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通讯通路门店" sheetId="1" r:id="rId1"/>
    <sheet name="通讯客户沙盘" sheetId="2" r:id="rId2"/>
    <sheet name="IT通路门店" sheetId="3" r:id="rId3"/>
    <sheet name="IT客户沙盘" sheetId="4" r:id="rId4"/>
    <sheet name="地理信息" sheetId="5" r:id="rId5"/>
    <sheet name="商圈"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作者</author>
  </authors>
  <commentList>
    <comment ref="E2" authorId="0">
      <text>
        <r>
          <rPr>
            <sz val="10"/>
            <rFont val="宋体"/>
            <charset val="134"/>
          </rPr>
          <t>必填
按照规划进度区分，微服务已注册门店为已存在，其余为洽谈中和无规划</t>
        </r>
      </text>
    </comment>
    <comment ref="F2" authorId="0">
      <text>
        <r>
          <rPr>
            <sz val="10"/>
            <rFont val="宋体"/>
            <charset val="134"/>
          </rPr>
          <t>非必填
微服务门店名称，录入系统的门店名称与微服务一致，如非微服务门店，则填其正式名称</t>
        </r>
      </text>
    </comment>
    <comment ref="G2" authorId="0">
      <text>
        <r>
          <rPr>
            <sz val="10"/>
            <rFont val="宋体"/>
            <charset val="134"/>
          </rPr>
          <t>必填
微服务门店名称，录入系统的门店名称与微服务一致，如非微服务门店，则填其正式名称</t>
        </r>
      </text>
    </comment>
    <comment ref="H2" authorId="0">
      <text>
        <r>
          <rPr>
            <sz val="10"/>
            <rFont val="宋体"/>
            <charset val="134"/>
          </rPr>
          <t>必填
公司自定义地理编码，与零售系统一致；</t>
        </r>
      </text>
    </comment>
    <comment ref="I2" authorId="0">
      <text>
        <r>
          <rPr>
            <sz val="10"/>
            <rFont val="宋体"/>
            <charset val="134"/>
          </rPr>
          <t>必填
参照商圈管理系统</t>
        </r>
      </text>
    </comment>
    <comment ref="J2" authorId="0">
      <text>
        <r>
          <rPr>
            <sz val="10"/>
            <rFont val="宋体"/>
            <charset val="134"/>
          </rPr>
          <t>必填
1、如对应为NKA开的体验店，应填体验店；NKA指：国苏迪+京东之家+五星+居然之家+信联和+中免；
2、华为堡垒店归类为专卖店；归为综合卖场还是专卖店主要是看能否售卖其他品牌。华为销服一体店如果不能卖其他品牌的话，算华为授权店
3、运营商厅店类型：限于电信核心厅店，移动泛全联盟厅店，联通厅店，和运营商组对齐名单
综合卖场/荣耀体验店/荣耀授权专卖店/华为授权体验店/华为堡垒店/华为非授权店/华为合作店/OPPO体验店/VIVO体验店/小米体验店/苹果体验店/其他品牌专卖店/运营商厅店/NKA综合卖场/其他</t>
        </r>
      </text>
    </comment>
    <comment ref="K2" authorId="0">
      <text>
        <r>
          <rPr>
            <sz val="10"/>
            <rFont val="宋体"/>
            <charset val="134"/>
          </rPr>
          <t>必填
填写门店真实零售capa（不含分销/团单等），单位：台</t>
        </r>
      </text>
    </comment>
    <comment ref="L2" authorId="0">
      <text>
        <r>
          <rPr>
            <sz val="10"/>
            <rFont val="宋体"/>
            <charset val="134"/>
          </rPr>
          <t>必填
以文本形式输入,洽谈中、无规划必填 门店面积，单位㎡</t>
        </r>
      </text>
    </comment>
    <comment ref="M2" authorId="0">
      <text>
        <r>
          <rPr>
            <sz val="10"/>
            <rFont val="宋体"/>
            <charset val="134"/>
          </rPr>
          <t>必填
可选状态：不合作/营业中/闭店/装修中</t>
        </r>
      </text>
    </comment>
    <comment ref="N2" authorId="0">
      <text>
        <r>
          <rPr>
            <sz val="10"/>
            <rFont val="宋体"/>
            <charset val="134"/>
          </rPr>
          <t>必填
门店的运营商属性，填公开,移动,电信,联通，用英文逗号隔开</t>
        </r>
      </text>
    </comment>
    <comment ref="O2" authorId="0">
      <text>
        <r>
          <rPr>
            <sz val="10"/>
            <rFont val="宋体"/>
            <charset val="134"/>
          </rPr>
          <t xml:space="preserve">必填
</t>
        </r>
      </text>
    </comment>
    <comment ref="P2" authorId="0">
      <text>
        <r>
          <rPr>
            <sz val="10"/>
            <rFont val="宋体"/>
            <charset val="134"/>
          </rPr>
          <t xml:space="preserve">必填
</t>
        </r>
      </text>
    </comment>
    <comment ref="Q2" authorId="0">
      <text>
        <r>
          <rPr>
            <sz val="10"/>
            <rFont val="宋体"/>
            <charset val="134"/>
          </rPr>
          <t>必填
精确到县区/乡镇、街道</t>
        </r>
      </text>
    </comment>
    <comment ref="R2" authorId="0">
      <text>
        <r>
          <rPr>
            <sz val="10"/>
            <rFont val="宋体"/>
            <charset val="134"/>
          </rPr>
          <t>必填
客户在PSI系统中的Channel ID® 如：100017593301，如不涉及填“无”</t>
        </r>
      </text>
    </comment>
    <comment ref="S2" authorId="0">
      <text>
        <r>
          <rPr>
            <sz val="10"/>
            <rFont val="宋体"/>
            <charset val="134"/>
          </rPr>
          <t>必填
客户在PSI 系统中的Account Name®，如：云南九机电子产品有限公司，如不在系统中则填写客户正式名称，不可为空</t>
        </r>
      </text>
    </comment>
    <comment ref="T2" authorId="0">
      <text>
        <r>
          <rPr>
            <sz val="10"/>
            <rFont val="宋体"/>
            <charset val="134"/>
          </rPr>
          <t>必填
取值0-999999 不含分销和团单，合计与门店零售capa保持一致，所有门店均需填写</t>
        </r>
      </text>
    </comment>
    <comment ref="U2" authorId="0">
      <text>
        <r>
          <rPr>
            <sz val="10"/>
            <rFont val="宋体"/>
            <charset val="134"/>
          </rPr>
          <t>必填
取值0-999999 不含分销和团单，合计与门店零售capa保持一致，所有门店均需填写</t>
        </r>
      </text>
    </comment>
    <comment ref="V2" authorId="0">
      <text>
        <r>
          <rPr>
            <sz val="10"/>
            <rFont val="宋体"/>
            <charset val="134"/>
          </rPr>
          <t>必填
取值0-999999 不含分销和团单，合计与门店零售capa保持一致，所有门店均需填写</t>
        </r>
      </text>
    </comment>
    <comment ref="W2" authorId="0">
      <text>
        <r>
          <rPr>
            <sz val="10"/>
            <rFont val="宋体"/>
            <charset val="134"/>
          </rPr>
          <t>必填
不含分销和团单，合计与门店零售capa保持一致，所有门店均需填写</t>
        </r>
      </text>
    </comment>
    <comment ref="X2" authorId="0">
      <text>
        <r>
          <rPr>
            <sz val="10"/>
            <rFont val="宋体"/>
            <charset val="134"/>
          </rPr>
          <t>必填
不含分销和团单，合计与门店零售capa保持一致，所有门店均需填写</t>
        </r>
      </text>
    </comment>
    <comment ref="Y2" authorId="0">
      <text>
        <r>
          <rPr>
            <sz val="10"/>
            <rFont val="宋体"/>
            <charset val="134"/>
          </rPr>
          <t>必填
不含分销和团单，合计与门店零售capa保持一致，所有门店均需填写</t>
        </r>
      </text>
    </comment>
    <comment ref="Z2" authorId="0">
      <text>
        <r>
          <rPr>
            <sz val="10"/>
            <rFont val="宋体"/>
            <charset val="134"/>
          </rPr>
          <t>必填
不含分销和团单，合计与门店零售capa保持一致，所有门店均需填写</t>
        </r>
      </text>
    </comment>
    <comment ref="AA2" authorId="0">
      <text>
        <r>
          <rPr>
            <sz val="10"/>
            <rFont val="宋体"/>
            <charset val="134"/>
          </rPr>
          <t>必填
不含分销和团单，合计与门店零售capa保持一致，所有门店均需填写</t>
        </r>
      </text>
    </comment>
    <comment ref="AB2" authorId="0">
      <text>
        <r>
          <rPr>
            <sz val="10"/>
            <rFont val="宋体"/>
            <charset val="134"/>
          </rPr>
          <t>必填
不含分销和团单，合计与门店零售capa保持一致，所有门店均需填写</t>
        </r>
      </text>
    </comment>
    <comment ref="AC2" authorId="1">
      <text>
        <r>
          <rPr>
            <sz val="10"/>
            <rFont val="宋体"/>
            <charset val="134"/>
          </rPr>
          <t>客户荣耀品牌PC产品月销量，单位：台</t>
        </r>
      </text>
    </comment>
    <comment ref="AD2" authorId="1">
      <text>
        <r>
          <rPr>
            <sz val="10"/>
            <rFont val="宋体"/>
            <charset val="134"/>
          </rPr>
          <t>客户华为品牌PC产品月销量，单位：台</t>
        </r>
      </text>
    </comment>
    <comment ref="AE2" authorId="1">
      <text>
        <r>
          <rPr>
            <sz val="10"/>
            <rFont val="宋体"/>
            <charset val="134"/>
          </rPr>
          <t>荣耀客户品牌平板产品月销量，单位：台</t>
        </r>
      </text>
    </comment>
    <comment ref="AF2" authorId="1">
      <text>
        <r>
          <rPr>
            <sz val="10"/>
            <rFont val="宋体"/>
            <charset val="134"/>
          </rPr>
          <t>客户华为平板销量产品月销量，单位：台</t>
        </r>
      </text>
    </comment>
    <comment ref="AG2" authorId="0">
      <text>
        <r>
          <rPr>
            <sz val="10"/>
            <rFont val="宋体"/>
            <charset val="134"/>
          </rPr>
          <t>必填
取值0-999999 ，单位：台
省内自行参考，无需收集可统一填0,
荣耀TWS耳机销量包含亲选TWS耳机销量</t>
        </r>
      </text>
    </comment>
    <comment ref="AH2" authorId="0">
      <text>
        <r>
          <rPr>
            <sz val="10"/>
            <rFont val="宋体"/>
            <charset val="134"/>
          </rPr>
          <t>必填
取值0-999999 ，单位：台
省内自行参考，无需收集可统一填0,
荣耀TWS耳机销量包含亲选TWS耳机销量</t>
        </r>
      </text>
    </comment>
    <comment ref="AI2" authorId="0">
      <text>
        <r>
          <rPr>
            <sz val="10"/>
            <rFont val="宋体"/>
            <charset val="134"/>
          </rPr>
          <t>必填
取值0-999999 ，单位：台
省内自行参考，无需收集可统一填0,
荣耀TWS耳机销量包含亲选TWS耳机销量</t>
        </r>
      </text>
    </comment>
    <comment ref="AJ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K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L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M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N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O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P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Q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R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S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T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U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V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W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X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Y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Z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BA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BB2" authorId="0">
      <text>
        <r>
          <rPr>
            <sz val="10"/>
            <rFont val="宋体"/>
            <charset val="134"/>
          </rPr>
          <t>必填
VIVO、OPPO促销员数量为厂家促销员+返聘数量，单位：人</t>
        </r>
      </text>
    </comment>
    <comment ref="BC2" authorId="0">
      <text>
        <r>
          <rPr>
            <sz val="10"/>
            <rFont val="宋体"/>
            <charset val="134"/>
          </rPr>
          <t>必填
VIVO、OPPO促销员数量为厂家促销员+返聘数量，单位：人</t>
        </r>
      </text>
    </comment>
    <comment ref="BD2" authorId="0">
      <text>
        <r>
          <rPr>
            <sz val="10"/>
            <rFont val="宋体"/>
            <charset val="134"/>
          </rPr>
          <t>必填
VIVO、OPPO促销员数量为厂家促销员+返聘数量，单位：人</t>
        </r>
      </text>
    </comment>
    <comment ref="BE2" authorId="0">
      <text>
        <r>
          <rPr>
            <sz val="10"/>
            <rFont val="宋体"/>
            <charset val="134"/>
          </rPr>
          <t>必填
VIVO、OPPO促销员数量为厂家促销员+返聘数量，单位：人</t>
        </r>
      </text>
    </comment>
    <comment ref="BF2" authorId="0">
      <text>
        <r>
          <rPr>
            <sz val="10"/>
            <rFont val="宋体"/>
            <charset val="134"/>
          </rPr>
          <t>必填
VIVO、OPPO促销员数量为厂家促销员+返聘数量，单位：人</t>
        </r>
      </text>
    </comment>
    <comment ref="BG2" authorId="0">
      <text>
        <r>
          <rPr>
            <sz val="10"/>
            <rFont val="宋体"/>
            <charset val="134"/>
          </rPr>
          <t>必填
VIVO、OPPO促销员数量为厂家促销员+返聘数量，单位：人</t>
        </r>
      </text>
    </comment>
    <comment ref="BH2" authorId="0">
      <text>
        <r>
          <rPr>
            <sz val="10"/>
            <rFont val="宋体"/>
            <charset val="134"/>
          </rPr>
          <t>必填
取值0-10000</t>
        </r>
      </text>
    </comment>
    <comment ref="BJ2" authorId="0">
      <text>
        <r>
          <rPr>
            <sz val="10"/>
            <rFont val="宋体"/>
            <charset val="134"/>
          </rPr>
          <t xml:space="preserve">非必填
</t>
        </r>
      </text>
    </comment>
    <comment ref="BM2" authorId="0">
      <text>
        <r>
          <rPr>
            <sz val="10"/>
            <rFont val="宋体"/>
            <charset val="134"/>
          </rPr>
          <t xml:space="preserve">非必填
</t>
        </r>
      </text>
    </comment>
  </commentList>
</comments>
</file>

<file path=xl/comments2.xml><?xml version="1.0" encoding="utf-8"?>
<comments xmlns="http://schemas.openxmlformats.org/spreadsheetml/2006/main">
  <authors>
    <author>作者</author>
  </authors>
  <commentList>
    <comment ref="A2" authorId="0">
      <text>
        <r>
          <rPr>
            <sz val="10"/>
            <rFont val="宋体"/>
            <charset val="134"/>
          </rPr>
          <t>必填项。客户总部所在省份，如：广东省</t>
        </r>
      </text>
    </comment>
    <comment ref="B2" authorId="0">
      <text>
        <r>
          <rPr>
            <sz val="10"/>
            <rFont val="宋体"/>
            <charset val="134"/>
          </rPr>
          <t>必填。客户总部所在地级市，如：广州市</t>
        </r>
      </text>
    </comment>
    <comment ref="C2" authorId="0">
      <text>
        <r>
          <rPr>
            <sz val="10"/>
            <rFont val="宋体"/>
            <charset val="134"/>
          </rPr>
          <t>客户总部所在县区（包括地级市），如：越秀区、饶平县</t>
        </r>
      </text>
    </comment>
    <comment ref="D2" authorId="0">
      <text>
        <r>
          <rPr>
            <sz val="10"/>
            <rFont val="宋体"/>
            <charset val="134"/>
          </rPr>
          <t>客户总部所在乡镇，如：新塘镇（如客户在乡镇则无需填写）</t>
        </r>
      </text>
    </comment>
    <comment ref="E2" authorId="0">
      <text>
        <r>
          <rPr>
            <sz val="10"/>
            <rFont val="宋体"/>
            <charset val="134"/>
          </rPr>
          <t>如客户在2个及以上省份有门店覆盖，则填“是”，否则填“否”</t>
        </r>
      </text>
    </comment>
    <comment ref="F2" authorId="0">
      <text>
        <r>
          <rPr>
            <sz val="10"/>
            <rFont val="宋体"/>
            <charset val="134"/>
          </rPr>
          <t>如客户在2个及以上地级市有门店覆盖，则填“是”，否则填“否”</t>
        </r>
      </text>
    </comment>
    <comment ref="G2" authorId="0">
      <text>
        <r>
          <rPr>
            <sz val="10"/>
            <rFont val="宋体"/>
            <charset val="134"/>
          </rPr>
          <t>必填。客户在PSI系统中的Account Name®，如：云南九机电子产品有限公司</t>
        </r>
      </text>
    </comment>
    <comment ref="H2" authorId="0">
      <text>
        <r>
          <rPr>
            <sz val="10"/>
            <rFont val="宋体"/>
            <charset val="134"/>
          </rPr>
          <t>客户在PSI系统中的Channel ID®如：100017593301</t>
        </r>
      </text>
    </comment>
    <comment ref="I2" authorId="0">
      <text>
        <r>
          <rPr>
            <sz val="10"/>
            <rFont val="宋体"/>
            <charset val="134"/>
          </rPr>
          <t>客户荣耀侧的客户等级，按照新KA标准填写，选填：荣耀NKA/荣耀SKA-A/荣耀SKA-B/荣耀SKA-C/荣耀PKA-A/荣耀PKA-B/荣耀PKA-C/荣耀CKA-A/荣耀CKA-B/荣耀CKA-C/清单非圈层/非清单客户</t>
        </r>
      </text>
    </comment>
    <comment ref="J2" authorId="0">
      <text>
        <r>
          <rPr>
            <sz val="10"/>
            <rFont val="宋体"/>
            <charset val="134"/>
          </rPr>
          <t>客户华为侧的客户等级，选填：NKA/金种子/TOP364/TOP1000/TOP1500/TOP2000/TOP5000，非KA</t>
        </r>
      </text>
    </comment>
    <comment ref="K2" authorId="0">
      <text>
        <r>
          <rPr>
            <sz val="10"/>
            <rFont val="宋体"/>
            <charset val="134"/>
          </rPr>
          <t xml:space="preserve">作者:
T+/T/S+/S/A/其他
</t>
        </r>
      </text>
    </comment>
    <comment ref="L2" authorId="0">
      <text>
        <r>
          <rPr>
            <sz val="10"/>
            <rFont val="宋体"/>
            <charset val="134"/>
          </rPr>
          <t xml:space="preserve">作者:
黑金+/黑金/铂金/钻石/其他
</t>
        </r>
      </text>
    </comment>
    <comment ref="M2" authorId="0">
      <text>
        <r>
          <rPr>
            <sz val="10"/>
            <rFont val="宋体"/>
            <charset val="134"/>
          </rPr>
          <t xml:space="preserve">作者:
蓝血Plus/蓝血/金牌/其他
</t>
        </r>
      </text>
    </comment>
    <comment ref="N2" authorId="0">
      <text>
        <r>
          <rPr>
            <sz val="10"/>
            <rFont val="宋体"/>
            <charset val="134"/>
          </rPr>
          <t>客户的运营商合作属性：“公开/公开&amp;三网/排它-移动/排它-电信/排它-联通/非排它-移动电信/非排它-移动联通/非排它-电信联通”</t>
        </r>
      </text>
    </comment>
    <comment ref="O2" authorId="0">
      <text>
        <r>
          <rPr>
            <sz val="10"/>
            <rFont val="宋体"/>
            <charset val="134"/>
          </rPr>
          <t>友商代理商，例如oppo代理商，vivo代理商等，填写：是/否</t>
        </r>
      </text>
    </comment>
    <comment ref="Q2" authorId="0">
      <text>
        <r>
          <rPr>
            <sz val="10"/>
            <rFont val="宋体"/>
            <charset val="134"/>
          </rPr>
          <t>客户老板的姓名，如：张三</t>
        </r>
      </text>
    </comment>
    <comment ref="R2" authorId="0">
      <text>
        <r>
          <rPr>
            <sz val="10"/>
            <rFont val="宋体"/>
            <charset val="134"/>
          </rPr>
          <t>客户老板的联系电话（可填多个，同时备注主用号码）</t>
        </r>
      </text>
    </comment>
    <comment ref="S2" authorId="0">
      <text>
        <r>
          <rPr>
            <sz val="10"/>
            <rFont val="宋体"/>
            <charset val="134"/>
          </rPr>
          <t>客户操盘手的姓名，如：李四</t>
        </r>
      </text>
    </comment>
    <comment ref="T2" authorId="0">
      <text>
        <r>
          <rPr>
            <sz val="10"/>
            <rFont val="宋体"/>
            <charset val="134"/>
          </rPr>
          <t>客户操盘手的联系电话（可填多个，同时备注主用号码）</t>
        </r>
      </text>
    </comment>
    <comment ref="U2" authorId="0">
      <text>
        <r>
          <rPr>
            <sz val="10"/>
            <rFont val="宋体"/>
            <charset val="134"/>
          </rPr>
          <t>客户的门店总数，包括综合门店和专卖店（授权店和A店），单位：个</t>
        </r>
      </text>
    </comment>
    <comment ref="V2" authorId="0">
      <text>
        <r>
          <rPr>
            <sz val="10"/>
            <rFont val="宋体"/>
            <charset val="134"/>
          </rPr>
          <t>客户的综合门店数量(存在两家及以上品牌形象露出的店面)，单位：个</t>
        </r>
      </text>
    </comment>
    <comment ref="W2" authorId="0">
      <text>
        <r>
          <rPr>
            <sz val="10"/>
            <rFont val="宋体"/>
            <charset val="134"/>
          </rPr>
          <t xml:space="preserve">作者:
有荣耀形象的综合门店，包括耀生活专区、自建专区、共建专区专柜、IT共建专区、IT形象点、IT自建专区、其他荣耀形象等
</t>
        </r>
      </text>
    </comment>
    <comment ref="X2" authorId="0">
      <text>
        <r>
          <rPr>
            <sz val="10"/>
            <rFont val="宋体"/>
            <charset val="134"/>
          </rPr>
          <t>客户各品牌的专卖店总数(指有独立门头和店内单一品牌全部形象和销售的店面,包含品牌授权体验店和客户自建店面)，单位：个</t>
        </r>
      </text>
    </comment>
    <comment ref="Y2" authorId="0">
      <text>
        <r>
          <rPr>
            <sz val="10"/>
            <rFont val="宋体"/>
            <charset val="134"/>
          </rPr>
          <t>客户荣耀品牌的专卖店数量，单位：个</t>
        </r>
      </text>
    </comment>
    <comment ref="Z2" authorId="0">
      <text>
        <r>
          <rPr>
            <sz val="10"/>
            <rFont val="宋体"/>
            <charset val="134"/>
          </rPr>
          <t>客户VIVO品牌的专卖店数量，单位：个</t>
        </r>
      </text>
    </comment>
    <comment ref="AA2" authorId="0">
      <text>
        <r>
          <rPr>
            <sz val="10"/>
            <rFont val="宋体"/>
            <charset val="134"/>
          </rPr>
          <t>客户OPPO品牌的专卖店数量，单位：个</t>
        </r>
      </text>
    </comment>
    <comment ref="AB2" authorId="0">
      <text>
        <r>
          <rPr>
            <sz val="10"/>
            <rFont val="宋体"/>
            <charset val="134"/>
          </rPr>
          <t>客户华为品牌的专卖店数量，单位：个</t>
        </r>
      </text>
    </comment>
    <comment ref="AC2" authorId="0">
      <text>
        <r>
          <rPr>
            <sz val="10"/>
            <rFont val="宋体"/>
            <charset val="134"/>
          </rPr>
          <t>客户小米品牌的专卖店数量，单位：个</t>
        </r>
      </text>
    </comment>
    <comment ref="AD2" authorId="0">
      <text>
        <r>
          <rPr>
            <sz val="10"/>
            <rFont val="宋体"/>
            <charset val="134"/>
          </rPr>
          <t>客户苹果品牌的专卖店数量，单位：个</t>
        </r>
      </text>
    </comment>
    <comment ref="AE2" authorId="0">
      <text>
        <r>
          <rPr>
            <sz val="10"/>
            <rFont val="宋体"/>
            <charset val="134"/>
          </rPr>
          <t>客户其它品牌的专卖店数量，单位：个</t>
        </r>
      </text>
    </comment>
    <comment ref="AF2" authorId="0">
      <text>
        <r>
          <rPr>
            <sz val="10"/>
            <rFont val="宋体"/>
            <charset val="134"/>
          </rPr>
          <t>客户体系内的促销员总数，包括客户自有店员和厂家促销员，单位：个</t>
        </r>
      </text>
    </comment>
    <comment ref="AG2" authorId="0">
      <text>
        <r>
          <rPr>
            <sz val="10"/>
            <rFont val="宋体"/>
            <charset val="134"/>
          </rPr>
          <t>客户门店自有店员数量，单位：个</t>
        </r>
      </text>
    </comment>
    <comment ref="AH2" authorId="0">
      <text>
        <r>
          <rPr>
            <sz val="10"/>
            <rFont val="宋体"/>
            <charset val="134"/>
          </rPr>
          <t>客户门店各品牌厂促数量，单位：个</t>
        </r>
      </text>
    </comment>
    <comment ref="AI2" authorId="0">
      <text>
        <r>
          <rPr>
            <sz val="10"/>
            <rFont val="宋体"/>
            <charset val="134"/>
          </rPr>
          <t>客户荣耀品牌促销员数量，单位：个</t>
        </r>
      </text>
    </comment>
    <comment ref="AJ2" authorId="0">
      <text>
        <r>
          <rPr>
            <sz val="10"/>
            <rFont val="宋体"/>
            <charset val="134"/>
          </rPr>
          <t>客户VIVO品牌促销员数量，单位：个</t>
        </r>
      </text>
    </comment>
    <comment ref="AK2" authorId="0">
      <text>
        <r>
          <rPr>
            <sz val="10"/>
            <rFont val="宋体"/>
            <charset val="134"/>
          </rPr>
          <t>客户OPPO品牌促销员数量，单位：个</t>
        </r>
      </text>
    </comment>
    <comment ref="AL2" authorId="0">
      <text>
        <r>
          <rPr>
            <sz val="10"/>
            <rFont val="宋体"/>
            <charset val="134"/>
          </rPr>
          <t>客户华为品牌促销员数量，单位：个</t>
        </r>
      </text>
    </comment>
    <comment ref="AM2" authorId="0">
      <text>
        <r>
          <rPr>
            <sz val="10"/>
            <rFont val="宋体"/>
            <charset val="134"/>
          </rPr>
          <t>客户小米品牌促销员数量，单位：个</t>
        </r>
      </text>
    </comment>
    <comment ref="AN2" authorId="0">
      <text>
        <r>
          <rPr>
            <sz val="10"/>
            <rFont val="宋体"/>
            <charset val="134"/>
          </rPr>
          <t>客户apple品牌促销员数量，单位：个</t>
        </r>
      </text>
    </comment>
    <comment ref="AO2" authorId="0">
      <text>
        <r>
          <rPr>
            <sz val="10"/>
            <rFont val="宋体"/>
            <charset val="134"/>
          </rPr>
          <t>客户总体月容量(总体容量，含分销，总体CAPA小于300的填“300以下”即可)，单位：台</t>
        </r>
      </text>
    </comment>
    <comment ref="AP2" authorId="0">
      <text>
        <r>
          <rPr>
            <sz val="10"/>
            <rFont val="宋体"/>
            <charset val="134"/>
          </rPr>
          <t>客户总体月容量中零售部分容量，单位：台</t>
        </r>
      </text>
    </comment>
    <comment ref="AQ2" authorId="0">
      <text>
        <r>
          <rPr>
            <sz val="10"/>
            <rFont val="宋体"/>
            <charset val="134"/>
          </rPr>
          <t>客户总体月容量中分销部分容量，单位：台</t>
        </r>
      </text>
    </comment>
    <comment ref="AU2" authorId="0">
      <text>
        <r>
          <rPr>
            <sz val="10"/>
            <rFont val="宋体"/>
            <charset val="134"/>
          </rPr>
          <t>客户荣耀品牌总体月容量，单位：台</t>
        </r>
      </text>
    </comment>
    <comment ref="AV2" authorId="0">
      <text>
        <r>
          <rPr>
            <sz val="10"/>
            <rFont val="宋体"/>
            <charset val="134"/>
          </rPr>
          <t>客户VIVO品牌总体月容量，单位：台</t>
        </r>
      </text>
    </comment>
    <comment ref="AW2" authorId="0">
      <text>
        <r>
          <rPr>
            <sz val="10"/>
            <rFont val="宋体"/>
            <charset val="134"/>
          </rPr>
          <t>客户OPPO品牌总体月容量，单位：台</t>
        </r>
      </text>
    </comment>
    <comment ref="AX2" authorId="0">
      <text>
        <r>
          <rPr>
            <sz val="10"/>
            <rFont val="宋体"/>
            <charset val="134"/>
          </rPr>
          <t>客户华为品牌总体月容量，单位：台</t>
        </r>
      </text>
    </comment>
    <comment ref="AY2" authorId="0">
      <text>
        <r>
          <rPr>
            <sz val="10"/>
            <rFont val="宋体"/>
            <charset val="134"/>
          </rPr>
          <t>客户小米品牌总体月容量，单位：台</t>
        </r>
      </text>
    </comment>
    <comment ref="AZ2" authorId="0">
      <text>
        <r>
          <rPr>
            <sz val="10"/>
            <rFont val="宋体"/>
            <charset val="134"/>
          </rPr>
          <t>客户苹果品牌总体月容量，单位：台</t>
        </r>
      </text>
    </comment>
    <comment ref="BA2" authorId="0">
      <text>
        <r>
          <rPr>
            <sz val="10"/>
            <rFont val="宋体"/>
            <charset val="134"/>
          </rPr>
          <t>客户总体综合门店月均零售容量(综合门店月均零售容量，不含分销)，单位：台</t>
        </r>
      </text>
    </comment>
    <comment ref="BB2" authorId="0">
      <text>
        <r>
          <rPr>
            <sz val="10"/>
            <rFont val="宋体"/>
            <charset val="134"/>
          </rPr>
          <t>客户各品牌专卖店月均零售容量(专卖店月均零售容量，不含分销)，单位：台</t>
        </r>
      </text>
    </comment>
    <comment ref="BC2" authorId="0">
      <text>
        <r>
          <rPr>
            <sz val="10"/>
            <rFont val="宋体"/>
            <charset val="134"/>
          </rPr>
          <t>客户荣耀品牌专卖店月均零售容量，单位：台</t>
        </r>
      </text>
    </comment>
    <comment ref="BD2" authorId="0">
      <text>
        <r>
          <rPr>
            <sz val="10"/>
            <rFont val="宋体"/>
            <charset val="134"/>
          </rPr>
          <t>客户VIVO品牌专卖店月均零售容量，单位：台</t>
        </r>
      </text>
    </comment>
    <comment ref="BE2" authorId="0">
      <text>
        <r>
          <rPr>
            <sz val="10"/>
            <rFont val="宋体"/>
            <charset val="134"/>
          </rPr>
          <t>客户OPPO品牌专卖店月均零售容量，单位：台</t>
        </r>
      </text>
    </comment>
    <comment ref="BF2" authorId="0">
      <text>
        <r>
          <rPr>
            <sz val="10"/>
            <rFont val="宋体"/>
            <charset val="134"/>
          </rPr>
          <t>客户华为品牌专卖店月均零售容量，单位：台</t>
        </r>
      </text>
    </comment>
    <comment ref="BG2" authorId="0">
      <text>
        <r>
          <rPr>
            <sz val="10"/>
            <rFont val="宋体"/>
            <charset val="134"/>
          </rPr>
          <t>客户小米品牌专卖店月均零售容量，单位：台</t>
        </r>
      </text>
    </comment>
    <comment ref="BH2" authorId="0">
      <text>
        <r>
          <rPr>
            <sz val="10"/>
            <rFont val="宋体"/>
            <charset val="134"/>
          </rPr>
          <t>客户苹果品牌专卖店月均零售容量，单位：台</t>
        </r>
      </text>
    </comment>
    <comment ref="BI2" authorId="0">
      <text>
        <r>
          <rPr>
            <sz val="10"/>
            <rFont val="宋体"/>
            <charset val="134"/>
          </rPr>
          <t>客户其他品牌专卖店月均零售容量，单位：台</t>
        </r>
      </text>
    </comment>
    <comment ref="BJ2" authorId="0">
      <text>
        <r>
          <rPr>
            <sz val="10"/>
            <rFont val="宋体"/>
            <charset val="134"/>
          </rPr>
          <t>客户荣耀品牌PC产品月销量，单位：台</t>
        </r>
      </text>
    </comment>
    <comment ref="BK2" authorId="0">
      <text>
        <r>
          <rPr>
            <sz val="10"/>
            <rFont val="宋体"/>
            <charset val="134"/>
          </rPr>
          <t>客户华为品牌PC产品月销量，单位：台</t>
        </r>
      </text>
    </comment>
    <comment ref="BL2" authorId="0">
      <text>
        <r>
          <rPr>
            <sz val="10"/>
            <rFont val="宋体"/>
            <charset val="134"/>
          </rPr>
          <t>荣耀客户品牌平板产品月销量，单位：台</t>
        </r>
      </text>
    </comment>
    <comment ref="BM2" authorId="0">
      <text>
        <r>
          <rPr>
            <sz val="10"/>
            <rFont val="宋体"/>
            <charset val="134"/>
          </rPr>
          <t>客户华为平板销量产品月销量，单位：台</t>
        </r>
      </text>
    </comment>
  </commentList>
</comments>
</file>

<file path=xl/comments3.xml><?xml version="1.0" encoding="utf-8"?>
<comments xmlns="http://schemas.openxmlformats.org/spreadsheetml/2006/main">
  <authors>
    <author>None</author>
  </authors>
  <commentList>
    <comment ref="D5" authorId="0">
      <text>
        <r>
          <rPr>
            <sz val="10"/>
            <rFont val="宋体"/>
            <charset val="134"/>
          </rPr>
          <t>必填
按照规划进度区分，微服务已注册门店为已存在，其余为洽谈中和无规划</t>
        </r>
      </text>
    </comment>
    <comment ref="J5" authorId="0">
      <text>
        <r>
          <rPr>
            <sz val="10"/>
            <rFont val="宋体"/>
            <charset val="134"/>
          </rPr>
          <t>必填
可选状态：不合作/营业中/闭店/装修中</t>
        </r>
      </text>
    </comment>
  </commentList>
</comments>
</file>

<file path=xl/comments4.xml><?xml version="1.0" encoding="utf-8"?>
<comments xmlns="http://schemas.openxmlformats.org/spreadsheetml/2006/main">
  <authors>
    <author>None</author>
    <author>yangguantao 00028473</author>
  </authors>
  <commentList>
    <comment ref="A2" authorId="0">
      <text>
        <r>
          <rPr>
            <sz val="10"/>
            <rFont val="宋体"/>
            <charset val="134"/>
          </rPr>
          <t>必填项。客户总部所在省份，不超过50字符</t>
        </r>
      </text>
    </comment>
    <comment ref="B2" authorId="0">
      <text>
        <r>
          <rPr>
            <sz val="10"/>
            <rFont val="宋体"/>
            <charset val="134"/>
          </rPr>
          <t>必填项。客户总部所在地级市，不超过50字符</t>
        </r>
      </text>
    </comment>
    <comment ref="C2" authorId="0">
      <text>
        <r>
          <rPr>
            <sz val="10"/>
            <rFont val="宋体"/>
            <charset val="134"/>
          </rPr>
          <t>必填项，客户总部所在县区，不超过50字符</t>
        </r>
      </text>
    </comment>
    <comment ref="D2" authorId="0">
      <text>
        <r>
          <rPr>
            <sz val="10"/>
            <rFont val="宋体"/>
            <charset val="134"/>
          </rPr>
          <t>必填项，如客户在2个及以上省份有门店覆盖，则填“是”，否则填“否”</t>
        </r>
      </text>
    </comment>
    <comment ref="E2" authorId="0">
      <text>
        <r>
          <rPr>
            <sz val="10"/>
            <rFont val="宋体"/>
            <charset val="134"/>
          </rPr>
          <t>必填项，如客户在2个及以上地级市有门店覆盖，则填“是”，否则填“否”</t>
        </r>
      </text>
    </comment>
    <comment ref="F2" authorId="0">
      <text>
        <r>
          <rPr>
            <sz val="10"/>
            <rFont val="宋体"/>
            <charset val="134"/>
          </rPr>
          <t>必填项，客户在PSI系统中的Account Name®</t>
        </r>
      </text>
    </comment>
    <comment ref="G2" authorId="0">
      <text>
        <r>
          <rPr>
            <sz val="10"/>
            <rFont val="宋体"/>
            <charset val="134"/>
          </rPr>
          <t>非必填，客户在PSI系统中的Channel ID®</t>
        </r>
      </text>
    </comment>
    <comment ref="H2" authorId="0">
      <text>
        <r>
          <rPr>
            <sz val="10"/>
            <rFont val="宋体"/>
            <charset val="134"/>
          </rPr>
          <t>必填项，客户荣耀侧的客户等级，按照新KA标准填写，选填：ITKA-A/ITKA-B/ITKA-C/非圈层</t>
        </r>
      </text>
    </comment>
    <comment ref="I2" authorId="0">
      <text>
        <r>
          <rPr>
            <sz val="10"/>
            <rFont val="宋体"/>
            <charset val="134"/>
          </rPr>
          <t>必填项，客户的行业主攻属性：选填SMB、政府、教育、医疗（可多选）;如SMB/政府/教育/医疗/无</t>
        </r>
      </text>
    </comment>
    <comment ref="J2" authorId="0">
      <text>
        <r>
          <rPr>
            <sz val="10"/>
            <rFont val="宋体"/>
            <charset val="134"/>
          </rPr>
          <t>必填项，“是”或“否”</t>
        </r>
      </text>
    </comment>
    <comment ref="K2" authorId="0">
      <text>
        <r>
          <rPr>
            <sz val="10"/>
            <rFont val="宋体"/>
            <charset val="134"/>
          </rPr>
          <t>必填项，客户老板的姓名，不超过50字符</t>
        </r>
      </text>
    </comment>
    <comment ref="L2" authorId="0">
      <text>
        <r>
          <rPr>
            <sz val="10"/>
            <rFont val="宋体"/>
            <charset val="134"/>
          </rPr>
          <t>必填项，客户老板的联系电话（可填多个，同时备注主用号码）,不超过50字符</t>
        </r>
      </text>
    </comment>
    <comment ref="M2" authorId="0">
      <text>
        <r>
          <rPr>
            <sz val="10"/>
            <rFont val="宋体"/>
            <charset val="134"/>
          </rPr>
          <t>必填项，客户操盘手的姓名，无操盘手则填“无”</t>
        </r>
      </text>
    </comment>
    <comment ref="N2" authorId="0">
      <text>
        <r>
          <rPr>
            <sz val="10"/>
            <rFont val="宋体"/>
            <charset val="134"/>
          </rPr>
          <t>必填项，客户操盘手的联系电话（可填多个，同时备注主用号码）</t>
        </r>
      </text>
    </comment>
    <comment ref="O2" authorId="0">
      <text>
        <r>
          <rPr>
            <sz val="10"/>
            <rFont val="宋体"/>
            <charset val="134"/>
          </rPr>
          <t>必填项，客户管理责任人，不超过50个字符</t>
        </r>
      </text>
    </comment>
    <comment ref="P2" authorId="0">
      <text>
        <r>
          <rPr>
            <sz val="10"/>
            <rFont val="宋体"/>
            <charset val="134"/>
          </rPr>
          <t>必填项，不可为0，客户的专区总数，包括综合专区和专区，单位：个，=客户合作专区数量+客户自有专区数量</t>
        </r>
      </text>
    </comment>
    <comment ref="Q2" authorId="0">
      <text>
        <r>
          <rPr>
            <sz val="10"/>
            <rFont val="宋体"/>
            <charset val="134"/>
          </rPr>
          <t>必填项，“是”或“否”</t>
        </r>
      </text>
    </comment>
    <comment ref="R2" authorId="0">
      <text>
        <r>
          <rPr>
            <sz val="10"/>
            <rFont val="宋体"/>
            <charset val="134"/>
          </rPr>
          <t>必填项，客户分销覆盖的专区数量，单位：个，可以为0，但与客户自有专区数量不能同时为0</t>
        </r>
      </text>
    </comment>
    <comment ref="S2" authorId="0">
      <text>
        <r>
          <rPr>
            <sz val="10"/>
            <rFont val="宋体"/>
            <charset val="134"/>
          </rPr>
          <t>必填项，客户自体经营的专区，代表客户自身零售能力的专区数量，单位：个，可以为0，但与客户合作专区数量不能同时为0。=综合专区数+专区总数</t>
        </r>
      </text>
    </comment>
    <comment ref="T2" authorId="0">
      <text>
        <r>
          <rPr>
            <sz val="10"/>
            <rFont val="宋体"/>
            <charset val="134"/>
          </rPr>
          <t>必填项，客户的综合专区数量(存在两家及以上品牌形象露出的专区)，单位：个，可以为0</t>
        </r>
      </text>
    </comment>
    <comment ref="U2" authorId="0">
      <text>
        <r>
          <rPr>
            <sz val="10"/>
            <rFont val="宋体"/>
            <charset val="134"/>
          </rPr>
          <t>必填项，客户CAPA大于等于50的综合专区数量，单位：个，可以为0</t>
        </r>
      </text>
    </comment>
    <comment ref="V2" authorId="0">
      <text>
        <r>
          <rPr>
            <sz val="10"/>
            <rFont val="宋体"/>
            <charset val="134"/>
          </rPr>
          <t>必填项，客户各品牌的专区总数(指有独立门头和店内单一品牌全部形象和销售的专区,包含自建专区)，单位：个，可以为0。=荣耀+华为+联想++Dell+HP+华硕+其他品牌专区总数</t>
        </r>
      </text>
    </comment>
    <comment ref="W2" authorId="0">
      <text>
        <r>
          <rPr>
            <sz val="10"/>
            <rFont val="宋体"/>
            <charset val="134"/>
          </rPr>
          <t>必填项，客户荣耀品牌的专区数量，单位：个，可以为0</t>
        </r>
      </text>
    </comment>
    <comment ref="X2" authorId="0">
      <text>
        <r>
          <rPr>
            <sz val="10"/>
            <rFont val="宋体"/>
            <charset val="134"/>
          </rPr>
          <t>必填项，客户华为品牌的专区数量，单位：个，可以为0</t>
        </r>
      </text>
    </comment>
    <comment ref="Y2" authorId="0">
      <text>
        <r>
          <rPr>
            <sz val="10"/>
            <rFont val="宋体"/>
            <charset val="134"/>
          </rPr>
          <t>必填项，客户联想品牌的专区数量，单位：个，可以为0</t>
        </r>
      </text>
    </comment>
    <comment ref="Z2" authorId="0">
      <text>
        <r>
          <rPr>
            <sz val="10"/>
            <rFont val="宋体"/>
            <charset val="134"/>
          </rPr>
          <t>必填项，客户华硕品牌的专区数量，单位：个，可以为0</t>
        </r>
      </text>
    </comment>
    <comment ref="AA2" authorId="0">
      <text>
        <r>
          <rPr>
            <sz val="10"/>
            <rFont val="宋体"/>
            <charset val="134"/>
          </rPr>
          <t>必填项，客户其他品牌的专区数量，单位：个，可以为0</t>
        </r>
      </text>
    </comment>
    <comment ref="AB2" authorId="0">
      <text>
        <r>
          <rPr>
            <sz val="10"/>
            <rFont val="宋体"/>
            <charset val="134"/>
          </rPr>
          <t>必填项，客户总体月容量(总体容量，含分销)，单位：台，不可以为0。=月均CAPA（零售）+月均CAPA（分销）</t>
        </r>
      </text>
    </comment>
    <comment ref="AC2" authorId="0">
      <text>
        <r>
          <rPr>
            <sz val="10"/>
            <rFont val="宋体"/>
            <charset val="134"/>
          </rPr>
          <t>必填项，客户总体月容量中零售部分容量，单位：台，可以为0。=荣耀+华为+联想+Dell+HP+华硕+其他客户总体月均零售容量</t>
        </r>
      </text>
    </comment>
    <comment ref="AD2" authorId="0">
      <text>
        <r>
          <rPr>
            <sz val="10"/>
            <rFont val="宋体"/>
            <charset val="134"/>
          </rPr>
          <t>必填项，客户总体月容量中分销部分容量，单位：台，可以为0</t>
        </r>
      </text>
    </comment>
    <comment ref="AE2" authorId="0">
      <text>
        <r>
          <rPr>
            <sz val="10"/>
            <rFont val="宋体"/>
            <charset val="134"/>
          </rPr>
          <t>必填项，客户荣耀品牌总体月容量，单位：台，可以为0</t>
        </r>
      </text>
    </comment>
    <comment ref="AF2" authorId="0">
      <text>
        <r>
          <rPr>
            <sz val="10"/>
            <rFont val="宋体"/>
            <charset val="134"/>
          </rPr>
          <t>必填项，客户华为品牌总体月容量，单位：台，可以为0</t>
        </r>
      </text>
    </comment>
    <comment ref="AG2" authorId="0">
      <text>
        <r>
          <rPr>
            <sz val="10"/>
            <rFont val="宋体"/>
            <charset val="134"/>
          </rPr>
          <t>必填项，客户联想品牌总体月容量，单位：台，可以为0</t>
        </r>
      </text>
    </comment>
    <comment ref="AH2" authorId="0">
      <text>
        <r>
          <rPr>
            <sz val="10"/>
            <rFont val="宋体"/>
            <charset val="134"/>
          </rPr>
          <t>必填项，客户华硕品牌总体月容量，单位：台，可以为0</t>
        </r>
      </text>
    </comment>
    <comment ref="AI2" authorId="0">
      <text>
        <r>
          <rPr>
            <sz val="10"/>
            <rFont val="宋体"/>
            <charset val="134"/>
          </rPr>
          <t>必填项，客户其他品牌总体月容量，单位：台，可以为0</t>
        </r>
      </text>
    </comment>
    <comment ref="AJ2" authorId="0">
      <text>
        <r>
          <rPr>
            <sz val="10"/>
            <rFont val="宋体"/>
            <charset val="134"/>
          </rPr>
          <t>必填项，门店各手机品牌月销量，单位：台，可以为0</t>
        </r>
      </text>
    </comment>
    <comment ref="AK2" authorId="1">
      <text>
        <r>
          <rPr>
            <sz val="10"/>
            <rFont val="宋体"/>
            <charset val="134"/>
          </rPr>
          <t xml:space="preserve">yangguantao 00028473:
华为IT商特殊层级
</t>
        </r>
      </text>
    </comment>
  </commentList>
</comments>
</file>

<file path=xl/sharedStrings.xml><?xml version="1.0" encoding="utf-8"?>
<sst xmlns="http://schemas.openxmlformats.org/spreadsheetml/2006/main" count="12167" uniqueCount="1865">
  <si>
    <t>位置信息</t>
  </si>
  <si>
    <t>门店信息</t>
  </si>
  <si>
    <t>客户信息</t>
  </si>
  <si>
    <t>分价位段销量统计/台
（只填数字即可，不加单位）</t>
  </si>
  <si>
    <t>分品牌销量统计/台
（只填数字即可，不加单位）</t>
  </si>
  <si>
    <t>门店全场景销量/台
（只填数字即可，不加单位）</t>
  </si>
  <si>
    <t>分品牌阵地、门头、位置信息统计</t>
  </si>
  <si>
    <t>各品牌促销员数量/个
（只填数字即可，不加单位）</t>
  </si>
  <si>
    <t>其他信息</t>
  </si>
  <si>
    <t>省份中文名称</t>
  </si>
  <si>
    <t>城市中文名称</t>
  </si>
  <si>
    <t>区县中文名称</t>
  </si>
  <si>
    <t>乡镇中文名称</t>
  </si>
  <si>
    <t>门店规划进度</t>
  </si>
  <si>
    <t>门店编码</t>
  </si>
  <si>
    <t>门店名称</t>
  </si>
  <si>
    <t>地理编码</t>
  </si>
  <si>
    <t>商圈编码</t>
  </si>
  <si>
    <t>门店类型</t>
  </si>
  <si>
    <t>门店capa</t>
  </si>
  <si>
    <t>门店面积（㎡）</t>
  </si>
  <si>
    <t>门店经营状态</t>
  </si>
  <si>
    <t>运营商类型</t>
  </si>
  <si>
    <t>门店联系人</t>
  </si>
  <si>
    <t>门店联系方式</t>
  </si>
  <si>
    <t>门店地址</t>
  </si>
  <si>
    <t>渠道编码</t>
  </si>
  <si>
    <t>客户名称（未合作以营业执照为准、已合作以客户A名为准）</t>
  </si>
  <si>
    <t>手机价格-0-2500元</t>
  </si>
  <si>
    <t>手机价格2500-4000元</t>
  </si>
  <si>
    <t>手机价格-＞4000元</t>
  </si>
  <si>
    <t>荣耀手机销量</t>
  </si>
  <si>
    <t>华为手机销量</t>
  </si>
  <si>
    <t>小米手机销量</t>
  </si>
  <si>
    <t>VIVO手机销量</t>
  </si>
  <si>
    <t>苹果手机销量</t>
  </si>
  <si>
    <t>OPPO手机销量</t>
  </si>
  <si>
    <t>荣耀PC销量</t>
  </si>
  <si>
    <t>华为PC销量</t>
  </si>
  <si>
    <t>荣耀平板销量</t>
  </si>
  <si>
    <t>华为平板销量</t>
  </si>
  <si>
    <t>PC销量</t>
  </si>
  <si>
    <t>平板销量</t>
  </si>
  <si>
    <t>手表销量</t>
  </si>
  <si>
    <t>荣耀阵地数量</t>
  </si>
  <si>
    <t>荣耀阵地位置</t>
  </si>
  <si>
    <t>荣耀门头数量</t>
  </si>
  <si>
    <t>华为阵地数量</t>
  </si>
  <si>
    <t>华为阵地位置</t>
  </si>
  <si>
    <t>华为门头数量</t>
  </si>
  <si>
    <t>小米阵地数量</t>
  </si>
  <si>
    <t>小米阵地位置</t>
  </si>
  <si>
    <t>小米门头数量</t>
  </si>
  <si>
    <t>VIVO阵地数量</t>
  </si>
  <si>
    <t>VIVO阵地位置</t>
  </si>
  <si>
    <t>VIVO门头数量</t>
  </si>
  <si>
    <t>苹果阵地数量</t>
  </si>
  <si>
    <t>苹果阵地位置</t>
  </si>
  <si>
    <t>苹果门头数量</t>
  </si>
  <si>
    <t>OPPO阵地数量</t>
  </si>
  <si>
    <t>OPPO阵地位置</t>
  </si>
  <si>
    <t>OPPO门头数量</t>
  </si>
  <si>
    <t>荣耀促销员数量</t>
  </si>
  <si>
    <t>华为促销员数量</t>
  </si>
  <si>
    <t>小米促销员数量</t>
  </si>
  <si>
    <t>VIVO促销员数量</t>
  </si>
  <si>
    <t>苹果促销员数量</t>
  </si>
  <si>
    <t>OPPO促销员数量</t>
  </si>
  <si>
    <t>客户店员</t>
  </si>
  <si>
    <t>店端人数总和</t>
  </si>
  <si>
    <t>是否国补门店</t>
  </si>
  <si>
    <t>门店城乡类别</t>
  </si>
  <si>
    <t>是否街边店/MALL店</t>
  </si>
  <si>
    <t>备注</t>
  </si>
  <si>
    <t>如：
四川省</t>
  </si>
  <si>
    <t>如：
成都市</t>
  </si>
  <si>
    <t>如：
青羊区
龙泉驿区
简阳市</t>
  </si>
  <si>
    <t>如：
洛带镇
洪安镇</t>
  </si>
  <si>
    <t>已存在：在微服务系统中已录入的门店
无规划：不在荣耀系统的门店，不合作门店
洽谈中：不在荣耀系统的门店，规划合作门店</t>
  </si>
  <si>
    <t>1、已在荣耀系统注册填写编码（字母开头）
2、未在荣耀系统注册，已存在
沙盘系统编码（6开头）
3、未在沙盘及荣耀系统，填写“洽谈中”,“无规划“</t>
  </si>
  <si>
    <t>编码对应的门店名称，如未导入门店按照门店命名规则命名
命名规则（不含”市“&amp;”区“）：地市+区/县+客户简称+所在道路名/所在公示商圈+点名/营业厅；例如重庆开州耀琪龙新天地电信营业厅</t>
  </si>
  <si>
    <t>见 sheet“地理信息</t>
  </si>
  <si>
    <t>见 sheet“商圈信息</t>
  </si>
  <si>
    <t>1、加入”NKA综合卖场“标签，如对应为NKA开的体验店，应填体验店；NKA指：国苏迪+京东之家+五星+居然之家+信联和+中免；
2、华为堡垒店归类为专卖店；归为综合卖场还是专卖店主要是看能否售卖其他品牌。华为销服一体店如果不能卖其他品牌的话，算华为授权店
3、运营商厅店类型：限于电信核心厅店，移动泛全联盟厅店，联通厅店，和运营商组对齐名单
综合卖场/荣耀体验店/荣耀授权专卖店/耀生活独立店/华为授权体验店/华为堡垒店/华为非授权店/OPPO体验店/VIVO体验店/小米体验店/苹果体验店/其他品牌专卖店/运营商厅店/NKA综合卖场/其他</t>
  </si>
  <si>
    <t>填写门店真实零售capa（不含分销/团单等），单位：台，数量为整数</t>
  </si>
  <si>
    <t>门店面积，单位㎡</t>
  </si>
  <si>
    <t>拉通微服务，内容4项
不合作/营业中/闭店/装修中</t>
  </si>
  <si>
    <t>门店的运营商属性，填“公开/公开&amp;三网/排它-移动/排它-电信/排它-联通/非排它-移动电信/非排它-移动联通/非排它-电信联通”</t>
  </si>
  <si>
    <t>门店责任人：张三（示例）</t>
  </si>
  <si>
    <t>联系方式：1xxxxxxxxx</t>
  </si>
  <si>
    <t>精确到省、市、县区/乡镇、街道</t>
  </si>
  <si>
    <t>客户在PSI系统中的Channel ID®，如：100016798101，如不涉及填“无”</t>
  </si>
  <si>
    <t>客户在PSI系统中的Account Name®，如：四川佳海电子有限公司，如不在系统中则填写客户正式名称，不可为空</t>
  </si>
  <si>
    <t>必填,取值0-999999 不含分销和团单，所有门店均需填写</t>
  </si>
  <si>
    <t>价位段销量求和与品牌销量求和需相等</t>
  </si>
  <si>
    <t>含智选等
价位段销量求和与品牌销量求和需相等</t>
  </si>
  <si>
    <t>iQOO归入vivo
价位段销量求和与品牌销量求和需相等</t>
  </si>
  <si>
    <t>realme归入oppo
价位段销量求和与品牌销量求和需相等</t>
  </si>
  <si>
    <t>单位：套</t>
  </si>
  <si>
    <t>TOP1/TOP2/TOP3/其他
TOP位为唯一</t>
  </si>
  <si>
    <t>单位：个</t>
  </si>
  <si>
    <t>单位：人</t>
  </si>
  <si>
    <t>VIVO厂家促销员+返聘数量，单位：人</t>
  </si>
  <si>
    <t>OPPO厂家促销员+返聘数量，单位：人</t>
  </si>
  <si>
    <t>是/否</t>
  </si>
  <si>
    <t>如：
主城区
非主城区</t>
  </si>
  <si>
    <t>如：
街边店
MALL店</t>
  </si>
  <si>
    <t>/</t>
  </si>
  <si>
    <t>海南省</t>
  </si>
  <si>
    <t>昌江黎族自治县</t>
  </si>
  <si>
    <t>乌烈镇</t>
  </si>
  <si>
    <t>已存在</t>
  </si>
  <si>
    <t>RYCM08980061</t>
  </si>
  <si>
    <t>昌江乌烈飞跃中心大道移动营业厅</t>
  </si>
  <si>
    <t>55014174</t>
  </si>
  <si>
    <t>CNSQCN00023645</t>
  </si>
  <si>
    <t>综合卖场</t>
  </si>
  <si>
    <t>营业中</t>
  </si>
  <si>
    <t>排它-移动</t>
  </si>
  <si>
    <t>谢忠妹</t>
  </si>
  <si>
    <t>18889885585</t>
  </si>
  <si>
    <t>海南省昌江黎族自治县乌烈镇中心大道89号新市场供销社铺面</t>
  </si>
  <si>
    <t>100061966101</t>
  </si>
  <si>
    <t>昌江乌烈飞越手机卖场</t>
  </si>
  <si>
    <t>其他</t>
  </si>
  <si>
    <t>TOP2</t>
  </si>
  <si>
    <t>TOP1</t>
  </si>
  <si>
    <t>是</t>
  </si>
  <si>
    <t>非主城区</t>
  </si>
  <si>
    <t>街边店</t>
  </si>
  <si>
    <t>海尾镇</t>
  </si>
  <si>
    <t>RYCM08980060</t>
  </si>
  <si>
    <t>昌江海尾诚信中心大道移动营业厅</t>
  </si>
  <si>
    <t>55014176</t>
  </si>
  <si>
    <t>CNSQCN00023641</t>
  </si>
  <si>
    <t>lw0109480</t>
  </si>
  <si>
    <t>13976410227</t>
  </si>
  <si>
    <t>海南省昌江黎族自治县海尾镇中心大道23号商业街中心</t>
  </si>
  <si>
    <t>100024618301</t>
  </si>
  <si>
    <t>昌江海尾诚信手机卖场</t>
  </si>
  <si>
    <t>TOP3</t>
  </si>
  <si>
    <t>石碌镇</t>
  </si>
  <si>
    <t>CNSCN322496</t>
  </si>
  <si>
    <t>昌江石碌亿通人民北路移动营业厅</t>
  </si>
  <si>
    <t>55014171</t>
  </si>
  <si>
    <t>CNSQCN00023643</t>
  </si>
  <si>
    <t>海南省昌江黎族自治县人民北路万佳惠对面（亿通手机店）</t>
  </si>
  <si>
    <t>100048460501</t>
  </si>
  <si>
    <t>昌江石碌亿通手机卖场</t>
  </si>
  <si>
    <t>主城区</t>
  </si>
  <si>
    <t>CNSCN110780</t>
  </si>
  <si>
    <t>昌江海尾大众电信服务点</t>
  </si>
  <si>
    <t>排它-电信</t>
  </si>
  <si>
    <t>符桂清</t>
  </si>
  <si>
    <t>18976188818</t>
  </si>
  <si>
    <t>昌江县海尾镇五联村委会市场旁</t>
  </si>
  <si>
    <t>100094508801</t>
  </si>
  <si>
    <t>CNSCN110777</t>
  </si>
  <si>
    <t>昌江海尾万通手机大卖场</t>
  </si>
  <si>
    <t>李祖春</t>
  </si>
  <si>
    <t>海尾镇商业街电信旁边</t>
  </si>
  <si>
    <t>100062952901</t>
  </si>
  <si>
    <t>CNSCN110774</t>
  </si>
  <si>
    <t>昌江乌烈翔达手机卖场</t>
  </si>
  <si>
    <t>钟庆福</t>
  </si>
  <si>
    <t>15008089293</t>
  </si>
  <si>
    <t>海南省昌江县乌烈镇卫生院西侧</t>
  </si>
  <si>
    <t>100061969201</t>
  </si>
  <si>
    <t>CNSCN110773</t>
  </si>
  <si>
    <t>昌江乌烈华鑫通信店</t>
  </si>
  <si>
    <t>cndl788572</t>
  </si>
  <si>
    <t>海南省昌江县乌烈镇信用社东侧昌江乌烈华鑫通信店</t>
  </si>
  <si>
    <t>100061966201</t>
  </si>
  <si>
    <t>CNSCN110762</t>
  </si>
  <si>
    <t>昌江石碌新佳盛通信商行</t>
  </si>
  <si>
    <t>13907660918</t>
  </si>
  <si>
    <t>昌江县石碌镇人民北路家家乐市场3-(2)第一区9号</t>
  </si>
  <si>
    <t>100046375701</t>
  </si>
  <si>
    <t>CNSCN300145</t>
  </si>
  <si>
    <t>昌江石碌人民北路移动营业厅</t>
  </si>
  <si>
    <t>运营商厅店</t>
  </si>
  <si>
    <t>海南省昌江县人民北路家家乐市场（移动营业厅内）</t>
  </si>
  <si>
    <t>100020483802</t>
  </si>
  <si>
    <t>海南新光明通信科技有限公司</t>
  </si>
  <si>
    <t>CNSCN300144</t>
  </si>
  <si>
    <t>昌江县人民北路联通营业厅</t>
  </si>
  <si>
    <t>排它-联通</t>
  </si>
  <si>
    <t>钟爵</t>
  </si>
  <si>
    <t>18608932233</t>
  </si>
  <si>
    <t>海南省昌江县昌江大道7号瑞达酒店旁边联通营业厅</t>
  </si>
  <si>
    <t>100015014301</t>
  </si>
  <si>
    <t>联通华盛通信有限公司海南分公司</t>
  </si>
  <si>
    <t>叉河镇</t>
  </si>
  <si>
    <t>CNSCN128775</t>
  </si>
  <si>
    <t>昌江七叉恋恋移动专营店</t>
  </si>
  <si>
    <t>55014172</t>
  </si>
  <si>
    <t>CNSQCN00023640</t>
  </si>
  <si>
    <t>林恋</t>
  </si>
  <si>
    <t>13976500016</t>
  </si>
  <si>
    <t>昌江县七叉镇霸王岭中心大道25号</t>
  </si>
  <si>
    <t>100052871001</t>
  </si>
  <si>
    <t>昌江七叉恋恋移动通信专营店</t>
  </si>
  <si>
    <t>CNSCN128766</t>
  </si>
  <si>
    <t>昌江县石碌镇人民北路195号B栋机械工业总公司办公楼</t>
  </si>
  <si>
    <t>CNSCN128765</t>
  </si>
  <si>
    <t>昌江石碌鹏达通信专营店</t>
  </si>
  <si>
    <t>潘海换</t>
  </si>
  <si>
    <t>昌江县人民北路百家汇超市内一楼外租区D1号商铺</t>
  </si>
  <si>
    <t>100087080501</t>
  </si>
  <si>
    <t>CNSCN128761</t>
  </si>
  <si>
    <t>昌江石碌晨星移动专营店</t>
  </si>
  <si>
    <t>谢少珠</t>
  </si>
  <si>
    <t>13976830311</t>
  </si>
  <si>
    <t>昌江县石碌海钢公司公园门口对面</t>
  </si>
  <si>
    <t>100024618401</t>
  </si>
  <si>
    <t>昌江石碌晨星通讯店</t>
  </si>
  <si>
    <t>CNSCN128757</t>
  </si>
  <si>
    <t>昌江石碌徽翔移动营业厅</t>
  </si>
  <si>
    <t>闭店</t>
  </si>
  <si>
    <t>昌江石碌人民北路东方新娘婚纱摄影</t>
  </si>
  <si>
    <t>100021954301</t>
  </si>
  <si>
    <t>昌江石碌奥翔通信店</t>
  </si>
  <si>
    <t>CNSCN300732</t>
  </si>
  <si>
    <t>电信连锁-昌江人民北路数码城(金鹏)</t>
  </si>
  <si>
    <t>海南省昌江黎族自治县县石碌镇人民北路凯达商业广场（南国超市对面）</t>
  </si>
  <si>
    <t>100029648601</t>
  </si>
  <si>
    <t>海南金鹏东宜通信工程有限公司</t>
  </si>
  <si>
    <t>CNSCN300730</t>
  </si>
  <si>
    <t>昌江石碌人民南路星速通讯专营店</t>
  </si>
  <si>
    <t>海南省昌江黎族自治县人民北路168号</t>
  </si>
  <si>
    <t>200003190601</t>
  </si>
  <si>
    <t>昌江石碌星速通讯专营店</t>
  </si>
  <si>
    <t>CNSCN300729</t>
  </si>
  <si>
    <t>昌江石碌人民北路邱杰联通专营店</t>
  </si>
  <si>
    <t>海南省昌江县石碌镇人民北路东侧41号（明珠对面）</t>
  </si>
  <si>
    <t>200004896901</t>
  </si>
  <si>
    <t>昌江石碌邱杰手机店</t>
  </si>
  <si>
    <t>CNSCN300727</t>
  </si>
  <si>
    <t>昌江石碌人民北路宏星联通专营店</t>
  </si>
  <si>
    <t>海南省昌江县石碌镇人民北路东侧01015-010215号（宝真超市对面）</t>
  </si>
  <si>
    <t>200002555001</t>
  </si>
  <si>
    <t>昌江石碌泓星手机店</t>
  </si>
  <si>
    <t>RYCM08980059</t>
  </si>
  <si>
    <t>昌江石碌奥翔人民北路移动营业厅</t>
  </si>
  <si>
    <t>CNSCN356805</t>
  </si>
  <si>
    <t>昌江石碌基伍数码通信店</t>
  </si>
  <si>
    <t>海南省昌江县石碌镇人民北路108号</t>
  </si>
  <si>
    <t>CNSCN357293</t>
  </si>
  <si>
    <t>昌江石碌人民北路诚鑫移动专营店</t>
  </si>
  <si>
    <t>邱发宁</t>
  </si>
  <si>
    <t>海南省昌江黎族自治县石碌镇人民北路东侧万家惠超市对面</t>
  </si>
  <si>
    <t>200021088601</t>
  </si>
  <si>
    <t>昌江石碌诚鑫满满手机店(个体工商户)</t>
  </si>
  <si>
    <t>CNSCN370778</t>
  </si>
  <si>
    <t>昌江海尾速率电信专营店</t>
  </si>
  <si>
    <t>陈壮漠</t>
  </si>
  <si>
    <t>海南省昌江县海尾镇五联村委会新村103号</t>
  </si>
  <si>
    <t>CNSCN110766</t>
  </si>
  <si>
    <t>昌江石碌中信通讯店</t>
  </si>
  <si>
    <t>海南省昌江石碌镇人民北路县药材公司南边</t>
  </si>
  <si>
    <t>100084345301</t>
  </si>
  <si>
    <t>琼海大路中信移动营业点</t>
  </si>
  <si>
    <t>CNSCN384113</t>
  </si>
  <si>
    <t>昌江石碌新拓移动通信店</t>
  </si>
  <si>
    <t/>
  </si>
  <si>
    <t>杨捷</t>
  </si>
  <si>
    <t>海南省昌江黎族自治县石碌镇环城西二路49号</t>
  </si>
  <si>
    <t>200024200501</t>
  </si>
  <si>
    <t>乐东九所零零后手机专营店（个体工商户）</t>
  </si>
  <si>
    <t>CNSCN343244</t>
  </si>
  <si>
    <t>昌江石碌强中强移动专营店</t>
  </si>
  <si>
    <t>13976937178</t>
  </si>
  <si>
    <t>海南省昌江县石碌镇人民北路原卫生局(石碌电影院对面)</t>
  </si>
  <si>
    <t>100040840201</t>
  </si>
  <si>
    <t>昌江石碌强中强电信商行</t>
  </si>
  <si>
    <t>十月田镇</t>
  </si>
  <si>
    <t>CNSCN128719</t>
  </si>
  <si>
    <t>昌江十月田电信专营店</t>
  </si>
  <si>
    <t>55014173</t>
  </si>
  <si>
    <t>CNSQCN00023644</t>
  </si>
  <si>
    <t>gw0010946</t>
  </si>
  <si>
    <t>海南省十月田镇红田农场场部派出所旁</t>
  </si>
  <si>
    <t>100062953401</t>
  </si>
  <si>
    <t>昌江十月田华瑞电讯经营店</t>
  </si>
  <si>
    <t>CNSCN128780</t>
  </si>
  <si>
    <t>昌江十月田中惠全网通卖场</t>
  </si>
  <si>
    <t>cndl763527</t>
  </si>
  <si>
    <t>十月田镇中心学校旁第三间铺面</t>
  </si>
  <si>
    <t>国营霸王岭林场</t>
  </si>
  <si>
    <t>无规划</t>
  </si>
  <si>
    <t>CNSCN128776</t>
  </si>
  <si>
    <t>昌江七叉联成电信专营店</t>
  </si>
  <si>
    <t>55014179</t>
  </si>
  <si>
    <t>CNSQCN00094006</t>
  </si>
  <si>
    <t>海南省昌江县霸王岭林业局邮政支局旁</t>
  </si>
  <si>
    <t>CNSCN128771</t>
  </si>
  <si>
    <t>昌江叉河佳讯移动专营店</t>
  </si>
  <si>
    <t>郑秋霞</t>
  </si>
  <si>
    <t>13976275511</t>
  </si>
  <si>
    <t>昌江县叉河镇中心大道35号41（叉河粮所铺面）</t>
  </si>
  <si>
    <t>CNSCN128770</t>
  </si>
  <si>
    <t>昌江叉河金兴移动专营店</t>
  </si>
  <si>
    <t>蔡松和</t>
  </si>
  <si>
    <t>13876926688</t>
  </si>
  <si>
    <t>昌江县叉河镇叉河市场旁</t>
  </si>
  <si>
    <t>CNSCN387635</t>
  </si>
  <si>
    <t>电信连锁-昌江人民北路数码城(翼讯达)</t>
  </si>
  <si>
    <t>符飞英</t>
  </si>
  <si>
    <t>13398982665</t>
  </si>
  <si>
    <t>海南省昌江县石碌镇人民北路168号4G手机数码城</t>
  </si>
  <si>
    <t>100013317301</t>
  </si>
  <si>
    <t>海口翼讯达通讯器材有限公司</t>
  </si>
  <si>
    <t>469000301</t>
  </si>
  <si>
    <t>昌江叉河金兴移动通讯店</t>
  </si>
  <si>
    <t>RYCM08980106</t>
  </si>
  <si>
    <t>昌江石碌新通通可人民北路移动营业厅</t>
  </si>
  <si>
    <t>CNSCN295169</t>
  </si>
  <si>
    <t>昌江石碌南翔迅捷手机卖场</t>
  </si>
  <si>
    <t>CNSCN128777</t>
  </si>
  <si>
    <t>昌江十月田龙翔移动专营店</t>
  </si>
  <si>
    <t>RYCT08980030</t>
  </si>
  <si>
    <t>昌江石碌铭智人民北路电信营业厅</t>
  </si>
  <si>
    <t>SCN286366</t>
  </si>
  <si>
    <t>昌江奥翔人民北路体验店</t>
  </si>
  <si>
    <t>华为授权体验店</t>
  </si>
  <si>
    <t>公开</t>
  </si>
  <si>
    <t>469000037</t>
  </si>
  <si>
    <t>昌江叉河全网通卖场</t>
  </si>
  <si>
    <t>七叉镇</t>
  </si>
  <si>
    <t>469000211</t>
  </si>
  <si>
    <t>昌江七叉荣鑫通讯店</t>
  </si>
  <si>
    <t>469000300</t>
  </si>
  <si>
    <t>昌江十月田中惠专营店</t>
  </si>
  <si>
    <t>469000400</t>
  </si>
  <si>
    <t>昌江昌化光丹代办电信业务特许营业厅</t>
  </si>
  <si>
    <t>469000193</t>
  </si>
  <si>
    <t>昌江石碌凯捷专营店</t>
  </si>
  <si>
    <t>469000303</t>
  </si>
  <si>
    <t>CNSCN300734</t>
  </si>
  <si>
    <t>昌江人民北路华田广场电信专营店</t>
  </si>
  <si>
    <t>CNSCN310478</t>
  </si>
  <si>
    <t>昌江石禄雁华人民北路电信营业厅</t>
  </si>
  <si>
    <t>装修中</t>
  </si>
  <si>
    <t>CNSCN242405</t>
  </si>
  <si>
    <t>昌江十月田顺意手机店</t>
  </si>
  <si>
    <t>CNSCN300142</t>
  </si>
  <si>
    <t>昌江石禄东风路电信营业厅</t>
  </si>
  <si>
    <t>CNSCN300733</t>
  </si>
  <si>
    <t>昌江十月田龙翔通信经营店</t>
  </si>
  <si>
    <t>CNSCN300731</t>
  </si>
  <si>
    <t>昌江乌烈华为授权店</t>
  </si>
  <si>
    <t>华为堡垒店</t>
  </si>
  <si>
    <t>CNSCN179286</t>
  </si>
  <si>
    <t>昌江石禄大有人民北路电信营业厅</t>
  </si>
  <si>
    <t>CNSCN110767</t>
  </si>
  <si>
    <t>昌江石碌正拓手机卖场</t>
  </si>
  <si>
    <t>469000432</t>
  </si>
  <si>
    <t>昌江海尾祥兴手机商行</t>
  </si>
  <si>
    <t>469000302</t>
  </si>
  <si>
    <t>昌江石碌邦兴手机店</t>
  </si>
  <si>
    <t>CNSCN128762</t>
  </si>
  <si>
    <t>昌江石碌正拓东鑫店</t>
  </si>
  <si>
    <t>CNSCN128758</t>
  </si>
  <si>
    <t>昌江石碌卓一移动营业厅</t>
  </si>
  <si>
    <t>CNSCN128764</t>
  </si>
  <si>
    <t>昌江石碌欧珀移动专营店</t>
  </si>
  <si>
    <t>CNSCN179285</t>
  </si>
  <si>
    <t>昌江石禄金鹏东风路电信营业厅</t>
  </si>
  <si>
    <t>CNSCN110768</t>
  </si>
  <si>
    <t>昌江石碌王者天创手机店</t>
  </si>
  <si>
    <t>CNSCN226611</t>
  </si>
  <si>
    <t>昌江石碌王者天创授权体验店</t>
  </si>
  <si>
    <t>CNSCN242404</t>
  </si>
  <si>
    <t>昌江石碌徽翔人民北路OPPO专卖店</t>
  </si>
  <si>
    <t>OPPO体验店</t>
  </si>
  <si>
    <t>客户基础信息</t>
  </si>
  <si>
    <t>客户门店信息/个
（只填数字即可，不加单位）</t>
  </si>
  <si>
    <t>客户促销员信息/个
（只填数字即可，不加单位）</t>
  </si>
  <si>
    <t>客户手机销量/台
（只填数字即可，不加单位）</t>
  </si>
  <si>
    <t>客户全场景销量/台
（只填数字即可，不加单位）</t>
  </si>
  <si>
    <t>省份</t>
  </si>
  <si>
    <t>地市</t>
  </si>
  <si>
    <t>县区</t>
  </si>
  <si>
    <t>乡镇</t>
  </si>
  <si>
    <t>是否跨省份</t>
  </si>
  <si>
    <t>是否跨地市</t>
  </si>
  <si>
    <t>Account Name(R)</t>
  </si>
  <si>
    <t>渠道编码Channel ID(R)</t>
  </si>
  <si>
    <t>客户圈层</t>
  </si>
  <si>
    <t>华为客户属性</t>
  </si>
  <si>
    <t>OPPO客户层级</t>
  </si>
  <si>
    <t>vivo客户层级</t>
  </si>
  <si>
    <t>小米客户层级</t>
  </si>
  <si>
    <t>运营商属性</t>
  </si>
  <si>
    <t>是否为友商代理商</t>
  </si>
  <si>
    <t>是否有小米/华为车授权</t>
  </si>
  <si>
    <t>老板姓名</t>
  </si>
  <si>
    <t>老板联系电话</t>
  </si>
  <si>
    <t>操盘手姓名</t>
  </si>
  <si>
    <t>操盘手联系电话</t>
  </si>
  <si>
    <t>客户门店总数量</t>
  </si>
  <si>
    <t>综合门店数</t>
  </si>
  <si>
    <t>有荣耀形象的综合门店数</t>
  </si>
  <si>
    <t>专卖店总数</t>
  </si>
  <si>
    <t>客户荣耀专卖店总数</t>
  </si>
  <si>
    <t>客户VIVO专卖店总数</t>
  </si>
  <si>
    <t>客户OPPO专卖店总数</t>
  </si>
  <si>
    <t>客户华为专卖店总数</t>
  </si>
  <si>
    <t>客户小米专卖店总数</t>
  </si>
  <si>
    <t>客户苹果专卖店总数</t>
  </si>
  <si>
    <t>客户其他品牌店专卖店总数</t>
  </si>
  <si>
    <t>促销员总数</t>
  </si>
  <si>
    <t>自有店员数</t>
  </si>
  <si>
    <t>厂家促销员</t>
  </si>
  <si>
    <t>荣耀厂家促销员</t>
  </si>
  <si>
    <t>VIVO厂家促销员</t>
  </si>
  <si>
    <t>OPPO厂家促销员</t>
  </si>
  <si>
    <t>华为厂家促销员</t>
  </si>
  <si>
    <t>小米厂家促销员</t>
  </si>
  <si>
    <t>apple厂家促销员</t>
  </si>
  <si>
    <t>月均CAPA（总体）</t>
  </si>
  <si>
    <t>月均CAPA（零售）</t>
  </si>
  <si>
    <t>月均CAPA（分销）</t>
  </si>
  <si>
    <t>0-2500元档位零售容量</t>
  </si>
  <si>
    <t>2500-4000元档位零售容量</t>
  </si>
  <si>
    <t>&gt;4000元档位零售容量</t>
  </si>
  <si>
    <t>客户荣耀总体月均零售容量</t>
  </si>
  <si>
    <t>客户VIVO总体月均零售容量</t>
  </si>
  <si>
    <t>客户OPPO总体月均零售容量</t>
  </si>
  <si>
    <t>客户华为总体月均零售容量</t>
  </si>
  <si>
    <t>客户小米总体月均零售容量</t>
  </si>
  <si>
    <t>客户苹果总体月均零售容量</t>
  </si>
  <si>
    <t>月均CAPA(综合店)</t>
  </si>
  <si>
    <t>月均CAPA(专卖店)</t>
  </si>
  <si>
    <t>荣耀专卖店月均零售容量</t>
  </si>
  <si>
    <t>VIVO专卖店月均零售容量</t>
  </si>
  <si>
    <t>OPPO专卖店月均零售容量</t>
  </si>
  <si>
    <t>华为专卖店月均零售容量</t>
  </si>
  <si>
    <t>小米专卖店月均零售容量</t>
  </si>
  <si>
    <t>苹果专卖店月均零售容量</t>
  </si>
  <si>
    <t>其他专卖店月均零售容量</t>
  </si>
  <si>
    <t>当前客户使用何种系统（例如九讯云、管家婆等）</t>
  </si>
  <si>
    <t>门店沙盘卷积</t>
  </si>
  <si>
    <t>手工录入</t>
  </si>
  <si>
    <t>门店沙盘卷积（自动卷积）</t>
  </si>
  <si>
    <t>门店基础信息</t>
  </si>
  <si>
    <t>各品牌PC销量/台
（只填数字即可，不加单位）</t>
  </si>
  <si>
    <t>分品牌阵地数量统计/台
（只填数字即可，不加单位）</t>
  </si>
  <si>
    <t>分品牌阵地位置
（只填数字即可，不加单位）</t>
  </si>
  <si>
    <t>荣耀现有阵地形象</t>
  </si>
  <si>
    <t>1.已注册门店从微服务门店系统引入
2.未注册门店从MDM地理标准组件引入</t>
  </si>
  <si>
    <t>1.已注册门店从微服务门店系统引入
2.未注册填洽谈中/无规划</t>
  </si>
  <si>
    <t>1.已注册门店从微服务门店系统引入
2.未注册填正式名称</t>
  </si>
  <si>
    <t>1.已注册门店从微服务门店系统引入
2.未注册手动填写</t>
  </si>
  <si>
    <t>1.已注册门店从微服务门店系统引入
2.未注册门店对应客户从PRM系统引入</t>
  </si>
  <si>
    <t>微服务门店系统引入</t>
  </si>
  <si>
    <t>下拉选填</t>
  </si>
  <si>
    <t>批量导入时会自动生成虚拟ID，手工填写仍按照上述规则即可</t>
  </si>
  <si>
    <t>门店所在省份，如：河南省</t>
  </si>
  <si>
    <t>官方行政称呼，如“安阳市”</t>
  </si>
  <si>
    <t>所有区县都以“区”或“县”结尾</t>
  </si>
  <si>
    <t>已在微服务注册门店填写门店编码，规划中的门店填“洽谈中”，其他填“无规划</t>
  </si>
  <si>
    <t>微服务门店名称，录入系统的门店名称与微服务一致，如非微服务门店，则填其正式名称</t>
  </si>
  <si>
    <t>店长的
姓名，如：张三</t>
  </si>
  <si>
    <t>店长手机号，11位，如：13712341234</t>
  </si>
  <si>
    <t>华为、联想、DELL、华硕、HP+其他品牌笔记本销量</t>
  </si>
  <si>
    <t>精确到县区/乡镇、街道</t>
  </si>
  <si>
    <t xml:space="preserve">商圈类型
1、ITmall
2、电子一条街
3、其他
</t>
  </si>
  <si>
    <t>客户在PSI
系统中的Account Name®，如：西安耀蝉电子有限公司，如不在系统中则填写客户正式名称，不可为空</t>
  </si>
  <si>
    <t>客户在PSI系统中的Channel ID®
如：100017593301，如不涉及填“无”</t>
  </si>
  <si>
    <t>不含分销，合计与门店零售capa保持一致，所有门店均需填写（近三个月月均）</t>
  </si>
  <si>
    <t>Q：怎么才算一个阵地？
A：有专区专柜的即算一个阵地，多品牌共建店</t>
  </si>
  <si>
    <t>参考最新位置评分标准：一个店只有一个TOP1,一个TOP2,填写TOP1/TOP2/TOP3/其他/无阵地</t>
  </si>
  <si>
    <t>要求：填写数量
定义：荣耀和代理商或零售商联合投入的专区
单位：个</t>
  </si>
  <si>
    <t>要求：填写数量
定义：完全由荣耀投入的专区（道具/安装/基装等）
单位：个</t>
  </si>
  <si>
    <t>要求：填写数量
定义：荣耀无投入的专区，但有荣耀元素（荣耀发光字、荣耀灯箱、荣耀物料等）露出，
单位：个</t>
  </si>
  <si>
    <t>要求：填写数量
定义：店内无荣耀元素；</t>
  </si>
  <si>
    <t>区/县</t>
  </si>
  <si>
    <t>门店名称（微服务系统标准名称）</t>
  </si>
  <si>
    <t>门店面积</t>
  </si>
  <si>
    <t>店长联系方式</t>
  </si>
  <si>
    <t>PC(笔记本)产品销量（月均）</t>
  </si>
  <si>
    <t>商圈类型</t>
  </si>
  <si>
    <t>客户PSI名称（Account Name(R)）</t>
  </si>
  <si>
    <t>联想PC销量</t>
  </si>
  <si>
    <t>华硕PC销量</t>
  </si>
  <si>
    <t>其他PC销量</t>
  </si>
  <si>
    <t>联想阵地数量</t>
  </si>
  <si>
    <t>华硕阵地数量</t>
  </si>
  <si>
    <t>其他阵地数量</t>
  </si>
  <si>
    <t>荣耀阵地位置（下拉选填）</t>
  </si>
  <si>
    <t>华为阵地位置（下拉选填）</t>
  </si>
  <si>
    <t>联想阵地位置（下拉选填）</t>
  </si>
  <si>
    <t>华硕阵地位置（下拉选填）</t>
  </si>
  <si>
    <t>其他阵地位置</t>
  </si>
  <si>
    <t>IT共建专区数量</t>
  </si>
  <si>
    <t>IT自建专区数量</t>
  </si>
  <si>
    <t>其他荣耀形象数量</t>
  </si>
  <si>
    <t>无荣耀形象数量</t>
  </si>
  <si>
    <t>华为返聘促销员</t>
  </si>
  <si>
    <t>CNSCN259945</t>
  </si>
  <si>
    <t>宝鸡市岐山艾瑞德京东店</t>
  </si>
  <si>
    <t>50038796</t>
  </si>
  <si>
    <t>CNSQCN00036330</t>
  </si>
  <si>
    <t>30.0000</t>
  </si>
  <si>
    <t>郑琦</t>
  </si>
  <si>
    <t>86-13379381001</t>
  </si>
  <si>
    <t>岐山县礼乐路</t>
  </si>
  <si>
    <t>宝鸡艾瑞德网络科技有限公司</t>
  </si>
  <si>
    <t>200001350801</t>
  </si>
  <si>
    <t>无阵地</t>
  </si>
  <si>
    <t>KA整体PC容量
（只填数字即可，不加单位）</t>
  </si>
  <si>
    <t>KA分品牌月均容量
（只填数字即可，不加单位）</t>
  </si>
  <si>
    <t>省份(*)</t>
  </si>
  <si>
    <t>地市(*)</t>
  </si>
  <si>
    <t>县区(*)</t>
  </si>
  <si>
    <t>是否跨省份(*)</t>
  </si>
  <si>
    <t>是否跨地市(*)</t>
  </si>
  <si>
    <t>Account Name(R)(*)</t>
  </si>
  <si>
    <t>客户圈层(*)</t>
  </si>
  <si>
    <t>行业属性(*)</t>
  </si>
  <si>
    <t>是否为友商分销商(*)</t>
  </si>
  <si>
    <t>老板姓名(*)</t>
  </si>
  <si>
    <t>老板联系电话(*)</t>
  </si>
  <si>
    <t>操盘手姓名(*)</t>
  </si>
  <si>
    <t>操盘手联系电话(*)</t>
  </si>
  <si>
    <t>客户责任人(*)</t>
  </si>
  <si>
    <t>覆盖专区总数量(*)</t>
  </si>
  <si>
    <t>是否有合作意愿(*)</t>
  </si>
  <si>
    <t>客户合作专区数量(*)</t>
  </si>
  <si>
    <t>客户自有专区数量(*)</t>
  </si>
  <si>
    <t>综合专区数(*)</t>
  </si>
  <si>
    <t>有效综合专区数（CAPA≥50）(*)</t>
  </si>
  <si>
    <t>专区总数(*)</t>
  </si>
  <si>
    <t>荣耀专区总数(*)</t>
  </si>
  <si>
    <t>华为专区总数(*)</t>
  </si>
  <si>
    <t>联想专区总数(*)</t>
  </si>
  <si>
    <t>华硕专区总数(*)</t>
  </si>
  <si>
    <t>其他品牌店专区总数(*)</t>
  </si>
  <si>
    <t>月均CAPA（总体）(*)</t>
  </si>
  <si>
    <t>月均CAPA（零售）(*)</t>
  </si>
  <si>
    <t>月均CAPA（分销）(*)</t>
  </si>
  <si>
    <t>荣耀客户总体月均零售容量(*)</t>
  </si>
  <si>
    <t>华为客户总体月均零售容量(*)</t>
  </si>
  <si>
    <t>联想客户总体月均零售容量(*)</t>
  </si>
  <si>
    <t>华硕客户总体月均零售容量(*)</t>
  </si>
  <si>
    <t>其他客户总体月均零售容量(*)</t>
  </si>
  <si>
    <t>各品牌手机总销量(*)</t>
  </si>
  <si>
    <t>是否华为一城一店客户</t>
  </si>
  <si>
    <t>地理信息编码</t>
  </si>
  <si>
    <t>地理信息中文名称</t>
  </si>
  <si>
    <t>地理信息英文名称</t>
  </si>
  <si>
    <t>国家/地区</t>
  </si>
  <si>
    <t>省</t>
  </si>
  <si>
    <t>市</t>
  </si>
  <si>
    <t>乡镇街道</t>
  </si>
  <si>
    <t>城市等级</t>
  </si>
  <si>
    <t>50029108</t>
  </si>
  <si>
    <t>长流镇</t>
  </si>
  <si>
    <t>中华人民共和国</t>
  </si>
  <si>
    <t>海口市</t>
  </si>
  <si>
    <t>秀英区</t>
  </si>
  <si>
    <t>T2</t>
  </si>
  <si>
    <t>50029113</t>
  </si>
  <si>
    <t>东山镇</t>
  </si>
  <si>
    <t>50029107</t>
  </si>
  <si>
    <t>海秀街道</t>
  </si>
  <si>
    <t>50029110</t>
  </si>
  <si>
    <t>海秀镇</t>
  </si>
  <si>
    <t>50029111</t>
  </si>
  <si>
    <t>石山镇</t>
  </si>
  <si>
    <t>50029109</t>
  </si>
  <si>
    <t>西秀镇</t>
  </si>
  <si>
    <t>50029106</t>
  </si>
  <si>
    <t>秀英街道</t>
  </si>
  <si>
    <t>50029112</t>
  </si>
  <si>
    <t>永兴镇</t>
  </si>
  <si>
    <t>50029115</t>
  </si>
  <si>
    <t>滨海街道</t>
  </si>
  <si>
    <t>龙华区</t>
  </si>
  <si>
    <t>50029120</t>
  </si>
  <si>
    <t>城西镇</t>
  </si>
  <si>
    <t>50029117</t>
  </si>
  <si>
    <t>大同街道</t>
  </si>
  <si>
    <t>50029118</t>
  </si>
  <si>
    <t>海垦街道</t>
  </si>
  <si>
    <t>50029116</t>
  </si>
  <si>
    <t>金贸街道</t>
  </si>
  <si>
    <t>50029119</t>
  </si>
  <si>
    <t>金宇街道</t>
  </si>
  <si>
    <t>50029121</t>
  </si>
  <si>
    <t>龙桥镇</t>
  </si>
  <si>
    <t>55014162</t>
  </si>
  <si>
    <t>邦溪镇</t>
  </si>
  <si>
    <t>白沙黎族自治县</t>
  </si>
  <si>
    <t>T3</t>
  </si>
  <si>
    <t>50029122</t>
  </si>
  <si>
    <t>新坡镇</t>
  </si>
  <si>
    <t>55014163</t>
  </si>
  <si>
    <t>打安镇</t>
  </si>
  <si>
    <t>50029123</t>
  </si>
  <si>
    <t>遵谭镇</t>
  </si>
  <si>
    <t>50029127</t>
  </si>
  <si>
    <t>滨江街道</t>
  </si>
  <si>
    <t>琼山区</t>
  </si>
  <si>
    <t>50029133</t>
  </si>
  <si>
    <t>大坡镇</t>
  </si>
  <si>
    <t>50029128</t>
  </si>
  <si>
    <t>凤翔街道</t>
  </si>
  <si>
    <t>50029126</t>
  </si>
  <si>
    <t>府城街道</t>
  </si>
  <si>
    <t>50029125</t>
  </si>
  <si>
    <t>国兴街道</t>
  </si>
  <si>
    <t>50029131</t>
  </si>
  <si>
    <t>红旗镇</t>
  </si>
  <si>
    <t>55014167</t>
  </si>
  <si>
    <t>阜龙乡</t>
  </si>
  <si>
    <t>50029135</t>
  </si>
  <si>
    <t>旧州镇</t>
  </si>
  <si>
    <t>50029129</t>
  </si>
  <si>
    <t>龙塘镇</t>
  </si>
  <si>
    <t>50029132</t>
  </si>
  <si>
    <t>三门坡镇</t>
  </si>
  <si>
    <t>50029138</t>
  </si>
  <si>
    <t>省岭脚热带作物场</t>
  </si>
  <si>
    <t>50029130</t>
  </si>
  <si>
    <t>云龙镇</t>
  </si>
  <si>
    <t>55014169</t>
  </si>
  <si>
    <t>金波乡</t>
  </si>
  <si>
    <t>55014166</t>
  </si>
  <si>
    <t>南开乡</t>
  </si>
  <si>
    <t>55014161</t>
  </si>
  <si>
    <t>七坊镇</t>
  </si>
  <si>
    <t>50029152</t>
  </si>
  <si>
    <t>大致坡镇</t>
  </si>
  <si>
    <t>美兰区</t>
  </si>
  <si>
    <t>50029153</t>
  </si>
  <si>
    <t>国营桂林洋农场</t>
  </si>
  <si>
    <t>55014168</t>
  </si>
  <si>
    <t>青松乡</t>
  </si>
  <si>
    <t>55014170</t>
  </si>
  <si>
    <t>荣邦乡</t>
  </si>
  <si>
    <t>55014164</t>
  </si>
  <si>
    <t>细水乡</t>
  </si>
  <si>
    <t>55014160</t>
  </si>
  <si>
    <t>牙叉镇</t>
  </si>
  <si>
    <t>55014165</t>
  </si>
  <si>
    <t>元门乡</t>
  </si>
  <si>
    <t>50029155</t>
  </si>
  <si>
    <t>罗牛山农场</t>
  </si>
  <si>
    <t>55014205</t>
  </si>
  <si>
    <t>保城镇</t>
  </si>
  <si>
    <t>保亭黎族苗族自治县</t>
  </si>
  <si>
    <t>50029151</t>
  </si>
  <si>
    <t>三江镇</t>
  </si>
  <si>
    <t>55014207</t>
  </si>
  <si>
    <t>加茂镇</t>
  </si>
  <si>
    <t>50029150</t>
  </si>
  <si>
    <t>演丰镇</t>
  </si>
  <si>
    <t>55015075</t>
  </si>
  <si>
    <t>吉阳区直辖村级区划</t>
  </si>
  <si>
    <t>三亚市</t>
  </si>
  <si>
    <t>吉阳区</t>
  </si>
  <si>
    <t>55015076</t>
  </si>
  <si>
    <t>海棠区直辖村级区划</t>
  </si>
  <si>
    <t>海棠区</t>
  </si>
  <si>
    <t>55015077</t>
  </si>
  <si>
    <t>天涯区直辖村级区划</t>
  </si>
  <si>
    <t>天涯区</t>
  </si>
  <si>
    <t>55015078</t>
  </si>
  <si>
    <t>崖州区直辖村级区划</t>
  </si>
  <si>
    <t>崖州区</t>
  </si>
  <si>
    <t>55014211</t>
  </si>
  <si>
    <t>六弓乡</t>
  </si>
  <si>
    <t>55014213</t>
  </si>
  <si>
    <t>毛感乡</t>
  </si>
  <si>
    <t>55014212</t>
  </si>
  <si>
    <t>南林乡</t>
  </si>
  <si>
    <t>55014210</t>
  </si>
  <si>
    <t>三道镇</t>
  </si>
  <si>
    <t>55014206</t>
  </si>
  <si>
    <t>什玲镇</t>
  </si>
  <si>
    <t>55014208</t>
  </si>
  <si>
    <t>响水镇</t>
  </si>
  <si>
    <t>55014209</t>
  </si>
  <si>
    <t>新政镇</t>
  </si>
  <si>
    <t>55014175</t>
  </si>
  <si>
    <t>昌化镇</t>
  </si>
  <si>
    <t>55014177</t>
  </si>
  <si>
    <t>55014178</t>
  </si>
  <si>
    <t>王下乡</t>
  </si>
  <si>
    <t>55014148</t>
  </si>
  <si>
    <t>大丰镇</t>
  </si>
  <si>
    <t>澄迈县</t>
  </si>
  <si>
    <t>55014146</t>
  </si>
  <si>
    <t>福山镇</t>
  </si>
  <si>
    <t>55015080</t>
  </si>
  <si>
    <t>永暑岛</t>
  </si>
  <si>
    <t>三沙市</t>
  </si>
  <si>
    <t>西沙区</t>
  </si>
  <si>
    <t>55015081</t>
  </si>
  <si>
    <t>七连屿</t>
  </si>
  <si>
    <t>南沙区</t>
  </si>
  <si>
    <t>55015082</t>
  </si>
  <si>
    <t>永乐</t>
  </si>
  <si>
    <t>55015083</t>
  </si>
  <si>
    <t>永兴</t>
  </si>
  <si>
    <t>55014149</t>
  </si>
  <si>
    <t>国营金安农场</t>
  </si>
  <si>
    <t>55014142</t>
  </si>
  <si>
    <t>加乐镇</t>
  </si>
  <si>
    <t>55014138</t>
  </si>
  <si>
    <t>金江镇</t>
  </si>
  <si>
    <t>55014139</t>
  </si>
  <si>
    <t>老城镇</t>
  </si>
  <si>
    <t>55014147</t>
  </si>
  <si>
    <t>桥头镇</t>
  </si>
  <si>
    <t>55014145</t>
  </si>
  <si>
    <t>仁兴镇</t>
  </si>
  <si>
    <t>55014140</t>
  </si>
  <si>
    <t>瑞溪镇</t>
  </si>
  <si>
    <t>55014143</t>
  </si>
  <si>
    <t>文儒镇</t>
  </si>
  <si>
    <t>55014141</t>
  </si>
  <si>
    <t>永发镇</t>
  </si>
  <si>
    <t>55014144</t>
  </si>
  <si>
    <t>中兴镇</t>
  </si>
  <si>
    <t>55014365</t>
  </si>
  <si>
    <t>那大镇</t>
  </si>
  <si>
    <t>儋州市</t>
  </si>
  <si>
    <t>55014366</t>
  </si>
  <si>
    <t>和庆镇</t>
  </si>
  <si>
    <t>55014367</t>
  </si>
  <si>
    <t>南丰镇</t>
  </si>
  <si>
    <t>55014368</t>
  </si>
  <si>
    <t>大成镇</t>
  </si>
  <si>
    <t>55014369</t>
  </si>
  <si>
    <t>雅星镇</t>
  </si>
  <si>
    <t>55014370</t>
  </si>
  <si>
    <t>兰洋镇</t>
  </si>
  <si>
    <t>55014371</t>
  </si>
  <si>
    <t>光村镇</t>
  </si>
  <si>
    <t>55014372</t>
  </si>
  <si>
    <t>木棠镇</t>
  </si>
  <si>
    <t>55014373</t>
  </si>
  <si>
    <t>海头镇</t>
  </si>
  <si>
    <t>55014374</t>
  </si>
  <si>
    <t>峨蔓镇</t>
  </si>
  <si>
    <t>55014375</t>
  </si>
  <si>
    <t>王五镇</t>
  </si>
  <si>
    <t>55014376</t>
  </si>
  <si>
    <t>白马井镇</t>
  </si>
  <si>
    <t>55014377</t>
  </si>
  <si>
    <t>中和镇</t>
  </si>
  <si>
    <t>55014378</t>
  </si>
  <si>
    <t>排浦镇</t>
  </si>
  <si>
    <t>55014379</t>
  </si>
  <si>
    <t>东成镇</t>
  </si>
  <si>
    <t>55014380</t>
  </si>
  <si>
    <t>新州镇</t>
  </si>
  <si>
    <t>55014381</t>
  </si>
  <si>
    <t>洋浦经济开发区</t>
  </si>
  <si>
    <t>55014382</t>
  </si>
  <si>
    <t>华南热作学院</t>
  </si>
  <si>
    <t>55015324</t>
  </si>
  <si>
    <t>55015314</t>
  </si>
  <si>
    <t>55014120</t>
  </si>
  <si>
    <t>定城镇</t>
  </si>
  <si>
    <t>定安县</t>
  </si>
  <si>
    <t>55014129</t>
  </si>
  <si>
    <t>富文镇</t>
  </si>
  <si>
    <t>55014128</t>
  </si>
  <si>
    <t>翰林镇</t>
  </si>
  <si>
    <t>55014123</t>
  </si>
  <si>
    <t>黄竹镇</t>
  </si>
  <si>
    <t>55014124</t>
  </si>
  <si>
    <t>雷鸣镇</t>
  </si>
  <si>
    <t>55014127</t>
  </si>
  <si>
    <t>岭口镇</t>
  </si>
  <si>
    <t>55014126</t>
  </si>
  <si>
    <t>龙河镇</t>
  </si>
  <si>
    <t>55014122</t>
  </si>
  <si>
    <t>龙湖镇</t>
  </si>
  <si>
    <t>55014125</t>
  </si>
  <si>
    <t>龙门镇</t>
  </si>
  <si>
    <t>55014121</t>
  </si>
  <si>
    <t>新竹镇</t>
  </si>
  <si>
    <t>55014109</t>
  </si>
  <si>
    <t>八所镇</t>
  </si>
  <si>
    <t>东方市</t>
  </si>
  <si>
    <t>55014113</t>
  </si>
  <si>
    <t>板桥镇</t>
  </si>
  <si>
    <t>55014111</t>
  </si>
  <si>
    <t>大田镇</t>
  </si>
  <si>
    <t>55014119</t>
  </si>
  <si>
    <t>东方华侨农场</t>
  </si>
  <si>
    <t>55014110</t>
  </si>
  <si>
    <t>东河镇</t>
  </si>
  <si>
    <t>55014112</t>
  </si>
  <si>
    <t>感城镇</t>
  </si>
  <si>
    <t>55014118</t>
  </si>
  <si>
    <t>江边乡</t>
  </si>
  <si>
    <t>55014114</t>
  </si>
  <si>
    <t>三家镇</t>
  </si>
  <si>
    <t>55014115</t>
  </si>
  <si>
    <t>四更镇</t>
  </si>
  <si>
    <t>55014117</t>
  </si>
  <si>
    <t>天安乡</t>
  </si>
  <si>
    <t>55014116</t>
  </si>
  <si>
    <t>新龙镇</t>
  </si>
  <si>
    <t>50029124</t>
  </si>
  <si>
    <t>龙泉镇</t>
  </si>
  <si>
    <t>50029114</t>
  </si>
  <si>
    <t>中山街道</t>
  </si>
  <si>
    <t>50029134</t>
  </si>
  <si>
    <t>甲子镇</t>
  </si>
  <si>
    <t>50029145</t>
  </si>
  <si>
    <t>白龙街道</t>
  </si>
  <si>
    <t>50029147</t>
  </si>
  <si>
    <t>白沙街道</t>
  </si>
  <si>
    <t>50029142</t>
  </si>
  <si>
    <t>博爱街道</t>
  </si>
  <si>
    <t>50029143</t>
  </si>
  <si>
    <t>海甸街道</t>
  </si>
  <si>
    <t>50029140</t>
  </si>
  <si>
    <t>海府街道</t>
  </si>
  <si>
    <t>50029146</t>
  </si>
  <si>
    <t>和平南街道</t>
  </si>
  <si>
    <t>50029141</t>
  </si>
  <si>
    <t>蓝天街道</t>
  </si>
  <si>
    <t>50029149</t>
  </si>
  <si>
    <t>灵山镇</t>
  </si>
  <si>
    <t>55015074</t>
  </si>
  <si>
    <t>人民街道</t>
  </si>
  <si>
    <t>50029148</t>
  </si>
  <si>
    <t>新埠街道</t>
  </si>
  <si>
    <t>55014180</t>
  </si>
  <si>
    <t>抱由镇</t>
  </si>
  <si>
    <t>乐东黎族自治县</t>
  </si>
  <si>
    <t>55014182</t>
  </si>
  <si>
    <t>大安镇</t>
  </si>
  <si>
    <t>55014188</t>
  </si>
  <si>
    <t>佛罗镇</t>
  </si>
  <si>
    <t>55014191</t>
  </si>
  <si>
    <t>国营尖峰岭林业公司</t>
  </si>
  <si>
    <t>55014192</t>
  </si>
  <si>
    <t>国营莺歌海盐场</t>
  </si>
  <si>
    <t>55014187</t>
  </si>
  <si>
    <t>黄流镇</t>
  </si>
  <si>
    <t>55014189</t>
  </si>
  <si>
    <t>尖峰镇</t>
  </si>
  <si>
    <t>55014185</t>
  </si>
  <si>
    <t>九所镇</t>
  </si>
  <si>
    <t>55014186</t>
  </si>
  <si>
    <t>利国镇</t>
  </si>
  <si>
    <t>55014184</t>
  </si>
  <si>
    <t>千家镇</t>
  </si>
  <si>
    <t>55014181</t>
  </si>
  <si>
    <t>万冲镇</t>
  </si>
  <si>
    <t>55014183</t>
  </si>
  <si>
    <t>志仲镇</t>
  </si>
  <si>
    <t>55014190</t>
  </si>
  <si>
    <t>莺歌海镇</t>
  </si>
  <si>
    <t>55014151</t>
  </si>
  <si>
    <t>波莲镇</t>
  </si>
  <si>
    <t>临高县</t>
  </si>
  <si>
    <t>55014153</t>
  </si>
  <si>
    <t>博厚镇</t>
  </si>
  <si>
    <t>55014159</t>
  </si>
  <si>
    <t>调楼镇</t>
  </si>
  <si>
    <t>55014152</t>
  </si>
  <si>
    <t>东英镇</t>
  </si>
  <si>
    <t>55014155</t>
  </si>
  <si>
    <t>多文镇</t>
  </si>
  <si>
    <t>55014156</t>
  </si>
  <si>
    <t>和舍镇</t>
  </si>
  <si>
    <t>55014154</t>
  </si>
  <si>
    <t>皇桐镇</t>
  </si>
  <si>
    <t>55014150</t>
  </si>
  <si>
    <t>临城镇</t>
  </si>
  <si>
    <t>55014157</t>
  </si>
  <si>
    <t>南宝镇</t>
  </si>
  <si>
    <t>55014158</t>
  </si>
  <si>
    <t>新盈镇</t>
  </si>
  <si>
    <t>55014199</t>
  </si>
  <si>
    <t>本号镇</t>
  </si>
  <si>
    <t>陵水黎族自治县</t>
  </si>
  <si>
    <t>55014194</t>
  </si>
  <si>
    <t>光坡镇</t>
  </si>
  <si>
    <t>55014204</t>
  </si>
  <si>
    <t>国营吊罗山林业公司</t>
  </si>
  <si>
    <t>55014201</t>
  </si>
  <si>
    <t>黎安镇</t>
  </si>
  <si>
    <t>55014197</t>
  </si>
  <si>
    <t>隆广镇</t>
  </si>
  <si>
    <t>55014203</t>
  </si>
  <si>
    <t>群英乡</t>
  </si>
  <si>
    <t>55014195</t>
  </si>
  <si>
    <t>三才镇</t>
  </si>
  <si>
    <t>55014202</t>
  </si>
  <si>
    <t>提蒙乡</t>
  </si>
  <si>
    <t>55014198</t>
  </si>
  <si>
    <t>文罗镇</t>
  </si>
  <si>
    <t>55014200</t>
  </si>
  <si>
    <t>新村镇</t>
  </si>
  <si>
    <t>55014193</t>
  </si>
  <si>
    <t>椰林镇</t>
  </si>
  <si>
    <t>55014196</t>
  </si>
  <si>
    <t>英州镇</t>
  </si>
  <si>
    <t>55014077</t>
  </si>
  <si>
    <t>彬村山华侨农场</t>
  </si>
  <si>
    <t>琼海市</t>
  </si>
  <si>
    <t>55012937</t>
  </si>
  <si>
    <t>加来镇</t>
  </si>
  <si>
    <t>55014069</t>
  </si>
  <si>
    <t>博鳌镇</t>
  </si>
  <si>
    <t>55014074</t>
  </si>
  <si>
    <t>长坡镇</t>
  </si>
  <si>
    <t>55014075</t>
  </si>
  <si>
    <t>大路镇</t>
  </si>
  <si>
    <t>55014076</t>
  </si>
  <si>
    <t>会山镇</t>
  </si>
  <si>
    <t>55014065</t>
  </si>
  <si>
    <t>嘉积镇</t>
  </si>
  <si>
    <t>55014071</t>
  </si>
  <si>
    <t>龙江镇</t>
  </si>
  <si>
    <t>55014067</t>
  </si>
  <si>
    <t>石壁镇</t>
  </si>
  <si>
    <t>55014073</t>
  </si>
  <si>
    <t>塔洋镇</t>
  </si>
  <si>
    <t>55014072</t>
  </si>
  <si>
    <t>潭门镇</t>
  </si>
  <si>
    <t>55014066</t>
  </si>
  <si>
    <t>万泉镇</t>
  </si>
  <si>
    <t>55014070</t>
  </si>
  <si>
    <t>阳江镇</t>
  </si>
  <si>
    <t>55014068</t>
  </si>
  <si>
    <t>中原镇</t>
  </si>
  <si>
    <t>55014218</t>
  </si>
  <si>
    <t>长征镇</t>
  </si>
  <si>
    <t>琼中黎族苗族自治县</t>
  </si>
  <si>
    <t>55014221</t>
  </si>
  <si>
    <t>吊罗山乡</t>
  </si>
  <si>
    <t>55014224</t>
  </si>
  <si>
    <t>海南热带雨林国家公园管理局黎母山分局</t>
  </si>
  <si>
    <t>55014217</t>
  </si>
  <si>
    <t>和平镇</t>
  </si>
  <si>
    <t>55014219</t>
  </si>
  <si>
    <t>红毛镇</t>
  </si>
  <si>
    <t>55014216</t>
  </si>
  <si>
    <t>黎母山镇</t>
  </si>
  <si>
    <t>55014222</t>
  </si>
  <si>
    <t>上安乡</t>
  </si>
  <si>
    <t>55014223</t>
  </si>
  <si>
    <t>什运乡</t>
  </si>
  <si>
    <t>55014215</t>
  </si>
  <si>
    <t>湾岭镇</t>
  </si>
  <si>
    <t>55014214</t>
  </si>
  <si>
    <t>营根镇</t>
  </si>
  <si>
    <t>55014220</t>
  </si>
  <si>
    <t>中平镇</t>
  </si>
  <si>
    <t>55014132</t>
  </si>
  <si>
    <t>枫木镇</t>
  </si>
  <si>
    <t>屯昌县</t>
  </si>
  <si>
    <t>55014135</t>
  </si>
  <si>
    <t>南坤镇</t>
  </si>
  <si>
    <t>55014134</t>
  </si>
  <si>
    <t>南吕镇</t>
  </si>
  <si>
    <t>55014136</t>
  </si>
  <si>
    <t>坡心镇</t>
  </si>
  <si>
    <t>55014130</t>
  </si>
  <si>
    <t>屯城镇</t>
  </si>
  <si>
    <t>55014133</t>
  </si>
  <si>
    <t>乌坡镇</t>
  </si>
  <si>
    <t>55014137</t>
  </si>
  <si>
    <t>西昌镇</t>
  </si>
  <si>
    <t>55014131</t>
  </si>
  <si>
    <t>新兴镇</t>
  </si>
  <si>
    <t>55014104</t>
  </si>
  <si>
    <t>北大镇</t>
  </si>
  <si>
    <t>万宁市</t>
  </si>
  <si>
    <t>55014102</t>
  </si>
  <si>
    <t>长丰镇</t>
  </si>
  <si>
    <t>55014099</t>
  </si>
  <si>
    <t>大茂镇</t>
  </si>
  <si>
    <t>55014108</t>
  </si>
  <si>
    <t>地方国营六连林场</t>
  </si>
  <si>
    <t>55014100</t>
  </si>
  <si>
    <t>东澳镇</t>
  </si>
  <si>
    <t>55014097</t>
  </si>
  <si>
    <t>和乐镇</t>
  </si>
  <si>
    <t>55014098</t>
  </si>
  <si>
    <t>后安镇</t>
  </si>
  <si>
    <t>55014101</t>
  </si>
  <si>
    <t>礼纪镇</t>
  </si>
  <si>
    <t>55014096</t>
  </si>
  <si>
    <t>龙滚镇</t>
  </si>
  <si>
    <t>55014105</t>
  </si>
  <si>
    <t>南桥镇</t>
  </si>
  <si>
    <t>55014106</t>
  </si>
  <si>
    <t>三更罗镇</t>
  </si>
  <si>
    <t>55014103</t>
  </si>
  <si>
    <t>山根镇</t>
  </si>
  <si>
    <t>55014095</t>
  </si>
  <si>
    <t>万城镇</t>
  </si>
  <si>
    <t>55014107</t>
  </si>
  <si>
    <t>兴隆华侨农场</t>
  </si>
  <si>
    <t>55014090</t>
  </si>
  <si>
    <t>抱罗镇</t>
  </si>
  <si>
    <t>文昌市</t>
  </si>
  <si>
    <t>55014088</t>
  </si>
  <si>
    <t>昌洒镇</t>
  </si>
  <si>
    <t>55014084</t>
  </si>
  <si>
    <t>东阁镇</t>
  </si>
  <si>
    <t>55014086</t>
  </si>
  <si>
    <t>东郊镇</t>
  </si>
  <si>
    <t>55015085</t>
  </si>
  <si>
    <t>55014082</t>
  </si>
  <si>
    <t>东路镇</t>
  </si>
  <si>
    <t>55014091</t>
  </si>
  <si>
    <t>冯坡镇</t>
  </si>
  <si>
    <t>55014094</t>
  </si>
  <si>
    <t>公坡镇</t>
  </si>
  <si>
    <t>55014081</t>
  </si>
  <si>
    <t>会文镇</t>
  </si>
  <si>
    <t>55014092</t>
  </si>
  <si>
    <t>锦山镇</t>
  </si>
  <si>
    <t>55014087</t>
  </si>
  <si>
    <t>龙楼镇</t>
  </si>
  <si>
    <t>55014080</t>
  </si>
  <si>
    <t>蓬莱镇</t>
  </si>
  <si>
    <t>55014093</t>
  </si>
  <si>
    <t>铺前镇</t>
  </si>
  <si>
    <t>55014083</t>
  </si>
  <si>
    <t>潭牛镇</t>
  </si>
  <si>
    <t>55014078</t>
  </si>
  <si>
    <t>文城镇</t>
  </si>
  <si>
    <t>55014085</t>
  </si>
  <si>
    <t>文教镇</t>
  </si>
  <si>
    <t>55014089</t>
  </si>
  <si>
    <t>翁田镇</t>
  </si>
  <si>
    <t>55014079</t>
  </si>
  <si>
    <t>重兴镇</t>
  </si>
  <si>
    <t>55014062</t>
  </si>
  <si>
    <t>畅好乡</t>
  </si>
  <si>
    <t>五指山市</t>
  </si>
  <si>
    <t>55014061</t>
  </si>
  <si>
    <t>番阳镇</t>
  </si>
  <si>
    <t>55014063</t>
  </si>
  <si>
    <t>毛道乡</t>
  </si>
  <si>
    <t>55014060</t>
  </si>
  <si>
    <t>毛阳镇</t>
  </si>
  <si>
    <t>55014059</t>
  </si>
  <si>
    <t>南圣镇</t>
  </si>
  <si>
    <t>55014064</t>
  </si>
  <si>
    <t>水满乡</t>
  </si>
  <si>
    <t>55015079</t>
  </si>
  <si>
    <t>中沙岛礁</t>
  </si>
  <si>
    <t>中沙群岛的岛礁及其海域</t>
  </si>
  <si>
    <t>55015322</t>
  </si>
  <si>
    <t>55015313</t>
  </si>
  <si>
    <t>55015325</t>
  </si>
  <si>
    <t>55015319</t>
  </si>
  <si>
    <t>55015316</t>
  </si>
  <si>
    <t>55015318</t>
  </si>
  <si>
    <t>55015311</t>
  </si>
  <si>
    <t>55015332</t>
  </si>
  <si>
    <t>55015315</t>
  </si>
  <si>
    <t>55015317</t>
  </si>
  <si>
    <t>55015310</t>
  </si>
  <si>
    <t>55015312</t>
  </si>
  <si>
    <t>55014058</t>
  </si>
  <si>
    <t>通什镇</t>
  </si>
  <si>
    <t>55015321</t>
  </si>
  <si>
    <t>55015326</t>
  </si>
  <si>
    <t>55015084</t>
  </si>
  <si>
    <t>55015331</t>
  </si>
  <si>
    <t>55015323</t>
  </si>
  <si>
    <t>商圈名称</t>
  </si>
  <si>
    <t>商圈信息状态</t>
  </si>
  <si>
    <t>组织信息编码</t>
  </si>
  <si>
    <t>业务类型</t>
  </si>
  <si>
    <t>地区部</t>
  </si>
  <si>
    <t>代表处</t>
  </si>
  <si>
    <t>办事处</t>
  </si>
  <si>
    <t>大区</t>
  </si>
  <si>
    <t>小区</t>
  </si>
  <si>
    <t>镇/街道</t>
  </si>
  <si>
    <t>街道及详细名称</t>
  </si>
  <si>
    <t>商圈位置</t>
  </si>
  <si>
    <t>商圈CAPA</t>
  </si>
  <si>
    <t>专区专柜商圈等级</t>
  </si>
  <si>
    <t>体验店商圈等级</t>
  </si>
  <si>
    <t>IT通路商圈等级</t>
  </si>
  <si>
    <t>CNSQCN00119002</t>
  </si>
  <si>
    <t>三亚天悦城商圈</t>
  </si>
  <si>
    <t>已完成</t>
  </si>
  <si>
    <t>000219</t>
  </si>
  <si>
    <t>中国地区部</t>
  </si>
  <si>
    <t>中国区海南业务部</t>
  </si>
  <si>
    <t>市区</t>
  </si>
  <si>
    <t>800</t>
  </si>
  <si>
    <t>体验店</t>
  </si>
  <si>
    <t>C</t>
  </si>
  <si>
    <t>CNSQCN00118023</t>
  </si>
  <si>
    <t>友谊阳光城商圈</t>
  </si>
  <si>
    <t>2000</t>
  </si>
  <si>
    <t>体验店+专区专柜</t>
  </si>
  <si>
    <t>B</t>
  </si>
  <si>
    <t>A</t>
  </si>
  <si>
    <t>CNSQCN00118002</t>
  </si>
  <si>
    <t>蓝海购物中心商圈</t>
  </si>
  <si>
    <t>40001964</t>
  </si>
  <si>
    <t>1000</t>
  </si>
  <si>
    <t>CNSQCN00113027</t>
  </si>
  <si>
    <t>滨濂国际商圈</t>
  </si>
  <si>
    <t>40001961</t>
  </si>
  <si>
    <t>CNSQCN00115002</t>
  </si>
  <si>
    <t>海口秀英万达商圈</t>
  </si>
  <si>
    <t>40001960</t>
  </si>
  <si>
    <t>20000</t>
  </si>
  <si>
    <t>S</t>
  </si>
  <si>
    <t>CNSQCN00113004</t>
  </si>
  <si>
    <t>秀英万达广场商圈</t>
  </si>
  <si>
    <t>CNSQCN00023772</t>
  </si>
  <si>
    <t>秀英万达商圈</t>
  </si>
  <si>
    <t>荣耀门店</t>
  </si>
  <si>
    <t>郊县/县区</t>
  </si>
  <si>
    <t>400</t>
  </si>
  <si>
    <t>专区专柜</t>
  </si>
  <si>
    <t>D</t>
  </si>
  <si>
    <t>CNSQCN00112002</t>
  </si>
  <si>
    <t>友谊南海城商圈</t>
  </si>
  <si>
    <t>海南省海口市龙华区南海大道115号</t>
  </si>
  <si>
    <t>CNSQCN00023858</t>
  </si>
  <si>
    <t>三亚创新电脑城商圈</t>
  </si>
  <si>
    <t>40001966</t>
  </si>
  <si>
    <t>CNSQCN00111011</t>
  </si>
  <si>
    <t>万宁王府井商圈</t>
  </si>
  <si>
    <t>镇</t>
  </si>
  <si>
    <t>4000</t>
  </si>
  <si>
    <t>CNSQCN00054839</t>
  </si>
  <si>
    <t>东方东海路核心商圈</t>
  </si>
  <si>
    <t>CNSQCN00054840</t>
  </si>
  <si>
    <t>三亚崖城市场商圈</t>
  </si>
  <si>
    <t>CNSQCN00054841</t>
  </si>
  <si>
    <t>保亭新兴路手机商圈</t>
  </si>
  <si>
    <t>750</t>
  </si>
  <si>
    <t>CNSQCN00054842</t>
  </si>
  <si>
    <t>三亚崖城大道商圈</t>
  </si>
  <si>
    <t>CNSQCN00054843</t>
  </si>
  <si>
    <t>三亚胜利广场商圈</t>
  </si>
  <si>
    <t>CNSQCN00054844</t>
  </si>
  <si>
    <t>白沙牙叉镇商圈</t>
  </si>
  <si>
    <t>150</t>
  </si>
  <si>
    <t>E</t>
  </si>
  <si>
    <t>CNSQCN00054845</t>
  </si>
  <si>
    <t>三亚一方百货商圈</t>
  </si>
  <si>
    <t>CNSQCN00054846</t>
  </si>
  <si>
    <t>三亚二中商圈</t>
  </si>
  <si>
    <t>CNSQCN00054847</t>
  </si>
  <si>
    <t>三亚新风街商圈</t>
  </si>
  <si>
    <t>CNSQCN00054848</t>
  </si>
  <si>
    <t>琼海金海路商圈</t>
  </si>
  <si>
    <t>CNSQCN00054849</t>
  </si>
  <si>
    <t>乐东黄流中心大道商圈</t>
  </si>
  <si>
    <t>CNSQCN00054850</t>
  </si>
  <si>
    <t>屯昌昌盛路商圈</t>
  </si>
  <si>
    <t>CNSQCN00054851</t>
  </si>
  <si>
    <t>三亚金思达商圈</t>
  </si>
  <si>
    <t>CNSQCN00054853</t>
  </si>
  <si>
    <t>三亚港华商圈</t>
  </si>
  <si>
    <t>CNSQCN00054855</t>
  </si>
  <si>
    <t>陵水海韵广场商圈</t>
  </si>
  <si>
    <t>CNSQCN00054856</t>
  </si>
  <si>
    <t>琼海善集路商圈</t>
  </si>
  <si>
    <t>CNSQCN00054857</t>
  </si>
  <si>
    <t>琼海博鳌商圈</t>
  </si>
  <si>
    <t>CNSQCN00054858</t>
  </si>
  <si>
    <t>万宁光明路商圈</t>
  </si>
  <si>
    <t>CNSQCN00054859</t>
  </si>
  <si>
    <t>儋州木棠商圈</t>
  </si>
  <si>
    <t>CNSQCN00054860</t>
  </si>
  <si>
    <t>万宁红专路商圈</t>
  </si>
  <si>
    <t>CNSQCN00054861</t>
  </si>
  <si>
    <t>屯昌县委商圈</t>
  </si>
  <si>
    <t>CNSQCN00054863</t>
  </si>
  <si>
    <t>澄迈西达农场商圈</t>
  </si>
  <si>
    <t>40003145</t>
  </si>
  <si>
    <t>国营西达农场</t>
  </si>
  <si>
    <t>CNSQCN00054864</t>
  </si>
  <si>
    <t>万宁环市一路商圈</t>
  </si>
  <si>
    <t>CNSQCN00054865</t>
  </si>
  <si>
    <t>东方华人国际商圈</t>
  </si>
  <si>
    <t>CNSQCN00054866</t>
  </si>
  <si>
    <t>美兰三江镇商圈</t>
  </si>
  <si>
    <t>CNSQCN00054867</t>
  </si>
  <si>
    <t>屯昌农博城商圈</t>
  </si>
  <si>
    <t>CNSQCN00054868</t>
  </si>
  <si>
    <t>琼中旧州镇商圈</t>
  </si>
  <si>
    <t>CNSQCN00054869</t>
  </si>
  <si>
    <t>万宁建设路商圈</t>
  </si>
  <si>
    <t>CNSQCN00054870</t>
  </si>
  <si>
    <t>屯昌水口路商圈</t>
  </si>
  <si>
    <t>CNSQCN00054871</t>
  </si>
  <si>
    <t>琼海富海路商圈</t>
  </si>
  <si>
    <t>CNSQCN00054872</t>
  </si>
  <si>
    <t>琼海兴海路商圈</t>
  </si>
  <si>
    <t>CNSQCN00054873</t>
  </si>
  <si>
    <t>屯昌红旗路商圈</t>
  </si>
  <si>
    <t>CNSQCN00054874</t>
  </si>
  <si>
    <t>琼海德海路商圈</t>
  </si>
  <si>
    <t>CNSQCN00058748</t>
  </si>
  <si>
    <t>海口市美兰区DC电脑城</t>
  </si>
  <si>
    <t>40001963</t>
  </si>
  <si>
    <t>IT通路</t>
  </si>
  <si>
    <t>CNSQCN00023630</t>
  </si>
  <si>
    <t>白沙邦溪镇商圈</t>
  </si>
  <si>
    <t>CNSQCN00023631</t>
  </si>
  <si>
    <t>白沙国营龙江农场商圈</t>
  </si>
  <si>
    <t>40003171</t>
  </si>
  <si>
    <t>国营龙江农场</t>
  </si>
  <si>
    <t>CNSQCN00023632</t>
  </si>
  <si>
    <t>白沙七坊镇商圈</t>
  </si>
  <si>
    <t>CNSQCN00023633</t>
  </si>
  <si>
    <t>白沙牙叉中路商圈</t>
  </si>
  <si>
    <t>CNSQCN00023634</t>
  </si>
  <si>
    <t>保亭金江大道商圈</t>
  </si>
  <si>
    <t>CNSQCN00023635</t>
  </si>
  <si>
    <t>保亭南茂镇商圈</t>
  </si>
  <si>
    <t>CNSQCN00023636</t>
  </si>
  <si>
    <t>保亭三道镇商圈</t>
  </si>
  <si>
    <t>40003226</t>
  </si>
  <si>
    <t>国营三道农场</t>
  </si>
  <si>
    <t>CNSQCN00023637</t>
  </si>
  <si>
    <t>保亭什岭大道商圈</t>
  </si>
  <si>
    <t>CNSQCN00023638</t>
  </si>
  <si>
    <t>保亭新兴西路商圈</t>
  </si>
  <si>
    <t>CNSQCN00023639</t>
  </si>
  <si>
    <t>保亭新政镇商圈</t>
  </si>
  <si>
    <t>昌江叉河镇商圈</t>
  </si>
  <si>
    <t>昌江海尾镇商圈</t>
  </si>
  <si>
    <t>CNSQCN00023642</t>
  </si>
  <si>
    <t>昌江恒基广场商圈</t>
  </si>
  <si>
    <t>昌江人民北路商圈</t>
  </si>
  <si>
    <t>昌江十月田镇商圈</t>
  </si>
  <si>
    <t>昌江乌烈镇商圈</t>
  </si>
  <si>
    <t>CNSQCN00023646</t>
  </si>
  <si>
    <t>澄迈白莲商圈</t>
  </si>
  <si>
    <t>CNSQCN00023647</t>
  </si>
  <si>
    <t>澄迈澄江路商圈</t>
  </si>
  <si>
    <t>CNSQCN00023648</t>
  </si>
  <si>
    <t>澄迈大丰镇商圈</t>
  </si>
  <si>
    <t>CNSQCN00023649</t>
  </si>
  <si>
    <t>澄迈福山镇商圈</t>
  </si>
  <si>
    <t>CNSQCN00023650</t>
  </si>
  <si>
    <t>澄迈洪都购物中心商圈</t>
  </si>
  <si>
    <t>CNSQCN00023651</t>
  </si>
  <si>
    <t>澄迈加乐镇商圈</t>
  </si>
  <si>
    <t>CNSQCN00023653</t>
  </si>
  <si>
    <t>澄迈昆仑农场商圈</t>
  </si>
  <si>
    <t>CNSQCN00023654</t>
  </si>
  <si>
    <t>澄迈桥头镇商圈</t>
  </si>
  <si>
    <t>CNSQCN00023655</t>
  </si>
  <si>
    <t>澄迈仁兴镇商圈</t>
  </si>
  <si>
    <t>CNSQCN00023656</t>
  </si>
  <si>
    <t>澄迈瑞溪镇商圈</t>
  </si>
  <si>
    <t>CNSQCN00023657</t>
  </si>
  <si>
    <t>澄迈文化北路商圈</t>
  </si>
  <si>
    <t>CNSQCN00023658</t>
  </si>
  <si>
    <t>澄迈文明路商圈</t>
  </si>
  <si>
    <t>CNSQCN00023659</t>
  </si>
  <si>
    <t>澄迈文儒镇商圈</t>
  </si>
  <si>
    <t>CNSQCN00023660</t>
  </si>
  <si>
    <t>澄迈西达农场商圈商圈</t>
  </si>
  <si>
    <t>40003140</t>
  </si>
  <si>
    <t>CNSQCN00023661</t>
  </si>
  <si>
    <t>澄迈永发镇商圈</t>
  </si>
  <si>
    <t>CNSQCN00023662</t>
  </si>
  <si>
    <t>澄迈中兴镇商圈</t>
  </si>
  <si>
    <t>CNSQCN00023667</t>
  </si>
  <si>
    <t>儋州东风路商圈</t>
  </si>
  <si>
    <t>CNSQCN00023677</t>
  </si>
  <si>
    <t>儋州南兴街商圈</t>
  </si>
  <si>
    <t>CNSQCN00023680</t>
  </si>
  <si>
    <t>儋州白马井人民路商圈</t>
  </si>
  <si>
    <t>CNSQCN00023694</t>
  </si>
  <si>
    <t>定安定城镇商圈</t>
  </si>
  <si>
    <t>CNSQCN00023695</t>
  </si>
  <si>
    <t>定安富文镇商圈</t>
  </si>
  <si>
    <t>CNSQCN00023696</t>
  </si>
  <si>
    <t>定安翰林镇商圈</t>
  </si>
  <si>
    <t>CNSQCN00023697</t>
  </si>
  <si>
    <t>定安黄竹镇商圈</t>
  </si>
  <si>
    <t>CNSQCN00023698</t>
  </si>
  <si>
    <t>定安雷鸣镇商圈</t>
  </si>
  <si>
    <t>CNSQCN00023699</t>
  </si>
  <si>
    <t>定安岭口镇商圈</t>
  </si>
  <si>
    <t>CNSQCN00023700</t>
  </si>
  <si>
    <t>定安龙河镇商圈</t>
  </si>
  <si>
    <t>CNSQCN00023701</t>
  </si>
  <si>
    <t>定安龙湖镇商圈</t>
  </si>
  <si>
    <t>CNSQCN00023702</t>
  </si>
  <si>
    <t>定安龙门镇商圈</t>
  </si>
  <si>
    <t>CNSQCN00023703</t>
  </si>
  <si>
    <t>定安新竹镇商圈</t>
  </si>
  <si>
    <t>CNSQCN00023704</t>
  </si>
  <si>
    <t>定安沿江二路商圈</t>
  </si>
  <si>
    <t>CNSQCN00023716</t>
  </si>
  <si>
    <t>龙华滨海商圈</t>
  </si>
  <si>
    <t>CNSQCN00023717</t>
  </si>
  <si>
    <t>龙华城西商圈</t>
  </si>
  <si>
    <t>CNSQCN00023718</t>
  </si>
  <si>
    <t>龙华国贸商圈</t>
  </si>
  <si>
    <t>CNSQCN00023719</t>
  </si>
  <si>
    <t>龙华海府路商圈</t>
  </si>
  <si>
    <t>CNSQCN00023720</t>
  </si>
  <si>
    <t>龙华海垦商圈</t>
  </si>
  <si>
    <t>CNSQCN00023721</t>
  </si>
  <si>
    <t>龙华海秀商圈</t>
  </si>
  <si>
    <t>CNSQCN00023722</t>
  </si>
  <si>
    <t>龙华解放西商圈</t>
  </si>
  <si>
    <t>CNSQCN00023723</t>
  </si>
  <si>
    <t>龙华金盘商圈</t>
  </si>
  <si>
    <t>CNSQCN00023724</t>
  </si>
  <si>
    <t>龙华京华城商圈</t>
  </si>
  <si>
    <t>CNSQCN00023725</t>
  </si>
  <si>
    <t>龙华龙桥镇商圈</t>
  </si>
  <si>
    <t>CNSQCN00023726</t>
  </si>
  <si>
    <t>龙华龙泉镇商圈</t>
  </si>
  <si>
    <t>CNSQCN00023727</t>
  </si>
  <si>
    <t>龙华南沙商圈</t>
  </si>
  <si>
    <t>CNSQCN00023728</t>
  </si>
  <si>
    <t>龙华坡博商圈</t>
  </si>
  <si>
    <t>CNSQCN00023729</t>
  </si>
  <si>
    <t>龙华吾悦广场商圈</t>
  </si>
  <si>
    <t>CNSQCN00023732</t>
  </si>
  <si>
    <t>龙华友谊阳光城商圈</t>
  </si>
  <si>
    <t>CNSQCN00023733</t>
  </si>
  <si>
    <t>龙华遵谭镇商圈</t>
  </si>
  <si>
    <t>CNSQCN00023734</t>
  </si>
  <si>
    <t>美兰890广场商圈</t>
  </si>
  <si>
    <t>CNSQCN00023735</t>
  </si>
  <si>
    <t>美兰大致坡商圈</t>
  </si>
  <si>
    <t>CNSQCN00023736</t>
  </si>
  <si>
    <t>美兰东湖商圈</t>
  </si>
  <si>
    <t>CNSQCN00023737</t>
  </si>
  <si>
    <t>美兰桂林洋商圈</t>
  </si>
  <si>
    <t>CNSQCN00023738</t>
  </si>
  <si>
    <t>美兰国兴商圈</t>
  </si>
  <si>
    <t>CNSQCN00023739</t>
  </si>
  <si>
    <t>美兰海甸商圈</t>
  </si>
  <si>
    <t>CNSQCN00023740</t>
  </si>
  <si>
    <t>美兰海府路商圈</t>
  </si>
  <si>
    <t>CNSQCN00023741</t>
  </si>
  <si>
    <t>美兰海南大学商圈</t>
  </si>
  <si>
    <t>CNSQCN00023743</t>
  </si>
  <si>
    <t>美兰灵山商圈</t>
  </si>
  <si>
    <t>CNSQCN00023744</t>
  </si>
  <si>
    <t>美兰明珠-DC商圈</t>
  </si>
  <si>
    <t>CNSQCN00023745</t>
  </si>
  <si>
    <t>美兰南亚商圈</t>
  </si>
  <si>
    <t>CNSQCN00023746</t>
  </si>
  <si>
    <t>美兰鹏辉商圈</t>
  </si>
  <si>
    <t>CNSQCN00023747</t>
  </si>
  <si>
    <t>美兰青年路商圈</t>
  </si>
  <si>
    <t>CNSQCN00023748</t>
  </si>
  <si>
    <t>美兰文明中商圈</t>
  </si>
  <si>
    <t>CNSQCN00023749</t>
  </si>
  <si>
    <t>美兰新埠岛商圈</t>
  </si>
  <si>
    <t>CNSQCN00023750</t>
  </si>
  <si>
    <t>琼山滨江街道办商圈</t>
  </si>
  <si>
    <t>CNSQCN00023751</t>
  </si>
  <si>
    <t>琼山凤翔商圈</t>
  </si>
  <si>
    <t>CNSQCN00023752</t>
  </si>
  <si>
    <t>琼山府城商圈</t>
  </si>
  <si>
    <t>CNSQCN00023754</t>
  </si>
  <si>
    <t>琼山红旗镇商圈</t>
  </si>
  <si>
    <t>CNSQCN00023755</t>
  </si>
  <si>
    <t>琼山甲子镇商圈</t>
  </si>
  <si>
    <t>CNSQCN00023756</t>
  </si>
  <si>
    <t>琼山旧州商圈</t>
  </si>
  <si>
    <t>CNSQCN00023757</t>
  </si>
  <si>
    <t>琼山龙塘镇商圈</t>
  </si>
  <si>
    <t>CNSQCN00023758</t>
  </si>
  <si>
    <t>琼山日月商圈</t>
  </si>
  <si>
    <t>CNSQCN00023759</t>
  </si>
  <si>
    <t>琼山三门坡镇商圈</t>
  </si>
  <si>
    <t>CNSQCN00023760</t>
  </si>
  <si>
    <t>琼山云龙镇商圈</t>
  </si>
  <si>
    <t>CNSQCN00023762</t>
  </si>
  <si>
    <t>秀英东山镇商圈</t>
  </si>
  <si>
    <t>CNSQCN00023767</t>
  </si>
  <si>
    <t>秀英吉马隆广场商圈</t>
  </si>
  <si>
    <t>CNSQCN00023768</t>
  </si>
  <si>
    <t>龙华龙昆南商圈</t>
  </si>
  <si>
    <t>CNSQCN00023771</t>
  </si>
  <si>
    <t>秀英石山镇商圈</t>
  </si>
  <si>
    <t>CNSQCN00023774</t>
  </si>
  <si>
    <t>秀英秀华路商圈</t>
  </si>
  <si>
    <t>CNSQCN00023775</t>
  </si>
  <si>
    <t>秀英商圈</t>
  </si>
  <si>
    <t>CNSQCN00023776</t>
  </si>
  <si>
    <t>秀英永兴商圈</t>
  </si>
  <si>
    <t>CNSQCN00023778</t>
  </si>
  <si>
    <t>秀英远大国际购物广场商圈</t>
  </si>
  <si>
    <t>CNSQCN00023779</t>
  </si>
  <si>
    <t>秀英长流商圈</t>
  </si>
  <si>
    <t>CNSQCN00023792</t>
  </si>
  <si>
    <t>临高博厚镇商圈</t>
  </si>
  <si>
    <t>CNSQCN00023793</t>
  </si>
  <si>
    <t>临高调楼镇商圈</t>
  </si>
  <si>
    <t>CNSQCN00023794</t>
  </si>
  <si>
    <t>临高东英镇商圈</t>
  </si>
  <si>
    <t>CNSQCN00023795</t>
  </si>
  <si>
    <t>临高多文镇商圈</t>
  </si>
  <si>
    <t>CNSQCN00023796</t>
  </si>
  <si>
    <t>临高购物公园商圈</t>
  </si>
  <si>
    <t>CNSQCN00023797</t>
  </si>
  <si>
    <t>临高和舍镇商圈</t>
  </si>
  <si>
    <t>CNSQCN00023798</t>
  </si>
  <si>
    <t>临高皇桐镇商圈</t>
  </si>
  <si>
    <t>CNSQCN00023799</t>
  </si>
  <si>
    <t>临高加来镇商圈</t>
  </si>
  <si>
    <t>CNSQCN00023800</t>
  </si>
  <si>
    <t>临高解放路商圈</t>
  </si>
  <si>
    <t>CNSQCN00023801</t>
  </si>
  <si>
    <t>临高临城镇商圈</t>
  </si>
  <si>
    <t>CNSQCN00023802</t>
  </si>
  <si>
    <t>临高美台镇商圈</t>
  </si>
  <si>
    <t>CNSQCN00023803</t>
  </si>
  <si>
    <t>临高南宝镇商圈</t>
  </si>
  <si>
    <t>CNSQCN00023804</t>
  </si>
  <si>
    <t>临高新盈镇商圈</t>
  </si>
  <si>
    <t>CNSQCN00023805</t>
  </si>
  <si>
    <t>临高跃进路商圈</t>
  </si>
  <si>
    <t>CNSQCN00023806</t>
  </si>
  <si>
    <t>陵水光坡镇商圈</t>
  </si>
  <si>
    <t>CNSQCN00023807</t>
  </si>
  <si>
    <t>陵水黎安镇商圈</t>
  </si>
  <si>
    <t>CNSQCN00023808</t>
  </si>
  <si>
    <t>陵水文化路商圈</t>
  </si>
  <si>
    <t>CNSQCN00023809</t>
  </si>
  <si>
    <t>陵水中山路商圈</t>
  </si>
  <si>
    <t>CNSQCN00023810</t>
  </si>
  <si>
    <t>陵水隆广镇商圈</t>
  </si>
  <si>
    <t>40003204</t>
  </si>
  <si>
    <t>CNSQCN00023811</t>
  </si>
  <si>
    <t>陵水三才镇商圈</t>
  </si>
  <si>
    <t>40003202</t>
  </si>
  <si>
    <t>CNSQCN00023812</t>
  </si>
  <si>
    <t>陵水提蒙乡商圈</t>
  </si>
  <si>
    <t>CNSQCN00023813</t>
  </si>
  <si>
    <t>陵水文罗镇商圈</t>
  </si>
  <si>
    <t>40003205</t>
  </si>
  <si>
    <t>CNSQCN00023814</t>
  </si>
  <si>
    <t>陵水椰林镇商圈</t>
  </si>
  <si>
    <t>CNSQCN00023815</t>
  </si>
  <si>
    <t>陵水英海大道商圈</t>
  </si>
  <si>
    <t>CNSQCN00023816</t>
  </si>
  <si>
    <t>陵水英榆大道商圈</t>
  </si>
  <si>
    <t>CNSQCN00023817</t>
  </si>
  <si>
    <t>陵水中心大道商圈</t>
  </si>
  <si>
    <t>CNSQCN00023818</t>
  </si>
  <si>
    <t>陵水祖南线路商圈</t>
  </si>
  <si>
    <t>CNSQCN00023839</t>
  </si>
  <si>
    <t>琼中新进农场商圈</t>
  </si>
  <si>
    <t>40003237</t>
  </si>
  <si>
    <t>国营阳江农场</t>
  </si>
  <si>
    <t>CNSQCN00023846</t>
  </si>
  <si>
    <t>三亚林旺商圈</t>
  </si>
  <si>
    <t>40001965</t>
  </si>
  <si>
    <t>CNSQCN00023847</t>
  </si>
  <si>
    <t>三亚免税城商圈</t>
  </si>
  <si>
    <t>CNSQCN00023848</t>
  </si>
  <si>
    <t>三亚藤桥商圈</t>
  </si>
  <si>
    <t>CNSQCN00023849</t>
  </si>
  <si>
    <t>三亚大东海商圈</t>
  </si>
  <si>
    <t>CNSQCN00023850</t>
  </si>
  <si>
    <t>三亚金鸡岭商圈</t>
  </si>
  <si>
    <t>CNSQCN00023851</t>
  </si>
  <si>
    <t>三亚金润阳光商圈</t>
  </si>
  <si>
    <t>CNSQCN00023852</t>
  </si>
  <si>
    <t>三亚蓝海广场商圈</t>
  </si>
  <si>
    <t>CNSQCN00023853</t>
  </si>
  <si>
    <t>三亚荔枝沟金思达商圈</t>
  </si>
  <si>
    <t>CNSQCN00023854</t>
  </si>
  <si>
    <t>三亚荔枝沟商圈</t>
  </si>
  <si>
    <t>CNSQCN00023855</t>
  </si>
  <si>
    <t>青春颂广场商圈</t>
  </si>
  <si>
    <t>CNSQCN00023856</t>
  </si>
  <si>
    <t>三亚商品街商圈</t>
  </si>
  <si>
    <t>CNSQCN00023857</t>
  </si>
  <si>
    <t>三亚田独商圈</t>
  </si>
  <si>
    <t>CNSQCN00023859</t>
  </si>
  <si>
    <t>三亚国际购物中心商圈</t>
  </si>
  <si>
    <t>CNSQCN00023860</t>
  </si>
  <si>
    <t>澄迈解放路商圈</t>
  </si>
  <si>
    <t>CNSQCN00023864</t>
  </si>
  <si>
    <t>三亚马岭街商圈</t>
  </si>
  <si>
    <t>CNSQCN00023865</t>
  </si>
  <si>
    <t>三亚明珠广场商圈</t>
  </si>
  <si>
    <t>CNSQCN00023866</t>
  </si>
  <si>
    <t>三亚南岛商圈</t>
  </si>
  <si>
    <t>CNSQCN00023867</t>
  </si>
  <si>
    <t>三亚青春颂广场商圈</t>
  </si>
  <si>
    <t>CNSQCN00023868</t>
  </si>
  <si>
    <t>三亚解放路商圈</t>
  </si>
  <si>
    <t>CNSQCN00023869</t>
  </si>
  <si>
    <t>三亚羊栏商圈</t>
  </si>
  <si>
    <t>CNSQCN00023870</t>
  </si>
  <si>
    <t>三亚立才商圈</t>
  </si>
  <si>
    <t>40001967</t>
  </si>
  <si>
    <t>CNSQCN00023871</t>
  </si>
  <si>
    <t>三亚南滨商圈</t>
  </si>
  <si>
    <t>乡</t>
  </si>
  <si>
    <t>CNSQCN00023872</t>
  </si>
  <si>
    <t>三亚桶井商圈</t>
  </si>
  <si>
    <t>CNSQCN00023873</t>
  </si>
  <si>
    <t>三亚崖城商圈</t>
  </si>
  <si>
    <t>CNSQCN00023874</t>
  </si>
  <si>
    <t>屯昌枫木镇商圈</t>
  </si>
  <si>
    <t>CNSQCN00023875</t>
  </si>
  <si>
    <t>屯昌南坤镇商圈</t>
  </si>
  <si>
    <t>CNSQCN00023876</t>
  </si>
  <si>
    <t>屯昌南吕镇商圈</t>
  </si>
  <si>
    <t>CNSQCN00023877</t>
  </si>
  <si>
    <t>屯昌屯城镇商圈</t>
  </si>
  <si>
    <t>CNSQCN00023878</t>
  </si>
  <si>
    <t>屯昌文化路商圈</t>
  </si>
  <si>
    <t>CNSQCN00023879</t>
  </si>
  <si>
    <t>屯昌乌坡镇商圈</t>
  </si>
  <si>
    <t>CNSQCN00023880</t>
  </si>
  <si>
    <t>屯昌西昌镇商圈</t>
  </si>
  <si>
    <t>CNSQCN00023881</t>
  </si>
  <si>
    <t>屯昌新兴镇商圈</t>
  </si>
  <si>
    <t>CNSQCN00023887</t>
  </si>
  <si>
    <t>万宁礼纪镇商圈</t>
  </si>
  <si>
    <t>CNSQCN00023894</t>
  </si>
  <si>
    <t>万宁长丰镇商圈</t>
  </si>
  <si>
    <t>CNSQCN00023900</t>
  </si>
  <si>
    <t>文昌龙楼镇商圈</t>
  </si>
  <si>
    <t>CNSQCN00023901</t>
  </si>
  <si>
    <t>文昌迈号镇商圈</t>
  </si>
  <si>
    <t>CNSQCN00023904</t>
  </si>
  <si>
    <t>文昌清澜镇商圈</t>
  </si>
  <si>
    <t>CNSQCN00023905</t>
  </si>
  <si>
    <t>文昌东风路商圈</t>
  </si>
  <si>
    <t>CNSQCN00054113</t>
  </si>
  <si>
    <t>万宁南桥商圈</t>
  </si>
  <si>
    <t>CNSQCN00054114</t>
  </si>
  <si>
    <t>万宁三更罗商圈</t>
  </si>
  <si>
    <t>40003095</t>
  </si>
  <si>
    <t>国营新中农场</t>
  </si>
  <si>
    <t>CNSQCN00054115</t>
  </si>
  <si>
    <t>万宁万城镇商圈</t>
  </si>
  <si>
    <t>CNSQCN00054116</t>
  </si>
  <si>
    <t>万宁文明中路商圈</t>
  </si>
  <si>
    <t>CNSQCN00054117</t>
  </si>
  <si>
    <t>万宁兴隆镇商圈</t>
  </si>
  <si>
    <t>CNSQCN00054118</t>
  </si>
  <si>
    <t>文昌昌洒镇商圈</t>
  </si>
  <si>
    <t>CNSQCN00054119</t>
  </si>
  <si>
    <t>文昌东阁镇商圈</t>
  </si>
  <si>
    <t>CNSQCN00054120</t>
  </si>
  <si>
    <t>文昌东郊镇商圈</t>
  </si>
  <si>
    <t>CNSQCN00054121</t>
  </si>
  <si>
    <t>文昌会文镇商圈</t>
  </si>
  <si>
    <t>CNSQCN00054122</t>
  </si>
  <si>
    <t>文昌锦山镇商圈</t>
  </si>
  <si>
    <t>CNSQCN00054123</t>
  </si>
  <si>
    <t>龙楼镇商圈</t>
  </si>
  <si>
    <t>CNSQCN00054124</t>
  </si>
  <si>
    <t>文昌蓬莱镇商圈</t>
  </si>
  <si>
    <t>CNSQCN00054125</t>
  </si>
  <si>
    <t>文昌铺前镇商圈</t>
  </si>
  <si>
    <t>CNSQCN00054126</t>
  </si>
  <si>
    <t>文昌文城镇商圈</t>
  </si>
  <si>
    <t>CNSQCN00054127</t>
  </si>
  <si>
    <t>文昌文教镇商圈</t>
  </si>
  <si>
    <t>CNSQCN00054128</t>
  </si>
  <si>
    <t>文昌翁田镇商圈</t>
  </si>
  <si>
    <t>CNSQCN00054129</t>
  </si>
  <si>
    <t>五指山毛阳镇商圈</t>
  </si>
  <si>
    <t>40003016</t>
  </si>
  <si>
    <t>CNSQCN00054130</t>
  </si>
  <si>
    <t>五指山南圣镇商圈</t>
  </si>
  <si>
    <t>CNSQCN00054131</t>
  </si>
  <si>
    <t>五指山通什镇商圈</t>
  </si>
  <si>
    <t>CNSQCN00054132</t>
  </si>
  <si>
    <t>儋州光村商圈</t>
  </si>
  <si>
    <t>CNSQCN00054133</t>
  </si>
  <si>
    <t>儋州海头商圈</t>
  </si>
  <si>
    <t>CNSQCN00054134</t>
  </si>
  <si>
    <t>儋州解放北路商圈</t>
  </si>
  <si>
    <t>CNSQCN00054135</t>
  </si>
  <si>
    <t>儋州解放北商圈</t>
  </si>
  <si>
    <t>CNSQCN00054136</t>
  </si>
  <si>
    <t>儋州解放南路商圈</t>
  </si>
  <si>
    <t>CNSQCN00054137</t>
  </si>
  <si>
    <t>儋州马井商圈</t>
  </si>
  <si>
    <t>CNSQCN00054138</t>
  </si>
  <si>
    <t>儋州南丰商圈</t>
  </si>
  <si>
    <t>CNSQCN00054139</t>
  </si>
  <si>
    <t>儋州排浦商圈</t>
  </si>
  <si>
    <t>CNSQCN00054140</t>
  </si>
  <si>
    <t>儋州排浦镇商圈</t>
  </si>
  <si>
    <t>CNSQCN00054141</t>
  </si>
  <si>
    <t>儋州人民中路商圈</t>
  </si>
  <si>
    <t>CNSQCN00054142</t>
  </si>
  <si>
    <t>儋州三都商圈</t>
  </si>
  <si>
    <t>CNSQCN00054143</t>
  </si>
  <si>
    <t>儋州胜利路商圈</t>
  </si>
  <si>
    <t>CNSQCN00054144</t>
  </si>
  <si>
    <t>儋州王五商圈</t>
  </si>
  <si>
    <t>CNSQCN00054145</t>
  </si>
  <si>
    <t>儋州文化南商圈</t>
  </si>
  <si>
    <t>CNSQCN00054146</t>
  </si>
  <si>
    <t>儋州西培商圈</t>
  </si>
  <si>
    <t>CNSQCN00054147</t>
  </si>
  <si>
    <t>儋州夏日广场商圈</t>
  </si>
  <si>
    <t>CNSQCN00054148</t>
  </si>
  <si>
    <t>儋州新州商圈</t>
  </si>
  <si>
    <t>CNSQCN00054149</t>
  </si>
  <si>
    <t>儋州洋浦商圈</t>
  </si>
  <si>
    <t>CNSQCN00054150</t>
  </si>
  <si>
    <t>儋州园地路商圈</t>
  </si>
  <si>
    <t>CNSQCN00054151</t>
  </si>
  <si>
    <t>儋州洋浦远洋路商圈</t>
  </si>
  <si>
    <t>CNSQCN00054152</t>
  </si>
  <si>
    <t>儋州中和商圈</t>
  </si>
  <si>
    <t>40003051</t>
  </si>
  <si>
    <t>CNSQCN00054153</t>
  </si>
  <si>
    <t>儋州中兴大道商圈</t>
  </si>
  <si>
    <t>CNSQCN00054154</t>
  </si>
  <si>
    <t>东方八所镇商圈</t>
  </si>
  <si>
    <t>CNSQCN00054155</t>
  </si>
  <si>
    <t>东方板桥镇商圈</t>
  </si>
  <si>
    <t>CNSQCN00054156</t>
  </si>
  <si>
    <t>东方大田镇商圈</t>
  </si>
  <si>
    <t>CNSQCN00054157</t>
  </si>
  <si>
    <t>东方解放路商圈</t>
  </si>
  <si>
    <t>CNSQCN00054158</t>
  </si>
  <si>
    <t>东方东海路商圈</t>
  </si>
  <si>
    <t>CNSQCN00054159</t>
  </si>
  <si>
    <t>东方东河镇商圈</t>
  </si>
  <si>
    <t>CNSQCN00054160</t>
  </si>
  <si>
    <t>东方感城镇商圈</t>
  </si>
  <si>
    <t>CNSQCN00054161</t>
  </si>
  <si>
    <t>东方华侨农场商圈</t>
  </si>
  <si>
    <t>CNSQCN00054162</t>
  </si>
  <si>
    <t>东方三家街道商圈</t>
  </si>
  <si>
    <t>CNSQCN00054163</t>
  </si>
  <si>
    <t>东方四更镇商圈</t>
  </si>
  <si>
    <t>CNSQCN00054164</t>
  </si>
  <si>
    <t>东方万福隆商圈</t>
  </si>
  <si>
    <t>CNSQCN00054165</t>
  </si>
  <si>
    <t>乐东抱由镇商圈</t>
  </si>
  <si>
    <t>CNSQCN00054166</t>
  </si>
  <si>
    <t>乐东佛罗镇商圈</t>
  </si>
  <si>
    <t>CNSQCN00054167</t>
  </si>
  <si>
    <t>乐东黄流镇商圈</t>
  </si>
  <si>
    <t>CNSQCN00054168</t>
  </si>
  <si>
    <t>乐东尖峰镇商圈</t>
  </si>
  <si>
    <t>CNSQCN00054169</t>
  </si>
  <si>
    <t>乐东九所镇商圈</t>
  </si>
  <si>
    <t>CNSQCN00054170</t>
  </si>
  <si>
    <t>乐东乐安路商圈</t>
  </si>
  <si>
    <t>CNSQCN00054171</t>
  </si>
  <si>
    <t>乐东利国镇商圈</t>
  </si>
  <si>
    <t>CNSQCN00054172</t>
  </si>
  <si>
    <t>乐东利国中心大道商圈</t>
  </si>
  <si>
    <t>CNSQCN00054173</t>
  </si>
  <si>
    <t>乐东千家镇商圈</t>
  </si>
  <si>
    <t>CNSQCN00054174</t>
  </si>
  <si>
    <t>乐东万冲镇商圈</t>
  </si>
  <si>
    <t>CNSQCN00054175</t>
  </si>
  <si>
    <t>乐东莺歌海商圈</t>
  </si>
  <si>
    <t>CNSQCN00054176</t>
  </si>
  <si>
    <t>乐东志仲镇商圈</t>
  </si>
  <si>
    <t>CNSQCN00054177</t>
  </si>
  <si>
    <t>琼海爱华路商圈</t>
  </si>
  <si>
    <t>CNSQCN00054178</t>
  </si>
  <si>
    <t>琼海博鳌镇商圈</t>
  </si>
  <si>
    <t>CNSQCN00054179</t>
  </si>
  <si>
    <t>琼海大路镇商圈</t>
  </si>
  <si>
    <t>CNSQCN00054180</t>
  </si>
  <si>
    <t>琼海东风路商圈</t>
  </si>
  <si>
    <t>CNSQCN00054181</t>
  </si>
  <si>
    <t>琼海会山镇商圈</t>
  </si>
  <si>
    <t>CNSQCN00054182</t>
  </si>
  <si>
    <t>琼海嘉积镇商圈</t>
  </si>
  <si>
    <t>CNSQCN00054183</t>
  </si>
  <si>
    <t>琼海龙江镇商圈</t>
  </si>
  <si>
    <t>CNSQCN00054184</t>
  </si>
  <si>
    <t>琼海石壁镇商圈</t>
  </si>
  <si>
    <t>CNSQCN00054185</t>
  </si>
  <si>
    <t>琼海塔洋镇商圈</t>
  </si>
  <si>
    <t>CNSQCN00054186</t>
  </si>
  <si>
    <t>琼海潭门镇商圈</t>
  </si>
  <si>
    <t>CNSQCN00054187</t>
  </si>
  <si>
    <t>琼海万泉镇商圈</t>
  </si>
  <si>
    <t>CNSQCN00054188</t>
  </si>
  <si>
    <t>琼海阳江镇商圈</t>
  </si>
  <si>
    <t>CNSQCN00054189</t>
  </si>
  <si>
    <t>琼海元亨街手机商圈</t>
  </si>
  <si>
    <t>CNSQCN00054190</t>
  </si>
  <si>
    <t>琼海长坡镇商圈</t>
  </si>
  <si>
    <t>CNSQCN00054191</t>
  </si>
  <si>
    <t>琼海中原镇商圈</t>
  </si>
  <si>
    <t>CNSQCN00054192</t>
  </si>
  <si>
    <t>琼中大丰农场商圈</t>
  </si>
  <si>
    <t>CNSQCN00054193</t>
  </si>
  <si>
    <t>琼中和平镇商圈</t>
  </si>
  <si>
    <t>CNSQCN00054194</t>
  </si>
  <si>
    <t>琼中加钗农场商圈</t>
  </si>
  <si>
    <t>40003239</t>
  </si>
  <si>
    <t>国营加钗农场</t>
  </si>
  <si>
    <t>CNSQCN00054195</t>
  </si>
  <si>
    <t>琼中湾岭镇商圈</t>
  </si>
  <si>
    <t>CNSQCN00054196</t>
  </si>
  <si>
    <t>琼中乌石农场商圈</t>
  </si>
  <si>
    <t>40003238</t>
  </si>
  <si>
    <t>国营乌石农场</t>
  </si>
  <si>
    <t>CNSQCN00054197</t>
  </si>
  <si>
    <t>琼中新伟农场商圈</t>
  </si>
  <si>
    <t>CNSQCN00054198</t>
  </si>
  <si>
    <t>琼中阳江农场商圈</t>
  </si>
  <si>
    <t>CNSQCN00054199</t>
  </si>
  <si>
    <t>琼中营根路商圈</t>
  </si>
  <si>
    <t>CNSQCN00054200</t>
  </si>
  <si>
    <t>琼中营根镇商圈</t>
  </si>
  <si>
    <t>CNSQCN00054201</t>
  </si>
  <si>
    <t>琼中长征镇商圈</t>
  </si>
  <si>
    <t>CNSQCN00054202</t>
  </si>
  <si>
    <t>琼中中平镇商圈</t>
  </si>
  <si>
    <t>CNSQCN00054203</t>
  </si>
  <si>
    <t>万宁大茂镇商圈</t>
  </si>
  <si>
    <t>CNSQCN00054204</t>
  </si>
  <si>
    <t>万宁东澳镇商圈</t>
  </si>
  <si>
    <t>CNSQCN00054205</t>
  </si>
  <si>
    <t>万宁东兴大道商圈</t>
  </si>
  <si>
    <t>CNSQCN00054206</t>
  </si>
  <si>
    <t>万宁和乐镇商圈</t>
  </si>
  <si>
    <t>CNSQCN00054207</t>
  </si>
  <si>
    <t>万宁华亚商圈</t>
  </si>
  <si>
    <t>CNSQCN00054208</t>
  </si>
  <si>
    <t>万宁龙滚镇商圈</t>
  </si>
  <si>
    <t>CNSQCN00054209</t>
  </si>
  <si>
    <t>儋州八一商圈</t>
  </si>
  <si>
    <t>CNSQCN00054210</t>
  </si>
  <si>
    <t>儋州白马井商圈</t>
  </si>
  <si>
    <t>CNSQCN00054211</t>
  </si>
  <si>
    <t>儋州大成商圈</t>
  </si>
  <si>
    <t>CNSQCN00054212</t>
  </si>
  <si>
    <t>儋州东成商圈</t>
  </si>
  <si>
    <t>CNSQCN00054213</t>
  </si>
  <si>
    <t>儋州东坡路商圈</t>
  </si>
  <si>
    <t>CNSQCN00054214</t>
  </si>
  <si>
    <t>儋州峨蔓商圈</t>
  </si>
  <si>
    <t>CNSQCN00058749</t>
  </si>
  <si>
    <t>儋州市那大镇农垦北路电子一条街</t>
  </si>
  <si>
    <t>CNSQCN00058750</t>
  </si>
  <si>
    <t>三亚市天涯区创新电脑城</t>
  </si>
  <si>
    <t>CNSQCN00091008</t>
  </si>
  <si>
    <t>儋州那大镇商圈</t>
  </si>
  <si>
    <t>0</t>
  </si>
  <si>
    <t>CNSQCN00095003</t>
  </si>
  <si>
    <t>文昌重兴镇商圈</t>
  </si>
  <si>
    <t>CNSQCN00094008</t>
  </si>
  <si>
    <t>临高波莲镇商圈</t>
  </si>
  <si>
    <t>CNSQCN00094007</t>
  </si>
  <si>
    <t>文昌东路镇商圈</t>
  </si>
  <si>
    <t>CNSQCN00095002</t>
  </si>
  <si>
    <t>保亭南林乡商圈</t>
  </si>
  <si>
    <t>CNSQCN00095004</t>
  </si>
  <si>
    <t>陵水群英乡商圈</t>
  </si>
  <si>
    <t>CNSQCN00094005</t>
  </si>
  <si>
    <t>白沙打安镇商圈</t>
  </si>
  <si>
    <t>CNSQCN00095005</t>
  </si>
  <si>
    <t>儋州和庆镇商圈</t>
  </si>
  <si>
    <t>40003039</t>
  </si>
  <si>
    <t>CNSQCN00091007</t>
  </si>
  <si>
    <t>文昌冯坡镇商圈</t>
  </si>
  <si>
    <t>昌江霸王岭林场商圈</t>
  </si>
  <si>
    <t>CNSQCN00093006</t>
  </si>
  <si>
    <t>澄迈国营金安农场商圈</t>
  </si>
  <si>
    <t>CNSQCN00094004</t>
  </si>
  <si>
    <t>文昌公坡镇商圈</t>
  </si>
  <si>
    <t>30</t>
  </si>
  <si>
    <t>CNSQCN00071012</t>
  </si>
  <si>
    <t>海甸三东路商圈</t>
  </si>
  <si>
    <t>CNSQCN00061143</t>
  </si>
  <si>
    <t>海口新海港商圈</t>
  </si>
  <si>
    <t>审批中</t>
  </si>
  <si>
    <t>600</t>
  </si>
  <si>
    <t>CNSQCN00061142</t>
  </si>
  <si>
    <t>三亚夏日站商圈</t>
  </si>
  <si>
    <t>500</t>
  </si>
  <si>
    <t>CNSQCN00060947</t>
  </si>
  <si>
    <t>三亚国购商圈</t>
  </si>
  <si>
    <t>CNSQCN00060914</t>
  </si>
  <si>
    <t>海秀路商圈</t>
  </si>
  <si>
    <t>海口市美兰区海秀路</t>
  </si>
  <si>
    <t>5000</t>
  </si>
  <si>
    <t>CNSQCN00060901</t>
  </si>
  <si>
    <t>鹏辉广场商圈</t>
  </si>
  <si>
    <t>CNSQCN00060900</t>
  </si>
  <si>
    <t>雅乐里商圈</t>
  </si>
  <si>
    <t>CNSQCN00056110</t>
  </si>
  <si>
    <t>琼海人民路商圈</t>
  </si>
  <si>
    <t>CNSQCN00056779</t>
  </si>
  <si>
    <t>五指山红旗路商圈</t>
  </si>
  <si>
    <t>CNSQCN00057249</t>
  </si>
  <si>
    <t>儋州兰洋镇商圈</t>
  </si>
  <si>
    <t>CNSQCN00056789</t>
  </si>
  <si>
    <t>儋州那恁路商圈</t>
  </si>
  <si>
    <t>CNSQCN00056792</t>
  </si>
  <si>
    <t>保亭团结路商圈</t>
  </si>
  <si>
    <t>CNSQCN00056108</t>
  </si>
  <si>
    <t>澄迈人民路商圈</t>
  </si>
  <si>
    <t>CNSQCN00057500</t>
  </si>
  <si>
    <t>万宁山根镇商圈</t>
  </si>
  <si>
    <t>CNSQCN00057502</t>
  </si>
  <si>
    <t>文昌潭牛镇商圈</t>
  </si>
  <si>
    <t>CNSQCN00056791</t>
  </si>
  <si>
    <t>儋州干冲商圈</t>
  </si>
  <si>
    <t>CNSQCN00056787</t>
  </si>
  <si>
    <t>儋州新英商圈</t>
  </si>
  <si>
    <t>CNSQCN00056788</t>
  </si>
  <si>
    <t>儋州文化北路商圈</t>
  </si>
  <si>
    <t>CNSQCN00057449</t>
  </si>
  <si>
    <t>琼海环球春天商圈</t>
  </si>
  <si>
    <t>CNSQCN00056785</t>
  </si>
  <si>
    <t>陵水新村商圈</t>
  </si>
  <si>
    <t>CNSQCN00056790</t>
  </si>
  <si>
    <t>儋州那大人民路商圈</t>
  </si>
  <si>
    <t>CNSQCN00056109</t>
  </si>
  <si>
    <t>万宁人民路商圈</t>
  </si>
  <si>
    <t>CNSQCN00056786</t>
  </si>
  <si>
    <t>儋州洋浦吉普路商圈</t>
  </si>
  <si>
    <t>CNSQCN00057448</t>
  </si>
  <si>
    <t>万宁礼记商圈</t>
  </si>
  <si>
    <t>CNSQCN00057450</t>
  </si>
  <si>
    <t>琼山新大洲大道商圈</t>
  </si>
  <si>
    <t>40001962</t>
  </si>
  <si>
    <t>CNSQCN00057451</t>
  </si>
  <si>
    <t>龙华新坡镇商圈</t>
  </si>
  <si>
    <t>CNSQCN00057501</t>
  </si>
  <si>
    <t>万宁后安镇商圈</t>
  </si>
  <si>
    <t>40003084</t>
  </si>
  <si>
    <t>CNSQCN00056780</t>
  </si>
  <si>
    <t>三亚迎宾路商圈</t>
  </si>
  <si>
    <t>CNSQCN00056784</t>
  </si>
  <si>
    <t>三亚港门商圈</t>
  </si>
  <si>
    <t>CNSQCN00056781</t>
  </si>
  <si>
    <t>三亚南新街商圈</t>
  </si>
  <si>
    <t>CNSQCN00056708</t>
  </si>
  <si>
    <t>龙华滨涯商圈</t>
  </si>
  <si>
    <t>CNSQCN00056707</t>
  </si>
  <si>
    <t>龙华大同路商圈</t>
  </si>
  <si>
    <t>CNSQCN00056783</t>
  </si>
  <si>
    <t>三亚乐天城商圈</t>
  </si>
  <si>
    <t>CNSQCN00056782</t>
  </si>
  <si>
    <t>三亚明珠商圈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</si>
</sst>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quot;-&quot;yy;@"/>
    <numFmt numFmtId="177" formatCode="yyyy\-mm\-dd"/>
    <numFmt numFmtId="178" formatCode="0_);[Red]\(0\)"/>
    <numFmt numFmtId="179" formatCode="0_ "/>
    <numFmt numFmtId="180" formatCode="0.00_ "/>
  </numFmts>
  <fonts count="34">
    <font>
      <sz val="11"/>
      <color theme="1"/>
      <name val="等线"/>
      <charset val="134"/>
      <scheme val="minor"/>
    </font>
    <font>
      <b/>
      <sz val="11"/>
      <name val="arial,verdana,tahoma"/>
      <charset val="134"/>
    </font>
    <font>
      <b/>
      <sz val="10"/>
      <color theme="1"/>
      <name val="微软雅黑"/>
      <charset val="134"/>
    </font>
    <font>
      <sz val="10"/>
      <color theme="1"/>
      <name val="微软雅黑"/>
      <charset val="134"/>
    </font>
    <font>
      <b/>
      <sz val="10"/>
      <name val="微软雅黑"/>
      <charset val="134"/>
    </font>
    <font>
      <i/>
      <sz val="6"/>
      <name val="微软雅黑"/>
      <charset val="134"/>
    </font>
    <font>
      <i/>
      <sz val="6"/>
      <color rgb="FFFF0000"/>
      <name val="微软雅黑"/>
      <charset val="134"/>
    </font>
    <font>
      <i/>
      <sz val="6"/>
      <color theme="1"/>
      <name val="微软雅黑"/>
      <charset val="134"/>
    </font>
    <font>
      <b/>
      <sz val="11"/>
      <color theme="1"/>
      <name val="微软雅黑"/>
      <charset val="134"/>
    </font>
    <font>
      <sz val="11"/>
      <color theme="1"/>
      <name val="微软雅黑"/>
      <charset val="134"/>
    </font>
    <font>
      <b/>
      <sz val="11"/>
      <name val="微软雅黑"/>
      <charset val="134"/>
    </font>
    <font>
      <b/>
      <sz val="11"/>
      <color indexed="8"/>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indexed="8"/>
      <name val="等线"/>
      <charset val="134"/>
      <scheme val="minor"/>
    </font>
    <font>
      <sz val="11"/>
      <color indexed="8"/>
      <name val="等线"/>
      <charset val="134"/>
      <scheme val="minor"/>
    </font>
    <font>
      <sz val="10"/>
      <name val="宋体"/>
      <charset val="134"/>
    </font>
  </fonts>
  <fills count="43">
    <fill>
      <patternFill patternType="none"/>
    </fill>
    <fill>
      <patternFill patternType="gray125"/>
    </fill>
    <fill>
      <patternFill patternType="solid">
        <fgColor indexed="40"/>
        <bgColor indexed="64"/>
      </patternFill>
    </fill>
    <fill>
      <patternFill patternType="solid">
        <fgColor theme="0"/>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2" tint="-0.249977111117893"/>
        <bgColor indexed="64"/>
      </patternFill>
    </fill>
    <fill>
      <patternFill patternType="solid">
        <fgColor theme="2"/>
        <bgColor indexed="64"/>
      </patternFill>
    </fill>
    <fill>
      <patternFill patternType="solid">
        <fgColor theme="0" tint="-0.0499893185216834"/>
        <bgColor indexed="64"/>
      </patternFill>
    </fill>
    <fill>
      <patternFill patternType="solid">
        <fgColor theme="5" tint="0.799951170384838"/>
        <bgColor indexed="64"/>
      </patternFill>
    </fill>
    <fill>
      <patternFill patternType="solid">
        <fgColor rgb="FFFFE5E5"/>
        <bgColor indexed="64"/>
      </patternFill>
    </fill>
    <fill>
      <patternFill patternType="solid">
        <fgColor theme="3"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A7E8FF"/>
        <bgColor indexed="64"/>
      </patternFill>
    </fill>
    <fill>
      <patternFill patternType="solid">
        <fgColor rgb="FFFFFF00"/>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7">
    <border>
      <left/>
      <right/>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2" borderId="9"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19" fillId="0" borderId="0" applyNumberFormat="0" applyFill="0" applyBorder="0" applyAlignment="0" applyProtection="0">
      <alignment vertical="center"/>
    </xf>
    <xf numFmtId="0" fontId="20" fillId="23" borderId="12" applyNumberFormat="0" applyAlignment="0" applyProtection="0">
      <alignment vertical="center"/>
    </xf>
    <xf numFmtId="0" fontId="21" fillId="24" borderId="13" applyNumberFormat="0" applyAlignment="0" applyProtection="0">
      <alignment vertical="center"/>
    </xf>
    <xf numFmtId="0" fontId="22" fillId="24" borderId="12" applyNumberFormat="0" applyAlignment="0" applyProtection="0">
      <alignment vertical="center"/>
    </xf>
    <xf numFmtId="0" fontId="23" fillId="25" borderId="14" applyNumberFormat="0" applyAlignment="0" applyProtection="0">
      <alignment vertical="center"/>
    </xf>
    <xf numFmtId="0" fontId="24" fillId="0" borderId="15" applyNumberFormat="0" applyFill="0" applyAlignment="0" applyProtection="0">
      <alignment vertical="center"/>
    </xf>
    <xf numFmtId="0" fontId="25" fillId="0" borderId="16" applyNumberFormat="0" applyFill="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30" fillId="7" borderId="0" applyNumberFormat="0" applyBorder="0" applyAlignment="0" applyProtection="0">
      <alignment vertical="center"/>
    </xf>
    <xf numFmtId="0" fontId="30" fillId="21"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6" borderId="0" applyNumberFormat="0" applyBorder="0" applyAlignment="0" applyProtection="0">
      <alignment vertical="center"/>
    </xf>
    <xf numFmtId="0" fontId="30" fillId="15"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5" borderId="0" applyNumberFormat="0" applyBorder="0" applyAlignment="0" applyProtection="0">
      <alignment vertical="center"/>
    </xf>
    <xf numFmtId="0" fontId="30" fillId="16"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40" borderId="0" applyNumberFormat="0" applyBorder="0" applyAlignment="0" applyProtection="0">
      <alignment vertical="center"/>
    </xf>
    <xf numFmtId="0" fontId="29" fillId="41" borderId="0" applyNumberFormat="0" applyBorder="0" applyAlignment="0" applyProtection="0">
      <alignment vertical="center"/>
    </xf>
    <xf numFmtId="0" fontId="30" fillId="4" borderId="0" applyNumberFormat="0" applyBorder="0" applyAlignment="0" applyProtection="0">
      <alignment vertical="center"/>
    </xf>
    <xf numFmtId="0" fontId="30" fillId="8" borderId="0" applyNumberFormat="0" applyBorder="0" applyAlignment="0" applyProtection="0">
      <alignment vertical="center"/>
    </xf>
    <xf numFmtId="0" fontId="29" fillId="42" borderId="0" applyNumberFormat="0" applyBorder="0" applyAlignment="0" applyProtection="0">
      <alignment vertical="center"/>
    </xf>
    <xf numFmtId="0" fontId="31" fillId="0" borderId="0">
      <alignment vertical="center"/>
    </xf>
    <xf numFmtId="0" fontId="32"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xf numFmtId="0" fontId="0" fillId="0" borderId="0">
      <alignment vertical="center"/>
    </xf>
  </cellStyleXfs>
  <cellXfs count="123">
    <xf numFmtId="0" fontId="0" fillId="0" borderId="0" xfId="0"/>
    <xf numFmtId="0" fontId="0" fillId="0" borderId="0" xfId="0" applyAlignment="1">
      <alignment vertical="center"/>
    </xf>
    <xf numFmtId="0" fontId="1" fillId="2" borderId="0" xfId="0" applyFont="1" applyFill="1" applyAlignment="1">
      <alignment wrapText="1"/>
    </xf>
    <xf numFmtId="49" fontId="0" fillId="0" borderId="0" xfId="0" applyNumberFormat="1"/>
    <xf numFmtId="0" fontId="2" fillId="0" borderId="0" xfId="0" applyFont="1" applyAlignment="1">
      <alignment vertical="center"/>
    </xf>
    <xf numFmtId="0" fontId="2" fillId="3" borderId="0" xfId="0" applyFont="1" applyFill="1" applyAlignment="1">
      <alignment horizontal="center"/>
    </xf>
    <xf numFmtId="0" fontId="3" fillId="0" borderId="0" xfId="0" applyFont="1" applyAlignment="1">
      <alignment horizontal="center" vertical="center" wrapText="1"/>
    </xf>
    <xf numFmtId="0" fontId="3" fillId="0" borderId="0" xfId="0" applyFont="1" applyAlignment="1" applyProtection="1">
      <alignment horizontal="center" vertical="center"/>
      <protection locked="0"/>
    </xf>
    <xf numFmtId="0" fontId="2" fillId="4" borderId="1" xfId="0" applyFont="1" applyFill="1" applyBorder="1" applyAlignment="1">
      <alignment horizontal="center" vertical="center"/>
    </xf>
    <xf numFmtId="0" fontId="0" fillId="0" borderId="2" xfId="0" applyBorder="1"/>
    <xf numFmtId="0" fontId="0" fillId="0" borderId="1" xfId="0" applyBorder="1"/>
    <xf numFmtId="0" fontId="2" fillId="5" borderId="3" xfId="0" applyFont="1" applyFill="1" applyBorder="1" applyAlignment="1">
      <alignment horizontal="center" vertical="center"/>
    </xf>
    <xf numFmtId="0" fontId="0" fillId="0" borderId="4" xfId="0" applyBorder="1"/>
    <xf numFmtId="0" fontId="0" fillId="0" borderId="5" xfId="0" applyBorder="1"/>
    <xf numFmtId="0" fontId="2" fillId="6" borderId="3"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9" borderId="3" xfId="0" applyFont="1" applyFill="1" applyBorder="1" applyAlignment="1">
      <alignment horizontal="center" vertical="center"/>
    </xf>
    <xf numFmtId="177" fontId="2" fillId="10" borderId="3" xfId="0" applyNumberFormat="1" applyFont="1" applyFill="1" applyBorder="1" applyAlignment="1">
      <alignment horizontal="center" vertical="center" wrapText="1"/>
    </xf>
    <xf numFmtId="0" fontId="2" fillId="10"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11" borderId="0" xfId="0" applyFont="1" applyFill="1" applyAlignment="1">
      <alignment horizontal="center" vertical="center"/>
    </xf>
    <xf numFmtId="178" fontId="3" fillId="11" borderId="0" xfId="0" applyNumberFormat="1" applyFont="1" applyFill="1" applyAlignment="1">
      <alignment horizontal="center" vertical="center"/>
    </xf>
    <xf numFmtId="0" fontId="4" fillId="0" borderId="3" xfId="0" applyFont="1" applyBorder="1" applyAlignment="1">
      <alignment horizontal="center" vertical="center" wrapText="1"/>
    </xf>
    <xf numFmtId="0" fontId="5" fillId="0" borderId="0" xfId="0" applyFont="1" applyAlignment="1">
      <alignment horizontal="center" vertical="center" wrapText="1"/>
    </xf>
    <xf numFmtId="0" fontId="5" fillId="3" borderId="0" xfId="0" applyFont="1" applyFill="1" applyAlignment="1">
      <alignment horizontal="center" vertical="center" wrapText="1"/>
    </xf>
    <xf numFmtId="0" fontId="4" fillId="3"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3" fillId="0" borderId="0" xfId="0" applyFont="1"/>
    <xf numFmtId="0" fontId="4" fillId="4" borderId="3" xfId="0" applyFont="1" applyFill="1" applyBorder="1" applyAlignment="1">
      <alignment horizontal="center" vertical="center" wrapText="1"/>
    </xf>
    <xf numFmtId="179" fontId="4" fillId="12" borderId="3" xfId="0" applyNumberFormat="1" applyFont="1" applyFill="1" applyBorder="1" applyAlignment="1">
      <alignment horizontal="center" vertical="center" wrapText="1"/>
    </xf>
    <xf numFmtId="179" fontId="4" fillId="5" borderId="3" xfId="0" applyNumberFormat="1" applyFont="1" applyFill="1" applyBorder="1" applyAlignment="1">
      <alignment horizontal="center" vertical="center" wrapText="1"/>
    </xf>
    <xf numFmtId="180" fontId="4" fillId="13" borderId="3" xfId="52" applyNumberFormat="1" applyFont="1" applyFill="1" applyBorder="1" applyAlignment="1">
      <alignment horizontal="center" vertical="center" wrapText="1"/>
    </xf>
    <xf numFmtId="180" fontId="4" fillId="14" borderId="3" xfId="0" applyNumberFormat="1" applyFont="1" applyFill="1" applyBorder="1" applyAlignment="1">
      <alignment horizontal="center" vertical="center" wrapText="1"/>
    </xf>
    <xf numFmtId="179" fontId="4" fillId="15" borderId="3" xfId="0" applyNumberFormat="1" applyFont="1" applyFill="1" applyBorder="1" applyAlignment="1">
      <alignment horizontal="center" vertical="center" wrapText="1"/>
    </xf>
    <xf numFmtId="180" fontId="4" fillId="16" borderId="3" xfId="0" applyNumberFormat="1" applyFont="1" applyFill="1" applyBorder="1" applyAlignment="1">
      <alignment horizontal="center" vertical="center" wrapText="1"/>
    </xf>
    <xf numFmtId="180" fontId="4" fillId="17" borderId="3" xfId="53" applyNumberFormat="1" applyFont="1" applyFill="1" applyBorder="1" applyAlignment="1">
      <alignment horizontal="center" vertical="center" wrapText="1"/>
    </xf>
    <xf numFmtId="180" fontId="5" fillId="0" borderId="7" xfId="0" applyNumberFormat="1" applyFont="1" applyBorder="1" applyAlignment="1">
      <alignment horizontal="center" vertical="center" wrapText="1"/>
    </xf>
    <xf numFmtId="0" fontId="5" fillId="0" borderId="3" xfId="0" applyFont="1" applyBorder="1" applyAlignment="1">
      <alignment horizontal="center" vertical="center" wrapText="1"/>
    </xf>
    <xf numFmtId="179" fontId="5" fillId="0" borderId="1" xfId="0" applyNumberFormat="1" applyFont="1" applyBorder="1" applyAlignment="1">
      <alignment horizontal="center" vertical="center" wrapText="1"/>
    </xf>
    <xf numFmtId="179" fontId="5" fillId="0" borderId="7"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180" fontId="6" fillId="0" borderId="7" xfId="0" applyNumberFormat="1" applyFont="1" applyBorder="1" applyAlignment="1">
      <alignment horizontal="center" vertical="center" wrapText="1"/>
    </xf>
    <xf numFmtId="179" fontId="5" fillId="0" borderId="5" xfId="52" applyNumberFormat="1" applyFont="1" applyBorder="1" applyAlignment="1">
      <alignment horizontal="center" vertical="center" wrapText="1"/>
    </xf>
    <xf numFmtId="179" fontId="5" fillId="0" borderId="3" xfId="52" applyNumberFormat="1" applyFont="1" applyBorder="1" applyAlignment="1">
      <alignment horizontal="center" vertical="center" wrapText="1"/>
    </xf>
    <xf numFmtId="179" fontId="6" fillId="0" borderId="3" xfId="52" applyNumberFormat="1" applyFont="1" applyBorder="1" applyAlignment="1">
      <alignment horizontal="center" vertical="center" wrapText="1"/>
    </xf>
    <xf numFmtId="49" fontId="5" fillId="0" borderId="3" xfId="52" applyNumberFormat="1" applyFont="1" applyBorder="1" applyAlignment="1">
      <alignment horizontal="center" vertical="center" wrapText="1"/>
    </xf>
    <xf numFmtId="180" fontId="5" fillId="0" borderId="3" xfId="52" applyNumberFormat="1" applyFont="1" applyBorder="1" applyAlignment="1">
      <alignment horizontal="center" vertical="center"/>
    </xf>
    <xf numFmtId="180" fontId="6" fillId="0" borderId="3" xfId="52" applyNumberFormat="1" applyFont="1" applyBorder="1" applyAlignment="1">
      <alignment horizontal="center" vertical="center" wrapText="1"/>
    </xf>
    <xf numFmtId="180" fontId="5" fillId="0" borderId="3" xfId="52" applyNumberFormat="1" applyFont="1" applyBorder="1" applyAlignment="1">
      <alignment horizontal="center" vertical="center" wrapText="1"/>
    </xf>
    <xf numFmtId="180" fontId="5" fillId="0" borderId="8" xfId="52" applyNumberFormat="1" applyFont="1" applyBorder="1" applyAlignment="1">
      <alignment horizontal="center" vertical="center" wrapText="1"/>
    </xf>
    <xf numFmtId="180" fontId="5" fillId="0" borderId="3" xfId="53" applyNumberFormat="1" applyFont="1" applyBorder="1" applyAlignment="1">
      <alignment horizontal="center" vertical="center"/>
    </xf>
    <xf numFmtId="179" fontId="5" fillId="0" borderId="3" xfId="53" applyNumberFormat="1" applyFont="1" applyBorder="1" applyAlignment="1">
      <alignment horizontal="center" vertical="center"/>
    </xf>
    <xf numFmtId="179" fontId="6" fillId="0" borderId="3" xfId="53" applyNumberFormat="1" applyFont="1" applyBorder="1" applyAlignment="1">
      <alignment horizontal="center" vertical="center" wrapText="1"/>
    </xf>
    <xf numFmtId="179" fontId="5" fillId="0" borderId="3" xfId="53" applyNumberFormat="1" applyFont="1" applyBorder="1" applyAlignment="1">
      <alignment horizontal="center" vertical="center" wrapText="1"/>
    </xf>
    <xf numFmtId="180" fontId="5" fillId="0" borderId="3" xfId="53" applyNumberFormat="1" applyFont="1" applyBorder="1" applyAlignment="1">
      <alignment horizontal="center" vertical="center" wrapText="1"/>
    </xf>
    <xf numFmtId="179" fontId="5" fillId="3" borderId="3" xfId="52"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179" fontId="5" fillId="3" borderId="5" xfId="52" applyNumberFormat="1"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7" fillId="3" borderId="0" xfId="0" applyFont="1" applyFill="1" applyAlignment="1" applyProtection="1">
      <alignment horizontal="center" vertical="center" wrapText="1"/>
      <protection locked="0"/>
    </xf>
    <xf numFmtId="49" fontId="5" fillId="3" borderId="3" xfId="52" applyNumberFormat="1" applyFont="1" applyFill="1" applyBorder="1" applyAlignment="1">
      <alignment horizontal="center" vertical="center" wrapText="1"/>
    </xf>
    <xf numFmtId="180" fontId="5" fillId="3" borderId="3" xfId="52" applyNumberFormat="1" applyFont="1" applyFill="1" applyBorder="1" applyAlignment="1">
      <alignment horizontal="center" vertical="center" wrapText="1"/>
    </xf>
    <xf numFmtId="179" fontId="7" fillId="3" borderId="3" xfId="52" applyNumberFormat="1" applyFont="1" applyFill="1" applyBorder="1" applyAlignment="1">
      <alignment horizontal="center" vertical="center" wrapText="1"/>
    </xf>
    <xf numFmtId="0" fontId="7" fillId="3" borderId="3" xfId="0" applyFont="1" applyFill="1" applyBorder="1" applyAlignment="1">
      <alignment horizontal="center" vertical="center" wrapText="1"/>
    </xf>
    <xf numFmtId="180" fontId="5" fillId="3" borderId="3" xfId="52" applyNumberFormat="1" applyFont="1" applyFill="1" applyBorder="1" applyAlignment="1">
      <alignment horizontal="center" vertical="center"/>
    </xf>
    <xf numFmtId="180" fontId="5" fillId="3" borderId="3" xfId="53" applyNumberFormat="1" applyFont="1" applyFill="1" applyBorder="1" applyAlignment="1">
      <alignment horizontal="center" vertical="center" wrapText="1"/>
    </xf>
    <xf numFmtId="179" fontId="5" fillId="3" borderId="3" xfId="53" applyNumberFormat="1" applyFont="1" applyFill="1" applyBorder="1" applyAlignment="1">
      <alignment horizontal="center" vertical="center"/>
    </xf>
    <xf numFmtId="179" fontId="4" fillId="3" borderId="3" xfId="52" applyNumberFormat="1" applyFont="1" applyFill="1" applyBorder="1" applyAlignment="1">
      <alignment horizontal="center" vertical="center" wrapText="1"/>
    </xf>
    <xf numFmtId="179" fontId="4" fillId="3" borderId="5" xfId="54" applyNumberFormat="1" applyFont="1" applyFill="1" applyBorder="1" applyAlignment="1">
      <alignment horizontal="center" vertical="center" wrapText="1"/>
    </xf>
    <xf numFmtId="179" fontId="4" fillId="3" borderId="3" xfId="54" applyNumberFormat="1" applyFont="1" applyFill="1" applyBorder="1" applyAlignment="1">
      <alignment horizontal="center" vertical="center" wrapText="1"/>
    </xf>
    <xf numFmtId="179" fontId="4" fillId="5" borderId="3" xfId="54" applyNumberFormat="1" applyFont="1" applyFill="1" applyBorder="1" applyAlignment="1">
      <alignment horizontal="center" vertical="center" wrapText="1"/>
    </xf>
    <xf numFmtId="49" fontId="4" fillId="3" borderId="3" xfId="52" applyNumberFormat="1" applyFont="1" applyFill="1" applyBorder="1" applyAlignment="1">
      <alignment horizontal="center" vertical="center" wrapText="1"/>
    </xf>
    <xf numFmtId="179" fontId="4" fillId="5" borderId="3" xfId="52" applyNumberFormat="1" applyFont="1" applyFill="1" applyBorder="1" applyAlignment="1">
      <alignment horizontal="center" vertical="center" wrapText="1"/>
    </xf>
    <xf numFmtId="180" fontId="4" fillId="3" borderId="3" xfId="52" applyNumberFormat="1" applyFont="1" applyFill="1" applyBorder="1" applyAlignment="1">
      <alignment horizontal="center" vertical="center" wrapText="1"/>
    </xf>
    <xf numFmtId="180" fontId="4" fillId="3" borderId="7" xfId="52" applyNumberFormat="1" applyFont="1" applyFill="1" applyBorder="1" applyAlignment="1">
      <alignment horizontal="center" vertical="center" wrapText="1"/>
    </xf>
    <xf numFmtId="9" fontId="4" fillId="3" borderId="3" xfId="3" applyFont="1" applyFill="1" applyBorder="1" applyAlignment="1">
      <alignment horizontal="center" vertical="center" wrapText="1"/>
    </xf>
    <xf numFmtId="9" fontId="4" fillId="5" borderId="3" xfId="3" applyFont="1" applyFill="1" applyBorder="1" applyAlignment="1">
      <alignment horizontal="center" vertical="center" wrapText="1"/>
    </xf>
    <xf numFmtId="178" fontId="3" fillId="0" borderId="0" xfId="0" applyNumberFormat="1" applyFont="1" applyAlignment="1">
      <alignment horizontal="center" vertical="center"/>
    </xf>
    <xf numFmtId="0" fontId="8" fillId="0" borderId="0" xfId="0" applyFont="1" applyAlignment="1" applyProtection="1">
      <alignment horizontal="center" vertical="center"/>
      <protection locked="0"/>
    </xf>
    <xf numFmtId="0" fontId="9" fillId="0" borderId="0" xfId="0" applyFont="1" applyAlignment="1" applyProtection="1">
      <alignment horizontal="center"/>
      <protection locked="0"/>
    </xf>
    <xf numFmtId="0" fontId="3" fillId="0" borderId="0" xfId="0" applyFont="1" applyAlignment="1" applyProtection="1">
      <alignment horizontal="center"/>
      <protection locked="0"/>
    </xf>
    <xf numFmtId="0" fontId="9" fillId="11" borderId="0" xfId="0" applyFont="1" applyFill="1" applyAlignment="1" applyProtection="1">
      <alignment horizontal="center"/>
      <protection locked="0"/>
    </xf>
    <xf numFmtId="178" fontId="9" fillId="0" borderId="0" xfId="0" applyNumberFormat="1" applyFont="1" applyAlignment="1" applyProtection="1">
      <alignment horizontal="center"/>
      <protection locked="0"/>
    </xf>
    <xf numFmtId="0" fontId="8" fillId="4" borderId="3" xfId="0" applyFont="1" applyFill="1" applyBorder="1" applyAlignment="1">
      <alignment horizontal="center" vertical="center"/>
    </xf>
    <xf numFmtId="0" fontId="8" fillId="5" borderId="3" xfId="0" applyFont="1" applyFill="1" applyBorder="1" applyAlignment="1">
      <alignment horizontal="center" vertical="center"/>
    </xf>
    <xf numFmtId="0" fontId="8" fillId="6"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16" borderId="3" xfId="0" applyFont="1" applyFill="1" applyBorder="1" applyAlignment="1">
      <alignment horizontal="center" vertical="center" wrapText="1"/>
    </xf>
    <xf numFmtId="0" fontId="8" fillId="9" borderId="3" xfId="0" applyFont="1" applyFill="1" applyBorder="1" applyAlignment="1">
      <alignment horizontal="center" vertical="center"/>
    </xf>
    <xf numFmtId="0" fontId="10" fillId="10" borderId="3" xfId="0" applyFont="1" applyFill="1" applyBorder="1" applyAlignment="1">
      <alignment horizontal="center" vertical="center" wrapText="1"/>
    </xf>
    <xf numFmtId="49" fontId="10" fillId="10" borderId="3" xfId="0" applyNumberFormat="1" applyFont="1" applyFill="1" applyBorder="1" applyAlignment="1">
      <alignment horizontal="center" vertical="center" wrapText="1"/>
    </xf>
    <xf numFmtId="177" fontId="11" fillId="10" borderId="3" xfId="49" applyNumberFormat="1" applyFont="1" applyFill="1" applyBorder="1" applyAlignment="1">
      <alignment horizontal="center" vertical="center" wrapText="1"/>
    </xf>
    <xf numFmtId="0" fontId="10" fillId="10" borderId="3" xfId="50" applyFont="1" applyFill="1" applyBorder="1" applyAlignment="1">
      <alignment horizontal="center" vertical="center" wrapText="1"/>
    </xf>
    <xf numFmtId="0" fontId="3" fillId="11" borderId="3" xfId="0" applyFont="1" applyFill="1" applyBorder="1" applyAlignment="1">
      <alignment horizontal="center" vertical="center" wrapText="1"/>
    </xf>
    <xf numFmtId="49" fontId="3" fillId="11" borderId="3" xfId="0" applyNumberFormat="1" applyFont="1" applyFill="1" applyBorder="1" applyAlignment="1">
      <alignment horizontal="center" vertical="center" wrapText="1"/>
    </xf>
    <xf numFmtId="0" fontId="3" fillId="11" borderId="0" xfId="0" applyFont="1" applyFill="1" applyAlignment="1">
      <alignment horizontal="center"/>
    </xf>
    <xf numFmtId="178" fontId="3" fillId="11" borderId="0" xfId="0" applyNumberFormat="1" applyFont="1" applyFill="1" applyAlignment="1" applyProtection="1">
      <alignment horizontal="center"/>
      <protection locked="0"/>
    </xf>
    <xf numFmtId="0" fontId="3" fillId="11" borderId="0" xfId="0" applyFont="1" applyFill="1" applyAlignment="1" applyProtection="1">
      <alignment horizontal="center"/>
      <protection locked="0"/>
    </xf>
    <xf numFmtId="178" fontId="3" fillId="11" borderId="0" xfId="0" applyNumberFormat="1" applyFont="1" applyFill="1" applyAlignment="1">
      <alignment horizontal="center"/>
    </xf>
    <xf numFmtId="0" fontId="2" fillId="0" borderId="0" xfId="0" applyFont="1" applyAlignment="1">
      <alignment horizontal="center" vertical="center"/>
    </xf>
    <xf numFmtId="0" fontId="7" fillId="0" borderId="0" xfId="0" applyFont="1" applyAlignment="1">
      <alignment horizontal="center" vertical="center" wrapText="1"/>
    </xf>
    <xf numFmtId="0" fontId="3" fillId="18" borderId="0" xfId="0" applyFont="1" applyFill="1" applyAlignment="1">
      <alignment horizontal="center"/>
    </xf>
    <xf numFmtId="178" fontId="3" fillId="0" borderId="0" xfId="0" applyNumberFormat="1" applyFont="1" applyAlignment="1">
      <alignment horizontal="center"/>
    </xf>
    <xf numFmtId="0" fontId="2" fillId="4" borderId="3" xfId="0" applyFont="1" applyFill="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2" fillId="5" borderId="5" xfId="0" applyFont="1" applyFill="1" applyBorder="1" applyAlignment="1">
      <alignment horizontal="center" vertical="center"/>
    </xf>
    <xf numFmtId="0" fontId="2" fillId="6" borderId="3" xfId="0" applyFont="1" applyFill="1" applyBorder="1" applyAlignment="1">
      <alignment horizontal="center" vertical="center"/>
    </xf>
    <xf numFmtId="0" fontId="2" fillId="19" borderId="3"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20" borderId="3" xfId="0" applyFont="1" applyFill="1" applyBorder="1" applyAlignment="1">
      <alignment horizontal="center" vertical="center" wrapText="1"/>
    </xf>
    <xf numFmtId="0" fontId="4" fillId="15" borderId="3" xfId="0" applyFont="1" applyFill="1" applyBorder="1" applyAlignment="1">
      <alignment horizontal="center" vertical="center" wrapText="1"/>
    </xf>
    <xf numFmtId="0" fontId="2" fillId="21" borderId="3" xfId="0" applyFont="1" applyFill="1" applyBorder="1" applyAlignment="1">
      <alignment horizontal="center" vertical="center" wrapText="1"/>
    </xf>
    <xf numFmtId="0" fontId="4" fillId="10" borderId="3" xfId="0" applyFont="1" applyFill="1" applyBorder="1" applyAlignment="1">
      <alignment horizontal="center" vertical="center" wrapText="1"/>
    </xf>
    <xf numFmtId="178" fontId="7" fillId="0" borderId="0" xfId="0" applyNumberFormat="1" applyFont="1" applyAlignment="1" applyProtection="1">
      <alignment horizontal="center" vertical="center" wrapText="1"/>
      <protection locked="0"/>
    </xf>
    <xf numFmtId="0" fontId="0" fillId="0" borderId="0" xfId="0" applyFont="1" applyFill="1" applyBorder="1" applyAlignment="1">
      <alignment horizontal="center" vertical="center"/>
    </xf>
    <xf numFmtId="0" fontId="3" fillId="0" borderId="0" xfId="0" applyFont="1" applyFill="1" applyAlignment="1">
      <alignment horizontal="center" vertical="center"/>
    </xf>
    <xf numFmtId="0" fontId="0" fillId="0" borderId="0" xfId="0" applyBorder="1" applyAlignment="1">
      <alignment horizontal="center" vertical="center"/>
    </xf>
    <xf numFmtId="0" fontId="0" fillId="0" borderId="0" xfId="0" applyBorder="1" applyAlignment="1">
      <alignment horizontal="center"/>
    </xf>
    <xf numFmtId="177" fontId="11" fillId="10" borderId="3" xfId="49" applyNumberFormat="1" applyFont="1" applyFill="1" applyBorder="1" applyAlignment="1" quotePrefix="1">
      <alignment horizontal="center" vertical="center" wrapText="1"/>
    </xf>
    <xf numFmtId="177" fontId="2" fillId="10" borderId="3" xfId="0" applyNumberFormat="1" applyFont="1" applyFill="1" applyBorder="1" applyAlignment="1" quotePrefix="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2" xfId="50"/>
    <cellStyle name="常规 6" xfId="51"/>
    <cellStyle name="常规 14 2 2 4" xfId="52"/>
    <cellStyle name="常规 2 2" xfId="53"/>
    <cellStyle name="常规 32" xfId="54"/>
    <cellStyle name="常规 4" xfId="55"/>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847"/>
  <sheetViews>
    <sheetView tabSelected="1" workbookViewId="0">
      <selection activeCell="A63" sqref="A63"/>
    </sheetView>
  </sheetViews>
  <sheetFormatPr defaultColWidth="14.7333333333333" defaultRowHeight="16.5"/>
  <cols>
    <col min="1" max="1" width="12.2" style="28" customWidth="1"/>
    <col min="2" max="4" width="17.9333333333333" style="28" customWidth="1"/>
    <col min="5" max="5" width="14.8666666666667" style="28" customWidth="1"/>
    <col min="6" max="6" width="15.9333333333333" style="28" customWidth="1"/>
    <col min="7" max="7" width="41.0666666666667" style="28" customWidth="1"/>
    <col min="8" max="8" width="11.2" style="28" customWidth="1"/>
    <col min="9" max="9" width="17.9333333333333" style="28" customWidth="1"/>
    <col min="10" max="10" width="25.4" style="28" customWidth="1"/>
    <col min="11" max="11" width="14.6666666666667" style="28" customWidth="1"/>
    <col min="12" max="12" width="14.1333333333333" style="28" customWidth="1"/>
    <col min="13" max="13" width="14.7333333333333" style="28" customWidth="1"/>
    <col min="14" max="15" width="14.8666666666667" style="28" customWidth="1"/>
    <col min="16" max="16" width="19.7333333333333" style="28" customWidth="1"/>
    <col min="17" max="17" width="96.3333333333333" style="28" customWidth="1"/>
    <col min="18" max="18" width="16.4666666666667" style="106" customWidth="1"/>
    <col min="19" max="19" width="41.0666666666667" style="28" customWidth="1"/>
    <col min="20" max="20" width="18.3333333333333" style="28" customWidth="1"/>
    <col min="21" max="21" width="18.6" style="28" customWidth="1"/>
    <col min="22" max="22" width="19.9333333333333" style="28" customWidth="1"/>
    <col min="23" max="35" width="14.8666666666667" style="28" customWidth="1"/>
    <col min="36" max="36" width="12.2" style="28" customWidth="1"/>
    <col min="37" max="37" width="13.7333333333333" style="28" customWidth="1"/>
    <col min="38" max="39" width="12.2" style="28" customWidth="1"/>
    <col min="40" max="40" width="13.7333333333333" style="28" customWidth="1"/>
    <col min="41" max="42" width="12.2" style="28" customWidth="1"/>
    <col min="43" max="43" width="13.7333333333333" style="28" customWidth="1"/>
    <col min="44" max="44" width="12.2" style="28" customWidth="1"/>
    <col min="45" max="45" width="13.3333333333333" style="28" customWidth="1"/>
    <col min="46" max="46" width="13.7333333333333" style="28" customWidth="1"/>
    <col min="47" max="47" width="13.3333333333333" style="28" customWidth="1"/>
    <col min="48" max="48" width="12.2" style="28" customWidth="1"/>
    <col min="49" max="49" width="13.7333333333333" style="28" customWidth="1"/>
    <col min="50" max="50" width="12.2" style="28" customWidth="1"/>
    <col min="51" max="53" width="14" style="28" customWidth="1"/>
    <col min="54" max="56" width="14.1333333333333" style="28" customWidth="1"/>
    <col min="57" max="57" width="13.8" style="28" customWidth="1"/>
    <col min="58" max="58" width="14.1333333333333" style="28" customWidth="1"/>
    <col min="59" max="59" width="14.4" style="28" customWidth="1"/>
    <col min="60" max="60" width="8.46666666666667" style="28" customWidth="1"/>
    <col min="61" max="63" width="12.2" style="28" customWidth="1"/>
    <col min="64" max="64" width="10.2666666666667" style="28" customWidth="1"/>
    <col min="65" max="65" width="4.86666666666667" style="28" customWidth="1"/>
    <col min="66" max="16384" width="14.7333333333333" style="28" customWidth="1"/>
  </cols>
  <sheetData>
    <row r="1" s="103" customFormat="1" ht="40.05" customHeight="1" spans="1:65">
      <c r="A1" s="107" t="s">
        <v>0</v>
      </c>
      <c r="B1" s="108"/>
      <c r="C1" s="108"/>
      <c r="D1" s="109"/>
      <c r="E1" s="110" t="s">
        <v>1</v>
      </c>
      <c r="F1" s="108"/>
      <c r="G1" s="108"/>
      <c r="H1" s="108"/>
      <c r="I1" s="108"/>
      <c r="J1" s="108"/>
      <c r="K1" s="108"/>
      <c r="L1" s="108"/>
      <c r="M1" s="108"/>
      <c r="N1" s="108"/>
      <c r="O1" s="108"/>
      <c r="P1" s="108"/>
      <c r="Q1" s="109"/>
      <c r="R1" s="111" t="s">
        <v>2</v>
      </c>
      <c r="S1" s="109"/>
      <c r="T1" s="112" t="s">
        <v>3</v>
      </c>
      <c r="U1" s="108"/>
      <c r="V1" s="109"/>
      <c r="W1" s="113" t="s">
        <v>4</v>
      </c>
      <c r="X1" s="108"/>
      <c r="Y1" s="108"/>
      <c r="Z1" s="108"/>
      <c r="AA1" s="108"/>
      <c r="AB1" s="108"/>
      <c r="AC1" s="114" t="s">
        <v>5</v>
      </c>
      <c r="AD1" s="108"/>
      <c r="AE1" s="108"/>
      <c r="AF1" s="108"/>
      <c r="AG1" s="108"/>
      <c r="AH1" s="108"/>
      <c r="AI1" s="109"/>
      <c r="AJ1" s="115" t="s">
        <v>6</v>
      </c>
      <c r="AK1" s="108"/>
      <c r="AL1" s="108"/>
      <c r="AM1" s="108"/>
      <c r="AN1" s="108"/>
      <c r="AO1" s="108"/>
      <c r="AP1" s="108"/>
      <c r="AQ1" s="108"/>
      <c r="AR1" s="108"/>
      <c r="AS1" s="108"/>
      <c r="AT1" s="108"/>
      <c r="AU1" s="108"/>
      <c r="AV1" s="108"/>
      <c r="AW1" s="108"/>
      <c r="AX1" s="108"/>
      <c r="AY1" s="108"/>
      <c r="AZ1" s="108"/>
      <c r="BA1" s="109"/>
      <c r="BB1" s="116" t="s">
        <v>7</v>
      </c>
      <c r="BC1" s="108"/>
      <c r="BD1" s="108"/>
      <c r="BE1" s="108"/>
      <c r="BF1" s="108"/>
      <c r="BG1" s="108"/>
      <c r="BH1" s="108"/>
      <c r="BI1" s="109"/>
      <c r="BJ1" s="17" t="s">
        <v>8</v>
      </c>
      <c r="BK1" s="108"/>
      <c r="BL1" s="108"/>
      <c r="BM1" s="109"/>
    </row>
    <row r="2" s="28" customFormat="1" ht="63.6" customHeight="1" spans="1:65">
      <c r="A2" s="117" t="s">
        <v>9</v>
      </c>
      <c r="B2" s="117" t="s">
        <v>10</v>
      </c>
      <c r="C2" s="117" t="s">
        <v>11</v>
      </c>
      <c r="D2" s="117" t="s">
        <v>12</v>
      </c>
      <c r="E2" s="117" t="s">
        <v>13</v>
      </c>
      <c r="F2" s="117" t="s">
        <v>14</v>
      </c>
      <c r="G2" s="117" t="s">
        <v>15</v>
      </c>
      <c r="H2" s="117" t="s">
        <v>16</v>
      </c>
      <c r="I2" s="117" t="s">
        <v>17</v>
      </c>
      <c r="J2" s="117" t="s">
        <v>18</v>
      </c>
      <c r="K2" s="117" t="s">
        <v>19</v>
      </c>
      <c r="L2" s="117" t="s">
        <v>20</v>
      </c>
      <c r="M2" s="117" t="s">
        <v>21</v>
      </c>
      <c r="N2" s="117" t="s">
        <v>22</v>
      </c>
      <c r="O2" s="117" t="s">
        <v>23</v>
      </c>
      <c r="P2" s="117" t="s">
        <v>24</v>
      </c>
      <c r="Q2" s="117" t="s">
        <v>25</v>
      </c>
      <c r="R2" s="117" t="s">
        <v>26</v>
      </c>
      <c r="S2" s="117" t="s">
        <v>27</v>
      </c>
      <c r="T2" s="117" t="s">
        <v>28</v>
      </c>
      <c r="U2" s="117" t="s">
        <v>29</v>
      </c>
      <c r="V2" s="117" t="s">
        <v>30</v>
      </c>
      <c r="W2" s="117" t="s">
        <v>31</v>
      </c>
      <c r="X2" s="117" t="s">
        <v>32</v>
      </c>
      <c r="Y2" s="117" t="s">
        <v>33</v>
      </c>
      <c r="Z2" s="117" t="s">
        <v>34</v>
      </c>
      <c r="AA2" s="117" t="s">
        <v>35</v>
      </c>
      <c r="AB2" s="117" t="s">
        <v>36</v>
      </c>
      <c r="AC2" s="117" t="s">
        <v>37</v>
      </c>
      <c r="AD2" s="117" t="s">
        <v>38</v>
      </c>
      <c r="AE2" s="117" t="s">
        <v>39</v>
      </c>
      <c r="AF2" s="117" t="s">
        <v>40</v>
      </c>
      <c r="AG2" s="117" t="s">
        <v>41</v>
      </c>
      <c r="AH2" s="117" t="s">
        <v>42</v>
      </c>
      <c r="AI2" s="117" t="s">
        <v>43</v>
      </c>
      <c r="AJ2" s="117" t="s">
        <v>44</v>
      </c>
      <c r="AK2" s="117" t="s">
        <v>45</v>
      </c>
      <c r="AL2" s="117" t="s">
        <v>46</v>
      </c>
      <c r="AM2" s="117" t="s">
        <v>47</v>
      </c>
      <c r="AN2" s="117" t="s">
        <v>48</v>
      </c>
      <c r="AO2" s="117" t="s">
        <v>49</v>
      </c>
      <c r="AP2" s="117" t="s">
        <v>50</v>
      </c>
      <c r="AQ2" s="117" t="s">
        <v>51</v>
      </c>
      <c r="AR2" s="117" t="s">
        <v>52</v>
      </c>
      <c r="AS2" s="117" t="s">
        <v>53</v>
      </c>
      <c r="AT2" s="117" t="s">
        <v>54</v>
      </c>
      <c r="AU2" s="117" t="s">
        <v>55</v>
      </c>
      <c r="AV2" s="117" t="s">
        <v>56</v>
      </c>
      <c r="AW2" s="117" t="s">
        <v>57</v>
      </c>
      <c r="AX2" s="117" t="s">
        <v>58</v>
      </c>
      <c r="AY2" s="117" t="s">
        <v>59</v>
      </c>
      <c r="AZ2" s="117" t="s">
        <v>60</v>
      </c>
      <c r="BA2" s="117" t="s">
        <v>61</v>
      </c>
      <c r="BB2" s="117" t="s">
        <v>62</v>
      </c>
      <c r="BC2" s="117" t="s">
        <v>63</v>
      </c>
      <c r="BD2" s="117" t="s">
        <v>64</v>
      </c>
      <c r="BE2" s="117" t="s">
        <v>65</v>
      </c>
      <c r="BF2" s="117" t="s">
        <v>66</v>
      </c>
      <c r="BG2" s="117" t="s">
        <v>67</v>
      </c>
      <c r="BH2" s="117" t="s">
        <v>68</v>
      </c>
      <c r="BI2" s="117" t="s">
        <v>69</v>
      </c>
      <c r="BJ2" s="117" t="s">
        <v>70</v>
      </c>
      <c r="BK2" s="117" t="s">
        <v>71</v>
      </c>
      <c r="BL2" s="117" t="s">
        <v>72</v>
      </c>
      <c r="BM2" s="117" t="s">
        <v>73</v>
      </c>
    </row>
    <row r="3" s="104" customFormat="1" ht="126.75" customHeight="1" spans="1:65">
      <c r="A3" s="61" t="s">
        <v>74</v>
      </c>
      <c r="B3" s="61" t="s">
        <v>75</v>
      </c>
      <c r="C3" s="61" t="s">
        <v>76</v>
      </c>
      <c r="D3" s="61" t="s">
        <v>77</v>
      </c>
      <c r="E3" s="61" t="s">
        <v>78</v>
      </c>
      <c r="F3" s="61" t="s">
        <v>79</v>
      </c>
      <c r="G3" s="61" t="s">
        <v>80</v>
      </c>
      <c r="H3" s="61" t="s">
        <v>81</v>
      </c>
      <c r="I3" s="61" t="s">
        <v>82</v>
      </c>
      <c r="J3" s="61" t="s">
        <v>83</v>
      </c>
      <c r="K3" s="61" t="s">
        <v>84</v>
      </c>
      <c r="L3" s="61" t="s">
        <v>85</v>
      </c>
      <c r="M3" s="61" t="s">
        <v>86</v>
      </c>
      <c r="N3" s="61" t="s">
        <v>87</v>
      </c>
      <c r="O3" s="61" t="s">
        <v>88</v>
      </c>
      <c r="P3" s="61" t="s">
        <v>89</v>
      </c>
      <c r="Q3" s="61" t="s">
        <v>90</v>
      </c>
      <c r="R3" s="118" t="s">
        <v>91</v>
      </c>
      <c r="S3" s="61" t="s">
        <v>92</v>
      </c>
      <c r="T3" s="61" t="s">
        <v>93</v>
      </c>
      <c r="U3" s="61" t="s">
        <v>93</v>
      </c>
      <c r="V3" s="61" t="s">
        <v>93</v>
      </c>
      <c r="W3" s="61" t="s">
        <v>94</v>
      </c>
      <c r="X3" s="61" t="s">
        <v>95</v>
      </c>
      <c r="Y3" s="61" t="s">
        <v>94</v>
      </c>
      <c r="Z3" s="61" t="s">
        <v>96</v>
      </c>
      <c r="AA3" s="61" t="s">
        <v>94</v>
      </c>
      <c r="AB3" s="61" t="s">
        <v>97</v>
      </c>
      <c r="AC3" s="61" t="s">
        <v>93</v>
      </c>
      <c r="AD3" s="61" t="s">
        <v>93</v>
      </c>
      <c r="AE3" s="61" t="s">
        <v>93</v>
      </c>
      <c r="AF3" s="61" t="s">
        <v>93</v>
      </c>
      <c r="AG3" s="61" t="s">
        <v>93</v>
      </c>
      <c r="AH3" s="61" t="s">
        <v>93</v>
      </c>
      <c r="AI3" s="61" t="s">
        <v>93</v>
      </c>
      <c r="AJ3" s="61" t="s">
        <v>98</v>
      </c>
      <c r="AK3" s="61" t="s">
        <v>99</v>
      </c>
      <c r="AL3" s="61" t="s">
        <v>100</v>
      </c>
      <c r="AM3" s="61" t="s">
        <v>98</v>
      </c>
      <c r="AN3" s="61" t="s">
        <v>99</v>
      </c>
      <c r="AO3" s="61" t="s">
        <v>100</v>
      </c>
      <c r="AP3" s="61" t="s">
        <v>98</v>
      </c>
      <c r="AQ3" s="61" t="s">
        <v>99</v>
      </c>
      <c r="AR3" s="61" t="s">
        <v>100</v>
      </c>
      <c r="AS3" s="61" t="s">
        <v>98</v>
      </c>
      <c r="AT3" s="61" t="s">
        <v>99</v>
      </c>
      <c r="AU3" s="61" t="s">
        <v>100</v>
      </c>
      <c r="AV3" s="61" t="s">
        <v>98</v>
      </c>
      <c r="AW3" s="61" t="s">
        <v>99</v>
      </c>
      <c r="AX3" s="61" t="s">
        <v>100</v>
      </c>
      <c r="AY3" s="61" t="s">
        <v>98</v>
      </c>
      <c r="AZ3" s="61" t="s">
        <v>99</v>
      </c>
      <c r="BA3" s="61" t="s">
        <v>100</v>
      </c>
      <c r="BB3" s="61" t="s">
        <v>101</v>
      </c>
      <c r="BC3" s="61" t="s">
        <v>101</v>
      </c>
      <c r="BD3" s="61" t="s">
        <v>101</v>
      </c>
      <c r="BE3" s="61" t="s">
        <v>102</v>
      </c>
      <c r="BF3" s="61" t="s">
        <v>101</v>
      </c>
      <c r="BG3" s="61" t="s">
        <v>103</v>
      </c>
      <c r="BH3" s="61" t="s">
        <v>101</v>
      </c>
      <c r="BI3" s="61" t="s">
        <v>101</v>
      </c>
      <c r="BJ3" s="61" t="s">
        <v>104</v>
      </c>
      <c r="BK3" s="61" t="s">
        <v>105</v>
      </c>
      <c r="BL3" s="61" t="s">
        <v>106</v>
      </c>
      <c r="BM3" s="61" t="s">
        <v>107</v>
      </c>
    </row>
    <row r="4" s="27" customFormat="1" spans="1:65">
      <c r="A4" s="27" t="s">
        <v>108</v>
      </c>
      <c r="B4" s="27" t="s">
        <v>109</v>
      </c>
      <c r="C4" s="27" t="s">
        <v>109</v>
      </c>
      <c r="D4" s="27" t="s">
        <v>110</v>
      </c>
      <c r="E4" s="27" t="s">
        <v>111</v>
      </c>
      <c r="F4" s="27" t="s">
        <v>112</v>
      </c>
      <c r="G4" s="27" t="s">
        <v>113</v>
      </c>
      <c r="H4" s="27" t="s">
        <v>114</v>
      </c>
      <c r="I4" s="27" t="s">
        <v>115</v>
      </c>
      <c r="J4" s="27" t="s">
        <v>116</v>
      </c>
      <c r="K4" s="27">
        <f>SUM(T4:AI4)</f>
        <v>115</v>
      </c>
      <c r="M4" s="27" t="s">
        <v>117</v>
      </c>
      <c r="N4" s="27" t="s">
        <v>118</v>
      </c>
      <c r="O4" s="27" t="s">
        <v>119</v>
      </c>
      <c r="P4" s="27" t="s">
        <v>120</v>
      </c>
      <c r="Q4" s="27" t="s">
        <v>121</v>
      </c>
      <c r="R4" s="80" t="s">
        <v>122</v>
      </c>
      <c r="S4" s="27" t="s">
        <v>123</v>
      </c>
      <c r="T4" s="119">
        <v>51</v>
      </c>
      <c r="U4" s="119">
        <v>7</v>
      </c>
      <c r="V4" s="119">
        <v>0</v>
      </c>
      <c r="W4" s="119">
        <v>6</v>
      </c>
      <c r="X4" s="119">
        <v>0</v>
      </c>
      <c r="Y4" s="119">
        <v>12</v>
      </c>
      <c r="Z4" s="119">
        <v>17</v>
      </c>
      <c r="AA4" s="119">
        <v>0</v>
      </c>
      <c r="AB4" s="119">
        <v>22</v>
      </c>
      <c r="AC4" s="119">
        <v>0</v>
      </c>
      <c r="AD4" s="119">
        <v>0</v>
      </c>
      <c r="AE4" s="119">
        <v>0</v>
      </c>
      <c r="AF4" s="119">
        <v>0</v>
      </c>
      <c r="AG4" s="119">
        <v>0</v>
      </c>
      <c r="AH4" s="119">
        <v>0</v>
      </c>
      <c r="AI4" s="119">
        <v>0</v>
      </c>
      <c r="AJ4" s="119">
        <v>1</v>
      </c>
      <c r="AK4" s="27" t="s">
        <v>124</v>
      </c>
      <c r="AL4" s="119">
        <v>0</v>
      </c>
      <c r="AM4" s="119">
        <v>0</v>
      </c>
      <c r="AN4" s="27" t="s">
        <v>124</v>
      </c>
      <c r="AO4" s="119">
        <v>0</v>
      </c>
      <c r="AP4" s="119">
        <v>0</v>
      </c>
      <c r="AQ4" s="27" t="s">
        <v>124</v>
      </c>
      <c r="AR4" s="119">
        <v>0</v>
      </c>
      <c r="AS4" s="119">
        <v>1</v>
      </c>
      <c r="AT4" s="120" t="s">
        <v>125</v>
      </c>
      <c r="AU4" s="119">
        <v>0</v>
      </c>
      <c r="AV4" s="119">
        <v>0</v>
      </c>
      <c r="AW4" s="27" t="s">
        <v>124</v>
      </c>
      <c r="AX4" s="119">
        <v>0</v>
      </c>
      <c r="AY4" s="119">
        <v>1</v>
      </c>
      <c r="AZ4" s="120" t="s">
        <v>126</v>
      </c>
      <c r="BA4" s="119">
        <v>0</v>
      </c>
      <c r="BB4" s="119">
        <v>0</v>
      </c>
      <c r="BC4" s="119">
        <v>0</v>
      </c>
      <c r="BD4" s="119">
        <v>0</v>
      </c>
      <c r="BE4" s="119">
        <v>0</v>
      </c>
      <c r="BF4" s="119">
        <v>0</v>
      </c>
      <c r="BG4" s="119">
        <v>0</v>
      </c>
      <c r="BH4" s="119">
        <v>2</v>
      </c>
      <c r="BI4" s="27">
        <f>SUM(BB4:BH4)</f>
        <v>2</v>
      </c>
      <c r="BJ4" s="27" t="s">
        <v>127</v>
      </c>
      <c r="BK4" s="27" t="s">
        <v>128</v>
      </c>
      <c r="BL4" s="27" t="s">
        <v>129</v>
      </c>
    </row>
    <row r="5" s="27" customFormat="1" spans="1:65">
      <c r="A5" s="27" t="s">
        <v>108</v>
      </c>
      <c r="B5" s="27" t="s">
        <v>109</v>
      </c>
      <c r="C5" s="27" t="s">
        <v>109</v>
      </c>
      <c r="D5" s="27" t="s">
        <v>130</v>
      </c>
      <c r="E5" s="27" t="s">
        <v>111</v>
      </c>
      <c r="F5" s="27" t="s">
        <v>131</v>
      </c>
      <c r="G5" s="27" t="s">
        <v>132</v>
      </c>
      <c r="H5" s="27" t="s">
        <v>133</v>
      </c>
      <c r="I5" s="27" t="s">
        <v>134</v>
      </c>
      <c r="J5" s="27" t="s">
        <v>116</v>
      </c>
      <c r="K5" s="27">
        <f t="shared" ref="K5:K35" si="0">SUM(T5:AI5)</f>
        <v>133</v>
      </c>
      <c r="M5" s="27" t="s">
        <v>117</v>
      </c>
      <c r="N5" s="27" t="s">
        <v>118</v>
      </c>
      <c r="O5" s="27" t="s">
        <v>135</v>
      </c>
      <c r="P5" s="27" t="s">
        <v>136</v>
      </c>
      <c r="Q5" s="27" t="s">
        <v>137</v>
      </c>
      <c r="R5" s="80" t="s">
        <v>138</v>
      </c>
      <c r="S5" s="27" t="s">
        <v>139</v>
      </c>
      <c r="T5" s="119">
        <v>44</v>
      </c>
      <c r="U5" s="119">
        <v>21</v>
      </c>
      <c r="V5" s="119">
        <v>0</v>
      </c>
      <c r="W5" s="119">
        <v>11</v>
      </c>
      <c r="X5" s="119">
        <v>2</v>
      </c>
      <c r="Y5" s="119">
        <v>4</v>
      </c>
      <c r="Z5" s="119">
        <v>24</v>
      </c>
      <c r="AA5" s="119">
        <v>0</v>
      </c>
      <c r="AB5" s="119">
        <v>23</v>
      </c>
      <c r="AC5" s="119">
        <v>0</v>
      </c>
      <c r="AD5" s="119">
        <v>0</v>
      </c>
      <c r="AE5" s="119">
        <v>1</v>
      </c>
      <c r="AF5" s="119">
        <v>1</v>
      </c>
      <c r="AG5" s="119">
        <v>0</v>
      </c>
      <c r="AH5" s="119">
        <v>2</v>
      </c>
      <c r="AI5" s="119">
        <v>0</v>
      </c>
      <c r="AJ5" s="119">
        <v>1</v>
      </c>
      <c r="AK5" s="27" t="s">
        <v>140</v>
      </c>
      <c r="AL5" s="119">
        <v>0</v>
      </c>
      <c r="AM5" s="119">
        <v>0</v>
      </c>
      <c r="AN5" s="27" t="s">
        <v>126</v>
      </c>
      <c r="AO5" s="119">
        <v>0</v>
      </c>
      <c r="AP5" s="119">
        <v>0</v>
      </c>
      <c r="AQ5" s="27" t="s">
        <v>125</v>
      </c>
      <c r="AR5" s="119">
        <v>0</v>
      </c>
      <c r="AS5" s="119">
        <v>1</v>
      </c>
      <c r="AT5" s="27" t="s">
        <v>124</v>
      </c>
      <c r="AU5" s="119">
        <v>0</v>
      </c>
      <c r="AV5" s="119">
        <v>0</v>
      </c>
      <c r="AW5" s="27" t="s">
        <v>124</v>
      </c>
      <c r="AX5" s="119">
        <v>0</v>
      </c>
      <c r="AY5" s="119">
        <v>1</v>
      </c>
      <c r="AZ5" s="27" t="s">
        <v>124</v>
      </c>
      <c r="BA5" s="119">
        <v>0</v>
      </c>
      <c r="BB5" s="119">
        <v>0</v>
      </c>
      <c r="BC5" s="119">
        <v>0</v>
      </c>
      <c r="BD5" s="119">
        <v>0</v>
      </c>
      <c r="BE5" s="119">
        <v>0</v>
      </c>
      <c r="BF5" s="119">
        <v>0</v>
      </c>
      <c r="BG5" s="119">
        <v>0</v>
      </c>
      <c r="BH5" s="119">
        <v>4</v>
      </c>
      <c r="BI5" s="27">
        <f t="shared" ref="BI5:BI20" si="1">SUM(BB5:BH5)</f>
        <v>4</v>
      </c>
      <c r="BJ5" s="27" t="s">
        <v>127</v>
      </c>
      <c r="BK5" s="27" t="s">
        <v>128</v>
      </c>
      <c r="BL5" s="27" t="s">
        <v>129</v>
      </c>
      <c r="BM5" s="28"/>
    </row>
    <row r="6" s="27" customFormat="1" spans="1:65">
      <c r="A6" s="27" t="s">
        <v>108</v>
      </c>
      <c r="B6" s="27" t="s">
        <v>109</v>
      </c>
      <c r="C6" s="27" t="s">
        <v>109</v>
      </c>
      <c r="D6" s="27" t="s">
        <v>141</v>
      </c>
      <c r="E6" s="27" t="s">
        <v>111</v>
      </c>
      <c r="F6" s="27" t="s">
        <v>142</v>
      </c>
      <c r="G6" s="27" t="s">
        <v>143</v>
      </c>
      <c r="H6" s="27" t="s">
        <v>144</v>
      </c>
      <c r="I6" s="27" t="s">
        <v>145</v>
      </c>
      <c r="J6" s="27" t="s">
        <v>116</v>
      </c>
      <c r="K6" s="27">
        <f t="shared" si="0"/>
        <v>129</v>
      </c>
      <c r="M6" s="27" t="s">
        <v>117</v>
      </c>
      <c r="N6" s="27" t="s">
        <v>118</v>
      </c>
      <c r="O6" s="27" t="s">
        <v>135</v>
      </c>
      <c r="P6" s="27">
        <v>18789035555</v>
      </c>
      <c r="Q6" s="27" t="s">
        <v>146</v>
      </c>
      <c r="R6" s="80" t="s">
        <v>147</v>
      </c>
      <c r="S6" s="27" t="s">
        <v>148</v>
      </c>
      <c r="T6" s="119">
        <v>44</v>
      </c>
      <c r="U6" s="119">
        <v>19</v>
      </c>
      <c r="V6" s="119">
        <v>2</v>
      </c>
      <c r="W6" s="119">
        <v>13</v>
      </c>
      <c r="X6" s="119">
        <v>0</v>
      </c>
      <c r="Y6" s="119">
        <v>3</v>
      </c>
      <c r="Z6" s="119">
        <v>17</v>
      </c>
      <c r="AA6" s="119">
        <v>0</v>
      </c>
      <c r="AB6" s="119">
        <v>31</v>
      </c>
      <c r="AC6" s="119">
        <v>0</v>
      </c>
      <c r="AD6" s="119">
        <v>0</v>
      </c>
      <c r="AE6" s="119">
        <v>0</v>
      </c>
      <c r="AF6" s="119">
        <v>0</v>
      </c>
      <c r="AG6" s="119">
        <v>0</v>
      </c>
      <c r="AH6" s="119">
        <v>0</v>
      </c>
      <c r="AI6" s="119">
        <v>0</v>
      </c>
      <c r="AJ6" s="119">
        <v>1</v>
      </c>
      <c r="AK6" s="27" t="s">
        <v>124</v>
      </c>
      <c r="AL6" s="119">
        <v>0</v>
      </c>
      <c r="AM6" s="119">
        <v>0</v>
      </c>
      <c r="AN6" s="27" t="s">
        <v>124</v>
      </c>
      <c r="AO6" s="119">
        <v>0</v>
      </c>
      <c r="AP6" s="119">
        <v>0</v>
      </c>
      <c r="AQ6" s="27" t="s">
        <v>124</v>
      </c>
      <c r="AR6" s="119">
        <v>0</v>
      </c>
      <c r="AS6" s="119">
        <v>1</v>
      </c>
      <c r="AT6" s="120" t="s">
        <v>126</v>
      </c>
      <c r="AU6" s="119">
        <v>0</v>
      </c>
      <c r="AV6" s="119">
        <v>0</v>
      </c>
      <c r="AW6" s="27" t="s">
        <v>124</v>
      </c>
      <c r="AX6" s="119">
        <v>0</v>
      </c>
      <c r="AY6" s="119">
        <v>1</v>
      </c>
      <c r="AZ6" s="120" t="s">
        <v>125</v>
      </c>
      <c r="BA6" s="119">
        <v>0</v>
      </c>
      <c r="BB6" s="119">
        <v>0</v>
      </c>
      <c r="BC6" s="119">
        <v>0</v>
      </c>
      <c r="BD6" s="119">
        <v>0</v>
      </c>
      <c r="BE6" s="119">
        <v>0</v>
      </c>
      <c r="BF6" s="119">
        <v>0</v>
      </c>
      <c r="BG6" s="119">
        <v>1</v>
      </c>
      <c r="BH6" s="119">
        <v>3</v>
      </c>
      <c r="BI6" s="27">
        <f t="shared" si="1"/>
        <v>4</v>
      </c>
      <c r="BJ6" s="27" t="s">
        <v>127</v>
      </c>
      <c r="BK6" s="27" t="s">
        <v>149</v>
      </c>
      <c r="BL6" s="27" t="s">
        <v>129</v>
      </c>
    </row>
    <row r="7" s="27" customFormat="1" spans="1:65">
      <c r="A7" s="27" t="s">
        <v>108</v>
      </c>
      <c r="B7" s="27" t="s">
        <v>109</v>
      </c>
      <c r="C7" s="27" t="s">
        <v>109</v>
      </c>
      <c r="D7" s="27" t="s">
        <v>130</v>
      </c>
      <c r="E7" s="27" t="s">
        <v>111</v>
      </c>
      <c r="F7" s="27" t="s">
        <v>150</v>
      </c>
      <c r="G7" s="27" t="s">
        <v>151</v>
      </c>
      <c r="H7" s="27" t="s">
        <v>133</v>
      </c>
      <c r="I7" s="27" t="s">
        <v>134</v>
      </c>
      <c r="J7" s="27" t="s">
        <v>116</v>
      </c>
      <c r="K7" s="27">
        <f t="shared" si="0"/>
        <v>75</v>
      </c>
      <c r="M7" s="27" t="s">
        <v>117</v>
      </c>
      <c r="N7" s="27" t="s">
        <v>152</v>
      </c>
      <c r="O7" s="27" t="s">
        <v>153</v>
      </c>
      <c r="P7" s="27" t="s">
        <v>154</v>
      </c>
      <c r="Q7" s="27" t="s">
        <v>155</v>
      </c>
      <c r="R7" s="80" t="s">
        <v>156</v>
      </c>
      <c r="S7" s="27" t="s">
        <v>151</v>
      </c>
      <c r="T7" s="119">
        <v>31</v>
      </c>
      <c r="U7" s="119">
        <v>7</v>
      </c>
      <c r="V7" s="119">
        <v>0</v>
      </c>
      <c r="W7" s="119">
        <v>5</v>
      </c>
      <c r="X7" s="119">
        <v>0</v>
      </c>
      <c r="Y7" s="119">
        <v>4</v>
      </c>
      <c r="Z7" s="119">
        <v>11</v>
      </c>
      <c r="AA7" s="119">
        <v>0</v>
      </c>
      <c r="AB7" s="119">
        <v>17</v>
      </c>
      <c r="AC7" s="119">
        <v>0</v>
      </c>
      <c r="AD7" s="119">
        <v>0</v>
      </c>
      <c r="AE7" s="119">
        <v>0</v>
      </c>
      <c r="AF7" s="119">
        <v>0</v>
      </c>
      <c r="AG7" s="119">
        <v>0</v>
      </c>
      <c r="AH7" s="119">
        <v>0</v>
      </c>
      <c r="AI7" s="119">
        <v>0</v>
      </c>
      <c r="AJ7" s="119">
        <v>0</v>
      </c>
      <c r="AK7" s="27" t="s">
        <v>124</v>
      </c>
      <c r="AL7" s="119">
        <v>0</v>
      </c>
      <c r="AM7" s="119">
        <v>0</v>
      </c>
      <c r="AN7" s="27" t="s">
        <v>124</v>
      </c>
      <c r="AO7" s="119">
        <v>0</v>
      </c>
      <c r="AP7" s="119">
        <v>0</v>
      </c>
      <c r="AQ7" s="27" t="s">
        <v>124</v>
      </c>
      <c r="AR7" s="119">
        <v>0</v>
      </c>
      <c r="AS7" s="119">
        <v>0</v>
      </c>
      <c r="AT7" s="27" t="s">
        <v>124</v>
      </c>
      <c r="AU7" s="119">
        <v>0</v>
      </c>
      <c r="AV7" s="119">
        <v>0</v>
      </c>
      <c r="AW7" s="27" t="s">
        <v>124</v>
      </c>
      <c r="AX7" s="119">
        <v>0</v>
      </c>
      <c r="AY7" s="119">
        <v>0</v>
      </c>
      <c r="AZ7" s="27" t="s">
        <v>124</v>
      </c>
      <c r="BA7" s="119">
        <v>0</v>
      </c>
      <c r="BB7" s="119">
        <v>0</v>
      </c>
      <c r="BC7" s="119">
        <v>0</v>
      </c>
      <c r="BD7" s="119">
        <v>0</v>
      </c>
      <c r="BE7" s="119">
        <v>0</v>
      </c>
      <c r="BF7" s="119">
        <v>0</v>
      </c>
      <c r="BG7" s="119">
        <v>0</v>
      </c>
      <c r="BH7" s="119">
        <v>1</v>
      </c>
      <c r="BI7" s="27">
        <f t="shared" si="1"/>
        <v>1</v>
      </c>
      <c r="BJ7" s="27" t="s">
        <v>127</v>
      </c>
      <c r="BK7" s="27" t="s">
        <v>128</v>
      </c>
      <c r="BL7" s="27" t="s">
        <v>129</v>
      </c>
    </row>
    <row r="8" s="27" customFormat="1" ht="13.9" customHeight="1" spans="1:65">
      <c r="A8" s="27" t="s">
        <v>108</v>
      </c>
      <c r="B8" s="27" t="s">
        <v>109</v>
      </c>
      <c r="C8" s="27" t="s">
        <v>109</v>
      </c>
      <c r="D8" s="27" t="s">
        <v>130</v>
      </c>
      <c r="E8" s="27" t="s">
        <v>111</v>
      </c>
      <c r="F8" s="27" t="s">
        <v>157</v>
      </c>
      <c r="G8" s="27" t="s">
        <v>158</v>
      </c>
      <c r="H8" s="27" t="s">
        <v>133</v>
      </c>
      <c r="I8" s="27" t="s">
        <v>134</v>
      </c>
      <c r="J8" s="27" t="s">
        <v>116</v>
      </c>
      <c r="K8" s="27">
        <f t="shared" si="0"/>
        <v>107</v>
      </c>
      <c r="M8" s="27" t="s">
        <v>117</v>
      </c>
      <c r="N8" s="27" t="s">
        <v>152</v>
      </c>
      <c r="O8" s="27" t="s">
        <v>159</v>
      </c>
      <c r="P8" s="27">
        <v>15120865432</v>
      </c>
      <c r="Q8" s="27" t="s">
        <v>160</v>
      </c>
      <c r="R8" s="80" t="s">
        <v>161</v>
      </c>
      <c r="S8" s="27" t="s">
        <v>158</v>
      </c>
      <c r="T8" s="119">
        <v>48</v>
      </c>
      <c r="U8" s="119">
        <v>5</v>
      </c>
      <c r="V8" s="119">
        <v>0</v>
      </c>
      <c r="W8" s="119">
        <v>12</v>
      </c>
      <c r="X8" s="119">
        <v>0</v>
      </c>
      <c r="Y8" s="119">
        <v>3</v>
      </c>
      <c r="Z8" s="119">
        <v>17</v>
      </c>
      <c r="AA8" s="119">
        <v>0</v>
      </c>
      <c r="AB8" s="119">
        <v>20</v>
      </c>
      <c r="AC8" s="119">
        <v>0</v>
      </c>
      <c r="AD8" s="119">
        <v>0</v>
      </c>
      <c r="AE8" s="119">
        <v>1</v>
      </c>
      <c r="AF8" s="119">
        <v>0</v>
      </c>
      <c r="AG8" s="119">
        <v>0</v>
      </c>
      <c r="AH8" s="119">
        <v>1</v>
      </c>
      <c r="AI8" s="119">
        <v>0</v>
      </c>
      <c r="AJ8" s="119">
        <v>1</v>
      </c>
      <c r="AK8" s="27" t="s">
        <v>124</v>
      </c>
      <c r="AL8" s="119">
        <v>0</v>
      </c>
      <c r="AM8" s="119">
        <v>0</v>
      </c>
      <c r="AN8" s="27" t="s">
        <v>124</v>
      </c>
      <c r="AO8" s="119">
        <v>0</v>
      </c>
      <c r="AP8" s="119">
        <v>0</v>
      </c>
      <c r="AQ8" s="27" t="s">
        <v>125</v>
      </c>
      <c r="AR8" s="119">
        <v>0</v>
      </c>
      <c r="AS8" s="119">
        <v>1</v>
      </c>
      <c r="AT8" s="120" t="s">
        <v>126</v>
      </c>
      <c r="AU8" s="119">
        <v>0</v>
      </c>
      <c r="AV8" s="119">
        <v>0</v>
      </c>
      <c r="AW8" s="27" t="s">
        <v>124</v>
      </c>
      <c r="AX8" s="119">
        <v>0</v>
      </c>
      <c r="AY8" s="119">
        <v>1</v>
      </c>
      <c r="AZ8" s="120" t="s">
        <v>140</v>
      </c>
      <c r="BA8" s="119">
        <v>0</v>
      </c>
      <c r="BB8" s="119">
        <v>0</v>
      </c>
      <c r="BC8" s="119">
        <v>0</v>
      </c>
      <c r="BD8" s="119">
        <v>0</v>
      </c>
      <c r="BE8" s="119">
        <v>0</v>
      </c>
      <c r="BF8" s="119">
        <v>0</v>
      </c>
      <c r="BG8" s="119">
        <v>0</v>
      </c>
      <c r="BH8" s="119">
        <v>2</v>
      </c>
      <c r="BI8" s="27">
        <f t="shared" si="1"/>
        <v>2</v>
      </c>
      <c r="BJ8" s="27" t="s">
        <v>127</v>
      </c>
      <c r="BK8" s="27" t="s">
        <v>128</v>
      </c>
      <c r="BL8" s="27" t="s">
        <v>129</v>
      </c>
    </row>
    <row r="9" s="27" customFormat="1" ht="13.9" customHeight="1" spans="1:65">
      <c r="A9" s="27" t="s">
        <v>108</v>
      </c>
      <c r="B9" s="27" t="s">
        <v>109</v>
      </c>
      <c r="C9" s="27" t="s">
        <v>109</v>
      </c>
      <c r="D9" s="27" t="s">
        <v>110</v>
      </c>
      <c r="E9" s="27" t="s">
        <v>111</v>
      </c>
      <c r="F9" s="27" t="s">
        <v>162</v>
      </c>
      <c r="G9" s="27" t="s">
        <v>163</v>
      </c>
      <c r="H9" s="27" t="s">
        <v>114</v>
      </c>
      <c r="I9" s="27" t="s">
        <v>115</v>
      </c>
      <c r="J9" s="27" t="s">
        <v>116</v>
      </c>
      <c r="K9" s="27">
        <f t="shared" si="0"/>
        <v>89</v>
      </c>
      <c r="M9" s="27" t="s">
        <v>117</v>
      </c>
      <c r="N9" s="27" t="s">
        <v>118</v>
      </c>
      <c r="O9" s="27" t="s">
        <v>164</v>
      </c>
      <c r="P9" s="27" t="s">
        <v>165</v>
      </c>
      <c r="Q9" s="27" t="s">
        <v>166</v>
      </c>
      <c r="R9" s="80" t="s">
        <v>167</v>
      </c>
      <c r="S9" s="27" t="s">
        <v>163</v>
      </c>
      <c r="T9" s="119">
        <v>38</v>
      </c>
      <c r="U9" s="119">
        <v>7</v>
      </c>
      <c r="V9" s="119">
        <v>0</v>
      </c>
      <c r="W9" s="119">
        <v>8</v>
      </c>
      <c r="X9" s="119">
        <v>0</v>
      </c>
      <c r="Y9" s="119">
        <v>4</v>
      </c>
      <c r="Z9" s="119">
        <v>11</v>
      </c>
      <c r="AA9" s="119">
        <v>3</v>
      </c>
      <c r="AB9" s="119">
        <v>18</v>
      </c>
      <c r="AC9" s="119">
        <v>0</v>
      </c>
      <c r="AD9" s="119">
        <v>0</v>
      </c>
      <c r="AE9" s="119">
        <v>0</v>
      </c>
      <c r="AF9" s="119">
        <v>0</v>
      </c>
      <c r="AG9" s="119">
        <v>0</v>
      </c>
      <c r="AH9" s="119">
        <v>0</v>
      </c>
      <c r="AI9" s="119">
        <v>0</v>
      </c>
      <c r="AJ9" s="119">
        <v>0</v>
      </c>
      <c r="AK9" s="27" t="s">
        <v>124</v>
      </c>
      <c r="AL9" s="119">
        <v>0</v>
      </c>
      <c r="AM9" s="119">
        <v>0</v>
      </c>
      <c r="AN9" s="27" t="s">
        <v>124</v>
      </c>
      <c r="AO9" s="119">
        <v>0</v>
      </c>
      <c r="AP9" s="119">
        <v>0</v>
      </c>
      <c r="AQ9" s="27" t="s">
        <v>124</v>
      </c>
      <c r="AR9" s="119">
        <v>0</v>
      </c>
      <c r="AS9" s="119">
        <v>1</v>
      </c>
      <c r="AT9" s="27" t="s">
        <v>124</v>
      </c>
      <c r="AU9" s="119">
        <v>0</v>
      </c>
      <c r="AV9" s="119">
        <v>0</v>
      </c>
      <c r="AW9" s="27" t="s">
        <v>124</v>
      </c>
      <c r="AX9" s="119">
        <v>0</v>
      </c>
      <c r="AY9" s="119">
        <v>1</v>
      </c>
      <c r="AZ9" s="120" t="s">
        <v>125</v>
      </c>
      <c r="BA9" s="119">
        <v>0</v>
      </c>
      <c r="BB9" s="119">
        <v>0</v>
      </c>
      <c r="BC9" s="119">
        <v>0</v>
      </c>
      <c r="BD9" s="119">
        <v>0</v>
      </c>
      <c r="BE9" s="119">
        <v>0</v>
      </c>
      <c r="BF9" s="119">
        <v>0</v>
      </c>
      <c r="BG9" s="119">
        <v>0</v>
      </c>
      <c r="BH9" s="119">
        <v>2</v>
      </c>
      <c r="BI9" s="27">
        <f t="shared" si="1"/>
        <v>2</v>
      </c>
      <c r="BJ9" s="27" t="s">
        <v>127</v>
      </c>
      <c r="BK9" s="27" t="s">
        <v>128</v>
      </c>
      <c r="BL9" s="27" t="s">
        <v>129</v>
      </c>
    </row>
    <row r="10" s="27" customFormat="1" ht="13.9" customHeight="1" spans="1:65">
      <c r="A10" s="27" t="s">
        <v>108</v>
      </c>
      <c r="B10" s="27" t="s">
        <v>109</v>
      </c>
      <c r="C10" s="27" t="s">
        <v>109</v>
      </c>
      <c r="D10" s="27" t="s">
        <v>110</v>
      </c>
      <c r="E10" s="27" t="s">
        <v>111</v>
      </c>
      <c r="F10" s="27" t="s">
        <v>168</v>
      </c>
      <c r="G10" s="27" t="s">
        <v>169</v>
      </c>
      <c r="H10" s="27" t="s">
        <v>114</v>
      </c>
      <c r="I10" s="27" t="s">
        <v>115</v>
      </c>
      <c r="J10" s="27" t="s">
        <v>116</v>
      </c>
      <c r="K10" s="27">
        <f t="shared" si="0"/>
        <v>75</v>
      </c>
      <c r="M10" s="27" t="s">
        <v>117</v>
      </c>
      <c r="N10" s="27" t="s">
        <v>118</v>
      </c>
      <c r="O10" s="27" t="s">
        <v>170</v>
      </c>
      <c r="P10" s="27">
        <v>13976276566</v>
      </c>
      <c r="Q10" s="27" t="s">
        <v>171</v>
      </c>
      <c r="R10" s="80" t="s">
        <v>172</v>
      </c>
      <c r="S10" s="27" t="s">
        <v>169</v>
      </c>
      <c r="T10" s="119">
        <v>31</v>
      </c>
      <c r="U10" s="119">
        <v>7</v>
      </c>
      <c r="V10" s="119">
        <v>0</v>
      </c>
      <c r="W10" s="119">
        <v>5</v>
      </c>
      <c r="X10" s="119">
        <v>0</v>
      </c>
      <c r="Y10" s="119">
        <v>6</v>
      </c>
      <c r="Z10" s="119">
        <v>11</v>
      </c>
      <c r="AA10" s="119">
        <v>0</v>
      </c>
      <c r="AB10" s="119">
        <v>15</v>
      </c>
      <c r="AC10" s="119">
        <v>0</v>
      </c>
      <c r="AD10" s="119">
        <v>0</v>
      </c>
      <c r="AE10" s="119">
        <v>0</v>
      </c>
      <c r="AF10" s="119">
        <v>0</v>
      </c>
      <c r="AG10" s="119">
        <v>0</v>
      </c>
      <c r="AH10" s="119">
        <v>0</v>
      </c>
      <c r="AI10" s="119">
        <v>0</v>
      </c>
      <c r="AJ10" s="119">
        <v>0</v>
      </c>
      <c r="AK10" s="27" t="s">
        <v>124</v>
      </c>
      <c r="AL10" s="119">
        <v>0</v>
      </c>
      <c r="AM10" s="119">
        <v>0</v>
      </c>
      <c r="AN10" s="27" t="s">
        <v>126</v>
      </c>
      <c r="AO10" s="119">
        <v>0</v>
      </c>
      <c r="AP10" s="119">
        <v>0</v>
      </c>
      <c r="AQ10" s="27" t="s">
        <v>125</v>
      </c>
      <c r="AR10" s="119">
        <v>0</v>
      </c>
      <c r="AS10" s="119">
        <v>0</v>
      </c>
      <c r="AT10" s="27" t="s">
        <v>124</v>
      </c>
      <c r="AU10" s="119">
        <v>0</v>
      </c>
      <c r="AV10" s="119">
        <v>0</v>
      </c>
      <c r="AW10" s="27" t="s">
        <v>124</v>
      </c>
      <c r="AX10" s="119">
        <v>0</v>
      </c>
      <c r="AY10" s="119">
        <v>0</v>
      </c>
      <c r="AZ10" s="27" t="s">
        <v>124</v>
      </c>
      <c r="BA10" s="119">
        <v>0</v>
      </c>
      <c r="BB10" s="119">
        <v>0</v>
      </c>
      <c r="BC10" s="119">
        <v>0</v>
      </c>
      <c r="BD10" s="119">
        <v>0</v>
      </c>
      <c r="BE10" s="119">
        <v>0</v>
      </c>
      <c r="BF10" s="119">
        <v>0</v>
      </c>
      <c r="BG10" s="119">
        <v>0</v>
      </c>
      <c r="BH10" s="119">
        <v>2</v>
      </c>
      <c r="BI10" s="27">
        <f t="shared" si="1"/>
        <v>2</v>
      </c>
      <c r="BJ10" s="27" t="s">
        <v>127</v>
      </c>
      <c r="BK10" s="27" t="s">
        <v>128</v>
      </c>
      <c r="BL10" s="27" t="s">
        <v>129</v>
      </c>
    </row>
    <row r="11" s="27" customFormat="1" ht="13.9" customHeight="1" spans="1:65">
      <c r="A11" s="27" t="s">
        <v>108</v>
      </c>
      <c r="B11" s="27" t="s">
        <v>109</v>
      </c>
      <c r="C11" s="27" t="s">
        <v>109</v>
      </c>
      <c r="D11" s="27" t="s">
        <v>141</v>
      </c>
      <c r="E11" s="27" t="s">
        <v>111</v>
      </c>
      <c r="F11" s="27" t="s">
        <v>173</v>
      </c>
      <c r="G11" s="27" t="s">
        <v>174</v>
      </c>
      <c r="H11" s="27" t="s">
        <v>144</v>
      </c>
      <c r="I11" s="27" t="s">
        <v>145</v>
      </c>
      <c r="J11" s="27" t="s">
        <v>116</v>
      </c>
      <c r="K11" s="27">
        <f t="shared" si="0"/>
        <v>187</v>
      </c>
      <c r="M11" s="27" t="s">
        <v>117</v>
      </c>
      <c r="N11" s="27" t="s">
        <v>118</v>
      </c>
      <c r="O11" s="27" t="s">
        <v>170</v>
      </c>
      <c r="P11" s="27" t="s">
        <v>175</v>
      </c>
      <c r="Q11" s="27" t="s">
        <v>176</v>
      </c>
      <c r="R11" s="80" t="s">
        <v>177</v>
      </c>
      <c r="S11" s="27" t="s">
        <v>174</v>
      </c>
      <c r="T11" s="119">
        <v>64</v>
      </c>
      <c r="U11" s="119">
        <v>28</v>
      </c>
      <c r="V11" s="119">
        <v>2</v>
      </c>
      <c r="W11" s="119">
        <v>21</v>
      </c>
      <c r="X11" s="119">
        <v>0</v>
      </c>
      <c r="Y11" s="119">
        <v>0</v>
      </c>
      <c r="Z11" s="119">
        <v>33</v>
      </c>
      <c r="AA11" s="119">
        <v>0</v>
      </c>
      <c r="AB11" s="119">
        <v>39</v>
      </c>
      <c r="AC11" s="119">
        <v>0</v>
      </c>
      <c r="AD11" s="119">
        <v>0</v>
      </c>
      <c r="AE11" s="119">
        <v>0</v>
      </c>
      <c r="AF11" s="119">
        <v>0</v>
      </c>
      <c r="AG11" s="119">
        <v>0</v>
      </c>
      <c r="AH11" s="119">
        <v>0</v>
      </c>
      <c r="AI11" s="119">
        <v>0</v>
      </c>
      <c r="AJ11" s="119">
        <v>1</v>
      </c>
      <c r="AK11" s="27" t="s">
        <v>124</v>
      </c>
      <c r="AL11" s="119">
        <v>0</v>
      </c>
      <c r="AM11" s="119">
        <v>0</v>
      </c>
      <c r="AN11" s="27" t="s">
        <v>124</v>
      </c>
      <c r="AO11" s="119">
        <v>0</v>
      </c>
      <c r="AP11" s="119">
        <v>0</v>
      </c>
      <c r="AQ11" s="27" t="s">
        <v>124</v>
      </c>
      <c r="AR11" s="119">
        <v>0</v>
      </c>
      <c r="AS11" s="119">
        <v>1</v>
      </c>
      <c r="AT11" s="120" t="s">
        <v>126</v>
      </c>
      <c r="AU11" s="119">
        <v>0</v>
      </c>
      <c r="AV11" s="119">
        <v>0</v>
      </c>
      <c r="AW11" s="27" t="s">
        <v>124</v>
      </c>
      <c r="AX11" s="119">
        <v>0</v>
      </c>
      <c r="AY11" s="119">
        <v>2</v>
      </c>
      <c r="AZ11" s="120" t="s">
        <v>125</v>
      </c>
      <c r="BA11" s="119">
        <v>0</v>
      </c>
      <c r="BB11" s="119">
        <v>0</v>
      </c>
      <c r="BC11" s="119">
        <v>0</v>
      </c>
      <c r="BD11" s="119">
        <v>0</v>
      </c>
      <c r="BE11" s="119">
        <v>0</v>
      </c>
      <c r="BF11" s="119">
        <v>0</v>
      </c>
      <c r="BG11" s="119">
        <v>0</v>
      </c>
      <c r="BH11" s="119">
        <v>5</v>
      </c>
      <c r="BI11" s="27">
        <f t="shared" si="1"/>
        <v>5</v>
      </c>
      <c r="BJ11" s="27" t="s">
        <v>127</v>
      </c>
      <c r="BK11" s="27" t="s">
        <v>149</v>
      </c>
      <c r="BL11" s="27" t="s">
        <v>129</v>
      </c>
    </row>
    <row r="12" spans="1:65">
      <c r="A12" s="27" t="s">
        <v>108</v>
      </c>
      <c r="B12" s="27" t="s">
        <v>109</v>
      </c>
      <c r="C12" s="27" t="s">
        <v>109</v>
      </c>
      <c r="D12" s="27" t="s">
        <v>141</v>
      </c>
      <c r="E12" s="27" t="s">
        <v>111</v>
      </c>
      <c r="F12" s="27" t="s">
        <v>178</v>
      </c>
      <c r="G12" s="27" t="s">
        <v>179</v>
      </c>
      <c r="H12" s="27" t="s">
        <v>144</v>
      </c>
      <c r="I12" s="27" t="s">
        <v>145</v>
      </c>
      <c r="J12" s="27" t="s">
        <v>180</v>
      </c>
      <c r="K12" s="27">
        <f t="shared" si="0"/>
        <v>139</v>
      </c>
      <c r="L12" s="27"/>
      <c r="M12" s="27" t="s">
        <v>117</v>
      </c>
      <c r="N12" s="27" t="s">
        <v>118</v>
      </c>
      <c r="O12" s="27" t="s">
        <v>135</v>
      </c>
      <c r="P12" s="27">
        <v>17786928883</v>
      </c>
      <c r="Q12" s="27" t="s">
        <v>181</v>
      </c>
      <c r="R12" s="80" t="s">
        <v>182</v>
      </c>
      <c r="S12" s="27" t="s">
        <v>183</v>
      </c>
      <c r="T12" s="119">
        <v>47</v>
      </c>
      <c r="U12" s="119">
        <v>20</v>
      </c>
      <c r="V12" s="119">
        <v>3</v>
      </c>
      <c r="W12" s="119">
        <v>8</v>
      </c>
      <c r="X12" s="119">
        <v>0</v>
      </c>
      <c r="Y12" s="119">
        <v>2</v>
      </c>
      <c r="Z12" s="119">
        <v>37</v>
      </c>
      <c r="AA12" s="119">
        <v>2</v>
      </c>
      <c r="AB12" s="119">
        <v>20</v>
      </c>
      <c r="AC12" s="119">
        <v>0</v>
      </c>
      <c r="AD12" s="119">
        <v>0</v>
      </c>
      <c r="AE12" s="119">
        <v>0</v>
      </c>
      <c r="AF12" s="119">
        <v>0</v>
      </c>
      <c r="AG12" s="119">
        <v>0</v>
      </c>
      <c r="AH12" s="119">
        <v>0</v>
      </c>
      <c r="AI12" s="119">
        <v>0</v>
      </c>
      <c r="AJ12" s="119">
        <v>0</v>
      </c>
      <c r="AK12" s="27" t="s">
        <v>124</v>
      </c>
      <c r="AL12" s="119">
        <v>0</v>
      </c>
      <c r="AM12" s="119">
        <v>0</v>
      </c>
      <c r="AN12" s="27" t="s">
        <v>125</v>
      </c>
      <c r="AO12" s="119">
        <v>0</v>
      </c>
      <c r="AP12" s="119">
        <v>0</v>
      </c>
      <c r="AQ12" s="120" t="s">
        <v>126</v>
      </c>
      <c r="AR12" s="119">
        <v>0</v>
      </c>
      <c r="AS12" s="119">
        <v>0</v>
      </c>
      <c r="AT12" s="27" t="s">
        <v>124</v>
      </c>
      <c r="AU12" s="119">
        <v>0</v>
      </c>
      <c r="AV12" s="119">
        <v>0</v>
      </c>
      <c r="AW12" s="27" t="s">
        <v>124</v>
      </c>
      <c r="AX12" s="119">
        <v>0</v>
      </c>
      <c r="AY12" s="119">
        <v>0</v>
      </c>
      <c r="AZ12" s="27" t="s">
        <v>124</v>
      </c>
      <c r="BA12" s="119">
        <v>0</v>
      </c>
      <c r="BB12" s="119">
        <v>0</v>
      </c>
      <c r="BC12" s="119">
        <v>0</v>
      </c>
      <c r="BD12" s="119">
        <v>0</v>
      </c>
      <c r="BE12" s="119">
        <v>1</v>
      </c>
      <c r="BF12" s="119">
        <v>0</v>
      </c>
      <c r="BG12" s="119">
        <v>0</v>
      </c>
      <c r="BH12" s="119">
        <v>5</v>
      </c>
      <c r="BI12" s="27">
        <f t="shared" si="1"/>
        <v>6</v>
      </c>
      <c r="BJ12" s="27" t="s">
        <v>127</v>
      </c>
      <c r="BK12" s="27" t="s">
        <v>149</v>
      </c>
      <c r="BL12" s="27" t="s">
        <v>129</v>
      </c>
    </row>
    <row r="13" spans="1:65">
      <c r="A13" s="27" t="s">
        <v>108</v>
      </c>
      <c r="B13" s="27" t="s">
        <v>109</v>
      </c>
      <c r="C13" s="27" t="s">
        <v>109</v>
      </c>
      <c r="D13" s="27" t="s">
        <v>141</v>
      </c>
      <c r="E13" s="27" t="s">
        <v>111</v>
      </c>
      <c r="F13" s="27" t="s">
        <v>184</v>
      </c>
      <c r="G13" s="27" t="s">
        <v>185</v>
      </c>
      <c r="H13" s="27" t="s">
        <v>144</v>
      </c>
      <c r="I13" s="27" t="s">
        <v>145</v>
      </c>
      <c r="J13" s="27" t="s">
        <v>180</v>
      </c>
      <c r="K13" s="27">
        <f t="shared" si="0"/>
        <v>50</v>
      </c>
      <c r="L13" s="27"/>
      <c r="M13" s="27" t="s">
        <v>117</v>
      </c>
      <c r="N13" s="27" t="s">
        <v>186</v>
      </c>
      <c r="O13" s="27" t="s">
        <v>187</v>
      </c>
      <c r="P13" s="27" t="s">
        <v>188</v>
      </c>
      <c r="Q13" s="27" t="s">
        <v>189</v>
      </c>
      <c r="R13" s="80" t="s">
        <v>190</v>
      </c>
      <c r="S13" s="27" t="s">
        <v>191</v>
      </c>
      <c r="T13" s="119">
        <v>24</v>
      </c>
      <c r="U13" s="119">
        <v>4</v>
      </c>
      <c r="V13" s="119">
        <v>0</v>
      </c>
      <c r="W13" s="119">
        <v>2</v>
      </c>
      <c r="X13" s="119">
        <v>0</v>
      </c>
      <c r="Y13" s="119">
        <v>0</v>
      </c>
      <c r="Z13" s="119">
        <v>7</v>
      </c>
      <c r="AA13" s="119">
        <v>0</v>
      </c>
      <c r="AB13" s="119">
        <v>13</v>
      </c>
      <c r="AC13" s="119">
        <v>0</v>
      </c>
      <c r="AD13" s="119">
        <v>0</v>
      </c>
      <c r="AE13" s="119">
        <v>0</v>
      </c>
      <c r="AF13" s="119">
        <v>0</v>
      </c>
      <c r="AG13" s="119">
        <v>0</v>
      </c>
      <c r="AH13" s="119">
        <v>0</v>
      </c>
      <c r="AI13" s="119">
        <v>0</v>
      </c>
      <c r="AJ13" s="119">
        <v>0</v>
      </c>
      <c r="AK13" s="27" t="s">
        <v>124</v>
      </c>
      <c r="AL13" s="119">
        <v>0</v>
      </c>
      <c r="AM13" s="119">
        <v>0</v>
      </c>
      <c r="AN13" s="27" t="s">
        <v>124</v>
      </c>
      <c r="AO13" s="119">
        <v>0</v>
      </c>
      <c r="AP13" s="119">
        <v>0</v>
      </c>
      <c r="AQ13" s="27" t="s">
        <v>124</v>
      </c>
      <c r="AR13" s="119">
        <v>0</v>
      </c>
      <c r="AS13" s="119">
        <v>0</v>
      </c>
      <c r="AT13" s="27" t="s">
        <v>124</v>
      </c>
      <c r="AU13" s="119">
        <v>0</v>
      </c>
      <c r="AV13" s="119">
        <v>0</v>
      </c>
      <c r="AW13" s="27" t="s">
        <v>124</v>
      </c>
      <c r="AX13" s="119">
        <v>0</v>
      </c>
      <c r="AY13" s="119">
        <v>0</v>
      </c>
      <c r="AZ13" s="27" t="s">
        <v>124</v>
      </c>
      <c r="BA13" s="119">
        <v>0</v>
      </c>
      <c r="BB13" s="119">
        <v>0</v>
      </c>
      <c r="BC13" s="119">
        <v>0</v>
      </c>
      <c r="BD13" s="119">
        <v>0</v>
      </c>
      <c r="BE13" s="119">
        <v>0</v>
      </c>
      <c r="BF13" s="119">
        <v>0</v>
      </c>
      <c r="BG13" s="119">
        <v>0</v>
      </c>
      <c r="BH13" s="119">
        <v>3</v>
      </c>
      <c r="BI13" s="27">
        <f t="shared" si="1"/>
        <v>3</v>
      </c>
      <c r="BJ13" s="27" t="s">
        <v>127</v>
      </c>
      <c r="BK13" s="27" t="s">
        <v>149</v>
      </c>
      <c r="BL13" s="27" t="s">
        <v>129</v>
      </c>
    </row>
    <row r="14" spans="1:65">
      <c r="A14" s="27" t="s">
        <v>108</v>
      </c>
      <c r="B14" s="27" t="s">
        <v>109</v>
      </c>
      <c r="C14" s="27" t="s">
        <v>109</v>
      </c>
      <c r="D14" s="27" t="s">
        <v>192</v>
      </c>
      <c r="E14" s="27" t="s">
        <v>111</v>
      </c>
      <c r="F14" s="27" t="s">
        <v>193</v>
      </c>
      <c r="G14" s="27" t="s">
        <v>194</v>
      </c>
      <c r="H14" s="27" t="s">
        <v>195</v>
      </c>
      <c r="I14" s="27" t="s">
        <v>196</v>
      </c>
      <c r="J14" s="27" t="s">
        <v>116</v>
      </c>
      <c r="K14" s="27">
        <f t="shared" si="0"/>
        <v>75</v>
      </c>
      <c r="L14" s="27"/>
      <c r="M14" s="27" t="s">
        <v>117</v>
      </c>
      <c r="N14" s="27" t="s">
        <v>118</v>
      </c>
      <c r="O14" s="27" t="s">
        <v>197</v>
      </c>
      <c r="P14" s="27" t="s">
        <v>198</v>
      </c>
      <c r="Q14" s="27" t="s">
        <v>199</v>
      </c>
      <c r="R14" s="80" t="s">
        <v>200</v>
      </c>
      <c r="S14" s="27" t="s">
        <v>201</v>
      </c>
      <c r="T14" s="119">
        <v>34</v>
      </c>
      <c r="U14" s="119">
        <v>4</v>
      </c>
      <c r="V14" s="119">
        <v>0</v>
      </c>
      <c r="W14" s="119">
        <v>5</v>
      </c>
      <c r="X14" s="119">
        <v>0</v>
      </c>
      <c r="Y14" s="119">
        <v>4</v>
      </c>
      <c r="Z14" s="119">
        <v>10</v>
      </c>
      <c r="AA14" s="119">
        <v>0</v>
      </c>
      <c r="AB14" s="119">
        <v>18</v>
      </c>
      <c r="AC14" s="119">
        <v>0</v>
      </c>
      <c r="AD14" s="119">
        <v>0</v>
      </c>
      <c r="AE14" s="119">
        <v>0</v>
      </c>
      <c r="AF14" s="119">
        <v>0</v>
      </c>
      <c r="AG14" s="119">
        <v>0</v>
      </c>
      <c r="AH14" s="119">
        <v>0</v>
      </c>
      <c r="AI14" s="119">
        <v>0</v>
      </c>
      <c r="AJ14" s="119">
        <v>0</v>
      </c>
      <c r="AK14" s="27" t="s">
        <v>124</v>
      </c>
      <c r="AL14" s="119">
        <v>0</v>
      </c>
      <c r="AM14" s="119">
        <v>0</v>
      </c>
      <c r="AN14" s="27" t="s">
        <v>124</v>
      </c>
      <c r="AO14" s="119">
        <v>0</v>
      </c>
      <c r="AP14" s="119">
        <v>0</v>
      </c>
      <c r="AQ14" s="27" t="s">
        <v>124</v>
      </c>
      <c r="AR14" s="119">
        <v>0</v>
      </c>
      <c r="AS14" s="119">
        <v>1</v>
      </c>
      <c r="AT14" s="120" t="s">
        <v>126</v>
      </c>
      <c r="AU14" s="119">
        <v>0</v>
      </c>
      <c r="AV14" s="119">
        <v>0</v>
      </c>
      <c r="AW14" s="27" t="s">
        <v>124</v>
      </c>
      <c r="AX14" s="119">
        <v>0</v>
      </c>
      <c r="AY14" s="119">
        <v>0</v>
      </c>
      <c r="AZ14" s="27" t="s">
        <v>124</v>
      </c>
      <c r="BA14" s="119">
        <v>0</v>
      </c>
      <c r="BB14" s="119">
        <v>0</v>
      </c>
      <c r="BC14" s="119">
        <v>0</v>
      </c>
      <c r="BD14" s="119">
        <v>0</v>
      </c>
      <c r="BE14" s="119">
        <v>0</v>
      </c>
      <c r="BF14" s="119">
        <v>0</v>
      </c>
      <c r="BG14" s="119">
        <v>0</v>
      </c>
      <c r="BH14" s="119">
        <v>1</v>
      </c>
      <c r="BI14" s="27">
        <f t="shared" si="1"/>
        <v>1</v>
      </c>
      <c r="BJ14" s="27" t="s">
        <v>127</v>
      </c>
      <c r="BK14" s="27" t="s">
        <v>128</v>
      </c>
      <c r="BL14" s="27" t="s">
        <v>129</v>
      </c>
    </row>
    <row r="15" spans="1:65">
      <c r="A15" s="27" t="s">
        <v>108</v>
      </c>
      <c r="B15" s="27" t="s">
        <v>109</v>
      </c>
      <c r="C15" s="27" t="s">
        <v>109</v>
      </c>
      <c r="D15" s="27" t="s">
        <v>141</v>
      </c>
      <c r="E15" s="27" t="s">
        <v>111</v>
      </c>
      <c r="F15" s="27" t="s">
        <v>202</v>
      </c>
      <c r="G15" s="27" t="s">
        <v>148</v>
      </c>
      <c r="H15" s="27" t="s">
        <v>144</v>
      </c>
      <c r="I15" s="27" t="s">
        <v>145</v>
      </c>
      <c r="J15" s="27" t="s">
        <v>116</v>
      </c>
      <c r="K15" s="27">
        <f t="shared" si="0"/>
        <v>165</v>
      </c>
      <c r="L15" s="27"/>
      <c r="M15" s="27" t="s">
        <v>117</v>
      </c>
      <c r="N15" s="27" t="s">
        <v>118</v>
      </c>
      <c r="O15" s="27" t="s">
        <v>135</v>
      </c>
      <c r="P15" s="27">
        <v>18689755222</v>
      </c>
      <c r="Q15" s="27" t="s">
        <v>203</v>
      </c>
      <c r="R15" s="80" t="s">
        <v>147</v>
      </c>
      <c r="S15" s="27" t="s">
        <v>148</v>
      </c>
      <c r="T15" s="119">
        <v>50</v>
      </c>
      <c r="U15" s="119">
        <v>28</v>
      </c>
      <c r="V15" s="119">
        <v>5</v>
      </c>
      <c r="W15" s="119">
        <v>20</v>
      </c>
      <c r="X15" s="119">
        <v>3</v>
      </c>
      <c r="Y15" s="119">
        <v>0</v>
      </c>
      <c r="Z15" s="119">
        <v>23</v>
      </c>
      <c r="AA15" s="119">
        <v>3</v>
      </c>
      <c r="AB15" s="119">
        <v>33</v>
      </c>
      <c r="AC15" s="119">
        <v>0</v>
      </c>
      <c r="AD15" s="119">
        <v>0</v>
      </c>
      <c r="AE15" s="119">
        <v>0</v>
      </c>
      <c r="AF15" s="119">
        <v>0</v>
      </c>
      <c r="AG15" s="119">
        <v>0</v>
      </c>
      <c r="AH15" s="119">
        <v>0</v>
      </c>
      <c r="AI15" s="119">
        <v>0</v>
      </c>
      <c r="AJ15" s="119">
        <v>1</v>
      </c>
      <c r="AK15" s="27" t="s">
        <v>124</v>
      </c>
      <c r="AL15" s="119">
        <v>0</v>
      </c>
      <c r="AM15" s="119">
        <v>0</v>
      </c>
      <c r="AN15" s="27" t="s">
        <v>124</v>
      </c>
      <c r="AO15" s="119">
        <v>0</v>
      </c>
      <c r="AP15" s="119">
        <v>0</v>
      </c>
      <c r="AQ15" s="27" t="s">
        <v>124</v>
      </c>
      <c r="AR15" s="119">
        <v>0</v>
      </c>
      <c r="AS15" s="119">
        <v>1</v>
      </c>
      <c r="AT15" s="120" t="s">
        <v>126</v>
      </c>
      <c r="AU15" s="119">
        <v>0</v>
      </c>
      <c r="AV15" s="119">
        <v>0</v>
      </c>
      <c r="AW15" s="27" t="s">
        <v>124</v>
      </c>
      <c r="AX15" s="119">
        <v>0</v>
      </c>
      <c r="AY15" s="119">
        <v>1</v>
      </c>
      <c r="AZ15" s="120" t="s">
        <v>125</v>
      </c>
      <c r="BA15" s="119">
        <v>0</v>
      </c>
      <c r="BB15" s="119">
        <v>0</v>
      </c>
      <c r="BC15" s="119">
        <v>0</v>
      </c>
      <c r="BD15" s="119">
        <v>0</v>
      </c>
      <c r="BE15" s="119">
        <v>0</v>
      </c>
      <c r="BF15" s="119">
        <v>0</v>
      </c>
      <c r="BG15" s="119">
        <v>0</v>
      </c>
      <c r="BH15" s="119">
        <v>4</v>
      </c>
      <c r="BI15" s="27">
        <f t="shared" si="1"/>
        <v>4</v>
      </c>
      <c r="BJ15" s="27" t="s">
        <v>127</v>
      </c>
      <c r="BK15" s="27" t="s">
        <v>149</v>
      </c>
      <c r="BL15" s="27" t="s">
        <v>129</v>
      </c>
    </row>
    <row r="16" spans="1:65">
      <c r="A16" s="27" t="s">
        <v>108</v>
      </c>
      <c r="B16" s="27" t="s">
        <v>109</v>
      </c>
      <c r="C16" s="27" t="s">
        <v>109</v>
      </c>
      <c r="D16" s="27" t="s">
        <v>141</v>
      </c>
      <c r="E16" s="27" t="s">
        <v>111</v>
      </c>
      <c r="F16" s="27" t="s">
        <v>204</v>
      </c>
      <c r="G16" s="27" t="s">
        <v>205</v>
      </c>
      <c r="H16" s="27" t="s">
        <v>144</v>
      </c>
      <c r="I16" s="27" t="s">
        <v>145</v>
      </c>
      <c r="J16" s="27" t="s">
        <v>116</v>
      </c>
      <c r="K16" s="27">
        <f t="shared" si="0"/>
        <v>111</v>
      </c>
      <c r="L16" s="27"/>
      <c r="M16" s="27" t="s">
        <v>117</v>
      </c>
      <c r="N16" s="27" t="s">
        <v>152</v>
      </c>
      <c r="O16" s="27" t="s">
        <v>206</v>
      </c>
      <c r="P16" s="27">
        <v>18789593685</v>
      </c>
      <c r="Q16" s="27" t="s">
        <v>207</v>
      </c>
      <c r="R16" s="80" t="s">
        <v>208</v>
      </c>
      <c r="S16" s="27" t="s">
        <v>205</v>
      </c>
      <c r="T16" s="119">
        <v>39</v>
      </c>
      <c r="U16" s="119">
        <v>16</v>
      </c>
      <c r="V16" s="119">
        <v>1</v>
      </c>
      <c r="W16" s="119">
        <v>10</v>
      </c>
      <c r="X16" s="119">
        <v>0</v>
      </c>
      <c r="Y16" s="119">
        <v>0</v>
      </c>
      <c r="Z16" s="119">
        <v>17</v>
      </c>
      <c r="AA16" s="119">
        <v>0</v>
      </c>
      <c r="AB16" s="119">
        <v>28</v>
      </c>
      <c r="AC16" s="119">
        <v>0</v>
      </c>
      <c r="AD16" s="119">
        <v>0</v>
      </c>
      <c r="AE16" s="119">
        <v>0</v>
      </c>
      <c r="AF16" s="119">
        <v>0</v>
      </c>
      <c r="AG16" s="119">
        <v>0</v>
      </c>
      <c r="AH16" s="119">
        <v>0</v>
      </c>
      <c r="AI16" s="119">
        <v>0</v>
      </c>
      <c r="AJ16" s="119">
        <v>1</v>
      </c>
      <c r="AK16" s="27" t="s">
        <v>124</v>
      </c>
      <c r="AL16" s="119">
        <v>0</v>
      </c>
      <c r="AM16" s="119">
        <v>1</v>
      </c>
      <c r="AN16" s="27" t="s">
        <v>126</v>
      </c>
      <c r="AO16" s="119">
        <v>0</v>
      </c>
      <c r="AP16" s="119">
        <v>0</v>
      </c>
      <c r="AQ16" s="120" t="s">
        <v>125</v>
      </c>
      <c r="AR16" s="119">
        <v>0</v>
      </c>
      <c r="AS16" s="119">
        <v>0</v>
      </c>
      <c r="AT16" s="27" t="s">
        <v>124</v>
      </c>
      <c r="AU16" s="119">
        <v>0</v>
      </c>
      <c r="AV16" s="119">
        <v>0</v>
      </c>
      <c r="AW16" s="27" t="s">
        <v>124</v>
      </c>
      <c r="AX16" s="119">
        <v>0</v>
      </c>
      <c r="AY16" s="119">
        <v>0</v>
      </c>
      <c r="AZ16" s="27" t="s">
        <v>124</v>
      </c>
      <c r="BA16" s="119">
        <v>0</v>
      </c>
      <c r="BB16" s="119">
        <v>0</v>
      </c>
      <c r="BC16" s="119">
        <v>0</v>
      </c>
      <c r="BD16" s="119">
        <v>0</v>
      </c>
      <c r="BE16" s="119">
        <v>0</v>
      </c>
      <c r="BF16" s="119">
        <v>0</v>
      </c>
      <c r="BG16" s="119">
        <v>0</v>
      </c>
      <c r="BH16" s="119">
        <v>4</v>
      </c>
      <c r="BI16" s="27">
        <f t="shared" si="1"/>
        <v>4</v>
      </c>
      <c r="BJ16" s="27" t="s">
        <v>127</v>
      </c>
      <c r="BK16" s="27" t="s">
        <v>149</v>
      </c>
      <c r="BL16" s="27" t="s">
        <v>129</v>
      </c>
    </row>
    <row r="17" spans="1:64">
      <c r="A17" s="27" t="s">
        <v>108</v>
      </c>
      <c r="B17" s="27" t="s">
        <v>109</v>
      </c>
      <c r="C17" s="27" t="s">
        <v>109</v>
      </c>
      <c r="D17" s="27" t="s">
        <v>141</v>
      </c>
      <c r="E17" s="27" t="s">
        <v>111</v>
      </c>
      <c r="F17" s="27" t="s">
        <v>209</v>
      </c>
      <c r="G17" s="27" t="s">
        <v>210</v>
      </c>
      <c r="H17" s="27" t="s">
        <v>144</v>
      </c>
      <c r="I17" s="27" t="s">
        <v>145</v>
      </c>
      <c r="J17" s="27" t="s">
        <v>116</v>
      </c>
      <c r="K17" s="27">
        <f t="shared" si="0"/>
        <v>81</v>
      </c>
      <c r="L17" s="27"/>
      <c r="M17" s="27" t="s">
        <v>117</v>
      </c>
      <c r="N17" s="27" t="s">
        <v>118</v>
      </c>
      <c r="O17" s="27" t="s">
        <v>211</v>
      </c>
      <c r="P17" s="27" t="s">
        <v>212</v>
      </c>
      <c r="Q17" s="27" t="s">
        <v>213</v>
      </c>
      <c r="R17" s="80" t="s">
        <v>214</v>
      </c>
      <c r="S17" s="27" t="s">
        <v>215</v>
      </c>
      <c r="T17" s="119">
        <v>35</v>
      </c>
      <c r="U17" s="119">
        <v>5</v>
      </c>
      <c r="V17" s="119">
        <v>1</v>
      </c>
      <c r="W17" s="119">
        <v>5</v>
      </c>
      <c r="X17" s="119">
        <v>0</v>
      </c>
      <c r="Y17" s="119">
        <v>5</v>
      </c>
      <c r="Z17" s="119">
        <v>11</v>
      </c>
      <c r="AA17" s="119">
        <v>1</v>
      </c>
      <c r="AB17" s="119">
        <v>18</v>
      </c>
      <c r="AC17" s="119">
        <v>0</v>
      </c>
      <c r="AD17" s="119">
        <v>0</v>
      </c>
      <c r="AE17" s="119">
        <v>0</v>
      </c>
      <c r="AF17" s="119">
        <v>0</v>
      </c>
      <c r="AG17" s="119">
        <v>0</v>
      </c>
      <c r="AH17" s="119">
        <v>0</v>
      </c>
      <c r="AI17" s="119">
        <v>0</v>
      </c>
      <c r="AJ17" s="119">
        <v>0</v>
      </c>
      <c r="AK17" s="27" t="s">
        <v>124</v>
      </c>
      <c r="AL17" s="119">
        <v>0</v>
      </c>
      <c r="AM17" s="119">
        <v>0</v>
      </c>
      <c r="AN17" s="27" t="s">
        <v>125</v>
      </c>
      <c r="AO17" s="119">
        <v>0</v>
      </c>
      <c r="AP17" s="119">
        <v>0</v>
      </c>
      <c r="AQ17" s="27" t="s">
        <v>125</v>
      </c>
      <c r="AR17" s="119">
        <v>0</v>
      </c>
      <c r="AS17" s="119">
        <v>1</v>
      </c>
      <c r="AT17" s="27" t="s">
        <v>124</v>
      </c>
      <c r="AU17" s="119">
        <v>0</v>
      </c>
      <c r="AV17" s="119">
        <v>0</v>
      </c>
      <c r="AW17" s="27" t="s">
        <v>124</v>
      </c>
      <c r="AX17" s="119">
        <v>0</v>
      </c>
      <c r="AY17" s="119">
        <v>0</v>
      </c>
      <c r="AZ17" s="27" t="s">
        <v>124</v>
      </c>
      <c r="BA17" s="119">
        <v>0</v>
      </c>
      <c r="BB17" s="119">
        <v>0</v>
      </c>
      <c r="BC17" s="119">
        <v>0</v>
      </c>
      <c r="BD17" s="119">
        <v>0</v>
      </c>
      <c r="BE17" s="119">
        <v>0</v>
      </c>
      <c r="BF17" s="119">
        <v>0</v>
      </c>
      <c r="BG17" s="119">
        <v>0</v>
      </c>
      <c r="BH17" s="119">
        <v>3</v>
      </c>
      <c r="BI17" s="27">
        <f t="shared" si="1"/>
        <v>3</v>
      </c>
      <c r="BJ17" s="27" t="s">
        <v>127</v>
      </c>
      <c r="BK17" s="27" t="s">
        <v>149</v>
      </c>
      <c r="BL17" s="27" t="s">
        <v>129</v>
      </c>
    </row>
    <row r="18" spans="1:64">
      <c r="A18" s="27" t="s">
        <v>108</v>
      </c>
      <c r="B18" s="27" t="s">
        <v>109</v>
      </c>
      <c r="C18" s="27" t="s">
        <v>109</v>
      </c>
      <c r="D18" s="27" t="s">
        <v>141</v>
      </c>
      <c r="E18" s="27" t="s">
        <v>111</v>
      </c>
      <c r="F18" s="27" t="s">
        <v>216</v>
      </c>
      <c r="G18" s="27" t="s">
        <v>217</v>
      </c>
      <c r="H18" s="27" t="s">
        <v>144</v>
      </c>
      <c r="I18" s="27" t="s">
        <v>145</v>
      </c>
      <c r="J18" s="27" t="s">
        <v>116</v>
      </c>
      <c r="K18" s="27"/>
      <c r="L18" s="27"/>
      <c r="M18" s="27" t="s">
        <v>218</v>
      </c>
      <c r="N18" s="27"/>
      <c r="O18" s="27" t="s">
        <v>135</v>
      </c>
      <c r="P18" s="27">
        <v>13976869798</v>
      </c>
      <c r="Q18" s="27" t="s">
        <v>219</v>
      </c>
      <c r="R18" s="80" t="s">
        <v>220</v>
      </c>
      <c r="S18" s="27" t="s">
        <v>221</v>
      </c>
    </row>
    <row r="19" spans="1:64">
      <c r="A19" s="27" t="s">
        <v>108</v>
      </c>
      <c r="B19" s="27" t="s">
        <v>109</v>
      </c>
      <c r="C19" s="27" t="s">
        <v>109</v>
      </c>
      <c r="D19" s="27" t="s">
        <v>141</v>
      </c>
      <c r="E19" s="27" t="s">
        <v>111</v>
      </c>
      <c r="F19" s="27" t="s">
        <v>222</v>
      </c>
      <c r="G19" s="27" t="s">
        <v>223</v>
      </c>
      <c r="H19" s="27" t="s">
        <v>144</v>
      </c>
      <c r="I19" s="27" t="s">
        <v>145</v>
      </c>
      <c r="J19" s="27" t="s">
        <v>180</v>
      </c>
      <c r="K19" s="27">
        <f t="shared" si="0"/>
        <v>49</v>
      </c>
      <c r="L19" s="27"/>
      <c r="M19" s="27" t="s">
        <v>117</v>
      </c>
      <c r="N19" s="27" t="s">
        <v>152</v>
      </c>
      <c r="O19" s="27" t="s">
        <v>135</v>
      </c>
      <c r="P19" s="27">
        <v>13307696373</v>
      </c>
      <c r="Q19" s="27" t="s">
        <v>224</v>
      </c>
      <c r="R19" s="80" t="s">
        <v>225</v>
      </c>
      <c r="S19" s="27" t="s">
        <v>226</v>
      </c>
      <c r="T19" s="119">
        <v>21</v>
      </c>
      <c r="U19" s="119">
        <v>4</v>
      </c>
      <c r="V19" s="119">
        <v>0</v>
      </c>
      <c r="W19" s="119">
        <v>2</v>
      </c>
      <c r="X19" s="119">
        <v>2</v>
      </c>
      <c r="Y19" s="119">
        <v>2</v>
      </c>
      <c r="Z19" s="119">
        <v>8</v>
      </c>
      <c r="AA19" s="119">
        <v>0</v>
      </c>
      <c r="AB19" s="119">
        <v>10</v>
      </c>
      <c r="AC19" s="119">
        <v>0</v>
      </c>
      <c r="AD19" s="119">
        <v>0</v>
      </c>
      <c r="AE19" s="119">
        <v>0</v>
      </c>
      <c r="AF19" s="119">
        <v>0</v>
      </c>
      <c r="AG19" s="119">
        <v>0</v>
      </c>
      <c r="AH19" s="119">
        <v>0</v>
      </c>
      <c r="AI19" s="119">
        <v>0</v>
      </c>
      <c r="AJ19" s="119">
        <v>0</v>
      </c>
      <c r="AK19" s="27" t="s">
        <v>124</v>
      </c>
      <c r="AL19" s="119">
        <v>0</v>
      </c>
      <c r="AM19" s="119">
        <v>0</v>
      </c>
      <c r="AN19" s="27" t="s">
        <v>126</v>
      </c>
      <c r="AO19" s="119">
        <v>0</v>
      </c>
      <c r="AP19" s="119">
        <v>0</v>
      </c>
      <c r="AQ19" s="27" t="s">
        <v>125</v>
      </c>
      <c r="AR19" s="119">
        <v>0</v>
      </c>
      <c r="AS19" s="119">
        <v>1</v>
      </c>
      <c r="AT19" s="120" t="s">
        <v>140</v>
      </c>
      <c r="AU19" s="119">
        <v>0</v>
      </c>
      <c r="AV19" s="119">
        <v>0</v>
      </c>
      <c r="AW19" s="27" t="s">
        <v>124</v>
      </c>
      <c r="AX19" s="119">
        <v>0</v>
      </c>
      <c r="AY19" s="119">
        <v>0</v>
      </c>
      <c r="AZ19" s="27" t="s">
        <v>124</v>
      </c>
      <c r="BA19" s="119">
        <v>0</v>
      </c>
      <c r="BB19" s="119">
        <v>0</v>
      </c>
      <c r="BC19" s="119">
        <v>0</v>
      </c>
      <c r="BD19" s="119">
        <v>0</v>
      </c>
      <c r="BE19" s="119">
        <v>0</v>
      </c>
      <c r="BF19" s="119">
        <v>0</v>
      </c>
      <c r="BG19" s="119">
        <v>0</v>
      </c>
      <c r="BH19" s="119">
        <v>5</v>
      </c>
      <c r="BI19" s="27">
        <f t="shared" si="1"/>
        <v>5</v>
      </c>
      <c r="BJ19" s="27" t="s">
        <v>127</v>
      </c>
      <c r="BK19" s="27" t="s">
        <v>149</v>
      </c>
      <c r="BL19" s="27" t="s">
        <v>129</v>
      </c>
    </row>
    <row r="20" spans="1:64">
      <c r="A20" s="27" t="s">
        <v>108</v>
      </c>
      <c r="B20" s="27" t="s">
        <v>109</v>
      </c>
      <c r="C20" s="27" t="s">
        <v>109</v>
      </c>
      <c r="D20" s="27" t="s">
        <v>141</v>
      </c>
      <c r="E20" s="27" t="s">
        <v>111</v>
      </c>
      <c r="F20" s="27" t="s">
        <v>227</v>
      </c>
      <c r="G20" s="27" t="s">
        <v>228</v>
      </c>
      <c r="H20" s="27" t="s">
        <v>144</v>
      </c>
      <c r="I20" s="27" t="s">
        <v>145</v>
      </c>
      <c r="J20" s="27" t="s">
        <v>180</v>
      </c>
      <c r="K20" s="27">
        <f t="shared" si="0"/>
        <v>203</v>
      </c>
      <c r="L20" s="27"/>
      <c r="M20" s="27" t="s">
        <v>117</v>
      </c>
      <c r="N20" s="27" t="s">
        <v>152</v>
      </c>
      <c r="O20" s="27" t="s">
        <v>170</v>
      </c>
      <c r="P20" s="27">
        <v>17389841999</v>
      </c>
      <c r="Q20" s="27" t="s">
        <v>229</v>
      </c>
      <c r="R20" s="80" t="s">
        <v>230</v>
      </c>
      <c r="S20" s="27" t="s">
        <v>231</v>
      </c>
      <c r="T20" s="119">
        <v>67</v>
      </c>
      <c r="U20" s="119">
        <v>31</v>
      </c>
      <c r="V20" s="119">
        <v>3</v>
      </c>
      <c r="W20" s="119">
        <v>17</v>
      </c>
      <c r="X20" s="119">
        <v>0</v>
      </c>
      <c r="Y20" s="119">
        <v>3</v>
      </c>
      <c r="Z20" s="119">
        <v>27</v>
      </c>
      <c r="AA20" s="119">
        <v>0</v>
      </c>
      <c r="AB20" s="119">
        <v>55</v>
      </c>
      <c r="AC20" s="119">
        <v>0</v>
      </c>
      <c r="AD20" s="119">
        <v>0</v>
      </c>
      <c r="AE20" s="119">
        <v>0</v>
      </c>
      <c r="AF20" s="119">
        <v>0</v>
      </c>
      <c r="AG20" s="119">
        <v>0</v>
      </c>
      <c r="AH20" s="119">
        <v>0</v>
      </c>
      <c r="AI20" s="119">
        <v>0</v>
      </c>
      <c r="AJ20" s="119">
        <v>0</v>
      </c>
      <c r="AK20" s="27" t="s">
        <v>124</v>
      </c>
      <c r="AL20" s="119">
        <v>0</v>
      </c>
      <c r="AM20" s="119">
        <v>0</v>
      </c>
      <c r="AN20" s="27" t="s">
        <v>124</v>
      </c>
      <c r="AO20" s="119">
        <v>0</v>
      </c>
      <c r="AP20" s="119">
        <v>1</v>
      </c>
      <c r="AQ20" s="27" t="s">
        <v>126</v>
      </c>
      <c r="AR20" s="119">
        <v>0</v>
      </c>
      <c r="AS20" s="119">
        <v>0</v>
      </c>
      <c r="AT20" s="120" t="s">
        <v>124</v>
      </c>
      <c r="AU20" s="119">
        <v>0</v>
      </c>
      <c r="AV20" s="119">
        <v>0</v>
      </c>
      <c r="AW20" s="27" t="s">
        <v>124</v>
      </c>
      <c r="AX20" s="119">
        <v>0</v>
      </c>
      <c r="AY20" s="119">
        <v>0</v>
      </c>
      <c r="AZ20" s="27" t="s">
        <v>124</v>
      </c>
      <c r="BA20" s="119">
        <v>0</v>
      </c>
      <c r="BB20" s="119">
        <v>1</v>
      </c>
      <c r="BC20" s="119">
        <v>1</v>
      </c>
      <c r="BD20" s="119">
        <v>0</v>
      </c>
      <c r="BE20" s="119">
        <v>1</v>
      </c>
      <c r="BF20" s="119">
        <v>0</v>
      </c>
      <c r="BG20" s="119">
        <v>0</v>
      </c>
      <c r="BH20" s="119">
        <v>3</v>
      </c>
      <c r="BI20" s="27">
        <f t="shared" si="1"/>
        <v>6</v>
      </c>
      <c r="BJ20" s="27" t="s">
        <v>127</v>
      </c>
      <c r="BK20" s="27" t="s">
        <v>149</v>
      </c>
      <c r="BL20" s="27" t="s">
        <v>129</v>
      </c>
    </row>
    <row r="21" spans="1:64">
      <c r="A21" s="27" t="s">
        <v>108</v>
      </c>
      <c r="B21" s="27" t="s">
        <v>109</v>
      </c>
      <c r="C21" s="27" t="s">
        <v>109</v>
      </c>
      <c r="D21" s="27" t="s">
        <v>141</v>
      </c>
      <c r="E21" s="27" t="s">
        <v>111</v>
      </c>
      <c r="F21" s="27" t="s">
        <v>232</v>
      </c>
      <c r="G21" s="27" t="s">
        <v>233</v>
      </c>
      <c r="H21" s="27" t="s">
        <v>144</v>
      </c>
      <c r="I21" s="27" t="s">
        <v>145</v>
      </c>
      <c r="J21" s="27" t="s">
        <v>116</v>
      </c>
      <c r="K21" s="27">
        <f t="shared" si="0"/>
        <v>89</v>
      </c>
      <c r="L21" s="27"/>
      <c r="M21" s="27" t="s">
        <v>117</v>
      </c>
      <c r="N21" s="27" t="s">
        <v>186</v>
      </c>
      <c r="O21" s="27" t="s">
        <v>170</v>
      </c>
      <c r="P21" s="27">
        <v>13976596757</v>
      </c>
      <c r="Q21" s="27" t="s">
        <v>234</v>
      </c>
      <c r="R21" s="80" t="s">
        <v>235</v>
      </c>
      <c r="S21" s="27" t="s">
        <v>236</v>
      </c>
      <c r="T21" s="121">
        <v>34</v>
      </c>
      <c r="U21" s="121">
        <v>10</v>
      </c>
      <c r="V21" s="121">
        <v>1</v>
      </c>
      <c r="W21" s="121">
        <v>8</v>
      </c>
      <c r="X21" s="121">
        <v>0</v>
      </c>
      <c r="Y21" s="121">
        <v>2</v>
      </c>
      <c r="Z21" s="121">
        <v>14</v>
      </c>
      <c r="AA21" s="121">
        <v>0</v>
      </c>
      <c r="AB21" s="121">
        <v>20</v>
      </c>
      <c r="AC21" s="121">
        <v>0</v>
      </c>
      <c r="AD21" s="121">
        <v>0</v>
      </c>
      <c r="AE21" s="121">
        <v>0</v>
      </c>
      <c r="AF21" s="121">
        <v>0</v>
      </c>
      <c r="AG21" s="121">
        <v>0</v>
      </c>
      <c r="AH21" s="121">
        <v>0</v>
      </c>
      <c r="AI21" s="121">
        <v>0</v>
      </c>
      <c r="AJ21" s="121">
        <v>1</v>
      </c>
      <c r="AK21" s="27" t="s">
        <v>124</v>
      </c>
      <c r="AL21" s="121">
        <v>0</v>
      </c>
      <c r="AM21" s="121">
        <v>0</v>
      </c>
      <c r="AN21" s="27" t="s">
        <v>124</v>
      </c>
      <c r="AO21" s="121">
        <v>0</v>
      </c>
      <c r="AP21" s="121">
        <v>0</v>
      </c>
      <c r="AQ21" s="27" t="s">
        <v>124</v>
      </c>
      <c r="AR21" s="121">
        <v>0</v>
      </c>
      <c r="AS21" s="121">
        <v>1</v>
      </c>
      <c r="AT21" s="120" t="s">
        <v>126</v>
      </c>
      <c r="AU21" s="121">
        <v>0</v>
      </c>
      <c r="AV21" s="121">
        <v>0</v>
      </c>
      <c r="AW21" s="27" t="s">
        <v>124</v>
      </c>
      <c r="AX21" s="121">
        <v>0</v>
      </c>
      <c r="AY21" s="121">
        <v>1</v>
      </c>
      <c r="AZ21" s="27" t="s">
        <v>126</v>
      </c>
      <c r="BA21" s="121">
        <v>0</v>
      </c>
      <c r="BB21" s="121">
        <v>0</v>
      </c>
      <c r="BC21" s="121">
        <v>0</v>
      </c>
      <c r="BD21" s="121">
        <v>0</v>
      </c>
      <c r="BE21" s="121">
        <v>0</v>
      </c>
      <c r="BF21" s="121">
        <v>0</v>
      </c>
      <c r="BG21" s="121">
        <v>0</v>
      </c>
      <c r="BH21" s="121">
        <v>1</v>
      </c>
      <c r="BI21" s="27">
        <v>1</v>
      </c>
      <c r="BJ21" s="27" t="s">
        <v>127</v>
      </c>
      <c r="BK21" s="27" t="s">
        <v>149</v>
      </c>
      <c r="BL21" s="27" t="s">
        <v>129</v>
      </c>
    </row>
    <row r="22" spans="1:64">
      <c r="A22" s="27" t="s">
        <v>108</v>
      </c>
      <c r="B22" s="27" t="s">
        <v>109</v>
      </c>
      <c r="C22" s="27" t="s">
        <v>109</v>
      </c>
      <c r="D22" s="27" t="s">
        <v>141</v>
      </c>
      <c r="E22" s="27" t="s">
        <v>111</v>
      </c>
      <c r="F22" s="27" t="s">
        <v>237</v>
      </c>
      <c r="G22" s="27" t="s">
        <v>238</v>
      </c>
      <c r="H22" s="27" t="s">
        <v>144</v>
      </c>
      <c r="I22" s="27" t="s">
        <v>145</v>
      </c>
      <c r="J22" s="27" t="s">
        <v>116</v>
      </c>
      <c r="K22" s="27">
        <f t="shared" si="0"/>
        <v>170</v>
      </c>
      <c r="L22" s="27"/>
      <c r="M22" s="27" t="s">
        <v>117</v>
      </c>
      <c r="N22" s="27" t="s">
        <v>186</v>
      </c>
      <c r="O22" s="27" t="s">
        <v>135</v>
      </c>
      <c r="P22" s="27">
        <v>18689815668</v>
      </c>
      <c r="Q22" s="27" t="s">
        <v>239</v>
      </c>
      <c r="R22" s="80" t="s">
        <v>240</v>
      </c>
      <c r="S22" s="27" t="s">
        <v>241</v>
      </c>
      <c r="T22" s="121">
        <v>61</v>
      </c>
      <c r="U22" s="121">
        <v>23</v>
      </c>
      <c r="V22" s="121">
        <v>1</v>
      </c>
      <c r="W22" s="121">
        <v>28</v>
      </c>
      <c r="X22" s="121">
        <v>0</v>
      </c>
      <c r="Y22" s="121">
        <v>2</v>
      </c>
      <c r="Z22" s="121">
        <v>24</v>
      </c>
      <c r="AA22" s="121">
        <v>0</v>
      </c>
      <c r="AB22" s="121">
        <v>31</v>
      </c>
      <c r="AC22" s="121">
        <v>0</v>
      </c>
      <c r="AD22" s="121">
        <v>0</v>
      </c>
      <c r="AE22" s="121">
        <v>0</v>
      </c>
      <c r="AF22" s="121">
        <v>0</v>
      </c>
      <c r="AG22" s="121">
        <v>0</v>
      </c>
      <c r="AH22" s="121">
        <v>0</v>
      </c>
      <c r="AI22" s="121">
        <v>0</v>
      </c>
      <c r="AJ22" s="121">
        <v>1</v>
      </c>
      <c r="AK22" s="27" t="s">
        <v>124</v>
      </c>
      <c r="AL22" s="121">
        <v>0</v>
      </c>
      <c r="AM22" s="121">
        <v>0</v>
      </c>
      <c r="AN22" s="27" t="s">
        <v>124</v>
      </c>
      <c r="AO22" s="121">
        <v>0</v>
      </c>
      <c r="AP22" s="121">
        <v>0</v>
      </c>
      <c r="AQ22" s="27" t="s">
        <v>124</v>
      </c>
      <c r="AR22" s="121">
        <v>0</v>
      </c>
      <c r="AS22" s="121">
        <v>1</v>
      </c>
      <c r="AT22" s="120" t="s">
        <v>126</v>
      </c>
      <c r="AU22" s="121">
        <v>0</v>
      </c>
      <c r="AV22" s="121">
        <v>0</v>
      </c>
      <c r="AW22" s="27" t="s">
        <v>124</v>
      </c>
      <c r="AX22" s="121">
        <v>0</v>
      </c>
      <c r="AY22" s="121">
        <v>1</v>
      </c>
      <c r="AZ22" s="27" t="s">
        <v>125</v>
      </c>
      <c r="BA22" s="121">
        <v>0</v>
      </c>
      <c r="BB22" s="121">
        <v>0</v>
      </c>
      <c r="BC22" s="121">
        <v>0</v>
      </c>
      <c r="BD22" s="121">
        <v>0</v>
      </c>
      <c r="BE22" s="121">
        <v>0</v>
      </c>
      <c r="BF22" s="121">
        <v>0</v>
      </c>
      <c r="BG22" s="121">
        <v>0</v>
      </c>
      <c r="BH22" s="121">
        <v>2</v>
      </c>
      <c r="BI22" s="27">
        <v>2</v>
      </c>
      <c r="BJ22" s="27" t="s">
        <v>127</v>
      </c>
      <c r="BK22" s="27" t="s">
        <v>149</v>
      </c>
      <c r="BL22" s="27" t="s">
        <v>129</v>
      </c>
    </row>
    <row r="23" spans="1:64">
      <c r="A23" s="27" t="s">
        <v>108</v>
      </c>
      <c r="B23" s="27" t="s">
        <v>109</v>
      </c>
      <c r="C23" s="27" t="s">
        <v>109</v>
      </c>
      <c r="D23" s="27" t="s">
        <v>141</v>
      </c>
      <c r="E23" s="27" t="s">
        <v>111</v>
      </c>
      <c r="F23" s="27" t="s">
        <v>242</v>
      </c>
      <c r="G23" s="27" t="s">
        <v>243</v>
      </c>
      <c r="H23" s="27" t="s">
        <v>144</v>
      </c>
      <c r="I23" s="27" t="s">
        <v>145</v>
      </c>
      <c r="J23" s="27" t="s">
        <v>116</v>
      </c>
      <c r="K23" s="27">
        <f t="shared" si="0"/>
        <v>312</v>
      </c>
      <c r="L23" s="27"/>
      <c r="M23" s="27" t="s">
        <v>117</v>
      </c>
      <c r="N23" s="27" t="s">
        <v>118</v>
      </c>
      <c r="O23" s="27" t="s">
        <v>135</v>
      </c>
      <c r="P23" s="27">
        <v>13976869798</v>
      </c>
      <c r="Q23" s="27" t="s">
        <v>224</v>
      </c>
      <c r="R23" s="80" t="s">
        <v>220</v>
      </c>
      <c r="S23" s="27" t="s">
        <v>221</v>
      </c>
      <c r="T23" s="121">
        <v>105</v>
      </c>
      <c r="U23" s="121">
        <v>45</v>
      </c>
      <c r="V23" s="121">
        <v>3</v>
      </c>
      <c r="W23" s="121">
        <v>20</v>
      </c>
      <c r="X23" s="121">
        <v>0</v>
      </c>
      <c r="Y23" s="121">
        <v>5</v>
      </c>
      <c r="Z23" s="121">
        <v>42</v>
      </c>
      <c r="AA23" s="121">
        <v>0</v>
      </c>
      <c r="AB23" s="121">
        <v>85</v>
      </c>
      <c r="AC23" s="121">
        <v>0</v>
      </c>
      <c r="AD23" s="121">
        <v>1</v>
      </c>
      <c r="AE23" s="121">
        <v>2</v>
      </c>
      <c r="AF23" s="121">
        <v>0</v>
      </c>
      <c r="AG23" s="121">
        <v>1</v>
      </c>
      <c r="AH23" s="121">
        <v>3</v>
      </c>
      <c r="AI23" s="121">
        <v>0</v>
      </c>
      <c r="AJ23" s="121">
        <v>1</v>
      </c>
      <c r="AK23" s="27" t="s">
        <v>125</v>
      </c>
      <c r="AL23" s="121">
        <v>0</v>
      </c>
      <c r="AM23" s="121">
        <v>1</v>
      </c>
      <c r="AN23" s="27" t="s">
        <v>124</v>
      </c>
      <c r="AO23" s="121">
        <v>0</v>
      </c>
      <c r="AP23" s="121">
        <v>0</v>
      </c>
      <c r="AQ23" s="27" t="s">
        <v>124</v>
      </c>
      <c r="AR23" s="121">
        <v>0</v>
      </c>
      <c r="AS23" s="121">
        <v>1</v>
      </c>
      <c r="AT23" s="120" t="s">
        <v>126</v>
      </c>
      <c r="AU23" s="121">
        <v>0</v>
      </c>
      <c r="AV23" s="121">
        <v>0</v>
      </c>
      <c r="AW23" s="27" t="s">
        <v>124</v>
      </c>
      <c r="AX23" s="121">
        <v>0</v>
      </c>
      <c r="AY23" s="121">
        <v>1</v>
      </c>
      <c r="AZ23" s="27" t="s">
        <v>124</v>
      </c>
      <c r="BA23" s="121">
        <v>0</v>
      </c>
      <c r="BB23" s="121">
        <v>0</v>
      </c>
      <c r="BC23" s="121">
        <v>0</v>
      </c>
      <c r="BD23" s="121">
        <v>0</v>
      </c>
      <c r="BE23" s="121">
        <v>3</v>
      </c>
      <c r="BF23" s="121">
        <v>0</v>
      </c>
      <c r="BG23" s="121">
        <v>3</v>
      </c>
      <c r="BH23" s="121">
        <v>3</v>
      </c>
      <c r="BI23" s="27">
        <v>9</v>
      </c>
      <c r="BJ23" s="27" t="s">
        <v>127</v>
      </c>
      <c r="BK23" s="27" t="s">
        <v>149</v>
      </c>
      <c r="BL23" s="27" t="s">
        <v>129</v>
      </c>
    </row>
    <row r="24" spans="1:64">
      <c r="A24" s="27" t="s">
        <v>108</v>
      </c>
      <c r="B24" s="27" t="s">
        <v>109</v>
      </c>
      <c r="C24" s="27" t="s">
        <v>109</v>
      </c>
      <c r="D24" s="27" t="s">
        <v>141</v>
      </c>
      <c r="E24" s="27" t="s">
        <v>111</v>
      </c>
      <c r="F24" s="27" t="s">
        <v>244</v>
      </c>
      <c r="G24" s="27" t="s">
        <v>245</v>
      </c>
      <c r="H24" s="27" t="s">
        <v>144</v>
      </c>
      <c r="I24" s="27" t="s">
        <v>145</v>
      </c>
      <c r="J24" s="27" t="s">
        <v>116</v>
      </c>
      <c r="K24" s="27">
        <f t="shared" si="0"/>
        <v>0</v>
      </c>
      <c r="L24" s="27"/>
      <c r="M24" s="27" t="s">
        <v>218</v>
      </c>
      <c r="N24" s="27"/>
      <c r="O24" s="27" t="s">
        <v>135</v>
      </c>
      <c r="P24" s="27">
        <v>13976869798</v>
      </c>
      <c r="Q24" s="27" t="s">
        <v>246</v>
      </c>
      <c r="R24" s="80" t="s">
        <v>220</v>
      </c>
      <c r="S24" s="27" t="s">
        <v>221</v>
      </c>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row>
    <row r="25" spans="1:64">
      <c r="A25" s="27" t="s">
        <v>108</v>
      </c>
      <c r="B25" s="27" t="s">
        <v>109</v>
      </c>
      <c r="C25" s="27" t="s">
        <v>109</v>
      </c>
      <c r="D25" s="27" t="s">
        <v>141</v>
      </c>
      <c r="E25" s="27" t="s">
        <v>111</v>
      </c>
      <c r="F25" s="27" t="s">
        <v>247</v>
      </c>
      <c r="G25" s="27" t="s">
        <v>248</v>
      </c>
      <c r="H25" s="27" t="s">
        <v>144</v>
      </c>
      <c r="I25" s="27" t="s">
        <v>145</v>
      </c>
      <c r="J25" s="27" t="s">
        <v>116</v>
      </c>
      <c r="K25" s="27">
        <f t="shared" si="0"/>
        <v>81</v>
      </c>
      <c r="L25" s="27"/>
      <c r="M25" s="27" t="s">
        <v>117</v>
      </c>
      <c r="N25" s="27" t="s">
        <v>118</v>
      </c>
      <c r="O25" s="27" t="s">
        <v>249</v>
      </c>
      <c r="P25" s="27">
        <v>15289910878</v>
      </c>
      <c r="Q25" s="27" t="s">
        <v>250</v>
      </c>
      <c r="R25" s="80" t="s">
        <v>251</v>
      </c>
      <c r="S25" s="27" t="s">
        <v>252</v>
      </c>
      <c r="T25" s="121">
        <v>35</v>
      </c>
      <c r="U25" s="121">
        <v>5</v>
      </c>
      <c r="V25" s="121">
        <v>1</v>
      </c>
      <c r="W25" s="121">
        <v>5</v>
      </c>
      <c r="X25" s="121">
        <v>0</v>
      </c>
      <c r="Y25" s="121">
        <v>5</v>
      </c>
      <c r="Z25" s="121">
        <v>11</v>
      </c>
      <c r="AA25" s="121">
        <v>1</v>
      </c>
      <c r="AB25" s="121">
        <v>18</v>
      </c>
      <c r="AC25" s="121">
        <v>0</v>
      </c>
      <c r="AD25" s="121">
        <v>0</v>
      </c>
      <c r="AE25" s="121">
        <v>0</v>
      </c>
      <c r="AF25" s="121">
        <v>0</v>
      </c>
      <c r="AG25" s="121">
        <v>0</v>
      </c>
      <c r="AH25" s="121">
        <v>0</v>
      </c>
      <c r="AI25" s="121">
        <v>0</v>
      </c>
      <c r="AJ25" s="121">
        <v>0</v>
      </c>
      <c r="AK25" s="27" t="s">
        <v>124</v>
      </c>
      <c r="AL25" s="121">
        <v>0</v>
      </c>
      <c r="AM25" s="121">
        <v>0</v>
      </c>
      <c r="AN25" s="27" t="s">
        <v>125</v>
      </c>
      <c r="AO25" s="121">
        <v>0</v>
      </c>
      <c r="AP25" s="121">
        <v>0</v>
      </c>
      <c r="AQ25" s="27" t="s">
        <v>126</v>
      </c>
      <c r="AR25" s="121">
        <v>0</v>
      </c>
      <c r="AS25" s="121">
        <v>1</v>
      </c>
      <c r="AT25" s="27" t="s">
        <v>124</v>
      </c>
      <c r="AU25" s="121">
        <v>0</v>
      </c>
      <c r="AV25" s="121">
        <v>0</v>
      </c>
      <c r="AW25" s="27" t="s">
        <v>124</v>
      </c>
      <c r="AX25" s="121">
        <v>0</v>
      </c>
      <c r="AY25" s="121">
        <v>0</v>
      </c>
      <c r="AZ25" s="27" t="s">
        <v>124</v>
      </c>
      <c r="BA25" s="121">
        <v>0</v>
      </c>
      <c r="BB25" s="121">
        <v>0</v>
      </c>
      <c r="BC25" s="121">
        <v>0</v>
      </c>
      <c r="BD25" s="121">
        <v>0</v>
      </c>
      <c r="BE25" s="121">
        <v>0</v>
      </c>
      <c r="BF25" s="121">
        <v>0</v>
      </c>
      <c r="BG25" s="121">
        <v>0</v>
      </c>
      <c r="BH25" s="121">
        <v>3</v>
      </c>
      <c r="BI25" s="121">
        <v>3</v>
      </c>
      <c r="BJ25" s="27" t="s">
        <v>127</v>
      </c>
      <c r="BK25" s="27" t="s">
        <v>149</v>
      </c>
      <c r="BL25" s="27" t="s">
        <v>129</v>
      </c>
    </row>
    <row r="26" spans="1:64">
      <c r="A26" s="27" t="s">
        <v>108</v>
      </c>
      <c r="B26" s="27" t="s">
        <v>109</v>
      </c>
      <c r="C26" s="27" t="s">
        <v>109</v>
      </c>
      <c r="D26" s="27" t="s">
        <v>130</v>
      </c>
      <c r="E26" s="27" t="s">
        <v>111</v>
      </c>
      <c r="F26" s="27" t="s">
        <v>253</v>
      </c>
      <c r="G26" s="27" t="s">
        <v>254</v>
      </c>
      <c r="H26" s="27" t="s">
        <v>133</v>
      </c>
      <c r="I26" s="27" t="s">
        <v>134</v>
      </c>
      <c r="J26" s="27" t="s">
        <v>116</v>
      </c>
      <c r="K26" s="27">
        <f t="shared" si="0"/>
        <v>75</v>
      </c>
      <c r="L26" s="27"/>
      <c r="M26" s="27" t="s">
        <v>117</v>
      </c>
      <c r="N26" s="27" t="s">
        <v>152</v>
      </c>
      <c r="O26" s="27" t="s">
        <v>255</v>
      </c>
      <c r="P26" s="27">
        <v>17389841999</v>
      </c>
      <c r="Q26" s="27" t="s">
        <v>256</v>
      </c>
      <c r="R26" s="80" t="s">
        <v>230</v>
      </c>
      <c r="S26" s="27" t="s">
        <v>231</v>
      </c>
      <c r="T26" s="119">
        <v>34</v>
      </c>
      <c r="U26" s="119">
        <v>4</v>
      </c>
      <c r="V26" s="119">
        <v>0</v>
      </c>
      <c r="W26" s="119">
        <v>18</v>
      </c>
      <c r="X26" s="119">
        <v>0</v>
      </c>
      <c r="Y26" s="119">
        <v>4</v>
      </c>
      <c r="Z26" s="119">
        <v>10</v>
      </c>
      <c r="AA26" s="119">
        <v>0</v>
      </c>
      <c r="AB26" s="119">
        <v>5</v>
      </c>
      <c r="AC26" s="119">
        <v>0</v>
      </c>
      <c r="AD26" s="119">
        <v>0</v>
      </c>
      <c r="AE26" s="119">
        <v>0</v>
      </c>
      <c r="AF26" s="119">
        <v>0</v>
      </c>
      <c r="AG26" s="119">
        <v>0</v>
      </c>
      <c r="AH26" s="119">
        <v>0</v>
      </c>
      <c r="AI26" s="119">
        <v>0</v>
      </c>
      <c r="AJ26" s="119">
        <v>1</v>
      </c>
      <c r="AK26" s="27" t="s">
        <v>126</v>
      </c>
      <c r="AL26" s="119">
        <v>0</v>
      </c>
      <c r="AM26" s="119">
        <v>0</v>
      </c>
      <c r="AN26" s="27" t="s">
        <v>124</v>
      </c>
      <c r="AO26" s="119">
        <v>0</v>
      </c>
      <c r="AP26" s="119">
        <v>0</v>
      </c>
      <c r="AQ26" s="27" t="s">
        <v>124</v>
      </c>
      <c r="AR26" s="119">
        <v>0</v>
      </c>
      <c r="AS26" s="119">
        <v>1</v>
      </c>
      <c r="AT26" s="120" t="s">
        <v>125</v>
      </c>
      <c r="AU26" s="119">
        <v>0</v>
      </c>
      <c r="AV26" s="119">
        <v>0</v>
      </c>
      <c r="AW26" s="27" t="s">
        <v>124</v>
      </c>
      <c r="AX26" s="119">
        <v>0</v>
      </c>
      <c r="AY26" s="119">
        <v>0</v>
      </c>
      <c r="AZ26" s="27" t="s">
        <v>124</v>
      </c>
      <c r="BA26" s="119">
        <v>0</v>
      </c>
      <c r="BB26" s="119">
        <v>0</v>
      </c>
      <c r="BC26" s="119">
        <v>0</v>
      </c>
      <c r="BD26" s="119">
        <v>0</v>
      </c>
      <c r="BE26" s="119">
        <v>0</v>
      </c>
      <c r="BF26" s="119">
        <v>0</v>
      </c>
      <c r="BG26" s="119">
        <v>0</v>
      </c>
      <c r="BH26" s="119">
        <v>1</v>
      </c>
      <c r="BI26" s="27">
        <f>SUM(BB26:BH26)</f>
        <v>1</v>
      </c>
      <c r="BJ26" s="27" t="s">
        <v>127</v>
      </c>
      <c r="BK26" s="27" t="s">
        <v>128</v>
      </c>
      <c r="BL26" s="27" t="s">
        <v>129</v>
      </c>
    </row>
    <row r="27" spans="1:64">
      <c r="A27" s="27" t="s">
        <v>108</v>
      </c>
      <c r="B27" s="27" t="s">
        <v>109</v>
      </c>
      <c r="C27" s="27" t="s">
        <v>109</v>
      </c>
      <c r="D27" s="27" t="s">
        <v>141</v>
      </c>
      <c r="E27" s="27" t="s">
        <v>111</v>
      </c>
      <c r="F27" s="27" t="s">
        <v>257</v>
      </c>
      <c r="G27" s="27" t="s">
        <v>258</v>
      </c>
      <c r="H27" s="27" t="s">
        <v>144</v>
      </c>
      <c r="I27" s="27" t="s">
        <v>145</v>
      </c>
      <c r="J27" s="27" t="s">
        <v>116</v>
      </c>
      <c r="K27" s="27">
        <f>SUM(T28:AI28)</f>
        <v>132</v>
      </c>
      <c r="L27" s="27"/>
      <c r="M27" s="27" t="s">
        <v>218</v>
      </c>
      <c r="N27" s="27"/>
      <c r="O27" s="27" t="s">
        <v>170</v>
      </c>
      <c r="P27" s="27">
        <v>13976937777</v>
      </c>
      <c r="Q27" s="27" t="s">
        <v>259</v>
      </c>
      <c r="R27" s="80" t="s">
        <v>260</v>
      </c>
      <c r="S27" s="27" t="s">
        <v>261</v>
      </c>
    </row>
    <row r="28" spans="1:64">
      <c r="A28" s="27" t="s">
        <v>108</v>
      </c>
      <c r="B28" s="27" t="s">
        <v>109</v>
      </c>
      <c r="C28" s="27" t="s">
        <v>109</v>
      </c>
      <c r="D28" s="27" t="s">
        <v>192</v>
      </c>
      <c r="E28" s="27" t="s">
        <v>111</v>
      </c>
      <c r="F28" s="27" t="s">
        <v>262</v>
      </c>
      <c r="G28" s="27" t="s">
        <v>263</v>
      </c>
      <c r="H28" s="27" t="s">
        <v>195</v>
      </c>
      <c r="I28" s="27" t="s">
        <v>264</v>
      </c>
      <c r="J28" s="27" t="s">
        <v>116</v>
      </c>
      <c r="K28" s="27">
        <v>0</v>
      </c>
      <c r="L28" s="27"/>
      <c r="M28" s="27" t="s">
        <v>117</v>
      </c>
      <c r="N28" s="27" t="s">
        <v>118</v>
      </c>
      <c r="O28" s="27" t="s">
        <v>265</v>
      </c>
      <c r="P28" s="27">
        <v>18117722444</v>
      </c>
      <c r="Q28" s="27" t="s">
        <v>266</v>
      </c>
      <c r="R28" s="80" t="s">
        <v>267</v>
      </c>
      <c r="S28" s="27" t="s">
        <v>268</v>
      </c>
      <c r="T28" s="119">
        <v>64</v>
      </c>
      <c r="U28" s="119">
        <v>2</v>
      </c>
      <c r="V28" s="119">
        <v>0</v>
      </c>
      <c r="W28" s="119">
        <v>30</v>
      </c>
      <c r="X28" s="119">
        <v>0</v>
      </c>
      <c r="Y28" s="119">
        <v>0</v>
      </c>
      <c r="Z28" s="119">
        <v>12</v>
      </c>
      <c r="AA28" s="119">
        <v>0</v>
      </c>
      <c r="AB28" s="119">
        <v>24</v>
      </c>
      <c r="AC28" s="119">
        <v>0</v>
      </c>
      <c r="AD28" s="119">
        <v>0</v>
      </c>
      <c r="AE28" s="119">
        <v>0</v>
      </c>
      <c r="AF28" s="119">
        <v>0</v>
      </c>
      <c r="AG28" s="119">
        <v>0</v>
      </c>
      <c r="AH28" s="119">
        <v>0</v>
      </c>
      <c r="AI28" s="119">
        <v>0</v>
      </c>
      <c r="AJ28" s="119">
        <v>1</v>
      </c>
      <c r="AK28" s="27" t="s">
        <v>126</v>
      </c>
      <c r="AL28" s="119">
        <v>0</v>
      </c>
      <c r="AM28" s="119">
        <v>0</v>
      </c>
      <c r="AN28" s="27" t="s">
        <v>124</v>
      </c>
      <c r="AO28" s="119">
        <v>0</v>
      </c>
      <c r="AP28" s="119">
        <v>0</v>
      </c>
      <c r="AQ28" s="27" t="s">
        <v>124</v>
      </c>
      <c r="AR28" s="119">
        <v>0</v>
      </c>
      <c r="AS28" s="119">
        <v>1</v>
      </c>
      <c r="AT28" s="120" t="s">
        <v>125</v>
      </c>
      <c r="AU28" s="119">
        <v>0</v>
      </c>
      <c r="AV28" s="119">
        <v>0</v>
      </c>
      <c r="AW28" s="27" t="s">
        <v>124</v>
      </c>
      <c r="AX28" s="119">
        <v>0</v>
      </c>
      <c r="AY28" s="119">
        <v>0</v>
      </c>
      <c r="AZ28" s="120" t="s">
        <v>124</v>
      </c>
      <c r="BA28" s="119">
        <v>0</v>
      </c>
      <c r="BB28" s="119">
        <v>0</v>
      </c>
      <c r="BC28" s="119">
        <v>0</v>
      </c>
      <c r="BD28" s="119">
        <v>0</v>
      </c>
      <c r="BE28" s="119">
        <v>0</v>
      </c>
      <c r="BF28" s="119">
        <v>0</v>
      </c>
      <c r="BG28" s="119">
        <v>0</v>
      </c>
      <c r="BH28" s="119">
        <v>5</v>
      </c>
      <c r="BI28" s="27">
        <f>SUM(BB28:BH28)</f>
        <v>5</v>
      </c>
      <c r="BJ28" s="27" t="s">
        <v>127</v>
      </c>
      <c r="BK28" s="27" t="s">
        <v>149</v>
      </c>
      <c r="BL28" s="27" t="s">
        <v>129</v>
      </c>
    </row>
    <row r="29" spans="1:64">
      <c r="A29" s="27" t="s">
        <v>108</v>
      </c>
      <c r="B29" s="27" t="s">
        <v>109</v>
      </c>
      <c r="C29" s="27" t="s">
        <v>109</v>
      </c>
      <c r="D29" s="27" t="s">
        <v>141</v>
      </c>
      <c r="E29" s="27" t="s">
        <v>111</v>
      </c>
      <c r="F29" s="27" t="s">
        <v>269</v>
      </c>
      <c r="G29" s="27" t="s">
        <v>270</v>
      </c>
      <c r="H29" s="27" t="s">
        <v>144</v>
      </c>
      <c r="I29" s="27" t="s">
        <v>145</v>
      </c>
      <c r="J29" s="27" t="s">
        <v>116</v>
      </c>
      <c r="K29" s="27">
        <f t="shared" si="0"/>
        <v>101</v>
      </c>
      <c r="L29" s="27"/>
      <c r="M29" s="27" t="s">
        <v>117</v>
      </c>
      <c r="N29" s="27" t="s">
        <v>118</v>
      </c>
      <c r="O29" s="27" t="s">
        <v>170</v>
      </c>
      <c r="P29" s="27" t="s">
        <v>271</v>
      </c>
      <c r="Q29" s="27" t="s">
        <v>272</v>
      </c>
      <c r="R29" s="80" t="s">
        <v>273</v>
      </c>
      <c r="S29" s="27" t="s">
        <v>274</v>
      </c>
      <c r="T29" s="121">
        <v>41</v>
      </c>
      <c r="U29" s="121">
        <v>10</v>
      </c>
      <c r="V29" s="121">
        <v>0</v>
      </c>
      <c r="W29" s="121">
        <v>8</v>
      </c>
      <c r="X29" s="121">
        <v>0</v>
      </c>
      <c r="Y29" s="121">
        <v>0</v>
      </c>
      <c r="Z29" s="121">
        <v>14</v>
      </c>
      <c r="AA29" s="121">
        <v>0</v>
      </c>
      <c r="AB29" s="121">
        <v>28</v>
      </c>
      <c r="AC29" s="121">
        <v>0</v>
      </c>
      <c r="AD29" s="121">
        <v>0</v>
      </c>
      <c r="AE29" s="121">
        <v>0</v>
      </c>
      <c r="AF29" s="121">
        <v>0</v>
      </c>
      <c r="AG29" s="121">
        <v>0</v>
      </c>
      <c r="AH29" s="121">
        <v>0</v>
      </c>
      <c r="AI29" s="121">
        <v>0</v>
      </c>
      <c r="AJ29" s="121">
        <v>0</v>
      </c>
      <c r="AK29" s="27" t="s">
        <v>124</v>
      </c>
      <c r="AL29" s="121">
        <v>0</v>
      </c>
      <c r="AM29" s="121">
        <v>0</v>
      </c>
      <c r="AN29" s="27" t="s">
        <v>124</v>
      </c>
      <c r="AO29" s="121">
        <v>0</v>
      </c>
      <c r="AP29" s="121">
        <v>0</v>
      </c>
      <c r="AQ29" s="27" t="s">
        <v>126</v>
      </c>
      <c r="AR29" s="121">
        <v>0</v>
      </c>
      <c r="AS29" s="121">
        <v>0</v>
      </c>
      <c r="AT29" s="27" t="s">
        <v>124</v>
      </c>
      <c r="AU29" s="121">
        <v>0</v>
      </c>
      <c r="AV29" s="121">
        <v>0</v>
      </c>
      <c r="AW29" s="27" t="s">
        <v>124</v>
      </c>
      <c r="AX29" s="121">
        <v>0</v>
      </c>
      <c r="AY29" s="121">
        <v>0</v>
      </c>
      <c r="AZ29" s="27" t="s">
        <v>124</v>
      </c>
      <c r="BA29" s="121">
        <v>0</v>
      </c>
      <c r="BB29" s="121">
        <v>0</v>
      </c>
      <c r="BC29" s="121">
        <v>0</v>
      </c>
      <c r="BD29" s="121">
        <v>0</v>
      </c>
      <c r="BE29" s="121">
        <v>0</v>
      </c>
      <c r="BF29" s="121">
        <v>0</v>
      </c>
      <c r="BG29" s="121">
        <v>0</v>
      </c>
      <c r="BH29" s="121">
        <v>2</v>
      </c>
      <c r="BI29" s="27">
        <v>2</v>
      </c>
      <c r="BJ29" s="27" t="s">
        <v>127</v>
      </c>
      <c r="BK29" s="27" t="s">
        <v>149</v>
      </c>
      <c r="BL29" s="27" t="s">
        <v>129</v>
      </c>
    </row>
    <row r="30" spans="1:64">
      <c r="A30" s="27" t="s">
        <v>108</v>
      </c>
      <c r="B30" s="27" t="s">
        <v>109</v>
      </c>
      <c r="C30" s="27" t="s">
        <v>109</v>
      </c>
      <c r="D30" s="27" t="s">
        <v>275</v>
      </c>
      <c r="E30" s="27" t="s">
        <v>111</v>
      </c>
      <c r="F30" s="27" t="s">
        <v>276</v>
      </c>
      <c r="G30" s="27" t="s">
        <v>277</v>
      </c>
      <c r="H30" s="27" t="s">
        <v>278</v>
      </c>
      <c r="I30" s="27" t="s">
        <v>279</v>
      </c>
      <c r="J30" s="27" t="s">
        <v>116</v>
      </c>
      <c r="K30" s="27">
        <f t="shared" si="0"/>
        <v>0</v>
      </c>
      <c r="L30" s="27"/>
      <c r="M30" s="27" t="s">
        <v>218</v>
      </c>
      <c r="N30" s="27"/>
      <c r="O30" s="27" t="s">
        <v>280</v>
      </c>
      <c r="P30" s="27">
        <v>13307695782</v>
      </c>
      <c r="Q30" s="27" t="s">
        <v>281</v>
      </c>
      <c r="R30" s="80" t="s">
        <v>282</v>
      </c>
      <c r="S30" s="27" t="s">
        <v>283</v>
      </c>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row>
    <row r="31" spans="1:64">
      <c r="A31" s="27" t="s">
        <v>108</v>
      </c>
      <c r="B31" s="27" t="s">
        <v>109</v>
      </c>
      <c r="C31" s="27" t="s">
        <v>109</v>
      </c>
      <c r="D31" s="27" t="s">
        <v>275</v>
      </c>
      <c r="E31" s="27" t="s">
        <v>111</v>
      </c>
      <c r="F31" s="27" t="s">
        <v>284</v>
      </c>
      <c r="G31" s="27" t="s">
        <v>285</v>
      </c>
      <c r="H31" s="27" t="s">
        <v>278</v>
      </c>
      <c r="I31" s="27" t="s">
        <v>279</v>
      </c>
      <c r="J31" s="27" t="s">
        <v>116</v>
      </c>
      <c r="K31" s="27">
        <f t="shared" si="0"/>
        <v>61</v>
      </c>
      <c r="L31" s="27"/>
      <c r="M31" s="27" t="s">
        <v>117</v>
      </c>
      <c r="N31" s="27" t="s">
        <v>152</v>
      </c>
      <c r="O31" s="27" t="s">
        <v>286</v>
      </c>
      <c r="P31" s="27">
        <v>13337691123</v>
      </c>
      <c r="Q31" s="27" t="s">
        <v>287</v>
      </c>
      <c r="R31" s="80" t="s">
        <v>282</v>
      </c>
      <c r="S31" s="27" t="s">
        <v>283</v>
      </c>
      <c r="T31" s="121">
        <v>30</v>
      </c>
      <c r="U31" s="121">
        <v>1</v>
      </c>
      <c r="V31" s="121">
        <v>0</v>
      </c>
      <c r="W31" s="121">
        <v>4</v>
      </c>
      <c r="X31" s="121">
        <v>0</v>
      </c>
      <c r="Y31" s="121">
        <v>7</v>
      </c>
      <c r="Z31" s="121">
        <v>4</v>
      </c>
      <c r="AA31" s="121">
        <v>0</v>
      </c>
      <c r="AB31" s="121">
        <v>15</v>
      </c>
      <c r="AC31" s="121">
        <v>0</v>
      </c>
      <c r="AD31" s="121">
        <v>0</v>
      </c>
      <c r="AE31" s="121">
        <v>0</v>
      </c>
      <c r="AF31" s="121">
        <v>0</v>
      </c>
      <c r="AG31" s="121">
        <v>0</v>
      </c>
      <c r="AH31" s="121">
        <v>0</v>
      </c>
      <c r="AI31" s="121">
        <v>0</v>
      </c>
      <c r="AJ31" s="121">
        <v>0</v>
      </c>
      <c r="AK31" s="27" t="s">
        <v>124</v>
      </c>
      <c r="AL31" s="121">
        <v>0</v>
      </c>
      <c r="AM31" s="121">
        <v>0</v>
      </c>
      <c r="AN31" s="27" t="s">
        <v>124</v>
      </c>
      <c r="AO31" s="121">
        <v>0</v>
      </c>
      <c r="AP31" s="121">
        <v>0</v>
      </c>
      <c r="AQ31" s="27" t="s">
        <v>126</v>
      </c>
      <c r="AR31" s="121">
        <v>0</v>
      </c>
      <c r="AS31" s="121">
        <v>0</v>
      </c>
      <c r="AT31" s="27" t="s">
        <v>124</v>
      </c>
      <c r="AU31" s="121">
        <v>0</v>
      </c>
      <c r="AV31" s="121">
        <v>0</v>
      </c>
      <c r="AW31" s="27" t="s">
        <v>124</v>
      </c>
      <c r="AX31" s="121">
        <v>0</v>
      </c>
      <c r="AY31" s="121">
        <v>0</v>
      </c>
      <c r="AZ31" s="27" t="s">
        <v>124</v>
      </c>
      <c r="BA31" s="121">
        <v>0</v>
      </c>
      <c r="BB31" s="121">
        <v>0</v>
      </c>
      <c r="BC31" s="121">
        <v>0</v>
      </c>
      <c r="BD31" s="121">
        <v>0</v>
      </c>
      <c r="BE31" s="121">
        <v>0</v>
      </c>
      <c r="BF31" s="121">
        <v>0</v>
      </c>
      <c r="BG31" s="121">
        <v>0</v>
      </c>
      <c r="BH31" s="121">
        <v>1</v>
      </c>
      <c r="BI31" s="27">
        <v>1</v>
      </c>
      <c r="BJ31" s="27" t="s">
        <v>127</v>
      </c>
      <c r="BK31" s="27" t="s">
        <v>128</v>
      </c>
      <c r="BL31" s="27" t="s">
        <v>129</v>
      </c>
    </row>
    <row r="32" spans="1:64">
      <c r="A32" s="27" t="s">
        <v>108</v>
      </c>
      <c r="B32" s="27" t="s">
        <v>109</v>
      </c>
      <c r="C32" s="27" t="s">
        <v>109</v>
      </c>
      <c r="D32" s="27" t="s">
        <v>288</v>
      </c>
      <c r="E32" s="27" t="s">
        <v>289</v>
      </c>
      <c r="F32" s="27" t="s">
        <v>290</v>
      </c>
      <c r="G32" s="27" t="s">
        <v>291</v>
      </c>
      <c r="H32" s="27" t="s">
        <v>292</v>
      </c>
      <c r="I32" s="27" t="s">
        <v>293</v>
      </c>
      <c r="J32" s="27" t="s">
        <v>116</v>
      </c>
      <c r="K32" s="27">
        <f t="shared" si="0"/>
        <v>0</v>
      </c>
      <c r="L32" s="27"/>
      <c r="M32" s="27" t="s">
        <v>117</v>
      </c>
      <c r="N32" s="27"/>
      <c r="O32" s="27" t="s">
        <v>286</v>
      </c>
      <c r="P32" s="27">
        <v>18976051711</v>
      </c>
      <c r="Q32" s="27" t="s">
        <v>294</v>
      </c>
      <c r="R32" s="80" t="s">
        <v>200</v>
      </c>
      <c r="S32" s="27" t="s">
        <v>201</v>
      </c>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row>
    <row r="33" spans="1:64">
      <c r="A33" s="27" t="s">
        <v>108</v>
      </c>
      <c r="B33" s="27" t="s">
        <v>109</v>
      </c>
      <c r="C33" s="27" t="s">
        <v>109</v>
      </c>
      <c r="D33" s="27" t="s">
        <v>192</v>
      </c>
      <c r="E33" s="27" t="s">
        <v>111</v>
      </c>
      <c r="F33" s="27" t="s">
        <v>295</v>
      </c>
      <c r="G33" s="27" t="s">
        <v>296</v>
      </c>
      <c r="H33" s="27" t="s">
        <v>195</v>
      </c>
      <c r="I33" s="27" t="s">
        <v>196</v>
      </c>
      <c r="J33" s="27" t="s">
        <v>116</v>
      </c>
      <c r="K33" s="27">
        <f t="shared" si="0"/>
        <v>75</v>
      </c>
      <c r="L33" s="27"/>
      <c r="M33" s="27" t="s">
        <v>117</v>
      </c>
      <c r="N33" s="27" t="s">
        <v>118</v>
      </c>
      <c r="O33" s="27" t="s">
        <v>297</v>
      </c>
      <c r="P33" s="27" t="s">
        <v>298</v>
      </c>
      <c r="Q33" s="27" t="s">
        <v>299</v>
      </c>
      <c r="R33" s="80" t="s">
        <v>264</v>
      </c>
      <c r="S33" s="27" t="s">
        <v>264</v>
      </c>
      <c r="T33" s="121">
        <v>30</v>
      </c>
      <c r="U33" s="121">
        <v>8</v>
      </c>
      <c r="V33" s="121">
        <v>0</v>
      </c>
      <c r="W33" s="121">
        <v>0</v>
      </c>
      <c r="X33" s="121">
        <v>0</v>
      </c>
      <c r="Y33" s="121">
        <v>10</v>
      </c>
      <c r="Z33" s="121">
        <v>12</v>
      </c>
      <c r="AA33" s="121">
        <v>0</v>
      </c>
      <c r="AB33" s="121">
        <v>15</v>
      </c>
      <c r="AC33" s="121">
        <v>0</v>
      </c>
      <c r="AD33" s="121">
        <v>0</v>
      </c>
      <c r="AE33" s="121">
        <v>0</v>
      </c>
      <c r="AF33" s="121">
        <v>0</v>
      </c>
      <c r="AG33" s="121">
        <v>0</v>
      </c>
      <c r="AH33" s="121">
        <v>0</v>
      </c>
      <c r="AI33" s="121">
        <v>0</v>
      </c>
      <c r="AJ33" s="121">
        <v>0</v>
      </c>
      <c r="AK33" s="27" t="s">
        <v>124</v>
      </c>
      <c r="AL33" s="121">
        <v>0</v>
      </c>
      <c r="AM33" s="121">
        <v>0</v>
      </c>
      <c r="AN33" s="27" t="s">
        <v>124</v>
      </c>
      <c r="AO33" s="121">
        <v>0</v>
      </c>
      <c r="AP33" s="121">
        <v>0</v>
      </c>
      <c r="AQ33" s="27" t="s">
        <v>124</v>
      </c>
      <c r="AR33" s="121">
        <v>0</v>
      </c>
      <c r="AS33" s="121">
        <v>1</v>
      </c>
      <c r="AT33" s="120" t="s">
        <v>125</v>
      </c>
      <c r="AU33" s="121">
        <v>0</v>
      </c>
      <c r="AV33" s="121">
        <v>0</v>
      </c>
      <c r="AW33" s="27" t="s">
        <v>124</v>
      </c>
      <c r="AX33" s="121">
        <v>0</v>
      </c>
      <c r="AY33" s="121">
        <v>1</v>
      </c>
      <c r="AZ33" s="27" t="s">
        <v>126</v>
      </c>
      <c r="BA33" s="121">
        <v>0</v>
      </c>
      <c r="BB33" s="121">
        <v>0</v>
      </c>
      <c r="BC33" s="121">
        <v>0</v>
      </c>
      <c r="BD33" s="121">
        <v>0</v>
      </c>
      <c r="BE33" s="121">
        <v>0</v>
      </c>
      <c r="BF33" s="121">
        <v>0</v>
      </c>
      <c r="BG33" s="121">
        <v>0</v>
      </c>
      <c r="BH33" s="121">
        <v>2</v>
      </c>
      <c r="BI33" s="27">
        <v>2</v>
      </c>
      <c r="BJ33" s="27" t="s">
        <v>127</v>
      </c>
      <c r="BK33" s="27" t="s">
        <v>128</v>
      </c>
      <c r="BL33" s="27" t="s">
        <v>129</v>
      </c>
    </row>
    <row r="34" spans="1:64">
      <c r="A34" s="27" t="s">
        <v>108</v>
      </c>
      <c r="B34" s="27" t="s">
        <v>109</v>
      </c>
      <c r="C34" s="27" t="s">
        <v>109</v>
      </c>
      <c r="D34" s="27" t="s">
        <v>192</v>
      </c>
      <c r="E34" s="27" t="s">
        <v>111</v>
      </c>
      <c r="F34" s="27" t="s">
        <v>300</v>
      </c>
      <c r="G34" s="27" t="s">
        <v>301</v>
      </c>
      <c r="H34" s="27" t="s">
        <v>195</v>
      </c>
      <c r="I34" s="27" t="s">
        <v>196</v>
      </c>
      <c r="J34" s="27" t="s">
        <v>116</v>
      </c>
      <c r="K34" s="27">
        <f t="shared" si="0"/>
        <v>55</v>
      </c>
      <c r="L34" s="27"/>
      <c r="M34" s="27" t="s">
        <v>117</v>
      </c>
      <c r="N34" s="27" t="s">
        <v>118</v>
      </c>
      <c r="O34" s="27" t="s">
        <v>302</v>
      </c>
      <c r="P34" s="27" t="s">
        <v>303</v>
      </c>
      <c r="Q34" s="27" t="s">
        <v>304</v>
      </c>
      <c r="R34" s="80" t="s">
        <v>264</v>
      </c>
      <c r="S34" s="27" t="s">
        <v>264</v>
      </c>
      <c r="T34" s="121">
        <v>26</v>
      </c>
      <c r="U34" s="121">
        <v>2</v>
      </c>
      <c r="V34" s="121">
        <v>0</v>
      </c>
      <c r="W34" s="121">
        <v>3</v>
      </c>
      <c r="X34" s="121">
        <v>0</v>
      </c>
      <c r="Y34" s="121">
        <v>6</v>
      </c>
      <c r="Z34" s="121">
        <v>7</v>
      </c>
      <c r="AA34" s="121">
        <v>0</v>
      </c>
      <c r="AB34" s="121">
        <v>11</v>
      </c>
      <c r="AC34" s="121">
        <v>0</v>
      </c>
      <c r="AD34" s="121">
        <v>0</v>
      </c>
      <c r="AE34" s="121">
        <v>0</v>
      </c>
      <c r="AF34" s="121">
        <v>0</v>
      </c>
      <c r="AG34" s="121">
        <v>0</v>
      </c>
      <c r="AH34" s="121">
        <v>0</v>
      </c>
      <c r="AI34" s="121">
        <v>0</v>
      </c>
      <c r="AJ34" s="121">
        <v>0</v>
      </c>
      <c r="AK34" s="27" t="s">
        <v>124</v>
      </c>
      <c r="AL34" s="121">
        <v>0</v>
      </c>
      <c r="AM34" s="121">
        <v>0</v>
      </c>
      <c r="AN34" s="27" t="s">
        <v>124</v>
      </c>
      <c r="AO34" s="121">
        <v>0</v>
      </c>
      <c r="AP34" s="121">
        <v>0</v>
      </c>
      <c r="AQ34" s="27" t="s">
        <v>124</v>
      </c>
      <c r="AR34" s="121">
        <v>0</v>
      </c>
      <c r="AS34" s="121">
        <v>1</v>
      </c>
      <c r="AT34" s="27" t="s">
        <v>126</v>
      </c>
      <c r="AU34" s="121">
        <v>0</v>
      </c>
      <c r="AV34" s="121">
        <v>0</v>
      </c>
      <c r="AW34" s="27" t="s">
        <v>124</v>
      </c>
      <c r="AX34" s="121">
        <v>0</v>
      </c>
      <c r="AY34" s="121">
        <v>0</v>
      </c>
      <c r="AZ34" s="27" t="s">
        <v>124</v>
      </c>
      <c r="BA34" s="121">
        <v>0</v>
      </c>
      <c r="BB34" s="121">
        <v>0</v>
      </c>
      <c r="BC34" s="121">
        <v>0</v>
      </c>
      <c r="BD34" s="121">
        <v>0</v>
      </c>
      <c r="BE34" s="121">
        <v>0</v>
      </c>
      <c r="BF34" s="121">
        <v>0</v>
      </c>
      <c r="BG34" s="121">
        <v>0</v>
      </c>
      <c r="BH34" s="121">
        <v>1</v>
      </c>
      <c r="BI34" s="27">
        <v>1</v>
      </c>
      <c r="BJ34" s="27" t="s">
        <v>127</v>
      </c>
      <c r="BK34" s="27" t="s">
        <v>128</v>
      </c>
      <c r="BL34" s="27" t="s">
        <v>129</v>
      </c>
    </row>
    <row r="35" spans="1:64">
      <c r="A35" s="27" t="s">
        <v>108</v>
      </c>
      <c r="B35" s="27" t="s">
        <v>109</v>
      </c>
      <c r="C35" s="27" t="s">
        <v>109</v>
      </c>
      <c r="D35" s="27" t="s">
        <v>141</v>
      </c>
      <c r="E35" s="27" t="s">
        <v>111</v>
      </c>
      <c r="F35" s="27" t="s">
        <v>305</v>
      </c>
      <c r="G35" s="27" t="s">
        <v>306</v>
      </c>
      <c r="H35" s="27" t="s">
        <v>144</v>
      </c>
      <c r="I35" s="27" t="s">
        <v>264</v>
      </c>
      <c r="J35" s="27"/>
      <c r="K35" s="27">
        <f t="shared" si="0"/>
        <v>0</v>
      </c>
      <c r="L35" s="27"/>
      <c r="M35" s="27" t="s">
        <v>218</v>
      </c>
      <c r="N35" s="27"/>
      <c r="O35" s="27" t="s">
        <v>307</v>
      </c>
      <c r="P35" s="27" t="s">
        <v>308</v>
      </c>
      <c r="Q35" s="27" t="s">
        <v>309</v>
      </c>
      <c r="R35" s="80" t="s">
        <v>310</v>
      </c>
      <c r="S35" s="27" t="s">
        <v>311</v>
      </c>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row>
    <row r="36" spans="1:64">
      <c r="A36" s="27" t="s">
        <v>108</v>
      </c>
      <c r="B36" s="27" t="s">
        <v>109</v>
      </c>
      <c r="C36" s="27" t="s">
        <v>109</v>
      </c>
      <c r="D36" s="27" t="s">
        <v>192</v>
      </c>
      <c r="E36" s="27" t="s">
        <v>111</v>
      </c>
      <c r="F36" s="27" t="s">
        <v>312</v>
      </c>
      <c r="G36" s="27" t="s">
        <v>313</v>
      </c>
      <c r="H36" s="27"/>
      <c r="I36" s="27"/>
      <c r="J36" s="27"/>
      <c r="K36" s="27">
        <f t="shared" ref="K36:K67" si="2">SUM(T36:AI36)</f>
        <v>0</v>
      </c>
      <c r="L36" s="27"/>
      <c r="M36" s="27" t="s">
        <v>218</v>
      </c>
      <c r="N36" s="27"/>
      <c r="O36" s="27"/>
      <c r="P36" s="27"/>
      <c r="Q36" s="27"/>
      <c r="R36" s="80"/>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row>
    <row r="37" spans="1:64">
      <c r="A37" s="27" t="s">
        <v>108</v>
      </c>
      <c r="B37" s="27" t="s">
        <v>109</v>
      </c>
      <c r="C37" s="27" t="s">
        <v>109</v>
      </c>
      <c r="D37" s="27" t="s">
        <v>141</v>
      </c>
      <c r="E37" s="27" t="s">
        <v>111</v>
      </c>
      <c r="F37" s="27" t="s">
        <v>314</v>
      </c>
      <c r="G37" s="27" t="s">
        <v>315</v>
      </c>
      <c r="H37" s="27"/>
      <c r="I37" s="27"/>
      <c r="J37" s="27" t="s">
        <v>116</v>
      </c>
      <c r="K37" s="27">
        <f t="shared" si="2"/>
        <v>115</v>
      </c>
      <c r="L37" s="27"/>
      <c r="M37" s="27" t="s">
        <v>117</v>
      </c>
      <c r="N37" s="27" t="s">
        <v>118</v>
      </c>
      <c r="O37" s="27"/>
      <c r="P37" s="27"/>
      <c r="Q37" s="27"/>
      <c r="R37" s="80"/>
      <c r="S37" s="27"/>
      <c r="T37" s="121">
        <v>49</v>
      </c>
      <c r="U37" s="121">
        <v>9</v>
      </c>
      <c r="V37" s="121">
        <v>0</v>
      </c>
      <c r="W37" s="121">
        <v>3</v>
      </c>
      <c r="X37" s="121">
        <v>0</v>
      </c>
      <c r="Y37" s="121">
        <v>5</v>
      </c>
      <c r="Z37" s="121">
        <v>24</v>
      </c>
      <c r="AA37" s="121">
        <v>0</v>
      </c>
      <c r="AB37" s="121">
        <v>25</v>
      </c>
      <c r="AC37" s="121">
        <v>0</v>
      </c>
      <c r="AD37" s="121">
        <v>0</v>
      </c>
      <c r="AE37" s="121">
        <v>0</v>
      </c>
      <c r="AF37" s="121">
        <v>0</v>
      </c>
      <c r="AG37" s="121">
        <v>0</v>
      </c>
      <c r="AH37" s="121"/>
      <c r="AI37" s="121">
        <v>0</v>
      </c>
      <c r="AJ37" s="121">
        <v>0</v>
      </c>
      <c r="AK37" s="27" t="s">
        <v>124</v>
      </c>
      <c r="AL37" s="121">
        <v>0</v>
      </c>
      <c r="AM37" s="121">
        <v>0</v>
      </c>
      <c r="AN37" s="27" t="s">
        <v>125</v>
      </c>
      <c r="AO37" s="121">
        <v>0</v>
      </c>
      <c r="AP37" s="121">
        <v>0</v>
      </c>
      <c r="AQ37" s="27" t="s">
        <v>126</v>
      </c>
      <c r="AR37" s="121">
        <v>0</v>
      </c>
      <c r="AS37" s="121">
        <v>0</v>
      </c>
      <c r="AT37" s="27" t="s">
        <v>124</v>
      </c>
      <c r="AU37" s="121">
        <v>0</v>
      </c>
      <c r="AV37" s="121">
        <v>0</v>
      </c>
      <c r="AW37" s="27" t="s">
        <v>124</v>
      </c>
      <c r="AX37" s="121">
        <v>0</v>
      </c>
      <c r="AY37" s="121">
        <v>0</v>
      </c>
      <c r="AZ37" s="27" t="s">
        <v>124</v>
      </c>
      <c r="BA37" s="121">
        <v>0</v>
      </c>
      <c r="BB37" s="121">
        <v>0</v>
      </c>
      <c r="BC37" s="121">
        <v>0</v>
      </c>
      <c r="BD37" s="121">
        <v>0</v>
      </c>
      <c r="BE37" s="121">
        <v>0</v>
      </c>
      <c r="BF37" s="121">
        <v>0</v>
      </c>
      <c r="BG37" s="121">
        <v>0</v>
      </c>
      <c r="BH37" s="121">
        <v>3</v>
      </c>
      <c r="BI37" s="27">
        <v>3</v>
      </c>
      <c r="BJ37" s="27" t="s">
        <v>127</v>
      </c>
      <c r="BK37" s="27" t="s">
        <v>149</v>
      </c>
      <c r="BL37" s="27" t="s">
        <v>129</v>
      </c>
    </row>
    <row r="38" spans="1:64">
      <c r="A38" s="27" t="s">
        <v>108</v>
      </c>
      <c r="B38" s="27" t="s">
        <v>109</v>
      </c>
      <c r="C38" s="27" t="s">
        <v>109</v>
      </c>
      <c r="D38" s="27" t="s">
        <v>141</v>
      </c>
      <c r="E38" s="27" t="s">
        <v>111</v>
      </c>
      <c r="F38" s="27" t="s">
        <v>316</v>
      </c>
      <c r="G38" s="27" t="s">
        <v>317</v>
      </c>
      <c r="H38" s="27"/>
      <c r="I38" s="27"/>
      <c r="J38" s="27" t="s">
        <v>116</v>
      </c>
      <c r="K38" s="27">
        <f t="shared" si="2"/>
        <v>0</v>
      </c>
      <c r="L38" s="27"/>
      <c r="M38" s="27" t="s">
        <v>218</v>
      </c>
      <c r="N38" s="27"/>
      <c r="O38" s="27"/>
      <c r="P38" s="27"/>
      <c r="Q38" s="27"/>
      <c r="R38" s="80"/>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row>
    <row r="39" spans="1:64">
      <c r="A39" s="27" t="s">
        <v>108</v>
      </c>
      <c r="B39" s="27" t="s">
        <v>109</v>
      </c>
      <c r="C39" s="27" t="s">
        <v>109</v>
      </c>
      <c r="D39" s="27" t="s">
        <v>275</v>
      </c>
      <c r="E39" s="27" t="s">
        <v>111</v>
      </c>
      <c r="F39" s="27" t="s">
        <v>318</v>
      </c>
      <c r="G39" s="27" t="s">
        <v>319</v>
      </c>
      <c r="H39" s="27"/>
      <c r="I39" s="27"/>
      <c r="J39" s="27" t="s">
        <v>116</v>
      </c>
      <c r="K39" s="27">
        <f t="shared" si="2"/>
        <v>51</v>
      </c>
      <c r="L39" s="27"/>
      <c r="M39" s="27" t="s">
        <v>117</v>
      </c>
      <c r="N39" s="27" t="s">
        <v>118</v>
      </c>
      <c r="O39" s="27"/>
      <c r="P39" s="27"/>
      <c r="Q39" s="27"/>
      <c r="R39" s="80"/>
      <c r="S39" s="27"/>
      <c r="T39" s="121">
        <v>23</v>
      </c>
      <c r="U39" s="121">
        <v>3</v>
      </c>
      <c r="V39" s="121">
        <v>0</v>
      </c>
      <c r="W39" s="121">
        <v>2</v>
      </c>
      <c r="X39" s="121">
        <v>0</v>
      </c>
      <c r="Y39" s="121">
        <v>2</v>
      </c>
      <c r="Z39" s="121">
        <v>7</v>
      </c>
      <c r="AA39" s="121">
        <v>0</v>
      </c>
      <c r="AB39" s="121">
        <v>14</v>
      </c>
      <c r="AC39" s="121">
        <v>0</v>
      </c>
      <c r="AD39" s="121">
        <v>0</v>
      </c>
      <c r="AE39" s="121">
        <v>0</v>
      </c>
      <c r="AF39" s="121">
        <v>0</v>
      </c>
      <c r="AG39" s="121">
        <v>0</v>
      </c>
      <c r="AH39" s="121">
        <v>0</v>
      </c>
      <c r="AI39" s="121">
        <v>0</v>
      </c>
      <c r="AJ39" s="121">
        <v>0</v>
      </c>
      <c r="AK39" s="27" t="s">
        <v>124</v>
      </c>
      <c r="AL39" s="121">
        <v>0</v>
      </c>
      <c r="AM39" s="121">
        <v>0</v>
      </c>
      <c r="AN39" s="27" t="s">
        <v>126</v>
      </c>
      <c r="AO39" s="121">
        <v>0</v>
      </c>
      <c r="AP39" s="121">
        <v>0</v>
      </c>
      <c r="AQ39" s="27" t="s">
        <v>124</v>
      </c>
      <c r="AR39" s="121">
        <v>0</v>
      </c>
      <c r="AS39" s="121">
        <v>0</v>
      </c>
      <c r="AT39" s="27" t="s">
        <v>124</v>
      </c>
      <c r="AU39" s="121">
        <v>0</v>
      </c>
      <c r="AV39" s="121">
        <v>0</v>
      </c>
      <c r="AW39" s="27" t="s">
        <v>124</v>
      </c>
      <c r="AX39" s="121">
        <v>0</v>
      </c>
      <c r="AY39" s="121">
        <v>0</v>
      </c>
      <c r="AZ39" s="27" t="s">
        <v>124</v>
      </c>
      <c r="BA39" s="121">
        <v>0</v>
      </c>
      <c r="BB39" s="121">
        <v>0</v>
      </c>
      <c r="BC39" s="121">
        <v>0</v>
      </c>
      <c r="BD39" s="121">
        <v>0</v>
      </c>
      <c r="BE39" s="121">
        <v>0</v>
      </c>
      <c r="BF39" s="121">
        <v>0</v>
      </c>
      <c r="BG39" s="121">
        <v>0</v>
      </c>
      <c r="BH39" s="121">
        <v>1</v>
      </c>
      <c r="BI39" s="27">
        <v>1</v>
      </c>
      <c r="BJ39" s="27" t="s">
        <v>127</v>
      </c>
      <c r="BK39" s="27" t="s">
        <v>128</v>
      </c>
      <c r="BL39" s="27" t="s">
        <v>129</v>
      </c>
    </row>
    <row r="40" spans="1:64">
      <c r="A40" s="27" t="s">
        <v>108</v>
      </c>
      <c r="B40" s="27" t="s">
        <v>109</v>
      </c>
      <c r="C40" s="27" t="s">
        <v>109</v>
      </c>
      <c r="D40" s="27" t="s">
        <v>141</v>
      </c>
      <c r="E40" s="27" t="s">
        <v>111</v>
      </c>
      <c r="F40" s="27" t="s">
        <v>320</v>
      </c>
      <c r="G40" s="27" t="s">
        <v>321</v>
      </c>
      <c r="H40" s="27"/>
      <c r="I40" s="27"/>
      <c r="J40" s="27" t="s">
        <v>116</v>
      </c>
      <c r="K40" s="27">
        <f t="shared" si="2"/>
        <v>133</v>
      </c>
      <c r="L40" s="27"/>
      <c r="M40" s="27" t="s">
        <v>117</v>
      </c>
      <c r="N40" s="27" t="s">
        <v>152</v>
      </c>
      <c r="O40" s="27"/>
      <c r="P40" s="27"/>
      <c r="Q40" s="27"/>
      <c r="R40" s="80"/>
      <c r="S40" s="27"/>
      <c r="T40" s="121">
        <v>35</v>
      </c>
      <c r="U40" s="121">
        <v>26</v>
      </c>
      <c r="V40" s="121">
        <v>4</v>
      </c>
      <c r="W40" s="121">
        <v>10</v>
      </c>
      <c r="X40" s="121">
        <v>13</v>
      </c>
      <c r="Y40" s="121">
        <v>0</v>
      </c>
      <c r="Z40" s="121">
        <v>18</v>
      </c>
      <c r="AA40" s="121">
        <v>0</v>
      </c>
      <c r="AB40" s="121">
        <v>25</v>
      </c>
      <c r="AC40" s="121">
        <v>0</v>
      </c>
      <c r="AD40" s="121">
        <v>0</v>
      </c>
      <c r="AE40" s="121">
        <v>0</v>
      </c>
      <c r="AF40" s="121">
        <v>1</v>
      </c>
      <c r="AG40" s="121">
        <v>0</v>
      </c>
      <c r="AH40" s="121">
        <v>1</v>
      </c>
      <c r="AI40" s="121">
        <v>0</v>
      </c>
      <c r="AJ40" s="121">
        <v>0</v>
      </c>
      <c r="AK40" s="27" t="s">
        <v>124</v>
      </c>
      <c r="AL40" s="121">
        <v>0</v>
      </c>
      <c r="AM40" s="121">
        <v>1</v>
      </c>
      <c r="AN40" s="27" t="s">
        <v>125</v>
      </c>
      <c r="AO40" s="121">
        <v>0</v>
      </c>
      <c r="AP40" s="121">
        <v>0</v>
      </c>
      <c r="AQ40" s="27" t="s">
        <v>126</v>
      </c>
      <c r="AR40" s="121">
        <v>0</v>
      </c>
      <c r="AS40" s="121">
        <v>1</v>
      </c>
      <c r="AT40" s="27" t="s">
        <v>140</v>
      </c>
      <c r="AU40" s="121">
        <v>0</v>
      </c>
      <c r="AV40" s="121">
        <v>0</v>
      </c>
      <c r="AW40" s="27" t="s">
        <v>124</v>
      </c>
      <c r="AX40" s="121">
        <v>0</v>
      </c>
      <c r="AY40" s="121">
        <v>0</v>
      </c>
      <c r="AZ40" s="27" t="s">
        <v>124</v>
      </c>
      <c r="BA40" s="121">
        <v>0</v>
      </c>
      <c r="BB40" s="121">
        <v>0</v>
      </c>
      <c r="BC40" s="121">
        <v>0</v>
      </c>
      <c r="BD40" s="121">
        <v>0</v>
      </c>
      <c r="BE40" s="121">
        <v>0</v>
      </c>
      <c r="BF40" s="121">
        <v>0</v>
      </c>
      <c r="BG40" s="121">
        <v>1</v>
      </c>
      <c r="BH40" s="121">
        <v>4</v>
      </c>
      <c r="BI40" s="27">
        <v>5</v>
      </c>
      <c r="BJ40" s="27" t="s">
        <v>127</v>
      </c>
      <c r="BK40" s="27" t="s">
        <v>149</v>
      </c>
      <c r="BL40" s="27" t="s">
        <v>129</v>
      </c>
    </row>
    <row r="41" spans="1:64">
      <c r="A41" s="27" t="s">
        <v>108</v>
      </c>
      <c r="B41" s="27" t="s">
        <v>109</v>
      </c>
      <c r="C41" s="27" t="s">
        <v>109</v>
      </c>
      <c r="D41" s="27" t="s">
        <v>141</v>
      </c>
      <c r="E41" s="27" t="s">
        <v>289</v>
      </c>
      <c r="F41" s="27" t="s">
        <v>322</v>
      </c>
      <c r="G41" s="27" t="s">
        <v>323</v>
      </c>
      <c r="H41" s="27"/>
      <c r="I41" s="27"/>
      <c r="J41" s="27" t="s">
        <v>324</v>
      </c>
      <c r="K41" s="27">
        <f t="shared" si="2"/>
        <v>41</v>
      </c>
      <c r="L41" s="27"/>
      <c r="M41" s="27" t="s">
        <v>117</v>
      </c>
      <c r="N41" s="27" t="s">
        <v>325</v>
      </c>
      <c r="O41" s="27"/>
      <c r="P41" s="27"/>
      <c r="Q41" s="27"/>
      <c r="R41" s="80"/>
      <c r="S41" s="27"/>
      <c r="T41" s="121">
        <v>18</v>
      </c>
      <c r="U41" s="121">
        <v>0</v>
      </c>
      <c r="V41" s="121">
        <v>0</v>
      </c>
      <c r="W41" s="121">
        <v>3</v>
      </c>
      <c r="X41" s="121">
        <v>0</v>
      </c>
      <c r="Y41" s="121">
        <v>3</v>
      </c>
      <c r="Z41" s="121">
        <v>3</v>
      </c>
      <c r="AA41" s="121">
        <v>0</v>
      </c>
      <c r="AB41" s="121">
        <v>8</v>
      </c>
      <c r="AC41" s="121">
        <v>0</v>
      </c>
      <c r="AD41" s="121">
        <v>0</v>
      </c>
      <c r="AE41" s="121">
        <v>3</v>
      </c>
      <c r="AF41" s="121">
        <v>0</v>
      </c>
      <c r="AG41" s="121">
        <v>0</v>
      </c>
      <c r="AH41" s="122">
        <v>3</v>
      </c>
      <c r="AI41" s="121">
        <v>0</v>
      </c>
      <c r="AJ41" s="121">
        <v>1</v>
      </c>
      <c r="AK41" s="27" t="s">
        <v>126</v>
      </c>
      <c r="AL41" s="121">
        <v>1</v>
      </c>
      <c r="AM41" s="121">
        <v>0</v>
      </c>
      <c r="AN41" s="27" t="s">
        <v>124</v>
      </c>
      <c r="AO41" s="121">
        <v>0</v>
      </c>
      <c r="AP41" s="121">
        <v>0</v>
      </c>
      <c r="AQ41" s="27" t="s">
        <v>124</v>
      </c>
      <c r="AR41" s="121">
        <v>0</v>
      </c>
      <c r="AS41" s="121">
        <v>0</v>
      </c>
      <c r="AT41" s="27" t="s">
        <v>124</v>
      </c>
      <c r="AU41" s="121">
        <v>0</v>
      </c>
      <c r="AV41" s="121">
        <v>0</v>
      </c>
      <c r="AW41" s="27" t="s">
        <v>124</v>
      </c>
      <c r="AX41" s="121">
        <v>0</v>
      </c>
      <c r="AY41" s="121">
        <v>0</v>
      </c>
      <c r="AZ41" s="27" t="s">
        <v>124</v>
      </c>
      <c r="BA41" s="121">
        <v>0</v>
      </c>
      <c r="BB41" s="121">
        <v>0</v>
      </c>
      <c r="BC41" s="121">
        <v>0</v>
      </c>
      <c r="BD41" s="121">
        <v>0</v>
      </c>
      <c r="BE41" s="121">
        <v>0</v>
      </c>
      <c r="BF41" s="121">
        <v>0</v>
      </c>
      <c r="BG41" s="121">
        <v>0</v>
      </c>
      <c r="BH41" s="121">
        <v>4</v>
      </c>
      <c r="BI41" s="27">
        <v>4</v>
      </c>
      <c r="BJ41" s="27" t="s">
        <v>127</v>
      </c>
      <c r="BK41" s="27" t="s">
        <v>149</v>
      </c>
      <c r="BL41" s="27" t="s">
        <v>129</v>
      </c>
    </row>
    <row r="42" spans="1:64">
      <c r="A42" s="27" t="s">
        <v>108</v>
      </c>
      <c r="B42" s="27" t="s">
        <v>109</v>
      </c>
      <c r="C42" s="27" t="s">
        <v>109</v>
      </c>
      <c r="D42" s="27" t="s">
        <v>192</v>
      </c>
      <c r="E42" s="27" t="s">
        <v>111</v>
      </c>
      <c r="F42" s="27" t="s">
        <v>326</v>
      </c>
      <c r="G42" s="27" t="s">
        <v>327</v>
      </c>
      <c r="H42" s="27"/>
      <c r="I42" s="27"/>
      <c r="J42" s="27" t="s">
        <v>116</v>
      </c>
      <c r="K42" s="27">
        <f t="shared" si="2"/>
        <v>75</v>
      </c>
      <c r="L42" s="27"/>
      <c r="M42" s="27" t="s">
        <v>117</v>
      </c>
      <c r="N42" s="27" t="s">
        <v>152</v>
      </c>
      <c r="O42" s="27"/>
      <c r="P42" s="27"/>
      <c r="Q42" s="27"/>
      <c r="R42" s="80"/>
      <c r="S42" s="27"/>
      <c r="T42" s="121">
        <v>30</v>
      </c>
      <c r="U42" s="121">
        <v>8</v>
      </c>
      <c r="V42" s="121">
        <v>0</v>
      </c>
      <c r="W42" s="121">
        <v>0</v>
      </c>
      <c r="X42" s="121">
        <v>0</v>
      </c>
      <c r="Y42" s="121">
        <v>10</v>
      </c>
      <c r="Z42" s="121">
        <v>12</v>
      </c>
      <c r="AA42" s="121">
        <v>0</v>
      </c>
      <c r="AB42" s="121">
        <v>15</v>
      </c>
      <c r="AC42" s="121">
        <v>0</v>
      </c>
      <c r="AD42" s="121">
        <v>0</v>
      </c>
      <c r="AE42" s="121">
        <v>0</v>
      </c>
      <c r="AF42" s="121">
        <v>0</v>
      </c>
      <c r="AG42" s="121">
        <v>0</v>
      </c>
      <c r="AH42" s="121">
        <v>0</v>
      </c>
      <c r="AI42" s="121">
        <v>0</v>
      </c>
      <c r="AJ42" s="121">
        <v>0</v>
      </c>
      <c r="AK42" s="27" t="s">
        <v>124</v>
      </c>
      <c r="AL42" s="121">
        <v>0</v>
      </c>
      <c r="AM42" s="121">
        <v>0</v>
      </c>
      <c r="AN42" s="27" t="s">
        <v>124</v>
      </c>
      <c r="AO42" s="121">
        <v>0</v>
      </c>
      <c r="AP42" s="121">
        <v>0</v>
      </c>
      <c r="AQ42" s="27" t="s">
        <v>124</v>
      </c>
      <c r="AR42" s="121">
        <v>0</v>
      </c>
      <c r="AS42" s="121">
        <v>1</v>
      </c>
      <c r="AT42" s="120" t="s">
        <v>125</v>
      </c>
      <c r="AU42" s="121">
        <v>0</v>
      </c>
      <c r="AV42" s="121">
        <v>0</v>
      </c>
      <c r="AW42" s="27" t="s">
        <v>124</v>
      </c>
      <c r="AX42" s="121">
        <v>0</v>
      </c>
      <c r="AY42" s="121">
        <v>1</v>
      </c>
      <c r="AZ42" s="27" t="s">
        <v>126</v>
      </c>
      <c r="BA42" s="121">
        <v>0</v>
      </c>
      <c r="BB42" s="121">
        <v>0</v>
      </c>
      <c r="BC42" s="121">
        <v>0</v>
      </c>
      <c r="BD42" s="121">
        <v>0</v>
      </c>
      <c r="BE42" s="121">
        <v>0</v>
      </c>
      <c r="BF42" s="121">
        <v>0</v>
      </c>
      <c r="BG42" s="121">
        <v>0</v>
      </c>
      <c r="BH42" s="121">
        <v>2</v>
      </c>
      <c r="BI42" s="27">
        <v>2</v>
      </c>
      <c r="BJ42" s="27" t="s">
        <v>127</v>
      </c>
      <c r="BK42" s="27" t="s">
        <v>128</v>
      </c>
      <c r="BL42" s="27" t="s">
        <v>129</v>
      </c>
    </row>
    <row r="43" spans="1:64">
      <c r="A43" s="27" t="s">
        <v>108</v>
      </c>
      <c r="B43" s="27" t="s">
        <v>109</v>
      </c>
      <c r="C43" s="27" t="s">
        <v>109</v>
      </c>
      <c r="D43" s="27" t="s">
        <v>328</v>
      </c>
      <c r="E43" s="27" t="s">
        <v>111</v>
      </c>
      <c r="F43" s="27" t="s">
        <v>329</v>
      </c>
      <c r="G43" s="27" t="s">
        <v>330</v>
      </c>
      <c r="H43" s="27"/>
      <c r="I43" s="27"/>
      <c r="J43" s="27" t="s">
        <v>116</v>
      </c>
      <c r="K43" s="27">
        <f t="shared" si="2"/>
        <v>60</v>
      </c>
      <c r="L43" s="27"/>
      <c r="M43" s="27" t="s">
        <v>117</v>
      </c>
      <c r="N43" s="27" t="s">
        <v>152</v>
      </c>
      <c r="O43" s="27"/>
      <c r="P43" s="27"/>
      <c r="Q43" s="27"/>
      <c r="R43" s="80"/>
      <c r="S43" s="27"/>
      <c r="T43" s="121">
        <v>32</v>
      </c>
      <c r="U43" s="121">
        <v>4</v>
      </c>
      <c r="V43" s="121">
        <v>0</v>
      </c>
      <c r="W43" s="121">
        <v>5</v>
      </c>
      <c r="X43" s="121">
        <v>0</v>
      </c>
      <c r="Y43" s="121">
        <v>12</v>
      </c>
      <c r="Z43" s="121">
        <v>2</v>
      </c>
      <c r="AA43" s="121">
        <v>0</v>
      </c>
      <c r="AB43" s="121">
        <v>5</v>
      </c>
      <c r="AC43" s="121">
        <v>0</v>
      </c>
      <c r="AD43" s="121">
        <v>0</v>
      </c>
      <c r="AE43" s="121">
        <v>0</v>
      </c>
      <c r="AF43" s="121">
        <v>0</v>
      </c>
      <c r="AG43" s="121">
        <v>0</v>
      </c>
      <c r="AH43" s="121">
        <v>0</v>
      </c>
      <c r="AI43" s="121">
        <v>0</v>
      </c>
      <c r="AJ43" s="121">
        <v>0</v>
      </c>
      <c r="AK43" s="27" t="s">
        <v>124</v>
      </c>
      <c r="AL43" s="121">
        <v>0</v>
      </c>
      <c r="AM43" s="121">
        <v>0</v>
      </c>
      <c r="AN43" s="27" t="s">
        <v>125</v>
      </c>
      <c r="AO43" s="121">
        <v>0</v>
      </c>
      <c r="AP43" s="121">
        <v>0</v>
      </c>
      <c r="AQ43" s="27" t="s">
        <v>126</v>
      </c>
      <c r="AR43" s="121">
        <v>0</v>
      </c>
      <c r="AS43" s="121">
        <v>0</v>
      </c>
      <c r="AT43" s="27" t="s">
        <v>124</v>
      </c>
      <c r="AU43" s="121">
        <v>0</v>
      </c>
      <c r="AV43" s="121">
        <v>0</v>
      </c>
      <c r="AW43" s="27" t="s">
        <v>124</v>
      </c>
      <c r="AX43" s="121">
        <v>0</v>
      </c>
      <c r="AY43" s="121">
        <v>0</v>
      </c>
      <c r="AZ43" s="27" t="s">
        <v>124</v>
      </c>
      <c r="BA43" s="121">
        <v>0</v>
      </c>
      <c r="BB43" s="121">
        <v>0</v>
      </c>
      <c r="BC43" s="121">
        <v>0</v>
      </c>
      <c r="BD43" s="121">
        <v>0</v>
      </c>
      <c r="BE43" s="121">
        <v>0</v>
      </c>
      <c r="BF43" s="121">
        <v>0</v>
      </c>
      <c r="BG43" s="121">
        <v>0</v>
      </c>
      <c r="BH43" s="121">
        <v>2</v>
      </c>
      <c r="BI43" s="27">
        <v>2</v>
      </c>
      <c r="BJ43" s="27" t="s">
        <v>127</v>
      </c>
      <c r="BK43" s="27" t="s">
        <v>128</v>
      </c>
      <c r="BL43" s="27" t="s">
        <v>129</v>
      </c>
    </row>
    <row r="44" spans="1:64">
      <c r="A44" s="27" t="s">
        <v>108</v>
      </c>
      <c r="B44" s="27" t="s">
        <v>109</v>
      </c>
      <c r="C44" s="27" t="s">
        <v>109</v>
      </c>
      <c r="D44" s="27" t="s">
        <v>275</v>
      </c>
      <c r="E44" s="27" t="s">
        <v>111</v>
      </c>
      <c r="F44" s="27" t="s">
        <v>331</v>
      </c>
      <c r="G44" s="27" t="s">
        <v>332</v>
      </c>
      <c r="H44" s="27"/>
      <c r="I44" s="27"/>
      <c r="J44" s="27"/>
      <c r="K44" s="27">
        <f t="shared" si="2"/>
        <v>0</v>
      </c>
      <c r="L44" s="27"/>
      <c r="M44" s="27" t="s">
        <v>218</v>
      </c>
      <c r="N44" s="27"/>
      <c r="O44" s="27"/>
      <c r="P44" s="27"/>
      <c r="Q44" s="27"/>
      <c r="R44" s="80"/>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t="s">
        <v>127</v>
      </c>
      <c r="BK44" s="27" t="s">
        <v>128</v>
      </c>
      <c r="BL44" s="27" t="s">
        <v>129</v>
      </c>
    </row>
    <row r="45" spans="1:64">
      <c r="A45" s="27" t="s">
        <v>108</v>
      </c>
      <c r="B45" s="27" t="s">
        <v>109</v>
      </c>
      <c r="C45" s="27" t="s">
        <v>109</v>
      </c>
      <c r="D45" s="27" t="s">
        <v>110</v>
      </c>
      <c r="E45" s="27" t="s">
        <v>111</v>
      </c>
      <c r="F45" s="27" t="s">
        <v>333</v>
      </c>
      <c r="G45" s="27" t="s">
        <v>334</v>
      </c>
      <c r="H45" s="27"/>
      <c r="I45" s="27"/>
      <c r="J45" s="27"/>
      <c r="K45" s="27">
        <f t="shared" si="2"/>
        <v>65</v>
      </c>
      <c r="L45" s="27"/>
      <c r="M45" s="27" t="s">
        <v>117</v>
      </c>
      <c r="N45" s="27" t="s">
        <v>152</v>
      </c>
      <c r="O45" s="27"/>
      <c r="P45" s="27"/>
      <c r="Q45" s="27"/>
      <c r="R45" s="80"/>
      <c r="S45" s="27"/>
      <c r="T45" s="121">
        <v>31</v>
      </c>
      <c r="U45" s="121">
        <v>2</v>
      </c>
      <c r="V45" s="121">
        <v>0</v>
      </c>
      <c r="W45" s="121">
        <v>3</v>
      </c>
      <c r="X45" s="121">
        <v>0</v>
      </c>
      <c r="Y45" s="121">
        <v>0</v>
      </c>
      <c r="Z45" s="121">
        <v>12</v>
      </c>
      <c r="AA45" s="121">
        <v>0</v>
      </c>
      <c r="AB45" s="121">
        <v>17</v>
      </c>
      <c r="AC45" s="121">
        <v>0</v>
      </c>
      <c r="AD45" s="121">
        <v>0</v>
      </c>
      <c r="AE45" s="121">
        <v>0</v>
      </c>
      <c r="AF45" s="121">
        <v>0</v>
      </c>
      <c r="AG45" s="121">
        <v>0</v>
      </c>
      <c r="AH45" s="121">
        <v>0</v>
      </c>
      <c r="AI45" s="121">
        <v>0</v>
      </c>
      <c r="AJ45" s="121">
        <v>0</v>
      </c>
      <c r="AK45" s="27" t="s">
        <v>124</v>
      </c>
      <c r="AL45" s="121">
        <v>0</v>
      </c>
      <c r="AM45" s="121">
        <v>0</v>
      </c>
      <c r="AN45" s="27" t="s">
        <v>124</v>
      </c>
      <c r="AO45" s="121">
        <v>0</v>
      </c>
      <c r="AP45" s="121">
        <v>0</v>
      </c>
      <c r="AQ45" s="27" t="s">
        <v>124</v>
      </c>
      <c r="AR45" s="121">
        <v>0</v>
      </c>
      <c r="AS45" s="121">
        <v>1</v>
      </c>
      <c r="AT45" s="27" t="s">
        <v>126</v>
      </c>
      <c r="AU45" s="121">
        <v>0</v>
      </c>
      <c r="AV45" s="121">
        <v>0</v>
      </c>
      <c r="AW45" s="27" t="s">
        <v>124</v>
      </c>
      <c r="AX45" s="121">
        <v>0</v>
      </c>
      <c r="AY45" s="121">
        <v>1</v>
      </c>
      <c r="AZ45" s="27" t="s">
        <v>124</v>
      </c>
      <c r="BA45" s="121">
        <v>0</v>
      </c>
      <c r="BB45" s="121">
        <v>0</v>
      </c>
      <c r="BC45" s="121">
        <v>0</v>
      </c>
      <c r="BD45" s="121">
        <v>0</v>
      </c>
      <c r="BE45" s="121">
        <v>0</v>
      </c>
      <c r="BF45" s="121">
        <v>0</v>
      </c>
      <c r="BG45" s="121">
        <v>0</v>
      </c>
      <c r="BH45" s="121">
        <v>2</v>
      </c>
      <c r="BI45" s="27">
        <v>2</v>
      </c>
      <c r="BJ45" s="27" t="s">
        <v>127</v>
      </c>
      <c r="BK45" s="27" t="s">
        <v>128</v>
      </c>
      <c r="BL45" s="27" t="s">
        <v>129</v>
      </c>
    </row>
    <row r="46" spans="1:64">
      <c r="A46" s="27" t="s">
        <v>108</v>
      </c>
      <c r="B46" s="27" t="s">
        <v>109</v>
      </c>
      <c r="C46" s="27" t="s">
        <v>109</v>
      </c>
      <c r="D46" s="27" t="s">
        <v>141</v>
      </c>
      <c r="E46" s="27" t="s">
        <v>111</v>
      </c>
      <c r="F46" s="27" t="s">
        <v>335</v>
      </c>
      <c r="G46" s="27" t="s">
        <v>336</v>
      </c>
      <c r="H46" s="27"/>
      <c r="I46" s="27"/>
      <c r="J46" s="27"/>
      <c r="K46" s="27">
        <f t="shared" si="2"/>
        <v>75</v>
      </c>
      <c r="L46" s="27"/>
      <c r="M46" s="27" t="s">
        <v>117</v>
      </c>
      <c r="N46" s="27" t="s">
        <v>152</v>
      </c>
      <c r="O46" s="27"/>
      <c r="P46" s="27"/>
      <c r="Q46" s="27"/>
      <c r="R46" s="80"/>
      <c r="S46" s="27"/>
      <c r="T46" s="121">
        <v>32</v>
      </c>
      <c r="U46" s="121">
        <v>6</v>
      </c>
      <c r="V46" s="121">
        <v>0</v>
      </c>
      <c r="W46" s="121">
        <v>8</v>
      </c>
      <c r="X46" s="121">
        <v>0</v>
      </c>
      <c r="Y46" s="121">
        <v>3</v>
      </c>
      <c r="Z46" s="121">
        <v>11</v>
      </c>
      <c r="AA46" s="121">
        <v>0</v>
      </c>
      <c r="AB46" s="121">
        <v>15</v>
      </c>
      <c r="AC46" s="121">
        <v>0</v>
      </c>
      <c r="AD46" s="121">
        <v>0</v>
      </c>
      <c r="AE46" s="121">
        <v>0</v>
      </c>
      <c r="AF46" s="121">
        <v>0</v>
      </c>
      <c r="AG46" s="121">
        <v>0</v>
      </c>
      <c r="AH46" s="121">
        <v>0</v>
      </c>
      <c r="AI46" s="121">
        <v>0</v>
      </c>
      <c r="AJ46" s="121">
        <v>0</v>
      </c>
      <c r="AK46" s="27" t="s">
        <v>124</v>
      </c>
      <c r="AL46" s="121">
        <v>0</v>
      </c>
      <c r="AM46" s="121">
        <v>0</v>
      </c>
      <c r="AN46" s="27" t="s">
        <v>124</v>
      </c>
      <c r="AO46" s="121">
        <v>0</v>
      </c>
      <c r="AP46" s="121">
        <v>0</v>
      </c>
      <c r="AQ46" s="27" t="s">
        <v>124</v>
      </c>
      <c r="AR46" s="121">
        <v>0</v>
      </c>
      <c r="AS46" s="121">
        <v>1</v>
      </c>
      <c r="AT46" s="120" t="s">
        <v>125</v>
      </c>
      <c r="AU46" s="121">
        <v>0</v>
      </c>
      <c r="AV46" s="121">
        <v>0</v>
      </c>
      <c r="AW46" s="27" t="s">
        <v>124</v>
      </c>
      <c r="AX46" s="121">
        <v>0</v>
      </c>
      <c r="AY46" s="121">
        <v>0</v>
      </c>
      <c r="AZ46" s="27" t="s">
        <v>124</v>
      </c>
      <c r="BA46" s="121">
        <v>0</v>
      </c>
      <c r="BB46" s="121">
        <v>0</v>
      </c>
      <c r="BC46" s="121">
        <v>0</v>
      </c>
      <c r="BD46" s="121">
        <v>0</v>
      </c>
      <c r="BE46" s="121">
        <v>0</v>
      </c>
      <c r="BF46" s="121">
        <v>0</v>
      </c>
      <c r="BG46" s="121">
        <v>0</v>
      </c>
      <c r="BH46" s="121">
        <v>1</v>
      </c>
      <c r="BI46" s="27">
        <v>1</v>
      </c>
      <c r="BJ46" s="27" t="s">
        <v>127</v>
      </c>
      <c r="BK46" s="27" t="s">
        <v>128</v>
      </c>
      <c r="BL46" s="27" t="s">
        <v>129</v>
      </c>
    </row>
    <row r="47" spans="1:64">
      <c r="A47" s="27" t="s">
        <v>108</v>
      </c>
      <c r="B47" s="27" t="s">
        <v>109</v>
      </c>
      <c r="C47" s="27" t="s">
        <v>109</v>
      </c>
      <c r="D47" s="27" t="s">
        <v>141</v>
      </c>
      <c r="E47" s="27" t="s">
        <v>111</v>
      </c>
      <c r="F47" s="27" t="s">
        <v>337</v>
      </c>
      <c r="G47" s="27" t="s">
        <v>274</v>
      </c>
      <c r="H47" s="27"/>
      <c r="I47" s="27"/>
      <c r="J47" s="27"/>
      <c r="K47" s="27">
        <f t="shared" si="2"/>
        <v>101</v>
      </c>
      <c r="L47" s="27"/>
      <c r="M47" s="27" t="s">
        <v>117</v>
      </c>
      <c r="N47" s="27" t="s">
        <v>152</v>
      </c>
      <c r="O47" s="27"/>
      <c r="P47" s="27"/>
      <c r="Q47" s="27"/>
      <c r="R47" s="80"/>
      <c r="S47" s="27"/>
      <c r="T47" s="121">
        <v>41</v>
      </c>
      <c r="U47" s="121">
        <v>10</v>
      </c>
      <c r="V47" s="121">
        <v>0</v>
      </c>
      <c r="W47" s="121">
        <v>8</v>
      </c>
      <c r="X47" s="121">
        <v>0</v>
      </c>
      <c r="Y47" s="121">
        <v>0</v>
      </c>
      <c r="Z47" s="121">
        <v>14</v>
      </c>
      <c r="AA47" s="121">
        <v>0</v>
      </c>
      <c r="AB47" s="121">
        <v>28</v>
      </c>
      <c r="AC47" s="121">
        <v>0</v>
      </c>
      <c r="AD47" s="121">
        <v>0</v>
      </c>
      <c r="AE47" s="121">
        <v>0</v>
      </c>
      <c r="AF47" s="121">
        <v>0</v>
      </c>
      <c r="AG47" s="121">
        <v>0</v>
      </c>
      <c r="AH47" s="121">
        <v>0</v>
      </c>
      <c r="AI47" s="121">
        <v>0</v>
      </c>
      <c r="AJ47" s="121">
        <v>0</v>
      </c>
      <c r="AK47" s="27" t="s">
        <v>124</v>
      </c>
      <c r="AL47" s="121">
        <v>0</v>
      </c>
      <c r="AM47" s="121">
        <v>0</v>
      </c>
      <c r="AN47" s="27" t="s">
        <v>124</v>
      </c>
      <c r="AO47" s="121">
        <v>0</v>
      </c>
      <c r="AP47" s="121">
        <v>0</v>
      </c>
      <c r="AQ47" s="27" t="s">
        <v>126</v>
      </c>
      <c r="AR47" s="121">
        <v>0</v>
      </c>
      <c r="AS47" s="121">
        <v>0</v>
      </c>
      <c r="AT47" s="27" t="s">
        <v>124</v>
      </c>
      <c r="AU47" s="121">
        <v>0</v>
      </c>
      <c r="AV47" s="121">
        <v>0</v>
      </c>
      <c r="AW47" s="27" t="s">
        <v>124</v>
      </c>
      <c r="AX47" s="121">
        <v>0</v>
      </c>
      <c r="AY47" s="121">
        <v>0</v>
      </c>
      <c r="AZ47" s="27" t="s">
        <v>124</v>
      </c>
      <c r="BA47" s="121">
        <v>0</v>
      </c>
      <c r="BB47" s="121">
        <v>0</v>
      </c>
      <c r="BC47" s="121">
        <v>0</v>
      </c>
      <c r="BD47" s="121">
        <v>0</v>
      </c>
      <c r="BE47" s="121">
        <v>0</v>
      </c>
      <c r="BF47" s="121">
        <v>0</v>
      </c>
      <c r="BG47" s="121">
        <v>0</v>
      </c>
      <c r="BH47" s="121">
        <v>2</v>
      </c>
      <c r="BI47" s="27">
        <v>2</v>
      </c>
      <c r="BJ47" s="27" t="s">
        <v>127</v>
      </c>
      <c r="BK47" s="27" t="s">
        <v>149</v>
      </c>
      <c r="BL47" s="27" t="s">
        <v>129</v>
      </c>
    </row>
    <row r="48" spans="1:64">
      <c r="A48" s="27" t="s">
        <v>108</v>
      </c>
      <c r="B48" s="27" t="s">
        <v>109</v>
      </c>
      <c r="C48" s="27" t="s">
        <v>109</v>
      </c>
      <c r="D48" s="27" t="s">
        <v>141</v>
      </c>
      <c r="E48" s="27" t="s">
        <v>111</v>
      </c>
      <c r="F48" s="27" t="s">
        <v>338</v>
      </c>
      <c r="G48" s="27" t="s">
        <v>339</v>
      </c>
      <c r="H48" s="27"/>
      <c r="I48" s="27"/>
      <c r="J48" s="27"/>
      <c r="K48" s="27">
        <f t="shared" si="2"/>
        <v>0</v>
      </c>
      <c r="L48" s="27"/>
      <c r="M48" s="27" t="s">
        <v>218</v>
      </c>
      <c r="N48" s="27"/>
      <c r="O48" s="27"/>
      <c r="P48" s="27"/>
      <c r="Q48" s="27"/>
      <c r="R48" s="80"/>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row>
    <row r="49" spans="1:64">
      <c r="A49" s="27" t="s">
        <v>108</v>
      </c>
      <c r="B49" s="27" t="s">
        <v>109</v>
      </c>
      <c r="C49" s="27" t="s">
        <v>109</v>
      </c>
      <c r="D49" s="27" t="s">
        <v>141</v>
      </c>
      <c r="E49" s="27" t="s">
        <v>111</v>
      </c>
      <c r="F49" s="27" t="s">
        <v>340</v>
      </c>
      <c r="G49" s="27" t="s">
        <v>341</v>
      </c>
      <c r="H49" s="27"/>
      <c r="I49" s="27"/>
      <c r="J49" s="27" t="s">
        <v>180</v>
      </c>
      <c r="K49" s="27">
        <f t="shared" si="2"/>
        <v>0</v>
      </c>
      <c r="L49" s="27"/>
      <c r="M49" s="27" t="s">
        <v>342</v>
      </c>
      <c r="N49" s="27" t="s">
        <v>152</v>
      </c>
      <c r="O49" s="27"/>
      <c r="P49" s="27"/>
      <c r="Q49" s="27"/>
      <c r="R49" s="80"/>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row>
    <row r="50" spans="1:64">
      <c r="A50" s="27" t="s">
        <v>108</v>
      </c>
      <c r="B50" s="27" t="s">
        <v>109</v>
      </c>
      <c r="C50" s="27" t="s">
        <v>109</v>
      </c>
      <c r="D50" s="27" t="s">
        <v>275</v>
      </c>
      <c r="E50" s="27" t="s">
        <v>111</v>
      </c>
      <c r="F50" s="27" t="s">
        <v>343</v>
      </c>
      <c r="G50" s="27" t="s">
        <v>344</v>
      </c>
      <c r="H50" s="27"/>
      <c r="I50" s="27"/>
      <c r="J50" s="27" t="s">
        <v>116</v>
      </c>
      <c r="K50" s="27">
        <f t="shared" si="2"/>
        <v>51</v>
      </c>
      <c r="L50" s="27"/>
      <c r="M50" s="27" t="s">
        <v>117</v>
      </c>
      <c r="N50" s="27" t="s">
        <v>118</v>
      </c>
      <c r="O50" s="27"/>
      <c r="P50" s="27"/>
      <c r="Q50" s="27"/>
      <c r="R50" s="80"/>
      <c r="S50" s="27"/>
      <c r="T50" s="121">
        <v>23</v>
      </c>
      <c r="U50" s="121">
        <v>3</v>
      </c>
      <c r="V50" s="121">
        <v>0</v>
      </c>
      <c r="W50" s="121">
        <v>2</v>
      </c>
      <c r="X50" s="121">
        <v>0</v>
      </c>
      <c r="Y50" s="121">
        <v>1</v>
      </c>
      <c r="Z50" s="121">
        <v>8</v>
      </c>
      <c r="AA50" s="121">
        <v>0</v>
      </c>
      <c r="AB50" s="121">
        <v>14</v>
      </c>
      <c r="AC50" s="121">
        <v>0</v>
      </c>
      <c r="AD50" s="121">
        <v>0</v>
      </c>
      <c r="AE50" s="121">
        <v>0</v>
      </c>
      <c r="AF50" s="121">
        <v>0</v>
      </c>
      <c r="AG50" s="121">
        <v>0</v>
      </c>
      <c r="AH50" s="121">
        <v>0</v>
      </c>
      <c r="AI50" s="121">
        <v>0</v>
      </c>
      <c r="AJ50" s="121">
        <v>0</v>
      </c>
      <c r="AK50" s="27" t="s">
        <v>124</v>
      </c>
      <c r="AL50" s="121">
        <v>0</v>
      </c>
      <c r="AM50" s="121">
        <v>0</v>
      </c>
      <c r="AN50" s="27" t="s">
        <v>124</v>
      </c>
      <c r="AO50" s="121">
        <v>0</v>
      </c>
      <c r="AP50" s="121">
        <v>0</v>
      </c>
      <c r="AQ50" s="27" t="s">
        <v>124</v>
      </c>
      <c r="AR50" s="121">
        <v>0</v>
      </c>
      <c r="AS50" s="121">
        <v>0</v>
      </c>
      <c r="AT50" s="27" t="s">
        <v>124</v>
      </c>
      <c r="AU50" s="121">
        <v>0</v>
      </c>
      <c r="AV50" s="121">
        <v>0</v>
      </c>
      <c r="AW50" s="27" t="s">
        <v>124</v>
      </c>
      <c r="AX50" s="121">
        <v>0</v>
      </c>
      <c r="AY50" s="121">
        <v>0</v>
      </c>
      <c r="AZ50" s="27" t="s">
        <v>124</v>
      </c>
      <c r="BA50" s="121">
        <v>0</v>
      </c>
      <c r="BB50" s="121">
        <v>0</v>
      </c>
      <c r="BC50" s="121">
        <v>0</v>
      </c>
      <c r="BD50" s="121">
        <v>0</v>
      </c>
      <c r="BE50" s="121">
        <v>0</v>
      </c>
      <c r="BF50" s="121">
        <v>0</v>
      </c>
      <c r="BG50" s="121">
        <v>0</v>
      </c>
      <c r="BH50" s="121">
        <v>1</v>
      </c>
      <c r="BI50" s="27">
        <v>1</v>
      </c>
      <c r="BJ50" s="27" t="s">
        <v>127</v>
      </c>
      <c r="BK50" s="27" t="s">
        <v>128</v>
      </c>
      <c r="BL50" s="27" t="s">
        <v>129</v>
      </c>
    </row>
    <row r="51" spans="1:64">
      <c r="A51" s="27" t="s">
        <v>108</v>
      </c>
      <c r="B51" s="27" t="s">
        <v>109</v>
      </c>
      <c r="C51" s="27" t="s">
        <v>109</v>
      </c>
      <c r="D51" s="27" t="s">
        <v>141</v>
      </c>
      <c r="E51" s="27" t="s">
        <v>111</v>
      </c>
      <c r="F51" s="27" t="s">
        <v>345</v>
      </c>
      <c r="G51" s="27" t="s">
        <v>346</v>
      </c>
      <c r="H51" s="27"/>
      <c r="I51" s="27"/>
      <c r="J51" s="27" t="s">
        <v>180</v>
      </c>
      <c r="K51" s="27">
        <f t="shared" si="2"/>
        <v>0</v>
      </c>
      <c r="L51" s="27"/>
      <c r="M51" s="27" t="s">
        <v>342</v>
      </c>
      <c r="N51" s="27" t="s">
        <v>152</v>
      </c>
      <c r="O51" s="27"/>
      <c r="P51" s="27"/>
      <c r="Q51" s="27"/>
      <c r="R51" s="80"/>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row>
    <row r="52" spans="1:64">
      <c r="A52" s="27" t="s">
        <v>108</v>
      </c>
      <c r="B52" s="27" t="s">
        <v>109</v>
      </c>
      <c r="C52" s="27" t="s">
        <v>109</v>
      </c>
      <c r="D52" s="27" t="s">
        <v>275</v>
      </c>
      <c r="E52" s="27" t="s">
        <v>111</v>
      </c>
      <c r="F52" s="27" t="s">
        <v>347</v>
      </c>
      <c r="G52" s="27" t="s">
        <v>348</v>
      </c>
      <c r="H52" s="27"/>
      <c r="I52" s="27"/>
      <c r="J52" s="27"/>
      <c r="K52" s="27">
        <f t="shared" si="2"/>
        <v>0</v>
      </c>
      <c r="L52" s="27"/>
      <c r="M52" s="27" t="s">
        <v>218</v>
      </c>
      <c r="N52" s="27"/>
      <c r="O52" s="27"/>
      <c r="P52" s="27"/>
      <c r="Q52" s="27"/>
      <c r="R52" s="80"/>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row>
    <row r="53" spans="1:64">
      <c r="A53" s="27" t="s">
        <v>108</v>
      </c>
      <c r="B53" s="27" t="s">
        <v>109</v>
      </c>
      <c r="C53" s="27" t="s">
        <v>109</v>
      </c>
      <c r="D53" s="27" t="s">
        <v>110</v>
      </c>
      <c r="E53" s="27" t="s">
        <v>289</v>
      </c>
      <c r="F53" s="27" t="s">
        <v>349</v>
      </c>
      <c r="G53" s="27" t="s">
        <v>350</v>
      </c>
      <c r="H53" s="27"/>
      <c r="I53" s="27"/>
      <c r="J53" s="27" t="s">
        <v>351</v>
      </c>
      <c r="K53" s="27">
        <f t="shared" si="2"/>
        <v>0</v>
      </c>
      <c r="L53" s="27"/>
      <c r="M53" s="27" t="s">
        <v>218</v>
      </c>
      <c r="N53" s="27"/>
      <c r="O53" s="27"/>
      <c r="P53" s="27"/>
      <c r="Q53" s="27"/>
      <c r="R53" s="80"/>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row>
    <row r="54" spans="1:64">
      <c r="A54" s="27" t="s">
        <v>108</v>
      </c>
      <c r="B54" s="27" t="s">
        <v>109</v>
      </c>
      <c r="C54" s="27" t="s">
        <v>109</v>
      </c>
      <c r="D54" s="27" t="s">
        <v>141</v>
      </c>
      <c r="E54" s="27" t="s">
        <v>111</v>
      </c>
      <c r="F54" s="27" t="s">
        <v>352</v>
      </c>
      <c r="G54" s="27" t="s">
        <v>353</v>
      </c>
      <c r="H54" s="27"/>
      <c r="I54" s="27"/>
      <c r="J54" s="27" t="s">
        <v>116</v>
      </c>
      <c r="K54" s="27">
        <f t="shared" si="2"/>
        <v>55</v>
      </c>
      <c r="L54" s="27"/>
      <c r="M54" s="27" t="s">
        <v>117</v>
      </c>
      <c r="N54" s="27" t="s">
        <v>152</v>
      </c>
      <c r="O54" s="27"/>
      <c r="P54" s="27"/>
      <c r="Q54" s="27"/>
      <c r="R54" s="80"/>
      <c r="S54" s="27"/>
      <c r="T54" s="121">
        <v>21</v>
      </c>
      <c r="U54" s="121">
        <v>12</v>
      </c>
      <c r="V54" s="121">
        <v>1</v>
      </c>
      <c r="W54" s="121">
        <v>2</v>
      </c>
      <c r="X54" s="121">
        <v>0</v>
      </c>
      <c r="Y54" s="121">
        <v>0</v>
      </c>
      <c r="Z54" s="121">
        <v>7</v>
      </c>
      <c r="AA54" s="121">
        <v>1</v>
      </c>
      <c r="AB54" s="121">
        <v>11</v>
      </c>
      <c r="AC54" s="121">
        <v>0</v>
      </c>
      <c r="AD54" s="121">
        <v>0</v>
      </c>
      <c r="AE54" s="121">
        <v>0</v>
      </c>
      <c r="AF54" s="121">
        <v>0</v>
      </c>
      <c r="AG54" s="121">
        <v>0</v>
      </c>
      <c r="AH54" s="121">
        <v>0</v>
      </c>
      <c r="AI54" s="121">
        <v>0</v>
      </c>
      <c r="AJ54" s="121">
        <v>0</v>
      </c>
      <c r="AK54" s="27" t="s">
        <v>124</v>
      </c>
      <c r="AL54" s="121">
        <v>0</v>
      </c>
      <c r="AM54" s="121">
        <v>1</v>
      </c>
      <c r="AN54" s="27" t="s">
        <v>126</v>
      </c>
      <c r="AO54" s="121">
        <v>0</v>
      </c>
      <c r="AP54" s="121">
        <v>0</v>
      </c>
      <c r="AQ54" s="27" t="s">
        <v>125</v>
      </c>
      <c r="AR54" s="121">
        <v>0</v>
      </c>
      <c r="AS54" s="121">
        <v>0</v>
      </c>
      <c r="AT54" s="27" t="s">
        <v>124</v>
      </c>
      <c r="AU54" s="121">
        <v>0</v>
      </c>
      <c r="AV54" s="121">
        <v>0</v>
      </c>
      <c r="AW54" s="27" t="s">
        <v>124</v>
      </c>
      <c r="AX54" s="121">
        <v>0</v>
      </c>
      <c r="AY54" s="121">
        <v>0</v>
      </c>
      <c r="AZ54" s="27" t="s">
        <v>124</v>
      </c>
      <c r="BA54" s="121">
        <v>0</v>
      </c>
      <c r="BB54" s="121">
        <v>0</v>
      </c>
      <c r="BC54" s="121">
        <v>0</v>
      </c>
      <c r="BD54" s="121">
        <v>0</v>
      </c>
      <c r="BE54" s="121">
        <v>0</v>
      </c>
      <c r="BF54" s="121">
        <v>0</v>
      </c>
      <c r="BG54" s="121">
        <v>0</v>
      </c>
      <c r="BH54" s="121">
        <v>6</v>
      </c>
      <c r="BI54" s="27">
        <v>6</v>
      </c>
      <c r="BJ54" s="27" t="s">
        <v>127</v>
      </c>
      <c r="BK54" s="27" t="s">
        <v>149</v>
      </c>
      <c r="BL54" s="27" t="s">
        <v>129</v>
      </c>
    </row>
    <row r="55" spans="1:64">
      <c r="A55" s="27" t="s">
        <v>108</v>
      </c>
      <c r="B55" s="27" t="s">
        <v>109</v>
      </c>
      <c r="C55" s="27" t="s">
        <v>109</v>
      </c>
      <c r="D55" s="27" t="s">
        <v>141</v>
      </c>
      <c r="E55" s="27" t="s">
        <v>111</v>
      </c>
      <c r="F55" s="28" t="s">
        <v>354</v>
      </c>
      <c r="G55" s="28" t="s">
        <v>355</v>
      </c>
      <c r="K55" s="27">
        <f t="shared" si="2"/>
        <v>0</v>
      </c>
      <c r="M55" s="28" t="s">
        <v>218</v>
      </c>
      <c r="R55" s="80"/>
      <c r="S55" s="27"/>
    </row>
    <row r="56" spans="1:64">
      <c r="A56" s="27" t="s">
        <v>108</v>
      </c>
      <c r="B56" s="27" t="s">
        <v>109</v>
      </c>
      <c r="C56" s="27" t="s">
        <v>109</v>
      </c>
      <c r="D56" s="27" t="s">
        <v>130</v>
      </c>
      <c r="E56" s="27" t="s">
        <v>111</v>
      </c>
      <c r="F56" s="28" t="s">
        <v>356</v>
      </c>
      <c r="G56" s="28" t="s">
        <v>357</v>
      </c>
      <c r="K56" s="27">
        <f t="shared" si="2"/>
        <v>0</v>
      </c>
      <c r="M56" s="28" t="s">
        <v>218</v>
      </c>
      <c r="R56" s="80"/>
      <c r="S56" s="27"/>
    </row>
    <row r="57" spans="1:64">
      <c r="A57" s="27" t="s">
        <v>108</v>
      </c>
      <c r="B57" s="27" t="s">
        <v>109</v>
      </c>
      <c r="C57" s="27" t="s">
        <v>109</v>
      </c>
      <c r="D57" s="27" t="s">
        <v>141</v>
      </c>
      <c r="E57" s="27" t="s">
        <v>111</v>
      </c>
      <c r="F57" s="28" t="s">
        <v>358</v>
      </c>
      <c r="G57" s="28" t="s">
        <v>359</v>
      </c>
      <c r="K57" s="27">
        <f t="shared" si="2"/>
        <v>0</v>
      </c>
      <c r="M57" s="28" t="s">
        <v>218</v>
      </c>
      <c r="R57" s="80"/>
      <c r="S57" s="27"/>
    </row>
    <row r="58" spans="1:64">
      <c r="A58" s="27" t="s">
        <v>108</v>
      </c>
      <c r="B58" s="27" t="s">
        <v>109</v>
      </c>
      <c r="C58" s="27" t="s">
        <v>109</v>
      </c>
      <c r="D58" s="27" t="s">
        <v>141</v>
      </c>
      <c r="E58" s="27" t="s">
        <v>111</v>
      </c>
      <c r="F58" s="28" t="s">
        <v>360</v>
      </c>
      <c r="G58" s="28" t="s">
        <v>361</v>
      </c>
      <c r="K58" s="27">
        <f t="shared" si="2"/>
        <v>0</v>
      </c>
      <c r="M58" s="28" t="s">
        <v>218</v>
      </c>
      <c r="R58" s="80"/>
      <c r="S58" s="27"/>
    </row>
    <row r="59" spans="1:64">
      <c r="A59" s="27" t="s">
        <v>108</v>
      </c>
      <c r="B59" s="27" t="s">
        <v>109</v>
      </c>
      <c r="C59" s="27" t="s">
        <v>109</v>
      </c>
      <c r="D59" s="27" t="s">
        <v>141</v>
      </c>
      <c r="E59" s="27" t="s">
        <v>111</v>
      </c>
      <c r="F59" s="28" t="s">
        <v>362</v>
      </c>
      <c r="G59" s="28" t="s">
        <v>363</v>
      </c>
      <c r="K59" s="27">
        <f t="shared" si="2"/>
        <v>0</v>
      </c>
      <c r="M59" s="28" t="s">
        <v>218</v>
      </c>
      <c r="R59" s="80"/>
      <c r="S59" s="27"/>
    </row>
    <row r="60" spans="1:64">
      <c r="A60" s="27" t="s">
        <v>108</v>
      </c>
      <c r="B60" s="27" t="s">
        <v>109</v>
      </c>
      <c r="C60" s="27" t="s">
        <v>109</v>
      </c>
      <c r="D60" s="27" t="s">
        <v>141</v>
      </c>
      <c r="E60" s="27" t="s">
        <v>111</v>
      </c>
      <c r="F60" s="28" t="s">
        <v>364</v>
      </c>
      <c r="G60" s="28" t="s">
        <v>365</v>
      </c>
      <c r="K60" s="27">
        <f t="shared" si="2"/>
        <v>0</v>
      </c>
      <c r="M60" s="28" t="s">
        <v>218</v>
      </c>
      <c r="R60" s="80"/>
      <c r="S60" s="27"/>
    </row>
    <row r="61" spans="1:64">
      <c r="A61" s="27" t="s">
        <v>108</v>
      </c>
      <c r="B61" s="27" t="s">
        <v>109</v>
      </c>
      <c r="C61" s="27" t="s">
        <v>109</v>
      </c>
      <c r="D61" s="27" t="s">
        <v>141</v>
      </c>
      <c r="E61" s="27" t="s">
        <v>111</v>
      </c>
      <c r="F61" s="28" t="s">
        <v>366</v>
      </c>
      <c r="G61" s="28" t="s">
        <v>367</v>
      </c>
      <c r="K61" s="27">
        <f t="shared" si="2"/>
        <v>0</v>
      </c>
      <c r="M61" s="28" t="s">
        <v>342</v>
      </c>
      <c r="R61" s="80"/>
      <c r="S61" s="27"/>
    </row>
    <row r="62" spans="1:64">
      <c r="A62" s="27" t="s">
        <v>108</v>
      </c>
      <c r="B62" s="27" t="s">
        <v>109</v>
      </c>
      <c r="C62" s="27" t="s">
        <v>109</v>
      </c>
      <c r="D62" s="27" t="s">
        <v>141</v>
      </c>
      <c r="E62" s="27" t="s">
        <v>111</v>
      </c>
      <c r="F62" s="28" t="s">
        <v>368</v>
      </c>
      <c r="G62" s="28" t="s">
        <v>369</v>
      </c>
      <c r="K62" s="27">
        <f t="shared" si="2"/>
        <v>0</v>
      </c>
      <c r="M62" s="28" t="s">
        <v>218</v>
      </c>
      <c r="R62" s="80"/>
      <c r="S62" s="27"/>
    </row>
    <row r="63" spans="1:64">
      <c r="A63" s="27" t="s">
        <v>108</v>
      </c>
      <c r="B63" s="27" t="s">
        <v>109</v>
      </c>
      <c r="C63" s="27" t="s">
        <v>109</v>
      </c>
      <c r="D63" s="27" t="s">
        <v>141</v>
      </c>
      <c r="E63" s="27" t="s">
        <v>289</v>
      </c>
      <c r="F63" s="28" t="s">
        <v>370</v>
      </c>
      <c r="G63" s="28" t="s">
        <v>371</v>
      </c>
      <c r="J63" s="28" t="s">
        <v>324</v>
      </c>
      <c r="K63" s="27">
        <f t="shared" si="2"/>
        <v>124</v>
      </c>
      <c r="M63" s="28" t="s">
        <v>117</v>
      </c>
      <c r="N63" s="28" t="s">
        <v>325</v>
      </c>
      <c r="R63" s="80"/>
      <c r="S63" s="27"/>
      <c r="T63" s="121">
        <v>35</v>
      </c>
      <c r="U63" s="121">
        <v>24</v>
      </c>
      <c r="V63" s="121">
        <v>0</v>
      </c>
      <c r="W63" s="121">
        <v>16</v>
      </c>
      <c r="X63" s="121">
        <v>9</v>
      </c>
      <c r="Y63" s="121">
        <v>15</v>
      </c>
      <c r="Z63" s="121">
        <v>11</v>
      </c>
      <c r="AA63" s="121">
        <v>2</v>
      </c>
      <c r="AB63" s="121">
        <v>0</v>
      </c>
      <c r="AC63" s="121">
        <v>0</v>
      </c>
      <c r="AD63" s="121">
        <v>2</v>
      </c>
      <c r="AE63" s="121">
        <v>0</v>
      </c>
      <c r="AF63" s="121">
        <v>3</v>
      </c>
      <c r="AG63" s="121">
        <v>2</v>
      </c>
      <c r="AH63" s="121">
        <v>3</v>
      </c>
      <c r="AI63" s="121">
        <v>2</v>
      </c>
      <c r="AJ63" s="121">
        <v>0</v>
      </c>
      <c r="AK63" s="27" t="s">
        <v>124</v>
      </c>
      <c r="AL63" s="121">
        <v>0</v>
      </c>
      <c r="AM63" s="121">
        <v>1</v>
      </c>
      <c r="AN63" s="27" t="s">
        <v>126</v>
      </c>
      <c r="AO63" s="121">
        <v>1</v>
      </c>
      <c r="AP63" s="121">
        <v>0</v>
      </c>
      <c r="AQ63" s="27" t="s">
        <v>124</v>
      </c>
      <c r="AR63" s="121">
        <v>0</v>
      </c>
      <c r="AS63" s="121">
        <v>0</v>
      </c>
      <c r="AT63" s="27" t="s">
        <v>124</v>
      </c>
      <c r="AU63" s="121">
        <v>0</v>
      </c>
      <c r="AV63" s="121">
        <v>0</v>
      </c>
      <c r="AW63" s="27" t="s">
        <v>124</v>
      </c>
      <c r="AX63" s="121">
        <v>0</v>
      </c>
      <c r="AY63" s="121">
        <v>0</v>
      </c>
      <c r="AZ63" s="27" t="s">
        <v>124</v>
      </c>
      <c r="BA63" s="121">
        <v>0</v>
      </c>
      <c r="BB63" s="121">
        <v>0</v>
      </c>
      <c r="BC63" s="121">
        <v>0</v>
      </c>
      <c r="BD63" s="121">
        <v>0</v>
      </c>
      <c r="BE63" s="121">
        <v>0</v>
      </c>
      <c r="BF63" s="121">
        <v>0</v>
      </c>
      <c r="BG63" s="121">
        <v>0</v>
      </c>
      <c r="BH63" s="121">
        <v>4</v>
      </c>
      <c r="BI63" s="28">
        <v>4</v>
      </c>
      <c r="BJ63" s="28" t="s">
        <v>127</v>
      </c>
      <c r="BK63" s="28" t="s">
        <v>149</v>
      </c>
      <c r="BL63" s="28" t="s">
        <v>129</v>
      </c>
    </row>
    <row r="64" spans="1:64">
      <c r="A64" s="27" t="s">
        <v>108</v>
      </c>
      <c r="B64" s="27" t="s">
        <v>109</v>
      </c>
      <c r="C64" s="27" t="s">
        <v>109</v>
      </c>
      <c r="D64" s="27" t="s">
        <v>141</v>
      </c>
      <c r="E64" s="27" t="s">
        <v>289</v>
      </c>
      <c r="F64" s="28" t="s">
        <v>372</v>
      </c>
      <c r="G64" s="28" t="s">
        <v>373</v>
      </c>
      <c r="J64" s="28" t="s">
        <v>374</v>
      </c>
      <c r="K64" s="27">
        <f t="shared" si="2"/>
        <v>0</v>
      </c>
      <c r="M64" s="28" t="s">
        <v>117</v>
      </c>
      <c r="N64" s="28" t="s">
        <v>325</v>
      </c>
      <c r="R64" s="80"/>
      <c r="S64" s="27"/>
    </row>
    <row r="2847" s="105" customFormat="1"/>
  </sheetData>
  <mergeCells count="9">
    <mergeCell ref="A1:D1"/>
    <mergeCell ref="E1:Q1"/>
    <mergeCell ref="R1:S1"/>
    <mergeCell ref="T1:V1"/>
    <mergeCell ref="W1:AB1"/>
    <mergeCell ref="AC1:AI1"/>
    <mergeCell ref="AJ1:BA1"/>
    <mergeCell ref="BB1:BI1"/>
    <mergeCell ref="BJ1:BM1"/>
  </mergeCells>
  <conditionalFormatting sqref="F$1:F$1048576">
    <cfRule type="duplicateValues" dxfId="0" priority="1"/>
  </conditionalFormatting>
  <dataValidations count="10">
    <dataValidation type="list" allowBlank="1" showInputMessage="1" showErrorMessage="1" sqref="AN24 AQ24 AT24 AW24 AZ24 AN30 AQ30 AT30 AW30 AZ30 AN32 AQ32 AT32 AW32 AZ32 AN38 AQ38 AT38 AW38 AZ38 AN44 AQ44 AT44 AW44 AZ44 AN35:AN36 AN48:AN49 AN51:AN53 AN55:AN62 AN64:AN2344 AQ35:AQ36 AQ48:AQ49 AQ51:AQ53 AQ55:AQ62 AQ64:AQ2344 AT35:AT36 AT48:AT49 AT51:AT53 AT55:AT62 AT64:AT2344 AW35:AW36 AW48:AW49 AW51:AW53 AW55:AW62 AW64:AW2344 AZ35:AZ36 AZ48:AZ49 AZ51:AZ53 AZ55:AZ62 AZ64:AZ2344">
      <formula1>"TOP1,TOP2,TOP3,其他,无阵地"</formula1>
    </dataValidation>
    <dataValidation type="list" allowBlank="1" showInputMessage="1" showErrorMessage="1" sqref="AN25 AQ25 AN26 AQ26 AK28 AN28 AQ28 AT28 AW28 AZ28 AK29 AN29 AQ29 AT29 AW29 AZ29 AK30 AK31 AN31 AQ31 AT31 AW31 AZ31 AK32 AK33 AN33 AQ33 AT33 AW33 AZ33 AK34 AN34 AQ34 AT34 AW34 AZ34 AK37 AN37 AQ37 AT37 AW37 AZ37 AK38 AK39 AN39 AQ39 AT39 AW39 AZ39 AK40 AN40 AQ40 AT40 AW40 AZ40 AK41 AN41 AQ41 AT41 AW41 AZ41 AK42 AN42 AQ42 AT42 AW42 AZ42 AK43 AN43 AQ43 AT43 AW43 AZ43 AK44 AK45 AN45 AQ45 AT45 AW45 AZ45 AK46 AN46 AQ46 AT46 AW46 AZ46 AK47 AN47 AQ47 AT47 AW47 AZ47 AK50 AN50 AQ50 AT50 AW50 AZ50 AK54 AN54 AQ54 AT54 AW54 AZ54 AK63 AN63 AQ63 AT63 AW63 AZ63 AK4:AK17 AK19:AK26 AK35:AK36 AK48:AK49 AK51:AK53 AK55:AK62 AK64:AK2344 AN4:AN17 AN19:AN23 AQ4:AQ17 AQ19:AQ23 AT4:AT17 AT19:AT23 AT25:AT26 AW4:AW17 AW19:AW23 AW25:AW26 AZ4:AZ17 AZ19:AZ23 AZ25:AZ26">
      <formula1>"TOP1,TOP2,TOP3,其他"</formula1>
    </dataValidation>
    <dataValidation type="whole" operator="between" allowBlank="1" showInputMessage="1" showErrorMessage="1" sqref="BA25:BI25 BA26:BH26 AI28:AJ28 AL28:AM28 AO28:AP28 AR28:AS28 AU28:AV28 AX28:AY28 BA28:BH28 AI29:AJ29 AL29:AM29 AO29:AP29 AR29:AS29 AU29:AV29 AX29:AY29 BA29:BH29 T31:AG31 AI31:AJ31 AL31:AM31 AO31:AP31 AR31:AS31 AU31:AV31 AX31:AY31 BA31:BH31 AI33:AJ33 AL33:AM33 AO33:AP33 AR33:AS33 AU33:AV33 AX33:AY33 BA33:BH33 AI34:AJ34 AL34:AM34 AO34:AP34 AR34:AS34 AU34:AV34 AX34:AY34 BA34:BH34 T37:AG37 AI37:AJ37 AL37:AM37 AO37:AP37 AR37:AS37 AU37:AV37 AX37:AY37 BA37:BH37 AI39:AJ39 AL39:AM39 AO39:AP39 AR39:AS39 AU39:AV39 AX39:AY39 BA39:BH39 AI40:AJ40 AL40:AM40 AO40:AP40 AR40:AS40 AU40:AV40 AX40:AY40 BA40:BH40 AI41:AJ41 AL41:AM41 AO41:AP41 AR41:AS41 AU41:AV41 AX41:AY41 BA41:BH41 AI42:AJ42 AL42:AM42 AO42:AP42 AR42:AS42 AU42:AV42 AX42:AY42 BA42:BH42 AI43:AJ43 AL43:AM43 AO43:AP43 AR43:AS43 AU43:AV43 AX43:AY43 BA43:BH43 AI45:AJ45 AL45:AM45 AO45:AP45 AR45:AS45 AU45:AV45 AX45:AY45 BA45:BH45 AI46:AJ46 AL46:AM46 AO46:AP46 AR46:AS46 AU46:AV46 AX46:AY46 BA46:BH46 AI47:AJ47 AL47:AM47 AO47:AP47 AR47:AS47 AU47:AV47 AX47:AY47 BA47:BH47 T50:AG50 AI50:AJ50 AL50:AM50 AO50:AP50 AR50:AS50 AU50:AV50 AX50:AY50 BA50:BH50 T54:AG54 AI54:AJ54 AL54:AM54 AO54:AP54 AR54:AS54 AU54:AV54 AX54:AY54 BA54:BH54 T63:AG63 AI63:AJ63 AL63:AM63 AO63:AP63 AR63:AS63 AU63:AV63 AX63:AY63 BA63:BH63 T4:AG17 T19:AG23 T39:AG43 T25:AG26 T33:AG34 T28:AG29 T45:AG47 AI4:AJ17 AO4:AP17 AU4:AV17 AI19:AJ23 AO19:AP23 AU19:AV23 AI25:AJ26 AO25:AP26 AU25:AV26 BA19:BH23 BA4:BH17 AL25:AM26 AR25:AS26 AX25:AY26 AL4:AM17 AR4:AS17 AX4:AY17 AL19:AM23 AR19:AS23 AX19:AY23">
      <formula1>0</formula1>
      <formula2>100000</formula2>
    </dataValidation>
    <dataValidation type="list" allowBlank="1" showInputMessage="1" showErrorMessage="1" sqref="BJ28 BJ29 BJ30 BJ31 BJ32 BJ33 BJ34 BJ37 BJ38 BJ4:BJ17 BJ19:BJ26 BJ35:BJ36 BJ39:BJ47 BJ48:BJ2344">
      <formula1>"是,否"</formula1>
    </dataValidation>
    <dataValidation type="list" allowBlank="1" showInputMessage="1" showErrorMessage="1" sqref="BK40 BK41 BK47 BK4:BK17 BK19:BK26 BK28:BK39 BK42:BK46 BK48:BK2344">
      <formula1>"主城区,非主城区"</formula1>
    </dataValidation>
    <dataValidation type="list" allowBlank="1" showInputMessage="1" showErrorMessage="1" sqref="E4:E2344">
      <formula1>"已存在,无规划,洽谈中"</formula1>
    </dataValidation>
    <dataValidation type="list" allowBlank="1" showInputMessage="1" showErrorMessage="1" sqref="J4:J2344">
      <formula1>"综合卖场,荣耀体验店,荣耀授权专卖店,耀生活,华为授权体验店,华为堡垒店,华为非授权店,OPPO体验店,VIVO体验店,小米体验店,苹果体验店,其他品牌专卖店,运营商厅店,NKA综合卖场,其他"</formula1>
    </dataValidation>
    <dataValidation type="list" allowBlank="1" showInputMessage="1" showErrorMessage="1" sqref="M4:M2344">
      <formula1>"不合作,营业中,闭店,装修中"</formula1>
    </dataValidation>
    <dataValidation type="list" allowBlank="1" showInputMessage="1" showErrorMessage="1" sqref="N4:N2344">
      <formula1>"公开,公开&amp;三网,排它-移动,排它-电信,排它-联通,非排它-移动电信,非排它-移动联通,非排它-电信联通"</formula1>
    </dataValidation>
    <dataValidation type="list" allowBlank="1" showInputMessage="1" showErrorMessage="1" sqref="BL4:BL17 BL19:BL26 BL28:BL38 BL39:BL47 BL48:BL2344">
      <formula1>"街边店,MALL店"</formula1>
    </dataValidation>
  </dataValidations>
  <pageMargins left="0.7" right="0.7" top="0.75" bottom="0.75" header="0.3" footer="0.3"/>
  <pageSetup paperSize="9" orientation="portrait" horizontalDpi="300" verticalDpi="300"/>
  <headerFooter/>
  <ignoredErrors>
    <ignoredError sqref="U35:BM35 N30:BM30 BM29 O29:S29 K29:M29 L28:AM28 AO28:BM28 A28:J28 A1:BM24 A25:AG25 AI25:AM25 AO25:BM25 A26:AM26 AO26:AP26 AR26:BM26 A27:BM27 A65:BM2847 K30:L30 O64:BM64 BM54 K53:L54 F53:I54 N52:BM53 F52:L52 O51:BM51 BM50 O50:S50 O49:BM49 N48:BM48 K48:L51 F48:I51 A47:B64 BM43:BM47 O45:S47 F45:L47 N44:BI44 BM39:BM42 O39:S43 N38:BM38 BM37 O37:S37 K37:L44 F37:I44 N36:BM36 N35:S35 F35:L36 BM33:BM34 O33:S34 K33:M34 K32:BM32 BM31 O31:S31 K31:M31 F29:I34 A29:D46 BM63 O63:S63 K63:L64 F63:I64 O54:S54 F55:L62 N55:BM62" formulaRang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2336"/>
  <sheetViews>
    <sheetView zoomScale="70" zoomScaleNormal="70" topLeftCell="A2" workbookViewId="0">
      <selection activeCell="L27" sqref="L27"/>
    </sheetView>
  </sheetViews>
  <sheetFormatPr defaultColWidth="9.13333333333333" defaultRowHeight="16.5"/>
  <cols>
    <col min="1" max="6" width="9.13333333333333" style="82" customWidth="1"/>
    <col min="7" max="7" width="52.2" style="84" customWidth="1"/>
    <col min="8" max="8" width="24.1333333333333" style="85" customWidth="1"/>
    <col min="9" max="44" width="9.13333333333333" style="82" customWidth="1"/>
    <col min="45" max="45" width="12" style="82" customWidth="1"/>
    <col min="46" max="47" width="9.13333333333333" style="82" customWidth="1"/>
    <col min="48" max="48" width="11.4666666666667" style="82" customWidth="1"/>
    <col min="49" max="49" width="10.8" style="82" customWidth="1"/>
    <col min="50" max="68" width="9.13333333333333" style="82" customWidth="1"/>
    <col min="69" max="69" width="14.1333333333333" style="82" customWidth="1"/>
    <col min="70" max="16384" width="9.13333333333333" style="82" customWidth="1"/>
  </cols>
  <sheetData>
    <row r="1" s="81" customFormat="1" ht="15.75" customHeight="1" spans="1:69">
      <c r="A1" s="86" t="s">
        <v>0</v>
      </c>
      <c r="B1" s="12"/>
      <c r="C1" s="12"/>
      <c r="D1" s="13"/>
      <c r="E1" s="87" t="s">
        <v>375</v>
      </c>
      <c r="F1" s="12"/>
      <c r="G1" s="12"/>
      <c r="H1" s="12"/>
      <c r="I1" s="12"/>
      <c r="J1" s="12"/>
      <c r="K1" s="12"/>
      <c r="L1" s="12"/>
      <c r="M1" s="12"/>
      <c r="N1" s="12"/>
      <c r="O1" s="12"/>
      <c r="P1" s="12"/>
      <c r="Q1" s="12"/>
      <c r="R1" s="12"/>
      <c r="S1" s="12"/>
      <c r="T1" s="13"/>
      <c r="U1" s="88" t="s">
        <v>376</v>
      </c>
      <c r="V1" s="12"/>
      <c r="W1" s="12"/>
      <c r="X1" s="12"/>
      <c r="Y1" s="12"/>
      <c r="Z1" s="12"/>
      <c r="AA1" s="12"/>
      <c r="AB1" s="12"/>
      <c r="AC1" s="12"/>
      <c r="AD1" s="12"/>
      <c r="AE1" s="13"/>
      <c r="AF1" s="89" t="s">
        <v>377</v>
      </c>
      <c r="AG1" s="12"/>
      <c r="AH1" s="12"/>
      <c r="AI1" s="12"/>
      <c r="AJ1" s="12"/>
      <c r="AK1" s="12"/>
      <c r="AL1" s="12"/>
      <c r="AM1" s="12"/>
      <c r="AN1" s="13"/>
      <c r="AO1" s="90" t="s">
        <v>378</v>
      </c>
      <c r="AP1" s="12"/>
      <c r="AQ1" s="12"/>
      <c r="AR1" s="12"/>
      <c r="AS1" s="12"/>
      <c r="AT1" s="12"/>
      <c r="AU1" s="12"/>
      <c r="AV1" s="12"/>
      <c r="AW1" s="12"/>
      <c r="AX1" s="12"/>
      <c r="AY1" s="12"/>
      <c r="AZ1" s="12"/>
      <c r="BA1" s="12"/>
      <c r="BB1" s="12"/>
      <c r="BC1" s="12"/>
      <c r="BD1" s="12"/>
      <c r="BE1" s="12"/>
      <c r="BF1" s="12"/>
      <c r="BG1" s="12"/>
      <c r="BH1" s="12"/>
      <c r="BI1" s="13"/>
      <c r="BJ1" s="91" t="s">
        <v>379</v>
      </c>
      <c r="BK1" s="12"/>
      <c r="BL1" s="12"/>
      <c r="BM1" s="12"/>
      <c r="BN1" s="12"/>
      <c r="BO1" s="12"/>
      <c r="BP1" s="13"/>
      <c r="BQ1" s="92" t="s">
        <v>8</v>
      </c>
    </row>
    <row r="2" s="82" customFormat="1" ht="63" customHeight="1" spans="1:69">
      <c r="A2" s="93" t="s">
        <v>380</v>
      </c>
      <c r="B2" s="93" t="s">
        <v>381</v>
      </c>
      <c r="C2" s="93" t="s">
        <v>382</v>
      </c>
      <c r="D2" s="93" t="s">
        <v>383</v>
      </c>
      <c r="E2" s="93" t="s">
        <v>384</v>
      </c>
      <c r="F2" s="93" t="s">
        <v>385</v>
      </c>
      <c r="G2" s="93" t="s">
        <v>386</v>
      </c>
      <c r="H2" s="94" t="s">
        <v>387</v>
      </c>
      <c r="I2" s="93" t="s">
        <v>388</v>
      </c>
      <c r="J2" s="93" t="s">
        <v>389</v>
      </c>
      <c r="K2" s="93" t="s">
        <v>390</v>
      </c>
      <c r="L2" s="93" t="s">
        <v>391</v>
      </c>
      <c r="M2" s="93" t="s">
        <v>392</v>
      </c>
      <c r="N2" s="93" t="s">
        <v>393</v>
      </c>
      <c r="O2" s="93" t="s">
        <v>394</v>
      </c>
      <c r="P2" s="93" t="s">
        <v>395</v>
      </c>
      <c r="Q2" s="93" t="s">
        <v>396</v>
      </c>
      <c r="R2" s="93" t="s">
        <v>397</v>
      </c>
      <c r="S2" s="93" t="s">
        <v>398</v>
      </c>
      <c r="T2" s="93" t="s">
        <v>399</v>
      </c>
      <c r="U2" s="93" t="s">
        <v>400</v>
      </c>
      <c r="V2" s="93" t="s">
        <v>401</v>
      </c>
      <c r="W2" s="93" t="s">
        <v>402</v>
      </c>
      <c r="X2" s="93" t="s">
        <v>403</v>
      </c>
      <c r="Y2" s="93" t="s">
        <v>404</v>
      </c>
      <c r="Z2" s="93" t="s">
        <v>405</v>
      </c>
      <c r="AA2" s="93" t="s">
        <v>406</v>
      </c>
      <c r="AB2" s="93" t="s">
        <v>407</v>
      </c>
      <c r="AC2" s="93" t="s">
        <v>408</v>
      </c>
      <c r="AD2" s="93" t="s">
        <v>409</v>
      </c>
      <c r="AE2" s="93" t="s">
        <v>410</v>
      </c>
      <c r="AF2" s="93" t="s">
        <v>411</v>
      </c>
      <c r="AG2" s="93" t="s">
        <v>412</v>
      </c>
      <c r="AH2" s="93" t="s">
        <v>413</v>
      </c>
      <c r="AI2" s="93" t="s">
        <v>414</v>
      </c>
      <c r="AJ2" s="93" t="s">
        <v>415</v>
      </c>
      <c r="AK2" s="93" t="s">
        <v>416</v>
      </c>
      <c r="AL2" s="93" t="s">
        <v>417</v>
      </c>
      <c r="AM2" s="93" t="s">
        <v>418</v>
      </c>
      <c r="AN2" s="93" t="s">
        <v>419</v>
      </c>
      <c r="AO2" s="93" t="s">
        <v>420</v>
      </c>
      <c r="AP2" s="93" t="s">
        <v>421</v>
      </c>
      <c r="AQ2" s="123" t="s">
        <v>422</v>
      </c>
      <c r="AR2" s="123" t="s">
        <v>423</v>
      </c>
      <c r="AS2" s="123" t="s">
        <v>424</v>
      </c>
      <c r="AT2" s="123" t="s">
        <v>425</v>
      </c>
      <c r="AU2" s="93" t="s">
        <v>426</v>
      </c>
      <c r="AV2" s="93" t="s">
        <v>427</v>
      </c>
      <c r="AW2" s="93" t="s">
        <v>428</v>
      </c>
      <c r="AX2" s="93" t="s">
        <v>429</v>
      </c>
      <c r="AY2" s="93" t="s">
        <v>430</v>
      </c>
      <c r="AZ2" s="93" t="s">
        <v>431</v>
      </c>
      <c r="BA2" s="93" t="s">
        <v>432</v>
      </c>
      <c r="BB2" s="93" t="s">
        <v>433</v>
      </c>
      <c r="BC2" s="93" t="s">
        <v>434</v>
      </c>
      <c r="BD2" s="93" t="s">
        <v>435</v>
      </c>
      <c r="BE2" s="93" t="s">
        <v>436</v>
      </c>
      <c r="BF2" s="93" t="s">
        <v>437</v>
      </c>
      <c r="BG2" s="93" t="s">
        <v>438</v>
      </c>
      <c r="BH2" s="93" t="s">
        <v>439</v>
      </c>
      <c r="BI2" s="93" t="s">
        <v>440</v>
      </c>
      <c r="BJ2" s="93" t="s">
        <v>37</v>
      </c>
      <c r="BK2" s="93" t="s">
        <v>38</v>
      </c>
      <c r="BL2" s="93" t="s">
        <v>39</v>
      </c>
      <c r="BM2" s="93" t="s">
        <v>40</v>
      </c>
      <c r="BN2" s="96" t="s">
        <v>41</v>
      </c>
      <c r="BO2" s="96" t="s">
        <v>42</v>
      </c>
      <c r="BP2" s="96" t="s">
        <v>43</v>
      </c>
      <c r="BQ2" s="96" t="s">
        <v>441</v>
      </c>
    </row>
    <row r="3" s="83" customFormat="1" ht="27.75" customHeight="1" spans="1:69">
      <c r="A3" s="97" t="s">
        <v>442</v>
      </c>
      <c r="B3" s="97" t="s">
        <v>442</v>
      </c>
      <c r="C3" s="97" t="s">
        <v>442</v>
      </c>
      <c r="D3" s="97" t="s">
        <v>442</v>
      </c>
      <c r="E3" s="20" t="s">
        <v>443</v>
      </c>
      <c r="F3" s="20" t="s">
        <v>443</v>
      </c>
      <c r="G3" s="97" t="s">
        <v>444</v>
      </c>
      <c r="H3" s="98" t="s">
        <v>442</v>
      </c>
      <c r="I3" s="20" t="s">
        <v>443</v>
      </c>
      <c r="J3" s="20" t="s">
        <v>443</v>
      </c>
      <c r="K3" s="20" t="s">
        <v>443</v>
      </c>
      <c r="L3" s="20" t="s">
        <v>443</v>
      </c>
      <c r="M3" s="20" t="s">
        <v>443</v>
      </c>
      <c r="N3" s="20" t="s">
        <v>443</v>
      </c>
      <c r="O3" s="20" t="s">
        <v>443</v>
      </c>
      <c r="P3" s="20" t="s">
        <v>443</v>
      </c>
      <c r="Q3" s="20" t="s">
        <v>443</v>
      </c>
      <c r="R3" s="20" t="s">
        <v>443</v>
      </c>
      <c r="S3" s="20" t="s">
        <v>443</v>
      </c>
      <c r="T3" s="20" t="s">
        <v>443</v>
      </c>
      <c r="U3" s="97" t="s">
        <v>442</v>
      </c>
      <c r="V3" s="97" t="s">
        <v>442</v>
      </c>
      <c r="W3" s="97" t="s">
        <v>442</v>
      </c>
      <c r="X3" s="97" t="s">
        <v>442</v>
      </c>
      <c r="Y3" s="97" t="s">
        <v>442</v>
      </c>
      <c r="Z3" s="97" t="s">
        <v>442</v>
      </c>
      <c r="AA3" s="97" t="s">
        <v>442</v>
      </c>
      <c r="AB3" s="97" t="s">
        <v>442</v>
      </c>
      <c r="AC3" s="97" t="s">
        <v>442</v>
      </c>
      <c r="AD3" s="97" t="s">
        <v>442</v>
      </c>
      <c r="AE3" s="97" t="s">
        <v>442</v>
      </c>
      <c r="AF3" s="97" t="s">
        <v>442</v>
      </c>
      <c r="AG3" s="97" t="s">
        <v>442</v>
      </c>
      <c r="AH3" s="97" t="s">
        <v>442</v>
      </c>
      <c r="AI3" s="97" t="s">
        <v>442</v>
      </c>
      <c r="AJ3" s="97" t="s">
        <v>442</v>
      </c>
      <c r="AK3" s="97" t="s">
        <v>442</v>
      </c>
      <c r="AL3" s="97" t="s">
        <v>442</v>
      </c>
      <c r="AM3" s="97" t="s">
        <v>442</v>
      </c>
      <c r="AN3" s="97" t="s">
        <v>442</v>
      </c>
      <c r="AO3" s="97" t="s">
        <v>443</v>
      </c>
      <c r="AP3" s="97" t="s">
        <v>442</v>
      </c>
      <c r="AQ3" s="20" t="s">
        <v>443</v>
      </c>
      <c r="AR3" s="97" t="s">
        <v>442</v>
      </c>
      <c r="AS3" s="97" t="s">
        <v>442</v>
      </c>
      <c r="AT3" s="97" t="s">
        <v>442</v>
      </c>
      <c r="AU3" s="97" t="s">
        <v>442</v>
      </c>
      <c r="AV3" s="97" t="s">
        <v>442</v>
      </c>
      <c r="AW3" s="97" t="s">
        <v>442</v>
      </c>
      <c r="AX3" s="97" t="s">
        <v>442</v>
      </c>
      <c r="AY3" s="97" t="s">
        <v>442</v>
      </c>
      <c r="AZ3" s="97" t="s">
        <v>442</v>
      </c>
      <c r="BA3" s="97" t="s">
        <v>442</v>
      </c>
      <c r="BB3" s="97" t="s">
        <v>442</v>
      </c>
      <c r="BC3" s="97" t="s">
        <v>442</v>
      </c>
      <c r="BD3" s="97" t="s">
        <v>442</v>
      </c>
      <c r="BE3" s="97" t="s">
        <v>442</v>
      </c>
      <c r="BF3" s="97" t="s">
        <v>442</v>
      </c>
      <c r="BG3" s="97" t="s">
        <v>442</v>
      </c>
      <c r="BH3" s="97" t="s">
        <v>442</v>
      </c>
      <c r="BI3" s="97" t="s">
        <v>442</v>
      </c>
      <c r="BJ3" s="97" t="s">
        <v>442</v>
      </c>
      <c r="BK3" s="97" t="s">
        <v>442</v>
      </c>
      <c r="BL3" s="97" t="s">
        <v>442</v>
      </c>
      <c r="BM3" s="97" t="s">
        <v>442</v>
      </c>
      <c r="BN3" s="97" t="s">
        <v>442</v>
      </c>
      <c r="BO3" s="97" t="s">
        <v>442</v>
      </c>
      <c r="BP3" s="97" t="s">
        <v>442</v>
      </c>
      <c r="BQ3" s="20" t="s">
        <v>443</v>
      </c>
    </row>
    <row r="4" s="83" customFormat="1" ht="13.9" customHeight="1" spans="1:69">
      <c r="A4" s="99" t="str">
        <f>IFERROR(_xlfn.XLOOKUP($G4,通讯通路门店!$S$4:$S$993933,通讯通路门店!$A$4:$A$993933,0,0),"")</f>
        <v>海南省</v>
      </c>
      <c r="B4" s="99" t="str">
        <f>IFERROR(_xlfn.XLOOKUP($G4,通讯通路门店!$S$4:$S$993933,通讯通路门店!$B$4:$B$993933,0,0),"")</f>
        <v>昌江黎族自治县</v>
      </c>
      <c r="C4" s="99" t="str">
        <f>IFERROR(_xlfn.XLOOKUP($G4,通讯通路门店!$S$4:$S$993933,通讯通路门店!$C$4:$C$993933,0,0),"")</f>
        <v>昌江黎族自治县</v>
      </c>
      <c r="D4" s="99" t="str">
        <f>IFERROR(_xlfn.XLOOKUP($G4,通讯通路门店!$S$4:$S$993933,通讯通路门店!$D$4:$D$993933,0,0),"")</f>
        <v>乌烈镇</v>
      </c>
      <c r="G4" s="99" t="str">
        <f t="array" ref="G4:G919">_xlfn.UNIQUE(通讯通路门店!S4:S993933)</f>
        <v>昌江乌烈飞越手机卖场</v>
      </c>
      <c r="H4" s="100" t="str">
        <f>IFERROR(_xlfn.XLOOKUP($G4,通讯通路门店!$S$4:$S$993933,通讯通路门店!$R$4:$R$993933,0,0),"")</f>
        <v>100061966101</v>
      </c>
      <c r="U4" s="99">
        <f>COUNTIF(通讯通路门店!$S:$S,$G4)</f>
        <v>1</v>
      </c>
      <c r="V4" s="99">
        <f>COUNTIFS(通讯通路门店!$S:$S,$G4,通讯通路门店!$J:$J,"综合卖场")</f>
        <v>1</v>
      </c>
      <c r="W4" s="99">
        <f>SUMIFS(通讯通路门店!$AJ:$AJ,通讯通路门店!$S:$S,通讯客户沙盘!$G4)</f>
        <v>1</v>
      </c>
      <c r="X4" s="99">
        <f t="shared" ref="X4:X67" si="0">Y4+Z4+AA4+AB4+AC4+AD4+AE4</f>
        <v>0</v>
      </c>
      <c r="Y4" s="99">
        <f>COUNTIFS(通讯通路门店!$S:$S,$G4,通讯通路门店!$J:$J,"荣耀体验店")+COUNTIFS(通讯通路门店!$S:$S,$G4,通讯通路门店!$J:$J,"荣耀授权专卖店")</f>
        <v>0</v>
      </c>
      <c r="Z4" s="99">
        <f>COUNTIFS(通讯通路门店!$S:$S,$G4,通讯通路门店!$J:$J,"VIVO体验店")</f>
        <v>0</v>
      </c>
      <c r="AA4" s="99">
        <f>COUNTIFS(通讯通路门店!$S:$S,$G4,通讯通路门店!$J:$J,"OPPO体验店")</f>
        <v>0</v>
      </c>
      <c r="AB4" s="99">
        <f>COUNTIFS(通讯通路门店!$S:$S,$G4,通讯通路门店!$J:$J,"华为授权体验店")+COUNTIFS(通讯通路门店!$S:$S,$G4,通讯通路门店!$J:$J,"华为堡垒店")</f>
        <v>0</v>
      </c>
      <c r="AC4" s="99">
        <f>COUNTIFS(通讯通路门店!$S:$S,$G4,通讯通路门店!$J:$J,"小米体验店")</f>
        <v>0</v>
      </c>
      <c r="AD4" s="99">
        <f>COUNTIFS(通讯通路门店!$S:$S,$G4,通讯通路门店!$J:$J,"苹果体验店")</f>
        <v>0</v>
      </c>
      <c r="AE4" s="99">
        <f>COUNTIFS(通讯通路门店!$S:$S,$G4,通讯通路门店!$J:$J,"其他品牌专卖店")</f>
        <v>0</v>
      </c>
      <c r="AF4" s="99">
        <f>SUMIFS(通讯通路门店!$BI:$BI,通讯通路门店!$S:$S,$G4)</f>
        <v>2</v>
      </c>
      <c r="AG4" s="99">
        <f>SUMIFS(通讯通路门店!$BH:$BH,通讯通路门店!$S:$S,$G4)</f>
        <v>2</v>
      </c>
      <c r="AH4" s="99">
        <f t="shared" ref="AH4:AH67" si="1">AI4+AJ4+AK4+AL4+AM4+AN4</f>
        <v>0</v>
      </c>
      <c r="AI4" s="99">
        <f>SUMIFS(通讯通路门店!$BB:$BB,通讯通路门店!$S:$S,$G4)</f>
        <v>0</v>
      </c>
      <c r="AJ4" s="99">
        <f>SUMIFS(通讯通路门店!$BE:$BE,通讯通路门店!$S:$S,$G4)</f>
        <v>0</v>
      </c>
      <c r="AK4" s="99">
        <f>SUMIFS(通讯通路门店!$BG:$BG,通讯通路门店!$S:$S,$G4)</f>
        <v>0</v>
      </c>
      <c r="AL4" s="99">
        <f>SUMIFS(通讯通路门店!$BC:$BC,通讯通路门店!$S:$S,$G4)</f>
        <v>0</v>
      </c>
      <c r="AM4" s="99">
        <f>SUMIFS(通讯通路门店!$BD:$BD,通讯通路门店!$S:$S,$G4)</f>
        <v>0</v>
      </c>
      <c r="AN4" s="99">
        <f>SUMIFS(通讯通路门店!$BF:$BF,通讯通路门店!$S:$S,$G4)</f>
        <v>0</v>
      </c>
      <c r="AO4" s="99">
        <f t="shared" ref="AO4:AO67" si="2">AP4+AQ4</f>
        <v>115</v>
      </c>
      <c r="AP4" s="99">
        <f>SUMIFS(通讯通路门店!$K:$K,通讯通路门店!$S:$S,$G4)</f>
        <v>115</v>
      </c>
      <c r="AR4" s="99">
        <f>SUMIFS(通讯通路门店!$T:$T,通讯通路门店!$S:$S,$G4)</f>
        <v>51</v>
      </c>
      <c r="AS4" s="99">
        <f>SUMIFS(通讯通路门店!$U:$U,通讯通路门店!$S:$S,$G4)</f>
        <v>7</v>
      </c>
      <c r="AT4" s="99">
        <f>SUMIFS(通讯通路门店!$V:$V,通讯通路门店!$S:$S,$G4)</f>
        <v>0</v>
      </c>
      <c r="AU4" s="99">
        <f>SUMIFS(通讯通路门店!$W:$W,通讯通路门店!$S:$S,$G4)</f>
        <v>6</v>
      </c>
      <c r="AV4" s="99">
        <f>SUMIFS(通讯通路门店!$Z:$Z,通讯通路门店!$S:$S,$G4)</f>
        <v>17</v>
      </c>
      <c r="AW4" s="99">
        <f>SUMIFS(通讯通路门店!$AB:$AB,通讯通路门店!$S:$S,$G4)</f>
        <v>22</v>
      </c>
      <c r="AX4" s="99">
        <f>SUMIFS(通讯通路门店!$X:$X,通讯通路门店!$S:$S,$G4)</f>
        <v>0</v>
      </c>
      <c r="AY4" s="99">
        <f>SUMIFS(通讯通路门店!$Y:$Y,通讯通路门店!$S:$S,$G4)</f>
        <v>12</v>
      </c>
      <c r="AZ4" s="99">
        <f>SUMIFS(通讯通路门店!$AA:$AA,通讯通路门店!$S:$S,$G4)</f>
        <v>0</v>
      </c>
      <c r="BA4" s="99">
        <f t="shared" ref="BA4:BA67" si="3">AP4-BB4</f>
        <v>115</v>
      </c>
      <c r="BB4" s="99">
        <f t="shared" ref="BB4:BB67" si="4">BC4+BD4+BE4+BF4+BG4+BH4</f>
        <v>0</v>
      </c>
      <c r="BC4" s="99">
        <f>SUMIFS(通讯通路门店!$W:$W,通讯通路门店!$S:$S,$G4,通讯通路门店!$J:$J,"荣耀体验店")+SUMIFS(通讯通路门店!$W:$W,通讯通路门店!$S:$S,$G4,通讯通路门店!$J:$J,"荣耀授权专卖店")</f>
        <v>0</v>
      </c>
      <c r="BD4" s="99">
        <f>SUMIFS(通讯通路门店!$Z:$Z,通讯通路门店!$S:$S,$G4,通讯通路门店!$J:$J,"VIVO体验店")</f>
        <v>0</v>
      </c>
      <c r="BE4" s="99">
        <f>SUMIFS(通讯通路门店!$AB:$AB,通讯通路门店!$S:$S,$G4,通讯通路门店!$J:$J,"OPPO体验店")</f>
        <v>0</v>
      </c>
      <c r="BF4" s="99">
        <f>SUMIFS(通讯通路门店!$X:$X,通讯通路门店!$S:$S,$G4,通讯通路门店!$J:$J,"华为授权体验店")+SUMIFS(通讯通路门店!$AA:$AA,通讯通路门店!$S:$S,$G4,通讯通路门店!$J:$J,"华为堡垒店")</f>
        <v>0</v>
      </c>
      <c r="BG4" s="99">
        <f>SUMIFS(通讯通路门店!$Y:$Y,通讯通路门店!$S:$S,$G4,通讯通路门店!$J:$J,"小米体验店")</f>
        <v>0</v>
      </c>
      <c r="BH4" s="99">
        <f>SUMIFS(通讯通路门店!$AA:$AA,通讯通路门店!$S:$S,$G4,通讯通路门店!$J:$J,"苹果体验店")</f>
        <v>0</v>
      </c>
      <c r="BI4" s="99">
        <f>SUMIFS(通讯通路门店!$K:$K,通讯通路门店!$S:$S,$G4,通讯通路门店!$J:$J,"其他品牌专卖店")</f>
        <v>0</v>
      </c>
      <c r="BJ4" s="99">
        <f>SUMIFS(通讯通路门店!$AC:$AC,通讯通路门店!$S:$S,$G4)</f>
        <v>0</v>
      </c>
      <c r="BK4" s="99">
        <f>SUMIFS(通讯通路门店!$AD:$AD,通讯通路门店!$S:$S,$G4)</f>
        <v>0</v>
      </c>
      <c r="BL4" s="99">
        <f>SUMIFS(通讯通路门店!$AE:$AE,通讯通路门店!$S:$S,$G4)</f>
        <v>0</v>
      </c>
      <c r="BM4" s="99">
        <f>SUMIFS(通讯通路门店!$AF:$AF,通讯通路门店!$S:$S,$G4)</f>
        <v>0</v>
      </c>
      <c r="BN4" s="99">
        <f>SUMIFS(通讯通路门店!$AG:$AG,通讯通路门店!$S:$S,$G4)</f>
        <v>0</v>
      </c>
      <c r="BO4" s="99">
        <f>SUMIFS(通讯通路门店!$AH:$AH,通讯通路门店!$S:$S,$G4)</f>
        <v>0</v>
      </c>
      <c r="BP4" s="99">
        <f>SUMIFS(通讯通路门店!$AI:$AI,通讯通路门店!$S:$S,$G4)</f>
        <v>0</v>
      </c>
    </row>
    <row r="5" s="83" customFormat="1" ht="13.9" customHeight="1" spans="1:69">
      <c r="A5" s="99" t="str">
        <f>IFERROR(_xlfn.XLOOKUP($G5,通讯通路门店!$S$4:$S$993933,通讯通路门店!$A$4:$A$993933,0,0),"")</f>
        <v>海南省</v>
      </c>
      <c r="B5" s="99" t="str">
        <f>IFERROR(_xlfn.XLOOKUP($G5,通讯通路门店!$S$4:$S$993933,通讯通路门店!$B$4:$B$993933,0,0),"")</f>
        <v>昌江黎族自治县</v>
      </c>
      <c r="C5" s="99" t="str">
        <f>IFERROR(_xlfn.XLOOKUP($G5,通讯通路门店!$S$4:$S$993933,通讯通路门店!$C$4:$C$993933,0,0),"")</f>
        <v>昌江黎族自治县</v>
      </c>
      <c r="D5" s="99" t="str">
        <f>IFERROR(_xlfn.XLOOKUP($G5,通讯通路门店!$S$4:$S$993933,通讯通路门店!$D$4:$D$993933,0,0),"")</f>
        <v>海尾镇</v>
      </c>
      <c r="G5" s="101" t="str">
        <v>昌江海尾诚信手机卖场</v>
      </c>
      <c r="H5" s="102" t="str">
        <f>IFERROR(_xlfn.XLOOKUP($G5,通讯通路门店!$S$4:$S$993933,通讯通路门店!$R$4:$R$993933,0,0),"")</f>
        <v>100024618301</v>
      </c>
      <c r="U5" s="99">
        <f>COUNTIF(通讯通路门店!$S:$S,$G5)</f>
        <v>1</v>
      </c>
      <c r="V5" s="99">
        <f>COUNTIFS(通讯通路门店!$S:$S,$G5,通讯通路门店!$J:$J,"综合卖场")</f>
        <v>1</v>
      </c>
      <c r="W5" s="99">
        <f>SUMIFS(通讯通路门店!$AJ:$AJ,通讯通路门店!$S:$S,通讯客户沙盘!$G5)</f>
        <v>1</v>
      </c>
      <c r="X5" s="99">
        <f t="shared" si="0"/>
        <v>0</v>
      </c>
      <c r="Y5" s="99">
        <f>COUNTIFS(通讯通路门店!$S:$S,$G5,通讯通路门店!$J:$J,"荣耀体验店")+COUNTIFS(通讯通路门店!$S:$S,$G5,通讯通路门店!$J:$J,"荣耀授权专卖店")</f>
        <v>0</v>
      </c>
      <c r="Z5" s="99">
        <f>COUNTIFS(通讯通路门店!$S:$S,$G5,通讯通路门店!$J:$J,"VIVO体验店")</f>
        <v>0</v>
      </c>
      <c r="AA5" s="99">
        <f>COUNTIFS(通讯通路门店!$S:$S,$G5,通讯通路门店!$J:$J,"OPPO体验店")</f>
        <v>0</v>
      </c>
      <c r="AB5" s="99">
        <f>COUNTIFS(通讯通路门店!$S:$S,$G5,通讯通路门店!$J:$J,"华为授权体验店")+COUNTIFS(通讯通路门店!$S:$S,$G5,通讯通路门店!$J:$J,"华为堡垒店")</f>
        <v>0</v>
      </c>
      <c r="AC5" s="99">
        <f>COUNTIFS(通讯通路门店!$S:$S,$G5,通讯通路门店!$J:$J,"小米体验店")</f>
        <v>0</v>
      </c>
      <c r="AD5" s="99">
        <f>COUNTIFS(通讯通路门店!$S:$S,$G5,通讯通路门店!$J:$J,"苹果体验店")</f>
        <v>0</v>
      </c>
      <c r="AE5" s="99">
        <f>COUNTIFS(通讯通路门店!$S:$S,$G5,通讯通路门店!$J:$J,"其他品牌专卖店")</f>
        <v>0</v>
      </c>
      <c r="AF5" s="99">
        <f>SUMIFS(通讯通路门店!$BI:$BI,通讯通路门店!$S:$S,$G5)</f>
        <v>4</v>
      </c>
      <c r="AG5" s="99">
        <f>SUMIFS(通讯通路门店!$BH:$BH,通讯通路门店!$S:$S,$G5)</f>
        <v>4</v>
      </c>
      <c r="AH5" s="99">
        <f t="shared" si="1"/>
        <v>0</v>
      </c>
      <c r="AI5" s="99">
        <f>SUMIFS(通讯通路门店!$BB:$BB,通讯通路门店!$S:$S,$G5)</f>
        <v>0</v>
      </c>
      <c r="AJ5" s="99">
        <f>SUMIFS(通讯通路门店!$BE:$BE,通讯通路门店!$S:$S,$G5)</f>
        <v>0</v>
      </c>
      <c r="AK5" s="99">
        <f>SUMIFS(通讯通路门店!$BG:$BG,通讯通路门店!$S:$S,$G5)</f>
        <v>0</v>
      </c>
      <c r="AL5" s="99">
        <f>SUMIFS(通讯通路门店!$BC:$BC,通讯通路门店!$S:$S,$G5)</f>
        <v>0</v>
      </c>
      <c r="AM5" s="99">
        <f>SUMIFS(通讯通路门店!$BD:$BD,通讯通路门店!$S:$S,$G5)</f>
        <v>0</v>
      </c>
      <c r="AN5" s="99">
        <f>SUMIFS(通讯通路门店!$BF:$BF,通讯通路门店!$S:$S,$G5)</f>
        <v>0</v>
      </c>
      <c r="AO5" s="99">
        <f t="shared" si="2"/>
        <v>133</v>
      </c>
      <c r="AP5" s="99">
        <f>SUMIFS(通讯通路门店!$K:$K,通讯通路门店!$S:$S,$G5)</f>
        <v>133</v>
      </c>
      <c r="AR5" s="99">
        <f>SUMIFS(通讯通路门店!$T:$T,通讯通路门店!$S:$S,$G5)</f>
        <v>44</v>
      </c>
      <c r="AS5" s="99">
        <f>SUMIFS(通讯通路门店!$U:$U,通讯通路门店!$S:$S,$G5)</f>
        <v>21</v>
      </c>
      <c r="AT5" s="99">
        <f>SUMIFS(通讯通路门店!$V:$V,通讯通路门店!$S:$S,$G5)</f>
        <v>0</v>
      </c>
      <c r="AU5" s="99">
        <f>SUMIFS(通讯通路门店!$W:$W,通讯通路门店!$S:$S,$G5)</f>
        <v>11</v>
      </c>
      <c r="AV5" s="99">
        <f>SUMIFS(通讯通路门店!$Z:$Z,通讯通路门店!$S:$S,$G5)</f>
        <v>24</v>
      </c>
      <c r="AW5" s="99">
        <f>SUMIFS(通讯通路门店!$AB:$AB,通讯通路门店!$S:$S,$G5)</f>
        <v>23</v>
      </c>
      <c r="AX5" s="99">
        <f>SUMIFS(通讯通路门店!$X:$X,通讯通路门店!$S:$S,$G5)</f>
        <v>2</v>
      </c>
      <c r="AY5" s="99">
        <f>SUMIFS(通讯通路门店!$Y:$Y,通讯通路门店!$S:$S,$G5)</f>
        <v>4</v>
      </c>
      <c r="AZ5" s="99">
        <f>SUMIFS(通讯通路门店!$AA:$AA,通讯通路门店!$S:$S,$G5)</f>
        <v>0</v>
      </c>
      <c r="BA5" s="99">
        <f t="shared" si="3"/>
        <v>133</v>
      </c>
      <c r="BB5" s="99">
        <f t="shared" si="4"/>
        <v>0</v>
      </c>
      <c r="BC5" s="99">
        <f>SUMIFS(通讯通路门店!$W:$W,通讯通路门店!$S:$S,$G5,通讯通路门店!$J:$J,"荣耀体验店")+SUMIFS(通讯通路门店!$W:$W,通讯通路门店!$S:$S,$G5,通讯通路门店!$J:$J,"荣耀授权专卖店")</f>
        <v>0</v>
      </c>
      <c r="BD5" s="99">
        <f>SUMIFS(通讯通路门店!$Z:$Z,通讯通路门店!$S:$S,$G5,通讯通路门店!$J:$J,"VIVO体验店")</f>
        <v>0</v>
      </c>
      <c r="BE5" s="99">
        <f>SUMIFS(通讯通路门店!$AB:$AB,通讯通路门店!$S:$S,$G5,通讯通路门店!$J:$J,"OPPO体验店")</f>
        <v>0</v>
      </c>
      <c r="BF5" s="99">
        <f>SUMIFS(通讯通路门店!$X:$X,通讯通路门店!$S:$S,$G5,通讯通路门店!$J:$J,"华为授权体验店")+SUMIFS(通讯通路门店!$AA:$AA,通讯通路门店!$S:$S,$G5,通讯通路门店!$J:$J,"华为堡垒店")</f>
        <v>0</v>
      </c>
      <c r="BG5" s="99">
        <f>SUMIFS(通讯通路门店!$Y:$Y,通讯通路门店!$S:$S,$G5,通讯通路门店!$J:$J,"小米体验店")</f>
        <v>0</v>
      </c>
      <c r="BH5" s="99">
        <f>SUMIFS(通讯通路门店!$AA:$AA,通讯通路门店!$S:$S,$G5,通讯通路门店!$J:$J,"苹果体验店")</f>
        <v>0</v>
      </c>
      <c r="BI5" s="99">
        <f>SUMIFS(通讯通路门店!$K:$K,通讯通路门店!$S:$S,$G5,通讯通路门店!$J:$J,"其他品牌专卖店")</f>
        <v>0</v>
      </c>
      <c r="BJ5" s="99">
        <f>SUMIFS(通讯通路门店!$AC:$AC,通讯通路门店!$S:$S,$G5)</f>
        <v>0</v>
      </c>
      <c r="BK5" s="99">
        <f>SUMIFS(通讯通路门店!$AD:$AD,通讯通路门店!$S:$S,$G5)</f>
        <v>0</v>
      </c>
      <c r="BL5" s="99">
        <f>SUMIFS(通讯通路门店!$AE:$AE,通讯通路门店!$S:$S,$G5)</f>
        <v>1</v>
      </c>
      <c r="BM5" s="99">
        <f>SUMIFS(通讯通路门店!$AF:$AF,通讯通路门店!$S:$S,$G5)</f>
        <v>1</v>
      </c>
      <c r="BN5" s="99">
        <f>SUMIFS(通讯通路门店!$AG:$AG,通讯通路门店!$S:$S,$G5)</f>
        <v>0</v>
      </c>
      <c r="BO5" s="99">
        <f>SUMIFS(通讯通路门店!$AH:$AH,通讯通路门店!$S:$S,$G5)</f>
        <v>2</v>
      </c>
      <c r="BP5" s="99">
        <f>SUMIFS(通讯通路门店!$AI:$AI,通讯通路门店!$S:$S,$G5)</f>
        <v>0</v>
      </c>
    </row>
    <row r="6" s="83" customFormat="1" ht="13.9" customHeight="1" spans="1:69">
      <c r="A6" s="99" t="str">
        <f>IFERROR(_xlfn.XLOOKUP($G6,通讯通路门店!$S$4:$S$993933,通讯通路门店!$A$4:$A$993933,0,0),"")</f>
        <v>海南省</v>
      </c>
      <c r="B6" s="99" t="str">
        <f>IFERROR(_xlfn.XLOOKUP($G6,通讯通路门店!$S$4:$S$993933,通讯通路门店!$B$4:$B$993933,0,0),"")</f>
        <v>昌江黎族自治县</v>
      </c>
      <c r="C6" s="99" t="str">
        <f>IFERROR(_xlfn.XLOOKUP($G6,通讯通路门店!$S$4:$S$993933,通讯通路门店!$C$4:$C$993933,0,0),"")</f>
        <v>昌江黎族自治县</v>
      </c>
      <c r="D6" s="99" t="str">
        <f>IFERROR(_xlfn.XLOOKUP($G6,通讯通路门店!$S$4:$S$993933,通讯通路门店!$D$4:$D$993933,0,0),"")</f>
        <v>石碌镇</v>
      </c>
      <c r="G6" s="101" t="str">
        <v>昌江石碌亿通手机卖场</v>
      </c>
      <c r="H6" s="102" t="str">
        <f>IFERROR(_xlfn.XLOOKUP($G6,通讯通路门店!$S$4:$S$993933,通讯通路门店!$R$4:$R$993933,0,0),"")</f>
        <v>100048460501</v>
      </c>
      <c r="U6" s="99">
        <f>COUNTIF(通讯通路门店!$S:$S,$G6)</f>
        <v>2</v>
      </c>
      <c r="V6" s="99">
        <f>COUNTIFS(通讯通路门店!$S:$S,$G6,通讯通路门店!$J:$J,"综合卖场")</f>
        <v>2</v>
      </c>
      <c r="W6" s="99">
        <f>SUMIFS(通讯通路门店!$AJ:$AJ,通讯通路门店!$S:$S,通讯客户沙盘!$G6)</f>
        <v>2</v>
      </c>
      <c r="X6" s="99">
        <f t="shared" si="0"/>
        <v>0</v>
      </c>
      <c r="Y6" s="99">
        <f>COUNTIFS(通讯通路门店!$S:$S,$G6,通讯通路门店!$J:$J,"荣耀体验店")+COUNTIFS(通讯通路门店!$S:$S,$G6,通讯通路门店!$J:$J,"荣耀授权专卖店")</f>
        <v>0</v>
      </c>
      <c r="Z6" s="99">
        <f>COUNTIFS(通讯通路门店!$S:$S,$G6,通讯通路门店!$J:$J,"VIVO体验店")</f>
        <v>0</v>
      </c>
      <c r="AA6" s="99">
        <f>COUNTIFS(通讯通路门店!$S:$S,$G6,通讯通路门店!$J:$J,"OPPO体验店")</f>
        <v>0</v>
      </c>
      <c r="AB6" s="99">
        <f>COUNTIFS(通讯通路门店!$S:$S,$G6,通讯通路门店!$J:$J,"华为授权体验店")+COUNTIFS(通讯通路门店!$S:$S,$G6,通讯通路门店!$J:$J,"华为堡垒店")</f>
        <v>0</v>
      </c>
      <c r="AC6" s="99">
        <f>COUNTIFS(通讯通路门店!$S:$S,$G6,通讯通路门店!$J:$J,"小米体验店")</f>
        <v>0</v>
      </c>
      <c r="AD6" s="99">
        <f>COUNTIFS(通讯通路门店!$S:$S,$G6,通讯通路门店!$J:$J,"苹果体验店")</f>
        <v>0</v>
      </c>
      <c r="AE6" s="99">
        <f>COUNTIFS(通讯通路门店!$S:$S,$G6,通讯通路门店!$J:$J,"其他品牌专卖店")</f>
        <v>0</v>
      </c>
      <c r="AF6" s="99">
        <f>SUMIFS(通讯通路门店!$BI:$BI,通讯通路门店!$S:$S,$G6)</f>
        <v>8</v>
      </c>
      <c r="AG6" s="99">
        <f>SUMIFS(通讯通路门店!$BH:$BH,通讯通路门店!$S:$S,$G6)</f>
        <v>7</v>
      </c>
      <c r="AH6" s="99">
        <f t="shared" si="1"/>
        <v>1</v>
      </c>
      <c r="AI6" s="99">
        <f>SUMIFS(通讯通路门店!$BB:$BB,通讯通路门店!$S:$S,$G6)</f>
        <v>0</v>
      </c>
      <c r="AJ6" s="99">
        <f>SUMIFS(通讯通路门店!$BE:$BE,通讯通路门店!$S:$S,$G6)</f>
        <v>0</v>
      </c>
      <c r="AK6" s="99">
        <f>SUMIFS(通讯通路门店!$BG:$BG,通讯通路门店!$S:$S,$G6)</f>
        <v>1</v>
      </c>
      <c r="AL6" s="99">
        <f>SUMIFS(通讯通路门店!$BC:$BC,通讯通路门店!$S:$S,$G6)</f>
        <v>0</v>
      </c>
      <c r="AM6" s="99">
        <f>SUMIFS(通讯通路门店!$BD:$BD,通讯通路门店!$S:$S,$G6)</f>
        <v>0</v>
      </c>
      <c r="AN6" s="99">
        <f>SUMIFS(通讯通路门店!$BF:$BF,通讯通路门店!$S:$S,$G6)</f>
        <v>0</v>
      </c>
      <c r="AO6" s="99">
        <f t="shared" si="2"/>
        <v>294</v>
      </c>
      <c r="AP6" s="99">
        <f>SUMIFS(通讯通路门店!$K:$K,通讯通路门店!$S:$S,$G6)</f>
        <v>294</v>
      </c>
      <c r="AR6" s="99">
        <f>SUMIFS(通讯通路门店!$T:$T,通讯通路门店!$S:$S,$G6)</f>
        <v>94</v>
      </c>
      <c r="AS6" s="99">
        <f>SUMIFS(通讯通路门店!$U:$U,通讯通路门店!$S:$S,$G6)</f>
        <v>47</v>
      </c>
      <c r="AT6" s="99">
        <f>SUMIFS(通讯通路门店!$V:$V,通讯通路门店!$S:$S,$G6)</f>
        <v>7</v>
      </c>
      <c r="AU6" s="99">
        <f>SUMIFS(通讯通路门店!$W:$W,通讯通路门店!$S:$S,$G6)</f>
        <v>33</v>
      </c>
      <c r="AV6" s="99">
        <f>SUMIFS(通讯通路门店!$Z:$Z,通讯通路门店!$S:$S,$G6)</f>
        <v>40</v>
      </c>
      <c r="AW6" s="99">
        <f>SUMIFS(通讯通路门店!$AB:$AB,通讯通路门店!$S:$S,$G6)</f>
        <v>64</v>
      </c>
      <c r="AX6" s="99">
        <f>SUMIFS(通讯通路门店!$X:$X,通讯通路门店!$S:$S,$G6)</f>
        <v>3</v>
      </c>
      <c r="AY6" s="99">
        <f>SUMIFS(通讯通路门店!$Y:$Y,通讯通路门店!$S:$S,$G6)</f>
        <v>3</v>
      </c>
      <c r="AZ6" s="99">
        <f>SUMIFS(通讯通路门店!$AA:$AA,通讯通路门店!$S:$S,$G6)</f>
        <v>3</v>
      </c>
      <c r="BA6" s="99">
        <f t="shared" si="3"/>
        <v>294</v>
      </c>
      <c r="BB6" s="99">
        <f t="shared" si="4"/>
        <v>0</v>
      </c>
      <c r="BC6" s="99">
        <f>SUMIFS(通讯通路门店!$W:$W,通讯通路门店!$S:$S,$G6,通讯通路门店!$J:$J,"荣耀体验店")+SUMIFS(通讯通路门店!$W:$W,通讯通路门店!$S:$S,$G6,通讯通路门店!$J:$J,"荣耀授权专卖店")</f>
        <v>0</v>
      </c>
      <c r="BD6" s="99">
        <f>SUMIFS(通讯通路门店!$Z:$Z,通讯通路门店!$S:$S,$G6,通讯通路门店!$J:$J,"VIVO体验店")</f>
        <v>0</v>
      </c>
      <c r="BE6" s="99">
        <f>SUMIFS(通讯通路门店!$AB:$AB,通讯通路门店!$S:$S,$G6,通讯通路门店!$J:$J,"OPPO体验店")</f>
        <v>0</v>
      </c>
      <c r="BF6" s="99">
        <f>SUMIFS(通讯通路门店!$X:$X,通讯通路门店!$S:$S,$G6,通讯通路门店!$J:$J,"华为授权体验店")+SUMIFS(通讯通路门店!$AA:$AA,通讯通路门店!$S:$S,$G6,通讯通路门店!$J:$J,"华为堡垒店")</f>
        <v>0</v>
      </c>
      <c r="BG6" s="99">
        <f>SUMIFS(通讯通路门店!$Y:$Y,通讯通路门店!$S:$S,$G6,通讯通路门店!$J:$J,"小米体验店")</f>
        <v>0</v>
      </c>
      <c r="BH6" s="99">
        <f>SUMIFS(通讯通路门店!$AA:$AA,通讯通路门店!$S:$S,$G6,通讯通路门店!$J:$J,"苹果体验店")</f>
        <v>0</v>
      </c>
      <c r="BI6" s="99">
        <f>SUMIFS(通讯通路门店!$K:$K,通讯通路门店!$S:$S,$G6,通讯通路门店!$J:$J,"其他品牌专卖店")</f>
        <v>0</v>
      </c>
      <c r="BJ6" s="99">
        <f>SUMIFS(通讯通路门店!$AC:$AC,通讯通路门店!$S:$S,$G6)</f>
        <v>0</v>
      </c>
      <c r="BK6" s="99">
        <f>SUMIFS(通讯通路门店!$AD:$AD,通讯通路门店!$S:$S,$G6)</f>
        <v>0</v>
      </c>
      <c r="BL6" s="99">
        <f>SUMIFS(通讯通路门店!$AE:$AE,通讯通路门店!$S:$S,$G6)</f>
        <v>0</v>
      </c>
      <c r="BM6" s="99">
        <f>SUMIFS(通讯通路门店!$AF:$AF,通讯通路门店!$S:$S,$G6)</f>
        <v>0</v>
      </c>
      <c r="BN6" s="99">
        <f>SUMIFS(通讯通路门店!$AG:$AG,通讯通路门店!$S:$S,$G6)</f>
        <v>0</v>
      </c>
      <c r="BO6" s="99">
        <f>SUMIFS(通讯通路门店!$AH:$AH,通讯通路门店!$S:$S,$G6)</f>
        <v>0</v>
      </c>
      <c r="BP6" s="99">
        <f>SUMIFS(通讯通路门店!$AI:$AI,通讯通路门店!$S:$S,$G6)</f>
        <v>0</v>
      </c>
    </row>
    <row r="7" s="83" customFormat="1" ht="13.9" customHeight="1" spans="1:69">
      <c r="A7" s="99" t="str">
        <f>IFERROR(_xlfn.XLOOKUP($G7,通讯通路门店!$S$4:$S$993933,通讯通路门店!$A$4:$A$993933,0,0),"")</f>
        <v>海南省</v>
      </c>
      <c r="B7" s="99" t="str">
        <f>IFERROR(_xlfn.XLOOKUP($G7,通讯通路门店!$S$4:$S$993933,通讯通路门店!$B$4:$B$993933,0,0),"")</f>
        <v>昌江黎族自治县</v>
      </c>
      <c r="C7" s="99" t="str">
        <f>IFERROR(_xlfn.XLOOKUP($G7,通讯通路门店!$S$4:$S$993933,通讯通路门店!$C$4:$C$993933,0,0),"")</f>
        <v>昌江黎族自治县</v>
      </c>
      <c r="D7" s="99" t="str">
        <f>IFERROR(_xlfn.XLOOKUP($G7,通讯通路门店!$S$4:$S$993933,通讯通路门店!$D$4:$D$993933,0,0),"")</f>
        <v>海尾镇</v>
      </c>
      <c r="G7" s="101" t="str">
        <v>昌江海尾大众电信服务点</v>
      </c>
      <c r="H7" s="102" t="str">
        <f>IFERROR(_xlfn.XLOOKUP($G7,通讯通路门店!$S$4:$S$993933,通讯通路门店!$R$4:$R$993933,0,0),"")</f>
        <v>100094508801</v>
      </c>
      <c r="U7" s="99">
        <f>COUNTIF(通讯通路门店!$S:$S,$G7)</f>
        <v>1</v>
      </c>
      <c r="V7" s="99">
        <f>COUNTIFS(通讯通路门店!$S:$S,$G7,通讯通路门店!$J:$J,"综合卖场")</f>
        <v>1</v>
      </c>
      <c r="W7" s="99">
        <f>SUMIFS(通讯通路门店!$AJ:$AJ,通讯通路门店!$S:$S,通讯客户沙盘!$G7)</f>
        <v>0</v>
      </c>
      <c r="X7" s="99">
        <f t="shared" si="0"/>
        <v>0</v>
      </c>
      <c r="Y7" s="99">
        <f>COUNTIFS(通讯通路门店!$S:$S,$G7,通讯通路门店!$J:$J,"荣耀体验店")+COUNTIFS(通讯通路门店!$S:$S,$G7,通讯通路门店!$J:$J,"荣耀授权专卖店")</f>
        <v>0</v>
      </c>
      <c r="Z7" s="99">
        <f>COUNTIFS(通讯通路门店!$S:$S,$G7,通讯通路门店!$J:$J,"VIVO体验店")</f>
        <v>0</v>
      </c>
      <c r="AA7" s="99">
        <f>COUNTIFS(通讯通路门店!$S:$S,$G7,通讯通路门店!$J:$J,"OPPO体验店")</f>
        <v>0</v>
      </c>
      <c r="AB7" s="99">
        <f>COUNTIFS(通讯通路门店!$S:$S,$G7,通讯通路门店!$J:$J,"华为授权体验店")+COUNTIFS(通讯通路门店!$S:$S,$G7,通讯通路门店!$J:$J,"华为堡垒店")</f>
        <v>0</v>
      </c>
      <c r="AC7" s="99">
        <f>COUNTIFS(通讯通路门店!$S:$S,$G7,通讯通路门店!$J:$J,"小米体验店")</f>
        <v>0</v>
      </c>
      <c r="AD7" s="99">
        <f>COUNTIFS(通讯通路门店!$S:$S,$G7,通讯通路门店!$J:$J,"苹果体验店")</f>
        <v>0</v>
      </c>
      <c r="AE7" s="99">
        <f>COUNTIFS(通讯通路门店!$S:$S,$G7,通讯通路门店!$J:$J,"其他品牌专卖店")</f>
        <v>0</v>
      </c>
      <c r="AF7" s="99">
        <f>SUMIFS(通讯通路门店!$BI:$BI,通讯通路门店!$S:$S,$G7)</f>
        <v>1</v>
      </c>
      <c r="AG7" s="99">
        <f>SUMIFS(通讯通路门店!$BH:$BH,通讯通路门店!$S:$S,$G7)</f>
        <v>1</v>
      </c>
      <c r="AH7" s="99">
        <f t="shared" si="1"/>
        <v>0</v>
      </c>
      <c r="AI7" s="99">
        <f>SUMIFS(通讯通路门店!$BB:$BB,通讯通路门店!$S:$S,$G7)</f>
        <v>0</v>
      </c>
      <c r="AJ7" s="99">
        <f>SUMIFS(通讯通路门店!$BE:$BE,通讯通路门店!$S:$S,$G7)</f>
        <v>0</v>
      </c>
      <c r="AK7" s="99">
        <f>SUMIFS(通讯通路门店!$BG:$BG,通讯通路门店!$S:$S,$G7)</f>
        <v>0</v>
      </c>
      <c r="AL7" s="99">
        <f>SUMIFS(通讯通路门店!$BC:$BC,通讯通路门店!$S:$S,$G7)</f>
        <v>0</v>
      </c>
      <c r="AM7" s="99">
        <f>SUMIFS(通讯通路门店!$BD:$BD,通讯通路门店!$S:$S,$G7)</f>
        <v>0</v>
      </c>
      <c r="AN7" s="99">
        <f>SUMIFS(通讯通路门店!$BF:$BF,通讯通路门店!$S:$S,$G7)</f>
        <v>0</v>
      </c>
      <c r="AO7" s="99">
        <f t="shared" si="2"/>
        <v>75</v>
      </c>
      <c r="AP7" s="99">
        <f>SUMIFS(通讯通路门店!$K:$K,通讯通路门店!$S:$S,$G7)</f>
        <v>75</v>
      </c>
      <c r="AR7" s="99">
        <f>SUMIFS(通讯通路门店!$T:$T,通讯通路门店!$S:$S,$G7)</f>
        <v>31</v>
      </c>
      <c r="AS7" s="99">
        <f>SUMIFS(通讯通路门店!$U:$U,通讯通路门店!$S:$S,$G7)</f>
        <v>7</v>
      </c>
      <c r="AT7" s="99">
        <f>SUMIFS(通讯通路门店!$V:$V,通讯通路门店!$S:$S,$G7)</f>
        <v>0</v>
      </c>
      <c r="AU7" s="99">
        <f>SUMIFS(通讯通路门店!$W:$W,通讯通路门店!$S:$S,$G7)</f>
        <v>5</v>
      </c>
      <c r="AV7" s="99">
        <f>SUMIFS(通讯通路门店!$Z:$Z,通讯通路门店!$S:$S,$G7)</f>
        <v>11</v>
      </c>
      <c r="AW7" s="99">
        <f>SUMIFS(通讯通路门店!$AB:$AB,通讯通路门店!$S:$S,$G7)</f>
        <v>17</v>
      </c>
      <c r="AX7" s="99">
        <f>SUMIFS(通讯通路门店!$X:$X,通讯通路门店!$S:$S,$G7)</f>
        <v>0</v>
      </c>
      <c r="AY7" s="99">
        <f>SUMIFS(通讯通路门店!$Y:$Y,通讯通路门店!$S:$S,$G7)</f>
        <v>4</v>
      </c>
      <c r="AZ7" s="99">
        <f>SUMIFS(通讯通路门店!$AA:$AA,通讯通路门店!$S:$S,$G7)</f>
        <v>0</v>
      </c>
      <c r="BA7" s="99">
        <f t="shared" si="3"/>
        <v>75</v>
      </c>
      <c r="BB7" s="99">
        <f t="shared" si="4"/>
        <v>0</v>
      </c>
      <c r="BC7" s="99">
        <f>SUMIFS(通讯通路门店!$W:$W,通讯通路门店!$S:$S,$G7,通讯通路门店!$J:$J,"荣耀体验店")+SUMIFS(通讯通路门店!$W:$W,通讯通路门店!$S:$S,$G7,通讯通路门店!$J:$J,"荣耀授权专卖店")</f>
        <v>0</v>
      </c>
      <c r="BD7" s="99">
        <f>SUMIFS(通讯通路门店!$Z:$Z,通讯通路门店!$S:$S,$G7,通讯通路门店!$J:$J,"VIVO体验店")</f>
        <v>0</v>
      </c>
      <c r="BE7" s="99">
        <f>SUMIFS(通讯通路门店!$AB:$AB,通讯通路门店!$S:$S,$G7,通讯通路门店!$J:$J,"OPPO体验店")</f>
        <v>0</v>
      </c>
      <c r="BF7" s="99">
        <f>SUMIFS(通讯通路门店!$X:$X,通讯通路门店!$S:$S,$G7,通讯通路门店!$J:$J,"华为授权体验店")+SUMIFS(通讯通路门店!$AA:$AA,通讯通路门店!$S:$S,$G7,通讯通路门店!$J:$J,"华为堡垒店")</f>
        <v>0</v>
      </c>
      <c r="BG7" s="99">
        <f>SUMIFS(通讯通路门店!$Y:$Y,通讯通路门店!$S:$S,$G7,通讯通路门店!$J:$J,"小米体验店")</f>
        <v>0</v>
      </c>
      <c r="BH7" s="99">
        <f>SUMIFS(通讯通路门店!$AA:$AA,通讯通路门店!$S:$S,$G7,通讯通路门店!$J:$J,"苹果体验店")</f>
        <v>0</v>
      </c>
      <c r="BI7" s="99">
        <f>SUMIFS(通讯通路门店!$K:$K,通讯通路门店!$S:$S,$G7,通讯通路门店!$J:$J,"其他品牌专卖店")</f>
        <v>0</v>
      </c>
      <c r="BJ7" s="99">
        <f>SUMIFS(通讯通路门店!$AC:$AC,通讯通路门店!$S:$S,$G7)</f>
        <v>0</v>
      </c>
      <c r="BK7" s="99">
        <f>SUMIFS(通讯通路门店!$AD:$AD,通讯通路门店!$S:$S,$G7)</f>
        <v>0</v>
      </c>
      <c r="BL7" s="99">
        <f>SUMIFS(通讯通路门店!$AE:$AE,通讯通路门店!$S:$S,$G7)</f>
        <v>0</v>
      </c>
      <c r="BM7" s="99">
        <f>SUMIFS(通讯通路门店!$AF:$AF,通讯通路门店!$S:$S,$G7)</f>
        <v>0</v>
      </c>
      <c r="BN7" s="99">
        <f>SUMIFS(通讯通路门店!$AG:$AG,通讯通路门店!$S:$S,$G7)</f>
        <v>0</v>
      </c>
      <c r="BO7" s="99">
        <f>SUMIFS(通讯通路门店!$AH:$AH,通讯通路门店!$S:$S,$G7)</f>
        <v>0</v>
      </c>
      <c r="BP7" s="99">
        <f>SUMIFS(通讯通路门店!$AI:$AI,通讯通路门店!$S:$S,$G7)</f>
        <v>0</v>
      </c>
    </row>
    <row r="8" s="83" customFormat="1" ht="13.9" customHeight="1" spans="1:69">
      <c r="A8" s="99" t="str">
        <f>IFERROR(_xlfn.XLOOKUP($G8,通讯通路门店!$S$4:$S$993933,通讯通路门店!$A$4:$A$993933,0,0),"")</f>
        <v>海南省</v>
      </c>
      <c r="B8" s="99" t="str">
        <f>IFERROR(_xlfn.XLOOKUP($G8,通讯通路门店!$S$4:$S$993933,通讯通路门店!$B$4:$B$993933,0,0),"")</f>
        <v>昌江黎族自治县</v>
      </c>
      <c r="C8" s="99" t="str">
        <f>IFERROR(_xlfn.XLOOKUP($G8,通讯通路门店!$S$4:$S$993933,通讯通路门店!$C$4:$C$993933,0,0),"")</f>
        <v>昌江黎族自治县</v>
      </c>
      <c r="D8" s="99" t="str">
        <f>IFERROR(_xlfn.XLOOKUP($G8,通讯通路门店!$S$4:$S$993933,通讯通路门店!$D$4:$D$993933,0,0),"")</f>
        <v>海尾镇</v>
      </c>
      <c r="G8" s="101" t="str">
        <v>昌江海尾万通手机大卖场</v>
      </c>
      <c r="H8" s="102" t="str">
        <f>IFERROR(_xlfn.XLOOKUP($G8,通讯通路门店!$S$4:$S$993933,通讯通路门店!$R$4:$R$993933,0,0),"")</f>
        <v>100062952901</v>
      </c>
      <c r="U8" s="99">
        <f>COUNTIF(通讯通路门店!$S:$S,$G8)</f>
        <v>1</v>
      </c>
      <c r="V8" s="99">
        <f>COUNTIFS(通讯通路门店!$S:$S,$G8,通讯通路门店!$J:$J,"综合卖场")</f>
        <v>1</v>
      </c>
      <c r="W8" s="99">
        <f>SUMIFS(通讯通路门店!$AJ:$AJ,通讯通路门店!$S:$S,通讯客户沙盘!$G8)</f>
        <v>1</v>
      </c>
      <c r="X8" s="99">
        <f t="shared" si="0"/>
        <v>0</v>
      </c>
      <c r="Y8" s="99">
        <f>COUNTIFS(通讯通路门店!$S:$S,$G8,通讯通路门店!$J:$J,"荣耀体验店")+COUNTIFS(通讯通路门店!$S:$S,$G8,通讯通路门店!$J:$J,"荣耀授权专卖店")</f>
        <v>0</v>
      </c>
      <c r="Z8" s="99">
        <f>COUNTIFS(通讯通路门店!$S:$S,$G8,通讯通路门店!$J:$J,"VIVO体验店")</f>
        <v>0</v>
      </c>
      <c r="AA8" s="99">
        <f>COUNTIFS(通讯通路门店!$S:$S,$G8,通讯通路门店!$J:$J,"OPPO体验店")</f>
        <v>0</v>
      </c>
      <c r="AB8" s="99">
        <f>COUNTIFS(通讯通路门店!$S:$S,$G8,通讯通路门店!$J:$J,"华为授权体验店")+COUNTIFS(通讯通路门店!$S:$S,$G8,通讯通路门店!$J:$J,"华为堡垒店")</f>
        <v>0</v>
      </c>
      <c r="AC8" s="99">
        <f>COUNTIFS(通讯通路门店!$S:$S,$G8,通讯通路门店!$J:$J,"小米体验店")</f>
        <v>0</v>
      </c>
      <c r="AD8" s="99">
        <f>COUNTIFS(通讯通路门店!$S:$S,$G8,通讯通路门店!$J:$J,"苹果体验店")</f>
        <v>0</v>
      </c>
      <c r="AE8" s="99">
        <f>COUNTIFS(通讯通路门店!$S:$S,$G8,通讯通路门店!$J:$J,"其他品牌专卖店")</f>
        <v>0</v>
      </c>
      <c r="AF8" s="99">
        <f>SUMIFS(通讯通路门店!$BI:$BI,通讯通路门店!$S:$S,$G8)</f>
        <v>2</v>
      </c>
      <c r="AG8" s="99">
        <f>SUMIFS(通讯通路门店!$BH:$BH,通讯通路门店!$S:$S,$G8)</f>
        <v>2</v>
      </c>
      <c r="AH8" s="99">
        <f t="shared" si="1"/>
        <v>0</v>
      </c>
      <c r="AI8" s="99">
        <f>SUMIFS(通讯通路门店!$BB:$BB,通讯通路门店!$S:$S,$G8)</f>
        <v>0</v>
      </c>
      <c r="AJ8" s="99">
        <f>SUMIFS(通讯通路门店!$BE:$BE,通讯通路门店!$S:$S,$G8)</f>
        <v>0</v>
      </c>
      <c r="AK8" s="99">
        <f>SUMIFS(通讯通路门店!$BG:$BG,通讯通路门店!$S:$S,$G8)</f>
        <v>0</v>
      </c>
      <c r="AL8" s="99">
        <f>SUMIFS(通讯通路门店!$BC:$BC,通讯通路门店!$S:$S,$G8)</f>
        <v>0</v>
      </c>
      <c r="AM8" s="99">
        <f>SUMIFS(通讯通路门店!$BD:$BD,通讯通路门店!$S:$S,$G8)</f>
        <v>0</v>
      </c>
      <c r="AN8" s="99">
        <f>SUMIFS(通讯通路门店!$BF:$BF,通讯通路门店!$S:$S,$G8)</f>
        <v>0</v>
      </c>
      <c r="AO8" s="99">
        <f t="shared" si="2"/>
        <v>107</v>
      </c>
      <c r="AP8" s="99">
        <f>SUMIFS(通讯通路门店!$K:$K,通讯通路门店!$S:$S,$G8)</f>
        <v>107</v>
      </c>
      <c r="AR8" s="99">
        <f>SUMIFS(通讯通路门店!$T:$T,通讯通路门店!$S:$S,$G8)</f>
        <v>48</v>
      </c>
      <c r="AS8" s="99">
        <f>SUMIFS(通讯通路门店!$U:$U,通讯通路门店!$S:$S,$G8)</f>
        <v>5</v>
      </c>
      <c r="AT8" s="99">
        <f>SUMIFS(通讯通路门店!$V:$V,通讯通路门店!$S:$S,$G8)</f>
        <v>0</v>
      </c>
      <c r="AU8" s="99">
        <f>SUMIFS(通讯通路门店!$W:$W,通讯通路门店!$S:$S,$G8)</f>
        <v>12</v>
      </c>
      <c r="AV8" s="99">
        <f>SUMIFS(通讯通路门店!$Z:$Z,通讯通路门店!$S:$S,$G8)</f>
        <v>17</v>
      </c>
      <c r="AW8" s="99">
        <f>SUMIFS(通讯通路门店!$AB:$AB,通讯通路门店!$S:$S,$G8)</f>
        <v>20</v>
      </c>
      <c r="AX8" s="99">
        <f>SUMIFS(通讯通路门店!$X:$X,通讯通路门店!$S:$S,$G8)</f>
        <v>0</v>
      </c>
      <c r="AY8" s="99">
        <f>SUMIFS(通讯通路门店!$Y:$Y,通讯通路门店!$S:$S,$G8)</f>
        <v>3</v>
      </c>
      <c r="AZ8" s="99">
        <f>SUMIFS(通讯通路门店!$AA:$AA,通讯通路门店!$S:$S,$G8)</f>
        <v>0</v>
      </c>
      <c r="BA8" s="99">
        <f t="shared" si="3"/>
        <v>107</v>
      </c>
      <c r="BB8" s="99">
        <f t="shared" si="4"/>
        <v>0</v>
      </c>
      <c r="BC8" s="99">
        <f>SUMIFS(通讯通路门店!$W:$W,通讯通路门店!$S:$S,$G8,通讯通路门店!$J:$J,"荣耀体验店")+SUMIFS(通讯通路门店!$W:$W,通讯通路门店!$S:$S,$G8,通讯通路门店!$J:$J,"荣耀授权专卖店")</f>
        <v>0</v>
      </c>
      <c r="BD8" s="99">
        <f>SUMIFS(通讯通路门店!$Z:$Z,通讯通路门店!$S:$S,$G8,通讯通路门店!$J:$J,"VIVO体验店")</f>
        <v>0</v>
      </c>
      <c r="BE8" s="99">
        <f>SUMIFS(通讯通路门店!$AB:$AB,通讯通路门店!$S:$S,$G8,通讯通路门店!$J:$J,"OPPO体验店")</f>
        <v>0</v>
      </c>
      <c r="BF8" s="99">
        <f>SUMIFS(通讯通路门店!$X:$X,通讯通路门店!$S:$S,$G8,通讯通路门店!$J:$J,"华为授权体验店")+SUMIFS(通讯通路门店!$AA:$AA,通讯通路门店!$S:$S,$G8,通讯通路门店!$J:$J,"华为堡垒店")</f>
        <v>0</v>
      </c>
      <c r="BG8" s="99">
        <f>SUMIFS(通讯通路门店!$Y:$Y,通讯通路门店!$S:$S,$G8,通讯通路门店!$J:$J,"小米体验店")</f>
        <v>0</v>
      </c>
      <c r="BH8" s="99">
        <f>SUMIFS(通讯通路门店!$AA:$AA,通讯通路门店!$S:$S,$G8,通讯通路门店!$J:$J,"苹果体验店")</f>
        <v>0</v>
      </c>
      <c r="BI8" s="99">
        <f>SUMIFS(通讯通路门店!$K:$K,通讯通路门店!$S:$S,$G8,通讯通路门店!$J:$J,"其他品牌专卖店")</f>
        <v>0</v>
      </c>
      <c r="BJ8" s="99">
        <f>SUMIFS(通讯通路门店!$AC:$AC,通讯通路门店!$S:$S,$G8)</f>
        <v>0</v>
      </c>
      <c r="BK8" s="99">
        <f>SUMIFS(通讯通路门店!$AD:$AD,通讯通路门店!$S:$S,$G8)</f>
        <v>0</v>
      </c>
      <c r="BL8" s="99">
        <f>SUMIFS(通讯通路门店!$AE:$AE,通讯通路门店!$S:$S,$G8)</f>
        <v>1</v>
      </c>
      <c r="BM8" s="99">
        <f>SUMIFS(通讯通路门店!$AF:$AF,通讯通路门店!$S:$S,$G8)</f>
        <v>0</v>
      </c>
      <c r="BN8" s="99">
        <f>SUMIFS(通讯通路门店!$AG:$AG,通讯通路门店!$S:$S,$G8)</f>
        <v>0</v>
      </c>
      <c r="BO8" s="99">
        <f>SUMIFS(通讯通路门店!$AH:$AH,通讯通路门店!$S:$S,$G8)</f>
        <v>1</v>
      </c>
      <c r="BP8" s="99">
        <f>SUMIFS(通讯通路门店!$AI:$AI,通讯通路门店!$S:$S,$G8)</f>
        <v>0</v>
      </c>
    </row>
    <row r="9" s="83" customFormat="1" ht="13.9" customHeight="1" spans="1:69">
      <c r="A9" s="99" t="str">
        <f>IFERROR(_xlfn.XLOOKUP($G9,通讯通路门店!$S$4:$S$993933,通讯通路门店!$A$4:$A$993933,0,0),"")</f>
        <v>海南省</v>
      </c>
      <c r="B9" s="99" t="str">
        <f>IFERROR(_xlfn.XLOOKUP($G9,通讯通路门店!$S$4:$S$993933,通讯通路门店!$B$4:$B$993933,0,0),"")</f>
        <v>昌江黎族自治县</v>
      </c>
      <c r="C9" s="99" t="str">
        <f>IFERROR(_xlfn.XLOOKUP($G9,通讯通路门店!$S$4:$S$993933,通讯通路门店!$C$4:$C$993933,0,0),"")</f>
        <v>昌江黎族自治县</v>
      </c>
      <c r="D9" s="99" t="str">
        <f>IFERROR(_xlfn.XLOOKUP($G9,通讯通路门店!$S$4:$S$993933,通讯通路门店!$D$4:$D$993933,0,0),"")</f>
        <v>乌烈镇</v>
      </c>
      <c r="G9" s="101" t="str">
        <v>昌江乌烈翔达手机卖场</v>
      </c>
      <c r="H9" s="102" t="str">
        <f>IFERROR(_xlfn.XLOOKUP($G9,通讯通路门店!$S$4:$S$993933,通讯通路门店!$R$4:$R$993933,0,0),"")</f>
        <v>100061969201</v>
      </c>
      <c r="U9" s="99">
        <f>COUNTIF(通讯通路门店!$S:$S,$G9)</f>
        <v>1</v>
      </c>
      <c r="V9" s="99">
        <f>COUNTIFS(通讯通路门店!$S:$S,$G9,通讯通路门店!$J:$J,"综合卖场")</f>
        <v>1</v>
      </c>
      <c r="W9" s="99">
        <f>SUMIFS(通讯通路门店!$AJ:$AJ,通讯通路门店!$S:$S,通讯客户沙盘!$G9)</f>
        <v>0</v>
      </c>
      <c r="X9" s="99">
        <f t="shared" si="0"/>
        <v>0</v>
      </c>
      <c r="Y9" s="99">
        <f>COUNTIFS(通讯通路门店!$S:$S,$G9,通讯通路门店!$J:$J,"荣耀体验店")+COUNTIFS(通讯通路门店!$S:$S,$G9,通讯通路门店!$J:$J,"荣耀授权专卖店")</f>
        <v>0</v>
      </c>
      <c r="Z9" s="99">
        <f>COUNTIFS(通讯通路门店!$S:$S,$G9,通讯通路门店!$J:$J,"VIVO体验店")</f>
        <v>0</v>
      </c>
      <c r="AA9" s="99">
        <f>COUNTIFS(通讯通路门店!$S:$S,$G9,通讯通路门店!$J:$J,"OPPO体验店")</f>
        <v>0</v>
      </c>
      <c r="AB9" s="99">
        <f>COUNTIFS(通讯通路门店!$S:$S,$G9,通讯通路门店!$J:$J,"华为授权体验店")+COUNTIFS(通讯通路门店!$S:$S,$G9,通讯通路门店!$J:$J,"华为堡垒店")</f>
        <v>0</v>
      </c>
      <c r="AC9" s="99">
        <f>COUNTIFS(通讯通路门店!$S:$S,$G9,通讯通路门店!$J:$J,"小米体验店")</f>
        <v>0</v>
      </c>
      <c r="AD9" s="99">
        <f>COUNTIFS(通讯通路门店!$S:$S,$G9,通讯通路门店!$J:$J,"苹果体验店")</f>
        <v>0</v>
      </c>
      <c r="AE9" s="99">
        <f>COUNTIFS(通讯通路门店!$S:$S,$G9,通讯通路门店!$J:$J,"其他品牌专卖店")</f>
        <v>0</v>
      </c>
      <c r="AF9" s="99">
        <f>SUMIFS(通讯通路门店!$BI:$BI,通讯通路门店!$S:$S,$G9)</f>
        <v>2</v>
      </c>
      <c r="AG9" s="99">
        <f>SUMIFS(通讯通路门店!$BH:$BH,通讯通路门店!$S:$S,$G9)</f>
        <v>2</v>
      </c>
      <c r="AH9" s="99">
        <f t="shared" si="1"/>
        <v>0</v>
      </c>
      <c r="AI9" s="99">
        <f>SUMIFS(通讯通路门店!$BB:$BB,通讯通路门店!$S:$S,$G9)</f>
        <v>0</v>
      </c>
      <c r="AJ9" s="99">
        <f>SUMIFS(通讯通路门店!$BE:$BE,通讯通路门店!$S:$S,$G9)</f>
        <v>0</v>
      </c>
      <c r="AK9" s="99">
        <f>SUMIFS(通讯通路门店!$BG:$BG,通讯通路门店!$S:$S,$G9)</f>
        <v>0</v>
      </c>
      <c r="AL9" s="99">
        <f>SUMIFS(通讯通路门店!$BC:$BC,通讯通路门店!$S:$S,$G9)</f>
        <v>0</v>
      </c>
      <c r="AM9" s="99">
        <f>SUMIFS(通讯通路门店!$BD:$BD,通讯通路门店!$S:$S,$G9)</f>
        <v>0</v>
      </c>
      <c r="AN9" s="99">
        <f>SUMIFS(通讯通路门店!$BF:$BF,通讯通路门店!$S:$S,$G9)</f>
        <v>0</v>
      </c>
      <c r="AO9" s="99">
        <f t="shared" si="2"/>
        <v>89</v>
      </c>
      <c r="AP9" s="99">
        <f>SUMIFS(通讯通路门店!$K:$K,通讯通路门店!$S:$S,$G9)</f>
        <v>89</v>
      </c>
      <c r="AR9" s="99">
        <f>SUMIFS(通讯通路门店!$T:$T,通讯通路门店!$S:$S,$G9)</f>
        <v>38</v>
      </c>
      <c r="AS9" s="99">
        <f>SUMIFS(通讯通路门店!$U:$U,通讯通路门店!$S:$S,$G9)</f>
        <v>7</v>
      </c>
      <c r="AT9" s="99">
        <f>SUMIFS(通讯通路门店!$V:$V,通讯通路门店!$S:$S,$G9)</f>
        <v>0</v>
      </c>
      <c r="AU9" s="99">
        <f>SUMIFS(通讯通路门店!$W:$W,通讯通路门店!$S:$S,$G9)</f>
        <v>8</v>
      </c>
      <c r="AV9" s="99">
        <f>SUMIFS(通讯通路门店!$Z:$Z,通讯通路门店!$S:$S,$G9)</f>
        <v>11</v>
      </c>
      <c r="AW9" s="99">
        <f>SUMIFS(通讯通路门店!$AB:$AB,通讯通路门店!$S:$S,$G9)</f>
        <v>18</v>
      </c>
      <c r="AX9" s="99">
        <f>SUMIFS(通讯通路门店!$X:$X,通讯通路门店!$S:$S,$G9)</f>
        <v>0</v>
      </c>
      <c r="AY9" s="99">
        <f>SUMIFS(通讯通路门店!$Y:$Y,通讯通路门店!$S:$S,$G9)</f>
        <v>4</v>
      </c>
      <c r="AZ9" s="99">
        <f>SUMIFS(通讯通路门店!$AA:$AA,通讯通路门店!$S:$S,$G9)</f>
        <v>3</v>
      </c>
      <c r="BA9" s="99">
        <f t="shared" si="3"/>
        <v>89</v>
      </c>
      <c r="BB9" s="99">
        <f t="shared" si="4"/>
        <v>0</v>
      </c>
      <c r="BC9" s="99">
        <f>SUMIFS(通讯通路门店!$W:$W,通讯通路门店!$S:$S,$G9,通讯通路门店!$J:$J,"荣耀体验店")+SUMIFS(通讯通路门店!$W:$W,通讯通路门店!$S:$S,$G9,通讯通路门店!$J:$J,"荣耀授权专卖店")</f>
        <v>0</v>
      </c>
      <c r="BD9" s="99">
        <f>SUMIFS(通讯通路门店!$Z:$Z,通讯通路门店!$S:$S,$G9,通讯通路门店!$J:$J,"VIVO体验店")</f>
        <v>0</v>
      </c>
      <c r="BE9" s="99">
        <f>SUMIFS(通讯通路门店!$AB:$AB,通讯通路门店!$S:$S,$G9,通讯通路门店!$J:$J,"OPPO体验店")</f>
        <v>0</v>
      </c>
      <c r="BF9" s="99">
        <f>SUMIFS(通讯通路门店!$X:$X,通讯通路门店!$S:$S,$G9,通讯通路门店!$J:$J,"华为授权体验店")+SUMIFS(通讯通路门店!$AA:$AA,通讯通路门店!$S:$S,$G9,通讯通路门店!$J:$J,"华为堡垒店")</f>
        <v>0</v>
      </c>
      <c r="BG9" s="99">
        <f>SUMIFS(通讯通路门店!$Y:$Y,通讯通路门店!$S:$S,$G9,通讯通路门店!$J:$J,"小米体验店")</f>
        <v>0</v>
      </c>
      <c r="BH9" s="99">
        <f>SUMIFS(通讯通路门店!$AA:$AA,通讯通路门店!$S:$S,$G9,通讯通路门店!$J:$J,"苹果体验店")</f>
        <v>0</v>
      </c>
      <c r="BI9" s="99">
        <f>SUMIFS(通讯通路门店!$K:$K,通讯通路门店!$S:$S,$G9,通讯通路门店!$J:$J,"其他品牌专卖店")</f>
        <v>0</v>
      </c>
      <c r="BJ9" s="99">
        <f>SUMIFS(通讯通路门店!$AC:$AC,通讯通路门店!$S:$S,$G9)</f>
        <v>0</v>
      </c>
      <c r="BK9" s="99">
        <f>SUMIFS(通讯通路门店!$AD:$AD,通讯通路门店!$S:$S,$G9)</f>
        <v>0</v>
      </c>
      <c r="BL9" s="99">
        <f>SUMIFS(通讯通路门店!$AE:$AE,通讯通路门店!$S:$S,$G9)</f>
        <v>0</v>
      </c>
      <c r="BM9" s="99">
        <f>SUMIFS(通讯通路门店!$AF:$AF,通讯通路门店!$S:$S,$G9)</f>
        <v>0</v>
      </c>
      <c r="BN9" s="99">
        <f>SUMIFS(通讯通路门店!$AG:$AG,通讯通路门店!$S:$S,$G9)</f>
        <v>0</v>
      </c>
      <c r="BO9" s="99">
        <f>SUMIFS(通讯通路门店!$AH:$AH,通讯通路门店!$S:$S,$G9)</f>
        <v>0</v>
      </c>
      <c r="BP9" s="99">
        <f>SUMIFS(通讯通路门店!$AI:$AI,通讯通路门店!$S:$S,$G9)</f>
        <v>0</v>
      </c>
    </row>
    <row r="10" s="83" customFormat="1" ht="13.9" customHeight="1" spans="1:69">
      <c r="A10" s="99" t="str">
        <f>IFERROR(_xlfn.XLOOKUP($G10,通讯通路门店!$S$4:$S$993933,通讯通路门店!$A$4:$A$993933,0,0),"")</f>
        <v>海南省</v>
      </c>
      <c r="B10" s="99" t="str">
        <f>IFERROR(_xlfn.XLOOKUP($G10,通讯通路门店!$S$4:$S$993933,通讯通路门店!$B$4:$B$993933,0,0),"")</f>
        <v>昌江黎族自治县</v>
      </c>
      <c r="C10" s="99" t="str">
        <f>IFERROR(_xlfn.XLOOKUP($G10,通讯通路门店!$S$4:$S$993933,通讯通路门店!$C$4:$C$993933,0,0),"")</f>
        <v>昌江黎族自治县</v>
      </c>
      <c r="D10" s="99" t="str">
        <f>IFERROR(_xlfn.XLOOKUP($G10,通讯通路门店!$S$4:$S$993933,通讯通路门店!$D$4:$D$993933,0,0),"")</f>
        <v>乌烈镇</v>
      </c>
      <c r="G10" s="101" t="str">
        <v>昌江乌烈华鑫通信店</v>
      </c>
      <c r="H10" s="102" t="str">
        <f>IFERROR(_xlfn.XLOOKUP($G10,通讯通路门店!$S$4:$S$993933,通讯通路门店!$R$4:$R$993933,0,0),"")</f>
        <v>100061966201</v>
      </c>
      <c r="U10" s="99">
        <f>COUNTIF(通讯通路门店!$S:$S,$G10)</f>
        <v>1</v>
      </c>
      <c r="V10" s="99">
        <f>COUNTIFS(通讯通路门店!$S:$S,$G10,通讯通路门店!$J:$J,"综合卖场")</f>
        <v>1</v>
      </c>
      <c r="W10" s="99">
        <f>SUMIFS(通讯通路门店!$AJ:$AJ,通讯通路门店!$S:$S,通讯客户沙盘!$G10)</f>
        <v>0</v>
      </c>
      <c r="X10" s="99">
        <f t="shared" si="0"/>
        <v>0</v>
      </c>
      <c r="Y10" s="99">
        <f>COUNTIFS(通讯通路门店!$S:$S,$G10,通讯通路门店!$J:$J,"荣耀体验店")+COUNTIFS(通讯通路门店!$S:$S,$G10,通讯通路门店!$J:$J,"荣耀授权专卖店")</f>
        <v>0</v>
      </c>
      <c r="Z10" s="99">
        <f>COUNTIFS(通讯通路门店!$S:$S,$G10,通讯通路门店!$J:$J,"VIVO体验店")</f>
        <v>0</v>
      </c>
      <c r="AA10" s="99">
        <f>COUNTIFS(通讯通路门店!$S:$S,$G10,通讯通路门店!$J:$J,"OPPO体验店")</f>
        <v>0</v>
      </c>
      <c r="AB10" s="99">
        <f>COUNTIFS(通讯通路门店!$S:$S,$G10,通讯通路门店!$J:$J,"华为授权体验店")+COUNTIFS(通讯通路门店!$S:$S,$G10,通讯通路门店!$J:$J,"华为堡垒店")</f>
        <v>0</v>
      </c>
      <c r="AC10" s="99">
        <f>COUNTIFS(通讯通路门店!$S:$S,$G10,通讯通路门店!$J:$J,"小米体验店")</f>
        <v>0</v>
      </c>
      <c r="AD10" s="99">
        <f>COUNTIFS(通讯通路门店!$S:$S,$G10,通讯通路门店!$J:$J,"苹果体验店")</f>
        <v>0</v>
      </c>
      <c r="AE10" s="99">
        <f>COUNTIFS(通讯通路门店!$S:$S,$G10,通讯通路门店!$J:$J,"其他品牌专卖店")</f>
        <v>0</v>
      </c>
      <c r="AF10" s="99">
        <f>SUMIFS(通讯通路门店!$BI:$BI,通讯通路门店!$S:$S,$G10)</f>
        <v>2</v>
      </c>
      <c r="AG10" s="99">
        <f>SUMIFS(通讯通路门店!$BH:$BH,通讯通路门店!$S:$S,$G10)</f>
        <v>2</v>
      </c>
      <c r="AH10" s="99">
        <f t="shared" si="1"/>
        <v>0</v>
      </c>
      <c r="AI10" s="99">
        <f>SUMIFS(通讯通路门店!$BB:$BB,通讯通路门店!$S:$S,$G10)</f>
        <v>0</v>
      </c>
      <c r="AJ10" s="99">
        <f>SUMIFS(通讯通路门店!$BE:$BE,通讯通路门店!$S:$S,$G10)</f>
        <v>0</v>
      </c>
      <c r="AK10" s="99">
        <f>SUMIFS(通讯通路门店!$BG:$BG,通讯通路门店!$S:$S,$G10)</f>
        <v>0</v>
      </c>
      <c r="AL10" s="99">
        <f>SUMIFS(通讯通路门店!$BC:$BC,通讯通路门店!$S:$S,$G10)</f>
        <v>0</v>
      </c>
      <c r="AM10" s="99">
        <f>SUMIFS(通讯通路门店!$BD:$BD,通讯通路门店!$S:$S,$G10)</f>
        <v>0</v>
      </c>
      <c r="AN10" s="99">
        <f>SUMIFS(通讯通路门店!$BF:$BF,通讯通路门店!$S:$S,$G10)</f>
        <v>0</v>
      </c>
      <c r="AO10" s="99">
        <f t="shared" si="2"/>
        <v>75</v>
      </c>
      <c r="AP10" s="99">
        <f>SUMIFS(通讯通路门店!$K:$K,通讯通路门店!$S:$S,$G10)</f>
        <v>75</v>
      </c>
      <c r="AR10" s="99">
        <f>SUMIFS(通讯通路门店!$T:$T,通讯通路门店!$S:$S,$G10)</f>
        <v>31</v>
      </c>
      <c r="AS10" s="99">
        <f>SUMIFS(通讯通路门店!$U:$U,通讯通路门店!$S:$S,$G10)</f>
        <v>7</v>
      </c>
      <c r="AT10" s="99">
        <f>SUMIFS(通讯通路门店!$V:$V,通讯通路门店!$S:$S,$G10)</f>
        <v>0</v>
      </c>
      <c r="AU10" s="99">
        <f>SUMIFS(通讯通路门店!$W:$W,通讯通路门店!$S:$S,$G10)</f>
        <v>5</v>
      </c>
      <c r="AV10" s="99">
        <f>SUMIFS(通讯通路门店!$Z:$Z,通讯通路门店!$S:$S,$G10)</f>
        <v>11</v>
      </c>
      <c r="AW10" s="99">
        <f>SUMIFS(通讯通路门店!$AB:$AB,通讯通路门店!$S:$S,$G10)</f>
        <v>15</v>
      </c>
      <c r="AX10" s="99">
        <f>SUMIFS(通讯通路门店!$X:$X,通讯通路门店!$S:$S,$G10)</f>
        <v>0</v>
      </c>
      <c r="AY10" s="99">
        <f>SUMIFS(通讯通路门店!$Y:$Y,通讯通路门店!$S:$S,$G10)</f>
        <v>6</v>
      </c>
      <c r="AZ10" s="99">
        <f>SUMIFS(通讯通路门店!$AA:$AA,通讯通路门店!$S:$S,$G10)</f>
        <v>0</v>
      </c>
      <c r="BA10" s="99">
        <f t="shared" si="3"/>
        <v>75</v>
      </c>
      <c r="BB10" s="99">
        <f t="shared" si="4"/>
        <v>0</v>
      </c>
      <c r="BC10" s="99">
        <f>SUMIFS(通讯通路门店!$W:$W,通讯通路门店!$S:$S,$G10,通讯通路门店!$J:$J,"荣耀体验店")+SUMIFS(通讯通路门店!$W:$W,通讯通路门店!$S:$S,$G10,通讯通路门店!$J:$J,"荣耀授权专卖店")</f>
        <v>0</v>
      </c>
      <c r="BD10" s="99">
        <f>SUMIFS(通讯通路门店!$Z:$Z,通讯通路门店!$S:$S,$G10,通讯通路门店!$J:$J,"VIVO体验店")</f>
        <v>0</v>
      </c>
      <c r="BE10" s="99">
        <f>SUMIFS(通讯通路门店!$AB:$AB,通讯通路门店!$S:$S,$G10,通讯通路门店!$J:$J,"OPPO体验店")</f>
        <v>0</v>
      </c>
      <c r="BF10" s="99">
        <f>SUMIFS(通讯通路门店!$X:$X,通讯通路门店!$S:$S,$G10,通讯通路门店!$J:$J,"华为授权体验店")+SUMIFS(通讯通路门店!$AA:$AA,通讯通路门店!$S:$S,$G10,通讯通路门店!$J:$J,"华为堡垒店")</f>
        <v>0</v>
      </c>
      <c r="BG10" s="99">
        <f>SUMIFS(通讯通路门店!$Y:$Y,通讯通路门店!$S:$S,$G10,通讯通路门店!$J:$J,"小米体验店")</f>
        <v>0</v>
      </c>
      <c r="BH10" s="99">
        <f>SUMIFS(通讯通路门店!$AA:$AA,通讯通路门店!$S:$S,$G10,通讯通路门店!$J:$J,"苹果体验店")</f>
        <v>0</v>
      </c>
      <c r="BI10" s="99">
        <f>SUMIFS(通讯通路门店!$K:$K,通讯通路门店!$S:$S,$G10,通讯通路门店!$J:$J,"其他品牌专卖店")</f>
        <v>0</v>
      </c>
      <c r="BJ10" s="99">
        <f>SUMIFS(通讯通路门店!$AC:$AC,通讯通路门店!$S:$S,$G10)</f>
        <v>0</v>
      </c>
      <c r="BK10" s="99">
        <f>SUMIFS(通讯通路门店!$AD:$AD,通讯通路门店!$S:$S,$G10)</f>
        <v>0</v>
      </c>
      <c r="BL10" s="99">
        <f>SUMIFS(通讯通路门店!$AE:$AE,通讯通路门店!$S:$S,$G10)</f>
        <v>0</v>
      </c>
      <c r="BM10" s="99">
        <f>SUMIFS(通讯通路门店!$AF:$AF,通讯通路门店!$S:$S,$G10)</f>
        <v>0</v>
      </c>
      <c r="BN10" s="99">
        <f>SUMIFS(通讯通路门店!$AG:$AG,通讯通路门店!$S:$S,$G10)</f>
        <v>0</v>
      </c>
      <c r="BO10" s="99">
        <f>SUMIFS(通讯通路门店!$AH:$AH,通讯通路门店!$S:$S,$G10)</f>
        <v>0</v>
      </c>
      <c r="BP10" s="99">
        <f>SUMIFS(通讯通路门店!$AI:$AI,通讯通路门店!$S:$S,$G10)</f>
        <v>0</v>
      </c>
    </row>
    <row r="11" s="83" customFormat="1" ht="13.9" customHeight="1" spans="1:69">
      <c r="A11" s="99" t="str">
        <f>IFERROR(_xlfn.XLOOKUP($G11,通讯通路门店!$S$4:$S$993933,通讯通路门店!$A$4:$A$993933,0,0),"")</f>
        <v>海南省</v>
      </c>
      <c r="B11" s="99" t="str">
        <f>IFERROR(_xlfn.XLOOKUP($G11,通讯通路门店!$S$4:$S$993933,通讯通路门店!$B$4:$B$993933,0,0),"")</f>
        <v>昌江黎族自治县</v>
      </c>
      <c r="C11" s="99" t="str">
        <f>IFERROR(_xlfn.XLOOKUP($G11,通讯通路门店!$S$4:$S$993933,通讯通路门店!$C$4:$C$993933,0,0),"")</f>
        <v>昌江黎族自治县</v>
      </c>
      <c r="D11" s="99" t="str">
        <f>IFERROR(_xlfn.XLOOKUP($G11,通讯通路门店!$S$4:$S$993933,通讯通路门店!$D$4:$D$993933,0,0),"")</f>
        <v>石碌镇</v>
      </c>
      <c r="G11" s="101" t="str">
        <v>昌江石碌新佳盛通信商行</v>
      </c>
      <c r="H11" s="102" t="str">
        <f>IFERROR(_xlfn.XLOOKUP($G11,通讯通路门店!$S$4:$S$993933,通讯通路门店!$R$4:$R$993933,0,0),"")</f>
        <v>100046375701</v>
      </c>
      <c r="U11" s="99">
        <f>COUNTIF(通讯通路门店!$S:$S,$G11)</f>
        <v>1</v>
      </c>
      <c r="V11" s="99">
        <f>COUNTIFS(通讯通路门店!$S:$S,$G11,通讯通路门店!$J:$J,"综合卖场")</f>
        <v>1</v>
      </c>
      <c r="W11" s="99">
        <f>SUMIFS(通讯通路门店!$AJ:$AJ,通讯通路门店!$S:$S,通讯客户沙盘!$G11)</f>
        <v>1</v>
      </c>
      <c r="X11" s="99">
        <f t="shared" si="0"/>
        <v>0</v>
      </c>
      <c r="Y11" s="99">
        <f>COUNTIFS(通讯通路门店!$S:$S,$G11,通讯通路门店!$J:$J,"荣耀体验店")+COUNTIFS(通讯通路门店!$S:$S,$G11,通讯通路门店!$J:$J,"荣耀授权专卖店")</f>
        <v>0</v>
      </c>
      <c r="Z11" s="99">
        <f>COUNTIFS(通讯通路门店!$S:$S,$G11,通讯通路门店!$J:$J,"VIVO体验店")</f>
        <v>0</v>
      </c>
      <c r="AA11" s="99">
        <f>COUNTIFS(通讯通路门店!$S:$S,$G11,通讯通路门店!$J:$J,"OPPO体验店")</f>
        <v>0</v>
      </c>
      <c r="AB11" s="99">
        <f>COUNTIFS(通讯通路门店!$S:$S,$G11,通讯通路门店!$J:$J,"华为授权体验店")+COUNTIFS(通讯通路门店!$S:$S,$G11,通讯通路门店!$J:$J,"华为堡垒店")</f>
        <v>0</v>
      </c>
      <c r="AC11" s="99">
        <f>COUNTIFS(通讯通路门店!$S:$S,$G11,通讯通路门店!$J:$J,"小米体验店")</f>
        <v>0</v>
      </c>
      <c r="AD11" s="99">
        <f>COUNTIFS(通讯通路门店!$S:$S,$G11,通讯通路门店!$J:$J,"苹果体验店")</f>
        <v>0</v>
      </c>
      <c r="AE11" s="99">
        <f>COUNTIFS(通讯通路门店!$S:$S,$G11,通讯通路门店!$J:$J,"其他品牌专卖店")</f>
        <v>0</v>
      </c>
      <c r="AF11" s="99">
        <f>SUMIFS(通讯通路门店!$BI:$BI,通讯通路门店!$S:$S,$G11)</f>
        <v>5</v>
      </c>
      <c r="AG11" s="99">
        <f>SUMIFS(通讯通路门店!$BH:$BH,通讯通路门店!$S:$S,$G11)</f>
        <v>5</v>
      </c>
      <c r="AH11" s="99">
        <f t="shared" si="1"/>
        <v>0</v>
      </c>
      <c r="AI11" s="99">
        <f>SUMIFS(通讯通路门店!$BB:$BB,通讯通路门店!$S:$S,$G11)</f>
        <v>0</v>
      </c>
      <c r="AJ11" s="99">
        <f>SUMIFS(通讯通路门店!$BE:$BE,通讯通路门店!$S:$S,$G11)</f>
        <v>0</v>
      </c>
      <c r="AK11" s="99">
        <f>SUMIFS(通讯通路门店!$BG:$BG,通讯通路门店!$S:$S,$G11)</f>
        <v>0</v>
      </c>
      <c r="AL11" s="99">
        <f>SUMIFS(通讯通路门店!$BC:$BC,通讯通路门店!$S:$S,$G11)</f>
        <v>0</v>
      </c>
      <c r="AM11" s="99">
        <f>SUMIFS(通讯通路门店!$BD:$BD,通讯通路门店!$S:$S,$G11)</f>
        <v>0</v>
      </c>
      <c r="AN11" s="99">
        <f>SUMIFS(通讯通路门店!$BF:$BF,通讯通路门店!$S:$S,$G11)</f>
        <v>0</v>
      </c>
      <c r="AO11" s="99">
        <f t="shared" si="2"/>
        <v>187</v>
      </c>
      <c r="AP11" s="99">
        <f>SUMIFS(通讯通路门店!$K:$K,通讯通路门店!$S:$S,$G11)</f>
        <v>187</v>
      </c>
      <c r="AR11" s="99">
        <f>SUMIFS(通讯通路门店!$T:$T,通讯通路门店!$S:$S,$G11)</f>
        <v>64</v>
      </c>
      <c r="AS11" s="99">
        <f>SUMIFS(通讯通路门店!$U:$U,通讯通路门店!$S:$S,$G11)</f>
        <v>28</v>
      </c>
      <c r="AT11" s="99">
        <f>SUMIFS(通讯通路门店!$V:$V,通讯通路门店!$S:$S,$G11)</f>
        <v>2</v>
      </c>
      <c r="AU11" s="99">
        <f>SUMIFS(通讯通路门店!$W:$W,通讯通路门店!$S:$S,$G11)</f>
        <v>21</v>
      </c>
      <c r="AV11" s="99">
        <f>SUMIFS(通讯通路门店!$Z:$Z,通讯通路门店!$S:$S,$G11)</f>
        <v>33</v>
      </c>
      <c r="AW11" s="99">
        <f>SUMIFS(通讯通路门店!$AB:$AB,通讯通路门店!$S:$S,$G11)</f>
        <v>39</v>
      </c>
      <c r="AX11" s="99">
        <f>SUMIFS(通讯通路门店!$X:$X,通讯通路门店!$S:$S,$G11)</f>
        <v>0</v>
      </c>
      <c r="AY11" s="99">
        <f>SUMIFS(通讯通路门店!$Y:$Y,通讯通路门店!$S:$S,$G11)</f>
        <v>0</v>
      </c>
      <c r="AZ11" s="99">
        <f>SUMIFS(通讯通路门店!$AA:$AA,通讯通路门店!$S:$S,$G11)</f>
        <v>0</v>
      </c>
      <c r="BA11" s="99">
        <f t="shared" si="3"/>
        <v>187</v>
      </c>
      <c r="BB11" s="99">
        <f t="shared" si="4"/>
        <v>0</v>
      </c>
      <c r="BC11" s="99">
        <f>SUMIFS(通讯通路门店!$W:$W,通讯通路门店!$S:$S,$G11,通讯通路门店!$J:$J,"荣耀体验店")+SUMIFS(通讯通路门店!$W:$W,通讯通路门店!$S:$S,$G11,通讯通路门店!$J:$J,"荣耀授权专卖店")</f>
        <v>0</v>
      </c>
      <c r="BD11" s="99">
        <f>SUMIFS(通讯通路门店!$Z:$Z,通讯通路门店!$S:$S,$G11,通讯通路门店!$J:$J,"VIVO体验店")</f>
        <v>0</v>
      </c>
      <c r="BE11" s="99">
        <f>SUMIFS(通讯通路门店!$AB:$AB,通讯通路门店!$S:$S,$G11,通讯通路门店!$J:$J,"OPPO体验店")</f>
        <v>0</v>
      </c>
      <c r="BF11" s="99">
        <f>SUMIFS(通讯通路门店!$X:$X,通讯通路门店!$S:$S,$G11,通讯通路门店!$J:$J,"华为授权体验店")+SUMIFS(通讯通路门店!$AA:$AA,通讯通路门店!$S:$S,$G11,通讯通路门店!$J:$J,"华为堡垒店")</f>
        <v>0</v>
      </c>
      <c r="BG11" s="99">
        <f>SUMIFS(通讯通路门店!$Y:$Y,通讯通路门店!$S:$S,$G11,通讯通路门店!$J:$J,"小米体验店")</f>
        <v>0</v>
      </c>
      <c r="BH11" s="99">
        <f>SUMIFS(通讯通路门店!$AA:$AA,通讯通路门店!$S:$S,$G11,通讯通路门店!$J:$J,"苹果体验店")</f>
        <v>0</v>
      </c>
      <c r="BI11" s="99">
        <f>SUMIFS(通讯通路门店!$K:$K,通讯通路门店!$S:$S,$G11,通讯通路门店!$J:$J,"其他品牌专卖店")</f>
        <v>0</v>
      </c>
      <c r="BJ11" s="99">
        <f>SUMIFS(通讯通路门店!$AC:$AC,通讯通路门店!$S:$S,$G11)</f>
        <v>0</v>
      </c>
      <c r="BK11" s="99">
        <f>SUMIFS(通讯通路门店!$AD:$AD,通讯通路门店!$S:$S,$G11)</f>
        <v>0</v>
      </c>
      <c r="BL11" s="99">
        <f>SUMIFS(通讯通路门店!$AE:$AE,通讯通路门店!$S:$S,$G11)</f>
        <v>0</v>
      </c>
      <c r="BM11" s="99">
        <f>SUMIFS(通讯通路门店!$AF:$AF,通讯通路门店!$S:$S,$G11)</f>
        <v>0</v>
      </c>
      <c r="BN11" s="99">
        <f>SUMIFS(通讯通路门店!$AG:$AG,通讯通路门店!$S:$S,$G11)</f>
        <v>0</v>
      </c>
      <c r="BO11" s="99">
        <f>SUMIFS(通讯通路门店!$AH:$AH,通讯通路门店!$S:$S,$G11)</f>
        <v>0</v>
      </c>
      <c r="BP11" s="99">
        <f>SUMIFS(通讯通路门店!$AI:$AI,通讯通路门店!$S:$S,$G11)</f>
        <v>0</v>
      </c>
    </row>
    <row r="12" s="83" customFormat="1" ht="13.9" customHeight="1" spans="1:69">
      <c r="A12" s="99" t="str">
        <f>IFERROR(_xlfn.XLOOKUP($G12,通讯通路门店!$S$4:$S$993933,通讯通路门店!$A$4:$A$993933,0,0),"")</f>
        <v>海南省</v>
      </c>
      <c r="B12" s="99" t="str">
        <f>IFERROR(_xlfn.XLOOKUP($G12,通讯通路门店!$S$4:$S$993933,通讯通路门店!$B$4:$B$993933,0,0),"")</f>
        <v>昌江黎族自治县</v>
      </c>
      <c r="C12" s="99" t="str">
        <f>IFERROR(_xlfn.XLOOKUP($G12,通讯通路门店!$S$4:$S$993933,通讯通路门店!$C$4:$C$993933,0,0),"")</f>
        <v>昌江黎族自治县</v>
      </c>
      <c r="D12" s="99" t="str">
        <f>IFERROR(_xlfn.XLOOKUP($G12,通讯通路门店!$S$4:$S$993933,通讯通路门店!$D$4:$D$993933,0,0),"")</f>
        <v>石碌镇</v>
      </c>
      <c r="G12" s="101" t="str">
        <v>海南新光明通信科技有限公司</v>
      </c>
      <c r="H12" s="102" t="str">
        <f>IFERROR(_xlfn.XLOOKUP($G12,通讯通路门店!$S$4:$S$993933,通讯通路门店!$R$4:$R$993933,0,0),"")</f>
        <v>100020483802</v>
      </c>
      <c r="U12" s="99">
        <f>COUNTIF(通讯通路门店!$S:$S,$G12)</f>
        <v>1</v>
      </c>
      <c r="V12" s="99">
        <f>COUNTIFS(通讯通路门店!$S:$S,$G12,通讯通路门店!$J:$J,"综合卖场")</f>
        <v>0</v>
      </c>
      <c r="W12" s="99">
        <f>SUMIFS(通讯通路门店!$AJ:$AJ,通讯通路门店!$S:$S,通讯客户沙盘!$G12)</f>
        <v>0</v>
      </c>
      <c r="X12" s="99">
        <f t="shared" si="0"/>
        <v>0</v>
      </c>
      <c r="Y12" s="99">
        <f>COUNTIFS(通讯通路门店!$S:$S,$G12,通讯通路门店!$J:$J,"荣耀体验店")+COUNTIFS(通讯通路门店!$S:$S,$G12,通讯通路门店!$J:$J,"荣耀授权专卖店")</f>
        <v>0</v>
      </c>
      <c r="Z12" s="99">
        <f>COUNTIFS(通讯通路门店!$S:$S,$G12,通讯通路门店!$J:$J,"VIVO体验店")</f>
        <v>0</v>
      </c>
      <c r="AA12" s="99">
        <f>COUNTIFS(通讯通路门店!$S:$S,$G12,通讯通路门店!$J:$J,"OPPO体验店")</f>
        <v>0</v>
      </c>
      <c r="AB12" s="99">
        <f>COUNTIFS(通讯通路门店!$S:$S,$G12,通讯通路门店!$J:$J,"华为授权体验店")+COUNTIFS(通讯通路门店!$S:$S,$G12,通讯通路门店!$J:$J,"华为堡垒店")</f>
        <v>0</v>
      </c>
      <c r="AC12" s="99">
        <f>COUNTIFS(通讯通路门店!$S:$S,$G12,通讯通路门店!$J:$J,"小米体验店")</f>
        <v>0</v>
      </c>
      <c r="AD12" s="99">
        <f>COUNTIFS(通讯通路门店!$S:$S,$G12,通讯通路门店!$J:$J,"苹果体验店")</f>
        <v>0</v>
      </c>
      <c r="AE12" s="99">
        <f>COUNTIFS(通讯通路门店!$S:$S,$G12,通讯通路门店!$J:$J,"其他品牌专卖店")</f>
        <v>0</v>
      </c>
      <c r="AF12" s="99">
        <f>SUMIFS(通讯通路门店!$BI:$BI,通讯通路门店!$S:$S,$G12)</f>
        <v>6</v>
      </c>
      <c r="AG12" s="99">
        <f>SUMIFS(通讯通路门店!$BH:$BH,通讯通路门店!$S:$S,$G12)</f>
        <v>5</v>
      </c>
      <c r="AH12" s="99">
        <f t="shared" si="1"/>
        <v>1</v>
      </c>
      <c r="AI12" s="99">
        <f>SUMIFS(通讯通路门店!$BB:$BB,通讯通路门店!$S:$S,$G12)</f>
        <v>0</v>
      </c>
      <c r="AJ12" s="99">
        <f>SUMIFS(通讯通路门店!$BE:$BE,通讯通路门店!$S:$S,$G12)</f>
        <v>1</v>
      </c>
      <c r="AK12" s="99">
        <f>SUMIFS(通讯通路门店!$BG:$BG,通讯通路门店!$S:$S,$G12)</f>
        <v>0</v>
      </c>
      <c r="AL12" s="99">
        <f>SUMIFS(通讯通路门店!$BC:$BC,通讯通路门店!$S:$S,$G12)</f>
        <v>0</v>
      </c>
      <c r="AM12" s="99">
        <f>SUMIFS(通讯通路门店!$BD:$BD,通讯通路门店!$S:$S,$G12)</f>
        <v>0</v>
      </c>
      <c r="AN12" s="99">
        <f>SUMIFS(通讯通路门店!$BF:$BF,通讯通路门店!$S:$S,$G12)</f>
        <v>0</v>
      </c>
      <c r="AO12" s="99">
        <f t="shared" si="2"/>
        <v>139</v>
      </c>
      <c r="AP12" s="99">
        <f>SUMIFS(通讯通路门店!$K:$K,通讯通路门店!$S:$S,$G12)</f>
        <v>139</v>
      </c>
      <c r="AR12" s="99">
        <f>SUMIFS(通讯通路门店!$T:$T,通讯通路门店!$S:$S,$G12)</f>
        <v>47</v>
      </c>
      <c r="AS12" s="99">
        <f>SUMIFS(通讯通路门店!$U:$U,通讯通路门店!$S:$S,$G12)</f>
        <v>20</v>
      </c>
      <c r="AT12" s="99">
        <f>SUMIFS(通讯通路门店!$V:$V,通讯通路门店!$S:$S,$G12)</f>
        <v>3</v>
      </c>
      <c r="AU12" s="99">
        <f>SUMIFS(通讯通路门店!$W:$W,通讯通路门店!$S:$S,$G12)</f>
        <v>8</v>
      </c>
      <c r="AV12" s="99">
        <f>SUMIFS(通讯通路门店!$Z:$Z,通讯通路门店!$S:$S,$G12)</f>
        <v>37</v>
      </c>
      <c r="AW12" s="99">
        <f>SUMIFS(通讯通路门店!$AB:$AB,通讯通路门店!$S:$S,$G12)</f>
        <v>20</v>
      </c>
      <c r="AX12" s="99">
        <f>SUMIFS(通讯通路门店!$X:$X,通讯通路门店!$S:$S,$G12)</f>
        <v>0</v>
      </c>
      <c r="AY12" s="99">
        <f>SUMIFS(通讯通路门店!$Y:$Y,通讯通路门店!$S:$S,$G12)</f>
        <v>2</v>
      </c>
      <c r="AZ12" s="99">
        <f>SUMIFS(通讯通路门店!$AA:$AA,通讯通路门店!$S:$S,$G12)</f>
        <v>2</v>
      </c>
      <c r="BA12" s="99">
        <f t="shared" si="3"/>
        <v>139</v>
      </c>
      <c r="BB12" s="99">
        <f t="shared" si="4"/>
        <v>0</v>
      </c>
      <c r="BC12" s="99">
        <f>SUMIFS(通讯通路门店!$W:$W,通讯通路门店!$S:$S,$G12,通讯通路门店!$J:$J,"荣耀体验店")+SUMIFS(通讯通路门店!$W:$W,通讯通路门店!$S:$S,$G12,通讯通路门店!$J:$J,"荣耀授权专卖店")</f>
        <v>0</v>
      </c>
      <c r="BD12" s="99">
        <f>SUMIFS(通讯通路门店!$Z:$Z,通讯通路门店!$S:$S,$G12,通讯通路门店!$J:$J,"VIVO体验店")</f>
        <v>0</v>
      </c>
      <c r="BE12" s="99">
        <f>SUMIFS(通讯通路门店!$AB:$AB,通讯通路门店!$S:$S,$G12,通讯通路门店!$J:$J,"OPPO体验店")</f>
        <v>0</v>
      </c>
      <c r="BF12" s="99">
        <f>SUMIFS(通讯通路门店!$X:$X,通讯通路门店!$S:$S,$G12,通讯通路门店!$J:$J,"华为授权体验店")+SUMIFS(通讯通路门店!$AA:$AA,通讯通路门店!$S:$S,$G12,通讯通路门店!$J:$J,"华为堡垒店")</f>
        <v>0</v>
      </c>
      <c r="BG12" s="99">
        <f>SUMIFS(通讯通路门店!$Y:$Y,通讯通路门店!$S:$S,$G12,通讯通路门店!$J:$J,"小米体验店")</f>
        <v>0</v>
      </c>
      <c r="BH12" s="99">
        <f>SUMIFS(通讯通路门店!$AA:$AA,通讯通路门店!$S:$S,$G12,通讯通路门店!$J:$J,"苹果体验店")</f>
        <v>0</v>
      </c>
      <c r="BI12" s="99">
        <f>SUMIFS(通讯通路门店!$K:$K,通讯通路门店!$S:$S,$G12,通讯通路门店!$J:$J,"其他品牌专卖店")</f>
        <v>0</v>
      </c>
      <c r="BJ12" s="99">
        <f>SUMIFS(通讯通路门店!$AC:$AC,通讯通路门店!$S:$S,$G12)</f>
        <v>0</v>
      </c>
      <c r="BK12" s="99">
        <f>SUMIFS(通讯通路门店!$AD:$AD,通讯通路门店!$S:$S,$G12)</f>
        <v>0</v>
      </c>
      <c r="BL12" s="99">
        <f>SUMIFS(通讯通路门店!$AE:$AE,通讯通路门店!$S:$S,$G12)</f>
        <v>0</v>
      </c>
      <c r="BM12" s="99">
        <f>SUMIFS(通讯通路门店!$AF:$AF,通讯通路门店!$S:$S,$G12)</f>
        <v>0</v>
      </c>
      <c r="BN12" s="99">
        <f>SUMIFS(通讯通路门店!$AG:$AG,通讯通路门店!$S:$S,$G12)</f>
        <v>0</v>
      </c>
      <c r="BO12" s="99">
        <f>SUMIFS(通讯通路门店!$AH:$AH,通讯通路门店!$S:$S,$G12)</f>
        <v>0</v>
      </c>
      <c r="BP12" s="99">
        <f>SUMIFS(通讯通路门店!$AI:$AI,通讯通路门店!$S:$S,$G12)</f>
        <v>0</v>
      </c>
    </row>
    <row r="13" s="83" customFormat="1" ht="13.9" customHeight="1" spans="1:69">
      <c r="A13" s="99" t="str">
        <f>IFERROR(_xlfn.XLOOKUP($G13,通讯通路门店!$S$4:$S$993933,通讯通路门店!$A$4:$A$993933,0,0),"")</f>
        <v>海南省</v>
      </c>
      <c r="B13" s="99" t="str">
        <f>IFERROR(_xlfn.XLOOKUP($G13,通讯通路门店!$S$4:$S$993933,通讯通路门店!$B$4:$B$993933,0,0),"")</f>
        <v>昌江黎族自治县</v>
      </c>
      <c r="C13" s="99" t="str">
        <f>IFERROR(_xlfn.XLOOKUP($G13,通讯通路门店!$S$4:$S$993933,通讯通路门店!$C$4:$C$993933,0,0),"")</f>
        <v>昌江黎族自治县</v>
      </c>
      <c r="D13" s="99" t="str">
        <f>IFERROR(_xlfn.XLOOKUP($G13,通讯通路门店!$S$4:$S$993933,通讯通路门店!$D$4:$D$993933,0,0),"")</f>
        <v>石碌镇</v>
      </c>
      <c r="G13" s="101" t="str">
        <v>联通华盛通信有限公司海南分公司</v>
      </c>
      <c r="H13" s="102" t="str">
        <f>IFERROR(_xlfn.XLOOKUP($G13,通讯通路门店!$S$4:$S$993933,通讯通路门店!$R$4:$R$993933,0,0),"")</f>
        <v>100015014301</v>
      </c>
      <c r="U13" s="99">
        <f>COUNTIF(通讯通路门店!$S:$S,$G13)</f>
        <v>1</v>
      </c>
      <c r="V13" s="99">
        <f>COUNTIFS(通讯通路门店!$S:$S,$G13,通讯通路门店!$J:$J,"综合卖场")</f>
        <v>0</v>
      </c>
      <c r="W13" s="99">
        <f>SUMIFS(通讯通路门店!$AJ:$AJ,通讯通路门店!$S:$S,通讯客户沙盘!$G13)</f>
        <v>0</v>
      </c>
      <c r="X13" s="99">
        <f t="shared" si="0"/>
        <v>0</v>
      </c>
      <c r="Y13" s="99">
        <f>COUNTIFS(通讯通路门店!$S:$S,$G13,通讯通路门店!$J:$J,"荣耀体验店")+COUNTIFS(通讯通路门店!$S:$S,$G13,通讯通路门店!$J:$J,"荣耀授权专卖店")</f>
        <v>0</v>
      </c>
      <c r="Z13" s="99">
        <f>COUNTIFS(通讯通路门店!$S:$S,$G13,通讯通路门店!$J:$J,"VIVO体验店")</f>
        <v>0</v>
      </c>
      <c r="AA13" s="99">
        <f>COUNTIFS(通讯通路门店!$S:$S,$G13,通讯通路门店!$J:$J,"OPPO体验店")</f>
        <v>0</v>
      </c>
      <c r="AB13" s="99">
        <f>COUNTIFS(通讯通路门店!$S:$S,$G13,通讯通路门店!$J:$J,"华为授权体验店")+COUNTIFS(通讯通路门店!$S:$S,$G13,通讯通路门店!$J:$J,"华为堡垒店")</f>
        <v>0</v>
      </c>
      <c r="AC13" s="99">
        <f>COUNTIFS(通讯通路门店!$S:$S,$G13,通讯通路门店!$J:$J,"小米体验店")</f>
        <v>0</v>
      </c>
      <c r="AD13" s="99">
        <f>COUNTIFS(通讯通路门店!$S:$S,$G13,通讯通路门店!$J:$J,"苹果体验店")</f>
        <v>0</v>
      </c>
      <c r="AE13" s="99">
        <f>COUNTIFS(通讯通路门店!$S:$S,$G13,通讯通路门店!$J:$J,"其他品牌专卖店")</f>
        <v>0</v>
      </c>
      <c r="AF13" s="99">
        <f>SUMIFS(通讯通路门店!$BI:$BI,通讯通路门店!$S:$S,$G13)</f>
        <v>3</v>
      </c>
      <c r="AG13" s="99">
        <f>SUMIFS(通讯通路门店!$BH:$BH,通讯通路门店!$S:$S,$G13)</f>
        <v>3</v>
      </c>
      <c r="AH13" s="99">
        <f t="shared" si="1"/>
        <v>0</v>
      </c>
      <c r="AI13" s="99">
        <f>SUMIFS(通讯通路门店!$BB:$BB,通讯通路门店!$S:$S,$G13)</f>
        <v>0</v>
      </c>
      <c r="AJ13" s="99">
        <f>SUMIFS(通讯通路门店!$BE:$BE,通讯通路门店!$S:$S,$G13)</f>
        <v>0</v>
      </c>
      <c r="AK13" s="99">
        <f>SUMIFS(通讯通路门店!$BG:$BG,通讯通路门店!$S:$S,$G13)</f>
        <v>0</v>
      </c>
      <c r="AL13" s="99">
        <f>SUMIFS(通讯通路门店!$BC:$BC,通讯通路门店!$S:$S,$G13)</f>
        <v>0</v>
      </c>
      <c r="AM13" s="99">
        <f>SUMIFS(通讯通路门店!$BD:$BD,通讯通路门店!$S:$S,$G13)</f>
        <v>0</v>
      </c>
      <c r="AN13" s="99">
        <f>SUMIFS(通讯通路门店!$BF:$BF,通讯通路门店!$S:$S,$G13)</f>
        <v>0</v>
      </c>
      <c r="AO13" s="99">
        <f t="shared" si="2"/>
        <v>50</v>
      </c>
      <c r="AP13" s="99">
        <f>SUMIFS(通讯通路门店!$K:$K,通讯通路门店!$S:$S,$G13)</f>
        <v>50</v>
      </c>
      <c r="AR13" s="99">
        <f>SUMIFS(通讯通路门店!$T:$T,通讯通路门店!$S:$S,$G13)</f>
        <v>24</v>
      </c>
      <c r="AS13" s="99">
        <f>SUMIFS(通讯通路门店!$U:$U,通讯通路门店!$S:$S,$G13)</f>
        <v>4</v>
      </c>
      <c r="AT13" s="99">
        <f>SUMIFS(通讯通路门店!$V:$V,通讯通路门店!$S:$S,$G13)</f>
        <v>0</v>
      </c>
      <c r="AU13" s="99">
        <f>SUMIFS(通讯通路门店!$W:$W,通讯通路门店!$S:$S,$G13)</f>
        <v>2</v>
      </c>
      <c r="AV13" s="99">
        <f>SUMIFS(通讯通路门店!$Z:$Z,通讯通路门店!$S:$S,$G13)</f>
        <v>7</v>
      </c>
      <c r="AW13" s="99">
        <f>SUMIFS(通讯通路门店!$AB:$AB,通讯通路门店!$S:$S,$G13)</f>
        <v>13</v>
      </c>
      <c r="AX13" s="99">
        <f>SUMIFS(通讯通路门店!$X:$X,通讯通路门店!$S:$S,$G13)</f>
        <v>0</v>
      </c>
      <c r="AY13" s="99">
        <f>SUMIFS(通讯通路门店!$Y:$Y,通讯通路门店!$S:$S,$G13)</f>
        <v>0</v>
      </c>
      <c r="AZ13" s="99">
        <f>SUMIFS(通讯通路门店!$AA:$AA,通讯通路门店!$S:$S,$G13)</f>
        <v>0</v>
      </c>
      <c r="BA13" s="99">
        <f t="shared" si="3"/>
        <v>50</v>
      </c>
      <c r="BB13" s="99">
        <f t="shared" si="4"/>
        <v>0</v>
      </c>
      <c r="BC13" s="99">
        <f>SUMIFS(通讯通路门店!$W:$W,通讯通路门店!$S:$S,$G13,通讯通路门店!$J:$J,"荣耀体验店")+SUMIFS(通讯通路门店!$W:$W,通讯通路门店!$S:$S,$G13,通讯通路门店!$J:$J,"荣耀授权专卖店")</f>
        <v>0</v>
      </c>
      <c r="BD13" s="99">
        <f>SUMIFS(通讯通路门店!$Z:$Z,通讯通路门店!$S:$S,$G13,通讯通路门店!$J:$J,"VIVO体验店")</f>
        <v>0</v>
      </c>
      <c r="BE13" s="99">
        <f>SUMIFS(通讯通路门店!$AB:$AB,通讯通路门店!$S:$S,$G13,通讯通路门店!$J:$J,"OPPO体验店")</f>
        <v>0</v>
      </c>
      <c r="BF13" s="99">
        <f>SUMIFS(通讯通路门店!$X:$X,通讯通路门店!$S:$S,$G13,通讯通路门店!$J:$J,"华为授权体验店")+SUMIFS(通讯通路门店!$AA:$AA,通讯通路门店!$S:$S,$G13,通讯通路门店!$J:$J,"华为堡垒店")</f>
        <v>0</v>
      </c>
      <c r="BG13" s="99">
        <f>SUMIFS(通讯通路门店!$Y:$Y,通讯通路门店!$S:$S,$G13,通讯通路门店!$J:$J,"小米体验店")</f>
        <v>0</v>
      </c>
      <c r="BH13" s="99">
        <f>SUMIFS(通讯通路门店!$AA:$AA,通讯通路门店!$S:$S,$G13,通讯通路门店!$J:$J,"苹果体验店")</f>
        <v>0</v>
      </c>
      <c r="BI13" s="99">
        <f>SUMIFS(通讯通路门店!$K:$K,通讯通路门店!$S:$S,$G13,通讯通路门店!$J:$J,"其他品牌专卖店")</f>
        <v>0</v>
      </c>
      <c r="BJ13" s="99">
        <f>SUMIFS(通讯通路门店!$AC:$AC,通讯通路门店!$S:$S,$G13)</f>
        <v>0</v>
      </c>
      <c r="BK13" s="99">
        <f>SUMIFS(通讯通路门店!$AD:$AD,通讯通路门店!$S:$S,$G13)</f>
        <v>0</v>
      </c>
      <c r="BL13" s="99">
        <f>SUMIFS(通讯通路门店!$AE:$AE,通讯通路门店!$S:$S,$G13)</f>
        <v>0</v>
      </c>
      <c r="BM13" s="99">
        <f>SUMIFS(通讯通路门店!$AF:$AF,通讯通路门店!$S:$S,$G13)</f>
        <v>0</v>
      </c>
      <c r="BN13" s="99">
        <f>SUMIFS(通讯通路门店!$AG:$AG,通讯通路门店!$S:$S,$G13)</f>
        <v>0</v>
      </c>
      <c r="BO13" s="99">
        <f>SUMIFS(通讯通路门店!$AH:$AH,通讯通路门店!$S:$S,$G13)</f>
        <v>0</v>
      </c>
      <c r="BP13" s="99">
        <f>SUMIFS(通讯通路门店!$AI:$AI,通讯通路门店!$S:$S,$G13)</f>
        <v>0</v>
      </c>
    </row>
    <row r="14" s="83" customFormat="1" ht="13.9" customHeight="1" spans="1:69">
      <c r="A14" s="99" t="str">
        <f>IFERROR(_xlfn.XLOOKUP($G14,通讯通路门店!$S$4:$S$993933,通讯通路门店!$A$4:$A$993933,0,0),"")</f>
        <v>海南省</v>
      </c>
      <c r="B14" s="99" t="str">
        <f>IFERROR(_xlfn.XLOOKUP($G14,通讯通路门店!$S$4:$S$993933,通讯通路门店!$B$4:$B$993933,0,0),"")</f>
        <v>昌江黎族自治县</v>
      </c>
      <c r="C14" s="99" t="str">
        <f>IFERROR(_xlfn.XLOOKUP($G14,通讯通路门店!$S$4:$S$993933,通讯通路门店!$C$4:$C$993933,0,0),"")</f>
        <v>昌江黎族自治县</v>
      </c>
      <c r="D14" s="99" t="str">
        <f>IFERROR(_xlfn.XLOOKUP($G14,通讯通路门店!$S$4:$S$993933,通讯通路门店!$D$4:$D$993933,0,0),"")</f>
        <v>叉河镇</v>
      </c>
      <c r="G14" s="101" t="str">
        <v>昌江七叉恋恋移动通信专营店</v>
      </c>
      <c r="H14" s="102" t="str">
        <f>IFERROR(_xlfn.XLOOKUP($G14,通讯通路门店!$S$4:$S$993933,通讯通路门店!$R$4:$R$993933,0,0),"")</f>
        <v>100052871001</v>
      </c>
      <c r="U14" s="99">
        <f>COUNTIF(通讯通路门店!$S:$S,$G14)</f>
        <v>2</v>
      </c>
      <c r="V14" s="99">
        <f>COUNTIFS(通讯通路门店!$S:$S,$G14,通讯通路门店!$J:$J,"综合卖场")</f>
        <v>2</v>
      </c>
      <c r="W14" s="99">
        <f>SUMIFS(通讯通路门店!$AJ:$AJ,通讯通路门店!$S:$S,通讯客户沙盘!$G14)</f>
        <v>0</v>
      </c>
      <c r="X14" s="99">
        <f t="shared" si="0"/>
        <v>0</v>
      </c>
      <c r="Y14" s="99">
        <f>COUNTIFS(通讯通路门店!$S:$S,$G14,通讯通路门店!$J:$J,"荣耀体验店")+COUNTIFS(通讯通路门店!$S:$S,$G14,通讯通路门店!$J:$J,"荣耀授权专卖店")</f>
        <v>0</v>
      </c>
      <c r="Z14" s="99">
        <f>COUNTIFS(通讯通路门店!$S:$S,$G14,通讯通路门店!$J:$J,"VIVO体验店")</f>
        <v>0</v>
      </c>
      <c r="AA14" s="99">
        <f>COUNTIFS(通讯通路门店!$S:$S,$G14,通讯通路门店!$J:$J,"OPPO体验店")</f>
        <v>0</v>
      </c>
      <c r="AB14" s="99">
        <f>COUNTIFS(通讯通路门店!$S:$S,$G14,通讯通路门店!$J:$J,"华为授权体验店")+COUNTIFS(通讯通路门店!$S:$S,$G14,通讯通路门店!$J:$J,"华为堡垒店")</f>
        <v>0</v>
      </c>
      <c r="AC14" s="99">
        <f>COUNTIFS(通讯通路门店!$S:$S,$G14,通讯通路门店!$J:$J,"小米体验店")</f>
        <v>0</v>
      </c>
      <c r="AD14" s="99">
        <f>COUNTIFS(通讯通路门店!$S:$S,$G14,通讯通路门店!$J:$J,"苹果体验店")</f>
        <v>0</v>
      </c>
      <c r="AE14" s="99">
        <f>COUNTIFS(通讯通路门店!$S:$S,$G14,通讯通路门店!$J:$J,"其他品牌专卖店")</f>
        <v>0</v>
      </c>
      <c r="AF14" s="99">
        <f>SUMIFS(通讯通路门店!$BI:$BI,通讯通路门店!$S:$S,$G14)</f>
        <v>1</v>
      </c>
      <c r="AG14" s="99">
        <f>SUMIFS(通讯通路门店!$BH:$BH,通讯通路门店!$S:$S,$G14)</f>
        <v>1</v>
      </c>
      <c r="AH14" s="99">
        <f t="shared" si="1"/>
        <v>0</v>
      </c>
      <c r="AI14" s="99">
        <f>SUMIFS(通讯通路门店!$BB:$BB,通讯通路门店!$S:$S,$G14)</f>
        <v>0</v>
      </c>
      <c r="AJ14" s="99">
        <f>SUMIFS(通讯通路门店!$BE:$BE,通讯通路门店!$S:$S,$G14)</f>
        <v>0</v>
      </c>
      <c r="AK14" s="99">
        <f>SUMIFS(通讯通路门店!$BG:$BG,通讯通路门店!$S:$S,$G14)</f>
        <v>0</v>
      </c>
      <c r="AL14" s="99">
        <f>SUMIFS(通讯通路门店!$BC:$BC,通讯通路门店!$S:$S,$G14)</f>
        <v>0</v>
      </c>
      <c r="AM14" s="99">
        <f>SUMIFS(通讯通路门店!$BD:$BD,通讯通路门店!$S:$S,$G14)</f>
        <v>0</v>
      </c>
      <c r="AN14" s="99">
        <f>SUMIFS(通讯通路门店!$BF:$BF,通讯通路门店!$S:$S,$G14)</f>
        <v>0</v>
      </c>
      <c r="AO14" s="99">
        <f t="shared" si="2"/>
        <v>75</v>
      </c>
      <c r="AP14" s="99">
        <f>SUMIFS(通讯通路门店!$K:$K,通讯通路门店!$S:$S,$G14)</f>
        <v>75</v>
      </c>
      <c r="AR14" s="99">
        <f>SUMIFS(通讯通路门店!$T:$T,通讯通路门店!$S:$S,$G14)</f>
        <v>34</v>
      </c>
      <c r="AS14" s="99">
        <f>SUMIFS(通讯通路门店!$U:$U,通讯通路门店!$S:$S,$G14)</f>
        <v>4</v>
      </c>
      <c r="AT14" s="99">
        <f>SUMIFS(通讯通路门店!$V:$V,通讯通路门店!$S:$S,$G14)</f>
        <v>0</v>
      </c>
      <c r="AU14" s="99">
        <f>SUMIFS(通讯通路门店!$W:$W,通讯通路门店!$S:$S,$G14)</f>
        <v>5</v>
      </c>
      <c r="AV14" s="99">
        <f>SUMIFS(通讯通路门店!$Z:$Z,通讯通路门店!$S:$S,$G14)</f>
        <v>10</v>
      </c>
      <c r="AW14" s="99">
        <f>SUMIFS(通讯通路门店!$AB:$AB,通讯通路门店!$S:$S,$G14)</f>
        <v>18</v>
      </c>
      <c r="AX14" s="99">
        <f>SUMIFS(通讯通路门店!$X:$X,通讯通路门店!$S:$S,$G14)</f>
        <v>0</v>
      </c>
      <c r="AY14" s="99">
        <f>SUMIFS(通讯通路门店!$Y:$Y,通讯通路门店!$S:$S,$G14)</f>
        <v>4</v>
      </c>
      <c r="AZ14" s="99">
        <f>SUMIFS(通讯通路门店!$AA:$AA,通讯通路门店!$S:$S,$G14)</f>
        <v>0</v>
      </c>
      <c r="BA14" s="99">
        <f t="shared" si="3"/>
        <v>75</v>
      </c>
      <c r="BB14" s="99">
        <f t="shared" si="4"/>
        <v>0</v>
      </c>
      <c r="BC14" s="99">
        <f>SUMIFS(通讯通路门店!$W:$W,通讯通路门店!$S:$S,$G14,通讯通路门店!$J:$J,"荣耀体验店")+SUMIFS(通讯通路门店!$W:$W,通讯通路门店!$S:$S,$G14,通讯通路门店!$J:$J,"荣耀授权专卖店")</f>
        <v>0</v>
      </c>
      <c r="BD14" s="99">
        <f>SUMIFS(通讯通路门店!$Z:$Z,通讯通路门店!$S:$S,$G14,通讯通路门店!$J:$J,"VIVO体验店")</f>
        <v>0</v>
      </c>
      <c r="BE14" s="99">
        <f>SUMIFS(通讯通路门店!$AB:$AB,通讯通路门店!$S:$S,$G14,通讯通路门店!$J:$J,"OPPO体验店")</f>
        <v>0</v>
      </c>
      <c r="BF14" s="99">
        <f>SUMIFS(通讯通路门店!$X:$X,通讯通路门店!$S:$S,$G14,通讯通路门店!$J:$J,"华为授权体验店")+SUMIFS(通讯通路门店!$AA:$AA,通讯通路门店!$S:$S,$G14,通讯通路门店!$J:$J,"华为堡垒店")</f>
        <v>0</v>
      </c>
      <c r="BG14" s="99">
        <f>SUMIFS(通讯通路门店!$Y:$Y,通讯通路门店!$S:$S,$G14,通讯通路门店!$J:$J,"小米体验店")</f>
        <v>0</v>
      </c>
      <c r="BH14" s="99">
        <f>SUMIFS(通讯通路门店!$AA:$AA,通讯通路门店!$S:$S,$G14,通讯通路门店!$J:$J,"苹果体验店")</f>
        <v>0</v>
      </c>
      <c r="BI14" s="99">
        <f>SUMIFS(通讯通路门店!$K:$K,通讯通路门店!$S:$S,$G14,通讯通路门店!$J:$J,"其他品牌专卖店")</f>
        <v>0</v>
      </c>
      <c r="BJ14" s="99">
        <f>SUMIFS(通讯通路门店!$AC:$AC,通讯通路门店!$S:$S,$G14)</f>
        <v>0</v>
      </c>
      <c r="BK14" s="99">
        <f>SUMIFS(通讯通路门店!$AD:$AD,通讯通路门店!$S:$S,$G14)</f>
        <v>0</v>
      </c>
      <c r="BL14" s="99">
        <f>SUMIFS(通讯通路门店!$AE:$AE,通讯通路门店!$S:$S,$G14)</f>
        <v>0</v>
      </c>
      <c r="BM14" s="99">
        <f>SUMIFS(通讯通路门店!$AF:$AF,通讯通路门店!$S:$S,$G14)</f>
        <v>0</v>
      </c>
      <c r="BN14" s="99">
        <f>SUMIFS(通讯通路门店!$AG:$AG,通讯通路门店!$S:$S,$G14)</f>
        <v>0</v>
      </c>
      <c r="BO14" s="99">
        <f>SUMIFS(通讯通路门店!$AH:$AH,通讯通路门店!$S:$S,$G14)</f>
        <v>0</v>
      </c>
      <c r="BP14" s="99">
        <f>SUMIFS(通讯通路门店!$AI:$AI,通讯通路门店!$S:$S,$G14)</f>
        <v>0</v>
      </c>
    </row>
    <row r="15" s="83" customFormat="1" ht="13.9" customHeight="1" spans="1:69">
      <c r="A15" s="99" t="str">
        <f>IFERROR(_xlfn.XLOOKUP($G15,通讯通路门店!$S$4:$S$993933,通讯通路门店!$A$4:$A$993933,0,0),"")</f>
        <v>海南省</v>
      </c>
      <c r="B15" s="99" t="str">
        <f>IFERROR(_xlfn.XLOOKUP($G15,通讯通路门店!$S$4:$S$993933,通讯通路门店!$B$4:$B$993933,0,0),"")</f>
        <v>昌江黎族自治县</v>
      </c>
      <c r="C15" s="99" t="str">
        <f>IFERROR(_xlfn.XLOOKUP($G15,通讯通路门店!$S$4:$S$993933,通讯通路门店!$C$4:$C$993933,0,0),"")</f>
        <v>昌江黎族自治县</v>
      </c>
      <c r="D15" s="99" t="str">
        <f>IFERROR(_xlfn.XLOOKUP($G15,通讯通路门店!$S$4:$S$993933,通讯通路门店!$D$4:$D$993933,0,0),"")</f>
        <v>石碌镇</v>
      </c>
      <c r="G15" s="101" t="str">
        <v>昌江石碌鹏达通信专营店</v>
      </c>
      <c r="H15" s="102" t="str">
        <f>IFERROR(_xlfn.XLOOKUP($G15,通讯通路门店!$S$4:$S$993933,通讯通路门店!$R$4:$R$993933,0,0),"")</f>
        <v>100087080501</v>
      </c>
      <c r="U15" s="99">
        <f>COUNTIF(通讯通路门店!$S:$S,$G15)</f>
        <v>1</v>
      </c>
      <c r="V15" s="99">
        <f>COUNTIFS(通讯通路门店!$S:$S,$G15,通讯通路门店!$J:$J,"综合卖场")</f>
        <v>1</v>
      </c>
      <c r="W15" s="99">
        <f>SUMIFS(通讯通路门店!$AJ:$AJ,通讯通路门店!$S:$S,通讯客户沙盘!$G15)</f>
        <v>1</v>
      </c>
      <c r="X15" s="99">
        <f t="shared" si="0"/>
        <v>0</v>
      </c>
      <c r="Y15" s="99">
        <f>COUNTIFS(通讯通路门店!$S:$S,$G15,通讯通路门店!$J:$J,"荣耀体验店")+COUNTIFS(通讯通路门店!$S:$S,$G15,通讯通路门店!$J:$J,"荣耀授权专卖店")</f>
        <v>0</v>
      </c>
      <c r="Z15" s="99">
        <f>COUNTIFS(通讯通路门店!$S:$S,$G15,通讯通路门店!$J:$J,"VIVO体验店")</f>
        <v>0</v>
      </c>
      <c r="AA15" s="99">
        <f>COUNTIFS(通讯通路门店!$S:$S,$G15,通讯通路门店!$J:$J,"OPPO体验店")</f>
        <v>0</v>
      </c>
      <c r="AB15" s="99">
        <f>COUNTIFS(通讯通路门店!$S:$S,$G15,通讯通路门店!$J:$J,"华为授权体验店")+COUNTIFS(通讯通路门店!$S:$S,$G15,通讯通路门店!$J:$J,"华为堡垒店")</f>
        <v>0</v>
      </c>
      <c r="AC15" s="99">
        <f>COUNTIFS(通讯通路门店!$S:$S,$G15,通讯通路门店!$J:$J,"小米体验店")</f>
        <v>0</v>
      </c>
      <c r="AD15" s="99">
        <f>COUNTIFS(通讯通路门店!$S:$S,$G15,通讯通路门店!$J:$J,"苹果体验店")</f>
        <v>0</v>
      </c>
      <c r="AE15" s="99">
        <f>COUNTIFS(通讯通路门店!$S:$S,$G15,通讯通路门店!$J:$J,"其他品牌专卖店")</f>
        <v>0</v>
      </c>
      <c r="AF15" s="99">
        <f>SUMIFS(通讯通路门店!$BI:$BI,通讯通路门店!$S:$S,$G15)</f>
        <v>4</v>
      </c>
      <c r="AG15" s="99">
        <f>SUMIFS(通讯通路门店!$BH:$BH,通讯通路门店!$S:$S,$G15)</f>
        <v>4</v>
      </c>
      <c r="AH15" s="99">
        <f t="shared" si="1"/>
        <v>0</v>
      </c>
      <c r="AI15" s="99">
        <f>SUMIFS(通讯通路门店!$BB:$BB,通讯通路门店!$S:$S,$G15)</f>
        <v>0</v>
      </c>
      <c r="AJ15" s="99">
        <f>SUMIFS(通讯通路门店!$BE:$BE,通讯通路门店!$S:$S,$G15)</f>
        <v>0</v>
      </c>
      <c r="AK15" s="99">
        <f>SUMIFS(通讯通路门店!$BG:$BG,通讯通路门店!$S:$S,$G15)</f>
        <v>0</v>
      </c>
      <c r="AL15" s="99">
        <f>SUMIFS(通讯通路门店!$BC:$BC,通讯通路门店!$S:$S,$G15)</f>
        <v>0</v>
      </c>
      <c r="AM15" s="99">
        <f>SUMIFS(通讯通路门店!$BD:$BD,通讯通路门店!$S:$S,$G15)</f>
        <v>0</v>
      </c>
      <c r="AN15" s="99">
        <f>SUMIFS(通讯通路门店!$BF:$BF,通讯通路门店!$S:$S,$G15)</f>
        <v>0</v>
      </c>
      <c r="AO15" s="99">
        <f t="shared" si="2"/>
        <v>111</v>
      </c>
      <c r="AP15" s="99">
        <f>SUMIFS(通讯通路门店!$K:$K,通讯通路门店!$S:$S,$G15)</f>
        <v>111</v>
      </c>
      <c r="AR15" s="99">
        <f>SUMIFS(通讯通路门店!$T:$T,通讯通路门店!$S:$S,$G15)</f>
        <v>39</v>
      </c>
      <c r="AS15" s="99">
        <f>SUMIFS(通讯通路门店!$U:$U,通讯通路门店!$S:$S,$G15)</f>
        <v>16</v>
      </c>
      <c r="AT15" s="99">
        <f>SUMIFS(通讯通路门店!$V:$V,通讯通路门店!$S:$S,$G15)</f>
        <v>1</v>
      </c>
      <c r="AU15" s="99">
        <f>SUMIFS(通讯通路门店!$W:$W,通讯通路门店!$S:$S,$G15)</f>
        <v>10</v>
      </c>
      <c r="AV15" s="99">
        <f>SUMIFS(通讯通路门店!$Z:$Z,通讯通路门店!$S:$S,$G15)</f>
        <v>17</v>
      </c>
      <c r="AW15" s="99">
        <f>SUMIFS(通讯通路门店!$AB:$AB,通讯通路门店!$S:$S,$G15)</f>
        <v>28</v>
      </c>
      <c r="AX15" s="99">
        <f>SUMIFS(通讯通路门店!$X:$X,通讯通路门店!$S:$S,$G15)</f>
        <v>0</v>
      </c>
      <c r="AY15" s="99">
        <f>SUMIFS(通讯通路门店!$Y:$Y,通讯通路门店!$S:$S,$G15)</f>
        <v>0</v>
      </c>
      <c r="AZ15" s="99">
        <f>SUMIFS(通讯通路门店!$AA:$AA,通讯通路门店!$S:$S,$G15)</f>
        <v>0</v>
      </c>
      <c r="BA15" s="99">
        <f t="shared" si="3"/>
        <v>111</v>
      </c>
      <c r="BB15" s="99">
        <f t="shared" si="4"/>
        <v>0</v>
      </c>
      <c r="BC15" s="99">
        <f>SUMIFS(通讯通路门店!$W:$W,通讯通路门店!$S:$S,$G15,通讯通路门店!$J:$J,"荣耀体验店")+SUMIFS(通讯通路门店!$W:$W,通讯通路门店!$S:$S,$G15,通讯通路门店!$J:$J,"荣耀授权专卖店")</f>
        <v>0</v>
      </c>
      <c r="BD15" s="99">
        <f>SUMIFS(通讯通路门店!$Z:$Z,通讯通路门店!$S:$S,$G15,通讯通路门店!$J:$J,"VIVO体验店")</f>
        <v>0</v>
      </c>
      <c r="BE15" s="99">
        <f>SUMIFS(通讯通路门店!$AB:$AB,通讯通路门店!$S:$S,$G15,通讯通路门店!$J:$J,"OPPO体验店")</f>
        <v>0</v>
      </c>
      <c r="BF15" s="99">
        <f>SUMIFS(通讯通路门店!$X:$X,通讯通路门店!$S:$S,$G15,通讯通路门店!$J:$J,"华为授权体验店")+SUMIFS(通讯通路门店!$AA:$AA,通讯通路门店!$S:$S,$G15,通讯通路门店!$J:$J,"华为堡垒店")</f>
        <v>0</v>
      </c>
      <c r="BG15" s="99">
        <f>SUMIFS(通讯通路门店!$Y:$Y,通讯通路门店!$S:$S,$G15,通讯通路门店!$J:$J,"小米体验店")</f>
        <v>0</v>
      </c>
      <c r="BH15" s="99">
        <f>SUMIFS(通讯通路门店!$AA:$AA,通讯通路门店!$S:$S,$G15,通讯通路门店!$J:$J,"苹果体验店")</f>
        <v>0</v>
      </c>
      <c r="BI15" s="99">
        <f>SUMIFS(通讯通路门店!$K:$K,通讯通路门店!$S:$S,$G15,通讯通路门店!$J:$J,"其他品牌专卖店")</f>
        <v>0</v>
      </c>
      <c r="BJ15" s="99">
        <f>SUMIFS(通讯通路门店!$AC:$AC,通讯通路门店!$S:$S,$G15)</f>
        <v>0</v>
      </c>
      <c r="BK15" s="99">
        <f>SUMIFS(通讯通路门店!$AD:$AD,通讯通路门店!$S:$S,$G15)</f>
        <v>0</v>
      </c>
      <c r="BL15" s="99">
        <f>SUMIFS(通讯通路门店!$AE:$AE,通讯通路门店!$S:$S,$G15)</f>
        <v>0</v>
      </c>
      <c r="BM15" s="99">
        <f>SUMIFS(通讯通路门店!$AF:$AF,通讯通路门店!$S:$S,$G15)</f>
        <v>0</v>
      </c>
      <c r="BN15" s="99">
        <f>SUMIFS(通讯通路门店!$AG:$AG,通讯通路门店!$S:$S,$G15)</f>
        <v>0</v>
      </c>
      <c r="BO15" s="99">
        <f>SUMIFS(通讯通路门店!$AH:$AH,通讯通路门店!$S:$S,$G15)</f>
        <v>0</v>
      </c>
      <c r="BP15" s="99">
        <f>SUMIFS(通讯通路门店!$AI:$AI,通讯通路门店!$S:$S,$G15)</f>
        <v>0</v>
      </c>
    </row>
    <row r="16" s="83" customFormat="1" ht="13.9" customHeight="1" spans="1:69">
      <c r="A16" s="99" t="str">
        <f>IFERROR(_xlfn.XLOOKUP($G16,通讯通路门店!$S$4:$S$993933,通讯通路门店!$A$4:$A$993933,0,0),"")</f>
        <v>海南省</v>
      </c>
      <c r="B16" s="99" t="str">
        <f>IFERROR(_xlfn.XLOOKUP($G16,通讯通路门店!$S$4:$S$993933,通讯通路门店!$B$4:$B$993933,0,0),"")</f>
        <v>昌江黎族自治县</v>
      </c>
      <c r="C16" s="99" t="str">
        <f>IFERROR(_xlfn.XLOOKUP($G16,通讯通路门店!$S$4:$S$993933,通讯通路门店!$C$4:$C$993933,0,0),"")</f>
        <v>昌江黎族自治县</v>
      </c>
      <c r="D16" s="99" t="str">
        <f>IFERROR(_xlfn.XLOOKUP($G16,通讯通路门店!$S$4:$S$993933,通讯通路门店!$D$4:$D$993933,0,0),"")</f>
        <v>石碌镇</v>
      </c>
      <c r="G16" s="101" t="str">
        <v>昌江石碌晨星通讯店</v>
      </c>
      <c r="H16" s="102" t="str">
        <f>IFERROR(_xlfn.XLOOKUP($G16,通讯通路门店!$S$4:$S$993933,通讯通路门店!$R$4:$R$993933,0,0),"")</f>
        <v>100024618401</v>
      </c>
      <c r="U16" s="99">
        <f>COUNTIF(通讯通路门店!$S:$S,$G16)</f>
        <v>1</v>
      </c>
      <c r="V16" s="99">
        <f>COUNTIFS(通讯通路门店!$S:$S,$G16,通讯通路门店!$J:$J,"综合卖场")</f>
        <v>1</v>
      </c>
      <c r="W16" s="99">
        <f>SUMIFS(通讯通路门店!$AJ:$AJ,通讯通路门店!$S:$S,通讯客户沙盘!$G16)</f>
        <v>0</v>
      </c>
      <c r="X16" s="99">
        <f t="shared" si="0"/>
        <v>0</v>
      </c>
      <c r="Y16" s="99">
        <f>COUNTIFS(通讯通路门店!$S:$S,$G16,通讯通路门店!$J:$J,"荣耀体验店")+COUNTIFS(通讯通路门店!$S:$S,$G16,通讯通路门店!$J:$J,"荣耀授权专卖店")</f>
        <v>0</v>
      </c>
      <c r="Z16" s="99">
        <f>COUNTIFS(通讯通路门店!$S:$S,$G16,通讯通路门店!$J:$J,"VIVO体验店")</f>
        <v>0</v>
      </c>
      <c r="AA16" s="99">
        <f>COUNTIFS(通讯通路门店!$S:$S,$G16,通讯通路门店!$J:$J,"OPPO体验店")</f>
        <v>0</v>
      </c>
      <c r="AB16" s="99">
        <f>COUNTIFS(通讯通路门店!$S:$S,$G16,通讯通路门店!$J:$J,"华为授权体验店")+COUNTIFS(通讯通路门店!$S:$S,$G16,通讯通路门店!$J:$J,"华为堡垒店")</f>
        <v>0</v>
      </c>
      <c r="AC16" s="99">
        <f>COUNTIFS(通讯通路门店!$S:$S,$G16,通讯通路门店!$J:$J,"小米体验店")</f>
        <v>0</v>
      </c>
      <c r="AD16" s="99">
        <f>COUNTIFS(通讯通路门店!$S:$S,$G16,通讯通路门店!$J:$J,"苹果体验店")</f>
        <v>0</v>
      </c>
      <c r="AE16" s="99">
        <f>COUNTIFS(通讯通路门店!$S:$S,$G16,通讯通路门店!$J:$J,"其他品牌专卖店")</f>
        <v>0</v>
      </c>
      <c r="AF16" s="99">
        <f>SUMIFS(通讯通路门店!$BI:$BI,通讯通路门店!$S:$S,$G16)</f>
        <v>3</v>
      </c>
      <c r="AG16" s="99">
        <f>SUMIFS(通讯通路门店!$BH:$BH,通讯通路门店!$S:$S,$G16)</f>
        <v>3</v>
      </c>
      <c r="AH16" s="99">
        <f t="shared" si="1"/>
        <v>0</v>
      </c>
      <c r="AI16" s="99">
        <f>SUMIFS(通讯通路门店!$BB:$BB,通讯通路门店!$S:$S,$G16)</f>
        <v>0</v>
      </c>
      <c r="AJ16" s="99">
        <f>SUMIFS(通讯通路门店!$BE:$BE,通讯通路门店!$S:$S,$G16)</f>
        <v>0</v>
      </c>
      <c r="AK16" s="99">
        <f>SUMIFS(通讯通路门店!$BG:$BG,通讯通路门店!$S:$S,$G16)</f>
        <v>0</v>
      </c>
      <c r="AL16" s="99">
        <f>SUMIFS(通讯通路门店!$BC:$BC,通讯通路门店!$S:$S,$G16)</f>
        <v>0</v>
      </c>
      <c r="AM16" s="99">
        <f>SUMIFS(通讯通路门店!$BD:$BD,通讯通路门店!$S:$S,$G16)</f>
        <v>0</v>
      </c>
      <c r="AN16" s="99">
        <f>SUMIFS(通讯通路门店!$BF:$BF,通讯通路门店!$S:$S,$G16)</f>
        <v>0</v>
      </c>
      <c r="AO16" s="99">
        <f t="shared" si="2"/>
        <v>81</v>
      </c>
      <c r="AP16" s="99">
        <f>SUMIFS(通讯通路门店!$K:$K,通讯通路门店!$S:$S,$G16)</f>
        <v>81</v>
      </c>
      <c r="AR16" s="99">
        <f>SUMIFS(通讯通路门店!$T:$T,通讯通路门店!$S:$S,$G16)</f>
        <v>35</v>
      </c>
      <c r="AS16" s="99">
        <f>SUMIFS(通讯通路门店!$U:$U,通讯通路门店!$S:$S,$G16)</f>
        <v>5</v>
      </c>
      <c r="AT16" s="99">
        <f>SUMIFS(通讯通路门店!$V:$V,通讯通路门店!$S:$S,$G16)</f>
        <v>1</v>
      </c>
      <c r="AU16" s="99">
        <f>SUMIFS(通讯通路门店!$W:$W,通讯通路门店!$S:$S,$G16)</f>
        <v>5</v>
      </c>
      <c r="AV16" s="99">
        <f>SUMIFS(通讯通路门店!$Z:$Z,通讯通路门店!$S:$S,$G16)</f>
        <v>11</v>
      </c>
      <c r="AW16" s="99">
        <f>SUMIFS(通讯通路门店!$AB:$AB,通讯通路门店!$S:$S,$G16)</f>
        <v>18</v>
      </c>
      <c r="AX16" s="99">
        <f>SUMIFS(通讯通路门店!$X:$X,通讯通路门店!$S:$S,$G16)</f>
        <v>0</v>
      </c>
      <c r="AY16" s="99">
        <f>SUMIFS(通讯通路门店!$Y:$Y,通讯通路门店!$S:$S,$G16)</f>
        <v>5</v>
      </c>
      <c r="AZ16" s="99">
        <f>SUMIFS(通讯通路门店!$AA:$AA,通讯通路门店!$S:$S,$G16)</f>
        <v>1</v>
      </c>
      <c r="BA16" s="99">
        <f t="shared" si="3"/>
        <v>81</v>
      </c>
      <c r="BB16" s="99">
        <f t="shared" si="4"/>
        <v>0</v>
      </c>
      <c r="BC16" s="99">
        <f>SUMIFS(通讯通路门店!$W:$W,通讯通路门店!$S:$S,$G16,通讯通路门店!$J:$J,"荣耀体验店")+SUMIFS(通讯通路门店!$W:$W,通讯通路门店!$S:$S,$G16,通讯通路门店!$J:$J,"荣耀授权专卖店")</f>
        <v>0</v>
      </c>
      <c r="BD16" s="99">
        <f>SUMIFS(通讯通路门店!$Z:$Z,通讯通路门店!$S:$S,$G16,通讯通路门店!$J:$J,"VIVO体验店")</f>
        <v>0</v>
      </c>
      <c r="BE16" s="99">
        <f>SUMIFS(通讯通路门店!$AB:$AB,通讯通路门店!$S:$S,$G16,通讯通路门店!$J:$J,"OPPO体验店")</f>
        <v>0</v>
      </c>
      <c r="BF16" s="99">
        <f>SUMIFS(通讯通路门店!$X:$X,通讯通路门店!$S:$S,$G16,通讯通路门店!$J:$J,"华为授权体验店")+SUMIFS(通讯通路门店!$AA:$AA,通讯通路门店!$S:$S,$G16,通讯通路门店!$J:$J,"华为堡垒店")</f>
        <v>0</v>
      </c>
      <c r="BG16" s="99">
        <f>SUMIFS(通讯通路门店!$Y:$Y,通讯通路门店!$S:$S,$G16,通讯通路门店!$J:$J,"小米体验店")</f>
        <v>0</v>
      </c>
      <c r="BH16" s="99">
        <f>SUMIFS(通讯通路门店!$AA:$AA,通讯通路门店!$S:$S,$G16,通讯通路门店!$J:$J,"苹果体验店")</f>
        <v>0</v>
      </c>
      <c r="BI16" s="99">
        <f>SUMIFS(通讯通路门店!$K:$K,通讯通路门店!$S:$S,$G16,通讯通路门店!$J:$J,"其他品牌专卖店")</f>
        <v>0</v>
      </c>
      <c r="BJ16" s="99">
        <f>SUMIFS(通讯通路门店!$AC:$AC,通讯通路门店!$S:$S,$G16)</f>
        <v>0</v>
      </c>
      <c r="BK16" s="99">
        <f>SUMIFS(通讯通路门店!$AD:$AD,通讯通路门店!$S:$S,$G16)</f>
        <v>0</v>
      </c>
      <c r="BL16" s="99">
        <f>SUMIFS(通讯通路门店!$AE:$AE,通讯通路门店!$S:$S,$G16)</f>
        <v>0</v>
      </c>
      <c r="BM16" s="99">
        <f>SUMIFS(通讯通路门店!$AF:$AF,通讯通路门店!$S:$S,$G16)</f>
        <v>0</v>
      </c>
      <c r="BN16" s="99">
        <f>SUMIFS(通讯通路门店!$AG:$AG,通讯通路门店!$S:$S,$G16)</f>
        <v>0</v>
      </c>
      <c r="BO16" s="99">
        <f>SUMIFS(通讯通路门店!$AH:$AH,通讯通路门店!$S:$S,$G16)</f>
        <v>0</v>
      </c>
      <c r="BP16" s="99">
        <f>SUMIFS(通讯通路门店!$AI:$AI,通讯通路门店!$S:$S,$G16)</f>
        <v>0</v>
      </c>
    </row>
    <row r="17" s="83" customFormat="1" ht="13.9" customHeight="1" spans="1:68">
      <c r="A17" s="99" t="str">
        <f>IFERROR(_xlfn.XLOOKUP($G17,通讯通路门店!$S$4:$S$993933,通讯通路门店!$A$4:$A$993933,0,0),"")</f>
        <v>海南省</v>
      </c>
      <c r="B17" s="99" t="str">
        <f>IFERROR(_xlfn.XLOOKUP($G17,通讯通路门店!$S$4:$S$993933,通讯通路门店!$B$4:$B$993933,0,0),"")</f>
        <v>昌江黎族自治县</v>
      </c>
      <c r="C17" s="99" t="str">
        <f>IFERROR(_xlfn.XLOOKUP($G17,通讯通路门店!$S$4:$S$993933,通讯通路门店!$C$4:$C$993933,0,0),"")</f>
        <v>昌江黎族自治县</v>
      </c>
      <c r="D17" s="99" t="str">
        <f>IFERROR(_xlfn.XLOOKUP($G17,通讯通路门店!$S$4:$S$993933,通讯通路门店!$D$4:$D$993933,0,0),"")</f>
        <v>石碌镇</v>
      </c>
      <c r="G17" s="101" t="str">
        <v>昌江石碌奥翔通信店</v>
      </c>
      <c r="H17" s="102" t="str">
        <f>IFERROR(_xlfn.XLOOKUP($G17,通讯通路门店!$S$4:$S$993933,通讯通路门店!$R$4:$R$993933,0,0),"")</f>
        <v>100021954301</v>
      </c>
      <c r="U17" s="99">
        <f>COUNTIF(通讯通路门店!$S:$S,$G17)</f>
        <v>3</v>
      </c>
      <c r="V17" s="99">
        <f>COUNTIFS(通讯通路门店!$S:$S,$G17,通讯通路门店!$J:$J,"综合卖场")</f>
        <v>3</v>
      </c>
      <c r="W17" s="99">
        <f>SUMIFS(通讯通路门店!$AJ:$AJ,通讯通路门店!$S:$S,通讯客户沙盘!$G17)</f>
        <v>1</v>
      </c>
      <c r="X17" s="99">
        <f t="shared" si="0"/>
        <v>0</v>
      </c>
      <c r="Y17" s="99">
        <f>COUNTIFS(通讯通路门店!$S:$S,$G17,通讯通路门店!$J:$J,"荣耀体验店")+COUNTIFS(通讯通路门店!$S:$S,$G17,通讯通路门店!$J:$J,"荣耀授权专卖店")</f>
        <v>0</v>
      </c>
      <c r="Z17" s="99">
        <f>COUNTIFS(通讯通路门店!$S:$S,$G17,通讯通路门店!$J:$J,"VIVO体验店")</f>
        <v>0</v>
      </c>
      <c r="AA17" s="99">
        <f>COUNTIFS(通讯通路门店!$S:$S,$G17,通讯通路门店!$J:$J,"OPPO体验店")</f>
        <v>0</v>
      </c>
      <c r="AB17" s="99">
        <f>COUNTIFS(通讯通路门店!$S:$S,$G17,通讯通路门店!$J:$J,"华为授权体验店")+COUNTIFS(通讯通路门店!$S:$S,$G17,通讯通路门店!$J:$J,"华为堡垒店")</f>
        <v>0</v>
      </c>
      <c r="AC17" s="99">
        <f>COUNTIFS(通讯通路门店!$S:$S,$G17,通讯通路门店!$J:$J,"小米体验店")</f>
        <v>0</v>
      </c>
      <c r="AD17" s="99">
        <f>COUNTIFS(通讯通路门店!$S:$S,$G17,通讯通路门店!$J:$J,"苹果体验店")</f>
        <v>0</v>
      </c>
      <c r="AE17" s="99">
        <f>COUNTIFS(通讯通路门店!$S:$S,$G17,通讯通路门店!$J:$J,"其他品牌专卖店")</f>
        <v>0</v>
      </c>
      <c r="AF17" s="99">
        <f>SUMIFS(通讯通路门店!$BI:$BI,通讯通路门店!$S:$S,$G17)</f>
        <v>9</v>
      </c>
      <c r="AG17" s="99">
        <f>SUMIFS(通讯通路门店!$BH:$BH,通讯通路门店!$S:$S,$G17)</f>
        <v>3</v>
      </c>
      <c r="AH17" s="99">
        <f t="shared" si="1"/>
        <v>6</v>
      </c>
      <c r="AI17" s="99">
        <f>SUMIFS(通讯通路门店!$BB:$BB,通讯通路门店!$S:$S,$G17)</f>
        <v>0</v>
      </c>
      <c r="AJ17" s="99">
        <f>SUMIFS(通讯通路门店!$BE:$BE,通讯通路门店!$S:$S,$G17)</f>
        <v>3</v>
      </c>
      <c r="AK17" s="99">
        <f>SUMIFS(通讯通路门店!$BG:$BG,通讯通路门店!$S:$S,$G17)</f>
        <v>3</v>
      </c>
      <c r="AL17" s="99">
        <f>SUMIFS(通讯通路门店!$BC:$BC,通讯通路门店!$S:$S,$G17)</f>
        <v>0</v>
      </c>
      <c r="AM17" s="99">
        <f>SUMIFS(通讯通路门店!$BD:$BD,通讯通路门店!$S:$S,$G17)</f>
        <v>0</v>
      </c>
      <c r="AN17" s="99">
        <f>SUMIFS(通讯通路门店!$BF:$BF,通讯通路门店!$S:$S,$G17)</f>
        <v>0</v>
      </c>
      <c r="AO17" s="99">
        <f t="shared" si="2"/>
        <v>312</v>
      </c>
      <c r="AP17" s="99">
        <f>SUMIFS(通讯通路门店!$K:$K,通讯通路门店!$S:$S,$G17)</f>
        <v>312</v>
      </c>
      <c r="AR17" s="99">
        <f>SUMIFS(通讯通路门店!$T:$T,通讯通路门店!$S:$S,$G17)</f>
        <v>105</v>
      </c>
      <c r="AS17" s="99">
        <f>SUMIFS(通讯通路门店!$U:$U,通讯通路门店!$S:$S,$G17)</f>
        <v>45</v>
      </c>
      <c r="AT17" s="99">
        <f>SUMIFS(通讯通路门店!$V:$V,通讯通路门店!$S:$S,$G17)</f>
        <v>3</v>
      </c>
      <c r="AU17" s="99">
        <f>SUMIFS(通讯通路门店!$W:$W,通讯通路门店!$S:$S,$G17)</f>
        <v>20</v>
      </c>
      <c r="AV17" s="99">
        <f>SUMIFS(通讯通路门店!$Z:$Z,通讯通路门店!$S:$S,$G17)</f>
        <v>42</v>
      </c>
      <c r="AW17" s="99">
        <f>SUMIFS(通讯通路门店!$AB:$AB,通讯通路门店!$S:$S,$G17)</f>
        <v>85</v>
      </c>
      <c r="AX17" s="99">
        <f>SUMIFS(通讯通路门店!$X:$X,通讯通路门店!$S:$S,$G17)</f>
        <v>0</v>
      </c>
      <c r="AY17" s="99">
        <f>SUMIFS(通讯通路门店!$Y:$Y,通讯通路门店!$S:$S,$G17)</f>
        <v>5</v>
      </c>
      <c r="AZ17" s="99">
        <f>SUMIFS(通讯通路门店!$AA:$AA,通讯通路门店!$S:$S,$G17)</f>
        <v>0</v>
      </c>
      <c r="BA17" s="99">
        <f t="shared" si="3"/>
        <v>312</v>
      </c>
      <c r="BB17" s="99">
        <f t="shared" si="4"/>
        <v>0</v>
      </c>
      <c r="BC17" s="99">
        <f>SUMIFS(通讯通路门店!$W:$W,通讯通路门店!$S:$S,$G17,通讯通路门店!$J:$J,"荣耀体验店")+SUMIFS(通讯通路门店!$W:$W,通讯通路门店!$S:$S,$G17,通讯通路门店!$J:$J,"荣耀授权专卖店")</f>
        <v>0</v>
      </c>
      <c r="BD17" s="99">
        <f>SUMIFS(通讯通路门店!$Z:$Z,通讯通路门店!$S:$S,$G17,通讯通路门店!$J:$J,"VIVO体验店")</f>
        <v>0</v>
      </c>
      <c r="BE17" s="99">
        <f>SUMIFS(通讯通路门店!$AB:$AB,通讯通路门店!$S:$S,$G17,通讯通路门店!$J:$J,"OPPO体验店")</f>
        <v>0</v>
      </c>
      <c r="BF17" s="99">
        <f>SUMIFS(通讯通路门店!$X:$X,通讯通路门店!$S:$S,$G17,通讯通路门店!$J:$J,"华为授权体验店")+SUMIFS(通讯通路门店!$AA:$AA,通讯通路门店!$S:$S,$G17,通讯通路门店!$J:$J,"华为堡垒店")</f>
        <v>0</v>
      </c>
      <c r="BG17" s="99">
        <f>SUMIFS(通讯通路门店!$Y:$Y,通讯通路门店!$S:$S,$G17,通讯通路门店!$J:$J,"小米体验店")</f>
        <v>0</v>
      </c>
      <c r="BH17" s="99">
        <f>SUMIFS(通讯通路门店!$AA:$AA,通讯通路门店!$S:$S,$G17,通讯通路门店!$J:$J,"苹果体验店")</f>
        <v>0</v>
      </c>
      <c r="BI17" s="99">
        <f>SUMIFS(通讯通路门店!$K:$K,通讯通路门店!$S:$S,$G17,通讯通路门店!$J:$J,"其他品牌专卖店")</f>
        <v>0</v>
      </c>
      <c r="BJ17" s="99">
        <f>SUMIFS(通讯通路门店!$AC:$AC,通讯通路门店!$S:$S,$G17)</f>
        <v>0</v>
      </c>
      <c r="BK17" s="99">
        <f>SUMIFS(通讯通路门店!$AD:$AD,通讯通路门店!$S:$S,$G17)</f>
        <v>1</v>
      </c>
      <c r="BL17" s="99">
        <f>SUMIFS(通讯通路门店!$AE:$AE,通讯通路门店!$S:$S,$G17)</f>
        <v>2</v>
      </c>
      <c r="BM17" s="99">
        <f>SUMIFS(通讯通路门店!$AF:$AF,通讯通路门店!$S:$S,$G17)</f>
        <v>0</v>
      </c>
      <c r="BN17" s="99">
        <f>SUMIFS(通讯通路门店!$AG:$AG,通讯通路门店!$S:$S,$G17)</f>
        <v>1</v>
      </c>
      <c r="BO17" s="99">
        <f>SUMIFS(通讯通路门店!$AH:$AH,通讯通路门店!$S:$S,$G17)</f>
        <v>3</v>
      </c>
      <c r="BP17" s="99">
        <f>SUMIFS(通讯通路门店!$AI:$AI,通讯通路门店!$S:$S,$G17)</f>
        <v>0</v>
      </c>
    </row>
    <row r="18" s="83" customFormat="1" ht="13.9" customHeight="1" spans="1:68">
      <c r="A18" s="99" t="str">
        <f>IFERROR(_xlfn.XLOOKUP($G18,通讯通路门店!$S$4:$S$993933,通讯通路门店!$A$4:$A$993933,0,0),"")</f>
        <v>海南省</v>
      </c>
      <c r="B18" s="99" t="str">
        <f>IFERROR(_xlfn.XLOOKUP($G18,通讯通路门店!$S$4:$S$993933,通讯通路门店!$B$4:$B$993933,0,0),"")</f>
        <v>昌江黎族自治县</v>
      </c>
      <c r="C18" s="99" t="str">
        <f>IFERROR(_xlfn.XLOOKUP($G18,通讯通路门店!$S$4:$S$993933,通讯通路门店!$C$4:$C$993933,0,0),"")</f>
        <v>昌江黎族自治县</v>
      </c>
      <c r="D18" s="99" t="str">
        <f>IFERROR(_xlfn.XLOOKUP($G18,通讯通路门店!$S$4:$S$993933,通讯通路门店!$D$4:$D$993933,0,0),"")</f>
        <v>石碌镇</v>
      </c>
      <c r="G18" s="101" t="str">
        <v>海南金鹏东宜通信工程有限公司</v>
      </c>
      <c r="H18" s="102" t="str">
        <f>IFERROR(_xlfn.XLOOKUP($G18,通讯通路门店!$S$4:$S$993933,通讯通路门店!$R$4:$R$993933,0,0),"")</f>
        <v>100029648601</v>
      </c>
      <c r="U18" s="99">
        <f>COUNTIF(通讯通路门店!$S:$S,$G18)</f>
        <v>1</v>
      </c>
      <c r="V18" s="99">
        <f>COUNTIFS(通讯通路门店!$S:$S,$G18,通讯通路门店!$J:$J,"综合卖场")</f>
        <v>0</v>
      </c>
      <c r="W18" s="99">
        <f>SUMIFS(通讯通路门店!$AJ:$AJ,通讯通路门店!$S:$S,通讯客户沙盘!$G18)</f>
        <v>0</v>
      </c>
      <c r="X18" s="99">
        <f t="shared" si="0"/>
        <v>0</v>
      </c>
      <c r="Y18" s="99">
        <f>COUNTIFS(通讯通路门店!$S:$S,$G18,通讯通路门店!$J:$J,"荣耀体验店")+COUNTIFS(通讯通路门店!$S:$S,$G18,通讯通路门店!$J:$J,"荣耀授权专卖店")</f>
        <v>0</v>
      </c>
      <c r="Z18" s="99">
        <f>COUNTIFS(通讯通路门店!$S:$S,$G18,通讯通路门店!$J:$J,"VIVO体验店")</f>
        <v>0</v>
      </c>
      <c r="AA18" s="99">
        <f>COUNTIFS(通讯通路门店!$S:$S,$G18,通讯通路门店!$J:$J,"OPPO体验店")</f>
        <v>0</v>
      </c>
      <c r="AB18" s="99">
        <f>COUNTIFS(通讯通路门店!$S:$S,$G18,通讯通路门店!$J:$J,"华为授权体验店")+COUNTIFS(通讯通路门店!$S:$S,$G18,通讯通路门店!$J:$J,"华为堡垒店")</f>
        <v>0</v>
      </c>
      <c r="AC18" s="99">
        <f>COUNTIFS(通讯通路门店!$S:$S,$G18,通讯通路门店!$J:$J,"小米体验店")</f>
        <v>0</v>
      </c>
      <c r="AD18" s="99">
        <f>COUNTIFS(通讯通路门店!$S:$S,$G18,通讯通路门店!$J:$J,"苹果体验店")</f>
        <v>0</v>
      </c>
      <c r="AE18" s="99">
        <f>COUNTIFS(通讯通路门店!$S:$S,$G18,通讯通路门店!$J:$J,"其他品牌专卖店")</f>
        <v>0</v>
      </c>
      <c r="AF18" s="99">
        <f>SUMIFS(通讯通路门店!$BI:$BI,通讯通路门店!$S:$S,$G18)</f>
        <v>5</v>
      </c>
      <c r="AG18" s="99">
        <f>SUMIFS(通讯通路门店!$BH:$BH,通讯通路门店!$S:$S,$G18)</f>
        <v>5</v>
      </c>
      <c r="AH18" s="99">
        <f t="shared" si="1"/>
        <v>0</v>
      </c>
      <c r="AI18" s="99">
        <f>SUMIFS(通讯通路门店!$BB:$BB,通讯通路门店!$S:$S,$G18)</f>
        <v>0</v>
      </c>
      <c r="AJ18" s="99">
        <f>SUMIFS(通讯通路门店!$BE:$BE,通讯通路门店!$S:$S,$G18)</f>
        <v>0</v>
      </c>
      <c r="AK18" s="99">
        <f>SUMIFS(通讯通路门店!$BG:$BG,通讯通路门店!$S:$S,$G18)</f>
        <v>0</v>
      </c>
      <c r="AL18" s="99">
        <f>SUMIFS(通讯通路门店!$BC:$BC,通讯通路门店!$S:$S,$G18)</f>
        <v>0</v>
      </c>
      <c r="AM18" s="99">
        <f>SUMIFS(通讯通路门店!$BD:$BD,通讯通路门店!$S:$S,$G18)</f>
        <v>0</v>
      </c>
      <c r="AN18" s="99">
        <f>SUMIFS(通讯通路门店!$BF:$BF,通讯通路门店!$S:$S,$G18)</f>
        <v>0</v>
      </c>
      <c r="AO18" s="99">
        <f t="shared" si="2"/>
        <v>49</v>
      </c>
      <c r="AP18" s="99">
        <f>SUMIFS(通讯通路门店!$K:$K,通讯通路门店!$S:$S,$G18)</f>
        <v>49</v>
      </c>
      <c r="AR18" s="99">
        <f>SUMIFS(通讯通路门店!$T:$T,通讯通路门店!$S:$S,$G18)</f>
        <v>21</v>
      </c>
      <c r="AS18" s="99">
        <f>SUMIFS(通讯通路门店!$U:$U,通讯通路门店!$S:$S,$G18)</f>
        <v>4</v>
      </c>
      <c r="AT18" s="99">
        <f>SUMIFS(通讯通路门店!$V:$V,通讯通路门店!$S:$S,$G18)</f>
        <v>0</v>
      </c>
      <c r="AU18" s="99">
        <f>SUMIFS(通讯通路门店!$W:$W,通讯通路门店!$S:$S,$G18)</f>
        <v>2</v>
      </c>
      <c r="AV18" s="99">
        <f>SUMIFS(通讯通路门店!$Z:$Z,通讯通路门店!$S:$S,$G18)</f>
        <v>8</v>
      </c>
      <c r="AW18" s="99">
        <f>SUMIFS(通讯通路门店!$AB:$AB,通讯通路门店!$S:$S,$G18)</f>
        <v>10</v>
      </c>
      <c r="AX18" s="99">
        <f>SUMIFS(通讯通路门店!$X:$X,通讯通路门店!$S:$S,$G18)</f>
        <v>2</v>
      </c>
      <c r="AY18" s="99">
        <f>SUMIFS(通讯通路门店!$Y:$Y,通讯通路门店!$S:$S,$G18)</f>
        <v>2</v>
      </c>
      <c r="AZ18" s="99">
        <f>SUMIFS(通讯通路门店!$AA:$AA,通讯通路门店!$S:$S,$G18)</f>
        <v>0</v>
      </c>
      <c r="BA18" s="99">
        <f t="shared" si="3"/>
        <v>49</v>
      </c>
      <c r="BB18" s="99">
        <f t="shared" si="4"/>
        <v>0</v>
      </c>
      <c r="BC18" s="99">
        <f>SUMIFS(通讯通路门店!$W:$W,通讯通路门店!$S:$S,$G18,通讯通路门店!$J:$J,"荣耀体验店")+SUMIFS(通讯通路门店!$W:$W,通讯通路门店!$S:$S,$G18,通讯通路门店!$J:$J,"荣耀授权专卖店")</f>
        <v>0</v>
      </c>
      <c r="BD18" s="99">
        <f>SUMIFS(通讯通路门店!$Z:$Z,通讯通路门店!$S:$S,$G18,通讯通路门店!$J:$J,"VIVO体验店")</f>
        <v>0</v>
      </c>
      <c r="BE18" s="99">
        <f>SUMIFS(通讯通路门店!$AB:$AB,通讯通路门店!$S:$S,$G18,通讯通路门店!$J:$J,"OPPO体验店")</f>
        <v>0</v>
      </c>
      <c r="BF18" s="99">
        <f>SUMIFS(通讯通路门店!$X:$X,通讯通路门店!$S:$S,$G18,通讯通路门店!$J:$J,"华为授权体验店")+SUMIFS(通讯通路门店!$AA:$AA,通讯通路门店!$S:$S,$G18,通讯通路门店!$J:$J,"华为堡垒店")</f>
        <v>0</v>
      </c>
      <c r="BG18" s="99">
        <f>SUMIFS(通讯通路门店!$Y:$Y,通讯通路门店!$S:$S,$G18,通讯通路门店!$J:$J,"小米体验店")</f>
        <v>0</v>
      </c>
      <c r="BH18" s="99">
        <f>SUMIFS(通讯通路门店!$AA:$AA,通讯通路门店!$S:$S,$G18,通讯通路门店!$J:$J,"苹果体验店")</f>
        <v>0</v>
      </c>
      <c r="BI18" s="99">
        <f>SUMIFS(通讯通路门店!$K:$K,通讯通路门店!$S:$S,$G18,通讯通路门店!$J:$J,"其他品牌专卖店")</f>
        <v>0</v>
      </c>
      <c r="BJ18" s="99">
        <f>SUMIFS(通讯通路门店!$AC:$AC,通讯通路门店!$S:$S,$G18)</f>
        <v>0</v>
      </c>
      <c r="BK18" s="99">
        <f>SUMIFS(通讯通路门店!$AD:$AD,通讯通路门店!$S:$S,$G18)</f>
        <v>0</v>
      </c>
      <c r="BL18" s="99">
        <f>SUMIFS(通讯通路门店!$AE:$AE,通讯通路门店!$S:$S,$G18)</f>
        <v>0</v>
      </c>
      <c r="BM18" s="99">
        <f>SUMIFS(通讯通路门店!$AF:$AF,通讯通路门店!$S:$S,$G18)</f>
        <v>0</v>
      </c>
      <c r="BN18" s="99">
        <f>SUMIFS(通讯通路门店!$AG:$AG,通讯通路门店!$S:$S,$G18)</f>
        <v>0</v>
      </c>
      <c r="BO18" s="99">
        <f>SUMIFS(通讯通路门店!$AH:$AH,通讯通路门店!$S:$S,$G18)</f>
        <v>0</v>
      </c>
      <c r="BP18" s="99">
        <f>SUMIFS(通讯通路门店!$AI:$AI,通讯通路门店!$S:$S,$G18)</f>
        <v>0</v>
      </c>
    </row>
    <row r="19" s="83" customFormat="1" ht="13.9" customHeight="1" spans="1:68">
      <c r="A19" s="99" t="str">
        <f>IFERROR(_xlfn.XLOOKUP($G19,通讯通路门店!$S$4:$S$993933,通讯通路门店!$A$4:$A$993933,0,0),"")</f>
        <v>海南省</v>
      </c>
      <c r="B19" s="99" t="str">
        <f>IFERROR(_xlfn.XLOOKUP($G19,通讯通路门店!$S$4:$S$993933,通讯通路门店!$B$4:$B$993933,0,0),"")</f>
        <v>昌江黎族自治县</v>
      </c>
      <c r="C19" s="99" t="str">
        <f>IFERROR(_xlfn.XLOOKUP($G19,通讯通路门店!$S$4:$S$993933,通讯通路门店!$C$4:$C$993933,0,0),"")</f>
        <v>昌江黎族自治县</v>
      </c>
      <c r="D19" s="99" t="str">
        <f>IFERROR(_xlfn.XLOOKUP($G19,通讯通路门店!$S$4:$S$993933,通讯通路门店!$D$4:$D$993933,0,0),"")</f>
        <v>石碌镇</v>
      </c>
      <c r="G19" s="101" t="str">
        <v>昌江石碌星速通讯专营店</v>
      </c>
      <c r="H19" s="102" t="str">
        <f>IFERROR(_xlfn.XLOOKUP($G19,通讯通路门店!$S$4:$S$993933,通讯通路门店!$R$4:$R$993933,0,0),"")</f>
        <v>200003190601</v>
      </c>
      <c r="U19" s="99">
        <f>COUNTIF(通讯通路门店!$S:$S,$G19)</f>
        <v>2</v>
      </c>
      <c r="V19" s="99">
        <f>COUNTIFS(通讯通路门店!$S:$S,$G19,通讯通路门店!$J:$J,"综合卖场")</f>
        <v>1</v>
      </c>
      <c r="W19" s="99">
        <f>SUMIFS(通讯通路门店!$AJ:$AJ,通讯通路门店!$S:$S,通讯客户沙盘!$G19)</f>
        <v>1</v>
      </c>
      <c r="X19" s="99">
        <f t="shared" si="0"/>
        <v>0</v>
      </c>
      <c r="Y19" s="99">
        <f>COUNTIFS(通讯通路门店!$S:$S,$G19,通讯通路门店!$J:$J,"荣耀体验店")+COUNTIFS(通讯通路门店!$S:$S,$G19,通讯通路门店!$J:$J,"荣耀授权专卖店")</f>
        <v>0</v>
      </c>
      <c r="Z19" s="99">
        <f>COUNTIFS(通讯通路门店!$S:$S,$G19,通讯通路门店!$J:$J,"VIVO体验店")</f>
        <v>0</v>
      </c>
      <c r="AA19" s="99">
        <f>COUNTIFS(通讯通路门店!$S:$S,$G19,通讯通路门店!$J:$J,"OPPO体验店")</f>
        <v>0</v>
      </c>
      <c r="AB19" s="99">
        <f>COUNTIFS(通讯通路门店!$S:$S,$G19,通讯通路门店!$J:$J,"华为授权体验店")+COUNTIFS(通讯通路门店!$S:$S,$G19,通讯通路门店!$J:$J,"华为堡垒店")</f>
        <v>0</v>
      </c>
      <c r="AC19" s="99">
        <f>COUNTIFS(通讯通路门店!$S:$S,$G19,通讯通路门店!$J:$J,"小米体验店")</f>
        <v>0</v>
      </c>
      <c r="AD19" s="99">
        <f>COUNTIFS(通讯通路门店!$S:$S,$G19,通讯通路门店!$J:$J,"苹果体验店")</f>
        <v>0</v>
      </c>
      <c r="AE19" s="99">
        <f>COUNTIFS(通讯通路门店!$S:$S,$G19,通讯通路门店!$J:$J,"其他品牌专卖店")</f>
        <v>0</v>
      </c>
      <c r="AF19" s="99">
        <f>SUMIFS(通讯通路门店!$BI:$BI,通讯通路门店!$S:$S,$G19)</f>
        <v>7</v>
      </c>
      <c r="AG19" s="99">
        <f>SUMIFS(通讯通路门店!$BH:$BH,通讯通路门店!$S:$S,$G19)</f>
        <v>4</v>
      </c>
      <c r="AH19" s="99">
        <f t="shared" si="1"/>
        <v>3</v>
      </c>
      <c r="AI19" s="99">
        <f>SUMIFS(通讯通路门店!$BB:$BB,通讯通路门店!$S:$S,$G19)</f>
        <v>1</v>
      </c>
      <c r="AJ19" s="99">
        <f>SUMIFS(通讯通路门店!$BE:$BE,通讯通路门店!$S:$S,$G19)</f>
        <v>1</v>
      </c>
      <c r="AK19" s="99">
        <f>SUMIFS(通讯通路门店!$BG:$BG,通讯通路门店!$S:$S,$G19)</f>
        <v>0</v>
      </c>
      <c r="AL19" s="99">
        <f>SUMIFS(通讯通路门店!$BC:$BC,通讯通路门店!$S:$S,$G19)</f>
        <v>1</v>
      </c>
      <c r="AM19" s="99">
        <f>SUMIFS(通讯通路门店!$BD:$BD,通讯通路门店!$S:$S,$G19)</f>
        <v>0</v>
      </c>
      <c r="AN19" s="99">
        <f>SUMIFS(通讯通路门店!$BF:$BF,通讯通路门店!$S:$S,$G19)</f>
        <v>0</v>
      </c>
      <c r="AO19" s="99">
        <f t="shared" si="2"/>
        <v>278</v>
      </c>
      <c r="AP19" s="99">
        <f>SUMIFS(通讯通路门店!$K:$K,通讯通路门店!$S:$S,$G19)</f>
        <v>278</v>
      </c>
      <c r="AR19" s="99">
        <f>SUMIFS(通讯通路门店!$T:$T,通讯通路门店!$S:$S,$G19)</f>
        <v>101</v>
      </c>
      <c r="AS19" s="99">
        <f>SUMIFS(通讯通路门店!$U:$U,通讯通路门店!$S:$S,$G19)</f>
        <v>35</v>
      </c>
      <c r="AT19" s="99">
        <f>SUMIFS(通讯通路门店!$V:$V,通讯通路门店!$S:$S,$G19)</f>
        <v>3</v>
      </c>
      <c r="AU19" s="99">
        <f>SUMIFS(通讯通路门店!$W:$W,通讯通路门店!$S:$S,$G19)</f>
        <v>35</v>
      </c>
      <c r="AV19" s="99">
        <f>SUMIFS(通讯通路门店!$Z:$Z,通讯通路门店!$S:$S,$G19)</f>
        <v>37</v>
      </c>
      <c r="AW19" s="99">
        <f>SUMIFS(通讯通路门店!$AB:$AB,通讯通路门店!$S:$S,$G19)</f>
        <v>60</v>
      </c>
      <c r="AX19" s="99">
        <f>SUMIFS(通讯通路门店!$X:$X,通讯通路门店!$S:$S,$G19)</f>
        <v>0</v>
      </c>
      <c r="AY19" s="99">
        <f>SUMIFS(通讯通路门店!$Y:$Y,通讯通路门店!$S:$S,$G19)</f>
        <v>7</v>
      </c>
      <c r="AZ19" s="99">
        <f>SUMIFS(通讯通路门店!$AA:$AA,通讯通路门店!$S:$S,$G19)</f>
        <v>0</v>
      </c>
      <c r="BA19" s="99">
        <f t="shared" si="3"/>
        <v>278</v>
      </c>
      <c r="BB19" s="99">
        <f t="shared" si="4"/>
        <v>0</v>
      </c>
      <c r="BC19" s="99">
        <f>SUMIFS(通讯通路门店!$W:$W,通讯通路门店!$S:$S,$G19,通讯通路门店!$J:$J,"荣耀体验店")+SUMIFS(通讯通路门店!$W:$W,通讯通路门店!$S:$S,$G19,通讯通路门店!$J:$J,"荣耀授权专卖店")</f>
        <v>0</v>
      </c>
      <c r="BD19" s="99">
        <f>SUMIFS(通讯通路门店!$Z:$Z,通讯通路门店!$S:$S,$G19,通讯通路门店!$J:$J,"VIVO体验店")</f>
        <v>0</v>
      </c>
      <c r="BE19" s="99">
        <f>SUMIFS(通讯通路门店!$AB:$AB,通讯通路门店!$S:$S,$G19,通讯通路门店!$J:$J,"OPPO体验店")</f>
        <v>0</v>
      </c>
      <c r="BF19" s="99">
        <f>SUMIFS(通讯通路门店!$X:$X,通讯通路门店!$S:$S,$G19,通讯通路门店!$J:$J,"华为授权体验店")+SUMIFS(通讯通路门店!$AA:$AA,通讯通路门店!$S:$S,$G19,通讯通路门店!$J:$J,"华为堡垒店")</f>
        <v>0</v>
      </c>
      <c r="BG19" s="99">
        <f>SUMIFS(通讯通路门店!$Y:$Y,通讯通路门店!$S:$S,$G19,通讯通路门店!$J:$J,"小米体验店")</f>
        <v>0</v>
      </c>
      <c r="BH19" s="99">
        <f>SUMIFS(通讯通路门店!$AA:$AA,通讯通路门店!$S:$S,$G19,通讯通路门店!$J:$J,"苹果体验店")</f>
        <v>0</v>
      </c>
      <c r="BI19" s="99">
        <f>SUMIFS(通讯通路门店!$K:$K,通讯通路门店!$S:$S,$G19,通讯通路门店!$J:$J,"其他品牌专卖店")</f>
        <v>0</v>
      </c>
      <c r="BJ19" s="99">
        <f>SUMIFS(通讯通路门店!$AC:$AC,通讯通路门店!$S:$S,$G19)</f>
        <v>0</v>
      </c>
      <c r="BK19" s="99">
        <f>SUMIFS(通讯通路门店!$AD:$AD,通讯通路门店!$S:$S,$G19)</f>
        <v>0</v>
      </c>
      <c r="BL19" s="99">
        <f>SUMIFS(通讯通路门店!$AE:$AE,通讯通路门店!$S:$S,$G19)</f>
        <v>0</v>
      </c>
      <c r="BM19" s="99">
        <f>SUMIFS(通讯通路门店!$AF:$AF,通讯通路门店!$S:$S,$G19)</f>
        <v>0</v>
      </c>
      <c r="BN19" s="99">
        <f>SUMIFS(通讯通路门店!$AG:$AG,通讯通路门店!$S:$S,$G19)</f>
        <v>0</v>
      </c>
      <c r="BO19" s="99">
        <f>SUMIFS(通讯通路门店!$AH:$AH,通讯通路门店!$S:$S,$G19)</f>
        <v>0</v>
      </c>
      <c r="BP19" s="99">
        <f>SUMIFS(通讯通路门店!$AI:$AI,通讯通路门店!$S:$S,$G19)</f>
        <v>0</v>
      </c>
    </row>
    <row r="20" s="83" customFormat="1" ht="13.9" customHeight="1" spans="1:68">
      <c r="A20" s="99" t="str">
        <f>IFERROR(_xlfn.XLOOKUP($G20,通讯通路门店!$S$4:$S$993933,通讯通路门店!$A$4:$A$993933,0,0),"")</f>
        <v>海南省</v>
      </c>
      <c r="B20" s="99" t="str">
        <f>IFERROR(_xlfn.XLOOKUP($G20,通讯通路门店!$S$4:$S$993933,通讯通路门店!$B$4:$B$993933,0,0),"")</f>
        <v>昌江黎族自治县</v>
      </c>
      <c r="C20" s="99" t="str">
        <f>IFERROR(_xlfn.XLOOKUP($G20,通讯通路门店!$S$4:$S$993933,通讯通路门店!$C$4:$C$993933,0,0),"")</f>
        <v>昌江黎族自治县</v>
      </c>
      <c r="D20" s="99" t="str">
        <f>IFERROR(_xlfn.XLOOKUP($G20,通讯通路门店!$S$4:$S$993933,通讯通路门店!$D$4:$D$993933,0,0),"")</f>
        <v>石碌镇</v>
      </c>
      <c r="G20" s="101" t="str">
        <v>昌江石碌邱杰手机店</v>
      </c>
      <c r="H20" s="102" t="str">
        <f>IFERROR(_xlfn.XLOOKUP($G20,通讯通路门店!$S$4:$S$993933,通讯通路门店!$R$4:$R$993933,0,0),"")</f>
        <v>200004896901</v>
      </c>
      <c r="U20" s="99">
        <f>COUNTIF(通讯通路门店!$S:$S,$G20)</f>
        <v>1</v>
      </c>
      <c r="V20" s="99">
        <f>COUNTIFS(通讯通路门店!$S:$S,$G20,通讯通路门店!$J:$J,"综合卖场")</f>
        <v>1</v>
      </c>
      <c r="W20" s="99">
        <f>SUMIFS(通讯通路门店!$AJ:$AJ,通讯通路门店!$S:$S,通讯客户沙盘!$G20)</f>
        <v>1</v>
      </c>
      <c r="X20" s="99">
        <f t="shared" si="0"/>
        <v>0</v>
      </c>
      <c r="Y20" s="99">
        <f>COUNTIFS(通讯通路门店!$S:$S,$G20,通讯通路门店!$J:$J,"荣耀体验店")+COUNTIFS(通讯通路门店!$S:$S,$G20,通讯通路门店!$J:$J,"荣耀授权专卖店")</f>
        <v>0</v>
      </c>
      <c r="Z20" s="99">
        <f>COUNTIFS(通讯通路门店!$S:$S,$G20,通讯通路门店!$J:$J,"VIVO体验店")</f>
        <v>0</v>
      </c>
      <c r="AA20" s="99">
        <f>COUNTIFS(通讯通路门店!$S:$S,$G20,通讯通路门店!$J:$J,"OPPO体验店")</f>
        <v>0</v>
      </c>
      <c r="AB20" s="99">
        <f>COUNTIFS(通讯通路门店!$S:$S,$G20,通讯通路门店!$J:$J,"华为授权体验店")+COUNTIFS(通讯通路门店!$S:$S,$G20,通讯通路门店!$J:$J,"华为堡垒店")</f>
        <v>0</v>
      </c>
      <c r="AC20" s="99">
        <f>COUNTIFS(通讯通路门店!$S:$S,$G20,通讯通路门店!$J:$J,"小米体验店")</f>
        <v>0</v>
      </c>
      <c r="AD20" s="99">
        <f>COUNTIFS(通讯通路门店!$S:$S,$G20,通讯通路门店!$J:$J,"苹果体验店")</f>
        <v>0</v>
      </c>
      <c r="AE20" s="99">
        <f>COUNTIFS(通讯通路门店!$S:$S,$G20,通讯通路门店!$J:$J,"其他品牌专卖店")</f>
        <v>0</v>
      </c>
      <c r="AF20" s="99">
        <f>SUMIFS(通讯通路门店!$BI:$BI,通讯通路门店!$S:$S,$G20)</f>
        <v>1</v>
      </c>
      <c r="AG20" s="99">
        <f>SUMIFS(通讯通路门店!$BH:$BH,通讯通路门店!$S:$S,$G20)</f>
        <v>1</v>
      </c>
      <c r="AH20" s="99">
        <f t="shared" si="1"/>
        <v>0</v>
      </c>
      <c r="AI20" s="99">
        <f>SUMIFS(通讯通路门店!$BB:$BB,通讯通路门店!$S:$S,$G20)</f>
        <v>0</v>
      </c>
      <c r="AJ20" s="99">
        <f>SUMIFS(通讯通路门店!$BE:$BE,通讯通路门店!$S:$S,$G20)</f>
        <v>0</v>
      </c>
      <c r="AK20" s="99">
        <f>SUMIFS(通讯通路门店!$BG:$BG,通讯通路门店!$S:$S,$G20)</f>
        <v>0</v>
      </c>
      <c r="AL20" s="99">
        <f>SUMIFS(通讯通路门店!$BC:$BC,通讯通路门店!$S:$S,$G20)</f>
        <v>0</v>
      </c>
      <c r="AM20" s="99">
        <f>SUMIFS(通讯通路门店!$BD:$BD,通讯通路门店!$S:$S,$G20)</f>
        <v>0</v>
      </c>
      <c r="AN20" s="99">
        <f>SUMIFS(通讯通路门店!$BF:$BF,通讯通路门店!$S:$S,$G20)</f>
        <v>0</v>
      </c>
      <c r="AO20" s="99">
        <f t="shared" si="2"/>
        <v>89</v>
      </c>
      <c r="AP20" s="99">
        <f>SUMIFS(通讯通路门店!$K:$K,通讯通路门店!$S:$S,$G20)</f>
        <v>89</v>
      </c>
      <c r="AR20" s="99">
        <f>SUMIFS(通讯通路门店!$T:$T,通讯通路门店!$S:$S,$G20)</f>
        <v>34</v>
      </c>
      <c r="AS20" s="99">
        <f>SUMIFS(通讯通路门店!$U:$U,通讯通路门店!$S:$S,$G20)</f>
        <v>10</v>
      </c>
      <c r="AT20" s="99">
        <f>SUMIFS(通讯通路门店!$V:$V,通讯通路门店!$S:$S,$G20)</f>
        <v>1</v>
      </c>
      <c r="AU20" s="99">
        <f>SUMIFS(通讯通路门店!$W:$W,通讯通路门店!$S:$S,$G20)</f>
        <v>8</v>
      </c>
      <c r="AV20" s="99">
        <f>SUMIFS(通讯通路门店!$Z:$Z,通讯通路门店!$S:$S,$G20)</f>
        <v>14</v>
      </c>
      <c r="AW20" s="99">
        <f>SUMIFS(通讯通路门店!$AB:$AB,通讯通路门店!$S:$S,$G20)</f>
        <v>20</v>
      </c>
      <c r="AX20" s="99">
        <f>SUMIFS(通讯通路门店!$X:$X,通讯通路门店!$S:$S,$G20)</f>
        <v>0</v>
      </c>
      <c r="AY20" s="99">
        <f>SUMIFS(通讯通路门店!$Y:$Y,通讯通路门店!$S:$S,$G20)</f>
        <v>2</v>
      </c>
      <c r="AZ20" s="99">
        <f>SUMIFS(通讯通路门店!$AA:$AA,通讯通路门店!$S:$S,$G20)</f>
        <v>0</v>
      </c>
      <c r="BA20" s="99">
        <f t="shared" si="3"/>
        <v>89</v>
      </c>
      <c r="BB20" s="99">
        <f t="shared" si="4"/>
        <v>0</v>
      </c>
      <c r="BC20" s="99">
        <f>SUMIFS(通讯通路门店!$W:$W,通讯通路门店!$S:$S,$G20,通讯通路门店!$J:$J,"荣耀体验店")+SUMIFS(通讯通路门店!$W:$W,通讯通路门店!$S:$S,$G20,通讯通路门店!$J:$J,"荣耀授权专卖店")</f>
        <v>0</v>
      </c>
      <c r="BD20" s="99">
        <f>SUMIFS(通讯通路门店!$Z:$Z,通讯通路门店!$S:$S,$G20,通讯通路门店!$J:$J,"VIVO体验店")</f>
        <v>0</v>
      </c>
      <c r="BE20" s="99">
        <f>SUMIFS(通讯通路门店!$AB:$AB,通讯通路门店!$S:$S,$G20,通讯通路门店!$J:$J,"OPPO体验店")</f>
        <v>0</v>
      </c>
      <c r="BF20" s="99">
        <f>SUMIFS(通讯通路门店!$X:$X,通讯通路门店!$S:$S,$G20,通讯通路门店!$J:$J,"华为授权体验店")+SUMIFS(通讯通路门店!$AA:$AA,通讯通路门店!$S:$S,$G20,通讯通路门店!$J:$J,"华为堡垒店")</f>
        <v>0</v>
      </c>
      <c r="BG20" s="99">
        <f>SUMIFS(通讯通路门店!$Y:$Y,通讯通路门店!$S:$S,$G20,通讯通路门店!$J:$J,"小米体验店")</f>
        <v>0</v>
      </c>
      <c r="BH20" s="99">
        <f>SUMIFS(通讯通路门店!$AA:$AA,通讯通路门店!$S:$S,$G20,通讯通路门店!$J:$J,"苹果体验店")</f>
        <v>0</v>
      </c>
      <c r="BI20" s="99">
        <f>SUMIFS(通讯通路门店!$K:$K,通讯通路门店!$S:$S,$G20,通讯通路门店!$J:$J,"其他品牌专卖店")</f>
        <v>0</v>
      </c>
      <c r="BJ20" s="99">
        <f>SUMIFS(通讯通路门店!$AC:$AC,通讯通路门店!$S:$S,$G20)</f>
        <v>0</v>
      </c>
      <c r="BK20" s="99">
        <f>SUMIFS(通讯通路门店!$AD:$AD,通讯通路门店!$S:$S,$G20)</f>
        <v>0</v>
      </c>
      <c r="BL20" s="99">
        <f>SUMIFS(通讯通路门店!$AE:$AE,通讯通路门店!$S:$S,$G20)</f>
        <v>0</v>
      </c>
      <c r="BM20" s="99">
        <f>SUMIFS(通讯通路门店!$AF:$AF,通讯通路门店!$S:$S,$G20)</f>
        <v>0</v>
      </c>
      <c r="BN20" s="99">
        <f>SUMIFS(通讯通路门店!$AG:$AG,通讯通路门店!$S:$S,$G20)</f>
        <v>0</v>
      </c>
      <c r="BO20" s="99">
        <f>SUMIFS(通讯通路门店!$AH:$AH,通讯通路门店!$S:$S,$G20)</f>
        <v>0</v>
      </c>
      <c r="BP20" s="99">
        <f>SUMIFS(通讯通路门店!$AI:$AI,通讯通路门店!$S:$S,$G20)</f>
        <v>0</v>
      </c>
    </row>
    <row r="21" s="83" customFormat="1" ht="13.9" customHeight="1" spans="1:68">
      <c r="A21" s="99" t="str">
        <f>IFERROR(_xlfn.XLOOKUP($G21,通讯通路门店!$S$4:$S$993933,通讯通路门店!$A$4:$A$993933,0,0),"")</f>
        <v>海南省</v>
      </c>
      <c r="B21" s="99" t="str">
        <f>IFERROR(_xlfn.XLOOKUP($G21,通讯通路门店!$S$4:$S$993933,通讯通路门店!$B$4:$B$993933,0,0),"")</f>
        <v>昌江黎族自治县</v>
      </c>
      <c r="C21" s="99" t="str">
        <f>IFERROR(_xlfn.XLOOKUP($G21,通讯通路门店!$S$4:$S$993933,通讯通路门店!$C$4:$C$993933,0,0),"")</f>
        <v>昌江黎族自治县</v>
      </c>
      <c r="D21" s="99" t="str">
        <f>IFERROR(_xlfn.XLOOKUP($G21,通讯通路门店!$S$4:$S$993933,通讯通路门店!$D$4:$D$993933,0,0),"")</f>
        <v>石碌镇</v>
      </c>
      <c r="G21" s="101" t="str">
        <v>昌江石碌泓星手机店</v>
      </c>
      <c r="H21" s="102" t="str">
        <f>IFERROR(_xlfn.XLOOKUP($G21,通讯通路门店!$S$4:$S$993933,通讯通路门店!$R$4:$R$993933,0,0),"")</f>
        <v>200002555001</v>
      </c>
      <c r="U21" s="99">
        <f>COUNTIF(通讯通路门店!$S:$S,$G21)</f>
        <v>1</v>
      </c>
      <c r="V21" s="99">
        <f>COUNTIFS(通讯通路门店!$S:$S,$G21,通讯通路门店!$J:$J,"综合卖场")</f>
        <v>1</v>
      </c>
      <c r="W21" s="99">
        <f>SUMIFS(通讯通路门店!$AJ:$AJ,通讯通路门店!$S:$S,通讯客户沙盘!$G21)</f>
        <v>1</v>
      </c>
      <c r="X21" s="99">
        <f t="shared" si="0"/>
        <v>0</v>
      </c>
      <c r="Y21" s="99">
        <f>COUNTIFS(通讯通路门店!$S:$S,$G21,通讯通路门店!$J:$J,"荣耀体验店")+COUNTIFS(通讯通路门店!$S:$S,$G21,通讯通路门店!$J:$J,"荣耀授权专卖店")</f>
        <v>0</v>
      </c>
      <c r="Z21" s="99">
        <f>COUNTIFS(通讯通路门店!$S:$S,$G21,通讯通路门店!$J:$J,"VIVO体验店")</f>
        <v>0</v>
      </c>
      <c r="AA21" s="99">
        <f>COUNTIFS(通讯通路门店!$S:$S,$G21,通讯通路门店!$J:$J,"OPPO体验店")</f>
        <v>0</v>
      </c>
      <c r="AB21" s="99">
        <f>COUNTIFS(通讯通路门店!$S:$S,$G21,通讯通路门店!$J:$J,"华为授权体验店")+COUNTIFS(通讯通路门店!$S:$S,$G21,通讯通路门店!$J:$J,"华为堡垒店")</f>
        <v>0</v>
      </c>
      <c r="AC21" s="99">
        <f>COUNTIFS(通讯通路门店!$S:$S,$G21,通讯通路门店!$J:$J,"小米体验店")</f>
        <v>0</v>
      </c>
      <c r="AD21" s="99">
        <f>COUNTIFS(通讯通路门店!$S:$S,$G21,通讯通路门店!$J:$J,"苹果体验店")</f>
        <v>0</v>
      </c>
      <c r="AE21" s="99">
        <f>COUNTIFS(通讯通路门店!$S:$S,$G21,通讯通路门店!$J:$J,"其他品牌专卖店")</f>
        <v>0</v>
      </c>
      <c r="AF21" s="99">
        <f>SUMIFS(通讯通路门店!$BI:$BI,通讯通路门店!$S:$S,$G21)</f>
        <v>2</v>
      </c>
      <c r="AG21" s="99">
        <f>SUMIFS(通讯通路门店!$BH:$BH,通讯通路门店!$S:$S,$G21)</f>
        <v>2</v>
      </c>
      <c r="AH21" s="99">
        <f t="shared" si="1"/>
        <v>0</v>
      </c>
      <c r="AI21" s="99">
        <f>SUMIFS(通讯通路门店!$BB:$BB,通讯通路门店!$S:$S,$G21)</f>
        <v>0</v>
      </c>
      <c r="AJ21" s="99">
        <f>SUMIFS(通讯通路门店!$BE:$BE,通讯通路门店!$S:$S,$G21)</f>
        <v>0</v>
      </c>
      <c r="AK21" s="99">
        <f>SUMIFS(通讯通路门店!$BG:$BG,通讯通路门店!$S:$S,$G21)</f>
        <v>0</v>
      </c>
      <c r="AL21" s="99">
        <f>SUMIFS(通讯通路门店!$BC:$BC,通讯通路门店!$S:$S,$G21)</f>
        <v>0</v>
      </c>
      <c r="AM21" s="99">
        <f>SUMIFS(通讯通路门店!$BD:$BD,通讯通路门店!$S:$S,$G21)</f>
        <v>0</v>
      </c>
      <c r="AN21" s="99">
        <f>SUMIFS(通讯通路门店!$BF:$BF,通讯通路门店!$S:$S,$G21)</f>
        <v>0</v>
      </c>
      <c r="AO21" s="99">
        <f t="shared" si="2"/>
        <v>170</v>
      </c>
      <c r="AP21" s="99">
        <f>SUMIFS(通讯通路门店!$K:$K,通讯通路门店!$S:$S,$G21)</f>
        <v>170</v>
      </c>
      <c r="AR21" s="99">
        <f>SUMIFS(通讯通路门店!$T:$T,通讯通路门店!$S:$S,$G21)</f>
        <v>61</v>
      </c>
      <c r="AS21" s="99">
        <f>SUMIFS(通讯通路门店!$U:$U,通讯通路门店!$S:$S,$G21)</f>
        <v>23</v>
      </c>
      <c r="AT21" s="99">
        <f>SUMIFS(通讯通路门店!$V:$V,通讯通路门店!$S:$S,$G21)</f>
        <v>1</v>
      </c>
      <c r="AU21" s="99">
        <f>SUMIFS(通讯通路门店!$W:$W,通讯通路门店!$S:$S,$G21)</f>
        <v>28</v>
      </c>
      <c r="AV21" s="99">
        <f>SUMIFS(通讯通路门店!$Z:$Z,通讯通路门店!$S:$S,$G21)</f>
        <v>24</v>
      </c>
      <c r="AW21" s="99">
        <f>SUMIFS(通讯通路门店!$AB:$AB,通讯通路门店!$S:$S,$G21)</f>
        <v>31</v>
      </c>
      <c r="AX21" s="99">
        <f>SUMIFS(通讯通路门店!$X:$X,通讯通路门店!$S:$S,$G21)</f>
        <v>0</v>
      </c>
      <c r="AY21" s="99">
        <f>SUMIFS(通讯通路门店!$Y:$Y,通讯通路门店!$S:$S,$G21)</f>
        <v>2</v>
      </c>
      <c r="AZ21" s="99">
        <f>SUMIFS(通讯通路门店!$AA:$AA,通讯通路门店!$S:$S,$G21)</f>
        <v>0</v>
      </c>
      <c r="BA21" s="99">
        <f t="shared" si="3"/>
        <v>170</v>
      </c>
      <c r="BB21" s="99">
        <f t="shared" si="4"/>
        <v>0</v>
      </c>
      <c r="BC21" s="99">
        <f>SUMIFS(通讯通路门店!$W:$W,通讯通路门店!$S:$S,$G21,通讯通路门店!$J:$J,"荣耀体验店")+SUMIFS(通讯通路门店!$W:$W,通讯通路门店!$S:$S,$G21,通讯通路门店!$J:$J,"荣耀授权专卖店")</f>
        <v>0</v>
      </c>
      <c r="BD21" s="99">
        <f>SUMIFS(通讯通路门店!$Z:$Z,通讯通路门店!$S:$S,$G21,通讯通路门店!$J:$J,"VIVO体验店")</f>
        <v>0</v>
      </c>
      <c r="BE21" s="99">
        <f>SUMIFS(通讯通路门店!$AB:$AB,通讯通路门店!$S:$S,$G21,通讯通路门店!$J:$J,"OPPO体验店")</f>
        <v>0</v>
      </c>
      <c r="BF21" s="99">
        <f>SUMIFS(通讯通路门店!$X:$X,通讯通路门店!$S:$S,$G21,通讯通路门店!$J:$J,"华为授权体验店")+SUMIFS(通讯通路门店!$AA:$AA,通讯通路门店!$S:$S,$G21,通讯通路门店!$J:$J,"华为堡垒店")</f>
        <v>0</v>
      </c>
      <c r="BG21" s="99">
        <f>SUMIFS(通讯通路门店!$Y:$Y,通讯通路门店!$S:$S,$G21,通讯通路门店!$J:$J,"小米体验店")</f>
        <v>0</v>
      </c>
      <c r="BH21" s="99">
        <f>SUMIFS(通讯通路门店!$AA:$AA,通讯通路门店!$S:$S,$G21,通讯通路门店!$J:$J,"苹果体验店")</f>
        <v>0</v>
      </c>
      <c r="BI21" s="99">
        <f>SUMIFS(通讯通路门店!$K:$K,通讯通路门店!$S:$S,$G21,通讯通路门店!$J:$J,"其他品牌专卖店")</f>
        <v>0</v>
      </c>
      <c r="BJ21" s="99">
        <f>SUMIFS(通讯通路门店!$AC:$AC,通讯通路门店!$S:$S,$G21)</f>
        <v>0</v>
      </c>
      <c r="BK21" s="99">
        <f>SUMIFS(通讯通路门店!$AD:$AD,通讯通路门店!$S:$S,$G21)</f>
        <v>0</v>
      </c>
      <c r="BL21" s="99">
        <f>SUMIFS(通讯通路门店!$AE:$AE,通讯通路门店!$S:$S,$G21)</f>
        <v>0</v>
      </c>
      <c r="BM21" s="99">
        <f>SUMIFS(通讯通路门店!$AF:$AF,通讯通路门店!$S:$S,$G21)</f>
        <v>0</v>
      </c>
      <c r="BN21" s="99">
        <f>SUMIFS(通讯通路门店!$AG:$AG,通讯通路门店!$S:$S,$G21)</f>
        <v>0</v>
      </c>
      <c r="BO21" s="99">
        <f>SUMIFS(通讯通路门店!$AH:$AH,通讯通路门店!$S:$S,$G21)</f>
        <v>0</v>
      </c>
      <c r="BP21" s="99">
        <f>SUMIFS(通讯通路门店!$AI:$AI,通讯通路门店!$S:$S,$G21)</f>
        <v>0</v>
      </c>
    </row>
    <row r="22" s="83" customFormat="1" ht="13.9" customHeight="1" spans="1:68">
      <c r="A22" s="99" t="str">
        <f>IFERROR(_xlfn.XLOOKUP($G22,通讯通路门店!$S$4:$S$993933,通讯通路门店!$A$4:$A$993933,0,0),"")</f>
        <v>海南省</v>
      </c>
      <c r="B22" s="99" t="str">
        <f>IFERROR(_xlfn.XLOOKUP($G22,通讯通路门店!$S$4:$S$993933,通讯通路门店!$B$4:$B$993933,0,0),"")</f>
        <v>昌江黎族自治县</v>
      </c>
      <c r="C22" s="99" t="str">
        <f>IFERROR(_xlfn.XLOOKUP($G22,通讯通路门店!$S$4:$S$993933,通讯通路门店!$C$4:$C$993933,0,0),"")</f>
        <v>昌江黎族自治县</v>
      </c>
      <c r="D22" s="99" t="str">
        <f>IFERROR(_xlfn.XLOOKUP($G22,通讯通路门店!$S$4:$S$993933,通讯通路门店!$D$4:$D$993933,0,0),"")</f>
        <v>石碌镇</v>
      </c>
      <c r="G22" s="101" t="str">
        <v>昌江石碌诚鑫满满手机店(个体工商户)</v>
      </c>
      <c r="H22" s="102" t="str">
        <f>IFERROR(_xlfn.XLOOKUP($G22,通讯通路门店!$S$4:$S$993933,通讯通路门店!$R$4:$R$993933,0,0),"")</f>
        <v>200021088601</v>
      </c>
      <c r="U22" s="99">
        <f>COUNTIF(通讯通路门店!$S:$S,$G22)</f>
        <v>1</v>
      </c>
      <c r="V22" s="99">
        <f>COUNTIFS(通讯通路门店!$S:$S,$G22,通讯通路门店!$J:$J,"综合卖场")</f>
        <v>1</v>
      </c>
      <c r="W22" s="99">
        <f>SUMIFS(通讯通路门店!$AJ:$AJ,通讯通路门店!$S:$S,通讯客户沙盘!$G22)</f>
        <v>0</v>
      </c>
      <c r="X22" s="99">
        <f t="shared" si="0"/>
        <v>0</v>
      </c>
      <c r="Y22" s="99">
        <f>COUNTIFS(通讯通路门店!$S:$S,$G22,通讯通路门店!$J:$J,"荣耀体验店")+COUNTIFS(通讯通路门店!$S:$S,$G22,通讯通路门店!$J:$J,"荣耀授权专卖店")</f>
        <v>0</v>
      </c>
      <c r="Z22" s="99">
        <f>COUNTIFS(通讯通路门店!$S:$S,$G22,通讯通路门店!$J:$J,"VIVO体验店")</f>
        <v>0</v>
      </c>
      <c r="AA22" s="99">
        <f>COUNTIFS(通讯通路门店!$S:$S,$G22,通讯通路门店!$J:$J,"OPPO体验店")</f>
        <v>0</v>
      </c>
      <c r="AB22" s="99">
        <f>COUNTIFS(通讯通路门店!$S:$S,$G22,通讯通路门店!$J:$J,"华为授权体验店")+COUNTIFS(通讯通路门店!$S:$S,$G22,通讯通路门店!$J:$J,"华为堡垒店")</f>
        <v>0</v>
      </c>
      <c r="AC22" s="99">
        <f>COUNTIFS(通讯通路门店!$S:$S,$G22,通讯通路门店!$J:$J,"小米体验店")</f>
        <v>0</v>
      </c>
      <c r="AD22" s="99">
        <f>COUNTIFS(通讯通路门店!$S:$S,$G22,通讯通路门店!$J:$J,"苹果体验店")</f>
        <v>0</v>
      </c>
      <c r="AE22" s="99">
        <f>COUNTIFS(通讯通路门店!$S:$S,$G22,通讯通路门店!$J:$J,"其他品牌专卖店")</f>
        <v>0</v>
      </c>
      <c r="AF22" s="99">
        <f>SUMIFS(通讯通路门店!$BI:$BI,通讯通路门店!$S:$S,$G22)</f>
        <v>3</v>
      </c>
      <c r="AG22" s="99">
        <f>SUMIFS(通讯通路门店!$BH:$BH,通讯通路门店!$S:$S,$G22)</f>
        <v>3</v>
      </c>
      <c r="AH22" s="99">
        <f t="shared" si="1"/>
        <v>0</v>
      </c>
      <c r="AI22" s="99">
        <f>SUMIFS(通讯通路门店!$BB:$BB,通讯通路门店!$S:$S,$G22)</f>
        <v>0</v>
      </c>
      <c r="AJ22" s="99">
        <f>SUMIFS(通讯通路门店!$BE:$BE,通讯通路门店!$S:$S,$G22)</f>
        <v>0</v>
      </c>
      <c r="AK22" s="99">
        <f>SUMIFS(通讯通路门店!$BG:$BG,通讯通路门店!$S:$S,$G22)</f>
        <v>0</v>
      </c>
      <c r="AL22" s="99">
        <f>SUMIFS(通讯通路门店!$BC:$BC,通讯通路门店!$S:$S,$G22)</f>
        <v>0</v>
      </c>
      <c r="AM22" s="99">
        <f>SUMIFS(通讯通路门店!$BD:$BD,通讯通路门店!$S:$S,$G22)</f>
        <v>0</v>
      </c>
      <c r="AN22" s="99">
        <f>SUMIFS(通讯通路门店!$BF:$BF,通讯通路门店!$S:$S,$G22)</f>
        <v>0</v>
      </c>
      <c r="AO22" s="99">
        <f t="shared" si="2"/>
        <v>81</v>
      </c>
      <c r="AP22" s="99">
        <f>SUMIFS(通讯通路门店!$K:$K,通讯通路门店!$S:$S,$G22)</f>
        <v>81</v>
      </c>
      <c r="AR22" s="99">
        <f>SUMIFS(通讯通路门店!$T:$T,通讯通路门店!$S:$S,$G22)</f>
        <v>35</v>
      </c>
      <c r="AS22" s="99">
        <f>SUMIFS(通讯通路门店!$U:$U,通讯通路门店!$S:$S,$G22)</f>
        <v>5</v>
      </c>
      <c r="AT22" s="99">
        <f>SUMIFS(通讯通路门店!$V:$V,通讯通路门店!$S:$S,$G22)</f>
        <v>1</v>
      </c>
      <c r="AU22" s="99">
        <f>SUMIFS(通讯通路门店!$W:$W,通讯通路门店!$S:$S,$G22)</f>
        <v>5</v>
      </c>
      <c r="AV22" s="99">
        <f>SUMIFS(通讯通路门店!$Z:$Z,通讯通路门店!$S:$S,$G22)</f>
        <v>11</v>
      </c>
      <c r="AW22" s="99">
        <f>SUMIFS(通讯通路门店!$AB:$AB,通讯通路门店!$S:$S,$G22)</f>
        <v>18</v>
      </c>
      <c r="AX22" s="99">
        <f>SUMIFS(通讯通路门店!$X:$X,通讯通路门店!$S:$S,$G22)</f>
        <v>0</v>
      </c>
      <c r="AY22" s="99">
        <f>SUMIFS(通讯通路门店!$Y:$Y,通讯通路门店!$S:$S,$G22)</f>
        <v>5</v>
      </c>
      <c r="AZ22" s="99">
        <f>SUMIFS(通讯通路门店!$AA:$AA,通讯通路门店!$S:$S,$G22)</f>
        <v>1</v>
      </c>
      <c r="BA22" s="99">
        <f t="shared" si="3"/>
        <v>81</v>
      </c>
      <c r="BB22" s="99">
        <f t="shared" si="4"/>
        <v>0</v>
      </c>
      <c r="BC22" s="99">
        <f>SUMIFS(通讯通路门店!$W:$W,通讯通路门店!$S:$S,$G22,通讯通路门店!$J:$J,"荣耀体验店")+SUMIFS(通讯通路门店!$W:$W,通讯通路门店!$S:$S,$G22,通讯通路门店!$J:$J,"荣耀授权专卖店")</f>
        <v>0</v>
      </c>
      <c r="BD22" s="99">
        <f>SUMIFS(通讯通路门店!$Z:$Z,通讯通路门店!$S:$S,$G22,通讯通路门店!$J:$J,"VIVO体验店")</f>
        <v>0</v>
      </c>
      <c r="BE22" s="99">
        <f>SUMIFS(通讯通路门店!$AB:$AB,通讯通路门店!$S:$S,$G22,通讯通路门店!$J:$J,"OPPO体验店")</f>
        <v>0</v>
      </c>
      <c r="BF22" s="99">
        <f>SUMIFS(通讯通路门店!$X:$X,通讯通路门店!$S:$S,$G22,通讯通路门店!$J:$J,"华为授权体验店")+SUMIFS(通讯通路门店!$AA:$AA,通讯通路门店!$S:$S,$G22,通讯通路门店!$J:$J,"华为堡垒店")</f>
        <v>0</v>
      </c>
      <c r="BG22" s="99">
        <f>SUMIFS(通讯通路门店!$Y:$Y,通讯通路门店!$S:$S,$G22,通讯通路门店!$J:$J,"小米体验店")</f>
        <v>0</v>
      </c>
      <c r="BH22" s="99">
        <f>SUMIFS(通讯通路门店!$AA:$AA,通讯通路门店!$S:$S,$G22,通讯通路门店!$J:$J,"苹果体验店")</f>
        <v>0</v>
      </c>
      <c r="BI22" s="99">
        <f>SUMIFS(通讯通路门店!$K:$K,通讯通路门店!$S:$S,$G22,通讯通路门店!$J:$J,"其他品牌专卖店")</f>
        <v>0</v>
      </c>
      <c r="BJ22" s="99">
        <f>SUMIFS(通讯通路门店!$AC:$AC,通讯通路门店!$S:$S,$G22)</f>
        <v>0</v>
      </c>
      <c r="BK22" s="99">
        <f>SUMIFS(通讯通路门店!$AD:$AD,通讯通路门店!$S:$S,$G22)</f>
        <v>0</v>
      </c>
      <c r="BL22" s="99">
        <f>SUMIFS(通讯通路门店!$AE:$AE,通讯通路门店!$S:$S,$G22)</f>
        <v>0</v>
      </c>
      <c r="BM22" s="99">
        <f>SUMIFS(通讯通路门店!$AF:$AF,通讯通路门店!$S:$S,$G22)</f>
        <v>0</v>
      </c>
      <c r="BN22" s="99">
        <f>SUMIFS(通讯通路门店!$AG:$AG,通讯通路门店!$S:$S,$G22)</f>
        <v>0</v>
      </c>
      <c r="BO22" s="99">
        <f>SUMIFS(通讯通路门店!$AH:$AH,通讯通路门店!$S:$S,$G22)</f>
        <v>0</v>
      </c>
      <c r="BP22" s="99">
        <f>SUMIFS(通讯通路门店!$AI:$AI,通讯通路门店!$S:$S,$G22)</f>
        <v>0</v>
      </c>
    </row>
    <row r="23" s="83" customFormat="1" ht="13.9" customHeight="1" spans="1:68">
      <c r="A23" s="99" t="str">
        <f>IFERROR(_xlfn.XLOOKUP($G23,通讯通路门店!$S$4:$S$993933,通讯通路门店!$A$4:$A$993933,0,0),"")</f>
        <v>海南省</v>
      </c>
      <c r="B23" s="99" t="str">
        <f>IFERROR(_xlfn.XLOOKUP($G23,通讯通路门店!$S$4:$S$993933,通讯通路门店!$B$4:$B$993933,0,0),"")</f>
        <v>昌江黎族自治县</v>
      </c>
      <c r="C23" s="99" t="str">
        <f>IFERROR(_xlfn.XLOOKUP($G23,通讯通路门店!$S$4:$S$993933,通讯通路门店!$C$4:$C$993933,0,0),"")</f>
        <v>昌江黎族自治县</v>
      </c>
      <c r="D23" s="99" t="str">
        <f>IFERROR(_xlfn.XLOOKUP($G23,通讯通路门店!$S$4:$S$993933,通讯通路门店!$D$4:$D$993933,0,0),"")</f>
        <v>石碌镇</v>
      </c>
      <c r="G23" s="101" t="str">
        <v>琼海大路中信移动营业点</v>
      </c>
      <c r="H23" s="102" t="str">
        <f>IFERROR(_xlfn.XLOOKUP($G23,通讯通路门店!$S$4:$S$993933,通讯通路门店!$R$4:$R$993933,0,0),"")</f>
        <v>100084345301</v>
      </c>
      <c r="U23" s="99">
        <f>COUNTIF(通讯通路门店!$S:$S,$G23)</f>
        <v>1</v>
      </c>
      <c r="V23" s="99">
        <f>COUNTIFS(通讯通路门店!$S:$S,$G23,通讯通路门店!$J:$J,"综合卖场")</f>
        <v>1</v>
      </c>
      <c r="W23" s="99">
        <f>SUMIFS(通讯通路门店!$AJ:$AJ,通讯通路门店!$S:$S,通讯客户沙盘!$G23)</f>
        <v>0</v>
      </c>
      <c r="X23" s="99">
        <f t="shared" si="0"/>
        <v>0</v>
      </c>
      <c r="Y23" s="99">
        <f>COUNTIFS(通讯通路门店!$S:$S,$G23,通讯通路门店!$J:$J,"荣耀体验店")+COUNTIFS(通讯通路门店!$S:$S,$G23,通讯通路门店!$J:$J,"荣耀授权专卖店")</f>
        <v>0</v>
      </c>
      <c r="Z23" s="99">
        <f>COUNTIFS(通讯通路门店!$S:$S,$G23,通讯通路门店!$J:$J,"VIVO体验店")</f>
        <v>0</v>
      </c>
      <c r="AA23" s="99">
        <f>COUNTIFS(通讯通路门店!$S:$S,$G23,通讯通路门店!$J:$J,"OPPO体验店")</f>
        <v>0</v>
      </c>
      <c r="AB23" s="99">
        <f>COUNTIFS(通讯通路门店!$S:$S,$G23,通讯通路门店!$J:$J,"华为授权体验店")+COUNTIFS(通讯通路门店!$S:$S,$G23,通讯通路门店!$J:$J,"华为堡垒店")</f>
        <v>0</v>
      </c>
      <c r="AC23" s="99">
        <f>COUNTIFS(通讯通路门店!$S:$S,$G23,通讯通路门店!$J:$J,"小米体验店")</f>
        <v>0</v>
      </c>
      <c r="AD23" s="99">
        <f>COUNTIFS(通讯通路门店!$S:$S,$G23,通讯通路门店!$J:$J,"苹果体验店")</f>
        <v>0</v>
      </c>
      <c r="AE23" s="99">
        <f>COUNTIFS(通讯通路门店!$S:$S,$G23,通讯通路门店!$J:$J,"其他品牌专卖店")</f>
        <v>0</v>
      </c>
      <c r="AF23" s="99">
        <f>SUMIFS(通讯通路门店!$BI:$BI,通讯通路门店!$S:$S,$G23)</f>
        <v>0</v>
      </c>
      <c r="AG23" s="99">
        <f>SUMIFS(通讯通路门店!$BH:$BH,通讯通路门店!$S:$S,$G23)</f>
        <v>0</v>
      </c>
      <c r="AH23" s="99">
        <f t="shared" si="1"/>
        <v>0</v>
      </c>
      <c r="AI23" s="99">
        <f>SUMIFS(通讯通路门店!$BB:$BB,通讯通路门店!$S:$S,$G23)</f>
        <v>0</v>
      </c>
      <c r="AJ23" s="99">
        <f>SUMIFS(通讯通路门店!$BE:$BE,通讯通路门店!$S:$S,$G23)</f>
        <v>0</v>
      </c>
      <c r="AK23" s="99">
        <f>SUMIFS(通讯通路门店!$BG:$BG,通讯通路门店!$S:$S,$G23)</f>
        <v>0</v>
      </c>
      <c r="AL23" s="99">
        <f>SUMIFS(通讯通路门店!$BC:$BC,通讯通路门店!$S:$S,$G23)</f>
        <v>0</v>
      </c>
      <c r="AM23" s="99">
        <f>SUMIFS(通讯通路门店!$BD:$BD,通讯通路门店!$S:$S,$G23)</f>
        <v>0</v>
      </c>
      <c r="AN23" s="99">
        <f>SUMIFS(通讯通路门店!$BF:$BF,通讯通路门店!$S:$S,$G23)</f>
        <v>0</v>
      </c>
      <c r="AO23" s="99">
        <f t="shared" si="2"/>
        <v>132</v>
      </c>
      <c r="AP23" s="99">
        <f>SUMIFS(通讯通路门店!$K:$K,通讯通路门店!$S:$S,$G23)</f>
        <v>132</v>
      </c>
      <c r="AR23" s="99">
        <f>SUMIFS(通讯通路门店!$T:$T,通讯通路门店!$S:$S,$G23)</f>
        <v>0</v>
      </c>
      <c r="AS23" s="99">
        <f>SUMIFS(通讯通路门店!$U:$U,通讯通路门店!$S:$S,$G23)</f>
        <v>0</v>
      </c>
      <c r="AT23" s="99">
        <f>SUMIFS(通讯通路门店!$V:$V,通讯通路门店!$S:$S,$G23)</f>
        <v>0</v>
      </c>
      <c r="AU23" s="99">
        <f>SUMIFS(通讯通路门店!$W:$W,通讯通路门店!$S:$S,$G23)</f>
        <v>0</v>
      </c>
      <c r="AV23" s="99">
        <f>SUMIFS(通讯通路门店!$Z:$Z,通讯通路门店!$S:$S,$G23)</f>
        <v>0</v>
      </c>
      <c r="AW23" s="99">
        <f>SUMIFS(通讯通路门店!$AB:$AB,通讯通路门店!$S:$S,$G23)</f>
        <v>0</v>
      </c>
      <c r="AX23" s="99">
        <f>SUMIFS(通讯通路门店!$X:$X,通讯通路门店!$S:$S,$G23)</f>
        <v>0</v>
      </c>
      <c r="AY23" s="99">
        <f>SUMIFS(通讯通路门店!$Y:$Y,通讯通路门店!$S:$S,$G23)</f>
        <v>0</v>
      </c>
      <c r="AZ23" s="99">
        <f>SUMIFS(通讯通路门店!$AA:$AA,通讯通路门店!$S:$S,$G23)</f>
        <v>0</v>
      </c>
      <c r="BA23" s="99">
        <f t="shared" si="3"/>
        <v>132</v>
      </c>
      <c r="BB23" s="99">
        <f t="shared" si="4"/>
        <v>0</v>
      </c>
      <c r="BC23" s="99">
        <f>SUMIFS(通讯通路门店!$W:$W,通讯通路门店!$S:$S,$G23,通讯通路门店!$J:$J,"荣耀体验店")+SUMIFS(通讯通路门店!$W:$W,通讯通路门店!$S:$S,$G23,通讯通路门店!$J:$J,"荣耀授权专卖店")</f>
        <v>0</v>
      </c>
      <c r="BD23" s="99">
        <f>SUMIFS(通讯通路门店!$Z:$Z,通讯通路门店!$S:$S,$G23,通讯通路门店!$J:$J,"VIVO体验店")</f>
        <v>0</v>
      </c>
      <c r="BE23" s="99">
        <f>SUMIFS(通讯通路门店!$AB:$AB,通讯通路门店!$S:$S,$G23,通讯通路门店!$J:$J,"OPPO体验店")</f>
        <v>0</v>
      </c>
      <c r="BF23" s="99">
        <f>SUMIFS(通讯通路门店!$X:$X,通讯通路门店!$S:$S,$G23,通讯通路门店!$J:$J,"华为授权体验店")+SUMIFS(通讯通路门店!$AA:$AA,通讯通路门店!$S:$S,$G23,通讯通路门店!$J:$J,"华为堡垒店")</f>
        <v>0</v>
      </c>
      <c r="BG23" s="99">
        <f>SUMIFS(通讯通路门店!$Y:$Y,通讯通路门店!$S:$S,$G23,通讯通路门店!$J:$J,"小米体验店")</f>
        <v>0</v>
      </c>
      <c r="BH23" s="99">
        <f>SUMIFS(通讯通路门店!$AA:$AA,通讯通路门店!$S:$S,$G23,通讯通路门店!$J:$J,"苹果体验店")</f>
        <v>0</v>
      </c>
      <c r="BI23" s="99">
        <f>SUMIFS(通讯通路门店!$K:$K,通讯通路门店!$S:$S,$G23,通讯通路门店!$J:$J,"其他品牌专卖店")</f>
        <v>0</v>
      </c>
      <c r="BJ23" s="99">
        <f>SUMIFS(通讯通路门店!$AC:$AC,通讯通路门店!$S:$S,$G23)</f>
        <v>0</v>
      </c>
      <c r="BK23" s="99">
        <f>SUMIFS(通讯通路门店!$AD:$AD,通讯通路门店!$S:$S,$G23)</f>
        <v>0</v>
      </c>
      <c r="BL23" s="99">
        <f>SUMIFS(通讯通路门店!$AE:$AE,通讯通路门店!$S:$S,$G23)</f>
        <v>0</v>
      </c>
      <c r="BM23" s="99">
        <f>SUMIFS(通讯通路门店!$AF:$AF,通讯通路门店!$S:$S,$G23)</f>
        <v>0</v>
      </c>
      <c r="BN23" s="99">
        <f>SUMIFS(通讯通路门店!$AG:$AG,通讯通路门店!$S:$S,$G23)</f>
        <v>0</v>
      </c>
      <c r="BO23" s="99">
        <f>SUMIFS(通讯通路门店!$AH:$AH,通讯通路门店!$S:$S,$G23)</f>
        <v>0</v>
      </c>
      <c r="BP23" s="99">
        <f>SUMIFS(通讯通路门店!$AI:$AI,通讯通路门店!$S:$S,$G23)</f>
        <v>0</v>
      </c>
    </row>
    <row r="24" s="83" customFormat="1" ht="13.9" customHeight="1" spans="1:68">
      <c r="A24" s="99" t="str">
        <f>IFERROR(_xlfn.XLOOKUP($G24,通讯通路门店!$S$4:$S$993933,通讯通路门店!$A$4:$A$993933,0,0),"")</f>
        <v>海南省</v>
      </c>
      <c r="B24" s="99" t="str">
        <f>IFERROR(_xlfn.XLOOKUP($G24,通讯通路门店!$S$4:$S$993933,通讯通路门店!$B$4:$B$993933,0,0),"")</f>
        <v>昌江黎族自治县</v>
      </c>
      <c r="C24" s="99" t="str">
        <f>IFERROR(_xlfn.XLOOKUP($G24,通讯通路门店!$S$4:$S$993933,通讯通路门店!$C$4:$C$993933,0,0),"")</f>
        <v>昌江黎族自治县</v>
      </c>
      <c r="D24" s="99" t="str">
        <f>IFERROR(_xlfn.XLOOKUP($G24,通讯通路门店!$S$4:$S$993933,通讯通路门店!$D$4:$D$993933,0,0),"")</f>
        <v>叉河镇</v>
      </c>
      <c r="G24" s="101" t="str">
        <v>乐东九所零零后手机专营店（个体工商户）</v>
      </c>
      <c r="H24" s="102" t="str">
        <f>IFERROR(_xlfn.XLOOKUP($G24,通讯通路门店!$S$4:$S$993933,通讯通路门店!$R$4:$R$993933,0,0),"")</f>
        <v>200024200501</v>
      </c>
      <c r="U24" s="99">
        <f>COUNTIF(通讯通路门店!$S:$S,$G24)</f>
        <v>1</v>
      </c>
      <c r="V24" s="99">
        <f>COUNTIFS(通讯通路门店!$S:$S,$G24,通讯通路门店!$J:$J,"综合卖场")</f>
        <v>1</v>
      </c>
      <c r="W24" s="99">
        <f>SUMIFS(通讯通路门店!$AJ:$AJ,通讯通路门店!$S:$S,通讯客户沙盘!$G24)</f>
        <v>1</v>
      </c>
      <c r="X24" s="99">
        <f t="shared" si="0"/>
        <v>0</v>
      </c>
      <c r="Y24" s="99">
        <f>COUNTIFS(通讯通路门店!$S:$S,$G24,通讯通路门店!$J:$J,"荣耀体验店")+COUNTIFS(通讯通路门店!$S:$S,$G24,通讯通路门店!$J:$J,"荣耀授权专卖店")</f>
        <v>0</v>
      </c>
      <c r="Z24" s="99">
        <f>COUNTIFS(通讯通路门店!$S:$S,$G24,通讯通路门店!$J:$J,"VIVO体验店")</f>
        <v>0</v>
      </c>
      <c r="AA24" s="99">
        <f>COUNTIFS(通讯通路门店!$S:$S,$G24,通讯通路门店!$J:$J,"OPPO体验店")</f>
        <v>0</v>
      </c>
      <c r="AB24" s="99">
        <f>COUNTIFS(通讯通路门店!$S:$S,$G24,通讯通路门店!$J:$J,"华为授权体验店")+COUNTIFS(通讯通路门店!$S:$S,$G24,通讯通路门店!$J:$J,"华为堡垒店")</f>
        <v>0</v>
      </c>
      <c r="AC24" s="99">
        <f>COUNTIFS(通讯通路门店!$S:$S,$G24,通讯通路门店!$J:$J,"小米体验店")</f>
        <v>0</v>
      </c>
      <c r="AD24" s="99">
        <f>COUNTIFS(通讯通路门店!$S:$S,$G24,通讯通路门店!$J:$J,"苹果体验店")</f>
        <v>0</v>
      </c>
      <c r="AE24" s="99">
        <f>COUNTIFS(通讯通路门店!$S:$S,$G24,通讯通路门店!$J:$J,"其他品牌专卖店")</f>
        <v>0</v>
      </c>
      <c r="AF24" s="99">
        <f>SUMIFS(通讯通路门店!$BI:$BI,通讯通路门店!$S:$S,$G24)</f>
        <v>5</v>
      </c>
      <c r="AG24" s="99">
        <f>SUMIFS(通讯通路门店!$BH:$BH,通讯通路门店!$S:$S,$G24)</f>
        <v>5</v>
      </c>
      <c r="AH24" s="99">
        <f t="shared" si="1"/>
        <v>0</v>
      </c>
      <c r="AI24" s="99">
        <f>SUMIFS(通讯通路门店!$BB:$BB,通讯通路门店!$S:$S,$G24)</f>
        <v>0</v>
      </c>
      <c r="AJ24" s="99">
        <f>SUMIFS(通讯通路门店!$BE:$BE,通讯通路门店!$S:$S,$G24)</f>
        <v>0</v>
      </c>
      <c r="AK24" s="99">
        <f>SUMIFS(通讯通路门店!$BG:$BG,通讯通路门店!$S:$S,$G24)</f>
        <v>0</v>
      </c>
      <c r="AL24" s="99">
        <f>SUMIFS(通讯通路门店!$BC:$BC,通讯通路门店!$S:$S,$G24)</f>
        <v>0</v>
      </c>
      <c r="AM24" s="99">
        <f>SUMIFS(通讯通路门店!$BD:$BD,通讯通路门店!$S:$S,$G24)</f>
        <v>0</v>
      </c>
      <c r="AN24" s="99">
        <f>SUMIFS(通讯通路门店!$BF:$BF,通讯通路门店!$S:$S,$G24)</f>
        <v>0</v>
      </c>
      <c r="AO24" s="99">
        <f t="shared" si="2"/>
        <v>0</v>
      </c>
      <c r="AP24" s="99">
        <f>SUMIFS(通讯通路门店!$K:$K,通讯通路门店!$S:$S,$G24)</f>
        <v>0</v>
      </c>
      <c r="AR24" s="99">
        <f>SUMIFS(通讯通路门店!$T:$T,通讯通路门店!$S:$S,$G24)</f>
        <v>64</v>
      </c>
      <c r="AS24" s="99">
        <f>SUMIFS(通讯通路门店!$U:$U,通讯通路门店!$S:$S,$G24)</f>
        <v>2</v>
      </c>
      <c r="AT24" s="99">
        <f>SUMIFS(通讯通路门店!$V:$V,通讯通路门店!$S:$S,$G24)</f>
        <v>0</v>
      </c>
      <c r="AU24" s="99">
        <f>SUMIFS(通讯通路门店!$W:$W,通讯通路门店!$S:$S,$G24)</f>
        <v>30</v>
      </c>
      <c r="AV24" s="99">
        <f>SUMIFS(通讯通路门店!$Z:$Z,通讯通路门店!$S:$S,$G24)</f>
        <v>12</v>
      </c>
      <c r="AW24" s="99">
        <f>SUMIFS(通讯通路门店!$AB:$AB,通讯通路门店!$S:$S,$G24)</f>
        <v>24</v>
      </c>
      <c r="AX24" s="99">
        <f>SUMIFS(通讯通路门店!$X:$X,通讯通路门店!$S:$S,$G24)</f>
        <v>0</v>
      </c>
      <c r="AY24" s="99">
        <f>SUMIFS(通讯通路门店!$Y:$Y,通讯通路门店!$S:$S,$G24)</f>
        <v>0</v>
      </c>
      <c r="AZ24" s="99">
        <f>SUMIFS(通讯通路门店!$AA:$AA,通讯通路门店!$S:$S,$G24)</f>
        <v>0</v>
      </c>
      <c r="BA24" s="99">
        <f t="shared" si="3"/>
        <v>0</v>
      </c>
      <c r="BB24" s="99">
        <f t="shared" si="4"/>
        <v>0</v>
      </c>
      <c r="BC24" s="99">
        <f>SUMIFS(通讯通路门店!$W:$W,通讯通路门店!$S:$S,$G24,通讯通路门店!$J:$J,"荣耀体验店")+SUMIFS(通讯通路门店!$W:$W,通讯通路门店!$S:$S,$G24,通讯通路门店!$J:$J,"荣耀授权专卖店")</f>
        <v>0</v>
      </c>
      <c r="BD24" s="99">
        <f>SUMIFS(通讯通路门店!$Z:$Z,通讯通路门店!$S:$S,$G24,通讯通路门店!$J:$J,"VIVO体验店")</f>
        <v>0</v>
      </c>
      <c r="BE24" s="99">
        <f>SUMIFS(通讯通路门店!$AB:$AB,通讯通路门店!$S:$S,$G24,通讯通路门店!$J:$J,"OPPO体验店")</f>
        <v>0</v>
      </c>
      <c r="BF24" s="99">
        <f>SUMIFS(通讯通路门店!$X:$X,通讯通路门店!$S:$S,$G24,通讯通路门店!$J:$J,"华为授权体验店")+SUMIFS(通讯通路门店!$AA:$AA,通讯通路门店!$S:$S,$G24,通讯通路门店!$J:$J,"华为堡垒店")</f>
        <v>0</v>
      </c>
      <c r="BG24" s="99">
        <f>SUMIFS(通讯通路门店!$Y:$Y,通讯通路门店!$S:$S,$G24,通讯通路门店!$J:$J,"小米体验店")</f>
        <v>0</v>
      </c>
      <c r="BH24" s="99">
        <f>SUMIFS(通讯通路门店!$AA:$AA,通讯通路门店!$S:$S,$G24,通讯通路门店!$J:$J,"苹果体验店")</f>
        <v>0</v>
      </c>
      <c r="BI24" s="99">
        <f>SUMIFS(通讯通路门店!$K:$K,通讯通路门店!$S:$S,$G24,通讯通路门店!$J:$J,"其他品牌专卖店")</f>
        <v>0</v>
      </c>
      <c r="BJ24" s="99">
        <f>SUMIFS(通讯通路门店!$AC:$AC,通讯通路门店!$S:$S,$G24)</f>
        <v>0</v>
      </c>
      <c r="BK24" s="99">
        <f>SUMIFS(通讯通路门店!$AD:$AD,通讯通路门店!$S:$S,$G24)</f>
        <v>0</v>
      </c>
      <c r="BL24" s="99">
        <f>SUMIFS(通讯通路门店!$AE:$AE,通讯通路门店!$S:$S,$G24)</f>
        <v>0</v>
      </c>
      <c r="BM24" s="99">
        <f>SUMIFS(通讯通路门店!$AF:$AF,通讯通路门店!$S:$S,$G24)</f>
        <v>0</v>
      </c>
      <c r="BN24" s="99">
        <f>SUMIFS(通讯通路门店!$AG:$AG,通讯通路门店!$S:$S,$G24)</f>
        <v>0</v>
      </c>
      <c r="BO24" s="99">
        <f>SUMIFS(通讯通路门店!$AH:$AH,通讯通路门店!$S:$S,$G24)</f>
        <v>0</v>
      </c>
      <c r="BP24" s="99">
        <f>SUMIFS(通讯通路门店!$AI:$AI,通讯通路门店!$S:$S,$G24)</f>
        <v>0</v>
      </c>
    </row>
    <row r="25" s="83" customFormat="1" ht="13.9" customHeight="1" spans="1:68">
      <c r="A25" s="99" t="str">
        <f>IFERROR(_xlfn.XLOOKUP($G25,通讯通路门店!$S$4:$S$993933,通讯通路门店!$A$4:$A$993933,0,0),"")</f>
        <v>海南省</v>
      </c>
      <c r="B25" s="99" t="str">
        <f>IFERROR(_xlfn.XLOOKUP($G25,通讯通路门店!$S$4:$S$993933,通讯通路门店!$B$4:$B$993933,0,0),"")</f>
        <v>昌江黎族自治县</v>
      </c>
      <c r="C25" s="99" t="str">
        <f>IFERROR(_xlfn.XLOOKUP($G25,通讯通路门店!$S$4:$S$993933,通讯通路门店!$C$4:$C$993933,0,0),"")</f>
        <v>昌江黎族自治县</v>
      </c>
      <c r="D25" s="99" t="str">
        <f>IFERROR(_xlfn.XLOOKUP($G25,通讯通路门店!$S$4:$S$993933,通讯通路门店!$D$4:$D$993933,0,0),"")</f>
        <v>石碌镇</v>
      </c>
      <c r="G25" s="101" t="str">
        <v>昌江石碌强中强电信商行</v>
      </c>
      <c r="H25" s="102" t="str">
        <f>IFERROR(_xlfn.XLOOKUP($G25,通讯通路门店!$S$4:$S$993933,通讯通路门店!$R$4:$R$993933,0,0),"")</f>
        <v>100040840201</v>
      </c>
      <c r="U25" s="99">
        <f>COUNTIF(通讯通路门店!$S:$S,$G25)</f>
        <v>1</v>
      </c>
      <c r="V25" s="99">
        <f>COUNTIFS(通讯通路门店!$S:$S,$G25,通讯通路门店!$J:$J,"综合卖场")</f>
        <v>1</v>
      </c>
      <c r="W25" s="99">
        <f>SUMIFS(通讯通路门店!$AJ:$AJ,通讯通路门店!$S:$S,通讯客户沙盘!$G25)</f>
        <v>0</v>
      </c>
      <c r="X25" s="99">
        <f t="shared" si="0"/>
        <v>0</v>
      </c>
      <c r="Y25" s="99">
        <f>COUNTIFS(通讯通路门店!$S:$S,$G25,通讯通路门店!$J:$J,"荣耀体验店")+COUNTIFS(通讯通路门店!$S:$S,$G25,通讯通路门店!$J:$J,"荣耀授权专卖店")</f>
        <v>0</v>
      </c>
      <c r="Z25" s="99">
        <f>COUNTIFS(通讯通路门店!$S:$S,$G25,通讯通路门店!$J:$J,"VIVO体验店")</f>
        <v>0</v>
      </c>
      <c r="AA25" s="99">
        <f>COUNTIFS(通讯通路门店!$S:$S,$G25,通讯通路门店!$J:$J,"OPPO体验店")</f>
        <v>0</v>
      </c>
      <c r="AB25" s="99">
        <f>COUNTIFS(通讯通路门店!$S:$S,$G25,通讯通路门店!$J:$J,"华为授权体验店")+COUNTIFS(通讯通路门店!$S:$S,$G25,通讯通路门店!$J:$J,"华为堡垒店")</f>
        <v>0</v>
      </c>
      <c r="AC25" s="99">
        <f>COUNTIFS(通讯通路门店!$S:$S,$G25,通讯通路门店!$J:$J,"小米体验店")</f>
        <v>0</v>
      </c>
      <c r="AD25" s="99">
        <f>COUNTIFS(通讯通路门店!$S:$S,$G25,通讯通路门店!$J:$J,"苹果体验店")</f>
        <v>0</v>
      </c>
      <c r="AE25" s="99">
        <f>COUNTIFS(通讯通路门店!$S:$S,$G25,通讯通路门店!$J:$J,"其他品牌专卖店")</f>
        <v>0</v>
      </c>
      <c r="AF25" s="99">
        <f>SUMIFS(通讯通路门店!$BI:$BI,通讯通路门店!$S:$S,$G25)</f>
        <v>2</v>
      </c>
      <c r="AG25" s="99">
        <f>SUMIFS(通讯通路门店!$BH:$BH,通讯通路门店!$S:$S,$G25)</f>
        <v>2</v>
      </c>
      <c r="AH25" s="99">
        <f t="shared" si="1"/>
        <v>0</v>
      </c>
      <c r="AI25" s="99">
        <f>SUMIFS(通讯通路门店!$BB:$BB,通讯通路门店!$S:$S,$G25)</f>
        <v>0</v>
      </c>
      <c r="AJ25" s="99">
        <f>SUMIFS(通讯通路门店!$BE:$BE,通讯通路门店!$S:$S,$G25)</f>
        <v>0</v>
      </c>
      <c r="AK25" s="99">
        <f>SUMIFS(通讯通路门店!$BG:$BG,通讯通路门店!$S:$S,$G25)</f>
        <v>0</v>
      </c>
      <c r="AL25" s="99">
        <f>SUMIFS(通讯通路门店!$BC:$BC,通讯通路门店!$S:$S,$G25)</f>
        <v>0</v>
      </c>
      <c r="AM25" s="99">
        <f>SUMIFS(通讯通路门店!$BD:$BD,通讯通路门店!$S:$S,$G25)</f>
        <v>0</v>
      </c>
      <c r="AN25" s="99">
        <f>SUMIFS(通讯通路门店!$BF:$BF,通讯通路门店!$S:$S,$G25)</f>
        <v>0</v>
      </c>
      <c r="AO25" s="99">
        <f t="shared" si="2"/>
        <v>101</v>
      </c>
      <c r="AP25" s="99">
        <f>SUMIFS(通讯通路门店!$K:$K,通讯通路门店!$S:$S,$G25)</f>
        <v>101</v>
      </c>
      <c r="AR25" s="99">
        <f>SUMIFS(通讯通路门店!$T:$T,通讯通路门店!$S:$S,$G25)</f>
        <v>41</v>
      </c>
      <c r="AS25" s="99">
        <f>SUMIFS(通讯通路门店!$U:$U,通讯通路门店!$S:$S,$G25)</f>
        <v>10</v>
      </c>
      <c r="AT25" s="99">
        <f>SUMIFS(通讯通路门店!$V:$V,通讯通路门店!$S:$S,$G25)</f>
        <v>0</v>
      </c>
      <c r="AU25" s="99">
        <f>SUMIFS(通讯通路门店!$W:$W,通讯通路门店!$S:$S,$G25)</f>
        <v>8</v>
      </c>
      <c r="AV25" s="99">
        <f>SUMIFS(通讯通路门店!$Z:$Z,通讯通路门店!$S:$S,$G25)</f>
        <v>14</v>
      </c>
      <c r="AW25" s="99">
        <f>SUMIFS(通讯通路门店!$AB:$AB,通讯通路门店!$S:$S,$G25)</f>
        <v>28</v>
      </c>
      <c r="AX25" s="99">
        <f>SUMIFS(通讯通路门店!$X:$X,通讯通路门店!$S:$S,$G25)</f>
        <v>0</v>
      </c>
      <c r="AY25" s="99">
        <f>SUMIFS(通讯通路门店!$Y:$Y,通讯通路门店!$S:$S,$G25)</f>
        <v>0</v>
      </c>
      <c r="AZ25" s="99">
        <f>SUMIFS(通讯通路门店!$AA:$AA,通讯通路门店!$S:$S,$G25)</f>
        <v>0</v>
      </c>
      <c r="BA25" s="99">
        <f t="shared" si="3"/>
        <v>101</v>
      </c>
      <c r="BB25" s="99">
        <f t="shared" si="4"/>
        <v>0</v>
      </c>
      <c r="BC25" s="99">
        <f>SUMIFS(通讯通路门店!$W:$W,通讯通路门店!$S:$S,$G25,通讯通路门店!$J:$J,"荣耀体验店")+SUMIFS(通讯通路门店!$W:$W,通讯通路门店!$S:$S,$G25,通讯通路门店!$J:$J,"荣耀授权专卖店")</f>
        <v>0</v>
      </c>
      <c r="BD25" s="99">
        <f>SUMIFS(通讯通路门店!$Z:$Z,通讯通路门店!$S:$S,$G25,通讯通路门店!$J:$J,"VIVO体验店")</f>
        <v>0</v>
      </c>
      <c r="BE25" s="99">
        <f>SUMIFS(通讯通路门店!$AB:$AB,通讯通路门店!$S:$S,$G25,通讯通路门店!$J:$J,"OPPO体验店")</f>
        <v>0</v>
      </c>
      <c r="BF25" s="99">
        <f>SUMIFS(通讯通路门店!$X:$X,通讯通路门店!$S:$S,$G25,通讯通路门店!$J:$J,"华为授权体验店")+SUMIFS(通讯通路门店!$AA:$AA,通讯通路门店!$S:$S,$G25,通讯通路门店!$J:$J,"华为堡垒店")</f>
        <v>0</v>
      </c>
      <c r="BG25" s="99">
        <f>SUMIFS(通讯通路门店!$Y:$Y,通讯通路门店!$S:$S,$G25,通讯通路门店!$J:$J,"小米体验店")</f>
        <v>0</v>
      </c>
      <c r="BH25" s="99">
        <f>SUMIFS(通讯通路门店!$AA:$AA,通讯通路门店!$S:$S,$G25,通讯通路门店!$J:$J,"苹果体验店")</f>
        <v>0</v>
      </c>
      <c r="BI25" s="99">
        <f>SUMIFS(通讯通路门店!$K:$K,通讯通路门店!$S:$S,$G25,通讯通路门店!$J:$J,"其他品牌专卖店")</f>
        <v>0</v>
      </c>
      <c r="BJ25" s="99">
        <f>SUMIFS(通讯通路门店!$AC:$AC,通讯通路门店!$S:$S,$G25)</f>
        <v>0</v>
      </c>
      <c r="BK25" s="99">
        <f>SUMIFS(通讯通路门店!$AD:$AD,通讯通路门店!$S:$S,$G25)</f>
        <v>0</v>
      </c>
      <c r="BL25" s="99">
        <f>SUMIFS(通讯通路门店!$AE:$AE,通讯通路门店!$S:$S,$G25)</f>
        <v>0</v>
      </c>
      <c r="BM25" s="99">
        <f>SUMIFS(通讯通路门店!$AF:$AF,通讯通路门店!$S:$S,$G25)</f>
        <v>0</v>
      </c>
      <c r="BN25" s="99">
        <f>SUMIFS(通讯通路门店!$AG:$AG,通讯通路门店!$S:$S,$G25)</f>
        <v>0</v>
      </c>
      <c r="BO25" s="99">
        <f>SUMIFS(通讯通路门店!$AH:$AH,通讯通路门店!$S:$S,$G25)</f>
        <v>0</v>
      </c>
      <c r="BP25" s="99">
        <f>SUMIFS(通讯通路门店!$AI:$AI,通讯通路门店!$S:$S,$G25)</f>
        <v>0</v>
      </c>
    </row>
    <row r="26" s="83" customFormat="1" ht="13.9" customHeight="1" spans="1:68">
      <c r="A26" s="99" t="str">
        <f>IFERROR(_xlfn.XLOOKUP($G26,通讯通路门店!$S$4:$S$993933,通讯通路门店!$A$4:$A$993933,0,0),"")</f>
        <v>海南省</v>
      </c>
      <c r="B26" s="99" t="str">
        <f>IFERROR(_xlfn.XLOOKUP($G26,通讯通路门店!$S$4:$S$993933,通讯通路门店!$B$4:$B$993933,0,0),"")</f>
        <v>昌江黎族自治县</v>
      </c>
      <c r="C26" s="99" t="str">
        <f>IFERROR(_xlfn.XLOOKUP($G26,通讯通路门店!$S$4:$S$993933,通讯通路门店!$C$4:$C$993933,0,0),"")</f>
        <v>昌江黎族自治县</v>
      </c>
      <c r="D26" s="99" t="str">
        <f>IFERROR(_xlfn.XLOOKUP($G26,通讯通路门店!$S$4:$S$993933,通讯通路门店!$D$4:$D$993933,0,0),"")</f>
        <v>十月田镇</v>
      </c>
      <c r="G26" s="101" t="str">
        <v>昌江十月田华瑞电讯经营店</v>
      </c>
      <c r="H26" s="102" t="str">
        <f>IFERROR(_xlfn.XLOOKUP($G26,通讯通路门店!$S$4:$S$993933,通讯通路门店!$R$4:$R$993933,0,0),"")</f>
        <v>100062953401</v>
      </c>
      <c r="U26" s="99">
        <f>COUNTIF(通讯通路门店!$S:$S,$G26)</f>
        <v>2</v>
      </c>
      <c r="V26" s="99">
        <f>COUNTIFS(通讯通路门店!$S:$S,$G26,通讯通路门店!$J:$J,"综合卖场")</f>
        <v>2</v>
      </c>
      <c r="W26" s="99">
        <f>SUMIFS(通讯通路门店!$AJ:$AJ,通讯通路门店!$S:$S,通讯客户沙盘!$G26)</f>
        <v>0</v>
      </c>
      <c r="X26" s="99">
        <f t="shared" si="0"/>
        <v>0</v>
      </c>
      <c r="Y26" s="99">
        <f>COUNTIFS(通讯通路门店!$S:$S,$G26,通讯通路门店!$J:$J,"荣耀体验店")+COUNTIFS(通讯通路门店!$S:$S,$G26,通讯通路门店!$J:$J,"荣耀授权专卖店")</f>
        <v>0</v>
      </c>
      <c r="Z26" s="99">
        <f>COUNTIFS(通讯通路门店!$S:$S,$G26,通讯通路门店!$J:$J,"VIVO体验店")</f>
        <v>0</v>
      </c>
      <c r="AA26" s="99">
        <f>COUNTIFS(通讯通路门店!$S:$S,$G26,通讯通路门店!$J:$J,"OPPO体验店")</f>
        <v>0</v>
      </c>
      <c r="AB26" s="99">
        <f>COUNTIFS(通讯通路门店!$S:$S,$G26,通讯通路门店!$J:$J,"华为授权体验店")+COUNTIFS(通讯通路门店!$S:$S,$G26,通讯通路门店!$J:$J,"华为堡垒店")</f>
        <v>0</v>
      </c>
      <c r="AC26" s="99">
        <f>COUNTIFS(通讯通路门店!$S:$S,$G26,通讯通路门店!$J:$J,"小米体验店")</f>
        <v>0</v>
      </c>
      <c r="AD26" s="99">
        <f>COUNTIFS(通讯通路门店!$S:$S,$G26,通讯通路门店!$J:$J,"苹果体验店")</f>
        <v>0</v>
      </c>
      <c r="AE26" s="99">
        <f>COUNTIFS(通讯通路门店!$S:$S,$G26,通讯通路门店!$J:$J,"其他品牌专卖店")</f>
        <v>0</v>
      </c>
      <c r="AF26" s="99">
        <f>SUMIFS(通讯通路门店!$BI:$BI,通讯通路门店!$S:$S,$G26)</f>
        <v>1</v>
      </c>
      <c r="AG26" s="99">
        <f>SUMIFS(通讯通路门店!$BH:$BH,通讯通路门店!$S:$S,$G26)</f>
        <v>1</v>
      </c>
      <c r="AH26" s="99">
        <f t="shared" si="1"/>
        <v>0</v>
      </c>
      <c r="AI26" s="99">
        <f>SUMIFS(通讯通路门店!$BB:$BB,通讯通路门店!$S:$S,$G26)</f>
        <v>0</v>
      </c>
      <c r="AJ26" s="99">
        <f>SUMIFS(通讯通路门店!$BE:$BE,通讯通路门店!$S:$S,$G26)</f>
        <v>0</v>
      </c>
      <c r="AK26" s="99">
        <f>SUMIFS(通讯通路门店!$BG:$BG,通讯通路门店!$S:$S,$G26)</f>
        <v>0</v>
      </c>
      <c r="AL26" s="99">
        <f>SUMIFS(通讯通路门店!$BC:$BC,通讯通路门店!$S:$S,$G26)</f>
        <v>0</v>
      </c>
      <c r="AM26" s="99">
        <f>SUMIFS(通讯通路门店!$BD:$BD,通讯通路门店!$S:$S,$G26)</f>
        <v>0</v>
      </c>
      <c r="AN26" s="99">
        <f>SUMIFS(通讯通路门店!$BF:$BF,通讯通路门店!$S:$S,$G26)</f>
        <v>0</v>
      </c>
      <c r="AO26" s="99">
        <f t="shared" si="2"/>
        <v>61</v>
      </c>
      <c r="AP26" s="99">
        <f>SUMIFS(通讯通路门店!$K:$K,通讯通路门店!$S:$S,$G26)</f>
        <v>61</v>
      </c>
      <c r="AR26" s="99">
        <f>SUMIFS(通讯通路门店!$T:$T,通讯通路门店!$S:$S,$G26)</f>
        <v>30</v>
      </c>
      <c r="AS26" s="99">
        <f>SUMIFS(通讯通路门店!$U:$U,通讯通路门店!$S:$S,$G26)</f>
        <v>1</v>
      </c>
      <c r="AT26" s="99">
        <f>SUMIFS(通讯通路门店!$V:$V,通讯通路门店!$S:$S,$G26)</f>
        <v>0</v>
      </c>
      <c r="AU26" s="99">
        <f>SUMIFS(通讯通路门店!$W:$W,通讯通路门店!$S:$S,$G26)</f>
        <v>4</v>
      </c>
      <c r="AV26" s="99">
        <f>SUMIFS(通讯通路门店!$Z:$Z,通讯通路门店!$S:$S,$G26)</f>
        <v>4</v>
      </c>
      <c r="AW26" s="99">
        <f>SUMIFS(通讯通路门店!$AB:$AB,通讯通路门店!$S:$S,$G26)</f>
        <v>15</v>
      </c>
      <c r="AX26" s="99">
        <f>SUMIFS(通讯通路门店!$X:$X,通讯通路门店!$S:$S,$G26)</f>
        <v>0</v>
      </c>
      <c r="AY26" s="99">
        <f>SUMIFS(通讯通路门店!$Y:$Y,通讯通路门店!$S:$S,$G26)</f>
        <v>7</v>
      </c>
      <c r="AZ26" s="99">
        <f>SUMIFS(通讯通路门店!$AA:$AA,通讯通路门店!$S:$S,$G26)</f>
        <v>0</v>
      </c>
      <c r="BA26" s="99">
        <f t="shared" si="3"/>
        <v>61</v>
      </c>
      <c r="BB26" s="99">
        <f t="shared" si="4"/>
        <v>0</v>
      </c>
      <c r="BC26" s="99">
        <f>SUMIFS(通讯通路门店!$W:$W,通讯通路门店!$S:$S,$G26,通讯通路门店!$J:$J,"荣耀体验店")+SUMIFS(通讯通路门店!$W:$W,通讯通路门店!$S:$S,$G26,通讯通路门店!$J:$J,"荣耀授权专卖店")</f>
        <v>0</v>
      </c>
      <c r="BD26" s="99">
        <f>SUMIFS(通讯通路门店!$Z:$Z,通讯通路门店!$S:$S,$G26,通讯通路门店!$J:$J,"VIVO体验店")</f>
        <v>0</v>
      </c>
      <c r="BE26" s="99">
        <f>SUMIFS(通讯通路门店!$AB:$AB,通讯通路门店!$S:$S,$G26,通讯通路门店!$J:$J,"OPPO体验店")</f>
        <v>0</v>
      </c>
      <c r="BF26" s="99">
        <f>SUMIFS(通讯通路门店!$X:$X,通讯通路门店!$S:$S,$G26,通讯通路门店!$J:$J,"华为授权体验店")+SUMIFS(通讯通路门店!$AA:$AA,通讯通路门店!$S:$S,$G26,通讯通路门店!$J:$J,"华为堡垒店")</f>
        <v>0</v>
      </c>
      <c r="BG26" s="99">
        <f>SUMIFS(通讯通路门店!$Y:$Y,通讯通路门店!$S:$S,$G26,通讯通路门店!$J:$J,"小米体验店")</f>
        <v>0</v>
      </c>
      <c r="BH26" s="99">
        <f>SUMIFS(通讯通路门店!$AA:$AA,通讯通路门店!$S:$S,$G26,通讯通路门店!$J:$J,"苹果体验店")</f>
        <v>0</v>
      </c>
      <c r="BI26" s="99">
        <f>SUMIFS(通讯通路门店!$K:$K,通讯通路门店!$S:$S,$G26,通讯通路门店!$J:$J,"其他品牌专卖店")</f>
        <v>0</v>
      </c>
      <c r="BJ26" s="99">
        <f>SUMIFS(通讯通路门店!$AC:$AC,通讯通路门店!$S:$S,$G26)</f>
        <v>0</v>
      </c>
      <c r="BK26" s="99">
        <f>SUMIFS(通讯通路门店!$AD:$AD,通讯通路门店!$S:$S,$G26)</f>
        <v>0</v>
      </c>
      <c r="BL26" s="99">
        <f>SUMIFS(通讯通路门店!$AE:$AE,通讯通路门店!$S:$S,$G26)</f>
        <v>0</v>
      </c>
      <c r="BM26" s="99">
        <f>SUMIFS(通讯通路门店!$AF:$AF,通讯通路门店!$S:$S,$G26)</f>
        <v>0</v>
      </c>
      <c r="BN26" s="99">
        <f>SUMIFS(通讯通路门店!$AG:$AG,通讯通路门店!$S:$S,$G26)</f>
        <v>0</v>
      </c>
      <c r="BO26" s="99">
        <f>SUMIFS(通讯通路门店!$AH:$AH,通讯通路门店!$S:$S,$G26)</f>
        <v>0</v>
      </c>
      <c r="BP26" s="99">
        <f>SUMIFS(通讯通路门店!$AI:$AI,通讯通路门店!$S:$S,$G26)</f>
        <v>0</v>
      </c>
    </row>
    <row r="27" s="83" customFormat="1" ht="13.9" customHeight="1" spans="1:68">
      <c r="A27" s="99" t="str">
        <f>IFERROR(_xlfn.XLOOKUP($G27,通讯通路门店!$S$4:$S$993933,通讯通路门店!$A$4:$A$993933,0,0),"")</f>
        <v>海南省</v>
      </c>
      <c r="B27" s="99" t="str">
        <f>IFERROR(_xlfn.XLOOKUP($G27,通讯通路门店!$S$4:$S$993933,通讯通路门店!$B$4:$B$993933,0,0),"")</f>
        <v>昌江黎族自治县</v>
      </c>
      <c r="C27" s="99" t="str">
        <f>IFERROR(_xlfn.XLOOKUP($G27,通讯通路门店!$S$4:$S$993933,通讯通路门店!$C$4:$C$993933,0,0),"")</f>
        <v>昌江黎族自治县</v>
      </c>
      <c r="D27" s="99" t="str">
        <f>IFERROR(_xlfn.XLOOKUP($G27,通讯通路门店!$S$4:$S$993933,通讯通路门店!$D$4:$D$993933,0,0),"")</f>
        <v>叉河镇</v>
      </c>
      <c r="G27" s="101" t="str">
        <v/>
      </c>
      <c r="H27" s="102" t="str">
        <f>IFERROR(_xlfn.XLOOKUP($G27,通讯通路门店!$S$4:$S$993933,通讯通路门店!$R$4:$R$993933,0,0),"")</f>
        <v/>
      </c>
      <c r="U27" s="99">
        <f>COUNTIF(通讯通路门店!$S:$S,$G27)</f>
        <v>1048544</v>
      </c>
      <c r="V27" s="99">
        <f>COUNTIFS(通讯通路门店!$S:$S,$G27,通讯通路门店!$J:$J,"综合卖场")</f>
        <v>10</v>
      </c>
      <c r="W27" s="99">
        <f>SUMIFS(通讯通路门店!$AJ:$AJ,通讯通路门店!$S:$S,通讯客户沙盘!$G27)</f>
        <v>1</v>
      </c>
      <c r="X27" s="99">
        <f t="shared" si="0"/>
        <v>4</v>
      </c>
      <c r="Y27" s="99">
        <f>COUNTIFS(通讯通路门店!$S:$S,$G27,通讯通路门店!$J:$J,"荣耀体验店")+COUNTIFS(通讯通路门店!$S:$S,$G27,通讯通路门店!$J:$J,"荣耀授权专卖店")</f>
        <v>0</v>
      </c>
      <c r="Z27" s="99">
        <f>COUNTIFS(通讯通路门店!$S:$S,$G27,通讯通路门店!$J:$J,"VIVO体验店")</f>
        <v>0</v>
      </c>
      <c r="AA27" s="99">
        <f>COUNTIFS(通讯通路门店!$S:$S,$G27,通讯通路门店!$J:$J,"OPPO体验店")</f>
        <v>1</v>
      </c>
      <c r="AB27" s="99">
        <f>COUNTIFS(通讯通路门店!$S:$S,$G27,通讯通路门店!$J:$J,"华为授权体验店")+COUNTIFS(通讯通路门店!$S:$S,$G27,通讯通路门店!$J:$J,"华为堡垒店")</f>
        <v>3</v>
      </c>
      <c r="AC27" s="99">
        <f>COUNTIFS(通讯通路门店!$S:$S,$G27,通讯通路门店!$J:$J,"小米体验店")</f>
        <v>0</v>
      </c>
      <c r="AD27" s="99">
        <f>COUNTIFS(通讯通路门店!$S:$S,$G27,通讯通路门店!$J:$J,"苹果体验店")</f>
        <v>0</v>
      </c>
      <c r="AE27" s="99">
        <f>COUNTIFS(通讯通路门店!$S:$S,$G27,通讯通路门店!$J:$J,"其他品牌专卖店")</f>
        <v>0</v>
      </c>
      <c r="AF27" s="99">
        <f>SUMIFS(通讯通路门店!$BI:$BI,通讯通路门店!$S:$S,$G27)</f>
        <v>36</v>
      </c>
      <c r="AG27" s="99">
        <f>SUMIFS(通讯通路门店!$BH:$BH,通讯通路门店!$S:$S,$G27)</f>
        <v>35</v>
      </c>
      <c r="AH27" s="99">
        <f t="shared" si="1"/>
        <v>1</v>
      </c>
      <c r="AI27" s="99">
        <f>SUMIFS(通讯通路门店!$BB:$BB,通讯通路门店!$S:$S,$G27)</f>
        <v>0</v>
      </c>
      <c r="AJ27" s="99">
        <f>SUMIFS(通讯通路门店!$BE:$BE,通讯通路门店!$S:$S,$G27)</f>
        <v>0</v>
      </c>
      <c r="AK27" s="99">
        <f>SUMIFS(通讯通路门店!$BG:$BG,通讯通路门店!$S:$S,$G27)</f>
        <v>1</v>
      </c>
      <c r="AL27" s="99">
        <f>SUMIFS(通讯通路门店!$BC:$BC,通讯通路门店!$S:$S,$G27)</f>
        <v>0</v>
      </c>
      <c r="AM27" s="99">
        <f>SUMIFS(通讯通路门店!$BD:$BD,通讯通路门店!$S:$S,$G27)</f>
        <v>0</v>
      </c>
      <c r="AN27" s="99">
        <f>SUMIFS(通讯通路门店!$BF:$BF,通讯通路门店!$S:$S,$G27)</f>
        <v>0</v>
      </c>
      <c r="AO27" s="99">
        <f t="shared" si="2"/>
        <v>1076</v>
      </c>
      <c r="AP27" s="99">
        <f>SUMIFS(通讯通路门店!$K:$K,通讯通路门店!$S:$S,$G27)</f>
        <v>1076</v>
      </c>
      <c r="AR27" s="99">
        <f>SUMIFS(通讯通路门店!$T:$T,通讯通路门店!$S:$S,$G27)</f>
        <v>426</v>
      </c>
      <c r="AS27" s="99">
        <f>SUMIFS(通讯通路门店!$U:$U,通讯通路门店!$S:$S,$G27)</f>
        <v>117</v>
      </c>
      <c r="AT27" s="99">
        <f>SUMIFS(通讯通路门店!$V:$V,通讯通路门店!$S:$S,$G27)</f>
        <v>5</v>
      </c>
      <c r="AU27" s="99">
        <f>SUMIFS(通讯通路门店!$W:$W,通讯通路门店!$S:$S,$G27)</f>
        <v>65</v>
      </c>
      <c r="AV27" s="99">
        <f>SUMIFS(通讯通路门店!$Z:$Z,通讯通路门店!$S:$S,$G27)</f>
        <v>148</v>
      </c>
      <c r="AW27" s="99">
        <f>SUMIFS(通讯通路门店!$AB:$AB,通讯通路门店!$S:$S,$G27)</f>
        <v>203</v>
      </c>
      <c r="AX27" s="99">
        <f>SUMIFS(通讯通路门店!$X:$X,通讯通路门店!$S:$S,$G27)</f>
        <v>22</v>
      </c>
      <c r="AY27" s="99">
        <f>SUMIFS(通讯通路门店!$Y:$Y,通讯通路门店!$S:$S,$G27)</f>
        <v>67</v>
      </c>
      <c r="AZ27" s="99">
        <f>SUMIFS(通讯通路门店!$AA:$AA,通讯通路门店!$S:$S,$G27)</f>
        <v>3</v>
      </c>
      <c r="BA27" s="99">
        <f t="shared" si="3"/>
        <v>1067</v>
      </c>
      <c r="BB27" s="99">
        <f t="shared" si="4"/>
        <v>9</v>
      </c>
      <c r="BC27" s="99">
        <f>SUMIFS(通讯通路门店!$W:$W,通讯通路门店!$S:$S,$G27,通讯通路门店!$J:$J,"荣耀体验店")+SUMIFS(通讯通路门店!$W:$W,通讯通路门店!$S:$S,$G27,通讯通路门店!$J:$J,"荣耀授权专卖店")</f>
        <v>0</v>
      </c>
      <c r="BD27" s="99">
        <f>SUMIFS(通讯通路门店!$Z:$Z,通讯通路门店!$S:$S,$G27,通讯通路门店!$J:$J,"VIVO体验店")</f>
        <v>0</v>
      </c>
      <c r="BE27" s="99">
        <f>SUMIFS(通讯通路门店!$AB:$AB,通讯通路门店!$S:$S,$G27,通讯通路门店!$J:$J,"OPPO体验店")</f>
        <v>0</v>
      </c>
      <c r="BF27" s="99">
        <f>SUMIFS(通讯通路门店!$X:$X,通讯通路门店!$S:$S,$G27,通讯通路门店!$J:$J,"华为授权体验店")+SUMIFS(通讯通路门店!$AA:$AA,通讯通路门店!$S:$S,$G27,通讯通路门店!$J:$J,"华为堡垒店")</f>
        <v>9</v>
      </c>
      <c r="BG27" s="99">
        <f>SUMIFS(通讯通路门店!$Y:$Y,通讯通路门店!$S:$S,$G27,通讯通路门店!$J:$J,"小米体验店")</f>
        <v>0</v>
      </c>
      <c r="BH27" s="99">
        <f>SUMIFS(通讯通路门店!$AA:$AA,通讯通路门店!$S:$S,$G27,通讯通路门店!$J:$J,"苹果体验店")</f>
        <v>0</v>
      </c>
      <c r="BI27" s="99">
        <f>SUMIFS(通讯通路门店!$K:$K,通讯通路门店!$S:$S,$G27,通讯通路门店!$J:$J,"其他品牌专卖店")</f>
        <v>0</v>
      </c>
      <c r="BJ27" s="99">
        <f>SUMIFS(通讯通路门店!$AC:$AC,通讯通路门店!$S:$S,$G27)</f>
        <v>0</v>
      </c>
      <c r="BK27" s="99">
        <f>SUMIFS(通讯通路门店!$AD:$AD,通讯通路门店!$S:$S,$G27)</f>
        <v>2</v>
      </c>
      <c r="BL27" s="99">
        <f>SUMIFS(通讯通路门店!$AE:$AE,通讯通路门店!$S:$S,$G27)</f>
        <v>3</v>
      </c>
      <c r="BM27" s="99">
        <f>SUMIFS(通讯通路门店!$AF:$AF,通讯通路门店!$S:$S,$G27)</f>
        <v>4</v>
      </c>
      <c r="BN27" s="99">
        <f>SUMIFS(通讯通路门店!$AG:$AG,通讯通路门店!$S:$S,$G27)</f>
        <v>2</v>
      </c>
      <c r="BO27" s="99">
        <f>SUMIFS(通讯通路门店!$AH:$AH,通讯通路门店!$S:$S,$G27)</f>
        <v>7</v>
      </c>
      <c r="BP27" s="99">
        <f>SUMIFS(通讯通路门店!$AI:$AI,通讯通路门店!$S:$S,$G27)</f>
        <v>2</v>
      </c>
    </row>
    <row r="28" s="83" customFormat="1" ht="13.9" customHeight="1" spans="1:68">
      <c r="A28" s="99" t="str">
        <f>IFERROR(_xlfn.XLOOKUP($G28,通讯通路门店!$S$4:$S$993933,通讯通路门店!$A$4:$A$993933,0,0),"")</f>
        <v>海南省</v>
      </c>
      <c r="B28" s="99" t="str">
        <f>IFERROR(_xlfn.XLOOKUP($G28,通讯通路门店!$S$4:$S$993933,通讯通路门店!$B$4:$B$993933,0,0),"")</f>
        <v>昌江黎族自治县</v>
      </c>
      <c r="C28" s="99" t="str">
        <f>IFERROR(_xlfn.XLOOKUP($G28,通讯通路门店!$S$4:$S$993933,通讯通路门店!$C$4:$C$993933,0,0),"")</f>
        <v>昌江黎族自治县</v>
      </c>
      <c r="D28" s="99" t="str">
        <f>IFERROR(_xlfn.XLOOKUP($G28,通讯通路门店!$S$4:$S$993933,通讯通路门店!$D$4:$D$993933,0,0),"")</f>
        <v>石碌镇</v>
      </c>
      <c r="G28" s="101" t="str">
        <v>海口翼讯达通讯器材有限公司</v>
      </c>
      <c r="H28" s="102" t="str">
        <f>IFERROR(_xlfn.XLOOKUP($G28,通讯通路门店!$S$4:$S$993933,通讯通路门店!$R$4:$R$993933,0,0),"")</f>
        <v>100013317301</v>
      </c>
      <c r="U28" s="99">
        <f>COUNTIF(通讯通路门店!$S:$S,$G28)</f>
        <v>1</v>
      </c>
      <c r="V28" s="99">
        <f>COUNTIFS(通讯通路门店!$S:$S,$G28,通讯通路门店!$J:$J,"综合卖场")</f>
        <v>0</v>
      </c>
      <c r="W28" s="99">
        <f>SUMIFS(通讯通路门店!$AJ:$AJ,通讯通路门店!$S:$S,通讯客户沙盘!$G28)</f>
        <v>0</v>
      </c>
      <c r="X28" s="99">
        <f t="shared" si="0"/>
        <v>0</v>
      </c>
      <c r="Y28" s="99">
        <f>COUNTIFS(通讯通路门店!$S:$S,$G28,通讯通路门店!$J:$J,"荣耀体验店")+COUNTIFS(通讯通路门店!$S:$S,$G28,通讯通路门店!$J:$J,"荣耀授权专卖店")</f>
        <v>0</v>
      </c>
      <c r="Z28" s="99">
        <f>COUNTIFS(通讯通路门店!$S:$S,$G28,通讯通路门店!$J:$J,"VIVO体验店")</f>
        <v>0</v>
      </c>
      <c r="AA28" s="99">
        <f>COUNTIFS(通讯通路门店!$S:$S,$G28,通讯通路门店!$J:$J,"OPPO体验店")</f>
        <v>0</v>
      </c>
      <c r="AB28" s="99">
        <f>COUNTIFS(通讯通路门店!$S:$S,$G28,通讯通路门店!$J:$J,"华为授权体验店")+COUNTIFS(通讯通路门店!$S:$S,$G28,通讯通路门店!$J:$J,"华为堡垒店")</f>
        <v>0</v>
      </c>
      <c r="AC28" s="99">
        <f>COUNTIFS(通讯通路门店!$S:$S,$G28,通讯通路门店!$J:$J,"小米体验店")</f>
        <v>0</v>
      </c>
      <c r="AD28" s="99">
        <f>COUNTIFS(通讯通路门店!$S:$S,$G28,通讯通路门店!$J:$J,"苹果体验店")</f>
        <v>0</v>
      </c>
      <c r="AE28" s="99">
        <f>COUNTIFS(通讯通路门店!$S:$S,$G28,通讯通路门店!$J:$J,"其他品牌专卖店")</f>
        <v>0</v>
      </c>
      <c r="AF28" s="99">
        <f>SUMIFS(通讯通路门店!$BI:$BI,通讯通路门店!$S:$S,$G28)</f>
        <v>0</v>
      </c>
      <c r="AG28" s="99">
        <f>SUMIFS(通讯通路门店!$BH:$BH,通讯通路门店!$S:$S,$G28)</f>
        <v>0</v>
      </c>
      <c r="AH28" s="99">
        <f t="shared" si="1"/>
        <v>0</v>
      </c>
      <c r="AI28" s="99">
        <f>SUMIFS(通讯通路门店!$BB:$BB,通讯通路门店!$S:$S,$G28)</f>
        <v>0</v>
      </c>
      <c r="AJ28" s="99">
        <f>SUMIFS(通讯通路门店!$BE:$BE,通讯通路门店!$S:$S,$G28)</f>
        <v>0</v>
      </c>
      <c r="AK28" s="99">
        <f>SUMIFS(通讯通路门店!$BG:$BG,通讯通路门店!$S:$S,$G28)</f>
        <v>0</v>
      </c>
      <c r="AL28" s="99">
        <f>SUMIFS(通讯通路门店!$BC:$BC,通讯通路门店!$S:$S,$G28)</f>
        <v>0</v>
      </c>
      <c r="AM28" s="99">
        <f>SUMIFS(通讯通路门店!$BD:$BD,通讯通路门店!$S:$S,$G28)</f>
        <v>0</v>
      </c>
      <c r="AN28" s="99">
        <f>SUMIFS(通讯通路门店!$BF:$BF,通讯通路门店!$S:$S,$G28)</f>
        <v>0</v>
      </c>
      <c r="AO28" s="99">
        <f t="shared" si="2"/>
        <v>0</v>
      </c>
      <c r="AP28" s="99">
        <f>SUMIFS(通讯通路门店!$K:$K,通讯通路门店!$S:$S,$G28)</f>
        <v>0</v>
      </c>
      <c r="AR28" s="99">
        <f>SUMIFS(通讯通路门店!$T:$T,通讯通路门店!$S:$S,$G28)</f>
        <v>0</v>
      </c>
      <c r="AS28" s="99">
        <f>SUMIFS(通讯通路门店!$U:$U,通讯通路门店!$S:$S,$G28)</f>
        <v>0</v>
      </c>
      <c r="AT28" s="99">
        <f>SUMIFS(通讯通路门店!$V:$V,通讯通路门店!$S:$S,$G28)</f>
        <v>0</v>
      </c>
      <c r="AU28" s="99">
        <f>SUMIFS(通讯通路门店!$W:$W,通讯通路门店!$S:$S,$G28)</f>
        <v>0</v>
      </c>
      <c r="AV28" s="99">
        <f>SUMIFS(通讯通路门店!$Z:$Z,通讯通路门店!$S:$S,$G28)</f>
        <v>0</v>
      </c>
      <c r="AW28" s="99">
        <f>SUMIFS(通讯通路门店!$AB:$AB,通讯通路门店!$S:$S,$G28)</f>
        <v>0</v>
      </c>
      <c r="AX28" s="99">
        <f>SUMIFS(通讯通路门店!$X:$X,通讯通路门店!$S:$S,$G28)</f>
        <v>0</v>
      </c>
      <c r="AY28" s="99">
        <f>SUMIFS(通讯通路门店!$Y:$Y,通讯通路门店!$S:$S,$G28)</f>
        <v>0</v>
      </c>
      <c r="AZ28" s="99">
        <f>SUMIFS(通讯通路门店!$AA:$AA,通讯通路门店!$S:$S,$G28)</f>
        <v>0</v>
      </c>
      <c r="BA28" s="99">
        <f t="shared" si="3"/>
        <v>0</v>
      </c>
      <c r="BB28" s="99">
        <f t="shared" si="4"/>
        <v>0</v>
      </c>
      <c r="BC28" s="99">
        <f>SUMIFS(通讯通路门店!$W:$W,通讯通路门店!$S:$S,$G28,通讯通路门店!$J:$J,"荣耀体验店")+SUMIFS(通讯通路门店!$W:$W,通讯通路门店!$S:$S,$G28,通讯通路门店!$J:$J,"荣耀授权专卖店")</f>
        <v>0</v>
      </c>
      <c r="BD28" s="99">
        <f>SUMIFS(通讯通路门店!$Z:$Z,通讯通路门店!$S:$S,$G28,通讯通路门店!$J:$J,"VIVO体验店")</f>
        <v>0</v>
      </c>
      <c r="BE28" s="99">
        <f>SUMIFS(通讯通路门店!$AB:$AB,通讯通路门店!$S:$S,$G28,通讯通路门店!$J:$J,"OPPO体验店")</f>
        <v>0</v>
      </c>
      <c r="BF28" s="99">
        <f>SUMIFS(通讯通路门店!$X:$X,通讯通路门店!$S:$S,$G28,通讯通路门店!$J:$J,"华为授权体验店")+SUMIFS(通讯通路门店!$AA:$AA,通讯通路门店!$S:$S,$G28,通讯通路门店!$J:$J,"华为堡垒店")</f>
        <v>0</v>
      </c>
      <c r="BG28" s="99">
        <f>SUMIFS(通讯通路门店!$Y:$Y,通讯通路门店!$S:$S,$G28,通讯通路门店!$J:$J,"小米体验店")</f>
        <v>0</v>
      </c>
      <c r="BH28" s="99">
        <f>SUMIFS(通讯通路门店!$AA:$AA,通讯通路门店!$S:$S,$G28,通讯通路门店!$J:$J,"苹果体验店")</f>
        <v>0</v>
      </c>
      <c r="BI28" s="99">
        <f>SUMIFS(通讯通路门店!$K:$K,通讯通路门店!$S:$S,$G28,通讯通路门店!$J:$J,"其他品牌专卖店")</f>
        <v>0</v>
      </c>
      <c r="BJ28" s="99">
        <f>SUMIFS(通讯通路门店!$AC:$AC,通讯通路门店!$S:$S,$G28)</f>
        <v>0</v>
      </c>
      <c r="BK28" s="99">
        <f>SUMIFS(通讯通路门店!$AD:$AD,通讯通路门店!$S:$S,$G28)</f>
        <v>0</v>
      </c>
      <c r="BL28" s="99">
        <f>SUMIFS(通讯通路门店!$AE:$AE,通讯通路门店!$S:$S,$G28)</f>
        <v>0</v>
      </c>
      <c r="BM28" s="99">
        <f>SUMIFS(通讯通路门店!$AF:$AF,通讯通路门店!$S:$S,$G28)</f>
        <v>0</v>
      </c>
      <c r="BN28" s="99">
        <f>SUMIFS(通讯通路门店!$AG:$AG,通讯通路门店!$S:$S,$G28)</f>
        <v>0</v>
      </c>
      <c r="BO28" s="99">
        <f>SUMIFS(通讯通路门店!$AH:$AH,通讯通路门店!$S:$S,$G28)</f>
        <v>0</v>
      </c>
      <c r="BP28" s="99">
        <f>SUMIFS(通讯通路门店!$AI:$AI,通讯通路门店!$S:$S,$G28)</f>
        <v>0</v>
      </c>
    </row>
    <row r="29" s="83" customFormat="1" ht="13.9" customHeight="1" spans="1:68">
      <c r="A29" s="99">
        <f>IFERROR(_xlfn.XLOOKUP($G29,通讯通路门店!$S$4:$S$993933,通讯通路门店!$A$4:$A$993933,0,0),"")</f>
        <v>0</v>
      </c>
      <c r="B29" s="99">
        <f>IFERROR(_xlfn.XLOOKUP($G29,通讯通路门店!$S$4:$S$993933,通讯通路门店!$B$4:$B$993933,0,0),"")</f>
        <v>0</v>
      </c>
      <c r="C29" s="99">
        <f>IFERROR(_xlfn.XLOOKUP($G29,通讯通路门店!$S$4:$S$993933,通讯通路门店!$C$4:$C$993933,0,0),"")</f>
        <v>0</v>
      </c>
      <c r="D29" s="99">
        <f>IFERROR(_xlfn.XLOOKUP($G29,通讯通路门店!$S$4:$S$993933,通讯通路门店!$D$4:$D$993933,0,0),"")</f>
        <v>0</v>
      </c>
      <c r="G29" s="101">
        <v>0</v>
      </c>
      <c r="H29" s="102">
        <f>IFERROR(_xlfn.XLOOKUP($G29,通讯通路门店!$S$4:$S$993933,通讯通路门店!$R$4:$R$993933,0,0),"")</f>
        <v>0</v>
      </c>
      <c r="U29" s="99">
        <f>COUNTIF(通讯通路门店!$S:$S,$G29)</f>
        <v>0</v>
      </c>
      <c r="V29" s="99">
        <f>COUNTIFS(通讯通路门店!$S:$S,$G29,通讯通路门店!$J:$J,"综合卖场")</f>
        <v>0</v>
      </c>
      <c r="W29" s="99">
        <f>SUMIFS(通讯通路门店!$AJ:$AJ,通讯通路门店!$S:$S,通讯客户沙盘!$G29)</f>
        <v>0</v>
      </c>
      <c r="X29" s="99">
        <f t="shared" si="0"/>
        <v>0</v>
      </c>
      <c r="Y29" s="99">
        <f>COUNTIFS(通讯通路门店!$S:$S,$G29,通讯通路门店!$J:$J,"荣耀体验店")+COUNTIFS(通讯通路门店!$S:$S,$G29,通讯通路门店!$J:$J,"荣耀授权专卖店")</f>
        <v>0</v>
      </c>
      <c r="Z29" s="99">
        <f>COUNTIFS(通讯通路门店!$S:$S,$G29,通讯通路门店!$J:$J,"VIVO体验店")</f>
        <v>0</v>
      </c>
      <c r="AA29" s="99">
        <f>COUNTIFS(通讯通路门店!$S:$S,$G29,通讯通路门店!$J:$J,"OPPO体验店")</f>
        <v>0</v>
      </c>
      <c r="AB29" s="99">
        <f>COUNTIFS(通讯通路门店!$S:$S,$G29,通讯通路门店!$J:$J,"华为授权体验店")+COUNTIFS(通讯通路门店!$S:$S,$G29,通讯通路门店!$J:$J,"华为堡垒店")</f>
        <v>0</v>
      </c>
      <c r="AC29" s="99">
        <f>COUNTIFS(通讯通路门店!$S:$S,$G29,通讯通路门店!$J:$J,"小米体验店")</f>
        <v>0</v>
      </c>
      <c r="AD29" s="99">
        <f>COUNTIFS(通讯通路门店!$S:$S,$G29,通讯通路门店!$J:$J,"苹果体验店")</f>
        <v>0</v>
      </c>
      <c r="AE29" s="99">
        <f>COUNTIFS(通讯通路门店!$S:$S,$G29,通讯通路门店!$J:$J,"其他品牌专卖店")</f>
        <v>0</v>
      </c>
      <c r="AF29" s="99">
        <f>SUMIFS(通讯通路门店!$BI:$BI,通讯通路门店!$S:$S,$G29)</f>
        <v>0</v>
      </c>
      <c r="AG29" s="99">
        <f>SUMIFS(通讯通路门店!$BH:$BH,通讯通路门店!$S:$S,$G29)</f>
        <v>0</v>
      </c>
      <c r="AH29" s="99">
        <f t="shared" si="1"/>
        <v>0</v>
      </c>
      <c r="AI29" s="99">
        <f>SUMIFS(通讯通路门店!$BB:$BB,通讯通路门店!$S:$S,$G29)</f>
        <v>0</v>
      </c>
      <c r="AJ29" s="99">
        <f>SUMIFS(通讯通路门店!$BE:$BE,通讯通路门店!$S:$S,$G29)</f>
        <v>0</v>
      </c>
      <c r="AK29" s="99">
        <f>SUMIFS(通讯通路门店!$BG:$BG,通讯通路门店!$S:$S,$G29)</f>
        <v>0</v>
      </c>
      <c r="AL29" s="99">
        <f>SUMIFS(通讯通路门店!$BC:$BC,通讯通路门店!$S:$S,$G29)</f>
        <v>0</v>
      </c>
      <c r="AM29" s="99">
        <f>SUMIFS(通讯通路门店!$BD:$BD,通讯通路门店!$S:$S,$G29)</f>
        <v>0</v>
      </c>
      <c r="AN29" s="99">
        <f>SUMIFS(通讯通路门店!$BF:$BF,通讯通路门店!$S:$S,$G29)</f>
        <v>0</v>
      </c>
      <c r="AO29" s="99">
        <f t="shared" si="2"/>
        <v>0</v>
      </c>
      <c r="AP29" s="99">
        <f>SUMIFS(通讯通路门店!$K:$K,通讯通路门店!$S:$S,$G29)</f>
        <v>0</v>
      </c>
      <c r="AR29" s="99">
        <f>SUMIFS(通讯通路门店!$T:$T,通讯通路门店!$S:$S,$G29)</f>
        <v>0</v>
      </c>
      <c r="AS29" s="99">
        <f>SUMIFS(通讯通路门店!$U:$U,通讯通路门店!$S:$S,$G29)</f>
        <v>0</v>
      </c>
      <c r="AT29" s="99">
        <f>SUMIFS(通讯通路门店!$V:$V,通讯通路门店!$S:$S,$G29)</f>
        <v>0</v>
      </c>
      <c r="AU29" s="99">
        <f>SUMIFS(通讯通路门店!$W:$W,通讯通路门店!$S:$S,$G29)</f>
        <v>0</v>
      </c>
      <c r="AV29" s="99">
        <f>SUMIFS(通讯通路门店!$Z:$Z,通讯通路门店!$S:$S,$G29)</f>
        <v>0</v>
      </c>
      <c r="AW29" s="99">
        <f>SUMIFS(通讯通路门店!$AB:$AB,通讯通路门店!$S:$S,$G29)</f>
        <v>0</v>
      </c>
      <c r="AX29" s="99">
        <f>SUMIFS(通讯通路门店!$X:$X,通讯通路门店!$S:$S,$G29)</f>
        <v>0</v>
      </c>
      <c r="AY29" s="99">
        <f>SUMIFS(通讯通路门店!$Y:$Y,通讯通路门店!$S:$S,$G29)</f>
        <v>0</v>
      </c>
      <c r="AZ29" s="99">
        <f>SUMIFS(通讯通路门店!$AA:$AA,通讯通路门店!$S:$S,$G29)</f>
        <v>0</v>
      </c>
      <c r="BA29" s="99">
        <f t="shared" si="3"/>
        <v>0</v>
      </c>
      <c r="BB29" s="99">
        <f t="shared" si="4"/>
        <v>0</v>
      </c>
      <c r="BC29" s="99">
        <f>SUMIFS(通讯通路门店!$W:$W,通讯通路门店!$S:$S,$G29,通讯通路门店!$J:$J,"荣耀体验店")+SUMIFS(通讯通路门店!$W:$W,通讯通路门店!$S:$S,$G29,通讯通路门店!$J:$J,"荣耀授权专卖店")</f>
        <v>0</v>
      </c>
      <c r="BD29" s="99">
        <f>SUMIFS(通讯通路门店!$Z:$Z,通讯通路门店!$S:$S,$G29,通讯通路门店!$J:$J,"VIVO体验店")</f>
        <v>0</v>
      </c>
      <c r="BE29" s="99">
        <f>SUMIFS(通讯通路门店!$AB:$AB,通讯通路门店!$S:$S,$G29,通讯通路门店!$J:$J,"OPPO体验店")</f>
        <v>0</v>
      </c>
      <c r="BF29" s="99">
        <f>SUMIFS(通讯通路门店!$X:$X,通讯通路门店!$S:$S,$G29,通讯通路门店!$J:$J,"华为授权体验店")+SUMIFS(通讯通路门店!$AA:$AA,通讯通路门店!$S:$S,$G29,通讯通路门店!$J:$J,"华为堡垒店")</f>
        <v>0</v>
      </c>
      <c r="BG29" s="99">
        <f>SUMIFS(通讯通路门店!$Y:$Y,通讯通路门店!$S:$S,$G29,通讯通路门店!$J:$J,"小米体验店")</f>
        <v>0</v>
      </c>
      <c r="BH29" s="99">
        <f>SUMIFS(通讯通路门店!$AA:$AA,通讯通路门店!$S:$S,$G29,通讯通路门店!$J:$J,"苹果体验店")</f>
        <v>0</v>
      </c>
      <c r="BI29" s="99">
        <f>SUMIFS(通讯通路门店!$K:$K,通讯通路门店!$S:$S,$G29,通讯通路门店!$J:$J,"其他品牌专卖店")</f>
        <v>0</v>
      </c>
      <c r="BJ29" s="99">
        <f>SUMIFS(通讯通路门店!$AC:$AC,通讯通路门店!$S:$S,$G29)</f>
        <v>0</v>
      </c>
      <c r="BK29" s="99">
        <f>SUMIFS(通讯通路门店!$AD:$AD,通讯通路门店!$S:$S,$G29)</f>
        <v>0</v>
      </c>
      <c r="BL29" s="99">
        <f>SUMIFS(通讯通路门店!$AE:$AE,通讯通路门店!$S:$S,$G29)</f>
        <v>0</v>
      </c>
      <c r="BM29" s="99">
        <f>SUMIFS(通讯通路门店!$AF:$AF,通讯通路门店!$S:$S,$G29)</f>
        <v>0</v>
      </c>
      <c r="BN29" s="99">
        <f>SUMIFS(通讯通路门店!$AG:$AG,通讯通路门店!$S:$S,$G29)</f>
        <v>0</v>
      </c>
      <c r="BO29" s="99">
        <f>SUMIFS(通讯通路门店!$AH:$AH,通讯通路门店!$S:$S,$G29)</f>
        <v>0</v>
      </c>
      <c r="BP29" s="99">
        <f>SUMIFS(通讯通路门店!$AI:$AI,通讯通路门店!$S:$S,$G29)</f>
        <v>0</v>
      </c>
    </row>
    <row r="30" s="83" customFormat="1" ht="13.9" customHeight="1" spans="1:68">
      <c r="A30" s="99" t="str">
        <f>IFERROR(_xlfn.XLOOKUP($G30,通讯通路门店!$S$4:$S$993933,通讯通路门店!$A$4:$A$993933,0,0),"")</f>
        <v/>
      </c>
      <c r="B30" s="99" t="str">
        <f>IFERROR(_xlfn.XLOOKUP($G30,通讯通路门店!$S$4:$S$993933,通讯通路门店!$B$4:$B$993933,0,0),"")</f>
        <v/>
      </c>
      <c r="C30" s="99" t="str">
        <f>IFERROR(_xlfn.XLOOKUP($G30,通讯通路门店!$S$4:$S$993933,通讯通路门店!$C$4:$C$993933,0,0),"")</f>
        <v/>
      </c>
      <c r="D30" s="99" t="str">
        <f>IFERROR(_xlfn.XLOOKUP($G30,通讯通路门店!$S$4:$S$993933,通讯通路门店!$D$4:$D$993933,0,0),"")</f>
        <v/>
      </c>
      <c r="G30" s="101" t="e">
        <v>#N/A</v>
      </c>
      <c r="H30" s="102" t="str">
        <f>IFERROR(_xlfn.XLOOKUP($G30,通讯通路门店!$S$4:$S$993933,通讯通路门店!$R$4:$R$993933,0,0),"")</f>
        <v/>
      </c>
      <c r="U30" s="99">
        <f>COUNTIF(通讯通路门店!$S:$S,$G30)</f>
        <v>0</v>
      </c>
      <c r="V30" s="99">
        <f>COUNTIFS(通讯通路门店!$S:$S,$G30,通讯通路门店!$J:$J,"综合卖场")</f>
        <v>0</v>
      </c>
      <c r="W30" s="99">
        <f>SUMIFS(通讯通路门店!$AJ:$AJ,通讯通路门店!$S:$S,通讯客户沙盘!$G30)</f>
        <v>0</v>
      </c>
      <c r="X30" s="99">
        <f t="shared" si="0"/>
        <v>0</v>
      </c>
      <c r="Y30" s="99">
        <f>COUNTIFS(通讯通路门店!$S:$S,$G30,通讯通路门店!$J:$J,"荣耀体验店")+COUNTIFS(通讯通路门店!$S:$S,$G30,通讯通路门店!$J:$J,"荣耀授权专卖店")</f>
        <v>0</v>
      </c>
      <c r="Z30" s="99">
        <f>COUNTIFS(通讯通路门店!$S:$S,$G30,通讯通路门店!$J:$J,"VIVO体验店")</f>
        <v>0</v>
      </c>
      <c r="AA30" s="99">
        <f>COUNTIFS(通讯通路门店!$S:$S,$G30,通讯通路门店!$J:$J,"OPPO体验店")</f>
        <v>0</v>
      </c>
      <c r="AB30" s="99">
        <f>COUNTIFS(通讯通路门店!$S:$S,$G30,通讯通路门店!$J:$J,"华为授权体验店")+COUNTIFS(通讯通路门店!$S:$S,$G30,通讯通路门店!$J:$J,"华为堡垒店")</f>
        <v>0</v>
      </c>
      <c r="AC30" s="99">
        <f>COUNTIFS(通讯通路门店!$S:$S,$G30,通讯通路门店!$J:$J,"小米体验店")</f>
        <v>0</v>
      </c>
      <c r="AD30" s="99">
        <f>COUNTIFS(通讯通路门店!$S:$S,$G30,通讯通路门店!$J:$J,"苹果体验店")</f>
        <v>0</v>
      </c>
      <c r="AE30" s="99">
        <f>COUNTIFS(通讯通路门店!$S:$S,$G30,通讯通路门店!$J:$J,"其他品牌专卖店")</f>
        <v>0</v>
      </c>
      <c r="AF30" s="99">
        <f>SUMIFS(通讯通路门店!$BI:$BI,通讯通路门店!$S:$S,$G30)</f>
        <v>0</v>
      </c>
      <c r="AG30" s="99">
        <f>SUMIFS(通讯通路门店!$BH:$BH,通讯通路门店!$S:$S,$G30)</f>
        <v>0</v>
      </c>
      <c r="AH30" s="99">
        <f t="shared" si="1"/>
        <v>0</v>
      </c>
      <c r="AI30" s="99">
        <f>SUMIFS(通讯通路门店!$BB:$BB,通讯通路门店!$S:$S,$G30)</f>
        <v>0</v>
      </c>
      <c r="AJ30" s="99">
        <f>SUMIFS(通讯通路门店!$BE:$BE,通讯通路门店!$S:$S,$G30)</f>
        <v>0</v>
      </c>
      <c r="AK30" s="99">
        <f>SUMIFS(通讯通路门店!$BG:$BG,通讯通路门店!$S:$S,$G30)</f>
        <v>0</v>
      </c>
      <c r="AL30" s="99">
        <f>SUMIFS(通讯通路门店!$BC:$BC,通讯通路门店!$S:$S,$G30)</f>
        <v>0</v>
      </c>
      <c r="AM30" s="99">
        <f>SUMIFS(通讯通路门店!$BD:$BD,通讯通路门店!$S:$S,$G30)</f>
        <v>0</v>
      </c>
      <c r="AN30" s="99">
        <f>SUMIFS(通讯通路门店!$BF:$BF,通讯通路门店!$S:$S,$G30)</f>
        <v>0</v>
      </c>
      <c r="AO30" s="99">
        <f t="shared" si="2"/>
        <v>0</v>
      </c>
      <c r="AP30" s="99">
        <f>SUMIFS(通讯通路门店!$K:$K,通讯通路门店!$S:$S,$G30)</f>
        <v>0</v>
      </c>
      <c r="AR30" s="99">
        <f>SUMIFS(通讯通路门店!$T:$T,通讯通路门店!$S:$S,$G30)</f>
        <v>0</v>
      </c>
      <c r="AS30" s="99">
        <f>SUMIFS(通讯通路门店!$U:$U,通讯通路门店!$S:$S,$G30)</f>
        <v>0</v>
      </c>
      <c r="AT30" s="99">
        <f>SUMIFS(通讯通路门店!$V:$V,通讯通路门店!$S:$S,$G30)</f>
        <v>0</v>
      </c>
      <c r="AU30" s="99">
        <f>SUMIFS(通讯通路门店!$W:$W,通讯通路门店!$S:$S,$G30)</f>
        <v>0</v>
      </c>
      <c r="AV30" s="99">
        <f>SUMIFS(通讯通路门店!$Z:$Z,通讯通路门店!$S:$S,$G30)</f>
        <v>0</v>
      </c>
      <c r="AW30" s="99">
        <f>SUMIFS(通讯通路门店!$AB:$AB,通讯通路门店!$S:$S,$G30)</f>
        <v>0</v>
      </c>
      <c r="AX30" s="99">
        <f>SUMIFS(通讯通路门店!$X:$X,通讯通路门店!$S:$S,$G30)</f>
        <v>0</v>
      </c>
      <c r="AY30" s="99">
        <f>SUMIFS(通讯通路门店!$Y:$Y,通讯通路门店!$S:$S,$G30)</f>
        <v>0</v>
      </c>
      <c r="AZ30" s="99">
        <f>SUMIFS(通讯通路门店!$AA:$AA,通讯通路门店!$S:$S,$G30)</f>
        <v>0</v>
      </c>
      <c r="BA30" s="99">
        <f t="shared" si="3"/>
        <v>0</v>
      </c>
      <c r="BB30" s="99">
        <f t="shared" si="4"/>
        <v>0</v>
      </c>
      <c r="BC30" s="99">
        <f>SUMIFS(通讯通路门店!$W:$W,通讯通路门店!$S:$S,$G30,通讯通路门店!$J:$J,"荣耀体验店")+SUMIFS(通讯通路门店!$W:$W,通讯通路门店!$S:$S,$G30,通讯通路门店!$J:$J,"荣耀授权专卖店")</f>
        <v>0</v>
      </c>
      <c r="BD30" s="99">
        <f>SUMIFS(通讯通路门店!$Z:$Z,通讯通路门店!$S:$S,$G30,通讯通路门店!$J:$J,"VIVO体验店")</f>
        <v>0</v>
      </c>
      <c r="BE30" s="99">
        <f>SUMIFS(通讯通路门店!$AB:$AB,通讯通路门店!$S:$S,$G30,通讯通路门店!$J:$J,"OPPO体验店")</f>
        <v>0</v>
      </c>
      <c r="BF30" s="99">
        <f>SUMIFS(通讯通路门店!$X:$X,通讯通路门店!$S:$S,$G30,通讯通路门店!$J:$J,"华为授权体验店")+SUMIFS(通讯通路门店!$AA:$AA,通讯通路门店!$S:$S,$G30,通讯通路门店!$J:$J,"华为堡垒店")</f>
        <v>0</v>
      </c>
      <c r="BG30" s="99">
        <f>SUMIFS(通讯通路门店!$Y:$Y,通讯通路门店!$S:$S,$G30,通讯通路门店!$J:$J,"小米体验店")</f>
        <v>0</v>
      </c>
      <c r="BH30" s="99">
        <f>SUMIFS(通讯通路门店!$AA:$AA,通讯通路门店!$S:$S,$G30,通讯通路门店!$J:$J,"苹果体验店")</f>
        <v>0</v>
      </c>
      <c r="BI30" s="99">
        <f>SUMIFS(通讯通路门店!$K:$K,通讯通路门店!$S:$S,$G30,通讯通路门店!$J:$J,"其他品牌专卖店")</f>
        <v>0</v>
      </c>
      <c r="BJ30" s="99">
        <f>SUMIFS(通讯通路门店!$AC:$AC,通讯通路门店!$S:$S,$G30)</f>
        <v>0</v>
      </c>
      <c r="BK30" s="99">
        <f>SUMIFS(通讯通路门店!$AD:$AD,通讯通路门店!$S:$S,$G30)</f>
        <v>0</v>
      </c>
      <c r="BL30" s="99">
        <f>SUMIFS(通讯通路门店!$AE:$AE,通讯通路门店!$S:$S,$G30)</f>
        <v>0</v>
      </c>
      <c r="BM30" s="99">
        <f>SUMIFS(通讯通路门店!$AF:$AF,通讯通路门店!$S:$S,$G30)</f>
        <v>0</v>
      </c>
      <c r="BN30" s="99">
        <f>SUMIFS(通讯通路门店!$AG:$AG,通讯通路门店!$S:$S,$G30)</f>
        <v>0</v>
      </c>
      <c r="BO30" s="99">
        <f>SUMIFS(通讯通路门店!$AH:$AH,通讯通路门店!$S:$S,$G30)</f>
        <v>0</v>
      </c>
      <c r="BP30" s="99">
        <f>SUMIFS(通讯通路门店!$AI:$AI,通讯通路门店!$S:$S,$G30)</f>
        <v>0</v>
      </c>
    </row>
    <row r="31" s="83" customFormat="1" ht="13.9" customHeight="1" spans="1:68">
      <c r="A31" s="99" t="str">
        <f>IFERROR(_xlfn.XLOOKUP($G31,通讯通路门店!$S$4:$S$993933,通讯通路门店!$A$4:$A$993933,0,0),"")</f>
        <v/>
      </c>
      <c r="B31" s="99" t="str">
        <f>IFERROR(_xlfn.XLOOKUP($G31,通讯通路门店!$S$4:$S$993933,通讯通路门店!$B$4:$B$993933,0,0),"")</f>
        <v/>
      </c>
      <c r="C31" s="99" t="str">
        <f>IFERROR(_xlfn.XLOOKUP($G31,通讯通路门店!$S$4:$S$993933,通讯通路门店!$C$4:$C$993933,0,0),"")</f>
        <v/>
      </c>
      <c r="D31" s="99" t="str">
        <f>IFERROR(_xlfn.XLOOKUP($G31,通讯通路门店!$S$4:$S$993933,通讯通路门店!$D$4:$D$993933,0,0),"")</f>
        <v/>
      </c>
      <c r="G31" s="101" t="e">
        <v>#N/A</v>
      </c>
      <c r="H31" s="102" t="str">
        <f>IFERROR(_xlfn.XLOOKUP($G31,通讯通路门店!$S$4:$S$993933,通讯通路门店!$R$4:$R$993933,0,0),"")</f>
        <v/>
      </c>
      <c r="U31" s="99">
        <f>COUNTIF(通讯通路门店!$S:$S,$G31)</f>
        <v>0</v>
      </c>
      <c r="V31" s="99">
        <f>COUNTIFS(通讯通路门店!$S:$S,$G31,通讯通路门店!$J:$J,"综合卖场")</f>
        <v>0</v>
      </c>
      <c r="W31" s="99">
        <f>SUMIFS(通讯通路门店!$AJ:$AJ,通讯通路门店!$S:$S,通讯客户沙盘!$G31)</f>
        <v>0</v>
      </c>
      <c r="X31" s="99">
        <f t="shared" si="0"/>
        <v>0</v>
      </c>
      <c r="Y31" s="99">
        <f>COUNTIFS(通讯通路门店!$S:$S,$G31,通讯通路门店!$J:$J,"荣耀体验店")+COUNTIFS(通讯通路门店!$S:$S,$G31,通讯通路门店!$J:$J,"荣耀授权专卖店")</f>
        <v>0</v>
      </c>
      <c r="Z31" s="99">
        <f>COUNTIFS(通讯通路门店!$S:$S,$G31,通讯通路门店!$J:$J,"VIVO体验店")</f>
        <v>0</v>
      </c>
      <c r="AA31" s="99">
        <f>COUNTIFS(通讯通路门店!$S:$S,$G31,通讯通路门店!$J:$J,"OPPO体验店")</f>
        <v>0</v>
      </c>
      <c r="AB31" s="99">
        <f>COUNTIFS(通讯通路门店!$S:$S,$G31,通讯通路门店!$J:$J,"华为授权体验店")+COUNTIFS(通讯通路门店!$S:$S,$G31,通讯通路门店!$J:$J,"华为堡垒店")</f>
        <v>0</v>
      </c>
      <c r="AC31" s="99">
        <f>COUNTIFS(通讯通路门店!$S:$S,$G31,通讯通路门店!$J:$J,"小米体验店")</f>
        <v>0</v>
      </c>
      <c r="AD31" s="99">
        <f>COUNTIFS(通讯通路门店!$S:$S,$G31,通讯通路门店!$J:$J,"苹果体验店")</f>
        <v>0</v>
      </c>
      <c r="AE31" s="99">
        <f>COUNTIFS(通讯通路门店!$S:$S,$G31,通讯通路门店!$J:$J,"其他品牌专卖店")</f>
        <v>0</v>
      </c>
      <c r="AF31" s="99">
        <f>SUMIFS(通讯通路门店!$BI:$BI,通讯通路门店!$S:$S,$G31)</f>
        <v>0</v>
      </c>
      <c r="AG31" s="99">
        <f>SUMIFS(通讯通路门店!$BH:$BH,通讯通路门店!$S:$S,$G31)</f>
        <v>0</v>
      </c>
      <c r="AH31" s="99">
        <f t="shared" si="1"/>
        <v>0</v>
      </c>
      <c r="AI31" s="99">
        <f>SUMIFS(通讯通路门店!$BB:$BB,通讯通路门店!$S:$S,$G31)</f>
        <v>0</v>
      </c>
      <c r="AJ31" s="99">
        <f>SUMIFS(通讯通路门店!$BE:$BE,通讯通路门店!$S:$S,$G31)</f>
        <v>0</v>
      </c>
      <c r="AK31" s="99">
        <f>SUMIFS(通讯通路门店!$BG:$BG,通讯通路门店!$S:$S,$G31)</f>
        <v>0</v>
      </c>
      <c r="AL31" s="99">
        <f>SUMIFS(通讯通路门店!$BC:$BC,通讯通路门店!$S:$S,$G31)</f>
        <v>0</v>
      </c>
      <c r="AM31" s="99">
        <f>SUMIFS(通讯通路门店!$BD:$BD,通讯通路门店!$S:$S,$G31)</f>
        <v>0</v>
      </c>
      <c r="AN31" s="99">
        <f>SUMIFS(通讯通路门店!$BF:$BF,通讯通路门店!$S:$S,$G31)</f>
        <v>0</v>
      </c>
      <c r="AO31" s="99">
        <f t="shared" si="2"/>
        <v>0</v>
      </c>
      <c r="AP31" s="99">
        <f>SUMIFS(通讯通路门店!$K:$K,通讯通路门店!$S:$S,$G31)</f>
        <v>0</v>
      </c>
      <c r="AR31" s="99">
        <f>SUMIFS(通讯通路门店!$T:$T,通讯通路门店!$S:$S,$G31)</f>
        <v>0</v>
      </c>
      <c r="AS31" s="99">
        <f>SUMIFS(通讯通路门店!$U:$U,通讯通路门店!$S:$S,$G31)</f>
        <v>0</v>
      </c>
      <c r="AT31" s="99">
        <f>SUMIFS(通讯通路门店!$V:$V,通讯通路门店!$S:$S,$G31)</f>
        <v>0</v>
      </c>
      <c r="AU31" s="99">
        <f>SUMIFS(通讯通路门店!$W:$W,通讯通路门店!$S:$S,$G31)</f>
        <v>0</v>
      </c>
      <c r="AV31" s="99">
        <f>SUMIFS(通讯通路门店!$Z:$Z,通讯通路门店!$S:$S,$G31)</f>
        <v>0</v>
      </c>
      <c r="AW31" s="99">
        <f>SUMIFS(通讯通路门店!$AB:$AB,通讯通路门店!$S:$S,$G31)</f>
        <v>0</v>
      </c>
      <c r="AX31" s="99">
        <f>SUMIFS(通讯通路门店!$X:$X,通讯通路门店!$S:$S,$G31)</f>
        <v>0</v>
      </c>
      <c r="AY31" s="99">
        <f>SUMIFS(通讯通路门店!$Y:$Y,通讯通路门店!$S:$S,$G31)</f>
        <v>0</v>
      </c>
      <c r="AZ31" s="99">
        <f>SUMIFS(通讯通路门店!$AA:$AA,通讯通路门店!$S:$S,$G31)</f>
        <v>0</v>
      </c>
      <c r="BA31" s="99">
        <f t="shared" si="3"/>
        <v>0</v>
      </c>
      <c r="BB31" s="99">
        <f t="shared" si="4"/>
        <v>0</v>
      </c>
      <c r="BC31" s="99">
        <f>SUMIFS(通讯通路门店!$W:$W,通讯通路门店!$S:$S,$G31,通讯通路门店!$J:$J,"荣耀体验店")+SUMIFS(通讯通路门店!$W:$W,通讯通路门店!$S:$S,$G31,通讯通路门店!$J:$J,"荣耀授权专卖店")</f>
        <v>0</v>
      </c>
      <c r="BD31" s="99">
        <f>SUMIFS(通讯通路门店!$Z:$Z,通讯通路门店!$S:$S,$G31,通讯通路门店!$J:$J,"VIVO体验店")</f>
        <v>0</v>
      </c>
      <c r="BE31" s="99">
        <f>SUMIFS(通讯通路门店!$AB:$AB,通讯通路门店!$S:$S,$G31,通讯通路门店!$J:$J,"OPPO体验店")</f>
        <v>0</v>
      </c>
      <c r="BF31" s="99">
        <f>SUMIFS(通讯通路门店!$X:$X,通讯通路门店!$S:$S,$G31,通讯通路门店!$J:$J,"华为授权体验店")+SUMIFS(通讯通路门店!$AA:$AA,通讯通路门店!$S:$S,$G31,通讯通路门店!$J:$J,"华为堡垒店")</f>
        <v>0</v>
      </c>
      <c r="BG31" s="99">
        <f>SUMIFS(通讯通路门店!$Y:$Y,通讯通路门店!$S:$S,$G31,通讯通路门店!$J:$J,"小米体验店")</f>
        <v>0</v>
      </c>
      <c r="BH31" s="99">
        <f>SUMIFS(通讯通路门店!$AA:$AA,通讯通路门店!$S:$S,$G31,通讯通路门店!$J:$J,"苹果体验店")</f>
        <v>0</v>
      </c>
      <c r="BI31" s="99">
        <f>SUMIFS(通讯通路门店!$K:$K,通讯通路门店!$S:$S,$G31,通讯通路门店!$J:$J,"其他品牌专卖店")</f>
        <v>0</v>
      </c>
      <c r="BJ31" s="99">
        <f>SUMIFS(通讯通路门店!$AC:$AC,通讯通路门店!$S:$S,$G31)</f>
        <v>0</v>
      </c>
      <c r="BK31" s="99">
        <f>SUMIFS(通讯通路门店!$AD:$AD,通讯通路门店!$S:$S,$G31)</f>
        <v>0</v>
      </c>
      <c r="BL31" s="99">
        <f>SUMIFS(通讯通路门店!$AE:$AE,通讯通路门店!$S:$S,$G31)</f>
        <v>0</v>
      </c>
      <c r="BM31" s="99">
        <f>SUMIFS(通讯通路门店!$AF:$AF,通讯通路门店!$S:$S,$G31)</f>
        <v>0</v>
      </c>
      <c r="BN31" s="99">
        <f>SUMIFS(通讯通路门店!$AG:$AG,通讯通路门店!$S:$S,$G31)</f>
        <v>0</v>
      </c>
      <c r="BO31" s="99">
        <f>SUMIFS(通讯通路门店!$AH:$AH,通讯通路门店!$S:$S,$G31)</f>
        <v>0</v>
      </c>
      <c r="BP31" s="99">
        <f>SUMIFS(通讯通路门店!$AI:$AI,通讯通路门店!$S:$S,$G31)</f>
        <v>0</v>
      </c>
    </row>
    <row r="32" s="83" customFormat="1" ht="13.9" customHeight="1" spans="1:68">
      <c r="A32" s="99" t="str">
        <f>IFERROR(_xlfn.XLOOKUP($G32,通讯通路门店!$S$4:$S$993933,通讯通路门店!$A$4:$A$993933,0,0),"")</f>
        <v/>
      </c>
      <c r="B32" s="99" t="str">
        <f>IFERROR(_xlfn.XLOOKUP($G32,通讯通路门店!$S$4:$S$993933,通讯通路门店!$B$4:$B$993933,0,0),"")</f>
        <v/>
      </c>
      <c r="C32" s="99" t="str">
        <f>IFERROR(_xlfn.XLOOKUP($G32,通讯通路门店!$S$4:$S$993933,通讯通路门店!$C$4:$C$993933,0,0),"")</f>
        <v/>
      </c>
      <c r="D32" s="99" t="str">
        <f>IFERROR(_xlfn.XLOOKUP($G32,通讯通路门店!$S$4:$S$993933,通讯通路门店!$D$4:$D$993933,0,0),"")</f>
        <v/>
      </c>
      <c r="G32" s="101" t="e">
        <v>#N/A</v>
      </c>
      <c r="H32" s="102" t="str">
        <f>IFERROR(_xlfn.XLOOKUP($G32,通讯通路门店!$S$4:$S$993933,通讯通路门店!$R$4:$R$993933,0,0),"")</f>
        <v/>
      </c>
      <c r="U32" s="99">
        <f>COUNTIF(通讯通路门店!$S:$S,$G32)</f>
        <v>0</v>
      </c>
      <c r="V32" s="99">
        <f>COUNTIFS(通讯通路门店!$S:$S,$G32,通讯通路门店!$J:$J,"综合卖场")</f>
        <v>0</v>
      </c>
      <c r="W32" s="99">
        <f>SUMIFS(通讯通路门店!$AJ:$AJ,通讯通路门店!$S:$S,通讯客户沙盘!$G32)</f>
        <v>0</v>
      </c>
      <c r="X32" s="99">
        <f t="shared" si="0"/>
        <v>0</v>
      </c>
      <c r="Y32" s="99">
        <f>COUNTIFS(通讯通路门店!$S:$S,$G32,通讯通路门店!$J:$J,"荣耀体验店")+COUNTIFS(通讯通路门店!$S:$S,$G32,通讯通路门店!$J:$J,"荣耀授权专卖店")</f>
        <v>0</v>
      </c>
      <c r="Z32" s="99">
        <f>COUNTIFS(通讯通路门店!$S:$S,$G32,通讯通路门店!$J:$J,"VIVO体验店")</f>
        <v>0</v>
      </c>
      <c r="AA32" s="99">
        <f>COUNTIFS(通讯通路门店!$S:$S,$G32,通讯通路门店!$J:$J,"OPPO体验店")</f>
        <v>0</v>
      </c>
      <c r="AB32" s="99">
        <f>COUNTIFS(通讯通路门店!$S:$S,$G32,通讯通路门店!$J:$J,"华为授权体验店")+COUNTIFS(通讯通路门店!$S:$S,$G32,通讯通路门店!$J:$J,"华为堡垒店")</f>
        <v>0</v>
      </c>
      <c r="AC32" s="99">
        <f>COUNTIFS(通讯通路门店!$S:$S,$G32,通讯通路门店!$J:$J,"小米体验店")</f>
        <v>0</v>
      </c>
      <c r="AD32" s="99">
        <f>COUNTIFS(通讯通路门店!$S:$S,$G32,通讯通路门店!$J:$J,"苹果体验店")</f>
        <v>0</v>
      </c>
      <c r="AE32" s="99">
        <f>COUNTIFS(通讯通路门店!$S:$S,$G32,通讯通路门店!$J:$J,"其他品牌专卖店")</f>
        <v>0</v>
      </c>
      <c r="AF32" s="99">
        <f>SUMIFS(通讯通路门店!$BI:$BI,通讯通路门店!$S:$S,$G32)</f>
        <v>0</v>
      </c>
      <c r="AG32" s="99">
        <f>SUMIFS(通讯通路门店!$BH:$BH,通讯通路门店!$S:$S,$G32)</f>
        <v>0</v>
      </c>
      <c r="AH32" s="99">
        <f t="shared" si="1"/>
        <v>0</v>
      </c>
      <c r="AI32" s="99">
        <f>SUMIFS(通讯通路门店!$BB:$BB,通讯通路门店!$S:$S,$G32)</f>
        <v>0</v>
      </c>
      <c r="AJ32" s="99">
        <f>SUMIFS(通讯通路门店!$BE:$BE,通讯通路门店!$S:$S,$G32)</f>
        <v>0</v>
      </c>
      <c r="AK32" s="99">
        <f>SUMIFS(通讯通路门店!$BG:$BG,通讯通路门店!$S:$S,$G32)</f>
        <v>0</v>
      </c>
      <c r="AL32" s="99">
        <f>SUMIFS(通讯通路门店!$BC:$BC,通讯通路门店!$S:$S,$G32)</f>
        <v>0</v>
      </c>
      <c r="AM32" s="99">
        <f>SUMIFS(通讯通路门店!$BD:$BD,通讯通路门店!$S:$S,$G32)</f>
        <v>0</v>
      </c>
      <c r="AN32" s="99">
        <f>SUMIFS(通讯通路门店!$BF:$BF,通讯通路门店!$S:$S,$G32)</f>
        <v>0</v>
      </c>
      <c r="AO32" s="99">
        <f t="shared" si="2"/>
        <v>0</v>
      </c>
      <c r="AP32" s="99">
        <f>SUMIFS(通讯通路门店!$K:$K,通讯通路门店!$S:$S,$G32)</f>
        <v>0</v>
      </c>
      <c r="AR32" s="99">
        <f>SUMIFS(通讯通路门店!$T:$T,通讯通路门店!$S:$S,$G32)</f>
        <v>0</v>
      </c>
      <c r="AS32" s="99">
        <f>SUMIFS(通讯通路门店!$U:$U,通讯通路门店!$S:$S,$G32)</f>
        <v>0</v>
      </c>
      <c r="AT32" s="99">
        <f>SUMIFS(通讯通路门店!$V:$V,通讯通路门店!$S:$S,$G32)</f>
        <v>0</v>
      </c>
      <c r="AU32" s="99">
        <f>SUMIFS(通讯通路门店!$W:$W,通讯通路门店!$S:$S,$G32)</f>
        <v>0</v>
      </c>
      <c r="AV32" s="99">
        <f>SUMIFS(通讯通路门店!$Z:$Z,通讯通路门店!$S:$S,$G32)</f>
        <v>0</v>
      </c>
      <c r="AW32" s="99">
        <f>SUMIFS(通讯通路门店!$AB:$AB,通讯通路门店!$S:$S,$G32)</f>
        <v>0</v>
      </c>
      <c r="AX32" s="99">
        <f>SUMIFS(通讯通路门店!$X:$X,通讯通路门店!$S:$S,$G32)</f>
        <v>0</v>
      </c>
      <c r="AY32" s="99">
        <f>SUMIFS(通讯通路门店!$Y:$Y,通讯通路门店!$S:$S,$G32)</f>
        <v>0</v>
      </c>
      <c r="AZ32" s="99">
        <f>SUMIFS(通讯通路门店!$AA:$AA,通讯通路门店!$S:$S,$G32)</f>
        <v>0</v>
      </c>
      <c r="BA32" s="99">
        <f t="shared" si="3"/>
        <v>0</v>
      </c>
      <c r="BB32" s="99">
        <f t="shared" si="4"/>
        <v>0</v>
      </c>
      <c r="BC32" s="99">
        <f>SUMIFS(通讯通路门店!$W:$W,通讯通路门店!$S:$S,$G32,通讯通路门店!$J:$J,"荣耀体验店")+SUMIFS(通讯通路门店!$W:$W,通讯通路门店!$S:$S,$G32,通讯通路门店!$J:$J,"荣耀授权专卖店")</f>
        <v>0</v>
      </c>
      <c r="BD32" s="99">
        <f>SUMIFS(通讯通路门店!$Z:$Z,通讯通路门店!$S:$S,$G32,通讯通路门店!$J:$J,"VIVO体验店")</f>
        <v>0</v>
      </c>
      <c r="BE32" s="99">
        <f>SUMIFS(通讯通路门店!$AB:$AB,通讯通路门店!$S:$S,$G32,通讯通路门店!$J:$J,"OPPO体验店")</f>
        <v>0</v>
      </c>
      <c r="BF32" s="99">
        <f>SUMIFS(通讯通路门店!$X:$X,通讯通路门店!$S:$S,$G32,通讯通路门店!$J:$J,"华为授权体验店")+SUMIFS(通讯通路门店!$AA:$AA,通讯通路门店!$S:$S,$G32,通讯通路门店!$J:$J,"华为堡垒店")</f>
        <v>0</v>
      </c>
      <c r="BG32" s="99">
        <f>SUMIFS(通讯通路门店!$Y:$Y,通讯通路门店!$S:$S,$G32,通讯通路门店!$J:$J,"小米体验店")</f>
        <v>0</v>
      </c>
      <c r="BH32" s="99">
        <f>SUMIFS(通讯通路门店!$AA:$AA,通讯通路门店!$S:$S,$G32,通讯通路门店!$J:$J,"苹果体验店")</f>
        <v>0</v>
      </c>
      <c r="BI32" s="99">
        <f>SUMIFS(通讯通路门店!$K:$K,通讯通路门店!$S:$S,$G32,通讯通路门店!$J:$J,"其他品牌专卖店")</f>
        <v>0</v>
      </c>
      <c r="BJ32" s="99">
        <f>SUMIFS(通讯通路门店!$AC:$AC,通讯通路门店!$S:$S,$G32)</f>
        <v>0</v>
      </c>
      <c r="BK32" s="99">
        <f>SUMIFS(通讯通路门店!$AD:$AD,通讯通路门店!$S:$S,$G32)</f>
        <v>0</v>
      </c>
      <c r="BL32" s="99">
        <f>SUMIFS(通讯通路门店!$AE:$AE,通讯通路门店!$S:$S,$G32)</f>
        <v>0</v>
      </c>
      <c r="BM32" s="99">
        <f>SUMIFS(通讯通路门店!$AF:$AF,通讯通路门店!$S:$S,$G32)</f>
        <v>0</v>
      </c>
      <c r="BN32" s="99">
        <f>SUMIFS(通讯通路门店!$AG:$AG,通讯通路门店!$S:$S,$G32)</f>
        <v>0</v>
      </c>
      <c r="BO32" s="99">
        <f>SUMIFS(通讯通路门店!$AH:$AH,通讯通路门店!$S:$S,$G32)</f>
        <v>0</v>
      </c>
      <c r="BP32" s="99">
        <f>SUMIFS(通讯通路门店!$AI:$AI,通讯通路门店!$S:$S,$G32)</f>
        <v>0</v>
      </c>
    </row>
    <row r="33" s="83" customFormat="1" ht="13.9" customHeight="1" spans="1:69">
      <c r="A33" s="99" t="str">
        <f>IFERROR(_xlfn.XLOOKUP($G33,通讯通路门店!$S$4:$S$993933,通讯通路门店!$A$4:$A$993933,0,0),"")</f>
        <v/>
      </c>
      <c r="B33" s="99" t="str">
        <f>IFERROR(_xlfn.XLOOKUP($G33,通讯通路门店!$S$4:$S$993933,通讯通路门店!$B$4:$B$993933,0,0),"")</f>
        <v/>
      </c>
      <c r="C33" s="99" t="str">
        <f>IFERROR(_xlfn.XLOOKUP($G33,通讯通路门店!$S$4:$S$993933,通讯通路门店!$C$4:$C$993933,0,0),"")</f>
        <v/>
      </c>
      <c r="D33" s="99" t="str">
        <f>IFERROR(_xlfn.XLOOKUP($G33,通讯通路门店!$S$4:$S$993933,通讯通路门店!$D$4:$D$993933,0,0),"")</f>
        <v/>
      </c>
      <c r="G33" s="101" t="e">
        <v>#N/A</v>
      </c>
      <c r="H33" s="102" t="str">
        <f>IFERROR(_xlfn.XLOOKUP($G33,通讯通路门店!$S$4:$S$993933,通讯通路门店!$R$4:$R$993933,0,0),"")</f>
        <v/>
      </c>
      <c r="U33" s="99">
        <f>COUNTIF(通讯通路门店!$S:$S,$G33)</f>
        <v>0</v>
      </c>
      <c r="V33" s="99">
        <f>COUNTIFS(通讯通路门店!$S:$S,$G33,通讯通路门店!$J:$J,"综合卖场")</f>
        <v>0</v>
      </c>
      <c r="W33" s="99">
        <f>SUMIFS(通讯通路门店!$AJ:$AJ,通讯通路门店!$S:$S,通讯客户沙盘!$G33)</f>
        <v>0</v>
      </c>
      <c r="X33" s="99">
        <f t="shared" si="0"/>
        <v>0</v>
      </c>
      <c r="Y33" s="99">
        <f>COUNTIFS(通讯通路门店!$S:$S,$G33,通讯通路门店!$J:$J,"荣耀体验店")+COUNTIFS(通讯通路门店!$S:$S,$G33,通讯通路门店!$J:$J,"荣耀授权专卖店")</f>
        <v>0</v>
      </c>
      <c r="Z33" s="99">
        <f>COUNTIFS(通讯通路门店!$S:$S,$G33,通讯通路门店!$J:$J,"VIVO体验店")</f>
        <v>0</v>
      </c>
      <c r="AA33" s="99">
        <f>COUNTIFS(通讯通路门店!$S:$S,$G33,通讯通路门店!$J:$J,"OPPO体验店")</f>
        <v>0</v>
      </c>
      <c r="AB33" s="99">
        <f>COUNTIFS(通讯通路门店!$S:$S,$G33,通讯通路门店!$J:$J,"华为授权体验店")+COUNTIFS(通讯通路门店!$S:$S,$G33,通讯通路门店!$J:$J,"华为堡垒店")</f>
        <v>0</v>
      </c>
      <c r="AC33" s="99">
        <f>COUNTIFS(通讯通路门店!$S:$S,$G33,通讯通路门店!$J:$J,"小米体验店")</f>
        <v>0</v>
      </c>
      <c r="AD33" s="99">
        <f>COUNTIFS(通讯通路门店!$S:$S,$G33,通讯通路门店!$J:$J,"苹果体验店")</f>
        <v>0</v>
      </c>
      <c r="AE33" s="99">
        <f>COUNTIFS(通讯通路门店!$S:$S,$G33,通讯通路门店!$J:$J,"其他品牌专卖店")</f>
        <v>0</v>
      </c>
      <c r="AF33" s="99">
        <f>SUMIFS(通讯通路门店!$BI:$BI,通讯通路门店!$S:$S,$G33)</f>
        <v>0</v>
      </c>
      <c r="AG33" s="99">
        <f>SUMIFS(通讯通路门店!$BH:$BH,通讯通路门店!$S:$S,$G33)</f>
        <v>0</v>
      </c>
      <c r="AH33" s="99">
        <f t="shared" si="1"/>
        <v>0</v>
      </c>
      <c r="AI33" s="99">
        <f>SUMIFS(通讯通路门店!$BB:$BB,通讯通路门店!$S:$S,$G33)</f>
        <v>0</v>
      </c>
      <c r="AJ33" s="99">
        <f>SUMIFS(通讯通路门店!$BE:$BE,通讯通路门店!$S:$S,$G33)</f>
        <v>0</v>
      </c>
      <c r="AK33" s="99">
        <f>SUMIFS(通讯通路门店!$BG:$BG,通讯通路门店!$S:$S,$G33)</f>
        <v>0</v>
      </c>
      <c r="AL33" s="99">
        <f>SUMIFS(通讯通路门店!$BC:$BC,通讯通路门店!$S:$S,$G33)</f>
        <v>0</v>
      </c>
      <c r="AM33" s="99">
        <f>SUMIFS(通讯通路门店!$BD:$BD,通讯通路门店!$S:$S,$G33)</f>
        <v>0</v>
      </c>
      <c r="AN33" s="99">
        <f>SUMIFS(通讯通路门店!$BF:$BF,通讯通路门店!$S:$S,$G33)</f>
        <v>0</v>
      </c>
      <c r="AO33" s="99">
        <f t="shared" si="2"/>
        <v>0</v>
      </c>
      <c r="AP33" s="99">
        <f>SUMIFS(通讯通路门店!$K:$K,通讯通路门店!$S:$S,$G33)</f>
        <v>0</v>
      </c>
      <c r="AR33" s="99">
        <f>SUMIFS(通讯通路门店!$T:$T,通讯通路门店!$S:$S,$G33)</f>
        <v>0</v>
      </c>
      <c r="AS33" s="99">
        <f>SUMIFS(通讯通路门店!$U:$U,通讯通路门店!$S:$S,$G33)</f>
        <v>0</v>
      </c>
      <c r="AT33" s="99">
        <f>SUMIFS(通讯通路门店!$V:$V,通讯通路门店!$S:$S,$G33)</f>
        <v>0</v>
      </c>
      <c r="AU33" s="99">
        <f>SUMIFS(通讯通路门店!$W:$W,通讯通路门店!$S:$S,$G33)</f>
        <v>0</v>
      </c>
      <c r="AV33" s="99">
        <f>SUMIFS(通讯通路门店!$Z:$Z,通讯通路门店!$S:$S,$G33)</f>
        <v>0</v>
      </c>
      <c r="AW33" s="99">
        <f>SUMIFS(通讯通路门店!$AB:$AB,通讯通路门店!$S:$S,$G33)</f>
        <v>0</v>
      </c>
      <c r="AX33" s="99">
        <f>SUMIFS(通讯通路门店!$X:$X,通讯通路门店!$S:$S,$G33)</f>
        <v>0</v>
      </c>
      <c r="AY33" s="99">
        <f>SUMIFS(通讯通路门店!$Y:$Y,通讯通路门店!$S:$S,$G33)</f>
        <v>0</v>
      </c>
      <c r="AZ33" s="99">
        <f>SUMIFS(通讯通路门店!$AA:$AA,通讯通路门店!$S:$S,$G33)</f>
        <v>0</v>
      </c>
      <c r="BA33" s="99">
        <f t="shared" si="3"/>
        <v>0</v>
      </c>
      <c r="BB33" s="99">
        <f t="shared" si="4"/>
        <v>0</v>
      </c>
      <c r="BC33" s="99">
        <f>SUMIFS(通讯通路门店!$W:$W,通讯通路门店!$S:$S,$G33,通讯通路门店!$J:$J,"荣耀体验店")+SUMIFS(通讯通路门店!$W:$W,通讯通路门店!$S:$S,$G33,通讯通路门店!$J:$J,"荣耀授权专卖店")</f>
        <v>0</v>
      </c>
      <c r="BD33" s="99">
        <f>SUMIFS(通讯通路门店!$Z:$Z,通讯通路门店!$S:$S,$G33,通讯通路门店!$J:$J,"VIVO体验店")</f>
        <v>0</v>
      </c>
      <c r="BE33" s="99">
        <f>SUMIFS(通讯通路门店!$AB:$AB,通讯通路门店!$S:$S,$G33,通讯通路门店!$J:$J,"OPPO体验店")</f>
        <v>0</v>
      </c>
      <c r="BF33" s="99">
        <f>SUMIFS(通讯通路门店!$X:$X,通讯通路门店!$S:$S,$G33,通讯通路门店!$J:$J,"华为授权体验店")+SUMIFS(通讯通路门店!$AA:$AA,通讯通路门店!$S:$S,$G33,通讯通路门店!$J:$J,"华为堡垒店")</f>
        <v>0</v>
      </c>
      <c r="BG33" s="99">
        <f>SUMIFS(通讯通路门店!$Y:$Y,通讯通路门店!$S:$S,$G33,通讯通路门店!$J:$J,"小米体验店")</f>
        <v>0</v>
      </c>
      <c r="BH33" s="99">
        <f>SUMIFS(通讯通路门店!$AA:$AA,通讯通路门店!$S:$S,$G33,通讯通路门店!$J:$J,"苹果体验店")</f>
        <v>0</v>
      </c>
      <c r="BI33" s="99">
        <f>SUMIFS(通讯通路门店!$K:$K,通讯通路门店!$S:$S,$G33,通讯通路门店!$J:$J,"其他品牌专卖店")</f>
        <v>0</v>
      </c>
      <c r="BJ33" s="99">
        <f>SUMIFS(通讯通路门店!$AC:$AC,通讯通路门店!$S:$S,$G33)</f>
        <v>0</v>
      </c>
      <c r="BK33" s="99">
        <f>SUMIFS(通讯通路门店!$AD:$AD,通讯通路门店!$S:$S,$G33)</f>
        <v>0</v>
      </c>
      <c r="BL33" s="99">
        <f>SUMIFS(通讯通路门店!$AE:$AE,通讯通路门店!$S:$S,$G33)</f>
        <v>0</v>
      </c>
      <c r="BM33" s="99">
        <f>SUMIFS(通讯通路门店!$AF:$AF,通讯通路门店!$S:$S,$G33)</f>
        <v>0</v>
      </c>
      <c r="BN33" s="99">
        <f>SUMIFS(通讯通路门店!$AG:$AG,通讯通路门店!$S:$S,$G33)</f>
        <v>0</v>
      </c>
      <c r="BO33" s="99">
        <f>SUMIFS(通讯通路门店!$AH:$AH,通讯通路门店!$S:$S,$G33)</f>
        <v>0</v>
      </c>
      <c r="BP33" s="99">
        <f>SUMIFS(通讯通路门店!$AI:$AI,通讯通路门店!$S:$S,$G33)</f>
        <v>0</v>
      </c>
    </row>
    <row r="34" s="83" customFormat="1" ht="13.9" customHeight="1" spans="1:69">
      <c r="A34" s="99" t="str">
        <f>IFERROR(_xlfn.XLOOKUP($G34,通讯通路门店!$S$4:$S$993933,通讯通路门店!$A$4:$A$993933,0,0),"")</f>
        <v/>
      </c>
      <c r="B34" s="99" t="str">
        <f>IFERROR(_xlfn.XLOOKUP($G34,通讯通路门店!$S$4:$S$993933,通讯通路门店!$B$4:$B$993933,0,0),"")</f>
        <v/>
      </c>
      <c r="C34" s="99" t="str">
        <f>IFERROR(_xlfn.XLOOKUP($G34,通讯通路门店!$S$4:$S$993933,通讯通路门店!$C$4:$C$993933,0,0),"")</f>
        <v/>
      </c>
      <c r="D34" s="99" t="str">
        <f>IFERROR(_xlfn.XLOOKUP($G34,通讯通路门店!$S$4:$S$993933,通讯通路门店!$D$4:$D$993933,0,0),"")</f>
        <v/>
      </c>
      <c r="G34" s="101" t="e">
        <v>#N/A</v>
      </c>
      <c r="H34" s="102" t="str">
        <f>IFERROR(_xlfn.XLOOKUP($G34,通讯通路门店!$S$4:$S$993933,通讯通路门店!$R$4:$R$993933,0,0),"")</f>
        <v/>
      </c>
      <c r="U34" s="99">
        <f>COUNTIF(通讯通路门店!$S:$S,$G34)</f>
        <v>0</v>
      </c>
      <c r="V34" s="99">
        <f>COUNTIFS(通讯通路门店!$S:$S,$G34,通讯通路门店!$J:$J,"综合卖场")</f>
        <v>0</v>
      </c>
      <c r="W34" s="99">
        <f>SUMIFS(通讯通路门店!$AJ:$AJ,通讯通路门店!$S:$S,通讯客户沙盘!$G34)</f>
        <v>0</v>
      </c>
      <c r="X34" s="99">
        <f t="shared" si="0"/>
        <v>0</v>
      </c>
      <c r="Y34" s="99">
        <f>COUNTIFS(通讯通路门店!$S:$S,$G34,通讯通路门店!$J:$J,"荣耀体验店")+COUNTIFS(通讯通路门店!$S:$S,$G34,通讯通路门店!$J:$J,"荣耀授权专卖店")</f>
        <v>0</v>
      </c>
      <c r="Z34" s="99">
        <f>COUNTIFS(通讯通路门店!$S:$S,$G34,通讯通路门店!$J:$J,"VIVO体验店")</f>
        <v>0</v>
      </c>
      <c r="AA34" s="99">
        <f>COUNTIFS(通讯通路门店!$S:$S,$G34,通讯通路门店!$J:$J,"OPPO体验店")</f>
        <v>0</v>
      </c>
      <c r="AB34" s="99">
        <f>COUNTIFS(通讯通路门店!$S:$S,$G34,通讯通路门店!$J:$J,"华为授权体验店")+COUNTIFS(通讯通路门店!$S:$S,$G34,通讯通路门店!$J:$J,"华为堡垒店")</f>
        <v>0</v>
      </c>
      <c r="AC34" s="99">
        <f>COUNTIFS(通讯通路门店!$S:$S,$G34,通讯通路门店!$J:$J,"小米体验店")</f>
        <v>0</v>
      </c>
      <c r="AD34" s="99">
        <f>COUNTIFS(通讯通路门店!$S:$S,$G34,通讯通路门店!$J:$J,"苹果体验店")</f>
        <v>0</v>
      </c>
      <c r="AE34" s="99">
        <f>COUNTIFS(通讯通路门店!$S:$S,$G34,通讯通路门店!$J:$J,"其他品牌专卖店")</f>
        <v>0</v>
      </c>
      <c r="AF34" s="99">
        <f>SUMIFS(通讯通路门店!$BI:$BI,通讯通路门店!$S:$S,$G34)</f>
        <v>0</v>
      </c>
      <c r="AG34" s="99">
        <f>SUMIFS(通讯通路门店!$BH:$BH,通讯通路门店!$S:$S,$G34)</f>
        <v>0</v>
      </c>
      <c r="AH34" s="99">
        <f t="shared" si="1"/>
        <v>0</v>
      </c>
      <c r="AI34" s="99">
        <f>SUMIFS(通讯通路门店!$BB:$BB,通讯通路门店!$S:$S,$G34)</f>
        <v>0</v>
      </c>
      <c r="AJ34" s="99">
        <f>SUMIFS(通讯通路门店!$BE:$BE,通讯通路门店!$S:$S,$G34)</f>
        <v>0</v>
      </c>
      <c r="AK34" s="99">
        <f>SUMIFS(通讯通路门店!$BG:$BG,通讯通路门店!$S:$S,$G34)</f>
        <v>0</v>
      </c>
      <c r="AL34" s="99">
        <f>SUMIFS(通讯通路门店!$BC:$BC,通讯通路门店!$S:$S,$G34)</f>
        <v>0</v>
      </c>
      <c r="AM34" s="99">
        <f>SUMIFS(通讯通路门店!$BD:$BD,通讯通路门店!$S:$S,$G34)</f>
        <v>0</v>
      </c>
      <c r="AN34" s="99">
        <f>SUMIFS(通讯通路门店!$BF:$BF,通讯通路门店!$S:$S,$G34)</f>
        <v>0</v>
      </c>
      <c r="AO34" s="99">
        <f t="shared" si="2"/>
        <v>0</v>
      </c>
      <c r="AP34" s="99">
        <f>SUMIFS(通讯通路门店!$K:$K,通讯通路门店!$S:$S,$G34)</f>
        <v>0</v>
      </c>
      <c r="AR34" s="99">
        <f>SUMIFS(通讯通路门店!$T:$T,通讯通路门店!$S:$S,$G34)</f>
        <v>0</v>
      </c>
      <c r="AS34" s="99">
        <f>SUMIFS(通讯通路门店!$U:$U,通讯通路门店!$S:$S,$G34)</f>
        <v>0</v>
      </c>
      <c r="AT34" s="99">
        <f>SUMIFS(通讯通路门店!$V:$V,通讯通路门店!$S:$S,$G34)</f>
        <v>0</v>
      </c>
      <c r="AU34" s="99">
        <f>SUMIFS(通讯通路门店!$W:$W,通讯通路门店!$S:$S,$G34)</f>
        <v>0</v>
      </c>
      <c r="AV34" s="99">
        <f>SUMIFS(通讯通路门店!$Z:$Z,通讯通路门店!$S:$S,$G34)</f>
        <v>0</v>
      </c>
      <c r="AW34" s="99">
        <f>SUMIFS(通讯通路门店!$AB:$AB,通讯通路门店!$S:$S,$G34)</f>
        <v>0</v>
      </c>
      <c r="AX34" s="99">
        <f>SUMIFS(通讯通路门店!$X:$X,通讯通路门店!$S:$S,$G34)</f>
        <v>0</v>
      </c>
      <c r="AY34" s="99">
        <f>SUMIFS(通讯通路门店!$Y:$Y,通讯通路门店!$S:$S,$G34)</f>
        <v>0</v>
      </c>
      <c r="AZ34" s="99">
        <f>SUMIFS(通讯通路门店!$AA:$AA,通讯通路门店!$S:$S,$G34)</f>
        <v>0</v>
      </c>
      <c r="BA34" s="99">
        <f t="shared" si="3"/>
        <v>0</v>
      </c>
      <c r="BB34" s="99">
        <f t="shared" si="4"/>
        <v>0</v>
      </c>
      <c r="BC34" s="99">
        <f>SUMIFS(通讯通路门店!$W:$W,通讯通路门店!$S:$S,$G34,通讯通路门店!$J:$J,"荣耀体验店")+SUMIFS(通讯通路门店!$W:$W,通讯通路门店!$S:$S,$G34,通讯通路门店!$J:$J,"荣耀授权专卖店")</f>
        <v>0</v>
      </c>
      <c r="BD34" s="99">
        <f>SUMIFS(通讯通路门店!$Z:$Z,通讯通路门店!$S:$S,$G34,通讯通路门店!$J:$J,"VIVO体验店")</f>
        <v>0</v>
      </c>
      <c r="BE34" s="99">
        <f>SUMIFS(通讯通路门店!$AB:$AB,通讯通路门店!$S:$S,$G34,通讯通路门店!$J:$J,"OPPO体验店")</f>
        <v>0</v>
      </c>
      <c r="BF34" s="99">
        <f>SUMIFS(通讯通路门店!$X:$X,通讯通路门店!$S:$S,$G34,通讯通路门店!$J:$J,"华为授权体验店")+SUMIFS(通讯通路门店!$AA:$AA,通讯通路门店!$S:$S,$G34,通讯通路门店!$J:$J,"华为堡垒店")</f>
        <v>0</v>
      </c>
      <c r="BG34" s="99">
        <f>SUMIFS(通讯通路门店!$Y:$Y,通讯通路门店!$S:$S,$G34,通讯通路门店!$J:$J,"小米体验店")</f>
        <v>0</v>
      </c>
      <c r="BH34" s="99">
        <f>SUMIFS(通讯通路门店!$AA:$AA,通讯通路门店!$S:$S,$G34,通讯通路门店!$J:$J,"苹果体验店")</f>
        <v>0</v>
      </c>
      <c r="BI34" s="99">
        <f>SUMIFS(通讯通路门店!$K:$K,通讯通路门店!$S:$S,$G34,通讯通路门店!$J:$J,"其他品牌专卖店")</f>
        <v>0</v>
      </c>
      <c r="BJ34" s="99">
        <f>SUMIFS(通讯通路门店!$AC:$AC,通讯通路门店!$S:$S,$G34)</f>
        <v>0</v>
      </c>
      <c r="BK34" s="99">
        <f>SUMIFS(通讯通路门店!$AD:$AD,通讯通路门店!$S:$S,$G34)</f>
        <v>0</v>
      </c>
      <c r="BL34" s="99">
        <f>SUMIFS(通讯通路门店!$AE:$AE,通讯通路门店!$S:$S,$G34)</f>
        <v>0</v>
      </c>
      <c r="BM34" s="99">
        <f>SUMIFS(通讯通路门店!$AF:$AF,通讯通路门店!$S:$S,$G34)</f>
        <v>0</v>
      </c>
      <c r="BN34" s="99">
        <f>SUMIFS(通讯通路门店!$AG:$AG,通讯通路门店!$S:$S,$G34)</f>
        <v>0</v>
      </c>
      <c r="BO34" s="99">
        <f>SUMIFS(通讯通路门店!$AH:$AH,通讯通路门店!$S:$S,$G34)</f>
        <v>0</v>
      </c>
      <c r="BP34" s="99">
        <f>SUMIFS(通讯通路门店!$AI:$AI,通讯通路门店!$S:$S,$G34)</f>
        <v>0</v>
      </c>
    </row>
    <row r="35" s="83" customFormat="1" ht="13.9" customHeight="1" spans="1:69">
      <c r="A35" s="99" t="str">
        <f>IFERROR(_xlfn.XLOOKUP($G35,通讯通路门店!$S$4:$S$993933,通讯通路门店!$A$4:$A$993933,0,0),"")</f>
        <v/>
      </c>
      <c r="B35" s="99" t="str">
        <f>IFERROR(_xlfn.XLOOKUP($G35,通讯通路门店!$S$4:$S$993933,通讯通路门店!$B$4:$B$993933,0,0),"")</f>
        <v/>
      </c>
      <c r="C35" s="99" t="str">
        <f>IFERROR(_xlfn.XLOOKUP($G35,通讯通路门店!$S$4:$S$993933,通讯通路门店!$C$4:$C$993933,0,0),"")</f>
        <v/>
      </c>
      <c r="D35" s="99" t="str">
        <f>IFERROR(_xlfn.XLOOKUP($G35,通讯通路门店!$S$4:$S$993933,通讯通路门店!$D$4:$D$993933,0,0),"")</f>
        <v/>
      </c>
      <c r="G35" s="101" t="e">
        <v>#N/A</v>
      </c>
      <c r="H35" s="102" t="str">
        <f>IFERROR(_xlfn.XLOOKUP($G35,通讯通路门店!$S$4:$S$993933,通讯通路门店!$R$4:$R$993933,0,0),"")</f>
        <v/>
      </c>
      <c r="U35" s="99">
        <f>COUNTIF(通讯通路门店!$S:$S,$G35)</f>
        <v>0</v>
      </c>
      <c r="V35" s="99">
        <f>COUNTIFS(通讯通路门店!$S:$S,$G35,通讯通路门店!$J:$J,"综合卖场")</f>
        <v>0</v>
      </c>
      <c r="W35" s="99">
        <f>SUMIFS(通讯通路门店!$AJ:$AJ,通讯通路门店!$S:$S,通讯客户沙盘!$G35)</f>
        <v>0</v>
      </c>
      <c r="X35" s="99">
        <f t="shared" si="0"/>
        <v>0</v>
      </c>
      <c r="Y35" s="99">
        <f>COUNTIFS(通讯通路门店!$S:$S,$G35,通讯通路门店!$J:$J,"荣耀体验店")+COUNTIFS(通讯通路门店!$S:$S,$G35,通讯通路门店!$J:$J,"荣耀授权专卖店")</f>
        <v>0</v>
      </c>
      <c r="Z35" s="99">
        <f>COUNTIFS(通讯通路门店!$S:$S,$G35,通讯通路门店!$J:$J,"VIVO体验店")</f>
        <v>0</v>
      </c>
      <c r="AA35" s="99">
        <f>COUNTIFS(通讯通路门店!$S:$S,$G35,通讯通路门店!$J:$J,"OPPO体验店")</f>
        <v>0</v>
      </c>
      <c r="AB35" s="99">
        <f>COUNTIFS(通讯通路门店!$S:$S,$G35,通讯通路门店!$J:$J,"华为授权体验店")+COUNTIFS(通讯通路门店!$S:$S,$G35,通讯通路门店!$J:$J,"华为堡垒店")</f>
        <v>0</v>
      </c>
      <c r="AC35" s="99">
        <f>COUNTIFS(通讯通路门店!$S:$S,$G35,通讯通路门店!$J:$J,"小米体验店")</f>
        <v>0</v>
      </c>
      <c r="AD35" s="99">
        <f>COUNTIFS(通讯通路门店!$S:$S,$G35,通讯通路门店!$J:$J,"苹果体验店")</f>
        <v>0</v>
      </c>
      <c r="AE35" s="99">
        <f>COUNTIFS(通讯通路门店!$S:$S,$G35,通讯通路门店!$J:$J,"其他品牌专卖店")</f>
        <v>0</v>
      </c>
      <c r="AF35" s="99">
        <f>SUMIFS(通讯通路门店!$BI:$BI,通讯通路门店!$S:$S,$G35)</f>
        <v>0</v>
      </c>
      <c r="AG35" s="99">
        <f>SUMIFS(通讯通路门店!$BH:$BH,通讯通路门店!$S:$S,$G35)</f>
        <v>0</v>
      </c>
      <c r="AH35" s="99">
        <f t="shared" si="1"/>
        <v>0</v>
      </c>
      <c r="AI35" s="99">
        <f>SUMIFS(通讯通路门店!$BB:$BB,通讯通路门店!$S:$S,$G35)</f>
        <v>0</v>
      </c>
      <c r="AJ35" s="99">
        <f>SUMIFS(通讯通路门店!$BE:$BE,通讯通路门店!$S:$S,$G35)</f>
        <v>0</v>
      </c>
      <c r="AK35" s="99">
        <f>SUMIFS(通讯通路门店!$BG:$BG,通讯通路门店!$S:$S,$G35)</f>
        <v>0</v>
      </c>
      <c r="AL35" s="99">
        <f>SUMIFS(通讯通路门店!$BC:$BC,通讯通路门店!$S:$S,$G35)</f>
        <v>0</v>
      </c>
      <c r="AM35" s="99">
        <f>SUMIFS(通讯通路门店!$BD:$BD,通讯通路门店!$S:$S,$G35)</f>
        <v>0</v>
      </c>
      <c r="AN35" s="99">
        <f>SUMIFS(通讯通路门店!$BF:$BF,通讯通路门店!$S:$S,$G35)</f>
        <v>0</v>
      </c>
      <c r="AO35" s="99">
        <f t="shared" si="2"/>
        <v>0</v>
      </c>
      <c r="AP35" s="99">
        <f>SUMIFS(通讯通路门店!$K:$K,通讯通路门店!$S:$S,$G35)</f>
        <v>0</v>
      </c>
      <c r="AR35" s="99">
        <f>SUMIFS(通讯通路门店!$T:$T,通讯通路门店!$S:$S,$G35)</f>
        <v>0</v>
      </c>
      <c r="AS35" s="99">
        <f>SUMIFS(通讯通路门店!$U:$U,通讯通路门店!$S:$S,$G35)</f>
        <v>0</v>
      </c>
      <c r="AT35" s="99">
        <f>SUMIFS(通讯通路门店!$V:$V,通讯通路门店!$S:$S,$G35)</f>
        <v>0</v>
      </c>
      <c r="AU35" s="99">
        <f>SUMIFS(通讯通路门店!$W:$W,通讯通路门店!$S:$S,$G35)</f>
        <v>0</v>
      </c>
      <c r="AV35" s="99">
        <f>SUMIFS(通讯通路门店!$Z:$Z,通讯通路门店!$S:$S,$G35)</f>
        <v>0</v>
      </c>
      <c r="AW35" s="99">
        <f>SUMIFS(通讯通路门店!$AB:$AB,通讯通路门店!$S:$S,$G35)</f>
        <v>0</v>
      </c>
      <c r="AX35" s="99">
        <f>SUMIFS(通讯通路门店!$X:$X,通讯通路门店!$S:$S,$G35)</f>
        <v>0</v>
      </c>
      <c r="AY35" s="99">
        <f>SUMIFS(通讯通路门店!$Y:$Y,通讯通路门店!$S:$S,$G35)</f>
        <v>0</v>
      </c>
      <c r="AZ35" s="99">
        <f>SUMIFS(通讯通路门店!$AA:$AA,通讯通路门店!$S:$S,$G35)</f>
        <v>0</v>
      </c>
      <c r="BA35" s="99">
        <f t="shared" si="3"/>
        <v>0</v>
      </c>
      <c r="BB35" s="99">
        <f t="shared" si="4"/>
        <v>0</v>
      </c>
      <c r="BC35" s="99">
        <f>SUMIFS(通讯通路门店!$W:$W,通讯通路门店!$S:$S,$G35,通讯通路门店!$J:$J,"荣耀体验店")+SUMIFS(通讯通路门店!$W:$W,通讯通路门店!$S:$S,$G35,通讯通路门店!$J:$J,"荣耀授权专卖店")</f>
        <v>0</v>
      </c>
      <c r="BD35" s="99">
        <f>SUMIFS(通讯通路门店!$Z:$Z,通讯通路门店!$S:$S,$G35,通讯通路门店!$J:$J,"VIVO体验店")</f>
        <v>0</v>
      </c>
      <c r="BE35" s="99">
        <f>SUMIFS(通讯通路门店!$AB:$AB,通讯通路门店!$S:$S,$G35,通讯通路门店!$J:$J,"OPPO体验店")</f>
        <v>0</v>
      </c>
      <c r="BF35" s="99">
        <f>SUMIFS(通讯通路门店!$X:$X,通讯通路门店!$S:$S,$G35,通讯通路门店!$J:$J,"华为授权体验店")+SUMIFS(通讯通路门店!$AA:$AA,通讯通路门店!$S:$S,$G35,通讯通路门店!$J:$J,"华为堡垒店")</f>
        <v>0</v>
      </c>
      <c r="BG35" s="99">
        <f>SUMIFS(通讯通路门店!$Y:$Y,通讯通路门店!$S:$S,$G35,通讯通路门店!$J:$J,"小米体验店")</f>
        <v>0</v>
      </c>
      <c r="BH35" s="99">
        <f>SUMIFS(通讯通路门店!$AA:$AA,通讯通路门店!$S:$S,$G35,通讯通路门店!$J:$J,"苹果体验店")</f>
        <v>0</v>
      </c>
      <c r="BI35" s="99">
        <f>SUMIFS(通讯通路门店!$K:$K,通讯通路门店!$S:$S,$G35,通讯通路门店!$J:$J,"其他品牌专卖店")</f>
        <v>0</v>
      </c>
      <c r="BJ35" s="99">
        <f>SUMIFS(通讯通路门店!$AC:$AC,通讯通路门店!$S:$S,$G35)</f>
        <v>0</v>
      </c>
      <c r="BK35" s="99">
        <f>SUMIFS(通讯通路门店!$AD:$AD,通讯通路门店!$S:$S,$G35)</f>
        <v>0</v>
      </c>
      <c r="BL35" s="99">
        <f>SUMIFS(通讯通路门店!$AE:$AE,通讯通路门店!$S:$S,$G35)</f>
        <v>0</v>
      </c>
      <c r="BM35" s="99">
        <f>SUMIFS(通讯通路门店!$AF:$AF,通讯通路门店!$S:$S,$G35)</f>
        <v>0</v>
      </c>
      <c r="BN35" s="99">
        <f>SUMIFS(通讯通路门店!$AG:$AG,通讯通路门店!$S:$S,$G35)</f>
        <v>0</v>
      </c>
      <c r="BO35" s="99">
        <f>SUMIFS(通讯通路门店!$AH:$AH,通讯通路门店!$S:$S,$G35)</f>
        <v>0</v>
      </c>
      <c r="BP35" s="99">
        <f>SUMIFS(通讯通路门店!$AI:$AI,通讯通路门店!$S:$S,$G35)</f>
        <v>0</v>
      </c>
    </row>
    <row r="36" s="83" customFormat="1" ht="13.9" customHeight="1" spans="1:69">
      <c r="A36" s="99" t="str">
        <f>IFERROR(_xlfn.XLOOKUP($G36,通讯通路门店!$S$4:$S$993933,通讯通路门店!$A$4:$A$993933,0,0),"")</f>
        <v/>
      </c>
      <c r="B36" s="99" t="str">
        <f>IFERROR(_xlfn.XLOOKUP($G36,通讯通路门店!$S$4:$S$993933,通讯通路门店!$B$4:$B$993933,0,0),"")</f>
        <v/>
      </c>
      <c r="C36" s="99" t="str">
        <f>IFERROR(_xlfn.XLOOKUP($G36,通讯通路门店!$S$4:$S$993933,通讯通路门店!$C$4:$C$993933,0,0),"")</f>
        <v/>
      </c>
      <c r="D36" s="99" t="str">
        <f>IFERROR(_xlfn.XLOOKUP($G36,通讯通路门店!$S$4:$S$993933,通讯通路门店!$D$4:$D$993933,0,0),"")</f>
        <v/>
      </c>
      <c r="G36" s="101" t="e">
        <v>#N/A</v>
      </c>
      <c r="H36" s="102" t="str">
        <f>IFERROR(_xlfn.XLOOKUP($G36,通讯通路门店!$S$4:$S$993933,通讯通路门店!$R$4:$R$993933,0,0),"")</f>
        <v/>
      </c>
      <c r="U36" s="99">
        <f>COUNTIF(通讯通路门店!$S:$S,$G36)</f>
        <v>0</v>
      </c>
      <c r="V36" s="99">
        <f>COUNTIFS(通讯通路门店!$S:$S,$G36,通讯通路门店!$J:$J,"综合卖场")</f>
        <v>0</v>
      </c>
      <c r="W36" s="99">
        <f>SUMIFS(通讯通路门店!$AJ:$AJ,通讯通路门店!$S:$S,通讯客户沙盘!$G36)</f>
        <v>0</v>
      </c>
      <c r="X36" s="99">
        <f t="shared" si="0"/>
        <v>0</v>
      </c>
      <c r="Y36" s="99">
        <f>COUNTIFS(通讯通路门店!$S:$S,$G36,通讯通路门店!$J:$J,"荣耀体验店")+COUNTIFS(通讯通路门店!$S:$S,$G36,通讯通路门店!$J:$J,"荣耀授权专卖店")</f>
        <v>0</v>
      </c>
      <c r="Z36" s="99">
        <f>COUNTIFS(通讯通路门店!$S:$S,$G36,通讯通路门店!$J:$J,"VIVO体验店")</f>
        <v>0</v>
      </c>
      <c r="AA36" s="99">
        <f>COUNTIFS(通讯通路门店!$S:$S,$G36,通讯通路门店!$J:$J,"OPPO体验店")</f>
        <v>0</v>
      </c>
      <c r="AB36" s="99">
        <f>COUNTIFS(通讯通路门店!$S:$S,$G36,通讯通路门店!$J:$J,"华为授权体验店")+COUNTIFS(通讯通路门店!$S:$S,$G36,通讯通路门店!$J:$J,"华为堡垒店")</f>
        <v>0</v>
      </c>
      <c r="AC36" s="99">
        <f>COUNTIFS(通讯通路门店!$S:$S,$G36,通讯通路门店!$J:$J,"小米体验店")</f>
        <v>0</v>
      </c>
      <c r="AD36" s="99">
        <f>COUNTIFS(通讯通路门店!$S:$S,$G36,通讯通路门店!$J:$J,"苹果体验店")</f>
        <v>0</v>
      </c>
      <c r="AE36" s="99">
        <f>COUNTIFS(通讯通路门店!$S:$S,$G36,通讯通路门店!$J:$J,"其他品牌专卖店")</f>
        <v>0</v>
      </c>
      <c r="AF36" s="99">
        <f>SUMIFS(通讯通路门店!$BI:$BI,通讯通路门店!$S:$S,$G36)</f>
        <v>0</v>
      </c>
      <c r="AG36" s="99">
        <f>SUMIFS(通讯通路门店!$BH:$BH,通讯通路门店!$S:$S,$G36)</f>
        <v>0</v>
      </c>
      <c r="AH36" s="99">
        <f t="shared" si="1"/>
        <v>0</v>
      </c>
      <c r="AI36" s="99">
        <f>SUMIFS(通讯通路门店!$BB:$BB,通讯通路门店!$S:$S,$G36)</f>
        <v>0</v>
      </c>
      <c r="AJ36" s="99">
        <f>SUMIFS(通讯通路门店!$BE:$BE,通讯通路门店!$S:$S,$G36)</f>
        <v>0</v>
      </c>
      <c r="AK36" s="99">
        <f>SUMIFS(通讯通路门店!$BG:$BG,通讯通路门店!$S:$S,$G36)</f>
        <v>0</v>
      </c>
      <c r="AL36" s="99">
        <f>SUMIFS(通讯通路门店!$BC:$BC,通讯通路门店!$S:$S,$G36)</f>
        <v>0</v>
      </c>
      <c r="AM36" s="99">
        <f>SUMIFS(通讯通路门店!$BD:$BD,通讯通路门店!$S:$S,$G36)</f>
        <v>0</v>
      </c>
      <c r="AN36" s="99">
        <f>SUMIFS(通讯通路门店!$BF:$BF,通讯通路门店!$S:$S,$G36)</f>
        <v>0</v>
      </c>
      <c r="AO36" s="99">
        <f t="shared" si="2"/>
        <v>0</v>
      </c>
      <c r="AP36" s="99">
        <f>SUMIFS(通讯通路门店!$K:$K,通讯通路门店!$S:$S,$G36)</f>
        <v>0</v>
      </c>
      <c r="AR36" s="99">
        <f>SUMIFS(通讯通路门店!$T:$T,通讯通路门店!$S:$S,$G36)</f>
        <v>0</v>
      </c>
      <c r="AS36" s="99">
        <f>SUMIFS(通讯通路门店!$U:$U,通讯通路门店!$S:$S,$G36)</f>
        <v>0</v>
      </c>
      <c r="AT36" s="99">
        <f>SUMIFS(通讯通路门店!$V:$V,通讯通路门店!$S:$S,$G36)</f>
        <v>0</v>
      </c>
      <c r="AU36" s="99">
        <f>SUMIFS(通讯通路门店!$W:$W,通讯通路门店!$S:$S,$G36)</f>
        <v>0</v>
      </c>
      <c r="AV36" s="99">
        <f>SUMIFS(通讯通路门店!$Z:$Z,通讯通路门店!$S:$S,$G36)</f>
        <v>0</v>
      </c>
      <c r="AW36" s="99">
        <f>SUMIFS(通讯通路门店!$AB:$AB,通讯通路门店!$S:$S,$G36)</f>
        <v>0</v>
      </c>
      <c r="AX36" s="99">
        <f>SUMIFS(通讯通路门店!$X:$X,通讯通路门店!$S:$S,$G36)</f>
        <v>0</v>
      </c>
      <c r="AY36" s="99">
        <f>SUMIFS(通讯通路门店!$Y:$Y,通讯通路门店!$S:$S,$G36)</f>
        <v>0</v>
      </c>
      <c r="AZ36" s="99">
        <f>SUMIFS(通讯通路门店!$AA:$AA,通讯通路门店!$S:$S,$G36)</f>
        <v>0</v>
      </c>
      <c r="BA36" s="99">
        <f t="shared" si="3"/>
        <v>0</v>
      </c>
      <c r="BB36" s="99">
        <f t="shared" si="4"/>
        <v>0</v>
      </c>
      <c r="BC36" s="99">
        <f>SUMIFS(通讯通路门店!$W:$W,通讯通路门店!$S:$S,$G36,通讯通路门店!$J:$J,"荣耀体验店")+SUMIFS(通讯通路门店!$W:$W,通讯通路门店!$S:$S,$G36,通讯通路门店!$J:$J,"荣耀授权专卖店")</f>
        <v>0</v>
      </c>
      <c r="BD36" s="99">
        <f>SUMIFS(通讯通路门店!$Z:$Z,通讯通路门店!$S:$S,$G36,通讯通路门店!$J:$J,"VIVO体验店")</f>
        <v>0</v>
      </c>
      <c r="BE36" s="99">
        <f>SUMIFS(通讯通路门店!$AB:$AB,通讯通路门店!$S:$S,$G36,通讯通路门店!$J:$J,"OPPO体验店")</f>
        <v>0</v>
      </c>
      <c r="BF36" s="99">
        <f>SUMIFS(通讯通路门店!$X:$X,通讯通路门店!$S:$S,$G36,通讯通路门店!$J:$J,"华为授权体验店")+SUMIFS(通讯通路门店!$AA:$AA,通讯通路门店!$S:$S,$G36,通讯通路门店!$J:$J,"华为堡垒店")</f>
        <v>0</v>
      </c>
      <c r="BG36" s="99">
        <f>SUMIFS(通讯通路门店!$Y:$Y,通讯通路门店!$S:$S,$G36,通讯通路门店!$J:$J,"小米体验店")</f>
        <v>0</v>
      </c>
      <c r="BH36" s="99">
        <f>SUMIFS(通讯通路门店!$AA:$AA,通讯通路门店!$S:$S,$G36,通讯通路门店!$J:$J,"苹果体验店")</f>
        <v>0</v>
      </c>
      <c r="BI36" s="99">
        <f>SUMIFS(通讯通路门店!$K:$K,通讯通路门店!$S:$S,$G36,通讯通路门店!$J:$J,"其他品牌专卖店")</f>
        <v>0</v>
      </c>
      <c r="BJ36" s="99">
        <f>SUMIFS(通讯通路门店!$AC:$AC,通讯通路门店!$S:$S,$G36)</f>
        <v>0</v>
      </c>
      <c r="BK36" s="99">
        <f>SUMIFS(通讯通路门店!$AD:$AD,通讯通路门店!$S:$S,$G36)</f>
        <v>0</v>
      </c>
      <c r="BL36" s="99">
        <f>SUMIFS(通讯通路门店!$AE:$AE,通讯通路门店!$S:$S,$G36)</f>
        <v>0</v>
      </c>
      <c r="BM36" s="99">
        <f>SUMIFS(通讯通路门店!$AF:$AF,通讯通路门店!$S:$S,$G36)</f>
        <v>0</v>
      </c>
      <c r="BN36" s="99">
        <f>SUMIFS(通讯通路门店!$AG:$AG,通讯通路门店!$S:$S,$G36)</f>
        <v>0</v>
      </c>
      <c r="BO36" s="99">
        <f>SUMIFS(通讯通路门店!$AH:$AH,通讯通路门店!$S:$S,$G36)</f>
        <v>0</v>
      </c>
      <c r="BP36" s="99">
        <f>SUMIFS(通讯通路门店!$AI:$AI,通讯通路门店!$S:$S,$G36)</f>
        <v>0</v>
      </c>
    </row>
    <row r="37" s="83" customFormat="1" ht="13.9" customHeight="1" spans="1:69">
      <c r="A37" s="99" t="str">
        <f>IFERROR(_xlfn.XLOOKUP($G37,通讯通路门店!$S$4:$S$993933,通讯通路门店!$A$4:$A$993933,0,0),"")</f>
        <v/>
      </c>
      <c r="B37" s="99" t="str">
        <f>IFERROR(_xlfn.XLOOKUP($G37,通讯通路门店!$S$4:$S$993933,通讯通路门店!$B$4:$B$993933,0,0),"")</f>
        <v/>
      </c>
      <c r="C37" s="99" t="str">
        <f>IFERROR(_xlfn.XLOOKUP($G37,通讯通路门店!$S$4:$S$993933,通讯通路门店!$C$4:$C$993933,0,0),"")</f>
        <v/>
      </c>
      <c r="D37" s="99" t="str">
        <f>IFERROR(_xlfn.XLOOKUP($G37,通讯通路门店!$S$4:$S$993933,通讯通路门店!$D$4:$D$993933,0,0),"")</f>
        <v/>
      </c>
      <c r="G37" s="101" t="e">
        <v>#N/A</v>
      </c>
      <c r="H37" s="102" t="str">
        <f>IFERROR(_xlfn.XLOOKUP($G37,通讯通路门店!$S$4:$S$993933,通讯通路门店!$R$4:$R$993933,0,0),"")</f>
        <v/>
      </c>
      <c r="U37" s="99">
        <f>COUNTIF(通讯通路门店!$S:$S,$G37)</f>
        <v>0</v>
      </c>
      <c r="V37" s="99">
        <f>COUNTIFS(通讯通路门店!$S:$S,$G37,通讯通路门店!$J:$J,"综合卖场")</f>
        <v>0</v>
      </c>
      <c r="W37" s="99">
        <f>SUMIFS(通讯通路门店!$AJ:$AJ,通讯通路门店!$S:$S,通讯客户沙盘!$G37)</f>
        <v>0</v>
      </c>
      <c r="X37" s="99">
        <f t="shared" si="0"/>
        <v>0</v>
      </c>
      <c r="Y37" s="99">
        <f>COUNTIFS(通讯通路门店!$S:$S,$G37,通讯通路门店!$J:$J,"荣耀体验店")+COUNTIFS(通讯通路门店!$S:$S,$G37,通讯通路门店!$J:$J,"荣耀授权专卖店")</f>
        <v>0</v>
      </c>
      <c r="Z37" s="99">
        <f>COUNTIFS(通讯通路门店!$S:$S,$G37,通讯通路门店!$J:$J,"VIVO体验店")</f>
        <v>0</v>
      </c>
      <c r="AA37" s="99">
        <f>COUNTIFS(通讯通路门店!$S:$S,$G37,通讯通路门店!$J:$J,"OPPO体验店")</f>
        <v>0</v>
      </c>
      <c r="AB37" s="99">
        <f>COUNTIFS(通讯通路门店!$S:$S,$G37,通讯通路门店!$J:$J,"华为授权体验店")+COUNTIFS(通讯通路门店!$S:$S,$G37,通讯通路门店!$J:$J,"华为堡垒店")</f>
        <v>0</v>
      </c>
      <c r="AC37" s="99">
        <f>COUNTIFS(通讯通路门店!$S:$S,$G37,通讯通路门店!$J:$J,"小米体验店")</f>
        <v>0</v>
      </c>
      <c r="AD37" s="99">
        <f>COUNTIFS(通讯通路门店!$S:$S,$G37,通讯通路门店!$J:$J,"苹果体验店")</f>
        <v>0</v>
      </c>
      <c r="AE37" s="99">
        <f>COUNTIFS(通讯通路门店!$S:$S,$G37,通讯通路门店!$J:$J,"其他品牌专卖店")</f>
        <v>0</v>
      </c>
      <c r="AF37" s="99">
        <f>SUMIFS(通讯通路门店!$BI:$BI,通讯通路门店!$S:$S,$G37)</f>
        <v>0</v>
      </c>
      <c r="AG37" s="99">
        <f>SUMIFS(通讯通路门店!$BH:$BH,通讯通路门店!$S:$S,$G37)</f>
        <v>0</v>
      </c>
      <c r="AH37" s="99">
        <f t="shared" si="1"/>
        <v>0</v>
      </c>
      <c r="AI37" s="99">
        <f>SUMIFS(通讯通路门店!$BB:$BB,通讯通路门店!$S:$S,$G37)</f>
        <v>0</v>
      </c>
      <c r="AJ37" s="99">
        <f>SUMIFS(通讯通路门店!$BE:$BE,通讯通路门店!$S:$S,$G37)</f>
        <v>0</v>
      </c>
      <c r="AK37" s="99">
        <f>SUMIFS(通讯通路门店!$BG:$BG,通讯通路门店!$S:$S,$G37)</f>
        <v>0</v>
      </c>
      <c r="AL37" s="99">
        <f>SUMIFS(通讯通路门店!$BC:$BC,通讯通路门店!$S:$S,$G37)</f>
        <v>0</v>
      </c>
      <c r="AM37" s="99">
        <f>SUMIFS(通讯通路门店!$BD:$BD,通讯通路门店!$S:$S,$G37)</f>
        <v>0</v>
      </c>
      <c r="AN37" s="99">
        <f>SUMIFS(通讯通路门店!$BF:$BF,通讯通路门店!$S:$S,$G37)</f>
        <v>0</v>
      </c>
      <c r="AO37" s="99">
        <f t="shared" si="2"/>
        <v>0</v>
      </c>
      <c r="AP37" s="99">
        <f>SUMIFS(通讯通路门店!$K:$K,通讯通路门店!$S:$S,$G37)</f>
        <v>0</v>
      </c>
      <c r="AR37" s="99">
        <f>SUMIFS(通讯通路门店!$T:$T,通讯通路门店!$S:$S,$G37)</f>
        <v>0</v>
      </c>
      <c r="AS37" s="99">
        <f>SUMIFS(通讯通路门店!$U:$U,通讯通路门店!$S:$S,$G37)</f>
        <v>0</v>
      </c>
      <c r="AT37" s="99">
        <f>SUMIFS(通讯通路门店!$V:$V,通讯通路门店!$S:$S,$G37)</f>
        <v>0</v>
      </c>
      <c r="AU37" s="99">
        <f>SUMIFS(通讯通路门店!$W:$W,通讯通路门店!$S:$S,$G37)</f>
        <v>0</v>
      </c>
      <c r="AV37" s="99">
        <f>SUMIFS(通讯通路门店!$Z:$Z,通讯通路门店!$S:$S,$G37)</f>
        <v>0</v>
      </c>
      <c r="AW37" s="99">
        <f>SUMIFS(通讯通路门店!$AB:$AB,通讯通路门店!$S:$S,$G37)</f>
        <v>0</v>
      </c>
      <c r="AX37" s="99">
        <f>SUMIFS(通讯通路门店!$X:$X,通讯通路门店!$S:$S,$G37)</f>
        <v>0</v>
      </c>
      <c r="AY37" s="99">
        <f>SUMIFS(通讯通路门店!$Y:$Y,通讯通路门店!$S:$S,$G37)</f>
        <v>0</v>
      </c>
      <c r="AZ37" s="99">
        <f>SUMIFS(通讯通路门店!$AA:$AA,通讯通路门店!$S:$S,$G37)</f>
        <v>0</v>
      </c>
      <c r="BA37" s="99">
        <f t="shared" si="3"/>
        <v>0</v>
      </c>
      <c r="BB37" s="99">
        <f t="shared" si="4"/>
        <v>0</v>
      </c>
      <c r="BC37" s="99">
        <f>SUMIFS(通讯通路门店!$W:$W,通讯通路门店!$S:$S,$G37,通讯通路门店!$J:$J,"荣耀体验店")+SUMIFS(通讯通路门店!$W:$W,通讯通路门店!$S:$S,$G37,通讯通路门店!$J:$J,"荣耀授权专卖店")</f>
        <v>0</v>
      </c>
      <c r="BD37" s="99">
        <f>SUMIFS(通讯通路门店!$Z:$Z,通讯通路门店!$S:$S,$G37,通讯通路门店!$J:$J,"VIVO体验店")</f>
        <v>0</v>
      </c>
      <c r="BE37" s="99">
        <f>SUMIFS(通讯通路门店!$AB:$AB,通讯通路门店!$S:$S,$G37,通讯通路门店!$J:$J,"OPPO体验店")</f>
        <v>0</v>
      </c>
      <c r="BF37" s="99">
        <f>SUMIFS(通讯通路门店!$X:$X,通讯通路门店!$S:$S,$G37,通讯通路门店!$J:$J,"华为授权体验店")+SUMIFS(通讯通路门店!$AA:$AA,通讯通路门店!$S:$S,$G37,通讯通路门店!$J:$J,"华为堡垒店")</f>
        <v>0</v>
      </c>
      <c r="BG37" s="99">
        <f>SUMIFS(通讯通路门店!$Y:$Y,通讯通路门店!$S:$S,$G37,通讯通路门店!$J:$J,"小米体验店")</f>
        <v>0</v>
      </c>
      <c r="BH37" s="99">
        <f>SUMIFS(通讯通路门店!$AA:$AA,通讯通路门店!$S:$S,$G37,通讯通路门店!$J:$J,"苹果体验店")</f>
        <v>0</v>
      </c>
      <c r="BI37" s="99">
        <f>SUMIFS(通讯通路门店!$K:$K,通讯通路门店!$S:$S,$G37,通讯通路门店!$J:$J,"其他品牌专卖店")</f>
        <v>0</v>
      </c>
      <c r="BJ37" s="99">
        <f>SUMIFS(通讯通路门店!$AC:$AC,通讯通路门店!$S:$S,$G37)</f>
        <v>0</v>
      </c>
      <c r="BK37" s="99">
        <f>SUMIFS(通讯通路门店!$AD:$AD,通讯通路门店!$S:$S,$G37)</f>
        <v>0</v>
      </c>
      <c r="BL37" s="99">
        <f>SUMIFS(通讯通路门店!$AE:$AE,通讯通路门店!$S:$S,$G37)</f>
        <v>0</v>
      </c>
      <c r="BM37" s="99">
        <f>SUMIFS(通讯通路门店!$AF:$AF,通讯通路门店!$S:$S,$G37)</f>
        <v>0</v>
      </c>
      <c r="BN37" s="99">
        <f>SUMIFS(通讯通路门店!$AG:$AG,通讯通路门店!$S:$S,$G37)</f>
        <v>0</v>
      </c>
      <c r="BO37" s="99">
        <f>SUMIFS(通讯通路门店!$AH:$AH,通讯通路门店!$S:$S,$G37)</f>
        <v>0</v>
      </c>
      <c r="BP37" s="99">
        <f>SUMIFS(通讯通路门店!$AI:$AI,通讯通路门店!$S:$S,$G37)</f>
        <v>0</v>
      </c>
    </row>
    <row r="38" s="83" customFormat="1" ht="13.9" customHeight="1" spans="1:69">
      <c r="A38" s="99" t="str">
        <f>IFERROR(_xlfn.XLOOKUP($G38,通讯通路门店!$S$4:$S$993933,通讯通路门店!$A$4:$A$993933,0,0),"")</f>
        <v/>
      </c>
      <c r="B38" s="99" t="str">
        <f>IFERROR(_xlfn.XLOOKUP($G38,通讯通路门店!$S$4:$S$993933,通讯通路门店!$B$4:$B$993933,0,0),"")</f>
        <v/>
      </c>
      <c r="C38" s="99" t="str">
        <f>IFERROR(_xlfn.XLOOKUP($G38,通讯通路门店!$S$4:$S$993933,通讯通路门店!$C$4:$C$993933,0,0),"")</f>
        <v/>
      </c>
      <c r="D38" s="99" t="str">
        <f>IFERROR(_xlfn.XLOOKUP($G38,通讯通路门店!$S$4:$S$993933,通讯通路门店!$D$4:$D$993933,0,0),"")</f>
        <v/>
      </c>
      <c r="G38" s="101" t="e">
        <v>#N/A</v>
      </c>
      <c r="H38" s="102" t="str">
        <f>IFERROR(_xlfn.XLOOKUP($G38,通讯通路门店!$S$4:$S$993933,通讯通路门店!$R$4:$R$993933,0,0),"")</f>
        <v/>
      </c>
      <c r="U38" s="99">
        <f>COUNTIF(通讯通路门店!$S:$S,$G38)</f>
        <v>0</v>
      </c>
      <c r="V38" s="99">
        <f>COUNTIFS(通讯通路门店!$S:$S,$G38,通讯通路门店!$J:$J,"综合卖场")</f>
        <v>0</v>
      </c>
      <c r="W38" s="99">
        <f>SUMIFS(通讯通路门店!$AJ:$AJ,通讯通路门店!$S:$S,通讯客户沙盘!$G38)</f>
        <v>0</v>
      </c>
      <c r="X38" s="99">
        <f t="shared" si="0"/>
        <v>0</v>
      </c>
      <c r="Y38" s="99">
        <f>COUNTIFS(通讯通路门店!$S:$S,$G38,通讯通路门店!$J:$J,"荣耀体验店")+COUNTIFS(通讯通路门店!$S:$S,$G38,通讯通路门店!$J:$J,"荣耀授权专卖店")</f>
        <v>0</v>
      </c>
      <c r="Z38" s="99">
        <f>COUNTIFS(通讯通路门店!$S:$S,$G38,通讯通路门店!$J:$J,"VIVO体验店")</f>
        <v>0</v>
      </c>
      <c r="AA38" s="99">
        <f>COUNTIFS(通讯通路门店!$S:$S,$G38,通讯通路门店!$J:$J,"OPPO体验店")</f>
        <v>0</v>
      </c>
      <c r="AB38" s="99">
        <f>COUNTIFS(通讯通路门店!$S:$S,$G38,通讯通路门店!$J:$J,"华为授权体验店")+COUNTIFS(通讯通路门店!$S:$S,$G38,通讯通路门店!$J:$J,"华为堡垒店")</f>
        <v>0</v>
      </c>
      <c r="AC38" s="99">
        <f>COUNTIFS(通讯通路门店!$S:$S,$G38,通讯通路门店!$J:$J,"小米体验店")</f>
        <v>0</v>
      </c>
      <c r="AD38" s="99">
        <f>COUNTIFS(通讯通路门店!$S:$S,$G38,通讯通路门店!$J:$J,"苹果体验店")</f>
        <v>0</v>
      </c>
      <c r="AE38" s="99">
        <f>COUNTIFS(通讯通路门店!$S:$S,$G38,通讯通路门店!$J:$J,"其他品牌专卖店")</f>
        <v>0</v>
      </c>
      <c r="AF38" s="99">
        <f>SUMIFS(通讯通路门店!$BI:$BI,通讯通路门店!$S:$S,$G38)</f>
        <v>0</v>
      </c>
      <c r="AG38" s="99">
        <f>SUMIFS(通讯通路门店!$BH:$BH,通讯通路门店!$S:$S,$G38)</f>
        <v>0</v>
      </c>
      <c r="AH38" s="99">
        <f t="shared" si="1"/>
        <v>0</v>
      </c>
      <c r="AI38" s="99">
        <f>SUMIFS(通讯通路门店!$BB:$BB,通讯通路门店!$S:$S,$G38)</f>
        <v>0</v>
      </c>
      <c r="AJ38" s="99">
        <f>SUMIFS(通讯通路门店!$BE:$BE,通讯通路门店!$S:$S,$G38)</f>
        <v>0</v>
      </c>
      <c r="AK38" s="99">
        <f>SUMIFS(通讯通路门店!$BG:$BG,通讯通路门店!$S:$S,$G38)</f>
        <v>0</v>
      </c>
      <c r="AL38" s="99">
        <f>SUMIFS(通讯通路门店!$BC:$BC,通讯通路门店!$S:$S,$G38)</f>
        <v>0</v>
      </c>
      <c r="AM38" s="99">
        <f>SUMIFS(通讯通路门店!$BD:$BD,通讯通路门店!$S:$S,$G38)</f>
        <v>0</v>
      </c>
      <c r="AN38" s="99">
        <f>SUMIFS(通讯通路门店!$BF:$BF,通讯通路门店!$S:$S,$G38)</f>
        <v>0</v>
      </c>
      <c r="AO38" s="99">
        <f t="shared" si="2"/>
        <v>0</v>
      </c>
      <c r="AP38" s="99">
        <f>SUMIFS(通讯通路门店!$K:$K,通讯通路门店!$S:$S,$G38)</f>
        <v>0</v>
      </c>
      <c r="AR38" s="99">
        <f>SUMIFS(通讯通路门店!$T:$T,通讯通路门店!$S:$S,$G38)</f>
        <v>0</v>
      </c>
      <c r="AS38" s="99">
        <f>SUMIFS(通讯通路门店!$U:$U,通讯通路门店!$S:$S,$G38)</f>
        <v>0</v>
      </c>
      <c r="AT38" s="99">
        <f>SUMIFS(通讯通路门店!$V:$V,通讯通路门店!$S:$S,$G38)</f>
        <v>0</v>
      </c>
      <c r="AU38" s="99">
        <f>SUMIFS(通讯通路门店!$W:$W,通讯通路门店!$S:$S,$G38)</f>
        <v>0</v>
      </c>
      <c r="AV38" s="99">
        <f>SUMIFS(通讯通路门店!$Z:$Z,通讯通路门店!$S:$S,$G38)</f>
        <v>0</v>
      </c>
      <c r="AW38" s="99">
        <f>SUMIFS(通讯通路门店!$AB:$AB,通讯通路门店!$S:$S,$G38)</f>
        <v>0</v>
      </c>
      <c r="AX38" s="99">
        <f>SUMIFS(通讯通路门店!$X:$X,通讯通路门店!$S:$S,$G38)</f>
        <v>0</v>
      </c>
      <c r="AY38" s="99">
        <f>SUMIFS(通讯通路门店!$Y:$Y,通讯通路门店!$S:$S,$G38)</f>
        <v>0</v>
      </c>
      <c r="AZ38" s="99">
        <f>SUMIFS(通讯通路门店!$AA:$AA,通讯通路门店!$S:$S,$G38)</f>
        <v>0</v>
      </c>
      <c r="BA38" s="99">
        <f t="shared" si="3"/>
        <v>0</v>
      </c>
      <c r="BB38" s="99">
        <f t="shared" si="4"/>
        <v>0</v>
      </c>
      <c r="BC38" s="99">
        <f>SUMIFS(通讯通路门店!$W:$W,通讯通路门店!$S:$S,$G38,通讯通路门店!$J:$J,"荣耀体验店")+SUMIFS(通讯通路门店!$W:$W,通讯通路门店!$S:$S,$G38,通讯通路门店!$J:$J,"荣耀授权专卖店")</f>
        <v>0</v>
      </c>
      <c r="BD38" s="99">
        <f>SUMIFS(通讯通路门店!$Z:$Z,通讯通路门店!$S:$S,$G38,通讯通路门店!$J:$J,"VIVO体验店")</f>
        <v>0</v>
      </c>
      <c r="BE38" s="99">
        <f>SUMIFS(通讯通路门店!$AB:$AB,通讯通路门店!$S:$S,$G38,通讯通路门店!$J:$J,"OPPO体验店")</f>
        <v>0</v>
      </c>
      <c r="BF38" s="99">
        <f>SUMIFS(通讯通路门店!$X:$X,通讯通路门店!$S:$S,$G38,通讯通路门店!$J:$J,"华为授权体验店")+SUMIFS(通讯通路门店!$AA:$AA,通讯通路门店!$S:$S,$G38,通讯通路门店!$J:$J,"华为堡垒店")</f>
        <v>0</v>
      </c>
      <c r="BG38" s="99">
        <f>SUMIFS(通讯通路门店!$Y:$Y,通讯通路门店!$S:$S,$G38,通讯通路门店!$J:$J,"小米体验店")</f>
        <v>0</v>
      </c>
      <c r="BH38" s="99">
        <f>SUMIFS(通讯通路门店!$AA:$AA,通讯通路门店!$S:$S,$G38,通讯通路门店!$J:$J,"苹果体验店")</f>
        <v>0</v>
      </c>
      <c r="BI38" s="99">
        <f>SUMIFS(通讯通路门店!$K:$K,通讯通路门店!$S:$S,$G38,通讯通路门店!$J:$J,"其他品牌专卖店")</f>
        <v>0</v>
      </c>
      <c r="BJ38" s="99">
        <f>SUMIFS(通讯通路门店!$AC:$AC,通讯通路门店!$S:$S,$G38)</f>
        <v>0</v>
      </c>
      <c r="BK38" s="99">
        <f>SUMIFS(通讯通路门店!$AD:$AD,通讯通路门店!$S:$S,$G38)</f>
        <v>0</v>
      </c>
      <c r="BL38" s="99">
        <f>SUMIFS(通讯通路门店!$AE:$AE,通讯通路门店!$S:$S,$G38)</f>
        <v>0</v>
      </c>
      <c r="BM38" s="99">
        <f>SUMIFS(通讯通路门店!$AF:$AF,通讯通路门店!$S:$S,$G38)</f>
        <v>0</v>
      </c>
      <c r="BN38" s="99">
        <f>SUMIFS(通讯通路门店!$AG:$AG,通讯通路门店!$S:$S,$G38)</f>
        <v>0</v>
      </c>
      <c r="BO38" s="99">
        <f>SUMIFS(通讯通路门店!$AH:$AH,通讯通路门店!$S:$S,$G38)</f>
        <v>0</v>
      </c>
      <c r="BP38" s="99">
        <f>SUMIFS(通讯通路门店!$AI:$AI,通讯通路门店!$S:$S,$G38)</f>
        <v>0</v>
      </c>
    </row>
    <row r="39" s="83" customFormat="1" ht="13.9" customHeight="1" spans="1:69">
      <c r="A39" s="99" t="str">
        <f>IFERROR(_xlfn.XLOOKUP($G39,通讯通路门店!$S$4:$S$993933,通讯通路门店!$A$4:$A$993933,0,0),"")</f>
        <v/>
      </c>
      <c r="B39" s="99" t="str">
        <f>IFERROR(_xlfn.XLOOKUP($G39,通讯通路门店!$S$4:$S$993933,通讯通路门店!$B$4:$B$993933,0,0),"")</f>
        <v/>
      </c>
      <c r="C39" s="99" t="str">
        <f>IFERROR(_xlfn.XLOOKUP($G39,通讯通路门店!$S$4:$S$993933,通讯通路门店!$C$4:$C$993933,0,0),"")</f>
        <v/>
      </c>
      <c r="D39" s="99" t="str">
        <f>IFERROR(_xlfn.XLOOKUP($G39,通讯通路门店!$S$4:$S$993933,通讯通路门店!$D$4:$D$993933,0,0),"")</f>
        <v/>
      </c>
      <c r="G39" s="101" t="e">
        <v>#N/A</v>
      </c>
      <c r="H39" s="102" t="str">
        <f>IFERROR(_xlfn.XLOOKUP($G39,通讯通路门店!$S$4:$S$993933,通讯通路门店!$R$4:$R$993933,0,0),"")</f>
        <v/>
      </c>
      <c r="U39" s="99">
        <f>COUNTIF(通讯通路门店!$S:$S,$G39)</f>
        <v>0</v>
      </c>
      <c r="V39" s="99">
        <f>COUNTIFS(通讯通路门店!$S:$S,$G39,通讯通路门店!$J:$J,"综合卖场")</f>
        <v>0</v>
      </c>
      <c r="W39" s="99">
        <f>SUMIFS(通讯通路门店!$AJ:$AJ,通讯通路门店!$S:$S,通讯客户沙盘!$G39)</f>
        <v>0</v>
      </c>
      <c r="X39" s="99">
        <f t="shared" si="0"/>
        <v>0</v>
      </c>
      <c r="Y39" s="99">
        <f>COUNTIFS(通讯通路门店!$S:$S,$G39,通讯通路门店!$J:$J,"荣耀体验店")+COUNTIFS(通讯通路门店!$S:$S,$G39,通讯通路门店!$J:$J,"荣耀授权专卖店")</f>
        <v>0</v>
      </c>
      <c r="Z39" s="99">
        <f>COUNTIFS(通讯通路门店!$S:$S,$G39,通讯通路门店!$J:$J,"VIVO体验店")</f>
        <v>0</v>
      </c>
      <c r="AA39" s="99">
        <f>COUNTIFS(通讯通路门店!$S:$S,$G39,通讯通路门店!$J:$J,"OPPO体验店")</f>
        <v>0</v>
      </c>
      <c r="AB39" s="99">
        <f>COUNTIFS(通讯通路门店!$S:$S,$G39,通讯通路门店!$J:$J,"华为授权体验店")+COUNTIFS(通讯通路门店!$S:$S,$G39,通讯通路门店!$J:$J,"华为堡垒店")</f>
        <v>0</v>
      </c>
      <c r="AC39" s="99">
        <f>COUNTIFS(通讯通路门店!$S:$S,$G39,通讯通路门店!$J:$J,"小米体验店")</f>
        <v>0</v>
      </c>
      <c r="AD39" s="99">
        <f>COUNTIFS(通讯通路门店!$S:$S,$G39,通讯通路门店!$J:$J,"苹果体验店")</f>
        <v>0</v>
      </c>
      <c r="AE39" s="99">
        <f>COUNTIFS(通讯通路门店!$S:$S,$G39,通讯通路门店!$J:$J,"其他品牌专卖店")</f>
        <v>0</v>
      </c>
      <c r="AF39" s="99">
        <f>SUMIFS(通讯通路门店!$BI:$BI,通讯通路门店!$S:$S,$G39)</f>
        <v>0</v>
      </c>
      <c r="AG39" s="99">
        <f>SUMIFS(通讯通路门店!$BH:$BH,通讯通路门店!$S:$S,$G39)</f>
        <v>0</v>
      </c>
      <c r="AH39" s="99">
        <f t="shared" si="1"/>
        <v>0</v>
      </c>
      <c r="AI39" s="99">
        <f>SUMIFS(通讯通路门店!$BB:$BB,通讯通路门店!$S:$S,$G39)</f>
        <v>0</v>
      </c>
      <c r="AJ39" s="99">
        <f>SUMIFS(通讯通路门店!$BE:$BE,通讯通路门店!$S:$S,$G39)</f>
        <v>0</v>
      </c>
      <c r="AK39" s="99">
        <f>SUMIFS(通讯通路门店!$BG:$BG,通讯通路门店!$S:$S,$G39)</f>
        <v>0</v>
      </c>
      <c r="AL39" s="99">
        <f>SUMIFS(通讯通路门店!$BC:$BC,通讯通路门店!$S:$S,$G39)</f>
        <v>0</v>
      </c>
      <c r="AM39" s="99">
        <f>SUMIFS(通讯通路门店!$BD:$BD,通讯通路门店!$S:$S,$G39)</f>
        <v>0</v>
      </c>
      <c r="AN39" s="99">
        <f>SUMIFS(通讯通路门店!$BF:$BF,通讯通路门店!$S:$S,$G39)</f>
        <v>0</v>
      </c>
      <c r="AO39" s="99">
        <f t="shared" si="2"/>
        <v>0</v>
      </c>
      <c r="AP39" s="99">
        <f>SUMIFS(通讯通路门店!$K:$K,通讯通路门店!$S:$S,$G39)</f>
        <v>0</v>
      </c>
      <c r="AR39" s="99">
        <f>SUMIFS(通讯通路门店!$T:$T,通讯通路门店!$S:$S,$G39)</f>
        <v>0</v>
      </c>
      <c r="AS39" s="99">
        <f>SUMIFS(通讯通路门店!$U:$U,通讯通路门店!$S:$S,$G39)</f>
        <v>0</v>
      </c>
      <c r="AT39" s="99">
        <f>SUMIFS(通讯通路门店!$V:$V,通讯通路门店!$S:$S,$G39)</f>
        <v>0</v>
      </c>
      <c r="AU39" s="99">
        <f>SUMIFS(通讯通路门店!$W:$W,通讯通路门店!$S:$S,$G39)</f>
        <v>0</v>
      </c>
      <c r="AV39" s="99">
        <f>SUMIFS(通讯通路门店!$Z:$Z,通讯通路门店!$S:$S,$G39)</f>
        <v>0</v>
      </c>
      <c r="AW39" s="99">
        <f>SUMIFS(通讯通路门店!$AB:$AB,通讯通路门店!$S:$S,$G39)</f>
        <v>0</v>
      </c>
      <c r="AX39" s="99">
        <f>SUMIFS(通讯通路门店!$X:$X,通讯通路门店!$S:$S,$G39)</f>
        <v>0</v>
      </c>
      <c r="AY39" s="99">
        <f>SUMIFS(通讯通路门店!$Y:$Y,通讯通路门店!$S:$S,$G39)</f>
        <v>0</v>
      </c>
      <c r="AZ39" s="99">
        <f>SUMIFS(通讯通路门店!$AA:$AA,通讯通路门店!$S:$S,$G39)</f>
        <v>0</v>
      </c>
      <c r="BA39" s="99">
        <f t="shared" si="3"/>
        <v>0</v>
      </c>
      <c r="BB39" s="99">
        <f t="shared" si="4"/>
        <v>0</v>
      </c>
      <c r="BC39" s="99">
        <f>SUMIFS(通讯通路门店!$W:$W,通讯通路门店!$S:$S,$G39,通讯通路门店!$J:$J,"荣耀体验店")+SUMIFS(通讯通路门店!$W:$W,通讯通路门店!$S:$S,$G39,通讯通路门店!$J:$J,"荣耀授权专卖店")</f>
        <v>0</v>
      </c>
      <c r="BD39" s="99">
        <f>SUMIFS(通讯通路门店!$Z:$Z,通讯通路门店!$S:$S,$G39,通讯通路门店!$J:$J,"VIVO体验店")</f>
        <v>0</v>
      </c>
      <c r="BE39" s="99">
        <f>SUMIFS(通讯通路门店!$AB:$AB,通讯通路门店!$S:$S,$G39,通讯通路门店!$J:$J,"OPPO体验店")</f>
        <v>0</v>
      </c>
      <c r="BF39" s="99">
        <f>SUMIFS(通讯通路门店!$X:$X,通讯通路门店!$S:$S,$G39,通讯通路门店!$J:$J,"华为授权体验店")+SUMIFS(通讯通路门店!$AA:$AA,通讯通路门店!$S:$S,$G39,通讯通路门店!$J:$J,"华为堡垒店")</f>
        <v>0</v>
      </c>
      <c r="BG39" s="99">
        <f>SUMIFS(通讯通路门店!$Y:$Y,通讯通路门店!$S:$S,$G39,通讯通路门店!$J:$J,"小米体验店")</f>
        <v>0</v>
      </c>
      <c r="BH39" s="99">
        <f>SUMIFS(通讯通路门店!$AA:$AA,通讯通路门店!$S:$S,$G39,通讯通路门店!$J:$J,"苹果体验店")</f>
        <v>0</v>
      </c>
      <c r="BI39" s="99">
        <f>SUMIFS(通讯通路门店!$K:$K,通讯通路门店!$S:$S,$G39,通讯通路门店!$J:$J,"其他品牌专卖店")</f>
        <v>0</v>
      </c>
      <c r="BJ39" s="99">
        <f>SUMIFS(通讯通路门店!$AC:$AC,通讯通路门店!$S:$S,$G39)</f>
        <v>0</v>
      </c>
      <c r="BK39" s="99">
        <f>SUMIFS(通讯通路门店!$AD:$AD,通讯通路门店!$S:$S,$G39)</f>
        <v>0</v>
      </c>
      <c r="BL39" s="99">
        <f>SUMIFS(通讯通路门店!$AE:$AE,通讯通路门店!$S:$S,$G39)</f>
        <v>0</v>
      </c>
      <c r="BM39" s="99">
        <f>SUMIFS(通讯通路门店!$AF:$AF,通讯通路门店!$S:$S,$G39)</f>
        <v>0</v>
      </c>
      <c r="BN39" s="99">
        <f>SUMIFS(通讯通路门店!$AG:$AG,通讯通路门店!$S:$S,$G39)</f>
        <v>0</v>
      </c>
      <c r="BO39" s="99">
        <f>SUMIFS(通讯通路门店!$AH:$AH,通讯通路门店!$S:$S,$G39)</f>
        <v>0</v>
      </c>
      <c r="BP39" s="99">
        <f>SUMIFS(通讯通路门店!$AI:$AI,通讯通路门店!$S:$S,$G39)</f>
        <v>0</v>
      </c>
    </row>
    <row r="40" s="83" customFormat="1" ht="13.9" customHeight="1" spans="1:69">
      <c r="A40" s="99" t="str">
        <f>IFERROR(_xlfn.XLOOKUP($G40,通讯通路门店!$S$4:$S$993933,通讯通路门店!$A$4:$A$993933,0,0),"")</f>
        <v/>
      </c>
      <c r="B40" s="99" t="str">
        <f>IFERROR(_xlfn.XLOOKUP($G40,通讯通路门店!$S$4:$S$993933,通讯通路门店!$B$4:$B$993933,0,0),"")</f>
        <v/>
      </c>
      <c r="C40" s="99" t="str">
        <f>IFERROR(_xlfn.XLOOKUP($G40,通讯通路门店!$S$4:$S$993933,通讯通路门店!$C$4:$C$993933,0,0),"")</f>
        <v/>
      </c>
      <c r="D40" s="99" t="str">
        <f>IFERROR(_xlfn.XLOOKUP($G40,通讯通路门店!$S$4:$S$993933,通讯通路门店!$D$4:$D$993933,0,0),"")</f>
        <v/>
      </c>
      <c r="G40" s="101" t="e">
        <v>#N/A</v>
      </c>
      <c r="H40" s="102" t="str">
        <f>IFERROR(_xlfn.XLOOKUP($G40,通讯通路门店!$S$4:$S$993933,通讯通路门店!$R$4:$R$993933,0,0),"")</f>
        <v/>
      </c>
      <c r="U40" s="99">
        <f>COUNTIF(通讯通路门店!$S:$S,$G40)</f>
        <v>0</v>
      </c>
      <c r="V40" s="99">
        <f>COUNTIFS(通讯通路门店!$S:$S,$G40,通讯通路门店!$J:$J,"综合卖场")</f>
        <v>0</v>
      </c>
      <c r="W40" s="99">
        <f>SUMIFS(通讯通路门店!$AJ:$AJ,通讯通路门店!$S:$S,通讯客户沙盘!$G40)</f>
        <v>0</v>
      </c>
      <c r="X40" s="99">
        <f t="shared" si="0"/>
        <v>0</v>
      </c>
      <c r="Y40" s="99">
        <f>COUNTIFS(通讯通路门店!$S:$S,$G40,通讯通路门店!$J:$J,"荣耀体验店")+COUNTIFS(通讯通路门店!$S:$S,$G40,通讯通路门店!$J:$J,"荣耀授权专卖店")</f>
        <v>0</v>
      </c>
      <c r="Z40" s="99">
        <f>COUNTIFS(通讯通路门店!$S:$S,$G40,通讯通路门店!$J:$J,"VIVO体验店")</f>
        <v>0</v>
      </c>
      <c r="AA40" s="99">
        <f>COUNTIFS(通讯通路门店!$S:$S,$G40,通讯通路门店!$J:$J,"OPPO体验店")</f>
        <v>0</v>
      </c>
      <c r="AB40" s="99">
        <f>COUNTIFS(通讯通路门店!$S:$S,$G40,通讯通路门店!$J:$J,"华为授权体验店")+COUNTIFS(通讯通路门店!$S:$S,$G40,通讯通路门店!$J:$J,"华为堡垒店")</f>
        <v>0</v>
      </c>
      <c r="AC40" s="99">
        <f>COUNTIFS(通讯通路门店!$S:$S,$G40,通讯通路门店!$J:$J,"小米体验店")</f>
        <v>0</v>
      </c>
      <c r="AD40" s="99">
        <f>COUNTIFS(通讯通路门店!$S:$S,$G40,通讯通路门店!$J:$J,"苹果体验店")</f>
        <v>0</v>
      </c>
      <c r="AE40" s="99">
        <f>COUNTIFS(通讯通路门店!$S:$S,$G40,通讯通路门店!$J:$J,"其他品牌专卖店")</f>
        <v>0</v>
      </c>
      <c r="AF40" s="99">
        <f>SUMIFS(通讯通路门店!$BI:$BI,通讯通路门店!$S:$S,$G40)</f>
        <v>0</v>
      </c>
      <c r="AG40" s="99">
        <f>SUMIFS(通讯通路门店!$BH:$BH,通讯通路门店!$S:$S,$G40)</f>
        <v>0</v>
      </c>
      <c r="AH40" s="99">
        <f t="shared" si="1"/>
        <v>0</v>
      </c>
      <c r="AI40" s="99">
        <f>SUMIFS(通讯通路门店!$BB:$BB,通讯通路门店!$S:$S,$G40)</f>
        <v>0</v>
      </c>
      <c r="AJ40" s="99">
        <f>SUMIFS(通讯通路门店!$BE:$BE,通讯通路门店!$S:$S,$G40)</f>
        <v>0</v>
      </c>
      <c r="AK40" s="99">
        <f>SUMIFS(通讯通路门店!$BG:$BG,通讯通路门店!$S:$S,$G40)</f>
        <v>0</v>
      </c>
      <c r="AL40" s="99">
        <f>SUMIFS(通讯通路门店!$BC:$BC,通讯通路门店!$S:$S,$G40)</f>
        <v>0</v>
      </c>
      <c r="AM40" s="99">
        <f>SUMIFS(通讯通路门店!$BD:$BD,通讯通路门店!$S:$S,$G40)</f>
        <v>0</v>
      </c>
      <c r="AN40" s="99">
        <f>SUMIFS(通讯通路门店!$BF:$BF,通讯通路门店!$S:$S,$G40)</f>
        <v>0</v>
      </c>
      <c r="AO40" s="99">
        <f t="shared" si="2"/>
        <v>0</v>
      </c>
      <c r="AP40" s="99">
        <f>SUMIFS(通讯通路门店!$K:$K,通讯通路门店!$S:$S,$G40)</f>
        <v>0</v>
      </c>
      <c r="AR40" s="99">
        <f>SUMIFS(通讯通路门店!$T:$T,通讯通路门店!$S:$S,$G40)</f>
        <v>0</v>
      </c>
      <c r="AS40" s="99">
        <f>SUMIFS(通讯通路门店!$U:$U,通讯通路门店!$S:$S,$G40)</f>
        <v>0</v>
      </c>
      <c r="AT40" s="99">
        <f>SUMIFS(通讯通路门店!$V:$V,通讯通路门店!$S:$S,$G40)</f>
        <v>0</v>
      </c>
      <c r="AU40" s="99">
        <f>SUMIFS(通讯通路门店!$W:$W,通讯通路门店!$S:$S,$G40)</f>
        <v>0</v>
      </c>
      <c r="AV40" s="99">
        <f>SUMIFS(通讯通路门店!$Z:$Z,通讯通路门店!$S:$S,$G40)</f>
        <v>0</v>
      </c>
      <c r="AW40" s="99">
        <f>SUMIFS(通讯通路门店!$AB:$AB,通讯通路门店!$S:$S,$G40)</f>
        <v>0</v>
      </c>
      <c r="AX40" s="99">
        <f>SUMIFS(通讯通路门店!$X:$X,通讯通路门店!$S:$S,$G40)</f>
        <v>0</v>
      </c>
      <c r="AY40" s="99">
        <f>SUMIFS(通讯通路门店!$Y:$Y,通讯通路门店!$S:$S,$G40)</f>
        <v>0</v>
      </c>
      <c r="AZ40" s="99">
        <f>SUMIFS(通讯通路门店!$AA:$AA,通讯通路门店!$S:$S,$G40)</f>
        <v>0</v>
      </c>
      <c r="BA40" s="99">
        <f t="shared" si="3"/>
        <v>0</v>
      </c>
      <c r="BB40" s="99">
        <f t="shared" si="4"/>
        <v>0</v>
      </c>
      <c r="BC40" s="99">
        <f>SUMIFS(通讯通路门店!$W:$W,通讯通路门店!$S:$S,$G40,通讯通路门店!$J:$J,"荣耀体验店")+SUMIFS(通讯通路门店!$W:$W,通讯通路门店!$S:$S,$G40,通讯通路门店!$J:$J,"荣耀授权专卖店")</f>
        <v>0</v>
      </c>
      <c r="BD40" s="99">
        <f>SUMIFS(通讯通路门店!$Z:$Z,通讯通路门店!$S:$S,$G40,通讯通路门店!$J:$J,"VIVO体验店")</f>
        <v>0</v>
      </c>
      <c r="BE40" s="99">
        <f>SUMIFS(通讯通路门店!$AB:$AB,通讯通路门店!$S:$S,$G40,通讯通路门店!$J:$J,"OPPO体验店")</f>
        <v>0</v>
      </c>
      <c r="BF40" s="99">
        <f>SUMIFS(通讯通路门店!$X:$X,通讯通路门店!$S:$S,$G40,通讯通路门店!$J:$J,"华为授权体验店")+SUMIFS(通讯通路门店!$AA:$AA,通讯通路门店!$S:$S,$G40,通讯通路门店!$J:$J,"华为堡垒店")</f>
        <v>0</v>
      </c>
      <c r="BG40" s="99">
        <f>SUMIFS(通讯通路门店!$Y:$Y,通讯通路门店!$S:$S,$G40,通讯通路门店!$J:$J,"小米体验店")</f>
        <v>0</v>
      </c>
      <c r="BH40" s="99">
        <f>SUMIFS(通讯通路门店!$AA:$AA,通讯通路门店!$S:$S,$G40,通讯通路门店!$J:$J,"苹果体验店")</f>
        <v>0</v>
      </c>
      <c r="BI40" s="99">
        <f>SUMIFS(通讯通路门店!$K:$K,通讯通路门店!$S:$S,$G40,通讯通路门店!$J:$J,"其他品牌专卖店")</f>
        <v>0</v>
      </c>
      <c r="BJ40" s="99">
        <f>SUMIFS(通讯通路门店!$AC:$AC,通讯通路门店!$S:$S,$G40)</f>
        <v>0</v>
      </c>
      <c r="BK40" s="99">
        <f>SUMIFS(通讯通路门店!$AD:$AD,通讯通路门店!$S:$S,$G40)</f>
        <v>0</v>
      </c>
      <c r="BL40" s="99">
        <f>SUMIFS(通讯通路门店!$AE:$AE,通讯通路门店!$S:$S,$G40)</f>
        <v>0</v>
      </c>
      <c r="BM40" s="99">
        <f>SUMIFS(通讯通路门店!$AF:$AF,通讯通路门店!$S:$S,$G40)</f>
        <v>0</v>
      </c>
      <c r="BN40" s="99">
        <f>SUMIFS(通讯通路门店!$AG:$AG,通讯通路门店!$S:$S,$G40)</f>
        <v>0</v>
      </c>
      <c r="BO40" s="99">
        <f>SUMIFS(通讯通路门店!$AH:$AH,通讯通路门店!$S:$S,$G40)</f>
        <v>0</v>
      </c>
      <c r="BP40" s="99">
        <f>SUMIFS(通讯通路门店!$AI:$AI,通讯通路门店!$S:$S,$G40)</f>
        <v>0</v>
      </c>
    </row>
    <row r="41" s="83" customFormat="1" ht="13.9" customHeight="1" spans="1:69">
      <c r="A41" s="99" t="str">
        <f>IFERROR(_xlfn.XLOOKUP($G41,通讯通路门店!$S$4:$S$993933,通讯通路门店!$A$4:$A$993933,0,0),"")</f>
        <v/>
      </c>
      <c r="B41" s="99" t="str">
        <f>IFERROR(_xlfn.XLOOKUP($G41,通讯通路门店!$S$4:$S$993933,通讯通路门店!$B$4:$B$993933,0,0),"")</f>
        <v/>
      </c>
      <c r="C41" s="99" t="str">
        <f>IFERROR(_xlfn.XLOOKUP($G41,通讯通路门店!$S$4:$S$993933,通讯通路门店!$C$4:$C$993933,0,0),"")</f>
        <v/>
      </c>
      <c r="D41" s="99" t="str">
        <f>IFERROR(_xlfn.XLOOKUP($G41,通讯通路门店!$S$4:$S$993933,通讯通路门店!$D$4:$D$993933,0,0),"")</f>
        <v/>
      </c>
      <c r="G41" s="101" t="e">
        <v>#N/A</v>
      </c>
      <c r="H41" s="102" t="str">
        <f>IFERROR(_xlfn.XLOOKUP($G41,通讯通路门店!$S$4:$S$993933,通讯通路门店!$R$4:$R$993933,0,0),"")</f>
        <v/>
      </c>
      <c r="U41" s="99">
        <f>COUNTIF(通讯通路门店!$S:$S,$G41)</f>
        <v>0</v>
      </c>
      <c r="V41" s="99">
        <f>COUNTIFS(通讯通路门店!$S:$S,$G41,通讯通路门店!$J:$J,"综合卖场")</f>
        <v>0</v>
      </c>
      <c r="W41" s="99">
        <f>SUMIFS(通讯通路门店!$AJ:$AJ,通讯通路门店!$S:$S,通讯客户沙盘!$G41)</f>
        <v>0</v>
      </c>
      <c r="X41" s="99">
        <f t="shared" si="0"/>
        <v>0</v>
      </c>
      <c r="Y41" s="99">
        <f>COUNTIFS(通讯通路门店!$S:$S,$G41,通讯通路门店!$J:$J,"荣耀体验店")+COUNTIFS(通讯通路门店!$S:$S,$G41,通讯通路门店!$J:$J,"荣耀授权专卖店")</f>
        <v>0</v>
      </c>
      <c r="Z41" s="99">
        <f>COUNTIFS(通讯通路门店!$S:$S,$G41,通讯通路门店!$J:$J,"VIVO体验店")</f>
        <v>0</v>
      </c>
      <c r="AA41" s="99">
        <f>COUNTIFS(通讯通路门店!$S:$S,$G41,通讯通路门店!$J:$J,"OPPO体验店")</f>
        <v>0</v>
      </c>
      <c r="AB41" s="99">
        <f>COUNTIFS(通讯通路门店!$S:$S,$G41,通讯通路门店!$J:$J,"华为授权体验店")+COUNTIFS(通讯通路门店!$S:$S,$G41,通讯通路门店!$J:$J,"华为堡垒店")</f>
        <v>0</v>
      </c>
      <c r="AC41" s="99">
        <f>COUNTIFS(通讯通路门店!$S:$S,$G41,通讯通路门店!$J:$J,"小米体验店")</f>
        <v>0</v>
      </c>
      <c r="AD41" s="99">
        <f>COUNTIFS(通讯通路门店!$S:$S,$G41,通讯通路门店!$J:$J,"苹果体验店")</f>
        <v>0</v>
      </c>
      <c r="AE41" s="99">
        <f>COUNTIFS(通讯通路门店!$S:$S,$G41,通讯通路门店!$J:$J,"其他品牌专卖店")</f>
        <v>0</v>
      </c>
      <c r="AF41" s="99">
        <f>SUMIFS(通讯通路门店!$BI:$BI,通讯通路门店!$S:$S,$G41)</f>
        <v>0</v>
      </c>
      <c r="AG41" s="99">
        <f>SUMIFS(通讯通路门店!$BH:$BH,通讯通路门店!$S:$S,$G41)</f>
        <v>0</v>
      </c>
      <c r="AH41" s="99">
        <f t="shared" si="1"/>
        <v>0</v>
      </c>
      <c r="AI41" s="99">
        <f>SUMIFS(通讯通路门店!$BB:$BB,通讯通路门店!$S:$S,$G41)</f>
        <v>0</v>
      </c>
      <c r="AJ41" s="99">
        <f>SUMIFS(通讯通路门店!$BE:$BE,通讯通路门店!$S:$S,$G41)</f>
        <v>0</v>
      </c>
      <c r="AK41" s="99">
        <f>SUMIFS(通讯通路门店!$BG:$BG,通讯通路门店!$S:$S,$G41)</f>
        <v>0</v>
      </c>
      <c r="AL41" s="99">
        <f>SUMIFS(通讯通路门店!$BC:$BC,通讯通路门店!$S:$S,$G41)</f>
        <v>0</v>
      </c>
      <c r="AM41" s="99">
        <f>SUMIFS(通讯通路门店!$BD:$BD,通讯通路门店!$S:$S,$G41)</f>
        <v>0</v>
      </c>
      <c r="AN41" s="99">
        <f>SUMIFS(通讯通路门店!$BF:$BF,通讯通路门店!$S:$S,$G41)</f>
        <v>0</v>
      </c>
      <c r="AO41" s="99">
        <f t="shared" si="2"/>
        <v>0</v>
      </c>
      <c r="AP41" s="99">
        <f>SUMIFS(通讯通路门店!$K:$K,通讯通路门店!$S:$S,$G41)</f>
        <v>0</v>
      </c>
      <c r="AR41" s="99">
        <f>SUMIFS(通讯通路门店!$T:$T,通讯通路门店!$S:$S,$G41)</f>
        <v>0</v>
      </c>
      <c r="AS41" s="99">
        <f>SUMIFS(通讯通路门店!$U:$U,通讯通路门店!$S:$S,$G41)</f>
        <v>0</v>
      </c>
      <c r="AT41" s="99">
        <f>SUMIFS(通讯通路门店!$V:$V,通讯通路门店!$S:$S,$G41)</f>
        <v>0</v>
      </c>
      <c r="AU41" s="99">
        <f>SUMIFS(通讯通路门店!$W:$W,通讯通路门店!$S:$S,$G41)</f>
        <v>0</v>
      </c>
      <c r="AV41" s="99">
        <f>SUMIFS(通讯通路门店!$Z:$Z,通讯通路门店!$S:$S,$G41)</f>
        <v>0</v>
      </c>
      <c r="AW41" s="99">
        <f>SUMIFS(通讯通路门店!$AB:$AB,通讯通路门店!$S:$S,$G41)</f>
        <v>0</v>
      </c>
      <c r="AX41" s="99">
        <f>SUMIFS(通讯通路门店!$X:$X,通讯通路门店!$S:$S,$G41)</f>
        <v>0</v>
      </c>
      <c r="AY41" s="99">
        <f>SUMIFS(通讯通路门店!$Y:$Y,通讯通路门店!$S:$S,$G41)</f>
        <v>0</v>
      </c>
      <c r="AZ41" s="99">
        <f>SUMIFS(通讯通路门店!$AA:$AA,通讯通路门店!$S:$S,$G41)</f>
        <v>0</v>
      </c>
      <c r="BA41" s="99">
        <f t="shared" si="3"/>
        <v>0</v>
      </c>
      <c r="BB41" s="99">
        <f t="shared" si="4"/>
        <v>0</v>
      </c>
      <c r="BC41" s="99">
        <f>SUMIFS(通讯通路门店!$W:$W,通讯通路门店!$S:$S,$G41,通讯通路门店!$J:$J,"荣耀体验店")+SUMIFS(通讯通路门店!$W:$W,通讯通路门店!$S:$S,$G41,通讯通路门店!$J:$J,"荣耀授权专卖店")</f>
        <v>0</v>
      </c>
      <c r="BD41" s="99">
        <f>SUMIFS(通讯通路门店!$Z:$Z,通讯通路门店!$S:$S,$G41,通讯通路门店!$J:$J,"VIVO体验店")</f>
        <v>0</v>
      </c>
      <c r="BE41" s="99">
        <f>SUMIFS(通讯通路门店!$AB:$AB,通讯通路门店!$S:$S,$G41,通讯通路门店!$J:$J,"OPPO体验店")</f>
        <v>0</v>
      </c>
      <c r="BF41" s="99">
        <f>SUMIFS(通讯通路门店!$X:$X,通讯通路门店!$S:$S,$G41,通讯通路门店!$J:$J,"华为授权体验店")+SUMIFS(通讯通路门店!$AA:$AA,通讯通路门店!$S:$S,$G41,通讯通路门店!$J:$J,"华为堡垒店")</f>
        <v>0</v>
      </c>
      <c r="BG41" s="99">
        <f>SUMIFS(通讯通路门店!$Y:$Y,通讯通路门店!$S:$S,$G41,通讯通路门店!$J:$J,"小米体验店")</f>
        <v>0</v>
      </c>
      <c r="BH41" s="99">
        <f>SUMIFS(通讯通路门店!$AA:$AA,通讯通路门店!$S:$S,$G41,通讯通路门店!$J:$J,"苹果体验店")</f>
        <v>0</v>
      </c>
      <c r="BI41" s="99">
        <f>SUMIFS(通讯通路门店!$K:$K,通讯通路门店!$S:$S,$G41,通讯通路门店!$J:$J,"其他品牌专卖店")</f>
        <v>0</v>
      </c>
      <c r="BJ41" s="99">
        <f>SUMIFS(通讯通路门店!$AC:$AC,通讯通路门店!$S:$S,$G41)</f>
        <v>0</v>
      </c>
      <c r="BK41" s="99">
        <f>SUMIFS(通讯通路门店!$AD:$AD,通讯通路门店!$S:$S,$G41)</f>
        <v>0</v>
      </c>
      <c r="BL41" s="99">
        <f>SUMIFS(通讯通路门店!$AE:$AE,通讯通路门店!$S:$S,$G41)</f>
        <v>0</v>
      </c>
      <c r="BM41" s="99">
        <f>SUMIFS(通讯通路门店!$AF:$AF,通讯通路门店!$S:$S,$G41)</f>
        <v>0</v>
      </c>
      <c r="BN41" s="99">
        <f>SUMIFS(通讯通路门店!$AG:$AG,通讯通路门店!$S:$S,$G41)</f>
        <v>0</v>
      </c>
      <c r="BO41" s="99">
        <f>SUMIFS(通讯通路门店!$AH:$AH,通讯通路门店!$S:$S,$G41)</f>
        <v>0</v>
      </c>
      <c r="BP41" s="99">
        <f>SUMIFS(通讯通路门店!$AI:$AI,通讯通路门店!$S:$S,$G41)</f>
        <v>0</v>
      </c>
    </row>
    <row r="42" s="83" customFormat="1" ht="13.9" customHeight="1" spans="1:69">
      <c r="A42" s="99" t="str">
        <f>IFERROR(_xlfn.XLOOKUP($G42,通讯通路门店!$S$4:$S$993933,通讯通路门店!$A$4:$A$993933,0,0),"")</f>
        <v/>
      </c>
      <c r="B42" s="99" t="str">
        <f>IFERROR(_xlfn.XLOOKUP($G42,通讯通路门店!$S$4:$S$993933,通讯通路门店!$B$4:$B$993933,0,0),"")</f>
        <v/>
      </c>
      <c r="C42" s="99" t="str">
        <f>IFERROR(_xlfn.XLOOKUP($G42,通讯通路门店!$S$4:$S$993933,通讯通路门店!$C$4:$C$993933,0,0),"")</f>
        <v/>
      </c>
      <c r="D42" s="99" t="str">
        <f>IFERROR(_xlfn.XLOOKUP($G42,通讯通路门店!$S$4:$S$993933,通讯通路门店!$D$4:$D$993933,0,0),"")</f>
        <v/>
      </c>
      <c r="G42" s="101" t="e">
        <v>#N/A</v>
      </c>
      <c r="H42" s="102" t="str">
        <f>IFERROR(_xlfn.XLOOKUP($G42,通讯通路门店!$S$4:$S$993933,通讯通路门店!$R$4:$R$993933,0,0),"")</f>
        <v/>
      </c>
      <c r="U42" s="99">
        <f>COUNTIF(通讯通路门店!$S:$S,$G42)</f>
        <v>0</v>
      </c>
      <c r="V42" s="99">
        <f>COUNTIFS(通讯通路门店!$S:$S,$G42,通讯通路门店!$J:$J,"综合卖场")</f>
        <v>0</v>
      </c>
      <c r="W42" s="99">
        <f>SUMIFS(通讯通路门店!$AJ:$AJ,通讯通路门店!$S:$S,通讯客户沙盘!$G42)</f>
        <v>0</v>
      </c>
      <c r="X42" s="99">
        <f t="shared" si="0"/>
        <v>0</v>
      </c>
      <c r="Y42" s="99">
        <f>COUNTIFS(通讯通路门店!$S:$S,$G42,通讯通路门店!$J:$J,"荣耀体验店")+COUNTIFS(通讯通路门店!$S:$S,$G42,通讯通路门店!$J:$J,"荣耀授权专卖店")</f>
        <v>0</v>
      </c>
      <c r="Z42" s="99">
        <f>COUNTIFS(通讯通路门店!$S:$S,$G42,通讯通路门店!$J:$J,"VIVO体验店")</f>
        <v>0</v>
      </c>
      <c r="AA42" s="99">
        <f>COUNTIFS(通讯通路门店!$S:$S,$G42,通讯通路门店!$J:$J,"OPPO体验店")</f>
        <v>0</v>
      </c>
      <c r="AB42" s="99">
        <f>COUNTIFS(通讯通路门店!$S:$S,$G42,通讯通路门店!$J:$J,"华为授权体验店")+COUNTIFS(通讯通路门店!$S:$S,$G42,通讯通路门店!$J:$J,"华为堡垒店")</f>
        <v>0</v>
      </c>
      <c r="AC42" s="99">
        <f>COUNTIFS(通讯通路门店!$S:$S,$G42,通讯通路门店!$J:$J,"小米体验店")</f>
        <v>0</v>
      </c>
      <c r="AD42" s="99">
        <f>COUNTIFS(通讯通路门店!$S:$S,$G42,通讯通路门店!$J:$J,"苹果体验店")</f>
        <v>0</v>
      </c>
      <c r="AE42" s="99">
        <f>COUNTIFS(通讯通路门店!$S:$S,$G42,通讯通路门店!$J:$J,"其他品牌专卖店")</f>
        <v>0</v>
      </c>
      <c r="AF42" s="99">
        <f>SUMIFS(通讯通路门店!$BI:$BI,通讯通路门店!$S:$S,$G42)</f>
        <v>0</v>
      </c>
      <c r="AG42" s="99">
        <f>SUMIFS(通讯通路门店!$BH:$BH,通讯通路门店!$S:$S,$G42)</f>
        <v>0</v>
      </c>
      <c r="AH42" s="99">
        <f t="shared" si="1"/>
        <v>0</v>
      </c>
      <c r="AI42" s="99">
        <f>SUMIFS(通讯通路门店!$BB:$BB,通讯通路门店!$S:$S,$G42)</f>
        <v>0</v>
      </c>
      <c r="AJ42" s="99">
        <f>SUMIFS(通讯通路门店!$BE:$BE,通讯通路门店!$S:$S,$G42)</f>
        <v>0</v>
      </c>
      <c r="AK42" s="99">
        <f>SUMIFS(通讯通路门店!$BG:$BG,通讯通路门店!$S:$S,$G42)</f>
        <v>0</v>
      </c>
      <c r="AL42" s="99">
        <f>SUMIFS(通讯通路门店!$BC:$BC,通讯通路门店!$S:$S,$G42)</f>
        <v>0</v>
      </c>
      <c r="AM42" s="99">
        <f>SUMIFS(通讯通路门店!$BD:$BD,通讯通路门店!$S:$S,$G42)</f>
        <v>0</v>
      </c>
      <c r="AN42" s="99">
        <f>SUMIFS(通讯通路门店!$BF:$BF,通讯通路门店!$S:$S,$G42)</f>
        <v>0</v>
      </c>
      <c r="AO42" s="99">
        <f t="shared" si="2"/>
        <v>0</v>
      </c>
      <c r="AP42" s="99">
        <f>SUMIFS(通讯通路门店!$K:$K,通讯通路门店!$S:$S,$G42)</f>
        <v>0</v>
      </c>
      <c r="AR42" s="99">
        <f>SUMIFS(通讯通路门店!$T:$T,通讯通路门店!$S:$S,$G42)</f>
        <v>0</v>
      </c>
      <c r="AS42" s="99">
        <f>SUMIFS(通讯通路门店!$U:$U,通讯通路门店!$S:$S,$G42)</f>
        <v>0</v>
      </c>
      <c r="AT42" s="99">
        <f>SUMIFS(通讯通路门店!$V:$V,通讯通路门店!$S:$S,$G42)</f>
        <v>0</v>
      </c>
      <c r="AU42" s="99">
        <f>SUMIFS(通讯通路门店!$W:$W,通讯通路门店!$S:$S,$G42)</f>
        <v>0</v>
      </c>
      <c r="AV42" s="99">
        <f>SUMIFS(通讯通路门店!$Z:$Z,通讯通路门店!$S:$S,$G42)</f>
        <v>0</v>
      </c>
      <c r="AW42" s="99">
        <f>SUMIFS(通讯通路门店!$AB:$AB,通讯通路门店!$S:$S,$G42)</f>
        <v>0</v>
      </c>
      <c r="AX42" s="99">
        <f>SUMIFS(通讯通路门店!$X:$X,通讯通路门店!$S:$S,$G42)</f>
        <v>0</v>
      </c>
      <c r="AY42" s="99">
        <f>SUMIFS(通讯通路门店!$Y:$Y,通讯通路门店!$S:$S,$G42)</f>
        <v>0</v>
      </c>
      <c r="AZ42" s="99">
        <f>SUMIFS(通讯通路门店!$AA:$AA,通讯通路门店!$S:$S,$G42)</f>
        <v>0</v>
      </c>
      <c r="BA42" s="99">
        <f t="shared" si="3"/>
        <v>0</v>
      </c>
      <c r="BB42" s="99">
        <f t="shared" si="4"/>
        <v>0</v>
      </c>
      <c r="BC42" s="99">
        <f>SUMIFS(通讯通路门店!$W:$W,通讯通路门店!$S:$S,$G42,通讯通路门店!$J:$J,"荣耀体验店")+SUMIFS(通讯通路门店!$W:$W,通讯通路门店!$S:$S,$G42,通讯通路门店!$J:$J,"荣耀授权专卖店")</f>
        <v>0</v>
      </c>
      <c r="BD42" s="99">
        <f>SUMIFS(通讯通路门店!$Z:$Z,通讯通路门店!$S:$S,$G42,通讯通路门店!$J:$J,"VIVO体验店")</f>
        <v>0</v>
      </c>
      <c r="BE42" s="99">
        <f>SUMIFS(通讯通路门店!$AB:$AB,通讯通路门店!$S:$S,$G42,通讯通路门店!$J:$J,"OPPO体验店")</f>
        <v>0</v>
      </c>
      <c r="BF42" s="99">
        <f>SUMIFS(通讯通路门店!$X:$X,通讯通路门店!$S:$S,$G42,通讯通路门店!$J:$J,"华为授权体验店")+SUMIFS(通讯通路门店!$AA:$AA,通讯通路门店!$S:$S,$G42,通讯通路门店!$J:$J,"华为堡垒店")</f>
        <v>0</v>
      </c>
      <c r="BG42" s="99">
        <f>SUMIFS(通讯通路门店!$Y:$Y,通讯通路门店!$S:$S,$G42,通讯通路门店!$J:$J,"小米体验店")</f>
        <v>0</v>
      </c>
      <c r="BH42" s="99">
        <f>SUMIFS(通讯通路门店!$AA:$AA,通讯通路门店!$S:$S,$G42,通讯通路门店!$J:$J,"苹果体验店")</f>
        <v>0</v>
      </c>
      <c r="BI42" s="99">
        <f>SUMIFS(通讯通路门店!$K:$K,通讯通路门店!$S:$S,$G42,通讯通路门店!$J:$J,"其他品牌专卖店")</f>
        <v>0</v>
      </c>
      <c r="BJ42" s="99">
        <f>SUMIFS(通讯通路门店!$AC:$AC,通讯通路门店!$S:$S,$G42)</f>
        <v>0</v>
      </c>
      <c r="BK42" s="99">
        <f>SUMIFS(通讯通路门店!$AD:$AD,通讯通路门店!$S:$S,$G42)</f>
        <v>0</v>
      </c>
      <c r="BL42" s="99">
        <f>SUMIFS(通讯通路门店!$AE:$AE,通讯通路门店!$S:$S,$G42)</f>
        <v>0</v>
      </c>
      <c r="BM42" s="99">
        <f>SUMIFS(通讯通路门店!$AF:$AF,通讯通路门店!$S:$S,$G42)</f>
        <v>0</v>
      </c>
      <c r="BN42" s="99">
        <f>SUMIFS(通讯通路门店!$AG:$AG,通讯通路门店!$S:$S,$G42)</f>
        <v>0</v>
      </c>
      <c r="BO42" s="99">
        <f>SUMIFS(通讯通路门店!$AH:$AH,通讯通路门店!$S:$S,$G42)</f>
        <v>0</v>
      </c>
      <c r="BP42" s="99">
        <f>SUMIFS(通讯通路门店!$AI:$AI,通讯通路门店!$S:$S,$G42)</f>
        <v>0</v>
      </c>
    </row>
    <row r="43" s="83" customFormat="1" ht="13.9" customHeight="1" spans="1:69">
      <c r="A43" s="99" t="str">
        <f>IFERROR(_xlfn.XLOOKUP($G43,通讯通路门店!$S$4:$S$993933,通讯通路门店!$A$4:$A$993933,0,0),"")</f>
        <v/>
      </c>
      <c r="B43" s="99" t="str">
        <f>IFERROR(_xlfn.XLOOKUP($G43,通讯通路门店!$S$4:$S$993933,通讯通路门店!$B$4:$B$993933,0,0),"")</f>
        <v/>
      </c>
      <c r="C43" s="99" t="str">
        <f>IFERROR(_xlfn.XLOOKUP($G43,通讯通路门店!$S$4:$S$993933,通讯通路门店!$C$4:$C$993933,0,0),"")</f>
        <v/>
      </c>
      <c r="D43" s="99" t="str">
        <f>IFERROR(_xlfn.XLOOKUP($G43,通讯通路门店!$S$4:$S$993933,通讯通路门店!$D$4:$D$993933,0,0),"")</f>
        <v/>
      </c>
      <c r="G43" s="101" t="e">
        <v>#N/A</v>
      </c>
      <c r="H43" s="102" t="str">
        <f>IFERROR(_xlfn.XLOOKUP($G43,通讯通路门店!$S$4:$S$993933,通讯通路门店!$R$4:$R$993933,0,0),"")</f>
        <v/>
      </c>
      <c r="U43" s="99">
        <f>COUNTIF(通讯通路门店!$S:$S,$G43)</f>
        <v>0</v>
      </c>
      <c r="V43" s="99">
        <f>COUNTIFS(通讯通路门店!$S:$S,$G43,通讯通路门店!$J:$J,"综合卖场")</f>
        <v>0</v>
      </c>
      <c r="W43" s="99">
        <f>SUMIFS(通讯通路门店!$AJ:$AJ,通讯通路门店!$S:$S,通讯客户沙盘!$G43)</f>
        <v>0</v>
      </c>
      <c r="X43" s="99">
        <f t="shared" si="0"/>
        <v>0</v>
      </c>
      <c r="Y43" s="99">
        <f>COUNTIFS(通讯通路门店!$S:$S,$G43,通讯通路门店!$J:$J,"荣耀体验店")+COUNTIFS(通讯通路门店!$S:$S,$G43,通讯通路门店!$J:$J,"荣耀授权专卖店")</f>
        <v>0</v>
      </c>
      <c r="Z43" s="99">
        <f>COUNTIFS(通讯通路门店!$S:$S,$G43,通讯通路门店!$J:$J,"VIVO体验店")</f>
        <v>0</v>
      </c>
      <c r="AA43" s="99">
        <f>COUNTIFS(通讯通路门店!$S:$S,$G43,通讯通路门店!$J:$J,"OPPO体验店")</f>
        <v>0</v>
      </c>
      <c r="AB43" s="99">
        <f>COUNTIFS(通讯通路门店!$S:$S,$G43,通讯通路门店!$J:$J,"华为授权体验店")+COUNTIFS(通讯通路门店!$S:$S,$G43,通讯通路门店!$J:$J,"华为堡垒店")</f>
        <v>0</v>
      </c>
      <c r="AC43" s="99">
        <f>COUNTIFS(通讯通路门店!$S:$S,$G43,通讯通路门店!$J:$J,"小米体验店")</f>
        <v>0</v>
      </c>
      <c r="AD43" s="99">
        <f>COUNTIFS(通讯通路门店!$S:$S,$G43,通讯通路门店!$J:$J,"苹果体验店")</f>
        <v>0</v>
      </c>
      <c r="AE43" s="99">
        <f>COUNTIFS(通讯通路门店!$S:$S,$G43,通讯通路门店!$J:$J,"其他品牌专卖店")</f>
        <v>0</v>
      </c>
      <c r="AF43" s="99">
        <f>SUMIFS(通讯通路门店!$BI:$BI,通讯通路门店!$S:$S,$G43)</f>
        <v>0</v>
      </c>
      <c r="AG43" s="99">
        <f>SUMIFS(通讯通路门店!$BH:$BH,通讯通路门店!$S:$S,$G43)</f>
        <v>0</v>
      </c>
      <c r="AH43" s="99">
        <f t="shared" si="1"/>
        <v>0</v>
      </c>
      <c r="AI43" s="99">
        <f>SUMIFS(通讯通路门店!$BB:$BB,通讯通路门店!$S:$S,$G43)</f>
        <v>0</v>
      </c>
      <c r="AJ43" s="99">
        <f>SUMIFS(通讯通路门店!$BE:$BE,通讯通路门店!$S:$S,$G43)</f>
        <v>0</v>
      </c>
      <c r="AK43" s="99">
        <f>SUMIFS(通讯通路门店!$BG:$BG,通讯通路门店!$S:$S,$G43)</f>
        <v>0</v>
      </c>
      <c r="AL43" s="99">
        <f>SUMIFS(通讯通路门店!$BC:$BC,通讯通路门店!$S:$S,$G43)</f>
        <v>0</v>
      </c>
      <c r="AM43" s="99">
        <f>SUMIFS(通讯通路门店!$BD:$BD,通讯通路门店!$S:$S,$G43)</f>
        <v>0</v>
      </c>
      <c r="AN43" s="99">
        <f>SUMIFS(通讯通路门店!$BF:$BF,通讯通路门店!$S:$S,$G43)</f>
        <v>0</v>
      </c>
      <c r="AO43" s="99">
        <f t="shared" si="2"/>
        <v>0</v>
      </c>
      <c r="AP43" s="99">
        <f>SUMIFS(通讯通路门店!$K:$K,通讯通路门店!$S:$S,$G43)</f>
        <v>0</v>
      </c>
      <c r="AR43" s="99">
        <f>SUMIFS(通讯通路门店!$T:$T,通讯通路门店!$S:$S,$G43)</f>
        <v>0</v>
      </c>
      <c r="AS43" s="99">
        <f>SUMIFS(通讯通路门店!$U:$U,通讯通路门店!$S:$S,$G43)</f>
        <v>0</v>
      </c>
      <c r="AT43" s="99">
        <f>SUMIFS(通讯通路门店!$V:$V,通讯通路门店!$S:$S,$G43)</f>
        <v>0</v>
      </c>
      <c r="AU43" s="99">
        <f>SUMIFS(通讯通路门店!$W:$W,通讯通路门店!$S:$S,$G43)</f>
        <v>0</v>
      </c>
      <c r="AV43" s="99">
        <f>SUMIFS(通讯通路门店!$Z:$Z,通讯通路门店!$S:$S,$G43)</f>
        <v>0</v>
      </c>
      <c r="AW43" s="99">
        <f>SUMIFS(通讯通路门店!$AB:$AB,通讯通路门店!$S:$S,$G43)</f>
        <v>0</v>
      </c>
      <c r="AX43" s="99">
        <f>SUMIFS(通讯通路门店!$X:$X,通讯通路门店!$S:$S,$G43)</f>
        <v>0</v>
      </c>
      <c r="AY43" s="99">
        <f>SUMIFS(通讯通路门店!$Y:$Y,通讯通路门店!$S:$S,$G43)</f>
        <v>0</v>
      </c>
      <c r="AZ43" s="99">
        <f>SUMIFS(通讯通路门店!$AA:$AA,通讯通路门店!$S:$S,$G43)</f>
        <v>0</v>
      </c>
      <c r="BA43" s="99">
        <f t="shared" si="3"/>
        <v>0</v>
      </c>
      <c r="BB43" s="99">
        <f t="shared" si="4"/>
        <v>0</v>
      </c>
      <c r="BC43" s="99">
        <f>SUMIFS(通讯通路门店!$W:$W,通讯通路门店!$S:$S,$G43,通讯通路门店!$J:$J,"荣耀体验店")+SUMIFS(通讯通路门店!$W:$W,通讯通路门店!$S:$S,$G43,通讯通路门店!$J:$J,"荣耀授权专卖店")</f>
        <v>0</v>
      </c>
      <c r="BD43" s="99">
        <f>SUMIFS(通讯通路门店!$Z:$Z,通讯通路门店!$S:$S,$G43,通讯通路门店!$J:$J,"VIVO体验店")</f>
        <v>0</v>
      </c>
      <c r="BE43" s="99">
        <f>SUMIFS(通讯通路门店!$AB:$AB,通讯通路门店!$S:$S,$G43,通讯通路门店!$J:$J,"OPPO体验店")</f>
        <v>0</v>
      </c>
      <c r="BF43" s="99">
        <f>SUMIFS(通讯通路门店!$X:$X,通讯通路门店!$S:$S,$G43,通讯通路门店!$J:$J,"华为授权体验店")+SUMIFS(通讯通路门店!$AA:$AA,通讯通路门店!$S:$S,$G43,通讯通路门店!$J:$J,"华为堡垒店")</f>
        <v>0</v>
      </c>
      <c r="BG43" s="99">
        <f>SUMIFS(通讯通路门店!$Y:$Y,通讯通路门店!$S:$S,$G43,通讯通路门店!$J:$J,"小米体验店")</f>
        <v>0</v>
      </c>
      <c r="BH43" s="99">
        <f>SUMIFS(通讯通路门店!$AA:$AA,通讯通路门店!$S:$S,$G43,通讯通路门店!$J:$J,"苹果体验店")</f>
        <v>0</v>
      </c>
      <c r="BI43" s="99">
        <f>SUMIFS(通讯通路门店!$K:$K,通讯通路门店!$S:$S,$G43,通讯通路门店!$J:$J,"其他品牌专卖店")</f>
        <v>0</v>
      </c>
      <c r="BJ43" s="99">
        <f>SUMIFS(通讯通路门店!$AC:$AC,通讯通路门店!$S:$S,$G43)</f>
        <v>0</v>
      </c>
      <c r="BK43" s="99">
        <f>SUMIFS(通讯通路门店!$AD:$AD,通讯通路门店!$S:$S,$G43)</f>
        <v>0</v>
      </c>
      <c r="BL43" s="99">
        <f>SUMIFS(通讯通路门店!$AE:$AE,通讯通路门店!$S:$S,$G43)</f>
        <v>0</v>
      </c>
      <c r="BM43" s="99">
        <f>SUMIFS(通讯通路门店!$AF:$AF,通讯通路门店!$S:$S,$G43)</f>
        <v>0</v>
      </c>
      <c r="BN43" s="99">
        <f>SUMIFS(通讯通路门店!$AG:$AG,通讯通路门店!$S:$S,$G43)</f>
        <v>0</v>
      </c>
      <c r="BO43" s="99">
        <f>SUMIFS(通讯通路门店!$AH:$AH,通讯通路门店!$S:$S,$G43)</f>
        <v>0</v>
      </c>
      <c r="BP43" s="99">
        <f>SUMIFS(通讯通路门店!$AI:$AI,通讯通路门店!$S:$S,$G43)</f>
        <v>0</v>
      </c>
    </row>
    <row r="44" s="83" customFormat="1" ht="13.9" customHeight="1" spans="1:69">
      <c r="A44" s="99" t="str">
        <f>IFERROR(_xlfn.XLOOKUP($G44,通讯通路门店!$S$4:$S$993933,通讯通路门店!$A$4:$A$993933,0,0),"")</f>
        <v/>
      </c>
      <c r="B44" s="99" t="str">
        <f>IFERROR(_xlfn.XLOOKUP($G44,通讯通路门店!$S$4:$S$993933,通讯通路门店!$B$4:$B$993933,0,0),"")</f>
        <v/>
      </c>
      <c r="C44" s="99" t="str">
        <f>IFERROR(_xlfn.XLOOKUP($G44,通讯通路门店!$S$4:$S$993933,通讯通路门店!$C$4:$C$993933,0,0),"")</f>
        <v/>
      </c>
      <c r="D44" s="99" t="str">
        <f>IFERROR(_xlfn.XLOOKUP($G44,通讯通路门店!$S$4:$S$993933,通讯通路门店!$D$4:$D$993933,0,0),"")</f>
        <v/>
      </c>
      <c r="G44" s="101" t="e">
        <v>#N/A</v>
      </c>
      <c r="H44" s="102" t="str">
        <f>IFERROR(_xlfn.XLOOKUP($G44,通讯通路门店!$S$4:$S$993933,通讯通路门店!$R$4:$R$993933,0,0),"")</f>
        <v/>
      </c>
      <c r="U44" s="99">
        <f>COUNTIF(通讯通路门店!$S:$S,$G44)</f>
        <v>0</v>
      </c>
      <c r="V44" s="99">
        <f>COUNTIFS(通讯通路门店!$S:$S,$G44,通讯通路门店!$J:$J,"综合卖场")</f>
        <v>0</v>
      </c>
      <c r="W44" s="99">
        <f>SUMIFS(通讯通路门店!$AJ:$AJ,通讯通路门店!$S:$S,通讯客户沙盘!$G44)</f>
        <v>0</v>
      </c>
      <c r="X44" s="99">
        <f t="shared" si="0"/>
        <v>0</v>
      </c>
      <c r="Y44" s="99">
        <f>COUNTIFS(通讯通路门店!$S:$S,$G44,通讯通路门店!$J:$J,"荣耀体验店")+COUNTIFS(通讯通路门店!$S:$S,$G44,通讯通路门店!$J:$J,"荣耀授权专卖店")</f>
        <v>0</v>
      </c>
      <c r="Z44" s="99">
        <f>COUNTIFS(通讯通路门店!$S:$S,$G44,通讯通路门店!$J:$J,"VIVO体验店")</f>
        <v>0</v>
      </c>
      <c r="AA44" s="99">
        <f>COUNTIFS(通讯通路门店!$S:$S,$G44,通讯通路门店!$J:$J,"OPPO体验店")</f>
        <v>0</v>
      </c>
      <c r="AB44" s="99">
        <f>COUNTIFS(通讯通路门店!$S:$S,$G44,通讯通路门店!$J:$J,"华为授权体验店")+COUNTIFS(通讯通路门店!$S:$S,$G44,通讯通路门店!$J:$J,"华为堡垒店")</f>
        <v>0</v>
      </c>
      <c r="AC44" s="99">
        <f>COUNTIFS(通讯通路门店!$S:$S,$G44,通讯通路门店!$J:$J,"小米体验店")</f>
        <v>0</v>
      </c>
      <c r="AD44" s="99">
        <f>COUNTIFS(通讯通路门店!$S:$S,$G44,通讯通路门店!$J:$J,"苹果体验店")</f>
        <v>0</v>
      </c>
      <c r="AE44" s="99">
        <f>COUNTIFS(通讯通路门店!$S:$S,$G44,通讯通路门店!$J:$J,"其他品牌专卖店")</f>
        <v>0</v>
      </c>
      <c r="AF44" s="99">
        <f>SUMIFS(通讯通路门店!$BI:$BI,通讯通路门店!$S:$S,$G44)</f>
        <v>0</v>
      </c>
      <c r="AG44" s="99">
        <f>SUMIFS(通讯通路门店!$BH:$BH,通讯通路门店!$S:$S,$G44)</f>
        <v>0</v>
      </c>
      <c r="AH44" s="99">
        <f t="shared" si="1"/>
        <v>0</v>
      </c>
      <c r="AI44" s="99">
        <f>SUMIFS(通讯通路门店!$BB:$BB,通讯通路门店!$S:$S,$G44)</f>
        <v>0</v>
      </c>
      <c r="AJ44" s="99">
        <f>SUMIFS(通讯通路门店!$BE:$BE,通讯通路门店!$S:$S,$G44)</f>
        <v>0</v>
      </c>
      <c r="AK44" s="99">
        <f>SUMIFS(通讯通路门店!$BG:$BG,通讯通路门店!$S:$S,$G44)</f>
        <v>0</v>
      </c>
      <c r="AL44" s="99">
        <f>SUMIFS(通讯通路门店!$BC:$BC,通讯通路门店!$S:$S,$G44)</f>
        <v>0</v>
      </c>
      <c r="AM44" s="99">
        <f>SUMIFS(通讯通路门店!$BD:$BD,通讯通路门店!$S:$S,$G44)</f>
        <v>0</v>
      </c>
      <c r="AN44" s="99">
        <f>SUMIFS(通讯通路门店!$BF:$BF,通讯通路门店!$S:$S,$G44)</f>
        <v>0</v>
      </c>
      <c r="AO44" s="99">
        <f t="shared" si="2"/>
        <v>0</v>
      </c>
      <c r="AP44" s="99">
        <f>SUMIFS(通讯通路门店!$K:$K,通讯通路门店!$S:$S,$G44)</f>
        <v>0</v>
      </c>
      <c r="AR44" s="99">
        <f>SUMIFS(通讯通路门店!$T:$T,通讯通路门店!$S:$S,$G44)</f>
        <v>0</v>
      </c>
      <c r="AS44" s="99">
        <f>SUMIFS(通讯通路门店!$U:$U,通讯通路门店!$S:$S,$G44)</f>
        <v>0</v>
      </c>
      <c r="AT44" s="99">
        <f>SUMIFS(通讯通路门店!$V:$V,通讯通路门店!$S:$S,$G44)</f>
        <v>0</v>
      </c>
      <c r="AU44" s="99">
        <f>SUMIFS(通讯通路门店!$W:$W,通讯通路门店!$S:$S,$G44)</f>
        <v>0</v>
      </c>
      <c r="AV44" s="99">
        <f>SUMIFS(通讯通路门店!$Z:$Z,通讯通路门店!$S:$S,$G44)</f>
        <v>0</v>
      </c>
      <c r="AW44" s="99">
        <f>SUMIFS(通讯通路门店!$AB:$AB,通讯通路门店!$S:$S,$G44)</f>
        <v>0</v>
      </c>
      <c r="AX44" s="99">
        <f>SUMIFS(通讯通路门店!$X:$X,通讯通路门店!$S:$S,$G44)</f>
        <v>0</v>
      </c>
      <c r="AY44" s="99">
        <f>SUMIFS(通讯通路门店!$Y:$Y,通讯通路门店!$S:$S,$G44)</f>
        <v>0</v>
      </c>
      <c r="AZ44" s="99">
        <f>SUMIFS(通讯通路门店!$AA:$AA,通讯通路门店!$S:$S,$G44)</f>
        <v>0</v>
      </c>
      <c r="BA44" s="99">
        <f t="shared" si="3"/>
        <v>0</v>
      </c>
      <c r="BB44" s="99">
        <f t="shared" si="4"/>
        <v>0</v>
      </c>
      <c r="BC44" s="99">
        <f>SUMIFS(通讯通路门店!$W:$W,通讯通路门店!$S:$S,$G44,通讯通路门店!$J:$J,"荣耀体验店")+SUMIFS(通讯通路门店!$W:$W,通讯通路门店!$S:$S,$G44,通讯通路门店!$J:$J,"荣耀授权专卖店")</f>
        <v>0</v>
      </c>
      <c r="BD44" s="99">
        <f>SUMIFS(通讯通路门店!$Z:$Z,通讯通路门店!$S:$S,$G44,通讯通路门店!$J:$J,"VIVO体验店")</f>
        <v>0</v>
      </c>
      <c r="BE44" s="99">
        <f>SUMIFS(通讯通路门店!$AB:$AB,通讯通路门店!$S:$S,$G44,通讯通路门店!$J:$J,"OPPO体验店")</f>
        <v>0</v>
      </c>
      <c r="BF44" s="99">
        <f>SUMIFS(通讯通路门店!$X:$X,通讯通路门店!$S:$S,$G44,通讯通路门店!$J:$J,"华为授权体验店")+SUMIFS(通讯通路门店!$AA:$AA,通讯通路门店!$S:$S,$G44,通讯通路门店!$J:$J,"华为堡垒店")</f>
        <v>0</v>
      </c>
      <c r="BG44" s="99">
        <f>SUMIFS(通讯通路门店!$Y:$Y,通讯通路门店!$S:$S,$G44,通讯通路门店!$J:$J,"小米体验店")</f>
        <v>0</v>
      </c>
      <c r="BH44" s="99">
        <f>SUMIFS(通讯通路门店!$AA:$AA,通讯通路门店!$S:$S,$G44,通讯通路门店!$J:$J,"苹果体验店")</f>
        <v>0</v>
      </c>
      <c r="BI44" s="99">
        <f>SUMIFS(通讯通路门店!$K:$K,通讯通路门店!$S:$S,$G44,通讯通路门店!$J:$J,"其他品牌专卖店")</f>
        <v>0</v>
      </c>
      <c r="BJ44" s="99">
        <f>SUMIFS(通讯通路门店!$AC:$AC,通讯通路门店!$S:$S,$G44)</f>
        <v>0</v>
      </c>
      <c r="BK44" s="99">
        <f>SUMIFS(通讯通路门店!$AD:$AD,通讯通路门店!$S:$S,$G44)</f>
        <v>0</v>
      </c>
      <c r="BL44" s="99">
        <f>SUMIFS(通讯通路门店!$AE:$AE,通讯通路门店!$S:$S,$G44)</f>
        <v>0</v>
      </c>
      <c r="BM44" s="99">
        <f>SUMIFS(通讯通路门店!$AF:$AF,通讯通路门店!$S:$S,$G44)</f>
        <v>0</v>
      </c>
      <c r="BN44" s="99">
        <f>SUMIFS(通讯通路门店!$AG:$AG,通讯通路门店!$S:$S,$G44)</f>
        <v>0</v>
      </c>
      <c r="BO44" s="99">
        <f>SUMIFS(通讯通路门店!$AH:$AH,通讯通路门店!$S:$S,$G44)</f>
        <v>0</v>
      </c>
      <c r="BP44" s="99">
        <f>SUMIFS(通讯通路门店!$AI:$AI,通讯通路门店!$S:$S,$G44)</f>
        <v>0</v>
      </c>
    </row>
    <row r="45" s="83" customFormat="1" ht="13.9" customHeight="1" spans="1:69">
      <c r="A45" s="99" t="str">
        <f>IFERROR(_xlfn.XLOOKUP($G45,通讯通路门店!$S$4:$S$993933,通讯通路门店!$A$4:$A$993933,0,0),"")</f>
        <v/>
      </c>
      <c r="B45" s="99" t="str">
        <f>IFERROR(_xlfn.XLOOKUP($G45,通讯通路门店!$S$4:$S$993933,通讯通路门店!$B$4:$B$993933,0,0),"")</f>
        <v/>
      </c>
      <c r="C45" s="99" t="str">
        <f>IFERROR(_xlfn.XLOOKUP($G45,通讯通路门店!$S$4:$S$993933,通讯通路门店!$C$4:$C$993933,0,0),"")</f>
        <v/>
      </c>
      <c r="D45" s="99" t="str">
        <f>IFERROR(_xlfn.XLOOKUP($G45,通讯通路门店!$S$4:$S$993933,通讯通路门店!$D$4:$D$993933,0,0),"")</f>
        <v/>
      </c>
      <c r="G45" s="101" t="e">
        <v>#N/A</v>
      </c>
      <c r="H45" s="102" t="str">
        <f>IFERROR(_xlfn.XLOOKUP($G45,通讯通路门店!$S$4:$S$993933,通讯通路门店!$R$4:$R$993933,0,0),"")</f>
        <v/>
      </c>
      <c r="U45" s="99">
        <f>COUNTIF(通讯通路门店!$S:$S,$G45)</f>
        <v>0</v>
      </c>
      <c r="V45" s="99">
        <f>COUNTIFS(通讯通路门店!$S:$S,$G45,通讯通路门店!$J:$J,"综合卖场")</f>
        <v>0</v>
      </c>
      <c r="W45" s="99">
        <f>SUMIFS(通讯通路门店!$AJ:$AJ,通讯通路门店!$S:$S,通讯客户沙盘!$G45)</f>
        <v>0</v>
      </c>
      <c r="X45" s="99">
        <f t="shared" si="0"/>
        <v>0</v>
      </c>
      <c r="Y45" s="99">
        <f>COUNTIFS(通讯通路门店!$S:$S,$G45,通讯通路门店!$J:$J,"荣耀体验店")+COUNTIFS(通讯通路门店!$S:$S,$G45,通讯通路门店!$J:$J,"荣耀授权专卖店")</f>
        <v>0</v>
      </c>
      <c r="Z45" s="99">
        <f>COUNTIFS(通讯通路门店!$S:$S,$G45,通讯通路门店!$J:$J,"VIVO体验店")</f>
        <v>0</v>
      </c>
      <c r="AA45" s="99">
        <f>COUNTIFS(通讯通路门店!$S:$S,$G45,通讯通路门店!$J:$J,"OPPO体验店")</f>
        <v>0</v>
      </c>
      <c r="AB45" s="99">
        <f>COUNTIFS(通讯通路门店!$S:$S,$G45,通讯通路门店!$J:$J,"华为授权体验店")+COUNTIFS(通讯通路门店!$S:$S,$G45,通讯通路门店!$J:$J,"华为堡垒店")</f>
        <v>0</v>
      </c>
      <c r="AC45" s="99">
        <f>COUNTIFS(通讯通路门店!$S:$S,$G45,通讯通路门店!$J:$J,"小米体验店")</f>
        <v>0</v>
      </c>
      <c r="AD45" s="99">
        <f>COUNTIFS(通讯通路门店!$S:$S,$G45,通讯通路门店!$J:$J,"苹果体验店")</f>
        <v>0</v>
      </c>
      <c r="AE45" s="99">
        <f>COUNTIFS(通讯通路门店!$S:$S,$G45,通讯通路门店!$J:$J,"其他品牌专卖店")</f>
        <v>0</v>
      </c>
      <c r="AF45" s="99">
        <f>SUMIFS(通讯通路门店!$BI:$BI,通讯通路门店!$S:$S,$G45)</f>
        <v>0</v>
      </c>
      <c r="AG45" s="99">
        <f>SUMIFS(通讯通路门店!$BH:$BH,通讯通路门店!$S:$S,$G45)</f>
        <v>0</v>
      </c>
      <c r="AH45" s="99">
        <f t="shared" si="1"/>
        <v>0</v>
      </c>
      <c r="AI45" s="99">
        <f>SUMIFS(通讯通路门店!$BB:$BB,通讯通路门店!$S:$S,$G45)</f>
        <v>0</v>
      </c>
      <c r="AJ45" s="99">
        <f>SUMIFS(通讯通路门店!$BE:$BE,通讯通路门店!$S:$S,$G45)</f>
        <v>0</v>
      </c>
      <c r="AK45" s="99">
        <f>SUMIFS(通讯通路门店!$BG:$BG,通讯通路门店!$S:$S,$G45)</f>
        <v>0</v>
      </c>
      <c r="AL45" s="99">
        <f>SUMIFS(通讯通路门店!$BC:$BC,通讯通路门店!$S:$S,$G45)</f>
        <v>0</v>
      </c>
      <c r="AM45" s="99">
        <f>SUMIFS(通讯通路门店!$BD:$BD,通讯通路门店!$S:$S,$G45)</f>
        <v>0</v>
      </c>
      <c r="AN45" s="99">
        <f>SUMIFS(通讯通路门店!$BF:$BF,通讯通路门店!$S:$S,$G45)</f>
        <v>0</v>
      </c>
      <c r="AO45" s="99">
        <f t="shared" si="2"/>
        <v>0</v>
      </c>
      <c r="AP45" s="99">
        <f>SUMIFS(通讯通路门店!$K:$K,通讯通路门店!$S:$S,$G45)</f>
        <v>0</v>
      </c>
      <c r="AR45" s="99">
        <f>SUMIFS(通讯通路门店!$T:$T,通讯通路门店!$S:$S,$G45)</f>
        <v>0</v>
      </c>
      <c r="AS45" s="99">
        <f>SUMIFS(通讯通路门店!$U:$U,通讯通路门店!$S:$S,$G45)</f>
        <v>0</v>
      </c>
      <c r="AT45" s="99">
        <f>SUMIFS(通讯通路门店!$V:$V,通讯通路门店!$S:$S,$G45)</f>
        <v>0</v>
      </c>
      <c r="AU45" s="99">
        <f>SUMIFS(通讯通路门店!$W:$W,通讯通路门店!$S:$S,$G45)</f>
        <v>0</v>
      </c>
      <c r="AV45" s="99">
        <f>SUMIFS(通讯通路门店!$Z:$Z,通讯通路门店!$S:$S,$G45)</f>
        <v>0</v>
      </c>
      <c r="AW45" s="99">
        <f>SUMIFS(通讯通路门店!$AB:$AB,通讯通路门店!$S:$S,$G45)</f>
        <v>0</v>
      </c>
      <c r="AX45" s="99">
        <f>SUMIFS(通讯通路门店!$X:$X,通讯通路门店!$S:$S,$G45)</f>
        <v>0</v>
      </c>
      <c r="AY45" s="99">
        <f>SUMIFS(通讯通路门店!$Y:$Y,通讯通路门店!$S:$S,$G45)</f>
        <v>0</v>
      </c>
      <c r="AZ45" s="99">
        <f>SUMIFS(通讯通路门店!$AA:$AA,通讯通路门店!$S:$S,$G45)</f>
        <v>0</v>
      </c>
      <c r="BA45" s="99">
        <f t="shared" si="3"/>
        <v>0</v>
      </c>
      <c r="BB45" s="99">
        <f t="shared" si="4"/>
        <v>0</v>
      </c>
      <c r="BC45" s="99">
        <f>SUMIFS(通讯通路门店!$W:$W,通讯通路门店!$S:$S,$G45,通讯通路门店!$J:$J,"荣耀体验店")+SUMIFS(通讯通路门店!$W:$W,通讯通路门店!$S:$S,$G45,通讯通路门店!$J:$J,"荣耀授权专卖店")</f>
        <v>0</v>
      </c>
      <c r="BD45" s="99">
        <f>SUMIFS(通讯通路门店!$Z:$Z,通讯通路门店!$S:$S,$G45,通讯通路门店!$J:$J,"VIVO体验店")</f>
        <v>0</v>
      </c>
      <c r="BE45" s="99">
        <f>SUMIFS(通讯通路门店!$AB:$AB,通讯通路门店!$S:$S,$G45,通讯通路门店!$J:$J,"OPPO体验店")</f>
        <v>0</v>
      </c>
      <c r="BF45" s="99">
        <f>SUMIFS(通讯通路门店!$X:$X,通讯通路门店!$S:$S,$G45,通讯通路门店!$J:$J,"华为授权体验店")+SUMIFS(通讯通路门店!$AA:$AA,通讯通路门店!$S:$S,$G45,通讯通路门店!$J:$J,"华为堡垒店")</f>
        <v>0</v>
      </c>
      <c r="BG45" s="99">
        <f>SUMIFS(通讯通路门店!$Y:$Y,通讯通路门店!$S:$S,$G45,通讯通路门店!$J:$J,"小米体验店")</f>
        <v>0</v>
      </c>
      <c r="BH45" s="99">
        <f>SUMIFS(通讯通路门店!$AA:$AA,通讯通路门店!$S:$S,$G45,通讯通路门店!$J:$J,"苹果体验店")</f>
        <v>0</v>
      </c>
      <c r="BI45" s="99">
        <f>SUMIFS(通讯通路门店!$K:$K,通讯通路门店!$S:$S,$G45,通讯通路门店!$J:$J,"其他品牌专卖店")</f>
        <v>0</v>
      </c>
      <c r="BJ45" s="99">
        <f>SUMIFS(通讯通路门店!$AC:$AC,通讯通路门店!$S:$S,$G45)</f>
        <v>0</v>
      </c>
      <c r="BK45" s="99">
        <f>SUMIFS(通讯通路门店!$AD:$AD,通讯通路门店!$S:$S,$G45)</f>
        <v>0</v>
      </c>
      <c r="BL45" s="99">
        <f>SUMIFS(通讯通路门店!$AE:$AE,通讯通路门店!$S:$S,$G45)</f>
        <v>0</v>
      </c>
      <c r="BM45" s="99">
        <f>SUMIFS(通讯通路门店!$AF:$AF,通讯通路门店!$S:$S,$G45)</f>
        <v>0</v>
      </c>
      <c r="BN45" s="99">
        <f>SUMIFS(通讯通路门店!$AG:$AG,通讯通路门店!$S:$S,$G45)</f>
        <v>0</v>
      </c>
      <c r="BO45" s="99">
        <f>SUMIFS(通讯通路门店!$AH:$AH,通讯通路门店!$S:$S,$G45)</f>
        <v>0</v>
      </c>
      <c r="BP45" s="99">
        <f>SUMIFS(通讯通路门店!$AI:$AI,通讯通路门店!$S:$S,$G45)</f>
        <v>0</v>
      </c>
    </row>
    <row r="46" s="83" customFormat="1" ht="13.9" customHeight="1" spans="1:69">
      <c r="A46" s="99" t="str">
        <f>IFERROR(_xlfn.XLOOKUP($G46,通讯通路门店!$S$4:$S$993933,通讯通路门店!$A$4:$A$993933,0,0),"")</f>
        <v/>
      </c>
      <c r="B46" s="99" t="str">
        <f>IFERROR(_xlfn.XLOOKUP($G46,通讯通路门店!$S$4:$S$993933,通讯通路门店!$B$4:$B$993933,0,0),"")</f>
        <v/>
      </c>
      <c r="C46" s="99" t="str">
        <f>IFERROR(_xlfn.XLOOKUP($G46,通讯通路门店!$S$4:$S$993933,通讯通路门店!$C$4:$C$993933,0,0),"")</f>
        <v/>
      </c>
      <c r="D46" s="99" t="str">
        <f>IFERROR(_xlfn.XLOOKUP($G46,通讯通路门店!$S$4:$S$993933,通讯通路门店!$D$4:$D$993933,0,0),"")</f>
        <v/>
      </c>
      <c r="G46" s="101" t="e">
        <v>#N/A</v>
      </c>
      <c r="H46" s="102" t="str">
        <f>IFERROR(_xlfn.XLOOKUP($G46,通讯通路门店!$S$4:$S$993933,通讯通路门店!$R$4:$R$993933,0,0),"")</f>
        <v/>
      </c>
      <c r="U46" s="99">
        <f>COUNTIF(通讯通路门店!$S:$S,$G46)</f>
        <v>0</v>
      </c>
      <c r="V46" s="99">
        <f>COUNTIFS(通讯通路门店!$S:$S,$G46,通讯通路门店!$J:$J,"综合卖场")</f>
        <v>0</v>
      </c>
      <c r="W46" s="99">
        <f>SUMIFS(通讯通路门店!$AJ:$AJ,通讯通路门店!$S:$S,通讯客户沙盘!$G46)</f>
        <v>0</v>
      </c>
      <c r="X46" s="99">
        <f t="shared" si="0"/>
        <v>0</v>
      </c>
      <c r="Y46" s="99">
        <f>COUNTIFS(通讯通路门店!$S:$S,$G46,通讯通路门店!$J:$J,"荣耀体验店")+COUNTIFS(通讯通路门店!$S:$S,$G46,通讯通路门店!$J:$J,"荣耀授权专卖店")</f>
        <v>0</v>
      </c>
      <c r="Z46" s="99">
        <f>COUNTIFS(通讯通路门店!$S:$S,$G46,通讯通路门店!$J:$J,"VIVO体验店")</f>
        <v>0</v>
      </c>
      <c r="AA46" s="99">
        <f>COUNTIFS(通讯通路门店!$S:$S,$G46,通讯通路门店!$J:$J,"OPPO体验店")</f>
        <v>0</v>
      </c>
      <c r="AB46" s="99">
        <f>COUNTIFS(通讯通路门店!$S:$S,$G46,通讯通路门店!$J:$J,"华为授权体验店")+COUNTIFS(通讯通路门店!$S:$S,$G46,通讯通路门店!$J:$J,"华为堡垒店")</f>
        <v>0</v>
      </c>
      <c r="AC46" s="99">
        <f>COUNTIFS(通讯通路门店!$S:$S,$G46,通讯通路门店!$J:$J,"小米体验店")</f>
        <v>0</v>
      </c>
      <c r="AD46" s="99">
        <f>COUNTIFS(通讯通路门店!$S:$S,$G46,通讯通路门店!$J:$J,"苹果体验店")</f>
        <v>0</v>
      </c>
      <c r="AE46" s="99">
        <f>COUNTIFS(通讯通路门店!$S:$S,$G46,通讯通路门店!$J:$J,"其他品牌专卖店")</f>
        <v>0</v>
      </c>
      <c r="AF46" s="99">
        <f>SUMIFS(通讯通路门店!$BI:$BI,通讯通路门店!$S:$S,$G46)</f>
        <v>0</v>
      </c>
      <c r="AG46" s="99">
        <f>SUMIFS(通讯通路门店!$BH:$BH,通讯通路门店!$S:$S,$G46)</f>
        <v>0</v>
      </c>
      <c r="AH46" s="99">
        <f t="shared" si="1"/>
        <v>0</v>
      </c>
      <c r="AI46" s="99">
        <f>SUMIFS(通讯通路门店!$BB:$BB,通讯通路门店!$S:$S,$G46)</f>
        <v>0</v>
      </c>
      <c r="AJ46" s="99">
        <f>SUMIFS(通讯通路门店!$BE:$BE,通讯通路门店!$S:$S,$G46)</f>
        <v>0</v>
      </c>
      <c r="AK46" s="99">
        <f>SUMIFS(通讯通路门店!$BG:$BG,通讯通路门店!$S:$S,$G46)</f>
        <v>0</v>
      </c>
      <c r="AL46" s="99">
        <f>SUMIFS(通讯通路门店!$BC:$BC,通讯通路门店!$S:$S,$G46)</f>
        <v>0</v>
      </c>
      <c r="AM46" s="99">
        <f>SUMIFS(通讯通路门店!$BD:$BD,通讯通路门店!$S:$S,$G46)</f>
        <v>0</v>
      </c>
      <c r="AN46" s="99">
        <f>SUMIFS(通讯通路门店!$BF:$BF,通讯通路门店!$S:$S,$G46)</f>
        <v>0</v>
      </c>
      <c r="AO46" s="99">
        <f t="shared" si="2"/>
        <v>0</v>
      </c>
      <c r="AP46" s="99">
        <f>SUMIFS(通讯通路门店!$K:$K,通讯通路门店!$S:$S,$G46)</f>
        <v>0</v>
      </c>
      <c r="AR46" s="99">
        <f>SUMIFS(通讯通路门店!$T:$T,通讯通路门店!$S:$S,$G46)</f>
        <v>0</v>
      </c>
      <c r="AS46" s="99">
        <f>SUMIFS(通讯通路门店!$U:$U,通讯通路门店!$S:$S,$G46)</f>
        <v>0</v>
      </c>
      <c r="AT46" s="99">
        <f>SUMIFS(通讯通路门店!$V:$V,通讯通路门店!$S:$S,$G46)</f>
        <v>0</v>
      </c>
      <c r="AU46" s="99">
        <f>SUMIFS(通讯通路门店!$W:$W,通讯通路门店!$S:$S,$G46)</f>
        <v>0</v>
      </c>
      <c r="AV46" s="99">
        <f>SUMIFS(通讯通路门店!$Z:$Z,通讯通路门店!$S:$S,$G46)</f>
        <v>0</v>
      </c>
      <c r="AW46" s="99">
        <f>SUMIFS(通讯通路门店!$AB:$AB,通讯通路门店!$S:$S,$G46)</f>
        <v>0</v>
      </c>
      <c r="AX46" s="99">
        <f>SUMIFS(通讯通路门店!$X:$X,通讯通路门店!$S:$S,$G46)</f>
        <v>0</v>
      </c>
      <c r="AY46" s="99">
        <f>SUMIFS(通讯通路门店!$Y:$Y,通讯通路门店!$S:$S,$G46)</f>
        <v>0</v>
      </c>
      <c r="AZ46" s="99">
        <f>SUMIFS(通讯通路门店!$AA:$AA,通讯通路门店!$S:$S,$G46)</f>
        <v>0</v>
      </c>
      <c r="BA46" s="99">
        <f t="shared" si="3"/>
        <v>0</v>
      </c>
      <c r="BB46" s="99">
        <f t="shared" si="4"/>
        <v>0</v>
      </c>
      <c r="BC46" s="99">
        <f>SUMIFS(通讯通路门店!$W:$W,通讯通路门店!$S:$S,$G46,通讯通路门店!$J:$J,"荣耀体验店")+SUMIFS(通讯通路门店!$W:$W,通讯通路门店!$S:$S,$G46,通讯通路门店!$J:$J,"荣耀授权专卖店")</f>
        <v>0</v>
      </c>
      <c r="BD46" s="99">
        <f>SUMIFS(通讯通路门店!$Z:$Z,通讯通路门店!$S:$S,$G46,通讯通路门店!$J:$J,"VIVO体验店")</f>
        <v>0</v>
      </c>
      <c r="BE46" s="99">
        <f>SUMIFS(通讯通路门店!$AB:$AB,通讯通路门店!$S:$S,$G46,通讯通路门店!$J:$J,"OPPO体验店")</f>
        <v>0</v>
      </c>
      <c r="BF46" s="99">
        <f>SUMIFS(通讯通路门店!$X:$X,通讯通路门店!$S:$S,$G46,通讯通路门店!$J:$J,"华为授权体验店")+SUMIFS(通讯通路门店!$AA:$AA,通讯通路门店!$S:$S,$G46,通讯通路门店!$J:$J,"华为堡垒店")</f>
        <v>0</v>
      </c>
      <c r="BG46" s="99">
        <f>SUMIFS(通讯通路门店!$Y:$Y,通讯通路门店!$S:$S,$G46,通讯通路门店!$J:$J,"小米体验店")</f>
        <v>0</v>
      </c>
      <c r="BH46" s="99">
        <f>SUMIFS(通讯通路门店!$AA:$AA,通讯通路门店!$S:$S,$G46,通讯通路门店!$J:$J,"苹果体验店")</f>
        <v>0</v>
      </c>
      <c r="BI46" s="99">
        <f>SUMIFS(通讯通路门店!$K:$K,通讯通路门店!$S:$S,$G46,通讯通路门店!$J:$J,"其他品牌专卖店")</f>
        <v>0</v>
      </c>
      <c r="BJ46" s="99">
        <f>SUMIFS(通讯通路门店!$AC:$AC,通讯通路门店!$S:$S,$G46)</f>
        <v>0</v>
      </c>
      <c r="BK46" s="99">
        <f>SUMIFS(通讯通路门店!$AD:$AD,通讯通路门店!$S:$S,$G46)</f>
        <v>0</v>
      </c>
      <c r="BL46" s="99">
        <f>SUMIFS(通讯通路门店!$AE:$AE,通讯通路门店!$S:$S,$G46)</f>
        <v>0</v>
      </c>
      <c r="BM46" s="99">
        <f>SUMIFS(通讯通路门店!$AF:$AF,通讯通路门店!$S:$S,$G46)</f>
        <v>0</v>
      </c>
      <c r="BN46" s="99">
        <f>SUMIFS(通讯通路门店!$AG:$AG,通讯通路门店!$S:$S,$G46)</f>
        <v>0</v>
      </c>
      <c r="BO46" s="99">
        <f>SUMIFS(通讯通路门店!$AH:$AH,通讯通路门店!$S:$S,$G46)</f>
        <v>0</v>
      </c>
      <c r="BP46" s="99">
        <f>SUMIFS(通讯通路门店!$AI:$AI,通讯通路门店!$S:$S,$G46)</f>
        <v>0</v>
      </c>
    </row>
    <row r="47" s="83" customFormat="1" ht="13.9" customHeight="1" spans="1:69">
      <c r="A47" s="99" t="str">
        <f>IFERROR(_xlfn.XLOOKUP($G47,通讯通路门店!$S$4:$S$993933,通讯通路门店!$A$4:$A$993933,0,0),"")</f>
        <v/>
      </c>
      <c r="B47" s="99" t="str">
        <f>IFERROR(_xlfn.XLOOKUP($G47,通讯通路门店!$S$4:$S$993933,通讯通路门店!$B$4:$B$993933,0,0),"")</f>
        <v/>
      </c>
      <c r="C47" s="99" t="str">
        <f>IFERROR(_xlfn.XLOOKUP($G47,通讯通路门店!$S$4:$S$993933,通讯通路门店!$C$4:$C$993933,0,0),"")</f>
        <v/>
      </c>
      <c r="D47" s="99" t="str">
        <f>IFERROR(_xlfn.XLOOKUP($G47,通讯通路门店!$S$4:$S$993933,通讯通路门店!$D$4:$D$993933,0,0),"")</f>
        <v/>
      </c>
      <c r="G47" s="101" t="e">
        <v>#N/A</v>
      </c>
      <c r="H47" s="102" t="str">
        <f>IFERROR(_xlfn.XLOOKUP($G47,通讯通路门店!$S$4:$S$993933,通讯通路门店!$R$4:$R$993933,0,0),"")</f>
        <v/>
      </c>
      <c r="U47" s="99">
        <f>COUNTIF(通讯通路门店!$S:$S,$G47)</f>
        <v>0</v>
      </c>
      <c r="V47" s="99">
        <f>COUNTIFS(通讯通路门店!$S:$S,$G47,通讯通路门店!$J:$J,"综合卖场")</f>
        <v>0</v>
      </c>
      <c r="W47" s="99">
        <f>SUMIFS(通讯通路门店!$AJ:$AJ,通讯通路门店!$S:$S,通讯客户沙盘!$G47)</f>
        <v>0</v>
      </c>
      <c r="X47" s="99">
        <f t="shared" si="0"/>
        <v>0</v>
      </c>
      <c r="Y47" s="99">
        <f>COUNTIFS(通讯通路门店!$S:$S,$G47,通讯通路门店!$J:$J,"荣耀体验店")+COUNTIFS(通讯通路门店!$S:$S,$G47,通讯通路门店!$J:$J,"荣耀授权专卖店")</f>
        <v>0</v>
      </c>
      <c r="Z47" s="99">
        <f>COUNTIFS(通讯通路门店!$S:$S,$G47,通讯通路门店!$J:$J,"VIVO体验店")</f>
        <v>0</v>
      </c>
      <c r="AA47" s="99">
        <f>COUNTIFS(通讯通路门店!$S:$S,$G47,通讯通路门店!$J:$J,"OPPO体验店")</f>
        <v>0</v>
      </c>
      <c r="AB47" s="99">
        <f>COUNTIFS(通讯通路门店!$S:$S,$G47,通讯通路门店!$J:$J,"华为授权体验店")+COUNTIFS(通讯通路门店!$S:$S,$G47,通讯通路门店!$J:$J,"华为堡垒店")</f>
        <v>0</v>
      </c>
      <c r="AC47" s="99">
        <f>COUNTIFS(通讯通路门店!$S:$S,$G47,通讯通路门店!$J:$J,"小米体验店")</f>
        <v>0</v>
      </c>
      <c r="AD47" s="99">
        <f>COUNTIFS(通讯通路门店!$S:$S,$G47,通讯通路门店!$J:$J,"苹果体验店")</f>
        <v>0</v>
      </c>
      <c r="AE47" s="99">
        <f>COUNTIFS(通讯通路门店!$S:$S,$G47,通讯通路门店!$J:$J,"其他品牌专卖店")</f>
        <v>0</v>
      </c>
      <c r="AF47" s="99">
        <f>SUMIFS(通讯通路门店!$BI:$BI,通讯通路门店!$S:$S,$G47)</f>
        <v>0</v>
      </c>
      <c r="AG47" s="99">
        <f>SUMIFS(通讯通路门店!$BH:$BH,通讯通路门店!$S:$S,$G47)</f>
        <v>0</v>
      </c>
      <c r="AH47" s="99">
        <f t="shared" si="1"/>
        <v>0</v>
      </c>
      <c r="AI47" s="99">
        <f>SUMIFS(通讯通路门店!$BB:$BB,通讯通路门店!$S:$S,$G47)</f>
        <v>0</v>
      </c>
      <c r="AJ47" s="99">
        <f>SUMIFS(通讯通路门店!$BE:$BE,通讯通路门店!$S:$S,$G47)</f>
        <v>0</v>
      </c>
      <c r="AK47" s="99">
        <f>SUMIFS(通讯通路门店!$BG:$BG,通讯通路门店!$S:$S,$G47)</f>
        <v>0</v>
      </c>
      <c r="AL47" s="99">
        <f>SUMIFS(通讯通路门店!$BC:$BC,通讯通路门店!$S:$S,$G47)</f>
        <v>0</v>
      </c>
      <c r="AM47" s="99">
        <f>SUMIFS(通讯通路门店!$BD:$BD,通讯通路门店!$S:$S,$G47)</f>
        <v>0</v>
      </c>
      <c r="AN47" s="99">
        <f>SUMIFS(通讯通路门店!$BF:$BF,通讯通路门店!$S:$S,$G47)</f>
        <v>0</v>
      </c>
      <c r="AO47" s="99">
        <f t="shared" si="2"/>
        <v>0</v>
      </c>
      <c r="AP47" s="99">
        <f>SUMIFS(通讯通路门店!$K:$K,通讯通路门店!$S:$S,$G47)</f>
        <v>0</v>
      </c>
      <c r="AR47" s="99">
        <f>SUMIFS(通讯通路门店!$T:$T,通讯通路门店!$S:$S,$G47)</f>
        <v>0</v>
      </c>
      <c r="AS47" s="99">
        <f>SUMIFS(通讯通路门店!$U:$U,通讯通路门店!$S:$S,$G47)</f>
        <v>0</v>
      </c>
      <c r="AT47" s="99">
        <f>SUMIFS(通讯通路门店!$V:$V,通讯通路门店!$S:$S,$G47)</f>
        <v>0</v>
      </c>
      <c r="AU47" s="99">
        <f>SUMIFS(通讯通路门店!$W:$W,通讯通路门店!$S:$S,$G47)</f>
        <v>0</v>
      </c>
      <c r="AV47" s="99">
        <f>SUMIFS(通讯通路门店!$Z:$Z,通讯通路门店!$S:$S,$G47)</f>
        <v>0</v>
      </c>
      <c r="AW47" s="99">
        <f>SUMIFS(通讯通路门店!$AB:$AB,通讯通路门店!$S:$S,$G47)</f>
        <v>0</v>
      </c>
      <c r="AX47" s="99">
        <f>SUMIFS(通讯通路门店!$X:$X,通讯通路门店!$S:$S,$G47)</f>
        <v>0</v>
      </c>
      <c r="AY47" s="99">
        <f>SUMIFS(通讯通路门店!$Y:$Y,通讯通路门店!$S:$S,$G47)</f>
        <v>0</v>
      </c>
      <c r="AZ47" s="99">
        <f>SUMIFS(通讯通路门店!$AA:$AA,通讯通路门店!$S:$S,$G47)</f>
        <v>0</v>
      </c>
      <c r="BA47" s="99">
        <f t="shared" si="3"/>
        <v>0</v>
      </c>
      <c r="BB47" s="99">
        <f t="shared" si="4"/>
        <v>0</v>
      </c>
      <c r="BC47" s="99">
        <f>SUMIFS(通讯通路门店!$W:$W,通讯通路门店!$S:$S,$G47,通讯通路门店!$J:$J,"荣耀体验店")+SUMIFS(通讯通路门店!$W:$W,通讯通路门店!$S:$S,$G47,通讯通路门店!$J:$J,"荣耀授权专卖店")</f>
        <v>0</v>
      </c>
      <c r="BD47" s="99">
        <f>SUMIFS(通讯通路门店!$Z:$Z,通讯通路门店!$S:$S,$G47,通讯通路门店!$J:$J,"VIVO体验店")</f>
        <v>0</v>
      </c>
      <c r="BE47" s="99">
        <f>SUMIFS(通讯通路门店!$AB:$AB,通讯通路门店!$S:$S,$G47,通讯通路门店!$J:$J,"OPPO体验店")</f>
        <v>0</v>
      </c>
      <c r="BF47" s="99">
        <f>SUMIFS(通讯通路门店!$X:$X,通讯通路门店!$S:$S,$G47,通讯通路门店!$J:$J,"华为授权体验店")+SUMIFS(通讯通路门店!$AA:$AA,通讯通路门店!$S:$S,$G47,通讯通路门店!$J:$J,"华为堡垒店")</f>
        <v>0</v>
      </c>
      <c r="BG47" s="99">
        <f>SUMIFS(通讯通路门店!$Y:$Y,通讯通路门店!$S:$S,$G47,通讯通路门店!$J:$J,"小米体验店")</f>
        <v>0</v>
      </c>
      <c r="BH47" s="99">
        <f>SUMIFS(通讯通路门店!$AA:$AA,通讯通路门店!$S:$S,$G47,通讯通路门店!$J:$J,"苹果体验店")</f>
        <v>0</v>
      </c>
      <c r="BI47" s="99">
        <f>SUMIFS(通讯通路门店!$K:$K,通讯通路门店!$S:$S,$G47,通讯通路门店!$J:$J,"其他品牌专卖店")</f>
        <v>0</v>
      </c>
      <c r="BJ47" s="99">
        <f>SUMIFS(通讯通路门店!$AC:$AC,通讯通路门店!$S:$S,$G47)</f>
        <v>0</v>
      </c>
      <c r="BK47" s="99">
        <f>SUMIFS(通讯通路门店!$AD:$AD,通讯通路门店!$S:$S,$G47)</f>
        <v>0</v>
      </c>
      <c r="BL47" s="99">
        <f>SUMIFS(通讯通路门店!$AE:$AE,通讯通路门店!$S:$S,$G47)</f>
        <v>0</v>
      </c>
      <c r="BM47" s="99">
        <f>SUMIFS(通讯通路门店!$AF:$AF,通讯通路门店!$S:$S,$G47)</f>
        <v>0</v>
      </c>
      <c r="BN47" s="99">
        <f>SUMIFS(通讯通路门店!$AG:$AG,通讯通路门店!$S:$S,$G47)</f>
        <v>0</v>
      </c>
      <c r="BO47" s="99">
        <f>SUMIFS(通讯通路门店!$AH:$AH,通讯通路门店!$S:$S,$G47)</f>
        <v>0</v>
      </c>
      <c r="BP47" s="99">
        <f>SUMIFS(通讯通路门店!$AI:$AI,通讯通路门店!$S:$S,$G47)</f>
        <v>0</v>
      </c>
    </row>
    <row r="48" spans="1:69">
      <c r="A48" s="99" t="str">
        <f>IFERROR(_xlfn.XLOOKUP($G48,通讯通路门店!$S$4:$S$993933,通讯通路门店!$A$4:$A$993933,0,0),"")</f>
        <v/>
      </c>
      <c r="B48" s="99" t="str">
        <f>IFERROR(_xlfn.XLOOKUP($G48,通讯通路门店!$S$4:$S$993933,通讯通路门店!$B$4:$B$993933,0,0),"")</f>
        <v/>
      </c>
      <c r="C48" s="99" t="str">
        <f>IFERROR(_xlfn.XLOOKUP($G48,通讯通路门店!$S$4:$S$993933,通讯通路门店!$C$4:$C$993933,0,0),"")</f>
        <v/>
      </c>
      <c r="D48" s="99" t="str">
        <f>IFERROR(_xlfn.XLOOKUP($G48,通讯通路门店!$S$4:$S$993933,通讯通路门店!$D$4:$D$993933,0,0),"")</f>
        <v/>
      </c>
      <c r="E48" s="83"/>
      <c r="F48" s="83"/>
      <c r="G48" s="101" t="e">
        <v>#N/A</v>
      </c>
      <c r="H48" s="102" t="str">
        <f>IFERROR(_xlfn.XLOOKUP($G48,通讯通路门店!$S$4:$S$993933,通讯通路门店!$R$4:$R$993933,0,0),"")</f>
        <v/>
      </c>
      <c r="I48" s="83"/>
      <c r="J48" s="83"/>
      <c r="K48" s="83"/>
      <c r="L48" s="83"/>
      <c r="M48" s="83"/>
      <c r="N48" s="83"/>
      <c r="O48" s="83"/>
      <c r="P48" s="83"/>
      <c r="Q48" s="83"/>
      <c r="R48" s="83"/>
      <c r="S48" s="83"/>
      <c r="T48" s="83"/>
      <c r="U48" s="99">
        <f>COUNTIF(通讯通路门店!$S:$S,$G48)</f>
        <v>0</v>
      </c>
      <c r="V48" s="99">
        <f>COUNTIFS(通讯通路门店!$S:$S,$G48,通讯通路门店!$J:$J,"综合卖场")</f>
        <v>0</v>
      </c>
      <c r="W48" s="99">
        <f>SUMIFS(通讯通路门店!$AJ:$AJ,通讯通路门店!$S:$S,通讯客户沙盘!$G48)</f>
        <v>0</v>
      </c>
      <c r="X48" s="99">
        <f t="shared" si="0"/>
        <v>0</v>
      </c>
      <c r="Y48" s="99">
        <f>COUNTIFS(通讯通路门店!$S:$S,$G48,通讯通路门店!$J:$J,"荣耀体验店")+COUNTIFS(通讯通路门店!$S:$S,$G48,通讯通路门店!$J:$J,"荣耀授权专卖店")</f>
        <v>0</v>
      </c>
      <c r="Z48" s="99">
        <f>COUNTIFS(通讯通路门店!$S:$S,$G48,通讯通路门店!$J:$J,"VIVO体验店")</f>
        <v>0</v>
      </c>
      <c r="AA48" s="99">
        <f>COUNTIFS(通讯通路门店!$S:$S,$G48,通讯通路门店!$J:$J,"OPPO体验店")</f>
        <v>0</v>
      </c>
      <c r="AB48" s="99">
        <f>COUNTIFS(通讯通路门店!$S:$S,$G48,通讯通路门店!$J:$J,"华为授权体验店")+COUNTIFS(通讯通路门店!$S:$S,$G48,通讯通路门店!$J:$J,"华为堡垒店")</f>
        <v>0</v>
      </c>
      <c r="AC48" s="99">
        <f>COUNTIFS(通讯通路门店!$S:$S,$G48,通讯通路门店!$J:$J,"小米体验店")</f>
        <v>0</v>
      </c>
      <c r="AD48" s="99">
        <f>COUNTIFS(通讯通路门店!$S:$S,$G48,通讯通路门店!$J:$J,"苹果体验店")</f>
        <v>0</v>
      </c>
      <c r="AE48" s="99">
        <f>COUNTIFS(通讯通路门店!$S:$S,$G48,通讯通路门店!$J:$J,"其他品牌专卖店")</f>
        <v>0</v>
      </c>
      <c r="AF48" s="99">
        <f>SUMIFS(通讯通路门店!$BI:$BI,通讯通路门店!$S:$S,$G48)</f>
        <v>0</v>
      </c>
      <c r="AG48" s="99">
        <f>SUMIFS(通讯通路门店!$BH:$BH,通讯通路门店!$S:$S,$G48)</f>
        <v>0</v>
      </c>
      <c r="AH48" s="99">
        <f t="shared" si="1"/>
        <v>0</v>
      </c>
      <c r="AI48" s="99">
        <f>SUMIFS(通讯通路门店!$BB:$BB,通讯通路门店!$S:$S,$G48)</f>
        <v>0</v>
      </c>
      <c r="AJ48" s="99">
        <f>SUMIFS(通讯通路门店!$BE:$BE,通讯通路门店!$S:$S,$G48)</f>
        <v>0</v>
      </c>
      <c r="AK48" s="99">
        <f>SUMIFS(通讯通路门店!$BG:$BG,通讯通路门店!$S:$S,$G48)</f>
        <v>0</v>
      </c>
      <c r="AL48" s="99">
        <f>SUMIFS(通讯通路门店!$BC:$BC,通讯通路门店!$S:$S,$G48)</f>
        <v>0</v>
      </c>
      <c r="AM48" s="99">
        <f>SUMIFS(通讯通路门店!$BD:$BD,通讯通路门店!$S:$S,$G48)</f>
        <v>0</v>
      </c>
      <c r="AN48" s="99">
        <f>SUMIFS(通讯通路门店!$BF:$BF,通讯通路门店!$S:$S,$G48)</f>
        <v>0</v>
      </c>
      <c r="AO48" s="99">
        <f t="shared" si="2"/>
        <v>0</v>
      </c>
      <c r="AP48" s="99">
        <f>SUMIFS(通讯通路门店!$K:$K,通讯通路门店!$S:$S,$G48)</f>
        <v>0</v>
      </c>
      <c r="AQ48" s="83"/>
      <c r="AR48" s="99">
        <f>SUMIFS(通讯通路门店!$T:$T,通讯通路门店!$S:$S,$G48)</f>
        <v>0</v>
      </c>
      <c r="AS48" s="99">
        <f>SUMIFS(通讯通路门店!$U:$U,通讯通路门店!$S:$S,$G48)</f>
        <v>0</v>
      </c>
      <c r="AT48" s="99">
        <f>SUMIFS(通讯通路门店!$V:$V,通讯通路门店!$S:$S,$G48)</f>
        <v>0</v>
      </c>
      <c r="AU48" s="99">
        <f>SUMIFS(通讯通路门店!$W:$W,通讯通路门店!$S:$S,$G48)</f>
        <v>0</v>
      </c>
      <c r="AV48" s="99">
        <f>SUMIFS(通讯通路门店!$Z:$Z,通讯通路门店!$S:$S,$G48)</f>
        <v>0</v>
      </c>
      <c r="AW48" s="99">
        <f>SUMIFS(通讯通路门店!$AB:$AB,通讯通路门店!$S:$S,$G48)</f>
        <v>0</v>
      </c>
      <c r="AX48" s="99">
        <f>SUMIFS(通讯通路门店!$X:$X,通讯通路门店!$S:$S,$G48)</f>
        <v>0</v>
      </c>
      <c r="AY48" s="99">
        <f>SUMIFS(通讯通路门店!$Y:$Y,通讯通路门店!$S:$S,$G48)</f>
        <v>0</v>
      </c>
      <c r="AZ48" s="99">
        <f>SUMIFS(通讯通路门店!$AA:$AA,通讯通路门店!$S:$S,$G48)</f>
        <v>0</v>
      </c>
      <c r="BA48" s="99">
        <f t="shared" si="3"/>
        <v>0</v>
      </c>
      <c r="BB48" s="99">
        <f t="shared" si="4"/>
        <v>0</v>
      </c>
      <c r="BC48" s="99">
        <f>SUMIFS(通讯通路门店!$W:$W,通讯通路门店!$S:$S,$G48,通讯通路门店!$J:$J,"荣耀体验店")+SUMIFS(通讯通路门店!$W:$W,通讯通路门店!$S:$S,$G48,通讯通路门店!$J:$J,"荣耀授权专卖店")</f>
        <v>0</v>
      </c>
      <c r="BD48" s="99">
        <f>SUMIFS(通讯通路门店!$Z:$Z,通讯通路门店!$S:$S,$G48,通讯通路门店!$J:$J,"VIVO体验店")</f>
        <v>0</v>
      </c>
      <c r="BE48" s="99">
        <f>SUMIFS(通讯通路门店!$AB:$AB,通讯通路门店!$S:$S,$G48,通讯通路门店!$J:$J,"OPPO体验店")</f>
        <v>0</v>
      </c>
      <c r="BF48" s="99">
        <f>SUMIFS(通讯通路门店!$X:$X,通讯通路门店!$S:$S,$G48,通讯通路门店!$J:$J,"华为授权体验店")+SUMIFS(通讯通路门店!$AA:$AA,通讯通路门店!$S:$S,$G48,通讯通路门店!$J:$J,"华为堡垒店")</f>
        <v>0</v>
      </c>
      <c r="BG48" s="99">
        <f>SUMIFS(通讯通路门店!$Y:$Y,通讯通路门店!$S:$S,$G48,通讯通路门店!$J:$J,"小米体验店")</f>
        <v>0</v>
      </c>
      <c r="BH48" s="99">
        <f>SUMIFS(通讯通路门店!$AA:$AA,通讯通路门店!$S:$S,$G48,通讯通路门店!$J:$J,"苹果体验店")</f>
        <v>0</v>
      </c>
      <c r="BI48" s="99">
        <f>SUMIFS(通讯通路门店!$K:$K,通讯通路门店!$S:$S,$G48,通讯通路门店!$J:$J,"其他品牌专卖店")</f>
        <v>0</v>
      </c>
      <c r="BJ48" s="99">
        <f>SUMIFS(通讯通路门店!$AC:$AC,通讯通路门店!$S:$S,$G48)</f>
        <v>0</v>
      </c>
      <c r="BK48" s="99">
        <f>SUMIFS(通讯通路门店!$AD:$AD,通讯通路门店!$S:$S,$G48)</f>
        <v>0</v>
      </c>
      <c r="BL48" s="99">
        <f>SUMIFS(通讯通路门店!$AE:$AE,通讯通路门店!$S:$S,$G48)</f>
        <v>0</v>
      </c>
      <c r="BM48" s="99">
        <f>SUMIFS(通讯通路门店!$AF:$AF,通讯通路门店!$S:$S,$G48)</f>
        <v>0</v>
      </c>
      <c r="BN48" s="99">
        <f>SUMIFS(通讯通路门店!$AG:$AG,通讯通路门店!$S:$S,$G48)</f>
        <v>0</v>
      </c>
      <c r="BO48" s="99">
        <f>SUMIFS(通讯通路门店!$AH:$AH,通讯通路门店!$S:$S,$G48)</f>
        <v>0</v>
      </c>
      <c r="BP48" s="99">
        <f>SUMIFS(通讯通路门店!$AI:$AI,通讯通路门店!$S:$S,$G48)</f>
        <v>0</v>
      </c>
      <c r="BQ48" s="83"/>
    </row>
    <row r="49" spans="1:69">
      <c r="A49" s="99" t="str">
        <f>IFERROR(_xlfn.XLOOKUP($G49,通讯通路门店!$S$4:$S$993933,通讯通路门店!$A$4:$A$993933,0,0),"")</f>
        <v/>
      </c>
      <c r="B49" s="99" t="str">
        <f>IFERROR(_xlfn.XLOOKUP($G49,通讯通路门店!$S$4:$S$993933,通讯通路门店!$B$4:$B$993933,0,0),"")</f>
        <v/>
      </c>
      <c r="C49" s="99" t="str">
        <f>IFERROR(_xlfn.XLOOKUP($G49,通讯通路门店!$S$4:$S$993933,通讯通路门店!$C$4:$C$993933,0,0),"")</f>
        <v/>
      </c>
      <c r="D49" s="99" t="str">
        <f>IFERROR(_xlfn.XLOOKUP($G49,通讯通路门店!$S$4:$S$993933,通讯通路门店!$D$4:$D$993933,0,0),"")</f>
        <v/>
      </c>
      <c r="E49" s="83"/>
      <c r="F49" s="83"/>
      <c r="G49" s="101" t="e">
        <v>#N/A</v>
      </c>
      <c r="H49" s="102" t="str">
        <f>IFERROR(_xlfn.XLOOKUP($G49,通讯通路门店!$S$4:$S$993933,通讯通路门店!$R$4:$R$993933,0,0),"")</f>
        <v/>
      </c>
      <c r="I49" s="83"/>
      <c r="J49" s="83"/>
      <c r="K49" s="83"/>
      <c r="L49" s="83"/>
      <c r="M49" s="83"/>
      <c r="N49" s="83"/>
      <c r="O49" s="83"/>
      <c r="P49" s="83"/>
      <c r="Q49" s="83"/>
      <c r="R49" s="83"/>
      <c r="S49" s="83"/>
      <c r="T49" s="83"/>
      <c r="U49" s="99">
        <f>COUNTIF(通讯通路门店!$S:$S,$G49)</f>
        <v>0</v>
      </c>
      <c r="V49" s="99">
        <f>COUNTIFS(通讯通路门店!$S:$S,$G49,通讯通路门店!$J:$J,"综合卖场")</f>
        <v>0</v>
      </c>
      <c r="W49" s="99">
        <f>SUMIFS(通讯通路门店!$AJ:$AJ,通讯通路门店!$S:$S,通讯客户沙盘!$G49)</f>
        <v>0</v>
      </c>
      <c r="X49" s="99">
        <f t="shared" si="0"/>
        <v>0</v>
      </c>
      <c r="Y49" s="99">
        <f>COUNTIFS(通讯通路门店!$S:$S,$G49,通讯通路门店!$J:$J,"荣耀体验店")+COUNTIFS(通讯通路门店!$S:$S,$G49,通讯通路门店!$J:$J,"荣耀授权专卖店")</f>
        <v>0</v>
      </c>
      <c r="Z49" s="99">
        <f>COUNTIFS(通讯通路门店!$S:$S,$G49,通讯通路门店!$J:$J,"VIVO体验店")</f>
        <v>0</v>
      </c>
      <c r="AA49" s="99">
        <f>COUNTIFS(通讯通路门店!$S:$S,$G49,通讯通路门店!$J:$J,"OPPO体验店")</f>
        <v>0</v>
      </c>
      <c r="AB49" s="99">
        <f>COUNTIFS(通讯通路门店!$S:$S,$G49,通讯通路门店!$J:$J,"华为授权体验店")+COUNTIFS(通讯通路门店!$S:$S,$G49,通讯通路门店!$J:$J,"华为堡垒店")</f>
        <v>0</v>
      </c>
      <c r="AC49" s="99">
        <f>COUNTIFS(通讯通路门店!$S:$S,$G49,通讯通路门店!$J:$J,"小米体验店")</f>
        <v>0</v>
      </c>
      <c r="AD49" s="99">
        <f>COUNTIFS(通讯通路门店!$S:$S,$G49,通讯通路门店!$J:$J,"苹果体验店")</f>
        <v>0</v>
      </c>
      <c r="AE49" s="99">
        <f>COUNTIFS(通讯通路门店!$S:$S,$G49,通讯通路门店!$J:$J,"其他品牌专卖店")</f>
        <v>0</v>
      </c>
      <c r="AF49" s="99">
        <f>SUMIFS(通讯通路门店!$BI:$BI,通讯通路门店!$S:$S,$G49)</f>
        <v>0</v>
      </c>
      <c r="AG49" s="99">
        <f>SUMIFS(通讯通路门店!$BH:$BH,通讯通路门店!$S:$S,$G49)</f>
        <v>0</v>
      </c>
      <c r="AH49" s="99">
        <f t="shared" si="1"/>
        <v>0</v>
      </c>
      <c r="AI49" s="99">
        <f>SUMIFS(通讯通路门店!$BB:$BB,通讯通路门店!$S:$S,$G49)</f>
        <v>0</v>
      </c>
      <c r="AJ49" s="99">
        <f>SUMIFS(通讯通路门店!$BE:$BE,通讯通路门店!$S:$S,$G49)</f>
        <v>0</v>
      </c>
      <c r="AK49" s="99">
        <f>SUMIFS(通讯通路门店!$BG:$BG,通讯通路门店!$S:$S,$G49)</f>
        <v>0</v>
      </c>
      <c r="AL49" s="99">
        <f>SUMIFS(通讯通路门店!$BC:$BC,通讯通路门店!$S:$S,$G49)</f>
        <v>0</v>
      </c>
      <c r="AM49" s="99">
        <f>SUMIFS(通讯通路门店!$BD:$BD,通讯通路门店!$S:$S,$G49)</f>
        <v>0</v>
      </c>
      <c r="AN49" s="99">
        <f>SUMIFS(通讯通路门店!$BF:$BF,通讯通路门店!$S:$S,$G49)</f>
        <v>0</v>
      </c>
      <c r="AO49" s="99">
        <f t="shared" si="2"/>
        <v>0</v>
      </c>
      <c r="AP49" s="99">
        <f>SUMIFS(通讯通路门店!$K:$K,通讯通路门店!$S:$S,$G49)</f>
        <v>0</v>
      </c>
      <c r="AQ49" s="83"/>
      <c r="AR49" s="99">
        <f>SUMIFS(通讯通路门店!$T:$T,通讯通路门店!$S:$S,$G49)</f>
        <v>0</v>
      </c>
      <c r="AS49" s="99">
        <f>SUMIFS(通讯通路门店!$U:$U,通讯通路门店!$S:$S,$G49)</f>
        <v>0</v>
      </c>
      <c r="AT49" s="99">
        <f>SUMIFS(通讯通路门店!$V:$V,通讯通路门店!$S:$S,$G49)</f>
        <v>0</v>
      </c>
      <c r="AU49" s="99">
        <f>SUMIFS(通讯通路门店!$W:$W,通讯通路门店!$S:$S,$G49)</f>
        <v>0</v>
      </c>
      <c r="AV49" s="99">
        <f>SUMIFS(通讯通路门店!$Z:$Z,通讯通路门店!$S:$S,$G49)</f>
        <v>0</v>
      </c>
      <c r="AW49" s="99">
        <f>SUMIFS(通讯通路门店!$AB:$AB,通讯通路门店!$S:$S,$G49)</f>
        <v>0</v>
      </c>
      <c r="AX49" s="99">
        <f>SUMIFS(通讯通路门店!$X:$X,通讯通路门店!$S:$S,$G49)</f>
        <v>0</v>
      </c>
      <c r="AY49" s="99">
        <f>SUMIFS(通讯通路门店!$Y:$Y,通讯通路门店!$S:$S,$G49)</f>
        <v>0</v>
      </c>
      <c r="AZ49" s="99">
        <f>SUMIFS(通讯通路门店!$AA:$AA,通讯通路门店!$S:$S,$G49)</f>
        <v>0</v>
      </c>
      <c r="BA49" s="99">
        <f t="shared" si="3"/>
        <v>0</v>
      </c>
      <c r="BB49" s="99">
        <f t="shared" si="4"/>
        <v>0</v>
      </c>
      <c r="BC49" s="99">
        <f>SUMIFS(通讯通路门店!$W:$W,通讯通路门店!$S:$S,$G49,通讯通路门店!$J:$J,"荣耀体验店")+SUMIFS(通讯通路门店!$W:$W,通讯通路门店!$S:$S,$G49,通讯通路门店!$J:$J,"荣耀授权专卖店")</f>
        <v>0</v>
      </c>
      <c r="BD49" s="99">
        <f>SUMIFS(通讯通路门店!$Z:$Z,通讯通路门店!$S:$S,$G49,通讯通路门店!$J:$J,"VIVO体验店")</f>
        <v>0</v>
      </c>
      <c r="BE49" s="99">
        <f>SUMIFS(通讯通路门店!$AB:$AB,通讯通路门店!$S:$S,$G49,通讯通路门店!$J:$J,"OPPO体验店")</f>
        <v>0</v>
      </c>
      <c r="BF49" s="99">
        <f>SUMIFS(通讯通路门店!$X:$X,通讯通路门店!$S:$S,$G49,通讯通路门店!$J:$J,"华为授权体验店")+SUMIFS(通讯通路门店!$AA:$AA,通讯通路门店!$S:$S,$G49,通讯通路门店!$J:$J,"华为堡垒店")</f>
        <v>0</v>
      </c>
      <c r="BG49" s="99">
        <f>SUMIFS(通讯通路门店!$Y:$Y,通讯通路门店!$S:$S,$G49,通讯通路门店!$J:$J,"小米体验店")</f>
        <v>0</v>
      </c>
      <c r="BH49" s="99">
        <f>SUMIFS(通讯通路门店!$AA:$AA,通讯通路门店!$S:$S,$G49,通讯通路门店!$J:$J,"苹果体验店")</f>
        <v>0</v>
      </c>
      <c r="BI49" s="99">
        <f>SUMIFS(通讯通路门店!$K:$K,通讯通路门店!$S:$S,$G49,通讯通路门店!$J:$J,"其他品牌专卖店")</f>
        <v>0</v>
      </c>
      <c r="BJ49" s="99">
        <f>SUMIFS(通讯通路门店!$AC:$AC,通讯通路门店!$S:$S,$G49)</f>
        <v>0</v>
      </c>
      <c r="BK49" s="99">
        <f>SUMIFS(通讯通路门店!$AD:$AD,通讯通路门店!$S:$S,$G49)</f>
        <v>0</v>
      </c>
      <c r="BL49" s="99">
        <f>SUMIFS(通讯通路门店!$AE:$AE,通讯通路门店!$S:$S,$G49)</f>
        <v>0</v>
      </c>
      <c r="BM49" s="99">
        <f>SUMIFS(通讯通路门店!$AF:$AF,通讯通路门店!$S:$S,$G49)</f>
        <v>0</v>
      </c>
      <c r="BN49" s="99">
        <f>SUMIFS(通讯通路门店!$AG:$AG,通讯通路门店!$S:$S,$G49)</f>
        <v>0</v>
      </c>
      <c r="BO49" s="99">
        <f>SUMIFS(通讯通路门店!$AH:$AH,通讯通路门店!$S:$S,$G49)</f>
        <v>0</v>
      </c>
      <c r="BP49" s="99">
        <f>SUMIFS(通讯通路门店!$AI:$AI,通讯通路门店!$S:$S,$G49)</f>
        <v>0</v>
      </c>
      <c r="BQ49" s="83"/>
    </row>
    <row r="50" spans="1:69">
      <c r="A50" s="99" t="str">
        <f>IFERROR(_xlfn.XLOOKUP($G50,通讯通路门店!$S$4:$S$993933,通讯通路门店!$A$4:$A$993933,0,0),"")</f>
        <v/>
      </c>
      <c r="B50" s="99" t="str">
        <f>IFERROR(_xlfn.XLOOKUP($G50,通讯通路门店!$S$4:$S$993933,通讯通路门店!$B$4:$B$993933,0,0),"")</f>
        <v/>
      </c>
      <c r="C50" s="99" t="str">
        <f>IFERROR(_xlfn.XLOOKUP($G50,通讯通路门店!$S$4:$S$993933,通讯通路门店!$C$4:$C$993933,0,0),"")</f>
        <v/>
      </c>
      <c r="D50" s="99" t="str">
        <f>IFERROR(_xlfn.XLOOKUP($G50,通讯通路门店!$S$4:$S$993933,通讯通路门店!$D$4:$D$993933,0,0),"")</f>
        <v/>
      </c>
      <c r="E50" s="83"/>
      <c r="F50" s="83"/>
      <c r="G50" s="101" t="e">
        <v>#N/A</v>
      </c>
      <c r="H50" s="102" t="str">
        <f>IFERROR(_xlfn.XLOOKUP($G50,通讯通路门店!$S$4:$S$993933,通讯通路门店!$R$4:$R$993933,0,0),"")</f>
        <v/>
      </c>
      <c r="I50" s="83"/>
      <c r="J50" s="83"/>
      <c r="K50" s="83"/>
      <c r="L50" s="83"/>
      <c r="M50" s="83"/>
      <c r="N50" s="83"/>
      <c r="O50" s="83"/>
      <c r="P50" s="83"/>
      <c r="Q50" s="83"/>
      <c r="R50" s="83"/>
      <c r="S50" s="83"/>
      <c r="T50" s="83"/>
      <c r="U50" s="99">
        <f>COUNTIF(通讯通路门店!$S:$S,$G50)</f>
        <v>0</v>
      </c>
      <c r="V50" s="99">
        <f>COUNTIFS(通讯通路门店!$S:$S,$G50,通讯通路门店!$J:$J,"综合卖场")</f>
        <v>0</v>
      </c>
      <c r="W50" s="99">
        <f>SUMIFS(通讯通路门店!$AJ:$AJ,通讯通路门店!$S:$S,通讯客户沙盘!$G50)</f>
        <v>0</v>
      </c>
      <c r="X50" s="99">
        <f t="shared" si="0"/>
        <v>0</v>
      </c>
      <c r="Y50" s="99">
        <f>COUNTIFS(通讯通路门店!$S:$S,$G50,通讯通路门店!$J:$J,"荣耀体验店")+COUNTIFS(通讯通路门店!$S:$S,$G50,通讯通路门店!$J:$J,"荣耀授权专卖店")</f>
        <v>0</v>
      </c>
      <c r="Z50" s="99">
        <f>COUNTIFS(通讯通路门店!$S:$S,$G50,通讯通路门店!$J:$J,"VIVO体验店")</f>
        <v>0</v>
      </c>
      <c r="AA50" s="99">
        <f>COUNTIFS(通讯通路门店!$S:$S,$G50,通讯通路门店!$J:$J,"OPPO体验店")</f>
        <v>0</v>
      </c>
      <c r="AB50" s="99">
        <f>COUNTIFS(通讯通路门店!$S:$S,$G50,通讯通路门店!$J:$J,"华为授权体验店")+COUNTIFS(通讯通路门店!$S:$S,$G50,通讯通路门店!$J:$J,"华为堡垒店")</f>
        <v>0</v>
      </c>
      <c r="AC50" s="99">
        <f>COUNTIFS(通讯通路门店!$S:$S,$G50,通讯通路门店!$J:$J,"小米体验店")</f>
        <v>0</v>
      </c>
      <c r="AD50" s="99">
        <f>COUNTIFS(通讯通路门店!$S:$S,$G50,通讯通路门店!$J:$J,"苹果体验店")</f>
        <v>0</v>
      </c>
      <c r="AE50" s="99">
        <f>COUNTIFS(通讯通路门店!$S:$S,$G50,通讯通路门店!$J:$J,"其他品牌专卖店")</f>
        <v>0</v>
      </c>
      <c r="AF50" s="99">
        <f>SUMIFS(通讯通路门店!$BI:$BI,通讯通路门店!$S:$S,$G50)</f>
        <v>0</v>
      </c>
      <c r="AG50" s="99">
        <f>SUMIFS(通讯通路门店!$BH:$BH,通讯通路门店!$S:$S,$G50)</f>
        <v>0</v>
      </c>
      <c r="AH50" s="99">
        <f t="shared" si="1"/>
        <v>0</v>
      </c>
      <c r="AI50" s="99">
        <f>SUMIFS(通讯通路门店!$BB:$BB,通讯通路门店!$S:$S,$G50)</f>
        <v>0</v>
      </c>
      <c r="AJ50" s="99">
        <f>SUMIFS(通讯通路门店!$BE:$BE,通讯通路门店!$S:$S,$G50)</f>
        <v>0</v>
      </c>
      <c r="AK50" s="99">
        <f>SUMIFS(通讯通路门店!$BG:$BG,通讯通路门店!$S:$S,$G50)</f>
        <v>0</v>
      </c>
      <c r="AL50" s="99">
        <f>SUMIFS(通讯通路门店!$BC:$BC,通讯通路门店!$S:$S,$G50)</f>
        <v>0</v>
      </c>
      <c r="AM50" s="99">
        <f>SUMIFS(通讯通路门店!$BD:$BD,通讯通路门店!$S:$S,$G50)</f>
        <v>0</v>
      </c>
      <c r="AN50" s="99">
        <f>SUMIFS(通讯通路门店!$BF:$BF,通讯通路门店!$S:$S,$G50)</f>
        <v>0</v>
      </c>
      <c r="AO50" s="99">
        <f t="shared" si="2"/>
        <v>0</v>
      </c>
      <c r="AP50" s="99">
        <f>SUMIFS(通讯通路门店!$K:$K,通讯通路门店!$S:$S,$G50)</f>
        <v>0</v>
      </c>
      <c r="AQ50" s="83"/>
      <c r="AR50" s="99">
        <f>SUMIFS(通讯通路门店!$T:$T,通讯通路门店!$S:$S,$G50)</f>
        <v>0</v>
      </c>
      <c r="AS50" s="99">
        <f>SUMIFS(通讯通路门店!$U:$U,通讯通路门店!$S:$S,$G50)</f>
        <v>0</v>
      </c>
      <c r="AT50" s="99">
        <f>SUMIFS(通讯通路门店!$V:$V,通讯通路门店!$S:$S,$G50)</f>
        <v>0</v>
      </c>
      <c r="AU50" s="99">
        <f>SUMIFS(通讯通路门店!$W:$W,通讯通路门店!$S:$S,$G50)</f>
        <v>0</v>
      </c>
      <c r="AV50" s="99">
        <f>SUMIFS(通讯通路门店!$Z:$Z,通讯通路门店!$S:$S,$G50)</f>
        <v>0</v>
      </c>
      <c r="AW50" s="99">
        <f>SUMIFS(通讯通路门店!$AB:$AB,通讯通路门店!$S:$S,$G50)</f>
        <v>0</v>
      </c>
      <c r="AX50" s="99">
        <f>SUMIFS(通讯通路门店!$X:$X,通讯通路门店!$S:$S,$G50)</f>
        <v>0</v>
      </c>
      <c r="AY50" s="99">
        <f>SUMIFS(通讯通路门店!$Y:$Y,通讯通路门店!$S:$S,$G50)</f>
        <v>0</v>
      </c>
      <c r="AZ50" s="99">
        <f>SUMIFS(通讯通路门店!$AA:$AA,通讯通路门店!$S:$S,$G50)</f>
        <v>0</v>
      </c>
      <c r="BA50" s="99">
        <f t="shared" si="3"/>
        <v>0</v>
      </c>
      <c r="BB50" s="99">
        <f t="shared" si="4"/>
        <v>0</v>
      </c>
      <c r="BC50" s="99">
        <f>SUMIFS(通讯通路门店!$W:$W,通讯通路门店!$S:$S,$G50,通讯通路门店!$J:$J,"荣耀体验店")+SUMIFS(通讯通路门店!$W:$W,通讯通路门店!$S:$S,$G50,通讯通路门店!$J:$J,"荣耀授权专卖店")</f>
        <v>0</v>
      </c>
      <c r="BD50" s="99">
        <f>SUMIFS(通讯通路门店!$Z:$Z,通讯通路门店!$S:$S,$G50,通讯通路门店!$J:$J,"VIVO体验店")</f>
        <v>0</v>
      </c>
      <c r="BE50" s="99">
        <f>SUMIFS(通讯通路门店!$AB:$AB,通讯通路门店!$S:$S,$G50,通讯通路门店!$J:$J,"OPPO体验店")</f>
        <v>0</v>
      </c>
      <c r="BF50" s="99">
        <f>SUMIFS(通讯通路门店!$X:$X,通讯通路门店!$S:$S,$G50,通讯通路门店!$J:$J,"华为授权体验店")+SUMIFS(通讯通路门店!$AA:$AA,通讯通路门店!$S:$S,$G50,通讯通路门店!$J:$J,"华为堡垒店")</f>
        <v>0</v>
      </c>
      <c r="BG50" s="99">
        <f>SUMIFS(通讯通路门店!$Y:$Y,通讯通路门店!$S:$S,$G50,通讯通路门店!$J:$J,"小米体验店")</f>
        <v>0</v>
      </c>
      <c r="BH50" s="99">
        <f>SUMIFS(通讯通路门店!$AA:$AA,通讯通路门店!$S:$S,$G50,通讯通路门店!$J:$J,"苹果体验店")</f>
        <v>0</v>
      </c>
      <c r="BI50" s="99">
        <f>SUMIFS(通讯通路门店!$K:$K,通讯通路门店!$S:$S,$G50,通讯通路门店!$J:$J,"其他品牌专卖店")</f>
        <v>0</v>
      </c>
      <c r="BJ50" s="99">
        <f>SUMIFS(通讯通路门店!$AC:$AC,通讯通路门店!$S:$S,$G50)</f>
        <v>0</v>
      </c>
      <c r="BK50" s="99">
        <f>SUMIFS(通讯通路门店!$AD:$AD,通讯通路门店!$S:$S,$G50)</f>
        <v>0</v>
      </c>
      <c r="BL50" s="99">
        <f>SUMIFS(通讯通路门店!$AE:$AE,通讯通路门店!$S:$S,$G50)</f>
        <v>0</v>
      </c>
      <c r="BM50" s="99">
        <f>SUMIFS(通讯通路门店!$AF:$AF,通讯通路门店!$S:$S,$G50)</f>
        <v>0</v>
      </c>
      <c r="BN50" s="99">
        <f>SUMIFS(通讯通路门店!$AG:$AG,通讯通路门店!$S:$S,$G50)</f>
        <v>0</v>
      </c>
      <c r="BO50" s="99">
        <f>SUMIFS(通讯通路门店!$AH:$AH,通讯通路门店!$S:$S,$G50)</f>
        <v>0</v>
      </c>
      <c r="BP50" s="99">
        <f>SUMIFS(通讯通路门店!$AI:$AI,通讯通路门店!$S:$S,$G50)</f>
        <v>0</v>
      </c>
      <c r="BQ50" s="83"/>
    </row>
    <row r="51" spans="1:69">
      <c r="A51" s="99" t="str">
        <f>IFERROR(_xlfn.XLOOKUP($G51,通讯通路门店!$S$4:$S$993933,通讯通路门店!$A$4:$A$993933,0,0),"")</f>
        <v/>
      </c>
      <c r="B51" s="99" t="str">
        <f>IFERROR(_xlfn.XLOOKUP($G51,通讯通路门店!$S$4:$S$993933,通讯通路门店!$B$4:$B$993933,0,0),"")</f>
        <v/>
      </c>
      <c r="C51" s="99" t="str">
        <f>IFERROR(_xlfn.XLOOKUP($G51,通讯通路门店!$S$4:$S$993933,通讯通路门店!$C$4:$C$993933,0,0),"")</f>
        <v/>
      </c>
      <c r="D51" s="99" t="str">
        <f>IFERROR(_xlfn.XLOOKUP($G51,通讯通路门店!$S$4:$S$993933,通讯通路门店!$D$4:$D$993933,0,0),"")</f>
        <v/>
      </c>
      <c r="E51" s="83"/>
      <c r="F51" s="83"/>
      <c r="G51" s="101" t="e">
        <v>#N/A</v>
      </c>
      <c r="H51" s="102" t="str">
        <f>IFERROR(_xlfn.XLOOKUP($G51,通讯通路门店!$S$4:$S$993933,通讯通路门店!$R$4:$R$993933,0,0),"")</f>
        <v/>
      </c>
      <c r="I51" s="83"/>
      <c r="J51" s="83"/>
      <c r="K51" s="83"/>
      <c r="L51" s="83"/>
      <c r="M51" s="83"/>
      <c r="N51" s="83"/>
      <c r="O51" s="83"/>
      <c r="P51" s="83"/>
      <c r="Q51" s="83"/>
      <c r="R51" s="83"/>
      <c r="S51" s="83"/>
      <c r="T51" s="83"/>
      <c r="U51" s="99">
        <f>COUNTIF(通讯通路门店!$S:$S,$G51)</f>
        <v>0</v>
      </c>
      <c r="V51" s="99">
        <f>COUNTIFS(通讯通路门店!$S:$S,$G51,通讯通路门店!$J:$J,"综合卖场")</f>
        <v>0</v>
      </c>
      <c r="W51" s="99">
        <f>SUMIFS(通讯通路门店!$AJ:$AJ,通讯通路门店!$S:$S,通讯客户沙盘!$G51)</f>
        <v>0</v>
      </c>
      <c r="X51" s="99">
        <f t="shared" si="0"/>
        <v>0</v>
      </c>
      <c r="Y51" s="99">
        <f>COUNTIFS(通讯通路门店!$S:$S,$G51,通讯通路门店!$J:$J,"荣耀体验店")+COUNTIFS(通讯通路门店!$S:$S,$G51,通讯通路门店!$J:$J,"荣耀授权专卖店")</f>
        <v>0</v>
      </c>
      <c r="Z51" s="99">
        <f>COUNTIFS(通讯通路门店!$S:$S,$G51,通讯通路门店!$J:$J,"VIVO体验店")</f>
        <v>0</v>
      </c>
      <c r="AA51" s="99">
        <f>COUNTIFS(通讯通路门店!$S:$S,$G51,通讯通路门店!$J:$J,"OPPO体验店")</f>
        <v>0</v>
      </c>
      <c r="AB51" s="99">
        <f>COUNTIFS(通讯通路门店!$S:$S,$G51,通讯通路门店!$J:$J,"华为授权体验店")+COUNTIFS(通讯通路门店!$S:$S,$G51,通讯通路门店!$J:$J,"华为堡垒店")</f>
        <v>0</v>
      </c>
      <c r="AC51" s="99">
        <f>COUNTIFS(通讯通路门店!$S:$S,$G51,通讯通路门店!$J:$J,"小米体验店")</f>
        <v>0</v>
      </c>
      <c r="AD51" s="99">
        <f>COUNTIFS(通讯通路门店!$S:$S,$G51,通讯通路门店!$J:$J,"苹果体验店")</f>
        <v>0</v>
      </c>
      <c r="AE51" s="99">
        <f>COUNTIFS(通讯通路门店!$S:$S,$G51,通讯通路门店!$J:$J,"其他品牌专卖店")</f>
        <v>0</v>
      </c>
      <c r="AF51" s="99">
        <f>SUMIFS(通讯通路门店!$BI:$BI,通讯通路门店!$S:$S,$G51)</f>
        <v>0</v>
      </c>
      <c r="AG51" s="99">
        <f>SUMIFS(通讯通路门店!$BH:$BH,通讯通路门店!$S:$S,$G51)</f>
        <v>0</v>
      </c>
      <c r="AH51" s="99">
        <f t="shared" si="1"/>
        <v>0</v>
      </c>
      <c r="AI51" s="99">
        <f>SUMIFS(通讯通路门店!$BB:$BB,通讯通路门店!$S:$S,$G51)</f>
        <v>0</v>
      </c>
      <c r="AJ51" s="99">
        <f>SUMIFS(通讯通路门店!$BE:$BE,通讯通路门店!$S:$S,$G51)</f>
        <v>0</v>
      </c>
      <c r="AK51" s="99">
        <f>SUMIFS(通讯通路门店!$BG:$BG,通讯通路门店!$S:$S,$G51)</f>
        <v>0</v>
      </c>
      <c r="AL51" s="99">
        <f>SUMIFS(通讯通路门店!$BC:$BC,通讯通路门店!$S:$S,$G51)</f>
        <v>0</v>
      </c>
      <c r="AM51" s="99">
        <f>SUMIFS(通讯通路门店!$BD:$BD,通讯通路门店!$S:$S,$G51)</f>
        <v>0</v>
      </c>
      <c r="AN51" s="99">
        <f>SUMIFS(通讯通路门店!$BF:$BF,通讯通路门店!$S:$S,$G51)</f>
        <v>0</v>
      </c>
      <c r="AO51" s="99">
        <f t="shared" si="2"/>
        <v>0</v>
      </c>
      <c r="AP51" s="99">
        <f>SUMIFS(通讯通路门店!$K:$K,通讯通路门店!$S:$S,$G51)</f>
        <v>0</v>
      </c>
      <c r="AQ51" s="83"/>
      <c r="AR51" s="99">
        <f>SUMIFS(通讯通路门店!$T:$T,通讯通路门店!$S:$S,$G51)</f>
        <v>0</v>
      </c>
      <c r="AS51" s="99">
        <f>SUMIFS(通讯通路门店!$U:$U,通讯通路门店!$S:$S,$G51)</f>
        <v>0</v>
      </c>
      <c r="AT51" s="99">
        <f>SUMIFS(通讯通路门店!$V:$V,通讯通路门店!$S:$S,$G51)</f>
        <v>0</v>
      </c>
      <c r="AU51" s="99">
        <f>SUMIFS(通讯通路门店!$W:$W,通讯通路门店!$S:$S,$G51)</f>
        <v>0</v>
      </c>
      <c r="AV51" s="99">
        <f>SUMIFS(通讯通路门店!$Z:$Z,通讯通路门店!$S:$S,$G51)</f>
        <v>0</v>
      </c>
      <c r="AW51" s="99">
        <f>SUMIFS(通讯通路门店!$AB:$AB,通讯通路门店!$S:$S,$G51)</f>
        <v>0</v>
      </c>
      <c r="AX51" s="99">
        <f>SUMIFS(通讯通路门店!$X:$X,通讯通路门店!$S:$S,$G51)</f>
        <v>0</v>
      </c>
      <c r="AY51" s="99">
        <f>SUMIFS(通讯通路门店!$Y:$Y,通讯通路门店!$S:$S,$G51)</f>
        <v>0</v>
      </c>
      <c r="AZ51" s="99">
        <f>SUMIFS(通讯通路门店!$AA:$AA,通讯通路门店!$S:$S,$G51)</f>
        <v>0</v>
      </c>
      <c r="BA51" s="99">
        <f t="shared" si="3"/>
        <v>0</v>
      </c>
      <c r="BB51" s="99">
        <f t="shared" si="4"/>
        <v>0</v>
      </c>
      <c r="BC51" s="99">
        <f>SUMIFS(通讯通路门店!$W:$W,通讯通路门店!$S:$S,$G51,通讯通路门店!$J:$J,"荣耀体验店")+SUMIFS(通讯通路门店!$W:$W,通讯通路门店!$S:$S,$G51,通讯通路门店!$J:$J,"荣耀授权专卖店")</f>
        <v>0</v>
      </c>
      <c r="BD51" s="99">
        <f>SUMIFS(通讯通路门店!$Z:$Z,通讯通路门店!$S:$S,$G51,通讯通路门店!$J:$J,"VIVO体验店")</f>
        <v>0</v>
      </c>
      <c r="BE51" s="99">
        <f>SUMIFS(通讯通路门店!$AB:$AB,通讯通路门店!$S:$S,$G51,通讯通路门店!$J:$J,"OPPO体验店")</f>
        <v>0</v>
      </c>
      <c r="BF51" s="99">
        <f>SUMIFS(通讯通路门店!$X:$X,通讯通路门店!$S:$S,$G51,通讯通路门店!$J:$J,"华为授权体验店")+SUMIFS(通讯通路门店!$AA:$AA,通讯通路门店!$S:$S,$G51,通讯通路门店!$J:$J,"华为堡垒店")</f>
        <v>0</v>
      </c>
      <c r="BG51" s="99">
        <f>SUMIFS(通讯通路门店!$Y:$Y,通讯通路门店!$S:$S,$G51,通讯通路门店!$J:$J,"小米体验店")</f>
        <v>0</v>
      </c>
      <c r="BH51" s="99">
        <f>SUMIFS(通讯通路门店!$AA:$AA,通讯通路门店!$S:$S,$G51,通讯通路门店!$J:$J,"苹果体验店")</f>
        <v>0</v>
      </c>
      <c r="BI51" s="99">
        <f>SUMIFS(通讯通路门店!$K:$K,通讯通路门店!$S:$S,$G51,通讯通路门店!$J:$J,"其他品牌专卖店")</f>
        <v>0</v>
      </c>
      <c r="BJ51" s="99">
        <f>SUMIFS(通讯通路门店!$AC:$AC,通讯通路门店!$S:$S,$G51)</f>
        <v>0</v>
      </c>
      <c r="BK51" s="99">
        <f>SUMIFS(通讯通路门店!$AD:$AD,通讯通路门店!$S:$S,$G51)</f>
        <v>0</v>
      </c>
      <c r="BL51" s="99">
        <f>SUMIFS(通讯通路门店!$AE:$AE,通讯通路门店!$S:$S,$G51)</f>
        <v>0</v>
      </c>
      <c r="BM51" s="99">
        <f>SUMIFS(通讯通路门店!$AF:$AF,通讯通路门店!$S:$S,$G51)</f>
        <v>0</v>
      </c>
      <c r="BN51" s="99">
        <f>SUMIFS(通讯通路门店!$AG:$AG,通讯通路门店!$S:$S,$G51)</f>
        <v>0</v>
      </c>
      <c r="BO51" s="99">
        <f>SUMIFS(通讯通路门店!$AH:$AH,通讯通路门店!$S:$S,$G51)</f>
        <v>0</v>
      </c>
      <c r="BP51" s="99">
        <f>SUMIFS(通讯通路门店!$AI:$AI,通讯通路门店!$S:$S,$G51)</f>
        <v>0</v>
      </c>
      <c r="BQ51" s="83"/>
    </row>
    <row r="52" spans="1:69">
      <c r="A52" s="99" t="str">
        <f>IFERROR(_xlfn.XLOOKUP($G52,通讯通路门店!$S$4:$S$993933,通讯通路门店!$A$4:$A$993933,0,0),"")</f>
        <v/>
      </c>
      <c r="B52" s="99" t="str">
        <f>IFERROR(_xlfn.XLOOKUP($G52,通讯通路门店!$S$4:$S$993933,通讯通路门店!$B$4:$B$993933,0,0),"")</f>
        <v/>
      </c>
      <c r="C52" s="99" t="str">
        <f>IFERROR(_xlfn.XLOOKUP($G52,通讯通路门店!$S$4:$S$993933,通讯通路门店!$C$4:$C$993933,0,0),"")</f>
        <v/>
      </c>
      <c r="D52" s="99" t="str">
        <f>IFERROR(_xlfn.XLOOKUP($G52,通讯通路门店!$S$4:$S$993933,通讯通路门店!$D$4:$D$993933,0,0),"")</f>
        <v/>
      </c>
      <c r="E52" s="83"/>
      <c r="F52" s="83"/>
      <c r="G52" s="101" t="e">
        <v>#N/A</v>
      </c>
      <c r="H52" s="102" t="str">
        <f>IFERROR(_xlfn.XLOOKUP($G52,通讯通路门店!$S$4:$S$993933,通讯通路门店!$R$4:$R$993933,0,0),"")</f>
        <v/>
      </c>
      <c r="I52" s="83"/>
      <c r="J52" s="83"/>
      <c r="K52" s="83"/>
      <c r="L52" s="83"/>
      <c r="M52" s="83"/>
      <c r="N52" s="83"/>
      <c r="O52" s="83"/>
      <c r="P52" s="83"/>
      <c r="Q52" s="83"/>
      <c r="R52" s="83"/>
      <c r="S52" s="83"/>
      <c r="T52" s="83"/>
      <c r="U52" s="99">
        <f>COUNTIF(通讯通路门店!$S:$S,$G52)</f>
        <v>0</v>
      </c>
      <c r="V52" s="99">
        <f>COUNTIFS(通讯通路门店!$S:$S,$G52,通讯通路门店!$J:$J,"综合卖场")</f>
        <v>0</v>
      </c>
      <c r="W52" s="99">
        <f>SUMIFS(通讯通路门店!$AJ:$AJ,通讯通路门店!$S:$S,通讯客户沙盘!$G52)</f>
        <v>0</v>
      </c>
      <c r="X52" s="99">
        <f t="shared" si="0"/>
        <v>0</v>
      </c>
      <c r="Y52" s="99">
        <f>COUNTIFS(通讯通路门店!$S:$S,$G52,通讯通路门店!$J:$J,"荣耀体验店")+COUNTIFS(通讯通路门店!$S:$S,$G52,通讯通路门店!$J:$J,"荣耀授权专卖店")</f>
        <v>0</v>
      </c>
      <c r="Z52" s="99">
        <f>COUNTIFS(通讯通路门店!$S:$S,$G52,通讯通路门店!$J:$J,"VIVO体验店")</f>
        <v>0</v>
      </c>
      <c r="AA52" s="99">
        <f>COUNTIFS(通讯通路门店!$S:$S,$G52,通讯通路门店!$J:$J,"OPPO体验店")</f>
        <v>0</v>
      </c>
      <c r="AB52" s="99">
        <f>COUNTIFS(通讯通路门店!$S:$S,$G52,通讯通路门店!$J:$J,"华为授权体验店")+COUNTIFS(通讯通路门店!$S:$S,$G52,通讯通路门店!$J:$J,"华为堡垒店")</f>
        <v>0</v>
      </c>
      <c r="AC52" s="99">
        <f>COUNTIFS(通讯通路门店!$S:$S,$G52,通讯通路门店!$J:$J,"小米体验店")</f>
        <v>0</v>
      </c>
      <c r="AD52" s="99">
        <f>COUNTIFS(通讯通路门店!$S:$S,$G52,通讯通路门店!$J:$J,"苹果体验店")</f>
        <v>0</v>
      </c>
      <c r="AE52" s="99">
        <f>COUNTIFS(通讯通路门店!$S:$S,$G52,通讯通路门店!$J:$J,"其他品牌专卖店")</f>
        <v>0</v>
      </c>
      <c r="AF52" s="99">
        <f>SUMIFS(通讯通路门店!$BI:$BI,通讯通路门店!$S:$S,$G52)</f>
        <v>0</v>
      </c>
      <c r="AG52" s="99">
        <f>SUMIFS(通讯通路门店!$BH:$BH,通讯通路门店!$S:$S,$G52)</f>
        <v>0</v>
      </c>
      <c r="AH52" s="99">
        <f t="shared" si="1"/>
        <v>0</v>
      </c>
      <c r="AI52" s="99">
        <f>SUMIFS(通讯通路门店!$BB:$BB,通讯通路门店!$S:$S,$G52)</f>
        <v>0</v>
      </c>
      <c r="AJ52" s="99">
        <f>SUMIFS(通讯通路门店!$BE:$BE,通讯通路门店!$S:$S,$G52)</f>
        <v>0</v>
      </c>
      <c r="AK52" s="99">
        <f>SUMIFS(通讯通路门店!$BG:$BG,通讯通路门店!$S:$S,$G52)</f>
        <v>0</v>
      </c>
      <c r="AL52" s="99">
        <f>SUMIFS(通讯通路门店!$BC:$BC,通讯通路门店!$S:$S,$G52)</f>
        <v>0</v>
      </c>
      <c r="AM52" s="99">
        <f>SUMIFS(通讯通路门店!$BD:$BD,通讯通路门店!$S:$S,$G52)</f>
        <v>0</v>
      </c>
      <c r="AN52" s="99">
        <f>SUMIFS(通讯通路门店!$BF:$BF,通讯通路门店!$S:$S,$G52)</f>
        <v>0</v>
      </c>
      <c r="AO52" s="99">
        <f t="shared" si="2"/>
        <v>0</v>
      </c>
      <c r="AP52" s="99">
        <f>SUMIFS(通讯通路门店!$K:$K,通讯通路门店!$S:$S,$G52)</f>
        <v>0</v>
      </c>
      <c r="AQ52" s="83"/>
      <c r="AR52" s="99">
        <f>SUMIFS(通讯通路门店!$T:$T,通讯通路门店!$S:$S,$G52)</f>
        <v>0</v>
      </c>
      <c r="AS52" s="99">
        <f>SUMIFS(通讯通路门店!$U:$U,通讯通路门店!$S:$S,$G52)</f>
        <v>0</v>
      </c>
      <c r="AT52" s="99">
        <f>SUMIFS(通讯通路门店!$V:$V,通讯通路门店!$S:$S,$G52)</f>
        <v>0</v>
      </c>
      <c r="AU52" s="99">
        <f>SUMIFS(通讯通路门店!$W:$W,通讯通路门店!$S:$S,$G52)</f>
        <v>0</v>
      </c>
      <c r="AV52" s="99">
        <f>SUMIFS(通讯通路门店!$Z:$Z,通讯通路门店!$S:$S,$G52)</f>
        <v>0</v>
      </c>
      <c r="AW52" s="99">
        <f>SUMIFS(通讯通路门店!$AB:$AB,通讯通路门店!$S:$S,$G52)</f>
        <v>0</v>
      </c>
      <c r="AX52" s="99">
        <f>SUMIFS(通讯通路门店!$X:$X,通讯通路门店!$S:$S,$G52)</f>
        <v>0</v>
      </c>
      <c r="AY52" s="99">
        <f>SUMIFS(通讯通路门店!$Y:$Y,通讯通路门店!$S:$S,$G52)</f>
        <v>0</v>
      </c>
      <c r="AZ52" s="99">
        <f>SUMIFS(通讯通路门店!$AA:$AA,通讯通路门店!$S:$S,$G52)</f>
        <v>0</v>
      </c>
      <c r="BA52" s="99">
        <f t="shared" si="3"/>
        <v>0</v>
      </c>
      <c r="BB52" s="99">
        <f t="shared" si="4"/>
        <v>0</v>
      </c>
      <c r="BC52" s="99">
        <f>SUMIFS(通讯通路门店!$W:$W,通讯通路门店!$S:$S,$G52,通讯通路门店!$J:$J,"荣耀体验店")+SUMIFS(通讯通路门店!$W:$W,通讯通路门店!$S:$S,$G52,通讯通路门店!$J:$J,"荣耀授权专卖店")</f>
        <v>0</v>
      </c>
      <c r="BD52" s="99">
        <f>SUMIFS(通讯通路门店!$Z:$Z,通讯通路门店!$S:$S,$G52,通讯通路门店!$J:$J,"VIVO体验店")</f>
        <v>0</v>
      </c>
      <c r="BE52" s="99">
        <f>SUMIFS(通讯通路门店!$AB:$AB,通讯通路门店!$S:$S,$G52,通讯通路门店!$J:$J,"OPPO体验店")</f>
        <v>0</v>
      </c>
      <c r="BF52" s="99">
        <f>SUMIFS(通讯通路门店!$X:$X,通讯通路门店!$S:$S,$G52,通讯通路门店!$J:$J,"华为授权体验店")+SUMIFS(通讯通路门店!$AA:$AA,通讯通路门店!$S:$S,$G52,通讯通路门店!$J:$J,"华为堡垒店")</f>
        <v>0</v>
      </c>
      <c r="BG52" s="99">
        <f>SUMIFS(通讯通路门店!$Y:$Y,通讯通路门店!$S:$S,$G52,通讯通路门店!$J:$J,"小米体验店")</f>
        <v>0</v>
      </c>
      <c r="BH52" s="99">
        <f>SUMIFS(通讯通路门店!$AA:$AA,通讯通路门店!$S:$S,$G52,通讯通路门店!$J:$J,"苹果体验店")</f>
        <v>0</v>
      </c>
      <c r="BI52" s="99">
        <f>SUMIFS(通讯通路门店!$K:$K,通讯通路门店!$S:$S,$G52,通讯通路门店!$J:$J,"其他品牌专卖店")</f>
        <v>0</v>
      </c>
      <c r="BJ52" s="99">
        <f>SUMIFS(通讯通路门店!$AC:$AC,通讯通路门店!$S:$S,$G52)</f>
        <v>0</v>
      </c>
      <c r="BK52" s="99">
        <f>SUMIFS(通讯通路门店!$AD:$AD,通讯通路门店!$S:$S,$G52)</f>
        <v>0</v>
      </c>
      <c r="BL52" s="99">
        <f>SUMIFS(通讯通路门店!$AE:$AE,通讯通路门店!$S:$S,$G52)</f>
        <v>0</v>
      </c>
      <c r="BM52" s="99">
        <f>SUMIFS(通讯通路门店!$AF:$AF,通讯通路门店!$S:$S,$G52)</f>
        <v>0</v>
      </c>
      <c r="BN52" s="99">
        <f>SUMIFS(通讯通路门店!$AG:$AG,通讯通路门店!$S:$S,$G52)</f>
        <v>0</v>
      </c>
      <c r="BO52" s="99">
        <f>SUMIFS(通讯通路门店!$AH:$AH,通讯通路门店!$S:$S,$G52)</f>
        <v>0</v>
      </c>
      <c r="BP52" s="99">
        <f>SUMIFS(通讯通路门店!$AI:$AI,通讯通路门店!$S:$S,$G52)</f>
        <v>0</v>
      </c>
      <c r="BQ52" s="83"/>
    </row>
    <row r="53" spans="1:69">
      <c r="A53" s="99" t="str">
        <f>IFERROR(_xlfn.XLOOKUP($G53,通讯通路门店!$S$4:$S$993933,通讯通路门店!$A$4:$A$993933,0,0),"")</f>
        <v/>
      </c>
      <c r="B53" s="99" t="str">
        <f>IFERROR(_xlfn.XLOOKUP($G53,通讯通路门店!$S$4:$S$993933,通讯通路门店!$B$4:$B$993933,0,0),"")</f>
        <v/>
      </c>
      <c r="C53" s="99" t="str">
        <f>IFERROR(_xlfn.XLOOKUP($G53,通讯通路门店!$S$4:$S$993933,通讯通路门店!$C$4:$C$993933,0,0),"")</f>
        <v/>
      </c>
      <c r="D53" s="99" t="str">
        <f>IFERROR(_xlfn.XLOOKUP($G53,通讯通路门店!$S$4:$S$993933,通讯通路门店!$D$4:$D$993933,0,0),"")</f>
        <v/>
      </c>
      <c r="E53" s="83"/>
      <c r="F53" s="83"/>
      <c r="G53" s="101" t="e">
        <v>#N/A</v>
      </c>
      <c r="H53" s="102" t="str">
        <f>IFERROR(_xlfn.XLOOKUP($G53,通讯通路门店!$S$4:$S$993933,通讯通路门店!$R$4:$R$993933,0,0),"")</f>
        <v/>
      </c>
      <c r="I53" s="83"/>
      <c r="J53" s="83"/>
      <c r="K53" s="83"/>
      <c r="L53" s="83"/>
      <c r="M53" s="83"/>
      <c r="N53" s="83"/>
      <c r="O53" s="83"/>
      <c r="P53" s="83"/>
      <c r="Q53" s="83"/>
      <c r="R53" s="83"/>
      <c r="S53" s="83"/>
      <c r="T53" s="83"/>
      <c r="U53" s="99">
        <f>COUNTIF(通讯通路门店!$S:$S,$G53)</f>
        <v>0</v>
      </c>
      <c r="V53" s="99">
        <f>COUNTIFS(通讯通路门店!$S:$S,$G53,通讯通路门店!$J:$J,"综合卖场")</f>
        <v>0</v>
      </c>
      <c r="W53" s="99">
        <f>SUMIFS(通讯通路门店!$AJ:$AJ,通讯通路门店!$S:$S,通讯客户沙盘!$G53)</f>
        <v>0</v>
      </c>
      <c r="X53" s="99">
        <f t="shared" si="0"/>
        <v>0</v>
      </c>
      <c r="Y53" s="99">
        <f>COUNTIFS(通讯通路门店!$S:$S,$G53,通讯通路门店!$J:$J,"荣耀体验店")+COUNTIFS(通讯通路门店!$S:$S,$G53,通讯通路门店!$J:$J,"荣耀授权专卖店")</f>
        <v>0</v>
      </c>
      <c r="Z53" s="99">
        <f>COUNTIFS(通讯通路门店!$S:$S,$G53,通讯通路门店!$J:$J,"VIVO体验店")</f>
        <v>0</v>
      </c>
      <c r="AA53" s="99">
        <f>COUNTIFS(通讯通路门店!$S:$S,$G53,通讯通路门店!$J:$J,"OPPO体验店")</f>
        <v>0</v>
      </c>
      <c r="AB53" s="99">
        <f>COUNTIFS(通讯通路门店!$S:$S,$G53,通讯通路门店!$J:$J,"华为授权体验店")+COUNTIFS(通讯通路门店!$S:$S,$G53,通讯通路门店!$J:$J,"华为堡垒店")</f>
        <v>0</v>
      </c>
      <c r="AC53" s="99">
        <f>COUNTIFS(通讯通路门店!$S:$S,$G53,通讯通路门店!$J:$J,"小米体验店")</f>
        <v>0</v>
      </c>
      <c r="AD53" s="99">
        <f>COUNTIFS(通讯通路门店!$S:$S,$G53,通讯通路门店!$J:$J,"苹果体验店")</f>
        <v>0</v>
      </c>
      <c r="AE53" s="99">
        <f>COUNTIFS(通讯通路门店!$S:$S,$G53,通讯通路门店!$J:$J,"其他品牌专卖店")</f>
        <v>0</v>
      </c>
      <c r="AF53" s="99">
        <f>SUMIFS(通讯通路门店!$BI:$BI,通讯通路门店!$S:$S,$G53)</f>
        <v>0</v>
      </c>
      <c r="AG53" s="99">
        <f>SUMIFS(通讯通路门店!$BH:$BH,通讯通路门店!$S:$S,$G53)</f>
        <v>0</v>
      </c>
      <c r="AH53" s="99">
        <f t="shared" si="1"/>
        <v>0</v>
      </c>
      <c r="AI53" s="99">
        <f>SUMIFS(通讯通路门店!$BB:$BB,通讯通路门店!$S:$S,$G53)</f>
        <v>0</v>
      </c>
      <c r="AJ53" s="99">
        <f>SUMIFS(通讯通路门店!$BE:$BE,通讯通路门店!$S:$S,$G53)</f>
        <v>0</v>
      </c>
      <c r="AK53" s="99">
        <f>SUMIFS(通讯通路门店!$BG:$BG,通讯通路门店!$S:$S,$G53)</f>
        <v>0</v>
      </c>
      <c r="AL53" s="99">
        <f>SUMIFS(通讯通路门店!$BC:$BC,通讯通路门店!$S:$S,$G53)</f>
        <v>0</v>
      </c>
      <c r="AM53" s="99">
        <f>SUMIFS(通讯通路门店!$BD:$BD,通讯通路门店!$S:$S,$G53)</f>
        <v>0</v>
      </c>
      <c r="AN53" s="99">
        <f>SUMIFS(通讯通路门店!$BF:$BF,通讯通路门店!$S:$S,$G53)</f>
        <v>0</v>
      </c>
      <c r="AO53" s="99">
        <f t="shared" si="2"/>
        <v>0</v>
      </c>
      <c r="AP53" s="99">
        <f>SUMIFS(通讯通路门店!$K:$K,通讯通路门店!$S:$S,$G53)</f>
        <v>0</v>
      </c>
      <c r="AQ53" s="83"/>
      <c r="AR53" s="99">
        <f>SUMIFS(通讯通路门店!$T:$T,通讯通路门店!$S:$S,$G53)</f>
        <v>0</v>
      </c>
      <c r="AS53" s="99">
        <f>SUMIFS(通讯通路门店!$U:$U,通讯通路门店!$S:$S,$G53)</f>
        <v>0</v>
      </c>
      <c r="AT53" s="99">
        <f>SUMIFS(通讯通路门店!$V:$V,通讯通路门店!$S:$S,$G53)</f>
        <v>0</v>
      </c>
      <c r="AU53" s="99">
        <f>SUMIFS(通讯通路门店!$W:$W,通讯通路门店!$S:$S,$G53)</f>
        <v>0</v>
      </c>
      <c r="AV53" s="99">
        <f>SUMIFS(通讯通路门店!$Z:$Z,通讯通路门店!$S:$S,$G53)</f>
        <v>0</v>
      </c>
      <c r="AW53" s="99">
        <f>SUMIFS(通讯通路门店!$AB:$AB,通讯通路门店!$S:$S,$G53)</f>
        <v>0</v>
      </c>
      <c r="AX53" s="99">
        <f>SUMIFS(通讯通路门店!$X:$X,通讯通路门店!$S:$S,$G53)</f>
        <v>0</v>
      </c>
      <c r="AY53" s="99">
        <f>SUMIFS(通讯通路门店!$Y:$Y,通讯通路门店!$S:$S,$G53)</f>
        <v>0</v>
      </c>
      <c r="AZ53" s="99">
        <f>SUMIFS(通讯通路门店!$AA:$AA,通讯通路门店!$S:$S,$G53)</f>
        <v>0</v>
      </c>
      <c r="BA53" s="99">
        <f t="shared" si="3"/>
        <v>0</v>
      </c>
      <c r="BB53" s="99">
        <f t="shared" si="4"/>
        <v>0</v>
      </c>
      <c r="BC53" s="99">
        <f>SUMIFS(通讯通路门店!$W:$W,通讯通路门店!$S:$S,$G53,通讯通路门店!$J:$J,"荣耀体验店")+SUMIFS(通讯通路门店!$W:$W,通讯通路门店!$S:$S,$G53,通讯通路门店!$J:$J,"荣耀授权专卖店")</f>
        <v>0</v>
      </c>
      <c r="BD53" s="99">
        <f>SUMIFS(通讯通路门店!$Z:$Z,通讯通路门店!$S:$S,$G53,通讯通路门店!$J:$J,"VIVO体验店")</f>
        <v>0</v>
      </c>
      <c r="BE53" s="99">
        <f>SUMIFS(通讯通路门店!$AB:$AB,通讯通路门店!$S:$S,$G53,通讯通路门店!$J:$J,"OPPO体验店")</f>
        <v>0</v>
      </c>
      <c r="BF53" s="99">
        <f>SUMIFS(通讯通路门店!$X:$X,通讯通路门店!$S:$S,$G53,通讯通路门店!$J:$J,"华为授权体验店")+SUMIFS(通讯通路门店!$AA:$AA,通讯通路门店!$S:$S,$G53,通讯通路门店!$J:$J,"华为堡垒店")</f>
        <v>0</v>
      </c>
      <c r="BG53" s="99">
        <f>SUMIFS(通讯通路门店!$Y:$Y,通讯通路门店!$S:$S,$G53,通讯通路门店!$J:$J,"小米体验店")</f>
        <v>0</v>
      </c>
      <c r="BH53" s="99">
        <f>SUMIFS(通讯通路门店!$AA:$AA,通讯通路门店!$S:$S,$G53,通讯通路门店!$J:$J,"苹果体验店")</f>
        <v>0</v>
      </c>
      <c r="BI53" s="99">
        <f>SUMIFS(通讯通路门店!$K:$K,通讯通路门店!$S:$S,$G53,通讯通路门店!$J:$J,"其他品牌专卖店")</f>
        <v>0</v>
      </c>
      <c r="BJ53" s="99">
        <f>SUMIFS(通讯通路门店!$AC:$AC,通讯通路门店!$S:$S,$G53)</f>
        <v>0</v>
      </c>
      <c r="BK53" s="99">
        <f>SUMIFS(通讯通路门店!$AD:$AD,通讯通路门店!$S:$S,$G53)</f>
        <v>0</v>
      </c>
      <c r="BL53" s="99">
        <f>SUMIFS(通讯通路门店!$AE:$AE,通讯通路门店!$S:$S,$G53)</f>
        <v>0</v>
      </c>
      <c r="BM53" s="99">
        <f>SUMIFS(通讯通路门店!$AF:$AF,通讯通路门店!$S:$S,$G53)</f>
        <v>0</v>
      </c>
      <c r="BN53" s="99">
        <f>SUMIFS(通讯通路门店!$AG:$AG,通讯通路门店!$S:$S,$G53)</f>
        <v>0</v>
      </c>
      <c r="BO53" s="99">
        <f>SUMIFS(通讯通路门店!$AH:$AH,通讯通路门店!$S:$S,$G53)</f>
        <v>0</v>
      </c>
      <c r="BP53" s="99">
        <f>SUMIFS(通讯通路门店!$AI:$AI,通讯通路门店!$S:$S,$G53)</f>
        <v>0</v>
      </c>
      <c r="BQ53" s="83"/>
    </row>
    <row r="54" spans="1:69">
      <c r="A54" s="99" t="str">
        <f>IFERROR(_xlfn.XLOOKUP($G54,通讯通路门店!$S$4:$S$993933,通讯通路门店!$A$4:$A$993933,0,0),"")</f>
        <v/>
      </c>
      <c r="B54" s="99" t="str">
        <f>IFERROR(_xlfn.XLOOKUP($G54,通讯通路门店!$S$4:$S$993933,通讯通路门店!$B$4:$B$993933,0,0),"")</f>
        <v/>
      </c>
      <c r="C54" s="99" t="str">
        <f>IFERROR(_xlfn.XLOOKUP($G54,通讯通路门店!$S$4:$S$993933,通讯通路门店!$C$4:$C$993933,0,0),"")</f>
        <v/>
      </c>
      <c r="D54" s="99" t="str">
        <f>IFERROR(_xlfn.XLOOKUP($G54,通讯通路门店!$S$4:$S$993933,通讯通路门店!$D$4:$D$993933,0,0),"")</f>
        <v/>
      </c>
      <c r="E54" s="83"/>
      <c r="F54" s="83"/>
      <c r="G54" s="101" t="e">
        <v>#N/A</v>
      </c>
      <c r="H54" s="102" t="str">
        <f>IFERROR(_xlfn.XLOOKUP($G54,通讯通路门店!$S$4:$S$993933,通讯通路门店!$R$4:$R$993933,0,0),"")</f>
        <v/>
      </c>
      <c r="I54" s="83"/>
      <c r="J54" s="83"/>
      <c r="K54" s="83"/>
      <c r="L54" s="83"/>
      <c r="M54" s="83"/>
      <c r="N54" s="83"/>
      <c r="O54" s="83"/>
      <c r="P54" s="83"/>
      <c r="Q54" s="83"/>
      <c r="R54" s="83"/>
      <c r="S54" s="83"/>
      <c r="T54" s="83"/>
      <c r="U54" s="99">
        <f>COUNTIF(通讯通路门店!$S:$S,$G54)</f>
        <v>0</v>
      </c>
      <c r="V54" s="99">
        <f>COUNTIFS(通讯通路门店!$S:$S,$G54,通讯通路门店!$J:$J,"综合卖场")</f>
        <v>0</v>
      </c>
      <c r="W54" s="99">
        <f>SUMIFS(通讯通路门店!$AJ:$AJ,通讯通路门店!$S:$S,通讯客户沙盘!$G54)</f>
        <v>0</v>
      </c>
      <c r="X54" s="99">
        <f t="shared" si="0"/>
        <v>0</v>
      </c>
      <c r="Y54" s="99">
        <f>COUNTIFS(通讯通路门店!$S:$S,$G54,通讯通路门店!$J:$J,"荣耀体验店")+COUNTIFS(通讯通路门店!$S:$S,$G54,通讯通路门店!$J:$J,"荣耀授权专卖店")</f>
        <v>0</v>
      </c>
      <c r="Z54" s="99">
        <f>COUNTIFS(通讯通路门店!$S:$S,$G54,通讯通路门店!$J:$J,"VIVO体验店")</f>
        <v>0</v>
      </c>
      <c r="AA54" s="99">
        <f>COUNTIFS(通讯通路门店!$S:$S,$G54,通讯通路门店!$J:$J,"OPPO体验店")</f>
        <v>0</v>
      </c>
      <c r="AB54" s="99">
        <f>COUNTIFS(通讯通路门店!$S:$S,$G54,通讯通路门店!$J:$J,"华为授权体验店")+COUNTIFS(通讯通路门店!$S:$S,$G54,通讯通路门店!$J:$J,"华为堡垒店")</f>
        <v>0</v>
      </c>
      <c r="AC54" s="99">
        <f>COUNTIFS(通讯通路门店!$S:$S,$G54,通讯通路门店!$J:$J,"小米体验店")</f>
        <v>0</v>
      </c>
      <c r="AD54" s="99">
        <f>COUNTIFS(通讯通路门店!$S:$S,$G54,通讯通路门店!$J:$J,"苹果体验店")</f>
        <v>0</v>
      </c>
      <c r="AE54" s="99">
        <f>COUNTIFS(通讯通路门店!$S:$S,$G54,通讯通路门店!$J:$J,"其他品牌专卖店")</f>
        <v>0</v>
      </c>
      <c r="AF54" s="99">
        <f>SUMIFS(通讯通路门店!$BI:$BI,通讯通路门店!$S:$S,$G54)</f>
        <v>0</v>
      </c>
      <c r="AG54" s="99">
        <f>SUMIFS(通讯通路门店!$BH:$BH,通讯通路门店!$S:$S,$G54)</f>
        <v>0</v>
      </c>
      <c r="AH54" s="99">
        <f t="shared" si="1"/>
        <v>0</v>
      </c>
      <c r="AI54" s="99">
        <f>SUMIFS(通讯通路门店!$BB:$BB,通讯通路门店!$S:$S,$G54)</f>
        <v>0</v>
      </c>
      <c r="AJ54" s="99">
        <f>SUMIFS(通讯通路门店!$BE:$BE,通讯通路门店!$S:$S,$G54)</f>
        <v>0</v>
      </c>
      <c r="AK54" s="99">
        <f>SUMIFS(通讯通路门店!$BG:$BG,通讯通路门店!$S:$S,$G54)</f>
        <v>0</v>
      </c>
      <c r="AL54" s="99">
        <f>SUMIFS(通讯通路门店!$BC:$BC,通讯通路门店!$S:$S,$G54)</f>
        <v>0</v>
      </c>
      <c r="AM54" s="99">
        <f>SUMIFS(通讯通路门店!$BD:$BD,通讯通路门店!$S:$S,$G54)</f>
        <v>0</v>
      </c>
      <c r="AN54" s="99">
        <f>SUMIFS(通讯通路门店!$BF:$BF,通讯通路门店!$S:$S,$G54)</f>
        <v>0</v>
      </c>
      <c r="AO54" s="99">
        <f t="shared" si="2"/>
        <v>0</v>
      </c>
      <c r="AP54" s="99">
        <f>SUMIFS(通讯通路门店!$K:$K,通讯通路门店!$S:$S,$G54)</f>
        <v>0</v>
      </c>
      <c r="AQ54" s="83"/>
      <c r="AR54" s="99">
        <f>SUMIFS(通讯通路门店!$T:$T,通讯通路门店!$S:$S,$G54)</f>
        <v>0</v>
      </c>
      <c r="AS54" s="99">
        <f>SUMIFS(通讯通路门店!$U:$U,通讯通路门店!$S:$S,$G54)</f>
        <v>0</v>
      </c>
      <c r="AT54" s="99">
        <f>SUMIFS(通讯通路门店!$V:$V,通讯通路门店!$S:$S,$G54)</f>
        <v>0</v>
      </c>
      <c r="AU54" s="99">
        <f>SUMIFS(通讯通路门店!$W:$W,通讯通路门店!$S:$S,$G54)</f>
        <v>0</v>
      </c>
      <c r="AV54" s="99">
        <f>SUMIFS(通讯通路门店!$Z:$Z,通讯通路门店!$S:$S,$G54)</f>
        <v>0</v>
      </c>
      <c r="AW54" s="99">
        <f>SUMIFS(通讯通路门店!$AB:$AB,通讯通路门店!$S:$S,$G54)</f>
        <v>0</v>
      </c>
      <c r="AX54" s="99">
        <f>SUMIFS(通讯通路门店!$X:$X,通讯通路门店!$S:$S,$G54)</f>
        <v>0</v>
      </c>
      <c r="AY54" s="99">
        <f>SUMIFS(通讯通路门店!$Y:$Y,通讯通路门店!$S:$S,$G54)</f>
        <v>0</v>
      </c>
      <c r="AZ54" s="99">
        <f>SUMIFS(通讯通路门店!$AA:$AA,通讯通路门店!$S:$S,$G54)</f>
        <v>0</v>
      </c>
      <c r="BA54" s="99">
        <f t="shared" si="3"/>
        <v>0</v>
      </c>
      <c r="BB54" s="99">
        <f t="shared" si="4"/>
        <v>0</v>
      </c>
      <c r="BC54" s="99">
        <f>SUMIFS(通讯通路门店!$W:$W,通讯通路门店!$S:$S,$G54,通讯通路门店!$J:$J,"荣耀体验店")+SUMIFS(通讯通路门店!$W:$W,通讯通路门店!$S:$S,$G54,通讯通路门店!$J:$J,"荣耀授权专卖店")</f>
        <v>0</v>
      </c>
      <c r="BD54" s="99">
        <f>SUMIFS(通讯通路门店!$Z:$Z,通讯通路门店!$S:$S,$G54,通讯通路门店!$J:$J,"VIVO体验店")</f>
        <v>0</v>
      </c>
      <c r="BE54" s="99">
        <f>SUMIFS(通讯通路门店!$AB:$AB,通讯通路门店!$S:$S,$G54,通讯通路门店!$J:$J,"OPPO体验店")</f>
        <v>0</v>
      </c>
      <c r="BF54" s="99">
        <f>SUMIFS(通讯通路门店!$X:$X,通讯通路门店!$S:$S,$G54,通讯通路门店!$J:$J,"华为授权体验店")+SUMIFS(通讯通路门店!$AA:$AA,通讯通路门店!$S:$S,$G54,通讯通路门店!$J:$J,"华为堡垒店")</f>
        <v>0</v>
      </c>
      <c r="BG54" s="99">
        <f>SUMIFS(通讯通路门店!$Y:$Y,通讯通路门店!$S:$S,$G54,通讯通路门店!$J:$J,"小米体验店")</f>
        <v>0</v>
      </c>
      <c r="BH54" s="99">
        <f>SUMIFS(通讯通路门店!$AA:$AA,通讯通路门店!$S:$S,$G54,通讯通路门店!$J:$J,"苹果体验店")</f>
        <v>0</v>
      </c>
      <c r="BI54" s="99">
        <f>SUMIFS(通讯通路门店!$K:$K,通讯通路门店!$S:$S,$G54,通讯通路门店!$J:$J,"其他品牌专卖店")</f>
        <v>0</v>
      </c>
      <c r="BJ54" s="99">
        <f>SUMIFS(通讯通路门店!$AC:$AC,通讯通路门店!$S:$S,$G54)</f>
        <v>0</v>
      </c>
      <c r="BK54" s="99">
        <f>SUMIFS(通讯通路门店!$AD:$AD,通讯通路门店!$S:$S,$G54)</f>
        <v>0</v>
      </c>
      <c r="BL54" s="99">
        <f>SUMIFS(通讯通路门店!$AE:$AE,通讯通路门店!$S:$S,$G54)</f>
        <v>0</v>
      </c>
      <c r="BM54" s="99">
        <f>SUMIFS(通讯通路门店!$AF:$AF,通讯通路门店!$S:$S,$G54)</f>
        <v>0</v>
      </c>
      <c r="BN54" s="99">
        <f>SUMIFS(通讯通路门店!$AG:$AG,通讯通路门店!$S:$S,$G54)</f>
        <v>0</v>
      </c>
      <c r="BO54" s="99">
        <f>SUMIFS(通讯通路门店!$AH:$AH,通讯通路门店!$S:$S,$G54)</f>
        <v>0</v>
      </c>
      <c r="BP54" s="99">
        <f>SUMIFS(通讯通路门店!$AI:$AI,通讯通路门店!$S:$S,$G54)</f>
        <v>0</v>
      </c>
      <c r="BQ54" s="83"/>
    </row>
    <row r="55" spans="1:69">
      <c r="A55" s="99" t="str">
        <f>IFERROR(_xlfn.XLOOKUP($G55,通讯通路门店!$S$4:$S$993933,通讯通路门店!$A$4:$A$993933,0,0),"")</f>
        <v/>
      </c>
      <c r="B55" s="99" t="str">
        <f>IFERROR(_xlfn.XLOOKUP($G55,通讯通路门店!$S$4:$S$993933,通讯通路门店!$B$4:$B$993933,0,0),"")</f>
        <v/>
      </c>
      <c r="C55" s="99" t="str">
        <f>IFERROR(_xlfn.XLOOKUP($G55,通讯通路门店!$S$4:$S$993933,通讯通路门店!$C$4:$C$993933,0,0),"")</f>
        <v/>
      </c>
      <c r="D55" s="99" t="str">
        <f>IFERROR(_xlfn.XLOOKUP($G55,通讯通路门店!$S$4:$S$993933,通讯通路门店!$D$4:$D$993933,0,0),"")</f>
        <v/>
      </c>
      <c r="E55" s="83"/>
      <c r="F55" s="83"/>
      <c r="G55" s="101" t="e">
        <v>#N/A</v>
      </c>
      <c r="H55" s="102" t="str">
        <f>IFERROR(_xlfn.XLOOKUP($G55,通讯通路门店!$S$4:$S$993933,通讯通路门店!$R$4:$R$993933,0,0),"")</f>
        <v/>
      </c>
      <c r="I55" s="83"/>
      <c r="J55" s="83"/>
      <c r="K55" s="83"/>
      <c r="L55" s="83"/>
      <c r="M55" s="83"/>
      <c r="N55" s="83"/>
      <c r="O55" s="83"/>
      <c r="P55" s="83"/>
      <c r="Q55" s="83"/>
      <c r="R55" s="83"/>
      <c r="S55" s="83"/>
      <c r="T55" s="83"/>
      <c r="U55" s="99">
        <f>COUNTIF(通讯通路门店!$S:$S,$G55)</f>
        <v>0</v>
      </c>
      <c r="V55" s="99">
        <f>COUNTIFS(通讯通路门店!$S:$S,$G55,通讯通路门店!$J:$J,"综合卖场")</f>
        <v>0</v>
      </c>
      <c r="W55" s="99">
        <f>SUMIFS(通讯通路门店!$AJ:$AJ,通讯通路门店!$S:$S,通讯客户沙盘!$G55)</f>
        <v>0</v>
      </c>
      <c r="X55" s="99">
        <f t="shared" si="0"/>
        <v>0</v>
      </c>
      <c r="Y55" s="99">
        <f>COUNTIFS(通讯通路门店!$S:$S,$G55,通讯通路门店!$J:$J,"荣耀体验店")+COUNTIFS(通讯通路门店!$S:$S,$G55,通讯通路门店!$J:$J,"荣耀授权专卖店")</f>
        <v>0</v>
      </c>
      <c r="Z55" s="99">
        <f>COUNTIFS(通讯通路门店!$S:$S,$G55,通讯通路门店!$J:$J,"VIVO体验店")</f>
        <v>0</v>
      </c>
      <c r="AA55" s="99">
        <f>COUNTIFS(通讯通路门店!$S:$S,$G55,通讯通路门店!$J:$J,"OPPO体验店")</f>
        <v>0</v>
      </c>
      <c r="AB55" s="99">
        <f>COUNTIFS(通讯通路门店!$S:$S,$G55,通讯通路门店!$J:$J,"华为授权体验店")+COUNTIFS(通讯通路门店!$S:$S,$G55,通讯通路门店!$J:$J,"华为堡垒店")</f>
        <v>0</v>
      </c>
      <c r="AC55" s="99">
        <f>COUNTIFS(通讯通路门店!$S:$S,$G55,通讯通路门店!$J:$J,"小米体验店")</f>
        <v>0</v>
      </c>
      <c r="AD55" s="99">
        <f>COUNTIFS(通讯通路门店!$S:$S,$G55,通讯通路门店!$J:$J,"苹果体验店")</f>
        <v>0</v>
      </c>
      <c r="AE55" s="99">
        <f>COUNTIFS(通讯通路门店!$S:$S,$G55,通讯通路门店!$J:$J,"其他品牌专卖店")</f>
        <v>0</v>
      </c>
      <c r="AF55" s="99">
        <f>SUMIFS(通讯通路门店!$BI:$BI,通讯通路门店!$S:$S,$G55)</f>
        <v>0</v>
      </c>
      <c r="AG55" s="99">
        <f>SUMIFS(通讯通路门店!$BH:$BH,通讯通路门店!$S:$S,$G55)</f>
        <v>0</v>
      </c>
      <c r="AH55" s="99">
        <f t="shared" si="1"/>
        <v>0</v>
      </c>
      <c r="AI55" s="99">
        <f>SUMIFS(通讯通路门店!$BB:$BB,通讯通路门店!$S:$S,$G55)</f>
        <v>0</v>
      </c>
      <c r="AJ55" s="99">
        <f>SUMIFS(通讯通路门店!$BE:$BE,通讯通路门店!$S:$S,$G55)</f>
        <v>0</v>
      </c>
      <c r="AK55" s="99">
        <f>SUMIFS(通讯通路门店!$BG:$BG,通讯通路门店!$S:$S,$G55)</f>
        <v>0</v>
      </c>
      <c r="AL55" s="99">
        <f>SUMIFS(通讯通路门店!$BC:$BC,通讯通路门店!$S:$S,$G55)</f>
        <v>0</v>
      </c>
      <c r="AM55" s="99">
        <f>SUMIFS(通讯通路门店!$BD:$BD,通讯通路门店!$S:$S,$G55)</f>
        <v>0</v>
      </c>
      <c r="AN55" s="99">
        <f>SUMIFS(通讯通路门店!$BF:$BF,通讯通路门店!$S:$S,$G55)</f>
        <v>0</v>
      </c>
      <c r="AO55" s="99">
        <f t="shared" si="2"/>
        <v>0</v>
      </c>
      <c r="AP55" s="99">
        <f>SUMIFS(通讯通路门店!$K:$K,通讯通路门店!$S:$S,$G55)</f>
        <v>0</v>
      </c>
      <c r="AQ55" s="83"/>
      <c r="AR55" s="99">
        <f>SUMIFS(通讯通路门店!$T:$T,通讯通路门店!$S:$S,$G55)</f>
        <v>0</v>
      </c>
      <c r="AS55" s="99">
        <f>SUMIFS(通讯通路门店!$U:$U,通讯通路门店!$S:$S,$G55)</f>
        <v>0</v>
      </c>
      <c r="AT55" s="99">
        <f>SUMIFS(通讯通路门店!$V:$V,通讯通路门店!$S:$S,$G55)</f>
        <v>0</v>
      </c>
      <c r="AU55" s="99">
        <f>SUMIFS(通讯通路门店!$W:$W,通讯通路门店!$S:$S,$G55)</f>
        <v>0</v>
      </c>
      <c r="AV55" s="99">
        <f>SUMIFS(通讯通路门店!$Z:$Z,通讯通路门店!$S:$S,$G55)</f>
        <v>0</v>
      </c>
      <c r="AW55" s="99">
        <f>SUMIFS(通讯通路门店!$AB:$AB,通讯通路门店!$S:$S,$G55)</f>
        <v>0</v>
      </c>
      <c r="AX55" s="99">
        <f>SUMIFS(通讯通路门店!$X:$X,通讯通路门店!$S:$S,$G55)</f>
        <v>0</v>
      </c>
      <c r="AY55" s="99">
        <f>SUMIFS(通讯通路门店!$Y:$Y,通讯通路门店!$S:$S,$G55)</f>
        <v>0</v>
      </c>
      <c r="AZ55" s="99">
        <f>SUMIFS(通讯通路门店!$AA:$AA,通讯通路门店!$S:$S,$G55)</f>
        <v>0</v>
      </c>
      <c r="BA55" s="99">
        <f t="shared" si="3"/>
        <v>0</v>
      </c>
      <c r="BB55" s="99">
        <f t="shared" si="4"/>
        <v>0</v>
      </c>
      <c r="BC55" s="99">
        <f>SUMIFS(通讯通路门店!$W:$W,通讯通路门店!$S:$S,$G55,通讯通路门店!$J:$J,"荣耀体验店")+SUMIFS(通讯通路门店!$W:$W,通讯通路门店!$S:$S,$G55,通讯通路门店!$J:$J,"荣耀授权专卖店")</f>
        <v>0</v>
      </c>
      <c r="BD55" s="99">
        <f>SUMIFS(通讯通路门店!$Z:$Z,通讯通路门店!$S:$S,$G55,通讯通路门店!$J:$J,"VIVO体验店")</f>
        <v>0</v>
      </c>
      <c r="BE55" s="99">
        <f>SUMIFS(通讯通路门店!$AB:$AB,通讯通路门店!$S:$S,$G55,通讯通路门店!$J:$J,"OPPO体验店")</f>
        <v>0</v>
      </c>
      <c r="BF55" s="99">
        <f>SUMIFS(通讯通路门店!$X:$X,通讯通路门店!$S:$S,$G55,通讯通路门店!$J:$J,"华为授权体验店")+SUMIFS(通讯通路门店!$AA:$AA,通讯通路门店!$S:$S,$G55,通讯通路门店!$J:$J,"华为堡垒店")</f>
        <v>0</v>
      </c>
      <c r="BG55" s="99">
        <f>SUMIFS(通讯通路门店!$Y:$Y,通讯通路门店!$S:$S,$G55,通讯通路门店!$J:$J,"小米体验店")</f>
        <v>0</v>
      </c>
      <c r="BH55" s="99">
        <f>SUMIFS(通讯通路门店!$AA:$AA,通讯通路门店!$S:$S,$G55,通讯通路门店!$J:$J,"苹果体验店")</f>
        <v>0</v>
      </c>
      <c r="BI55" s="99">
        <f>SUMIFS(通讯通路门店!$K:$K,通讯通路门店!$S:$S,$G55,通讯通路门店!$J:$J,"其他品牌专卖店")</f>
        <v>0</v>
      </c>
      <c r="BJ55" s="99">
        <f>SUMIFS(通讯通路门店!$AC:$AC,通讯通路门店!$S:$S,$G55)</f>
        <v>0</v>
      </c>
      <c r="BK55" s="99">
        <f>SUMIFS(通讯通路门店!$AD:$AD,通讯通路门店!$S:$S,$G55)</f>
        <v>0</v>
      </c>
      <c r="BL55" s="99">
        <f>SUMIFS(通讯通路门店!$AE:$AE,通讯通路门店!$S:$S,$G55)</f>
        <v>0</v>
      </c>
      <c r="BM55" s="99">
        <f>SUMIFS(通讯通路门店!$AF:$AF,通讯通路门店!$S:$S,$G55)</f>
        <v>0</v>
      </c>
      <c r="BN55" s="99">
        <f>SUMIFS(通讯通路门店!$AG:$AG,通讯通路门店!$S:$S,$G55)</f>
        <v>0</v>
      </c>
      <c r="BO55" s="99">
        <f>SUMIFS(通讯通路门店!$AH:$AH,通讯通路门店!$S:$S,$G55)</f>
        <v>0</v>
      </c>
      <c r="BP55" s="99">
        <f>SUMIFS(通讯通路门店!$AI:$AI,通讯通路门店!$S:$S,$G55)</f>
        <v>0</v>
      </c>
      <c r="BQ55" s="83"/>
    </row>
    <row r="56" spans="1:69">
      <c r="A56" s="99" t="str">
        <f>IFERROR(_xlfn.XLOOKUP($G56,通讯通路门店!$S$4:$S$993933,通讯通路门店!$A$4:$A$993933,0,0),"")</f>
        <v/>
      </c>
      <c r="B56" s="99" t="str">
        <f>IFERROR(_xlfn.XLOOKUP($G56,通讯通路门店!$S$4:$S$993933,通讯通路门店!$B$4:$B$993933,0,0),"")</f>
        <v/>
      </c>
      <c r="C56" s="99" t="str">
        <f>IFERROR(_xlfn.XLOOKUP($G56,通讯通路门店!$S$4:$S$993933,通讯通路门店!$C$4:$C$993933,0,0),"")</f>
        <v/>
      </c>
      <c r="D56" s="99" t="str">
        <f>IFERROR(_xlfn.XLOOKUP($G56,通讯通路门店!$S$4:$S$993933,通讯通路门店!$D$4:$D$993933,0,0),"")</f>
        <v/>
      </c>
      <c r="E56" s="83"/>
      <c r="F56" s="83"/>
      <c r="G56" s="101" t="e">
        <v>#N/A</v>
      </c>
      <c r="H56" s="102" t="str">
        <f>IFERROR(_xlfn.XLOOKUP($G56,通讯通路门店!$S$4:$S$993933,通讯通路门店!$R$4:$R$993933,0,0),"")</f>
        <v/>
      </c>
      <c r="I56" s="83"/>
      <c r="J56" s="83"/>
      <c r="K56" s="83"/>
      <c r="L56" s="83"/>
      <c r="M56" s="83"/>
      <c r="N56" s="83"/>
      <c r="O56" s="83"/>
      <c r="P56" s="83"/>
      <c r="Q56" s="83"/>
      <c r="R56" s="83"/>
      <c r="S56" s="83"/>
      <c r="T56" s="83"/>
      <c r="U56" s="99">
        <f>COUNTIF(通讯通路门店!$S:$S,$G56)</f>
        <v>0</v>
      </c>
      <c r="V56" s="99">
        <f>COUNTIFS(通讯通路门店!$S:$S,$G56,通讯通路门店!$J:$J,"综合卖场")</f>
        <v>0</v>
      </c>
      <c r="W56" s="99">
        <f>SUMIFS(通讯通路门店!$AJ:$AJ,通讯通路门店!$S:$S,通讯客户沙盘!$G56)</f>
        <v>0</v>
      </c>
      <c r="X56" s="99">
        <f t="shared" si="0"/>
        <v>0</v>
      </c>
      <c r="Y56" s="99">
        <f>COUNTIFS(通讯通路门店!$S:$S,$G56,通讯通路门店!$J:$J,"荣耀体验店")+COUNTIFS(通讯通路门店!$S:$S,$G56,通讯通路门店!$J:$J,"荣耀授权专卖店")</f>
        <v>0</v>
      </c>
      <c r="Z56" s="99">
        <f>COUNTIFS(通讯通路门店!$S:$S,$G56,通讯通路门店!$J:$J,"VIVO体验店")</f>
        <v>0</v>
      </c>
      <c r="AA56" s="99">
        <f>COUNTIFS(通讯通路门店!$S:$S,$G56,通讯通路门店!$J:$J,"OPPO体验店")</f>
        <v>0</v>
      </c>
      <c r="AB56" s="99">
        <f>COUNTIFS(通讯通路门店!$S:$S,$G56,通讯通路门店!$J:$J,"华为授权体验店")+COUNTIFS(通讯通路门店!$S:$S,$G56,通讯通路门店!$J:$J,"华为堡垒店")</f>
        <v>0</v>
      </c>
      <c r="AC56" s="99">
        <f>COUNTIFS(通讯通路门店!$S:$S,$G56,通讯通路门店!$J:$J,"小米体验店")</f>
        <v>0</v>
      </c>
      <c r="AD56" s="99">
        <f>COUNTIFS(通讯通路门店!$S:$S,$G56,通讯通路门店!$J:$J,"苹果体验店")</f>
        <v>0</v>
      </c>
      <c r="AE56" s="99">
        <f>COUNTIFS(通讯通路门店!$S:$S,$G56,通讯通路门店!$J:$J,"其他品牌专卖店")</f>
        <v>0</v>
      </c>
      <c r="AF56" s="99">
        <f>SUMIFS(通讯通路门店!$BI:$BI,通讯通路门店!$S:$S,$G56)</f>
        <v>0</v>
      </c>
      <c r="AG56" s="99">
        <f>SUMIFS(通讯通路门店!$BH:$BH,通讯通路门店!$S:$S,$G56)</f>
        <v>0</v>
      </c>
      <c r="AH56" s="99">
        <f t="shared" si="1"/>
        <v>0</v>
      </c>
      <c r="AI56" s="99">
        <f>SUMIFS(通讯通路门店!$BB:$BB,通讯通路门店!$S:$S,$G56)</f>
        <v>0</v>
      </c>
      <c r="AJ56" s="99">
        <f>SUMIFS(通讯通路门店!$BE:$BE,通讯通路门店!$S:$S,$G56)</f>
        <v>0</v>
      </c>
      <c r="AK56" s="99">
        <f>SUMIFS(通讯通路门店!$BG:$BG,通讯通路门店!$S:$S,$G56)</f>
        <v>0</v>
      </c>
      <c r="AL56" s="99">
        <f>SUMIFS(通讯通路门店!$BC:$BC,通讯通路门店!$S:$S,$G56)</f>
        <v>0</v>
      </c>
      <c r="AM56" s="99">
        <f>SUMIFS(通讯通路门店!$BD:$BD,通讯通路门店!$S:$S,$G56)</f>
        <v>0</v>
      </c>
      <c r="AN56" s="99">
        <f>SUMIFS(通讯通路门店!$BF:$BF,通讯通路门店!$S:$S,$G56)</f>
        <v>0</v>
      </c>
      <c r="AO56" s="99">
        <f t="shared" si="2"/>
        <v>0</v>
      </c>
      <c r="AP56" s="99">
        <f>SUMIFS(通讯通路门店!$K:$K,通讯通路门店!$S:$S,$G56)</f>
        <v>0</v>
      </c>
      <c r="AQ56" s="83"/>
      <c r="AR56" s="99">
        <f>SUMIFS(通讯通路门店!$T:$T,通讯通路门店!$S:$S,$G56)</f>
        <v>0</v>
      </c>
      <c r="AS56" s="99">
        <f>SUMIFS(通讯通路门店!$U:$U,通讯通路门店!$S:$S,$G56)</f>
        <v>0</v>
      </c>
      <c r="AT56" s="99">
        <f>SUMIFS(通讯通路门店!$V:$V,通讯通路门店!$S:$S,$G56)</f>
        <v>0</v>
      </c>
      <c r="AU56" s="99">
        <f>SUMIFS(通讯通路门店!$W:$W,通讯通路门店!$S:$S,$G56)</f>
        <v>0</v>
      </c>
      <c r="AV56" s="99">
        <f>SUMIFS(通讯通路门店!$Z:$Z,通讯通路门店!$S:$S,$G56)</f>
        <v>0</v>
      </c>
      <c r="AW56" s="99">
        <f>SUMIFS(通讯通路门店!$AB:$AB,通讯通路门店!$S:$S,$G56)</f>
        <v>0</v>
      </c>
      <c r="AX56" s="99">
        <f>SUMIFS(通讯通路门店!$X:$X,通讯通路门店!$S:$S,$G56)</f>
        <v>0</v>
      </c>
      <c r="AY56" s="99">
        <f>SUMIFS(通讯通路门店!$Y:$Y,通讯通路门店!$S:$S,$G56)</f>
        <v>0</v>
      </c>
      <c r="AZ56" s="99">
        <f>SUMIFS(通讯通路门店!$AA:$AA,通讯通路门店!$S:$S,$G56)</f>
        <v>0</v>
      </c>
      <c r="BA56" s="99">
        <f t="shared" si="3"/>
        <v>0</v>
      </c>
      <c r="BB56" s="99">
        <f t="shared" si="4"/>
        <v>0</v>
      </c>
      <c r="BC56" s="99">
        <f>SUMIFS(通讯通路门店!$W:$W,通讯通路门店!$S:$S,$G56,通讯通路门店!$J:$J,"荣耀体验店")+SUMIFS(通讯通路门店!$W:$W,通讯通路门店!$S:$S,$G56,通讯通路门店!$J:$J,"荣耀授权专卖店")</f>
        <v>0</v>
      </c>
      <c r="BD56" s="99">
        <f>SUMIFS(通讯通路门店!$Z:$Z,通讯通路门店!$S:$S,$G56,通讯通路门店!$J:$J,"VIVO体验店")</f>
        <v>0</v>
      </c>
      <c r="BE56" s="99">
        <f>SUMIFS(通讯通路门店!$AB:$AB,通讯通路门店!$S:$S,$G56,通讯通路门店!$J:$J,"OPPO体验店")</f>
        <v>0</v>
      </c>
      <c r="BF56" s="99">
        <f>SUMIFS(通讯通路门店!$X:$X,通讯通路门店!$S:$S,$G56,通讯通路门店!$J:$J,"华为授权体验店")+SUMIFS(通讯通路门店!$AA:$AA,通讯通路门店!$S:$S,$G56,通讯通路门店!$J:$J,"华为堡垒店")</f>
        <v>0</v>
      </c>
      <c r="BG56" s="99">
        <f>SUMIFS(通讯通路门店!$Y:$Y,通讯通路门店!$S:$S,$G56,通讯通路门店!$J:$J,"小米体验店")</f>
        <v>0</v>
      </c>
      <c r="BH56" s="99">
        <f>SUMIFS(通讯通路门店!$AA:$AA,通讯通路门店!$S:$S,$G56,通讯通路门店!$J:$J,"苹果体验店")</f>
        <v>0</v>
      </c>
      <c r="BI56" s="99">
        <f>SUMIFS(通讯通路门店!$K:$K,通讯通路门店!$S:$S,$G56,通讯通路门店!$J:$J,"其他品牌专卖店")</f>
        <v>0</v>
      </c>
      <c r="BJ56" s="99">
        <f>SUMIFS(通讯通路门店!$AC:$AC,通讯通路门店!$S:$S,$G56)</f>
        <v>0</v>
      </c>
      <c r="BK56" s="99">
        <f>SUMIFS(通讯通路门店!$AD:$AD,通讯通路门店!$S:$S,$G56)</f>
        <v>0</v>
      </c>
      <c r="BL56" s="99">
        <f>SUMIFS(通讯通路门店!$AE:$AE,通讯通路门店!$S:$S,$G56)</f>
        <v>0</v>
      </c>
      <c r="BM56" s="99">
        <f>SUMIFS(通讯通路门店!$AF:$AF,通讯通路门店!$S:$S,$G56)</f>
        <v>0</v>
      </c>
      <c r="BN56" s="99">
        <f>SUMIFS(通讯通路门店!$AG:$AG,通讯通路门店!$S:$S,$G56)</f>
        <v>0</v>
      </c>
      <c r="BO56" s="99">
        <f>SUMIFS(通讯通路门店!$AH:$AH,通讯通路门店!$S:$S,$G56)</f>
        <v>0</v>
      </c>
      <c r="BP56" s="99">
        <f>SUMIFS(通讯通路门店!$AI:$AI,通讯通路门店!$S:$S,$G56)</f>
        <v>0</v>
      </c>
      <c r="BQ56" s="83"/>
    </row>
    <row r="57" spans="1:69">
      <c r="A57" s="99" t="str">
        <f>IFERROR(_xlfn.XLOOKUP($G57,通讯通路门店!$S$4:$S$993933,通讯通路门店!$A$4:$A$993933,0,0),"")</f>
        <v/>
      </c>
      <c r="B57" s="99" t="str">
        <f>IFERROR(_xlfn.XLOOKUP($G57,通讯通路门店!$S$4:$S$993933,通讯通路门店!$B$4:$B$993933,0,0),"")</f>
        <v/>
      </c>
      <c r="C57" s="99" t="str">
        <f>IFERROR(_xlfn.XLOOKUP($G57,通讯通路门店!$S$4:$S$993933,通讯通路门店!$C$4:$C$993933,0,0),"")</f>
        <v/>
      </c>
      <c r="D57" s="99" t="str">
        <f>IFERROR(_xlfn.XLOOKUP($G57,通讯通路门店!$S$4:$S$993933,通讯通路门店!$D$4:$D$993933,0,0),"")</f>
        <v/>
      </c>
      <c r="E57" s="83"/>
      <c r="F57" s="83"/>
      <c r="G57" s="101" t="e">
        <v>#N/A</v>
      </c>
      <c r="H57" s="102" t="str">
        <f>IFERROR(_xlfn.XLOOKUP($G57,通讯通路门店!$S$4:$S$993933,通讯通路门店!$R$4:$R$993933,0,0),"")</f>
        <v/>
      </c>
      <c r="I57" s="83"/>
      <c r="J57" s="83"/>
      <c r="K57" s="83"/>
      <c r="L57" s="83"/>
      <c r="M57" s="83"/>
      <c r="N57" s="83"/>
      <c r="O57" s="83"/>
      <c r="P57" s="83"/>
      <c r="Q57" s="83"/>
      <c r="R57" s="83"/>
      <c r="S57" s="83"/>
      <c r="T57" s="83"/>
      <c r="U57" s="99">
        <f>COUNTIF(通讯通路门店!$S:$S,$G57)</f>
        <v>0</v>
      </c>
      <c r="V57" s="99">
        <f>COUNTIFS(通讯通路门店!$S:$S,$G57,通讯通路门店!$J:$J,"综合卖场")</f>
        <v>0</v>
      </c>
      <c r="W57" s="99">
        <f>SUMIFS(通讯通路门店!$AJ:$AJ,通讯通路门店!$S:$S,通讯客户沙盘!$G57)</f>
        <v>0</v>
      </c>
      <c r="X57" s="99">
        <f t="shared" si="0"/>
        <v>0</v>
      </c>
      <c r="Y57" s="99">
        <f>COUNTIFS(通讯通路门店!$S:$S,$G57,通讯通路门店!$J:$J,"荣耀体验店")+COUNTIFS(通讯通路门店!$S:$S,$G57,通讯通路门店!$J:$J,"荣耀授权专卖店")</f>
        <v>0</v>
      </c>
      <c r="Z57" s="99">
        <f>COUNTIFS(通讯通路门店!$S:$S,$G57,通讯通路门店!$J:$J,"VIVO体验店")</f>
        <v>0</v>
      </c>
      <c r="AA57" s="99">
        <f>COUNTIFS(通讯通路门店!$S:$S,$G57,通讯通路门店!$J:$J,"OPPO体验店")</f>
        <v>0</v>
      </c>
      <c r="AB57" s="99">
        <f>COUNTIFS(通讯通路门店!$S:$S,$G57,通讯通路门店!$J:$J,"华为授权体验店")+COUNTIFS(通讯通路门店!$S:$S,$G57,通讯通路门店!$J:$J,"华为堡垒店")</f>
        <v>0</v>
      </c>
      <c r="AC57" s="99">
        <f>COUNTIFS(通讯通路门店!$S:$S,$G57,通讯通路门店!$J:$J,"小米体验店")</f>
        <v>0</v>
      </c>
      <c r="AD57" s="99">
        <f>COUNTIFS(通讯通路门店!$S:$S,$G57,通讯通路门店!$J:$J,"苹果体验店")</f>
        <v>0</v>
      </c>
      <c r="AE57" s="99">
        <f>COUNTIFS(通讯通路门店!$S:$S,$G57,通讯通路门店!$J:$J,"其他品牌专卖店")</f>
        <v>0</v>
      </c>
      <c r="AF57" s="99">
        <f>SUMIFS(通讯通路门店!$BI:$BI,通讯通路门店!$S:$S,$G57)</f>
        <v>0</v>
      </c>
      <c r="AG57" s="99">
        <f>SUMIFS(通讯通路门店!$BH:$BH,通讯通路门店!$S:$S,$G57)</f>
        <v>0</v>
      </c>
      <c r="AH57" s="99">
        <f t="shared" si="1"/>
        <v>0</v>
      </c>
      <c r="AI57" s="99">
        <f>SUMIFS(通讯通路门店!$BB:$BB,通讯通路门店!$S:$S,$G57)</f>
        <v>0</v>
      </c>
      <c r="AJ57" s="99">
        <f>SUMIFS(通讯通路门店!$BE:$BE,通讯通路门店!$S:$S,$G57)</f>
        <v>0</v>
      </c>
      <c r="AK57" s="99">
        <f>SUMIFS(通讯通路门店!$BG:$BG,通讯通路门店!$S:$S,$G57)</f>
        <v>0</v>
      </c>
      <c r="AL57" s="99">
        <f>SUMIFS(通讯通路门店!$BC:$BC,通讯通路门店!$S:$S,$G57)</f>
        <v>0</v>
      </c>
      <c r="AM57" s="99">
        <f>SUMIFS(通讯通路门店!$BD:$BD,通讯通路门店!$S:$S,$G57)</f>
        <v>0</v>
      </c>
      <c r="AN57" s="99">
        <f>SUMIFS(通讯通路门店!$BF:$BF,通讯通路门店!$S:$S,$G57)</f>
        <v>0</v>
      </c>
      <c r="AO57" s="99">
        <f t="shared" si="2"/>
        <v>0</v>
      </c>
      <c r="AP57" s="99">
        <f>SUMIFS(通讯通路门店!$K:$K,通讯通路门店!$S:$S,$G57)</f>
        <v>0</v>
      </c>
      <c r="AQ57" s="83"/>
      <c r="AR57" s="99">
        <f>SUMIFS(通讯通路门店!$T:$T,通讯通路门店!$S:$S,$G57)</f>
        <v>0</v>
      </c>
      <c r="AS57" s="99">
        <f>SUMIFS(通讯通路门店!$U:$U,通讯通路门店!$S:$S,$G57)</f>
        <v>0</v>
      </c>
      <c r="AT57" s="99">
        <f>SUMIFS(通讯通路门店!$V:$V,通讯通路门店!$S:$S,$G57)</f>
        <v>0</v>
      </c>
      <c r="AU57" s="99">
        <f>SUMIFS(通讯通路门店!$W:$W,通讯通路门店!$S:$S,$G57)</f>
        <v>0</v>
      </c>
      <c r="AV57" s="99">
        <f>SUMIFS(通讯通路门店!$Z:$Z,通讯通路门店!$S:$S,$G57)</f>
        <v>0</v>
      </c>
      <c r="AW57" s="99">
        <f>SUMIFS(通讯通路门店!$AB:$AB,通讯通路门店!$S:$S,$G57)</f>
        <v>0</v>
      </c>
      <c r="AX57" s="99">
        <f>SUMIFS(通讯通路门店!$X:$X,通讯通路门店!$S:$S,$G57)</f>
        <v>0</v>
      </c>
      <c r="AY57" s="99">
        <f>SUMIFS(通讯通路门店!$Y:$Y,通讯通路门店!$S:$S,$G57)</f>
        <v>0</v>
      </c>
      <c r="AZ57" s="99">
        <f>SUMIFS(通讯通路门店!$AA:$AA,通讯通路门店!$S:$S,$G57)</f>
        <v>0</v>
      </c>
      <c r="BA57" s="99">
        <f t="shared" si="3"/>
        <v>0</v>
      </c>
      <c r="BB57" s="99">
        <f t="shared" si="4"/>
        <v>0</v>
      </c>
      <c r="BC57" s="99">
        <f>SUMIFS(通讯通路门店!$W:$W,通讯通路门店!$S:$S,$G57,通讯通路门店!$J:$J,"荣耀体验店")+SUMIFS(通讯通路门店!$W:$W,通讯通路门店!$S:$S,$G57,通讯通路门店!$J:$J,"荣耀授权专卖店")</f>
        <v>0</v>
      </c>
      <c r="BD57" s="99">
        <f>SUMIFS(通讯通路门店!$Z:$Z,通讯通路门店!$S:$S,$G57,通讯通路门店!$J:$J,"VIVO体验店")</f>
        <v>0</v>
      </c>
      <c r="BE57" s="99">
        <f>SUMIFS(通讯通路门店!$AB:$AB,通讯通路门店!$S:$S,$G57,通讯通路门店!$J:$J,"OPPO体验店")</f>
        <v>0</v>
      </c>
      <c r="BF57" s="99">
        <f>SUMIFS(通讯通路门店!$X:$X,通讯通路门店!$S:$S,$G57,通讯通路门店!$J:$J,"华为授权体验店")+SUMIFS(通讯通路门店!$AA:$AA,通讯通路门店!$S:$S,$G57,通讯通路门店!$J:$J,"华为堡垒店")</f>
        <v>0</v>
      </c>
      <c r="BG57" s="99">
        <f>SUMIFS(通讯通路门店!$Y:$Y,通讯通路门店!$S:$S,$G57,通讯通路门店!$J:$J,"小米体验店")</f>
        <v>0</v>
      </c>
      <c r="BH57" s="99">
        <f>SUMIFS(通讯通路门店!$AA:$AA,通讯通路门店!$S:$S,$G57,通讯通路门店!$J:$J,"苹果体验店")</f>
        <v>0</v>
      </c>
      <c r="BI57" s="99">
        <f>SUMIFS(通讯通路门店!$K:$K,通讯通路门店!$S:$S,$G57,通讯通路门店!$J:$J,"其他品牌专卖店")</f>
        <v>0</v>
      </c>
      <c r="BJ57" s="99">
        <f>SUMIFS(通讯通路门店!$AC:$AC,通讯通路门店!$S:$S,$G57)</f>
        <v>0</v>
      </c>
      <c r="BK57" s="99">
        <f>SUMIFS(通讯通路门店!$AD:$AD,通讯通路门店!$S:$S,$G57)</f>
        <v>0</v>
      </c>
      <c r="BL57" s="99">
        <f>SUMIFS(通讯通路门店!$AE:$AE,通讯通路门店!$S:$S,$G57)</f>
        <v>0</v>
      </c>
      <c r="BM57" s="99">
        <f>SUMIFS(通讯通路门店!$AF:$AF,通讯通路门店!$S:$S,$G57)</f>
        <v>0</v>
      </c>
      <c r="BN57" s="99">
        <f>SUMIFS(通讯通路门店!$AG:$AG,通讯通路门店!$S:$S,$G57)</f>
        <v>0</v>
      </c>
      <c r="BO57" s="99">
        <f>SUMIFS(通讯通路门店!$AH:$AH,通讯通路门店!$S:$S,$G57)</f>
        <v>0</v>
      </c>
      <c r="BP57" s="99">
        <f>SUMIFS(通讯通路门店!$AI:$AI,通讯通路门店!$S:$S,$G57)</f>
        <v>0</v>
      </c>
      <c r="BQ57" s="83"/>
    </row>
    <row r="58" spans="1:69">
      <c r="A58" s="99" t="str">
        <f>IFERROR(_xlfn.XLOOKUP($G58,通讯通路门店!$S$4:$S$993933,通讯通路门店!$A$4:$A$993933,0,0),"")</f>
        <v/>
      </c>
      <c r="B58" s="99" t="str">
        <f>IFERROR(_xlfn.XLOOKUP($G58,通讯通路门店!$S$4:$S$993933,通讯通路门店!$B$4:$B$993933,0,0),"")</f>
        <v/>
      </c>
      <c r="C58" s="99" t="str">
        <f>IFERROR(_xlfn.XLOOKUP($G58,通讯通路门店!$S$4:$S$993933,通讯通路门店!$C$4:$C$993933,0,0),"")</f>
        <v/>
      </c>
      <c r="D58" s="99" t="str">
        <f>IFERROR(_xlfn.XLOOKUP($G58,通讯通路门店!$S$4:$S$993933,通讯通路门店!$D$4:$D$993933,0,0),"")</f>
        <v/>
      </c>
      <c r="E58" s="83"/>
      <c r="F58" s="83"/>
      <c r="G58" s="101" t="e">
        <v>#N/A</v>
      </c>
      <c r="H58" s="102" t="str">
        <f>IFERROR(_xlfn.XLOOKUP($G58,通讯通路门店!$S$4:$S$993933,通讯通路门店!$R$4:$R$993933,0,0),"")</f>
        <v/>
      </c>
      <c r="I58" s="83"/>
      <c r="J58" s="83"/>
      <c r="K58" s="83"/>
      <c r="L58" s="83"/>
      <c r="M58" s="83"/>
      <c r="N58" s="83"/>
      <c r="O58" s="83"/>
      <c r="P58" s="83"/>
      <c r="Q58" s="83"/>
      <c r="R58" s="83"/>
      <c r="S58" s="83"/>
      <c r="T58" s="83"/>
      <c r="U58" s="99">
        <f>COUNTIF(通讯通路门店!$S:$S,$G58)</f>
        <v>0</v>
      </c>
      <c r="V58" s="99">
        <f>COUNTIFS(通讯通路门店!$S:$S,$G58,通讯通路门店!$J:$J,"综合卖场")</f>
        <v>0</v>
      </c>
      <c r="W58" s="99">
        <f>SUMIFS(通讯通路门店!$AJ:$AJ,通讯通路门店!$S:$S,通讯客户沙盘!$G58)</f>
        <v>0</v>
      </c>
      <c r="X58" s="99">
        <f t="shared" si="0"/>
        <v>0</v>
      </c>
      <c r="Y58" s="99">
        <f>COUNTIFS(通讯通路门店!$S:$S,$G58,通讯通路门店!$J:$J,"荣耀体验店")+COUNTIFS(通讯通路门店!$S:$S,$G58,通讯通路门店!$J:$J,"荣耀授权专卖店")</f>
        <v>0</v>
      </c>
      <c r="Z58" s="99">
        <f>COUNTIFS(通讯通路门店!$S:$S,$G58,通讯通路门店!$J:$J,"VIVO体验店")</f>
        <v>0</v>
      </c>
      <c r="AA58" s="99">
        <f>COUNTIFS(通讯通路门店!$S:$S,$G58,通讯通路门店!$J:$J,"OPPO体验店")</f>
        <v>0</v>
      </c>
      <c r="AB58" s="99">
        <f>COUNTIFS(通讯通路门店!$S:$S,$G58,通讯通路门店!$J:$J,"华为授权体验店")+COUNTIFS(通讯通路门店!$S:$S,$G58,通讯通路门店!$J:$J,"华为堡垒店")</f>
        <v>0</v>
      </c>
      <c r="AC58" s="99">
        <f>COUNTIFS(通讯通路门店!$S:$S,$G58,通讯通路门店!$J:$J,"小米体验店")</f>
        <v>0</v>
      </c>
      <c r="AD58" s="99">
        <f>COUNTIFS(通讯通路门店!$S:$S,$G58,通讯通路门店!$J:$J,"苹果体验店")</f>
        <v>0</v>
      </c>
      <c r="AE58" s="99">
        <f>COUNTIFS(通讯通路门店!$S:$S,$G58,通讯通路门店!$J:$J,"其他品牌专卖店")</f>
        <v>0</v>
      </c>
      <c r="AF58" s="99">
        <f>SUMIFS(通讯通路门店!$BI:$BI,通讯通路门店!$S:$S,$G58)</f>
        <v>0</v>
      </c>
      <c r="AG58" s="99">
        <f>SUMIFS(通讯通路门店!$BH:$BH,通讯通路门店!$S:$S,$G58)</f>
        <v>0</v>
      </c>
      <c r="AH58" s="99">
        <f t="shared" si="1"/>
        <v>0</v>
      </c>
      <c r="AI58" s="99">
        <f>SUMIFS(通讯通路门店!$BB:$BB,通讯通路门店!$S:$S,$G58)</f>
        <v>0</v>
      </c>
      <c r="AJ58" s="99">
        <f>SUMIFS(通讯通路门店!$BE:$BE,通讯通路门店!$S:$S,$G58)</f>
        <v>0</v>
      </c>
      <c r="AK58" s="99">
        <f>SUMIFS(通讯通路门店!$BG:$BG,通讯通路门店!$S:$S,$G58)</f>
        <v>0</v>
      </c>
      <c r="AL58" s="99">
        <f>SUMIFS(通讯通路门店!$BC:$BC,通讯通路门店!$S:$S,$G58)</f>
        <v>0</v>
      </c>
      <c r="AM58" s="99">
        <f>SUMIFS(通讯通路门店!$BD:$BD,通讯通路门店!$S:$S,$G58)</f>
        <v>0</v>
      </c>
      <c r="AN58" s="99">
        <f>SUMIFS(通讯通路门店!$BF:$BF,通讯通路门店!$S:$S,$G58)</f>
        <v>0</v>
      </c>
      <c r="AO58" s="99">
        <f t="shared" si="2"/>
        <v>0</v>
      </c>
      <c r="AP58" s="99">
        <f>SUMIFS(通讯通路门店!$K:$K,通讯通路门店!$S:$S,$G58)</f>
        <v>0</v>
      </c>
      <c r="AQ58" s="83"/>
      <c r="AR58" s="99">
        <f>SUMIFS(通讯通路门店!$T:$T,通讯通路门店!$S:$S,$G58)</f>
        <v>0</v>
      </c>
      <c r="AS58" s="99">
        <f>SUMIFS(通讯通路门店!$U:$U,通讯通路门店!$S:$S,$G58)</f>
        <v>0</v>
      </c>
      <c r="AT58" s="99">
        <f>SUMIFS(通讯通路门店!$V:$V,通讯通路门店!$S:$S,$G58)</f>
        <v>0</v>
      </c>
      <c r="AU58" s="99">
        <f>SUMIFS(通讯通路门店!$W:$W,通讯通路门店!$S:$S,$G58)</f>
        <v>0</v>
      </c>
      <c r="AV58" s="99">
        <f>SUMIFS(通讯通路门店!$Z:$Z,通讯通路门店!$S:$S,$G58)</f>
        <v>0</v>
      </c>
      <c r="AW58" s="99">
        <f>SUMIFS(通讯通路门店!$AB:$AB,通讯通路门店!$S:$S,$G58)</f>
        <v>0</v>
      </c>
      <c r="AX58" s="99">
        <f>SUMIFS(通讯通路门店!$X:$X,通讯通路门店!$S:$S,$G58)</f>
        <v>0</v>
      </c>
      <c r="AY58" s="99">
        <f>SUMIFS(通讯通路门店!$Y:$Y,通讯通路门店!$S:$S,$G58)</f>
        <v>0</v>
      </c>
      <c r="AZ58" s="99">
        <f>SUMIFS(通讯通路门店!$AA:$AA,通讯通路门店!$S:$S,$G58)</f>
        <v>0</v>
      </c>
      <c r="BA58" s="99">
        <f t="shared" si="3"/>
        <v>0</v>
      </c>
      <c r="BB58" s="99">
        <f t="shared" si="4"/>
        <v>0</v>
      </c>
      <c r="BC58" s="99">
        <f>SUMIFS(通讯通路门店!$W:$W,通讯通路门店!$S:$S,$G58,通讯通路门店!$J:$J,"荣耀体验店")+SUMIFS(通讯通路门店!$W:$W,通讯通路门店!$S:$S,$G58,通讯通路门店!$J:$J,"荣耀授权专卖店")</f>
        <v>0</v>
      </c>
      <c r="BD58" s="99">
        <f>SUMIFS(通讯通路门店!$Z:$Z,通讯通路门店!$S:$S,$G58,通讯通路门店!$J:$J,"VIVO体验店")</f>
        <v>0</v>
      </c>
      <c r="BE58" s="99">
        <f>SUMIFS(通讯通路门店!$AB:$AB,通讯通路门店!$S:$S,$G58,通讯通路门店!$J:$J,"OPPO体验店")</f>
        <v>0</v>
      </c>
      <c r="BF58" s="99">
        <f>SUMIFS(通讯通路门店!$X:$X,通讯通路门店!$S:$S,$G58,通讯通路门店!$J:$J,"华为授权体验店")+SUMIFS(通讯通路门店!$AA:$AA,通讯通路门店!$S:$S,$G58,通讯通路门店!$J:$J,"华为堡垒店")</f>
        <v>0</v>
      </c>
      <c r="BG58" s="99">
        <f>SUMIFS(通讯通路门店!$Y:$Y,通讯通路门店!$S:$S,$G58,通讯通路门店!$J:$J,"小米体验店")</f>
        <v>0</v>
      </c>
      <c r="BH58" s="99">
        <f>SUMIFS(通讯通路门店!$AA:$AA,通讯通路门店!$S:$S,$G58,通讯通路门店!$J:$J,"苹果体验店")</f>
        <v>0</v>
      </c>
      <c r="BI58" s="99">
        <f>SUMIFS(通讯通路门店!$K:$K,通讯通路门店!$S:$S,$G58,通讯通路门店!$J:$J,"其他品牌专卖店")</f>
        <v>0</v>
      </c>
      <c r="BJ58" s="99">
        <f>SUMIFS(通讯通路门店!$AC:$AC,通讯通路门店!$S:$S,$G58)</f>
        <v>0</v>
      </c>
      <c r="BK58" s="99">
        <f>SUMIFS(通讯通路门店!$AD:$AD,通讯通路门店!$S:$S,$G58)</f>
        <v>0</v>
      </c>
      <c r="BL58" s="99">
        <f>SUMIFS(通讯通路门店!$AE:$AE,通讯通路门店!$S:$S,$G58)</f>
        <v>0</v>
      </c>
      <c r="BM58" s="99">
        <f>SUMIFS(通讯通路门店!$AF:$AF,通讯通路门店!$S:$S,$G58)</f>
        <v>0</v>
      </c>
      <c r="BN58" s="99">
        <f>SUMIFS(通讯通路门店!$AG:$AG,通讯通路门店!$S:$S,$G58)</f>
        <v>0</v>
      </c>
      <c r="BO58" s="99">
        <f>SUMIFS(通讯通路门店!$AH:$AH,通讯通路门店!$S:$S,$G58)</f>
        <v>0</v>
      </c>
      <c r="BP58" s="99">
        <f>SUMIFS(通讯通路门店!$AI:$AI,通讯通路门店!$S:$S,$G58)</f>
        <v>0</v>
      </c>
      <c r="BQ58" s="83"/>
    </row>
    <row r="59" spans="1:69">
      <c r="A59" s="99" t="str">
        <f>IFERROR(_xlfn.XLOOKUP($G59,通讯通路门店!$S$4:$S$993933,通讯通路门店!$A$4:$A$993933,0,0),"")</f>
        <v/>
      </c>
      <c r="B59" s="99" t="str">
        <f>IFERROR(_xlfn.XLOOKUP($G59,通讯通路门店!$S$4:$S$993933,通讯通路门店!$B$4:$B$993933,0,0),"")</f>
        <v/>
      </c>
      <c r="C59" s="99" t="str">
        <f>IFERROR(_xlfn.XLOOKUP($G59,通讯通路门店!$S$4:$S$993933,通讯通路门店!$C$4:$C$993933,0,0),"")</f>
        <v/>
      </c>
      <c r="D59" s="99" t="str">
        <f>IFERROR(_xlfn.XLOOKUP($G59,通讯通路门店!$S$4:$S$993933,通讯通路门店!$D$4:$D$993933,0,0),"")</f>
        <v/>
      </c>
      <c r="E59" s="83"/>
      <c r="F59" s="83"/>
      <c r="G59" s="101" t="e">
        <v>#N/A</v>
      </c>
      <c r="H59" s="102" t="str">
        <f>IFERROR(_xlfn.XLOOKUP($G59,通讯通路门店!$S$4:$S$993933,通讯通路门店!$R$4:$R$993933,0,0),"")</f>
        <v/>
      </c>
      <c r="I59" s="83"/>
      <c r="J59" s="83"/>
      <c r="K59" s="83"/>
      <c r="L59" s="83"/>
      <c r="M59" s="83"/>
      <c r="N59" s="83"/>
      <c r="O59" s="83"/>
      <c r="P59" s="83"/>
      <c r="Q59" s="83"/>
      <c r="R59" s="83"/>
      <c r="S59" s="83"/>
      <c r="T59" s="83"/>
      <c r="U59" s="99">
        <f>COUNTIF(通讯通路门店!$S:$S,$G59)</f>
        <v>0</v>
      </c>
      <c r="V59" s="99">
        <f>COUNTIFS(通讯通路门店!$S:$S,$G59,通讯通路门店!$J:$J,"综合卖场")</f>
        <v>0</v>
      </c>
      <c r="W59" s="99">
        <f>SUMIFS(通讯通路门店!$AJ:$AJ,通讯通路门店!$S:$S,通讯客户沙盘!$G59)</f>
        <v>0</v>
      </c>
      <c r="X59" s="99">
        <f t="shared" si="0"/>
        <v>0</v>
      </c>
      <c r="Y59" s="99">
        <f>COUNTIFS(通讯通路门店!$S:$S,$G59,通讯通路门店!$J:$J,"荣耀体验店")+COUNTIFS(通讯通路门店!$S:$S,$G59,通讯通路门店!$J:$J,"荣耀授权专卖店")</f>
        <v>0</v>
      </c>
      <c r="Z59" s="99">
        <f>COUNTIFS(通讯通路门店!$S:$S,$G59,通讯通路门店!$J:$J,"VIVO体验店")</f>
        <v>0</v>
      </c>
      <c r="AA59" s="99">
        <f>COUNTIFS(通讯通路门店!$S:$S,$G59,通讯通路门店!$J:$J,"OPPO体验店")</f>
        <v>0</v>
      </c>
      <c r="AB59" s="99">
        <f>COUNTIFS(通讯通路门店!$S:$S,$G59,通讯通路门店!$J:$J,"华为授权体验店")+COUNTIFS(通讯通路门店!$S:$S,$G59,通讯通路门店!$J:$J,"华为堡垒店")</f>
        <v>0</v>
      </c>
      <c r="AC59" s="99">
        <f>COUNTIFS(通讯通路门店!$S:$S,$G59,通讯通路门店!$J:$J,"小米体验店")</f>
        <v>0</v>
      </c>
      <c r="AD59" s="99">
        <f>COUNTIFS(通讯通路门店!$S:$S,$G59,通讯通路门店!$J:$J,"苹果体验店")</f>
        <v>0</v>
      </c>
      <c r="AE59" s="99">
        <f>COUNTIFS(通讯通路门店!$S:$S,$G59,通讯通路门店!$J:$J,"其他品牌专卖店")</f>
        <v>0</v>
      </c>
      <c r="AF59" s="99">
        <f>SUMIFS(通讯通路门店!$BI:$BI,通讯通路门店!$S:$S,$G59)</f>
        <v>0</v>
      </c>
      <c r="AG59" s="99">
        <f>SUMIFS(通讯通路门店!$BH:$BH,通讯通路门店!$S:$S,$G59)</f>
        <v>0</v>
      </c>
      <c r="AH59" s="99">
        <f t="shared" si="1"/>
        <v>0</v>
      </c>
      <c r="AI59" s="99">
        <f>SUMIFS(通讯通路门店!$BB:$BB,通讯通路门店!$S:$S,$G59)</f>
        <v>0</v>
      </c>
      <c r="AJ59" s="99">
        <f>SUMIFS(通讯通路门店!$BE:$BE,通讯通路门店!$S:$S,$G59)</f>
        <v>0</v>
      </c>
      <c r="AK59" s="99">
        <f>SUMIFS(通讯通路门店!$BG:$BG,通讯通路门店!$S:$S,$G59)</f>
        <v>0</v>
      </c>
      <c r="AL59" s="99">
        <f>SUMIFS(通讯通路门店!$BC:$BC,通讯通路门店!$S:$S,$G59)</f>
        <v>0</v>
      </c>
      <c r="AM59" s="99">
        <f>SUMIFS(通讯通路门店!$BD:$BD,通讯通路门店!$S:$S,$G59)</f>
        <v>0</v>
      </c>
      <c r="AN59" s="99">
        <f>SUMIFS(通讯通路门店!$BF:$BF,通讯通路门店!$S:$S,$G59)</f>
        <v>0</v>
      </c>
      <c r="AO59" s="99">
        <f t="shared" si="2"/>
        <v>0</v>
      </c>
      <c r="AP59" s="99">
        <f>SUMIFS(通讯通路门店!$K:$K,通讯通路门店!$S:$S,$G59)</f>
        <v>0</v>
      </c>
      <c r="AQ59" s="83"/>
      <c r="AR59" s="99">
        <f>SUMIFS(通讯通路门店!$T:$T,通讯通路门店!$S:$S,$G59)</f>
        <v>0</v>
      </c>
      <c r="AS59" s="99">
        <f>SUMIFS(通讯通路门店!$U:$U,通讯通路门店!$S:$S,$G59)</f>
        <v>0</v>
      </c>
      <c r="AT59" s="99">
        <f>SUMIFS(通讯通路门店!$V:$V,通讯通路门店!$S:$S,$G59)</f>
        <v>0</v>
      </c>
      <c r="AU59" s="99">
        <f>SUMIFS(通讯通路门店!$W:$W,通讯通路门店!$S:$S,$G59)</f>
        <v>0</v>
      </c>
      <c r="AV59" s="99">
        <f>SUMIFS(通讯通路门店!$Z:$Z,通讯通路门店!$S:$S,$G59)</f>
        <v>0</v>
      </c>
      <c r="AW59" s="99">
        <f>SUMIFS(通讯通路门店!$AB:$AB,通讯通路门店!$S:$S,$G59)</f>
        <v>0</v>
      </c>
      <c r="AX59" s="99">
        <f>SUMIFS(通讯通路门店!$X:$X,通讯通路门店!$S:$S,$G59)</f>
        <v>0</v>
      </c>
      <c r="AY59" s="99">
        <f>SUMIFS(通讯通路门店!$Y:$Y,通讯通路门店!$S:$S,$G59)</f>
        <v>0</v>
      </c>
      <c r="AZ59" s="99">
        <f>SUMIFS(通讯通路门店!$AA:$AA,通讯通路门店!$S:$S,$G59)</f>
        <v>0</v>
      </c>
      <c r="BA59" s="99">
        <f t="shared" si="3"/>
        <v>0</v>
      </c>
      <c r="BB59" s="99">
        <f t="shared" si="4"/>
        <v>0</v>
      </c>
      <c r="BC59" s="99">
        <f>SUMIFS(通讯通路门店!$W:$W,通讯通路门店!$S:$S,$G59,通讯通路门店!$J:$J,"荣耀体验店")+SUMIFS(通讯通路门店!$W:$W,通讯通路门店!$S:$S,$G59,通讯通路门店!$J:$J,"荣耀授权专卖店")</f>
        <v>0</v>
      </c>
      <c r="BD59" s="99">
        <f>SUMIFS(通讯通路门店!$Z:$Z,通讯通路门店!$S:$S,$G59,通讯通路门店!$J:$J,"VIVO体验店")</f>
        <v>0</v>
      </c>
      <c r="BE59" s="99">
        <f>SUMIFS(通讯通路门店!$AB:$AB,通讯通路门店!$S:$S,$G59,通讯通路门店!$J:$J,"OPPO体验店")</f>
        <v>0</v>
      </c>
      <c r="BF59" s="99">
        <f>SUMIFS(通讯通路门店!$X:$X,通讯通路门店!$S:$S,$G59,通讯通路门店!$J:$J,"华为授权体验店")+SUMIFS(通讯通路门店!$AA:$AA,通讯通路门店!$S:$S,$G59,通讯通路门店!$J:$J,"华为堡垒店")</f>
        <v>0</v>
      </c>
      <c r="BG59" s="99">
        <f>SUMIFS(通讯通路门店!$Y:$Y,通讯通路门店!$S:$S,$G59,通讯通路门店!$J:$J,"小米体验店")</f>
        <v>0</v>
      </c>
      <c r="BH59" s="99">
        <f>SUMIFS(通讯通路门店!$AA:$AA,通讯通路门店!$S:$S,$G59,通讯通路门店!$J:$J,"苹果体验店")</f>
        <v>0</v>
      </c>
      <c r="BI59" s="99">
        <f>SUMIFS(通讯通路门店!$K:$K,通讯通路门店!$S:$S,$G59,通讯通路门店!$J:$J,"其他品牌专卖店")</f>
        <v>0</v>
      </c>
      <c r="BJ59" s="99">
        <f>SUMIFS(通讯通路门店!$AC:$AC,通讯通路门店!$S:$S,$G59)</f>
        <v>0</v>
      </c>
      <c r="BK59" s="99">
        <f>SUMIFS(通讯通路门店!$AD:$AD,通讯通路门店!$S:$S,$G59)</f>
        <v>0</v>
      </c>
      <c r="BL59" s="99">
        <f>SUMIFS(通讯通路门店!$AE:$AE,通讯通路门店!$S:$S,$G59)</f>
        <v>0</v>
      </c>
      <c r="BM59" s="99">
        <f>SUMIFS(通讯通路门店!$AF:$AF,通讯通路门店!$S:$S,$G59)</f>
        <v>0</v>
      </c>
      <c r="BN59" s="99">
        <f>SUMIFS(通讯通路门店!$AG:$AG,通讯通路门店!$S:$S,$G59)</f>
        <v>0</v>
      </c>
      <c r="BO59" s="99">
        <f>SUMIFS(通讯通路门店!$AH:$AH,通讯通路门店!$S:$S,$G59)</f>
        <v>0</v>
      </c>
      <c r="BP59" s="99">
        <f>SUMIFS(通讯通路门店!$AI:$AI,通讯通路门店!$S:$S,$G59)</f>
        <v>0</v>
      </c>
      <c r="BQ59" s="83"/>
    </row>
    <row r="60" spans="1:69">
      <c r="A60" s="99" t="str">
        <f>IFERROR(_xlfn.XLOOKUP($G60,通讯通路门店!$S$4:$S$993933,通讯通路门店!$A$4:$A$993933,0,0),"")</f>
        <v/>
      </c>
      <c r="B60" s="99" t="str">
        <f>IFERROR(_xlfn.XLOOKUP($G60,通讯通路门店!$S$4:$S$993933,通讯通路门店!$B$4:$B$993933,0,0),"")</f>
        <v/>
      </c>
      <c r="C60" s="99" t="str">
        <f>IFERROR(_xlfn.XLOOKUP($G60,通讯通路门店!$S$4:$S$993933,通讯通路门店!$C$4:$C$993933,0,0),"")</f>
        <v/>
      </c>
      <c r="D60" s="99" t="str">
        <f>IFERROR(_xlfn.XLOOKUP($G60,通讯通路门店!$S$4:$S$993933,通讯通路门店!$D$4:$D$993933,0,0),"")</f>
        <v/>
      </c>
      <c r="E60" s="83"/>
      <c r="F60" s="83"/>
      <c r="G60" s="101" t="e">
        <v>#N/A</v>
      </c>
      <c r="H60" s="102" t="str">
        <f>IFERROR(_xlfn.XLOOKUP($G60,通讯通路门店!$S$4:$S$993933,通讯通路门店!$R$4:$R$993933,0,0),"")</f>
        <v/>
      </c>
      <c r="I60" s="83"/>
      <c r="J60" s="83"/>
      <c r="K60" s="83"/>
      <c r="L60" s="83"/>
      <c r="M60" s="83"/>
      <c r="N60" s="83"/>
      <c r="O60" s="83"/>
      <c r="P60" s="83"/>
      <c r="Q60" s="83"/>
      <c r="R60" s="83"/>
      <c r="S60" s="83"/>
      <c r="T60" s="83"/>
      <c r="U60" s="99">
        <f>COUNTIF(通讯通路门店!$S:$S,$G60)</f>
        <v>0</v>
      </c>
      <c r="V60" s="99">
        <f>COUNTIFS(通讯通路门店!$S:$S,$G60,通讯通路门店!$J:$J,"综合卖场")</f>
        <v>0</v>
      </c>
      <c r="W60" s="99">
        <f>SUMIFS(通讯通路门店!$AJ:$AJ,通讯通路门店!$S:$S,通讯客户沙盘!$G60)</f>
        <v>0</v>
      </c>
      <c r="X60" s="99">
        <f t="shared" si="0"/>
        <v>0</v>
      </c>
      <c r="Y60" s="99">
        <f>COUNTIFS(通讯通路门店!$S:$S,$G60,通讯通路门店!$J:$J,"荣耀体验店")+COUNTIFS(通讯通路门店!$S:$S,$G60,通讯通路门店!$J:$J,"荣耀授权专卖店")</f>
        <v>0</v>
      </c>
      <c r="Z60" s="99">
        <f>COUNTIFS(通讯通路门店!$S:$S,$G60,通讯通路门店!$J:$J,"VIVO体验店")</f>
        <v>0</v>
      </c>
      <c r="AA60" s="99">
        <f>COUNTIFS(通讯通路门店!$S:$S,$G60,通讯通路门店!$J:$J,"OPPO体验店")</f>
        <v>0</v>
      </c>
      <c r="AB60" s="99">
        <f>COUNTIFS(通讯通路门店!$S:$S,$G60,通讯通路门店!$J:$J,"华为授权体验店")+COUNTIFS(通讯通路门店!$S:$S,$G60,通讯通路门店!$J:$J,"华为堡垒店")</f>
        <v>0</v>
      </c>
      <c r="AC60" s="99">
        <f>COUNTIFS(通讯通路门店!$S:$S,$G60,通讯通路门店!$J:$J,"小米体验店")</f>
        <v>0</v>
      </c>
      <c r="AD60" s="99">
        <f>COUNTIFS(通讯通路门店!$S:$S,$G60,通讯通路门店!$J:$J,"苹果体验店")</f>
        <v>0</v>
      </c>
      <c r="AE60" s="99">
        <f>COUNTIFS(通讯通路门店!$S:$S,$G60,通讯通路门店!$J:$J,"其他品牌专卖店")</f>
        <v>0</v>
      </c>
      <c r="AF60" s="99">
        <f>SUMIFS(通讯通路门店!$BI:$BI,通讯通路门店!$S:$S,$G60)</f>
        <v>0</v>
      </c>
      <c r="AG60" s="99">
        <f>SUMIFS(通讯通路门店!$BH:$BH,通讯通路门店!$S:$S,$G60)</f>
        <v>0</v>
      </c>
      <c r="AH60" s="99">
        <f t="shared" si="1"/>
        <v>0</v>
      </c>
      <c r="AI60" s="99">
        <f>SUMIFS(通讯通路门店!$BB:$BB,通讯通路门店!$S:$S,$G60)</f>
        <v>0</v>
      </c>
      <c r="AJ60" s="99">
        <f>SUMIFS(通讯通路门店!$BE:$BE,通讯通路门店!$S:$S,$G60)</f>
        <v>0</v>
      </c>
      <c r="AK60" s="99">
        <f>SUMIFS(通讯通路门店!$BG:$BG,通讯通路门店!$S:$S,$G60)</f>
        <v>0</v>
      </c>
      <c r="AL60" s="99">
        <f>SUMIFS(通讯通路门店!$BC:$BC,通讯通路门店!$S:$S,$G60)</f>
        <v>0</v>
      </c>
      <c r="AM60" s="99">
        <f>SUMIFS(通讯通路门店!$BD:$BD,通讯通路门店!$S:$S,$G60)</f>
        <v>0</v>
      </c>
      <c r="AN60" s="99">
        <f>SUMIFS(通讯通路门店!$BF:$BF,通讯通路门店!$S:$S,$G60)</f>
        <v>0</v>
      </c>
      <c r="AO60" s="99">
        <f t="shared" si="2"/>
        <v>0</v>
      </c>
      <c r="AP60" s="99">
        <f>SUMIFS(通讯通路门店!$K:$K,通讯通路门店!$S:$S,$G60)</f>
        <v>0</v>
      </c>
      <c r="AQ60" s="83"/>
      <c r="AR60" s="99">
        <f>SUMIFS(通讯通路门店!$T:$T,通讯通路门店!$S:$S,$G60)</f>
        <v>0</v>
      </c>
      <c r="AS60" s="99">
        <f>SUMIFS(通讯通路门店!$U:$U,通讯通路门店!$S:$S,$G60)</f>
        <v>0</v>
      </c>
      <c r="AT60" s="99">
        <f>SUMIFS(通讯通路门店!$V:$V,通讯通路门店!$S:$S,$G60)</f>
        <v>0</v>
      </c>
      <c r="AU60" s="99">
        <f>SUMIFS(通讯通路门店!$W:$W,通讯通路门店!$S:$S,$G60)</f>
        <v>0</v>
      </c>
      <c r="AV60" s="99">
        <f>SUMIFS(通讯通路门店!$Z:$Z,通讯通路门店!$S:$S,$G60)</f>
        <v>0</v>
      </c>
      <c r="AW60" s="99">
        <f>SUMIFS(通讯通路门店!$AB:$AB,通讯通路门店!$S:$S,$G60)</f>
        <v>0</v>
      </c>
      <c r="AX60" s="99">
        <f>SUMIFS(通讯通路门店!$X:$X,通讯通路门店!$S:$S,$G60)</f>
        <v>0</v>
      </c>
      <c r="AY60" s="99">
        <f>SUMIFS(通讯通路门店!$Y:$Y,通讯通路门店!$S:$S,$G60)</f>
        <v>0</v>
      </c>
      <c r="AZ60" s="99">
        <f>SUMIFS(通讯通路门店!$AA:$AA,通讯通路门店!$S:$S,$G60)</f>
        <v>0</v>
      </c>
      <c r="BA60" s="99">
        <f t="shared" si="3"/>
        <v>0</v>
      </c>
      <c r="BB60" s="99">
        <f t="shared" si="4"/>
        <v>0</v>
      </c>
      <c r="BC60" s="99">
        <f>SUMIFS(通讯通路门店!$W:$W,通讯通路门店!$S:$S,$G60,通讯通路门店!$J:$J,"荣耀体验店")+SUMIFS(通讯通路门店!$W:$W,通讯通路门店!$S:$S,$G60,通讯通路门店!$J:$J,"荣耀授权专卖店")</f>
        <v>0</v>
      </c>
      <c r="BD60" s="99">
        <f>SUMIFS(通讯通路门店!$Z:$Z,通讯通路门店!$S:$S,$G60,通讯通路门店!$J:$J,"VIVO体验店")</f>
        <v>0</v>
      </c>
      <c r="BE60" s="99">
        <f>SUMIFS(通讯通路门店!$AB:$AB,通讯通路门店!$S:$S,$G60,通讯通路门店!$J:$J,"OPPO体验店")</f>
        <v>0</v>
      </c>
      <c r="BF60" s="99">
        <f>SUMIFS(通讯通路门店!$X:$X,通讯通路门店!$S:$S,$G60,通讯通路门店!$J:$J,"华为授权体验店")+SUMIFS(通讯通路门店!$AA:$AA,通讯通路门店!$S:$S,$G60,通讯通路门店!$J:$J,"华为堡垒店")</f>
        <v>0</v>
      </c>
      <c r="BG60" s="99">
        <f>SUMIFS(通讯通路门店!$Y:$Y,通讯通路门店!$S:$S,$G60,通讯通路门店!$J:$J,"小米体验店")</f>
        <v>0</v>
      </c>
      <c r="BH60" s="99">
        <f>SUMIFS(通讯通路门店!$AA:$AA,通讯通路门店!$S:$S,$G60,通讯通路门店!$J:$J,"苹果体验店")</f>
        <v>0</v>
      </c>
      <c r="BI60" s="99">
        <f>SUMIFS(通讯通路门店!$K:$K,通讯通路门店!$S:$S,$G60,通讯通路门店!$J:$J,"其他品牌专卖店")</f>
        <v>0</v>
      </c>
      <c r="BJ60" s="99">
        <f>SUMIFS(通讯通路门店!$AC:$AC,通讯通路门店!$S:$S,$G60)</f>
        <v>0</v>
      </c>
      <c r="BK60" s="99">
        <f>SUMIFS(通讯通路门店!$AD:$AD,通讯通路门店!$S:$S,$G60)</f>
        <v>0</v>
      </c>
      <c r="BL60" s="99">
        <f>SUMIFS(通讯通路门店!$AE:$AE,通讯通路门店!$S:$S,$G60)</f>
        <v>0</v>
      </c>
      <c r="BM60" s="99">
        <f>SUMIFS(通讯通路门店!$AF:$AF,通讯通路门店!$S:$S,$G60)</f>
        <v>0</v>
      </c>
      <c r="BN60" s="99">
        <f>SUMIFS(通讯通路门店!$AG:$AG,通讯通路门店!$S:$S,$G60)</f>
        <v>0</v>
      </c>
      <c r="BO60" s="99">
        <f>SUMIFS(通讯通路门店!$AH:$AH,通讯通路门店!$S:$S,$G60)</f>
        <v>0</v>
      </c>
      <c r="BP60" s="99">
        <f>SUMIFS(通讯通路门店!$AI:$AI,通讯通路门店!$S:$S,$G60)</f>
        <v>0</v>
      </c>
      <c r="BQ60" s="83"/>
    </row>
    <row r="61" spans="1:69">
      <c r="A61" s="99" t="str">
        <f>IFERROR(_xlfn.XLOOKUP($G61,通讯通路门店!$S$4:$S$993933,通讯通路门店!$A$4:$A$993933,0,0),"")</f>
        <v/>
      </c>
      <c r="B61" s="99" t="str">
        <f>IFERROR(_xlfn.XLOOKUP($G61,通讯通路门店!$S$4:$S$993933,通讯通路门店!$B$4:$B$993933,0,0),"")</f>
        <v/>
      </c>
      <c r="C61" s="99" t="str">
        <f>IFERROR(_xlfn.XLOOKUP($G61,通讯通路门店!$S$4:$S$993933,通讯通路门店!$C$4:$C$993933,0,0),"")</f>
        <v/>
      </c>
      <c r="D61" s="99" t="str">
        <f>IFERROR(_xlfn.XLOOKUP($G61,通讯通路门店!$S$4:$S$993933,通讯通路门店!$D$4:$D$993933,0,0),"")</f>
        <v/>
      </c>
      <c r="E61" s="83"/>
      <c r="F61" s="83"/>
      <c r="G61" s="101" t="e">
        <v>#N/A</v>
      </c>
      <c r="H61" s="102" t="str">
        <f>IFERROR(_xlfn.XLOOKUP($G61,通讯通路门店!$S$4:$S$993933,通讯通路门店!$R$4:$R$993933,0,0),"")</f>
        <v/>
      </c>
      <c r="I61" s="83"/>
      <c r="J61" s="83"/>
      <c r="K61" s="83"/>
      <c r="L61" s="83"/>
      <c r="M61" s="83"/>
      <c r="N61" s="83"/>
      <c r="O61" s="83"/>
      <c r="P61" s="83"/>
      <c r="Q61" s="83"/>
      <c r="R61" s="83"/>
      <c r="S61" s="83"/>
      <c r="T61" s="83"/>
      <c r="U61" s="99">
        <f>COUNTIF(通讯通路门店!$S:$S,$G61)</f>
        <v>0</v>
      </c>
      <c r="V61" s="99">
        <f>COUNTIFS(通讯通路门店!$S:$S,$G61,通讯通路门店!$J:$J,"综合卖场")</f>
        <v>0</v>
      </c>
      <c r="W61" s="99">
        <f>SUMIFS(通讯通路门店!$AJ:$AJ,通讯通路门店!$S:$S,通讯客户沙盘!$G61)</f>
        <v>0</v>
      </c>
      <c r="X61" s="99">
        <f t="shared" si="0"/>
        <v>0</v>
      </c>
      <c r="Y61" s="99">
        <f>COUNTIFS(通讯通路门店!$S:$S,$G61,通讯通路门店!$J:$J,"荣耀体验店")+COUNTIFS(通讯通路门店!$S:$S,$G61,通讯通路门店!$J:$J,"荣耀授权专卖店")</f>
        <v>0</v>
      </c>
      <c r="Z61" s="99">
        <f>COUNTIFS(通讯通路门店!$S:$S,$G61,通讯通路门店!$J:$J,"VIVO体验店")</f>
        <v>0</v>
      </c>
      <c r="AA61" s="99">
        <f>COUNTIFS(通讯通路门店!$S:$S,$G61,通讯通路门店!$J:$J,"OPPO体验店")</f>
        <v>0</v>
      </c>
      <c r="AB61" s="99">
        <f>COUNTIFS(通讯通路门店!$S:$S,$G61,通讯通路门店!$J:$J,"华为授权体验店")+COUNTIFS(通讯通路门店!$S:$S,$G61,通讯通路门店!$J:$J,"华为堡垒店")</f>
        <v>0</v>
      </c>
      <c r="AC61" s="99">
        <f>COUNTIFS(通讯通路门店!$S:$S,$G61,通讯通路门店!$J:$J,"小米体验店")</f>
        <v>0</v>
      </c>
      <c r="AD61" s="99">
        <f>COUNTIFS(通讯通路门店!$S:$S,$G61,通讯通路门店!$J:$J,"苹果体验店")</f>
        <v>0</v>
      </c>
      <c r="AE61" s="99">
        <f>COUNTIFS(通讯通路门店!$S:$S,$G61,通讯通路门店!$J:$J,"其他品牌专卖店")</f>
        <v>0</v>
      </c>
      <c r="AF61" s="99">
        <f>SUMIFS(通讯通路门店!$BI:$BI,通讯通路门店!$S:$S,$G61)</f>
        <v>0</v>
      </c>
      <c r="AG61" s="99">
        <f>SUMIFS(通讯通路门店!$BH:$BH,通讯通路门店!$S:$S,$G61)</f>
        <v>0</v>
      </c>
      <c r="AH61" s="99">
        <f t="shared" si="1"/>
        <v>0</v>
      </c>
      <c r="AI61" s="99">
        <f>SUMIFS(通讯通路门店!$BB:$BB,通讯通路门店!$S:$S,$G61)</f>
        <v>0</v>
      </c>
      <c r="AJ61" s="99">
        <f>SUMIFS(通讯通路门店!$BE:$BE,通讯通路门店!$S:$S,$G61)</f>
        <v>0</v>
      </c>
      <c r="AK61" s="99">
        <f>SUMIFS(通讯通路门店!$BG:$BG,通讯通路门店!$S:$S,$G61)</f>
        <v>0</v>
      </c>
      <c r="AL61" s="99">
        <f>SUMIFS(通讯通路门店!$BC:$BC,通讯通路门店!$S:$S,$G61)</f>
        <v>0</v>
      </c>
      <c r="AM61" s="99">
        <f>SUMIFS(通讯通路门店!$BD:$BD,通讯通路门店!$S:$S,$G61)</f>
        <v>0</v>
      </c>
      <c r="AN61" s="99">
        <f>SUMIFS(通讯通路门店!$BF:$BF,通讯通路门店!$S:$S,$G61)</f>
        <v>0</v>
      </c>
      <c r="AO61" s="99">
        <f t="shared" si="2"/>
        <v>0</v>
      </c>
      <c r="AP61" s="99">
        <f>SUMIFS(通讯通路门店!$K:$K,通讯通路门店!$S:$S,$G61)</f>
        <v>0</v>
      </c>
      <c r="AQ61" s="83"/>
      <c r="AR61" s="99">
        <f>SUMIFS(通讯通路门店!$T:$T,通讯通路门店!$S:$S,$G61)</f>
        <v>0</v>
      </c>
      <c r="AS61" s="99">
        <f>SUMIFS(通讯通路门店!$U:$U,通讯通路门店!$S:$S,$G61)</f>
        <v>0</v>
      </c>
      <c r="AT61" s="99">
        <f>SUMIFS(通讯通路门店!$V:$V,通讯通路门店!$S:$S,$G61)</f>
        <v>0</v>
      </c>
      <c r="AU61" s="99">
        <f>SUMIFS(通讯通路门店!$W:$W,通讯通路门店!$S:$S,$G61)</f>
        <v>0</v>
      </c>
      <c r="AV61" s="99">
        <f>SUMIFS(通讯通路门店!$Z:$Z,通讯通路门店!$S:$S,$G61)</f>
        <v>0</v>
      </c>
      <c r="AW61" s="99">
        <f>SUMIFS(通讯通路门店!$AB:$AB,通讯通路门店!$S:$S,$G61)</f>
        <v>0</v>
      </c>
      <c r="AX61" s="99">
        <f>SUMIFS(通讯通路门店!$X:$X,通讯通路门店!$S:$S,$G61)</f>
        <v>0</v>
      </c>
      <c r="AY61" s="99">
        <f>SUMIFS(通讯通路门店!$Y:$Y,通讯通路门店!$S:$S,$G61)</f>
        <v>0</v>
      </c>
      <c r="AZ61" s="99">
        <f>SUMIFS(通讯通路门店!$AA:$AA,通讯通路门店!$S:$S,$G61)</f>
        <v>0</v>
      </c>
      <c r="BA61" s="99">
        <f t="shared" si="3"/>
        <v>0</v>
      </c>
      <c r="BB61" s="99">
        <f t="shared" si="4"/>
        <v>0</v>
      </c>
      <c r="BC61" s="99">
        <f>SUMIFS(通讯通路门店!$W:$W,通讯通路门店!$S:$S,$G61,通讯通路门店!$J:$J,"荣耀体验店")+SUMIFS(通讯通路门店!$W:$W,通讯通路门店!$S:$S,$G61,通讯通路门店!$J:$J,"荣耀授权专卖店")</f>
        <v>0</v>
      </c>
      <c r="BD61" s="99">
        <f>SUMIFS(通讯通路门店!$Z:$Z,通讯通路门店!$S:$S,$G61,通讯通路门店!$J:$J,"VIVO体验店")</f>
        <v>0</v>
      </c>
      <c r="BE61" s="99">
        <f>SUMIFS(通讯通路门店!$AB:$AB,通讯通路门店!$S:$S,$G61,通讯通路门店!$J:$J,"OPPO体验店")</f>
        <v>0</v>
      </c>
      <c r="BF61" s="99">
        <f>SUMIFS(通讯通路门店!$X:$X,通讯通路门店!$S:$S,$G61,通讯通路门店!$J:$J,"华为授权体验店")+SUMIFS(通讯通路门店!$AA:$AA,通讯通路门店!$S:$S,$G61,通讯通路门店!$J:$J,"华为堡垒店")</f>
        <v>0</v>
      </c>
      <c r="BG61" s="99">
        <f>SUMIFS(通讯通路门店!$Y:$Y,通讯通路门店!$S:$S,$G61,通讯通路门店!$J:$J,"小米体验店")</f>
        <v>0</v>
      </c>
      <c r="BH61" s="99">
        <f>SUMIFS(通讯通路门店!$AA:$AA,通讯通路门店!$S:$S,$G61,通讯通路门店!$J:$J,"苹果体验店")</f>
        <v>0</v>
      </c>
      <c r="BI61" s="99">
        <f>SUMIFS(通讯通路门店!$K:$K,通讯通路门店!$S:$S,$G61,通讯通路门店!$J:$J,"其他品牌专卖店")</f>
        <v>0</v>
      </c>
      <c r="BJ61" s="99">
        <f>SUMIFS(通讯通路门店!$AC:$AC,通讯通路门店!$S:$S,$G61)</f>
        <v>0</v>
      </c>
      <c r="BK61" s="99">
        <f>SUMIFS(通讯通路门店!$AD:$AD,通讯通路门店!$S:$S,$G61)</f>
        <v>0</v>
      </c>
      <c r="BL61" s="99">
        <f>SUMIFS(通讯通路门店!$AE:$AE,通讯通路门店!$S:$S,$G61)</f>
        <v>0</v>
      </c>
      <c r="BM61" s="99">
        <f>SUMIFS(通讯通路门店!$AF:$AF,通讯通路门店!$S:$S,$G61)</f>
        <v>0</v>
      </c>
      <c r="BN61" s="99">
        <f>SUMIFS(通讯通路门店!$AG:$AG,通讯通路门店!$S:$S,$G61)</f>
        <v>0</v>
      </c>
      <c r="BO61" s="99">
        <f>SUMIFS(通讯通路门店!$AH:$AH,通讯通路门店!$S:$S,$G61)</f>
        <v>0</v>
      </c>
      <c r="BP61" s="99">
        <f>SUMIFS(通讯通路门店!$AI:$AI,通讯通路门店!$S:$S,$G61)</f>
        <v>0</v>
      </c>
      <c r="BQ61" s="83"/>
    </row>
    <row r="62" spans="1:69">
      <c r="A62" s="99" t="str">
        <f>IFERROR(_xlfn.XLOOKUP($G62,通讯通路门店!$S$4:$S$993933,通讯通路门店!$A$4:$A$993933,0,0),"")</f>
        <v/>
      </c>
      <c r="B62" s="99" t="str">
        <f>IFERROR(_xlfn.XLOOKUP($G62,通讯通路门店!$S$4:$S$993933,通讯通路门店!$B$4:$B$993933,0,0),"")</f>
        <v/>
      </c>
      <c r="C62" s="99" t="str">
        <f>IFERROR(_xlfn.XLOOKUP($G62,通讯通路门店!$S$4:$S$993933,通讯通路门店!$C$4:$C$993933,0,0),"")</f>
        <v/>
      </c>
      <c r="D62" s="99" t="str">
        <f>IFERROR(_xlfn.XLOOKUP($G62,通讯通路门店!$S$4:$S$993933,通讯通路门店!$D$4:$D$993933,0,0),"")</f>
        <v/>
      </c>
      <c r="E62" s="83"/>
      <c r="F62" s="83"/>
      <c r="G62" s="101" t="e">
        <v>#N/A</v>
      </c>
      <c r="H62" s="102" t="str">
        <f>IFERROR(_xlfn.XLOOKUP($G62,通讯通路门店!$S$4:$S$993933,通讯通路门店!$R$4:$R$993933,0,0),"")</f>
        <v/>
      </c>
      <c r="I62" s="83"/>
      <c r="J62" s="83"/>
      <c r="K62" s="83"/>
      <c r="L62" s="83"/>
      <c r="M62" s="83"/>
      <c r="N62" s="83"/>
      <c r="O62" s="83"/>
      <c r="P62" s="83"/>
      <c r="Q62" s="83"/>
      <c r="R62" s="83"/>
      <c r="S62" s="83"/>
      <c r="T62" s="83"/>
      <c r="U62" s="99">
        <f>COUNTIF(通讯通路门店!$S:$S,$G62)</f>
        <v>0</v>
      </c>
      <c r="V62" s="99">
        <f>COUNTIFS(通讯通路门店!$S:$S,$G62,通讯通路门店!$J:$J,"综合卖场")</f>
        <v>0</v>
      </c>
      <c r="W62" s="99">
        <f>SUMIFS(通讯通路门店!$AJ:$AJ,通讯通路门店!$S:$S,通讯客户沙盘!$G62)</f>
        <v>0</v>
      </c>
      <c r="X62" s="99">
        <f t="shared" si="0"/>
        <v>0</v>
      </c>
      <c r="Y62" s="99">
        <f>COUNTIFS(通讯通路门店!$S:$S,$G62,通讯通路门店!$J:$J,"荣耀体验店")+COUNTIFS(通讯通路门店!$S:$S,$G62,通讯通路门店!$J:$J,"荣耀授权专卖店")</f>
        <v>0</v>
      </c>
      <c r="Z62" s="99">
        <f>COUNTIFS(通讯通路门店!$S:$S,$G62,通讯通路门店!$J:$J,"VIVO体验店")</f>
        <v>0</v>
      </c>
      <c r="AA62" s="99">
        <f>COUNTIFS(通讯通路门店!$S:$S,$G62,通讯通路门店!$J:$J,"OPPO体验店")</f>
        <v>0</v>
      </c>
      <c r="AB62" s="99">
        <f>COUNTIFS(通讯通路门店!$S:$S,$G62,通讯通路门店!$J:$J,"华为授权体验店")+COUNTIFS(通讯通路门店!$S:$S,$G62,通讯通路门店!$J:$J,"华为堡垒店")</f>
        <v>0</v>
      </c>
      <c r="AC62" s="99">
        <f>COUNTIFS(通讯通路门店!$S:$S,$G62,通讯通路门店!$J:$J,"小米体验店")</f>
        <v>0</v>
      </c>
      <c r="AD62" s="99">
        <f>COUNTIFS(通讯通路门店!$S:$S,$G62,通讯通路门店!$J:$J,"苹果体验店")</f>
        <v>0</v>
      </c>
      <c r="AE62" s="99">
        <f>COUNTIFS(通讯通路门店!$S:$S,$G62,通讯通路门店!$J:$J,"其他品牌专卖店")</f>
        <v>0</v>
      </c>
      <c r="AF62" s="99">
        <f>SUMIFS(通讯通路门店!$BI:$BI,通讯通路门店!$S:$S,$G62)</f>
        <v>0</v>
      </c>
      <c r="AG62" s="99">
        <f>SUMIFS(通讯通路门店!$BH:$BH,通讯通路门店!$S:$S,$G62)</f>
        <v>0</v>
      </c>
      <c r="AH62" s="99">
        <f t="shared" si="1"/>
        <v>0</v>
      </c>
      <c r="AI62" s="99">
        <f>SUMIFS(通讯通路门店!$BB:$BB,通讯通路门店!$S:$S,$G62)</f>
        <v>0</v>
      </c>
      <c r="AJ62" s="99">
        <f>SUMIFS(通讯通路门店!$BE:$BE,通讯通路门店!$S:$S,$G62)</f>
        <v>0</v>
      </c>
      <c r="AK62" s="99">
        <f>SUMIFS(通讯通路门店!$BG:$BG,通讯通路门店!$S:$S,$G62)</f>
        <v>0</v>
      </c>
      <c r="AL62" s="99">
        <f>SUMIFS(通讯通路门店!$BC:$BC,通讯通路门店!$S:$S,$G62)</f>
        <v>0</v>
      </c>
      <c r="AM62" s="99">
        <f>SUMIFS(通讯通路门店!$BD:$BD,通讯通路门店!$S:$S,$G62)</f>
        <v>0</v>
      </c>
      <c r="AN62" s="99">
        <f>SUMIFS(通讯通路门店!$BF:$BF,通讯通路门店!$S:$S,$G62)</f>
        <v>0</v>
      </c>
      <c r="AO62" s="99">
        <f t="shared" si="2"/>
        <v>0</v>
      </c>
      <c r="AP62" s="99">
        <f>SUMIFS(通讯通路门店!$K:$K,通讯通路门店!$S:$S,$G62)</f>
        <v>0</v>
      </c>
      <c r="AQ62" s="83"/>
      <c r="AR62" s="99">
        <f>SUMIFS(通讯通路门店!$T:$T,通讯通路门店!$S:$S,$G62)</f>
        <v>0</v>
      </c>
      <c r="AS62" s="99">
        <f>SUMIFS(通讯通路门店!$U:$U,通讯通路门店!$S:$S,$G62)</f>
        <v>0</v>
      </c>
      <c r="AT62" s="99">
        <f>SUMIFS(通讯通路门店!$V:$V,通讯通路门店!$S:$S,$G62)</f>
        <v>0</v>
      </c>
      <c r="AU62" s="99">
        <f>SUMIFS(通讯通路门店!$W:$W,通讯通路门店!$S:$S,$G62)</f>
        <v>0</v>
      </c>
      <c r="AV62" s="99">
        <f>SUMIFS(通讯通路门店!$Z:$Z,通讯通路门店!$S:$S,$G62)</f>
        <v>0</v>
      </c>
      <c r="AW62" s="99">
        <f>SUMIFS(通讯通路门店!$AB:$AB,通讯通路门店!$S:$S,$G62)</f>
        <v>0</v>
      </c>
      <c r="AX62" s="99">
        <f>SUMIFS(通讯通路门店!$X:$X,通讯通路门店!$S:$S,$G62)</f>
        <v>0</v>
      </c>
      <c r="AY62" s="99">
        <f>SUMIFS(通讯通路门店!$Y:$Y,通讯通路门店!$S:$S,$G62)</f>
        <v>0</v>
      </c>
      <c r="AZ62" s="99">
        <f>SUMIFS(通讯通路门店!$AA:$AA,通讯通路门店!$S:$S,$G62)</f>
        <v>0</v>
      </c>
      <c r="BA62" s="99">
        <f t="shared" si="3"/>
        <v>0</v>
      </c>
      <c r="BB62" s="99">
        <f t="shared" si="4"/>
        <v>0</v>
      </c>
      <c r="BC62" s="99">
        <f>SUMIFS(通讯通路门店!$W:$W,通讯通路门店!$S:$S,$G62,通讯通路门店!$J:$J,"荣耀体验店")+SUMIFS(通讯通路门店!$W:$W,通讯通路门店!$S:$S,$G62,通讯通路门店!$J:$J,"荣耀授权专卖店")</f>
        <v>0</v>
      </c>
      <c r="BD62" s="99">
        <f>SUMIFS(通讯通路门店!$Z:$Z,通讯通路门店!$S:$S,$G62,通讯通路门店!$J:$J,"VIVO体验店")</f>
        <v>0</v>
      </c>
      <c r="BE62" s="99">
        <f>SUMIFS(通讯通路门店!$AB:$AB,通讯通路门店!$S:$S,$G62,通讯通路门店!$J:$J,"OPPO体验店")</f>
        <v>0</v>
      </c>
      <c r="BF62" s="99">
        <f>SUMIFS(通讯通路门店!$X:$X,通讯通路门店!$S:$S,$G62,通讯通路门店!$J:$J,"华为授权体验店")+SUMIFS(通讯通路门店!$AA:$AA,通讯通路门店!$S:$S,$G62,通讯通路门店!$J:$J,"华为堡垒店")</f>
        <v>0</v>
      </c>
      <c r="BG62" s="99">
        <f>SUMIFS(通讯通路门店!$Y:$Y,通讯通路门店!$S:$S,$G62,通讯通路门店!$J:$J,"小米体验店")</f>
        <v>0</v>
      </c>
      <c r="BH62" s="99">
        <f>SUMIFS(通讯通路门店!$AA:$AA,通讯通路门店!$S:$S,$G62,通讯通路门店!$J:$J,"苹果体验店")</f>
        <v>0</v>
      </c>
      <c r="BI62" s="99">
        <f>SUMIFS(通讯通路门店!$K:$K,通讯通路门店!$S:$S,$G62,通讯通路门店!$J:$J,"其他品牌专卖店")</f>
        <v>0</v>
      </c>
      <c r="BJ62" s="99">
        <f>SUMIFS(通讯通路门店!$AC:$AC,通讯通路门店!$S:$S,$G62)</f>
        <v>0</v>
      </c>
      <c r="BK62" s="99">
        <f>SUMIFS(通讯通路门店!$AD:$AD,通讯通路门店!$S:$S,$G62)</f>
        <v>0</v>
      </c>
      <c r="BL62" s="99">
        <f>SUMIFS(通讯通路门店!$AE:$AE,通讯通路门店!$S:$S,$G62)</f>
        <v>0</v>
      </c>
      <c r="BM62" s="99">
        <f>SUMIFS(通讯通路门店!$AF:$AF,通讯通路门店!$S:$S,$G62)</f>
        <v>0</v>
      </c>
      <c r="BN62" s="99">
        <f>SUMIFS(通讯通路门店!$AG:$AG,通讯通路门店!$S:$S,$G62)</f>
        <v>0</v>
      </c>
      <c r="BO62" s="99">
        <f>SUMIFS(通讯通路门店!$AH:$AH,通讯通路门店!$S:$S,$G62)</f>
        <v>0</v>
      </c>
      <c r="BP62" s="99">
        <f>SUMIFS(通讯通路门店!$AI:$AI,通讯通路门店!$S:$S,$G62)</f>
        <v>0</v>
      </c>
      <c r="BQ62" s="83"/>
    </row>
    <row r="63" spans="1:69">
      <c r="A63" s="99" t="str">
        <f>IFERROR(_xlfn.XLOOKUP($G63,通讯通路门店!$S$4:$S$993933,通讯通路门店!$A$4:$A$993933,0,0),"")</f>
        <v/>
      </c>
      <c r="B63" s="99" t="str">
        <f>IFERROR(_xlfn.XLOOKUP($G63,通讯通路门店!$S$4:$S$993933,通讯通路门店!$B$4:$B$993933,0,0),"")</f>
        <v/>
      </c>
      <c r="C63" s="99" t="str">
        <f>IFERROR(_xlfn.XLOOKUP($G63,通讯通路门店!$S$4:$S$993933,通讯通路门店!$C$4:$C$993933,0,0),"")</f>
        <v/>
      </c>
      <c r="D63" s="99" t="str">
        <f>IFERROR(_xlfn.XLOOKUP($G63,通讯通路门店!$S$4:$S$993933,通讯通路门店!$D$4:$D$993933,0,0),"")</f>
        <v/>
      </c>
      <c r="E63" s="83"/>
      <c r="F63" s="83"/>
      <c r="G63" s="101" t="e">
        <v>#N/A</v>
      </c>
      <c r="H63" s="102" t="str">
        <f>IFERROR(_xlfn.XLOOKUP($G63,通讯通路门店!$S$4:$S$993933,通讯通路门店!$R$4:$R$993933,0,0),"")</f>
        <v/>
      </c>
      <c r="I63" s="83"/>
      <c r="J63" s="83"/>
      <c r="K63" s="83"/>
      <c r="L63" s="83"/>
      <c r="M63" s="83"/>
      <c r="N63" s="83"/>
      <c r="O63" s="83"/>
      <c r="P63" s="83"/>
      <c r="Q63" s="83"/>
      <c r="R63" s="83"/>
      <c r="S63" s="83"/>
      <c r="T63" s="83"/>
      <c r="U63" s="99">
        <f>COUNTIF(通讯通路门店!$S:$S,$G63)</f>
        <v>0</v>
      </c>
      <c r="V63" s="99">
        <f>COUNTIFS(通讯通路门店!$S:$S,$G63,通讯通路门店!$J:$J,"综合卖场")</f>
        <v>0</v>
      </c>
      <c r="W63" s="99">
        <f>SUMIFS(通讯通路门店!$AJ:$AJ,通讯通路门店!$S:$S,通讯客户沙盘!$G63)</f>
        <v>0</v>
      </c>
      <c r="X63" s="99">
        <f t="shared" si="0"/>
        <v>0</v>
      </c>
      <c r="Y63" s="99">
        <f>COUNTIFS(通讯通路门店!$S:$S,$G63,通讯通路门店!$J:$J,"荣耀体验店")+COUNTIFS(通讯通路门店!$S:$S,$G63,通讯通路门店!$J:$J,"荣耀授权专卖店")</f>
        <v>0</v>
      </c>
      <c r="Z63" s="99">
        <f>COUNTIFS(通讯通路门店!$S:$S,$G63,通讯通路门店!$J:$J,"VIVO体验店")</f>
        <v>0</v>
      </c>
      <c r="AA63" s="99">
        <f>COUNTIFS(通讯通路门店!$S:$S,$G63,通讯通路门店!$J:$J,"OPPO体验店")</f>
        <v>0</v>
      </c>
      <c r="AB63" s="99">
        <f>COUNTIFS(通讯通路门店!$S:$S,$G63,通讯通路门店!$J:$J,"华为授权体验店")+COUNTIFS(通讯通路门店!$S:$S,$G63,通讯通路门店!$J:$J,"华为堡垒店")</f>
        <v>0</v>
      </c>
      <c r="AC63" s="99">
        <f>COUNTIFS(通讯通路门店!$S:$S,$G63,通讯通路门店!$J:$J,"小米体验店")</f>
        <v>0</v>
      </c>
      <c r="AD63" s="99">
        <f>COUNTIFS(通讯通路门店!$S:$S,$G63,通讯通路门店!$J:$J,"苹果体验店")</f>
        <v>0</v>
      </c>
      <c r="AE63" s="99">
        <f>COUNTIFS(通讯通路门店!$S:$S,$G63,通讯通路门店!$J:$J,"其他品牌专卖店")</f>
        <v>0</v>
      </c>
      <c r="AF63" s="99">
        <f>SUMIFS(通讯通路门店!$BI:$BI,通讯通路门店!$S:$S,$G63)</f>
        <v>0</v>
      </c>
      <c r="AG63" s="99">
        <f>SUMIFS(通讯通路门店!$BH:$BH,通讯通路门店!$S:$S,$G63)</f>
        <v>0</v>
      </c>
      <c r="AH63" s="99">
        <f t="shared" si="1"/>
        <v>0</v>
      </c>
      <c r="AI63" s="99">
        <f>SUMIFS(通讯通路门店!$BB:$BB,通讯通路门店!$S:$S,$G63)</f>
        <v>0</v>
      </c>
      <c r="AJ63" s="99">
        <f>SUMIFS(通讯通路门店!$BE:$BE,通讯通路门店!$S:$S,$G63)</f>
        <v>0</v>
      </c>
      <c r="AK63" s="99">
        <f>SUMIFS(通讯通路门店!$BG:$BG,通讯通路门店!$S:$S,$G63)</f>
        <v>0</v>
      </c>
      <c r="AL63" s="99">
        <f>SUMIFS(通讯通路门店!$BC:$BC,通讯通路门店!$S:$S,$G63)</f>
        <v>0</v>
      </c>
      <c r="AM63" s="99">
        <f>SUMIFS(通讯通路门店!$BD:$BD,通讯通路门店!$S:$S,$G63)</f>
        <v>0</v>
      </c>
      <c r="AN63" s="99">
        <f>SUMIFS(通讯通路门店!$BF:$BF,通讯通路门店!$S:$S,$G63)</f>
        <v>0</v>
      </c>
      <c r="AO63" s="99">
        <f t="shared" si="2"/>
        <v>0</v>
      </c>
      <c r="AP63" s="99">
        <f>SUMIFS(通讯通路门店!$K:$K,通讯通路门店!$S:$S,$G63)</f>
        <v>0</v>
      </c>
      <c r="AQ63" s="83"/>
      <c r="AR63" s="99">
        <f>SUMIFS(通讯通路门店!$T:$T,通讯通路门店!$S:$S,$G63)</f>
        <v>0</v>
      </c>
      <c r="AS63" s="99">
        <f>SUMIFS(通讯通路门店!$U:$U,通讯通路门店!$S:$S,$G63)</f>
        <v>0</v>
      </c>
      <c r="AT63" s="99">
        <f>SUMIFS(通讯通路门店!$V:$V,通讯通路门店!$S:$S,$G63)</f>
        <v>0</v>
      </c>
      <c r="AU63" s="99">
        <f>SUMIFS(通讯通路门店!$W:$W,通讯通路门店!$S:$S,$G63)</f>
        <v>0</v>
      </c>
      <c r="AV63" s="99">
        <f>SUMIFS(通讯通路门店!$Z:$Z,通讯通路门店!$S:$S,$G63)</f>
        <v>0</v>
      </c>
      <c r="AW63" s="99">
        <f>SUMIFS(通讯通路门店!$AB:$AB,通讯通路门店!$S:$S,$G63)</f>
        <v>0</v>
      </c>
      <c r="AX63" s="99">
        <f>SUMIFS(通讯通路门店!$X:$X,通讯通路门店!$S:$S,$G63)</f>
        <v>0</v>
      </c>
      <c r="AY63" s="99">
        <f>SUMIFS(通讯通路门店!$Y:$Y,通讯通路门店!$S:$S,$G63)</f>
        <v>0</v>
      </c>
      <c r="AZ63" s="99">
        <f>SUMIFS(通讯通路门店!$AA:$AA,通讯通路门店!$S:$S,$G63)</f>
        <v>0</v>
      </c>
      <c r="BA63" s="99">
        <f t="shared" si="3"/>
        <v>0</v>
      </c>
      <c r="BB63" s="99">
        <f t="shared" si="4"/>
        <v>0</v>
      </c>
      <c r="BC63" s="99">
        <f>SUMIFS(通讯通路门店!$W:$W,通讯通路门店!$S:$S,$G63,通讯通路门店!$J:$J,"荣耀体验店")+SUMIFS(通讯通路门店!$W:$W,通讯通路门店!$S:$S,$G63,通讯通路门店!$J:$J,"荣耀授权专卖店")</f>
        <v>0</v>
      </c>
      <c r="BD63" s="99">
        <f>SUMIFS(通讯通路门店!$Z:$Z,通讯通路门店!$S:$S,$G63,通讯通路门店!$J:$J,"VIVO体验店")</f>
        <v>0</v>
      </c>
      <c r="BE63" s="99">
        <f>SUMIFS(通讯通路门店!$AB:$AB,通讯通路门店!$S:$S,$G63,通讯通路门店!$J:$J,"OPPO体验店")</f>
        <v>0</v>
      </c>
      <c r="BF63" s="99">
        <f>SUMIFS(通讯通路门店!$X:$X,通讯通路门店!$S:$S,$G63,通讯通路门店!$J:$J,"华为授权体验店")+SUMIFS(通讯通路门店!$AA:$AA,通讯通路门店!$S:$S,$G63,通讯通路门店!$J:$J,"华为堡垒店")</f>
        <v>0</v>
      </c>
      <c r="BG63" s="99">
        <f>SUMIFS(通讯通路门店!$Y:$Y,通讯通路门店!$S:$S,$G63,通讯通路门店!$J:$J,"小米体验店")</f>
        <v>0</v>
      </c>
      <c r="BH63" s="99">
        <f>SUMIFS(通讯通路门店!$AA:$AA,通讯通路门店!$S:$S,$G63,通讯通路门店!$J:$J,"苹果体验店")</f>
        <v>0</v>
      </c>
      <c r="BI63" s="99">
        <f>SUMIFS(通讯通路门店!$K:$K,通讯通路门店!$S:$S,$G63,通讯通路门店!$J:$J,"其他品牌专卖店")</f>
        <v>0</v>
      </c>
      <c r="BJ63" s="99">
        <f>SUMIFS(通讯通路门店!$AC:$AC,通讯通路门店!$S:$S,$G63)</f>
        <v>0</v>
      </c>
      <c r="BK63" s="99">
        <f>SUMIFS(通讯通路门店!$AD:$AD,通讯通路门店!$S:$S,$G63)</f>
        <v>0</v>
      </c>
      <c r="BL63" s="99">
        <f>SUMIFS(通讯通路门店!$AE:$AE,通讯通路门店!$S:$S,$G63)</f>
        <v>0</v>
      </c>
      <c r="BM63" s="99">
        <f>SUMIFS(通讯通路门店!$AF:$AF,通讯通路门店!$S:$S,$G63)</f>
        <v>0</v>
      </c>
      <c r="BN63" s="99">
        <f>SUMIFS(通讯通路门店!$AG:$AG,通讯通路门店!$S:$S,$G63)</f>
        <v>0</v>
      </c>
      <c r="BO63" s="99">
        <f>SUMIFS(通讯通路门店!$AH:$AH,通讯通路门店!$S:$S,$G63)</f>
        <v>0</v>
      </c>
      <c r="BP63" s="99">
        <f>SUMIFS(通讯通路门店!$AI:$AI,通讯通路门店!$S:$S,$G63)</f>
        <v>0</v>
      </c>
      <c r="BQ63" s="83"/>
    </row>
    <row r="64" spans="1:69">
      <c r="A64" s="99" t="str">
        <f>IFERROR(_xlfn.XLOOKUP($G64,通讯通路门店!$S$4:$S$993933,通讯通路门店!$A$4:$A$993933,0,0),"")</f>
        <v/>
      </c>
      <c r="B64" s="99" t="str">
        <f>IFERROR(_xlfn.XLOOKUP($G64,通讯通路门店!$S$4:$S$993933,通讯通路门店!$B$4:$B$993933,0,0),"")</f>
        <v/>
      </c>
      <c r="C64" s="99" t="str">
        <f>IFERROR(_xlfn.XLOOKUP($G64,通讯通路门店!$S$4:$S$993933,通讯通路门店!$C$4:$C$993933,0,0),"")</f>
        <v/>
      </c>
      <c r="D64" s="99" t="str">
        <f>IFERROR(_xlfn.XLOOKUP($G64,通讯通路门店!$S$4:$S$993933,通讯通路门店!$D$4:$D$993933,0,0),"")</f>
        <v/>
      </c>
      <c r="E64" s="83"/>
      <c r="F64" s="83"/>
      <c r="G64" s="101" t="e">
        <v>#N/A</v>
      </c>
      <c r="H64" s="102" t="str">
        <f>IFERROR(_xlfn.XLOOKUP($G64,通讯通路门店!$S$4:$S$993933,通讯通路门店!$R$4:$R$993933,0,0),"")</f>
        <v/>
      </c>
      <c r="I64" s="83"/>
      <c r="J64" s="83"/>
      <c r="K64" s="83"/>
      <c r="L64" s="83"/>
      <c r="M64" s="83"/>
      <c r="N64" s="83"/>
      <c r="O64" s="83"/>
      <c r="P64" s="83"/>
      <c r="Q64" s="83"/>
      <c r="R64" s="83"/>
      <c r="S64" s="83"/>
      <c r="T64" s="83"/>
      <c r="U64" s="99">
        <f>COUNTIF(通讯通路门店!$S:$S,$G64)</f>
        <v>0</v>
      </c>
      <c r="V64" s="99">
        <f>COUNTIFS(通讯通路门店!$S:$S,$G64,通讯通路门店!$J:$J,"综合卖场")</f>
        <v>0</v>
      </c>
      <c r="W64" s="99">
        <f>SUMIFS(通讯通路门店!$AJ:$AJ,通讯通路门店!$S:$S,通讯客户沙盘!$G64)</f>
        <v>0</v>
      </c>
      <c r="X64" s="99">
        <f t="shared" si="0"/>
        <v>0</v>
      </c>
      <c r="Y64" s="99">
        <f>COUNTIFS(通讯通路门店!$S:$S,$G64,通讯通路门店!$J:$J,"荣耀体验店")+COUNTIFS(通讯通路门店!$S:$S,$G64,通讯通路门店!$J:$J,"荣耀授权专卖店")</f>
        <v>0</v>
      </c>
      <c r="Z64" s="99">
        <f>COUNTIFS(通讯通路门店!$S:$S,$G64,通讯通路门店!$J:$J,"VIVO体验店")</f>
        <v>0</v>
      </c>
      <c r="AA64" s="99">
        <f>COUNTIFS(通讯通路门店!$S:$S,$G64,通讯通路门店!$J:$J,"OPPO体验店")</f>
        <v>0</v>
      </c>
      <c r="AB64" s="99">
        <f>COUNTIFS(通讯通路门店!$S:$S,$G64,通讯通路门店!$J:$J,"华为授权体验店")+COUNTIFS(通讯通路门店!$S:$S,$G64,通讯通路门店!$J:$J,"华为堡垒店")</f>
        <v>0</v>
      </c>
      <c r="AC64" s="99">
        <f>COUNTIFS(通讯通路门店!$S:$S,$G64,通讯通路门店!$J:$J,"小米体验店")</f>
        <v>0</v>
      </c>
      <c r="AD64" s="99">
        <f>COUNTIFS(通讯通路门店!$S:$S,$G64,通讯通路门店!$J:$J,"苹果体验店")</f>
        <v>0</v>
      </c>
      <c r="AE64" s="99">
        <f>COUNTIFS(通讯通路门店!$S:$S,$G64,通讯通路门店!$J:$J,"其他品牌专卖店")</f>
        <v>0</v>
      </c>
      <c r="AF64" s="99">
        <f>SUMIFS(通讯通路门店!$BI:$BI,通讯通路门店!$S:$S,$G64)</f>
        <v>0</v>
      </c>
      <c r="AG64" s="99">
        <f>SUMIFS(通讯通路门店!$BH:$BH,通讯通路门店!$S:$S,$G64)</f>
        <v>0</v>
      </c>
      <c r="AH64" s="99">
        <f t="shared" si="1"/>
        <v>0</v>
      </c>
      <c r="AI64" s="99">
        <f>SUMIFS(通讯通路门店!$BB:$BB,通讯通路门店!$S:$S,$G64)</f>
        <v>0</v>
      </c>
      <c r="AJ64" s="99">
        <f>SUMIFS(通讯通路门店!$BE:$BE,通讯通路门店!$S:$S,$G64)</f>
        <v>0</v>
      </c>
      <c r="AK64" s="99">
        <f>SUMIFS(通讯通路门店!$BG:$BG,通讯通路门店!$S:$S,$G64)</f>
        <v>0</v>
      </c>
      <c r="AL64" s="99">
        <f>SUMIFS(通讯通路门店!$BC:$BC,通讯通路门店!$S:$S,$G64)</f>
        <v>0</v>
      </c>
      <c r="AM64" s="99">
        <f>SUMIFS(通讯通路门店!$BD:$BD,通讯通路门店!$S:$S,$G64)</f>
        <v>0</v>
      </c>
      <c r="AN64" s="99">
        <f>SUMIFS(通讯通路门店!$BF:$BF,通讯通路门店!$S:$S,$G64)</f>
        <v>0</v>
      </c>
      <c r="AO64" s="99">
        <f t="shared" si="2"/>
        <v>0</v>
      </c>
      <c r="AP64" s="99">
        <f>SUMIFS(通讯通路门店!$K:$K,通讯通路门店!$S:$S,$G64)</f>
        <v>0</v>
      </c>
      <c r="AQ64" s="83"/>
      <c r="AR64" s="99">
        <f>SUMIFS(通讯通路门店!$T:$T,通讯通路门店!$S:$S,$G64)</f>
        <v>0</v>
      </c>
      <c r="AS64" s="99">
        <f>SUMIFS(通讯通路门店!$U:$U,通讯通路门店!$S:$S,$G64)</f>
        <v>0</v>
      </c>
      <c r="AT64" s="99">
        <f>SUMIFS(通讯通路门店!$V:$V,通讯通路门店!$S:$S,$G64)</f>
        <v>0</v>
      </c>
      <c r="AU64" s="99">
        <f>SUMIFS(通讯通路门店!$W:$W,通讯通路门店!$S:$S,$G64)</f>
        <v>0</v>
      </c>
      <c r="AV64" s="99">
        <f>SUMIFS(通讯通路门店!$Z:$Z,通讯通路门店!$S:$S,$G64)</f>
        <v>0</v>
      </c>
      <c r="AW64" s="99">
        <f>SUMIFS(通讯通路门店!$AB:$AB,通讯通路门店!$S:$S,$G64)</f>
        <v>0</v>
      </c>
      <c r="AX64" s="99">
        <f>SUMIFS(通讯通路门店!$X:$X,通讯通路门店!$S:$S,$G64)</f>
        <v>0</v>
      </c>
      <c r="AY64" s="99">
        <f>SUMIFS(通讯通路门店!$Y:$Y,通讯通路门店!$S:$S,$G64)</f>
        <v>0</v>
      </c>
      <c r="AZ64" s="99">
        <f>SUMIFS(通讯通路门店!$AA:$AA,通讯通路门店!$S:$S,$G64)</f>
        <v>0</v>
      </c>
      <c r="BA64" s="99">
        <f t="shared" si="3"/>
        <v>0</v>
      </c>
      <c r="BB64" s="99">
        <f t="shared" si="4"/>
        <v>0</v>
      </c>
      <c r="BC64" s="99">
        <f>SUMIFS(通讯通路门店!$W:$W,通讯通路门店!$S:$S,$G64,通讯通路门店!$J:$J,"荣耀体验店")+SUMIFS(通讯通路门店!$W:$W,通讯通路门店!$S:$S,$G64,通讯通路门店!$J:$J,"荣耀授权专卖店")</f>
        <v>0</v>
      </c>
      <c r="BD64" s="99">
        <f>SUMIFS(通讯通路门店!$Z:$Z,通讯通路门店!$S:$S,$G64,通讯通路门店!$J:$J,"VIVO体验店")</f>
        <v>0</v>
      </c>
      <c r="BE64" s="99">
        <f>SUMIFS(通讯通路门店!$AB:$AB,通讯通路门店!$S:$S,$G64,通讯通路门店!$J:$J,"OPPO体验店")</f>
        <v>0</v>
      </c>
      <c r="BF64" s="99">
        <f>SUMIFS(通讯通路门店!$X:$X,通讯通路门店!$S:$S,$G64,通讯通路门店!$J:$J,"华为授权体验店")+SUMIFS(通讯通路门店!$AA:$AA,通讯通路门店!$S:$S,$G64,通讯通路门店!$J:$J,"华为堡垒店")</f>
        <v>0</v>
      </c>
      <c r="BG64" s="99">
        <f>SUMIFS(通讯通路门店!$Y:$Y,通讯通路门店!$S:$S,$G64,通讯通路门店!$J:$J,"小米体验店")</f>
        <v>0</v>
      </c>
      <c r="BH64" s="99">
        <f>SUMIFS(通讯通路门店!$AA:$AA,通讯通路门店!$S:$S,$G64,通讯通路门店!$J:$J,"苹果体验店")</f>
        <v>0</v>
      </c>
      <c r="BI64" s="99">
        <f>SUMIFS(通讯通路门店!$K:$K,通讯通路门店!$S:$S,$G64,通讯通路门店!$J:$J,"其他品牌专卖店")</f>
        <v>0</v>
      </c>
      <c r="BJ64" s="99">
        <f>SUMIFS(通讯通路门店!$AC:$AC,通讯通路门店!$S:$S,$G64)</f>
        <v>0</v>
      </c>
      <c r="BK64" s="99">
        <f>SUMIFS(通讯通路门店!$AD:$AD,通讯通路门店!$S:$S,$G64)</f>
        <v>0</v>
      </c>
      <c r="BL64" s="99">
        <f>SUMIFS(通讯通路门店!$AE:$AE,通讯通路门店!$S:$S,$G64)</f>
        <v>0</v>
      </c>
      <c r="BM64" s="99">
        <f>SUMIFS(通讯通路门店!$AF:$AF,通讯通路门店!$S:$S,$G64)</f>
        <v>0</v>
      </c>
      <c r="BN64" s="99">
        <f>SUMIFS(通讯通路门店!$AG:$AG,通讯通路门店!$S:$S,$G64)</f>
        <v>0</v>
      </c>
      <c r="BO64" s="99">
        <f>SUMIFS(通讯通路门店!$AH:$AH,通讯通路门店!$S:$S,$G64)</f>
        <v>0</v>
      </c>
      <c r="BP64" s="99">
        <f>SUMIFS(通讯通路门店!$AI:$AI,通讯通路门店!$S:$S,$G64)</f>
        <v>0</v>
      </c>
      <c r="BQ64" s="83"/>
    </row>
    <row r="65" spans="1:69">
      <c r="A65" s="99" t="str">
        <f>IFERROR(_xlfn.XLOOKUP($G65,通讯通路门店!$S$4:$S$993933,通讯通路门店!$A$4:$A$993933,0,0),"")</f>
        <v/>
      </c>
      <c r="B65" s="99" t="str">
        <f>IFERROR(_xlfn.XLOOKUP($G65,通讯通路门店!$S$4:$S$993933,通讯通路门店!$B$4:$B$993933,0,0),"")</f>
        <v/>
      </c>
      <c r="C65" s="99" t="str">
        <f>IFERROR(_xlfn.XLOOKUP($G65,通讯通路门店!$S$4:$S$993933,通讯通路门店!$C$4:$C$993933,0,0),"")</f>
        <v/>
      </c>
      <c r="D65" s="99" t="str">
        <f>IFERROR(_xlfn.XLOOKUP($G65,通讯通路门店!$S$4:$S$993933,通讯通路门店!$D$4:$D$993933,0,0),"")</f>
        <v/>
      </c>
      <c r="E65" s="83"/>
      <c r="F65" s="83"/>
      <c r="G65" s="101" t="e">
        <v>#N/A</v>
      </c>
      <c r="H65" s="102" t="str">
        <f>IFERROR(_xlfn.XLOOKUP($G65,通讯通路门店!$S$4:$S$993933,通讯通路门店!$R$4:$R$993933,0,0),"")</f>
        <v/>
      </c>
      <c r="I65" s="83"/>
      <c r="J65" s="83"/>
      <c r="K65" s="83"/>
      <c r="L65" s="83"/>
      <c r="M65" s="83"/>
      <c r="N65" s="83"/>
      <c r="O65" s="83"/>
      <c r="P65" s="83"/>
      <c r="Q65" s="83"/>
      <c r="R65" s="83"/>
      <c r="S65" s="83"/>
      <c r="T65" s="83"/>
      <c r="U65" s="99">
        <f>COUNTIF(通讯通路门店!$S:$S,$G65)</f>
        <v>0</v>
      </c>
      <c r="V65" s="99">
        <f>COUNTIFS(通讯通路门店!$S:$S,$G65,通讯通路门店!$J:$J,"综合卖场")</f>
        <v>0</v>
      </c>
      <c r="W65" s="99">
        <f>SUMIFS(通讯通路门店!$AJ:$AJ,通讯通路门店!$S:$S,通讯客户沙盘!$G65)</f>
        <v>0</v>
      </c>
      <c r="X65" s="99">
        <f t="shared" si="0"/>
        <v>0</v>
      </c>
      <c r="Y65" s="99">
        <f>COUNTIFS(通讯通路门店!$S:$S,$G65,通讯通路门店!$J:$J,"荣耀体验店")+COUNTIFS(通讯通路门店!$S:$S,$G65,通讯通路门店!$J:$J,"荣耀授权专卖店")</f>
        <v>0</v>
      </c>
      <c r="Z65" s="99">
        <f>COUNTIFS(通讯通路门店!$S:$S,$G65,通讯通路门店!$J:$J,"VIVO体验店")</f>
        <v>0</v>
      </c>
      <c r="AA65" s="99">
        <f>COUNTIFS(通讯通路门店!$S:$S,$G65,通讯通路门店!$J:$J,"OPPO体验店")</f>
        <v>0</v>
      </c>
      <c r="AB65" s="99">
        <f>COUNTIFS(通讯通路门店!$S:$S,$G65,通讯通路门店!$J:$J,"华为授权体验店")+COUNTIFS(通讯通路门店!$S:$S,$G65,通讯通路门店!$J:$J,"华为堡垒店")</f>
        <v>0</v>
      </c>
      <c r="AC65" s="99">
        <f>COUNTIFS(通讯通路门店!$S:$S,$G65,通讯通路门店!$J:$J,"小米体验店")</f>
        <v>0</v>
      </c>
      <c r="AD65" s="99">
        <f>COUNTIFS(通讯通路门店!$S:$S,$G65,通讯通路门店!$J:$J,"苹果体验店")</f>
        <v>0</v>
      </c>
      <c r="AE65" s="99">
        <f>COUNTIFS(通讯通路门店!$S:$S,$G65,通讯通路门店!$J:$J,"其他品牌专卖店")</f>
        <v>0</v>
      </c>
      <c r="AF65" s="99">
        <f>SUMIFS(通讯通路门店!$BI:$BI,通讯通路门店!$S:$S,$G65)</f>
        <v>0</v>
      </c>
      <c r="AG65" s="99">
        <f>SUMIFS(通讯通路门店!$BH:$BH,通讯通路门店!$S:$S,$G65)</f>
        <v>0</v>
      </c>
      <c r="AH65" s="99">
        <f t="shared" si="1"/>
        <v>0</v>
      </c>
      <c r="AI65" s="99">
        <f>SUMIFS(通讯通路门店!$BB:$BB,通讯通路门店!$S:$S,$G65)</f>
        <v>0</v>
      </c>
      <c r="AJ65" s="99">
        <f>SUMIFS(通讯通路门店!$BE:$BE,通讯通路门店!$S:$S,$G65)</f>
        <v>0</v>
      </c>
      <c r="AK65" s="99">
        <f>SUMIFS(通讯通路门店!$BG:$BG,通讯通路门店!$S:$S,$G65)</f>
        <v>0</v>
      </c>
      <c r="AL65" s="99">
        <f>SUMIFS(通讯通路门店!$BC:$BC,通讯通路门店!$S:$S,$G65)</f>
        <v>0</v>
      </c>
      <c r="AM65" s="99">
        <f>SUMIFS(通讯通路门店!$BD:$BD,通讯通路门店!$S:$S,$G65)</f>
        <v>0</v>
      </c>
      <c r="AN65" s="99">
        <f>SUMIFS(通讯通路门店!$BF:$BF,通讯通路门店!$S:$S,$G65)</f>
        <v>0</v>
      </c>
      <c r="AO65" s="99">
        <f t="shared" si="2"/>
        <v>0</v>
      </c>
      <c r="AP65" s="99">
        <f>SUMIFS(通讯通路门店!$K:$K,通讯通路门店!$S:$S,$G65)</f>
        <v>0</v>
      </c>
      <c r="AQ65" s="83"/>
      <c r="AR65" s="99">
        <f>SUMIFS(通讯通路门店!$T:$T,通讯通路门店!$S:$S,$G65)</f>
        <v>0</v>
      </c>
      <c r="AS65" s="99">
        <f>SUMIFS(通讯通路门店!$U:$U,通讯通路门店!$S:$S,$G65)</f>
        <v>0</v>
      </c>
      <c r="AT65" s="99">
        <f>SUMIFS(通讯通路门店!$V:$V,通讯通路门店!$S:$S,$G65)</f>
        <v>0</v>
      </c>
      <c r="AU65" s="99">
        <f>SUMIFS(通讯通路门店!$W:$W,通讯通路门店!$S:$S,$G65)</f>
        <v>0</v>
      </c>
      <c r="AV65" s="99">
        <f>SUMIFS(通讯通路门店!$Z:$Z,通讯通路门店!$S:$S,$G65)</f>
        <v>0</v>
      </c>
      <c r="AW65" s="99">
        <f>SUMIFS(通讯通路门店!$AB:$AB,通讯通路门店!$S:$S,$G65)</f>
        <v>0</v>
      </c>
      <c r="AX65" s="99">
        <f>SUMIFS(通讯通路门店!$X:$X,通讯通路门店!$S:$S,$G65)</f>
        <v>0</v>
      </c>
      <c r="AY65" s="99">
        <f>SUMIFS(通讯通路门店!$Y:$Y,通讯通路门店!$S:$S,$G65)</f>
        <v>0</v>
      </c>
      <c r="AZ65" s="99">
        <f>SUMIFS(通讯通路门店!$AA:$AA,通讯通路门店!$S:$S,$G65)</f>
        <v>0</v>
      </c>
      <c r="BA65" s="99">
        <f t="shared" si="3"/>
        <v>0</v>
      </c>
      <c r="BB65" s="99">
        <f t="shared" si="4"/>
        <v>0</v>
      </c>
      <c r="BC65" s="99">
        <f>SUMIFS(通讯通路门店!$W:$W,通讯通路门店!$S:$S,$G65,通讯通路门店!$J:$J,"荣耀体验店")+SUMIFS(通讯通路门店!$W:$W,通讯通路门店!$S:$S,$G65,通讯通路门店!$J:$J,"荣耀授权专卖店")</f>
        <v>0</v>
      </c>
      <c r="BD65" s="99">
        <f>SUMIFS(通讯通路门店!$Z:$Z,通讯通路门店!$S:$S,$G65,通讯通路门店!$J:$J,"VIVO体验店")</f>
        <v>0</v>
      </c>
      <c r="BE65" s="99">
        <f>SUMIFS(通讯通路门店!$AB:$AB,通讯通路门店!$S:$S,$G65,通讯通路门店!$J:$J,"OPPO体验店")</f>
        <v>0</v>
      </c>
      <c r="BF65" s="99">
        <f>SUMIFS(通讯通路门店!$X:$X,通讯通路门店!$S:$S,$G65,通讯通路门店!$J:$J,"华为授权体验店")+SUMIFS(通讯通路门店!$AA:$AA,通讯通路门店!$S:$S,$G65,通讯通路门店!$J:$J,"华为堡垒店")</f>
        <v>0</v>
      </c>
      <c r="BG65" s="99">
        <f>SUMIFS(通讯通路门店!$Y:$Y,通讯通路门店!$S:$S,$G65,通讯通路门店!$J:$J,"小米体验店")</f>
        <v>0</v>
      </c>
      <c r="BH65" s="99">
        <f>SUMIFS(通讯通路门店!$AA:$AA,通讯通路门店!$S:$S,$G65,通讯通路门店!$J:$J,"苹果体验店")</f>
        <v>0</v>
      </c>
      <c r="BI65" s="99">
        <f>SUMIFS(通讯通路门店!$K:$K,通讯通路门店!$S:$S,$G65,通讯通路门店!$J:$J,"其他品牌专卖店")</f>
        <v>0</v>
      </c>
      <c r="BJ65" s="99">
        <f>SUMIFS(通讯通路门店!$AC:$AC,通讯通路门店!$S:$S,$G65)</f>
        <v>0</v>
      </c>
      <c r="BK65" s="99">
        <f>SUMIFS(通讯通路门店!$AD:$AD,通讯通路门店!$S:$S,$G65)</f>
        <v>0</v>
      </c>
      <c r="BL65" s="99">
        <f>SUMIFS(通讯通路门店!$AE:$AE,通讯通路门店!$S:$S,$G65)</f>
        <v>0</v>
      </c>
      <c r="BM65" s="99">
        <f>SUMIFS(通讯通路门店!$AF:$AF,通讯通路门店!$S:$S,$G65)</f>
        <v>0</v>
      </c>
      <c r="BN65" s="99">
        <f>SUMIFS(通讯通路门店!$AG:$AG,通讯通路门店!$S:$S,$G65)</f>
        <v>0</v>
      </c>
      <c r="BO65" s="99">
        <f>SUMIFS(通讯通路门店!$AH:$AH,通讯通路门店!$S:$S,$G65)</f>
        <v>0</v>
      </c>
      <c r="BP65" s="99">
        <f>SUMIFS(通讯通路门店!$AI:$AI,通讯通路门店!$S:$S,$G65)</f>
        <v>0</v>
      </c>
      <c r="BQ65" s="83"/>
    </row>
    <row r="66" spans="1:69">
      <c r="A66" s="99" t="str">
        <f>IFERROR(_xlfn.XLOOKUP($G66,通讯通路门店!$S$4:$S$993933,通讯通路门店!$A$4:$A$993933,0,0),"")</f>
        <v/>
      </c>
      <c r="B66" s="99" t="str">
        <f>IFERROR(_xlfn.XLOOKUP($G66,通讯通路门店!$S$4:$S$993933,通讯通路门店!$B$4:$B$993933,0,0),"")</f>
        <v/>
      </c>
      <c r="C66" s="99" t="str">
        <f>IFERROR(_xlfn.XLOOKUP($G66,通讯通路门店!$S$4:$S$993933,通讯通路门店!$C$4:$C$993933,0,0),"")</f>
        <v/>
      </c>
      <c r="D66" s="99" t="str">
        <f>IFERROR(_xlfn.XLOOKUP($G66,通讯通路门店!$S$4:$S$993933,通讯通路门店!$D$4:$D$993933,0,0),"")</f>
        <v/>
      </c>
      <c r="E66" s="83"/>
      <c r="F66" s="83"/>
      <c r="G66" s="101" t="e">
        <v>#N/A</v>
      </c>
      <c r="H66" s="102" t="str">
        <f>IFERROR(_xlfn.XLOOKUP($G66,通讯通路门店!$S$4:$S$993933,通讯通路门店!$R$4:$R$993933,0,0),"")</f>
        <v/>
      </c>
      <c r="I66" s="83"/>
      <c r="J66" s="83"/>
      <c r="K66" s="83"/>
      <c r="L66" s="83"/>
      <c r="M66" s="83"/>
      <c r="N66" s="83"/>
      <c r="O66" s="83"/>
      <c r="P66" s="83"/>
      <c r="Q66" s="83"/>
      <c r="R66" s="83"/>
      <c r="S66" s="83"/>
      <c r="T66" s="83"/>
      <c r="U66" s="99">
        <f>COUNTIF(通讯通路门店!$S:$S,$G66)</f>
        <v>0</v>
      </c>
      <c r="V66" s="99">
        <f>COUNTIFS(通讯通路门店!$S:$S,$G66,通讯通路门店!$J:$J,"综合卖场")</f>
        <v>0</v>
      </c>
      <c r="W66" s="99">
        <f>SUMIFS(通讯通路门店!$AJ:$AJ,通讯通路门店!$S:$S,通讯客户沙盘!$G66)</f>
        <v>0</v>
      </c>
      <c r="X66" s="99">
        <f t="shared" si="0"/>
        <v>0</v>
      </c>
      <c r="Y66" s="99">
        <f>COUNTIFS(通讯通路门店!$S:$S,$G66,通讯通路门店!$J:$J,"荣耀体验店")+COUNTIFS(通讯通路门店!$S:$S,$G66,通讯通路门店!$J:$J,"荣耀授权专卖店")</f>
        <v>0</v>
      </c>
      <c r="Z66" s="99">
        <f>COUNTIFS(通讯通路门店!$S:$S,$G66,通讯通路门店!$J:$J,"VIVO体验店")</f>
        <v>0</v>
      </c>
      <c r="AA66" s="99">
        <f>COUNTIFS(通讯通路门店!$S:$S,$G66,通讯通路门店!$J:$J,"OPPO体验店")</f>
        <v>0</v>
      </c>
      <c r="AB66" s="99">
        <f>COUNTIFS(通讯通路门店!$S:$S,$G66,通讯通路门店!$J:$J,"华为授权体验店")+COUNTIFS(通讯通路门店!$S:$S,$G66,通讯通路门店!$J:$J,"华为堡垒店")</f>
        <v>0</v>
      </c>
      <c r="AC66" s="99">
        <f>COUNTIFS(通讯通路门店!$S:$S,$G66,通讯通路门店!$J:$J,"小米体验店")</f>
        <v>0</v>
      </c>
      <c r="AD66" s="99">
        <f>COUNTIFS(通讯通路门店!$S:$S,$G66,通讯通路门店!$J:$J,"苹果体验店")</f>
        <v>0</v>
      </c>
      <c r="AE66" s="99">
        <f>COUNTIFS(通讯通路门店!$S:$S,$G66,通讯通路门店!$J:$J,"其他品牌专卖店")</f>
        <v>0</v>
      </c>
      <c r="AF66" s="99">
        <f>SUMIFS(通讯通路门店!$BI:$BI,通讯通路门店!$S:$S,$G66)</f>
        <v>0</v>
      </c>
      <c r="AG66" s="99">
        <f>SUMIFS(通讯通路门店!$BH:$BH,通讯通路门店!$S:$S,$G66)</f>
        <v>0</v>
      </c>
      <c r="AH66" s="99">
        <f t="shared" si="1"/>
        <v>0</v>
      </c>
      <c r="AI66" s="99">
        <f>SUMIFS(通讯通路门店!$BB:$BB,通讯通路门店!$S:$S,$G66)</f>
        <v>0</v>
      </c>
      <c r="AJ66" s="99">
        <f>SUMIFS(通讯通路门店!$BE:$BE,通讯通路门店!$S:$S,$G66)</f>
        <v>0</v>
      </c>
      <c r="AK66" s="99">
        <f>SUMIFS(通讯通路门店!$BG:$BG,通讯通路门店!$S:$S,$G66)</f>
        <v>0</v>
      </c>
      <c r="AL66" s="99">
        <f>SUMIFS(通讯通路门店!$BC:$BC,通讯通路门店!$S:$S,$G66)</f>
        <v>0</v>
      </c>
      <c r="AM66" s="99">
        <f>SUMIFS(通讯通路门店!$BD:$BD,通讯通路门店!$S:$S,$G66)</f>
        <v>0</v>
      </c>
      <c r="AN66" s="99">
        <f>SUMIFS(通讯通路门店!$BF:$BF,通讯通路门店!$S:$S,$G66)</f>
        <v>0</v>
      </c>
      <c r="AO66" s="99">
        <f t="shared" si="2"/>
        <v>0</v>
      </c>
      <c r="AP66" s="99">
        <f>SUMIFS(通讯通路门店!$K:$K,通讯通路门店!$S:$S,$G66)</f>
        <v>0</v>
      </c>
      <c r="AQ66" s="83"/>
      <c r="AR66" s="99">
        <f>SUMIFS(通讯通路门店!$T:$T,通讯通路门店!$S:$S,$G66)</f>
        <v>0</v>
      </c>
      <c r="AS66" s="99">
        <f>SUMIFS(通讯通路门店!$U:$U,通讯通路门店!$S:$S,$G66)</f>
        <v>0</v>
      </c>
      <c r="AT66" s="99">
        <f>SUMIFS(通讯通路门店!$V:$V,通讯通路门店!$S:$S,$G66)</f>
        <v>0</v>
      </c>
      <c r="AU66" s="99">
        <f>SUMIFS(通讯通路门店!$W:$W,通讯通路门店!$S:$S,$G66)</f>
        <v>0</v>
      </c>
      <c r="AV66" s="99">
        <f>SUMIFS(通讯通路门店!$Z:$Z,通讯通路门店!$S:$S,$G66)</f>
        <v>0</v>
      </c>
      <c r="AW66" s="99">
        <f>SUMIFS(通讯通路门店!$AB:$AB,通讯通路门店!$S:$S,$G66)</f>
        <v>0</v>
      </c>
      <c r="AX66" s="99">
        <f>SUMIFS(通讯通路门店!$X:$X,通讯通路门店!$S:$S,$G66)</f>
        <v>0</v>
      </c>
      <c r="AY66" s="99">
        <f>SUMIFS(通讯通路门店!$Y:$Y,通讯通路门店!$S:$S,$G66)</f>
        <v>0</v>
      </c>
      <c r="AZ66" s="99">
        <f>SUMIFS(通讯通路门店!$AA:$AA,通讯通路门店!$S:$S,$G66)</f>
        <v>0</v>
      </c>
      <c r="BA66" s="99">
        <f t="shared" si="3"/>
        <v>0</v>
      </c>
      <c r="BB66" s="99">
        <f t="shared" si="4"/>
        <v>0</v>
      </c>
      <c r="BC66" s="99">
        <f>SUMIFS(通讯通路门店!$W:$W,通讯通路门店!$S:$S,$G66,通讯通路门店!$J:$J,"荣耀体验店")+SUMIFS(通讯通路门店!$W:$W,通讯通路门店!$S:$S,$G66,通讯通路门店!$J:$J,"荣耀授权专卖店")</f>
        <v>0</v>
      </c>
      <c r="BD66" s="99">
        <f>SUMIFS(通讯通路门店!$Z:$Z,通讯通路门店!$S:$S,$G66,通讯通路门店!$J:$J,"VIVO体验店")</f>
        <v>0</v>
      </c>
      <c r="BE66" s="99">
        <f>SUMIFS(通讯通路门店!$AB:$AB,通讯通路门店!$S:$S,$G66,通讯通路门店!$J:$J,"OPPO体验店")</f>
        <v>0</v>
      </c>
      <c r="BF66" s="99">
        <f>SUMIFS(通讯通路门店!$X:$X,通讯通路门店!$S:$S,$G66,通讯通路门店!$J:$J,"华为授权体验店")+SUMIFS(通讯通路门店!$AA:$AA,通讯通路门店!$S:$S,$G66,通讯通路门店!$J:$J,"华为堡垒店")</f>
        <v>0</v>
      </c>
      <c r="BG66" s="99">
        <f>SUMIFS(通讯通路门店!$Y:$Y,通讯通路门店!$S:$S,$G66,通讯通路门店!$J:$J,"小米体验店")</f>
        <v>0</v>
      </c>
      <c r="BH66" s="99">
        <f>SUMIFS(通讯通路门店!$AA:$AA,通讯通路门店!$S:$S,$G66,通讯通路门店!$J:$J,"苹果体验店")</f>
        <v>0</v>
      </c>
      <c r="BI66" s="99">
        <f>SUMIFS(通讯通路门店!$K:$K,通讯通路门店!$S:$S,$G66,通讯通路门店!$J:$J,"其他品牌专卖店")</f>
        <v>0</v>
      </c>
      <c r="BJ66" s="99">
        <f>SUMIFS(通讯通路门店!$AC:$AC,通讯通路门店!$S:$S,$G66)</f>
        <v>0</v>
      </c>
      <c r="BK66" s="99">
        <f>SUMIFS(通讯通路门店!$AD:$AD,通讯通路门店!$S:$S,$G66)</f>
        <v>0</v>
      </c>
      <c r="BL66" s="99">
        <f>SUMIFS(通讯通路门店!$AE:$AE,通讯通路门店!$S:$S,$G66)</f>
        <v>0</v>
      </c>
      <c r="BM66" s="99">
        <f>SUMIFS(通讯通路门店!$AF:$AF,通讯通路门店!$S:$S,$G66)</f>
        <v>0</v>
      </c>
      <c r="BN66" s="99">
        <f>SUMIFS(通讯通路门店!$AG:$AG,通讯通路门店!$S:$S,$G66)</f>
        <v>0</v>
      </c>
      <c r="BO66" s="99">
        <f>SUMIFS(通讯通路门店!$AH:$AH,通讯通路门店!$S:$S,$G66)</f>
        <v>0</v>
      </c>
      <c r="BP66" s="99">
        <f>SUMIFS(通讯通路门店!$AI:$AI,通讯通路门店!$S:$S,$G66)</f>
        <v>0</v>
      </c>
      <c r="BQ66" s="83"/>
    </row>
    <row r="67" spans="1:69">
      <c r="A67" s="99" t="str">
        <f>IFERROR(_xlfn.XLOOKUP($G67,通讯通路门店!$S$4:$S$993933,通讯通路门店!$A$4:$A$993933,0,0),"")</f>
        <v/>
      </c>
      <c r="B67" s="99" t="str">
        <f>IFERROR(_xlfn.XLOOKUP($G67,通讯通路门店!$S$4:$S$993933,通讯通路门店!$B$4:$B$993933,0,0),"")</f>
        <v/>
      </c>
      <c r="C67" s="99" t="str">
        <f>IFERROR(_xlfn.XLOOKUP($G67,通讯通路门店!$S$4:$S$993933,通讯通路门店!$C$4:$C$993933,0,0),"")</f>
        <v/>
      </c>
      <c r="D67" s="99" t="str">
        <f>IFERROR(_xlfn.XLOOKUP($G67,通讯通路门店!$S$4:$S$993933,通讯通路门店!$D$4:$D$993933,0,0),"")</f>
        <v/>
      </c>
      <c r="E67" s="83"/>
      <c r="F67" s="83"/>
      <c r="G67" s="101" t="e">
        <v>#N/A</v>
      </c>
      <c r="H67" s="102" t="str">
        <f>IFERROR(_xlfn.XLOOKUP($G67,通讯通路门店!$S$4:$S$993933,通讯通路门店!$R$4:$R$993933,0,0),"")</f>
        <v/>
      </c>
      <c r="I67" s="83"/>
      <c r="J67" s="83"/>
      <c r="K67" s="83"/>
      <c r="L67" s="83"/>
      <c r="M67" s="83"/>
      <c r="N67" s="83"/>
      <c r="O67" s="83"/>
      <c r="P67" s="83"/>
      <c r="Q67" s="83"/>
      <c r="R67" s="83"/>
      <c r="S67" s="83"/>
      <c r="T67" s="83"/>
      <c r="U67" s="99">
        <f>COUNTIF(通讯通路门店!$S:$S,$G67)</f>
        <v>0</v>
      </c>
      <c r="V67" s="99">
        <f>COUNTIFS(通讯通路门店!$S:$S,$G67,通讯通路门店!$J:$J,"综合卖场")</f>
        <v>0</v>
      </c>
      <c r="W67" s="99">
        <f>SUMIFS(通讯通路门店!$AJ:$AJ,通讯通路门店!$S:$S,通讯客户沙盘!$G67)</f>
        <v>0</v>
      </c>
      <c r="X67" s="99">
        <f t="shared" si="0"/>
        <v>0</v>
      </c>
      <c r="Y67" s="99">
        <f>COUNTIFS(通讯通路门店!$S:$S,$G67,通讯通路门店!$J:$J,"荣耀体验店")+COUNTIFS(通讯通路门店!$S:$S,$G67,通讯通路门店!$J:$J,"荣耀授权专卖店")</f>
        <v>0</v>
      </c>
      <c r="Z67" s="99">
        <f>COUNTIFS(通讯通路门店!$S:$S,$G67,通讯通路门店!$J:$J,"VIVO体验店")</f>
        <v>0</v>
      </c>
      <c r="AA67" s="99">
        <f>COUNTIFS(通讯通路门店!$S:$S,$G67,通讯通路门店!$J:$J,"OPPO体验店")</f>
        <v>0</v>
      </c>
      <c r="AB67" s="99">
        <f>COUNTIFS(通讯通路门店!$S:$S,$G67,通讯通路门店!$J:$J,"华为授权体验店")+COUNTIFS(通讯通路门店!$S:$S,$G67,通讯通路门店!$J:$J,"华为堡垒店")</f>
        <v>0</v>
      </c>
      <c r="AC67" s="99">
        <f>COUNTIFS(通讯通路门店!$S:$S,$G67,通讯通路门店!$J:$J,"小米体验店")</f>
        <v>0</v>
      </c>
      <c r="AD67" s="99">
        <f>COUNTIFS(通讯通路门店!$S:$S,$G67,通讯通路门店!$J:$J,"苹果体验店")</f>
        <v>0</v>
      </c>
      <c r="AE67" s="99">
        <f>COUNTIFS(通讯通路门店!$S:$S,$G67,通讯通路门店!$J:$J,"其他品牌专卖店")</f>
        <v>0</v>
      </c>
      <c r="AF67" s="99">
        <f>SUMIFS(通讯通路门店!$BI:$BI,通讯通路门店!$S:$S,$G67)</f>
        <v>0</v>
      </c>
      <c r="AG67" s="99">
        <f>SUMIFS(通讯通路门店!$BH:$BH,通讯通路门店!$S:$S,$G67)</f>
        <v>0</v>
      </c>
      <c r="AH67" s="99">
        <f t="shared" si="1"/>
        <v>0</v>
      </c>
      <c r="AI67" s="99">
        <f>SUMIFS(通讯通路门店!$BB:$BB,通讯通路门店!$S:$S,$G67)</f>
        <v>0</v>
      </c>
      <c r="AJ67" s="99">
        <f>SUMIFS(通讯通路门店!$BE:$BE,通讯通路门店!$S:$S,$G67)</f>
        <v>0</v>
      </c>
      <c r="AK67" s="99">
        <f>SUMIFS(通讯通路门店!$BG:$BG,通讯通路门店!$S:$S,$G67)</f>
        <v>0</v>
      </c>
      <c r="AL67" s="99">
        <f>SUMIFS(通讯通路门店!$BC:$BC,通讯通路门店!$S:$S,$G67)</f>
        <v>0</v>
      </c>
      <c r="AM67" s="99">
        <f>SUMIFS(通讯通路门店!$BD:$BD,通讯通路门店!$S:$S,$G67)</f>
        <v>0</v>
      </c>
      <c r="AN67" s="99">
        <f>SUMIFS(通讯通路门店!$BF:$BF,通讯通路门店!$S:$S,$G67)</f>
        <v>0</v>
      </c>
      <c r="AO67" s="99">
        <f t="shared" si="2"/>
        <v>0</v>
      </c>
      <c r="AP67" s="99">
        <f>SUMIFS(通讯通路门店!$K:$K,通讯通路门店!$S:$S,$G67)</f>
        <v>0</v>
      </c>
      <c r="AQ67" s="83"/>
      <c r="AR67" s="99">
        <f>SUMIFS(通讯通路门店!$T:$T,通讯通路门店!$S:$S,$G67)</f>
        <v>0</v>
      </c>
      <c r="AS67" s="99">
        <f>SUMIFS(通讯通路门店!$U:$U,通讯通路门店!$S:$S,$G67)</f>
        <v>0</v>
      </c>
      <c r="AT67" s="99">
        <f>SUMIFS(通讯通路门店!$V:$V,通讯通路门店!$S:$S,$G67)</f>
        <v>0</v>
      </c>
      <c r="AU67" s="99">
        <f>SUMIFS(通讯通路门店!$W:$W,通讯通路门店!$S:$S,$G67)</f>
        <v>0</v>
      </c>
      <c r="AV67" s="99">
        <f>SUMIFS(通讯通路门店!$Z:$Z,通讯通路门店!$S:$S,$G67)</f>
        <v>0</v>
      </c>
      <c r="AW67" s="99">
        <f>SUMIFS(通讯通路门店!$AB:$AB,通讯通路门店!$S:$S,$G67)</f>
        <v>0</v>
      </c>
      <c r="AX67" s="99">
        <f>SUMIFS(通讯通路门店!$X:$X,通讯通路门店!$S:$S,$G67)</f>
        <v>0</v>
      </c>
      <c r="AY67" s="99">
        <f>SUMIFS(通讯通路门店!$Y:$Y,通讯通路门店!$S:$S,$G67)</f>
        <v>0</v>
      </c>
      <c r="AZ67" s="99">
        <f>SUMIFS(通讯通路门店!$AA:$AA,通讯通路门店!$S:$S,$G67)</f>
        <v>0</v>
      </c>
      <c r="BA67" s="99">
        <f t="shared" si="3"/>
        <v>0</v>
      </c>
      <c r="BB67" s="99">
        <f t="shared" si="4"/>
        <v>0</v>
      </c>
      <c r="BC67" s="99">
        <f>SUMIFS(通讯通路门店!$W:$W,通讯通路门店!$S:$S,$G67,通讯通路门店!$J:$J,"荣耀体验店")+SUMIFS(通讯通路门店!$W:$W,通讯通路门店!$S:$S,$G67,通讯通路门店!$J:$J,"荣耀授权专卖店")</f>
        <v>0</v>
      </c>
      <c r="BD67" s="99">
        <f>SUMIFS(通讯通路门店!$Z:$Z,通讯通路门店!$S:$S,$G67,通讯通路门店!$J:$J,"VIVO体验店")</f>
        <v>0</v>
      </c>
      <c r="BE67" s="99">
        <f>SUMIFS(通讯通路门店!$AB:$AB,通讯通路门店!$S:$S,$G67,通讯通路门店!$J:$J,"OPPO体验店")</f>
        <v>0</v>
      </c>
      <c r="BF67" s="99">
        <f>SUMIFS(通讯通路门店!$X:$X,通讯通路门店!$S:$S,$G67,通讯通路门店!$J:$J,"华为授权体验店")+SUMIFS(通讯通路门店!$AA:$AA,通讯通路门店!$S:$S,$G67,通讯通路门店!$J:$J,"华为堡垒店")</f>
        <v>0</v>
      </c>
      <c r="BG67" s="99">
        <f>SUMIFS(通讯通路门店!$Y:$Y,通讯通路门店!$S:$S,$G67,通讯通路门店!$J:$J,"小米体验店")</f>
        <v>0</v>
      </c>
      <c r="BH67" s="99">
        <f>SUMIFS(通讯通路门店!$AA:$AA,通讯通路门店!$S:$S,$G67,通讯通路门店!$J:$J,"苹果体验店")</f>
        <v>0</v>
      </c>
      <c r="BI67" s="99">
        <f>SUMIFS(通讯通路门店!$K:$K,通讯通路门店!$S:$S,$G67,通讯通路门店!$J:$J,"其他品牌专卖店")</f>
        <v>0</v>
      </c>
      <c r="BJ67" s="99">
        <f>SUMIFS(通讯通路门店!$AC:$AC,通讯通路门店!$S:$S,$G67)</f>
        <v>0</v>
      </c>
      <c r="BK67" s="99">
        <f>SUMIFS(通讯通路门店!$AD:$AD,通讯通路门店!$S:$S,$G67)</f>
        <v>0</v>
      </c>
      <c r="BL67" s="99">
        <f>SUMIFS(通讯通路门店!$AE:$AE,通讯通路门店!$S:$S,$G67)</f>
        <v>0</v>
      </c>
      <c r="BM67" s="99">
        <f>SUMIFS(通讯通路门店!$AF:$AF,通讯通路门店!$S:$S,$G67)</f>
        <v>0</v>
      </c>
      <c r="BN67" s="99">
        <f>SUMIFS(通讯通路门店!$AG:$AG,通讯通路门店!$S:$S,$G67)</f>
        <v>0</v>
      </c>
      <c r="BO67" s="99">
        <f>SUMIFS(通讯通路门店!$AH:$AH,通讯通路门店!$S:$S,$G67)</f>
        <v>0</v>
      </c>
      <c r="BP67" s="99">
        <f>SUMIFS(通讯通路门店!$AI:$AI,通讯通路门店!$S:$S,$G67)</f>
        <v>0</v>
      </c>
      <c r="BQ67" s="83"/>
    </row>
    <row r="68" spans="1:69">
      <c r="A68" s="99" t="str">
        <f>IFERROR(_xlfn.XLOOKUP($G68,通讯通路门店!$S$4:$S$993933,通讯通路门店!$A$4:$A$993933,0,0),"")</f>
        <v/>
      </c>
      <c r="B68" s="99" t="str">
        <f>IFERROR(_xlfn.XLOOKUP($G68,通讯通路门店!$S$4:$S$993933,通讯通路门店!$B$4:$B$993933,0,0),"")</f>
        <v/>
      </c>
      <c r="C68" s="99" t="str">
        <f>IFERROR(_xlfn.XLOOKUP($G68,通讯通路门店!$S$4:$S$993933,通讯通路门店!$C$4:$C$993933,0,0),"")</f>
        <v/>
      </c>
      <c r="D68" s="99" t="str">
        <f>IFERROR(_xlfn.XLOOKUP($G68,通讯通路门店!$S$4:$S$993933,通讯通路门店!$D$4:$D$993933,0,0),"")</f>
        <v/>
      </c>
      <c r="E68" s="83"/>
      <c r="F68" s="83"/>
      <c r="G68" s="101" t="e">
        <v>#N/A</v>
      </c>
      <c r="H68" s="102" t="str">
        <f>IFERROR(_xlfn.XLOOKUP($G68,通讯通路门店!$S$4:$S$993933,通讯通路门店!$R$4:$R$993933,0,0),"")</f>
        <v/>
      </c>
      <c r="I68" s="83"/>
      <c r="J68" s="83"/>
      <c r="K68" s="83"/>
      <c r="L68" s="83"/>
      <c r="M68" s="83"/>
      <c r="N68" s="83"/>
      <c r="O68" s="83"/>
      <c r="P68" s="83"/>
      <c r="Q68" s="83"/>
      <c r="R68" s="83"/>
      <c r="S68" s="83"/>
      <c r="T68" s="83"/>
      <c r="U68" s="99">
        <f>COUNTIF(通讯通路门店!$S:$S,$G68)</f>
        <v>0</v>
      </c>
      <c r="V68" s="99">
        <f>COUNTIFS(通讯通路门店!$S:$S,$G68,通讯通路门店!$J:$J,"综合卖场")</f>
        <v>0</v>
      </c>
      <c r="W68" s="99">
        <f>SUMIFS(通讯通路门店!$AJ:$AJ,通讯通路门店!$S:$S,通讯客户沙盘!$G68)</f>
        <v>0</v>
      </c>
      <c r="X68" s="99">
        <f t="shared" ref="X68:X131" si="5">Y68+Z68+AA68+AB68+AC68+AD68+AE68</f>
        <v>0</v>
      </c>
      <c r="Y68" s="99">
        <f>COUNTIFS(通讯通路门店!$S:$S,$G68,通讯通路门店!$J:$J,"荣耀体验店")+COUNTIFS(通讯通路门店!$S:$S,$G68,通讯通路门店!$J:$J,"荣耀授权专卖店")</f>
        <v>0</v>
      </c>
      <c r="Z68" s="99">
        <f>COUNTIFS(通讯通路门店!$S:$S,$G68,通讯通路门店!$J:$J,"VIVO体验店")</f>
        <v>0</v>
      </c>
      <c r="AA68" s="99">
        <f>COUNTIFS(通讯通路门店!$S:$S,$G68,通讯通路门店!$J:$J,"OPPO体验店")</f>
        <v>0</v>
      </c>
      <c r="AB68" s="99">
        <f>COUNTIFS(通讯通路门店!$S:$S,$G68,通讯通路门店!$J:$J,"华为授权体验店")+COUNTIFS(通讯通路门店!$S:$S,$G68,通讯通路门店!$J:$J,"华为堡垒店")</f>
        <v>0</v>
      </c>
      <c r="AC68" s="99">
        <f>COUNTIFS(通讯通路门店!$S:$S,$G68,通讯通路门店!$J:$J,"小米体验店")</f>
        <v>0</v>
      </c>
      <c r="AD68" s="99">
        <f>COUNTIFS(通讯通路门店!$S:$S,$G68,通讯通路门店!$J:$J,"苹果体验店")</f>
        <v>0</v>
      </c>
      <c r="AE68" s="99">
        <f>COUNTIFS(通讯通路门店!$S:$S,$G68,通讯通路门店!$J:$J,"其他品牌专卖店")</f>
        <v>0</v>
      </c>
      <c r="AF68" s="99">
        <f>SUMIFS(通讯通路门店!$BI:$BI,通讯通路门店!$S:$S,$G68)</f>
        <v>0</v>
      </c>
      <c r="AG68" s="99">
        <f>SUMIFS(通讯通路门店!$BH:$BH,通讯通路门店!$S:$S,$G68)</f>
        <v>0</v>
      </c>
      <c r="AH68" s="99">
        <f t="shared" ref="AH68:AH131" si="6">AI68+AJ68+AK68+AL68+AM68+AN68</f>
        <v>0</v>
      </c>
      <c r="AI68" s="99">
        <f>SUMIFS(通讯通路门店!$BB:$BB,通讯通路门店!$S:$S,$G68)</f>
        <v>0</v>
      </c>
      <c r="AJ68" s="99">
        <f>SUMIFS(通讯通路门店!$BE:$BE,通讯通路门店!$S:$S,$G68)</f>
        <v>0</v>
      </c>
      <c r="AK68" s="99">
        <f>SUMIFS(通讯通路门店!$BG:$BG,通讯通路门店!$S:$S,$G68)</f>
        <v>0</v>
      </c>
      <c r="AL68" s="99">
        <f>SUMIFS(通讯通路门店!$BC:$BC,通讯通路门店!$S:$S,$G68)</f>
        <v>0</v>
      </c>
      <c r="AM68" s="99">
        <f>SUMIFS(通讯通路门店!$BD:$BD,通讯通路门店!$S:$S,$G68)</f>
        <v>0</v>
      </c>
      <c r="AN68" s="99">
        <f>SUMIFS(通讯通路门店!$BF:$BF,通讯通路门店!$S:$S,$G68)</f>
        <v>0</v>
      </c>
      <c r="AO68" s="99">
        <f t="shared" ref="AO68:AO131" si="7">AP68+AQ68</f>
        <v>0</v>
      </c>
      <c r="AP68" s="99">
        <f>SUMIFS(通讯通路门店!$K:$K,通讯通路门店!$S:$S,$G68)</f>
        <v>0</v>
      </c>
      <c r="AQ68" s="83"/>
      <c r="AR68" s="99">
        <f>SUMIFS(通讯通路门店!$T:$T,通讯通路门店!$S:$S,$G68)</f>
        <v>0</v>
      </c>
      <c r="AS68" s="99">
        <f>SUMIFS(通讯通路门店!$U:$U,通讯通路门店!$S:$S,$G68)</f>
        <v>0</v>
      </c>
      <c r="AT68" s="99">
        <f>SUMIFS(通讯通路门店!$V:$V,通讯通路门店!$S:$S,$G68)</f>
        <v>0</v>
      </c>
      <c r="AU68" s="99">
        <f>SUMIFS(通讯通路门店!$W:$W,通讯通路门店!$S:$S,$G68)</f>
        <v>0</v>
      </c>
      <c r="AV68" s="99">
        <f>SUMIFS(通讯通路门店!$Z:$Z,通讯通路门店!$S:$S,$G68)</f>
        <v>0</v>
      </c>
      <c r="AW68" s="99">
        <f>SUMIFS(通讯通路门店!$AB:$AB,通讯通路门店!$S:$S,$G68)</f>
        <v>0</v>
      </c>
      <c r="AX68" s="99">
        <f>SUMIFS(通讯通路门店!$X:$X,通讯通路门店!$S:$S,$G68)</f>
        <v>0</v>
      </c>
      <c r="AY68" s="99">
        <f>SUMIFS(通讯通路门店!$Y:$Y,通讯通路门店!$S:$S,$G68)</f>
        <v>0</v>
      </c>
      <c r="AZ68" s="99">
        <f>SUMIFS(通讯通路门店!$AA:$AA,通讯通路门店!$S:$S,$G68)</f>
        <v>0</v>
      </c>
      <c r="BA68" s="99">
        <f t="shared" ref="BA68:BA131" si="8">AP68-BB68</f>
        <v>0</v>
      </c>
      <c r="BB68" s="99">
        <f t="shared" ref="BB68:BB131" si="9">BC68+BD68+BE68+BF68+BG68+BH68</f>
        <v>0</v>
      </c>
      <c r="BC68" s="99">
        <f>SUMIFS(通讯通路门店!$W:$W,通讯通路门店!$S:$S,$G68,通讯通路门店!$J:$J,"荣耀体验店")+SUMIFS(通讯通路门店!$W:$W,通讯通路门店!$S:$S,$G68,通讯通路门店!$J:$J,"荣耀授权专卖店")</f>
        <v>0</v>
      </c>
      <c r="BD68" s="99">
        <f>SUMIFS(通讯通路门店!$Z:$Z,通讯通路门店!$S:$S,$G68,通讯通路门店!$J:$J,"VIVO体验店")</f>
        <v>0</v>
      </c>
      <c r="BE68" s="99">
        <f>SUMIFS(通讯通路门店!$AB:$AB,通讯通路门店!$S:$S,$G68,通讯通路门店!$J:$J,"OPPO体验店")</f>
        <v>0</v>
      </c>
      <c r="BF68" s="99">
        <f>SUMIFS(通讯通路门店!$X:$X,通讯通路门店!$S:$S,$G68,通讯通路门店!$J:$J,"华为授权体验店")+SUMIFS(通讯通路门店!$AA:$AA,通讯通路门店!$S:$S,$G68,通讯通路门店!$J:$J,"华为堡垒店")</f>
        <v>0</v>
      </c>
      <c r="BG68" s="99">
        <f>SUMIFS(通讯通路门店!$Y:$Y,通讯通路门店!$S:$S,$G68,通讯通路门店!$J:$J,"小米体验店")</f>
        <v>0</v>
      </c>
      <c r="BH68" s="99">
        <f>SUMIFS(通讯通路门店!$AA:$AA,通讯通路门店!$S:$S,$G68,通讯通路门店!$J:$J,"苹果体验店")</f>
        <v>0</v>
      </c>
      <c r="BI68" s="99">
        <f>SUMIFS(通讯通路门店!$K:$K,通讯通路门店!$S:$S,$G68,通讯通路门店!$J:$J,"其他品牌专卖店")</f>
        <v>0</v>
      </c>
      <c r="BJ68" s="99">
        <f>SUMIFS(通讯通路门店!$AC:$AC,通讯通路门店!$S:$S,$G68)</f>
        <v>0</v>
      </c>
      <c r="BK68" s="99">
        <f>SUMIFS(通讯通路门店!$AD:$AD,通讯通路门店!$S:$S,$G68)</f>
        <v>0</v>
      </c>
      <c r="BL68" s="99">
        <f>SUMIFS(通讯通路门店!$AE:$AE,通讯通路门店!$S:$S,$G68)</f>
        <v>0</v>
      </c>
      <c r="BM68" s="99">
        <f>SUMIFS(通讯通路门店!$AF:$AF,通讯通路门店!$S:$S,$G68)</f>
        <v>0</v>
      </c>
      <c r="BN68" s="99">
        <f>SUMIFS(通讯通路门店!$AG:$AG,通讯通路门店!$S:$S,$G68)</f>
        <v>0</v>
      </c>
      <c r="BO68" s="99">
        <f>SUMIFS(通讯通路门店!$AH:$AH,通讯通路门店!$S:$S,$G68)</f>
        <v>0</v>
      </c>
      <c r="BP68" s="99">
        <f>SUMIFS(通讯通路门店!$AI:$AI,通讯通路门店!$S:$S,$G68)</f>
        <v>0</v>
      </c>
      <c r="BQ68" s="83"/>
    </row>
    <row r="69" spans="1:69">
      <c r="A69" s="99" t="str">
        <f>IFERROR(_xlfn.XLOOKUP($G69,通讯通路门店!$S$4:$S$993933,通讯通路门店!$A$4:$A$993933,0,0),"")</f>
        <v/>
      </c>
      <c r="B69" s="99" t="str">
        <f>IFERROR(_xlfn.XLOOKUP($G69,通讯通路门店!$S$4:$S$993933,通讯通路门店!$B$4:$B$993933,0,0),"")</f>
        <v/>
      </c>
      <c r="C69" s="99" t="str">
        <f>IFERROR(_xlfn.XLOOKUP($G69,通讯通路门店!$S$4:$S$993933,通讯通路门店!$C$4:$C$993933,0,0),"")</f>
        <v/>
      </c>
      <c r="D69" s="99" t="str">
        <f>IFERROR(_xlfn.XLOOKUP($G69,通讯通路门店!$S$4:$S$993933,通讯通路门店!$D$4:$D$993933,0,0),"")</f>
        <v/>
      </c>
      <c r="E69" s="83"/>
      <c r="F69" s="83"/>
      <c r="G69" s="101" t="e">
        <v>#N/A</v>
      </c>
      <c r="H69" s="102" t="str">
        <f>IFERROR(_xlfn.XLOOKUP($G69,通讯通路门店!$S$4:$S$993933,通讯通路门店!$R$4:$R$993933,0,0),"")</f>
        <v/>
      </c>
      <c r="I69" s="83"/>
      <c r="J69" s="83"/>
      <c r="K69" s="83"/>
      <c r="L69" s="83"/>
      <c r="M69" s="83"/>
      <c r="N69" s="83"/>
      <c r="O69" s="83"/>
      <c r="P69" s="83"/>
      <c r="Q69" s="83"/>
      <c r="R69" s="83"/>
      <c r="S69" s="83"/>
      <c r="T69" s="83"/>
      <c r="U69" s="99">
        <f>COUNTIF(通讯通路门店!$S:$S,$G69)</f>
        <v>0</v>
      </c>
      <c r="V69" s="99">
        <f>COUNTIFS(通讯通路门店!$S:$S,$G69,通讯通路门店!$J:$J,"综合卖场")</f>
        <v>0</v>
      </c>
      <c r="W69" s="99">
        <f>SUMIFS(通讯通路门店!$AJ:$AJ,通讯通路门店!$S:$S,通讯客户沙盘!$G69)</f>
        <v>0</v>
      </c>
      <c r="X69" s="99">
        <f t="shared" si="5"/>
        <v>0</v>
      </c>
      <c r="Y69" s="99">
        <f>COUNTIFS(通讯通路门店!$S:$S,$G69,通讯通路门店!$J:$J,"荣耀体验店")+COUNTIFS(通讯通路门店!$S:$S,$G69,通讯通路门店!$J:$J,"荣耀授权专卖店")</f>
        <v>0</v>
      </c>
      <c r="Z69" s="99">
        <f>COUNTIFS(通讯通路门店!$S:$S,$G69,通讯通路门店!$J:$J,"VIVO体验店")</f>
        <v>0</v>
      </c>
      <c r="AA69" s="99">
        <f>COUNTIFS(通讯通路门店!$S:$S,$G69,通讯通路门店!$J:$J,"OPPO体验店")</f>
        <v>0</v>
      </c>
      <c r="AB69" s="99">
        <f>COUNTIFS(通讯通路门店!$S:$S,$G69,通讯通路门店!$J:$J,"华为授权体验店")+COUNTIFS(通讯通路门店!$S:$S,$G69,通讯通路门店!$J:$J,"华为堡垒店")</f>
        <v>0</v>
      </c>
      <c r="AC69" s="99">
        <f>COUNTIFS(通讯通路门店!$S:$S,$G69,通讯通路门店!$J:$J,"小米体验店")</f>
        <v>0</v>
      </c>
      <c r="AD69" s="99">
        <f>COUNTIFS(通讯通路门店!$S:$S,$G69,通讯通路门店!$J:$J,"苹果体验店")</f>
        <v>0</v>
      </c>
      <c r="AE69" s="99">
        <f>COUNTIFS(通讯通路门店!$S:$S,$G69,通讯通路门店!$J:$J,"其他品牌专卖店")</f>
        <v>0</v>
      </c>
      <c r="AF69" s="99">
        <f>SUMIFS(通讯通路门店!$BI:$BI,通讯通路门店!$S:$S,$G69)</f>
        <v>0</v>
      </c>
      <c r="AG69" s="99">
        <f>SUMIFS(通讯通路门店!$BH:$BH,通讯通路门店!$S:$S,$G69)</f>
        <v>0</v>
      </c>
      <c r="AH69" s="99">
        <f t="shared" si="6"/>
        <v>0</v>
      </c>
      <c r="AI69" s="99">
        <f>SUMIFS(通讯通路门店!$BB:$BB,通讯通路门店!$S:$S,$G69)</f>
        <v>0</v>
      </c>
      <c r="AJ69" s="99">
        <f>SUMIFS(通讯通路门店!$BE:$BE,通讯通路门店!$S:$S,$G69)</f>
        <v>0</v>
      </c>
      <c r="AK69" s="99">
        <f>SUMIFS(通讯通路门店!$BG:$BG,通讯通路门店!$S:$S,$G69)</f>
        <v>0</v>
      </c>
      <c r="AL69" s="99">
        <f>SUMIFS(通讯通路门店!$BC:$BC,通讯通路门店!$S:$S,$G69)</f>
        <v>0</v>
      </c>
      <c r="AM69" s="99">
        <f>SUMIFS(通讯通路门店!$BD:$BD,通讯通路门店!$S:$S,$G69)</f>
        <v>0</v>
      </c>
      <c r="AN69" s="99">
        <f>SUMIFS(通讯通路门店!$BF:$BF,通讯通路门店!$S:$S,$G69)</f>
        <v>0</v>
      </c>
      <c r="AO69" s="99">
        <f t="shared" si="7"/>
        <v>0</v>
      </c>
      <c r="AP69" s="99">
        <f>SUMIFS(通讯通路门店!$K:$K,通讯通路门店!$S:$S,$G69)</f>
        <v>0</v>
      </c>
      <c r="AQ69" s="83"/>
      <c r="AR69" s="99">
        <f>SUMIFS(通讯通路门店!$T:$T,通讯通路门店!$S:$S,$G69)</f>
        <v>0</v>
      </c>
      <c r="AS69" s="99">
        <f>SUMIFS(通讯通路门店!$U:$U,通讯通路门店!$S:$S,$G69)</f>
        <v>0</v>
      </c>
      <c r="AT69" s="99">
        <f>SUMIFS(通讯通路门店!$V:$V,通讯通路门店!$S:$S,$G69)</f>
        <v>0</v>
      </c>
      <c r="AU69" s="99">
        <f>SUMIFS(通讯通路门店!$W:$W,通讯通路门店!$S:$S,$G69)</f>
        <v>0</v>
      </c>
      <c r="AV69" s="99">
        <f>SUMIFS(通讯通路门店!$Z:$Z,通讯通路门店!$S:$S,$G69)</f>
        <v>0</v>
      </c>
      <c r="AW69" s="99">
        <f>SUMIFS(通讯通路门店!$AB:$AB,通讯通路门店!$S:$S,$G69)</f>
        <v>0</v>
      </c>
      <c r="AX69" s="99">
        <f>SUMIFS(通讯通路门店!$X:$X,通讯通路门店!$S:$S,$G69)</f>
        <v>0</v>
      </c>
      <c r="AY69" s="99">
        <f>SUMIFS(通讯通路门店!$Y:$Y,通讯通路门店!$S:$S,$G69)</f>
        <v>0</v>
      </c>
      <c r="AZ69" s="99">
        <f>SUMIFS(通讯通路门店!$AA:$AA,通讯通路门店!$S:$S,$G69)</f>
        <v>0</v>
      </c>
      <c r="BA69" s="99">
        <f t="shared" si="8"/>
        <v>0</v>
      </c>
      <c r="BB69" s="99">
        <f t="shared" si="9"/>
        <v>0</v>
      </c>
      <c r="BC69" s="99">
        <f>SUMIFS(通讯通路门店!$W:$W,通讯通路门店!$S:$S,$G69,通讯通路门店!$J:$J,"荣耀体验店")+SUMIFS(通讯通路门店!$W:$W,通讯通路门店!$S:$S,$G69,通讯通路门店!$J:$J,"荣耀授权专卖店")</f>
        <v>0</v>
      </c>
      <c r="BD69" s="99">
        <f>SUMIFS(通讯通路门店!$Z:$Z,通讯通路门店!$S:$S,$G69,通讯通路门店!$J:$J,"VIVO体验店")</f>
        <v>0</v>
      </c>
      <c r="BE69" s="99">
        <f>SUMIFS(通讯通路门店!$AB:$AB,通讯通路门店!$S:$S,$G69,通讯通路门店!$J:$J,"OPPO体验店")</f>
        <v>0</v>
      </c>
      <c r="BF69" s="99">
        <f>SUMIFS(通讯通路门店!$X:$X,通讯通路门店!$S:$S,$G69,通讯通路门店!$J:$J,"华为授权体验店")+SUMIFS(通讯通路门店!$AA:$AA,通讯通路门店!$S:$S,$G69,通讯通路门店!$J:$J,"华为堡垒店")</f>
        <v>0</v>
      </c>
      <c r="BG69" s="99">
        <f>SUMIFS(通讯通路门店!$Y:$Y,通讯通路门店!$S:$S,$G69,通讯通路门店!$J:$J,"小米体验店")</f>
        <v>0</v>
      </c>
      <c r="BH69" s="99">
        <f>SUMIFS(通讯通路门店!$AA:$AA,通讯通路门店!$S:$S,$G69,通讯通路门店!$J:$J,"苹果体验店")</f>
        <v>0</v>
      </c>
      <c r="BI69" s="99">
        <f>SUMIFS(通讯通路门店!$K:$K,通讯通路门店!$S:$S,$G69,通讯通路门店!$J:$J,"其他品牌专卖店")</f>
        <v>0</v>
      </c>
      <c r="BJ69" s="99">
        <f>SUMIFS(通讯通路门店!$AC:$AC,通讯通路门店!$S:$S,$G69)</f>
        <v>0</v>
      </c>
      <c r="BK69" s="99">
        <f>SUMIFS(通讯通路门店!$AD:$AD,通讯通路门店!$S:$S,$G69)</f>
        <v>0</v>
      </c>
      <c r="BL69" s="99">
        <f>SUMIFS(通讯通路门店!$AE:$AE,通讯通路门店!$S:$S,$G69)</f>
        <v>0</v>
      </c>
      <c r="BM69" s="99">
        <f>SUMIFS(通讯通路门店!$AF:$AF,通讯通路门店!$S:$S,$G69)</f>
        <v>0</v>
      </c>
      <c r="BN69" s="99">
        <f>SUMIFS(通讯通路门店!$AG:$AG,通讯通路门店!$S:$S,$G69)</f>
        <v>0</v>
      </c>
      <c r="BO69" s="99">
        <f>SUMIFS(通讯通路门店!$AH:$AH,通讯通路门店!$S:$S,$G69)</f>
        <v>0</v>
      </c>
      <c r="BP69" s="99">
        <f>SUMIFS(通讯通路门店!$AI:$AI,通讯通路门店!$S:$S,$G69)</f>
        <v>0</v>
      </c>
      <c r="BQ69" s="83"/>
    </row>
    <row r="70" spans="1:69">
      <c r="A70" s="99" t="str">
        <f>IFERROR(_xlfn.XLOOKUP($G70,通讯通路门店!$S$4:$S$993933,通讯通路门店!$A$4:$A$993933,0,0),"")</f>
        <v/>
      </c>
      <c r="B70" s="99" t="str">
        <f>IFERROR(_xlfn.XLOOKUP($G70,通讯通路门店!$S$4:$S$993933,通讯通路门店!$B$4:$B$993933,0,0),"")</f>
        <v/>
      </c>
      <c r="C70" s="99" t="str">
        <f>IFERROR(_xlfn.XLOOKUP($G70,通讯通路门店!$S$4:$S$993933,通讯通路门店!$C$4:$C$993933,0,0),"")</f>
        <v/>
      </c>
      <c r="D70" s="99" t="str">
        <f>IFERROR(_xlfn.XLOOKUP($G70,通讯通路门店!$S$4:$S$993933,通讯通路门店!$D$4:$D$993933,0,0),"")</f>
        <v/>
      </c>
      <c r="E70" s="83"/>
      <c r="F70" s="83"/>
      <c r="G70" s="101" t="e">
        <v>#N/A</v>
      </c>
      <c r="H70" s="102" t="str">
        <f>IFERROR(_xlfn.XLOOKUP($G70,通讯通路门店!$S$4:$S$993933,通讯通路门店!$R$4:$R$993933,0,0),"")</f>
        <v/>
      </c>
      <c r="I70" s="83"/>
      <c r="J70" s="83"/>
      <c r="K70" s="83"/>
      <c r="L70" s="83"/>
      <c r="M70" s="83"/>
      <c r="N70" s="83"/>
      <c r="O70" s="83"/>
      <c r="P70" s="83"/>
      <c r="Q70" s="83"/>
      <c r="R70" s="83"/>
      <c r="S70" s="83"/>
      <c r="T70" s="83"/>
      <c r="U70" s="99">
        <f>COUNTIF(通讯通路门店!$S:$S,$G70)</f>
        <v>0</v>
      </c>
      <c r="V70" s="99">
        <f>COUNTIFS(通讯通路门店!$S:$S,$G70,通讯通路门店!$J:$J,"综合卖场")</f>
        <v>0</v>
      </c>
      <c r="W70" s="99">
        <f>SUMIFS(通讯通路门店!$AJ:$AJ,通讯通路门店!$S:$S,通讯客户沙盘!$G70)</f>
        <v>0</v>
      </c>
      <c r="X70" s="99">
        <f t="shared" si="5"/>
        <v>0</v>
      </c>
      <c r="Y70" s="99">
        <f>COUNTIFS(通讯通路门店!$S:$S,$G70,通讯通路门店!$J:$J,"荣耀体验店")+COUNTIFS(通讯通路门店!$S:$S,$G70,通讯通路门店!$J:$J,"荣耀授权专卖店")</f>
        <v>0</v>
      </c>
      <c r="Z70" s="99">
        <f>COUNTIFS(通讯通路门店!$S:$S,$G70,通讯通路门店!$J:$J,"VIVO体验店")</f>
        <v>0</v>
      </c>
      <c r="AA70" s="99">
        <f>COUNTIFS(通讯通路门店!$S:$S,$G70,通讯通路门店!$J:$J,"OPPO体验店")</f>
        <v>0</v>
      </c>
      <c r="AB70" s="99">
        <f>COUNTIFS(通讯通路门店!$S:$S,$G70,通讯通路门店!$J:$J,"华为授权体验店")+COUNTIFS(通讯通路门店!$S:$S,$G70,通讯通路门店!$J:$J,"华为堡垒店")</f>
        <v>0</v>
      </c>
      <c r="AC70" s="99">
        <f>COUNTIFS(通讯通路门店!$S:$S,$G70,通讯通路门店!$J:$J,"小米体验店")</f>
        <v>0</v>
      </c>
      <c r="AD70" s="99">
        <f>COUNTIFS(通讯通路门店!$S:$S,$G70,通讯通路门店!$J:$J,"苹果体验店")</f>
        <v>0</v>
      </c>
      <c r="AE70" s="99">
        <f>COUNTIFS(通讯通路门店!$S:$S,$G70,通讯通路门店!$J:$J,"其他品牌专卖店")</f>
        <v>0</v>
      </c>
      <c r="AF70" s="99">
        <f>SUMIFS(通讯通路门店!$BI:$BI,通讯通路门店!$S:$S,$G70)</f>
        <v>0</v>
      </c>
      <c r="AG70" s="99">
        <f>SUMIFS(通讯通路门店!$BH:$BH,通讯通路门店!$S:$S,$G70)</f>
        <v>0</v>
      </c>
      <c r="AH70" s="99">
        <f t="shared" si="6"/>
        <v>0</v>
      </c>
      <c r="AI70" s="99">
        <f>SUMIFS(通讯通路门店!$BB:$BB,通讯通路门店!$S:$S,$G70)</f>
        <v>0</v>
      </c>
      <c r="AJ70" s="99">
        <f>SUMIFS(通讯通路门店!$BE:$BE,通讯通路门店!$S:$S,$G70)</f>
        <v>0</v>
      </c>
      <c r="AK70" s="99">
        <f>SUMIFS(通讯通路门店!$BG:$BG,通讯通路门店!$S:$S,$G70)</f>
        <v>0</v>
      </c>
      <c r="AL70" s="99">
        <f>SUMIFS(通讯通路门店!$BC:$BC,通讯通路门店!$S:$S,$G70)</f>
        <v>0</v>
      </c>
      <c r="AM70" s="99">
        <f>SUMIFS(通讯通路门店!$BD:$BD,通讯通路门店!$S:$S,$G70)</f>
        <v>0</v>
      </c>
      <c r="AN70" s="99">
        <f>SUMIFS(通讯通路门店!$BF:$BF,通讯通路门店!$S:$S,$G70)</f>
        <v>0</v>
      </c>
      <c r="AO70" s="99">
        <f t="shared" si="7"/>
        <v>0</v>
      </c>
      <c r="AP70" s="99">
        <f>SUMIFS(通讯通路门店!$K:$K,通讯通路门店!$S:$S,$G70)</f>
        <v>0</v>
      </c>
      <c r="AQ70" s="83"/>
      <c r="AR70" s="99">
        <f>SUMIFS(通讯通路门店!$T:$T,通讯通路门店!$S:$S,$G70)</f>
        <v>0</v>
      </c>
      <c r="AS70" s="99">
        <f>SUMIFS(通讯通路门店!$U:$U,通讯通路门店!$S:$S,$G70)</f>
        <v>0</v>
      </c>
      <c r="AT70" s="99">
        <f>SUMIFS(通讯通路门店!$V:$V,通讯通路门店!$S:$S,$G70)</f>
        <v>0</v>
      </c>
      <c r="AU70" s="99">
        <f>SUMIFS(通讯通路门店!$W:$W,通讯通路门店!$S:$S,$G70)</f>
        <v>0</v>
      </c>
      <c r="AV70" s="99">
        <f>SUMIFS(通讯通路门店!$Z:$Z,通讯通路门店!$S:$S,$G70)</f>
        <v>0</v>
      </c>
      <c r="AW70" s="99">
        <f>SUMIFS(通讯通路门店!$AB:$AB,通讯通路门店!$S:$S,$G70)</f>
        <v>0</v>
      </c>
      <c r="AX70" s="99">
        <f>SUMIFS(通讯通路门店!$X:$X,通讯通路门店!$S:$S,$G70)</f>
        <v>0</v>
      </c>
      <c r="AY70" s="99">
        <f>SUMIFS(通讯通路门店!$Y:$Y,通讯通路门店!$S:$S,$G70)</f>
        <v>0</v>
      </c>
      <c r="AZ70" s="99">
        <f>SUMIFS(通讯通路门店!$AA:$AA,通讯通路门店!$S:$S,$G70)</f>
        <v>0</v>
      </c>
      <c r="BA70" s="99">
        <f t="shared" si="8"/>
        <v>0</v>
      </c>
      <c r="BB70" s="99">
        <f t="shared" si="9"/>
        <v>0</v>
      </c>
      <c r="BC70" s="99">
        <f>SUMIFS(通讯通路门店!$W:$W,通讯通路门店!$S:$S,$G70,通讯通路门店!$J:$J,"荣耀体验店")+SUMIFS(通讯通路门店!$W:$W,通讯通路门店!$S:$S,$G70,通讯通路门店!$J:$J,"荣耀授权专卖店")</f>
        <v>0</v>
      </c>
      <c r="BD70" s="99">
        <f>SUMIFS(通讯通路门店!$Z:$Z,通讯通路门店!$S:$S,$G70,通讯通路门店!$J:$J,"VIVO体验店")</f>
        <v>0</v>
      </c>
      <c r="BE70" s="99">
        <f>SUMIFS(通讯通路门店!$AB:$AB,通讯通路门店!$S:$S,$G70,通讯通路门店!$J:$J,"OPPO体验店")</f>
        <v>0</v>
      </c>
      <c r="BF70" s="99">
        <f>SUMIFS(通讯通路门店!$X:$X,通讯通路门店!$S:$S,$G70,通讯通路门店!$J:$J,"华为授权体验店")+SUMIFS(通讯通路门店!$AA:$AA,通讯通路门店!$S:$S,$G70,通讯通路门店!$J:$J,"华为堡垒店")</f>
        <v>0</v>
      </c>
      <c r="BG70" s="99">
        <f>SUMIFS(通讯通路门店!$Y:$Y,通讯通路门店!$S:$S,$G70,通讯通路门店!$J:$J,"小米体验店")</f>
        <v>0</v>
      </c>
      <c r="BH70" s="99">
        <f>SUMIFS(通讯通路门店!$AA:$AA,通讯通路门店!$S:$S,$G70,通讯通路门店!$J:$J,"苹果体验店")</f>
        <v>0</v>
      </c>
      <c r="BI70" s="99">
        <f>SUMIFS(通讯通路门店!$K:$K,通讯通路门店!$S:$S,$G70,通讯通路门店!$J:$J,"其他品牌专卖店")</f>
        <v>0</v>
      </c>
      <c r="BJ70" s="99">
        <f>SUMIFS(通讯通路门店!$AC:$AC,通讯通路门店!$S:$S,$G70)</f>
        <v>0</v>
      </c>
      <c r="BK70" s="99">
        <f>SUMIFS(通讯通路门店!$AD:$AD,通讯通路门店!$S:$S,$G70)</f>
        <v>0</v>
      </c>
      <c r="BL70" s="99">
        <f>SUMIFS(通讯通路门店!$AE:$AE,通讯通路门店!$S:$S,$G70)</f>
        <v>0</v>
      </c>
      <c r="BM70" s="99">
        <f>SUMIFS(通讯通路门店!$AF:$AF,通讯通路门店!$S:$S,$G70)</f>
        <v>0</v>
      </c>
      <c r="BN70" s="99">
        <f>SUMIFS(通讯通路门店!$AG:$AG,通讯通路门店!$S:$S,$G70)</f>
        <v>0</v>
      </c>
      <c r="BO70" s="99">
        <f>SUMIFS(通讯通路门店!$AH:$AH,通讯通路门店!$S:$S,$G70)</f>
        <v>0</v>
      </c>
      <c r="BP70" s="99">
        <f>SUMIFS(通讯通路门店!$AI:$AI,通讯通路门店!$S:$S,$G70)</f>
        <v>0</v>
      </c>
      <c r="BQ70" s="83"/>
    </row>
    <row r="71" spans="1:69">
      <c r="A71" s="99" t="str">
        <f>IFERROR(_xlfn.XLOOKUP($G71,通讯通路门店!$S$4:$S$993933,通讯通路门店!$A$4:$A$993933,0,0),"")</f>
        <v/>
      </c>
      <c r="B71" s="99" t="str">
        <f>IFERROR(_xlfn.XLOOKUP($G71,通讯通路门店!$S$4:$S$993933,通讯通路门店!$B$4:$B$993933,0,0),"")</f>
        <v/>
      </c>
      <c r="C71" s="99" t="str">
        <f>IFERROR(_xlfn.XLOOKUP($G71,通讯通路门店!$S$4:$S$993933,通讯通路门店!$C$4:$C$993933,0,0),"")</f>
        <v/>
      </c>
      <c r="D71" s="99" t="str">
        <f>IFERROR(_xlfn.XLOOKUP($G71,通讯通路门店!$S$4:$S$993933,通讯通路门店!$D$4:$D$993933,0,0),"")</f>
        <v/>
      </c>
      <c r="E71" s="83"/>
      <c r="F71" s="83"/>
      <c r="G71" s="101" t="e">
        <v>#N/A</v>
      </c>
      <c r="H71" s="102" t="str">
        <f>IFERROR(_xlfn.XLOOKUP($G71,通讯通路门店!$S$4:$S$993933,通讯通路门店!$R$4:$R$993933,0,0),"")</f>
        <v/>
      </c>
      <c r="I71" s="83"/>
      <c r="J71" s="83"/>
      <c r="K71" s="83"/>
      <c r="L71" s="83"/>
      <c r="M71" s="83"/>
      <c r="N71" s="83"/>
      <c r="O71" s="83"/>
      <c r="P71" s="83"/>
      <c r="Q71" s="83"/>
      <c r="R71" s="83"/>
      <c r="S71" s="83"/>
      <c r="T71" s="83"/>
      <c r="U71" s="99">
        <f>COUNTIF(通讯通路门店!$S:$S,$G71)</f>
        <v>0</v>
      </c>
      <c r="V71" s="99">
        <f>COUNTIFS(通讯通路门店!$S:$S,$G71,通讯通路门店!$J:$J,"综合卖场")</f>
        <v>0</v>
      </c>
      <c r="W71" s="99">
        <f>SUMIFS(通讯通路门店!$AJ:$AJ,通讯通路门店!$S:$S,通讯客户沙盘!$G71)</f>
        <v>0</v>
      </c>
      <c r="X71" s="99">
        <f t="shared" si="5"/>
        <v>0</v>
      </c>
      <c r="Y71" s="99">
        <f>COUNTIFS(通讯通路门店!$S:$S,$G71,通讯通路门店!$J:$J,"荣耀体验店")+COUNTIFS(通讯通路门店!$S:$S,$G71,通讯通路门店!$J:$J,"荣耀授权专卖店")</f>
        <v>0</v>
      </c>
      <c r="Z71" s="99">
        <f>COUNTIFS(通讯通路门店!$S:$S,$G71,通讯通路门店!$J:$J,"VIVO体验店")</f>
        <v>0</v>
      </c>
      <c r="AA71" s="99">
        <f>COUNTIFS(通讯通路门店!$S:$S,$G71,通讯通路门店!$J:$J,"OPPO体验店")</f>
        <v>0</v>
      </c>
      <c r="AB71" s="99">
        <f>COUNTIFS(通讯通路门店!$S:$S,$G71,通讯通路门店!$J:$J,"华为授权体验店")+COUNTIFS(通讯通路门店!$S:$S,$G71,通讯通路门店!$J:$J,"华为堡垒店")</f>
        <v>0</v>
      </c>
      <c r="AC71" s="99">
        <f>COUNTIFS(通讯通路门店!$S:$S,$G71,通讯通路门店!$J:$J,"小米体验店")</f>
        <v>0</v>
      </c>
      <c r="AD71" s="99">
        <f>COUNTIFS(通讯通路门店!$S:$S,$G71,通讯通路门店!$J:$J,"苹果体验店")</f>
        <v>0</v>
      </c>
      <c r="AE71" s="99">
        <f>COUNTIFS(通讯通路门店!$S:$S,$G71,通讯通路门店!$J:$J,"其他品牌专卖店")</f>
        <v>0</v>
      </c>
      <c r="AF71" s="99">
        <f>SUMIFS(通讯通路门店!$BI:$BI,通讯通路门店!$S:$S,$G71)</f>
        <v>0</v>
      </c>
      <c r="AG71" s="99">
        <f>SUMIFS(通讯通路门店!$BH:$BH,通讯通路门店!$S:$S,$G71)</f>
        <v>0</v>
      </c>
      <c r="AH71" s="99">
        <f t="shared" si="6"/>
        <v>0</v>
      </c>
      <c r="AI71" s="99">
        <f>SUMIFS(通讯通路门店!$BB:$BB,通讯通路门店!$S:$S,$G71)</f>
        <v>0</v>
      </c>
      <c r="AJ71" s="99">
        <f>SUMIFS(通讯通路门店!$BE:$BE,通讯通路门店!$S:$S,$G71)</f>
        <v>0</v>
      </c>
      <c r="AK71" s="99">
        <f>SUMIFS(通讯通路门店!$BG:$BG,通讯通路门店!$S:$S,$G71)</f>
        <v>0</v>
      </c>
      <c r="AL71" s="99">
        <f>SUMIFS(通讯通路门店!$BC:$BC,通讯通路门店!$S:$S,$G71)</f>
        <v>0</v>
      </c>
      <c r="AM71" s="99">
        <f>SUMIFS(通讯通路门店!$BD:$BD,通讯通路门店!$S:$S,$G71)</f>
        <v>0</v>
      </c>
      <c r="AN71" s="99">
        <f>SUMIFS(通讯通路门店!$BF:$BF,通讯通路门店!$S:$S,$G71)</f>
        <v>0</v>
      </c>
      <c r="AO71" s="99">
        <f t="shared" si="7"/>
        <v>0</v>
      </c>
      <c r="AP71" s="99">
        <f>SUMIFS(通讯通路门店!$K:$K,通讯通路门店!$S:$S,$G71)</f>
        <v>0</v>
      </c>
      <c r="AQ71" s="83"/>
      <c r="AR71" s="99">
        <f>SUMIFS(通讯通路门店!$T:$T,通讯通路门店!$S:$S,$G71)</f>
        <v>0</v>
      </c>
      <c r="AS71" s="99">
        <f>SUMIFS(通讯通路门店!$U:$U,通讯通路门店!$S:$S,$G71)</f>
        <v>0</v>
      </c>
      <c r="AT71" s="99">
        <f>SUMIFS(通讯通路门店!$V:$V,通讯通路门店!$S:$S,$G71)</f>
        <v>0</v>
      </c>
      <c r="AU71" s="99">
        <f>SUMIFS(通讯通路门店!$W:$W,通讯通路门店!$S:$S,$G71)</f>
        <v>0</v>
      </c>
      <c r="AV71" s="99">
        <f>SUMIFS(通讯通路门店!$Z:$Z,通讯通路门店!$S:$S,$G71)</f>
        <v>0</v>
      </c>
      <c r="AW71" s="99">
        <f>SUMIFS(通讯通路门店!$AB:$AB,通讯通路门店!$S:$S,$G71)</f>
        <v>0</v>
      </c>
      <c r="AX71" s="99">
        <f>SUMIFS(通讯通路门店!$X:$X,通讯通路门店!$S:$S,$G71)</f>
        <v>0</v>
      </c>
      <c r="AY71" s="99">
        <f>SUMIFS(通讯通路门店!$Y:$Y,通讯通路门店!$S:$S,$G71)</f>
        <v>0</v>
      </c>
      <c r="AZ71" s="99">
        <f>SUMIFS(通讯通路门店!$AA:$AA,通讯通路门店!$S:$S,$G71)</f>
        <v>0</v>
      </c>
      <c r="BA71" s="99">
        <f t="shared" si="8"/>
        <v>0</v>
      </c>
      <c r="BB71" s="99">
        <f t="shared" si="9"/>
        <v>0</v>
      </c>
      <c r="BC71" s="99">
        <f>SUMIFS(通讯通路门店!$W:$W,通讯通路门店!$S:$S,$G71,通讯通路门店!$J:$J,"荣耀体验店")+SUMIFS(通讯通路门店!$W:$W,通讯通路门店!$S:$S,$G71,通讯通路门店!$J:$J,"荣耀授权专卖店")</f>
        <v>0</v>
      </c>
      <c r="BD71" s="99">
        <f>SUMIFS(通讯通路门店!$Z:$Z,通讯通路门店!$S:$S,$G71,通讯通路门店!$J:$J,"VIVO体验店")</f>
        <v>0</v>
      </c>
      <c r="BE71" s="99">
        <f>SUMIFS(通讯通路门店!$AB:$AB,通讯通路门店!$S:$S,$G71,通讯通路门店!$J:$J,"OPPO体验店")</f>
        <v>0</v>
      </c>
      <c r="BF71" s="99">
        <f>SUMIFS(通讯通路门店!$X:$X,通讯通路门店!$S:$S,$G71,通讯通路门店!$J:$J,"华为授权体验店")+SUMIFS(通讯通路门店!$AA:$AA,通讯通路门店!$S:$S,$G71,通讯通路门店!$J:$J,"华为堡垒店")</f>
        <v>0</v>
      </c>
      <c r="BG71" s="99">
        <f>SUMIFS(通讯通路门店!$Y:$Y,通讯通路门店!$S:$S,$G71,通讯通路门店!$J:$J,"小米体验店")</f>
        <v>0</v>
      </c>
      <c r="BH71" s="99">
        <f>SUMIFS(通讯通路门店!$AA:$AA,通讯通路门店!$S:$S,$G71,通讯通路门店!$J:$J,"苹果体验店")</f>
        <v>0</v>
      </c>
      <c r="BI71" s="99">
        <f>SUMIFS(通讯通路门店!$K:$K,通讯通路门店!$S:$S,$G71,通讯通路门店!$J:$J,"其他品牌专卖店")</f>
        <v>0</v>
      </c>
      <c r="BJ71" s="99">
        <f>SUMIFS(通讯通路门店!$AC:$AC,通讯通路门店!$S:$S,$G71)</f>
        <v>0</v>
      </c>
      <c r="BK71" s="99">
        <f>SUMIFS(通讯通路门店!$AD:$AD,通讯通路门店!$S:$S,$G71)</f>
        <v>0</v>
      </c>
      <c r="BL71" s="99">
        <f>SUMIFS(通讯通路门店!$AE:$AE,通讯通路门店!$S:$S,$G71)</f>
        <v>0</v>
      </c>
      <c r="BM71" s="99">
        <f>SUMIFS(通讯通路门店!$AF:$AF,通讯通路门店!$S:$S,$G71)</f>
        <v>0</v>
      </c>
      <c r="BN71" s="99">
        <f>SUMIFS(通讯通路门店!$AG:$AG,通讯通路门店!$S:$S,$G71)</f>
        <v>0</v>
      </c>
      <c r="BO71" s="99">
        <f>SUMIFS(通讯通路门店!$AH:$AH,通讯通路门店!$S:$S,$G71)</f>
        <v>0</v>
      </c>
      <c r="BP71" s="99">
        <f>SUMIFS(通讯通路门店!$AI:$AI,通讯通路门店!$S:$S,$G71)</f>
        <v>0</v>
      </c>
      <c r="BQ71" s="83"/>
    </row>
    <row r="72" spans="1:69">
      <c r="A72" s="99" t="str">
        <f>IFERROR(_xlfn.XLOOKUP($G72,通讯通路门店!$S$4:$S$993933,通讯通路门店!$A$4:$A$993933,0,0),"")</f>
        <v/>
      </c>
      <c r="B72" s="99" t="str">
        <f>IFERROR(_xlfn.XLOOKUP($G72,通讯通路门店!$S$4:$S$993933,通讯通路门店!$B$4:$B$993933,0,0),"")</f>
        <v/>
      </c>
      <c r="C72" s="99" t="str">
        <f>IFERROR(_xlfn.XLOOKUP($G72,通讯通路门店!$S$4:$S$993933,通讯通路门店!$C$4:$C$993933,0,0),"")</f>
        <v/>
      </c>
      <c r="D72" s="99" t="str">
        <f>IFERROR(_xlfn.XLOOKUP($G72,通讯通路门店!$S$4:$S$993933,通讯通路门店!$D$4:$D$993933,0,0),"")</f>
        <v/>
      </c>
      <c r="E72" s="83"/>
      <c r="F72" s="83"/>
      <c r="G72" s="101" t="e">
        <v>#N/A</v>
      </c>
      <c r="H72" s="102" t="str">
        <f>IFERROR(_xlfn.XLOOKUP($G72,通讯通路门店!$S$4:$S$993933,通讯通路门店!$R$4:$R$993933,0,0),"")</f>
        <v/>
      </c>
      <c r="I72" s="83"/>
      <c r="J72" s="83"/>
      <c r="K72" s="83"/>
      <c r="L72" s="83"/>
      <c r="M72" s="83"/>
      <c r="N72" s="83"/>
      <c r="O72" s="83"/>
      <c r="P72" s="83"/>
      <c r="Q72" s="83"/>
      <c r="R72" s="83"/>
      <c r="S72" s="83"/>
      <c r="T72" s="83"/>
      <c r="U72" s="99">
        <f>COUNTIF(通讯通路门店!$S:$S,$G72)</f>
        <v>0</v>
      </c>
      <c r="V72" s="99">
        <f>COUNTIFS(通讯通路门店!$S:$S,$G72,通讯通路门店!$J:$J,"综合卖场")</f>
        <v>0</v>
      </c>
      <c r="W72" s="99">
        <f>SUMIFS(通讯通路门店!$AJ:$AJ,通讯通路门店!$S:$S,通讯客户沙盘!$G72)</f>
        <v>0</v>
      </c>
      <c r="X72" s="99">
        <f t="shared" si="5"/>
        <v>0</v>
      </c>
      <c r="Y72" s="99">
        <f>COUNTIFS(通讯通路门店!$S:$S,$G72,通讯通路门店!$J:$J,"荣耀体验店")+COUNTIFS(通讯通路门店!$S:$S,$G72,通讯通路门店!$J:$J,"荣耀授权专卖店")</f>
        <v>0</v>
      </c>
      <c r="Z72" s="99">
        <f>COUNTIFS(通讯通路门店!$S:$S,$G72,通讯通路门店!$J:$J,"VIVO体验店")</f>
        <v>0</v>
      </c>
      <c r="AA72" s="99">
        <f>COUNTIFS(通讯通路门店!$S:$S,$G72,通讯通路门店!$J:$J,"OPPO体验店")</f>
        <v>0</v>
      </c>
      <c r="AB72" s="99">
        <f>COUNTIFS(通讯通路门店!$S:$S,$G72,通讯通路门店!$J:$J,"华为授权体验店")+COUNTIFS(通讯通路门店!$S:$S,$G72,通讯通路门店!$J:$J,"华为堡垒店")</f>
        <v>0</v>
      </c>
      <c r="AC72" s="99">
        <f>COUNTIFS(通讯通路门店!$S:$S,$G72,通讯通路门店!$J:$J,"小米体验店")</f>
        <v>0</v>
      </c>
      <c r="AD72" s="99">
        <f>COUNTIFS(通讯通路门店!$S:$S,$G72,通讯通路门店!$J:$J,"苹果体验店")</f>
        <v>0</v>
      </c>
      <c r="AE72" s="99">
        <f>COUNTIFS(通讯通路门店!$S:$S,$G72,通讯通路门店!$J:$J,"其他品牌专卖店")</f>
        <v>0</v>
      </c>
      <c r="AF72" s="99">
        <f>SUMIFS(通讯通路门店!$BI:$BI,通讯通路门店!$S:$S,$G72)</f>
        <v>0</v>
      </c>
      <c r="AG72" s="99">
        <f>SUMIFS(通讯通路门店!$BH:$BH,通讯通路门店!$S:$S,$G72)</f>
        <v>0</v>
      </c>
      <c r="AH72" s="99">
        <f t="shared" si="6"/>
        <v>0</v>
      </c>
      <c r="AI72" s="99">
        <f>SUMIFS(通讯通路门店!$BB:$BB,通讯通路门店!$S:$S,$G72)</f>
        <v>0</v>
      </c>
      <c r="AJ72" s="99">
        <f>SUMIFS(通讯通路门店!$BE:$BE,通讯通路门店!$S:$S,$G72)</f>
        <v>0</v>
      </c>
      <c r="AK72" s="99">
        <f>SUMIFS(通讯通路门店!$BG:$BG,通讯通路门店!$S:$S,$G72)</f>
        <v>0</v>
      </c>
      <c r="AL72" s="99">
        <f>SUMIFS(通讯通路门店!$BC:$BC,通讯通路门店!$S:$S,$G72)</f>
        <v>0</v>
      </c>
      <c r="AM72" s="99">
        <f>SUMIFS(通讯通路门店!$BD:$BD,通讯通路门店!$S:$S,$G72)</f>
        <v>0</v>
      </c>
      <c r="AN72" s="99">
        <f>SUMIFS(通讯通路门店!$BF:$BF,通讯通路门店!$S:$S,$G72)</f>
        <v>0</v>
      </c>
      <c r="AO72" s="99">
        <f t="shared" si="7"/>
        <v>0</v>
      </c>
      <c r="AP72" s="99">
        <f>SUMIFS(通讯通路门店!$K:$K,通讯通路门店!$S:$S,$G72)</f>
        <v>0</v>
      </c>
      <c r="AQ72" s="83"/>
      <c r="AR72" s="99">
        <f>SUMIFS(通讯通路门店!$T:$T,通讯通路门店!$S:$S,$G72)</f>
        <v>0</v>
      </c>
      <c r="AS72" s="99">
        <f>SUMIFS(通讯通路门店!$U:$U,通讯通路门店!$S:$S,$G72)</f>
        <v>0</v>
      </c>
      <c r="AT72" s="99">
        <f>SUMIFS(通讯通路门店!$V:$V,通讯通路门店!$S:$S,$G72)</f>
        <v>0</v>
      </c>
      <c r="AU72" s="99">
        <f>SUMIFS(通讯通路门店!$W:$W,通讯通路门店!$S:$S,$G72)</f>
        <v>0</v>
      </c>
      <c r="AV72" s="99">
        <f>SUMIFS(通讯通路门店!$Z:$Z,通讯通路门店!$S:$S,$G72)</f>
        <v>0</v>
      </c>
      <c r="AW72" s="99">
        <f>SUMIFS(通讯通路门店!$AB:$AB,通讯通路门店!$S:$S,$G72)</f>
        <v>0</v>
      </c>
      <c r="AX72" s="99">
        <f>SUMIFS(通讯通路门店!$X:$X,通讯通路门店!$S:$S,$G72)</f>
        <v>0</v>
      </c>
      <c r="AY72" s="99">
        <f>SUMIFS(通讯通路门店!$Y:$Y,通讯通路门店!$S:$S,$G72)</f>
        <v>0</v>
      </c>
      <c r="AZ72" s="99">
        <f>SUMIFS(通讯通路门店!$AA:$AA,通讯通路门店!$S:$S,$G72)</f>
        <v>0</v>
      </c>
      <c r="BA72" s="99">
        <f t="shared" si="8"/>
        <v>0</v>
      </c>
      <c r="BB72" s="99">
        <f t="shared" si="9"/>
        <v>0</v>
      </c>
      <c r="BC72" s="99">
        <f>SUMIFS(通讯通路门店!$W:$W,通讯通路门店!$S:$S,$G72,通讯通路门店!$J:$J,"荣耀体验店")+SUMIFS(通讯通路门店!$W:$W,通讯通路门店!$S:$S,$G72,通讯通路门店!$J:$J,"荣耀授权专卖店")</f>
        <v>0</v>
      </c>
      <c r="BD72" s="99">
        <f>SUMIFS(通讯通路门店!$Z:$Z,通讯通路门店!$S:$S,$G72,通讯通路门店!$J:$J,"VIVO体验店")</f>
        <v>0</v>
      </c>
      <c r="BE72" s="99">
        <f>SUMIFS(通讯通路门店!$AB:$AB,通讯通路门店!$S:$S,$G72,通讯通路门店!$J:$J,"OPPO体验店")</f>
        <v>0</v>
      </c>
      <c r="BF72" s="99">
        <f>SUMIFS(通讯通路门店!$X:$X,通讯通路门店!$S:$S,$G72,通讯通路门店!$J:$J,"华为授权体验店")+SUMIFS(通讯通路门店!$AA:$AA,通讯通路门店!$S:$S,$G72,通讯通路门店!$J:$J,"华为堡垒店")</f>
        <v>0</v>
      </c>
      <c r="BG72" s="99">
        <f>SUMIFS(通讯通路门店!$Y:$Y,通讯通路门店!$S:$S,$G72,通讯通路门店!$J:$J,"小米体验店")</f>
        <v>0</v>
      </c>
      <c r="BH72" s="99">
        <f>SUMIFS(通讯通路门店!$AA:$AA,通讯通路门店!$S:$S,$G72,通讯通路门店!$J:$J,"苹果体验店")</f>
        <v>0</v>
      </c>
      <c r="BI72" s="99">
        <f>SUMIFS(通讯通路门店!$K:$K,通讯通路门店!$S:$S,$G72,通讯通路门店!$J:$J,"其他品牌专卖店")</f>
        <v>0</v>
      </c>
      <c r="BJ72" s="99">
        <f>SUMIFS(通讯通路门店!$AC:$AC,通讯通路门店!$S:$S,$G72)</f>
        <v>0</v>
      </c>
      <c r="BK72" s="99">
        <f>SUMIFS(通讯通路门店!$AD:$AD,通讯通路门店!$S:$S,$G72)</f>
        <v>0</v>
      </c>
      <c r="BL72" s="99">
        <f>SUMIFS(通讯通路门店!$AE:$AE,通讯通路门店!$S:$S,$G72)</f>
        <v>0</v>
      </c>
      <c r="BM72" s="99">
        <f>SUMIFS(通讯通路门店!$AF:$AF,通讯通路门店!$S:$S,$G72)</f>
        <v>0</v>
      </c>
      <c r="BN72" s="99">
        <f>SUMIFS(通讯通路门店!$AG:$AG,通讯通路门店!$S:$S,$G72)</f>
        <v>0</v>
      </c>
      <c r="BO72" s="99">
        <f>SUMIFS(通讯通路门店!$AH:$AH,通讯通路门店!$S:$S,$G72)</f>
        <v>0</v>
      </c>
      <c r="BP72" s="99">
        <f>SUMIFS(通讯通路门店!$AI:$AI,通讯通路门店!$S:$S,$G72)</f>
        <v>0</v>
      </c>
      <c r="BQ72" s="83"/>
    </row>
    <row r="73" spans="1:69">
      <c r="A73" s="99" t="str">
        <f>IFERROR(_xlfn.XLOOKUP($G73,通讯通路门店!$S$4:$S$993933,通讯通路门店!$A$4:$A$993933,0,0),"")</f>
        <v/>
      </c>
      <c r="B73" s="99" t="str">
        <f>IFERROR(_xlfn.XLOOKUP($G73,通讯通路门店!$S$4:$S$993933,通讯通路门店!$B$4:$B$993933,0,0),"")</f>
        <v/>
      </c>
      <c r="C73" s="99" t="str">
        <f>IFERROR(_xlfn.XLOOKUP($G73,通讯通路门店!$S$4:$S$993933,通讯通路门店!$C$4:$C$993933,0,0),"")</f>
        <v/>
      </c>
      <c r="D73" s="99" t="str">
        <f>IFERROR(_xlfn.XLOOKUP($G73,通讯通路门店!$S$4:$S$993933,通讯通路门店!$D$4:$D$993933,0,0),"")</f>
        <v/>
      </c>
      <c r="E73" s="83"/>
      <c r="F73" s="83"/>
      <c r="G73" s="101" t="e">
        <v>#N/A</v>
      </c>
      <c r="H73" s="102" t="str">
        <f>IFERROR(_xlfn.XLOOKUP($G73,通讯通路门店!$S$4:$S$993933,通讯通路门店!$R$4:$R$993933,0,0),"")</f>
        <v/>
      </c>
      <c r="I73" s="83"/>
      <c r="J73" s="83"/>
      <c r="K73" s="83"/>
      <c r="L73" s="83"/>
      <c r="M73" s="83"/>
      <c r="N73" s="83"/>
      <c r="O73" s="83"/>
      <c r="P73" s="83"/>
      <c r="Q73" s="83"/>
      <c r="R73" s="83"/>
      <c r="S73" s="83"/>
      <c r="T73" s="83"/>
      <c r="U73" s="99">
        <f>COUNTIF(通讯通路门店!$S:$S,$G73)</f>
        <v>0</v>
      </c>
      <c r="V73" s="99">
        <f>COUNTIFS(通讯通路门店!$S:$S,$G73,通讯通路门店!$J:$J,"综合卖场")</f>
        <v>0</v>
      </c>
      <c r="W73" s="99">
        <f>SUMIFS(通讯通路门店!$AJ:$AJ,通讯通路门店!$S:$S,通讯客户沙盘!$G73)</f>
        <v>0</v>
      </c>
      <c r="X73" s="99">
        <f t="shared" si="5"/>
        <v>0</v>
      </c>
      <c r="Y73" s="99">
        <f>COUNTIFS(通讯通路门店!$S:$S,$G73,通讯通路门店!$J:$J,"荣耀体验店")+COUNTIFS(通讯通路门店!$S:$S,$G73,通讯通路门店!$J:$J,"荣耀授权专卖店")</f>
        <v>0</v>
      </c>
      <c r="Z73" s="99">
        <f>COUNTIFS(通讯通路门店!$S:$S,$G73,通讯通路门店!$J:$J,"VIVO体验店")</f>
        <v>0</v>
      </c>
      <c r="AA73" s="99">
        <f>COUNTIFS(通讯通路门店!$S:$S,$G73,通讯通路门店!$J:$J,"OPPO体验店")</f>
        <v>0</v>
      </c>
      <c r="AB73" s="99">
        <f>COUNTIFS(通讯通路门店!$S:$S,$G73,通讯通路门店!$J:$J,"华为授权体验店")+COUNTIFS(通讯通路门店!$S:$S,$G73,通讯通路门店!$J:$J,"华为堡垒店")</f>
        <v>0</v>
      </c>
      <c r="AC73" s="99">
        <f>COUNTIFS(通讯通路门店!$S:$S,$G73,通讯通路门店!$J:$J,"小米体验店")</f>
        <v>0</v>
      </c>
      <c r="AD73" s="99">
        <f>COUNTIFS(通讯通路门店!$S:$S,$G73,通讯通路门店!$J:$J,"苹果体验店")</f>
        <v>0</v>
      </c>
      <c r="AE73" s="99">
        <f>COUNTIFS(通讯通路门店!$S:$S,$G73,通讯通路门店!$J:$J,"其他品牌专卖店")</f>
        <v>0</v>
      </c>
      <c r="AF73" s="99">
        <f>SUMIFS(通讯通路门店!$BI:$BI,通讯通路门店!$S:$S,$G73)</f>
        <v>0</v>
      </c>
      <c r="AG73" s="99">
        <f>SUMIFS(通讯通路门店!$BH:$BH,通讯通路门店!$S:$S,$G73)</f>
        <v>0</v>
      </c>
      <c r="AH73" s="99">
        <f t="shared" si="6"/>
        <v>0</v>
      </c>
      <c r="AI73" s="99">
        <f>SUMIFS(通讯通路门店!$BB:$BB,通讯通路门店!$S:$S,$G73)</f>
        <v>0</v>
      </c>
      <c r="AJ73" s="99">
        <f>SUMIFS(通讯通路门店!$BE:$BE,通讯通路门店!$S:$S,$G73)</f>
        <v>0</v>
      </c>
      <c r="AK73" s="99">
        <f>SUMIFS(通讯通路门店!$BG:$BG,通讯通路门店!$S:$S,$G73)</f>
        <v>0</v>
      </c>
      <c r="AL73" s="99">
        <f>SUMIFS(通讯通路门店!$BC:$BC,通讯通路门店!$S:$S,$G73)</f>
        <v>0</v>
      </c>
      <c r="AM73" s="99">
        <f>SUMIFS(通讯通路门店!$BD:$BD,通讯通路门店!$S:$S,$G73)</f>
        <v>0</v>
      </c>
      <c r="AN73" s="99">
        <f>SUMIFS(通讯通路门店!$BF:$BF,通讯通路门店!$S:$S,$G73)</f>
        <v>0</v>
      </c>
      <c r="AO73" s="99">
        <f t="shared" si="7"/>
        <v>0</v>
      </c>
      <c r="AP73" s="99">
        <f>SUMIFS(通讯通路门店!$K:$K,通讯通路门店!$S:$S,$G73)</f>
        <v>0</v>
      </c>
      <c r="AQ73" s="83"/>
      <c r="AR73" s="99">
        <f>SUMIFS(通讯通路门店!$T:$T,通讯通路门店!$S:$S,$G73)</f>
        <v>0</v>
      </c>
      <c r="AS73" s="99">
        <f>SUMIFS(通讯通路门店!$U:$U,通讯通路门店!$S:$S,$G73)</f>
        <v>0</v>
      </c>
      <c r="AT73" s="99">
        <f>SUMIFS(通讯通路门店!$V:$V,通讯通路门店!$S:$S,$G73)</f>
        <v>0</v>
      </c>
      <c r="AU73" s="99">
        <f>SUMIFS(通讯通路门店!$W:$W,通讯通路门店!$S:$S,$G73)</f>
        <v>0</v>
      </c>
      <c r="AV73" s="99">
        <f>SUMIFS(通讯通路门店!$Z:$Z,通讯通路门店!$S:$S,$G73)</f>
        <v>0</v>
      </c>
      <c r="AW73" s="99">
        <f>SUMIFS(通讯通路门店!$AB:$AB,通讯通路门店!$S:$S,$G73)</f>
        <v>0</v>
      </c>
      <c r="AX73" s="99">
        <f>SUMIFS(通讯通路门店!$X:$X,通讯通路门店!$S:$S,$G73)</f>
        <v>0</v>
      </c>
      <c r="AY73" s="99">
        <f>SUMIFS(通讯通路门店!$Y:$Y,通讯通路门店!$S:$S,$G73)</f>
        <v>0</v>
      </c>
      <c r="AZ73" s="99">
        <f>SUMIFS(通讯通路门店!$AA:$AA,通讯通路门店!$S:$S,$G73)</f>
        <v>0</v>
      </c>
      <c r="BA73" s="99">
        <f t="shared" si="8"/>
        <v>0</v>
      </c>
      <c r="BB73" s="99">
        <f t="shared" si="9"/>
        <v>0</v>
      </c>
      <c r="BC73" s="99">
        <f>SUMIFS(通讯通路门店!$W:$W,通讯通路门店!$S:$S,$G73,通讯通路门店!$J:$J,"荣耀体验店")+SUMIFS(通讯通路门店!$W:$W,通讯通路门店!$S:$S,$G73,通讯通路门店!$J:$J,"荣耀授权专卖店")</f>
        <v>0</v>
      </c>
      <c r="BD73" s="99">
        <f>SUMIFS(通讯通路门店!$Z:$Z,通讯通路门店!$S:$S,$G73,通讯通路门店!$J:$J,"VIVO体验店")</f>
        <v>0</v>
      </c>
      <c r="BE73" s="99">
        <f>SUMIFS(通讯通路门店!$AB:$AB,通讯通路门店!$S:$S,$G73,通讯通路门店!$J:$J,"OPPO体验店")</f>
        <v>0</v>
      </c>
      <c r="BF73" s="99">
        <f>SUMIFS(通讯通路门店!$X:$X,通讯通路门店!$S:$S,$G73,通讯通路门店!$J:$J,"华为授权体验店")+SUMIFS(通讯通路门店!$AA:$AA,通讯通路门店!$S:$S,$G73,通讯通路门店!$J:$J,"华为堡垒店")</f>
        <v>0</v>
      </c>
      <c r="BG73" s="99">
        <f>SUMIFS(通讯通路门店!$Y:$Y,通讯通路门店!$S:$S,$G73,通讯通路门店!$J:$J,"小米体验店")</f>
        <v>0</v>
      </c>
      <c r="BH73" s="99">
        <f>SUMIFS(通讯通路门店!$AA:$AA,通讯通路门店!$S:$S,$G73,通讯通路门店!$J:$J,"苹果体验店")</f>
        <v>0</v>
      </c>
      <c r="BI73" s="99">
        <f>SUMIFS(通讯通路门店!$K:$K,通讯通路门店!$S:$S,$G73,通讯通路门店!$J:$J,"其他品牌专卖店")</f>
        <v>0</v>
      </c>
      <c r="BJ73" s="99">
        <f>SUMIFS(通讯通路门店!$AC:$AC,通讯通路门店!$S:$S,$G73)</f>
        <v>0</v>
      </c>
      <c r="BK73" s="99">
        <f>SUMIFS(通讯通路门店!$AD:$AD,通讯通路门店!$S:$S,$G73)</f>
        <v>0</v>
      </c>
      <c r="BL73" s="99">
        <f>SUMIFS(通讯通路门店!$AE:$AE,通讯通路门店!$S:$S,$G73)</f>
        <v>0</v>
      </c>
      <c r="BM73" s="99">
        <f>SUMIFS(通讯通路门店!$AF:$AF,通讯通路门店!$S:$S,$G73)</f>
        <v>0</v>
      </c>
      <c r="BN73" s="99">
        <f>SUMIFS(通讯通路门店!$AG:$AG,通讯通路门店!$S:$S,$G73)</f>
        <v>0</v>
      </c>
      <c r="BO73" s="99">
        <f>SUMIFS(通讯通路门店!$AH:$AH,通讯通路门店!$S:$S,$G73)</f>
        <v>0</v>
      </c>
      <c r="BP73" s="99">
        <f>SUMIFS(通讯通路门店!$AI:$AI,通讯通路门店!$S:$S,$G73)</f>
        <v>0</v>
      </c>
      <c r="BQ73" s="83"/>
    </row>
    <row r="74" spans="1:69">
      <c r="A74" s="99" t="str">
        <f>IFERROR(_xlfn.XLOOKUP($G74,通讯通路门店!$S$4:$S$993933,通讯通路门店!$A$4:$A$993933,0,0),"")</f>
        <v/>
      </c>
      <c r="B74" s="99" t="str">
        <f>IFERROR(_xlfn.XLOOKUP($G74,通讯通路门店!$S$4:$S$993933,通讯通路门店!$B$4:$B$993933,0,0),"")</f>
        <v/>
      </c>
      <c r="C74" s="99" t="str">
        <f>IFERROR(_xlfn.XLOOKUP($G74,通讯通路门店!$S$4:$S$993933,通讯通路门店!$C$4:$C$993933,0,0),"")</f>
        <v/>
      </c>
      <c r="D74" s="99" t="str">
        <f>IFERROR(_xlfn.XLOOKUP($G74,通讯通路门店!$S$4:$S$993933,通讯通路门店!$D$4:$D$993933,0,0),"")</f>
        <v/>
      </c>
      <c r="E74" s="83"/>
      <c r="F74" s="83"/>
      <c r="G74" s="101" t="e">
        <v>#N/A</v>
      </c>
      <c r="H74" s="102" t="str">
        <f>IFERROR(_xlfn.XLOOKUP($G74,通讯通路门店!$S$4:$S$993933,通讯通路门店!$R$4:$R$993933,0,0),"")</f>
        <v/>
      </c>
      <c r="I74" s="83"/>
      <c r="J74" s="83"/>
      <c r="K74" s="83"/>
      <c r="L74" s="83"/>
      <c r="M74" s="83"/>
      <c r="N74" s="83"/>
      <c r="O74" s="83"/>
      <c r="P74" s="83"/>
      <c r="Q74" s="83"/>
      <c r="R74" s="83"/>
      <c r="S74" s="83"/>
      <c r="T74" s="83"/>
      <c r="U74" s="99">
        <f>COUNTIF(通讯通路门店!$S:$S,$G74)</f>
        <v>0</v>
      </c>
      <c r="V74" s="99">
        <f>COUNTIFS(通讯通路门店!$S:$S,$G74,通讯通路门店!$J:$J,"综合卖场")</f>
        <v>0</v>
      </c>
      <c r="W74" s="99">
        <f>SUMIFS(通讯通路门店!$AJ:$AJ,通讯通路门店!$S:$S,通讯客户沙盘!$G74)</f>
        <v>0</v>
      </c>
      <c r="X74" s="99">
        <f t="shared" si="5"/>
        <v>0</v>
      </c>
      <c r="Y74" s="99">
        <f>COUNTIFS(通讯通路门店!$S:$S,$G74,通讯通路门店!$J:$J,"荣耀体验店")+COUNTIFS(通讯通路门店!$S:$S,$G74,通讯通路门店!$J:$J,"荣耀授权专卖店")</f>
        <v>0</v>
      </c>
      <c r="Z74" s="99">
        <f>COUNTIFS(通讯通路门店!$S:$S,$G74,通讯通路门店!$J:$J,"VIVO体验店")</f>
        <v>0</v>
      </c>
      <c r="AA74" s="99">
        <f>COUNTIFS(通讯通路门店!$S:$S,$G74,通讯通路门店!$J:$J,"OPPO体验店")</f>
        <v>0</v>
      </c>
      <c r="AB74" s="99">
        <f>COUNTIFS(通讯通路门店!$S:$S,$G74,通讯通路门店!$J:$J,"华为授权体验店")+COUNTIFS(通讯通路门店!$S:$S,$G74,通讯通路门店!$J:$J,"华为堡垒店")</f>
        <v>0</v>
      </c>
      <c r="AC74" s="99">
        <f>COUNTIFS(通讯通路门店!$S:$S,$G74,通讯通路门店!$J:$J,"小米体验店")</f>
        <v>0</v>
      </c>
      <c r="AD74" s="99">
        <f>COUNTIFS(通讯通路门店!$S:$S,$G74,通讯通路门店!$J:$J,"苹果体验店")</f>
        <v>0</v>
      </c>
      <c r="AE74" s="99">
        <f>COUNTIFS(通讯通路门店!$S:$S,$G74,通讯通路门店!$J:$J,"其他品牌专卖店")</f>
        <v>0</v>
      </c>
      <c r="AF74" s="99">
        <f>SUMIFS(通讯通路门店!$BI:$BI,通讯通路门店!$S:$S,$G74)</f>
        <v>0</v>
      </c>
      <c r="AG74" s="99">
        <f>SUMIFS(通讯通路门店!$BH:$BH,通讯通路门店!$S:$S,$G74)</f>
        <v>0</v>
      </c>
      <c r="AH74" s="99">
        <f t="shared" si="6"/>
        <v>0</v>
      </c>
      <c r="AI74" s="99">
        <f>SUMIFS(通讯通路门店!$BB:$BB,通讯通路门店!$S:$S,$G74)</f>
        <v>0</v>
      </c>
      <c r="AJ74" s="99">
        <f>SUMIFS(通讯通路门店!$BE:$BE,通讯通路门店!$S:$S,$G74)</f>
        <v>0</v>
      </c>
      <c r="AK74" s="99">
        <f>SUMIFS(通讯通路门店!$BG:$BG,通讯通路门店!$S:$S,$G74)</f>
        <v>0</v>
      </c>
      <c r="AL74" s="99">
        <f>SUMIFS(通讯通路门店!$BC:$BC,通讯通路门店!$S:$S,$G74)</f>
        <v>0</v>
      </c>
      <c r="AM74" s="99">
        <f>SUMIFS(通讯通路门店!$BD:$BD,通讯通路门店!$S:$S,$G74)</f>
        <v>0</v>
      </c>
      <c r="AN74" s="99">
        <f>SUMIFS(通讯通路门店!$BF:$BF,通讯通路门店!$S:$S,$G74)</f>
        <v>0</v>
      </c>
      <c r="AO74" s="99">
        <f t="shared" si="7"/>
        <v>0</v>
      </c>
      <c r="AP74" s="99">
        <f>SUMIFS(通讯通路门店!$K:$K,通讯通路门店!$S:$S,$G74)</f>
        <v>0</v>
      </c>
      <c r="AQ74" s="83"/>
      <c r="AR74" s="99">
        <f>SUMIFS(通讯通路门店!$T:$T,通讯通路门店!$S:$S,$G74)</f>
        <v>0</v>
      </c>
      <c r="AS74" s="99">
        <f>SUMIFS(通讯通路门店!$U:$U,通讯通路门店!$S:$S,$G74)</f>
        <v>0</v>
      </c>
      <c r="AT74" s="99">
        <f>SUMIFS(通讯通路门店!$V:$V,通讯通路门店!$S:$S,$G74)</f>
        <v>0</v>
      </c>
      <c r="AU74" s="99">
        <f>SUMIFS(通讯通路门店!$W:$W,通讯通路门店!$S:$S,$G74)</f>
        <v>0</v>
      </c>
      <c r="AV74" s="99">
        <f>SUMIFS(通讯通路门店!$Z:$Z,通讯通路门店!$S:$S,$G74)</f>
        <v>0</v>
      </c>
      <c r="AW74" s="99">
        <f>SUMIFS(通讯通路门店!$AB:$AB,通讯通路门店!$S:$S,$G74)</f>
        <v>0</v>
      </c>
      <c r="AX74" s="99">
        <f>SUMIFS(通讯通路门店!$X:$X,通讯通路门店!$S:$S,$G74)</f>
        <v>0</v>
      </c>
      <c r="AY74" s="99">
        <f>SUMIFS(通讯通路门店!$Y:$Y,通讯通路门店!$S:$S,$G74)</f>
        <v>0</v>
      </c>
      <c r="AZ74" s="99">
        <f>SUMIFS(通讯通路门店!$AA:$AA,通讯通路门店!$S:$S,$G74)</f>
        <v>0</v>
      </c>
      <c r="BA74" s="99">
        <f t="shared" si="8"/>
        <v>0</v>
      </c>
      <c r="BB74" s="99">
        <f t="shared" si="9"/>
        <v>0</v>
      </c>
      <c r="BC74" s="99">
        <f>SUMIFS(通讯通路门店!$W:$W,通讯通路门店!$S:$S,$G74,通讯通路门店!$J:$J,"荣耀体验店")+SUMIFS(通讯通路门店!$W:$W,通讯通路门店!$S:$S,$G74,通讯通路门店!$J:$J,"荣耀授权专卖店")</f>
        <v>0</v>
      </c>
      <c r="BD74" s="99">
        <f>SUMIFS(通讯通路门店!$Z:$Z,通讯通路门店!$S:$S,$G74,通讯通路门店!$J:$J,"VIVO体验店")</f>
        <v>0</v>
      </c>
      <c r="BE74" s="99">
        <f>SUMIFS(通讯通路门店!$AB:$AB,通讯通路门店!$S:$S,$G74,通讯通路门店!$J:$J,"OPPO体验店")</f>
        <v>0</v>
      </c>
      <c r="BF74" s="99">
        <f>SUMIFS(通讯通路门店!$X:$X,通讯通路门店!$S:$S,$G74,通讯通路门店!$J:$J,"华为授权体验店")+SUMIFS(通讯通路门店!$AA:$AA,通讯通路门店!$S:$S,$G74,通讯通路门店!$J:$J,"华为堡垒店")</f>
        <v>0</v>
      </c>
      <c r="BG74" s="99">
        <f>SUMIFS(通讯通路门店!$Y:$Y,通讯通路门店!$S:$S,$G74,通讯通路门店!$J:$J,"小米体验店")</f>
        <v>0</v>
      </c>
      <c r="BH74" s="99">
        <f>SUMIFS(通讯通路门店!$AA:$AA,通讯通路门店!$S:$S,$G74,通讯通路门店!$J:$J,"苹果体验店")</f>
        <v>0</v>
      </c>
      <c r="BI74" s="99">
        <f>SUMIFS(通讯通路门店!$K:$K,通讯通路门店!$S:$S,$G74,通讯通路门店!$J:$J,"其他品牌专卖店")</f>
        <v>0</v>
      </c>
      <c r="BJ74" s="99">
        <f>SUMIFS(通讯通路门店!$AC:$AC,通讯通路门店!$S:$S,$G74)</f>
        <v>0</v>
      </c>
      <c r="BK74" s="99">
        <f>SUMIFS(通讯通路门店!$AD:$AD,通讯通路门店!$S:$S,$G74)</f>
        <v>0</v>
      </c>
      <c r="BL74" s="99">
        <f>SUMIFS(通讯通路门店!$AE:$AE,通讯通路门店!$S:$S,$G74)</f>
        <v>0</v>
      </c>
      <c r="BM74" s="99">
        <f>SUMIFS(通讯通路门店!$AF:$AF,通讯通路门店!$S:$S,$G74)</f>
        <v>0</v>
      </c>
      <c r="BN74" s="99">
        <f>SUMIFS(通讯通路门店!$AG:$AG,通讯通路门店!$S:$S,$G74)</f>
        <v>0</v>
      </c>
      <c r="BO74" s="99">
        <f>SUMIFS(通讯通路门店!$AH:$AH,通讯通路门店!$S:$S,$G74)</f>
        <v>0</v>
      </c>
      <c r="BP74" s="99">
        <f>SUMIFS(通讯通路门店!$AI:$AI,通讯通路门店!$S:$S,$G74)</f>
        <v>0</v>
      </c>
      <c r="BQ74" s="83"/>
    </row>
    <row r="75" spans="1:69">
      <c r="A75" s="99" t="str">
        <f>IFERROR(_xlfn.XLOOKUP($G75,通讯通路门店!$S$4:$S$993933,通讯通路门店!$A$4:$A$993933,0,0),"")</f>
        <v/>
      </c>
      <c r="B75" s="99" t="str">
        <f>IFERROR(_xlfn.XLOOKUP($G75,通讯通路门店!$S$4:$S$993933,通讯通路门店!$B$4:$B$993933,0,0),"")</f>
        <v/>
      </c>
      <c r="C75" s="99" t="str">
        <f>IFERROR(_xlfn.XLOOKUP($G75,通讯通路门店!$S$4:$S$993933,通讯通路门店!$C$4:$C$993933,0,0),"")</f>
        <v/>
      </c>
      <c r="D75" s="99" t="str">
        <f>IFERROR(_xlfn.XLOOKUP($G75,通讯通路门店!$S$4:$S$993933,通讯通路门店!$D$4:$D$993933,0,0),"")</f>
        <v/>
      </c>
      <c r="E75" s="83"/>
      <c r="F75" s="83"/>
      <c r="G75" s="101" t="e">
        <v>#N/A</v>
      </c>
      <c r="H75" s="102" t="str">
        <f>IFERROR(_xlfn.XLOOKUP($G75,通讯通路门店!$S$4:$S$993933,通讯通路门店!$R$4:$R$993933,0,0),"")</f>
        <v/>
      </c>
      <c r="I75" s="83"/>
      <c r="J75" s="83"/>
      <c r="K75" s="83"/>
      <c r="L75" s="83"/>
      <c r="M75" s="83"/>
      <c r="N75" s="83"/>
      <c r="O75" s="83"/>
      <c r="P75" s="83"/>
      <c r="Q75" s="83"/>
      <c r="R75" s="83"/>
      <c r="S75" s="83"/>
      <c r="T75" s="83"/>
      <c r="U75" s="99">
        <f>COUNTIF(通讯通路门店!$S:$S,$G75)</f>
        <v>0</v>
      </c>
      <c r="V75" s="99">
        <f>COUNTIFS(通讯通路门店!$S:$S,$G75,通讯通路门店!$J:$J,"综合卖场")</f>
        <v>0</v>
      </c>
      <c r="W75" s="99">
        <f>SUMIFS(通讯通路门店!$AJ:$AJ,通讯通路门店!$S:$S,通讯客户沙盘!$G75)</f>
        <v>0</v>
      </c>
      <c r="X75" s="99">
        <f t="shared" si="5"/>
        <v>0</v>
      </c>
      <c r="Y75" s="99">
        <f>COUNTIFS(通讯通路门店!$S:$S,$G75,通讯通路门店!$J:$J,"荣耀体验店")+COUNTIFS(通讯通路门店!$S:$S,$G75,通讯通路门店!$J:$J,"荣耀授权专卖店")</f>
        <v>0</v>
      </c>
      <c r="Z75" s="99">
        <f>COUNTIFS(通讯通路门店!$S:$S,$G75,通讯通路门店!$J:$J,"VIVO体验店")</f>
        <v>0</v>
      </c>
      <c r="AA75" s="99">
        <f>COUNTIFS(通讯通路门店!$S:$S,$G75,通讯通路门店!$J:$J,"OPPO体验店")</f>
        <v>0</v>
      </c>
      <c r="AB75" s="99">
        <f>COUNTIFS(通讯通路门店!$S:$S,$G75,通讯通路门店!$J:$J,"华为授权体验店")+COUNTIFS(通讯通路门店!$S:$S,$G75,通讯通路门店!$J:$J,"华为堡垒店")</f>
        <v>0</v>
      </c>
      <c r="AC75" s="99">
        <f>COUNTIFS(通讯通路门店!$S:$S,$G75,通讯通路门店!$J:$J,"小米体验店")</f>
        <v>0</v>
      </c>
      <c r="AD75" s="99">
        <f>COUNTIFS(通讯通路门店!$S:$S,$G75,通讯通路门店!$J:$J,"苹果体验店")</f>
        <v>0</v>
      </c>
      <c r="AE75" s="99">
        <f>COUNTIFS(通讯通路门店!$S:$S,$G75,通讯通路门店!$J:$J,"其他品牌专卖店")</f>
        <v>0</v>
      </c>
      <c r="AF75" s="99">
        <f>SUMIFS(通讯通路门店!$BI:$BI,通讯通路门店!$S:$S,$G75)</f>
        <v>0</v>
      </c>
      <c r="AG75" s="99">
        <f>SUMIFS(通讯通路门店!$BH:$BH,通讯通路门店!$S:$S,$G75)</f>
        <v>0</v>
      </c>
      <c r="AH75" s="99">
        <f t="shared" si="6"/>
        <v>0</v>
      </c>
      <c r="AI75" s="99">
        <f>SUMIFS(通讯通路门店!$BB:$BB,通讯通路门店!$S:$S,$G75)</f>
        <v>0</v>
      </c>
      <c r="AJ75" s="99">
        <f>SUMIFS(通讯通路门店!$BE:$BE,通讯通路门店!$S:$S,$G75)</f>
        <v>0</v>
      </c>
      <c r="AK75" s="99">
        <f>SUMIFS(通讯通路门店!$BG:$BG,通讯通路门店!$S:$S,$G75)</f>
        <v>0</v>
      </c>
      <c r="AL75" s="99">
        <f>SUMIFS(通讯通路门店!$BC:$BC,通讯通路门店!$S:$S,$G75)</f>
        <v>0</v>
      </c>
      <c r="AM75" s="99">
        <f>SUMIFS(通讯通路门店!$BD:$BD,通讯通路门店!$S:$S,$G75)</f>
        <v>0</v>
      </c>
      <c r="AN75" s="99">
        <f>SUMIFS(通讯通路门店!$BF:$BF,通讯通路门店!$S:$S,$G75)</f>
        <v>0</v>
      </c>
      <c r="AO75" s="99">
        <f t="shared" si="7"/>
        <v>0</v>
      </c>
      <c r="AP75" s="99">
        <f>SUMIFS(通讯通路门店!$K:$K,通讯通路门店!$S:$S,$G75)</f>
        <v>0</v>
      </c>
      <c r="AQ75" s="83"/>
      <c r="AR75" s="99">
        <f>SUMIFS(通讯通路门店!$T:$T,通讯通路门店!$S:$S,$G75)</f>
        <v>0</v>
      </c>
      <c r="AS75" s="99">
        <f>SUMIFS(通讯通路门店!$U:$U,通讯通路门店!$S:$S,$G75)</f>
        <v>0</v>
      </c>
      <c r="AT75" s="99">
        <f>SUMIFS(通讯通路门店!$V:$V,通讯通路门店!$S:$S,$G75)</f>
        <v>0</v>
      </c>
      <c r="AU75" s="99">
        <f>SUMIFS(通讯通路门店!$W:$W,通讯通路门店!$S:$S,$G75)</f>
        <v>0</v>
      </c>
      <c r="AV75" s="99">
        <f>SUMIFS(通讯通路门店!$Z:$Z,通讯通路门店!$S:$S,$G75)</f>
        <v>0</v>
      </c>
      <c r="AW75" s="99">
        <f>SUMIFS(通讯通路门店!$AB:$AB,通讯通路门店!$S:$S,$G75)</f>
        <v>0</v>
      </c>
      <c r="AX75" s="99">
        <f>SUMIFS(通讯通路门店!$X:$X,通讯通路门店!$S:$S,$G75)</f>
        <v>0</v>
      </c>
      <c r="AY75" s="99">
        <f>SUMIFS(通讯通路门店!$Y:$Y,通讯通路门店!$S:$S,$G75)</f>
        <v>0</v>
      </c>
      <c r="AZ75" s="99">
        <f>SUMIFS(通讯通路门店!$AA:$AA,通讯通路门店!$S:$S,$G75)</f>
        <v>0</v>
      </c>
      <c r="BA75" s="99">
        <f t="shared" si="8"/>
        <v>0</v>
      </c>
      <c r="BB75" s="99">
        <f t="shared" si="9"/>
        <v>0</v>
      </c>
      <c r="BC75" s="99">
        <f>SUMIFS(通讯通路门店!$W:$W,通讯通路门店!$S:$S,$G75,通讯通路门店!$J:$J,"荣耀体验店")+SUMIFS(通讯通路门店!$W:$W,通讯通路门店!$S:$S,$G75,通讯通路门店!$J:$J,"荣耀授权专卖店")</f>
        <v>0</v>
      </c>
      <c r="BD75" s="99">
        <f>SUMIFS(通讯通路门店!$Z:$Z,通讯通路门店!$S:$S,$G75,通讯通路门店!$J:$J,"VIVO体验店")</f>
        <v>0</v>
      </c>
      <c r="BE75" s="99">
        <f>SUMIFS(通讯通路门店!$AB:$AB,通讯通路门店!$S:$S,$G75,通讯通路门店!$J:$J,"OPPO体验店")</f>
        <v>0</v>
      </c>
      <c r="BF75" s="99">
        <f>SUMIFS(通讯通路门店!$X:$X,通讯通路门店!$S:$S,$G75,通讯通路门店!$J:$J,"华为授权体验店")+SUMIFS(通讯通路门店!$AA:$AA,通讯通路门店!$S:$S,$G75,通讯通路门店!$J:$J,"华为堡垒店")</f>
        <v>0</v>
      </c>
      <c r="BG75" s="99">
        <f>SUMIFS(通讯通路门店!$Y:$Y,通讯通路门店!$S:$S,$G75,通讯通路门店!$J:$J,"小米体验店")</f>
        <v>0</v>
      </c>
      <c r="BH75" s="99">
        <f>SUMIFS(通讯通路门店!$AA:$AA,通讯通路门店!$S:$S,$G75,通讯通路门店!$J:$J,"苹果体验店")</f>
        <v>0</v>
      </c>
      <c r="BI75" s="99">
        <f>SUMIFS(通讯通路门店!$K:$K,通讯通路门店!$S:$S,$G75,通讯通路门店!$J:$J,"其他品牌专卖店")</f>
        <v>0</v>
      </c>
      <c r="BJ75" s="99">
        <f>SUMIFS(通讯通路门店!$AC:$AC,通讯通路门店!$S:$S,$G75)</f>
        <v>0</v>
      </c>
      <c r="BK75" s="99">
        <f>SUMIFS(通讯通路门店!$AD:$AD,通讯通路门店!$S:$S,$G75)</f>
        <v>0</v>
      </c>
      <c r="BL75" s="99">
        <f>SUMIFS(通讯通路门店!$AE:$AE,通讯通路门店!$S:$S,$G75)</f>
        <v>0</v>
      </c>
      <c r="BM75" s="99">
        <f>SUMIFS(通讯通路门店!$AF:$AF,通讯通路门店!$S:$S,$G75)</f>
        <v>0</v>
      </c>
      <c r="BN75" s="99">
        <f>SUMIFS(通讯通路门店!$AG:$AG,通讯通路门店!$S:$S,$G75)</f>
        <v>0</v>
      </c>
      <c r="BO75" s="99">
        <f>SUMIFS(通讯通路门店!$AH:$AH,通讯通路门店!$S:$S,$G75)</f>
        <v>0</v>
      </c>
      <c r="BP75" s="99">
        <f>SUMIFS(通讯通路门店!$AI:$AI,通讯通路门店!$S:$S,$G75)</f>
        <v>0</v>
      </c>
      <c r="BQ75" s="83"/>
    </row>
    <row r="76" spans="1:69">
      <c r="A76" s="99" t="str">
        <f>IFERROR(_xlfn.XLOOKUP($G76,通讯通路门店!$S$4:$S$993933,通讯通路门店!$A$4:$A$993933,0,0),"")</f>
        <v/>
      </c>
      <c r="B76" s="99" t="str">
        <f>IFERROR(_xlfn.XLOOKUP($G76,通讯通路门店!$S$4:$S$993933,通讯通路门店!$B$4:$B$993933,0,0),"")</f>
        <v/>
      </c>
      <c r="C76" s="99" t="str">
        <f>IFERROR(_xlfn.XLOOKUP($G76,通讯通路门店!$S$4:$S$993933,通讯通路门店!$C$4:$C$993933,0,0),"")</f>
        <v/>
      </c>
      <c r="D76" s="99" t="str">
        <f>IFERROR(_xlfn.XLOOKUP($G76,通讯通路门店!$S$4:$S$993933,通讯通路门店!$D$4:$D$993933,0,0),"")</f>
        <v/>
      </c>
      <c r="E76" s="83"/>
      <c r="F76" s="83"/>
      <c r="G76" s="101" t="e">
        <v>#N/A</v>
      </c>
      <c r="H76" s="102" t="str">
        <f>IFERROR(_xlfn.XLOOKUP($G76,通讯通路门店!$S$4:$S$993933,通讯通路门店!$R$4:$R$993933,0,0),"")</f>
        <v/>
      </c>
      <c r="I76" s="83"/>
      <c r="J76" s="83"/>
      <c r="K76" s="83"/>
      <c r="L76" s="83"/>
      <c r="M76" s="83"/>
      <c r="N76" s="83"/>
      <c r="O76" s="83"/>
      <c r="P76" s="83"/>
      <c r="Q76" s="83"/>
      <c r="R76" s="83"/>
      <c r="S76" s="83"/>
      <c r="T76" s="83"/>
      <c r="U76" s="99">
        <f>COUNTIF(通讯通路门店!$S:$S,$G76)</f>
        <v>0</v>
      </c>
      <c r="V76" s="99">
        <f>COUNTIFS(通讯通路门店!$S:$S,$G76,通讯通路门店!$J:$J,"综合卖场")</f>
        <v>0</v>
      </c>
      <c r="W76" s="99">
        <f>SUMIFS(通讯通路门店!$AJ:$AJ,通讯通路门店!$S:$S,通讯客户沙盘!$G76)</f>
        <v>0</v>
      </c>
      <c r="X76" s="99">
        <f t="shared" si="5"/>
        <v>0</v>
      </c>
      <c r="Y76" s="99">
        <f>COUNTIFS(通讯通路门店!$S:$S,$G76,通讯通路门店!$J:$J,"荣耀体验店")+COUNTIFS(通讯通路门店!$S:$S,$G76,通讯通路门店!$J:$J,"荣耀授权专卖店")</f>
        <v>0</v>
      </c>
      <c r="Z76" s="99">
        <f>COUNTIFS(通讯通路门店!$S:$S,$G76,通讯通路门店!$J:$J,"VIVO体验店")</f>
        <v>0</v>
      </c>
      <c r="AA76" s="99">
        <f>COUNTIFS(通讯通路门店!$S:$S,$G76,通讯通路门店!$J:$J,"OPPO体验店")</f>
        <v>0</v>
      </c>
      <c r="AB76" s="99">
        <f>COUNTIFS(通讯通路门店!$S:$S,$G76,通讯通路门店!$J:$J,"华为授权体验店")+COUNTIFS(通讯通路门店!$S:$S,$G76,通讯通路门店!$J:$J,"华为堡垒店")</f>
        <v>0</v>
      </c>
      <c r="AC76" s="99">
        <f>COUNTIFS(通讯通路门店!$S:$S,$G76,通讯通路门店!$J:$J,"小米体验店")</f>
        <v>0</v>
      </c>
      <c r="AD76" s="99">
        <f>COUNTIFS(通讯通路门店!$S:$S,$G76,通讯通路门店!$J:$J,"苹果体验店")</f>
        <v>0</v>
      </c>
      <c r="AE76" s="99">
        <f>COUNTIFS(通讯通路门店!$S:$S,$G76,通讯通路门店!$J:$J,"其他品牌专卖店")</f>
        <v>0</v>
      </c>
      <c r="AF76" s="99">
        <f>SUMIFS(通讯通路门店!$BI:$BI,通讯通路门店!$S:$S,$G76)</f>
        <v>0</v>
      </c>
      <c r="AG76" s="99">
        <f>SUMIFS(通讯通路门店!$BH:$BH,通讯通路门店!$S:$S,$G76)</f>
        <v>0</v>
      </c>
      <c r="AH76" s="99">
        <f t="shared" si="6"/>
        <v>0</v>
      </c>
      <c r="AI76" s="99">
        <f>SUMIFS(通讯通路门店!$BB:$BB,通讯通路门店!$S:$S,$G76)</f>
        <v>0</v>
      </c>
      <c r="AJ76" s="99">
        <f>SUMIFS(通讯通路门店!$BE:$BE,通讯通路门店!$S:$S,$G76)</f>
        <v>0</v>
      </c>
      <c r="AK76" s="99">
        <f>SUMIFS(通讯通路门店!$BG:$BG,通讯通路门店!$S:$S,$G76)</f>
        <v>0</v>
      </c>
      <c r="AL76" s="99">
        <f>SUMIFS(通讯通路门店!$BC:$BC,通讯通路门店!$S:$S,$G76)</f>
        <v>0</v>
      </c>
      <c r="AM76" s="99">
        <f>SUMIFS(通讯通路门店!$BD:$BD,通讯通路门店!$S:$S,$G76)</f>
        <v>0</v>
      </c>
      <c r="AN76" s="99">
        <f>SUMIFS(通讯通路门店!$BF:$BF,通讯通路门店!$S:$S,$G76)</f>
        <v>0</v>
      </c>
      <c r="AO76" s="99">
        <f t="shared" si="7"/>
        <v>0</v>
      </c>
      <c r="AP76" s="99">
        <f>SUMIFS(通讯通路门店!$K:$K,通讯通路门店!$S:$S,$G76)</f>
        <v>0</v>
      </c>
      <c r="AQ76" s="83"/>
      <c r="AR76" s="99">
        <f>SUMIFS(通讯通路门店!$T:$T,通讯通路门店!$S:$S,$G76)</f>
        <v>0</v>
      </c>
      <c r="AS76" s="99">
        <f>SUMIFS(通讯通路门店!$U:$U,通讯通路门店!$S:$S,$G76)</f>
        <v>0</v>
      </c>
      <c r="AT76" s="99">
        <f>SUMIFS(通讯通路门店!$V:$V,通讯通路门店!$S:$S,$G76)</f>
        <v>0</v>
      </c>
      <c r="AU76" s="99">
        <f>SUMIFS(通讯通路门店!$W:$W,通讯通路门店!$S:$S,$G76)</f>
        <v>0</v>
      </c>
      <c r="AV76" s="99">
        <f>SUMIFS(通讯通路门店!$Z:$Z,通讯通路门店!$S:$S,$G76)</f>
        <v>0</v>
      </c>
      <c r="AW76" s="99">
        <f>SUMIFS(通讯通路门店!$AB:$AB,通讯通路门店!$S:$S,$G76)</f>
        <v>0</v>
      </c>
      <c r="AX76" s="99">
        <f>SUMIFS(通讯通路门店!$X:$X,通讯通路门店!$S:$S,$G76)</f>
        <v>0</v>
      </c>
      <c r="AY76" s="99">
        <f>SUMIFS(通讯通路门店!$Y:$Y,通讯通路门店!$S:$S,$G76)</f>
        <v>0</v>
      </c>
      <c r="AZ76" s="99">
        <f>SUMIFS(通讯通路门店!$AA:$AA,通讯通路门店!$S:$S,$G76)</f>
        <v>0</v>
      </c>
      <c r="BA76" s="99">
        <f t="shared" si="8"/>
        <v>0</v>
      </c>
      <c r="BB76" s="99">
        <f t="shared" si="9"/>
        <v>0</v>
      </c>
      <c r="BC76" s="99">
        <f>SUMIFS(通讯通路门店!$W:$W,通讯通路门店!$S:$S,$G76,通讯通路门店!$J:$J,"荣耀体验店")+SUMIFS(通讯通路门店!$W:$W,通讯通路门店!$S:$S,$G76,通讯通路门店!$J:$J,"荣耀授权专卖店")</f>
        <v>0</v>
      </c>
      <c r="BD76" s="99">
        <f>SUMIFS(通讯通路门店!$Z:$Z,通讯通路门店!$S:$S,$G76,通讯通路门店!$J:$J,"VIVO体验店")</f>
        <v>0</v>
      </c>
      <c r="BE76" s="99">
        <f>SUMIFS(通讯通路门店!$AB:$AB,通讯通路门店!$S:$S,$G76,通讯通路门店!$J:$J,"OPPO体验店")</f>
        <v>0</v>
      </c>
      <c r="BF76" s="99">
        <f>SUMIFS(通讯通路门店!$X:$X,通讯通路门店!$S:$S,$G76,通讯通路门店!$J:$J,"华为授权体验店")+SUMIFS(通讯通路门店!$AA:$AA,通讯通路门店!$S:$S,$G76,通讯通路门店!$J:$J,"华为堡垒店")</f>
        <v>0</v>
      </c>
      <c r="BG76" s="99">
        <f>SUMIFS(通讯通路门店!$Y:$Y,通讯通路门店!$S:$S,$G76,通讯通路门店!$J:$J,"小米体验店")</f>
        <v>0</v>
      </c>
      <c r="BH76" s="99">
        <f>SUMIFS(通讯通路门店!$AA:$AA,通讯通路门店!$S:$S,$G76,通讯通路门店!$J:$J,"苹果体验店")</f>
        <v>0</v>
      </c>
      <c r="BI76" s="99">
        <f>SUMIFS(通讯通路门店!$K:$K,通讯通路门店!$S:$S,$G76,通讯通路门店!$J:$J,"其他品牌专卖店")</f>
        <v>0</v>
      </c>
      <c r="BJ76" s="99">
        <f>SUMIFS(通讯通路门店!$AC:$AC,通讯通路门店!$S:$S,$G76)</f>
        <v>0</v>
      </c>
      <c r="BK76" s="99">
        <f>SUMIFS(通讯通路门店!$AD:$AD,通讯通路门店!$S:$S,$G76)</f>
        <v>0</v>
      </c>
      <c r="BL76" s="99">
        <f>SUMIFS(通讯通路门店!$AE:$AE,通讯通路门店!$S:$S,$G76)</f>
        <v>0</v>
      </c>
      <c r="BM76" s="99">
        <f>SUMIFS(通讯通路门店!$AF:$AF,通讯通路门店!$S:$S,$G76)</f>
        <v>0</v>
      </c>
      <c r="BN76" s="99">
        <f>SUMIFS(通讯通路门店!$AG:$AG,通讯通路门店!$S:$S,$G76)</f>
        <v>0</v>
      </c>
      <c r="BO76" s="99">
        <f>SUMIFS(通讯通路门店!$AH:$AH,通讯通路门店!$S:$S,$G76)</f>
        <v>0</v>
      </c>
      <c r="BP76" s="99">
        <f>SUMIFS(通讯通路门店!$AI:$AI,通讯通路门店!$S:$S,$G76)</f>
        <v>0</v>
      </c>
      <c r="BQ76" s="83"/>
    </row>
    <row r="77" spans="1:69">
      <c r="A77" s="99" t="str">
        <f>IFERROR(_xlfn.XLOOKUP($G77,通讯通路门店!$S$4:$S$993933,通讯通路门店!$A$4:$A$993933,0,0),"")</f>
        <v/>
      </c>
      <c r="B77" s="99" t="str">
        <f>IFERROR(_xlfn.XLOOKUP($G77,通讯通路门店!$S$4:$S$993933,通讯通路门店!$B$4:$B$993933,0,0),"")</f>
        <v/>
      </c>
      <c r="C77" s="99" t="str">
        <f>IFERROR(_xlfn.XLOOKUP($G77,通讯通路门店!$S$4:$S$993933,通讯通路门店!$C$4:$C$993933,0,0),"")</f>
        <v/>
      </c>
      <c r="D77" s="99" t="str">
        <f>IFERROR(_xlfn.XLOOKUP($G77,通讯通路门店!$S$4:$S$993933,通讯通路门店!$D$4:$D$993933,0,0),"")</f>
        <v/>
      </c>
      <c r="E77" s="83"/>
      <c r="F77" s="83"/>
      <c r="G77" s="101" t="e">
        <v>#N/A</v>
      </c>
      <c r="H77" s="102" t="str">
        <f>IFERROR(_xlfn.XLOOKUP($G77,通讯通路门店!$S$4:$S$993933,通讯通路门店!$R$4:$R$993933,0,0),"")</f>
        <v/>
      </c>
      <c r="I77" s="83"/>
      <c r="J77" s="83"/>
      <c r="K77" s="83"/>
      <c r="L77" s="83"/>
      <c r="M77" s="83"/>
      <c r="N77" s="83"/>
      <c r="O77" s="83"/>
      <c r="P77" s="83"/>
      <c r="Q77" s="83"/>
      <c r="R77" s="83"/>
      <c r="S77" s="83"/>
      <c r="T77" s="83"/>
      <c r="U77" s="99">
        <f>COUNTIF(通讯通路门店!$S:$S,$G77)</f>
        <v>0</v>
      </c>
      <c r="V77" s="99">
        <f>COUNTIFS(通讯通路门店!$S:$S,$G77,通讯通路门店!$J:$J,"综合卖场")</f>
        <v>0</v>
      </c>
      <c r="W77" s="99">
        <f>SUMIFS(通讯通路门店!$AJ:$AJ,通讯通路门店!$S:$S,通讯客户沙盘!$G77)</f>
        <v>0</v>
      </c>
      <c r="X77" s="99">
        <f t="shared" si="5"/>
        <v>0</v>
      </c>
      <c r="Y77" s="99">
        <f>COUNTIFS(通讯通路门店!$S:$S,$G77,通讯通路门店!$J:$J,"荣耀体验店")+COUNTIFS(通讯通路门店!$S:$S,$G77,通讯通路门店!$J:$J,"荣耀授权专卖店")</f>
        <v>0</v>
      </c>
      <c r="Z77" s="99">
        <f>COUNTIFS(通讯通路门店!$S:$S,$G77,通讯通路门店!$J:$J,"VIVO体验店")</f>
        <v>0</v>
      </c>
      <c r="AA77" s="99">
        <f>COUNTIFS(通讯通路门店!$S:$S,$G77,通讯通路门店!$J:$J,"OPPO体验店")</f>
        <v>0</v>
      </c>
      <c r="AB77" s="99">
        <f>COUNTIFS(通讯通路门店!$S:$S,$G77,通讯通路门店!$J:$J,"华为授权体验店")+COUNTIFS(通讯通路门店!$S:$S,$G77,通讯通路门店!$J:$J,"华为堡垒店")</f>
        <v>0</v>
      </c>
      <c r="AC77" s="99">
        <f>COUNTIFS(通讯通路门店!$S:$S,$G77,通讯通路门店!$J:$J,"小米体验店")</f>
        <v>0</v>
      </c>
      <c r="AD77" s="99">
        <f>COUNTIFS(通讯通路门店!$S:$S,$G77,通讯通路门店!$J:$J,"苹果体验店")</f>
        <v>0</v>
      </c>
      <c r="AE77" s="99">
        <f>COUNTIFS(通讯通路门店!$S:$S,$G77,通讯通路门店!$J:$J,"其他品牌专卖店")</f>
        <v>0</v>
      </c>
      <c r="AF77" s="99">
        <f>SUMIFS(通讯通路门店!$BI:$BI,通讯通路门店!$S:$S,$G77)</f>
        <v>0</v>
      </c>
      <c r="AG77" s="99">
        <f>SUMIFS(通讯通路门店!$BH:$BH,通讯通路门店!$S:$S,$G77)</f>
        <v>0</v>
      </c>
      <c r="AH77" s="99">
        <f t="shared" si="6"/>
        <v>0</v>
      </c>
      <c r="AI77" s="99">
        <f>SUMIFS(通讯通路门店!$BB:$BB,通讯通路门店!$S:$S,$G77)</f>
        <v>0</v>
      </c>
      <c r="AJ77" s="99">
        <f>SUMIFS(通讯通路门店!$BE:$BE,通讯通路门店!$S:$S,$G77)</f>
        <v>0</v>
      </c>
      <c r="AK77" s="99">
        <f>SUMIFS(通讯通路门店!$BG:$BG,通讯通路门店!$S:$S,$G77)</f>
        <v>0</v>
      </c>
      <c r="AL77" s="99">
        <f>SUMIFS(通讯通路门店!$BC:$BC,通讯通路门店!$S:$S,$G77)</f>
        <v>0</v>
      </c>
      <c r="AM77" s="99">
        <f>SUMIFS(通讯通路门店!$BD:$BD,通讯通路门店!$S:$S,$G77)</f>
        <v>0</v>
      </c>
      <c r="AN77" s="99">
        <f>SUMIFS(通讯通路门店!$BF:$BF,通讯通路门店!$S:$S,$G77)</f>
        <v>0</v>
      </c>
      <c r="AO77" s="99">
        <f t="shared" si="7"/>
        <v>0</v>
      </c>
      <c r="AP77" s="99">
        <f>SUMIFS(通讯通路门店!$K:$K,通讯通路门店!$S:$S,$G77)</f>
        <v>0</v>
      </c>
      <c r="AQ77" s="83"/>
      <c r="AR77" s="99">
        <f>SUMIFS(通讯通路门店!$T:$T,通讯通路门店!$S:$S,$G77)</f>
        <v>0</v>
      </c>
      <c r="AS77" s="99">
        <f>SUMIFS(通讯通路门店!$U:$U,通讯通路门店!$S:$S,$G77)</f>
        <v>0</v>
      </c>
      <c r="AT77" s="99">
        <f>SUMIFS(通讯通路门店!$V:$V,通讯通路门店!$S:$S,$G77)</f>
        <v>0</v>
      </c>
      <c r="AU77" s="99">
        <f>SUMIFS(通讯通路门店!$W:$W,通讯通路门店!$S:$S,$G77)</f>
        <v>0</v>
      </c>
      <c r="AV77" s="99">
        <f>SUMIFS(通讯通路门店!$Z:$Z,通讯通路门店!$S:$S,$G77)</f>
        <v>0</v>
      </c>
      <c r="AW77" s="99">
        <f>SUMIFS(通讯通路门店!$AB:$AB,通讯通路门店!$S:$S,$G77)</f>
        <v>0</v>
      </c>
      <c r="AX77" s="99">
        <f>SUMIFS(通讯通路门店!$X:$X,通讯通路门店!$S:$S,$G77)</f>
        <v>0</v>
      </c>
      <c r="AY77" s="99">
        <f>SUMIFS(通讯通路门店!$Y:$Y,通讯通路门店!$S:$S,$G77)</f>
        <v>0</v>
      </c>
      <c r="AZ77" s="99">
        <f>SUMIFS(通讯通路门店!$AA:$AA,通讯通路门店!$S:$S,$G77)</f>
        <v>0</v>
      </c>
      <c r="BA77" s="99">
        <f t="shared" si="8"/>
        <v>0</v>
      </c>
      <c r="BB77" s="99">
        <f t="shared" si="9"/>
        <v>0</v>
      </c>
      <c r="BC77" s="99">
        <f>SUMIFS(通讯通路门店!$W:$W,通讯通路门店!$S:$S,$G77,通讯通路门店!$J:$J,"荣耀体验店")+SUMIFS(通讯通路门店!$W:$W,通讯通路门店!$S:$S,$G77,通讯通路门店!$J:$J,"荣耀授权专卖店")</f>
        <v>0</v>
      </c>
      <c r="BD77" s="99">
        <f>SUMIFS(通讯通路门店!$Z:$Z,通讯通路门店!$S:$S,$G77,通讯通路门店!$J:$J,"VIVO体验店")</f>
        <v>0</v>
      </c>
      <c r="BE77" s="99">
        <f>SUMIFS(通讯通路门店!$AB:$AB,通讯通路门店!$S:$S,$G77,通讯通路门店!$J:$J,"OPPO体验店")</f>
        <v>0</v>
      </c>
      <c r="BF77" s="99">
        <f>SUMIFS(通讯通路门店!$X:$X,通讯通路门店!$S:$S,$G77,通讯通路门店!$J:$J,"华为授权体验店")+SUMIFS(通讯通路门店!$AA:$AA,通讯通路门店!$S:$S,$G77,通讯通路门店!$J:$J,"华为堡垒店")</f>
        <v>0</v>
      </c>
      <c r="BG77" s="99">
        <f>SUMIFS(通讯通路门店!$Y:$Y,通讯通路门店!$S:$S,$G77,通讯通路门店!$J:$J,"小米体验店")</f>
        <v>0</v>
      </c>
      <c r="BH77" s="99">
        <f>SUMIFS(通讯通路门店!$AA:$AA,通讯通路门店!$S:$S,$G77,通讯通路门店!$J:$J,"苹果体验店")</f>
        <v>0</v>
      </c>
      <c r="BI77" s="99">
        <f>SUMIFS(通讯通路门店!$K:$K,通讯通路门店!$S:$S,$G77,通讯通路门店!$J:$J,"其他品牌专卖店")</f>
        <v>0</v>
      </c>
      <c r="BJ77" s="99">
        <f>SUMIFS(通讯通路门店!$AC:$AC,通讯通路门店!$S:$S,$G77)</f>
        <v>0</v>
      </c>
      <c r="BK77" s="99">
        <f>SUMIFS(通讯通路门店!$AD:$AD,通讯通路门店!$S:$S,$G77)</f>
        <v>0</v>
      </c>
      <c r="BL77" s="99">
        <f>SUMIFS(通讯通路门店!$AE:$AE,通讯通路门店!$S:$S,$G77)</f>
        <v>0</v>
      </c>
      <c r="BM77" s="99">
        <f>SUMIFS(通讯通路门店!$AF:$AF,通讯通路门店!$S:$S,$G77)</f>
        <v>0</v>
      </c>
      <c r="BN77" s="99">
        <f>SUMIFS(通讯通路门店!$AG:$AG,通讯通路门店!$S:$S,$G77)</f>
        <v>0</v>
      </c>
      <c r="BO77" s="99">
        <f>SUMIFS(通讯通路门店!$AH:$AH,通讯通路门店!$S:$S,$G77)</f>
        <v>0</v>
      </c>
      <c r="BP77" s="99">
        <f>SUMIFS(通讯通路门店!$AI:$AI,通讯通路门店!$S:$S,$G77)</f>
        <v>0</v>
      </c>
      <c r="BQ77" s="83"/>
    </row>
    <row r="78" spans="1:69">
      <c r="A78" s="99" t="str">
        <f>IFERROR(_xlfn.XLOOKUP($G78,通讯通路门店!$S$4:$S$993933,通讯通路门店!$A$4:$A$993933,0,0),"")</f>
        <v/>
      </c>
      <c r="B78" s="99" t="str">
        <f>IFERROR(_xlfn.XLOOKUP($G78,通讯通路门店!$S$4:$S$993933,通讯通路门店!$B$4:$B$993933,0,0),"")</f>
        <v/>
      </c>
      <c r="C78" s="99" t="str">
        <f>IFERROR(_xlfn.XLOOKUP($G78,通讯通路门店!$S$4:$S$993933,通讯通路门店!$C$4:$C$993933,0,0),"")</f>
        <v/>
      </c>
      <c r="D78" s="99" t="str">
        <f>IFERROR(_xlfn.XLOOKUP($G78,通讯通路门店!$S$4:$S$993933,通讯通路门店!$D$4:$D$993933,0,0),"")</f>
        <v/>
      </c>
      <c r="E78" s="83"/>
      <c r="F78" s="83"/>
      <c r="G78" s="101" t="e">
        <v>#N/A</v>
      </c>
      <c r="H78" s="102" t="str">
        <f>IFERROR(_xlfn.XLOOKUP($G78,通讯通路门店!$S$4:$S$993933,通讯通路门店!$R$4:$R$993933,0,0),"")</f>
        <v/>
      </c>
      <c r="I78" s="83"/>
      <c r="J78" s="83"/>
      <c r="K78" s="83"/>
      <c r="L78" s="83"/>
      <c r="M78" s="83"/>
      <c r="N78" s="83"/>
      <c r="O78" s="83"/>
      <c r="P78" s="83"/>
      <c r="Q78" s="83"/>
      <c r="R78" s="83"/>
      <c r="S78" s="83"/>
      <c r="T78" s="83"/>
      <c r="U78" s="99">
        <f>COUNTIF(通讯通路门店!$S:$S,$G78)</f>
        <v>0</v>
      </c>
      <c r="V78" s="99">
        <f>COUNTIFS(通讯通路门店!$S:$S,$G78,通讯通路门店!$J:$J,"综合卖场")</f>
        <v>0</v>
      </c>
      <c r="W78" s="99">
        <f>SUMIFS(通讯通路门店!$AJ:$AJ,通讯通路门店!$S:$S,通讯客户沙盘!$G78)</f>
        <v>0</v>
      </c>
      <c r="X78" s="99">
        <f t="shared" si="5"/>
        <v>0</v>
      </c>
      <c r="Y78" s="99">
        <f>COUNTIFS(通讯通路门店!$S:$S,$G78,通讯通路门店!$J:$J,"荣耀体验店")+COUNTIFS(通讯通路门店!$S:$S,$G78,通讯通路门店!$J:$J,"荣耀授权专卖店")</f>
        <v>0</v>
      </c>
      <c r="Z78" s="99">
        <f>COUNTIFS(通讯通路门店!$S:$S,$G78,通讯通路门店!$J:$J,"VIVO体验店")</f>
        <v>0</v>
      </c>
      <c r="AA78" s="99">
        <f>COUNTIFS(通讯通路门店!$S:$S,$G78,通讯通路门店!$J:$J,"OPPO体验店")</f>
        <v>0</v>
      </c>
      <c r="AB78" s="99">
        <f>COUNTIFS(通讯通路门店!$S:$S,$G78,通讯通路门店!$J:$J,"华为授权体验店")+COUNTIFS(通讯通路门店!$S:$S,$G78,通讯通路门店!$J:$J,"华为堡垒店")</f>
        <v>0</v>
      </c>
      <c r="AC78" s="99">
        <f>COUNTIFS(通讯通路门店!$S:$S,$G78,通讯通路门店!$J:$J,"小米体验店")</f>
        <v>0</v>
      </c>
      <c r="AD78" s="99">
        <f>COUNTIFS(通讯通路门店!$S:$S,$G78,通讯通路门店!$J:$J,"苹果体验店")</f>
        <v>0</v>
      </c>
      <c r="AE78" s="99">
        <f>COUNTIFS(通讯通路门店!$S:$S,$G78,通讯通路门店!$J:$J,"其他品牌专卖店")</f>
        <v>0</v>
      </c>
      <c r="AF78" s="99">
        <f>SUMIFS(通讯通路门店!$BI:$BI,通讯通路门店!$S:$S,$G78)</f>
        <v>0</v>
      </c>
      <c r="AG78" s="99">
        <f>SUMIFS(通讯通路门店!$BH:$BH,通讯通路门店!$S:$S,$G78)</f>
        <v>0</v>
      </c>
      <c r="AH78" s="99">
        <f t="shared" si="6"/>
        <v>0</v>
      </c>
      <c r="AI78" s="99">
        <f>SUMIFS(通讯通路门店!$BB:$BB,通讯通路门店!$S:$S,$G78)</f>
        <v>0</v>
      </c>
      <c r="AJ78" s="99">
        <f>SUMIFS(通讯通路门店!$BE:$BE,通讯通路门店!$S:$S,$G78)</f>
        <v>0</v>
      </c>
      <c r="AK78" s="99">
        <f>SUMIFS(通讯通路门店!$BG:$BG,通讯通路门店!$S:$S,$G78)</f>
        <v>0</v>
      </c>
      <c r="AL78" s="99">
        <f>SUMIFS(通讯通路门店!$BC:$BC,通讯通路门店!$S:$S,$G78)</f>
        <v>0</v>
      </c>
      <c r="AM78" s="99">
        <f>SUMIFS(通讯通路门店!$BD:$BD,通讯通路门店!$S:$S,$G78)</f>
        <v>0</v>
      </c>
      <c r="AN78" s="99">
        <f>SUMIFS(通讯通路门店!$BF:$BF,通讯通路门店!$S:$S,$G78)</f>
        <v>0</v>
      </c>
      <c r="AO78" s="99">
        <f t="shared" si="7"/>
        <v>0</v>
      </c>
      <c r="AP78" s="99">
        <f>SUMIFS(通讯通路门店!$K:$K,通讯通路门店!$S:$S,$G78)</f>
        <v>0</v>
      </c>
      <c r="AQ78" s="83"/>
      <c r="AR78" s="99">
        <f>SUMIFS(通讯通路门店!$T:$T,通讯通路门店!$S:$S,$G78)</f>
        <v>0</v>
      </c>
      <c r="AS78" s="99">
        <f>SUMIFS(通讯通路门店!$U:$U,通讯通路门店!$S:$S,$G78)</f>
        <v>0</v>
      </c>
      <c r="AT78" s="99">
        <f>SUMIFS(通讯通路门店!$V:$V,通讯通路门店!$S:$S,$G78)</f>
        <v>0</v>
      </c>
      <c r="AU78" s="99">
        <f>SUMIFS(通讯通路门店!$W:$W,通讯通路门店!$S:$S,$G78)</f>
        <v>0</v>
      </c>
      <c r="AV78" s="99">
        <f>SUMIFS(通讯通路门店!$Z:$Z,通讯通路门店!$S:$S,$G78)</f>
        <v>0</v>
      </c>
      <c r="AW78" s="99">
        <f>SUMIFS(通讯通路门店!$AB:$AB,通讯通路门店!$S:$S,$G78)</f>
        <v>0</v>
      </c>
      <c r="AX78" s="99">
        <f>SUMIFS(通讯通路门店!$X:$X,通讯通路门店!$S:$S,$G78)</f>
        <v>0</v>
      </c>
      <c r="AY78" s="99">
        <f>SUMIFS(通讯通路门店!$Y:$Y,通讯通路门店!$S:$S,$G78)</f>
        <v>0</v>
      </c>
      <c r="AZ78" s="99">
        <f>SUMIFS(通讯通路门店!$AA:$AA,通讯通路门店!$S:$S,$G78)</f>
        <v>0</v>
      </c>
      <c r="BA78" s="99">
        <f t="shared" si="8"/>
        <v>0</v>
      </c>
      <c r="BB78" s="99">
        <f t="shared" si="9"/>
        <v>0</v>
      </c>
      <c r="BC78" s="99">
        <f>SUMIFS(通讯通路门店!$W:$W,通讯通路门店!$S:$S,$G78,通讯通路门店!$J:$J,"荣耀体验店")+SUMIFS(通讯通路门店!$W:$W,通讯通路门店!$S:$S,$G78,通讯通路门店!$J:$J,"荣耀授权专卖店")</f>
        <v>0</v>
      </c>
      <c r="BD78" s="99">
        <f>SUMIFS(通讯通路门店!$Z:$Z,通讯通路门店!$S:$S,$G78,通讯通路门店!$J:$J,"VIVO体验店")</f>
        <v>0</v>
      </c>
      <c r="BE78" s="99">
        <f>SUMIFS(通讯通路门店!$AB:$AB,通讯通路门店!$S:$S,$G78,通讯通路门店!$J:$J,"OPPO体验店")</f>
        <v>0</v>
      </c>
      <c r="BF78" s="99">
        <f>SUMIFS(通讯通路门店!$X:$X,通讯通路门店!$S:$S,$G78,通讯通路门店!$J:$J,"华为授权体验店")+SUMIFS(通讯通路门店!$AA:$AA,通讯通路门店!$S:$S,$G78,通讯通路门店!$J:$J,"华为堡垒店")</f>
        <v>0</v>
      </c>
      <c r="BG78" s="99">
        <f>SUMIFS(通讯通路门店!$Y:$Y,通讯通路门店!$S:$S,$G78,通讯通路门店!$J:$J,"小米体验店")</f>
        <v>0</v>
      </c>
      <c r="BH78" s="99">
        <f>SUMIFS(通讯通路门店!$AA:$AA,通讯通路门店!$S:$S,$G78,通讯通路门店!$J:$J,"苹果体验店")</f>
        <v>0</v>
      </c>
      <c r="BI78" s="99">
        <f>SUMIFS(通讯通路门店!$K:$K,通讯通路门店!$S:$S,$G78,通讯通路门店!$J:$J,"其他品牌专卖店")</f>
        <v>0</v>
      </c>
      <c r="BJ78" s="99">
        <f>SUMIFS(通讯通路门店!$AC:$AC,通讯通路门店!$S:$S,$G78)</f>
        <v>0</v>
      </c>
      <c r="BK78" s="99">
        <f>SUMIFS(通讯通路门店!$AD:$AD,通讯通路门店!$S:$S,$G78)</f>
        <v>0</v>
      </c>
      <c r="BL78" s="99">
        <f>SUMIFS(通讯通路门店!$AE:$AE,通讯通路门店!$S:$S,$G78)</f>
        <v>0</v>
      </c>
      <c r="BM78" s="99">
        <f>SUMIFS(通讯通路门店!$AF:$AF,通讯通路门店!$S:$S,$G78)</f>
        <v>0</v>
      </c>
      <c r="BN78" s="99">
        <f>SUMIFS(通讯通路门店!$AG:$AG,通讯通路门店!$S:$S,$G78)</f>
        <v>0</v>
      </c>
      <c r="BO78" s="99">
        <f>SUMIFS(通讯通路门店!$AH:$AH,通讯通路门店!$S:$S,$G78)</f>
        <v>0</v>
      </c>
      <c r="BP78" s="99">
        <f>SUMIFS(通讯通路门店!$AI:$AI,通讯通路门店!$S:$S,$G78)</f>
        <v>0</v>
      </c>
      <c r="BQ78" s="83"/>
    </row>
    <row r="79" spans="1:69">
      <c r="A79" s="99" t="str">
        <f>IFERROR(_xlfn.XLOOKUP($G79,通讯通路门店!$S$4:$S$993933,通讯通路门店!$A$4:$A$993933,0,0),"")</f>
        <v/>
      </c>
      <c r="B79" s="99" t="str">
        <f>IFERROR(_xlfn.XLOOKUP($G79,通讯通路门店!$S$4:$S$993933,通讯通路门店!$B$4:$B$993933,0,0),"")</f>
        <v/>
      </c>
      <c r="C79" s="99" t="str">
        <f>IFERROR(_xlfn.XLOOKUP($G79,通讯通路门店!$S$4:$S$993933,通讯通路门店!$C$4:$C$993933,0,0),"")</f>
        <v/>
      </c>
      <c r="D79" s="99" t="str">
        <f>IFERROR(_xlfn.XLOOKUP($G79,通讯通路门店!$S$4:$S$993933,通讯通路门店!$D$4:$D$993933,0,0),"")</f>
        <v/>
      </c>
      <c r="E79" s="83"/>
      <c r="F79" s="83"/>
      <c r="G79" s="101" t="e">
        <v>#N/A</v>
      </c>
      <c r="H79" s="102" t="str">
        <f>IFERROR(_xlfn.XLOOKUP($G79,通讯通路门店!$S$4:$S$993933,通讯通路门店!$R$4:$R$993933,0,0),"")</f>
        <v/>
      </c>
      <c r="I79" s="83"/>
      <c r="J79" s="83"/>
      <c r="K79" s="83"/>
      <c r="L79" s="83"/>
      <c r="M79" s="83"/>
      <c r="N79" s="83"/>
      <c r="O79" s="83"/>
      <c r="P79" s="83"/>
      <c r="Q79" s="83"/>
      <c r="R79" s="83"/>
      <c r="S79" s="83"/>
      <c r="T79" s="83"/>
      <c r="U79" s="99">
        <f>COUNTIF(通讯通路门店!$S:$S,$G79)</f>
        <v>0</v>
      </c>
      <c r="V79" s="99">
        <f>COUNTIFS(通讯通路门店!$S:$S,$G79,通讯通路门店!$J:$J,"综合卖场")</f>
        <v>0</v>
      </c>
      <c r="W79" s="99">
        <f>SUMIFS(通讯通路门店!$AJ:$AJ,通讯通路门店!$S:$S,通讯客户沙盘!$G79)</f>
        <v>0</v>
      </c>
      <c r="X79" s="99">
        <f t="shared" si="5"/>
        <v>0</v>
      </c>
      <c r="Y79" s="99">
        <f>COUNTIFS(通讯通路门店!$S:$S,$G79,通讯通路门店!$J:$J,"荣耀体验店")+COUNTIFS(通讯通路门店!$S:$S,$G79,通讯通路门店!$J:$J,"荣耀授权专卖店")</f>
        <v>0</v>
      </c>
      <c r="Z79" s="99">
        <f>COUNTIFS(通讯通路门店!$S:$S,$G79,通讯通路门店!$J:$J,"VIVO体验店")</f>
        <v>0</v>
      </c>
      <c r="AA79" s="99">
        <f>COUNTIFS(通讯通路门店!$S:$S,$G79,通讯通路门店!$J:$J,"OPPO体验店")</f>
        <v>0</v>
      </c>
      <c r="AB79" s="99">
        <f>COUNTIFS(通讯通路门店!$S:$S,$G79,通讯通路门店!$J:$J,"华为授权体验店")+COUNTIFS(通讯通路门店!$S:$S,$G79,通讯通路门店!$J:$J,"华为堡垒店")</f>
        <v>0</v>
      </c>
      <c r="AC79" s="99">
        <f>COUNTIFS(通讯通路门店!$S:$S,$G79,通讯通路门店!$J:$J,"小米体验店")</f>
        <v>0</v>
      </c>
      <c r="AD79" s="99">
        <f>COUNTIFS(通讯通路门店!$S:$S,$G79,通讯通路门店!$J:$J,"苹果体验店")</f>
        <v>0</v>
      </c>
      <c r="AE79" s="99">
        <f>COUNTIFS(通讯通路门店!$S:$S,$G79,通讯通路门店!$J:$J,"其他品牌专卖店")</f>
        <v>0</v>
      </c>
      <c r="AF79" s="99">
        <f>SUMIFS(通讯通路门店!$BI:$BI,通讯通路门店!$S:$S,$G79)</f>
        <v>0</v>
      </c>
      <c r="AG79" s="99">
        <f>SUMIFS(通讯通路门店!$BH:$BH,通讯通路门店!$S:$S,$G79)</f>
        <v>0</v>
      </c>
      <c r="AH79" s="99">
        <f t="shared" si="6"/>
        <v>0</v>
      </c>
      <c r="AI79" s="99">
        <f>SUMIFS(通讯通路门店!$BB:$BB,通讯通路门店!$S:$S,$G79)</f>
        <v>0</v>
      </c>
      <c r="AJ79" s="99">
        <f>SUMIFS(通讯通路门店!$BE:$BE,通讯通路门店!$S:$S,$G79)</f>
        <v>0</v>
      </c>
      <c r="AK79" s="99">
        <f>SUMIFS(通讯通路门店!$BG:$BG,通讯通路门店!$S:$S,$G79)</f>
        <v>0</v>
      </c>
      <c r="AL79" s="99">
        <f>SUMIFS(通讯通路门店!$BC:$BC,通讯通路门店!$S:$S,$G79)</f>
        <v>0</v>
      </c>
      <c r="AM79" s="99">
        <f>SUMIFS(通讯通路门店!$BD:$BD,通讯通路门店!$S:$S,$G79)</f>
        <v>0</v>
      </c>
      <c r="AN79" s="99">
        <f>SUMIFS(通讯通路门店!$BF:$BF,通讯通路门店!$S:$S,$G79)</f>
        <v>0</v>
      </c>
      <c r="AO79" s="99">
        <f t="shared" si="7"/>
        <v>0</v>
      </c>
      <c r="AP79" s="99">
        <f>SUMIFS(通讯通路门店!$K:$K,通讯通路门店!$S:$S,$G79)</f>
        <v>0</v>
      </c>
      <c r="AQ79" s="83"/>
      <c r="AR79" s="99">
        <f>SUMIFS(通讯通路门店!$T:$T,通讯通路门店!$S:$S,$G79)</f>
        <v>0</v>
      </c>
      <c r="AS79" s="99">
        <f>SUMIFS(通讯通路门店!$U:$U,通讯通路门店!$S:$S,$G79)</f>
        <v>0</v>
      </c>
      <c r="AT79" s="99">
        <f>SUMIFS(通讯通路门店!$V:$V,通讯通路门店!$S:$S,$G79)</f>
        <v>0</v>
      </c>
      <c r="AU79" s="99">
        <f>SUMIFS(通讯通路门店!$W:$W,通讯通路门店!$S:$S,$G79)</f>
        <v>0</v>
      </c>
      <c r="AV79" s="99">
        <f>SUMIFS(通讯通路门店!$Z:$Z,通讯通路门店!$S:$S,$G79)</f>
        <v>0</v>
      </c>
      <c r="AW79" s="99">
        <f>SUMIFS(通讯通路门店!$AB:$AB,通讯通路门店!$S:$S,$G79)</f>
        <v>0</v>
      </c>
      <c r="AX79" s="99">
        <f>SUMIFS(通讯通路门店!$X:$X,通讯通路门店!$S:$S,$G79)</f>
        <v>0</v>
      </c>
      <c r="AY79" s="99">
        <f>SUMIFS(通讯通路门店!$Y:$Y,通讯通路门店!$S:$S,$G79)</f>
        <v>0</v>
      </c>
      <c r="AZ79" s="99">
        <f>SUMIFS(通讯通路门店!$AA:$AA,通讯通路门店!$S:$S,$G79)</f>
        <v>0</v>
      </c>
      <c r="BA79" s="99">
        <f t="shared" si="8"/>
        <v>0</v>
      </c>
      <c r="BB79" s="99">
        <f t="shared" si="9"/>
        <v>0</v>
      </c>
      <c r="BC79" s="99">
        <f>SUMIFS(通讯通路门店!$W:$W,通讯通路门店!$S:$S,$G79,通讯通路门店!$J:$J,"荣耀体验店")+SUMIFS(通讯通路门店!$W:$W,通讯通路门店!$S:$S,$G79,通讯通路门店!$J:$J,"荣耀授权专卖店")</f>
        <v>0</v>
      </c>
      <c r="BD79" s="99">
        <f>SUMIFS(通讯通路门店!$Z:$Z,通讯通路门店!$S:$S,$G79,通讯通路门店!$J:$J,"VIVO体验店")</f>
        <v>0</v>
      </c>
      <c r="BE79" s="99">
        <f>SUMIFS(通讯通路门店!$AB:$AB,通讯通路门店!$S:$S,$G79,通讯通路门店!$J:$J,"OPPO体验店")</f>
        <v>0</v>
      </c>
      <c r="BF79" s="99">
        <f>SUMIFS(通讯通路门店!$X:$X,通讯通路门店!$S:$S,$G79,通讯通路门店!$J:$J,"华为授权体验店")+SUMIFS(通讯通路门店!$AA:$AA,通讯通路门店!$S:$S,$G79,通讯通路门店!$J:$J,"华为堡垒店")</f>
        <v>0</v>
      </c>
      <c r="BG79" s="99">
        <f>SUMIFS(通讯通路门店!$Y:$Y,通讯通路门店!$S:$S,$G79,通讯通路门店!$J:$J,"小米体验店")</f>
        <v>0</v>
      </c>
      <c r="BH79" s="99">
        <f>SUMIFS(通讯通路门店!$AA:$AA,通讯通路门店!$S:$S,$G79,通讯通路门店!$J:$J,"苹果体验店")</f>
        <v>0</v>
      </c>
      <c r="BI79" s="99">
        <f>SUMIFS(通讯通路门店!$K:$K,通讯通路门店!$S:$S,$G79,通讯通路门店!$J:$J,"其他品牌专卖店")</f>
        <v>0</v>
      </c>
      <c r="BJ79" s="99">
        <f>SUMIFS(通讯通路门店!$AC:$AC,通讯通路门店!$S:$S,$G79)</f>
        <v>0</v>
      </c>
      <c r="BK79" s="99">
        <f>SUMIFS(通讯通路门店!$AD:$AD,通讯通路门店!$S:$S,$G79)</f>
        <v>0</v>
      </c>
      <c r="BL79" s="99">
        <f>SUMIFS(通讯通路门店!$AE:$AE,通讯通路门店!$S:$S,$G79)</f>
        <v>0</v>
      </c>
      <c r="BM79" s="99">
        <f>SUMIFS(通讯通路门店!$AF:$AF,通讯通路门店!$S:$S,$G79)</f>
        <v>0</v>
      </c>
      <c r="BN79" s="99">
        <f>SUMIFS(通讯通路门店!$AG:$AG,通讯通路门店!$S:$S,$G79)</f>
        <v>0</v>
      </c>
      <c r="BO79" s="99">
        <f>SUMIFS(通讯通路门店!$AH:$AH,通讯通路门店!$S:$S,$G79)</f>
        <v>0</v>
      </c>
      <c r="BP79" s="99">
        <f>SUMIFS(通讯通路门店!$AI:$AI,通讯通路门店!$S:$S,$G79)</f>
        <v>0</v>
      </c>
      <c r="BQ79" s="83"/>
    </row>
    <row r="80" spans="1:69">
      <c r="A80" s="99" t="str">
        <f>IFERROR(_xlfn.XLOOKUP($G80,通讯通路门店!$S$4:$S$993933,通讯通路门店!$A$4:$A$993933,0,0),"")</f>
        <v/>
      </c>
      <c r="B80" s="99" t="str">
        <f>IFERROR(_xlfn.XLOOKUP($G80,通讯通路门店!$S$4:$S$993933,通讯通路门店!$B$4:$B$993933,0,0),"")</f>
        <v/>
      </c>
      <c r="C80" s="99" t="str">
        <f>IFERROR(_xlfn.XLOOKUP($G80,通讯通路门店!$S$4:$S$993933,通讯通路门店!$C$4:$C$993933,0,0),"")</f>
        <v/>
      </c>
      <c r="D80" s="99" t="str">
        <f>IFERROR(_xlfn.XLOOKUP($G80,通讯通路门店!$S$4:$S$993933,通讯通路门店!$D$4:$D$993933,0,0),"")</f>
        <v/>
      </c>
      <c r="E80" s="83"/>
      <c r="F80" s="83"/>
      <c r="G80" s="101" t="e">
        <v>#N/A</v>
      </c>
      <c r="H80" s="102" t="str">
        <f>IFERROR(_xlfn.XLOOKUP($G80,通讯通路门店!$S$4:$S$993933,通讯通路门店!$R$4:$R$993933,0,0),"")</f>
        <v/>
      </c>
      <c r="I80" s="83"/>
      <c r="J80" s="83"/>
      <c r="K80" s="83"/>
      <c r="L80" s="83"/>
      <c r="M80" s="83"/>
      <c r="N80" s="83"/>
      <c r="O80" s="83"/>
      <c r="P80" s="83"/>
      <c r="Q80" s="83"/>
      <c r="R80" s="83"/>
      <c r="S80" s="83"/>
      <c r="T80" s="83"/>
      <c r="U80" s="99">
        <f>COUNTIF(通讯通路门店!$S:$S,$G80)</f>
        <v>0</v>
      </c>
      <c r="V80" s="99">
        <f>COUNTIFS(通讯通路门店!$S:$S,$G80,通讯通路门店!$J:$J,"综合卖场")</f>
        <v>0</v>
      </c>
      <c r="W80" s="99">
        <f>SUMIFS(通讯通路门店!$AJ:$AJ,通讯通路门店!$S:$S,通讯客户沙盘!$G80)</f>
        <v>0</v>
      </c>
      <c r="X80" s="99">
        <f t="shared" si="5"/>
        <v>0</v>
      </c>
      <c r="Y80" s="99">
        <f>COUNTIFS(通讯通路门店!$S:$S,$G80,通讯通路门店!$J:$J,"荣耀体验店")+COUNTIFS(通讯通路门店!$S:$S,$G80,通讯通路门店!$J:$J,"荣耀授权专卖店")</f>
        <v>0</v>
      </c>
      <c r="Z80" s="99">
        <f>COUNTIFS(通讯通路门店!$S:$S,$G80,通讯通路门店!$J:$J,"VIVO体验店")</f>
        <v>0</v>
      </c>
      <c r="AA80" s="99">
        <f>COUNTIFS(通讯通路门店!$S:$S,$G80,通讯通路门店!$J:$J,"OPPO体验店")</f>
        <v>0</v>
      </c>
      <c r="AB80" s="99">
        <f>COUNTIFS(通讯通路门店!$S:$S,$G80,通讯通路门店!$J:$J,"华为授权体验店")+COUNTIFS(通讯通路门店!$S:$S,$G80,通讯通路门店!$J:$J,"华为堡垒店")</f>
        <v>0</v>
      </c>
      <c r="AC80" s="99">
        <f>COUNTIFS(通讯通路门店!$S:$S,$G80,通讯通路门店!$J:$J,"小米体验店")</f>
        <v>0</v>
      </c>
      <c r="AD80" s="99">
        <f>COUNTIFS(通讯通路门店!$S:$S,$G80,通讯通路门店!$J:$J,"苹果体验店")</f>
        <v>0</v>
      </c>
      <c r="AE80" s="99">
        <f>COUNTIFS(通讯通路门店!$S:$S,$G80,通讯通路门店!$J:$J,"其他品牌专卖店")</f>
        <v>0</v>
      </c>
      <c r="AF80" s="99">
        <f>SUMIFS(通讯通路门店!$BI:$BI,通讯通路门店!$S:$S,$G80)</f>
        <v>0</v>
      </c>
      <c r="AG80" s="99">
        <f>SUMIFS(通讯通路门店!$BH:$BH,通讯通路门店!$S:$S,$G80)</f>
        <v>0</v>
      </c>
      <c r="AH80" s="99">
        <f t="shared" si="6"/>
        <v>0</v>
      </c>
      <c r="AI80" s="99">
        <f>SUMIFS(通讯通路门店!$BB:$BB,通讯通路门店!$S:$S,$G80)</f>
        <v>0</v>
      </c>
      <c r="AJ80" s="99">
        <f>SUMIFS(通讯通路门店!$BE:$BE,通讯通路门店!$S:$S,$G80)</f>
        <v>0</v>
      </c>
      <c r="AK80" s="99">
        <f>SUMIFS(通讯通路门店!$BG:$BG,通讯通路门店!$S:$S,$G80)</f>
        <v>0</v>
      </c>
      <c r="AL80" s="99">
        <f>SUMIFS(通讯通路门店!$BC:$BC,通讯通路门店!$S:$S,$G80)</f>
        <v>0</v>
      </c>
      <c r="AM80" s="99">
        <f>SUMIFS(通讯通路门店!$BD:$BD,通讯通路门店!$S:$S,$G80)</f>
        <v>0</v>
      </c>
      <c r="AN80" s="99">
        <f>SUMIFS(通讯通路门店!$BF:$BF,通讯通路门店!$S:$S,$G80)</f>
        <v>0</v>
      </c>
      <c r="AO80" s="99">
        <f t="shared" si="7"/>
        <v>0</v>
      </c>
      <c r="AP80" s="99">
        <f>SUMIFS(通讯通路门店!$K:$K,通讯通路门店!$S:$S,$G80)</f>
        <v>0</v>
      </c>
      <c r="AQ80" s="83"/>
      <c r="AR80" s="99">
        <f>SUMIFS(通讯通路门店!$T:$T,通讯通路门店!$S:$S,$G80)</f>
        <v>0</v>
      </c>
      <c r="AS80" s="99">
        <f>SUMIFS(通讯通路门店!$U:$U,通讯通路门店!$S:$S,$G80)</f>
        <v>0</v>
      </c>
      <c r="AT80" s="99">
        <f>SUMIFS(通讯通路门店!$V:$V,通讯通路门店!$S:$S,$G80)</f>
        <v>0</v>
      </c>
      <c r="AU80" s="99">
        <f>SUMIFS(通讯通路门店!$W:$W,通讯通路门店!$S:$S,$G80)</f>
        <v>0</v>
      </c>
      <c r="AV80" s="99">
        <f>SUMIFS(通讯通路门店!$Z:$Z,通讯通路门店!$S:$S,$G80)</f>
        <v>0</v>
      </c>
      <c r="AW80" s="99">
        <f>SUMIFS(通讯通路门店!$AB:$AB,通讯通路门店!$S:$S,$G80)</f>
        <v>0</v>
      </c>
      <c r="AX80" s="99">
        <f>SUMIFS(通讯通路门店!$X:$X,通讯通路门店!$S:$S,$G80)</f>
        <v>0</v>
      </c>
      <c r="AY80" s="99">
        <f>SUMIFS(通讯通路门店!$Y:$Y,通讯通路门店!$S:$S,$G80)</f>
        <v>0</v>
      </c>
      <c r="AZ80" s="99">
        <f>SUMIFS(通讯通路门店!$AA:$AA,通讯通路门店!$S:$S,$G80)</f>
        <v>0</v>
      </c>
      <c r="BA80" s="99">
        <f t="shared" si="8"/>
        <v>0</v>
      </c>
      <c r="BB80" s="99">
        <f t="shared" si="9"/>
        <v>0</v>
      </c>
      <c r="BC80" s="99">
        <f>SUMIFS(通讯通路门店!$W:$W,通讯通路门店!$S:$S,$G80,通讯通路门店!$J:$J,"荣耀体验店")+SUMIFS(通讯通路门店!$W:$W,通讯通路门店!$S:$S,$G80,通讯通路门店!$J:$J,"荣耀授权专卖店")</f>
        <v>0</v>
      </c>
      <c r="BD80" s="99">
        <f>SUMIFS(通讯通路门店!$Z:$Z,通讯通路门店!$S:$S,$G80,通讯通路门店!$J:$J,"VIVO体验店")</f>
        <v>0</v>
      </c>
      <c r="BE80" s="99">
        <f>SUMIFS(通讯通路门店!$AB:$AB,通讯通路门店!$S:$S,$G80,通讯通路门店!$J:$J,"OPPO体验店")</f>
        <v>0</v>
      </c>
      <c r="BF80" s="99">
        <f>SUMIFS(通讯通路门店!$X:$X,通讯通路门店!$S:$S,$G80,通讯通路门店!$J:$J,"华为授权体验店")+SUMIFS(通讯通路门店!$AA:$AA,通讯通路门店!$S:$S,$G80,通讯通路门店!$J:$J,"华为堡垒店")</f>
        <v>0</v>
      </c>
      <c r="BG80" s="99">
        <f>SUMIFS(通讯通路门店!$Y:$Y,通讯通路门店!$S:$S,$G80,通讯通路门店!$J:$J,"小米体验店")</f>
        <v>0</v>
      </c>
      <c r="BH80" s="99">
        <f>SUMIFS(通讯通路门店!$AA:$AA,通讯通路门店!$S:$S,$G80,通讯通路门店!$J:$J,"苹果体验店")</f>
        <v>0</v>
      </c>
      <c r="BI80" s="99">
        <f>SUMIFS(通讯通路门店!$K:$K,通讯通路门店!$S:$S,$G80,通讯通路门店!$J:$J,"其他品牌专卖店")</f>
        <v>0</v>
      </c>
      <c r="BJ80" s="99">
        <f>SUMIFS(通讯通路门店!$AC:$AC,通讯通路门店!$S:$S,$G80)</f>
        <v>0</v>
      </c>
      <c r="BK80" s="99">
        <f>SUMIFS(通讯通路门店!$AD:$AD,通讯通路门店!$S:$S,$G80)</f>
        <v>0</v>
      </c>
      <c r="BL80" s="99">
        <f>SUMIFS(通讯通路门店!$AE:$AE,通讯通路门店!$S:$S,$G80)</f>
        <v>0</v>
      </c>
      <c r="BM80" s="99">
        <f>SUMIFS(通讯通路门店!$AF:$AF,通讯通路门店!$S:$S,$G80)</f>
        <v>0</v>
      </c>
      <c r="BN80" s="99">
        <f>SUMIFS(通讯通路门店!$AG:$AG,通讯通路门店!$S:$S,$G80)</f>
        <v>0</v>
      </c>
      <c r="BO80" s="99">
        <f>SUMIFS(通讯通路门店!$AH:$AH,通讯通路门店!$S:$S,$G80)</f>
        <v>0</v>
      </c>
      <c r="BP80" s="99">
        <f>SUMIFS(通讯通路门店!$AI:$AI,通讯通路门店!$S:$S,$G80)</f>
        <v>0</v>
      </c>
      <c r="BQ80" s="83"/>
    </row>
    <row r="81" spans="1:69">
      <c r="A81" s="99" t="str">
        <f>IFERROR(_xlfn.XLOOKUP($G81,通讯通路门店!$S$4:$S$993933,通讯通路门店!$A$4:$A$993933,0,0),"")</f>
        <v/>
      </c>
      <c r="B81" s="99" t="str">
        <f>IFERROR(_xlfn.XLOOKUP($G81,通讯通路门店!$S$4:$S$993933,通讯通路门店!$B$4:$B$993933,0,0),"")</f>
        <v/>
      </c>
      <c r="C81" s="99" t="str">
        <f>IFERROR(_xlfn.XLOOKUP($G81,通讯通路门店!$S$4:$S$993933,通讯通路门店!$C$4:$C$993933,0,0),"")</f>
        <v/>
      </c>
      <c r="D81" s="99" t="str">
        <f>IFERROR(_xlfn.XLOOKUP($G81,通讯通路门店!$S$4:$S$993933,通讯通路门店!$D$4:$D$993933,0,0),"")</f>
        <v/>
      </c>
      <c r="E81" s="83"/>
      <c r="F81" s="83"/>
      <c r="G81" s="101" t="e">
        <v>#N/A</v>
      </c>
      <c r="H81" s="102" t="str">
        <f>IFERROR(_xlfn.XLOOKUP($G81,通讯通路门店!$S$4:$S$993933,通讯通路门店!$R$4:$R$993933,0,0),"")</f>
        <v/>
      </c>
      <c r="I81" s="83"/>
      <c r="J81" s="83"/>
      <c r="K81" s="83"/>
      <c r="L81" s="83"/>
      <c r="M81" s="83"/>
      <c r="N81" s="83"/>
      <c r="O81" s="83"/>
      <c r="P81" s="83"/>
      <c r="Q81" s="83"/>
      <c r="R81" s="83"/>
      <c r="S81" s="83"/>
      <c r="T81" s="83"/>
      <c r="U81" s="99">
        <f>COUNTIF(通讯通路门店!$S:$S,$G81)</f>
        <v>0</v>
      </c>
      <c r="V81" s="99">
        <f>COUNTIFS(通讯通路门店!$S:$S,$G81,通讯通路门店!$J:$J,"综合卖场")</f>
        <v>0</v>
      </c>
      <c r="W81" s="99">
        <f>SUMIFS(通讯通路门店!$AJ:$AJ,通讯通路门店!$S:$S,通讯客户沙盘!$G81)</f>
        <v>0</v>
      </c>
      <c r="X81" s="99">
        <f t="shared" si="5"/>
        <v>0</v>
      </c>
      <c r="Y81" s="99">
        <f>COUNTIFS(通讯通路门店!$S:$S,$G81,通讯通路门店!$J:$J,"荣耀体验店")+COUNTIFS(通讯通路门店!$S:$S,$G81,通讯通路门店!$J:$J,"荣耀授权专卖店")</f>
        <v>0</v>
      </c>
      <c r="Z81" s="99">
        <f>COUNTIFS(通讯通路门店!$S:$S,$G81,通讯通路门店!$J:$J,"VIVO体验店")</f>
        <v>0</v>
      </c>
      <c r="AA81" s="99">
        <f>COUNTIFS(通讯通路门店!$S:$S,$G81,通讯通路门店!$J:$J,"OPPO体验店")</f>
        <v>0</v>
      </c>
      <c r="AB81" s="99">
        <f>COUNTIFS(通讯通路门店!$S:$S,$G81,通讯通路门店!$J:$J,"华为授权体验店")+COUNTIFS(通讯通路门店!$S:$S,$G81,通讯通路门店!$J:$J,"华为堡垒店")</f>
        <v>0</v>
      </c>
      <c r="AC81" s="99">
        <f>COUNTIFS(通讯通路门店!$S:$S,$G81,通讯通路门店!$J:$J,"小米体验店")</f>
        <v>0</v>
      </c>
      <c r="AD81" s="99">
        <f>COUNTIFS(通讯通路门店!$S:$S,$G81,通讯通路门店!$J:$J,"苹果体验店")</f>
        <v>0</v>
      </c>
      <c r="AE81" s="99">
        <f>COUNTIFS(通讯通路门店!$S:$S,$G81,通讯通路门店!$J:$J,"其他品牌专卖店")</f>
        <v>0</v>
      </c>
      <c r="AF81" s="99">
        <f>SUMIFS(通讯通路门店!$BI:$BI,通讯通路门店!$S:$S,$G81)</f>
        <v>0</v>
      </c>
      <c r="AG81" s="99">
        <f>SUMIFS(通讯通路门店!$BH:$BH,通讯通路门店!$S:$S,$G81)</f>
        <v>0</v>
      </c>
      <c r="AH81" s="99">
        <f t="shared" si="6"/>
        <v>0</v>
      </c>
      <c r="AI81" s="99">
        <f>SUMIFS(通讯通路门店!$BB:$BB,通讯通路门店!$S:$S,$G81)</f>
        <v>0</v>
      </c>
      <c r="AJ81" s="99">
        <f>SUMIFS(通讯通路门店!$BE:$BE,通讯通路门店!$S:$S,$G81)</f>
        <v>0</v>
      </c>
      <c r="AK81" s="99">
        <f>SUMIFS(通讯通路门店!$BG:$BG,通讯通路门店!$S:$S,$G81)</f>
        <v>0</v>
      </c>
      <c r="AL81" s="99">
        <f>SUMIFS(通讯通路门店!$BC:$BC,通讯通路门店!$S:$S,$G81)</f>
        <v>0</v>
      </c>
      <c r="AM81" s="99">
        <f>SUMIFS(通讯通路门店!$BD:$BD,通讯通路门店!$S:$S,$G81)</f>
        <v>0</v>
      </c>
      <c r="AN81" s="99">
        <f>SUMIFS(通讯通路门店!$BF:$BF,通讯通路门店!$S:$S,$G81)</f>
        <v>0</v>
      </c>
      <c r="AO81" s="99">
        <f t="shared" si="7"/>
        <v>0</v>
      </c>
      <c r="AP81" s="99">
        <f>SUMIFS(通讯通路门店!$K:$K,通讯通路门店!$S:$S,$G81)</f>
        <v>0</v>
      </c>
      <c r="AQ81" s="83"/>
      <c r="AR81" s="99">
        <f>SUMIFS(通讯通路门店!$T:$T,通讯通路门店!$S:$S,$G81)</f>
        <v>0</v>
      </c>
      <c r="AS81" s="99">
        <f>SUMIFS(通讯通路门店!$U:$U,通讯通路门店!$S:$S,$G81)</f>
        <v>0</v>
      </c>
      <c r="AT81" s="99">
        <f>SUMIFS(通讯通路门店!$V:$V,通讯通路门店!$S:$S,$G81)</f>
        <v>0</v>
      </c>
      <c r="AU81" s="99">
        <f>SUMIFS(通讯通路门店!$W:$W,通讯通路门店!$S:$S,$G81)</f>
        <v>0</v>
      </c>
      <c r="AV81" s="99">
        <f>SUMIFS(通讯通路门店!$Z:$Z,通讯通路门店!$S:$S,$G81)</f>
        <v>0</v>
      </c>
      <c r="AW81" s="99">
        <f>SUMIFS(通讯通路门店!$AB:$AB,通讯通路门店!$S:$S,$G81)</f>
        <v>0</v>
      </c>
      <c r="AX81" s="99">
        <f>SUMIFS(通讯通路门店!$X:$X,通讯通路门店!$S:$S,$G81)</f>
        <v>0</v>
      </c>
      <c r="AY81" s="99">
        <f>SUMIFS(通讯通路门店!$Y:$Y,通讯通路门店!$S:$S,$G81)</f>
        <v>0</v>
      </c>
      <c r="AZ81" s="99">
        <f>SUMIFS(通讯通路门店!$AA:$AA,通讯通路门店!$S:$S,$G81)</f>
        <v>0</v>
      </c>
      <c r="BA81" s="99">
        <f t="shared" si="8"/>
        <v>0</v>
      </c>
      <c r="BB81" s="99">
        <f t="shared" si="9"/>
        <v>0</v>
      </c>
      <c r="BC81" s="99">
        <f>SUMIFS(通讯通路门店!$W:$W,通讯通路门店!$S:$S,$G81,通讯通路门店!$J:$J,"荣耀体验店")+SUMIFS(通讯通路门店!$W:$W,通讯通路门店!$S:$S,$G81,通讯通路门店!$J:$J,"荣耀授权专卖店")</f>
        <v>0</v>
      </c>
      <c r="BD81" s="99">
        <f>SUMIFS(通讯通路门店!$Z:$Z,通讯通路门店!$S:$S,$G81,通讯通路门店!$J:$J,"VIVO体验店")</f>
        <v>0</v>
      </c>
      <c r="BE81" s="99">
        <f>SUMIFS(通讯通路门店!$AB:$AB,通讯通路门店!$S:$S,$G81,通讯通路门店!$J:$J,"OPPO体验店")</f>
        <v>0</v>
      </c>
      <c r="BF81" s="99">
        <f>SUMIFS(通讯通路门店!$X:$X,通讯通路门店!$S:$S,$G81,通讯通路门店!$J:$J,"华为授权体验店")+SUMIFS(通讯通路门店!$AA:$AA,通讯通路门店!$S:$S,$G81,通讯通路门店!$J:$J,"华为堡垒店")</f>
        <v>0</v>
      </c>
      <c r="BG81" s="99">
        <f>SUMIFS(通讯通路门店!$Y:$Y,通讯通路门店!$S:$S,$G81,通讯通路门店!$J:$J,"小米体验店")</f>
        <v>0</v>
      </c>
      <c r="BH81" s="99">
        <f>SUMIFS(通讯通路门店!$AA:$AA,通讯通路门店!$S:$S,$G81,通讯通路门店!$J:$J,"苹果体验店")</f>
        <v>0</v>
      </c>
      <c r="BI81" s="99">
        <f>SUMIFS(通讯通路门店!$K:$K,通讯通路门店!$S:$S,$G81,通讯通路门店!$J:$J,"其他品牌专卖店")</f>
        <v>0</v>
      </c>
      <c r="BJ81" s="99">
        <f>SUMIFS(通讯通路门店!$AC:$AC,通讯通路门店!$S:$S,$G81)</f>
        <v>0</v>
      </c>
      <c r="BK81" s="99">
        <f>SUMIFS(通讯通路门店!$AD:$AD,通讯通路门店!$S:$S,$G81)</f>
        <v>0</v>
      </c>
      <c r="BL81" s="99">
        <f>SUMIFS(通讯通路门店!$AE:$AE,通讯通路门店!$S:$S,$G81)</f>
        <v>0</v>
      </c>
      <c r="BM81" s="99">
        <f>SUMIFS(通讯通路门店!$AF:$AF,通讯通路门店!$S:$S,$G81)</f>
        <v>0</v>
      </c>
      <c r="BN81" s="99">
        <f>SUMIFS(通讯通路门店!$AG:$AG,通讯通路门店!$S:$S,$G81)</f>
        <v>0</v>
      </c>
      <c r="BO81" s="99">
        <f>SUMIFS(通讯通路门店!$AH:$AH,通讯通路门店!$S:$S,$G81)</f>
        <v>0</v>
      </c>
      <c r="BP81" s="99">
        <f>SUMIFS(通讯通路门店!$AI:$AI,通讯通路门店!$S:$S,$G81)</f>
        <v>0</v>
      </c>
      <c r="BQ81" s="83"/>
    </row>
    <row r="82" spans="1:69">
      <c r="A82" s="99" t="str">
        <f>IFERROR(_xlfn.XLOOKUP($G82,通讯通路门店!$S$4:$S$993933,通讯通路门店!$A$4:$A$993933,0,0),"")</f>
        <v/>
      </c>
      <c r="B82" s="99" t="str">
        <f>IFERROR(_xlfn.XLOOKUP($G82,通讯通路门店!$S$4:$S$993933,通讯通路门店!$B$4:$B$993933,0,0),"")</f>
        <v/>
      </c>
      <c r="C82" s="99" t="str">
        <f>IFERROR(_xlfn.XLOOKUP($G82,通讯通路门店!$S$4:$S$993933,通讯通路门店!$C$4:$C$993933,0,0),"")</f>
        <v/>
      </c>
      <c r="D82" s="99" t="str">
        <f>IFERROR(_xlfn.XLOOKUP($G82,通讯通路门店!$S$4:$S$993933,通讯通路门店!$D$4:$D$993933,0,0),"")</f>
        <v/>
      </c>
      <c r="E82" s="83"/>
      <c r="F82" s="83"/>
      <c r="G82" s="101" t="e">
        <v>#N/A</v>
      </c>
      <c r="H82" s="102" t="str">
        <f>IFERROR(_xlfn.XLOOKUP($G82,通讯通路门店!$S$4:$S$993933,通讯通路门店!$R$4:$R$993933,0,0),"")</f>
        <v/>
      </c>
      <c r="I82" s="83"/>
      <c r="J82" s="83"/>
      <c r="K82" s="83"/>
      <c r="L82" s="83"/>
      <c r="M82" s="83"/>
      <c r="N82" s="83"/>
      <c r="O82" s="83"/>
      <c r="P82" s="83"/>
      <c r="Q82" s="83"/>
      <c r="R82" s="83"/>
      <c r="S82" s="83"/>
      <c r="T82" s="83"/>
      <c r="U82" s="99">
        <f>COUNTIF(通讯通路门店!$S:$S,$G82)</f>
        <v>0</v>
      </c>
      <c r="V82" s="99">
        <f>COUNTIFS(通讯通路门店!$S:$S,$G82,通讯通路门店!$J:$J,"综合卖场")</f>
        <v>0</v>
      </c>
      <c r="W82" s="99">
        <f>SUMIFS(通讯通路门店!$AJ:$AJ,通讯通路门店!$S:$S,通讯客户沙盘!$G82)</f>
        <v>0</v>
      </c>
      <c r="X82" s="99">
        <f t="shared" si="5"/>
        <v>0</v>
      </c>
      <c r="Y82" s="99">
        <f>COUNTIFS(通讯通路门店!$S:$S,$G82,通讯通路门店!$J:$J,"荣耀体验店")+COUNTIFS(通讯通路门店!$S:$S,$G82,通讯通路门店!$J:$J,"荣耀授权专卖店")</f>
        <v>0</v>
      </c>
      <c r="Z82" s="99">
        <f>COUNTIFS(通讯通路门店!$S:$S,$G82,通讯通路门店!$J:$J,"VIVO体验店")</f>
        <v>0</v>
      </c>
      <c r="AA82" s="99">
        <f>COUNTIFS(通讯通路门店!$S:$S,$G82,通讯通路门店!$J:$J,"OPPO体验店")</f>
        <v>0</v>
      </c>
      <c r="AB82" s="99">
        <f>COUNTIFS(通讯通路门店!$S:$S,$G82,通讯通路门店!$J:$J,"华为授权体验店")+COUNTIFS(通讯通路门店!$S:$S,$G82,通讯通路门店!$J:$J,"华为堡垒店")</f>
        <v>0</v>
      </c>
      <c r="AC82" s="99">
        <f>COUNTIFS(通讯通路门店!$S:$S,$G82,通讯通路门店!$J:$J,"小米体验店")</f>
        <v>0</v>
      </c>
      <c r="AD82" s="99">
        <f>COUNTIFS(通讯通路门店!$S:$S,$G82,通讯通路门店!$J:$J,"苹果体验店")</f>
        <v>0</v>
      </c>
      <c r="AE82" s="99">
        <f>COUNTIFS(通讯通路门店!$S:$S,$G82,通讯通路门店!$J:$J,"其他品牌专卖店")</f>
        <v>0</v>
      </c>
      <c r="AF82" s="99">
        <f>SUMIFS(通讯通路门店!$BI:$BI,通讯通路门店!$S:$S,$G82)</f>
        <v>0</v>
      </c>
      <c r="AG82" s="99">
        <f>SUMIFS(通讯通路门店!$BH:$BH,通讯通路门店!$S:$S,$G82)</f>
        <v>0</v>
      </c>
      <c r="AH82" s="99">
        <f t="shared" si="6"/>
        <v>0</v>
      </c>
      <c r="AI82" s="99">
        <f>SUMIFS(通讯通路门店!$BB:$BB,通讯通路门店!$S:$S,$G82)</f>
        <v>0</v>
      </c>
      <c r="AJ82" s="99">
        <f>SUMIFS(通讯通路门店!$BE:$BE,通讯通路门店!$S:$S,$G82)</f>
        <v>0</v>
      </c>
      <c r="AK82" s="99">
        <f>SUMIFS(通讯通路门店!$BG:$BG,通讯通路门店!$S:$S,$G82)</f>
        <v>0</v>
      </c>
      <c r="AL82" s="99">
        <f>SUMIFS(通讯通路门店!$BC:$BC,通讯通路门店!$S:$S,$G82)</f>
        <v>0</v>
      </c>
      <c r="AM82" s="99">
        <f>SUMIFS(通讯通路门店!$BD:$BD,通讯通路门店!$S:$S,$G82)</f>
        <v>0</v>
      </c>
      <c r="AN82" s="99">
        <f>SUMIFS(通讯通路门店!$BF:$BF,通讯通路门店!$S:$S,$G82)</f>
        <v>0</v>
      </c>
      <c r="AO82" s="99">
        <f t="shared" si="7"/>
        <v>0</v>
      </c>
      <c r="AP82" s="99">
        <f>SUMIFS(通讯通路门店!$K:$K,通讯通路门店!$S:$S,$G82)</f>
        <v>0</v>
      </c>
      <c r="AQ82" s="83"/>
      <c r="AR82" s="99">
        <f>SUMIFS(通讯通路门店!$T:$T,通讯通路门店!$S:$S,$G82)</f>
        <v>0</v>
      </c>
      <c r="AS82" s="99">
        <f>SUMIFS(通讯通路门店!$U:$U,通讯通路门店!$S:$S,$G82)</f>
        <v>0</v>
      </c>
      <c r="AT82" s="99">
        <f>SUMIFS(通讯通路门店!$V:$V,通讯通路门店!$S:$S,$G82)</f>
        <v>0</v>
      </c>
      <c r="AU82" s="99">
        <f>SUMIFS(通讯通路门店!$W:$W,通讯通路门店!$S:$S,$G82)</f>
        <v>0</v>
      </c>
      <c r="AV82" s="99">
        <f>SUMIFS(通讯通路门店!$Z:$Z,通讯通路门店!$S:$S,$G82)</f>
        <v>0</v>
      </c>
      <c r="AW82" s="99">
        <f>SUMIFS(通讯通路门店!$AB:$AB,通讯通路门店!$S:$S,$G82)</f>
        <v>0</v>
      </c>
      <c r="AX82" s="99">
        <f>SUMIFS(通讯通路门店!$X:$X,通讯通路门店!$S:$S,$G82)</f>
        <v>0</v>
      </c>
      <c r="AY82" s="99">
        <f>SUMIFS(通讯通路门店!$Y:$Y,通讯通路门店!$S:$S,$G82)</f>
        <v>0</v>
      </c>
      <c r="AZ82" s="99">
        <f>SUMIFS(通讯通路门店!$AA:$AA,通讯通路门店!$S:$S,$G82)</f>
        <v>0</v>
      </c>
      <c r="BA82" s="99">
        <f t="shared" si="8"/>
        <v>0</v>
      </c>
      <c r="BB82" s="99">
        <f t="shared" si="9"/>
        <v>0</v>
      </c>
      <c r="BC82" s="99">
        <f>SUMIFS(通讯通路门店!$W:$W,通讯通路门店!$S:$S,$G82,通讯通路门店!$J:$J,"荣耀体验店")+SUMIFS(通讯通路门店!$W:$W,通讯通路门店!$S:$S,$G82,通讯通路门店!$J:$J,"荣耀授权专卖店")</f>
        <v>0</v>
      </c>
      <c r="BD82" s="99">
        <f>SUMIFS(通讯通路门店!$Z:$Z,通讯通路门店!$S:$S,$G82,通讯通路门店!$J:$J,"VIVO体验店")</f>
        <v>0</v>
      </c>
      <c r="BE82" s="99">
        <f>SUMIFS(通讯通路门店!$AB:$AB,通讯通路门店!$S:$S,$G82,通讯通路门店!$J:$J,"OPPO体验店")</f>
        <v>0</v>
      </c>
      <c r="BF82" s="99">
        <f>SUMIFS(通讯通路门店!$X:$X,通讯通路门店!$S:$S,$G82,通讯通路门店!$J:$J,"华为授权体验店")+SUMIFS(通讯通路门店!$AA:$AA,通讯通路门店!$S:$S,$G82,通讯通路门店!$J:$J,"华为堡垒店")</f>
        <v>0</v>
      </c>
      <c r="BG82" s="99">
        <f>SUMIFS(通讯通路门店!$Y:$Y,通讯通路门店!$S:$S,$G82,通讯通路门店!$J:$J,"小米体验店")</f>
        <v>0</v>
      </c>
      <c r="BH82" s="99">
        <f>SUMIFS(通讯通路门店!$AA:$AA,通讯通路门店!$S:$S,$G82,通讯通路门店!$J:$J,"苹果体验店")</f>
        <v>0</v>
      </c>
      <c r="BI82" s="99">
        <f>SUMIFS(通讯通路门店!$K:$K,通讯通路门店!$S:$S,$G82,通讯通路门店!$J:$J,"其他品牌专卖店")</f>
        <v>0</v>
      </c>
      <c r="BJ82" s="99">
        <f>SUMIFS(通讯通路门店!$AC:$AC,通讯通路门店!$S:$S,$G82)</f>
        <v>0</v>
      </c>
      <c r="BK82" s="99">
        <f>SUMIFS(通讯通路门店!$AD:$AD,通讯通路门店!$S:$S,$G82)</f>
        <v>0</v>
      </c>
      <c r="BL82" s="99">
        <f>SUMIFS(通讯通路门店!$AE:$AE,通讯通路门店!$S:$S,$G82)</f>
        <v>0</v>
      </c>
      <c r="BM82" s="99">
        <f>SUMIFS(通讯通路门店!$AF:$AF,通讯通路门店!$S:$S,$G82)</f>
        <v>0</v>
      </c>
      <c r="BN82" s="99">
        <f>SUMIFS(通讯通路门店!$AG:$AG,通讯通路门店!$S:$S,$G82)</f>
        <v>0</v>
      </c>
      <c r="BO82" s="99">
        <f>SUMIFS(通讯通路门店!$AH:$AH,通讯通路门店!$S:$S,$G82)</f>
        <v>0</v>
      </c>
      <c r="BP82" s="99">
        <f>SUMIFS(通讯通路门店!$AI:$AI,通讯通路门店!$S:$S,$G82)</f>
        <v>0</v>
      </c>
      <c r="BQ82" s="83"/>
    </row>
    <row r="83" spans="1:69">
      <c r="A83" s="99" t="str">
        <f>IFERROR(_xlfn.XLOOKUP($G83,通讯通路门店!$S$4:$S$993933,通讯通路门店!$A$4:$A$993933,0,0),"")</f>
        <v/>
      </c>
      <c r="B83" s="99" t="str">
        <f>IFERROR(_xlfn.XLOOKUP($G83,通讯通路门店!$S$4:$S$993933,通讯通路门店!$B$4:$B$993933,0,0),"")</f>
        <v/>
      </c>
      <c r="C83" s="99" t="str">
        <f>IFERROR(_xlfn.XLOOKUP($G83,通讯通路门店!$S$4:$S$993933,通讯通路门店!$C$4:$C$993933,0,0),"")</f>
        <v/>
      </c>
      <c r="D83" s="99" t="str">
        <f>IFERROR(_xlfn.XLOOKUP($G83,通讯通路门店!$S$4:$S$993933,通讯通路门店!$D$4:$D$993933,0,0),"")</f>
        <v/>
      </c>
      <c r="E83" s="83"/>
      <c r="F83" s="83"/>
      <c r="G83" s="101" t="e">
        <v>#N/A</v>
      </c>
      <c r="H83" s="102" t="str">
        <f>IFERROR(_xlfn.XLOOKUP($G83,通讯通路门店!$S$4:$S$993933,通讯通路门店!$R$4:$R$993933,0,0),"")</f>
        <v/>
      </c>
      <c r="I83" s="83"/>
      <c r="J83" s="83"/>
      <c r="K83" s="83"/>
      <c r="L83" s="83"/>
      <c r="M83" s="83"/>
      <c r="N83" s="83"/>
      <c r="O83" s="83"/>
      <c r="P83" s="83"/>
      <c r="Q83" s="83"/>
      <c r="R83" s="83"/>
      <c r="S83" s="83"/>
      <c r="T83" s="83"/>
      <c r="U83" s="99">
        <f>COUNTIF(通讯通路门店!$S:$S,$G83)</f>
        <v>0</v>
      </c>
      <c r="V83" s="99">
        <f>COUNTIFS(通讯通路门店!$S:$S,$G83,通讯通路门店!$J:$J,"综合卖场")</f>
        <v>0</v>
      </c>
      <c r="W83" s="99">
        <f>SUMIFS(通讯通路门店!$AJ:$AJ,通讯通路门店!$S:$S,通讯客户沙盘!$G83)</f>
        <v>0</v>
      </c>
      <c r="X83" s="99">
        <f t="shared" si="5"/>
        <v>0</v>
      </c>
      <c r="Y83" s="99">
        <f>COUNTIFS(通讯通路门店!$S:$S,$G83,通讯通路门店!$J:$J,"荣耀体验店")+COUNTIFS(通讯通路门店!$S:$S,$G83,通讯通路门店!$J:$J,"荣耀授权专卖店")</f>
        <v>0</v>
      </c>
      <c r="Z83" s="99">
        <f>COUNTIFS(通讯通路门店!$S:$S,$G83,通讯通路门店!$J:$J,"VIVO体验店")</f>
        <v>0</v>
      </c>
      <c r="AA83" s="99">
        <f>COUNTIFS(通讯通路门店!$S:$S,$G83,通讯通路门店!$J:$J,"OPPO体验店")</f>
        <v>0</v>
      </c>
      <c r="AB83" s="99">
        <f>COUNTIFS(通讯通路门店!$S:$S,$G83,通讯通路门店!$J:$J,"华为授权体验店")+COUNTIFS(通讯通路门店!$S:$S,$G83,通讯通路门店!$J:$J,"华为堡垒店")</f>
        <v>0</v>
      </c>
      <c r="AC83" s="99">
        <f>COUNTIFS(通讯通路门店!$S:$S,$G83,通讯通路门店!$J:$J,"小米体验店")</f>
        <v>0</v>
      </c>
      <c r="AD83" s="99">
        <f>COUNTIFS(通讯通路门店!$S:$S,$G83,通讯通路门店!$J:$J,"苹果体验店")</f>
        <v>0</v>
      </c>
      <c r="AE83" s="99">
        <f>COUNTIFS(通讯通路门店!$S:$S,$G83,通讯通路门店!$J:$J,"其他品牌专卖店")</f>
        <v>0</v>
      </c>
      <c r="AF83" s="99">
        <f>SUMIFS(通讯通路门店!$BI:$BI,通讯通路门店!$S:$S,$G83)</f>
        <v>0</v>
      </c>
      <c r="AG83" s="99">
        <f>SUMIFS(通讯通路门店!$BH:$BH,通讯通路门店!$S:$S,$G83)</f>
        <v>0</v>
      </c>
      <c r="AH83" s="99">
        <f t="shared" si="6"/>
        <v>0</v>
      </c>
      <c r="AI83" s="99">
        <f>SUMIFS(通讯通路门店!$BB:$BB,通讯通路门店!$S:$S,$G83)</f>
        <v>0</v>
      </c>
      <c r="AJ83" s="99">
        <f>SUMIFS(通讯通路门店!$BE:$BE,通讯通路门店!$S:$S,$G83)</f>
        <v>0</v>
      </c>
      <c r="AK83" s="99">
        <f>SUMIFS(通讯通路门店!$BG:$BG,通讯通路门店!$S:$S,$G83)</f>
        <v>0</v>
      </c>
      <c r="AL83" s="99">
        <f>SUMIFS(通讯通路门店!$BC:$BC,通讯通路门店!$S:$S,$G83)</f>
        <v>0</v>
      </c>
      <c r="AM83" s="99">
        <f>SUMIFS(通讯通路门店!$BD:$BD,通讯通路门店!$S:$S,$G83)</f>
        <v>0</v>
      </c>
      <c r="AN83" s="99">
        <f>SUMIFS(通讯通路门店!$BF:$BF,通讯通路门店!$S:$S,$G83)</f>
        <v>0</v>
      </c>
      <c r="AO83" s="99">
        <f t="shared" si="7"/>
        <v>0</v>
      </c>
      <c r="AP83" s="99">
        <f>SUMIFS(通讯通路门店!$K:$K,通讯通路门店!$S:$S,$G83)</f>
        <v>0</v>
      </c>
      <c r="AQ83" s="83"/>
      <c r="AR83" s="99">
        <f>SUMIFS(通讯通路门店!$T:$T,通讯通路门店!$S:$S,$G83)</f>
        <v>0</v>
      </c>
      <c r="AS83" s="99">
        <f>SUMIFS(通讯通路门店!$U:$U,通讯通路门店!$S:$S,$G83)</f>
        <v>0</v>
      </c>
      <c r="AT83" s="99">
        <f>SUMIFS(通讯通路门店!$V:$V,通讯通路门店!$S:$S,$G83)</f>
        <v>0</v>
      </c>
      <c r="AU83" s="99">
        <f>SUMIFS(通讯通路门店!$W:$W,通讯通路门店!$S:$S,$G83)</f>
        <v>0</v>
      </c>
      <c r="AV83" s="99">
        <f>SUMIFS(通讯通路门店!$Z:$Z,通讯通路门店!$S:$S,$G83)</f>
        <v>0</v>
      </c>
      <c r="AW83" s="99">
        <f>SUMIFS(通讯通路门店!$AB:$AB,通讯通路门店!$S:$S,$G83)</f>
        <v>0</v>
      </c>
      <c r="AX83" s="99">
        <f>SUMIFS(通讯通路门店!$X:$X,通讯通路门店!$S:$S,$G83)</f>
        <v>0</v>
      </c>
      <c r="AY83" s="99">
        <f>SUMIFS(通讯通路门店!$Y:$Y,通讯通路门店!$S:$S,$G83)</f>
        <v>0</v>
      </c>
      <c r="AZ83" s="99">
        <f>SUMIFS(通讯通路门店!$AA:$AA,通讯通路门店!$S:$S,$G83)</f>
        <v>0</v>
      </c>
      <c r="BA83" s="99">
        <f t="shared" si="8"/>
        <v>0</v>
      </c>
      <c r="BB83" s="99">
        <f t="shared" si="9"/>
        <v>0</v>
      </c>
      <c r="BC83" s="99">
        <f>SUMIFS(通讯通路门店!$W:$W,通讯通路门店!$S:$S,$G83,通讯通路门店!$J:$J,"荣耀体验店")+SUMIFS(通讯通路门店!$W:$W,通讯通路门店!$S:$S,$G83,通讯通路门店!$J:$J,"荣耀授权专卖店")</f>
        <v>0</v>
      </c>
      <c r="BD83" s="99">
        <f>SUMIFS(通讯通路门店!$Z:$Z,通讯通路门店!$S:$S,$G83,通讯通路门店!$J:$J,"VIVO体验店")</f>
        <v>0</v>
      </c>
      <c r="BE83" s="99">
        <f>SUMIFS(通讯通路门店!$AB:$AB,通讯通路门店!$S:$S,$G83,通讯通路门店!$J:$J,"OPPO体验店")</f>
        <v>0</v>
      </c>
      <c r="BF83" s="99">
        <f>SUMIFS(通讯通路门店!$X:$X,通讯通路门店!$S:$S,$G83,通讯通路门店!$J:$J,"华为授权体验店")+SUMIFS(通讯通路门店!$AA:$AA,通讯通路门店!$S:$S,$G83,通讯通路门店!$J:$J,"华为堡垒店")</f>
        <v>0</v>
      </c>
      <c r="BG83" s="99">
        <f>SUMIFS(通讯通路门店!$Y:$Y,通讯通路门店!$S:$S,$G83,通讯通路门店!$J:$J,"小米体验店")</f>
        <v>0</v>
      </c>
      <c r="BH83" s="99">
        <f>SUMIFS(通讯通路门店!$AA:$AA,通讯通路门店!$S:$S,$G83,通讯通路门店!$J:$J,"苹果体验店")</f>
        <v>0</v>
      </c>
      <c r="BI83" s="99">
        <f>SUMIFS(通讯通路门店!$K:$K,通讯通路门店!$S:$S,$G83,通讯通路门店!$J:$J,"其他品牌专卖店")</f>
        <v>0</v>
      </c>
      <c r="BJ83" s="99">
        <f>SUMIFS(通讯通路门店!$AC:$AC,通讯通路门店!$S:$S,$G83)</f>
        <v>0</v>
      </c>
      <c r="BK83" s="99">
        <f>SUMIFS(通讯通路门店!$AD:$AD,通讯通路门店!$S:$S,$G83)</f>
        <v>0</v>
      </c>
      <c r="BL83" s="99">
        <f>SUMIFS(通讯通路门店!$AE:$AE,通讯通路门店!$S:$S,$G83)</f>
        <v>0</v>
      </c>
      <c r="BM83" s="99">
        <f>SUMIFS(通讯通路门店!$AF:$AF,通讯通路门店!$S:$S,$G83)</f>
        <v>0</v>
      </c>
      <c r="BN83" s="99">
        <f>SUMIFS(通讯通路门店!$AG:$AG,通讯通路门店!$S:$S,$G83)</f>
        <v>0</v>
      </c>
      <c r="BO83" s="99">
        <f>SUMIFS(通讯通路门店!$AH:$AH,通讯通路门店!$S:$S,$G83)</f>
        <v>0</v>
      </c>
      <c r="BP83" s="99">
        <f>SUMIFS(通讯通路门店!$AI:$AI,通讯通路门店!$S:$S,$G83)</f>
        <v>0</v>
      </c>
      <c r="BQ83" s="83"/>
    </row>
    <row r="84" spans="1:69">
      <c r="A84" s="99" t="str">
        <f>IFERROR(_xlfn.XLOOKUP($G84,通讯通路门店!$S$4:$S$993933,通讯通路门店!$A$4:$A$993933,0,0),"")</f>
        <v/>
      </c>
      <c r="B84" s="99" t="str">
        <f>IFERROR(_xlfn.XLOOKUP($G84,通讯通路门店!$S$4:$S$993933,通讯通路门店!$B$4:$B$993933,0,0),"")</f>
        <v/>
      </c>
      <c r="C84" s="99" t="str">
        <f>IFERROR(_xlfn.XLOOKUP($G84,通讯通路门店!$S$4:$S$993933,通讯通路门店!$C$4:$C$993933,0,0),"")</f>
        <v/>
      </c>
      <c r="D84" s="99" t="str">
        <f>IFERROR(_xlfn.XLOOKUP($G84,通讯通路门店!$S$4:$S$993933,通讯通路门店!$D$4:$D$993933,0,0),"")</f>
        <v/>
      </c>
      <c r="E84" s="83"/>
      <c r="F84" s="83"/>
      <c r="G84" s="101" t="e">
        <v>#N/A</v>
      </c>
      <c r="H84" s="102" t="str">
        <f>IFERROR(_xlfn.XLOOKUP($G84,通讯通路门店!$S$4:$S$993933,通讯通路门店!$R$4:$R$993933,0,0),"")</f>
        <v/>
      </c>
      <c r="I84" s="83"/>
      <c r="J84" s="83"/>
      <c r="K84" s="83"/>
      <c r="L84" s="83"/>
      <c r="M84" s="83"/>
      <c r="N84" s="83"/>
      <c r="O84" s="83"/>
      <c r="P84" s="83"/>
      <c r="Q84" s="83"/>
      <c r="R84" s="83"/>
      <c r="S84" s="83"/>
      <c r="T84" s="83"/>
      <c r="U84" s="99">
        <f>COUNTIF(通讯通路门店!$S:$S,$G84)</f>
        <v>0</v>
      </c>
      <c r="V84" s="99">
        <f>COUNTIFS(通讯通路门店!$S:$S,$G84,通讯通路门店!$J:$J,"综合卖场")</f>
        <v>0</v>
      </c>
      <c r="W84" s="99">
        <f>SUMIFS(通讯通路门店!$AJ:$AJ,通讯通路门店!$S:$S,通讯客户沙盘!$G84)</f>
        <v>0</v>
      </c>
      <c r="X84" s="99">
        <f t="shared" si="5"/>
        <v>0</v>
      </c>
      <c r="Y84" s="99">
        <f>COUNTIFS(通讯通路门店!$S:$S,$G84,通讯通路门店!$J:$J,"荣耀体验店")+COUNTIFS(通讯通路门店!$S:$S,$G84,通讯通路门店!$J:$J,"荣耀授权专卖店")</f>
        <v>0</v>
      </c>
      <c r="Z84" s="99">
        <f>COUNTIFS(通讯通路门店!$S:$S,$G84,通讯通路门店!$J:$J,"VIVO体验店")</f>
        <v>0</v>
      </c>
      <c r="AA84" s="99">
        <f>COUNTIFS(通讯通路门店!$S:$S,$G84,通讯通路门店!$J:$J,"OPPO体验店")</f>
        <v>0</v>
      </c>
      <c r="AB84" s="99">
        <f>COUNTIFS(通讯通路门店!$S:$S,$G84,通讯通路门店!$J:$J,"华为授权体验店")+COUNTIFS(通讯通路门店!$S:$S,$G84,通讯通路门店!$J:$J,"华为堡垒店")</f>
        <v>0</v>
      </c>
      <c r="AC84" s="99">
        <f>COUNTIFS(通讯通路门店!$S:$S,$G84,通讯通路门店!$J:$J,"小米体验店")</f>
        <v>0</v>
      </c>
      <c r="AD84" s="99">
        <f>COUNTIFS(通讯通路门店!$S:$S,$G84,通讯通路门店!$J:$J,"苹果体验店")</f>
        <v>0</v>
      </c>
      <c r="AE84" s="99">
        <f>COUNTIFS(通讯通路门店!$S:$S,$G84,通讯通路门店!$J:$J,"其他品牌专卖店")</f>
        <v>0</v>
      </c>
      <c r="AF84" s="99">
        <f>SUMIFS(通讯通路门店!$BI:$BI,通讯通路门店!$S:$S,$G84)</f>
        <v>0</v>
      </c>
      <c r="AG84" s="99">
        <f>SUMIFS(通讯通路门店!$BH:$BH,通讯通路门店!$S:$S,$G84)</f>
        <v>0</v>
      </c>
      <c r="AH84" s="99">
        <f t="shared" si="6"/>
        <v>0</v>
      </c>
      <c r="AI84" s="99">
        <f>SUMIFS(通讯通路门店!$BB:$BB,通讯通路门店!$S:$S,$G84)</f>
        <v>0</v>
      </c>
      <c r="AJ84" s="99">
        <f>SUMIFS(通讯通路门店!$BE:$BE,通讯通路门店!$S:$S,$G84)</f>
        <v>0</v>
      </c>
      <c r="AK84" s="99">
        <f>SUMIFS(通讯通路门店!$BG:$BG,通讯通路门店!$S:$S,$G84)</f>
        <v>0</v>
      </c>
      <c r="AL84" s="99">
        <f>SUMIFS(通讯通路门店!$BC:$BC,通讯通路门店!$S:$S,$G84)</f>
        <v>0</v>
      </c>
      <c r="AM84" s="99">
        <f>SUMIFS(通讯通路门店!$BD:$BD,通讯通路门店!$S:$S,$G84)</f>
        <v>0</v>
      </c>
      <c r="AN84" s="99">
        <f>SUMIFS(通讯通路门店!$BF:$BF,通讯通路门店!$S:$S,$G84)</f>
        <v>0</v>
      </c>
      <c r="AO84" s="99">
        <f t="shared" si="7"/>
        <v>0</v>
      </c>
      <c r="AP84" s="99">
        <f>SUMIFS(通讯通路门店!$K:$K,通讯通路门店!$S:$S,$G84)</f>
        <v>0</v>
      </c>
      <c r="AQ84" s="83"/>
      <c r="AR84" s="99">
        <f>SUMIFS(通讯通路门店!$T:$T,通讯通路门店!$S:$S,$G84)</f>
        <v>0</v>
      </c>
      <c r="AS84" s="99">
        <f>SUMIFS(通讯通路门店!$U:$U,通讯通路门店!$S:$S,$G84)</f>
        <v>0</v>
      </c>
      <c r="AT84" s="99">
        <f>SUMIFS(通讯通路门店!$V:$V,通讯通路门店!$S:$S,$G84)</f>
        <v>0</v>
      </c>
      <c r="AU84" s="99">
        <f>SUMIFS(通讯通路门店!$W:$W,通讯通路门店!$S:$S,$G84)</f>
        <v>0</v>
      </c>
      <c r="AV84" s="99">
        <f>SUMIFS(通讯通路门店!$Z:$Z,通讯通路门店!$S:$S,$G84)</f>
        <v>0</v>
      </c>
      <c r="AW84" s="99">
        <f>SUMIFS(通讯通路门店!$AB:$AB,通讯通路门店!$S:$S,$G84)</f>
        <v>0</v>
      </c>
      <c r="AX84" s="99">
        <f>SUMIFS(通讯通路门店!$X:$X,通讯通路门店!$S:$S,$G84)</f>
        <v>0</v>
      </c>
      <c r="AY84" s="99">
        <f>SUMIFS(通讯通路门店!$Y:$Y,通讯通路门店!$S:$S,$G84)</f>
        <v>0</v>
      </c>
      <c r="AZ84" s="99">
        <f>SUMIFS(通讯通路门店!$AA:$AA,通讯通路门店!$S:$S,$G84)</f>
        <v>0</v>
      </c>
      <c r="BA84" s="99">
        <f t="shared" si="8"/>
        <v>0</v>
      </c>
      <c r="BB84" s="99">
        <f t="shared" si="9"/>
        <v>0</v>
      </c>
      <c r="BC84" s="99">
        <f>SUMIFS(通讯通路门店!$W:$W,通讯通路门店!$S:$S,$G84,通讯通路门店!$J:$J,"荣耀体验店")+SUMIFS(通讯通路门店!$W:$W,通讯通路门店!$S:$S,$G84,通讯通路门店!$J:$J,"荣耀授权专卖店")</f>
        <v>0</v>
      </c>
      <c r="BD84" s="99">
        <f>SUMIFS(通讯通路门店!$Z:$Z,通讯通路门店!$S:$S,$G84,通讯通路门店!$J:$J,"VIVO体验店")</f>
        <v>0</v>
      </c>
      <c r="BE84" s="99">
        <f>SUMIFS(通讯通路门店!$AB:$AB,通讯通路门店!$S:$S,$G84,通讯通路门店!$J:$J,"OPPO体验店")</f>
        <v>0</v>
      </c>
      <c r="BF84" s="99">
        <f>SUMIFS(通讯通路门店!$X:$X,通讯通路门店!$S:$S,$G84,通讯通路门店!$J:$J,"华为授权体验店")+SUMIFS(通讯通路门店!$AA:$AA,通讯通路门店!$S:$S,$G84,通讯通路门店!$J:$J,"华为堡垒店")</f>
        <v>0</v>
      </c>
      <c r="BG84" s="99">
        <f>SUMIFS(通讯通路门店!$Y:$Y,通讯通路门店!$S:$S,$G84,通讯通路门店!$J:$J,"小米体验店")</f>
        <v>0</v>
      </c>
      <c r="BH84" s="99">
        <f>SUMIFS(通讯通路门店!$AA:$AA,通讯通路门店!$S:$S,$G84,通讯通路门店!$J:$J,"苹果体验店")</f>
        <v>0</v>
      </c>
      <c r="BI84" s="99">
        <f>SUMIFS(通讯通路门店!$K:$K,通讯通路门店!$S:$S,$G84,通讯通路门店!$J:$J,"其他品牌专卖店")</f>
        <v>0</v>
      </c>
      <c r="BJ84" s="99">
        <f>SUMIFS(通讯通路门店!$AC:$AC,通讯通路门店!$S:$S,$G84)</f>
        <v>0</v>
      </c>
      <c r="BK84" s="99">
        <f>SUMIFS(通讯通路门店!$AD:$AD,通讯通路门店!$S:$S,$G84)</f>
        <v>0</v>
      </c>
      <c r="BL84" s="99">
        <f>SUMIFS(通讯通路门店!$AE:$AE,通讯通路门店!$S:$S,$G84)</f>
        <v>0</v>
      </c>
      <c r="BM84" s="99">
        <f>SUMIFS(通讯通路门店!$AF:$AF,通讯通路门店!$S:$S,$G84)</f>
        <v>0</v>
      </c>
      <c r="BN84" s="99">
        <f>SUMIFS(通讯通路门店!$AG:$AG,通讯通路门店!$S:$S,$G84)</f>
        <v>0</v>
      </c>
      <c r="BO84" s="99">
        <f>SUMIFS(通讯通路门店!$AH:$AH,通讯通路门店!$S:$S,$G84)</f>
        <v>0</v>
      </c>
      <c r="BP84" s="99">
        <f>SUMIFS(通讯通路门店!$AI:$AI,通讯通路门店!$S:$S,$G84)</f>
        <v>0</v>
      </c>
      <c r="BQ84" s="83"/>
    </row>
    <row r="85" spans="1:69">
      <c r="A85" s="99" t="str">
        <f>IFERROR(_xlfn.XLOOKUP($G85,通讯通路门店!$S$4:$S$993933,通讯通路门店!$A$4:$A$993933,0,0),"")</f>
        <v/>
      </c>
      <c r="B85" s="99" t="str">
        <f>IFERROR(_xlfn.XLOOKUP($G85,通讯通路门店!$S$4:$S$993933,通讯通路门店!$B$4:$B$993933,0,0),"")</f>
        <v/>
      </c>
      <c r="C85" s="99" t="str">
        <f>IFERROR(_xlfn.XLOOKUP($G85,通讯通路门店!$S$4:$S$993933,通讯通路门店!$C$4:$C$993933,0,0),"")</f>
        <v/>
      </c>
      <c r="D85" s="99" t="str">
        <f>IFERROR(_xlfn.XLOOKUP($G85,通讯通路门店!$S$4:$S$993933,通讯通路门店!$D$4:$D$993933,0,0),"")</f>
        <v/>
      </c>
      <c r="E85" s="83"/>
      <c r="F85" s="83"/>
      <c r="G85" s="101" t="e">
        <v>#N/A</v>
      </c>
      <c r="H85" s="102" t="str">
        <f>IFERROR(_xlfn.XLOOKUP($G85,通讯通路门店!$S$4:$S$993933,通讯通路门店!$R$4:$R$993933,0,0),"")</f>
        <v/>
      </c>
      <c r="I85" s="83"/>
      <c r="J85" s="83"/>
      <c r="K85" s="83"/>
      <c r="L85" s="83"/>
      <c r="M85" s="83"/>
      <c r="N85" s="83"/>
      <c r="O85" s="83"/>
      <c r="P85" s="83"/>
      <c r="Q85" s="83"/>
      <c r="R85" s="83"/>
      <c r="S85" s="83"/>
      <c r="T85" s="83"/>
      <c r="U85" s="99">
        <f>COUNTIF(通讯通路门店!$S:$S,$G85)</f>
        <v>0</v>
      </c>
      <c r="V85" s="99">
        <f>COUNTIFS(通讯通路门店!$S:$S,$G85,通讯通路门店!$J:$J,"综合卖场")</f>
        <v>0</v>
      </c>
      <c r="W85" s="99">
        <f>SUMIFS(通讯通路门店!$AJ:$AJ,通讯通路门店!$S:$S,通讯客户沙盘!$G85)</f>
        <v>0</v>
      </c>
      <c r="X85" s="99">
        <f t="shared" si="5"/>
        <v>0</v>
      </c>
      <c r="Y85" s="99">
        <f>COUNTIFS(通讯通路门店!$S:$S,$G85,通讯通路门店!$J:$J,"荣耀体验店")+COUNTIFS(通讯通路门店!$S:$S,$G85,通讯通路门店!$J:$J,"荣耀授权专卖店")</f>
        <v>0</v>
      </c>
      <c r="Z85" s="99">
        <f>COUNTIFS(通讯通路门店!$S:$S,$G85,通讯通路门店!$J:$J,"VIVO体验店")</f>
        <v>0</v>
      </c>
      <c r="AA85" s="99">
        <f>COUNTIFS(通讯通路门店!$S:$S,$G85,通讯通路门店!$J:$J,"OPPO体验店")</f>
        <v>0</v>
      </c>
      <c r="AB85" s="99">
        <f>COUNTIFS(通讯通路门店!$S:$S,$G85,通讯通路门店!$J:$J,"华为授权体验店")+COUNTIFS(通讯通路门店!$S:$S,$G85,通讯通路门店!$J:$J,"华为堡垒店")</f>
        <v>0</v>
      </c>
      <c r="AC85" s="99">
        <f>COUNTIFS(通讯通路门店!$S:$S,$G85,通讯通路门店!$J:$J,"小米体验店")</f>
        <v>0</v>
      </c>
      <c r="AD85" s="99">
        <f>COUNTIFS(通讯通路门店!$S:$S,$G85,通讯通路门店!$J:$J,"苹果体验店")</f>
        <v>0</v>
      </c>
      <c r="AE85" s="99">
        <f>COUNTIFS(通讯通路门店!$S:$S,$G85,通讯通路门店!$J:$J,"其他品牌专卖店")</f>
        <v>0</v>
      </c>
      <c r="AF85" s="99">
        <f>SUMIFS(通讯通路门店!$BI:$BI,通讯通路门店!$S:$S,$G85)</f>
        <v>0</v>
      </c>
      <c r="AG85" s="99">
        <f>SUMIFS(通讯通路门店!$BH:$BH,通讯通路门店!$S:$S,$G85)</f>
        <v>0</v>
      </c>
      <c r="AH85" s="99">
        <f t="shared" si="6"/>
        <v>0</v>
      </c>
      <c r="AI85" s="99">
        <f>SUMIFS(通讯通路门店!$BB:$BB,通讯通路门店!$S:$S,$G85)</f>
        <v>0</v>
      </c>
      <c r="AJ85" s="99">
        <f>SUMIFS(通讯通路门店!$BE:$BE,通讯通路门店!$S:$S,$G85)</f>
        <v>0</v>
      </c>
      <c r="AK85" s="99">
        <f>SUMIFS(通讯通路门店!$BG:$BG,通讯通路门店!$S:$S,$G85)</f>
        <v>0</v>
      </c>
      <c r="AL85" s="99">
        <f>SUMIFS(通讯通路门店!$BC:$BC,通讯通路门店!$S:$S,$G85)</f>
        <v>0</v>
      </c>
      <c r="AM85" s="99">
        <f>SUMIFS(通讯通路门店!$BD:$BD,通讯通路门店!$S:$S,$G85)</f>
        <v>0</v>
      </c>
      <c r="AN85" s="99">
        <f>SUMIFS(通讯通路门店!$BF:$BF,通讯通路门店!$S:$S,$G85)</f>
        <v>0</v>
      </c>
      <c r="AO85" s="99">
        <f t="shared" si="7"/>
        <v>0</v>
      </c>
      <c r="AP85" s="99">
        <f>SUMIFS(通讯通路门店!$K:$K,通讯通路门店!$S:$S,$G85)</f>
        <v>0</v>
      </c>
      <c r="AQ85" s="83"/>
      <c r="AR85" s="99">
        <f>SUMIFS(通讯通路门店!$T:$T,通讯通路门店!$S:$S,$G85)</f>
        <v>0</v>
      </c>
      <c r="AS85" s="99">
        <f>SUMIFS(通讯通路门店!$U:$U,通讯通路门店!$S:$S,$G85)</f>
        <v>0</v>
      </c>
      <c r="AT85" s="99">
        <f>SUMIFS(通讯通路门店!$V:$V,通讯通路门店!$S:$S,$G85)</f>
        <v>0</v>
      </c>
      <c r="AU85" s="99">
        <f>SUMIFS(通讯通路门店!$W:$W,通讯通路门店!$S:$S,$G85)</f>
        <v>0</v>
      </c>
      <c r="AV85" s="99">
        <f>SUMIFS(通讯通路门店!$Z:$Z,通讯通路门店!$S:$S,$G85)</f>
        <v>0</v>
      </c>
      <c r="AW85" s="99">
        <f>SUMIFS(通讯通路门店!$AB:$AB,通讯通路门店!$S:$S,$G85)</f>
        <v>0</v>
      </c>
      <c r="AX85" s="99">
        <f>SUMIFS(通讯通路门店!$X:$X,通讯通路门店!$S:$S,$G85)</f>
        <v>0</v>
      </c>
      <c r="AY85" s="99">
        <f>SUMIFS(通讯通路门店!$Y:$Y,通讯通路门店!$S:$S,$G85)</f>
        <v>0</v>
      </c>
      <c r="AZ85" s="99">
        <f>SUMIFS(通讯通路门店!$AA:$AA,通讯通路门店!$S:$S,$G85)</f>
        <v>0</v>
      </c>
      <c r="BA85" s="99">
        <f t="shared" si="8"/>
        <v>0</v>
      </c>
      <c r="BB85" s="99">
        <f t="shared" si="9"/>
        <v>0</v>
      </c>
      <c r="BC85" s="99">
        <f>SUMIFS(通讯通路门店!$W:$W,通讯通路门店!$S:$S,$G85,通讯通路门店!$J:$J,"荣耀体验店")+SUMIFS(通讯通路门店!$W:$W,通讯通路门店!$S:$S,$G85,通讯通路门店!$J:$J,"荣耀授权专卖店")</f>
        <v>0</v>
      </c>
      <c r="BD85" s="99">
        <f>SUMIFS(通讯通路门店!$Z:$Z,通讯通路门店!$S:$S,$G85,通讯通路门店!$J:$J,"VIVO体验店")</f>
        <v>0</v>
      </c>
      <c r="BE85" s="99">
        <f>SUMIFS(通讯通路门店!$AB:$AB,通讯通路门店!$S:$S,$G85,通讯通路门店!$J:$J,"OPPO体验店")</f>
        <v>0</v>
      </c>
      <c r="BF85" s="99">
        <f>SUMIFS(通讯通路门店!$X:$X,通讯通路门店!$S:$S,$G85,通讯通路门店!$J:$J,"华为授权体验店")+SUMIFS(通讯通路门店!$AA:$AA,通讯通路门店!$S:$S,$G85,通讯通路门店!$J:$J,"华为堡垒店")</f>
        <v>0</v>
      </c>
      <c r="BG85" s="99">
        <f>SUMIFS(通讯通路门店!$Y:$Y,通讯通路门店!$S:$S,$G85,通讯通路门店!$J:$J,"小米体验店")</f>
        <v>0</v>
      </c>
      <c r="BH85" s="99">
        <f>SUMIFS(通讯通路门店!$AA:$AA,通讯通路门店!$S:$S,$G85,通讯通路门店!$J:$J,"苹果体验店")</f>
        <v>0</v>
      </c>
      <c r="BI85" s="99">
        <f>SUMIFS(通讯通路门店!$K:$K,通讯通路门店!$S:$S,$G85,通讯通路门店!$J:$J,"其他品牌专卖店")</f>
        <v>0</v>
      </c>
      <c r="BJ85" s="99">
        <f>SUMIFS(通讯通路门店!$AC:$AC,通讯通路门店!$S:$S,$G85)</f>
        <v>0</v>
      </c>
      <c r="BK85" s="99">
        <f>SUMIFS(通讯通路门店!$AD:$AD,通讯通路门店!$S:$S,$G85)</f>
        <v>0</v>
      </c>
      <c r="BL85" s="99">
        <f>SUMIFS(通讯通路门店!$AE:$AE,通讯通路门店!$S:$S,$G85)</f>
        <v>0</v>
      </c>
      <c r="BM85" s="99">
        <f>SUMIFS(通讯通路门店!$AF:$AF,通讯通路门店!$S:$S,$G85)</f>
        <v>0</v>
      </c>
      <c r="BN85" s="99">
        <f>SUMIFS(通讯通路门店!$AG:$AG,通讯通路门店!$S:$S,$G85)</f>
        <v>0</v>
      </c>
      <c r="BO85" s="99">
        <f>SUMIFS(通讯通路门店!$AH:$AH,通讯通路门店!$S:$S,$G85)</f>
        <v>0</v>
      </c>
      <c r="BP85" s="99">
        <f>SUMIFS(通讯通路门店!$AI:$AI,通讯通路门店!$S:$S,$G85)</f>
        <v>0</v>
      </c>
      <c r="BQ85" s="83"/>
    </row>
    <row r="86" spans="1:69">
      <c r="A86" s="99" t="str">
        <f>IFERROR(_xlfn.XLOOKUP($G86,通讯通路门店!$S$4:$S$993933,通讯通路门店!$A$4:$A$993933,0,0),"")</f>
        <v/>
      </c>
      <c r="B86" s="99" t="str">
        <f>IFERROR(_xlfn.XLOOKUP($G86,通讯通路门店!$S$4:$S$993933,通讯通路门店!$B$4:$B$993933,0,0),"")</f>
        <v/>
      </c>
      <c r="C86" s="99" t="str">
        <f>IFERROR(_xlfn.XLOOKUP($G86,通讯通路门店!$S$4:$S$993933,通讯通路门店!$C$4:$C$993933,0,0),"")</f>
        <v/>
      </c>
      <c r="D86" s="99" t="str">
        <f>IFERROR(_xlfn.XLOOKUP($G86,通讯通路门店!$S$4:$S$993933,通讯通路门店!$D$4:$D$993933,0,0),"")</f>
        <v/>
      </c>
      <c r="E86" s="83"/>
      <c r="F86" s="83"/>
      <c r="G86" s="101" t="e">
        <v>#N/A</v>
      </c>
      <c r="H86" s="102" t="str">
        <f>IFERROR(_xlfn.XLOOKUP($G86,通讯通路门店!$S$4:$S$993933,通讯通路门店!$R$4:$R$993933,0,0),"")</f>
        <v/>
      </c>
      <c r="I86" s="83"/>
      <c r="J86" s="83"/>
      <c r="K86" s="83"/>
      <c r="L86" s="83"/>
      <c r="M86" s="83"/>
      <c r="N86" s="83"/>
      <c r="O86" s="83"/>
      <c r="P86" s="83"/>
      <c r="Q86" s="83"/>
      <c r="R86" s="83"/>
      <c r="S86" s="83"/>
      <c r="T86" s="83"/>
      <c r="U86" s="99">
        <f>COUNTIF(通讯通路门店!$S:$S,$G86)</f>
        <v>0</v>
      </c>
      <c r="V86" s="99">
        <f>COUNTIFS(通讯通路门店!$S:$S,$G86,通讯通路门店!$J:$J,"综合卖场")</f>
        <v>0</v>
      </c>
      <c r="W86" s="99">
        <f>SUMIFS(通讯通路门店!$AJ:$AJ,通讯通路门店!$S:$S,通讯客户沙盘!$G86)</f>
        <v>0</v>
      </c>
      <c r="X86" s="99">
        <f t="shared" si="5"/>
        <v>0</v>
      </c>
      <c r="Y86" s="99">
        <f>COUNTIFS(通讯通路门店!$S:$S,$G86,通讯通路门店!$J:$J,"荣耀体验店")+COUNTIFS(通讯通路门店!$S:$S,$G86,通讯通路门店!$J:$J,"荣耀授权专卖店")</f>
        <v>0</v>
      </c>
      <c r="Z86" s="99">
        <f>COUNTIFS(通讯通路门店!$S:$S,$G86,通讯通路门店!$J:$J,"VIVO体验店")</f>
        <v>0</v>
      </c>
      <c r="AA86" s="99">
        <f>COUNTIFS(通讯通路门店!$S:$S,$G86,通讯通路门店!$J:$J,"OPPO体验店")</f>
        <v>0</v>
      </c>
      <c r="AB86" s="99">
        <f>COUNTIFS(通讯通路门店!$S:$S,$G86,通讯通路门店!$J:$J,"华为授权体验店")+COUNTIFS(通讯通路门店!$S:$S,$G86,通讯通路门店!$J:$J,"华为堡垒店")</f>
        <v>0</v>
      </c>
      <c r="AC86" s="99">
        <f>COUNTIFS(通讯通路门店!$S:$S,$G86,通讯通路门店!$J:$J,"小米体验店")</f>
        <v>0</v>
      </c>
      <c r="AD86" s="99">
        <f>COUNTIFS(通讯通路门店!$S:$S,$G86,通讯通路门店!$J:$J,"苹果体验店")</f>
        <v>0</v>
      </c>
      <c r="AE86" s="99">
        <f>COUNTIFS(通讯通路门店!$S:$S,$G86,通讯通路门店!$J:$J,"其他品牌专卖店")</f>
        <v>0</v>
      </c>
      <c r="AF86" s="99">
        <f>SUMIFS(通讯通路门店!$BI:$BI,通讯通路门店!$S:$S,$G86)</f>
        <v>0</v>
      </c>
      <c r="AG86" s="99">
        <f>SUMIFS(通讯通路门店!$BH:$BH,通讯通路门店!$S:$S,$G86)</f>
        <v>0</v>
      </c>
      <c r="AH86" s="99">
        <f t="shared" si="6"/>
        <v>0</v>
      </c>
      <c r="AI86" s="99">
        <f>SUMIFS(通讯通路门店!$BB:$BB,通讯通路门店!$S:$S,$G86)</f>
        <v>0</v>
      </c>
      <c r="AJ86" s="99">
        <f>SUMIFS(通讯通路门店!$BE:$BE,通讯通路门店!$S:$S,$G86)</f>
        <v>0</v>
      </c>
      <c r="AK86" s="99">
        <f>SUMIFS(通讯通路门店!$BG:$BG,通讯通路门店!$S:$S,$G86)</f>
        <v>0</v>
      </c>
      <c r="AL86" s="99">
        <f>SUMIFS(通讯通路门店!$BC:$BC,通讯通路门店!$S:$S,$G86)</f>
        <v>0</v>
      </c>
      <c r="AM86" s="99">
        <f>SUMIFS(通讯通路门店!$BD:$BD,通讯通路门店!$S:$S,$G86)</f>
        <v>0</v>
      </c>
      <c r="AN86" s="99">
        <f>SUMIFS(通讯通路门店!$BF:$BF,通讯通路门店!$S:$S,$G86)</f>
        <v>0</v>
      </c>
      <c r="AO86" s="99">
        <f t="shared" si="7"/>
        <v>0</v>
      </c>
      <c r="AP86" s="99">
        <f>SUMIFS(通讯通路门店!$K:$K,通讯通路门店!$S:$S,$G86)</f>
        <v>0</v>
      </c>
      <c r="AQ86" s="83"/>
      <c r="AR86" s="99">
        <f>SUMIFS(通讯通路门店!$T:$T,通讯通路门店!$S:$S,$G86)</f>
        <v>0</v>
      </c>
      <c r="AS86" s="99">
        <f>SUMIFS(通讯通路门店!$U:$U,通讯通路门店!$S:$S,$G86)</f>
        <v>0</v>
      </c>
      <c r="AT86" s="99">
        <f>SUMIFS(通讯通路门店!$V:$V,通讯通路门店!$S:$S,$G86)</f>
        <v>0</v>
      </c>
      <c r="AU86" s="99">
        <f>SUMIFS(通讯通路门店!$W:$W,通讯通路门店!$S:$S,$G86)</f>
        <v>0</v>
      </c>
      <c r="AV86" s="99">
        <f>SUMIFS(通讯通路门店!$Z:$Z,通讯通路门店!$S:$S,$G86)</f>
        <v>0</v>
      </c>
      <c r="AW86" s="99">
        <f>SUMIFS(通讯通路门店!$AB:$AB,通讯通路门店!$S:$S,$G86)</f>
        <v>0</v>
      </c>
      <c r="AX86" s="99">
        <f>SUMIFS(通讯通路门店!$X:$X,通讯通路门店!$S:$S,$G86)</f>
        <v>0</v>
      </c>
      <c r="AY86" s="99">
        <f>SUMIFS(通讯通路门店!$Y:$Y,通讯通路门店!$S:$S,$G86)</f>
        <v>0</v>
      </c>
      <c r="AZ86" s="99">
        <f>SUMIFS(通讯通路门店!$AA:$AA,通讯通路门店!$S:$S,$G86)</f>
        <v>0</v>
      </c>
      <c r="BA86" s="99">
        <f t="shared" si="8"/>
        <v>0</v>
      </c>
      <c r="BB86" s="99">
        <f t="shared" si="9"/>
        <v>0</v>
      </c>
      <c r="BC86" s="99">
        <f>SUMIFS(通讯通路门店!$W:$W,通讯通路门店!$S:$S,$G86,通讯通路门店!$J:$J,"荣耀体验店")+SUMIFS(通讯通路门店!$W:$W,通讯通路门店!$S:$S,$G86,通讯通路门店!$J:$J,"荣耀授权专卖店")</f>
        <v>0</v>
      </c>
      <c r="BD86" s="99">
        <f>SUMIFS(通讯通路门店!$Z:$Z,通讯通路门店!$S:$S,$G86,通讯通路门店!$J:$J,"VIVO体验店")</f>
        <v>0</v>
      </c>
      <c r="BE86" s="99">
        <f>SUMIFS(通讯通路门店!$AB:$AB,通讯通路门店!$S:$S,$G86,通讯通路门店!$J:$J,"OPPO体验店")</f>
        <v>0</v>
      </c>
      <c r="BF86" s="99">
        <f>SUMIFS(通讯通路门店!$X:$X,通讯通路门店!$S:$S,$G86,通讯通路门店!$J:$J,"华为授权体验店")+SUMIFS(通讯通路门店!$AA:$AA,通讯通路门店!$S:$S,$G86,通讯通路门店!$J:$J,"华为堡垒店")</f>
        <v>0</v>
      </c>
      <c r="BG86" s="99">
        <f>SUMIFS(通讯通路门店!$Y:$Y,通讯通路门店!$S:$S,$G86,通讯通路门店!$J:$J,"小米体验店")</f>
        <v>0</v>
      </c>
      <c r="BH86" s="99">
        <f>SUMIFS(通讯通路门店!$AA:$AA,通讯通路门店!$S:$S,$G86,通讯通路门店!$J:$J,"苹果体验店")</f>
        <v>0</v>
      </c>
      <c r="BI86" s="99">
        <f>SUMIFS(通讯通路门店!$K:$K,通讯通路门店!$S:$S,$G86,通讯通路门店!$J:$J,"其他品牌专卖店")</f>
        <v>0</v>
      </c>
      <c r="BJ86" s="99">
        <f>SUMIFS(通讯通路门店!$AC:$AC,通讯通路门店!$S:$S,$G86)</f>
        <v>0</v>
      </c>
      <c r="BK86" s="99">
        <f>SUMIFS(通讯通路门店!$AD:$AD,通讯通路门店!$S:$S,$G86)</f>
        <v>0</v>
      </c>
      <c r="BL86" s="99">
        <f>SUMIFS(通讯通路门店!$AE:$AE,通讯通路门店!$S:$S,$G86)</f>
        <v>0</v>
      </c>
      <c r="BM86" s="99">
        <f>SUMIFS(通讯通路门店!$AF:$AF,通讯通路门店!$S:$S,$G86)</f>
        <v>0</v>
      </c>
      <c r="BN86" s="99">
        <f>SUMIFS(通讯通路门店!$AG:$AG,通讯通路门店!$S:$S,$G86)</f>
        <v>0</v>
      </c>
      <c r="BO86" s="99">
        <f>SUMIFS(通讯通路门店!$AH:$AH,通讯通路门店!$S:$S,$G86)</f>
        <v>0</v>
      </c>
      <c r="BP86" s="99">
        <f>SUMIFS(通讯通路门店!$AI:$AI,通讯通路门店!$S:$S,$G86)</f>
        <v>0</v>
      </c>
      <c r="BQ86" s="83"/>
    </row>
    <row r="87" spans="1:69">
      <c r="A87" s="99" t="str">
        <f>IFERROR(_xlfn.XLOOKUP($G87,通讯通路门店!$S$4:$S$993933,通讯通路门店!$A$4:$A$993933,0,0),"")</f>
        <v/>
      </c>
      <c r="B87" s="99" t="str">
        <f>IFERROR(_xlfn.XLOOKUP($G87,通讯通路门店!$S$4:$S$993933,通讯通路门店!$B$4:$B$993933,0,0),"")</f>
        <v/>
      </c>
      <c r="C87" s="99" t="str">
        <f>IFERROR(_xlfn.XLOOKUP($G87,通讯通路门店!$S$4:$S$993933,通讯通路门店!$C$4:$C$993933,0,0),"")</f>
        <v/>
      </c>
      <c r="D87" s="99" t="str">
        <f>IFERROR(_xlfn.XLOOKUP($G87,通讯通路门店!$S$4:$S$993933,通讯通路门店!$D$4:$D$993933,0,0),"")</f>
        <v/>
      </c>
      <c r="E87" s="83"/>
      <c r="F87" s="83"/>
      <c r="G87" s="101" t="e">
        <v>#N/A</v>
      </c>
      <c r="H87" s="102" t="str">
        <f>IFERROR(_xlfn.XLOOKUP($G87,通讯通路门店!$S$4:$S$993933,通讯通路门店!$R$4:$R$993933,0,0),"")</f>
        <v/>
      </c>
      <c r="I87" s="83"/>
      <c r="J87" s="83"/>
      <c r="K87" s="83"/>
      <c r="L87" s="83"/>
      <c r="M87" s="83"/>
      <c r="N87" s="83"/>
      <c r="O87" s="83"/>
      <c r="P87" s="83"/>
      <c r="Q87" s="83"/>
      <c r="R87" s="83"/>
      <c r="S87" s="83"/>
      <c r="T87" s="83"/>
      <c r="U87" s="99">
        <f>COUNTIF(通讯通路门店!$S:$S,$G87)</f>
        <v>0</v>
      </c>
      <c r="V87" s="99">
        <f>COUNTIFS(通讯通路门店!$S:$S,$G87,通讯通路门店!$J:$J,"综合卖场")</f>
        <v>0</v>
      </c>
      <c r="W87" s="99">
        <f>SUMIFS(通讯通路门店!$AJ:$AJ,通讯通路门店!$S:$S,通讯客户沙盘!$G87)</f>
        <v>0</v>
      </c>
      <c r="X87" s="99">
        <f t="shared" si="5"/>
        <v>0</v>
      </c>
      <c r="Y87" s="99">
        <f>COUNTIFS(通讯通路门店!$S:$S,$G87,通讯通路门店!$J:$J,"荣耀体验店")+COUNTIFS(通讯通路门店!$S:$S,$G87,通讯通路门店!$J:$J,"荣耀授权专卖店")</f>
        <v>0</v>
      </c>
      <c r="Z87" s="99">
        <f>COUNTIFS(通讯通路门店!$S:$S,$G87,通讯通路门店!$J:$J,"VIVO体验店")</f>
        <v>0</v>
      </c>
      <c r="AA87" s="99">
        <f>COUNTIFS(通讯通路门店!$S:$S,$G87,通讯通路门店!$J:$J,"OPPO体验店")</f>
        <v>0</v>
      </c>
      <c r="AB87" s="99">
        <f>COUNTIFS(通讯通路门店!$S:$S,$G87,通讯通路门店!$J:$J,"华为授权体验店")+COUNTIFS(通讯通路门店!$S:$S,$G87,通讯通路门店!$J:$J,"华为堡垒店")</f>
        <v>0</v>
      </c>
      <c r="AC87" s="99">
        <f>COUNTIFS(通讯通路门店!$S:$S,$G87,通讯通路门店!$J:$J,"小米体验店")</f>
        <v>0</v>
      </c>
      <c r="AD87" s="99">
        <f>COUNTIFS(通讯通路门店!$S:$S,$G87,通讯通路门店!$J:$J,"苹果体验店")</f>
        <v>0</v>
      </c>
      <c r="AE87" s="99">
        <f>COUNTIFS(通讯通路门店!$S:$S,$G87,通讯通路门店!$J:$J,"其他品牌专卖店")</f>
        <v>0</v>
      </c>
      <c r="AF87" s="99">
        <f>SUMIFS(通讯通路门店!$BI:$BI,通讯通路门店!$S:$S,$G87)</f>
        <v>0</v>
      </c>
      <c r="AG87" s="99">
        <f>SUMIFS(通讯通路门店!$BH:$BH,通讯通路门店!$S:$S,$G87)</f>
        <v>0</v>
      </c>
      <c r="AH87" s="99">
        <f t="shared" si="6"/>
        <v>0</v>
      </c>
      <c r="AI87" s="99">
        <f>SUMIFS(通讯通路门店!$BB:$BB,通讯通路门店!$S:$S,$G87)</f>
        <v>0</v>
      </c>
      <c r="AJ87" s="99">
        <f>SUMIFS(通讯通路门店!$BE:$BE,通讯通路门店!$S:$S,$G87)</f>
        <v>0</v>
      </c>
      <c r="AK87" s="99">
        <f>SUMIFS(通讯通路门店!$BG:$BG,通讯通路门店!$S:$S,$G87)</f>
        <v>0</v>
      </c>
      <c r="AL87" s="99">
        <f>SUMIFS(通讯通路门店!$BC:$BC,通讯通路门店!$S:$S,$G87)</f>
        <v>0</v>
      </c>
      <c r="AM87" s="99">
        <f>SUMIFS(通讯通路门店!$BD:$BD,通讯通路门店!$S:$S,$G87)</f>
        <v>0</v>
      </c>
      <c r="AN87" s="99">
        <f>SUMIFS(通讯通路门店!$BF:$BF,通讯通路门店!$S:$S,$G87)</f>
        <v>0</v>
      </c>
      <c r="AO87" s="99">
        <f t="shared" si="7"/>
        <v>0</v>
      </c>
      <c r="AP87" s="99">
        <f>SUMIFS(通讯通路门店!$K:$K,通讯通路门店!$S:$S,$G87)</f>
        <v>0</v>
      </c>
      <c r="AQ87" s="83"/>
      <c r="AR87" s="99">
        <f>SUMIFS(通讯通路门店!$T:$T,通讯通路门店!$S:$S,$G87)</f>
        <v>0</v>
      </c>
      <c r="AS87" s="99">
        <f>SUMIFS(通讯通路门店!$U:$U,通讯通路门店!$S:$S,$G87)</f>
        <v>0</v>
      </c>
      <c r="AT87" s="99">
        <f>SUMIFS(通讯通路门店!$V:$V,通讯通路门店!$S:$S,$G87)</f>
        <v>0</v>
      </c>
      <c r="AU87" s="99">
        <f>SUMIFS(通讯通路门店!$W:$W,通讯通路门店!$S:$S,$G87)</f>
        <v>0</v>
      </c>
      <c r="AV87" s="99">
        <f>SUMIFS(通讯通路门店!$Z:$Z,通讯通路门店!$S:$S,$G87)</f>
        <v>0</v>
      </c>
      <c r="AW87" s="99">
        <f>SUMIFS(通讯通路门店!$AB:$AB,通讯通路门店!$S:$S,$G87)</f>
        <v>0</v>
      </c>
      <c r="AX87" s="99">
        <f>SUMIFS(通讯通路门店!$X:$X,通讯通路门店!$S:$S,$G87)</f>
        <v>0</v>
      </c>
      <c r="AY87" s="99">
        <f>SUMIFS(通讯通路门店!$Y:$Y,通讯通路门店!$S:$S,$G87)</f>
        <v>0</v>
      </c>
      <c r="AZ87" s="99">
        <f>SUMIFS(通讯通路门店!$AA:$AA,通讯通路门店!$S:$S,$G87)</f>
        <v>0</v>
      </c>
      <c r="BA87" s="99">
        <f t="shared" si="8"/>
        <v>0</v>
      </c>
      <c r="BB87" s="99">
        <f t="shared" si="9"/>
        <v>0</v>
      </c>
      <c r="BC87" s="99">
        <f>SUMIFS(通讯通路门店!$W:$W,通讯通路门店!$S:$S,$G87,通讯通路门店!$J:$J,"荣耀体验店")+SUMIFS(通讯通路门店!$W:$W,通讯通路门店!$S:$S,$G87,通讯通路门店!$J:$J,"荣耀授权专卖店")</f>
        <v>0</v>
      </c>
      <c r="BD87" s="99">
        <f>SUMIFS(通讯通路门店!$Z:$Z,通讯通路门店!$S:$S,$G87,通讯通路门店!$J:$J,"VIVO体验店")</f>
        <v>0</v>
      </c>
      <c r="BE87" s="99">
        <f>SUMIFS(通讯通路门店!$AB:$AB,通讯通路门店!$S:$S,$G87,通讯通路门店!$J:$J,"OPPO体验店")</f>
        <v>0</v>
      </c>
      <c r="BF87" s="99">
        <f>SUMIFS(通讯通路门店!$X:$X,通讯通路门店!$S:$S,$G87,通讯通路门店!$J:$J,"华为授权体验店")+SUMIFS(通讯通路门店!$AA:$AA,通讯通路门店!$S:$S,$G87,通讯通路门店!$J:$J,"华为堡垒店")</f>
        <v>0</v>
      </c>
      <c r="BG87" s="99">
        <f>SUMIFS(通讯通路门店!$Y:$Y,通讯通路门店!$S:$S,$G87,通讯通路门店!$J:$J,"小米体验店")</f>
        <v>0</v>
      </c>
      <c r="BH87" s="99">
        <f>SUMIFS(通讯通路门店!$AA:$AA,通讯通路门店!$S:$S,$G87,通讯通路门店!$J:$J,"苹果体验店")</f>
        <v>0</v>
      </c>
      <c r="BI87" s="99">
        <f>SUMIFS(通讯通路门店!$K:$K,通讯通路门店!$S:$S,$G87,通讯通路门店!$J:$J,"其他品牌专卖店")</f>
        <v>0</v>
      </c>
      <c r="BJ87" s="99">
        <f>SUMIFS(通讯通路门店!$AC:$AC,通讯通路门店!$S:$S,$G87)</f>
        <v>0</v>
      </c>
      <c r="BK87" s="99">
        <f>SUMIFS(通讯通路门店!$AD:$AD,通讯通路门店!$S:$S,$G87)</f>
        <v>0</v>
      </c>
      <c r="BL87" s="99">
        <f>SUMIFS(通讯通路门店!$AE:$AE,通讯通路门店!$S:$S,$G87)</f>
        <v>0</v>
      </c>
      <c r="BM87" s="99">
        <f>SUMIFS(通讯通路门店!$AF:$AF,通讯通路门店!$S:$S,$G87)</f>
        <v>0</v>
      </c>
      <c r="BN87" s="99">
        <f>SUMIFS(通讯通路门店!$AG:$AG,通讯通路门店!$S:$S,$G87)</f>
        <v>0</v>
      </c>
      <c r="BO87" s="99">
        <f>SUMIFS(通讯通路门店!$AH:$AH,通讯通路门店!$S:$S,$G87)</f>
        <v>0</v>
      </c>
      <c r="BP87" s="99">
        <f>SUMIFS(通讯通路门店!$AI:$AI,通讯通路门店!$S:$S,$G87)</f>
        <v>0</v>
      </c>
      <c r="BQ87" s="83"/>
    </row>
    <row r="88" spans="1:69">
      <c r="A88" s="99" t="str">
        <f>IFERROR(_xlfn.XLOOKUP($G88,通讯通路门店!$S$4:$S$993933,通讯通路门店!$A$4:$A$993933,0,0),"")</f>
        <v/>
      </c>
      <c r="B88" s="99" t="str">
        <f>IFERROR(_xlfn.XLOOKUP($G88,通讯通路门店!$S$4:$S$993933,通讯通路门店!$B$4:$B$993933,0,0),"")</f>
        <v/>
      </c>
      <c r="C88" s="99" t="str">
        <f>IFERROR(_xlfn.XLOOKUP($G88,通讯通路门店!$S$4:$S$993933,通讯通路门店!$C$4:$C$993933,0,0),"")</f>
        <v/>
      </c>
      <c r="D88" s="99" t="str">
        <f>IFERROR(_xlfn.XLOOKUP($G88,通讯通路门店!$S$4:$S$993933,通讯通路门店!$D$4:$D$993933,0,0),"")</f>
        <v/>
      </c>
      <c r="E88" s="83"/>
      <c r="F88" s="83"/>
      <c r="G88" s="101" t="e">
        <v>#N/A</v>
      </c>
      <c r="H88" s="102" t="str">
        <f>IFERROR(_xlfn.XLOOKUP($G88,通讯通路门店!$S$4:$S$993933,通讯通路门店!$R$4:$R$993933,0,0),"")</f>
        <v/>
      </c>
      <c r="I88" s="83"/>
      <c r="J88" s="83"/>
      <c r="K88" s="83"/>
      <c r="L88" s="83"/>
      <c r="M88" s="83"/>
      <c r="N88" s="83"/>
      <c r="O88" s="83"/>
      <c r="P88" s="83"/>
      <c r="Q88" s="83"/>
      <c r="R88" s="83"/>
      <c r="S88" s="83"/>
      <c r="T88" s="83"/>
      <c r="U88" s="99">
        <f>COUNTIF(通讯通路门店!$S:$S,$G88)</f>
        <v>0</v>
      </c>
      <c r="V88" s="99">
        <f>COUNTIFS(通讯通路门店!$S:$S,$G88,通讯通路门店!$J:$J,"综合卖场")</f>
        <v>0</v>
      </c>
      <c r="W88" s="99">
        <f>SUMIFS(通讯通路门店!$AJ:$AJ,通讯通路门店!$S:$S,通讯客户沙盘!$G88)</f>
        <v>0</v>
      </c>
      <c r="X88" s="99">
        <f t="shared" si="5"/>
        <v>0</v>
      </c>
      <c r="Y88" s="99">
        <f>COUNTIFS(通讯通路门店!$S:$S,$G88,通讯通路门店!$J:$J,"荣耀体验店")+COUNTIFS(通讯通路门店!$S:$S,$G88,通讯通路门店!$J:$J,"荣耀授权专卖店")</f>
        <v>0</v>
      </c>
      <c r="Z88" s="99">
        <f>COUNTIFS(通讯通路门店!$S:$S,$G88,通讯通路门店!$J:$J,"VIVO体验店")</f>
        <v>0</v>
      </c>
      <c r="AA88" s="99">
        <f>COUNTIFS(通讯通路门店!$S:$S,$G88,通讯通路门店!$J:$J,"OPPO体验店")</f>
        <v>0</v>
      </c>
      <c r="AB88" s="99">
        <f>COUNTIFS(通讯通路门店!$S:$S,$G88,通讯通路门店!$J:$J,"华为授权体验店")+COUNTIFS(通讯通路门店!$S:$S,$G88,通讯通路门店!$J:$J,"华为堡垒店")</f>
        <v>0</v>
      </c>
      <c r="AC88" s="99">
        <f>COUNTIFS(通讯通路门店!$S:$S,$G88,通讯通路门店!$J:$J,"小米体验店")</f>
        <v>0</v>
      </c>
      <c r="AD88" s="99">
        <f>COUNTIFS(通讯通路门店!$S:$S,$G88,通讯通路门店!$J:$J,"苹果体验店")</f>
        <v>0</v>
      </c>
      <c r="AE88" s="99">
        <f>COUNTIFS(通讯通路门店!$S:$S,$G88,通讯通路门店!$J:$J,"其他品牌专卖店")</f>
        <v>0</v>
      </c>
      <c r="AF88" s="99">
        <f>SUMIFS(通讯通路门店!$BI:$BI,通讯通路门店!$S:$S,$G88)</f>
        <v>0</v>
      </c>
      <c r="AG88" s="99">
        <f>SUMIFS(通讯通路门店!$BH:$BH,通讯通路门店!$S:$S,$G88)</f>
        <v>0</v>
      </c>
      <c r="AH88" s="99">
        <f t="shared" si="6"/>
        <v>0</v>
      </c>
      <c r="AI88" s="99">
        <f>SUMIFS(通讯通路门店!$BB:$BB,通讯通路门店!$S:$S,$G88)</f>
        <v>0</v>
      </c>
      <c r="AJ88" s="99">
        <f>SUMIFS(通讯通路门店!$BE:$BE,通讯通路门店!$S:$S,$G88)</f>
        <v>0</v>
      </c>
      <c r="AK88" s="99">
        <f>SUMIFS(通讯通路门店!$BG:$BG,通讯通路门店!$S:$S,$G88)</f>
        <v>0</v>
      </c>
      <c r="AL88" s="99">
        <f>SUMIFS(通讯通路门店!$BC:$BC,通讯通路门店!$S:$S,$G88)</f>
        <v>0</v>
      </c>
      <c r="AM88" s="99">
        <f>SUMIFS(通讯通路门店!$BD:$BD,通讯通路门店!$S:$S,$G88)</f>
        <v>0</v>
      </c>
      <c r="AN88" s="99">
        <f>SUMIFS(通讯通路门店!$BF:$BF,通讯通路门店!$S:$S,$G88)</f>
        <v>0</v>
      </c>
      <c r="AO88" s="99">
        <f t="shared" si="7"/>
        <v>0</v>
      </c>
      <c r="AP88" s="99">
        <f>SUMIFS(通讯通路门店!$K:$K,通讯通路门店!$S:$S,$G88)</f>
        <v>0</v>
      </c>
      <c r="AQ88" s="83"/>
      <c r="AR88" s="99">
        <f>SUMIFS(通讯通路门店!$T:$T,通讯通路门店!$S:$S,$G88)</f>
        <v>0</v>
      </c>
      <c r="AS88" s="99">
        <f>SUMIFS(通讯通路门店!$U:$U,通讯通路门店!$S:$S,$G88)</f>
        <v>0</v>
      </c>
      <c r="AT88" s="99">
        <f>SUMIFS(通讯通路门店!$V:$V,通讯通路门店!$S:$S,$G88)</f>
        <v>0</v>
      </c>
      <c r="AU88" s="99">
        <f>SUMIFS(通讯通路门店!$W:$W,通讯通路门店!$S:$S,$G88)</f>
        <v>0</v>
      </c>
      <c r="AV88" s="99">
        <f>SUMIFS(通讯通路门店!$Z:$Z,通讯通路门店!$S:$S,$G88)</f>
        <v>0</v>
      </c>
      <c r="AW88" s="99">
        <f>SUMIFS(通讯通路门店!$AB:$AB,通讯通路门店!$S:$S,$G88)</f>
        <v>0</v>
      </c>
      <c r="AX88" s="99">
        <f>SUMIFS(通讯通路门店!$X:$X,通讯通路门店!$S:$S,$G88)</f>
        <v>0</v>
      </c>
      <c r="AY88" s="99">
        <f>SUMIFS(通讯通路门店!$Y:$Y,通讯通路门店!$S:$S,$G88)</f>
        <v>0</v>
      </c>
      <c r="AZ88" s="99">
        <f>SUMIFS(通讯通路门店!$AA:$AA,通讯通路门店!$S:$S,$G88)</f>
        <v>0</v>
      </c>
      <c r="BA88" s="99">
        <f t="shared" si="8"/>
        <v>0</v>
      </c>
      <c r="BB88" s="99">
        <f t="shared" si="9"/>
        <v>0</v>
      </c>
      <c r="BC88" s="99">
        <f>SUMIFS(通讯通路门店!$W:$W,通讯通路门店!$S:$S,$G88,通讯通路门店!$J:$J,"荣耀体验店")+SUMIFS(通讯通路门店!$W:$W,通讯通路门店!$S:$S,$G88,通讯通路门店!$J:$J,"荣耀授权专卖店")</f>
        <v>0</v>
      </c>
      <c r="BD88" s="99">
        <f>SUMIFS(通讯通路门店!$Z:$Z,通讯通路门店!$S:$S,$G88,通讯通路门店!$J:$J,"VIVO体验店")</f>
        <v>0</v>
      </c>
      <c r="BE88" s="99">
        <f>SUMIFS(通讯通路门店!$AB:$AB,通讯通路门店!$S:$S,$G88,通讯通路门店!$J:$J,"OPPO体验店")</f>
        <v>0</v>
      </c>
      <c r="BF88" s="99">
        <f>SUMIFS(通讯通路门店!$X:$X,通讯通路门店!$S:$S,$G88,通讯通路门店!$J:$J,"华为授权体验店")+SUMIFS(通讯通路门店!$AA:$AA,通讯通路门店!$S:$S,$G88,通讯通路门店!$J:$J,"华为堡垒店")</f>
        <v>0</v>
      </c>
      <c r="BG88" s="99">
        <f>SUMIFS(通讯通路门店!$Y:$Y,通讯通路门店!$S:$S,$G88,通讯通路门店!$J:$J,"小米体验店")</f>
        <v>0</v>
      </c>
      <c r="BH88" s="99">
        <f>SUMIFS(通讯通路门店!$AA:$AA,通讯通路门店!$S:$S,$G88,通讯通路门店!$J:$J,"苹果体验店")</f>
        <v>0</v>
      </c>
      <c r="BI88" s="99">
        <f>SUMIFS(通讯通路门店!$K:$K,通讯通路门店!$S:$S,$G88,通讯通路门店!$J:$J,"其他品牌专卖店")</f>
        <v>0</v>
      </c>
      <c r="BJ88" s="99">
        <f>SUMIFS(通讯通路门店!$AC:$AC,通讯通路门店!$S:$S,$G88)</f>
        <v>0</v>
      </c>
      <c r="BK88" s="99">
        <f>SUMIFS(通讯通路门店!$AD:$AD,通讯通路门店!$S:$S,$G88)</f>
        <v>0</v>
      </c>
      <c r="BL88" s="99">
        <f>SUMIFS(通讯通路门店!$AE:$AE,通讯通路门店!$S:$S,$G88)</f>
        <v>0</v>
      </c>
      <c r="BM88" s="99">
        <f>SUMIFS(通讯通路门店!$AF:$AF,通讯通路门店!$S:$S,$G88)</f>
        <v>0</v>
      </c>
      <c r="BN88" s="99">
        <f>SUMIFS(通讯通路门店!$AG:$AG,通讯通路门店!$S:$S,$G88)</f>
        <v>0</v>
      </c>
      <c r="BO88" s="99">
        <f>SUMIFS(通讯通路门店!$AH:$AH,通讯通路门店!$S:$S,$G88)</f>
        <v>0</v>
      </c>
      <c r="BP88" s="99">
        <f>SUMIFS(通讯通路门店!$AI:$AI,通讯通路门店!$S:$S,$G88)</f>
        <v>0</v>
      </c>
      <c r="BQ88" s="83"/>
    </row>
    <row r="89" spans="1:69">
      <c r="A89" s="99" t="str">
        <f>IFERROR(_xlfn.XLOOKUP($G89,通讯通路门店!$S$4:$S$993933,通讯通路门店!$A$4:$A$993933,0,0),"")</f>
        <v/>
      </c>
      <c r="B89" s="99" t="str">
        <f>IFERROR(_xlfn.XLOOKUP($G89,通讯通路门店!$S$4:$S$993933,通讯通路门店!$B$4:$B$993933,0,0),"")</f>
        <v/>
      </c>
      <c r="C89" s="99" t="str">
        <f>IFERROR(_xlfn.XLOOKUP($G89,通讯通路门店!$S$4:$S$993933,通讯通路门店!$C$4:$C$993933,0,0),"")</f>
        <v/>
      </c>
      <c r="D89" s="99" t="str">
        <f>IFERROR(_xlfn.XLOOKUP($G89,通讯通路门店!$S$4:$S$993933,通讯通路门店!$D$4:$D$993933,0,0),"")</f>
        <v/>
      </c>
      <c r="E89" s="83"/>
      <c r="F89" s="83"/>
      <c r="G89" s="101" t="e">
        <v>#N/A</v>
      </c>
      <c r="H89" s="102" t="str">
        <f>IFERROR(_xlfn.XLOOKUP($G89,通讯通路门店!$S$4:$S$993933,通讯通路门店!$R$4:$R$993933,0,0),"")</f>
        <v/>
      </c>
      <c r="I89" s="83"/>
      <c r="J89" s="83"/>
      <c r="K89" s="83"/>
      <c r="L89" s="83"/>
      <c r="M89" s="83"/>
      <c r="N89" s="83"/>
      <c r="O89" s="83"/>
      <c r="P89" s="83"/>
      <c r="Q89" s="83"/>
      <c r="R89" s="83"/>
      <c r="S89" s="83"/>
      <c r="T89" s="83"/>
      <c r="U89" s="99">
        <f>COUNTIF(通讯通路门店!$S:$S,$G89)</f>
        <v>0</v>
      </c>
      <c r="V89" s="99">
        <f>COUNTIFS(通讯通路门店!$S:$S,$G89,通讯通路门店!$J:$J,"综合卖场")</f>
        <v>0</v>
      </c>
      <c r="W89" s="99">
        <f>SUMIFS(通讯通路门店!$AJ:$AJ,通讯通路门店!$S:$S,通讯客户沙盘!$G89)</f>
        <v>0</v>
      </c>
      <c r="X89" s="99">
        <f t="shared" si="5"/>
        <v>0</v>
      </c>
      <c r="Y89" s="99">
        <f>COUNTIFS(通讯通路门店!$S:$S,$G89,通讯通路门店!$J:$J,"荣耀体验店")+COUNTIFS(通讯通路门店!$S:$S,$G89,通讯通路门店!$J:$J,"荣耀授权专卖店")</f>
        <v>0</v>
      </c>
      <c r="Z89" s="99">
        <f>COUNTIFS(通讯通路门店!$S:$S,$G89,通讯通路门店!$J:$J,"VIVO体验店")</f>
        <v>0</v>
      </c>
      <c r="AA89" s="99">
        <f>COUNTIFS(通讯通路门店!$S:$S,$G89,通讯通路门店!$J:$J,"OPPO体验店")</f>
        <v>0</v>
      </c>
      <c r="AB89" s="99">
        <f>COUNTIFS(通讯通路门店!$S:$S,$G89,通讯通路门店!$J:$J,"华为授权体验店")+COUNTIFS(通讯通路门店!$S:$S,$G89,通讯通路门店!$J:$J,"华为堡垒店")</f>
        <v>0</v>
      </c>
      <c r="AC89" s="99">
        <f>COUNTIFS(通讯通路门店!$S:$S,$G89,通讯通路门店!$J:$J,"小米体验店")</f>
        <v>0</v>
      </c>
      <c r="AD89" s="99">
        <f>COUNTIFS(通讯通路门店!$S:$S,$G89,通讯通路门店!$J:$J,"苹果体验店")</f>
        <v>0</v>
      </c>
      <c r="AE89" s="99">
        <f>COUNTIFS(通讯通路门店!$S:$S,$G89,通讯通路门店!$J:$J,"其他品牌专卖店")</f>
        <v>0</v>
      </c>
      <c r="AF89" s="99">
        <f>SUMIFS(通讯通路门店!$BI:$BI,通讯通路门店!$S:$S,$G89)</f>
        <v>0</v>
      </c>
      <c r="AG89" s="99">
        <f>SUMIFS(通讯通路门店!$BH:$BH,通讯通路门店!$S:$S,$G89)</f>
        <v>0</v>
      </c>
      <c r="AH89" s="99">
        <f t="shared" si="6"/>
        <v>0</v>
      </c>
      <c r="AI89" s="99">
        <f>SUMIFS(通讯通路门店!$BB:$BB,通讯通路门店!$S:$S,$G89)</f>
        <v>0</v>
      </c>
      <c r="AJ89" s="99">
        <f>SUMIFS(通讯通路门店!$BE:$BE,通讯通路门店!$S:$S,$G89)</f>
        <v>0</v>
      </c>
      <c r="AK89" s="99">
        <f>SUMIFS(通讯通路门店!$BG:$BG,通讯通路门店!$S:$S,$G89)</f>
        <v>0</v>
      </c>
      <c r="AL89" s="99">
        <f>SUMIFS(通讯通路门店!$BC:$BC,通讯通路门店!$S:$S,$G89)</f>
        <v>0</v>
      </c>
      <c r="AM89" s="99">
        <f>SUMIFS(通讯通路门店!$BD:$BD,通讯通路门店!$S:$S,$G89)</f>
        <v>0</v>
      </c>
      <c r="AN89" s="99">
        <f>SUMIFS(通讯通路门店!$BF:$BF,通讯通路门店!$S:$S,$G89)</f>
        <v>0</v>
      </c>
      <c r="AO89" s="99">
        <f t="shared" si="7"/>
        <v>0</v>
      </c>
      <c r="AP89" s="99">
        <f>SUMIFS(通讯通路门店!$K:$K,通讯通路门店!$S:$S,$G89)</f>
        <v>0</v>
      </c>
      <c r="AQ89" s="83"/>
      <c r="AR89" s="99">
        <f>SUMIFS(通讯通路门店!$T:$T,通讯通路门店!$S:$S,$G89)</f>
        <v>0</v>
      </c>
      <c r="AS89" s="99">
        <f>SUMIFS(通讯通路门店!$U:$U,通讯通路门店!$S:$S,$G89)</f>
        <v>0</v>
      </c>
      <c r="AT89" s="99">
        <f>SUMIFS(通讯通路门店!$V:$V,通讯通路门店!$S:$S,$G89)</f>
        <v>0</v>
      </c>
      <c r="AU89" s="99">
        <f>SUMIFS(通讯通路门店!$W:$W,通讯通路门店!$S:$S,$G89)</f>
        <v>0</v>
      </c>
      <c r="AV89" s="99">
        <f>SUMIFS(通讯通路门店!$Z:$Z,通讯通路门店!$S:$S,$G89)</f>
        <v>0</v>
      </c>
      <c r="AW89" s="99">
        <f>SUMIFS(通讯通路门店!$AB:$AB,通讯通路门店!$S:$S,$G89)</f>
        <v>0</v>
      </c>
      <c r="AX89" s="99">
        <f>SUMIFS(通讯通路门店!$X:$X,通讯通路门店!$S:$S,$G89)</f>
        <v>0</v>
      </c>
      <c r="AY89" s="99">
        <f>SUMIFS(通讯通路门店!$Y:$Y,通讯通路门店!$S:$S,$G89)</f>
        <v>0</v>
      </c>
      <c r="AZ89" s="99">
        <f>SUMIFS(通讯通路门店!$AA:$AA,通讯通路门店!$S:$S,$G89)</f>
        <v>0</v>
      </c>
      <c r="BA89" s="99">
        <f t="shared" si="8"/>
        <v>0</v>
      </c>
      <c r="BB89" s="99">
        <f t="shared" si="9"/>
        <v>0</v>
      </c>
      <c r="BC89" s="99">
        <f>SUMIFS(通讯通路门店!$W:$W,通讯通路门店!$S:$S,$G89,通讯通路门店!$J:$J,"荣耀体验店")+SUMIFS(通讯通路门店!$W:$W,通讯通路门店!$S:$S,$G89,通讯通路门店!$J:$J,"荣耀授权专卖店")</f>
        <v>0</v>
      </c>
      <c r="BD89" s="99">
        <f>SUMIFS(通讯通路门店!$Z:$Z,通讯通路门店!$S:$S,$G89,通讯通路门店!$J:$J,"VIVO体验店")</f>
        <v>0</v>
      </c>
      <c r="BE89" s="99">
        <f>SUMIFS(通讯通路门店!$AB:$AB,通讯通路门店!$S:$S,$G89,通讯通路门店!$J:$J,"OPPO体验店")</f>
        <v>0</v>
      </c>
      <c r="BF89" s="99">
        <f>SUMIFS(通讯通路门店!$X:$X,通讯通路门店!$S:$S,$G89,通讯通路门店!$J:$J,"华为授权体验店")+SUMIFS(通讯通路门店!$AA:$AA,通讯通路门店!$S:$S,$G89,通讯通路门店!$J:$J,"华为堡垒店")</f>
        <v>0</v>
      </c>
      <c r="BG89" s="99">
        <f>SUMIFS(通讯通路门店!$Y:$Y,通讯通路门店!$S:$S,$G89,通讯通路门店!$J:$J,"小米体验店")</f>
        <v>0</v>
      </c>
      <c r="BH89" s="99">
        <f>SUMIFS(通讯通路门店!$AA:$AA,通讯通路门店!$S:$S,$G89,通讯通路门店!$J:$J,"苹果体验店")</f>
        <v>0</v>
      </c>
      <c r="BI89" s="99">
        <f>SUMIFS(通讯通路门店!$K:$K,通讯通路门店!$S:$S,$G89,通讯通路门店!$J:$J,"其他品牌专卖店")</f>
        <v>0</v>
      </c>
      <c r="BJ89" s="99">
        <f>SUMIFS(通讯通路门店!$AC:$AC,通讯通路门店!$S:$S,$G89)</f>
        <v>0</v>
      </c>
      <c r="BK89" s="99">
        <f>SUMIFS(通讯通路门店!$AD:$AD,通讯通路门店!$S:$S,$G89)</f>
        <v>0</v>
      </c>
      <c r="BL89" s="99">
        <f>SUMIFS(通讯通路门店!$AE:$AE,通讯通路门店!$S:$S,$G89)</f>
        <v>0</v>
      </c>
      <c r="BM89" s="99">
        <f>SUMIFS(通讯通路门店!$AF:$AF,通讯通路门店!$S:$S,$G89)</f>
        <v>0</v>
      </c>
      <c r="BN89" s="99">
        <f>SUMIFS(通讯通路门店!$AG:$AG,通讯通路门店!$S:$S,$G89)</f>
        <v>0</v>
      </c>
      <c r="BO89" s="99">
        <f>SUMIFS(通讯通路门店!$AH:$AH,通讯通路门店!$S:$S,$G89)</f>
        <v>0</v>
      </c>
      <c r="BP89" s="99">
        <f>SUMIFS(通讯通路门店!$AI:$AI,通讯通路门店!$S:$S,$G89)</f>
        <v>0</v>
      </c>
      <c r="BQ89" s="83"/>
    </row>
    <row r="90" spans="1:69">
      <c r="A90" s="99" t="str">
        <f>IFERROR(_xlfn.XLOOKUP($G90,通讯通路门店!$S$4:$S$993933,通讯通路门店!$A$4:$A$993933,0,0),"")</f>
        <v/>
      </c>
      <c r="B90" s="99" t="str">
        <f>IFERROR(_xlfn.XLOOKUP($G90,通讯通路门店!$S$4:$S$993933,通讯通路门店!$B$4:$B$993933,0,0),"")</f>
        <v/>
      </c>
      <c r="C90" s="99" t="str">
        <f>IFERROR(_xlfn.XLOOKUP($G90,通讯通路门店!$S$4:$S$993933,通讯通路门店!$C$4:$C$993933,0,0),"")</f>
        <v/>
      </c>
      <c r="D90" s="99" t="str">
        <f>IFERROR(_xlfn.XLOOKUP($G90,通讯通路门店!$S$4:$S$993933,通讯通路门店!$D$4:$D$993933,0,0),"")</f>
        <v/>
      </c>
      <c r="E90" s="83"/>
      <c r="F90" s="83"/>
      <c r="G90" s="101" t="e">
        <v>#N/A</v>
      </c>
      <c r="H90" s="102" t="str">
        <f>IFERROR(_xlfn.XLOOKUP($G90,通讯通路门店!$S$4:$S$993933,通讯通路门店!$R$4:$R$993933,0,0),"")</f>
        <v/>
      </c>
      <c r="I90" s="83"/>
      <c r="J90" s="83"/>
      <c r="K90" s="83"/>
      <c r="L90" s="83"/>
      <c r="M90" s="83"/>
      <c r="N90" s="83"/>
      <c r="O90" s="83"/>
      <c r="P90" s="83"/>
      <c r="Q90" s="83"/>
      <c r="R90" s="83"/>
      <c r="S90" s="83"/>
      <c r="T90" s="83"/>
      <c r="U90" s="99">
        <f>COUNTIF(通讯通路门店!$S:$S,$G90)</f>
        <v>0</v>
      </c>
      <c r="V90" s="99">
        <f>COUNTIFS(通讯通路门店!$S:$S,$G90,通讯通路门店!$J:$J,"综合卖场")</f>
        <v>0</v>
      </c>
      <c r="W90" s="99">
        <f>SUMIFS(通讯通路门店!$AJ:$AJ,通讯通路门店!$S:$S,通讯客户沙盘!$G90)</f>
        <v>0</v>
      </c>
      <c r="X90" s="99">
        <f t="shared" si="5"/>
        <v>0</v>
      </c>
      <c r="Y90" s="99">
        <f>COUNTIFS(通讯通路门店!$S:$S,$G90,通讯通路门店!$J:$J,"荣耀体验店")+COUNTIFS(通讯通路门店!$S:$S,$G90,通讯通路门店!$J:$J,"荣耀授权专卖店")</f>
        <v>0</v>
      </c>
      <c r="Z90" s="99">
        <f>COUNTIFS(通讯通路门店!$S:$S,$G90,通讯通路门店!$J:$J,"VIVO体验店")</f>
        <v>0</v>
      </c>
      <c r="AA90" s="99">
        <f>COUNTIFS(通讯通路门店!$S:$S,$G90,通讯通路门店!$J:$J,"OPPO体验店")</f>
        <v>0</v>
      </c>
      <c r="AB90" s="99">
        <f>COUNTIFS(通讯通路门店!$S:$S,$G90,通讯通路门店!$J:$J,"华为授权体验店")+COUNTIFS(通讯通路门店!$S:$S,$G90,通讯通路门店!$J:$J,"华为堡垒店")</f>
        <v>0</v>
      </c>
      <c r="AC90" s="99">
        <f>COUNTIFS(通讯通路门店!$S:$S,$G90,通讯通路门店!$J:$J,"小米体验店")</f>
        <v>0</v>
      </c>
      <c r="AD90" s="99">
        <f>COUNTIFS(通讯通路门店!$S:$S,$G90,通讯通路门店!$J:$J,"苹果体验店")</f>
        <v>0</v>
      </c>
      <c r="AE90" s="99">
        <f>COUNTIFS(通讯通路门店!$S:$S,$G90,通讯通路门店!$J:$J,"其他品牌专卖店")</f>
        <v>0</v>
      </c>
      <c r="AF90" s="99">
        <f>SUMIFS(通讯通路门店!$BI:$BI,通讯通路门店!$S:$S,$G90)</f>
        <v>0</v>
      </c>
      <c r="AG90" s="99">
        <f>SUMIFS(通讯通路门店!$BH:$BH,通讯通路门店!$S:$S,$G90)</f>
        <v>0</v>
      </c>
      <c r="AH90" s="99">
        <f t="shared" si="6"/>
        <v>0</v>
      </c>
      <c r="AI90" s="99">
        <f>SUMIFS(通讯通路门店!$BB:$BB,通讯通路门店!$S:$S,$G90)</f>
        <v>0</v>
      </c>
      <c r="AJ90" s="99">
        <f>SUMIFS(通讯通路门店!$BE:$BE,通讯通路门店!$S:$S,$G90)</f>
        <v>0</v>
      </c>
      <c r="AK90" s="99">
        <f>SUMIFS(通讯通路门店!$BG:$BG,通讯通路门店!$S:$S,$G90)</f>
        <v>0</v>
      </c>
      <c r="AL90" s="99">
        <f>SUMIFS(通讯通路门店!$BC:$BC,通讯通路门店!$S:$S,$G90)</f>
        <v>0</v>
      </c>
      <c r="AM90" s="99">
        <f>SUMIFS(通讯通路门店!$BD:$BD,通讯通路门店!$S:$S,$G90)</f>
        <v>0</v>
      </c>
      <c r="AN90" s="99">
        <f>SUMIFS(通讯通路门店!$BF:$BF,通讯通路门店!$S:$S,$G90)</f>
        <v>0</v>
      </c>
      <c r="AO90" s="99">
        <f t="shared" si="7"/>
        <v>0</v>
      </c>
      <c r="AP90" s="99">
        <f>SUMIFS(通讯通路门店!$K:$K,通讯通路门店!$S:$S,$G90)</f>
        <v>0</v>
      </c>
      <c r="AQ90" s="83"/>
      <c r="AR90" s="99">
        <f>SUMIFS(通讯通路门店!$T:$T,通讯通路门店!$S:$S,$G90)</f>
        <v>0</v>
      </c>
      <c r="AS90" s="99">
        <f>SUMIFS(通讯通路门店!$U:$U,通讯通路门店!$S:$S,$G90)</f>
        <v>0</v>
      </c>
      <c r="AT90" s="99">
        <f>SUMIFS(通讯通路门店!$V:$V,通讯通路门店!$S:$S,$G90)</f>
        <v>0</v>
      </c>
      <c r="AU90" s="99">
        <f>SUMIFS(通讯通路门店!$W:$W,通讯通路门店!$S:$S,$G90)</f>
        <v>0</v>
      </c>
      <c r="AV90" s="99">
        <f>SUMIFS(通讯通路门店!$Z:$Z,通讯通路门店!$S:$S,$G90)</f>
        <v>0</v>
      </c>
      <c r="AW90" s="99">
        <f>SUMIFS(通讯通路门店!$AB:$AB,通讯通路门店!$S:$S,$G90)</f>
        <v>0</v>
      </c>
      <c r="AX90" s="99">
        <f>SUMIFS(通讯通路门店!$X:$X,通讯通路门店!$S:$S,$G90)</f>
        <v>0</v>
      </c>
      <c r="AY90" s="99">
        <f>SUMIFS(通讯通路门店!$Y:$Y,通讯通路门店!$S:$S,$G90)</f>
        <v>0</v>
      </c>
      <c r="AZ90" s="99">
        <f>SUMIFS(通讯通路门店!$AA:$AA,通讯通路门店!$S:$S,$G90)</f>
        <v>0</v>
      </c>
      <c r="BA90" s="99">
        <f t="shared" si="8"/>
        <v>0</v>
      </c>
      <c r="BB90" s="99">
        <f t="shared" si="9"/>
        <v>0</v>
      </c>
      <c r="BC90" s="99">
        <f>SUMIFS(通讯通路门店!$W:$W,通讯通路门店!$S:$S,$G90,通讯通路门店!$J:$J,"荣耀体验店")+SUMIFS(通讯通路门店!$W:$W,通讯通路门店!$S:$S,$G90,通讯通路门店!$J:$J,"荣耀授权专卖店")</f>
        <v>0</v>
      </c>
      <c r="BD90" s="99">
        <f>SUMIFS(通讯通路门店!$Z:$Z,通讯通路门店!$S:$S,$G90,通讯通路门店!$J:$J,"VIVO体验店")</f>
        <v>0</v>
      </c>
      <c r="BE90" s="99">
        <f>SUMIFS(通讯通路门店!$AB:$AB,通讯通路门店!$S:$S,$G90,通讯通路门店!$J:$J,"OPPO体验店")</f>
        <v>0</v>
      </c>
      <c r="BF90" s="99">
        <f>SUMIFS(通讯通路门店!$X:$X,通讯通路门店!$S:$S,$G90,通讯通路门店!$J:$J,"华为授权体验店")+SUMIFS(通讯通路门店!$AA:$AA,通讯通路门店!$S:$S,$G90,通讯通路门店!$J:$J,"华为堡垒店")</f>
        <v>0</v>
      </c>
      <c r="BG90" s="99">
        <f>SUMIFS(通讯通路门店!$Y:$Y,通讯通路门店!$S:$S,$G90,通讯通路门店!$J:$J,"小米体验店")</f>
        <v>0</v>
      </c>
      <c r="BH90" s="99">
        <f>SUMIFS(通讯通路门店!$AA:$AA,通讯通路门店!$S:$S,$G90,通讯通路门店!$J:$J,"苹果体验店")</f>
        <v>0</v>
      </c>
      <c r="BI90" s="99">
        <f>SUMIFS(通讯通路门店!$K:$K,通讯通路门店!$S:$S,$G90,通讯通路门店!$J:$J,"其他品牌专卖店")</f>
        <v>0</v>
      </c>
      <c r="BJ90" s="99">
        <f>SUMIFS(通讯通路门店!$AC:$AC,通讯通路门店!$S:$S,$G90)</f>
        <v>0</v>
      </c>
      <c r="BK90" s="99">
        <f>SUMIFS(通讯通路门店!$AD:$AD,通讯通路门店!$S:$S,$G90)</f>
        <v>0</v>
      </c>
      <c r="BL90" s="99">
        <f>SUMIFS(通讯通路门店!$AE:$AE,通讯通路门店!$S:$S,$G90)</f>
        <v>0</v>
      </c>
      <c r="BM90" s="99">
        <f>SUMIFS(通讯通路门店!$AF:$AF,通讯通路门店!$S:$S,$G90)</f>
        <v>0</v>
      </c>
      <c r="BN90" s="99">
        <f>SUMIFS(通讯通路门店!$AG:$AG,通讯通路门店!$S:$S,$G90)</f>
        <v>0</v>
      </c>
      <c r="BO90" s="99">
        <f>SUMIFS(通讯通路门店!$AH:$AH,通讯通路门店!$S:$S,$G90)</f>
        <v>0</v>
      </c>
      <c r="BP90" s="99">
        <f>SUMIFS(通讯通路门店!$AI:$AI,通讯通路门店!$S:$S,$G90)</f>
        <v>0</v>
      </c>
      <c r="BQ90" s="83"/>
    </row>
    <row r="91" spans="1:69">
      <c r="A91" s="99" t="str">
        <f>IFERROR(_xlfn.XLOOKUP($G91,通讯通路门店!$S$4:$S$993933,通讯通路门店!$A$4:$A$993933,0,0),"")</f>
        <v/>
      </c>
      <c r="B91" s="99" t="str">
        <f>IFERROR(_xlfn.XLOOKUP($G91,通讯通路门店!$S$4:$S$993933,通讯通路门店!$B$4:$B$993933,0,0),"")</f>
        <v/>
      </c>
      <c r="C91" s="99" t="str">
        <f>IFERROR(_xlfn.XLOOKUP($G91,通讯通路门店!$S$4:$S$993933,通讯通路门店!$C$4:$C$993933,0,0),"")</f>
        <v/>
      </c>
      <c r="D91" s="99" t="str">
        <f>IFERROR(_xlfn.XLOOKUP($G91,通讯通路门店!$S$4:$S$993933,通讯通路门店!$D$4:$D$993933,0,0),"")</f>
        <v/>
      </c>
      <c r="E91" s="83"/>
      <c r="F91" s="83"/>
      <c r="G91" s="101" t="e">
        <v>#N/A</v>
      </c>
      <c r="H91" s="102" t="str">
        <f>IFERROR(_xlfn.XLOOKUP($G91,通讯通路门店!$S$4:$S$993933,通讯通路门店!$R$4:$R$993933,0,0),"")</f>
        <v/>
      </c>
      <c r="I91" s="83"/>
      <c r="J91" s="83"/>
      <c r="K91" s="83"/>
      <c r="L91" s="83"/>
      <c r="M91" s="83"/>
      <c r="N91" s="83"/>
      <c r="O91" s="83"/>
      <c r="P91" s="83"/>
      <c r="Q91" s="83"/>
      <c r="R91" s="83"/>
      <c r="S91" s="83"/>
      <c r="T91" s="83"/>
      <c r="U91" s="99">
        <f>COUNTIF(通讯通路门店!$S:$S,$G91)</f>
        <v>0</v>
      </c>
      <c r="V91" s="99">
        <f>COUNTIFS(通讯通路门店!$S:$S,$G91,通讯通路门店!$J:$J,"综合卖场")</f>
        <v>0</v>
      </c>
      <c r="W91" s="99">
        <f>SUMIFS(通讯通路门店!$AJ:$AJ,通讯通路门店!$S:$S,通讯客户沙盘!$G91)</f>
        <v>0</v>
      </c>
      <c r="X91" s="99">
        <f t="shared" si="5"/>
        <v>0</v>
      </c>
      <c r="Y91" s="99">
        <f>COUNTIFS(通讯通路门店!$S:$S,$G91,通讯通路门店!$J:$J,"荣耀体验店")+COUNTIFS(通讯通路门店!$S:$S,$G91,通讯通路门店!$J:$J,"荣耀授权专卖店")</f>
        <v>0</v>
      </c>
      <c r="Z91" s="99">
        <f>COUNTIFS(通讯通路门店!$S:$S,$G91,通讯通路门店!$J:$J,"VIVO体验店")</f>
        <v>0</v>
      </c>
      <c r="AA91" s="99">
        <f>COUNTIFS(通讯通路门店!$S:$S,$G91,通讯通路门店!$J:$J,"OPPO体验店")</f>
        <v>0</v>
      </c>
      <c r="AB91" s="99">
        <f>COUNTIFS(通讯通路门店!$S:$S,$G91,通讯通路门店!$J:$J,"华为授权体验店")+COUNTIFS(通讯通路门店!$S:$S,$G91,通讯通路门店!$J:$J,"华为堡垒店")</f>
        <v>0</v>
      </c>
      <c r="AC91" s="99">
        <f>COUNTIFS(通讯通路门店!$S:$S,$G91,通讯通路门店!$J:$J,"小米体验店")</f>
        <v>0</v>
      </c>
      <c r="AD91" s="99">
        <f>COUNTIFS(通讯通路门店!$S:$S,$G91,通讯通路门店!$J:$J,"苹果体验店")</f>
        <v>0</v>
      </c>
      <c r="AE91" s="99">
        <f>COUNTIFS(通讯通路门店!$S:$S,$G91,通讯通路门店!$J:$J,"其他品牌专卖店")</f>
        <v>0</v>
      </c>
      <c r="AF91" s="99">
        <f>SUMIFS(通讯通路门店!$BI:$BI,通讯通路门店!$S:$S,$G91)</f>
        <v>0</v>
      </c>
      <c r="AG91" s="99">
        <f>SUMIFS(通讯通路门店!$BH:$BH,通讯通路门店!$S:$S,$G91)</f>
        <v>0</v>
      </c>
      <c r="AH91" s="99">
        <f t="shared" si="6"/>
        <v>0</v>
      </c>
      <c r="AI91" s="99">
        <f>SUMIFS(通讯通路门店!$BB:$BB,通讯通路门店!$S:$S,$G91)</f>
        <v>0</v>
      </c>
      <c r="AJ91" s="99">
        <f>SUMIFS(通讯通路门店!$BE:$BE,通讯通路门店!$S:$S,$G91)</f>
        <v>0</v>
      </c>
      <c r="AK91" s="99">
        <f>SUMIFS(通讯通路门店!$BG:$BG,通讯通路门店!$S:$S,$G91)</f>
        <v>0</v>
      </c>
      <c r="AL91" s="99">
        <f>SUMIFS(通讯通路门店!$BC:$BC,通讯通路门店!$S:$S,$G91)</f>
        <v>0</v>
      </c>
      <c r="AM91" s="99">
        <f>SUMIFS(通讯通路门店!$BD:$BD,通讯通路门店!$S:$S,$G91)</f>
        <v>0</v>
      </c>
      <c r="AN91" s="99">
        <f>SUMIFS(通讯通路门店!$BF:$BF,通讯通路门店!$S:$S,$G91)</f>
        <v>0</v>
      </c>
      <c r="AO91" s="99">
        <f t="shared" si="7"/>
        <v>0</v>
      </c>
      <c r="AP91" s="99">
        <f>SUMIFS(通讯通路门店!$K:$K,通讯通路门店!$S:$S,$G91)</f>
        <v>0</v>
      </c>
      <c r="AQ91" s="83"/>
      <c r="AR91" s="99">
        <f>SUMIFS(通讯通路门店!$T:$T,通讯通路门店!$S:$S,$G91)</f>
        <v>0</v>
      </c>
      <c r="AS91" s="99">
        <f>SUMIFS(通讯通路门店!$U:$U,通讯通路门店!$S:$S,$G91)</f>
        <v>0</v>
      </c>
      <c r="AT91" s="99">
        <f>SUMIFS(通讯通路门店!$V:$V,通讯通路门店!$S:$S,$G91)</f>
        <v>0</v>
      </c>
      <c r="AU91" s="99">
        <f>SUMIFS(通讯通路门店!$W:$W,通讯通路门店!$S:$S,$G91)</f>
        <v>0</v>
      </c>
      <c r="AV91" s="99">
        <f>SUMIFS(通讯通路门店!$Z:$Z,通讯通路门店!$S:$S,$G91)</f>
        <v>0</v>
      </c>
      <c r="AW91" s="99">
        <f>SUMIFS(通讯通路门店!$AB:$AB,通讯通路门店!$S:$S,$G91)</f>
        <v>0</v>
      </c>
      <c r="AX91" s="99">
        <f>SUMIFS(通讯通路门店!$X:$X,通讯通路门店!$S:$S,$G91)</f>
        <v>0</v>
      </c>
      <c r="AY91" s="99">
        <f>SUMIFS(通讯通路门店!$Y:$Y,通讯通路门店!$S:$S,$G91)</f>
        <v>0</v>
      </c>
      <c r="AZ91" s="99">
        <f>SUMIFS(通讯通路门店!$AA:$AA,通讯通路门店!$S:$S,$G91)</f>
        <v>0</v>
      </c>
      <c r="BA91" s="99">
        <f t="shared" si="8"/>
        <v>0</v>
      </c>
      <c r="BB91" s="99">
        <f t="shared" si="9"/>
        <v>0</v>
      </c>
      <c r="BC91" s="99">
        <f>SUMIFS(通讯通路门店!$W:$W,通讯通路门店!$S:$S,$G91,通讯通路门店!$J:$J,"荣耀体验店")+SUMIFS(通讯通路门店!$W:$W,通讯通路门店!$S:$S,$G91,通讯通路门店!$J:$J,"荣耀授权专卖店")</f>
        <v>0</v>
      </c>
      <c r="BD91" s="99">
        <f>SUMIFS(通讯通路门店!$Z:$Z,通讯通路门店!$S:$S,$G91,通讯通路门店!$J:$J,"VIVO体验店")</f>
        <v>0</v>
      </c>
      <c r="BE91" s="99">
        <f>SUMIFS(通讯通路门店!$AB:$AB,通讯通路门店!$S:$S,$G91,通讯通路门店!$J:$J,"OPPO体验店")</f>
        <v>0</v>
      </c>
      <c r="BF91" s="99">
        <f>SUMIFS(通讯通路门店!$X:$X,通讯通路门店!$S:$S,$G91,通讯通路门店!$J:$J,"华为授权体验店")+SUMIFS(通讯通路门店!$AA:$AA,通讯通路门店!$S:$S,$G91,通讯通路门店!$J:$J,"华为堡垒店")</f>
        <v>0</v>
      </c>
      <c r="BG91" s="99">
        <f>SUMIFS(通讯通路门店!$Y:$Y,通讯通路门店!$S:$S,$G91,通讯通路门店!$J:$J,"小米体验店")</f>
        <v>0</v>
      </c>
      <c r="BH91" s="99">
        <f>SUMIFS(通讯通路门店!$AA:$AA,通讯通路门店!$S:$S,$G91,通讯通路门店!$J:$J,"苹果体验店")</f>
        <v>0</v>
      </c>
      <c r="BI91" s="99">
        <f>SUMIFS(通讯通路门店!$K:$K,通讯通路门店!$S:$S,$G91,通讯通路门店!$J:$J,"其他品牌专卖店")</f>
        <v>0</v>
      </c>
      <c r="BJ91" s="99">
        <f>SUMIFS(通讯通路门店!$AC:$AC,通讯通路门店!$S:$S,$G91)</f>
        <v>0</v>
      </c>
      <c r="BK91" s="99">
        <f>SUMIFS(通讯通路门店!$AD:$AD,通讯通路门店!$S:$S,$G91)</f>
        <v>0</v>
      </c>
      <c r="BL91" s="99">
        <f>SUMIFS(通讯通路门店!$AE:$AE,通讯通路门店!$S:$S,$G91)</f>
        <v>0</v>
      </c>
      <c r="BM91" s="99">
        <f>SUMIFS(通讯通路门店!$AF:$AF,通讯通路门店!$S:$S,$G91)</f>
        <v>0</v>
      </c>
      <c r="BN91" s="99">
        <f>SUMIFS(通讯通路门店!$AG:$AG,通讯通路门店!$S:$S,$G91)</f>
        <v>0</v>
      </c>
      <c r="BO91" s="99">
        <f>SUMIFS(通讯通路门店!$AH:$AH,通讯通路门店!$S:$S,$G91)</f>
        <v>0</v>
      </c>
      <c r="BP91" s="99">
        <f>SUMIFS(通讯通路门店!$AI:$AI,通讯通路门店!$S:$S,$G91)</f>
        <v>0</v>
      </c>
      <c r="BQ91" s="83"/>
    </row>
    <row r="92" spans="1:69">
      <c r="A92" s="99" t="str">
        <f>IFERROR(_xlfn.XLOOKUP($G92,通讯通路门店!$S$4:$S$993933,通讯通路门店!$A$4:$A$993933,0,0),"")</f>
        <v/>
      </c>
      <c r="B92" s="99" t="str">
        <f>IFERROR(_xlfn.XLOOKUP($G92,通讯通路门店!$S$4:$S$993933,通讯通路门店!$B$4:$B$993933,0,0),"")</f>
        <v/>
      </c>
      <c r="C92" s="99" t="str">
        <f>IFERROR(_xlfn.XLOOKUP($G92,通讯通路门店!$S$4:$S$993933,通讯通路门店!$C$4:$C$993933,0,0),"")</f>
        <v/>
      </c>
      <c r="D92" s="99" t="str">
        <f>IFERROR(_xlfn.XLOOKUP($G92,通讯通路门店!$S$4:$S$993933,通讯通路门店!$D$4:$D$993933,0,0),"")</f>
        <v/>
      </c>
      <c r="E92" s="83"/>
      <c r="F92" s="83"/>
      <c r="G92" s="101" t="e">
        <v>#N/A</v>
      </c>
      <c r="H92" s="102" t="str">
        <f>IFERROR(_xlfn.XLOOKUP($G92,通讯通路门店!$S$4:$S$993933,通讯通路门店!$R$4:$R$993933,0,0),"")</f>
        <v/>
      </c>
      <c r="I92" s="83"/>
      <c r="J92" s="83"/>
      <c r="K92" s="83"/>
      <c r="L92" s="83"/>
      <c r="M92" s="83"/>
      <c r="N92" s="83"/>
      <c r="O92" s="83"/>
      <c r="P92" s="83"/>
      <c r="Q92" s="83"/>
      <c r="R92" s="83"/>
      <c r="S92" s="83"/>
      <c r="T92" s="83"/>
      <c r="U92" s="99">
        <f>COUNTIF(通讯通路门店!$S:$S,$G92)</f>
        <v>0</v>
      </c>
      <c r="V92" s="99">
        <f>COUNTIFS(通讯通路门店!$S:$S,$G92,通讯通路门店!$J:$J,"综合卖场")</f>
        <v>0</v>
      </c>
      <c r="W92" s="99">
        <f>SUMIFS(通讯通路门店!$AJ:$AJ,通讯通路门店!$S:$S,通讯客户沙盘!$G92)</f>
        <v>0</v>
      </c>
      <c r="X92" s="99">
        <f t="shared" si="5"/>
        <v>0</v>
      </c>
      <c r="Y92" s="99">
        <f>COUNTIFS(通讯通路门店!$S:$S,$G92,通讯通路门店!$J:$J,"荣耀体验店")+COUNTIFS(通讯通路门店!$S:$S,$G92,通讯通路门店!$J:$J,"荣耀授权专卖店")</f>
        <v>0</v>
      </c>
      <c r="Z92" s="99">
        <f>COUNTIFS(通讯通路门店!$S:$S,$G92,通讯通路门店!$J:$J,"VIVO体验店")</f>
        <v>0</v>
      </c>
      <c r="AA92" s="99">
        <f>COUNTIFS(通讯通路门店!$S:$S,$G92,通讯通路门店!$J:$J,"OPPO体验店")</f>
        <v>0</v>
      </c>
      <c r="AB92" s="99">
        <f>COUNTIFS(通讯通路门店!$S:$S,$G92,通讯通路门店!$J:$J,"华为授权体验店")+COUNTIFS(通讯通路门店!$S:$S,$G92,通讯通路门店!$J:$J,"华为堡垒店")</f>
        <v>0</v>
      </c>
      <c r="AC92" s="99">
        <f>COUNTIFS(通讯通路门店!$S:$S,$G92,通讯通路门店!$J:$J,"小米体验店")</f>
        <v>0</v>
      </c>
      <c r="AD92" s="99">
        <f>COUNTIFS(通讯通路门店!$S:$S,$G92,通讯通路门店!$J:$J,"苹果体验店")</f>
        <v>0</v>
      </c>
      <c r="AE92" s="99">
        <f>COUNTIFS(通讯通路门店!$S:$S,$G92,通讯通路门店!$J:$J,"其他品牌专卖店")</f>
        <v>0</v>
      </c>
      <c r="AF92" s="99">
        <f>SUMIFS(通讯通路门店!$BI:$BI,通讯通路门店!$S:$S,$G92)</f>
        <v>0</v>
      </c>
      <c r="AG92" s="99">
        <f>SUMIFS(通讯通路门店!$BH:$BH,通讯通路门店!$S:$S,$G92)</f>
        <v>0</v>
      </c>
      <c r="AH92" s="99">
        <f t="shared" si="6"/>
        <v>0</v>
      </c>
      <c r="AI92" s="99">
        <f>SUMIFS(通讯通路门店!$BB:$BB,通讯通路门店!$S:$S,$G92)</f>
        <v>0</v>
      </c>
      <c r="AJ92" s="99">
        <f>SUMIFS(通讯通路门店!$BE:$BE,通讯通路门店!$S:$S,$G92)</f>
        <v>0</v>
      </c>
      <c r="AK92" s="99">
        <f>SUMIFS(通讯通路门店!$BG:$BG,通讯通路门店!$S:$S,$G92)</f>
        <v>0</v>
      </c>
      <c r="AL92" s="99">
        <f>SUMIFS(通讯通路门店!$BC:$BC,通讯通路门店!$S:$S,$G92)</f>
        <v>0</v>
      </c>
      <c r="AM92" s="99">
        <f>SUMIFS(通讯通路门店!$BD:$BD,通讯通路门店!$S:$S,$G92)</f>
        <v>0</v>
      </c>
      <c r="AN92" s="99">
        <f>SUMIFS(通讯通路门店!$BF:$BF,通讯通路门店!$S:$S,$G92)</f>
        <v>0</v>
      </c>
      <c r="AO92" s="99">
        <f t="shared" si="7"/>
        <v>0</v>
      </c>
      <c r="AP92" s="99">
        <f>SUMIFS(通讯通路门店!$K:$K,通讯通路门店!$S:$S,$G92)</f>
        <v>0</v>
      </c>
      <c r="AQ92" s="83"/>
      <c r="AR92" s="99">
        <f>SUMIFS(通讯通路门店!$T:$T,通讯通路门店!$S:$S,$G92)</f>
        <v>0</v>
      </c>
      <c r="AS92" s="99">
        <f>SUMIFS(通讯通路门店!$U:$U,通讯通路门店!$S:$S,$G92)</f>
        <v>0</v>
      </c>
      <c r="AT92" s="99">
        <f>SUMIFS(通讯通路门店!$V:$V,通讯通路门店!$S:$S,$G92)</f>
        <v>0</v>
      </c>
      <c r="AU92" s="99">
        <f>SUMIFS(通讯通路门店!$W:$W,通讯通路门店!$S:$S,$G92)</f>
        <v>0</v>
      </c>
      <c r="AV92" s="99">
        <f>SUMIFS(通讯通路门店!$Z:$Z,通讯通路门店!$S:$S,$G92)</f>
        <v>0</v>
      </c>
      <c r="AW92" s="99">
        <f>SUMIFS(通讯通路门店!$AB:$AB,通讯通路门店!$S:$S,$G92)</f>
        <v>0</v>
      </c>
      <c r="AX92" s="99">
        <f>SUMIFS(通讯通路门店!$X:$X,通讯通路门店!$S:$S,$G92)</f>
        <v>0</v>
      </c>
      <c r="AY92" s="99">
        <f>SUMIFS(通讯通路门店!$Y:$Y,通讯通路门店!$S:$S,$G92)</f>
        <v>0</v>
      </c>
      <c r="AZ92" s="99">
        <f>SUMIFS(通讯通路门店!$AA:$AA,通讯通路门店!$S:$S,$G92)</f>
        <v>0</v>
      </c>
      <c r="BA92" s="99">
        <f t="shared" si="8"/>
        <v>0</v>
      </c>
      <c r="BB92" s="99">
        <f t="shared" si="9"/>
        <v>0</v>
      </c>
      <c r="BC92" s="99">
        <f>SUMIFS(通讯通路门店!$W:$W,通讯通路门店!$S:$S,$G92,通讯通路门店!$J:$J,"荣耀体验店")+SUMIFS(通讯通路门店!$W:$W,通讯通路门店!$S:$S,$G92,通讯通路门店!$J:$J,"荣耀授权专卖店")</f>
        <v>0</v>
      </c>
      <c r="BD92" s="99">
        <f>SUMIFS(通讯通路门店!$Z:$Z,通讯通路门店!$S:$S,$G92,通讯通路门店!$J:$J,"VIVO体验店")</f>
        <v>0</v>
      </c>
      <c r="BE92" s="99">
        <f>SUMIFS(通讯通路门店!$AB:$AB,通讯通路门店!$S:$S,$G92,通讯通路门店!$J:$J,"OPPO体验店")</f>
        <v>0</v>
      </c>
      <c r="BF92" s="99">
        <f>SUMIFS(通讯通路门店!$X:$X,通讯通路门店!$S:$S,$G92,通讯通路门店!$J:$J,"华为授权体验店")+SUMIFS(通讯通路门店!$AA:$AA,通讯通路门店!$S:$S,$G92,通讯通路门店!$J:$J,"华为堡垒店")</f>
        <v>0</v>
      </c>
      <c r="BG92" s="99">
        <f>SUMIFS(通讯通路门店!$Y:$Y,通讯通路门店!$S:$S,$G92,通讯通路门店!$J:$J,"小米体验店")</f>
        <v>0</v>
      </c>
      <c r="BH92" s="99">
        <f>SUMIFS(通讯通路门店!$AA:$AA,通讯通路门店!$S:$S,$G92,通讯通路门店!$J:$J,"苹果体验店")</f>
        <v>0</v>
      </c>
      <c r="BI92" s="99">
        <f>SUMIFS(通讯通路门店!$K:$K,通讯通路门店!$S:$S,$G92,通讯通路门店!$J:$J,"其他品牌专卖店")</f>
        <v>0</v>
      </c>
      <c r="BJ92" s="99">
        <f>SUMIFS(通讯通路门店!$AC:$AC,通讯通路门店!$S:$S,$G92)</f>
        <v>0</v>
      </c>
      <c r="BK92" s="99">
        <f>SUMIFS(通讯通路门店!$AD:$AD,通讯通路门店!$S:$S,$G92)</f>
        <v>0</v>
      </c>
      <c r="BL92" s="99">
        <f>SUMIFS(通讯通路门店!$AE:$AE,通讯通路门店!$S:$S,$G92)</f>
        <v>0</v>
      </c>
      <c r="BM92" s="99">
        <f>SUMIFS(通讯通路门店!$AF:$AF,通讯通路门店!$S:$S,$G92)</f>
        <v>0</v>
      </c>
      <c r="BN92" s="99">
        <f>SUMIFS(通讯通路门店!$AG:$AG,通讯通路门店!$S:$S,$G92)</f>
        <v>0</v>
      </c>
      <c r="BO92" s="99">
        <f>SUMIFS(通讯通路门店!$AH:$AH,通讯通路门店!$S:$S,$G92)</f>
        <v>0</v>
      </c>
      <c r="BP92" s="99">
        <f>SUMIFS(通讯通路门店!$AI:$AI,通讯通路门店!$S:$S,$G92)</f>
        <v>0</v>
      </c>
      <c r="BQ92" s="83"/>
    </row>
    <row r="93" spans="1:69">
      <c r="A93" s="99" t="str">
        <f>IFERROR(_xlfn.XLOOKUP($G93,通讯通路门店!$S$4:$S$993933,通讯通路门店!$A$4:$A$993933,0,0),"")</f>
        <v/>
      </c>
      <c r="B93" s="99" t="str">
        <f>IFERROR(_xlfn.XLOOKUP($G93,通讯通路门店!$S$4:$S$993933,通讯通路门店!$B$4:$B$993933,0,0),"")</f>
        <v/>
      </c>
      <c r="C93" s="99" t="str">
        <f>IFERROR(_xlfn.XLOOKUP($G93,通讯通路门店!$S$4:$S$993933,通讯通路门店!$C$4:$C$993933,0,0),"")</f>
        <v/>
      </c>
      <c r="D93" s="99" t="str">
        <f>IFERROR(_xlfn.XLOOKUP($G93,通讯通路门店!$S$4:$S$993933,通讯通路门店!$D$4:$D$993933,0,0),"")</f>
        <v/>
      </c>
      <c r="E93" s="83"/>
      <c r="F93" s="83"/>
      <c r="G93" s="101" t="e">
        <v>#N/A</v>
      </c>
      <c r="H93" s="102" t="str">
        <f>IFERROR(_xlfn.XLOOKUP($G93,通讯通路门店!$S$4:$S$993933,通讯通路门店!$R$4:$R$993933,0,0),"")</f>
        <v/>
      </c>
      <c r="I93" s="83"/>
      <c r="J93" s="83"/>
      <c r="K93" s="83"/>
      <c r="L93" s="83"/>
      <c r="M93" s="83"/>
      <c r="N93" s="83"/>
      <c r="O93" s="83"/>
      <c r="P93" s="83"/>
      <c r="Q93" s="83"/>
      <c r="R93" s="83"/>
      <c r="S93" s="83"/>
      <c r="T93" s="83"/>
      <c r="U93" s="99">
        <f>COUNTIF(通讯通路门店!$S:$S,$G93)</f>
        <v>0</v>
      </c>
      <c r="V93" s="99">
        <f>COUNTIFS(通讯通路门店!$S:$S,$G93,通讯通路门店!$J:$J,"综合卖场")</f>
        <v>0</v>
      </c>
      <c r="W93" s="99">
        <f>SUMIFS(通讯通路门店!$AJ:$AJ,通讯通路门店!$S:$S,通讯客户沙盘!$G93)</f>
        <v>0</v>
      </c>
      <c r="X93" s="99">
        <f t="shared" si="5"/>
        <v>0</v>
      </c>
      <c r="Y93" s="99">
        <f>COUNTIFS(通讯通路门店!$S:$S,$G93,通讯通路门店!$J:$J,"荣耀体验店")+COUNTIFS(通讯通路门店!$S:$S,$G93,通讯通路门店!$J:$J,"荣耀授权专卖店")</f>
        <v>0</v>
      </c>
      <c r="Z93" s="99">
        <f>COUNTIFS(通讯通路门店!$S:$S,$G93,通讯通路门店!$J:$J,"VIVO体验店")</f>
        <v>0</v>
      </c>
      <c r="AA93" s="99">
        <f>COUNTIFS(通讯通路门店!$S:$S,$G93,通讯通路门店!$J:$J,"OPPO体验店")</f>
        <v>0</v>
      </c>
      <c r="AB93" s="99">
        <f>COUNTIFS(通讯通路门店!$S:$S,$G93,通讯通路门店!$J:$J,"华为授权体验店")+COUNTIFS(通讯通路门店!$S:$S,$G93,通讯通路门店!$J:$J,"华为堡垒店")</f>
        <v>0</v>
      </c>
      <c r="AC93" s="99">
        <f>COUNTIFS(通讯通路门店!$S:$S,$G93,通讯通路门店!$J:$J,"小米体验店")</f>
        <v>0</v>
      </c>
      <c r="AD93" s="99">
        <f>COUNTIFS(通讯通路门店!$S:$S,$G93,通讯通路门店!$J:$J,"苹果体验店")</f>
        <v>0</v>
      </c>
      <c r="AE93" s="99">
        <f>COUNTIFS(通讯通路门店!$S:$S,$G93,通讯通路门店!$J:$J,"其他品牌专卖店")</f>
        <v>0</v>
      </c>
      <c r="AF93" s="99">
        <f>SUMIFS(通讯通路门店!$BI:$BI,通讯通路门店!$S:$S,$G93)</f>
        <v>0</v>
      </c>
      <c r="AG93" s="99">
        <f>SUMIFS(通讯通路门店!$BH:$BH,通讯通路门店!$S:$S,$G93)</f>
        <v>0</v>
      </c>
      <c r="AH93" s="99">
        <f t="shared" si="6"/>
        <v>0</v>
      </c>
      <c r="AI93" s="99">
        <f>SUMIFS(通讯通路门店!$BB:$BB,通讯通路门店!$S:$S,$G93)</f>
        <v>0</v>
      </c>
      <c r="AJ93" s="99">
        <f>SUMIFS(通讯通路门店!$BE:$BE,通讯通路门店!$S:$S,$G93)</f>
        <v>0</v>
      </c>
      <c r="AK93" s="99">
        <f>SUMIFS(通讯通路门店!$BG:$BG,通讯通路门店!$S:$S,$G93)</f>
        <v>0</v>
      </c>
      <c r="AL93" s="99">
        <f>SUMIFS(通讯通路门店!$BC:$BC,通讯通路门店!$S:$S,$G93)</f>
        <v>0</v>
      </c>
      <c r="AM93" s="99">
        <f>SUMIFS(通讯通路门店!$BD:$BD,通讯通路门店!$S:$S,$G93)</f>
        <v>0</v>
      </c>
      <c r="AN93" s="99">
        <f>SUMIFS(通讯通路门店!$BF:$BF,通讯通路门店!$S:$S,$G93)</f>
        <v>0</v>
      </c>
      <c r="AO93" s="99">
        <f t="shared" si="7"/>
        <v>0</v>
      </c>
      <c r="AP93" s="99">
        <f>SUMIFS(通讯通路门店!$K:$K,通讯通路门店!$S:$S,$G93)</f>
        <v>0</v>
      </c>
      <c r="AQ93" s="83"/>
      <c r="AR93" s="99">
        <f>SUMIFS(通讯通路门店!$T:$T,通讯通路门店!$S:$S,$G93)</f>
        <v>0</v>
      </c>
      <c r="AS93" s="99">
        <f>SUMIFS(通讯通路门店!$U:$U,通讯通路门店!$S:$S,$G93)</f>
        <v>0</v>
      </c>
      <c r="AT93" s="99">
        <f>SUMIFS(通讯通路门店!$V:$V,通讯通路门店!$S:$S,$G93)</f>
        <v>0</v>
      </c>
      <c r="AU93" s="99">
        <f>SUMIFS(通讯通路门店!$W:$W,通讯通路门店!$S:$S,$G93)</f>
        <v>0</v>
      </c>
      <c r="AV93" s="99">
        <f>SUMIFS(通讯通路门店!$Z:$Z,通讯通路门店!$S:$S,$G93)</f>
        <v>0</v>
      </c>
      <c r="AW93" s="99">
        <f>SUMIFS(通讯通路门店!$AB:$AB,通讯通路门店!$S:$S,$G93)</f>
        <v>0</v>
      </c>
      <c r="AX93" s="99">
        <f>SUMIFS(通讯通路门店!$X:$X,通讯通路门店!$S:$S,$G93)</f>
        <v>0</v>
      </c>
      <c r="AY93" s="99">
        <f>SUMIFS(通讯通路门店!$Y:$Y,通讯通路门店!$S:$S,$G93)</f>
        <v>0</v>
      </c>
      <c r="AZ93" s="99">
        <f>SUMIFS(通讯通路门店!$AA:$AA,通讯通路门店!$S:$S,$G93)</f>
        <v>0</v>
      </c>
      <c r="BA93" s="99">
        <f t="shared" si="8"/>
        <v>0</v>
      </c>
      <c r="BB93" s="99">
        <f t="shared" si="9"/>
        <v>0</v>
      </c>
      <c r="BC93" s="99">
        <f>SUMIFS(通讯通路门店!$W:$W,通讯通路门店!$S:$S,$G93,通讯通路门店!$J:$J,"荣耀体验店")+SUMIFS(通讯通路门店!$W:$W,通讯通路门店!$S:$S,$G93,通讯通路门店!$J:$J,"荣耀授权专卖店")</f>
        <v>0</v>
      </c>
      <c r="BD93" s="99">
        <f>SUMIFS(通讯通路门店!$Z:$Z,通讯通路门店!$S:$S,$G93,通讯通路门店!$J:$J,"VIVO体验店")</f>
        <v>0</v>
      </c>
      <c r="BE93" s="99">
        <f>SUMIFS(通讯通路门店!$AB:$AB,通讯通路门店!$S:$S,$G93,通讯通路门店!$J:$J,"OPPO体验店")</f>
        <v>0</v>
      </c>
      <c r="BF93" s="99">
        <f>SUMIFS(通讯通路门店!$X:$X,通讯通路门店!$S:$S,$G93,通讯通路门店!$J:$J,"华为授权体验店")+SUMIFS(通讯通路门店!$AA:$AA,通讯通路门店!$S:$S,$G93,通讯通路门店!$J:$J,"华为堡垒店")</f>
        <v>0</v>
      </c>
      <c r="BG93" s="99">
        <f>SUMIFS(通讯通路门店!$Y:$Y,通讯通路门店!$S:$S,$G93,通讯通路门店!$J:$J,"小米体验店")</f>
        <v>0</v>
      </c>
      <c r="BH93" s="99">
        <f>SUMIFS(通讯通路门店!$AA:$AA,通讯通路门店!$S:$S,$G93,通讯通路门店!$J:$J,"苹果体验店")</f>
        <v>0</v>
      </c>
      <c r="BI93" s="99">
        <f>SUMIFS(通讯通路门店!$K:$K,通讯通路门店!$S:$S,$G93,通讯通路门店!$J:$J,"其他品牌专卖店")</f>
        <v>0</v>
      </c>
      <c r="BJ93" s="99">
        <f>SUMIFS(通讯通路门店!$AC:$AC,通讯通路门店!$S:$S,$G93)</f>
        <v>0</v>
      </c>
      <c r="BK93" s="99">
        <f>SUMIFS(通讯通路门店!$AD:$AD,通讯通路门店!$S:$S,$G93)</f>
        <v>0</v>
      </c>
      <c r="BL93" s="99">
        <f>SUMIFS(通讯通路门店!$AE:$AE,通讯通路门店!$S:$S,$G93)</f>
        <v>0</v>
      </c>
      <c r="BM93" s="99">
        <f>SUMIFS(通讯通路门店!$AF:$AF,通讯通路门店!$S:$S,$G93)</f>
        <v>0</v>
      </c>
      <c r="BN93" s="99">
        <f>SUMIFS(通讯通路门店!$AG:$AG,通讯通路门店!$S:$S,$G93)</f>
        <v>0</v>
      </c>
      <c r="BO93" s="99">
        <f>SUMIFS(通讯通路门店!$AH:$AH,通讯通路门店!$S:$S,$G93)</f>
        <v>0</v>
      </c>
      <c r="BP93" s="99">
        <f>SUMIFS(通讯通路门店!$AI:$AI,通讯通路门店!$S:$S,$G93)</f>
        <v>0</v>
      </c>
      <c r="BQ93" s="83"/>
    </row>
    <row r="94" spans="1:69">
      <c r="A94" s="99" t="str">
        <f>IFERROR(_xlfn.XLOOKUP($G94,通讯通路门店!$S$4:$S$993933,通讯通路门店!$A$4:$A$993933,0,0),"")</f>
        <v/>
      </c>
      <c r="B94" s="99" t="str">
        <f>IFERROR(_xlfn.XLOOKUP($G94,通讯通路门店!$S$4:$S$993933,通讯通路门店!$B$4:$B$993933,0,0),"")</f>
        <v/>
      </c>
      <c r="C94" s="99" t="str">
        <f>IFERROR(_xlfn.XLOOKUP($G94,通讯通路门店!$S$4:$S$993933,通讯通路门店!$C$4:$C$993933,0,0),"")</f>
        <v/>
      </c>
      <c r="D94" s="99" t="str">
        <f>IFERROR(_xlfn.XLOOKUP($G94,通讯通路门店!$S$4:$S$993933,通讯通路门店!$D$4:$D$993933,0,0),"")</f>
        <v/>
      </c>
      <c r="E94" s="83"/>
      <c r="F94" s="83"/>
      <c r="G94" s="101" t="e">
        <v>#N/A</v>
      </c>
      <c r="H94" s="102" t="str">
        <f>IFERROR(_xlfn.XLOOKUP($G94,通讯通路门店!$S$4:$S$993933,通讯通路门店!$R$4:$R$993933,0,0),"")</f>
        <v/>
      </c>
      <c r="I94" s="83"/>
      <c r="J94" s="83"/>
      <c r="K94" s="83"/>
      <c r="L94" s="83"/>
      <c r="M94" s="83"/>
      <c r="N94" s="83"/>
      <c r="O94" s="83"/>
      <c r="P94" s="83"/>
      <c r="Q94" s="83"/>
      <c r="R94" s="83"/>
      <c r="S94" s="83"/>
      <c r="T94" s="83"/>
      <c r="U94" s="99">
        <f>COUNTIF(通讯通路门店!$S:$S,$G94)</f>
        <v>0</v>
      </c>
      <c r="V94" s="99">
        <f>COUNTIFS(通讯通路门店!$S:$S,$G94,通讯通路门店!$J:$J,"综合卖场")</f>
        <v>0</v>
      </c>
      <c r="W94" s="99">
        <f>SUMIFS(通讯通路门店!$AJ:$AJ,通讯通路门店!$S:$S,通讯客户沙盘!$G94)</f>
        <v>0</v>
      </c>
      <c r="X94" s="99">
        <f t="shared" si="5"/>
        <v>0</v>
      </c>
      <c r="Y94" s="99">
        <f>COUNTIFS(通讯通路门店!$S:$S,$G94,通讯通路门店!$J:$J,"荣耀体验店")+COUNTIFS(通讯通路门店!$S:$S,$G94,通讯通路门店!$J:$J,"荣耀授权专卖店")</f>
        <v>0</v>
      </c>
      <c r="Z94" s="99">
        <f>COUNTIFS(通讯通路门店!$S:$S,$G94,通讯通路门店!$J:$J,"VIVO体验店")</f>
        <v>0</v>
      </c>
      <c r="AA94" s="99">
        <f>COUNTIFS(通讯通路门店!$S:$S,$G94,通讯通路门店!$J:$J,"OPPO体验店")</f>
        <v>0</v>
      </c>
      <c r="AB94" s="99">
        <f>COUNTIFS(通讯通路门店!$S:$S,$G94,通讯通路门店!$J:$J,"华为授权体验店")+COUNTIFS(通讯通路门店!$S:$S,$G94,通讯通路门店!$J:$J,"华为堡垒店")</f>
        <v>0</v>
      </c>
      <c r="AC94" s="99">
        <f>COUNTIFS(通讯通路门店!$S:$S,$G94,通讯通路门店!$J:$J,"小米体验店")</f>
        <v>0</v>
      </c>
      <c r="AD94" s="99">
        <f>COUNTIFS(通讯通路门店!$S:$S,$G94,通讯通路门店!$J:$J,"苹果体验店")</f>
        <v>0</v>
      </c>
      <c r="AE94" s="99">
        <f>COUNTIFS(通讯通路门店!$S:$S,$G94,通讯通路门店!$J:$J,"其他品牌专卖店")</f>
        <v>0</v>
      </c>
      <c r="AF94" s="99">
        <f>SUMIFS(通讯通路门店!$BI:$BI,通讯通路门店!$S:$S,$G94)</f>
        <v>0</v>
      </c>
      <c r="AG94" s="99">
        <f>SUMIFS(通讯通路门店!$BH:$BH,通讯通路门店!$S:$S,$G94)</f>
        <v>0</v>
      </c>
      <c r="AH94" s="99">
        <f t="shared" si="6"/>
        <v>0</v>
      </c>
      <c r="AI94" s="99">
        <f>SUMIFS(通讯通路门店!$BB:$BB,通讯通路门店!$S:$S,$G94)</f>
        <v>0</v>
      </c>
      <c r="AJ94" s="99">
        <f>SUMIFS(通讯通路门店!$BE:$BE,通讯通路门店!$S:$S,$G94)</f>
        <v>0</v>
      </c>
      <c r="AK94" s="99">
        <f>SUMIFS(通讯通路门店!$BG:$BG,通讯通路门店!$S:$S,$G94)</f>
        <v>0</v>
      </c>
      <c r="AL94" s="99">
        <f>SUMIFS(通讯通路门店!$BC:$BC,通讯通路门店!$S:$S,$G94)</f>
        <v>0</v>
      </c>
      <c r="AM94" s="99">
        <f>SUMIFS(通讯通路门店!$BD:$BD,通讯通路门店!$S:$S,$G94)</f>
        <v>0</v>
      </c>
      <c r="AN94" s="99">
        <f>SUMIFS(通讯通路门店!$BF:$BF,通讯通路门店!$S:$S,$G94)</f>
        <v>0</v>
      </c>
      <c r="AO94" s="99">
        <f t="shared" si="7"/>
        <v>0</v>
      </c>
      <c r="AP94" s="99">
        <f>SUMIFS(通讯通路门店!$K:$K,通讯通路门店!$S:$S,$G94)</f>
        <v>0</v>
      </c>
      <c r="AQ94" s="83"/>
      <c r="AR94" s="99">
        <f>SUMIFS(通讯通路门店!$T:$T,通讯通路门店!$S:$S,$G94)</f>
        <v>0</v>
      </c>
      <c r="AS94" s="99">
        <f>SUMIFS(通讯通路门店!$U:$U,通讯通路门店!$S:$S,$G94)</f>
        <v>0</v>
      </c>
      <c r="AT94" s="99">
        <f>SUMIFS(通讯通路门店!$V:$V,通讯通路门店!$S:$S,$G94)</f>
        <v>0</v>
      </c>
      <c r="AU94" s="99">
        <f>SUMIFS(通讯通路门店!$W:$W,通讯通路门店!$S:$S,$G94)</f>
        <v>0</v>
      </c>
      <c r="AV94" s="99">
        <f>SUMIFS(通讯通路门店!$Z:$Z,通讯通路门店!$S:$S,$G94)</f>
        <v>0</v>
      </c>
      <c r="AW94" s="99">
        <f>SUMIFS(通讯通路门店!$AB:$AB,通讯通路门店!$S:$S,$G94)</f>
        <v>0</v>
      </c>
      <c r="AX94" s="99">
        <f>SUMIFS(通讯通路门店!$X:$X,通讯通路门店!$S:$S,$G94)</f>
        <v>0</v>
      </c>
      <c r="AY94" s="99">
        <f>SUMIFS(通讯通路门店!$Y:$Y,通讯通路门店!$S:$S,$G94)</f>
        <v>0</v>
      </c>
      <c r="AZ94" s="99">
        <f>SUMIFS(通讯通路门店!$AA:$AA,通讯通路门店!$S:$S,$G94)</f>
        <v>0</v>
      </c>
      <c r="BA94" s="99">
        <f t="shared" si="8"/>
        <v>0</v>
      </c>
      <c r="BB94" s="99">
        <f t="shared" si="9"/>
        <v>0</v>
      </c>
      <c r="BC94" s="99">
        <f>SUMIFS(通讯通路门店!$W:$W,通讯通路门店!$S:$S,$G94,通讯通路门店!$J:$J,"荣耀体验店")+SUMIFS(通讯通路门店!$W:$W,通讯通路门店!$S:$S,$G94,通讯通路门店!$J:$J,"荣耀授权专卖店")</f>
        <v>0</v>
      </c>
      <c r="BD94" s="99">
        <f>SUMIFS(通讯通路门店!$Z:$Z,通讯通路门店!$S:$S,$G94,通讯通路门店!$J:$J,"VIVO体验店")</f>
        <v>0</v>
      </c>
      <c r="BE94" s="99">
        <f>SUMIFS(通讯通路门店!$AB:$AB,通讯通路门店!$S:$S,$G94,通讯通路门店!$J:$J,"OPPO体验店")</f>
        <v>0</v>
      </c>
      <c r="BF94" s="99">
        <f>SUMIFS(通讯通路门店!$X:$X,通讯通路门店!$S:$S,$G94,通讯通路门店!$J:$J,"华为授权体验店")+SUMIFS(通讯通路门店!$AA:$AA,通讯通路门店!$S:$S,$G94,通讯通路门店!$J:$J,"华为堡垒店")</f>
        <v>0</v>
      </c>
      <c r="BG94" s="99">
        <f>SUMIFS(通讯通路门店!$Y:$Y,通讯通路门店!$S:$S,$G94,通讯通路门店!$J:$J,"小米体验店")</f>
        <v>0</v>
      </c>
      <c r="BH94" s="99">
        <f>SUMIFS(通讯通路门店!$AA:$AA,通讯通路门店!$S:$S,$G94,通讯通路门店!$J:$J,"苹果体验店")</f>
        <v>0</v>
      </c>
      <c r="BI94" s="99">
        <f>SUMIFS(通讯通路门店!$K:$K,通讯通路门店!$S:$S,$G94,通讯通路门店!$J:$J,"其他品牌专卖店")</f>
        <v>0</v>
      </c>
      <c r="BJ94" s="99">
        <f>SUMIFS(通讯通路门店!$AC:$AC,通讯通路门店!$S:$S,$G94)</f>
        <v>0</v>
      </c>
      <c r="BK94" s="99">
        <f>SUMIFS(通讯通路门店!$AD:$AD,通讯通路门店!$S:$S,$G94)</f>
        <v>0</v>
      </c>
      <c r="BL94" s="99">
        <f>SUMIFS(通讯通路门店!$AE:$AE,通讯通路门店!$S:$S,$G94)</f>
        <v>0</v>
      </c>
      <c r="BM94" s="99">
        <f>SUMIFS(通讯通路门店!$AF:$AF,通讯通路门店!$S:$S,$G94)</f>
        <v>0</v>
      </c>
      <c r="BN94" s="99">
        <f>SUMIFS(通讯通路门店!$AG:$AG,通讯通路门店!$S:$S,$G94)</f>
        <v>0</v>
      </c>
      <c r="BO94" s="99">
        <f>SUMIFS(通讯通路门店!$AH:$AH,通讯通路门店!$S:$S,$G94)</f>
        <v>0</v>
      </c>
      <c r="BP94" s="99">
        <f>SUMIFS(通讯通路门店!$AI:$AI,通讯通路门店!$S:$S,$G94)</f>
        <v>0</v>
      </c>
      <c r="BQ94" s="83"/>
    </row>
    <row r="95" spans="1:69">
      <c r="A95" s="99" t="str">
        <f>IFERROR(_xlfn.XLOOKUP($G95,通讯通路门店!$S$4:$S$993933,通讯通路门店!$A$4:$A$993933,0,0),"")</f>
        <v/>
      </c>
      <c r="B95" s="99" t="str">
        <f>IFERROR(_xlfn.XLOOKUP($G95,通讯通路门店!$S$4:$S$993933,通讯通路门店!$B$4:$B$993933,0,0),"")</f>
        <v/>
      </c>
      <c r="C95" s="99" t="str">
        <f>IFERROR(_xlfn.XLOOKUP($G95,通讯通路门店!$S$4:$S$993933,通讯通路门店!$C$4:$C$993933,0,0),"")</f>
        <v/>
      </c>
      <c r="D95" s="99" t="str">
        <f>IFERROR(_xlfn.XLOOKUP($G95,通讯通路门店!$S$4:$S$993933,通讯通路门店!$D$4:$D$993933,0,0),"")</f>
        <v/>
      </c>
      <c r="E95" s="83"/>
      <c r="F95" s="83"/>
      <c r="G95" s="101" t="e">
        <v>#N/A</v>
      </c>
      <c r="H95" s="102" t="str">
        <f>IFERROR(_xlfn.XLOOKUP($G95,通讯通路门店!$S$4:$S$993933,通讯通路门店!$R$4:$R$993933,0,0),"")</f>
        <v/>
      </c>
      <c r="I95" s="83"/>
      <c r="J95" s="83"/>
      <c r="K95" s="83"/>
      <c r="L95" s="83"/>
      <c r="M95" s="83"/>
      <c r="N95" s="83"/>
      <c r="O95" s="83"/>
      <c r="P95" s="83"/>
      <c r="Q95" s="83"/>
      <c r="R95" s="83"/>
      <c r="S95" s="83"/>
      <c r="T95" s="83"/>
      <c r="U95" s="99">
        <f>COUNTIF(通讯通路门店!$S:$S,$G95)</f>
        <v>0</v>
      </c>
      <c r="V95" s="99">
        <f>COUNTIFS(通讯通路门店!$S:$S,$G95,通讯通路门店!$J:$J,"综合卖场")</f>
        <v>0</v>
      </c>
      <c r="W95" s="99">
        <f>SUMIFS(通讯通路门店!$AJ:$AJ,通讯通路门店!$S:$S,通讯客户沙盘!$G95)</f>
        <v>0</v>
      </c>
      <c r="X95" s="99">
        <f t="shared" si="5"/>
        <v>0</v>
      </c>
      <c r="Y95" s="99">
        <f>COUNTIFS(通讯通路门店!$S:$S,$G95,通讯通路门店!$J:$J,"荣耀体验店")+COUNTIFS(通讯通路门店!$S:$S,$G95,通讯通路门店!$J:$J,"荣耀授权专卖店")</f>
        <v>0</v>
      </c>
      <c r="Z95" s="99">
        <f>COUNTIFS(通讯通路门店!$S:$S,$G95,通讯通路门店!$J:$J,"VIVO体验店")</f>
        <v>0</v>
      </c>
      <c r="AA95" s="99">
        <f>COUNTIFS(通讯通路门店!$S:$S,$G95,通讯通路门店!$J:$J,"OPPO体验店")</f>
        <v>0</v>
      </c>
      <c r="AB95" s="99">
        <f>COUNTIFS(通讯通路门店!$S:$S,$G95,通讯通路门店!$J:$J,"华为授权体验店")+COUNTIFS(通讯通路门店!$S:$S,$G95,通讯通路门店!$J:$J,"华为堡垒店")</f>
        <v>0</v>
      </c>
      <c r="AC95" s="99">
        <f>COUNTIFS(通讯通路门店!$S:$S,$G95,通讯通路门店!$J:$J,"小米体验店")</f>
        <v>0</v>
      </c>
      <c r="AD95" s="99">
        <f>COUNTIFS(通讯通路门店!$S:$S,$G95,通讯通路门店!$J:$J,"苹果体验店")</f>
        <v>0</v>
      </c>
      <c r="AE95" s="99">
        <f>COUNTIFS(通讯通路门店!$S:$S,$G95,通讯通路门店!$J:$J,"其他品牌专卖店")</f>
        <v>0</v>
      </c>
      <c r="AF95" s="99">
        <f>SUMIFS(通讯通路门店!$BI:$BI,通讯通路门店!$S:$S,$G95)</f>
        <v>0</v>
      </c>
      <c r="AG95" s="99">
        <f>SUMIFS(通讯通路门店!$BH:$BH,通讯通路门店!$S:$S,$G95)</f>
        <v>0</v>
      </c>
      <c r="AH95" s="99">
        <f t="shared" si="6"/>
        <v>0</v>
      </c>
      <c r="AI95" s="99">
        <f>SUMIFS(通讯通路门店!$BB:$BB,通讯通路门店!$S:$S,$G95)</f>
        <v>0</v>
      </c>
      <c r="AJ95" s="99">
        <f>SUMIFS(通讯通路门店!$BE:$BE,通讯通路门店!$S:$S,$G95)</f>
        <v>0</v>
      </c>
      <c r="AK95" s="99">
        <f>SUMIFS(通讯通路门店!$BG:$BG,通讯通路门店!$S:$S,$G95)</f>
        <v>0</v>
      </c>
      <c r="AL95" s="99">
        <f>SUMIFS(通讯通路门店!$BC:$BC,通讯通路门店!$S:$S,$G95)</f>
        <v>0</v>
      </c>
      <c r="AM95" s="99">
        <f>SUMIFS(通讯通路门店!$BD:$BD,通讯通路门店!$S:$S,$G95)</f>
        <v>0</v>
      </c>
      <c r="AN95" s="99">
        <f>SUMIFS(通讯通路门店!$BF:$BF,通讯通路门店!$S:$S,$G95)</f>
        <v>0</v>
      </c>
      <c r="AO95" s="99">
        <f t="shared" si="7"/>
        <v>0</v>
      </c>
      <c r="AP95" s="99">
        <f>SUMIFS(通讯通路门店!$K:$K,通讯通路门店!$S:$S,$G95)</f>
        <v>0</v>
      </c>
      <c r="AQ95" s="83"/>
      <c r="AR95" s="99">
        <f>SUMIFS(通讯通路门店!$T:$T,通讯通路门店!$S:$S,$G95)</f>
        <v>0</v>
      </c>
      <c r="AS95" s="99">
        <f>SUMIFS(通讯通路门店!$U:$U,通讯通路门店!$S:$S,$G95)</f>
        <v>0</v>
      </c>
      <c r="AT95" s="99">
        <f>SUMIFS(通讯通路门店!$V:$V,通讯通路门店!$S:$S,$G95)</f>
        <v>0</v>
      </c>
      <c r="AU95" s="99">
        <f>SUMIFS(通讯通路门店!$W:$W,通讯通路门店!$S:$S,$G95)</f>
        <v>0</v>
      </c>
      <c r="AV95" s="99">
        <f>SUMIFS(通讯通路门店!$Z:$Z,通讯通路门店!$S:$S,$G95)</f>
        <v>0</v>
      </c>
      <c r="AW95" s="99">
        <f>SUMIFS(通讯通路门店!$AB:$AB,通讯通路门店!$S:$S,$G95)</f>
        <v>0</v>
      </c>
      <c r="AX95" s="99">
        <f>SUMIFS(通讯通路门店!$X:$X,通讯通路门店!$S:$S,$G95)</f>
        <v>0</v>
      </c>
      <c r="AY95" s="99">
        <f>SUMIFS(通讯通路门店!$Y:$Y,通讯通路门店!$S:$S,$G95)</f>
        <v>0</v>
      </c>
      <c r="AZ95" s="99">
        <f>SUMIFS(通讯通路门店!$AA:$AA,通讯通路门店!$S:$S,$G95)</f>
        <v>0</v>
      </c>
      <c r="BA95" s="99">
        <f t="shared" si="8"/>
        <v>0</v>
      </c>
      <c r="BB95" s="99">
        <f t="shared" si="9"/>
        <v>0</v>
      </c>
      <c r="BC95" s="99">
        <f>SUMIFS(通讯通路门店!$W:$W,通讯通路门店!$S:$S,$G95,通讯通路门店!$J:$J,"荣耀体验店")+SUMIFS(通讯通路门店!$W:$W,通讯通路门店!$S:$S,$G95,通讯通路门店!$J:$J,"荣耀授权专卖店")</f>
        <v>0</v>
      </c>
      <c r="BD95" s="99">
        <f>SUMIFS(通讯通路门店!$Z:$Z,通讯通路门店!$S:$S,$G95,通讯通路门店!$J:$J,"VIVO体验店")</f>
        <v>0</v>
      </c>
      <c r="BE95" s="99">
        <f>SUMIFS(通讯通路门店!$AB:$AB,通讯通路门店!$S:$S,$G95,通讯通路门店!$J:$J,"OPPO体验店")</f>
        <v>0</v>
      </c>
      <c r="BF95" s="99">
        <f>SUMIFS(通讯通路门店!$X:$X,通讯通路门店!$S:$S,$G95,通讯通路门店!$J:$J,"华为授权体验店")+SUMIFS(通讯通路门店!$AA:$AA,通讯通路门店!$S:$S,$G95,通讯通路门店!$J:$J,"华为堡垒店")</f>
        <v>0</v>
      </c>
      <c r="BG95" s="99">
        <f>SUMIFS(通讯通路门店!$Y:$Y,通讯通路门店!$S:$S,$G95,通讯通路门店!$J:$J,"小米体验店")</f>
        <v>0</v>
      </c>
      <c r="BH95" s="99">
        <f>SUMIFS(通讯通路门店!$AA:$AA,通讯通路门店!$S:$S,$G95,通讯通路门店!$J:$J,"苹果体验店")</f>
        <v>0</v>
      </c>
      <c r="BI95" s="99">
        <f>SUMIFS(通讯通路门店!$K:$K,通讯通路门店!$S:$S,$G95,通讯通路门店!$J:$J,"其他品牌专卖店")</f>
        <v>0</v>
      </c>
      <c r="BJ95" s="99">
        <f>SUMIFS(通讯通路门店!$AC:$AC,通讯通路门店!$S:$S,$G95)</f>
        <v>0</v>
      </c>
      <c r="BK95" s="99">
        <f>SUMIFS(通讯通路门店!$AD:$AD,通讯通路门店!$S:$S,$G95)</f>
        <v>0</v>
      </c>
      <c r="BL95" s="99">
        <f>SUMIFS(通讯通路门店!$AE:$AE,通讯通路门店!$S:$S,$G95)</f>
        <v>0</v>
      </c>
      <c r="BM95" s="99">
        <f>SUMIFS(通讯通路门店!$AF:$AF,通讯通路门店!$S:$S,$G95)</f>
        <v>0</v>
      </c>
      <c r="BN95" s="99">
        <f>SUMIFS(通讯通路门店!$AG:$AG,通讯通路门店!$S:$S,$G95)</f>
        <v>0</v>
      </c>
      <c r="BO95" s="99">
        <f>SUMIFS(通讯通路门店!$AH:$AH,通讯通路门店!$S:$S,$G95)</f>
        <v>0</v>
      </c>
      <c r="BP95" s="99">
        <f>SUMIFS(通讯通路门店!$AI:$AI,通讯通路门店!$S:$S,$G95)</f>
        <v>0</v>
      </c>
      <c r="BQ95" s="83"/>
    </row>
    <row r="96" spans="1:69">
      <c r="A96" s="99" t="str">
        <f>IFERROR(_xlfn.XLOOKUP($G96,通讯通路门店!$S$4:$S$993933,通讯通路门店!$A$4:$A$993933,0,0),"")</f>
        <v/>
      </c>
      <c r="B96" s="99" t="str">
        <f>IFERROR(_xlfn.XLOOKUP($G96,通讯通路门店!$S$4:$S$993933,通讯通路门店!$B$4:$B$993933,0,0),"")</f>
        <v/>
      </c>
      <c r="C96" s="99" t="str">
        <f>IFERROR(_xlfn.XLOOKUP($G96,通讯通路门店!$S$4:$S$993933,通讯通路门店!$C$4:$C$993933,0,0),"")</f>
        <v/>
      </c>
      <c r="D96" s="99" t="str">
        <f>IFERROR(_xlfn.XLOOKUP($G96,通讯通路门店!$S$4:$S$993933,通讯通路门店!$D$4:$D$993933,0,0),"")</f>
        <v/>
      </c>
      <c r="E96" s="83"/>
      <c r="F96" s="83"/>
      <c r="G96" s="101" t="e">
        <v>#N/A</v>
      </c>
      <c r="H96" s="102" t="str">
        <f>IFERROR(_xlfn.XLOOKUP($G96,通讯通路门店!$S$4:$S$993933,通讯通路门店!$R$4:$R$993933,0,0),"")</f>
        <v/>
      </c>
      <c r="I96" s="83"/>
      <c r="J96" s="83"/>
      <c r="K96" s="83"/>
      <c r="L96" s="83"/>
      <c r="M96" s="83"/>
      <c r="N96" s="83"/>
      <c r="O96" s="83"/>
      <c r="P96" s="83"/>
      <c r="Q96" s="83"/>
      <c r="R96" s="83"/>
      <c r="S96" s="83"/>
      <c r="T96" s="83"/>
      <c r="U96" s="99">
        <f>COUNTIF(通讯通路门店!$S:$S,$G96)</f>
        <v>0</v>
      </c>
      <c r="V96" s="99">
        <f>COUNTIFS(通讯通路门店!$S:$S,$G96,通讯通路门店!$J:$J,"综合卖场")</f>
        <v>0</v>
      </c>
      <c r="W96" s="99">
        <f>SUMIFS(通讯通路门店!$AJ:$AJ,通讯通路门店!$S:$S,通讯客户沙盘!$G96)</f>
        <v>0</v>
      </c>
      <c r="X96" s="99">
        <f t="shared" si="5"/>
        <v>0</v>
      </c>
      <c r="Y96" s="99">
        <f>COUNTIFS(通讯通路门店!$S:$S,$G96,通讯通路门店!$J:$J,"荣耀体验店")+COUNTIFS(通讯通路门店!$S:$S,$G96,通讯通路门店!$J:$J,"荣耀授权专卖店")</f>
        <v>0</v>
      </c>
      <c r="Z96" s="99">
        <f>COUNTIFS(通讯通路门店!$S:$S,$G96,通讯通路门店!$J:$J,"VIVO体验店")</f>
        <v>0</v>
      </c>
      <c r="AA96" s="99">
        <f>COUNTIFS(通讯通路门店!$S:$S,$G96,通讯通路门店!$J:$J,"OPPO体验店")</f>
        <v>0</v>
      </c>
      <c r="AB96" s="99">
        <f>COUNTIFS(通讯通路门店!$S:$S,$G96,通讯通路门店!$J:$J,"华为授权体验店")+COUNTIFS(通讯通路门店!$S:$S,$G96,通讯通路门店!$J:$J,"华为堡垒店")</f>
        <v>0</v>
      </c>
      <c r="AC96" s="99">
        <f>COUNTIFS(通讯通路门店!$S:$S,$G96,通讯通路门店!$J:$J,"小米体验店")</f>
        <v>0</v>
      </c>
      <c r="AD96" s="99">
        <f>COUNTIFS(通讯通路门店!$S:$S,$G96,通讯通路门店!$J:$J,"苹果体验店")</f>
        <v>0</v>
      </c>
      <c r="AE96" s="99">
        <f>COUNTIFS(通讯通路门店!$S:$S,$G96,通讯通路门店!$J:$J,"其他品牌专卖店")</f>
        <v>0</v>
      </c>
      <c r="AF96" s="99">
        <f>SUMIFS(通讯通路门店!$BI:$BI,通讯通路门店!$S:$S,$G96)</f>
        <v>0</v>
      </c>
      <c r="AG96" s="99">
        <f>SUMIFS(通讯通路门店!$BH:$BH,通讯通路门店!$S:$S,$G96)</f>
        <v>0</v>
      </c>
      <c r="AH96" s="99">
        <f t="shared" si="6"/>
        <v>0</v>
      </c>
      <c r="AI96" s="99">
        <f>SUMIFS(通讯通路门店!$BB:$BB,通讯通路门店!$S:$S,$G96)</f>
        <v>0</v>
      </c>
      <c r="AJ96" s="99">
        <f>SUMIFS(通讯通路门店!$BE:$BE,通讯通路门店!$S:$S,$G96)</f>
        <v>0</v>
      </c>
      <c r="AK96" s="99">
        <f>SUMIFS(通讯通路门店!$BG:$BG,通讯通路门店!$S:$S,$G96)</f>
        <v>0</v>
      </c>
      <c r="AL96" s="99">
        <f>SUMIFS(通讯通路门店!$BC:$BC,通讯通路门店!$S:$S,$G96)</f>
        <v>0</v>
      </c>
      <c r="AM96" s="99">
        <f>SUMIFS(通讯通路门店!$BD:$BD,通讯通路门店!$S:$S,$G96)</f>
        <v>0</v>
      </c>
      <c r="AN96" s="99">
        <f>SUMIFS(通讯通路门店!$BF:$BF,通讯通路门店!$S:$S,$G96)</f>
        <v>0</v>
      </c>
      <c r="AO96" s="99">
        <f t="shared" si="7"/>
        <v>0</v>
      </c>
      <c r="AP96" s="99">
        <f>SUMIFS(通讯通路门店!$K:$K,通讯通路门店!$S:$S,$G96)</f>
        <v>0</v>
      </c>
      <c r="AQ96" s="83"/>
      <c r="AR96" s="99">
        <f>SUMIFS(通讯通路门店!$T:$T,通讯通路门店!$S:$S,$G96)</f>
        <v>0</v>
      </c>
      <c r="AS96" s="99">
        <f>SUMIFS(通讯通路门店!$U:$U,通讯通路门店!$S:$S,$G96)</f>
        <v>0</v>
      </c>
      <c r="AT96" s="99">
        <f>SUMIFS(通讯通路门店!$V:$V,通讯通路门店!$S:$S,$G96)</f>
        <v>0</v>
      </c>
      <c r="AU96" s="99">
        <f>SUMIFS(通讯通路门店!$W:$W,通讯通路门店!$S:$S,$G96)</f>
        <v>0</v>
      </c>
      <c r="AV96" s="99">
        <f>SUMIFS(通讯通路门店!$Z:$Z,通讯通路门店!$S:$S,$G96)</f>
        <v>0</v>
      </c>
      <c r="AW96" s="99">
        <f>SUMIFS(通讯通路门店!$AB:$AB,通讯通路门店!$S:$S,$G96)</f>
        <v>0</v>
      </c>
      <c r="AX96" s="99">
        <f>SUMIFS(通讯通路门店!$X:$X,通讯通路门店!$S:$S,$G96)</f>
        <v>0</v>
      </c>
      <c r="AY96" s="99">
        <f>SUMIFS(通讯通路门店!$Y:$Y,通讯通路门店!$S:$S,$G96)</f>
        <v>0</v>
      </c>
      <c r="AZ96" s="99">
        <f>SUMIFS(通讯通路门店!$AA:$AA,通讯通路门店!$S:$S,$G96)</f>
        <v>0</v>
      </c>
      <c r="BA96" s="99">
        <f t="shared" si="8"/>
        <v>0</v>
      </c>
      <c r="BB96" s="99">
        <f t="shared" si="9"/>
        <v>0</v>
      </c>
      <c r="BC96" s="99">
        <f>SUMIFS(通讯通路门店!$W:$W,通讯通路门店!$S:$S,$G96,通讯通路门店!$J:$J,"荣耀体验店")+SUMIFS(通讯通路门店!$W:$W,通讯通路门店!$S:$S,$G96,通讯通路门店!$J:$J,"荣耀授权专卖店")</f>
        <v>0</v>
      </c>
      <c r="BD96" s="99">
        <f>SUMIFS(通讯通路门店!$Z:$Z,通讯通路门店!$S:$S,$G96,通讯通路门店!$J:$J,"VIVO体验店")</f>
        <v>0</v>
      </c>
      <c r="BE96" s="99">
        <f>SUMIFS(通讯通路门店!$AB:$AB,通讯通路门店!$S:$S,$G96,通讯通路门店!$J:$J,"OPPO体验店")</f>
        <v>0</v>
      </c>
      <c r="BF96" s="99">
        <f>SUMIFS(通讯通路门店!$X:$X,通讯通路门店!$S:$S,$G96,通讯通路门店!$J:$J,"华为授权体验店")+SUMIFS(通讯通路门店!$AA:$AA,通讯通路门店!$S:$S,$G96,通讯通路门店!$J:$J,"华为堡垒店")</f>
        <v>0</v>
      </c>
      <c r="BG96" s="99">
        <f>SUMIFS(通讯通路门店!$Y:$Y,通讯通路门店!$S:$S,$G96,通讯通路门店!$J:$J,"小米体验店")</f>
        <v>0</v>
      </c>
      <c r="BH96" s="99">
        <f>SUMIFS(通讯通路门店!$AA:$AA,通讯通路门店!$S:$S,$G96,通讯通路门店!$J:$J,"苹果体验店")</f>
        <v>0</v>
      </c>
      <c r="BI96" s="99">
        <f>SUMIFS(通讯通路门店!$K:$K,通讯通路门店!$S:$S,$G96,通讯通路门店!$J:$J,"其他品牌专卖店")</f>
        <v>0</v>
      </c>
      <c r="BJ96" s="99">
        <f>SUMIFS(通讯通路门店!$AC:$AC,通讯通路门店!$S:$S,$G96)</f>
        <v>0</v>
      </c>
      <c r="BK96" s="99">
        <f>SUMIFS(通讯通路门店!$AD:$AD,通讯通路门店!$S:$S,$G96)</f>
        <v>0</v>
      </c>
      <c r="BL96" s="99">
        <f>SUMIFS(通讯通路门店!$AE:$AE,通讯通路门店!$S:$S,$G96)</f>
        <v>0</v>
      </c>
      <c r="BM96" s="99">
        <f>SUMIFS(通讯通路门店!$AF:$AF,通讯通路门店!$S:$S,$G96)</f>
        <v>0</v>
      </c>
      <c r="BN96" s="99">
        <f>SUMIFS(通讯通路门店!$AG:$AG,通讯通路门店!$S:$S,$G96)</f>
        <v>0</v>
      </c>
      <c r="BO96" s="99">
        <f>SUMIFS(通讯通路门店!$AH:$AH,通讯通路门店!$S:$S,$G96)</f>
        <v>0</v>
      </c>
      <c r="BP96" s="99">
        <f>SUMIFS(通讯通路门店!$AI:$AI,通讯通路门店!$S:$S,$G96)</f>
        <v>0</v>
      </c>
      <c r="BQ96" s="83"/>
    </row>
    <row r="97" spans="1:69">
      <c r="A97" s="99" t="str">
        <f>IFERROR(_xlfn.XLOOKUP($G97,通讯通路门店!$S$4:$S$993933,通讯通路门店!$A$4:$A$993933,0,0),"")</f>
        <v/>
      </c>
      <c r="B97" s="99" t="str">
        <f>IFERROR(_xlfn.XLOOKUP($G97,通讯通路门店!$S$4:$S$993933,通讯通路门店!$B$4:$B$993933,0,0),"")</f>
        <v/>
      </c>
      <c r="C97" s="99" t="str">
        <f>IFERROR(_xlfn.XLOOKUP($G97,通讯通路门店!$S$4:$S$993933,通讯通路门店!$C$4:$C$993933,0,0),"")</f>
        <v/>
      </c>
      <c r="D97" s="99" t="str">
        <f>IFERROR(_xlfn.XLOOKUP($G97,通讯通路门店!$S$4:$S$993933,通讯通路门店!$D$4:$D$993933,0,0),"")</f>
        <v/>
      </c>
      <c r="E97" s="83"/>
      <c r="F97" s="83"/>
      <c r="G97" s="101" t="e">
        <v>#N/A</v>
      </c>
      <c r="H97" s="102" t="str">
        <f>IFERROR(_xlfn.XLOOKUP($G97,通讯通路门店!$S$4:$S$993933,通讯通路门店!$R$4:$R$993933,0,0),"")</f>
        <v/>
      </c>
      <c r="I97" s="83"/>
      <c r="J97" s="83"/>
      <c r="K97" s="83"/>
      <c r="L97" s="83"/>
      <c r="M97" s="83"/>
      <c r="N97" s="83"/>
      <c r="O97" s="83"/>
      <c r="P97" s="83"/>
      <c r="Q97" s="83"/>
      <c r="R97" s="83"/>
      <c r="S97" s="83"/>
      <c r="T97" s="83"/>
      <c r="U97" s="99">
        <f>COUNTIF(通讯通路门店!$S:$S,$G97)</f>
        <v>0</v>
      </c>
      <c r="V97" s="99">
        <f>COUNTIFS(通讯通路门店!$S:$S,$G97,通讯通路门店!$J:$J,"综合卖场")</f>
        <v>0</v>
      </c>
      <c r="W97" s="99">
        <f>SUMIFS(通讯通路门店!$AJ:$AJ,通讯通路门店!$S:$S,通讯客户沙盘!$G97)</f>
        <v>0</v>
      </c>
      <c r="X97" s="99">
        <f t="shared" si="5"/>
        <v>0</v>
      </c>
      <c r="Y97" s="99">
        <f>COUNTIFS(通讯通路门店!$S:$S,$G97,通讯通路门店!$J:$J,"荣耀体验店")+COUNTIFS(通讯通路门店!$S:$S,$G97,通讯通路门店!$J:$J,"荣耀授权专卖店")</f>
        <v>0</v>
      </c>
      <c r="Z97" s="99">
        <f>COUNTIFS(通讯通路门店!$S:$S,$G97,通讯通路门店!$J:$J,"VIVO体验店")</f>
        <v>0</v>
      </c>
      <c r="AA97" s="99">
        <f>COUNTIFS(通讯通路门店!$S:$S,$G97,通讯通路门店!$J:$J,"OPPO体验店")</f>
        <v>0</v>
      </c>
      <c r="AB97" s="99">
        <f>COUNTIFS(通讯通路门店!$S:$S,$G97,通讯通路门店!$J:$J,"华为授权体验店")+COUNTIFS(通讯通路门店!$S:$S,$G97,通讯通路门店!$J:$J,"华为堡垒店")</f>
        <v>0</v>
      </c>
      <c r="AC97" s="99">
        <f>COUNTIFS(通讯通路门店!$S:$S,$G97,通讯通路门店!$J:$J,"小米体验店")</f>
        <v>0</v>
      </c>
      <c r="AD97" s="99">
        <f>COUNTIFS(通讯通路门店!$S:$S,$G97,通讯通路门店!$J:$J,"苹果体验店")</f>
        <v>0</v>
      </c>
      <c r="AE97" s="99">
        <f>COUNTIFS(通讯通路门店!$S:$S,$G97,通讯通路门店!$J:$J,"其他品牌专卖店")</f>
        <v>0</v>
      </c>
      <c r="AF97" s="99">
        <f>SUMIFS(通讯通路门店!$BI:$BI,通讯通路门店!$S:$S,$G97)</f>
        <v>0</v>
      </c>
      <c r="AG97" s="99">
        <f>SUMIFS(通讯通路门店!$BH:$BH,通讯通路门店!$S:$S,$G97)</f>
        <v>0</v>
      </c>
      <c r="AH97" s="99">
        <f t="shared" si="6"/>
        <v>0</v>
      </c>
      <c r="AI97" s="99">
        <f>SUMIFS(通讯通路门店!$BB:$BB,通讯通路门店!$S:$S,$G97)</f>
        <v>0</v>
      </c>
      <c r="AJ97" s="99">
        <f>SUMIFS(通讯通路门店!$BE:$BE,通讯通路门店!$S:$S,$G97)</f>
        <v>0</v>
      </c>
      <c r="AK97" s="99">
        <f>SUMIFS(通讯通路门店!$BG:$BG,通讯通路门店!$S:$S,$G97)</f>
        <v>0</v>
      </c>
      <c r="AL97" s="99">
        <f>SUMIFS(通讯通路门店!$BC:$BC,通讯通路门店!$S:$S,$G97)</f>
        <v>0</v>
      </c>
      <c r="AM97" s="99">
        <f>SUMIFS(通讯通路门店!$BD:$BD,通讯通路门店!$S:$S,$G97)</f>
        <v>0</v>
      </c>
      <c r="AN97" s="99">
        <f>SUMIFS(通讯通路门店!$BF:$BF,通讯通路门店!$S:$S,$G97)</f>
        <v>0</v>
      </c>
      <c r="AO97" s="99">
        <f t="shared" si="7"/>
        <v>0</v>
      </c>
      <c r="AP97" s="99">
        <f>SUMIFS(通讯通路门店!$K:$K,通讯通路门店!$S:$S,$G97)</f>
        <v>0</v>
      </c>
      <c r="AQ97" s="83"/>
      <c r="AR97" s="99">
        <f>SUMIFS(通讯通路门店!$T:$T,通讯通路门店!$S:$S,$G97)</f>
        <v>0</v>
      </c>
      <c r="AS97" s="99">
        <f>SUMIFS(通讯通路门店!$U:$U,通讯通路门店!$S:$S,$G97)</f>
        <v>0</v>
      </c>
      <c r="AT97" s="99">
        <f>SUMIFS(通讯通路门店!$V:$V,通讯通路门店!$S:$S,$G97)</f>
        <v>0</v>
      </c>
      <c r="AU97" s="99">
        <f>SUMIFS(通讯通路门店!$W:$W,通讯通路门店!$S:$S,$G97)</f>
        <v>0</v>
      </c>
      <c r="AV97" s="99">
        <f>SUMIFS(通讯通路门店!$Z:$Z,通讯通路门店!$S:$S,$G97)</f>
        <v>0</v>
      </c>
      <c r="AW97" s="99">
        <f>SUMIFS(通讯通路门店!$AB:$AB,通讯通路门店!$S:$S,$G97)</f>
        <v>0</v>
      </c>
      <c r="AX97" s="99">
        <f>SUMIFS(通讯通路门店!$X:$X,通讯通路门店!$S:$S,$G97)</f>
        <v>0</v>
      </c>
      <c r="AY97" s="99">
        <f>SUMIFS(通讯通路门店!$Y:$Y,通讯通路门店!$S:$S,$G97)</f>
        <v>0</v>
      </c>
      <c r="AZ97" s="99">
        <f>SUMIFS(通讯通路门店!$AA:$AA,通讯通路门店!$S:$S,$G97)</f>
        <v>0</v>
      </c>
      <c r="BA97" s="99">
        <f t="shared" si="8"/>
        <v>0</v>
      </c>
      <c r="BB97" s="99">
        <f t="shared" si="9"/>
        <v>0</v>
      </c>
      <c r="BC97" s="99">
        <f>SUMIFS(通讯通路门店!$W:$W,通讯通路门店!$S:$S,$G97,通讯通路门店!$J:$J,"荣耀体验店")+SUMIFS(通讯通路门店!$W:$W,通讯通路门店!$S:$S,$G97,通讯通路门店!$J:$J,"荣耀授权专卖店")</f>
        <v>0</v>
      </c>
      <c r="BD97" s="99">
        <f>SUMIFS(通讯通路门店!$Z:$Z,通讯通路门店!$S:$S,$G97,通讯通路门店!$J:$J,"VIVO体验店")</f>
        <v>0</v>
      </c>
      <c r="BE97" s="99">
        <f>SUMIFS(通讯通路门店!$AB:$AB,通讯通路门店!$S:$S,$G97,通讯通路门店!$J:$J,"OPPO体验店")</f>
        <v>0</v>
      </c>
      <c r="BF97" s="99">
        <f>SUMIFS(通讯通路门店!$X:$X,通讯通路门店!$S:$S,$G97,通讯通路门店!$J:$J,"华为授权体验店")+SUMIFS(通讯通路门店!$AA:$AA,通讯通路门店!$S:$S,$G97,通讯通路门店!$J:$J,"华为堡垒店")</f>
        <v>0</v>
      </c>
      <c r="BG97" s="99">
        <f>SUMIFS(通讯通路门店!$Y:$Y,通讯通路门店!$S:$S,$G97,通讯通路门店!$J:$J,"小米体验店")</f>
        <v>0</v>
      </c>
      <c r="BH97" s="99">
        <f>SUMIFS(通讯通路门店!$AA:$AA,通讯通路门店!$S:$S,$G97,通讯通路门店!$J:$J,"苹果体验店")</f>
        <v>0</v>
      </c>
      <c r="BI97" s="99">
        <f>SUMIFS(通讯通路门店!$K:$K,通讯通路门店!$S:$S,$G97,通讯通路门店!$J:$J,"其他品牌专卖店")</f>
        <v>0</v>
      </c>
      <c r="BJ97" s="99">
        <f>SUMIFS(通讯通路门店!$AC:$AC,通讯通路门店!$S:$S,$G97)</f>
        <v>0</v>
      </c>
      <c r="BK97" s="99">
        <f>SUMIFS(通讯通路门店!$AD:$AD,通讯通路门店!$S:$S,$G97)</f>
        <v>0</v>
      </c>
      <c r="BL97" s="99">
        <f>SUMIFS(通讯通路门店!$AE:$AE,通讯通路门店!$S:$S,$G97)</f>
        <v>0</v>
      </c>
      <c r="BM97" s="99">
        <f>SUMIFS(通讯通路门店!$AF:$AF,通讯通路门店!$S:$S,$G97)</f>
        <v>0</v>
      </c>
      <c r="BN97" s="99">
        <f>SUMIFS(通讯通路门店!$AG:$AG,通讯通路门店!$S:$S,$G97)</f>
        <v>0</v>
      </c>
      <c r="BO97" s="99">
        <f>SUMIFS(通讯通路门店!$AH:$AH,通讯通路门店!$S:$S,$G97)</f>
        <v>0</v>
      </c>
      <c r="BP97" s="99">
        <f>SUMIFS(通讯通路门店!$AI:$AI,通讯通路门店!$S:$S,$G97)</f>
        <v>0</v>
      </c>
      <c r="BQ97" s="83"/>
    </row>
    <row r="98" spans="1:69">
      <c r="A98" s="99" t="str">
        <f>IFERROR(_xlfn.XLOOKUP($G98,通讯通路门店!$S$4:$S$993933,通讯通路门店!$A$4:$A$993933,0,0),"")</f>
        <v/>
      </c>
      <c r="B98" s="99" t="str">
        <f>IFERROR(_xlfn.XLOOKUP($G98,通讯通路门店!$S$4:$S$993933,通讯通路门店!$B$4:$B$993933,0,0),"")</f>
        <v/>
      </c>
      <c r="C98" s="99" t="str">
        <f>IFERROR(_xlfn.XLOOKUP($G98,通讯通路门店!$S$4:$S$993933,通讯通路门店!$C$4:$C$993933,0,0),"")</f>
        <v/>
      </c>
      <c r="D98" s="99" t="str">
        <f>IFERROR(_xlfn.XLOOKUP($G98,通讯通路门店!$S$4:$S$993933,通讯通路门店!$D$4:$D$993933,0,0),"")</f>
        <v/>
      </c>
      <c r="E98" s="83"/>
      <c r="F98" s="83"/>
      <c r="G98" s="101" t="e">
        <v>#N/A</v>
      </c>
      <c r="H98" s="102" t="str">
        <f>IFERROR(_xlfn.XLOOKUP($G98,通讯通路门店!$S$4:$S$993933,通讯通路门店!$R$4:$R$993933,0,0),"")</f>
        <v/>
      </c>
      <c r="I98" s="83"/>
      <c r="J98" s="83"/>
      <c r="K98" s="83"/>
      <c r="L98" s="83"/>
      <c r="M98" s="83"/>
      <c r="N98" s="83"/>
      <c r="O98" s="83"/>
      <c r="P98" s="83"/>
      <c r="Q98" s="83"/>
      <c r="R98" s="83"/>
      <c r="S98" s="83"/>
      <c r="T98" s="83"/>
      <c r="U98" s="99">
        <f>COUNTIF(通讯通路门店!$S:$S,$G98)</f>
        <v>0</v>
      </c>
      <c r="V98" s="99">
        <f>COUNTIFS(通讯通路门店!$S:$S,$G98,通讯通路门店!$J:$J,"综合卖场")</f>
        <v>0</v>
      </c>
      <c r="W98" s="99">
        <f>SUMIFS(通讯通路门店!$AJ:$AJ,通讯通路门店!$S:$S,通讯客户沙盘!$G98)</f>
        <v>0</v>
      </c>
      <c r="X98" s="99">
        <f t="shared" si="5"/>
        <v>0</v>
      </c>
      <c r="Y98" s="99">
        <f>COUNTIFS(通讯通路门店!$S:$S,$G98,通讯通路门店!$J:$J,"荣耀体验店")+COUNTIFS(通讯通路门店!$S:$S,$G98,通讯通路门店!$J:$J,"荣耀授权专卖店")</f>
        <v>0</v>
      </c>
      <c r="Z98" s="99">
        <f>COUNTIFS(通讯通路门店!$S:$S,$G98,通讯通路门店!$J:$J,"VIVO体验店")</f>
        <v>0</v>
      </c>
      <c r="AA98" s="99">
        <f>COUNTIFS(通讯通路门店!$S:$S,$G98,通讯通路门店!$J:$J,"OPPO体验店")</f>
        <v>0</v>
      </c>
      <c r="AB98" s="99">
        <f>COUNTIFS(通讯通路门店!$S:$S,$G98,通讯通路门店!$J:$J,"华为授权体验店")+COUNTIFS(通讯通路门店!$S:$S,$G98,通讯通路门店!$J:$J,"华为堡垒店")</f>
        <v>0</v>
      </c>
      <c r="AC98" s="99">
        <f>COUNTIFS(通讯通路门店!$S:$S,$G98,通讯通路门店!$J:$J,"小米体验店")</f>
        <v>0</v>
      </c>
      <c r="AD98" s="99">
        <f>COUNTIFS(通讯通路门店!$S:$S,$G98,通讯通路门店!$J:$J,"苹果体验店")</f>
        <v>0</v>
      </c>
      <c r="AE98" s="99">
        <f>COUNTIFS(通讯通路门店!$S:$S,$G98,通讯通路门店!$J:$J,"其他品牌专卖店")</f>
        <v>0</v>
      </c>
      <c r="AF98" s="99">
        <f>SUMIFS(通讯通路门店!$BI:$BI,通讯通路门店!$S:$S,$G98)</f>
        <v>0</v>
      </c>
      <c r="AG98" s="99">
        <f>SUMIFS(通讯通路门店!$BH:$BH,通讯通路门店!$S:$S,$G98)</f>
        <v>0</v>
      </c>
      <c r="AH98" s="99">
        <f t="shared" si="6"/>
        <v>0</v>
      </c>
      <c r="AI98" s="99">
        <f>SUMIFS(通讯通路门店!$BB:$BB,通讯通路门店!$S:$S,$G98)</f>
        <v>0</v>
      </c>
      <c r="AJ98" s="99">
        <f>SUMIFS(通讯通路门店!$BE:$BE,通讯通路门店!$S:$S,$G98)</f>
        <v>0</v>
      </c>
      <c r="AK98" s="99">
        <f>SUMIFS(通讯通路门店!$BG:$BG,通讯通路门店!$S:$S,$G98)</f>
        <v>0</v>
      </c>
      <c r="AL98" s="99">
        <f>SUMIFS(通讯通路门店!$BC:$BC,通讯通路门店!$S:$S,$G98)</f>
        <v>0</v>
      </c>
      <c r="AM98" s="99">
        <f>SUMIFS(通讯通路门店!$BD:$BD,通讯通路门店!$S:$S,$G98)</f>
        <v>0</v>
      </c>
      <c r="AN98" s="99">
        <f>SUMIFS(通讯通路门店!$BF:$BF,通讯通路门店!$S:$S,$G98)</f>
        <v>0</v>
      </c>
      <c r="AO98" s="99">
        <f t="shared" si="7"/>
        <v>0</v>
      </c>
      <c r="AP98" s="99">
        <f>SUMIFS(通讯通路门店!$K:$K,通讯通路门店!$S:$S,$G98)</f>
        <v>0</v>
      </c>
      <c r="AQ98" s="83"/>
      <c r="AR98" s="99">
        <f>SUMIFS(通讯通路门店!$T:$T,通讯通路门店!$S:$S,$G98)</f>
        <v>0</v>
      </c>
      <c r="AS98" s="99">
        <f>SUMIFS(通讯通路门店!$U:$U,通讯通路门店!$S:$S,$G98)</f>
        <v>0</v>
      </c>
      <c r="AT98" s="99">
        <f>SUMIFS(通讯通路门店!$V:$V,通讯通路门店!$S:$S,$G98)</f>
        <v>0</v>
      </c>
      <c r="AU98" s="99">
        <f>SUMIFS(通讯通路门店!$W:$W,通讯通路门店!$S:$S,$G98)</f>
        <v>0</v>
      </c>
      <c r="AV98" s="99">
        <f>SUMIFS(通讯通路门店!$Z:$Z,通讯通路门店!$S:$S,$G98)</f>
        <v>0</v>
      </c>
      <c r="AW98" s="99">
        <f>SUMIFS(通讯通路门店!$AB:$AB,通讯通路门店!$S:$S,$G98)</f>
        <v>0</v>
      </c>
      <c r="AX98" s="99">
        <f>SUMIFS(通讯通路门店!$X:$X,通讯通路门店!$S:$S,$G98)</f>
        <v>0</v>
      </c>
      <c r="AY98" s="99">
        <f>SUMIFS(通讯通路门店!$Y:$Y,通讯通路门店!$S:$S,$G98)</f>
        <v>0</v>
      </c>
      <c r="AZ98" s="99">
        <f>SUMIFS(通讯通路门店!$AA:$AA,通讯通路门店!$S:$S,$G98)</f>
        <v>0</v>
      </c>
      <c r="BA98" s="99">
        <f t="shared" si="8"/>
        <v>0</v>
      </c>
      <c r="BB98" s="99">
        <f t="shared" si="9"/>
        <v>0</v>
      </c>
      <c r="BC98" s="99">
        <f>SUMIFS(通讯通路门店!$W:$W,通讯通路门店!$S:$S,$G98,通讯通路门店!$J:$J,"荣耀体验店")+SUMIFS(通讯通路门店!$W:$W,通讯通路门店!$S:$S,$G98,通讯通路门店!$J:$J,"荣耀授权专卖店")</f>
        <v>0</v>
      </c>
      <c r="BD98" s="99">
        <f>SUMIFS(通讯通路门店!$Z:$Z,通讯通路门店!$S:$S,$G98,通讯通路门店!$J:$J,"VIVO体验店")</f>
        <v>0</v>
      </c>
      <c r="BE98" s="99">
        <f>SUMIFS(通讯通路门店!$AB:$AB,通讯通路门店!$S:$S,$G98,通讯通路门店!$J:$J,"OPPO体验店")</f>
        <v>0</v>
      </c>
      <c r="BF98" s="99">
        <f>SUMIFS(通讯通路门店!$X:$X,通讯通路门店!$S:$S,$G98,通讯通路门店!$J:$J,"华为授权体验店")+SUMIFS(通讯通路门店!$AA:$AA,通讯通路门店!$S:$S,$G98,通讯通路门店!$J:$J,"华为堡垒店")</f>
        <v>0</v>
      </c>
      <c r="BG98" s="99">
        <f>SUMIFS(通讯通路门店!$Y:$Y,通讯通路门店!$S:$S,$G98,通讯通路门店!$J:$J,"小米体验店")</f>
        <v>0</v>
      </c>
      <c r="BH98" s="99">
        <f>SUMIFS(通讯通路门店!$AA:$AA,通讯通路门店!$S:$S,$G98,通讯通路门店!$J:$J,"苹果体验店")</f>
        <v>0</v>
      </c>
      <c r="BI98" s="99">
        <f>SUMIFS(通讯通路门店!$K:$K,通讯通路门店!$S:$S,$G98,通讯通路门店!$J:$J,"其他品牌专卖店")</f>
        <v>0</v>
      </c>
      <c r="BJ98" s="99">
        <f>SUMIFS(通讯通路门店!$AC:$AC,通讯通路门店!$S:$S,$G98)</f>
        <v>0</v>
      </c>
      <c r="BK98" s="99">
        <f>SUMIFS(通讯通路门店!$AD:$AD,通讯通路门店!$S:$S,$G98)</f>
        <v>0</v>
      </c>
      <c r="BL98" s="99">
        <f>SUMIFS(通讯通路门店!$AE:$AE,通讯通路门店!$S:$S,$G98)</f>
        <v>0</v>
      </c>
      <c r="BM98" s="99">
        <f>SUMIFS(通讯通路门店!$AF:$AF,通讯通路门店!$S:$S,$G98)</f>
        <v>0</v>
      </c>
      <c r="BN98" s="99">
        <f>SUMIFS(通讯通路门店!$AG:$AG,通讯通路门店!$S:$S,$G98)</f>
        <v>0</v>
      </c>
      <c r="BO98" s="99">
        <f>SUMIFS(通讯通路门店!$AH:$AH,通讯通路门店!$S:$S,$G98)</f>
        <v>0</v>
      </c>
      <c r="BP98" s="99">
        <f>SUMIFS(通讯通路门店!$AI:$AI,通讯通路门店!$S:$S,$G98)</f>
        <v>0</v>
      </c>
      <c r="BQ98" s="83"/>
    </row>
    <row r="99" spans="1:69">
      <c r="A99" s="99" t="str">
        <f>IFERROR(_xlfn.XLOOKUP($G99,通讯通路门店!$S$4:$S$993933,通讯通路门店!$A$4:$A$993933,0,0),"")</f>
        <v/>
      </c>
      <c r="B99" s="99" t="str">
        <f>IFERROR(_xlfn.XLOOKUP($G99,通讯通路门店!$S$4:$S$993933,通讯通路门店!$B$4:$B$993933,0,0),"")</f>
        <v/>
      </c>
      <c r="C99" s="99" t="str">
        <f>IFERROR(_xlfn.XLOOKUP($G99,通讯通路门店!$S$4:$S$993933,通讯通路门店!$C$4:$C$993933,0,0),"")</f>
        <v/>
      </c>
      <c r="D99" s="99" t="str">
        <f>IFERROR(_xlfn.XLOOKUP($G99,通讯通路门店!$S$4:$S$993933,通讯通路门店!$D$4:$D$993933,0,0),"")</f>
        <v/>
      </c>
      <c r="E99" s="83"/>
      <c r="F99" s="83"/>
      <c r="G99" s="101" t="e">
        <v>#N/A</v>
      </c>
      <c r="H99" s="102" t="str">
        <f>IFERROR(_xlfn.XLOOKUP($G99,通讯通路门店!$S$4:$S$993933,通讯通路门店!$R$4:$R$993933,0,0),"")</f>
        <v/>
      </c>
      <c r="I99" s="83"/>
      <c r="J99" s="83"/>
      <c r="K99" s="83"/>
      <c r="L99" s="83"/>
      <c r="M99" s="83"/>
      <c r="N99" s="83"/>
      <c r="O99" s="83"/>
      <c r="P99" s="83"/>
      <c r="Q99" s="83"/>
      <c r="R99" s="83"/>
      <c r="S99" s="83"/>
      <c r="T99" s="83"/>
      <c r="U99" s="99">
        <f>COUNTIF(通讯通路门店!$S:$S,$G99)</f>
        <v>0</v>
      </c>
      <c r="V99" s="99">
        <f>COUNTIFS(通讯通路门店!$S:$S,$G99,通讯通路门店!$J:$J,"综合卖场")</f>
        <v>0</v>
      </c>
      <c r="W99" s="99">
        <f>SUMIFS(通讯通路门店!$AJ:$AJ,通讯通路门店!$S:$S,通讯客户沙盘!$G99)</f>
        <v>0</v>
      </c>
      <c r="X99" s="99">
        <f t="shared" si="5"/>
        <v>0</v>
      </c>
      <c r="Y99" s="99">
        <f>COUNTIFS(通讯通路门店!$S:$S,$G99,通讯通路门店!$J:$J,"荣耀体验店")+COUNTIFS(通讯通路门店!$S:$S,$G99,通讯通路门店!$J:$J,"荣耀授权专卖店")</f>
        <v>0</v>
      </c>
      <c r="Z99" s="99">
        <f>COUNTIFS(通讯通路门店!$S:$S,$G99,通讯通路门店!$J:$J,"VIVO体验店")</f>
        <v>0</v>
      </c>
      <c r="AA99" s="99">
        <f>COUNTIFS(通讯通路门店!$S:$S,$G99,通讯通路门店!$J:$J,"OPPO体验店")</f>
        <v>0</v>
      </c>
      <c r="AB99" s="99">
        <f>COUNTIFS(通讯通路门店!$S:$S,$G99,通讯通路门店!$J:$J,"华为授权体验店")+COUNTIFS(通讯通路门店!$S:$S,$G99,通讯通路门店!$J:$J,"华为堡垒店")</f>
        <v>0</v>
      </c>
      <c r="AC99" s="99">
        <f>COUNTIFS(通讯通路门店!$S:$S,$G99,通讯通路门店!$J:$J,"小米体验店")</f>
        <v>0</v>
      </c>
      <c r="AD99" s="99">
        <f>COUNTIFS(通讯通路门店!$S:$S,$G99,通讯通路门店!$J:$J,"苹果体验店")</f>
        <v>0</v>
      </c>
      <c r="AE99" s="99">
        <f>COUNTIFS(通讯通路门店!$S:$S,$G99,通讯通路门店!$J:$J,"其他品牌专卖店")</f>
        <v>0</v>
      </c>
      <c r="AF99" s="99">
        <f>SUMIFS(通讯通路门店!$BI:$BI,通讯通路门店!$S:$S,$G99)</f>
        <v>0</v>
      </c>
      <c r="AG99" s="99">
        <f>SUMIFS(通讯通路门店!$BH:$BH,通讯通路门店!$S:$S,$G99)</f>
        <v>0</v>
      </c>
      <c r="AH99" s="99">
        <f t="shared" si="6"/>
        <v>0</v>
      </c>
      <c r="AI99" s="99">
        <f>SUMIFS(通讯通路门店!$BB:$BB,通讯通路门店!$S:$S,$G99)</f>
        <v>0</v>
      </c>
      <c r="AJ99" s="99">
        <f>SUMIFS(通讯通路门店!$BE:$BE,通讯通路门店!$S:$S,$G99)</f>
        <v>0</v>
      </c>
      <c r="AK99" s="99">
        <f>SUMIFS(通讯通路门店!$BG:$BG,通讯通路门店!$S:$S,$G99)</f>
        <v>0</v>
      </c>
      <c r="AL99" s="99">
        <f>SUMIFS(通讯通路门店!$BC:$BC,通讯通路门店!$S:$S,$G99)</f>
        <v>0</v>
      </c>
      <c r="AM99" s="99">
        <f>SUMIFS(通讯通路门店!$BD:$BD,通讯通路门店!$S:$S,$G99)</f>
        <v>0</v>
      </c>
      <c r="AN99" s="99">
        <f>SUMIFS(通讯通路门店!$BF:$BF,通讯通路门店!$S:$S,$G99)</f>
        <v>0</v>
      </c>
      <c r="AO99" s="99">
        <f t="shared" si="7"/>
        <v>0</v>
      </c>
      <c r="AP99" s="99">
        <f>SUMIFS(通讯通路门店!$K:$K,通讯通路门店!$S:$S,$G99)</f>
        <v>0</v>
      </c>
      <c r="AQ99" s="83"/>
      <c r="AR99" s="99">
        <f>SUMIFS(通讯通路门店!$T:$T,通讯通路门店!$S:$S,$G99)</f>
        <v>0</v>
      </c>
      <c r="AS99" s="99">
        <f>SUMIFS(通讯通路门店!$U:$U,通讯通路门店!$S:$S,$G99)</f>
        <v>0</v>
      </c>
      <c r="AT99" s="99">
        <f>SUMIFS(通讯通路门店!$V:$V,通讯通路门店!$S:$S,$G99)</f>
        <v>0</v>
      </c>
      <c r="AU99" s="99">
        <f>SUMIFS(通讯通路门店!$W:$W,通讯通路门店!$S:$S,$G99)</f>
        <v>0</v>
      </c>
      <c r="AV99" s="99">
        <f>SUMIFS(通讯通路门店!$Z:$Z,通讯通路门店!$S:$S,$G99)</f>
        <v>0</v>
      </c>
      <c r="AW99" s="99">
        <f>SUMIFS(通讯通路门店!$AB:$AB,通讯通路门店!$S:$S,$G99)</f>
        <v>0</v>
      </c>
      <c r="AX99" s="99">
        <f>SUMIFS(通讯通路门店!$X:$X,通讯通路门店!$S:$S,$G99)</f>
        <v>0</v>
      </c>
      <c r="AY99" s="99">
        <f>SUMIFS(通讯通路门店!$Y:$Y,通讯通路门店!$S:$S,$G99)</f>
        <v>0</v>
      </c>
      <c r="AZ99" s="99">
        <f>SUMIFS(通讯通路门店!$AA:$AA,通讯通路门店!$S:$S,$G99)</f>
        <v>0</v>
      </c>
      <c r="BA99" s="99">
        <f t="shared" si="8"/>
        <v>0</v>
      </c>
      <c r="BB99" s="99">
        <f t="shared" si="9"/>
        <v>0</v>
      </c>
      <c r="BC99" s="99">
        <f>SUMIFS(通讯通路门店!$W:$W,通讯通路门店!$S:$S,$G99,通讯通路门店!$J:$J,"荣耀体验店")+SUMIFS(通讯通路门店!$W:$W,通讯通路门店!$S:$S,$G99,通讯通路门店!$J:$J,"荣耀授权专卖店")</f>
        <v>0</v>
      </c>
      <c r="BD99" s="99">
        <f>SUMIFS(通讯通路门店!$Z:$Z,通讯通路门店!$S:$S,$G99,通讯通路门店!$J:$J,"VIVO体验店")</f>
        <v>0</v>
      </c>
      <c r="BE99" s="99">
        <f>SUMIFS(通讯通路门店!$AB:$AB,通讯通路门店!$S:$S,$G99,通讯通路门店!$J:$J,"OPPO体验店")</f>
        <v>0</v>
      </c>
      <c r="BF99" s="99">
        <f>SUMIFS(通讯通路门店!$X:$X,通讯通路门店!$S:$S,$G99,通讯通路门店!$J:$J,"华为授权体验店")+SUMIFS(通讯通路门店!$AA:$AA,通讯通路门店!$S:$S,$G99,通讯通路门店!$J:$J,"华为堡垒店")</f>
        <v>0</v>
      </c>
      <c r="BG99" s="99">
        <f>SUMIFS(通讯通路门店!$Y:$Y,通讯通路门店!$S:$S,$G99,通讯通路门店!$J:$J,"小米体验店")</f>
        <v>0</v>
      </c>
      <c r="BH99" s="99">
        <f>SUMIFS(通讯通路门店!$AA:$AA,通讯通路门店!$S:$S,$G99,通讯通路门店!$J:$J,"苹果体验店")</f>
        <v>0</v>
      </c>
      <c r="BI99" s="99">
        <f>SUMIFS(通讯通路门店!$K:$K,通讯通路门店!$S:$S,$G99,通讯通路门店!$J:$J,"其他品牌专卖店")</f>
        <v>0</v>
      </c>
      <c r="BJ99" s="99">
        <f>SUMIFS(通讯通路门店!$AC:$AC,通讯通路门店!$S:$S,$G99)</f>
        <v>0</v>
      </c>
      <c r="BK99" s="99">
        <f>SUMIFS(通讯通路门店!$AD:$AD,通讯通路门店!$S:$S,$G99)</f>
        <v>0</v>
      </c>
      <c r="BL99" s="99">
        <f>SUMIFS(通讯通路门店!$AE:$AE,通讯通路门店!$S:$S,$G99)</f>
        <v>0</v>
      </c>
      <c r="BM99" s="99">
        <f>SUMIFS(通讯通路门店!$AF:$AF,通讯通路门店!$S:$S,$G99)</f>
        <v>0</v>
      </c>
      <c r="BN99" s="99">
        <f>SUMIFS(通讯通路门店!$AG:$AG,通讯通路门店!$S:$S,$G99)</f>
        <v>0</v>
      </c>
      <c r="BO99" s="99">
        <f>SUMIFS(通讯通路门店!$AH:$AH,通讯通路门店!$S:$S,$G99)</f>
        <v>0</v>
      </c>
      <c r="BP99" s="99">
        <f>SUMIFS(通讯通路门店!$AI:$AI,通讯通路门店!$S:$S,$G99)</f>
        <v>0</v>
      </c>
      <c r="BQ99" s="83"/>
    </row>
    <row r="100" spans="1:69">
      <c r="A100" s="99" t="str">
        <f>IFERROR(_xlfn.XLOOKUP($G100,通讯通路门店!$S$4:$S$993933,通讯通路门店!$A$4:$A$993933,0,0),"")</f>
        <v/>
      </c>
      <c r="B100" s="99" t="str">
        <f>IFERROR(_xlfn.XLOOKUP($G100,通讯通路门店!$S$4:$S$993933,通讯通路门店!$B$4:$B$993933,0,0),"")</f>
        <v/>
      </c>
      <c r="C100" s="99" t="str">
        <f>IFERROR(_xlfn.XLOOKUP($G100,通讯通路门店!$S$4:$S$993933,通讯通路门店!$C$4:$C$993933,0,0),"")</f>
        <v/>
      </c>
      <c r="D100" s="99" t="str">
        <f>IFERROR(_xlfn.XLOOKUP($G100,通讯通路门店!$S$4:$S$993933,通讯通路门店!$D$4:$D$993933,0,0),"")</f>
        <v/>
      </c>
      <c r="E100" s="83"/>
      <c r="F100" s="83"/>
      <c r="G100" s="101" t="e">
        <v>#N/A</v>
      </c>
      <c r="H100" s="102" t="str">
        <f>IFERROR(_xlfn.XLOOKUP($G100,通讯通路门店!$S$4:$S$993933,通讯通路门店!$R$4:$R$993933,0,0),"")</f>
        <v/>
      </c>
      <c r="I100" s="83"/>
      <c r="J100" s="83"/>
      <c r="K100" s="83"/>
      <c r="L100" s="83"/>
      <c r="M100" s="83"/>
      <c r="N100" s="83"/>
      <c r="O100" s="83"/>
      <c r="P100" s="83"/>
      <c r="Q100" s="83"/>
      <c r="R100" s="83"/>
      <c r="S100" s="83"/>
      <c r="T100" s="83"/>
      <c r="U100" s="99">
        <f>COUNTIF(通讯通路门店!$S:$S,$G100)</f>
        <v>0</v>
      </c>
      <c r="V100" s="99">
        <f>COUNTIFS(通讯通路门店!$S:$S,$G100,通讯通路门店!$J:$J,"综合卖场")</f>
        <v>0</v>
      </c>
      <c r="W100" s="99">
        <f>SUMIFS(通讯通路门店!$AJ:$AJ,通讯通路门店!$S:$S,通讯客户沙盘!$G100)</f>
        <v>0</v>
      </c>
      <c r="X100" s="99">
        <f t="shared" si="5"/>
        <v>0</v>
      </c>
      <c r="Y100" s="99">
        <f>COUNTIFS(通讯通路门店!$S:$S,$G100,通讯通路门店!$J:$J,"荣耀体验店")+COUNTIFS(通讯通路门店!$S:$S,$G100,通讯通路门店!$J:$J,"荣耀授权专卖店")</f>
        <v>0</v>
      </c>
      <c r="Z100" s="99">
        <f>COUNTIFS(通讯通路门店!$S:$S,$G100,通讯通路门店!$J:$J,"VIVO体验店")</f>
        <v>0</v>
      </c>
      <c r="AA100" s="99">
        <f>COUNTIFS(通讯通路门店!$S:$S,$G100,通讯通路门店!$J:$J,"OPPO体验店")</f>
        <v>0</v>
      </c>
      <c r="AB100" s="99">
        <f>COUNTIFS(通讯通路门店!$S:$S,$G100,通讯通路门店!$J:$J,"华为授权体验店")+COUNTIFS(通讯通路门店!$S:$S,$G100,通讯通路门店!$J:$J,"华为堡垒店")</f>
        <v>0</v>
      </c>
      <c r="AC100" s="99">
        <f>COUNTIFS(通讯通路门店!$S:$S,$G100,通讯通路门店!$J:$J,"小米体验店")</f>
        <v>0</v>
      </c>
      <c r="AD100" s="99">
        <f>COUNTIFS(通讯通路门店!$S:$S,$G100,通讯通路门店!$J:$J,"苹果体验店")</f>
        <v>0</v>
      </c>
      <c r="AE100" s="99">
        <f>COUNTIFS(通讯通路门店!$S:$S,$G100,通讯通路门店!$J:$J,"其他品牌专卖店")</f>
        <v>0</v>
      </c>
      <c r="AF100" s="99">
        <f>SUMIFS(通讯通路门店!$BI:$BI,通讯通路门店!$S:$S,$G100)</f>
        <v>0</v>
      </c>
      <c r="AG100" s="99">
        <f>SUMIFS(通讯通路门店!$BH:$BH,通讯通路门店!$S:$S,$G100)</f>
        <v>0</v>
      </c>
      <c r="AH100" s="99">
        <f t="shared" si="6"/>
        <v>0</v>
      </c>
      <c r="AI100" s="99">
        <f>SUMIFS(通讯通路门店!$BB:$BB,通讯通路门店!$S:$S,$G100)</f>
        <v>0</v>
      </c>
      <c r="AJ100" s="99">
        <f>SUMIFS(通讯通路门店!$BE:$BE,通讯通路门店!$S:$S,$G100)</f>
        <v>0</v>
      </c>
      <c r="AK100" s="99">
        <f>SUMIFS(通讯通路门店!$BG:$BG,通讯通路门店!$S:$S,$G100)</f>
        <v>0</v>
      </c>
      <c r="AL100" s="99">
        <f>SUMIFS(通讯通路门店!$BC:$BC,通讯通路门店!$S:$S,$G100)</f>
        <v>0</v>
      </c>
      <c r="AM100" s="99">
        <f>SUMIFS(通讯通路门店!$BD:$BD,通讯通路门店!$S:$S,$G100)</f>
        <v>0</v>
      </c>
      <c r="AN100" s="99">
        <f>SUMIFS(通讯通路门店!$BF:$BF,通讯通路门店!$S:$S,$G100)</f>
        <v>0</v>
      </c>
      <c r="AO100" s="99">
        <f t="shared" si="7"/>
        <v>0</v>
      </c>
      <c r="AP100" s="99">
        <f>SUMIFS(通讯通路门店!$K:$K,通讯通路门店!$S:$S,$G100)</f>
        <v>0</v>
      </c>
      <c r="AQ100" s="83"/>
      <c r="AR100" s="99">
        <f>SUMIFS(通讯通路门店!$T:$T,通讯通路门店!$S:$S,$G100)</f>
        <v>0</v>
      </c>
      <c r="AS100" s="99">
        <f>SUMIFS(通讯通路门店!$U:$U,通讯通路门店!$S:$S,$G100)</f>
        <v>0</v>
      </c>
      <c r="AT100" s="99">
        <f>SUMIFS(通讯通路门店!$V:$V,通讯通路门店!$S:$S,$G100)</f>
        <v>0</v>
      </c>
      <c r="AU100" s="99">
        <f>SUMIFS(通讯通路门店!$W:$W,通讯通路门店!$S:$S,$G100)</f>
        <v>0</v>
      </c>
      <c r="AV100" s="99">
        <f>SUMIFS(通讯通路门店!$Z:$Z,通讯通路门店!$S:$S,$G100)</f>
        <v>0</v>
      </c>
      <c r="AW100" s="99">
        <f>SUMIFS(通讯通路门店!$AB:$AB,通讯通路门店!$S:$S,$G100)</f>
        <v>0</v>
      </c>
      <c r="AX100" s="99">
        <f>SUMIFS(通讯通路门店!$X:$X,通讯通路门店!$S:$S,$G100)</f>
        <v>0</v>
      </c>
      <c r="AY100" s="99">
        <f>SUMIFS(通讯通路门店!$Y:$Y,通讯通路门店!$S:$S,$G100)</f>
        <v>0</v>
      </c>
      <c r="AZ100" s="99">
        <f>SUMIFS(通讯通路门店!$AA:$AA,通讯通路门店!$S:$S,$G100)</f>
        <v>0</v>
      </c>
      <c r="BA100" s="99">
        <f t="shared" si="8"/>
        <v>0</v>
      </c>
      <c r="BB100" s="99">
        <f t="shared" si="9"/>
        <v>0</v>
      </c>
      <c r="BC100" s="99">
        <f>SUMIFS(通讯通路门店!$W:$W,通讯通路门店!$S:$S,$G100,通讯通路门店!$J:$J,"荣耀体验店")+SUMIFS(通讯通路门店!$W:$W,通讯通路门店!$S:$S,$G100,通讯通路门店!$J:$J,"荣耀授权专卖店")</f>
        <v>0</v>
      </c>
      <c r="BD100" s="99">
        <f>SUMIFS(通讯通路门店!$Z:$Z,通讯通路门店!$S:$S,$G100,通讯通路门店!$J:$J,"VIVO体验店")</f>
        <v>0</v>
      </c>
      <c r="BE100" s="99">
        <f>SUMIFS(通讯通路门店!$AB:$AB,通讯通路门店!$S:$S,$G100,通讯通路门店!$J:$J,"OPPO体验店")</f>
        <v>0</v>
      </c>
      <c r="BF100" s="99">
        <f>SUMIFS(通讯通路门店!$X:$X,通讯通路门店!$S:$S,$G100,通讯通路门店!$J:$J,"华为授权体验店")+SUMIFS(通讯通路门店!$AA:$AA,通讯通路门店!$S:$S,$G100,通讯通路门店!$J:$J,"华为堡垒店")</f>
        <v>0</v>
      </c>
      <c r="BG100" s="99">
        <f>SUMIFS(通讯通路门店!$Y:$Y,通讯通路门店!$S:$S,$G100,通讯通路门店!$J:$J,"小米体验店")</f>
        <v>0</v>
      </c>
      <c r="BH100" s="99">
        <f>SUMIFS(通讯通路门店!$AA:$AA,通讯通路门店!$S:$S,$G100,通讯通路门店!$J:$J,"苹果体验店")</f>
        <v>0</v>
      </c>
      <c r="BI100" s="99">
        <f>SUMIFS(通讯通路门店!$K:$K,通讯通路门店!$S:$S,$G100,通讯通路门店!$J:$J,"其他品牌专卖店")</f>
        <v>0</v>
      </c>
      <c r="BJ100" s="99">
        <f>SUMIFS(通讯通路门店!$AC:$AC,通讯通路门店!$S:$S,$G100)</f>
        <v>0</v>
      </c>
      <c r="BK100" s="99">
        <f>SUMIFS(通讯通路门店!$AD:$AD,通讯通路门店!$S:$S,$G100)</f>
        <v>0</v>
      </c>
      <c r="BL100" s="99">
        <f>SUMIFS(通讯通路门店!$AE:$AE,通讯通路门店!$S:$S,$G100)</f>
        <v>0</v>
      </c>
      <c r="BM100" s="99">
        <f>SUMIFS(通讯通路门店!$AF:$AF,通讯通路门店!$S:$S,$G100)</f>
        <v>0</v>
      </c>
      <c r="BN100" s="99">
        <f>SUMIFS(通讯通路门店!$AG:$AG,通讯通路门店!$S:$S,$G100)</f>
        <v>0</v>
      </c>
      <c r="BO100" s="99">
        <f>SUMIFS(通讯通路门店!$AH:$AH,通讯通路门店!$S:$S,$G100)</f>
        <v>0</v>
      </c>
      <c r="BP100" s="99">
        <f>SUMIFS(通讯通路门店!$AI:$AI,通讯通路门店!$S:$S,$G100)</f>
        <v>0</v>
      </c>
      <c r="BQ100" s="83"/>
    </row>
    <row r="101" spans="1:69">
      <c r="A101" s="99" t="str">
        <f>IFERROR(_xlfn.XLOOKUP($G101,通讯通路门店!$S$4:$S$993933,通讯通路门店!$A$4:$A$993933,0,0),"")</f>
        <v/>
      </c>
      <c r="B101" s="99" t="str">
        <f>IFERROR(_xlfn.XLOOKUP($G101,通讯通路门店!$S$4:$S$993933,通讯通路门店!$B$4:$B$993933,0,0),"")</f>
        <v/>
      </c>
      <c r="C101" s="99" t="str">
        <f>IFERROR(_xlfn.XLOOKUP($G101,通讯通路门店!$S$4:$S$993933,通讯通路门店!$C$4:$C$993933,0,0),"")</f>
        <v/>
      </c>
      <c r="D101" s="99" t="str">
        <f>IFERROR(_xlfn.XLOOKUP($G101,通讯通路门店!$S$4:$S$993933,通讯通路门店!$D$4:$D$993933,0,0),"")</f>
        <v/>
      </c>
      <c r="E101" s="83"/>
      <c r="F101" s="83"/>
      <c r="G101" s="101" t="e">
        <v>#N/A</v>
      </c>
      <c r="H101" s="102" t="str">
        <f>IFERROR(_xlfn.XLOOKUP($G101,通讯通路门店!$S$4:$S$993933,通讯通路门店!$R$4:$R$993933,0,0),"")</f>
        <v/>
      </c>
      <c r="I101" s="83"/>
      <c r="J101" s="83"/>
      <c r="K101" s="83"/>
      <c r="L101" s="83"/>
      <c r="M101" s="83"/>
      <c r="N101" s="83"/>
      <c r="O101" s="83"/>
      <c r="P101" s="83"/>
      <c r="Q101" s="83"/>
      <c r="R101" s="83"/>
      <c r="S101" s="83"/>
      <c r="T101" s="83"/>
      <c r="U101" s="99">
        <f>COUNTIF(通讯通路门店!$S:$S,$G101)</f>
        <v>0</v>
      </c>
      <c r="V101" s="99">
        <f>COUNTIFS(通讯通路门店!$S:$S,$G101,通讯通路门店!$J:$J,"综合卖场")</f>
        <v>0</v>
      </c>
      <c r="W101" s="99">
        <f>SUMIFS(通讯通路门店!$AJ:$AJ,通讯通路门店!$S:$S,通讯客户沙盘!$G101)</f>
        <v>0</v>
      </c>
      <c r="X101" s="99">
        <f t="shared" si="5"/>
        <v>0</v>
      </c>
      <c r="Y101" s="99">
        <f>COUNTIFS(通讯通路门店!$S:$S,$G101,通讯通路门店!$J:$J,"荣耀体验店")+COUNTIFS(通讯通路门店!$S:$S,$G101,通讯通路门店!$J:$J,"荣耀授权专卖店")</f>
        <v>0</v>
      </c>
      <c r="Z101" s="99">
        <f>COUNTIFS(通讯通路门店!$S:$S,$G101,通讯通路门店!$J:$J,"VIVO体验店")</f>
        <v>0</v>
      </c>
      <c r="AA101" s="99">
        <f>COUNTIFS(通讯通路门店!$S:$S,$G101,通讯通路门店!$J:$J,"OPPO体验店")</f>
        <v>0</v>
      </c>
      <c r="AB101" s="99">
        <f>COUNTIFS(通讯通路门店!$S:$S,$G101,通讯通路门店!$J:$J,"华为授权体验店")+COUNTIFS(通讯通路门店!$S:$S,$G101,通讯通路门店!$J:$J,"华为堡垒店")</f>
        <v>0</v>
      </c>
      <c r="AC101" s="99">
        <f>COUNTIFS(通讯通路门店!$S:$S,$G101,通讯通路门店!$J:$J,"小米体验店")</f>
        <v>0</v>
      </c>
      <c r="AD101" s="99">
        <f>COUNTIFS(通讯通路门店!$S:$S,$G101,通讯通路门店!$J:$J,"苹果体验店")</f>
        <v>0</v>
      </c>
      <c r="AE101" s="99">
        <f>COUNTIFS(通讯通路门店!$S:$S,$G101,通讯通路门店!$J:$J,"其他品牌专卖店")</f>
        <v>0</v>
      </c>
      <c r="AF101" s="99">
        <f>SUMIFS(通讯通路门店!$BI:$BI,通讯通路门店!$S:$S,$G101)</f>
        <v>0</v>
      </c>
      <c r="AG101" s="99">
        <f>SUMIFS(通讯通路门店!$BH:$BH,通讯通路门店!$S:$S,$G101)</f>
        <v>0</v>
      </c>
      <c r="AH101" s="99">
        <f t="shared" si="6"/>
        <v>0</v>
      </c>
      <c r="AI101" s="99">
        <f>SUMIFS(通讯通路门店!$BB:$BB,通讯通路门店!$S:$S,$G101)</f>
        <v>0</v>
      </c>
      <c r="AJ101" s="99">
        <f>SUMIFS(通讯通路门店!$BE:$BE,通讯通路门店!$S:$S,$G101)</f>
        <v>0</v>
      </c>
      <c r="AK101" s="99">
        <f>SUMIFS(通讯通路门店!$BG:$BG,通讯通路门店!$S:$S,$G101)</f>
        <v>0</v>
      </c>
      <c r="AL101" s="99">
        <f>SUMIFS(通讯通路门店!$BC:$BC,通讯通路门店!$S:$S,$G101)</f>
        <v>0</v>
      </c>
      <c r="AM101" s="99">
        <f>SUMIFS(通讯通路门店!$BD:$BD,通讯通路门店!$S:$S,$G101)</f>
        <v>0</v>
      </c>
      <c r="AN101" s="99">
        <f>SUMIFS(通讯通路门店!$BF:$BF,通讯通路门店!$S:$S,$G101)</f>
        <v>0</v>
      </c>
      <c r="AO101" s="99">
        <f t="shared" si="7"/>
        <v>0</v>
      </c>
      <c r="AP101" s="99">
        <f>SUMIFS(通讯通路门店!$K:$K,通讯通路门店!$S:$S,$G101)</f>
        <v>0</v>
      </c>
      <c r="AQ101" s="83"/>
      <c r="AR101" s="99">
        <f>SUMIFS(通讯通路门店!$T:$T,通讯通路门店!$S:$S,$G101)</f>
        <v>0</v>
      </c>
      <c r="AS101" s="99">
        <f>SUMIFS(通讯通路门店!$U:$U,通讯通路门店!$S:$S,$G101)</f>
        <v>0</v>
      </c>
      <c r="AT101" s="99">
        <f>SUMIFS(通讯通路门店!$V:$V,通讯通路门店!$S:$S,$G101)</f>
        <v>0</v>
      </c>
      <c r="AU101" s="99">
        <f>SUMIFS(通讯通路门店!$W:$W,通讯通路门店!$S:$S,$G101)</f>
        <v>0</v>
      </c>
      <c r="AV101" s="99">
        <f>SUMIFS(通讯通路门店!$Z:$Z,通讯通路门店!$S:$S,$G101)</f>
        <v>0</v>
      </c>
      <c r="AW101" s="99">
        <f>SUMIFS(通讯通路门店!$AB:$AB,通讯通路门店!$S:$S,$G101)</f>
        <v>0</v>
      </c>
      <c r="AX101" s="99">
        <f>SUMIFS(通讯通路门店!$X:$X,通讯通路门店!$S:$S,$G101)</f>
        <v>0</v>
      </c>
      <c r="AY101" s="99">
        <f>SUMIFS(通讯通路门店!$Y:$Y,通讯通路门店!$S:$S,$G101)</f>
        <v>0</v>
      </c>
      <c r="AZ101" s="99">
        <f>SUMIFS(通讯通路门店!$AA:$AA,通讯通路门店!$S:$S,$G101)</f>
        <v>0</v>
      </c>
      <c r="BA101" s="99">
        <f t="shared" si="8"/>
        <v>0</v>
      </c>
      <c r="BB101" s="99">
        <f t="shared" si="9"/>
        <v>0</v>
      </c>
      <c r="BC101" s="99">
        <f>SUMIFS(通讯通路门店!$W:$W,通讯通路门店!$S:$S,$G101,通讯通路门店!$J:$J,"荣耀体验店")+SUMIFS(通讯通路门店!$W:$W,通讯通路门店!$S:$S,$G101,通讯通路门店!$J:$J,"荣耀授权专卖店")</f>
        <v>0</v>
      </c>
      <c r="BD101" s="99">
        <f>SUMIFS(通讯通路门店!$Z:$Z,通讯通路门店!$S:$S,$G101,通讯通路门店!$J:$J,"VIVO体验店")</f>
        <v>0</v>
      </c>
      <c r="BE101" s="99">
        <f>SUMIFS(通讯通路门店!$AB:$AB,通讯通路门店!$S:$S,$G101,通讯通路门店!$J:$J,"OPPO体验店")</f>
        <v>0</v>
      </c>
      <c r="BF101" s="99">
        <f>SUMIFS(通讯通路门店!$X:$X,通讯通路门店!$S:$S,$G101,通讯通路门店!$J:$J,"华为授权体验店")+SUMIFS(通讯通路门店!$AA:$AA,通讯通路门店!$S:$S,$G101,通讯通路门店!$J:$J,"华为堡垒店")</f>
        <v>0</v>
      </c>
      <c r="BG101" s="99">
        <f>SUMIFS(通讯通路门店!$Y:$Y,通讯通路门店!$S:$S,$G101,通讯通路门店!$J:$J,"小米体验店")</f>
        <v>0</v>
      </c>
      <c r="BH101" s="99">
        <f>SUMIFS(通讯通路门店!$AA:$AA,通讯通路门店!$S:$S,$G101,通讯通路门店!$J:$J,"苹果体验店")</f>
        <v>0</v>
      </c>
      <c r="BI101" s="99">
        <f>SUMIFS(通讯通路门店!$K:$K,通讯通路门店!$S:$S,$G101,通讯通路门店!$J:$J,"其他品牌专卖店")</f>
        <v>0</v>
      </c>
      <c r="BJ101" s="99">
        <f>SUMIFS(通讯通路门店!$AC:$AC,通讯通路门店!$S:$S,$G101)</f>
        <v>0</v>
      </c>
      <c r="BK101" s="99">
        <f>SUMIFS(通讯通路门店!$AD:$AD,通讯通路门店!$S:$S,$G101)</f>
        <v>0</v>
      </c>
      <c r="BL101" s="99">
        <f>SUMIFS(通讯通路门店!$AE:$AE,通讯通路门店!$S:$S,$G101)</f>
        <v>0</v>
      </c>
      <c r="BM101" s="99">
        <f>SUMIFS(通讯通路门店!$AF:$AF,通讯通路门店!$S:$S,$G101)</f>
        <v>0</v>
      </c>
      <c r="BN101" s="99">
        <f>SUMIFS(通讯通路门店!$AG:$AG,通讯通路门店!$S:$S,$G101)</f>
        <v>0</v>
      </c>
      <c r="BO101" s="99">
        <f>SUMIFS(通讯通路门店!$AH:$AH,通讯通路门店!$S:$S,$G101)</f>
        <v>0</v>
      </c>
      <c r="BP101" s="99">
        <f>SUMIFS(通讯通路门店!$AI:$AI,通讯通路门店!$S:$S,$G101)</f>
        <v>0</v>
      </c>
      <c r="BQ101" s="83"/>
    </row>
    <row r="102" spans="1:69">
      <c r="A102" s="99" t="str">
        <f>IFERROR(_xlfn.XLOOKUP($G102,通讯通路门店!$S$4:$S$993933,通讯通路门店!$A$4:$A$993933,0,0),"")</f>
        <v/>
      </c>
      <c r="B102" s="99" t="str">
        <f>IFERROR(_xlfn.XLOOKUP($G102,通讯通路门店!$S$4:$S$993933,通讯通路门店!$B$4:$B$993933,0,0),"")</f>
        <v/>
      </c>
      <c r="C102" s="99" t="str">
        <f>IFERROR(_xlfn.XLOOKUP($G102,通讯通路门店!$S$4:$S$993933,通讯通路门店!$C$4:$C$993933,0,0),"")</f>
        <v/>
      </c>
      <c r="D102" s="99" t="str">
        <f>IFERROR(_xlfn.XLOOKUP($G102,通讯通路门店!$S$4:$S$993933,通讯通路门店!$D$4:$D$993933,0,0),"")</f>
        <v/>
      </c>
      <c r="E102" s="83"/>
      <c r="F102" s="83"/>
      <c r="G102" s="101" t="e">
        <v>#N/A</v>
      </c>
      <c r="H102" s="102" t="str">
        <f>IFERROR(_xlfn.XLOOKUP($G102,通讯通路门店!$S$4:$S$993933,通讯通路门店!$R$4:$R$993933,0,0),"")</f>
        <v/>
      </c>
      <c r="I102" s="83"/>
      <c r="J102" s="83"/>
      <c r="K102" s="83"/>
      <c r="L102" s="83"/>
      <c r="M102" s="83"/>
      <c r="N102" s="83"/>
      <c r="O102" s="83"/>
      <c r="P102" s="83"/>
      <c r="Q102" s="83"/>
      <c r="R102" s="83"/>
      <c r="S102" s="83"/>
      <c r="T102" s="83"/>
      <c r="U102" s="99">
        <f>COUNTIF(通讯通路门店!$S:$S,$G102)</f>
        <v>0</v>
      </c>
      <c r="V102" s="99">
        <f>COUNTIFS(通讯通路门店!$S:$S,$G102,通讯通路门店!$J:$J,"综合卖场")</f>
        <v>0</v>
      </c>
      <c r="W102" s="99">
        <f>SUMIFS(通讯通路门店!$AJ:$AJ,通讯通路门店!$S:$S,通讯客户沙盘!$G102)</f>
        <v>0</v>
      </c>
      <c r="X102" s="99">
        <f t="shared" si="5"/>
        <v>0</v>
      </c>
      <c r="Y102" s="99">
        <f>COUNTIFS(通讯通路门店!$S:$S,$G102,通讯通路门店!$J:$J,"荣耀体验店")+COUNTIFS(通讯通路门店!$S:$S,$G102,通讯通路门店!$J:$J,"荣耀授权专卖店")</f>
        <v>0</v>
      </c>
      <c r="Z102" s="99">
        <f>COUNTIFS(通讯通路门店!$S:$S,$G102,通讯通路门店!$J:$J,"VIVO体验店")</f>
        <v>0</v>
      </c>
      <c r="AA102" s="99">
        <f>COUNTIFS(通讯通路门店!$S:$S,$G102,通讯通路门店!$J:$J,"OPPO体验店")</f>
        <v>0</v>
      </c>
      <c r="AB102" s="99">
        <f>COUNTIFS(通讯通路门店!$S:$S,$G102,通讯通路门店!$J:$J,"华为授权体验店")+COUNTIFS(通讯通路门店!$S:$S,$G102,通讯通路门店!$J:$J,"华为堡垒店")</f>
        <v>0</v>
      </c>
      <c r="AC102" s="99">
        <f>COUNTIFS(通讯通路门店!$S:$S,$G102,通讯通路门店!$J:$J,"小米体验店")</f>
        <v>0</v>
      </c>
      <c r="AD102" s="99">
        <f>COUNTIFS(通讯通路门店!$S:$S,$G102,通讯通路门店!$J:$J,"苹果体验店")</f>
        <v>0</v>
      </c>
      <c r="AE102" s="99">
        <f>COUNTIFS(通讯通路门店!$S:$S,$G102,通讯通路门店!$J:$J,"其他品牌专卖店")</f>
        <v>0</v>
      </c>
      <c r="AF102" s="99">
        <f>SUMIFS(通讯通路门店!$BI:$BI,通讯通路门店!$S:$S,$G102)</f>
        <v>0</v>
      </c>
      <c r="AG102" s="99">
        <f>SUMIFS(通讯通路门店!$BH:$BH,通讯通路门店!$S:$S,$G102)</f>
        <v>0</v>
      </c>
      <c r="AH102" s="99">
        <f t="shared" si="6"/>
        <v>0</v>
      </c>
      <c r="AI102" s="99">
        <f>SUMIFS(通讯通路门店!$BB:$BB,通讯通路门店!$S:$S,$G102)</f>
        <v>0</v>
      </c>
      <c r="AJ102" s="99">
        <f>SUMIFS(通讯通路门店!$BE:$BE,通讯通路门店!$S:$S,$G102)</f>
        <v>0</v>
      </c>
      <c r="AK102" s="99">
        <f>SUMIFS(通讯通路门店!$BG:$BG,通讯通路门店!$S:$S,$G102)</f>
        <v>0</v>
      </c>
      <c r="AL102" s="99">
        <f>SUMIFS(通讯通路门店!$BC:$BC,通讯通路门店!$S:$S,$G102)</f>
        <v>0</v>
      </c>
      <c r="AM102" s="99">
        <f>SUMIFS(通讯通路门店!$BD:$BD,通讯通路门店!$S:$S,$G102)</f>
        <v>0</v>
      </c>
      <c r="AN102" s="99">
        <f>SUMIFS(通讯通路门店!$BF:$BF,通讯通路门店!$S:$S,$G102)</f>
        <v>0</v>
      </c>
      <c r="AO102" s="99">
        <f t="shared" si="7"/>
        <v>0</v>
      </c>
      <c r="AP102" s="99">
        <f>SUMIFS(通讯通路门店!$K:$K,通讯通路门店!$S:$S,$G102)</f>
        <v>0</v>
      </c>
      <c r="AQ102" s="83"/>
      <c r="AR102" s="99">
        <f>SUMIFS(通讯通路门店!$T:$T,通讯通路门店!$S:$S,$G102)</f>
        <v>0</v>
      </c>
      <c r="AS102" s="99">
        <f>SUMIFS(通讯通路门店!$U:$U,通讯通路门店!$S:$S,$G102)</f>
        <v>0</v>
      </c>
      <c r="AT102" s="99">
        <f>SUMIFS(通讯通路门店!$V:$V,通讯通路门店!$S:$S,$G102)</f>
        <v>0</v>
      </c>
      <c r="AU102" s="99">
        <f>SUMIFS(通讯通路门店!$W:$W,通讯通路门店!$S:$S,$G102)</f>
        <v>0</v>
      </c>
      <c r="AV102" s="99">
        <f>SUMIFS(通讯通路门店!$Z:$Z,通讯通路门店!$S:$S,$G102)</f>
        <v>0</v>
      </c>
      <c r="AW102" s="99">
        <f>SUMIFS(通讯通路门店!$AB:$AB,通讯通路门店!$S:$S,$G102)</f>
        <v>0</v>
      </c>
      <c r="AX102" s="99">
        <f>SUMIFS(通讯通路门店!$X:$X,通讯通路门店!$S:$S,$G102)</f>
        <v>0</v>
      </c>
      <c r="AY102" s="99">
        <f>SUMIFS(通讯通路门店!$Y:$Y,通讯通路门店!$S:$S,$G102)</f>
        <v>0</v>
      </c>
      <c r="AZ102" s="99">
        <f>SUMIFS(通讯通路门店!$AA:$AA,通讯通路门店!$S:$S,$G102)</f>
        <v>0</v>
      </c>
      <c r="BA102" s="99">
        <f t="shared" si="8"/>
        <v>0</v>
      </c>
      <c r="BB102" s="99">
        <f t="shared" si="9"/>
        <v>0</v>
      </c>
      <c r="BC102" s="99">
        <f>SUMIFS(通讯通路门店!$W:$W,通讯通路门店!$S:$S,$G102,通讯通路门店!$J:$J,"荣耀体验店")+SUMIFS(通讯通路门店!$W:$W,通讯通路门店!$S:$S,$G102,通讯通路门店!$J:$J,"荣耀授权专卖店")</f>
        <v>0</v>
      </c>
      <c r="BD102" s="99">
        <f>SUMIFS(通讯通路门店!$Z:$Z,通讯通路门店!$S:$S,$G102,通讯通路门店!$J:$J,"VIVO体验店")</f>
        <v>0</v>
      </c>
      <c r="BE102" s="99">
        <f>SUMIFS(通讯通路门店!$AB:$AB,通讯通路门店!$S:$S,$G102,通讯通路门店!$J:$J,"OPPO体验店")</f>
        <v>0</v>
      </c>
      <c r="BF102" s="99">
        <f>SUMIFS(通讯通路门店!$X:$X,通讯通路门店!$S:$S,$G102,通讯通路门店!$J:$J,"华为授权体验店")+SUMIFS(通讯通路门店!$AA:$AA,通讯通路门店!$S:$S,$G102,通讯通路门店!$J:$J,"华为堡垒店")</f>
        <v>0</v>
      </c>
      <c r="BG102" s="99">
        <f>SUMIFS(通讯通路门店!$Y:$Y,通讯通路门店!$S:$S,$G102,通讯通路门店!$J:$J,"小米体验店")</f>
        <v>0</v>
      </c>
      <c r="BH102" s="99">
        <f>SUMIFS(通讯通路门店!$AA:$AA,通讯通路门店!$S:$S,$G102,通讯通路门店!$J:$J,"苹果体验店")</f>
        <v>0</v>
      </c>
      <c r="BI102" s="99">
        <f>SUMIFS(通讯通路门店!$K:$K,通讯通路门店!$S:$S,$G102,通讯通路门店!$J:$J,"其他品牌专卖店")</f>
        <v>0</v>
      </c>
      <c r="BJ102" s="99">
        <f>SUMIFS(通讯通路门店!$AC:$AC,通讯通路门店!$S:$S,$G102)</f>
        <v>0</v>
      </c>
      <c r="BK102" s="99">
        <f>SUMIFS(通讯通路门店!$AD:$AD,通讯通路门店!$S:$S,$G102)</f>
        <v>0</v>
      </c>
      <c r="BL102" s="99">
        <f>SUMIFS(通讯通路门店!$AE:$AE,通讯通路门店!$S:$S,$G102)</f>
        <v>0</v>
      </c>
      <c r="BM102" s="99">
        <f>SUMIFS(通讯通路门店!$AF:$AF,通讯通路门店!$S:$S,$G102)</f>
        <v>0</v>
      </c>
      <c r="BN102" s="99">
        <f>SUMIFS(通讯通路门店!$AG:$AG,通讯通路门店!$S:$S,$G102)</f>
        <v>0</v>
      </c>
      <c r="BO102" s="99">
        <f>SUMIFS(通讯通路门店!$AH:$AH,通讯通路门店!$S:$S,$G102)</f>
        <v>0</v>
      </c>
      <c r="BP102" s="99">
        <f>SUMIFS(通讯通路门店!$AI:$AI,通讯通路门店!$S:$S,$G102)</f>
        <v>0</v>
      </c>
      <c r="BQ102" s="83"/>
    </row>
    <row r="103" spans="1:69">
      <c r="A103" s="99" t="str">
        <f>IFERROR(_xlfn.XLOOKUP($G103,通讯通路门店!$S$4:$S$993933,通讯通路门店!$A$4:$A$993933,0,0),"")</f>
        <v/>
      </c>
      <c r="B103" s="99" t="str">
        <f>IFERROR(_xlfn.XLOOKUP($G103,通讯通路门店!$S$4:$S$993933,通讯通路门店!$B$4:$B$993933,0,0),"")</f>
        <v/>
      </c>
      <c r="C103" s="99" t="str">
        <f>IFERROR(_xlfn.XLOOKUP($G103,通讯通路门店!$S$4:$S$993933,通讯通路门店!$C$4:$C$993933,0,0),"")</f>
        <v/>
      </c>
      <c r="D103" s="99" t="str">
        <f>IFERROR(_xlfn.XLOOKUP($G103,通讯通路门店!$S$4:$S$993933,通讯通路门店!$D$4:$D$993933,0,0),"")</f>
        <v/>
      </c>
      <c r="E103" s="83"/>
      <c r="F103" s="83"/>
      <c r="G103" s="101" t="e">
        <v>#N/A</v>
      </c>
      <c r="H103" s="102" t="str">
        <f>IFERROR(_xlfn.XLOOKUP($G103,通讯通路门店!$S$4:$S$993933,通讯通路门店!$R$4:$R$993933,0,0),"")</f>
        <v/>
      </c>
      <c r="I103" s="83"/>
      <c r="J103" s="83"/>
      <c r="K103" s="83"/>
      <c r="L103" s="83"/>
      <c r="M103" s="83"/>
      <c r="N103" s="83"/>
      <c r="O103" s="83"/>
      <c r="P103" s="83"/>
      <c r="Q103" s="83"/>
      <c r="R103" s="83"/>
      <c r="S103" s="83"/>
      <c r="T103" s="83"/>
      <c r="U103" s="99">
        <f>COUNTIF(通讯通路门店!$S:$S,$G103)</f>
        <v>0</v>
      </c>
      <c r="V103" s="99">
        <f>COUNTIFS(通讯通路门店!$S:$S,$G103,通讯通路门店!$J:$J,"综合卖场")</f>
        <v>0</v>
      </c>
      <c r="W103" s="99">
        <f>SUMIFS(通讯通路门店!$AJ:$AJ,通讯通路门店!$S:$S,通讯客户沙盘!$G103)</f>
        <v>0</v>
      </c>
      <c r="X103" s="99">
        <f t="shared" si="5"/>
        <v>0</v>
      </c>
      <c r="Y103" s="99">
        <f>COUNTIFS(通讯通路门店!$S:$S,$G103,通讯通路门店!$J:$J,"荣耀体验店")+COUNTIFS(通讯通路门店!$S:$S,$G103,通讯通路门店!$J:$J,"荣耀授权专卖店")</f>
        <v>0</v>
      </c>
      <c r="Z103" s="99">
        <f>COUNTIFS(通讯通路门店!$S:$S,$G103,通讯通路门店!$J:$J,"VIVO体验店")</f>
        <v>0</v>
      </c>
      <c r="AA103" s="99">
        <f>COUNTIFS(通讯通路门店!$S:$S,$G103,通讯通路门店!$J:$J,"OPPO体验店")</f>
        <v>0</v>
      </c>
      <c r="AB103" s="99">
        <f>COUNTIFS(通讯通路门店!$S:$S,$G103,通讯通路门店!$J:$J,"华为授权体验店")+COUNTIFS(通讯通路门店!$S:$S,$G103,通讯通路门店!$J:$J,"华为堡垒店")</f>
        <v>0</v>
      </c>
      <c r="AC103" s="99">
        <f>COUNTIFS(通讯通路门店!$S:$S,$G103,通讯通路门店!$J:$J,"小米体验店")</f>
        <v>0</v>
      </c>
      <c r="AD103" s="99">
        <f>COUNTIFS(通讯通路门店!$S:$S,$G103,通讯通路门店!$J:$J,"苹果体验店")</f>
        <v>0</v>
      </c>
      <c r="AE103" s="99">
        <f>COUNTIFS(通讯通路门店!$S:$S,$G103,通讯通路门店!$J:$J,"其他品牌专卖店")</f>
        <v>0</v>
      </c>
      <c r="AF103" s="99">
        <f>SUMIFS(通讯通路门店!$BI:$BI,通讯通路门店!$S:$S,$G103)</f>
        <v>0</v>
      </c>
      <c r="AG103" s="99">
        <f>SUMIFS(通讯通路门店!$BH:$BH,通讯通路门店!$S:$S,$G103)</f>
        <v>0</v>
      </c>
      <c r="AH103" s="99">
        <f t="shared" si="6"/>
        <v>0</v>
      </c>
      <c r="AI103" s="99">
        <f>SUMIFS(通讯通路门店!$BB:$BB,通讯通路门店!$S:$S,$G103)</f>
        <v>0</v>
      </c>
      <c r="AJ103" s="99">
        <f>SUMIFS(通讯通路门店!$BE:$BE,通讯通路门店!$S:$S,$G103)</f>
        <v>0</v>
      </c>
      <c r="AK103" s="99">
        <f>SUMIFS(通讯通路门店!$BG:$BG,通讯通路门店!$S:$S,$G103)</f>
        <v>0</v>
      </c>
      <c r="AL103" s="99">
        <f>SUMIFS(通讯通路门店!$BC:$BC,通讯通路门店!$S:$S,$G103)</f>
        <v>0</v>
      </c>
      <c r="AM103" s="99">
        <f>SUMIFS(通讯通路门店!$BD:$BD,通讯通路门店!$S:$S,$G103)</f>
        <v>0</v>
      </c>
      <c r="AN103" s="99">
        <f>SUMIFS(通讯通路门店!$BF:$BF,通讯通路门店!$S:$S,$G103)</f>
        <v>0</v>
      </c>
      <c r="AO103" s="99">
        <f t="shared" si="7"/>
        <v>0</v>
      </c>
      <c r="AP103" s="99">
        <f>SUMIFS(通讯通路门店!$K:$K,通讯通路门店!$S:$S,$G103)</f>
        <v>0</v>
      </c>
      <c r="AQ103" s="83"/>
      <c r="AR103" s="99">
        <f>SUMIFS(通讯通路门店!$T:$T,通讯通路门店!$S:$S,$G103)</f>
        <v>0</v>
      </c>
      <c r="AS103" s="99">
        <f>SUMIFS(通讯通路门店!$U:$U,通讯通路门店!$S:$S,$G103)</f>
        <v>0</v>
      </c>
      <c r="AT103" s="99">
        <f>SUMIFS(通讯通路门店!$V:$V,通讯通路门店!$S:$S,$G103)</f>
        <v>0</v>
      </c>
      <c r="AU103" s="99">
        <f>SUMIFS(通讯通路门店!$W:$W,通讯通路门店!$S:$S,$G103)</f>
        <v>0</v>
      </c>
      <c r="AV103" s="99">
        <f>SUMIFS(通讯通路门店!$Z:$Z,通讯通路门店!$S:$S,$G103)</f>
        <v>0</v>
      </c>
      <c r="AW103" s="99">
        <f>SUMIFS(通讯通路门店!$AB:$AB,通讯通路门店!$S:$S,$G103)</f>
        <v>0</v>
      </c>
      <c r="AX103" s="99">
        <f>SUMIFS(通讯通路门店!$X:$X,通讯通路门店!$S:$S,$G103)</f>
        <v>0</v>
      </c>
      <c r="AY103" s="99">
        <f>SUMIFS(通讯通路门店!$Y:$Y,通讯通路门店!$S:$S,$G103)</f>
        <v>0</v>
      </c>
      <c r="AZ103" s="99">
        <f>SUMIFS(通讯通路门店!$AA:$AA,通讯通路门店!$S:$S,$G103)</f>
        <v>0</v>
      </c>
      <c r="BA103" s="99">
        <f t="shared" si="8"/>
        <v>0</v>
      </c>
      <c r="BB103" s="99">
        <f t="shared" si="9"/>
        <v>0</v>
      </c>
      <c r="BC103" s="99">
        <f>SUMIFS(通讯通路门店!$W:$W,通讯通路门店!$S:$S,$G103,通讯通路门店!$J:$J,"荣耀体验店")+SUMIFS(通讯通路门店!$W:$W,通讯通路门店!$S:$S,$G103,通讯通路门店!$J:$J,"荣耀授权专卖店")</f>
        <v>0</v>
      </c>
      <c r="BD103" s="99">
        <f>SUMIFS(通讯通路门店!$Z:$Z,通讯通路门店!$S:$S,$G103,通讯通路门店!$J:$J,"VIVO体验店")</f>
        <v>0</v>
      </c>
      <c r="BE103" s="99">
        <f>SUMIFS(通讯通路门店!$AB:$AB,通讯通路门店!$S:$S,$G103,通讯通路门店!$J:$J,"OPPO体验店")</f>
        <v>0</v>
      </c>
      <c r="BF103" s="99">
        <f>SUMIFS(通讯通路门店!$X:$X,通讯通路门店!$S:$S,$G103,通讯通路门店!$J:$J,"华为授权体验店")+SUMIFS(通讯通路门店!$AA:$AA,通讯通路门店!$S:$S,$G103,通讯通路门店!$J:$J,"华为堡垒店")</f>
        <v>0</v>
      </c>
      <c r="BG103" s="99">
        <f>SUMIFS(通讯通路门店!$Y:$Y,通讯通路门店!$S:$S,$G103,通讯通路门店!$J:$J,"小米体验店")</f>
        <v>0</v>
      </c>
      <c r="BH103" s="99">
        <f>SUMIFS(通讯通路门店!$AA:$AA,通讯通路门店!$S:$S,$G103,通讯通路门店!$J:$J,"苹果体验店")</f>
        <v>0</v>
      </c>
      <c r="BI103" s="99">
        <f>SUMIFS(通讯通路门店!$K:$K,通讯通路门店!$S:$S,$G103,通讯通路门店!$J:$J,"其他品牌专卖店")</f>
        <v>0</v>
      </c>
      <c r="BJ103" s="99">
        <f>SUMIFS(通讯通路门店!$AC:$AC,通讯通路门店!$S:$S,$G103)</f>
        <v>0</v>
      </c>
      <c r="BK103" s="99">
        <f>SUMIFS(通讯通路门店!$AD:$AD,通讯通路门店!$S:$S,$G103)</f>
        <v>0</v>
      </c>
      <c r="BL103" s="99">
        <f>SUMIFS(通讯通路门店!$AE:$AE,通讯通路门店!$S:$S,$G103)</f>
        <v>0</v>
      </c>
      <c r="BM103" s="99">
        <f>SUMIFS(通讯通路门店!$AF:$AF,通讯通路门店!$S:$S,$G103)</f>
        <v>0</v>
      </c>
      <c r="BN103" s="99">
        <f>SUMIFS(通讯通路门店!$AG:$AG,通讯通路门店!$S:$S,$G103)</f>
        <v>0</v>
      </c>
      <c r="BO103" s="99">
        <f>SUMIFS(通讯通路门店!$AH:$AH,通讯通路门店!$S:$S,$G103)</f>
        <v>0</v>
      </c>
      <c r="BP103" s="99">
        <f>SUMIFS(通讯通路门店!$AI:$AI,通讯通路门店!$S:$S,$G103)</f>
        <v>0</v>
      </c>
      <c r="BQ103" s="83"/>
    </row>
    <row r="104" spans="1:69">
      <c r="A104" s="99" t="str">
        <f>IFERROR(_xlfn.XLOOKUP($G104,通讯通路门店!$S$4:$S$993933,通讯通路门店!$A$4:$A$993933,0,0),"")</f>
        <v/>
      </c>
      <c r="B104" s="99" t="str">
        <f>IFERROR(_xlfn.XLOOKUP($G104,通讯通路门店!$S$4:$S$993933,通讯通路门店!$B$4:$B$993933,0,0),"")</f>
        <v/>
      </c>
      <c r="C104" s="99" t="str">
        <f>IFERROR(_xlfn.XLOOKUP($G104,通讯通路门店!$S$4:$S$993933,通讯通路门店!$C$4:$C$993933,0,0),"")</f>
        <v/>
      </c>
      <c r="D104" s="99" t="str">
        <f>IFERROR(_xlfn.XLOOKUP($G104,通讯通路门店!$S$4:$S$993933,通讯通路门店!$D$4:$D$993933,0,0),"")</f>
        <v/>
      </c>
      <c r="E104" s="83"/>
      <c r="F104" s="83"/>
      <c r="G104" s="101" t="e">
        <v>#N/A</v>
      </c>
      <c r="H104" s="102" t="str">
        <f>IFERROR(_xlfn.XLOOKUP($G104,通讯通路门店!$S$4:$S$993933,通讯通路门店!$R$4:$R$993933,0,0),"")</f>
        <v/>
      </c>
      <c r="I104" s="83"/>
      <c r="J104" s="83"/>
      <c r="K104" s="83"/>
      <c r="L104" s="83"/>
      <c r="M104" s="83"/>
      <c r="N104" s="83"/>
      <c r="O104" s="83"/>
      <c r="P104" s="83"/>
      <c r="Q104" s="83"/>
      <c r="R104" s="83"/>
      <c r="S104" s="83"/>
      <c r="T104" s="83"/>
      <c r="U104" s="99">
        <f>COUNTIF(通讯通路门店!$S:$S,$G104)</f>
        <v>0</v>
      </c>
      <c r="V104" s="99">
        <f>COUNTIFS(通讯通路门店!$S:$S,$G104,通讯通路门店!$J:$J,"综合卖场")</f>
        <v>0</v>
      </c>
      <c r="W104" s="99">
        <f>SUMIFS(通讯通路门店!$AJ:$AJ,通讯通路门店!$S:$S,通讯客户沙盘!$G104)</f>
        <v>0</v>
      </c>
      <c r="X104" s="99">
        <f t="shared" si="5"/>
        <v>0</v>
      </c>
      <c r="Y104" s="99">
        <f>COUNTIFS(通讯通路门店!$S:$S,$G104,通讯通路门店!$J:$J,"荣耀体验店")+COUNTIFS(通讯通路门店!$S:$S,$G104,通讯通路门店!$J:$J,"荣耀授权专卖店")</f>
        <v>0</v>
      </c>
      <c r="Z104" s="99">
        <f>COUNTIFS(通讯通路门店!$S:$S,$G104,通讯通路门店!$J:$J,"VIVO体验店")</f>
        <v>0</v>
      </c>
      <c r="AA104" s="99">
        <f>COUNTIFS(通讯通路门店!$S:$S,$G104,通讯通路门店!$J:$J,"OPPO体验店")</f>
        <v>0</v>
      </c>
      <c r="AB104" s="99">
        <f>COUNTIFS(通讯通路门店!$S:$S,$G104,通讯通路门店!$J:$J,"华为授权体验店")+COUNTIFS(通讯通路门店!$S:$S,$G104,通讯通路门店!$J:$J,"华为堡垒店")</f>
        <v>0</v>
      </c>
      <c r="AC104" s="99">
        <f>COUNTIFS(通讯通路门店!$S:$S,$G104,通讯通路门店!$J:$J,"小米体验店")</f>
        <v>0</v>
      </c>
      <c r="AD104" s="99">
        <f>COUNTIFS(通讯通路门店!$S:$S,$G104,通讯通路门店!$J:$J,"苹果体验店")</f>
        <v>0</v>
      </c>
      <c r="AE104" s="99">
        <f>COUNTIFS(通讯通路门店!$S:$S,$G104,通讯通路门店!$J:$J,"其他品牌专卖店")</f>
        <v>0</v>
      </c>
      <c r="AF104" s="99">
        <f>SUMIFS(通讯通路门店!$BI:$BI,通讯通路门店!$S:$S,$G104)</f>
        <v>0</v>
      </c>
      <c r="AG104" s="99">
        <f>SUMIFS(通讯通路门店!$BH:$BH,通讯通路门店!$S:$S,$G104)</f>
        <v>0</v>
      </c>
      <c r="AH104" s="99">
        <f t="shared" si="6"/>
        <v>0</v>
      </c>
      <c r="AI104" s="99">
        <f>SUMIFS(通讯通路门店!$BB:$BB,通讯通路门店!$S:$S,$G104)</f>
        <v>0</v>
      </c>
      <c r="AJ104" s="99">
        <f>SUMIFS(通讯通路门店!$BE:$BE,通讯通路门店!$S:$S,$G104)</f>
        <v>0</v>
      </c>
      <c r="AK104" s="99">
        <f>SUMIFS(通讯通路门店!$BG:$BG,通讯通路门店!$S:$S,$G104)</f>
        <v>0</v>
      </c>
      <c r="AL104" s="99">
        <f>SUMIFS(通讯通路门店!$BC:$BC,通讯通路门店!$S:$S,$G104)</f>
        <v>0</v>
      </c>
      <c r="AM104" s="99">
        <f>SUMIFS(通讯通路门店!$BD:$BD,通讯通路门店!$S:$S,$G104)</f>
        <v>0</v>
      </c>
      <c r="AN104" s="99">
        <f>SUMIFS(通讯通路门店!$BF:$BF,通讯通路门店!$S:$S,$G104)</f>
        <v>0</v>
      </c>
      <c r="AO104" s="99">
        <f t="shared" si="7"/>
        <v>0</v>
      </c>
      <c r="AP104" s="99">
        <f>SUMIFS(通讯通路门店!$K:$K,通讯通路门店!$S:$S,$G104)</f>
        <v>0</v>
      </c>
      <c r="AQ104" s="83"/>
      <c r="AR104" s="99">
        <f>SUMIFS(通讯通路门店!$T:$T,通讯通路门店!$S:$S,$G104)</f>
        <v>0</v>
      </c>
      <c r="AS104" s="99">
        <f>SUMIFS(通讯通路门店!$U:$U,通讯通路门店!$S:$S,$G104)</f>
        <v>0</v>
      </c>
      <c r="AT104" s="99">
        <f>SUMIFS(通讯通路门店!$V:$V,通讯通路门店!$S:$S,$G104)</f>
        <v>0</v>
      </c>
      <c r="AU104" s="99">
        <f>SUMIFS(通讯通路门店!$W:$W,通讯通路门店!$S:$S,$G104)</f>
        <v>0</v>
      </c>
      <c r="AV104" s="99">
        <f>SUMIFS(通讯通路门店!$Z:$Z,通讯通路门店!$S:$S,$G104)</f>
        <v>0</v>
      </c>
      <c r="AW104" s="99">
        <f>SUMIFS(通讯通路门店!$AB:$AB,通讯通路门店!$S:$S,$G104)</f>
        <v>0</v>
      </c>
      <c r="AX104" s="99">
        <f>SUMIFS(通讯通路门店!$X:$X,通讯通路门店!$S:$S,$G104)</f>
        <v>0</v>
      </c>
      <c r="AY104" s="99">
        <f>SUMIFS(通讯通路门店!$Y:$Y,通讯通路门店!$S:$S,$G104)</f>
        <v>0</v>
      </c>
      <c r="AZ104" s="99">
        <f>SUMIFS(通讯通路门店!$AA:$AA,通讯通路门店!$S:$S,$G104)</f>
        <v>0</v>
      </c>
      <c r="BA104" s="99">
        <f t="shared" si="8"/>
        <v>0</v>
      </c>
      <c r="BB104" s="99">
        <f t="shared" si="9"/>
        <v>0</v>
      </c>
      <c r="BC104" s="99">
        <f>SUMIFS(通讯通路门店!$W:$W,通讯通路门店!$S:$S,$G104,通讯通路门店!$J:$J,"荣耀体验店")+SUMIFS(通讯通路门店!$W:$W,通讯通路门店!$S:$S,$G104,通讯通路门店!$J:$J,"荣耀授权专卖店")</f>
        <v>0</v>
      </c>
      <c r="BD104" s="99">
        <f>SUMIFS(通讯通路门店!$Z:$Z,通讯通路门店!$S:$S,$G104,通讯通路门店!$J:$J,"VIVO体验店")</f>
        <v>0</v>
      </c>
      <c r="BE104" s="99">
        <f>SUMIFS(通讯通路门店!$AB:$AB,通讯通路门店!$S:$S,$G104,通讯通路门店!$J:$J,"OPPO体验店")</f>
        <v>0</v>
      </c>
      <c r="BF104" s="99">
        <f>SUMIFS(通讯通路门店!$X:$X,通讯通路门店!$S:$S,$G104,通讯通路门店!$J:$J,"华为授权体验店")+SUMIFS(通讯通路门店!$AA:$AA,通讯通路门店!$S:$S,$G104,通讯通路门店!$J:$J,"华为堡垒店")</f>
        <v>0</v>
      </c>
      <c r="BG104" s="99">
        <f>SUMIFS(通讯通路门店!$Y:$Y,通讯通路门店!$S:$S,$G104,通讯通路门店!$J:$J,"小米体验店")</f>
        <v>0</v>
      </c>
      <c r="BH104" s="99">
        <f>SUMIFS(通讯通路门店!$AA:$AA,通讯通路门店!$S:$S,$G104,通讯通路门店!$J:$J,"苹果体验店")</f>
        <v>0</v>
      </c>
      <c r="BI104" s="99">
        <f>SUMIFS(通讯通路门店!$K:$K,通讯通路门店!$S:$S,$G104,通讯通路门店!$J:$J,"其他品牌专卖店")</f>
        <v>0</v>
      </c>
      <c r="BJ104" s="99">
        <f>SUMIFS(通讯通路门店!$AC:$AC,通讯通路门店!$S:$S,$G104)</f>
        <v>0</v>
      </c>
      <c r="BK104" s="99">
        <f>SUMIFS(通讯通路门店!$AD:$AD,通讯通路门店!$S:$S,$G104)</f>
        <v>0</v>
      </c>
      <c r="BL104" s="99">
        <f>SUMIFS(通讯通路门店!$AE:$AE,通讯通路门店!$S:$S,$G104)</f>
        <v>0</v>
      </c>
      <c r="BM104" s="99">
        <f>SUMIFS(通讯通路门店!$AF:$AF,通讯通路门店!$S:$S,$G104)</f>
        <v>0</v>
      </c>
      <c r="BN104" s="99">
        <f>SUMIFS(通讯通路门店!$AG:$AG,通讯通路门店!$S:$S,$G104)</f>
        <v>0</v>
      </c>
      <c r="BO104" s="99">
        <f>SUMIFS(通讯通路门店!$AH:$AH,通讯通路门店!$S:$S,$G104)</f>
        <v>0</v>
      </c>
      <c r="BP104" s="99">
        <f>SUMIFS(通讯通路门店!$AI:$AI,通讯通路门店!$S:$S,$G104)</f>
        <v>0</v>
      </c>
      <c r="BQ104" s="83"/>
    </row>
    <row r="105" spans="1:69">
      <c r="A105" s="99" t="str">
        <f>IFERROR(_xlfn.XLOOKUP($G105,通讯通路门店!$S$4:$S$993933,通讯通路门店!$A$4:$A$993933,0,0),"")</f>
        <v/>
      </c>
      <c r="B105" s="99" t="str">
        <f>IFERROR(_xlfn.XLOOKUP($G105,通讯通路门店!$S$4:$S$993933,通讯通路门店!$B$4:$B$993933,0,0),"")</f>
        <v/>
      </c>
      <c r="C105" s="99" t="str">
        <f>IFERROR(_xlfn.XLOOKUP($G105,通讯通路门店!$S$4:$S$993933,通讯通路门店!$C$4:$C$993933,0,0),"")</f>
        <v/>
      </c>
      <c r="D105" s="99" t="str">
        <f>IFERROR(_xlfn.XLOOKUP($G105,通讯通路门店!$S$4:$S$993933,通讯通路门店!$D$4:$D$993933,0,0),"")</f>
        <v/>
      </c>
      <c r="E105" s="83"/>
      <c r="F105" s="83"/>
      <c r="G105" s="101" t="e">
        <v>#N/A</v>
      </c>
      <c r="H105" s="102" t="str">
        <f>IFERROR(_xlfn.XLOOKUP($G105,通讯通路门店!$S$4:$S$993933,通讯通路门店!$R$4:$R$993933,0,0),"")</f>
        <v/>
      </c>
      <c r="I105" s="83"/>
      <c r="J105" s="83"/>
      <c r="K105" s="83"/>
      <c r="L105" s="83"/>
      <c r="M105" s="83"/>
      <c r="N105" s="83"/>
      <c r="O105" s="83"/>
      <c r="P105" s="83"/>
      <c r="Q105" s="83"/>
      <c r="R105" s="83"/>
      <c r="S105" s="83"/>
      <c r="T105" s="83"/>
      <c r="U105" s="99">
        <f>COUNTIF(通讯通路门店!$S:$S,$G105)</f>
        <v>0</v>
      </c>
      <c r="V105" s="99">
        <f>COUNTIFS(通讯通路门店!$S:$S,$G105,通讯通路门店!$J:$J,"综合卖场")</f>
        <v>0</v>
      </c>
      <c r="W105" s="99">
        <f>SUMIFS(通讯通路门店!$AJ:$AJ,通讯通路门店!$S:$S,通讯客户沙盘!$G105)</f>
        <v>0</v>
      </c>
      <c r="X105" s="99">
        <f t="shared" si="5"/>
        <v>0</v>
      </c>
      <c r="Y105" s="99">
        <f>COUNTIFS(通讯通路门店!$S:$S,$G105,通讯通路门店!$J:$J,"荣耀体验店")+COUNTIFS(通讯通路门店!$S:$S,$G105,通讯通路门店!$J:$J,"荣耀授权专卖店")</f>
        <v>0</v>
      </c>
      <c r="Z105" s="99">
        <f>COUNTIFS(通讯通路门店!$S:$S,$G105,通讯通路门店!$J:$J,"VIVO体验店")</f>
        <v>0</v>
      </c>
      <c r="AA105" s="99">
        <f>COUNTIFS(通讯通路门店!$S:$S,$G105,通讯通路门店!$J:$J,"OPPO体验店")</f>
        <v>0</v>
      </c>
      <c r="AB105" s="99">
        <f>COUNTIFS(通讯通路门店!$S:$S,$G105,通讯通路门店!$J:$J,"华为授权体验店")+COUNTIFS(通讯通路门店!$S:$S,$G105,通讯通路门店!$J:$J,"华为堡垒店")</f>
        <v>0</v>
      </c>
      <c r="AC105" s="99">
        <f>COUNTIFS(通讯通路门店!$S:$S,$G105,通讯通路门店!$J:$J,"小米体验店")</f>
        <v>0</v>
      </c>
      <c r="AD105" s="99">
        <f>COUNTIFS(通讯通路门店!$S:$S,$G105,通讯通路门店!$J:$J,"苹果体验店")</f>
        <v>0</v>
      </c>
      <c r="AE105" s="99">
        <f>COUNTIFS(通讯通路门店!$S:$S,$G105,通讯通路门店!$J:$J,"其他品牌专卖店")</f>
        <v>0</v>
      </c>
      <c r="AF105" s="99">
        <f>SUMIFS(通讯通路门店!$BI:$BI,通讯通路门店!$S:$S,$G105)</f>
        <v>0</v>
      </c>
      <c r="AG105" s="99">
        <f>SUMIFS(通讯通路门店!$BH:$BH,通讯通路门店!$S:$S,$G105)</f>
        <v>0</v>
      </c>
      <c r="AH105" s="99">
        <f t="shared" si="6"/>
        <v>0</v>
      </c>
      <c r="AI105" s="99">
        <f>SUMIFS(通讯通路门店!$BB:$BB,通讯通路门店!$S:$S,$G105)</f>
        <v>0</v>
      </c>
      <c r="AJ105" s="99">
        <f>SUMIFS(通讯通路门店!$BE:$BE,通讯通路门店!$S:$S,$G105)</f>
        <v>0</v>
      </c>
      <c r="AK105" s="99">
        <f>SUMIFS(通讯通路门店!$BG:$BG,通讯通路门店!$S:$S,$G105)</f>
        <v>0</v>
      </c>
      <c r="AL105" s="99">
        <f>SUMIFS(通讯通路门店!$BC:$BC,通讯通路门店!$S:$S,$G105)</f>
        <v>0</v>
      </c>
      <c r="AM105" s="99">
        <f>SUMIFS(通讯通路门店!$BD:$BD,通讯通路门店!$S:$S,$G105)</f>
        <v>0</v>
      </c>
      <c r="AN105" s="99">
        <f>SUMIFS(通讯通路门店!$BF:$BF,通讯通路门店!$S:$S,$G105)</f>
        <v>0</v>
      </c>
      <c r="AO105" s="99">
        <f t="shared" si="7"/>
        <v>0</v>
      </c>
      <c r="AP105" s="99">
        <f>SUMIFS(通讯通路门店!$K:$K,通讯通路门店!$S:$S,$G105)</f>
        <v>0</v>
      </c>
      <c r="AQ105" s="83"/>
      <c r="AR105" s="99">
        <f>SUMIFS(通讯通路门店!$T:$T,通讯通路门店!$S:$S,$G105)</f>
        <v>0</v>
      </c>
      <c r="AS105" s="99">
        <f>SUMIFS(通讯通路门店!$U:$U,通讯通路门店!$S:$S,$G105)</f>
        <v>0</v>
      </c>
      <c r="AT105" s="99">
        <f>SUMIFS(通讯通路门店!$V:$V,通讯通路门店!$S:$S,$G105)</f>
        <v>0</v>
      </c>
      <c r="AU105" s="99">
        <f>SUMIFS(通讯通路门店!$W:$W,通讯通路门店!$S:$S,$G105)</f>
        <v>0</v>
      </c>
      <c r="AV105" s="99">
        <f>SUMIFS(通讯通路门店!$Z:$Z,通讯通路门店!$S:$S,$G105)</f>
        <v>0</v>
      </c>
      <c r="AW105" s="99">
        <f>SUMIFS(通讯通路门店!$AB:$AB,通讯通路门店!$S:$S,$G105)</f>
        <v>0</v>
      </c>
      <c r="AX105" s="99">
        <f>SUMIFS(通讯通路门店!$X:$X,通讯通路门店!$S:$S,$G105)</f>
        <v>0</v>
      </c>
      <c r="AY105" s="99">
        <f>SUMIFS(通讯通路门店!$Y:$Y,通讯通路门店!$S:$S,$G105)</f>
        <v>0</v>
      </c>
      <c r="AZ105" s="99">
        <f>SUMIFS(通讯通路门店!$AA:$AA,通讯通路门店!$S:$S,$G105)</f>
        <v>0</v>
      </c>
      <c r="BA105" s="99">
        <f t="shared" si="8"/>
        <v>0</v>
      </c>
      <c r="BB105" s="99">
        <f t="shared" si="9"/>
        <v>0</v>
      </c>
      <c r="BC105" s="99">
        <f>SUMIFS(通讯通路门店!$W:$W,通讯通路门店!$S:$S,$G105,通讯通路门店!$J:$J,"荣耀体验店")+SUMIFS(通讯通路门店!$W:$W,通讯通路门店!$S:$S,$G105,通讯通路门店!$J:$J,"荣耀授权专卖店")</f>
        <v>0</v>
      </c>
      <c r="BD105" s="99">
        <f>SUMIFS(通讯通路门店!$Z:$Z,通讯通路门店!$S:$S,$G105,通讯通路门店!$J:$J,"VIVO体验店")</f>
        <v>0</v>
      </c>
      <c r="BE105" s="99">
        <f>SUMIFS(通讯通路门店!$AB:$AB,通讯通路门店!$S:$S,$G105,通讯通路门店!$J:$J,"OPPO体验店")</f>
        <v>0</v>
      </c>
      <c r="BF105" s="99">
        <f>SUMIFS(通讯通路门店!$X:$X,通讯通路门店!$S:$S,$G105,通讯通路门店!$J:$J,"华为授权体验店")+SUMIFS(通讯通路门店!$AA:$AA,通讯通路门店!$S:$S,$G105,通讯通路门店!$J:$J,"华为堡垒店")</f>
        <v>0</v>
      </c>
      <c r="BG105" s="99">
        <f>SUMIFS(通讯通路门店!$Y:$Y,通讯通路门店!$S:$S,$G105,通讯通路门店!$J:$J,"小米体验店")</f>
        <v>0</v>
      </c>
      <c r="BH105" s="99">
        <f>SUMIFS(通讯通路门店!$AA:$AA,通讯通路门店!$S:$S,$G105,通讯通路门店!$J:$J,"苹果体验店")</f>
        <v>0</v>
      </c>
      <c r="BI105" s="99">
        <f>SUMIFS(通讯通路门店!$K:$K,通讯通路门店!$S:$S,$G105,通讯通路门店!$J:$J,"其他品牌专卖店")</f>
        <v>0</v>
      </c>
      <c r="BJ105" s="99">
        <f>SUMIFS(通讯通路门店!$AC:$AC,通讯通路门店!$S:$S,$G105)</f>
        <v>0</v>
      </c>
      <c r="BK105" s="99">
        <f>SUMIFS(通讯通路门店!$AD:$AD,通讯通路门店!$S:$S,$G105)</f>
        <v>0</v>
      </c>
      <c r="BL105" s="99">
        <f>SUMIFS(通讯通路门店!$AE:$AE,通讯通路门店!$S:$S,$G105)</f>
        <v>0</v>
      </c>
      <c r="BM105" s="99">
        <f>SUMIFS(通讯通路门店!$AF:$AF,通讯通路门店!$S:$S,$G105)</f>
        <v>0</v>
      </c>
      <c r="BN105" s="99">
        <f>SUMIFS(通讯通路门店!$AG:$AG,通讯通路门店!$S:$S,$G105)</f>
        <v>0</v>
      </c>
      <c r="BO105" s="99">
        <f>SUMIFS(通讯通路门店!$AH:$AH,通讯通路门店!$S:$S,$G105)</f>
        <v>0</v>
      </c>
      <c r="BP105" s="99">
        <f>SUMIFS(通讯通路门店!$AI:$AI,通讯通路门店!$S:$S,$G105)</f>
        <v>0</v>
      </c>
      <c r="BQ105" s="83"/>
    </row>
    <row r="106" spans="1:69">
      <c r="A106" s="99" t="str">
        <f>IFERROR(_xlfn.XLOOKUP($G106,通讯通路门店!$S$4:$S$993933,通讯通路门店!$A$4:$A$993933,0,0),"")</f>
        <v/>
      </c>
      <c r="B106" s="99" t="str">
        <f>IFERROR(_xlfn.XLOOKUP($G106,通讯通路门店!$S$4:$S$993933,通讯通路门店!$B$4:$B$993933,0,0),"")</f>
        <v/>
      </c>
      <c r="C106" s="99" t="str">
        <f>IFERROR(_xlfn.XLOOKUP($G106,通讯通路门店!$S$4:$S$993933,通讯通路门店!$C$4:$C$993933,0,0),"")</f>
        <v/>
      </c>
      <c r="D106" s="99" t="str">
        <f>IFERROR(_xlfn.XLOOKUP($G106,通讯通路门店!$S$4:$S$993933,通讯通路门店!$D$4:$D$993933,0,0),"")</f>
        <v/>
      </c>
      <c r="E106" s="83"/>
      <c r="F106" s="83"/>
      <c r="G106" s="101" t="e">
        <v>#N/A</v>
      </c>
      <c r="H106" s="102" t="str">
        <f>IFERROR(_xlfn.XLOOKUP($G106,通讯通路门店!$S$4:$S$993933,通讯通路门店!$R$4:$R$993933,0,0),"")</f>
        <v/>
      </c>
      <c r="I106" s="83"/>
      <c r="J106" s="83"/>
      <c r="K106" s="83"/>
      <c r="L106" s="83"/>
      <c r="M106" s="83"/>
      <c r="N106" s="83"/>
      <c r="O106" s="83"/>
      <c r="P106" s="83"/>
      <c r="Q106" s="83"/>
      <c r="R106" s="83"/>
      <c r="S106" s="83"/>
      <c r="T106" s="83"/>
      <c r="U106" s="99">
        <f>COUNTIF(通讯通路门店!$S:$S,$G106)</f>
        <v>0</v>
      </c>
      <c r="V106" s="99">
        <f>COUNTIFS(通讯通路门店!$S:$S,$G106,通讯通路门店!$J:$J,"综合卖场")</f>
        <v>0</v>
      </c>
      <c r="W106" s="99">
        <f>SUMIFS(通讯通路门店!$AJ:$AJ,通讯通路门店!$S:$S,通讯客户沙盘!$G106)</f>
        <v>0</v>
      </c>
      <c r="X106" s="99">
        <f t="shared" si="5"/>
        <v>0</v>
      </c>
      <c r="Y106" s="99">
        <f>COUNTIFS(通讯通路门店!$S:$S,$G106,通讯通路门店!$J:$J,"荣耀体验店")+COUNTIFS(通讯通路门店!$S:$S,$G106,通讯通路门店!$J:$J,"荣耀授权专卖店")</f>
        <v>0</v>
      </c>
      <c r="Z106" s="99">
        <f>COUNTIFS(通讯通路门店!$S:$S,$G106,通讯通路门店!$J:$J,"VIVO体验店")</f>
        <v>0</v>
      </c>
      <c r="AA106" s="99">
        <f>COUNTIFS(通讯通路门店!$S:$S,$G106,通讯通路门店!$J:$J,"OPPO体验店")</f>
        <v>0</v>
      </c>
      <c r="AB106" s="99">
        <f>COUNTIFS(通讯通路门店!$S:$S,$G106,通讯通路门店!$J:$J,"华为授权体验店")+COUNTIFS(通讯通路门店!$S:$S,$G106,通讯通路门店!$J:$J,"华为堡垒店")</f>
        <v>0</v>
      </c>
      <c r="AC106" s="99">
        <f>COUNTIFS(通讯通路门店!$S:$S,$G106,通讯通路门店!$J:$J,"小米体验店")</f>
        <v>0</v>
      </c>
      <c r="AD106" s="99">
        <f>COUNTIFS(通讯通路门店!$S:$S,$G106,通讯通路门店!$J:$J,"苹果体验店")</f>
        <v>0</v>
      </c>
      <c r="AE106" s="99">
        <f>COUNTIFS(通讯通路门店!$S:$S,$G106,通讯通路门店!$J:$J,"其他品牌专卖店")</f>
        <v>0</v>
      </c>
      <c r="AF106" s="99">
        <f>SUMIFS(通讯通路门店!$BI:$BI,通讯通路门店!$S:$S,$G106)</f>
        <v>0</v>
      </c>
      <c r="AG106" s="99">
        <f>SUMIFS(通讯通路门店!$BH:$BH,通讯通路门店!$S:$S,$G106)</f>
        <v>0</v>
      </c>
      <c r="AH106" s="99">
        <f t="shared" si="6"/>
        <v>0</v>
      </c>
      <c r="AI106" s="99">
        <f>SUMIFS(通讯通路门店!$BB:$BB,通讯通路门店!$S:$S,$G106)</f>
        <v>0</v>
      </c>
      <c r="AJ106" s="99">
        <f>SUMIFS(通讯通路门店!$BE:$BE,通讯通路门店!$S:$S,$G106)</f>
        <v>0</v>
      </c>
      <c r="AK106" s="99">
        <f>SUMIFS(通讯通路门店!$BG:$BG,通讯通路门店!$S:$S,$G106)</f>
        <v>0</v>
      </c>
      <c r="AL106" s="99">
        <f>SUMIFS(通讯通路门店!$BC:$BC,通讯通路门店!$S:$S,$G106)</f>
        <v>0</v>
      </c>
      <c r="AM106" s="99">
        <f>SUMIFS(通讯通路门店!$BD:$BD,通讯通路门店!$S:$S,$G106)</f>
        <v>0</v>
      </c>
      <c r="AN106" s="99">
        <f>SUMIFS(通讯通路门店!$BF:$BF,通讯通路门店!$S:$S,$G106)</f>
        <v>0</v>
      </c>
      <c r="AO106" s="99">
        <f t="shared" si="7"/>
        <v>0</v>
      </c>
      <c r="AP106" s="99">
        <f>SUMIFS(通讯通路门店!$K:$K,通讯通路门店!$S:$S,$G106)</f>
        <v>0</v>
      </c>
      <c r="AQ106" s="83"/>
      <c r="AR106" s="99">
        <f>SUMIFS(通讯通路门店!$T:$T,通讯通路门店!$S:$S,$G106)</f>
        <v>0</v>
      </c>
      <c r="AS106" s="99">
        <f>SUMIFS(通讯通路门店!$U:$U,通讯通路门店!$S:$S,$G106)</f>
        <v>0</v>
      </c>
      <c r="AT106" s="99">
        <f>SUMIFS(通讯通路门店!$V:$V,通讯通路门店!$S:$S,$G106)</f>
        <v>0</v>
      </c>
      <c r="AU106" s="99">
        <f>SUMIFS(通讯通路门店!$W:$W,通讯通路门店!$S:$S,$G106)</f>
        <v>0</v>
      </c>
      <c r="AV106" s="99">
        <f>SUMIFS(通讯通路门店!$Z:$Z,通讯通路门店!$S:$S,$G106)</f>
        <v>0</v>
      </c>
      <c r="AW106" s="99">
        <f>SUMIFS(通讯通路门店!$AB:$AB,通讯通路门店!$S:$S,$G106)</f>
        <v>0</v>
      </c>
      <c r="AX106" s="99">
        <f>SUMIFS(通讯通路门店!$X:$X,通讯通路门店!$S:$S,$G106)</f>
        <v>0</v>
      </c>
      <c r="AY106" s="99">
        <f>SUMIFS(通讯通路门店!$Y:$Y,通讯通路门店!$S:$S,$G106)</f>
        <v>0</v>
      </c>
      <c r="AZ106" s="99">
        <f>SUMIFS(通讯通路门店!$AA:$AA,通讯通路门店!$S:$S,$G106)</f>
        <v>0</v>
      </c>
      <c r="BA106" s="99">
        <f t="shared" si="8"/>
        <v>0</v>
      </c>
      <c r="BB106" s="99">
        <f t="shared" si="9"/>
        <v>0</v>
      </c>
      <c r="BC106" s="99">
        <f>SUMIFS(通讯通路门店!$W:$W,通讯通路门店!$S:$S,$G106,通讯通路门店!$J:$J,"荣耀体验店")+SUMIFS(通讯通路门店!$W:$W,通讯通路门店!$S:$S,$G106,通讯通路门店!$J:$J,"荣耀授权专卖店")</f>
        <v>0</v>
      </c>
      <c r="BD106" s="99">
        <f>SUMIFS(通讯通路门店!$Z:$Z,通讯通路门店!$S:$S,$G106,通讯通路门店!$J:$J,"VIVO体验店")</f>
        <v>0</v>
      </c>
      <c r="BE106" s="99">
        <f>SUMIFS(通讯通路门店!$AB:$AB,通讯通路门店!$S:$S,$G106,通讯通路门店!$J:$J,"OPPO体验店")</f>
        <v>0</v>
      </c>
      <c r="BF106" s="99">
        <f>SUMIFS(通讯通路门店!$X:$X,通讯通路门店!$S:$S,$G106,通讯通路门店!$J:$J,"华为授权体验店")+SUMIFS(通讯通路门店!$AA:$AA,通讯通路门店!$S:$S,$G106,通讯通路门店!$J:$J,"华为堡垒店")</f>
        <v>0</v>
      </c>
      <c r="BG106" s="99">
        <f>SUMIFS(通讯通路门店!$Y:$Y,通讯通路门店!$S:$S,$G106,通讯通路门店!$J:$J,"小米体验店")</f>
        <v>0</v>
      </c>
      <c r="BH106" s="99">
        <f>SUMIFS(通讯通路门店!$AA:$AA,通讯通路门店!$S:$S,$G106,通讯通路门店!$J:$J,"苹果体验店")</f>
        <v>0</v>
      </c>
      <c r="BI106" s="99">
        <f>SUMIFS(通讯通路门店!$K:$K,通讯通路门店!$S:$S,$G106,通讯通路门店!$J:$J,"其他品牌专卖店")</f>
        <v>0</v>
      </c>
      <c r="BJ106" s="99">
        <f>SUMIFS(通讯通路门店!$AC:$AC,通讯通路门店!$S:$S,$G106)</f>
        <v>0</v>
      </c>
      <c r="BK106" s="99">
        <f>SUMIFS(通讯通路门店!$AD:$AD,通讯通路门店!$S:$S,$G106)</f>
        <v>0</v>
      </c>
      <c r="BL106" s="99">
        <f>SUMIFS(通讯通路门店!$AE:$AE,通讯通路门店!$S:$S,$G106)</f>
        <v>0</v>
      </c>
      <c r="BM106" s="99">
        <f>SUMIFS(通讯通路门店!$AF:$AF,通讯通路门店!$S:$S,$G106)</f>
        <v>0</v>
      </c>
      <c r="BN106" s="99">
        <f>SUMIFS(通讯通路门店!$AG:$AG,通讯通路门店!$S:$S,$G106)</f>
        <v>0</v>
      </c>
      <c r="BO106" s="99">
        <f>SUMIFS(通讯通路门店!$AH:$AH,通讯通路门店!$S:$S,$G106)</f>
        <v>0</v>
      </c>
      <c r="BP106" s="99">
        <f>SUMIFS(通讯通路门店!$AI:$AI,通讯通路门店!$S:$S,$G106)</f>
        <v>0</v>
      </c>
      <c r="BQ106" s="83"/>
    </row>
    <row r="107" spans="1:69">
      <c r="A107" s="99" t="str">
        <f>IFERROR(_xlfn.XLOOKUP($G107,通讯通路门店!$S$4:$S$993933,通讯通路门店!$A$4:$A$993933,0,0),"")</f>
        <v/>
      </c>
      <c r="B107" s="99" t="str">
        <f>IFERROR(_xlfn.XLOOKUP($G107,通讯通路门店!$S$4:$S$993933,通讯通路门店!$B$4:$B$993933,0,0),"")</f>
        <v/>
      </c>
      <c r="C107" s="99" t="str">
        <f>IFERROR(_xlfn.XLOOKUP($G107,通讯通路门店!$S$4:$S$993933,通讯通路门店!$C$4:$C$993933,0,0),"")</f>
        <v/>
      </c>
      <c r="D107" s="99" t="str">
        <f>IFERROR(_xlfn.XLOOKUP($G107,通讯通路门店!$S$4:$S$993933,通讯通路门店!$D$4:$D$993933,0,0),"")</f>
        <v/>
      </c>
      <c r="E107" s="83"/>
      <c r="F107" s="83"/>
      <c r="G107" s="101" t="e">
        <v>#N/A</v>
      </c>
      <c r="H107" s="102" t="str">
        <f>IFERROR(_xlfn.XLOOKUP($G107,通讯通路门店!$S$4:$S$993933,通讯通路门店!$R$4:$R$993933,0,0),"")</f>
        <v/>
      </c>
      <c r="I107" s="83"/>
      <c r="J107" s="83"/>
      <c r="K107" s="83"/>
      <c r="L107" s="83"/>
      <c r="M107" s="83"/>
      <c r="N107" s="83"/>
      <c r="O107" s="83"/>
      <c r="P107" s="83"/>
      <c r="Q107" s="83"/>
      <c r="R107" s="83"/>
      <c r="S107" s="83"/>
      <c r="T107" s="83"/>
      <c r="U107" s="99">
        <f>COUNTIF(通讯通路门店!$S:$S,$G107)</f>
        <v>0</v>
      </c>
      <c r="V107" s="99">
        <f>COUNTIFS(通讯通路门店!$S:$S,$G107,通讯通路门店!$J:$J,"综合卖场")</f>
        <v>0</v>
      </c>
      <c r="W107" s="99">
        <f>SUMIFS(通讯通路门店!$AJ:$AJ,通讯通路门店!$S:$S,通讯客户沙盘!$G107)</f>
        <v>0</v>
      </c>
      <c r="X107" s="99">
        <f t="shared" si="5"/>
        <v>0</v>
      </c>
      <c r="Y107" s="99">
        <f>COUNTIFS(通讯通路门店!$S:$S,$G107,通讯通路门店!$J:$J,"荣耀体验店")+COUNTIFS(通讯通路门店!$S:$S,$G107,通讯通路门店!$J:$J,"荣耀授权专卖店")</f>
        <v>0</v>
      </c>
      <c r="Z107" s="99">
        <f>COUNTIFS(通讯通路门店!$S:$S,$G107,通讯通路门店!$J:$J,"VIVO体验店")</f>
        <v>0</v>
      </c>
      <c r="AA107" s="99">
        <f>COUNTIFS(通讯通路门店!$S:$S,$G107,通讯通路门店!$J:$J,"OPPO体验店")</f>
        <v>0</v>
      </c>
      <c r="AB107" s="99">
        <f>COUNTIFS(通讯通路门店!$S:$S,$G107,通讯通路门店!$J:$J,"华为授权体验店")+COUNTIFS(通讯通路门店!$S:$S,$G107,通讯通路门店!$J:$J,"华为堡垒店")</f>
        <v>0</v>
      </c>
      <c r="AC107" s="99">
        <f>COUNTIFS(通讯通路门店!$S:$S,$G107,通讯通路门店!$J:$J,"小米体验店")</f>
        <v>0</v>
      </c>
      <c r="AD107" s="99">
        <f>COUNTIFS(通讯通路门店!$S:$S,$G107,通讯通路门店!$J:$J,"苹果体验店")</f>
        <v>0</v>
      </c>
      <c r="AE107" s="99">
        <f>COUNTIFS(通讯通路门店!$S:$S,$G107,通讯通路门店!$J:$J,"其他品牌专卖店")</f>
        <v>0</v>
      </c>
      <c r="AF107" s="99">
        <f>SUMIFS(通讯通路门店!$BI:$BI,通讯通路门店!$S:$S,$G107)</f>
        <v>0</v>
      </c>
      <c r="AG107" s="99">
        <f>SUMIFS(通讯通路门店!$BH:$BH,通讯通路门店!$S:$S,$G107)</f>
        <v>0</v>
      </c>
      <c r="AH107" s="99">
        <f t="shared" si="6"/>
        <v>0</v>
      </c>
      <c r="AI107" s="99">
        <f>SUMIFS(通讯通路门店!$BB:$BB,通讯通路门店!$S:$S,$G107)</f>
        <v>0</v>
      </c>
      <c r="AJ107" s="99">
        <f>SUMIFS(通讯通路门店!$BE:$BE,通讯通路门店!$S:$S,$G107)</f>
        <v>0</v>
      </c>
      <c r="AK107" s="99">
        <f>SUMIFS(通讯通路门店!$BG:$BG,通讯通路门店!$S:$S,$G107)</f>
        <v>0</v>
      </c>
      <c r="AL107" s="99">
        <f>SUMIFS(通讯通路门店!$BC:$BC,通讯通路门店!$S:$S,$G107)</f>
        <v>0</v>
      </c>
      <c r="AM107" s="99">
        <f>SUMIFS(通讯通路门店!$BD:$BD,通讯通路门店!$S:$S,$G107)</f>
        <v>0</v>
      </c>
      <c r="AN107" s="99">
        <f>SUMIFS(通讯通路门店!$BF:$BF,通讯通路门店!$S:$S,$G107)</f>
        <v>0</v>
      </c>
      <c r="AO107" s="99">
        <f t="shared" si="7"/>
        <v>0</v>
      </c>
      <c r="AP107" s="99">
        <f>SUMIFS(通讯通路门店!$K:$K,通讯通路门店!$S:$S,$G107)</f>
        <v>0</v>
      </c>
      <c r="AQ107" s="83"/>
      <c r="AR107" s="99">
        <f>SUMIFS(通讯通路门店!$T:$T,通讯通路门店!$S:$S,$G107)</f>
        <v>0</v>
      </c>
      <c r="AS107" s="99">
        <f>SUMIFS(通讯通路门店!$U:$U,通讯通路门店!$S:$S,$G107)</f>
        <v>0</v>
      </c>
      <c r="AT107" s="99">
        <f>SUMIFS(通讯通路门店!$V:$V,通讯通路门店!$S:$S,$G107)</f>
        <v>0</v>
      </c>
      <c r="AU107" s="99">
        <f>SUMIFS(通讯通路门店!$W:$W,通讯通路门店!$S:$S,$G107)</f>
        <v>0</v>
      </c>
      <c r="AV107" s="99">
        <f>SUMIFS(通讯通路门店!$Z:$Z,通讯通路门店!$S:$S,$G107)</f>
        <v>0</v>
      </c>
      <c r="AW107" s="99">
        <f>SUMIFS(通讯通路门店!$AB:$AB,通讯通路门店!$S:$S,$G107)</f>
        <v>0</v>
      </c>
      <c r="AX107" s="99">
        <f>SUMIFS(通讯通路门店!$X:$X,通讯通路门店!$S:$S,$G107)</f>
        <v>0</v>
      </c>
      <c r="AY107" s="99">
        <f>SUMIFS(通讯通路门店!$Y:$Y,通讯通路门店!$S:$S,$G107)</f>
        <v>0</v>
      </c>
      <c r="AZ107" s="99">
        <f>SUMIFS(通讯通路门店!$AA:$AA,通讯通路门店!$S:$S,$G107)</f>
        <v>0</v>
      </c>
      <c r="BA107" s="99">
        <f t="shared" si="8"/>
        <v>0</v>
      </c>
      <c r="BB107" s="99">
        <f t="shared" si="9"/>
        <v>0</v>
      </c>
      <c r="BC107" s="99">
        <f>SUMIFS(通讯通路门店!$W:$W,通讯通路门店!$S:$S,$G107,通讯通路门店!$J:$J,"荣耀体验店")+SUMIFS(通讯通路门店!$W:$W,通讯通路门店!$S:$S,$G107,通讯通路门店!$J:$J,"荣耀授权专卖店")</f>
        <v>0</v>
      </c>
      <c r="BD107" s="99">
        <f>SUMIFS(通讯通路门店!$Z:$Z,通讯通路门店!$S:$S,$G107,通讯通路门店!$J:$J,"VIVO体验店")</f>
        <v>0</v>
      </c>
      <c r="BE107" s="99">
        <f>SUMIFS(通讯通路门店!$AB:$AB,通讯通路门店!$S:$S,$G107,通讯通路门店!$J:$J,"OPPO体验店")</f>
        <v>0</v>
      </c>
      <c r="BF107" s="99">
        <f>SUMIFS(通讯通路门店!$X:$X,通讯通路门店!$S:$S,$G107,通讯通路门店!$J:$J,"华为授权体验店")+SUMIFS(通讯通路门店!$AA:$AA,通讯通路门店!$S:$S,$G107,通讯通路门店!$J:$J,"华为堡垒店")</f>
        <v>0</v>
      </c>
      <c r="BG107" s="99">
        <f>SUMIFS(通讯通路门店!$Y:$Y,通讯通路门店!$S:$S,$G107,通讯通路门店!$J:$J,"小米体验店")</f>
        <v>0</v>
      </c>
      <c r="BH107" s="99">
        <f>SUMIFS(通讯通路门店!$AA:$AA,通讯通路门店!$S:$S,$G107,通讯通路门店!$J:$J,"苹果体验店")</f>
        <v>0</v>
      </c>
      <c r="BI107" s="99">
        <f>SUMIFS(通讯通路门店!$K:$K,通讯通路门店!$S:$S,$G107,通讯通路门店!$J:$J,"其他品牌专卖店")</f>
        <v>0</v>
      </c>
      <c r="BJ107" s="99">
        <f>SUMIFS(通讯通路门店!$AC:$AC,通讯通路门店!$S:$S,$G107)</f>
        <v>0</v>
      </c>
      <c r="BK107" s="99">
        <f>SUMIFS(通讯通路门店!$AD:$AD,通讯通路门店!$S:$S,$G107)</f>
        <v>0</v>
      </c>
      <c r="BL107" s="99">
        <f>SUMIFS(通讯通路门店!$AE:$AE,通讯通路门店!$S:$S,$G107)</f>
        <v>0</v>
      </c>
      <c r="BM107" s="99">
        <f>SUMIFS(通讯通路门店!$AF:$AF,通讯通路门店!$S:$S,$G107)</f>
        <v>0</v>
      </c>
      <c r="BN107" s="99">
        <f>SUMIFS(通讯通路门店!$AG:$AG,通讯通路门店!$S:$S,$G107)</f>
        <v>0</v>
      </c>
      <c r="BO107" s="99">
        <f>SUMIFS(通讯通路门店!$AH:$AH,通讯通路门店!$S:$S,$G107)</f>
        <v>0</v>
      </c>
      <c r="BP107" s="99">
        <f>SUMIFS(通讯通路门店!$AI:$AI,通讯通路门店!$S:$S,$G107)</f>
        <v>0</v>
      </c>
      <c r="BQ107" s="83"/>
    </row>
    <row r="108" spans="1:69">
      <c r="A108" s="99" t="str">
        <f>IFERROR(_xlfn.XLOOKUP($G108,通讯通路门店!$S$4:$S$993933,通讯通路门店!$A$4:$A$993933,0,0),"")</f>
        <v/>
      </c>
      <c r="B108" s="99" t="str">
        <f>IFERROR(_xlfn.XLOOKUP($G108,通讯通路门店!$S$4:$S$993933,通讯通路门店!$B$4:$B$993933,0,0),"")</f>
        <v/>
      </c>
      <c r="C108" s="99" t="str">
        <f>IFERROR(_xlfn.XLOOKUP($G108,通讯通路门店!$S$4:$S$993933,通讯通路门店!$C$4:$C$993933,0,0),"")</f>
        <v/>
      </c>
      <c r="D108" s="99" t="str">
        <f>IFERROR(_xlfn.XLOOKUP($G108,通讯通路门店!$S$4:$S$993933,通讯通路门店!$D$4:$D$993933,0,0),"")</f>
        <v/>
      </c>
      <c r="E108" s="83"/>
      <c r="F108" s="83"/>
      <c r="G108" s="101" t="e">
        <v>#N/A</v>
      </c>
      <c r="H108" s="102" t="str">
        <f>IFERROR(_xlfn.XLOOKUP($G108,通讯通路门店!$S$4:$S$993933,通讯通路门店!$R$4:$R$993933,0,0),"")</f>
        <v/>
      </c>
      <c r="I108" s="83"/>
      <c r="J108" s="83"/>
      <c r="K108" s="83"/>
      <c r="L108" s="83"/>
      <c r="M108" s="83"/>
      <c r="N108" s="83"/>
      <c r="O108" s="83"/>
      <c r="P108" s="83"/>
      <c r="Q108" s="83"/>
      <c r="R108" s="83"/>
      <c r="S108" s="83"/>
      <c r="T108" s="83"/>
      <c r="U108" s="99">
        <f>COUNTIF(通讯通路门店!$S:$S,$G108)</f>
        <v>0</v>
      </c>
      <c r="V108" s="99">
        <f>COUNTIFS(通讯通路门店!$S:$S,$G108,通讯通路门店!$J:$J,"综合卖场")</f>
        <v>0</v>
      </c>
      <c r="W108" s="99">
        <f>SUMIFS(通讯通路门店!$AJ:$AJ,通讯通路门店!$S:$S,通讯客户沙盘!$G108)</f>
        <v>0</v>
      </c>
      <c r="X108" s="99">
        <f t="shared" si="5"/>
        <v>0</v>
      </c>
      <c r="Y108" s="99">
        <f>COUNTIFS(通讯通路门店!$S:$S,$G108,通讯通路门店!$J:$J,"荣耀体验店")+COUNTIFS(通讯通路门店!$S:$S,$G108,通讯通路门店!$J:$J,"荣耀授权专卖店")</f>
        <v>0</v>
      </c>
      <c r="Z108" s="99">
        <f>COUNTIFS(通讯通路门店!$S:$S,$G108,通讯通路门店!$J:$J,"VIVO体验店")</f>
        <v>0</v>
      </c>
      <c r="AA108" s="99">
        <f>COUNTIFS(通讯通路门店!$S:$S,$G108,通讯通路门店!$J:$J,"OPPO体验店")</f>
        <v>0</v>
      </c>
      <c r="AB108" s="99">
        <f>COUNTIFS(通讯通路门店!$S:$S,$G108,通讯通路门店!$J:$J,"华为授权体验店")+COUNTIFS(通讯通路门店!$S:$S,$G108,通讯通路门店!$J:$J,"华为堡垒店")</f>
        <v>0</v>
      </c>
      <c r="AC108" s="99">
        <f>COUNTIFS(通讯通路门店!$S:$S,$G108,通讯通路门店!$J:$J,"小米体验店")</f>
        <v>0</v>
      </c>
      <c r="AD108" s="99">
        <f>COUNTIFS(通讯通路门店!$S:$S,$G108,通讯通路门店!$J:$J,"苹果体验店")</f>
        <v>0</v>
      </c>
      <c r="AE108" s="99">
        <f>COUNTIFS(通讯通路门店!$S:$S,$G108,通讯通路门店!$J:$J,"其他品牌专卖店")</f>
        <v>0</v>
      </c>
      <c r="AF108" s="99">
        <f>SUMIFS(通讯通路门店!$BI:$BI,通讯通路门店!$S:$S,$G108)</f>
        <v>0</v>
      </c>
      <c r="AG108" s="99">
        <f>SUMIFS(通讯通路门店!$BH:$BH,通讯通路门店!$S:$S,$G108)</f>
        <v>0</v>
      </c>
      <c r="AH108" s="99">
        <f t="shared" si="6"/>
        <v>0</v>
      </c>
      <c r="AI108" s="99">
        <f>SUMIFS(通讯通路门店!$BB:$BB,通讯通路门店!$S:$S,$G108)</f>
        <v>0</v>
      </c>
      <c r="AJ108" s="99">
        <f>SUMIFS(通讯通路门店!$BE:$BE,通讯通路门店!$S:$S,$G108)</f>
        <v>0</v>
      </c>
      <c r="AK108" s="99">
        <f>SUMIFS(通讯通路门店!$BG:$BG,通讯通路门店!$S:$S,$G108)</f>
        <v>0</v>
      </c>
      <c r="AL108" s="99">
        <f>SUMIFS(通讯通路门店!$BC:$BC,通讯通路门店!$S:$S,$G108)</f>
        <v>0</v>
      </c>
      <c r="AM108" s="99">
        <f>SUMIFS(通讯通路门店!$BD:$BD,通讯通路门店!$S:$S,$G108)</f>
        <v>0</v>
      </c>
      <c r="AN108" s="99">
        <f>SUMIFS(通讯通路门店!$BF:$BF,通讯通路门店!$S:$S,$G108)</f>
        <v>0</v>
      </c>
      <c r="AO108" s="99">
        <f t="shared" si="7"/>
        <v>0</v>
      </c>
      <c r="AP108" s="99">
        <f>SUMIFS(通讯通路门店!$K:$K,通讯通路门店!$S:$S,$G108)</f>
        <v>0</v>
      </c>
      <c r="AQ108" s="83"/>
      <c r="AR108" s="99">
        <f>SUMIFS(通讯通路门店!$T:$T,通讯通路门店!$S:$S,$G108)</f>
        <v>0</v>
      </c>
      <c r="AS108" s="99">
        <f>SUMIFS(通讯通路门店!$U:$U,通讯通路门店!$S:$S,$G108)</f>
        <v>0</v>
      </c>
      <c r="AT108" s="99">
        <f>SUMIFS(通讯通路门店!$V:$V,通讯通路门店!$S:$S,$G108)</f>
        <v>0</v>
      </c>
      <c r="AU108" s="99">
        <f>SUMIFS(通讯通路门店!$W:$W,通讯通路门店!$S:$S,$G108)</f>
        <v>0</v>
      </c>
      <c r="AV108" s="99">
        <f>SUMIFS(通讯通路门店!$Z:$Z,通讯通路门店!$S:$S,$G108)</f>
        <v>0</v>
      </c>
      <c r="AW108" s="99">
        <f>SUMIFS(通讯通路门店!$AB:$AB,通讯通路门店!$S:$S,$G108)</f>
        <v>0</v>
      </c>
      <c r="AX108" s="99">
        <f>SUMIFS(通讯通路门店!$X:$X,通讯通路门店!$S:$S,$G108)</f>
        <v>0</v>
      </c>
      <c r="AY108" s="99">
        <f>SUMIFS(通讯通路门店!$Y:$Y,通讯通路门店!$S:$S,$G108)</f>
        <v>0</v>
      </c>
      <c r="AZ108" s="99">
        <f>SUMIFS(通讯通路门店!$AA:$AA,通讯通路门店!$S:$S,$G108)</f>
        <v>0</v>
      </c>
      <c r="BA108" s="99">
        <f t="shared" si="8"/>
        <v>0</v>
      </c>
      <c r="BB108" s="99">
        <f t="shared" si="9"/>
        <v>0</v>
      </c>
      <c r="BC108" s="99">
        <f>SUMIFS(通讯通路门店!$W:$W,通讯通路门店!$S:$S,$G108,通讯通路门店!$J:$J,"荣耀体验店")+SUMIFS(通讯通路门店!$W:$W,通讯通路门店!$S:$S,$G108,通讯通路门店!$J:$J,"荣耀授权专卖店")</f>
        <v>0</v>
      </c>
      <c r="BD108" s="99">
        <f>SUMIFS(通讯通路门店!$Z:$Z,通讯通路门店!$S:$S,$G108,通讯通路门店!$J:$J,"VIVO体验店")</f>
        <v>0</v>
      </c>
      <c r="BE108" s="99">
        <f>SUMIFS(通讯通路门店!$AB:$AB,通讯通路门店!$S:$S,$G108,通讯通路门店!$J:$J,"OPPO体验店")</f>
        <v>0</v>
      </c>
      <c r="BF108" s="99">
        <f>SUMIFS(通讯通路门店!$X:$X,通讯通路门店!$S:$S,$G108,通讯通路门店!$J:$J,"华为授权体验店")+SUMIFS(通讯通路门店!$AA:$AA,通讯通路门店!$S:$S,$G108,通讯通路门店!$J:$J,"华为堡垒店")</f>
        <v>0</v>
      </c>
      <c r="BG108" s="99">
        <f>SUMIFS(通讯通路门店!$Y:$Y,通讯通路门店!$S:$S,$G108,通讯通路门店!$J:$J,"小米体验店")</f>
        <v>0</v>
      </c>
      <c r="BH108" s="99">
        <f>SUMIFS(通讯通路门店!$AA:$AA,通讯通路门店!$S:$S,$G108,通讯通路门店!$J:$J,"苹果体验店")</f>
        <v>0</v>
      </c>
      <c r="BI108" s="99">
        <f>SUMIFS(通讯通路门店!$K:$K,通讯通路门店!$S:$S,$G108,通讯通路门店!$J:$J,"其他品牌专卖店")</f>
        <v>0</v>
      </c>
      <c r="BJ108" s="99">
        <f>SUMIFS(通讯通路门店!$AC:$AC,通讯通路门店!$S:$S,$G108)</f>
        <v>0</v>
      </c>
      <c r="BK108" s="99">
        <f>SUMIFS(通讯通路门店!$AD:$AD,通讯通路门店!$S:$S,$G108)</f>
        <v>0</v>
      </c>
      <c r="BL108" s="99">
        <f>SUMIFS(通讯通路门店!$AE:$AE,通讯通路门店!$S:$S,$G108)</f>
        <v>0</v>
      </c>
      <c r="BM108" s="99">
        <f>SUMIFS(通讯通路门店!$AF:$AF,通讯通路门店!$S:$S,$G108)</f>
        <v>0</v>
      </c>
      <c r="BN108" s="99">
        <f>SUMIFS(通讯通路门店!$AG:$AG,通讯通路门店!$S:$S,$G108)</f>
        <v>0</v>
      </c>
      <c r="BO108" s="99">
        <f>SUMIFS(通讯通路门店!$AH:$AH,通讯通路门店!$S:$S,$G108)</f>
        <v>0</v>
      </c>
      <c r="BP108" s="99">
        <f>SUMIFS(通讯通路门店!$AI:$AI,通讯通路门店!$S:$S,$G108)</f>
        <v>0</v>
      </c>
      <c r="BQ108" s="83"/>
    </row>
    <row r="109" spans="1:69">
      <c r="A109" s="99" t="str">
        <f>IFERROR(_xlfn.XLOOKUP($G109,通讯通路门店!$S$4:$S$993933,通讯通路门店!$A$4:$A$993933,0,0),"")</f>
        <v/>
      </c>
      <c r="B109" s="99" t="str">
        <f>IFERROR(_xlfn.XLOOKUP($G109,通讯通路门店!$S$4:$S$993933,通讯通路门店!$B$4:$B$993933,0,0),"")</f>
        <v/>
      </c>
      <c r="C109" s="99" t="str">
        <f>IFERROR(_xlfn.XLOOKUP($G109,通讯通路门店!$S$4:$S$993933,通讯通路门店!$C$4:$C$993933,0,0),"")</f>
        <v/>
      </c>
      <c r="D109" s="99" t="str">
        <f>IFERROR(_xlfn.XLOOKUP($G109,通讯通路门店!$S$4:$S$993933,通讯通路门店!$D$4:$D$993933,0,0),"")</f>
        <v/>
      </c>
      <c r="E109" s="83"/>
      <c r="F109" s="83"/>
      <c r="G109" s="101" t="e">
        <v>#N/A</v>
      </c>
      <c r="H109" s="102" t="str">
        <f>IFERROR(_xlfn.XLOOKUP($G109,通讯通路门店!$S$4:$S$993933,通讯通路门店!$R$4:$R$993933,0,0),"")</f>
        <v/>
      </c>
      <c r="I109" s="83"/>
      <c r="J109" s="83"/>
      <c r="K109" s="83"/>
      <c r="L109" s="83"/>
      <c r="M109" s="83"/>
      <c r="N109" s="83"/>
      <c r="O109" s="83"/>
      <c r="P109" s="83"/>
      <c r="Q109" s="83"/>
      <c r="R109" s="83"/>
      <c r="S109" s="83"/>
      <c r="T109" s="83"/>
      <c r="U109" s="99">
        <f>COUNTIF(通讯通路门店!$S:$S,$G109)</f>
        <v>0</v>
      </c>
      <c r="V109" s="99">
        <f>COUNTIFS(通讯通路门店!$S:$S,$G109,通讯通路门店!$J:$J,"综合卖场")</f>
        <v>0</v>
      </c>
      <c r="W109" s="99">
        <f>SUMIFS(通讯通路门店!$AJ:$AJ,通讯通路门店!$S:$S,通讯客户沙盘!$G109)</f>
        <v>0</v>
      </c>
      <c r="X109" s="99">
        <f t="shared" si="5"/>
        <v>0</v>
      </c>
      <c r="Y109" s="99">
        <f>COUNTIFS(通讯通路门店!$S:$S,$G109,通讯通路门店!$J:$J,"荣耀体验店")+COUNTIFS(通讯通路门店!$S:$S,$G109,通讯通路门店!$J:$J,"荣耀授权专卖店")</f>
        <v>0</v>
      </c>
      <c r="Z109" s="99">
        <f>COUNTIFS(通讯通路门店!$S:$S,$G109,通讯通路门店!$J:$J,"VIVO体验店")</f>
        <v>0</v>
      </c>
      <c r="AA109" s="99">
        <f>COUNTIFS(通讯通路门店!$S:$S,$G109,通讯通路门店!$J:$J,"OPPO体验店")</f>
        <v>0</v>
      </c>
      <c r="AB109" s="99">
        <f>COUNTIFS(通讯通路门店!$S:$S,$G109,通讯通路门店!$J:$J,"华为授权体验店")+COUNTIFS(通讯通路门店!$S:$S,$G109,通讯通路门店!$J:$J,"华为堡垒店")</f>
        <v>0</v>
      </c>
      <c r="AC109" s="99">
        <f>COUNTIFS(通讯通路门店!$S:$S,$G109,通讯通路门店!$J:$J,"小米体验店")</f>
        <v>0</v>
      </c>
      <c r="AD109" s="99">
        <f>COUNTIFS(通讯通路门店!$S:$S,$G109,通讯通路门店!$J:$J,"苹果体验店")</f>
        <v>0</v>
      </c>
      <c r="AE109" s="99">
        <f>COUNTIFS(通讯通路门店!$S:$S,$G109,通讯通路门店!$J:$J,"其他品牌专卖店")</f>
        <v>0</v>
      </c>
      <c r="AF109" s="99">
        <f>SUMIFS(通讯通路门店!$BI:$BI,通讯通路门店!$S:$S,$G109)</f>
        <v>0</v>
      </c>
      <c r="AG109" s="99">
        <f>SUMIFS(通讯通路门店!$BH:$BH,通讯通路门店!$S:$S,$G109)</f>
        <v>0</v>
      </c>
      <c r="AH109" s="99">
        <f t="shared" si="6"/>
        <v>0</v>
      </c>
      <c r="AI109" s="99">
        <f>SUMIFS(通讯通路门店!$BB:$BB,通讯通路门店!$S:$S,$G109)</f>
        <v>0</v>
      </c>
      <c r="AJ109" s="99">
        <f>SUMIFS(通讯通路门店!$BE:$BE,通讯通路门店!$S:$S,$G109)</f>
        <v>0</v>
      </c>
      <c r="AK109" s="99">
        <f>SUMIFS(通讯通路门店!$BG:$BG,通讯通路门店!$S:$S,$G109)</f>
        <v>0</v>
      </c>
      <c r="AL109" s="99">
        <f>SUMIFS(通讯通路门店!$BC:$BC,通讯通路门店!$S:$S,$G109)</f>
        <v>0</v>
      </c>
      <c r="AM109" s="99">
        <f>SUMIFS(通讯通路门店!$BD:$BD,通讯通路门店!$S:$S,$G109)</f>
        <v>0</v>
      </c>
      <c r="AN109" s="99">
        <f>SUMIFS(通讯通路门店!$BF:$BF,通讯通路门店!$S:$S,$G109)</f>
        <v>0</v>
      </c>
      <c r="AO109" s="99">
        <f t="shared" si="7"/>
        <v>0</v>
      </c>
      <c r="AP109" s="99">
        <f>SUMIFS(通讯通路门店!$K:$K,通讯通路门店!$S:$S,$G109)</f>
        <v>0</v>
      </c>
      <c r="AQ109" s="83"/>
      <c r="AR109" s="99">
        <f>SUMIFS(通讯通路门店!$T:$T,通讯通路门店!$S:$S,$G109)</f>
        <v>0</v>
      </c>
      <c r="AS109" s="99">
        <f>SUMIFS(通讯通路门店!$U:$U,通讯通路门店!$S:$S,$G109)</f>
        <v>0</v>
      </c>
      <c r="AT109" s="99">
        <f>SUMIFS(通讯通路门店!$V:$V,通讯通路门店!$S:$S,$G109)</f>
        <v>0</v>
      </c>
      <c r="AU109" s="99">
        <f>SUMIFS(通讯通路门店!$W:$W,通讯通路门店!$S:$S,$G109)</f>
        <v>0</v>
      </c>
      <c r="AV109" s="99">
        <f>SUMIFS(通讯通路门店!$Z:$Z,通讯通路门店!$S:$S,$G109)</f>
        <v>0</v>
      </c>
      <c r="AW109" s="99">
        <f>SUMIFS(通讯通路门店!$AB:$AB,通讯通路门店!$S:$S,$G109)</f>
        <v>0</v>
      </c>
      <c r="AX109" s="99">
        <f>SUMIFS(通讯通路门店!$X:$X,通讯通路门店!$S:$S,$G109)</f>
        <v>0</v>
      </c>
      <c r="AY109" s="99">
        <f>SUMIFS(通讯通路门店!$Y:$Y,通讯通路门店!$S:$S,$G109)</f>
        <v>0</v>
      </c>
      <c r="AZ109" s="99">
        <f>SUMIFS(通讯通路门店!$AA:$AA,通讯通路门店!$S:$S,$G109)</f>
        <v>0</v>
      </c>
      <c r="BA109" s="99">
        <f t="shared" si="8"/>
        <v>0</v>
      </c>
      <c r="BB109" s="99">
        <f t="shared" si="9"/>
        <v>0</v>
      </c>
      <c r="BC109" s="99">
        <f>SUMIFS(通讯通路门店!$W:$W,通讯通路门店!$S:$S,$G109,通讯通路门店!$J:$J,"荣耀体验店")+SUMIFS(通讯通路门店!$W:$W,通讯通路门店!$S:$S,$G109,通讯通路门店!$J:$J,"荣耀授权专卖店")</f>
        <v>0</v>
      </c>
      <c r="BD109" s="99">
        <f>SUMIFS(通讯通路门店!$Z:$Z,通讯通路门店!$S:$S,$G109,通讯通路门店!$J:$J,"VIVO体验店")</f>
        <v>0</v>
      </c>
      <c r="BE109" s="99">
        <f>SUMIFS(通讯通路门店!$AB:$AB,通讯通路门店!$S:$S,$G109,通讯通路门店!$J:$J,"OPPO体验店")</f>
        <v>0</v>
      </c>
      <c r="BF109" s="99">
        <f>SUMIFS(通讯通路门店!$X:$X,通讯通路门店!$S:$S,$G109,通讯通路门店!$J:$J,"华为授权体验店")+SUMIFS(通讯通路门店!$AA:$AA,通讯通路门店!$S:$S,$G109,通讯通路门店!$J:$J,"华为堡垒店")</f>
        <v>0</v>
      </c>
      <c r="BG109" s="99">
        <f>SUMIFS(通讯通路门店!$Y:$Y,通讯通路门店!$S:$S,$G109,通讯通路门店!$J:$J,"小米体验店")</f>
        <v>0</v>
      </c>
      <c r="BH109" s="99">
        <f>SUMIFS(通讯通路门店!$AA:$AA,通讯通路门店!$S:$S,$G109,通讯通路门店!$J:$J,"苹果体验店")</f>
        <v>0</v>
      </c>
      <c r="BI109" s="99">
        <f>SUMIFS(通讯通路门店!$K:$K,通讯通路门店!$S:$S,$G109,通讯通路门店!$J:$J,"其他品牌专卖店")</f>
        <v>0</v>
      </c>
      <c r="BJ109" s="99">
        <f>SUMIFS(通讯通路门店!$AC:$AC,通讯通路门店!$S:$S,$G109)</f>
        <v>0</v>
      </c>
      <c r="BK109" s="99">
        <f>SUMIFS(通讯通路门店!$AD:$AD,通讯通路门店!$S:$S,$G109)</f>
        <v>0</v>
      </c>
      <c r="BL109" s="99">
        <f>SUMIFS(通讯通路门店!$AE:$AE,通讯通路门店!$S:$S,$G109)</f>
        <v>0</v>
      </c>
      <c r="BM109" s="99">
        <f>SUMIFS(通讯通路门店!$AF:$AF,通讯通路门店!$S:$S,$G109)</f>
        <v>0</v>
      </c>
      <c r="BN109" s="99">
        <f>SUMIFS(通讯通路门店!$AG:$AG,通讯通路门店!$S:$S,$G109)</f>
        <v>0</v>
      </c>
      <c r="BO109" s="99">
        <f>SUMIFS(通讯通路门店!$AH:$AH,通讯通路门店!$S:$S,$G109)</f>
        <v>0</v>
      </c>
      <c r="BP109" s="99">
        <f>SUMIFS(通讯通路门店!$AI:$AI,通讯通路门店!$S:$S,$G109)</f>
        <v>0</v>
      </c>
      <c r="BQ109" s="83"/>
    </row>
    <row r="110" spans="1:69">
      <c r="A110" s="99" t="str">
        <f>IFERROR(_xlfn.XLOOKUP($G110,通讯通路门店!$S$4:$S$993933,通讯通路门店!$A$4:$A$993933,0,0),"")</f>
        <v/>
      </c>
      <c r="B110" s="99" t="str">
        <f>IFERROR(_xlfn.XLOOKUP($G110,通讯通路门店!$S$4:$S$993933,通讯通路门店!$B$4:$B$993933,0,0),"")</f>
        <v/>
      </c>
      <c r="C110" s="99" t="str">
        <f>IFERROR(_xlfn.XLOOKUP($G110,通讯通路门店!$S$4:$S$993933,通讯通路门店!$C$4:$C$993933,0,0),"")</f>
        <v/>
      </c>
      <c r="D110" s="99" t="str">
        <f>IFERROR(_xlfn.XLOOKUP($G110,通讯通路门店!$S$4:$S$993933,通讯通路门店!$D$4:$D$993933,0,0),"")</f>
        <v/>
      </c>
      <c r="E110" s="83"/>
      <c r="F110" s="83"/>
      <c r="G110" s="101" t="e">
        <v>#N/A</v>
      </c>
      <c r="H110" s="102" t="str">
        <f>IFERROR(_xlfn.XLOOKUP($G110,通讯通路门店!$S$4:$S$993933,通讯通路门店!$R$4:$R$993933,0,0),"")</f>
        <v/>
      </c>
      <c r="I110" s="83"/>
      <c r="J110" s="83"/>
      <c r="K110" s="83"/>
      <c r="L110" s="83"/>
      <c r="M110" s="83"/>
      <c r="N110" s="83"/>
      <c r="O110" s="83"/>
      <c r="P110" s="83"/>
      <c r="Q110" s="83"/>
      <c r="R110" s="83"/>
      <c r="S110" s="83"/>
      <c r="T110" s="83"/>
      <c r="U110" s="99">
        <f>COUNTIF(通讯通路门店!$S:$S,$G110)</f>
        <v>0</v>
      </c>
      <c r="V110" s="99">
        <f>COUNTIFS(通讯通路门店!$S:$S,$G110,通讯通路门店!$J:$J,"综合卖场")</f>
        <v>0</v>
      </c>
      <c r="W110" s="99">
        <f>SUMIFS(通讯通路门店!$AJ:$AJ,通讯通路门店!$S:$S,通讯客户沙盘!$G110)</f>
        <v>0</v>
      </c>
      <c r="X110" s="99">
        <f t="shared" si="5"/>
        <v>0</v>
      </c>
      <c r="Y110" s="99">
        <f>COUNTIFS(通讯通路门店!$S:$S,$G110,通讯通路门店!$J:$J,"荣耀体验店")+COUNTIFS(通讯通路门店!$S:$S,$G110,通讯通路门店!$J:$J,"荣耀授权专卖店")</f>
        <v>0</v>
      </c>
      <c r="Z110" s="99">
        <f>COUNTIFS(通讯通路门店!$S:$S,$G110,通讯通路门店!$J:$J,"VIVO体验店")</f>
        <v>0</v>
      </c>
      <c r="AA110" s="99">
        <f>COUNTIFS(通讯通路门店!$S:$S,$G110,通讯通路门店!$J:$J,"OPPO体验店")</f>
        <v>0</v>
      </c>
      <c r="AB110" s="99">
        <f>COUNTIFS(通讯通路门店!$S:$S,$G110,通讯通路门店!$J:$J,"华为授权体验店")+COUNTIFS(通讯通路门店!$S:$S,$G110,通讯通路门店!$J:$J,"华为堡垒店")</f>
        <v>0</v>
      </c>
      <c r="AC110" s="99">
        <f>COUNTIFS(通讯通路门店!$S:$S,$G110,通讯通路门店!$J:$J,"小米体验店")</f>
        <v>0</v>
      </c>
      <c r="AD110" s="99">
        <f>COUNTIFS(通讯通路门店!$S:$S,$G110,通讯通路门店!$J:$J,"苹果体验店")</f>
        <v>0</v>
      </c>
      <c r="AE110" s="99">
        <f>COUNTIFS(通讯通路门店!$S:$S,$G110,通讯通路门店!$J:$J,"其他品牌专卖店")</f>
        <v>0</v>
      </c>
      <c r="AF110" s="99">
        <f>SUMIFS(通讯通路门店!$BI:$BI,通讯通路门店!$S:$S,$G110)</f>
        <v>0</v>
      </c>
      <c r="AG110" s="99">
        <f>SUMIFS(通讯通路门店!$BH:$BH,通讯通路门店!$S:$S,$G110)</f>
        <v>0</v>
      </c>
      <c r="AH110" s="99">
        <f t="shared" si="6"/>
        <v>0</v>
      </c>
      <c r="AI110" s="99">
        <f>SUMIFS(通讯通路门店!$BB:$BB,通讯通路门店!$S:$S,$G110)</f>
        <v>0</v>
      </c>
      <c r="AJ110" s="99">
        <f>SUMIFS(通讯通路门店!$BE:$BE,通讯通路门店!$S:$S,$G110)</f>
        <v>0</v>
      </c>
      <c r="AK110" s="99">
        <f>SUMIFS(通讯通路门店!$BG:$BG,通讯通路门店!$S:$S,$G110)</f>
        <v>0</v>
      </c>
      <c r="AL110" s="99">
        <f>SUMIFS(通讯通路门店!$BC:$BC,通讯通路门店!$S:$S,$G110)</f>
        <v>0</v>
      </c>
      <c r="AM110" s="99">
        <f>SUMIFS(通讯通路门店!$BD:$BD,通讯通路门店!$S:$S,$G110)</f>
        <v>0</v>
      </c>
      <c r="AN110" s="99">
        <f>SUMIFS(通讯通路门店!$BF:$BF,通讯通路门店!$S:$S,$G110)</f>
        <v>0</v>
      </c>
      <c r="AO110" s="99">
        <f t="shared" si="7"/>
        <v>0</v>
      </c>
      <c r="AP110" s="99">
        <f>SUMIFS(通讯通路门店!$K:$K,通讯通路门店!$S:$S,$G110)</f>
        <v>0</v>
      </c>
      <c r="AQ110" s="83"/>
      <c r="AR110" s="99">
        <f>SUMIFS(通讯通路门店!$T:$T,通讯通路门店!$S:$S,$G110)</f>
        <v>0</v>
      </c>
      <c r="AS110" s="99">
        <f>SUMIFS(通讯通路门店!$U:$U,通讯通路门店!$S:$S,$G110)</f>
        <v>0</v>
      </c>
      <c r="AT110" s="99">
        <f>SUMIFS(通讯通路门店!$V:$V,通讯通路门店!$S:$S,$G110)</f>
        <v>0</v>
      </c>
      <c r="AU110" s="99">
        <f>SUMIFS(通讯通路门店!$W:$W,通讯通路门店!$S:$S,$G110)</f>
        <v>0</v>
      </c>
      <c r="AV110" s="99">
        <f>SUMIFS(通讯通路门店!$Z:$Z,通讯通路门店!$S:$S,$G110)</f>
        <v>0</v>
      </c>
      <c r="AW110" s="99">
        <f>SUMIFS(通讯通路门店!$AB:$AB,通讯通路门店!$S:$S,$G110)</f>
        <v>0</v>
      </c>
      <c r="AX110" s="99">
        <f>SUMIFS(通讯通路门店!$X:$X,通讯通路门店!$S:$S,$G110)</f>
        <v>0</v>
      </c>
      <c r="AY110" s="99">
        <f>SUMIFS(通讯通路门店!$Y:$Y,通讯通路门店!$S:$S,$G110)</f>
        <v>0</v>
      </c>
      <c r="AZ110" s="99">
        <f>SUMIFS(通讯通路门店!$AA:$AA,通讯通路门店!$S:$S,$G110)</f>
        <v>0</v>
      </c>
      <c r="BA110" s="99">
        <f t="shared" si="8"/>
        <v>0</v>
      </c>
      <c r="BB110" s="99">
        <f t="shared" si="9"/>
        <v>0</v>
      </c>
      <c r="BC110" s="99">
        <f>SUMIFS(通讯通路门店!$W:$W,通讯通路门店!$S:$S,$G110,通讯通路门店!$J:$J,"荣耀体验店")+SUMIFS(通讯通路门店!$W:$W,通讯通路门店!$S:$S,$G110,通讯通路门店!$J:$J,"荣耀授权专卖店")</f>
        <v>0</v>
      </c>
      <c r="BD110" s="99">
        <f>SUMIFS(通讯通路门店!$Z:$Z,通讯通路门店!$S:$S,$G110,通讯通路门店!$J:$J,"VIVO体验店")</f>
        <v>0</v>
      </c>
      <c r="BE110" s="99">
        <f>SUMIFS(通讯通路门店!$AB:$AB,通讯通路门店!$S:$S,$G110,通讯通路门店!$J:$J,"OPPO体验店")</f>
        <v>0</v>
      </c>
      <c r="BF110" s="99">
        <f>SUMIFS(通讯通路门店!$X:$X,通讯通路门店!$S:$S,$G110,通讯通路门店!$J:$J,"华为授权体验店")+SUMIFS(通讯通路门店!$AA:$AA,通讯通路门店!$S:$S,$G110,通讯通路门店!$J:$J,"华为堡垒店")</f>
        <v>0</v>
      </c>
      <c r="BG110" s="99">
        <f>SUMIFS(通讯通路门店!$Y:$Y,通讯通路门店!$S:$S,$G110,通讯通路门店!$J:$J,"小米体验店")</f>
        <v>0</v>
      </c>
      <c r="BH110" s="99">
        <f>SUMIFS(通讯通路门店!$AA:$AA,通讯通路门店!$S:$S,$G110,通讯通路门店!$J:$J,"苹果体验店")</f>
        <v>0</v>
      </c>
      <c r="BI110" s="99">
        <f>SUMIFS(通讯通路门店!$K:$K,通讯通路门店!$S:$S,$G110,通讯通路门店!$J:$J,"其他品牌专卖店")</f>
        <v>0</v>
      </c>
      <c r="BJ110" s="99">
        <f>SUMIFS(通讯通路门店!$AC:$AC,通讯通路门店!$S:$S,$G110)</f>
        <v>0</v>
      </c>
      <c r="BK110" s="99">
        <f>SUMIFS(通讯通路门店!$AD:$AD,通讯通路门店!$S:$S,$G110)</f>
        <v>0</v>
      </c>
      <c r="BL110" s="99">
        <f>SUMIFS(通讯通路门店!$AE:$AE,通讯通路门店!$S:$S,$G110)</f>
        <v>0</v>
      </c>
      <c r="BM110" s="99">
        <f>SUMIFS(通讯通路门店!$AF:$AF,通讯通路门店!$S:$S,$G110)</f>
        <v>0</v>
      </c>
      <c r="BN110" s="99">
        <f>SUMIFS(通讯通路门店!$AG:$AG,通讯通路门店!$S:$S,$G110)</f>
        <v>0</v>
      </c>
      <c r="BO110" s="99">
        <f>SUMIFS(通讯通路门店!$AH:$AH,通讯通路门店!$S:$S,$G110)</f>
        <v>0</v>
      </c>
      <c r="BP110" s="99">
        <f>SUMIFS(通讯通路门店!$AI:$AI,通讯通路门店!$S:$S,$G110)</f>
        <v>0</v>
      </c>
      <c r="BQ110" s="83"/>
    </row>
    <row r="111" spans="1:69">
      <c r="A111" s="99" t="str">
        <f>IFERROR(_xlfn.XLOOKUP($G111,通讯通路门店!$S$4:$S$993933,通讯通路门店!$A$4:$A$993933,0,0),"")</f>
        <v/>
      </c>
      <c r="B111" s="99" t="str">
        <f>IFERROR(_xlfn.XLOOKUP($G111,通讯通路门店!$S$4:$S$993933,通讯通路门店!$B$4:$B$993933,0,0),"")</f>
        <v/>
      </c>
      <c r="C111" s="99" t="str">
        <f>IFERROR(_xlfn.XLOOKUP($G111,通讯通路门店!$S$4:$S$993933,通讯通路门店!$C$4:$C$993933,0,0),"")</f>
        <v/>
      </c>
      <c r="D111" s="99" t="str">
        <f>IFERROR(_xlfn.XLOOKUP($G111,通讯通路门店!$S$4:$S$993933,通讯通路门店!$D$4:$D$993933,0,0),"")</f>
        <v/>
      </c>
      <c r="E111" s="83"/>
      <c r="F111" s="83"/>
      <c r="G111" s="101" t="e">
        <v>#N/A</v>
      </c>
      <c r="H111" s="102" t="str">
        <f>IFERROR(_xlfn.XLOOKUP($G111,通讯通路门店!$S$4:$S$993933,通讯通路门店!$R$4:$R$993933,0,0),"")</f>
        <v/>
      </c>
      <c r="I111" s="83"/>
      <c r="J111" s="83"/>
      <c r="K111" s="83"/>
      <c r="L111" s="83"/>
      <c r="M111" s="83"/>
      <c r="N111" s="83"/>
      <c r="O111" s="83"/>
      <c r="P111" s="83"/>
      <c r="Q111" s="83"/>
      <c r="R111" s="83"/>
      <c r="S111" s="83"/>
      <c r="T111" s="83"/>
      <c r="U111" s="99">
        <f>COUNTIF(通讯通路门店!$S:$S,$G111)</f>
        <v>0</v>
      </c>
      <c r="V111" s="99">
        <f>COUNTIFS(通讯通路门店!$S:$S,$G111,通讯通路门店!$J:$J,"综合卖场")</f>
        <v>0</v>
      </c>
      <c r="W111" s="99">
        <f>SUMIFS(通讯通路门店!$AJ:$AJ,通讯通路门店!$S:$S,通讯客户沙盘!$G111)</f>
        <v>0</v>
      </c>
      <c r="X111" s="99">
        <f t="shared" si="5"/>
        <v>0</v>
      </c>
      <c r="Y111" s="99">
        <f>COUNTIFS(通讯通路门店!$S:$S,$G111,通讯通路门店!$J:$J,"荣耀体验店")+COUNTIFS(通讯通路门店!$S:$S,$G111,通讯通路门店!$J:$J,"荣耀授权专卖店")</f>
        <v>0</v>
      </c>
      <c r="Z111" s="99">
        <f>COUNTIFS(通讯通路门店!$S:$S,$G111,通讯通路门店!$J:$J,"VIVO体验店")</f>
        <v>0</v>
      </c>
      <c r="AA111" s="99">
        <f>COUNTIFS(通讯通路门店!$S:$S,$G111,通讯通路门店!$J:$J,"OPPO体验店")</f>
        <v>0</v>
      </c>
      <c r="AB111" s="99">
        <f>COUNTIFS(通讯通路门店!$S:$S,$G111,通讯通路门店!$J:$J,"华为授权体验店")+COUNTIFS(通讯通路门店!$S:$S,$G111,通讯通路门店!$J:$J,"华为堡垒店")</f>
        <v>0</v>
      </c>
      <c r="AC111" s="99">
        <f>COUNTIFS(通讯通路门店!$S:$S,$G111,通讯通路门店!$J:$J,"小米体验店")</f>
        <v>0</v>
      </c>
      <c r="AD111" s="99">
        <f>COUNTIFS(通讯通路门店!$S:$S,$G111,通讯通路门店!$J:$J,"苹果体验店")</f>
        <v>0</v>
      </c>
      <c r="AE111" s="99">
        <f>COUNTIFS(通讯通路门店!$S:$S,$G111,通讯通路门店!$J:$J,"其他品牌专卖店")</f>
        <v>0</v>
      </c>
      <c r="AF111" s="99">
        <f>SUMIFS(通讯通路门店!$BI:$BI,通讯通路门店!$S:$S,$G111)</f>
        <v>0</v>
      </c>
      <c r="AG111" s="99">
        <f>SUMIFS(通讯通路门店!$BH:$BH,通讯通路门店!$S:$S,$G111)</f>
        <v>0</v>
      </c>
      <c r="AH111" s="99">
        <f t="shared" si="6"/>
        <v>0</v>
      </c>
      <c r="AI111" s="99">
        <f>SUMIFS(通讯通路门店!$BB:$BB,通讯通路门店!$S:$S,$G111)</f>
        <v>0</v>
      </c>
      <c r="AJ111" s="99">
        <f>SUMIFS(通讯通路门店!$BE:$BE,通讯通路门店!$S:$S,$G111)</f>
        <v>0</v>
      </c>
      <c r="AK111" s="99">
        <f>SUMIFS(通讯通路门店!$BG:$BG,通讯通路门店!$S:$S,$G111)</f>
        <v>0</v>
      </c>
      <c r="AL111" s="99">
        <f>SUMIFS(通讯通路门店!$BC:$BC,通讯通路门店!$S:$S,$G111)</f>
        <v>0</v>
      </c>
      <c r="AM111" s="99">
        <f>SUMIFS(通讯通路门店!$BD:$BD,通讯通路门店!$S:$S,$G111)</f>
        <v>0</v>
      </c>
      <c r="AN111" s="99">
        <f>SUMIFS(通讯通路门店!$BF:$BF,通讯通路门店!$S:$S,$G111)</f>
        <v>0</v>
      </c>
      <c r="AO111" s="99">
        <f t="shared" si="7"/>
        <v>0</v>
      </c>
      <c r="AP111" s="99">
        <f>SUMIFS(通讯通路门店!$K:$K,通讯通路门店!$S:$S,$G111)</f>
        <v>0</v>
      </c>
      <c r="AQ111" s="83"/>
      <c r="AR111" s="99">
        <f>SUMIFS(通讯通路门店!$T:$T,通讯通路门店!$S:$S,$G111)</f>
        <v>0</v>
      </c>
      <c r="AS111" s="99">
        <f>SUMIFS(通讯通路门店!$U:$U,通讯通路门店!$S:$S,$G111)</f>
        <v>0</v>
      </c>
      <c r="AT111" s="99">
        <f>SUMIFS(通讯通路门店!$V:$V,通讯通路门店!$S:$S,$G111)</f>
        <v>0</v>
      </c>
      <c r="AU111" s="99">
        <f>SUMIFS(通讯通路门店!$W:$W,通讯通路门店!$S:$S,$G111)</f>
        <v>0</v>
      </c>
      <c r="AV111" s="99">
        <f>SUMIFS(通讯通路门店!$Z:$Z,通讯通路门店!$S:$S,$G111)</f>
        <v>0</v>
      </c>
      <c r="AW111" s="99">
        <f>SUMIFS(通讯通路门店!$AB:$AB,通讯通路门店!$S:$S,$G111)</f>
        <v>0</v>
      </c>
      <c r="AX111" s="99">
        <f>SUMIFS(通讯通路门店!$X:$X,通讯通路门店!$S:$S,$G111)</f>
        <v>0</v>
      </c>
      <c r="AY111" s="99">
        <f>SUMIFS(通讯通路门店!$Y:$Y,通讯通路门店!$S:$S,$G111)</f>
        <v>0</v>
      </c>
      <c r="AZ111" s="99">
        <f>SUMIFS(通讯通路门店!$AA:$AA,通讯通路门店!$S:$S,$G111)</f>
        <v>0</v>
      </c>
      <c r="BA111" s="99">
        <f t="shared" si="8"/>
        <v>0</v>
      </c>
      <c r="BB111" s="99">
        <f t="shared" si="9"/>
        <v>0</v>
      </c>
      <c r="BC111" s="99">
        <f>SUMIFS(通讯通路门店!$W:$W,通讯通路门店!$S:$S,$G111,通讯通路门店!$J:$J,"荣耀体验店")+SUMIFS(通讯通路门店!$W:$W,通讯通路门店!$S:$S,$G111,通讯通路门店!$J:$J,"荣耀授权专卖店")</f>
        <v>0</v>
      </c>
      <c r="BD111" s="99">
        <f>SUMIFS(通讯通路门店!$Z:$Z,通讯通路门店!$S:$S,$G111,通讯通路门店!$J:$J,"VIVO体验店")</f>
        <v>0</v>
      </c>
      <c r="BE111" s="99">
        <f>SUMIFS(通讯通路门店!$AB:$AB,通讯通路门店!$S:$S,$G111,通讯通路门店!$J:$J,"OPPO体验店")</f>
        <v>0</v>
      </c>
      <c r="BF111" s="99">
        <f>SUMIFS(通讯通路门店!$X:$X,通讯通路门店!$S:$S,$G111,通讯通路门店!$J:$J,"华为授权体验店")+SUMIFS(通讯通路门店!$AA:$AA,通讯通路门店!$S:$S,$G111,通讯通路门店!$J:$J,"华为堡垒店")</f>
        <v>0</v>
      </c>
      <c r="BG111" s="99">
        <f>SUMIFS(通讯通路门店!$Y:$Y,通讯通路门店!$S:$S,$G111,通讯通路门店!$J:$J,"小米体验店")</f>
        <v>0</v>
      </c>
      <c r="BH111" s="99">
        <f>SUMIFS(通讯通路门店!$AA:$AA,通讯通路门店!$S:$S,$G111,通讯通路门店!$J:$J,"苹果体验店")</f>
        <v>0</v>
      </c>
      <c r="BI111" s="99">
        <f>SUMIFS(通讯通路门店!$K:$K,通讯通路门店!$S:$S,$G111,通讯通路门店!$J:$J,"其他品牌专卖店")</f>
        <v>0</v>
      </c>
      <c r="BJ111" s="99">
        <f>SUMIFS(通讯通路门店!$AC:$AC,通讯通路门店!$S:$S,$G111)</f>
        <v>0</v>
      </c>
      <c r="BK111" s="99">
        <f>SUMIFS(通讯通路门店!$AD:$AD,通讯通路门店!$S:$S,$G111)</f>
        <v>0</v>
      </c>
      <c r="BL111" s="99">
        <f>SUMIFS(通讯通路门店!$AE:$AE,通讯通路门店!$S:$S,$G111)</f>
        <v>0</v>
      </c>
      <c r="BM111" s="99">
        <f>SUMIFS(通讯通路门店!$AF:$AF,通讯通路门店!$S:$S,$G111)</f>
        <v>0</v>
      </c>
      <c r="BN111" s="99">
        <f>SUMIFS(通讯通路门店!$AG:$AG,通讯通路门店!$S:$S,$G111)</f>
        <v>0</v>
      </c>
      <c r="BO111" s="99">
        <f>SUMIFS(通讯通路门店!$AH:$AH,通讯通路门店!$S:$S,$G111)</f>
        <v>0</v>
      </c>
      <c r="BP111" s="99">
        <f>SUMIFS(通讯通路门店!$AI:$AI,通讯通路门店!$S:$S,$G111)</f>
        <v>0</v>
      </c>
      <c r="BQ111" s="83"/>
    </row>
    <row r="112" spans="1:69">
      <c r="A112" s="99" t="str">
        <f>IFERROR(_xlfn.XLOOKUP($G112,通讯通路门店!$S$4:$S$993933,通讯通路门店!$A$4:$A$993933,0,0),"")</f>
        <v/>
      </c>
      <c r="B112" s="99" t="str">
        <f>IFERROR(_xlfn.XLOOKUP($G112,通讯通路门店!$S$4:$S$993933,通讯通路门店!$B$4:$B$993933,0,0),"")</f>
        <v/>
      </c>
      <c r="C112" s="99" t="str">
        <f>IFERROR(_xlfn.XLOOKUP($G112,通讯通路门店!$S$4:$S$993933,通讯通路门店!$C$4:$C$993933,0,0),"")</f>
        <v/>
      </c>
      <c r="D112" s="99" t="str">
        <f>IFERROR(_xlfn.XLOOKUP($G112,通讯通路门店!$S$4:$S$993933,通讯通路门店!$D$4:$D$993933,0,0),"")</f>
        <v/>
      </c>
      <c r="E112" s="83"/>
      <c r="F112" s="83"/>
      <c r="G112" s="101" t="e">
        <v>#N/A</v>
      </c>
      <c r="H112" s="102" t="str">
        <f>IFERROR(_xlfn.XLOOKUP($G112,通讯通路门店!$S$4:$S$993933,通讯通路门店!$R$4:$R$993933,0,0),"")</f>
        <v/>
      </c>
      <c r="I112" s="83"/>
      <c r="J112" s="83"/>
      <c r="K112" s="83"/>
      <c r="L112" s="83"/>
      <c r="M112" s="83"/>
      <c r="N112" s="83"/>
      <c r="O112" s="83"/>
      <c r="P112" s="83"/>
      <c r="Q112" s="83"/>
      <c r="R112" s="83"/>
      <c r="S112" s="83"/>
      <c r="T112" s="83"/>
      <c r="U112" s="99">
        <f>COUNTIF(通讯通路门店!$S:$S,$G112)</f>
        <v>0</v>
      </c>
      <c r="V112" s="99">
        <f>COUNTIFS(通讯通路门店!$S:$S,$G112,通讯通路门店!$J:$J,"综合卖场")</f>
        <v>0</v>
      </c>
      <c r="W112" s="99">
        <f>SUMIFS(通讯通路门店!$AJ:$AJ,通讯通路门店!$S:$S,通讯客户沙盘!$G112)</f>
        <v>0</v>
      </c>
      <c r="X112" s="99">
        <f t="shared" si="5"/>
        <v>0</v>
      </c>
      <c r="Y112" s="99">
        <f>COUNTIFS(通讯通路门店!$S:$S,$G112,通讯通路门店!$J:$J,"荣耀体验店")+COUNTIFS(通讯通路门店!$S:$S,$G112,通讯通路门店!$J:$J,"荣耀授权专卖店")</f>
        <v>0</v>
      </c>
      <c r="Z112" s="99">
        <f>COUNTIFS(通讯通路门店!$S:$S,$G112,通讯通路门店!$J:$J,"VIVO体验店")</f>
        <v>0</v>
      </c>
      <c r="AA112" s="99">
        <f>COUNTIFS(通讯通路门店!$S:$S,$G112,通讯通路门店!$J:$J,"OPPO体验店")</f>
        <v>0</v>
      </c>
      <c r="AB112" s="99">
        <f>COUNTIFS(通讯通路门店!$S:$S,$G112,通讯通路门店!$J:$J,"华为授权体验店")+COUNTIFS(通讯通路门店!$S:$S,$G112,通讯通路门店!$J:$J,"华为堡垒店")</f>
        <v>0</v>
      </c>
      <c r="AC112" s="99">
        <f>COUNTIFS(通讯通路门店!$S:$S,$G112,通讯通路门店!$J:$J,"小米体验店")</f>
        <v>0</v>
      </c>
      <c r="AD112" s="99">
        <f>COUNTIFS(通讯通路门店!$S:$S,$G112,通讯通路门店!$J:$J,"苹果体验店")</f>
        <v>0</v>
      </c>
      <c r="AE112" s="99">
        <f>COUNTIFS(通讯通路门店!$S:$S,$G112,通讯通路门店!$J:$J,"其他品牌专卖店")</f>
        <v>0</v>
      </c>
      <c r="AF112" s="99">
        <f>SUMIFS(通讯通路门店!$BI:$BI,通讯通路门店!$S:$S,$G112)</f>
        <v>0</v>
      </c>
      <c r="AG112" s="99">
        <f>SUMIFS(通讯通路门店!$BH:$BH,通讯通路门店!$S:$S,$G112)</f>
        <v>0</v>
      </c>
      <c r="AH112" s="99">
        <f t="shared" si="6"/>
        <v>0</v>
      </c>
      <c r="AI112" s="99">
        <f>SUMIFS(通讯通路门店!$BB:$BB,通讯通路门店!$S:$S,$G112)</f>
        <v>0</v>
      </c>
      <c r="AJ112" s="99">
        <f>SUMIFS(通讯通路门店!$BE:$BE,通讯通路门店!$S:$S,$G112)</f>
        <v>0</v>
      </c>
      <c r="AK112" s="99">
        <f>SUMIFS(通讯通路门店!$BG:$BG,通讯通路门店!$S:$S,$G112)</f>
        <v>0</v>
      </c>
      <c r="AL112" s="99">
        <f>SUMIFS(通讯通路门店!$BC:$BC,通讯通路门店!$S:$S,$G112)</f>
        <v>0</v>
      </c>
      <c r="AM112" s="99">
        <f>SUMIFS(通讯通路门店!$BD:$BD,通讯通路门店!$S:$S,$G112)</f>
        <v>0</v>
      </c>
      <c r="AN112" s="99">
        <f>SUMIFS(通讯通路门店!$BF:$BF,通讯通路门店!$S:$S,$G112)</f>
        <v>0</v>
      </c>
      <c r="AO112" s="99">
        <f t="shared" si="7"/>
        <v>0</v>
      </c>
      <c r="AP112" s="99">
        <f>SUMIFS(通讯通路门店!$K:$K,通讯通路门店!$S:$S,$G112)</f>
        <v>0</v>
      </c>
      <c r="AQ112" s="83"/>
      <c r="AR112" s="99">
        <f>SUMIFS(通讯通路门店!$T:$T,通讯通路门店!$S:$S,$G112)</f>
        <v>0</v>
      </c>
      <c r="AS112" s="99">
        <f>SUMIFS(通讯通路门店!$U:$U,通讯通路门店!$S:$S,$G112)</f>
        <v>0</v>
      </c>
      <c r="AT112" s="99">
        <f>SUMIFS(通讯通路门店!$V:$V,通讯通路门店!$S:$S,$G112)</f>
        <v>0</v>
      </c>
      <c r="AU112" s="99">
        <f>SUMIFS(通讯通路门店!$W:$W,通讯通路门店!$S:$S,$G112)</f>
        <v>0</v>
      </c>
      <c r="AV112" s="99">
        <f>SUMIFS(通讯通路门店!$Z:$Z,通讯通路门店!$S:$S,$G112)</f>
        <v>0</v>
      </c>
      <c r="AW112" s="99">
        <f>SUMIFS(通讯通路门店!$AB:$AB,通讯通路门店!$S:$S,$G112)</f>
        <v>0</v>
      </c>
      <c r="AX112" s="99">
        <f>SUMIFS(通讯通路门店!$X:$X,通讯通路门店!$S:$S,$G112)</f>
        <v>0</v>
      </c>
      <c r="AY112" s="99">
        <f>SUMIFS(通讯通路门店!$Y:$Y,通讯通路门店!$S:$S,$G112)</f>
        <v>0</v>
      </c>
      <c r="AZ112" s="99">
        <f>SUMIFS(通讯通路门店!$AA:$AA,通讯通路门店!$S:$S,$G112)</f>
        <v>0</v>
      </c>
      <c r="BA112" s="99">
        <f t="shared" si="8"/>
        <v>0</v>
      </c>
      <c r="BB112" s="99">
        <f t="shared" si="9"/>
        <v>0</v>
      </c>
      <c r="BC112" s="99">
        <f>SUMIFS(通讯通路门店!$W:$W,通讯通路门店!$S:$S,$G112,通讯通路门店!$J:$J,"荣耀体验店")+SUMIFS(通讯通路门店!$W:$W,通讯通路门店!$S:$S,$G112,通讯通路门店!$J:$J,"荣耀授权专卖店")</f>
        <v>0</v>
      </c>
      <c r="BD112" s="99">
        <f>SUMIFS(通讯通路门店!$Z:$Z,通讯通路门店!$S:$S,$G112,通讯通路门店!$J:$J,"VIVO体验店")</f>
        <v>0</v>
      </c>
      <c r="BE112" s="99">
        <f>SUMIFS(通讯通路门店!$AB:$AB,通讯通路门店!$S:$S,$G112,通讯通路门店!$J:$J,"OPPO体验店")</f>
        <v>0</v>
      </c>
      <c r="BF112" s="99">
        <f>SUMIFS(通讯通路门店!$X:$X,通讯通路门店!$S:$S,$G112,通讯通路门店!$J:$J,"华为授权体验店")+SUMIFS(通讯通路门店!$AA:$AA,通讯通路门店!$S:$S,$G112,通讯通路门店!$J:$J,"华为堡垒店")</f>
        <v>0</v>
      </c>
      <c r="BG112" s="99">
        <f>SUMIFS(通讯通路门店!$Y:$Y,通讯通路门店!$S:$S,$G112,通讯通路门店!$J:$J,"小米体验店")</f>
        <v>0</v>
      </c>
      <c r="BH112" s="99">
        <f>SUMIFS(通讯通路门店!$AA:$AA,通讯通路门店!$S:$S,$G112,通讯通路门店!$J:$J,"苹果体验店")</f>
        <v>0</v>
      </c>
      <c r="BI112" s="99">
        <f>SUMIFS(通讯通路门店!$K:$K,通讯通路门店!$S:$S,$G112,通讯通路门店!$J:$J,"其他品牌专卖店")</f>
        <v>0</v>
      </c>
      <c r="BJ112" s="99">
        <f>SUMIFS(通讯通路门店!$AC:$AC,通讯通路门店!$S:$S,$G112)</f>
        <v>0</v>
      </c>
      <c r="BK112" s="99">
        <f>SUMIFS(通讯通路门店!$AD:$AD,通讯通路门店!$S:$S,$G112)</f>
        <v>0</v>
      </c>
      <c r="BL112" s="99">
        <f>SUMIFS(通讯通路门店!$AE:$AE,通讯通路门店!$S:$S,$G112)</f>
        <v>0</v>
      </c>
      <c r="BM112" s="99">
        <f>SUMIFS(通讯通路门店!$AF:$AF,通讯通路门店!$S:$S,$G112)</f>
        <v>0</v>
      </c>
      <c r="BN112" s="99">
        <f>SUMIFS(通讯通路门店!$AG:$AG,通讯通路门店!$S:$S,$G112)</f>
        <v>0</v>
      </c>
      <c r="BO112" s="99">
        <f>SUMIFS(通讯通路门店!$AH:$AH,通讯通路门店!$S:$S,$G112)</f>
        <v>0</v>
      </c>
      <c r="BP112" s="99">
        <f>SUMIFS(通讯通路门店!$AI:$AI,通讯通路门店!$S:$S,$G112)</f>
        <v>0</v>
      </c>
      <c r="BQ112" s="83"/>
    </row>
    <row r="113" spans="1:69">
      <c r="A113" s="99" t="str">
        <f>IFERROR(_xlfn.XLOOKUP($G113,通讯通路门店!$S$4:$S$993933,通讯通路门店!$A$4:$A$993933,0,0),"")</f>
        <v/>
      </c>
      <c r="B113" s="99" t="str">
        <f>IFERROR(_xlfn.XLOOKUP($G113,通讯通路门店!$S$4:$S$993933,通讯通路门店!$B$4:$B$993933,0,0),"")</f>
        <v/>
      </c>
      <c r="C113" s="99" t="str">
        <f>IFERROR(_xlfn.XLOOKUP($G113,通讯通路门店!$S$4:$S$993933,通讯通路门店!$C$4:$C$993933,0,0),"")</f>
        <v/>
      </c>
      <c r="D113" s="99" t="str">
        <f>IFERROR(_xlfn.XLOOKUP($G113,通讯通路门店!$S$4:$S$993933,通讯通路门店!$D$4:$D$993933,0,0),"")</f>
        <v/>
      </c>
      <c r="E113" s="83"/>
      <c r="F113" s="83"/>
      <c r="G113" s="101" t="e">
        <v>#N/A</v>
      </c>
      <c r="H113" s="102" t="str">
        <f>IFERROR(_xlfn.XLOOKUP($G113,通讯通路门店!$S$4:$S$993933,通讯通路门店!$R$4:$R$993933,0,0),"")</f>
        <v/>
      </c>
      <c r="I113" s="83"/>
      <c r="J113" s="83"/>
      <c r="K113" s="83"/>
      <c r="L113" s="83"/>
      <c r="M113" s="83"/>
      <c r="N113" s="83"/>
      <c r="O113" s="83"/>
      <c r="P113" s="83"/>
      <c r="Q113" s="83"/>
      <c r="R113" s="83"/>
      <c r="S113" s="83"/>
      <c r="T113" s="83"/>
      <c r="U113" s="99">
        <f>COUNTIF(通讯通路门店!$S:$S,$G113)</f>
        <v>0</v>
      </c>
      <c r="V113" s="99">
        <f>COUNTIFS(通讯通路门店!$S:$S,$G113,通讯通路门店!$J:$J,"综合卖场")</f>
        <v>0</v>
      </c>
      <c r="W113" s="99">
        <f>SUMIFS(通讯通路门店!$AJ:$AJ,通讯通路门店!$S:$S,通讯客户沙盘!$G113)</f>
        <v>0</v>
      </c>
      <c r="X113" s="99">
        <f t="shared" si="5"/>
        <v>0</v>
      </c>
      <c r="Y113" s="99">
        <f>COUNTIFS(通讯通路门店!$S:$S,$G113,通讯通路门店!$J:$J,"荣耀体验店")+COUNTIFS(通讯通路门店!$S:$S,$G113,通讯通路门店!$J:$J,"荣耀授权专卖店")</f>
        <v>0</v>
      </c>
      <c r="Z113" s="99">
        <f>COUNTIFS(通讯通路门店!$S:$S,$G113,通讯通路门店!$J:$J,"VIVO体验店")</f>
        <v>0</v>
      </c>
      <c r="AA113" s="99">
        <f>COUNTIFS(通讯通路门店!$S:$S,$G113,通讯通路门店!$J:$J,"OPPO体验店")</f>
        <v>0</v>
      </c>
      <c r="AB113" s="99">
        <f>COUNTIFS(通讯通路门店!$S:$S,$G113,通讯通路门店!$J:$J,"华为授权体验店")+COUNTIFS(通讯通路门店!$S:$S,$G113,通讯通路门店!$J:$J,"华为堡垒店")</f>
        <v>0</v>
      </c>
      <c r="AC113" s="99">
        <f>COUNTIFS(通讯通路门店!$S:$S,$G113,通讯通路门店!$J:$J,"小米体验店")</f>
        <v>0</v>
      </c>
      <c r="AD113" s="99">
        <f>COUNTIFS(通讯通路门店!$S:$S,$G113,通讯通路门店!$J:$J,"苹果体验店")</f>
        <v>0</v>
      </c>
      <c r="AE113" s="99">
        <f>COUNTIFS(通讯通路门店!$S:$S,$G113,通讯通路门店!$J:$J,"其他品牌专卖店")</f>
        <v>0</v>
      </c>
      <c r="AF113" s="99">
        <f>SUMIFS(通讯通路门店!$BI:$BI,通讯通路门店!$S:$S,$G113)</f>
        <v>0</v>
      </c>
      <c r="AG113" s="99">
        <f>SUMIFS(通讯通路门店!$BH:$BH,通讯通路门店!$S:$S,$G113)</f>
        <v>0</v>
      </c>
      <c r="AH113" s="99">
        <f t="shared" si="6"/>
        <v>0</v>
      </c>
      <c r="AI113" s="99">
        <f>SUMIFS(通讯通路门店!$BB:$BB,通讯通路门店!$S:$S,$G113)</f>
        <v>0</v>
      </c>
      <c r="AJ113" s="99">
        <f>SUMIFS(通讯通路门店!$BE:$BE,通讯通路门店!$S:$S,$G113)</f>
        <v>0</v>
      </c>
      <c r="AK113" s="99">
        <f>SUMIFS(通讯通路门店!$BG:$BG,通讯通路门店!$S:$S,$G113)</f>
        <v>0</v>
      </c>
      <c r="AL113" s="99">
        <f>SUMIFS(通讯通路门店!$BC:$BC,通讯通路门店!$S:$S,$G113)</f>
        <v>0</v>
      </c>
      <c r="AM113" s="99">
        <f>SUMIFS(通讯通路门店!$BD:$BD,通讯通路门店!$S:$S,$G113)</f>
        <v>0</v>
      </c>
      <c r="AN113" s="99">
        <f>SUMIFS(通讯通路门店!$BF:$BF,通讯通路门店!$S:$S,$G113)</f>
        <v>0</v>
      </c>
      <c r="AO113" s="99">
        <f t="shared" si="7"/>
        <v>0</v>
      </c>
      <c r="AP113" s="99">
        <f>SUMIFS(通讯通路门店!$K:$K,通讯通路门店!$S:$S,$G113)</f>
        <v>0</v>
      </c>
      <c r="AQ113" s="83"/>
      <c r="AR113" s="99">
        <f>SUMIFS(通讯通路门店!$T:$T,通讯通路门店!$S:$S,$G113)</f>
        <v>0</v>
      </c>
      <c r="AS113" s="99">
        <f>SUMIFS(通讯通路门店!$U:$U,通讯通路门店!$S:$S,$G113)</f>
        <v>0</v>
      </c>
      <c r="AT113" s="99">
        <f>SUMIFS(通讯通路门店!$V:$V,通讯通路门店!$S:$S,$G113)</f>
        <v>0</v>
      </c>
      <c r="AU113" s="99">
        <f>SUMIFS(通讯通路门店!$W:$W,通讯通路门店!$S:$S,$G113)</f>
        <v>0</v>
      </c>
      <c r="AV113" s="99">
        <f>SUMIFS(通讯通路门店!$Z:$Z,通讯通路门店!$S:$S,$G113)</f>
        <v>0</v>
      </c>
      <c r="AW113" s="99">
        <f>SUMIFS(通讯通路门店!$AB:$AB,通讯通路门店!$S:$S,$G113)</f>
        <v>0</v>
      </c>
      <c r="AX113" s="99">
        <f>SUMIFS(通讯通路门店!$X:$X,通讯通路门店!$S:$S,$G113)</f>
        <v>0</v>
      </c>
      <c r="AY113" s="99">
        <f>SUMIFS(通讯通路门店!$Y:$Y,通讯通路门店!$S:$S,$G113)</f>
        <v>0</v>
      </c>
      <c r="AZ113" s="99">
        <f>SUMIFS(通讯通路门店!$AA:$AA,通讯通路门店!$S:$S,$G113)</f>
        <v>0</v>
      </c>
      <c r="BA113" s="99">
        <f t="shared" si="8"/>
        <v>0</v>
      </c>
      <c r="BB113" s="99">
        <f t="shared" si="9"/>
        <v>0</v>
      </c>
      <c r="BC113" s="99">
        <f>SUMIFS(通讯通路门店!$W:$W,通讯通路门店!$S:$S,$G113,通讯通路门店!$J:$J,"荣耀体验店")+SUMIFS(通讯通路门店!$W:$W,通讯通路门店!$S:$S,$G113,通讯通路门店!$J:$J,"荣耀授权专卖店")</f>
        <v>0</v>
      </c>
      <c r="BD113" s="99">
        <f>SUMIFS(通讯通路门店!$Z:$Z,通讯通路门店!$S:$S,$G113,通讯通路门店!$J:$J,"VIVO体验店")</f>
        <v>0</v>
      </c>
      <c r="BE113" s="99">
        <f>SUMIFS(通讯通路门店!$AB:$AB,通讯通路门店!$S:$S,$G113,通讯通路门店!$J:$J,"OPPO体验店")</f>
        <v>0</v>
      </c>
      <c r="BF113" s="99">
        <f>SUMIFS(通讯通路门店!$X:$X,通讯通路门店!$S:$S,$G113,通讯通路门店!$J:$J,"华为授权体验店")+SUMIFS(通讯通路门店!$AA:$AA,通讯通路门店!$S:$S,$G113,通讯通路门店!$J:$J,"华为堡垒店")</f>
        <v>0</v>
      </c>
      <c r="BG113" s="99">
        <f>SUMIFS(通讯通路门店!$Y:$Y,通讯通路门店!$S:$S,$G113,通讯通路门店!$J:$J,"小米体验店")</f>
        <v>0</v>
      </c>
      <c r="BH113" s="99">
        <f>SUMIFS(通讯通路门店!$AA:$AA,通讯通路门店!$S:$S,$G113,通讯通路门店!$J:$J,"苹果体验店")</f>
        <v>0</v>
      </c>
      <c r="BI113" s="99">
        <f>SUMIFS(通讯通路门店!$K:$K,通讯通路门店!$S:$S,$G113,通讯通路门店!$J:$J,"其他品牌专卖店")</f>
        <v>0</v>
      </c>
      <c r="BJ113" s="99">
        <f>SUMIFS(通讯通路门店!$AC:$AC,通讯通路门店!$S:$S,$G113)</f>
        <v>0</v>
      </c>
      <c r="BK113" s="99">
        <f>SUMIFS(通讯通路门店!$AD:$AD,通讯通路门店!$S:$S,$G113)</f>
        <v>0</v>
      </c>
      <c r="BL113" s="99">
        <f>SUMIFS(通讯通路门店!$AE:$AE,通讯通路门店!$S:$S,$G113)</f>
        <v>0</v>
      </c>
      <c r="BM113" s="99">
        <f>SUMIFS(通讯通路门店!$AF:$AF,通讯通路门店!$S:$S,$G113)</f>
        <v>0</v>
      </c>
      <c r="BN113" s="99">
        <f>SUMIFS(通讯通路门店!$AG:$AG,通讯通路门店!$S:$S,$G113)</f>
        <v>0</v>
      </c>
      <c r="BO113" s="99">
        <f>SUMIFS(通讯通路门店!$AH:$AH,通讯通路门店!$S:$S,$G113)</f>
        <v>0</v>
      </c>
      <c r="BP113" s="99">
        <f>SUMIFS(通讯通路门店!$AI:$AI,通讯通路门店!$S:$S,$G113)</f>
        <v>0</v>
      </c>
      <c r="BQ113" s="83"/>
    </row>
    <row r="114" spans="1:69">
      <c r="A114" s="99" t="str">
        <f>IFERROR(_xlfn.XLOOKUP($G114,通讯通路门店!$S$4:$S$993933,通讯通路门店!$A$4:$A$993933,0,0),"")</f>
        <v/>
      </c>
      <c r="B114" s="99" t="str">
        <f>IFERROR(_xlfn.XLOOKUP($G114,通讯通路门店!$S$4:$S$993933,通讯通路门店!$B$4:$B$993933,0,0),"")</f>
        <v/>
      </c>
      <c r="C114" s="99" t="str">
        <f>IFERROR(_xlfn.XLOOKUP($G114,通讯通路门店!$S$4:$S$993933,通讯通路门店!$C$4:$C$993933,0,0),"")</f>
        <v/>
      </c>
      <c r="D114" s="99" t="str">
        <f>IFERROR(_xlfn.XLOOKUP($G114,通讯通路门店!$S$4:$S$993933,通讯通路门店!$D$4:$D$993933,0,0),"")</f>
        <v/>
      </c>
      <c r="E114" s="83"/>
      <c r="F114" s="83"/>
      <c r="G114" s="101" t="e">
        <v>#N/A</v>
      </c>
      <c r="H114" s="102" t="str">
        <f>IFERROR(_xlfn.XLOOKUP($G114,通讯通路门店!$S$4:$S$993933,通讯通路门店!$R$4:$R$993933,0,0),"")</f>
        <v/>
      </c>
      <c r="I114" s="83"/>
      <c r="J114" s="83"/>
      <c r="K114" s="83"/>
      <c r="L114" s="83"/>
      <c r="M114" s="83"/>
      <c r="N114" s="83"/>
      <c r="O114" s="83"/>
      <c r="P114" s="83"/>
      <c r="Q114" s="83"/>
      <c r="R114" s="83"/>
      <c r="S114" s="83"/>
      <c r="T114" s="83"/>
      <c r="U114" s="99">
        <f>COUNTIF(通讯通路门店!$S:$S,$G114)</f>
        <v>0</v>
      </c>
      <c r="V114" s="99">
        <f>COUNTIFS(通讯通路门店!$S:$S,$G114,通讯通路门店!$J:$J,"综合卖场")</f>
        <v>0</v>
      </c>
      <c r="W114" s="99">
        <f>SUMIFS(通讯通路门店!$AJ:$AJ,通讯通路门店!$S:$S,通讯客户沙盘!$G114)</f>
        <v>0</v>
      </c>
      <c r="X114" s="99">
        <f t="shared" si="5"/>
        <v>0</v>
      </c>
      <c r="Y114" s="99">
        <f>COUNTIFS(通讯通路门店!$S:$S,$G114,通讯通路门店!$J:$J,"荣耀体验店")+COUNTIFS(通讯通路门店!$S:$S,$G114,通讯通路门店!$J:$J,"荣耀授权专卖店")</f>
        <v>0</v>
      </c>
      <c r="Z114" s="99">
        <f>COUNTIFS(通讯通路门店!$S:$S,$G114,通讯通路门店!$J:$J,"VIVO体验店")</f>
        <v>0</v>
      </c>
      <c r="AA114" s="99">
        <f>COUNTIFS(通讯通路门店!$S:$S,$G114,通讯通路门店!$J:$J,"OPPO体验店")</f>
        <v>0</v>
      </c>
      <c r="AB114" s="99">
        <f>COUNTIFS(通讯通路门店!$S:$S,$G114,通讯通路门店!$J:$J,"华为授权体验店")+COUNTIFS(通讯通路门店!$S:$S,$G114,通讯通路门店!$J:$J,"华为堡垒店")</f>
        <v>0</v>
      </c>
      <c r="AC114" s="99">
        <f>COUNTIFS(通讯通路门店!$S:$S,$G114,通讯通路门店!$J:$J,"小米体验店")</f>
        <v>0</v>
      </c>
      <c r="AD114" s="99">
        <f>COUNTIFS(通讯通路门店!$S:$S,$G114,通讯通路门店!$J:$J,"苹果体验店")</f>
        <v>0</v>
      </c>
      <c r="AE114" s="99">
        <f>COUNTIFS(通讯通路门店!$S:$S,$G114,通讯通路门店!$J:$J,"其他品牌专卖店")</f>
        <v>0</v>
      </c>
      <c r="AF114" s="99">
        <f>SUMIFS(通讯通路门店!$BI:$BI,通讯通路门店!$S:$S,$G114)</f>
        <v>0</v>
      </c>
      <c r="AG114" s="99">
        <f>SUMIFS(通讯通路门店!$BH:$BH,通讯通路门店!$S:$S,$G114)</f>
        <v>0</v>
      </c>
      <c r="AH114" s="99">
        <f t="shared" si="6"/>
        <v>0</v>
      </c>
      <c r="AI114" s="99">
        <f>SUMIFS(通讯通路门店!$BB:$BB,通讯通路门店!$S:$S,$G114)</f>
        <v>0</v>
      </c>
      <c r="AJ114" s="99">
        <f>SUMIFS(通讯通路门店!$BE:$BE,通讯通路门店!$S:$S,$G114)</f>
        <v>0</v>
      </c>
      <c r="AK114" s="99">
        <f>SUMIFS(通讯通路门店!$BG:$BG,通讯通路门店!$S:$S,$G114)</f>
        <v>0</v>
      </c>
      <c r="AL114" s="99">
        <f>SUMIFS(通讯通路门店!$BC:$BC,通讯通路门店!$S:$S,$G114)</f>
        <v>0</v>
      </c>
      <c r="AM114" s="99">
        <f>SUMIFS(通讯通路门店!$BD:$BD,通讯通路门店!$S:$S,$G114)</f>
        <v>0</v>
      </c>
      <c r="AN114" s="99">
        <f>SUMIFS(通讯通路门店!$BF:$BF,通讯通路门店!$S:$S,$G114)</f>
        <v>0</v>
      </c>
      <c r="AO114" s="99">
        <f t="shared" si="7"/>
        <v>0</v>
      </c>
      <c r="AP114" s="99">
        <f>SUMIFS(通讯通路门店!$K:$K,通讯通路门店!$S:$S,$G114)</f>
        <v>0</v>
      </c>
      <c r="AQ114" s="83"/>
      <c r="AR114" s="99">
        <f>SUMIFS(通讯通路门店!$T:$T,通讯通路门店!$S:$S,$G114)</f>
        <v>0</v>
      </c>
      <c r="AS114" s="99">
        <f>SUMIFS(通讯通路门店!$U:$U,通讯通路门店!$S:$S,$G114)</f>
        <v>0</v>
      </c>
      <c r="AT114" s="99">
        <f>SUMIFS(通讯通路门店!$V:$V,通讯通路门店!$S:$S,$G114)</f>
        <v>0</v>
      </c>
      <c r="AU114" s="99">
        <f>SUMIFS(通讯通路门店!$W:$W,通讯通路门店!$S:$S,$G114)</f>
        <v>0</v>
      </c>
      <c r="AV114" s="99">
        <f>SUMIFS(通讯通路门店!$Z:$Z,通讯通路门店!$S:$S,$G114)</f>
        <v>0</v>
      </c>
      <c r="AW114" s="99">
        <f>SUMIFS(通讯通路门店!$AB:$AB,通讯通路门店!$S:$S,$G114)</f>
        <v>0</v>
      </c>
      <c r="AX114" s="99">
        <f>SUMIFS(通讯通路门店!$X:$X,通讯通路门店!$S:$S,$G114)</f>
        <v>0</v>
      </c>
      <c r="AY114" s="99">
        <f>SUMIFS(通讯通路门店!$Y:$Y,通讯通路门店!$S:$S,$G114)</f>
        <v>0</v>
      </c>
      <c r="AZ114" s="99">
        <f>SUMIFS(通讯通路门店!$AA:$AA,通讯通路门店!$S:$S,$G114)</f>
        <v>0</v>
      </c>
      <c r="BA114" s="99">
        <f t="shared" si="8"/>
        <v>0</v>
      </c>
      <c r="BB114" s="99">
        <f t="shared" si="9"/>
        <v>0</v>
      </c>
      <c r="BC114" s="99">
        <f>SUMIFS(通讯通路门店!$W:$W,通讯通路门店!$S:$S,$G114,通讯通路门店!$J:$J,"荣耀体验店")+SUMIFS(通讯通路门店!$W:$W,通讯通路门店!$S:$S,$G114,通讯通路门店!$J:$J,"荣耀授权专卖店")</f>
        <v>0</v>
      </c>
      <c r="BD114" s="99">
        <f>SUMIFS(通讯通路门店!$Z:$Z,通讯通路门店!$S:$S,$G114,通讯通路门店!$J:$J,"VIVO体验店")</f>
        <v>0</v>
      </c>
      <c r="BE114" s="99">
        <f>SUMIFS(通讯通路门店!$AB:$AB,通讯通路门店!$S:$S,$G114,通讯通路门店!$J:$J,"OPPO体验店")</f>
        <v>0</v>
      </c>
      <c r="BF114" s="99">
        <f>SUMIFS(通讯通路门店!$X:$X,通讯通路门店!$S:$S,$G114,通讯通路门店!$J:$J,"华为授权体验店")+SUMIFS(通讯通路门店!$AA:$AA,通讯通路门店!$S:$S,$G114,通讯通路门店!$J:$J,"华为堡垒店")</f>
        <v>0</v>
      </c>
      <c r="BG114" s="99">
        <f>SUMIFS(通讯通路门店!$Y:$Y,通讯通路门店!$S:$S,$G114,通讯通路门店!$J:$J,"小米体验店")</f>
        <v>0</v>
      </c>
      <c r="BH114" s="99">
        <f>SUMIFS(通讯通路门店!$AA:$AA,通讯通路门店!$S:$S,$G114,通讯通路门店!$J:$J,"苹果体验店")</f>
        <v>0</v>
      </c>
      <c r="BI114" s="99">
        <f>SUMIFS(通讯通路门店!$K:$K,通讯通路门店!$S:$S,$G114,通讯通路门店!$J:$J,"其他品牌专卖店")</f>
        <v>0</v>
      </c>
      <c r="BJ114" s="99">
        <f>SUMIFS(通讯通路门店!$AC:$AC,通讯通路门店!$S:$S,$G114)</f>
        <v>0</v>
      </c>
      <c r="BK114" s="99">
        <f>SUMIFS(通讯通路门店!$AD:$AD,通讯通路门店!$S:$S,$G114)</f>
        <v>0</v>
      </c>
      <c r="BL114" s="99">
        <f>SUMIFS(通讯通路门店!$AE:$AE,通讯通路门店!$S:$S,$G114)</f>
        <v>0</v>
      </c>
      <c r="BM114" s="99">
        <f>SUMIFS(通讯通路门店!$AF:$AF,通讯通路门店!$S:$S,$G114)</f>
        <v>0</v>
      </c>
      <c r="BN114" s="99">
        <f>SUMIFS(通讯通路门店!$AG:$AG,通讯通路门店!$S:$S,$G114)</f>
        <v>0</v>
      </c>
      <c r="BO114" s="99">
        <f>SUMIFS(通讯通路门店!$AH:$AH,通讯通路门店!$S:$S,$G114)</f>
        <v>0</v>
      </c>
      <c r="BP114" s="99">
        <f>SUMIFS(通讯通路门店!$AI:$AI,通讯通路门店!$S:$S,$G114)</f>
        <v>0</v>
      </c>
      <c r="BQ114" s="83"/>
    </row>
    <row r="115" spans="1:69">
      <c r="A115" s="99" t="str">
        <f>IFERROR(_xlfn.XLOOKUP($G115,通讯通路门店!$S$4:$S$993933,通讯通路门店!$A$4:$A$993933,0,0),"")</f>
        <v/>
      </c>
      <c r="B115" s="99" t="str">
        <f>IFERROR(_xlfn.XLOOKUP($G115,通讯通路门店!$S$4:$S$993933,通讯通路门店!$B$4:$B$993933,0,0),"")</f>
        <v/>
      </c>
      <c r="C115" s="99" t="str">
        <f>IFERROR(_xlfn.XLOOKUP($G115,通讯通路门店!$S$4:$S$993933,通讯通路门店!$C$4:$C$993933,0,0),"")</f>
        <v/>
      </c>
      <c r="D115" s="99" t="str">
        <f>IFERROR(_xlfn.XLOOKUP($G115,通讯通路门店!$S$4:$S$993933,通讯通路门店!$D$4:$D$993933,0,0),"")</f>
        <v/>
      </c>
      <c r="E115" s="83"/>
      <c r="F115" s="83"/>
      <c r="G115" s="101" t="e">
        <v>#N/A</v>
      </c>
      <c r="H115" s="102" t="str">
        <f>IFERROR(_xlfn.XLOOKUP($G115,通讯通路门店!$S$4:$S$993933,通讯通路门店!$R$4:$R$993933,0,0),"")</f>
        <v/>
      </c>
      <c r="I115" s="83"/>
      <c r="J115" s="83"/>
      <c r="K115" s="83"/>
      <c r="L115" s="83"/>
      <c r="M115" s="83"/>
      <c r="N115" s="83"/>
      <c r="O115" s="83"/>
      <c r="P115" s="83"/>
      <c r="Q115" s="83"/>
      <c r="R115" s="83"/>
      <c r="S115" s="83"/>
      <c r="T115" s="83"/>
      <c r="U115" s="99">
        <f>COUNTIF(通讯通路门店!$S:$S,$G115)</f>
        <v>0</v>
      </c>
      <c r="V115" s="99">
        <f>COUNTIFS(通讯通路门店!$S:$S,$G115,通讯通路门店!$J:$J,"综合卖场")</f>
        <v>0</v>
      </c>
      <c r="W115" s="99">
        <f>SUMIFS(通讯通路门店!$AJ:$AJ,通讯通路门店!$S:$S,通讯客户沙盘!$G115)</f>
        <v>0</v>
      </c>
      <c r="X115" s="99">
        <f t="shared" si="5"/>
        <v>0</v>
      </c>
      <c r="Y115" s="99">
        <f>COUNTIFS(通讯通路门店!$S:$S,$G115,通讯通路门店!$J:$J,"荣耀体验店")+COUNTIFS(通讯通路门店!$S:$S,$G115,通讯通路门店!$J:$J,"荣耀授权专卖店")</f>
        <v>0</v>
      </c>
      <c r="Z115" s="99">
        <f>COUNTIFS(通讯通路门店!$S:$S,$G115,通讯通路门店!$J:$J,"VIVO体验店")</f>
        <v>0</v>
      </c>
      <c r="AA115" s="99">
        <f>COUNTIFS(通讯通路门店!$S:$S,$G115,通讯通路门店!$J:$J,"OPPO体验店")</f>
        <v>0</v>
      </c>
      <c r="AB115" s="99">
        <f>COUNTIFS(通讯通路门店!$S:$S,$G115,通讯通路门店!$J:$J,"华为授权体验店")+COUNTIFS(通讯通路门店!$S:$S,$G115,通讯通路门店!$J:$J,"华为堡垒店")</f>
        <v>0</v>
      </c>
      <c r="AC115" s="99">
        <f>COUNTIFS(通讯通路门店!$S:$S,$G115,通讯通路门店!$J:$J,"小米体验店")</f>
        <v>0</v>
      </c>
      <c r="AD115" s="99">
        <f>COUNTIFS(通讯通路门店!$S:$S,$G115,通讯通路门店!$J:$J,"苹果体验店")</f>
        <v>0</v>
      </c>
      <c r="AE115" s="99">
        <f>COUNTIFS(通讯通路门店!$S:$S,$G115,通讯通路门店!$J:$J,"其他品牌专卖店")</f>
        <v>0</v>
      </c>
      <c r="AF115" s="99">
        <f>SUMIFS(通讯通路门店!$BI:$BI,通讯通路门店!$S:$S,$G115)</f>
        <v>0</v>
      </c>
      <c r="AG115" s="99">
        <f>SUMIFS(通讯通路门店!$BH:$BH,通讯通路门店!$S:$S,$G115)</f>
        <v>0</v>
      </c>
      <c r="AH115" s="99">
        <f t="shared" si="6"/>
        <v>0</v>
      </c>
      <c r="AI115" s="99">
        <f>SUMIFS(通讯通路门店!$BB:$BB,通讯通路门店!$S:$S,$G115)</f>
        <v>0</v>
      </c>
      <c r="AJ115" s="99">
        <f>SUMIFS(通讯通路门店!$BE:$BE,通讯通路门店!$S:$S,$G115)</f>
        <v>0</v>
      </c>
      <c r="AK115" s="99">
        <f>SUMIFS(通讯通路门店!$BG:$BG,通讯通路门店!$S:$S,$G115)</f>
        <v>0</v>
      </c>
      <c r="AL115" s="99">
        <f>SUMIFS(通讯通路门店!$BC:$BC,通讯通路门店!$S:$S,$G115)</f>
        <v>0</v>
      </c>
      <c r="AM115" s="99">
        <f>SUMIFS(通讯通路门店!$BD:$BD,通讯通路门店!$S:$S,$G115)</f>
        <v>0</v>
      </c>
      <c r="AN115" s="99">
        <f>SUMIFS(通讯通路门店!$BF:$BF,通讯通路门店!$S:$S,$G115)</f>
        <v>0</v>
      </c>
      <c r="AO115" s="99">
        <f t="shared" si="7"/>
        <v>0</v>
      </c>
      <c r="AP115" s="99">
        <f>SUMIFS(通讯通路门店!$K:$K,通讯通路门店!$S:$S,$G115)</f>
        <v>0</v>
      </c>
      <c r="AQ115" s="83"/>
      <c r="AR115" s="99">
        <f>SUMIFS(通讯通路门店!$T:$T,通讯通路门店!$S:$S,$G115)</f>
        <v>0</v>
      </c>
      <c r="AS115" s="99">
        <f>SUMIFS(通讯通路门店!$U:$U,通讯通路门店!$S:$S,$G115)</f>
        <v>0</v>
      </c>
      <c r="AT115" s="99">
        <f>SUMIFS(通讯通路门店!$V:$V,通讯通路门店!$S:$S,$G115)</f>
        <v>0</v>
      </c>
      <c r="AU115" s="99">
        <f>SUMIFS(通讯通路门店!$W:$W,通讯通路门店!$S:$S,$G115)</f>
        <v>0</v>
      </c>
      <c r="AV115" s="99">
        <f>SUMIFS(通讯通路门店!$Z:$Z,通讯通路门店!$S:$S,$G115)</f>
        <v>0</v>
      </c>
      <c r="AW115" s="99">
        <f>SUMIFS(通讯通路门店!$AB:$AB,通讯通路门店!$S:$S,$G115)</f>
        <v>0</v>
      </c>
      <c r="AX115" s="99">
        <f>SUMIFS(通讯通路门店!$X:$X,通讯通路门店!$S:$S,$G115)</f>
        <v>0</v>
      </c>
      <c r="AY115" s="99">
        <f>SUMIFS(通讯通路门店!$Y:$Y,通讯通路门店!$S:$S,$G115)</f>
        <v>0</v>
      </c>
      <c r="AZ115" s="99">
        <f>SUMIFS(通讯通路门店!$AA:$AA,通讯通路门店!$S:$S,$G115)</f>
        <v>0</v>
      </c>
      <c r="BA115" s="99">
        <f t="shared" si="8"/>
        <v>0</v>
      </c>
      <c r="BB115" s="99">
        <f t="shared" si="9"/>
        <v>0</v>
      </c>
      <c r="BC115" s="99">
        <f>SUMIFS(通讯通路门店!$W:$W,通讯通路门店!$S:$S,$G115,通讯通路门店!$J:$J,"荣耀体验店")+SUMIFS(通讯通路门店!$W:$W,通讯通路门店!$S:$S,$G115,通讯通路门店!$J:$J,"荣耀授权专卖店")</f>
        <v>0</v>
      </c>
      <c r="BD115" s="99">
        <f>SUMIFS(通讯通路门店!$Z:$Z,通讯通路门店!$S:$S,$G115,通讯通路门店!$J:$J,"VIVO体验店")</f>
        <v>0</v>
      </c>
      <c r="BE115" s="99">
        <f>SUMIFS(通讯通路门店!$AB:$AB,通讯通路门店!$S:$S,$G115,通讯通路门店!$J:$J,"OPPO体验店")</f>
        <v>0</v>
      </c>
      <c r="BF115" s="99">
        <f>SUMIFS(通讯通路门店!$X:$X,通讯通路门店!$S:$S,$G115,通讯通路门店!$J:$J,"华为授权体验店")+SUMIFS(通讯通路门店!$AA:$AA,通讯通路门店!$S:$S,$G115,通讯通路门店!$J:$J,"华为堡垒店")</f>
        <v>0</v>
      </c>
      <c r="BG115" s="99">
        <f>SUMIFS(通讯通路门店!$Y:$Y,通讯通路门店!$S:$S,$G115,通讯通路门店!$J:$J,"小米体验店")</f>
        <v>0</v>
      </c>
      <c r="BH115" s="99">
        <f>SUMIFS(通讯通路门店!$AA:$AA,通讯通路门店!$S:$S,$G115,通讯通路门店!$J:$J,"苹果体验店")</f>
        <v>0</v>
      </c>
      <c r="BI115" s="99">
        <f>SUMIFS(通讯通路门店!$K:$K,通讯通路门店!$S:$S,$G115,通讯通路门店!$J:$J,"其他品牌专卖店")</f>
        <v>0</v>
      </c>
      <c r="BJ115" s="99">
        <f>SUMIFS(通讯通路门店!$AC:$AC,通讯通路门店!$S:$S,$G115)</f>
        <v>0</v>
      </c>
      <c r="BK115" s="99">
        <f>SUMIFS(通讯通路门店!$AD:$AD,通讯通路门店!$S:$S,$G115)</f>
        <v>0</v>
      </c>
      <c r="BL115" s="99">
        <f>SUMIFS(通讯通路门店!$AE:$AE,通讯通路门店!$S:$S,$G115)</f>
        <v>0</v>
      </c>
      <c r="BM115" s="99">
        <f>SUMIFS(通讯通路门店!$AF:$AF,通讯通路门店!$S:$S,$G115)</f>
        <v>0</v>
      </c>
      <c r="BN115" s="99">
        <f>SUMIFS(通讯通路门店!$AG:$AG,通讯通路门店!$S:$S,$G115)</f>
        <v>0</v>
      </c>
      <c r="BO115" s="99">
        <f>SUMIFS(通讯通路门店!$AH:$AH,通讯通路门店!$S:$S,$G115)</f>
        <v>0</v>
      </c>
      <c r="BP115" s="99">
        <f>SUMIFS(通讯通路门店!$AI:$AI,通讯通路门店!$S:$S,$G115)</f>
        <v>0</v>
      </c>
      <c r="BQ115" s="83"/>
    </row>
    <row r="116" spans="1:69">
      <c r="A116" s="99" t="str">
        <f>IFERROR(_xlfn.XLOOKUP($G116,通讯通路门店!$S$4:$S$993933,通讯通路门店!$A$4:$A$993933,0,0),"")</f>
        <v/>
      </c>
      <c r="B116" s="99" t="str">
        <f>IFERROR(_xlfn.XLOOKUP($G116,通讯通路门店!$S$4:$S$993933,通讯通路门店!$B$4:$B$993933,0,0),"")</f>
        <v/>
      </c>
      <c r="C116" s="99" t="str">
        <f>IFERROR(_xlfn.XLOOKUP($G116,通讯通路门店!$S$4:$S$993933,通讯通路门店!$C$4:$C$993933,0,0),"")</f>
        <v/>
      </c>
      <c r="D116" s="99" t="str">
        <f>IFERROR(_xlfn.XLOOKUP($G116,通讯通路门店!$S$4:$S$993933,通讯通路门店!$D$4:$D$993933,0,0),"")</f>
        <v/>
      </c>
      <c r="E116" s="83"/>
      <c r="F116" s="83"/>
      <c r="G116" s="101" t="e">
        <v>#N/A</v>
      </c>
      <c r="H116" s="102" t="str">
        <f>IFERROR(_xlfn.XLOOKUP($G116,通讯通路门店!$S$4:$S$993933,通讯通路门店!$R$4:$R$993933,0,0),"")</f>
        <v/>
      </c>
      <c r="I116" s="83"/>
      <c r="J116" s="83"/>
      <c r="K116" s="83"/>
      <c r="L116" s="83"/>
      <c r="M116" s="83"/>
      <c r="N116" s="83"/>
      <c r="O116" s="83"/>
      <c r="P116" s="83"/>
      <c r="Q116" s="83"/>
      <c r="R116" s="83"/>
      <c r="S116" s="83"/>
      <c r="T116" s="83"/>
      <c r="U116" s="99">
        <f>COUNTIF(通讯通路门店!$S:$S,$G116)</f>
        <v>0</v>
      </c>
      <c r="V116" s="99">
        <f>COUNTIFS(通讯通路门店!$S:$S,$G116,通讯通路门店!$J:$J,"综合卖场")</f>
        <v>0</v>
      </c>
      <c r="W116" s="99">
        <f>SUMIFS(通讯通路门店!$AJ:$AJ,通讯通路门店!$S:$S,通讯客户沙盘!$G116)</f>
        <v>0</v>
      </c>
      <c r="X116" s="99">
        <f t="shared" si="5"/>
        <v>0</v>
      </c>
      <c r="Y116" s="99">
        <f>COUNTIFS(通讯通路门店!$S:$S,$G116,通讯通路门店!$J:$J,"荣耀体验店")+COUNTIFS(通讯通路门店!$S:$S,$G116,通讯通路门店!$J:$J,"荣耀授权专卖店")</f>
        <v>0</v>
      </c>
      <c r="Z116" s="99">
        <f>COUNTIFS(通讯通路门店!$S:$S,$G116,通讯通路门店!$J:$J,"VIVO体验店")</f>
        <v>0</v>
      </c>
      <c r="AA116" s="99">
        <f>COUNTIFS(通讯通路门店!$S:$S,$G116,通讯通路门店!$J:$J,"OPPO体验店")</f>
        <v>0</v>
      </c>
      <c r="AB116" s="99">
        <f>COUNTIFS(通讯通路门店!$S:$S,$G116,通讯通路门店!$J:$J,"华为授权体验店")+COUNTIFS(通讯通路门店!$S:$S,$G116,通讯通路门店!$J:$J,"华为堡垒店")</f>
        <v>0</v>
      </c>
      <c r="AC116" s="99">
        <f>COUNTIFS(通讯通路门店!$S:$S,$G116,通讯通路门店!$J:$J,"小米体验店")</f>
        <v>0</v>
      </c>
      <c r="AD116" s="99">
        <f>COUNTIFS(通讯通路门店!$S:$S,$G116,通讯通路门店!$J:$J,"苹果体验店")</f>
        <v>0</v>
      </c>
      <c r="AE116" s="99">
        <f>COUNTIFS(通讯通路门店!$S:$S,$G116,通讯通路门店!$J:$J,"其他品牌专卖店")</f>
        <v>0</v>
      </c>
      <c r="AF116" s="99">
        <f>SUMIFS(通讯通路门店!$BI:$BI,通讯通路门店!$S:$S,$G116)</f>
        <v>0</v>
      </c>
      <c r="AG116" s="99">
        <f>SUMIFS(通讯通路门店!$BH:$BH,通讯通路门店!$S:$S,$G116)</f>
        <v>0</v>
      </c>
      <c r="AH116" s="99">
        <f t="shared" si="6"/>
        <v>0</v>
      </c>
      <c r="AI116" s="99">
        <f>SUMIFS(通讯通路门店!$BB:$BB,通讯通路门店!$S:$S,$G116)</f>
        <v>0</v>
      </c>
      <c r="AJ116" s="99">
        <f>SUMIFS(通讯通路门店!$BE:$BE,通讯通路门店!$S:$S,$G116)</f>
        <v>0</v>
      </c>
      <c r="AK116" s="99">
        <f>SUMIFS(通讯通路门店!$BG:$BG,通讯通路门店!$S:$S,$G116)</f>
        <v>0</v>
      </c>
      <c r="AL116" s="99">
        <f>SUMIFS(通讯通路门店!$BC:$BC,通讯通路门店!$S:$S,$G116)</f>
        <v>0</v>
      </c>
      <c r="AM116" s="99">
        <f>SUMIFS(通讯通路门店!$BD:$BD,通讯通路门店!$S:$S,$G116)</f>
        <v>0</v>
      </c>
      <c r="AN116" s="99">
        <f>SUMIFS(通讯通路门店!$BF:$BF,通讯通路门店!$S:$S,$G116)</f>
        <v>0</v>
      </c>
      <c r="AO116" s="99">
        <f t="shared" si="7"/>
        <v>0</v>
      </c>
      <c r="AP116" s="99">
        <f>SUMIFS(通讯通路门店!$K:$K,通讯通路门店!$S:$S,$G116)</f>
        <v>0</v>
      </c>
      <c r="AQ116" s="83"/>
      <c r="AR116" s="99">
        <f>SUMIFS(通讯通路门店!$T:$T,通讯通路门店!$S:$S,$G116)</f>
        <v>0</v>
      </c>
      <c r="AS116" s="99">
        <f>SUMIFS(通讯通路门店!$U:$U,通讯通路门店!$S:$S,$G116)</f>
        <v>0</v>
      </c>
      <c r="AT116" s="99">
        <f>SUMIFS(通讯通路门店!$V:$V,通讯通路门店!$S:$S,$G116)</f>
        <v>0</v>
      </c>
      <c r="AU116" s="99">
        <f>SUMIFS(通讯通路门店!$W:$W,通讯通路门店!$S:$S,$G116)</f>
        <v>0</v>
      </c>
      <c r="AV116" s="99">
        <f>SUMIFS(通讯通路门店!$Z:$Z,通讯通路门店!$S:$S,$G116)</f>
        <v>0</v>
      </c>
      <c r="AW116" s="99">
        <f>SUMIFS(通讯通路门店!$AB:$AB,通讯通路门店!$S:$S,$G116)</f>
        <v>0</v>
      </c>
      <c r="AX116" s="99">
        <f>SUMIFS(通讯通路门店!$X:$X,通讯通路门店!$S:$S,$G116)</f>
        <v>0</v>
      </c>
      <c r="AY116" s="99">
        <f>SUMIFS(通讯通路门店!$Y:$Y,通讯通路门店!$S:$S,$G116)</f>
        <v>0</v>
      </c>
      <c r="AZ116" s="99">
        <f>SUMIFS(通讯通路门店!$AA:$AA,通讯通路门店!$S:$S,$G116)</f>
        <v>0</v>
      </c>
      <c r="BA116" s="99">
        <f t="shared" si="8"/>
        <v>0</v>
      </c>
      <c r="BB116" s="99">
        <f t="shared" si="9"/>
        <v>0</v>
      </c>
      <c r="BC116" s="99">
        <f>SUMIFS(通讯通路门店!$W:$W,通讯通路门店!$S:$S,$G116,通讯通路门店!$J:$J,"荣耀体验店")+SUMIFS(通讯通路门店!$W:$W,通讯通路门店!$S:$S,$G116,通讯通路门店!$J:$J,"荣耀授权专卖店")</f>
        <v>0</v>
      </c>
      <c r="BD116" s="99">
        <f>SUMIFS(通讯通路门店!$Z:$Z,通讯通路门店!$S:$S,$G116,通讯通路门店!$J:$J,"VIVO体验店")</f>
        <v>0</v>
      </c>
      <c r="BE116" s="99">
        <f>SUMIFS(通讯通路门店!$AB:$AB,通讯通路门店!$S:$S,$G116,通讯通路门店!$J:$J,"OPPO体验店")</f>
        <v>0</v>
      </c>
      <c r="BF116" s="99">
        <f>SUMIFS(通讯通路门店!$X:$X,通讯通路门店!$S:$S,$G116,通讯通路门店!$J:$J,"华为授权体验店")+SUMIFS(通讯通路门店!$AA:$AA,通讯通路门店!$S:$S,$G116,通讯通路门店!$J:$J,"华为堡垒店")</f>
        <v>0</v>
      </c>
      <c r="BG116" s="99">
        <f>SUMIFS(通讯通路门店!$Y:$Y,通讯通路门店!$S:$S,$G116,通讯通路门店!$J:$J,"小米体验店")</f>
        <v>0</v>
      </c>
      <c r="BH116" s="99">
        <f>SUMIFS(通讯通路门店!$AA:$AA,通讯通路门店!$S:$S,$G116,通讯通路门店!$J:$J,"苹果体验店")</f>
        <v>0</v>
      </c>
      <c r="BI116" s="99">
        <f>SUMIFS(通讯通路门店!$K:$K,通讯通路门店!$S:$S,$G116,通讯通路门店!$J:$J,"其他品牌专卖店")</f>
        <v>0</v>
      </c>
      <c r="BJ116" s="99">
        <f>SUMIFS(通讯通路门店!$AC:$AC,通讯通路门店!$S:$S,$G116)</f>
        <v>0</v>
      </c>
      <c r="BK116" s="99">
        <f>SUMIFS(通讯通路门店!$AD:$AD,通讯通路门店!$S:$S,$G116)</f>
        <v>0</v>
      </c>
      <c r="BL116" s="99">
        <f>SUMIFS(通讯通路门店!$AE:$AE,通讯通路门店!$S:$S,$G116)</f>
        <v>0</v>
      </c>
      <c r="BM116" s="99">
        <f>SUMIFS(通讯通路门店!$AF:$AF,通讯通路门店!$S:$S,$G116)</f>
        <v>0</v>
      </c>
      <c r="BN116" s="99">
        <f>SUMIFS(通讯通路门店!$AG:$AG,通讯通路门店!$S:$S,$G116)</f>
        <v>0</v>
      </c>
      <c r="BO116" s="99">
        <f>SUMIFS(通讯通路门店!$AH:$AH,通讯通路门店!$S:$S,$G116)</f>
        <v>0</v>
      </c>
      <c r="BP116" s="99">
        <f>SUMIFS(通讯通路门店!$AI:$AI,通讯通路门店!$S:$S,$G116)</f>
        <v>0</v>
      </c>
      <c r="BQ116" s="83"/>
    </row>
    <row r="117" spans="1:69">
      <c r="A117" s="99" t="str">
        <f>IFERROR(_xlfn.XLOOKUP($G117,通讯通路门店!$S$4:$S$993933,通讯通路门店!$A$4:$A$993933,0,0),"")</f>
        <v/>
      </c>
      <c r="B117" s="99" t="str">
        <f>IFERROR(_xlfn.XLOOKUP($G117,通讯通路门店!$S$4:$S$993933,通讯通路门店!$B$4:$B$993933,0,0),"")</f>
        <v/>
      </c>
      <c r="C117" s="99" t="str">
        <f>IFERROR(_xlfn.XLOOKUP($G117,通讯通路门店!$S$4:$S$993933,通讯通路门店!$C$4:$C$993933,0,0),"")</f>
        <v/>
      </c>
      <c r="D117" s="99" t="str">
        <f>IFERROR(_xlfn.XLOOKUP($G117,通讯通路门店!$S$4:$S$993933,通讯通路门店!$D$4:$D$993933,0,0),"")</f>
        <v/>
      </c>
      <c r="E117" s="83"/>
      <c r="F117" s="83"/>
      <c r="G117" s="101" t="e">
        <v>#N/A</v>
      </c>
      <c r="H117" s="102" t="str">
        <f>IFERROR(_xlfn.XLOOKUP($G117,通讯通路门店!$S$4:$S$993933,通讯通路门店!$R$4:$R$993933,0,0),"")</f>
        <v/>
      </c>
      <c r="I117" s="83"/>
      <c r="J117" s="83"/>
      <c r="K117" s="83"/>
      <c r="L117" s="83"/>
      <c r="M117" s="83"/>
      <c r="N117" s="83"/>
      <c r="O117" s="83"/>
      <c r="P117" s="83"/>
      <c r="Q117" s="83"/>
      <c r="R117" s="83"/>
      <c r="S117" s="83"/>
      <c r="T117" s="83"/>
      <c r="U117" s="99">
        <f>COUNTIF(通讯通路门店!$S:$S,$G117)</f>
        <v>0</v>
      </c>
      <c r="V117" s="99">
        <f>COUNTIFS(通讯通路门店!$S:$S,$G117,通讯通路门店!$J:$J,"综合卖场")</f>
        <v>0</v>
      </c>
      <c r="W117" s="99">
        <f>SUMIFS(通讯通路门店!$AJ:$AJ,通讯通路门店!$S:$S,通讯客户沙盘!$G117)</f>
        <v>0</v>
      </c>
      <c r="X117" s="99">
        <f t="shared" si="5"/>
        <v>0</v>
      </c>
      <c r="Y117" s="99">
        <f>COUNTIFS(通讯通路门店!$S:$S,$G117,通讯通路门店!$J:$J,"荣耀体验店")+COUNTIFS(通讯通路门店!$S:$S,$G117,通讯通路门店!$J:$J,"荣耀授权专卖店")</f>
        <v>0</v>
      </c>
      <c r="Z117" s="99">
        <f>COUNTIFS(通讯通路门店!$S:$S,$G117,通讯通路门店!$J:$J,"VIVO体验店")</f>
        <v>0</v>
      </c>
      <c r="AA117" s="99">
        <f>COUNTIFS(通讯通路门店!$S:$S,$G117,通讯通路门店!$J:$J,"OPPO体验店")</f>
        <v>0</v>
      </c>
      <c r="AB117" s="99">
        <f>COUNTIFS(通讯通路门店!$S:$S,$G117,通讯通路门店!$J:$J,"华为授权体验店")+COUNTIFS(通讯通路门店!$S:$S,$G117,通讯通路门店!$J:$J,"华为堡垒店")</f>
        <v>0</v>
      </c>
      <c r="AC117" s="99">
        <f>COUNTIFS(通讯通路门店!$S:$S,$G117,通讯通路门店!$J:$J,"小米体验店")</f>
        <v>0</v>
      </c>
      <c r="AD117" s="99">
        <f>COUNTIFS(通讯通路门店!$S:$S,$G117,通讯通路门店!$J:$J,"苹果体验店")</f>
        <v>0</v>
      </c>
      <c r="AE117" s="99">
        <f>COUNTIFS(通讯通路门店!$S:$S,$G117,通讯通路门店!$J:$J,"其他品牌专卖店")</f>
        <v>0</v>
      </c>
      <c r="AF117" s="99">
        <f>SUMIFS(通讯通路门店!$BI:$BI,通讯通路门店!$S:$S,$G117)</f>
        <v>0</v>
      </c>
      <c r="AG117" s="99">
        <f>SUMIFS(通讯通路门店!$BH:$BH,通讯通路门店!$S:$S,$G117)</f>
        <v>0</v>
      </c>
      <c r="AH117" s="99">
        <f t="shared" si="6"/>
        <v>0</v>
      </c>
      <c r="AI117" s="99">
        <f>SUMIFS(通讯通路门店!$BB:$BB,通讯通路门店!$S:$S,$G117)</f>
        <v>0</v>
      </c>
      <c r="AJ117" s="99">
        <f>SUMIFS(通讯通路门店!$BE:$BE,通讯通路门店!$S:$S,$G117)</f>
        <v>0</v>
      </c>
      <c r="AK117" s="99">
        <f>SUMIFS(通讯通路门店!$BG:$BG,通讯通路门店!$S:$S,$G117)</f>
        <v>0</v>
      </c>
      <c r="AL117" s="99">
        <f>SUMIFS(通讯通路门店!$BC:$BC,通讯通路门店!$S:$S,$G117)</f>
        <v>0</v>
      </c>
      <c r="AM117" s="99">
        <f>SUMIFS(通讯通路门店!$BD:$BD,通讯通路门店!$S:$S,$G117)</f>
        <v>0</v>
      </c>
      <c r="AN117" s="99">
        <f>SUMIFS(通讯通路门店!$BF:$BF,通讯通路门店!$S:$S,$G117)</f>
        <v>0</v>
      </c>
      <c r="AO117" s="99">
        <f t="shared" si="7"/>
        <v>0</v>
      </c>
      <c r="AP117" s="99">
        <f>SUMIFS(通讯通路门店!$K:$K,通讯通路门店!$S:$S,$G117)</f>
        <v>0</v>
      </c>
      <c r="AQ117" s="83"/>
      <c r="AR117" s="99">
        <f>SUMIFS(通讯通路门店!$T:$T,通讯通路门店!$S:$S,$G117)</f>
        <v>0</v>
      </c>
      <c r="AS117" s="99">
        <f>SUMIFS(通讯通路门店!$U:$U,通讯通路门店!$S:$S,$G117)</f>
        <v>0</v>
      </c>
      <c r="AT117" s="99">
        <f>SUMIFS(通讯通路门店!$V:$V,通讯通路门店!$S:$S,$G117)</f>
        <v>0</v>
      </c>
      <c r="AU117" s="99">
        <f>SUMIFS(通讯通路门店!$W:$W,通讯通路门店!$S:$S,$G117)</f>
        <v>0</v>
      </c>
      <c r="AV117" s="99">
        <f>SUMIFS(通讯通路门店!$Z:$Z,通讯通路门店!$S:$S,$G117)</f>
        <v>0</v>
      </c>
      <c r="AW117" s="99">
        <f>SUMIFS(通讯通路门店!$AB:$AB,通讯通路门店!$S:$S,$G117)</f>
        <v>0</v>
      </c>
      <c r="AX117" s="99">
        <f>SUMIFS(通讯通路门店!$X:$X,通讯通路门店!$S:$S,$G117)</f>
        <v>0</v>
      </c>
      <c r="AY117" s="99">
        <f>SUMIFS(通讯通路门店!$Y:$Y,通讯通路门店!$S:$S,$G117)</f>
        <v>0</v>
      </c>
      <c r="AZ117" s="99">
        <f>SUMIFS(通讯通路门店!$AA:$AA,通讯通路门店!$S:$S,$G117)</f>
        <v>0</v>
      </c>
      <c r="BA117" s="99">
        <f t="shared" si="8"/>
        <v>0</v>
      </c>
      <c r="BB117" s="99">
        <f t="shared" si="9"/>
        <v>0</v>
      </c>
      <c r="BC117" s="99">
        <f>SUMIFS(通讯通路门店!$W:$W,通讯通路门店!$S:$S,$G117,通讯通路门店!$J:$J,"荣耀体验店")+SUMIFS(通讯通路门店!$W:$W,通讯通路门店!$S:$S,$G117,通讯通路门店!$J:$J,"荣耀授权专卖店")</f>
        <v>0</v>
      </c>
      <c r="BD117" s="99">
        <f>SUMIFS(通讯通路门店!$Z:$Z,通讯通路门店!$S:$S,$G117,通讯通路门店!$J:$J,"VIVO体验店")</f>
        <v>0</v>
      </c>
      <c r="BE117" s="99">
        <f>SUMIFS(通讯通路门店!$AB:$AB,通讯通路门店!$S:$S,$G117,通讯通路门店!$J:$J,"OPPO体验店")</f>
        <v>0</v>
      </c>
      <c r="BF117" s="99">
        <f>SUMIFS(通讯通路门店!$X:$X,通讯通路门店!$S:$S,$G117,通讯通路门店!$J:$J,"华为授权体验店")+SUMIFS(通讯通路门店!$AA:$AA,通讯通路门店!$S:$S,$G117,通讯通路门店!$J:$J,"华为堡垒店")</f>
        <v>0</v>
      </c>
      <c r="BG117" s="99">
        <f>SUMIFS(通讯通路门店!$Y:$Y,通讯通路门店!$S:$S,$G117,通讯通路门店!$J:$J,"小米体验店")</f>
        <v>0</v>
      </c>
      <c r="BH117" s="99">
        <f>SUMIFS(通讯通路门店!$AA:$AA,通讯通路门店!$S:$S,$G117,通讯通路门店!$J:$J,"苹果体验店")</f>
        <v>0</v>
      </c>
      <c r="BI117" s="99">
        <f>SUMIFS(通讯通路门店!$K:$K,通讯通路门店!$S:$S,$G117,通讯通路门店!$J:$J,"其他品牌专卖店")</f>
        <v>0</v>
      </c>
      <c r="BJ117" s="99">
        <f>SUMIFS(通讯通路门店!$AC:$AC,通讯通路门店!$S:$S,$G117)</f>
        <v>0</v>
      </c>
      <c r="BK117" s="99">
        <f>SUMIFS(通讯通路门店!$AD:$AD,通讯通路门店!$S:$S,$G117)</f>
        <v>0</v>
      </c>
      <c r="BL117" s="99">
        <f>SUMIFS(通讯通路门店!$AE:$AE,通讯通路门店!$S:$S,$G117)</f>
        <v>0</v>
      </c>
      <c r="BM117" s="99">
        <f>SUMIFS(通讯通路门店!$AF:$AF,通讯通路门店!$S:$S,$G117)</f>
        <v>0</v>
      </c>
      <c r="BN117" s="99">
        <f>SUMIFS(通讯通路门店!$AG:$AG,通讯通路门店!$S:$S,$G117)</f>
        <v>0</v>
      </c>
      <c r="BO117" s="99">
        <f>SUMIFS(通讯通路门店!$AH:$AH,通讯通路门店!$S:$S,$G117)</f>
        <v>0</v>
      </c>
      <c r="BP117" s="99">
        <f>SUMIFS(通讯通路门店!$AI:$AI,通讯通路门店!$S:$S,$G117)</f>
        <v>0</v>
      </c>
      <c r="BQ117" s="83"/>
    </row>
    <row r="118" spans="1:69">
      <c r="A118" s="99" t="str">
        <f>IFERROR(_xlfn.XLOOKUP($G118,通讯通路门店!$S$4:$S$993933,通讯通路门店!$A$4:$A$993933,0,0),"")</f>
        <v/>
      </c>
      <c r="B118" s="99" t="str">
        <f>IFERROR(_xlfn.XLOOKUP($G118,通讯通路门店!$S$4:$S$993933,通讯通路门店!$B$4:$B$993933,0,0),"")</f>
        <v/>
      </c>
      <c r="C118" s="99" t="str">
        <f>IFERROR(_xlfn.XLOOKUP($G118,通讯通路门店!$S$4:$S$993933,通讯通路门店!$C$4:$C$993933,0,0),"")</f>
        <v/>
      </c>
      <c r="D118" s="99" t="str">
        <f>IFERROR(_xlfn.XLOOKUP($G118,通讯通路门店!$S$4:$S$993933,通讯通路门店!$D$4:$D$993933,0,0),"")</f>
        <v/>
      </c>
      <c r="E118" s="83"/>
      <c r="F118" s="83"/>
      <c r="G118" s="101" t="e">
        <v>#N/A</v>
      </c>
      <c r="H118" s="102" t="str">
        <f>IFERROR(_xlfn.XLOOKUP($G118,通讯通路门店!$S$4:$S$993933,通讯通路门店!$R$4:$R$993933,0,0),"")</f>
        <v/>
      </c>
      <c r="I118" s="83"/>
      <c r="J118" s="83"/>
      <c r="K118" s="83"/>
      <c r="L118" s="83"/>
      <c r="M118" s="83"/>
      <c r="N118" s="83"/>
      <c r="O118" s="83"/>
      <c r="P118" s="83"/>
      <c r="Q118" s="83"/>
      <c r="R118" s="83"/>
      <c r="S118" s="83"/>
      <c r="T118" s="83"/>
      <c r="U118" s="99">
        <f>COUNTIF(通讯通路门店!$S:$S,$G118)</f>
        <v>0</v>
      </c>
      <c r="V118" s="99">
        <f>COUNTIFS(通讯通路门店!$S:$S,$G118,通讯通路门店!$J:$J,"综合卖场")</f>
        <v>0</v>
      </c>
      <c r="W118" s="99">
        <f>SUMIFS(通讯通路门店!$AJ:$AJ,通讯通路门店!$S:$S,通讯客户沙盘!$G118)</f>
        <v>0</v>
      </c>
      <c r="X118" s="99">
        <f t="shared" si="5"/>
        <v>0</v>
      </c>
      <c r="Y118" s="99">
        <f>COUNTIFS(通讯通路门店!$S:$S,$G118,通讯通路门店!$J:$J,"荣耀体验店")+COUNTIFS(通讯通路门店!$S:$S,$G118,通讯通路门店!$J:$J,"荣耀授权专卖店")</f>
        <v>0</v>
      </c>
      <c r="Z118" s="99">
        <f>COUNTIFS(通讯通路门店!$S:$S,$G118,通讯通路门店!$J:$J,"VIVO体验店")</f>
        <v>0</v>
      </c>
      <c r="AA118" s="99">
        <f>COUNTIFS(通讯通路门店!$S:$S,$G118,通讯通路门店!$J:$J,"OPPO体验店")</f>
        <v>0</v>
      </c>
      <c r="AB118" s="99">
        <f>COUNTIFS(通讯通路门店!$S:$S,$G118,通讯通路门店!$J:$J,"华为授权体验店")+COUNTIFS(通讯通路门店!$S:$S,$G118,通讯通路门店!$J:$J,"华为堡垒店")</f>
        <v>0</v>
      </c>
      <c r="AC118" s="99">
        <f>COUNTIFS(通讯通路门店!$S:$S,$G118,通讯通路门店!$J:$J,"小米体验店")</f>
        <v>0</v>
      </c>
      <c r="AD118" s="99">
        <f>COUNTIFS(通讯通路门店!$S:$S,$G118,通讯通路门店!$J:$J,"苹果体验店")</f>
        <v>0</v>
      </c>
      <c r="AE118" s="99">
        <f>COUNTIFS(通讯通路门店!$S:$S,$G118,通讯通路门店!$J:$J,"其他品牌专卖店")</f>
        <v>0</v>
      </c>
      <c r="AF118" s="99">
        <f>SUMIFS(通讯通路门店!$BI:$BI,通讯通路门店!$S:$S,$G118)</f>
        <v>0</v>
      </c>
      <c r="AG118" s="99">
        <f>SUMIFS(通讯通路门店!$BH:$BH,通讯通路门店!$S:$S,$G118)</f>
        <v>0</v>
      </c>
      <c r="AH118" s="99">
        <f t="shared" si="6"/>
        <v>0</v>
      </c>
      <c r="AI118" s="99">
        <f>SUMIFS(通讯通路门店!$BB:$BB,通讯通路门店!$S:$S,$G118)</f>
        <v>0</v>
      </c>
      <c r="AJ118" s="99">
        <f>SUMIFS(通讯通路门店!$BE:$BE,通讯通路门店!$S:$S,$G118)</f>
        <v>0</v>
      </c>
      <c r="AK118" s="99">
        <f>SUMIFS(通讯通路门店!$BG:$BG,通讯通路门店!$S:$S,$G118)</f>
        <v>0</v>
      </c>
      <c r="AL118" s="99">
        <f>SUMIFS(通讯通路门店!$BC:$BC,通讯通路门店!$S:$S,$G118)</f>
        <v>0</v>
      </c>
      <c r="AM118" s="99">
        <f>SUMIFS(通讯通路门店!$BD:$BD,通讯通路门店!$S:$S,$G118)</f>
        <v>0</v>
      </c>
      <c r="AN118" s="99">
        <f>SUMIFS(通讯通路门店!$BF:$BF,通讯通路门店!$S:$S,$G118)</f>
        <v>0</v>
      </c>
      <c r="AO118" s="99">
        <f t="shared" si="7"/>
        <v>0</v>
      </c>
      <c r="AP118" s="99">
        <f>SUMIFS(通讯通路门店!$K:$K,通讯通路门店!$S:$S,$G118)</f>
        <v>0</v>
      </c>
      <c r="AQ118" s="83"/>
      <c r="AR118" s="99">
        <f>SUMIFS(通讯通路门店!$T:$T,通讯通路门店!$S:$S,$G118)</f>
        <v>0</v>
      </c>
      <c r="AS118" s="99">
        <f>SUMIFS(通讯通路门店!$U:$U,通讯通路门店!$S:$S,$G118)</f>
        <v>0</v>
      </c>
      <c r="AT118" s="99">
        <f>SUMIFS(通讯通路门店!$V:$V,通讯通路门店!$S:$S,$G118)</f>
        <v>0</v>
      </c>
      <c r="AU118" s="99">
        <f>SUMIFS(通讯通路门店!$W:$W,通讯通路门店!$S:$S,$G118)</f>
        <v>0</v>
      </c>
      <c r="AV118" s="99">
        <f>SUMIFS(通讯通路门店!$Z:$Z,通讯通路门店!$S:$S,$G118)</f>
        <v>0</v>
      </c>
      <c r="AW118" s="99">
        <f>SUMIFS(通讯通路门店!$AB:$AB,通讯通路门店!$S:$S,$G118)</f>
        <v>0</v>
      </c>
      <c r="AX118" s="99">
        <f>SUMIFS(通讯通路门店!$X:$X,通讯通路门店!$S:$S,$G118)</f>
        <v>0</v>
      </c>
      <c r="AY118" s="99">
        <f>SUMIFS(通讯通路门店!$Y:$Y,通讯通路门店!$S:$S,$G118)</f>
        <v>0</v>
      </c>
      <c r="AZ118" s="99">
        <f>SUMIFS(通讯通路门店!$AA:$AA,通讯通路门店!$S:$S,$G118)</f>
        <v>0</v>
      </c>
      <c r="BA118" s="99">
        <f t="shared" si="8"/>
        <v>0</v>
      </c>
      <c r="BB118" s="99">
        <f t="shared" si="9"/>
        <v>0</v>
      </c>
      <c r="BC118" s="99">
        <f>SUMIFS(通讯通路门店!$W:$W,通讯通路门店!$S:$S,$G118,通讯通路门店!$J:$J,"荣耀体验店")+SUMIFS(通讯通路门店!$W:$W,通讯通路门店!$S:$S,$G118,通讯通路门店!$J:$J,"荣耀授权专卖店")</f>
        <v>0</v>
      </c>
      <c r="BD118" s="99">
        <f>SUMIFS(通讯通路门店!$Z:$Z,通讯通路门店!$S:$S,$G118,通讯通路门店!$J:$J,"VIVO体验店")</f>
        <v>0</v>
      </c>
      <c r="BE118" s="99">
        <f>SUMIFS(通讯通路门店!$AB:$AB,通讯通路门店!$S:$S,$G118,通讯通路门店!$J:$J,"OPPO体验店")</f>
        <v>0</v>
      </c>
      <c r="BF118" s="99">
        <f>SUMIFS(通讯通路门店!$X:$X,通讯通路门店!$S:$S,$G118,通讯通路门店!$J:$J,"华为授权体验店")+SUMIFS(通讯通路门店!$AA:$AA,通讯通路门店!$S:$S,$G118,通讯通路门店!$J:$J,"华为堡垒店")</f>
        <v>0</v>
      </c>
      <c r="BG118" s="99">
        <f>SUMIFS(通讯通路门店!$Y:$Y,通讯通路门店!$S:$S,$G118,通讯通路门店!$J:$J,"小米体验店")</f>
        <v>0</v>
      </c>
      <c r="BH118" s="99">
        <f>SUMIFS(通讯通路门店!$AA:$AA,通讯通路门店!$S:$S,$G118,通讯通路门店!$J:$J,"苹果体验店")</f>
        <v>0</v>
      </c>
      <c r="BI118" s="99">
        <f>SUMIFS(通讯通路门店!$K:$K,通讯通路门店!$S:$S,$G118,通讯通路门店!$J:$J,"其他品牌专卖店")</f>
        <v>0</v>
      </c>
      <c r="BJ118" s="99">
        <f>SUMIFS(通讯通路门店!$AC:$AC,通讯通路门店!$S:$S,$G118)</f>
        <v>0</v>
      </c>
      <c r="BK118" s="99">
        <f>SUMIFS(通讯通路门店!$AD:$AD,通讯通路门店!$S:$S,$G118)</f>
        <v>0</v>
      </c>
      <c r="BL118" s="99">
        <f>SUMIFS(通讯通路门店!$AE:$AE,通讯通路门店!$S:$S,$G118)</f>
        <v>0</v>
      </c>
      <c r="BM118" s="99">
        <f>SUMIFS(通讯通路门店!$AF:$AF,通讯通路门店!$S:$S,$G118)</f>
        <v>0</v>
      </c>
      <c r="BN118" s="99">
        <f>SUMIFS(通讯通路门店!$AG:$AG,通讯通路门店!$S:$S,$G118)</f>
        <v>0</v>
      </c>
      <c r="BO118" s="99">
        <f>SUMIFS(通讯通路门店!$AH:$AH,通讯通路门店!$S:$S,$G118)</f>
        <v>0</v>
      </c>
      <c r="BP118" s="99">
        <f>SUMIFS(通讯通路门店!$AI:$AI,通讯通路门店!$S:$S,$G118)</f>
        <v>0</v>
      </c>
      <c r="BQ118" s="83"/>
    </row>
    <row r="119" spans="1:69">
      <c r="A119" s="99" t="str">
        <f>IFERROR(_xlfn.XLOOKUP($G119,通讯通路门店!$S$4:$S$993933,通讯通路门店!$A$4:$A$993933,0,0),"")</f>
        <v/>
      </c>
      <c r="B119" s="99" t="str">
        <f>IFERROR(_xlfn.XLOOKUP($G119,通讯通路门店!$S$4:$S$993933,通讯通路门店!$B$4:$B$993933,0,0),"")</f>
        <v/>
      </c>
      <c r="C119" s="99" t="str">
        <f>IFERROR(_xlfn.XLOOKUP($G119,通讯通路门店!$S$4:$S$993933,通讯通路门店!$C$4:$C$993933,0,0),"")</f>
        <v/>
      </c>
      <c r="D119" s="99" t="str">
        <f>IFERROR(_xlfn.XLOOKUP($G119,通讯通路门店!$S$4:$S$993933,通讯通路门店!$D$4:$D$993933,0,0),"")</f>
        <v/>
      </c>
      <c r="E119" s="83"/>
      <c r="F119" s="83"/>
      <c r="G119" s="101" t="e">
        <v>#N/A</v>
      </c>
      <c r="H119" s="102" t="str">
        <f>IFERROR(_xlfn.XLOOKUP($G119,通讯通路门店!$S$4:$S$993933,通讯通路门店!$R$4:$R$993933,0,0),"")</f>
        <v/>
      </c>
      <c r="I119" s="83"/>
      <c r="J119" s="83"/>
      <c r="K119" s="83"/>
      <c r="L119" s="83"/>
      <c r="M119" s="83"/>
      <c r="N119" s="83"/>
      <c r="O119" s="83"/>
      <c r="P119" s="83"/>
      <c r="Q119" s="83"/>
      <c r="R119" s="83"/>
      <c r="S119" s="83"/>
      <c r="T119" s="83"/>
      <c r="U119" s="99">
        <f>COUNTIF(通讯通路门店!$S:$S,$G119)</f>
        <v>0</v>
      </c>
      <c r="V119" s="99">
        <f>COUNTIFS(通讯通路门店!$S:$S,$G119,通讯通路门店!$J:$J,"综合卖场")</f>
        <v>0</v>
      </c>
      <c r="W119" s="99">
        <f>SUMIFS(通讯通路门店!$AJ:$AJ,通讯通路门店!$S:$S,通讯客户沙盘!$G119)</f>
        <v>0</v>
      </c>
      <c r="X119" s="99">
        <f t="shared" si="5"/>
        <v>0</v>
      </c>
      <c r="Y119" s="99">
        <f>COUNTIFS(通讯通路门店!$S:$S,$G119,通讯通路门店!$J:$J,"荣耀体验店")+COUNTIFS(通讯通路门店!$S:$S,$G119,通讯通路门店!$J:$J,"荣耀授权专卖店")</f>
        <v>0</v>
      </c>
      <c r="Z119" s="99">
        <f>COUNTIFS(通讯通路门店!$S:$S,$G119,通讯通路门店!$J:$J,"VIVO体验店")</f>
        <v>0</v>
      </c>
      <c r="AA119" s="99">
        <f>COUNTIFS(通讯通路门店!$S:$S,$G119,通讯通路门店!$J:$J,"OPPO体验店")</f>
        <v>0</v>
      </c>
      <c r="AB119" s="99">
        <f>COUNTIFS(通讯通路门店!$S:$S,$G119,通讯通路门店!$J:$J,"华为授权体验店")+COUNTIFS(通讯通路门店!$S:$S,$G119,通讯通路门店!$J:$J,"华为堡垒店")</f>
        <v>0</v>
      </c>
      <c r="AC119" s="99">
        <f>COUNTIFS(通讯通路门店!$S:$S,$G119,通讯通路门店!$J:$J,"小米体验店")</f>
        <v>0</v>
      </c>
      <c r="AD119" s="99">
        <f>COUNTIFS(通讯通路门店!$S:$S,$G119,通讯通路门店!$J:$J,"苹果体验店")</f>
        <v>0</v>
      </c>
      <c r="AE119" s="99">
        <f>COUNTIFS(通讯通路门店!$S:$S,$G119,通讯通路门店!$J:$J,"其他品牌专卖店")</f>
        <v>0</v>
      </c>
      <c r="AF119" s="99">
        <f>SUMIFS(通讯通路门店!$BI:$BI,通讯通路门店!$S:$S,$G119)</f>
        <v>0</v>
      </c>
      <c r="AG119" s="99">
        <f>SUMIFS(通讯通路门店!$BH:$BH,通讯通路门店!$S:$S,$G119)</f>
        <v>0</v>
      </c>
      <c r="AH119" s="99">
        <f t="shared" si="6"/>
        <v>0</v>
      </c>
      <c r="AI119" s="99">
        <f>SUMIFS(通讯通路门店!$BB:$BB,通讯通路门店!$S:$S,$G119)</f>
        <v>0</v>
      </c>
      <c r="AJ119" s="99">
        <f>SUMIFS(通讯通路门店!$BE:$BE,通讯通路门店!$S:$S,$G119)</f>
        <v>0</v>
      </c>
      <c r="AK119" s="99">
        <f>SUMIFS(通讯通路门店!$BG:$BG,通讯通路门店!$S:$S,$G119)</f>
        <v>0</v>
      </c>
      <c r="AL119" s="99">
        <f>SUMIFS(通讯通路门店!$BC:$BC,通讯通路门店!$S:$S,$G119)</f>
        <v>0</v>
      </c>
      <c r="AM119" s="99">
        <f>SUMIFS(通讯通路门店!$BD:$BD,通讯通路门店!$S:$S,$G119)</f>
        <v>0</v>
      </c>
      <c r="AN119" s="99">
        <f>SUMIFS(通讯通路门店!$BF:$BF,通讯通路门店!$S:$S,$G119)</f>
        <v>0</v>
      </c>
      <c r="AO119" s="99">
        <f t="shared" si="7"/>
        <v>0</v>
      </c>
      <c r="AP119" s="99">
        <f>SUMIFS(通讯通路门店!$K:$K,通讯通路门店!$S:$S,$G119)</f>
        <v>0</v>
      </c>
      <c r="AQ119" s="83"/>
      <c r="AR119" s="99">
        <f>SUMIFS(通讯通路门店!$T:$T,通讯通路门店!$S:$S,$G119)</f>
        <v>0</v>
      </c>
      <c r="AS119" s="99">
        <f>SUMIFS(通讯通路门店!$U:$U,通讯通路门店!$S:$S,$G119)</f>
        <v>0</v>
      </c>
      <c r="AT119" s="99">
        <f>SUMIFS(通讯通路门店!$V:$V,通讯通路门店!$S:$S,$G119)</f>
        <v>0</v>
      </c>
      <c r="AU119" s="99">
        <f>SUMIFS(通讯通路门店!$W:$W,通讯通路门店!$S:$S,$G119)</f>
        <v>0</v>
      </c>
      <c r="AV119" s="99">
        <f>SUMIFS(通讯通路门店!$Z:$Z,通讯通路门店!$S:$S,$G119)</f>
        <v>0</v>
      </c>
      <c r="AW119" s="99">
        <f>SUMIFS(通讯通路门店!$AB:$AB,通讯通路门店!$S:$S,$G119)</f>
        <v>0</v>
      </c>
      <c r="AX119" s="99">
        <f>SUMIFS(通讯通路门店!$X:$X,通讯通路门店!$S:$S,$G119)</f>
        <v>0</v>
      </c>
      <c r="AY119" s="99">
        <f>SUMIFS(通讯通路门店!$Y:$Y,通讯通路门店!$S:$S,$G119)</f>
        <v>0</v>
      </c>
      <c r="AZ119" s="99">
        <f>SUMIFS(通讯通路门店!$AA:$AA,通讯通路门店!$S:$S,$G119)</f>
        <v>0</v>
      </c>
      <c r="BA119" s="99">
        <f t="shared" si="8"/>
        <v>0</v>
      </c>
      <c r="BB119" s="99">
        <f t="shared" si="9"/>
        <v>0</v>
      </c>
      <c r="BC119" s="99">
        <f>SUMIFS(通讯通路门店!$W:$W,通讯通路门店!$S:$S,$G119,通讯通路门店!$J:$J,"荣耀体验店")+SUMIFS(通讯通路门店!$W:$W,通讯通路门店!$S:$S,$G119,通讯通路门店!$J:$J,"荣耀授权专卖店")</f>
        <v>0</v>
      </c>
      <c r="BD119" s="99">
        <f>SUMIFS(通讯通路门店!$Z:$Z,通讯通路门店!$S:$S,$G119,通讯通路门店!$J:$J,"VIVO体验店")</f>
        <v>0</v>
      </c>
      <c r="BE119" s="99">
        <f>SUMIFS(通讯通路门店!$AB:$AB,通讯通路门店!$S:$S,$G119,通讯通路门店!$J:$J,"OPPO体验店")</f>
        <v>0</v>
      </c>
      <c r="BF119" s="99">
        <f>SUMIFS(通讯通路门店!$X:$X,通讯通路门店!$S:$S,$G119,通讯通路门店!$J:$J,"华为授权体验店")+SUMIFS(通讯通路门店!$AA:$AA,通讯通路门店!$S:$S,$G119,通讯通路门店!$J:$J,"华为堡垒店")</f>
        <v>0</v>
      </c>
      <c r="BG119" s="99">
        <f>SUMIFS(通讯通路门店!$Y:$Y,通讯通路门店!$S:$S,$G119,通讯通路门店!$J:$J,"小米体验店")</f>
        <v>0</v>
      </c>
      <c r="BH119" s="99">
        <f>SUMIFS(通讯通路门店!$AA:$AA,通讯通路门店!$S:$S,$G119,通讯通路门店!$J:$J,"苹果体验店")</f>
        <v>0</v>
      </c>
      <c r="BI119" s="99">
        <f>SUMIFS(通讯通路门店!$K:$K,通讯通路门店!$S:$S,$G119,通讯通路门店!$J:$J,"其他品牌专卖店")</f>
        <v>0</v>
      </c>
      <c r="BJ119" s="99">
        <f>SUMIFS(通讯通路门店!$AC:$AC,通讯通路门店!$S:$S,$G119)</f>
        <v>0</v>
      </c>
      <c r="BK119" s="99">
        <f>SUMIFS(通讯通路门店!$AD:$AD,通讯通路门店!$S:$S,$G119)</f>
        <v>0</v>
      </c>
      <c r="BL119" s="99">
        <f>SUMIFS(通讯通路门店!$AE:$AE,通讯通路门店!$S:$S,$G119)</f>
        <v>0</v>
      </c>
      <c r="BM119" s="99">
        <f>SUMIFS(通讯通路门店!$AF:$AF,通讯通路门店!$S:$S,$G119)</f>
        <v>0</v>
      </c>
      <c r="BN119" s="99">
        <f>SUMIFS(通讯通路门店!$AG:$AG,通讯通路门店!$S:$S,$G119)</f>
        <v>0</v>
      </c>
      <c r="BO119" s="99">
        <f>SUMIFS(通讯通路门店!$AH:$AH,通讯通路门店!$S:$S,$G119)</f>
        <v>0</v>
      </c>
      <c r="BP119" s="99">
        <f>SUMIFS(通讯通路门店!$AI:$AI,通讯通路门店!$S:$S,$G119)</f>
        <v>0</v>
      </c>
      <c r="BQ119" s="83"/>
    </row>
    <row r="120" spans="1:69">
      <c r="A120" s="99" t="str">
        <f>IFERROR(_xlfn.XLOOKUP($G120,通讯通路门店!$S$4:$S$993933,通讯通路门店!$A$4:$A$993933,0,0),"")</f>
        <v/>
      </c>
      <c r="B120" s="99" t="str">
        <f>IFERROR(_xlfn.XLOOKUP($G120,通讯通路门店!$S$4:$S$993933,通讯通路门店!$B$4:$B$993933,0,0),"")</f>
        <v/>
      </c>
      <c r="C120" s="99" t="str">
        <f>IFERROR(_xlfn.XLOOKUP($G120,通讯通路门店!$S$4:$S$993933,通讯通路门店!$C$4:$C$993933,0,0),"")</f>
        <v/>
      </c>
      <c r="D120" s="99" t="str">
        <f>IFERROR(_xlfn.XLOOKUP($G120,通讯通路门店!$S$4:$S$993933,通讯通路门店!$D$4:$D$993933,0,0),"")</f>
        <v/>
      </c>
      <c r="E120" s="83"/>
      <c r="F120" s="83"/>
      <c r="G120" s="101" t="e">
        <v>#N/A</v>
      </c>
      <c r="H120" s="102" t="str">
        <f>IFERROR(_xlfn.XLOOKUP($G120,通讯通路门店!$S$4:$S$993933,通讯通路门店!$R$4:$R$993933,0,0),"")</f>
        <v/>
      </c>
      <c r="I120" s="83"/>
      <c r="J120" s="83"/>
      <c r="K120" s="83"/>
      <c r="L120" s="83"/>
      <c r="M120" s="83"/>
      <c r="N120" s="83"/>
      <c r="O120" s="83"/>
      <c r="P120" s="83"/>
      <c r="Q120" s="83"/>
      <c r="R120" s="83"/>
      <c r="S120" s="83"/>
      <c r="T120" s="83"/>
      <c r="U120" s="99">
        <f>COUNTIF(通讯通路门店!$S:$S,$G120)</f>
        <v>0</v>
      </c>
      <c r="V120" s="99">
        <f>COUNTIFS(通讯通路门店!$S:$S,$G120,通讯通路门店!$J:$J,"综合卖场")</f>
        <v>0</v>
      </c>
      <c r="W120" s="99">
        <f>SUMIFS(通讯通路门店!$AJ:$AJ,通讯通路门店!$S:$S,通讯客户沙盘!$G120)</f>
        <v>0</v>
      </c>
      <c r="X120" s="99">
        <f t="shared" si="5"/>
        <v>0</v>
      </c>
      <c r="Y120" s="99">
        <f>COUNTIFS(通讯通路门店!$S:$S,$G120,通讯通路门店!$J:$J,"荣耀体验店")+COUNTIFS(通讯通路门店!$S:$S,$G120,通讯通路门店!$J:$J,"荣耀授权专卖店")</f>
        <v>0</v>
      </c>
      <c r="Z120" s="99">
        <f>COUNTIFS(通讯通路门店!$S:$S,$G120,通讯通路门店!$J:$J,"VIVO体验店")</f>
        <v>0</v>
      </c>
      <c r="AA120" s="99">
        <f>COUNTIFS(通讯通路门店!$S:$S,$G120,通讯通路门店!$J:$J,"OPPO体验店")</f>
        <v>0</v>
      </c>
      <c r="AB120" s="99">
        <f>COUNTIFS(通讯通路门店!$S:$S,$G120,通讯通路门店!$J:$J,"华为授权体验店")+COUNTIFS(通讯通路门店!$S:$S,$G120,通讯通路门店!$J:$J,"华为堡垒店")</f>
        <v>0</v>
      </c>
      <c r="AC120" s="99">
        <f>COUNTIFS(通讯通路门店!$S:$S,$G120,通讯通路门店!$J:$J,"小米体验店")</f>
        <v>0</v>
      </c>
      <c r="AD120" s="99">
        <f>COUNTIFS(通讯通路门店!$S:$S,$G120,通讯通路门店!$J:$J,"苹果体验店")</f>
        <v>0</v>
      </c>
      <c r="AE120" s="99">
        <f>COUNTIFS(通讯通路门店!$S:$S,$G120,通讯通路门店!$J:$J,"其他品牌专卖店")</f>
        <v>0</v>
      </c>
      <c r="AF120" s="99">
        <f>SUMIFS(通讯通路门店!$BI:$BI,通讯通路门店!$S:$S,$G120)</f>
        <v>0</v>
      </c>
      <c r="AG120" s="99">
        <f>SUMIFS(通讯通路门店!$BH:$BH,通讯通路门店!$S:$S,$G120)</f>
        <v>0</v>
      </c>
      <c r="AH120" s="99">
        <f t="shared" si="6"/>
        <v>0</v>
      </c>
      <c r="AI120" s="99">
        <f>SUMIFS(通讯通路门店!$BB:$BB,通讯通路门店!$S:$S,$G120)</f>
        <v>0</v>
      </c>
      <c r="AJ120" s="99">
        <f>SUMIFS(通讯通路门店!$BE:$BE,通讯通路门店!$S:$S,$G120)</f>
        <v>0</v>
      </c>
      <c r="AK120" s="99">
        <f>SUMIFS(通讯通路门店!$BG:$BG,通讯通路门店!$S:$S,$G120)</f>
        <v>0</v>
      </c>
      <c r="AL120" s="99">
        <f>SUMIFS(通讯通路门店!$BC:$BC,通讯通路门店!$S:$S,$G120)</f>
        <v>0</v>
      </c>
      <c r="AM120" s="99">
        <f>SUMIFS(通讯通路门店!$BD:$BD,通讯通路门店!$S:$S,$G120)</f>
        <v>0</v>
      </c>
      <c r="AN120" s="99">
        <f>SUMIFS(通讯通路门店!$BF:$BF,通讯通路门店!$S:$S,$G120)</f>
        <v>0</v>
      </c>
      <c r="AO120" s="99">
        <f t="shared" si="7"/>
        <v>0</v>
      </c>
      <c r="AP120" s="99">
        <f>SUMIFS(通讯通路门店!$K:$K,通讯通路门店!$S:$S,$G120)</f>
        <v>0</v>
      </c>
      <c r="AQ120" s="83"/>
      <c r="AR120" s="99">
        <f>SUMIFS(通讯通路门店!$T:$T,通讯通路门店!$S:$S,$G120)</f>
        <v>0</v>
      </c>
      <c r="AS120" s="99">
        <f>SUMIFS(通讯通路门店!$U:$U,通讯通路门店!$S:$S,$G120)</f>
        <v>0</v>
      </c>
      <c r="AT120" s="99">
        <f>SUMIFS(通讯通路门店!$V:$V,通讯通路门店!$S:$S,$G120)</f>
        <v>0</v>
      </c>
      <c r="AU120" s="99">
        <f>SUMIFS(通讯通路门店!$W:$W,通讯通路门店!$S:$S,$G120)</f>
        <v>0</v>
      </c>
      <c r="AV120" s="99">
        <f>SUMIFS(通讯通路门店!$Z:$Z,通讯通路门店!$S:$S,$G120)</f>
        <v>0</v>
      </c>
      <c r="AW120" s="99">
        <f>SUMIFS(通讯通路门店!$AB:$AB,通讯通路门店!$S:$S,$G120)</f>
        <v>0</v>
      </c>
      <c r="AX120" s="99">
        <f>SUMIFS(通讯通路门店!$X:$X,通讯通路门店!$S:$S,$G120)</f>
        <v>0</v>
      </c>
      <c r="AY120" s="99">
        <f>SUMIFS(通讯通路门店!$Y:$Y,通讯通路门店!$S:$S,$G120)</f>
        <v>0</v>
      </c>
      <c r="AZ120" s="99">
        <f>SUMIFS(通讯通路门店!$AA:$AA,通讯通路门店!$S:$S,$G120)</f>
        <v>0</v>
      </c>
      <c r="BA120" s="99">
        <f t="shared" si="8"/>
        <v>0</v>
      </c>
      <c r="BB120" s="99">
        <f t="shared" si="9"/>
        <v>0</v>
      </c>
      <c r="BC120" s="99">
        <f>SUMIFS(通讯通路门店!$W:$W,通讯通路门店!$S:$S,$G120,通讯通路门店!$J:$J,"荣耀体验店")+SUMIFS(通讯通路门店!$W:$W,通讯通路门店!$S:$S,$G120,通讯通路门店!$J:$J,"荣耀授权专卖店")</f>
        <v>0</v>
      </c>
      <c r="BD120" s="99">
        <f>SUMIFS(通讯通路门店!$Z:$Z,通讯通路门店!$S:$S,$G120,通讯通路门店!$J:$J,"VIVO体验店")</f>
        <v>0</v>
      </c>
      <c r="BE120" s="99">
        <f>SUMIFS(通讯通路门店!$AB:$AB,通讯通路门店!$S:$S,$G120,通讯通路门店!$J:$J,"OPPO体验店")</f>
        <v>0</v>
      </c>
      <c r="BF120" s="99">
        <f>SUMIFS(通讯通路门店!$X:$X,通讯通路门店!$S:$S,$G120,通讯通路门店!$J:$J,"华为授权体验店")+SUMIFS(通讯通路门店!$AA:$AA,通讯通路门店!$S:$S,$G120,通讯通路门店!$J:$J,"华为堡垒店")</f>
        <v>0</v>
      </c>
      <c r="BG120" s="99">
        <f>SUMIFS(通讯通路门店!$Y:$Y,通讯通路门店!$S:$S,$G120,通讯通路门店!$J:$J,"小米体验店")</f>
        <v>0</v>
      </c>
      <c r="BH120" s="99">
        <f>SUMIFS(通讯通路门店!$AA:$AA,通讯通路门店!$S:$S,$G120,通讯通路门店!$J:$J,"苹果体验店")</f>
        <v>0</v>
      </c>
      <c r="BI120" s="99">
        <f>SUMIFS(通讯通路门店!$K:$K,通讯通路门店!$S:$S,$G120,通讯通路门店!$J:$J,"其他品牌专卖店")</f>
        <v>0</v>
      </c>
      <c r="BJ120" s="99">
        <f>SUMIFS(通讯通路门店!$AC:$AC,通讯通路门店!$S:$S,$G120)</f>
        <v>0</v>
      </c>
      <c r="BK120" s="99">
        <f>SUMIFS(通讯通路门店!$AD:$AD,通讯通路门店!$S:$S,$G120)</f>
        <v>0</v>
      </c>
      <c r="BL120" s="99">
        <f>SUMIFS(通讯通路门店!$AE:$AE,通讯通路门店!$S:$S,$G120)</f>
        <v>0</v>
      </c>
      <c r="BM120" s="99">
        <f>SUMIFS(通讯通路门店!$AF:$AF,通讯通路门店!$S:$S,$G120)</f>
        <v>0</v>
      </c>
      <c r="BN120" s="99">
        <f>SUMIFS(通讯通路门店!$AG:$AG,通讯通路门店!$S:$S,$G120)</f>
        <v>0</v>
      </c>
      <c r="BO120" s="99">
        <f>SUMIFS(通讯通路门店!$AH:$AH,通讯通路门店!$S:$S,$G120)</f>
        <v>0</v>
      </c>
      <c r="BP120" s="99">
        <f>SUMIFS(通讯通路门店!$AI:$AI,通讯通路门店!$S:$S,$G120)</f>
        <v>0</v>
      </c>
      <c r="BQ120" s="83"/>
    </row>
    <row r="121" spans="1:69">
      <c r="A121" s="99" t="str">
        <f>IFERROR(_xlfn.XLOOKUP($G121,通讯通路门店!$S$4:$S$993933,通讯通路门店!$A$4:$A$993933,0,0),"")</f>
        <v/>
      </c>
      <c r="B121" s="99" t="str">
        <f>IFERROR(_xlfn.XLOOKUP($G121,通讯通路门店!$S$4:$S$993933,通讯通路门店!$B$4:$B$993933,0,0),"")</f>
        <v/>
      </c>
      <c r="C121" s="99" t="str">
        <f>IFERROR(_xlfn.XLOOKUP($G121,通讯通路门店!$S$4:$S$993933,通讯通路门店!$C$4:$C$993933,0,0),"")</f>
        <v/>
      </c>
      <c r="D121" s="99" t="str">
        <f>IFERROR(_xlfn.XLOOKUP($G121,通讯通路门店!$S$4:$S$993933,通讯通路门店!$D$4:$D$993933,0,0),"")</f>
        <v/>
      </c>
      <c r="E121" s="83"/>
      <c r="F121" s="83"/>
      <c r="G121" s="101" t="e">
        <v>#N/A</v>
      </c>
      <c r="H121" s="102" t="str">
        <f>IFERROR(_xlfn.XLOOKUP($G121,通讯通路门店!$S$4:$S$993933,通讯通路门店!$R$4:$R$993933,0,0),"")</f>
        <v/>
      </c>
      <c r="I121" s="83"/>
      <c r="J121" s="83"/>
      <c r="K121" s="83"/>
      <c r="L121" s="83"/>
      <c r="M121" s="83"/>
      <c r="N121" s="83"/>
      <c r="O121" s="83"/>
      <c r="P121" s="83"/>
      <c r="Q121" s="83"/>
      <c r="R121" s="83"/>
      <c r="S121" s="83"/>
      <c r="T121" s="83"/>
      <c r="U121" s="99">
        <f>COUNTIF(通讯通路门店!$S:$S,$G121)</f>
        <v>0</v>
      </c>
      <c r="V121" s="99">
        <f>COUNTIFS(通讯通路门店!$S:$S,$G121,通讯通路门店!$J:$J,"综合卖场")</f>
        <v>0</v>
      </c>
      <c r="W121" s="99">
        <f>SUMIFS(通讯通路门店!$AJ:$AJ,通讯通路门店!$S:$S,通讯客户沙盘!$G121)</f>
        <v>0</v>
      </c>
      <c r="X121" s="99">
        <f t="shared" si="5"/>
        <v>0</v>
      </c>
      <c r="Y121" s="99">
        <f>COUNTIFS(通讯通路门店!$S:$S,$G121,通讯通路门店!$J:$J,"荣耀体验店")+COUNTIFS(通讯通路门店!$S:$S,$G121,通讯通路门店!$J:$J,"荣耀授权专卖店")</f>
        <v>0</v>
      </c>
      <c r="Z121" s="99">
        <f>COUNTIFS(通讯通路门店!$S:$S,$G121,通讯通路门店!$J:$J,"VIVO体验店")</f>
        <v>0</v>
      </c>
      <c r="AA121" s="99">
        <f>COUNTIFS(通讯通路门店!$S:$S,$G121,通讯通路门店!$J:$J,"OPPO体验店")</f>
        <v>0</v>
      </c>
      <c r="AB121" s="99">
        <f>COUNTIFS(通讯通路门店!$S:$S,$G121,通讯通路门店!$J:$J,"华为授权体验店")+COUNTIFS(通讯通路门店!$S:$S,$G121,通讯通路门店!$J:$J,"华为堡垒店")</f>
        <v>0</v>
      </c>
      <c r="AC121" s="99">
        <f>COUNTIFS(通讯通路门店!$S:$S,$G121,通讯通路门店!$J:$J,"小米体验店")</f>
        <v>0</v>
      </c>
      <c r="AD121" s="99">
        <f>COUNTIFS(通讯通路门店!$S:$S,$G121,通讯通路门店!$J:$J,"苹果体验店")</f>
        <v>0</v>
      </c>
      <c r="AE121" s="99">
        <f>COUNTIFS(通讯通路门店!$S:$S,$G121,通讯通路门店!$J:$J,"其他品牌专卖店")</f>
        <v>0</v>
      </c>
      <c r="AF121" s="99">
        <f>SUMIFS(通讯通路门店!$BI:$BI,通讯通路门店!$S:$S,$G121)</f>
        <v>0</v>
      </c>
      <c r="AG121" s="99">
        <f>SUMIFS(通讯通路门店!$BH:$BH,通讯通路门店!$S:$S,$G121)</f>
        <v>0</v>
      </c>
      <c r="AH121" s="99">
        <f t="shared" si="6"/>
        <v>0</v>
      </c>
      <c r="AI121" s="99">
        <f>SUMIFS(通讯通路门店!$BB:$BB,通讯通路门店!$S:$S,$G121)</f>
        <v>0</v>
      </c>
      <c r="AJ121" s="99">
        <f>SUMIFS(通讯通路门店!$BE:$BE,通讯通路门店!$S:$S,$G121)</f>
        <v>0</v>
      </c>
      <c r="AK121" s="99">
        <f>SUMIFS(通讯通路门店!$BG:$BG,通讯通路门店!$S:$S,$G121)</f>
        <v>0</v>
      </c>
      <c r="AL121" s="99">
        <f>SUMIFS(通讯通路门店!$BC:$BC,通讯通路门店!$S:$S,$G121)</f>
        <v>0</v>
      </c>
      <c r="AM121" s="99">
        <f>SUMIFS(通讯通路门店!$BD:$BD,通讯通路门店!$S:$S,$G121)</f>
        <v>0</v>
      </c>
      <c r="AN121" s="99">
        <f>SUMIFS(通讯通路门店!$BF:$BF,通讯通路门店!$S:$S,$G121)</f>
        <v>0</v>
      </c>
      <c r="AO121" s="99">
        <f t="shared" si="7"/>
        <v>0</v>
      </c>
      <c r="AP121" s="99">
        <f>SUMIFS(通讯通路门店!$K:$K,通讯通路门店!$S:$S,$G121)</f>
        <v>0</v>
      </c>
      <c r="AQ121" s="83"/>
      <c r="AR121" s="99">
        <f>SUMIFS(通讯通路门店!$T:$T,通讯通路门店!$S:$S,$G121)</f>
        <v>0</v>
      </c>
      <c r="AS121" s="99">
        <f>SUMIFS(通讯通路门店!$U:$U,通讯通路门店!$S:$S,$G121)</f>
        <v>0</v>
      </c>
      <c r="AT121" s="99">
        <f>SUMIFS(通讯通路门店!$V:$V,通讯通路门店!$S:$S,$G121)</f>
        <v>0</v>
      </c>
      <c r="AU121" s="99">
        <f>SUMIFS(通讯通路门店!$W:$W,通讯通路门店!$S:$S,$G121)</f>
        <v>0</v>
      </c>
      <c r="AV121" s="99">
        <f>SUMIFS(通讯通路门店!$Z:$Z,通讯通路门店!$S:$S,$G121)</f>
        <v>0</v>
      </c>
      <c r="AW121" s="99">
        <f>SUMIFS(通讯通路门店!$AB:$AB,通讯通路门店!$S:$S,$G121)</f>
        <v>0</v>
      </c>
      <c r="AX121" s="99">
        <f>SUMIFS(通讯通路门店!$X:$X,通讯通路门店!$S:$S,$G121)</f>
        <v>0</v>
      </c>
      <c r="AY121" s="99">
        <f>SUMIFS(通讯通路门店!$Y:$Y,通讯通路门店!$S:$S,$G121)</f>
        <v>0</v>
      </c>
      <c r="AZ121" s="99">
        <f>SUMIFS(通讯通路门店!$AA:$AA,通讯通路门店!$S:$S,$G121)</f>
        <v>0</v>
      </c>
      <c r="BA121" s="99">
        <f t="shared" si="8"/>
        <v>0</v>
      </c>
      <c r="BB121" s="99">
        <f t="shared" si="9"/>
        <v>0</v>
      </c>
      <c r="BC121" s="99">
        <f>SUMIFS(通讯通路门店!$W:$W,通讯通路门店!$S:$S,$G121,通讯通路门店!$J:$J,"荣耀体验店")+SUMIFS(通讯通路门店!$W:$W,通讯通路门店!$S:$S,$G121,通讯通路门店!$J:$J,"荣耀授权专卖店")</f>
        <v>0</v>
      </c>
      <c r="BD121" s="99">
        <f>SUMIFS(通讯通路门店!$Z:$Z,通讯通路门店!$S:$S,$G121,通讯通路门店!$J:$J,"VIVO体验店")</f>
        <v>0</v>
      </c>
      <c r="BE121" s="99">
        <f>SUMIFS(通讯通路门店!$AB:$AB,通讯通路门店!$S:$S,$G121,通讯通路门店!$J:$J,"OPPO体验店")</f>
        <v>0</v>
      </c>
      <c r="BF121" s="99">
        <f>SUMIFS(通讯通路门店!$X:$X,通讯通路门店!$S:$S,$G121,通讯通路门店!$J:$J,"华为授权体验店")+SUMIFS(通讯通路门店!$AA:$AA,通讯通路门店!$S:$S,$G121,通讯通路门店!$J:$J,"华为堡垒店")</f>
        <v>0</v>
      </c>
      <c r="BG121" s="99">
        <f>SUMIFS(通讯通路门店!$Y:$Y,通讯通路门店!$S:$S,$G121,通讯通路门店!$J:$J,"小米体验店")</f>
        <v>0</v>
      </c>
      <c r="BH121" s="99">
        <f>SUMIFS(通讯通路门店!$AA:$AA,通讯通路门店!$S:$S,$G121,通讯通路门店!$J:$J,"苹果体验店")</f>
        <v>0</v>
      </c>
      <c r="BI121" s="99">
        <f>SUMIFS(通讯通路门店!$K:$K,通讯通路门店!$S:$S,$G121,通讯通路门店!$J:$J,"其他品牌专卖店")</f>
        <v>0</v>
      </c>
      <c r="BJ121" s="99">
        <f>SUMIFS(通讯通路门店!$AC:$AC,通讯通路门店!$S:$S,$G121)</f>
        <v>0</v>
      </c>
      <c r="BK121" s="99">
        <f>SUMIFS(通讯通路门店!$AD:$AD,通讯通路门店!$S:$S,$G121)</f>
        <v>0</v>
      </c>
      <c r="BL121" s="99">
        <f>SUMIFS(通讯通路门店!$AE:$AE,通讯通路门店!$S:$S,$G121)</f>
        <v>0</v>
      </c>
      <c r="BM121" s="99">
        <f>SUMIFS(通讯通路门店!$AF:$AF,通讯通路门店!$S:$S,$G121)</f>
        <v>0</v>
      </c>
      <c r="BN121" s="99">
        <f>SUMIFS(通讯通路门店!$AG:$AG,通讯通路门店!$S:$S,$G121)</f>
        <v>0</v>
      </c>
      <c r="BO121" s="99">
        <f>SUMIFS(通讯通路门店!$AH:$AH,通讯通路门店!$S:$S,$G121)</f>
        <v>0</v>
      </c>
      <c r="BP121" s="99">
        <f>SUMIFS(通讯通路门店!$AI:$AI,通讯通路门店!$S:$S,$G121)</f>
        <v>0</v>
      </c>
      <c r="BQ121" s="83"/>
    </row>
    <row r="122" spans="1:69">
      <c r="A122" s="99" t="str">
        <f>IFERROR(_xlfn.XLOOKUP($G122,通讯通路门店!$S$4:$S$993933,通讯通路门店!$A$4:$A$993933,0,0),"")</f>
        <v/>
      </c>
      <c r="B122" s="99" t="str">
        <f>IFERROR(_xlfn.XLOOKUP($G122,通讯通路门店!$S$4:$S$993933,通讯通路门店!$B$4:$B$993933,0,0),"")</f>
        <v/>
      </c>
      <c r="C122" s="99" t="str">
        <f>IFERROR(_xlfn.XLOOKUP($G122,通讯通路门店!$S$4:$S$993933,通讯通路门店!$C$4:$C$993933,0,0),"")</f>
        <v/>
      </c>
      <c r="D122" s="99" t="str">
        <f>IFERROR(_xlfn.XLOOKUP($G122,通讯通路门店!$S$4:$S$993933,通讯通路门店!$D$4:$D$993933,0,0),"")</f>
        <v/>
      </c>
      <c r="E122" s="83"/>
      <c r="F122" s="83"/>
      <c r="G122" s="101" t="e">
        <v>#N/A</v>
      </c>
      <c r="H122" s="102" t="str">
        <f>IFERROR(_xlfn.XLOOKUP($G122,通讯通路门店!$S$4:$S$993933,通讯通路门店!$R$4:$R$993933,0,0),"")</f>
        <v/>
      </c>
      <c r="I122" s="83"/>
      <c r="J122" s="83"/>
      <c r="K122" s="83"/>
      <c r="L122" s="83"/>
      <c r="M122" s="83"/>
      <c r="N122" s="83"/>
      <c r="O122" s="83"/>
      <c r="P122" s="83"/>
      <c r="Q122" s="83"/>
      <c r="R122" s="83"/>
      <c r="S122" s="83"/>
      <c r="T122" s="83"/>
      <c r="U122" s="99">
        <f>COUNTIF(通讯通路门店!$S:$S,$G122)</f>
        <v>0</v>
      </c>
      <c r="V122" s="99">
        <f>COUNTIFS(通讯通路门店!$S:$S,$G122,通讯通路门店!$J:$J,"综合卖场")</f>
        <v>0</v>
      </c>
      <c r="W122" s="99">
        <f>SUMIFS(通讯通路门店!$AJ:$AJ,通讯通路门店!$S:$S,通讯客户沙盘!$G122)</f>
        <v>0</v>
      </c>
      <c r="X122" s="99">
        <f t="shared" si="5"/>
        <v>0</v>
      </c>
      <c r="Y122" s="99">
        <f>COUNTIFS(通讯通路门店!$S:$S,$G122,通讯通路门店!$J:$J,"荣耀体验店")+COUNTIFS(通讯通路门店!$S:$S,$G122,通讯通路门店!$J:$J,"荣耀授权专卖店")</f>
        <v>0</v>
      </c>
      <c r="Z122" s="99">
        <f>COUNTIFS(通讯通路门店!$S:$S,$G122,通讯通路门店!$J:$J,"VIVO体验店")</f>
        <v>0</v>
      </c>
      <c r="AA122" s="99">
        <f>COUNTIFS(通讯通路门店!$S:$S,$G122,通讯通路门店!$J:$J,"OPPO体验店")</f>
        <v>0</v>
      </c>
      <c r="AB122" s="99">
        <f>COUNTIFS(通讯通路门店!$S:$S,$G122,通讯通路门店!$J:$J,"华为授权体验店")+COUNTIFS(通讯通路门店!$S:$S,$G122,通讯通路门店!$J:$J,"华为堡垒店")</f>
        <v>0</v>
      </c>
      <c r="AC122" s="99">
        <f>COUNTIFS(通讯通路门店!$S:$S,$G122,通讯通路门店!$J:$J,"小米体验店")</f>
        <v>0</v>
      </c>
      <c r="AD122" s="99">
        <f>COUNTIFS(通讯通路门店!$S:$S,$G122,通讯通路门店!$J:$J,"苹果体验店")</f>
        <v>0</v>
      </c>
      <c r="AE122" s="99">
        <f>COUNTIFS(通讯通路门店!$S:$S,$G122,通讯通路门店!$J:$J,"其他品牌专卖店")</f>
        <v>0</v>
      </c>
      <c r="AF122" s="99">
        <f>SUMIFS(通讯通路门店!$BI:$BI,通讯通路门店!$S:$S,$G122)</f>
        <v>0</v>
      </c>
      <c r="AG122" s="99">
        <f>SUMIFS(通讯通路门店!$BH:$BH,通讯通路门店!$S:$S,$G122)</f>
        <v>0</v>
      </c>
      <c r="AH122" s="99">
        <f t="shared" si="6"/>
        <v>0</v>
      </c>
      <c r="AI122" s="99">
        <f>SUMIFS(通讯通路门店!$BB:$BB,通讯通路门店!$S:$S,$G122)</f>
        <v>0</v>
      </c>
      <c r="AJ122" s="99">
        <f>SUMIFS(通讯通路门店!$BE:$BE,通讯通路门店!$S:$S,$G122)</f>
        <v>0</v>
      </c>
      <c r="AK122" s="99">
        <f>SUMIFS(通讯通路门店!$BG:$BG,通讯通路门店!$S:$S,$G122)</f>
        <v>0</v>
      </c>
      <c r="AL122" s="99">
        <f>SUMIFS(通讯通路门店!$BC:$BC,通讯通路门店!$S:$S,$G122)</f>
        <v>0</v>
      </c>
      <c r="AM122" s="99">
        <f>SUMIFS(通讯通路门店!$BD:$BD,通讯通路门店!$S:$S,$G122)</f>
        <v>0</v>
      </c>
      <c r="AN122" s="99">
        <f>SUMIFS(通讯通路门店!$BF:$BF,通讯通路门店!$S:$S,$G122)</f>
        <v>0</v>
      </c>
      <c r="AO122" s="99">
        <f t="shared" si="7"/>
        <v>0</v>
      </c>
      <c r="AP122" s="99">
        <f>SUMIFS(通讯通路门店!$K:$K,通讯通路门店!$S:$S,$G122)</f>
        <v>0</v>
      </c>
      <c r="AQ122" s="83"/>
      <c r="AR122" s="99">
        <f>SUMIFS(通讯通路门店!$T:$T,通讯通路门店!$S:$S,$G122)</f>
        <v>0</v>
      </c>
      <c r="AS122" s="99">
        <f>SUMIFS(通讯通路门店!$U:$U,通讯通路门店!$S:$S,$G122)</f>
        <v>0</v>
      </c>
      <c r="AT122" s="99">
        <f>SUMIFS(通讯通路门店!$V:$V,通讯通路门店!$S:$S,$G122)</f>
        <v>0</v>
      </c>
      <c r="AU122" s="99">
        <f>SUMIFS(通讯通路门店!$W:$W,通讯通路门店!$S:$S,$G122)</f>
        <v>0</v>
      </c>
      <c r="AV122" s="99">
        <f>SUMIFS(通讯通路门店!$Z:$Z,通讯通路门店!$S:$S,$G122)</f>
        <v>0</v>
      </c>
      <c r="AW122" s="99">
        <f>SUMIFS(通讯通路门店!$AB:$AB,通讯通路门店!$S:$S,$G122)</f>
        <v>0</v>
      </c>
      <c r="AX122" s="99">
        <f>SUMIFS(通讯通路门店!$X:$X,通讯通路门店!$S:$S,$G122)</f>
        <v>0</v>
      </c>
      <c r="AY122" s="99">
        <f>SUMIFS(通讯通路门店!$Y:$Y,通讯通路门店!$S:$S,$G122)</f>
        <v>0</v>
      </c>
      <c r="AZ122" s="99">
        <f>SUMIFS(通讯通路门店!$AA:$AA,通讯通路门店!$S:$S,$G122)</f>
        <v>0</v>
      </c>
      <c r="BA122" s="99">
        <f t="shared" si="8"/>
        <v>0</v>
      </c>
      <c r="BB122" s="99">
        <f t="shared" si="9"/>
        <v>0</v>
      </c>
      <c r="BC122" s="99">
        <f>SUMIFS(通讯通路门店!$W:$W,通讯通路门店!$S:$S,$G122,通讯通路门店!$J:$J,"荣耀体验店")+SUMIFS(通讯通路门店!$W:$W,通讯通路门店!$S:$S,$G122,通讯通路门店!$J:$J,"荣耀授权专卖店")</f>
        <v>0</v>
      </c>
      <c r="BD122" s="99">
        <f>SUMIFS(通讯通路门店!$Z:$Z,通讯通路门店!$S:$S,$G122,通讯通路门店!$J:$J,"VIVO体验店")</f>
        <v>0</v>
      </c>
      <c r="BE122" s="99">
        <f>SUMIFS(通讯通路门店!$AB:$AB,通讯通路门店!$S:$S,$G122,通讯通路门店!$J:$J,"OPPO体验店")</f>
        <v>0</v>
      </c>
      <c r="BF122" s="99">
        <f>SUMIFS(通讯通路门店!$X:$X,通讯通路门店!$S:$S,$G122,通讯通路门店!$J:$J,"华为授权体验店")+SUMIFS(通讯通路门店!$AA:$AA,通讯通路门店!$S:$S,$G122,通讯通路门店!$J:$J,"华为堡垒店")</f>
        <v>0</v>
      </c>
      <c r="BG122" s="99">
        <f>SUMIFS(通讯通路门店!$Y:$Y,通讯通路门店!$S:$S,$G122,通讯通路门店!$J:$J,"小米体验店")</f>
        <v>0</v>
      </c>
      <c r="BH122" s="99">
        <f>SUMIFS(通讯通路门店!$AA:$AA,通讯通路门店!$S:$S,$G122,通讯通路门店!$J:$J,"苹果体验店")</f>
        <v>0</v>
      </c>
      <c r="BI122" s="99">
        <f>SUMIFS(通讯通路门店!$K:$K,通讯通路门店!$S:$S,$G122,通讯通路门店!$J:$J,"其他品牌专卖店")</f>
        <v>0</v>
      </c>
      <c r="BJ122" s="99">
        <f>SUMIFS(通讯通路门店!$AC:$AC,通讯通路门店!$S:$S,$G122)</f>
        <v>0</v>
      </c>
      <c r="BK122" s="99">
        <f>SUMIFS(通讯通路门店!$AD:$AD,通讯通路门店!$S:$S,$G122)</f>
        <v>0</v>
      </c>
      <c r="BL122" s="99">
        <f>SUMIFS(通讯通路门店!$AE:$AE,通讯通路门店!$S:$S,$G122)</f>
        <v>0</v>
      </c>
      <c r="BM122" s="99">
        <f>SUMIFS(通讯通路门店!$AF:$AF,通讯通路门店!$S:$S,$G122)</f>
        <v>0</v>
      </c>
      <c r="BN122" s="99">
        <f>SUMIFS(通讯通路门店!$AG:$AG,通讯通路门店!$S:$S,$G122)</f>
        <v>0</v>
      </c>
      <c r="BO122" s="99">
        <f>SUMIFS(通讯通路门店!$AH:$AH,通讯通路门店!$S:$S,$G122)</f>
        <v>0</v>
      </c>
      <c r="BP122" s="99">
        <f>SUMIFS(通讯通路门店!$AI:$AI,通讯通路门店!$S:$S,$G122)</f>
        <v>0</v>
      </c>
      <c r="BQ122" s="83"/>
    </row>
    <row r="123" spans="1:69">
      <c r="A123" s="99" t="str">
        <f>IFERROR(_xlfn.XLOOKUP($G123,通讯通路门店!$S$4:$S$993933,通讯通路门店!$A$4:$A$993933,0,0),"")</f>
        <v/>
      </c>
      <c r="B123" s="99" t="str">
        <f>IFERROR(_xlfn.XLOOKUP($G123,通讯通路门店!$S$4:$S$993933,通讯通路门店!$B$4:$B$993933,0,0),"")</f>
        <v/>
      </c>
      <c r="C123" s="99" t="str">
        <f>IFERROR(_xlfn.XLOOKUP($G123,通讯通路门店!$S$4:$S$993933,通讯通路门店!$C$4:$C$993933,0,0),"")</f>
        <v/>
      </c>
      <c r="D123" s="99" t="str">
        <f>IFERROR(_xlfn.XLOOKUP($G123,通讯通路门店!$S$4:$S$993933,通讯通路门店!$D$4:$D$993933,0,0),"")</f>
        <v/>
      </c>
      <c r="E123" s="83"/>
      <c r="F123" s="83"/>
      <c r="G123" s="101" t="e">
        <v>#N/A</v>
      </c>
      <c r="H123" s="102" t="str">
        <f>IFERROR(_xlfn.XLOOKUP($G123,通讯通路门店!$S$4:$S$993933,通讯通路门店!$R$4:$R$993933,0,0),"")</f>
        <v/>
      </c>
      <c r="I123" s="83"/>
      <c r="J123" s="83"/>
      <c r="K123" s="83"/>
      <c r="L123" s="83"/>
      <c r="M123" s="83"/>
      <c r="N123" s="83"/>
      <c r="O123" s="83"/>
      <c r="P123" s="83"/>
      <c r="Q123" s="83"/>
      <c r="R123" s="83"/>
      <c r="S123" s="83"/>
      <c r="T123" s="83"/>
      <c r="U123" s="99">
        <f>COUNTIF(通讯通路门店!$S:$S,$G123)</f>
        <v>0</v>
      </c>
      <c r="V123" s="99">
        <f>COUNTIFS(通讯通路门店!$S:$S,$G123,通讯通路门店!$J:$J,"综合卖场")</f>
        <v>0</v>
      </c>
      <c r="W123" s="99">
        <f>SUMIFS(通讯通路门店!$AJ:$AJ,通讯通路门店!$S:$S,通讯客户沙盘!$G123)</f>
        <v>0</v>
      </c>
      <c r="X123" s="99">
        <f t="shared" si="5"/>
        <v>0</v>
      </c>
      <c r="Y123" s="99">
        <f>COUNTIFS(通讯通路门店!$S:$S,$G123,通讯通路门店!$J:$J,"荣耀体验店")+COUNTIFS(通讯通路门店!$S:$S,$G123,通讯通路门店!$J:$J,"荣耀授权专卖店")</f>
        <v>0</v>
      </c>
      <c r="Z123" s="99">
        <f>COUNTIFS(通讯通路门店!$S:$S,$G123,通讯通路门店!$J:$J,"VIVO体验店")</f>
        <v>0</v>
      </c>
      <c r="AA123" s="99">
        <f>COUNTIFS(通讯通路门店!$S:$S,$G123,通讯通路门店!$J:$J,"OPPO体验店")</f>
        <v>0</v>
      </c>
      <c r="AB123" s="99">
        <f>COUNTIFS(通讯通路门店!$S:$S,$G123,通讯通路门店!$J:$J,"华为授权体验店")+COUNTIFS(通讯通路门店!$S:$S,$G123,通讯通路门店!$J:$J,"华为堡垒店")</f>
        <v>0</v>
      </c>
      <c r="AC123" s="99">
        <f>COUNTIFS(通讯通路门店!$S:$S,$G123,通讯通路门店!$J:$J,"小米体验店")</f>
        <v>0</v>
      </c>
      <c r="AD123" s="99">
        <f>COUNTIFS(通讯通路门店!$S:$S,$G123,通讯通路门店!$J:$J,"苹果体验店")</f>
        <v>0</v>
      </c>
      <c r="AE123" s="99">
        <f>COUNTIFS(通讯通路门店!$S:$S,$G123,通讯通路门店!$J:$J,"其他品牌专卖店")</f>
        <v>0</v>
      </c>
      <c r="AF123" s="99">
        <f>SUMIFS(通讯通路门店!$BI:$BI,通讯通路门店!$S:$S,$G123)</f>
        <v>0</v>
      </c>
      <c r="AG123" s="99">
        <f>SUMIFS(通讯通路门店!$BH:$BH,通讯通路门店!$S:$S,$G123)</f>
        <v>0</v>
      </c>
      <c r="AH123" s="99">
        <f t="shared" si="6"/>
        <v>0</v>
      </c>
      <c r="AI123" s="99">
        <f>SUMIFS(通讯通路门店!$BB:$BB,通讯通路门店!$S:$S,$G123)</f>
        <v>0</v>
      </c>
      <c r="AJ123" s="99">
        <f>SUMIFS(通讯通路门店!$BE:$BE,通讯通路门店!$S:$S,$G123)</f>
        <v>0</v>
      </c>
      <c r="AK123" s="99">
        <f>SUMIFS(通讯通路门店!$BG:$BG,通讯通路门店!$S:$S,$G123)</f>
        <v>0</v>
      </c>
      <c r="AL123" s="99">
        <f>SUMIFS(通讯通路门店!$BC:$BC,通讯通路门店!$S:$S,$G123)</f>
        <v>0</v>
      </c>
      <c r="AM123" s="99">
        <f>SUMIFS(通讯通路门店!$BD:$BD,通讯通路门店!$S:$S,$G123)</f>
        <v>0</v>
      </c>
      <c r="AN123" s="99">
        <f>SUMIFS(通讯通路门店!$BF:$BF,通讯通路门店!$S:$S,$G123)</f>
        <v>0</v>
      </c>
      <c r="AO123" s="99">
        <f t="shared" si="7"/>
        <v>0</v>
      </c>
      <c r="AP123" s="99">
        <f>SUMIFS(通讯通路门店!$K:$K,通讯通路门店!$S:$S,$G123)</f>
        <v>0</v>
      </c>
      <c r="AQ123" s="83"/>
      <c r="AR123" s="99">
        <f>SUMIFS(通讯通路门店!$T:$T,通讯通路门店!$S:$S,$G123)</f>
        <v>0</v>
      </c>
      <c r="AS123" s="99">
        <f>SUMIFS(通讯通路门店!$U:$U,通讯通路门店!$S:$S,$G123)</f>
        <v>0</v>
      </c>
      <c r="AT123" s="99">
        <f>SUMIFS(通讯通路门店!$V:$V,通讯通路门店!$S:$S,$G123)</f>
        <v>0</v>
      </c>
      <c r="AU123" s="99">
        <f>SUMIFS(通讯通路门店!$W:$W,通讯通路门店!$S:$S,$G123)</f>
        <v>0</v>
      </c>
      <c r="AV123" s="99">
        <f>SUMIFS(通讯通路门店!$Z:$Z,通讯通路门店!$S:$S,$G123)</f>
        <v>0</v>
      </c>
      <c r="AW123" s="99">
        <f>SUMIFS(通讯通路门店!$AB:$AB,通讯通路门店!$S:$S,$G123)</f>
        <v>0</v>
      </c>
      <c r="AX123" s="99">
        <f>SUMIFS(通讯通路门店!$X:$X,通讯通路门店!$S:$S,$G123)</f>
        <v>0</v>
      </c>
      <c r="AY123" s="99">
        <f>SUMIFS(通讯通路门店!$Y:$Y,通讯通路门店!$S:$S,$G123)</f>
        <v>0</v>
      </c>
      <c r="AZ123" s="99">
        <f>SUMIFS(通讯通路门店!$AA:$AA,通讯通路门店!$S:$S,$G123)</f>
        <v>0</v>
      </c>
      <c r="BA123" s="99">
        <f t="shared" si="8"/>
        <v>0</v>
      </c>
      <c r="BB123" s="99">
        <f t="shared" si="9"/>
        <v>0</v>
      </c>
      <c r="BC123" s="99">
        <f>SUMIFS(通讯通路门店!$W:$W,通讯通路门店!$S:$S,$G123,通讯通路门店!$J:$J,"荣耀体验店")+SUMIFS(通讯通路门店!$W:$W,通讯通路门店!$S:$S,$G123,通讯通路门店!$J:$J,"荣耀授权专卖店")</f>
        <v>0</v>
      </c>
      <c r="BD123" s="99">
        <f>SUMIFS(通讯通路门店!$Z:$Z,通讯通路门店!$S:$S,$G123,通讯通路门店!$J:$J,"VIVO体验店")</f>
        <v>0</v>
      </c>
      <c r="BE123" s="99">
        <f>SUMIFS(通讯通路门店!$AB:$AB,通讯通路门店!$S:$S,$G123,通讯通路门店!$J:$J,"OPPO体验店")</f>
        <v>0</v>
      </c>
      <c r="BF123" s="99">
        <f>SUMIFS(通讯通路门店!$X:$X,通讯通路门店!$S:$S,$G123,通讯通路门店!$J:$J,"华为授权体验店")+SUMIFS(通讯通路门店!$AA:$AA,通讯通路门店!$S:$S,$G123,通讯通路门店!$J:$J,"华为堡垒店")</f>
        <v>0</v>
      </c>
      <c r="BG123" s="99">
        <f>SUMIFS(通讯通路门店!$Y:$Y,通讯通路门店!$S:$S,$G123,通讯通路门店!$J:$J,"小米体验店")</f>
        <v>0</v>
      </c>
      <c r="BH123" s="99">
        <f>SUMIFS(通讯通路门店!$AA:$AA,通讯通路门店!$S:$S,$G123,通讯通路门店!$J:$J,"苹果体验店")</f>
        <v>0</v>
      </c>
      <c r="BI123" s="99">
        <f>SUMIFS(通讯通路门店!$K:$K,通讯通路门店!$S:$S,$G123,通讯通路门店!$J:$J,"其他品牌专卖店")</f>
        <v>0</v>
      </c>
      <c r="BJ123" s="99">
        <f>SUMIFS(通讯通路门店!$AC:$AC,通讯通路门店!$S:$S,$G123)</f>
        <v>0</v>
      </c>
      <c r="BK123" s="99">
        <f>SUMIFS(通讯通路门店!$AD:$AD,通讯通路门店!$S:$S,$G123)</f>
        <v>0</v>
      </c>
      <c r="BL123" s="99">
        <f>SUMIFS(通讯通路门店!$AE:$AE,通讯通路门店!$S:$S,$G123)</f>
        <v>0</v>
      </c>
      <c r="BM123" s="99">
        <f>SUMIFS(通讯通路门店!$AF:$AF,通讯通路门店!$S:$S,$G123)</f>
        <v>0</v>
      </c>
      <c r="BN123" s="99">
        <f>SUMIFS(通讯通路门店!$AG:$AG,通讯通路门店!$S:$S,$G123)</f>
        <v>0</v>
      </c>
      <c r="BO123" s="99">
        <f>SUMIFS(通讯通路门店!$AH:$AH,通讯通路门店!$S:$S,$G123)</f>
        <v>0</v>
      </c>
      <c r="BP123" s="99">
        <f>SUMIFS(通讯通路门店!$AI:$AI,通讯通路门店!$S:$S,$G123)</f>
        <v>0</v>
      </c>
      <c r="BQ123" s="83"/>
    </row>
    <row r="124" spans="1:69">
      <c r="A124" s="99" t="str">
        <f>IFERROR(_xlfn.XLOOKUP($G124,通讯通路门店!$S$4:$S$993933,通讯通路门店!$A$4:$A$993933,0,0),"")</f>
        <v/>
      </c>
      <c r="B124" s="99" t="str">
        <f>IFERROR(_xlfn.XLOOKUP($G124,通讯通路门店!$S$4:$S$993933,通讯通路门店!$B$4:$B$993933,0,0),"")</f>
        <v/>
      </c>
      <c r="C124" s="99" t="str">
        <f>IFERROR(_xlfn.XLOOKUP($G124,通讯通路门店!$S$4:$S$993933,通讯通路门店!$C$4:$C$993933,0,0),"")</f>
        <v/>
      </c>
      <c r="D124" s="99" t="str">
        <f>IFERROR(_xlfn.XLOOKUP($G124,通讯通路门店!$S$4:$S$993933,通讯通路门店!$D$4:$D$993933,0,0),"")</f>
        <v/>
      </c>
      <c r="E124" s="83"/>
      <c r="F124" s="83"/>
      <c r="G124" s="101" t="e">
        <v>#N/A</v>
      </c>
      <c r="H124" s="102" t="str">
        <f>IFERROR(_xlfn.XLOOKUP($G124,通讯通路门店!$S$4:$S$993933,通讯通路门店!$R$4:$R$993933,0,0),"")</f>
        <v/>
      </c>
      <c r="I124" s="83"/>
      <c r="J124" s="83"/>
      <c r="K124" s="83"/>
      <c r="L124" s="83"/>
      <c r="M124" s="83"/>
      <c r="N124" s="83"/>
      <c r="O124" s="83"/>
      <c r="P124" s="83"/>
      <c r="Q124" s="83"/>
      <c r="R124" s="83"/>
      <c r="S124" s="83"/>
      <c r="T124" s="83"/>
      <c r="U124" s="99">
        <f>COUNTIF(通讯通路门店!$S:$S,$G124)</f>
        <v>0</v>
      </c>
      <c r="V124" s="99">
        <f>COUNTIFS(通讯通路门店!$S:$S,$G124,通讯通路门店!$J:$J,"综合卖场")</f>
        <v>0</v>
      </c>
      <c r="W124" s="99">
        <f>SUMIFS(通讯通路门店!$AJ:$AJ,通讯通路门店!$S:$S,通讯客户沙盘!$G124)</f>
        <v>0</v>
      </c>
      <c r="X124" s="99">
        <f t="shared" si="5"/>
        <v>0</v>
      </c>
      <c r="Y124" s="99">
        <f>COUNTIFS(通讯通路门店!$S:$S,$G124,通讯通路门店!$J:$J,"荣耀体验店")+COUNTIFS(通讯通路门店!$S:$S,$G124,通讯通路门店!$J:$J,"荣耀授权专卖店")</f>
        <v>0</v>
      </c>
      <c r="Z124" s="99">
        <f>COUNTIFS(通讯通路门店!$S:$S,$G124,通讯通路门店!$J:$J,"VIVO体验店")</f>
        <v>0</v>
      </c>
      <c r="AA124" s="99">
        <f>COUNTIFS(通讯通路门店!$S:$S,$G124,通讯通路门店!$J:$J,"OPPO体验店")</f>
        <v>0</v>
      </c>
      <c r="AB124" s="99">
        <f>COUNTIFS(通讯通路门店!$S:$S,$G124,通讯通路门店!$J:$J,"华为授权体验店")+COUNTIFS(通讯通路门店!$S:$S,$G124,通讯通路门店!$J:$J,"华为堡垒店")</f>
        <v>0</v>
      </c>
      <c r="AC124" s="99">
        <f>COUNTIFS(通讯通路门店!$S:$S,$G124,通讯通路门店!$J:$J,"小米体验店")</f>
        <v>0</v>
      </c>
      <c r="AD124" s="99">
        <f>COUNTIFS(通讯通路门店!$S:$S,$G124,通讯通路门店!$J:$J,"苹果体验店")</f>
        <v>0</v>
      </c>
      <c r="AE124" s="99">
        <f>COUNTIFS(通讯通路门店!$S:$S,$G124,通讯通路门店!$J:$J,"其他品牌专卖店")</f>
        <v>0</v>
      </c>
      <c r="AF124" s="99">
        <f>SUMIFS(通讯通路门店!$BI:$BI,通讯通路门店!$S:$S,$G124)</f>
        <v>0</v>
      </c>
      <c r="AG124" s="99">
        <f>SUMIFS(通讯通路门店!$BH:$BH,通讯通路门店!$S:$S,$G124)</f>
        <v>0</v>
      </c>
      <c r="AH124" s="99">
        <f t="shared" si="6"/>
        <v>0</v>
      </c>
      <c r="AI124" s="99">
        <f>SUMIFS(通讯通路门店!$BB:$BB,通讯通路门店!$S:$S,$G124)</f>
        <v>0</v>
      </c>
      <c r="AJ124" s="99">
        <f>SUMIFS(通讯通路门店!$BE:$BE,通讯通路门店!$S:$S,$G124)</f>
        <v>0</v>
      </c>
      <c r="AK124" s="99">
        <f>SUMIFS(通讯通路门店!$BG:$BG,通讯通路门店!$S:$S,$G124)</f>
        <v>0</v>
      </c>
      <c r="AL124" s="99">
        <f>SUMIFS(通讯通路门店!$BC:$BC,通讯通路门店!$S:$S,$G124)</f>
        <v>0</v>
      </c>
      <c r="AM124" s="99">
        <f>SUMIFS(通讯通路门店!$BD:$BD,通讯通路门店!$S:$S,$G124)</f>
        <v>0</v>
      </c>
      <c r="AN124" s="99">
        <f>SUMIFS(通讯通路门店!$BF:$BF,通讯通路门店!$S:$S,$G124)</f>
        <v>0</v>
      </c>
      <c r="AO124" s="99">
        <f t="shared" si="7"/>
        <v>0</v>
      </c>
      <c r="AP124" s="99">
        <f>SUMIFS(通讯通路门店!$K:$K,通讯通路门店!$S:$S,$G124)</f>
        <v>0</v>
      </c>
      <c r="AQ124" s="83"/>
      <c r="AR124" s="99">
        <f>SUMIFS(通讯通路门店!$T:$T,通讯通路门店!$S:$S,$G124)</f>
        <v>0</v>
      </c>
      <c r="AS124" s="99">
        <f>SUMIFS(通讯通路门店!$U:$U,通讯通路门店!$S:$S,$G124)</f>
        <v>0</v>
      </c>
      <c r="AT124" s="99">
        <f>SUMIFS(通讯通路门店!$V:$V,通讯通路门店!$S:$S,$G124)</f>
        <v>0</v>
      </c>
      <c r="AU124" s="99">
        <f>SUMIFS(通讯通路门店!$W:$W,通讯通路门店!$S:$S,$G124)</f>
        <v>0</v>
      </c>
      <c r="AV124" s="99">
        <f>SUMIFS(通讯通路门店!$Z:$Z,通讯通路门店!$S:$S,$G124)</f>
        <v>0</v>
      </c>
      <c r="AW124" s="99">
        <f>SUMIFS(通讯通路门店!$AB:$AB,通讯通路门店!$S:$S,$G124)</f>
        <v>0</v>
      </c>
      <c r="AX124" s="99">
        <f>SUMIFS(通讯通路门店!$X:$X,通讯通路门店!$S:$S,$G124)</f>
        <v>0</v>
      </c>
      <c r="AY124" s="99">
        <f>SUMIFS(通讯通路门店!$Y:$Y,通讯通路门店!$S:$S,$G124)</f>
        <v>0</v>
      </c>
      <c r="AZ124" s="99">
        <f>SUMIFS(通讯通路门店!$AA:$AA,通讯通路门店!$S:$S,$G124)</f>
        <v>0</v>
      </c>
      <c r="BA124" s="99">
        <f t="shared" si="8"/>
        <v>0</v>
      </c>
      <c r="BB124" s="99">
        <f t="shared" si="9"/>
        <v>0</v>
      </c>
      <c r="BC124" s="99">
        <f>SUMIFS(通讯通路门店!$W:$W,通讯通路门店!$S:$S,$G124,通讯通路门店!$J:$J,"荣耀体验店")+SUMIFS(通讯通路门店!$W:$W,通讯通路门店!$S:$S,$G124,通讯通路门店!$J:$J,"荣耀授权专卖店")</f>
        <v>0</v>
      </c>
      <c r="BD124" s="99">
        <f>SUMIFS(通讯通路门店!$Z:$Z,通讯通路门店!$S:$S,$G124,通讯通路门店!$J:$J,"VIVO体验店")</f>
        <v>0</v>
      </c>
      <c r="BE124" s="99">
        <f>SUMIFS(通讯通路门店!$AB:$AB,通讯通路门店!$S:$S,$G124,通讯通路门店!$J:$J,"OPPO体验店")</f>
        <v>0</v>
      </c>
      <c r="BF124" s="99">
        <f>SUMIFS(通讯通路门店!$X:$X,通讯通路门店!$S:$S,$G124,通讯通路门店!$J:$J,"华为授权体验店")+SUMIFS(通讯通路门店!$AA:$AA,通讯通路门店!$S:$S,$G124,通讯通路门店!$J:$J,"华为堡垒店")</f>
        <v>0</v>
      </c>
      <c r="BG124" s="99">
        <f>SUMIFS(通讯通路门店!$Y:$Y,通讯通路门店!$S:$S,$G124,通讯通路门店!$J:$J,"小米体验店")</f>
        <v>0</v>
      </c>
      <c r="BH124" s="99">
        <f>SUMIFS(通讯通路门店!$AA:$AA,通讯通路门店!$S:$S,$G124,通讯通路门店!$J:$J,"苹果体验店")</f>
        <v>0</v>
      </c>
      <c r="BI124" s="99">
        <f>SUMIFS(通讯通路门店!$K:$K,通讯通路门店!$S:$S,$G124,通讯通路门店!$J:$J,"其他品牌专卖店")</f>
        <v>0</v>
      </c>
      <c r="BJ124" s="99">
        <f>SUMIFS(通讯通路门店!$AC:$AC,通讯通路门店!$S:$S,$G124)</f>
        <v>0</v>
      </c>
      <c r="BK124" s="99">
        <f>SUMIFS(通讯通路门店!$AD:$AD,通讯通路门店!$S:$S,$G124)</f>
        <v>0</v>
      </c>
      <c r="BL124" s="99">
        <f>SUMIFS(通讯通路门店!$AE:$AE,通讯通路门店!$S:$S,$G124)</f>
        <v>0</v>
      </c>
      <c r="BM124" s="99">
        <f>SUMIFS(通讯通路门店!$AF:$AF,通讯通路门店!$S:$S,$G124)</f>
        <v>0</v>
      </c>
      <c r="BN124" s="99">
        <f>SUMIFS(通讯通路门店!$AG:$AG,通讯通路门店!$S:$S,$G124)</f>
        <v>0</v>
      </c>
      <c r="BO124" s="99">
        <f>SUMIFS(通讯通路门店!$AH:$AH,通讯通路门店!$S:$S,$G124)</f>
        <v>0</v>
      </c>
      <c r="BP124" s="99">
        <f>SUMIFS(通讯通路门店!$AI:$AI,通讯通路门店!$S:$S,$G124)</f>
        <v>0</v>
      </c>
      <c r="BQ124" s="83"/>
    </row>
    <row r="125" spans="1:69">
      <c r="A125" s="99" t="str">
        <f>IFERROR(_xlfn.XLOOKUP($G125,通讯通路门店!$S$4:$S$993933,通讯通路门店!$A$4:$A$993933,0,0),"")</f>
        <v/>
      </c>
      <c r="B125" s="99" t="str">
        <f>IFERROR(_xlfn.XLOOKUP($G125,通讯通路门店!$S$4:$S$993933,通讯通路门店!$B$4:$B$993933,0,0),"")</f>
        <v/>
      </c>
      <c r="C125" s="99" t="str">
        <f>IFERROR(_xlfn.XLOOKUP($G125,通讯通路门店!$S$4:$S$993933,通讯通路门店!$C$4:$C$993933,0,0),"")</f>
        <v/>
      </c>
      <c r="D125" s="99" t="str">
        <f>IFERROR(_xlfn.XLOOKUP($G125,通讯通路门店!$S$4:$S$993933,通讯通路门店!$D$4:$D$993933,0,0),"")</f>
        <v/>
      </c>
      <c r="E125" s="83"/>
      <c r="F125" s="83"/>
      <c r="G125" s="101" t="e">
        <v>#N/A</v>
      </c>
      <c r="H125" s="102" t="str">
        <f>IFERROR(_xlfn.XLOOKUP($G125,通讯通路门店!$S$4:$S$993933,通讯通路门店!$R$4:$R$993933,0,0),"")</f>
        <v/>
      </c>
      <c r="I125" s="83"/>
      <c r="J125" s="83"/>
      <c r="K125" s="83"/>
      <c r="L125" s="83"/>
      <c r="M125" s="83"/>
      <c r="N125" s="83"/>
      <c r="O125" s="83"/>
      <c r="P125" s="83"/>
      <c r="Q125" s="83"/>
      <c r="R125" s="83"/>
      <c r="S125" s="83"/>
      <c r="T125" s="83"/>
      <c r="U125" s="99">
        <f>COUNTIF(通讯通路门店!$S:$S,$G125)</f>
        <v>0</v>
      </c>
      <c r="V125" s="99">
        <f>COUNTIFS(通讯通路门店!$S:$S,$G125,通讯通路门店!$J:$J,"综合卖场")</f>
        <v>0</v>
      </c>
      <c r="W125" s="99">
        <f>SUMIFS(通讯通路门店!$AJ:$AJ,通讯通路门店!$S:$S,通讯客户沙盘!$G125)</f>
        <v>0</v>
      </c>
      <c r="X125" s="99">
        <f t="shared" si="5"/>
        <v>0</v>
      </c>
      <c r="Y125" s="99">
        <f>COUNTIFS(通讯通路门店!$S:$S,$G125,通讯通路门店!$J:$J,"荣耀体验店")+COUNTIFS(通讯通路门店!$S:$S,$G125,通讯通路门店!$J:$J,"荣耀授权专卖店")</f>
        <v>0</v>
      </c>
      <c r="Z125" s="99">
        <f>COUNTIFS(通讯通路门店!$S:$S,$G125,通讯通路门店!$J:$J,"VIVO体验店")</f>
        <v>0</v>
      </c>
      <c r="AA125" s="99">
        <f>COUNTIFS(通讯通路门店!$S:$S,$G125,通讯通路门店!$J:$J,"OPPO体验店")</f>
        <v>0</v>
      </c>
      <c r="AB125" s="99">
        <f>COUNTIFS(通讯通路门店!$S:$S,$G125,通讯通路门店!$J:$J,"华为授权体验店")+COUNTIFS(通讯通路门店!$S:$S,$G125,通讯通路门店!$J:$J,"华为堡垒店")</f>
        <v>0</v>
      </c>
      <c r="AC125" s="99">
        <f>COUNTIFS(通讯通路门店!$S:$S,$G125,通讯通路门店!$J:$J,"小米体验店")</f>
        <v>0</v>
      </c>
      <c r="AD125" s="99">
        <f>COUNTIFS(通讯通路门店!$S:$S,$G125,通讯通路门店!$J:$J,"苹果体验店")</f>
        <v>0</v>
      </c>
      <c r="AE125" s="99">
        <f>COUNTIFS(通讯通路门店!$S:$S,$G125,通讯通路门店!$J:$J,"其他品牌专卖店")</f>
        <v>0</v>
      </c>
      <c r="AF125" s="99">
        <f>SUMIFS(通讯通路门店!$BI:$BI,通讯通路门店!$S:$S,$G125)</f>
        <v>0</v>
      </c>
      <c r="AG125" s="99">
        <f>SUMIFS(通讯通路门店!$BH:$BH,通讯通路门店!$S:$S,$G125)</f>
        <v>0</v>
      </c>
      <c r="AH125" s="99">
        <f t="shared" si="6"/>
        <v>0</v>
      </c>
      <c r="AI125" s="99">
        <f>SUMIFS(通讯通路门店!$BB:$BB,通讯通路门店!$S:$S,$G125)</f>
        <v>0</v>
      </c>
      <c r="AJ125" s="99">
        <f>SUMIFS(通讯通路门店!$BE:$BE,通讯通路门店!$S:$S,$G125)</f>
        <v>0</v>
      </c>
      <c r="AK125" s="99">
        <f>SUMIFS(通讯通路门店!$BG:$BG,通讯通路门店!$S:$S,$G125)</f>
        <v>0</v>
      </c>
      <c r="AL125" s="99">
        <f>SUMIFS(通讯通路门店!$BC:$BC,通讯通路门店!$S:$S,$G125)</f>
        <v>0</v>
      </c>
      <c r="AM125" s="99">
        <f>SUMIFS(通讯通路门店!$BD:$BD,通讯通路门店!$S:$S,$G125)</f>
        <v>0</v>
      </c>
      <c r="AN125" s="99">
        <f>SUMIFS(通讯通路门店!$BF:$BF,通讯通路门店!$S:$S,$G125)</f>
        <v>0</v>
      </c>
      <c r="AO125" s="99">
        <f t="shared" si="7"/>
        <v>0</v>
      </c>
      <c r="AP125" s="99">
        <f>SUMIFS(通讯通路门店!$K:$K,通讯通路门店!$S:$S,$G125)</f>
        <v>0</v>
      </c>
      <c r="AQ125" s="83"/>
      <c r="AR125" s="99">
        <f>SUMIFS(通讯通路门店!$T:$T,通讯通路门店!$S:$S,$G125)</f>
        <v>0</v>
      </c>
      <c r="AS125" s="99">
        <f>SUMIFS(通讯通路门店!$U:$U,通讯通路门店!$S:$S,$G125)</f>
        <v>0</v>
      </c>
      <c r="AT125" s="99">
        <f>SUMIFS(通讯通路门店!$V:$V,通讯通路门店!$S:$S,$G125)</f>
        <v>0</v>
      </c>
      <c r="AU125" s="99">
        <f>SUMIFS(通讯通路门店!$W:$W,通讯通路门店!$S:$S,$G125)</f>
        <v>0</v>
      </c>
      <c r="AV125" s="99">
        <f>SUMIFS(通讯通路门店!$Z:$Z,通讯通路门店!$S:$S,$G125)</f>
        <v>0</v>
      </c>
      <c r="AW125" s="99">
        <f>SUMIFS(通讯通路门店!$AB:$AB,通讯通路门店!$S:$S,$G125)</f>
        <v>0</v>
      </c>
      <c r="AX125" s="99">
        <f>SUMIFS(通讯通路门店!$X:$X,通讯通路门店!$S:$S,$G125)</f>
        <v>0</v>
      </c>
      <c r="AY125" s="99">
        <f>SUMIFS(通讯通路门店!$Y:$Y,通讯通路门店!$S:$S,$G125)</f>
        <v>0</v>
      </c>
      <c r="AZ125" s="99">
        <f>SUMIFS(通讯通路门店!$AA:$AA,通讯通路门店!$S:$S,$G125)</f>
        <v>0</v>
      </c>
      <c r="BA125" s="99">
        <f t="shared" si="8"/>
        <v>0</v>
      </c>
      <c r="BB125" s="99">
        <f t="shared" si="9"/>
        <v>0</v>
      </c>
      <c r="BC125" s="99">
        <f>SUMIFS(通讯通路门店!$W:$W,通讯通路门店!$S:$S,$G125,通讯通路门店!$J:$J,"荣耀体验店")+SUMIFS(通讯通路门店!$W:$W,通讯通路门店!$S:$S,$G125,通讯通路门店!$J:$J,"荣耀授权专卖店")</f>
        <v>0</v>
      </c>
      <c r="BD125" s="99">
        <f>SUMIFS(通讯通路门店!$Z:$Z,通讯通路门店!$S:$S,$G125,通讯通路门店!$J:$J,"VIVO体验店")</f>
        <v>0</v>
      </c>
      <c r="BE125" s="99">
        <f>SUMIFS(通讯通路门店!$AB:$AB,通讯通路门店!$S:$S,$G125,通讯通路门店!$J:$J,"OPPO体验店")</f>
        <v>0</v>
      </c>
      <c r="BF125" s="99">
        <f>SUMIFS(通讯通路门店!$X:$X,通讯通路门店!$S:$S,$G125,通讯通路门店!$J:$J,"华为授权体验店")+SUMIFS(通讯通路门店!$AA:$AA,通讯通路门店!$S:$S,$G125,通讯通路门店!$J:$J,"华为堡垒店")</f>
        <v>0</v>
      </c>
      <c r="BG125" s="99">
        <f>SUMIFS(通讯通路门店!$Y:$Y,通讯通路门店!$S:$S,$G125,通讯通路门店!$J:$J,"小米体验店")</f>
        <v>0</v>
      </c>
      <c r="BH125" s="99">
        <f>SUMIFS(通讯通路门店!$AA:$AA,通讯通路门店!$S:$S,$G125,通讯通路门店!$J:$J,"苹果体验店")</f>
        <v>0</v>
      </c>
      <c r="BI125" s="99">
        <f>SUMIFS(通讯通路门店!$K:$K,通讯通路门店!$S:$S,$G125,通讯通路门店!$J:$J,"其他品牌专卖店")</f>
        <v>0</v>
      </c>
      <c r="BJ125" s="99">
        <f>SUMIFS(通讯通路门店!$AC:$AC,通讯通路门店!$S:$S,$G125)</f>
        <v>0</v>
      </c>
      <c r="BK125" s="99">
        <f>SUMIFS(通讯通路门店!$AD:$AD,通讯通路门店!$S:$S,$G125)</f>
        <v>0</v>
      </c>
      <c r="BL125" s="99">
        <f>SUMIFS(通讯通路门店!$AE:$AE,通讯通路门店!$S:$S,$G125)</f>
        <v>0</v>
      </c>
      <c r="BM125" s="99">
        <f>SUMIFS(通讯通路门店!$AF:$AF,通讯通路门店!$S:$S,$G125)</f>
        <v>0</v>
      </c>
      <c r="BN125" s="99">
        <f>SUMIFS(通讯通路门店!$AG:$AG,通讯通路门店!$S:$S,$G125)</f>
        <v>0</v>
      </c>
      <c r="BO125" s="99">
        <f>SUMIFS(通讯通路门店!$AH:$AH,通讯通路门店!$S:$S,$G125)</f>
        <v>0</v>
      </c>
      <c r="BP125" s="99">
        <f>SUMIFS(通讯通路门店!$AI:$AI,通讯通路门店!$S:$S,$G125)</f>
        <v>0</v>
      </c>
      <c r="BQ125" s="83"/>
    </row>
    <row r="126" spans="1:69">
      <c r="A126" s="99" t="str">
        <f>IFERROR(_xlfn.XLOOKUP($G126,通讯通路门店!$S$4:$S$993933,通讯通路门店!$A$4:$A$993933,0,0),"")</f>
        <v/>
      </c>
      <c r="B126" s="99" t="str">
        <f>IFERROR(_xlfn.XLOOKUP($G126,通讯通路门店!$S$4:$S$993933,通讯通路门店!$B$4:$B$993933,0,0),"")</f>
        <v/>
      </c>
      <c r="C126" s="99" t="str">
        <f>IFERROR(_xlfn.XLOOKUP($G126,通讯通路门店!$S$4:$S$993933,通讯通路门店!$C$4:$C$993933,0,0),"")</f>
        <v/>
      </c>
      <c r="D126" s="99" t="str">
        <f>IFERROR(_xlfn.XLOOKUP($G126,通讯通路门店!$S$4:$S$993933,通讯通路门店!$D$4:$D$993933,0,0),"")</f>
        <v/>
      </c>
      <c r="E126" s="83"/>
      <c r="F126" s="83"/>
      <c r="G126" s="101" t="e">
        <v>#N/A</v>
      </c>
      <c r="H126" s="102" t="str">
        <f>IFERROR(_xlfn.XLOOKUP($G126,通讯通路门店!$S$4:$S$993933,通讯通路门店!$R$4:$R$993933,0,0),"")</f>
        <v/>
      </c>
      <c r="I126" s="83"/>
      <c r="J126" s="83"/>
      <c r="K126" s="83"/>
      <c r="L126" s="83"/>
      <c r="M126" s="83"/>
      <c r="N126" s="83"/>
      <c r="O126" s="83"/>
      <c r="P126" s="83"/>
      <c r="Q126" s="83"/>
      <c r="R126" s="83"/>
      <c r="S126" s="83"/>
      <c r="T126" s="83"/>
      <c r="U126" s="99">
        <f>COUNTIF(通讯通路门店!$S:$S,$G126)</f>
        <v>0</v>
      </c>
      <c r="V126" s="99">
        <f>COUNTIFS(通讯通路门店!$S:$S,$G126,通讯通路门店!$J:$J,"综合卖场")</f>
        <v>0</v>
      </c>
      <c r="W126" s="99">
        <f>SUMIFS(通讯通路门店!$AJ:$AJ,通讯通路门店!$S:$S,通讯客户沙盘!$G126)</f>
        <v>0</v>
      </c>
      <c r="X126" s="99">
        <f t="shared" si="5"/>
        <v>0</v>
      </c>
      <c r="Y126" s="99">
        <f>COUNTIFS(通讯通路门店!$S:$S,$G126,通讯通路门店!$J:$J,"荣耀体验店")+COUNTIFS(通讯通路门店!$S:$S,$G126,通讯通路门店!$J:$J,"荣耀授权专卖店")</f>
        <v>0</v>
      </c>
      <c r="Z126" s="99">
        <f>COUNTIFS(通讯通路门店!$S:$S,$G126,通讯通路门店!$J:$J,"VIVO体验店")</f>
        <v>0</v>
      </c>
      <c r="AA126" s="99">
        <f>COUNTIFS(通讯通路门店!$S:$S,$G126,通讯通路门店!$J:$J,"OPPO体验店")</f>
        <v>0</v>
      </c>
      <c r="AB126" s="99">
        <f>COUNTIFS(通讯通路门店!$S:$S,$G126,通讯通路门店!$J:$J,"华为授权体验店")+COUNTIFS(通讯通路门店!$S:$S,$G126,通讯通路门店!$J:$J,"华为堡垒店")</f>
        <v>0</v>
      </c>
      <c r="AC126" s="99">
        <f>COUNTIFS(通讯通路门店!$S:$S,$G126,通讯通路门店!$J:$J,"小米体验店")</f>
        <v>0</v>
      </c>
      <c r="AD126" s="99">
        <f>COUNTIFS(通讯通路门店!$S:$S,$G126,通讯通路门店!$J:$J,"苹果体验店")</f>
        <v>0</v>
      </c>
      <c r="AE126" s="99">
        <f>COUNTIFS(通讯通路门店!$S:$S,$G126,通讯通路门店!$J:$J,"其他品牌专卖店")</f>
        <v>0</v>
      </c>
      <c r="AF126" s="99">
        <f>SUMIFS(通讯通路门店!$BI:$BI,通讯通路门店!$S:$S,$G126)</f>
        <v>0</v>
      </c>
      <c r="AG126" s="99">
        <f>SUMIFS(通讯通路门店!$BH:$BH,通讯通路门店!$S:$S,$G126)</f>
        <v>0</v>
      </c>
      <c r="AH126" s="99">
        <f t="shared" si="6"/>
        <v>0</v>
      </c>
      <c r="AI126" s="99">
        <f>SUMIFS(通讯通路门店!$BB:$BB,通讯通路门店!$S:$S,$G126)</f>
        <v>0</v>
      </c>
      <c r="AJ126" s="99">
        <f>SUMIFS(通讯通路门店!$BE:$BE,通讯通路门店!$S:$S,$G126)</f>
        <v>0</v>
      </c>
      <c r="AK126" s="99">
        <f>SUMIFS(通讯通路门店!$BG:$BG,通讯通路门店!$S:$S,$G126)</f>
        <v>0</v>
      </c>
      <c r="AL126" s="99">
        <f>SUMIFS(通讯通路门店!$BC:$BC,通讯通路门店!$S:$S,$G126)</f>
        <v>0</v>
      </c>
      <c r="AM126" s="99">
        <f>SUMIFS(通讯通路门店!$BD:$BD,通讯通路门店!$S:$S,$G126)</f>
        <v>0</v>
      </c>
      <c r="AN126" s="99">
        <f>SUMIFS(通讯通路门店!$BF:$BF,通讯通路门店!$S:$S,$G126)</f>
        <v>0</v>
      </c>
      <c r="AO126" s="99">
        <f t="shared" si="7"/>
        <v>0</v>
      </c>
      <c r="AP126" s="99">
        <f>SUMIFS(通讯通路门店!$K:$K,通讯通路门店!$S:$S,$G126)</f>
        <v>0</v>
      </c>
      <c r="AQ126" s="83"/>
      <c r="AR126" s="99">
        <f>SUMIFS(通讯通路门店!$T:$T,通讯通路门店!$S:$S,$G126)</f>
        <v>0</v>
      </c>
      <c r="AS126" s="99">
        <f>SUMIFS(通讯通路门店!$U:$U,通讯通路门店!$S:$S,$G126)</f>
        <v>0</v>
      </c>
      <c r="AT126" s="99">
        <f>SUMIFS(通讯通路门店!$V:$V,通讯通路门店!$S:$S,$G126)</f>
        <v>0</v>
      </c>
      <c r="AU126" s="99">
        <f>SUMIFS(通讯通路门店!$W:$W,通讯通路门店!$S:$S,$G126)</f>
        <v>0</v>
      </c>
      <c r="AV126" s="99">
        <f>SUMIFS(通讯通路门店!$Z:$Z,通讯通路门店!$S:$S,$G126)</f>
        <v>0</v>
      </c>
      <c r="AW126" s="99">
        <f>SUMIFS(通讯通路门店!$AB:$AB,通讯通路门店!$S:$S,$G126)</f>
        <v>0</v>
      </c>
      <c r="AX126" s="99">
        <f>SUMIFS(通讯通路门店!$X:$X,通讯通路门店!$S:$S,$G126)</f>
        <v>0</v>
      </c>
      <c r="AY126" s="99">
        <f>SUMIFS(通讯通路门店!$Y:$Y,通讯通路门店!$S:$S,$G126)</f>
        <v>0</v>
      </c>
      <c r="AZ126" s="99">
        <f>SUMIFS(通讯通路门店!$AA:$AA,通讯通路门店!$S:$S,$G126)</f>
        <v>0</v>
      </c>
      <c r="BA126" s="99">
        <f t="shared" si="8"/>
        <v>0</v>
      </c>
      <c r="BB126" s="99">
        <f t="shared" si="9"/>
        <v>0</v>
      </c>
      <c r="BC126" s="99">
        <f>SUMIFS(通讯通路门店!$W:$W,通讯通路门店!$S:$S,$G126,通讯通路门店!$J:$J,"荣耀体验店")+SUMIFS(通讯通路门店!$W:$W,通讯通路门店!$S:$S,$G126,通讯通路门店!$J:$J,"荣耀授权专卖店")</f>
        <v>0</v>
      </c>
      <c r="BD126" s="99">
        <f>SUMIFS(通讯通路门店!$Z:$Z,通讯通路门店!$S:$S,$G126,通讯通路门店!$J:$J,"VIVO体验店")</f>
        <v>0</v>
      </c>
      <c r="BE126" s="99">
        <f>SUMIFS(通讯通路门店!$AB:$AB,通讯通路门店!$S:$S,$G126,通讯通路门店!$J:$J,"OPPO体验店")</f>
        <v>0</v>
      </c>
      <c r="BF126" s="99">
        <f>SUMIFS(通讯通路门店!$X:$X,通讯通路门店!$S:$S,$G126,通讯通路门店!$J:$J,"华为授权体验店")+SUMIFS(通讯通路门店!$AA:$AA,通讯通路门店!$S:$S,$G126,通讯通路门店!$J:$J,"华为堡垒店")</f>
        <v>0</v>
      </c>
      <c r="BG126" s="99">
        <f>SUMIFS(通讯通路门店!$Y:$Y,通讯通路门店!$S:$S,$G126,通讯通路门店!$J:$J,"小米体验店")</f>
        <v>0</v>
      </c>
      <c r="BH126" s="99">
        <f>SUMIFS(通讯通路门店!$AA:$AA,通讯通路门店!$S:$S,$G126,通讯通路门店!$J:$J,"苹果体验店")</f>
        <v>0</v>
      </c>
      <c r="BI126" s="99">
        <f>SUMIFS(通讯通路门店!$K:$K,通讯通路门店!$S:$S,$G126,通讯通路门店!$J:$J,"其他品牌专卖店")</f>
        <v>0</v>
      </c>
      <c r="BJ126" s="99">
        <f>SUMIFS(通讯通路门店!$AC:$AC,通讯通路门店!$S:$S,$G126)</f>
        <v>0</v>
      </c>
      <c r="BK126" s="99">
        <f>SUMIFS(通讯通路门店!$AD:$AD,通讯通路门店!$S:$S,$G126)</f>
        <v>0</v>
      </c>
      <c r="BL126" s="99">
        <f>SUMIFS(通讯通路门店!$AE:$AE,通讯通路门店!$S:$S,$G126)</f>
        <v>0</v>
      </c>
      <c r="BM126" s="99">
        <f>SUMIFS(通讯通路门店!$AF:$AF,通讯通路门店!$S:$S,$G126)</f>
        <v>0</v>
      </c>
      <c r="BN126" s="99">
        <f>SUMIFS(通讯通路门店!$AG:$AG,通讯通路门店!$S:$S,$G126)</f>
        <v>0</v>
      </c>
      <c r="BO126" s="99">
        <f>SUMIFS(通讯通路门店!$AH:$AH,通讯通路门店!$S:$S,$G126)</f>
        <v>0</v>
      </c>
      <c r="BP126" s="99">
        <f>SUMIFS(通讯通路门店!$AI:$AI,通讯通路门店!$S:$S,$G126)</f>
        <v>0</v>
      </c>
      <c r="BQ126" s="83"/>
    </row>
    <row r="127" spans="1:69">
      <c r="A127" s="99" t="str">
        <f>IFERROR(_xlfn.XLOOKUP($G127,通讯通路门店!$S$4:$S$993933,通讯通路门店!$A$4:$A$993933,0,0),"")</f>
        <v/>
      </c>
      <c r="B127" s="99" t="str">
        <f>IFERROR(_xlfn.XLOOKUP($G127,通讯通路门店!$S$4:$S$993933,通讯通路门店!$B$4:$B$993933,0,0),"")</f>
        <v/>
      </c>
      <c r="C127" s="99" t="str">
        <f>IFERROR(_xlfn.XLOOKUP($G127,通讯通路门店!$S$4:$S$993933,通讯通路门店!$C$4:$C$993933,0,0),"")</f>
        <v/>
      </c>
      <c r="D127" s="99" t="str">
        <f>IFERROR(_xlfn.XLOOKUP($G127,通讯通路门店!$S$4:$S$993933,通讯通路门店!$D$4:$D$993933,0,0),"")</f>
        <v/>
      </c>
      <c r="E127" s="83"/>
      <c r="F127" s="83"/>
      <c r="G127" s="101" t="e">
        <v>#N/A</v>
      </c>
      <c r="H127" s="102" t="str">
        <f>IFERROR(_xlfn.XLOOKUP($G127,通讯通路门店!$S$4:$S$993933,通讯通路门店!$R$4:$R$993933,0,0),"")</f>
        <v/>
      </c>
      <c r="I127" s="83"/>
      <c r="J127" s="83"/>
      <c r="K127" s="83"/>
      <c r="L127" s="83"/>
      <c r="M127" s="83"/>
      <c r="N127" s="83"/>
      <c r="O127" s="83"/>
      <c r="P127" s="83"/>
      <c r="Q127" s="83"/>
      <c r="R127" s="83"/>
      <c r="S127" s="83"/>
      <c r="T127" s="83"/>
      <c r="U127" s="99">
        <f>COUNTIF(通讯通路门店!$S:$S,$G127)</f>
        <v>0</v>
      </c>
      <c r="V127" s="99">
        <f>COUNTIFS(通讯通路门店!$S:$S,$G127,通讯通路门店!$J:$J,"综合卖场")</f>
        <v>0</v>
      </c>
      <c r="W127" s="99">
        <f>SUMIFS(通讯通路门店!$AJ:$AJ,通讯通路门店!$S:$S,通讯客户沙盘!$G127)</f>
        <v>0</v>
      </c>
      <c r="X127" s="99">
        <f t="shared" si="5"/>
        <v>0</v>
      </c>
      <c r="Y127" s="99">
        <f>COUNTIFS(通讯通路门店!$S:$S,$G127,通讯通路门店!$J:$J,"荣耀体验店")+COUNTIFS(通讯通路门店!$S:$S,$G127,通讯通路门店!$J:$J,"荣耀授权专卖店")</f>
        <v>0</v>
      </c>
      <c r="Z127" s="99">
        <f>COUNTIFS(通讯通路门店!$S:$S,$G127,通讯通路门店!$J:$J,"VIVO体验店")</f>
        <v>0</v>
      </c>
      <c r="AA127" s="99">
        <f>COUNTIFS(通讯通路门店!$S:$S,$G127,通讯通路门店!$J:$J,"OPPO体验店")</f>
        <v>0</v>
      </c>
      <c r="AB127" s="99">
        <f>COUNTIFS(通讯通路门店!$S:$S,$G127,通讯通路门店!$J:$J,"华为授权体验店")+COUNTIFS(通讯通路门店!$S:$S,$G127,通讯通路门店!$J:$J,"华为堡垒店")</f>
        <v>0</v>
      </c>
      <c r="AC127" s="99">
        <f>COUNTIFS(通讯通路门店!$S:$S,$G127,通讯通路门店!$J:$J,"小米体验店")</f>
        <v>0</v>
      </c>
      <c r="AD127" s="99">
        <f>COUNTIFS(通讯通路门店!$S:$S,$G127,通讯通路门店!$J:$J,"苹果体验店")</f>
        <v>0</v>
      </c>
      <c r="AE127" s="99">
        <f>COUNTIFS(通讯通路门店!$S:$S,$G127,通讯通路门店!$J:$J,"其他品牌专卖店")</f>
        <v>0</v>
      </c>
      <c r="AF127" s="99">
        <f>SUMIFS(通讯通路门店!$BI:$BI,通讯通路门店!$S:$S,$G127)</f>
        <v>0</v>
      </c>
      <c r="AG127" s="99">
        <f>SUMIFS(通讯通路门店!$BH:$BH,通讯通路门店!$S:$S,$G127)</f>
        <v>0</v>
      </c>
      <c r="AH127" s="99">
        <f t="shared" si="6"/>
        <v>0</v>
      </c>
      <c r="AI127" s="99">
        <f>SUMIFS(通讯通路门店!$BB:$BB,通讯通路门店!$S:$S,$G127)</f>
        <v>0</v>
      </c>
      <c r="AJ127" s="99">
        <f>SUMIFS(通讯通路门店!$BE:$BE,通讯通路门店!$S:$S,$G127)</f>
        <v>0</v>
      </c>
      <c r="AK127" s="99">
        <f>SUMIFS(通讯通路门店!$BG:$BG,通讯通路门店!$S:$S,$G127)</f>
        <v>0</v>
      </c>
      <c r="AL127" s="99">
        <f>SUMIFS(通讯通路门店!$BC:$BC,通讯通路门店!$S:$S,$G127)</f>
        <v>0</v>
      </c>
      <c r="AM127" s="99">
        <f>SUMIFS(通讯通路门店!$BD:$BD,通讯通路门店!$S:$S,$G127)</f>
        <v>0</v>
      </c>
      <c r="AN127" s="99">
        <f>SUMIFS(通讯通路门店!$BF:$BF,通讯通路门店!$S:$S,$G127)</f>
        <v>0</v>
      </c>
      <c r="AO127" s="99">
        <f t="shared" si="7"/>
        <v>0</v>
      </c>
      <c r="AP127" s="99">
        <f>SUMIFS(通讯通路门店!$K:$K,通讯通路门店!$S:$S,$G127)</f>
        <v>0</v>
      </c>
      <c r="AQ127" s="83"/>
      <c r="AR127" s="99">
        <f>SUMIFS(通讯通路门店!$T:$T,通讯通路门店!$S:$S,$G127)</f>
        <v>0</v>
      </c>
      <c r="AS127" s="99">
        <f>SUMIFS(通讯通路门店!$U:$U,通讯通路门店!$S:$S,$G127)</f>
        <v>0</v>
      </c>
      <c r="AT127" s="99">
        <f>SUMIFS(通讯通路门店!$V:$V,通讯通路门店!$S:$S,$G127)</f>
        <v>0</v>
      </c>
      <c r="AU127" s="99">
        <f>SUMIFS(通讯通路门店!$W:$W,通讯通路门店!$S:$S,$G127)</f>
        <v>0</v>
      </c>
      <c r="AV127" s="99">
        <f>SUMIFS(通讯通路门店!$Z:$Z,通讯通路门店!$S:$S,$G127)</f>
        <v>0</v>
      </c>
      <c r="AW127" s="99">
        <f>SUMIFS(通讯通路门店!$AB:$AB,通讯通路门店!$S:$S,$G127)</f>
        <v>0</v>
      </c>
      <c r="AX127" s="99">
        <f>SUMIFS(通讯通路门店!$X:$X,通讯通路门店!$S:$S,$G127)</f>
        <v>0</v>
      </c>
      <c r="AY127" s="99">
        <f>SUMIFS(通讯通路门店!$Y:$Y,通讯通路门店!$S:$S,$G127)</f>
        <v>0</v>
      </c>
      <c r="AZ127" s="99">
        <f>SUMIFS(通讯通路门店!$AA:$AA,通讯通路门店!$S:$S,$G127)</f>
        <v>0</v>
      </c>
      <c r="BA127" s="99">
        <f t="shared" si="8"/>
        <v>0</v>
      </c>
      <c r="BB127" s="99">
        <f t="shared" si="9"/>
        <v>0</v>
      </c>
      <c r="BC127" s="99">
        <f>SUMIFS(通讯通路门店!$W:$W,通讯通路门店!$S:$S,$G127,通讯通路门店!$J:$J,"荣耀体验店")+SUMIFS(通讯通路门店!$W:$W,通讯通路门店!$S:$S,$G127,通讯通路门店!$J:$J,"荣耀授权专卖店")</f>
        <v>0</v>
      </c>
      <c r="BD127" s="99">
        <f>SUMIFS(通讯通路门店!$Z:$Z,通讯通路门店!$S:$S,$G127,通讯通路门店!$J:$J,"VIVO体验店")</f>
        <v>0</v>
      </c>
      <c r="BE127" s="99">
        <f>SUMIFS(通讯通路门店!$AB:$AB,通讯通路门店!$S:$S,$G127,通讯通路门店!$J:$J,"OPPO体验店")</f>
        <v>0</v>
      </c>
      <c r="BF127" s="99">
        <f>SUMIFS(通讯通路门店!$X:$X,通讯通路门店!$S:$S,$G127,通讯通路门店!$J:$J,"华为授权体验店")+SUMIFS(通讯通路门店!$AA:$AA,通讯通路门店!$S:$S,$G127,通讯通路门店!$J:$J,"华为堡垒店")</f>
        <v>0</v>
      </c>
      <c r="BG127" s="99">
        <f>SUMIFS(通讯通路门店!$Y:$Y,通讯通路门店!$S:$S,$G127,通讯通路门店!$J:$J,"小米体验店")</f>
        <v>0</v>
      </c>
      <c r="BH127" s="99">
        <f>SUMIFS(通讯通路门店!$AA:$AA,通讯通路门店!$S:$S,$G127,通讯通路门店!$J:$J,"苹果体验店")</f>
        <v>0</v>
      </c>
      <c r="BI127" s="99">
        <f>SUMIFS(通讯通路门店!$K:$K,通讯通路门店!$S:$S,$G127,通讯通路门店!$J:$J,"其他品牌专卖店")</f>
        <v>0</v>
      </c>
      <c r="BJ127" s="99">
        <f>SUMIFS(通讯通路门店!$AC:$AC,通讯通路门店!$S:$S,$G127)</f>
        <v>0</v>
      </c>
      <c r="BK127" s="99">
        <f>SUMIFS(通讯通路门店!$AD:$AD,通讯通路门店!$S:$S,$G127)</f>
        <v>0</v>
      </c>
      <c r="BL127" s="99">
        <f>SUMIFS(通讯通路门店!$AE:$AE,通讯通路门店!$S:$S,$G127)</f>
        <v>0</v>
      </c>
      <c r="BM127" s="99">
        <f>SUMIFS(通讯通路门店!$AF:$AF,通讯通路门店!$S:$S,$G127)</f>
        <v>0</v>
      </c>
      <c r="BN127" s="99">
        <f>SUMIFS(通讯通路门店!$AG:$AG,通讯通路门店!$S:$S,$G127)</f>
        <v>0</v>
      </c>
      <c r="BO127" s="99">
        <f>SUMIFS(通讯通路门店!$AH:$AH,通讯通路门店!$S:$S,$G127)</f>
        <v>0</v>
      </c>
      <c r="BP127" s="99">
        <f>SUMIFS(通讯通路门店!$AI:$AI,通讯通路门店!$S:$S,$G127)</f>
        <v>0</v>
      </c>
      <c r="BQ127" s="83"/>
    </row>
    <row r="128" spans="1:69">
      <c r="A128" s="99" t="str">
        <f>IFERROR(_xlfn.XLOOKUP($G128,通讯通路门店!$S$4:$S$993933,通讯通路门店!$A$4:$A$993933,0,0),"")</f>
        <v/>
      </c>
      <c r="B128" s="99" t="str">
        <f>IFERROR(_xlfn.XLOOKUP($G128,通讯通路门店!$S$4:$S$993933,通讯通路门店!$B$4:$B$993933,0,0),"")</f>
        <v/>
      </c>
      <c r="C128" s="99" t="str">
        <f>IFERROR(_xlfn.XLOOKUP($G128,通讯通路门店!$S$4:$S$993933,通讯通路门店!$C$4:$C$993933,0,0),"")</f>
        <v/>
      </c>
      <c r="D128" s="99" t="str">
        <f>IFERROR(_xlfn.XLOOKUP($G128,通讯通路门店!$S$4:$S$993933,通讯通路门店!$D$4:$D$993933,0,0),"")</f>
        <v/>
      </c>
      <c r="E128" s="83"/>
      <c r="F128" s="83"/>
      <c r="G128" s="101" t="e">
        <v>#N/A</v>
      </c>
      <c r="H128" s="102" t="str">
        <f>IFERROR(_xlfn.XLOOKUP($G128,通讯通路门店!$S$4:$S$993933,通讯通路门店!$R$4:$R$993933,0,0),"")</f>
        <v/>
      </c>
      <c r="I128" s="83"/>
      <c r="J128" s="83"/>
      <c r="K128" s="83"/>
      <c r="L128" s="83"/>
      <c r="M128" s="83"/>
      <c r="N128" s="83"/>
      <c r="O128" s="83"/>
      <c r="P128" s="83"/>
      <c r="Q128" s="83"/>
      <c r="R128" s="83"/>
      <c r="S128" s="83"/>
      <c r="T128" s="83"/>
      <c r="U128" s="99">
        <f>COUNTIF(通讯通路门店!$S:$S,$G128)</f>
        <v>0</v>
      </c>
      <c r="V128" s="99">
        <f>COUNTIFS(通讯通路门店!$S:$S,$G128,通讯通路门店!$J:$J,"综合卖场")</f>
        <v>0</v>
      </c>
      <c r="W128" s="99">
        <f>SUMIFS(通讯通路门店!$AJ:$AJ,通讯通路门店!$S:$S,通讯客户沙盘!$G128)</f>
        <v>0</v>
      </c>
      <c r="X128" s="99">
        <f t="shared" si="5"/>
        <v>0</v>
      </c>
      <c r="Y128" s="99">
        <f>COUNTIFS(通讯通路门店!$S:$S,$G128,通讯通路门店!$J:$J,"荣耀体验店")+COUNTIFS(通讯通路门店!$S:$S,$G128,通讯通路门店!$J:$J,"荣耀授权专卖店")</f>
        <v>0</v>
      </c>
      <c r="Z128" s="99">
        <f>COUNTIFS(通讯通路门店!$S:$S,$G128,通讯通路门店!$J:$J,"VIVO体验店")</f>
        <v>0</v>
      </c>
      <c r="AA128" s="99">
        <f>COUNTIFS(通讯通路门店!$S:$S,$G128,通讯通路门店!$J:$J,"OPPO体验店")</f>
        <v>0</v>
      </c>
      <c r="AB128" s="99">
        <f>COUNTIFS(通讯通路门店!$S:$S,$G128,通讯通路门店!$J:$J,"华为授权体验店")+COUNTIFS(通讯通路门店!$S:$S,$G128,通讯通路门店!$J:$J,"华为堡垒店")</f>
        <v>0</v>
      </c>
      <c r="AC128" s="99">
        <f>COUNTIFS(通讯通路门店!$S:$S,$G128,通讯通路门店!$J:$J,"小米体验店")</f>
        <v>0</v>
      </c>
      <c r="AD128" s="99">
        <f>COUNTIFS(通讯通路门店!$S:$S,$G128,通讯通路门店!$J:$J,"苹果体验店")</f>
        <v>0</v>
      </c>
      <c r="AE128" s="99">
        <f>COUNTIFS(通讯通路门店!$S:$S,$G128,通讯通路门店!$J:$J,"其他品牌专卖店")</f>
        <v>0</v>
      </c>
      <c r="AF128" s="99">
        <f>SUMIFS(通讯通路门店!$BI:$BI,通讯通路门店!$S:$S,$G128)</f>
        <v>0</v>
      </c>
      <c r="AG128" s="99">
        <f>SUMIFS(通讯通路门店!$BH:$BH,通讯通路门店!$S:$S,$G128)</f>
        <v>0</v>
      </c>
      <c r="AH128" s="99">
        <f t="shared" si="6"/>
        <v>0</v>
      </c>
      <c r="AI128" s="99">
        <f>SUMIFS(通讯通路门店!$BB:$BB,通讯通路门店!$S:$S,$G128)</f>
        <v>0</v>
      </c>
      <c r="AJ128" s="99">
        <f>SUMIFS(通讯通路门店!$BE:$BE,通讯通路门店!$S:$S,$G128)</f>
        <v>0</v>
      </c>
      <c r="AK128" s="99">
        <f>SUMIFS(通讯通路门店!$BG:$BG,通讯通路门店!$S:$S,$G128)</f>
        <v>0</v>
      </c>
      <c r="AL128" s="99">
        <f>SUMIFS(通讯通路门店!$BC:$BC,通讯通路门店!$S:$S,$G128)</f>
        <v>0</v>
      </c>
      <c r="AM128" s="99">
        <f>SUMIFS(通讯通路门店!$BD:$BD,通讯通路门店!$S:$S,$G128)</f>
        <v>0</v>
      </c>
      <c r="AN128" s="99">
        <f>SUMIFS(通讯通路门店!$BF:$BF,通讯通路门店!$S:$S,$G128)</f>
        <v>0</v>
      </c>
      <c r="AO128" s="99">
        <f t="shared" si="7"/>
        <v>0</v>
      </c>
      <c r="AP128" s="99">
        <f>SUMIFS(通讯通路门店!$K:$K,通讯通路门店!$S:$S,$G128)</f>
        <v>0</v>
      </c>
      <c r="AQ128" s="83"/>
      <c r="AR128" s="99">
        <f>SUMIFS(通讯通路门店!$T:$T,通讯通路门店!$S:$S,$G128)</f>
        <v>0</v>
      </c>
      <c r="AS128" s="99">
        <f>SUMIFS(通讯通路门店!$U:$U,通讯通路门店!$S:$S,$G128)</f>
        <v>0</v>
      </c>
      <c r="AT128" s="99">
        <f>SUMIFS(通讯通路门店!$V:$V,通讯通路门店!$S:$S,$G128)</f>
        <v>0</v>
      </c>
      <c r="AU128" s="99">
        <f>SUMIFS(通讯通路门店!$W:$W,通讯通路门店!$S:$S,$G128)</f>
        <v>0</v>
      </c>
      <c r="AV128" s="99">
        <f>SUMIFS(通讯通路门店!$Z:$Z,通讯通路门店!$S:$S,$G128)</f>
        <v>0</v>
      </c>
      <c r="AW128" s="99">
        <f>SUMIFS(通讯通路门店!$AB:$AB,通讯通路门店!$S:$S,$G128)</f>
        <v>0</v>
      </c>
      <c r="AX128" s="99">
        <f>SUMIFS(通讯通路门店!$X:$X,通讯通路门店!$S:$S,$G128)</f>
        <v>0</v>
      </c>
      <c r="AY128" s="99">
        <f>SUMIFS(通讯通路门店!$Y:$Y,通讯通路门店!$S:$S,$G128)</f>
        <v>0</v>
      </c>
      <c r="AZ128" s="99">
        <f>SUMIFS(通讯通路门店!$AA:$AA,通讯通路门店!$S:$S,$G128)</f>
        <v>0</v>
      </c>
      <c r="BA128" s="99">
        <f t="shared" si="8"/>
        <v>0</v>
      </c>
      <c r="BB128" s="99">
        <f t="shared" si="9"/>
        <v>0</v>
      </c>
      <c r="BC128" s="99">
        <f>SUMIFS(通讯通路门店!$W:$W,通讯通路门店!$S:$S,$G128,通讯通路门店!$J:$J,"荣耀体验店")+SUMIFS(通讯通路门店!$W:$W,通讯通路门店!$S:$S,$G128,通讯通路门店!$J:$J,"荣耀授权专卖店")</f>
        <v>0</v>
      </c>
      <c r="BD128" s="99">
        <f>SUMIFS(通讯通路门店!$Z:$Z,通讯通路门店!$S:$S,$G128,通讯通路门店!$J:$J,"VIVO体验店")</f>
        <v>0</v>
      </c>
      <c r="BE128" s="99">
        <f>SUMIFS(通讯通路门店!$AB:$AB,通讯通路门店!$S:$S,$G128,通讯通路门店!$J:$J,"OPPO体验店")</f>
        <v>0</v>
      </c>
      <c r="BF128" s="99">
        <f>SUMIFS(通讯通路门店!$X:$X,通讯通路门店!$S:$S,$G128,通讯通路门店!$J:$J,"华为授权体验店")+SUMIFS(通讯通路门店!$AA:$AA,通讯通路门店!$S:$S,$G128,通讯通路门店!$J:$J,"华为堡垒店")</f>
        <v>0</v>
      </c>
      <c r="BG128" s="99">
        <f>SUMIFS(通讯通路门店!$Y:$Y,通讯通路门店!$S:$S,$G128,通讯通路门店!$J:$J,"小米体验店")</f>
        <v>0</v>
      </c>
      <c r="BH128" s="99">
        <f>SUMIFS(通讯通路门店!$AA:$AA,通讯通路门店!$S:$S,$G128,通讯通路门店!$J:$J,"苹果体验店")</f>
        <v>0</v>
      </c>
      <c r="BI128" s="99">
        <f>SUMIFS(通讯通路门店!$K:$K,通讯通路门店!$S:$S,$G128,通讯通路门店!$J:$J,"其他品牌专卖店")</f>
        <v>0</v>
      </c>
      <c r="BJ128" s="99">
        <f>SUMIFS(通讯通路门店!$AC:$AC,通讯通路门店!$S:$S,$G128)</f>
        <v>0</v>
      </c>
      <c r="BK128" s="99">
        <f>SUMIFS(通讯通路门店!$AD:$AD,通讯通路门店!$S:$S,$G128)</f>
        <v>0</v>
      </c>
      <c r="BL128" s="99">
        <f>SUMIFS(通讯通路门店!$AE:$AE,通讯通路门店!$S:$S,$G128)</f>
        <v>0</v>
      </c>
      <c r="BM128" s="99">
        <f>SUMIFS(通讯通路门店!$AF:$AF,通讯通路门店!$S:$S,$G128)</f>
        <v>0</v>
      </c>
      <c r="BN128" s="99">
        <f>SUMIFS(通讯通路门店!$AG:$AG,通讯通路门店!$S:$S,$G128)</f>
        <v>0</v>
      </c>
      <c r="BO128" s="99">
        <f>SUMIFS(通讯通路门店!$AH:$AH,通讯通路门店!$S:$S,$G128)</f>
        <v>0</v>
      </c>
      <c r="BP128" s="99">
        <f>SUMIFS(通讯通路门店!$AI:$AI,通讯通路门店!$S:$S,$G128)</f>
        <v>0</v>
      </c>
      <c r="BQ128" s="83"/>
    </row>
    <row r="129" spans="1:69">
      <c r="A129" s="99" t="str">
        <f>IFERROR(_xlfn.XLOOKUP($G129,通讯通路门店!$S$4:$S$993933,通讯通路门店!$A$4:$A$993933,0,0),"")</f>
        <v/>
      </c>
      <c r="B129" s="99" t="str">
        <f>IFERROR(_xlfn.XLOOKUP($G129,通讯通路门店!$S$4:$S$993933,通讯通路门店!$B$4:$B$993933,0,0),"")</f>
        <v/>
      </c>
      <c r="C129" s="99" t="str">
        <f>IFERROR(_xlfn.XLOOKUP($G129,通讯通路门店!$S$4:$S$993933,通讯通路门店!$C$4:$C$993933,0,0),"")</f>
        <v/>
      </c>
      <c r="D129" s="99" t="str">
        <f>IFERROR(_xlfn.XLOOKUP($G129,通讯通路门店!$S$4:$S$993933,通讯通路门店!$D$4:$D$993933,0,0),"")</f>
        <v/>
      </c>
      <c r="E129" s="83"/>
      <c r="F129" s="83"/>
      <c r="G129" s="101" t="e">
        <v>#N/A</v>
      </c>
      <c r="H129" s="102" t="str">
        <f>IFERROR(_xlfn.XLOOKUP($G129,通讯通路门店!$S$4:$S$993933,通讯通路门店!$R$4:$R$993933,0,0),"")</f>
        <v/>
      </c>
      <c r="I129" s="83"/>
      <c r="J129" s="83"/>
      <c r="K129" s="83"/>
      <c r="L129" s="83"/>
      <c r="M129" s="83"/>
      <c r="N129" s="83"/>
      <c r="O129" s="83"/>
      <c r="P129" s="83"/>
      <c r="Q129" s="83"/>
      <c r="R129" s="83"/>
      <c r="S129" s="83"/>
      <c r="T129" s="83"/>
      <c r="U129" s="99">
        <f>COUNTIF(通讯通路门店!$S:$S,$G129)</f>
        <v>0</v>
      </c>
      <c r="V129" s="99">
        <f>COUNTIFS(通讯通路门店!$S:$S,$G129,通讯通路门店!$J:$J,"综合卖场")</f>
        <v>0</v>
      </c>
      <c r="W129" s="99">
        <f>SUMIFS(通讯通路门店!$AJ:$AJ,通讯通路门店!$S:$S,通讯客户沙盘!$G129)</f>
        <v>0</v>
      </c>
      <c r="X129" s="99">
        <f t="shared" si="5"/>
        <v>0</v>
      </c>
      <c r="Y129" s="99">
        <f>COUNTIFS(通讯通路门店!$S:$S,$G129,通讯通路门店!$J:$J,"荣耀体验店")+COUNTIFS(通讯通路门店!$S:$S,$G129,通讯通路门店!$J:$J,"荣耀授权专卖店")</f>
        <v>0</v>
      </c>
      <c r="Z129" s="99">
        <f>COUNTIFS(通讯通路门店!$S:$S,$G129,通讯通路门店!$J:$J,"VIVO体验店")</f>
        <v>0</v>
      </c>
      <c r="AA129" s="99">
        <f>COUNTIFS(通讯通路门店!$S:$S,$G129,通讯通路门店!$J:$J,"OPPO体验店")</f>
        <v>0</v>
      </c>
      <c r="AB129" s="99">
        <f>COUNTIFS(通讯通路门店!$S:$S,$G129,通讯通路门店!$J:$J,"华为授权体验店")+COUNTIFS(通讯通路门店!$S:$S,$G129,通讯通路门店!$J:$J,"华为堡垒店")</f>
        <v>0</v>
      </c>
      <c r="AC129" s="99">
        <f>COUNTIFS(通讯通路门店!$S:$S,$G129,通讯通路门店!$J:$J,"小米体验店")</f>
        <v>0</v>
      </c>
      <c r="AD129" s="99">
        <f>COUNTIFS(通讯通路门店!$S:$S,$G129,通讯通路门店!$J:$J,"苹果体验店")</f>
        <v>0</v>
      </c>
      <c r="AE129" s="99">
        <f>COUNTIFS(通讯通路门店!$S:$S,$G129,通讯通路门店!$J:$J,"其他品牌专卖店")</f>
        <v>0</v>
      </c>
      <c r="AF129" s="99">
        <f>SUMIFS(通讯通路门店!$BI:$BI,通讯通路门店!$S:$S,$G129)</f>
        <v>0</v>
      </c>
      <c r="AG129" s="99">
        <f>SUMIFS(通讯通路门店!$BH:$BH,通讯通路门店!$S:$S,$G129)</f>
        <v>0</v>
      </c>
      <c r="AH129" s="99">
        <f t="shared" si="6"/>
        <v>0</v>
      </c>
      <c r="AI129" s="99">
        <f>SUMIFS(通讯通路门店!$BB:$BB,通讯通路门店!$S:$S,$G129)</f>
        <v>0</v>
      </c>
      <c r="AJ129" s="99">
        <f>SUMIFS(通讯通路门店!$BE:$BE,通讯通路门店!$S:$S,$G129)</f>
        <v>0</v>
      </c>
      <c r="AK129" s="99">
        <f>SUMIFS(通讯通路门店!$BG:$BG,通讯通路门店!$S:$S,$G129)</f>
        <v>0</v>
      </c>
      <c r="AL129" s="99">
        <f>SUMIFS(通讯通路门店!$BC:$BC,通讯通路门店!$S:$S,$G129)</f>
        <v>0</v>
      </c>
      <c r="AM129" s="99">
        <f>SUMIFS(通讯通路门店!$BD:$BD,通讯通路门店!$S:$S,$G129)</f>
        <v>0</v>
      </c>
      <c r="AN129" s="99">
        <f>SUMIFS(通讯通路门店!$BF:$BF,通讯通路门店!$S:$S,$G129)</f>
        <v>0</v>
      </c>
      <c r="AO129" s="99">
        <f t="shared" si="7"/>
        <v>0</v>
      </c>
      <c r="AP129" s="99">
        <f>SUMIFS(通讯通路门店!$K:$K,通讯通路门店!$S:$S,$G129)</f>
        <v>0</v>
      </c>
      <c r="AQ129" s="83"/>
      <c r="AR129" s="99">
        <f>SUMIFS(通讯通路门店!$T:$T,通讯通路门店!$S:$S,$G129)</f>
        <v>0</v>
      </c>
      <c r="AS129" s="99">
        <f>SUMIFS(通讯通路门店!$U:$U,通讯通路门店!$S:$S,$G129)</f>
        <v>0</v>
      </c>
      <c r="AT129" s="99">
        <f>SUMIFS(通讯通路门店!$V:$V,通讯通路门店!$S:$S,$G129)</f>
        <v>0</v>
      </c>
      <c r="AU129" s="99">
        <f>SUMIFS(通讯通路门店!$W:$W,通讯通路门店!$S:$S,$G129)</f>
        <v>0</v>
      </c>
      <c r="AV129" s="99">
        <f>SUMIFS(通讯通路门店!$Z:$Z,通讯通路门店!$S:$S,$G129)</f>
        <v>0</v>
      </c>
      <c r="AW129" s="99">
        <f>SUMIFS(通讯通路门店!$AB:$AB,通讯通路门店!$S:$S,$G129)</f>
        <v>0</v>
      </c>
      <c r="AX129" s="99">
        <f>SUMIFS(通讯通路门店!$X:$X,通讯通路门店!$S:$S,$G129)</f>
        <v>0</v>
      </c>
      <c r="AY129" s="99">
        <f>SUMIFS(通讯通路门店!$Y:$Y,通讯通路门店!$S:$S,$G129)</f>
        <v>0</v>
      </c>
      <c r="AZ129" s="99">
        <f>SUMIFS(通讯通路门店!$AA:$AA,通讯通路门店!$S:$S,$G129)</f>
        <v>0</v>
      </c>
      <c r="BA129" s="99">
        <f t="shared" si="8"/>
        <v>0</v>
      </c>
      <c r="BB129" s="99">
        <f t="shared" si="9"/>
        <v>0</v>
      </c>
      <c r="BC129" s="99">
        <f>SUMIFS(通讯通路门店!$W:$W,通讯通路门店!$S:$S,$G129,通讯通路门店!$J:$J,"荣耀体验店")+SUMIFS(通讯通路门店!$W:$W,通讯通路门店!$S:$S,$G129,通讯通路门店!$J:$J,"荣耀授权专卖店")</f>
        <v>0</v>
      </c>
      <c r="BD129" s="99">
        <f>SUMIFS(通讯通路门店!$Z:$Z,通讯通路门店!$S:$S,$G129,通讯通路门店!$J:$J,"VIVO体验店")</f>
        <v>0</v>
      </c>
      <c r="BE129" s="99">
        <f>SUMIFS(通讯通路门店!$AB:$AB,通讯通路门店!$S:$S,$G129,通讯通路门店!$J:$J,"OPPO体验店")</f>
        <v>0</v>
      </c>
      <c r="BF129" s="99">
        <f>SUMIFS(通讯通路门店!$X:$X,通讯通路门店!$S:$S,$G129,通讯通路门店!$J:$J,"华为授权体验店")+SUMIFS(通讯通路门店!$AA:$AA,通讯通路门店!$S:$S,$G129,通讯通路门店!$J:$J,"华为堡垒店")</f>
        <v>0</v>
      </c>
      <c r="BG129" s="99">
        <f>SUMIFS(通讯通路门店!$Y:$Y,通讯通路门店!$S:$S,$G129,通讯通路门店!$J:$J,"小米体验店")</f>
        <v>0</v>
      </c>
      <c r="BH129" s="99">
        <f>SUMIFS(通讯通路门店!$AA:$AA,通讯通路门店!$S:$S,$G129,通讯通路门店!$J:$J,"苹果体验店")</f>
        <v>0</v>
      </c>
      <c r="BI129" s="99">
        <f>SUMIFS(通讯通路门店!$K:$K,通讯通路门店!$S:$S,$G129,通讯通路门店!$J:$J,"其他品牌专卖店")</f>
        <v>0</v>
      </c>
      <c r="BJ129" s="99">
        <f>SUMIFS(通讯通路门店!$AC:$AC,通讯通路门店!$S:$S,$G129)</f>
        <v>0</v>
      </c>
      <c r="BK129" s="99">
        <f>SUMIFS(通讯通路门店!$AD:$AD,通讯通路门店!$S:$S,$G129)</f>
        <v>0</v>
      </c>
      <c r="BL129" s="99">
        <f>SUMIFS(通讯通路门店!$AE:$AE,通讯通路门店!$S:$S,$G129)</f>
        <v>0</v>
      </c>
      <c r="BM129" s="99">
        <f>SUMIFS(通讯通路门店!$AF:$AF,通讯通路门店!$S:$S,$G129)</f>
        <v>0</v>
      </c>
      <c r="BN129" s="99">
        <f>SUMIFS(通讯通路门店!$AG:$AG,通讯通路门店!$S:$S,$G129)</f>
        <v>0</v>
      </c>
      <c r="BO129" s="99">
        <f>SUMIFS(通讯通路门店!$AH:$AH,通讯通路门店!$S:$S,$G129)</f>
        <v>0</v>
      </c>
      <c r="BP129" s="99">
        <f>SUMIFS(通讯通路门店!$AI:$AI,通讯通路门店!$S:$S,$G129)</f>
        <v>0</v>
      </c>
      <c r="BQ129" s="83"/>
    </row>
    <row r="130" spans="1:69">
      <c r="A130" s="99" t="str">
        <f>IFERROR(_xlfn.XLOOKUP($G130,通讯通路门店!$S$4:$S$993933,通讯通路门店!$A$4:$A$993933,0,0),"")</f>
        <v/>
      </c>
      <c r="B130" s="99" t="str">
        <f>IFERROR(_xlfn.XLOOKUP($G130,通讯通路门店!$S$4:$S$993933,通讯通路门店!$B$4:$B$993933,0,0),"")</f>
        <v/>
      </c>
      <c r="C130" s="99" t="str">
        <f>IFERROR(_xlfn.XLOOKUP($G130,通讯通路门店!$S$4:$S$993933,通讯通路门店!$C$4:$C$993933,0,0),"")</f>
        <v/>
      </c>
      <c r="D130" s="99" t="str">
        <f>IFERROR(_xlfn.XLOOKUP($G130,通讯通路门店!$S$4:$S$993933,通讯通路门店!$D$4:$D$993933,0,0),"")</f>
        <v/>
      </c>
      <c r="E130" s="83"/>
      <c r="F130" s="83"/>
      <c r="G130" s="101" t="e">
        <v>#N/A</v>
      </c>
      <c r="H130" s="102" t="str">
        <f>IFERROR(_xlfn.XLOOKUP($G130,通讯通路门店!$S$4:$S$993933,通讯通路门店!$R$4:$R$993933,0,0),"")</f>
        <v/>
      </c>
      <c r="I130" s="83"/>
      <c r="J130" s="83"/>
      <c r="K130" s="83"/>
      <c r="L130" s="83"/>
      <c r="M130" s="83"/>
      <c r="N130" s="83"/>
      <c r="O130" s="83"/>
      <c r="P130" s="83"/>
      <c r="Q130" s="83"/>
      <c r="R130" s="83"/>
      <c r="S130" s="83"/>
      <c r="T130" s="83"/>
      <c r="U130" s="99">
        <f>COUNTIF(通讯通路门店!$S:$S,$G130)</f>
        <v>0</v>
      </c>
      <c r="V130" s="99">
        <f>COUNTIFS(通讯通路门店!$S:$S,$G130,通讯通路门店!$J:$J,"综合卖场")</f>
        <v>0</v>
      </c>
      <c r="W130" s="99">
        <f>SUMIFS(通讯通路门店!$AJ:$AJ,通讯通路门店!$S:$S,通讯客户沙盘!$G130)</f>
        <v>0</v>
      </c>
      <c r="X130" s="99">
        <f t="shared" si="5"/>
        <v>0</v>
      </c>
      <c r="Y130" s="99">
        <f>COUNTIFS(通讯通路门店!$S:$S,$G130,通讯通路门店!$J:$J,"荣耀体验店")+COUNTIFS(通讯通路门店!$S:$S,$G130,通讯通路门店!$J:$J,"荣耀授权专卖店")</f>
        <v>0</v>
      </c>
      <c r="Z130" s="99">
        <f>COUNTIFS(通讯通路门店!$S:$S,$G130,通讯通路门店!$J:$J,"VIVO体验店")</f>
        <v>0</v>
      </c>
      <c r="AA130" s="99">
        <f>COUNTIFS(通讯通路门店!$S:$S,$G130,通讯通路门店!$J:$J,"OPPO体验店")</f>
        <v>0</v>
      </c>
      <c r="AB130" s="99">
        <f>COUNTIFS(通讯通路门店!$S:$S,$G130,通讯通路门店!$J:$J,"华为授权体验店")+COUNTIFS(通讯通路门店!$S:$S,$G130,通讯通路门店!$J:$J,"华为堡垒店")</f>
        <v>0</v>
      </c>
      <c r="AC130" s="99">
        <f>COUNTIFS(通讯通路门店!$S:$S,$G130,通讯通路门店!$J:$J,"小米体验店")</f>
        <v>0</v>
      </c>
      <c r="AD130" s="99">
        <f>COUNTIFS(通讯通路门店!$S:$S,$G130,通讯通路门店!$J:$J,"苹果体验店")</f>
        <v>0</v>
      </c>
      <c r="AE130" s="99">
        <f>COUNTIFS(通讯通路门店!$S:$S,$G130,通讯通路门店!$J:$J,"其他品牌专卖店")</f>
        <v>0</v>
      </c>
      <c r="AF130" s="99">
        <f>SUMIFS(通讯通路门店!$BI:$BI,通讯通路门店!$S:$S,$G130)</f>
        <v>0</v>
      </c>
      <c r="AG130" s="99">
        <f>SUMIFS(通讯通路门店!$BH:$BH,通讯通路门店!$S:$S,$G130)</f>
        <v>0</v>
      </c>
      <c r="AH130" s="99">
        <f t="shared" si="6"/>
        <v>0</v>
      </c>
      <c r="AI130" s="99">
        <f>SUMIFS(通讯通路门店!$BB:$BB,通讯通路门店!$S:$S,$G130)</f>
        <v>0</v>
      </c>
      <c r="AJ130" s="99">
        <f>SUMIFS(通讯通路门店!$BE:$BE,通讯通路门店!$S:$S,$G130)</f>
        <v>0</v>
      </c>
      <c r="AK130" s="99">
        <f>SUMIFS(通讯通路门店!$BG:$BG,通讯通路门店!$S:$S,$G130)</f>
        <v>0</v>
      </c>
      <c r="AL130" s="99">
        <f>SUMIFS(通讯通路门店!$BC:$BC,通讯通路门店!$S:$S,$G130)</f>
        <v>0</v>
      </c>
      <c r="AM130" s="99">
        <f>SUMIFS(通讯通路门店!$BD:$BD,通讯通路门店!$S:$S,$G130)</f>
        <v>0</v>
      </c>
      <c r="AN130" s="99">
        <f>SUMIFS(通讯通路门店!$BF:$BF,通讯通路门店!$S:$S,$G130)</f>
        <v>0</v>
      </c>
      <c r="AO130" s="99">
        <f t="shared" si="7"/>
        <v>0</v>
      </c>
      <c r="AP130" s="99">
        <f>SUMIFS(通讯通路门店!$K:$K,通讯通路门店!$S:$S,$G130)</f>
        <v>0</v>
      </c>
      <c r="AQ130" s="83"/>
      <c r="AR130" s="99">
        <f>SUMIFS(通讯通路门店!$T:$T,通讯通路门店!$S:$S,$G130)</f>
        <v>0</v>
      </c>
      <c r="AS130" s="99">
        <f>SUMIFS(通讯通路门店!$U:$U,通讯通路门店!$S:$S,$G130)</f>
        <v>0</v>
      </c>
      <c r="AT130" s="99">
        <f>SUMIFS(通讯通路门店!$V:$V,通讯通路门店!$S:$S,$G130)</f>
        <v>0</v>
      </c>
      <c r="AU130" s="99">
        <f>SUMIFS(通讯通路门店!$W:$W,通讯通路门店!$S:$S,$G130)</f>
        <v>0</v>
      </c>
      <c r="AV130" s="99">
        <f>SUMIFS(通讯通路门店!$Z:$Z,通讯通路门店!$S:$S,$G130)</f>
        <v>0</v>
      </c>
      <c r="AW130" s="99">
        <f>SUMIFS(通讯通路门店!$AB:$AB,通讯通路门店!$S:$S,$G130)</f>
        <v>0</v>
      </c>
      <c r="AX130" s="99">
        <f>SUMIFS(通讯通路门店!$X:$X,通讯通路门店!$S:$S,$G130)</f>
        <v>0</v>
      </c>
      <c r="AY130" s="99">
        <f>SUMIFS(通讯通路门店!$Y:$Y,通讯通路门店!$S:$S,$G130)</f>
        <v>0</v>
      </c>
      <c r="AZ130" s="99">
        <f>SUMIFS(通讯通路门店!$AA:$AA,通讯通路门店!$S:$S,$G130)</f>
        <v>0</v>
      </c>
      <c r="BA130" s="99">
        <f t="shared" si="8"/>
        <v>0</v>
      </c>
      <c r="BB130" s="99">
        <f t="shared" si="9"/>
        <v>0</v>
      </c>
      <c r="BC130" s="99">
        <f>SUMIFS(通讯通路门店!$W:$W,通讯通路门店!$S:$S,$G130,通讯通路门店!$J:$J,"荣耀体验店")+SUMIFS(通讯通路门店!$W:$W,通讯通路门店!$S:$S,$G130,通讯通路门店!$J:$J,"荣耀授权专卖店")</f>
        <v>0</v>
      </c>
      <c r="BD130" s="99">
        <f>SUMIFS(通讯通路门店!$Z:$Z,通讯通路门店!$S:$S,$G130,通讯通路门店!$J:$J,"VIVO体验店")</f>
        <v>0</v>
      </c>
      <c r="BE130" s="99">
        <f>SUMIFS(通讯通路门店!$AB:$AB,通讯通路门店!$S:$S,$G130,通讯通路门店!$J:$J,"OPPO体验店")</f>
        <v>0</v>
      </c>
      <c r="BF130" s="99">
        <f>SUMIFS(通讯通路门店!$X:$X,通讯通路门店!$S:$S,$G130,通讯通路门店!$J:$J,"华为授权体验店")+SUMIFS(通讯通路门店!$AA:$AA,通讯通路门店!$S:$S,$G130,通讯通路门店!$J:$J,"华为堡垒店")</f>
        <v>0</v>
      </c>
      <c r="BG130" s="99">
        <f>SUMIFS(通讯通路门店!$Y:$Y,通讯通路门店!$S:$S,$G130,通讯通路门店!$J:$J,"小米体验店")</f>
        <v>0</v>
      </c>
      <c r="BH130" s="99">
        <f>SUMIFS(通讯通路门店!$AA:$AA,通讯通路门店!$S:$S,$G130,通讯通路门店!$J:$J,"苹果体验店")</f>
        <v>0</v>
      </c>
      <c r="BI130" s="99">
        <f>SUMIFS(通讯通路门店!$K:$K,通讯通路门店!$S:$S,$G130,通讯通路门店!$J:$J,"其他品牌专卖店")</f>
        <v>0</v>
      </c>
      <c r="BJ130" s="99">
        <f>SUMIFS(通讯通路门店!$AC:$AC,通讯通路门店!$S:$S,$G130)</f>
        <v>0</v>
      </c>
      <c r="BK130" s="99">
        <f>SUMIFS(通讯通路门店!$AD:$AD,通讯通路门店!$S:$S,$G130)</f>
        <v>0</v>
      </c>
      <c r="BL130" s="99">
        <f>SUMIFS(通讯通路门店!$AE:$AE,通讯通路门店!$S:$S,$G130)</f>
        <v>0</v>
      </c>
      <c r="BM130" s="99">
        <f>SUMIFS(通讯通路门店!$AF:$AF,通讯通路门店!$S:$S,$G130)</f>
        <v>0</v>
      </c>
      <c r="BN130" s="99">
        <f>SUMIFS(通讯通路门店!$AG:$AG,通讯通路门店!$S:$S,$G130)</f>
        <v>0</v>
      </c>
      <c r="BO130" s="99">
        <f>SUMIFS(通讯通路门店!$AH:$AH,通讯通路门店!$S:$S,$G130)</f>
        <v>0</v>
      </c>
      <c r="BP130" s="99">
        <f>SUMIFS(通讯通路门店!$AI:$AI,通讯通路门店!$S:$S,$G130)</f>
        <v>0</v>
      </c>
      <c r="BQ130" s="83"/>
    </row>
    <row r="131" spans="1:69">
      <c r="A131" s="99" t="str">
        <f>IFERROR(_xlfn.XLOOKUP($G131,通讯通路门店!$S$4:$S$993933,通讯通路门店!$A$4:$A$993933,0,0),"")</f>
        <v/>
      </c>
      <c r="B131" s="99" t="str">
        <f>IFERROR(_xlfn.XLOOKUP($G131,通讯通路门店!$S$4:$S$993933,通讯通路门店!$B$4:$B$993933,0,0),"")</f>
        <v/>
      </c>
      <c r="C131" s="99" t="str">
        <f>IFERROR(_xlfn.XLOOKUP($G131,通讯通路门店!$S$4:$S$993933,通讯通路门店!$C$4:$C$993933,0,0),"")</f>
        <v/>
      </c>
      <c r="D131" s="99" t="str">
        <f>IFERROR(_xlfn.XLOOKUP($G131,通讯通路门店!$S$4:$S$993933,通讯通路门店!$D$4:$D$993933,0,0),"")</f>
        <v/>
      </c>
      <c r="E131" s="83"/>
      <c r="F131" s="83"/>
      <c r="G131" s="101" t="e">
        <v>#N/A</v>
      </c>
      <c r="H131" s="102" t="str">
        <f>IFERROR(_xlfn.XLOOKUP($G131,通讯通路门店!$S$4:$S$993933,通讯通路门店!$R$4:$R$993933,0,0),"")</f>
        <v/>
      </c>
      <c r="I131" s="83"/>
      <c r="J131" s="83"/>
      <c r="K131" s="83"/>
      <c r="L131" s="83"/>
      <c r="M131" s="83"/>
      <c r="N131" s="83"/>
      <c r="O131" s="83"/>
      <c r="P131" s="83"/>
      <c r="Q131" s="83"/>
      <c r="R131" s="83"/>
      <c r="S131" s="83"/>
      <c r="T131" s="83"/>
      <c r="U131" s="99">
        <f>COUNTIF(通讯通路门店!$S:$S,$G131)</f>
        <v>0</v>
      </c>
      <c r="V131" s="99">
        <f>COUNTIFS(通讯通路门店!$S:$S,$G131,通讯通路门店!$J:$J,"综合卖场")</f>
        <v>0</v>
      </c>
      <c r="W131" s="99">
        <f>SUMIFS(通讯通路门店!$AJ:$AJ,通讯通路门店!$S:$S,通讯客户沙盘!$G131)</f>
        <v>0</v>
      </c>
      <c r="X131" s="99">
        <f t="shared" si="5"/>
        <v>0</v>
      </c>
      <c r="Y131" s="99">
        <f>COUNTIFS(通讯通路门店!$S:$S,$G131,通讯通路门店!$J:$J,"荣耀体验店")+COUNTIFS(通讯通路门店!$S:$S,$G131,通讯通路门店!$J:$J,"荣耀授权专卖店")</f>
        <v>0</v>
      </c>
      <c r="Z131" s="99">
        <f>COUNTIFS(通讯通路门店!$S:$S,$G131,通讯通路门店!$J:$J,"VIVO体验店")</f>
        <v>0</v>
      </c>
      <c r="AA131" s="99">
        <f>COUNTIFS(通讯通路门店!$S:$S,$G131,通讯通路门店!$J:$J,"OPPO体验店")</f>
        <v>0</v>
      </c>
      <c r="AB131" s="99">
        <f>COUNTIFS(通讯通路门店!$S:$S,$G131,通讯通路门店!$J:$J,"华为授权体验店")+COUNTIFS(通讯通路门店!$S:$S,$G131,通讯通路门店!$J:$J,"华为堡垒店")</f>
        <v>0</v>
      </c>
      <c r="AC131" s="99">
        <f>COUNTIFS(通讯通路门店!$S:$S,$G131,通讯通路门店!$J:$J,"小米体验店")</f>
        <v>0</v>
      </c>
      <c r="AD131" s="99">
        <f>COUNTIFS(通讯通路门店!$S:$S,$G131,通讯通路门店!$J:$J,"苹果体验店")</f>
        <v>0</v>
      </c>
      <c r="AE131" s="99">
        <f>COUNTIFS(通讯通路门店!$S:$S,$G131,通讯通路门店!$J:$J,"其他品牌专卖店")</f>
        <v>0</v>
      </c>
      <c r="AF131" s="99">
        <f>SUMIFS(通讯通路门店!$BI:$BI,通讯通路门店!$S:$S,$G131)</f>
        <v>0</v>
      </c>
      <c r="AG131" s="99">
        <f>SUMIFS(通讯通路门店!$BH:$BH,通讯通路门店!$S:$S,$G131)</f>
        <v>0</v>
      </c>
      <c r="AH131" s="99">
        <f t="shared" si="6"/>
        <v>0</v>
      </c>
      <c r="AI131" s="99">
        <f>SUMIFS(通讯通路门店!$BB:$BB,通讯通路门店!$S:$S,$G131)</f>
        <v>0</v>
      </c>
      <c r="AJ131" s="99">
        <f>SUMIFS(通讯通路门店!$BE:$BE,通讯通路门店!$S:$S,$G131)</f>
        <v>0</v>
      </c>
      <c r="AK131" s="99">
        <f>SUMIFS(通讯通路门店!$BG:$BG,通讯通路门店!$S:$S,$G131)</f>
        <v>0</v>
      </c>
      <c r="AL131" s="99">
        <f>SUMIFS(通讯通路门店!$BC:$BC,通讯通路门店!$S:$S,$G131)</f>
        <v>0</v>
      </c>
      <c r="AM131" s="99">
        <f>SUMIFS(通讯通路门店!$BD:$BD,通讯通路门店!$S:$S,$G131)</f>
        <v>0</v>
      </c>
      <c r="AN131" s="99">
        <f>SUMIFS(通讯通路门店!$BF:$BF,通讯通路门店!$S:$S,$G131)</f>
        <v>0</v>
      </c>
      <c r="AO131" s="99">
        <f t="shared" si="7"/>
        <v>0</v>
      </c>
      <c r="AP131" s="99">
        <f>SUMIFS(通讯通路门店!$K:$K,通讯通路门店!$S:$S,$G131)</f>
        <v>0</v>
      </c>
      <c r="AQ131" s="83"/>
      <c r="AR131" s="99">
        <f>SUMIFS(通讯通路门店!$T:$T,通讯通路门店!$S:$S,$G131)</f>
        <v>0</v>
      </c>
      <c r="AS131" s="99">
        <f>SUMIFS(通讯通路门店!$U:$U,通讯通路门店!$S:$S,$G131)</f>
        <v>0</v>
      </c>
      <c r="AT131" s="99">
        <f>SUMIFS(通讯通路门店!$V:$V,通讯通路门店!$S:$S,$G131)</f>
        <v>0</v>
      </c>
      <c r="AU131" s="99">
        <f>SUMIFS(通讯通路门店!$W:$W,通讯通路门店!$S:$S,$G131)</f>
        <v>0</v>
      </c>
      <c r="AV131" s="99">
        <f>SUMIFS(通讯通路门店!$Z:$Z,通讯通路门店!$S:$S,$G131)</f>
        <v>0</v>
      </c>
      <c r="AW131" s="99">
        <f>SUMIFS(通讯通路门店!$AB:$AB,通讯通路门店!$S:$S,$G131)</f>
        <v>0</v>
      </c>
      <c r="AX131" s="99">
        <f>SUMIFS(通讯通路门店!$X:$X,通讯通路门店!$S:$S,$G131)</f>
        <v>0</v>
      </c>
      <c r="AY131" s="99">
        <f>SUMIFS(通讯通路门店!$Y:$Y,通讯通路门店!$S:$S,$G131)</f>
        <v>0</v>
      </c>
      <c r="AZ131" s="99">
        <f>SUMIFS(通讯通路门店!$AA:$AA,通讯通路门店!$S:$S,$G131)</f>
        <v>0</v>
      </c>
      <c r="BA131" s="99">
        <f t="shared" si="8"/>
        <v>0</v>
      </c>
      <c r="BB131" s="99">
        <f t="shared" si="9"/>
        <v>0</v>
      </c>
      <c r="BC131" s="99">
        <f>SUMIFS(通讯通路门店!$W:$W,通讯通路门店!$S:$S,$G131,通讯通路门店!$J:$J,"荣耀体验店")+SUMIFS(通讯通路门店!$W:$W,通讯通路门店!$S:$S,$G131,通讯通路门店!$J:$J,"荣耀授权专卖店")</f>
        <v>0</v>
      </c>
      <c r="BD131" s="99">
        <f>SUMIFS(通讯通路门店!$Z:$Z,通讯通路门店!$S:$S,$G131,通讯通路门店!$J:$J,"VIVO体验店")</f>
        <v>0</v>
      </c>
      <c r="BE131" s="99">
        <f>SUMIFS(通讯通路门店!$AB:$AB,通讯通路门店!$S:$S,$G131,通讯通路门店!$J:$J,"OPPO体验店")</f>
        <v>0</v>
      </c>
      <c r="BF131" s="99">
        <f>SUMIFS(通讯通路门店!$X:$X,通讯通路门店!$S:$S,$G131,通讯通路门店!$J:$J,"华为授权体验店")+SUMIFS(通讯通路门店!$AA:$AA,通讯通路门店!$S:$S,$G131,通讯通路门店!$J:$J,"华为堡垒店")</f>
        <v>0</v>
      </c>
      <c r="BG131" s="99">
        <f>SUMIFS(通讯通路门店!$Y:$Y,通讯通路门店!$S:$S,$G131,通讯通路门店!$J:$J,"小米体验店")</f>
        <v>0</v>
      </c>
      <c r="BH131" s="99">
        <f>SUMIFS(通讯通路门店!$AA:$AA,通讯通路门店!$S:$S,$G131,通讯通路门店!$J:$J,"苹果体验店")</f>
        <v>0</v>
      </c>
      <c r="BI131" s="99">
        <f>SUMIFS(通讯通路门店!$K:$K,通讯通路门店!$S:$S,$G131,通讯通路门店!$J:$J,"其他品牌专卖店")</f>
        <v>0</v>
      </c>
      <c r="BJ131" s="99">
        <f>SUMIFS(通讯通路门店!$AC:$AC,通讯通路门店!$S:$S,$G131)</f>
        <v>0</v>
      </c>
      <c r="BK131" s="99">
        <f>SUMIFS(通讯通路门店!$AD:$AD,通讯通路门店!$S:$S,$G131)</f>
        <v>0</v>
      </c>
      <c r="BL131" s="99">
        <f>SUMIFS(通讯通路门店!$AE:$AE,通讯通路门店!$S:$S,$G131)</f>
        <v>0</v>
      </c>
      <c r="BM131" s="99">
        <f>SUMIFS(通讯通路门店!$AF:$AF,通讯通路门店!$S:$S,$G131)</f>
        <v>0</v>
      </c>
      <c r="BN131" s="99">
        <f>SUMIFS(通讯通路门店!$AG:$AG,通讯通路门店!$S:$S,$G131)</f>
        <v>0</v>
      </c>
      <c r="BO131" s="99">
        <f>SUMIFS(通讯通路门店!$AH:$AH,通讯通路门店!$S:$S,$G131)</f>
        <v>0</v>
      </c>
      <c r="BP131" s="99">
        <f>SUMIFS(通讯通路门店!$AI:$AI,通讯通路门店!$S:$S,$G131)</f>
        <v>0</v>
      </c>
      <c r="BQ131" s="83"/>
    </row>
    <row r="132" spans="1:69">
      <c r="A132" s="99" t="str">
        <f>IFERROR(_xlfn.XLOOKUP($G132,通讯通路门店!$S$4:$S$993933,通讯通路门店!$A$4:$A$993933,0,0),"")</f>
        <v/>
      </c>
      <c r="B132" s="99" t="str">
        <f>IFERROR(_xlfn.XLOOKUP($G132,通讯通路门店!$S$4:$S$993933,通讯通路门店!$B$4:$B$993933,0,0),"")</f>
        <v/>
      </c>
      <c r="C132" s="99" t="str">
        <f>IFERROR(_xlfn.XLOOKUP($G132,通讯通路门店!$S$4:$S$993933,通讯通路门店!$C$4:$C$993933,0,0),"")</f>
        <v/>
      </c>
      <c r="D132" s="99" t="str">
        <f>IFERROR(_xlfn.XLOOKUP($G132,通讯通路门店!$S$4:$S$993933,通讯通路门店!$D$4:$D$993933,0,0),"")</f>
        <v/>
      </c>
      <c r="E132" s="83"/>
      <c r="F132" s="83"/>
      <c r="G132" s="101" t="e">
        <v>#N/A</v>
      </c>
      <c r="H132" s="102" t="str">
        <f>IFERROR(_xlfn.XLOOKUP($G132,通讯通路门店!$S$4:$S$993933,通讯通路门店!$R$4:$R$993933,0,0),"")</f>
        <v/>
      </c>
      <c r="I132" s="83"/>
      <c r="J132" s="83"/>
      <c r="K132" s="83"/>
      <c r="L132" s="83"/>
      <c r="M132" s="83"/>
      <c r="N132" s="83"/>
      <c r="O132" s="83"/>
      <c r="P132" s="83"/>
      <c r="Q132" s="83"/>
      <c r="R132" s="83"/>
      <c r="S132" s="83"/>
      <c r="T132" s="83"/>
      <c r="U132" s="99">
        <f>COUNTIF(通讯通路门店!$S:$S,$G132)</f>
        <v>0</v>
      </c>
      <c r="V132" s="99">
        <f>COUNTIFS(通讯通路门店!$S:$S,$G132,通讯通路门店!$J:$J,"综合卖场")</f>
        <v>0</v>
      </c>
      <c r="W132" s="99">
        <f>SUMIFS(通讯通路门店!$AJ:$AJ,通讯通路门店!$S:$S,通讯客户沙盘!$G132)</f>
        <v>0</v>
      </c>
      <c r="X132" s="99">
        <f t="shared" ref="X132:X195" si="10">Y132+Z132+AA132+AB132+AC132+AD132+AE132</f>
        <v>0</v>
      </c>
      <c r="Y132" s="99">
        <f>COUNTIFS(通讯通路门店!$S:$S,$G132,通讯通路门店!$J:$J,"荣耀体验店")+COUNTIFS(通讯通路门店!$S:$S,$G132,通讯通路门店!$J:$J,"荣耀授权专卖店")</f>
        <v>0</v>
      </c>
      <c r="Z132" s="99">
        <f>COUNTIFS(通讯通路门店!$S:$S,$G132,通讯通路门店!$J:$J,"VIVO体验店")</f>
        <v>0</v>
      </c>
      <c r="AA132" s="99">
        <f>COUNTIFS(通讯通路门店!$S:$S,$G132,通讯通路门店!$J:$J,"OPPO体验店")</f>
        <v>0</v>
      </c>
      <c r="AB132" s="99">
        <f>COUNTIFS(通讯通路门店!$S:$S,$G132,通讯通路门店!$J:$J,"华为授权体验店")+COUNTIFS(通讯通路门店!$S:$S,$G132,通讯通路门店!$J:$J,"华为堡垒店")</f>
        <v>0</v>
      </c>
      <c r="AC132" s="99">
        <f>COUNTIFS(通讯通路门店!$S:$S,$G132,通讯通路门店!$J:$J,"小米体验店")</f>
        <v>0</v>
      </c>
      <c r="AD132" s="99">
        <f>COUNTIFS(通讯通路门店!$S:$S,$G132,通讯通路门店!$J:$J,"苹果体验店")</f>
        <v>0</v>
      </c>
      <c r="AE132" s="99">
        <f>COUNTIFS(通讯通路门店!$S:$S,$G132,通讯通路门店!$J:$J,"其他品牌专卖店")</f>
        <v>0</v>
      </c>
      <c r="AF132" s="99">
        <f>SUMIFS(通讯通路门店!$BI:$BI,通讯通路门店!$S:$S,$G132)</f>
        <v>0</v>
      </c>
      <c r="AG132" s="99">
        <f>SUMIFS(通讯通路门店!$BH:$BH,通讯通路门店!$S:$S,$G132)</f>
        <v>0</v>
      </c>
      <c r="AH132" s="99">
        <f t="shared" ref="AH132:AH195" si="11">AI132+AJ132+AK132+AL132+AM132+AN132</f>
        <v>0</v>
      </c>
      <c r="AI132" s="99">
        <f>SUMIFS(通讯通路门店!$BB:$BB,通讯通路门店!$S:$S,$G132)</f>
        <v>0</v>
      </c>
      <c r="AJ132" s="99">
        <f>SUMIFS(通讯通路门店!$BE:$BE,通讯通路门店!$S:$S,$G132)</f>
        <v>0</v>
      </c>
      <c r="AK132" s="99">
        <f>SUMIFS(通讯通路门店!$BG:$BG,通讯通路门店!$S:$S,$G132)</f>
        <v>0</v>
      </c>
      <c r="AL132" s="99">
        <f>SUMIFS(通讯通路门店!$BC:$BC,通讯通路门店!$S:$S,$G132)</f>
        <v>0</v>
      </c>
      <c r="AM132" s="99">
        <f>SUMIFS(通讯通路门店!$BD:$BD,通讯通路门店!$S:$S,$G132)</f>
        <v>0</v>
      </c>
      <c r="AN132" s="99">
        <f>SUMIFS(通讯通路门店!$BF:$BF,通讯通路门店!$S:$S,$G132)</f>
        <v>0</v>
      </c>
      <c r="AO132" s="99">
        <f t="shared" ref="AO132:AO195" si="12">AP132+AQ132</f>
        <v>0</v>
      </c>
      <c r="AP132" s="99">
        <f>SUMIFS(通讯通路门店!$K:$K,通讯通路门店!$S:$S,$G132)</f>
        <v>0</v>
      </c>
      <c r="AQ132" s="83"/>
      <c r="AR132" s="99">
        <f>SUMIFS(通讯通路门店!$T:$T,通讯通路门店!$S:$S,$G132)</f>
        <v>0</v>
      </c>
      <c r="AS132" s="99">
        <f>SUMIFS(通讯通路门店!$U:$U,通讯通路门店!$S:$S,$G132)</f>
        <v>0</v>
      </c>
      <c r="AT132" s="99">
        <f>SUMIFS(通讯通路门店!$V:$V,通讯通路门店!$S:$S,$G132)</f>
        <v>0</v>
      </c>
      <c r="AU132" s="99">
        <f>SUMIFS(通讯通路门店!$W:$W,通讯通路门店!$S:$S,$G132)</f>
        <v>0</v>
      </c>
      <c r="AV132" s="99">
        <f>SUMIFS(通讯通路门店!$Z:$Z,通讯通路门店!$S:$S,$G132)</f>
        <v>0</v>
      </c>
      <c r="AW132" s="99">
        <f>SUMIFS(通讯通路门店!$AB:$AB,通讯通路门店!$S:$S,$G132)</f>
        <v>0</v>
      </c>
      <c r="AX132" s="99">
        <f>SUMIFS(通讯通路门店!$X:$X,通讯通路门店!$S:$S,$G132)</f>
        <v>0</v>
      </c>
      <c r="AY132" s="99">
        <f>SUMIFS(通讯通路门店!$Y:$Y,通讯通路门店!$S:$S,$G132)</f>
        <v>0</v>
      </c>
      <c r="AZ132" s="99">
        <f>SUMIFS(通讯通路门店!$AA:$AA,通讯通路门店!$S:$S,$G132)</f>
        <v>0</v>
      </c>
      <c r="BA132" s="99">
        <f t="shared" ref="BA132:BA195" si="13">AP132-BB132</f>
        <v>0</v>
      </c>
      <c r="BB132" s="99">
        <f t="shared" ref="BB132:BB195" si="14">BC132+BD132+BE132+BF132+BG132+BH132</f>
        <v>0</v>
      </c>
      <c r="BC132" s="99">
        <f>SUMIFS(通讯通路门店!$W:$W,通讯通路门店!$S:$S,$G132,通讯通路门店!$J:$J,"荣耀体验店")+SUMIFS(通讯通路门店!$W:$W,通讯通路门店!$S:$S,$G132,通讯通路门店!$J:$J,"荣耀授权专卖店")</f>
        <v>0</v>
      </c>
      <c r="BD132" s="99">
        <f>SUMIFS(通讯通路门店!$Z:$Z,通讯通路门店!$S:$S,$G132,通讯通路门店!$J:$J,"VIVO体验店")</f>
        <v>0</v>
      </c>
      <c r="BE132" s="99">
        <f>SUMIFS(通讯通路门店!$AB:$AB,通讯通路门店!$S:$S,$G132,通讯通路门店!$J:$J,"OPPO体验店")</f>
        <v>0</v>
      </c>
      <c r="BF132" s="99">
        <f>SUMIFS(通讯通路门店!$X:$X,通讯通路门店!$S:$S,$G132,通讯通路门店!$J:$J,"华为授权体验店")+SUMIFS(通讯通路门店!$AA:$AA,通讯通路门店!$S:$S,$G132,通讯通路门店!$J:$J,"华为堡垒店")</f>
        <v>0</v>
      </c>
      <c r="BG132" s="99">
        <f>SUMIFS(通讯通路门店!$Y:$Y,通讯通路门店!$S:$S,$G132,通讯通路门店!$J:$J,"小米体验店")</f>
        <v>0</v>
      </c>
      <c r="BH132" s="99">
        <f>SUMIFS(通讯通路门店!$AA:$AA,通讯通路门店!$S:$S,$G132,通讯通路门店!$J:$J,"苹果体验店")</f>
        <v>0</v>
      </c>
      <c r="BI132" s="99">
        <f>SUMIFS(通讯通路门店!$K:$K,通讯通路门店!$S:$S,$G132,通讯通路门店!$J:$J,"其他品牌专卖店")</f>
        <v>0</v>
      </c>
      <c r="BJ132" s="99">
        <f>SUMIFS(通讯通路门店!$AC:$AC,通讯通路门店!$S:$S,$G132)</f>
        <v>0</v>
      </c>
      <c r="BK132" s="99">
        <f>SUMIFS(通讯通路门店!$AD:$AD,通讯通路门店!$S:$S,$G132)</f>
        <v>0</v>
      </c>
      <c r="BL132" s="99">
        <f>SUMIFS(通讯通路门店!$AE:$AE,通讯通路门店!$S:$S,$G132)</f>
        <v>0</v>
      </c>
      <c r="BM132" s="99">
        <f>SUMIFS(通讯通路门店!$AF:$AF,通讯通路门店!$S:$S,$G132)</f>
        <v>0</v>
      </c>
      <c r="BN132" s="99">
        <f>SUMIFS(通讯通路门店!$AG:$AG,通讯通路门店!$S:$S,$G132)</f>
        <v>0</v>
      </c>
      <c r="BO132" s="99">
        <f>SUMIFS(通讯通路门店!$AH:$AH,通讯通路门店!$S:$S,$G132)</f>
        <v>0</v>
      </c>
      <c r="BP132" s="99">
        <f>SUMIFS(通讯通路门店!$AI:$AI,通讯通路门店!$S:$S,$G132)</f>
        <v>0</v>
      </c>
      <c r="BQ132" s="83"/>
    </row>
    <row r="133" spans="1:69">
      <c r="A133" s="99" t="str">
        <f>IFERROR(_xlfn.XLOOKUP($G133,通讯通路门店!$S$4:$S$993933,通讯通路门店!$A$4:$A$993933,0,0),"")</f>
        <v/>
      </c>
      <c r="B133" s="99" t="str">
        <f>IFERROR(_xlfn.XLOOKUP($G133,通讯通路门店!$S$4:$S$993933,通讯通路门店!$B$4:$B$993933,0,0),"")</f>
        <v/>
      </c>
      <c r="C133" s="99" t="str">
        <f>IFERROR(_xlfn.XLOOKUP($G133,通讯通路门店!$S$4:$S$993933,通讯通路门店!$C$4:$C$993933,0,0),"")</f>
        <v/>
      </c>
      <c r="D133" s="99" t="str">
        <f>IFERROR(_xlfn.XLOOKUP($G133,通讯通路门店!$S$4:$S$993933,通讯通路门店!$D$4:$D$993933,0,0),"")</f>
        <v/>
      </c>
      <c r="E133" s="83"/>
      <c r="F133" s="83"/>
      <c r="G133" s="101" t="e">
        <v>#N/A</v>
      </c>
      <c r="H133" s="102" t="str">
        <f>IFERROR(_xlfn.XLOOKUP($G133,通讯通路门店!$S$4:$S$993933,通讯通路门店!$R$4:$R$993933,0,0),"")</f>
        <v/>
      </c>
      <c r="I133" s="83"/>
      <c r="J133" s="83"/>
      <c r="K133" s="83"/>
      <c r="L133" s="83"/>
      <c r="M133" s="83"/>
      <c r="N133" s="83"/>
      <c r="O133" s="83"/>
      <c r="P133" s="83"/>
      <c r="Q133" s="83"/>
      <c r="R133" s="83"/>
      <c r="S133" s="83"/>
      <c r="T133" s="83"/>
      <c r="U133" s="99">
        <f>COUNTIF(通讯通路门店!$S:$S,$G133)</f>
        <v>0</v>
      </c>
      <c r="V133" s="99">
        <f>COUNTIFS(通讯通路门店!$S:$S,$G133,通讯通路门店!$J:$J,"综合卖场")</f>
        <v>0</v>
      </c>
      <c r="W133" s="99">
        <f>SUMIFS(通讯通路门店!$AJ:$AJ,通讯通路门店!$S:$S,通讯客户沙盘!$G133)</f>
        <v>0</v>
      </c>
      <c r="X133" s="99">
        <f t="shared" si="10"/>
        <v>0</v>
      </c>
      <c r="Y133" s="99">
        <f>COUNTIFS(通讯通路门店!$S:$S,$G133,通讯通路门店!$J:$J,"荣耀体验店")+COUNTIFS(通讯通路门店!$S:$S,$G133,通讯通路门店!$J:$J,"荣耀授权专卖店")</f>
        <v>0</v>
      </c>
      <c r="Z133" s="99">
        <f>COUNTIFS(通讯通路门店!$S:$S,$G133,通讯通路门店!$J:$J,"VIVO体验店")</f>
        <v>0</v>
      </c>
      <c r="AA133" s="99">
        <f>COUNTIFS(通讯通路门店!$S:$S,$G133,通讯通路门店!$J:$J,"OPPO体验店")</f>
        <v>0</v>
      </c>
      <c r="AB133" s="99">
        <f>COUNTIFS(通讯通路门店!$S:$S,$G133,通讯通路门店!$J:$J,"华为授权体验店")+COUNTIFS(通讯通路门店!$S:$S,$G133,通讯通路门店!$J:$J,"华为堡垒店")</f>
        <v>0</v>
      </c>
      <c r="AC133" s="99">
        <f>COUNTIFS(通讯通路门店!$S:$S,$G133,通讯通路门店!$J:$J,"小米体验店")</f>
        <v>0</v>
      </c>
      <c r="AD133" s="99">
        <f>COUNTIFS(通讯通路门店!$S:$S,$G133,通讯通路门店!$J:$J,"苹果体验店")</f>
        <v>0</v>
      </c>
      <c r="AE133" s="99">
        <f>COUNTIFS(通讯通路门店!$S:$S,$G133,通讯通路门店!$J:$J,"其他品牌专卖店")</f>
        <v>0</v>
      </c>
      <c r="AF133" s="99">
        <f>SUMIFS(通讯通路门店!$BI:$BI,通讯通路门店!$S:$S,$G133)</f>
        <v>0</v>
      </c>
      <c r="AG133" s="99">
        <f>SUMIFS(通讯通路门店!$BH:$BH,通讯通路门店!$S:$S,$G133)</f>
        <v>0</v>
      </c>
      <c r="AH133" s="99">
        <f t="shared" si="11"/>
        <v>0</v>
      </c>
      <c r="AI133" s="99">
        <f>SUMIFS(通讯通路门店!$BB:$BB,通讯通路门店!$S:$S,$G133)</f>
        <v>0</v>
      </c>
      <c r="AJ133" s="99">
        <f>SUMIFS(通讯通路门店!$BE:$BE,通讯通路门店!$S:$S,$G133)</f>
        <v>0</v>
      </c>
      <c r="AK133" s="99">
        <f>SUMIFS(通讯通路门店!$BG:$BG,通讯通路门店!$S:$S,$G133)</f>
        <v>0</v>
      </c>
      <c r="AL133" s="99">
        <f>SUMIFS(通讯通路门店!$BC:$BC,通讯通路门店!$S:$S,$G133)</f>
        <v>0</v>
      </c>
      <c r="AM133" s="99">
        <f>SUMIFS(通讯通路门店!$BD:$BD,通讯通路门店!$S:$S,$G133)</f>
        <v>0</v>
      </c>
      <c r="AN133" s="99">
        <f>SUMIFS(通讯通路门店!$BF:$BF,通讯通路门店!$S:$S,$G133)</f>
        <v>0</v>
      </c>
      <c r="AO133" s="99">
        <f t="shared" si="12"/>
        <v>0</v>
      </c>
      <c r="AP133" s="99">
        <f>SUMIFS(通讯通路门店!$K:$K,通讯通路门店!$S:$S,$G133)</f>
        <v>0</v>
      </c>
      <c r="AQ133" s="83"/>
      <c r="AR133" s="99">
        <f>SUMIFS(通讯通路门店!$T:$T,通讯通路门店!$S:$S,$G133)</f>
        <v>0</v>
      </c>
      <c r="AS133" s="99">
        <f>SUMIFS(通讯通路门店!$U:$U,通讯通路门店!$S:$S,$G133)</f>
        <v>0</v>
      </c>
      <c r="AT133" s="99">
        <f>SUMIFS(通讯通路门店!$V:$V,通讯通路门店!$S:$S,$G133)</f>
        <v>0</v>
      </c>
      <c r="AU133" s="99">
        <f>SUMIFS(通讯通路门店!$W:$W,通讯通路门店!$S:$S,$G133)</f>
        <v>0</v>
      </c>
      <c r="AV133" s="99">
        <f>SUMIFS(通讯通路门店!$Z:$Z,通讯通路门店!$S:$S,$G133)</f>
        <v>0</v>
      </c>
      <c r="AW133" s="99">
        <f>SUMIFS(通讯通路门店!$AB:$AB,通讯通路门店!$S:$S,$G133)</f>
        <v>0</v>
      </c>
      <c r="AX133" s="99">
        <f>SUMIFS(通讯通路门店!$X:$X,通讯通路门店!$S:$S,$G133)</f>
        <v>0</v>
      </c>
      <c r="AY133" s="99">
        <f>SUMIFS(通讯通路门店!$Y:$Y,通讯通路门店!$S:$S,$G133)</f>
        <v>0</v>
      </c>
      <c r="AZ133" s="99">
        <f>SUMIFS(通讯通路门店!$AA:$AA,通讯通路门店!$S:$S,$G133)</f>
        <v>0</v>
      </c>
      <c r="BA133" s="99">
        <f t="shared" si="13"/>
        <v>0</v>
      </c>
      <c r="BB133" s="99">
        <f t="shared" si="14"/>
        <v>0</v>
      </c>
      <c r="BC133" s="99">
        <f>SUMIFS(通讯通路门店!$W:$W,通讯通路门店!$S:$S,$G133,通讯通路门店!$J:$J,"荣耀体验店")+SUMIFS(通讯通路门店!$W:$W,通讯通路门店!$S:$S,$G133,通讯通路门店!$J:$J,"荣耀授权专卖店")</f>
        <v>0</v>
      </c>
      <c r="BD133" s="99">
        <f>SUMIFS(通讯通路门店!$Z:$Z,通讯通路门店!$S:$S,$G133,通讯通路门店!$J:$J,"VIVO体验店")</f>
        <v>0</v>
      </c>
      <c r="BE133" s="99">
        <f>SUMIFS(通讯通路门店!$AB:$AB,通讯通路门店!$S:$S,$G133,通讯通路门店!$J:$J,"OPPO体验店")</f>
        <v>0</v>
      </c>
      <c r="BF133" s="99">
        <f>SUMIFS(通讯通路门店!$X:$X,通讯通路门店!$S:$S,$G133,通讯通路门店!$J:$J,"华为授权体验店")+SUMIFS(通讯通路门店!$AA:$AA,通讯通路门店!$S:$S,$G133,通讯通路门店!$J:$J,"华为堡垒店")</f>
        <v>0</v>
      </c>
      <c r="BG133" s="99">
        <f>SUMIFS(通讯通路门店!$Y:$Y,通讯通路门店!$S:$S,$G133,通讯通路门店!$J:$J,"小米体验店")</f>
        <v>0</v>
      </c>
      <c r="BH133" s="99">
        <f>SUMIFS(通讯通路门店!$AA:$AA,通讯通路门店!$S:$S,$G133,通讯通路门店!$J:$J,"苹果体验店")</f>
        <v>0</v>
      </c>
      <c r="BI133" s="99">
        <f>SUMIFS(通讯通路门店!$K:$K,通讯通路门店!$S:$S,$G133,通讯通路门店!$J:$J,"其他品牌专卖店")</f>
        <v>0</v>
      </c>
      <c r="BJ133" s="99">
        <f>SUMIFS(通讯通路门店!$AC:$AC,通讯通路门店!$S:$S,$G133)</f>
        <v>0</v>
      </c>
      <c r="BK133" s="99">
        <f>SUMIFS(通讯通路门店!$AD:$AD,通讯通路门店!$S:$S,$G133)</f>
        <v>0</v>
      </c>
      <c r="BL133" s="99">
        <f>SUMIFS(通讯通路门店!$AE:$AE,通讯通路门店!$S:$S,$G133)</f>
        <v>0</v>
      </c>
      <c r="BM133" s="99">
        <f>SUMIFS(通讯通路门店!$AF:$AF,通讯通路门店!$S:$S,$G133)</f>
        <v>0</v>
      </c>
      <c r="BN133" s="99">
        <f>SUMIFS(通讯通路门店!$AG:$AG,通讯通路门店!$S:$S,$G133)</f>
        <v>0</v>
      </c>
      <c r="BO133" s="99">
        <f>SUMIFS(通讯通路门店!$AH:$AH,通讯通路门店!$S:$S,$G133)</f>
        <v>0</v>
      </c>
      <c r="BP133" s="99">
        <f>SUMIFS(通讯通路门店!$AI:$AI,通讯通路门店!$S:$S,$G133)</f>
        <v>0</v>
      </c>
      <c r="BQ133" s="83"/>
    </row>
    <row r="134" spans="1:69">
      <c r="A134" s="99" t="str">
        <f>IFERROR(_xlfn.XLOOKUP($G134,通讯通路门店!$S$4:$S$993933,通讯通路门店!$A$4:$A$993933,0,0),"")</f>
        <v/>
      </c>
      <c r="B134" s="99" t="str">
        <f>IFERROR(_xlfn.XLOOKUP($G134,通讯通路门店!$S$4:$S$993933,通讯通路门店!$B$4:$B$993933,0,0),"")</f>
        <v/>
      </c>
      <c r="C134" s="99" t="str">
        <f>IFERROR(_xlfn.XLOOKUP($G134,通讯通路门店!$S$4:$S$993933,通讯通路门店!$C$4:$C$993933,0,0),"")</f>
        <v/>
      </c>
      <c r="D134" s="99" t="str">
        <f>IFERROR(_xlfn.XLOOKUP($G134,通讯通路门店!$S$4:$S$993933,通讯通路门店!$D$4:$D$993933,0,0),"")</f>
        <v/>
      </c>
      <c r="E134" s="83"/>
      <c r="F134" s="83"/>
      <c r="G134" s="101" t="e">
        <v>#N/A</v>
      </c>
      <c r="H134" s="102" t="str">
        <f>IFERROR(_xlfn.XLOOKUP($G134,通讯通路门店!$S$4:$S$993933,通讯通路门店!$R$4:$R$993933,0,0),"")</f>
        <v/>
      </c>
      <c r="I134" s="83"/>
      <c r="J134" s="83"/>
      <c r="K134" s="83"/>
      <c r="L134" s="83"/>
      <c r="M134" s="83"/>
      <c r="N134" s="83"/>
      <c r="O134" s="83"/>
      <c r="P134" s="83"/>
      <c r="Q134" s="83"/>
      <c r="R134" s="83"/>
      <c r="S134" s="83"/>
      <c r="T134" s="83"/>
      <c r="U134" s="99">
        <f>COUNTIF(通讯通路门店!$S:$S,$G134)</f>
        <v>0</v>
      </c>
      <c r="V134" s="99">
        <f>COUNTIFS(通讯通路门店!$S:$S,$G134,通讯通路门店!$J:$J,"综合卖场")</f>
        <v>0</v>
      </c>
      <c r="W134" s="99">
        <f>SUMIFS(通讯通路门店!$AJ:$AJ,通讯通路门店!$S:$S,通讯客户沙盘!$G134)</f>
        <v>0</v>
      </c>
      <c r="X134" s="99">
        <f t="shared" si="10"/>
        <v>0</v>
      </c>
      <c r="Y134" s="99">
        <f>COUNTIFS(通讯通路门店!$S:$S,$G134,通讯通路门店!$J:$J,"荣耀体验店")+COUNTIFS(通讯通路门店!$S:$S,$G134,通讯通路门店!$J:$J,"荣耀授权专卖店")</f>
        <v>0</v>
      </c>
      <c r="Z134" s="99">
        <f>COUNTIFS(通讯通路门店!$S:$S,$G134,通讯通路门店!$J:$J,"VIVO体验店")</f>
        <v>0</v>
      </c>
      <c r="AA134" s="99">
        <f>COUNTIFS(通讯通路门店!$S:$S,$G134,通讯通路门店!$J:$J,"OPPO体验店")</f>
        <v>0</v>
      </c>
      <c r="AB134" s="99">
        <f>COUNTIFS(通讯通路门店!$S:$S,$G134,通讯通路门店!$J:$J,"华为授权体验店")+COUNTIFS(通讯通路门店!$S:$S,$G134,通讯通路门店!$J:$J,"华为堡垒店")</f>
        <v>0</v>
      </c>
      <c r="AC134" s="99">
        <f>COUNTIFS(通讯通路门店!$S:$S,$G134,通讯通路门店!$J:$J,"小米体验店")</f>
        <v>0</v>
      </c>
      <c r="AD134" s="99">
        <f>COUNTIFS(通讯通路门店!$S:$S,$G134,通讯通路门店!$J:$J,"苹果体验店")</f>
        <v>0</v>
      </c>
      <c r="AE134" s="99">
        <f>COUNTIFS(通讯通路门店!$S:$S,$G134,通讯通路门店!$J:$J,"其他品牌专卖店")</f>
        <v>0</v>
      </c>
      <c r="AF134" s="99">
        <f>SUMIFS(通讯通路门店!$BI:$BI,通讯通路门店!$S:$S,$G134)</f>
        <v>0</v>
      </c>
      <c r="AG134" s="99">
        <f>SUMIFS(通讯通路门店!$BH:$BH,通讯通路门店!$S:$S,$G134)</f>
        <v>0</v>
      </c>
      <c r="AH134" s="99">
        <f t="shared" si="11"/>
        <v>0</v>
      </c>
      <c r="AI134" s="99">
        <f>SUMIFS(通讯通路门店!$BB:$BB,通讯通路门店!$S:$S,$G134)</f>
        <v>0</v>
      </c>
      <c r="AJ134" s="99">
        <f>SUMIFS(通讯通路门店!$BE:$BE,通讯通路门店!$S:$S,$G134)</f>
        <v>0</v>
      </c>
      <c r="AK134" s="99">
        <f>SUMIFS(通讯通路门店!$BG:$BG,通讯通路门店!$S:$S,$G134)</f>
        <v>0</v>
      </c>
      <c r="AL134" s="99">
        <f>SUMIFS(通讯通路门店!$BC:$BC,通讯通路门店!$S:$S,$G134)</f>
        <v>0</v>
      </c>
      <c r="AM134" s="99">
        <f>SUMIFS(通讯通路门店!$BD:$BD,通讯通路门店!$S:$S,$G134)</f>
        <v>0</v>
      </c>
      <c r="AN134" s="99">
        <f>SUMIFS(通讯通路门店!$BF:$BF,通讯通路门店!$S:$S,$G134)</f>
        <v>0</v>
      </c>
      <c r="AO134" s="99">
        <f t="shared" si="12"/>
        <v>0</v>
      </c>
      <c r="AP134" s="99">
        <f>SUMIFS(通讯通路门店!$K:$K,通讯通路门店!$S:$S,$G134)</f>
        <v>0</v>
      </c>
      <c r="AQ134" s="83"/>
      <c r="AR134" s="99">
        <f>SUMIFS(通讯通路门店!$T:$T,通讯通路门店!$S:$S,$G134)</f>
        <v>0</v>
      </c>
      <c r="AS134" s="99">
        <f>SUMIFS(通讯通路门店!$U:$U,通讯通路门店!$S:$S,$G134)</f>
        <v>0</v>
      </c>
      <c r="AT134" s="99">
        <f>SUMIFS(通讯通路门店!$V:$V,通讯通路门店!$S:$S,$G134)</f>
        <v>0</v>
      </c>
      <c r="AU134" s="99">
        <f>SUMIFS(通讯通路门店!$W:$W,通讯通路门店!$S:$S,$G134)</f>
        <v>0</v>
      </c>
      <c r="AV134" s="99">
        <f>SUMIFS(通讯通路门店!$Z:$Z,通讯通路门店!$S:$S,$G134)</f>
        <v>0</v>
      </c>
      <c r="AW134" s="99">
        <f>SUMIFS(通讯通路门店!$AB:$AB,通讯通路门店!$S:$S,$G134)</f>
        <v>0</v>
      </c>
      <c r="AX134" s="99">
        <f>SUMIFS(通讯通路门店!$X:$X,通讯通路门店!$S:$S,$G134)</f>
        <v>0</v>
      </c>
      <c r="AY134" s="99">
        <f>SUMIFS(通讯通路门店!$Y:$Y,通讯通路门店!$S:$S,$G134)</f>
        <v>0</v>
      </c>
      <c r="AZ134" s="99">
        <f>SUMIFS(通讯通路门店!$AA:$AA,通讯通路门店!$S:$S,$G134)</f>
        <v>0</v>
      </c>
      <c r="BA134" s="99">
        <f t="shared" si="13"/>
        <v>0</v>
      </c>
      <c r="BB134" s="99">
        <f t="shared" si="14"/>
        <v>0</v>
      </c>
      <c r="BC134" s="99">
        <f>SUMIFS(通讯通路门店!$W:$W,通讯通路门店!$S:$S,$G134,通讯通路门店!$J:$J,"荣耀体验店")+SUMIFS(通讯通路门店!$W:$W,通讯通路门店!$S:$S,$G134,通讯通路门店!$J:$J,"荣耀授权专卖店")</f>
        <v>0</v>
      </c>
      <c r="BD134" s="99">
        <f>SUMIFS(通讯通路门店!$Z:$Z,通讯通路门店!$S:$S,$G134,通讯通路门店!$J:$J,"VIVO体验店")</f>
        <v>0</v>
      </c>
      <c r="BE134" s="99">
        <f>SUMIFS(通讯通路门店!$AB:$AB,通讯通路门店!$S:$S,$G134,通讯通路门店!$J:$J,"OPPO体验店")</f>
        <v>0</v>
      </c>
      <c r="BF134" s="99">
        <f>SUMIFS(通讯通路门店!$X:$X,通讯通路门店!$S:$S,$G134,通讯通路门店!$J:$J,"华为授权体验店")+SUMIFS(通讯通路门店!$AA:$AA,通讯通路门店!$S:$S,$G134,通讯通路门店!$J:$J,"华为堡垒店")</f>
        <v>0</v>
      </c>
      <c r="BG134" s="99">
        <f>SUMIFS(通讯通路门店!$Y:$Y,通讯通路门店!$S:$S,$G134,通讯通路门店!$J:$J,"小米体验店")</f>
        <v>0</v>
      </c>
      <c r="BH134" s="99">
        <f>SUMIFS(通讯通路门店!$AA:$AA,通讯通路门店!$S:$S,$G134,通讯通路门店!$J:$J,"苹果体验店")</f>
        <v>0</v>
      </c>
      <c r="BI134" s="99">
        <f>SUMIFS(通讯通路门店!$K:$K,通讯通路门店!$S:$S,$G134,通讯通路门店!$J:$J,"其他品牌专卖店")</f>
        <v>0</v>
      </c>
      <c r="BJ134" s="99">
        <f>SUMIFS(通讯通路门店!$AC:$AC,通讯通路门店!$S:$S,$G134)</f>
        <v>0</v>
      </c>
      <c r="BK134" s="99">
        <f>SUMIFS(通讯通路门店!$AD:$AD,通讯通路门店!$S:$S,$G134)</f>
        <v>0</v>
      </c>
      <c r="BL134" s="99">
        <f>SUMIFS(通讯通路门店!$AE:$AE,通讯通路门店!$S:$S,$G134)</f>
        <v>0</v>
      </c>
      <c r="BM134" s="99">
        <f>SUMIFS(通讯通路门店!$AF:$AF,通讯通路门店!$S:$S,$G134)</f>
        <v>0</v>
      </c>
      <c r="BN134" s="99">
        <f>SUMIFS(通讯通路门店!$AG:$AG,通讯通路门店!$S:$S,$G134)</f>
        <v>0</v>
      </c>
      <c r="BO134" s="99">
        <f>SUMIFS(通讯通路门店!$AH:$AH,通讯通路门店!$S:$S,$G134)</f>
        <v>0</v>
      </c>
      <c r="BP134" s="99">
        <f>SUMIFS(通讯通路门店!$AI:$AI,通讯通路门店!$S:$S,$G134)</f>
        <v>0</v>
      </c>
      <c r="BQ134" s="83"/>
    </row>
    <row r="135" spans="1:69">
      <c r="A135" s="99" t="str">
        <f>IFERROR(_xlfn.XLOOKUP($G135,通讯通路门店!$S$4:$S$993933,通讯通路门店!$A$4:$A$993933,0,0),"")</f>
        <v/>
      </c>
      <c r="B135" s="99" t="str">
        <f>IFERROR(_xlfn.XLOOKUP($G135,通讯通路门店!$S$4:$S$993933,通讯通路门店!$B$4:$B$993933,0,0),"")</f>
        <v/>
      </c>
      <c r="C135" s="99" t="str">
        <f>IFERROR(_xlfn.XLOOKUP($G135,通讯通路门店!$S$4:$S$993933,通讯通路门店!$C$4:$C$993933,0,0),"")</f>
        <v/>
      </c>
      <c r="D135" s="99" t="str">
        <f>IFERROR(_xlfn.XLOOKUP($G135,通讯通路门店!$S$4:$S$993933,通讯通路门店!$D$4:$D$993933,0,0),"")</f>
        <v/>
      </c>
      <c r="E135" s="83"/>
      <c r="F135" s="83"/>
      <c r="G135" s="101" t="e">
        <v>#N/A</v>
      </c>
      <c r="H135" s="102" t="str">
        <f>IFERROR(_xlfn.XLOOKUP($G135,通讯通路门店!$S$4:$S$993933,通讯通路门店!$R$4:$R$993933,0,0),"")</f>
        <v/>
      </c>
      <c r="I135" s="83"/>
      <c r="J135" s="83"/>
      <c r="K135" s="83"/>
      <c r="L135" s="83"/>
      <c r="M135" s="83"/>
      <c r="N135" s="83"/>
      <c r="O135" s="83"/>
      <c r="P135" s="83"/>
      <c r="Q135" s="83"/>
      <c r="R135" s="83"/>
      <c r="S135" s="83"/>
      <c r="T135" s="83"/>
      <c r="U135" s="99">
        <f>COUNTIF(通讯通路门店!$S:$S,$G135)</f>
        <v>0</v>
      </c>
      <c r="V135" s="99">
        <f>COUNTIFS(通讯通路门店!$S:$S,$G135,通讯通路门店!$J:$J,"综合卖场")</f>
        <v>0</v>
      </c>
      <c r="W135" s="99">
        <f>SUMIFS(通讯通路门店!$AJ:$AJ,通讯通路门店!$S:$S,通讯客户沙盘!$G135)</f>
        <v>0</v>
      </c>
      <c r="X135" s="99">
        <f t="shared" si="10"/>
        <v>0</v>
      </c>
      <c r="Y135" s="99">
        <f>COUNTIFS(通讯通路门店!$S:$S,$G135,通讯通路门店!$J:$J,"荣耀体验店")+COUNTIFS(通讯通路门店!$S:$S,$G135,通讯通路门店!$J:$J,"荣耀授权专卖店")</f>
        <v>0</v>
      </c>
      <c r="Z135" s="99">
        <f>COUNTIFS(通讯通路门店!$S:$S,$G135,通讯通路门店!$J:$J,"VIVO体验店")</f>
        <v>0</v>
      </c>
      <c r="AA135" s="99">
        <f>COUNTIFS(通讯通路门店!$S:$S,$G135,通讯通路门店!$J:$J,"OPPO体验店")</f>
        <v>0</v>
      </c>
      <c r="AB135" s="99">
        <f>COUNTIFS(通讯通路门店!$S:$S,$G135,通讯通路门店!$J:$J,"华为授权体验店")+COUNTIFS(通讯通路门店!$S:$S,$G135,通讯通路门店!$J:$J,"华为堡垒店")</f>
        <v>0</v>
      </c>
      <c r="AC135" s="99">
        <f>COUNTIFS(通讯通路门店!$S:$S,$G135,通讯通路门店!$J:$J,"小米体验店")</f>
        <v>0</v>
      </c>
      <c r="AD135" s="99">
        <f>COUNTIFS(通讯通路门店!$S:$S,$G135,通讯通路门店!$J:$J,"苹果体验店")</f>
        <v>0</v>
      </c>
      <c r="AE135" s="99">
        <f>COUNTIFS(通讯通路门店!$S:$S,$G135,通讯通路门店!$J:$J,"其他品牌专卖店")</f>
        <v>0</v>
      </c>
      <c r="AF135" s="99">
        <f>SUMIFS(通讯通路门店!$BI:$BI,通讯通路门店!$S:$S,$G135)</f>
        <v>0</v>
      </c>
      <c r="AG135" s="99">
        <f>SUMIFS(通讯通路门店!$BH:$BH,通讯通路门店!$S:$S,$G135)</f>
        <v>0</v>
      </c>
      <c r="AH135" s="99">
        <f t="shared" si="11"/>
        <v>0</v>
      </c>
      <c r="AI135" s="99">
        <f>SUMIFS(通讯通路门店!$BB:$BB,通讯通路门店!$S:$S,$G135)</f>
        <v>0</v>
      </c>
      <c r="AJ135" s="99">
        <f>SUMIFS(通讯通路门店!$BE:$BE,通讯通路门店!$S:$S,$G135)</f>
        <v>0</v>
      </c>
      <c r="AK135" s="99">
        <f>SUMIFS(通讯通路门店!$BG:$BG,通讯通路门店!$S:$S,$G135)</f>
        <v>0</v>
      </c>
      <c r="AL135" s="99">
        <f>SUMIFS(通讯通路门店!$BC:$BC,通讯通路门店!$S:$S,$G135)</f>
        <v>0</v>
      </c>
      <c r="AM135" s="99">
        <f>SUMIFS(通讯通路门店!$BD:$BD,通讯通路门店!$S:$S,$G135)</f>
        <v>0</v>
      </c>
      <c r="AN135" s="99">
        <f>SUMIFS(通讯通路门店!$BF:$BF,通讯通路门店!$S:$S,$G135)</f>
        <v>0</v>
      </c>
      <c r="AO135" s="99">
        <f t="shared" si="12"/>
        <v>0</v>
      </c>
      <c r="AP135" s="99">
        <f>SUMIFS(通讯通路门店!$K:$K,通讯通路门店!$S:$S,$G135)</f>
        <v>0</v>
      </c>
      <c r="AQ135" s="83"/>
      <c r="AR135" s="99">
        <f>SUMIFS(通讯通路门店!$T:$T,通讯通路门店!$S:$S,$G135)</f>
        <v>0</v>
      </c>
      <c r="AS135" s="99">
        <f>SUMIFS(通讯通路门店!$U:$U,通讯通路门店!$S:$S,$G135)</f>
        <v>0</v>
      </c>
      <c r="AT135" s="99">
        <f>SUMIFS(通讯通路门店!$V:$V,通讯通路门店!$S:$S,$G135)</f>
        <v>0</v>
      </c>
      <c r="AU135" s="99">
        <f>SUMIFS(通讯通路门店!$W:$W,通讯通路门店!$S:$S,$G135)</f>
        <v>0</v>
      </c>
      <c r="AV135" s="99">
        <f>SUMIFS(通讯通路门店!$Z:$Z,通讯通路门店!$S:$S,$G135)</f>
        <v>0</v>
      </c>
      <c r="AW135" s="99">
        <f>SUMIFS(通讯通路门店!$AB:$AB,通讯通路门店!$S:$S,$G135)</f>
        <v>0</v>
      </c>
      <c r="AX135" s="99">
        <f>SUMIFS(通讯通路门店!$X:$X,通讯通路门店!$S:$S,$G135)</f>
        <v>0</v>
      </c>
      <c r="AY135" s="99">
        <f>SUMIFS(通讯通路门店!$Y:$Y,通讯通路门店!$S:$S,$G135)</f>
        <v>0</v>
      </c>
      <c r="AZ135" s="99">
        <f>SUMIFS(通讯通路门店!$AA:$AA,通讯通路门店!$S:$S,$G135)</f>
        <v>0</v>
      </c>
      <c r="BA135" s="99">
        <f t="shared" si="13"/>
        <v>0</v>
      </c>
      <c r="BB135" s="99">
        <f t="shared" si="14"/>
        <v>0</v>
      </c>
      <c r="BC135" s="99">
        <f>SUMIFS(通讯通路门店!$W:$W,通讯通路门店!$S:$S,$G135,通讯通路门店!$J:$J,"荣耀体验店")+SUMIFS(通讯通路门店!$W:$W,通讯通路门店!$S:$S,$G135,通讯通路门店!$J:$J,"荣耀授权专卖店")</f>
        <v>0</v>
      </c>
      <c r="BD135" s="99">
        <f>SUMIFS(通讯通路门店!$Z:$Z,通讯通路门店!$S:$S,$G135,通讯通路门店!$J:$J,"VIVO体验店")</f>
        <v>0</v>
      </c>
      <c r="BE135" s="99">
        <f>SUMIFS(通讯通路门店!$AB:$AB,通讯通路门店!$S:$S,$G135,通讯通路门店!$J:$J,"OPPO体验店")</f>
        <v>0</v>
      </c>
      <c r="BF135" s="99">
        <f>SUMIFS(通讯通路门店!$X:$X,通讯通路门店!$S:$S,$G135,通讯通路门店!$J:$J,"华为授权体验店")+SUMIFS(通讯通路门店!$AA:$AA,通讯通路门店!$S:$S,$G135,通讯通路门店!$J:$J,"华为堡垒店")</f>
        <v>0</v>
      </c>
      <c r="BG135" s="99">
        <f>SUMIFS(通讯通路门店!$Y:$Y,通讯通路门店!$S:$S,$G135,通讯通路门店!$J:$J,"小米体验店")</f>
        <v>0</v>
      </c>
      <c r="BH135" s="99">
        <f>SUMIFS(通讯通路门店!$AA:$AA,通讯通路门店!$S:$S,$G135,通讯通路门店!$J:$J,"苹果体验店")</f>
        <v>0</v>
      </c>
      <c r="BI135" s="99">
        <f>SUMIFS(通讯通路门店!$K:$K,通讯通路门店!$S:$S,$G135,通讯通路门店!$J:$J,"其他品牌专卖店")</f>
        <v>0</v>
      </c>
      <c r="BJ135" s="99">
        <f>SUMIFS(通讯通路门店!$AC:$AC,通讯通路门店!$S:$S,$G135)</f>
        <v>0</v>
      </c>
      <c r="BK135" s="99">
        <f>SUMIFS(通讯通路门店!$AD:$AD,通讯通路门店!$S:$S,$G135)</f>
        <v>0</v>
      </c>
      <c r="BL135" s="99">
        <f>SUMIFS(通讯通路门店!$AE:$AE,通讯通路门店!$S:$S,$G135)</f>
        <v>0</v>
      </c>
      <c r="BM135" s="99">
        <f>SUMIFS(通讯通路门店!$AF:$AF,通讯通路门店!$S:$S,$G135)</f>
        <v>0</v>
      </c>
      <c r="BN135" s="99">
        <f>SUMIFS(通讯通路门店!$AG:$AG,通讯通路门店!$S:$S,$G135)</f>
        <v>0</v>
      </c>
      <c r="BO135" s="99">
        <f>SUMIFS(通讯通路门店!$AH:$AH,通讯通路门店!$S:$S,$G135)</f>
        <v>0</v>
      </c>
      <c r="BP135" s="99">
        <f>SUMIFS(通讯通路门店!$AI:$AI,通讯通路门店!$S:$S,$G135)</f>
        <v>0</v>
      </c>
      <c r="BQ135" s="83"/>
    </row>
    <row r="136" spans="1:69">
      <c r="A136" s="99" t="str">
        <f>IFERROR(_xlfn.XLOOKUP($G136,通讯通路门店!$S$4:$S$993933,通讯通路门店!$A$4:$A$993933,0,0),"")</f>
        <v/>
      </c>
      <c r="B136" s="99" t="str">
        <f>IFERROR(_xlfn.XLOOKUP($G136,通讯通路门店!$S$4:$S$993933,通讯通路门店!$B$4:$B$993933,0,0),"")</f>
        <v/>
      </c>
      <c r="C136" s="99" t="str">
        <f>IFERROR(_xlfn.XLOOKUP($G136,通讯通路门店!$S$4:$S$993933,通讯通路门店!$C$4:$C$993933,0,0),"")</f>
        <v/>
      </c>
      <c r="D136" s="99" t="str">
        <f>IFERROR(_xlfn.XLOOKUP($G136,通讯通路门店!$S$4:$S$993933,通讯通路门店!$D$4:$D$993933,0,0),"")</f>
        <v/>
      </c>
      <c r="E136" s="83"/>
      <c r="F136" s="83"/>
      <c r="G136" s="101" t="e">
        <v>#N/A</v>
      </c>
      <c r="H136" s="102" t="str">
        <f>IFERROR(_xlfn.XLOOKUP($G136,通讯通路门店!$S$4:$S$993933,通讯通路门店!$R$4:$R$993933,0,0),"")</f>
        <v/>
      </c>
      <c r="I136" s="83"/>
      <c r="J136" s="83"/>
      <c r="K136" s="83"/>
      <c r="L136" s="83"/>
      <c r="M136" s="83"/>
      <c r="N136" s="83"/>
      <c r="O136" s="83"/>
      <c r="P136" s="83"/>
      <c r="Q136" s="83"/>
      <c r="R136" s="83"/>
      <c r="S136" s="83"/>
      <c r="T136" s="83"/>
      <c r="U136" s="99">
        <f>COUNTIF(通讯通路门店!$S:$S,$G136)</f>
        <v>0</v>
      </c>
      <c r="V136" s="99">
        <f>COUNTIFS(通讯通路门店!$S:$S,$G136,通讯通路门店!$J:$J,"综合卖场")</f>
        <v>0</v>
      </c>
      <c r="W136" s="99">
        <f>SUMIFS(通讯通路门店!$AJ:$AJ,通讯通路门店!$S:$S,通讯客户沙盘!$G136)</f>
        <v>0</v>
      </c>
      <c r="X136" s="99">
        <f t="shared" si="10"/>
        <v>0</v>
      </c>
      <c r="Y136" s="99">
        <f>COUNTIFS(通讯通路门店!$S:$S,$G136,通讯通路门店!$J:$J,"荣耀体验店")+COUNTIFS(通讯通路门店!$S:$S,$G136,通讯通路门店!$J:$J,"荣耀授权专卖店")</f>
        <v>0</v>
      </c>
      <c r="Z136" s="99">
        <f>COUNTIFS(通讯通路门店!$S:$S,$G136,通讯通路门店!$J:$J,"VIVO体验店")</f>
        <v>0</v>
      </c>
      <c r="AA136" s="99">
        <f>COUNTIFS(通讯通路门店!$S:$S,$G136,通讯通路门店!$J:$J,"OPPO体验店")</f>
        <v>0</v>
      </c>
      <c r="AB136" s="99">
        <f>COUNTIFS(通讯通路门店!$S:$S,$G136,通讯通路门店!$J:$J,"华为授权体验店")+COUNTIFS(通讯通路门店!$S:$S,$G136,通讯通路门店!$J:$J,"华为堡垒店")</f>
        <v>0</v>
      </c>
      <c r="AC136" s="99">
        <f>COUNTIFS(通讯通路门店!$S:$S,$G136,通讯通路门店!$J:$J,"小米体验店")</f>
        <v>0</v>
      </c>
      <c r="AD136" s="99">
        <f>COUNTIFS(通讯通路门店!$S:$S,$G136,通讯通路门店!$J:$J,"苹果体验店")</f>
        <v>0</v>
      </c>
      <c r="AE136" s="99">
        <f>COUNTIFS(通讯通路门店!$S:$S,$G136,通讯通路门店!$J:$J,"其他品牌专卖店")</f>
        <v>0</v>
      </c>
      <c r="AF136" s="99">
        <f>SUMIFS(通讯通路门店!$BI:$BI,通讯通路门店!$S:$S,$G136)</f>
        <v>0</v>
      </c>
      <c r="AG136" s="99">
        <f>SUMIFS(通讯通路门店!$BH:$BH,通讯通路门店!$S:$S,$G136)</f>
        <v>0</v>
      </c>
      <c r="AH136" s="99">
        <f t="shared" si="11"/>
        <v>0</v>
      </c>
      <c r="AI136" s="99">
        <f>SUMIFS(通讯通路门店!$BB:$BB,通讯通路门店!$S:$S,$G136)</f>
        <v>0</v>
      </c>
      <c r="AJ136" s="99">
        <f>SUMIFS(通讯通路门店!$BE:$BE,通讯通路门店!$S:$S,$G136)</f>
        <v>0</v>
      </c>
      <c r="AK136" s="99">
        <f>SUMIFS(通讯通路门店!$BG:$BG,通讯通路门店!$S:$S,$G136)</f>
        <v>0</v>
      </c>
      <c r="AL136" s="99">
        <f>SUMIFS(通讯通路门店!$BC:$BC,通讯通路门店!$S:$S,$G136)</f>
        <v>0</v>
      </c>
      <c r="AM136" s="99">
        <f>SUMIFS(通讯通路门店!$BD:$BD,通讯通路门店!$S:$S,$G136)</f>
        <v>0</v>
      </c>
      <c r="AN136" s="99">
        <f>SUMIFS(通讯通路门店!$BF:$BF,通讯通路门店!$S:$S,$G136)</f>
        <v>0</v>
      </c>
      <c r="AO136" s="99">
        <f t="shared" si="12"/>
        <v>0</v>
      </c>
      <c r="AP136" s="99">
        <f>SUMIFS(通讯通路门店!$K:$K,通讯通路门店!$S:$S,$G136)</f>
        <v>0</v>
      </c>
      <c r="AQ136" s="83"/>
      <c r="AR136" s="99">
        <f>SUMIFS(通讯通路门店!$T:$T,通讯通路门店!$S:$S,$G136)</f>
        <v>0</v>
      </c>
      <c r="AS136" s="99">
        <f>SUMIFS(通讯通路门店!$U:$U,通讯通路门店!$S:$S,$G136)</f>
        <v>0</v>
      </c>
      <c r="AT136" s="99">
        <f>SUMIFS(通讯通路门店!$V:$V,通讯通路门店!$S:$S,$G136)</f>
        <v>0</v>
      </c>
      <c r="AU136" s="99">
        <f>SUMIFS(通讯通路门店!$W:$W,通讯通路门店!$S:$S,$G136)</f>
        <v>0</v>
      </c>
      <c r="AV136" s="99">
        <f>SUMIFS(通讯通路门店!$Z:$Z,通讯通路门店!$S:$S,$G136)</f>
        <v>0</v>
      </c>
      <c r="AW136" s="99">
        <f>SUMIFS(通讯通路门店!$AB:$AB,通讯通路门店!$S:$S,$G136)</f>
        <v>0</v>
      </c>
      <c r="AX136" s="99">
        <f>SUMIFS(通讯通路门店!$X:$X,通讯通路门店!$S:$S,$G136)</f>
        <v>0</v>
      </c>
      <c r="AY136" s="99">
        <f>SUMIFS(通讯通路门店!$Y:$Y,通讯通路门店!$S:$S,$G136)</f>
        <v>0</v>
      </c>
      <c r="AZ136" s="99">
        <f>SUMIFS(通讯通路门店!$AA:$AA,通讯通路门店!$S:$S,$G136)</f>
        <v>0</v>
      </c>
      <c r="BA136" s="99">
        <f t="shared" si="13"/>
        <v>0</v>
      </c>
      <c r="BB136" s="99">
        <f t="shared" si="14"/>
        <v>0</v>
      </c>
      <c r="BC136" s="99">
        <f>SUMIFS(通讯通路门店!$W:$W,通讯通路门店!$S:$S,$G136,通讯通路门店!$J:$J,"荣耀体验店")+SUMIFS(通讯通路门店!$W:$W,通讯通路门店!$S:$S,$G136,通讯通路门店!$J:$J,"荣耀授权专卖店")</f>
        <v>0</v>
      </c>
      <c r="BD136" s="99">
        <f>SUMIFS(通讯通路门店!$Z:$Z,通讯通路门店!$S:$S,$G136,通讯通路门店!$J:$J,"VIVO体验店")</f>
        <v>0</v>
      </c>
      <c r="BE136" s="99">
        <f>SUMIFS(通讯通路门店!$AB:$AB,通讯通路门店!$S:$S,$G136,通讯通路门店!$J:$J,"OPPO体验店")</f>
        <v>0</v>
      </c>
      <c r="BF136" s="99">
        <f>SUMIFS(通讯通路门店!$X:$X,通讯通路门店!$S:$S,$G136,通讯通路门店!$J:$J,"华为授权体验店")+SUMIFS(通讯通路门店!$AA:$AA,通讯通路门店!$S:$S,$G136,通讯通路门店!$J:$J,"华为堡垒店")</f>
        <v>0</v>
      </c>
      <c r="BG136" s="99">
        <f>SUMIFS(通讯通路门店!$Y:$Y,通讯通路门店!$S:$S,$G136,通讯通路门店!$J:$J,"小米体验店")</f>
        <v>0</v>
      </c>
      <c r="BH136" s="99">
        <f>SUMIFS(通讯通路门店!$AA:$AA,通讯通路门店!$S:$S,$G136,通讯通路门店!$J:$J,"苹果体验店")</f>
        <v>0</v>
      </c>
      <c r="BI136" s="99">
        <f>SUMIFS(通讯通路门店!$K:$K,通讯通路门店!$S:$S,$G136,通讯通路门店!$J:$J,"其他品牌专卖店")</f>
        <v>0</v>
      </c>
      <c r="BJ136" s="99">
        <f>SUMIFS(通讯通路门店!$AC:$AC,通讯通路门店!$S:$S,$G136)</f>
        <v>0</v>
      </c>
      <c r="BK136" s="99">
        <f>SUMIFS(通讯通路门店!$AD:$AD,通讯通路门店!$S:$S,$G136)</f>
        <v>0</v>
      </c>
      <c r="BL136" s="99">
        <f>SUMIFS(通讯通路门店!$AE:$AE,通讯通路门店!$S:$S,$G136)</f>
        <v>0</v>
      </c>
      <c r="BM136" s="99">
        <f>SUMIFS(通讯通路门店!$AF:$AF,通讯通路门店!$S:$S,$G136)</f>
        <v>0</v>
      </c>
      <c r="BN136" s="99">
        <f>SUMIFS(通讯通路门店!$AG:$AG,通讯通路门店!$S:$S,$G136)</f>
        <v>0</v>
      </c>
      <c r="BO136" s="99">
        <f>SUMIFS(通讯通路门店!$AH:$AH,通讯通路门店!$S:$S,$G136)</f>
        <v>0</v>
      </c>
      <c r="BP136" s="99">
        <f>SUMIFS(通讯通路门店!$AI:$AI,通讯通路门店!$S:$S,$G136)</f>
        <v>0</v>
      </c>
      <c r="BQ136" s="83"/>
    </row>
    <row r="137" spans="1:69">
      <c r="A137" s="99" t="str">
        <f>IFERROR(_xlfn.XLOOKUP($G137,通讯通路门店!$S$4:$S$993933,通讯通路门店!$A$4:$A$993933,0,0),"")</f>
        <v/>
      </c>
      <c r="B137" s="99" t="str">
        <f>IFERROR(_xlfn.XLOOKUP($G137,通讯通路门店!$S$4:$S$993933,通讯通路门店!$B$4:$B$993933,0,0),"")</f>
        <v/>
      </c>
      <c r="C137" s="99" t="str">
        <f>IFERROR(_xlfn.XLOOKUP($G137,通讯通路门店!$S$4:$S$993933,通讯通路门店!$C$4:$C$993933,0,0),"")</f>
        <v/>
      </c>
      <c r="D137" s="99" t="str">
        <f>IFERROR(_xlfn.XLOOKUP($G137,通讯通路门店!$S$4:$S$993933,通讯通路门店!$D$4:$D$993933,0,0),"")</f>
        <v/>
      </c>
      <c r="E137" s="83"/>
      <c r="F137" s="83"/>
      <c r="G137" s="101" t="e">
        <v>#N/A</v>
      </c>
      <c r="H137" s="102" t="str">
        <f>IFERROR(_xlfn.XLOOKUP($G137,通讯通路门店!$S$4:$S$993933,通讯通路门店!$R$4:$R$993933,0,0),"")</f>
        <v/>
      </c>
      <c r="I137" s="83"/>
      <c r="J137" s="83"/>
      <c r="K137" s="83"/>
      <c r="L137" s="83"/>
      <c r="M137" s="83"/>
      <c r="N137" s="83"/>
      <c r="O137" s="83"/>
      <c r="P137" s="83"/>
      <c r="Q137" s="83"/>
      <c r="R137" s="83"/>
      <c r="S137" s="83"/>
      <c r="T137" s="83"/>
      <c r="U137" s="99">
        <f>COUNTIF(通讯通路门店!$S:$S,$G137)</f>
        <v>0</v>
      </c>
      <c r="V137" s="99">
        <f>COUNTIFS(通讯通路门店!$S:$S,$G137,通讯通路门店!$J:$J,"综合卖场")</f>
        <v>0</v>
      </c>
      <c r="W137" s="99">
        <f>SUMIFS(通讯通路门店!$AJ:$AJ,通讯通路门店!$S:$S,通讯客户沙盘!$G137)</f>
        <v>0</v>
      </c>
      <c r="X137" s="99">
        <f t="shared" si="10"/>
        <v>0</v>
      </c>
      <c r="Y137" s="99">
        <f>COUNTIFS(通讯通路门店!$S:$S,$G137,通讯通路门店!$J:$J,"荣耀体验店")+COUNTIFS(通讯通路门店!$S:$S,$G137,通讯通路门店!$J:$J,"荣耀授权专卖店")</f>
        <v>0</v>
      </c>
      <c r="Z137" s="99">
        <f>COUNTIFS(通讯通路门店!$S:$S,$G137,通讯通路门店!$J:$J,"VIVO体验店")</f>
        <v>0</v>
      </c>
      <c r="AA137" s="99">
        <f>COUNTIFS(通讯通路门店!$S:$S,$G137,通讯通路门店!$J:$J,"OPPO体验店")</f>
        <v>0</v>
      </c>
      <c r="AB137" s="99">
        <f>COUNTIFS(通讯通路门店!$S:$S,$G137,通讯通路门店!$J:$J,"华为授权体验店")+COUNTIFS(通讯通路门店!$S:$S,$G137,通讯通路门店!$J:$J,"华为堡垒店")</f>
        <v>0</v>
      </c>
      <c r="AC137" s="99">
        <f>COUNTIFS(通讯通路门店!$S:$S,$G137,通讯通路门店!$J:$J,"小米体验店")</f>
        <v>0</v>
      </c>
      <c r="AD137" s="99">
        <f>COUNTIFS(通讯通路门店!$S:$S,$G137,通讯通路门店!$J:$J,"苹果体验店")</f>
        <v>0</v>
      </c>
      <c r="AE137" s="99">
        <f>COUNTIFS(通讯通路门店!$S:$S,$G137,通讯通路门店!$J:$J,"其他品牌专卖店")</f>
        <v>0</v>
      </c>
      <c r="AF137" s="99">
        <f>SUMIFS(通讯通路门店!$BI:$BI,通讯通路门店!$S:$S,$G137)</f>
        <v>0</v>
      </c>
      <c r="AG137" s="99">
        <f>SUMIFS(通讯通路门店!$BH:$BH,通讯通路门店!$S:$S,$G137)</f>
        <v>0</v>
      </c>
      <c r="AH137" s="99">
        <f t="shared" si="11"/>
        <v>0</v>
      </c>
      <c r="AI137" s="99">
        <f>SUMIFS(通讯通路门店!$BB:$BB,通讯通路门店!$S:$S,$G137)</f>
        <v>0</v>
      </c>
      <c r="AJ137" s="99">
        <f>SUMIFS(通讯通路门店!$BE:$BE,通讯通路门店!$S:$S,$G137)</f>
        <v>0</v>
      </c>
      <c r="AK137" s="99">
        <f>SUMIFS(通讯通路门店!$BG:$BG,通讯通路门店!$S:$S,$G137)</f>
        <v>0</v>
      </c>
      <c r="AL137" s="99">
        <f>SUMIFS(通讯通路门店!$BC:$BC,通讯通路门店!$S:$S,$G137)</f>
        <v>0</v>
      </c>
      <c r="AM137" s="99">
        <f>SUMIFS(通讯通路门店!$BD:$BD,通讯通路门店!$S:$S,$G137)</f>
        <v>0</v>
      </c>
      <c r="AN137" s="99">
        <f>SUMIFS(通讯通路门店!$BF:$BF,通讯通路门店!$S:$S,$G137)</f>
        <v>0</v>
      </c>
      <c r="AO137" s="99">
        <f t="shared" si="12"/>
        <v>0</v>
      </c>
      <c r="AP137" s="99">
        <f>SUMIFS(通讯通路门店!$K:$K,通讯通路门店!$S:$S,$G137)</f>
        <v>0</v>
      </c>
      <c r="AQ137" s="83"/>
      <c r="AR137" s="99">
        <f>SUMIFS(通讯通路门店!$T:$T,通讯通路门店!$S:$S,$G137)</f>
        <v>0</v>
      </c>
      <c r="AS137" s="99">
        <f>SUMIFS(通讯通路门店!$U:$U,通讯通路门店!$S:$S,$G137)</f>
        <v>0</v>
      </c>
      <c r="AT137" s="99">
        <f>SUMIFS(通讯通路门店!$V:$V,通讯通路门店!$S:$S,$G137)</f>
        <v>0</v>
      </c>
      <c r="AU137" s="99">
        <f>SUMIFS(通讯通路门店!$W:$W,通讯通路门店!$S:$S,$G137)</f>
        <v>0</v>
      </c>
      <c r="AV137" s="99">
        <f>SUMIFS(通讯通路门店!$Z:$Z,通讯通路门店!$S:$S,$G137)</f>
        <v>0</v>
      </c>
      <c r="AW137" s="99">
        <f>SUMIFS(通讯通路门店!$AB:$AB,通讯通路门店!$S:$S,$G137)</f>
        <v>0</v>
      </c>
      <c r="AX137" s="99">
        <f>SUMIFS(通讯通路门店!$X:$X,通讯通路门店!$S:$S,$G137)</f>
        <v>0</v>
      </c>
      <c r="AY137" s="99">
        <f>SUMIFS(通讯通路门店!$Y:$Y,通讯通路门店!$S:$S,$G137)</f>
        <v>0</v>
      </c>
      <c r="AZ137" s="99">
        <f>SUMIFS(通讯通路门店!$AA:$AA,通讯通路门店!$S:$S,$G137)</f>
        <v>0</v>
      </c>
      <c r="BA137" s="99">
        <f t="shared" si="13"/>
        <v>0</v>
      </c>
      <c r="BB137" s="99">
        <f t="shared" si="14"/>
        <v>0</v>
      </c>
      <c r="BC137" s="99">
        <f>SUMIFS(通讯通路门店!$W:$W,通讯通路门店!$S:$S,$G137,通讯通路门店!$J:$J,"荣耀体验店")+SUMIFS(通讯通路门店!$W:$W,通讯通路门店!$S:$S,$G137,通讯通路门店!$J:$J,"荣耀授权专卖店")</f>
        <v>0</v>
      </c>
      <c r="BD137" s="99">
        <f>SUMIFS(通讯通路门店!$Z:$Z,通讯通路门店!$S:$S,$G137,通讯通路门店!$J:$J,"VIVO体验店")</f>
        <v>0</v>
      </c>
      <c r="BE137" s="99">
        <f>SUMIFS(通讯通路门店!$AB:$AB,通讯通路门店!$S:$S,$G137,通讯通路门店!$J:$J,"OPPO体验店")</f>
        <v>0</v>
      </c>
      <c r="BF137" s="99">
        <f>SUMIFS(通讯通路门店!$X:$X,通讯通路门店!$S:$S,$G137,通讯通路门店!$J:$J,"华为授权体验店")+SUMIFS(通讯通路门店!$AA:$AA,通讯通路门店!$S:$S,$G137,通讯通路门店!$J:$J,"华为堡垒店")</f>
        <v>0</v>
      </c>
      <c r="BG137" s="99">
        <f>SUMIFS(通讯通路门店!$Y:$Y,通讯通路门店!$S:$S,$G137,通讯通路门店!$J:$J,"小米体验店")</f>
        <v>0</v>
      </c>
      <c r="BH137" s="99">
        <f>SUMIFS(通讯通路门店!$AA:$AA,通讯通路门店!$S:$S,$G137,通讯通路门店!$J:$J,"苹果体验店")</f>
        <v>0</v>
      </c>
      <c r="BI137" s="99">
        <f>SUMIFS(通讯通路门店!$K:$K,通讯通路门店!$S:$S,$G137,通讯通路门店!$J:$J,"其他品牌专卖店")</f>
        <v>0</v>
      </c>
      <c r="BJ137" s="99">
        <f>SUMIFS(通讯通路门店!$AC:$AC,通讯通路门店!$S:$S,$G137)</f>
        <v>0</v>
      </c>
      <c r="BK137" s="99">
        <f>SUMIFS(通讯通路门店!$AD:$AD,通讯通路门店!$S:$S,$G137)</f>
        <v>0</v>
      </c>
      <c r="BL137" s="99">
        <f>SUMIFS(通讯通路门店!$AE:$AE,通讯通路门店!$S:$S,$G137)</f>
        <v>0</v>
      </c>
      <c r="BM137" s="99">
        <f>SUMIFS(通讯通路门店!$AF:$AF,通讯通路门店!$S:$S,$G137)</f>
        <v>0</v>
      </c>
      <c r="BN137" s="99">
        <f>SUMIFS(通讯通路门店!$AG:$AG,通讯通路门店!$S:$S,$G137)</f>
        <v>0</v>
      </c>
      <c r="BO137" s="99">
        <f>SUMIFS(通讯通路门店!$AH:$AH,通讯通路门店!$S:$S,$G137)</f>
        <v>0</v>
      </c>
      <c r="BP137" s="99">
        <f>SUMIFS(通讯通路门店!$AI:$AI,通讯通路门店!$S:$S,$G137)</f>
        <v>0</v>
      </c>
      <c r="BQ137" s="83"/>
    </row>
    <row r="138" spans="1:69">
      <c r="A138" s="99" t="str">
        <f>IFERROR(_xlfn.XLOOKUP($G138,通讯通路门店!$S$4:$S$993933,通讯通路门店!$A$4:$A$993933,0,0),"")</f>
        <v/>
      </c>
      <c r="B138" s="99" t="str">
        <f>IFERROR(_xlfn.XLOOKUP($G138,通讯通路门店!$S$4:$S$993933,通讯通路门店!$B$4:$B$993933,0,0),"")</f>
        <v/>
      </c>
      <c r="C138" s="99" t="str">
        <f>IFERROR(_xlfn.XLOOKUP($G138,通讯通路门店!$S$4:$S$993933,通讯通路门店!$C$4:$C$993933,0,0),"")</f>
        <v/>
      </c>
      <c r="D138" s="99" t="str">
        <f>IFERROR(_xlfn.XLOOKUP($G138,通讯通路门店!$S$4:$S$993933,通讯通路门店!$D$4:$D$993933,0,0),"")</f>
        <v/>
      </c>
      <c r="E138" s="83"/>
      <c r="F138" s="83"/>
      <c r="G138" s="101" t="e">
        <v>#N/A</v>
      </c>
      <c r="H138" s="102" t="str">
        <f>IFERROR(_xlfn.XLOOKUP($G138,通讯通路门店!$S$4:$S$993933,通讯通路门店!$R$4:$R$993933,0,0),"")</f>
        <v/>
      </c>
      <c r="I138" s="83"/>
      <c r="J138" s="83"/>
      <c r="K138" s="83"/>
      <c r="L138" s="83"/>
      <c r="M138" s="83"/>
      <c r="N138" s="83"/>
      <c r="O138" s="83"/>
      <c r="P138" s="83"/>
      <c r="Q138" s="83"/>
      <c r="R138" s="83"/>
      <c r="S138" s="83"/>
      <c r="T138" s="83"/>
      <c r="U138" s="99">
        <f>COUNTIF(通讯通路门店!$S:$S,$G138)</f>
        <v>0</v>
      </c>
      <c r="V138" s="99">
        <f>COUNTIFS(通讯通路门店!$S:$S,$G138,通讯通路门店!$J:$J,"综合卖场")</f>
        <v>0</v>
      </c>
      <c r="W138" s="99">
        <f>SUMIFS(通讯通路门店!$AJ:$AJ,通讯通路门店!$S:$S,通讯客户沙盘!$G138)</f>
        <v>0</v>
      </c>
      <c r="X138" s="99">
        <f t="shared" si="10"/>
        <v>0</v>
      </c>
      <c r="Y138" s="99">
        <f>COUNTIFS(通讯通路门店!$S:$S,$G138,通讯通路门店!$J:$J,"荣耀体验店")+COUNTIFS(通讯通路门店!$S:$S,$G138,通讯通路门店!$J:$J,"荣耀授权专卖店")</f>
        <v>0</v>
      </c>
      <c r="Z138" s="99">
        <f>COUNTIFS(通讯通路门店!$S:$S,$G138,通讯通路门店!$J:$J,"VIVO体验店")</f>
        <v>0</v>
      </c>
      <c r="AA138" s="99">
        <f>COUNTIFS(通讯通路门店!$S:$S,$G138,通讯通路门店!$J:$J,"OPPO体验店")</f>
        <v>0</v>
      </c>
      <c r="AB138" s="99">
        <f>COUNTIFS(通讯通路门店!$S:$S,$G138,通讯通路门店!$J:$J,"华为授权体验店")+COUNTIFS(通讯通路门店!$S:$S,$G138,通讯通路门店!$J:$J,"华为堡垒店")</f>
        <v>0</v>
      </c>
      <c r="AC138" s="99">
        <f>COUNTIFS(通讯通路门店!$S:$S,$G138,通讯通路门店!$J:$J,"小米体验店")</f>
        <v>0</v>
      </c>
      <c r="AD138" s="99">
        <f>COUNTIFS(通讯通路门店!$S:$S,$G138,通讯通路门店!$J:$J,"苹果体验店")</f>
        <v>0</v>
      </c>
      <c r="AE138" s="99">
        <f>COUNTIFS(通讯通路门店!$S:$S,$G138,通讯通路门店!$J:$J,"其他品牌专卖店")</f>
        <v>0</v>
      </c>
      <c r="AF138" s="99">
        <f>SUMIFS(通讯通路门店!$BI:$BI,通讯通路门店!$S:$S,$G138)</f>
        <v>0</v>
      </c>
      <c r="AG138" s="99">
        <f>SUMIFS(通讯通路门店!$BH:$BH,通讯通路门店!$S:$S,$G138)</f>
        <v>0</v>
      </c>
      <c r="AH138" s="99">
        <f t="shared" si="11"/>
        <v>0</v>
      </c>
      <c r="AI138" s="99">
        <f>SUMIFS(通讯通路门店!$BB:$BB,通讯通路门店!$S:$S,$G138)</f>
        <v>0</v>
      </c>
      <c r="AJ138" s="99">
        <f>SUMIFS(通讯通路门店!$BE:$BE,通讯通路门店!$S:$S,$G138)</f>
        <v>0</v>
      </c>
      <c r="AK138" s="99">
        <f>SUMIFS(通讯通路门店!$BG:$BG,通讯通路门店!$S:$S,$G138)</f>
        <v>0</v>
      </c>
      <c r="AL138" s="99">
        <f>SUMIFS(通讯通路门店!$BC:$BC,通讯通路门店!$S:$S,$G138)</f>
        <v>0</v>
      </c>
      <c r="AM138" s="99">
        <f>SUMIFS(通讯通路门店!$BD:$BD,通讯通路门店!$S:$S,$G138)</f>
        <v>0</v>
      </c>
      <c r="AN138" s="99">
        <f>SUMIFS(通讯通路门店!$BF:$BF,通讯通路门店!$S:$S,$G138)</f>
        <v>0</v>
      </c>
      <c r="AO138" s="99">
        <f t="shared" si="12"/>
        <v>0</v>
      </c>
      <c r="AP138" s="99">
        <f>SUMIFS(通讯通路门店!$K:$K,通讯通路门店!$S:$S,$G138)</f>
        <v>0</v>
      </c>
      <c r="AQ138" s="83"/>
      <c r="AR138" s="99">
        <f>SUMIFS(通讯通路门店!$T:$T,通讯通路门店!$S:$S,$G138)</f>
        <v>0</v>
      </c>
      <c r="AS138" s="99">
        <f>SUMIFS(通讯通路门店!$U:$U,通讯通路门店!$S:$S,$G138)</f>
        <v>0</v>
      </c>
      <c r="AT138" s="99">
        <f>SUMIFS(通讯通路门店!$V:$V,通讯通路门店!$S:$S,$G138)</f>
        <v>0</v>
      </c>
      <c r="AU138" s="99">
        <f>SUMIFS(通讯通路门店!$W:$W,通讯通路门店!$S:$S,$G138)</f>
        <v>0</v>
      </c>
      <c r="AV138" s="99">
        <f>SUMIFS(通讯通路门店!$Z:$Z,通讯通路门店!$S:$S,$G138)</f>
        <v>0</v>
      </c>
      <c r="AW138" s="99">
        <f>SUMIFS(通讯通路门店!$AB:$AB,通讯通路门店!$S:$S,$G138)</f>
        <v>0</v>
      </c>
      <c r="AX138" s="99">
        <f>SUMIFS(通讯通路门店!$X:$X,通讯通路门店!$S:$S,$G138)</f>
        <v>0</v>
      </c>
      <c r="AY138" s="99">
        <f>SUMIFS(通讯通路门店!$Y:$Y,通讯通路门店!$S:$S,$G138)</f>
        <v>0</v>
      </c>
      <c r="AZ138" s="99">
        <f>SUMIFS(通讯通路门店!$AA:$AA,通讯通路门店!$S:$S,$G138)</f>
        <v>0</v>
      </c>
      <c r="BA138" s="99">
        <f t="shared" si="13"/>
        <v>0</v>
      </c>
      <c r="BB138" s="99">
        <f t="shared" si="14"/>
        <v>0</v>
      </c>
      <c r="BC138" s="99">
        <f>SUMIFS(通讯通路门店!$W:$W,通讯通路门店!$S:$S,$G138,通讯通路门店!$J:$J,"荣耀体验店")+SUMIFS(通讯通路门店!$W:$W,通讯通路门店!$S:$S,$G138,通讯通路门店!$J:$J,"荣耀授权专卖店")</f>
        <v>0</v>
      </c>
      <c r="BD138" s="99">
        <f>SUMIFS(通讯通路门店!$Z:$Z,通讯通路门店!$S:$S,$G138,通讯通路门店!$J:$J,"VIVO体验店")</f>
        <v>0</v>
      </c>
      <c r="BE138" s="99">
        <f>SUMIFS(通讯通路门店!$AB:$AB,通讯通路门店!$S:$S,$G138,通讯通路门店!$J:$J,"OPPO体验店")</f>
        <v>0</v>
      </c>
      <c r="BF138" s="99">
        <f>SUMIFS(通讯通路门店!$X:$X,通讯通路门店!$S:$S,$G138,通讯通路门店!$J:$J,"华为授权体验店")+SUMIFS(通讯通路门店!$AA:$AA,通讯通路门店!$S:$S,$G138,通讯通路门店!$J:$J,"华为堡垒店")</f>
        <v>0</v>
      </c>
      <c r="BG138" s="99">
        <f>SUMIFS(通讯通路门店!$Y:$Y,通讯通路门店!$S:$S,$G138,通讯通路门店!$J:$J,"小米体验店")</f>
        <v>0</v>
      </c>
      <c r="BH138" s="99">
        <f>SUMIFS(通讯通路门店!$AA:$AA,通讯通路门店!$S:$S,$G138,通讯通路门店!$J:$J,"苹果体验店")</f>
        <v>0</v>
      </c>
      <c r="BI138" s="99">
        <f>SUMIFS(通讯通路门店!$K:$K,通讯通路门店!$S:$S,$G138,通讯通路门店!$J:$J,"其他品牌专卖店")</f>
        <v>0</v>
      </c>
      <c r="BJ138" s="99">
        <f>SUMIFS(通讯通路门店!$AC:$AC,通讯通路门店!$S:$S,$G138)</f>
        <v>0</v>
      </c>
      <c r="BK138" s="99">
        <f>SUMIFS(通讯通路门店!$AD:$AD,通讯通路门店!$S:$S,$G138)</f>
        <v>0</v>
      </c>
      <c r="BL138" s="99">
        <f>SUMIFS(通讯通路门店!$AE:$AE,通讯通路门店!$S:$S,$G138)</f>
        <v>0</v>
      </c>
      <c r="BM138" s="99">
        <f>SUMIFS(通讯通路门店!$AF:$AF,通讯通路门店!$S:$S,$G138)</f>
        <v>0</v>
      </c>
      <c r="BN138" s="99">
        <f>SUMIFS(通讯通路门店!$AG:$AG,通讯通路门店!$S:$S,$G138)</f>
        <v>0</v>
      </c>
      <c r="BO138" s="99">
        <f>SUMIFS(通讯通路门店!$AH:$AH,通讯通路门店!$S:$S,$G138)</f>
        <v>0</v>
      </c>
      <c r="BP138" s="99">
        <f>SUMIFS(通讯通路门店!$AI:$AI,通讯通路门店!$S:$S,$G138)</f>
        <v>0</v>
      </c>
      <c r="BQ138" s="83"/>
    </row>
    <row r="139" spans="1:69">
      <c r="A139" s="99" t="str">
        <f>IFERROR(_xlfn.XLOOKUP($G139,通讯通路门店!$S$4:$S$993933,通讯通路门店!$A$4:$A$993933,0,0),"")</f>
        <v/>
      </c>
      <c r="B139" s="99" t="str">
        <f>IFERROR(_xlfn.XLOOKUP($G139,通讯通路门店!$S$4:$S$993933,通讯通路门店!$B$4:$B$993933,0,0),"")</f>
        <v/>
      </c>
      <c r="C139" s="99" t="str">
        <f>IFERROR(_xlfn.XLOOKUP($G139,通讯通路门店!$S$4:$S$993933,通讯通路门店!$C$4:$C$993933,0,0),"")</f>
        <v/>
      </c>
      <c r="D139" s="99" t="str">
        <f>IFERROR(_xlfn.XLOOKUP($G139,通讯通路门店!$S$4:$S$993933,通讯通路门店!$D$4:$D$993933,0,0),"")</f>
        <v/>
      </c>
      <c r="E139" s="83"/>
      <c r="F139" s="83"/>
      <c r="G139" s="101" t="e">
        <v>#N/A</v>
      </c>
      <c r="H139" s="102" t="str">
        <f>IFERROR(_xlfn.XLOOKUP($G139,通讯通路门店!$S$4:$S$993933,通讯通路门店!$R$4:$R$993933,0,0),"")</f>
        <v/>
      </c>
      <c r="I139" s="83"/>
      <c r="J139" s="83"/>
      <c r="K139" s="83"/>
      <c r="L139" s="83"/>
      <c r="M139" s="83"/>
      <c r="N139" s="83"/>
      <c r="O139" s="83"/>
      <c r="P139" s="83"/>
      <c r="Q139" s="83"/>
      <c r="R139" s="83"/>
      <c r="S139" s="83"/>
      <c r="T139" s="83"/>
      <c r="U139" s="99">
        <f>COUNTIF(通讯通路门店!$S:$S,$G139)</f>
        <v>0</v>
      </c>
      <c r="V139" s="99">
        <f>COUNTIFS(通讯通路门店!$S:$S,$G139,通讯通路门店!$J:$J,"综合卖场")</f>
        <v>0</v>
      </c>
      <c r="W139" s="99">
        <f>SUMIFS(通讯通路门店!$AJ:$AJ,通讯通路门店!$S:$S,通讯客户沙盘!$G139)</f>
        <v>0</v>
      </c>
      <c r="X139" s="99">
        <f t="shared" si="10"/>
        <v>0</v>
      </c>
      <c r="Y139" s="99">
        <f>COUNTIFS(通讯通路门店!$S:$S,$G139,通讯通路门店!$J:$J,"荣耀体验店")+COUNTIFS(通讯通路门店!$S:$S,$G139,通讯通路门店!$J:$J,"荣耀授权专卖店")</f>
        <v>0</v>
      </c>
      <c r="Z139" s="99">
        <f>COUNTIFS(通讯通路门店!$S:$S,$G139,通讯通路门店!$J:$J,"VIVO体验店")</f>
        <v>0</v>
      </c>
      <c r="AA139" s="99">
        <f>COUNTIFS(通讯通路门店!$S:$S,$G139,通讯通路门店!$J:$J,"OPPO体验店")</f>
        <v>0</v>
      </c>
      <c r="AB139" s="99">
        <f>COUNTIFS(通讯通路门店!$S:$S,$G139,通讯通路门店!$J:$J,"华为授权体验店")+COUNTIFS(通讯通路门店!$S:$S,$G139,通讯通路门店!$J:$J,"华为堡垒店")</f>
        <v>0</v>
      </c>
      <c r="AC139" s="99">
        <f>COUNTIFS(通讯通路门店!$S:$S,$G139,通讯通路门店!$J:$J,"小米体验店")</f>
        <v>0</v>
      </c>
      <c r="AD139" s="99">
        <f>COUNTIFS(通讯通路门店!$S:$S,$G139,通讯通路门店!$J:$J,"苹果体验店")</f>
        <v>0</v>
      </c>
      <c r="AE139" s="99">
        <f>COUNTIFS(通讯通路门店!$S:$S,$G139,通讯通路门店!$J:$J,"其他品牌专卖店")</f>
        <v>0</v>
      </c>
      <c r="AF139" s="99">
        <f>SUMIFS(通讯通路门店!$BI:$BI,通讯通路门店!$S:$S,$G139)</f>
        <v>0</v>
      </c>
      <c r="AG139" s="99">
        <f>SUMIFS(通讯通路门店!$BH:$BH,通讯通路门店!$S:$S,$G139)</f>
        <v>0</v>
      </c>
      <c r="AH139" s="99">
        <f t="shared" si="11"/>
        <v>0</v>
      </c>
      <c r="AI139" s="99">
        <f>SUMIFS(通讯通路门店!$BB:$BB,通讯通路门店!$S:$S,$G139)</f>
        <v>0</v>
      </c>
      <c r="AJ139" s="99">
        <f>SUMIFS(通讯通路门店!$BE:$BE,通讯通路门店!$S:$S,$G139)</f>
        <v>0</v>
      </c>
      <c r="AK139" s="99">
        <f>SUMIFS(通讯通路门店!$BG:$BG,通讯通路门店!$S:$S,$G139)</f>
        <v>0</v>
      </c>
      <c r="AL139" s="99">
        <f>SUMIFS(通讯通路门店!$BC:$BC,通讯通路门店!$S:$S,$G139)</f>
        <v>0</v>
      </c>
      <c r="AM139" s="99">
        <f>SUMIFS(通讯通路门店!$BD:$BD,通讯通路门店!$S:$S,$G139)</f>
        <v>0</v>
      </c>
      <c r="AN139" s="99">
        <f>SUMIFS(通讯通路门店!$BF:$BF,通讯通路门店!$S:$S,$G139)</f>
        <v>0</v>
      </c>
      <c r="AO139" s="99">
        <f t="shared" si="12"/>
        <v>0</v>
      </c>
      <c r="AP139" s="99">
        <f>SUMIFS(通讯通路门店!$K:$K,通讯通路门店!$S:$S,$G139)</f>
        <v>0</v>
      </c>
      <c r="AQ139" s="83"/>
      <c r="AR139" s="99">
        <f>SUMIFS(通讯通路门店!$T:$T,通讯通路门店!$S:$S,$G139)</f>
        <v>0</v>
      </c>
      <c r="AS139" s="99">
        <f>SUMIFS(通讯通路门店!$U:$U,通讯通路门店!$S:$S,$G139)</f>
        <v>0</v>
      </c>
      <c r="AT139" s="99">
        <f>SUMIFS(通讯通路门店!$V:$V,通讯通路门店!$S:$S,$G139)</f>
        <v>0</v>
      </c>
      <c r="AU139" s="99">
        <f>SUMIFS(通讯通路门店!$W:$W,通讯通路门店!$S:$S,$G139)</f>
        <v>0</v>
      </c>
      <c r="AV139" s="99">
        <f>SUMIFS(通讯通路门店!$Z:$Z,通讯通路门店!$S:$S,$G139)</f>
        <v>0</v>
      </c>
      <c r="AW139" s="99">
        <f>SUMIFS(通讯通路门店!$AB:$AB,通讯通路门店!$S:$S,$G139)</f>
        <v>0</v>
      </c>
      <c r="AX139" s="99">
        <f>SUMIFS(通讯通路门店!$X:$X,通讯通路门店!$S:$S,$G139)</f>
        <v>0</v>
      </c>
      <c r="AY139" s="99">
        <f>SUMIFS(通讯通路门店!$Y:$Y,通讯通路门店!$S:$S,$G139)</f>
        <v>0</v>
      </c>
      <c r="AZ139" s="99">
        <f>SUMIFS(通讯通路门店!$AA:$AA,通讯通路门店!$S:$S,$G139)</f>
        <v>0</v>
      </c>
      <c r="BA139" s="99">
        <f t="shared" si="13"/>
        <v>0</v>
      </c>
      <c r="BB139" s="99">
        <f t="shared" si="14"/>
        <v>0</v>
      </c>
      <c r="BC139" s="99">
        <f>SUMIFS(通讯通路门店!$W:$W,通讯通路门店!$S:$S,$G139,通讯通路门店!$J:$J,"荣耀体验店")+SUMIFS(通讯通路门店!$W:$W,通讯通路门店!$S:$S,$G139,通讯通路门店!$J:$J,"荣耀授权专卖店")</f>
        <v>0</v>
      </c>
      <c r="BD139" s="99">
        <f>SUMIFS(通讯通路门店!$Z:$Z,通讯通路门店!$S:$S,$G139,通讯通路门店!$J:$J,"VIVO体验店")</f>
        <v>0</v>
      </c>
      <c r="BE139" s="99">
        <f>SUMIFS(通讯通路门店!$AB:$AB,通讯通路门店!$S:$S,$G139,通讯通路门店!$J:$J,"OPPO体验店")</f>
        <v>0</v>
      </c>
      <c r="BF139" s="99">
        <f>SUMIFS(通讯通路门店!$X:$X,通讯通路门店!$S:$S,$G139,通讯通路门店!$J:$J,"华为授权体验店")+SUMIFS(通讯通路门店!$AA:$AA,通讯通路门店!$S:$S,$G139,通讯通路门店!$J:$J,"华为堡垒店")</f>
        <v>0</v>
      </c>
      <c r="BG139" s="99">
        <f>SUMIFS(通讯通路门店!$Y:$Y,通讯通路门店!$S:$S,$G139,通讯通路门店!$J:$J,"小米体验店")</f>
        <v>0</v>
      </c>
      <c r="BH139" s="99">
        <f>SUMIFS(通讯通路门店!$AA:$AA,通讯通路门店!$S:$S,$G139,通讯通路门店!$J:$J,"苹果体验店")</f>
        <v>0</v>
      </c>
      <c r="BI139" s="99">
        <f>SUMIFS(通讯通路门店!$K:$K,通讯通路门店!$S:$S,$G139,通讯通路门店!$J:$J,"其他品牌专卖店")</f>
        <v>0</v>
      </c>
      <c r="BJ139" s="99">
        <f>SUMIFS(通讯通路门店!$AC:$AC,通讯通路门店!$S:$S,$G139)</f>
        <v>0</v>
      </c>
      <c r="BK139" s="99">
        <f>SUMIFS(通讯通路门店!$AD:$AD,通讯通路门店!$S:$S,$G139)</f>
        <v>0</v>
      </c>
      <c r="BL139" s="99">
        <f>SUMIFS(通讯通路门店!$AE:$AE,通讯通路门店!$S:$S,$G139)</f>
        <v>0</v>
      </c>
      <c r="BM139" s="99">
        <f>SUMIFS(通讯通路门店!$AF:$AF,通讯通路门店!$S:$S,$G139)</f>
        <v>0</v>
      </c>
      <c r="BN139" s="99">
        <f>SUMIFS(通讯通路门店!$AG:$AG,通讯通路门店!$S:$S,$G139)</f>
        <v>0</v>
      </c>
      <c r="BO139" s="99">
        <f>SUMIFS(通讯通路门店!$AH:$AH,通讯通路门店!$S:$S,$G139)</f>
        <v>0</v>
      </c>
      <c r="BP139" s="99">
        <f>SUMIFS(通讯通路门店!$AI:$AI,通讯通路门店!$S:$S,$G139)</f>
        <v>0</v>
      </c>
      <c r="BQ139" s="83"/>
    </row>
    <row r="140" spans="1:69">
      <c r="A140" s="99" t="str">
        <f>IFERROR(_xlfn.XLOOKUP($G140,通讯通路门店!$S$4:$S$993933,通讯通路门店!$A$4:$A$993933,0,0),"")</f>
        <v/>
      </c>
      <c r="B140" s="99" t="str">
        <f>IFERROR(_xlfn.XLOOKUP($G140,通讯通路门店!$S$4:$S$993933,通讯通路门店!$B$4:$B$993933,0,0),"")</f>
        <v/>
      </c>
      <c r="C140" s="99" t="str">
        <f>IFERROR(_xlfn.XLOOKUP($G140,通讯通路门店!$S$4:$S$993933,通讯通路门店!$C$4:$C$993933,0,0),"")</f>
        <v/>
      </c>
      <c r="D140" s="99" t="str">
        <f>IFERROR(_xlfn.XLOOKUP($G140,通讯通路门店!$S$4:$S$993933,通讯通路门店!$D$4:$D$993933,0,0),"")</f>
        <v/>
      </c>
      <c r="E140" s="83"/>
      <c r="F140" s="83"/>
      <c r="G140" s="101" t="e">
        <v>#N/A</v>
      </c>
      <c r="H140" s="102" t="str">
        <f>IFERROR(_xlfn.XLOOKUP($G140,通讯通路门店!$S$4:$S$993933,通讯通路门店!$R$4:$R$993933,0,0),"")</f>
        <v/>
      </c>
      <c r="I140" s="83"/>
      <c r="J140" s="83"/>
      <c r="K140" s="83"/>
      <c r="L140" s="83"/>
      <c r="M140" s="83"/>
      <c r="N140" s="83"/>
      <c r="O140" s="83"/>
      <c r="P140" s="83"/>
      <c r="Q140" s="83"/>
      <c r="R140" s="83"/>
      <c r="S140" s="83"/>
      <c r="T140" s="83"/>
      <c r="U140" s="99">
        <f>COUNTIF(通讯通路门店!$S:$S,$G140)</f>
        <v>0</v>
      </c>
      <c r="V140" s="99">
        <f>COUNTIFS(通讯通路门店!$S:$S,$G140,通讯通路门店!$J:$J,"综合卖场")</f>
        <v>0</v>
      </c>
      <c r="W140" s="99">
        <f>SUMIFS(通讯通路门店!$AJ:$AJ,通讯通路门店!$S:$S,通讯客户沙盘!$G140)</f>
        <v>0</v>
      </c>
      <c r="X140" s="99">
        <f t="shared" si="10"/>
        <v>0</v>
      </c>
      <c r="Y140" s="99">
        <f>COUNTIFS(通讯通路门店!$S:$S,$G140,通讯通路门店!$J:$J,"荣耀体验店")+COUNTIFS(通讯通路门店!$S:$S,$G140,通讯通路门店!$J:$J,"荣耀授权专卖店")</f>
        <v>0</v>
      </c>
      <c r="Z140" s="99">
        <f>COUNTIFS(通讯通路门店!$S:$S,$G140,通讯通路门店!$J:$J,"VIVO体验店")</f>
        <v>0</v>
      </c>
      <c r="AA140" s="99">
        <f>COUNTIFS(通讯通路门店!$S:$S,$G140,通讯通路门店!$J:$J,"OPPO体验店")</f>
        <v>0</v>
      </c>
      <c r="AB140" s="99">
        <f>COUNTIFS(通讯通路门店!$S:$S,$G140,通讯通路门店!$J:$J,"华为授权体验店")+COUNTIFS(通讯通路门店!$S:$S,$G140,通讯通路门店!$J:$J,"华为堡垒店")</f>
        <v>0</v>
      </c>
      <c r="AC140" s="99">
        <f>COUNTIFS(通讯通路门店!$S:$S,$G140,通讯通路门店!$J:$J,"小米体验店")</f>
        <v>0</v>
      </c>
      <c r="AD140" s="99">
        <f>COUNTIFS(通讯通路门店!$S:$S,$G140,通讯通路门店!$J:$J,"苹果体验店")</f>
        <v>0</v>
      </c>
      <c r="AE140" s="99">
        <f>COUNTIFS(通讯通路门店!$S:$S,$G140,通讯通路门店!$J:$J,"其他品牌专卖店")</f>
        <v>0</v>
      </c>
      <c r="AF140" s="99">
        <f>SUMIFS(通讯通路门店!$BI:$BI,通讯通路门店!$S:$S,$G140)</f>
        <v>0</v>
      </c>
      <c r="AG140" s="99">
        <f>SUMIFS(通讯通路门店!$BH:$BH,通讯通路门店!$S:$S,$G140)</f>
        <v>0</v>
      </c>
      <c r="AH140" s="99">
        <f t="shared" si="11"/>
        <v>0</v>
      </c>
      <c r="AI140" s="99">
        <f>SUMIFS(通讯通路门店!$BB:$BB,通讯通路门店!$S:$S,$G140)</f>
        <v>0</v>
      </c>
      <c r="AJ140" s="99">
        <f>SUMIFS(通讯通路门店!$BE:$BE,通讯通路门店!$S:$S,$G140)</f>
        <v>0</v>
      </c>
      <c r="AK140" s="99">
        <f>SUMIFS(通讯通路门店!$BG:$BG,通讯通路门店!$S:$S,$G140)</f>
        <v>0</v>
      </c>
      <c r="AL140" s="99">
        <f>SUMIFS(通讯通路门店!$BC:$BC,通讯通路门店!$S:$S,$G140)</f>
        <v>0</v>
      </c>
      <c r="AM140" s="99">
        <f>SUMIFS(通讯通路门店!$BD:$BD,通讯通路门店!$S:$S,$G140)</f>
        <v>0</v>
      </c>
      <c r="AN140" s="99">
        <f>SUMIFS(通讯通路门店!$BF:$BF,通讯通路门店!$S:$S,$G140)</f>
        <v>0</v>
      </c>
      <c r="AO140" s="99">
        <f t="shared" si="12"/>
        <v>0</v>
      </c>
      <c r="AP140" s="99">
        <f>SUMIFS(通讯通路门店!$K:$K,通讯通路门店!$S:$S,$G140)</f>
        <v>0</v>
      </c>
      <c r="AQ140" s="83"/>
      <c r="AR140" s="99">
        <f>SUMIFS(通讯通路门店!$T:$T,通讯通路门店!$S:$S,$G140)</f>
        <v>0</v>
      </c>
      <c r="AS140" s="99">
        <f>SUMIFS(通讯通路门店!$U:$U,通讯通路门店!$S:$S,$G140)</f>
        <v>0</v>
      </c>
      <c r="AT140" s="99">
        <f>SUMIFS(通讯通路门店!$V:$V,通讯通路门店!$S:$S,$G140)</f>
        <v>0</v>
      </c>
      <c r="AU140" s="99">
        <f>SUMIFS(通讯通路门店!$W:$W,通讯通路门店!$S:$S,$G140)</f>
        <v>0</v>
      </c>
      <c r="AV140" s="99">
        <f>SUMIFS(通讯通路门店!$Z:$Z,通讯通路门店!$S:$S,$G140)</f>
        <v>0</v>
      </c>
      <c r="AW140" s="99">
        <f>SUMIFS(通讯通路门店!$AB:$AB,通讯通路门店!$S:$S,$G140)</f>
        <v>0</v>
      </c>
      <c r="AX140" s="99">
        <f>SUMIFS(通讯通路门店!$X:$X,通讯通路门店!$S:$S,$G140)</f>
        <v>0</v>
      </c>
      <c r="AY140" s="99">
        <f>SUMIFS(通讯通路门店!$Y:$Y,通讯通路门店!$S:$S,$G140)</f>
        <v>0</v>
      </c>
      <c r="AZ140" s="99">
        <f>SUMIFS(通讯通路门店!$AA:$AA,通讯通路门店!$S:$S,$G140)</f>
        <v>0</v>
      </c>
      <c r="BA140" s="99">
        <f t="shared" si="13"/>
        <v>0</v>
      </c>
      <c r="BB140" s="99">
        <f t="shared" si="14"/>
        <v>0</v>
      </c>
      <c r="BC140" s="99">
        <f>SUMIFS(通讯通路门店!$W:$W,通讯通路门店!$S:$S,$G140,通讯通路门店!$J:$J,"荣耀体验店")+SUMIFS(通讯通路门店!$W:$W,通讯通路门店!$S:$S,$G140,通讯通路门店!$J:$J,"荣耀授权专卖店")</f>
        <v>0</v>
      </c>
      <c r="BD140" s="99">
        <f>SUMIFS(通讯通路门店!$Z:$Z,通讯通路门店!$S:$S,$G140,通讯通路门店!$J:$J,"VIVO体验店")</f>
        <v>0</v>
      </c>
      <c r="BE140" s="99">
        <f>SUMIFS(通讯通路门店!$AB:$AB,通讯通路门店!$S:$S,$G140,通讯通路门店!$J:$J,"OPPO体验店")</f>
        <v>0</v>
      </c>
      <c r="BF140" s="99">
        <f>SUMIFS(通讯通路门店!$X:$X,通讯通路门店!$S:$S,$G140,通讯通路门店!$J:$J,"华为授权体验店")+SUMIFS(通讯通路门店!$AA:$AA,通讯通路门店!$S:$S,$G140,通讯通路门店!$J:$J,"华为堡垒店")</f>
        <v>0</v>
      </c>
      <c r="BG140" s="99">
        <f>SUMIFS(通讯通路门店!$Y:$Y,通讯通路门店!$S:$S,$G140,通讯通路门店!$J:$J,"小米体验店")</f>
        <v>0</v>
      </c>
      <c r="BH140" s="99">
        <f>SUMIFS(通讯通路门店!$AA:$AA,通讯通路门店!$S:$S,$G140,通讯通路门店!$J:$J,"苹果体验店")</f>
        <v>0</v>
      </c>
      <c r="BI140" s="99">
        <f>SUMIFS(通讯通路门店!$K:$K,通讯通路门店!$S:$S,$G140,通讯通路门店!$J:$J,"其他品牌专卖店")</f>
        <v>0</v>
      </c>
      <c r="BJ140" s="99">
        <f>SUMIFS(通讯通路门店!$AC:$AC,通讯通路门店!$S:$S,$G140)</f>
        <v>0</v>
      </c>
      <c r="BK140" s="99">
        <f>SUMIFS(通讯通路门店!$AD:$AD,通讯通路门店!$S:$S,$G140)</f>
        <v>0</v>
      </c>
      <c r="BL140" s="99">
        <f>SUMIFS(通讯通路门店!$AE:$AE,通讯通路门店!$S:$S,$G140)</f>
        <v>0</v>
      </c>
      <c r="BM140" s="99">
        <f>SUMIFS(通讯通路门店!$AF:$AF,通讯通路门店!$S:$S,$G140)</f>
        <v>0</v>
      </c>
      <c r="BN140" s="99">
        <f>SUMIFS(通讯通路门店!$AG:$AG,通讯通路门店!$S:$S,$G140)</f>
        <v>0</v>
      </c>
      <c r="BO140" s="99">
        <f>SUMIFS(通讯通路门店!$AH:$AH,通讯通路门店!$S:$S,$G140)</f>
        <v>0</v>
      </c>
      <c r="BP140" s="99">
        <f>SUMIFS(通讯通路门店!$AI:$AI,通讯通路门店!$S:$S,$G140)</f>
        <v>0</v>
      </c>
      <c r="BQ140" s="83"/>
    </row>
    <row r="141" spans="1:69">
      <c r="A141" s="99" t="str">
        <f>IFERROR(_xlfn.XLOOKUP($G141,通讯通路门店!$S$4:$S$993933,通讯通路门店!$A$4:$A$993933,0,0),"")</f>
        <v/>
      </c>
      <c r="B141" s="99" t="str">
        <f>IFERROR(_xlfn.XLOOKUP($G141,通讯通路门店!$S$4:$S$993933,通讯通路门店!$B$4:$B$993933,0,0),"")</f>
        <v/>
      </c>
      <c r="C141" s="99" t="str">
        <f>IFERROR(_xlfn.XLOOKUP($G141,通讯通路门店!$S$4:$S$993933,通讯通路门店!$C$4:$C$993933,0,0),"")</f>
        <v/>
      </c>
      <c r="D141" s="99" t="str">
        <f>IFERROR(_xlfn.XLOOKUP($G141,通讯通路门店!$S$4:$S$993933,通讯通路门店!$D$4:$D$993933,0,0),"")</f>
        <v/>
      </c>
      <c r="E141" s="83"/>
      <c r="F141" s="83"/>
      <c r="G141" s="101" t="e">
        <v>#N/A</v>
      </c>
      <c r="H141" s="102" t="str">
        <f>IFERROR(_xlfn.XLOOKUP($G141,通讯通路门店!$S$4:$S$993933,通讯通路门店!$R$4:$R$993933,0,0),"")</f>
        <v/>
      </c>
      <c r="I141" s="83"/>
      <c r="J141" s="83"/>
      <c r="K141" s="83"/>
      <c r="L141" s="83"/>
      <c r="M141" s="83"/>
      <c r="N141" s="83"/>
      <c r="O141" s="83"/>
      <c r="P141" s="83"/>
      <c r="Q141" s="83"/>
      <c r="R141" s="83"/>
      <c r="S141" s="83"/>
      <c r="T141" s="83"/>
      <c r="U141" s="99">
        <f>COUNTIF(通讯通路门店!$S:$S,$G141)</f>
        <v>0</v>
      </c>
      <c r="V141" s="99">
        <f>COUNTIFS(通讯通路门店!$S:$S,$G141,通讯通路门店!$J:$J,"综合卖场")</f>
        <v>0</v>
      </c>
      <c r="W141" s="99">
        <f>SUMIFS(通讯通路门店!$AJ:$AJ,通讯通路门店!$S:$S,通讯客户沙盘!$G141)</f>
        <v>0</v>
      </c>
      <c r="X141" s="99">
        <f t="shared" si="10"/>
        <v>0</v>
      </c>
      <c r="Y141" s="99">
        <f>COUNTIFS(通讯通路门店!$S:$S,$G141,通讯通路门店!$J:$J,"荣耀体验店")+COUNTIFS(通讯通路门店!$S:$S,$G141,通讯通路门店!$J:$J,"荣耀授权专卖店")</f>
        <v>0</v>
      </c>
      <c r="Z141" s="99">
        <f>COUNTIFS(通讯通路门店!$S:$S,$G141,通讯通路门店!$J:$J,"VIVO体验店")</f>
        <v>0</v>
      </c>
      <c r="AA141" s="99">
        <f>COUNTIFS(通讯通路门店!$S:$S,$G141,通讯通路门店!$J:$J,"OPPO体验店")</f>
        <v>0</v>
      </c>
      <c r="AB141" s="99">
        <f>COUNTIFS(通讯通路门店!$S:$S,$G141,通讯通路门店!$J:$J,"华为授权体验店")+COUNTIFS(通讯通路门店!$S:$S,$G141,通讯通路门店!$J:$J,"华为堡垒店")</f>
        <v>0</v>
      </c>
      <c r="AC141" s="99">
        <f>COUNTIFS(通讯通路门店!$S:$S,$G141,通讯通路门店!$J:$J,"小米体验店")</f>
        <v>0</v>
      </c>
      <c r="AD141" s="99">
        <f>COUNTIFS(通讯通路门店!$S:$S,$G141,通讯通路门店!$J:$J,"苹果体验店")</f>
        <v>0</v>
      </c>
      <c r="AE141" s="99">
        <f>COUNTIFS(通讯通路门店!$S:$S,$G141,通讯通路门店!$J:$J,"其他品牌专卖店")</f>
        <v>0</v>
      </c>
      <c r="AF141" s="99">
        <f>SUMIFS(通讯通路门店!$BI:$BI,通讯通路门店!$S:$S,$G141)</f>
        <v>0</v>
      </c>
      <c r="AG141" s="99">
        <f>SUMIFS(通讯通路门店!$BH:$BH,通讯通路门店!$S:$S,$G141)</f>
        <v>0</v>
      </c>
      <c r="AH141" s="99">
        <f t="shared" si="11"/>
        <v>0</v>
      </c>
      <c r="AI141" s="99">
        <f>SUMIFS(通讯通路门店!$BB:$BB,通讯通路门店!$S:$S,$G141)</f>
        <v>0</v>
      </c>
      <c r="AJ141" s="99">
        <f>SUMIFS(通讯通路门店!$BE:$BE,通讯通路门店!$S:$S,$G141)</f>
        <v>0</v>
      </c>
      <c r="AK141" s="99">
        <f>SUMIFS(通讯通路门店!$BG:$BG,通讯通路门店!$S:$S,$G141)</f>
        <v>0</v>
      </c>
      <c r="AL141" s="99">
        <f>SUMIFS(通讯通路门店!$BC:$BC,通讯通路门店!$S:$S,$G141)</f>
        <v>0</v>
      </c>
      <c r="AM141" s="99">
        <f>SUMIFS(通讯通路门店!$BD:$BD,通讯通路门店!$S:$S,$G141)</f>
        <v>0</v>
      </c>
      <c r="AN141" s="99">
        <f>SUMIFS(通讯通路门店!$BF:$BF,通讯通路门店!$S:$S,$G141)</f>
        <v>0</v>
      </c>
      <c r="AO141" s="99">
        <f t="shared" si="12"/>
        <v>0</v>
      </c>
      <c r="AP141" s="99">
        <f>SUMIFS(通讯通路门店!$K:$K,通讯通路门店!$S:$S,$G141)</f>
        <v>0</v>
      </c>
      <c r="AQ141" s="83"/>
      <c r="AR141" s="99">
        <f>SUMIFS(通讯通路门店!$T:$T,通讯通路门店!$S:$S,$G141)</f>
        <v>0</v>
      </c>
      <c r="AS141" s="99">
        <f>SUMIFS(通讯通路门店!$U:$U,通讯通路门店!$S:$S,$G141)</f>
        <v>0</v>
      </c>
      <c r="AT141" s="99">
        <f>SUMIFS(通讯通路门店!$V:$V,通讯通路门店!$S:$S,$G141)</f>
        <v>0</v>
      </c>
      <c r="AU141" s="99">
        <f>SUMIFS(通讯通路门店!$W:$W,通讯通路门店!$S:$S,$G141)</f>
        <v>0</v>
      </c>
      <c r="AV141" s="99">
        <f>SUMIFS(通讯通路门店!$Z:$Z,通讯通路门店!$S:$S,$G141)</f>
        <v>0</v>
      </c>
      <c r="AW141" s="99">
        <f>SUMIFS(通讯通路门店!$AB:$AB,通讯通路门店!$S:$S,$G141)</f>
        <v>0</v>
      </c>
      <c r="AX141" s="99">
        <f>SUMIFS(通讯通路门店!$X:$X,通讯通路门店!$S:$S,$G141)</f>
        <v>0</v>
      </c>
      <c r="AY141" s="99">
        <f>SUMIFS(通讯通路门店!$Y:$Y,通讯通路门店!$S:$S,$G141)</f>
        <v>0</v>
      </c>
      <c r="AZ141" s="99">
        <f>SUMIFS(通讯通路门店!$AA:$AA,通讯通路门店!$S:$S,$G141)</f>
        <v>0</v>
      </c>
      <c r="BA141" s="99">
        <f t="shared" si="13"/>
        <v>0</v>
      </c>
      <c r="BB141" s="99">
        <f t="shared" si="14"/>
        <v>0</v>
      </c>
      <c r="BC141" s="99">
        <f>SUMIFS(通讯通路门店!$W:$W,通讯通路门店!$S:$S,$G141,通讯通路门店!$J:$J,"荣耀体验店")+SUMIFS(通讯通路门店!$W:$W,通讯通路门店!$S:$S,$G141,通讯通路门店!$J:$J,"荣耀授权专卖店")</f>
        <v>0</v>
      </c>
      <c r="BD141" s="99">
        <f>SUMIFS(通讯通路门店!$Z:$Z,通讯通路门店!$S:$S,$G141,通讯通路门店!$J:$J,"VIVO体验店")</f>
        <v>0</v>
      </c>
      <c r="BE141" s="99">
        <f>SUMIFS(通讯通路门店!$AB:$AB,通讯通路门店!$S:$S,$G141,通讯通路门店!$J:$J,"OPPO体验店")</f>
        <v>0</v>
      </c>
      <c r="BF141" s="99">
        <f>SUMIFS(通讯通路门店!$X:$X,通讯通路门店!$S:$S,$G141,通讯通路门店!$J:$J,"华为授权体验店")+SUMIFS(通讯通路门店!$AA:$AA,通讯通路门店!$S:$S,$G141,通讯通路门店!$J:$J,"华为堡垒店")</f>
        <v>0</v>
      </c>
      <c r="BG141" s="99">
        <f>SUMIFS(通讯通路门店!$Y:$Y,通讯通路门店!$S:$S,$G141,通讯通路门店!$J:$J,"小米体验店")</f>
        <v>0</v>
      </c>
      <c r="BH141" s="99">
        <f>SUMIFS(通讯通路门店!$AA:$AA,通讯通路门店!$S:$S,$G141,通讯通路门店!$J:$J,"苹果体验店")</f>
        <v>0</v>
      </c>
      <c r="BI141" s="99">
        <f>SUMIFS(通讯通路门店!$K:$K,通讯通路门店!$S:$S,$G141,通讯通路门店!$J:$J,"其他品牌专卖店")</f>
        <v>0</v>
      </c>
      <c r="BJ141" s="99">
        <f>SUMIFS(通讯通路门店!$AC:$AC,通讯通路门店!$S:$S,$G141)</f>
        <v>0</v>
      </c>
      <c r="BK141" s="99">
        <f>SUMIFS(通讯通路门店!$AD:$AD,通讯通路门店!$S:$S,$G141)</f>
        <v>0</v>
      </c>
      <c r="BL141" s="99">
        <f>SUMIFS(通讯通路门店!$AE:$AE,通讯通路门店!$S:$S,$G141)</f>
        <v>0</v>
      </c>
      <c r="BM141" s="99">
        <f>SUMIFS(通讯通路门店!$AF:$AF,通讯通路门店!$S:$S,$G141)</f>
        <v>0</v>
      </c>
      <c r="BN141" s="99">
        <f>SUMIFS(通讯通路门店!$AG:$AG,通讯通路门店!$S:$S,$G141)</f>
        <v>0</v>
      </c>
      <c r="BO141" s="99">
        <f>SUMIFS(通讯通路门店!$AH:$AH,通讯通路门店!$S:$S,$G141)</f>
        <v>0</v>
      </c>
      <c r="BP141" s="99">
        <f>SUMIFS(通讯通路门店!$AI:$AI,通讯通路门店!$S:$S,$G141)</f>
        <v>0</v>
      </c>
      <c r="BQ141" s="83"/>
    </row>
    <row r="142" spans="1:69">
      <c r="A142" s="99" t="str">
        <f>IFERROR(_xlfn.XLOOKUP($G142,通讯通路门店!$S$4:$S$993933,通讯通路门店!$A$4:$A$993933,0,0),"")</f>
        <v/>
      </c>
      <c r="B142" s="99" t="str">
        <f>IFERROR(_xlfn.XLOOKUP($G142,通讯通路门店!$S$4:$S$993933,通讯通路门店!$B$4:$B$993933,0,0),"")</f>
        <v/>
      </c>
      <c r="C142" s="99" t="str">
        <f>IFERROR(_xlfn.XLOOKUP($G142,通讯通路门店!$S$4:$S$993933,通讯通路门店!$C$4:$C$993933,0,0),"")</f>
        <v/>
      </c>
      <c r="D142" s="99" t="str">
        <f>IFERROR(_xlfn.XLOOKUP($G142,通讯通路门店!$S$4:$S$993933,通讯通路门店!$D$4:$D$993933,0,0),"")</f>
        <v/>
      </c>
      <c r="E142" s="83"/>
      <c r="F142" s="83"/>
      <c r="G142" s="101" t="e">
        <v>#N/A</v>
      </c>
      <c r="H142" s="102" t="str">
        <f>IFERROR(_xlfn.XLOOKUP($G142,通讯通路门店!$S$4:$S$993933,通讯通路门店!$R$4:$R$993933,0,0),"")</f>
        <v/>
      </c>
      <c r="I142" s="83"/>
      <c r="J142" s="83"/>
      <c r="K142" s="83"/>
      <c r="L142" s="83"/>
      <c r="M142" s="83"/>
      <c r="N142" s="83"/>
      <c r="O142" s="83"/>
      <c r="P142" s="83"/>
      <c r="Q142" s="83"/>
      <c r="R142" s="83"/>
      <c r="S142" s="83"/>
      <c r="T142" s="83"/>
      <c r="U142" s="99">
        <f>COUNTIF(通讯通路门店!$S:$S,$G142)</f>
        <v>0</v>
      </c>
      <c r="V142" s="99">
        <f>COUNTIFS(通讯通路门店!$S:$S,$G142,通讯通路门店!$J:$J,"综合卖场")</f>
        <v>0</v>
      </c>
      <c r="W142" s="99">
        <f>SUMIFS(通讯通路门店!$AJ:$AJ,通讯通路门店!$S:$S,通讯客户沙盘!$G142)</f>
        <v>0</v>
      </c>
      <c r="X142" s="99">
        <f t="shared" si="10"/>
        <v>0</v>
      </c>
      <c r="Y142" s="99">
        <f>COUNTIFS(通讯通路门店!$S:$S,$G142,通讯通路门店!$J:$J,"荣耀体验店")+COUNTIFS(通讯通路门店!$S:$S,$G142,通讯通路门店!$J:$J,"荣耀授权专卖店")</f>
        <v>0</v>
      </c>
      <c r="Z142" s="99">
        <f>COUNTIFS(通讯通路门店!$S:$S,$G142,通讯通路门店!$J:$J,"VIVO体验店")</f>
        <v>0</v>
      </c>
      <c r="AA142" s="99">
        <f>COUNTIFS(通讯通路门店!$S:$S,$G142,通讯通路门店!$J:$J,"OPPO体验店")</f>
        <v>0</v>
      </c>
      <c r="AB142" s="99">
        <f>COUNTIFS(通讯通路门店!$S:$S,$G142,通讯通路门店!$J:$J,"华为授权体验店")+COUNTIFS(通讯通路门店!$S:$S,$G142,通讯通路门店!$J:$J,"华为堡垒店")</f>
        <v>0</v>
      </c>
      <c r="AC142" s="99">
        <f>COUNTIFS(通讯通路门店!$S:$S,$G142,通讯通路门店!$J:$J,"小米体验店")</f>
        <v>0</v>
      </c>
      <c r="AD142" s="99">
        <f>COUNTIFS(通讯通路门店!$S:$S,$G142,通讯通路门店!$J:$J,"苹果体验店")</f>
        <v>0</v>
      </c>
      <c r="AE142" s="99">
        <f>COUNTIFS(通讯通路门店!$S:$S,$G142,通讯通路门店!$J:$J,"其他品牌专卖店")</f>
        <v>0</v>
      </c>
      <c r="AF142" s="99">
        <f>SUMIFS(通讯通路门店!$BI:$BI,通讯通路门店!$S:$S,$G142)</f>
        <v>0</v>
      </c>
      <c r="AG142" s="99">
        <f>SUMIFS(通讯通路门店!$BH:$BH,通讯通路门店!$S:$S,$G142)</f>
        <v>0</v>
      </c>
      <c r="AH142" s="99">
        <f t="shared" si="11"/>
        <v>0</v>
      </c>
      <c r="AI142" s="99">
        <f>SUMIFS(通讯通路门店!$BB:$BB,通讯通路门店!$S:$S,$G142)</f>
        <v>0</v>
      </c>
      <c r="AJ142" s="99">
        <f>SUMIFS(通讯通路门店!$BE:$BE,通讯通路门店!$S:$S,$G142)</f>
        <v>0</v>
      </c>
      <c r="AK142" s="99">
        <f>SUMIFS(通讯通路门店!$BG:$BG,通讯通路门店!$S:$S,$G142)</f>
        <v>0</v>
      </c>
      <c r="AL142" s="99">
        <f>SUMIFS(通讯通路门店!$BC:$BC,通讯通路门店!$S:$S,$G142)</f>
        <v>0</v>
      </c>
      <c r="AM142" s="99">
        <f>SUMIFS(通讯通路门店!$BD:$BD,通讯通路门店!$S:$S,$G142)</f>
        <v>0</v>
      </c>
      <c r="AN142" s="99">
        <f>SUMIFS(通讯通路门店!$BF:$BF,通讯通路门店!$S:$S,$G142)</f>
        <v>0</v>
      </c>
      <c r="AO142" s="99">
        <f t="shared" si="12"/>
        <v>0</v>
      </c>
      <c r="AP142" s="99">
        <f>SUMIFS(通讯通路门店!$K:$K,通讯通路门店!$S:$S,$G142)</f>
        <v>0</v>
      </c>
      <c r="AQ142" s="83"/>
      <c r="AR142" s="99">
        <f>SUMIFS(通讯通路门店!$T:$T,通讯通路门店!$S:$S,$G142)</f>
        <v>0</v>
      </c>
      <c r="AS142" s="99">
        <f>SUMIFS(通讯通路门店!$U:$U,通讯通路门店!$S:$S,$G142)</f>
        <v>0</v>
      </c>
      <c r="AT142" s="99">
        <f>SUMIFS(通讯通路门店!$V:$V,通讯通路门店!$S:$S,$G142)</f>
        <v>0</v>
      </c>
      <c r="AU142" s="99">
        <f>SUMIFS(通讯通路门店!$W:$W,通讯通路门店!$S:$S,$G142)</f>
        <v>0</v>
      </c>
      <c r="AV142" s="99">
        <f>SUMIFS(通讯通路门店!$Z:$Z,通讯通路门店!$S:$S,$G142)</f>
        <v>0</v>
      </c>
      <c r="AW142" s="99">
        <f>SUMIFS(通讯通路门店!$AB:$AB,通讯通路门店!$S:$S,$G142)</f>
        <v>0</v>
      </c>
      <c r="AX142" s="99">
        <f>SUMIFS(通讯通路门店!$X:$X,通讯通路门店!$S:$S,$G142)</f>
        <v>0</v>
      </c>
      <c r="AY142" s="99">
        <f>SUMIFS(通讯通路门店!$Y:$Y,通讯通路门店!$S:$S,$G142)</f>
        <v>0</v>
      </c>
      <c r="AZ142" s="99">
        <f>SUMIFS(通讯通路门店!$AA:$AA,通讯通路门店!$S:$S,$G142)</f>
        <v>0</v>
      </c>
      <c r="BA142" s="99">
        <f t="shared" si="13"/>
        <v>0</v>
      </c>
      <c r="BB142" s="99">
        <f t="shared" si="14"/>
        <v>0</v>
      </c>
      <c r="BC142" s="99">
        <f>SUMIFS(通讯通路门店!$W:$W,通讯通路门店!$S:$S,$G142,通讯通路门店!$J:$J,"荣耀体验店")+SUMIFS(通讯通路门店!$W:$W,通讯通路门店!$S:$S,$G142,通讯通路门店!$J:$J,"荣耀授权专卖店")</f>
        <v>0</v>
      </c>
      <c r="BD142" s="99">
        <f>SUMIFS(通讯通路门店!$Z:$Z,通讯通路门店!$S:$S,$G142,通讯通路门店!$J:$J,"VIVO体验店")</f>
        <v>0</v>
      </c>
      <c r="BE142" s="99">
        <f>SUMIFS(通讯通路门店!$AB:$AB,通讯通路门店!$S:$S,$G142,通讯通路门店!$J:$J,"OPPO体验店")</f>
        <v>0</v>
      </c>
      <c r="BF142" s="99">
        <f>SUMIFS(通讯通路门店!$X:$X,通讯通路门店!$S:$S,$G142,通讯通路门店!$J:$J,"华为授权体验店")+SUMIFS(通讯通路门店!$AA:$AA,通讯通路门店!$S:$S,$G142,通讯通路门店!$J:$J,"华为堡垒店")</f>
        <v>0</v>
      </c>
      <c r="BG142" s="99">
        <f>SUMIFS(通讯通路门店!$Y:$Y,通讯通路门店!$S:$S,$G142,通讯通路门店!$J:$J,"小米体验店")</f>
        <v>0</v>
      </c>
      <c r="BH142" s="99">
        <f>SUMIFS(通讯通路门店!$AA:$AA,通讯通路门店!$S:$S,$G142,通讯通路门店!$J:$J,"苹果体验店")</f>
        <v>0</v>
      </c>
      <c r="BI142" s="99">
        <f>SUMIFS(通讯通路门店!$K:$K,通讯通路门店!$S:$S,$G142,通讯通路门店!$J:$J,"其他品牌专卖店")</f>
        <v>0</v>
      </c>
      <c r="BJ142" s="99">
        <f>SUMIFS(通讯通路门店!$AC:$AC,通讯通路门店!$S:$S,$G142)</f>
        <v>0</v>
      </c>
      <c r="BK142" s="99">
        <f>SUMIFS(通讯通路门店!$AD:$AD,通讯通路门店!$S:$S,$G142)</f>
        <v>0</v>
      </c>
      <c r="BL142" s="99">
        <f>SUMIFS(通讯通路门店!$AE:$AE,通讯通路门店!$S:$S,$G142)</f>
        <v>0</v>
      </c>
      <c r="BM142" s="99">
        <f>SUMIFS(通讯通路门店!$AF:$AF,通讯通路门店!$S:$S,$G142)</f>
        <v>0</v>
      </c>
      <c r="BN142" s="99">
        <f>SUMIFS(通讯通路门店!$AG:$AG,通讯通路门店!$S:$S,$G142)</f>
        <v>0</v>
      </c>
      <c r="BO142" s="99">
        <f>SUMIFS(通讯通路门店!$AH:$AH,通讯通路门店!$S:$S,$G142)</f>
        <v>0</v>
      </c>
      <c r="BP142" s="99">
        <f>SUMIFS(通讯通路门店!$AI:$AI,通讯通路门店!$S:$S,$G142)</f>
        <v>0</v>
      </c>
      <c r="BQ142" s="83"/>
    </row>
    <row r="143" spans="1:69">
      <c r="A143" s="99" t="str">
        <f>IFERROR(_xlfn.XLOOKUP($G143,通讯通路门店!$S$4:$S$993933,通讯通路门店!$A$4:$A$993933,0,0),"")</f>
        <v/>
      </c>
      <c r="B143" s="99" t="str">
        <f>IFERROR(_xlfn.XLOOKUP($G143,通讯通路门店!$S$4:$S$993933,通讯通路门店!$B$4:$B$993933,0,0),"")</f>
        <v/>
      </c>
      <c r="C143" s="99" t="str">
        <f>IFERROR(_xlfn.XLOOKUP($G143,通讯通路门店!$S$4:$S$993933,通讯通路门店!$C$4:$C$993933,0,0),"")</f>
        <v/>
      </c>
      <c r="D143" s="99" t="str">
        <f>IFERROR(_xlfn.XLOOKUP($G143,通讯通路门店!$S$4:$S$993933,通讯通路门店!$D$4:$D$993933,0,0),"")</f>
        <v/>
      </c>
      <c r="E143" s="83"/>
      <c r="F143" s="83"/>
      <c r="G143" s="101" t="e">
        <v>#N/A</v>
      </c>
      <c r="H143" s="102" t="str">
        <f>IFERROR(_xlfn.XLOOKUP($G143,通讯通路门店!$S$4:$S$993933,通讯通路门店!$R$4:$R$993933,0,0),"")</f>
        <v/>
      </c>
      <c r="I143" s="83"/>
      <c r="J143" s="83"/>
      <c r="K143" s="83"/>
      <c r="L143" s="83"/>
      <c r="M143" s="83"/>
      <c r="N143" s="83"/>
      <c r="O143" s="83"/>
      <c r="P143" s="83"/>
      <c r="Q143" s="83"/>
      <c r="R143" s="83"/>
      <c r="S143" s="83"/>
      <c r="T143" s="83"/>
      <c r="U143" s="99">
        <f>COUNTIF(通讯通路门店!$S:$S,$G143)</f>
        <v>0</v>
      </c>
      <c r="V143" s="99">
        <f>COUNTIFS(通讯通路门店!$S:$S,$G143,通讯通路门店!$J:$J,"综合卖场")</f>
        <v>0</v>
      </c>
      <c r="W143" s="99">
        <f>SUMIFS(通讯通路门店!$AJ:$AJ,通讯通路门店!$S:$S,通讯客户沙盘!$G143)</f>
        <v>0</v>
      </c>
      <c r="X143" s="99">
        <f t="shared" si="10"/>
        <v>0</v>
      </c>
      <c r="Y143" s="99">
        <f>COUNTIFS(通讯通路门店!$S:$S,$G143,通讯通路门店!$J:$J,"荣耀体验店")+COUNTIFS(通讯通路门店!$S:$S,$G143,通讯通路门店!$J:$J,"荣耀授权专卖店")</f>
        <v>0</v>
      </c>
      <c r="Z143" s="99">
        <f>COUNTIFS(通讯通路门店!$S:$S,$G143,通讯通路门店!$J:$J,"VIVO体验店")</f>
        <v>0</v>
      </c>
      <c r="AA143" s="99">
        <f>COUNTIFS(通讯通路门店!$S:$S,$G143,通讯通路门店!$J:$J,"OPPO体验店")</f>
        <v>0</v>
      </c>
      <c r="AB143" s="99">
        <f>COUNTIFS(通讯通路门店!$S:$S,$G143,通讯通路门店!$J:$J,"华为授权体验店")+COUNTIFS(通讯通路门店!$S:$S,$G143,通讯通路门店!$J:$J,"华为堡垒店")</f>
        <v>0</v>
      </c>
      <c r="AC143" s="99">
        <f>COUNTIFS(通讯通路门店!$S:$S,$G143,通讯通路门店!$J:$J,"小米体验店")</f>
        <v>0</v>
      </c>
      <c r="AD143" s="99">
        <f>COUNTIFS(通讯通路门店!$S:$S,$G143,通讯通路门店!$J:$J,"苹果体验店")</f>
        <v>0</v>
      </c>
      <c r="AE143" s="99">
        <f>COUNTIFS(通讯通路门店!$S:$S,$G143,通讯通路门店!$J:$J,"其他品牌专卖店")</f>
        <v>0</v>
      </c>
      <c r="AF143" s="99">
        <f>SUMIFS(通讯通路门店!$BI:$BI,通讯通路门店!$S:$S,$G143)</f>
        <v>0</v>
      </c>
      <c r="AG143" s="99">
        <f>SUMIFS(通讯通路门店!$BH:$BH,通讯通路门店!$S:$S,$G143)</f>
        <v>0</v>
      </c>
      <c r="AH143" s="99">
        <f t="shared" si="11"/>
        <v>0</v>
      </c>
      <c r="AI143" s="99">
        <f>SUMIFS(通讯通路门店!$BB:$BB,通讯通路门店!$S:$S,$G143)</f>
        <v>0</v>
      </c>
      <c r="AJ143" s="99">
        <f>SUMIFS(通讯通路门店!$BE:$BE,通讯通路门店!$S:$S,$G143)</f>
        <v>0</v>
      </c>
      <c r="AK143" s="99">
        <f>SUMIFS(通讯通路门店!$BG:$BG,通讯通路门店!$S:$S,$G143)</f>
        <v>0</v>
      </c>
      <c r="AL143" s="99">
        <f>SUMIFS(通讯通路门店!$BC:$BC,通讯通路门店!$S:$S,$G143)</f>
        <v>0</v>
      </c>
      <c r="AM143" s="99">
        <f>SUMIFS(通讯通路门店!$BD:$BD,通讯通路门店!$S:$S,$G143)</f>
        <v>0</v>
      </c>
      <c r="AN143" s="99">
        <f>SUMIFS(通讯通路门店!$BF:$BF,通讯通路门店!$S:$S,$G143)</f>
        <v>0</v>
      </c>
      <c r="AO143" s="99">
        <f t="shared" si="12"/>
        <v>0</v>
      </c>
      <c r="AP143" s="99">
        <f>SUMIFS(通讯通路门店!$K:$K,通讯通路门店!$S:$S,$G143)</f>
        <v>0</v>
      </c>
      <c r="AQ143" s="83"/>
      <c r="AR143" s="99">
        <f>SUMIFS(通讯通路门店!$T:$T,通讯通路门店!$S:$S,$G143)</f>
        <v>0</v>
      </c>
      <c r="AS143" s="99">
        <f>SUMIFS(通讯通路门店!$U:$U,通讯通路门店!$S:$S,$G143)</f>
        <v>0</v>
      </c>
      <c r="AT143" s="99">
        <f>SUMIFS(通讯通路门店!$V:$V,通讯通路门店!$S:$S,$G143)</f>
        <v>0</v>
      </c>
      <c r="AU143" s="99">
        <f>SUMIFS(通讯通路门店!$W:$W,通讯通路门店!$S:$S,$G143)</f>
        <v>0</v>
      </c>
      <c r="AV143" s="99">
        <f>SUMIFS(通讯通路门店!$Z:$Z,通讯通路门店!$S:$S,$G143)</f>
        <v>0</v>
      </c>
      <c r="AW143" s="99">
        <f>SUMIFS(通讯通路门店!$AB:$AB,通讯通路门店!$S:$S,$G143)</f>
        <v>0</v>
      </c>
      <c r="AX143" s="99">
        <f>SUMIFS(通讯通路门店!$X:$X,通讯通路门店!$S:$S,$G143)</f>
        <v>0</v>
      </c>
      <c r="AY143" s="99">
        <f>SUMIFS(通讯通路门店!$Y:$Y,通讯通路门店!$S:$S,$G143)</f>
        <v>0</v>
      </c>
      <c r="AZ143" s="99">
        <f>SUMIFS(通讯通路门店!$AA:$AA,通讯通路门店!$S:$S,$G143)</f>
        <v>0</v>
      </c>
      <c r="BA143" s="99">
        <f t="shared" si="13"/>
        <v>0</v>
      </c>
      <c r="BB143" s="99">
        <f t="shared" si="14"/>
        <v>0</v>
      </c>
      <c r="BC143" s="99">
        <f>SUMIFS(通讯通路门店!$W:$W,通讯通路门店!$S:$S,$G143,通讯通路门店!$J:$J,"荣耀体验店")+SUMIFS(通讯通路门店!$W:$W,通讯通路门店!$S:$S,$G143,通讯通路门店!$J:$J,"荣耀授权专卖店")</f>
        <v>0</v>
      </c>
      <c r="BD143" s="99">
        <f>SUMIFS(通讯通路门店!$Z:$Z,通讯通路门店!$S:$S,$G143,通讯通路门店!$J:$J,"VIVO体验店")</f>
        <v>0</v>
      </c>
      <c r="BE143" s="99">
        <f>SUMIFS(通讯通路门店!$AB:$AB,通讯通路门店!$S:$S,$G143,通讯通路门店!$J:$J,"OPPO体验店")</f>
        <v>0</v>
      </c>
      <c r="BF143" s="99">
        <f>SUMIFS(通讯通路门店!$X:$X,通讯通路门店!$S:$S,$G143,通讯通路门店!$J:$J,"华为授权体验店")+SUMIFS(通讯通路门店!$AA:$AA,通讯通路门店!$S:$S,$G143,通讯通路门店!$J:$J,"华为堡垒店")</f>
        <v>0</v>
      </c>
      <c r="BG143" s="99">
        <f>SUMIFS(通讯通路门店!$Y:$Y,通讯通路门店!$S:$S,$G143,通讯通路门店!$J:$J,"小米体验店")</f>
        <v>0</v>
      </c>
      <c r="BH143" s="99">
        <f>SUMIFS(通讯通路门店!$AA:$AA,通讯通路门店!$S:$S,$G143,通讯通路门店!$J:$J,"苹果体验店")</f>
        <v>0</v>
      </c>
      <c r="BI143" s="99">
        <f>SUMIFS(通讯通路门店!$K:$K,通讯通路门店!$S:$S,$G143,通讯通路门店!$J:$J,"其他品牌专卖店")</f>
        <v>0</v>
      </c>
      <c r="BJ143" s="99">
        <f>SUMIFS(通讯通路门店!$AC:$AC,通讯通路门店!$S:$S,$G143)</f>
        <v>0</v>
      </c>
      <c r="BK143" s="99">
        <f>SUMIFS(通讯通路门店!$AD:$AD,通讯通路门店!$S:$S,$G143)</f>
        <v>0</v>
      </c>
      <c r="BL143" s="99">
        <f>SUMIFS(通讯通路门店!$AE:$AE,通讯通路门店!$S:$S,$G143)</f>
        <v>0</v>
      </c>
      <c r="BM143" s="99">
        <f>SUMIFS(通讯通路门店!$AF:$AF,通讯通路门店!$S:$S,$G143)</f>
        <v>0</v>
      </c>
      <c r="BN143" s="99">
        <f>SUMIFS(通讯通路门店!$AG:$AG,通讯通路门店!$S:$S,$G143)</f>
        <v>0</v>
      </c>
      <c r="BO143" s="99">
        <f>SUMIFS(通讯通路门店!$AH:$AH,通讯通路门店!$S:$S,$G143)</f>
        <v>0</v>
      </c>
      <c r="BP143" s="99">
        <f>SUMIFS(通讯通路门店!$AI:$AI,通讯通路门店!$S:$S,$G143)</f>
        <v>0</v>
      </c>
      <c r="BQ143" s="83"/>
    </row>
    <row r="144" spans="1:69">
      <c r="A144" s="99" t="str">
        <f>IFERROR(_xlfn.XLOOKUP($G144,通讯通路门店!$S$4:$S$993933,通讯通路门店!$A$4:$A$993933,0,0),"")</f>
        <v/>
      </c>
      <c r="B144" s="99" t="str">
        <f>IFERROR(_xlfn.XLOOKUP($G144,通讯通路门店!$S$4:$S$993933,通讯通路门店!$B$4:$B$993933,0,0),"")</f>
        <v/>
      </c>
      <c r="C144" s="99" t="str">
        <f>IFERROR(_xlfn.XLOOKUP($G144,通讯通路门店!$S$4:$S$993933,通讯通路门店!$C$4:$C$993933,0,0),"")</f>
        <v/>
      </c>
      <c r="D144" s="99" t="str">
        <f>IFERROR(_xlfn.XLOOKUP($G144,通讯通路门店!$S$4:$S$993933,通讯通路门店!$D$4:$D$993933,0,0),"")</f>
        <v/>
      </c>
      <c r="E144" s="83"/>
      <c r="F144" s="83"/>
      <c r="G144" s="101" t="e">
        <v>#N/A</v>
      </c>
      <c r="H144" s="102" t="str">
        <f>IFERROR(_xlfn.XLOOKUP($G144,通讯通路门店!$S$4:$S$993933,通讯通路门店!$R$4:$R$993933,0,0),"")</f>
        <v/>
      </c>
      <c r="I144" s="83"/>
      <c r="J144" s="83"/>
      <c r="K144" s="83"/>
      <c r="L144" s="83"/>
      <c r="M144" s="83"/>
      <c r="N144" s="83"/>
      <c r="O144" s="83"/>
      <c r="P144" s="83"/>
      <c r="Q144" s="83"/>
      <c r="R144" s="83"/>
      <c r="S144" s="83"/>
      <c r="T144" s="83"/>
      <c r="U144" s="99">
        <f>COUNTIF(通讯通路门店!$S:$S,$G144)</f>
        <v>0</v>
      </c>
      <c r="V144" s="99">
        <f>COUNTIFS(通讯通路门店!$S:$S,$G144,通讯通路门店!$J:$J,"综合卖场")</f>
        <v>0</v>
      </c>
      <c r="W144" s="99">
        <f>SUMIFS(通讯通路门店!$AJ:$AJ,通讯通路门店!$S:$S,通讯客户沙盘!$G144)</f>
        <v>0</v>
      </c>
      <c r="X144" s="99">
        <f t="shared" si="10"/>
        <v>0</v>
      </c>
      <c r="Y144" s="99">
        <f>COUNTIFS(通讯通路门店!$S:$S,$G144,通讯通路门店!$J:$J,"荣耀体验店")+COUNTIFS(通讯通路门店!$S:$S,$G144,通讯通路门店!$J:$J,"荣耀授权专卖店")</f>
        <v>0</v>
      </c>
      <c r="Z144" s="99">
        <f>COUNTIFS(通讯通路门店!$S:$S,$G144,通讯通路门店!$J:$J,"VIVO体验店")</f>
        <v>0</v>
      </c>
      <c r="AA144" s="99">
        <f>COUNTIFS(通讯通路门店!$S:$S,$G144,通讯通路门店!$J:$J,"OPPO体验店")</f>
        <v>0</v>
      </c>
      <c r="AB144" s="99">
        <f>COUNTIFS(通讯通路门店!$S:$S,$G144,通讯通路门店!$J:$J,"华为授权体验店")+COUNTIFS(通讯通路门店!$S:$S,$G144,通讯通路门店!$J:$J,"华为堡垒店")</f>
        <v>0</v>
      </c>
      <c r="AC144" s="99">
        <f>COUNTIFS(通讯通路门店!$S:$S,$G144,通讯通路门店!$J:$J,"小米体验店")</f>
        <v>0</v>
      </c>
      <c r="AD144" s="99">
        <f>COUNTIFS(通讯通路门店!$S:$S,$G144,通讯通路门店!$J:$J,"苹果体验店")</f>
        <v>0</v>
      </c>
      <c r="AE144" s="99">
        <f>COUNTIFS(通讯通路门店!$S:$S,$G144,通讯通路门店!$J:$J,"其他品牌专卖店")</f>
        <v>0</v>
      </c>
      <c r="AF144" s="99">
        <f>SUMIFS(通讯通路门店!$BI:$BI,通讯通路门店!$S:$S,$G144)</f>
        <v>0</v>
      </c>
      <c r="AG144" s="99">
        <f>SUMIFS(通讯通路门店!$BH:$BH,通讯通路门店!$S:$S,$G144)</f>
        <v>0</v>
      </c>
      <c r="AH144" s="99">
        <f t="shared" si="11"/>
        <v>0</v>
      </c>
      <c r="AI144" s="99">
        <f>SUMIFS(通讯通路门店!$BB:$BB,通讯通路门店!$S:$S,$G144)</f>
        <v>0</v>
      </c>
      <c r="AJ144" s="99">
        <f>SUMIFS(通讯通路门店!$BE:$BE,通讯通路门店!$S:$S,$G144)</f>
        <v>0</v>
      </c>
      <c r="AK144" s="99">
        <f>SUMIFS(通讯通路门店!$BG:$BG,通讯通路门店!$S:$S,$G144)</f>
        <v>0</v>
      </c>
      <c r="AL144" s="99">
        <f>SUMIFS(通讯通路门店!$BC:$BC,通讯通路门店!$S:$S,$G144)</f>
        <v>0</v>
      </c>
      <c r="AM144" s="99">
        <f>SUMIFS(通讯通路门店!$BD:$BD,通讯通路门店!$S:$S,$G144)</f>
        <v>0</v>
      </c>
      <c r="AN144" s="99">
        <f>SUMIFS(通讯通路门店!$BF:$BF,通讯通路门店!$S:$S,$G144)</f>
        <v>0</v>
      </c>
      <c r="AO144" s="99">
        <f t="shared" si="12"/>
        <v>0</v>
      </c>
      <c r="AP144" s="99">
        <f>SUMIFS(通讯通路门店!$K:$K,通讯通路门店!$S:$S,$G144)</f>
        <v>0</v>
      </c>
      <c r="AQ144" s="83"/>
      <c r="AR144" s="99">
        <f>SUMIFS(通讯通路门店!$T:$T,通讯通路门店!$S:$S,$G144)</f>
        <v>0</v>
      </c>
      <c r="AS144" s="99">
        <f>SUMIFS(通讯通路门店!$U:$U,通讯通路门店!$S:$S,$G144)</f>
        <v>0</v>
      </c>
      <c r="AT144" s="99">
        <f>SUMIFS(通讯通路门店!$V:$V,通讯通路门店!$S:$S,$G144)</f>
        <v>0</v>
      </c>
      <c r="AU144" s="99">
        <f>SUMIFS(通讯通路门店!$W:$W,通讯通路门店!$S:$S,$G144)</f>
        <v>0</v>
      </c>
      <c r="AV144" s="99">
        <f>SUMIFS(通讯通路门店!$Z:$Z,通讯通路门店!$S:$S,$G144)</f>
        <v>0</v>
      </c>
      <c r="AW144" s="99">
        <f>SUMIFS(通讯通路门店!$AB:$AB,通讯通路门店!$S:$S,$G144)</f>
        <v>0</v>
      </c>
      <c r="AX144" s="99">
        <f>SUMIFS(通讯通路门店!$X:$X,通讯通路门店!$S:$S,$G144)</f>
        <v>0</v>
      </c>
      <c r="AY144" s="99">
        <f>SUMIFS(通讯通路门店!$Y:$Y,通讯通路门店!$S:$S,$G144)</f>
        <v>0</v>
      </c>
      <c r="AZ144" s="99">
        <f>SUMIFS(通讯通路门店!$AA:$AA,通讯通路门店!$S:$S,$G144)</f>
        <v>0</v>
      </c>
      <c r="BA144" s="99">
        <f t="shared" si="13"/>
        <v>0</v>
      </c>
      <c r="BB144" s="99">
        <f t="shared" si="14"/>
        <v>0</v>
      </c>
      <c r="BC144" s="99">
        <f>SUMIFS(通讯通路门店!$W:$W,通讯通路门店!$S:$S,$G144,通讯通路门店!$J:$J,"荣耀体验店")+SUMIFS(通讯通路门店!$W:$W,通讯通路门店!$S:$S,$G144,通讯通路门店!$J:$J,"荣耀授权专卖店")</f>
        <v>0</v>
      </c>
      <c r="BD144" s="99">
        <f>SUMIFS(通讯通路门店!$Z:$Z,通讯通路门店!$S:$S,$G144,通讯通路门店!$J:$J,"VIVO体验店")</f>
        <v>0</v>
      </c>
      <c r="BE144" s="99">
        <f>SUMIFS(通讯通路门店!$AB:$AB,通讯通路门店!$S:$S,$G144,通讯通路门店!$J:$J,"OPPO体验店")</f>
        <v>0</v>
      </c>
      <c r="BF144" s="99">
        <f>SUMIFS(通讯通路门店!$X:$X,通讯通路门店!$S:$S,$G144,通讯通路门店!$J:$J,"华为授权体验店")+SUMIFS(通讯通路门店!$AA:$AA,通讯通路门店!$S:$S,$G144,通讯通路门店!$J:$J,"华为堡垒店")</f>
        <v>0</v>
      </c>
      <c r="BG144" s="99">
        <f>SUMIFS(通讯通路门店!$Y:$Y,通讯通路门店!$S:$S,$G144,通讯通路门店!$J:$J,"小米体验店")</f>
        <v>0</v>
      </c>
      <c r="BH144" s="99">
        <f>SUMIFS(通讯通路门店!$AA:$AA,通讯通路门店!$S:$S,$G144,通讯通路门店!$J:$J,"苹果体验店")</f>
        <v>0</v>
      </c>
      <c r="BI144" s="99">
        <f>SUMIFS(通讯通路门店!$K:$K,通讯通路门店!$S:$S,$G144,通讯通路门店!$J:$J,"其他品牌专卖店")</f>
        <v>0</v>
      </c>
      <c r="BJ144" s="99">
        <f>SUMIFS(通讯通路门店!$AC:$AC,通讯通路门店!$S:$S,$G144)</f>
        <v>0</v>
      </c>
      <c r="BK144" s="99">
        <f>SUMIFS(通讯通路门店!$AD:$AD,通讯通路门店!$S:$S,$G144)</f>
        <v>0</v>
      </c>
      <c r="BL144" s="99">
        <f>SUMIFS(通讯通路门店!$AE:$AE,通讯通路门店!$S:$S,$G144)</f>
        <v>0</v>
      </c>
      <c r="BM144" s="99">
        <f>SUMIFS(通讯通路门店!$AF:$AF,通讯通路门店!$S:$S,$G144)</f>
        <v>0</v>
      </c>
      <c r="BN144" s="99">
        <f>SUMIFS(通讯通路门店!$AG:$AG,通讯通路门店!$S:$S,$G144)</f>
        <v>0</v>
      </c>
      <c r="BO144" s="99">
        <f>SUMIFS(通讯通路门店!$AH:$AH,通讯通路门店!$S:$S,$G144)</f>
        <v>0</v>
      </c>
      <c r="BP144" s="99">
        <f>SUMIFS(通讯通路门店!$AI:$AI,通讯通路门店!$S:$S,$G144)</f>
        <v>0</v>
      </c>
      <c r="BQ144" s="83"/>
    </row>
    <row r="145" spans="1:69">
      <c r="A145" s="99" t="str">
        <f>IFERROR(_xlfn.XLOOKUP($G145,通讯通路门店!$S$4:$S$993933,通讯通路门店!$A$4:$A$993933,0,0),"")</f>
        <v/>
      </c>
      <c r="B145" s="99" t="str">
        <f>IFERROR(_xlfn.XLOOKUP($G145,通讯通路门店!$S$4:$S$993933,通讯通路门店!$B$4:$B$993933,0,0),"")</f>
        <v/>
      </c>
      <c r="C145" s="99" t="str">
        <f>IFERROR(_xlfn.XLOOKUP($G145,通讯通路门店!$S$4:$S$993933,通讯通路门店!$C$4:$C$993933,0,0),"")</f>
        <v/>
      </c>
      <c r="D145" s="99" t="str">
        <f>IFERROR(_xlfn.XLOOKUP($G145,通讯通路门店!$S$4:$S$993933,通讯通路门店!$D$4:$D$993933,0,0),"")</f>
        <v/>
      </c>
      <c r="E145" s="83"/>
      <c r="F145" s="83"/>
      <c r="G145" s="101" t="e">
        <v>#N/A</v>
      </c>
      <c r="H145" s="102" t="str">
        <f>IFERROR(_xlfn.XLOOKUP($G145,通讯通路门店!$S$4:$S$993933,通讯通路门店!$R$4:$R$993933,0,0),"")</f>
        <v/>
      </c>
      <c r="I145" s="83"/>
      <c r="J145" s="83"/>
      <c r="K145" s="83"/>
      <c r="L145" s="83"/>
      <c r="M145" s="83"/>
      <c r="N145" s="83"/>
      <c r="O145" s="83"/>
      <c r="P145" s="83"/>
      <c r="Q145" s="83"/>
      <c r="R145" s="83"/>
      <c r="S145" s="83"/>
      <c r="T145" s="83"/>
      <c r="U145" s="99">
        <f>COUNTIF(通讯通路门店!$S:$S,$G145)</f>
        <v>0</v>
      </c>
      <c r="V145" s="99">
        <f>COUNTIFS(通讯通路门店!$S:$S,$G145,通讯通路门店!$J:$J,"综合卖场")</f>
        <v>0</v>
      </c>
      <c r="W145" s="99">
        <f>SUMIFS(通讯通路门店!$AJ:$AJ,通讯通路门店!$S:$S,通讯客户沙盘!$G145)</f>
        <v>0</v>
      </c>
      <c r="X145" s="99">
        <f t="shared" si="10"/>
        <v>0</v>
      </c>
      <c r="Y145" s="99">
        <f>COUNTIFS(通讯通路门店!$S:$S,$G145,通讯通路门店!$J:$J,"荣耀体验店")+COUNTIFS(通讯通路门店!$S:$S,$G145,通讯通路门店!$J:$J,"荣耀授权专卖店")</f>
        <v>0</v>
      </c>
      <c r="Z145" s="99">
        <f>COUNTIFS(通讯通路门店!$S:$S,$G145,通讯通路门店!$J:$J,"VIVO体验店")</f>
        <v>0</v>
      </c>
      <c r="AA145" s="99">
        <f>COUNTIFS(通讯通路门店!$S:$S,$G145,通讯通路门店!$J:$J,"OPPO体验店")</f>
        <v>0</v>
      </c>
      <c r="AB145" s="99">
        <f>COUNTIFS(通讯通路门店!$S:$S,$G145,通讯通路门店!$J:$J,"华为授权体验店")+COUNTIFS(通讯通路门店!$S:$S,$G145,通讯通路门店!$J:$J,"华为堡垒店")</f>
        <v>0</v>
      </c>
      <c r="AC145" s="99">
        <f>COUNTIFS(通讯通路门店!$S:$S,$G145,通讯通路门店!$J:$J,"小米体验店")</f>
        <v>0</v>
      </c>
      <c r="AD145" s="99">
        <f>COUNTIFS(通讯通路门店!$S:$S,$G145,通讯通路门店!$J:$J,"苹果体验店")</f>
        <v>0</v>
      </c>
      <c r="AE145" s="99">
        <f>COUNTIFS(通讯通路门店!$S:$S,$G145,通讯通路门店!$J:$J,"其他品牌专卖店")</f>
        <v>0</v>
      </c>
      <c r="AF145" s="99">
        <f>SUMIFS(通讯通路门店!$BI:$BI,通讯通路门店!$S:$S,$G145)</f>
        <v>0</v>
      </c>
      <c r="AG145" s="99">
        <f>SUMIFS(通讯通路门店!$BH:$BH,通讯通路门店!$S:$S,$G145)</f>
        <v>0</v>
      </c>
      <c r="AH145" s="99">
        <f t="shared" si="11"/>
        <v>0</v>
      </c>
      <c r="AI145" s="99">
        <f>SUMIFS(通讯通路门店!$BB:$BB,通讯通路门店!$S:$S,$G145)</f>
        <v>0</v>
      </c>
      <c r="AJ145" s="99">
        <f>SUMIFS(通讯通路门店!$BE:$BE,通讯通路门店!$S:$S,$G145)</f>
        <v>0</v>
      </c>
      <c r="AK145" s="99">
        <f>SUMIFS(通讯通路门店!$BG:$BG,通讯通路门店!$S:$S,$G145)</f>
        <v>0</v>
      </c>
      <c r="AL145" s="99">
        <f>SUMIFS(通讯通路门店!$BC:$BC,通讯通路门店!$S:$S,$G145)</f>
        <v>0</v>
      </c>
      <c r="AM145" s="99">
        <f>SUMIFS(通讯通路门店!$BD:$BD,通讯通路门店!$S:$S,$G145)</f>
        <v>0</v>
      </c>
      <c r="AN145" s="99">
        <f>SUMIFS(通讯通路门店!$BF:$BF,通讯通路门店!$S:$S,$G145)</f>
        <v>0</v>
      </c>
      <c r="AO145" s="99">
        <f t="shared" si="12"/>
        <v>0</v>
      </c>
      <c r="AP145" s="99">
        <f>SUMIFS(通讯通路门店!$K:$K,通讯通路门店!$S:$S,$G145)</f>
        <v>0</v>
      </c>
      <c r="AQ145" s="83"/>
      <c r="AR145" s="99">
        <f>SUMIFS(通讯通路门店!$T:$T,通讯通路门店!$S:$S,$G145)</f>
        <v>0</v>
      </c>
      <c r="AS145" s="99">
        <f>SUMIFS(通讯通路门店!$U:$U,通讯通路门店!$S:$S,$G145)</f>
        <v>0</v>
      </c>
      <c r="AT145" s="99">
        <f>SUMIFS(通讯通路门店!$V:$V,通讯通路门店!$S:$S,$G145)</f>
        <v>0</v>
      </c>
      <c r="AU145" s="99">
        <f>SUMIFS(通讯通路门店!$W:$W,通讯通路门店!$S:$S,$G145)</f>
        <v>0</v>
      </c>
      <c r="AV145" s="99">
        <f>SUMIFS(通讯通路门店!$Z:$Z,通讯通路门店!$S:$S,$G145)</f>
        <v>0</v>
      </c>
      <c r="AW145" s="99">
        <f>SUMIFS(通讯通路门店!$AB:$AB,通讯通路门店!$S:$S,$G145)</f>
        <v>0</v>
      </c>
      <c r="AX145" s="99">
        <f>SUMIFS(通讯通路门店!$X:$X,通讯通路门店!$S:$S,$G145)</f>
        <v>0</v>
      </c>
      <c r="AY145" s="99">
        <f>SUMIFS(通讯通路门店!$Y:$Y,通讯通路门店!$S:$S,$G145)</f>
        <v>0</v>
      </c>
      <c r="AZ145" s="99">
        <f>SUMIFS(通讯通路门店!$AA:$AA,通讯通路门店!$S:$S,$G145)</f>
        <v>0</v>
      </c>
      <c r="BA145" s="99">
        <f t="shared" si="13"/>
        <v>0</v>
      </c>
      <c r="BB145" s="99">
        <f t="shared" si="14"/>
        <v>0</v>
      </c>
      <c r="BC145" s="99">
        <f>SUMIFS(通讯通路门店!$W:$W,通讯通路门店!$S:$S,$G145,通讯通路门店!$J:$J,"荣耀体验店")+SUMIFS(通讯通路门店!$W:$W,通讯通路门店!$S:$S,$G145,通讯通路门店!$J:$J,"荣耀授权专卖店")</f>
        <v>0</v>
      </c>
      <c r="BD145" s="99">
        <f>SUMIFS(通讯通路门店!$Z:$Z,通讯通路门店!$S:$S,$G145,通讯通路门店!$J:$J,"VIVO体验店")</f>
        <v>0</v>
      </c>
      <c r="BE145" s="99">
        <f>SUMIFS(通讯通路门店!$AB:$AB,通讯通路门店!$S:$S,$G145,通讯通路门店!$J:$J,"OPPO体验店")</f>
        <v>0</v>
      </c>
      <c r="BF145" s="99">
        <f>SUMIFS(通讯通路门店!$X:$X,通讯通路门店!$S:$S,$G145,通讯通路门店!$J:$J,"华为授权体验店")+SUMIFS(通讯通路门店!$AA:$AA,通讯通路门店!$S:$S,$G145,通讯通路门店!$J:$J,"华为堡垒店")</f>
        <v>0</v>
      </c>
      <c r="BG145" s="99">
        <f>SUMIFS(通讯通路门店!$Y:$Y,通讯通路门店!$S:$S,$G145,通讯通路门店!$J:$J,"小米体验店")</f>
        <v>0</v>
      </c>
      <c r="BH145" s="99">
        <f>SUMIFS(通讯通路门店!$AA:$AA,通讯通路门店!$S:$S,$G145,通讯通路门店!$J:$J,"苹果体验店")</f>
        <v>0</v>
      </c>
      <c r="BI145" s="99">
        <f>SUMIFS(通讯通路门店!$K:$K,通讯通路门店!$S:$S,$G145,通讯通路门店!$J:$J,"其他品牌专卖店")</f>
        <v>0</v>
      </c>
      <c r="BJ145" s="99">
        <f>SUMIFS(通讯通路门店!$AC:$AC,通讯通路门店!$S:$S,$G145)</f>
        <v>0</v>
      </c>
      <c r="BK145" s="99">
        <f>SUMIFS(通讯通路门店!$AD:$AD,通讯通路门店!$S:$S,$G145)</f>
        <v>0</v>
      </c>
      <c r="BL145" s="99">
        <f>SUMIFS(通讯通路门店!$AE:$AE,通讯通路门店!$S:$S,$G145)</f>
        <v>0</v>
      </c>
      <c r="BM145" s="99">
        <f>SUMIFS(通讯通路门店!$AF:$AF,通讯通路门店!$S:$S,$G145)</f>
        <v>0</v>
      </c>
      <c r="BN145" s="99">
        <f>SUMIFS(通讯通路门店!$AG:$AG,通讯通路门店!$S:$S,$G145)</f>
        <v>0</v>
      </c>
      <c r="BO145" s="99">
        <f>SUMIFS(通讯通路门店!$AH:$AH,通讯通路门店!$S:$S,$G145)</f>
        <v>0</v>
      </c>
      <c r="BP145" s="99">
        <f>SUMIFS(通讯通路门店!$AI:$AI,通讯通路门店!$S:$S,$G145)</f>
        <v>0</v>
      </c>
      <c r="BQ145" s="83"/>
    </row>
    <row r="146" spans="1:69">
      <c r="A146" s="99" t="str">
        <f>IFERROR(_xlfn.XLOOKUP($G146,通讯通路门店!$S$4:$S$993933,通讯通路门店!$A$4:$A$993933,0,0),"")</f>
        <v/>
      </c>
      <c r="B146" s="99" t="str">
        <f>IFERROR(_xlfn.XLOOKUP($G146,通讯通路门店!$S$4:$S$993933,通讯通路门店!$B$4:$B$993933,0,0),"")</f>
        <v/>
      </c>
      <c r="C146" s="99" t="str">
        <f>IFERROR(_xlfn.XLOOKUP($G146,通讯通路门店!$S$4:$S$993933,通讯通路门店!$C$4:$C$993933,0,0),"")</f>
        <v/>
      </c>
      <c r="D146" s="99" t="str">
        <f>IFERROR(_xlfn.XLOOKUP($G146,通讯通路门店!$S$4:$S$993933,通讯通路门店!$D$4:$D$993933,0,0),"")</f>
        <v/>
      </c>
      <c r="E146" s="83"/>
      <c r="F146" s="83"/>
      <c r="G146" s="101" t="e">
        <v>#N/A</v>
      </c>
      <c r="H146" s="102" t="str">
        <f>IFERROR(_xlfn.XLOOKUP($G146,通讯通路门店!$S$4:$S$993933,通讯通路门店!$R$4:$R$993933,0,0),"")</f>
        <v/>
      </c>
      <c r="I146" s="83"/>
      <c r="J146" s="83"/>
      <c r="K146" s="83"/>
      <c r="L146" s="83"/>
      <c r="M146" s="83"/>
      <c r="N146" s="83"/>
      <c r="O146" s="83"/>
      <c r="P146" s="83"/>
      <c r="Q146" s="83"/>
      <c r="R146" s="83"/>
      <c r="S146" s="83"/>
      <c r="T146" s="83"/>
      <c r="U146" s="99">
        <f>COUNTIF(通讯通路门店!$S:$S,$G146)</f>
        <v>0</v>
      </c>
      <c r="V146" s="99">
        <f>COUNTIFS(通讯通路门店!$S:$S,$G146,通讯通路门店!$J:$J,"综合卖场")</f>
        <v>0</v>
      </c>
      <c r="W146" s="99">
        <f>SUMIFS(通讯通路门店!$AJ:$AJ,通讯通路门店!$S:$S,通讯客户沙盘!$G146)</f>
        <v>0</v>
      </c>
      <c r="X146" s="99">
        <f t="shared" si="10"/>
        <v>0</v>
      </c>
      <c r="Y146" s="99">
        <f>COUNTIFS(通讯通路门店!$S:$S,$G146,通讯通路门店!$J:$J,"荣耀体验店")+COUNTIFS(通讯通路门店!$S:$S,$G146,通讯通路门店!$J:$J,"荣耀授权专卖店")</f>
        <v>0</v>
      </c>
      <c r="Z146" s="99">
        <f>COUNTIFS(通讯通路门店!$S:$S,$G146,通讯通路门店!$J:$J,"VIVO体验店")</f>
        <v>0</v>
      </c>
      <c r="AA146" s="99">
        <f>COUNTIFS(通讯通路门店!$S:$S,$G146,通讯通路门店!$J:$J,"OPPO体验店")</f>
        <v>0</v>
      </c>
      <c r="AB146" s="99">
        <f>COUNTIFS(通讯通路门店!$S:$S,$G146,通讯通路门店!$J:$J,"华为授权体验店")+COUNTIFS(通讯通路门店!$S:$S,$G146,通讯通路门店!$J:$J,"华为堡垒店")</f>
        <v>0</v>
      </c>
      <c r="AC146" s="99">
        <f>COUNTIFS(通讯通路门店!$S:$S,$G146,通讯通路门店!$J:$J,"小米体验店")</f>
        <v>0</v>
      </c>
      <c r="AD146" s="99">
        <f>COUNTIFS(通讯通路门店!$S:$S,$G146,通讯通路门店!$J:$J,"苹果体验店")</f>
        <v>0</v>
      </c>
      <c r="AE146" s="99">
        <f>COUNTIFS(通讯通路门店!$S:$S,$G146,通讯通路门店!$J:$J,"其他品牌专卖店")</f>
        <v>0</v>
      </c>
      <c r="AF146" s="99">
        <f>SUMIFS(通讯通路门店!$BI:$BI,通讯通路门店!$S:$S,$G146)</f>
        <v>0</v>
      </c>
      <c r="AG146" s="99">
        <f>SUMIFS(通讯通路门店!$BH:$BH,通讯通路门店!$S:$S,$G146)</f>
        <v>0</v>
      </c>
      <c r="AH146" s="99">
        <f t="shared" si="11"/>
        <v>0</v>
      </c>
      <c r="AI146" s="99">
        <f>SUMIFS(通讯通路门店!$BB:$BB,通讯通路门店!$S:$S,$G146)</f>
        <v>0</v>
      </c>
      <c r="AJ146" s="99">
        <f>SUMIFS(通讯通路门店!$BE:$BE,通讯通路门店!$S:$S,$G146)</f>
        <v>0</v>
      </c>
      <c r="AK146" s="99">
        <f>SUMIFS(通讯通路门店!$BG:$BG,通讯通路门店!$S:$S,$G146)</f>
        <v>0</v>
      </c>
      <c r="AL146" s="99">
        <f>SUMIFS(通讯通路门店!$BC:$BC,通讯通路门店!$S:$S,$G146)</f>
        <v>0</v>
      </c>
      <c r="AM146" s="99">
        <f>SUMIFS(通讯通路门店!$BD:$BD,通讯通路门店!$S:$S,$G146)</f>
        <v>0</v>
      </c>
      <c r="AN146" s="99">
        <f>SUMIFS(通讯通路门店!$BF:$BF,通讯通路门店!$S:$S,$G146)</f>
        <v>0</v>
      </c>
      <c r="AO146" s="99">
        <f t="shared" si="12"/>
        <v>0</v>
      </c>
      <c r="AP146" s="99">
        <f>SUMIFS(通讯通路门店!$K:$K,通讯通路门店!$S:$S,$G146)</f>
        <v>0</v>
      </c>
      <c r="AQ146" s="83"/>
      <c r="AR146" s="99">
        <f>SUMIFS(通讯通路门店!$T:$T,通讯通路门店!$S:$S,$G146)</f>
        <v>0</v>
      </c>
      <c r="AS146" s="99">
        <f>SUMIFS(通讯通路门店!$U:$U,通讯通路门店!$S:$S,$G146)</f>
        <v>0</v>
      </c>
      <c r="AT146" s="99">
        <f>SUMIFS(通讯通路门店!$V:$V,通讯通路门店!$S:$S,$G146)</f>
        <v>0</v>
      </c>
      <c r="AU146" s="99">
        <f>SUMIFS(通讯通路门店!$W:$W,通讯通路门店!$S:$S,$G146)</f>
        <v>0</v>
      </c>
      <c r="AV146" s="99">
        <f>SUMIFS(通讯通路门店!$Z:$Z,通讯通路门店!$S:$S,$G146)</f>
        <v>0</v>
      </c>
      <c r="AW146" s="99">
        <f>SUMIFS(通讯通路门店!$AB:$AB,通讯通路门店!$S:$S,$G146)</f>
        <v>0</v>
      </c>
      <c r="AX146" s="99">
        <f>SUMIFS(通讯通路门店!$X:$X,通讯通路门店!$S:$S,$G146)</f>
        <v>0</v>
      </c>
      <c r="AY146" s="99">
        <f>SUMIFS(通讯通路门店!$Y:$Y,通讯通路门店!$S:$S,$G146)</f>
        <v>0</v>
      </c>
      <c r="AZ146" s="99">
        <f>SUMIFS(通讯通路门店!$AA:$AA,通讯通路门店!$S:$S,$G146)</f>
        <v>0</v>
      </c>
      <c r="BA146" s="99">
        <f t="shared" si="13"/>
        <v>0</v>
      </c>
      <c r="BB146" s="99">
        <f t="shared" si="14"/>
        <v>0</v>
      </c>
      <c r="BC146" s="99">
        <f>SUMIFS(通讯通路门店!$W:$W,通讯通路门店!$S:$S,$G146,通讯通路门店!$J:$J,"荣耀体验店")+SUMIFS(通讯通路门店!$W:$W,通讯通路门店!$S:$S,$G146,通讯通路门店!$J:$J,"荣耀授权专卖店")</f>
        <v>0</v>
      </c>
      <c r="BD146" s="99">
        <f>SUMIFS(通讯通路门店!$Z:$Z,通讯通路门店!$S:$S,$G146,通讯通路门店!$J:$J,"VIVO体验店")</f>
        <v>0</v>
      </c>
      <c r="BE146" s="99">
        <f>SUMIFS(通讯通路门店!$AB:$AB,通讯通路门店!$S:$S,$G146,通讯通路门店!$J:$J,"OPPO体验店")</f>
        <v>0</v>
      </c>
      <c r="BF146" s="99">
        <f>SUMIFS(通讯通路门店!$X:$X,通讯通路门店!$S:$S,$G146,通讯通路门店!$J:$J,"华为授权体验店")+SUMIFS(通讯通路门店!$AA:$AA,通讯通路门店!$S:$S,$G146,通讯通路门店!$J:$J,"华为堡垒店")</f>
        <v>0</v>
      </c>
      <c r="BG146" s="99">
        <f>SUMIFS(通讯通路门店!$Y:$Y,通讯通路门店!$S:$S,$G146,通讯通路门店!$J:$J,"小米体验店")</f>
        <v>0</v>
      </c>
      <c r="BH146" s="99">
        <f>SUMIFS(通讯通路门店!$AA:$AA,通讯通路门店!$S:$S,$G146,通讯通路门店!$J:$J,"苹果体验店")</f>
        <v>0</v>
      </c>
      <c r="BI146" s="99">
        <f>SUMIFS(通讯通路门店!$K:$K,通讯通路门店!$S:$S,$G146,通讯通路门店!$J:$J,"其他品牌专卖店")</f>
        <v>0</v>
      </c>
      <c r="BJ146" s="99">
        <f>SUMIFS(通讯通路门店!$AC:$AC,通讯通路门店!$S:$S,$G146)</f>
        <v>0</v>
      </c>
      <c r="BK146" s="99">
        <f>SUMIFS(通讯通路门店!$AD:$AD,通讯通路门店!$S:$S,$G146)</f>
        <v>0</v>
      </c>
      <c r="BL146" s="99">
        <f>SUMIFS(通讯通路门店!$AE:$AE,通讯通路门店!$S:$S,$G146)</f>
        <v>0</v>
      </c>
      <c r="BM146" s="99">
        <f>SUMIFS(通讯通路门店!$AF:$AF,通讯通路门店!$S:$S,$G146)</f>
        <v>0</v>
      </c>
      <c r="BN146" s="99">
        <f>SUMIFS(通讯通路门店!$AG:$AG,通讯通路门店!$S:$S,$G146)</f>
        <v>0</v>
      </c>
      <c r="BO146" s="99">
        <f>SUMIFS(通讯通路门店!$AH:$AH,通讯通路门店!$S:$S,$G146)</f>
        <v>0</v>
      </c>
      <c r="BP146" s="99">
        <f>SUMIFS(通讯通路门店!$AI:$AI,通讯通路门店!$S:$S,$G146)</f>
        <v>0</v>
      </c>
      <c r="BQ146" s="83"/>
    </row>
    <row r="147" spans="1:69">
      <c r="A147" s="99" t="str">
        <f>IFERROR(_xlfn.XLOOKUP($G147,通讯通路门店!$S$4:$S$993933,通讯通路门店!$A$4:$A$993933,0,0),"")</f>
        <v/>
      </c>
      <c r="B147" s="99" t="str">
        <f>IFERROR(_xlfn.XLOOKUP($G147,通讯通路门店!$S$4:$S$993933,通讯通路门店!$B$4:$B$993933,0,0),"")</f>
        <v/>
      </c>
      <c r="C147" s="99" t="str">
        <f>IFERROR(_xlfn.XLOOKUP($G147,通讯通路门店!$S$4:$S$993933,通讯通路门店!$C$4:$C$993933,0,0),"")</f>
        <v/>
      </c>
      <c r="D147" s="99" t="str">
        <f>IFERROR(_xlfn.XLOOKUP($G147,通讯通路门店!$S$4:$S$993933,通讯通路门店!$D$4:$D$993933,0,0),"")</f>
        <v/>
      </c>
      <c r="E147" s="83"/>
      <c r="F147" s="83"/>
      <c r="G147" s="101" t="e">
        <v>#N/A</v>
      </c>
      <c r="H147" s="102" t="str">
        <f>IFERROR(_xlfn.XLOOKUP($G147,通讯通路门店!$S$4:$S$993933,通讯通路门店!$R$4:$R$993933,0,0),"")</f>
        <v/>
      </c>
      <c r="I147" s="83"/>
      <c r="J147" s="83"/>
      <c r="K147" s="83"/>
      <c r="L147" s="83"/>
      <c r="M147" s="83"/>
      <c r="N147" s="83"/>
      <c r="O147" s="83"/>
      <c r="P147" s="83"/>
      <c r="Q147" s="83"/>
      <c r="R147" s="83"/>
      <c r="S147" s="83"/>
      <c r="T147" s="83"/>
      <c r="U147" s="99">
        <f>COUNTIF(通讯通路门店!$S:$S,$G147)</f>
        <v>0</v>
      </c>
      <c r="V147" s="99">
        <f>COUNTIFS(通讯通路门店!$S:$S,$G147,通讯通路门店!$J:$J,"综合卖场")</f>
        <v>0</v>
      </c>
      <c r="W147" s="99">
        <f>SUMIFS(通讯通路门店!$AJ:$AJ,通讯通路门店!$S:$S,通讯客户沙盘!$G147)</f>
        <v>0</v>
      </c>
      <c r="X147" s="99">
        <f t="shared" si="10"/>
        <v>0</v>
      </c>
      <c r="Y147" s="99">
        <f>COUNTIFS(通讯通路门店!$S:$S,$G147,通讯通路门店!$J:$J,"荣耀体验店")+COUNTIFS(通讯通路门店!$S:$S,$G147,通讯通路门店!$J:$J,"荣耀授权专卖店")</f>
        <v>0</v>
      </c>
      <c r="Z147" s="99">
        <f>COUNTIFS(通讯通路门店!$S:$S,$G147,通讯通路门店!$J:$J,"VIVO体验店")</f>
        <v>0</v>
      </c>
      <c r="AA147" s="99">
        <f>COUNTIFS(通讯通路门店!$S:$S,$G147,通讯通路门店!$J:$J,"OPPO体验店")</f>
        <v>0</v>
      </c>
      <c r="AB147" s="99">
        <f>COUNTIFS(通讯通路门店!$S:$S,$G147,通讯通路门店!$J:$J,"华为授权体验店")+COUNTIFS(通讯通路门店!$S:$S,$G147,通讯通路门店!$J:$J,"华为堡垒店")</f>
        <v>0</v>
      </c>
      <c r="AC147" s="99">
        <f>COUNTIFS(通讯通路门店!$S:$S,$G147,通讯通路门店!$J:$J,"小米体验店")</f>
        <v>0</v>
      </c>
      <c r="AD147" s="99">
        <f>COUNTIFS(通讯通路门店!$S:$S,$G147,通讯通路门店!$J:$J,"苹果体验店")</f>
        <v>0</v>
      </c>
      <c r="AE147" s="99">
        <f>COUNTIFS(通讯通路门店!$S:$S,$G147,通讯通路门店!$J:$J,"其他品牌专卖店")</f>
        <v>0</v>
      </c>
      <c r="AF147" s="99">
        <f>SUMIFS(通讯通路门店!$BI:$BI,通讯通路门店!$S:$S,$G147)</f>
        <v>0</v>
      </c>
      <c r="AG147" s="99">
        <f>SUMIFS(通讯通路门店!$BH:$BH,通讯通路门店!$S:$S,$G147)</f>
        <v>0</v>
      </c>
      <c r="AH147" s="99">
        <f t="shared" si="11"/>
        <v>0</v>
      </c>
      <c r="AI147" s="99">
        <f>SUMIFS(通讯通路门店!$BB:$BB,通讯通路门店!$S:$S,$G147)</f>
        <v>0</v>
      </c>
      <c r="AJ147" s="99">
        <f>SUMIFS(通讯通路门店!$BE:$BE,通讯通路门店!$S:$S,$G147)</f>
        <v>0</v>
      </c>
      <c r="AK147" s="99">
        <f>SUMIFS(通讯通路门店!$BG:$BG,通讯通路门店!$S:$S,$G147)</f>
        <v>0</v>
      </c>
      <c r="AL147" s="99">
        <f>SUMIFS(通讯通路门店!$BC:$BC,通讯通路门店!$S:$S,$G147)</f>
        <v>0</v>
      </c>
      <c r="AM147" s="99">
        <f>SUMIFS(通讯通路门店!$BD:$BD,通讯通路门店!$S:$S,$G147)</f>
        <v>0</v>
      </c>
      <c r="AN147" s="99">
        <f>SUMIFS(通讯通路门店!$BF:$BF,通讯通路门店!$S:$S,$G147)</f>
        <v>0</v>
      </c>
      <c r="AO147" s="99">
        <f t="shared" si="12"/>
        <v>0</v>
      </c>
      <c r="AP147" s="99">
        <f>SUMIFS(通讯通路门店!$K:$K,通讯通路门店!$S:$S,$G147)</f>
        <v>0</v>
      </c>
      <c r="AQ147" s="83"/>
      <c r="AR147" s="99">
        <f>SUMIFS(通讯通路门店!$T:$T,通讯通路门店!$S:$S,$G147)</f>
        <v>0</v>
      </c>
      <c r="AS147" s="99">
        <f>SUMIFS(通讯通路门店!$U:$U,通讯通路门店!$S:$S,$G147)</f>
        <v>0</v>
      </c>
      <c r="AT147" s="99">
        <f>SUMIFS(通讯通路门店!$V:$V,通讯通路门店!$S:$S,$G147)</f>
        <v>0</v>
      </c>
      <c r="AU147" s="99">
        <f>SUMIFS(通讯通路门店!$W:$W,通讯通路门店!$S:$S,$G147)</f>
        <v>0</v>
      </c>
      <c r="AV147" s="99">
        <f>SUMIFS(通讯通路门店!$Z:$Z,通讯通路门店!$S:$S,$G147)</f>
        <v>0</v>
      </c>
      <c r="AW147" s="99">
        <f>SUMIFS(通讯通路门店!$AB:$AB,通讯通路门店!$S:$S,$G147)</f>
        <v>0</v>
      </c>
      <c r="AX147" s="99">
        <f>SUMIFS(通讯通路门店!$X:$X,通讯通路门店!$S:$S,$G147)</f>
        <v>0</v>
      </c>
      <c r="AY147" s="99">
        <f>SUMIFS(通讯通路门店!$Y:$Y,通讯通路门店!$S:$S,$G147)</f>
        <v>0</v>
      </c>
      <c r="AZ147" s="99">
        <f>SUMIFS(通讯通路门店!$AA:$AA,通讯通路门店!$S:$S,$G147)</f>
        <v>0</v>
      </c>
      <c r="BA147" s="99">
        <f t="shared" si="13"/>
        <v>0</v>
      </c>
      <c r="BB147" s="99">
        <f t="shared" si="14"/>
        <v>0</v>
      </c>
      <c r="BC147" s="99">
        <f>SUMIFS(通讯通路门店!$W:$W,通讯通路门店!$S:$S,$G147,通讯通路门店!$J:$J,"荣耀体验店")+SUMIFS(通讯通路门店!$W:$W,通讯通路门店!$S:$S,$G147,通讯通路门店!$J:$J,"荣耀授权专卖店")</f>
        <v>0</v>
      </c>
      <c r="BD147" s="99">
        <f>SUMIFS(通讯通路门店!$Z:$Z,通讯通路门店!$S:$S,$G147,通讯通路门店!$J:$J,"VIVO体验店")</f>
        <v>0</v>
      </c>
      <c r="BE147" s="99">
        <f>SUMIFS(通讯通路门店!$AB:$AB,通讯通路门店!$S:$S,$G147,通讯通路门店!$J:$J,"OPPO体验店")</f>
        <v>0</v>
      </c>
      <c r="BF147" s="99">
        <f>SUMIFS(通讯通路门店!$X:$X,通讯通路门店!$S:$S,$G147,通讯通路门店!$J:$J,"华为授权体验店")+SUMIFS(通讯通路门店!$AA:$AA,通讯通路门店!$S:$S,$G147,通讯通路门店!$J:$J,"华为堡垒店")</f>
        <v>0</v>
      </c>
      <c r="BG147" s="99">
        <f>SUMIFS(通讯通路门店!$Y:$Y,通讯通路门店!$S:$S,$G147,通讯通路门店!$J:$J,"小米体验店")</f>
        <v>0</v>
      </c>
      <c r="BH147" s="99">
        <f>SUMIFS(通讯通路门店!$AA:$AA,通讯通路门店!$S:$S,$G147,通讯通路门店!$J:$J,"苹果体验店")</f>
        <v>0</v>
      </c>
      <c r="BI147" s="99">
        <f>SUMIFS(通讯通路门店!$K:$K,通讯通路门店!$S:$S,$G147,通讯通路门店!$J:$J,"其他品牌专卖店")</f>
        <v>0</v>
      </c>
      <c r="BJ147" s="99">
        <f>SUMIFS(通讯通路门店!$AC:$AC,通讯通路门店!$S:$S,$G147)</f>
        <v>0</v>
      </c>
      <c r="BK147" s="99">
        <f>SUMIFS(通讯通路门店!$AD:$AD,通讯通路门店!$S:$S,$G147)</f>
        <v>0</v>
      </c>
      <c r="BL147" s="99">
        <f>SUMIFS(通讯通路门店!$AE:$AE,通讯通路门店!$S:$S,$G147)</f>
        <v>0</v>
      </c>
      <c r="BM147" s="99">
        <f>SUMIFS(通讯通路门店!$AF:$AF,通讯通路门店!$S:$S,$G147)</f>
        <v>0</v>
      </c>
      <c r="BN147" s="99">
        <f>SUMIFS(通讯通路门店!$AG:$AG,通讯通路门店!$S:$S,$G147)</f>
        <v>0</v>
      </c>
      <c r="BO147" s="99">
        <f>SUMIFS(通讯通路门店!$AH:$AH,通讯通路门店!$S:$S,$G147)</f>
        <v>0</v>
      </c>
      <c r="BP147" s="99">
        <f>SUMIFS(通讯通路门店!$AI:$AI,通讯通路门店!$S:$S,$G147)</f>
        <v>0</v>
      </c>
      <c r="BQ147" s="83"/>
    </row>
    <row r="148" spans="1:69">
      <c r="A148" s="99" t="str">
        <f>IFERROR(_xlfn.XLOOKUP($G148,通讯通路门店!$S$4:$S$993933,通讯通路门店!$A$4:$A$993933,0,0),"")</f>
        <v/>
      </c>
      <c r="B148" s="99" t="str">
        <f>IFERROR(_xlfn.XLOOKUP($G148,通讯通路门店!$S$4:$S$993933,通讯通路门店!$B$4:$B$993933,0,0),"")</f>
        <v/>
      </c>
      <c r="C148" s="99" t="str">
        <f>IFERROR(_xlfn.XLOOKUP($G148,通讯通路门店!$S$4:$S$993933,通讯通路门店!$C$4:$C$993933,0,0),"")</f>
        <v/>
      </c>
      <c r="D148" s="99" t="str">
        <f>IFERROR(_xlfn.XLOOKUP($G148,通讯通路门店!$S$4:$S$993933,通讯通路门店!$D$4:$D$993933,0,0),"")</f>
        <v/>
      </c>
      <c r="E148" s="83"/>
      <c r="F148" s="83"/>
      <c r="G148" s="101" t="e">
        <v>#N/A</v>
      </c>
      <c r="H148" s="102" t="str">
        <f>IFERROR(_xlfn.XLOOKUP($G148,通讯通路门店!$S$4:$S$993933,通讯通路门店!$R$4:$R$993933,0,0),"")</f>
        <v/>
      </c>
      <c r="I148" s="83"/>
      <c r="J148" s="83"/>
      <c r="K148" s="83"/>
      <c r="L148" s="83"/>
      <c r="M148" s="83"/>
      <c r="N148" s="83"/>
      <c r="O148" s="83"/>
      <c r="P148" s="83"/>
      <c r="Q148" s="83"/>
      <c r="R148" s="83"/>
      <c r="S148" s="83"/>
      <c r="T148" s="83"/>
      <c r="U148" s="99">
        <f>COUNTIF(通讯通路门店!$S:$S,$G148)</f>
        <v>0</v>
      </c>
      <c r="V148" s="99">
        <f>COUNTIFS(通讯通路门店!$S:$S,$G148,通讯通路门店!$J:$J,"综合卖场")</f>
        <v>0</v>
      </c>
      <c r="W148" s="99">
        <f>SUMIFS(通讯通路门店!$AJ:$AJ,通讯通路门店!$S:$S,通讯客户沙盘!$G148)</f>
        <v>0</v>
      </c>
      <c r="X148" s="99">
        <f t="shared" si="10"/>
        <v>0</v>
      </c>
      <c r="Y148" s="99">
        <f>COUNTIFS(通讯通路门店!$S:$S,$G148,通讯通路门店!$J:$J,"荣耀体验店")+COUNTIFS(通讯通路门店!$S:$S,$G148,通讯通路门店!$J:$J,"荣耀授权专卖店")</f>
        <v>0</v>
      </c>
      <c r="Z148" s="99">
        <f>COUNTIFS(通讯通路门店!$S:$S,$G148,通讯通路门店!$J:$J,"VIVO体验店")</f>
        <v>0</v>
      </c>
      <c r="AA148" s="99">
        <f>COUNTIFS(通讯通路门店!$S:$S,$G148,通讯通路门店!$J:$J,"OPPO体验店")</f>
        <v>0</v>
      </c>
      <c r="AB148" s="99">
        <f>COUNTIFS(通讯通路门店!$S:$S,$G148,通讯通路门店!$J:$J,"华为授权体验店")+COUNTIFS(通讯通路门店!$S:$S,$G148,通讯通路门店!$J:$J,"华为堡垒店")</f>
        <v>0</v>
      </c>
      <c r="AC148" s="99">
        <f>COUNTIFS(通讯通路门店!$S:$S,$G148,通讯通路门店!$J:$J,"小米体验店")</f>
        <v>0</v>
      </c>
      <c r="AD148" s="99">
        <f>COUNTIFS(通讯通路门店!$S:$S,$G148,通讯通路门店!$J:$J,"苹果体验店")</f>
        <v>0</v>
      </c>
      <c r="AE148" s="99">
        <f>COUNTIFS(通讯通路门店!$S:$S,$G148,通讯通路门店!$J:$J,"其他品牌专卖店")</f>
        <v>0</v>
      </c>
      <c r="AF148" s="99">
        <f>SUMIFS(通讯通路门店!$BI:$BI,通讯通路门店!$S:$S,$G148)</f>
        <v>0</v>
      </c>
      <c r="AG148" s="99">
        <f>SUMIFS(通讯通路门店!$BH:$BH,通讯通路门店!$S:$S,$G148)</f>
        <v>0</v>
      </c>
      <c r="AH148" s="99">
        <f t="shared" si="11"/>
        <v>0</v>
      </c>
      <c r="AI148" s="99">
        <f>SUMIFS(通讯通路门店!$BB:$BB,通讯通路门店!$S:$S,$G148)</f>
        <v>0</v>
      </c>
      <c r="AJ148" s="99">
        <f>SUMIFS(通讯通路门店!$BE:$BE,通讯通路门店!$S:$S,$G148)</f>
        <v>0</v>
      </c>
      <c r="AK148" s="99">
        <f>SUMIFS(通讯通路门店!$BG:$BG,通讯通路门店!$S:$S,$G148)</f>
        <v>0</v>
      </c>
      <c r="AL148" s="99">
        <f>SUMIFS(通讯通路门店!$BC:$BC,通讯通路门店!$S:$S,$G148)</f>
        <v>0</v>
      </c>
      <c r="AM148" s="99">
        <f>SUMIFS(通讯通路门店!$BD:$BD,通讯通路门店!$S:$S,$G148)</f>
        <v>0</v>
      </c>
      <c r="AN148" s="99">
        <f>SUMIFS(通讯通路门店!$BF:$BF,通讯通路门店!$S:$S,$G148)</f>
        <v>0</v>
      </c>
      <c r="AO148" s="99">
        <f t="shared" si="12"/>
        <v>0</v>
      </c>
      <c r="AP148" s="99">
        <f>SUMIFS(通讯通路门店!$K:$K,通讯通路门店!$S:$S,$G148)</f>
        <v>0</v>
      </c>
      <c r="AQ148" s="83"/>
      <c r="AR148" s="99">
        <f>SUMIFS(通讯通路门店!$T:$T,通讯通路门店!$S:$S,$G148)</f>
        <v>0</v>
      </c>
      <c r="AS148" s="99">
        <f>SUMIFS(通讯通路门店!$U:$U,通讯通路门店!$S:$S,$G148)</f>
        <v>0</v>
      </c>
      <c r="AT148" s="99">
        <f>SUMIFS(通讯通路门店!$V:$V,通讯通路门店!$S:$S,$G148)</f>
        <v>0</v>
      </c>
      <c r="AU148" s="99">
        <f>SUMIFS(通讯通路门店!$W:$W,通讯通路门店!$S:$S,$G148)</f>
        <v>0</v>
      </c>
      <c r="AV148" s="99">
        <f>SUMIFS(通讯通路门店!$Z:$Z,通讯通路门店!$S:$S,$G148)</f>
        <v>0</v>
      </c>
      <c r="AW148" s="99">
        <f>SUMIFS(通讯通路门店!$AB:$AB,通讯通路门店!$S:$S,$G148)</f>
        <v>0</v>
      </c>
      <c r="AX148" s="99">
        <f>SUMIFS(通讯通路门店!$X:$X,通讯通路门店!$S:$S,$G148)</f>
        <v>0</v>
      </c>
      <c r="AY148" s="99">
        <f>SUMIFS(通讯通路门店!$Y:$Y,通讯通路门店!$S:$S,$G148)</f>
        <v>0</v>
      </c>
      <c r="AZ148" s="99">
        <f>SUMIFS(通讯通路门店!$AA:$AA,通讯通路门店!$S:$S,$G148)</f>
        <v>0</v>
      </c>
      <c r="BA148" s="99">
        <f t="shared" si="13"/>
        <v>0</v>
      </c>
      <c r="BB148" s="99">
        <f t="shared" si="14"/>
        <v>0</v>
      </c>
      <c r="BC148" s="99">
        <f>SUMIFS(通讯通路门店!$W:$W,通讯通路门店!$S:$S,$G148,通讯通路门店!$J:$J,"荣耀体验店")+SUMIFS(通讯通路门店!$W:$W,通讯通路门店!$S:$S,$G148,通讯通路门店!$J:$J,"荣耀授权专卖店")</f>
        <v>0</v>
      </c>
      <c r="BD148" s="99">
        <f>SUMIFS(通讯通路门店!$Z:$Z,通讯通路门店!$S:$S,$G148,通讯通路门店!$J:$J,"VIVO体验店")</f>
        <v>0</v>
      </c>
      <c r="BE148" s="99">
        <f>SUMIFS(通讯通路门店!$AB:$AB,通讯通路门店!$S:$S,$G148,通讯通路门店!$J:$J,"OPPO体验店")</f>
        <v>0</v>
      </c>
      <c r="BF148" s="99">
        <f>SUMIFS(通讯通路门店!$X:$X,通讯通路门店!$S:$S,$G148,通讯通路门店!$J:$J,"华为授权体验店")+SUMIFS(通讯通路门店!$AA:$AA,通讯通路门店!$S:$S,$G148,通讯通路门店!$J:$J,"华为堡垒店")</f>
        <v>0</v>
      </c>
      <c r="BG148" s="99">
        <f>SUMIFS(通讯通路门店!$Y:$Y,通讯通路门店!$S:$S,$G148,通讯通路门店!$J:$J,"小米体验店")</f>
        <v>0</v>
      </c>
      <c r="BH148" s="99">
        <f>SUMIFS(通讯通路门店!$AA:$AA,通讯通路门店!$S:$S,$G148,通讯通路门店!$J:$J,"苹果体验店")</f>
        <v>0</v>
      </c>
      <c r="BI148" s="99">
        <f>SUMIFS(通讯通路门店!$K:$K,通讯通路门店!$S:$S,$G148,通讯通路门店!$J:$J,"其他品牌专卖店")</f>
        <v>0</v>
      </c>
      <c r="BJ148" s="99">
        <f>SUMIFS(通讯通路门店!$AC:$AC,通讯通路门店!$S:$S,$G148)</f>
        <v>0</v>
      </c>
      <c r="BK148" s="99">
        <f>SUMIFS(通讯通路门店!$AD:$AD,通讯通路门店!$S:$S,$G148)</f>
        <v>0</v>
      </c>
      <c r="BL148" s="99">
        <f>SUMIFS(通讯通路门店!$AE:$AE,通讯通路门店!$S:$S,$G148)</f>
        <v>0</v>
      </c>
      <c r="BM148" s="99">
        <f>SUMIFS(通讯通路门店!$AF:$AF,通讯通路门店!$S:$S,$G148)</f>
        <v>0</v>
      </c>
      <c r="BN148" s="99">
        <f>SUMIFS(通讯通路门店!$AG:$AG,通讯通路门店!$S:$S,$G148)</f>
        <v>0</v>
      </c>
      <c r="BO148" s="99">
        <f>SUMIFS(通讯通路门店!$AH:$AH,通讯通路门店!$S:$S,$G148)</f>
        <v>0</v>
      </c>
      <c r="BP148" s="99">
        <f>SUMIFS(通讯通路门店!$AI:$AI,通讯通路门店!$S:$S,$G148)</f>
        <v>0</v>
      </c>
      <c r="BQ148" s="83"/>
    </row>
    <row r="149" spans="1:69">
      <c r="A149" s="99" t="str">
        <f>IFERROR(_xlfn.XLOOKUP($G149,通讯通路门店!$S$4:$S$993933,通讯通路门店!$A$4:$A$993933,0,0),"")</f>
        <v/>
      </c>
      <c r="B149" s="99" t="str">
        <f>IFERROR(_xlfn.XLOOKUP($G149,通讯通路门店!$S$4:$S$993933,通讯通路门店!$B$4:$B$993933,0,0),"")</f>
        <v/>
      </c>
      <c r="C149" s="99" t="str">
        <f>IFERROR(_xlfn.XLOOKUP($G149,通讯通路门店!$S$4:$S$993933,通讯通路门店!$C$4:$C$993933,0,0),"")</f>
        <v/>
      </c>
      <c r="D149" s="99" t="str">
        <f>IFERROR(_xlfn.XLOOKUP($G149,通讯通路门店!$S$4:$S$993933,通讯通路门店!$D$4:$D$993933,0,0),"")</f>
        <v/>
      </c>
      <c r="E149" s="83"/>
      <c r="F149" s="83"/>
      <c r="G149" s="101" t="e">
        <v>#N/A</v>
      </c>
      <c r="H149" s="102" t="str">
        <f>IFERROR(_xlfn.XLOOKUP($G149,通讯通路门店!$S$4:$S$993933,通讯通路门店!$R$4:$R$993933,0,0),"")</f>
        <v/>
      </c>
      <c r="I149" s="83"/>
      <c r="J149" s="83"/>
      <c r="K149" s="83"/>
      <c r="L149" s="83"/>
      <c r="M149" s="83"/>
      <c r="N149" s="83"/>
      <c r="O149" s="83"/>
      <c r="P149" s="83"/>
      <c r="Q149" s="83"/>
      <c r="R149" s="83"/>
      <c r="S149" s="83"/>
      <c r="T149" s="83"/>
      <c r="U149" s="99">
        <f>COUNTIF(通讯通路门店!$S:$S,$G149)</f>
        <v>0</v>
      </c>
      <c r="V149" s="99">
        <f>COUNTIFS(通讯通路门店!$S:$S,$G149,通讯通路门店!$J:$J,"综合卖场")</f>
        <v>0</v>
      </c>
      <c r="W149" s="99">
        <f>SUMIFS(通讯通路门店!$AJ:$AJ,通讯通路门店!$S:$S,通讯客户沙盘!$G149)</f>
        <v>0</v>
      </c>
      <c r="X149" s="99">
        <f t="shared" si="10"/>
        <v>0</v>
      </c>
      <c r="Y149" s="99">
        <f>COUNTIFS(通讯通路门店!$S:$S,$G149,通讯通路门店!$J:$J,"荣耀体验店")+COUNTIFS(通讯通路门店!$S:$S,$G149,通讯通路门店!$J:$J,"荣耀授权专卖店")</f>
        <v>0</v>
      </c>
      <c r="Z149" s="99">
        <f>COUNTIFS(通讯通路门店!$S:$S,$G149,通讯通路门店!$J:$J,"VIVO体验店")</f>
        <v>0</v>
      </c>
      <c r="AA149" s="99">
        <f>COUNTIFS(通讯通路门店!$S:$S,$G149,通讯通路门店!$J:$J,"OPPO体验店")</f>
        <v>0</v>
      </c>
      <c r="AB149" s="99">
        <f>COUNTIFS(通讯通路门店!$S:$S,$G149,通讯通路门店!$J:$J,"华为授权体验店")+COUNTIFS(通讯通路门店!$S:$S,$G149,通讯通路门店!$J:$J,"华为堡垒店")</f>
        <v>0</v>
      </c>
      <c r="AC149" s="99">
        <f>COUNTIFS(通讯通路门店!$S:$S,$G149,通讯通路门店!$J:$J,"小米体验店")</f>
        <v>0</v>
      </c>
      <c r="AD149" s="99">
        <f>COUNTIFS(通讯通路门店!$S:$S,$G149,通讯通路门店!$J:$J,"苹果体验店")</f>
        <v>0</v>
      </c>
      <c r="AE149" s="99">
        <f>COUNTIFS(通讯通路门店!$S:$S,$G149,通讯通路门店!$J:$J,"其他品牌专卖店")</f>
        <v>0</v>
      </c>
      <c r="AF149" s="99">
        <f>SUMIFS(通讯通路门店!$BI:$BI,通讯通路门店!$S:$S,$G149)</f>
        <v>0</v>
      </c>
      <c r="AG149" s="99">
        <f>SUMIFS(通讯通路门店!$BH:$BH,通讯通路门店!$S:$S,$G149)</f>
        <v>0</v>
      </c>
      <c r="AH149" s="99">
        <f t="shared" si="11"/>
        <v>0</v>
      </c>
      <c r="AI149" s="99">
        <f>SUMIFS(通讯通路门店!$BB:$BB,通讯通路门店!$S:$S,$G149)</f>
        <v>0</v>
      </c>
      <c r="AJ149" s="99">
        <f>SUMIFS(通讯通路门店!$BE:$BE,通讯通路门店!$S:$S,$G149)</f>
        <v>0</v>
      </c>
      <c r="AK149" s="99">
        <f>SUMIFS(通讯通路门店!$BG:$BG,通讯通路门店!$S:$S,$G149)</f>
        <v>0</v>
      </c>
      <c r="AL149" s="99">
        <f>SUMIFS(通讯通路门店!$BC:$BC,通讯通路门店!$S:$S,$G149)</f>
        <v>0</v>
      </c>
      <c r="AM149" s="99">
        <f>SUMIFS(通讯通路门店!$BD:$BD,通讯通路门店!$S:$S,$G149)</f>
        <v>0</v>
      </c>
      <c r="AN149" s="99">
        <f>SUMIFS(通讯通路门店!$BF:$BF,通讯通路门店!$S:$S,$G149)</f>
        <v>0</v>
      </c>
      <c r="AO149" s="99">
        <f t="shared" si="12"/>
        <v>0</v>
      </c>
      <c r="AP149" s="99">
        <f>SUMIFS(通讯通路门店!$K:$K,通讯通路门店!$S:$S,$G149)</f>
        <v>0</v>
      </c>
      <c r="AQ149" s="83"/>
      <c r="AR149" s="99">
        <f>SUMIFS(通讯通路门店!$T:$T,通讯通路门店!$S:$S,$G149)</f>
        <v>0</v>
      </c>
      <c r="AS149" s="99">
        <f>SUMIFS(通讯通路门店!$U:$U,通讯通路门店!$S:$S,$G149)</f>
        <v>0</v>
      </c>
      <c r="AT149" s="99">
        <f>SUMIFS(通讯通路门店!$V:$V,通讯通路门店!$S:$S,$G149)</f>
        <v>0</v>
      </c>
      <c r="AU149" s="99">
        <f>SUMIFS(通讯通路门店!$W:$W,通讯通路门店!$S:$S,$G149)</f>
        <v>0</v>
      </c>
      <c r="AV149" s="99">
        <f>SUMIFS(通讯通路门店!$Z:$Z,通讯通路门店!$S:$S,$G149)</f>
        <v>0</v>
      </c>
      <c r="AW149" s="99">
        <f>SUMIFS(通讯通路门店!$AB:$AB,通讯通路门店!$S:$S,$G149)</f>
        <v>0</v>
      </c>
      <c r="AX149" s="99">
        <f>SUMIFS(通讯通路门店!$X:$X,通讯通路门店!$S:$S,$G149)</f>
        <v>0</v>
      </c>
      <c r="AY149" s="99">
        <f>SUMIFS(通讯通路门店!$Y:$Y,通讯通路门店!$S:$S,$G149)</f>
        <v>0</v>
      </c>
      <c r="AZ149" s="99">
        <f>SUMIFS(通讯通路门店!$AA:$AA,通讯通路门店!$S:$S,$G149)</f>
        <v>0</v>
      </c>
      <c r="BA149" s="99">
        <f t="shared" si="13"/>
        <v>0</v>
      </c>
      <c r="BB149" s="99">
        <f t="shared" si="14"/>
        <v>0</v>
      </c>
      <c r="BC149" s="99">
        <f>SUMIFS(通讯通路门店!$W:$W,通讯通路门店!$S:$S,$G149,通讯通路门店!$J:$J,"荣耀体验店")+SUMIFS(通讯通路门店!$W:$W,通讯通路门店!$S:$S,$G149,通讯通路门店!$J:$J,"荣耀授权专卖店")</f>
        <v>0</v>
      </c>
      <c r="BD149" s="99">
        <f>SUMIFS(通讯通路门店!$Z:$Z,通讯通路门店!$S:$S,$G149,通讯通路门店!$J:$J,"VIVO体验店")</f>
        <v>0</v>
      </c>
      <c r="BE149" s="99">
        <f>SUMIFS(通讯通路门店!$AB:$AB,通讯通路门店!$S:$S,$G149,通讯通路门店!$J:$J,"OPPO体验店")</f>
        <v>0</v>
      </c>
      <c r="BF149" s="99">
        <f>SUMIFS(通讯通路门店!$X:$X,通讯通路门店!$S:$S,$G149,通讯通路门店!$J:$J,"华为授权体验店")+SUMIFS(通讯通路门店!$AA:$AA,通讯通路门店!$S:$S,$G149,通讯通路门店!$J:$J,"华为堡垒店")</f>
        <v>0</v>
      </c>
      <c r="BG149" s="99">
        <f>SUMIFS(通讯通路门店!$Y:$Y,通讯通路门店!$S:$S,$G149,通讯通路门店!$J:$J,"小米体验店")</f>
        <v>0</v>
      </c>
      <c r="BH149" s="99">
        <f>SUMIFS(通讯通路门店!$AA:$AA,通讯通路门店!$S:$S,$G149,通讯通路门店!$J:$J,"苹果体验店")</f>
        <v>0</v>
      </c>
      <c r="BI149" s="99">
        <f>SUMIFS(通讯通路门店!$K:$K,通讯通路门店!$S:$S,$G149,通讯通路门店!$J:$J,"其他品牌专卖店")</f>
        <v>0</v>
      </c>
      <c r="BJ149" s="99">
        <f>SUMIFS(通讯通路门店!$AC:$AC,通讯通路门店!$S:$S,$G149)</f>
        <v>0</v>
      </c>
      <c r="BK149" s="99">
        <f>SUMIFS(通讯通路门店!$AD:$AD,通讯通路门店!$S:$S,$G149)</f>
        <v>0</v>
      </c>
      <c r="BL149" s="99">
        <f>SUMIFS(通讯通路门店!$AE:$AE,通讯通路门店!$S:$S,$G149)</f>
        <v>0</v>
      </c>
      <c r="BM149" s="99">
        <f>SUMIFS(通讯通路门店!$AF:$AF,通讯通路门店!$S:$S,$G149)</f>
        <v>0</v>
      </c>
      <c r="BN149" s="99">
        <f>SUMIFS(通讯通路门店!$AG:$AG,通讯通路门店!$S:$S,$G149)</f>
        <v>0</v>
      </c>
      <c r="BO149" s="99">
        <f>SUMIFS(通讯通路门店!$AH:$AH,通讯通路门店!$S:$S,$G149)</f>
        <v>0</v>
      </c>
      <c r="BP149" s="99">
        <f>SUMIFS(通讯通路门店!$AI:$AI,通讯通路门店!$S:$S,$G149)</f>
        <v>0</v>
      </c>
      <c r="BQ149" s="83"/>
    </row>
    <row r="150" spans="1:69">
      <c r="A150" s="99" t="str">
        <f>IFERROR(_xlfn.XLOOKUP($G150,通讯通路门店!$S$4:$S$993933,通讯通路门店!$A$4:$A$993933,0,0),"")</f>
        <v/>
      </c>
      <c r="B150" s="99" t="str">
        <f>IFERROR(_xlfn.XLOOKUP($G150,通讯通路门店!$S$4:$S$993933,通讯通路门店!$B$4:$B$993933,0,0),"")</f>
        <v/>
      </c>
      <c r="C150" s="99" t="str">
        <f>IFERROR(_xlfn.XLOOKUP($G150,通讯通路门店!$S$4:$S$993933,通讯通路门店!$C$4:$C$993933,0,0),"")</f>
        <v/>
      </c>
      <c r="D150" s="99" t="str">
        <f>IFERROR(_xlfn.XLOOKUP($G150,通讯通路门店!$S$4:$S$993933,通讯通路门店!$D$4:$D$993933,0,0),"")</f>
        <v/>
      </c>
      <c r="E150" s="83"/>
      <c r="F150" s="83"/>
      <c r="G150" s="101" t="e">
        <v>#N/A</v>
      </c>
      <c r="H150" s="102" t="str">
        <f>IFERROR(_xlfn.XLOOKUP($G150,通讯通路门店!$S$4:$S$993933,通讯通路门店!$R$4:$R$993933,0,0),"")</f>
        <v/>
      </c>
      <c r="I150" s="83"/>
      <c r="J150" s="83"/>
      <c r="K150" s="83"/>
      <c r="L150" s="83"/>
      <c r="M150" s="83"/>
      <c r="N150" s="83"/>
      <c r="O150" s="83"/>
      <c r="P150" s="83"/>
      <c r="Q150" s="83"/>
      <c r="R150" s="83"/>
      <c r="S150" s="83"/>
      <c r="T150" s="83"/>
      <c r="U150" s="99">
        <f>COUNTIF(通讯通路门店!$S:$S,$G150)</f>
        <v>0</v>
      </c>
      <c r="V150" s="99">
        <f>COUNTIFS(通讯通路门店!$S:$S,$G150,通讯通路门店!$J:$J,"综合卖场")</f>
        <v>0</v>
      </c>
      <c r="W150" s="99">
        <f>SUMIFS(通讯通路门店!$AJ:$AJ,通讯通路门店!$S:$S,通讯客户沙盘!$G150)</f>
        <v>0</v>
      </c>
      <c r="X150" s="99">
        <f t="shared" si="10"/>
        <v>0</v>
      </c>
      <c r="Y150" s="99">
        <f>COUNTIFS(通讯通路门店!$S:$S,$G150,通讯通路门店!$J:$J,"荣耀体验店")+COUNTIFS(通讯通路门店!$S:$S,$G150,通讯通路门店!$J:$J,"荣耀授权专卖店")</f>
        <v>0</v>
      </c>
      <c r="Z150" s="99">
        <f>COUNTIFS(通讯通路门店!$S:$S,$G150,通讯通路门店!$J:$J,"VIVO体验店")</f>
        <v>0</v>
      </c>
      <c r="AA150" s="99">
        <f>COUNTIFS(通讯通路门店!$S:$S,$G150,通讯通路门店!$J:$J,"OPPO体验店")</f>
        <v>0</v>
      </c>
      <c r="AB150" s="99">
        <f>COUNTIFS(通讯通路门店!$S:$S,$G150,通讯通路门店!$J:$J,"华为授权体验店")+COUNTIFS(通讯通路门店!$S:$S,$G150,通讯通路门店!$J:$J,"华为堡垒店")</f>
        <v>0</v>
      </c>
      <c r="AC150" s="99">
        <f>COUNTIFS(通讯通路门店!$S:$S,$G150,通讯通路门店!$J:$J,"小米体验店")</f>
        <v>0</v>
      </c>
      <c r="AD150" s="99">
        <f>COUNTIFS(通讯通路门店!$S:$S,$G150,通讯通路门店!$J:$J,"苹果体验店")</f>
        <v>0</v>
      </c>
      <c r="AE150" s="99">
        <f>COUNTIFS(通讯通路门店!$S:$S,$G150,通讯通路门店!$J:$J,"其他品牌专卖店")</f>
        <v>0</v>
      </c>
      <c r="AF150" s="99">
        <f>SUMIFS(通讯通路门店!$BI:$BI,通讯通路门店!$S:$S,$G150)</f>
        <v>0</v>
      </c>
      <c r="AG150" s="99">
        <f>SUMIFS(通讯通路门店!$BH:$BH,通讯通路门店!$S:$S,$G150)</f>
        <v>0</v>
      </c>
      <c r="AH150" s="99">
        <f t="shared" si="11"/>
        <v>0</v>
      </c>
      <c r="AI150" s="99">
        <f>SUMIFS(通讯通路门店!$BB:$BB,通讯通路门店!$S:$S,$G150)</f>
        <v>0</v>
      </c>
      <c r="AJ150" s="99">
        <f>SUMIFS(通讯通路门店!$BE:$BE,通讯通路门店!$S:$S,$G150)</f>
        <v>0</v>
      </c>
      <c r="AK150" s="99">
        <f>SUMIFS(通讯通路门店!$BG:$BG,通讯通路门店!$S:$S,$G150)</f>
        <v>0</v>
      </c>
      <c r="AL150" s="99">
        <f>SUMIFS(通讯通路门店!$BC:$BC,通讯通路门店!$S:$S,$G150)</f>
        <v>0</v>
      </c>
      <c r="AM150" s="99">
        <f>SUMIFS(通讯通路门店!$BD:$BD,通讯通路门店!$S:$S,$G150)</f>
        <v>0</v>
      </c>
      <c r="AN150" s="99">
        <f>SUMIFS(通讯通路门店!$BF:$BF,通讯通路门店!$S:$S,$G150)</f>
        <v>0</v>
      </c>
      <c r="AO150" s="99">
        <f t="shared" si="12"/>
        <v>0</v>
      </c>
      <c r="AP150" s="99">
        <f>SUMIFS(通讯通路门店!$K:$K,通讯通路门店!$S:$S,$G150)</f>
        <v>0</v>
      </c>
      <c r="AQ150" s="83"/>
      <c r="AR150" s="99">
        <f>SUMIFS(通讯通路门店!$T:$T,通讯通路门店!$S:$S,$G150)</f>
        <v>0</v>
      </c>
      <c r="AS150" s="99">
        <f>SUMIFS(通讯通路门店!$U:$U,通讯通路门店!$S:$S,$G150)</f>
        <v>0</v>
      </c>
      <c r="AT150" s="99">
        <f>SUMIFS(通讯通路门店!$V:$V,通讯通路门店!$S:$S,$G150)</f>
        <v>0</v>
      </c>
      <c r="AU150" s="99">
        <f>SUMIFS(通讯通路门店!$W:$W,通讯通路门店!$S:$S,$G150)</f>
        <v>0</v>
      </c>
      <c r="AV150" s="99">
        <f>SUMIFS(通讯通路门店!$Z:$Z,通讯通路门店!$S:$S,$G150)</f>
        <v>0</v>
      </c>
      <c r="AW150" s="99">
        <f>SUMIFS(通讯通路门店!$AB:$AB,通讯通路门店!$S:$S,$G150)</f>
        <v>0</v>
      </c>
      <c r="AX150" s="99">
        <f>SUMIFS(通讯通路门店!$X:$X,通讯通路门店!$S:$S,$G150)</f>
        <v>0</v>
      </c>
      <c r="AY150" s="99">
        <f>SUMIFS(通讯通路门店!$Y:$Y,通讯通路门店!$S:$S,$G150)</f>
        <v>0</v>
      </c>
      <c r="AZ150" s="99">
        <f>SUMIFS(通讯通路门店!$AA:$AA,通讯通路门店!$S:$S,$G150)</f>
        <v>0</v>
      </c>
      <c r="BA150" s="99">
        <f t="shared" si="13"/>
        <v>0</v>
      </c>
      <c r="BB150" s="99">
        <f t="shared" si="14"/>
        <v>0</v>
      </c>
      <c r="BC150" s="99">
        <f>SUMIFS(通讯通路门店!$W:$W,通讯通路门店!$S:$S,$G150,通讯通路门店!$J:$J,"荣耀体验店")+SUMIFS(通讯通路门店!$W:$W,通讯通路门店!$S:$S,$G150,通讯通路门店!$J:$J,"荣耀授权专卖店")</f>
        <v>0</v>
      </c>
      <c r="BD150" s="99">
        <f>SUMIFS(通讯通路门店!$Z:$Z,通讯通路门店!$S:$S,$G150,通讯通路门店!$J:$J,"VIVO体验店")</f>
        <v>0</v>
      </c>
      <c r="BE150" s="99">
        <f>SUMIFS(通讯通路门店!$AB:$AB,通讯通路门店!$S:$S,$G150,通讯通路门店!$J:$J,"OPPO体验店")</f>
        <v>0</v>
      </c>
      <c r="BF150" s="99">
        <f>SUMIFS(通讯通路门店!$X:$X,通讯通路门店!$S:$S,$G150,通讯通路门店!$J:$J,"华为授权体验店")+SUMIFS(通讯通路门店!$AA:$AA,通讯通路门店!$S:$S,$G150,通讯通路门店!$J:$J,"华为堡垒店")</f>
        <v>0</v>
      </c>
      <c r="BG150" s="99">
        <f>SUMIFS(通讯通路门店!$Y:$Y,通讯通路门店!$S:$S,$G150,通讯通路门店!$J:$J,"小米体验店")</f>
        <v>0</v>
      </c>
      <c r="BH150" s="99">
        <f>SUMIFS(通讯通路门店!$AA:$AA,通讯通路门店!$S:$S,$G150,通讯通路门店!$J:$J,"苹果体验店")</f>
        <v>0</v>
      </c>
      <c r="BI150" s="99">
        <f>SUMIFS(通讯通路门店!$K:$K,通讯通路门店!$S:$S,$G150,通讯通路门店!$J:$J,"其他品牌专卖店")</f>
        <v>0</v>
      </c>
      <c r="BJ150" s="99">
        <f>SUMIFS(通讯通路门店!$AC:$AC,通讯通路门店!$S:$S,$G150)</f>
        <v>0</v>
      </c>
      <c r="BK150" s="99">
        <f>SUMIFS(通讯通路门店!$AD:$AD,通讯通路门店!$S:$S,$G150)</f>
        <v>0</v>
      </c>
      <c r="BL150" s="99">
        <f>SUMIFS(通讯通路门店!$AE:$AE,通讯通路门店!$S:$S,$G150)</f>
        <v>0</v>
      </c>
      <c r="BM150" s="99">
        <f>SUMIFS(通讯通路门店!$AF:$AF,通讯通路门店!$S:$S,$G150)</f>
        <v>0</v>
      </c>
      <c r="BN150" s="99">
        <f>SUMIFS(通讯通路门店!$AG:$AG,通讯通路门店!$S:$S,$G150)</f>
        <v>0</v>
      </c>
      <c r="BO150" s="99">
        <f>SUMIFS(通讯通路门店!$AH:$AH,通讯通路门店!$S:$S,$G150)</f>
        <v>0</v>
      </c>
      <c r="BP150" s="99">
        <f>SUMIFS(通讯通路门店!$AI:$AI,通讯通路门店!$S:$S,$G150)</f>
        <v>0</v>
      </c>
      <c r="BQ150" s="83"/>
    </row>
    <row r="151" spans="1:69">
      <c r="A151" s="99" t="str">
        <f>IFERROR(_xlfn.XLOOKUP($G151,通讯通路门店!$S$4:$S$993933,通讯通路门店!$A$4:$A$993933,0,0),"")</f>
        <v/>
      </c>
      <c r="B151" s="99" t="str">
        <f>IFERROR(_xlfn.XLOOKUP($G151,通讯通路门店!$S$4:$S$993933,通讯通路门店!$B$4:$B$993933,0,0),"")</f>
        <v/>
      </c>
      <c r="C151" s="99" t="str">
        <f>IFERROR(_xlfn.XLOOKUP($G151,通讯通路门店!$S$4:$S$993933,通讯通路门店!$C$4:$C$993933,0,0),"")</f>
        <v/>
      </c>
      <c r="D151" s="99" t="str">
        <f>IFERROR(_xlfn.XLOOKUP($G151,通讯通路门店!$S$4:$S$993933,通讯通路门店!$D$4:$D$993933,0,0),"")</f>
        <v/>
      </c>
      <c r="E151" s="83"/>
      <c r="F151" s="83"/>
      <c r="G151" s="101" t="e">
        <v>#N/A</v>
      </c>
      <c r="H151" s="102" t="str">
        <f>IFERROR(_xlfn.XLOOKUP($G151,通讯通路门店!$S$4:$S$993933,通讯通路门店!$R$4:$R$993933,0,0),"")</f>
        <v/>
      </c>
      <c r="I151" s="83"/>
      <c r="J151" s="83"/>
      <c r="K151" s="83"/>
      <c r="L151" s="83"/>
      <c r="M151" s="83"/>
      <c r="N151" s="83"/>
      <c r="O151" s="83"/>
      <c r="P151" s="83"/>
      <c r="Q151" s="83"/>
      <c r="R151" s="83"/>
      <c r="S151" s="83"/>
      <c r="T151" s="83"/>
      <c r="U151" s="99">
        <f>COUNTIF(通讯通路门店!$S:$S,$G151)</f>
        <v>0</v>
      </c>
      <c r="V151" s="99">
        <f>COUNTIFS(通讯通路门店!$S:$S,$G151,通讯通路门店!$J:$J,"综合卖场")</f>
        <v>0</v>
      </c>
      <c r="W151" s="99">
        <f>SUMIFS(通讯通路门店!$AJ:$AJ,通讯通路门店!$S:$S,通讯客户沙盘!$G151)</f>
        <v>0</v>
      </c>
      <c r="X151" s="99">
        <f t="shared" si="10"/>
        <v>0</v>
      </c>
      <c r="Y151" s="99">
        <f>COUNTIFS(通讯通路门店!$S:$S,$G151,通讯通路门店!$J:$J,"荣耀体验店")+COUNTIFS(通讯通路门店!$S:$S,$G151,通讯通路门店!$J:$J,"荣耀授权专卖店")</f>
        <v>0</v>
      </c>
      <c r="Z151" s="99">
        <f>COUNTIFS(通讯通路门店!$S:$S,$G151,通讯通路门店!$J:$J,"VIVO体验店")</f>
        <v>0</v>
      </c>
      <c r="AA151" s="99">
        <f>COUNTIFS(通讯通路门店!$S:$S,$G151,通讯通路门店!$J:$J,"OPPO体验店")</f>
        <v>0</v>
      </c>
      <c r="AB151" s="99">
        <f>COUNTIFS(通讯通路门店!$S:$S,$G151,通讯通路门店!$J:$J,"华为授权体验店")+COUNTIFS(通讯通路门店!$S:$S,$G151,通讯通路门店!$J:$J,"华为堡垒店")</f>
        <v>0</v>
      </c>
      <c r="AC151" s="99">
        <f>COUNTIFS(通讯通路门店!$S:$S,$G151,通讯通路门店!$J:$J,"小米体验店")</f>
        <v>0</v>
      </c>
      <c r="AD151" s="99">
        <f>COUNTIFS(通讯通路门店!$S:$S,$G151,通讯通路门店!$J:$J,"苹果体验店")</f>
        <v>0</v>
      </c>
      <c r="AE151" s="99">
        <f>COUNTIFS(通讯通路门店!$S:$S,$G151,通讯通路门店!$J:$J,"其他品牌专卖店")</f>
        <v>0</v>
      </c>
      <c r="AF151" s="99">
        <f>SUMIFS(通讯通路门店!$BI:$BI,通讯通路门店!$S:$S,$G151)</f>
        <v>0</v>
      </c>
      <c r="AG151" s="99">
        <f>SUMIFS(通讯通路门店!$BH:$BH,通讯通路门店!$S:$S,$G151)</f>
        <v>0</v>
      </c>
      <c r="AH151" s="99">
        <f t="shared" si="11"/>
        <v>0</v>
      </c>
      <c r="AI151" s="99">
        <f>SUMIFS(通讯通路门店!$BB:$BB,通讯通路门店!$S:$S,$G151)</f>
        <v>0</v>
      </c>
      <c r="AJ151" s="99">
        <f>SUMIFS(通讯通路门店!$BE:$BE,通讯通路门店!$S:$S,$G151)</f>
        <v>0</v>
      </c>
      <c r="AK151" s="99">
        <f>SUMIFS(通讯通路门店!$BG:$BG,通讯通路门店!$S:$S,$G151)</f>
        <v>0</v>
      </c>
      <c r="AL151" s="99">
        <f>SUMIFS(通讯通路门店!$BC:$BC,通讯通路门店!$S:$S,$G151)</f>
        <v>0</v>
      </c>
      <c r="AM151" s="99">
        <f>SUMIFS(通讯通路门店!$BD:$BD,通讯通路门店!$S:$S,$G151)</f>
        <v>0</v>
      </c>
      <c r="AN151" s="99">
        <f>SUMIFS(通讯通路门店!$BF:$BF,通讯通路门店!$S:$S,$G151)</f>
        <v>0</v>
      </c>
      <c r="AO151" s="99">
        <f t="shared" si="12"/>
        <v>0</v>
      </c>
      <c r="AP151" s="99">
        <f>SUMIFS(通讯通路门店!$K:$K,通讯通路门店!$S:$S,$G151)</f>
        <v>0</v>
      </c>
      <c r="AQ151" s="83"/>
      <c r="AR151" s="99">
        <f>SUMIFS(通讯通路门店!$T:$T,通讯通路门店!$S:$S,$G151)</f>
        <v>0</v>
      </c>
      <c r="AS151" s="99">
        <f>SUMIFS(通讯通路门店!$U:$U,通讯通路门店!$S:$S,$G151)</f>
        <v>0</v>
      </c>
      <c r="AT151" s="99">
        <f>SUMIFS(通讯通路门店!$V:$V,通讯通路门店!$S:$S,$G151)</f>
        <v>0</v>
      </c>
      <c r="AU151" s="99">
        <f>SUMIFS(通讯通路门店!$W:$W,通讯通路门店!$S:$S,$G151)</f>
        <v>0</v>
      </c>
      <c r="AV151" s="99">
        <f>SUMIFS(通讯通路门店!$Z:$Z,通讯通路门店!$S:$S,$G151)</f>
        <v>0</v>
      </c>
      <c r="AW151" s="99">
        <f>SUMIFS(通讯通路门店!$AB:$AB,通讯通路门店!$S:$S,$G151)</f>
        <v>0</v>
      </c>
      <c r="AX151" s="99">
        <f>SUMIFS(通讯通路门店!$X:$X,通讯通路门店!$S:$S,$G151)</f>
        <v>0</v>
      </c>
      <c r="AY151" s="99">
        <f>SUMIFS(通讯通路门店!$Y:$Y,通讯通路门店!$S:$S,$G151)</f>
        <v>0</v>
      </c>
      <c r="AZ151" s="99">
        <f>SUMIFS(通讯通路门店!$AA:$AA,通讯通路门店!$S:$S,$G151)</f>
        <v>0</v>
      </c>
      <c r="BA151" s="99">
        <f t="shared" si="13"/>
        <v>0</v>
      </c>
      <c r="BB151" s="99">
        <f t="shared" si="14"/>
        <v>0</v>
      </c>
      <c r="BC151" s="99">
        <f>SUMIFS(通讯通路门店!$W:$W,通讯通路门店!$S:$S,$G151,通讯通路门店!$J:$J,"荣耀体验店")+SUMIFS(通讯通路门店!$W:$W,通讯通路门店!$S:$S,$G151,通讯通路门店!$J:$J,"荣耀授权专卖店")</f>
        <v>0</v>
      </c>
      <c r="BD151" s="99">
        <f>SUMIFS(通讯通路门店!$Z:$Z,通讯通路门店!$S:$S,$G151,通讯通路门店!$J:$J,"VIVO体验店")</f>
        <v>0</v>
      </c>
      <c r="BE151" s="99">
        <f>SUMIFS(通讯通路门店!$AB:$AB,通讯通路门店!$S:$S,$G151,通讯通路门店!$J:$J,"OPPO体验店")</f>
        <v>0</v>
      </c>
      <c r="BF151" s="99">
        <f>SUMIFS(通讯通路门店!$X:$X,通讯通路门店!$S:$S,$G151,通讯通路门店!$J:$J,"华为授权体验店")+SUMIFS(通讯通路门店!$AA:$AA,通讯通路门店!$S:$S,$G151,通讯通路门店!$J:$J,"华为堡垒店")</f>
        <v>0</v>
      </c>
      <c r="BG151" s="99">
        <f>SUMIFS(通讯通路门店!$Y:$Y,通讯通路门店!$S:$S,$G151,通讯通路门店!$J:$J,"小米体验店")</f>
        <v>0</v>
      </c>
      <c r="BH151" s="99">
        <f>SUMIFS(通讯通路门店!$AA:$AA,通讯通路门店!$S:$S,$G151,通讯通路门店!$J:$J,"苹果体验店")</f>
        <v>0</v>
      </c>
      <c r="BI151" s="99">
        <f>SUMIFS(通讯通路门店!$K:$K,通讯通路门店!$S:$S,$G151,通讯通路门店!$J:$J,"其他品牌专卖店")</f>
        <v>0</v>
      </c>
      <c r="BJ151" s="99">
        <f>SUMIFS(通讯通路门店!$AC:$AC,通讯通路门店!$S:$S,$G151)</f>
        <v>0</v>
      </c>
      <c r="BK151" s="99">
        <f>SUMIFS(通讯通路门店!$AD:$AD,通讯通路门店!$S:$S,$G151)</f>
        <v>0</v>
      </c>
      <c r="BL151" s="99">
        <f>SUMIFS(通讯通路门店!$AE:$AE,通讯通路门店!$S:$S,$G151)</f>
        <v>0</v>
      </c>
      <c r="BM151" s="99">
        <f>SUMIFS(通讯通路门店!$AF:$AF,通讯通路门店!$S:$S,$G151)</f>
        <v>0</v>
      </c>
      <c r="BN151" s="99">
        <f>SUMIFS(通讯通路门店!$AG:$AG,通讯通路门店!$S:$S,$G151)</f>
        <v>0</v>
      </c>
      <c r="BO151" s="99">
        <f>SUMIFS(通讯通路门店!$AH:$AH,通讯通路门店!$S:$S,$G151)</f>
        <v>0</v>
      </c>
      <c r="BP151" s="99">
        <f>SUMIFS(通讯通路门店!$AI:$AI,通讯通路门店!$S:$S,$G151)</f>
        <v>0</v>
      </c>
      <c r="BQ151" s="83"/>
    </row>
    <row r="152" spans="1:69">
      <c r="A152" s="99" t="str">
        <f>IFERROR(_xlfn.XLOOKUP($G152,通讯通路门店!$S$4:$S$993933,通讯通路门店!$A$4:$A$993933,0,0),"")</f>
        <v/>
      </c>
      <c r="B152" s="99" t="str">
        <f>IFERROR(_xlfn.XLOOKUP($G152,通讯通路门店!$S$4:$S$993933,通讯通路门店!$B$4:$B$993933,0,0),"")</f>
        <v/>
      </c>
      <c r="C152" s="99" t="str">
        <f>IFERROR(_xlfn.XLOOKUP($G152,通讯通路门店!$S$4:$S$993933,通讯通路门店!$C$4:$C$993933,0,0),"")</f>
        <v/>
      </c>
      <c r="D152" s="99" t="str">
        <f>IFERROR(_xlfn.XLOOKUP($G152,通讯通路门店!$S$4:$S$993933,通讯通路门店!$D$4:$D$993933,0,0),"")</f>
        <v/>
      </c>
      <c r="E152" s="83"/>
      <c r="F152" s="83"/>
      <c r="G152" s="101" t="e">
        <v>#N/A</v>
      </c>
      <c r="H152" s="102" t="str">
        <f>IFERROR(_xlfn.XLOOKUP($G152,通讯通路门店!$S$4:$S$993933,通讯通路门店!$R$4:$R$993933,0,0),"")</f>
        <v/>
      </c>
      <c r="I152" s="83"/>
      <c r="J152" s="83"/>
      <c r="K152" s="83"/>
      <c r="L152" s="83"/>
      <c r="M152" s="83"/>
      <c r="N152" s="83"/>
      <c r="O152" s="83"/>
      <c r="P152" s="83"/>
      <c r="Q152" s="83"/>
      <c r="R152" s="83"/>
      <c r="S152" s="83"/>
      <c r="T152" s="83"/>
      <c r="U152" s="99">
        <f>COUNTIF(通讯通路门店!$S:$S,$G152)</f>
        <v>0</v>
      </c>
      <c r="V152" s="99">
        <f>COUNTIFS(通讯通路门店!$S:$S,$G152,通讯通路门店!$J:$J,"综合卖场")</f>
        <v>0</v>
      </c>
      <c r="W152" s="99">
        <f>SUMIFS(通讯通路门店!$AJ:$AJ,通讯通路门店!$S:$S,通讯客户沙盘!$G152)</f>
        <v>0</v>
      </c>
      <c r="X152" s="99">
        <f t="shared" si="10"/>
        <v>0</v>
      </c>
      <c r="Y152" s="99">
        <f>COUNTIFS(通讯通路门店!$S:$S,$G152,通讯通路门店!$J:$J,"荣耀体验店")+COUNTIFS(通讯通路门店!$S:$S,$G152,通讯通路门店!$J:$J,"荣耀授权专卖店")</f>
        <v>0</v>
      </c>
      <c r="Z152" s="99">
        <f>COUNTIFS(通讯通路门店!$S:$S,$G152,通讯通路门店!$J:$J,"VIVO体验店")</f>
        <v>0</v>
      </c>
      <c r="AA152" s="99">
        <f>COUNTIFS(通讯通路门店!$S:$S,$G152,通讯通路门店!$J:$J,"OPPO体验店")</f>
        <v>0</v>
      </c>
      <c r="AB152" s="99">
        <f>COUNTIFS(通讯通路门店!$S:$S,$G152,通讯通路门店!$J:$J,"华为授权体验店")+COUNTIFS(通讯通路门店!$S:$S,$G152,通讯通路门店!$J:$J,"华为堡垒店")</f>
        <v>0</v>
      </c>
      <c r="AC152" s="99">
        <f>COUNTIFS(通讯通路门店!$S:$S,$G152,通讯通路门店!$J:$J,"小米体验店")</f>
        <v>0</v>
      </c>
      <c r="AD152" s="99">
        <f>COUNTIFS(通讯通路门店!$S:$S,$G152,通讯通路门店!$J:$J,"苹果体验店")</f>
        <v>0</v>
      </c>
      <c r="AE152" s="99">
        <f>COUNTIFS(通讯通路门店!$S:$S,$G152,通讯通路门店!$J:$J,"其他品牌专卖店")</f>
        <v>0</v>
      </c>
      <c r="AF152" s="99">
        <f>SUMIFS(通讯通路门店!$BI:$BI,通讯通路门店!$S:$S,$G152)</f>
        <v>0</v>
      </c>
      <c r="AG152" s="99">
        <f>SUMIFS(通讯通路门店!$BH:$BH,通讯通路门店!$S:$S,$G152)</f>
        <v>0</v>
      </c>
      <c r="AH152" s="99">
        <f t="shared" si="11"/>
        <v>0</v>
      </c>
      <c r="AI152" s="99">
        <f>SUMIFS(通讯通路门店!$BB:$BB,通讯通路门店!$S:$S,$G152)</f>
        <v>0</v>
      </c>
      <c r="AJ152" s="99">
        <f>SUMIFS(通讯通路门店!$BE:$BE,通讯通路门店!$S:$S,$G152)</f>
        <v>0</v>
      </c>
      <c r="AK152" s="99">
        <f>SUMIFS(通讯通路门店!$BG:$BG,通讯通路门店!$S:$S,$G152)</f>
        <v>0</v>
      </c>
      <c r="AL152" s="99">
        <f>SUMIFS(通讯通路门店!$BC:$BC,通讯通路门店!$S:$S,$G152)</f>
        <v>0</v>
      </c>
      <c r="AM152" s="99">
        <f>SUMIFS(通讯通路门店!$BD:$BD,通讯通路门店!$S:$S,$G152)</f>
        <v>0</v>
      </c>
      <c r="AN152" s="99">
        <f>SUMIFS(通讯通路门店!$BF:$BF,通讯通路门店!$S:$S,$G152)</f>
        <v>0</v>
      </c>
      <c r="AO152" s="99">
        <f t="shared" si="12"/>
        <v>0</v>
      </c>
      <c r="AP152" s="99">
        <f>SUMIFS(通讯通路门店!$K:$K,通讯通路门店!$S:$S,$G152)</f>
        <v>0</v>
      </c>
      <c r="AQ152" s="83"/>
      <c r="AR152" s="99">
        <f>SUMIFS(通讯通路门店!$T:$T,通讯通路门店!$S:$S,$G152)</f>
        <v>0</v>
      </c>
      <c r="AS152" s="99">
        <f>SUMIFS(通讯通路门店!$U:$U,通讯通路门店!$S:$S,$G152)</f>
        <v>0</v>
      </c>
      <c r="AT152" s="99">
        <f>SUMIFS(通讯通路门店!$V:$V,通讯通路门店!$S:$S,$G152)</f>
        <v>0</v>
      </c>
      <c r="AU152" s="99">
        <f>SUMIFS(通讯通路门店!$W:$W,通讯通路门店!$S:$S,$G152)</f>
        <v>0</v>
      </c>
      <c r="AV152" s="99">
        <f>SUMIFS(通讯通路门店!$Z:$Z,通讯通路门店!$S:$S,$G152)</f>
        <v>0</v>
      </c>
      <c r="AW152" s="99">
        <f>SUMIFS(通讯通路门店!$AB:$AB,通讯通路门店!$S:$S,$G152)</f>
        <v>0</v>
      </c>
      <c r="AX152" s="99">
        <f>SUMIFS(通讯通路门店!$X:$X,通讯通路门店!$S:$S,$G152)</f>
        <v>0</v>
      </c>
      <c r="AY152" s="99">
        <f>SUMIFS(通讯通路门店!$Y:$Y,通讯通路门店!$S:$S,$G152)</f>
        <v>0</v>
      </c>
      <c r="AZ152" s="99">
        <f>SUMIFS(通讯通路门店!$AA:$AA,通讯通路门店!$S:$S,$G152)</f>
        <v>0</v>
      </c>
      <c r="BA152" s="99">
        <f t="shared" si="13"/>
        <v>0</v>
      </c>
      <c r="BB152" s="99">
        <f t="shared" si="14"/>
        <v>0</v>
      </c>
      <c r="BC152" s="99">
        <f>SUMIFS(通讯通路门店!$W:$W,通讯通路门店!$S:$S,$G152,通讯通路门店!$J:$J,"荣耀体验店")+SUMIFS(通讯通路门店!$W:$W,通讯通路门店!$S:$S,$G152,通讯通路门店!$J:$J,"荣耀授权专卖店")</f>
        <v>0</v>
      </c>
      <c r="BD152" s="99">
        <f>SUMIFS(通讯通路门店!$Z:$Z,通讯通路门店!$S:$S,$G152,通讯通路门店!$J:$J,"VIVO体验店")</f>
        <v>0</v>
      </c>
      <c r="BE152" s="99">
        <f>SUMIFS(通讯通路门店!$AB:$AB,通讯通路门店!$S:$S,$G152,通讯通路门店!$J:$J,"OPPO体验店")</f>
        <v>0</v>
      </c>
      <c r="BF152" s="99">
        <f>SUMIFS(通讯通路门店!$X:$X,通讯通路门店!$S:$S,$G152,通讯通路门店!$J:$J,"华为授权体验店")+SUMIFS(通讯通路门店!$AA:$AA,通讯通路门店!$S:$S,$G152,通讯通路门店!$J:$J,"华为堡垒店")</f>
        <v>0</v>
      </c>
      <c r="BG152" s="99">
        <f>SUMIFS(通讯通路门店!$Y:$Y,通讯通路门店!$S:$S,$G152,通讯通路门店!$J:$J,"小米体验店")</f>
        <v>0</v>
      </c>
      <c r="BH152" s="99">
        <f>SUMIFS(通讯通路门店!$AA:$AA,通讯通路门店!$S:$S,$G152,通讯通路门店!$J:$J,"苹果体验店")</f>
        <v>0</v>
      </c>
      <c r="BI152" s="99">
        <f>SUMIFS(通讯通路门店!$K:$K,通讯通路门店!$S:$S,$G152,通讯通路门店!$J:$J,"其他品牌专卖店")</f>
        <v>0</v>
      </c>
      <c r="BJ152" s="99">
        <f>SUMIFS(通讯通路门店!$AC:$AC,通讯通路门店!$S:$S,$G152)</f>
        <v>0</v>
      </c>
      <c r="BK152" s="99">
        <f>SUMIFS(通讯通路门店!$AD:$AD,通讯通路门店!$S:$S,$G152)</f>
        <v>0</v>
      </c>
      <c r="BL152" s="99">
        <f>SUMIFS(通讯通路门店!$AE:$AE,通讯通路门店!$S:$S,$G152)</f>
        <v>0</v>
      </c>
      <c r="BM152" s="99">
        <f>SUMIFS(通讯通路门店!$AF:$AF,通讯通路门店!$S:$S,$G152)</f>
        <v>0</v>
      </c>
      <c r="BN152" s="99">
        <f>SUMIFS(通讯通路门店!$AG:$AG,通讯通路门店!$S:$S,$G152)</f>
        <v>0</v>
      </c>
      <c r="BO152" s="99">
        <f>SUMIFS(通讯通路门店!$AH:$AH,通讯通路门店!$S:$S,$G152)</f>
        <v>0</v>
      </c>
      <c r="BP152" s="99">
        <f>SUMIFS(通讯通路门店!$AI:$AI,通讯通路门店!$S:$S,$G152)</f>
        <v>0</v>
      </c>
      <c r="BQ152" s="83"/>
    </row>
    <row r="153" spans="1:69">
      <c r="A153" s="99" t="str">
        <f>IFERROR(_xlfn.XLOOKUP($G153,通讯通路门店!$S$4:$S$993933,通讯通路门店!$A$4:$A$993933,0,0),"")</f>
        <v/>
      </c>
      <c r="B153" s="99" t="str">
        <f>IFERROR(_xlfn.XLOOKUP($G153,通讯通路门店!$S$4:$S$993933,通讯通路门店!$B$4:$B$993933,0,0),"")</f>
        <v/>
      </c>
      <c r="C153" s="99" t="str">
        <f>IFERROR(_xlfn.XLOOKUP($G153,通讯通路门店!$S$4:$S$993933,通讯通路门店!$C$4:$C$993933,0,0),"")</f>
        <v/>
      </c>
      <c r="D153" s="99" t="str">
        <f>IFERROR(_xlfn.XLOOKUP($G153,通讯通路门店!$S$4:$S$993933,通讯通路门店!$D$4:$D$993933,0,0),"")</f>
        <v/>
      </c>
      <c r="E153" s="83"/>
      <c r="F153" s="83"/>
      <c r="G153" s="101" t="e">
        <v>#N/A</v>
      </c>
      <c r="H153" s="102" t="str">
        <f>IFERROR(_xlfn.XLOOKUP($G153,通讯通路门店!$S$4:$S$993933,通讯通路门店!$R$4:$R$993933,0,0),"")</f>
        <v/>
      </c>
      <c r="I153" s="83"/>
      <c r="J153" s="83"/>
      <c r="K153" s="83"/>
      <c r="L153" s="83"/>
      <c r="M153" s="83"/>
      <c r="N153" s="83"/>
      <c r="O153" s="83"/>
      <c r="P153" s="83"/>
      <c r="Q153" s="83"/>
      <c r="R153" s="83"/>
      <c r="S153" s="83"/>
      <c r="T153" s="83"/>
      <c r="U153" s="99">
        <f>COUNTIF(通讯通路门店!$S:$S,$G153)</f>
        <v>0</v>
      </c>
      <c r="V153" s="99">
        <f>COUNTIFS(通讯通路门店!$S:$S,$G153,通讯通路门店!$J:$J,"综合卖场")</f>
        <v>0</v>
      </c>
      <c r="W153" s="99">
        <f>SUMIFS(通讯通路门店!$AJ:$AJ,通讯通路门店!$S:$S,通讯客户沙盘!$G153)</f>
        <v>0</v>
      </c>
      <c r="X153" s="99">
        <f t="shared" si="10"/>
        <v>0</v>
      </c>
      <c r="Y153" s="99">
        <f>COUNTIFS(通讯通路门店!$S:$S,$G153,通讯通路门店!$J:$J,"荣耀体验店")+COUNTIFS(通讯通路门店!$S:$S,$G153,通讯通路门店!$J:$J,"荣耀授权专卖店")</f>
        <v>0</v>
      </c>
      <c r="Z153" s="99">
        <f>COUNTIFS(通讯通路门店!$S:$S,$G153,通讯通路门店!$J:$J,"VIVO体验店")</f>
        <v>0</v>
      </c>
      <c r="AA153" s="99">
        <f>COUNTIFS(通讯通路门店!$S:$S,$G153,通讯通路门店!$J:$J,"OPPO体验店")</f>
        <v>0</v>
      </c>
      <c r="AB153" s="99">
        <f>COUNTIFS(通讯通路门店!$S:$S,$G153,通讯通路门店!$J:$J,"华为授权体验店")+COUNTIFS(通讯通路门店!$S:$S,$G153,通讯通路门店!$J:$J,"华为堡垒店")</f>
        <v>0</v>
      </c>
      <c r="AC153" s="99">
        <f>COUNTIFS(通讯通路门店!$S:$S,$G153,通讯通路门店!$J:$J,"小米体验店")</f>
        <v>0</v>
      </c>
      <c r="AD153" s="99">
        <f>COUNTIFS(通讯通路门店!$S:$S,$G153,通讯通路门店!$J:$J,"苹果体验店")</f>
        <v>0</v>
      </c>
      <c r="AE153" s="99">
        <f>COUNTIFS(通讯通路门店!$S:$S,$G153,通讯通路门店!$J:$J,"其他品牌专卖店")</f>
        <v>0</v>
      </c>
      <c r="AF153" s="99">
        <f>SUMIFS(通讯通路门店!$BI:$BI,通讯通路门店!$S:$S,$G153)</f>
        <v>0</v>
      </c>
      <c r="AG153" s="99">
        <f>SUMIFS(通讯通路门店!$BH:$BH,通讯通路门店!$S:$S,$G153)</f>
        <v>0</v>
      </c>
      <c r="AH153" s="99">
        <f t="shared" si="11"/>
        <v>0</v>
      </c>
      <c r="AI153" s="99">
        <f>SUMIFS(通讯通路门店!$BB:$BB,通讯通路门店!$S:$S,$G153)</f>
        <v>0</v>
      </c>
      <c r="AJ153" s="99">
        <f>SUMIFS(通讯通路门店!$BE:$BE,通讯通路门店!$S:$S,$G153)</f>
        <v>0</v>
      </c>
      <c r="AK153" s="99">
        <f>SUMIFS(通讯通路门店!$BG:$BG,通讯通路门店!$S:$S,$G153)</f>
        <v>0</v>
      </c>
      <c r="AL153" s="99">
        <f>SUMIFS(通讯通路门店!$BC:$BC,通讯通路门店!$S:$S,$G153)</f>
        <v>0</v>
      </c>
      <c r="AM153" s="99">
        <f>SUMIFS(通讯通路门店!$BD:$BD,通讯通路门店!$S:$S,$G153)</f>
        <v>0</v>
      </c>
      <c r="AN153" s="99">
        <f>SUMIFS(通讯通路门店!$BF:$BF,通讯通路门店!$S:$S,$G153)</f>
        <v>0</v>
      </c>
      <c r="AO153" s="99">
        <f t="shared" si="12"/>
        <v>0</v>
      </c>
      <c r="AP153" s="99">
        <f>SUMIFS(通讯通路门店!$K:$K,通讯通路门店!$S:$S,$G153)</f>
        <v>0</v>
      </c>
      <c r="AQ153" s="83"/>
      <c r="AR153" s="99">
        <f>SUMIFS(通讯通路门店!$T:$T,通讯通路门店!$S:$S,$G153)</f>
        <v>0</v>
      </c>
      <c r="AS153" s="99">
        <f>SUMIFS(通讯通路门店!$U:$U,通讯通路门店!$S:$S,$G153)</f>
        <v>0</v>
      </c>
      <c r="AT153" s="99">
        <f>SUMIFS(通讯通路门店!$V:$V,通讯通路门店!$S:$S,$G153)</f>
        <v>0</v>
      </c>
      <c r="AU153" s="99">
        <f>SUMIFS(通讯通路门店!$W:$W,通讯通路门店!$S:$S,$G153)</f>
        <v>0</v>
      </c>
      <c r="AV153" s="99">
        <f>SUMIFS(通讯通路门店!$Z:$Z,通讯通路门店!$S:$S,$G153)</f>
        <v>0</v>
      </c>
      <c r="AW153" s="99">
        <f>SUMIFS(通讯通路门店!$AB:$AB,通讯通路门店!$S:$S,$G153)</f>
        <v>0</v>
      </c>
      <c r="AX153" s="99">
        <f>SUMIFS(通讯通路门店!$X:$X,通讯通路门店!$S:$S,$G153)</f>
        <v>0</v>
      </c>
      <c r="AY153" s="99">
        <f>SUMIFS(通讯通路门店!$Y:$Y,通讯通路门店!$S:$S,$G153)</f>
        <v>0</v>
      </c>
      <c r="AZ153" s="99">
        <f>SUMIFS(通讯通路门店!$AA:$AA,通讯通路门店!$S:$S,$G153)</f>
        <v>0</v>
      </c>
      <c r="BA153" s="99">
        <f t="shared" si="13"/>
        <v>0</v>
      </c>
      <c r="BB153" s="99">
        <f t="shared" si="14"/>
        <v>0</v>
      </c>
      <c r="BC153" s="99">
        <f>SUMIFS(通讯通路门店!$W:$W,通讯通路门店!$S:$S,$G153,通讯通路门店!$J:$J,"荣耀体验店")+SUMIFS(通讯通路门店!$W:$W,通讯通路门店!$S:$S,$G153,通讯通路门店!$J:$J,"荣耀授权专卖店")</f>
        <v>0</v>
      </c>
      <c r="BD153" s="99">
        <f>SUMIFS(通讯通路门店!$Z:$Z,通讯通路门店!$S:$S,$G153,通讯通路门店!$J:$J,"VIVO体验店")</f>
        <v>0</v>
      </c>
      <c r="BE153" s="99">
        <f>SUMIFS(通讯通路门店!$AB:$AB,通讯通路门店!$S:$S,$G153,通讯通路门店!$J:$J,"OPPO体验店")</f>
        <v>0</v>
      </c>
      <c r="BF153" s="99">
        <f>SUMIFS(通讯通路门店!$X:$X,通讯通路门店!$S:$S,$G153,通讯通路门店!$J:$J,"华为授权体验店")+SUMIFS(通讯通路门店!$AA:$AA,通讯通路门店!$S:$S,$G153,通讯通路门店!$J:$J,"华为堡垒店")</f>
        <v>0</v>
      </c>
      <c r="BG153" s="99">
        <f>SUMIFS(通讯通路门店!$Y:$Y,通讯通路门店!$S:$S,$G153,通讯通路门店!$J:$J,"小米体验店")</f>
        <v>0</v>
      </c>
      <c r="BH153" s="99">
        <f>SUMIFS(通讯通路门店!$AA:$AA,通讯通路门店!$S:$S,$G153,通讯通路门店!$J:$J,"苹果体验店")</f>
        <v>0</v>
      </c>
      <c r="BI153" s="99">
        <f>SUMIFS(通讯通路门店!$K:$K,通讯通路门店!$S:$S,$G153,通讯通路门店!$J:$J,"其他品牌专卖店")</f>
        <v>0</v>
      </c>
      <c r="BJ153" s="99">
        <f>SUMIFS(通讯通路门店!$AC:$AC,通讯通路门店!$S:$S,$G153)</f>
        <v>0</v>
      </c>
      <c r="BK153" s="99">
        <f>SUMIFS(通讯通路门店!$AD:$AD,通讯通路门店!$S:$S,$G153)</f>
        <v>0</v>
      </c>
      <c r="BL153" s="99">
        <f>SUMIFS(通讯通路门店!$AE:$AE,通讯通路门店!$S:$S,$G153)</f>
        <v>0</v>
      </c>
      <c r="BM153" s="99">
        <f>SUMIFS(通讯通路门店!$AF:$AF,通讯通路门店!$S:$S,$G153)</f>
        <v>0</v>
      </c>
      <c r="BN153" s="99">
        <f>SUMIFS(通讯通路门店!$AG:$AG,通讯通路门店!$S:$S,$G153)</f>
        <v>0</v>
      </c>
      <c r="BO153" s="99">
        <f>SUMIFS(通讯通路门店!$AH:$AH,通讯通路门店!$S:$S,$G153)</f>
        <v>0</v>
      </c>
      <c r="BP153" s="99">
        <f>SUMIFS(通讯通路门店!$AI:$AI,通讯通路门店!$S:$S,$G153)</f>
        <v>0</v>
      </c>
      <c r="BQ153" s="83"/>
    </row>
    <row r="154" spans="1:69">
      <c r="A154" s="99" t="str">
        <f>IFERROR(_xlfn.XLOOKUP($G154,通讯通路门店!$S$4:$S$993933,通讯通路门店!$A$4:$A$993933,0,0),"")</f>
        <v/>
      </c>
      <c r="B154" s="99" t="str">
        <f>IFERROR(_xlfn.XLOOKUP($G154,通讯通路门店!$S$4:$S$993933,通讯通路门店!$B$4:$B$993933,0,0),"")</f>
        <v/>
      </c>
      <c r="C154" s="99" t="str">
        <f>IFERROR(_xlfn.XLOOKUP($G154,通讯通路门店!$S$4:$S$993933,通讯通路门店!$C$4:$C$993933,0,0),"")</f>
        <v/>
      </c>
      <c r="D154" s="99" t="str">
        <f>IFERROR(_xlfn.XLOOKUP($G154,通讯通路门店!$S$4:$S$993933,通讯通路门店!$D$4:$D$993933,0,0),"")</f>
        <v/>
      </c>
      <c r="E154" s="83"/>
      <c r="F154" s="83"/>
      <c r="G154" s="101" t="e">
        <v>#N/A</v>
      </c>
      <c r="H154" s="102" t="str">
        <f>IFERROR(_xlfn.XLOOKUP($G154,通讯通路门店!$S$4:$S$993933,通讯通路门店!$R$4:$R$993933,0,0),"")</f>
        <v/>
      </c>
      <c r="I154" s="83"/>
      <c r="J154" s="83"/>
      <c r="K154" s="83"/>
      <c r="L154" s="83"/>
      <c r="M154" s="83"/>
      <c r="N154" s="83"/>
      <c r="O154" s="83"/>
      <c r="P154" s="83"/>
      <c r="Q154" s="83"/>
      <c r="R154" s="83"/>
      <c r="S154" s="83"/>
      <c r="T154" s="83"/>
      <c r="U154" s="99">
        <f>COUNTIF(通讯通路门店!$S:$S,$G154)</f>
        <v>0</v>
      </c>
      <c r="V154" s="99">
        <f>COUNTIFS(通讯通路门店!$S:$S,$G154,通讯通路门店!$J:$J,"综合卖场")</f>
        <v>0</v>
      </c>
      <c r="W154" s="99">
        <f>SUMIFS(通讯通路门店!$AJ:$AJ,通讯通路门店!$S:$S,通讯客户沙盘!$G154)</f>
        <v>0</v>
      </c>
      <c r="X154" s="99">
        <f t="shared" si="10"/>
        <v>0</v>
      </c>
      <c r="Y154" s="99">
        <f>COUNTIFS(通讯通路门店!$S:$S,$G154,通讯通路门店!$J:$J,"荣耀体验店")+COUNTIFS(通讯通路门店!$S:$S,$G154,通讯通路门店!$J:$J,"荣耀授权专卖店")</f>
        <v>0</v>
      </c>
      <c r="Z154" s="99">
        <f>COUNTIFS(通讯通路门店!$S:$S,$G154,通讯通路门店!$J:$J,"VIVO体验店")</f>
        <v>0</v>
      </c>
      <c r="AA154" s="99">
        <f>COUNTIFS(通讯通路门店!$S:$S,$G154,通讯通路门店!$J:$J,"OPPO体验店")</f>
        <v>0</v>
      </c>
      <c r="AB154" s="99">
        <f>COUNTIFS(通讯通路门店!$S:$S,$G154,通讯通路门店!$J:$J,"华为授权体验店")+COUNTIFS(通讯通路门店!$S:$S,$G154,通讯通路门店!$J:$J,"华为堡垒店")</f>
        <v>0</v>
      </c>
      <c r="AC154" s="99">
        <f>COUNTIFS(通讯通路门店!$S:$S,$G154,通讯通路门店!$J:$J,"小米体验店")</f>
        <v>0</v>
      </c>
      <c r="AD154" s="99">
        <f>COUNTIFS(通讯通路门店!$S:$S,$G154,通讯通路门店!$J:$J,"苹果体验店")</f>
        <v>0</v>
      </c>
      <c r="AE154" s="99">
        <f>COUNTIFS(通讯通路门店!$S:$S,$G154,通讯通路门店!$J:$J,"其他品牌专卖店")</f>
        <v>0</v>
      </c>
      <c r="AF154" s="99">
        <f>SUMIFS(通讯通路门店!$BI:$BI,通讯通路门店!$S:$S,$G154)</f>
        <v>0</v>
      </c>
      <c r="AG154" s="99">
        <f>SUMIFS(通讯通路门店!$BH:$BH,通讯通路门店!$S:$S,$G154)</f>
        <v>0</v>
      </c>
      <c r="AH154" s="99">
        <f t="shared" si="11"/>
        <v>0</v>
      </c>
      <c r="AI154" s="99">
        <f>SUMIFS(通讯通路门店!$BB:$BB,通讯通路门店!$S:$S,$G154)</f>
        <v>0</v>
      </c>
      <c r="AJ154" s="99">
        <f>SUMIFS(通讯通路门店!$BE:$BE,通讯通路门店!$S:$S,$G154)</f>
        <v>0</v>
      </c>
      <c r="AK154" s="99">
        <f>SUMIFS(通讯通路门店!$BG:$BG,通讯通路门店!$S:$S,$G154)</f>
        <v>0</v>
      </c>
      <c r="AL154" s="99">
        <f>SUMIFS(通讯通路门店!$BC:$BC,通讯通路门店!$S:$S,$G154)</f>
        <v>0</v>
      </c>
      <c r="AM154" s="99">
        <f>SUMIFS(通讯通路门店!$BD:$BD,通讯通路门店!$S:$S,$G154)</f>
        <v>0</v>
      </c>
      <c r="AN154" s="99">
        <f>SUMIFS(通讯通路门店!$BF:$BF,通讯通路门店!$S:$S,$G154)</f>
        <v>0</v>
      </c>
      <c r="AO154" s="99">
        <f t="shared" si="12"/>
        <v>0</v>
      </c>
      <c r="AP154" s="99">
        <f>SUMIFS(通讯通路门店!$K:$K,通讯通路门店!$S:$S,$G154)</f>
        <v>0</v>
      </c>
      <c r="AQ154" s="83"/>
      <c r="AR154" s="99">
        <f>SUMIFS(通讯通路门店!$T:$T,通讯通路门店!$S:$S,$G154)</f>
        <v>0</v>
      </c>
      <c r="AS154" s="99">
        <f>SUMIFS(通讯通路门店!$U:$U,通讯通路门店!$S:$S,$G154)</f>
        <v>0</v>
      </c>
      <c r="AT154" s="99">
        <f>SUMIFS(通讯通路门店!$V:$V,通讯通路门店!$S:$S,$G154)</f>
        <v>0</v>
      </c>
      <c r="AU154" s="99">
        <f>SUMIFS(通讯通路门店!$W:$W,通讯通路门店!$S:$S,$G154)</f>
        <v>0</v>
      </c>
      <c r="AV154" s="99">
        <f>SUMIFS(通讯通路门店!$Z:$Z,通讯通路门店!$S:$S,$G154)</f>
        <v>0</v>
      </c>
      <c r="AW154" s="99">
        <f>SUMIFS(通讯通路门店!$AB:$AB,通讯通路门店!$S:$S,$G154)</f>
        <v>0</v>
      </c>
      <c r="AX154" s="99">
        <f>SUMIFS(通讯通路门店!$X:$X,通讯通路门店!$S:$S,$G154)</f>
        <v>0</v>
      </c>
      <c r="AY154" s="99">
        <f>SUMIFS(通讯通路门店!$Y:$Y,通讯通路门店!$S:$S,$G154)</f>
        <v>0</v>
      </c>
      <c r="AZ154" s="99">
        <f>SUMIFS(通讯通路门店!$AA:$AA,通讯通路门店!$S:$S,$G154)</f>
        <v>0</v>
      </c>
      <c r="BA154" s="99">
        <f t="shared" si="13"/>
        <v>0</v>
      </c>
      <c r="BB154" s="99">
        <f t="shared" si="14"/>
        <v>0</v>
      </c>
      <c r="BC154" s="99">
        <f>SUMIFS(通讯通路门店!$W:$W,通讯通路门店!$S:$S,$G154,通讯通路门店!$J:$J,"荣耀体验店")+SUMIFS(通讯通路门店!$W:$W,通讯通路门店!$S:$S,$G154,通讯通路门店!$J:$J,"荣耀授权专卖店")</f>
        <v>0</v>
      </c>
      <c r="BD154" s="99">
        <f>SUMIFS(通讯通路门店!$Z:$Z,通讯通路门店!$S:$S,$G154,通讯通路门店!$J:$J,"VIVO体验店")</f>
        <v>0</v>
      </c>
      <c r="BE154" s="99">
        <f>SUMIFS(通讯通路门店!$AB:$AB,通讯通路门店!$S:$S,$G154,通讯通路门店!$J:$J,"OPPO体验店")</f>
        <v>0</v>
      </c>
      <c r="BF154" s="99">
        <f>SUMIFS(通讯通路门店!$X:$X,通讯通路门店!$S:$S,$G154,通讯通路门店!$J:$J,"华为授权体验店")+SUMIFS(通讯通路门店!$AA:$AA,通讯通路门店!$S:$S,$G154,通讯通路门店!$J:$J,"华为堡垒店")</f>
        <v>0</v>
      </c>
      <c r="BG154" s="99">
        <f>SUMIFS(通讯通路门店!$Y:$Y,通讯通路门店!$S:$S,$G154,通讯通路门店!$J:$J,"小米体验店")</f>
        <v>0</v>
      </c>
      <c r="BH154" s="99">
        <f>SUMIFS(通讯通路门店!$AA:$AA,通讯通路门店!$S:$S,$G154,通讯通路门店!$J:$J,"苹果体验店")</f>
        <v>0</v>
      </c>
      <c r="BI154" s="99">
        <f>SUMIFS(通讯通路门店!$K:$K,通讯通路门店!$S:$S,$G154,通讯通路门店!$J:$J,"其他品牌专卖店")</f>
        <v>0</v>
      </c>
      <c r="BJ154" s="99">
        <f>SUMIFS(通讯通路门店!$AC:$AC,通讯通路门店!$S:$S,$G154)</f>
        <v>0</v>
      </c>
      <c r="BK154" s="99">
        <f>SUMIFS(通讯通路门店!$AD:$AD,通讯通路门店!$S:$S,$G154)</f>
        <v>0</v>
      </c>
      <c r="BL154" s="99">
        <f>SUMIFS(通讯通路门店!$AE:$AE,通讯通路门店!$S:$S,$G154)</f>
        <v>0</v>
      </c>
      <c r="BM154" s="99">
        <f>SUMIFS(通讯通路门店!$AF:$AF,通讯通路门店!$S:$S,$G154)</f>
        <v>0</v>
      </c>
      <c r="BN154" s="99">
        <f>SUMIFS(通讯通路门店!$AG:$AG,通讯通路门店!$S:$S,$G154)</f>
        <v>0</v>
      </c>
      <c r="BO154" s="99">
        <f>SUMIFS(通讯通路门店!$AH:$AH,通讯通路门店!$S:$S,$G154)</f>
        <v>0</v>
      </c>
      <c r="BP154" s="99">
        <f>SUMIFS(通讯通路门店!$AI:$AI,通讯通路门店!$S:$S,$G154)</f>
        <v>0</v>
      </c>
      <c r="BQ154" s="83"/>
    </row>
    <row r="155" spans="1:69">
      <c r="A155" s="99" t="str">
        <f>IFERROR(_xlfn.XLOOKUP($G155,通讯通路门店!$S$4:$S$993933,通讯通路门店!$A$4:$A$993933,0,0),"")</f>
        <v/>
      </c>
      <c r="B155" s="99" t="str">
        <f>IFERROR(_xlfn.XLOOKUP($G155,通讯通路门店!$S$4:$S$993933,通讯通路门店!$B$4:$B$993933,0,0),"")</f>
        <v/>
      </c>
      <c r="C155" s="99" t="str">
        <f>IFERROR(_xlfn.XLOOKUP($G155,通讯通路门店!$S$4:$S$993933,通讯通路门店!$C$4:$C$993933,0,0),"")</f>
        <v/>
      </c>
      <c r="D155" s="99" t="str">
        <f>IFERROR(_xlfn.XLOOKUP($G155,通讯通路门店!$S$4:$S$993933,通讯通路门店!$D$4:$D$993933,0,0),"")</f>
        <v/>
      </c>
      <c r="E155" s="83"/>
      <c r="F155" s="83"/>
      <c r="G155" s="101" t="e">
        <v>#N/A</v>
      </c>
      <c r="H155" s="102" t="str">
        <f>IFERROR(_xlfn.XLOOKUP($G155,通讯通路门店!$S$4:$S$993933,通讯通路门店!$R$4:$R$993933,0,0),"")</f>
        <v/>
      </c>
      <c r="I155" s="83"/>
      <c r="J155" s="83"/>
      <c r="K155" s="83"/>
      <c r="L155" s="83"/>
      <c r="M155" s="83"/>
      <c r="N155" s="83"/>
      <c r="O155" s="83"/>
      <c r="P155" s="83"/>
      <c r="Q155" s="83"/>
      <c r="R155" s="83"/>
      <c r="S155" s="83"/>
      <c r="T155" s="83"/>
      <c r="U155" s="99">
        <f>COUNTIF(通讯通路门店!$S:$S,$G155)</f>
        <v>0</v>
      </c>
      <c r="V155" s="99">
        <f>COUNTIFS(通讯通路门店!$S:$S,$G155,通讯通路门店!$J:$J,"综合卖场")</f>
        <v>0</v>
      </c>
      <c r="W155" s="99">
        <f>SUMIFS(通讯通路门店!$AJ:$AJ,通讯通路门店!$S:$S,通讯客户沙盘!$G155)</f>
        <v>0</v>
      </c>
      <c r="X155" s="99">
        <f t="shared" si="10"/>
        <v>0</v>
      </c>
      <c r="Y155" s="99">
        <f>COUNTIFS(通讯通路门店!$S:$S,$G155,通讯通路门店!$J:$J,"荣耀体验店")+COUNTIFS(通讯通路门店!$S:$S,$G155,通讯通路门店!$J:$J,"荣耀授权专卖店")</f>
        <v>0</v>
      </c>
      <c r="Z155" s="99">
        <f>COUNTIFS(通讯通路门店!$S:$S,$G155,通讯通路门店!$J:$J,"VIVO体验店")</f>
        <v>0</v>
      </c>
      <c r="AA155" s="99">
        <f>COUNTIFS(通讯通路门店!$S:$S,$G155,通讯通路门店!$J:$J,"OPPO体验店")</f>
        <v>0</v>
      </c>
      <c r="AB155" s="99">
        <f>COUNTIFS(通讯通路门店!$S:$S,$G155,通讯通路门店!$J:$J,"华为授权体验店")+COUNTIFS(通讯通路门店!$S:$S,$G155,通讯通路门店!$J:$J,"华为堡垒店")</f>
        <v>0</v>
      </c>
      <c r="AC155" s="99">
        <f>COUNTIFS(通讯通路门店!$S:$S,$G155,通讯通路门店!$J:$J,"小米体验店")</f>
        <v>0</v>
      </c>
      <c r="AD155" s="99">
        <f>COUNTIFS(通讯通路门店!$S:$S,$G155,通讯通路门店!$J:$J,"苹果体验店")</f>
        <v>0</v>
      </c>
      <c r="AE155" s="99">
        <f>COUNTIFS(通讯通路门店!$S:$S,$G155,通讯通路门店!$J:$J,"其他品牌专卖店")</f>
        <v>0</v>
      </c>
      <c r="AF155" s="99">
        <f>SUMIFS(通讯通路门店!$BI:$BI,通讯通路门店!$S:$S,$G155)</f>
        <v>0</v>
      </c>
      <c r="AG155" s="99">
        <f>SUMIFS(通讯通路门店!$BH:$BH,通讯通路门店!$S:$S,$G155)</f>
        <v>0</v>
      </c>
      <c r="AH155" s="99">
        <f t="shared" si="11"/>
        <v>0</v>
      </c>
      <c r="AI155" s="99">
        <f>SUMIFS(通讯通路门店!$BB:$BB,通讯通路门店!$S:$S,$G155)</f>
        <v>0</v>
      </c>
      <c r="AJ155" s="99">
        <f>SUMIFS(通讯通路门店!$BE:$BE,通讯通路门店!$S:$S,$G155)</f>
        <v>0</v>
      </c>
      <c r="AK155" s="99">
        <f>SUMIFS(通讯通路门店!$BG:$BG,通讯通路门店!$S:$S,$G155)</f>
        <v>0</v>
      </c>
      <c r="AL155" s="99">
        <f>SUMIFS(通讯通路门店!$BC:$BC,通讯通路门店!$S:$S,$G155)</f>
        <v>0</v>
      </c>
      <c r="AM155" s="99">
        <f>SUMIFS(通讯通路门店!$BD:$BD,通讯通路门店!$S:$S,$G155)</f>
        <v>0</v>
      </c>
      <c r="AN155" s="99">
        <f>SUMIFS(通讯通路门店!$BF:$BF,通讯通路门店!$S:$S,$G155)</f>
        <v>0</v>
      </c>
      <c r="AO155" s="99">
        <f t="shared" si="12"/>
        <v>0</v>
      </c>
      <c r="AP155" s="99">
        <f>SUMIFS(通讯通路门店!$K:$K,通讯通路门店!$S:$S,$G155)</f>
        <v>0</v>
      </c>
      <c r="AQ155" s="83"/>
      <c r="AR155" s="99">
        <f>SUMIFS(通讯通路门店!$T:$T,通讯通路门店!$S:$S,$G155)</f>
        <v>0</v>
      </c>
      <c r="AS155" s="99">
        <f>SUMIFS(通讯通路门店!$U:$U,通讯通路门店!$S:$S,$G155)</f>
        <v>0</v>
      </c>
      <c r="AT155" s="99">
        <f>SUMIFS(通讯通路门店!$V:$V,通讯通路门店!$S:$S,$G155)</f>
        <v>0</v>
      </c>
      <c r="AU155" s="99">
        <f>SUMIFS(通讯通路门店!$W:$W,通讯通路门店!$S:$S,$G155)</f>
        <v>0</v>
      </c>
      <c r="AV155" s="99">
        <f>SUMIFS(通讯通路门店!$Z:$Z,通讯通路门店!$S:$S,$G155)</f>
        <v>0</v>
      </c>
      <c r="AW155" s="99">
        <f>SUMIFS(通讯通路门店!$AB:$AB,通讯通路门店!$S:$S,$G155)</f>
        <v>0</v>
      </c>
      <c r="AX155" s="99">
        <f>SUMIFS(通讯通路门店!$X:$X,通讯通路门店!$S:$S,$G155)</f>
        <v>0</v>
      </c>
      <c r="AY155" s="99">
        <f>SUMIFS(通讯通路门店!$Y:$Y,通讯通路门店!$S:$S,$G155)</f>
        <v>0</v>
      </c>
      <c r="AZ155" s="99">
        <f>SUMIFS(通讯通路门店!$AA:$AA,通讯通路门店!$S:$S,$G155)</f>
        <v>0</v>
      </c>
      <c r="BA155" s="99">
        <f t="shared" si="13"/>
        <v>0</v>
      </c>
      <c r="BB155" s="99">
        <f t="shared" si="14"/>
        <v>0</v>
      </c>
      <c r="BC155" s="99">
        <f>SUMIFS(通讯通路门店!$W:$W,通讯通路门店!$S:$S,$G155,通讯通路门店!$J:$J,"荣耀体验店")+SUMIFS(通讯通路门店!$W:$W,通讯通路门店!$S:$S,$G155,通讯通路门店!$J:$J,"荣耀授权专卖店")</f>
        <v>0</v>
      </c>
      <c r="BD155" s="99">
        <f>SUMIFS(通讯通路门店!$Z:$Z,通讯通路门店!$S:$S,$G155,通讯通路门店!$J:$J,"VIVO体验店")</f>
        <v>0</v>
      </c>
      <c r="BE155" s="99">
        <f>SUMIFS(通讯通路门店!$AB:$AB,通讯通路门店!$S:$S,$G155,通讯通路门店!$J:$J,"OPPO体验店")</f>
        <v>0</v>
      </c>
      <c r="BF155" s="99">
        <f>SUMIFS(通讯通路门店!$X:$X,通讯通路门店!$S:$S,$G155,通讯通路门店!$J:$J,"华为授权体验店")+SUMIFS(通讯通路门店!$AA:$AA,通讯通路门店!$S:$S,$G155,通讯通路门店!$J:$J,"华为堡垒店")</f>
        <v>0</v>
      </c>
      <c r="BG155" s="99">
        <f>SUMIFS(通讯通路门店!$Y:$Y,通讯通路门店!$S:$S,$G155,通讯通路门店!$J:$J,"小米体验店")</f>
        <v>0</v>
      </c>
      <c r="BH155" s="99">
        <f>SUMIFS(通讯通路门店!$AA:$AA,通讯通路门店!$S:$S,$G155,通讯通路门店!$J:$J,"苹果体验店")</f>
        <v>0</v>
      </c>
      <c r="BI155" s="99">
        <f>SUMIFS(通讯通路门店!$K:$K,通讯通路门店!$S:$S,$G155,通讯通路门店!$J:$J,"其他品牌专卖店")</f>
        <v>0</v>
      </c>
      <c r="BJ155" s="99">
        <f>SUMIFS(通讯通路门店!$AC:$AC,通讯通路门店!$S:$S,$G155)</f>
        <v>0</v>
      </c>
      <c r="BK155" s="99">
        <f>SUMIFS(通讯通路门店!$AD:$AD,通讯通路门店!$S:$S,$G155)</f>
        <v>0</v>
      </c>
      <c r="BL155" s="99">
        <f>SUMIFS(通讯通路门店!$AE:$AE,通讯通路门店!$S:$S,$G155)</f>
        <v>0</v>
      </c>
      <c r="BM155" s="99">
        <f>SUMIFS(通讯通路门店!$AF:$AF,通讯通路门店!$S:$S,$G155)</f>
        <v>0</v>
      </c>
      <c r="BN155" s="99">
        <f>SUMIFS(通讯通路门店!$AG:$AG,通讯通路门店!$S:$S,$G155)</f>
        <v>0</v>
      </c>
      <c r="BO155" s="99">
        <f>SUMIFS(通讯通路门店!$AH:$AH,通讯通路门店!$S:$S,$G155)</f>
        <v>0</v>
      </c>
      <c r="BP155" s="99">
        <f>SUMIFS(通讯通路门店!$AI:$AI,通讯通路门店!$S:$S,$G155)</f>
        <v>0</v>
      </c>
      <c r="BQ155" s="83"/>
    </row>
    <row r="156" spans="1:69">
      <c r="A156" s="99" t="str">
        <f>IFERROR(_xlfn.XLOOKUP($G156,通讯通路门店!$S$4:$S$993933,通讯通路门店!$A$4:$A$993933,0,0),"")</f>
        <v/>
      </c>
      <c r="B156" s="99" t="str">
        <f>IFERROR(_xlfn.XLOOKUP($G156,通讯通路门店!$S$4:$S$993933,通讯通路门店!$B$4:$B$993933,0,0),"")</f>
        <v/>
      </c>
      <c r="C156" s="99" t="str">
        <f>IFERROR(_xlfn.XLOOKUP($G156,通讯通路门店!$S$4:$S$993933,通讯通路门店!$C$4:$C$993933,0,0),"")</f>
        <v/>
      </c>
      <c r="D156" s="99" t="str">
        <f>IFERROR(_xlfn.XLOOKUP($G156,通讯通路门店!$S$4:$S$993933,通讯通路门店!$D$4:$D$993933,0,0),"")</f>
        <v/>
      </c>
      <c r="E156" s="83"/>
      <c r="F156" s="83"/>
      <c r="G156" s="101" t="e">
        <v>#N/A</v>
      </c>
      <c r="H156" s="102" t="str">
        <f>IFERROR(_xlfn.XLOOKUP($G156,通讯通路门店!$S$4:$S$993933,通讯通路门店!$R$4:$R$993933,0,0),"")</f>
        <v/>
      </c>
      <c r="I156" s="83"/>
      <c r="J156" s="83"/>
      <c r="K156" s="83"/>
      <c r="L156" s="83"/>
      <c r="M156" s="83"/>
      <c r="N156" s="83"/>
      <c r="O156" s="83"/>
      <c r="P156" s="83"/>
      <c r="Q156" s="83"/>
      <c r="R156" s="83"/>
      <c r="S156" s="83"/>
      <c r="T156" s="83"/>
      <c r="U156" s="99">
        <f>COUNTIF(通讯通路门店!$S:$S,$G156)</f>
        <v>0</v>
      </c>
      <c r="V156" s="99">
        <f>COUNTIFS(通讯通路门店!$S:$S,$G156,通讯通路门店!$J:$J,"综合卖场")</f>
        <v>0</v>
      </c>
      <c r="W156" s="99">
        <f>SUMIFS(通讯通路门店!$AJ:$AJ,通讯通路门店!$S:$S,通讯客户沙盘!$G156)</f>
        <v>0</v>
      </c>
      <c r="X156" s="99">
        <f t="shared" si="10"/>
        <v>0</v>
      </c>
      <c r="Y156" s="99">
        <f>COUNTIFS(通讯通路门店!$S:$S,$G156,通讯通路门店!$J:$J,"荣耀体验店")+COUNTIFS(通讯通路门店!$S:$S,$G156,通讯通路门店!$J:$J,"荣耀授权专卖店")</f>
        <v>0</v>
      </c>
      <c r="Z156" s="99">
        <f>COUNTIFS(通讯通路门店!$S:$S,$G156,通讯通路门店!$J:$J,"VIVO体验店")</f>
        <v>0</v>
      </c>
      <c r="AA156" s="99">
        <f>COUNTIFS(通讯通路门店!$S:$S,$G156,通讯通路门店!$J:$J,"OPPO体验店")</f>
        <v>0</v>
      </c>
      <c r="AB156" s="99">
        <f>COUNTIFS(通讯通路门店!$S:$S,$G156,通讯通路门店!$J:$J,"华为授权体验店")+COUNTIFS(通讯通路门店!$S:$S,$G156,通讯通路门店!$J:$J,"华为堡垒店")</f>
        <v>0</v>
      </c>
      <c r="AC156" s="99">
        <f>COUNTIFS(通讯通路门店!$S:$S,$G156,通讯通路门店!$J:$J,"小米体验店")</f>
        <v>0</v>
      </c>
      <c r="AD156" s="99">
        <f>COUNTIFS(通讯通路门店!$S:$S,$G156,通讯通路门店!$J:$J,"苹果体验店")</f>
        <v>0</v>
      </c>
      <c r="AE156" s="99">
        <f>COUNTIFS(通讯通路门店!$S:$S,$G156,通讯通路门店!$J:$J,"其他品牌专卖店")</f>
        <v>0</v>
      </c>
      <c r="AF156" s="99">
        <f>SUMIFS(通讯通路门店!$BI:$BI,通讯通路门店!$S:$S,$G156)</f>
        <v>0</v>
      </c>
      <c r="AG156" s="99">
        <f>SUMIFS(通讯通路门店!$BH:$BH,通讯通路门店!$S:$S,$G156)</f>
        <v>0</v>
      </c>
      <c r="AH156" s="99">
        <f t="shared" si="11"/>
        <v>0</v>
      </c>
      <c r="AI156" s="99">
        <f>SUMIFS(通讯通路门店!$BB:$BB,通讯通路门店!$S:$S,$G156)</f>
        <v>0</v>
      </c>
      <c r="AJ156" s="99">
        <f>SUMIFS(通讯通路门店!$BE:$BE,通讯通路门店!$S:$S,$G156)</f>
        <v>0</v>
      </c>
      <c r="AK156" s="99">
        <f>SUMIFS(通讯通路门店!$BG:$BG,通讯通路门店!$S:$S,$G156)</f>
        <v>0</v>
      </c>
      <c r="AL156" s="99">
        <f>SUMIFS(通讯通路门店!$BC:$BC,通讯通路门店!$S:$S,$G156)</f>
        <v>0</v>
      </c>
      <c r="AM156" s="99">
        <f>SUMIFS(通讯通路门店!$BD:$BD,通讯通路门店!$S:$S,$G156)</f>
        <v>0</v>
      </c>
      <c r="AN156" s="99">
        <f>SUMIFS(通讯通路门店!$BF:$BF,通讯通路门店!$S:$S,$G156)</f>
        <v>0</v>
      </c>
      <c r="AO156" s="99">
        <f t="shared" si="12"/>
        <v>0</v>
      </c>
      <c r="AP156" s="99">
        <f>SUMIFS(通讯通路门店!$K:$K,通讯通路门店!$S:$S,$G156)</f>
        <v>0</v>
      </c>
      <c r="AQ156" s="83"/>
      <c r="AR156" s="99">
        <f>SUMIFS(通讯通路门店!$T:$T,通讯通路门店!$S:$S,$G156)</f>
        <v>0</v>
      </c>
      <c r="AS156" s="99">
        <f>SUMIFS(通讯通路门店!$U:$U,通讯通路门店!$S:$S,$G156)</f>
        <v>0</v>
      </c>
      <c r="AT156" s="99">
        <f>SUMIFS(通讯通路门店!$V:$V,通讯通路门店!$S:$S,$G156)</f>
        <v>0</v>
      </c>
      <c r="AU156" s="99">
        <f>SUMIFS(通讯通路门店!$W:$W,通讯通路门店!$S:$S,$G156)</f>
        <v>0</v>
      </c>
      <c r="AV156" s="99">
        <f>SUMIFS(通讯通路门店!$Z:$Z,通讯通路门店!$S:$S,$G156)</f>
        <v>0</v>
      </c>
      <c r="AW156" s="99">
        <f>SUMIFS(通讯通路门店!$AB:$AB,通讯通路门店!$S:$S,$G156)</f>
        <v>0</v>
      </c>
      <c r="AX156" s="99">
        <f>SUMIFS(通讯通路门店!$X:$X,通讯通路门店!$S:$S,$G156)</f>
        <v>0</v>
      </c>
      <c r="AY156" s="99">
        <f>SUMIFS(通讯通路门店!$Y:$Y,通讯通路门店!$S:$S,$G156)</f>
        <v>0</v>
      </c>
      <c r="AZ156" s="99">
        <f>SUMIFS(通讯通路门店!$AA:$AA,通讯通路门店!$S:$S,$G156)</f>
        <v>0</v>
      </c>
      <c r="BA156" s="99">
        <f t="shared" si="13"/>
        <v>0</v>
      </c>
      <c r="BB156" s="99">
        <f t="shared" si="14"/>
        <v>0</v>
      </c>
      <c r="BC156" s="99">
        <f>SUMIFS(通讯通路门店!$W:$W,通讯通路门店!$S:$S,$G156,通讯通路门店!$J:$J,"荣耀体验店")+SUMIFS(通讯通路门店!$W:$W,通讯通路门店!$S:$S,$G156,通讯通路门店!$J:$J,"荣耀授权专卖店")</f>
        <v>0</v>
      </c>
      <c r="BD156" s="99">
        <f>SUMIFS(通讯通路门店!$Z:$Z,通讯通路门店!$S:$S,$G156,通讯通路门店!$J:$J,"VIVO体验店")</f>
        <v>0</v>
      </c>
      <c r="BE156" s="99">
        <f>SUMIFS(通讯通路门店!$AB:$AB,通讯通路门店!$S:$S,$G156,通讯通路门店!$J:$J,"OPPO体验店")</f>
        <v>0</v>
      </c>
      <c r="BF156" s="99">
        <f>SUMIFS(通讯通路门店!$X:$X,通讯通路门店!$S:$S,$G156,通讯通路门店!$J:$J,"华为授权体验店")+SUMIFS(通讯通路门店!$AA:$AA,通讯通路门店!$S:$S,$G156,通讯通路门店!$J:$J,"华为堡垒店")</f>
        <v>0</v>
      </c>
      <c r="BG156" s="99">
        <f>SUMIFS(通讯通路门店!$Y:$Y,通讯通路门店!$S:$S,$G156,通讯通路门店!$J:$J,"小米体验店")</f>
        <v>0</v>
      </c>
      <c r="BH156" s="99">
        <f>SUMIFS(通讯通路门店!$AA:$AA,通讯通路门店!$S:$S,$G156,通讯通路门店!$J:$J,"苹果体验店")</f>
        <v>0</v>
      </c>
      <c r="BI156" s="99">
        <f>SUMIFS(通讯通路门店!$K:$K,通讯通路门店!$S:$S,$G156,通讯通路门店!$J:$J,"其他品牌专卖店")</f>
        <v>0</v>
      </c>
      <c r="BJ156" s="99">
        <f>SUMIFS(通讯通路门店!$AC:$AC,通讯通路门店!$S:$S,$G156)</f>
        <v>0</v>
      </c>
      <c r="BK156" s="99">
        <f>SUMIFS(通讯通路门店!$AD:$AD,通讯通路门店!$S:$S,$G156)</f>
        <v>0</v>
      </c>
      <c r="BL156" s="99">
        <f>SUMIFS(通讯通路门店!$AE:$AE,通讯通路门店!$S:$S,$G156)</f>
        <v>0</v>
      </c>
      <c r="BM156" s="99">
        <f>SUMIFS(通讯通路门店!$AF:$AF,通讯通路门店!$S:$S,$G156)</f>
        <v>0</v>
      </c>
      <c r="BN156" s="99">
        <f>SUMIFS(通讯通路门店!$AG:$AG,通讯通路门店!$S:$S,$G156)</f>
        <v>0</v>
      </c>
      <c r="BO156" s="99">
        <f>SUMIFS(通讯通路门店!$AH:$AH,通讯通路门店!$S:$S,$G156)</f>
        <v>0</v>
      </c>
      <c r="BP156" s="99">
        <f>SUMIFS(通讯通路门店!$AI:$AI,通讯通路门店!$S:$S,$G156)</f>
        <v>0</v>
      </c>
      <c r="BQ156" s="83"/>
    </row>
    <row r="157" spans="1:69">
      <c r="A157" s="99" t="str">
        <f>IFERROR(_xlfn.XLOOKUP($G157,通讯通路门店!$S$4:$S$993933,通讯通路门店!$A$4:$A$993933,0,0),"")</f>
        <v/>
      </c>
      <c r="B157" s="99" t="str">
        <f>IFERROR(_xlfn.XLOOKUP($G157,通讯通路门店!$S$4:$S$993933,通讯通路门店!$B$4:$B$993933,0,0),"")</f>
        <v/>
      </c>
      <c r="C157" s="99" t="str">
        <f>IFERROR(_xlfn.XLOOKUP($G157,通讯通路门店!$S$4:$S$993933,通讯通路门店!$C$4:$C$993933,0,0),"")</f>
        <v/>
      </c>
      <c r="D157" s="99" t="str">
        <f>IFERROR(_xlfn.XLOOKUP($G157,通讯通路门店!$S$4:$S$993933,通讯通路门店!$D$4:$D$993933,0,0),"")</f>
        <v/>
      </c>
      <c r="E157" s="83"/>
      <c r="F157" s="83"/>
      <c r="G157" s="101" t="e">
        <v>#N/A</v>
      </c>
      <c r="H157" s="102" t="str">
        <f>IFERROR(_xlfn.XLOOKUP($G157,通讯通路门店!$S$4:$S$993933,通讯通路门店!$R$4:$R$993933,0,0),"")</f>
        <v/>
      </c>
      <c r="I157" s="83"/>
      <c r="J157" s="83"/>
      <c r="K157" s="83"/>
      <c r="L157" s="83"/>
      <c r="M157" s="83"/>
      <c r="N157" s="83"/>
      <c r="O157" s="83"/>
      <c r="P157" s="83"/>
      <c r="Q157" s="83"/>
      <c r="R157" s="83"/>
      <c r="S157" s="83"/>
      <c r="T157" s="83"/>
      <c r="U157" s="99">
        <f>COUNTIF(通讯通路门店!$S:$S,$G157)</f>
        <v>0</v>
      </c>
      <c r="V157" s="99">
        <f>COUNTIFS(通讯通路门店!$S:$S,$G157,通讯通路门店!$J:$J,"综合卖场")</f>
        <v>0</v>
      </c>
      <c r="W157" s="99">
        <f>SUMIFS(通讯通路门店!$AJ:$AJ,通讯通路门店!$S:$S,通讯客户沙盘!$G157)</f>
        <v>0</v>
      </c>
      <c r="X157" s="99">
        <f t="shared" si="10"/>
        <v>0</v>
      </c>
      <c r="Y157" s="99">
        <f>COUNTIFS(通讯通路门店!$S:$S,$G157,通讯通路门店!$J:$J,"荣耀体验店")+COUNTIFS(通讯通路门店!$S:$S,$G157,通讯通路门店!$J:$J,"荣耀授权专卖店")</f>
        <v>0</v>
      </c>
      <c r="Z157" s="99">
        <f>COUNTIFS(通讯通路门店!$S:$S,$G157,通讯通路门店!$J:$J,"VIVO体验店")</f>
        <v>0</v>
      </c>
      <c r="AA157" s="99">
        <f>COUNTIFS(通讯通路门店!$S:$S,$G157,通讯通路门店!$J:$J,"OPPO体验店")</f>
        <v>0</v>
      </c>
      <c r="AB157" s="99">
        <f>COUNTIFS(通讯通路门店!$S:$S,$G157,通讯通路门店!$J:$J,"华为授权体验店")+COUNTIFS(通讯通路门店!$S:$S,$G157,通讯通路门店!$J:$J,"华为堡垒店")</f>
        <v>0</v>
      </c>
      <c r="AC157" s="99">
        <f>COUNTIFS(通讯通路门店!$S:$S,$G157,通讯通路门店!$J:$J,"小米体验店")</f>
        <v>0</v>
      </c>
      <c r="AD157" s="99">
        <f>COUNTIFS(通讯通路门店!$S:$S,$G157,通讯通路门店!$J:$J,"苹果体验店")</f>
        <v>0</v>
      </c>
      <c r="AE157" s="99">
        <f>COUNTIFS(通讯通路门店!$S:$S,$G157,通讯通路门店!$J:$J,"其他品牌专卖店")</f>
        <v>0</v>
      </c>
      <c r="AF157" s="99">
        <f>SUMIFS(通讯通路门店!$BI:$BI,通讯通路门店!$S:$S,$G157)</f>
        <v>0</v>
      </c>
      <c r="AG157" s="99">
        <f>SUMIFS(通讯通路门店!$BH:$BH,通讯通路门店!$S:$S,$G157)</f>
        <v>0</v>
      </c>
      <c r="AH157" s="99">
        <f t="shared" si="11"/>
        <v>0</v>
      </c>
      <c r="AI157" s="99">
        <f>SUMIFS(通讯通路门店!$BB:$BB,通讯通路门店!$S:$S,$G157)</f>
        <v>0</v>
      </c>
      <c r="AJ157" s="99">
        <f>SUMIFS(通讯通路门店!$BE:$BE,通讯通路门店!$S:$S,$G157)</f>
        <v>0</v>
      </c>
      <c r="AK157" s="99">
        <f>SUMIFS(通讯通路门店!$BG:$BG,通讯通路门店!$S:$S,$G157)</f>
        <v>0</v>
      </c>
      <c r="AL157" s="99">
        <f>SUMIFS(通讯通路门店!$BC:$BC,通讯通路门店!$S:$S,$G157)</f>
        <v>0</v>
      </c>
      <c r="AM157" s="99">
        <f>SUMIFS(通讯通路门店!$BD:$BD,通讯通路门店!$S:$S,$G157)</f>
        <v>0</v>
      </c>
      <c r="AN157" s="99">
        <f>SUMIFS(通讯通路门店!$BF:$BF,通讯通路门店!$S:$S,$G157)</f>
        <v>0</v>
      </c>
      <c r="AO157" s="99">
        <f t="shared" si="12"/>
        <v>0</v>
      </c>
      <c r="AP157" s="99">
        <f>SUMIFS(通讯通路门店!$K:$K,通讯通路门店!$S:$S,$G157)</f>
        <v>0</v>
      </c>
      <c r="AQ157" s="83"/>
      <c r="AR157" s="99">
        <f>SUMIFS(通讯通路门店!$T:$T,通讯通路门店!$S:$S,$G157)</f>
        <v>0</v>
      </c>
      <c r="AS157" s="99">
        <f>SUMIFS(通讯通路门店!$U:$U,通讯通路门店!$S:$S,$G157)</f>
        <v>0</v>
      </c>
      <c r="AT157" s="99">
        <f>SUMIFS(通讯通路门店!$V:$V,通讯通路门店!$S:$S,$G157)</f>
        <v>0</v>
      </c>
      <c r="AU157" s="99">
        <f>SUMIFS(通讯通路门店!$W:$W,通讯通路门店!$S:$S,$G157)</f>
        <v>0</v>
      </c>
      <c r="AV157" s="99">
        <f>SUMIFS(通讯通路门店!$Z:$Z,通讯通路门店!$S:$S,$G157)</f>
        <v>0</v>
      </c>
      <c r="AW157" s="99">
        <f>SUMIFS(通讯通路门店!$AB:$AB,通讯通路门店!$S:$S,$G157)</f>
        <v>0</v>
      </c>
      <c r="AX157" s="99">
        <f>SUMIFS(通讯通路门店!$X:$X,通讯通路门店!$S:$S,$G157)</f>
        <v>0</v>
      </c>
      <c r="AY157" s="99">
        <f>SUMIFS(通讯通路门店!$Y:$Y,通讯通路门店!$S:$S,$G157)</f>
        <v>0</v>
      </c>
      <c r="AZ157" s="99">
        <f>SUMIFS(通讯通路门店!$AA:$AA,通讯通路门店!$S:$S,$G157)</f>
        <v>0</v>
      </c>
      <c r="BA157" s="99">
        <f t="shared" si="13"/>
        <v>0</v>
      </c>
      <c r="BB157" s="99">
        <f t="shared" si="14"/>
        <v>0</v>
      </c>
      <c r="BC157" s="99">
        <f>SUMIFS(通讯通路门店!$W:$W,通讯通路门店!$S:$S,$G157,通讯通路门店!$J:$J,"荣耀体验店")+SUMIFS(通讯通路门店!$W:$W,通讯通路门店!$S:$S,$G157,通讯通路门店!$J:$J,"荣耀授权专卖店")</f>
        <v>0</v>
      </c>
      <c r="BD157" s="99">
        <f>SUMIFS(通讯通路门店!$Z:$Z,通讯通路门店!$S:$S,$G157,通讯通路门店!$J:$J,"VIVO体验店")</f>
        <v>0</v>
      </c>
      <c r="BE157" s="99">
        <f>SUMIFS(通讯通路门店!$AB:$AB,通讯通路门店!$S:$S,$G157,通讯通路门店!$J:$J,"OPPO体验店")</f>
        <v>0</v>
      </c>
      <c r="BF157" s="99">
        <f>SUMIFS(通讯通路门店!$X:$X,通讯通路门店!$S:$S,$G157,通讯通路门店!$J:$J,"华为授权体验店")+SUMIFS(通讯通路门店!$AA:$AA,通讯通路门店!$S:$S,$G157,通讯通路门店!$J:$J,"华为堡垒店")</f>
        <v>0</v>
      </c>
      <c r="BG157" s="99">
        <f>SUMIFS(通讯通路门店!$Y:$Y,通讯通路门店!$S:$S,$G157,通讯通路门店!$J:$J,"小米体验店")</f>
        <v>0</v>
      </c>
      <c r="BH157" s="99">
        <f>SUMIFS(通讯通路门店!$AA:$AA,通讯通路门店!$S:$S,$G157,通讯通路门店!$J:$J,"苹果体验店")</f>
        <v>0</v>
      </c>
      <c r="BI157" s="99">
        <f>SUMIFS(通讯通路门店!$K:$K,通讯通路门店!$S:$S,$G157,通讯通路门店!$J:$J,"其他品牌专卖店")</f>
        <v>0</v>
      </c>
      <c r="BJ157" s="99">
        <f>SUMIFS(通讯通路门店!$AC:$AC,通讯通路门店!$S:$S,$G157)</f>
        <v>0</v>
      </c>
      <c r="BK157" s="99">
        <f>SUMIFS(通讯通路门店!$AD:$AD,通讯通路门店!$S:$S,$G157)</f>
        <v>0</v>
      </c>
      <c r="BL157" s="99">
        <f>SUMIFS(通讯通路门店!$AE:$AE,通讯通路门店!$S:$S,$G157)</f>
        <v>0</v>
      </c>
      <c r="BM157" s="99">
        <f>SUMIFS(通讯通路门店!$AF:$AF,通讯通路门店!$S:$S,$G157)</f>
        <v>0</v>
      </c>
      <c r="BN157" s="99">
        <f>SUMIFS(通讯通路门店!$AG:$AG,通讯通路门店!$S:$S,$G157)</f>
        <v>0</v>
      </c>
      <c r="BO157" s="99">
        <f>SUMIFS(通讯通路门店!$AH:$AH,通讯通路门店!$S:$S,$G157)</f>
        <v>0</v>
      </c>
      <c r="BP157" s="99">
        <f>SUMIFS(通讯通路门店!$AI:$AI,通讯通路门店!$S:$S,$G157)</f>
        <v>0</v>
      </c>
      <c r="BQ157" s="83"/>
    </row>
    <row r="158" spans="1:69">
      <c r="A158" s="99" t="str">
        <f>IFERROR(_xlfn.XLOOKUP($G158,通讯通路门店!$S$4:$S$993933,通讯通路门店!$A$4:$A$993933,0,0),"")</f>
        <v/>
      </c>
      <c r="B158" s="99" t="str">
        <f>IFERROR(_xlfn.XLOOKUP($G158,通讯通路门店!$S$4:$S$993933,通讯通路门店!$B$4:$B$993933,0,0),"")</f>
        <v/>
      </c>
      <c r="C158" s="99" t="str">
        <f>IFERROR(_xlfn.XLOOKUP($G158,通讯通路门店!$S$4:$S$993933,通讯通路门店!$C$4:$C$993933,0,0),"")</f>
        <v/>
      </c>
      <c r="D158" s="99" t="str">
        <f>IFERROR(_xlfn.XLOOKUP($G158,通讯通路门店!$S$4:$S$993933,通讯通路门店!$D$4:$D$993933,0,0),"")</f>
        <v/>
      </c>
      <c r="E158" s="83"/>
      <c r="F158" s="83"/>
      <c r="G158" s="101" t="e">
        <v>#N/A</v>
      </c>
      <c r="H158" s="102" t="str">
        <f>IFERROR(_xlfn.XLOOKUP($G158,通讯通路门店!$S$4:$S$993933,通讯通路门店!$R$4:$R$993933,0,0),"")</f>
        <v/>
      </c>
      <c r="I158" s="83"/>
      <c r="J158" s="83"/>
      <c r="K158" s="83"/>
      <c r="L158" s="83"/>
      <c r="M158" s="83"/>
      <c r="N158" s="83"/>
      <c r="O158" s="83"/>
      <c r="P158" s="83"/>
      <c r="Q158" s="83"/>
      <c r="R158" s="83"/>
      <c r="S158" s="83"/>
      <c r="T158" s="83"/>
      <c r="U158" s="99">
        <f>COUNTIF(通讯通路门店!$S:$S,$G158)</f>
        <v>0</v>
      </c>
      <c r="V158" s="99">
        <f>COUNTIFS(通讯通路门店!$S:$S,$G158,通讯通路门店!$J:$J,"综合卖场")</f>
        <v>0</v>
      </c>
      <c r="W158" s="99">
        <f>SUMIFS(通讯通路门店!$AJ:$AJ,通讯通路门店!$S:$S,通讯客户沙盘!$G158)</f>
        <v>0</v>
      </c>
      <c r="X158" s="99">
        <f t="shared" si="10"/>
        <v>0</v>
      </c>
      <c r="Y158" s="99">
        <f>COUNTIFS(通讯通路门店!$S:$S,$G158,通讯通路门店!$J:$J,"荣耀体验店")+COUNTIFS(通讯通路门店!$S:$S,$G158,通讯通路门店!$J:$J,"荣耀授权专卖店")</f>
        <v>0</v>
      </c>
      <c r="Z158" s="99">
        <f>COUNTIFS(通讯通路门店!$S:$S,$G158,通讯通路门店!$J:$J,"VIVO体验店")</f>
        <v>0</v>
      </c>
      <c r="AA158" s="99">
        <f>COUNTIFS(通讯通路门店!$S:$S,$G158,通讯通路门店!$J:$J,"OPPO体验店")</f>
        <v>0</v>
      </c>
      <c r="AB158" s="99">
        <f>COUNTIFS(通讯通路门店!$S:$S,$G158,通讯通路门店!$J:$J,"华为授权体验店")+COUNTIFS(通讯通路门店!$S:$S,$G158,通讯通路门店!$J:$J,"华为堡垒店")</f>
        <v>0</v>
      </c>
      <c r="AC158" s="99">
        <f>COUNTIFS(通讯通路门店!$S:$S,$G158,通讯通路门店!$J:$J,"小米体验店")</f>
        <v>0</v>
      </c>
      <c r="AD158" s="99">
        <f>COUNTIFS(通讯通路门店!$S:$S,$G158,通讯通路门店!$J:$J,"苹果体验店")</f>
        <v>0</v>
      </c>
      <c r="AE158" s="99">
        <f>COUNTIFS(通讯通路门店!$S:$S,$G158,通讯通路门店!$J:$J,"其他品牌专卖店")</f>
        <v>0</v>
      </c>
      <c r="AF158" s="99">
        <f>SUMIFS(通讯通路门店!$BI:$BI,通讯通路门店!$S:$S,$G158)</f>
        <v>0</v>
      </c>
      <c r="AG158" s="99">
        <f>SUMIFS(通讯通路门店!$BH:$BH,通讯通路门店!$S:$S,$G158)</f>
        <v>0</v>
      </c>
      <c r="AH158" s="99">
        <f t="shared" si="11"/>
        <v>0</v>
      </c>
      <c r="AI158" s="99">
        <f>SUMIFS(通讯通路门店!$BB:$BB,通讯通路门店!$S:$S,$G158)</f>
        <v>0</v>
      </c>
      <c r="AJ158" s="99">
        <f>SUMIFS(通讯通路门店!$BE:$BE,通讯通路门店!$S:$S,$G158)</f>
        <v>0</v>
      </c>
      <c r="AK158" s="99">
        <f>SUMIFS(通讯通路门店!$BG:$BG,通讯通路门店!$S:$S,$G158)</f>
        <v>0</v>
      </c>
      <c r="AL158" s="99">
        <f>SUMIFS(通讯通路门店!$BC:$BC,通讯通路门店!$S:$S,$G158)</f>
        <v>0</v>
      </c>
      <c r="AM158" s="99">
        <f>SUMIFS(通讯通路门店!$BD:$BD,通讯通路门店!$S:$S,$G158)</f>
        <v>0</v>
      </c>
      <c r="AN158" s="99">
        <f>SUMIFS(通讯通路门店!$BF:$BF,通讯通路门店!$S:$S,$G158)</f>
        <v>0</v>
      </c>
      <c r="AO158" s="99">
        <f t="shared" si="12"/>
        <v>0</v>
      </c>
      <c r="AP158" s="99">
        <f>SUMIFS(通讯通路门店!$K:$K,通讯通路门店!$S:$S,$G158)</f>
        <v>0</v>
      </c>
      <c r="AQ158" s="83"/>
      <c r="AR158" s="99">
        <f>SUMIFS(通讯通路门店!$T:$T,通讯通路门店!$S:$S,$G158)</f>
        <v>0</v>
      </c>
      <c r="AS158" s="99">
        <f>SUMIFS(通讯通路门店!$U:$U,通讯通路门店!$S:$S,$G158)</f>
        <v>0</v>
      </c>
      <c r="AT158" s="99">
        <f>SUMIFS(通讯通路门店!$V:$V,通讯通路门店!$S:$S,$G158)</f>
        <v>0</v>
      </c>
      <c r="AU158" s="99">
        <f>SUMIFS(通讯通路门店!$W:$W,通讯通路门店!$S:$S,$G158)</f>
        <v>0</v>
      </c>
      <c r="AV158" s="99">
        <f>SUMIFS(通讯通路门店!$Z:$Z,通讯通路门店!$S:$S,$G158)</f>
        <v>0</v>
      </c>
      <c r="AW158" s="99">
        <f>SUMIFS(通讯通路门店!$AB:$AB,通讯通路门店!$S:$S,$G158)</f>
        <v>0</v>
      </c>
      <c r="AX158" s="99">
        <f>SUMIFS(通讯通路门店!$X:$X,通讯通路门店!$S:$S,$G158)</f>
        <v>0</v>
      </c>
      <c r="AY158" s="99">
        <f>SUMIFS(通讯通路门店!$Y:$Y,通讯通路门店!$S:$S,$G158)</f>
        <v>0</v>
      </c>
      <c r="AZ158" s="99">
        <f>SUMIFS(通讯通路门店!$AA:$AA,通讯通路门店!$S:$S,$G158)</f>
        <v>0</v>
      </c>
      <c r="BA158" s="99">
        <f t="shared" si="13"/>
        <v>0</v>
      </c>
      <c r="BB158" s="99">
        <f t="shared" si="14"/>
        <v>0</v>
      </c>
      <c r="BC158" s="99">
        <f>SUMIFS(通讯通路门店!$W:$W,通讯通路门店!$S:$S,$G158,通讯通路门店!$J:$J,"荣耀体验店")+SUMIFS(通讯通路门店!$W:$W,通讯通路门店!$S:$S,$G158,通讯通路门店!$J:$J,"荣耀授权专卖店")</f>
        <v>0</v>
      </c>
      <c r="BD158" s="99">
        <f>SUMIFS(通讯通路门店!$Z:$Z,通讯通路门店!$S:$S,$G158,通讯通路门店!$J:$J,"VIVO体验店")</f>
        <v>0</v>
      </c>
      <c r="BE158" s="99">
        <f>SUMIFS(通讯通路门店!$AB:$AB,通讯通路门店!$S:$S,$G158,通讯通路门店!$J:$J,"OPPO体验店")</f>
        <v>0</v>
      </c>
      <c r="BF158" s="99">
        <f>SUMIFS(通讯通路门店!$X:$X,通讯通路门店!$S:$S,$G158,通讯通路门店!$J:$J,"华为授权体验店")+SUMIFS(通讯通路门店!$AA:$AA,通讯通路门店!$S:$S,$G158,通讯通路门店!$J:$J,"华为堡垒店")</f>
        <v>0</v>
      </c>
      <c r="BG158" s="99">
        <f>SUMIFS(通讯通路门店!$Y:$Y,通讯通路门店!$S:$S,$G158,通讯通路门店!$J:$J,"小米体验店")</f>
        <v>0</v>
      </c>
      <c r="BH158" s="99">
        <f>SUMIFS(通讯通路门店!$AA:$AA,通讯通路门店!$S:$S,$G158,通讯通路门店!$J:$J,"苹果体验店")</f>
        <v>0</v>
      </c>
      <c r="BI158" s="99">
        <f>SUMIFS(通讯通路门店!$K:$K,通讯通路门店!$S:$S,$G158,通讯通路门店!$J:$J,"其他品牌专卖店")</f>
        <v>0</v>
      </c>
      <c r="BJ158" s="99">
        <f>SUMIFS(通讯通路门店!$AC:$AC,通讯通路门店!$S:$S,$G158)</f>
        <v>0</v>
      </c>
      <c r="BK158" s="99">
        <f>SUMIFS(通讯通路门店!$AD:$AD,通讯通路门店!$S:$S,$G158)</f>
        <v>0</v>
      </c>
      <c r="BL158" s="99">
        <f>SUMIFS(通讯通路门店!$AE:$AE,通讯通路门店!$S:$S,$G158)</f>
        <v>0</v>
      </c>
      <c r="BM158" s="99">
        <f>SUMIFS(通讯通路门店!$AF:$AF,通讯通路门店!$S:$S,$G158)</f>
        <v>0</v>
      </c>
      <c r="BN158" s="99">
        <f>SUMIFS(通讯通路门店!$AG:$AG,通讯通路门店!$S:$S,$G158)</f>
        <v>0</v>
      </c>
      <c r="BO158" s="99">
        <f>SUMIFS(通讯通路门店!$AH:$AH,通讯通路门店!$S:$S,$G158)</f>
        <v>0</v>
      </c>
      <c r="BP158" s="99">
        <f>SUMIFS(通讯通路门店!$AI:$AI,通讯通路门店!$S:$S,$G158)</f>
        <v>0</v>
      </c>
      <c r="BQ158" s="83"/>
    </row>
    <row r="159" spans="1:69">
      <c r="A159" s="99" t="str">
        <f>IFERROR(_xlfn.XLOOKUP($G159,通讯通路门店!$S$4:$S$993933,通讯通路门店!$A$4:$A$993933,0,0),"")</f>
        <v/>
      </c>
      <c r="B159" s="99" t="str">
        <f>IFERROR(_xlfn.XLOOKUP($G159,通讯通路门店!$S$4:$S$993933,通讯通路门店!$B$4:$B$993933,0,0),"")</f>
        <v/>
      </c>
      <c r="C159" s="99" t="str">
        <f>IFERROR(_xlfn.XLOOKUP($G159,通讯通路门店!$S$4:$S$993933,通讯通路门店!$C$4:$C$993933,0,0),"")</f>
        <v/>
      </c>
      <c r="D159" s="99" t="str">
        <f>IFERROR(_xlfn.XLOOKUP($G159,通讯通路门店!$S$4:$S$993933,通讯通路门店!$D$4:$D$993933,0,0),"")</f>
        <v/>
      </c>
      <c r="E159" s="83"/>
      <c r="F159" s="83"/>
      <c r="G159" s="101" t="e">
        <v>#N/A</v>
      </c>
      <c r="H159" s="102" t="str">
        <f>IFERROR(_xlfn.XLOOKUP($G159,通讯通路门店!$S$4:$S$993933,通讯通路门店!$R$4:$R$993933,0,0),"")</f>
        <v/>
      </c>
      <c r="I159" s="83"/>
      <c r="J159" s="83"/>
      <c r="K159" s="83"/>
      <c r="L159" s="83"/>
      <c r="M159" s="83"/>
      <c r="N159" s="83"/>
      <c r="O159" s="83"/>
      <c r="P159" s="83"/>
      <c r="Q159" s="83"/>
      <c r="R159" s="83"/>
      <c r="S159" s="83"/>
      <c r="T159" s="83"/>
      <c r="U159" s="99">
        <f>COUNTIF(通讯通路门店!$S:$S,$G159)</f>
        <v>0</v>
      </c>
      <c r="V159" s="99">
        <f>COUNTIFS(通讯通路门店!$S:$S,$G159,通讯通路门店!$J:$J,"综合卖场")</f>
        <v>0</v>
      </c>
      <c r="W159" s="99">
        <f>SUMIFS(通讯通路门店!$AJ:$AJ,通讯通路门店!$S:$S,通讯客户沙盘!$G159)</f>
        <v>0</v>
      </c>
      <c r="X159" s="99">
        <f t="shared" si="10"/>
        <v>0</v>
      </c>
      <c r="Y159" s="99">
        <f>COUNTIFS(通讯通路门店!$S:$S,$G159,通讯通路门店!$J:$J,"荣耀体验店")+COUNTIFS(通讯通路门店!$S:$S,$G159,通讯通路门店!$J:$J,"荣耀授权专卖店")</f>
        <v>0</v>
      </c>
      <c r="Z159" s="99">
        <f>COUNTIFS(通讯通路门店!$S:$S,$G159,通讯通路门店!$J:$J,"VIVO体验店")</f>
        <v>0</v>
      </c>
      <c r="AA159" s="99">
        <f>COUNTIFS(通讯通路门店!$S:$S,$G159,通讯通路门店!$J:$J,"OPPO体验店")</f>
        <v>0</v>
      </c>
      <c r="AB159" s="99">
        <f>COUNTIFS(通讯通路门店!$S:$S,$G159,通讯通路门店!$J:$J,"华为授权体验店")+COUNTIFS(通讯通路门店!$S:$S,$G159,通讯通路门店!$J:$J,"华为堡垒店")</f>
        <v>0</v>
      </c>
      <c r="AC159" s="99">
        <f>COUNTIFS(通讯通路门店!$S:$S,$G159,通讯通路门店!$J:$J,"小米体验店")</f>
        <v>0</v>
      </c>
      <c r="AD159" s="99">
        <f>COUNTIFS(通讯通路门店!$S:$S,$G159,通讯通路门店!$J:$J,"苹果体验店")</f>
        <v>0</v>
      </c>
      <c r="AE159" s="99">
        <f>COUNTIFS(通讯通路门店!$S:$S,$G159,通讯通路门店!$J:$J,"其他品牌专卖店")</f>
        <v>0</v>
      </c>
      <c r="AF159" s="99">
        <f>SUMIFS(通讯通路门店!$BI:$BI,通讯通路门店!$S:$S,$G159)</f>
        <v>0</v>
      </c>
      <c r="AG159" s="99">
        <f>SUMIFS(通讯通路门店!$BH:$BH,通讯通路门店!$S:$S,$G159)</f>
        <v>0</v>
      </c>
      <c r="AH159" s="99">
        <f t="shared" si="11"/>
        <v>0</v>
      </c>
      <c r="AI159" s="99">
        <f>SUMIFS(通讯通路门店!$BB:$BB,通讯通路门店!$S:$S,$G159)</f>
        <v>0</v>
      </c>
      <c r="AJ159" s="99">
        <f>SUMIFS(通讯通路门店!$BE:$BE,通讯通路门店!$S:$S,$G159)</f>
        <v>0</v>
      </c>
      <c r="AK159" s="99">
        <f>SUMIFS(通讯通路门店!$BG:$BG,通讯通路门店!$S:$S,$G159)</f>
        <v>0</v>
      </c>
      <c r="AL159" s="99">
        <f>SUMIFS(通讯通路门店!$BC:$BC,通讯通路门店!$S:$S,$G159)</f>
        <v>0</v>
      </c>
      <c r="AM159" s="99">
        <f>SUMIFS(通讯通路门店!$BD:$BD,通讯通路门店!$S:$S,$G159)</f>
        <v>0</v>
      </c>
      <c r="AN159" s="99">
        <f>SUMIFS(通讯通路门店!$BF:$BF,通讯通路门店!$S:$S,$G159)</f>
        <v>0</v>
      </c>
      <c r="AO159" s="99">
        <f t="shared" si="12"/>
        <v>0</v>
      </c>
      <c r="AP159" s="99">
        <f>SUMIFS(通讯通路门店!$K:$K,通讯通路门店!$S:$S,$G159)</f>
        <v>0</v>
      </c>
      <c r="AQ159" s="83"/>
      <c r="AR159" s="99">
        <f>SUMIFS(通讯通路门店!$T:$T,通讯通路门店!$S:$S,$G159)</f>
        <v>0</v>
      </c>
      <c r="AS159" s="99">
        <f>SUMIFS(通讯通路门店!$U:$U,通讯通路门店!$S:$S,$G159)</f>
        <v>0</v>
      </c>
      <c r="AT159" s="99">
        <f>SUMIFS(通讯通路门店!$V:$V,通讯通路门店!$S:$S,$G159)</f>
        <v>0</v>
      </c>
      <c r="AU159" s="99">
        <f>SUMIFS(通讯通路门店!$W:$W,通讯通路门店!$S:$S,$G159)</f>
        <v>0</v>
      </c>
      <c r="AV159" s="99">
        <f>SUMIFS(通讯通路门店!$Z:$Z,通讯通路门店!$S:$S,$G159)</f>
        <v>0</v>
      </c>
      <c r="AW159" s="99">
        <f>SUMIFS(通讯通路门店!$AB:$AB,通讯通路门店!$S:$S,$G159)</f>
        <v>0</v>
      </c>
      <c r="AX159" s="99">
        <f>SUMIFS(通讯通路门店!$X:$X,通讯通路门店!$S:$S,$G159)</f>
        <v>0</v>
      </c>
      <c r="AY159" s="99">
        <f>SUMIFS(通讯通路门店!$Y:$Y,通讯通路门店!$S:$S,$G159)</f>
        <v>0</v>
      </c>
      <c r="AZ159" s="99">
        <f>SUMIFS(通讯通路门店!$AA:$AA,通讯通路门店!$S:$S,$G159)</f>
        <v>0</v>
      </c>
      <c r="BA159" s="99">
        <f t="shared" si="13"/>
        <v>0</v>
      </c>
      <c r="BB159" s="99">
        <f t="shared" si="14"/>
        <v>0</v>
      </c>
      <c r="BC159" s="99">
        <f>SUMIFS(通讯通路门店!$W:$W,通讯通路门店!$S:$S,$G159,通讯通路门店!$J:$J,"荣耀体验店")+SUMIFS(通讯通路门店!$W:$W,通讯通路门店!$S:$S,$G159,通讯通路门店!$J:$J,"荣耀授权专卖店")</f>
        <v>0</v>
      </c>
      <c r="BD159" s="99">
        <f>SUMIFS(通讯通路门店!$Z:$Z,通讯通路门店!$S:$S,$G159,通讯通路门店!$J:$J,"VIVO体验店")</f>
        <v>0</v>
      </c>
      <c r="BE159" s="99">
        <f>SUMIFS(通讯通路门店!$AB:$AB,通讯通路门店!$S:$S,$G159,通讯通路门店!$J:$J,"OPPO体验店")</f>
        <v>0</v>
      </c>
      <c r="BF159" s="99">
        <f>SUMIFS(通讯通路门店!$X:$X,通讯通路门店!$S:$S,$G159,通讯通路门店!$J:$J,"华为授权体验店")+SUMIFS(通讯通路门店!$AA:$AA,通讯通路门店!$S:$S,$G159,通讯通路门店!$J:$J,"华为堡垒店")</f>
        <v>0</v>
      </c>
      <c r="BG159" s="99">
        <f>SUMIFS(通讯通路门店!$Y:$Y,通讯通路门店!$S:$S,$G159,通讯通路门店!$J:$J,"小米体验店")</f>
        <v>0</v>
      </c>
      <c r="BH159" s="99">
        <f>SUMIFS(通讯通路门店!$AA:$AA,通讯通路门店!$S:$S,$G159,通讯通路门店!$J:$J,"苹果体验店")</f>
        <v>0</v>
      </c>
      <c r="BI159" s="99">
        <f>SUMIFS(通讯通路门店!$K:$K,通讯通路门店!$S:$S,$G159,通讯通路门店!$J:$J,"其他品牌专卖店")</f>
        <v>0</v>
      </c>
      <c r="BJ159" s="99">
        <f>SUMIFS(通讯通路门店!$AC:$AC,通讯通路门店!$S:$S,$G159)</f>
        <v>0</v>
      </c>
      <c r="BK159" s="99">
        <f>SUMIFS(通讯通路门店!$AD:$AD,通讯通路门店!$S:$S,$G159)</f>
        <v>0</v>
      </c>
      <c r="BL159" s="99">
        <f>SUMIFS(通讯通路门店!$AE:$AE,通讯通路门店!$S:$S,$G159)</f>
        <v>0</v>
      </c>
      <c r="BM159" s="99">
        <f>SUMIFS(通讯通路门店!$AF:$AF,通讯通路门店!$S:$S,$G159)</f>
        <v>0</v>
      </c>
      <c r="BN159" s="99">
        <f>SUMIFS(通讯通路门店!$AG:$AG,通讯通路门店!$S:$S,$G159)</f>
        <v>0</v>
      </c>
      <c r="BO159" s="99">
        <f>SUMIFS(通讯通路门店!$AH:$AH,通讯通路门店!$S:$S,$G159)</f>
        <v>0</v>
      </c>
      <c r="BP159" s="99">
        <f>SUMIFS(通讯通路门店!$AI:$AI,通讯通路门店!$S:$S,$G159)</f>
        <v>0</v>
      </c>
      <c r="BQ159" s="83"/>
    </row>
    <row r="160" spans="1:69">
      <c r="A160" s="99" t="str">
        <f>IFERROR(_xlfn.XLOOKUP($G160,通讯通路门店!$S$4:$S$993933,通讯通路门店!$A$4:$A$993933,0,0),"")</f>
        <v/>
      </c>
      <c r="B160" s="99" t="str">
        <f>IFERROR(_xlfn.XLOOKUP($G160,通讯通路门店!$S$4:$S$993933,通讯通路门店!$B$4:$B$993933,0,0),"")</f>
        <v/>
      </c>
      <c r="C160" s="99" t="str">
        <f>IFERROR(_xlfn.XLOOKUP($G160,通讯通路门店!$S$4:$S$993933,通讯通路门店!$C$4:$C$993933,0,0),"")</f>
        <v/>
      </c>
      <c r="D160" s="99" t="str">
        <f>IFERROR(_xlfn.XLOOKUP($G160,通讯通路门店!$S$4:$S$993933,通讯通路门店!$D$4:$D$993933,0,0),"")</f>
        <v/>
      </c>
      <c r="E160" s="83"/>
      <c r="F160" s="83"/>
      <c r="G160" s="101" t="e">
        <v>#N/A</v>
      </c>
      <c r="H160" s="102" t="str">
        <f>IFERROR(_xlfn.XLOOKUP($G160,通讯通路门店!$S$4:$S$993933,通讯通路门店!$R$4:$R$993933,0,0),"")</f>
        <v/>
      </c>
      <c r="I160" s="83"/>
      <c r="J160" s="83"/>
      <c r="K160" s="83"/>
      <c r="L160" s="83"/>
      <c r="M160" s="83"/>
      <c r="N160" s="83"/>
      <c r="O160" s="83"/>
      <c r="P160" s="83"/>
      <c r="Q160" s="83"/>
      <c r="R160" s="83"/>
      <c r="S160" s="83"/>
      <c r="T160" s="83"/>
      <c r="U160" s="99">
        <f>COUNTIF(通讯通路门店!$S:$S,$G160)</f>
        <v>0</v>
      </c>
      <c r="V160" s="99">
        <f>COUNTIFS(通讯通路门店!$S:$S,$G160,通讯通路门店!$J:$J,"综合卖场")</f>
        <v>0</v>
      </c>
      <c r="W160" s="99">
        <f>SUMIFS(通讯通路门店!$AJ:$AJ,通讯通路门店!$S:$S,通讯客户沙盘!$G160)</f>
        <v>0</v>
      </c>
      <c r="X160" s="99">
        <f t="shared" si="10"/>
        <v>0</v>
      </c>
      <c r="Y160" s="99">
        <f>COUNTIFS(通讯通路门店!$S:$S,$G160,通讯通路门店!$J:$J,"荣耀体验店")+COUNTIFS(通讯通路门店!$S:$S,$G160,通讯通路门店!$J:$J,"荣耀授权专卖店")</f>
        <v>0</v>
      </c>
      <c r="Z160" s="99">
        <f>COUNTIFS(通讯通路门店!$S:$S,$G160,通讯通路门店!$J:$J,"VIVO体验店")</f>
        <v>0</v>
      </c>
      <c r="AA160" s="99">
        <f>COUNTIFS(通讯通路门店!$S:$S,$G160,通讯通路门店!$J:$J,"OPPO体验店")</f>
        <v>0</v>
      </c>
      <c r="AB160" s="99">
        <f>COUNTIFS(通讯通路门店!$S:$S,$G160,通讯通路门店!$J:$J,"华为授权体验店")+COUNTIFS(通讯通路门店!$S:$S,$G160,通讯通路门店!$J:$J,"华为堡垒店")</f>
        <v>0</v>
      </c>
      <c r="AC160" s="99">
        <f>COUNTIFS(通讯通路门店!$S:$S,$G160,通讯通路门店!$J:$J,"小米体验店")</f>
        <v>0</v>
      </c>
      <c r="AD160" s="99">
        <f>COUNTIFS(通讯通路门店!$S:$S,$G160,通讯通路门店!$J:$J,"苹果体验店")</f>
        <v>0</v>
      </c>
      <c r="AE160" s="99">
        <f>COUNTIFS(通讯通路门店!$S:$S,$G160,通讯通路门店!$J:$J,"其他品牌专卖店")</f>
        <v>0</v>
      </c>
      <c r="AF160" s="99">
        <f>SUMIFS(通讯通路门店!$BI:$BI,通讯通路门店!$S:$S,$G160)</f>
        <v>0</v>
      </c>
      <c r="AG160" s="99">
        <f>SUMIFS(通讯通路门店!$BH:$BH,通讯通路门店!$S:$S,$G160)</f>
        <v>0</v>
      </c>
      <c r="AH160" s="99">
        <f t="shared" si="11"/>
        <v>0</v>
      </c>
      <c r="AI160" s="99">
        <f>SUMIFS(通讯通路门店!$BB:$BB,通讯通路门店!$S:$S,$G160)</f>
        <v>0</v>
      </c>
      <c r="AJ160" s="99">
        <f>SUMIFS(通讯通路门店!$BE:$BE,通讯通路门店!$S:$S,$G160)</f>
        <v>0</v>
      </c>
      <c r="AK160" s="99">
        <f>SUMIFS(通讯通路门店!$BG:$BG,通讯通路门店!$S:$S,$G160)</f>
        <v>0</v>
      </c>
      <c r="AL160" s="99">
        <f>SUMIFS(通讯通路门店!$BC:$BC,通讯通路门店!$S:$S,$G160)</f>
        <v>0</v>
      </c>
      <c r="AM160" s="99">
        <f>SUMIFS(通讯通路门店!$BD:$BD,通讯通路门店!$S:$S,$G160)</f>
        <v>0</v>
      </c>
      <c r="AN160" s="99">
        <f>SUMIFS(通讯通路门店!$BF:$BF,通讯通路门店!$S:$S,$G160)</f>
        <v>0</v>
      </c>
      <c r="AO160" s="99">
        <f t="shared" si="12"/>
        <v>0</v>
      </c>
      <c r="AP160" s="99">
        <f>SUMIFS(通讯通路门店!$K:$K,通讯通路门店!$S:$S,$G160)</f>
        <v>0</v>
      </c>
      <c r="AQ160" s="83"/>
      <c r="AR160" s="99">
        <f>SUMIFS(通讯通路门店!$T:$T,通讯通路门店!$S:$S,$G160)</f>
        <v>0</v>
      </c>
      <c r="AS160" s="99">
        <f>SUMIFS(通讯通路门店!$U:$U,通讯通路门店!$S:$S,$G160)</f>
        <v>0</v>
      </c>
      <c r="AT160" s="99">
        <f>SUMIFS(通讯通路门店!$V:$V,通讯通路门店!$S:$S,$G160)</f>
        <v>0</v>
      </c>
      <c r="AU160" s="99">
        <f>SUMIFS(通讯通路门店!$W:$W,通讯通路门店!$S:$S,$G160)</f>
        <v>0</v>
      </c>
      <c r="AV160" s="99">
        <f>SUMIFS(通讯通路门店!$Z:$Z,通讯通路门店!$S:$S,$G160)</f>
        <v>0</v>
      </c>
      <c r="AW160" s="99">
        <f>SUMIFS(通讯通路门店!$AB:$AB,通讯通路门店!$S:$S,$G160)</f>
        <v>0</v>
      </c>
      <c r="AX160" s="99">
        <f>SUMIFS(通讯通路门店!$X:$X,通讯通路门店!$S:$S,$G160)</f>
        <v>0</v>
      </c>
      <c r="AY160" s="99">
        <f>SUMIFS(通讯通路门店!$Y:$Y,通讯通路门店!$S:$S,$G160)</f>
        <v>0</v>
      </c>
      <c r="AZ160" s="99">
        <f>SUMIFS(通讯通路门店!$AA:$AA,通讯通路门店!$S:$S,$G160)</f>
        <v>0</v>
      </c>
      <c r="BA160" s="99">
        <f t="shared" si="13"/>
        <v>0</v>
      </c>
      <c r="BB160" s="99">
        <f t="shared" si="14"/>
        <v>0</v>
      </c>
      <c r="BC160" s="99">
        <f>SUMIFS(通讯通路门店!$W:$W,通讯通路门店!$S:$S,$G160,通讯通路门店!$J:$J,"荣耀体验店")+SUMIFS(通讯通路门店!$W:$W,通讯通路门店!$S:$S,$G160,通讯通路门店!$J:$J,"荣耀授权专卖店")</f>
        <v>0</v>
      </c>
      <c r="BD160" s="99">
        <f>SUMIFS(通讯通路门店!$Z:$Z,通讯通路门店!$S:$S,$G160,通讯通路门店!$J:$J,"VIVO体验店")</f>
        <v>0</v>
      </c>
      <c r="BE160" s="99">
        <f>SUMIFS(通讯通路门店!$AB:$AB,通讯通路门店!$S:$S,$G160,通讯通路门店!$J:$J,"OPPO体验店")</f>
        <v>0</v>
      </c>
      <c r="BF160" s="99">
        <f>SUMIFS(通讯通路门店!$X:$X,通讯通路门店!$S:$S,$G160,通讯通路门店!$J:$J,"华为授权体验店")+SUMIFS(通讯通路门店!$AA:$AA,通讯通路门店!$S:$S,$G160,通讯通路门店!$J:$J,"华为堡垒店")</f>
        <v>0</v>
      </c>
      <c r="BG160" s="99">
        <f>SUMIFS(通讯通路门店!$Y:$Y,通讯通路门店!$S:$S,$G160,通讯通路门店!$J:$J,"小米体验店")</f>
        <v>0</v>
      </c>
      <c r="BH160" s="99">
        <f>SUMIFS(通讯通路门店!$AA:$AA,通讯通路门店!$S:$S,$G160,通讯通路门店!$J:$J,"苹果体验店")</f>
        <v>0</v>
      </c>
      <c r="BI160" s="99">
        <f>SUMIFS(通讯通路门店!$K:$K,通讯通路门店!$S:$S,$G160,通讯通路门店!$J:$J,"其他品牌专卖店")</f>
        <v>0</v>
      </c>
      <c r="BJ160" s="99">
        <f>SUMIFS(通讯通路门店!$AC:$AC,通讯通路门店!$S:$S,$G160)</f>
        <v>0</v>
      </c>
      <c r="BK160" s="99">
        <f>SUMIFS(通讯通路门店!$AD:$AD,通讯通路门店!$S:$S,$G160)</f>
        <v>0</v>
      </c>
      <c r="BL160" s="99">
        <f>SUMIFS(通讯通路门店!$AE:$AE,通讯通路门店!$S:$S,$G160)</f>
        <v>0</v>
      </c>
      <c r="BM160" s="99">
        <f>SUMIFS(通讯通路门店!$AF:$AF,通讯通路门店!$S:$S,$G160)</f>
        <v>0</v>
      </c>
      <c r="BN160" s="99">
        <f>SUMIFS(通讯通路门店!$AG:$AG,通讯通路门店!$S:$S,$G160)</f>
        <v>0</v>
      </c>
      <c r="BO160" s="99">
        <f>SUMIFS(通讯通路门店!$AH:$AH,通讯通路门店!$S:$S,$G160)</f>
        <v>0</v>
      </c>
      <c r="BP160" s="99">
        <f>SUMIFS(通讯通路门店!$AI:$AI,通讯通路门店!$S:$S,$G160)</f>
        <v>0</v>
      </c>
      <c r="BQ160" s="83"/>
    </row>
    <row r="161" spans="1:69">
      <c r="A161" s="99" t="str">
        <f>IFERROR(_xlfn.XLOOKUP($G161,通讯通路门店!$S$4:$S$993933,通讯通路门店!$A$4:$A$993933,0,0),"")</f>
        <v/>
      </c>
      <c r="B161" s="99" t="str">
        <f>IFERROR(_xlfn.XLOOKUP($G161,通讯通路门店!$S$4:$S$993933,通讯通路门店!$B$4:$B$993933,0,0),"")</f>
        <v/>
      </c>
      <c r="C161" s="99" t="str">
        <f>IFERROR(_xlfn.XLOOKUP($G161,通讯通路门店!$S$4:$S$993933,通讯通路门店!$C$4:$C$993933,0,0),"")</f>
        <v/>
      </c>
      <c r="D161" s="99" t="str">
        <f>IFERROR(_xlfn.XLOOKUP($G161,通讯通路门店!$S$4:$S$993933,通讯通路门店!$D$4:$D$993933,0,0),"")</f>
        <v/>
      </c>
      <c r="E161" s="83"/>
      <c r="F161" s="83"/>
      <c r="G161" s="101" t="e">
        <v>#N/A</v>
      </c>
      <c r="H161" s="102" t="str">
        <f>IFERROR(_xlfn.XLOOKUP($G161,通讯通路门店!$S$4:$S$993933,通讯通路门店!$R$4:$R$993933,0,0),"")</f>
        <v/>
      </c>
      <c r="I161" s="83"/>
      <c r="J161" s="83"/>
      <c r="K161" s="83"/>
      <c r="L161" s="83"/>
      <c r="M161" s="83"/>
      <c r="N161" s="83"/>
      <c r="O161" s="83"/>
      <c r="P161" s="83"/>
      <c r="Q161" s="83"/>
      <c r="R161" s="83"/>
      <c r="S161" s="83"/>
      <c r="T161" s="83"/>
      <c r="U161" s="99">
        <f>COUNTIF(通讯通路门店!$S:$S,$G161)</f>
        <v>0</v>
      </c>
      <c r="V161" s="99">
        <f>COUNTIFS(通讯通路门店!$S:$S,$G161,通讯通路门店!$J:$J,"综合卖场")</f>
        <v>0</v>
      </c>
      <c r="W161" s="99">
        <f>SUMIFS(通讯通路门店!$AJ:$AJ,通讯通路门店!$S:$S,通讯客户沙盘!$G161)</f>
        <v>0</v>
      </c>
      <c r="X161" s="99">
        <f t="shared" si="10"/>
        <v>0</v>
      </c>
      <c r="Y161" s="99">
        <f>COUNTIFS(通讯通路门店!$S:$S,$G161,通讯通路门店!$J:$J,"荣耀体验店")+COUNTIFS(通讯通路门店!$S:$S,$G161,通讯通路门店!$J:$J,"荣耀授权专卖店")</f>
        <v>0</v>
      </c>
      <c r="Z161" s="99">
        <f>COUNTIFS(通讯通路门店!$S:$S,$G161,通讯通路门店!$J:$J,"VIVO体验店")</f>
        <v>0</v>
      </c>
      <c r="AA161" s="99">
        <f>COUNTIFS(通讯通路门店!$S:$S,$G161,通讯通路门店!$J:$J,"OPPO体验店")</f>
        <v>0</v>
      </c>
      <c r="AB161" s="99">
        <f>COUNTIFS(通讯通路门店!$S:$S,$G161,通讯通路门店!$J:$J,"华为授权体验店")+COUNTIFS(通讯通路门店!$S:$S,$G161,通讯通路门店!$J:$J,"华为堡垒店")</f>
        <v>0</v>
      </c>
      <c r="AC161" s="99">
        <f>COUNTIFS(通讯通路门店!$S:$S,$G161,通讯通路门店!$J:$J,"小米体验店")</f>
        <v>0</v>
      </c>
      <c r="AD161" s="99">
        <f>COUNTIFS(通讯通路门店!$S:$S,$G161,通讯通路门店!$J:$J,"苹果体验店")</f>
        <v>0</v>
      </c>
      <c r="AE161" s="99">
        <f>COUNTIFS(通讯通路门店!$S:$S,$G161,通讯通路门店!$J:$J,"其他品牌专卖店")</f>
        <v>0</v>
      </c>
      <c r="AF161" s="99">
        <f>SUMIFS(通讯通路门店!$BI:$BI,通讯通路门店!$S:$S,$G161)</f>
        <v>0</v>
      </c>
      <c r="AG161" s="99">
        <f>SUMIFS(通讯通路门店!$BH:$BH,通讯通路门店!$S:$S,$G161)</f>
        <v>0</v>
      </c>
      <c r="AH161" s="99">
        <f t="shared" si="11"/>
        <v>0</v>
      </c>
      <c r="AI161" s="99">
        <f>SUMIFS(通讯通路门店!$BB:$BB,通讯通路门店!$S:$S,$G161)</f>
        <v>0</v>
      </c>
      <c r="AJ161" s="99">
        <f>SUMIFS(通讯通路门店!$BE:$BE,通讯通路门店!$S:$S,$G161)</f>
        <v>0</v>
      </c>
      <c r="AK161" s="99">
        <f>SUMIFS(通讯通路门店!$BG:$BG,通讯通路门店!$S:$S,$G161)</f>
        <v>0</v>
      </c>
      <c r="AL161" s="99">
        <f>SUMIFS(通讯通路门店!$BC:$BC,通讯通路门店!$S:$S,$G161)</f>
        <v>0</v>
      </c>
      <c r="AM161" s="99">
        <f>SUMIFS(通讯通路门店!$BD:$BD,通讯通路门店!$S:$S,$G161)</f>
        <v>0</v>
      </c>
      <c r="AN161" s="99">
        <f>SUMIFS(通讯通路门店!$BF:$BF,通讯通路门店!$S:$S,$G161)</f>
        <v>0</v>
      </c>
      <c r="AO161" s="99">
        <f t="shared" si="12"/>
        <v>0</v>
      </c>
      <c r="AP161" s="99">
        <f>SUMIFS(通讯通路门店!$K:$K,通讯通路门店!$S:$S,$G161)</f>
        <v>0</v>
      </c>
      <c r="AQ161" s="83"/>
      <c r="AR161" s="99">
        <f>SUMIFS(通讯通路门店!$T:$T,通讯通路门店!$S:$S,$G161)</f>
        <v>0</v>
      </c>
      <c r="AS161" s="99">
        <f>SUMIFS(通讯通路门店!$U:$U,通讯通路门店!$S:$S,$G161)</f>
        <v>0</v>
      </c>
      <c r="AT161" s="99">
        <f>SUMIFS(通讯通路门店!$V:$V,通讯通路门店!$S:$S,$G161)</f>
        <v>0</v>
      </c>
      <c r="AU161" s="99">
        <f>SUMIFS(通讯通路门店!$W:$W,通讯通路门店!$S:$S,$G161)</f>
        <v>0</v>
      </c>
      <c r="AV161" s="99">
        <f>SUMIFS(通讯通路门店!$Z:$Z,通讯通路门店!$S:$S,$G161)</f>
        <v>0</v>
      </c>
      <c r="AW161" s="99">
        <f>SUMIFS(通讯通路门店!$AB:$AB,通讯通路门店!$S:$S,$G161)</f>
        <v>0</v>
      </c>
      <c r="AX161" s="99">
        <f>SUMIFS(通讯通路门店!$X:$X,通讯通路门店!$S:$S,$G161)</f>
        <v>0</v>
      </c>
      <c r="AY161" s="99">
        <f>SUMIFS(通讯通路门店!$Y:$Y,通讯通路门店!$S:$S,$G161)</f>
        <v>0</v>
      </c>
      <c r="AZ161" s="99">
        <f>SUMIFS(通讯通路门店!$AA:$AA,通讯通路门店!$S:$S,$G161)</f>
        <v>0</v>
      </c>
      <c r="BA161" s="99">
        <f t="shared" si="13"/>
        <v>0</v>
      </c>
      <c r="BB161" s="99">
        <f t="shared" si="14"/>
        <v>0</v>
      </c>
      <c r="BC161" s="99">
        <f>SUMIFS(通讯通路门店!$W:$W,通讯通路门店!$S:$S,$G161,通讯通路门店!$J:$J,"荣耀体验店")+SUMIFS(通讯通路门店!$W:$W,通讯通路门店!$S:$S,$G161,通讯通路门店!$J:$J,"荣耀授权专卖店")</f>
        <v>0</v>
      </c>
      <c r="BD161" s="99">
        <f>SUMIFS(通讯通路门店!$Z:$Z,通讯通路门店!$S:$S,$G161,通讯通路门店!$J:$J,"VIVO体验店")</f>
        <v>0</v>
      </c>
      <c r="BE161" s="99">
        <f>SUMIFS(通讯通路门店!$AB:$AB,通讯通路门店!$S:$S,$G161,通讯通路门店!$J:$J,"OPPO体验店")</f>
        <v>0</v>
      </c>
      <c r="BF161" s="99">
        <f>SUMIFS(通讯通路门店!$X:$X,通讯通路门店!$S:$S,$G161,通讯通路门店!$J:$J,"华为授权体验店")+SUMIFS(通讯通路门店!$AA:$AA,通讯通路门店!$S:$S,$G161,通讯通路门店!$J:$J,"华为堡垒店")</f>
        <v>0</v>
      </c>
      <c r="BG161" s="99">
        <f>SUMIFS(通讯通路门店!$Y:$Y,通讯通路门店!$S:$S,$G161,通讯通路门店!$J:$J,"小米体验店")</f>
        <v>0</v>
      </c>
      <c r="BH161" s="99">
        <f>SUMIFS(通讯通路门店!$AA:$AA,通讯通路门店!$S:$S,$G161,通讯通路门店!$J:$J,"苹果体验店")</f>
        <v>0</v>
      </c>
      <c r="BI161" s="99">
        <f>SUMIFS(通讯通路门店!$K:$K,通讯通路门店!$S:$S,$G161,通讯通路门店!$J:$J,"其他品牌专卖店")</f>
        <v>0</v>
      </c>
      <c r="BJ161" s="99">
        <f>SUMIFS(通讯通路门店!$AC:$AC,通讯通路门店!$S:$S,$G161)</f>
        <v>0</v>
      </c>
      <c r="BK161" s="99">
        <f>SUMIFS(通讯通路门店!$AD:$AD,通讯通路门店!$S:$S,$G161)</f>
        <v>0</v>
      </c>
      <c r="BL161" s="99">
        <f>SUMIFS(通讯通路门店!$AE:$AE,通讯通路门店!$S:$S,$G161)</f>
        <v>0</v>
      </c>
      <c r="BM161" s="99">
        <f>SUMIFS(通讯通路门店!$AF:$AF,通讯通路门店!$S:$S,$G161)</f>
        <v>0</v>
      </c>
      <c r="BN161" s="99">
        <f>SUMIFS(通讯通路门店!$AG:$AG,通讯通路门店!$S:$S,$G161)</f>
        <v>0</v>
      </c>
      <c r="BO161" s="99">
        <f>SUMIFS(通讯通路门店!$AH:$AH,通讯通路门店!$S:$S,$G161)</f>
        <v>0</v>
      </c>
      <c r="BP161" s="99">
        <f>SUMIFS(通讯通路门店!$AI:$AI,通讯通路门店!$S:$S,$G161)</f>
        <v>0</v>
      </c>
      <c r="BQ161" s="83"/>
    </row>
    <row r="162" spans="1:69">
      <c r="A162" s="99" t="str">
        <f>IFERROR(_xlfn.XLOOKUP($G162,通讯通路门店!$S$4:$S$993933,通讯通路门店!$A$4:$A$993933,0,0),"")</f>
        <v/>
      </c>
      <c r="B162" s="99" t="str">
        <f>IFERROR(_xlfn.XLOOKUP($G162,通讯通路门店!$S$4:$S$993933,通讯通路门店!$B$4:$B$993933,0,0),"")</f>
        <v/>
      </c>
      <c r="C162" s="99" t="str">
        <f>IFERROR(_xlfn.XLOOKUP($G162,通讯通路门店!$S$4:$S$993933,通讯通路门店!$C$4:$C$993933,0,0),"")</f>
        <v/>
      </c>
      <c r="D162" s="99" t="str">
        <f>IFERROR(_xlfn.XLOOKUP($G162,通讯通路门店!$S$4:$S$993933,通讯通路门店!$D$4:$D$993933,0,0),"")</f>
        <v/>
      </c>
      <c r="E162" s="83"/>
      <c r="F162" s="83"/>
      <c r="G162" s="101" t="e">
        <v>#N/A</v>
      </c>
      <c r="H162" s="102" t="str">
        <f>IFERROR(_xlfn.XLOOKUP($G162,通讯通路门店!$S$4:$S$993933,通讯通路门店!$R$4:$R$993933,0,0),"")</f>
        <v/>
      </c>
      <c r="I162" s="83"/>
      <c r="J162" s="83"/>
      <c r="K162" s="83"/>
      <c r="L162" s="83"/>
      <c r="M162" s="83"/>
      <c r="N162" s="83"/>
      <c r="O162" s="83"/>
      <c r="P162" s="83"/>
      <c r="Q162" s="83"/>
      <c r="R162" s="83"/>
      <c r="S162" s="83"/>
      <c r="T162" s="83"/>
      <c r="U162" s="99">
        <f>COUNTIF(通讯通路门店!$S:$S,$G162)</f>
        <v>0</v>
      </c>
      <c r="V162" s="99">
        <f>COUNTIFS(通讯通路门店!$S:$S,$G162,通讯通路门店!$J:$J,"综合卖场")</f>
        <v>0</v>
      </c>
      <c r="W162" s="99">
        <f>SUMIFS(通讯通路门店!$AJ:$AJ,通讯通路门店!$S:$S,通讯客户沙盘!$G162)</f>
        <v>0</v>
      </c>
      <c r="X162" s="99">
        <f t="shared" si="10"/>
        <v>0</v>
      </c>
      <c r="Y162" s="99">
        <f>COUNTIFS(通讯通路门店!$S:$S,$G162,通讯通路门店!$J:$J,"荣耀体验店")+COUNTIFS(通讯通路门店!$S:$S,$G162,通讯通路门店!$J:$J,"荣耀授权专卖店")</f>
        <v>0</v>
      </c>
      <c r="Z162" s="99">
        <f>COUNTIFS(通讯通路门店!$S:$S,$G162,通讯通路门店!$J:$J,"VIVO体验店")</f>
        <v>0</v>
      </c>
      <c r="AA162" s="99">
        <f>COUNTIFS(通讯通路门店!$S:$S,$G162,通讯通路门店!$J:$J,"OPPO体验店")</f>
        <v>0</v>
      </c>
      <c r="AB162" s="99">
        <f>COUNTIFS(通讯通路门店!$S:$S,$G162,通讯通路门店!$J:$J,"华为授权体验店")+COUNTIFS(通讯通路门店!$S:$S,$G162,通讯通路门店!$J:$J,"华为堡垒店")</f>
        <v>0</v>
      </c>
      <c r="AC162" s="99">
        <f>COUNTIFS(通讯通路门店!$S:$S,$G162,通讯通路门店!$J:$J,"小米体验店")</f>
        <v>0</v>
      </c>
      <c r="AD162" s="99">
        <f>COUNTIFS(通讯通路门店!$S:$S,$G162,通讯通路门店!$J:$J,"苹果体验店")</f>
        <v>0</v>
      </c>
      <c r="AE162" s="99">
        <f>COUNTIFS(通讯通路门店!$S:$S,$G162,通讯通路门店!$J:$J,"其他品牌专卖店")</f>
        <v>0</v>
      </c>
      <c r="AF162" s="99">
        <f>SUMIFS(通讯通路门店!$BI:$BI,通讯通路门店!$S:$S,$G162)</f>
        <v>0</v>
      </c>
      <c r="AG162" s="99">
        <f>SUMIFS(通讯通路门店!$BH:$BH,通讯通路门店!$S:$S,$G162)</f>
        <v>0</v>
      </c>
      <c r="AH162" s="99">
        <f t="shared" si="11"/>
        <v>0</v>
      </c>
      <c r="AI162" s="99">
        <f>SUMIFS(通讯通路门店!$BB:$BB,通讯通路门店!$S:$S,$G162)</f>
        <v>0</v>
      </c>
      <c r="AJ162" s="99">
        <f>SUMIFS(通讯通路门店!$BE:$BE,通讯通路门店!$S:$S,$G162)</f>
        <v>0</v>
      </c>
      <c r="AK162" s="99">
        <f>SUMIFS(通讯通路门店!$BG:$BG,通讯通路门店!$S:$S,$G162)</f>
        <v>0</v>
      </c>
      <c r="AL162" s="99">
        <f>SUMIFS(通讯通路门店!$BC:$BC,通讯通路门店!$S:$S,$G162)</f>
        <v>0</v>
      </c>
      <c r="AM162" s="99">
        <f>SUMIFS(通讯通路门店!$BD:$BD,通讯通路门店!$S:$S,$G162)</f>
        <v>0</v>
      </c>
      <c r="AN162" s="99">
        <f>SUMIFS(通讯通路门店!$BF:$BF,通讯通路门店!$S:$S,$G162)</f>
        <v>0</v>
      </c>
      <c r="AO162" s="99">
        <f t="shared" si="12"/>
        <v>0</v>
      </c>
      <c r="AP162" s="99">
        <f>SUMIFS(通讯通路门店!$K:$K,通讯通路门店!$S:$S,$G162)</f>
        <v>0</v>
      </c>
      <c r="AQ162" s="83"/>
      <c r="AR162" s="99">
        <f>SUMIFS(通讯通路门店!$T:$T,通讯通路门店!$S:$S,$G162)</f>
        <v>0</v>
      </c>
      <c r="AS162" s="99">
        <f>SUMIFS(通讯通路门店!$U:$U,通讯通路门店!$S:$S,$G162)</f>
        <v>0</v>
      </c>
      <c r="AT162" s="99">
        <f>SUMIFS(通讯通路门店!$V:$V,通讯通路门店!$S:$S,$G162)</f>
        <v>0</v>
      </c>
      <c r="AU162" s="99">
        <f>SUMIFS(通讯通路门店!$W:$W,通讯通路门店!$S:$S,$G162)</f>
        <v>0</v>
      </c>
      <c r="AV162" s="99">
        <f>SUMIFS(通讯通路门店!$Z:$Z,通讯通路门店!$S:$S,$G162)</f>
        <v>0</v>
      </c>
      <c r="AW162" s="99">
        <f>SUMIFS(通讯通路门店!$AB:$AB,通讯通路门店!$S:$S,$G162)</f>
        <v>0</v>
      </c>
      <c r="AX162" s="99">
        <f>SUMIFS(通讯通路门店!$X:$X,通讯通路门店!$S:$S,$G162)</f>
        <v>0</v>
      </c>
      <c r="AY162" s="99">
        <f>SUMIFS(通讯通路门店!$Y:$Y,通讯通路门店!$S:$S,$G162)</f>
        <v>0</v>
      </c>
      <c r="AZ162" s="99">
        <f>SUMIFS(通讯通路门店!$AA:$AA,通讯通路门店!$S:$S,$G162)</f>
        <v>0</v>
      </c>
      <c r="BA162" s="99">
        <f t="shared" si="13"/>
        <v>0</v>
      </c>
      <c r="BB162" s="99">
        <f t="shared" si="14"/>
        <v>0</v>
      </c>
      <c r="BC162" s="99">
        <f>SUMIFS(通讯通路门店!$W:$W,通讯通路门店!$S:$S,$G162,通讯通路门店!$J:$J,"荣耀体验店")+SUMIFS(通讯通路门店!$W:$W,通讯通路门店!$S:$S,$G162,通讯通路门店!$J:$J,"荣耀授权专卖店")</f>
        <v>0</v>
      </c>
      <c r="BD162" s="99">
        <f>SUMIFS(通讯通路门店!$Z:$Z,通讯通路门店!$S:$S,$G162,通讯通路门店!$J:$J,"VIVO体验店")</f>
        <v>0</v>
      </c>
      <c r="BE162" s="99">
        <f>SUMIFS(通讯通路门店!$AB:$AB,通讯通路门店!$S:$S,$G162,通讯通路门店!$J:$J,"OPPO体验店")</f>
        <v>0</v>
      </c>
      <c r="BF162" s="99">
        <f>SUMIFS(通讯通路门店!$X:$X,通讯通路门店!$S:$S,$G162,通讯通路门店!$J:$J,"华为授权体验店")+SUMIFS(通讯通路门店!$AA:$AA,通讯通路门店!$S:$S,$G162,通讯通路门店!$J:$J,"华为堡垒店")</f>
        <v>0</v>
      </c>
      <c r="BG162" s="99">
        <f>SUMIFS(通讯通路门店!$Y:$Y,通讯通路门店!$S:$S,$G162,通讯通路门店!$J:$J,"小米体验店")</f>
        <v>0</v>
      </c>
      <c r="BH162" s="99">
        <f>SUMIFS(通讯通路门店!$AA:$AA,通讯通路门店!$S:$S,$G162,通讯通路门店!$J:$J,"苹果体验店")</f>
        <v>0</v>
      </c>
      <c r="BI162" s="99">
        <f>SUMIFS(通讯通路门店!$K:$K,通讯通路门店!$S:$S,$G162,通讯通路门店!$J:$J,"其他品牌专卖店")</f>
        <v>0</v>
      </c>
      <c r="BJ162" s="99">
        <f>SUMIFS(通讯通路门店!$AC:$AC,通讯通路门店!$S:$S,$G162)</f>
        <v>0</v>
      </c>
      <c r="BK162" s="99">
        <f>SUMIFS(通讯通路门店!$AD:$AD,通讯通路门店!$S:$S,$G162)</f>
        <v>0</v>
      </c>
      <c r="BL162" s="99">
        <f>SUMIFS(通讯通路门店!$AE:$AE,通讯通路门店!$S:$S,$G162)</f>
        <v>0</v>
      </c>
      <c r="BM162" s="99">
        <f>SUMIFS(通讯通路门店!$AF:$AF,通讯通路门店!$S:$S,$G162)</f>
        <v>0</v>
      </c>
      <c r="BN162" s="99">
        <f>SUMIFS(通讯通路门店!$AG:$AG,通讯通路门店!$S:$S,$G162)</f>
        <v>0</v>
      </c>
      <c r="BO162" s="99">
        <f>SUMIFS(通讯通路门店!$AH:$AH,通讯通路门店!$S:$S,$G162)</f>
        <v>0</v>
      </c>
      <c r="BP162" s="99">
        <f>SUMIFS(通讯通路门店!$AI:$AI,通讯通路门店!$S:$S,$G162)</f>
        <v>0</v>
      </c>
      <c r="BQ162" s="83"/>
    </row>
    <row r="163" spans="1:69">
      <c r="A163" s="99" t="str">
        <f>IFERROR(_xlfn.XLOOKUP($G163,通讯通路门店!$S$4:$S$993933,通讯通路门店!$A$4:$A$993933,0,0),"")</f>
        <v/>
      </c>
      <c r="B163" s="99" t="str">
        <f>IFERROR(_xlfn.XLOOKUP($G163,通讯通路门店!$S$4:$S$993933,通讯通路门店!$B$4:$B$993933,0,0),"")</f>
        <v/>
      </c>
      <c r="C163" s="99" t="str">
        <f>IFERROR(_xlfn.XLOOKUP($G163,通讯通路门店!$S$4:$S$993933,通讯通路门店!$C$4:$C$993933,0,0),"")</f>
        <v/>
      </c>
      <c r="D163" s="99" t="str">
        <f>IFERROR(_xlfn.XLOOKUP($G163,通讯通路门店!$S$4:$S$993933,通讯通路门店!$D$4:$D$993933,0,0),"")</f>
        <v/>
      </c>
      <c r="E163" s="83"/>
      <c r="F163" s="83"/>
      <c r="G163" s="101" t="e">
        <v>#N/A</v>
      </c>
      <c r="H163" s="102" t="str">
        <f>IFERROR(_xlfn.XLOOKUP($G163,通讯通路门店!$S$4:$S$993933,通讯通路门店!$R$4:$R$993933,0,0),"")</f>
        <v/>
      </c>
      <c r="I163" s="83"/>
      <c r="J163" s="83"/>
      <c r="K163" s="83"/>
      <c r="L163" s="83"/>
      <c r="M163" s="83"/>
      <c r="N163" s="83"/>
      <c r="O163" s="83"/>
      <c r="P163" s="83"/>
      <c r="Q163" s="83"/>
      <c r="R163" s="83"/>
      <c r="S163" s="83"/>
      <c r="T163" s="83"/>
      <c r="U163" s="99">
        <f>COUNTIF(通讯通路门店!$S:$S,$G163)</f>
        <v>0</v>
      </c>
      <c r="V163" s="99">
        <f>COUNTIFS(通讯通路门店!$S:$S,$G163,通讯通路门店!$J:$J,"综合卖场")</f>
        <v>0</v>
      </c>
      <c r="W163" s="99">
        <f>SUMIFS(通讯通路门店!$AJ:$AJ,通讯通路门店!$S:$S,通讯客户沙盘!$G163)</f>
        <v>0</v>
      </c>
      <c r="X163" s="99">
        <f t="shared" si="10"/>
        <v>0</v>
      </c>
      <c r="Y163" s="99">
        <f>COUNTIFS(通讯通路门店!$S:$S,$G163,通讯通路门店!$J:$J,"荣耀体验店")+COUNTIFS(通讯通路门店!$S:$S,$G163,通讯通路门店!$J:$J,"荣耀授权专卖店")</f>
        <v>0</v>
      </c>
      <c r="Z163" s="99">
        <f>COUNTIFS(通讯通路门店!$S:$S,$G163,通讯通路门店!$J:$J,"VIVO体验店")</f>
        <v>0</v>
      </c>
      <c r="AA163" s="99">
        <f>COUNTIFS(通讯通路门店!$S:$S,$G163,通讯通路门店!$J:$J,"OPPO体验店")</f>
        <v>0</v>
      </c>
      <c r="AB163" s="99">
        <f>COUNTIFS(通讯通路门店!$S:$S,$G163,通讯通路门店!$J:$J,"华为授权体验店")+COUNTIFS(通讯通路门店!$S:$S,$G163,通讯通路门店!$J:$J,"华为堡垒店")</f>
        <v>0</v>
      </c>
      <c r="AC163" s="99">
        <f>COUNTIFS(通讯通路门店!$S:$S,$G163,通讯通路门店!$J:$J,"小米体验店")</f>
        <v>0</v>
      </c>
      <c r="AD163" s="99">
        <f>COUNTIFS(通讯通路门店!$S:$S,$G163,通讯通路门店!$J:$J,"苹果体验店")</f>
        <v>0</v>
      </c>
      <c r="AE163" s="99">
        <f>COUNTIFS(通讯通路门店!$S:$S,$G163,通讯通路门店!$J:$J,"其他品牌专卖店")</f>
        <v>0</v>
      </c>
      <c r="AF163" s="99">
        <f>SUMIFS(通讯通路门店!$BI:$BI,通讯通路门店!$S:$S,$G163)</f>
        <v>0</v>
      </c>
      <c r="AG163" s="99">
        <f>SUMIFS(通讯通路门店!$BH:$BH,通讯通路门店!$S:$S,$G163)</f>
        <v>0</v>
      </c>
      <c r="AH163" s="99">
        <f t="shared" si="11"/>
        <v>0</v>
      </c>
      <c r="AI163" s="99">
        <f>SUMIFS(通讯通路门店!$BB:$BB,通讯通路门店!$S:$S,$G163)</f>
        <v>0</v>
      </c>
      <c r="AJ163" s="99">
        <f>SUMIFS(通讯通路门店!$BE:$BE,通讯通路门店!$S:$S,$G163)</f>
        <v>0</v>
      </c>
      <c r="AK163" s="99">
        <f>SUMIFS(通讯通路门店!$BG:$BG,通讯通路门店!$S:$S,$G163)</f>
        <v>0</v>
      </c>
      <c r="AL163" s="99">
        <f>SUMIFS(通讯通路门店!$BC:$BC,通讯通路门店!$S:$S,$G163)</f>
        <v>0</v>
      </c>
      <c r="AM163" s="99">
        <f>SUMIFS(通讯通路门店!$BD:$BD,通讯通路门店!$S:$S,$G163)</f>
        <v>0</v>
      </c>
      <c r="AN163" s="99">
        <f>SUMIFS(通讯通路门店!$BF:$BF,通讯通路门店!$S:$S,$G163)</f>
        <v>0</v>
      </c>
      <c r="AO163" s="99">
        <f t="shared" si="12"/>
        <v>0</v>
      </c>
      <c r="AP163" s="99">
        <f>SUMIFS(通讯通路门店!$K:$K,通讯通路门店!$S:$S,$G163)</f>
        <v>0</v>
      </c>
      <c r="AQ163" s="83"/>
      <c r="AR163" s="99">
        <f>SUMIFS(通讯通路门店!$T:$T,通讯通路门店!$S:$S,$G163)</f>
        <v>0</v>
      </c>
      <c r="AS163" s="99">
        <f>SUMIFS(通讯通路门店!$U:$U,通讯通路门店!$S:$S,$G163)</f>
        <v>0</v>
      </c>
      <c r="AT163" s="99">
        <f>SUMIFS(通讯通路门店!$V:$V,通讯通路门店!$S:$S,$G163)</f>
        <v>0</v>
      </c>
      <c r="AU163" s="99">
        <f>SUMIFS(通讯通路门店!$W:$W,通讯通路门店!$S:$S,$G163)</f>
        <v>0</v>
      </c>
      <c r="AV163" s="99">
        <f>SUMIFS(通讯通路门店!$Z:$Z,通讯通路门店!$S:$S,$G163)</f>
        <v>0</v>
      </c>
      <c r="AW163" s="99">
        <f>SUMIFS(通讯通路门店!$AB:$AB,通讯通路门店!$S:$S,$G163)</f>
        <v>0</v>
      </c>
      <c r="AX163" s="99">
        <f>SUMIFS(通讯通路门店!$X:$X,通讯通路门店!$S:$S,$G163)</f>
        <v>0</v>
      </c>
      <c r="AY163" s="99">
        <f>SUMIFS(通讯通路门店!$Y:$Y,通讯通路门店!$S:$S,$G163)</f>
        <v>0</v>
      </c>
      <c r="AZ163" s="99">
        <f>SUMIFS(通讯通路门店!$AA:$AA,通讯通路门店!$S:$S,$G163)</f>
        <v>0</v>
      </c>
      <c r="BA163" s="99">
        <f t="shared" si="13"/>
        <v>0</v>
      </c>
      <c r="BB163" s="99">
        <f t="shared" si="14"/>
        <v>0</v>
      </c>
      <c r="BC163" s="99">
        <f>SUMIFS(通讯通路门店!$W:$W,通讯通路门店!$S:$S,$G163,通讯通路门店!$J:$J,"荣耀体验店")+SUMIFS(通讯通路门店!$W:$W,通讯通路门店!$S:$S,$G163,通讯通路门店!$J:$J,"荣耀授权专卖店")</f>
        <v>0</v>
      </c>
      <c r="BD163" s="99">
        <f>SUMIFS(通讯通路门店!$Z:$Z,通讯通路门店!$S:$S,$G163,通讯通路门店!$J:$J,"VIVO体验店")</f>
        <v>0</v>
      </c>
      <c r="BE163" s="99">
        <f>SUMIFS(通讯通路门店!$AB:$AB,通讯通路门店!$S:$S,$G163,通讯通路门店!$J:$J,"OPPO体验店")</f>
        <v>0</v>
      </c>
      <c r="BF163" s="99">
        <f>SUMIFS(通讯通路门店!$X:$X,通讯通路门店!$S:$S,$G163,通讯通路门店!$J:$J,"华为授权体验店")+SUMIFS(通讯通路门店!$AA:$AA,通讯通路门店!$S:$S,$G163,通讯通路门店!$J:$J,"华为堡垒店")</f>
        <v>0</v>
      </c>
      <c r="BG163" s="99">
        <f>SUMIFS(通讯通路门店!$Y:$Y,通讯通路门店!$S:$S,$G163,通讯通路门店!$J:$J,"小米体验店")</f>
        <v>0</v>
      </c>
      <c r="BH163" s="99">
        <f>SUMIFS(通讯通路门店!$AA:$AA,通讯通路门店!$S:$S,$G163,通讯通路门店!$J:$J,"苹果体验店")</f>
        <v>0</v>
      </c>
      <c r="BI163" s="99">
        <f>SUMIFS(通讯通路门店!$K:$K,通讯通路门店!$S:$S,$G163,通讯通路门店!$J:$J,"其他品牌专卖店")</f>
        <v>0</v>
      </c>
      <c r="BJ163" s="99">
        <f>SUMIFS(通讯通路门店!$AC:$AC,通讯通路门店!$S:$S,$G163)</f>
        <v>0</v>
      </c>
      <c r="BK163" s="99">
        <f>SUMIFS(通讯通路门店!$AD:$AD,通讯通路门店!$S:$S,$G163)</f>
        <v>0</v>
      </c>
      <c r="BL163" s="99">
        <f>SUMIFS(通讯通路门店!$AE:$AE,通讯通路门店!$S:$S,$G163)</f>
        <v>0</v>
      </c>
      <c r="BM163" s="99">
        <f>SUMIFS(通讯通路门店!$AF:$AF,通讯通路门店!$S:$S,$G163)</f>
        <v>0</v>
      </c>
      <c r="BN163" s="99">
        <f>SUMIFS(通讯通路门店!$AG:$AG,通讯通路门店!$S:$S,$G163)</f>
        <v>0</v>
      </c>
      <c r="BO163" s="99">
        <f>SUMIFS(通讯通路门店!$AH:$AH,通讯通路门店!$S:$S,$G163)</f>
        <v>0</v>
      </c>
      <c r="BP163" s="99">
        <f>SUMIFS(通讯通路门店!$AI:$AI,通讯通路门店!$S:$S,$G163)</f>
        <v>0</v>
      </c>
      <c r="BQ163" s="83"/>
    </row>
    <row r="164" spans="1:69">
      <c r="A164" s="99" t="str">
        <f>IFERROR(_xlfn.XLOOKUP($G164,通讯通路门店!$S$4:$S$993933,通讯通路门店!$A$4:$A$993933,0,0),"")</f>
        <v/>
      </c>
      <c r="B164" s="99" t="str">
        <f>IFERROR(_xlfn.XLOOKUP($G164,通讯通路门店!$S$4:$S$993933,通讯通路门店!$B$4:$B$993933,0,0),"")</f>
        <v/>
      </c>
      <c r="C164" s="99" t="str">
        <f>IFERROR(_xlfn.XLOOKUP($G164,通讯通路门店!$S$4:$S$993933,通讯通路门店!$C$4:$C$993933,0,0),"")</f>
        <v/>
      </c>
      <c r="D164" s="99" t="str">
        <f>IFERROR(_xlfn.XLOOKUP($G164,通讯通路门店!$S$4:$S$993933,通讯通路门店!$D$4:$D$993933,0,0),"")</f>
        <v/>
      </c>
      <c r="E164" s="83"/>
      <c r="F164" s="83"/>
      <c r="G164" s="101" t="e">
        <v>#N/A</v>
      </c>
      <c r="H164" s="102" t="str">
        <f>IFERROR(_xlfn.XLOOKUP($G164,通讯通路门店!$S$4:$S$993933,通讯通路门店!$R$4:$R$993933,0,0),"")</f>
        <v/>
      </c>
      <c r="I164" s="83"/>
      <c r="J164" s="83"/>
      <c r="K164" s="83"/>
      <c r="L164" s="83"/>
      <c r="M164" s="83"/>
      <c r="N164" s="83"/>
      <c r="O164" s="83"/>
      <c r="P164" s="83"/>
      <c r="Q164" s="83"/>
      <c r="R164" s="83"/>
      <c r="S164" s="83"/>
      <c r="T164" s="83"/>
      <c r="U164" s="99">
        <f>COUNTIF(通讯通路门店!$S:$S,$G164)</f>
        <v>0</v>
      </c>
      <c r="V164" s="99">
        <f>COUNTIFS(通讯通路门店!$S:$S,$G164,通讯通路门店!$J:$J,"综合卖场")</f>
        <v>0</v>
      </c>
      <c r="W164" s="99">
        <f>SUMIFS(通讯通路门店!$AJ:$AJ,通讯通路门店!$S:$S,通讯客户沙盘!$G164)</f>
        <v>0</v>
      </c>
      <c r="X164" s="99">
        <f t="shared" si="10"/>
        <v>0</v>
      </c>
      <c r="Y164" s="99">
        <f>COUNTIFS(通讯通路门店!$S:$S,$G164,通讯通路门店!$J:$J,"荣耀体验店")+COUNTIFS(通讯通路门店!$S:$S,$G164,通讯通路门店!$J:$J,"荣耀授权专卖店")</f>
        <v>0</v>
      </c>
      <c r="Z164" s="99">
        <f>COUNTIFS(通讯通路门店!$S:$S,$G164,通讯通路门店!$J:$J,"VIVO体验店")</f>
        <v>0</v>
      </c>
      <c r="AA164" s="99">
        <f>COUNTIFS(通讯通路门店!$S:$S,$G164,通讯通路门店!$J:$J,"OPPO体验店")</f>
        <v>0</v>
      </c>
      <c r="AB164" s="99">
        <f>COUNTIFS(通讯通路门店!$S:$S,$G164,通讯通路门店!$J:$J,"华为授权体验店")+COUNTIFS(通讯通路门店!$S:$S,$G164,通讯通路门店!$J:$J,"华为堡垒店")</f>
        <v>0</v>
      </c>
      <c r="AC164" s="99">
        <f>COUNTIFS(通讯通路门店!$S:$S,$G164,通讯通路门店!$J:$J,"小米体验店")</f>
        <v>0</v>
      </c>
      <c r="AD164" s="99">
        <f>COUNTIFS(通讯通路门店!$S:$S,$G164,通讯通路门店!$J:$J,"苹果体验店")</f>
        <v>0</v>
      </c>
      <c r="AE164" s="99">
        <f>COUNTIFS(通讯通路门店!$S:$S,$G164,通讯通路门店!$J:$J,"其他品牌专卖店")</f>
        <v>0</v>
      </c>
      <c r="AF164" s="99">
        <f>SUMIFS(通讯通路门店!$BI:$BI,通讯通路门店!$S:$S,$G164)</f>
        <v>0</v>
      </c>
      <c r="AG164" s="99">
        <f>SUMIFS(通讯通路门店!$BH:$BH,通讯通路门店!$S:$S,$G164)</f>
        <v>0</v>
      </c>
      <c r="AH164" s="99">
        <f t="shared" si="11"/>
        <v>0</v>
      </c>
      <c r="AI164" s="99">
        <f>SUMIFS(通讯通路门店!$BB:$BB,通讯通路门店!$S:$S,$G164)</f>
        <v>0</v>
      </c>
      <c r="AJ164" s="99">
        <f>SUMIFS(通讯通路门店!$BE:$BE,通讯通路门店!$S:$S,$G164)</f>
        <v>0</v>
      </c>
      <c r="AK164" s="99">
        <f>SUMIFS(通讯通路门店!$BG:$BG,通讯通路门店!$S:$S,$G164)</f>
        <v>0</v>
      </c>
      <c r="AL164" s="99">
        <f>SUMIFS(通讯通路门店!$BC:$BC,通讯通路门店!$S:$S,$G164)</f>
        <v>0</v>
      </c>
      <c r="AM164" s="99">
        <f>SUMIFS(通讯通路门店!$BD:$BD,通讯通路门店!$S:$S,$G164)</f>
        <v>0</v>
      </c>
      <c r="AN164" s="99">
        <f>SUMIFS(通讯通路门店!$BF:$BF,通讯通路门店!$S:$S,$G164)</f>
        <v>0</v>
      </c>
      <c r="AO164" s="99">
        <f t="shared" si="12"/>
        <v>0</v>
      </c>
      <c r="AP164" s="99">
        <f>SUMIFS(通讯通路门店!$K:$K,通讯通路门店!$S:$S,$G164)</f>
        <v>0</v>
      </c>
      <c r="AQ164" s="83"/>
      <c r="AR164" s="99">
        <f>SUMIFS(通讯通路门店!$T:$T,通讯通路门店!$S:$S,$G164)</f>
        <v>0</v>
      </c>
      <c r="AS164" s="99">
        <f>SUMIFS(通讯通路门店!$U:$U,通讯通路门店!$S:$S,$G164)</f>
        <v>0</v>
      </c>
      <c r="AT164" s="99">
        <f>SUMIFS(通讯通路门店!$V:$V,通讯通路门店!$S:$S,$G164)</f>
        <v>0</v>
      </c>
      <c r="AU164" s="99">
        <f>SUMIFS(通讯通路门店!$W:$W,通讯通路门店!$S:$S,$G164)</f>
        <v>0</v>
      </c>
      <c r="AV164" s="99">
        <f>SUMIFS(通讯通路门店!$Z:$Z,通讯通路门店!$S:$S,$G164)</f>
        <v>0</v>
      </c>
      <c r="AW164" s="99">
        <f>SUMIFS(通讯通路门店!$AB:$AB,通讯通路门店!$S:$S,$G164)</f>
        <v>0</v>
      </c>
      <c r="AX164" s="99">
        <f>SUMIFS(通讯通路门店!$X:$X,通讯通路门店!$S:$S,$G164)</f>
        <v>0</v>
      </c>
      <c r="AY164" s="99">
        <f>SUMIFS(通讯通路门店!$Y:$Y,通讯通路门店!$S:$S,$G164)</f>
        <v>0</v>
      </c>
      <c r="AZ164" s="99">
        <f>SUMIFS(通讯通路门店!$AA:$AA,通讯通路门店!$S:$S,$G164)</f>
        <v>0</v>
      </c>
      <c r="BA164" s="99">
        <f t="shared" si="13"/>
        <v>0</v>
      </c>
      <c r="BB164" s="99">
        <f t="shared" si="14"/>
        <v>0</v>
      </c>
      <c r="BC164" s="99">
        <f>SUMIFS(通讯通路门店!$W:$W,通讯通路门店!$S:$S,$G164,通讯通路门店!$J:$J,"荣耀体验店")+SUMIFS(通讯通路门店!$W:$W,通讯通路门店!$S:$S,$G164,通讯通路门店!$J:$J,"荣耀授权专卖店")</f>
        <v>0</v>
      </c>
      <c r="BD164" s="99">
        <f>SUMIFS(通讯通路门店!$Z:$Z,通讯通路门店!$S:$S,$G164,通讯通路门店!$J:$J,"VIVO体验店")</f>
        <v>0</v>
      </c>
      <c r="BE164" s="99">
        <f>SUMIFS(通讯通路门店!$AB:$AB,通讯通路门店!$S:$S,$G164,通讯通路门店!$J:$J,"OPPO体验店")</f>
        <v>0</v>
      </c>
      <c r="BF164" s="99">
        <f>SUMIFS(通讯通路门店!$X:$X,通讯通路门店!$S:$S,$G164,通讯通路门店!$J:$J,"华为授权体验店")+SUMIFS(通讯通路门店!$AA:$AA,通讯通路门店!$S:$S,$G164,通讯通路门店!$J:$J,"华为堡垒店")</f>
        <v>0</v>
      </c>
      <c r="BG164" s="99">
        <f>SUMIFS(通讯通路门店!$Y:$Y,通讯通路门店!$S:$S,$G164,通讯通路门店!$J:$J,"小米体验店")</f>
        <v>0</v>
      </c>
      <c r="BH164" s="99">
        <f>SUMIFS(通讯通路门店!$AA:$AA,通讯通路门店!$S:$S,$G164,通讯通路门店!$J:$J,"苹果体验店")</f>
        <v>0</v>
      </c>
      <c r="BI164" s="99">
        <f>SUMIFS(通讯通路门店!$K:$K,通讯通路门店!$S:$S,$G164,通讯通路门店!$J:$J,"其他品牌专卖店")</f>
        <v>0</v>
      </c>
      <c r="BJ164" s="99">
        <f>SUMIFS(通讯通路门店!$AC:$AC,通讯通路门店!$S:$S,$G164)</f>
        <v>0</v>
      </c>
      <c r="BK164" s="99">
        <f>SUMIFS(通讯通路门店!$AD:$AD,通讯通路门店!$S:$S,$G164)</f>
        <v>0</v>
      </c>
      <c r="BL164" s="99">
        <f>SUMIFS(通讯通路门店!$AE:$AE,通讯通路门店!$S:$S,$G164)</f>
        <v>0</v>
      </c>
      <c r="BM164" s="99">
        <f>SUMIFS(通讯通路门店!$AF:$AF,通讯通路门店!$S:$S,$G164)</f>
        <v>0</v>
      </c>
      <c r="BN164" s="99">
        <f>SUMIFS(通讯通路门店!$AG:$AG,通讯通路门店!$S:$S,$G164)</f>
        <v>0</v>
      </c>
      <c r="BO164" s="99">
        <f>SUMIFS(通讯通路门店!$AH:$AH,通讯通路门店!$S:$S,$G164)</f>
        <v>0</v>
      </c>
      <c r="BP164" s="99">
        <f>SUMIFS(通讯通路门店!$AI:$AI,通讯通路门店!$S:$S,$G164)</f>
        <v>0</v>
      </c>
      <c r="BQ164" s="83"/>
    </row>
    <row r="165" spans="1:69">
      <c r="A165" s="99" t="str">
        <f>IFERROR(_xlfn.XLOOKUP($G165,通讯通路门店!$S$4:$S$993933,通讯通路门店!$A$4:$A$993933,0,0),"")</f>
        <v/>
      </c>
      <c r="B165" s="99" t="str">
        <f>IFERROR(_xlfn.XLOOKUP($G165,通讯通路门店!$S$4:$S$993933,通讯通路门店!$B$4:$B$993933,0,0),"")</f>
        <v/>
      </c>
      <c r="C165" s="99" t="str">
        <f>IFERROR(_xlfn.XLOOKUP($G165,通讯通路门店!$S$4:$S$993933,通讯通路门店!$C$4:$C$993933,0,0),"")</f>
        <v/>
      </c>
      <c r="D165" s="99" t="str">
        <f>IFERROR(_xlfn.XLOOKUP($G165,通讯通路门店!$S$4:$S$993933,通讯通路门店!$D$4:$D$993933,0,0),"")</f>
        <v/>
      </c>
      <c r="E165" s="83"/>
      <c r="F165" s="83"/>
      <c r="G165" s="101" t="e">
        <v>#N/A</v>
      </c>
      <c r="H165" s="102" t="str">
        <f>IFERROR(_xlfn.XLOOKUP($G165,通讯通路门店!$S$4:$S$993933,通讯通路门店!$R$4:$R$993933,0,0),"")</f>
        <v/>
      </c>
      <c r="I165" s="83"/>
      <c r="J165" s="83"/>
      <c r="K165" s="83"/>
      <c r="L165" s="83"/>
      <c r="M165" s="83"/>
      <c r="N165" s="83"/>
      <c r="O165" s="83"/>
      <c r="P165" s="83"/>
      <c r="Q165" s="83"/>
      <c r="R165" s="83"/>
      <c r="S165" s="83"/>
      <c r="T165" s="83"/>
      <c r="U165" s="99">
        <f>COUNTIF(通讯通路门店!$S:$S,$G165)</f>
        <v>0</v>
      </c>
      <c r="V165" s="99">
        <f>COUNTIFS(通讯通路门店!$S:$S,$G165,通讯通路门店!$J:$J,"综合卖场")</f>
        <v>0</v>
      </c>
      <c r="W165" s="99">
        <f>SUMIFS(通讯通路门店!$AJ:$AJ,通讯通路门店!$S:$S,通讯客户沙盘!$G165)</f>
        <v>0</v>
      </c>
      <c r="X165" s="99">
        <f t="shared" si="10"/>
        <v>0</v>
      </c>
      <c r="Y165" s="99">
        <f>COUNTIFS(通讯通路门店!$S:$S,$G165,通讯通路门店!$J:$J,"荣耀体验店")+COUNTIFS(通讯通路门店!$S:$S,$G165,通讯通路门店!$J:$J,"荣耀授权专卖店")</f>
        <v>0</v>
      </c>
      <c r="Z165" s="99">
        <f>COUNTIFS(通讯通路门店!$S:$S,$G165,通讯通路门店!$J:$J,"VIVO体验店")</f>
        <v>0</v>
      </c>
      <c r="AA165" s="99">
        <f>COUNTIFS(通讯通路门店!$S:$S,$G165,通讯通路门店!$J:$J,"OPPO体验店")</f>
        <v>0</v>
      </c>
      <c r="AB165" s="99">
        <f>COUNTIFS(通讯通路门店!$S:$S,$G165,通讯通路门店!$J:$J,"华为授权体验店")+COUNTIFS(通讯通路门店!$S:$S,$G165,通讯通路门店!$J:$J,"华为堡垒店")</f>
        <v>0</v>
      </c>
      <c r="AC165" s="99">
        <f>COUNTIFS(通讯通路门店!$S:$S,$G165,通讯通路门店!$J:$J,"小米体验店")</f>
        <v>0</v>
      </c>
      <c r="AD165" s="99">
        <f>COUNTIFS(通讯通路门店!$S:$S,$G165,通讯通路门店!$J:$J,"苹果体验店")</f>
        <v>0</v>
      </c>
      <c r="AE165" s="99">
        <f>COUNTIFS(通讯通路门店!$S:$S,$G165,通讯通路门店!$J:$J,"其他品牌专卖店")</f>
        <v>0</v>
      </c>
      <c r="AF165" s="99">
        <f>SUMIFS(通讯通路门店!$BI:$BI,通讯通路门店!$S:$S,$G165)</f>
        <v>0</v>
      </c>
      <c r="AG165" s="99">
        <f>SUMIFS(通讯通路门店!$BH:$BH,通讯通路门店!$S:$S,$G165)</f>
        <v>0</v>
      </c>
      <c r="AH165" s="99">
        <f t="shared" si="11"/>
        <v>0</v>
      </c>
      <c r="AI165" s="99">
        <f>SUMIFS(通讯通路门店!$BB:$BB,通讯通路门店!$S:$S,$G165)</f>
        <v>0</v>
      </c>
      <c r="AJ165" s="99">
        <f>SUMIFS(通讯通路门店!$BE:$BE,通讯通路门店!$S:$S,$G165)</f>
        <v>0</v>
      </c>
      <c r="AK165" s="99">
        <f>SUMIFS(通讯通路门店!$BG:$BG,通讯通路门店!$S:$S,$G165)</f>
        <v>0</v>
      </c>
      <c r="AL165" s="99">
        <f>SUMIFS(通讯通路门店!$BC:$BC,通讯通路门店!$S:$S,$G165)</f>
        <v>0</v>
      </c>
      <c r="AM165" s="99">
        <f>SUMIFS(通讯通路门店!$BD:$BD,通讯通路门店!$S:$S,$G165)</f>
        <v>0</v>
      </c>
      <c r="AN165" s="99">
        <f>SUMIFS(通讯通路门店!$BF:$BF,通讯通路门店!$S:$S,$G165)</f>
        <v>0</v>
      </c>
      <c r="AO165" s="99">
        <f t="shared" si="12"/>
        <v>0</v>
      </c>
      <c r="AP165" s="99">
        <f>SUMIFS(通讯通路门店!$K:$K,通讯通路门店!$S:$S,$G165)</f>
        <v>0</v>
      </c>
      <c r="AQ165" s="83"/>
      <c r="AR165" s="99">
        <f>SUMIFS(通讯通路门店!$T:$T,通讯通路门店!$S:$S,$G165)</f>
        <v>0</v>
      </c>
      <c r="AS165" s="99">
        <f>SUMIFS(通讯通路门店!$U:$U,通讯通路门店!$S:$S,$G165)</f>
        <v>0</v>
      </c>
      <c r="AT165" s="99">
        <f>SUMIFS(通讯通路门店!$V:$V,通讯通路门店!$S:$S,$G165)</f>
        <v>0</v>
      </c>
      <c r="AU165" s="99">
        <f>SUMIFS(通讯通路门店!$W:$W,通讯通路门店!$S:$S,$G165)</f>
        <v>0</v>
      </c>
      <c r="AV165" s="99">
        <f>SUMIFS(通讯通路门店!$Z:$Z,通讯通路门店!$S:$S,$G165)</f>
        <v>0</v>
      </c>
      <c r="AW165" s="99">
        <f>SUMIFS(通讯通路门店!$AB:$AB,通讯通路门店!$S:$S,$G165)</f>
        <v>0</v>
      </c>
      <c r="AX165" s="99">
        <f>SUMIFS(通讯通路门店!$X:$X,通讯通路门店!$S:$S,$G165)</f>
        <v>0</v>
      </c>
      <c r="AY165" s="99">
        <f>SUMIFS(通讯通路门店!$Y:$Y,通讯通路门店!$S:$S,$G165)</f>
        <v>0</v>
      </c>
      <c r="AZ165" s="99">
        <f>SUMIFS(通讯通路门店!$AA:$AA,通讯通路门店!$S:$S,$G165)</f>
        <v>0</v>
      </c>
      <c r="BA165" s="99">
        <f t="shared" si="13"/>
        <v>0</v>
      </c>
      <c r="BB165" s="99">
        <f t="shared" si="14"/>
        <v>0</v>
      </c>
      <c r="BC165" s="99">
        <f>SUMIFS(通讯通路门店!$W:$W,通讯通路门店!$S:$S,$G165,通讯通路门店!$J:$J,"荣耀体验店")+SUMIFS(通讯通路门店!$W:$W,通讯通路门店!$S:$S,$G165,通讯通路门店!$J:$J,"荣耀授权专卖店")</f>
        <v>0</v>
      </c>
      <c r="BD165" s="99">
        <f>SUMIFS(通讯通路门店!$Z:$Z,通讯通路门店!$S:$S,$G165,通讯通路门店!$J:$J,"VIVO体验店")</f>
        <v>0</v>
      </c>
      <c r="BE165" s="99">
        <f>SUMIFS(通讯通路门店!$AB:$AB,通讯通路门店!$S:$S,$G165,通讯通路门店!$J:$J,"OPPO体验店")</f>
        <v>0</v>
      </c>
      <c r="BF165" s="99">
        <f>SUMIFS(通讯通路门店!$X:$X,通讯通路门店!$S:$S,$G165,通讯通路门店!$J:$J,"华为授权体验店")+SUMIFS(通讯通路门店!$AA:$AA,通讯通路门店!$S:$S,$G165,通讯通路门店!$J:$J,"华为堡垒店")</f>
        <v>0</v>
      </c>
      <c r="BG165" s="99">
        <f>SUMIFS(通讯通路门店!$Y:$Y,通讯通路门店!$S:$S,$G165,通讯通路门店!$J:$J,"小米体验店")</f>
        <v>0</v>
      </c>
      <c r="BH165" s="99">
        <f>SUMIFS(通讯通路门店!$AA:$AA,通讯通路门店!$S:$S,$G165,通讯通路门店!$J:$J,"苹果体验店")</f>
        <v>0</v>
      </c>
      <c r="BI165" s="99">
        <f>SUMIFS(通讯通路门店!$K:$K,通讯通路门店!$S:$S,$G165,通讯通路门店!$J:$J,"其他品牌专卖店")</f>
        <v>0</v>
      </c>
      <c r="BJ165" s="99">
        <f>SUMIFS(通讯通路门店!$AC:$AC,通讯通路门店!$S:$S,$G165)</f>
        <v>0</v>
      </c>
      <c r="BK165" s="99">
        <f>SUMIFS(通讯通路门店!$AD:$AD,通讯通路门店!$S:$S,$G165)</f>
        <v>0</v>
      </c>
      <c r="BL165" s="99">
        <f>SUMIFS(通讯通路门店!$AE:$AE,通讯通路门店!$S:$S,$G165)</f>
        <v>0</v>
      </c>
      <c r="BM165" s="99">
        <f>SUMIFS(通讯通路门店!$AF:$AF,通讯通路门店!$S:$S,$G165)</f>
        <v>0</v>
      </c>
      <c r="BN165" s="99">
        <f>SUMIFS(通讯通路门店!$AG:$AG,通讯通路门店!$S:$S,$G165)</f>
        <v>0</v>
      </c>
      <c r="BO165" s="99">
        <f>SUMIFS(通讯通路门店!$AH:$AH,通讯通路门店!$S:$S,$G165)</f>
        <v>0</v>
      </c>
      <c r="BP165" s="99">
        <f>SUMIFS(通讯通路门店!$AI:$AI,通讯通路门店!$S:$S,$G165)</f>
        <v>0</v>
      </c>
      <c r="BQ165" s="83"/>
    </row>
    <row r="166" spans="1:69">
      <c r="A166" s="99" t="str">
        <f>IFERROR(_xlfn.XLOOKUP($G166,通讯通路门店!$S$4:$S$993933,通讯通路门店!$A$4:$A$993933,0,0),"")</f>
        <v/>
      </c>
      <c r="B166" s="99" t="str">
        <f>IFERROR(_xlfn.XLOOKUP($G166,通讯通路门店!$S$4:$S$993933,通讯通路门店!$B$4:$B$993933,0,0),"")</f>
        <v/>
      </c>
      <c r="C166" s="99" t="str">
        <f>IFERROR(_xlfn.XLOOKUP($G166,通讯通路门店!$S$4:$S$993933,通讯通路门店!$C$4:$C$993933,0,0),"")</f>
        <v/>
      </c>
      <c r="D166" s="99" t="str">
        <f>IFERROR(_xlfn.XLOOKUP($G166,通讯通路门店!$S$4:$S$993933,通讯通路门店!$D$4:$D$993933,0,0),"")</f>
        <v/>
      </c>
      <c r="E166" s="83"/>
      <c r="F166" s="83"/>
      <c r="G166" s="101" t="e">
        <v>#N/A</v>
      </c>
      <c r="H166" s="102" t="str">
        <f>IFERROR(_xlfn.XLOOKUP($G166,通讯通路门店!$S$4:$S$993933,通讯通路门店!$R$4:$R$993933,0,0),"")</f>
        <v/>
      </c>
      <c r="I166" s="83"/>
      <c r="J166" s="83"/>
      <c r="K166" s="83"/>
      <c r="L166" s="83"/>
      <c r="M166" s="83"/>
      <c r="N166" s="83"/>
      <c r="O166" s="83"/>
      <c r="P166" s="83"/>
      <c r="Q166" s="83"/>
      <c r="R166" s="83"/>
      <c r="S166" s="83"/>
      <c r="T166" s="83"/>
      <c r="U166" s="99">
        <f>COUNTIF(通讯通路门店!$S:$S,$G166)</f>
        <v>0</v>
      </c>
      <c r="V166" s="99">
        <f>COUNTIFS(通讯通路门店!$S:$S,$G166,通讯通路门店!$J:$J,"综合卖场")</f>
        <v>0</v>
      </c>
      <c r="W166" s="99">
        <f>SUMIFS(通讯通路门店!$AJ:$AJ,通讯通路门店!$S:$S,通讯客户沙盘!$G166)</f>
        <v>0</v>
      </c>
      <c r="X166" s="99">
        <f t="shared" si="10"/>
        <v>0</v>
      </c>
      <c r="Y166" s="99">
        <f>COUNTIFS(通讯通路门店!$S:$S,$G166,通讯通路门店!$J:$J,"荣耀体验店")+COUNTIFS(通讯通路门店!$S:$S,$G166,通讯通路门店!$J:$J,"荣耀授权专卖店")</f>
        <v>0</v>
      </c>
      <c r="Z166" s="99">
        <f>COUNTIFS(通讯通路门店!$S:$S,$G166,通讯通路门店!$J:$J,"VIVO体验店")</f>
        <v>0</v>
      </c>
      <c r="AA166" s="99">
        <f>COUNTIFS(通讯通路门店!$S:$S,$G166,通讯通路门店!$J:$J,"OPPO体验店")</f>
        <v>0</v>
      </c>
      <c r="AB166" s="99">
        <f>COUNTIFS(通讯通路门店!$S:$S,$G166,通讯通路门店!$J:$J,"华为授权体验店")+COUNTIFS(通讯通路门店!$S:$S,$G166,通讯通路门店!$J:$J,"华为堡垒店")</f>
        <v>0</v>
      </c>
      <c r="AC166" s="99">
        <f>COUNTIFS(通讯通路门店!$S:$S,$G166,通讯通路门店!$J:$J,"小米体验店")</f>
        <v>0</v>
      </c>
      <c r="AD166" s="99">
        <f>COUNTIFS(通讯通路门店!$S:$S,$G166,通讯通路门店!$J:$J,"苹果体验店")</f>
        <v>0</v>
      </c>
      <c r="AE166" s="99">
        <f>COUNTIFS(通讯通路门店!$S:$S,$G166,通讯通路门店!$J:$J,"其他品牌专卖店")</f>
        <v>0</v>
      </c>
      <c r="AF166" s="99">
        <f>SUMIFS(通讯通路门店!$BI:$BI,通讯通路门店!$S:$S,$G166)</f>
        <v>0</v>
      </c>
      <c r="AG166" s="99">
        <f>SUMIFS(通讯通路门店!$BH:$BH,通讯通路门店!$S:$S,$G166)</f>
        <v>0</v>
      </c>
      <c r="AH166" s="99">
        <f t="shared" si="11"/>
        <v>0</v>
      </c>
      <c r="AI166" s="99">
        <f>SUMIFS(通讯通路门店!$BB:$BB,通讯通路门店!$S:$S,$G166)</f>
        <v>0</v>
      </c>
      <c r="AJ166" s="99">
        <f>SUMIFS(通讯通路门店!$BE:$BE,通讯通路门店!$S:$S,$G166)</f>
        <v>0</v>
      </c>
      <c r="AK166" s="99">
        <f>SUMIFS(通讯通路门店!$BG:$BG,通讯通路门店!$S:$S,$G166)</f>
        <v>0</v>
      </c>
      <c r="AL166" s="99">
        <f>SUMIFS(通讯通路门店!$BC:$BC,通讯通路门店!$S:$S,$G166)</f>
        <v>0</v>
      </c>
      <c r="AM166" s="99">
        <f>SUMIFS(通讯通路门店!$BD:$BD,通讯通路门店!$S:$S,$G166)</f>
        <v>0</v>
      </c>
      <c r="AN166" s="99">
        <f>SUMIFS(通讯通路门店!$BF:$BF,通讯通路门店!$S:$S,$G166)</f>
        <v>0</v>
      </c>
      <c r="AO166" s="99">
        <f t="shared" si="12"/>
        <v>0</v>
      </c>
      <c r="AP166" s="99">
        <f>SUMIFS(通讯通路门店!$K:$K,通讯通路门店!$S:$S,$G166)</f>
        <v>0</v>
      </c>
      <c r="AQ166" s="83"/>
      <c r="AR166" s="99">
        <f>SUMIFS(通讯通路门店!$T:$T,通讯通路门店!$S:$S,$G166)</f>
        <v>0</v>
      </c>
      <c r="AS166" s="99">
        <f>SUMIFS(通讯通路门店!$U:$U,通讯通路门店!$S:$S,$G166)</f>
        <v>0</v>
      </c>
      <c r="AT166" s="99">
        <f>SUMIFS(通讯通路门店!$V:$V,通讯通路门店!$S:$S,$G166)</f>
        <v>0</v>
      </c>
      <c r="AU166" s="99">
        <f>SUMIFS(通讯通路门店!$W:$W,通讯通路门店!$S:$S,$G166)</f>
        <v>0</v>
      </c>
      <c r="AV166" s="99">
        <f>SUMIFS(通讯通路门店!$Z:$Z,通讯通路门店!$S:$S,$G166)</f>
        <v>0</v>
      </c>
      <c r="AW166" s="99">
        <f>SUMIFS(通讯通路门店!$AB:$AB,通讯通路门店!$S:$S,$G166)</f>
        <v>0</v>
      </c>
      <c r="AX166" s="99">
        <f>SUMIFS(通讯通路门店!$X:$X,通讯通路门店!$S:$S,$G166)</f>
        <v>0</v>
      </c>
      <c r="AY166" s="99">
        <f>SUMIFS(通讯通路门店!$Y:$Y,通讯通路门店!$S:$S,$G166)</f>
        <v>0</v>
      </c>
      <c r="AZ166" s="99">
        <f>SUMIFS(通讯通路门店!$AA:$AA,通讯通路门店!$S:$S,$G166)</f>
        <v>0</v>
      </c>
      <c r="BA166" s="99">
        <f t="shared" si="13"/>
        <v>0</v>
      </c>
      <c r="BB166" s="99">
        <f t="shared" si="14"/>
        <v>0</v>
      </c>
      <c r="BC166" s="99">
        <f>SUMIFS(通讯通路门店!$W:$W,通讯通路门店!$S:$S,$G166,通讯通路门店!$J:$J,"荣耀体验店")+SUMIFS(通讯通路门店!$W:$W,通讯通路门店!$S:$S,$G166,通讯通路门店!$J:$J,"荣耀授权专卖店")</f>
        <v>0</v>
      </c>
      <c r="BD166" s="99">
        <f>SUMIFS(通讯通路门店!$Z:$Z,通讯通路门店!$S:$S,$G166,通讯通路门店!$J:$J,"VIVO体验店")</f>
        <v>0</v>
      </c>
      <c r="BE166" s="99">
        <f>SUMIFS(通讯通路门店!$AB:$AB,通讯通路门店!$S:$S,$G166,通讯通路门店!$J:$J,"OPPO体验店")</f>
        <v>0</v>
      </c>
      <c r="BF166" s="99">
        <f>SUMIFS(通讯通路门店!$X:$X,通讯通路门店!$S:$S,$G166,通讯通路门店!$J:$J,"华为授权体验店")+SUMIFS(通讯通路门店!$AA:$AA,通讯通路门店!$S:$S,$G166,通讯通路门店!$J:$J,"华为堡垒店")</f>
        <v>0</v>
      </c>
      <c r="BG166" s="99">
        <f>SUMIFS(通讯通路门店!$Y:$Y,通讯通路门店!$S:$S,$G166,通讯通路门店!$J:$J,"小米体验店")</f>
        <v>0</v>
      </c>
      <c r="BH166" s="99">
        <f>SUMIFS(通讯通路门店!$AA:$AA,通讯通路门店!$S:$S,$G166,通讯通路门店!$J:$J,"苹果体验店")</f>
        <v>0</v>
      </c>
      <c r="BI166" s="99">
        <f>SUMIFS(通讯通路门店!$K:$K,通讯通路门店!$S:$S,$G166,通讯通路门店!$J:$J,"其他品牌专卖店")</f>
        <v>0</v>
      </c>
      <c r="BJ166" s="99">
        <f>SUMIFS(通讯通路门店!$AC:$AC,通讯通路门店!$S:$S,$G166)</f>
        <v>0</v>
      </c>
      <c r="BK166" s="99">
        <f>SUMIFS(通讯通路门店!$AD:$AD,通讯通路门店!$S:$S,$G166)</f>
        <v>0</v>
      </c>
      <c r="BL166" s="99">
        <f>SUMIFS(通讯通路门店!$AE:$AE,通讯通路门店!$S:$S,$G166)</f>
        <v>0</v>
      </c>
      <c r="BM166" s="99">
        <f>SUMIFS(通讯通路门店!$AF:$AF,通讯通路门店!$S:$S,$G166)</f>
        <v>0</v>
      </c>
      <c r="BN166" s="99">
        <f>SUMIFS(通讯通路门店!$AG:$AG,通讯通路门店!$S:$S,$G166)</f>
        <v>0</v>
      </c>
      <c r="BO166" s="99">
        <f>SUMIFS(通讯通路门店!$AH:$AH,通讯通路门店!$S:$S,$G166)</f>
        <v>0</v>
      </c>
      <c r="BP166" s="99">
        <f>SUMIFS(通讯通路门店!$AI:$AI,通讯通路门店!$S:$S,$G166)</f>
        <v>0</v>
      </c>
      <c r="BQ166" s="83"/>
    </row>
    <row r="167" spans="1:69">
      <c r="A167" s="99" t="str">
        <f>IFERROR(_xlfn.XLOOKUP($G167,通讯通路门店!$S$4:$S$993933,通讯通路门店!$A$4:$A$993933,0,0),"")</f>
        <v/>
      </c>
      <c r="B167" s="99" t="str">
        <f>IFERROR(_xlfn.XLOOKUP($G167,通讯通路门店!$S$4:$S$993933,通讯通路门店!$B$4:$B$993933,0,0),"")</f>
        <v/>
      </c>
      <c r="C167" s="99" t="str">
        <f>IFERROR(_xlfn.XLOOKUP($G167,通讯通路门店!$S$4:$S$993933,通讯通路门店!$C$4:$C$993933,0,0),"")</f>
        <v/>
      </c>
      <c r="D167" s="99" t="str">
        <f>IFERROR(_xlfn.XLOOKUP($G167,通讯通路门店!$S$4:$S$993933,通讯通路门店!$D$4:$D$993933,0,0),"")</f>
        <v/>
      </c>
      <c r="E167" s="83"/>
      <c r="F167" s="83"/>
      <c r="G167" s="101" t="e">
        <v>#N/A</v>
      </c>
      <c r="H167" s="102" t="str">
        <f>IFERROR(_xlfn.XLOOKUP($G167,通讯通路门店!$S$4:$S$993933,通讯通路门店!$R$4:$R$993933,0,0),"")</f>
        <v/>
      </c>
      <c r="I167" s="83"/>
      <c r="J167" s="83"/>
      <c r="K167" s="83"/>
      <c r="L167" s="83"/>
      <c r="M167" s="83"/>
      <c r="N167" s="83"/>
      <c r="O167" s="83"/>
      <c r="P167" s="83"/>
      <c r="Q167" s="83"/>
      <c r="R167" s="83"/>
      <c r="S167" s="83"/>
      <c r="T167" s="83"/>
      <c r="U167" s="99">
        <f>COUNTIF(通讯通路门店!$S:$S,$G167)</f>
        <v>0</v>
      </c>
      <c r="V167" s="99">
        <f>COUNTIFS(通讯通路门店!$S:$S,$G167,通讯通路门店!$J:$J,"综合卖场")</f>
        <v>0</v>
      </c>
      <c r="W167" s="99">
        <f>SUMIFS(通讯通路门店!$AJ:$AJ,通讯通路门店!$S:$S,通讯客户沙盘!$G167)</f>
        <v>0</v>
      </c>
      <c r="X167" s="99">
        <f t="shared" si="10"/>
        <v>0</v>
      </c>
      <c r="Y167" s="99">
        <f>COUNTIFS(通讯通路门店!$S:$S,$G167,通讯通路门店!$J:$J,"荣耀体验店")+COUNTIFS(通讯通路门店!$S:$S,$G167,通讯通路门店!$J:$J,"荣耀授权专卖店")</f>
        <v>0</v>
      </c>
      <c r="Z167" s="99">
        <f>COUNTIFS(通讯通路门店!$S:$S,$G167,通讯通路门店!$J:$J,"VIVO体验店")</f>
        <v>0</v>
      </c>
      <c r="AA167" s="99">
        <f>COUNTIFS(通讯通路门店!$S:$S,$G167,通讯通路门店!$J:$J,"OPPO体验店")</f>
        <v>0</v>
      </c>
      <c r="AB167" s="99">
        <f>COUNTIFS(通讯通路门店!$S:$S,$G167,通讯通路门店!$J:$J,"华为授权体验店")+COUNTIFS(通讯通路门店!$S:$S,$G167,通讯通路门店!$J:$J,"华为堡垒店")</f>
        <v>0</v>
      </c>
      <c r="AC167" s="99">
        <f>COUNTIFS(通讯通路门店!$S:$S,$G167,通讯通路门店!$J:$J,"小米体验店")</f>
        <v>0</v>
      </c>
      <c r="AD167" s="99">
        <f>COUNTIFS(通讯通路门店!$S:$S,$G167,通讯通路门店!$J:$J,"苹果体验店")</f>
        <v>0</v>
      </c>
      <c r="AE167" s="99">
        <f>COUNTIFS(通讯通路门店!$S:$S,$G167,通讯通路门店!$J:$J,"其他品牌专卖店")</f>
        <v>0</v>
      </c>
      <c r="AF167" s="99">
        <f>SUMIFS(通讯通路门店!$BI:$BI,通讯通路门店!$S:$S,$G167)</f>
        <v>0</v>
      </c>
      <c r="AG167" s="99">
        <f>SUMIFS(通讯通路门店!$BH:$BH,通讯通路门店!$S:$S,$G167)</f>
        <v>0</v>
      </c>
      <c r="AH167" s="99">
        <f t="shared" si="11"/>
        <v>0</v>
      </c>
      <c r="AI167" s="99">
        <f>SUMIFS(通讯通路门店!$BB:$BB,通讯通路门店!$S:$S,$G167)</f>
        <v>0</v>
      </c>
      <c r="AJ167" s="99">
        <f>SUMIFS(通讯通路门店!$BE:$BE,通讯通路门店!$S:$S,$G167)</f>
        <v>0</v>
      </c>
      <c r="AK167" s="99">
        <f>SUMIFS(通讯通路门店!$BG:$BG,通讯通路门店!$S:$S,$G167)</f>
        <v>0</v>
      </c>
      <c r="AL167" s="99">
        <f>SUMIFS(通讯通路门店!$BC:$BC,通讯通路门店!$S:$S,$G167)</f>
        <v>0</v>
      </c>
      <c r="AM167" s="99">
        <f>SUMIFS(通讯通路门店!$BD:$BD,通讯通路门店!$S:$S,$G167)</f>
        <v>0</v>
      </c>
      <c r="AN167" s="99">
        <f>SUMIFS(通讯通路门店!$BF:$BF,通讯通路门店!$S:$S,$G167)</f>
        <v>0</v>
      </c>
      <c r="AO167" s="99">
        <f t="shared" si="12"/>
        <v>0</v>
      </c>
      <c r="AP167" s="99">
        <f>SUMIFS(通讯通路门店!$K:$K,通讯通路门店!$S:$S,$G167)</f>
        <v>0</v>
      </c>
      <c r="AQ167" s="83"/>
      <c r="AR167" s="99">
        <f>SUMIFS(通讯通路门店!$T:$T,通讯通路门店!$S:$S,$G167)</f>
        <v>0</v>
      </c>
      <c r="AS167" s="99">
        <f>SUMIFS(通讯通路门店!$U:$U,通讯通路门店!$S:$S,$G167)</f>
        <v>0</v>
      </c>
      <c r="AT167" s="99">
        <f>SUMIFS(通讯通路门店!$V:$V,通讯通路门店!$S:$S,$G167)</f>
        <v>0</v>
      </c>
      <c r="AU167" s="99">
        <f>SUMIFS(通讯通路门店!$W:$W,通讯通路门店!$S:$S,$G167)</f>
        <v>0</v>
      </c>
      <c r="AV167" s="99">
        <f>SUMIFS(通讯通路门店!$Z:$Z,通讯通路门店!$S:$S,$G167)</f>
        <v>0</v>
      </c>
      <c r="AW167" s="99">
        <f>SUMIFS(通讯通路门店!$AB:$AB,通讯通路门店!$S:$S,$G167)</f>
        <v>0</v>
      </c>
      <c r="AX167" s="99">
        <f>SUMIFS(通讯通路门店!$X:$X,通讯通路门店!$S:$S,$G167)</f>
        <v>0</v>
      </c>
      <c r="AY167" s="99">
        <f>SUMIFS(通讯通路门店!$Y:$Y,通讯通路门店!$S:$S,$G167)</f>
        <v>0</v>
      </c>
      <c r="AZ167" s="99">
        <f>SUMIFS(通讯通路门店!$AA:$AA,通讯通路门店!$S:$S,$G167)</f>
        <v>0</v>
      </c>
      <c r="BA167" s="99">
        <f t="shared" si="13"/>
        <v>0</v>
      </c>
      <c r="BB167" s="99">
        <f t="shared" si="14"/>
        <v>0</v>
      </c>
      <c r="BC167" s="99">
        <f>SUMIFS(通讯通路门店!$W:$W,通讯通路门店!$S:$S,$G167,通讯通路门店!$J:$J,"荣耀体验店")+SUMIFS(通讯通路门店!$W:$W,通讯通路门店!$S:$S,$G167,通讯通路门店!$J:$J,"荣耀授权专卖店")</f>
        <v>0</v>
      </c>
      <c r="BD167" s="99">
        <f>SUMIFS(通讯通路门店!$Z:$Z,通讯通路门店!$S:$S,$G167,通讯通路门店!$J:$J,"VIVO体验店")</f>
        <v>0</v>
      </c>
      <c r="BE167" s="99">
        <f>SUMIFS(通讯通路门店!$AB:$AB,通讯通路门店!$S:$S,$G167,通讯通路门店!$J:$J,"OPPO体验店")</f>
        <v>0</v>
      </c>
      <c r="BF167" s="99">
        <f>SUMIFS(通讯通路门店!$X:$X,通讯通路门店!$S:$S,$G167,通讯通路门店!$J:$J,"华为授权体验店")+SUMIFS(通讯通路门店!$AA:$AA,通讯通路门店!$S:$S,$G167,通讯通路门店!$J:$J,"华为堡垒店")</f>
        <v>0</v>
      </c>
      <c r="BG167" s="99">
        <f>SUMIFS(通讯通路门店!$Y:$Y,通讯通路门店!$S:$S,$G167,通讯通路门店!$J:$J,"小米体验店")</f>
        <v>0</v>
      </c>
      <c r="BH167" s="99">
        <f>SUMIFS(通讯通路门店!$AA:$AA,通讯通路门店!$S:$S,$G167,通讯通路门店!$J:$J,"苹果体验店")</f>
        <v>0</v>
      </c>
      <c r="BI167" s="99">
        <f>SUMIFS(通讯通路门店!$K:$K,通讯通路门店!$S:$S,$G167,通讯通路门店!$J:$J,"其他品牌专卖店")</f>
        <v>0</v>
      </c>
      <c r="BJ167" s="99">
        <f>SUMIFS(通讯通路门店!$AC:$AC,通讯通路门店!$S:$S,$G167)</f>
        <v>0</v>
      </c>
      <c r="BK167" s="99">
        <f>SUMIFS(通讯通路门店!$AD:$AD,通讯通路门店!$S:$S,$G167)</f>
        <v>0</v>
      </c>
      <c r="BL167" s="99">
        <f>SUMIFS(通讯通路门店!$AE:$AE,通讯通路门店!$S:$S,$G167)</f>
        <v>0</v>
      </c>
      <c r="BM167" s="99">
        <f>SUMIFS(通讯通路门店!$AF:$AF,通讯通路门店!$S:$S,$G167)</f>
        <v>0</v>
      </c>
      <c r="BN167" s="99">
        <f>SUMIFS(通讯通路门店!$AG:$AG,通讯通路门店!$S:$S,$G167)</f>
        <v>0</v>
      </c>
      <c r="BO167" s="99">
        <f>SUMIFS(通讯通路门店!$AH:$AH,通讯通路门店!$S:$S,$G167)</f>
        <v>0</v>
      </c>
      <c r="BP167" s="99">
        <f>SUMIFS(通讯通路门店!$AI:$AI,通讯通路门店!$S:$S,$G167)</f>
        <v>0</v>
      </c>
      <c r="BQ167" s="83"/>
    </row>
    <row r="168" spans="1:69">
      <c r="A168" s="99" t="str">
        <f>IFERROR(_xlfn.XLOOKUP($G168,通讯通路门店!$S$4:$S$993933,通讯通路门店!$A$4:$A$993933,0,0),"")</f>
        <v/>
      </c>
      <c r="B168" s="99" t="str">
        <f>IFERROR(_xlfn.XLOOKUP($G168,通讯通路门店!$S$4:$S$993933,通讯通路门店!$B$4:$B$993933,0,0),"")</f>
        <v/>
      </c>
      <c r="C168" s="99" t="str">
        <f>IFERROR(_xlfn.XLOOKUP($G168,通讯通路门店!$S$4:$S$993933,通讯通路门店!$C$4:$C$993933,0,0),"")</f>
        <v/>
      </c>
      <c r="D168" s="99" t="str">
        <f>IFERROR(_xlfn.XLOOKUP($G168,通讯通路门店!$S$4:$S$993933,通讯通路门店!$D$4:$D$993933,0,0),"")</f>
        <v/>
      </c>
      <c r="E168" s="83"/>
      <c r="F168" s="83"/>
      <c r="G168" s="101" t="e">
        <v>#N/A</v>
      </c>
      <c r="H168" s="102" t="str">
        <f>IFERROR(_xlfn.XLOOKUP($G168,通讯通路门店!$S$4:$S$993933,通讯通路门店!$R$4:$R$993933,0,0),"")</f>
        <v/>
      </c>
      <c r="I168" s="83"/>
      <c r="J168" s="83"/>
      <c r="K168" s="83"/>
      <c r="L168" s="83"/>
      <c r="M168" s="83"/>
      <c r="N168" s="83"/>
      <c r="O168" s="83"/>
      <c r="P168" s="83"/>
      <c r="Q168" s="83"/>
      <c r="R168" s="83"/>
      <c r="S168" s="83"/>
      <c r="T168" s="83"/>
      <c r="U168" s="99">
        <f>COUNTIF(通讯通路门店!$S:$S,$G168)</f>
        <v>0</v>
      </c>
      <c r="V168" s="99">
        <f>COUNTIFS(通讯通路门店!$S:$S,$G168,通讯通路门店!$J:$J,"综合卖场")</f>
        <v>0</v>
      </c>
      <c r="W168" s="99">
        <f>SUMIFS(通讯通路门店!$AJ:$AJ,通讯通路门店!$S:$S,通讯客户沙盘!$G168)</f>
        <v>0</v>
      </c>
      <c r="X168" s="99">
        <f t="shared" si="10"/>
        <v>0</v>
      </c>
      <c r="Y168" s="99">
        <f>COUNTIFS(通讯通路门店!$S:$S,$G168,通讯通路门店!$J:$J,"荣耀体验店")+COUNTIFS(通讯通路门店!$S:$S,$G168,通讯通路门店!$J:$J,"荣耀授权专卖店")</f>
        <v>0</v>
      </c>
      <c r="Z168" s="99">
        <f>COUNTIFS(通讯通路门店!$S:$S,$G168,通讯通路门店!$J:$J,"VIVO体验店")</f>
        <v>0</v>
      </c>
      <c r="AA168" s="99">
        <f>COUNTIFS(通讯通路门店!$S:$S,$G168,通讯通路门店!$J:$J,"OPPO体验店")</f>
        <v>0</v>
      </c>
      <c r="AB168" s="99">
        <f>COUNTIFS(通讯通路门店!$S:$S,$G168,通讯通路门店!$J:$J,"华为授权体验店")+COUNTIFS(通讯通路门店!$S:$S,$G168,通讯通路门店!$J:$J,"华为堡垒店")</f>
        <v>0</v>
      </c>
      <c r="AC168" s="99">
        <f>COUNTIFS(通讯通路门店!$S:$S,$G168,通讯通路门店!$J:$J,"小米体验店")</f>
        <v>0</v>
      </c>
      <c r="AD168" s="99">
        <f>COUNTIFS(通讯通路门店!$S:$S,$G168,通讯通路门店!$J:$J,"苹果体验店")</f>
        <v>0</v>
      </c>
      <c r="AE168" s="99">
        <f>COUNTIFS(通讯通路门店!$S:$S,$G168,通讯通路门店!$J:$J,"其他品牌专卖店")</f>
        <v>0</v>
      </c>
      <c r="AF168" s="99">
        <f>SUMIFS(通讯通路门店!$BI:$BI,通讯通路门店!$S:$S,$G168)</f>
        <v>0</v>
      </c>
      <c r="AG168" s="99">
        <f>SUMIFS(通讯通路门店!$BH:$BH,通讯通路门店!$S:$S,$G168)</f>
        <v>0</v>
      </c>
      <c r="AH168" s="99">
        <f t="shared" si="11"/>
        <v>0</v>
      </c>
      <c r="AI168" s="99">
        <f>SUMIFS(通讯通路门店!$BB:$BB,通讯通路门店!$S:$S,$G168)</f>
        <v>0</v>
      </c>
      <c r="AJ168" s="99">
        <f>SUMIFS(通讯通路门店!$BE:$BE,通讯通路门店!$S:$S,$G168)</f>
        <v>0</v>
      </c>
      <c r="AK168" s="99">
        <f>SUMIFS(通讯通路门店!$BG:$BG,通讯通路门店!$S:$S,$G168)</f>
        <v>0</v>
      </c>
      <c r="AL168" s="99">
        <f>SUMIFS(通讯通路门店!$BC:$BC,通讯通路门店!$S:$S,$G168)</f>
        <v>0</v>
      </c>
      <c r="AM168" s="99">
        <f>SUMIFS(通讯通路门店!$BD:$BD,通讯通路门店!$S:$S,$G168)</f>
        <v>0</v>
      </c>
      <c r="AN168" s="99">
        <f>SUMIFS(通讯通路门店!$BF:$BF,通讯通路门店!$S:$S,$G168)</f>
        <v>0</v>
      </c>
      <c r="AO168" s="99">
        <f t="shared" si="12"/>
        <v>0</v>
      </c>
      <c r="AP168" s="99">
        <f>SUMIFS(通讯通路门店!$K:$K,通讯通路门店!$S:$S,$G168)</f>
        <v>0</v>
      </c>
      <c r="AQ168" s="83"/>
      <c r="AR168" s="99">
        <f>SUMIFS(通讯通路门店!$T:$T,通讯通路门店!$S:$S,$G168)</f>
        <v>0</v>
      </c>
      <c r="AS168" s="99">
        <f>SUMIFS(通讯通路门店!$U:$U,通讯通路门店!$S:$S,$G168)</f>
        <v>0</v>
      </c>
      <c r="AT168" s="99">
        <f>SUMIFS(通讯通路门店!$V:$V,通讯通路门店!$S:$S,$G168)</f>
        <v>0</v>
      </c>
      <c r="AU168" s="99">
        <f>SUMIFS(通讯通路门店!$W:$W,通讯通路门店!$S:$S,$G168)</f>
        <v>0</v>
      </c>
      <c r="AV168" s="99">
        <f>SUMIFS(通讯通路门店!$Z:$Z,通讯通路门店!$S:$S,$G168)</f>
        <v>0</v>
      </c>
      <c r="AW168" s="99">
        <f>SUMIFS(通讯通路门店!$AB:$AB,通讯通路门店!$S:$S,$G168)</f>
        <v>0</v>
      </c>
      <c r="AX168" s="99">
        <f>SUMIFS(通讯通路门店!$X:$X,通讯通路门店!$S:$S,$G168)</f>
        <v>0</v>
      </c>
      <c r="AY168" s="99">
        <f>SUMIFS(通讯通路门店!$Y:$Y,通讯通路门店!$S:$S,$G168)</f>
        <v>0</v>
      </c>
      <c r="AZ168" s="99">
        <f>SUMIFS(通讯通路门店!$AA:$AA,通讯通路门店!$S:$S,$G168)</f>
        <v>0</v>
      </c>
      <c r="BA168" s="99">
        <f t="shared" si="13"/>
        <v>0</v>
      </c>
      <c r="BB168" s="99">
        <f t="shared" si="14"/>
        <v>0</v>
      </c>
      <c r="BC168" s="99">
        <f>SUMIFS(通讯通路门店!$W:$W,通讯通路门店!$S:$S,$G168,通讯通路门店!$J:$J,"荣耀体验店")+SUMIFS(通讯通路门店!$W:$W,通讯通路门店!$S:$S,$G168,通讯通路门店!$J:$J,"荣耀授权专卖店")</f>
        <v>0</v>
      </c>
      <c r="BD168" s="99">
        <f>SUMIFS(通讯通路门店!$Z:$Z,通讯通路门店!$S:$S,$G168,通讯通路门店!$J:$J,"VIVO体验店")</f>
        <v>0</v>
      </c>
      <c r="BE168" s="99">
        <f>SUMIFS(通讯通路门店!$AB:$AB,通讯通路门店!$S:$S,$G168,通讯通路门店!$J:$J,"OPPO体验店")</f>
        <v>0</v>
      </c>
      <c r="BF168" s="99">
        <f>SUMIFS(通讯通路门店!$X:$X,通讯通路门店!$S:$S,$G168,通讯通路门店!$J:$J,"华为授权体验店")+SUMIFS(通讯通路门店!$AA:$AA,通讯通路门店!$S:$S,$G168,通讯通路门店!$J:$J,"华为堡垒店")</f>
        <v>0</v>
      </c>
      <c r="BG168" s="99">
        <f>SUMIFS(通讯通路门店!$Y:$Y,通讯通路门店!$S:$S,$G168,通讯通路门店!$J:$J,"小米体验店")</f>
        <v>0</v>
      </c>
      <c r="BH168" s="99">
        <f>SUMIFS(通讯通路门店!$AA:$AA,通讯通路门店!$S:$S,$G168,通讯通路门店!$J:$J,"苹果体验店")</f>
        <v>0</v>
      </c>
      <c r="BI168" s="99">
        <f>SUMIFS(通讯通路门店!$K:$K,通讯通路门店!$S:$S,$G168,通讯通路门店!$J:$J,"其他品牌专卖店")</f>
        <v>0</v>
      </c>
      <c r="BJ168" s="99">
        <f>SUMIFS(通讯通路门店!$AC:$AC,通讯通路门店!$S:$S,$G168)</f>
        <v>0</v>
      </c>
      <c r="BK168" s="99">
        <f>SUMIFS(通讯通路门店!$AD:$AD,通讯通路门店!$S:$S,$G168)</f>
        <v>0</v>
      </c>
      <c r="BL168" s="99">
        <f>SUMIFS(通讯通路门店!$AE:$AE,通讯通路门店!$S:$S,$G168)</f>
        <v>0</v>
      </c>
      <c r="BM168" s="99">
        <f>SUMIFS(通讯通路门店!$AF:$AF,通讯通路门店!$S:$S,$G168)</f>
        <v>0</v>
      </c>
      <c r="BN168" s="99">
        <f>SUMIFS(通讯通路门店!$AG:$AG,通讯通路门店!$S:$S,$G168)</f>
        <v>0</v>
      </c>
      <c r="BO168" s="99">
        <f>SUMIFS(通讯通路门店!$AH:$AH,通讯通路门店!$S:$S,$G168)</f>
        <v>0</v>
      </c>
      <c r="BP168" s="99">
        <f>SUMIFS(通讯通路门店!$AI:$AI,通讯通路门店!$S:$S,$G168)</f>
        <v>0</v>
      </c>
      <c r="BQ168" s="83"/>
    </row>
    <row r="169" spans="1:69">
      <c r="A169" s="99" t="str">
        <f>IFERROR(_xlfn.XLOOKUP($G169,通讯通路门店!$S$4:$S$993933,通讯通路门店!$A$4:$A$993933,0,0),"")</f>
        <v/>
      </c>
      <c r="B169" s="99" t="str">
        <f>IFERROR(_xlfn.XLOOKUP($G169,通讯通路门店!$S$4:$S$993933,通讯通路门店!$B$4:$B$993933,0,0),"")</f>
        <v/>
      </c>
      <c r="C169" s="99" t="str">
        <f>IFERROR(_xlfn.XLOOKUP($G169,通讯通路门店!$S$4:$S$993933,通讯通路门店!$C$4:$C$993933,0,0),"")</f>
        <v/>
      </c>
      <c r="D169" s="99" t="str">
        <f>IFERROR(_xlfn.XLOOKUP($G169,通讯通路门店!$S$4:$S$993933,通讯通路门店!$D$4:$D$993933,0,0),"")</f>
        <v/>
      </c>
      <c r="E169" s="83"/>
      <c r="F169" s="83"/>
      <c r="G169" s="101" t="e">
        <v>#N/A</v>
      </c>
      <c r="H169" s="102" t="str">
        <f>IFERROR(_xlfn.XLOOKUP($G169,通讯通路门店!$S$4:$S$993933,通讯通路门店!$R$4:$R$993933,0,0),"")</f>
        <v/>
      </c>
      <c r="I169" s="83"/>
      <c r="J169" s="83"/>
      <c r="K169" s="83"/>
      <c r="L169" s="83"/>
      <c r="M169" s="83"/>
      <c r="N169" s="83"/>
      <c r="O169" s="83"/>
      <c r="P169" s="83"/>
      <c r="Q169" s="83"/>
      <c r="R169" s="83"/>
      <c r="S169" s="83"/>
      <c r="T169" s="83"/>
      <c r="U169" s="99">
        <f>COUNTIF(通讯通路门店!$S:$S,$G169)</f>
        <v>0</v>
      </c>
      <c r="V169" s="99">
        <f>COUNTIFS(通讯通路门店!$S:$S,$G169,通讯通路门店!$J:$J,"综合卖场")</f>
        <v>0</v>
      </c>
      <c r="W169" s="99">
        <f>SUMIFS(通讯通路门店!$AJ:$AJ,通讯通路门店!$S:$S,通讯客户沙盘!$G169)</f>
        <v>0</v>
      </c>
      <c r="X169" s="99">
        <f t="shared" si="10"/>
        <v>0</v>
      </c>
      <c r="Y169" s="99">
        <f>COUNTIFS(通讯通路门店!$S:$S,$G169,通讯通路门店!$J:$J,"荣耀体验店")+COUNTIFS(通讯通路门店!$S:$S,$G169,通讯通路门店!$J:$J,"荣耀授权专卖店")</f>
        <v>0</v>
      </c>
      <c r="Z169" s="99">
        <f>COUNTIFS(通讯通路门店!$S:$S,$G169,通讯通路门店!$J:$J,"VIVO体验店")</f>
        <v>0</v>
      </c>
      <c r="AA169" s="99">
        <f>COUNTIFS(通讯通路门店!$S:$S,$G169,通讯通路门店!$J:$J,"OPPO体验店")</f>
        <v>0</v>
      </c>
      <c r="AB169" s="99">
        <f>COUNTIFS(通讯通路门店!$S:$S,$G169,通讯通路门店!$J:$J,"华为授权体验店")+COUNTIFS(通讯通路门店!$S:$S,$G169,通讯通路门店!$J:$J,"华为堡垒店")</f>
        <v>0</v>
      </c>
      <c r="AC169" s="99">
        <f>COUNTIFS(通讯通路门店!$S:$S,$G169,通讯通路门店!$J:$J,"小米体验店")</f>
        <v>0</v>
      </c>
      <c r="AD169" s="99">
        <f>COUNTIFS(通讯通路门店!$S:$S,$G169,通讯通路门店!$J:$J,"苹果体验店")</f>
        <v>0</v>
      </c>
      <c r="AE169" s="99">
        <f>COUNTIFS(通讯通路门店!$S:$S,$G169,通讯通路门店!$J:$J,"其他品牌专卖店")</f>
        <v>0</v>
      </c>
      <c r="AF169" s="99">
        <f>SUMIFS(通讯通路门店!$BI:$BI,通讯通路门店!$S:$S,$G169)</f>
        <v>0</v>
      </c>
      <c r="AG169" s="99">
        <f>SUMIFS(通讯通路门店!$BH:$BH,通讯通路门店!$S:$S,$G169)</f>
        <v>0</v>
      </c>
      <c r="AH169" s="99">
        <f t="shared" si="11"/>
        <v>0</v>
      </c>
      <c r="AI169" s="99">
        <f>SUMIFS(通讯通路门店!$BB:$BB,通讯通路门店!$S:$S,$G169)</f>
        <v>0</v>
      </c>
      <c r="AJ169" s="99">
        <f>SUMIFS(通讯通路门店!$BE:$BE,通讯通路门店!$S:$S,$G169)</f>
        <v>0</v>
      </c>
      <c r="AK169" s="99">
        <f>SUMIFS(通讯通路门店!$BG:$BG,通讯通路门店!$S:$S,$G169)</f>
        <v>0</v>
      </c>
      <c r="AL169" s="99">
        <f>SUMIFS(通讯通路门店!$BC:$BC,通讯通路门店!$S:$S,$G169)</f>
        <v>0</v>
      </c>
      <c r="AM169" s="99">
        <f>SUMIFS(通讯通路门店!$BD:$BD,通讯通路门店!$S:$S,$G169)</f>
        <v>0</v>
      </c>
      <c r="AN169" s="99">
        <f>SUMIFS(通讯通路门店!$BF:$BF,通讯通路门店!$S:$S,$G169)</f>
        <v>0</v>
      </c>
      <c r="AO169" s="99">
        <f t="shared" si="12"/>
        <v>0</v>
      </c>
      <c r="AP169" s="99">
        <f>SUMIFS(通讯通路门店!$K:$K,通讯通路门店!$S:$S,$G169)</f>
        <v>0</v>
      </c>
      <c r="AQ169" s="83"/>
      <c r="AR169" s="99">
        <f>SUMIFS(通讯通路门店!$T:$T,通讯通路门店!$S:$S,$G169)</f>
        <v>0</v>
      </c>
      <c r="AS169" s="99">
        <f>SUMIFS(通讯通路门店!$U:$U,通讯通路门店!$S:$S,$G169)</f>
        <v>0</v>
      </c>
      <c r="AT169" s="99">
        <f>SUMIFS(通讯通路门店!$V:$V,通讯通路门店!$S:$S,$G169)</f>
        <v>0</v>
      </c>
      <c r="AU169" s="99">
        <f>SUMIFS(通讯通路门店!$W:$W,通讯通路门店!$S:$S,$G169)</f>
        <v>0</v>
      </c>
      <c r="AV169" s="99">
        <f>SUMIFS(通讯通路门店!$Z:$Z,通讯通路门店!$S:$S,$G169)</f>
        <v>0</v>
      </c>
      <c r="AW169" s="99">
        <f>SUMIFS(通讯通路门店!$AB:$AB,通讯通路门店!$S:$S,$G169)</f>
        <v>0</v>
      </c>
      <c r="AX169" s="99">
        <f>SUMIFS(通讯通路门店!$X:$X,通讯通路门店!$S:$S,$G169)</f>
        <v>0</v>
      </c>
      <c r="AY169" s="99">
        <f>SUMIFS(通讯通路门店!$Y:$Y,通讯通路门店!$S:$S,$G169)</f>
        <v>0</v>
      </c>
      <c r="AZ169" s="99">
        <f>SUMIFS(通讯通路门店!$AA:$AA,通讯通路门店!$S:$S,$G169)</f>
        <v>0</v>
      </c>
      <c r="BA169" s="99">
        <f t="shared" si="13"/>
        <v>0</v>
      </c>
      <c r="BB169" s="99">
        <f t="shared" si="14"/>
        <v>0</v>
      </c>
      <c r="BC169" s="99">
        <f>SUMIFS(通讯通路门店!$W:$W,通讯通路门店!$S:$S,$G169,通讯通路门店!$J:$J,"荣耀体验店")+SUMIFS(通讯通路门店!$W:$W,通讯通路门店!$S:$S,$G169,通讯通路门店!$J:$J,"荣耀授权专卖店")</f>
        <v>0</v>
      </c>
      <c r="BD169" s="99">
        <f>SUMIFS(通讯通路门店!$Z:$Z,通讯通路门店!$S:$S,$G169,通讯通路门店!$J:$J,"VIVO体验店")</f>
        <v>0</v>
      </c>
      <c r="BE169" s="99">
        <f>SUMIFS(通讯通路门店!$AB:$AB,通讯通路门店!$S:$S,$G169,通讯通路门店!$J:$J,"OPPO体验店")</f>
        <v>0</v>
      </c>
      <c r="BF169" s="99">
        <f>SUMIFS(通讯通路门店!$X:$X,通讯通路门店!$S:$S,$G169,通讯通路门店!$J:$J,"华为授权体验店")+SUMIFS(通讯通路门店!$AA:$AA,通讯通路门店!$S:$S,$G169,通讯通路门店!$J:$J,"华为堡垒店")</f>
        <v>0</v>
      </c>
      <c r="BG169" s="99">
        <f>SUMIFS(通讯通路门店!$Y:$Y,通讯通路门店!$S:$S,$G169,通讯通路门店!$J:$J,"小米体验店")</f>
        <v>0</v>
      </c>
      <c r="BH169" s="99">
        <f>SUMIFS(通讯通路门店!$AA:$AA,通讯通路门店!$S:$S,$G169,通讯通路门店!$J:$J,"苹果体验店")</f>
        <v>0</v>
      </c>
      <c r="BI169" s="99">
        <f>SUMIFS(通讯通路门店!$K:$K,通讯通路门店!$S:$S,$G169,通讯通路门店!$J:$J,"其他品牌专卖店")</f>
        <v>0</v>
      </c>
      <c r="BJ169" s="99">
        <f>SUMIFS(通讯通路门店!$AC:$AC,通讯通路门店!$S:$S,$G169)</f>
        <v>0</v>
      </c>
      <c r="BK169" s="99">
        <f>SUMIFS(通讯通路门店!$AD:$AD,通讯通路门店!$S:$S,$G169)</f>
        <v>0</v>
      </c>
      <c r="BL169" s="99">
        <f>SUMIFS(通讯通路门店!$AE:$AE,通讯通路门店!$S:$S,$G169)</f>
        <v>0</v>
      </c>
      <c r="BM169" s="99">
        <f>SUMIFS(通讯通路门店!$AF:$AF,通讯通路门店!$S:$S,$G169)</f>
        <v>0</v>
      </c>
      <c r="BN169" s="99">
        <f>SUMIFS(通讯通路门店!$AG:$AG,通讯通路门店!$S:$S,$G169)</f>
        <v>0</v>
      </c>
      <c r="BO169" s="99">
        <f>SUMIFS(通讯通路门店!$AH:$AH,通讯通路门店!$S:$S,$G169)</f>
        <v>0</v>
      </c>
      <c r="BP169" s="99">
        <f>SUMIFS(通讯通路门店!$AI:$AI,通讯通路门店!$S:$S,$G169)</f>
        <v>0</v>
      </c>
      <c r="BQ169" s="83"/>
    </row>
    <row r="170" spans="1:69">
      <c r="A170" s="99" t="str">
        <f>IFERROR(_xlfn.XLOOKUP($G170,通讯通路门店!$S$4:$S$993933,通讯通路门店!$A$4:$A$993933,0,0),"")</f>
        <v/>
      </c>
      <c r="B170" s="99" t="str">
        <f>IFERROR(_xlfn.XLOOKUP($G170,通讯通路门店!$S$4:$S$993933,通讯通路门店!$B$4:$B$993933,0,0),"")</f>
        <v/>
      </c>
      <c r="C170" s="99" t="str">
        <f>IFERROR(_xlfn.XLOOKUP($G170,通讯通路门店!$S$4:$S$993933,通讯通路门店!$C$4:$C$993933,0,0),"")</f>
        <v/>
      </c>
      <c r="D170" s="99" t="str">
        <f>IFERROR(_xlfn.XLOOKUP($G170,通讯通路门店!$S$4:$S$993933,通讯通路门店!$D$4:$D$993933,0,0),"")</f>
        <v/>
      </c>
      <c r="E170" s="83"/>
      <c r="F170" s="83"/>
      <c r="G170" s="101" t="e">
        <v>#N/A</v>
      </c>
      <c r="H170" s="102" t="str">
        <f>IFERROR(_xlfn.XLOOKUP($G170,通讯通路门店!$S$4:$S$993933,通讯通路门店!$R$4:$R$993933,0,0),"")</f>
        <v/>
      </c>
      <c r="I170" s="83"/>
      <c r="J170" s="83"/>
      <c r="K170" s="83"/>
      <c r="L170" s="83"/>
      <c r="M170" s="83"/>
      <c r="N170" s="83"/>
      <c r="O170" s="83"/>
      <c r="P170" s="83"/>
      <c r="Q170" s="83"/>
      <c r="R170" s="83"/>
      <c r="S170" s="83"/>
      <c r="T170" s="83"/>
      <c r="U170" s="99">
        <f>COUNTIF(通讯通路门店!$S:$S,$G170)</f>
        <v>0</v>
      </c>
      <c r="V170" s="99">
        <f>COUNTIFS(通讯通路门店!$S:$S,$G170,通讯通路门店!$J:$J,"综合卖场")</f>
        <v>0</v>
      </c>
      <c r="W170" s="99">
        <f>SUMIFS(通讯通路门店!$AJ:$AJ,通讯通路门店!$S:$S,通讯客户沙盘!$G170)</f>
        <v>0</v>
      </c>
      <c r="X170" s="99">
        <f t="shared" si="10"/>
        <v>0</v>
      </c>
      <c r="Y170" s="99">
        <f>COUNTIFS(通讯通路门店!$S:$S,$G170,通讯通路门店!$J:$J,"荣耀体验店")+COUNTIFS(通讯通路门店!$S:$S,$G170,通讯通路门店!$J:$J,"荣耀授权专卖店")</f>
        <v>0</v>
      </c>
      <c r="Z170" s="99">
        <f>COUNTIFS(通讯通路门店!$S:$S,$G170,通讯通路门店!$J:$J,"VIVO体验店")</f>
        <v>0</v>
      </c>
      <c r="AA170" s="99">
        <f>COUNTIFS(通讯通路门店!$S:$S,$G170,通讯通路门店!$J:$J,"OPPO体验店")</f>
        <v>0</v>
      </c>
      <c r="AB170" s="99">
        <f>COUNTIFS(通讯通路门店!$S:$S,$G170,通讯通路门店!$J:$J,"华为授权体验店")+COUNTIFS(通讯通路门店!$S:$S,$G170,通讯通路门店!$J:$J,"华为堡垒店")</f>
        <v>0</v>
      </c>
      <c r="AC170" s="99">
        <f>COUNTIFS(通讯通路门店!$S:$S,$G170,通讯通路门店!$J:$J,"小米体验店")</f>
        <v>0</v>
      </c>
      <c r="AD170" s="99">
        <f>COUNTIFS(通讯通路门店!$S:$S,$G170,通讯通路门店!$J:$J,"苹果体验店")</f>
        <v>0</v>
      </c>
      <c r="AE170" s="99">
        <f>COUNTIFS(通讯通路门店!$S:$S,$G170,通讯通路门店!$J:$J,"其他品牌专卖店")</f>
        <v>0</v>
      </c>
      <c r="AF170" s="99">
        <f>SUMIFS(通讯通路门店!$BI:$BI,通讯通路门店!$S:$S,$G170)</f>
        <v>0</v>
      </c>
      <c r="AG170" s="99">
        <f>SUMIFS(通讯通路门店!$BH:$BH,通讯通路门店!$S:$S,$G170)</f>
        <v>0</v>
      </c>
      <c r="AH170" s="99">
        <f t="shared" si="11"/>
        <v>0</v>
      </c>
      <c r="AI170" s="99">
        <f>SUMIFS(通讯通路门店!$BB:$BB,通讯通路门店!$S:$S,$G170)</f>
        <v>0</v>
      </c>
      <c r="AJ170" s="99">
        <f>SUMIFS(通讯通路门店!$BE:$BE,通讯通路门店!$S:$S,$G170)</f>
        <v>0</v>
      </c>
      <c r="AK170" s="99">
        <f>SUMIFS(通讯通路门店!$BG:$BG,通讯通路门店!$S:$S,$G170)</f>
        <v>0</v>
      </c>
      <c r="AL170" s="99">
        <f>SUMIFS(通讯通路门店!$BC:$BC,通讯通路门店!$S:$S,$G170)</f>
        <v>0</v>
      </c>
      <c r="AM170" s="99">
        <f>SUMIFS(通讯通路门店!$BD:$BD,通讯通路门店!$S:$S,$G170)</f>
        <v>0</v>
      </c>
      <c r="AN170" s="99">
        <f>SUMIFS(通讯通路门店!$BF:$BF,通讯通路门店!$S:$S,$G170)</f>
        <v>0</v>
      </c>
      <c r="AO170" s="99">
        <f t="shared" si="12"/>
        <v>0</v>
      </c>
      <c r="AP170" s="99">
        <f>SUMIFS(通讯通路门店!$K:$K,通讯通路门店!$S:$S,$G170)</f>
        <v>0</v>
      </c>
      <c r="AQ170" s="83"/>
      <c r="AR170" s="99">
        <f>SUMIFS(通讯通路门店!$T:$T,通讯通路门店!$S:$S,$G170)</f>
        <v>0</v>
      </c>
      <c r="AS170" s="99">
        <f>SUMIFS(通讯通路门店!$U:$U,通讯通路门店!$S:$S,$G170)</f>
        <v>0</v>
      </c>
      <c r="AT170" s="99">
        <f>SUMIFS(通讯通路门店!$V:$V,通讯通路门店!$S:$S,$G170)</f>
        <v>0</v>
      </c>
      <c r="AU170" s="99">
        <f>SUMIFS(通讯通路门店!$W:$W,通讯通路门店!$S:$S,$G170)</f>
        <v>0</v>
      </c>
      <c r="AV170" s="99">
        <f>SUMIFS(通讯通路门店!$Z:$Z,通讯通路门店!$S:$S,$G170)</f>
        <v>0</v>
      </c>
      <c r="AW170" s="99">
        <f>SUMIFS(通讯通路门店!$AB:$AB,通讯通路门店!$S:$S,$G170)</f>
        <v>0</v>
      </c>
      <c r="AX170" s="99">
        <f>SUMIFS(通讯通路门店!$X:$X,通讯通路门店!$S:$S,$G170)</f>
        <v>0</v>
      </c>
      <c r="AY170" s="99">
        <f>SUMIFS(通讯通路门店!$Y:$Y,通讯通路门店!$S:$S,$G170)</f>
        <v>0</v>
      </c>
      <c r="AZ170" s="99">
        <f>SUMIFS(通讯通路门店!$AA:$AA,通讯通路门店!$S:$S,$G170)</f>
        <v>0</v>
      </c>
      <c r="BA170" s="99">
        <f t="shared" si="13"/>
        <v>0</v>
      </c>
      <c r="BB170" s="99">
        <f t="shared" si="14"/>
        <v>0</v>
      </c>
      <c r="BC170" s="99">
        <f>SUMIFS(通讯通路门店!$W:$W,通讯通路门店!$S:$S,$G170,通讯通路门店!$J:$J,"荣耀体验店")+SUMIFS(通讯通路门店!$W:$W,通讯通路门店!$S:$S,$G170,通讯通路门店!$J:$J,"荣耀授权专卖店")</f>
        <v>0</v>
      </c>
      <c r="BD170" s="99">
        <f>SUMIFS(通讯通路门店!$Z:$Z,通讯通路门店!$S:$S,$G170,通讯通路门店!$J:$J,"VIVO体验店")</f>
        <v>0</v>
      </c>
      <c r="BE170" s="99">
        <f>SUMIFS(通讯通路门店!$AB:$AB,通讯通路门店!$S:$S,$G170,通讯通路门店!$J:$J,"OPPO体验店")</f>
        <v>0</v>
      </c>
      <c r="BF170" s="99">
        <f>SUMIFS(通讯通路门店!$X:$X,通讯通路门店!$S:$S,$G170,通讯通路门店!$J:$J,"华为授权体验店")+SUMIFS(通讯通路门店!$AA:$AA,通讯通路门店!$S:$S,$G170,通讯通路门店!$J:$J,"华为堡垒店")</f>
        <v>0</v>
      </c>
      <c r="BG170" s="99">
        <f>SUMIFS(通讯通路门店!$Y:$Y,通讯通路门店!$S:$S,$G170,通讯通路门店!$J:$J,"小米体验店")</f>
        <v>0</v>
      </c>
      <c r="BH170" s="99">
        <f>SUMIFS(通讯通路门店!$AA:$AA,通讯通路门店!$S:$S,$G170,通讯通路门店!$J:$J,"苹果体验店")</f>
        <v>0</v>
      </c>
      <c r="BI170" s="99">
        <f>SUMIFS(通讯通路门店!$K:$K,通讯通路门店!$S:$S,$G170,通讯通路门店!$J:$J,"其他品牌专卖店")</f>
        <v>0</v>
      </c>
      <c r="BJ170" s="99">
        <f>SUMIFS(通讯通路门店!$AC:$AC,通讯通路门店!$S:$S,$G170)</f>
        <v>0</v>
      </c>
      <c r="BK170" s="99">
        <f>SUMIFS(通讯通路门店!$AD:$AD,通讯通路门店!$S:$S,$G170)</f>
        <v>0</v>
      </c>
      <c r="BL170" s="99">
        <f>SUMIFS(通讯通路门店!$AE:$AE,通讯通路门店!$S:$S,$G170)</f>
        <v>0</v>
      </c>
      <c r="BM170" s="99">
        <f>SUMIFS(通讯通路门店!$AF:$AF,通讯通路门店!$S:$S,$G170)</f>
        <v>0</v>
      </c>
      <c r="BN170" s="99">
        <f>SUMIFS(通讯通路门店!$AG:$AG,通讯通路门店!$S:$S,$G170)</f>
        <v>0</v>
      </c>
      <c r="BO170" s="99">
        <f>SUMIFS(通讯通路门店!$AH:$AH,通讯通路门店!$S:$S,$G170)</f>
        <v>0</v>
      </c>
      <c r="BP170" s="99">
        <f>SUMIFS(通讯通路门店!$AI:$AI,通讯通路门店!$S:$S,$G170)</f>
        <v>0</v>
      </c>
      <c r="BQ170" s="83"/>
    </row>
    <row r="171" spans="1:69">
      <c r="A171" s="99" t="str">
        <f>IFERROR(_xlfn.XLOOKUP($G171,通讯通路门店!$S$4:$S$993933,通讯通路门店!$A$4:$A$993933,0,0),"")</f>
        <v/>
      </c>
      <c r="B171" s="99" t="str">
        <f>IFERROR(_xlfn.XLOOKUP($G171,通讯通路门店!$S$4:$S$993933,通讯通路门店!$B$4:$B$993933,0,0),"")</f>
        <v/>
      </c>
      <c r="C171" s="99" t="str">
        <f>IFERROR(_xlfn.XLOOKUP($G171,通讯通路门店!$S$4:$S$993933,通讯通路门店!$C$4:$C$993933,0,0),"")</f>
        <v/>
      </c>
      <c r="D171" s="99" t="str">
        <f>IFERROR(_xlfn.XLOOKUP($G171,通讯通路门店!$S$4:$S$993933,通讯通路门店!$D$4:$D$993933,0,0),"")</f>
        <v/>
      </c>
      <c r="E171" s="83"/>
      <c r="F171" s="83"/>
      <c r="G171" s="101" t="e">
        <v>#N/A</v>
      </c>
      <c r="H171" s="102" t="str">
        <f>IFERROR(_xlfn.XLOOKUP($G171,通讯通路门店!$S$4:$S$993933,通讯通路门店!$R$4:$R$993933,0,0),"")</f>
        <v/>
      </c>
      <c r="I171" s="83"/>
      <c r="J171" s="83"/>
      <c r="K171" s="83"/>
      <c r="L171" s="83"/>
      <c r="M171" s="83"/>
      <c r="N171" s="83"/>
      <c r="O171" s="83"/>
      <c r="P171" s="83"/>
      <c r="Q171" s="83"/>
      <c r="R171" s="83"/>
      <c r="S171" s="83"/>
      <c r="T171" s="83"/>
      <c r="U171" s="99">
        <f>COUNTIF(通讯通路门店!$S:$S,$G171)</f>
        <v>0</v>
      </c>
      <c r="V171" s="99">
        <f>COUNTIFS(通讯通路门店!$S:$S,$G171,通讯通路门店!$J:$J,"综合卖场")</f>
        <v>0</v>
      </c>
      <c r="W171" s="99">
        <f>SUMIFS(通讯通路门店!$AJ:$AJ,通讯通路门店!$S:$S,通讯客户沙盘!$G171)</f>
        <v>0</v>
      </c>
      <c r="X171" s="99">
        <f t="shared" si="10"/>
        <v>0</v>
      </c>
      <c r="Y171" s="99">
        <f>COUNTIFS(通讯通路门店!$S:$S,$G171,通讯通路门店!$J:$J,"荣耀体验店")+COUNTIFS(通讯通路门店!$S:$S,$G171,通讯通路门店!$J:$J,"荣耀授权专卖店")</f>
        <v>0</v>
      </c>
      <c r="Z171" s="99">
        <f>COUNTIFS(通讯通路门店!$S:$S,$G171,通讯通路门店!$J:$J,"VIVO体验店")</f>
        <v>0</v>
      </c>
      <c r="AA171" s="99">
        <f>COUNTIFS(通讯通路门店!$S:$S,$G171,通讯通路门店!$J:$J,"OPPO体验店")</f>
        <v>0</v>
      </c>
      <c r="AB171" s="99">
        <f>COUNTIFS(通讯通路门店!$S:$S,$G171,通讯通路门店!$J:$J,"华为授权体验店")+COUNTIFS(通讯通路门店!$S:$S,$G171,通讯通路门店!$J:$J,"华为堡垒店")</f>
        <v>0</v>
      </c>
      <c r="AC171" s="99">
        <f>COUNTIFS(通讯通路门店!$S:$S,$G171,通讯通路门店!$J:$J,"小米体验店")</f>
        <v>0</v>
      </c>
      <c r="AD171" s="99">
        <f>COUNTIFS(通讯通路门店!$S:$S,$G171,通讯通路门店!$J:$J,"苹果体验店")</f>
        <v>0</v>
      </c>
      <c r="AE171" s="99">
        <f>COUNTIFS(通讯通路门店!$S:$S,$G171,通讯通路门店!$J:$J,"其他品牌专卖店")</f>
        <v>0</v>
      </c>
      <c r="AF171" s="99">
        <f>SUMIFS(通讯通路门店!$BI:$BI,通讯通路门店!$S:$S,$G171)</f>
        <v>0</v>
      </c>
      <c r="AG171" s="99">
        <f>SUMIFS(通讯通路门店!$BH:$BH,通讯通路门店!$S:$S,$G171)</f>
        <v>0</v>
      </c>
      <c r="AH171" s="99">
        <f t="shared" si="11"/>
        <v>0</v>
      </c>
      <c r="AI171" s="99">
        <f>SUMIFS(通讯通路门店!$BB:$BB,通讯通路门店!$S:$S,$G171)</f>
        <v>0</v>
      </c>
      <c r="AJ171" s="99">
        <f>SUMIFS(通讯通路门店!$BE:$BE,通讯通路门店!$S:$S,$G171)</f>
        <v>0</v>
      </c>
      <c r="AK171" s="99">
        <f>SUMIFS(通讯通路门店!$BG:$BG,通讯通路门店!$S:$S,$G171)</f>
        <v>0</v>
      </c>
      <c r="AL171" s="99">
        <f>SUMIFS(通讯通路门店!$BC:$BC,通讯通路门店!$S:$S,$G171)</f>
        <v>0</v>
      </c>
      <c r="AM171" s="99">
        <f>SUMIFS(通讯通路门店!$BD:$BD,通讯通路门店!$S:$S,$G171)</f>
        <v>0</v>
      </c>
      <c r="AN171" s="99">
        <f>SUMIFS(通讯通路门店!$BF:$BF,通讯通路门店!$S:$S,$G171)</f>
        <v>0</v>
      </c>
      <c r="AO171" s="99">
        <f t="shared" si="12"/>
        <v>0</v>
      </c>
      <c r="AP171" s="99">
        <f>SUMIFS(通讯通路门店!$K:$K,通讯通路门店!$S:$S,$G171)</f>
        <v>0</v>
      </c>
      <c r="AQ171" s="83"/>
      <c r="AR171" s="99">
        <f>SUMIFS(通讯通路门店!$T:$T,通讯通路门店!$S:$S,$G171)</f>
        <v>0</v>
      </c>
      <c r="AS171" s="99">
        <f>SUMIFS(通讯通路门店!$U:$U,通讯通路门店!$S:$S,$G171)</f>
        <v>0</v>
      </c>
      <c r="AT171" s="99">
        <f>SUMIFS(通讯通路门店!$V:$V,通讯通路门店!$S:$S,$G171)</f>
        <v>0</v>
      </c>
      <c r="AU171" s="99">
        <f>SUMIFS(通讯通路门店!$W:$W,通讯通路门店!$S:$S,$G171)</f>
        <v>0</v>
      </c>
      <c r="AV171" s="99">
        <f>SUMIFS(通讯通路门店!$Z:$Z,通讯通路门店!$S:$S,$G171)</f>
        <v>0</v>
      </c>
      <c r="AW171" s="99">
        <f>SUMIFS(通讯通路门店!$AB:$AB,通讯通路门店!$S:$S,$G171)</f>
        <v>0</v>
      </c>
      <c r="AX171" s="99">
        <f>SUMIFS(通讯通路门店!$X:$X,通讯通路门店!$S:$S,$G171)</f>
        <v>0</v>
      </c>
      <c r="AY171" s="99">
        <f>SUMIFS(通讯通路门店!$Y:$Y,通讯通路门店!$S:$S,$G171)</f>
        <v>0</v>
      </c>
      <c r="AZ171" s="99">
        <f>SUMIFS(通讯通路门店!$AA:$AA,通讯通路门店!$S:$S,$G171)</f>
        <v>0</v>
      </c>
      <c r="BA171" s="99">
        <f t="shared" si="13"/>
        <v>0</v>
      </c>
      <c r="BB171" s="99">
        <f t="shared" si="14"/>
        <v>0</v>
      </c>
      <c r="BC171" s="99">
        <f>SUMIFS(通讯通路门店!$W:$W,通讯通路门店!$S:$S,$G171,通讯通路门店!$J:$J,"荣耀体验店")+SUMIFS(通讯通路门店!$W:$W,通讯通路门店!$S:$S,$G171,通讯通路门店!$J:$J,"荣耀授权专卖店")</f>
        <v>0</v>
      </c>
      <c r="BD171" s="99">
        <f>SUMIFS(通讯通路门店!$Z:$Z,通讯通路门店!$S:$S,$G171,通讯通路门店!$J:$J,"VIVO体验店")</f>
        <v>0</v>
      </c>
      <c r="BE171" s="99">
        <f>SUMIFS(通讯通路门店!$AB:$AB,通讯通路门店!$S:$S,$G171,通讯通路门店!$J:$J,"OPPO体验店")</f>
        <v>0</v>
      </c>
      <c r="BF171" s="99">
        <f>SUMIFS(通讯通路门店!$X:$X,通讯通路门店!$S:$S,$G171,通讯通路门店!$J:$J,"华为授权体验店")+SUMIFS(通讯通路门店!$AA:$AA,通讯通路门店!$S:$S,$G171,通讯通路门店!$J:$J,"华为堡垒店")</f>
        <v>0</v>
      </c>
      <c r="BG171" s="99">
        <f>SUMIFS(通讯通路门店!$Y:$Y,通讯通路门店!$S:$S,$G171,通讯通路门店!$J:$J,"小米体验店")</f>
        <v>0</v>
      </c>
      <c r="BH171" s="99">
        <f>SUMIFS(通讯通路门店!$AA:$AA,通讯通路门店!$S:$S,$G171,通讯通路门店!$J:$J,"苹果体验店")</f>
        <v>0</v>
      </c>
      <c r="BI171" s="99">
        <f>SUMIFS(通讯通路门店!$K:$K,通讯通路门店!$S:$S,$G171,通讯通路门店!$J:$J,"其他品牌专卖店")</f>
        <v>0</v>
      </c>
      <c r="BJ171" s="99">
        <f>SUMIFS(通讯通路门店!$AC:$AC,通讯通路门店!$S:$S,$G171)</f>
        <v>0</v>
      </c>
      <c r="BK171" s="99">
        <f>SUMIFS(通讯通路门店!$AD:$AD,通讯通路门店!$S:$S,$G171)</f>
        <v>0</v>
      </c>
      <c r="BL171" s="99">
        <f>SUMIFS(通讯通路门店!$AE:$AE,通讯通路门店!$S:$S,$G171)</f>
        <v>0</v>
      </c>
      <c r="BM171" s="99">
        <f>SUMIFS(通讯通路门店!$AF:$AF,通讯通路门店!$S:$S,$G171)</f>
        <v>0</v>
      </c>
      <c r="BN171" s="99">
        <f>SUMIFS(通讯通路门店!$AG:$AG,通讯通路门店!$S:$S,$G171)</f>
        <v>0</v>
      </c>
      <c r="BO171" s="99">
        <f>SUMIFS(通讯通路门店!$AH:$AH,通讯通路门店!$S:$S,$G171)</f>
        <v>0</v>
      </c>
      <c r="BP171" s="99">
        <f>SUMIFS(通讯通路门店!$AI:$AI,通讯通路门店!$S:$S,$G171)</f>
        <v>0</v>
      </c>
      <c r="BQ171" s="83"/>
    </row>
    <row r="172" spans="1:69">
      <c r="A172" s="99" t="str">
        <f>IFERROR(_xlfn.XLOOKUP($G172,通讯通路门店!$S$4:$S$993933,通讯通路门店!$A$4:$A$993933,0,0),"")</f>
        <v/>
      </c>
      <c r="B172" s="99" t="str">
        <f>IFERROR(_xlfn.XLOOKUP($G172,通讯通路门店!$S$4:$S$993933,通讯通路门店!$B$4:$B$993933,0,0),"")</f>
        <v/>
      </c>
      <c r="C172" s="99" t="str">
        <f>IFERROR(_xlfn.XLOOKUP($G172,通讯通路门店!$S$4:$S$993933,通讯通路门店!$C$4:$C$993933,0,0),"")</f>
        <v/>
      </c>
      <c r="D172" s="99" t="str">
        <f>IFERROR(_xlfn.XLOOKUP($G172,通讯通路门店!$S$4:$S$993933,通讯通路门店!$D$4:$D$993933,0,0),"")</f>
        <v/>
      </c>
      <c r="E172" s="83"/>
      <c r="F172" s="83"/>
      <c r="G172" s="101" t="e">
        <v>#N/A</v>
      </c>
      <c r="H172" s="102" t="str">
        <f>IFERROR(_xlfn.XLOOKUP($G172,通讯通路门店!$S$4:$S$993933,通讯通路门店!$R$4:$R$993933,0,0),"")</f>
        <v/>
      </c>
      <c r="I172" s="83"/>
      <c r="J172" s="83"/>
      <c r="K172" s="83"/>
      <c r="L172" s="83"/>
      <c r="M172" s="83"/>
      <c r="N172" s="83"/>
      <c r="O172" s="83"/>
      <c r="P172" s="83"/>
      <c r="Q172" s="83"/>
      <c r="R172" s="83"/>
      <c r="S172" s="83"/>
      <c r="T172" s="83"/>
      <c r="U172" s="99">
        <f>COUNTIF(通讯通路门店!$S:$S,$G172)</f>
        <v>0</v>
      </c>
      <c r="V172" s="99">
        <f>COUNTIFS(通讯通路门店!$S:$S,$G172,通讯通路门店!$J:$J,"综合卖场")</f>
        <v>0</v>
      </c>
      <c r="W172" s="99">
        <f>SUMIFS(通讯通路门店!$AJ:$AJ,通讯通路门店!$S:$S,通讯客户沙盘!$G172)</f>
        <v>0</v>
      </c>
      <c r="X172" s="99">
        <f t="shared" si="10"/>
        <v>0</v>
      </c>
      <c r="Y172" s="99">
        <f>COUNTIFS(通讯通路门店!$S:$S,$G172,通讯通路门店!$J:$J,"荣耀体验店")+COUNTIFS(通讯通路门店!$S:$S,$G172,通讯通路门店!$J:$J,"荣耀授权专卖店")</f>
        <v>0</v>
      </c>
      <c r="Z172" s="99">
        <f>COUNTIFS(通讯通路门店!$S:$S,$G172,通讯通路门店!$J:$J,"VIVO体验店")</f>
        <v>0</v>
      </c>
      <c r="AA172" s="99">
        <f>COUNTIFS(通讯通路门店!$S:$S,$G172,通讯通路门店!$J:$J,"OPPO体验店")</f>
        <v>0</v>
      </c>
      <c r="AB172" s="99">
        <f>COUNTIFS(通讯通路门店!$S:$S,$G172,通讯通路门店!$J:$J,"华为授权体验店")+COUNTIFS(通讯通路门店!$S:$S,$G172,通讯通路门店!$J:$J,"华为堡垒店")</f>
        <v>0</v>
      </c>
      <c r="AC172" s="99">
        <f>COUNTIFS(通讯通路门店!$S:$S,$G172,通讯通路门店!$J:$J,"小米体验店")</f>
        <v>0</v>
      </c>
      <c r="AD172" s="99">
        <f>COUNTIFS(通讯通路门店!$S:$S,$G172,通讯通路门店!$J:$J,"苹果体验店")</f>
        <v>0</v>
      </c>
      <c r="AE172" s="99">
        <f>COUNTIFS(通讯通路门店!$S:$S,$G172,通讯通路门店!$J:$J,"其他品牌专卖店")</f>
        <v>0</v>
      </c>
      <c r="AF172" s="99">
        <f>SUMIFS(通讯通路门店!$BI:$BI,通讯通路门店!$S:$S,$G172)</f>
        <v>0</v>
      </c>
      <c r="AG172" s="99">
        <f>SUMIFS(通讯通路门店!$BH:$BH,通讯通路门店!$S:$S,$G172)</f>
        <v>0</v>
      </c>
      <c r="AH172" s="99">
        <f t="shared" si="11"/>
        <v>0</v>
      </c>
      <c r="AI172" s="99">
        <f>SUMIFS(通讯通路门店!$BB:$BB,通讯通路门店!$S:$S,$G172)</f>
        <v>0</v>
      </c>
      <c r="AJ172" s="99">
        <f>SUMIFS(通讯通路门店!$BE:$BE,通讯通路门店!$S:$S,$G172)</f>
        <v>0</v>
      </c>
      <c r="AK172" s="99">
        <f>SUMIFS(通讯通路门店!$BG:$BG,通讯通路门店!$S:$S,$G172)</f>
        <v>0</v>
      </c>
      <c r="AL172" s="99">
        <f>SUMIFS(通讯通路门店!$BC:$BC,通讯通路门店!$S:$S,$G172)</f>
        <v>0</v>
      </c>
      <c r="AM172" s="99">
        <f>SUMIFS(通讯通路门店!$BD:$BD,通讯通路门店!$S:$S,$G172)</f>
        <v>0</v>
      </c>
      <c r="AN172" s="99">
        <f>SUMIFS(通讯通路门店!$BF:$BF,通讯通路门店!$S:$S,$G172)</f>
        <v>0</v>
      </c>
      <c r="AO172" s="99">
        <f t="shared" si="12"/>
        <v>0</v>
      </c>
      <c r="AP172" s="99">
        <f>SUMIFS(通讯通路门店!$K:$K,通讯通路门店!$S:$S,$G172)</f>
        <v>0</v>
      </c>
      <c r="AQ172" s="83"/>
      <c r="AR172" s="99">
        <f>SUMIFS(通讯通路门店!$T:$T,通讯通路门店!$S:$S,$G172)</f>
        <v>0</v>
      </c>
      <c r="AS172" s="99">
        <f>SUMIFS(通讯通路门店!$U:$U,通讯通路门店!$S:$S,$G172)</f>
        <v>0</v>
      </c>
      <c r="AT172" s="99">
        <f>SUMIFS(通讯通路门店!$V:$V,通讯通路门店!$S:$S,$G172)</f>
        <v>0</v>
      </c>
      <c r="AU172" s="99">
        <f>SUMIFS(通讯通路门店!$W:$W,通讯通路门店!$S:$S,$G172)</f>
        <v>0</v>
      </c>
      <c r="AV172" s="99">
        <f>SUMIFS(通讯通路门店!$Z:$Z,通讯通路门店!$S:$S,$G172)</f>
        <v>0</v>
      </c>
      <c r="AW172" s="99">
        <f>SUMIFS(通讯通路门店!$AB:$AB,通讯通路门店!$S:$S,$G172)</f>
        <v>0</v>
      </c>
      <c r="AX172" s="99">
        <f>SUMIFS(通讯通路门店!$X:$X,通讯通路门店!$S:$S,$G172)</f>
        <v>0</v>
      </c>
      <c r="AY172" s="99">
        <f>SUMIFS(通讯通路门店!$Y:$Y,通讯通路门店!$S:$S,$G172)</f>
        <v>0</v>
      </c>
      <c r="AZ172" s="99">
        <f>SUMIFS(通讯通路门店!$AA:$AA,通讯通路门店!$S:$S,$G172)</f>
        <v>0</v>
      </c>
      <c r="BA172" s="99">
        <f t="shared" si="13"/>
        <v>0</v>
      </c>
      <c r="BB172" s="99">
        <f t="shared" si="14"/>
        <v>0</v>
      </c>
      <c r="BC172" s="99">
        <f>SUMIFS(通讯通路门店!$W:$W,通讯通路门店!$S:$S,$G172,通讯通路门店!$J:$J,"荣耀体验店")+SUMIFS(通讯通路门店!$W:$W,通讯通路门店!$S:$S,$G172,通讯通路门店!$J:$J,"荣耀授权专卖店")</f>
        <v>0</v>
      </c>
      <c r="BD172" s="99">
        <f>SUMIFS(通讯通路门店!$Z:$Z,通讯通路门店!$S:$S,$G172,通讯通路门店!$J:$J,"VIVO体验店")</f>
        <v>0</v>
      </c>
      <c r="BE172" s="99">
        <f>SUMIFS(通讯通路门店!$AB:$AB,通讯通路门店!$S:$S,$G172,通讯通路门店!$J:$J,"OPPO体验店")</f>
        <v>0</v>
      </c>
      <c r="BF172" s="99">
        <f>SUMIFS(通讯通路门店!$X:$X,通讯通路门店!$S:$S,$G172,通讯通路门店!$J:$J,"华为授权体验店")+SUMIFS(通讯通路门店!$AA:$AA,通讯通路门店!$S:$S,$G172,通讯通路门店!$J:$J,"华为堡垒店")</f>
        <v>0</v>
      </c>
      <c r="BG172" s="99">
        <f>SUMIFS(通讯通路门店!$Y:$Y,通讯通路门店!$S:$S,$G172,通讯通路门店!$J:$J,"小米体验店")</f>
        <v>0</v>
      </c>
      <c r="BH172" s="99">
        <f>SUMIFS(通讯通路门店!$AA:$AA,通讯通路门店!$S:$S,$G172,通讯通路门店!$J:$J,"苹果体验店")</f>
        <v>0</v>
      </c>
      <c r="BI172" s="99">
        <f>SUMIFS(通讯通路门店!$K:$K,通讯通路门店!$S:$S,$G172,通讯通路门店!$J:$J,"其他品牌专卖店")</f>
        <v>0</v>
      </c>
      <c r="BJ172" s="99">
        <f>SUMIFS(通讯通路门店!$AC:$AC,通讯通路门店!$S:$S,$G172)</f>
        <v>0</v>
      </c>
      <c r="BK172" s="99">
        <f>SUMIFS(通讯通路门店!$AD:$AD,通讯通路门店!$S:$S,$G172)</f>
        <v>0</v>
      </c>
      <c r="BL172" s="99">
        <f>SUMIFS(通讯通路门店!$AE:$AE,通讯通路门店!$S:$S,$G172)</f>
        <v>0</v>
      </c>
      <c r="BM172" s="99">
        <f>SUMIFS(通讯通路门店!$AF:$AF,通讯通路门店!$S:$S,$G172)</f>
        <v>0</v>
      </c>
      <c r="BN172" s="99">
        <f>SUMIFS(通讯通路门店!$AG:$AG,通讯通路门店!$S:$S,$G172)</f>
        <v>0</v>
      </c>
      <c r="BO172" s="99">
        <f>SUMIFS(通讯通路门店!$AH:$AH,通讯通路门店!$S:$S,$G172)</f>
        <v>0</v>
      </c>
      <c r="BP172" s="99">
        <f>SUMIFS(通讯通路门店!$AI:$AI,通讯通路门店!$S:$S,$G172)</f>
        <v>0</v>
      </c>
      <c r="BQ172" s="83"/>
    </row>
    <row r="173" spans="1:69">
      <c r="A173" s="99" t="str">
        <f>IFERROR(_xlfn.XLOOKUP($G173,通讯通路门店!$S$4:$S$993933,通讯通路门店!$A$4:$A$993933,0,0),"")</f>
        <v/>
      </c>
      <c r="B173" s="99" t="str">
        <f>IFERROR(_xlfn.XLOOKUP($G173,通讯通路门店!$S$4:$S$993933,通讯通路门店!$B$4:$B$993933,0,0),"")</f>
        <v/>
      </c>
      <c r="C173" s="99" t="str">
        <f>IFERROR(_xlfn.XLOOKUP($G173,通讯通路门店!$S$4:$S$993933,通讯通路门店!$C$4:$C$993933,0,0),"")</f>
        <v/>
      </c>
      <c r="D173" s="99" t="str">
        <f>IFERROR(_xlfn.XLOOKUP($G173,通讯通路门店!$S$4:$S$993933,通讯通路门店!$D$4:$D$993933,0,0),"")</f>
        <v/>
      </c>
      <c r="E173" s="83"/>
      <c r="F173" s="83"/>
      <c r="G173" s="101" t="e">
        <v>#N/A</v>
      </c>
      <c r="H173" s="102" t="str">
        <f>IFERROR(_xlfn.XLOOKUP($G173,通讯通路门店!$S$4:$S$993933,通讯通路门店!$R$4:$R$993933,0,0),"")</f>
        <v/>
      </c>
      <c r="I173" s="83"/>
      <c r="J173" s="83"/>
      <c r="K173" s="83"/>
      <c r="L173" s="83"/>
      <c r="M173" s="83"/>
      <c r="N173" s="83"/>
      <c r="O173" s="83"/>
      <c r="P173" s="83"/>
      <c r="Q173" s="83"/>
      <c r="R173" s="83"/>
      <c r="S173" s="83"/>
      <c r="T173" s="83"/>
      <c r="U173" s="99">
        <f>COUNTIF(通讯通路门店!$S:$S,$G173)</f>
        <v>0</v>
      </c>
      <c r="V173" s="99">
        <f>COUNTIFS(通讯通路门店!$S:$S,$G173,通讯通路门店!$J:$J,"综合卖场")</f>
        <v>0</v>
      </c>
      <c r="W173" s="99">
        <f>SUMIFS(通讯通路门店!$AJ:$AJ,通讯通路门店!$S:$S,通讯客户沙盘!$G173)</f>
        <v>0</v>
      </c>
      <c r="X173" s="99">
        <f t="shared" si="10"/>
        <v>0</v>
      </c>
      <c r="Y173" s="99">
        <f>COUNTIFS(通讯通路门店!$S:$S,$G173,通讯通路门店!$J:$J,"荣耀体验店")+COUNTIFS(通讯通路门店!$S:$S,$G173,通讯通路门店!$J:$J,"荣耀授权专卖店")</f>
        <v>0</v>
      </c>
      <c r="Z173" s="99">
        <f>COUNTIFS(通讯通路门店!$S:$S,$G173,通讯通路门店!$J:$J,"VIVO体验店")</f>
        <v>0</v>
      </c>
      <c r="AA173" s="99">
        <f>COUNTIFS(通讯通路门店!$S:$S,$G173,通讯通路门店!$J:$J,"OPPO体验店")</f>
        <v>0</v>
      </c>
      <c r="AB173" s="99">
        <f>COUNTIFS(通讯通路门店!$S:$S,$G173,通讯通路门店!$J:$J,"华为授权体验店")+COUNTIFS(通讯通路门店!$S:$S,$G173,通讯通路门店!$J:$J,"华为堡垒店")</f>
        <v>0</v>
      </c>
      <c r="AC173" s="99">
        <f>COUNTIFS(通讯通路门店!$S:$S,$G173,通讯通路门店!$J:$J,"小米体验店")</f>
        <v>0</v>
      </c>
      <c r="AD173" s="99">
        <f>COUNTIFS(通讯通路门店!$S:$S,$G173,通讯通路门店!$J:$J,"苹果体验店")</f>
        <v>0</v>
      </c>
      <c r="AE173" s="99">
        <f>COUNTIFS(通讯通路门店!$S:$S,$G173,通讯通路门店!$J:$J,"其他品牌专卖店")</f>
        <v>0</v>
      </c>
      <c r="AF173" s="99">
        <f>SUMIFS(通讯通路门店!$BI:$BI,通讯通路门店!$S:$S,$G173)</f>
        <v>0</v>
      </c>
      <c r="AG173" s="99">
        <f>SUMIFS(通讯通路门店!$BH:$BH,通讯通路门店!$S:$S,$G173)</f>
        <v>0</v>
      </c>
      <c r="AH173" s="99">
        <f t="shared" si="11"/>
        <v>0</v>
      </c>
      <c r="AI173" s="99">
        <f>SUMIFS(通讯通路门店!$BB:$BB,通讯通路门店!$S:$S,$G173)</f>
        <v>0</v>
      </c>
      <c r="AJ173" s="99">
        <f>SUMIFS(通讯通路门店!$BE:$BE,通讯通路门店!$S:$S,$G173)</f>
        <v>0</v>
      </c>
      <c r="AK173" s="99">
        <f>SUMIFS(通讯通路门店!$BG:$BG,通讯通路门店!$S:$S,$G173)</f>
        <v>0</v>
      </c>
      <c r="AL173" s="99">
        <f>SUMIFS(通讯通路门店!$BC:$BC,通讯通路门店!$S:$S,$G173)</f>
        <v>0</v>
      </c>
      <c r="AM173" s="99">
        <f>SUMIFS(通讯通路门店!$BD:$BD,通讯通路门店!$S:$S,$G173)</f>
        <v>0</v>
      </c>
      <c r="AN173" s="99">
        <f>SUMIFS(通讯通路门店!$BF:$BF,通讯通路门店!$S:$S,$G173)</f>
        <v>0</v>
      </c>
      <c r="AO173" s="99">
        <f t="shared" si="12"/>
        <v>0</v>
      </c>
      <c r="AP173" s="99">
        <f>SUMIFS(通讯通路门店!$K:$K,通讯通路门店!$S:$S,$G173)</f>
        <v>0</v>
      </c>
      <c r="AQ173" s="83"/>
      <c r="AR173" s="99">
        <f>SUMIFS(通讯通路门店!$T:$T,通讯通路门店!$S:$S,$G173)</f>
        <v>0</v>
      </c>
      <c r="AS173" s="99">
        <f>SUMIFS(通讯通路门店!$U:$U,通讯通路门店!$S:$S,$G173)</f>
        <v>0</v>
      </c>
      <c r="AT173" s="99">
        <f>SUMIFS(通讯通路门店!$V:$V,通讯通路门店!$S:$S,$G173)</f>
        <v>0</v>
      </c>
      <c r="AU173" s="99">
        <f>SUMIFS(通讯通路门店!$W:$W,通讯通路门店!$S:$S,$G173)</f>
        <v>0</v>
      </c>
      <c r="AV173" s="99">
        <f>SUMIFS(通讯通路门店!$Z:$Z,通讯通路门店!$S:$S,$G173)</f>
        <v>0</v>
      </c>
      <c r="AW173" s="99">
        <f>SUMIFS(通讯通路门店!$AB:$AB,通讯通路门店!$S:$S,$G173)</f>
        <v>0</v>
      </c>
      <c r="AX173" s="99">
        <f>SUMIFS(通讯通路门店!$X:$X,通讯通路门店!$S:$S,$G173)</f>
        <v>0</v>
      </c>
      <c r="AY173" s="99">
        <f>SUMIFS(通讯通路门店!$Y:$Y,通讯通路门店!$S:$S,$G173)</f>
        <v>0</v>
      </c>
      <c r="AZ173" s="99">
        <f>SUMIFS(通讯通路门店!$AA:$AA,通讯通路门店!$S:$S,$G173)</f>
        <v>0</v>
      </c>
      <c r="BA173" s="99">
        <f t="shared" si="13"/>
        <v>0</v>
      </c>
      <c r="BB173" s="99">
        <f t="shared" si="14"/>
        <v>0</v>
      </c>
      <c r="BC173" s="99">
        <f>SUMIFS(通讯通路门店!$W:$W,通讯通路门店!$S:$S,$G173,通讯通路门店!$J:$J,"荣耀体验店")+SUMIFS(通讯通路门店!$W:$W,通讯通路门店!$S:$S,$G173,通讯通路门店!$J:$J,"荣耀授权专卖店")</f>
        <v>0</v>
      </c>
      <c r="BD173" s="99">
        <f>SUMIFS(通讯通路门店!$Z:$Z,通讯通路门店!$S:$S,$G173,通讯通路门店!$J:$J,"VIVO体验店")</f>
        <v>0</v>
      </c>
      <c r="BE173" s="99">
        <f>SUMIFS(通讯通路门店!$AB:$AB,通讯通路门店!$S:$S,$G173,通讯通路门店!$J:$J,"OPPO体验店")</f>
        <v>0</v>
      </c>
      <c r="BF173" s="99">
        <f>SUMIFS(通讯通路门店!$X:$X,通讯通路门店!$S:$S,$G173,通讯通路门店!$J:$J,"华为授权体验店")+SUMIFS(通讯通路门店!$AA:$AA,通讯通路门店!$S:$S,$G173,通讯通路门店!$J:$J,"华为堡垒店")</f>
        <v>0</v>
      </c>
      <c r="BG173" s="99">
        <f>SUMIFS(通讯通路门店!$Y:$Y,通讯通路门店!$S:$S,$G173,通讯通路门店!$J:$J,"小米体验店")</f>
        <v>0</v>
      </c>
      <c r="BH173" s="99">
        <f>SUMIFS(通讯通路门店!$AA:$AA,通讯通路门店!$S:$S,$G173,通讯通路门店!$J:$J,"苹果体验店")</f>
        <v>0</v>
      </c>
      <c r="BI173" s="99">
        <f>SUMIFS(通讯通路门店!$K:$K,通讯通路门店!$S:$S,$G173,通讯通路门店!$J:$J,"其他品牌专卖店")</f>
        <v>0</v>
      </c>
      <c r="BJ173" s="99">
        <f>SUMIFS(通讯通路门店!$AC:$AC,通讯通路门店!$S:$S,$G173)</f>
        <v>0</v>
      </c>
      <c r="BK173" s="99">
        <f>SUMIFS(通讯通路门店!$AD:$AD,通讯通路门店!$S:$S,$G173)</f>
        <v>0</v>
      </c>
      <c r="BL173" s="99">
        <f>SUMIFS(通讯通路门店!$AE:$AE,通讯通路门店!$S:$S,$G173)</f>
        <v>0</v>
      </c>
      <c r="BM173" s="99">
        <f>SUMIFS(通讯通路门店!$AF:$AF,通讯通路门店!$S:$S,$G173)</f>
        <v>0</v>
      </c>
      <c r="BN173" s="99">
        <f>SUMIFS(通讯通路门店!$AG:$AG,通讯通路门店!$S:$S,$G173)</f>
        <v>0</v>
      </c>
      <c r="BO173" s="99">
        <f>SUMIFS(通讯通路门店!$AH:$AH,通讯通路门店!$S:$S,$G173)</f>
        <v>0</v>
      </c>
      <c r="BP173" s="99">
        <f>SUMIFS(通讯通路门店!$AI:$AI,通讯通路门店!$S:$S,$G173)</f>
        <v>0</v>
      </c>
      <c r="BQ173" s="83"/>
    </row>
    <row r="174" spans="1:69">
      <c r="A174" s="99" t="str">
        <f>IFERROR(_xlfn.XLOOKUP($G174,通讯通路门店!$S$4:$S$993933,通讯通路门店!$A$4:$A$993933,0,0),"")</f>
        <v/>
      </c>
      <c r="B174" s="99" t="str">
        <f>IFERROR(_xlfn.XLOOKUP($G174,通讯通路门店!$S$4:$S$993933,通讯通路门店!$B$4:$B$993933,0,0),"")</f>
        <v/>
      </c>
      <c r="C174" s="99" t="str">
        <f>IFERROR(_xlfn.XLOOKUP($G174,通讯通路门店!$S$4:$S$993933,通讯通路门店!$C$4:$C$993933,0,0),"")</f>
        <v/>
      </c>
      <c r="D174" s="99" t="str">
        <f>IFERROR(_xlfn.XLOOKUP($G174,通讯通路门店!$S$4:$S$993933,通讯通路门店!$D$4:$D$993933,0,0),"")</f>
        <v/>
      </c>
      <c r="E174" s="83"/>
      <c r="F174" s="83"/>
      <c r="G174" s="101" t="e">
        <v>#N/A</v>
      </c>
      <c r="H174" s="102" t="str">
        <f>IFERROR(_xlfn.XLOOKUP($G174,通讯通路门店!$S$4:$S$993933,通讯通路门店!$R$4:$R$993933,0,0),"")</f>
        <v/>
      </c>
      <c r="I174" s="83"/>
      <c r="J174" s="83"/>
      <c r="K174" s="83"/>
      <c r="L174" s="83"/>
      <c r="M174" s="83"/>
      <c r="N174" s="83"/>
      <c r="O174" s="83"/>
      <c r="P174" s="83"/>
      <c r="Q174" s="83"/>
      <c r="R174" s="83"/>
      <c r="S174" s="83"/>
      <c r="T174" s="83"/>
      <c r="U174" s="99">
        <f>COUNTIF(通讯通路门店!$S:$S,$G174)</f>
        <v>0</v>
      </c>
      <c r="V174" s="99">
        <f>COUNTIFS(通讯通路门店!$S:$S,$G174,通讯通路门店!$J:$J,"综合卖场")</f>
        <v>0</v>
      </c>
      <c r="W174" s="99">
        <f>SUMIFS(通讯通路门店!$AJ:$AJ,通讯通路门店!$S:$S,通讯客户沙盘!$G174)</f>
        <v>0</v>
      </c>
      <c r="X174" s="99">
        <f t="shared" si="10"/>
        <v>0</v>
      </c>
      <c r="Y174" s="99">
        <f>COUNTIFS(通讯通路门店!$S:$S,$G174,通讯通路门店!$J:$J,"荣耀体验店")+COUNTIFS(通讯通路门店!$S:$S,$G174,通讯通路门店!$J:$J,"荣耀授权专卖店")</f>
        <v>0</v>
      </c>
      <c r="Z174" s="99">
        <f>COUNTIFS(通讯通路门店!$S:$S,$G174,通讯通路门店!$J:$J,"VIVO体验店")</f>
        <v>0</v>
      </c>
      <c r="AA174" s="99">
        <f>COUNTIFS(通讯通路门店!$S:$S,$G174,通讯通路门店!$J:$J,"OPPO体验店")</f>
        <v>0</v>
      </c>
      <c r="AB174" s="99">
        <f>COUNTIFS(通讯通路门店!$S:$S,$G174,通讯通路门店!$J:$J,"华为授权体验店")+COUNTIFS(通讯通路门店!$S:$S,$G174,通讯通路门店!$J:$J,"华为堡垒店")</f>
        <v>0</v>
      </c>
      <c r="AC174" s="99">
        <f>COUNTIFS(通讯通路门店!$S:$S,$G174,通讯通路门店!$J:$J,"小米体验店")</f>
        <v>0</v>
      </c>
      <c r="AD174" s="99">
        <f>COUNTIFS(通讯通路门店!$S:$S,$G174,通讯通路门店!$J:$J,"苹果体验店")</f>
        <v>0</v>
      </c>
      <c r="AE174" s="99">
        <f>COUNTIFS(通讯通路门店!$S:$S,$G174,通讯通路门店!$J:$J,"其他品牌专卖店")</f>
        <v>0</v>
      </c>
      <c r="AF174" s="99">
        <f>SUMIFS(通讯通路门店!$BI:$BI,通讯通路门店!$S:$S,$G174)</f>
        <v>0</v>
      </c>
      <c r="AG174" s="99">
        <f>SUMIFS(通讯通路门店!$BH:$BH,通讯通路门店!$S:$S,$G174)</f>
        <v>0</v>
      </c>
      <c r="AH174" s="99">
        <f t="shared" si="11"/>
        <v>0</v>
      </c>
      <c r="AI174" s="99">
        <f>SUMIFS(通讯通路门店!$BB:$BB,通讯通路门店!$S:$S,$G174)</f>
        <v>0</v>
      </c>
      <c r="AJ174" s="99">
        <f>SUMIFS(通讯通路门店!$BE:$BE,通讯通路门店!$S:$S,$G174)</f>
        <v>0</v>
      </c>
      <c r="AK174" s="99">
        <f>SUMIFS(通讯通路门店!$BG:$BG,通讯通路门店!$S:$S,$G174)</f>
        <v>0</v>
      </c>
      <c r="AL174" s="99">
        <f>SUMIFS(通讯通路门店!$BC:$BC,通讯通路门店!$S:$S,$G174)</f>
        <v>0</v>
      </c>
      <c r="AM174" s="99">
        <f>SUMIFS(通讯通路门店!$BD:$BD,通讯通路门店!$S:$S,$G174)</f>
        <v>0</v>
      </c>
      <c r="AN174" s="99">
        <f>SUMIFS(通讯通路门店!$BF:$BF,通讯通路门店!$S:$S,$G174)</f>
        <v>0</v>
      </c>
      <c r="AO174" s="99">
        <f t="shared" si="12"/>
        <v>0</v>
      </c>
      <c r="AP174" s="99">
        <f>SUMIFS(通讯通路门店!$K:$K,通讯通路门店!$S:$S,$G174)</f>
        <v>0</v>
      </c>
      <c r="AQ174" s="83"/>
      <c r="AR174" s="99">
        <f>SUMIFS(通讯通路门店!$T:$T,通讯通路门店!$S:$S,$G174)</f>
        <v>0</v>
      </c>
      <c r="AS174" s="99">
        <f>SUMIFS(通讯通路门店!$U:$U,通讯通路门店!$S:$S,$G174)</f>
        <v>0</v>
      </c>
      <c r="AT174" s="99">
        <f>SUMIFS(通讯通路门店!$V:$V,通讯通路门店!$S:$S,$G174)</f>
        <v>0</v>
      </c>
      <c r="AU174" s="99">
        <f>SUMIFS(通讯通路门店!$W:$W,通讯通路门店!$S:$S,$G174)</f>
        <v>0</v>
      </c>
      <c r="AV174" s="99">
        <f>SUMIFS(通讯通路门店!$Z:$Z,通讯通路门店!$S:$S,$G174)</f>
        <v>0</v>
      </c>
      <c r="AW174" s="99">
        <f>SUMIFS(通讯通路门店!$AB:$AB,通讯通路门店!$S:$S,$G174)</f>
        <v>0</v>
      </c>
      <c r="AX174" s="99">
        <f>SUMIFS(通讯通路门店!$X:$X,通讯通路门店!$S:$S,$G174)</f>
        <v>0</v>
      </c>
      <c r="AY174" s="99">
        <f>SUMIFS(通讯通路门店!$Y:$Y,通讯通路门店!$S:$S,$G174)</f>
        <v>0</v>
      </c>
      <c r="AZ174" s="99">
        <f>SUMIFS(通讯通路门店!$AA:$AA,通讯通路门店!$S:$S,$G174)</f>
        <v>0</v>
      </c>
      <c r="BA174" s="99">
        <f t="shared" si="13"/>
        <v>0</v>
      </c>
      <c r="BB174" s="99">
        <f t="shared" si="14"/>
        <v>0</v>
      </c>
      <c r="BC174" s="99">
        <f>SUMIFS(通讯通路门店!$W:$W,通讯通路门店!$S:$S,$G174,通讯通路门店!$J:$J,"荣耀体验店")+SUMIFS(通讯通路门店!$W:$W,通讯通路门店!$S:$S,$G174,通讯通路门店!$J:$J,"荣耀授权专卖店")</f>
        <v>0</v>
      </c>
      <c r="BD174" s="99">
        <f>SUMIFS(通讯通路门店!$Z:$Z,通讯通路门店!$S:$S,$G174,通讯通路门店!$J:$J,"VIVO体验店")</f>
        <v>0</v>
      </c>
      <c r="BE174" s="99">
        <f>SUMIFS(通讯通路门店!$AB:$AB,通讯通路门店!$S:$S,$G174,通讯通路门店!$J:$J,"OPPO体验店")</f>
        <v>0</v>
      </c>
      <c r="BF174" s="99">
        <f>SUMIFS(通讯通路门店!$X:$X,通讯通路门店!$S:$S,$G174,通讯通路门店!$J:$J,"华为授权体验店")+SUMIFS(通讯通路门店!$AA:$AA,通讯通路门店!$S:$S,$G174,通讯通路门店!$J:$J,"华为堡垒店")</f>
        <v>0</v>
      </c>
      <c r="BG174" s="99">
        <f>SUMIFS(通讯通路门店!$Y:$Y,通讯通路门店!$S:$S,$G174,通讯通路门店!$J:$J,"小米体验店")</f>
        <v>0</v>
      </c>
      <c r="BH174" s="99">
        <f>SUMIFS(通讯通路门店!$AA:$AA,通讯通路门店!$S:$S,$G174,通讯通路门店!$J:$J,"苹果体验店")</f>
        <v>0</v>
      </c>
      <c r="BI174" s="99">
        <f>SUMIFS(通讯通路门店!$K:$K,通讯通路门店!$S:$S,$G174,通讯通路门店!$J:$J,"其他品牌专卖店")</f>
        <v>0</v>
      </c>
      <c r="BJ174" s="99">
        <f>SUMIFS(通讯通路门店!$AC:$AC,通讯通路门店!$S:$S,$G174)</f>
        <v>0</v>
      </c>
      <c r="BK174" s="99">
        <f>SUMIFS(通讯通路门店!$AD:$AD,通讯通路门店!$S:$S,$G174)</f>
        <v>0</v>
      </c>
      <c r="BL174" s="99">
        <f>SUMIFS(通讯通路门店!$AE:$AE,通讯通路门店!$S:$S,$G174)</f>
        <v>0</v>
      </c>
      <c r="BM174" s="99">
        <f>SUMIFS(通讯通路门店!$AF:$AF,通讯通路门店!$S:$S,$G174)</f>
        <v>0</v>
      </c>
      <c r="BN174" s="99">
        <f>SUMIFS(通讯通路门店!$AG:$AG,通讯通路门店!$S:$S,$G174)</f>
        <v>0</v>
      </c>
      <c r="BO174" s="99">
        <f>SUMIFS(通讯通路门店!$AH:$AH,通讯通路门店!$S:$S,$G174)</f>
        <v>0</v>
      </c>
      <c r="BP174" s="99">
        <f>SUMIFS(通讯通路门店!$AI:$AI,通讯通路门店!$S:$S,$G174)</f>
        <v>0</v>
      </c>
      <c r="BQ174" s="83"/>
    </row>
    <row r="175" spans="1:69">
      <c r="A175" s="99" t="str">
        <f>IFERROR(_xlfn.XLOOKUP($G175,通讯通路门店!$S$4:$S$993933,通讯通路门店!$A$4:$A$993933,0,0),"")</f>
        <v/>
      </c>
      <c r="B175" s="99" t="str">
        <f>IFERROR(_xlfn.XLOOKUP($G175,通讯通路门店!$S$4:$S$993933,通讯通路门店!$B$4:$B$993933,0,0),"")</f>
        <v/>
      </c>
      <c r="C175" s="99" t="str">
        <f>IFERROR(_xlfn.XLOOKUP($G175,通讯通路门店!$S$4:$S$993933,通讯通路门店!$C$4:$C$993933,0,0),"")</f>
        <v/>
      </c>
      <c r="D175" s="99" t="str">
        <f>IFERROR(_xlfn.XLOOKUP($G175,通讯通路门店!$S$4:$S$993933,通讯通路门店!$D$4:$D$993933,0,0),"")</f>
        <v/>
      </c>
      <c r="E175" s="83"/>
      <c r="F175" s="83"/>
      <c r="G175" s="101" t="e">
        <v>#N/A</v>
      </c>
      <c r="H175" s="102" t="str">
        <f>IFERROR(_xlfn.XLOOKUP($G175,通讯通路门店!$S$4:$S$993933,通讯通路门店!$R$4:$R$993933,0,0),"")</f>
        <v/>
      </c>
      <c r="I175" s="83"/>
      <c r="J175" s="83"/>
      <c r="K175" s="83"/>
      <c r="L175" s="83"/>
      <c r="M175" s="83"/>
      <c r="N175" s="83"/>
      <c r="O175" s="83"/>
      <c r="P175" s="83"/>
      <c r="Q175" s="83"/>
      <c r="R175" s="83"/>
      <c r="S175" s="83"/>
      <c r="T175" s="83"/>
      <c r="U175" s="99">
        <f>COUNTIF(通讯通路门店!$S:$S,$G175)</f>
        <v>0</v>
      </c>
      <c r="V175" s="99">
        <f>COUNTIFS(通讯通路门店!$S:$S,$G175,通讯通路门店!$J:$J,"综合卖场")</f>
        <v>0</v>
      </c>
      <c r="W175" s="99">
        <f>SUMIFS(通讯通路门店!$AJ:$AJ,通讯通路门店!$S:$S,通讯客户沙盘!$G175)</f>
        <v>0</v>
      </c>
      <c r="X175" s="99">
        <f t="shared" si="10"/>
        <v>0</v>
      </c>
      <c r="Y175" s="99">
        <f>COUNTIFS(通讯通路门店!$S:$S,$G175,通讯通路门店!$J:$J,"荣耀体验店")+COUNTIFS(通讯通路门店!$S:$S,$G175,通讯通路门店!$J:$J,"荣耀授权专卖店")</f>
        <v>0</v>
      </c>
      <c r="Z175" s="99">
        <f>COUNTIFS(通讯通路门店!$S:$S,$G175,通讯通路门店!$J:$J,"VIVO体验店")</f>
        <v>0</v>
      </c>
      <c r="AA175" s="99">
        <f>COUNTIFS(通讯通路门店!$S:$S,$G175,通讯通路门店!$J:$J,"OPPO体验店")</f>
        <v>0</v>
      </c>
      <c r="AB175" s="99">
        <f>COUNTIFS(通讯通路门店!$S:$S,$G175,通讯通路门店!$J:$J,"华为授权体验店")+COUNTIFS(通讯通路门店!$S:$S,$G175,通讯通路门店!$J:$J,"华为堡垒店")</f>
        <v>0</v>
      </c>
      <c r="AC175" s="99">
        <f>COUNTIFS(通讯通路门店!$S:$S,$G175,通讯通路门店!$J:$J,"小米体验店")</f>
        <v>0</v>
      </c>
      <c r="AD175" s="99">
        <f>COUNTIFS(通讯通路门店!$S:$S,$G175,通讯通路门店!$J:$J,"苹果体验店")</f>
        <v>0</v>
      </c>
      <c r="AE175" s="99">
        <f>COUNTIFS(通讯通路门店!$S:$S,$G175,通讯通路门店!$J:$J,"其他品牌专卖店")</f>
        <v>0</v>
      </c>
      <c r="AF175" s="99">
        <f>SUMIFS(通讯通路门店!$BI:$BI,通讯通路门店!$S:$S,$G175)</f>
        <v>0</v>
      </c>
      <c r="AG175" s="99">
        <f>SUMIFS(通讯通路门店!$BH:$BH,通讯通路门店!$S:$S,$G175)</f>
        <v>0</v>
      </c>
      <c r="AH175" s="99">
        <f t="shared" si="11"/>
        <v>0</v>
      </c>
      <c r="AI175" s="99">
        <f>SUMIFS(通讯通路门店!$BB:$BB,通讯通路门店!$S:$S,$G175)</f>
        <v>0</v>
      </c>
      <c r="AJ175" s="99">
        <f>SUMIFS(通讯通路门店!$BE:$BE,通讯通路门店!$S:$S,$G175)</f>
        <v>0</v>
      </c>
      <c r="AK175" s="99">
        <f>SUMIFS(通讯通路门店!$BG:$BG,通讯通路门店!$S:$S,$G175)</f>
        <v>0</v>
      </c>
      <c r="AL175" s="99">
        <f>SUMIFS(通讯通路门店!$BC:$BC,通讯通路门店!$S:$S,$G175)</f>
        <v>0</v>
      </c>
      <c r="AM175" s="99">
        <f>SUMIFS(通讯通路门店!$BD:$BD,通讯通路门店!$S:$S,$G175)</f>
        <v>0</v>
      </c>
      <c r="AN175" s="99">
        <f>SUMIFS(通讯通路门店!$BF:$BF,通讯通路门店!$S:$S,$G175)</f>
        <v>0</v>
      </c>
      <c r="AO175" s="99">
        <f t="shared" si="12"/>
        <v>0</v>
      </c>
      <c r="AP175" s="99">
        <f>SUMIFS(通讯通路门店!$K:$K,通讯通路门店!$S:$S,$G175)</f>
        <v>0</v>
      </c>
      <c r="AQ175" s="83"/>
      <c r="AR175" s="99">
        <f>SUMIFS(通讯通路门店!$T:$T,通讯通路门店!$S:$S,$G175)</f>
        <v>0</v>
      </c>
      <c r="AS175" s="99">
        <f>SUMIFS(通讯通路门店!$U:$U,通讯通路门店!$S:$S,$G175)</f>
        <v>0</v>
      </c>
      <c r="AT175" s="99">
        <f>SUMIFS(通讯通路门店!$V:$V,通讯通路门店!$S:$S,$G175)</f>
        <v>0</v>
      </c>
      <c r="AU175" s="99">
        <f>SUMIFS(通讯通路门店!$W:$W,通讯通路门店!$S:$S,$G175)</f>
        <v>0</v>
      </c>
      <c r="AV175" s="99">
        <f>SUMIFS(通讯通路门店!$Z:$Z,通讯通路门店!$S:$S,$G175)</f>
        <v>0</v>
      </c>
      <c r="AW175" s="99">
        <f>SUMIFS(通讯通路门店!$AB:$AB,通讯通路门店!$S:$S,$G175)</f>
        <v>0</v>
      </c>
      <c r="AX175" s="99">
        <f>SUMIFS(通讯通路门店!$X:$X,通讯通路门店!$S:$S,$G175)</f>
        <v>0</v>
      </c>
      <c r="AY175" s="99">
        <f>SUMIFS(通讯通路门店!$Y:$Y,通讯通路门店!$S:$S,$G175)</f>
        <v>0</v>
      </c>
      <c r="AZ175" s="99">
        <f>SUMIFS(通讯通路门店!$AA:$AA,通讯通路门店!$S:$S,$G175)</f>
        <v>0</v>
      </c>
      <c r="BA175" s="99">
        <f t="shared" si="13"/>
        <v>0</v>
      </c>
      <c r="BB175" s="99">
        <f t="shared" si="14"/>
        <v>0</v>
      </c>
      <c r="BC175" s="99">
        <f>SUMIFS(通讯通路门店!$W:$W,通讯通路门店!$S:$S,$G175,通讯通路门店!$J:$J,"荣耀体验店")+SUMIFS(通讯通路门店!$W:$W,通讯通路门店!$S:$S,$G175,通讯通路门店!$J:$J,"荣耀授权专卖店")</f>
        <v>0</v>
      </c>
      <c r="BD175" s="99">
        <f>SUMIFS(通讯通路门店!$Z:$Z,通讯通路门店!$S:$S,$G175,通讯通路门店!$J:$J,"VIVO体验店")</f>
        <v>0</v>
      </c>
      <c r="BE175" s="99">
        <f>SUMIFS(通讯通路门店!$AB:$AB,通讯通路门店!$S:$S,$G175,通讯通路门店!$J:$J,"OPPO体验店")</f>
        <v>0</v>
      </c>
      <c r="BF175" s="99">
        <f>SUMIFS(通讯通路门店!$X:$X,通讯通路门店!$S:$S,$G175,通讯通路门店!$J:$J,"华为授权体验店")+SUMIFS(通讯通路门店!$AA:$AA,通讯通路门店!$S:$S,$G175,通讯通路门店!$J:$J,"华为堡垒店")</f>
        <v>0</v>
      </c>
      <c r="BG175" s="99">
        <f>SUMIFS(通讯通路门店!$Y:$Y,通讯通路门店!$S:$S,$G175,通讯通路门店!$J:$J,"小米体验店")</f>
        <v>0</v>
      </c>
      <c r="BH175" s="99">
        <f>SUMIFS(通讯通路门店!$AA:$AA,通讯通路门店!$S:$S,$G175,通讯通路门店!$J:$J,"苹果体验店")</f>
        <v>0</v>
      </c>
      <c r="BI175" s="99">
        <f>SUMIFS(通讯通路门店!$K:$K,通讯通路门店!$S:$S,$G175,通讯通路门店!$J:$J,"其他品牌专卖店")</f>
        <v>0</v>
      </c>
      <c r="BJ175" s="99">
        <f>SUMIFS(通讯通路门店!$AC:$AC,通讯通路门店!$S:$S,$G175)</f>
        <v>0</v>
      </c>
      <c r="BK175" s="99">
        <f>SUMIFS(通讯通路门店!$AD:$AD,通讯通路门店!$S:$S,$G175)</f>
        <v>0</v>
      </c>
      <c r="BL175" s="99">
        <f>SUMIFS(通讯通路门店!$AE:$AE,通讯通路门店!$S:$S,$G175)</f>
        <v>0</v>
      </c>
      <c r="BM175" s="99">
        <f>SUMIFS(通讯通路门店!$AF:$AF,通讯通路门店!$S:$S,$G175)</f>
        <v>0</v>
      </c>
      <c r="BN175" s="99">
        <f>SUMIFS(通讯通路门店!$AG:$AG,通讯通路门店!$S:$S,$G175)</f>
        <v>0</v>
      </c>
      <c r="BO175" s="99">
        <f>SUMIFS(通讯通路门店!$AH:$AH,通讯通路门店!$S:$S,$G175)</f>
        <v>0</v>
      </c>
      <c r="BP175" s="99">
        <f>SUMIFS(通讯通路门店!$AI:$AI,通讯通路门店!$S:$S,$G175)</f>
        <v>0</v>
      </c>
      <c r="BQ175" s="83"/>
    </row>
    <row r="176" spans="1:69">
      <c r="A176" s="99" t="str">
        <f>IFERROR(_xlfn.XLOOKUP($G176,通讯通路门店!$S$4:$S$993933,通讯通路门店!$A$4:$A$993933,0,0),"")</f>
        <v/>
      </c>
      <c r="B176" s="99" t="str">
        <f>IFERROR(_xlfn.XLOOKUP($G176,通讯通路门店!$S$4:$S$993933,通讯通路门店!$B$4:$B$993933,0,0),"")</f>
        <v/>
      </c>
      <c r="C176" s="99" t="str">
        <f>IFERROR(_xlfn.XLOOKUP($G176,通讯通路门店!$S$4:$S$993933,通讯通路门店!$C$4:$C$993933,0,0),"")</f>
        <v/>
      </c>
      <c r="D176" s="99" t="str">
        <f>IFERROR(_xlfn.XLOOKUP($G176,通讯通路门店!$S$4:$S$993933,通讯通路门店!$D$4:$D$993933,0,0),"")</f>
        <v/>
      </c>
      <c r="E176" s="83"/>
      <c r="F176" s="83"/>
      <c r="G176" s="101" t="e">
        <v>#N/A</v>
      </c>
      <c r="H176" s="102" t="str">
        <f>IFERROR(_xlfn.XLOOKUP($G176,通讯通路门店!$S$4:$S$993933,通讯通路门店!$R$4:$R$993933,0,0),"")</f>
        <v/>
      </c>
      <c r="I176" s="83"/>
      <c r="J176" s="83"/>
      <c r="K176" s="83"/>
      <c r="L176" s="83"/>
      <c r="M176" s="83"/>
      <c r="N176" s="83"/>
      <c r="O176" s="83"/>
      <c r="P176" s="83"/>
      <c r="Q176" s="83"/>
      <c r="R176" s="83"/>
      <c r="S176" s="83"/>
      <c r="T176" s="83"/>
      <c r="U176" s="99">
        <f>COUNTIF(通讯通路门店!$S:$S,$G176)</f>
        <v>0</v>
      </c>
      <c r="V176" s="99">
        <f>COUNTIFS(通讯通路门店!$S:$S,$G176,通讯通路门店!$J:$J,"综合卖场")</f>
        <v>0</v>
      </c>
      <c r="W176" s="99">
        <f>SUMIFS(通讯通路门店!$AJ:$AJ,通讯通路门店!$S:$S,通讯客户沙盘!$G176)</f>
        <v>0</v>
      </c>
      <c r="X176" s="99">
        <f t="shared" si="10"/>
        <v>0</v>
      </c>
      <c r="Y176" s="99">
        <f>COUNTIFS(通讯通路门店!$S:$S,$G176,通讯通路门店!$J:$J,"荣耀体验店")+COUNTIFS(通讯通路门店!$S:$S,$G176,通讯通路门店!$J:$J,"荣耀授权专卖店")</f>
        <v>0</v>
      </c>
      <c r="Z176" s="99">
        <f>COUNTIFS(通讯通路门店!$S:$S,$G176,通讯通路门店!$J:$J,"VIVO体验店")</f>
        <v>0</v>
      </c>
      <c r="AA176" s="99">
        <f>COUNTIFS(通讯通路门店!$S:$S,$G176,通讯通路门店!$J:$J,"OPPO体验店")</f>
        <v>0</v>
      </c>
      <c r="AB176" s="99">
        <f>COUNTIFS(通讯通路门店!$S:$S,$G176,通讯通路门店!$J:$J,"华为授权体验店")+COUNTIFS(通讯通路门店!$S:$S,$G176,通讯通路门店!$J:$J,"华为堡垒店")</f>
        <v>0</v>
      </c>
      <c r="AC176" s="99">
        <f>COUNTIFS(通讯通路门店!$S:$S,$G176,通讯通路门店!$J:$J,"小米体验店")</f>
        <v>0</v>
      </c>
      <c r="AD176" s="99">
        <f>COUNTIFS(通讯通路门店!$S:$S,$G176,通讯通路门店!$J:$J,"苹果体验店")</f>
        <v>0</v>
      </c>
      <c r="AE176" s="99">
        <f>COUNTIFS(通讯通路门店!$S:$S,$G176,通讯通路门店!$J:$J,"其他品牌专卖店")</f>
        <v>0</v>
      </c>
      <c r="AF176" s="99">
        <f>SUMIFS(通讯通路门店!$BI:$BI,通讯通路门店!$S:$S,$G176)</f>
        <v>0</v>
      </c>
      <c r="AG176" s="99">
        <f>SUMIFS(通讯通路门店!$BH:$BH,通讯通路门店!$S:$S,$G176)</f>
        <v>0</v>
      </c>
      <c r="AH176" s="99">
        <f t="shared" si="11"/>
        <v>0</v>
      </c>
      <c r="AI176" s="99">
        <f>SUMIFS(通讯通路门店!$BB:$BB,通讯通路门店!$S:$S,$G176)</f>
        <v>0</v>
      </c>
      <c r="AJ176" s="99">
        <f>SUMIFS(通讯通路门店!$BE:$BE,通讯通路门店!$S:$S,$G176)</f>
        <v>0</v>
      </c>
      <c r="AK176" s="99">
        <f>SUMIFS(通讯通路门店!$BG:$BG,通讯通路门店!$S:$S,$G176)</f>
        <v>0</v>
      </c>
      <c r="AL176" s="99">
        <f>SUMIFS(通讯通路门店!$BC:$BC,通讯通路门店!$S:$S,$G176)</f>
        <v>0</v>
      </c>
      <c r="AM176" s="99">
        <f>SUMIFS(通讯通路门店!$BD:$BD,通讯通路门店!$S:$S,$G176)</f>
        <v>0</v>
      </c>
      <c r="AN176" s="99">
        <f>SUMIFS(通讯通路门店!$BF:$BF,通讯通路门店!$S:$S,$G176)</f>
        <v>0</v>
      </c>
      <c r="AO176" s="99">
        <f t="shared" si="12"/>
        <v>0</v>
      </c>
      <c r="AP176" s="99">
        <f>SUMIFS(通讯通路门店!$K:$K,通讯通路门店!$S:$S,$G176)</f>
        <v>0</v>
      </c>
      <c r="AQ176" s="83"/>
      <c r="AR176" s="99">
        <f>SUMIFS(通讯通路门店!$T:$T,通讯通路门店!$S:$S,$G176)</f>
        <v>0</v>
      </c>
      <c r="AS176" s="99">
        <f>SUMIFS(通讯通路门店!$U:$U,通讯通路门店!$S:$S,$G176)</f>
        <v>0</v>
      </c>
      <c r="AT176" s="99">
        <f>SUMIFS(通讯通路门店!$V:$V,通讯通路门店!$S:$S,$G176)</f>
        <v>0</v>
      </c>
      <c r="AU176" s="99">
        <f>SUMIFS(通讯通路门店!$W:$W,通讯通路门店!$S:$S,$G176)</f>
        <v>0</v>
      </c>
      <c r="AV176" s="99">
        <f>SUMIFS(通讯通路门店!$Z:$Z,通讯通路门店!$S:$S,$G176)</f>
        <v>0</v>
      </c>
      <c r="AW176" s="99">
        <f>SUMIFS(通讯通路门店!$AB:$AB,通讯通路门店!$S:$S,$G176)</f>
        <v>0</v>
      </c>
      <c r="AX176" s="99">
        <f>SUMIFS(通讯通路门店!$X:$X,通讯通路门店!$S:$S,$G176)</f>
        <v>0</v>
      </c>
      <c r="AY176" s="99">
        <f>SUMIFS(通讯通路门店!$Y:$Y,通讯通路门店!$S:$S,$G176)</f>
        <v>0</v>
      </c>
      <c r="AZ176" s="99">
        <f>SUMIFS(通讯通路门店!$AA:$AA,通讯通路门店!$S:$S,$G176)</f>
        <v>0</v>
      </c>
      <c r="BA176" s="99">
        <f t="shared" si="13"/>
        <v>0</v>
      </c>
      <c r="BB176" s="99">
        <f t="shared" si="14"/>
        <v>0</v>
      </c>
      <c r="BC176" s="99">
        <f>SUMIFS(通讯通路门店!$W:$W,通讯通路门店!$S:$S,$G176,通讯通路门店!$J:$J,"荣耀体验店")+SUMIFS(通讯通路门店!$W:$W,通讯通路门店!$S:$S,$G176,通讯通路门店!$J:$J,"荣耀授权专卖店")</f>
        <v>0</v>
      </c>
      <c r="BD176" s="99">
        <f>SUMIFS(通讯通路门店!$Z:$Z,通讯通路门店!$S:$S,$G176,通讯通路门店!$J:$J,"VIVO体验店")</f>
        <v>0</v>
      </c>
      <c r="BE176" s="99">
        <f>SUMIFS(通讯通路门店!$AB:$AB,通讯通路门店!$S:$S,$G176,通讯通路门店!$J:$J,"OPPO体验店")</f>
        <v>0</v>
      </c>
      <c r="BF176" s="99">
        <f>SUMIFS(通讯通路门店!$X:$X,通讯通路门店!$S:$S,$G176,通讯通路门店!$J:$J,"华为授权体验店")+SUMIFS(通讯通路门店!$AA:$AA,通讯通路门店!$S:$S,$G176,通讯通路门店!$J:$J,"华为堡垒店")</f>
        <v>0</v>
      </c>
      <c r="BG176" s="99">
        <f>SUMIFS(通讯通路门店!$Y:$Y,通讯通路门店!$S:$S,$G176,通讯通路门店!$J:$J,"小米体验店")</f>
        <v>0</v>
      </c>
      <c r="BH176" s="99">
        <f>SUMIFS(通讯通路门店!$AA:$AA,通讯通路门店!$S:$S,$G176,通讯通路门店!$J:$J,"苹果体验店")</f>
        <v>0</v>
      </c>
      <c r="BI176" s="99">
        <f>SUMIFS(通讯通路门店!$K:$K,通讯通路门店!$S:$S,$G176,通讯通路门店!$J:$J,"其他品牌专卖店")</f>
        <v>0</v>
      </c>
      <c r="BJ176" s="99">
        <f>SUMIFS(通讯通路门店!$AC:$AC,通讯通路门店!$S:$S,$G176)</f>
        <v>0</v>
      </c>
      <c r="BK176" s="99">
        <f>SUMIFS(通讯通路门店!$AD:$AD,通讯通路门店!$S:$S,$G176)</f>
        <v>0</v>
      </c>
      <c r="BL176" s="99">
        <f>SUMIFS(通讯通路门店!$AE:$AE,通讯通路门店!$S:$S,$G176)</f>
        <v>0</v>
      </c>
      <c r="BM176" s="99">
        <f>SUMIFS(通讯通路门店!$AF:$AF,通讯通路门店!$S:$S,$G176)</f>
        <v>0</v>
      </c>
      <c r="BN176" s="99">
        <f>SUMIFS(通讯通路门店!$AG:$AG,通讯通路门店!$S:$S,$G176)</f>
        <v>0</v>
      </c>
      <c r="BO176" s="99">
        <f>SUMIFS(通讯通路门店!$AH:$AH,通讯通路门店!$S:$S,$G176)</f>
        <v>0</v>
      </c>
      <c r="BP176" s="99">
        <f>SUMIFS(通讯通路门店!$AI:$AI,通讯通路门店!$S:$S,$G176)</f>
        <v>0</v>
      </c>
      <c r="BQ176" s="83"/>
    </row>
    <row r="177" spans="1:69">
      <c r="A177" s="99" t="str">
        <f>IFERROR(_xlfn.XLOOKUP($G177,通讯通路门店!$S$4:$S$993933,通讯通路门店!$A$4:$A$993933,0,0),"")</f>
        <v/>
      </c>
      <c r="B177" s="99" t="str">
        <f>IFERROR(_xlfn.XLOOKUP($G177,通讯通路门店!$S$4:$S$993933,通讯通路门店!$B$4:$B$993933,0,0),"")</f>
        <v/>
      </c>
      <c r="C177" s="99" t="str">
        <f>IFERROR(_xlfn.XLOOKUP($G177,通讯通路门店!$S$4:$S$993933,通讯通路门店!$C$4:$C$993933,0,0),"")</f>
        <v/>
      </c>
      <c r="D177" s="99" t="str">
        <f>IFERROR(_xlfn.XLOOKUP($G177,通讯通路门店!$S$4:$S$993933,通讯通路门店!$D$4:$D$993933,0,0),"")</f>
        <v/>
      </c>
      <c r="E177" s="83"/>
      <c r="F177" s="83"/>
      <c r="G177" s="101" t="e">
        <v>#N/A</v>
      </c>
      <c r="H177" s="102" t="str">
        <f>IFERROR(_xlfn.XLOOKUP($G177,通讯通路门店!$S$4:$S$993933,通讯通路门店!$R$4:$R$993933,0,0),"")</f>
        <v/>
      </c>
      <c r="I177" s="83"/>
      <c r="J177" s="83"/>
      <c r="K177" s="83"/>
      <c r="L177" s="83"/>
      <c r="M177" s="83"/>
      <c r="N177" s="83"/>
      <c r="O177" s="83"/>
      <c r="P177" s="83"/>
      <c r="Q177" s="83"/>
      <c r="R177" s="83"/>
      <c r="S177" s="83"/>
      <c r="T177" s="83"/>
      <c r="U177" s="99">
        <f>COUNTIF(通讯通路门店!$S:$S,$G177)</f>
        <v>0</v>
      </c>
      <c r="V177" s="99">
        <f>COUNTIFS(通讯通路门店!$S:$S,$G177,通讯通路门店!$J:$J,"综合卖场")</f>
        <v>0</v>
      </c>
      <c r="W177" s="99">
        <f>SUMIFS(通讯通路门店!$AJ:$AJ,通讯通路门店!$S:$S,通讯客户沙盘!$G177)</f>
        <v>0</v>
      </c>
      <c r="X177" s="99">
        <f t="shared" si="10"/>
        <v>0</v>
      </c>
      <c r="Y177" s="99">
        <f>COUNTIFS(通讯通路门店!$S:$S,$G177,通讯通路门店!$J:$J,"荣耀体验店")+COUNTIFS(通讯通路门店!$S:$S,$G177,通讯通路门店!$J:$J,"荣耀授权专卖店")</f>
        <v>0</v>
      </c>
      <c r="Z177" s="99">
        <f>COUNTIFS(通讯通路门店!$S:$S,$G177,通讯通路门店!$J:$J,"VIVO体验店")</f>
        <v>0</v>
      </c>
      <c r="AA177" s="99">
        <f>COUNTIFS(通讯通路门店!$S:$S,$G177,通讯通路门店!$J:$J,"OPPO体验店")</f>
        <v>0</v>
      </c>
      <c r="AB177" s="99">
        <f>COUNTIFS(通讯通路门店!$S:$S,$G177,通讯通路门店!$J:$J,"华为授权体验店")+COUNTIFS(通讯通路门店!$S:$S,$G177,通讯通路门店!$J:$J,"华为堡垒店")</f>
        <v>0</v>
      </c>
      <c r="AC177" s="99">
        <f>COUNTIFS(通讯通路门店!$S:$S,$G177,通讯通路门店!$J:$J,"小米体验店")</f>
        <v>0</v>
      </c>
      <c r="AD177" s="99">
        <f>COUNTIFS(通讯通路门店!$S:$S,$G177,通讯通路门店!$J:$J,"苹果体验店")</f>
        <v>0</v>
      </c>
      <c r="AE177" s="99">
        <f>COUNTIFS(通讯通路门店!$S:$S,$G177,通讯通路门店!$J:$J,"其他品牌专卖店")</f>
        <v>0</v>
      </c>
      <c r="AF177" s="99">
        <f>SUMIFS(通讯通路门店!$BI:$BI,通讯通路门店!$S:$S,$G177)</f>
        <v>0</v>
      </c>
      <c r="AG177" s="99">
        <f>SUMIFS(通讯通路门店!$BH:$BH,通讯通路门店!$S:$S,$G177)</f>
        <v>0</v>
      </c>
      <c r="AH177" s="99">
        <f t="shared" si="11"/>
        <v>0</v>
      </c>
      <c r="AI177" s="99">
        <f>SUMIFS(通讯通路门店!$BB:$BB,通讯通路门店!$S:$S,$G177)</f>
        <v>0</v>
      </c>
      <c r="AJ177" s="99">
        <f>SUMIFS(通讯通路门店!$BE:$BE,通讯通路门店!$S:$S,$G177)</f>
        <v>0</v>
      </c>
      <c r="AK177" s="99">
        <f>SUMIFS(通讯通路门店!$BG:$BG,通讯通路门店!$S:$S,$G177)</f>
        <v>0</v>
      </c>
      <c r="AL177" s="99">
        <f>SUMIFS(通讯通路门店!$BC:$BC,通讯通路门店!$S:$S,$G177)</f>
        <v>0</v>
      </c>
      <c r="AM177" s="99">
        <f>SUMIFS(通讯通路门店!$BD:$BD,通讯通路门店!$S:$S,$G177)</f>
        <v>0</v>
      </c>
      <c r="AN177" s="99">
        <f>SUMIFS(通讯通路门店!$BF:$BF,通讯通路门店!$S:$S,$G177)</f>
        <v>0</v>
      </c>
      <c r="AO177" s="99">
        <f t="shared" si="12"/>
        <v>0</v>
      </c>
      <c r="AP177" s="99">
        <f>SUMIFS(通讯通路门店!$K:$K,通讯通路门店!$S:$S,$G177)</f>
        <v>0</v>
      </c>
      <c r="AQ177" s="83"/>
      <c r="AR177" s="99">
        <f>SUMIFS(通讯通路门店!$T:$T,通讯通路门店!$S:$S,$G177)</f>
        <v>0</v>
      </c>
      <c r="AS177" s="99">
        <f>SUMIFS(通讯通路门店!$U:$U,通讯通路门店!$S:$S,$G177)</f>
        <v>0</v>
      </c>
      <c r="AT177" s="99">
        <f>SUMIFS(通讯通路门店!$V:$V,通讯通路门店!$S:$S,$G177)</f>
        <v>0</v>
      </c>
      <c r="AU177" s="99">
        <f>SUMIFS(通讯通路门店!$W:$W,通讯通路门店!$S:$S,$G177)</f>
        <v>0</v>
      </c>
      <c r="AV177" s="99">
        <f>SUMIFS(通讯通路门店!$Z:$Z,通讯通路门店!$S:$S,$G177)</f>
        <v>0</v>
      </c>
      <c r="AW177" s="99">
        <f>SUMIFS(通讯通路门店!$AB:$AB,通讯通路门店!$S:$S,$G177)</f>
        <v>0</v>
      </c>
      <c r="AX177" s="99">
        <f>SUMIFS(通讯通路门店!$X:$X,通讯通路门店!$S:$S,$G177)</f>
        <v>0</v>
      </c>
      <c r="AY177" s="99">
        <f>SUMIFS(通讯通路门店!$Y:$Y,通讯通路门店!$S:$S,$G177)</f>
        <v>0</v>
      </c>
      <c r="AZ177" s="99">
        <f>SUMIFS(通讯通路门店!$AA:$AA,通讯通路门店!$S:$S,$G177)</f>
        <v>0</v>
      </c>
      <c r="BA177" s="99">
        <f t="shared" si="13"/>
        <v>0</v>
      </c>
      <c r="BB177" s="99">
        <f t="shared" si="14"/>
        <v>0</v>
      </c>
      <c r="BC177" s="99">
        <f>SUMIFS(通讯通路门店!$W:$W,通讯通路门店!$S:$S,$G177,通讯通路门店!$J:$J,"荣耀体验店")+SUMIFS(通讯通路门店!$W:$W,通讯通路门店!$S:$S,$G177,通讯通路门店!$J:$J,"荣耀授权专卖店")</f>
        <v>0</v>
      </c>
      <c r="BD177" s="99">
        <f>SUMIFS(通讯通路门店!$Z:$Z,通讯通路门店!$S:$S,$G177,通讯通路门店!$J:$J,"VIVO体验店")</f>
        <v>0</v>
      </c>
      <c r="BE177" s="99">
        <f>SUMIFS(通讯通路门店!$AB:$AB,通讯通路门店!$S:$S,$G177,通讯通路门店!$J:$J,"OPPO体验店")</f>
        <v>0</v>
      </c>
      <c r="BF177" s="99">
        <f>SUMIFS(通讯通路门店!$X:$X,通讯通路门店!$S:$S,$G177,通讯通路门店!$J:$J,"华为授权体验店")+SUMIFS(通讯通路门店!$AA:$AA,通讯通路门店!$S:$S,$G177,通讯通路门店!$J:$J,"华为堡垒店")</f>
        <v>0</v>
      </c>
      <c r="BG177" s="99">
        <f>SUMIFS(通讯通路门店!$Y:$Y,通讯通路门店!$S:$S,$G177,通讯通路门店!$J:$J,"小米体验店")</f>
        <v>0</v>
      </c>
      <c r="BH177" s="99">
        <f>SUMIFS(通讯通路门店!$AA:$AA,通讯通路门店!$S:$S,$G177,通讯通路门店!$J:$J,"苹果体验店")</f>
        <v>0</v>
      </c>
      <c r="BI177" s="99">
        <f>SUMIFS(通讯通路门店!$K:$K,通讯通路门店!$S:$S,$G177,通讯通路门店!$J:$J,"其他品牌专卖店")</f>
        <v>0</v>
      </c>
      <c r="BJ177" s="99">
        <f>SUMIFS(通讯通路门店!$AC:$AC,通讯通路门店!$S:$S,$G177)</f>
        <v>0</v>
      </c>
      <c r="BK177" s="99">
        <f>SUMIFS(通讯通路门店!$AD:$AD,通讯通路门店!$S:$S,$G177)</f>
        <v>0</v>
      </c>
      <c r="BL177" s="99">
        <f>SUMIFS(通讯通路门店!$AE:$AE,通讯通路门店!$S:$S,$G177)</f>
        <v>0</v>
      </c>
      <c r="BM177" s="99">
        <f>SUMIFS(通讯通路门店!$AF:$AF,通讯通路门店!$S:$S,$G177)</f>
        <v>0</v>
      </c>
      <c r="BN177" s="99">
        <f>SUMIFS(通讯通路门店!$AG:$AG,通讯通路门店!$S:$S,$G177)</f>
        <v>0</v>
      </c>
      <c r="BO177" s="99">
        <f>SUMIFS(通讯通路门店!$AH:$AH,通讯通路门店!$S:$S,$G177)</f>
        <v>0</v>
      </c>
      <c r="BP177" s="99">
        <f>SUMIFS(通讯通路门店!$AI:$AI,通讯通路门店!$S:$S,$G177)</f>
        <v>0</v>
      </c>
      <c r="BQ177" s="83"/>
    </row>
    <row r="178" spans="1:69">
      <c r="A178" s="99" t="str">
        <f>IFERROR(_xlfn.XLOOKUP($G178,通讯通路门店!$S$4:$S$993933,通讯通路门店!$A$4:$A$993933,0,0),"")</f>
        <v/>
      </c>
      <c r="B178" s="99" t="str">
        <f>IFERROR(_xlfn.XLOOKUP($G178,通讯通路门店!$S$4:$S$993933,通讯通路门店!$B$4:$B$993933,0,0),"")</f>
        <v/>
      </c>
      <c r="C178" s="99" t="str">
        <f>IFERROR(_xlfn.XLOOKUP($G178,通讯通路门店!$S$4:$S$993933,通讯通路门店!$C$4:$C$993933,0,0),"")</f>
        <v/>
      </c>
      <c r="D178" s="99" t="str">
        <f>IFERROR(_xlfn.XLOOKUP($G178,通讯通路门店!$S$4:$S$993933,通讯通路门店!$D$4:$D$993933,0,0),"")</f>
        <v/>
      </c>
      <c r="E178" s="83"/>
      <c r="F178" s="83"/>
      <c r="G178" s="101" t="e">
        <v>#N/A</v>
      </c>
      <c r="H178" s="102" t="str">
        <f>IFERROR(_xlfn.XLOOKUP($G178,通讯通路门店!$S$4:$S$993933,通讯通路门店!$R$4:$R$993933,0,0),"")</f>
        <v/>
      </c>
      <c r="I178" s="83"/>
      <c r="J178" s="83"/>
      <c r="K178" s="83"/>
      <c r="L178" s="83"/>
      <c r="M178" s="83"/>
      <c r="N178" s="83"/>
      <c r="O178" s="83"/>
      <c r="P178" s="83"/>
      <c r="Q178" s="83"/>
      <c r="R178" s="83"/>
      <c r="S178" s="83"/>
      <c r="T178" s="83"/>
      <c r="U178" s="99">
        <f>COUNTIF(通讯通路门店!$S:$S,$G178)</f>
        <v>0</v>
      </c>
      <c r="V178" s="99">
        <f>COUNTIFS(通讯通路门店!$S:$S,$G178,通讯通路门店!$J:$J,"综合卖场")</f>
        <v>0</v>
      </c>
      <c r="W178" s="99">
        <f>SUMIFS(通讯通路门店!$AJ:$AJ,通讯通路门店!$S:$S,通讯客户沙盘!$G178)</f>
        <v>0</v>
      </c>
      <c r="X178" s="99">
        <f t="shared" si="10"/>
        <v>0</v>
      </c>
      <c r="Y178" s="99">
        <f>COUNTIFS(通讯通路门店!$S:$S,$G178,通讯通路门店!$J:$J,"荣耀体验店")+COUNTIFS(通讯通路门店!$S:$S,$G178,通讯通路门店!$J:$J,"荣耀授权专卖店")</f>
        <v>0</v>
      </c>
      <c r="Z178" s="99">
        <f>COUNTIFS(通讯通路门店!$S:$S,$G178,通讯通路门店!$J:$J,"VIVO体验店")</f>
        <v>0</v>
      </c>
      <c r="AA178" s="99">
        <f>COUNTIFS(通讯通路门店!$S:$S,$G178,通讯通路门店!$J:$J,"OPPO体验店")</f>
        <v>0</v>
      </c>
      <c r="AB178" s="99">
        <f>COUNTIFS(通讯通路门店!$S:$S,$G178,通讯通路门店!$J:$J,"华为授权体验店")+COUNTIFS(通讯通路门店!$S:$S,$G178,通讯通路门店!$J:$J,"华为堡垒店")</f>
        <v>0</v>
      </c>
      <c r="AC178" s="99">
        <f>COUNTIFS(通讯通路门店!$S:$S,$G178,通讯通路门店!$J:$J,"小米体验店")</f>
        <v>0</v>
      </c>
      <c r="AD178" s="99">
        <f>COUNTIFS(通讯通路门店!$S:$S,$G178,通讯通路门店!$J:$J,"苹果体验店")</f>
        <v>0</v>
      </c>
      <c r="AE178" s="99">
        <f>COUNTIFS(通讯通路门店!$S:$S,$G178,通讯通路门店!$J:$J,"其他品牌专卖店")</f>
        <v>0</v>
      </c>
      <c r="AF178" s="99">
        <f>SUMIFS(通讯通路门店!$BI:$BI,通讯通路门店!$S:$S,$G178)</f>
        <v>0</v>
      </c>
      <c r="AG178" s="99">
        <f>SUMIFS(通讯通路门店!$BH:$BH,通讯通路门店!$S:$S,$G178)</f>
        <v>0</v>
      </c>
      <c r="AH178" s="99">
        <f t="shared" si="11"/>
        <v>0</v>
      </c>
      <c r="AI178" s="99">
        <f>SUMIFS(通讯通路门店!$BB:$BB,通讯通路门店!$S:$S,$G178)</f>
        <v>0</v>
      </c>
      <c r="AJ178" s="99">
        <f>SUMIFS(通讯通路门店!$BE:$BE,通讯通路门店!$S:$S,$G178)</f>
        <v>0</v>
      </c>
      <c r="AK178" s="99">
        <f>SUMIFS(通讯通路门店!$BG:$BG,通讯通路门店!$S:$S,$G178)</f>
        <v>0</v>
      </c>
      <c r="AL178" s="99">
        <f>SUMIFS(通讯通路门店!$BC:$BC,通讯通路门店!$S:$S,$G178)</f>
        <v>0</v>
      </c>
      <c r="AM178" s="99">
        <f>SUMIFS(通讯通路门店!$BD:$BD,通讯通路门店!$S:$S,$G178)</f>
        <v>0</v>
      </c>
      <c r="AN178" s="99">
        <f>SUMIFS(通讯通路门店!$BF:$BF,通讯通路门店!$S:$S,$G178)</f>
        <v>0</v>
      </c>
      <c r="AO178" s="99">
        <f t="shared" si="12"/>
        <v>0</v>
      </c>
      <c r="AP178" s="99">
        <f>SUMIFS(通讯通路门店!$K:$K,通讯通路门店!$S:$S,$G178)</f>
        <v>0</v>
      </c>
      <c r="AQ178" s="83"/>
      <c r="AR178" s="99">
        <f>SUMIFS(通讯通路门店!$T:$T,通讯通路门店!$S:$S,$G178)</f>
        <v>0</v>
      </c>
      <c r="AS178" s="99">
        <f>SUMIFS(通讯通路门店!$U:$U,通讯通路门店!$S:$S,$G178)</f>
        <v>0</v>
      </c>
      <c r="AT178" s="99">
        <f>SUMIFS(通讯通路门店!$V:$V,通讯通路门店!$S:$S,$G178)</f>
        <v>0</v>
      </c>
      <c r="AU178" s="99">
        <f>SUMIFS(通讯通路门店!$W:$W,通讯通路门店!$S:$S,$G178)</f>
        <v>0</v>
      </c>
      <c r="AV178" s="99">
        <f>SUMIFS(通讯通路门店!$Z:$Z,通讯通路门店!$S:$S,$G178)</f>
        <v>0</v>
      </c>
      <c r="AW178" s="99">
        <f>SUMIFS(通讯通路门店!$AB:$AB,通讯通路门店!$S:$S,$G178)</f>
        <v>0</v>
      </c>
      <c r="AX178" s="99">
        <f>SUMIFS(通讯通路门店!$X:$X,通讯通路门店!$S:$S,$G178)</f>
        <v>0</v>
      </c>
      <c r="AY178" s="99">
        <f>SUMIFS(通讯通路门店!$Y:$Y,通讯通路门店!$S:$S,$G178)</f>
        <v>0</v>
      </c>
      <c r="AZ178" s="99">
        <f>SUMIFS(通讯通路门店!$AA:$AA,通讯通路门店!$S:$S,$G178)</f>
        <v>0</v>
      </c>
      <c r="BA178" s="99">
        <f t="shared" si="13"/>
        <v>0</v>
      </c>
      <c r="BB178" s="99">
        <f t="shared" si="14"/>
        <v>0</v>
      </c>
      <c r="BC178" s="99">
        <f>SUMIFS(通讯通路门店!$W:$W,通讯通路门店!$S:$S,$G178,通讯通路门店!$J:$J,"荣耀体验店")+SUMIFS(通讯通路门店!$W:$W,通讯通路门店!$S:$S,$G178,通讯通路门店!$J:$J,"荣耀授权专卖店")</f>
        <v>0</v>
      </c>
      <c r="BD178" s="99">
        <f>SUMIFS(通讯通路门店!$Z:$Z,通讯通路门店!$S:$S,$G178,通讯通路门店!$J:$J,"VIVO体验店")</f>
        <v>0</v>
      </c>
      <c r="BE178" s="99">
        <f>SUMIFS(通讯通路门店!$AB:$AB,通讯通路门店!$S:$S,$G178,通讯通路门店!$J:$J,"OPPO体验店")</f>
        <v>0</v>
      </c>
      <c r="BF178" s="99">
        <f>SUMIFS(通讯通路门店!$X:$X,通讯通路门店!$S:$S,$G178,通讯通路门店!$J:$J,"华为授权体验店")+SUMIFS(通讯通路门店!$AA:$AA,通讯通路门店!$S:$S,$G178,通讯通路门店!$J:$J,"华为堡垒店")</f>
        <v>0</v>
      </c>
      <c r="BG178" s="99">
        <f>SUMIFS(通讯通路门店!$Y:$Y,通讯通路门店!$S:$S,$G178,通讯通路门店!$J:$J,"小米体验店")</f>
        <v>0</v>
      </c>
      <c r="BH178" s="99">
        <f>SUMIFS(通讯通路门店!$AA:$AA,通讯通路门店!$S:$S,$G178,通讯通路门店!$J:$J,"苹果体验店")</f>
        <v>0</v>
      </c>
      <c r="BI178" s="99">
        <f>SUMIFS(通讯通路门店!$K:$K,通讯通路门店!$S:$S,$G178,通讯通路门店!$J:$J,"其他品牌专卖店")</f>
        <v>0</v>
      </c>
      <c r="BJ178" s="99">
        <f>SUMIFS(通讯通路门店!$AC:$AC,通讯通路门店!$S:$S,$G178)</f>
        <v>0</v>
      </c>
      <c r="BK178" s="99">
        <f>SUMIFS(通讯通路门店!$AD:$AD,通讯通路门店!$S:$S,$G178)</f>
        <v>0</v>
      </c>
      <c r="BL178" s="99">
        <f>SUMIFS(通讯通路门店!$AE:$AE,通讯通路门店!$S:$S,$G178)</f>
        <v>0</v>
      </c>
      <c r="BM178" s="99">
        <f>SUMIFS(通讯通路门店!$AF:$AF,通讯通路门店!$S:$S,$G178)</f>
        <v>0</v>
      </c>
      <c r="BN178" s="99">
        <f>SUMIFS(通讯通路门店!$AG:$AG,通讯通路门店!$S:$S,$G178)</f>
        <v>0</v>
      </c>
      <c r="BO178" s="99">
        <f>SUMIFS(通讯通路门店!$AH:$AH,通讯通路门店!$S:$S,$G178)</f>
        <v>0</v>
      </c>
      <c r="BP178" s="99">
        <f>SUMIFS(通讯通路门店!$AI:$AI,通讯通路门店!$S:$S,$G178)</f>
        <v>0</v>
      </c>
      <c r="BQ178" s="83"/>
    </row>
    <row r="179" spans="1:69">
      <c r="A179" s="99" t="str">
        <f>IFERROR(_xlfn.XLOOKUP($G179,通讯通路门店!$S$4:$S$993933,通讯通路门店!$A$4:$A$993933,0,0),"")</f>
        <v/>
      </c>
      <c r="B179" s="99" t="str">
        <f>IFERROR(_xlfn.XLOOKUP($G179,通讯通路门店!$S$4:$S$993933,通讯通路门店!$B$4:$B$993933,0,0),"")</f>
        <v/>
      </c>
      <c r="C179" s="99" t="str">
        <f>IFERROR(_xlfn.XLOOKUP($G179,通讯通路门店!$S$4:$S$993933,通讯通路门店!$C$4:$C$993933,0,0),"")</f>
        <v/>
      </c>
      <c r="D179" s="99" t="str">
        <f>IFERROR(_xlfn.XLOOKUP($G179,通讯通路门店!$S$4:$S$993933,通讯通路门店!$D$4:$D$993933,0,0),"")</f>
        <v/>
      </c>
      <c r="E179" s="83"/>
      <c r="F179" s="83"/>
      <c r="G179" s="101" t="e">
        <v>#N/A</v>
      </c>
      <c r="H179" s="102" t="str">
        <f>IFERROR(_xlfn.XLOOKUP($G179,通讯通路门店!$S$4:$S$993933,通讯通路门店!$R$4:$R$993933,0,0),"")</f>
        <v/>
      </c>
      <c r="I179" s="83"/>
      <c r="J179" s="83"/>
      <c r="K179" s="83"/>
      <c r="L179" s="83"/>
      <c r="M179" s="83"/>
      <c r="N179" s="83"/>
      <c r="O179" s="83"/>
      <c r="P179" s="83"/>
      <c r="Q179" s="83"/>
      <c r="R179" s="83"/>
      <c r="S179" s="83"/>
      <c r="T179" s="83"/>
      <c r="U179" s="99">
        <f>COUNTIF(通讯通路门店!$S:$S,$G179)</f>
        <v>0</v>
      </c>
      <c r="V179" s="99">
        <f>COUNTIFS(通讯通路门店!$S:$S,$G179,通讯通路门店!$J:$J,"综合卖场")</f>
        <v>0</v>
      </c>
      <c r="W179" s="99">
        <f>SUMIFS(通讯通路门店!$AJ:$AJ,通讯通路门店!$S:$S,通讯客户沙盘!$G179)</f>
        <v>0</v>
      </c>
      <c r="X179" s="99">
        <f t="shared" si="10"/>
        <v>0</v>
      </c>
      <c r="Y179" s="99">
        <f>COUNTIFS(通讯通路门店!$S:$S,$G179,通讯通路门店!$J:$J,"荣耀体验店")+COUNTIFS(通讯通路门店!$S:$S,$G179,通讯通路门店!$J:$J,"荣耀授权专卖店")</f>
        <v>0</v>
      </c>
      <c r="Z179" s="99">
        <f>COUNTIFS(通讯通路门店!$S:$S,$G179,通讯通路门店!$J:$J,"VIVO体验店")</f>
        <v>0</v>
      </c>
      <c r="AA179" s="99">
        <f>COUNTIFS(通讯通路门店!$S:$S,$G179,通讯通路门店!$J:$J,"OPPO体验店")</f>
        <v>0</v>
      </c>
      <c r="AB179" s="99">
        <f>COUNTIFS(通讯通路门店!$S:$S,$G179,通讯通路门店!$J:$J,"华为授权体验店")+COUNTIFS(通讯通路门店!$S:$S,$G179,通讯通路门店!$J:$J,"华为堡垒店")</f>
        <v>0</v>
      </c>
      <c r="AC179" s="99">
        <f>COUNTIFS(通讯通路门店!$S:$S,$G179,通讯通路门店!$J:$J,"小米体验店")</f>
        <v>0</v>
      </c>
      <c r="AD179" s="99">
        <f>COUNTIFS(通讯通路门店!$S:$S,$G179,通讯通路门店!$J:$J,"苹果体验店")</f>
        <v>0</v>
      </c>
      <c r="AE179" s="99">
        <f>COUNTIFS(通讯通路门店!$S:$S,$G179,通讯通路门店!$J:$J,"其他品牌专卖店")</f>
        <v>0</v>
      </c>
      <c r="AF179" s="99">
        <f>SUMIFS(通讯通路门店!$BI:$BI,通讯通路门店!$S:$S,$G179)</f>
        <v>0</v>
      </c>
      <c r="AG179" s="99">
        <f>SUMIFS(通讯通路门店!$BH:$BH,通讯通路门店!$S:$S,$G179)</f>
        <v>0</v>
      </c>
      <c r="AH179" s="99">
        <f t="shared" si="11"/>
        <v>0</v>
      </c>
      <c r="AI179" s="99">
        <f>SUMIFS(通讯通路门店!$BB:$BB,通讯通路门店!$S:$S,$G179)</f>
        <v>0</v>
      </c>
      <c r="AJ179" s="99">
        <f>SUMIFS(通讯通路门店!$BE:$BE,通讯通路门店!$S:$S,$G179)</f>
        <v>0</v>
      </c>
      <c r="AK179" s="99">
        <f>SUMIFS(通讯通路门店!$BG:$BG,通讯通路门店!$S:$S,$G179)</f>
        <v>0</v>
      </c>
      <c r="AL179" s="99">
        <f>SUMIFS(通讯通路门店!$BC:$BC,通讯通路门店!$S:$S,$G179)</f>
        <v>0</v>
      </c>
      <c r="AM179" s="99">
        <f>SUMIFS(通讯通路门店!$BD:$BD,通讯通路门店!$S:$S,$G179)</f>
        <v>0</v>
      </c>
      <c r="AN179" s="99">
        <f>SUMIFS(通讯通路门店!$BF:$BF,通讯通路门店!$S:$S,$G179)</f>
        <v>0</v>
      </c>
      <c r="AO179" s="99">
        <f t="shared" si="12"/>
        <v>0</v>
      </c>
      <c r="AP179" s="99">
        <f>SUMIFS(通讯通路门店!$K:$K,通讯通路门店!$S:$S,$G179)</f>
        <v>0</v>
      </c>
      <c r="AQ179" s="83"/>
      <c r="AR179" s="99">
        <f>SUMIFS(通讯通路门店!$T:$T,通讯通路门店!$S:$S,$G179)</f>
        <v>0</v>
      </c>
      <c r="AS179" s="99">
        <f>SUMIFS(通讯通路门店!$U:$U,通讯通路门店!$S:$S,$G179)</f>
        <v>0</v>
      </c>
      <c r="AT179" s="99">
        <f>SUMIFS(通讯通路门店!$V:$V,通讯通路门店!$S:$S,$G179)</f>
        <v>0</v>
      </c>
      <c r="AU179" s="99">
        <f>SUMIFS(通讯通路门店!$W:$W,通讯通路门店!$S:$S,$G179)</f>
        <v>0</v>
      </c>
      <c r="AV179" s="99">
        <f>SUMIFS(通讯通路门店!$Z:$Z,通讯通路门店!$S:$S,$G179)</f>
        <v>0</v>
      </c>
      <c r="AW179" s="99">
        <f>SUMIFS(通讯通路门店!$AB:$AB,通讯通路门店!$S:$S,$G179)</f>
        <v>0</v>
      </c>
      <c r="AX179" s="99">
        <f>SUMIFS(通讯通路门店!$X:$X,通讯通路门店!$S:$S,$G179)</f>
        <v>0</v>
      </c>
      <c r="AY179" s="99">
        <f>SUMIFS(通讯通路门店!$Y:$Y,通讯通路门店!$S:$S,$G179)</f>
        <v>0</v>
      </c>
      <c r="AZ179" s="99">
        <f>SUMIFS(通讯通路门店!$AA:$AA,通讯通路门店!$S:$S,$G179)</f>
        <v>0</v>
      </c>
      <c r="BA179" s="99">
        <f t="shared" si="13"/>
        <v>0</v>
      </c>
      <c r="BB179" s="99">
        <f t="shared" si="14"/>
        <v>0</v>
      </c>
      <c r="BC179" s="99">
        <f>SUMIFS(通讯通路门店!$W:$W,通讯通路门店!$S:$S,$G179,通讯通路门店!$J:$J,"荣耀体验店")+SUMIFS(通讯通路门店!$W:$W,通讯通路门店!$S:$S,$G179,通讯通路门店!$J:$J,"荣耀授权专卖店")</f>
        <v>0</v>
      </c>
      <c r="BD179" s="99">
        <f>SUMIFS(通讯通路门店!$Z:$Z,通讯通路门店!$S:$S,$G179,通讯通路门店!$J:$J,"VIVO体验店")</f>
        <v>0</v>
      </c>
      <c r="BE179" s="99">
        <f>SUMIFS(通讯通路门店!$AB:$AB,通讯通路门店!$S:$S,$G179,通讯通路门店!$J:$J,"OPPO体验店")</f>
        <v>0</v>
      </c>
      <c r="BF179" s="99">
        <f>SUMIFS(通讯通路门店!$X:$X,通讯通路门店!$S:$S,$G179,通讯通路门店!$J:$J,"华为授权体验店")+SUMIFS(通讯通路门店!$AA:$AA,通讯通路门店!$S:$S,$G179,通讯通路门店!$J:$J,"华为堡垒店")</f>
        <v>0</v>
      </c>
      <c r="BG179" s="99">
        <f>SUMIFS(通讯通路门店!$Y:$Y,通讯通路门店!$S:$S,$G179,通讯通路门店!$J:$J,"小米体验店")</f>
        <v>0</v>
      </c>
      <c r="BH179" s="99">
        <f>SUMIFS(通讯通路门店!$AA:$AA,通讯通路门店!$S:$S,$G179,通讯通路门店!$J:$J,"苹果体验店")</f>
        <v>0</v>
      </c>
      <c r="BI179" s="99">
        <f>SUMIFS(通讯通路门店!$K:$K,通讯通路门店!$S:$S,$G179,通讯通路门店!$J:$J,"其他品牌专卖店")</f>
        <v>0</v>
      </c>
      <c r="BJ179" s="99">
        <f>SUMIFS(通讯通路门店!$AC:$AC,通讯通路门店!$S:$S,$G179)</f>
        <v>0</v>
      </c>
      <c r="BK179" s="99">
        <f>SUMIFS(通讯通路门店!$AD:$AD,通讯通路门店!$S:$S,$G179)</f>
        <v>0</v>
      </c>
      <c r="BL179" s="99">
        <f>SUMIFS(通讯通路门店!$AE:$AE,通讯通路门店!$S:$S,$G179)</f>
        <v>0</v>
      </c>
      <c r="BM179" s="99">
        <f>SUMIFS(通讯通路门店!$AF:$AF,通讯通路门店!$S:$S,$G179)</f>
        <v>0</v>
      </c>
      <c r="BN179" s="99">
        <f>SUMIFS(通讯通路门店!$AG:$AG,通讯通路门店!$S:$S,$G179)</f>
        <v>0</v>
      </c>
      <c r="BO179" s="99">
        <f>SUMIFS(通讯通路门店!$AH:$AH,通讯通路门店!$S:$S,$G179)</f>
        <v>0</v>
      </c>
      <c r="BP179" s="99">
        <f>SUMIFS(通讯通路门店!$AI:$AI,通讯通路门店!$S:$S,$G179)</f>
        <v>0</v>
      </c>
      <c r="BQ179" s="83"/>
    </row>
    <row r="180" spans="1:69">
      <c r="A180" s="99" t="str">
        <f>IFERROR(_xlfn.XLOOKUP($G180,通讯通路门店!$S$4:$S$993933,通讯通路门店!$A$4:$A$993933,0,0),"")</f>
        <v/>
      </c>
      <c r="B180" s="99" t="str">
        <f>IFERROR(_xlfn.XLOOKUP($G180,通讯通路门店!$S$4:$S$993933,通讯通路门店!$B$4:$B$993933,0,0),"")</f>
        <v/>
      </c>
      <c r="C180" s="99" t="str">
        <f>IFERROR(_xlfn.XLOOKUP($G180,通讯通路门店!$S$4:$S$993933,通讯通路门店!$C$4:$C$993933,0,0),"")</f>
        <v/>
      </c>
      <c r="D180" s="99" t="str">
        <f>IFERROR(_xlfn.XLOOKUP($G180,通讯通路门店!$S$4:$S$993933,通讯通路门店!$D$4:$D$993933,0,0),"")</f>
        <v/>
      </c>
      <c r="E180" s="83"/>
      <c r="F180" s="83"/>
      <c r="G180" s="101" t="e">
        <v>#N/A</v>
      </c>
      <c r="H180" s="102" t="str">
        <f>IFERROR(_xlfn.XLOOKUP($G180,通讯通路门店!$S$4:$S$993933,通讯通路门店!$R$4:$R$993933,0,0),"")</f>
        <v/>
      </c>
      <c r="I180" s="83"/>
      <c r="J180" s="83"/>
      <c r="K180" s="83"/>
      <c r="L180" s="83"/>
      <c r="M180" s="83"/>
      <c r="N180" s="83"/>
      <c r="O180" s="83"/>
      <c r="P180" s="83"/>
      <c r="Q180" s="83"/>
      <c r="R180" s="83"/>
      <c r="S180" s="83"/>
      <c r="T180" s="83"/>
      <c r="U180" s="99">
        <f>COUNTIF(通讯通路门店!$S:$S,$G180)</f>
        <v>0</v>
      </c>
      <c r="V180" s="99">
        <f>COUNTIFS(通讯通路门店!$S:$S,$G180,通讯通路门店!$J:$J,"综合卖场")</f>
        <v>0</v>
      </c>
      <c r="W180" s="99">
        <f>SUMIFS(通讯通路门店!$AJ:$AJ,通讯通路门店!$S:$S,通讯客户沙盘!$G180)</f>
        <v>0</v>
      </c>
      <c r="X180" s="99">
        <f t="shared" si="10"/>
        <v>0</v>
      </c>
      <c r="Y180" s="99">
        <f>COUNTIFS(通讯通路门店!$S:$S,$G180,通讯通路门店!$J:$J,"荣耀体验店")+COUNTIFS(通讯通路门店!$S:$S,$G180,通讯通路门店!$J:$J,"荣耀授权专卖店")</f>
        <v>0</v>
      </c>
      <c r="Z180" s="99">
        <f>COUNTIFS(通讯通路门店!$S:$S,$G180,通讯通路门店!$J:$J,"VIVO体验店")</f>
        <v>0</v>
      </c>
      <c r="AA180" s="99">
        <f>COUNTIFS(通讯通路门店!$S:$S,$G180,通讯通路门店!$J:$J,"OPPO体验店")</f>
        <v>0</v>
      </c>
      <c r="AB180" s="99">
        <f>COUNTIFS(通讯通路门店!$S:$S,$G180,通讯通路门店!$J:$J,"华为授权体验店")+COUNTIFS(通讯通路门店!$S:$S,$G180,通讯通路门店!$J:$J,"华为堡垒店")</f>
        <v>0</v>
      </c>
      <c r="AC180" s="99">
        <f>COUNTIFS(通讯通路门店!$S:$S,$G180,通讯通路门店!$J:$J,"小米体验店")</f>
        <v>0</v>
      </c>
      <c r="AD180" s="99">
        <f>COUNTIFS(通讯通路门店!$S:$S,$G180,通讯通路门店!$J:$J,"苹果体验店")</f>
        <v>0</v>
      </c>
      <c r="AE180" s="99">
        <f>COUNTIFS(通讯通路门店!$S:$S,$G180,通讯通路门店!$J:$J,"其他品牌专卖店")</f>
        <v>0</v>
      </c>
      <c r="AF180" s="99">
        <f>SUMIFS(通讯通路门店!$BI:$BI,通讯通路门店!$S:$S,$G180)</f>
        <v>0</v>
      </c>
      <c r="AG180" s="99">
        <f>SUMIFS(通讯通路门店!$BH:$BH,通讯通路门店!$S:$S,$G180)</f>
        <v>0</v>
      </c>
      <c r="AH180" s="99">
        <f t="shared" si="11"/>
        <v>0</v>
      </c>
      <c r="AI180" s="99">
        <f>SUMIFS(通讯通路门店!$BB:$BB,通讯通路门店!$S:$S,$G180)</f>
        <v>0</v>
      </c>
      <c r="AJ180" s="99">
        <f>SUMIFS(通讯通路门店!$BE:$BE,通讯通路门店!$S:$S,$G180)</f>
        <v>0</v>
      </c>
      <c r="AK180" s="99">
        <f>SUMIFS(通讯通路门店!$BG:$BG,通讯通路门店!$S:$S,$G180)</f>
        <v>0</v>
      </c>
      <c r="AL180" s="99">
        <f>SUMIFS(通讯通路门店!$BC:$BC,通讯通路门店!$S:$S,$G180)</f>
        <v>0</v>
      </c>
      <c r="AM180" s="99">
        <f>SUMIFS(通讯通路门店!$BD:$BD,通讯通路门店!$S:$S,$G180)</f>
        <v>0</v>
      </c>
      <c r="AN180" s="99">
        <f>SUMIFS(通讯通路门店!$BF:$BF,通讯通路门店!$S:$S,$G180)</f>
        <v>0</v>
      </c>
      <c r="AO180" s="99">
        <f t="shared" si="12"/>
        <v>0</v>
      </c>
      <c r="AP180" s="99">
        <f>SUMIFS(通讯通路门店!$K:$K,通讯通路门店!$S:$S,$G180)</f>
        <v>0</v>
      </c>
      <c r="AQ180" s="83"/>
      <c r="AR180" s="99">
        <f>SUMIFS(通讯通路门店!$T:$T,通讯通路门店!$S:$S,$G180)</f>
        <v>0</v>
      </c>
      <c r="AS180" s="99">
        <f>SUMIFS(通讯通路门店!$U:$U,通讯通路门店!$S:$S,$G180)</f>
        <v>0</v>
      </c>
      <c r="AT180" s="99">
        <f>SUMIFS(通讯通路门店!$V:$V,通讯通路门店!$S:$S,$G180)</f>
        <v>0</v>
      </c>
      <c r="AU180" s="99">
        <f>SUMIFS(通讯通路门店!$W:$W,通讯通路门店!$S:$S,$G180)</f>
        <v>0</v>
      </c>
      <c r="AV180" s="99">
        <f>SUMIFS(通讯通路门店!$Z:$Z,通讯通路门店!$S:$S,$G180)</f>
        <v>0</v>
      </c>
      <c r="AW180" s="99">
        <f>SUMIFS(通讯通路门店!$AB:$AB,通讯通路门店!$S:$S,$G180)</f>
        <v>0</v>
      </c>
      <c r="AX180" s="99">
        <f>SUMIFS(通讯通路门店!$X:$X,通讯通路门店!$S:$S,$G180)</f>
        <v>0</v>
      </c>
      <c r="AY180" s="99">
        <f>SUMIFS(通讯通路门店!$Y:$Y,通讯通路门店!$S:$S,$G180)</f>
        <v>0</v>
      </c>
      <c r="AZ180" s="99">
        <f>SUMIFS(通讯通路门店!$AA:$AA,通讯通路门店!$S:$S,$G180)</f>
        <v>0</v>
      </c>
      <c r="BA180" s="99">
        <f t="shared" si="13"/>
        <v>0</v>
      </c>
      <c r="BB180" s="99">
        <f t="shared" si="14"/>
        <v>0</v>
      </c>
      <c r="BC180" s="99">
        <f>SUMIFS(通讯通路门店!$W:$W,通讯通路门店!$S:$S,$G180,通讯通路门店!$J:$J,"荣耀体验店")+SUMIFS(通讯通路门店!$W:$W,通讯通路门店!$S:$S,$G180,通讯通路门店!$J:$J,"荣耀授权专卖店")</f>
        <v>0</v>
      </c>
      <c r="BD180" s="99">
        <f>SUMIFS(通讯通路门店!$Z:$Z,通讯通路门店!$S:$S,$G180,通讯通路门店!$J:$J,"VIVO体验店")</f>
        <v>0</v>
      </c>
      <c r="BE180" s="99">
        <f>SUMIFS(通讯通路门店!$AB:$AB,通讯通路门店!$S:$S,$G180,通讯通路门店!$J:$J,"OPPO体验店")</f>
        <v>0</v>
      </c>
      <c r="BF180" s="99">
        <f>SUMIFS(通讯通路门店!$X:$X,通讯通路门店!$S:$S,$G180,通讯通路门店!$J:$J,"华为授权体验店")+SUMIFS(通讯通路门店!$AA:$AA,通讯通路门店!$S:$S,$G180,通讯通路门店!$J:$J,"华为堡垒店")</f>
        <v>0</v>
      </c>
      <c r="BG180" s="99">
        <f>SUMIFS(通讯通路门店!$Y:$Y,通讯通路门店!$S:$S,$G180,通讯通路门店!$J:$J,"小米体验店")</f>
        <v>0</v>
      </c>
      <c r="BH180" s="99">
        <f>SUMIFS(通讯通路门店!$AA:$AA,通讯通路门店!$S:$S,$G180,通讯通路门店!$J:$J,"苹果体验店")</f>
        <v>0</v>
      </c>
      <c r="BI180" s="99">
        <f>SUMIFS(通讯通路门店!$K:$K,通讯通路门店!$S:$S,$G180,通讯通路门店!$J:$J,"其他品牌专卖店")</f>
        <v>0</v>
      </c>
      <c r="BJ180" s="99">
        <f>SUMIFS(通讯通路门店!$AC:$AC,通讯通路门店!$S:$S,$G180)</f>
        <v>0</v>
      </c>
      <c r="BK180" s="99">
        <f>SUMIFS(通讯通路门店!$AD:$AD,通讯通路门店!$S:$S,$G180)</f>
        <v>0</v>
      </c>
      <c r="BL180" s="99">
        <f>SUMIFS(通讯通路门店!$AE:$AE,通讯通路门店!$S:$S,$G180)</f>
        <v>0</v>
      </c>
      <c r="BM180" s="99">
        <f>SUMIFS(通讯通路门店!$AF:$AF,通讯通路门店!$S:$S,$G180)</f>
        <v>0</v>
      </c>
      <c r="BN180" s="99">
        <f>SUMIFS(通讯通路门店!$AG:$AG,通讯通路门店!$S:$S,$G180)</f>
        <v>0</v>
      </c>
      <c r="BO180" s="99">
        <f>SUMIFS(通讯通路门店!$AH:$AH,通讯通路门店!$S:$S,$G180)</f>
        <v>0</v>
      </c>
      <c r="BP180" s="99">
        <f>SUMIFS(通讯通路门店!$AI:$AI,通讯通路门店!$S:$S,$G180)</f>
        <v>0</v>
      </c>
      <c r="BQ180" s="83"/>
    </row>
    <row r="181" spans="1:69">
      <c r="A181" s="99" t="str">
        <f>IFERROR(_xlfn.XLOOKUP($G181,通讯通路门店!$S$4:$S$993933,通讯通路门店!$A$4:$A$993933,0,0),"")</f>
        <v/>
      </c>
      <c r="B181" s="99" t="str">
        <f>IFERROR(_xlfn.XLOOKUP($G181,通讯通路门店!$S$4:$S$993933,通讯通路门店!$B$4:$B$993933,0,0),"")</f>
        <v/>
      </c>
      <c r="C181" s="99" t="str">
        <f>IFERROR(_xlfn.XLOOKUP($G181,通讯通路门店!$S$4:$S$993933,通讯通路门店!$C$4:$C$993933,0,0),"")</f>
        <v/>
      </c>
      <c r="D181" s="99" t="str">
        <f>IFERROR(_xlfn.XLOOKUP($G181,通讯通路门店!$S$4:$S$993933,通讯通路门店!$D$4:$D$993933,0,0),"")</f>
        <v/>
      </c>
      <c r="E181" s="83"/>
      <c r="F181" s="83"/>
      <c r="G181" s="101" t="e">
        <v>#N/A</v>
      </c>
      <c r="H181" s="102" t="str">
        <f>IFERROR(_xlfn.XLOOKUP($G181,通讯通路门店!$S$4:$S$993933,通讯通路门店!$R$4:$R$993933,0,0),"")</f>
        <v/>
      </c>
      <c r="I181" s="83"/>
      <c r="J181" s="83"/>
      <c r="K181" s="83"/>
      <c r="L181" s="83"/>
      <c r="M181" s="83"/>
      <c r="N181" s="83"/>
      <c r="O181" s="83"/>
      <c r="P181" s="83"/>
      <c r="Q181" s="83"/>
      <c r="R181" s="83"/>
      <c r="S181" s="83"/>
      <c r="T181" s="83"/>
      <c r="U181" s="99">
        <f>COUNTIF(通讯通路门店!$S:$S,$G181)</f>
        <v>0</v>
      </c>
      <c r="V181" s="99">
        <f>COUNTIFS(通讯通路门店!$S:$S,$G181,通讯通路门店!$J:$J,"综合卖场")</f>
        <v>0</v>
      </c>
      <c r="W181" s="99">
        <f>SUMIFS(通讯通路门店!$AJ:$AJ,通讯通路门店!$S:$S,通讯客户沙盘!$G181)</f>
        <v>0</v>
      </c>
      <c r="X181" s="99">
        <f t="shared" si="10"/>
        <v>0</v>
      </c>
      <c r="Y181" s="99">
        <f>COUNTIFS(通讯通路门店!$S:$S,$G181,通讯通路门店!$J:$J,"荣耀体验店")+COUNTIFS(通讯通路门店!$S:$S,$G181,通讯通路门店!$J:$J,"荣耀授权专卖店")</f>
        <v>0</v>
      </c>
      <c r="Z181" s="99">
        <f>COUNTIFS(通讯通路门店!$S:$S,$G181,通讯通路门店!$J:$J,"VIVO体验店")</f>
        <v>0</v>
      </c>
      <c r="AA181" s="99">
        <f>COUNTIFS(通讯通路门店!$S:$S,$G181,通讯通路门店!$J:$J,"OPPO体验店")</f>
        <v>0</v>
      </c>
      <c r="AB181" s="99">
        <f>COUNTIFS(通讯通路门店!$S:$S,$G181,通讯通路门店!$J:$J,"华为授权体验店")+COUNTIFS(通讯通路门店!$S:$S,$G181,通讯通路门店!$J:$J,"华为堡垒店")</f>
        <v>0</v>
      </c>
      <c r="AC181" s="99">
        <f>COUNTIFS(通讯通路门店!$S:$S,$G181,通讯通路门店!$J:$J,"小米体验店")</f>
        <v>0</v>
      </c>
      <c r="AD181" s="99">
        <f>COUNTIFS(通讯通路门店!$S:$S,$G181,通讯通路门店!$J:$J,"苹果体验店")</f>
        <v>0</v>
      </c>
      <c r="AE181" s="99">
        <f>COUNTIFS(通讯通路门店!$S:$S,$G181,通讯通路门店!$J:$J,"其他品牌专卖店")</f>
        <v>0</v>
      </c>
      <c r="AF181" s="99">
        <f>SUMIFS(通讯通路门店!$BI:$BI,通讯通路门店!$S:$S,$G181)</f>
        <v>0</v>
      </c>
      <c r="AG181" s="99">
        <f>SUMIFS(通讯通路门店!$BH:$BH,通讯通路门店!$S:$S,$G181)</f>
        <v>0</v>
      </c>
      <c r="AH181" s="99">
        <f t="shared" si="11"/>
        <v>0</v>
      </c>
      <c r="AI181" s="99">
        <f>SUMIFS(通讯通路门店!$BB:$BB,通讯通路门店!$S:$S,$G181)</f>
        <v>0</v>
      </c>
      <c r="AJ181" s="99">
        <f>SUMIFS(通讯通路门店!$BE:$BE,通讯通路门店!$S:$S,$G181)</f>
        <v>0</v>
      </c>
      <c r="AK181" s="99">
        <f>SUMIFS(通讯通路门店!$BG:$BG,通讯通路门店!$S:$S,$G181)</f>
        <v>0</v>
      </c>
      <c r="AL181" s="99">
        <f>SUMIFS(通讯通路门店!$BC:$BC,通讯通路门店!$S:$S,$G181)</f>
        <v>0</v>
      </c>
      <c r="AM181" s="99">
        <f>SUMIFS(通讯通路门店!$BD:$BD,通讯通路门店!$S:$S,$G181)</f>
        <v>0</v>
      </c>
      <c r="AN181" s="99">
        <f>SUMIFS(通讯通路门店!$BF:$BF,通讯通路门店!$S:$S,$G181)</f>
        <v>0</v>
      </c>
      <c r="AO181" s="99">
        <f t="shared" si="12"/>
        <v>0</v>
      </c>
      <c r="AP181" s="99">
        <f>SUMIFS(通讯通路门店!$K:$K,通讯通路门店!$S:$S,$G181)</f>
        <v>0</v>
      </c>
      <c r="AQ181" s="83"/>
      <c r="AR181" s="99">
        <f>SUMIFS(通讯通路门店!$T:$T,通讯通路门店!$S:$S,$G181)</f>
        <v>0</v>
      </c>
      <c r="AS181" s="99">
        <f>SUMIFS(通讯通路门店!$U:$U,通讯通路门店!$S:$S,$G181)</f>
        <v>0</v>
      </c>
      <c r="AT181" s="99">
        <f>SUMIFS(通讯通路门店!$V:$V,通讯通路门店!$S:$S,$G181)</f>
        <v>0</v>
      </c>
      <c r="AU181" s="99">
        <f>SUMIFS(通讯通路门店!$W:$W,通讯通路门店!$S:$S,$G181)</f>
        <v>0</v>
      </c>
      <c r="AV181" s="99">
        <f>SUMIFS(通讯通路门店!$Z:$Z,通讯通路门店!$S:$S,$G181)</f>
        <v>0</v>
      </c>
      <c r="AW181" s="99">
        <f>SUMIFS(通讯通路门店!$AB:$AB,通讯通路门店!$S:$S,$G181)</f>
        <v>0</v>
      </c>
      <c r="AX181" s="99">
        <f>SUMIFS(通讯通路门店!$X:$X,通讯通路门店!$S:$S,$G181)</f>
        <v>0</v>
      </c>
      <c r="AY181" s="99">
        <f>SUMIFS(通讯通路门店!$Y:$Y,通讯通路门店!$S:$S,$G181)</f>
        <v>0</v>
      </c>
      <c r="AZ181" s="99">
        <f>SUMIFS(通讯通路门店!$AA:$AA,通讯通路门店!$S:$S,$G181)</f>
        <v>0</v>
      </c>
      <c r="BA181" s="99">
        <f t="shared" si="13"/>
        <v>0</v>
      </c>
      <c r="BB181" s="99">
        <f t="shared" si="14"/>
        <v>0</v>
      </c>
      <c r="BC181" s="99">
        <f>SUMIFS(通讯通路门店!$W:$W,通讯通路门店!$S:$S,$G181,通讯通路门店!$J:$J,"荣耀体验店")+SUMIFS(通讯通路门店!$W:$W,通讯通路门店!$S:$S,$G181,通讯通路门店!$J:$J,"荣耀授权专卖店")</f>
        <v>0</v>
      </c>
      <c r="BD181" s="99">
        <f>SUMIFS(通讯通路门店!$Z:$Z,通讯通路门店!$S:$S,$G181,通讯通路门店!$J:$J,"VIVO体验店")</f>
        <v>0</v>
      </c>
      <c r="BE181" s="99">
        <f>SUMIFS(通讯通路门店!$AB:$AB,通讯通路门店!$S:$S,$G181,通讯通路门店!$J:$J,"OPPO体验店")</f>
        <v>0</v>
      </c>
      <c r="BF181" s="99">
        <f>SUMIFS(通讯通路门店!$X:$X,通讯通路门店!$S:$S,$G181,通讯通路门店!$J:$J,"华为授权体验店")+SUMIFS(通讯通路门店!$AA:$AA,通讯通路门店!$S:$S,$G181,通讯通路门店!$J:$J,"华为堡垒店")</f>
        <v>0</v>
      </c>
      <c r="BG181" s="99">
        <f>SUMIFS(通讯通路门店!$Y:$Y,通讯通路门店!$S:$S,$G181,通讯通路门店!$J:$J,"小米体验店")</f>
        <v>0</v>
      </c>
      <c r="BH181" s="99">
        <f>SUMIFS(通讯通路门店!$AA:$AA,通讯通路门店!$S:$S,$G181,通讯通路门店!$J:$J,"苹果体验店")</f>
        <v>0</v>
      </c>
      <c r="BI181" s="99">
        <f>SUMIFS(通讯通路门店!$K:$K,通讯通路门店!$S:$S,$G181,通讯通路门店!$J:$J,"其他品牌专卖店")</f>
        <v>0</v>
      </c>
      <c r="BJ181" s="99">
        <f>SUMIFS(通讯通路门店!$AC:$AC,通讯通路门店!$S:$S,$G181)</f>
        <v>0</v>
      </c>
      <c r="BK181" s="99">
        <f>SUMIFS(通讯通路门店!$AD:$AD,通讯通路门店!$S:$S,$G181)</f>
        <v>0</v>
      </c>
      <c r="BL181" s="99">
        <f>SUMIFS(通讯通路门店!$AE:$AE,通讯通路门店!$S:$S,$G181)</f>
        <v>0</v>
      </c>
      <c r="BM181" s="99">
        <f>SUMIFS(通讯通路门店!$AF:$AF,通讯通路门店!$S:$S,$G181)</f>
        <v>0</v>
      </c>
      <c r="BN181" s="99">
        <f>SUMIFS(通讯通路门店!$AG:$AG,通讯通路门店!$S:$S,$G181)</f>
        <v>0</v>
      </c>
      <c r="BO181" s="99">
        <f>SUMIFS(通讯通路门店!$AH:$AH,通讯通路门店!$S:$S,$G181)</f>
        <v>0</v>
      </c>
      <c r="BP181" s="99">
        <f>SUMIFS(通讯通路门店!$AI:$AI,通讯通路门店!$S:$S,$G181)</f>
        <v>0</v>
      </c>
      <c r="BQ181" s="83"/>
    </row>
    <row r="182" spans="1:69">
      <c r="A182" s="99" t="str">
        <f>IFERROR(_xlfn.XLOOKUP($G182,通讯通路门店!$S$4:$S$993933,通讯通路门店!$A$4:$A$993933,0,0),"")</f>
        <v/>
      </c>
      <c r="B182" s="99" t="str">
        <f>IFERROR(_xlfn.XLOOKUP($G182,通讯通路门店!$S$4:$S$993933,通讯通路门店!$B$4:$B$993933,0,0),"")</f>
        <v/>
      </c>
      <c r="C182" s="99" t="str">
        <f>IFERROR(_xlfn.XLOOKUP($G182,通讯通路门店!$S$4:$S$993933,通讯通路门店!$C$4:$C$993933,0,0),"")</f>
        <v/>
      </c>
      <c r="D182" s="99" t="str">
        <f>IFERROR(_xlfn.XLOOKUP($G182,通讯通路门店!$S$4:$S$993933,通讯通路门店!$D$4:$D$993933,0,0),"")</f>
        <v/>
      </c>
      <c r="E182" s="83"/>
      <c r="F182" s="83"/>
      <c r="G182" s="101" t="e">
        <v>#N/A</v>
      </c>
      <c r="H182" s="102" t="str">
        <f>IFERROR(_xlfn.XLOOKUP($G182,通讯通路门店!$S$4:$S$993933,通讯通路门店!$R$4:$R$993933,0,0),"")</f>
        <v/>
      </c>
      <c r="I182" s="83"/>
      <c r="J182" s="83"/>
      <c r="K182" s="83"/>
      <c r="L182" s="83"/>
      <c r="M182" s="83"/>
      <c r="N182" s="83"/>
      <c r="O182" s="83"/>
      <c r="P182" s="83"/>
      <c r="Q182" s="83"/>
      <c r="R182" s="83"/>
      <c r="S182" s="83"/>
      <c r="T182" s="83"/>
      <c r="U182" s="99">
        <f>COUNTIF(通讯通路门店!$S:$S,$G182)</f>
        <v>0</v>
      </c>
      <c r="V182" s="99">
        <f>COUNTIFS(通讯通路门店!$S:$S,$G182,通讯通路门店!$J:$J,"综合卖场")</f>
        <v>0</v>
      </c>
      <c r="W182" s="99">
        <f>SUMIFS(通讯通路门店!$AJ:$AJ,通讯通路门店!$S:$S,通讯客户沙盘!$G182)</f>
        <v>0</v>
      </c>
      <c r="X182" s="99">
        <f t="shared" si="10"/>
        <v>0</v>
      </c>
      <c r="Y182" s="99">
        <f>COUNTIFS(通讯通路门店!$S:$S,$G182,通讯通路门店!$J:$J,"荣耀体验店")+COUNTIFS(通讯通路门店!$S:$S,$G182,通讯通路门店!$J:$J,"荣耀授权专卖店")</f>
        <v>0</v>
      </c>
      <c r="Z182" s="99">
        <f>COUNTIFS(通讯通路门店!$S:$S,$G182,通讯通路门店!$J:$J,"VIVO体验店")</f>
        <v>0</v>
      </c>
      <c r="AA182" s="99">
        <f>COUNTIFS(通讯通路门店!$S:$S,$G182,通讯通路门店!$J:$J,"OPPO体验店")</f>
        <v>0</v>
      </c>
      <c r="AB182" s="99">
        <f>COUNTIFS(通讯通路门店!$S:$S,$G182,通讯通路门店!$J:$J,"华为授权体验店")+COUNTIFS(通讯通路门店!$S:$S,$G182,通讯通路门店!$J:$J,"华为堡垒店")</f>
        <v>0</v>
      </c>
      <c r="AC182" s="99">
        <f>COUNTIFS(通讯通路门店!$S:$S,$G182,通讯通路门店!$J:$J,"小米体验店")</f>
        <v>0</v>
      </c>
      <c r="AD182" s="99">
        <f>COUNTIFS(通讯通路门店!$S:$S,$G182,通讯通路门店!$J:$J,"苹果体验店")</f>
        <v>0</v>
      </c>
      <c r="AE182" s="99">
        <f>COUNTIFS(通讯通路门店!$S:$S,$G182,通讯通路门店!$J:$J,"其他品牌专卖店")</f>
        <v>0</v>
      </c>
      <c r="AF182" s="99">
        <f>SUMIFS(通讯通路门店!$BI:$BI,通讯通路门店!$S:$S,$G182)</f>
        <v>0</v>
      </c>
      <c r="AG182" s="99">
        <f>SUMIFS(通讯通路门店!$BH:$BH,通讯通路门店!$S:$S,$G182)</f>
        <v>0</v>
      </c>
      <c r="AH182" s="99">
        <f t="shared" si="11"/>
        <v>0</v>
      </c>
      <c r="AI182" s="99">
        <f>SUMIFS(通讯通路门店!$BB:$BB,通讯通路门店!$S:$S,$G182)</f>
        <v>0</v>
      </c>
      <c r="AJ182" s="99">
        <f>SUMIFS(通讯通路门店!$BE:$BE,通讯通路门店!$S:$S,$G182)</f>
        <v>0</v>
      </c>
      <c r="AK182" s="99">
        <f>SUMIFS(通讯通路门店!$BG:$BG,通讯通路门店!$S:$S,$G182)</f>
        <v>0</v>
      </c>
      <c r="AL182" s="99">
        <f>SUMIFS(通讯通路门店!$BC:$BC,通讯通路门店!$S:$S,$G182)</f>
        <v>0</v>
      </c>
      <c r="AM182" s="99">
        <f>SUMIFS(通讯通路门店!$BD:$BD,通讯通路门店!$S:$S,$G182)</f>
        <v>0</v>
      </c>
      <c r="AN182" s="99">
        <f>SUMIFS(通讯通路门店!$BF:$BF,通讯通路门店!$S:$S,$G182)</f>
        <v>0</v>
      </c>
      <c r="AO182" s="99">
        <f t="shared" si="12"/>
        <v>0</v>
      </c>
      <c r="AP182" s="99">
        <f>SUMIFS(通讯通路门店!$K:$K,通讯通路门店!$S:$S,$G182)</f>
        <v>0</v>
      </c>
      <c r="AQ182" s="83"/>
      <c r="AR182" s="99">
        <f>SUMIFS(通讯通路门店!$T:$T,通讯通路门店!$S:$S,$G182)</f>
        <v>0</v>
      </c>
      <c r="AS182" s="99">
        <f>SUMIFS(通讯通路门店!$U:$U,通讯通路门店!$S:$S,$G182)</f>
        <v>0</v>
      </c>
      <c r="AT182" s="99">
        <f>SUMIFS(通讯通路门店!$V:$V,通讯通路门店!$S:$S,$G182)</f>
        <v>0</v>
      </c>
      <c r="AU182" s="99">
        <f>SUMIFS(通讯通路门店!$W:$W,通讯通路门店!$S:$S,$G182)</f>
        <v>0</v>
      </c>
      <c r="AV182" s="99">
        <f>SUMIFS(通讯通路门店!$Z:$Z,通讯通路门店!$S:$S,$G182)</f>
        <v>0</v>
      </c>
      <c r="AW182" s="99">
        <f>SUMIFS(通讯通路门店!$AB:$AB,通讯通路门店!$S:$S,$G182)</f>
        <v>0</v>
      </c>
      <c r="AX182" s="99">
        <f>SUMIFS(通讯通路门店!$X:$X,通讯通路门店!$S:$S,$G182)</f>
        <v>0</v>
      </c>
      <c r="AY182" s="99">
        <f>SUMIFS(通讯通路门店!$Y:$Y,通讯通路门店!$S:$S,$G182)</f>
        <v>0</v>
      </c>
      <c r="AZ182" s="99">
        <f>SUMIFS(通讯通路门店!$AA:$AA,通讯通路门店!$S:$S,$G182)</f>
        <v>0</v>
      </c>
      <c r="BA182" s="99">
        <f t="shared" si="13"/>
        <v>0</v>
      </c>
      <c r="BB182" s="99">
        <f t="shared" si="14"/>
        <v>0</v>
      </c>
      <c r="BC182" s="99">
        <f>SUMIFS(通讯通路门店!$W:$W,通讯通路门店!$S:$S,$G182,通讯通路门店!$J:$J,"荣耀体验店")+SUMIFS(通讯通路门店!$W:$W,通讯通路门店!$S:$S,$G182,通讯通路门店!$J:$J,"荣耀授权专卖店")</f>
        <v>0</v>
      </c>
      <c r="BD182" s="99">
        <f>SUMIFS(通讯通路门店!$Z:$Z,通讯通路门店!$S:$S,$G182,通讯通路门店!$J:$J,"VIVO体验店")</f>
        <v>0</v>
      </c>
      <c r="BE182" s="99">
        <f>SUMIFS(通讯通路门店!$AB:$AB,通讯通路门店!$S:$S,$G182,通讯通路门店!$J:$J,"OPPO体验店")</f>
        <v>0</v>
      </c>
      <c r="BF182" s="99">
        <f>SUMIFS(通讯通路门店!$X:$X,通讯通路门店!$S:$S,$G182,通讯通路门店!$J:$J,"华为授权体验店")+SUMIFS(通讯通路门店!$AA:$AA,通讯通路门店!$S:$S,$G182,通讯通路门店!$J:$J,"华为堡垒店")</f>
        <v>0</v>
      </c>
      <c r="BG182" s="99">
        <f>SUMIFS(通讯通路门店!$Y:$Y,通讯通路门店!$S:$S,$G182,通讯通路门店!$J:$J,"小米体验店")</f>
        <v>0</v>
      </c>
      <c r="BH182" s="99">
        <f>SUMIFS(通讯通路门店!$AA:$AA,通讯通路门店!$S:$S,$G182,通讯通路门店!$J:$J,"苹果体验店")</f>
        <v>0</v>
      </c>
      <c r="BI182" s="99">
        <f>SUMIFS(通讯通路门店!$K:$K,通讯通路门店!$S:$S,$G182,通讯通路门店!$J:$J,"其他品牌专卖店")</f>
        <v>0</v>
      </c>
      <c r="BJ182" s="99">
        <f>SUMIFS(通讯通路门店!$AC:$AC,通讯通路门店!$S:$S,$G182)</f>
        <v>0</v>
      </c>
      <c r="BK182" s="99">
        <f>SUMIFS(通讯通路门店!$AD:$AD,通讯通路门店!$S:$S,$G182)</f>
        <v>0</v>
      </c>
      <c r="BL182" s="99">
        <f>SUMIFS(通讯通路门店!$AE:$AE,通讯通路门店!$S:$S,$G182)</f>
        <v>0</v>
      </c>
      <c r="BM182" s="99">
        <f>SUMIFS(通讯通路门店!$AF:$AF,通讯通路门店!$S:$S,$G182)</f>
        <v>0</v>
      </c>
      <c r="BN182" s="99">
        <f>SUMIFS(通讯通路门店!$AG:$AG,通讯通路门店!$S:$S,$G182)</f>
        <v>0</v>
      </c>
      <c r="BO182" s="99">
        <f>SUMIFS(通讯通路门店!$AH:$AH,通讯通路门店!$S:$S,$G182)</f>
        <v>0</v>
      </c>
      <c r="BP182" s="99">
        <f>SUMIFS(通讯通路门店!$AI:$AI,通讯通路门店!$S:$S,$G182)</f>
        <v>0</v>
      </c>
      <c r="BQ182" s="83"/>
    </row>
    <row r="183" spans="1:69">
      <c r="A183" s="99" t="str">
        <f>IFERROR(_xlfn.XLOOKUP($G183,通讯通路门店!$S$4:$S$993933,通讯通路门店!$A$4:$A$993933,0,0),"")</f>
        <v/>
      </c>
      <c r="B183" s="99" t="str">
        <f>IFERROR(_xlfn.XLOOKUP($G183,通讯通路门店!$S$4:$S$993933,通讯通路门店!$B$4:$B$993933,0,0),"")</f>
        <v/>
      </c>
      <c r="C183" s="99" t="str">
        <f>IFERROR(_xlfn.XLOOKUP($G183,通讯通路门店!$S$4:$S$993933,通讯通路门店!$C$4:$C$993933,0,0),"")</f>
        <v/>
      </c>
      <c r="D183" s="99" t="str">
        <f>IFERROR(_xlfn.XLOOKUP($G183,通讯通路门店!$S$4:$S$993933,通讯通路门店!$D$4:$D$993933,0,0),"")</f>
        <v/>
      </c>
      <c r="E183" s="83"/>
      <c r="F183" s="83"/>
      <c r="G183" s="101" t="e">
        <v>#N/A</v>
      </c>
      <c r="H183" s="102" t="str">
        <f>IFERROR(_xlfn.XLOOKUP($G183,通讯通路门店!$S$4:$S$993933,通讯通路门店!$R$4:$R$993933,0,0),"")</f>
        <v/>
      </c>
      <c r="I183" s="83"/>
      <c r="J183" s="83"/>
      <c r="K183" s="83"/>
      <c r="L183" s="83"/>
      <c r="M183" s="83"/>
      <c r="N183" s="83"/>
      <c r="O183" s="83"/>
      <c r="P183" s="83"/>
      <c r="Q183" s="83"/>
      <c r="R183" s="83"/>
      <c r="S183" s="83"/>
      <c r="T183" s="83"/>
      <c r="U183" s="99">
        <f>COUNTIF(通讯通路门店!$S:$S,$G183)</f>
        <v>0</v>
      </c>
      <c r="V183" s="99">
        <f>COUNTIFS(通讯通路门店!$S:$S,$G183,通讯通路门店!$J:$J,"综合卖场")</f>
        <v>0</v>
      </c>
      <c r="W183" s="99">
        <f>SUMIFS(通讯通路门店!$AJ:$AJ,通讯通路门店!$S:$S,通讯客户沙盘!$G183)</f>
        <v>0</v>
      </c>
      <c r="X183" s="99">
        <f t="shared" si="10"/>
        <v>0</v>
      </c>
      <c r="Y183" s="99">
        <f>COUNTIFS(通讯通路门店!$S:$S,$G183,通讯通路门店!$J:$J,"荣耀体验店")+COUNTIFS(通讯通路门店!$S:$S,$G183,通讯通路门店!$J:$J,"荣耀授权专卖店")</f>
        <v>0</v>
      </c>
      <c r="Z183" s="99">
        <f>COUNTIFS(通讯通路门店!$S:$S,$G183,通讯通路门店!$J:$J,"VIVO体验店")</f>
        <v>0</v>
      </c>
      <c r="AA183" s="99">
        <f>COUNTIFS(通讯通路门店!$S:$S,$G183,通讯通路门店!$J:$J,"OPPO体验店")</f>
        <v>0</v>
      </c>
      <c r="AB183" s="99">
        <f>COUNTIFS(通讯通路门店!$S:$S,$G183,通讯通路门店!$J:$J,"华为授权体验店")+COUNTIFS(通讯通路门店!$S:$S,$G183,通讯通路门店!$J:$J,"华为堡垒店")</f>
        <v>0</v>
      </c>
      <c r="AC183" s="99">
        <f>COUNTIFS(通讯通路门店!$S:$S,$G183,通讯通路门店!$J:$J,"小米体验店")</f>
        <v>0</v>
      </c>
      <c r="AD183" s="99">
        <f>COUNTIFS(通讯通路门店!$S:$S,$G183,通讯通路门店!$J:$J,"苹果体验店")</f>
        <v>0</v>
      </c>
      <c r="AE183" s="99">
        <f>COUNTIFS(通讯通路门店!$S:$S,$G183,通讯通路门店!$J:$J,"其他品牌专卖店")</f>
        <v>0</v>
      </c>
      <c r="AF183" s="99">
        <f>SUMIFS(通讯通路门店!$BI:$BI,通讯通路门店!$S:$S,$G183)</f>
        <v>0</v>
      </c>
      <c r="AG183" s="99">
        <f>SUMIFS(通讯通路门店!$BH:$BH,通讯通路门店!$S:$S,$G183)</f>
        <v>0</v>
      </c>
      <c r="AH183" s="99">
        <f t="shared" si="11"/>
        <v>0</v>
      </c>
      <c r="AI183" s="99">
        <f>SUMIFS(通讯通路门店!$BB:$BB,通讯通路门店!$S:$S,$G183)</f>
        <v>0</v>
      </c>
      <c r="AJ183" s="99">
        <f>SUMIFS(通讯通路门店!$BE:$BE,通讯通路门店!$S:$S,$G183)</f>
        <v>0</v>
      </c>
      <c r="AK183" s="99">
        <f>SUMIFS(通讯通路门店!$BG:$BG,通讯通路门店!$S:$S,$G183)</f>
        <v>0</v>
      </c>
      <c r="AL183" s="99">
        <f>SUMIFS(通讯通路门店!$BC:$BC,通讯通路门店!$S:$S,$G183)</f>
        <v>0</v>
      </c>
      <c r="AM183" s="99">
        <f>SUMIFS(通讯通路门店!$BD:$BD,通讯通路门店!$S:$S,$G183)</f>
        <v>0</v>
      </c>
      <c r="AN183" s="99">
        <f>SUMIFS(通讯通路门店!$BF:$BF,通讯通路门店!$S:$S,$G183)</f>
        <v>0</v>
      </c>
      <c r="AO183" s="99">
        <f t="shared" si="12"/>
        <v>0</v>
      </c>
      <c r="AP183" s="99">
        <f>SUMIFS(通讯通路门店!$K:$K,通讯通路门店!$S:$S,$G183)</f>
        <v>0</v>
      </c>
      <c r="AQ183" s="83"/>
      <c r="AR183" s="99">
        <f>SUMIFS(通讯通路门店!$T:$T,通讯通路门店!$S:$S,$G183)</f>
        <v>0</v>
      </c>
      <c r="AS183" s="99">
        <f>SUMIFS(通讯通路门店!$U:$U,通讯通路门店!$S:$S,$G183)</f>
        <v>0</v>
      </c>
      <c r="AT183" s="99">
        <f>SUMIFS(通讯通路门店!$V:$V,通讯通路门店!$S:$S,$G183)</f>
        <v>0</v>
      </c>
      <c r="AU183" s="99">
        <f>SUMIFS(通讯通路门店!$W:$W,通讯通路门店!$S:$S,$G183)</f>
        <v>0</v>
      </c>
      <c r="AV183" s="99">
        <f>SUMIFS(通讯通路门店!$Z:$Z,通讯通路门店!$S:$S,$G183)</f>
        <v>0</v>
      </c>
      <c r="AW183" s="99">
        <f>SUMIFS(通讯通路门店!$AB:$AB,通讯通路门店!$S:$S,$G183)</f>
        <v>0</v>
      </c>
      <c r="AX183" s="99">
        <f>SUMIFS(通讯通路门店!$X:$X,通讯通路门店!$S:$S,$G183)</f>
        <v>0</v>
      </c>
      <c r="AY183" s="99">
        <f>SUMIFS(通讯通路门店!$Y:$Y,通讯通路门店!$S:$S,$G183)</f>
        <v>0</v>
      </c>
      <c r="AZ183" s="99">
        <f>SUMIFS(通讯通路门店!$AA:$AA,通讯通路门店!$S:$S,$G183)</f>
        <v>0</v>
      </c>
      <c r="BA183" s="99">
        <f t="shared" si="13"/>
        <v>0</v>
      </c>
      <c r="BB183" s="99">
        <f t="shared" si="14"/>
        <v>0</v>
      </c>
      <c r="BC183" s="99">
        <f>SUMIFS(通讯通路门店!$W:$W,通讯通路门店!$S:$S,$G183,通讯通路门店!$J:$J,"荣耀体验店")+SUMIFS(通讯通路门店!$W:$W,通讯通路门店!$S:$S,$G183,通讯通路门店!$J:$J,"荣耀授权专卖店")</f>
        <v>0</v>
      </c>
      <c r="BD183" s="99">
        <f>SUMIFS(通讯通路门店!$Z:$Z,通讯通路门店!$S:$S,$G183,通讯通路门店!$J:$J,"VIVO体验店")</f>
        <v>0</v>
      </c>
      <c r="BE183" s="99">
        <f>SUMIFS(通讯通路门店!$AB:$AB,通讯通路门店!$S:$S,$G183,通讯通路门店!$J:$J,"OPPO体验店")</f>
        <v>0</v>
      </c>
      <c r="BF183" s="99">
        <f>SUMIFS(通讯通路门店!$X:$X,通讯通路门店!$S:$S,$G183,通讯通路门店!$J:$J,"华为授权体验店")+SUMIFS(通讯通路门店!$AA:$AA,通讯通路门店!$S:$S,$G183,通讯通路门店!$J:$J,"华为堡垒店")</f>
        <v>0</v>
      </c>
      <c r="BG183" s="99">
        <f>SUMIFS(通讯通路门店!$Y:$Y,通讯通路门店!$S:$S,$G183,通讯通路门店!$J:$J,"小米体验店")</f>
        <v>0</v>
      </c>
      <c r="BH183" s="99">
        <f>SUMIFS(通讯通路门店!$AA:$AA,通讯通路门店!$S:$S,$G183,通讯通路门店!$J:$J,"苹果体验店")</f>
        <v>0</v>
      </c>
      <c r="BI183" s="99">
        <f>SUMIFS(通讯通路门店!$K:$K,通讯通路门店!$S:$S,$G183,通讯通路门店!$J:$J,"其他品牌专卖店")</f>
        <v>0</v>
      </c>
      <c r="BJ183" s="99">
        <f>SUMIFS(通讯通路门店!$AC:$AC,通讯通路门店!$S:$S,$G183)</f>
        <v>0</v>
      </c>
      <c r="BK183" s="99">
        <f>SUMIFS(通讯通路门店!$AD:$AD,通讯通路门店!$S:$S,$G183)</f>
        <v>0</v>
      </c>
      <c r="BL183" s="99">
        <f>SUMIFS(通讯通路门店!$AE:$AE,通讯通路门店!$S:$S,$G183)</f>
        <v>0</v>
      </c>
      <c r="BM183" s="99">
        <f>SUMIFS(通讯通路门店!$AF:$AF,通讯通路门店!$S:$S,$G183)</f>
        <v>0</v>
      </c>
      <c r="BN183" s="99">
        <f>SUMIFS(通讯通路门店!$AG:$AG,通讯通路门店!$S:$S,$G183)</f>
        <v>0</v>
      </c>
      <c r="BO183" s="99">
        <f>SUMIFS(通讯通路门店!$AH:$AH,通讯通路门店!$S:$S,$G183)</f>
        <v>0</v>
      </c>
      <c r="BP183" s="99">
        <f>SUMIFS(通讯通路门店!$AI:$AI,通讯通路门店!$S:$S,$G183)</f>
        <v>0</v>
      </c>
      <c r="BQ183" s="83"/>
    </row>
    <row r="184" spans="1:69">
      <c r="A184" s="99" t="str">
        <f>IFERROR(_xlfn.XLOOKUP($G184,通讯通路门店!$S$4:$S$993933,通讯通路门店!$A$4:$A$993933,0,0),"")</f>
        <v/>
      </c>
      <c r="B184" s="99" t="str">
        <f>IFERROR(_xlfn.XLOOKUP($G184,通讯通路门店!$S$4:$S$993933,通讯通路门店!$B$4:$B$993933,0,0),"")</f>
        <v/>
      </c>
      <c r="C184" s="99" t="str">
        <f>IFERROR(_xlfn.XLOOKUP($G184,通讯通路门店!$S$4:$S$993933,通讯通路门店!$C$4:$C$993933,0,0),"")</f>
        <v/>
      </c>
      <c r="D184" s="99" t="str">
        <f>IFERROR(_xlfn.XLOOKUP($G184,通讯通路门店!$S$4:$S$993933,通讯通路门店!$D$4:$D$993933,0,0),"")</f>
        <v/>
      </c>
      <c r="E184" s="83"/>
      <c r="F184" s="83"/>
      <c r="G184" s="101" t="e">
        <v>#N/A</v>
      </c>
      <c r="H184" s="102" t="str">
        <f>IFERROR(_xlfn.XLOOKUP($G184,通讯通路门店!$S$4:$S$993933,通讯通路门店!$R$4:$R$993933,0,0),"")</f>
        <v/>
      </c>
      <c r="I184" s="83"/>
      <c r="J184" s="83"/>
      <c r="K184" s="83"/>
      <c r="L184" s="83"/>
      <c r="M184" s="83"/>
      <c r="N184" s="83"/>
      <c r="O184" s="83"/>
      <c r="P184" s="83"/>
      <c r="Q184" s="83"/>
      <c r="R184" s="83"/>
      <c r="S184" s="83"/>
      <c r="T184" s="83"/>
      <c r="U184" s="99">
        <f>COUNTIF(通讯通路门店!$S:$S,$G184)</f>
        <v>0</v>
      </c>
      <c r="V184" s="99">
        <f>COUNTIFS(通讯通路门店!$S:$S,$G184,通讯通路门店!$J:$J,"综合卖场")</f>
        <v>0</v>
      </c>
      <c r="W184" s="99">
        <f>SUMIFS(通讯通路门店!$AJ:$AJ,通讯通路门店!$S:$S,通讯客户沙盘!$G184)</f>
        <v>0</v>
      </c>
      <c r="X184" s="99">
        <f t="shared" si="10"/>
        <v>0</v>
      </c>
      <c r="Y184" s="99">
        <f>COUNTIFS(通讯通路门店!$S:$S,$G184,通讯通路门店!$J:$J,"荣耀体验店")+COUNTIFS(通讯通路门店!$S:$S,$G184,通讯通路门店!$J:$J,"荣耀授权专卖店")</f>
        <v>0</v>
      </c>
      <c r="Z184" s="99">
        <f>COUNTIFS(通讯通路门店!$S:$S,$G184,通讯通路门店!$J:$J,"VIVO体验店")</f>
        <v>0</v>
      </c>
      <c r="AA184" s="99">
        <f>COUNTIFS(通讯通路门店!$S:$S,$G184,通讯通路门店!$J:$J,"OPPO体验店")</f>
        <v>0</v>
      </c>
      <c r="AB184" s="99">
        <f>COUNTIFS(通讯通路门店!$S:$S,$G184,通讯通路门店!$J:$J,"华为授权体验店")+COUNTIFS(通讯通路门店!$S:$S,$G184,通讯通路门店!$J:$J,"华为堡垒店")</f>
        <v>0</v>
      </c>
      <c r="AC184" s="99">
        <f>COUNTIFS(通讯通路门店!$S:$S,$G184,通讯通路门店!$J:$J,"小米体验店")</f>
        <v>0</v>
      </c>
      <c r="AD184" s="99">
        <f>COUNTIFS(通讯通路门店!$S:$S,$G184,通讯通路门店!$J:$J,"苹果体验店")</f>
        <v>0</v>
      </c>
      <c r="AE184" s="99">
        <f>COUNTIFS(通讯通路门店!$S:$S,$G184,通讯通路门店!$J:$J,"其他品牌专卖店")</f>
        <v>0</v>
      </c>
      <c r="AF184" s="99">
        <f>SUMIFS(通讯通路门店!$BI:$BI,通讯通路门店!$S:$S,$G184)</f>
        <v>0</v>
      </c>
      <c r="AG184" s="99">
        <f>SUMIFS(通讯通路门店!$BH:$BH,通讯通路门店!$S:$S,$G184)</f>
        <v>0</v>
      </c>
      <c r="AH184" s="99">
        <f t="shared" si="11"/>
        <v>0</v>
      </c>
      <c r="AI184" s="99">
        <f>SUMIFS(通讯通路门店!$BB:$BB,通讯通路门店!$S:$S,$G184)</f>
        <v>0</v>
      </c>
      <c r="AJ184" s="99">
        <f>SUMIFS(通讯通路门店!$BE:$BE,通讯通路门店!$S:$S,$G184)</f>
        <v>0</v>
      </c>
      <c r="AK184" s="99">
        <f>SUMIFS(通讯通路门店!$BG:$BG,通讯通路门店!$S:$S,$G184)</f>
        <v>0</v>
      </c>
      <c r="AL184" s="99">
        <f>SUMIFS(通讯通路门店!$BC:$BC,通讯通路门店!$S:$S,$G184)</f>
        <v>0</v>
      </c>
      <c r="AM184" s="99">
        <f>SUMIFS(通讯通路门店!$BD:$BD,通讯通路门店!$S:$S,$G184)</f>
        <v>0</v>
      </c>
      <c r="AN184" s="99">
        <f>SUMIFS(通讯通路门店!$BF:$BF,通讯通路门店!$S:$S,$G184)</f>
        <v>0</v>
      </c>
      <c r="AO184" s="99">
        <f t="shared" si="12"/>
        <v>0</v>
      </c>
      <c r="AP184" s="99">
        <f>SUMIFS(通讯通路门店!$K:$K,通讯通路门店!$S:$S,$G184)</f>
        <v>0</v>
      </c>
      <c r="AQ184" s="83"/>
      <c r="AR184" s="99">
        <f>SUMIFS(通讯通路门店!$T:$T,通讯通路门店!$S:$S,$G184)</f>
        <v>0</v>
      </c>
      <c r="AS184" s="99">
        <f>SUMIFS(通讯通路门店!$U:$U,通讯通路门店!$S:$S,$G184)</f>
        <v>0</v>
      </c>
      <c r="AT184" s="99">
        <f>SUMIFS(通讯通路门店!$V:$V,通讯通路门店!$S:$S,$G184)</f>
        <v>0</v>
      </c>
      <c r="AU184" s="99">
        <f>SUMIFS(通讯通路门店!$W:$W,通讯通路门店!$S:$S,$G184)</f>
        <v>0</v>
      </c>
      <c r="AV184" s="99">
        <f>SUMIFS(通讯通路门店!$Z:$Z,通讯通路门店!$S:$S,$G184)</f>
        <v>0</v>
      </c>
      <c r="AW184" s="99">
        <f>SUMIFS(通讯通路门店!$AB:$AB,通讯通路门店!$S:$S,$G184)</f>
        <v>0</v>
      </c>
      <c r="AX184" s="99">
        <f>SUMIFS(通讯通路门店!$X:$X,通讯通路门店!$S:$S,$G184)</f>
        <v>0</v>
      </c>
      <c r="AY184" s="99">
        <f>SUMIFS(通讯通路门店!$Y:$Y,通讯通路门店!$S:$S,$G184)</f>
        <v>0</v>
      </c>
      <c r="AZ184" s="99">
        <f>SUMIFS(通讯通路门店!$AA:$AA,通讯通路门店!$S:$S,$G184)</f>
        <v>0</v>
      </c>
      <c r="BA184" s="99">
        <f t="shared" si="13"/>
        <v>0</v>
      </c>
      <c r="BB184" s="99">
        <f t="shared" si="14"/>
        <v>0</v>
      </c>
      <c r="BC184" s="99">
        <f>SUMIFS(通讯通路门店!$W:$W,通讯通路门店!$S:$S,$G184,通讯通路门店!$J:$J,"荣耀体验店")+SUMIFS(通讯通路门店!$W:$W,通讯通路门店!$S:$S,$G184,通讯通路门店!$J:$J,"荣耀授权专卖店")</f>
        <v>0</v>
      </c>
      <c r="BD184" s="99">
        <f>SUMIFS(通讯通路门店!$Z:$Z,通讯通路门店!$S:$S,$G184,通讯通路门店!$J:$J,"VIVO体验店")</f>
        <v>0</v>
      </c>
      <c r="BE184" s="99">
        <f>SUMIFS(通讯通路门店!$AB:$AB,通讯通路门店!$S:$S,$G184,通讯通路门店!$J:$J,"OPPO体验店")</f>
        <v>0</v>
      </c>
      <c r="BF184" s="99">
        <f>SUMIFS(通讯通路门店!$X:$X,通讯通路门店!$S:$S,$G184,通讯通路门店!$J:$J,"华为授权体验店")+SUMIFS(通讯通路门店!$AA:$AA,通讯通路门店!$S:$S,$G184,通讯通路门店!$J:$J,"华为堡垒店")</f>
        <v>0</v>
      </c>
      <c r="BG184" s="99">
        <f>SUMIFS(通讯通路门店!$Y:$Y,通讯通路门店!$S:$S,$G184,通讯通路门店!$J:$J,"小米体验店")</f>
        <v>0</v>
      </c>
      <c r="BH184" s="99">
        <f>SUMIFS(通讯通路门店!$AA:$AA,通讯通路门店!$S:$S,$G184,通讯通路门店!$J:$J,"苹果体验店")</f>
        <v>0</v>
      </c>
      <c r="BI184" s="99">
        <f>SUMIFS(通讯通路门店!$K:$K,通讯通路门店!$S:$S,$G184,通讯通路门店!$J:$J,"其他品牌专卖店")</f>
        <v>0</v>
      </c>
      <c r="BJ184" s="99">
        <f>SUMIFS(通讯通路门店!$AC:$AC,通讯通路门店!$S:$S,$G184)</f>
        <v>0</v>
      </c>
      <c r="BK184" s="99">
        <f>SUMIFS(通讯通路门店!$AD:$AD,通讯通路门店!$S:$S,$G184)</f>
        <v>0</v>
      </c>
      <c r="BL184" s="99">
        <f>SUMIFS(通讯通路门店!$AE:$AE,通讯通路门店!$S:$S,$G184)</f>
        <v>0</v>
      </c>
      <c r="BM184" s="99">
        <f>SUMIFS(通讯通路门店!$AF:$AF,通讯通路门店!$S:$S,$G184)</f>
        <v>0</v>
      </c>
      <c r="BN184" s="99">
        <f>SUMIFS(通讯通路门店!$AG:$AG,通讯通路门店!$S:$S,$G184)</f>
        <v>0</v>
      </c>
      <c r="BO184" s="99">
        <f>SUMIFS(通讯通路门店!$AH:$AH,通讯通路门店!$S:$S,$G184)</f>
        <v>0</v>
      </c>
      <c r="BP184" s="99">
        <f>SUMIFS(通讯通路门店!$AI:$AI,通讯通路门店!$S:$S,$G184)</f>
        <v>0</v>
      </c>
      <c r="BQ184" s="83"/>
    </row>
    <row r="185" spans="1:69">
      <c r="A185" s="99" t="str">
        <f>IFERROR(_xlfn.XLOOKUP($G185,通讯通路门店!$S$4:$S$993933,通讯通路门店!$A$4:$A$993933,0,0),"")</f>
        <v/>
      </c>
      <c r="B185" s="99" t="str">
        <f>IFERROR(_xlfn.XLOOKUP($G185,通讯通路门店!$S$4:$S$993933,通讯通路门店!$B$4:$B$993933,0,0),"")</f>
        <v/>
      </c>
      <c r="C185" s="99" t="str">
        <f>IFERROR(_xlfn.XLOOKUP($G185,通讯通路门店!$S$4:$S$993933,通讯通路门店!$C$4:$C$993933,0,0),"")</f>
        <v/>
      </c>
      <c r="D185" s="99" t="str">
        <f>IFERROR(_xlfn.XLOOKUP($G185,通讯通路门店!$S$4:$S$993933,通讯通路门店!$D$4:$D$993933,0,0),"")</f>
        <v/>
      </c>
      <c r="E185" s="83"/>
      <c r="F185" s="83"/>
      <c r="G185" s="101" t="e">
        <v>#N/A</v>
      </c>
      <c r="H185" s="102" t="str">
        <f>IFERROR(_xlfn.XLOOKUP($G185,通讯通路门店!$S$4:$S$993933,通讯通路门店!$R$4:$R$993933,0,0),"")</f>
        <v/>
      </c>
      <c r="I185" s="83"/>
      <c r="J185" s="83"/>
      <c r="K185" s="83"/>
      <c r="L185" s="83"/>
      <c r="M185" s="83"/>
      <c r="N185" s="83"/>
      <c r="O185" s="83"/>
      <c r="P185" s="83"/>
      <c r="Q185" s="83"/>
      <c r="R185" s="83"/>
      <c r="S185" s="83"/>
      <c r="T185" s="83"/>
      <c r="U185" s="99">
        <f>COUNTIF(通讯通路门店!$S:$S,$G185)</f>
        <v>0</v>
      </c>
      <c r="V185" s="99">
        <f>COUNTIFS(通讯通路门店!$S:$S,$G185,通讯通路门店!$J:$J,"综合卖场")</f>
        <v>0</v>
      </c>
      <c r="W185" s="99">
        <f>SUMIFS(通讯通路门店!$AJ:$AJ,通讯通路门店!$S:$S,通讯客户沙盘!$G185)</f>
        <v>0</v>
      </c>
      <c r="X185" s="99">
        <f t="shared" si="10"/>
        <v>0</v>
      </c>
      <c r="Y185" s="99">
        <f>COUNTIFS(通讯通路门店!$S:$S,$G185,通讯通路门店!$J:$J,"荣耀体验店")+COUNTIFS(通讯通路门店!$S:$S,$G185,通讯通路门店!$J:$J,"荣耀授权专卖店")</f>
        <v>0</v>
      </c>
      <c r="Z185" s="99">
        <f>COUNTIFS(通讯通路门店!$S:$S,$G185,通讯通路门店!$J:$J,"VIVO体验店")</f>
        <v>0</v>
      </c>
      <c r="AA185" s="99">
        <f>COUNTIFS(通讯通路门店!$S:$S,$G185,通讯通路门店!$J:$J,"OPPO体验店")</f>
        <v>0</v>
      </c>
      <c r="AB185" s="99">
        <f>COUNTIFS(通讯通路门店!$S:$S,$G185,通讯通路门店!$J:$J,"华为授权体验店")+COUNTIFS(通讯通路门店!$S:$S,$G185,通讯通路门店!$J:$J,"华为堡垒店")</f>
        <v>0</v>
      </c>
      <c r="AC185" s="99">
        <f>COUNTIFS(通讯通路门店!$S:$S,$G185,通讯通路门店!$J:$J,"小米体验店")</f>
        <v>0</v>
      </c>
      <c r="AD185" s="99">
        <f>COUNTIFS(通讯通路门店!$S:$S,$G185,通讯通路门店!$J:$J,"苹果体验店")</f>
        <v>0</v>
      </c>
      <c r="AE185" s="99">
        <f>COUNTIFS(通讯通路门店!$S:$S,$G185,通讯通路门店!$J:$J,"其他品牌专卖店")</f>
        <v>0</v>
      </c>
      <c r="AF185" s="99">
        <f>SUMIFS(通讯通路门店!$BI:$BI,通讯通路门店!$S:$S,$G185)</f>
        <v>0</v>
      </c>
      <c r="AG185" s="99">
        <f>SUMIFS(通讯通路门店!$BH:$BH,通讯通路门店!$S:$S,$G185)</f>
        <v>0</v>
      </c>
      <c r="AH185" s="99">
        <f t="shared" si="11"/>
        <v>0</v>
      </c>
      <c r="AI185" s="99">
        <f>SUMIFS(通讯通路门店!$BB:$BB,通讯通路门店!$S:$S,$G185)</f>
        <v>0</v>
      </c>
      <c r="AJ185" s="99">
        <f>SUMIFS(通讯通路门店!$BE:$BE,通讯通路门店!$S:$S,$G185)</f>
        <v>0</v>
      </c>
      <c r="AK185" s="99">
        <f>SUMIFS(通讯通路门店!$BG:$BG,通讯通路门店!$S:$S,$G185)</f>
        <v>0</v>
      </c>
      <c r="AL185" s="99">
        <f>SUMIFS(通讯通路门店!$BC:$BC,通讯通路门店!$S:$S,$G185)</f>
        <v>0</v>
      </c>
      <c r="AM185" s="99">
        <f>SUMIFS(通讯通路门店!$BD:$BD,通讯通路门店!$S:$S,$G185)</f>
        <v>0</v>
      </c>
      <c r="AN185" s="99">
        <f>SUMIFS(通讯通路门店!$BF:$BF,通讯通路门店!$S:$S,$G185)</f>
        <v>0</v>
      </c>
      <c r="AO185" s="99">
        <f t="shared" si="12"/>
        <v>0</v>
      </c>
      <c r="AP185" s="99">
        <f>SUMIFS(通讯通路门店!$K:$K,通讯通路门店!$S:$S,$G185)</f>
        <v>0</v>
      </c>
      <c r="AQ185" s="83"/>
      <c r="AR185" s="99">
        <f>SUMIFS(通讯通路门店!$T:$T,通讯通路门店!$S:$S,$G185)</f>
        <v>0</v>
      </c>
      <c r="AS185" s="99">
        <f>SUMIFS(通讯通路门店!$U:$U,通讯通路门店!$S:$S,$G185)</f>
        <v>0</v>
      </c>
      <c r="AT185" s="99">
        <f>SUMIFS(通讯通路门店!$V:$V,通讯通路门店!$S:$S,$G185)</f>
        <v>0</v>
      </c>
      <c r="AU185" s="99">
        <f>SUMIFS(通讯通路门店!$W:$W,通讯通路门店!$S:$S,$G185)</f>
        <v>0</v>
      </c>
      <c r="AV185" s="99">
        <f>SUMIFS(通讯通路门店!$Z:$Z,通讯通路门店!$S:$S,$G185)</f>
        <v>0</v>
      </c>
      <c r="AW185" s="99">
        <f>SUMIFS(通讯通路门店!$AB:$AB,通讯通路门店!$S:$S,$G185)</f>
        <v>0</v>
      </c>
      <c r="AX185" s="99">
        <f>SUMIFS(通讯通路门店!$X:$X,通讯通路门店!$S:$S,$G185)</f>
        <v>0</v>
      </c>
      <c r="AY185" s="99">
        <f>SUMIFS(通讯通路门店!$Y:$Y,通讯通路门店!$S:$S,$G185)</f>
        <v>0</v>
      </c>
      <c r="AZ185" s="99">
        <f>SUMIFS(通讯通路门店!$AA:$AA,通讯通路门店!$S:$S,$G185)</f>
        <v>0</v>
      </c>
      <c r="BA185" s="99">
        <f t="shared" si="13"/>
        <v>0</v>
      </c>
      <c r="BB185" s="99">
        <f t="shared" si="14"/>
        <v>0</v>
      </c>
      <c r="BC185" s="99">
        <f>SUMIFS(通讯通路门店!$W:$W,通讯通路门店!$S:$S,$G185,通讯通路门店!$J:$J,"荣耀体验店")+SUMIFS(通讯通路门店!$W:$W,通讯通路门店!$S:$S,$G185,通讯通路门店!$J:$J,"荣耀授权专卖店")</f>
        <v>0</v>
      </c>
      <c r="BD185" s="99">
        <f>SUMIFS(通讯通路门店!$Z:$Z,通讯通路门店!$S:$S,$G185,通讯通路门店!$J:$J,"VIVO体验店")</f>
        <v>0</v>
      </c>
      <c r="BE185" s="99">
        <f>SUMIFS(通讯通路门店!$AB:$AB,通讯通路门店!$S:$S,$G185,通讯通路门店!$J:$J,"OPPO体验店")</f>
        <v>0</v>
      </c>
      <c r="BF185" s="99">
        <f>SUMIFS(通讯通路门店!$X:$X,通讯通路门店!$S:$S,$G185,通讯通路门店!$J:$J,"华为授权体验店")+SUMIFS(通讯通路门店!$AA:$AA,通讯通路门店!$S:$S,$G185,通讯通路门店!$J:$J,"华为堡垒店")</f>
        <v>0</v>
      </c>
      <c r="BG185" s="99">
        <f>SUMIFS(通讯通路门店!$Y:$Y,通讯通路门店!$S:$S,$G185,通讯通路门店!$J:$J,"小米体验店")</f>
        <v>0</v>
      </c>
      <c r="BH185" s="99">
        <f>SUMIFS(通讯通路门店!$AA:$AA,通讯通路门店!$S:$S,$G185,通讯通路门店!$J:$J,"苹果体验店")</f>
        <v>0</v>
      </c>
      <c r="BI185" s="99">
        <f>SUMIFS(通讯通路门店!$K:$K,通讯通路门店!$S:$S,$G185,通讯通路门店!$J:$J,"其他品牌专卖店")</f>
        <v>0</v>
      </c>
      <c r="BJ185" s="99">
        <f>SUMIFS(通讯通路门店!$AC:$AC,通讯通路门店!$S:$S,$G185)</f>
        <v>0</v>
      </c>
      <c r="BK185" s="99">
        <f>SUMIFS(通讯通路门店!$AD:$AD,通讯通路门店!$S:$S,$G185)</f>
        <v>0</v>
      </c>
      <c r="BL185" s="99">
        <f>SUMIFS(通讯通路门店!$AE:$AE,通讯通路门店!$S:$S,$G185)</f>
        <v>0</v>
      </c>
      <c r="BM185" s="99">
        <f>SUMIFS(通讯通路门店!$AF:$AF,通讯通路门店!$S:$S,$G185)</f>
        <v>0</v>
      </c>
      <c r="BN185" s="99">
        <f>SUMIFS(通讯通路门店!$AG:$AG,通讯通路门店!$S:$S,$G185)</f>
        <v>0</v>
      </c>
      <c r="BO185" s="99">
        <f>SUMIFS(通讯通路门店!$AH:$AH,通讯通路门店!$S:$S,$G185)</f>
        <v>0</v>
      </c>
      <c r="BP185" s="99">
        <f>SUMIFS(通讯通路门店!$AI:$AI,通讯通路门店!$S:$S,$G185)</f>
        <v>0</v>
      </c>
      <c r="BQ185" s="83"/>
    </row>
    <row r="186" spans="1:69">
      <c r="A186" s="99" t="str">
        <f>IFERROR(_xlfn.XLOOKUP($G186,通讯通路门店!$S$4:$S$993933,通讯通路门店!$A$4:$A$993933,0,0),"")</f>
        <v/>
      </c>
      <c r="B186" s="99" t="str">
        <f>IFERROR(_xlfn.XLOOKUP($G186,通讯通路门店!$S$4:$S$993933,通讯通路门店!$B$4:$B$993933,0,0),"")</f>
        <v/>
      </c>
      <c r="C186" s="99" t="str">
        <f>IFERROR(_xlfn.XLOOKUP($G186,通讯通路门店!$S$4:$S$993933,通讯通路门店!$C$4:$C$993933,0,0),"")</f>
        <v/>
      </c>
      <c r="D186" s="99" t="str">
        <f>IFERROR(_xlfn.XLOOKUP($G186,通讯通路门店!$S$4:$S$993933,通讯通路门店!$D$4:$D$993933,0,0),"")</f>
        <v/>
      </c>
      <c r="E186" s="83"/>
      <c r="F186" s="83"/>
      <c r="G186" s="101" t="e">
        <v>#N/A</v>
      </c>
      <c r="H186" s="102" t="str">
        <f>IFERROR(_xlfn.XLOOKUP($G186,通讯通路门店!$S$4:$S$993933,通讯通路门店!$R$4:$R$993933,0,0),"")</f>
        <v/>
      </c>
      <c r="I186" s="83"/>
      <c r="J186" s="83"/>
      <c r="K186" s="83"/>
      <c r="L186" s="83"/>
      <c r="M186" s="83"/>
      <c r="N186" s="83"/>
      <c r="O186" s="83"/>
      <c r="P186" s="83"/>
      <c r="Q186" s="83"/>
      <c r="R186" s="83"/>
      <c r="S186" s="83"/>
      <c r="T186" s="83"/>
      <c r="U186" s="99">
        <f>COUNTIF(通讯通路门店!$S:$S,$G186)</f>
        <v>0</v>
      </c>
      <c r="V186" s="99">
        <f>COUNTIFS(通讯通路门店!$S:$S,$G186,通讯通路门店!$J:$J,"综合卖场")</f>
        <v>0</v>
      </c>
      <c r="W186" s="99">
        <f>SUMIFS(通讯通路门店!$AJ:$AJ,通讯通路门店!$S:$S,通讯客户沙盘!$G186)</f>
        <v>0</v>
      </c>
      <c r="X186" s="99">
        <f t="shared" si="10"/>
        <v>0</v>
      </c>
      <c r="Y186" s="99">
        <f>COUNTIFS(通讯通路门店!$S:$S,$G186,通讯通路门店!$J:$J,"荣耀体验店")+COUNTIFS(通讯通路门店!$S:$S,$G186,通讯通路门店!$J:$J,"荣耀授权专卖店")</f>
        <v>0</v>
      </c>
      <c r="Z186" s="99">
        <f>COUNTIFS(通讯通路门店!$S:$S,$G186,通讯通路门店!$J:$J,"VIVO体验店")</f>
        <v>0</v>
      </c>
      <c r="AA186" s="99">
        <f>COUNTIFS(通讯通路门店!$S:$S,$G186,通讯通路门店!$J:$J,"OPPO体验店")</f>
        <v>0</v>
      </c>
      <c r="AB186" s="99">
        <f>COUNTIFS(通讯通路门店!$S:$S,$G186,通讯通路门店!$J:$J,"华为授权体验店")+COUNTIFS(通讯通路门店!$S:$S,$G186,通讯通路门店!$J:$J,"华为堡垒店")</f>
        <v>0</v>
      </c>
      <c r="AC186" s="99">
        <f>COUNTIFS(通讯通路门店!$S:$S,$G186,通讯通路门店!$J:$J,"小米体验店")</f>
        <v>0</v>
      </c>
      <c r="AD186" s="99">
        <f>COUNTIFS(通讯通路门店!$S:$S,$G186,通讯通路门店!$J:$J,"苹果体验店")</f>
        <v>0</v>
      </c>
      <c r="AE186" s="99">
        <f>COUNTIFS(通讯通路门店!$S:$S,$G186,通讯通路门店!$J:$J,"其他品牌专卖店")</f>
        <v>0</v>
      </c>
      <c r="AF186" s="99">
        <f>SUMIFS(通讯通路门店!$BI:$BI,通讯通路门店!$S:$S,$G186)</f>
        <v>0</v>
      </c>
      <c r="AG186" s="99">
        <f>SUMIFS(通讯通路门店!$BH:$BH,通讯通路门店!$S:$S,$G186)</f>
        <v>0</v>
      </c>
      <c r="AH186" s="99">
        <f t="shared" si="11"/>
        <v>0</v>
      </c>
      <c r="AI186" s="99">
        <f>SUMIFS(通讯通路门店!$BB:$BB,通讯通路门店!$S:$S,$G186)</f>
        <v>0</v>
      </c>
      <c r="AJ186" s="99">
        <f>SUMIFS(通讯通路门店!$BE:$BE,通讯通路门店!$S:$S,$G186)</f>
        <v>0</v>
      </c>
      <c r="AK186" s="99">
        <f>SUMIFS(通讯通路门店!$BG:$BG,通讯通路门店!$S:$S,$G186)</f>
        <v>0</v>
      </c>
      <c r="AL186" s="99">
        <f>SUMIFS(通讯通路门店!$BC:$BC,通讯通路门店!$S:$S,$G186)</f>
        <v>0</v>
      </c>
      <c r="AM186" s="99">
        <f>SUMIFS(通讯通路门店!$BD:$BD,通讯通路门店!$S:$S,$G186)</f>
        <v>0</v>
      </c>
      <c r="AN186" s="99">
        <f>SUMIFS(通讯通路门店!$BF:$BF,通讯通路门店!$S:$S,$G186)</f>
        <v>0</v>
      </c>
      <c r="AO186" s="99">
        <f t="shared" si="12"/>
        <v>0</v>
      </c>
      <c r="AP186" s="99">
        <f>SUMIFS(通讯通路门店!$K:$K,通讯通路门店!$S:$S,$G186)</f>
        <v>0</v>
      </c>
      <c r="AQ186" s="83"/>
      <c r="AR186" s="99">
        <f>SUMIFS(通讯通路门店!$T:$T,通讯通路门店!$S:$S,$G186)</f>
        <v>0</v>
      </c>
      <c r="AS186" s="99">
        <f>SUMIFS(通讯通路门店!$U:$U,通讯通路门店!$S:$S,$G186)</f>
        <v>0</v>
      </c>
      <c r="AT186" s="99">
        <f>SUMIFS(通讯通路门店!$V:$V,通讯通路门店!$S:$S,$G186)</f>
        <v>0</v>
      </c>
      <c r="AU186" s="99">
        <f>SUMIFS(通讯通路门店!$W:$W,通讯通路门店!$S:$S,$G186)</f>
        <v>0</v>
      </c>
      <c r="AV186" s="99">
        <f>SUMIFS(通讯通路门店!$Z:$Z,通讯通路门店!$S:$S,$G186)</f>
        <v>0</v>
      </c>
      <c r="AW186" s="99">
        <f>SUMIFS(通讯通路门店!$AB:$AB,通讯通路门店!$S:$S,$G186)</f>
        <v>0</v>
      </c>
      <c r="AX186" s="99">
        <f>SUMIFS(通讯通路门店!$X:$X,通讯通路门店!$S:$S,$G186)</f>
        <v>0</v>
      </c>
      <c r="AY186" s="99">
        <f>SUMIFS(通讯通路门店!$Y:$Y,通讯通路门店!$S:$S,$G186)</f>
        <v>0</v>
      </c>
      <c r="AZ186" s="99">
        <f>SUMIFS(通讯通路门店!$AA:$AA,通讯通路门店!$S:$S,$G186)</f>
        <v>0</v>
      </c>
      <c r="BA186" s="99">
        <f t="shared" si="13"/>
        <v>0</v>
      </c>
      <c r="BB186" s="99">
        <f t="shared" si="14"/>
        <v>0</v>
      </c>
      <c r="BC186" s="99">
        <f>SUMIFS(通讯通路门店!$W:$W,通讯通路门店!$S:$S,$G186,通讯通路门店!$J:$J,"荣耀体验店")+SUMIFS(通讯通路门店!$W:$W,通讯通路门店!$S:$S,$G186,通讯通路门店!$J:$J,"荣耀授权专卖店")</f>
        <v>0</v>
      </c>
      <c r="BD186" s="99">
        <f>SUMIFS(通讯通路门店!$Z:$Z,通讯通路门店!$S:$S,$G186,通讯通路门店!$J:$J,"VIVO体验店")</f>
        <v>0</v>
      </c>
      <c r="BE186" s="99">
        <f>SUMIFS(通讯通路门店!$AB:$AB,通讯通路门店!$S:$S,$G186,通讯通路门店!$J:$J,"OPPO体验店")</f>
        <v>0</v>
      </c>
      <c r="BF186" s="99">
        <f>SUMIFS(通讯通路门店!$X:$X,通讯通路门店!$S:$S,$G186,通讯通路门店!$J:$J,"华为授权体验店")+SUMIFS(通讯通路门店!$AA:$AA,通讯通路门店!$S:$S,$G186,通讯通路门店!$J:$J,"华为堡垒店")</f>
        <v>0</v>
      </c>
      <c r="BG186" s="99">
        <f>SUMIFS(通讯通路门店!$Y:$Y,通讯通路门店!$S:$S,$G186,通讯通路门店!$J:$J,"小米体验店")</f>
        <v>0</v>
      </c>
      <c r="BH186" s="99">
        <f>SUMIFS(通讯通路门店!$AA:$AA,通讯通路门店!$S:$S,$G186,通讯通路门店!$J:$J,"苹果体验店")</f>
        <v>0</v>
      </c>
      <c r="BI186" s="99">
        <f>SUMIFS(通讯通路门店!$K:$K,通讯通路门店!$S:$S,$G186,通讯通路门店!$J:$J,"其他品牌专卖店")</f>
        <v>0</v>
      </c>
      <c r="BJ186" s="99">
        <f>SUMIFS(通讯通路门店!$AC:$AC,通讯通路门店!$S:$S,$G186)</f>
        <v>0</v>
      </c>
      <c r="BK186" s="99">
        <f>SUMIFS(通讯通路门店!$AD:$AD,通讯通路门店!$S:$S,$G186)</f>
        <v>0</v>
      </c>
      <c r="BL186" s="99">
        <f>SUMIFS(通讯通路门店!$AE:$AE,通讯通路门店!$S:$S,$G186)</f>
        <v>0</v>
      </c>
      <c r="BM186" s="99">
        <f>SUMIFS(通讯通路门店!$AF:$AF,通讯通路门店!$S:$S,$G186)</f>
        <v>0</v>
      </c>
      <c r="BN186" s="99">
        <f>SUMIFS(通讯通路门店!$AG:$AG,通讯通路门店!$S:$S,$G186)</f>
        <v>0</v>
      </c>
      <c r="BO186" s="99">
        <f>SUMIFS(通讯通路门店!$AH:$AH,通讯通路门店!$S:$S,$G186)</f>
        <v>0</v>
      </c>
      <c r="BP186" s="99">
        <f>SUMIFS(通讯通路门店!$AI:$AI,通讯通路门店!$S:$S,$G186)</f>
        <v>0</v>
      </c>
      <c r="BQ186" s="83"/>
    </row>
    <row r="187" spans="1:69">
      <c r="A187" s="99" t="str">
        <f>IFERROR(_xlfn.XLOOKUP($G187,通讯通路门店!$S$4:$S$993933,通讯通路门店!$A$4:$A$993933,0,0),"")</f>
        <v/>
      </c>
      <c r="B187" s="99" t="str">
        <f>IFERROR(_xlfn.XLOOKUP($G187,通讯通路门店!$S$4:$S$993933,通讯通路门店!$B$4:$B$993933,0,0),"")</f>
        <v/>
      </c>
      <c r="C187" s="99" t="str">
        <f>IFERROR(_xlfn.XLOOKUP($G187,通讯通路门店!$S$4:$S$993933,通讯通路门店!$C$4:$C$993933,0,0),"")</f>
        <v/>
      </c>
      <c r="D187" s="99" t="str">
        <f>IFERROR(_xlfn.XLOOKUP($G187,通讯通路门店!$S$4:$S$993933,通讯通路门店!$D$4:$D$993933,0,0),"")</f>
        <v/>
      </c>
      <c r="E187" s="83"/>
      <c r="F187" s="83"/>
      <c r="G187" s="101" t="e">
        <v>#N/A</v>
      </c>
      <c r="H187" s="102" t="str">
        <f>IFERROR(_xlfn.XLOOKUP($G187,通讯通路门店!$S$4:$S$993933,通讯通路门店!$R$4:$R$993933,0,0),"")</f>
        <v/>
      </c>
      <c r="I187" s="83"/>
      <c r="J187" s="83"/>
      <c r="K187" s="83"/>
      <c r="L187" s="83"/>
      <c r="M187" s="83"/>
      <c r="N187" s="83"/>
      <c r="O187" s="83"/>
      <c r="P187" s="83"/>
      <c r="Q187" s="83"/>
      <c r="R187" s="83"/>
      <c r="S187" s="83"/>
      <c r="T187" s="83"/>
      <c r="U187" s="99">
        <f>COUNTIF(通讯通路门店!$S:$S,$G187)</f>
        <v>0</v>
      </c>
      <c r="V187" s="99">
        <f>COUNTIFS(通讯通路门店!$S:$S,$G187,通讯通路门店!$J:$J,"综合卖场")</f>
        <v>0</v>
      </c>
      <c r="W187" s="99">
        <f>SUMIFS(通讯通路门店!$AJ:$AJ,通讯通路门店!$S:$S,通讯客户沙盘!$G187)</f>
        <v>0</v>
      </c>
      <c r="X187" s="99">
        <f t="shared" si="10"/>
        <v>0</v>
      </c>
      <c r="Y187" s="99">
        <f>COUNTIFS(通讯通路门店!$S:$S,$G187,通讯通路门店!$J:$J,"荣耀体验店")+COUNTIFS(通讯通路门店!$S:$S,$G187,通讯通路门店!$J:$J,"荣耀授权专卖店")</f>
        <v>0</v>
      </c>
      <c r="Z187" s="99">
        <f>COUNTIFS(通讯通路门店!$S:$S,$G187,通讯通路门店!$J:$J,"VIVO体验店")</f>
        <v>0</v>
      </c>
      <c r="AA187" s="99">
        <f>COUNTIFS(通讯通路门店!$S:$S,$G187,通讯通路门店!$J:$J,"OPPO体验店")</f>
        <v>0</v>
      </c>
      <c r="AB187" s="99">
        <f>COUNTIFS(通讯通路门店!$S:$S,$G187,通讯通路门店!$J:$J,"华为授权体验店")+COUNTIFS(通讯通路门店!$S:$S,$G187,通讯通路门店!$J:$J,"华为堡垒店")</f>
        <v>0</v>
      </c>
      <c r="AC187" s="99">
        <f>COUNTIFS(通讯通路门店!$S:$S,$G187,通讯通路门店!$J:$J,"小米体验店")</f>
        <v>0</v>
      </c>
      <c r="AD187" s="99">
        <f>COUNTIFS(通讯通路门店!$S:$S,$G187,通讯通路门店!$J:$J,"苹果体验店")</f>
        <v>0</v>
      </c>
      <c r="AE187" s="99">
        <f>COUNTIFS(通讯通路门店!$S:$S,$G187,通讯通路门店!$J:$J,"其他品牌专卖店")</f>
        <v>0</v>
      </c>
      <c r="AF187" s="99">
        <f>SUMIFS(通讯通路门店!$BI:$BI,通讯通路门店!$S:$S,$G187)</f>
        <v>0</v>
      </c>
      <c r="AG187" s="99">
        <f>SUMIFS(通讯通路门店!$BH:$BH,通讯通路门店!$S:$S,$G187)</f>
        <v>0</v>
      </c>
      <c r="AH187" s="99">
        <f t="shared" si="11"/>
        <v>0</v>
      </c>
      <c r="AI187" s="99">
        <f>SUMIFS(通讯通路门店!$BB:$BB,通讯通路门店!$S:$S,$G187)</f>
        <v>0</v>
      </c>
      <c r="AJ187" s="99">
        <f>SUMIFS(通讯通路门店!$BE:$BE,通讯通路门店!$S:$S,$G187)</f>
        <v>0</v>
      </c>
      <c r="AK187" s="99">
        <f>SUMIFS(通讯通路门店!$BG:$BG,通讯通路门店!$S:$S,$G187)</f>
        <v>0</v>
      </c>
      <c r="AL187" s="99">
        <f>SUMIFS(通讯通路门店!$BC:$BC,通讯通路门店!$S:$S,$G187)</f>
        <v>0</v>
      </c>
      <c r="AM187" s="99">
        <f>SUMIFS(通讯通路门店!$BD:$BD,通讯通路门店!$S:$S,$G187)</f>
        <v>0</v>
      </c>
      <c r="AN187" s="99">
        <f>SUMIFS(通讯通路门店!$BF:$BF,通讯通路门店!$S:$S,$G187)</f>
        <v>0</v>
      </c>
      <c r="AO187" s="99">
        <f t="shared" si="12"/>
        <v>0</v>
      </c>
      <c r="AP187" s="99">
        <f>SUMIFS(通讯通路门店!$K:$K,通讯通路门店!$S:$S,$G187)</f>
        <v>0</v>
      </c>
      <c r="AQ187" s="83"/>
      <c r="AR187" s="99">
        <f>SUMIFS(通讯通路门店!$T:$T,通讯通路门店!$S:$S,$G187)</f>
        <v>0</v>
      </c>
      <c r="AS187" s="99">
        <f>SUMIFS(通讯通路门店!$U:$U,通讯通路门店!$S:$S,$G187)</f>
        <v>0</v>
      </c>
      <c r="AT187" s="99">
        <f>SUMIFS(通讯通路门店!$V:$V,通讯通路门店!$S:$S,$G187)</f>
        <v>0</v>
      </c>
      <c r="AU187" s="99">
        <f>SUMIFS(通讯通路门店!$W:$W,通讯通路门店!$S:$S,$G187)</f>
        <v>0</v>
      </c>
      <c r="AV187" s="99">
        <f>SUMIFS(通讯通路门店!$Z:$Z,通讯通路门店!$S:$S,$G187)</f>
        <v>0</v>
      </c>
      <c r="AW187" s="99">
        <f>SUMIFS(通讯通路门店!$AB:$AB,通讯通路门店!$S:$S,$G187)</f>
        <v>0</v>
      </c>
      <c r="AX187" s="99">
        <f>SUMIFS(通讯通路门店!$X:$X,通讯通路门店!$S:$S,$G187)</f>
        <v>0</v>
      </c>
      <c r="AY187" s="99">
        <f>SUMIFS(通讯通路门店!$Y:$Y,通讯通路门店!$S:$S,$G187)</f>
        <v>0</v>
      </c>
      <c r="AZ187" s="99">
        <f>SUMIFS(通讯通路门店!$AA:$AA,通讯通路门店!$S:$S,$G187)</f>
        <v>0</v>
      </c>
      <c r="BA187" s="99">
        <f t="shared" si="13"/>
        <v>0</v>
      </c>
      <c r="BB187" s="99">
        <f t="shared" si="14"/>
        <v>0</v>
      </c>
      <c r="BC187" s="99">
        <f>SUMIFS(通讯通路门店!$W:$W,通讯通路门店!$S:$S,$G187,通讯通路门店!$J:$J,"荣耀体验店")+SUMIFS(通讯通路门店!$W:$W,通讯通路门店!$S:$S,$G187,通讯通路门店!$J:$J,"荣耀授权专卖店")</f>
        <v>0</v>
      </c>
      <c r="BD187" s="99">
        <f>SUMIFS(通讯通路门店!$Z:$Z,通讯通路门店!$S:$S,$G187,通讯通路门店!$J:$J,"VIVO体验店")</f>
        <v>0</v>
      </c>
      <c r="BE187" s="99">
        <f>SUMIFS(通讯通路门店!$AB:$AB,通讯通路门店!$S:$S,$G187,通讯通路门店!$J:$J,"OPPO体验店")</f>
        <v>0</v>
      </c>
      <c r="BF187" s="99">
        <f>SUMIFS(通讯通路门店!$X:$X,通讯通路门店!$S:$S,$G187,通讯通路门店!$J:$J,"华为授权体验店")+SUMIFS(通讯通路门店!$AA:$AA,通讯通路门店!$S:$S,$G187,通讯通路门店!$J:$J,"华为堡垒店")</f>
        <v>0</v>
      </c>
      <c r="BG187" s="99">
        <f>SUMIFS(通讯通路门店!$Y:$Y,通讯通路门店!$S:$S,$G187,通讯通路门店!$J:$J,"小米体验店")</f>
        <v>0</v>
      </c>
      <c r="BH187" s="99">
        <f>SUMIFS(通讯通路门店!$AA:$AA,通讯通路门店!$S:$S,$G187,通讯通路门店!$J:$J,"苹果体验店")</f>
        <v>0</v>
      </c>
      <c r="BI187" s="99">
        <f>SUMIFS(通讯通路门店!$K:$K,通讯通路门店!$S:$S,$G187,通讯通路门店!$J:$J,"其他品牌专卖店")</f>
        <v>0</v>
      </c>
      <c r="BJ187" s="99">
        <f>SUMIFS(通讯通路门店!$AC:$AC,通讯通路门店!$S:$S,$G187)</f>
        <v>0</v>
      </c>
      <c r="BK187" s="99">
        <f>SUMIFS(通讯通路门店!$AD:$AD,通讯通路门店!$S:$S,$G187)</f>
        <v>0</v>
      </c>
      <c r="BL187" s="99">
        <f>SUMIFS(通讯通路门店!$AE:$AE,通讯通路门店!$S:$S,$G187)</f>
        <v>0</v>
      </c>
      <c r="BM187" s="99">
        <f>SUMIFS(通讯通路门店!$AF:$AF,通讯通路门店!$S:$S,$G187)</f>
        <v>0</v>
      </c>
      <c r="BN187" s="99">
        <f>SUMIFS(通讯通路门店!$AG:$AG,通讯通路门店!$S:$S,$G187)</f>
        <v>0</v>
      </c>
      <c r="BO187" s="99">
        <f>SUMIFS(通讯通路门店!$AH:$AH,通讯通路门店!$S:$S,$G187)</f>
        <v>0</v>
      </c>
      <c r="BP187" s="99">
        <f>SUMIFS(通讯通路门店!$AI:$AI,通讯通路门店!$S:$S,$G187)</f>
        <v>0</v>
      </c>
      <c r="BQ187" s="83"/>
    </row>
    <row r="188" spans="1:69">
      <c r="A188" s="99" t="str">
        <f>IFERROR(_xlfn.XLOOKUP($G188,通讯通路门店!$S$4:$S$993933,通讯通路门店!$A$4:$A$993933,0,0),"")</f>
        <v/>
      </c>
      <c r="B188" s="99" t="str">
        <f>IFERROR(_xlfn.XLOOKUP($G188,通讯通路门店!$S$4:$S$993933,通讯通路门店!$B$4:$B$993933,0,0),"")</f>
        <v/>
      </c>
      <c r="C188" s="99" t="str">
        <f>IFERROR(_xlfn.XLOOKUP($G188,通讯通路门店!$S$4:$S$993933,通讯通路门店!$C$4:$C$993933,0,0),"")</f>
        <v/>
      </c>
      <c r="D188" s="99" t="str">
        <f>IFERROR(_xlfn.XLOOKUP($G188,通讯通路门店!$S$4:$S$993933,通讯通路门店!$D$4:$D$993933,0,0),"")</f>
        <v/>
      </c>
      <c r="E188" s="83"/>
      <c r="F188" s="83"/>
      <c r="G188" s="101" t="e">
        <v>#N/A</v>
      </c>
      <c r="H188" s="102" t="str">
        <f>IFERROR(_xlfn.XLOOKUP($G188,通讯通路门店!$S$4:$S$993933,通讯通路门店!$R$4:$R$993933,0,0),"")</f>
        <v/>
      </c>
      <c r="I188" s="83"/>
      <c r="J188" s="83"/>
      <c r="K188" s="83"/>
      <c r="L188" s="83"/>
      <c r="M188" s="83"/>
      <c r="N188" s="83"/>
      <c r="O188" s="83"/>
      <c r="P188" s="83"/>
      <c r="Q188" s="83"/>
      <c r="R188" s="83"/>
      <c r="S188" s="83"/>
      <c r="T188" s="83"/>
      <c r="U188" s="99">
        <f>COUNTIF(通讯通路门店!$S:$S,$G188)</f>
        <v>0</v>
      </c>
      <c r="V188" s="99">
        <f>COUNTIFS(通讯通路门店!$S:$S,$G188,通讯通路门店!$J:$J,"综合卖场")</f>
        <v>0</v>
      </c>
      <c r="W188" s="99">
        <f>SUMIFS(通讯通路门店!$AJ:$AJ,通讯通路门店!$S:$S,通讯客户沙盘!$G188)</f>
        <v>0</v>
      </c>
      <c r="X188" s="99">
        <f t="shared" si="10"/>
        <v>0</v>
      </c>
      <c r="Y188" s="99">
        <f>COUNTIFS(通讯通路门店!$S:$S,$G188,通讯通路门店!$J:$J,"荣耀体验店")+COUNTIFS(通讯通路门店!$S:$S,$G188,通讯通路门店!$J:$J,"荣耀授权专卖店")</f>
        <v>0</v>
      </c>
      <c r="Z188" s="99">
        <f>COUNTIFS(通讯通路门店!$S:$S,$G188,通讯通路门店!$J:$J,"VIVO体验店")</f>
        <v>0</v>
      </c>
      <c r="AA188" s="99">
        <f>COUNTIFS(通讯通路门店!$S:$S,$G188,通讯通路门店!$J:$J,"OPPO体验店")</f>
        <v>0</v>
      </c>
      <c r="AB188" s="99">
        <f>COUNTIFS(通讯通路门店!$S:$S,$G188,通讯通路门店!$J:$J,"华为授权体验店")+COUNTIFS(通讯通路门店!$S:$S,$G188,通讯通路门店!$J:$J,"华为堡垒店")</f>
        <v>0</v>
      </c>
      <c r="AC188" s="99">
        <f>COUNTIFS(通讯通路门店!$S:$S,$G188,通讯通路门店!$J:$J,"小米体验店")</f>
        <v>0</v>
      </c>
      <c r="AD188" s="99">
        <f>COUNTIFS(通讯通路门店!$S:$S,$G188,通讯通路门店!$J:$J,"苹果体验店")</f>
        <v>0</v>
      </c>
      <c r="AE188" s="99">
        <f>COUNTIFS(通讯通路门店!$S:$S,$G188,通讯通路门店!$J:$J,"其他品牌专卖店")</f>
        <v>0</v>
      </c>
      <c r="AF188" s="99">
        <f>SUMIFS(通讯通路门店!$BI:$BI,通讯通路门店!$S:$S,$G188)</f>
        <v>0</v>
      </c>
      <c r="AG188" s="99">
        <f>SUMIFS(通讯通路门店!$BH:$BH,通讯通路门店!$S:$S,$G188)</f>
        <v>0</v>
      </c>
      <c r="AH188" s="99">
        <f t="shared" si="11"/>
        <v>0</v>
      </c>
      <c r="AI188" s="99">
        <f>SUMIFS(通讯通路门店!$BB:$BB,通讯通路门店!$S:$S,$G188)</f>
        <v>0</v>
      </c>
      <c r="AJ188" s="99">
        <f>SUMIFS(通讯通路门店!$BE:$BE,通讯通路门店!$S:$S,$G188)</f>
        <v>0</v>
      </c>
      <c r="AK188" s="99">
        <f>SUMIFS(通讯通路门店!$BG:$BG,通讯通路门店!$S:$S,$G188)</f>
        <v>0</v>
      </c>
      <c r="AL188" s="99">
        <f>SUMIFS(通讯通路门店!$BC:$BC,通讯通路门店!$S:$S,$G188)</f>
        <v>0</v>
      </c>
      <c r="AM188" s="99">
        <f>SUMIFS(通讯通路门店!$BD:$BD,通讯通路门店!$S:$S,$G188)</f>
        <v>0</v>
      </c>
      <c r="AN188" s="99">
        <f>SUMIFS(通讯通路门店!$BF:$BF,通讯通路门店!$S:$S,$G188)</f>
        <v>0</v>
      </c>
      <c r="AO188" s="99">
        <f t="shared" si="12"/>
        <v>0</v>
      </c>
      <c r="AP188" s="99">
        <f>SUMIFS(通讯通路门店!$K:$K,通讯通路门店!$S:$S,$G188)</f>
        <v>0</v>
      </c>
      <c r="AQ188" s="83"/>
      <c r="AR188" s="99">
        <f>SUMIFS(通讯通路门店!$T:$T,通讯通路门店!$S:$S,$G188)</f>
        <v>0</v>
      </c>
      <c r="AS188" s="99">
        <f>SUMIFS(通讯通路门店!$U:$U,通讯通路门店!$S:$S,$G188)</f>
        <v>0</v>
      </c>
      <c r="AT188" s="99">
        <f>SUMIFS(通讯通路门店!$V:$V,通讯通路门店!$S:$S,$G188)</f>
        <v>0</v>
      </c>
      <c r="AU188" s="99">
        <f>SUMIFS(通讯通路门店!$W:$W,通讯通路门店!$S:$S,$G188)</f>
        <v>0</v>
      </c>
      <c r="AV188" s="99">
        <f>SUMIFS(通讯通路门店!$Z:$Z,通讯通路门店!$S:$S,$G188)</f>
        <v>0</v>
      </c>
      <c r="AW188" s="99">
        <f>SUMIFS(通讯通路门店!$AB:$AB,通讯通路门店!$S:$S,$G188)</f>
        <v>0</v>
      </c>
      <c r="AX188" s="99">
        <f>SUMIFS(通讯通路门店!$X:$X,通讯通路门店!$S:$S,$G188)</f>
        <v>0</v>
      </c>
      <c r="AY188" s="99">
        <f>SUMIFS(通讯通路门店!$Y:$Y,通讯通路门店!$S:$S,$G188)</f>
        <v>0</v>
      </c>
      <c r="AZ188" s="99">
        <f>SUMIFS(通讯通路门店!$AA:$AA,通讯通路门店!$S:$S,$G188)</f>
        <v>0</v>
      </c>
      <c r="BA188" s="99">
        <f t="shared" si="13"/>
        <v>0</v>
      </c>
      <c r="BB188" s="99">
        <f t="shared" si="14"/>
        <v>0</v>
      </c>
      <c r="BC188" s="99">
        <f>SUMIFS(通讯通路门店!$W:$W,通讯通路门店!$S:$S,$G188,通讯通路门店!$J:$J,"荣耀体验店")+SUMIFS(通讯通路门店!$W:$W,通讯通路门店!$S:$S,$G188,通讯通路门店!$J:$J,"荣耀授权专卖店")</f>
        <v>0</v>
      </c>
      <c r="BD188" s="99">
        <f>SUMIFS(通讯通路门店!$Z:$Z,通讯通路门店!$S:$S,$G188,通讯通路门店!$J:$J,"VIVO体验店")</f>
        <v>0</v>
      </c>
      <c r="BE188" s="99">
        <f>SUMIFS(通讯通路门店!$AB:$AB,通讯通路门店!$S:$S,$G188,通讯通路门店!$J:$J,"OPPO体验店")</f>
        <v>0</v>
      </c>
      <c r="BF188" s="99">
        <f>SUMIFS(通讯通路门店!$X:$X,通讯通路门店!$S:$S,$G188,通讯通路门店!$J:$J,"华为授权体验店")+SUMIFS(通讯通路门店!$AA:$AA,通讯通路门店!$S:$S,$G188,通讯通路门店!$J:$J,"华为堡垒店")</f>
        <v>0</v>
      </c>
      <c r="BG188" s="99">
        <f>SUMIFS(通讯通路门店!$Y:$Y,通讯通路门店!$S:$S,$G188,通讯通路门店!$J:$J,"小米体验店")</f>
        <v>0</v>
      </c>
      <c r="BH188" s="99">
        <f>SUMIFS(通讯通路门店!$AA:$AA,通讯通路门店!$S:$S,$G188,通讯通路门店!$J:$J,"苹果体验店")</f>
        <v>0</v>
      </c>
      <c r="BI188" s="99">
        <f>SUMIFS(通讯通路门店!$K:$K,通讯通路门店!$S:$S,$G188,通讯通路门店!$J:$J,"其他品牌专卖店")</f>
        <v>0</v>
      </c>
      <c r="BJ188" s="99">
        <f>SUMIFS(通讯通路门店!$AC:$AC,通讯通路门店!$S:$S,$G188)</f>
        <v>0</v>
      </c>
      <c r="BK188" s="99">
        <f>SUMIFS(通讯通路门店!$AD:$AD,通讯通路门店!$S:$S,$G188)</f>
        <v>0</v>
      </c>
      <c r="BL188" s="99">
        <f>SUMIFS(通讯通路门店!$AE:$AE,通讯通路门店!$S:$S,$G188)</f>
        <v>0</v>
      </c>
      <c r="BM188" s="99">
        <f>SUMIFS(通讯通路门店!$AF:$AF,通讯通路门店!$S:$S,$G188)</f>
        <v>0</v>
      </c>
      <c r="BN188" s="99">
        <f>SUMIFS(通讯通路门店!$AG:$AG,通讯通路门店!$S:$S,$G188)</f>
        <v>0</v>
      </c>
      <c r="BO188" s="99">
        <f>SUMIFS(通讯通路门店!$AH:$AH,通讯通路门店!$S:$S,$G188)</f>
        <v>0</v>
      </c>
      <c r="BP188" s="99">
        <f>SUMIFS(通讯通路门店!$AI:$AI,通讯通路门店!$S:$S,$G188)</f>
        <v>0</v>
      </c>
      <c r="BQ188" s="83"/>
    </row>
    <row r="189" spans="1:69">
      <c r="A189" s="99" t="str">
        <f>IFERROR(_xlfn.XLOOKUP($G189,通讯通路门店!$S$4:$S$993933,通讯通路门店!$A$4:$A$993933,0,0),"")</f>
        <v/>
      </c>
      <c r="B189" s="99" t="str">
        <f>IFERROR(_xlfn.XLOOKUP($G189,通讯通路门店!$S$4:$S$993933,通讯通路门店!$B$4:$B$993933,0,0),"")</f>
        <v/>
      </c>
      <c r="C189" s="99" t="str">
        <f>IFERROR(_xlfn.XLOOKUP($G189,通讯通路门店!$S$4:$S$993933,通讯通路门店!$C$4:$C$993933,0,0),"")</f>
        <v/>
      </c>
      <c r="D189" s="99" t="str">
        <f>IFERROR(_xlfn.XLOOKUP($G189,通讯通路门店!$S$4:$S$993933,通讯通路门店!$D$4:$D$993933,0,0),"")</f>
        <v/>
      </c>
      <c r="E189" s="83"/>
      <c r="F189" s="83"/>
      <c r="G189" s="101" t="e">
        <v>#N/A</v>
      </c>
      <c r="H189" s="102" t="str">
        <f>IFERROR(_xlfn.XLOOKUP($G189,通讯通路门店!$S$4:$S$993933,通讯通路门店!$R$4:$R$993933,0,0),"")</f>
        <v/>
      </c>
      <c r="I189" s="83"/>
      <c r="J189" s="83"/>
      <c r="K189" s="83"/>
      <c r="L189" s="83"/>
      <c r="M189" s="83"/>
      <c r="N189" s="83"/>
      <c r="O189" s="83"/>
      <c r="P189" s="83"/>
      <c r="Q189" s="83"/>
      <c r="R189" s="83"/>
      <c r="S189" s="83"/>
      <c r="T189" s="83"/>
      <c r="U189" s="99">
        <f>COUNTIF(通讯通路门店!$S:$S,$G189)</f>
        <v>0</v>
      </c>
      <c r="V189" s="99">
        <f>COUNTIFS(通讯通路门店!$S:$S,$G189,通讯通路门店!$J:$J,"综合卖场")</f>
        <v>0</v>
      </c>
      <c r="W189" s="99">
        <f>SUMIFS(通讯通路门店!$AJ:$AJ,通讯通路门店!$S:$S,通讯客户沙盘!$G189)</f>
        <v>0</v>
      </c>
      <c r="X189" s="99">
        <f t="shared" si="10"/>
        <v>0</v>
      </c>
      <c r="Y189" s="99">
        <f>COUNTIFS(通讯通路门店!$S:$S,$G189,通讯通路门店!$J:$J,"荣耀体验店")+COUNTIFS(通讯通路门店!$S:$S,$G189,通讯通路门店!$J:$J,"荣耀授权专卖店")</f>
        <v>0</v>
      </c>
      <c r="Z189" s="99">
        <f>COUNTIFS(通讯通路门店!$S:$S,$G189,通讯通路门店!$J:$J,"VIVO体验店")</f>
        <v>0</v>
      </c>
      <c r="AA189" s="99">
        <f>COUNTIFS(通讯通路门店!$S:$S,$G189,通讯通路门店!$J:$J,"OPPO体验店")</f>
        <v>0</v>
      </c>
      <c r="AB189" s="99">
        <f>COUNTIFS(通讯通路门店!$S:$S,$G189,通讯通路门店!$J:$J,"华为授权体验店")+COUNTIFS(通讯通路门店!$S:$S,$G189,通讯通路门店!$J:$J,"华为堡垒店")</f>
        <v>0</v>
      </c>
      <c r="AC189" s="99">
        <f>COUNTIFS(通讯通路门店!$S:$S,$G189,通讯通路门店!$J:$J,"小米体验店")</f>
        <v>0</v>
      </c>
      <c r="AD189" s="99">
        <f>COUNTIFS(通讯通路门店!$S:$S,$G189,通讯通路门店!$J:$J,"苹果体验店")</f>
        <v>0</v>
      </c>
      <c r="AE189" s="99">
        <f>COUNTIFS(通讯通路门店!$S:$S,$G189,通讯通路门店!$J:$J,"其他品牌专卖店")</f>
        <v>0</v>
      </c>
      <c r="AF189" s="99">
        <f>SUMIFS(通讯通路门店!$BI:$BI,通讯通路门店!$S:$S,$G189)</f>
        <v>0</v>
      </c>
      <c r="AG189" s="99">
        <f>SUMIFS(通讯通路门店!$BH:$BH,通讯通路门店!$S:$S,$G189)</f>
        <v>0</v>
      </c>
      <c r="AH189" s="99">
        <f t="shared" si="11"/>
        <v>0</v>
      </c>
      <c r="AI189" s="99">
        <f>SUMIFS(通讯通路门店!$BB:$BB,通讯通路门店!$S:$S,$G189)</f>
        <v>0</v>
      </c>
      <c r="AJ189" s="99">
        <f>SUMIFS(通讯通路门店!$BE:$BE,通讯通路门店!$S:$S,$G189)</f>
        <v>0</v>
      </c>
      <c r="AK189" s="99">
        <f>SUMIFS(通讯通路门店!$BG:$BG,通讯通路门店!$S:$S,$G189)</f>
        <v>0</v>
      </c>
      <c r="AL189" s="99">
        <f>SUMIFS(通讯通路门店!$BC:$BC,通讯通路门店!$S:$S,$G189)</f>
        <v>0</v>
      </c>
      <c r="AM189" s="99">
        <f>SUMIFS(通讯通路门店!$BD:$BD,通讯通路门店!$S:$S,$G189)</f>
        <v>0</v>
      </c>
      <c r="AN189" s="99">
        <f>SUMIFS(通讯通路门店!$BF:$BF,通讯通路门店!$S:$S,$G189)</f>
        <v>0</v>
      </c>
      <c r="AO189" s="99">
        <f t="shared" si="12"/>
        <v>0</v>
      </c>
      <c r="AP189" s="99">
        <f>SUMIFS(通讯通路门店!$K:$K,通讯通路门店!$S:$S,$G189)</f>
        <v>0</v>
      </c>
      <c r="AQ189" s="83"/>
      <c r="AR189" s="99">
        <f>SUMIFS(通讯通路门店!$T:$T,通讯通路门店!$S:$S,$G189)</f>
        <v>0</v>
      </c>
      <c r="AS189" s="99">
        <f>SUMIFS(通讯通路门店!$U:$U,通讯通路门店!$S:$S,$G189)</f>
        <v>0</v>
      </c>
      <c r="AT189" s="99">
        <f>SUMIFS(通讯通路门店!$V:$V,通讯通路门店!$S:$S,$G189)</f>
        <v>0</v>
      </c>
      <c r="AU189" s="99">
        <f>SUMIFS(通讯通路门店!$W:$W,通讯通路门店!$S:$S,$G189)</f>
        <v>0</v>
      </c>
      <c r="AV189" s="99">
        <f>SUMIFS(通讯通路门店!$Z:$Z,通讯通路门店!$S:$S,$G189)</f>
        <v>0</v>
      </c>
      <c r="AW189" s="99">
        <f>SUMIFS(通讯通路门店!$AB:$AB,通讯通路门店!$S:$S,$G189)</f>
        <v>0</v>
      </c>
      <c r="AX189" s="99">
        <f>SUMIFS(通讯通路门店!$X:$X,通讯通路门店!$S:$S,$G189)</f>
        <v>0</v>
      </c>
      <c r="AY189" s="99">
        <f>SUMIFS(通讯通路门店!$Y:$Y,通讯通路门店!$S:$S,$G189)</f>
        <v>0</v>
      </c>
      <c r="AZ189" s="99">
        <f>SUMIFS(通讯通路门店!$AA:$AA,通讯通路门店!$S:$S,$G189)</f>
        <v>0</v>
      </c>
      <c r="BA189" s="99">
        <f t="shared" si="13"/>
        <v>0</v>
      </c>
      <c r="BB189" s="99">
        <f t="shared" si="14"/>
        <v>0</v>
      </c>
      <c r="BC189" s="99">
        <f>SUMIFS(通讯通路门店!$W:$W,通讯通路门店!$S:$S,$G189,通讯通路门店!$J:$J,"荣耀体验店")+SUMIFS(通讯通路门店!$W:$W,通讯通路门店!$S:$S,$G189,通讯通路门店!$J:$J,"荣耀授权专卖店")</f>
        <v>0</v>
      </c>
      <c r="BD189" s="99">
        <f>SUMIFS(通讯通路门店!$Z:$Z,通讯通路门店!$S:$S,$G189,通讯通路门店!$J:$J,"VIVO体验店")</f>
        <v>0</v>
      </c>
      <c r="BE189" s="99">
        <f>SUMIFS(通讯通路门店!$AB:$AB,通讯通路门店!$S:$S,$G189,通讯通路门店!$J:$J,"OPPO体验店")</f>
        <v>0</v>
      </c>
      <c r="BF189" s="99">
        <f>SUMIFS(通讯通路门店!$X:$X,通讯通路门店!$S:$S,$G189,通讯通路门店!$J:$J,"华为授权体验店")+SUMIFS(通讯通路门店!$AA:$AA,通讯通路门店!$S:$S,$G189,通讯通路门店!$J:$J,"华为堡垒店")</f>
        <v>0</v>
      </c>
      <c r="BG189" s="99">
        <f>SUMIFS(通讯通路门店!$Y:$Y,通讯通路门店!$S:$S,$G189,通讯通路门店!$J:$J,"小米体验店")</f>
        <v>0</v>
      </c>
      <c r="BH189" s="99">
        <f>SUMIFS(通讯通路门店!$AA:$AA,通讯通路门店!$S:$S,$G189,通讯通路门店!$J:$J,"苹果体验店")</f>
        <v>0</v>
      </c>
      <c r="BI189" s="99">
        <f>SUMIFS(通讯通路门店!$K:$K,通讯通路门店!$S:$S,$G189,通讯通路门店!$J:$J,"其他品牌专卖店")</f>
        <v>0</v>
      </c>
      <c r="BJ189" s="99">
        <f>SUMIFS(通讯通路门店!$AC:$AC,通讯通路门店!$S:$S,$G189)</f>
        <v>0</v>
      </c>
      <c r="BK189" s="99">
        <f>SUMIFS(通讯通路门店!$AD:$AD,通讯通路门店!$S:$S,$G189)</f>
        <v>0</v>
      </c>
      <c r="BL189" s="99">
        <f>SUMIFS(通讯通路门店!$AE:$AE,通讯通路门店!$S:$S,$G189)</f>
        <v>0</v>
      </c>
      <c r="BM189" s="99">
        <f>SUMIFS(通讯通路门店!$AF:$AF,通讯通路门店!$S:$S,$G189)</f>
        <v>0</v>
      </c>
      <c r="BN189" s="99">
        <f>SUMIFS(通讯通路门店!$AG:$AG,通讯通路门店!$S:$S,$G189)</f>
        <v>0</v>
      </c>
      <c r="BO189" s="99">
        <f>SUMIFS(通讯通路门店!$AH:$AH,通讯通路门店!$S:$S,$G189)</f>
        <v>0</v>
      </c>
      <c r="BP189" s="99">
        <f>SUMIFS(通讯通路门店!$AI:$AI,通讯通路门店!$S:$S,$G189)</f>
        <v>0</v>
      </c>
      <c r="BQ189" s="83"/>
    </row>
    <row r="190" spans="1:69">
      <c r="A190" s="99" t="str">
        <f>IFERROR(_xlfn.XLOOKUP($G190,通讯通路门店!$S$4:$S$993933,通讯通路门店!$A$4:$A$993933,0,0),"")</f>
        <v/>
      </c>
      <c r="B190" s="99" t="str">
        <f>IFERROR(_xlfn.XLOOKUP($G190,通讯通路门店!$S$4:$S$993933,通讯通路门店!$B$4:$B$993933,0,0),"")</f>
        <v/>
      </c>
      <c r="C190" s="99" t="str">
        <f>IFERROR(_xlfn.XLOOKUP($G190,通讯通路门店!$S$4:$S$993933,通讯通路门店!$C$4:$C$993933,0,0),"")</f>
        <v/>
      </c>
      <c r="D190" s="99" t="str">
        <f>IFERROR(_xlfn.XLOOKUP($G190,通讯通路门店!$S$4:$S$993933,通讯通路门店!$D$4:$D$993933,0,0),"")</f>
        <v/>
      </c>
      <c r="E190" s="83"/>
      <c r="F190" s="83"/>
      <c r="G190" s="101" t="e">
        <v>#N/A</v>
      </c>
      <c r="H190" s="102" t="str">
        <f>IFERROR(_xlfn.XLOOKUP($G190,通讯通路门店!$S$4:$S$993933,通讯通路门店!$R$4:$R$993933,0,0),"")</f>
        <v/>
      </c>
      <c r="I190" s="83"/>
      <c r="J190" s="83"/>
      <c r="K190" s="83"/>
      <c r="L190" s="83"/>
      <c r="M190" s="83"/>
      <c r="N190" s="83"/>
      <c r="O190" s="83"/>
      <c r="P190" s="83"/>
      <c r="Q190" s="83"/>
      <c r="R190" s="83"/>
      <c r="S190" s="83"/>
      <c r="T190" s="83"/>
      <c r="U190" s="99">
        <f>COUNTIF(通讯通路门店!$S:$S,$G190)</f>
        <v>0</v>
      </c>
      <c r="V190" s="99">
        <f>COUNTIFS(通讯通路门店!$S:$S,$G190,通讯通路门店!$J:$J,"综合卖场")</f>
        <v>0</v>
      </c>
      <c r="W190" s="99">
        <f>SUMIFS(通讯通路门店!$AJ:$AJ,通讯通路门店!$S:$S,通讯客户沙盘!$G190)</f>
        <v>0</v>
      </c>
      <c r="X190" s="99">
        <f t="shared" si="10"/>
        <v>0</v>
      </c>
      <c r="Y190" s="99">
        <f>COUNTIFS(通讯通路门店!$S:$S,$G190,通讯通路门店!$J:$J,"荣耀体验店")+COUNTIFS(通讯通路门店!$S:$S,$G190,通讯通路门店!$J:$J,"荣耀授权专卖店")</f>
        <v>0</v>
      </c>
      <c r="Z190" s="99">
        <f>COUNTIFS(通讯通路门店!$S:$S,$G190,通讯通路门店!$J:$J,"VIVO体验店")</f>
        <v>0</v>
      </c>
      <c r="AA190" s="99">
        <f>COUNTIFS(通讯通路门店!$S:$S,$G190,通讯通路门店!$J:$J,"OPPO体验店")</f>
        <v>0</v>
      </c>
      <c r="AB190" s="99">
        <f>COUNTIFS(通讯通路门店!$S:$S,$G190,通讯通路门店!$J:$J,"华为授权体验店")+COUNTIFS(通讯通路门店!$S:$S,$G190,通讯通路门店!$J:$J,"华为堡垒店")</f>
        <v>0</v>
      </c>
      <c r="AC190" s="99">
        <f>COUNTIFS(通讯通路门店!$S:$S,$G190,通讯通路门店!$J:$J,"小米体验店")</f>
        <v>0</v>
      </c>
      <c r="AD190" s="99">
        <f>COUNTIFS(通讯通路门店!$S:$S,$G190,通讯通路门店!$J:$J,"苹果体验店")</f>
        <v>0</v>
      </c>
      <c r="AE190" s="99">
        <f>COUNTIFS(通讯通路门店!$S:$S,$G190,通讯通路门店!$J:$J,"其他品牌专卖店")</f>
        <v>0</v>
      </c>
      <c r="AF190" s="99">
        <f>SUMIFS(通讯通路门店!$BI:$BI,通讯通路门店!$S:$S,$G190)</f>
        <v>0</v>
      </c>
      <c r="AG190" s="99">
        <f>SUMIFS(通讯通路门店!$BH:$BH,通讯通路门店!$S:$S,$G190)</f>
        <v>0</v>
      </c>
      <c r="AH190" s="99">
        <f t="shared" si="11"/>
        <v>0</v>
      </c>
      <c r="AI190" s="99">
        <f>SUMIFS(通讯通路门店!$BB:$BB,通讯通路门店!$S:$S,$G190)</f>
        <v>0</v>
      </c>
      <c r="AJ190" s="99">
        <f>SUMIFS(通讯通路门店!$BE:$BE,通讯通路门店!$S:$S,$G190)</f>
        <v>0</v>
      </c>
      <c r="AK190" s="99">
        <f>SUMIFS(通讯通路门店!$BG:$BG,通讯通路门店!$S:$S,$G190)</f>
        <v>0</v>
      </c>
      <c r="AL190" s="99">
        <f>SUMIFS(通讯通路门店!$BC:$BC,通讯通路门店!$S:$S,$G190)</f>
        <v>0</v>
      </c>
      <c r="AM190" s="99">
        <f>SUMIFS(通讯通路门店!$BD:$BD,通讯通路门店!$S:$S,$G190)</f>
        <v>0</v>
      </c>
      <c r="AN190" s="99">
        <f>SUMIFS(通讯通路门店!$BF:$BF,通讯通路门店!$S:$S,$G190)</f>
        <v>0</v>
      </c>
      <c r="AO190" s="99">
        <f t="shared" si="12"/>
        <v>0</v>
      </c>
      <c r="AP190" s="99">
        <f>SUMIFS(通讯通路门店!$K:$K,通讯通路门店!$S:$S,$G190)</f>
        <v>0</v>
      </c>
      <c r="AQ190" s="83"/>
      <c r="AR190" s="99">
        <f>SUMIFS(通讯通路门店!$T:$T,通讯通路门店!$S:$S,$G190)</f>
        <v>0</v>
      </c>
      <c r="AS190" s="99">
        <f>SUMIFS(通讯通路门店!$U:$U,通讯通路门店!$S:$S,$G190)</f>
        <v>0</v>
      </c>
      <c r="AT190" s="99">
        <f>SUMIFS(通讯通路门店!$V:$V,通讯通路门店!$S:$S,$G190)</f>
        <v>0</v>
      </c>
      <c r="AU190" s="99">
        <f>SUMIFS(通讯通路门店!$W:$W,通讯通路门店!$S:$S,$G190)</f>
        <v>0</v>
      </c>
      <c r="AV190" s="99">
        <f>SUMIFS(通讯通路门店!$Z:$Z,通讯通路门店!$S:$S,$G190)</f>
        <v>0</v>
      </c>
      <c r="AW190" s="99">
        <f>SUMIFS(通讯通路门店!$AB:$AB,通讯通路门店!$S:$S,$G190)</f>
        <v>0</v>
      </c>
      <c r="AX190" s="99">
        <f>SUMIFS(通讯通路门店!$X:$X,通讯通路门店!$S:$S,$G190)</f>
        <v>0</v>
      </c>
      <c r="AY190" s="99">
        <f>SUMIFS(通讯通路门店!$Y:$Y,通讯通路门店!$S:$S,$G190)</f>
        <v>0</v>
      </c>
      <c r="AZ190" s="99">
        <f>SUMIFS(通讯通路门店!$AA:$AA,通讯通路门店!$S:$S,$G190)</f>
        <v>0</v>
      </c>
      <c r="BA190" s="99">
        <f t="shared" si="13"/>
        <v>0</v>
      </c>
      <c r="BB190" s="99">
        <f t="shared" si="14"/>
        <v>0</v>
      </c>
      <c r="BC190" s="99">
        <f>SUMIFS(通讯通路门店!$W:$W,通讯通路门店!$S:$S,$G190,通讯通路门店!$J:$J,"荣耀体验店")+SUMIFS(通讯通路门店!$W:$W,通讯通路门店!$S:$S,$G190,通讯通路门店!$J:$J,"荣耀授权专卖店")</f>
        <v>0</v>
      </c>
      <c r="BD190" s="99">
        <f>SUMIFS(通讯通路门店!$Z:$Z,通讯通路门店!$S:$S,$G190,通讯通路门店!$J:$J,"VIVO体验店")</f>
        <v>0</v>
      </c>
      <c r="BE190" s="99">
        <f>SUMIFS(通讯通路门店!$AB:$AB,通讯通路门店!$S:$S,$G190,通讯通路门店!$J:$J,"OPPO体验店")</f>
        <v>0</v>
      </c>
      <c r="BF190" s="99">
        <f>SUMIFS(通讯通路门店!$X:$X,通讯通路门店!$S:$S,$G190,通讯通路门店!$J:$J,"华为授权体验店")+SUMIFS(通讯通路门店!$AA:$AA,通讯通路门店!$S:$S,$G190,通讯通路门店!$J:$J,"华为堡垒店")</f>
        <v>0</v>
      </c>
      <c r="BG190" s="99">
        <f>SUMIFS(通讯通路门店!$Y:$Y,通讯通路门店!$S:$S,$G190,通讯通路门店!$J:$J,"小米体验店")</f>
        <v>0</v>
      </c>
      <c r="BH190" s="99">
        <f>SUMIFS(通讯通路门店!$AA:$AA,通讯通路门店!$S:$S,$G190,通讯通路门店!$J:$J,"苹果体验店")</f>
        <v>0</v>
      </c>
      <c r="BI190" s="99">
        <f>SUMIFS(通讯通路门店!$K:$K,通讯通路门店!$S:$S,$G190,通讯通路门店!$J:$J,"其他品牌专卖店")</f>
        <v>0</v>
      </c>
      <c r="BJ190" s="99">
        <f>SUMIFS(通讯通路门店!$AC:$AC,通讯通路门店!$S:$S,$G190)</f>
        <v>0</v>
      </c>
      <c r="BK190" s="99">
        <f>SUMIFS(通讯通路门店!$AD:$AD,通讯通路门店!$S:$S,$G190)</f>
        <v>0</v>
      </c>
      <c r="BL190" s="99">
        <f>SUMIFS(通讯通路门店!$AE:$AE,通讯通路门店!$S:$S,$G190)</f>
        <v>0</v>
      </c>
      <c r="BM190" s="99">
        <f>SUMIFS(通讯通路门店!$AF:$AF,通讯通路门店!$S:$S,$G190)</f>
        <v>0</v>
      </c>
      <c r="BN190" s="99">
        <f>SUMIFS(通讯通路门店!$AG:$AG,通讯通路门店!$S:$S,$G190)</f>
        <v>0</v>
      </c>
      <c r="BO190" s="99">
        <f>SUMIFS(通讯通路门店!$AH:$AH,通讯通路门店!$S:$S,$G190)</f>
        <v>0</v>
      </c>
      <c r="BP190" s="99">
        <f>SUMIFS(通讯通路门店!$AI:$AI,通讯通路门店!$S:$S,$G190)</f>
        <v>0</v>
      </c>
      <c r="BQ190" s="83"/>
    </row>
    <row r="191" spans="1:69">
      <c r="A191" s="99" t="str">
        <f>IFERROR(_xlfn.XLOOKUP($G191,通讯通路门店!$S$4:$S$993933,通讯通路门店!$A$4:$A$993933,0,0),"")</f>
        <v/>
      </c>
      <c r="B191" s="99" t="str">
        <f>IFERROR(_xlfn.XLOOKUP($G191,通讯通路门店!$S$4:$S$993933,通讯通路门店!$B$4:$B$993933,0,0),"")</f>
        <v/>
      </c>
      <c r="C191" s="99" t="str">
        <f>IFERROR(_xlfn.XLOOKUP($G191,通讯通路门店!$S$4:$S$993933,通讯通路门店!$C$4:$C$993933,0,0),"")</f>
        <v/>
      </c>
      <c r="D191" s="99" t="str">
        <f>IFERROR(_xlfn.XLOOKUP($G191,通讯通路门店!$S$4:$S$993933,通讯通路门店!$D$4:$D$993933,0,0),"")</f>
        <v/>
      </c>
      <c r="E191" s="83"/>
      <c r="F191" s="83"/>
      <c r="G191" s="101" t="e">
        <v>#N/A</v>
      </c>
      <c r="H191" s="102" t="str">
        <f>IFERROR(_xlfn.XLOOKUP($G191,通讯通路门店!$S$4:$S$993933,通讯通路门店!$R$4:$R$993933,0,0),"")</f>
        <v/>
      </c>
      <c r="I191" s="83"/>
      <c r="J191" s="83"/>
      <c r="K191" s="83"/>
      <c r="L191" s="83"/>
      <c r="M191" s="83"/>
      <c r="N191" s="83"/>
      <c r="O191" s="83"/>
      <c r="P191" s="83"/>
      <c r="Q191" s="83"/>
      <c r="R191" s="83"/>
      <c r="S191" s="83"/>
      <c r="T191" s="83"/>
      <c r="U191" s="99">
        <f>COUNTIF(通讯通路门店!$S:$S,$G191)</f>
        <v>0</v>
      </c>
      <c r="V191" s="99">
        <f>COUNTIFS(通讯通路门店!$S:$S,$G191,通讯通路门店!$J:$J,"综合卖场")</f>
        <v>0</v>
      </c>
      <c r="W191" s="99">
        <f>SUMIFS(通讯通路门店!$AJ:$AJ,通讯通路门店!$S:$S,通讯客户沙盘!$G191)</f>
        <v>0</v>
      </c>
      <c r="X191" s="99">
        <f t="shared" si="10"/>
        <v>0</v>
      </c>
      <c r="Y191" s="99">
        <f>COUNTIFS(通讯通路门店!$S:$S,$G191,通讯通路门店!$J:$J,"荣耀体验店")+COUNTIFS(通讯通路门店!$S:$S,$G191,通讯通路门店!$J:$J,"荣耀授权专卖店")</f>
        <v>0</v>
      </c>
      <c r="Z191" s="99">
        <f>COUNTIFS(通讯通路门店!$S:$S,$G191,通讯通路门店!$J:$J,"VIVO体验店")</f>
        <v>0</v>
      </c>
      <c r="AA191" s="99">
        <f>COUNTIFS(通讯通路门店!$S:$S,$G191,通讯通路门店!$J:$J,"OPPO体验店")</f>
        <v>0</v>
      </c>
      <c r="AB191" s="99">
        <f>COUNTIFS(通讯通路门店!$S:$S,$G191,通讯通路门店!$J:$J,"华为授权体验店")+COUNTIFS(通讯通路门店!$S:$S,$G191,通讯通路门店!$J:$J,"华为堡垒店")</f>
        <v>0</v>
      </c>
      <c r="AC191" s="99">
        <f>COUNTIFS(通讯通路门店!$S:$S,$G191,通讯通路门店!$J:$J,"小米体验店")</f>
        <v>0</v>
      </c>
      <c r="AD191" s="99">
        <f>COUNTIFS(通讯通路门店!$S:$S,$G191,通讯通路门店!$J:$J,"苹果体验店")</f>
        <v>0</v>
      </c>
      <c r="AE191" s="99">
        <f>COUNTIFS(通讯通路门店!$S:$S,$G191,通讯通路门店!$J:$J,"其他品牌专卖店")</f>
        <v>0</v>
      </c>
      <c r="AF191" s="99">
        <f>SUMIFS(通讯通路门店!$BI:$BI,通讯通路门店!$S:$S,$G191)</f>
        <v>0</v>
      </c>
      <c r="AG191" s="99">
        <f>SUMIFS(通讯通路门店!$BH:$BH,通讯通路门店!$S:$S,$G191)</f>
        <v>0</v>
      </c>
      <c r="AH191" s="99">
        <f t="shared" si="11"/>
        <v>0</v>
      </c>
      <c r="AI191" s="99">
        <f>SUMIFS(通讯通路门店!$BB:$BB,通讯通路门店!$S:$S,$G191)</f>
        <v>0</v>
      </c>
      <c r="AJ191" s="99">
        <f>SUMIFS(通讯通路门店!$BE:$BE,通讯通路门店!$S:$S,$G191)</f>
        <v>0</v>
      </c>
      <c r="AK191" s="99">
        <f>SUMIFS(通讯通路门店!$BG:$BG,通讯通路门店!$S:$S,$G191)</f>
        <v>0</v>
      </c>
      <c r="AL191" s="99">
        <f>SUMIFS(通讯通路门店!$BC:$BC,通讯通路门店!$S:$S,$G191)</f>
        <v>0</v>
      </c>
      <c r="AM191" s="99">
        <f>SUMIFS(通讯通路门店!$BD:$BD,通讯通路门店!$S:$S,$G191)</f>
        <v>0</v>
      </c>
      <c r="AN191" s="99">
        <f>SUMIFS(通讯通路门店!$BF:$BF,通讯通路门店!$S:$S,$G191)</f>
        <v>0</v>
      </c>
      <c r="AO191" s="99">
        <f t="shared" si="12"/>
        <v>0</v>
      </c>
      <c r="AP191" s="99">
        <f>SUMIFS(通讯通路门店!$K:$K,通讯通路门店!$S:$S,$G191)</f>
        <v>0</v>
      </c>
      <c r="AQ191" s="83"/>
      <c r="AR191" s="99">
        <f>SUMIFS(通讯通路门店!$T:$T,通讯通路门店!$S:$S,$G191)</f>
        <v>0</v>
      </c>
      <c r="AS191" s="99">
        <f>SUMIFS(通讯通路门店!$U:$U,通讯通路门店!$S:$S,$G191)</f>
        <v>0</v>
      </c>
      <c r="AT191" s="99">
        <f>SUMIFS(通讯通路门店!$V:$V,通讯通路门店!$S:$S,$G191)</f>
        <v>0</v>
      </c>
      <c r="AU191" s="99">
        <f>SUMIFS(通讯通路门店!$W:$W,通讯通路门店!$S:$S,$G191)</f>
        <v>0</v>
      </c>
      <c r="AV191" s="99">
        <f>SUMIFS(通讯通路门店!$Z:$Z,通讯通路门店!$S:$S,$G191)</f>
        <v>0</v>
      </c>
      <c r="AW191" s="99">
        <f>SUMIFS(通讯通路门店!$AB:$AB,通讯通路门店!$S:$S,$G191)</f>
        <v>0</v>
      </c>
      <c r="AX191" s="99">
        <f>SUMIFS(通讯通路门店!$X:$X,通讯通路门店!$S:$S,$G191)</f>
        <v>0</v>
      </c>
      <c r="AY191" s="99">
        <f>SUMIFS(通讯通路门店!$Y:$Y,通讯通路门店!$S:$S,$G191)</f>
        <v>0</v>
      </c>
      <c r="AZ191" s="99">
        <f>SUMIFS(通讯通路门店!$AA:$AA,通讯通路门店!$S:$S,$G191)</f>
        <v>0</v>
      </c>
      <c r="BA191" s="99">
        <f t="shared" si="13"/>
        <v>0</v>
      </c>
      <c r="BB191" s="99">
        <f t="shared" si="14"/>
        <v>0</v>
      </c>
      <c r="BC191" s="99">
        <f>SUMIFS(通讯通路门店!$W:$W,通讯通路门店!$S:$S,$G191,通讯通路门店!$J:$J,"荣耀体验店")+SUMIFS(通讯通路门店!$W:$W,通讯通路门店!$S:$S,$G191,通讯通路门店!$J:$J,"荣耀授权专卖店")</f>
        <v>0</v>
      </c>
      <c r="BD191" s="99">
        <f>SUMIFS(通讯通路门店!$Z:$Z,通讯通路门店!$S:$S,$G191,通讯通路门店!$J:$J,"VIVO体验店")</f>
        <v>0</v>
      </c>
      <c r="BE191" s="99">
        <f>SUMIFS(通讯通路门店!$AB:$AB,通讯通路门店!$S:$S,$G191,通讯通路门店!$J:$J,"OPPO体验店")</f>
        <v>0</v>
      </c>
      <c r="BF191" s="99">
        <f>SUMIFS(通讯通路门店!$X:$X,通讯通路门店!$S:$S,$G191,通讯通路门店!$J:$J,"华为授权体验店")+SUMIFS(通讯通路门店!$AA:$AA,通讯通路门店!$S:$S,$G191,通讯通路门店!$J:$J,"华为堡垒店")</f>
        <v>0</v>
      </c>
      <c r="BG191" s="99">
        <f>SUMIFS(通讯通路门店!$Y:$Y,通讯通路门店!$S:$S,$G191,通讯通路门店!$J:$J,"小米体验店")</f>
        <v>0</v>
      </c>
      <c r="BH191" s="99">
        <f>SUMIFS(通讯通路门店!$AA:$AA,通讯通路门店!$S:$S,$G191,通讯通路门店!$J:$J,"苹果体验店")</f>
        <v>0</v>
      </c>
      <c r="BI191" s="99">
        <f>SUMIFS(通讯通路门店!$K:$K,通讯通路门店!$S:$S,$G191,通讯通路门店!$J:$J,"其他品牌专卖店")</f>
        <v>0</v>
      </c>
      <c r="BJ191" s="99">
        <f>SUMIFS(通讯通路门店!$AC:$AC,通讯通路门店!$S:$S,$G191)</f>
        <v>0</v>
      </c>
      <c r="BK191" s="99">
        <f>SUMIFS(通讯通路门店!$AD:$AD,通讯通路门店!$S:$S,$G191)</f>
        <v>0</v>
      </c>
      <c r="BL191" s="99">
        <f>SUMIFS(通讯通路门店!$AE:$AE,通讯通路门店!$S:$S,$G191)</f>
        <v>0</v>
      </c>
      <c r="BM191" s="99">
        <f>SUMIFS(通讯通路门店!$AF:$AF,通讯通路门店!$S:$S,$G191)</f>
        <v>0</v>
      </c>
      <c r="BN191" s="99">
        <f>SUMIFS(通讯通路门店!$AG:$AG,通讯通路门店!$S:$S,$G191)</f>
        <v>0</v>
      </c>
      <c r="BO191" s="99">
        <f>SUMIFS(通讯通路门店!$AH:$AH,通讯通路门店!$S:$S,$G191)</f>
        <v>0</v>
      </c>
      <c r="BP191" s="99">
        <f>SUMIFS(通讯通路门店!$AI:$AI,通讯通路门店!$S:$S,$G191)</f>
        <v>0</v>
      </c>
      <c r="BQ191" s="83"/>
    </row>
    <row r="192" spans="1:69">
      <c r="A192" s="99" t="str">
        <f>IFERROR(_xlfn.XLOOKUP($G192,通讯通路门店!$S$4:$S$993933,通讯通路门店!$A$4:$A$993933,0,0),"")</f>
        <v/>
      </c>
      <c r="B192" s="99" t="str">
        <f>IFERROR(_xlfn.XLOOKUP($G192,通讯通路门店!$S$4:$S$993933,通讯通路门店!$B$4:$B$993933,0,0),"")</f>
        <v/>
      </c>
      <c r="C192" s="99" t="str">
        <f>IFERROR(_xlfn.XLOOKUP($G192,通讯通路门店!$S$4:$S$993933,通讯通路门店!$C$4:$C$993933,0,0),"")</f>
        <v/>
      </c>
      <c r="D192" s="99" t="str">
        <f>IFERROR(_xlfn.XLOOKUP($G192,通讯通路门店!$S$4:$S$993933,通讯通路门店!$D$4:$D$993933,0,0),"")</f>
        <v/>
      </c>
      <c r="E192" s="83"/>
      <c r="F192" s="83"/>
      <c r="G192" s="101" t="e">
        <v>#N/A</v>
      </c>
      <c r="H192" s="102" t="str">
        <f>IFERROR(_xlfn.XLOOKUP($G192,通讯通路门店!$S$4:$S$993933,通讯通路门店!$R$4:$R$993933,0,0),"")</f>
        <v/>
      </c>
      <c r="I192" s="83"/>
      <c r="J192" s="83"/>
      <c r="K192" s="83"/>
      <c r="L192" s="83"/>
      <c r="M192" s="83"/>
      <c r="N192" s="83"/>
      <c r="O192" s="83"/>
      <c r="P192" s="83"/>
      <c r="Q192" s="83"/>
      <c r="R192" s="83"/>
      <c r="S192" s="83"/>
      <c r="T192" s="83"/>
      <c r="U192" s="99">
        <f>COUNTIF(通讯通路门店!$S:$S,$G192)</f>
        <v>0</v>
      </c>
      <c r="V192" s="99">
        <f>COUNTIFS(通讯通路门店!$S:$S,$G192,通讯通路门店!$J:$J,"综合卖场")</f>
        <v>0</v>
      </c>
      <c r="W192" s="99">
        <f>SUMIFS(通讯通路门店!$AJ:$AJ,通讯通路门店!$S:$S,通讯客户沙盘!$G192)</f>
        <v>0</v>
      </c>
      <c r="X192" s="99">
        <f t="shared" si="10"/>
        <v>0</v>
      </c>
      <c r="Y192" s="99">
        <f>COUNTIFS(通讯通路门店!$S:$S,$G192,通讯通路门店!$J:$J,"荣耀体验店")+COUNTIFS(通讯通路门店!$S:$S,$G192,通讯通路门店!$J:$J,"荣耀授权专卖店")</f>
        <v>0</v>
      </c>
      <c r="Z192" s="99">
        <f>COUNTIFS(通讯通路门店!$S:$S,$G192,通讯通路门店!$J:$J,"VIVO体验店")</f>
        <v>0</v>
      </c>
      <c r="AA192" s="99">
        <f>COUNTIFS(通讯通路门店!$S:$S,$G192,通讯通路门店!$J:$J,"OPPO体验店")</f>
        <v>0</v>
      </c>
      <c r="AB192" s="99">
        <f>COUNTIFS(通讯通路门店!$S:$S,$G192,通讯通路门店!$J:$J,"华为授权体验店")+COUNTIFS(通讯通路门店!$S:$S,$G192,通讯通路门店!$J:$J,"华为堡垒店")</f>
        <v>0</v>
      </c>
      <c r="AC192" s="99">
        <f>COUNTIFS(通讯通路门店!$S:$S,$G192,通讯通路门店!$J:$J,"小米体验店")</f>
        <v>0</v>
      </c>
      <c r="AD192" s="99">
        <f>COUNTIFS(通讯通路门店!$S:$S,$G192,通讯通路门店!$J:$J,"苹果体验店")</f>
        <v>0</v>
      </c>
      <c r="AE192" s="99">
        <f>COUNTIFS(通讯通路门店!$S:$S,$G192,通讯通路门店!$J:$J,"其他品牌专卖店")</f>
        <v>0</v>
      </c>
      <c r="AF192" s="99">
        <f>SUMIFS(通讯通路门店!$BI:$BI,通讯通路门店!$S:$S,$G192)</f>
        <v>0</v>
      </c>
      <c r="AG192" s="99">
        <f>SUMIFS(通讯通路门店!$BH:$BH,通讯通路门店!$S:$S,$G192)</f>
        <v>0</v>
      </c>
      <c r="AH192" s="99">
        <f t="shared" si="11"/>
        <v>0</v>
      </c>
      <c r="AI192" s="99">
        <f>SUMIFS(通讯通路门店!$BB:$BB,通讯通路门店!$S:$S,$G192)</f>
        <v>0</v>
      </c>
      <c r="AJ192" s="99">
        <f>SUMIFS(通讯通路门店!$BE:$BE,通讯通路门店!$S:$S,$G192)</f>
        <v>0</v>
      </c>
      <c r="AK192" s="99">
        <f>SUMIFS(通讯通路门店!$BG:$BG,通讯通路门店!$S:$S,$G192)</f>
        <v>0</v>
      </c>
      <c r="AL192" s="99">
        <f>SUMIFS(通讯通路门店!$BC:$BC,通讯通路门店!$S:$S,$G192)</f>
        <v>0</v>
      </c>
      <c r="AM192" s="99">
        <f>SUMIFS(通讯通路门店!$BD:$BD,通讯通路门店!$S:$S,$G192)</f>
        <v>0</v>
      </c>
      <c r="AN192" s="99">
        <f>SUMIFS(通讯通路门店!$BF:$BF,通讯通路门店!$S:$S,$G192)</f>
        <v>0</v>
      </c>
      <c r="AO192" s="99">
        <f t="shared" si="12"/>
        <v>0</v>
      </c>
      <c r="AP192" s="99">
        <f>SUMIFS(通讯通路门店!$K:$K,通讯通路门店!$S:$S,$G192)</f>
        <v>0</v>
      </c>
      <c r="AQ192" s="83"/>
      <c r="AR192" s="99">
        <f>SUMIFS(通讯通路门店!$T:$T,通讯通路门店!$S:$S,$G192)</f>
        <v>0</v>
      </c>
      <c r="AS192" s="99">
        <f>SUMIFS(通讯通路门店!$U:$U,通讯通路门店!$S:$S,$G192)</f>
        <v>0</v>
      </c>
      <c r="AT192" s="99">
        <f>SUMIFS(通讯通路门店!$V:$V,通讯通路门店!$S:$S,$G192)</f>
        <v>0</v>
      </c>
      <c r="AU192" s="99">
        <f>SUMIFS(通讯通路门店!$W:$W,通讯通路门店!$S:$S,$G192)</f>
        <v>0</v>
      </c>
      <c r="AV192" s="99">
        <f>SUMIFS(通讯通路门店!$Z:$Z,通讯通路门店!$S:$S,$G192)</f>
        <v>0</v>
      </c>
      <c r="AW192" s="99">
        <f>SUMIFS(通讯通路门店!$AB:$AB,通讯通路门店!$S:$S,$G192)</f>
        <v>0</v>
      </c>
      <c r="AX192" s="99">
        <f>SUMIFS(通讯通路门店!$X:$X,通讯通路门店!$S:$S,$G192)</f>
        <v>0</v>
      </c>
      <c r="AY192" s="99">
        <f>SUMIFS(通讯通路门店!$Y:$Y,通讯通路门店!$S:$S,$G192)</f>
        <v>0</v>
      </c>
      <c r="AZ192" s="99">
        <f>SUMIFS(通讯通路门店!$AA:$AA,通讯通路门店!$S:$S,$G192)</f>
        <v>0</v>
      </c>
      <c r="BA192" s="99">
        <f t="shared" si="13"/>
        <v>0</v>
      </c>
      <c r="BB192" s="99">
        <f t="shared" si="14"/>
        <v>0</v>
      </c>
      <c r="BC192" s="99">
        <f>SUMIFS(通讯通路门店!$W:$W,通讯通路门店!$S:$S,$G192,通讯通路门店!$J:$J,"荣耀体验店")+SUMIFS(通讯通路门店!$W:$W,通讯通路门店!$S:$S,$G192,通讯通路门店!$J:$J,"荣耀授权专卖店")</f>
        <v>0</v>
      </c>
      <c r="BD192" s="99">
        <f>SUMIFS(通讯通路门店!$Z:$Z,通讯通路门店!$S:$S,$G192,通讯通路门店!$J:$J,"VIVO体验店")</f>
        <v>0</v>
      </c>
      <c r="BE192" s="99">
        <f>SUMIFS(通讯通路门店!$AB:$AB,通讯通路门店!$S:$S,$G192,通讯通路门店!$J:$J,"OPPO体验店")</f>
        <v>0</v>
      </c>
      <c r="BF192" s="99">
        <f>SUMIFS(通讯通路门店!$X:$X,通讯通路门店!$S:$S,$G192,通讯通路门店!$J:$J,"华为授权体验店")+SUMIFS(通讯通路门店!$AA:$AA,通讯通路门店!$S:$S,$G192,通讯通路门店!$J:$J,"华为堡垒店")</f>
        <v>0</v>
      </c>
      <c r="BG192" s="99">
        <f>SUMIFS(通讯通路门店!$Y:$Y,通讯通路门店!$S:$S,$G192,通讯通路门店!$J:$J,"小米体验店")</f>
        <v>0</v>
      </c>
      <c r="BH192" s="99">
        <f>SUMIFS(通讯通路门店!$AA:$AA,通讯通路门店!$S:$S,$G192,通讯通路门店!$J:$J,"苹果体验店")</f>
        <v>0</v>
      </c>
      <c r="BI192" s="99">
        <f>SUMIFS(通讯通路门店!$K:$K,通讯通路门店!$S:$S,$G192,通讯通路门店!$J:$J,"其他品牌专卖店")</f>
        <v>0</v>
      </c>
      <c r="BJ192" s="99">
        <f>SUMIFS(通讯通路门店!$AC:$AC,通讯通路门店!$S:$S,$G192)</f>
        <v>0</v>
      </c>
      <c r="BK192" s="99">
        <f>SUMIFS(通讯通路门店!$AD:$AD,通讯通路门店!$S:$S,$G192)</f>
        <v>0</v>
      </c>
      <c r="BL192" s="99">
        <f>SUMIFS(通讯通路门店!$AE:$AE,通讯通路门店!$S:$S,$G192)</f>
        <v>0</v>
      </c>
      <c r="BM192" s="99">
        <f>SUMIFS(通讯通路门店!$AF:$AF,通讯通路门店!$S:$S,$G192)</f>
        <v>0</v>
      </c>
      <c r="BN192" s="99">
        <f>SUMIFS(通讯通路门店!$AG:$AG,通讯通路门店!$S:$S,$G192)</f>
        <v>0</v>
      </c>
      <c r="BO192" s="99">
        <f>SUMIFS(通讯通路门店!$AH:$AH,通讯通路门店!$S:$S,$G192)</f>
        <v>0</v>
      </c>
      <c r="BP192" s="99">
        <f>SUMIFS(通讯通路门店!$AI:$AI,通讯通路门店!$S:$S,$G192)</f>
        <v>0</v>
      </c>
      <c r="BQ192" s="83"/>
    </row>
    <row r="193" spans="1:69">
      <c r="A193" s="99" t="str">
        <f>IFERROR(_xlfn.XLOOKUP($G193,通讯通路门店!$S$4:$S$993933,通讯通路门店!$A$4:$A$993933,0,0),"")</f>
        <v/>
      </c>
      <c r="B193" s="99" t="str">
        <f>IFERROR(_xlfn.XLOOKUP($G193,通讯通路门店!$S$4:$S$993933,通讯通路门店!$B$4:$B$993933,0,0),"")</f>
        <v/>
      </c>
      <c r="C193" s="99" t="str">
        <f>IFERROR(_xlfn.XLOOKUP($G193,通讯通路门店!$S$4:$S$993933,通讯通路门店!$C$4:$C$993933,0,0),"")</f>
        <v/>
      </c>
      <c r="D193" s="99" t="str">
        <f>IFERROR(_xlfn.XLOOKUP($G193,通讯通路门店!$S$4:$S$993933,通讯通路门店!$D$4:$D$993933,0,0),"")</f>
        <v/>
      </c>
      <c r="E193" s="83"/>
      <c r="F193" s="83"/>
      <c r="G193" s="101" t="e">
        <v>#N/A</v>
      </c>
      <c r="H193" s="102" t="str">
        <f>IFERROR(_xlfn.XLOOKUP($G193,通讯通路门店!$S$4:$S$993933,通讯通路门店!$R$4:$R$993933,0,0),"")</f>
        <v/>
      </c>
      <c r="I193" s="83"/>
      <c r="J193" s="83"/>
      <c r="K193" s="83"/>
      <c r="L193" s="83"/>
      <c r="M193" s="83"/>
      <c r="N193" s="83"/>
      <c r="O193" s="83"/>
      <c r="P193" s="83"/>
      <c r="Q193" s="83"/>
      <c r="R193" s="83"/>
      <c r="S193" s="83"/>
      <c r="T193" s="83"/>
      <c r="U193" s="99">
        <f>COUNTIF(通讯通路门店!$S:$S,$G193)</f>
        <v>0</v>
      </c>
      <c r="V193" s="99">
        <f>COUNTIFS(通讯通路门店!$S:$S,$G193,通讯通路门店!$J:$J,"综合卖场")</f>
        <v>0</v>
      </c>
      <c r="W193" s="99">
        <f>SUMIFS(通讯通路门店!$AJ:$AJ,通讯通路门店!$S:$S,通讯客户沙盘!$G193)</f>
        <v>0</v>
      </c>
      <c r="X193" s="99">
        <f t="shared" si="10"/>
        <v>0</v>
      </c>
      <c r="Y193" s="99">
        <f>COUNTIFS(通讯通路门店!$S:$S,$G193,通讯通路门店!$J:$J,"荣耀体验店")+COUNTIFS(通讯通路门店!$S:$S,$G193,通讯通路门店!$J:$J,"荣耀授权专卖店")</f>
        <v>0</v>
      </c>
      <c r="Z193" s="99">
        <f>COUNTIFS(通讯通路门店!$S:$S,$G193,通讯通路门店!$J:$J,"VIVO体验店")</f>
        <v>0</v>
      </c>
      <c r="AA193" s="99">
        <f>COUNTIFS(通讯通路门店!$S:$S,$G193,通讯通路门店!$J:$J,"OPPO体验店")</f>
        <v>0</v>
      </c>
      <c r="AB193" s="99">
        <f>COUNTIFS(通讯通路门店!$S:$S,$G193,通讯通路门店!$J:$J,"华为授权体验店")+COUNTIFS(通讯通路门店!$S:$S,$G193,通讯通路门店!$J:$J,"华为堡垒店")</f>
        <v>0</v>
      </c>
      <c r="AC193" s="99">
        <f>COUNTIFS(通讯通路门店!$S:$S,$G193,通讯通路门店!$J:$J,"小米体验店")</f>
        <v>0</v>
      </c>
      <c r="AD193" s="99">
        <f>COUNTIFS(通讯通路门店!$S:$S,$G193,通讯通路门店!$J:$J,"苹果体验店")</f>
        <v>0</v>
      </c>
      <c r="AE193" s="99">
        <f>COUNTIFS(通讯通路门店!$S:$S,$G193,通讯通路门店!$J:$J,"其他品牌专卖店")</f>
        <v>0</v>
      </c>
      <c r="AF193" s="99">
        <f>SUMIFS(通讯通路门店!$BI:$BI,通讯通路门店!$S:$S,$G193)</f>
        <v>0</v>
      </c>
      <c r="AG193" s="99">
        <f>SUMIFS(通讯通路门店!$BH:$BH,通讯通路门店!$S:$S,$G193)</f>
        <v>0</v>
      </c>
      <c r="AH193" s="99">
        <f t="shared" si="11"/>
        <v>0</v>
      </c>
      <c r="AI193" s="99">
        <f>SUMIFS(通讯通路门店!$BB:$BB,通讯通路门店!$S:$S,$G193)</f>
        <v>0</v>
      </c>
      <c r="AJ193" s="99">
        <f>SUMIFS(通讯通路门店!$BE:$BE,通讯通路门店!$S:$S,$G193)</f>
        <v>0</v>
      </c>
      <c r="AK193" s="99">
        <f>SUMIFS(通讯通路门店!$BG:$BG,通讯通路门店!$S:$S,$G193)</f>
        <v>0</v>
      </c>
      <c r="AL193" s="99">
        <f>SUMIFS(通讯通路门店!$BC:$BC,通讯通路门店!$S:$S,$G193)</f>
        <v>0</v>
      </c>
      <c r="AM193" s="99">
        <f>SUMIFS(通讯通路门店!$BD:$BD,通讯通路门店!$S:$S,$G193)</f>
        <v>0</v>
      </c>
      <c r="AN193" s="99">
        <f>SUMIFS(通讯通路门店!$BF:$BF,通讯通路门店!$S:$S,$G193)</f>
        <v>0</v>
      </c>
      <c r="AO193" s="99">
        <f t="shared" si="12"/>
        <v>0</v>
      </c>
      <c r="AP193" s="99">
        <f>SUMIFS(通讯通路门店!$K:$K,通讯通路门店!$S:$S,$G193)</f>
        <v>0</v>
      </c>
      <c r="AQ193" s="83"/>
      <c r="AR193" s="99">
        <f>SUMIFS(通讯通路门店!$T:$T,通讯通路门店!$S:$S,$G193)</f>
        <v>0</v>
      </c>
      <c r="AS193" s="99">
        <f>SUMIFS(通讯通路门店!$U:$U,通讯通路门店!$S:$S,$G193)</f>
        <v>0</v>
      </c>
      <c r="AT193" s="99">
        <f>SUMIFS(通讯通路门店!$V:$V,通讯通路门店!$S:$S,$G193)</f>
        <v>0</v>
      </c>
      <c r="AU193" s="99">
        <f>SUMIFS(通讯通路门店!$W:$W,通讯通路门店!$S:$S,$G193)</f>
        <v>0</v>
      </c>
      <c r="AV193" s="99">
        <f>SUMIFS(通讯通路门店!$Z:$Z,通讯通路门店!$S:$S,$G193)</f>
        <v>0</v>
      </c>
      <c r="AW193" s="99">
        <f>SUMIFS(通讯通路门店!$AB:$AB,通讯通路门店!$S:$S,$G193)</f>
        <v>0</v>
      </c>
      <c r="AX193" s="99">
        <f>SUMIFS(通讯通路门店!$X:$X,通讯通路门店!$S:$S,$G193)</f>
        <v>0</v>
      </c>
      <c r="AY193" s="99">
        <f>SUMIFS(通讯通路门店!$Y:$Y,通讯通路门店!$S:$S,$G193)</f>
        <v>0</v>
      </c>
      <c r="AZ193" s="99">
        <f>SUMIFS(通讯通路门店!$AA:$AA,通讯通路门店!$S:$S,$G193)</f>
        <v>0</v>
      </c>
      <c r="BA193" s="99">
        <f t="shared" si="13"/>
        <v>0</v>
      </c>
      <c r="BB193" s="99">
        <f t="shared" si="14"/>
        <v>0</v>
      </c>
      <c r="BC193" s="99">
        <f>SUMIFS(通讯通路门店!$W:$W,通讯通路门店!$S:$S,$G193,通讯通路门店!$J:$J,"荣耀体验店")+SUMIFS(通讯通路门店!$W:$W,通讯通路门店!$S:$S,$G193,通讯通路门店!$J:$J,"荣耀授权专卖店")</f>
        <v>0</v>
      </c>
      <c r="BD193" s="99">
        <f>SUMIFS(通讯通路门店!$Z:$Z,通讯通路门店!$S:$S,$G193,通讯通路门店!$J:$J,"VIVO体验店")</f>
        <v>0</v>
      </c>
      <c r="BE193" s="99">
        <f>SUMIFS(通讯通路门店!$AB:$AB,通讯通路门店!$S:$S,$G193,通讯通路门店!$J:$J,"OPPO体验店")</f>
        <v>0</v>
      </c>
      <c r="BF193" s="99">
        <f>SUMIFS(通讯通路门店!$X:$X,通讯通路门店!$S:$S,$G193,通讯通路门店!$J:$J,"华为授权体验店")+SUMIFS(通讯通路门店!$AA:$AA,通讯通路门店!$S:$S,$G193,通讯通路门店!$J:$J,"华为堡垒店")</f>
        <v>0</v>
      </c>
      <c r="BG193" s="99">
        <f>SUMIFS(通讯通路门店!$Y:$Y,通讯通路门店!$S:$S,$G193,通讯通路门店!$J:$J,"小米体验店")</f>
        <v>0</v>
      </c>
      <c r="BH193" s="99">
        <f>SUMIFS(通讯通路门店!$AA:$AA,通讯通路门店!$S:$S,$G193,通讯通路门店!$J:$J,"苹果体验店")</f>
        <v>0</v>
      </c>
      <c r="BI193" s="99">
        <f>SUMIFS(通讯通路门店!$K:$K,通讯通路门店!$S:$S,$G193,通讯通路门店!$J:$J,"其他品牌专卖店")</f>
        <v>0</v>
      </c>
      <c r="BJ193" s="99">
        <f>SUMIFS(通讯通路门店!$AC:$AC,通讯通路门店!$S:$S,$G193)</f>
        <v>0</v>
      </c>
      <c r="BK193" s="99">
        <f>SUMIFS(通讯通路门店!$AD:$AD,通讯通路门店!$S:$S,$G193)</f>
        <v>0</v>
      </c>
      <c r="BL193" s="99">
        <f>SUMIFS(通讯通路门店!$AE:$AE,通讯通路门店!$S:$S,$G193)</f>
        <v>0</v>
      </c>
      <c r="BM193" s="99">
        <f>SUMIFS(通讯通路门店!$AF:$AF,通讯通路门店!$S:$S,$G193)</f>
        <v>0</v>
      </c>
      <c r="BN193" s="99">
        <f>SUMIFS(通讯通路门店!$AG:$AG,通讯通路门店!$S:$S,$G193)</f>
        <v>0</v>
      </c>
      <c r="BO193" s="99">
        <f>SUMIFS(通讯通路门店!$AH:$AH,通讯通路门店!$S:$S,$G193)</f>
        <v>0</v>
      </c>
      <c r="BP193" s="99">
        <f>SUMIFS(通讯通路门店!$AI:$AI,通讯通路门店!$S:$S,$G193)</f>
        <v>0</v>
      </c>
      <c r="BQ193" s="83"/>
    </row>
    <row r="194" spans="1:69">
      <c r="A194" s="99" t="str">
        <f>IFERROR(_xlfn.XLOOKUP($G194,通讯通路门店!$S$4:$S$993933,通讯通路门店!$A$4:$A$993933,0,0),"")</f>
        <v/>
      </c>
      <c r="B194" s="99" t="str">
        <f>IFERROR(_xlfn.XLOOKUP($G194,通讯通路门店!$S$4:$S$993933,通讯通路门店!$B$4:$B$993933,0,0),"")</f>
        <v/>
      </c>
      <c r="C194" s="99" t="str">
        <f>IFERROR(_xlfn.XLOOKUP($G194,通讯通路门店!$S$4:$S$993933,通讯通路门店!$C$4:$C$993933,0,0),"")</f>
        <v/>
      </c>
      <c r="D194" s="99" t="str">
        <f>IFERROR(_xlfn.XLOOKUP($G194,通讯通路门店!$S$4:$S$993933,通讯通路门店!$D$4:$D$993933,0,0),"")</f>
        <v/>
      </c>
      <c r="E194" s="83"/>
      <c r="F194" s="83"/>
      <c r="G194" s="101" t="e">
        <v>#N/A</v>
      </c>
      <c r="H194" s="102" t="str">
        <f>IFERROR(_xlfn.XLOOKUP($G194,通讯通路门店!$S$4:$S$993933,通讯通路门店!$R$4:$R$993933,0,0),"")</f>
        <v/>
      </c>
      <c r="I194" s="83"/>
      <c r="J194" s="83"/>
      <c r="K194" s="83"/>
      <c r="L194" s="83"/>
      <c r="M194" s="83"/>
      <c r="N194" s="83"/>
      <c r="O194" s="83"/>
      <c r="P194" s="83"/>
      <c r="Q194" s="83"/>
      <c r="R194" s="83"/>
      <c r="S194" s="83"/>
      <c r="T194" s="83"/>
      <c r="U194" s="99">
        <f>COUNTIF(通讯通路门店!$S:$S,$G194)</f>
        <v>0</v>
      </c>
      <c r="V194" s="99">
        <f>COUNTIFS(通讯通路门店!$S:$S,$G194,通讯通路门店!$J:$J,"综合卖场")</f>
        <v>0</v>
      </c>
      <c r="W194" s="99">
        <f>SUMIFS(通讯通路门店!$AJ:$AJ,通讯通路门店!$S:$S,通讯客户沙盘!$G194)</f>
        <v>0</v>
      </c>
      <c r="X194" s="99">
        <f t="shared" si="10"/>
        <v>0</v>
      </c>
      <c r="Y194" s="99">
        <f>COUNTIFS(通讯通路门店!$S:$S,$G194,通讯通路门店!$J:$J,"荣耀体验店")+COUNTIFS(通讯通路门店!$S:$S,$G194,通讯通路门店!$J:$J,"荣耀授权专卖店")</f>
        <v>0</v>
      </c>
      <c r="Z194" s="99">
        <f>COUNTIFS(通讯通路门店!$S:$S,$G194,通讯通路门店!$J:$J,"VIVO体验店")</f>
        <v>0</v>
      </c>
      <c r="AA194" s="99">
        <f>COUNTIFS(通讯通路门店!$S:$S,$G194,通讯通路门店!$J:$J,"OPPO体验店")</f>
        <v>0</v>
      </c>
      <c r="AB194" s="99">
        <f>COUNTIFS(通讯通路门店!$S:$S,$G194,通讯通路门店!$J:$J,"华为授权体验店")+COUNTIFS(通讯通路门店!$S:$S,$G194,通讯通路门店!$J:$J,"华为堡垒店")</f>
        <v>0</v>
      </c>
      <c r="AC194" s="99">
        <f>COUNTIFS(通讯通路门店!$S:$S,$G194,通讯通路门店!$J:$J,"小米体验店")</f>
        <v>0</v>
      </c>
      <c r="AD194" s="99">
        <f>COUNTIFS(通讯通路门店!$S:$S,$G194,通讯通路门店!$J:$J,"苹果体验店")</f>
        <v>0</v>
      </c>
      <c r="AE194" s="99">
        <f>COUNTIFS(通讯通路门店!$S:$S,$G194,通讯通路门店!$J:$J,"其他品牌专卖店")</f>
        <v>0</v>
      </c>
      <c r="AF194" s="99">
        <f>SUMIFS(通讯通路门店!$BI:$BI,通讯通路门店!$S:$S,$G194)</f>
        <v>0</v>
      </c>
      <c r="AG194" s="99">
        <f>SUMIFS(通讯通路门店!$BH:$BH,通讯通路门店!$S:$S,$G194)</f>
        <v>0</v>
      </c>
      <c r="AH194" s="99">
        <f t="shared" si="11"/>
        <v>0</v>
      </c>
      <c r="AI194" s="99">
        <f>SUMIFS(通讯通路门店!$BB:$BB,通讯通路门店!$S:$S,$G194)</f>
        <v>0</v>
      </c>
      <c r="AJ194" s="99">
        <f>SUMIFS(通讯通路门店!$BE:$BE,通讯通路门店!$S:$S,$G194)</f>
        <v>0</v>
      </c>
      <c r="AK194" s="99">
        <f>SUMIFS(通讯通路门店!$BG:$BG,通讯通路门店!$S:$S,$G194)</f>
        <v>0</v>
      </c>
      <c r="AL194" s="99">
        <f>SUMIFS(通讯通路门店!$BC:$BC,通讯通路门店!$S:$S,$G194)</f>
        <v>0</v>
      </c>
      <c r="AM194" s="99">
        <f>SUMIFS(通讯通路门店!$BD:$BD,通讯通路门店!$S:$S,$G194)</f>
        <v>0</v>
      </c>
      <c r="AN194" s="99">
        <f>SUMIFS(通讯通路门店!$BF:$BF,通讯通路门店!$S:$S,$G194)</f>
        <v>0</v>
      </c>
      <c r="AO194" s="99">
        <f t="shared" si="12"/>
        <v>0</v>
      </c>
      <c r="AP194" s="99">
        <f>SUMIFS(通讯通路门店!$K:$K,通讯通路门店!$S:$S,$G194)</f>
        <v>0</v>
      </c>
      <c r="AQ194" s="83"/>
      <c r="AR194" s="99">
        <f>SUMIFS(通讯通路门店!$T:$T,通讯通路门店!$S:$S,$G194)</f>
        <v>0</v>
      </c>
      <c r="AS194" s="99">
        <f>SUMIFS(通讯通路门店!$U:$U,通讯通路门店!$S:$S,$G194)</f>
        <v>0</v>
      </c>
      <c r="AT194" s="99">
        <f>SUMIFS(通讯通路门店!$V:$V,通讯通路门店!$S:$S,$G194)</f>
        <v>0</v>
      </c>
      <c r="AU194" s="99">
        <f>SUMIFS(通讯通路门店!$W:$W,通讯通路门店!$S:$S,$G194)</f>
        <v>0</v>
      </c>
      <c r="AV194" s="99">
        <f>SUMIFS(通讯通路门店!$Z:$Z,通讯通路门店!$S:$S,$G194)</f>
        <v>0</v>
      </c>
      <c r="AW194" s="99">
        <f>SUMIFS(通讯通路门店!$AB:$AB,通讯通路门店!$S:$S,$G194)</f>
        <v>0</v>
      </c>
      <c r="AX194" s="99">
        <f>SUMIFS(通讯通路门店!$X:$X,通讯通路门店!$S:$S,$G194)</f>
        <v>0</v>
      </c>
      <c r="AY194" s="99">
        <f>SUMIFS(通讯通路门店!$Y:$Y,通讯通路门店!$S:$S,$G194)</f>
        <v>0</v>
      </c>
      <c r="AZ194" s="99">
        <f>SUMIFS(通讯通路门店!$AA:$AA,通讯通路门店!$S:$S,$G194)</f>
        <v>0</v>
      </c>
      <c r="BA194" s="99">
        <f t="shared" si="13"/>
        <v>0</v>
      </c>
      <c r="BB194" s="99">
        <f t="shared" si="14"/>
        <v>0</v>
      </c>
      <c r="BC194" s="99">
        <f>SUMIFS(通讯通路门店!$W:$W,通讯通路门店!$S:$S,$G194,通讯通路门店!$J:$J,"荣耀体验店")+SUMIFS(通讯通路门店!$W:$W,通讯通路门店!$S:$S,$G194,通讯通路门店!$J:$J,"荣耀授权专卖店")</f>
        <v>0</v>
      </c>
      <c r="BD194" s="99">
        <f>SUMIFS(通讯通路门店!$Z:$Z,通讯通路门店!$S:$S,$G194,通讯通路门店!$J:$J,"VIVO体验店")</f>
        <v>0</v>
      </c>
      <c r="BE194" s="99">
        <f>SUMIFS(通讯通路门店!$AB:$AB,通讯通路门店!$S:$S,$G194,通讯通路门店!$J:$J,"OPPO体验店")</f>
        <v>0</v>
      </c>
      <c r="BF194" s="99">
        <f>SUMIFS(通讯通路门店!$X:$X,通讯通路门店!$S:$S,$G194,通讯通路门店!$J:$J,"华为授权体验店")+SUMIFS(通讯通路门店!$AA:$AA,通讯通路门店!$S:$S,$G194,通讯通路门店!$J:$J,"华为堡垒店")</f>
        <v>0</v>
      </c>
      <c r="BG194" s="99">
        <f>SUMIFS(通讯通路门店!$Y:$Y,通讯通路门店!$S:$S,$G194,通讯通路门店!$J:$J,"小米体验店")</f>
        <v>0</v>
      </c>
      <c r="BH194" s="99">
        <f>SUMIFS(通讯通路门店!$AA:$AA,通讯通路门店!$S:$S,$G194,通讯通路门店!$J:$J,"苹果体验店")</f>
        <v>0</v>
      </c>
      <c r="BI194" s="99">
        <f>SUMIFS(通讯通路门店!$K:$K,通讯通路门店!$S:$S,$G194,通讯通路门店!$J:$J,"其他品牌专卖店")</f>
        <v>0</v>
      </c>
      <c r="BJ194" s="99">
        <f>SUMIFS(通讯通路门店!$AC:$AC,通讯通路门店!$S:$S,$G194)</f>
        <v>0</v>
      </c>
      <c r="BK194" s="99">
        <f>SUMIFS(通讯通路门店!$AD:$AD,通讯通路门店!$S:$S,$G194)</f>
        <v>0</v>
      </c>
      <c r="BL194" s="99">
        <f>SUMIFS(通讯通路门店!$AE:$AE,通讯通路门店!$S:$S,$G194)</f>
        <v>0</v>
      </c>
      <c r="BM194" s="99">
        <f>SUMIFS(通讯通路门店!$AF:$AF,通讯通路门店!$S:$S,$G194)</f>
        <v>0</v>
      </c>
      <c r="BN194" s="99">
        <f>SUMIFS(通讯通路门店!$AG:$AG,通讯通路门店!$S:$S,$G194)</f>
        <v>0</v>
      </c>
      <c r="BO194" s="99">
        <f>SUMIFS(通讯通路门店!$AH:$AH,通讯通路门店!$S:$S,$G194)</f>
        <v>0</v>
      </c>
      <c r="BP194" s="99">
        <f>SUMIFS(通讯通路门店!$AI:$AI,通讯通路门店!$S:$S,$G194)</f>
        <v>0</v>
      </c>
      <c r="BQ194" s="83"/>
    </row>
    <row r="195" spans="1:69">
      <c r="A195" s="99" t="str">
        <f>IFERROR(_xlfn.XLOOKUP($G195,通讯通路门店!$S$4:$S$993933,通讯通路门店!$A$4:$A$993933,0,0),"")</f>
        <v/>
      </c>
      <c r="B195" s="99" t="str">
        <f>IFERROR(_xlfn.XLOOKUP($G195,通讯通路门店!$S$4:$S$993933,通讯通路门店!$B$4:$B$993933,0,0),"")</f>
        <v/>
      </c>
      <c r="C195" s="99" t="str">
        <f>IFERROR(_xlfn.XLOOKUP($G195,通讯通路门店!$S$4:$S$993933,通讯通路门店!$C$4:$C$993933,0,0),"")</f>
        <v/>
      </c>
      <c r="D195" s="99" t="str">
        <f>IFERROR(_xlfn.XLOOKUP($G195,通讯通路门店!$S$4:$S$993933,通讯通路门店!$D$4:$D$993933,0,0),"")</f>
        <v/>
      </c>
      <c r="E195" s="83"/>
      <c r="F195" s="83"/>
      <c r="G195" s="101" t="e">
        <v>#N/A</v>
      </c>
      <c r="H195" s="102" t="str">
        <f>IFERROR(_xlfn.XLOOKUP($G195,通讯通路门店!$S$4:$S$993933,通讯通路门店!$R$4:$R$993933,0,0),"")</f>
        <v/>
      </c>
      <c r="I195" s="83"/>
      <c r="J195" s="83"/>
      <c r="K195" s="83"/>
      <c r="L195" s="83"/>
      <c r="M195" s="83"/>
      <c r="N195" s="83"/>
      <c r="O195" s="83"/>
      <c r="P195" s="83"/>
      <c r="Q195" s="83"/>
      <c r="R195" s="83"/>
      <c r="S195" s="83"/>
      <c r="T195" s="83"/>
      <c r="U195" s="99">
        <f>COUNTIF(通讯通路门店!$S:$S,$G195)</f>
        <v>0</v>
      </c>
      <c r="V195" s="99">
        <f>COUNTIFS(通讯通路门店!$S:$S,$G195,通讯通路门店!$J:$J,"综合卖场")</f>
        <v>0</v>
      </c>
      <c r="W195" s="99">
        <f>SUMIFS(通讯通路门店!$AJ:$AJ,通讯通路门店!$S:$S,通讯客户沙盘!$G195)</f>
        <v>0</v>
      </c>
      <c r="X195" s="99">
        <f t="shared" si="10"/>
        <v>0</v>
      </c>
      <c r="Y195" s="99">
        <f>COUNTIFS(通讯通路门店!$S:$S,$G195,通讯通路门店!$J:$J,"荣耀体验店")+COUNTIFS(通讯通路门店!$S:$S,$G195,通讯通路门店!$J:$J,"荣耀授权专卖店")</f>
        <v>0</v>
      </c>
      <c r="Z195" s="99">
        <f>COUNTIFS(通讯通路门店!$S:$S,$G195,通讯通路门店!$J:$J,"VIVO体验店")</f>
        <v>0</v>
      </c>
      <c r="AA195" s="99">
        <f>COUNTIFS(通讯通路门店!$S:$S,$G195,通讯通路门店!$J:$J,"OPPO体验店")</f>
        <v>0</v>
      </c>
      <c r="AB195" s="99">
        <f>COUNTIFS(通讯通路门店!$S:$S,$G195,通讯通路门店!$J:$J,"华为授权体验店")+COUNTIFS(通讯通路门店!$S:$S,$G195,通讯通路门店!$J:$J,"华为堡垒店")</f>
        <v>0</v>
      </c>
      <c r="AC195" s="99">
        <f>COUNTIFS(通讯通路门店!$S:$S,$G195,通讯通路门店!$J:$J,"小米体验店")</f>
        <v>0</v>
      </c>
      <c r="AD195" s="99">
        <f>COUNTIFS(通讯通路门店!$S:$S,$G195,通讯通路门店!$J:$J,"苹果体验店")</f>
        <v>0</v>
      </c>
      <c r="AE195" s="99">
        <f>COUNTIFS(通讯通路门店!$S:$S,$G195,通讯通路门店!$J:$J,"其他品牌专卖店")</f>
        <v>0</v>
      </c>
      <c r="AF195" s="99">
        <f>SUMIFS(通讯通路门店!$BI:$BI,通讯通路门店!$S:$S,$G195)</f>
        <v>0</v>
      </c>
      <c r="AG195" s="99">
        <f>SUMIFS(通讯通路门店!$BH:$BH,通讯通路门店!$S:$S,$G195)</f>
        <v>0</v>
      </c>
      <c r="AH195" s="99">
        <f t="shared" si="11"/>
        <v>0</v>
      </c>
      <c r="AI195" s="99">
        <f>SUMIFS(通讯通路门店!$BB:$BB,通讯通路门店!$S:$S,$G195)</f>
        <v>0</v>
      </c>
      <c r="AJ195" s="99">
        <f>SUMIFS(通讯通路门店!$BE:$BE,通讯通路门店!$S:$S,$G195)</f>
        <v>0</v>
      </c>
      <c r="AK195" s="99">
        <f>SUMIFS(通讯通路门店!$BG:$BG,通讯通路门店!$S:$S,$G195)</f>
        <v>0</v>
      </c>
      <c r="AL195" s="99">
        <f>SUMIFS(通讯通路门店!$BC:$BC,通讯通路门店!$S:$S,$G195)</f>
        <v>0</v>
      </c>
      <c r="AM195" s="99">
        <f>SUMIFS(通讯通路门店!$BD:$BD,通讯通路门店!$S:$S,$G195)</f>
        <v>0</v>
      </c>
      <c r="AN195" s="99">
        <f>SUMIFS(通讯通路门店!$BF:$BF,通讯通路门店!$S:$S,$G195)</f>
        <v>0</v>
      </c>
      <c r="AO195" s="99">
        <f t="shared" si="12"/>
        <v>0</v>
      </c>
      <c r="AP195" s="99">
        <f>SUMIFS(通讯通路门店!$K:$K,通讯通路门店!$S:$S,$G195)</f>
        <v>0</v>
      </c>
      <c r="AQ195" s="83"/>
      <c r="AR195" s="99">
        <f>SUMIFS(通讯通路门店!$T:$T,通讯通路门店!$S:$S,$G195)</f>
        <v>0</v>
      </c>
      <c r="AS195" s="99">
        <f>SUMIFS(通讯通路门店!$U:$U,通讯通路门店!$S:$S,$G195)</f>
        <v>0</v>
      </c>
      <c r="AT195" s="99">
        <f>SUMIFS(通讯通路门店!$V:$V,通讯通路门店!$S:$S,$G195)</f>
        <v>0</v>
      </c>
      <c r="AU195" s="99">
        <f>SUMIFS(通讯通路门店!$W:$W,通讯通路门店!$S:$S,$G195)</f>
        <v>0</v>
      </c>
      <c r="AV195" s="99">
        <f>SUMIFS(通讯通路门店!$Z:$Z,通讯通路门店!$S:$S,$G195)</f>
        <v>0</v>
      </c>
      <c r="AW195" s="99">
        <f>SUMIFS(通讯通路门店!$AB:$AB,通讯通路门店!$S:$S,$G195)</f>
        <v>0</v>
      </c>
      <c r="AX195" s="99">
        <f>SUMIFS(通讯通路门店!$X:$X,通讯通路门店!$S:$S,$G195)</f>
        <v>0</v>
      </c>
      <c r="AY195" s="99">
        <f>SUMIFS(通讯通路门店!$Y:$Y,通讯通路门店!$S:$S,$G195)</f>
        <v>0</v>
      </c>
      <c r="AZ195" s="99">
        <f>SUMIFS(通讯通路门店!$AA:$AA,通讯通路门店!$S:$S,$G195)</f>
        <v>0</v>
      </c>
      <c r="BA195" s="99">
        <f t="shared" si="13"/>
        <v>0</v>
      </c>
      <c r="BB195" s="99">
        <f t="shared" si="14"/>
        <v>0</v>
      </c>
      <c r="BC195" s="99">
        <f>SUMIFS(通讯通路门店!$W:$W,通讯通路门店!$S:$S,$G195,通讯通路门店!$J:$J,"荣耀体验店")+SUMIFS(通讯通路门店!$W:$W,通讯通路门店!$S:$S,$G195,通讯通路门店!$J:$J,"荣耀授权专卖店")</f>
        <v>0</v>
      </c>
      <c r="BD195" s="99">
        <f>SUMIFS(通讯通路门店!$Z:$Z,通讯通路门店!$S:$S,$G195,通讯通路门店!$J:$J,"VIVO体验店")</f>
        <v>0</v>
      </c>
      <c r="BE195" s="99">
        <f>SUMIFS(通讯通路门店!$AB:$AB,通讯通路门店!$S:$S,$G195,通讯通路门店!$J:$J,"OPPO体验店")</f>
        <v>0</v>
      </c>
      <c r="BF195" s="99">
        <f>SUMIFS(通讯通路门店!$X:$X,通讯通路门店!$S:$S,$G195,通讯通路门店!$J:$J,"华为授权体验店")+SUMIFS(通讯通路门店!$AA:$AA,通讯通路门店!$S:$S,$G195,通讯通路门店!$J:$J,"华为堡垒店")</f>
        <v>0</v>
      </c>
      <c r="BG195" s="99">
        <f>SUMIFS(通讯通路门店!$Y:$Y,通讯通路门店!$S:$S,$G195,通讯通路门店!$J:$J,"小米体验店")</f>
        <v>0</v>
      </c>
      <c r="BH195" s="99">
        <f>SUMIFS(通讯通路门店!$AA:$AA,通讯通路门店!$S:$S,$G195,通讯通路门店!$J:$J,"苹果体验店")</f>
        <v>0</v>
      </c>
      <c r="BI195" s="99">
        <f>SUMIFS(通讯通路门店!$K:$K,通讯通路门店!$S:$S,$G195,通讯通路门店!$J:$J,"其他品牌专卖店")</f>
        <v>0</v>
      </c>
      <c r="BJ195" s="99">
        <f>SUMIFS(通讯通路门店!$AC:$AC,通讯通路门店!$S:$S,$G195)</f>
        <v>0</v>
      </c>
      <c r="BK195" s="99">
        <f>SUMIFS(通讯通路门店!$AD:$AD,通讯通路门店!$S:$S,$G195)</f>
        <v>0</v>
      </c>
      <c r="BL195" s="99">
        <f>SUMIFS(通讯通路门店!$AE:$AE,通讯通路门店!$S:$S,$G195)</f>
        <v>0</v>
      </c>
      <c r="BM195" s="99">
        <f>SUMIFS(通讯通路门店!$AF:$AF,通讯通路门店!$S:$S,$G195)</f>
        <v>0</v>
      </c>
      <c r="BN195" s="99">
        <f>SUMIFS(通讯通路门店!$AG:$AG,通讯通路门店!$S:$S,$G195)</f>
        <v>0</v>
      </c>
      <c r="BO195" s="99">
        <f>SUMIFS(通讯通路门店!$AH:$AH,通讯通路门店!$S:$S,$G195)</f>
        <v>0</v>
      </c>
      <c r="BP195" s="99">
        <f>SUMIFS(通讯通路门店!$AI:$AI,通讯通路门店!$S:$S,$G195)</f>
        <v>0</v>
      </c>
      <c r="BQ195" s="83"/>
    </row>
    <row r="196" spans="1:69">
      <c r="A196" s="99" t="str">
        <f>IFERROR(_xlfn.XLOOKUP($G196,通讯通路门店!$S$4:$S$993933,通讯通路门店!$A$4:$A$993933,0,0),"")</f>
        <v/>
      </c>
      <c r="B196" s="99" t="str">
        <f>IFERROR(_xlfn.XLOOKUP($G196,通讯通路门店!$S$4:$S$993933,通讯通路门店!$B$4:$B$993933,0,0),"")</f>
        <v/>
      </c>
      <c r="C196" s="99" t="str">
        <f>IFERROR(_xlfn.XLOOKUP($G196,通讯通路门店!$S$4:$S$993933,通讯通路门店!$C$4:$C$993933,0,0),"")</f>
        <v/>
      </c>
      <c r="D196" s="99" t="str">
        <f>IFERROR(_xlfn.XLOOKUP($G196,通讯通路门店!$S$4:$S$993933,通讯通路门店!$D$4:$D$993933,0,0),"")</f>
        <v/>
      </c>
      <c r="E196" s="83"/>
      <c r="F196" s="83"/>
      <c r="G196" s="101" t="e">
        <v>#N/A</v>
      </c>
      <c r="H196" s="102" t="str">
        <f>IFERROR(_xlfn.XLOOKUP($G196,通讯通路门店!$S$4:$S$993933,通讯通路门店!$R$4:$R$993933,0,0),"")</f>
        <v/>
      </c>
      <c r="I196" s="83"/>
      <c r="J196" s="83"/>
      <c r="K196" s="83"/>
      <c r="L196" s="83"/>
      <c r="M196" s="83"/>
      <c r="N196" s="83"/>
      <c r="O196" s="83"/>
      <c r="P196" s="83"/>
      <c r="Q196" s="83"/>
      <c r="R196" s="83"/>
      <c r="S196" s="83"/>
      <c r="T196" s="83"/>
      <c r="U196" s="99">
        <f>COUNTIF(通讯通路门店!$S:$S,$G196)</f>
        <v>0</v>
      </c>
      <c r="V196" s="99">
        <f>COUNTIFS(通讯通路门店!$S:$S,$G196,通讯通路门店!$J:$J,"综合卖场")</f>
        <v>0</v>
      </c>
      <c r="W196" s="99">
        <f>SUMIFS(通讯通路门店!$AJ:$AJ,通讯通路门店!$S:$S,通讯客户沙盘!$G196)</f>
        <v>0</v>
      </c>
      <c r="X196" s="99">
        <f t="shared" ref="X196:X259" si="15">Y196+Z196+AA196+AB196+AC196+AD196+AE196</f>
        <v>0</v>
      </c>
      <c r="Y196" s="99">
        <f>COUNTIFS(通讯通路门店!$S:$S,$G196,通讯通路门店!$J:$J,"荣耀体验店")+COUNTIFS(通讯通路门店!$S:$S,$G196,通讯通路门店!$J:$J,"荣耀授权专卖店")</f>
        <v>0</v>
      </c>
      <c r="Z196" s="99">
        <f>COUNTIFS(通讯通路门店!$S:$S,$G196,通讯通路门店!$J:$J,"VIVO体验店")</f>
        <v>0</v>
      </c>
      <c r="AA196" s="99">
        <f>COUNTIFS(通讯通路门店!$S:$S,$G196,通讯通路门店!$J:$J,"OPPO体验店")</f>
        <v>0</v>
      </c>
      <c r="AB196" s="99">
        <f>COUNTIFS(通讯通路门店!$S:$S,$G196,通讯通路门店!$J:$J,"华为授权体验店")+COUNTIFS(通讯通路门店!$S:$S,$G196,通讯通路门店!$J:$J,"华为堡垒店")</f>
        <v>0</v>
      </c>
      <c r="AC196" s="99">
        <f>COUNTIFS(通讯通路门店!$S:$S,$G196,通讯通路门店!$J:$J,"小米体验店")</f>
        <v>0</v>
      </c>
      <c r="AD196" s="99">
        <f>COUNTIFS(通讯通路门店!$S:$S,$G196,通讯通路门店!$J:$J,"苹果体验店")</f>
        <v>0</v>
      </c>
      <c r="AE196" s="99">
        <f>COUNTIFS(通讯通路门店!$S:$S,$G196,通讯通路门店!$J:$J,"其他品牌专卖店")</f>
        <v>0</v>
      </c>
      <c r="AF196" s="99">
        <f>SUMIFS(通讯通路门店!$BI:$BI,通讯通路门店!$S:$S,$G196)</f>
        <v>0</v>
      </c>
      <c r="AG196" s="99">
        <f>SUMIFS(通讯通路门店!$BH:$BH,通讯通路门店!$S:$S,$G196)</f>
        <v>0</v>
      </c>
      <c r="AH196" s="99">
        <f t="shared" ref="AH196:AH259" si="16">AI196+AJ196+AK196+AL196+AM196+AN196</f>
        <v>0</v>
      </c>
      <c r="AI196" s="99">
        <f>SUMIFS(通讯通路门店!$BB:$BB,通讯通路门店!$S:$S,$G196)</f>
        <v>0</v>
      </c>
      <c r="AJ196" s="99">
        <f>SUMIFS(通讯通路门店!$BE:$BE,通讯通路门店!$S:$S,$G196)</f>
        <v>0</v>
      </c>
      <c r="AK196" s="99">
        <f>SUMIFS(通讯通路门店!$BG:$BG,通讯通路门店!$S:$S,$G196)</f>
        <v>0</v>
      </c>
      <c r="AL196" s="99">
        <f>SUMIFS(通讯通路门店!$BC:$BC,通讯通路门店!$S:$S,$G196)</f>
        <v>0</v>
      </c>
      <c r="AM196" s="99">
        <f>SUMIFS(通讯通路门店!$BD:$BD,通讯通路门店!$S:$S,$G196)</f>
        <v>0</v>
      </c>
      <c r="AN196" s="99">
        <f>SUMIFS(通讯通路门店!$BF:$BF,通讯通路门店!$S:$S,$G196)</f>
        <v>0</v>
      </c>
      <c r="AO196" s="99">
        <f t="shared" ref="AO196:AO259" si="17">AP196+AQ196</f>
        <v>0</v>
      </c>
      <c r="AP196" s="99">
        <f>SUMIFS(通讯通路门店!$K:$K,通讯通路门店!$S:$S,$G196)</f>
        <v>0</v>
      </c>
      <c r="AQ196" s="83"/>
      <c r="AR196" s="99">
        <f>SUMIFS(通讯通路门店!$T:$T,通讯通路门店!$S:$S,$G196)</f>
        <v>0</v>
      </c>
      <c r="AS196" s="99">
        <f>SUMIFS(通讯通路门店!$U:$U,通讯通路门店!$S:$S,$G196)</f>
        <v>0</v>
      </c>
      <c r="AT196" s="99">
        <f>SUMIFS(通讯通路门店!$V:$V,通讯通路门店!$S:$S,$G196)</f>
        <v>0</v>
      </c>
      <c r="AU196" s="99">
        <f>SUMIFS(通讯通路门店!$W:$W,通讯通路门店!$S:$S,$G196)</f>
        <v>0</v>
      </c>
      <c r="AV196" s="99">
        <f>SUMIFS(通讯通路门店!$Z:$Z,通讯通路门店!$S:$S,$G196)</f>
        <v>0</v>
      </c>
      <c r="AW196" s="99">
        <f>SUMIFS(通讯通路门店!$AB:$AB,通讯通路门店!$S:$S,$G196)</f>
        <v>0</v>
      </c>
      <c r="AX196" s="99">
        <f>SUMIFS(通讯通路门店!$X:$X,通讯通路门店!$S:$S,$G196)</f>
        <v>0</v>
      </c>
      <c r="AY196" s="99">
        <f>SUMIFS(通讯通路门店!$Y:$Y,通讯通路门店!$S:$S,$G196)</f>
        <v>0</v>
      </c>
      <c r="AZ196" s="99">
        <f>SUMIFS(通讯通路门店!$AA:$AA,通讯通路门店!$S:$S,$G196)</f>
        <v>0</v>
      </c>
      <c r="BA196" s="99">
        <f t="shared" ref="BA196:BA259" si="18">AP196-BB196</f>
        <v>0</v>
      </c>
      <c r="BB196" s="99">
        <f t="shared" ref="BB196:BB259" si="19">BC196+BD196+BE196+BF196+BG196+BH196</f>
        <v>0</v>
      </c>
      <c r="BC196" s="99">
        <f>SUMIFS(通讯通路门店!$W:$W,通讯通路门店!$S:$S,$G196,通讯通路门店!$J:$J,"荣耀体验店")+SUMIFS(通讯通路门店!$W:$W,通讯通路门店!$S:$S,$G196,通讯通路门店!$J:$J,"荣耀授权专卖店")</f>
        <v>0</v>
      </c>
      <c r="BD196" s="99">
        <f>SUMIFS(通讯通路门店!$Z:$Z,通讯通路门店!$S:$S,$G196,通讯通路门店!$J:$J,"VIVO体验店")</f>
        <v>0</v>
      </c>
      <c r="BE196" s="99">
        <f>SUMIFS(通讯通路门店!$AB:$AB,通讯通路门店!$S:$S,$G196,通讯通路门店!$J:$J,"OPPO体验店")</f>
        <v>0</v>
      </c>
      <c r="BF196" s="99">
        <f>SUMIFS(通讯通路门店!$X:$X,通讯通路门店!$S:$S,$G196,通讯通路门店!$J:$J,"华为授权体验店")+SUMIFS(通讯通路门店!$AA:$AA,通讯通路门店!$S:$S,$G196,通讯通路门店!$J:$J,"华为堡垒店")</f>
        <v>0</v>
      </c>
      <c r="BG196" s="99">
        <f>SUMIFS(通讯通路门店!$Y:$Y,通讯通路门店!$S:$S,$G196,通讯通路门店!$J:$J,"小米体验店")</f>
        <v>0</v>
      </c>
      <c r="BH196" s="99">
        <f>SUMIFS(通讯通路门店!$AA:$AA,通讯通路门店!$S:$S,$G196,通讯通路门店!$J:$J,"苹果体验店")</f>
        <v>0</v>
      </c>
      <c r="BI196" s="99">
        <f>SUMIFS(通讯通路门店!$K:$K,通讯通路门店!$S:$S,$G196,通讯通路门店!$J:$J,"其他品牌专卖店")</f>
        <v>0</v>
      </c>
      <c r="BJ196" s="99">
        <f>SUMIFS(通讯通路门店!$AC:$AC,通讯通路门店!$S:$S,$G196)</f>
        <v>0</v>
      </c>
      <c r="BK196" s="99">
        <f>SUMIFS(通讯通路门店!$AD:$AD,通讯通路门店!$S:$S,$G196)</f>
        <v>0</v>
      </c>
      <c r="BL196" s="99">
        <f>SUMIFS(通讯通路门店!$AE:$AE,通讯通路门店!$S:$S,$G196)</f>
        <v>0</v>
      </c>
      <c r="BM196" s="99">
        <f>SUMIFS(通讯通路门店!$AF:$AF,通讯通路门店!$S:$S,$G196)</f>
        <v>0</v>
      </c>
      <c r="BN196" s="99">
        <f>SUMIFS(通讯通路门店!$AG:$AG,通讯通路门店!$S:$S,$G196)</f>
        <v>0</v>
      </c>
      <c r="BO196" s="99">
        <f>SUMIFS(通讯通路门店!$AH:$AH,通讯通路门店!$S:$S,$G196)</f>
        <v>0</v>
      </c>
      <c r="BP196" s="99">
        <f>SUMIFS(通讯通路门店!$AI:$AI,通讯通路门店!$S:$S,$G196)</f>
        <v>0</v>
      </c>
      <c r="BQ196" s="83"/>
    </row>
    <row r="197" spans="1:69">
      <c r="A197" s="99" t="str">
        <f>IFERROR(_xlfn.XLOOKUP($G197,通讯通路门店!$S$4:$S$993933,通讯通路门店!$A$4:$A$993933,0,0),"")</f>
        <v/>
      </c>
      <c r="B197" s="99" t="str">
        <f>IFERROR(_xlfn.XLOOKUP($G197,通讯通路门店!$S$4:$S$993933,通讯通路门店!$B$4:$B$993933,0,0),"")</f>
        <v/>
      </c>
      <c r="C197" s="99" t="str">
        <f>IFERROR(_xlfn.XLOOKUP($G197,通讯通路门店!$S$4:$S$993933,通讯通路门店!$C$4:$C$993933,0,0),"")</f>
        <v/>
      </c>
      <c r="D197" s="99" t="str">
        <f>IFERROR(_xlfn.XLOOKUP($G197,通讯通路门店!$S$4:$S$993933,通讯通路门店!$D$4:$D$993933,0,0),"")</f>
        <v/>
      </c>
      <c r="E197" s="83"/>
      <c r="F197" s="83"/>
      <c r="G197" s="101" t="e">
        <v>#N/A</v>
      </c>
      <c r="H197" s="102" t="str">
        <f>IFERROR(_xlfn.XLOOKUP($G197,通讯通路门店!$S$4:$S$993933,通讯通路门店!$R$4:$R$993933,0,0),"")</f>
        <v/>
      </c>
      <c r="I197" s="83"/>
      <c r="J197" s="83"/>
      <c r="K197" s="83"/>
      <c r="L197" s="83"/>
      <c r="M197" s="83"/>
      <c r="N197" s="83"/>
      <c r="O197" s="83"/>
      <c r="P197" s="83"/>
      <c r="Q197" s="83"/>
      <c r="R197" s="83"/>
      <c r="S197" s="83"/>
      <c r="T197" s="83"/>
      <c r="U197" s="99">
        <f>COUNTIF(通讯通路门店!$S:$S,$G197)</f>
        <v>0</v>
      </c>
      <c r="V197" s="99">
        <f>COUNTIFS(通讯通路门店!$S:$S,$G197,通讯通路门店!$J:$J,"综合卖场")</f>
        <v>0</v>
      </c>
      <c r="W197" s="99">
        <f>SUMIFS(通讯通路门店!$AJ:$AJ,通讯通路门店!$S:$S,通讯客户沙盘!$G197)</f>
        <v>0</v>
      </c>
      <c r="X197" s="99">
        <f t="shared" si="15"/>
        <v>0</v>
      </c>
      <c r="Y197" s="99">
        <f>COUNTIFS(通讯通路门店!$S:$S,$G197,通讯通路门店!$J:$J,"荣耀体验店")+COUNTIFS(通讯通路门店!$S:$S,$G197,通讯通路门店!$J:$J,"荣耀授权专卖店")</f>
        <v>0</v>
      </c>
      <c r="Z197" s="99">
        <f>COUNTIFS(通讯通路门店!$S:$S,$G197,通讯通路门店!$J:$J,"VIVO体验店")</f>
        <v>0</v>
      </c>
      <c r="AA197" s="99">
        <f>COUNTIFS(通讯通路门店!$S:$S,$G197,通讯通路门店!$J:$J,"OPPO体验店")</f>
        <v>0</v>
      </c>
      <c r="AB197" s="99">
        <f>COUNTIFS(通讯通路门店!$S:$S,$G197,通讯通路门店!$J:$J,"华为授权体验店")+COUNTIFS(通讯通路门店!$S:$S,$G197,通讯通路门店!$J:$J,"华为堡垒店")</f>
        <v>0</v>
      </c>
      <c r="AC197" s="99">
        <f>COUNTIFS(通讯通路门店!$S:$S,$G197,通讯通路门店!$J:$J,"小米体验店")</f>
        <v>0</v>
      </c>
      <c r="AD197" s="99">
        <f>COUNTIFS(通讯通路门店!$S:$S,$G197,通讯通路门店!$J:$J,"苹果体验店")</f>
        <v>0</v>
      </c>
      <c r="AE197" s="99">
        <f>COUNTIFS(通讯通路门店!$S:$S,$G197,通讯通路门店!$J:$J,"其他品牌专卖店")</f>
        <v>0</v>
      </c>
      <c r="AF197" s="99">
        <f>SUMIFS(通讯通路门店!$BI:$BI,通讯通路门店!$S:$S,$G197)</f>
        <v>0</v>
      </c>
      <c r="AG197" s="99">
        <f>SUMIFS(通讯通路门店!$BH:$BH,通讯通路门店!$S:$S,$G197)</f>
        <v>0</v>
      </c>
      <c r="AH197" s="99">
        <f t="shared" si="16"/>
        <v>0</v>
      </c>
      <c r="AI197" s="99">
        <f>SUMIFS(通讯通路门店!$BB:$BB,通讯通路门店!$S:$S,$G197)</f>
        <v>0</v>
      </c>
      <c r="AJ197" s="99">
        <f>SUMIFS(通讯通路门店!$BE:$BE,通讯通路门店!$S:$S,$G197)</f>
        <v>0</v>
      </c>
      <c r="AK197" s="99">
        <f>SUMIFS(通讯通路门店!$BG:$BG,通讯通路门店!$S:$S,$G197)</f>
        <v>0</v>
      </c>
      <c r="AL197" s="99">
        <f>SUMIFS(通讯通路门店!$BC:$BC,通讯通路门店!$S:$S,$G197)</f>
        <v>0</v>
      </c>
      <c r="AM197" s="99">
        <f>SUMIFS(通讯通路门店!$BD:$BD,通讯通路门店!$S:$S,$G197)</f>
        <v>0</v>
      </c>
      <c r="AN197" s="99">
        <f>SUMIFS(通讯通路门店!$BF:$BF,通讯通路门店!$S:$S,$G197)</f>
        <v>0</v>
      </c>
      <c r="AO197" s="99">
        <f t="shared" si="17"/>
        <v>0</v>
      </c>
      <c r="AP197" s="99">
        <f>SUMIFS(通讯通路门店!$K:$K,通讯通路门店!$S:$S,$G197)</f>
        <v>0</v>
      </c>
      <c r="AQ197" s="83"/>
      <c r="AR197" s="99">
        <f>SUMIFS(通讯通路门店!$T:$T,通讯通路门店!$S:$S,$G197)</f>
        <v>0</v>
      </c>
      <c r="AS197" s="99">
        <f>SUMIFS(通讯通路门店!$U:$U,通讯通路门店!$S:$S,$G197)</f>
        <v>0</v>
      </c>
      <c r="AT197" s="99">
        <f>SUMIFS(通讯通路门店!$V:$V,通讯通路门店!$S:$S,$G197)</f>
        <v>0</v>
      </c>
      <c r="AU197" s="99">
        <f>SUMIFS(通讯通路门店!$W:$W,通讯通路门店!$S:$S,$G197)</f>
        <v>0</v>
      </c>
      <c r="AV197" s="99">
        <f>SUMIFS(通讯通路门店!$Z:$Z,通讯通路门店!$S:$S,$G197)</f>
        <v>0</v>
      </c>
      <c r="AW197" s="99">
        <f>SUMIFS(通讯通路门店!$AB:$AB,通讯通路门店!$S:$S,$G197)</f>
        <v>0</v>
      </c>
      <c r="AX197" s="99">
        <f>SUMIFS(通讯通路门店!$X:$X,通讯通路门店!$S:$S,$G197)</f>
        <v>0</v>
      </c>
      <c r="AY197" s="99">
        <f>SUMIFS(通讯通路门店!$Y:$Y,通讯通路门店!$S:$S,$G197)</f>
        <v>0</v>
      </c>
      <c r="AZ197" s="99">
        <f>SUMIFS(通讯通路门店!$AA:$AA,通讯通路门店!$S:$S,$G197)</f>
        <v>0</v>
      </c>
      <c r="BA197" s="99">
        <f t="shared" si="18"/>
        <v>0</v>
      </c>
      <c r="BB197" s="99">
        <f t="shared" si="19"/>
        <v>0</v>
      </c>
      <c r="BC197" s="99">
        <f>SUMIFS(通讯通路门店!$W:$W,通讯通路门店!$S:$S,$G197,通讯通路门店!$J:$J,"荣耀体验店")+SUMIFS(通讯通路门店!$W:$W,通讯通路门店!$S:$S,$G197,通讯通路门店!$J:$J,"荣耀授权专卖店")</f>
        <v>0</v>
      </c>
      <c r="BD197" s="99">
        <f>SUMIFS(通讯通路门店!$Z:$Z,通讯通路门店!$S:$S,$G197,通讯通路门店!$J:$J,"VIVO体验店")</f>
        <v>0</v>
      </c>
      <c r="BE197" s="99">
        <f>SUMIFS(通讯通路门店!$AB:$AB,通讯通路门店!$S:$S,$G197,通讯通路门店!$J:$J,"OPPO体验店")</f>
        <v>0</v>
      </c>
      <c r="BF197" s="99">
        <f>SUMIFS(通讯通路门店!$X:$X,通讯通路门店!$S:$S,$G197,通讯通路门店!$J:$J,"华为授权体验店")+SUMIFS(通讯通路门店!$AA:$AA,通讯通路门店!$S:$S,$G197,通讯通路门店!$J:$J,"华为堡垒店")</f>
        <v>0</v>
      </c>
      <c r="BG197" s="99">
        <f>SUMIFS(通讯通路门店!$Y:$Y,通讯通路门店!$S:$S,$G197,通讯通路门店!$J:$J,"小米体验店")</f>
        <v>0</v>
      </c>
      <c r="BH197" s="99">
        <f>SUMIFS(通讯通路门店!$AA:$AA,通讯通路门店!$S:$S,$G197,通讯通路门店!$J:$J,"苹果体验店")</f>
        <v>0</v>
      </c>
      <c r="BI197" s="99">
        <f>SUMIFS(通讯通路门店!$K:$K,通讯通路门店!$S:$S,$G197,通讯通路门店!$J:$J,"其他品牌专卖店")</f>
        <v>0</v>
      </c>
      <c r="BJ197" s="99">
        <f>SUMIFS(通讯通路门店!$AC:$AC,通讯通路门店!$S:$S,$G197)</f>
        <v>0</v>
      </c>
      <c r="BK197" s="99">
        <f>SUMIFS(通讯通路门店!$AD:$AD,通讯通路门店!$S:$S,$G197)</f>
        <v>0</v>
      </c>
      <c r="BL197" s="99">
        <f>SUMIFS(通讯通路门店!$AE:$AE,通讯通路门店!$S:$S,$G197)</f>
        <v>0</v>
      </c>
      <c r="BM197" s="99">
        <f>SUMIFS(通讯通路门店!$AF:$AF,通讯通路门店!$S:$S,$G197)</f>
        <v>0</v>
      </c>
      <c r="BN197" s="99">
        <f>SUMIFS(通讯通路门店!$AG:$AG,通讯通路门店!$S:$S,$G197)</f>
        <v>0</v>
      </c>
      <c r="BO197" s="99">
        <f>SUMIFS(通讯通路门店!$AH:$AH,通讯通路门店!$S:$S,$G197)</f>
        <v>0</v>
      </c>
      <c r="BP197" s="99">
        <f>SUMIFS(通讯通路门店!$AI:$AI,通讯通路门店!$S:$S,$G197)</f>
        <v>0</v>
      </c>
      <c r="BQ197" s="83"/>
    </row>
    <row r="198" spans="1:69">
      <c r="A198" s="99" t="str">
        <f>IFERROR(_xlfn.XLOOKUP($G198,通讯通路门店!$S$4:$S$993933,通讯通路门店!$A$4:$A$993933,0,0),"")</f>
        <v/>
      </c>
      <c r="B198" s="99" t="str">
        <f>IFERROR(_xlfn.XLOOKUP($G198,通讯通路门店!$S$4:$S$993933,通讯通路门店!$B$4:$B$993933,0,0),"")</f>
        <v/>
      </c>
      <c r="C198" s="99" t="str">
        <f>IFERROR(_xlfn.XLOOKUP($G198,通讯通路门店!$S$4:$S$993933,通讯通路门店!$C$4:$C$993933,0,0),"")</f>
        <v/>
      </c>
      <c r="D198" s="99" t="str">
        <f>IFERROR(_xlfn.XLOOKUP($G198,通讯通路门店!$S$4:$S$993933,通讯通路门店!$D$4:$D$993933,0,0),"")</f>
        <v/>
      </c>
      <c r="E198" s="83"/>
      <c r="F198" s="83"/>
      <c r="G198" s="101" t="e">
        <v>#N/A</v>
      </c>
      <c r="H198" s="102" t="str">
        <f>IFERROR(_xlfn.XLOOKUP($G198,通讯通路门店!$S$4:$S$993933,通讯通路门店!$R$4:$R$993933,0,0),"")</f>
        <v/>
      </c>
      <c r="I198" s="83"/>
      <c r="J198" s="83"/>
      <c r="K198" s="83"/>
      <c r="L198" s="83"/>
      <c r="M198" s="83"/>
      <c r="N198" s="83"/>
      <c r="O198" s="83"/>
      <c r="P198" s="83"/>
      <c r="Q198" s="83"/>
      <c r="R198" s="83"/>
      <c r="S198" s="83"/>
      <c r="T198" s="83"/>
      <c r="U198" s="99">
        <f>COUNTIF(通讯通路门店!$S:$S,$G198)</f>
        <v>0</v>
      </c>
      <c r="V198" s="99">
        <f>COUNTIFS(通讯通路门店!$S:$S,$G198,通讯通路门店!$J:$J,"综合卖场")</f>
        <v>0</v>
      </c>
      <c r="W198" s="99">
        <f>SUMIFS(通讯通路门店!$AJ:$AJ,通讯通路门店!$S:$S,通讯客户沙盘!$G198)</f>
        <v>0</v>
      </c>
      <c r="X198" s="99">
        <f t="shared" si="15"/>
        <v>0</v>
      </c>
      <c r="Y198" s="99">
        <f>COUNTIFS(通讯通路门店!$S:$S,$G198,通讯通路门店!$J:$J,"荣耀体验店")+COUNTIFS(通讯通路门店!$S:$S,$G198,通讯通路门店!$J:$J,"荣耀授权专卖店")</f>
        <v>0</v>
      </c>
      <c r="Z198" s="99">
        <f>COUNTIFS(通讯通路门店!$S:$S,$G198,通讯通路门店!$J:$J,"VIVO体验店")</f>
        <v>0</v>
      </c>
      <c r="AA198" s="99">
        <f>COUNTIFS(通讯通路门店!$S:$S,$G198,通讯通路门店!$J:$J,"OPPO体验店")</f>
        <v>0</v>
      </c>
      <c r="AB198" s="99">
        <f>COUNTIFS(通讯通路门店!$S:$S,$G198,通讯通路门店!$J:$J,"华为授权体验店")+COUNTIFS(通讯通路门店!$S:$S,$G198,通讯通路门店!$J:$J,"华为堡垒店")</f>
        <v>0</v>
      </c>
      <c r="AC198" s="99">
        <f>COUNTIFS(通讯通路门店!$S:$S,$G198,通讯通路门店!$J:$J,"小米体验店")</f>
        <v>0</v>
      </c>
      <c r="AD198" s="99">
        <f>COUNTIFS(通讯通路门店!$S:$S,$G198,通讯通路门店!$J:$J,"苹果体验店")</f>
        <v>0</v>
      </c>
      <c r="AE198" s="99">
        <f>COUNTIFS(通讯通路门店!$S:$S,$G198,通讯通路门店!$J:$J,"其他品牌专卖店")</f>
        <v>0</v>
      </c>
      <c r="AF198" s="99">
        <f>SUMIFS(通讯通路门店!$BI:$BI,通讯通路门店!$S:$S,$G198)</f>
        <v>0</v>
      </c>
      <c r="AG198" s="99">
        <f>SUMIFS(通讯通路门店!$BH:$BH,通讯通路门店!$S:$S,$G198)</f>
        <v>0</v>
      </c>
      <c r="AH198" s="99">
        <f t="shared" si="16"/>
        <v>0</v>
      </c>
      <c r="AI198" s="99">
        <f>SUMIFS(通讯通路门店!$BB:$BB,通讯通路门店!$S:$S,$G198)</f>
        <v>0</v>
      </c>
      <c r="AJ198" s="99">
        <f>SUMIFS(通讯通路门店!$BE:$BE,通讯通路门店!$S:$S,$G198)</f>
        <v>0</v>
      </c>
      <c r="AK198" s="99">
        <f>SUMIFS(通讯通路门店!$BG:$BG,通讯通路门店!$S:$S,$G198)</f>
        <v>0</v>
      </c>
      <c r="AL198" s="99">
        <f>SUMIFS(通讯通路门店!$BC:$BC,通讯通路门店!$S:$S,$G198)</f>
        <v>0</v>
      </c>
      <c r="AM198" s="99">
        <f>SUMIFS(通讯通路门店!$BD:$BD,通讯通路门店!$S:$S,$G198)</f>
        <v>0</v>
      </c>
      <c r="AN198" s="99">
        <f>SUMIFS(通讯通路门店!$BF:$BF,通讯通路门店!$S:$S,$G198)</f>
        <v>0</v>
      </c>
      <c r="AO198" s="99">
        <f t="shared" si="17"/>
        <v>0</v>
      </c>
      <c r="AP198" s="99">
        <f>SUMIFS(通讯通路门店!$K:$K,通讯通路门店!$S:$S,$G198)</f>
        <v>0</v>
      </c>
      <c r="AQ198" s="83"/>
      <c r="AR198" s="99">
        <f>SUMIFS(通讯通路门店!$T:$T,通讯通路门店!$S:$S,$G198)</f>
        <v>0</v>
      </c>
      <c r="AS198" s="99">
        <f>SUMIFS(通讯通路门店!$U:$U,通讯通路门店!$S:$S,$G198)</f>
        <v>0</v>
      </c>
      <c r="AT198" s="99">
        <f>SUMIFS(通讯通路门店!$V:$V,通讯通路门店!$S:$S,$G198)</f>
        <v>0</v>
      </c>
      <c r="AU198" s="99">
        <f>SUMIFS(通讯通路门店!$W:$W,通讯通路门店!$S:$S,$G198)</f>
        <v>0</v>
      </c>
      <c r="AV198" s="99">
        <f>SUMIFS(通讯通路门店!$Z:$Z,通讯通路门店!$S:$S,$G198)</f>
        <v>0</v>
      </c>
      <c r="AW198" s="99">
        <f>SUMIFS(通讯通路门店!$AB:$AB,通讯通路门店!$S:$S,$G198)</f>
        <v>0</v>
      </c>
      <c r="AX198" s="99">
        <f>SUMIFS(通讯通路门店!$X:$X,通讯通路门店!$S:$S,$G198)</f>
        <v>0</v>
      </c>
      <c r="AY198" s="99">
        <f>SUMIFS(通讯通路门店!$Y:$Y,通讯通路门店!$S:$S,$G198)</f>
        <v>0</v>
      </c>
      <c r="AZ198" s="99">
        <f>SUMIFS(通讯通路门店!$AA:$AA,通讯通路门店!$S:$S,$G198)</f>
        <v>0</v>
      </c>
      <c r="BA198" s="99">
        <f t="shared" si="18"/>
        <v>0</v>
      </c>
      <c r="BB198" s="99">
        <f t="shared" si="19"/>
        <v>0</v>
      </c>
      <c r="BC198" s="99">
        <f>SUMIFS(通讯通路门店!$W:$W,通讯通路门店!$S:$S,$G198,通讯通路门店!$J:$J,"荣耀体验店")+SUMIFS(通讯通路门店!$W:$W,通讯通路门店!$S:$S,$G198,通讯通路门店!$J:$J,"荣耀授权专卖店")</f>
        <v>0</v>
      </c>
      <c r="BD198" s="99">
        <f>SUMIFS(通讯通路门店!$Z:$Z,通讯通路门店!$S:$S,$G198,通讯通路门店!$J:$J,"VIVO体验店")</f>
        <v>0</v>
      </c>
      <c r="BE198" s="99">
        <f>SUMIFS(通讯通路门店!$AB:$AB,通讯通路门店!$S:$S,$G198,通讯通路门店!$J:$J,"OPPO体验店")</f>
        <v>0</v>
      </c>
      <c r="BF198" s="99">
        <f>SUMIFS(通讯通路门店!$X:$X,通讯通路门店!$S:$S,$G198,通讯通路门店!$J:$J,"华为授权体验店")+SUMIFS(通讯通路门店!$AA:$AA,通讯通路门店!$S:$S,$G198,通讯通路门店!$J:$J,"华为堡垒店")</f>
        <v>0</v>
      </c>
      <c r="BG198" s="99">
        <f>SUMIFS(通讯通路门店!$Y:$Y,通讯通路门店!$S:$S,$G198,通讯通路门店!$J:$J,"小米体验店")</f>
        <v>0</v>
      </c>
      <c r="BH198" s="99">
        <f>SUMIFS(通讯通路门店!$AA:$AA,通讯通路门店!$S:$S,$G198,通讯通路门店!$J:$J,"苹果体验店")</f>
        <v>0</v>
      </c>
      <c r="BI198" s="99">
        <f>SUMIFS(通讯通路门店!$K:$K,通讯通路门店!$S:$S,$G198,通讯通路门店!$J:$J,"其他品牌专卖店")</f>
        <v>0</v>
      </c>
      <c r="BJ198" s="99">
        <f>SUMIFS(通讯通路门店!$AC:$AC,通讯通路门店!$S:$S,$G198)</f>
        <v>0</v>
      </c>
      <c r="BK198" s="99">
        <f>SUMIFS(通讯通路门店!$AD:$AD,通讯通路门店!$S:$S,$G198)</f>
        <v>0</v>
      </c>
      <c r="BL198" s="99">
        <f>SUMIFS(通讯通路门店!$AE:$AE,通讯通路门店!$S:$S,$G198)</f>
        <v>0</v>
      </c>
      <c r="BM198" s="99">
        <f>SUMIFS(通讯通路门店!$AF:$AF,通讯通路门店!$S:$S,$G198)</f>
        <v>0</v>
      </c>
      <c r="BN198" s="99">
        <f>SUMIFS(通讯通路门店!$AG:$AG,通讯通路门店!$S:$S,$G198)</f>
        <v>0</v>
      </c>
      <c r="BO198" s="99">
        <f>SUMIFS(通讯通路门店!$AH:$AH,通讯通路门店!$S:$S,$G198)</f>
        <v>0</v>
      </c>
      <c r="BP198" s="99">
        <f>SUMIFS(通讯通路门店!$AI:$AI,通讯通路门店!$S:$S,$G198)</f>
        <v>0</v>
      </c>
      <c r="BQ198" s="83"/>
    </row>
    <row r="199" spans="1:69">
      <c r="A199" s="99" t="str">
        <f>IFERROR(_xlfn.XLOOKUP($G199,通讯通路门店!$S$4:$S$993933,通讯通路门店!$A$4:$A$993933,0,0),"")</f>
        <v/>
      </c>
      <c r="B199" s="99" t="str">
        <f>IFERROR(_xlfn.XLOOKUP($G199,通讯通路门店!$S$4:$S$993933,通讯通路门店!$B$4:$B$993933,0,0),"")</f>
        <v/>
      </c>
      <c r="C199" s="99" t="str">
        <f>IFERROR(_xlfn.XLOOKUP($G199,通讯通路门店!$S$4:$S$993933,通讯通路门店!$C$4:$C$993933,0,0),"")</f>
        <v/>
      </c>
      <c r="D199" s="99" t="str">
        <f>IFERROR(_xlfn.XLOOKUP($G199,通讯通路门店!$S$4:$S$993933,通讯通路门店!$D$4:$D$993933,0,0),"")</f>
        <v/>
      </c>
      <c r="E199" s="83"/>
      <c r="F199" s="83"/>
      <c r="G199" s="101" t="e">
        <v>#N/A</v>
      </c>
      <c r="H199" s="102" t="str">
        <f>IFERROR(_xlfn.XLOOKUP($G199,通讯通路门店!$S$4:$S$993933,通讯通路门店!$R$4:$R$993933,0,0),"")</f>
        <v/>
      </c>
      <c r="I199" s="83"/>
      <c r="J199" s="83"/>
      <c r="K199" s="83"/>
      <c r="L199" s="83"/>
      <c r="M199" s="83"/>
      <c r="N199" s="83"/>
      <c r="O199" s="83"/>
      <c r="P199" s="83"/>
      <c r="Q199" s="83"/>
      <c r="R199" s="83"/>
      <c r="S199" s="83"/>
      <c r="T199" s="83"/>
      <c r="U199" s="99">
        <f>COUNTIF(通讯通路门店!$S:$S,$G199)</f>
        <v>0</v>
      </c>
      <c r="V199" s="99">
        <f>COUNTIFS(通讯通路门店!$S:$S,$G199,通讯通路门店!$J:$J,"综合卖场")</f>
        <v>0</v>
      </c>
      <c r="W199" s="99">
        <f>SUMIFS(通讯通路门店!$AJ:$AJ,通讯通路门店!$S:$S,通讯客户沙盘!$G199)</f>
        <v>0</v>
      </c>
      <c r="X199" s="99">
        <f t="shared" si="15"/>
        <v>0</v>
      </c>
      <c r="Y199" s="99">
        <f>COUNTIFS(通讯通路门店!$S:$S,$G199,通讯通路门店!$J:$J,"荣耀体验店")+COUNTIFS(通讯通路门店!$S:$S,$G199,通讯通路门店!$J:$J,"荣耀授权专卖店")</f>
        <v>0</v>
      </c>
      <c r="Z199" s="99">
        <f>COUNTIFS(通讯通路门店!$S:$S,$G199,通讯通路门店!$J:$J,"VIVO体验店")</f>
        <v>0</v>
      </c>
      <c r="AA199" s="99">
        <f>COUNTIFS(通讯通路门店!$S:$S,$G199,通讯通路门店!$J:$J,"OPPO体验店")</f>
        <v>0</v>
      </c>
      <c r="AB199" s="99">
        <f>COUNTIFS(通讯通路门店!$S:$S,$G199,通讯通路门店!$J:$J,"华为授权体验店")+COUNTIFS(通讯通路门店!$S:$S,$G199,通讯通路门店!$J:$J,"华为堡垒店")</f>
        <v>0</v>
      </c>
      <c r="AC199" s="99">
        <f>COUNTIFS(通讯通路门店!$S:$S,$G199,通讯通路门店!$J:$J,"小米体验店")</f>
        <v>0</v>
      </c>
      <c r="AD199" s="99">
        <f>COUNTIFS(通讯通路门店!$S:$S,$G199,通讯通路门店!$J:$J,"苹果体验店")</f>
        <v>0</v>
      </c>
      <c r="AE199" s="99">
        <f>COUNTIFS(通讯通路门店!$S:$S,$G199,通讯通路门店!$J:$J,"其他品牌专卖店")</f>
        <v>0</v>
      </c>
      <c r="AF199" s="99">
        <f>SUMIFS(通讯通路门店!$BI:$BI,通讯通路门店!$S:$S,$G199)</f>
        <v>0</v>
      </c>
      <c r="AG199" s="99">
        <f>SUMIFS(通讯通路门店!$BH:$BH,通讯通路门店!$S:$S,$G199)</f>
        <v>0</v>
      </c>
      <c r="AH199" s="99">
        <f t="shared" si="16"/>
        <v>0</v>
      </c>
      <c r="AI199" s="99">
        <f>SUMIFS(通讯通路门店!$BB:$BB,通讯通路门店!$S:$S,$G199)</f>
        <v>0</v>
      </c>
      <c r="AJ199" s="99">
        <f>SUMIFS(通讯通路门店!$BE:$BE,通讯通路门店!$S:$S,$G199)</f>
        <v>0</v>
      </c>
      <c r="AK199" s="99">
        <f>SUMIFS(通讯通路门店!$BG:$BG,通讯通路门店!$S:$S,$G199)</f>
        <v>0</v>
      </c>
      <c r="AL199" s="99">
        <f>SUMIFS(通讯通路门店!$BC:$BC,通讯通路门店!$S:$S,$G199)</f>
        <v>0</v>
      </c>
      <c r="AM199" s="99">
        <f>SUMIFS(通讯通路门店!$BD:$BD,通讯通路门店!$S:$S,$G199)</f>
        <v>0</v>
      </c>
      <c r="AN199" s="99">
        <f>SUMIFS(通讯通路门店!$BF:$BF,通讯通路门店!$S:$S,$G199)</f>
        <v>0</v>
      </c>
      <c r="AO199" s="99">
        <f t="shared" si="17"/>
        <v>0</v>
      </c>
      <c r="AP199" s="99">
        <f>SUMIFS(通讯通路门店!$K:$K,通讯通路门店!$S:$S,$G199)</f>
        <v>0</v>
      </c>
      <c r="AQ199" s="83"/>
      <c r="AR199" s="99">
        <f>SUMIFS(通讯通路门店!$T:$T,通讯通路门店!$S:$S,$G199)</f>
        <v>0</v>
      </c>
      <c r="AS199" s="99">
        <f>SUMIFS(通讯通路门店!$U:$U,通讯通路门店!$S:$S,$G199)</f>
        <v>0</v>
      </c>
      <c r="AT199" s="99">
        <f>SUMIFS(通讯通路门店!$V:$V,通讯通路门店!$S:$S,$G199)</f>
        <v>0</v>
      </c>
      <c r="AU199" s="99">
        <f>SUMIFS(通讯通路门店!$W:$W,通讯通路门店!$S:$S,$G199)</f>
        <v>0</v>
      </c>
      <c r="AV199" s="99">
        <f>SUMIFS(通讯通路门店!$Z:$Z,通讯通路门店!$S:$S,$G199)</f>
        <v>0</v>
      </c>
      <c r="AW199" s="99">
        <f>SUMIFS(通讯通路门店!$AB:$AB,通讯通路门店!$S:$S,$G199)</f>
        <v>0</v>
      </c>
      <c r="AX199" s="99">
        <f>SUMIFS(通讯通路门店!$X:$X,通讯通路门店!$S:$S,$G199)</f>
        <v>0</v>
      </c>
      <c r="AY199" s="99">
        <f>SUMIFS(通讯通路门店!$Y:$Y,通讯通路门店!$S:$S,$G199)</f>
        <v>0</v>
      </c>
      <c r="AZ199" s="99">
        <f>SUMIFS(通讯通路门店!$AA:$AA,通讯通路门店!$S:$S,$G199)</f>
        <v>0</v>
      </c>
      <c r="BA199" s="99">
        <f t="shared" si="18"/>
        <v>0</v>
      </c>
      <c r="BB199" s="99">
        <f t="shared" si="19"/>
        <v>0</v>
      </c>
      <c r="BC199" s="99">
        <f>SUMIFS(通讯通路门店!$W:$W,通讯通路门店!$S:$S,$G199,通讯通路门店!$J:$J,"荣耀体验店")+SUMIFS(通讯通路门店!$W:$W,通讯通路门店!$S:$S,$G199,通讯通路门店!$J:$J,"荣耀授权专卖店")</f>
        <v>0</v>
      </c>
      <c r="BD199" s="99">
        <f>SUMIFS(通讯通路门店!$Z:$Z,通讯通路门店!$S:$S,$G199,通讯通路门店!$J:$J,"VIVO体验店")</f>
        <v>0</v>
      </c>
      <c r="BE199" s="99">
        <f>SUMIFS(通讯通路门店!$AB:$AB,通讯通路门店!$S:$S,$G199,通讯通路门店!$J:$J,"OPPO体验店")</f>
        <v>0</v>
      </c>
      <c r="BF199" s="99">
        <f>SUMIFS(通讯通路门店!$X:$X,通讯通路门店!$S:$S,$G199,通讯通路门店!$J:$J,"华为授权体验店")+SUMIFS(通讯通路门店!$AA:$AA,通讯通路门店!$S:$S,$G199,通讯通路门店!$J:$J,"华为堡垒店")</f>
        <v>0</v>
      </c>
      <c r="BG199" s="99">
        <f>SUMIFS(通讯通路门店!$Y:$Y,通讯通路门店!$S:$S,$G199,通讯通路门店!$J:$J,"小米体验店")</f>
        <v>0</v>
      </c>
      <c r="BH199" s="99">
        <f>SUMIFS(通讯通路门店!$AA:$AA,通讯通路门店!$S:$S,$G199,通讯通路门店!$J:$J,"苹果体验店")</f>
        <v>0</v>
      </c>
      <c r="BI199" s="99">
        <f>SUMIFS(通讯通路门店!$K:$K,通讯通路门店!$S:$S,$G199,通讯通路门店!$J:$J,"其他品牌专卖店")</f>
        <v>0</v>
      </c>
      <c r="BJ199" s="99">
        <f>SUMIFS(通讯通路门店!$AC:$AC,通讯通路门店!$S:$S,$G199)</f>
        <v>0</v>
      </c>
      <c r="BK199" s="99">
        <f>SUMIFS(通讯通路门店!$AD:$AD,通讯通路门店!$S:$S,$G199)</f>
        <v>0</v>
      </c>
      <c r="BL199" s="99">
        <f>SUMIFS(通讯通路门店!$AE:$AE,通讯通路门店!$S:$S,$G199)</f>
        <v>0</v>
      </c>
      <c r="BM199" s="99">
        <f>SUMIFS(通讯通路门店!$AF:$AF,通讯通路门店!$S:$S,$G199)</f>
        <v>0</v>
      </c>
      <c r="BN199" s="99">
        <f>SUMIFS(通讯通路门店!$AG:$AG,通讯通路门店!$S:$S,$G199)</f>
        <v>0</v>
      </c>
      <c r="BO199" s="99">
        <f>SUMIFS(通讯通路门店!$AH:$AH,通讯通路门店!$S:$S,$G199)</f>
        <v>0</v>
      </c>
      <c r="BP199" s="99">
        <f>SUMIFS(通讯通路门店!$AI:$AI,通讯通路门店!$S:$S,$G199)</f>
        <v>0</v>
      </c>
      <c r="BQ199" s="83"/>
    </row>
    <row r="200" spans="1:69">
      <c r="A200" s="99" t="str">
        <f>IFERROR(_xlfn.XLOOKUP($G200,通讯通路门店!$S$4:$S$993933,通讯通路门店!$A$4:$A$993933,0,0),"")</f>
        <v/>
      </c>
      <c r="B200" s="99" t="str">
        <f>IFERROR(_xlfn.XLOOKUP($G200,通讯通路门店!$S$4:$S$993933,通讯通路门店!$B$4:$B$993933,0,0),"")</f>
        <v/>
      </c>
      <c r="C200" s="99" t="str">
        <f>IFERROR(_xlfn.XLOOKUP($G200,通讯通路门店!$S$4:$S$993933,通讯通路门店!$C$4:$C$993933,0,0),"")</f>
        <v/>
      </c>
      <c r="D200" s="99" t="str">
        <f>IFERROR(_xlfn.XLOOKUP($G200,通讯通路门店!$S$4:$S$993933,通讯通路门店!$D$4:$D$993933,0,0),"")</f>
        <v/>
      </c>
      <c r="E200" s="83"/>
      <c r="F200" s="83"/>
      <c r="G200" s="101" t="e">
        <v>#N/A</v>
      </c>
      <c r="H200" s="102" t="str">
        <f>IFERROR(_xlfn.XLOOKUP($G200,通讯通路门店!$S$4:$S$993933,通讯通路门店!$R$4:$R$993933,0,0),"")</f>
        <v/>
      </c>
      <c r="I200" s="83"/>
      <c r="J200" s="83"/>
      <c r="K200" s="83"/>
      <c r="L200" s="83"/>
      <c r="M200" s="83"/>
      <c r="N200" s="83"/>
      <c r="O200" s="83"/>
      <c r="P200" s="83"/>
      <c r="Q200" s="83"/>
      <c r="R200" s="83"/>
      <c r="S200" s="83"/>
      <c r="T200" s="83"/>
      <c r="U200" s="99">
        <f>COUNTIF(通讯通路门店!$S:$S,$G200)</f>
        <v>0</v>
      </c>
      <c r="V200" s="99">
        <f>COUNTIFS(通讯通路门店!$S:$S,$G200,通讯通路门店!$J:$J,"综合卖场")</f>
        <v>0</v>
      </c>
      <c r="W200" s="99">
        <f>SUMIFS(通讯通路门店!$AJ:$AJ,通讯通路门店!$S:$S,通讯客户沙盘!$G200)</f>
        <v>0</v>
      </c>
      <c r="X200" s="99">
        <f t="shared" si="15"/>
        <v>0</v>
      </c>
      <c r="Y200" s="99">
        <f>COUNTIFS(通讯通路门店!$S:$S,$G200,通讯通路门店!$J:$J,"荣耀体验店")+COUNTIFS(通讯通路门店!$S:$S,$G200,通讯通路门店!$J:$J,"荣耀授权专卖店")</f>
        <v>0</v>
      </c>
      <c r="Z200" s="99">
        <f>COUNTIFS(通讯通路门店!$S:$S,$G200,通讯通路门店!$J:$J,"VIVO体验店")</f>
        <v>0</v>
      </c>
      <c r="AA200" s="99">
        <f>COUNTIFS(通讯通路门店!$S:$S,$G200,通讯通路门店!$J:$J,"OPPO体验店")</f>
        <v>0</v>
      </c>
      <c r="AB200" s="99">
        <f>COUNTIFS(通讯通路门店!$S:$S,$G200,通讯通路门店!$J:$J,"华为授权体验店")+COUNTIFS(通讯通路门店!$S:$S,$G200,通讯通路门店!$J:$J,"华为堡垒店")</f>
        <v>0</v>
      </c>
      <c r="AC200" s="99">
        <f>COUNTIFS(通讯通路门店!$S:$S,$G200,通讯通路门店!$J:$J,"小米体验店")</f>
        <v>0</v>
      </c>
      <c r="AD200" s="99">
        <f>COUNTIFS(通讯通路门店!$S:$S,$G200,通讯通路门店!$J:$J,"苹果体验店")</f>
        <v>0</v>
      </c>
      <c r="AE200" s="99">
        <f>COUNTIFS(通讯通路门店!$S:$S,$G200,通讯通路门店!$J:$J,"其他品牌专卖店")</f>
        <v>0</v>
      </c>
      <c r="AF200" s="99">
        <f>SUMIFS(通讯通路门店!$BI:$BI,通讯通路门店!$S:$S,$G200)</f>
        <v>0</v>
      </c>
      <c r="AG200" s="99">
        <f>SUMIFS(通讯通路门店!$BH:$BH,通讯通路门店!$S:$S,$G200)</f>
        <v>0</v>
      </c>
      <c r="AH200" s="99">
        <f t="shared" si="16"/>
        <v>0</v>
      </c>
      <c r="AI200" s="99">
        <f>SUMIFS(通讯通路门店!$BB:$BB,通讯通路门店!$S:$S,$G200)</f>
        <v>0</v>
      </c>
      <c r="AJ200" s="99">
        <f>SUMIFS(通讯通路门店!$BE:$BE,通讯通路门店!$S:$S,$G200)</f>
        <v>0</v>
      </c>
      <c r="AK200" s="99">
        <f>SUMIFS(通讯通路门店!$BG:$BG,通讯通路门店!$S:$S,$G200)</f>
        <v>0</v>
      </c>
      <c r="AL200" s="99">
        <f>SUMIFS(通讯通路门店!$BC:$BC,通讯通路门店!$S:$S,$G200)</f>
        <v>0</v>
      </c>
      <c r="AM200" s="99">
        <f>SUMIFS(通讯通路门店!$BD:$BD,通讯通路门店!$S:$S,$G200)</f>
        <v>0</v>
      </c>
      <c r="AN200" s="99">
        <f>SUMIFS(通讯通路门店!$BF:$BF,通讯通路门店!$S:$S,$G200)</f>
        <v>0</v>
      </c>
      <c r="AO200" s="99">
        <f t="shared" si="17"/>
        <v>0</v>
      </c>
      <c r="AP200" s="99">
        <f>SUMIFS(通讯通路门店!$K:$K,通讯通路门店!$S:$S,$G200)</f>
        <v>0</v>
      </c>
      <c r="AQ200" s="83"/>
      <c r="AR200" s="99">
        <f>SUMIFS(通讯通路门店!$T:$T,通讯通路门店!$S:$S,$G200)</f>
        <v>0</v>
      </c>
      <c r="AS200" s="99">
        <f>SUMIFS(通讯通路门店!$U:$U,通讯通路门店!$S:$S,$G200)</f>
        <v>0</v>
      </c>
      <c r="AT200" s="99">
        <f>SUMIFS(通讯通路门店!$V:$V,通讯通路门店!$S:$S,$G200)</f>
        <v>0</v>
      </c>
      <c r="AU200" s="99">
        <f>SUMIFS(通讯通路门店!$W:$W,通讯通路门店!$S:$S,$G200)</f>
        <v>0</v>
      </c>
      <c r="AV200" s="99">
        <f>SUMIFS(通讯通路门店!$Z:$Z,通讯通路门店!$S:$S,$G200)</f>
        <v>0</v>
      </c>
      <c r="AW200" s="99">
        <f>SUMIFS(通讯通路门店!$AB:$AB,通讯通路门店!$S:$S,$G200)</f>
        <v>0</v>
      </c>
      <c r="AX200" s="99">
        <f>SUMIFS(通讯通路门店!$X:$X,通讯通路门店!$S:$S,$G200)</f>
        <v>0</v>
      </c>
      <c r="AY200" s="99">
        <f>SUMIFS(通讯通路门店!$Y:$Y,通讯通路门店!$S:$S,$G200)</f>
        <v>0</v>
      </c>
      <c r="AZ200" s="99">
        <f>SUMIFS(通讯通路门店!$AA:$AA,通讯通路门店!$S:$S,$G200)</f>
        <v>0</v>
      </c>
      <c r="BA200" s="99">
        <f t="shared" si="18"/>
        <v>0</v>
      </c>
      <c r="BB200" s="99">
        <f t="shared" si="19"/>
        <v>0</v>
      </c>
      <c r="BC200" s="99">
        <f>SUMIFS(通讯通路门店!$W:$W,通讯通路门店!$S:$S,$G200,通讯通路门店!$J:$J,"荣耀体验店")+SUMIFS(通讯通路门店!$W:$W,通讯通路门店!$S:$S,$G200,通讯通路门店!$J:$J,"荣耀授权专卖店")</f>
        <v>0</v>
      </c>
      <c r="BD200" s="99">
        <f>SUMIFS(通讯通路门店!$Z:$Z,通讯通路门店!$S:$S,$G200,通讯通路门店!$J:$J,"VIVO体验店")</f>
        <v>0</v>
      </c>
      <c r="BE200" s="99">
        <f>SUMIFS(通讯通路门店!$AB:$AB,通讯通路门店!$S:$S,$G200,通讯通路门店!$J:$J,"OPPO体验店")</f>
        <v>0</v>
      </c>
      <c r="BF200" s="99">
        <f>SUMIFS(通讯通路门店!$X:$X,通讯通路门店!$S:$S,$G200,通讯通路门店!$J:$J,"华为授权体验店")+SUMIFS(通讯通路门店!$AA:$AA,通讯通路门店!$S:$S,$G200,通讯通路门店!$J:$J,"华为堡垒店")</f>
        <v>0</v>
      </c>
      <c r="BG200" s="99">
        <f>SUMIFS(通讯通路门店!$Y:$Y,通讯通路门店!$S:$S,$G200,通讯通路门店!$J:$J,"小米体验店")</f>
        <v>0</v>
      </c>
      <c r="BH200" s="99">
        <f>SUMIFS(通讯通路门店!$AA:$AA,通讯通路门店!$S:$S,$G200,通讯通路门店!$J:$J,"苹果体验店")</f>
        <v>0</v>
      </c>
      <c r="BI200" s="99">
        <f>SUMIFS(通讯通路门店!$K:$K,通讯通路门店!$S:$S,$G200,通讯通路门店!$J:$J,"其他品牌专卖店")</f>
        <v>0</v>
      </c>
      <c r="BJ200" s="99">
        <f>SUMIFS(通讯通路门店!$AC:$AC,通讯通路门店!$S:$S,$G200)</f>
        <v>0</v>
      </c>
      <c r="BK200" s="99">
        <f>SUMIFS(通讯通路门店!$AD:$AD,通讯通路门店!$S:$S,$G200)</f>
        <v>0</v>
      </c>
      <c r="BL200" s="99">
        <f>SUMIFS(通讯通路门店!$AE:$AE,通讯通路门店!$S:$S,$G200)</f>
        <v>0</v>
      </c>
      <c r="BM200" s="99">
        <f>SUMIFS(通讯通路门店!$AF:$AF,通讯通路门店!$S:$S,$G200)</f>
        <v>0</v>
      </c>
      <c r="BN200" s="99">
        <f>SUMIFS(通讯通路门店!$AG:$AG,通讯通路门店!$S:$S,$G200)</f>
        <v>0</v>
      </c>
      <c r="BO200" s="99">
        <f>SUMIFS(通讯通路门店!$AH:$AH,通讯通路门店!$S:$S,$G200)</f>
        <v>0</v>
      </c>
      <c r="BP200" s="99">
        <f>SUMIFS(通讯通路门店!$AI:$AI,通讯通路门店!$S:$S,$G200)</f>
        <v>0</v>
      </c>
      <c r="BQ200" s="83"/>
    </row>
    <row r="201" spans="1:69">
      <c r="A201" s="99" t="str">
        <f>IFERROR(_xlfn.XLOOKUP($G201,通讯通路门店!$S$4:$S$993933,通讯通路门店!$A$4:$A$993933,0,0),"")</f>
        <v/>
      </c>
      <c r="B201" s="99" t="str">
        <f>IFERROR(_xlfn.XLOOKUP($G201,通讯通路门店!$S$4:$S$993933,通讯通路门店!$B$4:$B$993933,0,0),"")</f>
        <v/>
      </c>
      <c r="C201" s="99" t="str">
        <f>IFERROR(_xlfn.XLOOKUP($G201,通讯通路门店!$S$4:$S$993933,通讯通路门店!$C$4:$C$993933,0,0),"")</f>
        <v/>
      </c>
      <c r="D201" s="99" t="str">
        <f>IFERROR(_xlfn.XLOOKUP($G201,通讯通路门店!$S$4:$S$993933,通讯通路门店!$D$4:$D$993933,0,0),"")</f>
        <v/>
      </c>
      <c r="E201" s="83"/>
      <c r="F201" s="83"/>
      <c r="G201" s="101" t="e">
        <v>#N/A</v>
      </c>
      <c r="H201" s="102" t="str">
        <f>IFERROR(_xlfn.XLOOKUP($G201,通讯通路门店!$S$4:$S$993933,通讯通路门店!$R$4:$R$993933,0,0),"")</f>
        <v/>
      </c>
      <c r="I201" s="83"/>
      <c r="J201" s="83"/>
      <c r="K201" s="83"/>
      <c r="L201" s="83"/>
      <c r="M201" s="83"/>
      <c r="N201" s="83"/>
      <c r="O201" s="83"/>
      <c r="P201" s="83"/>
      <c r="Q201" s="83"/>
      <c r="R201" s="83"/>
      <c r="S201" s="83"/>
      <c r="T201" s="83"/>
      <c r="U201" s="99">
        <f>COUNTIF(通讯通路门店!$S:$S,$G201)</f>
        <v>0</v>
      </c>
      <c r="V201" s="99">
        <f>COUNTIFS(通讯通路门店!$S:$S,$G201,通讯通路门店!$J:$J,"综合卖场")</f>
        <v>0</v>
      </c>
      <c r="W201" s="99">
        <f>SUMIFS(通讯通路门店!$AJ:$AJ,通讯通路门店!$S:$S,通讯客户沙盘!$G201)</f>
        <v>0</v>
      </c>
      <c r="X201" s="99">
        <f t="shared" si="15"/>
        <v>0</v>
      </c>
      <c r="Y201" s="99">
        <f>COUNTIFS(通讯通路门店!$S:$S,$G201,通讯通路门店!$J:$J,"荣耀体验店")+COUNTIFS(通讯通路门店!$S:$S,$G201,通讯通路门店!$J:$J,"荣耀授权专卖店")</f>
        <v>0</v>
      </c>
      <c r="Z201" s="99">
        <f>COUNTIFS(通讯通路门店!$S:$S,$G201,通讯通路门店!$J:$J,"VIVO体验店")</f>
        <v>0</v>
      </c>
      <c r="AA201" s="99">
        <f>COUNTIFS(通讯通路门店!$S:$S,$G201,通讯通路门店!$J:$J,"OPPO体验店")</f>
        <v>0</v>
      </c>
      <c r="AB201" s="99">
        <f>COUNTIFS(通讯通路门店!$S:$S,$G201,通讯通路门店!$J:$J,"华为授权体验店")+COUNTIFS(通讯通路门店!$S:$S,$G201,通讯通路门店!$J:$J,"华为堡垒店")</f>
        <v>0</v>
      </c>
      <c r="AC201" s="99">
        <f>COUNTIFS(通讯通路门店!$S:$S,$G201,通讯通路门店!$J:$J,"小米体验店")</f>
        <v>0</v>
      </c>
      <c r="AD201" s="99">
        <f>COUNTIFS(通讯通路门店!$S:$S,$G201,通讯通路门店!$J:$J,"苹果体验店")</f>
        <v>0</v>
      </c>
      <c r="AE201" s="99">
        <f>COUNTIFS(通讯通路门店!$S:$S,$G201,通讯通路门店!$J:$J,"其他品牌专卖店")</f>
        <v>0</v>
      </c>
      <c r="AF201" s="99">
        <f>SUMIFS(通讯通路门店!$BI:$BI,通讯通路门店!$S:$S,$G201)</f>
        <v>0</v>
      </c>
      <c r="AG201" s="99">
        <f>SUMIFS(通讯通路门店!$BH:$BH,通讯通路门店!$S:$S,$G201)</f>
        <v>0</v>
      </c>
      <c r="AH201" s="99">
        <f t="shared" si="16"/>
        <v>0</v>
      </c>
      <c r="AI201" s="99">
        <f>SUMIFS(通讯通路门店!$BB:$BB,通讯通路门店!$S:$S,$G201)</f>
        <v>0</v>
      </c>
      <c r="AJ201" s="99">
        <f>SUMIFS(通讯通路门店!$BE:$BE,通讯通路门店!$S:$S,$G201)</f>
        <v>0</v>
      </c>
      <c r="AK201" s="99">
        <f>SUMIFS(通讯通路门店!$BG:$BG,通讯通路门店!$S:$S,$G201)</f>
        <v>0</v>
      </c>
      <c r="AL201" s="99">
        <f>SUMIFS(通讯通路门店!$BC:$BC,通讯通路门店!$S:$S,$G201)</f>
        <v>0</v>
      </c>
      <c r="AM201" s="99">
        <f>SUMIFS(通讯通路门店!$BD:$BD,通讯通路门店!$S:$S,$G201)</f>
        <v>0</v>
      </c>
      <c r="AN201" s="99">
        <f>SUMIFS(通讯通路门店!$BF:$BF,通讯通路门店!$S:$S,$G201)</f>
        <v>0</v>
      </c>
      <c r="AO201" s="99">
        <f t="shared" si="17"/>
        <v>0</v>
      </c>
      <c r="AP201" s="99">
        <f>SUMIFS(通讯通路门店!$K:$K,通讯通路门店!$S:$S,$G201)</f>
        <v>0</v>
      </c>
      <c r="AQ201" s="83"/>
      <c r="AR201" s="99">
        <f>SUMIFS(通讯通路门店!$T:$T,通讯通路门店!$S:$S,$G201)</f>
        <v>0</v>
      </c>
      <c r="AS201" s="99">
        <f>SUMIFS(通讯通路门店!$U:$U,通讯通路门店!$S:$S,$G201)</f>
        <v>0</v>
      </c>
      <c r="AT201" s="99">
        <f>SUMIFS(通讯通路门店!$V:$V,通讯通路门店!$S:$S,$G201)</f>
        <v>0</v>
      </c>
      <c r="AU201" s="99">
        <f>SUMIFS(通讯通路门店!$W:$W,通讯通路门店!$S:$S,$G201)</f>
        <v>0</v>
      </c>
      <c r="AV201" s="99">
        <f>SUMIFS(通讯通路门店!$Z:$Z,通讯通路门店!$S:$S,$G201)</f>
        <v>0</v>
      </c>
      <c r="AW201" s="99">
        <f>SUMIFS(通讯通路门店!$AB:$AB,通讯通路门店!$S:$S,$G201)</f>
        <v>0</v>
      </c>
      <c r="AX201" s="99">
        <f>SUMIFS(通讯通路门店!$X:$X,通讯通路门店!$S:$S,$G201)</f>
        <v>0</v>
      </c>
      <c r="AY201" s="99">
        <f>SUMIFS(通讯通路门店!$Y:$Y,通讯通路门店!$S:$S,$G201)</f>
        <v>0</v>
      </c>
      <c r="AZ201" s="99">
        <f>SUMIFS(通讯通路门店!$AA:$AA,通讯通路门店!$S:$S,$G201)</f>
        <v>0</v>
      </c>
      <c r="BA201" s="99">
        <f t="shared" si="18"/>
        <v>0</v>
      </c>
      <c r="BB201" s="99">
        <f t="shared" si="19"/>
        <v>0</v>
      </c>
      <c r="BC201" s="99">
        <f>SUMIFS(通讯通路门店!$W:$W,通讯通路门店!$S:$S,$G201,通讯通路门店!$J:$J,"荣耀体验店")+SUMIFS(通讯通路门店!$W:$W,通讯通路门店!$S:$S,$G201,通讯通路门店!$J:$J,"荣耀授权专卖店")</f>
        <v>0</v>
      </c>
      <c r="BD201" s="99">
        <f>SUMIFS(通讯通路门店!$Z:$Z,通讯通路门店!$S:$S,$G201,通讯通路门店!$J:$J,"VIVO体验店")</f>
        <v>0</v>
      </c>
      <c r="BE201" s="99">
        <f>SUMIFS(通讯通路门店!$AB:$AB,通讯通路门店!$S:$S,$G201,通讯通路门店!$J:$J,"OPPO体验店")</f>
        <v>0</v>
      </c>
      <c r="BF201" s="99">
        <f>SUMIFS(通讯通路门店!$X:$X,通讯通路门店!$S:$S,$G201,通讯通路门店!$J:$J,"华为授权体验店")+SUMIFS(通讯通路门店!$AA:$AA,通讯通路门店!$S:$S,$G201,通讯通路门店!$J:$J,"华为堡垒店")</f>
        <v>0</v>
      </c>
      <c r="BG201" s="99">
        <f>SUMIFS(通讯通路门店!$Y:$Y,通讯通路门店!$S:$S,$G201,通讯通路门店!$J:$J,"小米体验店")</f>
        <v>0</v>
      </c>
      <c r="BH201" s="99">
        <f>SUMIFS(通讯通路门店!$AA:$AA,通讯通路门店!$S:$S,$G201,通讯通路门店!$J:$J,"苹果体验店")</f>
        <v>0</v>
      </c>
      <c r="BI201" s="99">
        <f>SUMIFS(通讯通路门店!$K:$K,通讯通路门店!$S:$S,$G201,通讯通路门店!$J:$J,"其他品牌专卖店")</f>
        <v>0</v>
      </c>
      <c r="BJ201" s="99">
        <f>SUMIFS(通讯通路门店!$AC:$AC,通讯通路门店!$S:$S,$G201)</f>
        <v>0</v>
      </c>
      <c r="BK201" s="99">
        <f>SUMIFS(通讯通路门店!$AD:$AD,通讯通路门店!$S:$S,$G201)</f>
        <v>0</v>
      </c>
      <c r="BL201" s="99">
        <f>SUMIFS(通讯通路门店!$AE:$AE,通讯通路门店!$S:$S,$G201)</f>
        <v>0</v>
      </c>
      <c r="BM201" s="99">
        <f>SUMIFS(通讯通路门店!$AF:$AF,通讯通路门店!$S:$S,$G201)</f>
        <v>0</v>
      </c>
      <c r="BN201" s="99">
        <f>SUMIFS(通讯通路门店!$AG:$AG,通讯通路门店!$S:$S,$G201)</f>
        <v>0</v>
      </c>
      <c r="BO201" s="99">
        <f>SUMIFS(通讯通路门店!$AH:$AH,通讯通路门店!$S:$S,$G201)</f>
        <v>0</v>
      </c>
      <c r="BP201" s="99">
        <f>SUMIFS(通讯通路门店!$AI:$AI,通讯通路门店!$S:$S,$G201)</f>
        <v>0</v>
      </c>
      <c r="BQ201" s="83"/>
    </row>
    <row r="202" spans="1:69">
      <c r="A202" s="99" t="str">
        <f>IFERROR(_xlfn.XLOOKUP($G202,通讯通路门店!$S$4:$S$993933,通讯通路门店!$A$4:$A$993933,0,0),"")</f>
        <v/>
      </c>
      <c r="B202" s="99" t="str">
        <f>IFERROR(_xlfn.XLOOKUP($G202,通讯通路门店!$S$4:$S$993933,通讯通路门店!$B$4:$B$993933,0,0),"")</f>
        <v/>
      </c>
      <c r="C202" s="99" t="str">
        <f>IFERROR(_xlfn.XLOOKUP($G202,通讯通路门店!$S$4:$S$993933,通讯通路门店!$C$4:$C$993933,0,0),"")</f>
        <v/>
      </c>
      <c r="D202" s="99" t="str">
        <f>IFERROR(_xlfn.XLOOKUP($G202,通讯通路门店!$S$4:$S$993933,通讯通路门店!$D$4:$D$993933,0,0),"")</f>
        <v/>
      </c>
      <c r="E202" s="83"/>
      <c r="F202" s="83"/>
      <c r="G202" s="101" t="e">
        <v>#N/A</v>
      </c>
      <c r="H202" s="102" t="str">
        <f>IFERROR(_xlfn.XLOOKUP($G202,通讯通路门店!$S$4:$S$993933,通讯通路门店!$R$4:$R$993933,0,0),"")</f>
        <v/>
      </c>
      <c r="I202" s="83"/>
      <c r="J202" s="83"/>
      <c r="K202" s="83"/>
      <c r="L202" s="83"/>
      <c r="M202" s="83"/>
      <c r="N202" s="83"/>
      <c r="O202" s="83"/>
      <c r="P202" s="83"/>
      <c r="Q202" s="83"/>
      <c r="R202" s="83"/>
      <c r="S202" s="83"/>
      <c r="T202" s="83"/>
      <c r="U202" s="99">
        <f>COUNTIF(通讯通路门店!$S:$S,$G202)</f>
        <v>0</v>
      </c>
      <c r="V202" s="99">
        <f>COUNTIFS(通讯通路门店!$S:$S,$G202,通讯通路门店!$J:$J,"综合卖场")</f>
        <v>0</v>
      </c>
      <c r="W202" s="99">
        <f>SUMIFS(通讯通路门店!$AJ:$AJ,通讯通路门店!$S:$S,通讯客户沙盘!$G202)</f>
        <v>0</v>
      </c>
      <c r="X202" s="99">
        <f t="shared" si="15"/>
        <v>0</v>
      </c>
      <c r="Y202" s="99">
        <f>COUNTIFS(通讯通路门店!$S:$S,$G202,通讯通路门店!$J:$J,"荣耀体验店")+COUNTIFS(通讯通路门店!$S:$S,$G202,通讯通路门店!$J:$J,"荣耀授权专卖店")</f>
        <v>0</v>
      </c>
      <c r="Z202" s="99">
        <f>COUNTIFS(通讯通路门店!$S:$S,$G202,通讯通路门店!$J:$J,"VIVO体验店")</f>
        <v>0</v>
      </c>
      <c r="AA202" s="99">
        <f>COUNTIFS(通讯通路门店!$S:$S,$G202,通讯通路门店!$J:$J,"OPPO体验店")</f>
        <v>0</v>
      </c>
      <c r="AB202" s="99">
        <f>COUNTIFS(通讯通路门店!$S:$S,$G202,通讯通路门店!$J:$J,"华为授权体验店")+COUNTIFS(通讯通路门店!$S:$S,$G202,通讯通路门店!$J:$J,"华为堡垒店")</f>
        <v>0</v>
      </c>
      <c r="AC202" s="99">
        <f>COUNTIFS(通讯通路门店!$S:$S,$G202,通讯通路门店!$J:$J,"小米体验店")</f>
        <v>0</v>
      </c>
      <c r="AD202" s="99">
        <f>COUNTIFS(通讯通路门店!$S:$S,$G202,通讯通路门店!$J:$J,"苹果体验店")</f>
        <v>0</v>
      </c>
      <c r="AE202" s="99">
        <f>COUNTIFS(通讯通路门店!$S:$S,$G202,通讯通路门店!$J:$J,"其他品牌专卖店")</f>
        <v>0</v>
      </c>
      <c r="AF202" s="99">
        <f>SUMIFS(通讯通路门店!$BI:$BI,通讯通路门店!$S:$S,$G202)</f>
        <v>0</v>
      </c>
      <c r="AG202" s="99">
        <f>SUMIFS(通讯通路门店!$BH:$BH,通讯通路门店!$S:$S,$G202)</f>
        <v>0</v>
      </c>
      <c r="AH202" s="99">
        <f t="shared" si="16"/>
        <v>0</v>
      </c>
      <c r="AI202" s="99">
        <f>SUMIFS(通讯通路门店!$BB:$BB,通讯通路门店!$S:$S,$G202)</f>
        <v>0</v>
      </c>
      <c r="AJ202" s="99">
        <f>SUMIFS(通讯通路门店!$BE:$BE,通讯通路门店!$S:$S,$G202)</f>
        <v>0</v>
      </c>
      <c r="AK202" s="99">
        <f>SUMIFS(通讯通路门店!$BG:$BG,通讯通路门店!$S:$S,$G202)</f>
        <v>0</v>
      </c>
      <c r="AL202" s="99">
        <f>SUMIFS(通讯通路门店!$BC:$BC,通讯通路门店!$S:$S,$G202)</f>
        <v>0</v>
      </c>
      <c r="AM202" s="99">
        <f>SUMIFS(通讯通路门店!$BD:$BD,通讯通路门店!$S:$S,$G202)</f>
        <v>0</v>
      </c>
      <c r="AN202" s="99">
        <f>SUMIFS(通讯通路门店!$BF:$BF,通讯通路门店!$S:$S,$G202)</f>
        <v>0</v>
      </c>
      <c r="AO202" s="99">
        <f t="shared" si="17"/>
        <v>0</v>
      </c>
      <c r="AP202" s="99">
        <f>SUMIFS(通讯通路门店!$K:$K,通讯通路门店!$S:$S,$G202)</f>
        <v>0</v>
      </c>
      <c r="AQ202" s="83"/>
      <c r="AR202" s="99">
        <f>SUMIFS(通讯通路门店!$T:$T,通讯通路门店!$S:$S,$G202)</f>
        <v>0</v>
      </c>
      <c r="AS202" s="99">
        <f>SUMIFS(通讯通路门店!$U:$U,通讯通路门店!$S:$S,$G202)</f>
        <v>0</v>
      </c>
      <c r="AT202" s="99">
        <f>SUMIFS(通讯通路门店!$V:$V,通讯通路门店!$S:$S,$G202)</f>
        <v>0</v>
      </c>
      <c r="AU202" s="99">
        <f>SUMIFS(通讯通路门店!$W:$W,通讯通路门店!$S:$S,$G202)</f>
        <v>0</v>
      </c>
      <c r="AV202" s="99">
        <f>SUMIFS(通讯通路门店!$Z:$Z,通讯通路门店!$S:$S,$G202)</f>
        <v>0</v>
      </c>
      <c r="AW202" s="99">
        <f>SUMIFS(通讯通路门店!$AB:$AB,通讯通路门店!$S:$S,$G202)</f>
        <v>0</v>
      </c>
      <c r="AX202" s="99">
        <f>SUMIFS(通讯通路门店!$X:$X,通讯通路门店!$S:$S,$G202)</f>
        <v>0</v>
      </c>
      <c r="AY202" s="99">
        <f>SUMIFS(通讯通路门店!$Y:$Y,通讯通路门店!$S:$S,$G202)</f>
        <v>0</v>
      </c>
      <c r="AZ202" s="99">
        <f>SUMIFS(通讯通路门店!$AA:$AA,通讯通路门店!$S:$S,$G202)</f>
        <v>0</v>
      </c>
      <c r="BA202" s="99">
        <f t="shared" si="18"/>
        <v>0</v>
      </c>
      <c r="BB202" s="99">
        <f t="shared" si="19"/>
        <v>0</v>
      </c>
      <c r="BC202" s="99">
        <f>SUMIFS(通讯通路门店!$W:$W,通讯通路门店!$S:$S,$G202,通讯通路门店!$J:$J,"荣耀体验店")+SUMIFS(通讯通路门店!$W:$W,通讯通路门店!$S:$S,$G202,通讯通路门店!$J:$J,"荣耀授权专卖店")</f>
        <v>0</v>
      </c>
      <c r="BD202" s="99">
        <f>SUMIFS(通讯通路门店!$Z:$Z,通讯通路门店!$S:$S,$G202,通讯通路门店!$J:$J,"VIVO体验店")</f>
        <v>0</v>
      </c>
      <c r="BE202" s="99">
        <f>SUMIFS(通讯通路门店!$AB:$AB,通讯通路门店!$S:$S,$G202,通讯通路门店!$J:$J,"OPPO体验店")</f>
        <v>0</v>
      </c>
      <c r="BF202" s="99">
        <f>SUMIFS(通讯通路门店!$X:$X,通讯通路门店!$S:$S,$G202,通讯通路门店!$J:$J,"华为授权体验店")+SUMIFS(通讯通路门店!$AA:$AA,通讯通路门店!$S:$S,$G202,通讯通路门店!$J:$J,"华为堡垒店")</f>
        <v>0</v>
      </c>
      <c r="BG202" s="99">
        <f>SUMIFS(通讯通路门店!$Y:$Y,通讯通路门店!$S:$S,$G202,通讯通路门店!$J:$J,"小米体验店")</f>
        <v>0</v>
      </c>
      <c r="BH202" s="99">
        <f>SUMIFS(通讯通路门店!$AA:$AA,通讯通路门店!$S:$S,$G202,通讯通路门店!$J:$J,"苹果体验店")</f>
        <v>0</v>
      </c>
      <c r="BI202" s="99">
        <f>SUMIFS(通讯通路门店!$K:$K,通讯通路门店!$S:$S,$G202,通讯通路门店!$J:$J,"其他品牌专卖店")</f>
        <v>0</v>
      </c>
      <c r="BJ202" s="99">
        <f>SUMIFS(通讯通路门店!$AC:$AC,通讯通路门店!$S:$S,$G202)</f>
        <v>0</v>
      </c>
      <c r="BK202" s="99">
        <f>SUMIFS(通讯通路门店!$AD:$AD,通讯通路门店!$S:$S,$G202)</f>
        <v>0</v>
      </c>
      <c r="BL202" s="99">
        <f>SUMIFS(通讯通路门店!$AE:$AE,通讯通路门店!$S:$S,$G202)</f>
        <v>0</v>
      </c>
      <c r="BM202" s="99">
        <f>SUMIFS(通讯通路门店!$AF:$AF,通讯通路门店!$S:$S,$G202)</f>
        <v>0</v>
      </c>
      <c r="BN202" s="99">
        <f>SUMIFS(通讯通路门店!$AG:$AG,通讯通路门店!$S:$S,$G202)</f>
        <v>0</v>
      </c>
      <c r="BO202" s="99">
        <f>SUMIFS(通讯通路门店!$AH:$AH,通讯通路门店!$S:$S,$G202)</f>
        <v>0</v>
      </c>
      <c r="BP202" s="99">
        <f>SUMIFS(通讯通路门店!$AI:$AI,通讯通路门店!$S:$S,$G202)</f>
        <v>0</v>
      </c>
      <c r="BQ202" s="83"/>
    </row>
    <row r="203" spans="1:69">
      <c r="A203" s="99" t="str">
        <f>IFERROR(_xlfn.XLOOKUP($G203,通讯通路门店!$S$4:$S$993933,通讯通路门店!$A$4:$A$993933,0,0),"")</f>
        <v/>
      </c>
      <c r="B203" s="99" t="str">
        <f>IFERROR(_xlfn.XLOOKUP($G203,通讯通路门店!$S$4:$S$993933,通讯通路门店!$B$4:$B$993933,0,0),"")</f>
        <v/>
      </c>
      <c r="C203" s="99" t="str">
        <f>IFERROR(_xlfn.XLOOKUP($G203,通讯通路门店!$S$4:$S$993933,通讯通路门店!$C$4:$C$993933,0,0),"")</f>
        <v/>
      </c>
      <c r="D203" s="99" t="str">
        <f>IFERROR(_xlfn.XLOOKUP($G203,通讯通路门店!$S$4:$S$993933,通讯通路门店!$D$4:$D$993933,0,0),"")</f>
        <v/>
      </c>
      <c r="E203" s="83"/>
      <c r="F203" s="83"/>
      <c r="G203" s="101" t="e">
        <v>#N/A</v>
      </c>
      <c r="H203" s="102" t="str">
        <f>IFERROR(_xlfn.XLOOKUP($G203,通讯通路门店!$S$4:$S$993933,通讯通路门店!$R$4:$R$993933,0,0),"")</f>
        <v/>
      </c>
      <c r="I203" s="83"/>
      <c r="J203" s="83"/>
      <c r="K203" s="83"/>
      <c r="L203" s="83"/>
      <c r="M203" s="83"/>
      <c r="N203" s="83"/>
      <c r="O203" s="83"/>
      <c r="P203" s="83"/>
      <c r="Q203" s="83"/>
      <c r="R203" s="83"/>
      <c r="S203" s="83"/>
      <c r="T203" s="83"/>
      <c r="U203" s="99">
        <f>COUNTIF(通讯通路门店!$S:$S,$G203)</f>
        <v>0</v>
      </c>
      <c r="V203" s="99">
        <f>COUNTIFS(通讯通路门店!$S:$S,$G203,通讯通路门店!$J:$J,"综合卖场")</f>
        <v>0</v>
      </c>
      <c r="W203" s="99">
        <f>SUMIFS(通讯通路门店!$AJ:$AJ,通讯通路门店!$S:$S,通讯客户沙盘!$G203)</f>
        <v>0</v>
      </c>
      <c r="X203" s="99">
        <f t="shared" si="15"/>
        <v>0</v>
      </c>
      <c r="Y203" s="99">
        <f>COUNTIFS(通讯通路门店!$S:$S,$G203,通讯通路门店!$J:$J,"荣耀体验店")+COUNTIFS(通讯通路门店!$S:$S,$G203,通讯通路门店!$J:$J,"荣耀授权专卖店")</f>
        <v>0</v>
      </c>
      <c r="Z203" s="99">
        <f>COUNTIFS(通讯通路门店!$S:$S,$G203,通讯通路门店!$J:$J,"VIVO体验店")</f>
        <v>0</v>
      </c>
      <c r="AA203" s="99">
        <f>COUNTIFS(通讯通路门店!$S:$S,$G203,通讯通路门店!$J:$J,"OPPO体验店")</f>
        <v>0</v>
      </c>
      <c r="AB203" s="99">
        <f>COUNTIFS(通讯通路门店!$S:$S,$G203,通讯通路门店!$J:$J,"华为授权体验店")+COUNTIFS(通讯通路门店!$S:$S,$G203,通讯通路门店!$J:$J,"华为堡垒店")</f>
        <v>0</v>
      </c>
      <c r="AC203" s="99">
        <f>COUNTIFS(通讯通路门店!$S:$S,$G203,通讯通路门店!$J:$J,"小米体验店")</f>
        <v>0</v>
      </c>
      <c r="AD203" s="99">
        <f>COUNTIFS(通讯通路门店!$S:$S,$G203,通讯通路门店!$J:$J,"苹果体验店")</f>
        <v>0</v>
      </c>
      <c r="AE203" s="99">
        <f>COUNTIFS(通讯通路门店!$S:$S,$G203,通讯通路门店!$J:$J,"其他品牌专卖店")</f>
        <v>0</v>
      </c>
      <c r="AF203" s="99">
        <f>SUMIFS(通讯通路门店!$BI:$BI,通讯通路门店!$S:$S,$G203)</f>
        <v>0</v>
      </c>
      <c r="AG203" s="99">
        <f>SUMIFS(通讯通路门店!$BH:$BH,通讯通路门店!$S:$S,$G203)</f>
        <v>0</v>
      </c>
      <c r="AH203" s="99">
        <f t="shared" si="16"/>
        <v>0</v>
      </c>
      <c r="AI203" s="99">
        <f>SUMIFS(通讯通路门店!$BB:$BB,通讯通路门店!$S:$S,$G203)</f>
        <v>0</v>
      </c>
      <c r="AJ203" s="99">
        <f>SUMIFS(通讯通路门店!$BE:$BE,通讯通路门店!$S:$S,$G203)</f>
        <v>0</v>
      </c>
      <c r="AK203" s="99">
        <f>SUMIFS(通讯通路门店!$BG:$BG,通讯通路门店!$S:$S,$G203)</f>
        <v>0</v>
      </c>
      <c r="AL203" s="99">
        <f>SUMIFS(通讯通路门店!$BC:$BC,通讯通路门店!$S:$S,$G203)</f>
        <v>0</v>
      </c>
      <c r="AM203" s="99">
        <f>SUMIFS(通讯通路门店!$BD:$BD,通讯通路门店!$S:$S,$G203)</f>
        <v>0</v>
      </c>
      <c r="AN203" s="99">
        <f>SUMIFS(通讯通路门店!$BF:$BF,通讯通路门店!$S:$S,$G203)</f>
        <v>0</v>
      </c>
      <c r="AO203" s="99">
        <f t="shared" si="17"/>
        <v>0</v>
      </c>
      <c r="AP203" s="99">
        <f>SUMIFS(通讯通路门店!$K:$K,通讯通路门店!$S:$S,$G203)</f>
        <v>0</v>
      </c>
      <c r="AQ203" s="83"/>
      <c r="AR203" s="99">
        <f>SUMIFS(通讯通路门店!$T:$T,通讯通路门店!$S:$S,$G203)</f>
        <v>0</v>
      </c>
      <c r="AS203" s="99">
        <f>SUMIFS(通讯通路门店!$U:$U,通讯通路门店!$S:$S,$G203)</f>
        <v>0</v>
      </c>
      <c r="AT203" s="99">
        <f>SUMIFS(通讯通路门店!$V:$V,通讯通路门店!$S:$S,$G203)</f>
        <v>0</v>
      </c>
      <c r="AU203" s="99">
        <f>SUMIFS(通讯通路门店!$W:$W,通讯通路门店!$S:$S,$G203)</f>
        <v>0</v>
      </c>
      <c r="AV203" s="99">
        <f>SUMIFS(通讯通路门店!$Z:$Z,通讯通路门店!$S:$S,$G203)</f>
        <v>0</v>
      </c>
      <c r="AW203" s="99">
        <f>SUMIFS(通讯通路门店!$AB:$AB,通讯通路门店!$S:$S,$G203)</f>
        <v>0</v>
      </c>
      <c r="AX203" s="99">
        <f>SUMIFS(通讯通路门店!$X:$X,通讯通路门店!$S:$S,$G203)</f>
        <v>0</v>
      </c>
      <c r="AY203" s="99">
        <f>SUMIFS(通讯通路门店!$Y:$Y,通讯通路门店!$S:$S,$G203)</f>
        <v>0</v>
      </c>
      <c r="AZ203" s="99">
        <f>SUMIFS(通讯通路门店!$AA:$AA,通讯通路门店!$S:$S,$G203)</f>
        <v>0</v>
      </c>
      <c r="BA203" s="99">
        <f t="shared" si="18"/>
        <v>0</v>
      </c>
      <c r="BB203" s="99">
        <f t="shared" si="19"/>
        <v>0</v>
      </c>
      <c r="BC203" s="99">
        <f>SUMIFS(通讯通路门店!$W:$W,通讯通路门店!$S:$S,$G203,通讯通路门店!$J:$J,"荣耀体验店")+SUMIFS(通讯通路门店!$W:$W,通讯通路门店!$S:$S,$G203,通讯通路门店!$J:$J,"荣耀授权专卖店")</f>
        <v>0</v>
      </c>
      <c r="BD203" s="99">
        <f>SUMIFS(通讯通路门店!$Z:$Z,通讯通路门店!$S:$S,$G203,通讯通路门店!$J:$J,"VIVO体验店")</f>
        <v>0</v>
      </c>
      <c r="BE203" s="99">
        <f>SUMIFS(通讯通路门店!$AB:$AB,通讯通路门店!$S:$S,$G203,通讯通路门店!$J:$J,"OPPO体验店")</f>
        <v>0</v>
      </c>
      <c r="BF203" s="99">
        <f>SUMIFS(通讯通路门店!$X:$X,通讯通路门店!$S:$S,$G203,通讯通路门店!$J:$J,"华为授权体验店")+SUMIFS(通讯通路门店!$AA:$AA,通讯通路门店!$S:$S,$G203,通讯通路门店!$J:$J,"华为堡垒店")</f>
        <v>0</v>
      </c>
      <c r="BG203" s="99">
        <f>SUMIFS(通讯通路门店!$Y:$Y,通讯通路门店!$S:$S,$G203,通讯通路门店!$J:$J,"小米体验店")</f>
        <v>0</v>
      </c>
      <c r="BH203" s="99">
        <f>SUMIFS(通讯通路门店!$AA:$AA,通讯通路门店!$S:$S,$G203,通讯通路门店!$J:$J,"苹果体验店")</f>
        <v>0</v>
      </c>
      <c r="BI203" s="99">
        <f>SUMIFS(通讯通路门店!$K:$K,通讯通路门店!$S:$S,$G203,通讯通路门店!$J:$J,"其他品牌专卖店")</f>
        <v>0</v>
      </c>
      <c r="BJ203" s="99">
        <f>SUMIFS(通讯通路门店!$AC:$AC,通讯通路门店!$S:$S,$G203)</f>
        <v>0</v>
      </c>
      <c r="BK203" s="99">
        <f>SUMIFS(通讯通路门店!$AD:$AD,通讯通路门店!$S:$S,$G203)</f>
        <v>0</v>
      </c>
      <c r="BL203" s="99">
        <f>SUMIFS(通讯通路门店!$AE:$AE,通讯通路门店!$S:$S,$G203)</f>
        <v>0</v>
      </c>
      <c r="BM203" s="99">
        <f>SUMIFS(通讯通路门店!$AF:$AF,通讯通路门店!$S:$S,$G203)</f>
        <v>0</v>
      </c>
      <c r="BN203" s="99">
        <f>SUMIFS(通讯通路门店!$AG:$AG,通讯通路门店!$S:$S,$G203)</f>
        <v>0</v>
      </c>
      <c r="BO203" s="99">
        <f>SUMIFS(通讯通路门店!$AH:$AH,通讯通路门店!$S:$S,$G203)</f>
        <v>0</v>
      </c>
      <c r="BP203" s="99">
        <f>SUMIFS(通讯通路门店!$AI:$AI,通讯通路门店!$S:$S,$G203)</f>
        <v>0</v>
      </c>
      <c r="BQ203" s="83"/>
    </row>
    <row r="204" spans="1:69">
      <c r="A204" s="99" t="str">
        <f>IFERROR(_xlfn.XLOOKUP($G204,通讯通路门店!$S$4:$S$993933,通讯通路门店!$A$4:$A$993933,0,0),"")</f>
        <v/>
      </c>
      <c r="B204" s="99" t="str">
        <f>IFERROR(_xlfn.XLOOKUP($G204,通讯通路门店!$S$4:$S$993933,通讯通路门店!$B$4:$B$993933,0,0),"")</f>
        <v/>
      </c>
      <c r="C204" s="99" t="str">
        <f>IFERROR(_xlfn.XLOOKUP($G204,通讯通路门店!$S$4:$S$993933,通讯通路门店!$C$4:$C$993933,0,0),"")</f>
        <v/>
      </c>
      <c r="D204" s="99" t="str">
        <f>IFERROR(_xlfn.XLOOKUP($G204,通讯通路门店!$S$4:$S$993933,通讯通路门店!$D$4:$D$993933,0,0),"")</f>
        <v/>
      </c>
      <c r="E204" s="83"/>
      <c r="F204" s="83"/>
      <c r="G204" s="101" t="e">
        <v>#N/A</v>
      </c>
      <c r="H204" s="102" t="str">
        <f>IFERROR(_xlfn.XLOOKUP($G204,通讯通路门店!$S$4:$S$993933,通讯通路门店!$R$4:$R$993933,0,0),"")</f>
        <v/>
      </c>
      <c r="I204" s="83"/>
      <c r="J204" s="83"/>
      <c r="K204" s="83"/>
      <c r="L204" s="83"/>
      <c r="M204" s="83"/>
      <c r="N204" s="83"/>
      <c r="O204" s="83"/>
      <c r="P204" s="83"/>
      <c r="Q204" s="83"/>
      <c r="R204" s="83"/>
      <c r="S204" s="83"/>
      <c r="T204" s="83"/>
      <c r="U204" s="99">
        <f>COUNTIF(通讯通路门店!$S:$S,$G204)</f>
        <v>0</v>
      </c>
      <c r="V204" s="99">
        <f>COUNTIFS(通讯通路门店!$S:$S,$G204,通讯通路门店!$J:$J,"综合卖场")</f>
        <v>0</v>
      </c>
      <c r="W204" s="99">
        <f>SUMIFS(通讯通路门店!$AJ:$AJ,通讯通路门店!$S:$S,通讯客户沙盘!$G204)</f>
        <v>0</v>
      </c>
      <c r="X204" s="99">
        <f t="shared" si="15"/>
        <v>0</v>
      </c>
      <c r="Y204" s="99">
        <f>COUNTIFS(通讯通路门店!$S:$S,$G204,通讯通路门店!$J:$J,"荣耀体验店")+COUNTIFS(通讯通路门店!$S:$S,$G204,通讯通路门店!$J:$J,"荣耀授权专卖店")</f>
        <v>0</v>
      </c>
      <c r="Z204" s="99">
        <f>COUNTIFS(通讯通路门店!$S:$S,$G204,通讯通路门店!$J:$J,"VIVO体验店")</f>
        <v>0</v>
      </c>
      <c r="AA204" s="99">
        <f>COUNTIFS(通讯通路门店!$S:$S,$G204,通讯通路门店!$J:$J,"OPPO体验店")</f>
        <v>0</v>
      </c>
      <c r="AB204" s="99">
        <f>COUNTIFS(通讯通路门店!$S:$S,$G204,通讯通路门店!$J:$J,"华为授权体验店")+COUNTIFS(通讯通路门店!$S:$S,$G204,通讯通路门店!$J:$J,"华为堡垒店")</f>
        <v>0</v>
      </c>
      <c r="AC204" s="99">
        <f>COUNTIFS(通讯通路门店!$S:$S,$G204,通讯通路门店!$J:$J,"小米体验店")</f>
        <v>0</v>
      </c>
      <c r="AD204" s="99">
        <f>COUNTIFS(通讯通路门店!$S:$S,$G204,通讯通路门店!$J:$J,"苹果体验店")</f>
        <v>0</v>
      </c>
      <c r="AE204" s="99">
        <f>COUNTIFS(通讯通路门店!$S:$S,$G204,通讯通路门店!$J:$J,"其他品牌专卖店")</f>
        <v>0</v>
      </c>
      <c r="AF204" s="99">
        <f>SUMIFS(通讯通路门店!$BI:$BI,通讯通路门店!$S:$S,$G204)</f>
        <v>0</v>
      </c>
      <c r="AG204" s="99">
        <f>SUMIFS(通讯通路门店!$BH:$BH,通讯通路门店!$S:$S,$G204)</f>
        <v>0</v>
      </c>
      <c r="AH204" s="99">
        <f t="shared" si="16"/>
        <v>0</v>
      </c>
      <c r="AI204" s="99">
        <f>SUMIFS(通讯通路门店!$BB:$BB,通讯通路门店!$S:$S,$G204)</f>
        <v>0</v>
      </c>
      <c r="AJ204" s="99">
        <f>SUMIFS(通讯通路门店!$BE:$BE,通讯通路门店!$S:$S,$G204)</f>
        <v>0</v>
      </c>
      <c r="AK204" s="99">
        <f>SUMIFS(通讯通路门店!$BG:$BG,通讯通路门店!$S:$S,$G204)</f>
        <v>0</v>
      </c>
      <c r="AL204" s="99">
        <f>SUMIFS(通讯通路门店!$BC:$BC,通讯通路门店!$S:$S,$G204)</f>
        <v>0</v>
      </c>
      <c r="AM204" s="99">
        <f>SUMIFS(通讯通路门店!$BD:$BD,通讯通路门店!$S:$S,$G204)</f>
        <v>0</v>
      </c>
      <c r="AN204" s="99">
        <f>SUMIFS(通讯通路门店!$BF:$BF,通讯通路门店!$S:$S,$G204)</f>
        <v>0</v>
      </c>
      <c r="AO204" s="99">
        <f t="shared" si="17"/>
        <v>0</v>
      </c>
      <c r="AP204" s="99">
        <f>SUMIFS(通讯通路门店!$K:$K,通讯通路门店!$S:$S,$G204)</f>
        <v>0</v>
      </c>
      <c r="AQ204" s="83"/>
      <c r="AR204" s="99">
        <f>SUMIFS(通讯通路门店!$T:$T,通讯通路门店!$S:$S,$G204)</f>
        <v>0</v>
      </c>
      <c r="AS204" s="99">
        <f>SUMIFS(通讯通路门店!$U:$U,通讯通路门店!$S:$S,$G204)</f>
        <v>0</v>
      </c>
      <c r="AT204" s="99">
        <f>SUMIFS(通讯通路门店!$V:$V,通讯通路门店!$S:$S,$G204)</f>
        <v>0</v>
      </c>
      <c r="AU204" s="99">
        <f>SUMIFS(通讯通路门店!$W:$W,通讯通路门店!$S:$S,$G204)</f>
        <v>0</v>
      </c>
      <c r="AV204" s="99">
        <f>SUMIFS(通讯通路门店!$Z:$Z,通讯通路门店!$S:$S,$G204)</f>
        <v>0</v>
      </c>
      <c r="AW204" s="99">
        <f>SUMIFS(通讯通路门店!$AB:$AB,通讯通路门店!$S:$S,$G204)</f>
        <v>0</v>
      </c>
      <c r="AX204" s="99">
        <f>SUMIFS(通讯通路门店!$X:$X,通讯通路门店!$S:$S,$G204)</f>
        <v>0</v>
      </c>
      <c r="AY204" s="99">
        <f>SUMIFS(通讯通路门店!$Y:$Y,通讯通路门店!$S:$S,$G204)</f>
        <v>0</v>
      </c>
      <c r="AZ204" s="99">
        <f>SUMIFS(通讯通路门店!$AA:$AA,通讯通路门店!$S:$S,$G204)</f>
        <v>0</v>
      </c>
      <c r="BA204" s="99">
        <f t="shared" si="18"/>
        <v>0</v>
      </c>
      <c r="BB204" s="99">
        <f t="shared" si="19"/>
        <v>0</v>
      </c>
      <c r="BC204" s="99">
        <f>SUMIFS(通讯通路门店!$W:$W,通讯通路门店!$S:$S,$G204,通讯通路门店!$J:$J,"荣耀体验店")+SUMIFS(通讯通路门店!$W:$W,通讯通路门店!$S:$S,$G204,通讯通路门店!$J:$J,"荣耀授权专卖店")</f>
        <v>0</v>
      </c>
      <c r="BD204" s="99">
        <f>SUMIFS(通讯通路门店!$Z:$Z,通讯通路门店!$S:$S,$G204,通讯通路门店!$J:$J,"VIVO体验店")</f>
        <v>0</v>
      </c>
      <c r="BE204" s="99">
        <f>SUMIFS(通讯通路门店!$AB:$AB,通讯通路门店!$S:$S,$G204,通讯通路门店!$J:$J,"OPPO体验店")</f>
        <v>0</v>
      </c>
      <c r="BF204" s="99">
        <f>SUMIFS(通讯通路门店!$X:$X,通讯通路门店!$S:$S,$G204,通讯通路门店!$J:$J,"华为授权体验店")+SUMIFS(通讯通路门店!$AA:$AA,通讯通路门店!$S:$S,$G204,通讯通路门店!$J:$J,"华为堡垒店")</f>
        <v>0</v>
      </c>
      <c r="BG204" s="99">
        <f>SUMIFS(通讯通路门店!$Y:$Y,通讯通路门店!$S:$S,$G204,通讯通路门店!$J:$J,"小米体验店")</f>
        <v>0</v>
      </c>
      <c r="BH204" s="99">
        <f>SUMIFS(通讯通路门店!$AA:$AA,通讯通路门店!$S:$S,$G204,通讯通路门店!$J:$J,"苹果体验店")</f>
        <v>0</v>
      </c>
      <c r="BI204" s="99">
        <f>SUMIFS(通讯通路门店!$K:$K,通讯通路门店!$S:$S,$G204,通讯通路门店!$J:$J,"其他品牌专卖店")</f>
        <v>0</v>
      </c>
      <c r="BJ204" s="99">
        <f>SUMIFS(通讯通路门店!$AC:$AC,通讯通路门店!$S:$S,$G204)</f>
        <v>0</v>
      </c>
      <c r="BK204" s="99">
        <f>SUMIFS(通讯通路门店!$AD:$AD,通讯通路门店!$S:$S,$G204)</f>
        <v>0</v>
      </c>
      <c r="BL204" s="99">
        <f>SUMIFS(通讯通路门店!$AE:$AE,通讯通路门店!$S:$S,$G204)</f>
        <v>0</v>
      </c>
      <c r="BM204" s="99">
        <f>SUMIFS(通讯通路门店!$AF:$AF,通讯通路门店!$S:$S,$G204)</f>
        <v>0</v>
      </c>
      <c r="BN204" s="99">
        <f>SUMIFS(通讯通路门店!$AG:$AG,通讯通路门店!$S:$S,$G204)</f>
        <v>0</v>
      </c>
      <c r="BO204" s="99">
        <f>SUMIFS(通讯通路门店!$AH:$AH,通讯通路门店!$S:$S,$G204)</f>
        <v>0</v>
      </c>
      <c r="BP204" s="99">
        <f>SUMIFS(通讯通路门店!$AI:$AI,通讯通路门店!$S:$S,$G204)</f>
        <v>0</v>
      </c>
      <c r="BQ204" s="83"/>
    </row>
    <row r="205" spans="1:69">
      <c r="A205" s="99" t="str">
        <f>IFERROR(_xlfn.XLOOKUP($G205,通讯通路门店!$S$4:$S$993933,通讯通路门店!$A$4:$A$993933,0,0),"")</f>
        <v/>
      </c>
      <c r="B205" s="99" t="str">
        <f>IFERROR(_xlfn.XLOOKUP($G205,通讯通路门店!$S$4:$S$993933,通讯通路门店!$B$4:$B$993933,0,0),"")</f>
        <v/>
      </c>
      <c r="C205" s="99" t="str">
        <f>IFERROR(_xlfn.XLOOKUP($G205,通讯通路门店!$S$4:$S$993933,通讯通路门店!$C$4:$C$993933,0,0),"")</f>
        <v/>
      </c>
      <c r="D205" s="99" t="str">
        <f>IFERROR(_xlfn.XLOOKUP($G205,通讯通路门店!$S$4:$S$993933,通讯通路门店!$D$4:$D$993933,0,0),"")</f>
        <v/>
      </c>
      <c r="E205" s="83"/>
      <c r="F205" s="83"/>
      <c r="G205" s="101" t="e">
        <v>#N/A</v>
      </c>
      <c r="H205" s="102" t="str">
        <f>IFERROR(_xlfn.XLOOKUP($G205,通讯通路门店!$S$4:$S$993933,通讯通路门店!$R$4:$R$993933,0,0),"")</f>
        <v/>
      </c>
      <c r="I205" s="83"/>
      <c r="J205" s="83"/>
      <c r="K205" s="83"/>
      <c r="L205" s="83"/>
      <c r="M205" s="83"/>
      <c r="N205" s="83"/>
      <c r="O205" s="83"/>
      <c r="P205" s="83"/>
      <c r="Q205" s="83"/>
      <c r="R205" s="83"/>
      <c r="S205" s="83"/>
      <c r="T205" s="83"/>
      <c r="U205" s="99">
        <f>COUNTIF(通讯通路门店!$S:$S,$G205)</f>
        <v>0</v>
      </c>
      <c r="V205" s="99">
        <f>COUNTIFS(通讯通路门店!$S:$S,$G205,通讯通路门店!$J:$J,"综合卖场")</f>
        <v>0</v>
      </c>
      <c r="W205" s="99">
        <f>SUMIFS(通讯通路门店!$AJ:$AJ,通讯通路门店!$S:$S,通讯客户沙盘!$G205)</f>
        <v>0</v>
      </c>
      <c r="X205" s="99">
        <f t="shared" si="15"/>
        <v>0</v>
      </c>
      <c r="Y205" s="99">
        <f>COUNTIFS(通讯通路门店!$S:$S,$G205,通讯通路门店!$J:$J,"荣耀体验店")+COUNTIFS(通讯通路门店!$S:$S,$G205,通讯通路门店!$J:$J,"荣耀授权专卖店")</f>
        <v>0</v>
      </c>
      <c r="Z205" s="99">
        <f>COUNTIFS(通讯通路门店!$S:$S,$G205,通讯通路门店!$J:$J,"VIVO体验店")</f>
        <v>0</v>
      </c>
      <c r="AA205" s="99">
        <f>COUNTIFS(通讯通路门店!$S:$S,$G205,通讯通路门店!$J:$J,"OPPO体验店")</f>
        <v>0</v>
      </c>
      <c r="AB205" s="99">
        <f>COUNTIFS(通讯通路门店!$S:$S,$G205,通讯通路门店!$J:$J,"华为授权体验店")+COUNTIFS(通讯通路门店!$S:$S,$G205,通讯通路门店!$J:$J,"华为堡垒店")</f>
        <v>0</v>
      </c>
      <c r="AC205" s="99">
        <f>COUNTIFS(通讯通路门店!$S:$S,$G205,通讯通路门店!$J:$J,"小米体验店")</f>
        <v>0</v>
      </c>
      <c r="AD205" s="99">
        <f>COUNTIFS(通讯通路门店!$S:$S,$G205,通讯通路门店!$J:$J,"苹果体验店")</f>
        <v>0</v>
      </c>
      <c r="AE205" s="99">
        <f>COUNTIFS(通讯通路门店!$S:$S,$G205,通讯通路门店!$J:$J,"其他品牌专卖店")</f>
        <v>0</v>
      </c>
      <c r="AF205" s="99">
        <f>SUMIFS(通讯通路门店!$BI:$BI,通讯通路门店!$S:$S,$G205)</f>
        <v>0</v>
      </c>
      <c r="AG205" s="99">
        <f>SUMIFS(通讯通路门店!$BH:$BH,通讯通路门店!$S:$S,$G205)</f>
        <v>0</v>
      </c>
      <c r="AH205" s="99">
        <f t="shared" si="16"/>
        <v>0</v>
      </c>
      <c r="AI205" s="99">
        <f>SUMIFS(通讯通路门店!$BB:$BB,通讯通路门店!$S:$S,$G205)</f>
        <v>0</v>
      </c>
      <c r="AJ205" s="99">
        <f>SUMIFS(通讯通路门店!$BE:$BE,通讯通路门店!$S:$S,$G205)</f>
        <v>0</v>
      </c>
      <c r="AK205" s="99">
        <f>SUMIFS(通讯通路门店!$BG:$BG,通讯通路门店!$S:$S,$G205)</f>
        <v>0</v>
      </c>
      <c r="AL205" s="99">
        <f>SUMIFS(通讯通路门店!$BC:$BC,通讯通路门店!$S:$S,$G205)</f>
        <v>0</v>
      </c>
      <c r="AM205" s="99">
        <f>SUMIFS(通讯通路门店!$BD:$BD,通讯通路门店!$S:$S,$G205)</f>
        <v>0</v>
      </c>
      <c r="AN205" s="99">
        <f>SUMIFS(通讯通路门店!$BF:$BF,通讯通路门店!$S:$S,$G205)</f>
        <v>0</v>
      </c>
      <c r="AO205" s="99">
        <f t="shared" si="17"/>
        <v>0</v>
      </c>
      <c r="AP205" s="99">
        <f>SUMIFS(通讯通路门店!$K:$K,通讯通路门店!$S:$S,$G205)</f>
        <v>0</v>
      </c>
      <c r="AQ205" s="83"/>
      <c r="AR205" s="99">
        <f>SUMIFS(通讯通路门店!$T:$T,通讯通路门店!$S:$S,$G205)</f>
        <v>0</v>
      </c>
      <c r="AS205" s="99">
        <f>SUMIFS(通讯通路门店!$U:$U,通讯通路门店!$S:$S,$G205)</f>
        <v>0</v>
      </c>
      <c r="AT205" s="99">
        <f>SUMIFS(通讯通路门店!$V:$V,通讯通路门店!$S:$S,$G205)</f>
        <v>0</v>
      </c>
      <c r="AU205" s="99">
        <f>SUMIFS(通讯通路门店!$W:$W,通讯通路门店!$S:$S,$G205)</f>
        <v>0</v>
      </c>
      <c r="AV205" s="99">
        <f>SUMIFS(通讯通路门店!$Z:$Z,通讯通路门店!$S:$S,$G205)</f>
        <v>0</v>
      </c>
      <c r="AW205" s="99">
        <f>SUMIFS(通讯通路门店!$AB:$AB,通讯通路门店!$S:$S,$G205)</f>
        <v>0</v>
      </c>
      <c r="AX205" s="99">
        <f>SUMIFS(通讯通路门店!$X:$X,通讯通路门店!$S:$S,$G205)</f>
        <v>0</v>
      </c>
      <c r="AY205" s="99">
        <f>SUMIFS(通讯通路门店!$Y:$Y,通讯通路门店!$S:$S,$G205)</f>
        <v>0</v>
      </c>
      <c r="AZ205" s="99">
        <f>SUMIFS(通讯通路门店!$AA:$AA,通讯通路门店!$S:$S,$G205)</f>
        <v>0</v>
      </c>
      <c r="BA205" s="99">
        <f t="shared" si="18"/>
        <v>0</v>
      </c>
      <c r="BB205" s="99">
        <f t="shared" si="19"/>
        <v>0</v>
      </c>
      <c r="BC205" s="99">
        <f>SUMIFS(通讯通路门店!$W:$W,通讯通路门店!$S:$S,$G205,通讯通路门店!$J:$J,"荣耀体验店")+SUMIFS(通讯通路门店!$W:$W,通讯通路门店!$S:$S,$G205,通讯通路门店!$J:$J,"荣耀授权专卖店")</f>
        <v>0</v>
      </c>
      <c r="BD205" s="99">
        <f>SUMIFS(通讯通路门店!$Z:$Z,通讯通路门店!$S:$S,$G205,通讯通路门店!$J:$J,"VIVO体验店")</f>
        <v>0</v>
      </c>
      <c r="BE205" s="99">
        <f>SUMIFS(通讯通路门店!$AB:$AB,通讯通路门店!$S:$S,$G205,通讯通路门店!$J:$J,"OPPO体验店")</f>
        <v>0</v>
      </c>
      <c r="BF205" s="99">
        <f>SUMIFS(通讯通路门店!$X:$X,通讯通路门店!$S:$S,$G205,通讯通路门店!$J:$J,"华为授权体验店")+SUMIFS(通讯通路门店!$AA:$AA,通讯通路门店!$S:$S,$G205,通讯通路门店!$J:$J,"华为堡垒店")</f>
        <v>0</v>
      </c>
      <c r="BG205" s="99">
        <f>SUMIFS(通讯通路门店!$Y:$Y,通讯通路门店!$S:$S,$G205,通讯通路门店!$J:$J,"小米体验店")</f>
        <v>0</v>
      </c>
      <c r="BH205" s="99">
        <f>SUMIFS(通讯通路门店!$AA:$AA,通讯通路门店!$S:$S,$G205,通讯通路门店!$J:$J,"苹果体验店")</f>
        <v>0</v>
      </c>
      <c r="BI205" s="99">
        <f>SUMIFS(通讯通路门店!$K:$K,通讯通路门店!$S:$S,$G205,通讯通路门店!$J:$J,"其他品牌专卖店")</f>
        <v>0</v>
      </c>
      <c r="BJ205" s="99">
        <f>SUMIFS(通讯通路门店!$AC:$AC,通讯通路门店!$S:$S,$G205)</f>
        <v>0</v>
      </c>
      <c r="BK205" s="99">
        <f>SUMIFS(通讯通路门店!$AD:$AD,通讯通路门店!$S:$S,$G205)</f>
        <v>0</v>
      </c>
      <c r="BL205" s="99">
        <f>SUMIFS(通讯通路门店!$AE:$AE,通讯通路门店!$S:$S,$G205)</f>
        <v>0</v>
      </c>
      <c r="BM205" s="99">
        <f>SUMIFS(通讯通路门店!$AF:$AF,通讯通路门店!$S:$S,$G205)</f>
        <v>0</v>
      </c>
      <c r="BN205" s="99">
        <f>SUMIFS(通讯通路门店!$AG:$AG,通讯通路门店!$S:$S,$G205)</f>
        <v>0</v>
      </c>
      <c r="BO205" s="99">
        <f>SUMIFS(通讯通路门店!$AH:$AH,通讯通路门店!$S:$S,$G205)</f>
        <v>0</v>
      </c>
      <c r="BP205" s="99">
        <f>SUMIFS(通讯通路门店!$AI:$AI,通讯通路门店!$S:$S,$G205)</f>
        <v>0</v>
      </c>
      <c r="BQ205" s="83"/>
    </row>
    <row r="206" spans="1:69">
      <c r="A206" s="99" t="str">
        <f>IFERROR(_xlfn.XLOOKUP($G206,通讯通路门店!$S$4:$S$993933,通讯通路门店!$A$4:$A$993933,0,0),"")</f>
        <v/>
      </c>
      <c r="B206" s="99" t="str">
        <f>IFERROR(_xlfn.XLOOKUP($G206,通讯通路门店!$S$4:$S$993933,通讯通路门店!$B$4:$B$993933,0,0),"")</f>
        <v/>
      </c>
      <c r="C206" s="99" t="str">
        <f>IFERROR(_xlfn.XLOOKUP($G206,通讯通路门店!$S$4:$S$993933,通讯通路门店!$C$4:$C$993933,0,0),"")</f>
        <v/>
      </c>
      <c r="D206" s="99" t="str">
        <f>IFERROR(_xlfn.XLOOKUP($G206,通讯通路门店!$S$4:$S$993933,通讯通路门店!$D$4:$D$993933,0,0),"")</f>
        <v/>
      </c>
      <c r="E206" s="83"/>
      <c r="F206" s="83"/>
      <c r="G206" s="101" t="e">
        <v>#N/A</v>
      </c>
      <c r="H206" s="102" t="str">
        <f>IFERROR(_xlfn.XLOOKUP($G206,通讯通路门店!$S$4:$S$993933,通讯通路门店!$R$4:$R$993933,0,0),"")</f>
        <v/>
      </c>
      <c r="I206" s="83"/>
      <c r="J206" s="83"/>
      <c r="K206" s="83"/>
      <c r="L206" s="83"/>
      <c r="M206" s="83"/>
      <c r="N206" s="83"/>
      <c r="O206" s="83"/>
      <c r="P206" s="83"/>
      <c r="Q206" s="83"/>
      <c r="R206" s="83"/>
      <c r="S206" s="83"/>
      <c r="T206" s="83"/>
      <c r="U206" s="99">
        <f>COUNTIF(通讯通路门店!$S:$S,$G206)</f>
        <v>0</v>
      </c>
      <c r="V206" s="99">
        <f>COUNTIFS(通讯通路门店!$S:$S,$G206,通讯通路门店!$J:$J,"综合卖场")</f>
        <v>0</v>
      </c>
      <c r="W206" s="99">
        <f>SUMIFS(通讯通路门店!$AJ:$AJ,通讯通路门店!$S:$S,通讯客户沙盘!$G206)</f>
        <v>0</v>
      </c>
      <c r="X206" s="99">
        <f t="shared" si="15"/>
        <v>0</v>
      </c>
      <c r="Y206" s="99">
        <f>COUNTIFS(通讯通路门店!$S:$S,$G206,通讯通路门店!$J:$J,"荣耀体验店")+COUNTIFS(通讯通路门店!$S:$S,$G206,通讯通路门店!$J:$J,"荣耀授权专卖店")</f>
        <v>0</v>
      </c>
      <c r="Z206" s="99">
        <f>COUNTIFS(通讯通路门店!$S:$S,$G206,通讯通路门店!$J:$J,"VIVO体验店")</f>
        <v>0</v>
      </c>
      <c r="AA206" s="99">
        <f>COUNTIFS(通讯通路门店!$S:$S,$G206,通讯通路门店!$J:$J,"OPPO体验店")</f>
        <v>0</v>
      </c>
      <c r="AB206" s="99">
        <f>COUNTIFS(通讯通路门店!$S:$S,$G206,通讯通路门店!$J:$J,"华为授权体验店")+COUNTIFS(通讯通路门店!$S:$S,$G206,通讯通路门店!$J:$J,"华为堡垒店")</f>
        <v>0</v>
      </c>
      <c r="AC206" s="99">
        <f>COUNTIFS(通讯通路门店!$S:$S,$G206,通讯通路门店!$J:$J,"小米体验店")</f>
        <v>0</v>
      </c>
      <c r="AD206" s="99">
        <f>COUNTIFS(通讯通路门店!$S:$S,$G206,通讯通路门店!$J:$J,"苹果体验店")</f>
        <v>0</v>
      </c>
      <c r="AE206" s="99">
        <f>COUNTIFS(通讯通路门店!$S:$S,$G206,通讯通路门店!$J:$J,"其他品牌专卖店")</f>
        <v>0</v>
      </c>
      <c r="AF206" s="99">
        <f>SUMIFS(通讯通路门店!$BI:$BI,通讯通路门店!$S:$S,$G206)</f>
        <v>0</v>
      </c>
      <c r="AG206" s="99">
        <f>SUMIFS(通讯通路门店!$BH:$BH,通讯通路门店!$S:$S,$G206)</f>
        <v>0</v>
      </c>
      <c r="AH206" s="99">
        <f t="shared" si="16"/>
        <v>0</v>
      </c>
      <c r="AI206" s="99">
        <f>SUMIFS(通讯通路门店!$BB:$BB,通讯通路门店!$S:$S,$G206)</f>
        <v>0</v>
      </c>
      <c r="AJ206" s="99">
        <f>SUMIFS(通讯通路门店!$BE:$BE,通讯通路门店!$S:$S,$G206)</f>
        <v>0</v>
      </c>
      <c r="AK206" s="99">
        <f>SUMIFS(通讯通路门店!$BG:$BG,通讯通路门店!$S:$S,$G206)</f>
        <v>0</v>
      </c>
      <c r="AL206" s="99">
        <f>SUMIFS(通讯通路门店!$BC:$BC,通讯通路门店!$S:$S,$G206)</f>
        <v>0</v>
      </c>
      <c r="AM206" s="99">
        <f>SUMIFS(通讯通路门店!$BD:$BD,通讯通路门店!$S:$S,$G206)</f>
        <v>0</v>
      </c>
      <c r="AN206" s="99">
        <f>SUMIFS(通讯通路门店!$BF:$BF,通讯通路门店!$S:$S,$G206)</f>
        <v>0</v>
      </c>
      <c r="AO206" s="99">
        <f t="shared" si="17"/>
        <v>0</v>
      </c>
      <c r="AP206" s="99">
        <f>SUMIFS(通讯通路门店!$K:$K,通讯通路门店!$S:$S,$G206)</f>
        <v>0</v>
      </c>
      <c r="AQ206" s="83"/>
      <c r="AR206" s="99">
        <f>SUMIFS(通讯通路门店!$T:$T,通讯通路门店!$S:$S,$G206)</f>
        <v>0</v>
      </c>
      <c r="AS206" s="99">
        <f>SUMIFS(通讯通路门店!$U:$U,通讯通路门店!$S:$S,$G206)</f>
        <v>0</v>
      </c>
      <c r="AT206" s="99">
        <f>SUMIFS(通讯通路门店!$V:$V,通讯通路门店!$S:$S,$G206)</f>
        <v>0</v>
      </c>
      <c r="AU206" s="99">
        <f>SUMIFS(通讯通路门店!$W:$W,通讯通路门店!$S:$S,$G206)</f>
        <v>0</v>
      </c>
      <c r="AV206" s="99">
        <f>SUMIFS(通讯通路门店!$Z:$Z,通讯通路门店!$S:$S,$G206)</f>
        <v>0</v>
      </c>
      <c r="AW206" s="99">
        <f>SUMIFS(通讯通路门店!$AB:$AB,通讯通路门店!$S:$S,$G206)</f>
        <v>0</v>
      </c>
      <c r="AX206" s="99">
        <f>SUMIFS(通讯通路门店!$X:$X,通讯通路门店!$S:$S,$G206)</f>
        <v>0</v>
      </c>
      <c r="AY206" s="99">
        <f>SUMIFS(通讯通路门店!$Y:$Y,通讯通路门店!$S:$S,$G206)</f>
        <v>0</v>
      </c>
      <c r="AZ206" s="99">
        <f>SUMIFS(通讯通路门店!$AA:$AA,通讯通路门店!$S:$S,$G206)</f>
        <v>0</v>
      </c>
      <c r="BA206" s="99">
        <f t="shared" si="18"/>
        <v>0</v>
      </c>
      <c r="BB206" s="99">
        <f t="shared" si="19"/>
        <v>0</v>
      </c>
      <c r="BC206" s="99">
        <f>SUMIFS(通讯通路门店!$W:$W,通讯通路门店!$S:$S,$G206,通讯通路门店!$J:$J,"荣耀体验店")+SUMIFS(通讯通路门店!$W:$W,通讯通路门店!$S:$S,$G206,通讯通路门店!$J:$J,"荣耀授权专卖店")</f>
        <v>0</v>
      </c>
      <c r="BD206" s="99">
        <f>SUMIFS(通讯通路门店!$Z:$Z,通讯通路门店!$S:$S,$G206,通讯通路门店!$J:$J,"VIVO体验店")</f>
        <v>0</v>
      </c>
      <c r="BE206" s="99">
        <f>SUMIFS(通讯通路门店!$AB:$AB,通讯通路门店!$S:$S,$G206,通讯通路门店!$J:$J,"OPPO体验店")</f>
        <v>0</v>
      </c>
      <c r="BF206" s="99">
        <f>SUMIFS(通讯通路门店!$X:$X,通讯通路门店!$S:$S,$G206,通讯通路门店!$J:$J,"华为授权体验店")+SUMIFS(通讯通路门店!$AA:$AA,通讯通路门店!$S:$S,$G206,通讯通路门店!$J:$J,"华为堡垒店")</f>
        <v>0</v>
      </c>
      <c r="BG206" s="99">
        <f>SUMIFS(通讯通路门店!$Y:$Y,通讯通路门店!$S:$S,$G206,通讯通路门店!$J:$J,"小米体验店")</f>
        <v>0</v>
      </c>
      <c r="BH206" s="99">
        <f>SUMIFS(通讯通路门店!$AA:$AA,通讯通路门店!$S:$S,$G206,通讯通路门店!$J:$J,"苹果体验店")</f>
        <v>0</v>
      </c>
      <c r="BI206" s="99">
        <f>SUMIFS(通讯通路门店!$K:$K,通讯通路门店!$S:$S,$G206,通讯通路门店!$J:$J,"其他品牌专卖店")</f>
        <v>0</v>
      </c>
      <c r="BJ206" s="99">
        <f>SUMIFS(通讯通路门店!$AC:$AC,通讯通路门店!$S:$S,$G206)</f>
        <v>0</v>
      </c>
      <c r="BK206" s="99">
        <f>SUMIFS(通讯通路门店!$AD:$AD,通讯通路门店!$S:$S,$G206)</f>
        <v>0</v>
      </c>
      <c r="BL206" s="99">
        <f>SUMIFS(通讯通路门店!$AE:$AE,通讯通路门店!$S:$S,$G206)</f>
        <v>0</v>
      </c>
      <c r="BM206" s="99">
        <f>SUMIFS(通讯通路门店!$AF:$AF,通讯通路门店!$S:$S,$G206)</f>
        <v>0</v>
      </c>
      <c r="BN206" s="99">
        <f>SUMIFS(通讯通路门店!$AG:$AG,通讯通路门店!$S:$S,$G206)</f>
        <v>0</v>
      </c>
      <c r="BO206" s="99">
        <f>SUMIFS(通讯通路门店!$AH:$AH,通讯通路门店!$S:$S,$G206)</f>
        <v>0</v>
      </c>
      <c r="BP206" s="99">
        <f>SUMIFS(通讯通路门店!$AI:$AI,通讯通路门店!$S:$S,$G206)</f>
        <v>0</v>
      </c>
      <c r="BQ206" s="83"/>
    </row>
    <row r="207" spans="1:69">
      <c r="A207" s="99" t="str">
        <f>IFERROR(_xlfn.XLOOKUP($G207,通讯通路门店!$S$4:$S$993933,通讯通路门店!$A$4:$A$993933,0,0),"")</f>
        <v/>
      </c>
      <c r="B207" s="99" t="str">
        <f>IFERROR(_xlfn.XLOOKUP($G207,通讯通路门店!$S$4:$S$993933,通讯通路门店!$B$4:$B$993933,0,0),"")</f>
        <v/>
      </c>
      <c r="C207" s="99" t="str">
        <f>IFERROR(_xlfn.XLOOKUP($G207,通讯通路门店!$S$4:$S$993933,通讯通路门店!$C$4:$C$993933,0,0),"")</f>
        <v/>
      </c>
      <c r="D207" s="99" t="str">
        <f>IFERROR(_xlfn.XLOOKUP($G207,通讯通路门店!$S$4:$S$993933,通讯通路门店!$D$4:$D$993933,0,0),"")</f>
        <v/>
      </c>
      <c r="E207" s="83"/>
      <c r="F207" s="83"/>
      <c r="G207" s="101" t="e">
        <v>#N/A</v>
      </c>
      <c r="H207" s="102" t="str">
        <f>IFERROR(_xlfn.XLOOKUP($G207,通讯通路门店!$S$4:$S$993933,通讯通路门店!$R$4:$R$993933,0,0),"")</f>
        <v/>
      </c>
      <c r="I207" s="83"/>
      <c r="J207" s="83"/>
      <c r="K207" s="83"/>
      <c r="L207" s="83"/>
      <c r="M207" s="83"/>
      <c r="N207" s="83"/>
      <c r="O207" s="83"/>
      <c r="P207" s="83"/>
      <c r="Q207" s="83"/>
      <c r="R207" s="83"/>
      <c r="S207" s="83"/>
      <c r="T207" s="83"/>
      <c r="U207" s="99">
        <f>COUNTIF(通讯通路门店!$S:$S,$G207)</f>
        <v>0</v>
      </c>
      <c r="V207" s="99">
        <f>COUNTIFS(通讯通路门店!$S:$S,$G207,通讯通路门店!$J:$J,"综合卖场")</f>
        <v>0</v>
      </c>
      <c r="W207" s="99">
        <f>SUMIFS(通讯通路门店!$AJ:$AJ,通讯通路门店!$S:$S,通讯客户沙盘!$G207)</f>
        <v>0</v>
      </c>
      <c r="X207" s="99">
        <f t="shared" si="15"/>
        <v>0</v>
      </c>
      <c r="Y207" s="99">
        <f>COUNTIFS(通讯通路门店!$S:$S,$G207,通讯通路门店!$J:$J,"荣耀体验店")+COUNTIFS(通讯通路门店!$S:$S,$G207,通讯通路门店!$J:$J,"荣耀授权专卖店")</f>
        <v>0</v>
      </c>
      <c r="Z207" s="99">
        <f>COUNTIFS(通讯通路门店!$S:$S,$G207,通讯通路门店!$J:$J,"VIVO体验店")</f>
        <v>0</v>
      </c>
      <c r="AA207" s="99">
        <f>COUNTIFS(通讯通路门店!$S:$S,$G207,通讯通路门店!$J:$J,"OPPO体验店")</f>
        <v>0</v>
      </c>
      <c r="AB207" s="99">
        <f>COUNTIFS(通讯通路门店!$S:$S,$G207,通讯通路门店!$J:$J,"华为授权体验店")+COUNTIFS(通讯通路门店!$S:$S,$G207,通讯通路门店!$J:$J,"华为堡垒店")</f>
        <v>0</v>
      </c>
      <c r="AC207" s="99">
        <f>COUNTIFS(通讯通路门店!$S:$S,$G207,通讯通路门店!$J:$J,"小米体验店")</f>
        <v>0</v>
      </c>
      <c r="AD207" s="99">
        <f>COUNTIFS(通讯通路门店!$S:$S,$G207,通讯通路门店!$J:$J,"苹果体验店")</f>
        <v>0</v>
      </c>
      <c r="AE207" s="99">
        <f>COUNTIFS(通讯通路门店!$S:$S,$G207,通讯通路门店!$J:$J,"其他品牌专卖店")</f>
        <v>0</v>
      </c>
      <c r="AF207" s="99">
        <f>SUMIFS(通讯通路门店!$BI:$BI,通讯通路门店!$S:$S,$G207)</f>
        <v>0</v>
      </c>
      <c r="AG207" s="99">
        <f>SUMIFS(通讯通路门店!$BH:$BH,通讯通路门店!$S:$S,$G207)</f>
        <v>0</v>
      </c>
      <c r="AH207" s="99">
        <f t="shared" si="16"/>
        <v>0</v>
      </c>
      <c r="AI207" s="99">
        <f>SUMIFS(通讯通路门店!$BB:$BB,通讯通路门店!$S:$S,$G207)</f>
        <v>0</v>
      </c>
      <c r="AJ207" s="99">
        <f>SUMIFS(通讯通路门店!$BE:$BE,通讯通路门店!$S:$S,$G207)</f>
        <v>0</v>
      </c>
      <c r="AK207" s="99">
        <f>SUMIFS(通讯通路门店!$BG:$BG,通讯通路门店!$S:$S,$G207)</f>
        <v>0</v>
      </c>
      <c r="AL207" s="99">
        <f>SUMIFS(通讯通路门店!$BC:$BC,通讯通路门店!$S:$S,$G207)</f>
        <v>0</v>
      </c>
      <c r="AM207" s="99">
        <f>SUMIFS(通讯通路门店!$BD:$BD,通讯通路门店!$S:$S,$G207)</f>
        <v>0</v>
      </c>
      <c r="AN207" s="99">
        <f>SUMIFS(通讯通路门店!$BF:$BF,通讯通路门店!$S:$S,$G207)</f>
        <v>0</v>
      </c>
      <c r="AO207" s="99">
        <f t="shared" si="17"/>
        <v>0</v>
      </c>
      <c r="AP207" s="99">
        <f>SUMIFS(通讯通路门店!$K:$K,通讯通路门店!$S:$S,$G207)</f>
        <v>0</v>
      </c>
      <c r="AQ207" s="83"/>
      <c r="AR207" s="99">
        <f>SUMIFS(通讯通路门店!$T:$T,通讯通路门店!$S:$S,$G207)</f>
        <v>0</v>
      </c>
      <c r="AS207" s="99">
        <f>SUMIFS(通讯通路门店!$U:$U,通讯通路门店!$S:$S,$G207)</f>
        <v>0</v>
      </c>
      <c r="AT207" s="99">
        <f>SUMIFS(通讯通路门店!$V:$V,通讯通路门店!$S:$S,$G207)</f>
        <v>0</v>
      </c>
      <c r="AU207" s="99">
        <f>SUMIFS(通讯通路门店!$W:$W,通讯通路门店!$S:$S,$G207)</f>
        <v>0</v>
      </c>
      <c r="AV207" s="99">
        <f>SUMIFS(通讯通路门店!$Z:$Z,通讯通路门店!$S:$S,$G207)</f>
        <v>0</v>
      </c>
      <c r="AW207" s="99">
        <f>SUMIFS(通讯通路门店!$AB:$AB,通讯通路门店!$S:$S,$G207)</f>
        <v>0</v>
      </c>
      <c r="AX207" s="99">
        <f>SUMIFS(通讯通路门店!$X:$X,通讯通路门店!$S:$S,$G207)</f>
        <v>0</v>
      </c>
      <c r="AY207" s="99">
        <f>SUMIFS(通讯通路门店!$Y:$Y,通讯通路门店!$S:$S,$G207)</f>
        <v>0</v>
      </c>
      <c r="AZ207" s="99">
        <f>SUMIFS(通讯通路门店!$AA:$AA,通讯通路门店!$S:$S,$G207)</f>
        <v>0</v>
      </c>
      <c r="BA207" s="99">
        <f t="shared" si="18"/>
        <v>0</v>
      </c>
      <c r="BB207" s="99">
        <f t="shared" si="19"/>
        <v>0</v>
      </c>
      <c r="BC207" s="99">
        <f>SUMIFS(通讯通路门店!$W:$W,通讯通路门店!$S:$S,$G207,通讯通路门店!$J:$J,"荣耀体验店")+SUMIFS(通讯通路门店!$W:$W,通讯通路门店!$S:$S,$G207,通讯通路门店!$J:$J,"荣耀授权专卖店")</f>
        <v>0</v>
      </c>
      <c r="BD207" s="99">
        <f>SUMIFS(通讯通路门店!$Z:$Z,通讯通路门店!$S:$S,$G207,通讯通路门店!$J:$J,"VIVO体验店")</f>
        <v>0</v>
      </c>
      <c r="BE207" s="99">
        <f>SUMIFS(通讯通路门店!$AB:$AB,通讯通路门店!$S:$S,$G207,通讯通路门店!$J:$J,"OPPO体验店")</f>
        <v>0</v>
      </c>
      <c r="BF207" s="99">
        <f>SUMIFS(通讯通路门店!$X:$X,通讯通路门店!$S:$S,$G207,通讯通路门店!$J:$J,"华为授权体验店")+SUMIFS(通讯通路门店!$AA:$AA,通讯通路门店!$S:$S,$G207,通讯通路门店!$J:$J,"华为堡垒店")</f>
        <v>0</v>
      </c>
      <c r="BG207" s="99">
        <f>SUMIFS(通讯通路门店!$Y:$Y,通讯通路门店!$S:$S,$G207,通讯通路门店!$J:$J,"小米体验店")</f>
        <v>0</v>
      </c>
      <c r="BH207" s="99">
        <f>SUMIFS(通讯通路门店!$AA:$AA,通讯通路门店!$S:$S,$G207,通讯通路门店!$J:$J,"苹果体验店")</f>
        <v>0</v>
      </c>
      <c r="BI207" s="99">
        <f>SUMIFS(通讯通路门店!$K:$K,通讯通路门店!$S:$S,$G207,通讯通路门店!$J:$J,"其他品牌专卖店")</f>
        <v>0</v>
      </c>
      <c r="BJ207" s="99">
        <f>SUMIFS(通讯通路门店!$AC:$AC,通讯通路门店!$S:$S,$G207)</f>
        <v>0</v>
      </c>
      <c r="BK207" s="99">
        <f>SUMIFS(通讯通路门店!$AD:$AD,通讯通路门店!$S:$S,$G207)</f>
        <v>0</v>
      </c>
      <c r="BL207" s="99">
        <f>SUMIFS(通讯通路门店!$AE:$AE,通讯通路门店!$S:$S,$G207)</f>
        <v>0</v>
      </c>
      <c r="BM207" s="99">
        <f>SUMIFS(通讯通路门店!$AF:$AF,通讯通路门店!$S:$S,$G207)</f>
        <v>0</v>
      </c>
      <c r="BN207" s="99">
        <f>SUMIFS(通讯通路门店!$AG:$AG,通讯通路门店!$S:$S,$G207)</f>
        <v>0</v>
      </c>
      <c r="BO207" s="99">
        <f>SUMIFS(通讯通路门店!$AH:$AH,通讯通路门店!$S:$S,$G207)</f>
        <v>0</v>
      </c>
      <c r="BP207" s="99">
        <f>SUMIFS(通讯通路门店!$AI:$AI,通讯通路门店!$S:$S,$G207)</f>
        <v>0</v>
      </c>
      <c r="BQ207" s="83"/>
    </row>
    <row r="208" spans="1:69">
      <c r="A208" s="99" t="str">
        <f>IFERROR(_xlfn.XLOOKUP($G208,通讯通路门店!$S$4:$S$993933,通讯通路门店!$A$4:$A$993933,0,0),"")</f>
        <v/>
      </c>
      <c r="B208" s="99" t="str">
        <f>IFERROR(_xlfn.XLOOKUP($G208,通讯通路门店!$S$4:$S$993933,通讯通路门店!$B$4:$B$993933,0,0),"")</f>
        <v/>
      </c>
      <c r="C208" s="99" t="str">
        <f>IFERROR(_xlfn.XLOOKUP($G208,通讯通路门店!$S$4:$S$993933,通讯通路门店!$C$4:$C$993933,0,0),"")</f>
        <v/>
      </c>
      <c r="D208" s="99" t="str">
        <f>IFERROR(_xlfn.XLOOKUP($G208,通讯通路门店!$S$4:$S$993933,通讯通路门店!$D$4:$D$993933,0,0),"")</f>
        <v/>
      </c>
      <c r="E208" s="83"/>
      <c r="F208" s="83"/>
      <c r="G208" s="101" t="e">
        <v>#N/A</v>
      </c>
      <c r="H208" s="102" t="str">
        <f>IFERROR(_xlfn.XLOOKUP($G208,通讯通路门店!$S$4:$S$993933,通讯通路门店!$R$4:$R$993933,0,0),"")</f>
        <v/>
      </c>
      <c r="I208" s="83"/>
      <c r="J208" s="83"/>
      <c r="K208" s="83"/>
      <c r="L208" s="83"/>
      <c r="M208" s="83"/>
      <c r="N208" s="83"/>
      <c r="O208" s="83"/>
      <c r="P208" s="83"/>
      <c r="Q208" s="83"/>
      <c r="R208" s="83"/>
      <c r="S208" s="83"/>
      <c r="T208" s="83"/>
      <c r="U208" s="99">
        <f>COUNTIF(通讯通路门店!$S:$S,$G208)</f>
        <v>0</v>
      </c>
      <c r="V208" s="99">
        <f>COUNTIFS(通讯通路门店!$S:$S,$G208,通讯通路门店!$J:$J,"综合卖场")</f>
        <v>0</v>
      </c>
      <c r="W208" s="99">
        <f>SUMIFS(通讯通路门店!$AJ:$AJ,通讯通路门店!$S:$S,通讯客户沙盘!$G208)</f>
        <v>0</v>
      </c>
      <c r="X208" s="99">
        <f t="shared" si="15"/>
        <v>0</v>
      </c>
      <c r="Y208" s="99">
        <f>COUNTIFS(通讯通路门店!$S:$S,$G208,通讯通路门店!$J:$J,"荣耀体验店")+COUNTIFS(通讯通路门店!$S:$S,$G208,通讯通路门店!$J:$J,"荣耀授权专卖店")</f>
        <v>0</v>
      </c>
      <c r="Z208" s="99">
        <f>COUNTIFS(通讯通路门店!$S:$S,$G208,通讯通路门店!$J:$J,"VIVO体验店")</f>
        <v>0</v>
      </c>
      <c r="AA208" s="99">
        <f>COUNTIFS(通讯通路门店!$S:$S,$G208,通讯通路门店!$J:$J,"OPPO体验店")</f>
        <v>0</v>
      </c>
      <c r="AB208" s="99">
        <f>COUNTIFS(通讯通路门店!$S:$S,$G208,通讯通路门店!$J:$J,"华为授权体验店")+COUNTIFS(通讯通路门店!$S:$S,$G208,通讯通路门店!$J:$J,"华为堡垒店")</f>
        <v>0</v>
      </c>
      <c r="AC208" s="99">
        <f>COUNTIFS(通讯通路门店!$S:$S,$G208,通讯通路门店!$J:$J,"小米体验店")</f>
        <v>0</v>
      </c>
      <c r="AD208" s="99">
        <f>COUNTIFS(通讯通路门店!$S:$S,$G208,通讯通路门店!$J:$J,"苹果体验店")</f>
        <v>0</v>
      </c>
      <c r="AE208" s="99">
        <f>COUNTIFS(通讯通路门店!$S:$S,$G208,通讯通路门店!$J:$J,"其他品牌专卖店")</f>
        <v>0</v>
      </c>
      <c r="AF208" s="99">
        <f>SUMIFS(通讯通路门店!$BI:$BI,通讯通路门店!$S:$S,$G208)</f>
        <v>0</v>
      </c>
      <c r="AG208" s="99">
        <f>SUMIFS(通讯通路门店!$BH:$BH,通讯通路门店!$S:$S,$G208)</f>
        <v>0</v>
      </c>
      <c r="AH208" s="99">
        <f t="shared" si="16"/>
        <v>0</v>
      </c>
      <c r="AI208" s="99">
        <f>SUMIFS(通讯通路门店!$BB:$BB,通讯通路门店!$S:$S,$G208)</f>
        <v>0</v>
      </c>
      <c r="AJ208" s="99">
        <f>SUMIFS(通讯通路门店!$BE:$BE,通讯通路门店!$S:$S,$G208)</f>
        <v>0</v>
      </c>
      <c r="AK208" s="99">
        <f>SUMIFS(通讯通路门店!$BG:$BG,通讯通路门店!$S:$S,$G208)</f>
        <v>0</v>
      </c>
      <c r="AL208" s="99">
        <f>SUMIFS(通讯通路门店!$BC:$BC,通讯通路门店!$S:$S,$G208)</f>
        <v>0</v>
      </c>
      <c r="AM208" s="99">
        <f>SUMIFS(通讯通路门店!$BD:$BD,通讯通路门店!$S:$S,$G208)</f>
        <v>0</v>
      </c>
      <c r="AN208" s="99">
        <f>SUMIFS(通讯通路门店!$BF:$BF,通讯通路门店!$S:$S,$G208)</f>
        <v>0</v>
      </c>
      <c r="AO208" s="99">
        <f t="shared" si="17"/>
        <v>0</v>
      </c>
      <c r="AP208" s="99">
        <f>SUMIFS(通讯通路门店!$K:$K,通讯通路门店!$S:$S,$G208)</f>
        <v>0</v>
      </c>
      <c r="AQ208" s="83"/>
      <c r="AR208" s="99">
        <f>SUMIFS(通讯通路门店!$T:$T,通讯通路门店!$S:$S,$G208)</f>
        <v>0</v>
      </c>
      <c r="AS208" s="99">
        <f>SUMIFS(通讯通路门店!$U:$U,通讯通路门店!$S:$S,$G208)</f>
        <v>0</v>
      </c>
      <c r="AT208" s="99">
        <f>SUMIFS(通讯通路门店!$V:$V,通讯通路门店!$S:$S,$G208)</f>
        <v>0</v>
      </c>
      <c r="AU208" s="99">
        <f>SUMIFS(通讯通路门店!$W:$W,通讯通路门店!$S:$S,$G208)</f>
        <v>0</v>
      </c>
      <c r="AV208" s="99">
        <f>SUMIFS(通讯通路门店!$Z:$Z,通讯通路门店!$S:$S,$G208)</f>
        <v>0</v>
      </c>
      <c r="AW208" s="99">
        <f>SUMIFS(通讯通路门店!$AB:$AB,通讯通路门店!$S:$S,$G208)</f>
        <v>0</v>
      </c>
      <c r="AX208" s="99">
        <f>SUMIFS(通讯通路门店!$X:$X,通讯通路门店!$S:$S,$G208)</f>
        <v>0</v>
      </c>
      <c r="AY208" s="99">
        <f>SUMIFS(通讯通路门店!$Y:$Y,通讯通路门店!$S:$S,$G208)</f>
        <v>0</v>
      </c>
      <c r="AZ208" s="99">
        <f>SUMIFS(通讯通路门店!$AA:$AA,通讯通路门店!$S:$S,$G208)</f>
        <v>0</v>
      </c>
      <c r="BA208" s="99">
        <f t="shared" si="18"/>
        <v>0</v>
      </c>
      <c r="BB208" s="99">
        <f t="shared" si="19"/>
        <v>0</v>
      </c>
      <c r="BC208" s="99">
        <f>SUMIFS(通讯通路门店!$W:$W,通讯通路门店!$S:$S,$G208,通讯通路门店!$J:$J,"荣耀体验店")+SUMIFS(通讯通路门店!$W:$W,通讯通路门店!$S:$S,$G208,通讯通路门店!$J:$J,"荣耀授权专卖店")</f>
        <v>0</v>
      </c>
      <c r="BD208" s="99">
        <f>SUMIFS(通讯通路门店!$Z:$Z,通讯通路门店!$S:$S,$G208,通讯通路门店!$J:$J,"VIVO体验店")</f>
        <v>0</v>
      </c>
      <c r="BE208" s="99">
        <f>SUMIFS(通讯通路门店!$AB:$AB,通讯通路门店!$S:$S,$G208,通讯通路门店!$J:$J,"OPPO体验店")</f>
        <v>0</v>
      </c>
      <c r="BF208" s="99">
        <f>SUMIFS(通讯通路门店!$X:$X,通讯通路门店!$S:$S,$G208,通讯通路门店!$J:$J,"华为授权体验店")+SUMIFS(通讯通路门店!$AA:$AA,通讯通路门店!$S:$S,$G208,通讯通路门店!$J:$J,"华为堡垒店")</f>
        <v>0</v>
      </c>
      <c r="BG208" s="99">
        <f>SUMIFS(通讯通路门店!$Y:$Y,通讯通路门店!$S:$S,$G208,通讯通路门店!$J:$J,"小米体验店")</f>
        <v>0</v>
      </c>
      <c r="BH208" s="99">
        <f>SUMIFS(通讯通路门店!$AA:$AA,通讯通路门店!$S:$S,$G208,通讯通路门店!$J:$J,"苹果体验店")</f>
        <v>0</v>
      </c>
      <c r="BI208" s="99">
        <f>SUMIFS(通讯通路门店!$K:$K,通讯通路门店!$S:$S,$G208,通讯通路门店!$J:$J,"其他品牌专卖店")</f>
        <v>0</v>
      </c>
      <c r="BJ208" s="99">
        <f>SUMIFS(通讯通路门店!$AC:$AC,通讯通路门店!$S:$S,$G208)</f>
        <v>0</v>
      </c>
      <c r="BK208" s="99">
        <f>SUMIFS(通讯通路门店!$AD:$AD,通讯通路门店!$S:$S,$G208)</f>
        <v>0</v>
      </c>
      <c r="BL208" s="99">
        <f>SUMIFS(通讯通路门店!$AE:$AE,通讯通路门店!$S:$S,$G208)</f>
        <v>0</v>
      </c>
      <c r="BM208" s="99">
        <f>SUMIFS(通讯通路门店!$AF:$AF,通讯通路门店!$S:$S,$G208)</f>
        <v>0</v>
      </c>
      <c r="BN208" s="99">
        <f>SUMIFS(通讯通路门店!$AG:$AG,通讯通路门店!$S:$S,$G208)</f>
        <v>0</v>
      </c>
      <c r="BO208" s="99">
        <f>SUMIFS(通讯通路门店!$AH:$AH,通讯通路门店!$S:$S,$G208)</f>
        <v>0</v>
      </c>
      <c r="BP208" s="99">
        <f>SUMIFS(通讯通路门店!$AI:$AI,通讯通路门店!$S:$S,$G208)</f>
        <v>0</v>
      </c>
      <c r="BQ208" s="83"/>
    </row>
    <row r="209" spans="1:69">
      <c r="A209" s="99" t="str">
        <f>IFERROR(_xlfn.XLOOKUP($G209,通讯通路门店!$S$4:$S$993933,通讯通路门店!$A$4:$A$993933,0,0),"")</f>
        <v/>
      </c>
      <c r="B209" s="99" t="str">
        <f>IFERROR(_xlfn.XLOOKUP($G209,通讯通路门店!$S$4:$S$993933,通讯通路门店!$B$4:$B$993933,0,0),"")</f>
        <v/>
      </c>
      <c r="C209" s="99" t="str">
        <f>IFERROR(_xlfn.XLOOKUP($G209,通讯通路门店!$S$4:$S$993933,通讯通路门店!$C$4:$C$993933,0,0),"")</f>
        <v/>
      </c>
      <c r="D209" s="99" t="str">
        <f>IFERROR(_xlfn.XLOOKUP($G209,通讯通路门店!$S$4:$S$993933,通讯通路门店!$D$4:$D$993933,0,0),"")</f>
        <v/>
      </c>
      <c r="E209" s="83"/>
      <c r="F209" s="83"/>
      <c r="G209" s="101" t="e">
        <v>#N/A</v>
      </c>
      <c r="H209" s="102" t="str">
        <f>IFERROR(_xlfn.XLOOKUP($G209,通讯通路门店!$S$4:$S$993933,通讯通路门店!$R$4:$R$993933,0,0),"")</f>
        <v/>
      </c>
      <c r="I209" s="83"/>
      <c r="J209" s="83"/>
      <c r="K209" s="83"/>
      <c r="L209" s="83"/>
      <c r="M209" s="83"/>
      <c r="N209" s="83"/>
      <c r="O209" s="83"/>
      <c r="P209" s="83"/>
      <c r="Q209" s="83"/>
      <c r="R209" s="83"/>
      <c r="S209" s="83"/>
      <c r="T209" s="83"/>
      <c r="U209" s="99">
        <f>COUNTIF(通讯通路门店!$S:$S,$G209)</f>
        <v>0</v>
      </c>
      <c r="V209" s="99">
        <f>COUNTIFS(通讯通路门店!$S:$S,$G209,通讯通路门店!$J:$J,"综合卖场")</f>
        <v>0</v>
      </c>
      <c r="W209" s="99">
        <f>SUMIFS(通讯通路门店!$AJ:$AJ,通讯通路门店!$S:$S,通讯客户沙盘!$G209)</f>
        <v>0</v>
      </c>
      <c r="X209" s="99">
        <f t="shared" si="15"/>
        <v>0</v>
      </c>
      <c r="Y209" s="99">
        <f>COUNTIFS(通讯通路门店!$S:$S,$G209,通讯通路门店!$J:$J,"荣耀体验店")+COUNTIFS(通讯通路门店!$S:$S,$G209,通讯通路门店!$J:$J,"荣耀授权专卖店")</f>
        <v>0</v>
      </c>
      <c r="Z209" s="99">
        <f>COUNTIFS(通讯通路门店!$S:$S,$G209,通讯通路门店!$J:$J,"VIVO体验店")</f>
        <v>0</v>
      </c>
      <c r="AA209" s="99">
        <f>COUNTIFS(通讯通路门店!$S:$S,$G209,通讯通路门店!$J:$J,"OPPO体验店")</f>
        <v>0</v>
      </c>
      <c r="AB209" s="99">
        <f>COUNTIFS(通讯通路门店!$S:$S,$G209,通讯通路门店!$J:$J,"华为授权体验店")+COUNTIFS(通讯通路门店!$S:$S,$G209,通讯通路门店!$J:$J,"华为堡垒店")</f>
        <v>0</v>
      </c>
      <c r="AC209" s="99">
        <f>COUNTIFS(通讯通路门店!$S:$S,$G209,通讯通路门店!$J:$J,"小米体验店")</f>
        <v>0</v>
      </c>
      <c r="AD209" s="99">
        <f>COUNTIFS(通讯通路门店!$S:$S,$G209,通讯通路门店!$J:$J,"苹果体验店")</f>
        <v>0</v>
      </c>
      <c r="AE209" s="99">
        <f>COUNTIFS(通讯通路门店!$S:$S,$G209,通讯通路门店!$J:$J,"其他品牌专卖店")</f>
        <v>0</v>
      </c>
      <c r="AF209" s="99">
        <f>SUMIFS(通讯通路门店!$BI:$BI,通讯通路门店!$S:$S,$G209)</f>
        <v>0</v>
      </c>
      <c r="AG209" s="99">
        <f>SUMIFS(通讯通路门店!$BH:$BH,通讯通路门店!$S:$S,$G209)</f>
        <v>0</v>
      </c>
      <c r="AH209" s="99">
        <f t="shared" si="16"/>
        <v>0</v>
      </c>
      <c r="AI209" s="99">
        <f>SUMIFS(通讯通路门店!$BB:$BB,通讯通路门店!$S:$S,$G209)</f>
        <v>0</v>
      </c>
      <c r="AJ209" s="99">
        <f>SUMIFS(通讯通路门店!$BE:$BE,通讯通路门店!$S:$S,$G209)</f>
        <v>0</v>
      </c>
      <c r="AK209" s="99">
        <f>SUMIFS(通讯通路门店!$BG:$BG,通讯通路门店!$S:$S,$G209)</f>
        <v>0</v>
      </c>
      <c r="AL209" s="99">
        <f>SUMIFS(通讯通路门店!$BC:$BC,通讯通路门店!$S:$S,$G209)</f>
        <v>0</v>
      </c>
      <c r="AM209" s="99">
        <f>SUMIFS(通讯通路门店!$BD:$BD,通讯通路门店!$S:$S,$G209)</f>
        <v>0</v>
      </c>
      <c r="AN209" s="99">
        <f>SUMIFS(通讯通路门店!$BF:$BF,通讯通路门店!$S:$S,$G209)</f>
        <v>0</v>
      </c>
      <c r="AO209" s="99">
        <f t="shared" si="17"/>
        <v>0</v>
      </c>
      <c r="AP209" s="99">
        <f>SUMIFS(通讯通路门店!$K:$K,通讯通路门店!$S:$S,$G209)</f>
        <v>0</v>
      </c>
      <c r="AQ209" s="83"/>
      <c r="AR209" s="99">
        <f>SUMIFS(通讯通路门店!$T:$T,通讯通路门店!$S:$S,$G209)</f>
        <v>0</v>
      </c>
      <c r="AS209" s="99">
        <f>SUMIFS(通讯通路门店!$U:$U,通讯通路门店!$S:$S,$G209)</f>
        <v>0</v>
      </c>
      <c r="AT209" s="99">
        <f>SUMIFS(通讯通路门店!$V:$V,通讯通路门店!$S:$S,$G209)</f>
        <v>0</v>
      </c>
      <c r="AU209" s="99">
        <f>SUMIFS(通讯通路门店!$W:$W,通讯通路门店!$S:$S,$G209)</f>
        <v>0</v>
      </c>
      <c r="AV209" s="99">
        <f>SUMIFS(通讯通路门店!$Z:$Z,通讯通路门店!$S:$S,$G209)</f>
        <v>0</v>
      </c>
      <c r="AW209" s="99">
        <f>SUMIFS(通讯通路门店!$AB:$AB,通讯通路门店!$S:$S,$G209)</f>
        <v>0</v>
      </c>
      <c r="AX209" s="99">
        <f>SUMIFS(通讯通路门店!$X:$X,通讯通路门店!$S:$S,$G209)</f>
        <v>0</v>
      </c>
      <c r="AY209" s="99">
        <f>SUMIFS(通讯通路门店!$Y:$Y,通讯通路门店!$S:$S,$G209)</f>
        <v>0</v>
      </c>
      <c r="AZ209" s="99">
        <f>SUMIFS(通讯通路门店!$AA:$AA,通讯通路门店!$S:$S,$G209)</f>
        <v>0</v>
      </c>
      <c r="BA209" s="99">
        <f t="shared" si="18"/>
        <v>0</v>
      </c>
      <c r="BB209" s="99">
        <f t="shared" si="19"/>
        <v>0</v>
      </c>
      <c r="BC209" s="99">
        <f>SUMIFS(通讯通路门店!$W:$W,通讯通路门店!$S:$S,$G209,通讯通路门店!$J:$J,"荣耀体验店")+SUMIFS(通讯通路门店!$W:$W,通讯通路门店!$S:$S,$G209,通讯通路门店!$J:$J,"荣耀授权专卖店")</f>
        <v>0</v>
      </c>
      <c r="BD209" s="99">
        <f>SUMIFS(通讯通路门店!$Z:$Z,通讯通路门店!$S:$S,$G209,通讯通路门店!$J:$J,"VIVO体验店")</f>
        <v>0</v>
      </c>
      <c r="BE209" s="99">
        <f>SUMIFS(通讯通路门店!$AB:$AB,通讯通路门店!$S:$S,$G209,通讯通路门店!$J:$J,"OPPO体验店")</f>
        <v>0</v>
      </c>
      <c r="BF209" s="99">
        <f>SUMIFS(通讯通路门店!$X:$X,通讯通路门店!$S:$S,$G209,通讯通路门店!$J:$J,"华为授权体验店")+SUMIFS(通讯通路门店!$AA:$AA,通讯通路门店!$S:$S,$G209,通讯通路门店!$J:$J,"华为堡垒店")</f>
        <v>0</v>
      </c>
      <c r="BG209" s="99">
        <f>SUMIFS(通讯通路门店!$Y:$Y,通讯通路门店!$S:$S,$G209,通讯通路门店!$J:$J,"小米体验店")</f>
        <v>0</v>
      </c>
      <c r="BH209" s="99">
        <f>SUMIFS(通讯通路门店!$AA:$AA,通讯通路门店!$S:$S,$G209,通讯通路门店!$J:$J,"苹果体验店")</f>
        <v>0</v>
      </c>
      <c r="BI209" s="99">
        <f>SUMIFS(通讯通路门店!$K:$K,通讯通路门店!$S:$S,$G209,通讯通路门店!$J:$J,"其他品牌专卖店")</f>
        <v>0</v>
      </c>
      <c r="BJ209" s="99">
        <f>SUMIFS(通讯通路门店!$AC:$AC,通讯通路门店!$S:$S,$G209)</f>
        <v>0</v>
      </c>
      <c r="BK209" s="99">
        <f>SUMIFS(通讯通路门店!$AD:$AD,通讯通路门店!$S:$S,$G209)</f>
        <v>0</v>
      </c>
      <c r="BL209" s="99">
        <f>SUMIFS(通讯通路门店!$AE:$AE,通讯通路门店!$S:$S,$G209)</f>
        <v>0</v>
      </c>
      <c r="BM209" s="99">
        <f>SUMIFS(通讯通路门店!$AF:$AF,通讯通路门店!$S:$S,$G209)</f>
        <v>0</v>
      </c>
      <c r="BN209" s="99">
        <f>SUMIFS(通讯通路门店!$AG:$AG,通讯通路门店!$S:$S,$G209)</f>
        <v>0</v>
      </c>
      <c r="BO209" s="99">
        <f>SUMIFS(通讯通路门店!$AH:$AH,通讯通路门店!$S:$S,$G209)</f>
        <v>0</v>
      </c>
      <c r="BP209" s="99">
        <f>SUMIFS(通讯通路门店!$AI:$AI,通讯通路门店!$S:$S,$G209)</f>
        <v>0</v>
      </c>
      <c r="BQ209" s="83"/>
    </row>
    <row r="210" spans="1:69">
      <c r="A210" s="99" t="str">
        <f>IFERROR(_xlfn.XLOOKUP($G210,通讯通路门店!$S$4:$S$993933,通讯通路门店!$A$4:$A$993933,0,0),"")</f>
        <v/>
      </c>
      <c r="B210" s="99" t="str">
        <f>IFERROR(_xlfn.XLOOKUP($G210,通讯通路门店!$S$4:$S$993933,通讯通路门店!$B$4:$B$993933,0,0),"")</f>
        <v/>
      </c>
      <c r="C210" s="99" t="str">
        <f>IFERROR(_xlfn.XLOOKUP($G210,通讯通路门店!$S$4:$S$993933,通讯通路门店!$C$4:$C$993933,0,0),"")</f>
        <v/>
      </c>
      <c r="D210" s="99" t="str">
        <f>IFERROR(_xlfn.XLOOKUP($G210,通讯通路门店!$S$4:$S$993933,通讯通路门店!$D$4:$D$993933,0,0),"")</f>
        <v/>
      </c>
      <c r="E210" s="83"/>
      <c r="F210" s="83"/>
      <c r="G210" s="101" t="e">
        <v>#N/A</v>
      </c>
      <c r="H210" s="102" t="str">
        <f>IFERROR(_xlfn.XLOOKUP($G210,通讯通路门店!$S$4:$S$993933,通讯通路门店!$R$4:$R$993933,0,0),"")</f>
        <v/>
      </c>
      <c r="I210" s="83"/>
      <c r="J210" s="83"/>
      <c r="K210" s="83"/>
      <c r="L210" s="83"/>
      <c r="M210" s="83"/>
      <c r="N210" s="83"/>
      <c r="O210" s="83"/>
      <c r="P210" s="83"/>
      <c r="Q210" s="83"/>
      <c r="R210" s="83"/>
      <c r="S210" s="83"/>
      <c r="T210" s="83"/>
      <c r="U210" s="99">
        <f>COUNTIF(通讯通路门店!$S:$S,$G210)</f>
        <v>0</v>
      </c>
      <c r="V210" s="99">
        <f>COUNTIFS(通讯通路门店!$S:$S,$G210,通讯通路门店!$J:$J,"综合卖场")</f>
        <v>0</v>
      </c>
      <c r="W210" s="99">
        <f>SUMIFS(通讯通路门店!$AJ:$AJ,通讯通路门店!$S:$S,通讯客户沙盘!$G210)</f>
        <v>0</v>
      </c>
      <c r="X210" s="99">
        <f t="shared" si="15"/>
        <v>0</v>
      </c>
      <c r="Y210" s="99">
        <f>COUNTIFS(通讯通路门店!$S:$S,$G210,通讯通路门店!$J:$J,"荣耀体验店")+COUNTIFS(通讯通路门店!$S:$S,$G210,通讯通路门店!$J:$J,"荣耀授权专卖店")</f>
        <v>0</v>
      </c>
      <c r="Z210" s="99">
        <f>COUNTIFS(通讯通路门店!$S:$S,$G210,通讯通路门店!$J:$J,"VIVO体验店")</f>
        <v>0</v>
      </c>
      <c r="AA210" s="99">
        <f>COUNTIFS(通讯通路门店!$S:$S,$G210,通讯通路门店!$J:$J,"OPPO体验店")</f>
        <v>0</v>
      </c>
      <c r="AB210" s="99">
        <f>COUNTIFS(通讯通路门店!$S:$S,$G210,通讯通路门店!$J:$J,"华为授权体验店")+COUNTIFS(通讯通路门店!$S:$S,$G210,通讯通路门店!$J:$J,"华为堡垒店")</f>
        <v>0</v>
      </c>
      <c r="AC210" s="99">
        <f>COUNTIFS(通讯通路门店!$S:$S,$G210,通讯通路门店!$J:$J,"小米体验店")</f>
        <v>0</v>
      </c>
      <c r="AD210" s="99">
        <f>COUNTIFS(通讯通路门店!$S:$S,$G210,通讯通路门店!$J:$J,"苹果体验店")</f>
        <v>0</v>
      </c>
      <c r="AE210" s="99">
        <f>COUNTIFS(通讯通路门店!$S:$S,$G210,通讯通路门店!$J:$J,"其他品牌专卖店")</f>
        <v>0</v>
      </c>
      <c r="AF210" s="99">
        <f>SUMIFS(通讯通路门店!$BI:$BI,通讯通路门店!$S:$S,$G210)</f>
        <v>0</v>
      </c>
      <c r="AG210" s="99">
        <f>SUMIFS(通讯通路门店!$BH:$BH,通讯通路门店!$S:$S,$G210)</f>
        <v>0</v>
      </c>
      <c r="AH210" s="99">
        <f t="shared" si="16"/>
        <v>0</v>
      </c>
      <c r="AI210" s="99">
        <f>SUMIFS(通讯通路门店!$BB:$BB,通讯通路门店!$S:$S,$G210)</f>
        <v>0</v>
      </c>
      <c r="AJ210" s="99">
        <f>SUMIFS(通讯通路门店!$BE:$BE,通讯通路门店!$S:$S,$G210)</f>
        <v>0</v>
      </c>
      <c r="AK210" s="99">
        <f>SUMIFS(通讯通路门店!$BG:$BG,通讯通路门店!$S:$S,$G210)</f>
        <v>0</v>
      </c>
      <c r="AL210" s="99">
        <f>SUMIFS(通讯通路门店!$BC:$BC,通讯通路门店!$S:$S,$G210)</f>
        <v>0</v>
      </c>
      <c r="AM210" s="99">
        <f>SUMIFS(通讯通路门店!$BD:$BD,通讯通路门店!$S:$S,$G210)</f>
        <v>0</v>
      </c>
      <c r="AN210" s="99">
        <f>SUMIFS(通讯通路门店!$BF:$BF,通讯通路门店!$S:$S,$G210)</f>
        <v>0</v>
      </c>
      <c r="AO210" s="99">
        <f t="shared" si="17"/>
        <v>0</v>
      </c>
      <c r="AP210" s="99">
        <f>SUMIFS(通讯通路门店!$K:$K,通讯通路门店!$S:$S,$G210)</f>
        <v>0</v>
      </c>
      <c r="AQ210" s="83"/>
      <c r="AR210" s="99">
        <f>SUMIFS(通讯通路门店!$T:$T,通讯通路门店!$S:$S,$G210)</f>
        <v>0</v>
      </c>
      <c r="AS210" s="99">
        <f>SUMIFS(通讯通路门店!$U:$U,通讯通路门店!$S:$S,$G210)</f>
        <v>0</v>
      </c>
      <c r="AT210" s="99">
        <f>SUMIFS(通讯通路门店!$V:$V,通讯通路门店!$S:$S,$G210)</f>
        <v>0</v>
      </c>
      <c r="AU210" s="99">
        <f>SUMIFS(通讯通路门店!$W:$W,通讯通路门店!$S:$S,$G210)</f>
        <v>0</v>
      </c>
      <c r="AV210" s="99">
        <f>SUMIFS(通讯通路门店!$Z:$Z,通讯通路门店!$S:$S,$G210)</f>
        <v>0</v>
      </c>
      <c r="AW210" s="99">
        <f>SUMIFS(通讯通路门店!$AB:$AB,通讯通路门店!$S:$S,$G210)</f>
        <v>0</v>
      </c>
      <c r="AX210" s="99">
        <f>SUMIFS(通讯通路门店!$X:$X,通讯通路门店!$S:$S,$G210)</f>
        <v>0</v>
      </c>
      <c r="AY210" s="99">
        <f>SUMIFS(通讯通路门店!$Y:$Y,通讯通路门店!$S:$S,$G210)</f>
        <v>0</v>
      </c>
      <c r="AZ210" s="99">
        <f>SUMIFS(通讯通路门店!$AA:$AA,通讯通路门店!$S:$S,$G210)</f>
        <v>0</v>
      </c>
      <c r="BA210" s="99">
        <f t="shared" si="18"/>
        <v>0</v>
      </c>
      <c r="BB210" s="99">
        <f t="shared" si="19"/>
        <v>0</v>
      </c>
      <c r="BC210" s="99">
        <f>SUMIFS(通讯通路门店!$W:$W,通讯通路门店!$S:$S,$G210,通讯通路门店!$J:$J,"荣耀体验店")+SUMIFS(通讯通路门店!$W:$W,通讯通路门店!$S:$S,$G210,通讯通路门店!$J:$J,"荣耀授权专卖店")</f>
        <v>0</v>
      </c>
      <c r="BD210" s="99">
        <f>SUMIFS(通讯通路门店!$Z:$Z,通讯通路门店!$S:$S,$G210,通讯通路门店!$J:$J,"VIVO体验店")</f>
        <v>0</v>
      </c>
      <c r="BE210" s="99">
        <f>SUMIFS(通讯通路门店!$AB:$AB,通讯通路门店!$S:$S,$G210,通讯通路门店!$J:$J,"OPPO体验店")</f>
        <v>0</v>
      </c>
      <c r="BF210" s="99">
        <f>SUMIFS(通讯通路门店!$X:$X,通讯通路门店!$S:$S,$G210,通讯通路门店!$J:$J,"华为授权体验店")+SUMIFS(通讯通路门店!$AA:$AA,通讯通路门店!$S:$S,$G210,通讯通路门店!$J:$J,"华为堡垒店")</f>
        <v>0</v>
      </c>
      <c r="BG210" s="99">
        <f>SUMIFS(通讯通路门店!$Y:$Y,通讯通路门店!$S:$S,$G210,通讯通路门店!$J:$J,"小米体验店")</f>
        <v>0</v>
      </c>
      <c r="BH210" s="99">
        <f>SUMIFS(通讯通路门店!$AA:$AA,通讯通路门店!$S:$S,$G210,通讯通路门店!$J:$J,"苹果体验店")</f>
        <v>0</v>
      </c>
      <c r="BI210" s="99">
        <f>SUMIFS(通讯通路门店!$K:$K,通讯通路门店!$S:$S,$G210,通讯通路门店!$J:$J,"其他品牌专卖店")</f>
        <v>0</v>
      </c>
      <c r="BJ210" s="99">
        <f>SUMIFS(通讯通路门店!$AC:$AC,通讯通路门店!$S:$S,$G210)</f>
        <v>0</v>
      </c>
      <c r="BK210" s="99">
        <f>SUMIFS(通讯通路门店!$AD:$AD,通讯通路门店!$S:$S,$G210)</f>
        <v>0</v>
      </c>
      <c r="BL210" s="99">
        <f>SUMIFS(通讯通路门店!$AE:$AE,通讯通路门店!$S:$S,$G210)</f>
        <v>0</v>
      </c>
      <c r="BM210" s="99">
        <f>SUMIFS(通讯通路门店!$AF:$AF,通讯通路门店!$S:$S,$G210)</f>
        <v>0</v>
      </c>
      <c r="BN210" s="99">
        <f>SUMIFS(通讯通路门店!$AG:$AG,通讯通路门店!$S:$S,$G210)</f>
        <v>0</v>
      </c>
      <c r="BO210" s="99">
        <f>SUMIFS(通讯通路门店!$AH:$AH,通讯通路门店!$S:$S,$G210)</f>
        <v>0</v>
      </c>
      <c r="BP210" s="99">
        <f>SUMIFS(通讯通路门店!$AI:$AI,通讯通路门店!$S:$S,$G210)</f>
        <v>0</v>
      </c>
      <c r="BQ210" s="83"/>
    </row>
    <row r="211" spans="1:69">
      <c r="A211" s="99" t="str">
        <f>IFERROR(_xlfn.XLOOKUP($G211,通讯通路门店!$S$4:$S$993933,通讯通路门店!$A$4:$A$993933,0,0),"")</f>
        <v/>
      </c>
      <c r="B211" s="99" t="str">
        <f>IFERROR(_xlfn.XLOOKUP($G211,通讯通路门店!$S$4:$S$993933,通讯通路门店!$B$4:$B$993933,0,0),"")</f>
        <v/>
      </c>
      <c r="C211" s="99" t="str">
        <f>IFERROR(_xlfn.XLOOKUP($G211,通讯通路门店!$S$4:$S$993933,通讯通路门店!$C$4:$C$993933,0,0),"")</f>
        <v/>
      </c>
      <c r="D211" s="99" t="str">
        <f>IFERROR(_xlfn.XLOOKUP($G211,通讯通路门店!$S$4:$S$993933,通讯通路门店!$D$4:$D$993933,0,0),"")</f>
        <v/>
      </c>
      <c r="E211" s="83"/>
      <c r="F211" s="83"/>
      <c r="G211" s="101" t="e">
        <v>#N/A</v>
      </c>
      <c r="H211" s="102" t="str">
        <f>IFERROR(_xlfn.XLOOKUP($G211,通讯通路门店!$S$4:$S$993933,通讯通路门店!$R$4:$R$993933,0,0),"")</f>
        <v/>
      </c>
      <c r="I211" s="83"/>
      <c r="J211" s="83"/>
      <c r="K211" s="83"/>
      <c r="L211" s="83"/>
      <c r="M211" s="83"/>
      <c r="N211" s="83"/>
      <c r="O211" s="83"/>
      <c r="P211" s="83"/>
      <c r="Q211" s="83"/>
      <c r="R211" s="83"/>
      <c r="S211" s="83"/>
      <c r="T211" s="83"/>
      <c r="U211" s="99">
        <f>COUNTIF(通讯通路门店!$S:$S,$G211)</f>
        <v>0</v>
      </c>
      <c r="V211" s="99">
        <f>COUNTIFS(通讯通路门店!$S:$S,$G211,通讯通路门店!$J:$J,"综合卖场")</f>
        <v>0</v>
      </c>
      <c r="W211" s="99">
        <f>SUMIFS(通讯通路门店!$AJ:$AJ,通讯通路门店!$S:$S,通讯客户沙盘!$G211)</f>
        <v>0</v>
      </c>
      <c r="X211" s="99">
        <f t="shared" si="15"/>
        <v>0</v>
      </c>
      <c r="Y211" s="99">
        <f>COUNTIFS(通讯通路门店!$S:$S,$G211,通讯通路门店!$J:$J,"荣耀体验店")+COUNTIFS(通讯通路门店!$S:$S,$G211,通讯通路门店!$J:$J,"荣耀授权专卖店")</f>
        <v>0</v>
      </c>
      <c r="Z211" s="99">
        <f>COUNTIFS(通讯通路门店!$S:$S,$G211,通讯通路门店!$J:$J,"VIVO体验店")</f>
        <v>0</v>
      </c>
      <c r="AA211" s="99">
        <f>COUNTIFS(通讯通路门店!$S:$S,$G211,通讯通路门店!$J:$J,"OPPO体验店")</f>
        <v>0</v>
      </c>
      <c r="AB211" s="99">
        <f>COUNTIFS(通讯通路门店!$S:$S,$G211,通讯通路门店!$J:$J,"华为授权体验店")+COUNTIFS(通讯通路门店!$S:$S,$G211,通讯通路门店!$J:$J,"华为堡垒店")</f>
        <v>0</v>
      </c>
      <c r="AC211" s="99">
        <f>COUNTIFS(通讯通路门店!$S:$S,$G211,通讯通路门店!$J:$J,"小米体验店")</f>
        <v>0</v>
      </c>
      <c r="AD211" s="99">
        <f>COUNTIFS(通讯通路门店!$S:$S,$G211,通讯通路门店!$J:$J,"苹果体验店")</f>
        <v>0</v>
      </c>
      <c r="AE211" s="99">
        <f>COUNTIFS(通讯通路门店!$S:$S,$G211,通讯通路门店!$J:$J,"其他品牌专卖店")</f>
        <v>0</v>
      </c>
      <c r="AF211" s="99">
        <f>SUMIFS(通讯通路门店!$BI:$BI,通讯通路门店!$S:$S,$G211)</f>
        <v>0</v>
      </c>
      <c r="AG211" s="99">
        <f>SUMIFS(通讯通路门店!$BH:$BH,通讯通路门店!$S:$S,$G211)</f>
        <v>0</v>
      </c>
      <c r="AH211" s="99">
        <f t="shared" si="16"/>
        <v>0</v>
      </c>
      <c r="AI211" s="99">
        <f>SUMIFS(通讯通路门店!$BB:$BB,通讯通路门店!$S:$S,$G211)</f>
        <v>0</v>
      </c>
      <c r="AJ211" s="99">
        <f>SUMIFS(通讯通路门店!$BE:$BE,通讯通路门店!$S:$S,$G211)</f>
        <v>0</v>
      </c>
      <c r="AK211" s="99">
        <f>SUMIFS(通讯通路门店!$BG:$BG,通讯通路门店!$S:$S,$G211)</f>
        <v>0</v>
      </c>
      <c r="AL211" s="99">
        <f>SUMIFS(通讯通路门店!$BC:$BC,通讯通路门店!$S:$S,$G211)</f>
        <v>0</v>
      </c>
      <c r="AM211" s="99">
        <f>SUMIFS(通讯通路门店!$BD:$BD,通讯通路门店!$S:$S,$G211)</f>
        <v>0</v>
      </c>
      <c r="AN211" s="99">
        <f>SUMIFS(通讯通路门店!$BF:$BF,通讯通路门店!$S:$S,$G211)</f>
        <v>0</v>
      </c>
      <c r="AO211" s="99">
        <f t="shared" si="17"/>
        <v>0</v>
      </c>
      <c r="AP211" s="99">
        <f>SUMIFS(通讯通路门店!$K:$K,通讯通路门店!$S:$S,$G211)</f>
        <v>0</v>
      </c>
      <c r="AQ211" s="83"/>
      <c r="AR211" s="99">
        <f>SUMIFS(通讯通路门店!$T:$T,通讯通路门店!$S:$S,$G211)</f>
        <v>0</v>
      </c>
      <c r="AS211" s="99">
        <f>SUMIFS(通讯通路门店!$U:$U,通讯通路门店!$S:$S,$G211)</f>
        <v>0</v>
      </c>
      <c r="AT211" s="99">
        <f>SUMIFS(通讯通路门店!$V:$V,通讯通路门店!$S:$S,$G211)</f>
        <v>0</v>
      </c>
      <c r="AU211" s="99">
        <f>SUMIFS(通讯通路门店!$W:$W,通讯通路门店!$S:$S,$G211)</f>
        <v>0</v>
      </c>
      <c r="AV211" s="99">
        <f>SUMIFS(通讯通路门店!$Z:$Z,通讯通路门店!$S:$S,$G211)</f>
        <v>0</v>
      </c>
      <c r="AW211" s="99">
        <f>SUMIFS(通讯通路门店!$AB:$AB,通讯通路门店!$S:$S,$G211)</f>
        <v>0</v>
      </c>
      <c r="AX211" s="99">
        <f>SUMIFS(通讯通路门店!$X:$X,通讯通路门店!$S:$S,$G211)</f>
        <v>0</v>
      </c>
      <c r="AY211" s="99">
        <f>SUMIFS(通讯通路门店!$Y:$Y,通讯通路门店!$S:$S,$G211)</f>
        <v>0</v>
      </c>
      <c r="AZ211" s="99">
        <f>SUMIFS(通讯通路门店!$AA:$AA,通讯通路门店!$S:$S,$G211)</f>
        <v>0</v>
      </c>
      <c r="BA211" s="99">
        <f t="shared" si="18"/>
        <v>0</v>
      </c>
      <c r="BB211" s="99">
        <f t="shared" si="19"/>
        <v>0</v>
      </c>
      <c r="BC211" s="99">
        <f>SUMIFS(通讯通路门店!$W:$W,通讯通路门店!$S:$S,$G211,通讯通路门店!$J:$J,"荣耀体验店")+SUMIFS(通讯通路门店!$W:$W,通讯通路门店!$S:$S,$G211,通讯通路门店!$J:$J,"荣耀授权专卖店")</f>
        <v>0</v>
      </c>
      <c r="BD211" s="99">
        <f>SUMIFS(通讯通路门店!$Z:$Z,通讯通路门店!$S:$S,$G211,通讯通路门店!$J:$J,"VIVO体验店")</f>
        <v>0</v>
      </c>
      <c r="BE211" s="99">
        <f>SUMIFS(通讯通路门店!$AB:$AB,通讯通路门店!$S:$S,$G211,通讯通路门店!$J:$J,"OPPO体验店")</f>
        <v>0</v>
      </c>
      <c r="BF211" s="99">
        <f>SUMIFS(通讯通路门店!$X:$X,通讯通路门店!$S:$S,$G211,通讯通路门店!$J:$J,"华为授权体验店")+SUMIFS(通讯通路门店!$AA:$AA,通讯通路门店!$S:$S,$G211,通讯通路门店!$J:$J,"华为堡垒店")</f>
        <v>0</v>
      </c>
      <c r="BG211" s="99">
        <f>SUMIFS(通讯通路门店!$Y:$Y,通讯通路门店!$S:$S,$G211,通讯通路门店!$J:$J,"小米体验店")</f>
        <v>0</v>
      </c>
      <c r="BH211" s="99">
        <f>SUMIFS(通讯通路门店!$AA:$AA,通讯通路门店!$S:$S,$G211,通讯通路门店!$J:$J,"苹果体验店")</f>
        <v>0</v>
      </c>
      <c r="BI211" s="99">
        <f>SUMIFS(通讯通路门店!$K:$K,通讯通路门店!$S:$S,$G211,通讯通路门店!$J:$J,"其他品牌专卖店")</f>
        <v>0</v>
      </c>
      <c r="BJ211" s="99">
        <f>SUMIFS(通讯通路门店!$AC:$AC,通讯通路门店!$S:$S,$G211)</f>
        <v>0</v>
      </c>
      <c r="BK211" s="99">
        <f>SUMIFS(通讯通路门店!$AD:$AD,通讯通路门店!$S:$S,$G211)</f>
        <v>0</v>
      </c>
      <c r="BL211" s="99">
        <f>SUMIFS(通讯通路门店!$AE:$AE,通讯通路门店!$S:$S,$G211)</f>
        <v>0</v>
      </c>
      <c r="BM211" s="99">
        <f>SUMIFS(通讯通路门店!$AF:$AF,通讯通路门店!$S:$S,$G211)</f>
        <v>0</v>
      </c>
      <c r="BN211" s="99">
        <f>SUMIFS(通讯通路门店!$AG:$AG,通讯通路门店!$S:$S,$G211)</f>
        <v>0</v>
      </c>
      <c r="BO211" s="99">
        <f>SUMIFS(通讯通路门店!$AH:$AH,通讯通路门店!$S:$S,$G211)</f>
        <v>0</v>
      </c>
      <c r="BP211" s="99">
        <f>SUMIFS(通讯通路门店!$AI:$AI,通讯通路门店!$S:$S,$G211)</f>
        <v>0</v>
      </c>
      <c r="BQ211" s="83"/>
    </row>
    <row r="212" spans="1:69">
      <c r="A212" s="99" t="str">
        <f>IFERROR(_xlfn.XLOOKUP($G212,通讯通路门店!$S$4:$S$993933,通讯通路门店!$A$4:$A$993933,0,0),"")</f>
        <v/>
      </c>
      <c r="B212" s="99" t="str">
        <f>IFERROR(_xlfn.XLOOKUP($G212,通讯通路门店!$S$4:$S$993933,通讯通路门店!$B$4:$B$993933,0,0),"")</f>
        <v/>
      </c>
      <c r="C212" s="99" t="str">
        <f>IFERROR(_xlfn.XLOOKUP($G212,通讯通路门店!$S$4:$S$993933,通讯通路门店!$C$4:$C$993933,0,0),"")</f>
        <v/>
      </c>
      <c r="D212" s="99" t="str">
        <f>IFERROR(_xlfn.XLOOKUP($G212,通讯通路门店!$S$4:$S$993933,通讯通路门店!$D$4:$D$993933,0,0),"")</f>
        <v/>
      </c>
      <c r="E212" s="83"/>
      <c r="F212" s="83"/>
      <c r="G212" s="101" t="e">
        <v>#N/A</v>
      </c>
      <c r="H212" s="102" t="str">
        <f>IFERROR(_xlfn.XLOOKUP($G212,通讯通路门店!$S$4:$S$993933,通讯通路门店!$R$4:$R$993933,0,0),"")</f>
        <v/>
      </c>
      <c r="I212" s="83"/>
      <c r="J212" s="83"/>
      <c r="K212" s="83"/>
      <c r="L212" s="83"/>
      <c r="M212" s="83"/>
      <c r="N212" s="83"/>
      <c r="O212" s="83"/>
      <c r="P212" s="83"/>
      <c r="Q212" s="83"/>
      <c r="R212" s="83"/>
      <c r="S212" s="83"/>
      <c r="T212" s="83"/>
      <c r="U212" s="99">
        <f>COUNTIF(通讯通路门店!$S:$S,$G212)</f>
        <v>0</v>
      </c>
      <c r="V212" s="99">
        <f>COUNTIFS(通讯通路门店!$S:$S,$G212,通讯通路门店!$J:$J,"综合卖场")</f>
        <v>0</v>
      </c>
      <c r="W212" s="99">
        <f>SUMIFS(通讯通路门店!$AJ:$AJ,通讯通路门店!$S:$S,通讯客户沙盘!$G212)</f>
        <v>0</v>
      </c>
      <c r="X212" s="99">
        <f t="shared" si="15"/>
        <v>0</v>
      </c>
      <c r="Y212" s="99">
        <f>COUNTIFS(通讯通路门店!$S:$S,$G212,通讯通路门店!$J:$J,"荣耀体验店")+COUNTIFS(通讯通路门店!$S:$S,$G212,通讯通路门店!$J:$J,"荣耀授权专卖店")</f>
        <v>0</v>
      </c>
      <c r="Z212" s="99">
        <f>COUNTIFS(通讯通路门店!$S:$S,$G212,通讯通路门店!$J:$J,"VIVO体验店")</f>
        <v>0</v>
      </c>
      <c r="AA212" s="99">
        <f>COUNTIFS(通讯通路门店!$S:$S,$G212,通讯通路门店!$J:$J,"OPPO体验店")</f>
        <v>0</v>
      </c>
      <c r="AB212" s="99">
        <f>COUNTIFS(通讯通路门店!$S:$S,$G212,通讯通路门店!$J:$J,"华为授权体验店")+COUNTIFS(通讯通路门店!$S:$S,$G212,通讯通路门店!$J:$J,"华为堡垒店")</f>
        <v>0</v>
      </c>
      <c r="AC212" s="99">
        <f>COUNTIFS(通讯通路门店!$S:$S,$G212,通讯通路门店!$J:$J,"小米体验店")</f>
        <v>0</v>
      </c>
      <c r="AD212" s="99">
        <f>COUNTIFS(通讯通路门店!$S:$S,$G212,通讯通路门店!$J:$J,"苹果体验店")</f>
        <v>0</v>
      </c>
      <c r="AE212" s="99">
        <f>COUNTIFS(通讯通路门店!$S:$S,$G212,通讯通路门店!$J:$J,"其他品牌专卖店")</f>
        <v>0</v>
      </c>
      <c r="AF212" s="99">
        <f>SUMIFS(通讯通路门店!$BI:$BI,通讯通路门店!$S:$S,$G212)</f>
        <v>0</v>
      </c>
      <c r="AG212" s="99">
        <f>SUMIFS(通讯通路门店!$BH:$BH,通讯通路门店!$S:$S,$G212)</f>
        <v>0</v>
      </c>
      <c r="AH212" s="99">
        <f t="shared" si="16"/>
        <v>0</v>
      </c>
      <c r="AI212" s="99">
        <f>SUMIFS(通讯通路门店!$BB:$BB,通讯通路门店!$S:$S,$G212)</f>
        <v>0</v>
      </c>
      <c r="AJ212" s="99">
        <f>SUMIFS(通讯通路门店!$BE:$BE,通讯通路门店!$S:$S,$G212)</f>
        <v>0</v>
      </c>
      <c r="AK212" s="99">
        <f>SUMIFS(通讯通路门店!$BG:$BG,通讯通路门店!$S:$S,$G212)</f>
        <v>0</v>
      </c>
      <c r="AL212" s="99">
        <f>SUMIFS(通讯通路门店!$BC:$BC,通讯通路门店!$S:$S,$G212)</f>
        <v>0</v>
      </c>
      <c r="AM212" s="99">
        <f>SUMIFS(通讯通路门店!$BD:$BD,通讯通路门店!$S:$S,$G212)</f>
        <v>0</v>
      </c>
      <c r="AN212" s="99">
        <f>SUMIFS(通讯通路门店!$BF:$BF,通讯通路门店!$S:$S,$G212)</f>
        <v>0</v>
      </c>
      <c r="AO212" s="99">
        <f t="shared" si="17"/>
        <v>0</v>
      </c>
      <c r="AP212" s="99">
        <f>SUMIFS(通讯通路门店!$K:$K,通讯通路门店!$S:$S,$G212)</f>
        <v>0</v>
      </c>
      <c r="AQ212" s="83"/>
      <c r="AR212" s="99">
        <f>SUMIFS(通讯通路门店!$T:$T,通讯通路门店!$S:$S,$G212)</f>
        <v>0</v>
      </c>
      <c r="AS212" s="99">
        <f>SUMIFS(通讯通路门店!$U:$U,通讯通路门店!$S:$S,$G212)</f>
        <v>0</v>
      </c>
      <c r="AT212" s="99">
        <f>SUMIFS(通讯通路门店!$V:$V,通讯通路门店!$S:$S,$G212)</f>
        <v>0</v>
      </c>
      <c r="AU212" s="99">
        <f>SUMIFS(通讯通路门店!$W:$W,通讯通路门店!$S:$S,$G212)</f>
        <v>0</v>
      </c>
      <c r="AV212" s="99">
        <f>SUMIFS(通讯通路门店!$Z:$Z,通讯通路门店!$S:$S,$G212)</f>
        <v>0</v>
      </c>
      <c r="AW212" s="99">
        <f>SUMIFS(通讯通路门店!$AB:$AB,通讯通路门店!$S:$S,$G212)</f>
        <v>0</v>
      </c>
      <c r="AX212" s="99">
        <f>SUMIFS(通讯通路门店!$X:$X,通讯通路门店!$S:$S,$G212)</f>
        <v>0</v>
      </c>
      <c r="AY212" s="99">
        <f>SUMIFS(通讯通路门店!$Y:$Y,通讯通路门店!$S:$S,$G212)</f>
        <v>0</v>
      </c>
      <c r="AZ212" s="99">
        <f>SUMIFS(通讯通路门店!$AA:$AA,通讯通路门店!$S:$S,$G212)</f>
        <v>0</v>
      </c>
      <c r="BA212" s="99">
        <f t="shared" si="18"/>
        <v>0</v>
      </c>
      <c r="BB212" s="99">
        <f t="shared" si="19"/>
        <v>0</v>
      </c>
      <c r="BC212" s="99">
        <f>SUMIFS(通讯通路门店!$W:$W,通讯通路门店!$S:$S,$G212,通讯通路门店!$J:$J,"荣耀体验店")+SUMIFS(通讯通路门店!$W:$W,通讯通路门店!$S:$S,$G212,通讯通路门店!$J:$J,"荣耀授权专卖店")</f>
        <v>0</v>
      </c>
      <c r="BD212" s="99">
        <f>SUMIFS(通讯通路门店!$Z:$Z,通讯通路门店!$S:$S,$G212,通讯通路门店!$J:$J,"VIVO体验店")</f>
        <v>0</v>
      </c>
      <c r="BE212" s="99">
        <f>SUMIFS(通讯通路门店!$AB:$AB,通讯通路门店!$S:$S,$G212,通讯通路门店!$J:$J,"OPPO体验店")</f>
        <v>0</v>
      </c>
      <c r="BF212" s="99">
        <f>SUMIFS(通讯通路门店!$X:$X,通讯通路门店!$S:$S,$G212,通讯通路门店!$J:$J,"华为授权体验店")+SUMIFS(通讯通路门店!$AA:$AA,通讯通路门店!$S:$S,$G212,通讯通路门店!$J:$J,"华为堡垒店")</f>
        <v>0</v>
      </c>
      <c r="BG212" s="99">
        <f>SUMIFS(通讯通路门店!$Y:$Y,通讯通路门店!$S:$S,$G212,通讯通路门店!$J:$J,"小米体验店")</f>
        <v>0</v>
      </c>
      <c r="BH212" s="99">
        <f>SUMIFS(通讯通路门店!$AA:$AA,通讯通路门店!$S:$S,$G212,通讯通路门店!$J:$J,"苹果体验店")</f>
        <v>0</v>
      </c>
      <c r="BI212" s="99">
        <f>SUMIFS(通讯通路门店!$K:$K,通讯通路门店!$S:$S,$G212,通讯通路门店!$J:$J,"其他品牌专卖店")</f>
        <v>0</v>
      </c>
      <c r="BJ212" s="99">
        <f>SUMIFS(通讯通路门店!$AC:$AC,通讯通路门店!$S:$S,$G212)</f>
        <v>0</v>
      </c>
      <c r="BK212" s="99">
        <f>SUMIFS(通讯通路门店!$AD:$AD,通讯通路门店!$S:$S,$G212)</f>
        <v>0</v>
      </c>
      <c r="BL212" s="99">
        <f>SUMIFS(通讯通路门店!$AE:$AE,通讯通路门店!$S:$S,$G212)</f>
        <v>0</v>
      </c>
      <c r="BM212" s="99">
        <f>SUMIFS(通讯通路门店!$AF:$AF,通讯通路门店!$S:$S,$G212)</f>
        <v>0</v>
      </c>
      <c r="BN212" s="99">
        <f>SUMIFS(通讯通路门店!$AG:$AG,通讯通路门店!$S:$S,$G212)</f>
        <v>0</v>
      </c>
      <c r="BO212" s="99">
        <f>SUMIFS(通讯通路门店!$AH:$AH,通讯通路门店!$S:$S,$G212)</f>
        <v>0</v>
      </c>
      <c r="BP212" s="99">
        <f>SUMIFS(通讯通路门店!$AI:$AI,通讯通路门店!$S:$S,$G212)</f>
        <v>0</v>
      </c>
      <c r="BQ212" s="83"/>
    </row>
    <row r="213" spans="1:69">
      <c r="A213" s="99" t="str">
        <f>IFERROR(_xlfn.XLOOKUP($G213,通讯通路门店!$S$4:$S$993933,通讯通路门店!$A$4:$A$993933,0,0),"")</f>
        <v/>
      </c>
      <c r="B213" s="99" t="str">
        <f>IFERROR(_xlfn.XLOOKUP($G213,通讯通路门店!$S$4:$S$993933,通讯通路门店!$B$4:$B$993933,0,0),"")</f>
        <v/>
      </c>
      <c r="C213" s="99" t="str">
        <f>IFERROR(_xlfn.XLOOKUP($G213,通讯通路门店!$S$4:$S$993933,通讯通路门店!$C$4:$C$993933,0,0),"")</f>
        <v/>
      </c>
      <c r="D213" s="99" t="str">
        <f>IFERROR(_xlfn.XLOOKUP($G213,通讯通路门店!$S$4:$S$993933,通讯通路门店!$D$4:$D$993933,0,0),"")</f>
        <v/>
      </c>
      <c r="E213" s="83"/>
      <c r="F213" s="83"/>
      <c r="G213" s="101" t="e">
        <v>#N/A</v>
      </c>
      <c r="H213" s="102" t="str">
        <f>IFERROR(_xlfn.XLOOKUP($G213,通讯通路门店!$S$4:$S$993933,通讯通路门店!$R$4:$R$993933,0,0),"")</f>
        <v/>
      </c>
      <c r="I213" s="83"/>
      <c r="J213" s="83"/>
      <c r="K213" s="83"/>
      <c r="L213" s="83"/>
      <c r="M213" s="83"/>
      <c r="N213" s="83"/>
      <c r="O213" s="83"/>
      <c r="P213" s="83"/>
      <c r="Q213" s="83"/>
      <c r="R213" s="83"/>
      <c r="S213" s="83"/>
      <c r="T213" s="83"/>
      <c r="U213" s="99">
        <f>COUNTIF(通讯通路门店!$S:$S,$G213)</f>
        <v>0</v>
      </c>
      <c r="V213" s="99">
        <f>COUNTIFS(通讯通路门店!$S:$S,$G213,通讯通路门店!$J:$J,"综合卖场")</f>
        <v>0</v>
      </c>
      <c r="W213" s="99">
        <f>SUMIFS(通讯通路门店!$AJ:$AJ,通讯通路门店!$S:$S,通讯客户沙盘!$G213)</f>
        <v>0</v>
      </c>
      <c r="X213" s="99">
        <f t="shared" si="15"/>
        <v>0</v>
      </c>
      <c r="Y213" s="99">
        <f>COUNTIFS(通讯通路门店!$S:$S,$G213,通讯通路门店!$J:$J,"荣耀体验店")+COUNTIFS(通讯通路门店!$S:$S,$G213,通讯通路门店!$J:$J,"荣耀授权专卖店")</f>
        <v>0</v>
      </c>
      <c r="Z213" s="99">
        <f>COUNTIFS(通讯通路门店!$S:$S,$G213,通讯通路门店!$J:$J,"VIVO体验店")</f>
        <v>0</v>
      </c>
      <c r="AA213" s="99">
        <f>COUNTIFS(通讯通路门店!$S:$S,$G213,通讯通路门店!$J:$J,"OPPO体验店")</f>
        <v>0</v>
      </c>
      <c r="AB213" s="99">
        <f>COUNTIFS(通讯通路门店!$S:$S,$G213,通讯通路门店!$J:$J,"华为授权体验店")+COUNTIFS(通讯通路门店!$S:$S,$G213,通讯通路门店!$J:$J,"华为堡垒店")</f>
        <v>0</v>
      </c>
      <c r="AC213" s="99">
        <f>COUNTIFS(通讯通路门店!$S:$S,$G213,通讯通路门店!$J:$J,"小米体验店")</f>
        <v>0</v>
      </c>
      <c r="AD213" s="99">
        <f>COUNTIFS(通讯通路门店!$S:$S,$G213,通讯通路门店!$J:$J,"苹果体验店")</f>
        <v>0</v>
      </c>
      <c r="AE213" s="99">
        <f>COUNTIFS(通讯通路门店!$S:$S,$G213,通讯通路门店!$J:$J,"其他品牌专卖店")</f>
        <v>0</v>
      </c>
      <c r="AF213" s="99">
        <f>SUMIFS(通讯通路门店!$BI:$BI,通讯通路门店!$S:$S,$G213)</f>
        <v>0</v>
      </c>
      <c r="AG213" s="99">
        <f>SUMIFS(通讯通路门店!$BH:$BH,通讯通路门店!$S:$S,$G213)</f>
        <v>0</v>
      </c>
      <c r="AH213" s="99">
        <f t="shared" si="16"/>
        <v>0</v>
      </c>
      <c r="AI213" s="99">
        <f>SUMIFS(通讯通路门店!$BB:$BB,通讯通路门店!$S:$S,$G213)</f>
        <v>0</v>
      </c>
      <c r="AJ213" s="99">
        <f>SUMIFS(通讯通路门店!$BE:$BE,通讯通路门店!$S:$S,$G213)</f>
        <v>0</v>
      </c>
      <c r="AK213" s="99">
        <f>SUMIFS(通讯通路门店!$BG:$BG,通讯通路门店!$S:$S,$G213)</f>
        <v>0</v>
      </c>
      <c r="AL213" s="99">
        <f>SUMIFS(通讯通路门店!$BC:$BC,通讯通路门店!$S:$S,$G213)</f>
        <v>0</v>
      </c>
      <c r="AM213" s="99">
        <f>SUMIFS(通讯通路门店!$BD:$BD,通讯通路门店!$S:$S,$G213)</f>
        <v>0</v>
      </c>
      <c r="AN213" s="99">
        <f>SUMIFS(通讯通路门店!$BF:$BF,通讯通路门店!$S:$S,$G213)</f>
        <v>0</v>
      </c>
      <c r="AO213" s="99">
        <f t="shared" si="17"/>
        <v>0</v>
      </c>
      <c r="AP213" s="99">
        <f>SUMIFS(通讯通路门店!$K:$K,通讯通路门店!$S:$S,$G213)</f>
        <v>0</v>
      </c>
      <c r="AQ213" s="83"/>
      <c r="AR213" s="99">
        <f>SUMIFS(通讯通路门店!$T:$T,通讯通路门店!$S:$S,$G213)</f>
        <v>0</v>
      </c>
      <c r="AS213" s="99">
        <f>SUMIFS(通讯通路门店!$U:$U,通讯通路门店!$S:$S,$G213)</f>
        <v>0</v>
      </c>
      <c r="AT213" s="99">
        <f>SUMIFS(通讯通路门店!$V:$V,通讯通路门店!$S:$S,$G213)</f>
        <v>0</v>
      </c>
      <c r="AU213" s="99">
        <f>SUMIFS(通讯通路门店!$W:$W,通讯通路门店!$S:$S,$G213)</f>
        <v>0</v>
      </c>
      <c r="AV213" s="99">
        <f>SUMIFS(通讯通路门店!$Z:$Z,通讯通路门店!$S:$S,$G213)</f>
        <v>0</v>
      </c>
      <c r="AW213" s="99">
        <f>SUMIFS(通讯通路门店!$AB:$AB,通讯通路门店!$S:$S,$G213)</f>
        <v>0</v>
      </c>
      <c r="AX213" s="99">
        <f>SUMIFS(通讯通路门店!$X:$X,通讯通路门店!$S:$S,$G213)</f>
        <v>0</v>
      </c>
      <c r="AY213" s="99">
        <f>SUMIFS(通讯通路门店!$Y:$Y,通讯通路门店!$S:$S,$G213)</f>
        <v>0</v>
      </c>
      <c r="AZ213" s="99">
        <f>SUMIFS(通讯通路门店!$AA:$AA,通讯通路门店!$S:$S,$G213)</f>
        <v>0</v>
      </c>
      <c r="BA213" s="99">
        <f t="shared" si="18"/>
        <v>0</v>
      </c>
      <c r="BB213" s="99">
        <f t="shared" si="19"/>
        <v>0</v>
      </c>
      <c r="BC213" s="99">
        <f>SUMIFS(通讯通路门店!$W:$W,通讯通路门店!$S:$S,$G213,通讯通路门店!$J:$J,"荣耀体验店")+SUMIFS(通讯通路门店!$W:$W,通讯通路门店!$S:$S,$G213,通讯通路门店!$J:$J,"荣耀授权专卖店")</f>
        <v>0</v>
      </c>
      <c r="BD213" s="99">
        <f>SUMIFS(通讯通路门店!$Z:$Z,通讯通路门店!$S:$S,$G213,通讯通路门店!$J:$J,"VIVO体验店")</f>
        <v>0</v>
      </c>
      <c r="BE213" s="99">
        <f>SUMIFS(通讯通路门店!$AB:$AB,通讯通路门店!$S:$S,$G213,通讯通路门店!$J:$J,"OPPO体验店")</f>
        <v>0</v>
      </c>
      <c r="BF213" s="99">
        <f>SUMIFS(通讯通路门店!$X:$X,通讯通路门店!$S:$S,$G213,通讯通路门店!$J:$J,"华为授权体验店")+SUMIFS(通讯通路门店!$AA:$AA,通讯通路门店!$S:$S,$G213,通讯通路门店!$J:$J,"华为堡垒店")</f>
        <v>0</v>
      </c>
      <c r="BG213" s="99">
        <f>SUMIFS(通讯通路门店!$Y:$Y,通讯通路门店!$S:$S,$G213,通讯通路门店!$J:$J,"小米体验店")</f>
        <v>0</v>
      </c>
      <c r="BH213" s="99">
        <f>SUMIFS(通讯通路门店!$AA:$AA,通讯通路门店!$S:$S,$G213,通讯通路门店!$J:$J,"苹果体验店")</f>
        <v>0</v>
      </c>
      <c r="BI213" s="99">
        <f>SUMIFS(通讯通路门店!$K:$K,通讯通路门店!$S:$S,$G213,通讯通路门店!$J:$J,"其他品牌专卖店")</f>
        <v>0</v>
      </c>
      <c r="BJ213" s="99">
        <f>SUMIFS(通讯通路门店!$AC:$AC,通讯通路门店!$S:$S,$G213)</f>
        <v>0</v>
      </c>
      <c r="BK213" s="99">
        <f>SUMIFS(通讯通路门店!$AD:$AD,通讯通路门店!$S:$S,$G213)</f>
        <v>0</v>
      </c>
      <c r="BL213" s="99">
        <f>SUMIFS(通讯通路门店!$AE:$AE,通讯通路门店!$S:$S,$G213)</f>
        <v>0</v>
      </c>
      <c r="BM213" s="99">
        <f>SUMIFS(通讯通路门店!$AF:$AF,通讯通路门店!$S:$S,$G213)</f>
        <v>0</v>
      </c>
      <c r="BN213" s="99">
        <f>SUMIFS(通讯通路门店!$AG:$AG,通讯通路门店!$S:$S,$G213)</f>
        <v>0</v>
      </c>
      <c r="BO213" s="99">
        <f>SUMIFS(通讯通路门店!$AH:$AH,通讯通路门店!$S:$S,$G213)</f>
        <v>0</v>
      </c>
      <c r="BP213" s="99">
        <f>SUMIFS(通讯通路门店!$AI:$AI,通讯通路门店!$S:$S,$G213)</f>
        <v>0</v>
      </c>
      <c r="BQ213" s="83"/>
    </row>
    <row r="214" spans="1:69">
      <c r="A214" s="99" t="str">
        <f>IFERROR(_xlfn.XLOOKUP($G214,通讯通路门店!$S$4:$S$993933,通讯通路门店!$A$4:$A$993933,0,0),"")</f>
        <v/>
      </c>
      <c r="B214" s="99" t="str">
        <f>IFERROR(_xlfn.XLOOKUP($G214,通讯通路门店!$S$4:$S$993933,通讯通路门店!$B$4:$B$993933,0,0),"")</f>
        <v/>
      </c>
      <c r="C214" s="99" t="str">
        <f>IFERROR(_xlfn.XLOOKUP($G214,通讯通路门店!$S$4:$S$993933,通讯通路门店!$C$4:$C$993933,0,0),"")</f>
        <v/>
      </c>
      <c r="D214" s="99" t="str">
        <f>IFERROR(_xlfn.XLOOKUP($G214,通讯通路门店!$S$4:$S$993933,通讯通路门店!$D$4:$D$993933,0,0),"")</f>
        <v/>
      </c>
      <c r="E214" s="83"/>
      <c r="F214" s="83"/>
      <c r="G214" s="101" t="e">
        <v>#N/A</v>
      </c>
      <c r="H214" s="102" t="str">
        <f>IFERROR(_xlfn.XLOOKUP($G214,通讯通路门店!$S$4:$S$993933,通讯通路门店!$R$4:$R$993933,0,0),"")</f>
        <v/>
      </c>
      <c r="I214" s="83"/>
      <c r="J214" s="83"/>
      <c r="K214" s="83"/>
      <c r="L214" s="83"/>
      <c r="M214" s="83"/>
      <c r="N214" s="83"/>
      <c r="O214" s="83"/>
      <c r="P214" s="83"/>
      <c r="Q214" s="83"/>
      <c r="R214" s="83"/>
      <c r="S214" s="83"/>
      <c r="T214" s="83"/>
      <c r="U214" s="99">
        <f>COUNTIF(通讯通路门店!$S:$S,$G214)</f>
        <v>0</v>
      </c>
      <c r="V214" s="99">
        <f>COUNTIFS(通讯通路门店!$S:$S,$G214,通讯通路门店!$J:$J,"综合卖场")</f>
        <v>0</v>
      </c>
      <c r="W214" s="99">
        <f>SUMIFS(通讯通路门店!$AJ:$AJ,通讯通路门店!$S:$S,通讯客户沙盘!$G214)</f>
        <v>0</v>
      </c>
      <c r="X214" s="99">
        <f t="shared" si="15"/>
        <v>0</v>
      </c>
      <c r="Y214" s="99">
        <f>COUNTIFS(通讯通路门店!$S:$S,$G214,通讯通路门店!$J:$J,"荣耀体验店")+COUNTIFS(通讯通路门店!$S:$S,$G214,通讯通路门店!$J:$J,"荣耀授权专卖店")</f>
        <v>0</v>
      </c>
      <c r="Z214" s="99">
        <f>COUNTIFS(通讯通路门店!$S:$S,$G214,通讯通路门店!$J:$J,"VIVO体验店")</f>
        <v>0</v>
      </c>
      <c r="AA214" s="99">
        <f>COUNTIFS(通讯通路门店!$S:$S,$G214,通讯通路门店!$J:$J,"OPPO体验店")</f>
        <v>0</v>
      </c>
      <c r="AB214" s="99">
        <f>COUNTIFS(通讯通路门店!$S:$S,$G214,通讯通路门店!$J:$J,"华为授权体验店")+COUNTIFS(通讯通路门店!$S:$S,$G214,通讯通路门店!$J:$J,"华为堡垒店")</f>
        <v>0</v>
      </c>
      <c r="AC214" s="99">
        <f>COUNTIFS(通讯通路门店!$S:$S,$G214,通讯通路门店!$J:$J,"小米体验店")</f>
        <v>0</v>
      </c>
      <c r="AD214" s="99">
        <f>COUNTIFS(通讯通路门店!$S:$S,$G214,通讯通路门店!$J:$J,"苹果体验店")</f>
        <v>0</v>
      </c>
      <c r="AE214" s="99">
        <f>COUNTIFS(通讯通路门店!$S:$S,$G214,通讯通路门店!$J:$J,"其他品牌专卖店")</f>
        <v>0</v>
      </c>
      <c r="AF214" s="99">
        <f>SUMIFS(通讯通路门店!$BI:$BI,通讯通路门店!$S:$S,$G214)</f>
        <v>0</v>
      </c>
      <c r="AG214" s="99">
        <f>SUMIFS(通讯通路门店!$BH:$BH,通讯通路门店!$S:$S,$G214)</f>
        <v>0</v>
      </c>
      <c r="AH214" s="99">
        <f t="shared" si="16"/>
        <v>0</v>
      </c>
      <c r="AI214" s="99">
        <f>SUMIFS(通讯通路门店!$BB:$BB,通讯通路门店!$S:$S,$G214)</f>
        <v>0</v>
      </c>
      <c r="AJ214" s="99">
        <f>SUMIFS(通讯通路门店!$BE:$BE,通讯通路门店!$S:$S,$G214)</f>
        <v>0</v>
      </c>
      <c r="AK214" s="99">
        <f>SUMIFS(通讯通路门店!$BG:$BG,通讯通路门店!$S:$S,$G214)</f>
        <v>0</v>
      </c>
      <c r="AL214" s="99">
        <f>SUMIFS(通讯通路门店!$BC:$BC,通讯通路门店!$S:$S,$G214)</f>
        <v>0</v>
      </c>
      <c r="AM214" s="99">
        <f>SUMIFS(通讯通路门店!$BD:$BD,通讯通路门店!$S:$S,$G214)</f>
        <v>0</v>
      </c>
      <c r="AN214" s="99">
        <f>SUMIFS(通讯通路门店!$BF:$BF,通讯通路门店!$S:$S,$G214)</f>
        <v>0</v>
      </c>
      <c r="AO214" s="99">
        <f t="shared" si="17"/>
        <v>0</v>
      </c>
      <c r="AP214" s="99">
        <f>SUMIFS(通讯通路门店!$K:$K,通讯通路门店!$S:$S,$G214)</f>
        <v>0</v>
      </c>
      <c r="AQ214" s="83"/>
      <c r="AR214" s="99">
        <f>SUMIFS(通讯通路门店!$T:$T,通讯通路门店!$S:$S,$G214)</f>
        <v>0</v>
      </c>
      <c r="AS214" s="99">
        <f>SUMIFS(通讯通路门店!$U:$U,通讯通路门店!$S:$S,$G214)</f>
        <v>0</v>
      </c>
      <c r="AT214" s="99">
        <f>SUMIFS(通讯通路门店!$V:$V,通讯通路门店!$S:$S,$G214)</f>
        <v>0</v>
      </c>
      <c r="AU214" s="99">
        <f>SUMIFS(通讯通路门店!$W:$W,通讯通路门店!$S:$S,$G214)</f>
        <v>0</v>
      </c>
      <c r="AV214" s="99">
        <f>SUMIFS(通讯通路门店!$Z:$Z,通讯通路门店!$S:$S,$G214)</f>
        <v>0</v>
      </c>
      <c r="AW214" s="99">
        <f>SUMIFS(通讯通路门店!$AB:$AB,通讯通路门店!$S:$S,$G214)</f>
        <v>0</v>
      </c>
      <c r="AX214" s="99">
        <f>SUMIFS(通讯通路门店!$X:$X,通讯通路门店!$S:$S,$G214)</f>
        <v>0</v>
      </c>
      <c r="AY214" s="99">
        <f>SUMIFS(通讯通路门店!$Y:$Y,通讯通路门店!$S:$S,$G214)</f>
        <v>0</v>
      </c>
      <c r="AZ214" s="99">
        <f>SUMIFS(通讯通路门店!$AA:$AA,通讯通路门店!$S:$S,$G214)</f>
        <v>0</v>
      </c>
      <c r="BA214" s="99">
        <f t="shared" si="18"/>
        <v>0</v>
      </c>
      <c r="BB214" s="99">
        <f t="shared" si="19"/>
        <v>0</v>
      </c>
      <c r="BC214" s="99">
        <f>SUMIFS(通讯通路门店!$W:$W,通讯通路门店!$S:$S,$G214,通讯通路门店!$J:$J,"荣耀体验店")+SUMIFS(通讯通路门店!$W:$W,通讯通路门店!$S:$S,$G214,通讯通路门店!$J:$J,"荣耀授权专卖店")</f>
        <v>0</v>
      </c>
      <c r="BD214" s="99">
        <f>SUMIFS(通讯通路门店!$Z:$Z,通讯通路门店!$S:$S,$G214,通讯通路门店!$J:$J,"VIVO体验店")</f>
        <v>0</v>
      </c>
      <c r="BE214" s="99">
        <f>SUMIFS(通讯通路门店!$AB:$AB,通讯通路门店!$S:$S,$G214,通讯通路门店!$J:$J,"OPPO体验店")</f>
        <v>0</v>
      </c>
      <c r="BF214" s="99">
        <f>SUMIFS(通讯通路门店!$X:$X,通讯通路门店!$S:$S,$G214,通讯通路门店!$J:$J,"华为授权体验店")+SUMIFS(通讯通路门店!$AA:$AA,通讯通路门店!$S:$S,$G214,通讯通路门店!$J:$J,"华为堡垒店")</f>
        <v>0</v>
      </c>
      <c r="BG214" s="99">
        <f>SUMIFS(通讯通路门店!$Y:$Y,通讯通路门店!$S:$S,$G214,通讯通路门店!$J:$J,"小米体验店")</f>
        <v>0</v>
      </c>
      <c r="BH214" s="99">
        <f>SUMIFS(通讯通路门店!$AA:$AA,通讯通路门店!$S:$S,$G214,通讯通路门店!$J:$J,"苹果体验店")</f>
        <v>0</v>
      </c>
      <c r="BI214" s="99">
        <f>SUMIFS(通讯通路门店!$K:$K,通讯通路门店!$S:$S,$G214,通讯通路门店!$J:$J,"其他品牌专卖店")</f>
        <v>0</v>
      </c>
      <c r="BJ214" s="99">
        <f>SUMIFS(通讯通路门店!$AC:$AC,通讯通路门店!$S:$S,$G214)</f>
        <v>0</v>
      </c>
      <c r="BK214" s="99">
        <f>SUMIFS(通讯通路门店!$AD:$AD,通讯通路门店!$S:$S,$G214)</f>
        <v>0</v>
      </c>
      <c r="BL214" s="99">
        <f>SUMIFS(通讯通路门店!$AE:$AE,通讯通路门店!$S:$S,$G214)</f>
        <v>0</v>
      </c>
      <c r="BM214" s="99">
        <f>SUMIFS(通讯通路门店!$AF:$AF,通讯通路门店!$S:$S,$G214)</f>
        <v>0</v>
      </c>
      <c r="BN214" s="99">
        <f>SUMIFS(通讯通路门店!$AG:$AG,通讯通路门店!$S:$S,$G214)</f>
        <v>0</v>
      </c>
      <c r="BO214" s="99">
        <f>SUMIFS(通讯通路门店!$AH:$AH,通讯通路门店!$S:$S,$G214)</f>
        <v>0</v>
      </c>
      <c r="BP214" s="99">
        <f>SUMIFS(通讯通路门店!$AI:$AI,通讯通路门店!$S:$S,$G214)</f>
        <v>0</v>
      </c>
      <c r="BQ214" s="83"/>
    </row>
    <row r="215" spans="1:69">
      <c r="A215" s="99" t="str">
        <f>IFERROR(_xlfn.XLOOKUP($G215,通讯通路门店!$S$4:$S$993933,通讯通路门店!$A$4:$A$993933,0,0),"")</f>
        <v/>
      </c>
      <c r="B215" s="99" t="str">
        <f>IFERROR(_xlfn.XLOOKUP($G215,通讯通路门店!$S$4:$S$993933,通讯通路门店!$B$4:$B$993933,0,0),"")</f>
        <v/>
      </c>
      <c r="C215" s="99" t="str">
        <f>IFERROR(_xlfn.XLOOKUP($G215,通讯通路门店!$S$4:$S$993933,通讯通路门店!$C$4:$C$993933,0,0),"")</f>
        <v/>
      </c>
      <c r="D215" s="99" t="str">
        <f>IFERROR(_xlfn.XLOOKUP($G215,通讯通路门店!$S$4:$S$993933,通讯通路门店!$D$4:$D$993933,0,0),"")</f>
        <v/>
      </c>
      <c r="E215" s="83"/>
      <c r="F215" s="83"/>
      <c r="G215" s="101" t="e">
        <v>#N/A</v>
      </c>
      <c r="H215" s="102" t="str">
        <f>IFERROR(_xlfn.XLOOKUP($G215,通讯通路门店!$S$4:$S$993933,通讯通路门店!$R$4:$R$993933,0,0),"")</f>
        <v/>
      </c>
      <c r="I215" s="83"/>
      <c r="J215" s="83"/>
      <c r="K215" s="83"/>
      <c r="L215" s="83"/>
      <c r="M215" s="83"/>
      <c r="N215" s="83"/>
      <c r="O215" s="83"/>
      <c r="P215" s="83"/>
      <c r="Q215" s="83"/>
      <c r="R215" s="83"/>
      <c r="S215" s="83"/>
      <c r="T215" s="83"/>
      <c r="U215" s="99">
        <f>COUNTIF(通讯通路门店!$S:$S,$G215)</f>
        <v>0</v>
      </c>
      <c r="V215" s="99">
        <f>COUNTIFS(通讯通路门店!$S:$S,$G215,通讯通路门店!$J:$J,"综合卖场")</f>
        <v>0</v>
      </c>
      <c r="W215" s="99">
        <f>SUMIFS(通讯通路门店!$AJ:$AJ,通讯通路门店!$S:$S,通讯客户沙盘!$G215)</f>
        <v>0</v>
      </c>
      <c r="X215" s="99">
        <f t="shared" si="15"/>
        <v>0</v>
      </c>
      <c r="Y215" s="99">
        <f>COUNTIFS(通讯通路门店!$S:$S,$G215,通讯通路门店!$J:$J,"荣耀体验店")+COUNTIFS(通讯通路门店!$S:$S,$G215,通讯通路门店!$J:$J,"荣耀授权专卖店")</f>
        <v>0</v>
      </c>
      <c r="Z215" s="99">
        <f>COUNTIFS(通讯通路门店!$S:$S,$G215,通讯通路门店!$J:$J,"VIVO体验店")</f>
        <v>0</v>
      </c>
      <c r="AA215" s="99">
        <f>COUNTIFS(通讯通路门店!$S:$S,$G215,通讯通路门店!$J:$J,"OPPO体验店")</f>
        <v>0</v>
      </c>
      <c r="AB215" s="99">
        <f>COUNTIFS(通讯通路门店!$S:$S,$G215,通讯通路门店!$J:$J,"华为授权体验店")+COUNTIFS(通讯通路门店!$S:$S,$G215,通讯通路门店!$J:$J,"华为堡垒店")</f>
        <v>0</v>
      </c>
      <c r="AC215" s="99">
        <f>COUNTIFS(通讯通路门店!$S:$S,$G215,通讯通路门店!$J:$J,"小米体验店")</f>
        <v>0</v>
      </c>
      <c r="AD215" s="99">
        <f>COUNTIFS(通讯通路门店!$S:$S,$G215,通讯通路门店!$J:$J,"苹果体验店")</f>
        <v>0</v>
      </c>
      <c r="AE215" s="99">
        <f>COUNTIFS(通讯通路门店!$S:$S,$G215,通讯通路门店!$J:$J,"其他品牌专卖店")</f>
        <v>0</v>
      </c>
      <c r="AF215" s="99">
        <f>SUMIFS(通讯通路门店!$BI:$BI,通讯通路门店!$S:$S,$G215)</f>
        <v>0</v>
      </c>
      <c r="AG215" s="99">
        <f>SUMIFS(通讯通路门店!$BH:$BH,通讯通路门店!$S:$S,$G215)</f>
        <v>0</v>
      </c>
      <c r="AH215" s="99">
        <f t="shared" si="16"/>
        <v>0</v>
      </c>
      <c r="AI215" s="99">
        <f>SUMIFS(通讯通路门店!$BB:$BB,通讯通路门店!$S:$S,$G215)</f>
        <v>0</v>
      </c>
      <c r="AJ215" s="99">
        <f>SUMIFS(通讯通路门店!$BE:$BE,通讯通路门店!$S:$S,$G215)</f>
        <v>0</v>
      </c>
      <c r="AK215" s="99">
        <f>SUMIFS(通讯通路门店!$BG:$BG,通讯通路门店!$S:$S,$G215)</f>
        <v>0</v>
      </c>
      <c r="AL215" s="99">
        <f>SUMIFS(通讯通路门店!$BC:$BC,通讯通路门店!$S:$S,$G215)</f>
        <v>0</v>
      </c>
      <c r="AM215" s="99">
        <f>SUMIFS(通讯通路门店!$BD:$BD,通讯通路门店!$S:$S,$G215)</f>
        <v>0</v>
      </c>
      <c r="AN215" s="99">
        <f>SUMIFS(通讯通路门店!$BF:$BF,通讯通路门店!$S:$S,$G215)</f>
        <v>0</v>
      </c>
      <c r="AO215" s="99">
        <f t="shared" si="17"/>
        <v>0</v>
      </c>
      <c r="AP215" s="99">
        <f>SUMIFS(通讯通路门店!$K:$K,通讯通路门店!$S:$S,$G215)</f>
        <v>0</v>
      </c>
      <c r="AQ215" s="83"/>
      <c r="AR215" s="99">
        <f>SUMIFS(通讯通路门店!$T:$T,通讯通路门店!$S:$S,$G215)</f>
        <v>0</v>
      </c>
      <c r="AS215" s="99">
        <f>SUMIFS(通讯通路门店!$U:$U,通讯通路门店!$S:$S,$G215)</f>
        <v>0</v>
      </c>
      <c r="AT215" s="99">
        <f>SUMIFS(通讯通路门店!$V:$V,通讯通路门店!$S:$S,$G215)</f>
        <v>0</v>
      </c>
      <c r="AU215" s="99">
        <f>SUMIFS(通讯通路门店!$W:$W,通讯通路门店!$S:$S,$G215)</f>
        <v>0</v>
      </c>
      <c r="AV215" s="99">
        <f>SUMIFS(通讯通路门店!$Z:$Z,通讯通路门店!$S:$S,$G215)</f>
        <v>0</v>
      </c>
      <c r="AW215" s="99">
        <f>SUMIFS(通讯通路门店!$AB:$AB,通讯通路门店!$S:$S,$G215)</f>
        <v>0</v>
      </c>
      <c r="AX215" s="99">
        <f>SUMIFS(通讯通路门店!$X:$X,通讯通路门店!$S:$S,$G215)</f>
        <v>0</v>
      </c>
      <c r="AY215" s="99">
        <f>SUMIFS(通讯通路门店!$Y:$Y,通讯通路门店!$S:$S,$G215)</f>
        <v>0</v>
      </c>
      <c r="AZ215" s="99">
        <f>SUMIFS(通讯通路门店!$AA:$AA,通讯通路门店!$S:$S,$G215)</f>
        <v>0</v>
      </c>
      <c r="BA215" s="99">
        <f t="shared" si="18"/>
        <v>0</v>
      </c>
      <c r="BB215" s="99">
        <f t="shared" si="19"/>
        <v>0</v>
      </c>
      <c r="BC215" s="99">
        <f>SUMIFS(通讯通路门店!$W:$W,通讯通路门店!$S:$S,$G215,通讯通路门店!$J:$J,"荣耀体验店")+SUMIFS(通讯通路门店!$W:$W,通讯通路门店!$S:$S,$G215,通讯通路门店!$J:$J,"荣耀授权专卖店")</f>
        <v>0</v>
      </c>
      <c r="BD215" s="99">
        <f>SUMIFS(通讯通路门店!$Z:$Z,通讯通路门店!$S:$S,$G215,通讯通路门店!$J:$J,"VIVO体验店")</f>
        <v>0</v>
      </c>
      <c r="BE215" s="99">
        <f>SUMIFS(通讯通路门店!$AB:$AB,通讯通路门店!$S:$S,$G215,通讯通路门店!$J:$J,"OPPO体验店")</f>
        <v>0</v>
      </c>
      <c r="BF215" s="99">
        <f>SUMIFS(通讯通路门店!$X:$X,通讯通路门店!$S:$S,$G215,通讯通路门店!$J:$J,"华为授权体验店")+SUMIFS(通讯通路门店!$AA:$AA,通讯通路门店!$S:$S,$G215,通讯通路门店!$J:$J,"华为堡垒店")</f>
        <v>0</v>
      </c>
      <c r="BG215" s="99">
        <f>SUMIFS(通讯通路门店!$Y:$Y,通讯通路门店!$S:$S,$G215,通讯通路门店!$J:$J,"小米体验店")</f>
        <v>0</v>
      </c>
      <c r="BH215" s="99">
        <f>SUMIFS(通讯通路门店!$AA:$AA,通讯通路门店!$S:$S,$G215,通讯通路门店!$J:$J,"苹果体验店")</f>
        <v>0</v>
      </c>
      <c r="BI215" s="99">
        <f>SUMIFS(通讯通路门店!$K:$K,通讯通路门店!$S:$S,$G215,通讯通路门店!$J:$J,"其他品牌专卖店")</f>
        <v>0</v>
      </c>
      <c r="BJ215" s="99">
        <f>SUMIFS(通讯通路门店!$AC:$AC,通讯通路门店!$S:$S,$G215)</f>
        <v>0</v>
      </c>
      <c r="BK215" s="99">
        <f>SUMIFS(通讯通路门店!$AD:$AD,通讯通路门店!$S:$S,$G215)</f>
        <v>0</v>
      </c>
      <c r="BL215" s="99">
        <f>SUMIFS(通讯通路门店!$AE:$AE,通讯通路门店!$S:$S,$G215)</f>
        <v>0</v>
      </c>
      <c r="BM215" s="99">
        <f>SUMIFS(通讯通路门店!$AF:$AF,通讯通路门店!$S:$S,$G215)</f>
        <v>0</v>
      </c>
      <c r="BN215" s="99">
        <f>SUMIFS(通讯通路门店!$AG:$AG,通讯通路门店!$S:$S,$G215)</f>
        <v>0</v>
      </c>
      <c r="BO215" s="99">
        <f>SUMIFS(通讯通路门店!$AH:$AH,通讯通路门店!$S:$S,$G215)</f>
        <v>0</v>
      </c>
      <c r="BP215" s="99">
        <f>SUMIFS(通讯通路门店!$AI:$AI,通讯通路门店!$S:$S,$G215)</f>
        <v>0</v>
      </c>
      <c r="BQ215" s="83"/>
    </row>
    <row r="216" spans="1:69">
      <c r="A216" s="99" t="str">
        <f>IFERROR(_xlfn.XLOOKUP($G216,通讯通路门店!$S$4:$S$993933,通讯通路门店!$A$4:$A$993933,0,0),"")</f>
        <v/>
      </c>
      <c r="B216" s="99" t="str">
        <f>IFERROR(_xlfn.XLOOKUP($G216,通讯通路门店!$S$4:$S$993933,通讯通路门店!$B$4:$B$993933,0,0),"")</f>
        <v/>
      </c>
      <c r="C216" s="99" t="str">
        <f>IFERROR(_xlfn.XLOOKUP($G216,通讯通路门店!$S$4:$S$993933,通讯通路门店!$C$4:$C$993933,0,0),"")</f>
        <v/>
      </c>
      <c r="D216" s="99" t="str">
        <f>IFERROR(_xlfn.XLOOKUP($G216,通讯通路门店!$S$4:$S$993933,通讯通路门店!$D$4:$D$993933,0,0),"")</f>
        <v/>
      </c>
      <c r="E216" s="83"/>
      <c r="F216" s="83"/>
      <c r="G216" s="101" t="e">
        <v>#N/A</v>
      </c>
      <c r="H216" s="102" t="str">
        <f>IFERROR(_xlfn.XLOOKUP($G216,通讯通路门店!$S$4:$S$993933,通讯通路门店!$R$4:$R$993933,0,0),"")</f>
        <v/>
      </c>
      <c r="I216" s="83"/>
      <c r="J216" s="83"/>
      <c r="K216" s="83"/>
      <c r="L216" s="83"/>
      <c r="M216" s="83"/>
      <c r="N216" s="83"/>
      <c r="O216" s="83"/>
      <c r="P216" s="83"/>
      <c r="Q216" s="83"/>
      <c r="R216" s="83"/>
      <c r="S216" s="83"/>
      <c r="T216" s="83"/>
      <c r="U216" s="99">
        <f>COUNTIF(通讯通路门店!$S:$S,$G216)</f>
        <v>0</v>
      </c>
      <c r="V216" s="99">
        <f>COUNTIFS(通讯通路门店!$S:$S,$G216,通讯通路门店!$J:$J,"综合卖场")</f>
        <v>0</v>
      </c>
      <c r="W216" s="99">
        <f>SUMIFS(通讯通路门店!$AJ:$AJ,通讯通路门店!$S:$S,通讯客户沙盘!$G216)</f>
        <v>0</v>
      </c>
      <c r="X216" s="99">
        <f t="shared" si="15"/>
        <v>0</v>
      </c>
      <c r="Y216" s="99">
        <f>COUNTIFS(通讯通路门店!$S:$S,$G216,通讯通路门店!$J:$J,"荣耀体验店")+COUNTIFS(通讯通路门店!$S:$S,$G216,通讯通路门店!$J:$J,"荣耀授权专卖店")</f>
        <v>0</v>
      </c>
      <c r="Z216" s="99">
        <f>COUNTIFS(通讯通路门店!$S:$S,$G216,通讯通路门店!$J:$J,"VIVO体验店")</f>
        <v>0</v>
      </c>
      <c r="AA216" s="99">
        <f>COUNTIFS(通讯通路门店!$S:$S,$G216,通讯通路门店!$J:$J,"OPPO体验店")</f>
        <v>0</v>
      </c>
      <c r="AB216" s="99">
        <f>COUNTIFS(通讯通路门店!$S:$S,$G216,通讯通路门店!$J:$J,"华为授权体验店")+COUNTIFS(通讯通路门店!$S:$S,$G216,通讯通路门店!$J:$J,"华为堡垒店")</f>
        <v>0</v>
      </c>
      <c r="AC216" s="99">
        <f>COUNTIFS(通讯通路门店!$S:$S,$G216,通讯通路门店!$J:$J,"小米体验店")</f>
        <v>0</v>
      </c>
      <c r="AD216" s="99">
        <f>COUNTIFS(通讯通路门店!$S:$S,$G216,通讯通路门店!$J:$J,"苹果体验店")</f>
        <v>0</v>
      </c>
      <c r="AE216" s="99">
        <f>COUNTIFS(通讯通路门店!$S:$S,$G216,通讯通路门店!$J:$J,"其他品牌专卖店")</f>
        <v>0</v>
      </c>
      <c r="AF216" s="99">
        <f>SUMIFS(通讯通路门店!$BI:$BI,通讯通路门店!$S:$S,$G216)</f>
        <v>0</v>
      </c>
      <c r="AG216" s="99">
        <f>SUMIFS(通讯通路门店!$BH:$BH,通讯通路门店!$S:$S,$G216)</f>
        <v>0</v>
      </c>
      <c r="AH216" s="99">
        <f t="shared" si="16"/>
        <v>0</v>
      </c>
      <c r="AI216" s="99">
        <f>SUMIFS(通讯通路门店!$BB:$BB,通讯通路门店!$S:$S,$G216)</f>
        <v>0</v>
      </c>
      <c r="AJ216" s="99">
        <f>SUMIFS(通讯通路门店!$BE:$BE,通讯通路门店!$S:$S,$G216)</f>
        <v>0</v>
      </c>
      <c r="AK216" s="99">
        <f>SUMIFS(通讯通路门店!$BG:$BG,通讯通路门店!$S:$S,$G216)</f>
        <v>0</v>
      </c>
      <c r="AL216" s="99">
        <f>SUMIFS(通讯通路门店!$BC:$BC,通讯通路门店!$S:$S,$G216)</f>
        <v>0</v>
      </c>
      <c r="AM216" s="99">
        <f>SUMIFS(通讯通路门店!$BD:$BD,通讯通路门店!$S:$S,$G216)</f>
        <v>0</v>
      </c>
      <c r="AN216" s="99">
        <f>SUMIFS(通讯通路门店!$BF:$BF,通讯通路门店!$S:$S,$G216)</f>
        <v>0</v>
      </c>
      <c r="AO216" s="99">
        <f t="shared" si="17"/>
        <v>0</v>
      </c>
      <c r="AP216" s="99">
        <f>SUMIFS(通讯通路门店!$K:$K,通讯通路门店!$S:$S,$G216)</f>
        <v>0</v>
      </c>
      <c r="AQ216" s="83"/>
      <c r="AR216" s="99">
        <f>SUMIFS(通讯通路门店!$T:$T,通讯通路门店!$S:$S,$G216)</f>
        <v>0</v>
      </c>
      <c r="AS216" s="99">
        <f>SUMIFS(通讯通路门店!$U:$U,通讯通路门店!$S:$S,$G216)</f>
        <v>0</v>
      </c>
      <c r="AT216" s="99">
        <f>SUMIFS(通讯通路门店!$V:$V,通讯通路门店!$S:$S,$G216)</f>
        <v>0</v>
      </c>
      <c r="AU216" s="99">
        <f>SUMIFS(通讯通路门店!$W:$W,通讯通路门店!$S:$S,$G216)</f>
        <v>0</v>
      </c>
      <c r="AV216" s="99">
        <f>SUMIFS(通讯通路门店!$Z:$Z,通讯通路门店!$S:$S,$G216)</f>
        <v>0</v>
      </c>
      <c r="AW216" s="99">
        <f>SUMIFS(通讯通路门店!$AB:$AB,通讯通路门店!$S:$S,$G216)</f>
        <v>0</v>
      </c>
      <c r="AX216" s="99">
        <f>SUMIFS(通讯通路门店!$X:$X,通讯通路门店!$S:$S,$G216)</f>
        <v>0</v>
      </c>
      <c r="AY216" s="99">
        <f>SUMIFS(通讯通路门店!$Y:$Y,通讯通路门店!$S:$S,$G216)</f>
        <v>0</v>
      </c>
      <c r="AZ216" s="99">
        <f>SUMIFS(通讯通路门店!$AA:$AA,通讯通路门店!$S:$S,$G216)</f>
        <v>0</v>
      </c>
      <c r="BA216" s="99">
        <f t="shared" si="18"/>
        <v>0</v>
      </c>
      <c r="BB216" s="99">
        <f t="shared" si="19"/>
        <v>0</v>
      </c>
      <c r="BC216" s="99">
        <f>SUMIFS(通讯通路门店!$W:$W,通讯通路门店!$S:$S,$G216,通讯通路门店!$J:$J,"荣耀体验店")+SUMIFS(通讯通路门店!$W:$W,通讯通路门店!$S:$S,$G216,通讯通路门店!$J:$J,"荣耀授权专卖店")</f>
        <v>0</v>
      </c>
      <c r="BD216" s="99">
        <f>SUMIFS(通讯通路门店!$Z:$Z,通讯通路门店!$S:$S,$G216,通讯通路门店!$J:$J,"VIVO体验店")</f>
        <v>0</v>
      </c>
      <c r="BE216" s="99">
        <f>SUMIFS(通讯通路门店!$AB:$AB,通讯通路门店!$S:$S,$G216,通讯通路门店!$J:$J,"OPPO体验店")</f>
        <v>0</v>
      </c>
      <c r="BF216" s="99">
        <f>SUMIFS(通讯通路门店!$X:$X,通讯通路门店!$S:$S,$G216,通讯通路门店!$J:$J,"华为授权体验店")+SUMIFS(通讯通路门店!$AA:$AA,通讯通路门店!$S:$S,$G216,通讯通路门店!$J:$J,"华为堡垒店")</f>
        <v>0</v>
      </c>
      <c r="BG216" s="99">
        <f>SUMIFS(通讯通路门店!$Y:$Y,通讯通路门店!$S:$S,$G216,通讯通路门店!$J:$J,"小米体验店")</f>
        <v>0</v>
      </c>
      <c r="BH216" s="99">
        <f>SUMIFS(通讯通路门店!$AA:$AA,通讯通路门店!$S:$S,$G216,通讯通路门店!$J:$J,"苹果体验店")</f>
        <v>0</v>
      </c>
      <c r="BI216" s="99">
        <f>SUMIFS(通讯通路门店!$K:$K,通讯通路门店!$S:$S,$G216,通讯通路门店!$J:$J,"其他品牌专卖店")</f>
        <v>0</v>
      </c>
      <c r="BJ216" s="99">
        <f>SUMIFS(通讯通路门店!$AC:$AC,通讯通路门店!$S:$S,$G216)</f>
        <v>0</v>
      </c>
      <c r="BK216" s="99">
        <f>SUMIFS(通讯通路门店!$AD:$AD,通讯通路门店!$S:$S,$G216)</f>
        <v>0</v>
      </c>
      <c r="BL216" s="99">
        <f>SUMIFS(通讯通路门店!$AE:$AE,通讯通路门店!$S:$S,$G216)</f>
        <v>0</v>
      </c>
      <c r="BM216" s="99">
        <f>SUMIFS(通讯通路门店!$AF:$AF,通讯通路门店!$S:$S,$G216)</f>
        <v>0</v>
      </c>
      <c r="BN216" s="99">
        <f>SUMIFS(通讯通路门店!$AG:$AG,通讯通路门店!$S:$S,$G216)</f>
        <v>0</v>
      </c>
      <c r="BO216" s="99">
        <f>SUMIFS(通讯通路门店!$AH:$AH,通讯通路门店!$S:$S,$G216)</f>
        <v>0</v>
      </c>
      <c r="BP216" s="99">
        <f>SUMIFS(通讯通路门店!$AI:$AI,通讯通路门店!$S:$S,$G216)</f>
        <v>0</v>
      </c>
      <c r="BQ216" s="83"/>
    </row>
    <row r="217" spans="1:69">
      <c r="A217" s="99" t="str">
        <f>IFERROR(_xlfn.XLOOKUP($G217,通讯通路门店!$S$4:$S$993933,通讯通路门店!$A$4:$A$993933,0,0),"")</f>
        <v/>
      </c>
      <c r="B217" s="99" t="str">
        <f>IFERROR(_xlfn.XLOOKUP($G217,通讯通路门店!$S$4:$S$993933,通讯通路门店!$B$4:$B$993933,0,0),"")</f>
        <v/>
      </c>
      <c r="C217" s="99" t="str">
        <f>IFERROR(_xlfn.XLOOKUP($G217,通讯通路门店!$S$4:$S$993933,通讯通路门店!$C$4:$C$993933,0,0),"")</f>
        <v/>
      </c>
      <c r="D217" s="99" t="str">
        <f>IFERROR(_xlfn.XLOOKUP($G217,通讯通路门店!$S$4:$S$993933,通讯通路门店!$D$4:$D$993933,0,0),"")</f>
        <v/>
      </c>
      <c r="E217" s="83"/>
      <c r="F217" s="83"/>
      <c r="G217" s="101" t="e">
        <v>#N/A</v>
      </c>
      <c r="H217" s="102" t="str">
        <f>IFERROR(_xlfn.XLOOKUP($G217,通讯通路门店!$S$4:$S$993933,通讯通路门店!$R$4:$R$993933,0,0),"")</f>
        <v/>
      </c>
      <c r="I217" s="83"/>
      <c r="J217" s="83"/>
      <c r="K217" s="83"/>
      <c r="L217" s="83"/>
      <c r="M217" s="83"/>
      <c r="N217" s="83"/>
      <c r="O217" s="83"/>
      <c r="P217" s="83"/>
      <c r="Q217" s="83"/>
      <c r="R217" s="83"/>
      <c r="S217" s="83"/>
      <c r="T217" s="83"/>
      <c r="U217" s="99">
        <f>COUNTIF(通讯通路门店!$S:$S,$G217)</f>
        <v>0</v>
      </c>
      <c r="V217" s="99">
        <f>COUNTIFS(通讯通路门店!$S:$S,$G217,通讯通路门店!$J:$J,"综合卖场")</f>
        <v>0</v>
      </c>
      <c r="W217" s="99">
        <f>SUMIFS(通讯通路门店!$AJ:$AJ,通讯通路门店!$S:$S,通讯客户沙盘!$G217)</f>
        <v>0</v>
      </c>
      <c r="X217" s="99">
        <f t="shared" si="15"/>
        <v>0</v>
      </c>
      <c r="Y217" s="99">
        <f>COUNTIFS(通讯通路门店!$S:$S,$G217,通讯通路门店!$J:$J,"荣耀体验店")+COUNTIFS(通讯通路门店!$S:$S,$G217,通讯通路门店!$J:$J,"荣耀授权专卖店")</f>
        <v>0</v>
      </c>
      <c r="Z217" s="99">
        <f>COUNTIFS(通讯通路门店!$S:$S,$G217,通讯通路门店!$J:$J,"VIVO体验店")</f>
        <v>0</v>
      </c>
      <c r="AA217" s="99">
        <f>COUNTIFS(通讯通路门店!$S:$S,$G217,通讯通路门店!$J:$J,"OPPO体验店")</f>
        <v>0</v>
      </c>
      <c r="AB217" s="99">
        <f>COUNTIFS(通讯通路门店!$S:$S,$G217,通讯通路门店!$J:$J,"华为授权体验店")+COUNTIFS(通讯通路门店!$S:$S,$G217,通讯通路门店!$J:$J,"华为堡垒店")</f>
        <v>0</v>
      </c>
      <c r="AC217" s="99">
        <f>COUNTIFS(通讯通路门店!$S:$S,$G217,通讯通路门店!$J:$J,"小米体验店")</f>
        <v>0</v>
      </c>
      <c r="AD217" s="99">
        <f>COUNTIFS(通讯通路门店!$S:$S,$G217,通讯通路门店!$J:$J,"苹果体验店")</f>
        <v>0</v>
      </c>
      <c r="AE217" s="99">
        <f>COUNTIFS(通讯通路门店!$S:$S,$G217,通讯通路门店!$J:$J,"其他品牌专卖店")</f>
        <v>0</v>
      </c>
      <c r="AF217" s="99">
        <f>SUMIFS(通讯通路门店!$BI:$BI,通讯通路门店!$S:$S,$G217)</f>
        <v>0</v>
      </c>
      <c r="AG217" s="99">
        <f>SUMIFS(通讯通路门店!$BH:$BH,通讯通路门店!$S:$S,$G217)</f>
        <v>0</v>
      </c>
      <c r="AH217" s="99">
        <f t="shared" si="16"/>
        <v>0</v>
      </c>
      <c r="AI217" s="99">
        <f>SUMIFS(通讯通路门店!$BB:$BB,通讯通路门店!$S:$S,$G217)</f>
        <v>0</v>
      </c>
      <c r="AJ217" s="99">
        <f>SUMIFS(通讯通路门店!$BE:$BE,通讯通路门店!$S:$S,$G217)</f>
        <v>0</v>
      </c>
      <c r="AK217" s="99">
        <f>SUMIFS(通讯通路门店!$BG:$BG,通讯通路门店!$S:$S,$G217)</f>
        <v>0</v>
      </c>
      <c r="AL217" s="99">
        <f>SUMIFS(通讯通路门店!$BC:$BC,通讯通路门店!$S:$S,$G217)</f>
        <v>0</v>
      </c>
      <c r="AM217" s="99">
        <f>SUMIFS(通讯通路门店!$BD:$BD,通讯通路门店!$S:$S,$G217)</f>
        <v>0</v>
      </c>
      <c r="AN217" s="99">
        <f>SUMIFS(通讯通路门店!$BF:$BF,通讯通路门店!$S:$S,$G217)</f>
        <v>0</v>
      </c>
      <c r="AO217" s="99">
        <f t="shared" si="17"/>
        <v>0</v>
      </c>
      <c r="AP217" s="99">
        <f>SUMIFS(通讯通路门店!$K:$K,通讯通路门店!$S:$S,$G217)</f>
        <v>0</v>
      </c>
      <c r="AQ217" s="83"/>
      <c r="AR217" s="99">
        <f>SUMIFS(通讯通路门店!$T:$T,通讯通路门店!$S:$S,$G217)</f>
        <v>0</v>
      </c>
      <c r="AS217" s="99">
        <f>SUMIFS(通讯通路门店!$U:$U,通讯通路门店!$S:$S,$G217)</f>
        <v>0</v>
      </c>
      <c r="AT217" s="99">
        <f>SUMIFS(通讯通路门店!$V:$V,通讯通路门店!$S:$S,$G217)</f>
        <v>0</v>
      </c>
      <c r="AU217" s="99">
        <f>SUMIFS(通讯通路门店!$W:$W,通讯通路门店!$S:$S,$G217)</f>
        <v>0</v>
      </c>
      <c r="AV217" s="99">
        <f>SUMIFS(通讯通路门店!$Z:$Z,通讯通路门店!$S:$S,$G217)</f>
        <v>0</v>
      </c>
      <c r="AW217" s="99">
        <f>SUMIFS(通讯通路门店!$AB:$AB,通讯通路门店!$S:$S,$G217)</f>
        <v>0</v>
      </c>
      <c r="AX217" s="99">
        <f>SUMIFS(通讯通路门店!$X:$X,通讯通路门店!$S:$S,$G217)</f>
        <v>0</v>
      </c>
      <c r="AY217" s="99">
        <f>SUMIFS(通讯通路门店!$Y:$Y,通讯通路门店!$S:$S,$G217)</f>
        <v>0</v>
      </c>
      <c r="AZ217" s="99">
        <f>SUMIFS(通讯通路门店!$AA:$AA,通讯通路门店!$S:$S,$G217)</f>
        <v>0</v>
      </c>
      <c r="BA217" s="99">
        <f t="shared" si="18"/>
        <v>0</v>
      </c>
      <c r="BB217" s="99">
        <f t="shared" si="19"/>
        <v>0</v>
      </c>
      <c r="BC217" s="99">
        <f>SUMIFS(通讯通路门店!$W:$W,通讯通路门店!$S:$S,$G217,通讯通路门店!$J:$J,"荣耀体验店")+SUMIFS(通讯通路门店!$W:$W,通讯通路门店!$S:$S,$G217,通讯通路门店!$J:$J,"荣耀授权专卖店")</f>
        <v>0</v>
      </c>
      <c r="BD217" s="99">
        <f>SUMIFS(通讯通路门店!$Z:$Z,通讯通路门店!$S:$S,$G217,通讯通路门店!$J:$J,"VIVO体验店")</f>
        <v>0</v>
      </c>
      <c r="BE217" s="99">
        <f>SUMIFS(通讯通路门店!$AB:$AB,通讯通路门店!$S:$S,$G217,通讯通路门店!$J:$J,"OPPO体验店")</f>
        <v>0</v>
      </c>
      <c r="BF217" s="99">
        <f>SUMIFS(通讯通路门店!$X:$X,通讯通路门店!$S:$S,$G217,通讯通路门店!$J:$J,"华为授权体验店")+SUMIFS(通讯通路门店!$AA:$AA,通讯通路门店!$S:$S,$G217,通讯通路门店!$J:$J,"华为堡垒店")</f>
        <v>0</v>
      </c>
      <c r="BG217" s="99">
        <f>SUMIFS(通讯通路门店!$Y:$Y,通讯通路门店!$S:$S,$G217,通讯通路门店!$J:$J,"小米体验店")</f>
        <v>0</v>
      </c>
      <c r="BH217" s="99">
        <f>SUMIFS(通讯通路门店!$AA:$AA,通讯通路门店!$S:$S,$G217,通讯通路门店!$J:$J,"苹果体验店")</f>
        <v>0</v>
      </c>
      <c r="BI217" s="99">
        <f>SUMIFS(通讯通路门店!$K:$K,通讯通路门店!$S:$S,$G217,通讯通路门店!$J:$J,"其他品牌专卖店")</f>
        <v>0</v>
      </c>
      <c r="BJ217" s="99">
        <f>SUMIFS(通讯通路门店!$AC:$AC,通讯通路门店!$S:$S,$G217)</f>
        <v>0</v>
      </c>
      <c r="BK217" s="99">
        <f>SUMIFS(通讯通路门店!$AD:$AD,通讯通路门店!$S:$S,$G217)</f>
        <v>0</v>
      </c>
      <c r="BL217" s="99">
        <f>SUMIFS(通讯通路门店!$AE:$AE,通讯通路门店!$S:$S,$G217)</f>
        <v>0</v>
      </c>
      <c r="BM217" s="99">
        <f>SUMIFS(通讯通路门店!$AF:$AF,通讯通路门店!$S:$S,$G217)</f>
        <v>0</v>
      </c>
      <c r="BN217" s="99">
        <f>SUMIFS(通讯通路门店!$AG:$AG,通讯通路门店!$S:$S,$G217)</f>
        <v>0</v>
      </c>
      <c r="BO217" s="99">
        <f>SUMIFS(通讯通路门店!$AH:$AH,通讯通路门店!$S:$S,$G217)</f>
        <v>0</v>
      </c>
      <c r="BP217" s="99">
        <f>SUMIFS(通讯通路门店!$AI:$AI,通讯通路门店!$S:$S,$G217)</f>
        <v>0</v>
      </c>
      <c r="BQ217" s="83"/>
    </row>
    <row r="218" spans="1:69">
      <c r="A218" s="99" t="str">
        <f>IFERROR(_xlfn.XLOOKUP($G218,通讯通路门店!$S$4:$S$993933,通讯通路门店!$A$4:$A$993933,0,0),"")</f>
        <v/>
      </c>
      <c r="B218" s="99" t="str">
        <f>IFERROR(_xlfn.XLOOKUP($G218,通讯通路门店!$S$4:$S$993933,通讯通路门店!$B$4:$B$993933,0,0),"")</f>
        <v/>
      </c>
      <c r="C218" s="99" t="str">
        <f>IFERROR(_xlfn.XLOOKUP($G218,通讯通路门店!$S$4:$S$993933,通讯通路门店!$C$4:$C$993933,0,0),"")</f>
        <v/>
      </c>
      <c r="D218" s="99" t="str">
        <f>IFERROR(_xlfn.XLOOKUP($G218,通讯通路门店!$S$4:$S$993933,通讯通路门店!$D$4:$D$993933,0,0),"")</f>
        <v/>
      </c>
      <c r="E218" s="83"/>
      <c r="F218" s="83"/>
      <c r="G218" s="101" t="e">
        <v>#N/A</v>
      </c>
      <c r="H218" s="102" t="str">
        <f>IFERROR(_xlfn.XLOOKUP($G218,通讯通路门店!$S$4:$S$993933,通讯通路门店!$R$4:$R$993933,0,0),"")</f>
        <v/>
      </c>
      <c r="I218" s="83"/>
      <c r="J218" s="83"/>
      <c r="K218" s="83"/>
      <c r="L218" s="83"/>
      <c r="M218" s="83"/>
      <c r="N218" s="83"/>
      <c r="O218" s="83"/>
      <c r="P218" s="83"/>
      <c r="Q218" s="83"/>
      <c r="R218" s="83"/>
      <c r="S218" s="83"/>
      <c r="T218" s="83"/>
      <c r="U218" s="99">
        <f>COUNTIF(通讯通路门店!$S:$S,$G218)</f>
        <v>0</v>
      </c>
      <c r="V218" s="99">
        <f>COUNTIFS(通讯通路门店!$S:$S,$G218,通讯通路门店!$J:$J,"综合卖场")</f>
        <v>0</v>
      </c>
      <c r="W218" s="99">
        <f>SUMIFS(通讯通路门店!$AJ:$AJ,通讯通路门店!$S:$S,通讯客户沙盘!$G218)</f>
        <v>0</v>
      </c>
      <c r="X218" s="99">
        <f t="shared" si="15"/>
        <v>0</v>
      </c>
      <c r="Y218" s="99">
        <f>COUNTIFS(通讯通路门店!$S:$S,$G218,通讯通路门店!$J:$J,"荣耀体验店")+COUNTIFS(通讯通路门店!$S:$S,$G218,通讯通路门店!$J:$J,"荣耀授权专卖店")</f>
        <v>0</v>
      </c>
      <c r="Z218" s="99">
        <f>COUNTIFS(通讯通路门店!$S:$S,$G218,通讯通路门店!$J:$J,"VIVO体验店")</f>
        <v>0</v>
      </c>
      <c r="AA218" s="99">
        <f>COUNTIFS(通讯通路门店!$S:$S,$G218,通讯通路门店!$J:$J,"OPPO体验店")</f>
        <v>0</v>
      </c>
      <c r="AB218" s="99">
        <f>COUNTIFS(通讯通路门店!$S:$S,$G218,通讯通路门店!$J:$J,"华为授权体验店")+COUNTIFS(通讯通路门店!$S:$S,$G218,通讯通路门店!$J:$J,"华为堡垒店")</f>
        <v>0</v>
      </c>
      <c r="AC218" s="99">
        <f>COUNTIFS(通讯通路门店!$S:$S,$G218,通讯通路门店!$J:$J,"小米体验店")</f>
        <v>0</v>
      </c>
      <c r="AD218" s="99">
        <f>COUNTIFS(通讯通路门店!$S:$S,$G218,通讯通路门店!$J:$J,"苹果体验店")</f>
        <v>0</v>
      </c>
      <c r="AE218" s="99">
        <f>COUNTIFS(通讯通路门店!$S:$S,$G218,通讯通路门店!$J:$J,"其他品牌专卖店")</f>
        <v>0</v>
      </c>
      <c r="AF218" s="99">
        <f>SUMIFS(通讯通路门店!$BI:$BI,通讯通路门店!$S:$S,$G218)</f>
        <v>0</v>
      </c>
      <c r="AG218" s="99">
        <f>SUMIFS(通讯通路门店!$BH:$BH,通讯通路门店!$S:$S,$G218)</f>
        <v>0</v>
      </c>
      <c r="AH218" s="99">
        <f t="shared" si="16"/>
        <v>0</v>
      </c>
      <c r="AI218" s="99">
        <f>SUMIFS(通讯通路门店!$BB:$BB,通讯通路门店!$S:$S,$G218)</f>
        <v>0</v>
      </c>
      <c r="AJ218" s="99">
        <f>SUMIFS(通讯通路门店!$BE:$BE,通讯通路门店!$S:$S,$G218)</f>
        <v>0</v>
      </c>
      <c r="AK218" s="99">
        <f>SUMIFS(通讯通路门店!$BG:$BG,通讯通路门店!$S:$S,$G218)</f>
        <v>0</v>
      </c>
      <c r="AL218" s="99">
        <f>SUMIFS(通讯通路门店!$BC:$BC,通讯通路门店!$S:$S,$G218)</f>
        <v>0</v>
      </c>
      <c r="AM218" s="99">
        <f>SUMIFS(通讯通路门店!$BD:$BD,通讯通路门店!$S:$S,$G218)</f>
        <v>0</v>
      </c>
      <c r="AN218" s="99">
        <f>SUMIFS(通讯通路门店!$BF:$BF,通讯通路门店!$S:$S,$G218)</f>
        <v>0</v>
      </c>
      <c r="AO218" s="99">
        <f t="shared" si="17"/>
        <v>0</v>
      </c>
      <c r="AP218" s="99">
        <f>SUMIFS(通讯通路门店!$K:$K,通讯通路门店!$S:$S,$G218)</f>
        <v>0</v>
      </c>
      <c r="AQ218" s="83"/>
      <c r="AR218" s="99">
        <f>SUMIFS(通讯通路门店!$T:$T,通讯通路门店!$S:$S,$G218)</f>
        <v>0</v>
      </c>
      <c r="AS218" s="99">
        <f>SUMIFS(通讯通路门店!$U:$U,通讯通路门店!$S:$S,$G218)</f>
        <v>0</v>
      </c>
      <c r="AT218" s="99">
        <f>SUMIFS(通讯通路门店!$V:$V,通讯通路门店!$S:$S,$G218)</f>
        <v>0</v>
      </c>
      <c r="AU218" s="99">
        <f>SUMIFS(通讯通路门店!$W:$W,通讯通路门店!$S:$S,$G218)</f>
        <v>0</v>
      </c>
      <c r="AV218" s="99">
        <f>SUMIFS(通讯通路门店!$Z:$Z,通讯通路门店!$S:$S,$G218)</f>
        <v>0</v>
      </c>
      <c r="AW218" s="99">
        <f>SUMIFS(通讯通路门店!$AB:$AB,通讯通路门店!$S:$S,$G218)</f>
        <v>0</v>
      </c>
      <c r="AX218" s="99">
        <f>SUMIFS(通讯通路门店!$X:$X,通讯通路门店!$S:$S,$G218)</f>
        <v>0</v>
      </c>
      <c r="AY218" s="99">
        <f>SUMIFS(通讯通路门店!$Y:$Y,通讯通路门店!$S:$S,$G218)</f>
        <v>0</v>
      </c>
      <c r="AZ218" s="99">
        <f>SUMIFS(通讯通路门店!$AA:$AA,通讯通路门店!$S:$S,$G218)</f>
        <v>0</v>
      </c>
      <c r="BA218" s="99">
        <f t="shared" si="18"/>
        <v>0</v>
      </c>
      <c r="BB218" s="99">
        <f t="shared" si="19"/>
        <v>0</v>
      </c>
      <c r="BC218" s="99">
        <f>SUMIFS(通讯通路门店!$W:$W,通讯通路门店!$S:$S,$G218,通讯通路门店!$J:$J,"荣耀体验店")+SUMIFS(通讯通路门店!$W:$W,通讯通路门店!$S:$S,$G218,通讯通路门店!$J:$J,"荣耀授权专卖店")</f>
        <v>0</v>
      </c>
      <c r="BD218" s="99">
        <f>SUMIFS(通讯通路门店!$Z:$Z,通讯通路门店!$S:$S,$G218,通讯通路门店!$J:$J,"VIVO体验店")</f>
        <v>0</v>
      </c>
      <c r="BE218" s="99">
        <f>SUMIFS(通讯通路门店!$AB:$AB,通讯通路门店!$S:$S,$G218,通讯通路门店!$J:$J,"OPPO体验店")</f>
        <v>0</v>
      </c>
      <c r="BF218" s="99">
        <f>SUMIFS(通讯通路门店!$X:$X,通讯通路门店!$S:$S,$G218,通讯通路门店!$J:$J,"华为授权体验店")+SUMIFS(通讯通路门店!$AA:$AA,通讯通路门店!$S:$S,$G218,通讯通路门店!$J:$J,"华为堡垒店")</f>
        <v>0</v>
      </c>
      <c r="BG218" s="99">
        <f>SUMIFS(通讯通路门店!$Y:$Y,通讯通路门店!$S:$S,$G218,通讯通路门店!$J:$J,"小米体验店")</f>
        <v>0</v>
      </c>
      <c r="BH218" s="99">
        <f>SUMIFS(通讯通路门店!$AA:$AA,通讯通路门店!$S:$S,$G218,通讯通路门店!$J:$J,"苹果体验店")</f>
        <v>0</v>
      </c>
      <c r="BI218" s="99">
        <f>SUMIFS(通讯通路门店!$K:$K,通讯通路门店!$S:$S,$G218,通讯通路门店!$J:$J,"其他品牌专卖店")</f>
        <v>0</v>
      </c>
      <c r="BJ218" s="99">
        <f>SUMIFS(通讯通路门店!$AC:$AC,通讯通路门店!$S:$S,$G218)</f>
        <v>0</v>
      </c>
      <c r="BK218" s="99">
        <f>SUMIFS(通讯通路门店!$AD:$AD,通讯通路门店!$S:$S,$G218)</f>
        <v>0</v>
      </c>
      <c r="BL218" s="99">
        <f>SUMIFS(通讯通路门店!$AE:$AE,通讯通路门店!$S:$S,$G218)</f>
        <v>0</v>
      </c>
      <c r="BM218" s="99">
        <f>SUMIFS(通讯通路门店!$AF:$AF,通讯通路门店!$S:$S,$G218)</f>
        <v>0</v>
      </c>
      <c r="BN218" s="99">
        <f>SUMIFS(通讯通路门店!$AG:$AG,通讯通路门店!$S:$S,$G218)</f>
        <v>0</v>
      </c>
      <c r="BO218" s="99">
        <f>SUMIFS(通讯通路门店!$AH:$AH,通讯通路门店!$S:$S,$G218)</f>
        <v>0</v>
      </c>
      <c r="BP218" s="99">
        <f>SUMIFS(通讯通路门店!$AI:$AI,通讯通路门店!$S:$S,$G218)</f>
        <v>0</v>
      </c>
      <c r="BQ218" s="83"/>
    </row>
    <row r="219" spans="1:69">
      <c r="A219" s="99" t="str">
        <f>IFERROR(_xlfn.XLOOKUP($G219,通讯通路门店!$S$4:$S$993933,通讯通路门店!$A$4:$A$993933,0,0),"")</f>
        <v/>
      </c>
      <c r="B219" s="99" t="str">
        <f>IFERROR(_xlfn.XLOOKUP($G219,通讯通路门店!$S$4:$S$993933,通讯通路门店!$B$4:$B$993933,0,0),"")</f>
        <v/>
      </c>
      <c r="C219" s="99" t="str">
        <f>IFERROR(_xlfn.XLOOKUP($G219,通讯通路门店!$S$4:$S$993933,通讯通路门店!$C$4:$C$993933,0,0),"")</f>
        <v/>
      </c>
      <c r="D219" s="99" t="str">
        <f>IFERROR(_xlfn.XLOOKUP($G219,通讯通路门店!$S$4:$S$993933,通讯通路门店!$D$4:$D$993933,0,0),"")</f>
        <v/>
      </c>
      <c r="E219" s="83"/>
      <c r="F219" s="83"/>
      <c r="G219" s="101" t="e">
        <v>#N/A</v>
      </c>
      <c r="H219" s="102" t="str">
        <f>IFERROR(_xlfn.XLOOKUP($G219,通讯通路门店!$S$4:$S$993933,通讯通路门店!$R$4:$R$993933,0,0),"")</f>
        <v/>
      </c>
      <c r="I219" s="83"/>
      <c r="J219" s="83"/>
      <c r="K219" s="83"/>
      <c r="L219" s="83"/>
      <c r="M219" s="83"/>
      <c r="N219" s="83"/>
      <c r="O219" s="83"/>
      <c r="P219" s="83"/>
      <c r="Q219" s="83"/>
      <c r="R219" s="83"/>
      <c r="S219" s="83"/>
      <c r="T219" s="83"/>
      <c r="U219" s="99">
        <f>COUNTIF(通讯通路门店!$S:$S,$G219)</f>
        <v>0</v>
      </c>
      <c r="V219" s="99">
        <f>COUNTIFS(通讯通路门店!$S:$S,$G219,通讯通路门店!$J:$J,"综合卖场")</f>
        <v>0</v>
      </c>
      <c r="W219" s="99">
        <f>SUMIFS(通讯通路门店!$AJ:$AJ,通讯通路门店!$S:$S,通讯客户沙盘!$G219)</f>
        <v>0</v>
      </c>
      <c r="X219" s="99">
        <f t="shared" si="15"/>
        <v>0</v>
      </c>
      <c r="Y219" s="99">
        <f>COUNTIFS(通讯通路门店!$S:$S,$G219,通讯通路门店!$J:$J,"荣耀体验店")+COUNTIFS(通讯通路门店!$S:$S,$G219,通讯通路门店!$J:$J,"荣耀授权专卖店")</f>
        <v>0</v>
      </c>
      <c r="Z219" s="99">
        <f>COUNTIFS(通讯通路门店!$S:$S,$G219,通讯通路门店!$J:$J,"VIVO体验店")</f>
        <v>0</v>
      </c>
      <c r="AA219" s="99">
        <f>COUNTIFS(通讯通路门店!$S:$S,$G219,通讯通路门店!$J:$J,"OPPO体验店")</f>
        <v>0</v>
      </c>
      <c r="AB219" s="99">
        <f>COUNTIFS(通讯通路门店!$S:$S,$G219,通讯通路门店!$J:$J,"华为授权体验店")+COUNTIFS(通讯通路门店!$S:$S,$G219,通讯通路门店!$J:$J,"华为堡垒店")</f>
        <v>0</v>
      </c>
      <c r="AC219" s="99">
        <f>COUNTIFS(通讯通路门店!$S:$S,$G219,通讯通路门店!$J:$J,"小米体验店")</f>
        <v>0</v>
      </c>
      <c r="AD219" s="99">
        <f>COUNTIFS(通讯通路门店!$S:$S,$G219,通讯通路门店!$J:$J,"苹果体验店")</f>
        <v>0</v>
      </c>
      <c r="AE219" s="99">
        <f>COUNTIFS(通讯通路门店!$S:$S,$G219,通讯通路门店!$J:$J,"其他品牌专卖店")</f>
        <v>0</v>
      </c>
      <c r="AF219" s="99">
        <f>SUMIFS(通讯通路门店!$BI:$BI,通讯通路门店!$S:$S,$G219)</f>
        <v>0</v>
      </c>
      <c r="AG219" s="99">
        <f>SUMIFS(通讯通路门店!$BH:$BH,通讯通路门店!$S:$S,$G219)</f>
        <v>0</v>
      </c>
      <c r="AH219" s="99">
        <f t="shared" si="16"/>
        <v>0</v>
      </c>
      <c r="AI219" s="99">
        <f>SUMIFS(通讯通路门店!$BB:$BB,通讯通路门店!$S:$S,$G219)</f>
        <v>0</v>
      </c>
      <c r="AJ219" s="99">
        <f>SUMIFS(通讯通路门店!$BE:$BE,通讯通路门店!$S:$S,$G219)</f>
        <v>0</v>
      </c>
      <c r="AK219" s="99">
        <f>SUMIFS(通讯通路门店!$BG:$BG,通讯通路门店!$S:$S,$G219)</f>
        <v>0</v>
      </c>
      <c r="AL219" s="99">
        <f>SUMIFS(通讯通路门店!$BC:$BC,通讯通路门店!$S:$S,$G219)</f>
        <v>0</v>
      </c>
      <c r="AM219" s="99">
        <f>SUMIFS(通讯通路门店!$BD:$BD,通讯通路门店!$S:$S,$G219)</f>
        <v>0</v>
      </c>
      <c r="AN219" s="99">
        <f>SUMIFS(通讯通路门店!$BF:$BF,通讯通路门店!$S:$S,$G219)</f>
        <v>0</v>
      </c>
      <c r="AO219" s="99">
        <f t="shared" si="17"/>
        <v>0</v>
      </c>
      <c r="AP219" s="99">
        <f>SUMIFS(通讯通路门店!$K:$K,通讯通路门店!$S:$S,$G219)</f>
        <v>0</v>
      </c>
      <c r="AQ219" s="83"/>
      <c r="AR219" s="99">
        <f>SUMIFS(通讯通路门店!$T:$T,通讯通路门店!$S:$S,$G219)</f>
        <v>0</v>
      </c>
      <c r="AS219" s="99">
        <f>SUMIFS(通讯通路门店!$U:$U,通讯通路门店!$S:$S,$G219)</f>
        <v>0</v>
      </c>
      <c r="AT219" s="99">
        <f>SUMIFS(通讯通路门店!$V:$V,通讯通路门店!$S:$S,$G219)</f>
        <v>0</v>
      </c>
      <c r="AU219" s="99">
        <f>SUMIFS(通讯通路门店!$W:$W,通讯通路门店!$S:$S,$G219)</f>
        <v>0</v>
      </c>
      <c r="AV219" s="99">
        <f>SUMIFS(通讯通路门店!$Z:$Z,通讯通路门店!$S:$S,$G219)</f>
        <v>0</v>
      </c>
      <c r="AW219" s="99">
        <f>SUMIFS(通讯通路门店!$AB:$AB,通讯通路门店!$S:$S,$G219)</f>
        <v>0</v>
      </c>
      <c r="AX219" s="99">
        <f>SUMIFS(通讯通路门店!$X:$X,通讯通路门店!$S:$S,$G219)</f>
        <v>0</v>
      </c>
      <c r="AY219" s="99">
        <f>SUMIFS(通讯通路门店!$Y:$Y,通讯通路门店!$S:$S,$G219)</f>
        <v>0</v>
      </c>
      <c r="AZ219" s="99">
        <f>SUMIFS(通讯通路门店!$AA:$AA,通讯通路门店!$S:$S,$G219)</f>
        <v>0</v>
      </c>
      <c r="BA219" s="99">
        <f t="shared" si="18"/>
        <v>0</v>
      </c>
      <c r="BB219" s="99">
        <f t="shared" si="19"/>
        <v>0</v>
      </c>
      <c r="BC219" s="99">
        <f>SUMIFS(通讯通路门店!$W:$W,通讯通路门店!$S:$S,$G219,通讯通路门店!$J:$J,"荣耀体验店")+SUMIFS(通讯通路门店!$W:$W,通讯通路门店!$S:$S,$G219,通讯通路门店!$J:$J,"荣耀授权专卖店")</f>
        <v>0</v>
      </c>
      <c r="BD219" s="99">
        <f>SUMIFS(通讯通路门店!$Z:$Z,通讯通路门店!$S:$S,$G219,通讯通路门店!$J:$J,"VIVO体验店")</f>
        <v>0</v>
      </c>
      <c r="BE219" s="99">
        <f>SUMIFS(通讯通路门店!$AB:$AB,通讯通路门店!$S:$S,$G219,通讯通路门店!$J:$J,"OPPO体验店")</f>
        <v>0</v>
      </c>
      <c r="BF219" s="99">
        <f>SUMIFS(通讯通路门店!$X:$X,通讯通路门店!$S:$S,$G219,通讯通路门店!$J:$J,"华为授权体验店")+SUMIFS(通讯通路门店!$AA:$AA,通讯通路门店!$S:$S,$G219,通讯通路门店!$J:$J,"华为堡垒店")</f>
        <v>0</v>
      </c>
      <c r="BG219" s="99">
        <f>SUMIFS(通讯通路门店!$Y:$Y,通讯通路门店!$S:$S,$G219,通讯通路门店!$J:$J,"小米体验店")</f>
        <v>0</v>
      </c>
      <c r="BH219" s="99">
        <f>SUMIFS(通讯通路门店!$AA:$AA,通讯通路门店!$S:$S,$G219,通讯通路门店!$J:$J,"苹果体验店")</f>
        <v>0</v>
      </c>
      <c r="BI219" s="99">
        <f>SUMIFS(通讯通路门店!$K:$K,通讯通路门店!$S:$S,$G219,通讯通路门店!$J:$J,"其他品牌专卖店")</f>
        <v>0</v>
      </c>
      <c r="BJ219" s="99">
        <f>SUMIFS(通讯通路门店!$AC:$AC,通讯通路门店!$S:$S,$G219)</f>
        <v>0</v>
      </c>
      <c r="BK219" s="99">
        <f>SUMIFS(通讯通路门店!$AD:$AD,通讯通路门店!$S:$S,$G219)</f>
        <v>0</v>
      </c>
      <c r="BL219" s="99">
        <f>SUMIFS(通讯通路门店!$AE:$AE,通讯通路门店!$S:$S,$G219)</f>
        <v>0</v>
      </c>
      <c r="BM219" s="99">
        <f>SUMIFS(通讯通路门店!$AF:$AF,通讯通路门店!$S:$S,$G219)</f>
        <v>0</v>
      </c>
      <c r="BN219" s="99">
        <f>SUMIFS(通讯通路门店!$AG:$AG,通讯通路门店!$S:$S,$G219)</f>
        <v>0</v>
      </c>
      <c r="BO219" s="99">
        <f>SUMIFS(通讯通路门店!$AH:$AH,通讯通路门店!$S:$S,$G219)</f>
        <v>0</v>
      </c>
      <c r="BP219" s="99">
        <f>SUMIFS(通讯通路门店!$AI:$AI,通讯通路门店!$S:$S,$G219)</f>
        <v>0</v>
      </c>
      <c r="BQ219" s="83"/>
    </row>
    <row r="220" spans="1:69">
      <c r="A220" s="99" t="str">
        <f>IFERROR(_xlfn.XLOOKUP($G220,通讯通路门店!$S$4:$S$993933,通讯通路门店!$A$4:$A$993933,0,0),"")</f>
        <v/>
      </c>
      <c r="B220" s="99" t="str">
        <f>IFERROR(_xlfn.XLOOKUP($G220,通讯通路门店!$S$4:$S$993933,通讯通路门店!$B$4:$B$993933,0,0),"")</f>
        <v/>
      </c>
      <c r="C220" s="99" t="str">
        <f>IFERROR(_xlfn.XLOOKUP($G220,通讯通路门店!$S$4:$S$993933,通讯通路门店!$C$4:$C$993933,0,0),"")</f>
        <v/>
      </c>
      <c r="D220" s="99" t="str">
        <f>IFERROR(_xlfn.XLOOKUP($G220,通讯通路门店!$S$4:$S$993933,通讯通路门店!$D$4:$D$993933,0,0),"")</f>
        <v/>
      </c>
      <c r="E220" s="83"/>
      <c r="F220" s="83"/>
      <c r="G220" s="101" t="e">
        <v>#N/A</v>
      </c>
      <c r="H220" s="102" t="str">
        <f>IFERROR(_xlfn.XLOOKUP($G220,通讯通路门店!$S$4:$S$993933,通讯通路门店!$R$4:$R$993933,0,0),"")</f>
        <v/>
      </c>
      <c r="I220" s="83"/>
      <c r="J220" s="83"/>
      <c r="K220" s="83"/>
      <c r="L220" s="83"/>
      <c r="M220" s="83"/>
      <c r="N220" s="83"/>
      <c r="O220" s="83"/>
      <c r="P220" s="83"/>
      <c r="Q220" s="83"/>
      <c r="R220" s="83"/>
      <c r="S220" s="83"/>
      <c r="T220" s="83"/>
      <c r="U220" s="99">
        <f>COUNTIF(通讯通路门店!$S:$S,$G220)</f>
        <v>0</v>
      </c>
      <c r="V220" s="99">
        <f>COUNTIFS(通讯通路门店!$S:$S,$G220,通讯通路门店!$J:$J,"综合卖场")</f>
        <v>0</v>
      </c>
      <c r="W220" s="99">
        <f>SUMIFS(通讯通路门店!$AJ:$AJ,通讯通路门店!$S:$S,通讯客户沙盘!$G220)</f>
        <v>0</v>
      </c>
      <c r="X220" s="99">
        <f t="shared" si="15"/>
        <v>0</v>
      </c>
      <c r="Y220" s="99">
        <f>COUNTIFS(通讯通路门店!$S:$S,$G220,通讯通路门店!$J:$J,"荣耀体验店")+COUNTIFS(通讯通路门店!$S:$S,$G220,通讯通路门店!$J:$J,"荣耀授权专卖店")</f>
        <v>0</v>
      </c>
      <c r="Z220" s="99">
        <f>COUNTIFS(通讯通路门店!$S:$S,$G220,通讯通路门店!$J:$J,"VIVO体验店")</f>
        <v>0</v>
      </c>
      <c r="AA220" s="99">
        <f>COUNTIFS(通讯通路门店!$S:$S,$G220,通讯通路门店!$J:$J,"OPPO体验店")</f>
        <v>0</v>
      </c>
      <c r="AB220" s="99">
        <f>COUNTIFS(通讯通路门店!$S:$S,$G220,通讯通路门店!$J:$J,"华为授权体验店")+COUNTIFS(通讯通路门店!$S:$S,$G220,通讯通路门店!$J:$J,"华为堡垒店")</f>
        <v>0</v>
      </c>
      <c r="AC220" s="99">
        <f>COUNTIFS(通讯通路门店!$S:$S,$G220,通讯通路门店!$J:$J,"小米体验店")</f>
        <v>0</v>
      </c>
      <c r="AD220" s="99">
        <f>COUNTIFS(通讯通路门店!$S:$S,$G220,通讯通路门店!$J:$J,"苹果体验店")</f>
        <v>0</v>
      </c>
      <c r="AE220" s="99">
        <f>COUNTIFS(通讯通路门店!$S:$S,$G220,通讯通路门店!$J:$J,"其他品牌专卖店")</f>
        <v>0</v>
      </c>
      <c r="AF220" s="99">
        <f>SUMIFS(通讯通路门店!$BI:$BI,通讯通路门店!$S:$S,$G220)</f>
        <v>0</v>
      </c>
      <c r="AG220" s="99">
        <f>SUMIFS(通讯通路门店!$BH:$BH,通讯通路门店!$S:$S,$G220)</f>
        <v>0</v>
      </c>
      <c r="AH220" s="99">
        <f t="shared" si="16"/>
        <v>0</v>
      </c>
      <c r="AI220" s="99">
        <f>SUMIFS(通讯通路门店!$BB:$BB,通讯通路门店!$S:$S,$G220)</f>
        <v>0</v>
      </c>
      <c r="AJ220" s="99">
        <f>SUMIFS(通讯通路门店!$BE:$BE,通讯通路门店!$S:$S,$G220)</f>
        <v>0</v>
      </c>
      <c r="AK220" s="99">
        <f>SUMIFS(通讯通路门店!$BG:$BG,通讯通路门店!$S:$S,$G220)</f>
        <v>0</v>
      </c>
      <c r="AL220" s="99">
        <f>SUMIFS(通讯通路门店!$BC:$BC,通讯通路门店!$S:$S,$G220)</f>
        <v>0</v>
      </c>
      <c r="AM220" s="99">
        <f>SUMIFS(通讯通路门店!$BD:$BD,通讯通路门店!$S:$S,$G220)</f>
        <v>0</v>
      </c>
      <c r="AN220" s="99">
        <f>SUMIFS(通讯通路门店!$BF:$BF,通讯通路门店!$S:$S,$G220)</f>
        <v>0</v>
      </c>
      <c r="AO220" s="99">
        <f t="shared" si="17"/>
        <v>0</v>
      </c>
      <c r="AP220" s="99">
        <f>SUMIFS(通讯通路门店!$K:$K,通讯通路门店!$S:$S,$G220)</f>
        <v>0</v>
      </c>
      <c r="AQ220" s="83"/>
      <c r="AR220" s="99">
        <f>SUMIFS(通讯通路门店!$T:$T,通讯通路门店!$S:$S,$G220)</f>
        <v>0</v>
      </c>
      <c r="AS220" s="99">
        <f>SUMIFS(通讯通路门店!$U:$U,通讯通路门店!$S:$S,$G220)</f>
        <v>0</v>
      </c>
      <c r="AT220" s="99">
        <f>SUMIFS(通讯通路门店!$V:$V,通讯通路门店!$S:$S,$G220)</f>
        <v>0</v>
      </c>
      <c r="AU220" s="99">
        <f>SUMIFS(通讯通路门店!$W:$W,通讯通路门店!$S:$S,$G220)</f>
        <v>0</v>
      </c>
      <c r="AV220" s="99">
        <f>SUMIFS(通讯通路门店!$Z:$Z,通讯通路门店!$S:$S,$G220)</f>
        <v>0</v>
      </c>
      <c r="AW220" s="99">
        <f>SUMIFS(通讯通路门店!$AB:$AB,通讯通路门店!$S:$S,$G220)</f>
        <v>0</v>
      </c>
      <c r="AX220" s="99">
        <f>SUMIFS(通讯通路门店!$X:$X,通讯通路门店!$S:$S,$G220)</f>
        <v>0</v>
      </c>
      <c r="AY220" s="99">
        <f>SUMIFS(通讯通路门店!$Y:$Y,通讯通路门店!$S:$S,$G220)</f>
        <v>0</v>
      </c>
      <c r="AZ220" s="99">
        <f>SUMIFS(通讯通路门店!$AA:$AA,通讯通路门店!$S:$S,$G220)</f>
        <v>0</v>
      </c>
      <c r="BA220" s="99">
        <f t="shared" si="18"/>
        <v>0</v>
      </c>
      <c r="BB220" s="99">
        <f t="shared" si="19"/>
        <v>0</v>
      </c>
      <c r="BC220" s="99">
        <f>SUMIFS(通讯通路门店!$W:$W,通讯通路门店!$S:$S,$G220,通讯通路门店!$J:$J,"荣耀体验店")+SUMIFS(通讯通路门店!$W:$W,通讯通路门店!$S:$S,$G220,通讯通路门店!$J:$J,"荣耀授权专卖店")</f>
        <v>0</v>
      </c>
      <c r="BD220" s="99">
        <f>SUMIFS(通讯通路门店!$Z:$Z,通讯通路门店!$S:$S,$G220,通讯通路门店!$J:$J,"VIVO体验店")</f>
        <v>0</v>
      </c>
      <c r="BE220" s="99">
        <f>SUMIFS(通讯通路门店!$AB:$AB,通讯通路门店!$S:$S,$G220,通讯通路门店!$J:$J,"OPPO体验店")</f>
        <v>0</v>
      </c>
      <c r="BF220" s="99">
        <f>SUMIFS(通讯通路门店!$X:$X,通讯通路门店!$S:$S,$G220,通讯通路门店!$J:$J,"华为授权体验店")+SUMIFS(通讯通路门店!$AA:$AA,通讯通路门店!$S:$S,$G220,通讯通路门店!$J:$J,"华为堡垒店")</f>
        <v>0</v>
      </c>
      <c r="BG220" s="99">
        <f>SUMIFS(通讯通路门店!$Y:$Y,通讯通路门店!$S:$S,$G220,通讯通路门店!$J:$J,"小米体验店")</f>
        <v>0</v>
      </c>
      <c r="BH220" s="99">
        <f>SUMIFS(通讯通路门店!$AA:$AA,通讯通路门店!$S:$S,$G220,通讯通路门店!$J:$J,"苹果体验店")</f>
        <v>0</v>
      </c>
      <c r="BI220" s="99">
        <f>SUMIFS(通讯通路门店!$K:$K,通讯通路门店!$S:$S,$G220,通讯通路门店!$J:$J,"其他品牌专卖店")</f>
        <v>0</v>
      </c>
      <c r="BJ220" s="99">
        <f>SUMIFS(通讯通路门店!$AC:$AC,通讯通路门店!$S:$S,$G220)</f>
        <v>0</v>
      </c>
      <c r="BK220" s="99">
        <f>SUMIFS(通讯通路门店!$AD:$AD,通讯通路门店!$S:$S,$G220)</f>
        <v>0</v>
      </c>
      <c r="BL220" s="99">
        <f>SUMIFS(通讯通路门店!$AE:$AE,通讯通路门店!$S:$S,$G220)</f>
        <v>0</v>
      </c>
      <c r="BM220" s="99">
        <f>SUMIFS(通讯通路门店!$AF:$AF,通讯通路门店!$S:$S,$G220)</f>
        <v>0</v>
      </c>
      <c r="BN220" s="99">
        <f>SUMIFS(通讯通路门店!$AG:$AG,通讯通路门店!$S:$S,$G220)</f>
        <v>0</v>
      </c>
      <c r="BO220" s="99">
        <f>SUMIFS(通讯通路门店!$AH:$AH,通讯通路门店!$S:$S,$G220)</f>
        <v>0</v>
      </c>
      <c r="BP220" s="99">
        <f>SUMIFS(通讯通路门店!$AI:$AI,通讯通路门店!$S:$S,$G220)</f>
        <v>0</v>
      </c>
      <c r="BQ220" s="83"/>
    </row>
    <row r="221" spans="1:69">
      <c r="A221" s="99" t="str">
        <f>IFERROR(_xlfn.XLOOKUP($G221,通讯通路门店!$S$4:$S$993933,通讯通路门店!$A$4:$A$993933,0,0),"")</f>
        <v/>
      </c>
      <c r="B221" s="99" t="str">
        <f>IFERROR(_xlfn.XLOOKUP($G221,通讯通路门店!$S$4:$S$993933,通讯通路门店!$B$4:$B$993933,0,0),"")</f>
        <v/>
      </c>
      <c r="C221" s="99" t="str">
        <f>IFERROR(_xlfn.XLOOKUP($G221,通讯通路门店!$S$4:$S$993933,通讯通路门店!$C$4:$C$993933,0,0),"")</f>
        <v/>
      </c>
      <c r="D221" s="99" t="str">
        <f>IFERROR(_xlfn.XLOOKUP($G221,通讯通路门店!$S$4:$S$993933,通讯通路门店!$D$4:$D$993933,0,0),"")</f>
        <v/>
      </c>
      <c r="E221" s="83"/>
      <c r="F221" s="83"/>
      <c r="G221" s="101" t="e">
        <v>#N/A</v>
      </c>
      <c r="H221" s="102" t="str">
        <f>IFERROR(_xlfn.XLOOKUP($G221,通讯通路门店!$S$4:$S$993933,通讯通路门店!$R$4:$R$993933,0,0),"")</f>
        <v/>
      </c>
      <c r="I221" s="83"/>
      <c r="J221" s="83"/>
      <c r="K221" s="83"/>
      <c r="L221" s="83"/>
      <c r="M221" s="83"/>
      <c r="N221" s="83"/>
      <c r="O221" s="83"/>
      <c r="P221" s="83"/>
      <c r="Q221" s="83"/>
      <c r="R221" s="83"/>
      <c r="S221" s="83"/>
      <c r="T221" s="83"/>
      <c r="U221" s="99">
        <f>COUNTIF(通讯通路门店!$S:$S,$G221)</f>
        <v>0</v>
      </c>
      <c r="V221" s="99">
        <f>COUNTIFS(通讯通路门店!$S:$S,$G221,通讯通路门店!$J:$J,"综合卖场")</f>
        <v>0</v>
      </c>
      <c r="W221" s="99">
        <f>SUMIFS(通讯通路门店!$AJ:$AJ,通讯通路门店!$S:$S,通讯客户沙盘!$G221)</f>
        <v>0</v>
      </c>
      <c r="X221" s="99">
        <f t="shared" si="15"/>
        <v>0</v>
      </c>
      <c r="Y221" s="99">
        <f>COUNTIFS(通讯通路门店!$S:$S,$G221,通讯通路门店!$J:$J,"荣耀体验店")+COUNTIFS(通讯通路门店!$S:$S,$G221,通讯通路门店!$J:$J,"荣耀授权专卖店")</f>
        <v>0</v>
      </c>
      <c r="Z221" s="99">
        <f>COUNTIFS(通讯通路门店!$S:$S,$G221,通讯通路门店!$J:$J,"VIVO体验店")</f>
        <v>0</v>
      </c>
      <c r="AA221" s="99">
        <f>COUNTIFS(通讯通路门店!$S:$S,$G221,通讯通路门店!$J:$J,"OPPO体验店")</f>
        <v>0</v>
      </c>
      <c r="AB221" s="99">
        <f>COUNTIFS(通讯通路门店!$S:$S,$G221,通讯通路门店!$J:$J,"华为授权体验店")+COUNTIFS(通讯通路门店!$S:$S,$G221,通讯通路门店!$J:$J,"华为堡垒店")</f>
        <v>0</v>
      </c>
      <c r="AC221" s="99">
        <f>COUNTIFS(通讯通路门店!$S:$S,$G221,通讯通路门店!$J:$J,"小米体验店")</f>
        <v>0</v>
      </c>
      <c r="AD221" s="99">
        <f>COUNTIFS(通讯通路门店!$S:$S,$G221,通讯通路门店!$J:$J,"苹果体验店")</f>
        <v>0</v>
      </c>
      <c r="AE221" s="99">
        <f>COUNTIFS(通讯通路门店!$S:$S,$G221,通讯通路门店!$J:$J,"其他品牌专卖店")</f>
        <v>0</v>
      </c>
      <c r="AF221" s="99">
        <f>SUMIFS(通讯通路门店!$BI:$BI,通讯通路门店!$S:$S,$G221)</f>
        <v>0</v>
      </c>
      <c r="AG221" s="99">
        <f>SUMIFS(通讯通路门店!$BH:$BH,通讯通路门店!$S:$S,$G221)</f>
        <v>0</v>
      </c>
      <c r="AH221" s="99">
        <f t="shared" si="16"/>
        <v>0</v>
      </c>
      <c r="AI221" s="99">
        <f>SUMIFS(通讯通路门店!$BB:$BB,通讯通路门店!$S:$S,$G221)</f>
        <v>0</v>
      </c>
      <c r="AJ221" s="99">
        <f>SUMIFS(通讯通路门店!$BE:$BE,通讯通路门店!$S:$S,$G221)</f>
        <v>0</v>
      </c>
      <c r="AK221" s="99">
        <f>SUMIFS(通讯通路门店!$BG:$BG,通讯通路门店!$S:$S,$G221)</f>
        <v>0</v>
      </c>
      <c r="AL221" s="99">
        <f>SUMIFS(通讯通路门店!$BC:$BC,通讯通路门店!$S:$S,$G221)</f>
        <v>0</v>
      </c>
      <c r="AM221" s="99">
        <f>SUMIFS(通讯通路门店!$BD:$BD,通讯通路门店!$S:$S,$G221)</f>
        <v>0</v>
      </c>
      <c r="AN221" s="99">
        <f>SUMIFS(通讯通路门店!$BF:$BF,通讯通路门店!$S:$S,$G221)</f>
        <v>0</v>
      </c>
      <c r="AO221" s="99">
        <f t="shared" si="17"/>
        <v>0</v>
      </c>
      <c r="AP221" s="99">
        <f>SUMIFS(通讯通路门店!$K:$K,通讯通路门店!$S:$S,$G221)</f>
        <v>0</v>
      </c>
      <c r="AQ221" s="83"/>
      <c r="AR221" s="99">
        <f>SUMIFS(通讯通路门店!$T:$T,通讯通路门店!$S:$S,$G221)</f>
        <v>0</v>
      </c>
      <c r="AS221" s="99">
        <f>SUMIFS(通讯通路门店!$U:$U,通讯通路门店!$S:$S,$G221)</f>
        <v>0</v>
      </c>
      <c r="AT221" s="99">
        <f>SUMIFS(通讯通路门店!$V:$V,通讯通路门店!$S:$S,$G221)</f>
        <v>0</v>
      </c>
      <c r="AU221" s="99">
        <f>SUMIFS(通讯通路门店!$W:$W,通讯通路门店!$S:$S,$G221)</f>
        <v>0</v>
      </c>
      <c r="AV221" s="99">
        <f>SUMIFS(通讯通路门店!$Z:$Z,通讯通路门店!$S:$S,$G221)</f>
        <v>0</v>
      </c>
      <c r="AW221" s="99">
        <f>SUMIFS(通讯通路门店!$AB:$AB,通讯通路门店!$S:$S,$G221)</f>
        <v>0</v>
      </c>
      <c r="AX221" s="99">
        <f>SUMIFS(通讯通路门店!$X:$X,通讯通路门店!$S:$S,$G221)</f>
        <v>0</v>
      </c>
      <c r="AY221" s="99">
        <f>SUMIFS(通讯通路门店!$Y:$Y,通讯通路门店!$S:$S,$G221)</f>
        <v>0</v>
      </c>
      <c r="AZ221" s="99">
        <f>SUMIFS(通讯通路门店!$AA:$AA,通讯通路门店!$S:$S,$G221)</f>
        <v>0</v>
      </c>
      <c r="BA221" s="99">
        <f t="shared" si="18"/>
        <v>0</v>
      </c>
      <c r="BB221" s="99">
        <f t="shared" si="19"/>
        <v>0</v>
      </c>
      <c r="BC221" s="99">
        <f>SUMIFS(通讯通路门店!$W:$W,通讯通路门店!$S:$S,$G221,通讯通路门店!$J:$J,"荣耀体验店")+SUMIFS(通讯通路门店!$W:$W,通讯通路门店!$S:$S,$G221,通讯通路门店!$J:$J,"荣耀授权专卖店")</f>
        <v>0</v>
      </c>
      <c r="BD221" s="99">
        <f>SUMIFS(通讯通路门店!$Z:$Z,通讯通路门店!$S:$S,$G221,通讯通路门店!$J:$J,"VIVO体验店")</f>
        <v>0</v>
      </c>
      <c r="BE221" s="99">
        <f>SUMIFS(通讯通路门店!$AB:$AB,通讯通路门店!$S:$S,$G221,通讯通路门店!$J:$J,"OPPO体验店")</f>
        <v>0</v>
      </c>
      <c r="BF221" s="99">
        <f>SUMIFS(通讯通路门店!$X:$X,通讯通路门店!$S:$S,$G221,通讯通路门店!$J:$J,"华为授权体验店")+SUMIFS(通讯通路门店!$AA:$AA,通讯通路门店!$S:$S,$G221,通讯通路门店!$J:$J,"华为堡垒店")</f>
        <v>0</v>
      </c>
      <c r="BG221" s="99">
        <f>SUMIFS(通讯通路门店!$Y:$Y,通讯通路门店!$S:$S,$G221,通讯通路门店!$J:$J,"小米体验店")</f>
        <v>0</v>
      </c>
      <c r="BH221" s="99">
        <f>SUMIFS(通讯通路门店!$AA:$AA,通讯通路门店!$S:$S,$G221,通讯通路门店!$J:$J,"苹果体验店")</f>
        <v>0</v>
      </c>
      <c r="BI221" s="99">
        <f>SUMIFS(通讯通路门店!$K:$K,通讯通路门店!$S:$S,$G221,通讯通路门店!$J:$J,"其他品牌专卖店")</f>
        <v>0</v>
      </c>
      <c r="BJ221" s="99">
        <f>SUMIFS(通讯通路门店!$AC:$AC,通讯通路门店!$S:$S,$G221)</f>
        <v>0</v>
      </c>
      <c r="BK221" s="99">
        <f>SUMIFS(通讯通路门店!$AD:$AD,通讯通路门店!$S:$S,$G221)</f>
        <v>0</v>
      </c>
      <c r="BL221" s="99">
        <f>SUMIFS(通讯通路门店!$AE:$AE,通讯通路门店!$S:$S,$G221)</f>
        <v>0</v>
      </c>
      <c r="BM221" s="99">
        <f>SUMIFS(通讯通路门店!$AF:$AF,通讯通路门店!$S:$S,$G221)</f>
        <v>0</v>
      </c>
      <c r="BN221" s="99">
        <f>SUMIFS(通讯通路门店!$AG:$AG,通讯通路门店!$S:$S,$G221)</f>
        <v>0</v>
      </c>
      <c r="BO221" s="99">
        <f>SUMIFS(通讯通路门店!$AH:$AH,通讯通路门店!$S:$S,$G221)</f>
        <v>0</v>
      </c>
      <c r="BP221" s="99">
        <f>SUMIFS(通讯通路门店!$AI:$AI,通讯通路门店!$S:$S,$G221)</f>
        <v>0</v>
      </c>
      <c r="BQ221" s="83"/>
    </row>
    <row r="222" spans="1:69">
      <c r="A222" s="99" t="str">
        <f>IFERROR(_xlfn.XLOOKUP($G222,通讯通路门店!$S$4:$S$993933,通讯通路门店!$A$4:$A$993933,0,0),"")</f>
        <v/>
      </c>
      <c r="B222" s="99" t="str">
        <f>IFERROR(_xlfn.XLOOKUP($G222,通讯通路门店!$S$4:$S$993933,通讯通路门店!$B$4:$B$993933,0,0),"")</f>
        <v/>
      </c>
      <c r="C222" s="99" t="str">
        <f>IFERROR(_xlfn.XLOOKUP($G222,通讯通路门店!$S$4:$S$993933,通讯通路门店!$C$4:$C$993933,0,0),"")</f>
        <v/>
      </c>
      <c r="D222" s="99" t="str">
        <f>IFERROR(_xlfn.XLOOKUP($G222,通讯通路门店!$S$4:$S$993933,通讯通路门店!$D$4:$D$993933,0,0),"")</f>
        <v/>
      </c>
      <c r="E222" s="83"/>
      <c r="F222" s="83"/>
      <c r="G222" s="101" t="e">
        <v>#N/A</v>
      </c>
      <c r="H222" s="102" t="str">
        <f>IFERROR(_xlfn.XLOOKUP($G222,通讯通路门店!$S$4:$S$993933,通讯通路门店!$R$4:$R$993933,0,0),"")</f>
        <v/>
      </c>
      <c r="I222" s="83"/>
      <c r="J222" s="83"/>
      <c r="K222" s="83"/>
      <c r="L222" s="83"/>
      <c r="M222" s="83"/>
      <c r="N222" s="83"/>
      <c r="O222" s="83"/>
      <c r="P222" s="83"/>
      <c r="Q222" s="83"/>
      <c r="R222" s="83"/>
      <c r="S222" s="83"/>
      <c r="T222" s="83"/>
      <c r="U222" s="99">
        <f>COUNTIF(通讯通路门店!$S:$S,$G222)</f>
        <v>0</v>
      </c>
      <c r="V222" s="99">
        <f>COUNTIFS(通讯通路门店!$S:$S,$G222,通讯通路门店!$J:$J,"综合卖场")</f>
        <v>0</v>
      </c>
      <c r="W222" s="99">
        <f>SUMIFS(通讯通路门店!$AJ:$AJ,通讯通路门店!$S:$S,通讯客户沙盘!$G222)</f>
        <v>0</v>
      </c>
      <c r="X222" s="99">
        <f t="shared" si="15"/>
        <v>0</v>
      </c>
      <c r="Y222" s="99">
        <f>COUNTIFS(通讯通路门店!$S:$S,$G222,通讯通路门店!$J:$J,"荣耀体验店")+COUNTIFS(通讯通路门店!$S:$S,$G222,通讯通路门店!$J:$J,"荣耀授权专卖店")</f>
        <v>0</v>
      </c>
      <c r="Z222" s="99">
        <f>COUNTIFS(通讯通路门店!$S:$S,$G222,通讯通路门店!$J:$J,"VIVO体验店")</f>
        <v>0</v>
      </c>
      <c r="AA222" s="99">
        <f>COUNTIFS(通讯通路门店!$S:$S,$G222,通讯通路门店!$J:$J,"OPPO体验店")</f>
        <v>0</v>
      </c>
      <c r="AB222" s="99">
        <f>COUNTIFS(通讯通路门店!$S:$S,$G222,通讯通路门店!$J:$J,"华为授权体验店")+COUNTIFS(通讯通路门店!$S:$S,$G222,通讯通路门店!$J:$J,"华为堡垒店")</f>
        <v>0</v>
      </c>
      <c r="AC222" s="99">
        <f>COUNTIFS(通讯通路门店!$S:$S,$G222,通讯通路门店!$J:$J,"小米体验店")</f>
        <v>0</v>
      </c>
      <c r="AD222" s="99">
        <f>COUNTIFS(通讯通路门店!$S:$S,$G222,通讯通路门店!$J:$J,"苹果体验店")</f>
        <v>0</v>
      </c>
      <c r="AE222" s="99">
        <f>COUNTIFS(通讯通路门店!$S:$S,$G222,通讯通路门店!$J:$J,"其他品牌专卖店")</f>
        <v>0</v>
      </c>
      <c r="AF222" s="99">
        <f>SUMIFS(通讯通路门店!$BI:$BI,通讯通路门店!$S:$S,$G222)</f>
        <v>0</v>
      </c>
      <c r="AG222" s="99">
        <f>SUMIFS(通讯通路门店!$BH:$BH,通讯通路门店!$S:$S,$G222)</f>
        <v>0</v>
      </c>
      <c r="AH222" s="99">
        <f t="shared" si="16"/>
        <v>0</v>
      </c>
      <c r="AI222" s="99">
        <f>SUMIFS(通讯通路门店!$BB:$BB,通讯通路门店!$S:$S,$G222)</f>
        <v>0</v>
      </c>
      <c r="AJ222" s="99">
        <f>SUMIFS(通讯通路门店!$BE:$BE,通讯通路门店!$S:$S,$G222)</f>
        <v>0</v>
      </c>
      <c r="AK222" s="99">
        <f>SUMIFS(通讯通路门店!$BG:$BG,通讯通路门店!$S:$S,$G222)</f>
        <v>0</v>
      </c>
      <c r="AL222" s="99">
        <f>SUMIFS(通讯通路门店!$BC:$BC,通讯通路门店!$S:$S,$G222)</f>
        <v>0</v>
      </c>
      <c r="AM222" s="99">
        <f>SUMIFS(通讯通路门店!$BD:$BD,通讯通路门店!$S:$S,$G222)</f>
        <v>0</v>
      </c>
      <c r="AN222" s="99">
        <f>SUMIFS(通讯通路门店!$BF:$BF,通讯通路门店!$S:$S,$G222)</f>
        <v>0</v>
      </c>
      <c r="AO222" s="99">
        <f t="shared" si="17"/>
        <v>0</v>
      </c>
      <c r="AP222" s="99">
        <f>SUMIFS(通讯通路门店!$K:$K,通讯通路门店!$S:$S,$G222)</f>
        <v>0</v>
      </c>
      <c r="AQ222" s="83"/>
      <c r="AR222" s="99">
        <f>SUMIFS(通讯通路门店!$T:$T,通讯通路门店!$S:$S,$G222)</f>
        <v>0</v>
      </c>
      <c r="AS222" s="99">
        <f>SUMIFS(通讯通路门店!$U:$U,通讯通路门店!$S:$S,$G222)</f>
        <v>0</v>
      </c>
      <c r="AT222" s="99">
        <f>SUMIFS(通讯通路门店!$V:$V,通讯通路门店!$S:$S,$G222)</f>
        <v>0</v>
      </c>
      <c r="AU222" s="99">
        <f>SUMIFS(通讯通路门店!$W:$W,通讯通路门店!$S:$S,$G222)</f>
        <v>0</v>
      </c>
      <c r="AV222" s="99">
        <f>SUMIFS(通讯通路门店!$Z:$Z,通讯通路门店!$S:$S,$G222)</f>
        <v>0</v>
      </c>
      <c r="AW222" s="99">
        <f>SUMIFS(通讯通路门店!$AB:$AB,通讯通路门店!$S:$S,$G222)</f>
        <v>0</v>
      </c>
      <c r="AX222" s="99">
        <f>SUMIFS(通讯通路门店!$X:$X,通讯通路门店!$S:$S,$G222)</f>
        <v>0</v>
      </c>
      <c r="AY222" s="99">
        <f>SUMIFS(通讯通路门店!$Y:$Y,通讯通路门店!$S:$S,$G222)</f>
        <v>0</v>
      </c>
      <c r="AZ222" s="99">
        <f>SUMIFS(通讯通路门店!$AA:$AA,通讯通路门店!$S:$S,$G222)</f>
        <v>0</v>
      </c>
      <c r="BA222" s="99">
        <f t="shared" si="18"/>
        <v>0</v>
      </c>
      <c r="BB222" s="99">
        <f t="shared" si="19"/>
        <v>0</v>
      </c>
      <c r="BC222" s="99">
        <f>SUMIFS(通讯通路门店!$W:$W,通讯通路门店!$S:$S,$G222,通讯通路门店!$J:$J,"荣耀体验店")+SUMIFS(通讯通路门店!$W:$W,通讯通路门店!$S:$S,$G222,通讯通路门店!$J:$J,"荣耀授权专卖店")</f>
        <v>0</v>
      </c>
      <c r="BD222" s="99">
        <f>SUMIFS(通讯通路门店!$Z:$Z,通讯通路门店!$S:$S,$G222,通讯通路门店!$J:$J,"VIVO体验店")</f>
        <v>0</v>
      </c>
      <c r="BE222" s="99">
        <f>SUMIFS(通讯通路门店!$AB:$AB,通讯通路门店!$S:$S,$G222,通讯通路门店!$J:$J,"OPPO体验店")</f>
        <v>0</v>
      </c>
      <c r="BF222" s="99">
        <f>SUMIFS(通讯通路门店!$X:$X,通讯通路门店!$S:$S,$G222,通讯通路门店!$J:$J,"华为授权体验店")+SUMIFS(通讯通路门店!$AA:$AA,通讯通路门店!$S:$S,$G222,通讯通路门店!$J:$J,"华为堡垒店")</f>
        <v>0</v>
      </c>
      <c r="BG222" s="99">
        <f>SUMIFS(通讯通路门店!$Y:$Y,通讯通路门店!$S:$S,$G222,通讯通路门店!$J:$J,"小米体验店")</f>
        <v>0</v>
      </c>
      <c r="BH222" s="99">
        <f>SUMIFS(通讯通路门店!$AA:$AA,通讯通路门店!$S:$S,$G222,通讯通路门店!$J:$J,"苹果体验店")</f>
        <v>0</v>
      </c>
      <c r="BI222" s="99">
        <f>SUMIFS(通讯通路门店!$K:$K,通讯通路门店!$S:$S,$G222,通讯通路门店!$J:$J,"其他品牌专卖店")</f>
        <v>0</v>
      </c>
      <c r="BJ222" s="99">
        <f>SUMIFS(通讯通路门店!$AC:$AC,通讯通路门店!$S:$S,$G222)</f>
        <v>0</v>
      </c>
      <c r="BK222" s="99">
        <f>SUMIFS(通讯通路门店!$AD:$AD,通讯通路门店!$S:$S,$G222)</f>
        <v>0</v>
      </c>
      <c r="BL222" s="99">
        <f>SUMIFS(通讯通路门店!$AE:$AE,通讯通路门店!$S:$S,$G222)</f>
        <v>0</v>
      </c>
      <c r="BM222" s="99">
        <f>SUMIFS(通讯通路门店!$AF:$AF,通讯通路门店!$S:$S,$G222)</f>
        <v>0</v>
      </c>
      <c r="BN222" s="99">
        <f>SUMIFS(通讯通路门店!$AG:$AG,通讯通路门店!$S:$S,$G222)</f>
        <v>0</v>
      </c>
      <c r="BO222" s="99">
        <f>SUMIFS(通讯通路门店!$AH:$AH,通讯通路门店!$S:$S,$G222)</f>
        <v>0</v>
      </c>
      <c r="BP222" s="99">
        <f>SUMIFS(通讯通路门店!$AI:$AI,通讯通路门店!$S:$S,$G222)</f>
        <v>0</v>
      </c>
      <c r="BQ222" s="83"/>
    </row>
    <row r="223" spans="1:69">
      <c r="A223" s="99" t="str">
        <f>IFERROR(_xlfn.XLOOKUP($G223,通讯通路门店!$S$4:$S$993933,通讯通路门店!$A$4:$A$993933,0,0),"")</f>
        <v/>
      </c>
      <c r="B223" s="99" t="str">
        <f>IFERROR(_xlfn.XLOOKUP($G223,通讯通路门店!$S$4:$S$993933,通讯通路门店!$B$4:$B$993933,0,0),"")</f>
        <v/>
      </c>
      <c r="C223" s="99" t="str">
        <f>IFERROR(_xlfn.XLOOKUP($G223,通讯通路门店!$S$4:$S$993933,通讯通路门店!$C$4:$C$993933,0,0),"")</f>
        <v/>
      </c>
      <c r="D223" s="99" t="str">
        <f>IFERROR(_xlfn.XLOOKUP($G223,通讯通路门店!$S$4:$S$993933,通讯通路门店!$D$4:$D$993933,0,0),"")</f>
        <v/>
      </c>
      <c r="E223" s="83"/>
      <c r="F223" s="83"/>
      <c r="G223" s="101" t="e">
        <v>#N/A</v>
      </c>
      <c r="H223" s="102" t="str">
        <f>IFERROR(_xlfn.XLOOKUP($G223,通讯通路门店!$S$4:$S$993933,通讯通路门店!$R$4:$R$993933,0,0),"")</f>
        <v/>
      </c>
      <c r="I223" s="83"/>
      <c r="J223" s="83"/>
      <c r="K223" s="83"/>
      <c r="L223" s="83"/>
      <c r="M223" s="83"/>
      <c r="N223" s="83"/>
      <c r="O223" s="83"/>
      <c r="P223" s="83"/>
      <c r="Q223" s="83"/>
      <c r="R223" s="83"/>
      <c r="S223" s="83"/>
      <c r="T223" s="83"/>
      <c r="U223" s="99">
        <f>COUNTIF(通讯通路门店!$S:$S,$G223)</f>
        <v>0</v>
      </c>
      <c r="V223" s="99">
        <f>COUNTIFS(通讯通路门店!$S:$S,$G223,通讯通路门店!$J:$J,"综合卖场")</f>
        <v>0</v>
      </c>
      <c r="W223" s="99">
        <f>SUMIFS(通讯通路门店!$AJ:$AJ,通讯通路门店!$S:$S,通讯客户沙盘!$G223)</f>
        <v>0</v>
      </c>
      <c r="X223" s="99">
        <f t="shared" si="15"/>
        <v>0</v>
      </c>
      <c r="Y223" s="99">
        <f>COUNTIFS(通讯通路门店!$S:$S,$G223,通讯通路门店!$J:$J,"荣耀体验店")+COUNTIFS(通讯通路门店!$S:$S,$G223,通讯通路门店!$J:$J,"荣耀授权专卖店")</f>
        <v>0</v>
      </c>
      <c r="Z223" s="99">
        <f>COUNTIFS(通讯通路门店!$S:$S,$G223,通讯通路门店!$J:$J,"VIVO体验店")</f>
        <v>0</v>
      </c>
      <c r="AA223" s="99">
        <f>COUNTIFS(通讯通路门店!$S:$S,$G223,通讯通路门店!$J:$J,"OPPO体验店")</f>
        <v>0</v>
      </c>
      <c r="AB223" s="99">
        <f>COUNTIFS(通讯通路门店!$S:$S,$G223,通讯通路门店!$J:$J,"华为授权体验店")+COUNTIFS(通讯通路门店!$S:$S,$G223,通讯通路门店!$J:$J,"华为堡垒店")</f>
        <v>0</v>
      </c>
      <c r="AC223" s="99">
        <f>COUNTIFS(通讯通路门店!$S:$S,$G223,通讯通路门店!$J:$J,"小米体验店")</f>
        <v>0</v>
      </c>
      <c r="AD223" s="99">
        <f>COUNTIFS(通讯通路门店!$S:$S,$G223,通讯通路门店!$J:$J,"苹果体验店")</f>
        <v>0</v>
      </c>
      <c r="AE223" s="99">
        <f>COUNTIFS(通讯通路门店!$S:$S,$G223,通讯通路门店!$J:$J,"其他品牌专卖店")</f>
        <v>0</v>
      </c>
      <c r="AF223" s="99">
        <f>SUMIFS(通讯通路门店!$BI:$BI,通讯通路门店!$S:$S,$G223)</f>
        <v>0</v>
      </c>
      <c r="AG223" s="99">
        <f>SUMIFS(通讯通路门店!$BH:$BH,通讯通路门店!$S:$S,$G223)</f>
        <v>0</v>
      </c>
      <c r="AH223" s="99">
        <f t="shared" si="16"/>
        <v>0</v>
      </c>
      <c r="AI223" s="99">
        <f>SUMIFS(通讯通路门店!$BB:$BB,通讯通路门店!$S:$S,$G223)</f>
        <v>0</v>
      </c>
      <c r="AJ223" s="99">
        <f>SUMIFS(通讯通路门店!$BE:$BE,通讯通路门店!$S:$S,$G223)</f>
        <v>0</v>
      </c>
      <c r="AK223" s="99">
        <f>SUMIFS(通讯通路门店!$BG:$BG,通讯通路门店!$S:$S,$G223)</f>
        <v>0</v>
      </c>
      <c r="AL223" s="99">
        <f>SUMIFS(通讯通路门店!$BC:$BC,通讯通路门店!$S:$S,$G223)</f>
        <v>0</v>
      </c>
      <c r="AM223" s="99">
        <f>SUMIFS(通讯通路门店!$BD:$BD,通讯通路门店!$S:$S,$G223)</f>
        <v>0</v>
      </c>
      <c r="AN223" s="99">
        <f>SUMIFS(通讯通路门店!$BF:$BF,通讯通路门店!$S:$S,$G223)</f>
        <v>0</v>
      </c>
      <c r="AO223" s="99">
        <f t="shared" si="17"/>
        <v>0</v>
      </c>
      <c r="AP223" s="99">
        <f>SUMIFS(通讯通路门店!$K:$K,通讯通路门店!$S:$S,$G223)</f>
        <v>0</v>
      </c>
      <c r="AQ223" s="83"/>
      <c r="AR223" s="99">
        <f>SUMIFS(通讯通路门店!$T:$T,通讯通路门店!$S:$S,$G223)</f>
        <v>0</v>
      </c>
      <c r="AS223" s="99">
        <f>SUMIFS(通讯通路门店!$U:$U,通讯通路门店!$S:$S,$G223)</f>
        <v>0</v>
      </c>
      <c r="AT223" s="99">
        <f>SUMIFS(通讯通路门店!$V:$V,通讯通路门店!$S:$S,$G223)</f>
        <v>0</v>
      </c>
      <c r="AU223" s="99">
        <f>SUMIFS(通讯通路门店!$W:$W,通讯通路门店!$S:$S,$G223)</f>
        <v>0</v>
      </c>
      <c r="AV223" s="99">
        <f>SUMIFS(通讯通路门店!$Z:$Z,通讯通路门店!$S:$S,$G223)</f>
        <v>0</v>
      </c>
      <c r="AW223" s="99">
        <f>SUMIFS(通讯通路门店!$AB:$AB,通讯通路门店!$S:$S,$G223)</f>
        <v>0</v>
      </c>
      <c r="AX223" s="99">
        <f>SUMIFS(通讯通路门店!$X:$X,通讯通路门店!$S:$S,$G223)</f>
        <v>0</v>
      </c>
      <c r="AY223" s="99">
        <f>SUMIFS(通讯通路门店!$Y:$Y,通讯通路门店!$S:$S,$G223)</f>
        <v>0</v>
      </c>
      <c r="AZ223" s="99">
        <f>SUMIFS(通讯通路门店!$AA:$AA,通讯通路门店!$S:$S,$G223)</f>
        <v>0</v>
      </c>
      <c r="BA223" s="99">
        <f t="shared" si="18"/>
        <v>0</v>
      </c>
      <c r="BB223" s="99">
        <f t="shared" si="19"/>
        <v>0</v>
      </c>
      <c r="BC223" s="99">
        <f>SUMIFS(通讯通路门店!$W:$W,通讯通路门店!$S:$S,$G223,通讯通路门店!$J:$J,"荣耀体验店")+SUMIFS(通讯通路门店!$W:$W,通讯通路门店!$S:$S,$G223,通讯通路门店!$J:$J,"荣耀授权专卖店")</f>
        <v>0</v>
      </c>
      <c r="BD223" s="99">
        <f>SUMIFS(通讯通路门店!$Z:$Z,通讯通路门店!$S:$S,$G223,通讯通路门店!$J:$J,"VIVO体验店")</f>
        <v>0</v>
      </c>
      <c r="BE223" s="99">
        <f>SUMIFS(通讯通路门店!$AB:$AB,通讯通路门店!$S:$S,$G223,通讯通路门店!$J:$J,"OPPO体验店")</f>
        <v>0</v>
      </c>
      <c r="BF223" s="99">
        <f>SUMIFS(通讯通路门店!$X:$X,通讯通路门店!$S:$S,$G223,通讯通路门店!$J:$J,"华为授权体验店")+SUMIFS(通讯通路门店!$AA:$AA,通讯通路门店!$S:$S,$G223,通讯通路门店!$J:$J,"华为堡垒店")</f>
        <v>0</v>
      </c>
      <c r="BG223" s="99">
        <f>SUMIFS(通讯通路门店!$Y:$Y,通讯通路门店!$S:$S,$G223,通讯通路门店!$J:$J,"小米体验店")</f>
        <v>0</v>
      </c>
      <c r="BH223" s="99">
        <f>SUMIFS(通讯通路门店!$AA:$AA,通讯通路门店!$S:$S,$G223,通讯通路门店!$J:$J,"苹果体验店")</f>
        <v>0</v>
      </c>
      <c r="BI223" s="99">
        <f>SUMIFS(通讯通路门店!$K:$K,通讯通路门店!$S:$S,$G223,通讯通路门店!$J:$J,"其他品牌专卖店")</f>
        <v>0</v>
      </c>
      <c r="BJ223" s="99">
        <f>SUMIFS(通讯通路门店!$AC:$AC,通讯通路门店!$S:$S,$G223)</f>
        <v>0</v>
      </c>
      <c r="BK223" s="99">
        <f>SUMIFS(通讯通路门店!$AD:$AD,通讯通路门店!$S:$S,$G223)</f>
        <v>0</v>
      </c>
      <c r="BL223" s="99">
        <f>SUMIFS(通讯通路门店!$AE:$AE,通讯通路门店!$S:$S,$G223)</f>
        <v>0</v>
      </c>
      <c r="BM223" s="99">
        <f>SUMIFS(通讯通路门店!$AF:$AF,通讯通路门店!$S:$S,$G223)</f>
        <v>0</v>
      </c>
      <c r="BN223" s="99">
        <f>SUMIFS(通讯通路门店!$AG:$AG,通讯通路门店!$S:$S,$G223)</f>
        <v>0</v>
      </c>
      <c r="BO223" s="99">
        <f>SUMIFS(通讯通路门店!$AH:$AH,通讯通路门店!$S:$S,$G223)</f>
        <v>0</v>
      </c>
      <c r="BP223" s="99">
        <f>SUMIFS(通讯通路门店!$AI:$AI,通讯通路门店!$S:$S,$G223)</f>
        <v>0</v>
      </c>
      <c r="BQ223" s="83"/>
    </row>
    <row r="224" spans="1:69">
      <c r="A224" s="99" t="str">
        <f>IFERROR(_xlfn.XLOOKUP($G224,通讯通路门店!$S$4:$S$993933,通讯通路门店!$A$4:$A$993933,0,0),"")</f>
        <v/>
      </c>
      <c r="B224" s="99" t="str">
        <f>IFERROR(_xlfn.XLOOKUP($G224,通讯通路门店!$S$4:$S$993933,通讯通路门店!$B$4:$B$993933,0,0),"")</f>
        <v/>
      </c>
      <c r="C224" s="99" t="str">
        <f>IFERROR(_xlfn.XLOOKUP($G224,通讯通路门店!$S$4:$S$993933,通讯通路门店!$C$4:$C$993933,0,0),"")</f>
        <v/>
      </c>
      <c r="D224" s="99" t="str">
        <f>IFERROR(_xlfn.XLOOKUP($G224,通讯通路门店!$S$4:$S$993933,通讯通路门店!$D$4:$D$993933,0,0),"")</f>
        <v/>
      </c>
      <c r="E224" s="83"/>
      <c r="F224" s="83"/>
      <c r="G224" s="101" t="e">
        <v>#N/A</v>
      </c>
      <c r="H224" s="102" t="str">
        <f>IFERROR(_xlfn.XLOOKUP($G224,通讯通路门店!$S$4:$S$993933,通讯通路门店!$R$4:$R$993933,0,0),"")</f>
        <v/>
      </c>
      <c r="I224" s="83"/>
      <c r="J224" s="83"/>
      <c r="K224" s="83"/>
      <c r="L224" s="83"/>
      <c r="M224" s="83"/>
      <c r="N224" s="83"/>
      <c r="O224" s="83"/>
      <c r="P224" s="83"/>
      <c r="Q224" s="83"/>
      <c r="R224" s="83"/>
      <c r="S224" s="83"/>
      <c r="T224" s="83"/>
      <c r="U224" s="99">
        <f>COUNTIF(通讯通路门店!$S:$S,$G224)</f>
        <v>0</v>
      </c>
      <c r="V224" s="99">
        <f>COUNTIFS(通讯通路门店!$S:$S,$G224,通讯通路门店!$J:$J,"综合卖场")</f>
        <v>0</v>
      </c>
      <c r="W224" s="99">
        <f>SUMIFS(通讯通路门店!$AJ:$AJ,通讯通路门店!$S:$S,通讯客户沙盘!$G224)</f>
        <v>0</v>
      </c>
      <c r="X224" s="99">
        <f t="shared" si="15"/>
        <v>0</v>
      </c>
      <c r="Y224" s="99">
        <f>COUNTIFS(通讯通路门店!$S:$S,$G224,通讯通路门店!$J:$J,"荣耀体验店")+COUNTIFS(通讯通路门店!$S:$S,$G224,通讯通路门店!$J:$J,"荣耀授权专卖店")</f>
        <v>0</v>
      </c>
      <c r="Z224" s="99">
        <f>COUNTIFS(通讯通路门店!$S:$S,$G224,通讯通路门店!$J:$J,"VIVO体验店")</f>
        <v>0</v>
      </c>
      <c r="AA224" s="99">
        <f>COUNTIFS(通讯通路门店!$S:$S,$G224,通讯通路门店!$J:$J,"OPPO体验店")</f>
        <v>0</v>
      </c>
      <c r="AB224" s="99">
        <f>COUNTIFS(通讯通路门店!$S:$S,$G224,通讯通路门店!$J:$J,"华为授权体验店")+COUNTIFS(通讯通路门店!$S:$S,$G224,通讯通路门店!$J:$J,"华为堡垒店")</f>
        <v>0</v>
      </c>
      <c r="AC224" s="99">
        <f>COUNTIFS(通讯通路门店!$S:$S,$G224,通讯通路门店!$J:$J,"小米体验店")</f>
        <v>0</v>
      </c>
      <c r="AD224" s="99">
        <f>COUNTIFS(通讯通路门店!$S:$S,$G224,通讯通路门店!$J:$J,"苹果体验店")</f>
        <v>0</v>
      </c>
      <c r="AE224" s="99">
        <f>COUNTIFS(通讯通路门店!$S:$S,$G224,通讯通路门店!$J:$J,"其他品牌专卖店")</f>
        <v>0</v>
      </c>
      <c r="AF224" s="99">
        <f>SUMIFS(通讯通路门店!$BI:$BI,通讯通路门店!$S:$S,$G224)</f>
        <v>0</v>
      </c>
      <c r="AG224" s="99">
        <f>SUMIFS(通讯通路门店!$BH:$BH,通讯通路门店!$S:$S,$G224)</f>
        <v>0</v>
      </c>
      <c r="AH224" s="99">
        <f t="shared" si="16"/>
        <v>0</v>
      </c>
      <c r="AI224" s="99">
        <f>SUMIFS(通讯通路门店!$BB:$BB,通讯通路门店!$S:$S,$G224)</f>
        <v>0</v>
      </c>
      <c r="AJ224" s="99">
        <f>SUMIFS(通讯通路门店!$BE:$BE,通讯通路门店!$S:$S,$G224)</f>
        <v>0</v>
      </c>
      <c r="AK224" s="99">
        <f>SUMIFS(通讯通路门店!$BG:$BG,通讯通路门店!$S:$S,$G224)</f>
        <v>0</v>
      </c>
      <c r="AL224" s="99">
        <f>SUMIFS(通讯通路门店!$BC:$BC,通讯通路门店!$S:$S,$G224)</f>
        <v>0</v>
      </c>
      <c r="AM224" s="99">
        <f>SUMIFS(通讯通路门店!$BD:$BD,通讯通路门店!$S:$S,$G224)</f>
        <v>0</v>
      </c>
      <c r="AN224" s="99">
        <f>SUMIFS(通讯通路门店!$BF:$BF,通讯通路门店!$S:$S,$G224)</f>
        <v>0</v>
      </c>
      <c r="AO224" s="99">
        <f t="shared" si="17"/>
        <v>0</v>
      </c>
      <c r="AP224" s="99">
        <f>SUMIFS(通讯通路门店!$K:$K,通讯通路门店!$S:$S,$G224)</f>
        <v>0</v>
      </c>
      <c r="AQ224" s="83"/>
      <c r="AR224" s="99">
        <f>SUMIFS(通讯通路门店!$T:$T,通讯通路门店!$S:$S,$G224)</f>
        <v>0</v>
      </c>
      <c r="AS224" s="99">
        <f>SUMIFS(通讯通路门店!$U:$U,通讯通路门店!$S:$S,$G224)</f>
        <v>0</v>
      </c>
      <c r="AT224" s="99">
        <f>SUMIFS(通讯通路门店!$V:$V,通讯通路门店!$S:$S,$G224)</f>
        <v>0</v>
      </c>
      <c r="AU224" s="99">
        <f>SUMIFS(通讯通路门店!$W:$W,通讯通路门店!$S:$S,$G224)</f>
        <v>0</v>
      </c>
      <c r="AV224" s="99">
        <f>SUMIFS(通讯通路门店!$Z:$Z,通讯通路门店!$S:$S,$G224)</f>
        <v>0</v>
      </c>
      <c r="AW224" s="99">
        <f>SUMIFS(通讯通路门店!$AB:$AB,通讯通路门店!$S:$S,$G224)</f>
        <v>0</v>
      </c>
      <c r="AX224" s="99">
        <f>SUMIFS(通讯通路门店!$X:$X,通讯通路门店!$S:$S,$G224)</f>
        <v>0</v>
      </c>
      <c r="AY224" s="99">
        <f>SUMIFS(通讯通路门店!$Y:$Y,通讯通路门店!$S:$S,$G224)</f>
        <v>0</v>
      </c>
      <c r="AZ224" s="99">
        <f>SUMIFS(通讯通路门店!$AA:$AA,通讯通路门店!$S:$S,$G224)</f>
        <v>0</v>
      </c>
      <c r="BA224" s="99">
        <f t="shared" si="18"/>
        <v>0</v>
      </c>
      <c r="BB224" s="99">
        <f t="shared" si="19"/>
        <v>0</v>
      </c>
      <c r="BC224" s="99">
        <f>SUMIFS(通讯通路门店!$W:$W,通讯通路门店!$S:$S,$G224,通讯通路门店!$J:$J,"荣耀体验店")+SUMIFS(通讯通路门店!$W:$W,通讯通路门店!$S:$S,$G224,通讯通路门店!$J:$J,"荣耀授权专卖店")</f>
        <v>0</v>
      </c>
      <c r="BD224" s="99">
        <f>SUMIFS(通讯通路门店!$Z:$Z,通讯通路门店!$S:$S,$G224,通讯通路门店!$J:$J,"VIVO体验店")</f>
        <v>0</v>
      </c>
      <c r="BE224" s="99">
        <f>SUMIFS(通讯通路门店!$AB:$AB,通讯通路门店!$S:$S,$G224,通讯通路门店!$J:$J,"OPPO体验店")</f>
        <v>0</v>
      </c>
      <c r="BF224" s="99">
        <f>SUMIFS(通讯通路门店!$X:$X,通讯通路门店!$S:$S,$G224,通讯通路门店!$J:$J,"华为授权体验店")+SUMIFS(通讯通路门店!$AA:$AA,通讯通路门店!$S:$S,$G224,通讯通路门店!$J:$J,"华为堡垒店")</f>
        <v>0</v>
      </c>
      <c r="BG224" s="99">
        <f>SUMIFS(通讯通路门店!$Y:$Y,通讯通路门店!$S:$S,$G224,通讯通路门店!$J:$J,"小米体验店")</f>
        <v>0</v>
      </c>
      <c r="BH224" s="99">
        <f>SUMIFS(通讯通路门店!$AA:$AA,通讯通路门店!$S:$S,$G224,通讯通路门店!$J:$J,"苹果体验店")</f>
        <v>0</v>
      </c>
      <c r="BI224" s="99">
        <f>SUMIFS(通讯通路门店!$K:$K,通讯通路门店!$S:$S,$G224,通讯通路门店!$J:$J,"其他品牌专卖店")</f>
        <v>0</v>
      </c>
      <c r="BJ224" s="99">
        <f>SUMIFS(通讯通路门店!$AC:$AC,通讯通路门店!$S:$S,$G224)</f>
        <v>0</v>
      </c>
      <c r="BK224" s="99">
        <f>SUMIFS(通讯通路门店!$AD:$AD,通讯通路门店!$S:$S,$G224)</f>
        <v>0</v>
      </c>
      <c r="BL224" s="99">
        <f>SUMIFS(通讯通路门店!$AE:$AE,通讯通路门店!$S:$S,$G224)</f>
        <v>0</v>
      </c>
      <c r="BM224" s="99">
        <f>SUMIFS(通讯通路门店!$AF:$AF,通讯通路门店!$S:$S,$G224)</f>
        <v>0</v>
      </c>
      <c r="BN224" s="99">
        <f>SUMIFS(通讯通路门店!$AG:$AG,通讯通路门店!$S:$S,$G224)</f>
        <v>0</v>
      </c>
      <c r="BO224" s="99">
        <f>SUMIFS(通讯通路门店!$AH:$AH,通讯通路门店!$S:$S,$G224)</f>
        <v>0</v>
      </c>
      <c r="BP224" s="99">
        <f>SUMIFS(通讯通路门店!$AI:$AI,通讯通路门店!$S:$S,$G224)</f>
        <v>0</v>
      </c>
      <c r="BQ224" s="83"/>
    </row>
    <row r="225" spans="1:69">
      <c r="A225" s="99" t="str">
        <f>IFERROR(_xlfn.XLOOKUP($G225,通讯通路门店!$S$4:$S$993933,通讯通路门店!$A$4:$A$993933,0,0),"")</f>
        <v/>
      </c>
      <c r="B225" s="99" t="str">
        <f>IFERROR(_xlfn.XLOOKUP($G225,通讯通路门店!$S$4:$S$993933,通讯通路门店!$B$4:$B$993933,0,0),"")</f>
        <v/>
      </c>
      <c r="C225" s="99" t="str">
        <f>IFERROR(_xlfn.XLOOKUP($G225,通讯通路门店!$S$4:$S$993933,通讯通路门店!$C$4:$C$993933,0,0),"")</f>
        <v/>
      </c>
      <c r="D225" s="99" t="str">
        <f>IFERROR(_xlfn.XLOOKUP($G225,通讯通路门店!$S$4:$S$993933,通讯通路门店!$D$4:$D$993933,0,0),"")</f>
        <v/>
      </c>
      <c r="E225" s="83"/>
      <c r="F225" s="83"/>
      <c r="G225" s="101" t="e">
        <v>#N/A</v>
      </c>
      <c r="H225" s="102" t="str">
        <f>IFERROR(_xlfn.XLOOKUP($G225,通讯通路门店!$S$4:$S$993933,通讯通路门店!$R$4:$R$993933,0,0),"")</f>
        <v/>
      </c>
      <c r="I225" s="83"/>
      <c r="J225" s="83"/>
      <c r="K225" s="83"/>
      <c r="L225" s="83"/>
      <c r="M225" s="83"/>
      <c r="N225" s="83"/>
      <c r="O225" s="83"/>
      <c r="P225" s="83"/>
      <c r="Q225" s="83"/>
      <c r="R225" s="83"/>
      <c r="S225" s="83"/>
      <c r="T225" s="83"/>
      <c r="U225" s="99">
        <f>COUNTIF(通讯通路门店!$S:$S,$G225)</f>
        <v>0</v>
      </c>
      <c r="V225" s="99">
        <f>COUNTIFS(通讯通路门店!$S:$S,$G225,通讯通路门店!$J:$J,"综合卖场")</f>
        <v>0</v>
      </c>
      <c r="W225" s="99">
        <f>SUMIFS(通讯通路门店!$AJ:$AJ,通讯通路门店!$S:$S,通讯客户沙盘!$G225)</f>
        <v>0</v>
      </c>
      <c r="X225" s="99">
        <f t="shared" si="15"/>
        <v>0</v>
      </c>
      <c r="Y225" s="99">
        <f>COUNTIFS(通讯通路门店!$S:$S,$G225,通讯通路门店!$J:$J,"荣耀体验店")+COUNTIFS(通讯通路门店!$S:$S,$G225,通讯通路门店!$J:$J,"荣耀授权专卖店")</f>
        <v>0</v>
      </c>
      <c r="Z225" s="99">
        <f>COUNTIFS(通讯通路门店!$S:$S,$G225,通讯通路门店!$J:$J,"VIVO体验店")</f>
        <v>0</v>
      </c>
      <c r="AA225" s="99">
        <f>COUNTIFS(通讯通路门店!$S:$S,$G225,通讯通路门店!$J:$J,"OPPO体验店")</f>
        <v>0</v>
      </c>
      <c r="AB225" s="99">
        <f>COUNTIFS(通讯通路门店!$S:$S,$G225,通讯通路门店!$J:$J,"华为授权体验店")+COUNTIFS(通讯通路门店!$S:$S,$G225,通讯通路门店!$J:$J,"华为堡垒店")</f>
        <v>0</v>
      </c>
      <c r="AC225" s="99">
        <f>COUNTIFS(通讯通路门店!$S:$S,$G225,通讯通路门店!$J:$J,"小米体验店")</f>
        <v>0</v>
      </c>
      <c r="AD225" s="99">
        <f>COUNTIFS(通讯通路门店!$S:$S,$G225,通讯通路门店!$J:$J,"苹果体验店")</f>
        <v>0</v>
      </c>
      <c r="AE225" s="99">
        <f>COUNTIFS(通讯通路门店!$S:$S,$G225,通讯通路门店!$J:$J,"其他品牌专卖店")</f>
        <v>0</v>
      </c>
      <c r="AF225" s="99">
        <f>SUMIFS(通讯通路门店!$BI:$BI,通讯通路门店!$S:$S,$G225)</f>
        <v>0</v>
      </c>
      <c r="AG225" s="99">
        <f>SUMIFS(通讯通路门店!$BH:$BH,通讯通路门店!$S:$S,$G225)</f>
        <v>0</v>
      </c>
      <c r="AH225" s="99">
        <f t="shared" si="16"/>
        <v>0</v>
      </c>
      <c r="AI225" s="99">
        <f>SUMIFS(通讯通路门店!$BB:$BB,通讯通路门店!$S:$S,$G225)</f>
        <v>0</v>
      </c>
      <c r="AJ225" s="99">
        <f>SUMIFS(通讯通路门店!$BE:$BE,通讯通路门店!$S:$S,$G225)</f>
        <v>0</v>
      </c>
      <c r="AK225" s="99">
        <f>SUMIFS(通讯通路门店!$BG:$BG,通讯通路门店!$S:$S,$G225)</f>
        <v>0</v>
      </c>
      <c r="AL225" s="99">
        <f>SUMIFS(通讯通路门店!$BC:$BC,通讯通路门店!$S:$S,$G225)</f>
        <v>0</v>
      </c>
      <c r="AM225" s="99">
        <f>SUMIFS(通讯通路门店!$BD:$BD,通讯通路门店!$S:$S,$G225)</f>
        <v>0</v>
      </c>
      <c r="AN225" s="99">
        <f>SUMIFS(通讯通路门店!$BF:$BF,通讯通路门店!$S:$S,$G225)</f>
        <v>0</v>
      </c>
      <c r="AO225" s="99">
        <f t="shared" si="17"/>
        <v>0</v>
      </c>
      <c r="AP225" s="99">
        <f>SUMIFS(通讯通路门店!$K:$K,通讯通路门店!$S:$S,$G225)</f>
        <v>0</v>
      </c>
      <c r="AQ225" s="83"/>
      <c r="AR225" s="99">
        <f>SUMIFS(通讯通路门店!$T:$T,通讯通路门店!$S:$S,$G225)</f>
        <v>0</v>
      </c>
      <c r="AS225" s="99">
        <f>SUMIFS(通讯通路门店!$U:$U,通讯通路门店!$S:$S,$G225)</f>
        <v>0</v>
      </c>
      <c r="AT225" s="99">
        <f>SUMIFS(通讯通路门店!$V:$V,通讯通路门店!$S:$S,$G225)</f>
        <v>0</v>
      </c>
      <c r="AU225" s="99">
        <f>SUMIFS(通讯通路门店!$W:$W,通讯通路门店!$S:$S,$G225)</f>
        <v>0</v>
      </c>
      <c r="AV225" s="99">
        <f>SUMIFS(通讯通路门店!$Z:$Z,通讯通路门店!$S:$S,$G225)</f>
        <v>0</v>
      </c>
      <c r="AW225" s="99">
        <f>SUMIFS(通讯通路门店!$AB:$AB,通讯通路门店!$S:$S,$G225)</f>
        <v>0</v>
      </c>
      <c r="AX225" s="99">
        <f>SUMIFS(通讯通路门店!$X:$X,通讯通路门店!$S:$S,$G225)</f>
        <v>0</v>
      </c>
      <c r="AY225" s="99">
        <f>SUMIFS(通讯通路门店!$Y:$Y,通讯通路门店!$S:$S,$G225)</f>
        <v>0</v>
      </c>
      <c r="AZ225" s="99">
        <f>SUMIFS(通讯通路门店!$AA:$AA,通讯通路门店!$S:$S,$G225)</f>
        <v>0</v>
      </c>
      <c r="BA225" s="99">
        <f t="shared" si="18"/>
        <v>0</v>
      </c>
      <c r="BB225" s="99">
        <f t="shared" si="19"/>
        <v>0</v>
      </c>
      <c r="BC225" s="99">
        <f>SUMIFS(通讯通路门店!$W:$W,通讯通路门店!$S:$S,$G225,通讯通路门店!$J:$J,"荣耀体验店")+SUMIFS(通讯通路门店!$W:$W,通讯通路门店!$S:$S,$G225,通讯通路门店!$J:$J,"荣耀授权专卖店")</f>
        <v>0</v>
      </c>
      <c r="BD225" s="99">
        <f>SUMIFS(通讯通路门店!$Z:$Z,通讯通路门店!$S:$S,$G225,通讯通路门店!$J:$J,"VIVO体验店")</f>
        <v>0</v>
      </c>
      <c r="BE225" s="99">
        <f>SUMIFS(通讯通路门店!$AB:$AB,通讯通路门店!$S:$S,$G225,通讯通路门店!$J:$J,"OPPO体验店")</f>
        <v>0</v>
      </c>
      <c r="BF225" s="99">
        <f>SUMIFS(通讯通路门店!$X:$X,通讯通路门店!$S:$S,$G225,通讯通路门店!$J:$J,"华为授权体验店")+SUMIFS(通讯通路门店!$AA:$AA,通讯通路门店!$S:$S,$G225,通讯通路门店!$J:$J,"华为堡垒店")</f>
        <v>0</v>
      </c>
      <c r="BG225" s="99">
        <f>SUMIFS(通讯通路门店!$Y:$Y,通讯通路门店!$S:$S,$G225,通讯通路门店!$J:$J,"小米体验店")</f>
        <v>0</v>
      </c>
      <c r="BH225" s="99">
        <f>SUMIFS(通讯通路门店!$AA:$AA,通讯通路门店!$S:$S,$G225,通讯通路门店!$J:$J,"苹果体验店")</f>
        <v>0</v>
      </c>
      <c r="BI225" s="99">
        <f>SUMIFS(通讯通路门店!$K:$K,通讯通路门店!$S:$S,$G225,通讯通路门店!$J:$J,"其他品牌专卖店")</f>
        <v>0</v>
      </c>
      <c r="BJ225" s="99">
        <f>SUMIFS(通讯通路门店!$AC:$AC,通讯通路门店!$S:$S,$G225)</f>
        <v>0</v>
      </c>
      <c r="BK225" s="99">
        <f>SUMIFS(通讯通路门店!$AD:$AD,通讯通路门店!$S:$S,$G225)</f>
        <v>0</v>
      </c>
      <c r="BL225" s="99">
        <f>SUMIFS(通讯通路门店!$AE:$AE,通讯通路门店!$S:$S,$G225)</f>
        <v>0</v>
      </c>
      <c r="BM225" s="99">
        <f>SUMIFS(通讯通路门店!$AF:$AF,通讯通路门店!$S:$S,$G225)</f>
        <v>0</v>
      </c>
      <c r="BN225" s="99">
        <f>SUMIFS(通讯通路门店!$AG:$AG,通讯通路门店!$S:$S,$G225)</f>
        <v>0</v>
      </c>
      <c r="BO225" s="99">
        <f>SUMIFS(通讯通路门店!$AH:$AH,通讯通路门店!$S:$S,$G225)</f>
        <v>0</v>
      </c>
      <c r="BP225" s="99">
        <f>SUMIFS(通讯通路门店!$AI:$AI,通讯通路门店!$S:$S,$G225)</f>
        <v>0</v>
      </c>
      <c r="BQ225" s="83"/>
    </row>
    <row r="226" spans="1:69">
      <c r="A226" s="99" t="str">
        <f>IFERROR(_xlfn.XLOOKUP($G226,通讯通路门店!$S$4:$S$993933,通讯通路门店!$A$4:$A$993933,0,0),"")</f>
        <v/>
      </c>
      <c r="B226" s="99" t="str">
        <f>IFERROR(_xlfn.XLOOKUP($G226,通讯通路门店!$S$4:$S$993933,通讯通路门店!$B$4:$B$993933,0,0),"")</f>
        <v/>
      </c>
      <c r="C226" s="99" t="str">
        <f>IFERROR(_xlfn.XLOOKUP($G226,通讯通路门店!$S$4:$S$993933,通讯通路门店!$C$4:$C$993933,0,0),"")</f>
        <v/>
      </c>
      <c r="D226" s="99" t="str">
        <f>IFERROR(_xlfn.XLOOKUP($G226,通讯通路门店!$S$4:$S$993933,通讯通路门店!$D$4:$D$993933,0,0),"")</f>
        <v/>
      </c>
      <c r="E226" s="83"/>
      <c r="F226" s="83"/>
      <c r="G226" s="101" t="e">
        <v>#N/A</v>
      </c>
      <c r="H226" s="102" t="str">
        <f>IFERROR(_xlfn.XLOOKUP($G226,通讯通路门店!$S$4:$S$993933,通讯通路门店!$R$4:$R$993933,0,0),"")</f>
        <v/>
      </c>
      <c r="I226" s="83"/>
      <c r="J226" s="83"/>
      <c r="K226" s="83"/>
      <c r="L226" s="83"/>
      <c r="M226" s="83"/>
      <c r="N226" s="83"/>
      <c r="O226" s="83"/>
      <c r="P226" s="83"/>
      <c r="Q226" s="83"/>
      <c r="R226" s="83"/>
      <c r="S226" s="83"/>
      <c r="T226" s="83"/>
      <c r="U226" s="99">
        <f>COUNTIF(通讯通路门店!$S:$S,$G226)</f>
        <v>0</v>
      </c>
      <c r="V226" s="99">
        <f>COUNTIFS(通讯通路门店!$S:$S,$G226,通讯通路门店!$J:$J,"综合卖场")</f>
        <v>0</v>
      </c>
      <c r="W226" s="99">
        <f>SUMIFS(通讯通路门店!$AJ:$AJ,通讯通路门店!$S:$S,通讯客户沙盘!$G226)</f>
        <v>0</v>
      </c>
      <c r="X226" s="99">
        <f t="shared" si="15"/>
        <v>0</v>
      </c>
      <c r="Y226" s="99">
        <f>COUNTIFS(通讯通路门店!$S:$S,$G226,通讯通路门店!$J:$J,"荣耀体验店")+COUNTIFS(通讯通路门店!$S:$S,$G226,通讯通路门店!$J:$J,"荣耀授权专卖店")</f>
        <v>0</v>
      </c>
      <c r="Z226" s="99">
        <f>COUNTIFS(通讯通路门店!$S:$S,$G226,通讯通路门店!$J:$J,"VIVO体验店")</f>
        <v>0</v>
      </c>
      <c r="AA226" s="99">
        <f>COUNTIFS(通讯通路门店!$S:$S,$G226,通讯通路门店!$J:$J,"OPPO体验店")</f>
        <v>0</v>
      </c>
      <c r="AB226" s="99">
        <f>COUNTIFS(通讯通路门店!$S:$S,$G226,通讯通路门店!$J:$J,"华为授权体验店")+COUNTIFS(通讯通路门店!$S:$S,$G226,通讯通路门店!$J:$J,"华为堡垒店")</f>
        <v>0</v>
      </c>
      <c r="AC226" s="99">
        <f>COUNTIFS(通讯通路门店!$S:$S,$G226,通讯通路门店!$J:$J,"小米体验店")</f>
        <v>0</v>
      </c>
      <c r="AD226" s="99">
        <f>COUNTIFS(通讯通路门店!$S:$S,$G226,通讯通路门店!$J:$J,"苹果体验店")</f>
        <v>0</v>
      </c>
      <c r="AE226" s="99">
        <f>COUNTIFS(通讯通路门店!$S:$S,$G226,通讯通路门店!$J:$J,"其他品牌专卖店")</f>
        <v>0</v>
      </c>
      <c r="AF226" s="99">
        <f>SUMIFS(通讯通路门店!$BI:$BI,通讯通路门店!$S:$S,$G226)</f>
        <v>0</v>
      </c>
      <c r="AG226" s="99">
        <f>SUMIFS(通讯通路门店!$BH:$BH,通讯通路门店!$S:$S,$G226)</f>
        <v>0</v>
      </c>
      <c r="AH226" s="99">
        <f t="shared" si="16"/>
        <v>0</v>
      </c>
      <c r="AI226" s="99">
        <f>SUMIFS(通讯通路门店!$BB:$BB,通讯通路门店!$S:$S,$G226)</f>
        <v>0</v>
      </c>
      <c r="AJ226" s="99">
        <f>SUMIFS(通讯通路门店!$BE:$BE,通讯通路门店!$S:$S,$G226)</f>
        <v>0</v>
      </c>
      <c r="AK226" s="99">
        <f>SUMIFS(通讯通路门店!$BG:$BG,通讯通路门店!$S:$S,$G226)</f>
        <v>0</v>
      </c>
      <c r="AL226" s="99">
        <f>SUMIFS(通讯通路门店!$BC:$BC,通讯通路门店!$S:$S,$G226)</f>
        <v>0</v>
      </c>
      <c r="AM226" s="99">
        <f>SUMIFS(通讯通路门店!$BD:$BD,通讯通路门店!$S:$S,$G226)</f>
        <v>0</v>
      </c>
      <c r="AN226" s="99">
        <f>SUMIFS(通讯通路门店!$BF:$BF,通讯通路门店!$S:$S,$G226)</f>
        <v>0</v>
      </c>
      <c r="AO226" s="99">
        <f t="shared" si="17"/>
        <v>0</v>
      </c>
      <c r="AP226" s="99">
        <f>SUMIFS(通讯通路门店!$K:$K,通讯通路门店!$S:$S,$G226)</f>
        <v>0</v>
      </c>
      <c r="AQ226" s="83"/>
      <c r="AR226" s="99">
        <f>SUMIFS(通讯通路门店!$T:$T,通讯通路门店!$S:$S,$G226)</f>
        <v>0</v>
      </c>
      <c r="AS226" s="99">
        <f>SUMIFS(通讯通路门店!$U:$U,通讯通路门店!$S:$S,$G226)</f>
        <v>0</v>
      </c>
      <c r="AT226" s="99">
        <f>SUMIFS(通讯通路门店!$V:$V,通讯通路门店!$S:$S,$G226)</f>
        <v>0</v>
      </c>
      <c r="AU226" s="99">
        <f>SUMIFS(通讯通路门店!$W:$W,通讯通路门店!$S:$S,$G226)</f>
        <v>0</v>
      </c>
      <c r="AV226" s="99">
        <f>SUMIFS(通讯通路门店!$Z:$Z,通讯通路门店!$S:$S,$G226)</f>
        <v>0</v>
      </c>
      <c r="AW226" s="99">
        <f>SUMIFS(通讯通路门店!$AB:$AB,通讯通路门店!$S:$S,$G226)</f>
        <v>0</v>
      </c>
      <c r="AX226" s="99">
        <f>SUMIFS(通讯通路门店!$X:$X,通讯通路门店!$S:$S,$G226)</f>
        <v>0</v>
      </c>
      <c r="AY226" s="99">
        <f>SUMIFS(通讯通路门店!$Y:$Y,通讯通路门店!$S:$S,$G226)</f>
        <v>0</v>
      </c>
      <c r="AZ226" s="99">
        <f>SUMIFS(通讯通路门店!$AA:$AA,通讯通路门店!$S:$S,$G226)</f>
        <v>0</v>
      </c>
      <c r="BA226" s="99">
        <f t="shared" si="18"/>
        <v>0</v>
      </c>
      <c r="BB226" s="99">
        <f t="shared" si="19"/>
        <v>0</v>
      </c>
      <c r="BC226" s="99">
        <f>SUMIFS(通讯通路门店!$W:$W,通讯通路门店!$S:$S,$G226,通讯通路门店!$J:$J,"荣耀体验店")+SUMIFS(通讯通路门店!$W:$W,通讯通路门店!$S:$S,$G226,通讯通路门店!$J:$J,"荣耀授权专卖店")</f>
        <v>0</v>
      </c>
      <c r="BD226" s="99">
        <f>SUMIFS(通讯通路门店!$Z:$Z,通讯通路门店!$S:$S,$G226,通讯通路门店!$J:$J,"VIVO体验店")</f>
        <v>0</v>
      </c>
      <c r="BE226" s="99">
        <f>SUMIFS(通讯通路门店!$AB:$AB,通讯通路门店!$S:$S,$G226,通讯通路门店!$J:$J,"OPPO体验店")</f>
        <v>0</v>
      </c>
      <c r="BF226" s="99">
        <f>SUMIFS(通讯通路门店!$X:$X,通讯通路门店!$S:$S,$G226,通讯通路门店!$J:$J,"华为授权体验店")+SUMIFS(通讯通路门店!$AA:$AA,通讯通路门店!$S:$S,$G226,通讯通路门店!$J:$J,"华为堡垒店")</f>
        <v>0</v>
      </c>
      <c r="BG226" s="99">
        <f>SUMIFS(通讯通路门店!$Y:$Y,通讯通路门店!$S:$S,$G226,通讯通路门店!$J:$J,"小米体验店")</f>
        <v>0</v>
      </c>
      <c r="BH226" s="99">
        <f>SUMIFS(通讯通路门店!$AA:$AA,通讯通路门店!$S:$S,$G226,通讯通路门店!$J:$J,"苹果体验店")</f>
        <v>0</v>
      </c>
      <c r="BI226" s="99">
        <f>SUMIFS(通讯通路门店!$K:$K,通讯通路门店!$S:$S,$G226,通讯通路门店!$J:$J,"其他品牌专卖店")</f>
        <v>0</v>
      </c>
      <c r="BJ226" s="99">
        <f>SUMIFS(通讯通路门店!$AC:$AC,通讯通路门店!$S:$S,$G226)</f>
        <v>0</v>
      </c>
      <c r="BK226" s="99">
        <f>SUMIFS(通讯通路门店!$AD:$AD,通讯通路门店!$S:$S,$G226)</f>
        <v>0</v>
      </c>
      <c r="BL226" s="99">
        <f>SUMIFS(通讯通路门店!$AE:$AE,通讯通路门店!$S:$S,$G226)</f>
        <v>0</v>
      </c>
      <c r="BM226" s="99">
        <f>SUMIFS(通讯通路门店!$AF:$AF,通讯通路门店!$S:$S,$G226)</f>
        <v>0</v>
      </c>
      <c r="BN226" s="99">
        <f>SUMIFS(通讯通路门店!$AG:$AG,通讯通路门店!$S:$S,$G226)</f>
        <v>0</v>
      </c>
      <c r="BO226" s="99">
        <f>SUMIFS(通讯通路门店!$AH:$AH,通讯通路门店!$S:$S,$G226)</f>
        <v>0</v>
      </c>
      <c r="BP226" s="99">
        <f>SUMIFS(通讯通路门店!$AI:$AI,通讯通路门店!$S:$S,$G226)</f>
        <v>0</v>
      </c>
      <c r="BQ226" s="83"/>
    </row>
    <row r="227" spans="1:69">
      <c r="A227" s="99" t="str">
        <f>IFERROR(_xlfn.XLOOKUP($G227,通讯通路门店!$S$4:$S$993933,通讯通路门店!$A$4:$A$993933,0,0),"")</f>
        <v/>
      </c>
      <c r="B227" s="99" t="str">
        <f>IFERROR(_xlfn.XLOOKUP($G227,通讯通路门店!$S$4:$S$993933,通讯通路门店!$B$4:$B$993933,0,0),"")</f>
        <v/>
      </c>
      <c r="C227" s="99" t="str">
        <f>IFERROR(_xlfn.XLOOKUP($G227,通讯通路门店!$S$4:$S$993933,通讯通路门店!$C$4:$C$993933,0,0),"")</f>
        <v/>
      </c>
      <c r="D227" s="99" t="str">
        <f>IFERROR(_xlfn.XLOOKUP($G227,通讯通路门店!$S$4:$S$993933,通讯通路门店!$D$4:$D$993933,0,0),"")</f>
        <v/>
      </c>
      <c r="E227" s="83"/>
      <c r="F227" s="83"/>
      <c r="G227" s="101" t="e">
        <v>#N/A</v>
      </c>
      <c r="H227" s="102" t="str">
        <f>IFERROR(_xlfn.XLOOKUP($G227,通讯通路门店!$S$4:$S$993933,通讯通路门店!$R$4:$R$993933,0,0),"")</f>
        <v/>
      </c>
      <c r="I227" s="83"/>
      <c r="J227" s="83"/>
      <c r="K227" s="83"/>
      <c r="L227" s="83"/>
      <c r="M227" s="83"/>
      <c r="N227" s="83"/>
      <c r="O227" s="83"/>
      <c r="P227" s="83"/>
      <c r="Q227" s="83"/>
      <c r="R227" s="83"/>
      <c r="S227" s="83"/>
      <c r="T227" s="83"/>
      <c r="U227" s="99">
        <f>COUNTIF(通讯通路门店!$S:$S,$G227)</f>
        <v>0</v>
      </c>
      <c r="V227" s="99">
        <f>COUNTIFS(通讯通路门店!$S:$S,$G227,通讯通路门店!$J:$J,"综合卖场")</f>
        <v>0</v>
      </c>
      <c r="W227" s="99">
        <f>SUMIFS(通讯通路门店!$AJ:$AJ,通讯通路门店!$S:$S,通讯客户沙盘!$G227)</f>
        <v>0</v>
      </c>
      <c r="X227" s="99">
        <f t="shared" si="15"/>
        <v>0</v>
      </c>
      <c r="Y227" s="99">
        <f>COUNTIFS(通讯通路门店!$S:$S,$G227,通讯通路门店!$J:$J,"荣耀体验店")+COUNTIFS(通讯通路门店!$S:$S,$G227,通讯通路门店!$J:$J,"荣耀授权专卖店")</f>
        <v>0</v>
      </c>
      <c r="Z227" s="99">
        <f>COUNTIFS(通讯通路门店!$S:$S,$G227,通讯通路门店!$J:$J,"VIVO体验店")</f>
        <v>0</v>
      </c>
      <c r="AA227" s="99">
        <f>COUNTIFS(通讯通路门店!$S:$S,$G227,通讯通路门店!$J:$J,"OPPO体验店")</f>
        <v>0</v>
      </c>
      <c r="AB227" s="99">
        <f>COUNTIFS(通讯通路门店!$S:$S,$G227,通讯通路门店!$J:$J,"华为授权体验店")+COUNTIFS(通讯通路门店!$S:$S,$G227,通讯通路门店!$J:$J,"华为堡垒店")</f>
        <v>0</v>
      </c>
      <c r="AC227" s="99">
        <f>COUNTIFS(通讯通路门店!$S:$S,$G227,通讯通路门店!$J:$J,"小米体验店")</f>
        <v>0</v>
      </c>
      <c r="AD227" s="99">
        <f>COUNTIFS(通讯通路门店!$S:$S,$G227,通讯通路门店!$J:$J,"苹果体验店")</f>
        <v>0</v>
      </c>
      <c r="AE227" s="99">
        <f>COUNTIFS(通讯通路门店!$S:$S,$G227,通讯通路门店!$J:$J,"其他品牌专卖店")</f>
        <v>0</v>
      </c>
      <c r="AF227" s="99">
        <f>SUMIFS(通讯通路门店!$BI:$BI,通讯通路门店!$S:$S,$G227)</f>
        <v>0</v>
      </c>
      <c r="AG227" s="99">
        <f>SUMIFS(通讯通路门店!$BH:$BH,通讯通路门店!$S:$S,$G227)</f>
        <v>0</v>
      </c>
      <c r="AH227" s="99">
        <f t="shared" si="16"/>
        <v>0</v>
      </c>
      <c r="AI227" s="99">
        <f>SUMIFS(通讯通路门店!$BB:$BB,通讯通路门店!$S:$S,$G227)</f>
        <v>0</v>
      </c>
      <c r="AJ227" s="99">
        <f>SUMIFS(通讯通路门店!$BE:$BE,通讯通路门店!$S:$S,$G227)</f>
        <v>0</v>
      </c>
      <c r="AK227" s="99">
        <f>SUMIFS(通讯通路门店!$BG:$BG,通讯通路门店!$S:$S,$G227)</f>
        <v>0</v>
      </c>
      <c r="AL227" s="99">
        <f>SUMIFS(通讯通路门店!$BC:$BC,通讯通路门店!$S:$S,$G227)</f>
        <v>0</v>
      </c>
      <c r="AM227" s="99">
        <f>SUMIFS(通讯通路门店!$BD:$BD,通讯通路门店!$S:$S,$G227)</f>
        <v>0</v>
      </c>
      <c r="AN227" s="99">
        <f>SUMIFS(通讯通路门店!$BF:$BF,通讯通路门店!$S:$S,$G227)</f>
        <v>0</v>
      </c>
      <c r="AO227" s="99">
        <f t="shared" si="17"/>
        <v>0</v>
      </c>
      <c r="AP227" s="99">
        <f>SUMIFS(通讯通路门店!$K:$K,通讯通路门店!$S:$S,$G227)</f>
        <v>0</v>
      </c>
      <c r="AQ227" s="83"/>
      <c r="AR227" s="99">
        <f>SUMIFS(通讯通路门店!$T:$T,通讯通路门店!$S:$S,$G227)</f>
        <v>0</v>
      </c>
      <c r="AS227" s="99">
        <f>SUMIFS(通讯通路门店!$U:$U,通讯通路门店!$S:$S,$G227)</f>
        <v>0</v>
      </c>
      <c r="AT227" s="99">
        <f>SUMIFS(通讯通路门店!$V:$V,通讯通路门店!$S:$S,$G227)</f>
        <v>0</v>
      </c>
      <c r="AU227" s="99">
        <f>SUMIFS(通讯通路门店!$W:$W,通讯通路门店!$S:$S,$G227)</f>
        <v>0</v>
      </c>
      <c r="AV227" s="99">
        <f>SUMIFS(通讯通路门店!$Z:$Z,通讯通路门店!$S:$S,$G227)</f>
        <v>0</v>
      </c>
      <c r="AW227" s="99">
        <f>SUMIFS(通讯通路门店!$AB:$AB,通讯通路门店!$S:$S,$G227)</f>
        <v>0</v>
      </c>
      <c r="AX227" s="99">
        <f>SUMIFS(通讯通路门店!$X:$X,通讯通路门店!$S:$S,$G227)</f>
        <v>0</v>
      </c>
      <c r="AY227" s="99">
        <f>SUMIFS(通讯通路门店!$Y:$Y,通讯通路门店!$S:$S,$G227)</f>
        <v>0</v>
      </c>
      <c r="AZ227" s="99">
        <f>SUMIFS(通讯通路门店!$AA:$AA,通讯通路门店!$S:$S,$G227)</f>
        <v>0</v>
      </c>
      <c r="BA227" s="99">
        <f t="shared" si="18"/>
        <v>0</v>
      </c>
      <c r="BB227" s="99">
        <f t="shared" si="19"/>
        <v>0</v>
      </c>
      <c r="BC227" s="99">
        <f>SUMIFS(通讯通路门店!$W:$W,通讯通路门店!$S:$S,$G227,通讯通路门店!$J:$J,"荣耀体验店")+SUMIFS(通讯通路门店!$W:$W,通讯通路门店!$S:$S,$G227,通讯通路门店!$J:$J,"荣耀授权专卖店")</f>
        <v>0</v>
      </c>
      <c r="BD227" s="99">
        <f>SUMIFS(通讯通路门店!$Z:$Z,通讯通路门店!$S:$S,$G227,通讯通路门店!$J:$J,"VIVO体验店")</f>
        <v>0</v>
      </c>
      <c r="BE227" s="99">
        <f>SUMIFS(通讯通路门店!$AB:$AB,通讯通路门店!$S:$S,$G227,通讯通路门店!$J:$J,"OPPO体验店")</f>
        <v>0</v>
      </c>
      <c r="BF227" s="99">
        <f>SUMIFS(通讯通路门店!$X:$X,通讯通路门店!$S:$S,$G227,通讯通路门店!$J:$J,"华为授权体验店")+SUMIFS(通讯通路门店!$AA:$AA,通讯通路门店!$S:$S,$G227,通讯通路门店!$J:$J,"华为堡垒店")</f>
        <v>0</v>
      </c>
      <c r="BG227" s="99">
        <f>SUMIFS(通讯通路门店!$Y:$Y,通讯通路门店!$S:$S,$G227,通讯通路门店!$J:$J,"小米体验店")</f>
        <v>0</v>
      </c>
      <c r="BH227" s="99">
        <f>SUMIFS(通讯通路门店!$AA:$AA,通讯通路门店!$S:$S,$G227,通讯通路门店!$J:$J,"苹果体验店")</f>
        <v>0</v>
      </c>
      <c r="BI227" s="99">
        <f>SUMIFS(通讯通路门店!$K:$K,通讯通路门店!$S:$S,$G227,通讯通路门店!$J:$J,"其他品牌专卖店")</f>
        <v>0</v>
      </c>
      <c r="BJ227" s="99">
        <f>SUMIFS(通讯通路门店!$AC:$AC,通讯通路门店!$S:$S,$G227)</f>
        <v>0</v>
      </c>
      <c r="BK227" s="99">
        <f>SUMIFS(通讯通路门店!$AD:$AD,通讯通路门店!$S:$S,$G227)</f>
        <v>0</v>
      </c>
      <c r="BL227" s="99">
        <f>SUMIFS(通讯通路门店!$AE:$AE,通讯通路门店!$S:$S,$G227)</f>
        <v>0</v>
      </c>
      <c r="BM227" s="99">
        <f>SUMIFS(通讯通路门店!$AF:$AF,通讯通路门店!$S:$S,$G227)</f>
        <v>0</v>
      </c>
      <c r="BN227" s="99">
        <f>SUMIFS(通讯通路门店!$AG:$AG,通讯通路门店!$S:$S,$G227)</f>
        <v>0</v>
      </c>
      <c r="BO227" s="99">
        <f>SUMIFS(通讯通路门店!$AH:$AH,通讯通路门店!$S:$S,$G227)</f>
        <v>0</v>
      </c>
      <c r="BP227" s="99">
        <f>SUMIFS(通讯通路门店!$AI:$AI,通讯通路门店!$S:$S,$G227)</f>
        <v>0</v>
      </c>
      <c r="BQ227" s="83"/>
    </row>
    <row r="228" spans="1:69">
      <c r="A228" s="99" t="str">
        <f>IFERROR(_xlfn.XLOOKUP($G228,通讯通路门店!$S$4:$S$993933,通讯通路门店!$A$4:$A$993933,0,0),"")</f>
        <v/>
      </c>
      <c r="B228" s="99" t="str">
        <f>IFERROR(_xlfn.XLOOKUP($G228,通讯通路门店!$S$4:$S$993933,通讯通路门店!$B$4:$B$993933,0,0),"")</f>
        <v/>
      </c>
      <c r="C228" s="99" t="str">
        <f>IFERROR(_xlfn.XLOOKUP($G228,通讯通路门店!$S$4:$S$993933,通讯通路门店!$C$4:$C$993933,0,0),"")</f>
        <v/>
      </c>
      <c r="D228" s="99" t="str">
        <f>IFERROR(_xlfn.XLOOKUP($G228,通讯通路门店!$S$4:$S$993933,通讯通路门店!$D$4:$D$993933,0,0),"")</f>
        <v/>
      </c>
      <c r="E228" s="83"/>
      <c r="F228" s="83"/>
      <c r="G228" s="101" t="e">
        <v>#N/A</v>
      </c>
      <c r="H228" s="102" t="str">
        <f>IFERROR(_xlfn.XLOOKUP($G228,通讯通路门店!$S$4:$S$993933,通讯通路门店!$R$4:$R$993933,0,0),"")</f>
        <v/>
      </c>
      <c r="I228" s="83"/>
      <c r="J228" s="83"/>
      <c r="K228" s="83"/>
      <c r="L228" s="83"/>
      <c r="M228" s="83"/>
      <c r="N228" s="83"/>
      <c r="O228" s="83"/>
      <c r="P228" s="83"/>
      <c r="Q228" s="83"/>
      <c r="R228" s="83"/>
      <c r="S228" s="83"/>
      <c r="T228" s="83"/>
      <c r="U228" s="99">
        <f>COUNTIF(通讯通路门店!$S:$S,$G228)</f>
        <v>0</v>
      </c>
      <c r="V228" s="99">
        <f>COUNTIFS(通讯通路门店!$S:$S,$G228,通讯通路门店!$J:$J,"综合卖场")</f>
        <v>0</v>
      </c>
      <c r="W228" s="99">
        <f>SUMIFS(通讯通路门店!$AJ:$AJ,通讯通路门店!$S:$S,通讯客户沙盘!$G228)</f>
        <v>0</v>
      </c>
      <c r="X228" s="99">
        <f t="shared" si="15"/>
        <v>0</v>
      </c>
      <c r="Y228" s="99">
        <f>COUNTIFS(通讯通路门店!$S:$S,$G228,通讯通路门店!$J:$J,"荣耀体验店")+COUNTIFS(通讯通路门店!$S:$S,$G228,通讯通路门店!$J:$J,"荣耀授权专卖店")</f>
        <v>0</v>
      </c>
      <c r="Z228" s="99">
        <f>COUNTIFS(通讯通路门店!$S:$S,$G228,通讯通路门店!$J:$J,"VIVO体验店")</f>
        <v>0</v>
      </c>
      <c r="AA228" s="99">
        <f>COUNTIFS(通讯通路门店!$S:$S,$G228,通讯通路门店!$J:$J,"OPPO体验店")</f>
        <v>0</v>
      </c>
      <c r="AB228" s="99">
        <f>COUNTIFS(通讯通路门店!$S:$S,$G228,通讯通路门店!$J:$J,"华为授权体验店")+COUNTIFS(通讯通路门店!$S:$S,$G228,通讯通路门店!$J:$J,"华为堡垒店")</f>
        <v>0</v>
      </c>
      <c r="AC228" s="99">
        <f>COUNTIFS(通讯通路门店!$S:$S,$G228,通讯通路门店!$J:$J,"小米体验店")</f>
        <v>0</v>
      </c>
      <c r="AD228" s="99">
        <f>COUNTIFS(通讯通路门店!$S:$S,$G228,通讯通路门店!$J:$J,"苹果体验店")</f>
        <v>0</v>
      </c>
      <c r="AE228" s="99">
        <f>COUNTIFS(通讯通路门店!$S:$S,$G228,通讯通路门店!$J:$J,"其他品牌专卖店")</f>
        <v>0</v>
      </c>
      <c r="AF228" s="99">
        <f>SUMIFS(通讯通路门店!$BI:$BI,通讯通路门店!$S:$S,$G228)</f>
        <v>0</v>
      </c>
      <c r="AG228" s="99">
        <f>SUMIFS(通讯通路门店!$BH:$BH,通讯通路门店!$S:$S,$G228)</f>
        <v>0</v>
      </c>
      <c r="AH228" s="99">
        <f t="shared" si="16"/>
        <v>0</v>
      </c>
      <c r="AI228" s="99">
        <f>SUMIFS(通讯通路门店!$BB:$BB,通讯通路门店!$S:$S,$G228)</f>
        <v>0</v>
      </c>
      <c r="AJ228" s="99">
        <f>SUMIFS(通讯通路门店!$BE:$BE,通讯通路门店!$S:$S,$G228)</f>
        <v>0</v>
      </c>
      <c r="AK228" s="99">
        <f>SUMIFS(通讯通路门店!$BG:$BG,通讯通路门店!$S:$S,$G228)</f>
        <v>0</v>
      </c>
      <c r="AL228" s="99">
        <f>SUMIFS(通讯通路门店!$BC:$BC,通讯通路门店!$S:$S,$G228)</f>
        <v>0</v>
      </c>
      <c r="AM228" s="99">
        <f>SUMIFS(通讯通路门店!$BD:$BD,通讯通路门店!$S:$S,$G228)</f>
        <v>0</v>
      </c>
      <c r="AN228" s="99">
        <f>SUMIFS(通讯通路门店!$BF:$BF,通讯通路门店!$S:$S,$G228)</f>
        <v>0</v>
      </c>
      <c r="AO228" s="99">
        <f t="shared" si="17"/>
        <v>0</v>
      </c>
      <c r="AP228" s="99">
        <f>SUMIFS(通讯通路门店!$K:$K,通讯通路门店!$S:$S,$G228)</f>
        <v>0</v>
      </c>
      <c r="AQ228" s="83"/>
      <c r="AR228" s="99">
        <f>SUMIFS(通讯通路门店!$T:$T,通讯通路门店!$S:$S,$G228)</f>
        <v>0</v>
      </c>
      <c r="AS228" s="99">
        <f>SUMIFS(通讯通路门店!$U:$U,通讯通路门店!$S:$S,$G228)</f>
        <v>0</v>
      </c>
      <c r="AT228" s="99">
        <f>SUMIFS(通讯通路门店!$V:$V,通讯通路门店!$S:$S,$G228)</f>
        <v>0</v>
      </c>
      <c r="AU228" s="99">
        <f>SUMIFS(通讯通路门店!$W:$W,通讯通路门店!$S:$S,$G228)</f>
        <v>0</v>
      </c>
      <c r="AV228" s="99">
        <f>SUMIFS(通讯通路门店!$Z:$Z,通讯通路门店!$S:$S,$G228)</f>
        <v>0</v>
      </c>
      <c r="AW228" s="99">
        <f>SUMIFS(通讯通路门店!$AB:$AB,通讯通路门店!$S:$S,$G228)</f>
        <v>0</v>
      </c>
      <c r="AX228" s="99">
        <f>SUMIFS(通讯通路门店!$X:$X,通讯通路门店!$S:$S,$G228)</f>
        <v>0</v>
      </c>
      <c r="AY228" s="99">
        <f>SUMIFS(通讯通路门店!$Y:$Y,通讯通路门店!$S:$S,$G228)</f>
        <v>0</v>
      </c>
      <c r="AZ228" s="99">
        <f>SUMIFS(通讯通路门店!$AA:$AA,通讯通路门店!$S:$S,$G228)</f>
        <v>0</v>
      </c>
      <c r="BA228" s="99">
        <f t="shared" si="18"/>
        <v>0</v>
      </c>
      <c r="BB228" s="99">
        <f t="shared" si="19"/>
        <v>0</v>
      </c>
      <c r="BC228" s="99">
        <f>SUMIFS(通讯通路门店!$W:$W,通讯通路门店!$S:$S,$G228,通讯通路门店!$J:$J,"荣耀体验店")+SUMIFS(通讯通路门店!$W:$W,通讯通路门店!$S:$S,$G228,通讯通路门店!$J:$J,"荣耀授权专卖店")</f>
        <v>0</v>
      </c>
      <c r="BD228" s="99">
        <f>SUMIFS(通讯通路门店!$Z:$Z,通讯通路门店!$S:$S,$G228,通讯通路门店!$J:$J,"VIVO体验店")</f>
        <v>0</v>
      </c>
      <c r="BE228" s="99">
        <f>SUMIFS(通讯通路门店!$AB:$AB,通讯通路门店!$S:$S,$G228,通讯通路门店!$J:$J,"OPPO体验店")</f>
        <v>0</v>
      </c>
      <c r="BF228" s="99">
        <f>SUMIFS(通讯通路门店!$X:$X,通讯通路门店!$S:$S,$G228,通讯通路门店!$J:$J,"华为授权体验店")+SUMIFS(通讯通路门店!$AA:$AA,通讯通路门店!$S:$S,$G228,通讯通路门店!$J:$J,"华为堡垒店")</f>
        <v>0</v>
      </c>
      <c r="BG228" s="99">
        <f>SUMIFS(通讯通路门店!$Y:$Y,通讯通路门店!$S:$S,$G228,通讯通路门店!$J:$J,"小米体验店")</f>
        <v>0</v>
      </c>
      <c r="BH228" s="99">
        <f>SUMIFS(通讯通路门店!$AA:$AA,通讯通路门店!$S:$S,$G228,通讯通路门店!$J:$J,"苹果体验店")</f>
        <v>0</v>
      </c>
      <c r="BI228" s="99">
        <f>SUMIFS(通讯通路门店!$K:$K,通讯通路门店!$S:$S,$G228,通讯通路门店!$J:$J,"其他品牌专卖店")</f>
        <v>0</v>
      </c>
      <c r="BJ228" s="99">
        <f>SUMIFS(通讯通路门店!$AC:$AC,通讯通路门店!$S:$S,$G228)</f>
        <v>0</v>
      </c>
      <c r="BK228" s="99">
        <f>SUMIFS(通讯通路门店!$AD:$AD,通讯通路门店!$S:$S,$G228)</f>
        <v>0</v>
      </c>
      <c r="BL228" s="99">
        <f>SUMIFS(通讯通路门店!$AE:$AE,通讯通路门店!$S:$S,$G228)</f>
        <v>0</v>
      </c>
      <c r="BM228" s="99">
        <f>SUMIFS(通讯通路门店!$AF:$AF,通讯通路门店!$S:$S,$G228)</f>
        <v>0</v>
      </c>
      <c r="BN228" s="99">
        <f>SUMIFS(通讯通路门店!$AG:$AG,通讯通路门店!$S:$S,$G228)</f>
        <v>0</v>
      </c>
      <c r="BO228" s="99">
        <f>SUMIFS(通讯通路门店!$AH:$AH,通讯通路门店!$S:$S,$G228)</f>
        <v>0</v>
      </c>
      <c r="BP228" s="99">
        <f>SUMIFS(通讯通路门店!$AI:$AI,通讯通路门店!$S:$S,$G228)</f>
        <v>0</v>
      </c>
      <c r="BQ228" s="83"/>
    </row>
    <row r="229" spans="1:69">
      <c r="A229" s="99" t="str">
        <f>IFERROR(_xlfn.XLOOKUP($G229,通讯通路门店!$S$4:$S$993933,通讯通路门店!$A$4:$A$993933,0,0),"")</f>
        <v/>
      </c>
      <c r="B229" s="99" t="str">
        <f>IFERROR(_xlfn.XLOOKUP($G229,通讯通路门店!$S$4:$S$993933,通讯通路门店!$B$4:$B$993933,0,0),"")</f>
        <v/>
      </c>
      <c r="C229" s="99" t="str">
        <f>IFERROR(_xlfn.XLOOKUP($G229,通讯通路门店!$S$4:$S$993933,通讯通路门店!$C$4:$C$993933,0,0),"")</f>
        <v/>
      </c>
      <c r="D229" s="99" t="str">
        <f>IFERROR(_xlfn.XLOOKUP($G229,通讯通路门店!$S$4:$S$993933,通讯通路门店!$D$4:$D$993933,0,0),"")</f>
        <v/>
      </c>
      <c r="E229" s="83"/>
      <c r="F229" s="83"/>
      <c r="G229" s="101" t="e">
        <v>#N/A</v>
      </c>
      <c r="H229" s="102" t="str">
        <f>IFERROR(_xlfn.XLOOKUP($G229,通讯通路门店!$S$4:$S$993933,通讯通路门店!$R$4:$R$993933,0,0),"")</f>
        <v/>
      </c>
      <c r="I229" s="83"/>
      <c r="J229" s="83"/>
      <c r="K229" s="83"/>
      <c r="L229" s="83"/>
      <c r="M229" s="83"/>
      <c r="N229" s="83"/>
      <c r="O229" s="83"/>
      <c r="P229" s="83"/>
      <c r="Q229" s="83"/>
      <c r="R229" s="83"/>
      <c r="S229" s="83"/>
      <c r="T229" s="83"/>
      <c r="U229" s="99">
        <f>COUNTIF(通讯通路门店!$S:$S,$G229)</f>
        <v>0</v>
      </c>
      <c r="V229" s="99">
        <f>COUNTIFS(通讯通路门店!$S:$S,$G229,通讯通路门店!$J:$J,"综合卖场")</f>
        <v>0</v>
      </c>
      <c r="W229" s="99">
        <f>SUMIFS(通讯通路门店!$AJ:$AJ,通讯通路门店!$S:$S,通讯客户沙盘!$G229)</f>
        <v>0</v>
      </c>
      <c r="X229" s="99">
        <f t="shared" si="15"/>
        <v>0</v>
      </c>
      <c r="Y229" s="99">
        <f>COUNTIFS(通讯通路门店!$S:$S,$G229,通讯通路门店!$J:$J,"荣耀体验店")+COUNTIFS(通讯通路门店!$S:$S,$G229,通讯通路门店!$J:$J,"荣耀授权专卖店")</f>
        <v>0</v>
      </c>
      <c r="Z229" s="99">
        <f>COUNTIFS(通讯通路门店!$S:$S,$G229,通讯通路门店!$J:$J,"VIVO体验店")</f>
        <v>0</v>
      </c>
      <c r="AA229" s="99">
        <f>COUNTIFS(通讯通路门店!$S:$S,$G229,通讯通路门店!$J:$J,"OPPO体验店")</f>
        <v>0</v>
      </c>
      <c r="AB229" s="99">
        <f>COUNTIFS(通讯通路门店!$S:$S,$G229,通讯通路门店!$J:$J,"华为授权体验店")+COUNTIFS(通讯通路门店!$S:$S,$G229,通讯通路门店!$J:$J,"华为堡垒店")</f>
        <v>0</v>
      </c>
      <c r="AC229" s="99">
        <f>COUNTIFS(通讯通路门店!$S:$S,$G229,通讯通路门店!$J:$J,"小米体验店")</f>
        <v>0</v>
      </c>
      <c r="AD229" s="99">
        <f>COUNTIFS(通讯通路门店!$S:$S,$G229,通讯通路门店!$J:$J,"苹果体验店")</f>
        <v>0</v>
      </c>
      <c r="AE229" s="99">
        <f>COUNTIFS(通讯通路门店!$S:$S,$G229,通讯通路门店!$J:$J,"其他品牌专卖店")</f>
        <v>0</v>
      </c>
      <c r="AF229" s="99">
        <f>SUMIFS(通讯通路门店!$BI:$BI,通讯通路门店!$S:$S,$G229)</f>
        <v>0</v>
      </c>
      <c r="AG229" s="99">
        <f>SUMIFS(通讯通路门店!$BH:$BH,通讯通路门店!$S:$S,$G229)</f>
        <v>0</v>
      </c>
      <c r="AH229" s="99">
        <f t="shared" si="16"/>
        <v>0</v>
      </c>
      <c r="AI229" s="99">
        <f>SUMIFS(通讯通路门店!$BB:$BB,通讯通路门店!$S:$S,$G229)</f>
        <v>0</v>
      </c>
      <c r="AJ229" s="99">
        <f>SUMIFS(通讯通路门店!$BE:$BE,通讯通路门店!$S:$S,$G229)</f>
        <v>0</v>
      </c>
      <c r="AK229" s="99">
        <f>SUMIFS(通讯通路门店!$BG:$BG,通讯通路门店!$S:$S,$G229)</f>
        <v>0</v>
      </c>
      <c r="AL229" s="99">
        <f>SUMIFS(通讯通路门店!$BC:$BC,通讯通路门店!$S:$S,$G229)</f>
        <v>0</v>
      </c>
      <c r="AM229" s="99">
        <f>SUMIFS(通讯通路门店!$BD:$BD,通讯通路门店!$S:$S,$G229)</f>
        <v>0</v>
      </c>
      <c r="AN229" s="99">
        <f>SUMIFS(通讯通路门店!$BF:$BF,通讯通路门店!$S:$S,$G229)</f>
        <v>0</v>
      </c>
      <c r="AO229" s="99">
        <f t="shared" si="17"/>
        <v>0</v>
      </c>
      <c r="AP229" s="99">
        <f>SUMIFS(通讯通路门店!$K:$K,通讯通路门店!$S:$S,$G229)</f>
        <v>0</v>
      </c>
      <c r="AQ229" s="83"/>
      <c r="AR229" s="99">
        <f>SUMIFS(通讯通路门店!$T:$T,通讯通路门店!$S:$S,$G229)</f>
        <v>0</v>
      </c>
      <c r="AS229" s="99">
        <f>SUMIFS(通讯通路门店!$U:$U,通讯通路门店!$S:$S,$G229)</f>
        <v>0</v>
      </c>
      <c r="AT229" s="99">
        <f>SUMIFS(通讯通路门店!$V:$V,通讯通路门店!$S:$S,$G229)</f>
        <v>0</v>
      </c>
      <c r="AU229" s="99">
        <f>SUMIFS(通讯通路门店!$W:$W,通讯通路门店!$S:$S,$G229)</f>
        <v>0</v>
      </c>
      <c r="AV229" s="99">
        <f>SUMIFS(通讯通路门店!$Z:$Z,通讯通路门店!$S:$S,$G229)</f>
        <v>0</v>
      </c>
      <c r="AW229" s="99">
        <f>SUMIFS(通讯通路门店!$AB:$AB,通讯通路门店!$S:$S,$G229)</f>
        <v>0</v>
      </c>
      <c r="AX229" s="99">
        <f>SUMIFS(通讯通路门店!$X:$X,通讯通路门店!$S:$S,$G229)</f>
        <v>0</v>
      </c>
      <c r="AY229" s="99">
        <f>SUMIFS(通讯通路门店!$Y:$Y,通讯通路门店!$S:$S,$G229)</f>
        <v>0</v>
      </c>
      <c r="AZ229" s="99">
        <f>SUMIFS(通讯通路门店!$AA:$AA,通讯通路门店!$S:$S,$G229)</f>
        <v>0</v>
      </c>
      <c r="BA229" s="99">
        <f t="shared" si="18"/>
        <v>0</v>
      </c>
      <c r="BB229" s="99">
        <f t="shared" si="19"/>
        <v>0</v>
      </c>
      <c r="BC229" s="99">
        <f>SUMIFS(通讯通路门店!$W:$W,通讯通路门店!$S:$S,$G229,通讯通路门店!$J:$J,"荣耀体验店")+SUMIFS(通讯通路门店!$W:$W,通讯通路门店!$S:$S,$G229,通讯通路门店!$J:$J,"荣耀授权专卖店")</f>
        <v>0</v>
      </c>
      <c r="BD229" s="99">
        <f>SUMIFS(通讯通路门店!$Z:$Z,通讯通路门店!$S:$S,$G229,通讯通路门店!$J:$J,"VIVO体验店")</f>
        <v>0</v>
      </c>
      <c r="BE229" s="99">
        <f>SUMIFS(通讯通路门店!$AB:$AB,通讯通路门店!$S:$S,$G229,通讯通路门店!$J:$J,"OPPO体验店")</f>
        <v>0</v>
      </c>
      <c r="BF229" s="99">
        <f>SUMIFS(通讯通路门店!$X:$X,通讯通路门店!$S:$S,$G229,通讯通路门店!$J:$J,"华为授权体验店")+SUMIFS(通讯通路门店!$AA:$AA,通讯通路门店!$S:$S,$G229,通讯通路门店!$J:$J,"华为堡垒店")</f>
        <v>0</v>
      </c>
      <c r="BG229" s="99">
        <f>SUMIFS(通讯通路门店!$Y:$Y,通讯通路门店!$S:$S,$G229,通讯通路门店!$J:$J,"小米体验店")</f>
        <v>0</v>
      </c>
      <c r="BH229" s="99">
        <f>SUMIFS(通讯通路门店!$AA:$AA,通讯通路门店!$S:$S,$G229,通讯通路门店!$J:$J,"苹果体验店")</f>
        <v>0</v>
      </c>
      <c r="BI229" s="99">
        <f>SUMIFS(通讯通路门店!$K:$K,通讯通路门店!$S:$S,$G229,通讯通路门店!$J:$J,"其他品牌专卖店")</f>
        <v>0</v>
      </c>
      <c r="BJ229" s="99">
        <f>SUMIFS(通讯通路门店!$AC:$AC,通讯通路门店!$S:$S,$G229)</f>
        <v>0</v>
      </c>
      <c r="BK229" s="99">
        <f>SUMIFS(通讯通路门店!$AD:$AD,通讯通路门店!$S:$S,$G229)</f>
        <v>0</v>
      </c>
      <c r="BL229" s="99">
        <f>SUMIFS(通讯通路门店!$AE:$AE,通讯通路门店!$S:$S,$G229)</f>
        <v>0</v>
      </c>
      <c r="BM229" s="99">
        <f>SUMIFS(通讯通路门店!$AF:$AF,通讯通路门店!$S:$S,$G229)</f>
        <v>0</v>
      </c>
      <c r="BN229" s="99">
        <f>SUMIFS(通讯通路门店!$AG:$AG,通讯通路门店!$S:$S,$G229)</f>
        <v>0</v>
      </c>
      <c r="BO229" s="99">
        <f>SUMIFS(通讯通路门店!$AH:$AH,通讯通路门店!$S:$S,$G229)</f>
        <v>0</v>
      </c>
      <c r="BP229" s="99">
        <f>SUMIFS(通讯通路门店!$AI:$AI,通讯通路门店!$S:$S,$G229)</f>
        <v>0</v>
      </c>
      <c r="BQ229" s="83"/>
    </row>
    <row r="230" spans="1:69">
      <c r="A230" s="99" t="str">
        <f>IFERROR(_xlfn.XLOOKUP($G230,通讯通路门店!$S$4:$S$993933,通讯通路门店!$A$4:$A$993933,0,0),"")</f>
        <v/>
      </c>
      <c r="B230" s="99" t="str">
        <f>IFERROR(_xlfn.XLOOKUP($G230,通讯通路门店!$S$4:$S$993933,通讯通路门店!$B$4:$B$993933,0,0),"")</f>
        <v/>
      </c>
      <c r="C230" s="99" t="str">
        <f>IFERROR(_xlfn.XLOOKUP($G230,通讯通路门店!$S$4:$S$993933,通讯通路门店!$C$4:$C$993933,0,0),"")</f>
        <v/>
      </c>
      <c r="D230" s="99" t="str">
        <f>IFERROR(_xlfn.XLOOKUP($G230,通讯通路门店!$S$4:$S$993933,通讯通路门店!$D$4:$D$993933,0,0),"")</f>
        <v/>
      </c>
      <c r="E230" s="83"/>
      <c r="F230" s="83"/>
      <c r="G230" s="101" t="e">
        <v>#N/A</v>
      </c>
      <c r="H230" s="102" t="str">
        <f>IFERROR(_xlfn.XLOOKUP($G230,通讯通路门店!$S$4:$S$993933,通讯通路门店!$R$4:$R$993933,0,0),"")</f>
        <v/>
      </c>
      <c r="I230" s="83"/>
      <c r="J230" s="83"/>
      <c r="K230" s="83"/>
      <c r="L230" s="83"/>
      <c r="M230" s="83"/>
      <c r="N230" s="83"/>
      <c r="O230" s="83"/>
      <c r="P230" s="83"/>
      <c r="Q230" s="83"/>
      <c r="R230" s="83"/>
      <c r="S230" s="83"/>
      <c r="T230" s="83"/>
      <c r="U230" s="99">
        <f>COUNTIF(通讯通路门店!$S:$S,$G230)</f>
        <v>0</v>
      </c>
      <c r="V230" s="99">
        <f>COUNTIFS(通讯通路门店!$S:$S,$G230,通讯通路门店!$J:$J,"综合卖场")</f>
        <v>0</v>
      </c>
      <c r="W230" s="99">
        <f>SUMIFS(通讯通路门店!$AJ:$AJ,通讯通路门店!$S:$S,通讯客户沙盘!$G230)</f>
        <v>0</v>
      </c>
      <c r="X230" s="99">
        <f t="shared" si="15"/>
        <v>0</v>
      </c>
      <c r="Y230" s="99">
        <f>COUNTIFS(通讯通路门店!$S:$S,$G230,通讯通路门店!$J:$J,"荣耀体验店")+COUNTIFS(通讯通路门店!$S:$S,$G230,通讯通路门店!$J:$J,"荣耀授权专卖店")</f>
        <v>0</v>
      </c>
      <c r="Z230" s="99">
        <f>COUNTIFS(通讯通路门店!$S:$S,$G230,通讯通路门店!$J:$J,"VIVO体验店")</f>
        <v>0</v>
      </c>
      <c r="AA230" s="99">
        <f>COUNTIFS(通讯通路门店!$S:$S,$G230,通讯通路门店!$J:$J,"OPPO体验店")</f>
        <v>0</v>
      </c>
      <c r="AB230" s="99">
        <f>COUNTIFS(通讯通路门店!$S:$S,$G230,通讯通路门店!$J:$J,"华为授权体验店")+COUNTIFS(通讯通路门店!$S:$S,$G230,通讯通路门店!$J:$J,"华为堡垒店")</f>
        <v>0</v>
      </c>
      <c r="AC230" s="99">
        <f>COUNTIFS(通讯通路门店!$S:$S,$G230,通讯通路门店!$J:$J,"小米体验店")</f>
        <v>0</v>
      </c>
      <c r="AD230" s="99">
        <f>COUNTIFS(通讯通路门店!$S:$S,$G230,通讯通路门店!$J:$J,"苹果体验店")</f>
        <v>0</v>
      </c>
      <c r="AE230" s="99">
        <f>COUNTIFS(通讯通路门店!$S:$S,$G230,通讯通路门店!$J:$J,"其他品牌专卖店")</f>
        <v>0</v>
      </c>
      <c r="AF230" s="99">
        <f>SUMIFS(通讯通路门店!$BI:$BI,通讯通路门店!$S:$S,$G230)</f>
        <v>0</v>
      </c>
      <c r="AG230" s="99">
        <f>SUMIFS(通讯通路门店!$BH:$BH,通讯通路门店!$S:$S,$G230)</f>
        <v>0</v>
      </c>
      <c r="AH230" s="99">
        <f t="shared" si="16"/>
        <v>0</v>
      </c>
      <c r="AI230" s="99">
        <f>SUMIFS(通讯通路门店!$BB:$BB,通讯通路门店!$S:$S,$G230)</f>
        <v>0</v>
      </c>
      <c r="AJ230" s="99">
        <f>SUMIFS(通讯通路门店!$BE:$BE,通讯通路门店!$S:$S,$G230)</f>
        <v>0</v>
      </c>
      <c r="AK230" s="99">
        <f>SUMIFS(通讯通路门店!$BG:$BG,通讯通路门店!$S:$S,$G230)</f>
        <v>0</v>
      </c>
      <c r="AL230" s="99">
        <f>SUMIFS(通讯通路门店!$BC:$BC,通讯通路门店!$S:$S,$G230)</f>
        <v>0</v>
      </c>
      <c r="AM230" s="99">
        <f>SUMIFS(通讯通路门店!$BD:$BD,通讯通路门店!$S:$S,$G230)</f>
        <v>0</v>
      </c>
      <c r="AN230" s="99">
        <f>SUMIFS(通讯通路门店!$BF:$BF,通讯通路门店!$S:$S,$G230)</f>
        <v>0</v>
      </c>
      <c r="AO230" s="99">
        <f t="shared" si="17"/>
        <v>0</v>
      </c>
      <c r="AP230" s="99">
        <f>SUMIFS(通讯通路门店!$K:$K,通讯通路门店!$S:$S,$G230)</f>
        <v>0</v>
      </c>
      <c r="AQ230" s="83"/>
      <c r="AR230" s="99">
        <f>SUMIFS(通讯通路门店!$T:$T,通讯通路门店!$S:$S,$G230)</f>
        <v>0</v>
      </c>
      <c r="AS230" s="99">
        <f>SUMIFS(通讯通路门店!$U:$U,通讯通路门店!$S:$S,$G230)</f>
        <v>0</v>
      </c>
      <c r="AT230" s="99">
        <f>SUMIFS(通讯通路门店!$V:$V,通讯通路门店!$S:$S,$G230)</f>
        <v>0</v>
      </c>
      <c r="AU230" s="99">
        <f>SUMIFS(通讯通路门店!$W:$W,通讯通路门店!$S:$S,$G230)</f>
        <v>0</v>
      </c>
      <c r="AV230" s="99">
        <f>SUMIFS(通讯通路门店!$Z:$Z,通讯通路门店!$S:$S,$G230)</f>
        <v>0</v>
      </c>
      <c r="AW230" s="99">
        <f>SUMIFS(通讯通路门店!$AB:$AB,通讯通路门店!$S:$S,$G230)</f>
        <v>0</v>
      </c>
      <c r="AX230" s="99">
        <f>SUMIFS(通讯通路门店!$X:$X,通讯通路门店!$S:$S,$G230)</f>
        <v>0</v>
      </c>
      <c r="AY230" s="99">
        <f>SUMIFS(通讯通路门店!$Y:$Y,通讯通路门店!$S:$S,$G230)</f>
        <v>0</v>
      </c>
      <c r="AZ230" s="99">
        <f>SUMIFS(通讯通路门店!$AA:$AA,通讯通路门店!$S:$S,$G230)</f>
        <v>0</v>
      </c>
      <c r="BA230" s="99">
        <f t="shared" si="18"/>
        <v>0</v>
      </c>
      <c r="BB230" s="99">
        <f t="shared" si="19"/>
        <v>0</v>
      </c>
      <c r="BC230" s="99">
        <f>SUMIFS(通讯通路门店!$W:$W,通讯通路门店!$S:$S,$G230,通讯通路门店!$J:$J,"荣耀体验店")+SUMIFS(通讯通路门店!$W:$W,通讯通路门店!$S:$S,$G230,通讯通路门店!$J:$J,"荣耀授权专卖店")</f>
        <v>0</v>
      </c>
      <c r="BD230" s="99">
        <f>SUMIFS(通讯通路门店!$Z:$Z,通讯通路门店!$S:$S,$G230,通讯通路门店!$J:$J,"VIVO体验店")</f>
        <v>0</v>
      </c>
      <c r="BE230" s="99">
        <f>SUMIFS(通讯通路门店!$AB:$AB,通讯通路门店!$S:$S,$G230,通讯通路门店!$J:$J,"OPPO体验店")</f>
        <v>0</v>
      </c>
      <c r="BF230" s="99">
        <f>SUMIFS(通讯通路门店!$X:$X,通讯通路门店!$S:$S,$G230,通讯通路门店!$J:$J,"华为授权体验店")+SUMIFS(通讯通路门店!$AA:$AA,通讯通路门店!$S:$S,$G230,通讯通路门店!$J:$J,"华为堡垒店")</f>
        <v>0</v>
      </c>
      <c r="BG230" s="99">
        <f>SUMIFS(通讯通路门店!$Y:$Y,通讯通路门店!$S:$S,$G230,通讯通路门店!$J:$J,"小米体验店")</f>
        <v>0</v>
      </c>
      <c r="BH230" s="99">
        <f>SUMIFS(通讯通路门店!$AA:$AA,通讯通路门店!$S:$S,$G230,通讯通路门店!$J:$J,"苹果体验店")</f>
        <v>0</v>
      </c>
      <c r="BI230" s="99">
        <f>SUMIFS(通讯通路门店!$K:$K,通讯通路门店!$S:$S,$G230,通讯通路门店!$J:$J,"其他品牌专卖店")</f>
        <v>0</v>
      </c>
      <c r="BJ230" s="99">
        <f>SUMIFS(通讯通路门店!$AC:$AC,通讯通路门店!$S:$S,$G230)</f>
        <v>0</v>
      </c>
      <c r="BK230" s="99">
        <f>SUMIFS(通讯通路门店!$AD:$AD,通讯通路门店!$S:$S,$G230)</f>
        <v>0</v>
      </c>
      <c r="BL230" s="99">
        <f>SUMIFS(通讯通路门店!$AE:$AE,通讯通路门店!$S:$S,$G230)</f>
        <v>0</v>
      </c>
      <c r="BM230" s="99">
        <f>SUMIFS(通讯通路门店!$AF:$AF,通讯通路门店!$S:$S,$G230)</f>
        <v>0</v>
      </c>
      <c r="BN230" s="99">
        <f>SUMIFS(通讯通路门店!$AG:$AG,通讯通路门店!$S:$S,$G230)</f>
        <v>0</v>
      </c>
      <c r="BO230" s="99">
        <f>SUMIFS(通讯通路门店!$AH:$AH,通讯通路门店!$S:$S,$G230)</f>
        <v>0</v>
      </c>
      <c r="BP230" s="99">
        <f>SUMIFS(通讯通路门店!$AI:$AI,通讯通路门店!$S:$S,$G230)</f>
        <v>0</v>
      </c>
      <c r="BQ230" s="83"/>
    </row>
    <row r="231" spans="1:69">
      <c r="A231" s="99" t="str">
        <f>IFERROR(_xlfn.XLOOKUP($G231,通讯通路门店!$S$4:$S$993933,通讯通路门店!$A$4:$A$993933,0,0),"")</f>
        <v/>
      </c>
      <c r="B231" s="99" t="str">
        <f>IFERROR(_xlfn.XLOOKUP($G231,通讯通路门店!$S$4:$S$993933,通讯通路门店!$B$4:$B$993933,0,0),"")</f>
        <v/>
      </c>
      <c r="C231" s="99" t="str">
        <f>IFERROR(_xlfn.XLOOKUP($G231,通讯通路门店!$S$4:$S$993933,通讯通路门店!$C$4:$C$993933,0,0),"")</f>
        <v/>
      </c>
      <c r="D231" s="99" t="str">
        <f>IFERROR(_xlfn.XLOOKUP($G231,通讯通路门店!$S$4:$S$993933,通讯通路门店!$D$4:$D$993933,0,0),"")</f>
        <v/>
      </c>
      <c r="E231" s="83"/>
      <c r="F231" s="83"/>
      <c r="G231" s="101" t="e">
        <v>#N/A</v>
      </c>
      <c r="H231" s="102" t="str">
        <f>IFERROR(_xlfn.XLOOKUP($G231,通讯通路门店!$S$4:$S$993933,通讯通路门店!$R$4:$R$993933,0,0),"")</f>
        <v/>
      </c>
      <c r="I231" s="83"/>
      <c r="J231" s="83"/>
      <c r="K231" s="83"/>
      <c r="L231" s="83"/>
      <c r="M231" s="83"/>
      <c r="N231" s="83"/>
      <c r="O231" s="83"/>
      <c r="P231" s="83"/>
      <c r="Q231" s="83"/>
      <c r="R231" s="83"/>
      <c r="S231" s="83"/>
      <c r="T231" s="83"/>
      <c r="U231" s="99">
        <f>COUNTIF(通讯通路门店!$S:$S,$G231)</f>
        <v>0</v>
      </c>
      <c r="V231" s="99">
        <f>COUNTIFS(通讯通路门店!$S:$S,$G231,通讯通路门店!$J:$J,"综合卖场")</f>
        <v>0</v>
      </c>
      <c r="W231" s="99">
        <f>SUMIFS(通讯通路门店!$AJ:$AJ,通讯通路门店!$S:$S,通讯客户沙盘!$G231)</f>
        <v>0</v>
      </c>
      <c r="X231" s="99">
        <f t="shared" si="15"/>
        <v>0</v>
      </c>
      <c r="Y231" s="99">
        <f>COUNTIFS(通讯通路门店!$S:$S,$G231,通讯通路门店!$J:$J,"荣耀体验店")+COUNTIFS(通讯通路门店!$S:$S,$G231,通讯通路门店!$J:$J,"荣耀授权专卖店")</f>
        <v>0</v>
      </c>
      <c r="Z231" s="99">
        <f>COUNTIFS(通讯通路门店!$S:$S,$G231,通讯通路门店!$J:$J,"VIVO体验店")</f>
        <v>0</v>
      </c>
      <c r="AA231" s="99">
        <f>COUNTIFS(通讯通路门店!$S:$S,$G231,通讯通路门店!$J:$J,"OPPO体验店")</f>
        <v>0</v>
      </c>
      <c r="AB231" s="99">
        <f>COUNTIFS(通讯通路门店!$S:$S,$G231,通讯通路门店!$J:$J,"华为授权体验店")+COUNTIFS(通讯通路门店!$S:$S,$G231,通讯通路门店!$J:$J,"华为堡垒店")</f>
        <v>0</v>
      </c>
      <c r="AC231" s="99">
        <f>COUNTIFS(通讯通路门店!$S:$S,$G231,通讯通路门店!$J:$J,"小米体验店")</f>
        <v>0</v>
      </c>
      <c r="AD231" s="99">
        <f>COUNTIFS(通讯通路门店!$S:$S,$G231,通讯通路门店!$J:$J,"苹果体验店")</f>
        <v>0</v>
      </c>
      <c r="AE231" s="99">
        <f>COUNTIFS(通讯通路门店!$S:$S,$G231,通讯通路门店!$J:$J,"其他品牌专卖店")</f>
        <v>0</v>
      </c>
      <c r="AF231" s="99">
        <f>SUMIFS(通讯通路门店!$BI:$BI,通讯通路门店!$S:$S,$G231)</f>
        <v>0</v>
      </c>
      <c r="AG231" s="99">
        <f>SUMIFS(通讯通路门店!$BH:$BH,通讯通路门店!$S:$S,$G231)</f>
        <v>0</v>
      </c>
      <c r="AH231" s="99">
        <f t="shared" si="16"/>
        <v>0</v>
      </c>
      <c r="AI231" s="99">
        <f>SUMIFS(通讯通路门店!$BB:$BB,通讯通路门店!$S:$S,$G231)</f>
        <v>0</v>
      </c>
      <c r="AJ231" s="99">
        <f>SUMIFS(通讯通路门店!$BE:$BE,通讯通路门店!$S:$S,$G231)</f>
        <v>0</v>
      </c>
      <c r="AK231" s="99">
        <f>SUMIFS(通讯通路门店!$BG:$BG,通讯通路门店!$S:$S,$G231)</f>
        <v>0</v>
      </c>
      <c r="AL231" s="99">
        <f>SUMIFS(通讯通路门店!$BC:$BC,通讯通路门店!$S:$S,$G231)</f>
        <v>0</v>
      </c>
      <c r="AM231" s="99">
        <f>SUMIFS(通讯通路门店!$BD:$BD,通讯通路门店!$S:$S,$G231)</f>
        <v>0</v>
      </c>
      <c r="AN231" s="99">
        <f>SUMIFS(通讯通路门店!$BF:$BF,通讯通路门店!$S:$S,$G231)</f>
        <v>0</v>
      </c>
      <c r="AO231" s="99">
        <f t="shared" si="17"/>
        <v>0</v>
      </c>
      <c r="AP231" s="99">
        <f>SUMIFS(通讯通路门店!$K:$K,通讯通路门店!$S:$S,$G231)</f>
        <v>0</v>
      </c>
      <c r="AQ231" s="83"/>
      <c r="AR231" s="99">
        <f>SUMIFS(通讯通路门店!$T:$T,通讯通路门店!$S:$S,$G231)</f>
        <v>0</v>
      </c>
      <c r="AS231" s="99">
        <f>SUMIFS(通讯通路门店!$U:$U,通讯通路门店!$S:$S,$G231)</f>
        <v>0</v>
      </c>
      <c r="AT231" s="99">
        <f>SUMIFS(通讯通路门店!$V:$V,通讯通路门店!$S:$S,$G231)</f>
        <v>0</v>
      </c>
      <c r="AU231" s="99">
        <f>SUMIFS(通讯通路门店!$W:$W,通讯通路门店!$S:$S,$G231)</f>
        <v>0</v>
      </c>
      <c r="AV231" s="99">
        <f>SUMIFS(通讯通路门店!$Z:$Z,通讯通路门店!$S:$S,$G231)</f>
        <v>0</v>
      </c>
      <c r="AW231" s="99">
        <f>SUMIFS(通讯通路门店!$AB:$AB,通讯通路门店!$S:$S,$G231)</f>
        <v>0</v>
      </c>
      <c r="AX231" s="99">
        <f>SUMIFS(通讯通路门店!$X:$X,通讯通路门店!$S:$S,$G231)</f>
        <v>0</v>
      </c>
      <c r="AY231" s="99">
        <f>SUMIFS(通讯通路门店!$Y:$Y,通讯通路门店!$S:$S,$G231)</f>
        <v>0</v>
      </c>
      <c r="AZ231" s="99">
        <f>SUMIFS(通讯通路门店!$AA:$AA,通讯通路门店!$S:$S,$G231)</f>
        <v>0</v>
      </c>
      <c r="BA231" s="99">
        <f t="shared" si="18"/>
        <v>0</v>
      </c>
      <c r="BB231" s="99">
        <f t="shared" si="19"/>
        <v>0</v>
      </c>
      <c r="BC231" s="99">
        <f>SUMIFS(通讯通路门店!$W:$W,通讯通路门店!$S:$S,$G231,通讯通路门店!$J:$J,"荣耀体验店")+SUMIFS(通讯通路门店!$W:$W,通讯通路门店!$S:$S,$G231,通讯通路门店!$J:$J,"荣耀授权专卖店")</f>
        <v>0</v>
      </c>
      <c r="BD231" s="99">
        <f>SUMIFS(通讯通路门店!$Z:$Z,通讯通路门店!$S:$S,$G231,通讯通路门店!$J:$J,"VIVO体验店")</f>
        <v>0</v>
      </c>
      <c r="BE231" s="99">
        <f>SUMIFS(通讯通路门店!$AB:$AB,通讯通路门店!$S:$S,$G231,通讯通路门店!$J:$J,"OPPO体验店")</f>
        <v>0</v>
      </c>
      <c r="BF231" s="99">
        <f>SUMIFS(通讯通路门店!$X:$X,通讯通路门店!$S:$S,$G231,通讯通路门店!$J:$J,"华为授权体验店")+SUMIFS(通讯通路门店!$AA:$AA,通讯通路门店!$S:$S,$G231,通讯通路门店!$J:$J,"华为堡垒店")</f>
        <v>0</v>
      </c>
      <c r="BG231" s="99">
        <f>SUMIFS(通讯通路门店!$Y:$Y,通讯通路门店!$S:$S,$G231,通讯通路门店!$J:$J,"小米体验店")</f>
        <v>0</v>
      </c>
      <c r="BH231" s="99">
        <f>SUMIFS(通讯通路门店!$AA:$AA,通讯通路门店!$S:$S,$G231,通讯通路门店!$J:$J,"苹果体验店")</f>
        <v>0</v>
      </c>
      <c r="BI231" s="99">
        <f>SUMIFS(通讯通路门店!$K:$K,通讯通路门店!$S:$S,$G231,通讯通路门店!$J:$J,"其他品牌专卖店")</f>
        <v>0</v>
      </c>
      <c r="BJ231" s="99">
        <f>SUMIFS(通讯通路门店!$AC:$AC,通讯通路门店!$S:$S,$G231)</f>
        <v>0</v>
      </c>
      <c r="BK231" s="99">
        <f>SUMIFS(通讯通路门店!$AD:$AD,通讯通路门店!$S:$S,$G231)</f>
        <v>0</v>
      </c>
      <c r="BL231" s="99">
        <f>SUMIFS(通讯通路门店!$AE:$AE,通讯通路门店!$S:$S,$G231)</f>
        <v>0</v>
      </c>
      <c r="BM231" s="99">
        <f>SUMIFS(通讯通路门店!$AF:$AF,通讯通路门店!$S:$S,$G231)</f>
        <v>0</v>
      </c>
      <c r="BN231" s="99">
        <f>SUMIFS(通讯通路门店!$AG:$AG,通讯通路门店!$S:$S,$G231)</f>
        <v>0</v>
      </c>
      <c r="BO231" s="99">
        <f>SUMIFS(通讯通路门店!$AH:$AH,通讯通路门店!$S:$S,$G231)</f>
        <v>0</v>
      </c>
      <c r="BP231" s="99">
        <f>SUMIFS(通讯通路门店!$AI:$AI,通讯通路门店!$S:$S,$G231)</f>
        <v>0</v>
      </c>
      <c r="BQ231" s="83"/>
    </row>
    <row r="232" spans="1:69">
      <c r="A232" s="99" t="str">
        <f>IFERROR(_xlfn.XLOOKUP($G232,通讯通路门店!$S$4:$S$993933,通讯通路门店!$A$4:$A$993933,0,0),"")</f>
        <v/>
      </c>
      <c r="B232" s="99" t="str">
        <f>IFERROR(_xlfn.XLOOKUP($G232,通讯通路门店!$S$4:$S$993933,通讯通路门店!$B$4:$B$993933,0,0),"")</f>
        <v/>
      </c>
      <c r="C232" s="99" t="str">
        <f>IFERROR(_xlfn.XLOOKUP($G232,通讯通路门店!$S$4:$S$993933,通讯通路门店!$C$4:$C$993933,0,0),"")</f>
        <v/>
      </c>
      <c r="D232" s="99" t="str">
        <f>IFERROR(_xlfn.XLOOKUP($G232,通讯通路门店!$S$4:$S$993933,通讯通路门店!$D$4:$D$993933,0,0),"")</f>
        <v/>
      </c>
      <c r="E232" s="83"/>
      <c r="F232" s="83"/>
      <c r="G232" s="101" t="e">
        <v>#N/A</v>
      </c>
      <c r="H232" s="102" t="str">
        <f>IFERROR(_xlfn.XLOOKUP($G232,通讯通路门店!$S$4:$S$993933,通讯通路门店!$R$4:$R$993933,0,0),"")</f>
        <v/>
      </c>
      <c r="I232" s="83"/>
      <c r="J232" s="83"/>
      <c r="K232" s="83"/>
      <c r="L232" s="83"/>
      <c r="M232" s="83"/>
      <c r="N232" s="83"/>
      <c r="O232" s="83"/>
      <c r="P232" s="83"/>
      <c r="Q232" s="83"/>
      <c r="R232" s="83"/>
      <c r="S232" s="83"/>
      <c r="T232" s="83"/>
      <c r="U232" s="99">
        <f>COUNTIF(通讯通路门店!$S:$S,$G232)</f>
        <v>0</v>
      </c>
      <c r="V232" s="99">
        <f>COUNTIFS(通讯通路门店!$S:$S,$G232,通讯通路门店!$J:$J,"综合卖场")</f>
        <v>0</v>
      </c>
      <c r="W232" s="99">
        <f>SUMIFS(通讯通路门店!$AJ:$AJ,通讯通路门店!$S:$S,通讯客户沙盘!$G232)</f>
        <v>0</v>
      </c>
      <c r="X232" s="99">
        <f t="shared" si="15"/>
        <v>0</v>
      </c>
      <c r="Y232" s="99">
        <f>COUNTIFS(通讯通路门店!$S:$S,$G232,通讯通路门店!$J:$J,"荣耀体验店")+COUNTIFS(通讯通路门店!$S:$S,$G232,通讯通路门店!$J:$J,"荣耀授权专卖店")</f>
        <v>0</v>
      </c>
      <c r="Z232" s="99">
        <f>COUNTIFS(通讯通路门店!$S:$S,$G232,通讯通路门店!$J:$J,"VIVO体验店")</f>
        <v>0</v>
      </c>
      <c r="AA232" s="99">
        <f>COUNTIFS(通讯通路门店!$S:$S,$G232,通讯通路门店!$J:$J,"OPPO体验店")</f>
        <v>0</v>
      </c>
      <c r="AB232" s="99">
        <f>COUNTIFS(通讯通路门店!$S:$S,$G232,通讯通路门店!$J:$J,"华为授权体验店")+COUNTIFS(通讯通路门店!$S:$S,$G232,通讯通路门店!$J:$J,"华为堡垒店")</f>
        <v>0</v>
      </c>
      <c r="AC232" s="99">
        <f>COUNTIFS(通讯通路门店!$S:$S,$G232,通讯通路门店!$J:$J,"小米体验店")</f>
        <v>0</v>
      </c>
      <c r="AD232" s="99">
        <f>COUNTIFS(通讯通路门店!$S:$S,$G232,通讯通路门店!$J:$J,"苹果体验店")</f>
        <v>0</v>
      </c>
      <c r="AE232" s="99">
        <f>COUNTIFS(通讯通路门店!$S:$S,$G232,通讯通路门店!$J:$J,"其他品牌专卖店")</f>
        <v>0</v>
      </c>
      <c r="AF232" s="99">
        <f>SUMIFS(通讯通路门店!$BI:$BI,通讯通路门店!$S:$S,$G232)</f>
        <v>0</v>
      </c>
      <c r="AG232" s="99">
        <f>SUMIFS(通讯通路门店!$BH:$BH,通讯通路门店!$S:$S,$G232)</f>
        <v>0</v>
      </c>
      <c r="AH232" s="99">
        <f t="shared" si="16"/>
        <v>0</v>
      </c>
      <c r="AI232" s="99">
        <f>SUMIFS(通讯通路门店!$BB:$BB,通讯通路门店!$S:$S,$G232)</f>
        <v>0</v>
      </c>
      <c r="AJ232" s="99">
        <f>SUMIFS(通讯通路门店!$BE:$BE,通讯通路门店!$S:$S,$G232)</f>
        <v>0</v>
      </c>
      <c r="AK232" s="99">
        <f>SUMIFS(通讯通路门店!$BG:$BG,通讯通路门店!$S:$S,$G232)</f>
        <v>0</v>
      </c>
      <c r="AL232" s="99">
        <f>SUMIFS(通讯通路门店!$BC:$BC,通讯通路门店!$S:$S,$G232)</f>
        <v>0</v>
      </c>
      <c r="AM232" s="99">
        <f>SUMIFS(通讯通路门店!$BD:$BD,通讯通路门店!$S:$S,$G232)</f>
        <v>0</v>
      </c>
      <c r="AN232" s="99">
        <f>SUMIFS(通讯通路门店!$BF:$BF,通讯通路门店!$S:$S,$G232)</f>
        <v>0</v>
      </c>
      <c r="AO232" s="99">
        <f t="shared" si="17"/>
        <v>0</v>
      </c>
      <c r="AP232" s="99">
        <f>SUMIFS(通讯通路门店!$K:$K,通讯通路门店!$S:$S,$G232)</f>
        <v>0</v>
      </c>
      <c r="AQ232" s="83"/>
      <c r="AR232" s="99">
        <f>SUMIFS(通讯通路门店!$T:$T,通讯通路门店!$S:$S,$G232)</f>
        <v>0</v>
      </c>
      <c r="AS232" s="99">
        <f>SUMIFS(通讯通路门店!$U:$U,通讯通路门店!$S:$S,$G232)</f>
        <v>0</v>
      </c>
      <c r="AT232" s="99">
        <f>SUMIFS(通讯通路门店!$V:$V,通讯通路门店!$S:$S,$G232)</f>
        <v>0</v>
      </c>
      <c r="AU232" s="99">
        <f>SUMIFS(通讯通路门店!$W:$W,通讯通路门店!$S:$S,$G232)</f>
        <v>0</v>
      </c>
      <c r="AV232" s="99">
        <f>SUMIFS(通讯通路门店!$Z:$Z,通讯通路门店!$S:$S,$G232)</f>
        <v>0</v>
      </c>
      <c r="AW232" s="99">
        <f>SUMIFS(通讯通路门店!$AB:$AB,通讯通路门店!$S:$S,$G232)</f>
        <v>0</v>
      </c>
      <c r="AX232" s="99">
        <f>SUMIFS(通讯通路门店!$X:$X,通讯通路门店!$S:$S,$G232)</f>
        <v>0</v>
      </c>
      <c r="AY232" s="99">
        <f>SUMIFS(通讯通路门店!$Y:$Y,通讯通路门店!$S:$S,$G232)</f>
        <v>0</v>
      </c>
      <c r="AZ232" s="99">
        <f>SUMIFS(通讯通路门店!$AA:$AA,通讯通路门店!$S:$S,$G232)</f>
        <v>0</v>
      </c>
      <c r="BA232" s="99">
        <f t="shared" si="18"/>
        <v>0</v>
      </c>
      <c r="BB232" s="99">
        <f t="shared" si="19"/>
        <v>0</v>
      </c>
      <c r="BC232" s="99">
        <f>SUMIFS(通讯通路门店!$W:$W,通讯通路门店!$S:$S,$G232,通讯通路门店!$J:$J,"荣耀体验店")+SUMIFS(通讯通路门店!$W:$W,通讯通路门店!$S:$S,$G232,通讯通路门店!$J:$J,"荣耀授权专卖店")</f>
        <v>0</v>
      </c>
      <c r="BD232" s="99">
        <f>SUMIFS(通讯通路门店!$Z:$Z,通讯通路门店!$S:$S,$G232,通讯通路门店!$J:$J,"VIVO体验店")</f>
        <v>0</v>
      </c>
      <c r="BE232" s="99">
        <f>SUMIFS(通讯通路门店!$AB:$AB,通讯通路门店!$S:$S,$G232,通讯通路门店!$J:$J,"OPPO体验店")</f>
        <v>0</v>
      </c>
      <c r="BF232" s="99">
        <f>SUMIFS(通讯通路门店!$X:$X,通讯通路门店!$S:$S,$G232,通讯通路门店!$J:$J,"华为授权体验店")+SUMIFS(通讯通路门店!$AA:$AA,通讯通路门店!$S:$S,$G232,通讯通路门店!$J:$J,"华为堡垒店")</f>
        <v>0</v>
      </c>
      <c r="BG232" s="99">
        <f>SUMIFS(通讯通路门店!$Y:$Y,通讯通路门店!$S:$S,$G232,通讯通路门店!$J:$J,"小米体验店")</f>
        <v>0</v>
      </c>
      <c r="BH232" s="99">
        <f>SUMIFS(通讯通路门店!$AA:$AA,通讯通路门店!$S:$S,$G232,通讯通路门店!$J:$J,"苹果体验店")</f>
        <v>0</v>
      </c>
      <c r="BI232" s="99">
        <f>SUMIFS(通讯通路门店!$K:$K,通讯通路门店!$S:$S,$G232,通讯通路门店!$J:$J,"其他品牌专卖店")</f>
        <v>0</v>
      </c>
      <c r="BJ232" s="99">
        <f>SUMIFS(通讯通路门店!$AC:$AC,通讯通路门店!$S:$S,$G232)</f>
        <v>0</v>
      </c>
      <c r="BK232" s="99">
        <f>SUMIFS(通讯通路门店!$AD:$AD,通讯通路门店!$S:$S,$G232)</f>
        <v>0</v>
      </c>
      <c r="BL232" s="99">
        <f>SUMIFS(通讯通路门店!$AE:$AE,通讯通路门店!$S:$S,$G232)</f>
        <v>0</v>
      </c>
      <c r="BM232" s="99">
        <f>SUMIFS(通讯通路门店!$AF:$AF,通讯通路门店!$S:$S,$G232)</f>
        <v>0</v>
      </c>
      <c r="BN232" s="99">
        <f>SUMIFS(通讯通路门店!$AG:$AG,通讯通路门店!$S:$S,$G232)</f>
        <v>0</v>
      </c>
      <c r="BO232" s="99">
        <f>SUMIFS(通讯通路门店!$AH:$AH,通讯通路门店!$S:$S,$G232)</f>
        <v>0</v>
      </c>
      <c r="BP232" s="99">
        <f>SUMIFS(通讯通路门店!$AI:$AI,通讯通路门店!$S:$S,$G232)</f>
        <v>0</v>
      </c>
      <c r="BQ232" s="83"/>
    </row>
    <row r="233" spans="1:69">
      <c r="A233" s="99" t="str">
        <f>IFERROR(_xlfn.XLOOKUP($G233,通讯通路门店!$S$4:$S$993933,通讯通路门店!$A$4:$A$993933,0,0),"")</f>
        <v/>
      </c>
      <c r="B233" s="99" t="str">
        <f>IFERROR(_xlfn.XLOOKUP($G233,通讯通路门店!$S$4:$S$993933,通讯通路门店!$B$4:$B$993933,0,0),"")</f>
        <v/>
      </c>
      <c r="C233" s="99" t="str">
        <f>IFERROR(_xlfn.XLOOKUP($G233,通讯通路门店!$S$4:$S$993933,通讯通路门店!$C$4:$C$993933,0,0),"")</f>
        <v/>
      </c>
      <c r="D233" s="99" t="str">
        <f>IFERROR(_xlfn.XLOOKUP($G233,通讯通路门店!$S$4:$S$993933,通讯通路门店!$D$4:$D$993933,0,0),"")</f>
        <v/>
      </c>
      <c r="E233" s="83"/>
      <c r="F233" s="83"/>
      <c r="G233" s="101" t="e">
        <v>#N/A</v>
      </c>
      <c r="H233" s="102" t="str">
        <f>IFERROR(_xlfn.XLOOKUP($G233,通讯通路门店!$S$4:$S$993933,通讯通路门店!$R$4:$R$993933,0,0),"")</f>
        <v/>
      </c>
      <c r="I233" s="83"/>
      <c r="J233" s="83"/>
      <c r="K233" s="83"/>
      <c r="L233" s="83"/>
      <c r="M233" s="83"/>
      <c r="N233" s="83"/>
      <c r="O233" s="83"/>
      <c r="P233" s="83"/>
      <c r="Q233" s="83"/>
      <c r="R233" s="83"/>
      <c r="S233" s="83"/>
      <c r="T233" s="83"/>
      <c r="U233" s="99">
        <f>COUNTIF(通讯通路门店!$S:$S,$G233)</f>
        <v>0</v>
      </c>
      <c r="V233" s="99">
        <f>COUNTIFS(通讯通路门店!$S:$S,$G233,通讯通路门店!$J:$J,"综合卖场")</f>
        <v>0</v>
      </c>
      <c r="W233" s="99">
        <f>SUMIFS(通讯通路门店!$AJ:$AJ,通讯通路门店!$S:$S,通讯客户沙盘!$G233)</f>
        <v>0</v>
      </c>
      <c r="X233" s="99">
        <f t="shared" si="15"/>
        <v>0</v>
      </c>
      <c r="Y233" s="99">
        <f>COUNTIFS(通讯通路门店!$S:$S,$G233,通讯通路门店!$J:$J,"荣耀体验店")+COUNTIFS(通讯通路门店!$S:$S,$G233,通讯通路门店!$J:$J,"荣耀授权专卖店")</f>
        <v>0</v>
      </c>
      <c r="Z233" s="99">
        <f>COUNTIFS(通讯通路门店!$S:$S,$G233,通讯通路门店!$J:$J,"VIVO体验店")</f>
        <v>0</v>
      </c>
      <c r="AA233" s="99">
        <f>COUNTIFS(通讯通路门店!$S:$S,$G233,通讯通路门店!$J:$J,"OPPO体验店")</f>
        <v>0</v>
      </c>
      <c r="AB233" s="99">
        <f>COUNTIFS(通讯通路门店!$S:$S,$G233,通讯通路门店!$J:$J,"华为授权体验店")+COUNTIFS(通讯通路门店!$S:$S,$G233,通讯通路门店!$J:$J,"华为堡垒店")</f>
        <v>0</v>
      </c>
      <c r="AC233" s="99">
        <f>COUNTIFS(通讯通路门店!$S:$S,$G233,通讯通路门店!$J:$J,"小米体验店")</f>
        <v>0</v>
      </c>
      <c r="AD233" s="99">
        <f>COUNTIFS(通讯通路门店!$S:$S,$G233,通讯通路门店!$J:$J,"苹果体验店")</f>
        <v>0</v>
      </c>
      <c r="AE233" s="99">
        <f>COUNTIFS(通讯通路门店!$S:$S,$G233,通讯通路门店!$J:$J,"其他品牌专卖店")</f>
        <v>0</v>
      </c>
      <c r="AF233" s="99">
        <f>SUMIFS(通讯通路门店!$BI:$BI,通讯通路门店!$S:$S,$G233)</f>
        <v>0</v>
      </c>
      <c r="AG233" s="99">
        <f>SUMIFS(通讯通路门店!$BH:$BH,通讯通路门店!$S:$S,$G233)</f>
        <v>0</v>
      </c>
      <c r="AH233" s="99">
        <f t="shared" si="16"/>
        <v>0</v>
      </c>
      <c r="AI233" s="99">
        <f>SUMIFS(通讯通路门店!$BB:$BB,通讯通路门店!$S:$S,$G233)</f>
        <v>0</v>
      </c>
      <c r="AJ233" s="99">
        <f>SUMIFS(通讯通路门店!$BE:$BE,通讯通路门店!$S:$S,$G233)</f>
        <v>0</v>
      </c>
      <c r="AK233" s="99">
        <f>SUMIFS(通讯通路门店!$BG:$BG,通讯通路门店!$S:$S,$G233)</f>
        <v>0</v>
      </c>
      <c r="AL233" s="99">
        <f>SUMIFS(通讯通路门店!$BC:$BC,通讯通路门店!$S:$S,$G233)</f>
        <v>0</v>
      </c>
      <c r="AM233" s="99">
        <f>SUMIFS(通讯通路门店!$BD:$BD,通讯通路门店!$S:$S,$G233)</f>
        <v>0</v>
      </c>
      <c r="AN233" s="99">
        <f>SUMIFS(通讯通路门店!$BF:$BF,通讯通路门店!$S:$S,$G233)</f>
        <v>0</v>
      </c>
      <c r="AO233" s="99">
        <f t="shared" si="17"/>
        <v>0</v>
      </c>
      <c r="AP233" s="99">
        <f>SUMIFS(通讯通路门店!$K:$K,通讯通路门店!$S:$S,$G233)</f>
        <v>0</v>
      </c>
      <c r="AQ233" s="83"/>
      <c r="AR233" s="99">
        <f>SUMIFS(通讯通路门店!$T:$T,通讯通路门店!$S:$S,$G233)</f>
        <v>0</v>
      </c>
      <c r="AS233" s="99">
        <f>SUMIFS(通讯通路门店!$U:$U,通讯通路门店!$S:$S,$G233)</f>
        <v>0</v>
      </c>
      <c r="AT233" s="99">
        <f>SUMIFS(通讯通路门店!$V:$V,通讯通路门店!$S:$S,$G233)</f>
        <v>0</v>
      </c>
      <c r="AU233" s="99">
        <f>SUMIFS(通讯通路门店!$W:$W,通讯通路门店!$S:$S,$G233)</f>
        <v>0</v>
      </c>
      <c r="AV233" s="99">
        <f>SUMIFS(通讯通路门店!$Z:$Z,通讯通路门店!$S:$S,$G233)</f>
        <v>0</v>
      </c>
      <c r="AW233" s="99">
        <f>SUMIFS(通讯通路门店!$AB:$AB,通讯通路门店!$S:$S,$G233)</f>
        <v>0</v>
      </c>
      <c r="AX233" s="99">
        <f>SUMIFS(通讯通路门店!$X:$X,通讯通路门店!$S:$S,$G233)</f>
        <v>0</v>
      </c>
      <c r="AY233" s="99">
        <f>SUMIFS(通讯通路门店!$Y:$Y,通讯通路门店!$S:$S,$G233)</f>
        <v>0</v>
      </c>
      <c r="AZ233" s="99">
        <f>SUMIFS(通讯通路门店!$AA:$AA,通讯通路门店!$S:$S,$G233)</f>
        <v>0</v>
      </c>
      <c r="BA233" s="99">
        <f t="shared" si="18"/>
        <v>0</v>
      </c>
      <c r="BB233" s="99">
        <f t="shared" si="19"/>
        <v>0</v>
      </c>
      <c r="BC233" s="99">
        <f>SUMIFS(通讯通路门店!$W:$W,通讯通路门店!$S:$S,$G233,通讯通路门店!$J:$J,"荣耀体验店")+SUMIFS(通讯通路门店!$W:$W,通讯通路门店!$S:$S,$G233,通讯通路门店!$J:$J,"荣耀授权专卖店")</f>
        <v>0</v>
      </c>
      <c r="BD233" s="99">
        <f>SUMIFS(通讯通路门店!$Z:$Z,通讯通路门店!$S:$S,$G233,通讯通路门店!$J:$J,"VIVO体验店")</f>
        <v>0</v>
      </c>
      <c r="BE233" s="99">
        <f>SUMIFS(通讯通路门店!$AB:$AB,通讯通路门店!$S:$S,$G233,通讯通路门店!$J:$J,"OPPO体验店")</f>
        <v>0</v>
      </c>
      <c r="BF233" s="99">
        <f>SUMIFS(通讯通路门店!$X:$X,通讯通路门店!$S:$S,$G233,通讯通路门店!$J:$J,"华为授权体验店")+SUMIFS(通讯通路门店!$AA:$AA,通讯通路门店!$S:$S,$G233,通讯通路门店!$J:$J,"华为堡垒店")</f>
        <v>0</v>
      </c>
      <c r="BG233" s="99">
        <f>SUMIFS(通讯通路门店!$Y:$Y,通讯通路门店!$S:$S,$G233,通讯通路门店!$J:$J,"小米体验店")</f>
        <v>0</v>
      </c>
      <c r="BH233" s="99">
        <f>SUMIFS(通讯通路门店!$AA:$AA,通讯通路门店!$S:$S,$G233,通讯通路门店!$J:$J,"苹果体验店")</f>
        <v>0</v>
      </c>
      <c r="BI233" s="99">
        <f>SUMIFS(通讯通路门店!$K:$K,通讯通路门店!$S:$S,$G233,通讯通路门店!$J:$J,"其他品牌专卖店")</f>
        <v>0</v>
      </c>
      <c r="BJ233" s="99">
        <f>SUMIFS(通讯通路门店!$AC:$AC,通讯通路门店!$S:$S,$G233)</f>
        <v>0</v>
      </c>
      <c r="BK233" s="99">
        <f>SUMIFS(通讯通路门店!$AD:$AD,通讯通路门店!$S:$S,$G233)</f>
        <v>0</v>
      </c>
      <c r="BL233" s="99">
        <f>SUMIFS(通讯通路门店!$AE:$AE,通讯通路门店!$S:$S,$G233)</f>
        <v>0</v>
      </c>
      <c r="BM233" s="99">
        <f>SUMIFS(通讯通路门店!$AF:$AF,通讯通路门店!$S:$S,$G233)</f>
        <v>0</v>
      </c>
      <c r="BN233" s="99">
        <f>SUMIFS(通讯通路门店!$AG:$AG,通讯通路门店!$S:$S,$G233)</f>
        <v>0</v>
      </c>
      <c r="BO233" s="99">
        <f>SUMIFS(通讯通路门店!$AH:$AH,通讯通路门店!$S:$S,$G233)</f>
        <v>0</v>
      </c>
      <c r="BP233" s="99">
        <f>SUMIFS(通讯通路门店!$AI:$AI,通讯通路门店!$S:$S,$G233)</f>
        <v>0</v>
      </c>
      <c r="BQ233" s="83"/>
    </row>
    <row r="234" spans="1:69">
      <c r="A234" s="99" t="str">
        <f>IFERROR(_xlfn.XLOOKUP($G234,通讯通路门店!$S$4:$S$993933,通讯通路门店!$A$4:$A$993933,0,0),"")</f>
        <v/>
      </c>
      <c r="B234" s="99" t="str">
        <f>IFERROR(_xlfn.XLOOKUP($G234,通讯通路门店!$S$4:$S$993933,通讯通路门店!$B$4:$B$993933,0,0),"")</f>
        <v/>
      </c>
      <c r="C234" s="99" t="str">
        <f>IFERROR(_xlfn.XLOOKUP($G234,通讯通路门店!$S$4:$S$993933,通讯通路门店!$C$4:$C$993933,0,0),"")</f>
        <v/>
      </c>
      <c r="D234" s="99" t="str">
        <f>IFERROR(_xlfn.XLOOKUP($G234,通讯通路门店!$S$4:$S$993933,通讯通路门店!$D$4:$D$993933,0,0),"")</f>
        <v/>
      </c>
      <c r="E234" s="83"/>
      <c r="F234" s="83"/>
      <c r="G234" s="101" t="e">
        <v>#N/A</v>
      </c>
      <c r="H234" s="102" t="str">
        <f>IFERROR(_xlfn.XLOOKUP($G234,通讯通路门店!$S$4:$S$993933,通讯通路门店!$R$4:$R$993933,0,0),"")</f>
        <v/>
      </c>
      <c r="I234" s="83"/>
      <c r="J234" s="83"/>
      <c r="K234" s="83"/>
      <c r="L234" s="83"/>
      <c r="M234" s="83"/>
      <c r="N234" s="83"/>
      <c r="O234" s="83"/>
      <c r="P234" s="83"/>
      <c r="Q234" s="83"/>
      <c r="R234" s="83"/>
      <c r="S234" s="83"/>
      <c r="T234" s="83"/>
      <c r="U234" s="99">
        <f>COUNTIF(通讯通路门店!$S:$S,$G234)</f>
        <v>0</v>
      </c>
      <c r="V234" s="99">
        <f>COUNTIFS(通讯通路门店!$S:$S,$G234,通讯通路门店!$J:$J,"综合卖场")</f>
        <v>0</v>
      </c>
      <c r="W234" s="99">
        <f>SUMIFS(通讯通路门店!$AJ:$AJ,通讯通路门店!$S:$S,通讯客户沙盘!$G234)</f>
        <v>0</v>
      </c>
      <c r="X234" s="99">
        <f t="shared" si="15"/>
        <v>0</v>
      </c>
      <c r="Y234" s="99">
        <f>COUNTIFS(通讯通路门店!$S:$S,$G234,通讯通路门店!$J:$J,"荣耀体验店")+COUNTIFS(通讯通路门店!$S:$S,$G234,通讯通路门店!$J:$J,"荣耀授权专卖店")</f>
        <v>0</v>
      </c>
      <c r="Z234" s="99">
        <f>COUNTIFS(通讯通路门店!$S:$S,$G234,通讯通路门店!$J:$J,"VIVO体验店")</f>
        <v>0</v>
      </c>
      <c r="AA234" s="99">
        <f>COUNTIFS(通讯通路门店!$S:$S,$G234,通讯通路门店!$J:$J,"OPPO体验店")</f>
        <v>0</v>
      </c>
      <c r="AB234" s="99">
        <f>COUNTIFS(通讯通路门店!$S:$S,$G234,通讯通路门店!$J:$J,"华为授权体验店")+COUNTIFS(通讯通路门店!$S:$S,$G234,通讯通路门店!$J:$J,"华为堡垒店")</f>
        <v>0</v>
      </c>
      <c r="AC234" s="99">
        <f>COUNTIFS(通讯通路门店!$S:$S,$G234,通讯通路门店!$J:$J,"小米体验店")</f>
        <v>0</v>
      </c>
      <c r="AD234" s="99">
        <f>COUNTIFS(通讯通路门店!$S:$S,$G234,通讯通路门店!$J:$J,"苹果体验店")</f>
        <v>0</v>
      </c>
      <c r="AE234" s="99">
        <f>COUNTIFS(通讯通路门店!$S:$S,$G234,通讯通路门店!$J:$J,"其他品牌专卖店")</f>
        <v>0</v>
      </c>
      <c r="AF234" s="99">
        <f>SUMIFS(通讯通路门店!$BI:$BI,通讯通路门店!$S:$S,$G234)</f>
        <v>0</v>
      </c>
      <c r="AG234" s="99">
        <f>SUMIFS(通讯通路门店!$BH:$BH,通讯通路门店!$S:$S,$G234)</f>
        <v>0</v>
      </c>
      <c r="AH234" s="99">
        <f t="shared" si="16"/>
        <v>0</v>
      </c>
      <c r="AI234" s="99">
        <f>SUMIFS(通讯通路门店!$BB:$BB,通讯通路门店!$S:$S,$G234)</f>
        <v>0</v>
      </c>
      <c r="AJ234" s="99">
        <f>SUMIFS(通讯通路门店!$BE:$BE,通讯通路门店!$S:$S,$G234)</f>
        <v>0</v>
      </c>
      <c r="AK234" s="99">
        <f>SUMIFS(通讯通路门店!$BG:$BG,通讯通路门店!$S:$S,$G234)</f>
        <v>0</v>
      </c>
      <c r="AL234" s="99">
        <f>SUMIFS(通讯通路门店!$BC:$BC,通讯通路门店!$S:$S,$G234)</f>
        <v>0</v>
      </c>
      <c r="AM234" s="99">
        <f>SUMIFS(通讯通路门店!$BD:$BD,通讯通路门店!$S:$S,$G234)</f>
        <v>0</v>
      </c>
      <c r="AN234" s="99">
        <f>SUMIFS(通讯通路门店!$BF:$BF,通讯通路门店!$S:$S,$G234)</f>
        <v>0</v>
      </c>
      <c r="AO234" s="99">
        <f t="shared" si="17"/>
        <v>0</v>
      </c>
      <c r="AP234" s="99">
        <f>SUMIFS(通讯通路门店!$K:$K,通讯通路门店!$S:$S,$G234)</f>
        <v>0</v>
      </c>
      <c r="AQ234" s="83"/>
      <c r="AR234" s="99">
        <f>SUMIFS(通讯通路门店!$T:$T,通讯通路门店!$S:$S,$G234)</f>
        <v>0</v>
      </c>
      <c r="AS234" s="99">
        <f>SUMIFS(通讯通路门店!$U:$U,通讯通路门店!$S:$S,$G234)</f>
        <v>0</v>
      </c>
      <c r="AT234" s="99">
        <f>SUMIFS(通讯通路门店!$V:$V,通讯通路门店!$S:$S,$G234)</f>
        <v>0</v>
      </c>
      <c r="AU234" s="99">
        <f>SUMIFS(通讯通路门店!$W:$W,通讯通路门店!$S:$S,$G234)</f>
        <v>0</v>
      </c>
      <c r="AV234" s="99">
        <f>SUMIFS(通讯通路门店!$Z:$Z,通讯通路门店!$S:$S,$G234)</f>
        <v>0</v>
      </c>
      <c r="AW234" s="99">
        <f>SUMIFS(通讯通路门店!$AB:$AB,通讯通路门店!$S:$S,$G234)</f>
        <v>0</v>
      </c>
      <c r="AX234" s="99">
        <f>SUMIFS(通讯通路门店!$X:$X,通讯通路门店!$S:$S,$G234)</f>
        <v>0</v>
      </c>
      <c r="AY234" s="99">
        <f>SUMIFS(通讯通路门店!$Y:$Y,通讯通路门店!$S:$S,$G234)</f>
        <v>0</v>
      </c>
      <c r="AZ234" s="99">
        <f>SUMIFS(通讯通路门店!$AA:$AA,通讯通路门店!$S:$S,$G234)</f>
        <v>0</v>
      </c>
      <c r="BA234" s="99">
        <f t="shared" si="18"/>
        <v>0</v>
      </c>
      <c r="BB234" s="99">
        <f t="shared" si="19"/>
        <v>0</v>
      </c>
      <c r="BC234" s="99">
        <f>SUMIFS(通讯通路门店!$W:$W,通讯通路门店!$S:$S,$G234,通讯通路门店!$J:$J,"荣耀体验店")+SUMIFS(通讯通路门店!$W:$W,通讯通路门店!$S:$S,$G234,通讯通路门店!$J:$J,"荣耀授权专卖店")</f>
        <v>0</v>
      </c>
      <c r="BD234" s="99">
        <f>SUMIFS(通讯通路门店!$Z:$Z,通讯通路门店!$S:$S,$G234,通讯通路门店!$J:$J,"VIVO体验店")</f>
        <v>0</v>
      </c>
      <c r="BE234" s="99">
        <f>SUMIFS(通讯通路门店!$AB:$AB,通讯通路门店!$S:$S,$G234,通讯通路门店!$J:$J,"OPPO体验店")</f>
        <v>0</v>
      </c>
      <c r="BF234" s="99">
        <f>SUMIFS(通讯通路门店!$X:$X,通讯通路门店!$S:$S,$G234,通讯通路门店!$J:$J,"华为授权体验店")+SUMIFS(通讯通路门店!$AA:$AA,通讯通路门店!$S:$S,$G234,通讯通路门店!$J:$J,"华为堡垒店")</f>
        <v>0</v>
      </c>
      <c r="BG234" s="99">
        <f>SUMIFS(通讯通路门店!$Y:$Y,通讯通路门店!$S:$S,$G234,通讯通路门店!$J:$J,"小米体验店")</f>
        <v>0</v>
      </c>
      <c r="BH234" s="99">
        <f>SUMIFS(通讯通路门店!$AA:$AA,通讯通路门店!$S:$S,$G234,通讯通路门店!$J:$J,"苹果体验店")</f>
        <v>0</v>
      </c>
      <c r="BI234" s="99">
        <f>SUMIFS(通讯通路门店!$K:$K,通讯通路门店!$S:$S,$G234,通讯通路门店!$J:$J,"其他品牌专卖店")</f>
        <v>0</v>
      </c>
      <c r="BJ234" s="99">
        <f>SUMIFS(通讯通路门店!$AC:$AC,通讯通路门店!$S:$S,$G234)</f>
        <v>0</v>
      </c>
      <c r="BK234" s="99">
        <f>SUMIFS(通讯通路门店!$AD:$AD,通讯通路门店!$S:$S,$G234)</f>
        <v>0</v>
      </c>
      <c r="BL234" s="99">
        <f>SUMIFS(通讯通路门店!$AE:$AE,通讯通路门店!$S:$S,$G234)</f>
        <v>0</v>
      </c>
      <c r="BM234" s="99">
        <f>SUMIFS(通讯通路门店!$AF:$AF,通讯通路门店!$S:$S,$G234)</f>
        <v>0</v>
      </c>
      <c r="BN234" s="99">
        <f>SUMIFS(通讯通路门店!$AG:$AG,通讯通路门店!$S:$S,$G234)</f>
        <v>0</v>
      </c>
      <c r="BO234" s="99">
        <f>SUMIFS(通讯通路门店!$AH:$AH,通讯通路门店!$S:$S,$G234)</f>
        <v>0</v>
      </c>
      <c r="BP234" s="99">
        <f>SUMIFS(通讯通路门店!$AI:$AI,通讯通路门店!$S:$S,$G234)</f>
        <v>0</v>
      </c>
      <c r="BQ234" s="83"/>
    </row>
    <row r="235" spans="1:69">
      <c r="A235" s="99" t="str">
        <f>IFERROR(_xlfn.XLOOKUP($G235,通讯通路门店!$S$4:$S$993933,通讯通路门店!$A$4:$A$993933,0,0),"")</f>
        <v/>
      </c>
      <c r="B235" s="99" t="str">
        <f>IFERROR(_xlfn.XLOOKUP($G235,通讯通路门店!$S$4:$S$993933,通讯通路门店!$B$4:$B$993933,0,0),"")</f>
        <v/>
      </c>
      <c r="C235" s="99" t="str">
        <f>IFERROR(_xlfn.XLOOKUP($G235,通讯通路门店!$S$4:$S$993933,通讯通路门店!$C$4:$C$993933,0,0),"")</f>
        <v/>
      </c>
      <c r="D235" s="99" t="str">
        <f>IFERROR(_xlfn.XLOOKUP($G235,通讯通路门店!$S$4:$S$993933,通讯通路门店!$D$4:$D$993933,0,0),"")</f>
        <v/>
      </c>
      <c r="E235" s="83"/>
      <c r="F235" s="83"/>
      <c r="G235" s="101" t="e">
        <v>#N/A</v>
      </c>
      <c r="H235" s="102" t="str">
        <f>IFERROR(_xlfn.XLOOKUP($G235,通讯通路门店!$S$4:$S$993933,通讯通路门店!$R$4:$R$993933,0,0),"")</f>
        <v/>
      </c>
      <c r="I235" s="83"/>
      <c r="J235" s="83"/>
      <c r="K235" s="83"/>
      <c r="L235" s="83"/>
      <c r="M235" s="83"/>
      <c r="N235" s="83"/>
      <c r="O235" s="83"/>
      <c r="P235" s="83"/>
      <c r="Q235" s="83"/>
      <c r="R235" s="83"/>
      <c r="S235" s="83"/>
      <c r="T235" s="83"/>
      <c r="U235" s="99">
        <f>COUNTIF(通讯通路门店!$S:$S,$G235)</f>
        <v>0</v>
      </c>
      <c r="V235" s="99">
        <f>COUNTIFS(通讯通路门店!$S:$S,$G235,通讯通路门店!$J:$J,"综合卖场")</f>
        <v>0</v>
      </c>
      <c r="W235" s="99">
        <f>SUMIFS(通讯通路门店!$AJ:$AJ,通讯通路门店!$S:$S,通讯客户沙盘!$G235)</f>
        <v>0</v>
      </c>
      <c r="X235" s="99">
        <f t="shared" si="15"/>
        <v>0</v>
      </c>
      <c r="Y235" s="99">
        <f>COUNTIFS(通讯通路门店!$S:$S,$G235,通讯通路门店!$J:$J,"荣耀体验店")+COUNTIFS(通讯通路门店!$S:$S,$G235,通讯通路门店!$J:$J,"荣耀授权专卖店")</f>
        <v>0</v>
      </c>
      <c r="Z235" s="99">
        <f>COUNTIFS(通讯通路门店!$S:$S,$G235,通讯通路门店!$J:$J,"VIVO体验店")</f>
        <v>0</v>
      </c>
      <c r="AA235" s="99">
        <f>COUNTIFS(通讯通路门店!$S:$S,$G235,通讯通路门店!$J:$J,"OPPO体验店")</f>
        <v>0</v>
      </c>
      <c r="AB235" s="99">
        <f>COUNTIFS(通讯通路门店!$S:$S,$G235,通讯通路门店!$J:$J,"华为授权体验店")+COUNTIFS(通讯通路门店!$S:$S,$G235,通讯通路门店!$J:$J,"华为堡垒店")</f>
        <v>0</v>
      </c>
      <c r="AC235" s="99">
        <f>COUNTIFS(通讯通路门店!$S:$S,$G235,通讯通路门店!$J:$J,"小米体验店")</f>
        <v>0</v>
      </c>
      <c r="AD235" s="99">
        <f>COUNTIFS(通讯通路门店!$S:$S,$G235,通讯通路门店!$J:$J,"苹果体验店")</f>
        <v>0</v>
      </c>
      <c r="AE235" s="99">
        <f>COUNTIFS(通讯通路门店!$S:$S,$G235,通讯通路门店!$J:$J,"其他品牌专卖店")</f>
        <v>0</v>
      </c>
      <c r="AF235" s="99">
        <f>SUMIFS(通讯通路门店!$BI:$BI,通讯通路门店!$S:$S,$G235)</f>
        <v>0</v>
      </c>
      <c r="AG235" s="99">
        <f>SUMIFS(通讯通路门店!$BH:$BH,通讯通路门店!$S:$S,$G235)</f>
        <v>0</v>
      </c>
      <c r="AH235" s="99">
        <f t="shared" si="16"/>
        <v>0</v>
      </c>
      <c r="AI235" s="99">
        <f>SUMIFS(通讯通路门店!$BB:$BB,通讯通路门店!$S:$S,$G235)</f>
        <v>0</v>
      </c>
      <c r="AJ235" s="99">
        <f>SUMIFS(通讯通路门店!$BE:$BE,通讯通路门店!$S:$S,$G235)</f>
        <v>0</v>
      </c>
      <c r="AK235" s="99">
        <f>SUMIFS(通讯通路门店!$BG:$BG,通讯通路门店!$S:$S,$G235)</f>
        <v>0</v>
      </c>
      <c r="AL235" s="99">
        <f>SUMIFS(通讯通路门店!$BC:$BC,通讯通路门店!$S:$S,$G235)</f>
        <v>0</v>
      </c>
      <c r="AM235" s="99">
        <f>SUMIFS(通讯通路门店!$BD:$BD,通讯通路门店!$S:$S,$G235)</f>
        <v>0</v>
      </c>
      <c r="AN235" s="99">
        <f>SUMIFS(通讯通路门店!$BF:$BF,通讯通路门店!$S:$S,$G235)</f>
        <v>0</v>
      </c>
      <c r="AO235" s="99">
        <f t="shared" si="17"/>
        <v>0</v>
      </c>
      <c r="AP235" s="99">
        <f>SUMIFS(通讯通路门店!$K:$K,通讯通路门店!$S:$S,$G235)</f>
        <v>0</v>
      </c>
      <c r="AQ235" s="83"/>
      <c r="AR235" s="99">
        <f>SUMIFS(通讯通路门店!$T:$T,通讯通路门店!$S:$S,$G235)</f>
        <v>0</v>
      </c>
      <c r="AS235" s="99">
        <f>SUMIFS(通讯通路门店!$U:$U,通讯通路门店!$S:$S,$G235)</f>
        <v>0</v>
      </c>
      <c r="AT235" s="99">
        <f>SUMIFS(通讯通路门店!$V:$V,通讯通路门店!$S:$S,$G235)</f>
        <v>0</v>
      </c>
      <c r="AU235" s="99">
        <f>SUMIFS(通讯通路门店!$W:$W,通讯通路门店!$S:$S,$G235)</f>
        <v>0</v>
      </c>
      <c r="AV235" s="99">
        <f>SUMIFS(通讯通路门店!$Z:$Z,通讯通路门店!$S:$S,$G235)</f>
        <v>0</v>
      </c>
      <c r="AW235" s="99">
        <f>SUMIFS(通讯通路门店!$AB:$AB,通讯通路门店!$S:$S,$G235)</f>
        <v>0</v>
      </c>
      <c r="AX235" s="99">
        <f>SUMIFS(通讯通路门店!$X:$X,通讯通路门店!$S:$S,$G235)</f>
        <v>0</v>
      </c>
      <c r="AY235" s="99">
        <f>SUMIFS(通讯通路门店!$Y:$Y,通讯通路门店!$S:$S,$G235)</f>
        <v>0</v>
      </c>
      <c r="AZ235" s="99">
        <f>SUMIFS(通讯通路门店!$AA:$AA,通讯通路门店!$S:$S,$G235)</f>
        <v>0</v>
      </c>
      <c r="BA235" s="99">
        <f t="shared" si="18"/>
        <v>0</v>
      </c>
      <c r="BB235" s="99">
        <f t="shared" si="19"/>
        <v>0</v>
      </c>
      <c r="BC235" s="99">
        <f>SUMIFS(通讯通路门店!$W:$W,通讯通路门店!$S:$S,$G235,通讯通路门店!$J:$J,"荣耀体验店")+SUMIFS(通讯通路门店!$W:$W,通讯通路门店!$S:$S,$G235,通讯通路门店!$J:$J,"荣耀授权专卖店")</f>
        <v>0</v>
      </c>
      <c r="BD235" s="99">
        <f>SUMIFS(通讯通路门店!$Z:$Z,通讯通路门店!$S:$S,$G235,通讯通路门店!$J:$J,"VIVO体验店")</f>
        <v>0</v>
      </c>
      <c r="BE235" s="99">
        <f>SUMIFS(通讯通路门店!$AB:$AB,通讯通路门店!$S:$S,$G235,通讯通路门店!$J:$J,"OPPO体验店")</f>
        <v>0</v>
      </c>
      <c r="BF235" s="99">
        <f>SUMIFS(通讯通路门店!$X:$X,通讯通路门店!$S:$S,$G235,通讯通路门店!$J:$J,"华为授权体验店")+SUMIFS(通讯通路门店!$AA:$AA,通讯通路门店!$S:$S,$G235,通讯通路门店!$J:$J,"华为堡垒店")</f>
        <v>0</v>
      </c>
      <c r="BG235" s="99">
        <f>SUMIFS(通讯通路门店!$Y:$Y,通讯通路门店!$S:$S,$G235,通讯通路门店!$J:$J,"小米体验店")</f>
        <v>0</v>
      </c>
      <c r="BH235" s="99">
        <f>SUMIFS(通讯通路门店!$AA:$AA,通讯通路门店!$S:$S,$G235,通讯通路门店!$J:$J,"苹果体验店")</f>
        <v>0</v>
      </c>
      <c r="BI235" s="99">
        <f>SUMIFS(通讯通路门店!$K:$K,通讯通路门店!$S:$S,$G235,通讯通路门店!$J:$J,"其他品牌专卖店")</f>
        <v>0</v>
      </c>
      <c r="BJ235" s="99">
        <f>SUMIFS(通讯通路门店!$AC:$AC,通讯通路门店!$S:$S,$G235)</f>
        <v>0</v>
      </c>
      <c r="BK235" s="99">
        <f>SUMIFS(通讯通路门店!$AD:$AD,通讯通路门店!$S:$S,$G235)</f>
        <v>0</v>
      </c>
      <c r="BL235" s="99">
        <f>SUMIFS(通讯通路门店!$AE:$AE,通讯通路门店!$S:$S,$G235)</f>
        <v>0</v>
      </c>
      <c r="BM235" s="99">
        <f>SUMIFS(通讯通路门店!$AF:$AF,通讯通路门店!$S:$S,$G235)</f>
        <v>0</v>
      </c>
      <c r="BN235" s="99">
        <f>SUMIFS(通讯通路门店!$AG:$AG,通讯通路门店!$S:$S,$G235)</f>
        <v>0</v>
      </c>
      <c r="BO235" s="99">
        <f>SUMIFS(通讯通路门店!$AH:$AH,通讯通路门店!$S:$S,$G235)</f>
        <v>0</v>
      </c>
      <c r="BP235" s="99">
        <f>SUMIFS(通讯通路门店!$AI:$AI,通讯通路门店!$S:$S,$G235)</f>
        <v>0</v>
      </c>
      <c r="BQ235" s="83"/>
    </row>
    <row r="236" spans="1:69">
      <c r="A236" s="99" t="str">
        <f>IFERROR(_xlfn.XLOOKUP($G236,通讯通路门店!$S$4:$S$993933,通讯通路门店!$A$4:$A$993933,0,0),"")</f>
        <v/>
      </c>
      <c r="B236" s="99" t="str">
        <f>IFERROR(_xlfn.XLOOKUP($G236,通讯通路门店!$S$4:$S$993933,通讯通路门店!$B$4:$B$993933,0,0),"")</f>
        <v/>
      </c>
      <c r="C236" s="99" t="str">
        <f>IFERROR(_xlfn.XLOOKUP($G236,通讯通路门店!$S$4:$S$993933,通讯通路门店!$C$4:$C$993933,0,0),"")</f>
        <v/>
      </c>
      <c r="D236" s="99" t="str">
        <f>IFERROR(_xlfn.XLOOKUP($G236,通讯通路门店!$S$4:$S$993933,通讯通路门店!$D$4:$D$993933,0,0),"")</f>
        <v/>
      </c>
      <c r="E236" s="83"/>
      <c r="F236" s="83"/>
      <c r="G236" s="101" t="e">
        <v>#N/A</v>
      </c>
      <c r="H236" s="102" t="str">
        <f>IFERROR(_xlfn.XLOOKUP($G236,通讯通路门店!$S$4:$S$993933,通讯通路门店!$R$4:$R$993933,0,0),"")</f>
        <v/>
      </c>
      <c r="I236" s="83"/>
      <c r="J236" s="83"/>
      <c r="K236" s="83"/>
      <c r="L236" s="83"/>
      <c r="M236" s="83"/>
      <c r="N236" s="83"/>
      <c r="O236" s="83"/>
      <c r="P236" s="83"/>
      <c r="Q236" s="83"/>
      <c r="R236" s="83"/>
      <c r="S236" s="83"/>
      <c r="T236" s="83"/>
      <c r="U236" s="99">
        <f>COUNTIF(通讯通路门店!$S:$S,$G236)</f>
        <v>0</v>
      </c>
      <c r="V236" s="99">
        <f>COUNTIFS(通讯通路门店!$S:$S,$G236,通讯通路门店!$J:$J,"综合卖场")</f>
        <v>0</v>
      </c>
      <c r="W236" s="99">
        <f>SUMIFS(通讯通路门店!$AJ:$AJ,通讯通路门店!$S:$S,通讯客户沙盘!$G236)</f>
        <v>0</v>
      </c>
      <c r="X236" s="99">
        <f t="shared" si="15"/>
        <v>0</v>
      </c>
      <c r="Y236" s="99">
        <f>COUNTIFS(通讯通路门店!$S:$S,$G236,通讯通路门店!$J:$J,"荣耀体验店")+COUNTIFS(通讯通路门店!$S:$S,$G236,通讯通路门店!$J:$J,"荣耀授权专卖店")</f>
        <v>0</v>
      </c>
      <c r="Z236" s="99">
        <f>COUNTIFS(通讯通路门店!$S:$S,$G236,通讯通路门店!$J:$J,"VIVO体验店")</f>
        <v>0</v>
      </c>
      <c r="AA236" s="99">
        <f>COUNTIFS(通讯通路门店!$S:$S,$G236,通讯通路门店!$J:$J,"OPPO体验店")</f>
        <v>0</v>
      </c>
      <c r="AB236" s="99">
        <f>COUNTIFS(通讯通路门店!$S:$S,$G236,通讯通路门店!$J:$J,"华为授权体验店")+COUNTIFS(通讯通路门店!$S:$S,$G236,通讯通路门店!$J:$J,"华为堡垒店")</f>
        <v>0</v>
      </c>
      <c r="AC236" s="99">
        <f>COUNTIFS(通讯通路门店!$S:$S,$G236,通讯通路门店!$J:$J,"小米体验店")</f>
        <v>0</v>
      </c>
      <c r="AD236" s="99">
        <f>COUNTIFS(通讯通路门店!$S:$S,$G236,通讯通路门店!$J:$J,"苹果体验店")</f>
        <v>0</v>
      </c>
      <c r="AE236" s="99">
        <f>COUNTIFS(通讯通路门店!$S:$S,$G236,通讯通路门店!$J:$J,"其他品牌专卖店")</f>
        <v>0</v>
      </c>
      <c r="AF236" s="99">
        <f>SUMIFS(通讯通路门店!$BI:$BI,通讯通路门店!$S:$S,$G236)</f>
        <v>0</v>
      </c>
      <c r="AG236" s="99">
        <f>SUMIFS(通讯通路门店!$BH:$BH,通讯通路门店!$S:$S,$G236)</f>
        <v>0</v>
      </c>
      <c r="AH236" s="99">
        <f t="shared" si="16"/>
        <v>0</v>
      </c>
      <c r="AI236" s="99">
        <f>SUMIFS(通讯通路门店!$BB:$BB,通讯通路门店!$S:$S,$G236)</f>
        <v>0</v>
      </c>
      <c r="AJ236" s="99">
        <f>SUMIFS(通讯通路门店!$BE:$BE,通讯通路门店!$S:$S,$G236)</f>
        <v>0</v>
      </c>
      <c r="AK236" s="99">
        <f>SUMIFS(通讯通路门店!$BG:$BG,通讯通路门店!$S:$S,$G236)</f>
        <v>0</v>
      </c>
      <c r="AL236" s="99">
        <f>SUMIFS(通讯通路门店!$BC:$BC,通讯通路门店!$S:$S,$G236)</f>
        <v>0</v>
      </c>
      <c r="AM236" s="99">
        <f>SUMIFS(通讯通路门店!$BD:$BD,通讯通路门店!$S:$S,$G236)</f>
        <v>0</v>
      </c>
      <c r="AN236" s="99">
        <f>SUMIFS(通讯通路门店!$BF:$BF,通讯通路门店!$S:$S,$G236)</f>
        <v>0</v>
      </c>
      <c r="AO236" s="99">
        <f t="shared" si="17"/>
        <v>0</v>
      </c>
      <c r="AP236" s="99">
        <f>SUMIFS(通讯通路门店!$K:$K,通讯通路门店!$S:$S,$G236)</f>
        <v>0</v>
      </c>
      <c r="AQ236" s="83"/>
      <c r="AR236" s="99">
        <f>SUMIFS(通讯通路门店!$T:$T,通讯通路门店!$S:$S,$G236)</f>
        <v>0</v>
      </c>
      <c r="AS236" s="99">
        <f>SUMIFS(通讯通路门店!$U:$U,通讯通路门店!$S:$S,$G236)</f>
        <v>0</v>
      </c>
      <c r="AT236" s="99">
        <f>SUMIFS(通讯通路门店!$V:$V,通讯通路门店!$S:$S,$G236)</f>
        <v>0</v>
      </c>
      <c r="AU236" s="99">
        <f>SUMIFS(通讯通路门店!$W:$W,通讯通路门店!$S:$S,$G236)</f>
        <v>0</v>
      </c>
      <c r="AV236" s="99">
        <f>SUMIFS(通讯通路门店!$Z:$Z,通讯通路门店!$S:$S,$G236)</f>
        <v>0</v>
      </c>
      <c r="AW236" s="99">
        <f>SUMIFS(通讯通路门店!$AB:$AB,通讯通路门店!$S:$S,$G236)</f>
        <v>0</v>
      </c>
      <c r="AX236" s="99">
        <f>SUMIFS(通讯通路门店!$X:$X,通讯通路门店!$S:$S,$G236)</f>
        <v>0</v>
      </c>
      <c r="AY236" s="99">
        <f>SUMIFS(通讯通路门店!$Y:$Y,通讯通路门店!$S:$S,$G236)</f>
        <v>0</v>
      </c>
      <c r="AZ236" s="99">
        <f>SUMIFS(通讯通路门店!$AA:$AA,通讯通路门店!$S:$S,$G236)</f>
        <v>0</v>
      </c>
      <c r="BA236" s="99">
        <f t="shared" si="18"/>
        <v>0</v>
      </c>
      <c r="BB236" s="99">
        <f t="shared" si="19"/>
        <v>0</v>
      </c>
      <c r="BC236" s="99">
        <f>SUMIFS(通讯通路门店!$W:$W,通讯通路门店!$S:$S,$G236,通讯通路门店!$J:$J,"荣耀体验店")+SUMIFS(通讯通路门店!$W:$W,通讯通路门店!$S:$S,$G236,通讯通路门店!$J:$J,"荣耀授权专卖店")</f>
        <v>0</v>
      </c>
      <c r="BD236" s="99">
        <f>SUMIFS(通讯通路门店!$Z:$Z,通讯通路门店!$S:$S,$G236,通讯通路门店!$J:$J,"VIVO体验店")</f>
        <v>0</v>
      </c>
      <c r="BE236" s="99">
        <f>SUMIFS(通讯通路门店!$AB:$AB,通讯通路门店!$S:$S,$G236,通讯通路门店!$J:$J,"OPPO体验店")</f>
        <v>0</v>
      </c>
      <c r="BF236" s="99">
        <f>SUMIFS(通讯通路门店!$X:$X,通讯通路门店!$S:$S,$G236,通讯通路门店!$J:$J,"华为授权体验店")+SUMIFS(通讯通路门店!$AA:$AA,通讯通路门店!$S:$S,$G236,通讯通路门店!$J:$J,"华为堡垒店")</f>
        <v>0</v>
      </c>
      <c r="BG236" s="99">
        <f>SUMIFS(通讯通路门店!$Y:$Y,通讯通路门店!$S:$S,$G236,通讯通路门店!$J:$J,"小米体验店")</f>
        <v>0</v>
      </c>
      <c r="BH236" s="99">
        <f>SUMIFS(通讯通路门店!$AA:$AA,通讯通路门店!$S:$S,$G236,通讯通路门店!$J:$J,"苹果体验店")</f>
        <v>0</v>
      </c>
      <c r="BI236" s="99">
        <f>SUMIFS(通讯通路门店!$K:$K,通讯通路门店!$S:$S,$G236,通讯通路门店!$J:$J,"其他品牌专卖店")</f>
        <v>0</v>
      </c>
      <c r="BJ236" s="99">
        <f>SUMIFS(通讯通路门店!$AC:$AC,通讯通路门店!$S:$S,$G236)</f>
        <v>0</v>
      </c>
      <c r="BK236" s="99">
        <f>SUMIFS(通讯通路门店!$AD:$AD,通讯通路门店!$S:$S,$G236)</f>
        <v>0</v>
      </c>
      <c r="BL236" s="99">
        <f>SUMIFS(通讯通路门店!$AE:$AE,通讯通路门店!$S:$S,$G236)</f>
        <v>0</v>
      </c>
      <c r="BM236" s="99">
        <f>SUMIFS(通讯通路门店!$AF:$AF,通讯通路门店!$S:$S,$G236)</f>
        <v>0</v>
      </c>
      <c r="BN236" s="99">
        <f>SUMIFS(通讯通路门店!$AG:$AG,通讯通路门店!$S:$S,$G236)</f>
        <v>0</v>
      </c>
      <c r="BO236" s="99">
        <f>SUMIFS(通讯通路门店!$AH:$AH,通讯通路门店!$S:$S,$G236)</f>
        <v>0</v>
      </c>
      <c r="BP236" s="99">
        <f>SUMIFS(通讯通路门店!$AI:$AI,通讯通路门店!$S:$S,$G236)</f>
        <v>0</v>
      </c>
      <c r="BQ236" s="83"/>
    </row>
    <row r="237" spans="1:69">
      <c r="A237" s="99" t="str">
        <f>IFERROR(_xlfn.XLOOKUP($G237,通讯通路门店!$S$4:$S$993933,通讯通路门店!$A$4:$A$993933,0,0),"")</f>
        <v/>
      </c>
      <c r="B237" s="99" t="str">
        <f>IFERROR(_xlfn.XLOOKUP($G237,通讯通路门店!$S$4:$S$993933,通讯通路门店!$B$4:$B$993933,0,0),"")</f>
        <v/>
      </c>
      <c r="C237" s="99" t="str">
        <f>IFERROR(_xlfn.XLOOKUP($G237,通讯通路门店!$S$4:$S$993933,通讯通路门店!$C$4:$C$993933,0,0),"")</f>
        <v/>
      </c>
      <c r="D237" s="99" t="str">
        <f>IFERROR(_xlfn.XLOOKUP($G237,通讯通路门店!$S$4:$S$993933,通讯通路门店!$D$4:$D$993933,0,0),"")</f>
        <v/>
      </c>
      <c r="E237" s="83"/>
      <c r="F237" s="83"/>
      <c r="G237" s="101" t="e">
        <v>#N/A</v>
      </c>
      <c r="H237" s="102" t="str">
        <f>IFERROR(_xlfn.XLOOKUP($G237,通讯通路门店!$S$4:$S$993933,通讯通路门店!$R$4:$R$993933,0,0),"")</f>
        <v/>
      </c>
      <c r="I237" s="83"/>
      <c r="J237" s="83"/>
      <c r="K237" s="83"/>
      <c r="L237" s="83"/>
      <c r="M237" s="83"/>
      <c r="N237" s="83"/>
      <c r="O237" s="83"/>
      <c r="P237" s="83"/>
      <c r="Q237" s="83"/>
      <c r="R237" s="83"/>
      <c r="S237" s="83"/>
      <c r="T237" s="83"/>
      <c r="U237" s="99">
        <f>COUNTIF(通讯通路门店!$S:$S,$G237)</f>
        <v>0</v>
      </c>
      <c r="V237" s="99">
        <f>COUNTIFS(通讯通路门店!$S:$S,$G237,通讯通路门店!$J:$J,"综合卖场")</f>
        <v>0</v>
      </c>
      <c r="W237" s="99">
        <f>SUMIFS(通讯通路门店!$AJ:$AJ,通讯通路门店!$S:$S,通讯客户沙盘!$G237)</f>
        <v>0</v>
      </c>
      <c r="X237" s="99">
        <f t="shared" si="15"/>
        <v>0</v>
      </c>
      <c r="Y237" s="99">
        <f>COUNTIFS(通讯通路门店!$S:$S,$G237,通讯通路门店!$J:$J,"荣耀体验店")+COUNTIFS(通讯通路门店!$S:$S,$G237,通讯通路门店!$J:$J,"荣耀授权专卖店")</f>
        <v>0</v>
      </c>
      <c r="Z237" s="99">
        <f>COUNTIFS(通讯通路门店!$S:$S,$G237,通讯通路门店!$J:$J,"VIVO体验店")</f>
        <v>0</v>
      </c>
      <c r="AA237" s="99">
        <f>COUNTIFS(通讯通路门店!$S:$S,$G237,通讯通路门店!$J:$J,"OPPO体验店")</f>
        <v>0</v>
      </c>
      <c r="AB237" s="99">
        <f>COUNTIFS(通讯通路门店!$S:$S,$G237,通讯通路门店!$J:$J,"华为授权体验店")+COUNTIFS(通讯通路门店!$S:$S,$G237,通讯通路门店!$J:$J,"华为堡垒店")</f>
        <v>0</v>
      </c>
      <c r="AC237" s="99">
        <f>COUNTIFS(通讯通路门店!$S:$S,$G237,通讯通路门店!$J:$J,"小米体验店")</f>
        <v>0</v>
      </c>
      <c r="AD237" s="99">
        <f>COUNTIFS(通讯通路门店!$S:$S,$G237,通讯通路门店!$J:$J,"苹果体验店")</f>
        <v>0</v>
      </c>
      <c r="AE237" s="99">
        <f>COUNTIFS(通讯通路门店!$S:$S,$G237,通讯通路门店!$J:$J,"其他品牌专卖店")</f>
        <v>0</v>
      </c>
      <c r="AF237" s="99">
        <f>SUMIFS(通讯通路门店!$BI:$BI,通讯通路门店!$S:$S,$G237)</f>
        <v>0</v>
      </c>
      <c r="AG237" s="99">
        <f>SUMIFS(通讯通路门店!$BH:$BH,通讯通路门店!$S:$S,$G237)</f>
        <v>0</v>
      </c>
      <c r="AH237" s="99">
        <f t="shared" si="16"/>
        <v>0</v>
      </c>
      <c r="AI237" s="99">
        <f>SUMIFS(通讯通路门店!$BB:$BB,通讯通路门店!$S:$S,$G237)</f>
        <v>0</v>
      </c>
      <c r="AJ237" s="99">
        <f>SUMIFS(通讯通路门店!$BE:$BE,通讯通路门店!$S:$S,$G237)</f>
        <v>0</v>
      </c>
      <c r="AK237" s="99">
        <f>SUMIFS(通讯通路门店!$BG:$BG,通讯通路门店!$S:$S,$G237)</f>
        <v>0</v>
      </c>
      <c r="AL237" s="99">
        <f>SUMIFS(通讯通路门店!$BC:$BC,通讯通路门店!$S:$S,$G237)</f>
        <v>0</v>
      </c>
      <c r="AM237" s="99">
        <f>SUMIFS(通讯通路门店!$BD:$BD,通讯通路门店!$S:$S,$G237)</f>
        <v>0</v>
      </c>
      <c r="AN237" s="99">
        <f>SUMIFS(通讯通路门店!$BF:$BF,通讯通路门店!$S:$S,$G237)</f>
        <v>0</v>
      </c>
      <c r="AO237" s="99">
        <f t="shared" si="17"/>
        <v>0</v>
      </c>
      <c r="AP237" s="99">
        <f>SUMIFS(通讯通路门店!$K:$K,通讯通路门店!$S:$S,$G237)</f>
        <v>0</v>
      </c>
      <c r="AQ237" s="83"/>
      <c r="AR237" s="99">
        <f>SUMIFS(通讯通路门店!$T:$T,通讯通路门店!$S:$S,$G237)</f>
        <v>0</v>
      </c>
      <c r="AS237" s="99">
        <f>SUMIFS(通讯通路门店!$U:$U,通讯通路门店!$S:$S,$G237)</f>
        <v>0</v>
      </c>
      <c r="AT237" s="99">
        <f>SUMIFS(通讯通路门店!$V:$V,通讯通路门店!$S:$S,$G237)</f>
        <v>0</v>
      </c>
      <c r="AU237" s="99">
        <f>SUMIFS(通讯通路门店!$W:$W,通讯通路门店!$S:$S,$G237)</f>
        <v>0</v>
      </c>
      <c r="AV237" s="99">
        <f>SUMIFS(通讯通路门店!$Z:$Z,通讯通路门店!$S:$S,$G237)</f>
        <v>0</v>
      </c>
      <c r="AW237" s="99">
        <f>SUMIFS(通讯通路门店!$AB:$AB,通讯通路门店!$S:$S,$G237)</f>
        <v>0</v>
      </c>
      <c r="AX237" s="99">
        <f>SUMIFS(通讯通路门店!$X:$X,通讯通路门店!$S:$S,$G237)</f>
        <v>0</v>
      </c>
      <c r="AY237" s="99">
        <f>SUMIFS(通讯通路门店!$Y:$Y,通讯通路门店!$S:$S,$G237)</f>
        <v>0</v>
      </c>
      <c r="AZ237" s="99">
        <f>SUMIFS(通讯通路门店!$AA:$AA,通讯通路门店!$S:$S,$G237)</f>
        <v>0</v>
      </c>
      <c r="BA237" s="99">
        <f t="shared" si="18"/>
        <v>0</v>
      </c>
      <c r="BB237" s="99">
        <f t="shared" si="19"/>
        <v>0</v>
      </c>
      <c r="BC237" s="99">
        <f>SUMIFS(通讯通路门店!$W:$W,通讯通路门店!$S:$S,$G237,通讯通路门店!$J:$J,"荣耀体验店")+SUMIFS(通讯通路门店!$W:$W,通讯通路门店!$S:$S,$G237,通讯通路门店!$J:$J,"荣耀授权专卖店")</f>
        <v>0</v>
      </c>
      <c r="BD237" s="99">
        <f>SUMIFS(通讯通路门店!$Z:$Z,通讯通路门店!$S:$S,$G237,通讯通路门店!$J:$J,"VIVO体验店")</f>
        <v>0</v>
      </c>
      <c r="BE237" s="99">
        <f>SUMIFS(通讯通路门店!$AB:$AB,通讯通路门店!$S:$S,$G237,通讯通路门店!$J:$J,"OPPO体验店")</f>
        <v>0</v>
      </c>
      <c r="BF237" s="99">
        <f>SUMIFS(通讯通路门店!$X:$X,通讯通路门店!$S:$S,$G237,通讯通路门店!$J:$J,"华为授权体验店")+SUMIFS(通讯通路门店!$AA:$AA,通讯通路门店!$S:$S,$G237,通讯通路门店!$J:$J,"华为堡垒店")</f>
        <v>0</v>
      </c>
      <c r="BG237" s="99">
        <f>SUMIFS(通讯通路门店!$Y:$Y,通讯通路门店!$S:$S,$G237,通讯通路门店!$J:$J,"小米体验店")</f>
        <v>0</v>
      </c>
      <c r="BH237" s="99">
        <f>SUMIFS(通讯通路门店!$AA:$AA,通讯通路门店!$S:$S,$G237,通讯通路门店!$J:$J,"苹果体验店")</f>
        <v>0</v>
      </c>
      <c r="BI237" s="99">
        <f>SUMIFS(通讯通路门店!$K:$K,通讯通路门店!$S:$S,$G237,通讯通路门店!$J:$J,"其他品牌专卖店")</f>
        <v>0</v>
      </c>
      <c r="BJ237" s="99">
        <f>SUMIFS(通讯通路门店!$AC:$AC,通讯通路门店!$S:$S,$G237)</f>
        <v>0</v>
      </c>
      <c r="BK237" s="99">
        <f>SUMIFS(通讯通路门店!$AD:$AD,通讯通路门店!$S:$S,$G237)</f>
        <v>0</v>
      </c>
      <c r="BL237" s="99">
        <f>SUMIFS(通讯通路门店!$AE:$AE,通讯通路门店!$S:$S,$G237)</f>
        <v>0</v>
      </c>
      <c r="BM237" s="99">
        <f>SUMIFS(通讯通路门店!$AF:$AF,通讯通路门店!$S:$S,$G237)</f>
        <v>0</v>
      </c>
      <c r="BN237" s="99">
        <f>SUMIFS(通讯通路门店!$AG:$AG,通讯通路门店!$S:$S,$G237)</f>
        <v>0</v>
      </c>
      <c r="BO237" s="99">
        <f>SUMIFS(通讯通路门店!$AH:$AH,通讯通路门店!$S:$S,$G237)</f>
        <v>0</v>
      </c>
      <c r="BP237" s="99">
        <f>SUMIFS(通讯通路门店!$AI:$AI,通讯通路门店!$S:$S,$G237)</f>
        <v>0</v>
      </c>
      <c r="BQ237" s="83"/>
    </row>
    <row r="238" spans="1:69">
      <c r="A238" s="99" t="str">
        <f>IFERROR(_xlfn.XLOOKUP($G238,通讯通路门店!$S$4:$S$993933,通讯通路门店!$A$4:$A$993933,0,0),"")</f>
        <v/>
      </c>
      <c r="B238" s="99" t="str">
        <f>IFERROR(_xlfn.XLOOKUP($G238,通讯通路门店!$S$4:$S$993933,通讯通路门店!$B$4:$B$993933,0,0),"")</f>
        <v/>
      </c>
      <c r="C238" s="99" t="str">
        <f>IFERROR(_xlfn.XLOOKUP($G238,通讯通路门店!$S$4:$S$993933,通讯通路门店!$C$4:$C$993933,0,0),"")</f>
        <v/>
      </c>
      <c r="D238" s="99" t="str">
        <f>IFERROR(_xlfn.XLOOKUP($G238,通讯通路门店!$S$4:$S$993933,通讯通路门店!$D$4:$D$993933,0,0),"")</f>
        <v/>
      </c>
      <c r="E238" s="83"/>
      <c r="F238" s="83"/>
      <c r="G238" s="101" t="e">
        <v>#N/A</v>
      </c>
      <c r="H238" s="102" t="str">
        <f>IFERROR(_xlfn.XLOOKUP($G238,通讯通路门店!$S$4:$S$993933,通讯通路门店!$R$4:$R$993933,0,0),"")</f>
        <v/>
      </c>
      <c r="I238" s="83"/>
      <c r="J238" s="83"/>
      <c r="K238" s="83"/>
      <c r="L238" s="83"/>
      <c r="M238" s="83"/>
      <c r="N238" s="83"/>
      <c r="O238" s="83"/>
      <c r="P238" s="83"/>
      <c r="Q238" s="83"/>
      <c r="R238" s="83"/>
      <c r="S238" s="83"/>
      <c r="T238" s="83"/>
      <c r="U238" s="99">
        <f>COUNTIF(通讯通路门店!$S:$S,$G238)</f>
        <v>0</v>
      </c>
      <c r="V238" s="99">
        <f>COUNTIFS(通讯通路门店!$S:$S,$G238,通讯通路门店!$J:$J,"综合卖场")</f>
        <v>0</v>
      </c>
      <c r="W238" s="99">
        <f>SUMIFS(通讯通路门店!$AJ:$AJ,通讯通路门店!$S:$S,通讯客户沙盘!$G238)</f>
        <v>0</v>
      </c>
      <c r="X238" s="99">
        <f t="shared" si="15"/>
        <v>0</v>
      </c>
      <c r="Y238" s="99">
        <f>COUNTIFS(通讯通路门店!$S:$S,$G238,通讯通路门店!$J:$J,"荣耀体验店")+COUNTIFS(通讯通路门店!$S:$S,$G238,通讯通路门店!$J:$J,"荣耀授权专卖店")</f>
        <v>0</v>
      </c>
      <c r="Z238" s="99">
        <f>COUNTIFS(通讯通路门店!$S:$S,$G238,通讯通路门店!$J:$J,"VIVO体验店")</f>
        <v>0</v>
      </c>
      <c r="AA238" s="99">
        <f>COUNTIFS(通讯通路门店!$S:$S,$G238,通讯通路门店!$J:$J,"OPPO体验店")</f>
        <v>0</v>
      </c>
      <c r="AB238" s="99">
        <f>COUNTIFS(通讯通路门店!$S:$S,$G238,通讯通路门店!$J:$J,"华为授权体验店")+COUNTIFS(通讯通路门店!$S:$S,$G238,通讯通路门店!$J:$J,"华为堡垒店")</f>
        <v>0</v>
      </c>
      <c r="AC238" s="99">
        <f>COUNTIFS(通讯通路门店!$S:$S,$G238,通讯通路门店!$J:$J,"小米体验店")</f>
        <v>0</v>
      </c>
      <c r="AD238" s="99">
        <f>COUNTIFS(通讯通路门店!$S:$S,$G238,通讯通路门店!$J:$J,"苹果体验店")</f>
        <v>0</v>
      </c>
      <c r="AE238" s="99">
        <f>COUNTIFS(通讯通路门店!$S:$S,$G238,通讯通路门店!$J:$J,"其他品牌专卖店")</f>
        <v>0</v>
      </c>
      <c r="AF238" s="99">
        <f>SUMIFS(通讯通路门店!$BI:$BI,通讯通路门店!$S:$S,$G238)</f>
        <v>0</v>
      </c>
      <c r="AG238" s="99">
        <f>SUMIFS(通讯通路门店!$BH:$BH,通讯通路门店!$S:$S,$G238)</f>
        <v>0</v>
      </c>
      <c r="AH238" s="99">
        <f t="shared" si="16"/>
        <v>0</v>
      </c>
      <c r="AI238" s="99">
        <f>SUMIFS(通讯通路门店!$BB:$BB,通讯通路门店!$S:$S,$G238)</f>
        <v>0</v>
      </c>
      <c r="AJ238" s="99">
        <f>SUMIFS(通讯通路门店!$BE:$BE,通讯通路门店!$S:$S,$G238)</f>
        <v>0</v>
      </c>
      <c r="AK238" s="99">
        <f>SUMIFS(通讯通路门店!$BG:$BG,通讯通路门店!$S:$S,$G238)</f>
        <v>0</v>
      </c>
      <c r="AL238" s="99">
        <f>SUMIFS(通讯通路门店!$BC:$BC,通讯通路门店!$S:$S,$G238)</f>
        <v>0</v>
      </c>
      <c r="AM238" s="99">
        <f>SUMIFS(通讯通路门店!$BD:$BD,通讯通路门店!$S:$S,$G238)</f>
        <v>0</v>
      </c>
      <c r="AN238" s="99">
        <f>SUMIFS(通讯通路门店!$BF:$BF,通讯通路门店!$S:$S,$G238)</f>
        <v>0</v>
      </c>
      <c r="AO238" s="99">
        <f t="shared" si="17"/>
        <v>0</v>
      </c>
      <c r="AP238" s="99">
        <f>SUMIFS(通讯通路门店!$K:$K,通讯通路门店!$S:$S,$G238)</f>
        <v>0</v>
      </c>
      <c r="AQ238" s="83"/>
      <c r="AR238" s="99">
        <f>SUMIFS(通讯通路门店!$T:$T,通讯通路门店!$S:$S,$G238)</f>
        <v>0</v>
      </c>
      <c r="AS238" s="99">
        <f>SUMIFS(通讯通路门店!$U:$U,通讯通路门店!$S:$S,$G238)</f>
        <v>0</v>
      </c>
      <c r="AT238" s="99">
        <f>SUMIFS(通讯通路门店!$V:$V,通讯通路门店!$S:$S,$G238)</f>
        <v>0</v>
      </c>
      <c r="AU238" s="99">
        <f>SUMIFS(通讯通路门店!$W:$W,通讯通路门店!$S:$S,$G238)</f>
        <v>0</v>
      </c>
      <c r="AV238" s="99">
        <f>SUMIFS(通讯通路门店!$Z:$Z,通讯通路门店!$S:$S,$G238)</f>
        <v>0</v>
      </c>
      <c r="AW238" s="99">
        <f>SUMIFS(通讯通路门店!$AB:$AB,通讯通路门店!$S:$S,$G238)</f>
        <v>0</v>
      </c>
      <c r="AX238" s="99">
        <f>SUMIFS(通讯通路门店!$X:$X,通讯通路门店!$S:$S,$G238)</f>
        <v>0</v>
      </c>
      <c r="AY238" s="99">
        <f>SUMIFS(通讯通路门店!$Y:$Y,通讯通路门店!$S:$S,$G238)</f>
        <v>0</v>
      </c>
      <c r="AZ238" s="99">
        <f>SUMIFS(通讯通路门店!$AA:$AA,通讯通路门店!$S:$S,$G238)</f>
        <v>0</v>
      </c>
      <c r="BA238" s="99">
        <f t="shared" si="18"/>
        <v>0</v>
      </c>
      <c r="BB238" s="99">
        <f t="shared" si="19"/>
        <v>0</v>
      </c>
      <c r="BC238" s="99">
        <f>SUMIFS(通讯通路门店!$W:$W,通讯通路门店!$S:$S,$G238,通讯通路门店!$J:$J,"荣耀体验店")+SUMIFS(通讯通路门店!$W:$W,通讯通路门店!$S:$S,$G238,通讯通路门店!$J:$J,"荣耀授权专卖店")</f>
        <v>0</v>
      </c>
      <c r="BD238" s="99">
        <f>SUMIFS(通讯通路门店!$Z:$Z,通讯通路门店!$S:$S,$G238,通讯通路门店!$J:$J,"VIVO体验店")</f>
        <v>0</v>
      </c>
      <c r="BE238" s="99">
        <f>SUMIFS(通讯通路门店!$AB:$AB,通讯通路门店!$S:$S,$G238,通讯通路门店!$J:$J,"OPPO体验店")</f>
        <v>0</v>
      </c>
      <c r="BF238" s="99">
        <f>SUMIFS(通讯通路门店!$X:$X,通讯通路门店!$S:$S,$G238,通讯通路门店!$J:$J,"华为授权体验店")+SUMIFS(通讯通路门店!$AA:$AA,通讯通路门店!$S:$S,$G238,通讯通路门店!$J:$J,"华为堡垒店")</f>
        <v>0</v>
      </c>
      <c r="BG238" s="99">
        <f>SUMIFS(通讯通路门店!$Y:$Y,通讯通路门店!$S:$S,$G238,通讯通路门店!$J:$J,"小米体验店")</f>
        <v>0</v>
      </c>
      <c r="BH238" s="99">
        <f>SUMIFS(通讯通路门店!$AA:$AA,通讯通路门店!$S:$S,$G238,通讯通路门店!$J:$J,"苹果体验店")</f>
        <v>0</v>
      </c>
      <c r="BI238" s="99">
        <f>SUMIFS(通讯通路门店!$K:$K,通讯通路门店!$S:$S,$G238,通讯通路门店!$J:$J,"其他品牌专卖店")</f>
        <v>0</v>
      </c>
      <c r="BJ238" s="99">
        <f>SUMIFS(通讯通路门店!$AC:$AC,通讯通路门店!$S:$S,$G238)</f>
        <v>0</v>
      </c>
      <c r="BK238" s="99">
        <f>SUMIFS(通讯通路门店!$AD:$AD,通讯通路门店!$S:$S,$G238)</f>
        <v>0</v>
      </c>
      <c r="BL238" s="99">
        <f>SUMIFS(通讯通路门店!$AE:$AE,通讯通路门店!$S:$S,$G238)</f>
        <v>0</v>
      </c>
      <c r="BM238" s="99">
        <f>SUMIFS(通讯通路门店!$AF:$AF,通讯通路门店!$S:$S,$G238)</f>
        <v>0</v>
      </c>
      <c r="BN238" s="99">
        <f>SUMIFS(通讯通路门店!$AG:$AG,通讯通路门店!$S:$S,$G238)</f>
        <v>0</v>
      </c>
      <c r="BO238" s="99">
        <f>SUMIFS(通讯通路门店!$AH:$AH,通讯通路门店!$S:$S,$G238)</f>
        <v>0</v>
      </c>
      <c r="BP238" s="99">
        <f>SUMIFS(通讯通路门店!$AI:$AI,通讯通路门店!$S:$S,$G238)</f>
        <v>0</v>
      </c>
      <c r="BQ238" s="83"/>
    </row>
    <row r="239" spans="1:69">
      <c r="A239" s="99" t="str">
        <f>IFERROR(_xlfn.XLOOKUP($G239,通讯通路门店!$S$4:$S$993933,通讯通路门店!$A$4:$A$993933,0,0),"")</f>
        <v/>
      </c>
      <c r="B239" s="99" t="str">
        <f>IFERROR(_xlfn.XLOOKUP($G239,通讯通路门店!$S$4:$S$993933,通讯通路门店!$B$4:$B$993933,0,0),"")</f>
        <v/>
      </c>
      <c r="C239" s="99" t="str">
        <f>IFERROR(_xlfn.XLOOKUP($G239,通讯通路门店!$S$4:$S$993933,通讯通路门店!$C$4:$C$993933,0,0),"")</f>
        <v/>
      </c>
      <c r="D239" s="99" t="str">
        <f>IFERROR(_xlfn.XLOOKUP($G239,通讯通路门店!$S$4:$S$993933,通讯通路门店!$D$4:$D$993933,0,0),"")</f>
        <v/>
      </c>
      <c r="E239" s="83"/>
      <c r="F239" s="83"/>
      <c r="G239" s="101" t="e">
        <v>#N/A</v>
      </c>
      <c r="H239" s="102" t="str">
        <f>IFERROR(_xlfn.XLOOKUP($G239,通讯通路门店!$S$4:$S$993933,通讯通路门店!$R$4:$R$993933,0,0),"")</f>
        <v/>
      </c>
      <c r="I239" s="83"/>
      <c r="J239" s="83"/>
      <c r="K239" s="83"/>
      <c r="L239" s="83"/>
      <c r="M239" s="83"/>
      <c r="N239" s="83"/>
      <c r="O239" s="83"/>
      <c r="P239" s="83"/>
      <c r="Q239" s="83"/>
      <c r="R239" s="83"/>
      <c r="S239" s="83"/>
      <c r="T239" s="83"/>
      <c r="U239" s="99">
        <f>COUNTIF(通讯通路门店!$S:$S,$G239)</f>
        <v>0</v>
      </c>
      <c r="V239" s="99">
        <f>COUNTIFS(通讯通路门店!$S:$S,$G239,通讯通路门店!$J:$J,"综合卖场")</f>
        <v>0</v>
      </c>
      <c r="W239" s="99">
        <f>SUMIFS(通讯通路门店!$AJ:$AJ,通讯通路门店!$S:$S,通讯客户沙盘!$G239)</f>
        <v>0</v>
      </c>
      <c r="X239" s="99">
        <f t="shared" si="15"/>
        <v>0</v>
      </c>
      <c r="Y239" s="99">
        <f>COUNTIFS(通讯通路门店!$S:$S,$G239,通讯通路门店!$J:$J,"荣耀体验店")+COUNTIFS(通讯通路门店!$S:$S,$G239,通讯通路门店!$J:$J,"荣耀授权专卖店")</f>
        <v>0</v>
      </c>
      <c r="Z239" s="99">
        <f>COUNTIFS(通讯通路门店!$S:$S,$G239,通讯通路门店!$J:$J,"VIVO体验店")</f>
        <v>0</v>
      </c>
      <c r="AA239" s="99">
        <f>COUNTIFS(通讯通路门店!$S:$S,$G239,通讯通路门店!$J:$J,"OPPO体验店")</f>
        <v>0</v>
      </c>
      <c r="AB239" s="99">
        <f>COUNTIFS(通讯通路门店!$S:$S,$G239,通讯通路门店!$J:$J,"华为授权体验店")+COUNTIFS(通讯通路门店!$S:$S,$G239,通讯通路门店!$J:$J,"华为堡垒店")</f>
        <v>0</v>
      </c>
      <c r="AC239" s="99">
        <f>COUNTIFS(通讯通路门店!$S:$S,$G239,通讯通路门店!$J:$J,"小米体验店")</f>
        <v>0</v>
      </c>
      <c r="AD239" s="99">
        <f>COUNTIFS(通讯通路门店!$S:$S,$G239,通讯通路门店!$J:$J,"苹果体验店")</f>
        <v>0</v>
      </c>
      <c r="AE239" s="99">
        <f>COUNTIFS(通讯通路门店!$S:$S,$G239,通讯通路门店!$J:$J,"其他品牌专卖店")</f>
        <v>0</v>
      </c>
      <c r="AF239" s="99">
        <f>SUMIFS(通讯通路门店!$BI:$BI,通讯通路门店!$S:$S,$G239)</f>
        <v>0</v>
      </c>
      <c r="AG239" s="99">
        <f>SUMIFS(通讯通路门店!$BH:$BH,通讯通路门店!$S:$S,$G239)</f>
        <v>0</v>
      </c>
      <c r="AH239" s="99">
        <f t="shared" si="16"/>
        <v>0</v>
      </c>
      <c r="AI239" s="99">
        <f>SUMIFS(通讯通路门店!$BB:$BB,通讯通路门店!$S:$S,$G239)</f>
        <v>0</v>
      </c>
      <c r="AJ239" s="99">
        <f>SUMIFS(通讯通路门店!$BE:$BE,通讯通路门店!$S:$S,$G239)</f>
        <v>0</v>
      </c>
      <c r="AK239" s="99">
        <f>SUMIFS(通讯通路门店!$BG:$BG,通讯通路门店!$S:$S,$G239)</f>
        <v>0</v>
      </c>
      <c r="AL239" s="99">
        <f>SUMIFS(通讯通路门店!$BC:$BC,通讯通路门店!$S:$S,$G239)</f>
        <v>0</v>
      </c>
      <c r="AM239" s="99">
        <f>SUMIFS(通讯通路门店!$BD:$BD,通讯通路门店!$S:$S,$G239)</f>
        <v>0</v>
      </c>
      <c r="AN239" s="99">
        <f>SUMIFS(通讯通路门店!$BF:$BF,通讯通路门店!$S:$S,$G239)</f>
        <v>0</v>
      </c>
      <c r="AO239" s="99">
        <f t="shared" si="17"/>
        <v>0</v>
      </c>
      <c r="AP239" s="99">
        <f>SUMIFS(通讯通路门店!$K:$K,通讯通路门店!$S:$S,$G239)</f>
        <v>0</v>
      </c>
      <c r="AQ239" s="83"/>
      <c r="AR239" s="99">
        <f>SUMIFS(通讯通路门店!$T:$T,通讯通路门店!$S:$S,$G239)</f>
        <v>0</v>
      </c>
      <c r="AS239" s="99">
        <f>SUMIFS(通讯通路门店!$U:$U,通讯通路门店!$S:$S,$G239)</f>
        <v>0</v>
      </c>
      <c r="AT239" s="99">
        <f>SUMIFS(通讯通路门店!$V:$V,通讯通路门店!$S:$S,$G239)</f>
        <v>0</v>
      </c>
      <c r="AU239" s="99">
        <f>SUMIFS(通讯通路门店!$W:$W,通讯通路门店!$S:$S,$G239)</f>
        <v>0</v>
      </c>
      <c r="AV239" s="99">
        <f>SUMIFS(通讯通路门店!$Z:$Z,通讯通路门店!$S:$S,$G239)</f>
        <v>0</v>
      </c>
      <c r="AW239" s="99">
        <f>SUMIFS(通讯通路门店!$AB:$AB,通讯通路门店!$S:$S,$G239)</f>
        <v>0</v>
      </c>
      <c r="AX239" s="99">
        <f>SUMIFS(通讯通路门店!$X:$X,通讯通路门店!$S:$S,$G239)</f>
        <v>0</v>
      </c>
      <c r="AY239" s="99">
        <f>SUMIFS(通讯通路门店!$Y:$Y,通讯通路门店!$S:$S,$G239)</f>
        <v>0</v>
      </c>
      <c r="AZ239" s="99">
        <f>SUMIFS(通讯通路门店!$AA:$AA,通讯通路门店!$S:$S,$G239)</f>
        <v>0</v>
      </c>
      <c r="BA239" s="99">
        <f t="shared" si="18"/>
        <v>0</v>
      </c>
      <c r="BB239" s="99">
        <f t="shared" si="19"/>
        <v>0</v>
      </c>
      <c r="BC239" s="99">
        <f>SUMIFS(通讯通路门店!$W:$W,通讯通路门店!$S:$S,$G239,通讯通路门店!$J:$J,"荣耀体验店")+SUMIFS(通讯通路门店!$W:$W,通讯通路门店!$S:$S,$G239,通讯通路门店!$J:$J,"荣耀授权专卖店")</f>
        <v>0</v>
      </c>
      <c r="BD239" s="99">
        <f>SUMIFS(通讯通路门店!$Z:$Z,通讯通路门店!$S:$S,$G239,通讯通路门店!$J:$J,"VIVO体验店")</f>
        <v>0</v>
      </c>
      <c r="BE239" s="99">
        <f>SUMIFS(通讯通路门店!$AB:$AB,通讯通路门店!$S:$S,$G239,通讯通路门店!$J:$J,"OPPO体验店")</f>
        <v>0</v>
      </c>
      <c r="BF239" s="99">
        <f>SUMIFS(通讯通路门店!$X:$X,通讯通路门店!$S:$S,$G239,通讯通路门店!$J:$J,"华为授权体验店")+SUMIFS(通讯通路门店!$AA:$AA,通讯通路门店!$S:$S,$G239,通讯通路门店!$J:$J,"华为堡垒店")</f>
        <v>0</v>
      </c>
      <c r="BG239" s="99">
        <f>SUMIFS(通讯通路门店!$Y:$Y,通讯通路门店!$S:$S,$G239,通讯通路门店!$J:$J,"小米体验店")</f>
        <v>0</v>
      </c>
      <c r="BH239" s="99">
        <f>SUMIFS(通讯通路门店!$AA:$AA,通讯通路门店!$S:$S,$G239,通讯通路门店!$J:$J,"苹果体验店")</f>
        <v>0</v>
      </c>
      <c r="BI239" s="99">
        <f>SUMIFS(通讯通路门店!$K:$K,通讯通路门店!$S:$S,$G239,通讯通路门店!$J:$J,"其他品牌专卖店")</f>
        <v>0</v>
      </c>
      <c r="BJ239" s="99">
        <f>SUMIFS(通讯通路门店!$AC:$AC,通讯通路门店!$S:$S,$G239)</f>
        <v>0</v>
      </c>
      <c r="BK239" s="99">
        <f>SUMIFS(通讯通路门店!$AD:$AD,通讯通路门店!$S:$S,$G239)</f>
        <v>0</v>
      </c>
      <c r="BL239" s="99">
        <f>SUMIFS(通讯通路门店!$AE:$AE,通讯通路门店!$S:$S,$G239)</f>
        <v>0</v>
      </c>
      <c r="BM239" s="99">
        <f>SUMIFS(通讯通路门店!$AF:$AF,通讯通路门店!$S:$S,$G239)</f>
        <v>0</v>
      </c>
      <c r="BN239" s="99">
        <f>SUMIFS(通讯通路门店!$AG:$AG,通讯通路门店!$S:$S,$G239)</f>
        <v>0</v>
      </c>
      <c r="BO239" s="99">
        <f>SUMIFS(通讯通路门店!$AH:$AH,通讯通路门店!$S:$S,$G239)</f>
        <v>0</v>
      </c>
      <c r="BP239" s="99">
        <f>SUMIFS(通讯通路门店!$AI:$AI,通讯通路门店!$S:$S,$G239)</f>
        <v>0</v>
      </c>
      <c r="BQ239" s="83"/>
    </row>
    <row r="240" spans="1:69">
      <c r="A240" s="99" t="str">
        <f>IFERROR(_xlfn.XLOOKUP($G240,通讯通路门店!$S$4:$S$993933,通讯通路门店!$A$4:$A$993933,0,0),"")</f>
        <v/>
      </c>
      <c r="B240" s="99" t="str">
        <f>IFERROR(_xlfn.XLOOKUP($G240,通讯通路门店!$S$4:$S$993933,通讯通路门店!$B$4:$B$993933,0,0),"")</f>
        <v/>
      </c>
      <c r="C240" s="99" t="str">
        <f>IFERROR(_xlfn.XLOOKUP($G240,通讯通路门店!$S$4:$S$993933,通讯通路门店!$C$4:$C$993933,0,0),"")</f>
        <v/>
      </c>
      <c r="D240" s="99" t="str">
        <f>IFERROR(_xlfn.XLOOKUP($G240,通讯通路门店!$S$4:$S$993933,通讯通路门店!$D$4:$D$993933,0,0),"")</f>
        <v/>
      </c>
      <c r="E240" s="83"/>
      <c r="F240" s="83"/>
      <c r="G240" s="101" t="e">
        <v>#N/A</v>
      </c>
      <c r="H240" s="102" t="str">
        <f>IFERROR(_xlfn.XLOOKUP($G240,通讯通路门店!$S$4:$S$993933,通讯通路门店!$R$4:$R$993933,0,0),"")</f>
        <v/>
      </c>
      <c r="I240" s="83"/>
      <c r="J240" s="83"/>
      <c r="K240" s="83"/>
      <c r="L240" s="83"/>
      <c r="M240" s="83"/>
      <c r="N240" s="83"/>
      <c r="O240" s="83"/>
      <c r="P240" s="83"/>
      <c r="Q240" s="83"/>
      <c r="R240" s="83"/>
      <c r="S240" s="83"/>
      <c r="T240" s="83"/>
      <c r="U240" s="99">
        <f>COUNTIF(通讯通路门店!$S:$S,$G240)</f>
        <v>0</v>
      </c>
      <c r="V240" s="99">
        <f>COUNTIFS(通讯通路门店!$S:$S,$G240,通讯通路门店!$J:$J,"综合卖场")</f>
        <v>0</v>
      </c>
      <c r="W240" s="99">
        <f>SUMIFS(通讯通路门店!$AJ:$AJ,通讯通路门店!$S:$S,通讯客户沙盘!$G240)</f>
        <v>0</v>
      </c>
      <c r="X240" s="99">
        <f t="shared" si="15"/>
        <v>0</v>
      </c>
      <c r="Y240" s="99">
        <f>COUNTIFS(通讯通路门店!$S:$S,$G240,通讯通路门店!$J:$J,"荣耀体验店")+COUNTIFS(通讯通路门店!$S:$S,$G240,通讯通路门店!$J:$J,"荣耀授权专卖店")</f>
        <v>0</v>
      </c>
      <c r="Z240" s="99">
        <f>COUNTIFS(通讯通路门店!$S:$S,$G240,通讯通路门店!$J:$J,"VIVO体验店")</f>
        <v>0</v>
      </c>
      <c r="AA240" s="99">
        <f>COUNTIFS(通讯通路门店!$S:$S,$G240,通讯通路门店!$J:$J,"OPPO体验店")</f>
        <v>0</v>
      </c>
      <c r="AB240" s="99">
        <f>COUNTIFS(通讯通路门店!$S:$S,$G240,通讯通路门店!$J:$J,"华为授权体验店")+COUNTIFS(通讯通路门店!$S:$S,$G240,通讯通路门店!$J:$J,"华为堡垒店")</f>
        <v>0</v>
      </c>
      <c r="AC240" s="99">
        <f>COUNTIFS(通讯通路门店!$S:$S,$G240,通讯通路门店!$J:$J,"小米体验店")</f>
        <v>0</v>
      </c>
      <c r="AD240" s="99">
        <f>COUNTIFS(通讯通路门店!$S:$S,$G240,通讯通路门店!$J:$J,"苹果体验店")</f>
        <v>0</v>
      </c>
      <c r="AE240" s="99">
        <f>COUNTIFS(通讯通路门店!$S:$S,$G240,通讯通路门店!$J:$J,"其他品牌专卖店")</f>
        <v>0</v>
      </c>
      <c r="AF240" s="99">
        <f>SUMIFS(通讯通路门店!$BI:$BI,通讯通路门店!$S:$S,$G240)</f>
        <v>0</v>
      </c>
      <c r="AG240" s="99">
        <f>SUMIFS(通讯通路门店!$BH:$BH,通讯通路门店!$S:$S,$G240)</f>
        <v>0</v>
      </c>
      <c r="AH240" s="99">
        <f t="shared" si="16"/>
        <v>0</v>
      </c>
      <c r="AI240" s="99">
        <f>SUMIFS(通讯通路门店!$BB:$BB,通讯通路门店!$S:$S,$G240)</f>
        <v>0</v>
      </c>
      <c r="AJ240" s="99">
        <f>SUMIFS(通讯通路门店!$BE:$BE,通讯通路门店!$S:$S,$G240)</f>
        <v>0</v>
      </c>
      <c r="AK240" s="99">
        <f>SUMIFS(通讯通路门店!$BG:$BG,通讯通路门店!$S:$S,$G240)</f>
        <v>0</v>
      </c>
      <c r="AL240" s="99">
        <f>SUMIFS(通讯通路门店!$BC:$BC,通讯通路门店!$S:$S,$G240)</f>
        <v>0</v>
      </c>
      <c r="AM240" s="99">
        <f>SUMIFS(通讯通路门店!$BD:$BD,通讯通路门店!$S:$S,$G240)</f>
        <v>0</v>
      </c>
      <c r="AN240" s="99">
        <f>SUMIFS(通讯通路门店!$BF:$BF,通讯通路门店!$S:$S,$G240)</f>
        <v>0</v>
      </c>
      <c r="AO240" s="99">
        <f t="shared" si="17"/>
        <v>0</v>
      </c>
      <c r="AP240" s="99">
        <f>SUMIFS(通讯通路门店!$K:$K,通讯通路门店!$S:$S,$G240)</f>
        <v>0</v>
      </c>
      <c r="AQ240" s="83"/>
      <c r="AR240" s="99">
        <f>SUMIFS(通讯通路门店!$T:$T,通讯通路门店!$S:$S,$G240)</f>
        <v>0</v>
      </c>
      <c r="AS240" s="99">
        <f>SUMIFS(通讯通路门店!$U:$U,通讯通路门店!$S:$S,$G240)</f>
        <v>0</v>
      </c>
      <c r="AT240" s="99">
        <f>SUMIFS(通讯通路门店!$V:$V,通讯通路门店!$S:$S,$G240)</f>
        <v>0</v>
      </c>
      <c r="AU240" s="99">
        <f>SUMIFS(通讯通路门店!$W:$W,通讯通路门店!$S:$S,$G240)</f>
        <v>0</v>
      </c>
      <c r="AV240" s="99">
        <f>SUMIFS(通讯通路门店!$Z:$Z,通讯通路门店!$S:$S,$G240)</f>
        <v>0</v>
      </c>
      <c r="AW240" s="99">
        <f>SUMIFS(通讯通路门店!$AB:$AB,通讯通路门店!$S:$S,$G240)</f>
        <v>0</v>
      </c>
      <c r="AX240" s="99">
        <f>SUMIFS(通讯通路门店!$X:$X,通讯通路门店!$S:$S,$G240)</f>
        <v>0</v>
      </c>
      <c r="AY240" s="99">
        <f>SUMIFS(通讯通路门店!$Y:$Y,通讯通路门店!$S:$S,$G240)</f>
        <v>0</v>
      </c>
      <c r="AZ240" s="99">
        <f>SUMIFS(通讯通路门店!$AA:$AA,通讯通路门店!$S:$S,$G240)</f>
        <v>0</v>
      </c>
      <c r="BA240" s="99">
        <f t="shared" si="18"/>
        <v>0</v>
      </c>
      <c r="BB240" s="99">
        <f t="shared" si="19"/>
        <v>0</v>
      </c>
      <c r="BC240" s="99">
        <f>SUMIFS(通讯通路门店!$W:$W,通讯通路门店!$S:$S,$G240,通讯通路门店!$J:$J,"荣耀体验店")+SUMIFS(通讯通路门店!$W:$W,通讯通路门店!$S:$S,$G240,通讯通路门店!$J:$J,"荣耀授权专卖店")</f>
        <v>0</v>
      </c>
      <c r="BD240" s="99">
        <f>SUMIFS(通讯通路门店!$Z:$Z,通讯通路门店!$S:$S,$G240,通讯通路门店!$J:$J,"VIVO体验店")</f>
        <v>0</v>
      </c>
      <c r="BE240" s="99">
        <f>SUMIFS(通讯通路门店!$AB:$AB,通讯通路门店!$S:$S,$G240,通讯通路门店!$J:$J,"OPPO体验店")</f>
        <v>0</v>
      </c>
      <c r="BF240" s="99">
        <f>SUMIFS(通讯通路门店!$X:$X,通讯通路门店!$S:$S,$G240,通讯通路门店!$J:$J,"华为授权体验店")+SUMIFS(通讯通路门店!$AA:$AA,通讯通路门店!$S:$S,$G240,通讯通路门店!$J:$J,"华为堡垒店")</f>
        <v>0</v>
      </c>
      <c r="BG240" s="99">
        <f>SUMIFS(通讯通路门店!$Y:$Y,通讯通路门店!$S:$S,$G240,通讯通路门店!$J:$J,"小米体验店")</f>
        <v>0</v>
      </c>
      <c r="BH240" s="99">
        <f>SUMIFS(通讯通路门店!$AA:$AA,通讯通路门店!$S:$S,$G240,通讯通路门店!$J:$J,"苹果体验店")</f>
        <v>0</v>
      </c>
      <c r="BI240" s="99">
        <f>SUMIFS(通讯通路门店!$K:$K,通讯通路门店!$S:$S,$G240,通讯通路门店!$J:$J,"其他品牌专卖店")</f>
        <v>0</v>
      </c>
      <c r="BJ240" s="99">
        <f>SUMIFS(通讯通路门店!$AC:$AC,通讯通路门店!$S:$S,$G240)</f>
        <v>0</v>
      </c>
      <c r="BK240" s="99">
        <f>SUMIFS(通讯通路门店!$AD:$AD,通讯通路门店!$S:$S,$G240)</f>
        <v>0</v>
      </c>
      <c r="BL240" s="99">
        <f>SUMIFS(通讯通路门店!$AE:$AE,通讯通路门店!$S:$S,$G240)</f>
        <v>0</v>
      </c>
      <c r="BM240" s="99">
        <f>SUMIFS(通讯通路门店!$AF:$AF,通讯通路门店!$S:$S,$G240)</f>
        <v>0</v>
      </c>
      <c r="BN240" s="99">
        <f>SUMIFS(通讯通路门店!$AG:$AG,通讯通路门店!$S:$S,$G240)</f>
        <v>0</v>
      </c>
      <c r="BO240" s="99">
        <f>SUMIFS(通讯通路门店!$AH:$AH,通讯通路门店!$S:$S,$G240)</f>
        <v>0</v>
      </c>
      <c r="BP240" s="99">
        <f>SUMIFS(通讯通路门店!$AI:$AI,通讯通路门店!$S:$S,$G240)</f>
        <v>0</v>
      </c>
      <c r="BQ240" s="83"/>
    </row>
    <row r="241" spans="1:69">
      <c r="A241" s="99" t="str">
        <f>IFERROR(_xlfn.XLOOKUP($G241,通讯通路门店!$S$4:$S$993933,通讯通路门店!$A$4:$A$993933,0,0),"")</f>
        <v/>
      </c>
      <c r="B241" s="99" t="str">
        <f>IFERROR(_xlfn.XLOOKUP($G241,通讯通路门店!$S$4:$S$993933,通讯通路门店!$B$4:$B$993933,0,0),"")</f>
        <v/>
      </c>
      <c r="C241" s="99" t="str">
        <f>IFERROR(_xlfn.XLOOKUP($G241,通讯通路门店!$S$4:$S$993933,通讯通路门店!$C$4:$C$993933,0,0),"")</f>
        <v/>
      </c>
      <c r="D241" s="99" t="str">
        <f>IFERROR(_xlfn.XLOOKUP($G241,通讯通路门店!$S$4:$S$993933,通讯通路门店!$D$4:$D$993933,0,0),"")</f>
        <v/>
      </c>
      <c r="E241" s="83"/>
      <c r="F241" s="83"/>
      <c r="G241" s="101" t="e">
        <v>#N/A</v>
      </c>
      <c r="H241" s="102" t="str">
        <f>IFERROR(_xlfn.XLOOKUP($G241,通讯通路门店!$S$4:$S$993933,通讯通路门店!$R$4:$R$993933,0,0),"")</f>
        <v/>
      </c>
      <c r="I241" s="83"/>
      <c r="J241" s="83"/>
      <c r="K241" s="83"/>
      <c r="L241" s="83"/>
      <c r="M241" s="83"/>
      <c r="N241" s="83"/>
      <c r="O241" s="83"/>
      <c r="P241" s="83"/>
      <c r="Q241" s="83"/>
      <c r="R241" s="83"/>
      <c r="S241" s="83"/>
      <c r="T241" s="83"/>
      <c r="U241" s="99">
        <f>COUNTIF(通讯通路门店!$S:$S,$G241)</f>
        <v>0</v>
      </c>
      <c r="V241" s="99">
        <f>COUNTIFS(通讯通路门店!$S:$S,$G241,通讯通路门店!$J:$J,"综合卖场")</f>
        <v>0</v>
      </c>
      <c r="W241" s="99">
        <f>SUMIFS(通讯通路门店!$AJ:$AJ,通讯通路门店!$S:$S,通讯客户沙盘!$G241)</f>
        <v>0</v>
      </c>
      <c r="X241" s="99">
        <f t="shared" si="15"/>
        <v>0</v>
      </c>
      <c r="Y241" s="99">
        <f>COUNTIFS(通讯通路门店!$S:$S,$G241,通讯通路门店!$J:$J,"荣耀体验店")+COUNTIFS(通讯通路门店!$S:$S,$G241,通讯通路门店!$J:$J,"荣耀授权专卖店")</f>
        <v>0</v>
      </c>
      <c r="Z241" s="99">
        <f>COUNTIFS(通讯通路门店!$S:$S,$G241,通讯通路门店!$J:$J,"VIVO体验店")</f>
        <v>0</v>
      </c>
      <c r="AA241" s="99">
        <f>COUNTIFS(通讯通路门店!$S:$S,$G241,通讯通路门店!$J:$J,"OPPO体验店")</f>
        <v>0</v>
      </c>
      <c r="AB241" s="99">
        <f>COUNTIFS(通讯通路门店!$S:$S,$G241,通讯通路门店!$J:$J,"华为授权体验店")+COUNTIFS(通讯通路门店!$S:$S,$G241,通讯通路门店!$J:$J,"华为堡垒店")</f>
        <v>0</v>
      </c>
      <c r="AC241" s="99">
        <f>COUNTIFS(通讯通路门店!$S:$S,$G241,通讯通路门店!$J:$J,"小米体验店")</f>
        <v>0</v>
      </c>
      <c r="AD241" s="99">
        <f>COUNTIFS(通讯通路门店!$S:$S,$G241,通讯通路门店!$J:$J,"苹果体验店")</f>
        <v>0</v>
      </c>
      <c r="AE241" s="99">
        <f>COUNTIFS(通讯通路门店!$S:$S,$G241,通讯通路门店!$J:$J,"其他品牌专卖店")</f>
        <v>0</v>
      </c>
      <c r="AF241" s="99">
        <f>SUMIFS(通讯通路门店!$BI:$BI,通讯通路门店!$S:$S,$G241)</f>
        <v>0</v>
      </c>
      <c r="AG241" s="99">
        <f>SUMIFS(通讯通路门店!$BH:$BH,通讯通路门店!$S:$S,$G241)</f>
        <v>0</v>
      </c>
      <c r="AH241" s="99">
        <f t="shared" si="16"/>
        <v>0</v>
      </c>
      <c r="AI241" s="99">
        <f>SUMIFS(通讯通路门店!$BB:$BB,通讯通路门店!$S:$S,$G241)</f>
        <v>0</v>
      </c>
      <c r="AJ241" s="99">
        <f>SUMIFS(通讯通路门店!$BE:$BE,通讯通路门店!$S:$S,$G241)</f>
        <v>0</v>
      </c>
      <c r="AK241" s="99">
        <f>SUMIFS(通讯通路门店!$BG:$BG,通讯通路门店!$S:$S,$G241)</f>
        <v>0</v>
      </c>
      <c r="AL241" s="99">
        <f>SUMIFS(通讯通路门店!$BC:$BC,通讯通路门店!$S:$S,$G241)</f>
        <v>0</v>
      </c>
      <c r="AM241" s="99">
        <f>SUMIFS(通讯通路门店!$BD:$BD,通讯通路门店!$S:$S,$G241)</f>
        <v>0</v>
      </c>
      <c r="AN241" s="99">
        <f>SUMIFS(通讯通路门店!$BF:$BF,通讯通路门店!$S:$S,$G241)</f>
        <v>0</v>
      </c>
      <c r="AO241" s="99">
        <f t="shared" si="17"/>
        <v>0</v>
      </c>
      <c r="AP241" s="99">
        <f>SUMIFS(通讯通路门店!$K:$K,通讯通路门店!$S:$S,$G241)</f>
        <v>0</v>
      </c>
      <c r="AQ241" s="83"/>
      <c r="AR241" s="99">
        <f>SUMIFS(通讯通路门店!$T:$T,通讯通路门店!$S:$S,$G241)</f>
        <v>0</v>
      </c>
      <c r="AS241" s="99">
        <f>SUMIFS(通讯通路门店!$U:$U,通讯通路门店!$S:$S,$G241)</f>
        <v>0</v>
      </c>
      <c r="AT241" s="99">
        <f>SUMIFS(通讯通路门店!$V:$V,通讯通路门店!$S:$S,$G241)</f>
        <v>0</v>
      </c>
      <c r="AU241" s="99">
        <f>SUMIFS(通讯通路门店!$W:$W,通讯通路门店!$S:$S,$G241)</f>
        <v>0</v>
      </c>
      <c r="AV241" s="99">
        <f>SUMIFS(通讯通路门店!$Z:$Z,通讯通路门店!$S:$S,$G241)</f>
        <v>0</v>
      </c>
      <c r="AW241" s="99">
        <f>SUMIFS(通讯通路门店!$AB:$AB,通讯通路门店!$S:$S,$G241)</f>
        <v>0</v>
      </c>
      <c r="AX241" s="99">
        <f>SUMIFS(通讯通路门店!$X:$X,通讯通路门店!$S:$S,$G241)</f>
        <v>0</v>
      </c>
      <c r="AY241" s="99">
        <f>SUMIFS(通讯通路门店!$Y:$Y,通讯通路门店!$S:$S,$G241)</f>
        <v>0</v>
      </c>
      <c r="AZ241" s="99">
        <f>SUMIFS(通讯通路门店!$AA:$AA,通讯通路门店!$S:$S,$G241)</f>
        <v>0</v>
      </c>
      <c r="BA241" s="99">
        <f t="shared" si="18"/>
        <v>0</v>
      </c>
      <c r="BB241" s="99">
        <f t="shared" si="19"/>
        <v>0</v>
      </c>
      <c r="BC241" s="99">
        <f>SUMIFS(通讯通路门店!$W:$W,通讯通路门店!$S:$S,$G241,通讯通路门店!$J:$J,"荣耀体验店")+SUMIFS(通讯通路门店!$W:$W,通讯通路门店!$S:$S,$G241,通讯通路门店!$J:$J,"荣耀授权专卖店")</f>
        <v>0</v>
      </c>
      <c r="BD241" s="99">
        <f>SUMIFS(通讯通路门店!$Z:$Z,通讯通路门店!$S:$S,$G241,通讯通路门店!$J:$J,"VIVO体验店")</f>
        <v>0</v>
      </c>
      <c r="BE241" s="99">
        <f>SUMIFS(通讯通路门店!$AB:$AB,通讯通路门店!$S:$S,$G241,通讯通路门店!$J:$J,"OPPO体验店")</f>
        <v>0</v>
      </c>
      <c r="BF241" s="99">
        <f>SUMIFS(通讯通路门店!$X:$X,通讯通路门店!$S:$S,$G241,通讯通路门店!$J:$J,"华为授权体验店")+SUMIFS(通讯通路门店!$AA:$AA,通讯通路门店!$S:$S,$G241,通讯通路门店!$J:$J,"华为堡垒店")</f>
        <v>0</v>
      </c>
      <c r="BG241" s="99">
        <f>SUMIFS(通讯通路门店!$Y:$Y,通讯通路门店!$S:$S,$G241,通讯通路门店!$J:$J,"小米体验店")</f>
        <v>0</v>
      </c>
      <c r="BH241" s="99">
        <f>SUMIFS(通讯通路门店!$AA:$AA,通讯通路门店!$S:$S,$G241,通讯通路门店!$J:$J,"苹果体验店")</f>
        <v>0</v>
      </c>
      <c r="BI241" s="99">
        <f>SUMIFS(通讯通路门店!$K:$K,通讯通路门店!$S:$S,$G241,通讯通路门店!$J:$J,"其他品牌专卖店")</f>
        <v>0</v>
      </c>
      <c r="BJ241" s="99">
        <f>SUMIFS(通讯通路门店!$AC:$AC,通讯通路门店!$S:$S,$G241)</f>
        <v>0</v>
      </c>
      <c r="BK241" s="99">
        <f>SUMIFS(通讯通路门店!$AD:$AD,通讯通路门店!$S:$S,$G241)</f>
        <v>0</v>
      </c>
      <c r="BL241" s="99">
        <f>SUMIFS(通讯通路门店!$AE:$AE,通讯通路门店!$S:$S,$G241)</f>
        <v>0</v>
      </c>
      <c r="BM241" s="99">
        <f>SUMIFS(通讯通路门店!$AF:$AF,通讯通路门店!$S:$S,$G241)</f>
        <v>0</v>
      </c>
      <c r="BN241" s="99">
        <f>SUMIFS(通讯通路门店!$AG:$AG,通讯通路门店!$S:$S,$G241)</f>
        <v>0</v>
      </c>
      <c r="BO241" s="99">
        <f>SUMIFS(通讯通路门店!$AH:$AH,通讯通路门店!$S:$S,$G241)</f>
        <v>0</v>
      </c>
      <c r="BP241" s="99">
        <f>SUMIFS(通讯通路门店!$AI:$AI,通讯通路门店!$S:$S,$G241)</f>
        <v>0</v>
      </c>
      <c r="BQ241" s="83"/>
    </row>
    <row r="242" spans="1:69">
      <c r="A242" s="99" t="str">
        <f>IFERROR(_xlfn.XLOOKUP($G242,通讯通路门店!$S$4:$S$993933,通讯通路门店!$A$4:$A$993933,0,0),"")</f>
        <v/>
      </c>
      <c r="B242" s="99" t="str">
        <f>IFERROR(_xlfn.XLOOKUP($G242,通讯通路门店!$S$4:$S$993933,通讯通路门店!$B$4:$B$993933,0,0),"")</f>
        <v/>
      </c>
      <c r="C242" s="99" t="str">
        <f>IFERROR(_xlfn.XLOOKUP($G242,通讯通路门店!$S$4:$S$993933,通讯通路门店!$C$4:$C$993933,0,0),"")</f>
        <v/>
      </c>
      <c r="D242" s="99" t="str">
        <f>IFERROR(_xlfn.XLOOKUP($G242,通讯通路门店!$S$4:$S$993933,通讯通路门店!$D$4:$D$993933,0,0),"")</f>
        <v/>
      </c>
      <c r="E242" s="83"/>
      <c r="F242" s="83"/>
      <c r="G242" s="101" t="e">
        <v>#N/A</v>
      </c>
      <c r="H242" s="102" t="str">
        <f>IFERROR(_xlfn.XLOOKUP($G242,通讯通路门店!$S$4:$S$993933,通讯通路门店!$R$4:$R$993933,0,0),"")</f>
        <v/>
      </c>
      <c r="I242" s="83"/>
      <c r="J242" s="83"/>
      <c r="K242" s="83"/>
      <c r="L242" s="83"/>
      <c r="M242" s="83"/>
      <c r="N242" s="83"/>
      <c r="O242" s="83"/>
      <c r="P242" s="83"/>
      <c r="Q242" s="83"/>
      <c r="R242" s="83"/>
      <c r="S242" s="83"/>
      <c r="T242" s="83"/>
      <c r="U242" s="99">
        <f>COUNTIF(通讯通路门店!$S:$S,$G242)</f>
        <v>0</v>
      </c>
      <c r="V242" s="99">
        <f>COUNTIFS(通讯通路门店!$S:$S,$G242,通讯通路门店!$J:$J,"综合卖场")</f>
        <v>0</v>
      </c>
      <c r="W242" s="99">
        <f>SUMIFS(通讯通路门店!$AJ:$AJ,通讯通路门店!$S:$S,通讯客户沙盘!$G242)</f>
        <v>0</v>
      </c>
      <c r="X242" s="99">
        <f t="shared" si="15"/>
        <v>0</v>
      </c>
      <c r="Y242" s="99">
        <f>COUNTIFS(通讯通路门店!$S:$S,$G242,通讯通路门店!$J:$J,"荣耀体验店")+COUNTIFS(通讯通路门店!$S:$S,$G242,通讯通路门店!$J:$J,"荣耀授权专卖店")</f>
        <v>0</v>
      </c>
      <c r="Z242" s="99">
        <f>COUNTIFS(通讯通路门店!$S:$S,$G242,通讯通路门店!$J:$J,"VIVO体验店")</f>
        <v>0</v>
      </c>
      <c r="AA242" s="99">
        <f>COUNTIFS(通讯通路门店!$S:$S,$G242,通讯通路门店!$J:$J,"OPPO体验店")</f>
        <v>0</v>
      </c>
      <c r="AB242" s="99">
        <f>COUNTIFS(通讯通路门店!$S:$S,$G242,通讯通路门店!$J:$J,"华为授权体验店")+COUNTIFS(通讯通路门店!$S:$S,$G242,通讯通路门店!$J:$J,"华为堡垒店")</f>
        <v>0</v>
      </c>
      <c r="AC242" s="99">
        <f>COUNTIFS(通讯通路门店!$S:$S,$G242,通讯通路门店!$J:$J,"小米体验店")</f>
        <v>0</v>
      </c>
      <c r="AD242" s="99">
        <f>COUNTIFS(通讯通路门店!$S:$S,$G242,通讯通路门店!$J:$J,"苹果体验店")</f>
        <v>0</v>
      </c>
      <c r="AE242" s="99">
        <f>COUNTIFS(通讯通路门店!$S:$S,$G242,通讯通路门店!$J:$J,"其他品牌专卖店")</f>
        <v>0</v>
      </c>
      <c r="AF242" s="99">
        <f>SUMIFS(通讯通路门店!$BI:$BI,通讯通路门店!$S:$S,$G242)</f>
        <v>0</v>
      </c>
      <c r="AG242" s="99">
        <f>SUMIFS(通讯通路门店!$BH:$BH,通讯通路门店!$S:$S,$G242)</f>
        <v>0</v>
      </c>
      <c r="AH242" s="99">
        <f t="shared" si="16"/>
        <v>0</v>
      </c>
      <c r="AI242" s="99">
        <f>SUMIFS(通讯通路门店!$BB:$BB,通讯通路门店!$S:$S,$G242)</f>
        <v>0</v>
      </c>
      <c r="AJ242" s="99">
        <f>SUMIFS(通讯通路门店!$BE:$BE,通讯通路门店!$S:$S,$G242)</f>
        <v>0</v>
      </c>
      <c r="AK242" s="99">
        <f>SUMIFS(通讯通路门店!$BG:$BG,通讯通路门店!$S:$S,$G242)</f>
        <v>0</v>
      </c>
      <c r="AL242" s="99">
        <f>SUMIFS(通讯通路门店!$BC:$BC,通讯通路门店!$S:$S,$G242)</f>
        <v>0</v>
      </c>
      <c r="AM242" s="99">
        <f>SUMIFS(通讯通路门店!$BD:$BD,通讯通路门店!$S:$S,$G242)</f>
        <v>0</v>
      </c>
      <c r="AN242" s="99">
        <f>SUMIFS(通讯通路门店!$BF:$BF,通讯通路门店!$S:$S,$G242)</f>
        <v>0</v>
      </c>
      <c r="AO242" s="99">
        <f t="shared" si="17"/>
        <v>0</v>
      </c>
      <c r="AP242" s="99">
        <f>SUMIFS(通讯通路门店!$K:$K,通讯通路门店!$S:$S,$G242)</f>
        <v>0</v>
      </c>
      <c r="AQ242" s="83"/>
      <c r="AR242" s="99">
        <f>SUMIFS(通讯通路门店!$T:$T,通讯通路门店!$S:$S,$G242)</f>
        <v>0</v>
      </c>
      <c r="AS242" s="99">
        <f>SUMIFS(通讯通路门店!$U:$U,通讯通路门店!$S:$S,$G242)</f>
        <v>0</v>
      </c>
      <c r="AT242" s="99">
        <f>SUMIFS(通讯通路门店!$V:$V,通讯通路门店!$S:$S,$G242)</f>
        <v>0</v>
      </c>
      <c r="AU242" s="99">
        <f>SUMIFS(通讯通路门店!$W:$W,通讯通路门店!$S:$S,$G242)</f>
        <v>0</v>
      </c>
      <c r="AV242" s="99">
        <f>SUMIFS(通讯通路门店!$Z:$Z,通讯通路门店!$S:$S,$G242)</f>
        <v>0</v>
      </c>
      <c r="AW242" s="99">
        <f>SUMIFS(通讯通路门店!$AB:$AB,通讯通路门店!$S:$S,$G242)</f>
        <v>0</v>
      </c>
      <c r="AX242" s="99">
        <f>SUMIFS(通讯通路门店!$X:$X,通讯通路门店!$S:$S,$G242)</f>
        <v>0</v>
      </c>
      <c r="AY242" s="99">
        <f>SUMIFS(通讯通路门店!$Y:$Y,通讯通路门店!$S:$S,$G242)</f>
        <v>0</v>
      </c>
      <c r="AZ242" s="99">
        <f>SUMIFS(通讯通路门店!$AA:$AA,通讯通路门店!$S:$S,$G242)</f>
        <v>0</v>
      </c>
      <c r="BA242" s="99">
        <f t="shared" si="18"/>
        <v>0</v>
      </c>
      <c r="BB242" s="99">
        <f t="shared" si="19"/>
        <v>0</v>
      </c>
      <c r="BC242" s="99">
        <f>SUMIFS(通讯通路门店!$W:$W,通讯通路门店!$S:$S,$G242,通讯通路门店!$J:$J,"荣耀体验店")+SUMIFS(通讯通路门店!$W:$W,通讯通路门店!$S:$S,$G242,通讯通路门店!$J:$J,"荣耀授权专卖店")</f>
        <v>0</v>
      </c>
      <c r="BD242" s="99">
        <f>SUMIFS(通讯通路门店!$Z:$Z,通讯通路门店!$S:$S,$G242,通讯通路门店!$J:$J,"VIVO体验店")</f>
        <v>0</v>
      </c>
      <c r="BE242" s="99">
        <f>SUMIFS(通讯通路门店!$AB:$AB,通讯通路门店!$S:$S,$G242,通讯通路门店!$J:$J,"OPPO体验店")</f>
        <v>0</v>
      </c>
      <c r="BF242" s="99">
        <f>SUMIFS(通讯通路门店!$X:$X,通讯通路门店!$S:$S,$G242,通讯通路门店!$J:$J,"华为授权体验店")+SUMIFS(通讯通路门店!$AA:$AA,通讯通路门店!$S:$S,$G242,通讯通路门店!$J:$J,"华为堡垒店")</f>
        <v>0</v>
      </c>
      <c r="BG242" s="99">
        <f>SUMIFS(通讯通路门店!$Y:$Y,通讯通路门店!$S:$S,$G242,通讯通路门店!$J:$J,"小米体验店")</f>
        <v>0</v>
      </c>
      <c r="BH242" s="99">
        <f>SUMIFS(通讯通路门店!$AA:$AA,通讯通路门店!$S:$S,$G242,通讯通路门店!$J:$J,"苹果体验店")</f>
        <v>0</v>
      </c>
      <c r="BI242" s="99">
        <f>SUMIFS(通讯通路门店!$K:$K,通讯通路门店!$S:$S,$G242,通讯通路门店!$J:$J,"其他品牌专卖店")</f>
        <v>0</v>
      </c>
      <c r="BJ242" s="99">
        <f>SUMIFS(通讯通路门店!$AC:$AC,通讯通路门店!$S:$S,$G242)</f>
        <v>0</v>
      </c>
      <c r="BK242" s="99">
        <f>SUMIFS(通讯通路门店!$AD:$AD,通讯通路门店!$S:$S,$G242)</f>
        <v>0</v>
      </c>
      <c r="BL242" s="99">
        <f>SUMIFS(通讯通路门店!$AE:$AE,通讯通路门店!$S:$S,$G242)</f>
        <v>0</v>
      </c>
      <c r="BM242" s="99">
        <f>SUMIFS(通讯通路门店!$AF:$AF,通讯通路门店!$S:$S,$G242)</f>
        <v>0</v>
      </c>
      <c r="BN242" s="99">
        <f>SUMIFS(通讯通路门店!$AG:$AG,通讯通路门店!$S:$S,$G242)</f>
        <v>0</v>
      </c>
      <c r="BO242" s="99">
        <f>SUMIFS(通讯通路门店!$AH:$AH,通讯通路门店!$S:$S,$G242)</f>
        <v>0</v>
      </c>
      <c r="BP242" s="99">
        <f>SUMIFS(通讯通路门店!$AI:$AI,通讯通路门店!$S:$S,$G242)</f>
        <v>0</v>
      </c>
      <c r="BQ242" s="83"/>
    </row>
    <row r="243" spans="1:69">
      <c r="A243" s="99" t="str">
        <f>IFERROR(_xlfn.XLOOKUP($G243,通讯通路门店!$S$4:$S$993933,通讯通路门店!$A$4:$A$993933,0,0),"")</f>
        <v/>
      </c>
      <c r="B243" s="99" t="str">
        <f>IFERROR(_xlfn.XLOOKUP($G243,通讯通路门店!$S$4:$S$993933,通讯通路门店!$B$4:$B$993933,0,0),"")</f>
        <v/>
      </c>
      <c r="C243" s="99" t="str">
        <f>IFERROR(_xlfn.XLOOKUP($G243,通讯通路门店!$S$4:$S$993933,通讯通路门店!$C$4:$C$993933,0,0),"")</f>
        <v/>
      </c>
      <c r="D243" s="99" t="str">
        <f>IFERROR(_xlfn.XLOOKUP($G243,通讯通路门店!$S$4:$S$993933,通讯通路门店!$D$4:$D$993933,0,0),"")</f>
        <v/>
      </c>
      <c r="E243" s="83"/>
      <c r="F243" s="83"/>
      <c r="G243" s="101" t="e">
        <v>#N/A</v>
      </c>
      <c r="H243" s="102" t="str">
        <f>IFERROR(_xlfn.XLOOKUP($G243,通讯通路门店!$S$4:$S$993933,通讯通路门店!$R$4:$R$993933,0,0),"")</f>
        <v/>
      </c>
      <c r="I243" s="83"/>
      <c r="J243" s="83"/>
      <c r="K243" s="83"/>
      <c r="L243" s="83"/>
      <c r="M243" s="83"/>
      <c r="N243" s="83"/>
      <c r="O243" s="83"/>
      <c r="P243" s="83"/>
      <c r="Q243" s="83"/>
      <c r="R243" s="83"/>
      <c r="S243" s="83"/>
      <c r="T243" s="83"/>
      <c r="U243" s="99">
        <f>COUNTIF(通讯通路门店!$S:$S,$G243)</f>
        <v>0</v>
      </c>
      <c r="V243" s="99">
        <f>COUNTIFS(通讯通路门店!$S:$S,$G243,通讯通路门店!$J:$J,"综合卖场")</f>
        <v>0</v>
      </c>
      <c r="W243" s="99">
        <f>SUMIFS(通讯通路门店!$AJ:$AJ,通讯通路门店!$S:$S,通讯客户沙盘!$G243)</f>
        <v>0</v>
      </c>
      <c r="X243" s="99">
        <f t="shared" si="15"/>
        <v>0</v>
      </c>
      <c r="Y243" s="99">
        <f>COUNTIFS(通讯通路门店!$S:$S,$G243,通讯通路门店!$J:$J,"荣耀体验店")+COUNTIFS(通讯通路门店!$S:$S,$G243,通讯通路门店!$J:$J,"荣耀授权专卖店")</f>
        <v>0</v>
      </c>
      <c r="Z243" s="99">
        <f>COUNTIFS(通讯通路门店!$S:$S,$G243,通讯通路门店!$J:$J,"VIVO体验店")</f>
        <v>0</v>
      </c>
      <c r="AA243" s="99">
        <f>COUNTIFS(通讯通路门店!$S:$S,$G243,通讯通路门店!$J:$J,"OPPO体验店")</f>
        <v>0</v>
      </c>
      <c r="AB243" s="99">
        <f>COUNTIFS(通讯通路门店!$S:$S,$G243,通讯通路门店!$J:$J,"华为授权体验店")+COUNTIFS(通讯通路门店!$S:$S,$G243,通讯通路门店!$J:$J,"华为堡垒店")</f>
        <v>0</v>
      </c>
      <c r="AC243" s="99">
        <f>COUNTIFS(通讯通路门店!$S:$S,$G243,通讯通路门店!$J:$J,"小米体验店")</f>
        <v>0</v>
      </c>
      <c r="AD243" s="99">
        <f>COUNTIFS(通讯通路门店!$S:$S,$G243,通讯通路门店!$J:$J,"苹果体验店")</f>
        <v>0</v>
      </c>
      <c r="AE243" s="99">
        <f>COUNTIFS(通讯通路门店!$S:$S,$G243,通讯通路门店!$J:$J,"其他品牌专卖店")</f>
        <v>0</v>
      </c>
      <c r="AF243" s="99">
        <f>SUMIFS(通讯通路门店!$BI:$BI,通讯通路门店!$S:$S,$G243)</f>
        <v>0</v>
      </c>
      <c r="AG243" s="99">
        <f>SUMIFS(通讯通路门店!$BH:$BH,通讯通路门店!$S:$S,$G243)</f>
        <v>0</v>
      </c>
      <c r="AH243" s="99">
        <f t="shared" si="16"/>
        <v>0</v>
      </c>
      <c r="AI243" s="99">
        <f>SUMIFS(通讯通路门店!$BB:$BB,通讯通路门店!$S:$S,$G243)</f>
        <v>0</v>
      </c>
      <c r="AJ243" s="99">
        <f>SUMIFS(通讯通路门店!$BE:$BE,通讯通路门店!$S:$S,$G243)</f>
        <v>0</v>
      </c>
      <c r="AK243" s="99">
        <f>SUMIFS(通讯通路门店!$BG:$BG,通讯通路门店!$S:$S,$G243)</f>
        <v>0</v>
      </c>
      <c r="AL243" s="99">
        <f>SUMIFS(通讯通路门店!$BC:$BC,通讯通路门店!$S:$S,$G243)</f>
        <v>0</v>
      </c>
      <c r="AM243" s="99">
        <f>SUMIFS(通讯通路门店!$BD:$BD,通讯通路门店!$S:$S,$G243)</f>
        <v>0</v>
      </c>
      <c r="AN243" s="99">
        <f>SUMIFS(通讯通路门店!$BF:$BF,通讯通路门店!$S:$S,$G243)</f>
        <v>0</v>
      </c>
      <c r="AO243" s="99">
        <f t="shared" si="17"/>
        <v>0</v>
      </c>
      <c r="AP243" s="99">
        <f>SUMIFS(通讯通路门店!$K:$K,通讯通路门店!$S:$S,$G243)</f>
        <v>0</v>
      </c>
      <c r="AQ243" s="83"/>
      <c r="AR243" s="99">
        <f>SUMIFS(通讯通路门店!$T:$T,通讯通路门店!$S:$S,$G243)</f>
        <v>0</v>
      </c>
      <c r="AS243" s="99">
        <f>SUMIFS(通讯通路门店!$U:$U,通讯通路门店!$S:$S,$G243)</f>
        <v>0</v>
      </c>
      <c r="AT243" s="99">
        <f>SUMIFS(通讯通路门店!$V:$V,通讯通路门店!$S:$S,$G243)</f>
        <v>0</v>
      </c>
      <c r="AU243" s="99">
        <f>SUMIFS(通讯通路门店!$W:$W,通讯通路门店!$S:$S,$G243)</f>
        <v>0</v>
      </c>
      <c r="AV243" s="99">
        <f>SUMIFS(通讯通路门店!$Z:$Z,通讯通路门店!$S:$S,$G243)</f>
        <v>0</v>
      </c>
      <c r="AW243" s="99">
        <f>SUMIFS(通讯通路门店!$AB:$AB,通讯通路门店!$S:$S,$G243)</f>
        <v>0</v>
      </c>
      <c r="AX243" s="99">
        <f>SUMIFS(通讯通路门店!$X:$X,通讯通路门店!$S:$S,$G243)</f>
        <v>0</v>
      </c>
      <c r="AY243" s="99">
        <f>SUMIFS(通讯通路门店!$Y:$Y,通讯通路门店!$S:$S,$G243)</f>
        <v>0</v>
      </c>
      <c r="AZ243" s="99">
        <f>SUMIFS(通讯通路门店!$AA:$AA,通讯通路门店!$S:$S,$G243)</f>
        <v>0</v>
      </c>
      <c r="BA243" s="99">
        <f t="shared" si="18"/>
        <v>0</v>
      </c>
      <c r="BB243" s="99">
        <f t="shared" si="19"/>
        <v>0</v>
      </c>
      <c r="BC243" s="99">
        <f>SUMIFS(通讯通路门店!$W:$W,通讯通路门店!$S:$S,$G243,通讯通路门店!$J:$J,"荣耀体验店")+SUMIFS(通讯通路门店!$W:$W,通讯通路门店!$S:$S,$G243,通讯通路门店!$J:$J,"荣耀授权专卖店")</f>
        <v>0</v>
      </c>
      <c r="BD243" s="99">
        <f>SUMIFS(通讯通路门店!$Z:$Z,通讯通路门店!$S:$S,$G243,通讯通路门店!$J:$J,"VIVO体验店")</f>
        <v>0</v>
      </c>
      <c r="BE243" s="99">
        <f>SUMIFS(通讯通路门店!$AB:$AB,通讯通路门店!$S:$S,$G243,通讯通路门店!$J:$J,"OPPO体验店")</f>
        <v>0</v>
      </c>
      <c r="BF243" s="99">
        <f>SUMIFS(通讯通路门店!$X:$X,通讯通路门店!$S:$S,$G243,通讯通路门店!$J:$J,"华为授权体验店")+SUMIFS(通讯通路门店!$AA:$AA,通讯通路门店!$S:$S,$G243,通讯通路门店!$J:$J,"华为堡垒店")</f>
        <v>0</v>
      </c>
      <c r="BG243" s="99">
        <f>SUMIFS(通讯通路门店!$Y:$Y,通讯通路门店!$S:$S,$G243,通讯通路门店!$J:$J,"小米体验店")</f>
        <v>0</v>
      </c>
      <c r="BH243" s="99">
        <f>SUMIFS(通讯通路门店!$AA:$AA,通讯通路门店!$S:$S,$G243,通讯通路门店!$J:$J,"苹果体验店")</f>
        <v>0</v>
      </c>
      <c r="BI243" s="99">
        <f>SUMIFS(通讯通路门店!$K:$K,通讯通路门店!$S:$S,$G243,通讯通路门店!$J:$J,"其他品牌专卖店")</f>
        <v>0</v>
      </c>
      <c r="BJ243" s="99">
        <f>SUMIFS(通讯通路门店!$AC:$AC,通讯通路门店!$S:$S,$G243)</f>
        <v>0</v>
      </c>
      <c r="BK243" s="99">
        <f>SUMIFS(通讯通路门店!$AD:$AD,通讯通路门店!$S:$S,$G243)</f>
        <v>0</v>
      </c>
      <c r="BL243" s="99">
        <f>SUMIFS(通讯通路门店!$AE:$AE,通讯通路门店!$S:$S,$G243)</f>
        <v>0</v>
      </c>
      <c r="BM243" s="99">
        <f>SUMIFS(通讯通路门店!$AF:$AF,通讯通路门店!$S:$S,$G243)</f>
        <v>0</v>
      </c>
      <c r="BN243" s="99">
        <f>SUMIFS(通讯通路门店!$AG:$AG,通讯通路门店!$S:$S,$G243)</f>
        <v>0</v>
      </c>
      <c r="BO243" s="99">
        <f>SUMIFS(通讯通路门店!$AH:$AH,通讯通路门店!$S:$S,$G243)</f>
        <v>0</v>
      </c>
      <c r="BP243" s="99">
        <f>SUMIFS(通讯通路门店!$AI:$AI,通讯通路门店!$S:$S,$G243)</f>
        <v>0</v>
      </c>
      <c r="BQ243" s="83"/>
    </row>
    <row r="244" spans="1:69">
      <c r="A244" s="99" t="str">
        <f>IFERROR(_xlfn.XLOOKUP($G244,通讯通路门店!$S$4:$S$993933,通讯通路门店!$A$4:$A$993933,0,0),"")</f>
        <v/>
      </c>
      <c r="B244" s="99" t="str">
        <f>IFERROR(_xlfn.XLOOKUP($G244,通讯通路门店!$S$4:$S$993933,通讯通路门店!$B$4:$B$993933,0,0),"")</f>
        <v/>
      </c>
      <c r="C244" s="99" t="str">
        <f>IFERROR(_xlfn.XLOOKUP($G244,通讯通路门店!$S$4:$S$993933,通讯通路门店!$C$4:$C$993933,0,0),"")</f>
        <v/>
      </c>
      <c r="D244" s="99" t="str">
        <f>IFERROR(_xlfn.XLOOKUP($G244,通讯通路门店!$S$4:$S$993933,通讯通路门店!$D$4:$D$993933,0,0),"")</f>
        <v/>
      </c>
      <c r="E244" s="83"/>
      <c r="F244" s="83"/>
      <c r="G244" s="101" t="e">
        <v>#N/A</v>
      </c>
      <c r="H244" s="102" t="str">
        <f>IFERROR(_xlfn.XLOOKUP($G244,通讯通路门店!$S$4:$S$993933,通讯通路门店!$R$4:$R$993933,0,0),"")</f>
        <v/>
      </c>
      <c r="I244" s="83"/>
      <c r="J244" s="83"/>
      <c r="K244" s="83"/>
      <c r="L244" s="83"/>
      <c r="M244" s="83"/>
      <c r="N244" s="83"/>
      <c r="O244" s="83"/>
      <c r="P244" s="83"/>
      <c r="Q244" s="83"/>
      <c r="R244" s="83"/>
      <c r="S244" s="83"/>
      <c r="T244" s="83"/>
      <c r="U244" s="99">
        <f>COUNTIF(通讯通路门店!$S:$S,$G244)</f>
        <v>0</v>
      </c>
      <c r="V244" s="99">
        <f>COUNTIFS(通讯通路门店!$S:$S,$G244,通讯通路门店!$J:$J,"综合卖场")</f>
        <v>0</v>
      </c>
      <c r="W244" s="99">
        <f>SUMIFS(通讯通路门店!$AJ:$AJ,通讯通路门店!$S:$S,通讯客户沙盘!$G244)</f>
        <v>0</v>
      </c>
      <c r="X244" s="99">
        <f t="shared" si="15"/>
        <v>0</v>
      </c>
      <c r="Y244" s="99">
        <f>COUNTIFS(通讯通路门店!$S:$S,$G244,通讯通路门店!$J:$J,"荣耀体验店")+COUNTIFS(通讯通路门店!$S:$S,$G244,通讯通路门店!$J:$J,"荣耀授权专卖店")</f>
        <v>0</v>
      </c>
      <c r="Z244" s="99">
        <f>COUNTIFS(通讯通路门店!$S:$S,$G244,通讯通路门店!$J:$J,"VIVO体验店")</f>
        <v>0</v>
      </c>
      <c r="AA244" s="99">
        <f>COUNTIFS(通讯通路门店!$S:$S,$G244,通讯通路门店!$J:$J,"OPPO体验店")</f>
        <v>0</v>
      </c>
      <c r="AB244" s="99">
        <f>COUNTIFS(通讯通路门店!$S:$S,$G244,通讯通路门店!$J:$J,"华为授权体验店")+COUNTIFS(通讯通路门店!$S:$S,$G244,通讯通路门店!$J:$J,"华为堡垒店")</f>
        <v>0</v>
      </c>
      <c r="AC244" s="99">
        <f>COUNTIFS(通讯通路门店!$S:$S,$G244,通讯通路门店!$J:$J,"小米体验店")</f>
        <v>0</v>
      </c>
      <c r="AD244" s="99">
        <f>COUNTIFS(通讯通路门店!$S:$S,$G244,通讯通路门店!$J:$J,"苹果体验店")</f>
        <v>0</v>
      </c>
      <c r="AE244" s="99">
        <f>COUNTIFS(通讯通路门店!$S:$S,$G244,通讯通路门店!$J:$J,"其他品牌专卖店")</f>
        <v>0</v>
      </c>
      <c r="AF244" s="99">
        <f>SUMIFS(通讯通路门店!$BI:$BI,通讯通路门店!$S:$S,$G244)</f>
        <v>0</v>
      </c>
      <c r="AG244" s="99">
        <f>SUMIFS(通讯通路门店!$BH:$BH,通讯通路门店!$S:$S,$G244)</f>
        <v>0</v>
      </c>
      <c r="AH244" s="99">
        <f t="shared" si="16"/>
        <v>0</v>
      </c>
      <c r="AI244" s="99">
        <f>SUMIFS(通讯通路门店!$BB:$BB,通讯通路门店!$S:$S,$G244)</f>
        <v>0</v>
      </c>
      <c r="AJ244" s="99">
        <f>SUMIFS(通讯通路门店!$BE:$BE,通讯通路门店!$S:$S,$G244)</f>
        <v>0</v>
      </c>
      <c r="AK244" s="99">
        <f>SUMIFS(通讯通路门店!$BG:$BG,通讯通路门店!$S:$S,$G244)</f>
        <v>0</v>
      </c>
      <c r="AL244" s="99">
        <f>SUMIFS(通讯通路门店!$BC:$BC,通讯通路门店!$S:$S,$G244)</f>
        <v>0</v>
      </c>
      <c r="AM244" s="99">
        <f>SUMIFS(通讯通路门店!$BD:$BD,通讯通路门店!$S:$S,$G244)</f>
        <v>0</v>
      </c>
      <c r="AN244" s="99">
        <f>SUMIFS(通讯通路门店!$BF:$BF,通讯通路门店!$S:$S,$G244)</f>
        <v>0</v>
      </c>
      <c r="AO244" s="99">
        <f t="shared" si="17"/>
        <v>0</v>
      </c>
      <c r="AP244" s="99">
        <f>SUMIFS(通讯通路门店!$K:$K,通讯通路门店!$S:$S,$G244)</f>
        <v>0</v>
      </c>
      <c r="AQ244" s="83"/>
      <c r="AR244" s="99">
        <f>SUMIFS(通讯通路门店!$T:$T,通讯通路门店!$S:$S,$G244)</f>
        <v>0</v>
      </c>
      <c r="AS244" s="99">
        <f>SUMIFS(通讯通路门店!$U:$U,通讯通路门店!$S:$S,$G244)</f>
        <v>0</v>
      </c>
      <c r="AT244" s="99">
        <f>SUMIFS(通讯通路门店!$V:$V,通讯通路门店!$S:$S,$G244)</f>
        <v>0</v>
      </c>
      <c r="AU244" s="99">
        <f>SUMIFS(通讯通路门店!$W:$W,通讯通路门店!$S:$S,$G244)</f>
        <v>0</v>
      </c>
      <c r="AV244" s="99">
        <f>SUMIFS(通讯通路门店!$Z:$Z,通讯通路门店!$S:$S,$G244)</f>
        <v>0</v>
      </c>
      <c r="AW244" s="99">
        <f>SUMIFS(通讯通路门店!$AB:$AB,通讯通路门店!$S:$S,$G244)</f>
        <v>0</v>
      </c>
      <c r="AX244" s="99">
        <f>SUMIFS(通讯通路门店!$X:$X,通讯通路门店!$S:$S,$G244)</f>
        <v>0</v>
      </c>
      <c r="AY244" s="99">
        <f>SUMIFS(通讯通路门店!$Y:$Y,通讯通路门店!$S:$S,$G244)</f>
        <v>0</v>
      </c>
      <c r="AZ244" s="99">
        <f>SUMIFS(通讯通路门店!$AA:$AA,通讯通路门店!$S:$S,$G244)</f>
        <v>0</v>
      </c>
      <c r="BA244" s="99">
        <f t="shared" si="18"/>
        <v>0</v>
      </c>
      <c r="BB244" s="99">
        <f t="shared" si="19"/>
        <v>0</v>
      </c>
      <c r="BC244" s="99">
        <f>SUMIFS(通讯通路门店!$W:$W,通讯通路门店!$S:$S,$G244,通讯通路门店!$J:$J,"荣耀体验店")+SUMIFS(通讯通路门店!$W:$W,通讯通路门店!$S:$S,$G244,通讯通路门店!$J:$J,"荣耀授权专卖店")</f>
        <v>0</v>
      </c>
      <c r="BD244" s="99">
        <f>SUMIFS(通讯通路门店!$Z:$Z,通讯通路门店!$S:$S,$G244,通讯通路门店!$J:$J,"VIVO体验店")</f>
        <v>0</v>
      </c>
      <c r="BE244" s="99">
        <f>SUMIFS(通讯通路门店!$AB:$AB,通讯通路门店!$S:$S,$G244,通讯通路门店!$J:$J,"OPPO体验店")</f>
        <v>0</v>
      </c>
      <c r="BF244" s="99">
        <f>SUMIFS(通讯通路门店!$X:$X,通讯通路门店!$S:$S,$G244,通讯通路门店!$J:$J,"华为授权体验店")+SUMIFS(通讯通路门店!$AA:$AA,通讯通路门店!$S:$S,$G244,通讯通路门店!$J:$J,"华为堡垒店")</f>
        <v>0</v>
      </c>
      <c r="BG244" s="99">
        <f>SUMIFS(通讯通路门店!$Y:$Y,通讯通路门店!$S:$S,$G244,通讯通路门店!$J:$J,"小米体验店")</f>
        <v>0</v>
      </c>
      <c r="BH244" s="99">
        <f>SUMIFS(通讯通路门店!$AA:$AA,通讯通路门店!$S:$S,$G244,通讯通路门店!$J:$J,"苹果体验店")</f>
        <v>0</v>
      </c>
      <c r="BI244" s="99">
        <f>SUMIFS(通讯通路门店!$K:$K,通讯通路门店!$S:$S,$G244,通讯通路门店!$J:$J,"其他品牌专卖店")</f>
        <v>0</v>
      </c>
      <c r="BJ244" s="99">
        <f>SUMIFS(通讯通路门店!$AC:$AC,通讯通路门店!$S:$S,$G244)</f>
        <v>0</v>
      </c>
      <c r="BK244" s="99">
        <f>SUMIFS(通讯通路门店!$AD:$AD,通讯通路门店!$S:$S,$G244)</f>
        <v>0</v>
      </c>
      <c r="BL244" s="99">
        <f>SUMIFS(通讯通路门店!$AE:$AE,通讯通路门店!$S:$S,$G244)</f>
        <v>0</v>
      </c>
      <c r="BM244" s="99">
        <f>SUMIFS(通讯通路门店!$AF:$AF,通讯通路门店!$S:$S,$G244)</f>
        <v>0</v>
      </c>
      <c r="BN244" s="99">
        <f>SUMIFS(通讯通路门店!$AG:$AG,通讯通路门店!$S:$S,$G244)</f>
        <v>0</v>
      </c>
      <c r="BO244" s="99">
        <f>SUMIFS(通讯通路门店!$AH:$AH,通讯通路门店!$S:$S,$G244)</f>
        <v>0</v>
      </c>
      <c r="BP244" s="99">
        <f>SUMIFS(通讯通路门店!$AI:$AI,通讯通路门店!$S:$S,$G244)</f>
        <v>0</v>
      </c>
      <c r="BQ244" s="83"/>
    </row>
    <row r="245" spans="1:69">
      <c r="A245" s="99" t="str">
        <f>IFERROR(_xlfn.XLOOKUP($G245,通讯通路门店!$S$4:$S$993933,通讯通路门店!$A$4:$A$993933,0,0),"")</f>
        <v/>
      </c>
      <c r="B245" s="99" t="str">
        <f>IFERROR(_xlfn.XLOOKUP($G245,通讯通路门店!$S$4:$S$993933,通讯通路门店!$B$4:$B$993933,0,0),"")</f>
        <v/>
      </c>
      <c r="C245" s="99" t="str">
        <f>IFERROR(_xlfn.XLOOKUP($G245,通讯通路门店!$S$4:$S$993933,通讯通路门店!$C$4:$C$993933,0,0),"")</f>
        <v/>
      </c>
      <c r="D245" s="99" t="str">
        <f>IFERROR(_xlfn.XLOOKUP($G245,通讯通路门店!$S$4:$S$993933,通讯通路门店!$D$4:$D$993933,0,0),"")</f>
        <v/>
      </c>
      <c r="E245" s="83"/>
      <c r="F245" s="83"/>
      <c r="G245" s="101" t="e">
        <v>#N/A</v>
      </c>
      <c r="H245" s="102" t="str">
        <f>IFERROR(_xlfn.XLOOKUP($G245,通讯通路门店!$S$4:$S$993933,通讯通路门店!$R$4:$R$993933,0,0),"")</f>
        <v/>
      </c>
      <c r="I245" s="83"/>
      <c r="J245" s="83"/>
      <c r="K245" s="83"/>
      <c r="L245" s="83"/>
      <c r="M245" s="83"/>
      <c r="N245" s="83"/>
      <c r="O245" s="83"/>
      <c r="P245" s="83"/>
      <c r="Q245" s="83"/>
      <c r="R245" s="83"/>
      <c r="S245" s="83"/>
      <c r="T245" s="83"/>
      <c r="U245" s="99">
        <f>COUNTIF(通讯通路门店!$S:$S,$G245)</f>
        <v>0</v>
      </c>
      <c r="V245" s="99">
        <f>COUNTIFS(通讯通路门店!$S:$S,$G245,通讯通路门店!$J:$J,"综合卖场")</f>
        <v>0</v>
      </c>
      <c r="W245" s="99">
        <f>SUMIFS(通讯通路门店!$AJ:$AJ,通讯通路门店!$S:$S,通讯客户沙盘!$G245)</f>
        <v>0</v>
      </c>
      <c r="X245" s="99">
        <f t="shared" si="15"/>
        <v>0</v>
      </c>
      <c r="Y245" s="99">
        <f>COUNTIFS(通讯通路门店!$S:$S,$G245,通讯通路门店!$J:$J,"荣耀体验店")+COUNTIFS(通讯通路门店!$S:$S,$G245,通讯通路门店!$J:$J,"荣耀授权专卖店")</f>
        <v>0</v>
      </c>
      <c r="Z245" s="99">
        <f>COUNTIFS(通讯通路门店!$S:$S,$G245,通讯通路门店!$J:$J,"VIVO体验店")</f>
        <v>0</v>
      </c>
      <c r="AA245" s="99">
        <f>COUNTIFS(通讯通路门店!$S:$S,$G245,通讯通路门店!$J:$J,"OPPO体验店")</f>
        <v>0</v>
      </c>
      <c r="AB245" s="99">
        <f>COUNTIFS(通讯通路门店!$S:$S,$G245,通讯通路门店!$J:$J,"华为授权体验店")+COUNTIFS(通讯通路门店!$S:$S,$G245,通讯通路门店!$J:$J,"华为堡垒店")</f>
        <v>0</v>
      </c>
      <c r="AC245" s="99">
        <f>COUNTIFS(通讯通路门店!$S:$S,$G245,通讯通路门店!$J:$J,"小米体验店")</f>
        <v>0</v>
      </c>
      <c r="AD245" s="99">
        <f>COUNTIFS(通讯通路门店!$S:$S,$G245,通讯通路门店!$J:$J,"苹果体验店")</f>
        <v>0</v>
      </c>
      <c r="AE245" s="99">
        <f>COUNTIFS(通讯通路门店!$S:$S,$G245,通讯通路门店!$J:$J,"其他品牌专卖店")</f>
        <v>0</v>
      </c>
      <c r="AF245" s="99">
        <f>SUMIFS(通讯通路门店!$BI:$BI,通讯通路门店!$S:$S,$G245)</f>
        <v>0</v>
      </c>
      <c r="AG245" s="99">
        <f>SUMIFS(通讯通路门店!$BH:$BH,通讯通路门店!$S:$S,$G245)</f>
        <v>0</v>
      </c>
      <c r="AH245" s="99">
        <f t="shared" si="16"/>
        <v>0</v>
      </c>
      <c r="AI245" s="99">
        <f>SUMIFS(通讯通路门店!$BB:$BB,通讯通路门店!$S:$S,$G245)</f>
        <v>0</v>
      </c>
      <c r="AJ245" s="99">
        <f>SUMIFS(通讯通路门店!$BE:$BE,通讯通路门店!$S:$S,$G245)</f>
        <v>0</v>
      </c>
      <c r="AK245" s="99">
        <f>SUMIFS(通讯通路门店!$BG:$BG,通讯通路门店!$S:$S,$G245)</f>
        <v>0</v>
      </c>
      <c r="AL245" s="99">
        <f>SUMIFS(通讯通路门店!$BC:$BC,通讯通路门店!$S:$S,$G245)</f>
        <v>0</v>
      </c>
      <c r="AM245" s="99">
        <f>SUMIFS(通讯通路门店!$BD:$BD,通讯通路门店!$S:$S,$G245)</f>
        <v>0</v>
      </c>
      <c r="AN245" s="99">
        <f>SUMIFS(通讯通路门店!$BF:$BF,通讯通路门店!$S:$S,$G245)</f>
        <v>0</v>
      </c>
      <c r="AO245" s="99">
        <f t="shared" si="17"/>
        <v>0</v>
      </c>
      <c r="AP245" s="99">
        <f>SUMIFS(通讯通路门店!$K:$K,通讯通路门店!$S:$S,$G245)</f>
        <v>0</v>
      </c>
      <c r="AQ245" s="83"/>
      <c r="AR245" s="99">
        <f>SUMIFS(通讯通路门店!$T:$T,通讯通路门店!$S:$S,$G245)</f>
        <v>0</v>
      </c>
      <c r="AS245" s="99">
        <f>SUMIFS(通讯通路门店!$U:$U,通讯通路门店!$S:$S,$G245)</f>
        <v>0</v>
      </c>
      <c r="AT245" s="99">
        <f>SUMIFS(通讯通路门店!$V:$V,通讯通路门店!$S:$S,$G245)</f>
        <v>0</v>
      </c>
      <c r="AU245" s="99">
        <f>SUMIFS(通讯通路门店!$W:$W,通讯通路门店!$S:$S,$G245)</f>
        <v>0</v>
      </c>
      <c r="AV245" s="99">
        <f>SUMIFS(通讯通路门店!$Z:$Z,通讯通路门店!$S:$S,$G245)</f>
        <v>0</v>
      </c>
      <c r="AW245" s="99">
        <f>SUMIFS(通讯通路门店!$AB:$AB,通讯通路门店!$S:$S,$G245)</f>
        <v>0</v>
      </c>
      <c r="AX245" s="99">
        <f>SUMIFS(通讯通路门店!$X:$X,通讯通路门店!$S:$S,$G245)</f>
        <v>0</v>
      </c>
      <c r="AY245" s="99">
        <f>SUMIFS(通讯通路门店!$Y:$Y,通讯通路门店!$S:$S,$G245)</f>
        <v>0</v>
      </c>
      <c r="AZ245" s="99">
        <f>SUMIFS(通讯通路门店!$AA:$AA,通讯通路门店!$S:$S,$G245)</f>
        <v>0</v>
      </c>
      <c r="BA245" s="99">
        <f t="shared" si="18"/>
        <v>0</v>
      </c>
      <c r="BB245" s="99">
        <f t="shared" si="19"/>
        <v>0</v>
      </c>
      <c r="BC245" s="99">
        <f>SUMIFS(通讯通路门店!$W:$W,通讯通路门店!$S:$S,$G245,通讯通路门店!$J:$J,"荣耀体验店")+SUMIFS(通讯通路门店!$W:$W,通讯通路门店!$S:$S,$G245,通讯通路门店!$J:$J,"荣耀授权专卖店")</f>
        <v>0</v>
      </c>
      <c r="BD245" s="99">
        <f>SUMIFS(通讯通路门店!$Z:$Z,通讯通路门店!$S:$S,$G245,通讯通路门店!$J:$J,"VIVO体验店")</f>
        <v>0</v>
      </c>
      <c r="BE245" s="99">
        <f>SUMIFS(通讯通路门店!$AB:$AB,通讯通路门店!$S:$S,$G245,通讯通路门店!$J:$J,"OPPO体验店")</f>
        <v>0</v>
      </c>
      <c r="BF245" s="99">
        <f>SUMIFS(通讯通路门店!$X:$X,通讯通路门店!$S:$S,$G245,通讯通路门店!$J:$J,"华为授权体验店")+SUMIFS(通讯通路门店!$AA:$AA,通讯通路门店!$S:$S,$G245,通讯通路门店!$J:$J,"华为堡垒店")</f>
        <v>0</v>
      </c>
      <c r="BG245" s="99">
        <f>SUMIFS(通讯通路门店!$Y:$Y,通讯通路门店!$S:$S,$G245,通讯通路门店!$J:$J,"小米体验店")</f>
        <v>0</v>
      </c>
      <c r="BH245" s="99">
        <f>SUMIFS(通讯通路门店!$AA:$AA,通讯通路门店!$S:$S,$G245,通讯通路门店!$J:$J,"苹果体验店")</f>
        <v>0</v>
      </c>
      <c r="BI245" s="99">
        <f>SUMIFS(通讯通路门店!$K:$K,通讯通路门店!$S:$S,$G245,通讯通路门店!$J:$J,"其他品牌专卖店")</f>
        <v>0</v>
      </c>
      <c r="BJ245" s="99">
        <f>SUMIFS(通讯通路门店!$AC:$AC,通讯通路门店!$S:$S,$G245)</f>
        <v>0</v>
      </c>
      <c r="BK245" s="99">
        <f>SUMIFS(通讯通路门店!$AD:$AD,通讯通路门店!$S:$S,$G245)</f>
        <v>0</v>
      </c>
      <c r="BL245" s="99">
        <f>SUMIFS(通讯通路门店!$AE:$AE,通讯通路门店!$S:$S,$G245)</f>
        <v>0</v>
      </c>
      <c r="BM245" s="99">
        <f>SUMIFS(通讯通路门店!$AF:$AF,通讯通路门店!$S:$S,$G245)</f>
        <v>0</v>
      </c>
      <c r="BN245" s="99">
        <f>SUMIFS(通讯通路门店!$AG:$AG,通讯通路门店!$S:$S,$G245)</f>
        <v>0</v>
      </c>
      <c r="BO245" s="99">
        <f>SUMIFS(通讯通路门店!$AH:$AH,通讯通路门店!$S:$S,$G245)</f>
        <v>0</v>
      </c>
      <c r="BP245" s="99">
        <f>SUMIFS(通讯通路门店!$AI:$AI,通讯通路门店!$S:$S,$G245)</f>
        <v>0</v>
      </c>
      <c r="BQ245" s="83"/>
    </row>
    <row r="246" spans="1:69">
      <c r="A246" s="99" t="str">
        <f>IFERROR(_xlfn.XLOOKUP($G246,通讯通路门店!$S$4:$S$993933,通讯通路门店!$A$4:$A$993933,0,0),"")</f>
        <v/>
      </c>
      <c r="B246" s="99" t="str">
        <f>IFERROR(_xlfn.XLOOKUP($G246,通讯通路门店!$S$4:$S$993933,通讯通路门店!$B$4:$B$993933,0,0),"")</f>
        <v/>
      </c>
      <c r="C246" s="99" t="str">
        <f>IFERROR(_xlfn.XLOOKUP($G246,通讯通路门店!$S$4:$S$993933,通讯通路门店!$C$4:$C$993933,0,0),"")</f>
        <v/>
      </c>
      <c r="D246" s="99" t="str">
        <f>IFERROR(_xlfn.XLOOKUP($G246,通讯通路门店!$S$4:$S$993933,通讯通路门店!$D$4:$D$993933,0,0),"")</f>
        <v/>
      </c>
      <c r="E246" s="83"/>
      <c r="F246" s="83"/>
      <c r="G246" s="101" t="e">
        <v>#N/A</v>
      </c>
      <c r="H246" s="102" t="str">
        <f>IFERROR(_xlfn.XLOOKUP($G246,通讯通路门店!$S$4:$S$993933,通讯通路门店!$R$4:$R$993933,0,0),"")</f>
        <v/>
      </c>
      <c r="I246" s="83"/>
      <c r="J246" s="83"/>
      <c r="K246" s="83"/>
      <c r="L246" s="83"/>
      <c r="M246" s="83"/>
      <c r="N246" s="83"/>
      <c r="O246" s="83"/>
      <c r="P246" s="83"/>
      <c r="Q246" s="83"/>
      <c r="R246" s="83"/>
      <c r="S246" s="83"/>
      <c r="T246" s="83"/>
      <c r="U246" s="99">
        <f>COUNTIF(通讯通路门店!$S:$S,$G246)</f>
        <v>0</v>
      </c>
      <c r="V246" s="99">
        <f>COUNTIFS(通讯通路门店!$S:$S,$G246,通讯通路门店!$J:$J,"综合卖场")</f>
        <v>0</v>
      </c>
      <c r="W246" s="99">
        <f>SUMIFS(通讯通路门店!$AJ:$AJ,通讯通路门店!$S:$S,通讯客户沙盘!$G246)</f>
        <v>0</v>
      </c>
      <c r="X246" s="99">
        <f t="shared" si="15"/>
        <v>0</v>
      </c>
      <c r="Y246" s="99">
        <f>COUNTIFS(通讯通路门店!$S:$S,$G246,通讯通路门店!$J:$J,"荣耀体验店")+COUNTIFS(通讯通路门店!$S:$S,$G246,通讯通路门店!$J:$J,"荣耀授权专卖店")</f>
        <v>0</v>
      </c>
      <c r="Z246" s="99">
        <f>COUNTIFS(通讯通路门店!$S:$S,$G246,通讯通路门店!$J:$J,"VIVO体验店")</f>
        <v>0</v>
      </c>
      <c r="AA246" s="99">
        <f>COUNTIFS(通讯通路门店!$S:$S,$G246,通讯通路门店!$J:$J,"OPPO体验店")</f>
        <v>0</v>
      </c>
      <c r="AB246" s="99">
        <f>COUNTIFS(通讯通路门店!$S:$S,$G246,通讯通路门店!$J:$J,"华为授权体验店")+COUNTIFS(通讯通路门店!$S:$S,$G246,通讯通路门店!$J:$J,"华为堡垒店")</f>
        <v>0</v>
      </c>
      <c r="AC246" s="99">
        <f>COUNTIFS(通讯通路门店!$S:$S,$G246,通讯通路门店!$J:$J,"小米体验店")</f>
        <v>0</v>
      </c>
      <c r="AD246" s="99">
        <f>COUNTIFS(通讯通路门店!$S:$S,$G246,通讯通路门店!$J:$J,"苹果体验店")</f>
        <v>0</v>
      </c>
      <c r="AE246" s="99">
        <f>COUNTIFS(通讯通路门店!$S:$S,$G246,通讯通路门店!$J:$J,"其他品牌专卖店")</f>
        <v>0</v>
      </c>
      <c r="AF246" s="99">
        <f>SUMIFS(通讯通路门店!$BI:$BI,通讯通路门店!$S:$S,$G246)</f>
        <v>0</v>
      </c>
      <c r="AG246" s="99">
        <f>SUMIFS(通讯通路门店!$BH:$BH,通讯通路门店!$S:$S,$G246)</f>
        <v>0</v>
      </c>
      <c r="AH246" s="99">
        <f t="shared" si="16"/>
        <v>0</v>
      </c>
      <c r="AI246" s="99">
        <f>SUMIFS(通讯通路门店!$BB:$BB,通讯通路门店!$S:$S,$G246)</f>
        <v>0</v>
      </c>
      <c r="AJ246" s="99">
        <f>SUMIFS(通讯通路门店!$BE:$BE,通讯通路门店!$S:$S,$G246)</f>
        <v>0</v>
      </c>
      <c r="AK246" s="99">
        <f>SUMIFS(通讯通路门店!$BG:$BG,通讯通路门店!$S:$S,$G246)</f>
        <v>0</v>
      </c>
      <c r="AL246" s="99">
        <f>SUMIFS(通讯通路门店!$BC:$BC,通讯通路门店!$S:$S,$G246)</f>
        <v>0</v>
      </c>
      <c r="AM246" s="99">
        <f>SUMIFS(通讯通路门店!$BD:$BD,通讯通路门店!$S:$S,$G246)</f>
        <v>0</v>
      </c>
      <c r="AN246" s="99">
        <f>SUMIFS(通讯通路门店!$BF:$BF,通讯通路门店!$S:$S,$G246)</f>
        <v>0</v>
      </c>
      <c r="AO246" s="99">
        <f t="shared" si="17"/>
        <v>0</v>
      </c>
      <c r="AP246" s="99">
        <f>SUMIFS(通讯通路门店!$K:$K,通讯通路门店!$S:$S,$G246)</f>
        <v>0</v>
      </c>
      <c r="AQ246" s="83"/>
      <c r="AR246" s="99">
        <f>SUMIFS(通讯通路门店!$T:$T,通讯通路门店!$S:$S,$G246)</f>
        <v>0</v>
      </c>
      <c r="AS246" s="99">
        <f>SUMIFS(通讯通路门店!$U:$U,通讯通路门店!$S:$S,$G246)</f>
        <v>0</v>
      </c>
      <c r="AT246" s="99">
        <f>SUMIFS(通讯通路门店!$V:$V,通讯通路门店!$S:$S,$G246)</f>
        <v>0</v>
      </c>
      <c r="AU246" s="99">
        <f>SUMIFS(通讯通路门店!$W:$W,通讯通路门店!$S:$S,$G246)</f>
        <v>0</v>
      </c>
      <c r="AV246" s="99">
        <f>SUMIFS(通讯通路门店!$Z:$Z,通讯通路门店!$S:$S,$G246)</f>
        <v>0</v>
      </c>
      <c r="AW246" s="99">
        <f>SUMIFS(通讯通路门店!$AB:$AB,通讯通路门店!$S:$S,$G246)</f>
        <v>0</v>
      </c>
      <c r="AX246" s="99">
        <f>SUMIFS(通讯通路门店!$X:$X,通讯通路门店!$S:$S,$G246)</f>
        <v>0</v>
      </c>
      <c r="AY246" s="99">
        <f>SUMIFS(通讯通路门店!$Y:$Y,通讯通路门店!$S:$S,$G246)</f>
        <v>0</v>
      </c>
      <c r="AZ246" s="99">
        <f>SUMIFS(通讯通路门店!$AA:$AA,通讯通路门店!$S:$S,$G246)</f>
        <v>0</v>
      </c>
      <c r="BA246" s="99">
        <f t="shared" si="18"/>
        <v>0</v>
      </c>
      <c r="BB246" s="99">
        <f t="shared" si="19"/>
        <v>0</v>
      </c>
      <c r="BC246" s="99">
        <f>SUMIFS(通讯通路门店!$W:$W,通讯通路门店!$S:$S,$G246,通讯通路门店!$J:$J,"荣耀体验店")+SUMIFS(通讯通路门店!$W:$W,通讯通路门店!$S:$S,$G246,通讯通路门店!$J:$J,"荣耀授权专卖店")</f>
        <v>0</v>
      </c>
      <c r="BD246" s="99">
        <f>SUMIFS(通讯通路门店!$Z:$Z,通讯通路门店!$S:$S,$G246,通讯通路门店!$J:$J,"VIVO体验店")</f>
        <v>0</v>
      </c>
      <c r="BE246" s="99">
        <f>SUMIFS(通讯通路门店!$AB:$AB,通讯通路门店!$S:$S,$G246,通讯通路门店!$J:$J,"OPPO体验店")</f>
        <v>0</v>
      </c>
      <c r="BF246" s="99">
        <f>SUMIFS(通讯通路门店!$X:$X,通讯通路门店!$S:$S,$G246,通讯通路门店!$J:$J,"华为授权体验店")+SUMIFS(通讯通路门店!$AA:$AA,通讯通路门店!$S:$S,$G246,通讯通路门店!$J:$J,"华为堡垒店")</f>
        <v>0</v>
      </c>
      <c r="BG246" s="99">
        <f>SUMIFS(通讯通路门店!$Y:$Y,通讯通路门店!$S:$S,$G246,通讯通路门店!$J:$J,"小米体验店")</f>
        <v>0</v>
      </c>
      <c r="BH246" s="99">
        <f>SUMIFS(通讯通路门店!$AA:$AA,通讯通路门店!$S:$S,$G246,通讯通路门店!$J:$J,"苹果体验店")</f>
        <v>0</v>
      </c>
      <c r="BI246" s="99">
        <f>SUMIFS(通讯通路门店!$K:$K,通讯通路门店!$S:$S,$G246,通讯通路门店!$J:$J,"其他品牌专卖店")</f>
        <v>0</v>
      </c>
      <c r="BJ246" s="99">
        <f>SUMIFS(通讯通路门店!$AC:$AC,通讯通路门店!$S:$S,$G246)</f>
        <v>0</v>
      </c>
      <c r="BK246" s="99">
        <f>SUMIFS(通讯通路门店!$AD:$AD,通讯通路门店!$S:$S,$G246)</f>
        <v>0</v>
      </c>
      <c r="BL246" s="99">
        <f>SUMIFS(通讯通路门店!$AE:$AE,通讯通路门店!$S:$S,$G246)</f>
        <v>0</v>
      </c>
      <c r="BM246" s="99">
        <f>SUMIFS(通讯通路门店!$AF:$AF,通讯通路门店!$S:$S,$G246)</f>
        <v>0</v>
      </c>
      <c r="BN246" s="99">
        <f>SUMIFS(通讯通路门店!$AG:$AG,通讯通路门店!$S:$S,$G246)</f>
        <v>0</v>
      </c>
      <c r="BO246" s="99">
        <f>SUMIFS(通讯通路门店!$AH:$AH,通讯通路门店!$S:$S,$G246)</f>
        <v>0</v>
      </c>
      <c r="BP246" s="99">
        <f>SUMIFS(通讯通路门店!$AI:$AI,通讯通路门店!$S:$S,$G246)</f>
        <v>0</v>
      </c>
      <c r="BQ246" s="83"/>
    </row>
    <row r="247" spans="1:69">
      <c r="A247" s="99" t="str">
        <f>IFERROR(_xlfn.XLOOKUP($G247,通讯通路门店!$S$4:$S$993933,通讯通路门店!$A$4:$A$993933,0,0),"")</f>
        <v/>
      </c>
      <c r="B247" s="99" t="str">
        <f>IFERROR(_xlfn.XLOOKUP($G247,通讯通路门店!$S$4:$S$993933,通讯通路门店!$B$4:$B$993933,0,0),"")</f>
        <v/>
      </c>
      <c r="C247" s="99" t="str">
        <f>IFERROR(_xlfn.XLOOKUP($G247,通讯通路门店!$S$4:$S$993933,通讯通路门店!$C$4:$C$993933,0,0),"")</f>
        <v/>
      </c>
      <c r="D247" s="99" t="str">
        <f>IFERROR(_xlfn.XLOOKUP($G247,通讯通路门店!$S$4:$S$993933,通讯通路门店!$D$4:$D$993933,0,0),"")</f>
        <v/>
      </c>
      <c r="E247" s="83"/>
      <c r="F247" s="83"/>
      <c r="G247" s="101" t="e">
        <v>#N/A</v>
      </c>
      <c r="H247" s="102" t="str">
        <f>IFERROR(_xlfn.XLOOKUP($G247,通讯通路门店!$S$4:$S$993933,通讯通路门店!$R$4:$R$993933,0,0),"")</f>
        <v/>
      </c>
      <c r="I247" s="83"/>
      <c r="J247" s="83"/>
      <c r="K247" s="83"/>
      <c r="L247" s="83"/>
      <c r="M247" s="83"/>
      <c r="N247" s="83"/>
      <c r="O247" s="83"/>
      <c r="P247" s="83"/>
      <c r="Q247" s="83"/>
      <c r="R247" s="83"/>
      <c r="S247" s="83"/>
      <c r="T247" s="83"/>
      <c r="U247" s="99">
        <f>COUNTIF(通讯通路门店!$S:$S,$G247)</f>
        <v>0</v>
      </c>
      <c r="V247" s="99">
        <f>COUNTIFS(通讯通路门店!$S:$S,$G247,通讯通路门店!$J:$J,"综合卖场")</f>
        <v>0</v>
      </c>
      <c r="W247" s="99">
        <f>SUMIFS(通讯通路门店!$AJ:$AJ,通讯通路门店!$S:$S,通讯客户沙盘!$G247)</f>
        <v>0</v>
      </c>
      <c r="X247" s="99">
        <f t="shared" si="15"/>
        <v>0</v>
      </c>
      <c r="Y247" s="99">
        <f>COUNTIFS(通讯通路门店!$S:$S,$G247,通讯通路门店!$J:$J,"荣耀体验店")+COUNTIFS(通讯通路门店!$S:$S,$G247,通讯通路门店!$J:$J,"荣耀授权专卖店")</f>
        <v>0</v>
      </c>
      <c r="Z247" s="99">
        <f>COUNTIFS(通讯通路门店!$S:$S,$G247,通讯通路门店!$J:$J,"VIVO体验店")</f>
        <v>0</v>
      </c>
      <c r="AA247" s="99">
        <f>COUNTIFS(通讯通路门店!$S:$S,$G247,通讯通路门店!$J:$J,"OPPO体验店")</f>
        <v>0</v>
      </c>
      <c r="AB247" s="99">
        <f>COUNTIFS(通讯通路门店!$S:$S,$G247,通讯通路门店!$J:$J,"华为授权体验店")+COUNTIFS(通讯通路门店!$S:$S,$G247,通讯通路门店!$J:$J,"华为堡垒店")</f>
        <v>0</v>
      </c>
      <c r="AC247" s="99">
        <f>COUNTIFS(通讯通路门店!$S:$S,$G247,通讯通路门店!$J:$J,"小米体验店")</f>
        <v>0</v>
      </c>
      <c r="AD247" s="99">
        <f>COUNTIFS(通讯通路门店!$S:$S,$G247,通讯通路门店!$J:$J,"苹果体验店")</f>
        <v>0</v>
      </c>
      <c r="AE247" s="99">
        <f>COUNTIFS(通讯通路门店!$S:$S,$G247,通讯通路门店!$J:$J,"其他品牌专卖店")</f>
        <v>0</v>
      </c>
      <c r="AF247" s="99">
        <f>SUMIFS(通讯通路门店!$BI:$BI,通讯通路门店!$S:$S,$G247)</f>
        <v>0</v>
      </c>
      <c r="AG247" s="99">
        <f>SUMIFS(通讯通路门店!$BH:$BH,通讯通路门店!$S:$S,$G247)</f>
        <v>0</v>
      </c>
      <c r="AH247" s="99">
        <f t="shared" si="16"/>
        <v>0</v>
      </c>
      <c r="AI247" s="99">
        <f>SUMIFS(通讯通路门店!$BB:$BB,通讯通路门店!$S:$S,$G247)</f>
        <v>0</v>
      </c>
      <c r="AJ247" s="99">
        <f>SUMIFS(通讯通路门店!$BE:$BE,通讯通路门店!$S:$S,$G247)</f>
        <v>0</v>
      </c>
      <c r="AK247" s="99">
        <f>SUMIFS(通讯通路门店!$BG:$BG,通讯通路门店!$S:$S,$G247)</f>
        <v>0</v>
      </c>
      <c r="AL247" s="99">
        <f>SUMIFS(通讯通路门店!$BC:$BC,通讯通路门店!$S:$S,$G247)</f>
        <v>0</v>
      </c>
      <c r="AM247" s="99">
        <f>SUMIFS(通讯通路门店!$BD:$BD,通讯通路门店!$S:$S,$G247)</f>
        <v>0</v>
      </c>
      <c r="AN247" s="99">
        <f>SUMIFS(通讯通路门店!$BF:$BF,通讯通路门店!$S:$S,$G247)</f>
        <v>0</v>
      </c>
      <c r="AO247" s="99">
        <f t="shared" si="17"/>
        <v>0</v>
      </c>
      <c r="AP247" s="99">
        <f>SUMIFS(通讯通路门店!$K:$K,通讯通路门店!$S:$S,$G247)</f>
        <v>0</v>
      </c>
      <c r="AQ247" s="83"/>
      <c r="AR247" s="99">
        <f>SUMIFS(通讯通路门店!$T:$T,通讯通路门店!$S:$S,$G247)</f>
        <v>0</v>
      </c>
      <c r="AS247" s="99">
        <f>SUMIFS(通讯通路门店!$U:$U,通讯通路门店!$S:$S,$G247)</f>
        <v>0</v>
      </c>
      <c r="AT247" s="99">
        <f>SUMIFS(通讯通路门店!$V:$V,通讯通路门店!$S:$S,$G247)</f>
        <v>0</v>
      </c>
      <c r="AU247" s="99">
        <f>SUMIFS(通讯通路门店!$W:$W,通讯通路门店!$S:$S,$G247)</f>
        <v>0</v>
      </c>
      <c r="AV247" s="99">
        <f>SUMIFS(通讯通路门店!$Z:$Z,通讯通路门店!$S:$S,$G247)</f>
        <v>0</v>
      </c>
      <c r="AW247" s="99">
        <f>SUMIFS(通讯通路门店!$AB:$AB,通讯通路门店!$S:$S,$G247)</f>
        <v>0</v>
      </c>
      <c r="AX247" s="99">
        <f>SUMIFS(通讯通路门店!$X:$X,通讯通路门店!$S:$S,$G247)</f>
        <v>0</v>
      </c>
      <c r="AY247" s="99">
        <f>SUMIFS(通讯通路门店!$Y:$Y,通讯通路门店!$S:$S,$G247)</f>
        <v>0</v>
      </c>
      <c r="AZ247" s="99">
        <f>SUMIFS(通讯通路门店!$AA:$AA,通讯通路门店!$S:$S,$G247)</f>
        <v>0</v>
      </c>
      <c r="BA247" s="99">
        <f t="shared" si="18"/>
        <v>0</v>
      </c>
      <c r="BB247" s="99">
        <f t="shared" si="19"/>
        <v>0</v>
      </c>
      <c r="BC247" s="99">
        <f>SUMIFS(通讯通路门店!$W:$W,通讯通路门店!$S:$S,$G247,通讯通路门店!$J:$J,"荣耀体验店")+SUMIFS(通讯通路门店!$W:$W,通讯通路门店!$S:$S,$G247,通讯通路门店!$J:$J,"荣耀授权专卖店")</f>
        <v>0</v>
      </c>
      <c r="BD247" s="99">
        <f>SUMIFS(通讯通路门店!$Z:$Z,通讯通路门店!$S:$S,$G247,通讯通路门店!$J:$J,"VIVO体验店")</f>
        <v>0</v>
      </c>
      <c r="BE247" s="99">
        <f>SUMIFS(通讯通路门店!$AB:$AB,通讯通路门店!$S:$S,$G247,通讯通路门店!$J:$J,"OPPO体验店")</f>
        <v>0</v>
      </c>
      <c r="BF247" s="99">
        <f>SUMIFS(通讯通路门店!$X:$X,通讯通路门店!$S:$S,$G247,通讯通路门店!$J:$J,"华为授权体验店")+SUMIFS(通讯通路门店!$AA:$AA,通讯通路门店!$S:$S,$G247,通讯通路门店!$J:$J,"华为堡垒店")</f>
        <v>0</v>
      </c>
      <c r="BG247" s="99">
        <f>SUMIFS(通讯通路门店!$Y:$Y,通讯通路门店!$S:$S,$G247,通讯通路门店!$J:$J,"小米体验店")</f>
        <v>0</v>
      </c>
      <c r="BH247" s="99">
        <f>SUMIFS(通讯通路门店!$AA:$AA,通讯通路门店!$S:$S,$G247,通讯通路门店!$J:$J,"苹果体验店")</f>
        <v>0</v>
      </c>
      <c r="BI247" s="99">
        <f>SUMIFS(通讯通路门店!$K:$K,通讯通路门店!$S:$S,$G247,通讯通路门店!$J:$J,"其他品牌专卖店")</f>
        <v>0</v>
      </c>
      <c r="BJ247" s="99">
        <f>SUMIFS(通讯通路门店!$AC:$AC,通讯通路门店!$S:$S,$G247)</f>
        <v>0</v>
      </c>
      <c r="BK247" s="99">
        <f>SUMIFS(通讯通路门店!$AD:$AD,通讯通路门店!$S:$S,$G247)</f>
        <v>0</v>
      </c>
      <c r="BL247" s="99">
        <f>SUMIFS(通讯通路门店!$AE:$AE,通讯通路门店!$S:$S,$G247)</f>
        <v>0</v>
      </c>
      <c r="BM247" s="99">
        <f>SUMIFS(通讯通路门店!$AF:$AF,通讯通路门店!$S:$S,$G247)</f>
        <v>0</v>
      </c>
      <c r="BN247" s="99">
        <f>SUMIFS(通讯通路门店!$AG:$AG,通讯通路门店!$S:$S,$G247)</f>
        <v>0</v>
      </c>
      <c r="BO247" s="99">
        <f>SUMIFS(通讯通路门店!$AH:$AH,通讯通路门店!$S:$S,$G247)</f>
        <v>0</v>
      </c>
      <c r="BP247" s="99">
        <f>SUMIFS(通讯通路门店!$AI:$AI,通讯通路门店!$S:$S,$G247)</f>
        <v>0</v>
      </c>
      <c r="BQ247" s="83"/>
    </row>
    <row r="248" spans="1:69">
      <c r="A248" s="99" t="str">
        <f>IFERROR(_xlfn.XLOOKUP($G248,通讯通路门店!$S$4:$S$993933,通讯通路门店!$A$4:$A$993933,0,0),"")</f>
        <v/>
      </c>
      <c r="B248" s="99" t="str">
        <f>IFERROR(_xlfn.XLOOKUP($G248,通讯通路门店!$S$4:$S$993933,通讯通路门店!$B$4:$B$993933,0,0),"")</f>
        <v/>
      </c>
      <c r="C248" s="99" t="str">
        <f>IFERROR(_xlfn.XLOOKUP($G248,通讯通路门店!$S$4:$S$993933,通讯通路门店!$C$4:$C$993933,0,0),"")</f>
        <v/>
      </c>
      <c r="D248" s="99" t="str">
        <f>IFERROR(_xlfn.XLOOKUP($G248,通讯通路门店!$S$4:$S$993933,通讯通路门店!$D$4:$D$993933,0,0),"")</f>
        <v/>
      </c>
      <c r="E248" s="83"/>
      <c r="F248" s="83"/>
      <c r="G248" s="101" t="e">
        <v>#N/A</v>
      </c>
      <c r="H248" s="102" t="str">
        <f>IFERROR(_xlfn.XLOOKUP($G248,通讯通路门店!$S$4:$S$993933,通讯通路门店!$R$4:$R$993933,0,0),"")</f>
        <v/>
      </c>
      <c r="I248" s="83"/>
      <c r="J248" s="83"/>
      <c r="K248" s="83"/>
      <c r="L248" s="83"/>
      <c r="M248" s="83"/>
      <c r="N248" s="83"/>
      <c r="O248" s="83"/>
      <c r="P248" s="83"/>
      <c r="Q248" s="83"/>
      <c r="R248" s="83"/>
      <c r="S248" s="83"/>
      <c r="T248" s="83"/>
      <c r="U248" s="99">
        <f>COUNTIF(通讯通路门店!$S:$S,$G248)</f>
        <v>0</v>
      </c>
      <c r="V248" s="99">
        <f>COUNTIFS(通讯通路门店!$S:$S,$G248,通讯通路门店!$J:$J,"综合卖场")</f>
        <v>0</v>
      </c>
      <c r="W248" s="99">
        <f>SUMIFS(通讯通路门店!$AJ:$AJ,通讯通路门店!$S:$S,通讯客户沙盘!$G248)</f>
        <v>0</v>
      </c>
      <c r="X248" s="99">
        <f t="shared" si="15"/>
        <v>0</v>
      </c>
      <c r="Y248" s="99">
        <f>COUNTIFS(通讯通路门店!$S:$S,$G248,通讯通路门店!$J:$J,"荣耀体验店")+COUNTIFS(通讯通路门店!$S:$S,$G248,通讯通路门店!$J:$J,"荣耀授权专卖店")</f>
        <v>0</v>
      </c>
      <c r="Z248" s="99">
        <f>COUNTIFS(通讯通路门店!$S:$S,$G248,通讯通路门店!$J:$J,"VIVO体验店")</f>
        <v>0</v>
      </c>
      <c r="AA248" s="99">
        <f>COUNTIFS(通讯通路门店!$S:$S,$G248,通讯通路门店!$J:$J,"OPPO体验店")</f>
        <v>0</v>
      </c>
      <c r="AB248" s="99">
        <f>COUNTIFS(通讯通路门店!$S:$S,$G248,通讯通路门店!$J:$J,"华为授权体验店")+COUNTIFS(通讯通路门店!$S:$S,$G248,通讯通路门店!$J:$J,"华为堡垒店")</f>
        <v>0</v>
      </c>
      <c r="AC248" s="99">
        <f>COUNTIFS(通讯通路门店!$S:$S,$G248,通讯通路门店!$J:$J,"小米体验店")</f>
        <v>0</v>
      </c>
      <c r="AD248" s="99">
        <f>COUNTIFS(通讯通路门店!$S:$S,$G248,通讯通路门店!$J:$J,"苹果体验店")</f>
        <v>0</v>
      </c>
      <c r="AE248" s="99">
        <f>COUNTIFS(通讯通路门店!$S:$S,$G248,通讯通路门店!$J:$J,"其他品牌专卖店")</f>
        <v>0</v>
      </c>
      <c r="AF248" s="99">
        <f>SUMIFS(通讯通路门店!$BI:$BI,通讯通路门店!$S:$S,$G248)</f>
        <v>0</v>
      </c>
      <c r="AG248" s="99">
        <f>SUMIFS(通讯通路门店!$BH:$BH,通讯通路门店!$S:$S,$G248)</f>
        <v>0</v>
      </c>
      <c r="AH248" s="99">
        <f t="shared" si="16"/>
        <v>0</v>
      </c>
      <c r="AI248" s="99">
        <f>SUMIFS(通讯通路门店!$BB:$BB,通讯通路门店!$S:$S,$G248)</f>
        <v>0</v>
      </c>
      <c r="AJ248" s="99">
        <f>SUMIFS(通讯通路门店!$BE:$BE,通讯通路门店!$S:$S,$G248)</f>
        <v>0</v>
      </c>
      <c r="AK248" s="99">
        <f>SUMIFS(通讯通路门店!$BG:$BG,通讯通路门店!$S:$S,$G248)</f>
        <v>0</v>
      </c>
      <c r="AL248" s="99">
        <f>SUMIFS(通讯通路门店!$BC:$BC,通讯通路门店!$S:$S,$G248)</f>
        <v>0</v>
      </c>
      <c r="AM248" s="99">
        <f>SUMIFS(通讯通路门店!$BD:$BD,通讯通路门店!$S:$S,$G248)</f>
        <v>0</v>
      </c>
      <c r="AN248" s="99">
        <f>SUMIFS(通讯通路门店!$BF:$BF,通讯通路门店!$S:$S,$G248)</f>
        <v>0</v>
      </c>
      <c r="AO248" s="99">
        <f t="shared" si="17"/>
        <v>0</v>
      </c>
      <c r="AP248" s="99">
        <f>SUMIFS(通讯通路门店!$K:$K,通讯通路门店!$S:$S,$G248)</f>
        <v>0</v>
      </c>
      <c r="AQ248" s="83"/>
      <c r="AR248" s="99">
        <f>SUMIFS(通讯通路门店!$T:$T,通讯通路门店!$S:$S,$G248)</f>
        <v>0</v>
      </c>
      <c r="AS248" s="99">
        <f>SUMIFS(通讯通路门店!$U:$U,通讯通路门店!$S:$S,$G248)</f>
        <v>0</v>
      </c>
      <c r="AT248" s="99">
        <f>SUMIFS(通讯通路门店!$V:$V,通讯通路门店!$S:$S,$G248)</f>
        <v>0</v>
      </c>
      <c r="AU248" s="99">
        <f>SUMIFS(通讯通路门店!$W:$W,通讯通路门店!$S:$S,$G248)</f>
        <v>0</v>
      </c>
      <c r="AV248" s="99">
        <f>SUMIFS(通讯通路门店!$Z:$Z,通讯通路门店!$S:$S,$G248)</f>
        <v>0</v>
      </c>
      <c r="AW248" s="99">
        <f>SUMIFS(通讯通路门店!$AB:$AB,通讯通路门店!$S:$S,$G248)</f>
        <v>0</v>
      </c>
      <c r="AX248" s="99">
        <f>SUMIFS(通讯通路门店!$X:$X,通讯通路门店!$S:$S,$G248)</f>
        <v>0</v>
      </c>
      <c r="AY248" s="99">
        <f>SUMIFS(通讯通路门店!$Y:$Y,通讯通路门店!$S:$S,$G248)</f>
        <v>0</v>
      </c>
      <c r="AZ248" s="99">
        <f>SUMIFS(通讯通路门店!$AA:$AA,通讯通路门店!$S:$S,$G248)</f>
        <v>0</v>
      </c>
      <c r="BA248" s="99">
        <f t="shared" si="18"/>
        <v>0</v>
      </c>
      <c r="BB248" s="99">
        <f t="shared" si="19"/>
        <v>0</v>
      </c>
      <c r="BC248" s="99">
        <f>SUMIFS(通讯通路门店!$W:$W,通讯通路门店!$S:$S,$G248,通讯通路门店!$J:$J,"荣耀体验店")+SUMIFS(通讯通路门店!$W:$W,通讯通路门店!$S:$S,$G248,通讯通路门店!$J:$J,"荣耀授权专卖店")</f>
        <v>0</v>
      </c>
      <c r="BD248" s="99">
        <f>SUMIFS(通讯通路门店!$Z:$Z,通讯通路门店!$S:$S,$G248,通讯通路门店!$J:$J,"VIVO体验店")</f>
        <v>0</v>
      </c>
      <c r="BE248" s="99">
        <f>SUMIFS(通讯通路门店!$AB:$AB,通讯通路门店!$S:$S,$G248,通讯通路门店!$J:$J,"OPPO体验店")</f>
        <v>0</v>
      </c>
      <c r="BF248" s="99">
        <f>SUMIFS(通讯通路门店!$X:$X,通讯通路门店!$S:$S,$G248,通讯通路门店!$J:$J,"华为授权体验店")+SUMIFS(通讯通路门店!$AA:$AA,通讯通路门店!$S:$S,$G248,通讯通路门店!$J:$J,"华为堡垒店")</f>
        <v>0</v>
      </c>
      <c r="BG248" s="99">
        <f>SUMIFS(通讯通路门店!$Y:$Y,通讯通路门店!$S:$S,$G248,通讯通路门店!$J:$J,"小米体验店")</f>
        <v>0</v>
      </c>
      <c r="BH248" s="99">
        <f>SUMIFS(通讯通路门店!$AA:$AA,通讯通路门店!$S:$S,$G248,通讯通路门店!$J:$J,"苹果体验店")</f>
        <v>0</v>
      </c>
      <c r="BI248" s="99">
        <f>SUMIFS(通讯通路门店!$K:$K,通讯通路门店!$S:$S,$G248,通讯通路门店!$J:$J,"其他品牌专卖店")</f>
        <v>0</v>
      </c>
      <c r="BJ248" s="99">
        <f>SUMIFS(通讯通路门店!$AC:$AC,通讯通路门店!$S:$S,$G248)</f>
        <v>0</v>
      </c>
      <c r="BK248" s="99">
        <f>SUMIFS(通讯通路门店!$AD:$AD,通讯通路门店!$S:$S,$G248)</f>
        <v>0</v>
      </c>
      <c r="BL248" s="99">
        <f>SUMIFS(通讯通路门店!$AE:$AE,通讯通路门店!$S:$S,$G248)</f>
        <v>0</v>
      </c>
      <c r="BM248" s="99">
        <f>SUMIFS(通讯通路门店!$AF:$AF,通讯通路门店!$S:$S,$G248)</f>
        <v>0</v>
      </c>
      <c r="BN248" s="99">
        <f>SUMIFS(通讯通路门店!$AG:$AG,通讯通路门店!$S:$S,$G248)</f>
        <v>0</v>
      </c>
      <c r="BO248" s="99">
        <f>SUMIFS(通讯通路门店!$AH:$AH,通讯通路门店!$S:$S,$G248)</f>
        <v>0</v>
      </c>
      <c r="BP248" s="99">
        <f>SUMIFS(通讯通路门店!$AI:$AI,通讯通路门店!$S:$S,$G248)</f>
        <v>0</v>
      </c>
      <c r="BQ248" s="83"/>
    </row>
    <row r="249" spans="1:69">
      <c r="A249" s="99" t="str">
        <f>IFERROR(_xlfn.XLOOKUP($G249,通讯通路门店!$S$4:$S$993933,通讯通路门店!$A$4:$A$993933,0,0),"")</f>
        <v/>
      </c>
      <c r="B249" s="99" t="str">
        <f>IFERROR(_xlfn.XLOOKUP($G249,通讯通路门店!$S$4:$S$993933,通讯通路门店!$B$4:$B$993933,0,0),"")</f>
        <v/>
      </c>
      <c r="C249" s="99" t="str">
        <f>IFERROR(_xlfn.XLOOKUP($G249,通讯通路门店!$S$4:$S$993933,通讯通路门店!$C$4:$C$993933,0,0),"")</f>
        <v/>
      </c>
      <c r="D249" s="99" t="str">
        <f>IFERROR(_xlfn.XLOOKUP($G249,通讯通路门店!$S$4:$S$993933,通讯通路门店!$D$4:$D$993933,0,0),"")</f>
        <v/>
      </c>
      <c r="E249" s="83"/>
      <c r="F249" s="83"/>
      <c r="G249" s="101" t="e">
        <v>#N/A</v>
      </c>
      <c r="H249" s="102" t="str">
        <f>IFERROR(_xlfn.XLOOKUP($G249,通讯通路门店!$S$4:$S$993933,通讯通路门店!$R$4:$R$993933,0,0),"")</f>
        <v/>
      </c>
      <c r="I249" s="83"/>
      <c r="J249" s="83"/>
      <c r="K249" s="83"/>
      <c r="L249" s="83"/>
      <c r="M249" s="83"/>
      <c r="N249" s="83"/>
      <c r="O249" s="83"/>
      <c r="P249" s="83"/>
      <c r="Q249" s="83"/>
      <c r="R249" s="83"/>
      <c r="S249" s="83"/>
      <c r="T249" s="83"/>
      <c r="U249" s="99">
        <f>COUNTIF(通讯通路门店!$S:$S,$G249)</f>
        <v>0</v>
      </c>
      <c r="V249" s="99">
        <f>COUNTIFS(通讯通路门店!$S:$S,$G249,通讯通路门店!$J:$J,"综合卖场")</f>
        <v>0</v>
      </c>
      <c r="W249" s="99">
        <f>SUMIFS(通讯通路门店!$AJ:$AJ,通讯通路门店!$S:$S,通讯客户沙盘!$G249)</f>
        <v>0</v>
      </c>
      <c r="X249" s="99">
        <f t="shared" si="15"/>
        <v>0</v>
      </c>
      <c r="Y249" s="99">
        <f>COUNTIFS(通讯通路门店!$S:$S,$G249,通讯通路门店!$J:$J,"荣耀体验店")+COUNTIFS(通讯通路门店!$S:$S,$G249,通讯通路门店!$J:$J,"荣耀授权专卖店")</f>
        <v>0</v>
      </c>
      <c r="Z249" s="99">
        <f>COUNTIFS(通讯通路门店!$S:$S,$G249,通讯通路门店!$J:$J,"VIVO体验店")</f>
        <v>0</v>
      </c>
      <c r="AA249" s="99">
        <f>COUNTIFS(通讯通路门店!$S:$S,$G249,通讯通路门店!$J:$J,"OPPO体验店")</f>
        <v>0</v>
      </c>
      <c r="AB249" s="99">
        <f>COUNTIFS(通讯通路门店!$S:$S,$G249,通讯通路门店!$J:$J,"华为授权体验店")+COUNTIFS(通讯通路门店!$S:$S,$G249,通讯通路门店!$J:$J,"华为堡垒店")</f>
        <v>0</v>
      </c>
      <c r="AC249" s="99">
        <f>COUNTIFS(通讯通路门店!$S:$S,$G249,通讯通路门店!$J:$J,"小米体验店")</f>
        <v>0</v>
      </c>
      <c r="AD249" s="99">
        <f>COUNTIFS(通讯通路门店!$S:$S,$G249,通讯通路门店!$J:$J,"苹果体验店")</f>
        <v>0</v>
      </c>
      <c r="AE249" s="99">
        <f>COUNTIFS(通讯通路门店!$S:$S,$G249,通讯通路门店!$J:$J,"其他品牌专卖店")</f>
        <v>0</v>
      </c>
      <c r="AF249" s="99">
        <f>SUMIFS(通讯通路门店!$BI:$BI,通讯通路门店!$S:$S,$G249)</f>
        <v>0</v>
      </c>
      <c r="AG249" s="99">
        <f>SUMIFS(通讯通路门店!$BH:$BH,通讯通路门店!$S:$S,$G249)</f>
        <v>0</v>
      </c>
      <c r="AH249" s="99">
        <f t="shared" si="16"/>
        <v>0</v>
      </c>
      <c r="AI249" s="99">
        <f>SUMIFS(通讯通路门店!$BB:$BB,通讯通路门店!$S:$S,$G249)</f>
        <v>0</v>
      </c>
      <c r="AJ249" s="99">
        <f>SUMIFS(通讯通路门店!$BE:$BE,通讯通路门店!$S:$S,$G249)</f>
        <v>0</v>
      </c>
      <c r="AK249" s="99">
        <f>SUMIFS(通讯通路门店!$BG:$BG,通讯通路门店!$S:$S,$G249)</f>
        <v>0</v>
      </c>
      <c r="AL249" s="99">
        <f>SUMIFS(通讯通路门店!$BC:$BC,通讯通路门店!$S:$S,$G249)</f>
        <v>0</v>
      </c>
      <c r="AM249" s="99">
        <f>SUMIFS(通讯通路门店!$BD:$BD,通讯通路门店!$S:$S,$G249)</f>
        <v>0</v>
      </c>
      <c r="AN249" s="99">
        <f>SUMIFS(通讯通路门店!$BF:$BF,通讯通路门店!$S:$S,$G249)</f>
        <v>0</v>
      </c>
      <c r="AO249" s="99">
        <f t="shared" si="17"/>
        <v>0</v>
      </c>
      <c r="AP249" s="99">
        <f>SUMIFS(通讯通路门店!$K:$K,通讯通路门店!$S:$S,$G249)</f>
        <v>0</v>
      </c>
      <c r="AQ249" s="83"/>
      <c r="AR249" s="99">
        <f>SUMIFS(通讯通路门店!$T:$T,通讯通路门店!$S:$S,$G249)</f>
        <v>0</v>
      </c>
      <c r="AS249" s="99">
        <f>SUMIFS(通讯通路门店!$U:$U,通讯通路门店!$S:$S,$G249)</f>
        <v>0</v>
      </c>
      <c r="AT249" s="99">
        <f>SUMIFS(通讯通路门店!$V:$V,通讯通路门店!$S:$S,$G249)</f>
        <v>0</v>
      </c>
      <c r="AU249" s="99">
        <f>SUMIFS(通讯通路门店!$W:$W,通讯通路门店!$S:$S,$G249)</f>
        <v>0</v>
      </c>
      <c r="AV249" s="99">
        <f>SUMIFS(通讯通路门店!$Z:$Z,通讯通路门店!$S:$S,$G249)</f>
        <v>0</v>
      </c>
      <c r="AW249" s="99">
        <f>SUMIFS(通讯通路门店!$AB:$AB,通讯通路门店!$S:$S,$G249)</f>
        <v>0</v>
      </c>
      <c r="AX249" s="99">
        <f>SUMIFS(通讯通路门店!$X:$X,通讯通路门店!$S:$S,$G249)</f>
        <v>0</v>
      </c>
      <c r="AY249" s="99">
        <f>SUMIFS(通讯通路门店!$Y:$Y,通讯通路门店!$S:$S,$G249)</f>
        <v>0</v>
      </c>
      <c r="AZ249" s="99">
        <f>SUMIFS(通讯通路门店!$AA:$AA,通讯通路门店!$S:$S,$G249)</f>
        <v>0</v>
      </c>
      <c r="BA249" s="99">
        <f t="shared" si="18"/>
        <v>0</v>
      </c>
      <c r="BB249" s="99">
        <f t="shared" si="19"/>
        <v>0</v>
      </c>
      <c r="BC249" s="99">
        <f>SUMIFS(通讯通路门店!$W:$W,通讯通路门店!$S:$S,$G249,通讯通路门店!$J:$J,"荣耀体验店")+SUMIFS(通讯通路门店!$W:$W,通讯通路门店!$S:$S,$G249,通讯通路门店!$J:$J,"荣耀授权专卖店")</f>
        <v>0</v>
      </c>
      <c r="BD249" s="99">
        <f>SUMIFS(通讯通路门店!$Z:$Z,通讯通路门店!$S:$S,$G249,通讯通路门店!$J:$J,"VIVO体验店")</f>
        <v>0</v>
      </c>
      <c r="BE249" s="99">
        <f>SUMIFS(通讯通路门店!$AB:$AB,通讯通路门店!$S:$S,$G249,通讯通路门店!$J:$J,"OPPO体验店")</f>
        <v>0</v>
      </c>
      <c r="BF249" s="99">
        <f>SUMIFS(通讯通路门店!$X:$X,通讯通路门店!$S:$S,$G249,通讯通路门店!$J:$J,"华为授权体验店")+SUMIFS(通讯通路门店!$AA:$AA,通讯通路门店!$S:$S,$G249,通讯通路门店!$J:$J,"华为堡垒店")</f>
        <v>0</v>
      </c>
      <c r="BG249" s="99">
        <f>SUMIFS(通讯通路门店!$Y:$Y,通讯通路门店!$S:$S,$G249,通讯通路门店!$J:$J,"小米体验店")</f>
        <v>0</v>
      </c>
      <c r="BH249" s="99">
        <f>SUMIFS(通讯通路门店!$AA:$AA,通讯通路门店!$S:$S,$G249,通讯通路门店!$J:$J,"苹果体验店")</f>
        <v>0</v>
      </c>
      <c r="BI249" s="99">
        <f>SUMIFS(通讯通路门店!$K:$K,通讯通路门店!$S:$S,$G249,通讯通路门店!$J:$J,"其他品牌专卖店")</f>
        <v>0</v>
      </c>
      <c r="BJ249" s="99">
        <f>SUMIFS(通讯通路门店!$AC:$AC,通讯通路门店!$S:$S,$G249)</f>
        <v>0</v>
      </c>
      <c r="BK249" s="99">
        <f>SUMIFS(通讯通路门店!$AD:$AD,通讯通路门店!$S:$S,$G249)</f>
        <v>0</v>
      </c>
      <c r="BL249" s="99">
        <f>SUMIFS(通讯通路门店!$AE:$AE,通讯通路门店!$S:$S,$G249)</f>
        <v>0</v>
      </c>
      <c r="BM249" s="99">
        <f>SUMIFS(通讯通路门店!$AF:$AF,通讯通路门店!$S:$S,$G249)</f>
        <v>0</v>
      </c>
      <c r="BN249" s="99">
        <f>SUMIFS(通讯通路门店!$AG:$AG,通讯通路门店!$S:$S,$G249)</f>
        <v>0</v>
      </c>
      <c r="BO249" s="99">
        <f>SUMIFS(通讯通路门店!$AH:$AH,通讯通路门店!$S:$S,$G249)</f>
        <v>0</v>
      </c>
      <c r="BP249" s="99">
        <f>SUMIFS(通讯通路门店!$AI:$AI,通讯通路门店!$S:$S,$G249)</f>
        <v>0</v>
      </c>
      <c r="BQ249" s="83"/>
    </row>
    <row r="250" spans="1:69">
      <c r="A250" s="99" t="str">
        <f>IFERROR(_xlfn.XLOOKUP($G250,通讯通路门店!$S$4:$S$993933,通讯通路门店!$A$4:$A$993933,0,0),"")</f>
        <v/>
      </c>
      <c r="B250" s="99" t="str">
        <f>IFERROR(_xlfn.XLOOKUP($G250,通讯通路门店!$S$4:$S$993933,通讯通路门店!$B$4:$B$993933,0,0),"")</f>
        <v/>
      </c>
      <c r="C250" s="99" t="str">
        <f>IFERROR(_xlfn.XLOOKUP($G250,通讯通路门店!$S$4:$S$993933,通讯通路门店!$C$4:$C$993933,0,0),"")</f>
        <v/>
      </c>
      <c r="D250" s="99" t="str">
        <f>IFERROR(_xlfn.XLOOKUP($G250,通讯通路门店!$S$4:$S$993933,通讯通路门店!$D$4:$D$993933,0,0),"")</f>
        <v/>
      </c>
      <c r="E250" s="83"/>
      <c r="F250" s="83"/>
      <c r="G250" s="101" t="e">
        <v>#N/A</v>
      </c>
      <c r="H250" s="102" t="str">
        <f>IFERROR(_xlfn.XLOOKUP($G250,通讯通路门店!$S$4:$S$993933,通讯通路门店!$R$4:$R$993933,0,0),"")</f>
        <v/>
      </c>
      <c r="I250" s="83"/>
      <c r="J250" s="83"/>
      <c r="K250" s="83"/>
      <c r="L250" s="83"/>
      <c r="M250" s="83"/>
      <c r="N250" s="83"/>
      <c r="O250" s="83"/>
      <c r="P250" s="83"/>
      <c r="Q250" s="83"/>
      <c r="R250" s="83"/>
      <c r="S250" s="83"/>
      <c r="T250" s="83"/>
      <c r="U250" s="99">
        <f>COUNTIF(通讯通路门店!$S:$S,$G250)</f>
        <v>0</v>
      </c>
      <c r="V250" s="99">
        <f>COUNTIFS(通讯通路门店!$S:$S,$G250,通讯通路门店!$J:$J,"综合卖场")</f>
        <v>0</v>
      </c>
      <c r="W250" s="99">
        <f>SUMIFS(通讯通路门店!$AJ:$AJ,通讯通路门店!$S:$S,通讯客户沙盘!$G250)</f>
        <v>0</v>
      </c>
      <c r="X250" s="99">
        <f t="shared" si="15"/>
        <v>0</v>
      </c>
      <c r="Y250" s="99">
        <f>COUNTIFS(通讯通路门店!$S:$S,$G250,通讯通路门店!$J:$J,"荣耀体验店")+COUNTIFS(通讯通路门店!$S:$S,$G250,通讯通路门店!$J:$J,"荣耀授权专卖店")</f>
        <v>0</v>
      </c>
      <c r="Z250" s="99">
        <f>COUNTIFS(通讯通路门店!$S:$S,$G250,通讯通路门店!$J:$J,"VIVO体验店")</f>
        <v>0</v>
      </c>
      <c r="AA250" s="99">
        <f>COUNTIFS(通讯通路门店!$S:$S,$G250,通讯通路门店!$J:$J,"OPPO体验店")</f>
        <v>0</v>
      </c>
      <c r="AB250" s="99">
        <f>COUNTIFS(通讯通路门店!$S:$S,$G250,通讯通路门店!$J:$J,"华为授权体验店")+COUNTIFS(通讯通路门店!$S:$S,$G250,通讯通路门店!$J:$J,"华为堡垒店")</f>
        <v>0</v>
      </c>
      <c r="AC250" s="99">
        <f>COUNTIFS(通讯通路门店!$S:$S,$G250,通讯通路门店!$J:$J,"小米体验店")</f>
        <v>0</v>
      </c>
      <c r="AD250" s="99">
        <f>COUNTIFS(通讯通路门店!$S:$S,$G250,通讯通路门店!$J:$J,"苹果体验店")</f>
        <v>0</v>
      </c>
      <c r="AE250" s="99">
        <f>COUNTIFS(通讯通路门店!$S:$S,$G250,通讯通路门店!$J:$J,"其他品牌专卖店")</f>
        <v>0</v>
      </c>
      <c r="AF250" s="99">
        <f>SUMIFS(通讯通路门店!$BI:$BI,通讯通路门店!$S:$S,$G250)</f>
        <v>0</v>
      </c>
      <c r="AG250" s="99">
        <f>SUMIFS(通讯通路门店!$BH:$BH,通讯通路门店!$S:$S,$G250)</f>
        <v>0</v>
      </c>
      <c r="AH250" s="99">
        <f t="shared" si="16"/>
        <v>0</v>
      </c>
      <c r="AI250" s="99">
        <f>SUMIFS(通讯通路门店!$BB:$BB,通讯通路门店!$S:$S,$G250)</f>
        <v>0</v>
      </c>
      <c r="AJ250" s="99">
        <f>SUMIFS(通讯通路门店!$BE:$BE,通讯通路门店!$S:$S,$G250)</f>
        <v>0</v>
      </c>
      <c r="AK250" s="99">
        <f>SUMIFS(通讯通路门店!$BG:$BG,通讯通路门店!$S:$S,$G250)</f>
        <v>0</v>
      </c>
      <c r="AL250" s="99">
        <f>SUMIFS(通讯通路门店!$BC:$BC,通讯通路门店!$S:$S,$G250)</f>
        <v>0</v>
      </c>
      <c r="AM250" s="99">
        <f>SUMIFS(通讯通路门店!$BD:$BD,通讯通路门店!$S:$S,$G250)</f>
        <v>0</v>
      </c>
      <c r="AN250" s="99">
        <f>SUMIFS(通讯通路门店!$BF:$BF,通讯通路门店!$S:$S,$G250)</f>
        <v>0</v>
      </c>
      <c r="AO250" s="99">
        <f t="shared" si="17"/>
        <v>0</v>
      </c>
      <c r="AP250" s="99">
        <f>SUMIFS(通讯通路门店!$K:$K,通讯通路门店!$S:$S,$G250)</f>
        <v>0</v>
      </c>
      <c r="AQ250" s="83"/>
      <c r="AR250" s="99">
        <f>SUMIFS(通讯通路门店!$T:$T,通讯通路门店!$S:$S,$G250)</f>
        <v>0</v>
      </c>
      <c r="AS250" s="99">
        <f>SUMIFS(通讯通路门店!$U:$U,通讯通路门店!$S:$S,$G250)</f>
        <v>0</v>
      </c>
      <c r="AT250" s="99">
        <f>SUMIFS(通讯通路门店!$V:$V,通讯通路门店!$S:$S,$G250)</f>
        <v>0</v>
      </c>
      <c r="AU250" s="99">
        <f>SUMIFS(通讯通路门店!$W:$W,通讯通路门店!$S:$S,$G250)</f>
        <v>0</v>
      </c>
      <c r="AV250" s="99">
        <f>SUMIFS(通讯通路门店!$Z:$Z,通讯通路门店!$S:$S,$G250)</f>
        <v>0</v>
      </c>
      <c r="AW250" s="99">
        <f>SUMIFS(通讯通路门店!$AB:$AB,通讯通路门店!$S:$S,$G250)</f>
        <v>0</v>
      </c>
      <c r="AX250" s="99">
        <f>SUMIFS(通讯通路门店!$X:$X,通讯通路门店!$S:$S,$G250)</f>
        <v>0</v>
      </c>
      <c r="AY250" s="99">
        <f>SUMIFS(通讯通路门店!$Y:$Y,通讯通路门店!$S:$S,$G250)</f>
        <v>0</v>
      </c>
      <c r="AZ250" s="99">
        <f>SUMIFS(通讯通路门店!$AA:$AA,通讯通路门店!$S:$S,$G250)</f>
        <v>0</v>
      </c>
      <c r="BA250" s="99">
        <f t="shared" si="18"/>
        <v>0</v>
      </c>
      <c r="BB250" s="99">
        <f t="shared" si="19"/>
        <v>0</v>
      </c>
      <c r="BC250" s="99">
        <f>SUMIFS(通讯通路门店!$W:$W,通讯通路门店!$S:$S,$G250,通讯通路门店!$J:$J,"荣耀体验店")+SUMIFS(通讯通路门店!$W:$W,通讯通路门店!$S:$S,$G250,通讯通路门店!$J:$J,"荣耀授权专卖店")</f>
        <v>0</v>
      </c>
      <c r="BD250" s="99">
        <f>SUMIFS(通讯通路门店!$Z:$Z,通讯通路门店!$S:$S,$G250,通讯通路门店!$J:$J,"VIVO体验店")</f>
        <v>0</v>
      </c>
      <c r="BE250" s="99">
        <f>SUMIFS(通讯通路门店!$AB:$AB,通讯通路门店!$S:$S,$G250,通讯通路门店!$J:$J,"OPPO体验店")</f>
        <v>0</v>
      </c>
      <c r="BF250" s="99">
        <f>SUMIFS(通讯通路门店!$X:$X,通讯通路门店!$S:$S,$G250,通讯通路门店!$J:$J,"华为授权体验店")+SUMIFS(通讯通路门店!$AA:$AA,通讯通路门店!$S:$S,$G250,通讯通路门店!$J:$J,"华为堡垒店")</f>
        <v>0</v>
      </c>
      <c r="BG250" s="99">
        <f>SUMIFS(通讯通路门店!$Y:$Y,通讯通路门店!$S:$S,$G250,通讯通路门店!$J:$J,"小米体验店")</f>
        <v>0</v>
      </c>
      <c r="BH250" s="99">
        <f>SUMIFS(通讯通路门店!$AA:$AA,通讯通路门店!$S:$S,$G250,通讯通路门店!$J:$J,"苹果体验店")</f>
        <v>0</v>
      </c>
      <c r="BI250" s="99">
        <f>SUMIFS(通讯通路门店!$K:$K,通讯通路门店!$S:$S,$G250,通讯通路门店!$J:$J,"其他品牌专卖店")</f>
        <v>0</v>
      </c>
      <c r="BJ250" s="99">
        <f>SUMIFS(通讯通路门店!$AC:$AC,通讯通路门店!$S:$S,$G250)</f>
        <v>0</v>
      </c>
      <c r="BK250" s="99">
        <f>SUMIFS(通讯通路门店!$AD:$AD,通讯通路门店!$S:$S,$G250)</f>
        <v>0</v>
      </c>
      <c r="BL250" s="99">
        <f>SUMIFS(通讯通路门店!$AE:$AE,通讯通路门店!$S:$S,$G250)</f>
        <v>0</v>
      </c>
      <c r="BM250" s="99">
        <f>SUMIFS(通讯通路门店!$AF:$AF,通讯通路门店!$S:$S,$G250)</f>
        <v>0</v>
      </c>
      <c r="BN250" s="99">
        <f>SUMIFS(通讯通路门店!$AG:$AG,通讯通路门店!$S:$S,$G250)</f>
        <v>0</v>
      </c>
      <c r="BO250" s="99">
        <f>SUMIFS(通讯通路门店!$AH:$AH,通讯通路门店!$S:$S,$G250)</f>
        <v>0</v>
      </c>
      <c r="BP250" s="99">
        <f>SUMIFS(通讯通路门店!$AI:$AI,通讯通路门店!$S:$S,$G250)</f>
        <v>0</v>
      </c>
      <c r="BQ250" s="83"/>
    </row>
    <row r="251" spans="1:69">
      <c r="A251" s="99" t="str">
        <f>IFERROR(_xlfn.XLOOKUP($G251,通讯通路门店!$S$4:$S$993933,通讯通路门店!$A$4:$A$993933,0,0),"")</f>
        <v/>
      </c>
      <c r="B251" s="99" t="str">
        <f>IFERROR(_xlfn.XLOOKUP($G251,通讯通路门店!$S$4:$S$993933,通讯通路门店!$B$4:$B$993933,0,0),"")</f>
        <v/>
      </c>
      <c r="C251" s="99" t="str">
        <f>IFERROR(_xlfn.XLOOKUP($G251,通讯通路门店!$S$4:$S$993933,通讯通路门店!$C$4:$C$993933,0,0),"")</f>
        <v/>
      </c>
      <c r="D251" s="99" t="str">
        <f>IFERROR(_xlfn.XLOOKUP($G251,通讯通路门店!$S$4:$S$993933,通讯通路门店!$D$4:$D$993933,0,0),"")</f>
        <v/>
      </c>
      <c r="E251" s="83"/>
      <c r="F251" s="83"/>
      <c r="G251" s="101" t="e">
        <v>#N/A</v>
      </c>
      <c r="H251" s="102" t="str">
        <f>IFERROR(_xlfn.XLOOKUP($G251,通讯通路门店!$S$4:$S$993933,通讯通路门店!$R$4:$R$993933,0,0),"")</f>
        <v/>
      </c>
      <c r="I251" s="83"/>
      <c r="J251" s="83"/>
      <c r="K251" s="83"/>
      <c r="L251" s="83"/>
      <c r="M251" s="83"/>
      <c r="N251" s="83"/>
      <c r="O251" s="83"/>
      <c r="P251" s="83"/>
      <c r="Q251" s="83"/>
      <c r="R251" s="83"/>
      <c r="S251" s="83"/>
      <c r="T251" s="83"/>
      <c r="U251" s="99">
        <f>COUNTIF(通讯通路门店!$S:$S,$G251)</f>
        <v>0</v>
      </c>
      <c r="V251" s="99">
        <f>COUNTIFS(通讯通路门店!$S:$S,$G251,通讯通路门店!$J:$J,"综合卖场")</f>
        <v>0</v>
      </c>
      <c r="W251" s="99">
        <f>SUMIFS(通讯通路门店!$AJ:$AJ,通讯通路门店!$S:$S,通讯客户沙盘!$G251)</f>
        <v>0</v>
      </c>
      <c r="X251" s="99">
        <f t="shared" si="15"/>
        <v>0</v>
      </c>
      <c r="Y251" s="99">
        <f>COUNTIFS(通讯通路门店!$S:$S,$G251,通讯通路门店!$J:$J,"荣耀体验店")+COUNTIFS(通讯通路门店!$S:$S,$G251,通讯通路门店!$J:$J,"荣耀授权专卖店")</f>
        <v>0</v>
      </c>
      <c r="Z251" s="99">
        <f>COUNTIFS(通讯通路门店!$S:$S,$G251,通讯通路门店!$J:$J,"VIVO体验店")</f>
        <v>0</v>
      </c>
      <c r="AA251" s="99">
        <f>COUNTIFS(通讯通路门店!$S:$S,$G251,通讯通路门店!$J:$J,"OPPO体验店")</f>
        <v>0</v>
      </c>
      <c r="AB251" s="99">
        <f>COUNTIFS(通讯通路门店!$S:$S,$G251,通讯通路门店!$J:$J,"华为授权体验店")+COUNTIFS(通讯通路门店!$S:$S,$G251,通讯通路门店!$J:$J,"华为堡垒店")</f>
        <v>0</v>
      </c>
      <c r="AC251" s="99">
        <f>COUNTIFS(通讯通路门店!$S:$S,$G251,通讯通路门店!$J:$J,"小米体验店")</f>
        <v>0</v>
      </c>
      <c r="AD251" s="99">
        <f>COUNTIFS(通讯通路门店!$S:$S,$G251,通讯通路门店!$J:$J,"苹果体验店")</f>
        <v>0</v>
      </c>
      <c r="AE251" s="99">
        <f>COUNTIFS(通讯通路门店!$S:$S,$G251,通讯通路门店!$J:$J,"其他品牌专卖店")</f>
        <v>0</v>
      </c>
      <c r="AF251" s="99">
        <f>SUMIFS(通讯通路门店!$BI:$BI,通讯通路门店!$S:$S,$G251)</f>
        <v>0</v>
      </c>
      <c r="AG251" s="99">
        <f>SUMIFS(通讯通路门店!$BH:$BH,通讯通路门店!$S:$S,$G251)</f>
        <v>0</v>
      </c>
      <c r="AH251" s="99">
        <f t="shared" si="16"/>
        <v>0</v>
      </c>
      <c r="AI251" s="99">
        <f>SUMIFS(通讯通路门店!$BB:$BB,通讯通路门店!$S:$S,$G251)</f>
        <v>0</v>
      </c>
      <c r="AJ251" s="99">
        <f>SUMIFS(通讯通路门店!$BE:$BE,通讯通路门店!$S:$S,$G251)</f>
        <v>0</v>
      </c>
      <c r="AK251" s="99">
        <f>SUMIFS(通讯通路门店!$BG:$BG,通讯通路门店!$S:$S,$G251)</f>
        <v>0</v>
      </c>
      <c r="AL251" s="99">
        <f>SUMIFS(通讯通路门店!$BC:$BC,通讯通路门店!$S:$S,$G251)</f>
        <v>0</v>
      </c>
      <c r="AM251" s="99">
        <f>SUMIFS(通讯通路门店!$BD:$BD,通讯通路门店!$S:$S,$G251)</f>
        <v>0</v>
      </c>
      <c r="AN251" s="99">
        <f>SUMIFS(通讯通路门店!$BF:$BF,通讯通路门店!$S:$S,$G251)</f>
        <v>0</v>
      </c>
      <c r="AO251" s="99">
        <f t="shared" si="17"/>
        <v>0</v>
      </c>
      <c r="AP251" s="99">
        <f>SUMIFS(通讯通路门店!$K:$K,通讯通路门店!$S:$S,$G251)</f>
        <v>0</v>
      </c>
      <c r="AQ251" s="83"/>
      <c r="AR251" s="99">
        <f>SUMIFS(通讯通路门店!$T:$T,通讯通路门店!$S:$S,$G251)</f>
        <v>0</v>
      </c>
      <c r="AS251" s="99">
        <f>SUMIFS(通讯通路门店!$U:$U,通讯通路门店!$S:$S,$G251)</f>
        <v>0</v>
      </c>
      <c r="AT251" s="99">
        <f>SUMIFS(通讯通路门店!$V:$V,通讯通路门店!$S:$S,$G251)</f>
        <v>0</v>
      </c>
      <c r="AU251" s="99">
        <f>SUMIFS(通讯通路门店!$W:$W,通讯通路门店!$S:$S,$G251)</f>
        <v>0</v>
      </c>
      <c r="AV251" s="99">
        <f>SUMIFS(通讯通路门店!$Z:$Z,通讯通路门店!$S:$S,$G251)</f>
        <v>0</v>
      </c>
      <c r="AW251" s="99">
        <f>SUMIFS(通讯通路门店!$AB:$AB,通讯通路门店!$S:$S,$G251)</f>
        <v>0</v>
      </c>
      <c r="AX251" s="99">
        <f>SUMIFS(通讯通路门店!$X:$X,通讯通路门店!$S:$S,$G251)</f>
        <v>0</v>
      </c>
      <c r="AY251" s="99">
        <f>SUMIFS(通讯通路门店!$Y:$Y,通讯通路门店!$S:$S,$G251)</f>
        <v>0</v>
      </c>
      <c r="AZ251" s="99">
        <f>SUMIFS(通讯通路门店!$AA:$AA,通讯通路门店!$S:$S,$G251)</f>
        <v>0</v>
      </c>
      <c r="BA251" s="99">
        <f t="shared" si="18"/>
        <v>0</v>
      </c>
      <c r="BB251" s="99">
        <f t="shared" si="19"/>
        <v>0</v>
      </c>
      <c r="BC251" s="99">
        <f>SUMIFS(通讯通路门店!$W:$W,通讯通路门店!$S:$S,$G251,通讯通路门店!$J:$J,"荣耀体验店")+SUMIFS(通讯通路门店!$W:$W,通讯通路门店!$S:$S,$G251,通讯通路门店!$J:$J,"荣耀授权专卖店")</f>
        <v>0</v>
      </c>
      <c r="BD251" s="99">
        <f>SUMIFS(通讯通路门店!$Z:$Z,通讯通路门店!$S:$S,$G251,通讯通路门店!$J:$J,"VIVO体验店")</f>
        <v>0</v>
      </c>
      <c r="BE251" s="99">
        <f>SUMIFS(通讯通路门店!$AB:$AB,通讯通路门店!$S:$S,$G251,通讯通路门店!$J:$J,"OPPO体验店")</f>
        <v>0</v>
      </c>
      <c r="BF251" s="99">
        <f>SUMIFS(通讯通路门店!$X:$X,通讯通路门店!$S:$S,$G251,通讯通路门店!$J:$J,"华为授权体验店")+SUMIFS(通讯通路门店!$AA:$AA,通讯通路门店!$S:$S,$G251,通讯通路门店!$J:$J,"华为堡垒店")</f>
        <v>0</v>
      </c>
      <c r="BG251" s="99">
        <f>SUMIFS(通讯通路门店!$Y:$Y,通讯通路门店!$S:$S,$G251,通讯通路门店!$J:$J,"小米体验店")</f>
        <v>0</v>
      </c>
      <c r="BH251" s="99">
        <f>SUMIFS(通讯通路门店!$AA:$AA,通讯通路门店!$S:$S,$G251,通讯通路门店!$J:$J,"苹果体验店")</f>
        <v>0</v>
      </c>
      <c r="BI251" s="99">
        <f>SUMIFS(通讯通路门店!$K:$K,通讯通路门店!$S:$S,$G251,通讯通路门店!$J:$J,"其他品牌专卖店")</f>
        <v>0</v>
      </c>
      <c r="BJ251" s="99">
        <f>SUMIFS(通讯通路门店!$AC:$AC,通讯通路门店!$S:$S,$G251)</f>
        <v>0</v>
      </c>
      <c r="BK251" s="99">
        <f>SUMIFS(通讯通路门店!$AD:$AD,通讯通路门店!$S:$S,$G251)</f>
        <v>0</v>
      </c>
      <c r="BL251" s="99">
        <f>SUMIFS(通讯通路门店!$AE:$AE,通讯通路门店!$S:$S,$G251)</f>
        <v>0</v>
      </c>
      <c r="BM251" s="99">
        <f>SUMIFS(通讯通路门店!$AF:$AF,通讯通路门店!$S:$S,$G251)</f>
        <v>0</v>
      </c>
      <c r="BN251" s="99">
        <f>SUMIFS(通讯通路门店!$AG:$AG,通讯通路门店!$S:$S,$G251)</f>
        <v>0</v>
      </c>
      <c r="BO251" s="99">
        <f>SUMIFS(通讯通路门店!$AH:$AH,通讯通路门店!$S:$S,$G251)</f>
        <v>0</v>
      </c>
      <c r="BP251" s="99">
        <f>SUMIFS(通讯通路门店!$AI:$AI,通讯通路门店!$S:$S,$G251)</f>
        <v>0</v>
      </c>
      <c r="BQ251" s="83"/>
    </row>
    <row r="252" spans="1:69">
      <c r="A252" s="99" t="str">
        <f>IFERROR(_xlfn.XLOOKUP($G252,通讯通路门店!$S$4:$S$993933,通讯通路门店!$A$4:$A$993933,0,0),"")</f>
        <v/>
      </c>
      <c r="B252" s="99" t="str">
        <f>IFERROR(_xlfn.XLOOKUP($G252,通讯通路门店!$S$4:$S$993933,通讯通路门店!$B$4:$B$993933,0,0),"")</f>
        <v/>
      </c>
      <c r="C252" s="99" t="str">
        <f>IFERROR(_xlfn.XLOOKUP($G252,通讯通路门店!$S$4:$S$993933,通讯通路门店!$C$4:$C$993933,0,0),"")</f>
        <v/>
      </c>
      <c r="D252" s="99" t="str">
        <f>IFERROR(_xlfn.XLOOKUP($G252,通讯通路门店!$S$4:$S$993933,通讯通路门店!$D$4:$D$993933,0,0),"")</f>
        <v/>
      </c>
      <c r="E252" s="83"/>
      <c r="F252" s="83"/>
      <c r="G252" s="101" t="e">
        <v>#N/A</v>
      </c>
      <c r="H252" s="102" t="str">
        <f>IFERROR(_xlfn.XLOOKUP($G252,通讯通路门店!$S$4:$S$993933,通讯通路门店!$R$4:$R$993933,0,0),"")</f>
        <v/>
      </c>
      <c r="I252" s="83"/>
      <c r="J252" s="83"/>
      <c r="K252" s="83"/>
      <c r="L252" s="83"/>
      <c r="M252" s="83"/>
      <c r="N252" s="83"/>
      <c r="O252" s="83"/>
      <c r="P252" s="83"/>
      <c r="Q252" s="83"/>
      <c r="R252" s="83"/>
      <c r="S252" s="83"/>
      <c r="T252" s="83"/>
      <c r="U252" s="99">
        <f>COUNTIF(通讯通路门店!$S:$S,$G252)</f>
        <v>0</v>
      </c>
      <c r="V252" s="99">
        <f>COUNTIFS(通讯通路门店!$S:$S,$G252,通讯通路门店!$J:$J,"综合卖场")</f>
        <v>0</v>
      </c>
      <c r="W252" s="99">
        <f>SUMIFS(通讯通路门店!$AJ:$AJ,通讯通路门店!$S:$S,通讯客户沙盘!$G252)</f>
        <v>0</v>
      </c>
      <c r="X252" s="99">
        <f t="shared" si="15"/>
        <v>0</v>
      </c>
      <c r="Y252" s="99">
        <f>COUNTIFS(通讯通路门店!$S:$S,$G252,通讯通路门店!$J:$J,"荣耀体验店")+COUNTIFS(通讯通路门店!$S:$S,$G252,通讯通路门店!$J:$J,"荣耀授权专卖店")</f>
        <v>0</v>
      </c>
      <c r="Z252" s="99">
        <f>COUNTIFS(通讯通路门店!$S:$S,$G252,通讯通路门店!$J:$J,"VIVO体验店")</f>
        <v>0</v>
      </c>
      <c r="AA252" s="99">
        <f>COUNTIFS(通讯通路门店!$S:$S,$G252,通讯通路门店!$J:$J,"OPPO体验店")</f>
        <v>0</v>
      </c>
      <c r="AB252" s="99">
        <f>COUNTIFS(通讯通路门店!$S:$S,$G252,通讯通路门店!$J:$J,"华为授权体验店")+COUNTIFS(通讯通路门店!$S:$S,$G252,通讯通路门店!$J:$J,"华为堡垒店")</f>
        <v>0</v>
      </c>
      <c r="AC252" s="99">
        <f>COUNTIFS(通讯通路门店!$S:$S,$G252,通讯通路门店!$J:$J,"小米体验店")</f>
        <v>0</v>
      </c>
      <c r="AD252" s="99">
        <f>COUNTIFS(通讯通路门店!$S:$S,$G252,通讯通路门店!$J:$J,"苹果体验店")</f>
        <v>0</v>
      </c>
      <c r="AE252" s="99">
        <f>COUNTIFS(通讯通路门店!$S:$S,$G252,通讯通路门店!$J:$J,"其他品牌专卖店")</f>
        <v>0</v>
      </c>
      <c r="AF252" s="99">
        <f>SUMIFS(通讯通路门店!$BI:$BI,通讯通路门店!$S:$S,$G252)</f>
        <v>0</v>
      </c>
      <c r="AG252" s="99">
        <f>SUMIFS(通讯通路门店!$BH:$BH,通讯通路门店!$S:$S,$G252)</f>
        <v>0</v>
      </c>
      <c r="AH252" s="99">
        <f t="shared" si="16"/>
        <v>0</v>
      </c>
      <c r="AI252" s="99">
        <f>SUMIFS(通讯通路门店!$BB:$BB,通讯通路门店!$S:$S,$G252)</f>
        <v>0</v>
      </c>
      <c r="AJ252" s="99">
        <f>SUMIFS(通讯通路门店!$BE:$BE,通讯通路门店!$S:$S,$G252)</f>
        <v>0</v>
      </c>
      <c r="AK252" s="99">
        <f>SUMIFS(通讯通路门店!$BG:$BG,通讯通路门店!$S:$S,$G252)</f>
        <v>0</v>
      </c>
      <c r="AL252" s="99">
        <f>SUMIFS(通讯通路门店!$BC:$BC,通讯通路门店!$S:$S,$G252)</f>
        <v>0</v>
      </c>
      <c r="AM252" s="99">
        <f>SUMIFS(通讯通路门店!$BD:$BD,通讯通路门店!$S:$S,$G252)</f>
        <v>0</v>
      </c>
      <c r="AN252" s="99">
        <f>SUMIFS(通讯通路门店!$BF:$BF,通讯通路门店!$S:$S,$G252)</f>
        <v>0</v>
      </c>
      <c r="AO252" s="99">
        <f t="shared" si="17"/>
        <v>0</v>
      </c>
      <c r="AP252" s="99">
        <f>SUMIFS(通讯通路门店!$K:$K,通讯通路门店!$S:$S,$G252)</f>
        <v>0</v>
      </c>
      <c r="AQ252" s="83"/>
      <c r="AR252" s="99">
        <f>SUMIFS(通讯通路门店!$T:$T,通讯通路门店!$S:$S,$G252)</f>
        <v>0</v>
      </c>
      <c r="AS252" s="99">
        <f>SUMIFS(通讯通路门店!$U:$U,通讯通路门店!$S:$S,$G252)</f>
        <v>0</v>
      </c>
      <c r="AT252" s="99">
        <f>SUMIFS(通讯通路门店!$V:$V,通讯通路门店!$S:$S,$G252)</f>
        <v>0</v>
      </c>
      <c r="AU252" s="99">
        <f>SUMIFS(通讯通路门店!$W:$W,通讯通路门店!$S:$S,$G252)</f>
        <v>0</v>
      </c>
      <c r="AV252" s="99">
        <f>SUMIFS(通讯通路门店!$Z:$Z,通讯通路门店!$S:$S,$G252)</f>
        <v>0</v>
      </c>
      <c r="AW252" s="99">
        <f>SUMIFS(通讯通路门店!$AB:$AB,通讯通路门店!$S:$S,$G252)</f>
        <v>0</v>
      </c>
      <c r="AX252" s="99">
        <f>SUMIFS(通讯通路门店!$X:$X,通讯通路门店!$S:$S,$G252)</f>
        <v>0</v>
      </c>
      <c r="AY252" s="99">
        <f>SUMIFS(通讯通路门店!$Y:$Y,通讯通路门店!$S:$S,$G252)</f>
        <v>0</v>
      </c>
      <c r="AZ252" s="99">
        <f>SUMIFS(通讯通路门店!$AA:$AA,通讯通路门店!$S:$S,$G252)</f>
        <v>0</v>
      </c>
      <c r="BA252" s="99">
        <f t="shared" si="18"/>
        <v>0</v>
      </c>
      <c r="BB252" s="99">
        <f t="shared" si="19"/>
        <v>0</v>
      </c>
      <c r="BC252" s="99">
        <f>SUMIFS(通讯通路门店!$W:$W,通讯通路门店!$S:$S,$G252,通讯通路门店!$J:$J,"荣耀体验店")+SUMIFS(通讯通路门店!$W:$W,通讯通路门店!$S:$S,$G252,通讯通路门店!$J:$J,"荣耀授权专卖店")</f>
        <v>0</v>
      </c>
      <c r="BD252" s="99">
        <f>SUMIFS(通讯通路门店!$Z:$Z,通讯通路门店!$S:$S,$G252,通讯通路门店!$J:$J,"VIVO体验店")</f>
        <v>0</v>
      </c>
      <c r="BE252" s="99">
        <f>SUMIFS(通讯通路门店!$AB:$AB,通讯通路门店!$S:$S,$G252,通讯通路门店!$J:$J,"OPPO体验店")</f>
        <v>0</v>
      </c>
      <c r="BF252" s="99">
        <f>SUMIFS(通讯通路门店!$X:$X,通讯通路门店!$S:$S,$G252,通讯通路门店!$J:$J,"华为授权体验店")+SUMIFS(通讯通路门店!$AA:$AA,通讯通路门店!$S:$S,$G252,通讯通路门店!$J:$J,"华为堡垒店")</f>
        <v>0</v>
      </c>
      <c r="BG252" s="99">
        <f>SUMIFS(通讯通路门店!$Y:$Y,通讯通路门店!$S:$S,$G252,通讯通路门店!$J:$J,"小米体验店")</f>
        <v>0</v>
      </c>
      <c r="BH252" s="99">
        <f>SUMIFS(通讯通路门店!$AA:$AA,通讯通路门店!$S:$S,$G252,通讯通路门店!$J:$J,"苹果体验店")</f>
        <v>0</v>
      </c>
      <c r="BI252" s="99">
        <f>SUMIFS(通讯通路门店!$K:$K,通讯通路门店!$S:$S,$G252,通讯通路门店!$J:$J,"其他品牌专卖店")</f>
        <v>0</v>
      </c>
      <c r="BJ252" s="99">
        <f>SUMIFS(通讯通路门店!$AC:$AC,通讯通路门店!$S:$S,$G252)</f>
        <v>0</v>
      </c>
      <c r="BK252" s="99">
        <f>SUMIFS(通讯通路门店!$AD:$AD,通讯通路门店!$S:$S,$G252)</f>
        <v>0</v>
      </c>
      <c r="BL252" s="99">
        <f>SUMIFS(通讯通路门店!$AE:$AE,通讯通路门店!$S:$S,$G252)</f>
        <v>0</v>
      </c>
      <c r="BM252" s="99">
        <f>SUMIFS(通讯通路门店!$AF:$AF,通讯通路门店!$S:$S,$G252)</f>
        <v>0</v>
      </c>
      <c r="BN252" s="99">
        <f>SUMIFS(通讯通路门店!$AG:$AG,通讯通路门店!$S:$S,$G252)</f>
        <v>0</v>
      </c>
      <c r="BO252" s="99">
        <f>SUMIFS(通讯通路门店!$AH:$AH,通讯通路门店!$S:$S,$G252)</f>
        <v>0</v>
      </c>
      <c r="BP252" s="99">
        <f>SUMIFS(通讯通路门店!$AI:$AI,通讯通路门店!$S:$S,$G252)</f>
        <v>0</v>
      </c>
      <c r="BQ252" s="83"/>
    </row>
    <row r="253" spans="1:69">
      <c r="A253" s="99" t="str">
        <f>IFERROR(_xlfn.XLOOKUP($G253,通讯通路门店!$S$4:$S$993933,通讯通路门店!$A$4:$A$993933,0,0),"")</f>
        <v/>
      </c>
      <c r="B253" s="99" t="str">
        <f>IFERROR(_xlfn.XLOOKUP($G253,通讯通路门店!$S$4:$S$993933,通讯通路门店!$B$4:$B$993933,0,0),"")</f>
        <v/>
      </c>
      <c r="C253" s="99" t="str">
        <f>IFERROR(_xlfn.XLOOKUP($G253,通讯通路门店!$S$4:$S$993933,通讯通路门店!$C$4:$C$993933,0,0),"")</f>
        <v/>
      </c>
      <c r="D253" s="99" t="str">
        <f>IFERROR(_xlfn.XLOOKUP($G253,通讯通路门店!$S$4:$S$993933,通讯通路门店!$D$4:$D$993933,0,0),"")</f>
        <v/>
      </c>
      <c r="E253" s="83"/>
      <c r="F253" s="83"/>
      <c r="G253" s="101" t="e">
        <v>#N/A</v>
      </c>
      <c r="H253" s="102" t="str">
        <f>IFERROR(_xlfn.XLOOKUP($G253,通讯通路门店!$S$4:$S$993933,通讯通路门店!$R$4:$R$993933,0,0),"")</f>
        <v/>
      </c>
      <c r="I253" s="83"/>
      <c r="J253" s="83"/>
      <c r="K253" s="83"/>
      <c r="L253" s="83"/>
      <c r="M253" s="83"/>
      <c r="N253" s="83"/>
      <c r="O253" s="83"/>
      <c r="P253" s="83"/>
      <c r="Q253" s="83"/>
      <c r="R253" s="83"/>
      <c r="S253" s="83"/>
      <c r="T253" s="83"/>
      <c r="U253" s="99">
        <f>COUNTIF(通讯通路门店!$S:$S,$G253)</f>
        <v>0</v>
      </c>
      <c r="V253" s="99">
        <f>COUNTIFS(通讯通路门店!$S:$S,$G253,通讯通路门店!$J:$J,"综合卖场")</f>
        <v>0</v>
      </c>
      <c r="W253" s="99">
        <f>SUMIFS(通讯通路门店!$AJ:$AJ,通讯通路门店!$S:$S,通讯客户沙盘!$G253)</f>
        <v>0</v>
      </c>
      <c r="X253" s="99">
        <f t="shared" si="15"/>
        <v>0</v>
      </c>
      <c r="Y253" s="99">
        <f>COUNTIFS(通讯通路门店!$S:$S,$G253,通讯通路门店!$J:$J,"荣耀体验店")+COUNTIFS(通讯通路门店!$S:$S,$G253,通讯通路门店!$J:$J,"荣耀授权专卖店")</f>
        <v>0</v>
      </c>
      <c r="Z253" s="99">
        <f>COUNTIFS(通讯通路门店!$S:$S,$G253,通讯通路门店!$J:$J,"VIVO体验店")</f>
        <v>0</v>
      </c>
      <c r="AA253" s="99">
        <f>COUNTIFS(通讯通路门店!$S:$S,$G253,通讯通路门店!$J:$J,"OPPO体验店")</f>
        <v>0</v>
      </c>
      <c r="AB253" s="99">
        <f>COUNTIFS(通讯通路门店!$S:$S,$G253,通讯通路门店!$J:$J,"华为授权体验店")+COUNTIFS(通讯通路门店!$S:$S,$G253,通讯通路门店!$J:$J,"华为堡垒店")</f>
        <v>0</v>
      </c>
      <c r="AC253" s="99">
        <f>COUNTIFS(通讯通路门店!$S:$S,$G253,通讯通路门店!$J:$J,"小米体验店")</f>
        <v>0</v>
      </c>
      <c r="AD253" s="99">
        <f>COUNTIFS(通讯通路门店!$S:$S,$G253,通讯通路门店!$J:$J,"苹果体验店")</f>
        <v>0</v>
      </c>
      <c r="AE253" s="99">
        <f>COUNTIFS(通讯通路门店!$S:$S,$G253,通讯通路门店!$J:$J,"其他品牌专卖店")</f>
        <v>0</v>
      </c>
      <c r="AF253" s="99">
        <f>SUMIFS(通讯通路门店!$BI:$BI,通讯通路门店!$S:$S,$G253)</f>
        <v>0</v>
      </c>
      <c r="AG253" s="99">
        <f>SUMIFS(通讯通路门店!$BH:$BH,通讯通路门店!$S:$S,$G253)</f>
        <v>0</v>
      </c>
      <c r="AH253" s="99">
        <f t="shared" si="16"/>
        <v>0</v>
      </c>
      <c r="AI253" s="99">
        <f>SUMIFS(通讯通路门店!$BB:$BB,通讯通路门店!$S:$S,$G253)</f>
        <v>0</v>
      </c>
      <c r="AJ253" s="99">
        <f>SUMIFS(通讯通路门店!$BE:$BE,通讯通路门店!$S:$S,$G253)</f>
        <v>0</v>
      </c>
      <c r="AK253" s="99">
        <f>SUMIFS(通讯通路门店!$BG:$BG,通讯通路门店!$S:$S,$G253)</f>
        <v>0</v>
      </c>
      <c r="AL253" s="99">
        <f>SUMIFS(通讯通路门店!$BC:$BC,通讯通路门店!$S:$S,$G253)</f>
        <v>0</v>
      </c>
      <c r="AM253" s="99">
        <f>SUMIFS(通讯通路门店!$BD:$BD,通讯通路门店!$S:$S,$G253)</f>
        <v>0</v>
      </c>
      <c r="AN253" s="99">
        <f>SUMIFS(通讯通路门店!$BF:$BF,通讯通路门店!$S:$S,$G253)</f>
        <v>0</v>
      </c>
      <c r="AO253" s="99">
        <f t="shared" si="17"/>
        <v>0</v>
      </c>
      <c r="AP253" s="99">
        <f>SUMIFS(通讯通路门店!$K:$K,通讯通路门店!$S:$S,$G253)</f>
        <v>0</v>
      </c>
      <c r="AQ253" s="83"/>
      <c r="AR253" s="99">
        <f>SUMIFS(通讯通路门店!$T:$T,通讯通路门店!$S:$S,$G253)</f>
        <v>0</v>
      </c>
      <c r="AS253" s="99">
        <f>SUMIFS(通讯通路门店!$U:$U,通讯通路门店!$S:$S,$G253)</f>
        <v>0</v>
      </c>
      <c r="AT253" s="99">
        <f>SUMIFS(通讯通路门店!$V:$V,通讯通路门店!$S:$S,$G253)</f>
        <v>0</v>
      </c>
      <c r="AU253" s="99">
        <f>SUMIFS(通讯通路门店!$W:$W,通讯通路门店!$S:$S,$G253)</f>
        <v>0</v>
      </c>
      <c r="AV253" s="99">
        <f>SUMIFS(通讯通路门店!$Z:$Z,通讯通路门店!$S:$S,$G253)</f>
        <v>0</v>
      </c>
      <c r="AW253" s="99">
        <f>SUMIFS(通讯通路门店!$AB:$AB,通讯通路门店!$S:$S,$G253)</f>
        <v>0</v>
      </c>
      <c r="AX253" s="99">
        <f>SUMIFS(通讯通路门店!$X:$X,通讯通路门店!$S:$S,$G253)</f>
        <v>0</v>
      </c>
      <c r="AY253" s="99">
        <f>SUMIFS(通讯通路门店!$Y:$Y,通讯通路门店!$S:$S,$G253)</f>
        <v>0</v>
      </c>
      <c r="AZ253" s="99">
        <f>SUMIFS(通讯通路门店!$AA:$AA,通讯通路门店!$S:$S,$G253)</f>
        <v>0</v>
      </c>
      <c r="BA253" s="99">
        <f t="shared" si="18"/>
        <v>0</v>
      </c>
      <c r="BB253" s="99">
        <f t="shared" si="19"/>
        <v>0</v>
      </c>
      <c r="BC253" s="99">
        <f>SUMIFS(通讯通路门店!$W:$W,通讯通路门店!$S:$S,$G253,通讯通路门店!$J:$J,"荣耀体验店")+SUMIFS(通讯通路门店!$W:$W,通讯通路门店!$S:$S,$G253,通讯通路门店!$J:$J,"荣耀授权专卖店")</f>
        <v>0</v>
      </c>
      <c r="BD253" s="99">
        <f>SUMIFS(通讯通路门店!$Z:$Z,通讯通路门店!$S:$S,$G253,通讯通路门店!$J:$J,"VIVO体验店")</f>
        <v>0</v>
      </c>
      <c r="BE253" s="99">
        <f>SUMIFS(通讯通路门店!$AB:$AB,通讯通路门店!$S:$S,$G253,通讯通路门店!$J:$J,"OPPO体验店")</f>
        <v>0</v>
      </c>
      <c r="BF253" s="99">
        <f>SUMIFS(通讯通路门店!$X:$X,通讯通路门店!$S:$S,$G253,通讯通路门店!$J:$J,"华为授权体验店")+SUMIFS(通讯通路门店!$AA:$AA,通讯通路门店!$S:$S,$G253,通讯通路门店!$J:$J,"华为堡垒店")</f>
        <v>0</v>
      </c>
      <c r="BG253" s="99">
        <f>SUMIFS(通讯通路门店!$Y:$Y,通讯通路门店!$S:$S,$G253,通讯通路门店!$J:$J,"小米体验店")</f>
        <v>0</v>
      </c>
      <c r="BH253" s="99">
        <f>SUMIFS(通讯通路门店!$AA:$AA,通讯通路门店!$S:$S,$G253,通讯通路门店!$J:$J,"苹果体验店")</f>
        <v>0</v>
      </c>
      <c r="BI253" s="99">
        <f>SUMIFS(通讯通路门店!$K:$K,通讯通路门店!$S:$S,$G253,通讯通路门店!$J:$J,"其他品牌专卖店")</f>
        <v>0</v>
      </c>
      <c r="BJ253" s="99">
        <f>SUMIFS(通讯通路门店!$AC:$AC,通讯通路门店!$S:$S,$G253)</f>
        <v>0</v>
      </c>
      <c r="BK253" s="99">
        <f>SUMIFS(通讯通路门店!$AD:$AD,通讯通路门店!$S:$S,$G253)</f>
        <v>0</v>
      </c>
      <c r="BL253" s="99">
        <f>SUMIFS(通讯通路门店!$AE:$AE,通讯通路门店!$S:$S,$G253)</f>
        <v>0</v>
      </c>
      <c r="BM253" s="99">
        <f>SUMIFS(通讯通路门店!$AF:$AF,通讯通路门店!$S:$S,$G253)</f>
        <v>0</v>
      </c>
      <c r="BN253" s="99">
        <f>SUMIFS(通讯通路门店!$AG:$AG,通讯通路门店!$S:$S,$G253)</f>
        <v>0</v>
      </c>
      <c r="BO253" s="99">
        <f>SUMIFS(通讯通路门店!$AH:$AH,通讯通路门店!$S:$S,$G253)</f>
        <v>0</v>
      </c>
      <c r="BP253" s="99">
        <f>SUMIFS(通讯通路门店!$AI:$AI,通讯通路门店!$S:$S,$G253)</f>
        <v>0</v>
      </c>
      <c r="BQ253" s="83"/>
    </row>
    <row r="254" spans="1:69">
      <c r="A254" s="99" t="str">
        <f>IFERROR(_xlfn.XLOOKUP($G254,通讯通路门店!$S$4:$S$993933,通讯通路门店!$A$4:$A$993933,0,0),"")</f>
        <v/>
      </c>
      <c r="B254" s="99" t="str">
        <f>IFERROR(_xlfn.XLOOKUP($G254,通讯通路门店!$S$4:$S$993933,通讯通路门店!$B$4:$B$993933,0,0),"")</f>
        <v/>
      </c>
      <c r="C254" s="99" t="str">
        <f>IFERROR(_xlfn.XLOOKUP($G254,通讯通路门店!$S$4:$S$993933,通讯通路门店!$C$4:$C$993933,0,0),"")</f>
        <v/>
      </c>
      <c r="D254" s="99" t="str">
        <f>IFERROR(_xlfn.XLOOKUP($G254,通讯通路门店!$S$4:$S$993933,通讯通路门店!$D$4:$D$993933,0,0),"")</f>
        <v/>
      </c>
      <c r="E254" s="83"/>
      <c r="F254" s="83"/>
      <c r="G254" s="101" t="e">
        <v>#N/A</v>
      </c>
      <c r="H254" s="102" t="str">
        <f>IFERROR(_xlfn.XLOOKUP($G254,通讯通路门店!$S$4:$S$993933,通讯通路门店!$R$4:$R$993933,0,0),"")</f>
        <v/>
      </c>
      <c r="I254" s="83"/>
      <c r="J254" s="83"/>
      <c r="K254" s="83"/>
      <c r="L254" s="83"/>
      <c r="M254" s="83"/>
      <c r="N254" s="83"/>
      <c r="O254" s="83"/>
      <c r="P254" s="83"/>
      <c r="Q254" s="83"/>
      <c r="R254" s="83"/>
      <c r="S254" s="83"/>
      <c r="T254" s="83"/>
      <c r="U254" s="99">
        <f>COUNTIF(通讯通路门店!$S:$S,$G254)</f>
        <v>0</v>
      </c>
      <c r="V254" s="99">
        <f>COUNTIFS(通讯通路门店!$S:$S,$G254,通讯通路门店!$J:$J,"综合卖场")</f>
        <v>0</v>
      </c>
      <c r="W254" s="99">
        <f>SUMIFS(通讯通路门店!$AJ:$AJ,通讯通路门店!$S:$S,通讯客户沙盘!$G254)</f>
        <v>0</v>
      </c>
      <c r="X254" s="99">
        <f t="shared" si="15"/>
        <v>0</v>
      </c>
      <c r="Y254" s="99">
        <f>COUNTIFS(通讯通路门店!$S:$S,$G254,通讯通路门店!$J:$J,"荣耀体验店")+COUNTIFS(通讯通路门店!$S:$S,$G254,通讯通路门店!$J:$J,"荣耀授权专卖店")</f>
        <v>0</v>
      </c>
      <c r="Z254" s="99">
        <f>COUNTIFS(通讯通路门店!$S:$S,$G254,通讯通路门店!$J:$J,"VIVO体验店")</f>
        <v>0</v>
      </c>
      <c r="AA254" s="99">
        <f>COUNTIFS(通讯通路门店!$S:$S,$G254,通讯通路门店!$J:$J,"OPPO体验店")</f>
        <v>0</v>
      </c>
      <c r="AB254" s="99">
        <f>COUNTIFS(通讯通路门店!$S:$S,$G254,通讯通路门店!$J:$J,"华为授权体验店")+COUNTIFS(通讯通路门店!$S:$S,$G254,通讯通路门店!$J:$J,"华为堡垒店")</f>
        <v>0</v>
      </c>
      <c r="AC254" s="99">
        <f>COUNTIFS(通讯通路门店!$S:$S,$G254,通讯通路门店!$J:$J,"小米体验店")</f>
        <v>0</v>
      </c>
      <c r="AD254" s="99">
        <f>COUNTIFS(通讯通路门店!$S:$S,$G254,通讯通路门店!$J:$J,"苹果体验店")</f>
        <v>0</v>
      </c>
      <c r="AE254" s="99">
        <f>COUNTIFS(通讯通路门店!$S:$S,$G254,通讯通路门店!$J:$J,"其他品牌专卖店")</f>
        <v>0</v>
      </c>
      <c r="AF254" s="99">
        <f>SUMIFS(通讯通路门店!$BI:$BI,通讯通路门店!$S:$S,$G254)</f>
        <v>0</v>
      </c>
      <c r="AG254" s="99">
        <f>SUMIFS(通讯通路门店!$BH:$BH,通讯通路门店!$S:$S,$G254)</f>
        <v>0</v>
      </c>
      <c r="AH254" s="99">
        <f t="shared" si="16"/>
        <v>0</v>
      </c>
      <c r="AI254" s="99">
        <f>SUMIFS(通讯通路门店!$BB:$BB,通讯通路门店!$S:$S,$G254)</f>
        <v>0</v>
      </c>
      <c r="AJ254" s="99">
        <f>SUMIFS(通讯通路门店!$BE:$BE,通讯通路门店!$S:$S,$G254)</f>
        <v>0</v>
      </c>
      <c r="AK254" s="99">
        <f>SUMIFS(通讯通路门店!$BG:$BG,通讯通路门店!$S:$S,$G254)</f>
        <v>0</v>
      </c>
      <c r="AL254" s="99">
        <f>SUMIFS(通讯通路门店!$BC:$BC,通讯通路门店!$S:$S,$G254)</f>
        <v>0</v>
      </c>
      <c r="AM254" s="99">
        <f>SUMIFS(通讯通路门店!$BD:$BD,通讯通路门店!$S:$S,$G254)</f>
        <v>0</v>
      </c>
      <c r="AN254" s="99">
        <f>SUMIFS(通讯通路门店!$BF:$BF,通讯通路门店!$S:$S,$G254)</f>
        <v>0</v>
      </c>
      <c r="AO254" s="99">
        <f t="shared" si="17"/>
        <v>0</v>
      </c>
      <c r="AP254" s="99">
        <f>SUMIFS(通讯通路门店!$K:$K,通讯通路门店!$S:$S,$G254)</f>
        <v>0</v>
      </c>
      <c r="AQ254" s="83"/>
      <c r="AR254" s="99">
        <f>SUMIFS(通讯通路门店!$T:$T,通讯通路门店!$S:$S,$G254)</f>
        <v>0</v>
      </c>
      <c r="AS254" s="99">
        <f>SUMIFS(通讯通路门店!$U:$U,通讯通路门店!$S:$S,$G254)</f>
        <v>0</v>
      </c>
      <c r="AT254" s="99">
        <f>SUMIFS(通讯通路门店!$V:$V,通讯通路门店!$S:$S,$G254)</f>
        <v>0</v>
      </c>
      <c r="AU254" s="99">
        <f>SUMIFS(通讯通路门店!$W:$W,通讯通路门店!$S:$S,$G254)</f>
        <v>0</v>
      </c>
      <c r="AV254" s="99">
        <f>SUMIFS(通讯通路门店!$Z:$Z,通讯通路门店!$S:$S,$G254)</f>
        <v>0</v>
      </c>
      <c r="AW254" s="99">
        <f>SUMIFS(通讯通路门店!$AB:$AB,通讯通路门店!$S:$S,$G254)</f>
        <v>0</v>
      </c>
      <c r="AX254" s="99">
        <f>SUMIFS(通讯通路门店!$X:$X,通讯通路门店!$S:$S,$G254)</f>
        <v>0</v>
      </c>
      <c r="AY254" s="99">
        <f>SUMIFS(通讯通路门店!$Y:$Y,通讯通路门店!$S:$S,$G254)</f>
        <v>0</v>
      </c>
      <c r="AZ254" s="99">
        <f>SUMIFS(通讯通路门店!$AA:$AA,通讯通路门店!$S:$S,$G254)</f>
        <v>0</v>
      </c>
      <c r="BA254" s="99">
        <f t="shared" si="18"/>
        <v>0</v>
      </c>
      <c r="BB254" s="99">
        <f t="shared" si="19"/>
        <v>0</v>
      </c>
      <c r="BC254" s="99">
        <f>SUMIFS(通讯通路门店!$W:$W,通讯通路门店!$S:$S,$G254,通讯通路门店!$J:$J,"荣耀体验店")+SUMIFS(通讯通路门店!$W:$W,通讯通路门店!$S:$S,$G254,通讯通路门店!$J:$J,"荣耀授权专卖店")</f>
        <v>0</v>
      </c>
      <c r="BD254" s="99">
        <f>SUMIFS(通讯通路门店!$Z:$Z,通讯通路门店!$S:$S,$G254,通讯通路门店!$J:$J,"VIVO体验店")</f>
        <v>0</v>
      </c>
      <c r="BE254" s="99">
        <f>SUMIFS(通讯通路门店!$AB:$AB,通讯通路门店!$S:$S,$G254,通讯通路门店!$J:$J,"OPPO体验店")</f>
        <v>0</v>
      </c>
      <c r="BF254" s="99">
        <f>SUMIFS(通讯通路门店!$X:$X,通讯通路门店!$S:$S,$G254,通讯通路门店!$J:$J,"华为授权体验店")+SUMIFS(通讯通路门店!$AA:$AA,通讯通路门店!$S:$S,$G254,通讯通路门店!$J:$J,"华为堡垒店")</f>
        <v>0</v>
      </c>
      <c r="BG254" s="99">
        <f>SUMIFS(通讯通路门店!$Y:$Y,通讯通路门店!$S:$S,$G254,通讯通路门店!$J:$J,"小米体验店")</f>
        <v>0</v>
      </c>
      <c r="BH254" s="99">
        <f>SUMIFS(通讯通路门店!$AA:$AA,通讯通路门店!$S:$S,$G254,通讯通路门店!$J:$J,"苹果体验店")</f>
        <v>0</v>
      </c>
      <c r="BI254" s="99">
        <f>SUMIFS(通讯通路门店!$K:$K,通讯通路门店!$S:$S,$G254,通讯通路门店!$J:$J,"其他品牌专卖店")</f>
        <v>0</v>
      </c>
      <c r="BJ254" s="99">
        <f>SUMIFS(通讯通路门店!$AC:$AC,通讯通路门店!$S:$S,$G254)</f>
        <v>0</v>
      </c>
      <c r="BK254" s="99">
        <f>SUMIFS(通讯通路门店!$AD:$AD,通讯通路门店!$S:$S,$G254)</f>
        <v>0</v>
      </c>
      <c r="BL254" s="99">
        <f>SUMIFS(通讯通路门店!$AE:$AE,通讯通路门店!$S:$S,$G254)</f>
        <v>0</v>
      </c>
      <c r="BM254" s="99">
        <f>SUMIFS(通讯通路门店!$AF:$AF,通讯通路门店!$S:$S,$G254)</f>
        <v>0</v>
      </c>
      <c r="BN254" s="99">
        <f>SUMIFS(通讯通路门店!$AG:$AG,通讯通路门店!$S:$S,$G254)</f>
        <v>0</v>
      </c>
      <c r="BO254" s="99">
        <f>SUMIFS(通讯通路门店!$AH:$AH,通讯通路门店!$S:$S,$G254)</f>
        <v>0</v>
      </c>
      <c r="BP254" s="99">
        <f>SUMIFS(通讯通路门店!$AI:$AI,通讯通路门店!$S:$S,$G254)</f>
        <v>0</v>
      </c>
      <c r="BQ254" s="83"/>
    </row>
    <row r="255" spans="1:69">
      <c r="A255" s="99" t="str">
        <f>IFERROR(_xlfn.XLOOKUP($G255,通讯通路门店!$S$4:$S$993933,通讯通路门店!$A$4:$A$993933,0,0),"")</f>
        <v/>
      </c>
      <c r="B255" s="99" t="str">
        <f>IFERROR(_xlfn.XLOOKUP($G255,通讯通路门店!$S$4:$S$993933,通讯通路门店!$B$4:$B$993933,0,0),"")</f>
        <v/>
      </c>
      <c r="C255" s="99" t="str">
        <f>IFERROR(_xlfn.XLOOKUP($G255,通讯通路门店!$S$4:$S$993933,通讯通路门店!$C$4:$C$993933,0,0),"")</f>
        <v/>
      </c>
      <c r="D255" s="99" t="str">
        <f>IFERROR(_xlfn.XLOOKUP($G255,通讯通路门店!$S$4:$S$993933,通讯通路门店!$D$4:$D$993933,0,0),"")</f>
        <v/>
      </c>
      <c r="E255" s="83"/>
      <c r="F255" s="83"/>
      <c r="G255" s="101" t="e">
        <v>#N/A</v>
      </c>
      <c r="H255" s="102" t="str">
        <f>IFERROR(_xlfn.XLOOKUP($G255,通讯通路门店!$S$4:$S$993933,通讯通路门店!$R$4:$R$993933,0,0),"")</f>
        <v/>
      </c>
      <c r="I255" s="83"/>
      <c r="J255" s="83"/>
      <c r="K255" s="83"/>
      <c r="L255" s="83"/>
      <c r="M255" s="83"/>
      <c r="N255" s="83"/>
      <c r="O255" s="83"/>
      <c r="P255" s="83"/>
      <c r="Q255" s="83"/>
      <c r="R255" s="83"/>
      <c r="S255" s="83"/>
      <c r="T255" s="83"/>
      <c r="U255" s="99">
        <f>COUNTIF(通讯通路门店!$S:$S,$G255)</f>
        <v>0</v>
      </c>
      <c r="V255" s="99">
        <f>COUNTIFS(通讯通路门店!$S:$S,$G255,通讯通路门店!$J:$J,"综合卖场")</f>
        <v>0</v>
      </c>
      <c r="W255" s="99">
        <f>SUMIFS(通讯通路门店!$AJ:$AJ,通讯通路门店!$S:$S,通讯客户沙盘!$G255)</f>
        <v>0</v>
      </c>
      <c r="X255" s="99">
        <f t="shared" si="15"/>
        <v>0</v>
      </c>
      <c r="Y255" s="99">
        <f>COUNTIFS(通讯通路门店!$S:$S,$G255,通讯通路门店!$J:$J,"荣耀体验店")+COUNTIFS(通讯通路门店!$S:$S,$G255,通讯通路门店!$J:$J,"荣耀授权专卖店")</f>
        <v>0</v>
      </c>
      <c r="Z255" s="99">
        <f>COUNTIFS(通讯通路门店!$S:$S,$G255,通讯通路门店!$J:$J,"VIVO体验店")</f>
        <v>0</v>
      </c>
      <c r="AA255" s="99">
        <f>COUNTIFS(通讯通路门店!$S:$S,$G255,通讯通路门店!$J:$J,"OPPO体验店")</f>
        <v>0</v>
      </c>
      <c r="AB255" s="99">
        <f>COUNTIFS(通讯通路门店!$S:$S,$G255,通讯通路门店!$J:$J,"华为授权体验店")+COUNTIFS(通讯通路门店!$S:$S,$G255,通讯通路门店!$J:$J,"华为堡垒店")</f>
        <v>0</v>
      </c>
      <c r="AC255" s="99">
        <f>COUNTIFS(通讯通路门店!$S:$S,$G255,通讯通路门店!$J:$J,"小米体验店")</f>
        <v>0</v>
      </c>
      <c r="AD255" s="99">
        <f>COUNTIFS(通讯通路门店!$S:$S,$G255,通讯通路门店!$J:$J,"苹果体验店")</f>
        <v>0</v>
      </c>
      <c r="AE255" s="99">
        <f>COUNTIFS(通讯通路门店!$S:$S,$G255,通讯通路门店!$J:$J,"其他品牌专卖店")</f>
        <v>0</v>
      </c>
      <c r="AF255" s="99">
        <f>SUMIFS(通讯通路门店!$BI:$BI,通讯通路门店!$S:$S,$G255)</f>
        <v>0</v>
      </c>
      <c r="AG255" s="99">
        <f>SUMIFS(通讯通路门店!$BH:$BH,通讯通路门店!$S:$S,$G255)</f>
        <v>0</v>
      </c>
      <c r="AH255" s="99">
        <f t="shared" si="16"/>
        <v>0</v>
      </c>
      <c r="AI255" s="99">
        <f>SUMIFS(通讯通路门店!$BB:$BB,通讯通路门店!$S:$S,$G255)</f>
        <v>0</v>
      </c>
      <c r="AJ255" s="99">
        <f>SUMIFS(通讯通路门店!$BE:$BE,通讯通路门店!$S:$S,$G255)</f>
        <v>0</v>
      </c>
      <c r="AK255" s="99">
        <f>SUMIFS(通讯通路门店!$BG:$BG,通讯通路门店!$S:$S,$G255)</f>
        <v>0</v>
      </c>
      <c r="AL255" s="99">
        <f>SUMIFS(通讯通路门店!$BC:$BC,通讯通路门店!$S:$S,$G255)</f>
        <v>0</v>
      </c>
      <c r="AM255" s="99">
        <f>SUMIFS(通讯通路门店!$BD:$BD,通讯通路门店!$S:$S,$G255)</f>
        <v>0</v>
      </c>
      <c r="AN255" s="99">
        <f>SUMIFS(通讯通路门店!$BF:$BF,通讯通路门店!$S:$S,$G255)</f>
        <v>0</v>
      </c>
      <c r="AO255" s="99">
        <f t="shared" si="17"/>
        <v>0</v>
      </c>
      <c r="AP255" s="99">
        <f>SUMIFS(通讯通路门店!$K:$K,通讯通路门店!$S:$S,$G255)</f>
        <v>0</v>
      </c>
      <c r="AQ255" s="83"/>
      <c r="AR255" s="99">
        <f>SUMIFS(通讯通路门店!$T:$T,通讯通路门店!$S:$S,$G255)</f>
        <v>0</v>
      </c>
      <c r="AS255" s="99">
        <f>SUMIFS(通讯通路门店!$U:$U,通讯通路门店!$S:$S,$G255)</f>
        <v>0</v>
      </c>
      <c r="AT255" s="99">
        <f>SUMIFS(通讯通路门店!$V:$V,通讯通路门店!$S:$S,$G255)</f>
        <v>0</v>
      </c>
      <c r="AU255" s="99">
        <f>SUMIFS(通讯通路门店!$W:$W,通讯通路门店!$S:$S,$G255)</f>
        <v>0</v>
      </c>
      <c r="AV255" s="99">
        <f>SUMIFS(通讯通路门店!$Z:$Z,通讯通路门店!$S:$S,$G255)</f>
        <v>0</v>
      </c>
      <c r="AW255" s="99">
        <f>SUMIFS(通讯通路门店!$AB:$AB,通讯通路门店!$S:$S,$G255)</f>
        <v>0</v>
      </c>
      <c r="AX255" s="99">
        <f>SUMIFS(通讯通路门店!$X:$X,通讯通路门店!$S:$S,$G255)</f>
        <v>0</v>
      </c>
      <c r="AY255" s="99">
        <f>SUMIFS(通讯通路门店!$Y:$Y,通讯通路门店!$S:$S,$G255)</f>
        <v>0</v>
      </c>
      <c r="AZ255" s="99">
        <f>SUMIFS(通讯通路门店!$AA:$AA,通讯通路门店!$S:$S,$G255)</f>
        <v>0</v>
      </c>
      <c r="BA255" s="99">
        <f t="shared" si="18"/>
        <v>0</v>
      </c>
      <c r="BB255" s="99">
        <f t="shared" si="19"/>
        <v>0</v>
      </c>
      <c r="BC255" s="99">
        <f>SUMIFS(通讯通路门店!$W:$W,通讯通路门店!$S:$S,$G255,通讯通路门店!$J:$J,"荣耀体验店")+SUMIFS(通讯通路门店!$W:$W,通讯通路门店!$S:$S,$G255,通讯通路门店!$J:$J,"荣耀授权专卖店")</f>
        <v>0</v>
      </c>
      <c r="BD255" s="99">
        <f>SUMIFS(通讯通路门店!$Z:$Z,通讯通路门店!$S:$S,$G255,通讯通路门店!$J:$J,"VIVO体验店")</f>
        <v>0</v>
      </c>
      <c r="BE255" s="99">
        <f>SUMIFS(通讯通路门店!$AB:$AB,通讯通路门店!$S:$S,$G255,通讯通路门店!$J:$J,"OPPO体验店")</f>
        <v>0</v>
      </c>
      <c r="BF255" s="99">
        <f>SUMIFS(通讯通路门店!$X:$X,通讯通路门店!$S:$S,$G255,通讯通路门店!$J:$J,"华为授权体验店")+SUMIFS(通讯通路门店!$AA:$AA,通讯通路门店!$S:$S,$G255,通讯通路门店!$J:$J,"华为堡垒店")</f>
        <v>0</v>
      </c>
      <c r="BG255" s="99">
        <f>SUMIFS(通讯通路门店!$Y:$Y,通讯通路门店!$S:$S,$G255,通讯通路门店!$J:$J,"小米体验店")</f>
        <v>0</v>
      </c>
      <c r="BH255" s="99">
        <f>SUMIFS(通讯通路门店!$AA:$AA,通讯通路门店!$S:$S,$G255,通讯通路门店!$J:$J,"苹果体验店")</f>
        <v>0</v>
      </c>
      <c r="BI255" s="99">
        <f>SUMIFS(通讯通路门店!$K:$K,通讯通路门店!$S:$S,$G255,通讯通路门店!$J:$J,"其他品牌专卖店")</f>
        <v>0</v>
      </c>
      <c r="BJ255" s="99">
        <f>SUMIFS(通讯通路门店!$AC:$AC,通讯通路门店!$S:$S,$G255)</f>
        <v>0</v>
      </c>
      <c r="BK255" s="99">
        <f>SUMIFS(通讯通路门店!$AD:$AD,通讯通路门店!$S:$S,$G255)</f>
        <v>0</v>
      </c>
      <c r="BL255" s="99">
        <f>SUMIFS(通讯通路门店!$AE:$AE,通讯通路门店!$S:$S,$G255)</f>
        <v>0</v>
      </c>
      <c r="BM255" s="99">
        <f>SUMIFS(通讯通路门店!$AF:$AF,通讯通路门店!$S:$S,$G255)</f>
        <v>0</v>
      </c>
      <c r="BN255" s="99">
        <f>SUMIFS(通讯通路门店!$AG:$AG,通讯通路门店!$S:$S,$G255)</f>
        <v>0</v>
      </c>
      <c r="BO255" s="99">
        <f>SUMIFS(通讯通路门店!$AH:$AH,通讯通路门店!$S:$S,$G255)</f>
        <v>0</v>
      </c>
      <c r="BP255" s="99">
        <f>SUMIFS(通讯通路门店!$AI:$AI,通讯通路门店!$S:$S,$G255)</f>
        <v>0</v>
      </c>
      <c r="BQ255" s="83"/>
    </row>
    <row r="256" spans="1:69">
      <c r="A256" s="99" t="str">
        <f>IFERROR(_xlfn.XLOOKUP($G256,通讯通路门店!$S$4:$S$993933,通讯通路门店!$A$4:$A$993933,0,0),"")</f>
        <v/>
      </c>
      <c r="B256" s="99" t="str">
        <f>IFERROR(_xlfn.XLOOKUP($G256,通讯通路门店!$S$4:$S$993933,通讯通路门店!$B$4:$B$993933,0,0),"")</f>
        <v/>
      </c>
      <c r="C256" s="99" t="str">
        <f>IFERROR(_xlfn.XLOOKUP($G256,通讯通路门店!$S$4:$S$993933,通讯通路门店!$C$4:$C$993933,0,0),"")</f>
        <v/>
      </c>
      <c r="D256" s="99" t="str">
        <f>IFERROR(_xlfn.XLOOKUP($G256,通讯通路门店!$S$4:$S$993933,通讯通路门店!$D$4:$D$993933,0,0),"")</f>
        <v/>
      </c>
      <c r="E256" s="83"/>
      <c r="F256" s="83"/>
      <c r="G256" s="101" t="e">
        <v>#N/A</v>
      </c>
      <c r="H256" s="102" t="str">
        <f>IFERROR(_xlfn.XLOOKUP($G256,通讯通路门店!$S$4:$S$993933,通讯通路门店!$R$4:$R$993933,0,0),"")</f>
        <v/>
      </c>
      <c r="I256" s="83"/>
      <c r="J256" s="83"/>
      <c r="K256" s="83"/>
      <c r="L256" s="83"/>
      <c r="M256" s="83"/>
      <c r="N256" s="83"/>
      <c r="O256" s="83"/>
      <c r="P256" s="83"/>
      <c r="Q256" s="83"/>
      <c r="R256" s="83"/>
      <c r="S256" s="83"/>
      <c r="T256" s="83"/>
      <c r="U256" s="99">
        <f>COUNTIF(通讯通路门店!$S:$S,$G256)</f>
        <v>0</v>
      </c>
      <c r="V256" s="99">
        <f>COUNTIFS(通讯通路门店!$S:$S,$G256,通讯通路门店!$J:$J,"综合卖场")</f>
        <v>0</v>
      </c>
      <c r="W256" s="99">
        <f>SUMIFS(通讯通路门店!$AJ:$AJ,通讯通路门店!$S:$S,通讯客户沙盘!$G256)</f>
        <v>0</v>
      </c>
      <c r="X256" s="99">
        <f t="shared" si="15"/>
        <v>0</v>
      </c>
      <c r="Y256" s="99">
        <f>COUNTIFS(通讯通路门店!$S:$S,$G256,通讯通路门店!$J:$J,"荣耀体验店")+COUNTIFS(通讯通路门店!$S:$S,$G256,通讯通路门店!$J:$J,"荣耀授权专卖店")</f>
        <v>0</v>
      </c>
      <c r="Z256" s="99">
        <f>COUNTIFS(通讯通路门店!$S:$S,$G256,通讯通路门店!$J:$J,"VIVO体验店")</f>
        <v>0</v>
      </c>
      <c r="AA256" s="99">
        <f>COUNTIFS(通讯通路门店!$S:$S,$G256,通讯通路门店!$J:$J,"OPPO体验店")</f>
        <v>0</v>
      </c>
      <c r="AB256" s="99">
        <f>COUNTIFS(通讯通路门店!$S:$S,$G256,通讯通路门店!$J:$J,"华为授权体验店")+COUNTIFS(通讯通路门店!$S:$S,$G256,通讯通路门店!$J:$J,"华为堡垒店")</f>
        <v>0</v>
      </c>
      <c r="AC256" s="99">
        <f>COUNTIFS(通讯通路门店!$S:$S,$G256,通讯通路门店!$J:$J,"小米体验店")</f>
        <v>0</v>
      </c>
      <c r="AD256" s="99">
        <f>COUNTIFS(通讯通路门店!$S:$S,$G256,通讯通路门店!$J:$J,"苹果体验店")</f>
        <v>0</v>
      </c>
      <c r="AE256" s="99">
        <f>COUNTIFS(通讯通路门店!$S:$S,$G256,通讯通路门店!$J:$J,"其他品牌专卖店")</f>
        <v>0</v>
      </c>
      <c r="AF256" s="99">
        <f>SUMIFS(通讯通路门店!$BI:$BI,通讯通路门店!$S:$S,$G256)</f>
        <v>0</v>
      </c>
      <c r="AG256" s="99">
        <f>SUMIFS(通讯通路门店!$BH:$BH,通讯通路门店!$S:$S,$G256)</f>
        <v>0</v>
      </c>
      <c r="AH256" s="99">
        <f t="shared" si="16"/>
        <v>0</v>
      </c>
      <c r="AI256" s="99">
        <f>SUMIFS(通讯通路门店!$BB:$BB,通讯通路门店!$S:$S,$G256)</f>
        <v>0</v>
      </c>
      <c r="AJ256" s="99">
        <f>SUMIFS(通讯通路门店!$BE:$BE,通讯通路门店!$S:$S,$G256)</f>
        <v>0</v>
      </c>
      <c r="AK256" s="99">
        <f>SUMIFS(通讯通路门店!$BG:$BG,通讯通路门店!$S:$S,$G256)</f>
        <v>0</v>
      </c>
      <c r="AL256" s="99">
        <f>SUMIFS(通讯通路门店!$BC:$BC,通讯通路门店!$S:$S,$G256)</f>
        <v>0</v>
      </c>
      <c r="AM256" s="99">
        <f>SUMIFS(通讯通路门店!$BD:$BD,通讯通路门店!$S:$S,$G256)</f>
        <v>0</v>
      </c>
      <c r="AN256" s="99">
        <f>SUMIFS(通讯通路门店!$BF:$BF,通讯通路门店!$S:$S,$G256)</f>
        <v>0</v>
      </c>
      <c r="AO256" s="99">
        <f t="shared" si="17"/>
        <v>0</v>
      </c>
      <c r="AP256" s="99">
        <f>SUMIFS(通讯通路门店!$K:$K,通讯通路门店!$S:$S,$G256)</f>
        <v>0</v>
      </c>
      <c r="AQ256" s="83"/>
      <c r="AR256" s="99">
        <f>SUMIFS(通讯通路门店!$T:$T,通讯通路门店!$S:$S,$G256)</f>
        <v>0</v>
      </c>
      <c r="AS256" s="99">
        <f>SUMIFS(通讯通路门店!$U:$U,通讯通路门店!$S:$S,$G256)</f>
        <v>0</v>
      </c>
      <c r="AT256" s="99">
        <f>SUMIFS(通讯通路门店!$V:$V,通讯通路门店!$S:$S,$G256)</f>
        <v>0</v>
      </c>
      <c r="AU256" s="99">
        <f>SUMIFS(通讯通路门店!$W:$W,通讯通路门店!$S:$S,$G256)</f>
        <v>0</v>
      </c>
      <c r="AV256" s="99">
        <f>SUMIFS(通讯通路门店!$Z:$Z,通讯通路门店!$S:$S,$G256)</f>
        <v>0</v>
      </c>
      <c r="AW256" s="99">
        <f>SUMIFS(通讯通路门店!$AB:$AB,通讯通路门店!$S:$S,$G256)</f>
        <v>0</v>
      </c>
      <c r="AX256" s="99">
        <f>SUMIFS(通讯通路门店!$X:$X,通讯通路门店!$S:$S,$G256)</f>
        <v>0</v>
      </c>
      <c r="AY256" s="99">
        <f>SUMIFS(通讯通路门店!$Y:$Y,通讯通路门店!$S:$S,$G256)</f>
        <v>0</v>
      </c>
      <c r="AZ256" s="99">
        <f>SUMIFS(通讯通路门店!$AA:$AA,通讯通路门店!$S:$S,$G256)</f>
        <v>0</v>
      </c>
      <c r="BA256" s="99">
        <f t="shared" si="18"/>
        <v>0</v>
      </c>
      <c r="BB256" s="99">
        <f t="shared" si="19"/>
        <v>0</v>
      </c>
      <c r="BC256" s="99">
        <f>SUMIFS(通讯通路门店!$W:$W,通讯通路门店!$S:$S,$G256,通讯通路门店!$J:$J,"荣耀体验店")+SUMIFS(通讯通路门店!$W:$W,通讯通路门店!$S:$S,$G256,通讯通路门店!$J:$J,"荣耀授权专卖店")</f>
        <v>0</v>
      </c>
      <c r="BD256" s="99">
        <f>SUMIFS(通讯通路门店!$Z:$Z,通讯通路门店!$S:$S,$G256,通讯通路门店!$J:$J,"VIVO体验店")</f>
        <v>0</v>
      </c>
      <c r="BE256" s="99">
        <f>SUMIFS(通讯通路门店!$AB:$AB,通讯通路门店!$S:$S,$G256,通讯通路门店!$J:$J,"OPPO体验店")</f>
        <v>0</v>
      </c>
      <c r="BF256" s="99">
        <f>SUMIFS(通讯通路门店!$X:$X,通讯通路门店!$S:$S,$G256,通讯通路门店!$J:$J,"华为授权体验店")+SUMIFS(通讯通路门店!$AA:$AA,通讯通路门店!$S:$S,$G256,通讯通路门店!$J:$J,"华为堡垒店")</f>
        <v>0</v>
      </c>
      <c r="BG256" s="99">
        <f>SUMIFS(通讯通路门店!$Y:$Y,通讯通路门店!$S:$S,$G256,通讯通路门店!$J:$J,"小米体验店")</f>
        <v>0</v>
      </c>
      <c r="BH256" s="99">
        <f>SUMIFS(通讯通路门店!$AA:$AA,通讯通路门店!$S:$S,$G256,通讯通路门店!$J:$J,"苹果体验店")</f>
        <v>0</v>
      </c>
      <c r="BI256" s="99">
        <f>SUMIFS(通讯通路门店!$K:$K,通讯通路门店!$S:$S,$G256,通讯通路门店!$J:$J,"其他品牌专卖店")</f>
        <v>0</v>
      </c>
      <c r="BJ256" s="99">
        <f>SUMIFS(通讯通路门店!$AC:$AC,通讯通路门店!$S:$S,$G256)</f>
        <v>0</v>
      </c>
      <c r="BK256" s="99">
        <f>SUMIFS(通讯通路门店!$AD:$AD,通讯通路门店!$S:$S,$G256)</f>
        <v>0</v>
      </c>
      <c r="BL256" s="99">
        <f>SUMIFS(通讯通路门店!$AE:$AE,通讯通路门店!$S:$S,$G256)</f>
        <v>0</v>
      </c>
      <c r="BM256" s="99">
        <f>SUMIFS(通讯通路门店!$AF:$AF,通讯通路门店!$S:$S,$G256)</f>
        <v>0</v>
      </c>
      <c r="BN256" s="99">
        <f>SUMIFS(通讯通路门店!$AG:$AG,通讯通路门店!$S:$S,$G256)</f>
        <v>0</v>
      </c>
      <c r="BO256" s="99">
        <f>SUMIFS(通讯通路门店!$AH:$AH,通讯通路门店!$S:$S,$G256)</f>
        <v>0</v>
      </c>
      <c r="BP256" s="99">
        <f>SUMIFS(通讯通路门店!$AI:$AI,通讯通路门店!$S:$S,$G256)</f>
        <v>0</v>
      </c>
      <c r="BQ256" s="83"/>
    </row>
    <row r="257" spans="1:69">
      <c r="A257" s="99" t="str">
        <f>IFERROR(_xlfn.XLOOKUP($G257,通讯通路门店!$S$4:$S$993933,通讯通路门店!$A$4:$A$993933,0,0),"")</f>
        <v/>
      </c>
      <c r="B257" s="99" t="str">
        <f>IFERROR(_xlfn.XLOOKUP($G257,通讯通路门店!$S$4:$S$993933,通讯通路门店!$B$4:$B$993933,0,0),"")</f>
        <v/>
      </c>
      <c r="C257" s="99" t="str">
        <f>IFERROR(_xlfn.XLOOKUP($G257,通讯通路门店!$S$4:$S$993933,通讯通路门店!$C$4:$C$993933,0,0),"")</f>
        <v/>
      </c>
      <c r="D257" s="99" t="str">
        <f>IFERROR(_xlfn.XLOOKUP($G257,通讯通路门店!$S$4:$S$993933,通讯通路门店!$D$4:$D$993933,0,0),"")</f>
        <v/>
      </c>
      <c r="E257" s="83"/>
      <c r="F257" s="83"/>
      <c r="G257" s="101" t="e">
        <v>#N/A</v>
      </c>
      <c r="H257" s="102" t="str">
        <f>IFERROR(_xlfn.XLOOKUP($G257,通讯通路门店!$S$4:$S$993933,通讯通路门店!$R$4:$R$993933,0,0),"")</f>
        <v/>
      </c>
      <c r="I257" s="83"/>
      <c r="J257" s="83"/>
      <c r="K257" s="83"/>
      <c r="L257" s="83"/>
      <c r="M257" s="83"/>
      <c r="N257" s="83"/>
      <c r="O257" s="83"/>
      <c r="P257" s="83"/>
      <c r="Q257" s="83"/>
      <c r="R257" s="83"/>
      <c r="S257" s="83"/>
      <c r="T257" s="83"/>
      <c r="U257" s="99">
        <f>COUNTIF(通讯通路门店!$S:$S,$G257)</f>
        <v>0</v>
      </c>
      <c r="V257" s="99">
        <f>COUNTIFS(通讯通路门店!$S:$S,$G257,通讯通路门店!$J:$J,"综合卖场")</f>
        <v>0</v>
      </c>
      <c r="W257" s="99">
        <f>SUMIFS(通讯通路门店!$AJ:$AJ,通讯通路门店!$S:$S,通讯客户沙盘!$G257)</f>
        <v>0</v>
      </c>
      <c r="X257" s="99">
        <f t="shared" si="15"/>
        <v>0</v>
      </c>
      <c r="Y257" s="99">
        <f>COUNTIFS(通讯通路门店!$S:$S,$G257,通讯通路门店!$J:$J,"荣耀体验店")+COUNTIFS(通讯通路门店!$S:$S,$G257,通讯通路门店!$J:$J,"荣耀授权专卖店")</f>
        <v>0</v>
      </c>
      <c r="Z257" s="99">
        <f>COUNTIFS(通讯通路门店!$S:$S,$G257,通讯通路门店!$J:$J,"VIVO体验店")</f>
        <v>0</v>
      </c>
      <c r="AA257" s="99">
        <f>COUNTIFS(通讯通路门店!$S:$S,$G257,通讯通路门店!$J:$J,"OPPO体验店")</f>
        <v>0</v>
      </c>
      <c r="AB257" s="99">
        <f>COUNTIFS(通讯通路门店!$S:$S,$G257,通讯通路门店!$J:$J,"华为授权体验店")+COUNTIFS(通讯通路门店!$S:$S,$G257,通讯通路门店!$J:$J,"华为堡垒店")</f>
        <v>0</v>
      </c>
      <c r="AC257" s="99">
        <f>COUNTIFS(通讯通路门店!$S:$S,$G257,通讯通路门店!$J:$J,"小米体验店")</f>
        <v>0</v>
      </c>
      <c r="AD257" s="99">
        <f>COUNTIFS(通讯通路门店!$S:$S,$G257,通讯通路门店!$J:$J,"苹果体验店")</f>
        <v>0</v>
      </c>
      <c r="AE257" s="99">
        <f>COUNTIFS(通讯通路门店!$S:$S,$G257,通讯通路门店!$J:$J,"其他品牌专卖店")</f>
        <v>0</v>
      </c>
      <c r="AF257" s="99">
        <f>SUMIFS(通讯通路门店!$BI:$BI,通讯通路门店!$S:$S,$G257)</f>
        <v>0</v>
      </c>
      <c r="AG257" s="99">
        <f>SUMIFS(通讯通路门店!$BH:$BH,通讯通路门店!$S:$S,$G257)</f>
        <v>0</v>
      </c>
      <c r="AH257" s="99">
        <f t="shared" si="16"/>
        <v>0</v>
      </c>
      <c r="AI257" s="99">
        <f>SUMIFS(通讯通路门店!$BB:$BB,通讯通路门店!$S:$S,$G257)</f>
        <v>0</v>
      </c>
      <c r="AJ257" s="99">
        <f>SUMIFS(通讯通路门店!$BE:$BE,通讯通路门店!$S:$S,$G257)</f>
        <v>0</v>
      </c>
      <c r="AK257" s="99">
        <f>SUMIFS(通讯通路门店!$BG:$BG,通讯通路门店!$S:$S,$G257)</f>
        <v>0</v>
      </c>
      <c r="AL257" s="99">
        <f>SUMIFS(通讯通路门店!$BC:$BC,通讯通路门店!$S:$S,$G257)</f>
        <v>0</v>
      </c>
      <c r="AM257" s="99">
        <f>SUMIFS(通讯通路门店!$BD:$BD,通讯通路门店!$S:$S,$G257)</f>
        <v>0</v>
      </c>
      <c r="AN257" s="99">
        <f>SUMIFS(通讯通路门店!$BF:$BF,通讯通路门店!$S:$S,$G257)</f>
        <v>0</v>
      </c>
      <c r="AO257" s="99">
        <f t="shared" si="17"/>
        <v>0</v>
      </c>
      <c r="AP257" s="99">
        <f>SUMIFS(通讯通路门店!$K:$K,通讯通路门店!$S:$S,$G257)</f>
        <v>0</v>
      </c>
      <c r="AQ257" s="83"/>
      <c r="AR257" s="99">
        <f>SUMIFS(通讯通路门店!$T:$T,通讯通路门店!$S:$S,$G257)</f>
        <v>0</v>
      </c>
      <c r="AS257" s="99">
        <f>SUMIFS(通讯通路门店!$U:$U,通讯通路门店!$S:$S,$G257)</f>
        <v>0</v>
      </c>
      <c r="AT257" s="99">
        <f>SUMIFS(通讯通路门店!$V:$V,通讯通路门店!$S:$S,$G257)</f>
        <v>0</v>
      </c>
      <c r="AU257" s="99">
        <f>SUMIFS(通讯通路门店!$W:$W,通讯通路门店!$S:$S,$G257)</f>
        <v>0</v>
      </c>
      <c r="AV257" s="99">
        <f>SUMIFS(通讯通路门店!$Z:$Z,通讯通路门店!$S:$S,$G257)</f>
        <v>0</v>
      </c>
      <c r="AW257" s="99">
        <f>SUMIFS(通讯通路门店!$AB:$AB,通讯通路门店!$S:$S,$G257)</f>
        <v>0</v>
      </c>
      <c r="AX257" s="99">
        <f>SUMIFS(通讯通路门店!$X:$X,通讯通路门店!$S:$S,$G257)</f>
        <v>0</v>
      </c>
      <c r="AY257" s="99">
        <f>SUMIFS(通讯通路门店!$Y:$Y,通讯通路门店!$S:$S,$G257)</f>
        <v>0</v>
      </c>
      <c r="AZ257" s="99">
        <f>SUMIFS(通讯通路门店!$AA:$AA,通讯通路门店!$S:$S,$G257)</f>
        <v>0</v>
      </c>
      <c r="BA257" s="99">
        <f t="shared" si="18"/>
        <v>0</v>
      </c>
      <c r="BB257" s="99">
        <f t="shared" si="19"/>
        <v>0</v>
      </c>
      <c r="BC257" s="99">
        <f>SUMIFS(通讯通路门店!$W:$W,通讯通路门店!$S:$S,$G257,通讯通路门店!$J:$J,"荣耀体验店")+SUMIFS(通讯通路门店!$W:$W,通讯通路门店!$S:$S,$G257,通讯通路门店!$J:$J,"荣耀授权专卖店")</f>
        <v>0</v>
      </c>
      <c r="BD257" s="99">
        <f>SUMIFS(通讯通路门店!$Z:$Z,通讯通路门店!$S:$S,$G257,通讯通路门店!$J:$J,"VIVO体验店")</f>
        <v>0</v>
      </c>
      <c r="BE257" s="99">
        <f>SUMIFS(通讯通路门店!$AB:$AB,通讯通路门店!$S:$S,$G257,通讯通路门店!$J:$J,"OPPO体验店")</f>
        <v>0</v>
      </c>
      <c r="BF257" s="99">
        <f>SUMIFS(通讯通路门店!$X:$X,通讯通路门店!$S:$S,$G257,通讯通路门店!$J:$J,"华为授权体验店")+SUMIFS(通讯通路门店!$AA:$AA,通讯通路门店!$S:$S,$G257,通讯通路门店!$J:$J,"华为堡垒店")</f>
        <v>0</v>
      </c>
      <c r="BG257" s="99">
        <f>SUMIFS(通讯通路门店!$Y:$Y,通讯通路门店!$S:$S,$G257,通讯通路门店!$J:$J,"小米体验店")</f>
        <v>0</v>
      </c>
      <c r="BH257" s="99">
        <f>SUMIFS(通讯通路门店!$AA:$AA,通讯通路门店!$S:$S,$G257,通讯通路门店!$J:$J,"苹果体验店")</f>
        <v>0</v>
      </c>
      <c r="BI257" s="99">
        <f>SUMIFS(通讯通路门店!$K:$K,通讯通路门店!$S:$S,$G257,通讯通路门店!$J:$J,"其他品牌专卖店")</f>
        <v>0</v>
      </c>
      <c r="BJ257" s="99">
        <f>SUMIFS(通讯通路门店!$AC:$AC,通讯通路门店!$S:$S,$G257)</f>
        <v>0</v>
      </c>
      <c r="BK257" s="99">
        <f>SUMIFS(通讯通路门店!$AD:$AD,通讯通路门店!$S:$S,$G257)</f>
        <v>0</v>
      </c>
      <c r="BL257" s="99">
        <f>SUMIFS(通讯通路门店!$AE:$AE,通讯通路门店!$S:$S,$G257)</f>
        <v>0</v>
      </c>
      <c r="BM257" s="99">
        <f>SUMIFS(通讯通路门店!$AF:$AF,通讯通路门店!$S:$S,$G257)</f>
        <v>0</v>
      </c>
      <c r="BN257" s="99">
        <f>SUMIFS(通讯通路门店!$AG:$AG,通讯通路门店!$S:$S,$G257)</f>
        <v>0</v>
      </c>
      <c r="BO257" s="99">
        <f>SUMIFS(通讯通路门店!$AH:$AH,通讯通路门店!$S:$S,$G257)</f>
        <v>0</v>
      </c>
      <c r="BP257" s="99">
        <f>SUMIFS(通讯通路门店!$AI:$AI,通讯通路门店!$S:$S,$G257)</f>
        <v>0</v>
      </c>
      <c r="BQ257" s="83"/>
    </row>
    <row r="258" spans="1:69">
      <c r="A258" s="99" t="str">
        <f>IFERROR(_xlfn.XLOOKUP($G258,通讯通路门店!$S$4:$S$993933,通讯通路门店!$A$4:$A$993933,0,0),"")</f>
        <v/>
      </c>
      <c r="B258" s="99" t="str">
        <f>IFERROR(_xlfn.XLOOKUP($G258,通讯通路门店!$S$4:$S$993933,通讯通路门店!$B$4:$B$993933,0,0),"")</f>
        <v/>
      </c>
      <c r="C258" s="99" t="str">
        <f>IFERROR(_xlfn.XLOOKUP($G258,通讯通路门店!$S$4:$S$993933,通讯通路门店!$C$4:$C$993933,0,0),"")</f>
        <v/>
      </c>
      <c r="D258" s="99" t="str">
        <f>IFERROR(_xlfn.XLOOKUP($G258,通讯通路门店!$S$4:$S$993933,通讯通路门店!$D$4:$D$993933,0,0),"")</f>
        <v/>
      </c>
      <c r="E258" s="83"/>
      <c r="F258" s="83"/>
      <c r="G258" s="101" t="e">
        <v>#N/A</v>
      </c>
      <c r="H258" s="102" t="str">
        <f>IFERROR(_xlfn.XLOOKUP($G258,通讯通路门店!$S$4:$S$993933,通讯通路门店!$R$4:$R$993933,0,0),"")</f>
        <v/>
      </c>
      <c r="I258" s="83"/>
      <c r="J258" s="83"/>
      <c r="K258" s="83"/>
      <c r="L258" s="83"/>
      <c r="M258" s="83"/>
      <c r="N258" s="83"/>
      <c r="O258" s="83"/>
      <c r="P258" s="83"/>
      <c r="Q258" s="83"/>
      <c r="R258" s="83"/>
      <c r="S258" s="83"/>
      <c r="T258" s="83"/>
      <c r="U258" s="99">
        <f>COUNTIF(通讯通路门店!$S:$S,$G258)</f>
        <v>0</v>
      </c>
      <c r="V258" s="99">
        <f>COUNTIFS(通讯通路门店!$S:$S,$G258,通讯通路门店!$J:$J,"综合卖场")</f>
        <v>0</v>
      </c>
      <c r="W258" s="99">
        <f>SUMIFS(通讯通路门店!$AJ:$AJ,通讯通路门店!$S:$S,通讯客户沙盘!$G258)</f>
        <v>0</v>
      </c>
      <c r="X258" s="99">
        <f t="shared" si="15"/>
        <v>0</v>
      </c>
      <c r="Y258" s="99">
        <f>COUNTIFS(通讯通路门店!$S:$S,$G258,通讯通路门店!$J:$J,"荣耀体验店")+COUNTIFS(通讯通路门店!$S:$S,$G258,通讯通路门店!$J:$J,"荣耀授权专卖店")</f>
        <v>0</v>
      </c>
      <c r="Z258" s="99">
        <f>COUNTIFS(通讯通路门店!$S:$S,$G258,通讯通路门店!$J:$J,"VIVO体验店")</f>
        <v>0</v>
      </c>
      <c r="AA258" s="99">
        <f>COUNTIFS(通讯通路门店!$S:$S,$G258,通讯通路门店!$J:$J,"OPPO体验店")</f>
        <v>0</v>
      </c>
      <c r="AB258" s="99">
        <f>COUNTIFS(通讯通路门店!$S:$S,$G258,通讯通路门店!$J:$J,"华为授权体验店")+COUNTIFS(通讯通路门店!$S:$S,$G258,通讯通路门店!$J:$J,"华为堡垒店")</f>
        <v>0</v>
      </c>
      <c r="AC258" s="99">
        <f>COUNTIFS(通讯通路门店!$S:$S,$G258,通讯通路门店!$J:$J,"小米体验店")</f>
        <v>0</v>
      </c>
      <c r="AD258" s="99">
        <f>COUNTIFS(通讯通路门店!$S:$S,$G258,通讯通路门店!$J:$J,"苹果体验店")</f>
        <v>0</v>
      </c>
      <c r="AE258" s="99">
        <f>COUNTIFS(通讯通路门店!$S:$S,$G258,通讯通路门店!$J:$J,"其他品牌专卖店")</f>
        <v>0</v>
      </c>
      <c r="AF258" s="99">
        <f>SUMIFS(通讯通路门店!$BI:$BI,通讯通路门店!$S:$S,$G258)</f>
        <v>0</v>
      </c>
      <c r="AG258" s="99">
        <f>SUMIFS(通讯通路门店!$BH:$BH,通讯通路门店!$S:$S,$G258)</f>
        <v>0</v>
      </c>
      <c r="AH258" s="99">
        <f t="shared" si="16"/>
        <v>0</v>
      </c>
      <c r="AI258" s="99">
        <f>SUMIFS(通讯通路门店!$BB:$BB,通讯通路门店!$S:$S,$G258)</f>
        <v>0</v>
      </c>
      <c r="AJ258" s="99">
        <f>SUMIFS(通讯通路门店!$BE:$BE,通讯通路门店!$S:$S,$G258)</f>
        <v>0</v>
      </c>
      <c r="AK258" s="99">
        <f>SUMIFS(通讯通路门店!$BG:$BG,通讯通路门店!$S:$S,$G258)</f>
        <v>0</v>
      </c>
      <c r="AL258" s="99">
        <f>SUMIFS(通讯通路门店!$BC:$BC,通讯通路门店!$S:$S,$G258)</f>
        <v>0</v>
      </c>
      <c r="AM258" s="99">
        <f>SUMIFS(通讯通路门店!$BD:$BD,通讯通路门店!$S:$S,$G258)</f>
        <v>0</v>
      </c>
      <c r="AN258" s="99">
        <f>SUMIFS(通讯通路门店!$BF:$BF,通讯通路门店!$S:$S,$G258)</f>
        <v>0</v>
      </c>
      <c r="AO258" s="99">
        <f t="shared" si="17"/>
        <v>0</v>
      </c>
      <c r="AP258" s="99">
        <f>SUMIFS(通讯通路门店!$K:$K,通讯通路门店!$S:$S,$G258)</f>
        <v>0</v>
      </c>
      <c r="AQ258" s="83"/>
      <c r="AR258" s="99">
        <f>SUMIFS(通讯通路门店!$T:$T,通讯通路门店!$S:$S,$G258)</f>
        <v>0</v>
      </c>
      <c r="AS258" s="99">
        <f>SUMIFS(通讯通路门店!$U:$U,通讯通路门店!$S:$S,$G258)</f>
        <v>0</v>
      </c>
      <c r="AT258" s="99">
        <f>SUMIFS(通讯通路门店!$V:$V,通讯通路门店!$S:$S,$G258)</f>
        <v>0</v>
      </c>
      <c r="AU258" s="99">
        <f>SUMIFS(通讯通路门店!$W:$W,通讯通路门店!$S:$S,$G258)</f>
        <v>0</v>
      </c>
      <c r="AV258" s="99">
        <f>SUMIFS(通讯通路门店!$Z:$Z,通讯通路门店!$S:$S,$G258)</f>
        <v>0</v>
      </c>
      <c r="AW258" s="99">
        <f>SUMIFS(通讯通路门店!$AB:$AB,通讯通路门店!$S:$S,$G258)</f>
        <v>0</v>
      </c>
      <c r="AX258" s="99">
        <f>SUMIFS(通讯通路门店!$X:$X,通讯通路门店!$S:$S,$G258)</f>
        <v>0</v>
      </c>
      <c r="AY258" s="99">
        <f>SUMIFS(通讯通路门店!$Y:$Y,通讯通路门店!$S:$S,$G258)</f>
        <v>0</v>
      </c>
      <c r="AZ258" s="99">
        <f>SUMIFS(通讯通路门店!$AA:$AA,通讯通路门店!$S:$S,$G258)</f>
        <v>0</v>
      </c>
      <c r="BA258" s="99">
        <f t="shared" si="18"/>
        <v>0</v>
      </c>
      <c r="BB258" s="99">
        <f t="shared" si="19"/>
        <v>0</v>
      </c>
      <c r="BC258" s="99">
        <f>SUMIFS(通讯通路门店!$W:$W,通讯通路门店!$S:$S,$G258,通讯通路门店!$J:$J,"荣耀体验店")+SUMIFS(通讯通路门店!$W:$W,通讯通路门店!$S:$S,$G258,通讯通路门店!$J:$J,"荣耀授权专卖店")</f>
        <v>0</v>
      </c>
      <c r="BD258" s="99">
        <f>SUMIFS(通讯通路门店!$Z:$Z,通讯通路门店!$S:$S,$G258,通讯通路门店!$J:$J,"VIVO体验店")</f>
        <v>0</v>
      </c>
      <c r="BE258" s="99">
        <f>SUMIFS(通讯通路门店!$AB:$AB,通讯通路门店!$S:$S,$G258,通讯通路门店!$J:$J,"OPPO体验店")</f>
        <v>0</v>
      </c>
      <c r="BF258" s="99">
        <f>SUMIFS(通讯通路门店!$X:$X,通讯通路门店!$S:$S,$G258,通讯通路门店!$J:$J,"华为授权体验店")+SUMIFS(通讯通路门店!$AA:$AA,通讯通路门店!$S:$S,$G258,通讯通路门店!$J:$J,"华为堡垒店")</f>
        <v>0</v>
      </c>
      <c r="BG258" s="99">
        <f>SUMIFS(通讯通路门店!$Y:$Y,通讯通路门店!$S:$S,$G258,通讯通路门店!$J:$J,"小米体验店")</f>
        <v>0</v>
      </c>
      <c r="BH258" s="99">
        <f>SUMIFS(通讯通路门店!$AA:$AA,通讯通路门店!$S:$S,$G258,通讯通路门店!$J:$J,"苹果体验店")</f>
        <v>0</v>
      </c>
      <c r="BI258" s="99">
        <f>SUMIFS(通讯通路门店!$K:$K,通讯通路门店!$S:$S,$G258,通讯通路门店!$J:$J,"其他品牌专卖店")</f>
        <v>0</v>
      </c>
      <c r="BJ258" s="99">
        <f>SUMIFS(通讯通路门店!$AC:$AC,通讯通路门店!$S:$S,$G258)</f>
        <v>0</v>
      </c>
      <c r="BK258" s="99">
        <f>SUMIFS(通讯通路门店!$AD:$AD,通讯通路门店!$S:$S,$G258)</f>
        <v>0</v>
      </c>
      <c r="BL258" s="99">
        <f>SUMIFS(通讯通路门店!$AE:$AE,通讯通路门店!$S:$S,$G258)</f>
        <v>0</v>
      </c>
      <c r="BM258" s="99">
        <f>SUMIFS(通讯通路门店!$AF:$AF,通讯通路门店!$S:$S,$G258)</f>
        <v>0</v>
      </c>
      <c r="BN258" s="99">
        <f>SUMIFS(通讯通路门店!$AG:$AG,通讯通路门店!$S:$S,$G258)</f>
        <v>0</v>
      </c>
      <c r="BO258" s="99">
        <f>SUMIFS(通讯通路门店!$AH:$AH,通讯通路门店!$S:$S,$G258)</f>
        <v>0</v>
      </c>
      <c r="BP258" s="99">
        <f>SUMIFS(通讯通路门店!$AI:$AI,通讯通路门店!$S:$S,$G258)</f>
        <v>0</v>
      </c>
      <c r="BQ258" s="83"/>
    </row>
    <row r="259" spans="1:69">
      <c r="A259" s="99" t="str">
        <f>IFERROR(_xlfn.XLOOKUP($G259,通讯通路门店!$S$4:$S$993933,通讯通路门店!$A$4:$A$993933,0,0),"")</f>
        <v/>
      </c>
      <c r="B259" s="99" t="str">
        <f>IFERROR(_xlfn.XLOOKUP($G259,通讯通路门店!$S$4:$S$993933,通讯通路门店!$B$4:$B$993933,0,0),"")</f>
        <v/>
      </c>
      <c r="C259" s="99" t="str">
        <f>IFERROR(_xlfn.XLOOKUP($G259,通讯通路门店!$S$4:$S$993933,通讯通路门店!$C$4:$C$993933,0,0),"")</f>
        <v/>
      </c>
      <c r="D259" s="99" t="str">
        <f>IFERROR(_xlfn.XLOOKUP($G259,通讯通路门店!$S$4:$S$993933,通讯通路门店!$D$4:$D$993933,0,0),"")</f>
        <v/>
      </c>
      <c r="E259" s="83"/>
      <c r="F259" s="83"/>
      <c r="G259" s="101" t="e">
        <v>#N/A</v>
      </c>
      <c r="H259" s="102" t="str">
        <f>IFERROR(_xlfn.XLOOKUP($G259,通讯通路门店!$S$4:$S$993933,通讯通路门店!$R$4:$R$993933,0,0),"")</f>
        <v/>
      </c>
      <c r="I259" s="83"/>
      <c r="J259" s="83"/>
      <c r="K259" s="83"/>
      <c r="L259" s="83"/>
      <c r="M259" s="83"/>
      <c r="N259" s="83"/>
      <c r="O259" s="83"/>
      <c r="P259" s="83"/>
      <c r="Q259" s="83"/>
      <c r="R259" s="83"/>
      <c r="S259" s="83"/>
      <c r="T259" s="83"/>
      <c r="U259" s="99">
        <f>COUNTIF(通讯通路门店!$S:$S,$G259)</f>
        <v>0</v>
      </c>
      <c r="V259" s="99">
        <f>COUNTIFS(通讯通路门店!$S:$S,$G259,通讯通路门店!$J:$J,"综合卖场")</f>
        <v>0</v>
      </c>
      <c r="W259" s="99">
        <f>SUMIFS(通讯通路门店!$AJ:$AJ,通讯通路门店!$S:$S,通讯客户沙盘!$G259)</f>
        <v>0</v>
      </c>
      <c r="X259" s="99">
        <f t="shared" si="15"/>
        <v>0</v>
      </c>
      <c r="Y259" s="99">
        <f>COUNTIFS(通讯通路门店!$S:$S,$G259,通讯通路门店!$J:$J,"荣耀体验店")+COUNTIFS(通讯通路门店!$S:$S,$G259,通讯通路门店!$J:$J,"荣耀授权专卖店")</f>
        <v>0</v>
      </c>
      <c r="Z259" s="99">
        <f>COUNTIFS(通讯通路门店!$S:$S,$G259,通讯通路门店!$J:$J,"VIVO体验店")</f>
        <v>0</v>
      </c>
      <c r="AA259" s="99">
        <f>COUNTIFS(通讯通路门店!$S:$S,$G259,通讯通路门店!$J:$J,"OPPO体验店")</f>
        <v>0</v>
      </c>
      <c r="AB259" s="99">
        <f>COUNTIFS(通讯通路门店!$S:$S,$G259,通讯通路门店!$J:$J,"华为授权体验店")+COUNTIFS(通讯通路门店!$S:$S,$G259,通讯通路门店!$J:$J,"华为堡垒店")</f>
        <v>0</v>
      </c>
      <c r="AC259" s="99">
        <f>COUNTIFS(通讯通路门店!$S:$S,$G259,通讯通路门店!$J:$J,"小米体验店")</f>
        <v>0</v>
      </c>
      <c r="AD259" s="99">
        <f>COUNTIFS(通讯通路门店!$S:$S,$G259,通讯通路门店!$J:$J,"苹果体验店")</f>
        <v>0</v>
      </c>
      <c r="AE259" s="99">
        <f>COUNTIFS(通讯通路门店!$S:$S,$G259,通讯通路门店!$J:$J,"其他品牌专卖店")</f>
        <v>0</v>
      </c>
      <c r="AF259" s="99">
        <f>SUMIFS(通讯通路门店!$BI:$BI,通讯通路门店!$S:$S,$G259)</f>
        <v>0</v>
      </c>
      <c r="AG259" s="99">
        <f>SUMIFS(通讯通路门店!$BH:$BH,通讯通路门店!$S:$S,$G259)</f>
        <v>0</v>
      </c>
      <c r="AH259" s="99">
        <f t="shared" si="16"/>
        <v>0</v>
      </c>
      <c r="AI259" s="99">
        <f>SUMIFS(通讯通路门店!$BB:$BB,通讯通路门店!$S:$S,$G259)</f>
        <v>0</v>
      </c>
      <c r="AJ259" s="99">
        <f>SUMIFS(通讯通路门店!$BE:$BE,通讯通路门店!$S:$S,$G259)</f>
        <v>0</v>
      </c>
      <c r="AK259" s="99">
        <f>SUMIFS(通讯通路门店!$BG:$BG,通讯通路门店!$S:$S,$G259)</f>
        <v>0</v>
      </c>
      <c r="AL259" s="99">
        <f>SUMIFS(通讯通路门店!$BC:$BC,通讯通路门店!$S:$S,$G259)</f>
        <v>0</v>
      </c>
      <c r="AM259" s="99">
        <f>SUMIFS(通讯通路门店!$BD:$BD,通讯通路门店!$S:$S,$G259)</f>
        <v>0</v>
      </c>
      <c r="AN259" s="99">
        <f>SUMIFS(通讯通路门店!$BF:$BF,通讯通路门店!$S:$S,$G259)</f>
        <v>0</v>
      </c>
      <c r="AO259" s="99">
        <f t="shared" si="17"/>
        <v>0</v>
      </c>
      <c r="AP259" s="99">
        <f>SUMIFS(通讯通路门店!$K:$K,通讯通路门店!$S:$S,$G259)</f>
        <v>0</v>
      </c>
      <c r="AQ259" s="83"/>
      <c r="AR259" s="99">
        <f>SUMIFS(通讯通路门店!$T:$T,通讯通路门店!$S:$S,$G259)</f>
        <v>0</v>
      </c>
      <c r="AS259" s="99">
        <f>SUMIFS(通讯通路门店!$U:$U,通讯通路门店!$S:$S,$G259)</f>
        <v>0</v>
      </c>
      <c r="AT259" s="99">
        <f>SUMIFS(通讯通路门店!$V:$V,通讯通路门店!$S:$S,$G259)</f>
        <v>0</v>
      </c>
      <c r="AU259" s="99">
        <f>SUMIFS(通讯通路门店!$W:$W,通讯通路门店!$S:$S,$G259)</f>
        <v>0</v>
      </c>
      <c r="AV259" s="99">
        <f>SUMIFS(通讯通路门店!$Z:$Z,通讯通路门店!$S:$S,$G259)</f>
        <v>0</v>
      </c>
      <c r="AW259" s="99">
        <f>SUMIFS(通讯通路门店!$AB:$AB,通讯通路门店!$S:$S,$G259)</f>
        <v>0</v>
      </c>
      <c r="AX259" s="99">
        <f>SUMIFS(通讯通路门店!$X:$X,通讯通路门店!$S:$S,$G259)</f>
        <v>0</v>
      </c>
      <c r="AY259" s="99">
        <f>SUMIFS(通讯通路门店!$Y:$Y,通讯通路门店!$S:$S,$G259)</f>
        <v>0</v>
      </c>
      <c r="AZ259" s="99">
        <f>SUMIFS(通讯通路门店!$AA:$AA,通讯通路门店!$S:$S,$G259)</f>
        <v>0</v>
      </c>
      <c r="BA259" s="99">
        <f t="shared" si="18"/>
        <v>0</v>
      </c>
      <c r="BB259" s="99">
        <f t="shared" si="19"/>
        <v>0</v>
      </c>
      <c r="BC259" s="99">
        <f>SUMIFS(通讯通路门店!$W:$W,通讯通路门店!$S:$S,$G259,通讯通路门店!$J:$J,"荣耀体验店")+SUMIFS(通讯通路门店!$W:$W,通讯通路门店!$S:$S,$G259,通讯通路门店!$J:$J,"荣耀授权专卖店")</f>
        <v>0</v>
      </c>
      <c r="BD259" s="99">
        <f>SUMIFS(通讯通路门店!$Z:$Z,通讯通路门店!$S:$S,$G259,通讯通路门店!$J:$J,"VIVO体验店")</f>
        <v>0</v>
      </c>
      <c r="BE259" s="99">
        <f>SUMIFS(通讯通路门店!$AB:$AB,通讯通路门店!$S:$S,$G259,通讯通路门店!$J:$J,"OPPO体验店")</f>
        <v>0</v>
      </c>
      <c r="BF259" s="99">
        <f>SUMIFS(通讯通路门店!$X:$X,通讯通路门店!$S:$S,$G259,通讯通路门店!$J:$J,"华为授权体验店")+SUMIFS(通讯通路门店!$AA:$AA,通讯通路门店!$S:$S,$G259,通讯通路门店!$J:$J,"华为堡垒店")</f>
        <v>0</v>
      </c>
      <c r="BG259" s="99">
        <f>SUMIFS(通讯通路门店!$Y:$Y,通讯通路门店!$S:$S,$G259,通讯通路门店!$J:$J,"小米体验店")</f>
        <v>0</v>
      </c>
      <c r="BH259" s="99">
        <f>SUMIFS(通讯通路门店!$AA:$AA,通讯通路门店!$S:$S,$G259,通讯通路门店!$J:$J,"苹果体验店")</f>
        <v>0</v>
      </c>
      <c r="BI259" s="99">
        <f>SUMIFS(通讯通路门店!$K:$K,通讯通路门店!$S:$S,$G259,通讯通路门店!$J:$J,"其他品牌专卖店")</f>
        <v>0</v>
      </c>
      <c r="BJ259" s="99">
        <f>SUMIFS(通讯通路门店!$AC:$AC,通讯通路门店!$S:$S,$G259)</f>
        <v>0</v>
      </c>
      <c r="BK259" s="99">
        <f>SUMIFS(通讯通路门店!$AD:$AD,通讯通路门店!$S:$S,$G259)</f>
        <v>0</v>
      </c>
      <c r="BL259" s="99">
        <f>SUMIFS(通讯通路门店!$AE:$AE,通讯通路门店!$S:$S,$G259)</f>
        <v>0</v>
      </c>
      <c r="BM259" s="99">
        <f>SUMIFS(通讯通路门店!$AF:$AF,通讯通路门店!$S:$S,$G259)</f>
        <v>0</v>
      </c>
      <c r="BN259" s="99">
        <f>SUMIFS(通讯通路门店!$AG:$AG,通讯通路门店!$S:$S,$G259)</f>
        <v>0</v>
      </c>
      <c r="BO259" s="99">
        <f>SUMIFS(通讯通路门店!$AH:$AH,通讯通路门店!$S:$S,$G259)</f>
        <v>0</v>
      </c>
      <c r="BP259" s="99">
        <f>SUMIFS(通讯通路门店!$AI:$AI,通讯通路门店!$S:$S,$G259)</f>
        <v>0</v>
      </c>
      <c r="BQ259" s="83"/>
    </row>
    <row r="260" spans="1:69">
      <c r="A260" s="99" t="str">
        <f>IFERROR(_xlfn.XLOOKUP($G260,通讯通路门店!$S$4:$S$993933,通讯通路门店!$A$4:$A$993933,0,0),"")</f>
        <v/>
      </c>
      <c r="B260" s="99" t="str">
        <f>IFERROR(_xlfn.XLOOKUP($G260,通讯通路门店!$S$4:$S$993933,通讯通路门店!$B$4:$B$993933,0,0),"")</f>
        <v/>
      </c>
      <c r="C260" s="99" t="str">
        <f>IFERROR(_xlfn.XLOOKUP($G260,通讯通路门店!$S$4:$S$993933,通讯通路门店!$C$4:$C$993933,0,0),"")</f>
        <v/>
      </c>
      <c r="D260" s="99" t="str">
        <f>IFERROR(_xlfn.XLOOKUP($G260,通讯通路门店!$S$4:$S$993933,通讯通路门店!$D$4:$D$993933,0,0),"")</f>
        <v/>
      </c>
      <c r="E260" s="83"/>
      <c r="F260" s="83"/>
      <c r="G260" s="101" t="e">
        <v>#N/A</v>
      </c>
      <c r="H260" s="102" t="str">
        <f>IFERROR(_xlfn.XLOOKUP($G260,通讯通路门店!$S$4:$S$993933,通讯通路门店!$R$4:$R$993933,0,0),"")</f>
        <v/>
      </c>
      <c r="I260" s="83"/>
      <c r="J260" s="83"/>
      <c r="K260" s="83"/>
      <c r="L260" s="83"/>
      <c r="M260" s="83"/>
      <c r="N260" s="83"/>
      <c r="O260" s="83"/>
      <c r="P260" s="83"/>
      <c r="Q260" s="83"/>
      <c r="R260" s="83"/>
      <c r="S260" s="83"/>
      <c r="T260" s="83"/>
      <c r="U260" s="99">
        <f>COUNTIF(通讯通路门店!$S:$S,$G260)</f>
        <v>0</v>
      </c>
      <c r="V260" s="99">
        <f>COUNTIFS(通讯通路门店!$S:$S,$G260,通讯通路门店!$J:$J,"综合卖场")</f>
        <v>0</v>
      </c>
      <c r="W260" s="99">
        <f>SUMIFS(通讯通路门店!$AJ:$AJ,通讯通路门店!$S:$S,通讯客户沙盘!$G260)</f>
        <v>0</v>
      </c>
      <c r="X260" s="99">
        <f t="shared" ref="X260:X323" si="20">Y260+Z260+AA260+AB260+AC260+AD260+AE260</f>
        <v>0</v>
      </c>
      <c r="Y260" s="99">
        <f>COUNTIFS(通讯通路门店!$S:$S,$G260,通讯通路门店!$J:$J,"荣耀体验店")+COUNTIFS(通讯通路门店!$S:$S,$G260,通讯通路门店!$J:$J,"荣耀授权专卖店")</f>
        <v>0</v>
      </c>
      <c r="Z260" s="99">
        <f>COUNTIFS(通讯通路门店!$S:$S,$G260,通讯通路门店!$J:$J,"VIVO体验店")</f>
        <v>0</v>
      </c>
      <c r="AA260" s="99">
        <f>COUNTIFS(通讯通路门店!$S:$S,$G260,通讯通路门店!$J:$J,"OPPO体验店")</f>
        <v>0</v>
      </c>
      <c r="AB260" s="99">
        <f>COUNTIFS(通讯通路门店!$S:$S,$G260,通讯通路门店!$J:$J,"华为授权体验店")+COUNTIFS(通讯通路门店!$S:$S,$G260,通讯通路门店!$J:$J,"华为堡垒店")</f>
        <v>0</v>
      </c>
      <c r="AC260" s="99">
        <f>COUNTIFS(通讯通路门店!$S:$S,$G260,通讯通路门店!$J:$J,"小米体验店")</f>
        <v>0</v>
      </c>
      <c r="AD260" s="99">
        <f>COUNTIFS(通讯通路门店!$S:$S,$G260,通讯通路门店!$J:$J,"苹果体验店")</f>
        <v>0</v>
      </c>
      <c r="AE260" s="99">
        <f>COUNTIFS(通讯通路门店!$S:$S,$G260,通讯通路门店!$J:$J,"其他品牌专卖店")</f>
        <v>0</v>
      </c>
      <c r="AF260" s="99">
        <f>SUMIFS(通讯通路门店!$BI:$BI,通讯通路门店!$S:$S,$G260)</f>
        <v>0</v>
      </c>
      <c r="AG260" s="99">
        <f>SUMIFS(通讯通路门店!$BH:$BH,通讯通路门店!$S:$S,$G260)</f>
        <v>0</v>
      </c>
      <c r="AH260" s="99">
        <f t="shared" ref="AH260:AH323" si="21">AI260+AJ260+AK260+AL260+AM260+AN260</f>
        <v>0</v>
      </c>
      <c r="AI260" s="99">
        <f>SUMIFS(通讯通路门店!$BB:$BB,通讯通路门店!$S:$S,$G260)</f>
        <v>0</v>
      </c>
      <c r="AJ260" s="99">
        <f>SUMIFS(通讯通路门店!$BE:$BE,通讯通路门店!$S:$S,$G260)</f>
        <v>0</v>
      </c>
      <c r="AK260" s="99">
        <f>SUMIFS(通讯通路门店!$BG:$BG,通讯通路门店!$S:$S,$G260)</f>
        <v>0</v>
      </c>
      <c r="AL260" s="99">
        <f>SUMIFS(通讯通路门店!$BC:$BC,通讯通路门店!$S:$S,$G260)</f>
        <v>0</v>
      </c>
      <c r="AM260" s="99">
        <f>SUMIFS(通讯通路门店!$BD:$BD,通讯通路门店!$S:$S,$G260)</f>
        <v>0</v>
      </c>
      <c r="AN260" s="99">
        <f>SUMIFS(通讯通路门店!$BF:$BF,通讯通路门店!$S:$S,$G260)</f>
        <v>0</v>
      </c>
      <c r="AO260" s="99">
        <f t="shared" ref="AO260:AO323" si="22">AP260+AQ260</f>
        <v>0</v>
      </c>
      <c r="AP260" s="99">
        <f>SUMIFS(通讯通路门店!$K:$K,通讯通路门店!$S:$S,$G260)</f>
        <v>0</v>
      </c>
      <c r="AQ260" s="83"/>
      <c r="AR260" s="99">
        <f>SUMIFS(通讯通路门店!$T:$T,通讯通路门店!$S:$S,$G260)</f>
        <v>0</v>
      </c>
      <c r="AS260" s="99">
        <f>SUMIFS(通讯通路门店!$U:$U,通讯通路门店!$S:$S,$G260)</f>
        <v>0</v>
      </c>
      <c r="AT260" s="99">
        <f>SUMIFS(通讯通路门店!$V:$V,通讯通路门店!$S:$S,$G260)</f>
        <v>0</v>
      </c>
      <c r="AU260" s="99">
        <f>SUMIFS(通讯通路门店!$W:$W,通讯通路门店!$S:$S,$G260)</f>
        <v>0</v>
      </c>
      <c r="AV260" s="99">
        <f>SUMIFS(通讯通路门店!$Z:$Z,通讯通路门店!$S:$S,$G260)</f>
        <v>0</v>
      </c>
      <c r="AW260" s="99">
        <f>SUMIFS(通讯通路门店!$AB:$AB,通讯通路门店!$S:$S,$G260)</f>
        <v>0</v>
      </c>
      <c r="AX260" s="99">
        <f>SUMIFS(通讯通路门店!$X:$X,通讯通路门店!$S:$S,$G260)</f>
        <v>0</v>
      </c>
      <c r="AY260" s="99">
        <f>SUMIFS(通讯通路门店!$Y:$Y,通讯通路门店!$S:$S,$G260)</f>
        <v>0</v>
      </c>
      <c r="AZ260" s="99">
        <f>SUMIFS(通讯通路门店!$AA:$AA,通讯通路门店!$S:$S,$G260)</f>
        <v>0</v>
      </c>
      <c r="BA260" s="99">
        <f t="shared" ref="BA260:BA323" si="23">AP260-BB260</f>
        <v>0</v>
      </c>
      <c r="BB260" s="99">
        <f t="shared" ref="BB260:BB323" si="24">BC260+BD260+BE260+BF260+BG260+BH260</f>
        <v>0</v>
      </c>
      <c r="BC260" s="99">
        <f>SUMIFS(通讯通路门店!$W:$W,通讯通路门店!$S:$S,$G260,通讯通路门店!$J:$J,"荣耀体验店")+SUMIFS(通讯通路门店!$W:$W,通讯通路门店!$S:$S,$G260,通讯通路门店!$J:$J,"荣耀授权专卖店")</f>
        <v>0</v>
      </c>
      <c r="BD260" s="99">
        <f>SUMIFS(通讯通路门店!$Z:$Z,通讯通路门店!$S:$S,$G260,通讯通路门店!$J:$J,"VIVO体验店")</f>
        <v>0</v>
      </c>
      <c r="BE260" s="99">
        <f>SUMIFS(通讯通路门店!$AB:$AB,通讯通路门店!$S:$S,$G260,通讯通路门店!$J:$J,"OPPO体验店")</f>
        <v>0</v>
      </c>
      <c r="BF260" s="99">
        <f>SUMIFS(通讯通路门店!$X:$X,通讯通路门店!$S:$S,$G260,通讯通路门店!$J:$J,"华为授权体验店")+SUMIFS(通讯通路门店!$AA:$AA,通讯通路门店!$S:$S,$G260,通讯通路门店!$J:$J,"华为堡垒店")</f>
        <v>0</v>
      </c>
      <c r="BG260" s="99">
        <f>SUMIFS(通讯通路门店!$Y:$Y,通讯通路门店!$S:$S,$G260,通讯通路门店!$J:$J,"小米体验店")</f>
        <v>0</v>
      </c>
      <c r="BH260" s="99">
        <f>SUMIFS(通讯通路门店!$AA:$AA,通讯通路门店!$S:$S,$G260,通讯通路门店!$J:$J,"苹果体验店")</f>
        <v>0</v>
      </c>
      <c r="BI260" s="99">
        <f>SUMIFS(通讯通路门店!$K:$K,通讯通路门店!$S:$S,$G260,通讯通路门店!$J:$J,"其他品牌专卖店")</f>
        <v>0</v>
      </c>
      <c r="BJ260" s="99">
        <f>SUMIFS(通讯通路门店!$AC:$AC,通讯通路门店!$S:$S,$G260)</f>
        <v>0</v>
      </c>
      <c r="BK260" s="99">
        <f>SUMIFS(通讯通路门店!$AD:$AD,通讯通路门店!$S:$S,$G260)</f>
        <v>0</v>
      </c>
      <c r="BL260" s="99">
        <f>SUMIFS(通讯通路门店!$AE:$AE,通讯通路门店!$S:$S,$G260)</f>
        <v>0</v>
      </c>
      <c r="BM260" s="99">
        <f>SUMIFS(通讯通路门店!$AF:$AF,通讯通路门店!$S:$S,$G260)</f>
        <v>0</v>
      </c>
      <c r="BN260" s="99">
        <f>SUMIFS(通讯通路门店!$AG:$AG,通讯通路门店!$S:$S,$G260)</f>
        <v>0</v>
      </c>
      <c r="BO260" s="99">
        <f>SUMIFS(通讯通路门店!$AH:$AH,通讯通路门店!$S:$S,$G260)</f>
        <v>0</v>
      </c>
      <c r="BP260" s="99">
        <f>SUMIFS(通讯通路门店!$AI:$AI,通讯通路门店!$S:$S,$G260)</f>
        <v>0</v>
      </c>
      <c r="BQ260" s="83"/>
    </row>
    <row r="261" spans="1:69">
      <c r="A261" s="99" t="str">
        <f>IFERROR(_xlfn.XLOOKUP($G261,通讯通路门店!$S$4:$S$993933,通讯通路门店!$A$4:$A$993933,0,0),"")</f>
        <v/>
      </c>
      <c r="B261" s="99" t="str">
        <f>IFERROR(_xlfn.XLOOKUP($G261,通讯通路门店!$S$4:$S$993933,通讯通路门店!$B$4:$B$993933,0,0),"")</f>
        <v/>
      </c>
      <c r="C261" s="99" t="str">
        <f>IFERROR(_xlfn.XLOOKUP($G261,通讯通路门店!$S$4:$S$993933,通讯通路门店!$C$4:$C$993933,0,0),"")</f>
        <v/>
      </c>
      <c r="D261" s="99" t="str">
        <f>IFERROR(_xlfn.XLOOKUP($G261,通讯通路门店!$S$4:$S$993933,通讯通路门店!$D$4:$D$993933,0,0),"")</f>
        <v/>
      </c>
      <c r="E261" s="83"/>
      <c r="F261" s="83"/>
      <c r="G261" s="101" t="e">
        <v>#N/A</v>
      </c>
      <c r="H261" s="102" t="str">
        <f>IFERROR(_xlfn.XLOOKUP($G261,通讯通路门店!$S$4:$S$993933,通讯通路门店!$R$4:$R$993933,0,0),"")</f>
        <v/>
      </c>
      <c r="I261" s="83"/>
      <c r="J261" s="83"/>
      <c r="K261" s="83"/>
      <c r="L261" s="83"/>
      <c r="M261" s="83"/>
      <c r="N261" s="83"/>
      <c r="O261" s="83"/>
      <c r="P261" s="83"/>
      <c r="Q261" s="83"/>
      <c r="R261" s="83"/>
      <c r="S261" s="83"/>
      <c r="T261" s="83"/>
      <c r="U261" s="99">
        <f>COUNTIF(通讯通路门店!$S:$S,$G261)</f>
        <v>0</v>
      </c>
      <c r="V261" s="99">
        <f>COUNTIFS(通讯通路门店!$S:$S,$G261,通讯通路门店!$J:$J,"综合卖场")</f>
        <v>0</v>
      </c>
      <c r="W261" s="99">
        <f>SUMIFS(通讯通路门店!$AJ:$AJ,通讯通路门店!$S:$S,通讯客户沙盘!$G261)</f>
        <v>0</v>
      </c>
      <c r="X261" s="99">
        <f t="shared" si="20"/>
        <v>0</v>
      </c>
      <c r="Y261" s="99">
        <f>COUNTIFS(通讯通路门店!$S:$S,$G261,通讯通路门店!$J:$J,"荣耀体验店")+COUNTIFS(通讯通路门店!$S:$S,$G261,通讯通路门店!$J:$J,"荣耀授权专卖店")</f>
        <v>0</v>
      </c>
      <c r="Z261" s="99">
        <f>COUNTIFS(通讯通路门店!$S:$S,$G261,通讯通路门店!$J:$J,"VIVO体验店")</f>
        <v>0</v>
      </c>
      <c r="AA261" s="99">
        <f>COUNTIFS(通讯通路门店!$S:$S,$G261,通讯通路门店!$J:$J,"OPPO体验店")</f>
        <v>0</v>
      </c>
      <c r="AB261" s="99">
        <f>COUNTIFS(通讯通路门店!$S:$S,$G261,通讯通路门店!$J:$J,"华为授权体验店")+COUNTIFS(通讯通路门店!$S:$S,$G261,通讯通路门店!$J:$J,"华为堡垒店")</f>
        <v>0</v>
      </c>
      <c r="AC261" s="99">
        <f>COUNTIFS(通讯通路门店!$S:$S,$G261,通讯通路门店!$J:$J,"小米体验店")</f>
        <v>0</v>
      </c>
      <c r="AD261" s="99">
        <f>COUNTIFS(通讯通路门店!$S:$S,$G261,通讯通路门店!$J:$J,"苹果体验店")</f>
        <v>0</v>
      </c>
      <c r="AE261" s="99">
        <f>COUNTIFS(通讯通路门店!$S:$S,$G261,通讯通路门店!$J:$J,"其他品牌专卖店")</f>
        <v>0</v>
      </c>
      <c r="AF261" s="99">
        <f>SUMIFS(通讯通路门店!$BI:$BI,通讯通路门店!$S:$S,$G261)</f>
        <v>0</v>
      </c>
      <c r="AG261" s="99">
        <f>SUMIFS(通讯通路门店!$BH:$BH,通讯通路门店!$S:$S,$G261)</f>
        <v>0</v>
      </c>
      <c r="AH261" s="99">
        <f t="shared" si="21"/>
        <v>0</v>
      </c>
      <c r="AI261" s="99">
        <f>SUMIFS(通讯通路门店!$BB:$BB,通讯通路门店!$S:$S,$G261)</f>
        <v>0</v>
      </c>
      <c r="AJ261" s="99">
        <f>SUMIFS(通讯通路门店!$BE:$BE,通讯通路门店!$S:$S,$G261)</f>
        <v>0</v>
      </c>
      <c r="AK261" s="99">
        <f>SUMIFS(通讯通路门店!$BG:$BG,通讯通路门店!$S:$S,$G261)</f>
        <v>0</v>
      </c>
      <c r="AL261" s="99">
        <f>SUMIFS(通讯通路门店!$BC:$BC,通讯通路门店!$S:$S,$G261)</f>
        <v>0</v>
      </c>
      <c r="AM261" s="99">
        <f>SUMIFS(通讯通路门店!$BD:$BD,通讯通路门店!$S:$S,$G261)</f>
        <v>0</v>
      </c>
      <c r="AN261" s="99">
        <f>SUMIFS(通讯通路门店!$BF:$BF,通讯通路门店!$S:$S,$G261)</f>
        <v>0</v>
      </c>
      <c r="AO261" s="99">
        <f t="shared" si="22"/>
        <v>0</v>
      </c>
      <c r="AP261" s="99">
        <f>SUMIFS(通讯通路门店!$K:$K,通讯通路门店!$S:$S,$G261)</f>
        <v>0</v>
      </c>
      <c r="AQ261" s="83"/>
      <c r="AR261" s="99">
        <f>SUMIFS(通讯通路门店!$T:$T,通讯通路门店!$S:$S,$G261)</f>
        <v>0</v>
      </c>
      <c r="AS261" s="99">
        <f>SUMIFS(通讯通路门店!$U:$U,通讯通路门店!$S:$S,$G261)</f>
        <v>0</v>
      </c>
      <c r="AT261" s="99">
        <f>SUMIFS(通讯通路门店!$V:$V,通讯通路门店!$S:$S,$G261)</f>
        <v>0</v>
      </c>
      <c r="AU261" s="99">
        <f>SUMIFS(通讯通路门店!$W:$W,通讯通路门店!$S:$S,$G261)</f>
        <v>0</v>
      </c>
      <c r="AV261" s="99">
        <f>SUMIFS(通讯通路门店!$Z:$Z,通讯通路门店!$S:$S,$G261)</f>
        <v>0</v>
      </c>
      <c r="AW261" s="99">
        <f>SUMIFS(通讯通路门店!$AB:$AB,通讯通路门店!$S:$S,$G261)</f>
        <v>0</v>
      </c>
      <c r="AX261" s="99">
        <f>SUMIFS(通讯通路门店!$X:$X,通讯通路门店!$S:$S,$G261)</f>
        <v>0</v>
      </c>
      <c r="AY261" s="99">
        <f>SUMIFS(通讯通路门店!$Y:$Y,通讯通路门店!$S:$S,$G261)</f>
        <v>0</v>
      </c>
      <c r="AZ261" s="99">
        <f>SUMIFS(通讯通路门店!$AA:$AA,通讯通路门店!$S:$S,$G261)</f>
        <v>0</v>
      </c>
      <c r="BA261" s="99">
        <f t="shared" si="23"/>
        <v>0</v>
      </c>
      <c r="BB261" s="99">
        <f t="shared" si="24"/>
        <v>0</v>
      </c>
      <c r="BC261" s="99">
        <f>SUMIFS(通讯通路门店!$W:$W,通讯通路门店!$S:$S,$G261,通讯通路门店!$J:$J,"荣耀体验店")+SUMIFS(通讯通路门店!$W:$W,通讯通路门店!$S:$S,$G261,通讯通路门店!$J:$J,"荣耀授权专卖店")</f>
        <v>0</v>
      </c>
      <c r="BD261" s="99">
        <f>SUMIFS(通讯通路门店!$Z:$Z,通讯通路门店!$S:$S,$G261,通讯通路门店!$J:$J,"VIVO体验店")</f>
        <v>0</v>
      </c>
      <c r="BE261" s="99">
        <f>SUMIFS(通讯通路门店!$AB:$AB,通讯通路门店!$S:$S,$G261,通讯通路门店!$J:$J,"OPPO体验店")</f>
        <v>0</v>
      </c>
      <c r="BF261" s="99">
        <f>SUMIFS(通讯通路门店!$X:$X,通讯通路门店!$S:$S,$G261,通讯通路门店!$J:$J,"华为授权体验店")+SUMIFS(通讯通路门店!$AA:$AA,通讯通路门店!$S:$S,$G261,通讯通路门店!$J:$J,"华为堡垒店")</f>
        <v>0</v>
      </c>
      <c r="BG261" s="99">
        <f>SUMIFS(通讯通路门店!$Y:$Y,通讯通路门店!$S:$S,$G261,通讯通路门店!$J:$J,"小米体验店")</f>
        <v>0</v>
      </c>
      <c r="BH261" s="99">
        <f>SUMIFS(通讯通路门店!$AA:$AA,通讯通路门店!$S:$S,$G261,通讯通路门店!$J:$J,"苹果体验店")</f>
        <v>0</v>
      </c>
      <c r="BI261" s="99">
        <f>SUMIFS(通讯通路门店!$K:$K,通讯通路门店!$S:$S,$G261,通讯通路门店!$J:$J,"其他品牌专卖店")</f>
        <v>0</v>
      </c>
      <c r="BJ261" s="99">
        <f>SUMIFS(通讯通路门店!$AC:$AC,通讯通路门店!$S:$S,$G261)</f>
        <v>0</v>
      </c>
      <c r="BK261" s="99">
        <f>SUMIFS(通讯通路门店!$AD:$AD,通讯通路门店!$S:$S,$G261)</f>
        <v>0</v>
      </c>
      <c r="BL261" s="99">
        <f>SUMIFS(通讯通路门店!$AE:$AE,通讯通路门店!$S:$S,$G261)</f>
        <v>0</v>
      </c>
      <c r="BM261" s="99">
        <f>SUMIFS(通讯通路门店!$AF:$AF,通讯通路门店!$S:$S,$G261)</f>
        <v>0</v>
      </c>
      <c r="BN261" s="99">
        <f>SUMIFS(通讯通路门店!$AG:$AG,通讯通路门店!$S:$S,$G261)</f>
        <v>0</v>
      </c>
      <c r="BO261" s="99">
        <f>SUMIFS(通讯通路门店!$AH:$AH,通讯通路门店!$S:$S,$G261)</f>
        <v>0</v>
      </c>
      <c r="BP261" s="99">
        <f>SUMIFS(通讯通路门店!$AI:$AI,通讯通路门店!$S:$S,$G261)</f>
        <v>0</v>
      </c>
      <c r="BQ261" s="83"/>
    </row>
    <row r="262" spans="1:69">
      <c r="A262" s="99" t="str">
        <f>IFERROR(_xlfn.XLOOKUP($G262,通讯通路门店!$S$4:$S$993933,通讯通路门店!$A$4:$A$993933,0,0),"")</f>
        <v/>
      </c>
      <c r="B262" s="99" t="str">
        <f>IFERROR(_xlfn.XLOOKUP($G262,通讯通路门店!$S$4:$S$993933,通讯通路门店!$B$4:$B$993933,0,0),"")</f>
        <v/>
      </c>
      <c r="C262" s="99" t="str">
        <f>IFERROR(_xlfn.XLOOKUP($G262,通讯通路门店!$S$4:$S$993933,通讯通路门店!$C$4:$C$993933,0,0),"")</f>
        <v/>
      </c>
      <c r="D262" s="99" t="str">
        <f>IFERROR(_xlfn.XLOOKUP($G262,通讯通路门店!$S$4:$S$993933,通讯通路门店!$D$4:$D$993933,0,0),"")</f>
        <v/>
      </c>
      <c r="E262" s="83"/>
      <c r="F262" s="83"/>
      <c r="G262" s="101" t="e">
        <v>#N/A</v>
      </c>
      <c r="H262" s="102" t="str">
        <f>IFERROR(_xlfn.XLOOKUP($G262,通讯通路门店!$S$4:$S$993933,通讯通路门店!$R$4:$R$993933,0,0),"")</f>
        <v/>
      </c>
      <c r="I262" s="83"/>
      <c r="J262" s="83"/>
      <c r="K262" s="83"/>
      <c r="L262" s="83"/>
      <c r="M262" s="83"/>
      <c r="N262" s="83"/>
      <c r="O262" s="83"/>
      <c r="P262" s="83"/>
      <c r="Q262" s="83"/>
      <c r="R262" s="83"/>
      <c r="S262" s="83"/>
      <c r="T262" s="83"/>
      <c r="U262" s="99">
        <f>COUNTIF(通讯通路门店!$S:$S,$G262)</f>
        <v>0</v>
      </c>
      <c r="V262" s="99">
        <f>COUNTIFS(通讯通路门店!$S:$S,$G262,通讯通路门店!$J:$J,"综合卖场")</f>
        <v>0</v>
      </c>
      <c r="W262" s="99">
        <f>SUMIFS(通讯通路门店!$AJ:$AJ,通讯通路门店!$S:$S,通讯客户沙盘!$G262)</f>
        <v>0</v>
      </c>
      <c r="X262" s="99">
        <f t="shared" si="20"/>
        <v>0</v>
      </c>
      <c r="Y262" s="99">
        <f>COUNTIFS(通讯通路门店!$S:$S,$G262,通讯通路门店!$J:$J,"荣耀体验店")+COUNTIFS(通讯通路门店!$S:$S,$G262,通讯通路门店!$J:$J,"荣耀授权专卖店")</f>
        <v>0</v>
      </c>
      <c r="Z262" s="99">
        <f>COUNTIFS(通讯通路门店!$S:$S,$G262,通讯通路门店!$J:$J,"VIVO体验店")</f>
        <v>0</v>
      </c>
      <c r="AA262" s="99">
        <f>COUNTIFS(通讯通路门店!$S:$S,$G262,通讯通路门店!$J:$J,"OPPO体验店")</f>
        <v>0</v>
      </c>
      <c r="AB262" s="99">
        <f>COUNTIFS(通讯通路门店!$S:$S,$G262,通讯通路门店!$J:$J,"华为授权体验店")+COUNTIFS(通讯通路门店!$S:$S,$G262,通讯通路门店!$J:$J,"华为堡垒店")</f>
        <v>0</v>
      </c>
      <c r="AC262" s="99">
        <f>COUNTIFS(通讯通路门店!$S:$S,$G262,通讯通路门店!$J:$J,"小米体验店")</f>
        <v>0</v>
      </c>
      <c r="AD262" s="99">
        <f>COUNTIFS(通讯通路门店!$S:$S,$G262,通讯通路门店!$J:$J,"苹果体验店")</f>
        <v>0</v>
      </c>
      <c r="AE262" s="99">
        <f>COUNTIFS(通讯通路门店!$S:$S,$G262,通讯通路门店!$J:$J,"其他品牌专卖店")</f>
        <v>0</v>
      </c>
      <c r="AF262" s="99">
        <f>SUMIFS(通讯通路门店!$BI:$BI,通讯通路门店!$S:$S,$G262)</f>
        <v>0</v>
      </c>
      <c r="AG262" s="99">
        <f>SUMIFS(通讯通路门店!$BH:$BH,通讯通路门店!$S:$S,$G262)</f>
        <v>0</v>
      </c>
      <c r="AH262" s="99">
        <f t="shared" si="21"/>
        <v>0</v>
      </c>
      <c r="AI262" s="99">
        <f>SUMIFS(通讯通路门店!$BB:$BB,通讯通路门店!$S:$S,$G262)</f>
        <v>0</v>
      </c>
      <c r="AJ262" s="99">
        <f>SUMIFS(通讯通路门店!$BE:$BE,通讯通路门店!$S:$S,$G262)</f>
        <v>0</v>
      </c>
      <c r="AK262" s="99">
        <f>SUMIFS(通讯通路门店!$BG:$BG,通讯通路门店!$S:$S,$G262)</f>
        <v>0</v>
      </c>
      <c r="AL262" s="99">
        <f>SUMIFS(通讯通路门店!$BC:$BC,通讯通路门店!$S:$S,$G262)</f>
        <v>0</v>
      </c>
      <c r="AM262" s="99">
        <f>SUMIFS(通讯通路门店!$BD:$BD,通讯通路门店!$S:$S,$G262)</f>
        <v>0</v>
      </c>
      <c r="AN262" s="99">
        <f>SUMIFS(通讯通路门店!$BF:$BF,通讯通路门店!$S:$S,$G262)</f>
        <v>0</v>
      </c>
      <c r="AO262" s="99">
        <f t="shared" si="22"/>
        <v>0</v>
      </c>
      <c r="AP262" s="99">
        <f>SUMIFS(通讯通路门店!$K:$K,通讯通路门店!$S:$S,$G262)</f>
        <v>0</v>
      </c>
      <c r="AQ262" s="83"/>
      <c r="AR262" s="99">
        <f>SUMIFS(通讯通路门店!$T:$T,通讯通路门店!$S:$S,$G262)</f>
        <v>0</v>
      </c>
      <c r="AS262" s="99">
        <f>SUMIFS(通讯通路门店!$U:$U,通讯通路门店!$S:$S,$G262)</f>
        <v>0</v>
      </c>
      <c r="AT262" s="99">
        <f>SUMIFS(通讯通路门店!$V:$V,通讯通路门店!$S:$S,$G262)</f>
        <v>0</v>
      </c>
      <c r="AU262" s="99">
        <f>SUMIFS(通讯通路门店!$W:$W,通讯通路门店!$S:$S,$G262)</f>
        <v>0</v>
      </c>
      <c r="AV262" s="99">
        <f>SUMIFS(通讯通路门店!$Z:$Z,通讯通路门店!$S:$S,$G262)</f>
        <v>0</v>
      </c>
      <c r="AW262" s="99">
        <f>SUMIFS(通讯通路门店!$AB:$AB,通讯通路门店!$S:$S,$G262)</f>
        <v>0</v>
      </c>
      <c r="AX262" s="99">
        <f>SUMIFS(通讯通路门店!$X:$X,通讯通路门店!$S:$S,$G262)</f>
        <v>0</v>
      </c>
      <c r="AY262" s="99">
        <f>SUMIFS(通讯通路门店!$Y:$Y,通讯通路门店!$S:$S,$G262)</f>
        <v>0</v>
      </c>
      <c r="AZ262" s="99">
        <f>SUMIFS(通讯通路门店!$AA:$AA,通讯通路门店!$S:$S,$G262)</f>
        <v>0</v>
      </c>
      <c r="BA262" s="99">
        <f t="shared" si="23"/>
        <v>0</v>
      </c>
      <c r="BB262" s="99">
        <f t="shared" si="24"/>
        <v>0</v>
      </c>
      <c r="BC262" s="99">
        <f>SUMIFS(通讯通路门店!$W:$W,通讯通路门店!$S:$S,$G262,通讯通路门店!$J:$J,"荣耀体验店")+SUMIFS(通讯通路门店!$W:$W,通讯通路门店!$S:$S,$G262,通讯通路门店!$J:$J,"荣耀授权专卖店")</f>
        <v>0</v>
      </c>
      <c r="BD262" s="99">
        <f>SUMIFS(通讯通路门店!$Z:$Z,通讯通路门店!$S:$S,$G262,通讯通路门店!$J:$J,"VIVO体验店")</f>
        <v>0</v>
      </c>
      <c r="BE262" s="99">
        <f>SUMIFS(通讯通路门店!$AB:$AB,通讯通路门店!$S:$S,$G262,通讯通路门店!$J:$J,"OPPO体验店")</f>
        <v>0</v>
      </c>
      <c r="BF262" s="99">
        <f>SUMIFS(通讯通路门店!$X:$X,通讯通路门店!$S:$S,$G262,通讯通路门店!$J:$J,"华为授权体验店")+SUMIFS(通讯通路门店!$AA:$AA,通讯通路门店!$S:$S,$G262,通讯通路门店!$J:$J,"华为堡垒店")</f>
        <v>0</v>
      </c>
      <c r="BG262" s="99">
        <f>SUMIFS(通讯通路门店!$Y:$Y,通讯通路门店!$S:$S,$G262,通讯通路门店!$J:$J,"小米体验店")</f>
        <v>0</v>
      </c>
      <c r="BH262" s="99">
        <f>SUMIFS(通讯通路门店!$AA:$AA,通讯通路门店!$S:$S,$G262,通讯通路门店!$J:$J,"苹果体验店")</f>
        <v>0</v>
      </c>
      <c r="BI262" s="99">
        <f>SUMIFS(通讯通路门店!$K:$K,通讯通路门店!$S:$S,$G262,通讯通路门店!$J:$J,"其他品牌专卖店")</f>
        <v>0</v>
      </c>
      <c r="BJ262" s="99">
        <f>SUMIFS(通讯通路门店!$AC:$AC,通讯通路门店!$S:$S,$G262)</f>
        <v>0</v>
      </c>
      <c r="BK262" s="99">
        <f>SUMIFS(通讯通路门店!$AD:$AD,通讯通路门店!$S:$S,$G262)</f>
        <v>0</v>
      </c>
      <c r="BL262" s="99">
        <f>SUMIFS(通讯通路门店!$AE:$AE,通讯通路门店!$S:$S,$G262)</f>
        <v>0</v>
      </c>
      <c r="BM262" s="99">
        <f>SUMIFS(通讯通路门店!$AF:$AF,通讯通路门店!$S:$S,$G262)</f>
        <v>0</v>
      </c>
      <c r="BN262" s="99">
        <f>SUMIFS(通讯通路门店!$AG:$AG,通讯通路门店!$S:$S,$G262)</f>
        <v>0</v>
      </c>
      <c r="BO262" s="99">
        <f>SUMIFS(通讯通路门店!$AH:$AH,通讯通路门店!$S:$S,$G262)</f>
        <v>0</v>
      </c>
      <c r="BP262" s="99">
        <f>SUMIFS(通讯通路门店!$AI:$AI,通讯通路门店!$S:$S,$G262)</f>
        <v>0</v>
      </c>
      <c r="BQ262" s="83"/>
    </row>
    <row r="263" spans="1:69">
      <c r="A263" s="99" t="str">
        <f>IFERROR(_xlfn.XLOOKUP($G263,通讯通路门店!$S$4:$S$993933,通讯通路门店!$A$4:$A$993933,0,0),"")</f>
        <v/>
      </c>
      <c r="B263" s="99" t="str">
        <f>IFERROR(_xlfn.XLOOKUP($G263,通讯通路门店!$S$4:$S$993933,通讯通路门店!$B$4:$B$993933,0,0),"")</f>
        <v/>
      </c>
      <c r="C263" s="99" t="str">
        <f>IFERROR(_xlfn.XLOOKUP($G263,通讯通路门店!$S$4:$S$993933,通讯通路门店!$C$4:$C$993933,0,0),"")</f>
        <v/>
      </c>
      <c r="D263" s="99" t="str">
        <f>IFERROR(_xlfn.XLOOKUP($G263,通讯通路门店!$S$4:$S$993933,通讯通路门店!$D$4:$D$993933,0,0),"")</f>
        <v/>
      </c>
      <c r="E263" s="83"/>
      <c r="F263" s="83"/>
      <c r="G263" s="101" t="e">
        <v>#N/A</v>
      </c>
      <c r="H263" s="102" t="str">
        <f>IFERROR(_xlfn.XLOOKUP($G263,通讯通路门店!$S$4:$S$993933,通讯通路门店!$R$4:$R$993933,0,0),"")</f>
        <v/>
      </c>
      <c r="I263" s="83"/>
      <c r="J263" s="83"/>
      <c r="K263" s="83"/>
      <c r="L263" s="83"/>
      <c r="M263" s="83"/>
      <c r="N263" s="83"/>
      <c r="O263" s="83"/>
      <c r="P263" s="83"/>
      <c r="Q263" s="83"/>
      <c r="R263" s="83"/>
      <c r="S263" s="83"/>
      <c r="T263" s="83"/>
      <c r="U263" s="99">
        <f>COUNTIF(通讯通路门店!$S:$S,$G263)</f>
        <v>0</v>
      </c>
      <c r="V263" s="99">
        <f>COUNTIFS(通讯通路门店!$S:$S,$G263,通讯通路门店!$J:$J,"综合卖场")</f>
        <v>0</v>
      </c>
      <c r="W263" s="99">
        <f>SUMIFS(通讯通路门店!$AJ:$AJ,通讯通路门店!$S:$S,通讯客户沙盘!$G263)</f>
        <v>0</v>
      </c>
      <c r="X263" s="99">
        <f t="shared" si="20"/>
        <v>0</v>
      </c>
      <c r="Y263" s="99">
        <f>COUNTIFS(通讯通路门店!$S:$S,$G263,通讯通路门店!$J:$J,"荣耀体验店")+COUNTIFS(通讯通路门店!$S:$S,$G263,通讯通路门店!$J:$J,"荣耀授权专卖店")</f>
        <v>0</v>
      </c>
      <c r="Z263" s="99">
        <f>COUNTIFS(通讯通路门店!$S:$S,$G263,通讯通路门店!$J:$J,"VIVO体验店")</f>
        <v>0</v>
      </c>
      <c r="AA263" s="99">
        <f>COUNTIFS(通讯通路门店!$S:$S,$G263,通讯通路门店!$J:$J,"OPPO体验店")</f>
        <v>0</v>
      </c>
      <c r="AB263" s="99">
        <f>COUNTIFS(通讯通路门店!$S:$S,$G263,通讯通路门店!$J:$J,"华为授权体验店")+COUNTIFS(通讯通路门店!$S:$S,$G263,通讯通路门店!$J:$J,"华为堡垒店")</f>
        <v>0</v>
      </c>
      <c r="AC263" s="99">
        <f>COUNTIFS(通讯通路门店!$S:$S,$G263,通讯通路门店!$J:$J,"小米体验店")</f>
        <v>0</v>
      </c>
      <c r="AD263" s="99">
        <f>COUNTIFS(通讯通路门店!$S:$S,$G263,通讯通路门店!$J:$J,"苹果体验店")</f>
        <v>0</v>
      </c>
      <c r="AE263" s="99">
        <f>COUNTIFS(通讯通路门店!$S:$S,$G263,通讯通路门店!$J:$J,"其他品牌专卖店")</f>
        <v>0</v>
      </c>
      <c r="AF263" s="99">
        <f>SUMIFS(通讯通路门店!$BI:$BI,通讯通路门店!$S:$S,$G263)</f>
        <v>0</v>
      </c>
      <c r="AG263" s="99">
        <f>SUMIFS(通讯通路门店!$BH:$BH,通讯通路门店!$S:$S,$G263)</f>
        <v>0</v>
      </c>
      <c r="AH263" s="99">
        <f t="shared" si="21"/>
        <v>0</v>
      </c>
      <c r="AI263" s="99">
        <f>SUMIFS(通讯通路门店!$BB:$BB,通讯通路门店!$S:$S,$G263)</f>
        <v>0</v>
      </c>
      <c r="AJ263" s="99">
        <f>SUMIFS(通讯通路门店!$BE:$BE,通讯通路门店!$S:$S,$G263)</f>
        <v>0</v>
      </c>
      <c r="AK263" s="99">
        <f>SUMIFS(通讯通路门店!$BG:$BG,通讯通路门店!$S:$S,$G263)</f>
        <v>0</v>
      </c>
      <c r="AL263" s="99">
        <f>SUMIFS(通讯通路门店!$BC:$BC,通讯通路门店!$S:$S,$G263)</f>
        <v>0</v>
      </c>
      <c r="AM263" s="99">
        <f>SUMIFS(通讯通路门店!$BD:$BD,通讯通路门店!$S:$S,$G263)</f>
        <v>0</v>
      </c>
      <c r="AN263" s="99">
        <f>SUMIFS(通讯通路门店!$BF:$BF,通讯通路门店!$S:$S,$G263)</f>
        <v>0</v>
      </c>
      <c r="AO263" s="99">
        <f t="shared" si="22"/>
        <v>0</v>
      </c>
      <c r="AP263" s="99">
        <f>SUMIFS(通讯通路门店!$K:$K,通讯通路门店!$S:$S,$G263)</f>
        <v>0</v>
      </c>
      <c r="AQ263" s="83"/>
      <c r="AR263" s="99">
        <f>SUMIFS(通讯通路门店!$T:$T,通讯通路门店!$S:$S,$G263)</f>
        <v>0</v>
      </c>
      <c r="AS263" s="99">
        <f>SUMIFS(通讯通路门店!$U:$U,通讯通路门店!$S:$S,$G263)</f>
        <v>0</v>
      </c>
      <c r="AT263" s="99">
        <f>SUMIFS(通讯通路门店!$V:$V,通讯通路门店!$S:$S,$G263)</f>
        <v>0</v>
      </c>
      <c r="AU263" s="99">
        <f>SUMIFS(通讯通路门店!$W:$W,通讯通路门店!$S:$S,$G263)</f>
        <v>0</v>
      </c>
      <c r="AV263" s="99">
        <f>SUMIFS(通讯通路门店!$Z:$Z,通讯通路门店!$S:$S,$G263)</f>
        <v>0</v>
      </c>
      <c r="AW263" s="99">
        <f>SUMIFS(通讯通路门店!$AB:$AB,通讯通路门店!$S:$S,$G263)</f>
        <v>0</v>
      </c>
      <c r="AX263" s="99">
        <f>SUMIFS(通讯通路门店!$X:$X,通讯通路门店!$S:$S,$G263)</f>
        <v>0</v>
      </c>
      <c r="AY263" s="99">
        <f>SUMIFS(通讯通路门店!$Y:$Y,通讯通路门店!$S:$S,$G263)</f>
        <v>0</v>
      </c>
      <c r="AZ263" s="99">
        <f>SUMIFS(通讯通路门店!$AA:$AA,通讯通路门店!$S:$S,$G263)</f>
        <v>0</v>
      </c>
      <c r="BA263" s="99">
        <f t="shared" si="23"/>
        <v>0</v>
      </c>
      <c r="BB263" s="99">
        <f t="shared" si="24"/>
        <v>0</v>
      </c>
      <c r="BC263" s="99">
        <f>SUMIFS(通讯通路门店!$W:$W,通讯通路门店!$S:$S,$G263,通讯通路门店!$J:$J,"荣耀体验店")+SUMIFS(通讯通路门店!$W:$W,通讯通路门店!$S:$S,$G263,通讯通路门店!$J:$J,"荣耀授权专卖店")</f>
        <v>0</v>
      </c>
      <c r="BD263" s="99">
        <f>SUMIFS(通讯通路门店!$Z:$Z,通讯通路门店!$S:$S,$G263,通讯通路门店!$J:$J,"VIVO体验店")</f>
        <v>0</v>
      </c>
      <c r="BE263" s="99">
        <f>SUMIFS(通讯通路门店!$AB:$AB,通讯通路门店!$S:$S,$G263,通讯通路门店!$J:$J,"OPPO体验店")</f>
        <v>0</v>
      </c>
      <c r="BF263" s="99">
        <f>SUMIFS(通讯通路门店!$X:$X,通讯通路门店!$S:$S,$G263,通讯通路门店!$J:$J,"华为授权体验店")+SUMIFS(通讯通路门店!$AA:$AA,通讯通路门店!$S:$S,$G263,通讯通路门店!$J:$J,"华为堡垒店")</f>
        <v>0</v>
      </c>
      <c r="BG263" s="99">
        <f>SUMIFS(通讯通路门店!$Y:$Y,通讯通路门店!$S:$S,$G263,通讯通路门店!$J:$J,"小米体验店")</f>
        <v>0</v>
      </c>
      <c r="BH263" s="99">
        <f>SUMIFS(通讯通路门店!$AA:$AA,通讯通路门店!$S:$S,$G263,通讯通路门店!$J:$J,"苹果体验店")</f>
        <v>0</v>
      </c>
      <c r="BI263" s="99">
        <f>SUMIFS(通讯通路门店!$K:$K,通讯通路门店!$S:$S,$G263,通讯通路门店!$J:$J,"其他品牌专卖店")</f>
        <v>0</v>
      </c>
      <c r="BJ263" s="99">
        <f>SUMIFS(通讯通路门店!$AC:$AC,通讯通路门店!$S:$S,$G263)</f>
        <v>0</v>
      </c>
      <c r="BK263" s="99">
        <f>SUMIFS(通讯通路门店!$AD:$AD,通讯通路门店!$S:$S,$G263)</f>
        <v>0</v>
      </c>
      <c r="BL263" s="99">
        <f>SUMIFS(通讯通路门店!$AE:$AE,通讯通路门店!$S:$S,$G263)</f>
        <v>0</v>
      </c>
      <c r="BM263" s="99">
        <f>SUMIFS(通讯通路门店!$AF:$AF,通讯通路门店!$S:$S,$G263)</f>
        <v>0</v>
      </c>
      <c r="BN263" s="99">
        <f>SUMIFS(通讯通路门店!$AG:$AG,通讯通路门店!$S:$S,$G263)</f>
        <v>0</v>
      </c>
      <c r="BO263" s="99">
        <f>SUMIFS(通讯通路门店!$AH:$AH,通讯通路门店!$S:$S,$G263)</f>
        <v>0</v>
      </c>
      <c r="BP263" s="99">
        <f>SUMIFS(通讯通路门店!$AI:$AI,通讯通路门店!$S:$S,$G263)</f>
        <v>0</v>
      </c>
      <c r="BQ263" s="83"/>
    </row>
    <row r="264" spans="1:69">
      <c r="A264" s="99" t="str">
        <f>IFERROR(_xlfn.XLOOKUP($G264,通讯通路门店!$S$4:$S$993933,通讯通路门店!$A$4:$A$993933,0,0),"")</f>
        <v/>
      </c>
      <c r="B264" s="99" t="str">
        <f>IFERROR(_xlfn.XLOOKUP($G264,通讯通路门店!$S$4:$S$993933,通讯通路门店!$B$4:$B$993933,0,0),"")</f>
        <v/>
      </c>
      <c r="C264" s="99" t="str">
        <f>IFERROR(_xlfn.XLOOKUP($G264,通讯通路门店!$S$4:$S$993933,通讯通路门店!$C$4:$C$993933,0,0),"")</f>
        <v/>
      </c>
      <c r="D264" s="99" t="str">
        <f>IFERROR(_xlfn.XLOOKUP($G264,通讯通路门店!$S$4:$S$993933,通讯通路门店!$D$4:$D$993933,0,0),"")</f>
        <v/>
      </c>
      <c r="E264" s="83"/>
      <c r="F264" s="83"/>
      <c r="G264" s="101" t="e">
        <v>#N/A</v>
      </c>
      <c r="H264" s="102" t="str">
        <f>IFERROR(_xlfn.XLOOKUP($G264,通讯通路门店!$S$4:$S$993933,通讯通路门店!$R$4:$R$993933,0,0),"")</f>
        <v/>
      </c>
      <c r="I264" s="83"/>
      <c r="J264" s="83"/>
      <c r="K264" s="83"/>
      <c r="L264" s="83"/>
      <c r="M264" s="83"/>
      <c r="N264" s="83"/>
      <c r="O264" s="83"/>
      <c r="P264" s="83"/>
      <c r="Q264" s="83"/>
      <c r="R264" s="83"/>
      <c r="S264" s="83"/>
      <c r="T264" s="83"/>
      <c r="U264" s="99">
        <f>COUNTIF(通讯通路门店!$S:$S,$G264)</f>
        <v>0</v>
      </c>
      <c r="V264" s="99">
        <f>COUNTIFS(通讯通路门店!$S:$S,$G264,通讯通路门店!$J:$J,"综合卖场")</f>
        <v>0</v>
      </c>
      <c r="W264" s="99">
        <f>SUMIFS(通讯通路门店!$AJ:$AJ,通讯通路门店!$S:$S,通讯客户沙盘!$G264)</f>
        <v>0</v>
      </c>
      <c r="X264" s="99">
        <f t="shared" si="20"/>
        <v>0</v>
      </c>
      <c r="Y264" s="99">
        <f>COUNTIFS(通讯通路门店!$S:$S,$G264,通讯通路门店!$J:$J,"荣耀体验店")+COUNTIFS(通讯通路门店!$S:$S,$G264,通讯通路门店!$J:$J,"荣耀授权专卖店")</f>
        <v>0</v>
      </c>
      <c r="Z264" s="99">
        <f>COUNTIFS(通讯通路门店!$S:$S,$G264,通讯通路门店!$J:$J,"VIVO体验店")</f>
        <v>0</v>
      </c>
      <c r="AA264" s="99">
        <f>COUNTIFS(通讯通路门店!$S:$S,$G264,通讯通路门店!$J:$J,"OPPO体验店")</f>
        <v>0</v>
      </c>
      <c r="AB264" s="99">
        <f>COUNTIFS(通讯通路门店!$S:$S,$G264,通讯通路门店!$J:$J,"华为授权体验店")+COUNTIFS(通讯通路门店!$S:$S,$G264,通讯通路门店!$J:$J,"华为堡垒店")</f>
        <v>0</v>
      </c>
      <c r="AC264" s="99">
        <f>COUNTIFS(通讯通路门店!$S:$S,$G264,通讯通路门店!$J:$J,"小米体验店")</f>
        <v>0</v>
      </c>
      <c r="AD264" s="99">
        <f>COUNTIFS(通讯通路门店!$S:$S,$G264,通讯通路门店!$J:$J,"苹果体验店")</f>
        <v>0</v>
      </c>
      <c r="AE264" s="99">
        <f>COUNTIFS(通讯通路门店!$S:$S,$G264,通讯通路门店!$J:$J,"其他品牌专卖店")</f>
        <v>0</v>
      </c>
      <c r="AF264" s="99">
        <f>SUMIFS(通讯通路门店!$BI:$BI,通讯通路门店!$S:$S,$G264)</f>
        <v>0</v>
      </c>
      <c r="AG264" s="99">
        <f>SUMIFS(通讯通路门店!$BH:$BH,通讯通路门店!$S:$S,$G264)</f>
        <v>0</v>
      </c>
      <c r="AH264" s="99">
        <f t="shared" si="21"/>
        <v>0</v>
      </c>
      <c r="AI264" s="99">
        <f>SUMIFS(通讯通路门店!$BB:$BB,通讯通路门店!$S:$S,$G264)</f>
        <v>0</v>
      </c>
      <c r="AJ264" s="99">
        <f>SUMIFS(通讯通路门店!$BE:$BE,通讯通路门店!$S:$S,$G264)</f>
        <v>0</v>
      </c>
      <c r="AK264" s="99">
        <f>SUMIFS(通讯通路门店!$BG:$BG,通讯通路门店!$S:$S,$G264)</f>
        <v>0</v>
      </c>
      <c r="AL264" s="99">
        <f>SUMIFS(通讯通路门店!$BC:$BC,通讯通路门店!$S:$S,$G264)</f>
        <v>0</v>
      </c>
      <c r="AM264" s="99">
        <f>SUMIFS(通讯通路门店!$BD:$BD,通讯通路门店!$S:$S,$G264)</f>
        <v>0</v>
      </c>
      <c r="AN264" s="99">
        <f>SUMIFS(通讯通路门店!$BF:$BF,通讯通路门店!$S:$S,$G264)</f>
        <v>0</v>
      </c>
      <c r="AO264" s="99">
        <f t="shared" si="22"/>
        <v>0</v>
      </c>
      <c r="AP264" s="99">
        <f>SUMIFS(通讯通路门店!$K:$K,通讯通路门店!$S:$S,$G264)</f>
        <v>0</v>
      </c>
      <c r="AQ264" s="83"/>
      <c r="AR264" s="99">
        <f>SUMIFS(通讯通路门店!$T:$T,通讯通路门店!$S:$S,$G264)</f>
        <v>0</v>
      </c>
      <c r="AS264" s="99">
        <f>SUMIFS(通讯通路门店!$U:$U,通讯通路门店!$S:$S,$G264)</f>
        <v>0</v>
      </c>
      <c r="AT264" s="99">
        <f>SUMIFS(通讯通路门店!$V:$V,通讯通路门店!$S:$S,$G264)</f>
        <v>0</v>
      </c>
      <c r="AU264" s="99">
        <f>SUMIFS(通讯通路门店!$W:$W,通讯通路门店!$S:$S,$G264)</f>
        <v>0</v>
      </c>
      <c r="AV264" s="99">
        <f>SUMIFS(通讯通路门店!$Z:$Z,通讯通路门店!$S:$S,$G264)</f>
        <v>0</v>
      </c>
      <c r="AW264" s="99">
        <f>SUMIFS(通讯通路门店!$AB:$AB,通讯通路门店!$S:$S,$G264)</f>
        <v>0</v>
      </c>
      <c r="AX264" s="99">
        <f>SUMIFS(通讯通路门店!$X:$X,通讯通路门店!$S:$S,$G264)</f>
        <v>0</v>
      </c>
      <c r="AY264" s="99">
        <f>SUMIFS(通讯通路门店!$Y:$Y,通讯通路门店!$S:$S,$G264)</f>
        <v>0</v>
      </c>
      <c r="AZ264" s="99">
        <f>SUMIFS(通讯通路门店!$AA:$AA,通讯通路门店!$S:$S,$G264)</f>
        <v>0</v>
      </c>
      <c r="BA264" s="99">
        <f t="shared" si="23"/>
        <v>0</v>
      </c>
      <c r="BB264" s="99">
        <f t="shared" si="24"/>
        <v>0</v>
      </c>
      <c r="BC264" s="99">
        <f>SUMIFS(通讯通路门店!$W:$W,通讯通路门店!$S:$S,$G264,通讯通路门店!$J:$J,"荣耀体验店")+SUMIFS(通讯通路门店!$W:$W,通讯通路门店!$S:$S,$G264,通讯通路门店!$J:$J,"荣耀授权专卖店")</f>
        <v>0</v>
      </c>
      <c r="BD264" s="99">
        <f>SUMIFS(通讯通路门店!$Z:$Z,通讯通路门店!$S:$S,$G264,通讯通路门店!$J:$J,"VIVO体验店")</f>
        <v>0</v>
      </c>
      <c r="BE264" s="99">
        <f>SUMIFS(通讯通路门店!$AB:$AB,通讯通路门店!$S:$S,$G264,通讯通路门店!$J:$J,"OPPO体验店")</f>
        <v>0</v>
      </c>
      <c r="BF264" s="99">
        <f>SUMIFS(通讯通路门店!$X:$X,通讯通路门店!$S:$S,$G264,通讯通路门店!$J:$J,"华为授权体验店")+SUMIFS(通讯通路门店!$AA:$AA,通讯通路门店!$S:$S,$G264,通讯通路门店!$J:$J,"华为堡垒店")</f>
        <v>0</v>
      </c>
      <c r="BG264" s="99">
        <f>SUMIFS(通讯通路门店!$Y:$Y,通讯通路门店!$S:$S,$G264,通讯通路门店!$J:$J,"小米体验店")</f>
        <v>0</v>
      </c>
      <c r="BH264" s="99">
        <f>SUMIFS(通讯通路门店!$AA:$AA,通讯通路门店!$S:$S,$G264,通讯通路门店!$J:$J,"苹果体验店")</f>
        <v>0</v>
      </c>
      <c r="BI264" s="99">
        <f>SUMIFS(通讯通路门店!$K:$K,通讯通路门店!$S:$S,$G264,通讯通路门店!$J:$J,"其他品牌专卖店")</f>
        <v>0</v>
      </c>
      <c r="BJ264" s="99">
        <f>SUMIFS(通讯通路门店!$AC:$AC,通讯通路门店!$S:$S,$G264)</f>
        <v>0</v>
      </c>
      <c r="BK264" s="99">
        <f>SUMIFS(通讯通路门店!$AD:$AD,通讯通路门店!$S:$S,$G264)</f>
        <v>0</v>
      </c>
      <c r="BL264" s="99">
        <f>SUMIFS(通讯通路门店!$AE:$AE,通讯通路门店!$S:$S,$G264)</f>
        <v>0</v>
      </c>
      <c r="BM264" s="99">
        <f>SUMIFS(通讯通路门店!$AF:$AF,通讯通路门店!$S:$S,$G264)</f>
        <v>0</v>
      </c>
      <c r="BN264" s="99">
        <f>SUMIFS(通讯通路门店!$AG:$AG,通讯通路门店!$S:$S,$G264)</f>
        <v>0</v>
      </c>
      <c r="BO264" s="99">
        <f>SUMIFS(通讯通路门店!$AH:$AH,通讯通路门店!$S:$S,$G264)</f>
        <v>0</v>
      </c>
      <c r="BP264" s="99">
        <f>SUMIFS(通讯通路门店!$AI:$AI,通讯通路门店!$S:$S,$G264)</f>
        <v>0</v>
      </c>
      <c r="BQ264" s="83"/>
    </row>
    <row r="265" spans="1:69">
      <c r="A265" s="99" t="str">
        <f>IFERROR(_xlfn.XLOOKUP($G265,通讯通路门店!$S$4:$S$993933,通讯通路门店!$A$4:$A$993933,0,0),"")</f>
        <v/>
      </c>
      <c r="B265" s="99" t="str">
        <f>IFERROR(_xlfn.XLOOKUP($G265,通讯通路门店!$S$4:$S$993933,通讯通路门店!$B$4:$B$993933,0,0),"")</f>
        <v/>
      </c>
      <c r="C265" s="99" t="str">
        <f>IFERROR(_xlfn.XLOOKUP($G265,通讯通路门店!$S$4:$S$993933,通讯通路门店!$C$4:$C$993933,0,0),"")</f>
        <v/>
      </c>
      <c r="D265" s="99" t="str">
        <f>IFERROR(_xlfn.XLOOKUP($G265,通讯通路门店!$S$4:$S$993933,通讯通路门店!$D$4:$D$993933,0,0),"")</f>
        <v/>
      </c>
      <c r="E265" s="83"/>
      <c r="F265" s="83"/>
      <c r="G265" s="101" t="e">
        <v>#N/A</v>
      </c>
      <c r="H265" s="102" t="str">
        <f>IFERROR(_xlfn.XLOOKUP($G265,通讯通路门店!$S$4:$S$993933,通讯通路门店!$R$4:$R$993933,0,0),"")</f>
        <v/>
      </c>
      <c r="I265" s="83"/>
      <c r="J265" s="83"/>
      <c r="K265" s="83"/>
      <c r="L265" s="83"/>
      <c r="M265" s="83"/>
      <c r="N265" s="83"/>
      <c r="O265" s="83"/>
      <c r="P265" s="83"/>
      <c r="Q265" s="83"/>
      <c r="R265" s="83"/>
      <c r="S265" s="83"/>
      <c r="T265" s="83"/>
      <c r="U265" s="99">
        <f>COUNTIF(通讯通路门店!$S:$S,$G265)</f>
        <v>0</v>
      </c>
      <c r="V265" s="99">
        <f>COUNTIFS(通讯通路门店!$S:$S,$G265,通讯通路门店!$J:$J,"综合卖场")</f>
        <v>0</v>
      </c>
      <c r="W265" s="99">
        <f>SUMIFS(通讯通路门店!$AJ:$AJ,通讯通路门店!$S:$S,通讯客户沙盘!$G265)</f>
        <v>0</v>
      </c>
      <c r="X265" s="99">
        <f t="shared" si="20"/>
        <v>0</v>
      </c>
      <c r="Y265" s="99">
        <f>COUNTIFS(通讯通路门店!$S:$S,$G265,通讯通路门店!$J:$J,"荣耀体验店")+COUNTIFS(通讯通路门店!$S:$S,$G265,通讯通路门店!$J:$J,"荣耀授权专卖店")</f>
        <v>0</v>
      </c>
      <c r="Z265" s="99">
        <f>COUNTIFS(通讯通路门店!$S:$S,$G265,通讯通路门店!$J:$J,"VIVO体验店")</f>
        <v>0</v>
      </c>
      <c r="AA265" s="99">
        <f>COUNTIFS(通讯通路门店!$S:$S,$G265,通讯通路门店!$J:$J,"OPPO体验店")</f>
        <v>0</v>
      </c>
      <c r="AB265" s="99">
        <f>COUNTIFS(通讯通路门店!$S:$S,$G265,通讯通路门店!$J:$J,"华为授权体验店")+COUNTIFS(通讯通路门店!$S:$S,$G265,通讯通路门店!$J:$J,"华为堡垒店")</f>
        <v>0</v>
      </c>
      <c r="AC265" s="99">
        <f>COUNTIFS(通讯通路门店!$S:$S,$G265,通讯通路门店!$J:$J,"小米体验店")</f>
        <v>0</v>
      </c>
      <c r="AD265" s="99">
        <f>COUNTIFS(通讯通路门店!$S:$S,$G265,通讯通路门店!$J:$J,"苹果体验店")</f>
        <v>0</v>
      </c>
      <c r="AE265" s="99">
        <f>COUNTIFS(通讯通路门店!$S:$S,$G265,通讯通路门店!$J:$J,"其他品牌专卖店")</f>
        <v>0</v>
      </c>
      <c r="AF265" s="99">
        <f>SUMIFS(通讯通路门店!$BI:$BI,通讯通路门店!$S:$S,$G265)</f>
        <v>0</v>
      </c>
      <c r="AG265" s="99">
        <f>SUMIFS(通讯通路门店!$BH:$BH,通讯通路门店!$S:$S,$G265)</f>
        <v>0</v>
      </c>
      <c r="AH265" s="99">
        <f t="shared" si="21"/>
        <v>0</v>
      </c>
      <c r="AI265" s="99">
        <f>SUMIFS(通讯通路门店!$BB:$BB,通讯通路门店!$S:$S,$G265)</f>
        <v>0</v>
      </c>
      <c r="AJ265" s="99">
        <f>SUMIFS(通讯通路门店!$BE:$BE,通讯通路门店!$S:$S,$G265)</f>
        <v>0</v>
      </c>
      <c r="AK265" s="99">
        <f>SUMIFS(通讯通路门店!$BG:$BG,通讯通路门店!$S:$S,$G265)</f>
        <v>0</v>
      </c>
      <c r="AL265" s="99">
        <f>SUMIFS(通讯通路门店!$BC:$BC,通讯通路门店!$S:$S,$G265)</f>
        <v>0</v>
      </c>
      <c r="AM265" s="99">
        <f>SUMIFS(通讯通路门店!$BD:$BD,通讯通路门店!$S:$S,$G265)</f>
        <v>0</v>
      </c>
      <c r="AN265" s="99">
        <f>SUMIFS(通讯通路门店!$BF:$BF,通讯通路门店!$S:$S,$G265)</f>
        <v>0</v>
      </c>
      <c r="AO265" s="99">
        <f t="shared" si="22"/>
        <v>0</v>
      </c>
      <c r="AP265" s="99">
        <f>SUMIFS(通讯通路门店!$K:$K,通讯通路门店!$S:$S,$G265)</f>
        <v>0</v>
      </c>
      <c r="AQ265" s="83"/>
      <c r="AR265" s="99">
        <f>SUMIFS(通讯通路门店!$T:$T,通讯通路门店!$S:$S,$G265)</f>
        <v>0</v>
      </c>
      <c r="AS265" s="99">
        <f>SUMIFS(通讯通路门店!$U:$U,通讯通路门店!$S:$S,$G265)</f>
        <v>0</v>
      </c>
      <c r="AT265" s="99">
        <f>SUMIFS(通讯通路门店!$V:$V,通讯通路门店!$S:$S,$G265)</f>
        <v>0</v>
      </c>
      <c r="AU265" s="99">
        <f>SUMIFS(通讯通路门店!$W:$W,通讯通路门店!$S:$S,$G265)</f>
        <v>0</v>
      </c>
      <c r="AV265" s="99">
        <f>SUMIFS(通讯通路门店!$Z:$Z,通讯通路门店!$S:$S,$G265)</f>
        <v>0</v>
      </c>
      <c r="AW265" s="99">
        <f>SUMIFS(通讯通路门店!$AB:$AB,通讯通路门店!$S:$S,$G265)</f>
        <v>0</v>
      </c>
      <c r="AX265" s="99">
        <f>SUMIFS(通讯通路门店!$X:$X,通讯通路门店!$S:$S,$G265)</f>
        <v>0</v>
      </c>
      <c r="AY265" s="99">
        <f>SUMIFS(通讯通路门店!$Y:$Y,通讯通路门店!$S:$S,$G265)</f>
        <v>0</v>
      </c>
      <c r="AZ265" s="99">
        <f>SUMIFS(通讯通路门店!$AA:$AA,通讯通路门店!$S:$S,$G265)</f>
        <v>0</v>
      </c>
      <c r="BA265" s="99">
        <f t="shared" si="23"/>
        <v>0</v>
      </c>
      <c r="BB265" s="99">
        <f t="shared" si="24"/>
        <v>0</v>
      </c>
      <c r="BC265" s="99">
        <f>SUMIFS(通讯通路门店!$W:$W,通讯通路门店!$S:$S,$G265,通讯通路门店!$J:$J,"荣耀体验店")+SUMIFS(通讯通路门店!$W:$W,通讯通路门店!$S:$S,$G265,通讯通路门店!$J:$J,"荣耀授权专卖店")</f>
        <v>0</v>
      </c>
      <c r="BD265" s="99">
        <f>SUMIFS(通讯通路门店!$Z:$Z,通讯通路门店!$S:$S,$G265,通讯通路门店!$J:$J,"VIVO体验店")</f>
        <v>0</v>
      </c>
      <c r="BE265" s="99">
        <f>SUMIFS(通讯通路门店!$AB:$AB,通讯通路门店!$S:$S,$G265,通讯通路门店!$J:$J,"OPPO体验店")</f>
        <v>0</v>
      </c>
      <c r="BF265" s="99">
        <f>SUMIFS(通讯通路门店!$X:$X,通讯通路门店!$S:$S,$G265,通讯通路门店!$J:$J,"华为授权体验店")+SUMIFS(通讯通路门店!$AA:$AA,通讯通路门店!$S:$S,$G265,通讯通路门店!$J:$J,"华为堡垒店")</f>
        <v>0</v>
      </c>
      <c r="BG265" s="99">
        <f>SUMIFS(通讯通路门店!$Y:$Y,通讯通路门店!$S:$S,$G265,通讯通路门店!$J:$J,"小米体验店")</f>
        <v>0</v>
      </c>
      <c r="BH265" s="99">
        <f>SUMIFS(通讯通路门店!$AA:$AA,通讯通路门店!$S:$S,$G265,通讯通路门店!$J:$J,"苹果体验店")</f>
        <v>0</v>
      </c>
      <c r="BI265" s="99">
        <f>SUMIFS(通讯通路门店!$K:$K,通讯通路门店!$S:$S,$G265,通讯通路门店!$J:$J,"其他品牌专卖店")</f>
        <v>0</v>
      </c>
      <c r="BJ265" s="99">
        <f>SUMIFS(通讯通路门店!$AC:$AC,通讯通路门店!$S:$S,$G265)</f>
        <v>0</v>
      </c>
      <c r="BK265" s="99">
        <f>SUMIFS(通讯通路门店!$AD:$AD,通讯通路门店!$S:$S,$G265)</f>
        <v>0</v>
      </c>
      <c r="BL265" s="99">
        <f>SUMIFS(通讯通路门店!$AE:$AE,通讯通路门店!$S:$S,$G265)</f>
        <v>0</v>
      </c>
      <c r="BM265" s="99">
        <f>SUMIFS(通讯通路门店!$AF:$AF,通讯通路门店!$S:$S,$G265)</f>
        <v>0</v>
      </c>
      <c r="BN265" s="99">
        <f>SUMIFS(通讯通路门店!$AG:$AG,通讯通路门店!$S:$S,$G265)</f>
        <v>0</v>
      </c>
      <c r="BO265" s="99">
        <f>SUMIFS(通讯通路门店!$AH:$AH,通讯通路门店!$S:$S,$G265)</f>
        <v>0</v>
      </c>
      <c r="BP265" s="99">
        <f>SUMIFS(通讯通路门店!$AI:$AI,通讯通路门店!$S:$S,$G265)</f>
        <v>0</v>
      </c>
      <c r="BQ265" s="83"/>
    </row>
    <row r="266" spans="1:69">
      <c r="A266" s="99" t="str">
        <f>IFERROR(_xlfn.XLOOKUP($G266,通讯通路门店!$S$4:$S$993933,通讯通路门店!$A$4:$A$993933,0,0),"")</f>
        <v/>
      </c>
      <c r="B266" s="99" t="str">
        <f>IFERROR(_xlfn.XLOOKUP($G266,通讯通路门店!$S$4:$S$993933,通讯通路门店!$B$4:$B$993933,0,0),"")</f>
        <v/>
      </c>
      <c r="C266" s="99" t="str">
        <f>IFERROR(_xlfn.XLOOKUP($G266,通讯通路门店!$S$4:$S$993933,通讯通路门店!$C$4:$C$993933,0,0),"")</f>
        <v/>
      </c>
      <c r="D266" s="99" t="str">
        <f>IFERROR(_xlfn.XLOOKUP($G266,通讯通路门店!$S$4:$S$993933,通讯通路门店!$D$4:$D$993933,0,0),"")</f>
        <v/>
      </c>
      <c r="E266" s="83"/>
      <c r="F266" s="83"/>
      <c r="G266" s="101" t="e">
        <v>#N/A</v>
      </c>
      <c r="H266" s="102" t="str">
        <f>IFERROR(_xlfn.XLOOKUP($G266,通讯通路门店!$S$4:$S$993933,通讯通路门店!$R$4:$R$993933,0,0),"")</f>
        <v/>
      </c>
      <c r="I266" s="83"/>
      <c r="J266" s="83"/>
      <c r="K266" s="83"/>
      <c r="L266" s="83"/>
      <c r="M266" s="83"/>
      <c r="N266" s="83"/>
      <c r="O266" s="83"/>
      <c r="P266" s="83"/>
      <c r="Q266" s="83"/>
      <c r="R266" s="83"/>
      <c r="S266" s="83"/>
      <c r="T266" s="83"/>
      <c r="U266" s="99">
        <f>COUNTIF(通讯通路门店!$S:$S,$G266)</f>
        <v>0</v>
      </c>
      <c r="V266" s="99">
        <f>COUNTIFS(通讯通路门店!$S:$S,$G266,通讯通路门店!$J:$J,"综合卖场")</f>
        <v>0</v>
      </c>
      <c r="W266" s="99">
        <f>SUMIFS(通讯通路门店!$AJ:$AJ,通讯通路门店!$S:$S,通讯客户沙盘!$G266)</f>
        <v>0</v>
      </c>
      <c r="X266" s="99">
        <f t="shared" si="20"/>
        <v>0</v>
      </c>
      <c r="Y266" s="99">
        <f>COUNTIFS(通讯通路门店!$S:$S,$G266,通讯通路门店!$J:$J,"荣耀体验店")+COUNTIFS(通讯通路门店!$S:$S,$G266,通讯通路门店!$J:$J,"荣耀授权专卖店")</f>
        <v>0</v>
      </c>
      <c r="Z266" s="99">
        <f>COUNTIFS(通讯通路门店!$S:$S,$G266,通讯通路门店!$J:$J,"VIVO体验店")</f>
        <v>0</v>
      </c>
      <c r="AA266" s="99">
        <f>COUNTIFS(通讯通路门店!$S:$S,$G266,通讯通路门店!$J:$J,"OPPO体验店")</f>
        <v>0</v>
      </c>
      <c r="AB266" s="99">
        <f>COUNTIFS(通讯通路门店!$S:$S,$G266,通讯通路门店!$J:$J,"华为授权体验店")+COUNTIFS(通讯通路门店!$S:$S,$G266,通讯通路门店!$J:$J,"华为堡垒店")</f>
        <v>0</v>
      </c>
      <c r="AC266" s="99">
        <f>COUNTIFS(通讯通路门店!$S:$S,$G266,通讯通路门店!$J:$J,"小米体验店")</f>
        <v>0</v>
      </c>
      <c r="AD266" s="99">
        <f>COUNTIFS(通讯通路门店!$S:$S,$G266,通讯通路门店!$J:$J,"苹果体验店")</f>
        <v>0</v>
      </c>
      <c r="AE266" s="99">
        <f>COUNTIFS(通讯通路门店!$S:$S,$G266,通讯通路门店!$J:$J,"其他品牌专卖店")</f>
        <v>0</v>
      </c>
      <c r="AF266" s="99">
        <f>SUMIFS(通讯通路门店!$BI:$BI,通讯通路门店!$S:$S,$G266)</f>
        <v>0</v>
      </c>
      <c r="AG266" s="99">
        <f>SUMIFS(通讯通路门店!$BH:$BH,通讯通路门店!$S:$S,$G266)</f>
        <v>0</v>
      </c>
      <c r="AH266" s="99">
        <f t="shared" si="21"/>
        <v>0</v>
      </c>
      <c r="AI266" s="99">
        <f>SUMIFS(通讯通路门店!$BB:$BB,通讯通路门店!$S:$S,$G266)</f>
        <v>0</v>
      </c>
      <c r="AJ266" s="99">
        <f>SUMIFS(通讯通路门店!$BE:$BE,通讯通路门店!$S:$S,$G266)</f>
        <v>0</v>
      </c>
      <c r="AK266" s="99">
        <f>SUMIFS(通讯通路门店!$BG:$BG,通讯通路门店!$S:$S,$G266)</f>
        <v>0</v>
      </c>
      <c r="AL266" s="99">
        <f>SUMIFS(通讯通路门店!$BC:$BC,通讯通路门店!$S:$S,$G266)</f>
        <v>0</v>
      </c>
      <c r="AM266" s="99">
        <f>SUMIFS(通讯通路门店!$BD:$BD,通讯通路门店!$S:$S,$G266)</f>
        <v>0</v>
      </c>
      <c r="AN266" s="99">
        <f>SUMIFS(通讯通路门店!$BF:$BF,通讯通路门店!$S:$S,$G266)</f>
        <v>0</v>
      </c>
      <c r="AO266" s="99">
        <f t="shared" si="22"/>
        <v>0</v>
      </c>
      <c r="AP266" s="99">
        <f>SUMIFS(通讯通路门店!$K:$K,通讯通路门店!$S:$S,$G266)</f>
        <v>0</v>
      </c>
      <c r="AQ266" s="83"/>
      <c r="AR266" s="99">
        <f>SUMIFS(通讯通路门店!$T:$T,通讯通路门店!$S:$S,$G266)</f>
        <v>0</v>
      </c>
      <c r="AS266" s="99">
        <f>SUMIFS(通讯通路门店!$U:$U,通讯通路门店!$S:$S,$G266)</f>
        <v>0</v>
      </c>
      <c r="AT266" s="99">
        <f>SUMIFS(通讯通路门店!$V:$V,通讯通路门店!$S:$S,$G266)</f>
        <v>0</v>
      </c>
      <c r="AU266" s="99">
        <f>SUMIFS(通讯通路门店!$W:$W,通讯通路门店!$S:$S,$G266)</f>
        <v>0</v>
      </c>
      <c r="AV266" s="99">
        <f>SUMIFS(通讯通路门店!$Z:$Z,通讯通路门店!$S:$S,$G266)</f>
        <v>0</v>
      </c>
      <c r="AW266" s="99">
        <f>SUMIFS(通讯通路门店!$AB:$AB,通讯通路门店!$S:$S,$G266)</f>
        <v>0</v>
      </c>
      <c r="AX266" s="99">
        <f>SUMIFS(通讯通路门店!$X:$X,通讯通路门店!$S:$S,$G266)</f>
        <v>0</v>
      </c>
      <c r="AY266" s="99">
        <f>SUMIFS(通讯通路门店!$Y:$Y,通讯通路门店!$S:$S,$G266)</f>
        <v>0</v>
      </c>
      <c r="AZ266" s="99">
        <f>SUMIFS(通讯通路门店!$AA:$AA,通讯通路门店!$S:$S,$G266)</f>
        <v>0</v>
      </c>
      <c r="BA266" s="99">
        <f t="shared" si="23"/>
        <v>0</v>
      </c>
      <c r="BB266" s="99">
        <f t="shared" si="24"/>
        <v>0</v>
      </c>
      <c r="BC266" s="99">
        <f>SUMIFS(通讯通路门店!$W:$W,通讯通路门店!$S:$S,$G266,通讯通路门店!$J:$J,"荣耀体验店")+SUMIFS(通讯通路门店!$W:$W,通讯通路门店!$S:$S,$G266,通讯通路门店!$J:$J,"荣耀授权专卖店")</f>
        <v>0</v>
      </c>
      <c r="BD266" s="99">
        <f>SUMIFS(通讯通路门店!$Z:$Z,通讯通路门店!$S:$S,$G266,通讯通路门店!$J:$J,"VIVO体验店")</f>
        <v>0</v>
      </c>
      <c r="BE266" s="99">
        <f>SUMIFS(通讯通路门店!$AB:$AB,通讯通路门店!$S:$S,$G266,通讯通路门店!$J:$J,"OPPO体验店")</f>
        <v>0</v>
      </c>
      <c r="BF266" s="99">
        <f>SUMIFS(通讯通路门店!$X:$X,通讯通路门店!$S:$S,$G266,通讯通路门店!$J:$J,"华为授权体验店")+SUMIFS(通讯通路门店!$AA:$AA,通讯通路门店!$S:$S,$G266,通讯通路门店!$J:$J,"华为堡垒店")</f>
        <v>0</v>
      </c>
      <c r="BG266" s="99">
        <f>SUMIFS(通讯通路门店!$Y:$Y,通讯通路门店!$S:$S,$G266,通讯通路门店!$J:$J,"小米体验店")</f>
        <v>0</v>
      </c>
      <c r="BH266" s="99">
        <f>SUMIFS(通讯通路门店!$AA:$AA,通讯通路门店!$S:$S,$G266,通讯通路门店!$J:$J,"苹果体验店")</f>
        <v>0</v>
      </c>
      <c r="BI266" s="99">
        <f>SUMIFS(通讯通路门店!$K:$K,通讯通路门店!$S:$S,$G266,通讯通路门店!$J:$J,"其他品牌专卖店")</f>
        <v>0</v>
      </c>
      <c r="BJ266" s="99">
        <f>SUMIFS(通讯通路门店!$AC:$AC,通讯通路门店!$S:$S,$G266)</f>
        <v>0</v>
      </c>
      <c r="BK266" s="99">
        <f>SUMIFS(通讯通路门店!$AD:$AD,通讯通路门店!$S:$S,$G266)</f>
        <v>0</v>
      </c>
      <c r="BL266" s="99">
        <f>SUMIFS(通讯通路门店!$AE:$AE,通讯通路门店!$S:$S,$G266)</f>
        <v>0</v>
      </c>
      <c r="BM266" s="99">
        <f>SUMIFS(通讯通路门店!$AF:$AF,通讯通路门店!$S:$S,$G266)</f>
        <v>0</v>
      </c>
      <c r="BN266" s="99">
        <f>SUMIFS(通讯通路门店!$AG:$AG,通讯通路门店!$S:$S,$G266)</f>
        <v>0</v>
      </c>
      <c r="BO266" s="99">
        <f>SUMIFS(通讯通路门店!$AH:$AH,通讯通路门店!$S:$S,$G266)</f>
        <v>0</v>
      </c>
      <c r="BP266" s="99">
        <f>SUMIFS(通讯通路门店!$AI:$AI,通讯通路门店!$S:$S,$G266)</f>
        <v>0</v>
      </c>
      <c r="BQ266" s="83"/>
    </row>
    <row r="267" spans="1:69">
      <c r="A267" s="99" t="str">
        <f>IFERROR(_xlfn.XLOOKUP($G267,通讯通路门店!$S$4:$S$993933,通讯通路门店!$A$4:$A$993933,0,0),"")</f>
        <v/>
      </c>
      <c r="B267" s="99" t="str">
        <f>IFERROR(_xlfn.XLOOKUP($G267,通讯通路门店!$S$4:$S$993933,通讯通路门店!$B$4:$B$993933,0,0),"")</f>
        <v/>
      </c>
      <c r="C267" s="99" t="str">
        <f>IFERROR(_xlfn.XLOOKUP($G267,通讯通路门店!$S$4:$S$993933,通讯通路门店!$C$4:$C$993933,0,0),"")</f>
        <v/>
      </c>
      <c r="D267" s="99" t="str">
        <f>IFERROR(_xlfn.XLOOKUP($G267,通讯通路门店!$S$4:$S$993933,通讯通路门店!$D$4:$D$993933,0,0),"")</f>
        <v/>
      </c>
      <c r="E267" s="83"/>
      <c r="F267" s="83"/>
      <c r="G267" s="101" t="e">
        <v>#N/A</v>
      </c>
      <c r="H267" s="102" t="str">
        <f>IFERROR(_xlfn.XLOOKUP($G267,通讯通路门店!$S$4:$S$993933,通讯通路门店!$R$4:$R$993933,0,0),"")</f>
        <v/>
      </c>
      <c r="I267" s="83"/>
      <c r="J267" s="83"/>
      <c r="K267" s="83"/>
      <c r="L267" s="83"/>
      <c r="M267" s="83"/>
      <c r="N267" s="83"/>
      <c r="O267" s="83"/>
      <c r="P267" s="83"/>
      <c r="Q267" s="83"/>
      <c r="R267" s="83"/>
      <c r="S267" s="83"/>
      <c r="T267" s="83"/>
      <c r="U267" s="99">
        <f>COUNTIF(通讯通路门店!$S:$S,$G267)</f>
        <v>0</v>
      </c>
      <c r="V267" s="99">
        <f>COUNTIFS(通讯通路门店!$S:$S,$G267,通讯通路门店!$J:$J,"综合卖场")</f>
        <v>0</v>
      </c>
      <c r="W267" s="99">
        <f>SUMIFS(通讯通路门店!$AJ:$AJ,通讯通路门店!$S:$S,通讯客户沙盘!$G267)</f>
        <v>0</v>
      </c>
      <c r="X267" s="99">
        <f t="shared" si="20"/>
        <v>0</v>
      </c>
      <c r="Y267" s="99">
        <f>COUNTIFS(通讯通路门店!$S:$S,$G267,通讯通路门店!$J:$J,"荣耀体验店")+COUNTIFS(通讯通路门店!$S:$S,$G267,通讯通路门店!$J:$J,"荣耀授权专卖店")</f>
        <v>0</v>
      </c>
      <c r="Z267" s="99">
        <f>COUNTIFS(通讯通路门店!$S:$S,$G267,通讯通路门店!$J:$J,"VIVO体验店")</f>
        <v>0</v>
      </c>
      <c r="AA267" s="99">
        <f>COUNTIFS(通讯通路门店!$S:$S,$G267,通讯通路门店!$J:$J,"OPPO体验店")</f>
        <v>0</v>
      </c>
      <c r="AB267" s="99">
        <f>COUNTIFS(通讯通路门店!$S:$S,$G267,通讯通路门店!$J:$J,"华为授权体验店")+COUNTIFS(通讯通路门店!$S:$S,$G267,通讯通路门店!$J:$J,"华为堡垒店")</f>
        <v>0</v>
      </c>
      <c r="AC267" s="99">
        <f>COUNTIFS(通讯通路门店!$S:$S,$G267,通讯通路门店!$J:$J,"小米体验店")</f>
        <v>0</v>
      </c>
      <c r="AD267" s="99">
        <f>COUNTIFS(通讯通路门店!$S:$S,$G267,通讯通路门店!$J:$J,"苹果体验店")</f>
        <v>0</v>
      </c>
      <c r="AE267" s="99">
        <f>COUNTIFS(通讯通路门店!$S:$S,$G267,通讯通路门店!$J:$J,"其他品牌专卖店")</f>
        <v>0</v>
      </c>
      <c r="AF267" s="99">
        <f>SUMIFS(通讯通路门店!$BI:$BI,通讯通路门店!$S:$S,$G267)</f>
        <v>0</v>
      </c>
      <c r="AG267" s="99">
        <f>SUMIFS(通讯通路门店!$BH:$BH,通讯通路门店!$S:$S,$G267)</f>
        <v>0</v>
      </c>
      <c r="AH267" s="99">
        <f t="shared" si="21"/>
        <v>0</v>
      </c>
      <c r="AI267" s="99">
        <f>SUMIFS(通讯通路门店!$BB:$BB,通讯通路门店!$S:$S,$G267)</f>
        <v>0</v>
      </c>
      <c r="AJ267" s="99">
        <f>SUMIFS(通讯通路门店!$BE:$BE,通讯通路门店!$S:$S,$G267)</f>
        <v>0</v>
      </c>
      <c r="AK267" s="99">
        <f>SUMIFS(通讯通路门店!$BG:$BG,通讯通路门店!$S:$S,$G267)</f>
        <v>0</v>
      </c>
      <c r="AL267" s="99">
        <f>SUMIFS(通讯通路门店!$BC:$BC,通讯通路门店!$S:$S,$G267)</f>
        <v>0</v>
      </c>
      <c r="AM267" s="99">
        <f>SUMIFS(通讯通路门店!$BD:$BD,通讯通路门店!$S:$S,$G267)</f>
        <v>0</v>
      </c>
      <c r="AN267" s="99">
        <f>SUMIFS(通讯通路门店!$BF:$BF,通讯通路门店!$S:$S,$G267)</f>
        <v>0</v>
      </c>
      <c r="AO267" s="99">
        <f t="shared" si="22"/>
        <v>0</v>
      </c>
      <c r="AP267" s="99">
        <f>SUMIFS(通讯通路门店!$K:$K,通讯通路门店!$S:$S,$G267)</f>
        <v>0</v>
      </c>
      <c r="AQ267" s="83"/>
      <c r="AR267" s="99">
        <f>SUMIFS(通讯通路门店!$T:$T,通讯通路门店!$S:$S,$G267)</f>
        <v>0</v>
      </c>
      <c r="AS267" s="99">
        <f>SUMIFS(通讯通路门店!$U:$U,通讯通路门店!$S:$S,$G267)</f>
        <v>0</v>
      </c>
      <c r="AT267" s="99">
        <f>SUMIFS(通讯通路门店!$V:$V,通讯通路门店!$S:$S,$G267)</f>
        <v>0</v>
      </c>
      <c r="AU267" s="99">
        <f>SUMIFS(通讯通路门店!$W:$W,通讯通路门店!$S:$S,$G267)</f>
        <v>0</v>
      </c>
      <c r="AV267" s="99">
        <f>SUMIFS(通讯通路门店!$Z:$Z,通讯通路门店!$S:$S,$G267)</f>
        <v>0</v>
      </c>
      <c r="AW267" s="99">
        <f>SUMIFS(通讯通路门店!$AB:$AB,通讯通路门店!$S:$S,$G267)</f>
        <v>0</v>
      </c>
      <c r="AX267" s="99">
        <f>SUMIFS(通讯通路门店!$X:$X,通讯通路门店!$S:$S,$G267)</f>
        <v>0</v>
      </c>
      <c r="AY267" s="99">
        <f>SUMIFS(通讯通路门店!$Y:$Y,通讯通路门店!$S:$S,$G267)</f>
        <v>0</v>
      </c>
      <c r="AZ267" s="99">
        <f>SUMIFS(通讯通路门店!$AA:$AA,通讯通路门店!$S:$S,$G267)</f>
        <v>0</v>
      </c>
      <c r="BA267" s="99">
        <f t="shared" si="23"/>
        <v>0</v>
      </c>
      <c r="BB267" s="99">
        <f t="shared" si="24"/>
        <v>0</v>
      </c>
      <c r="BC267" s="99">
        <f>SUMIFS(通讯通路门店!$W:$W,通讯通路门店!$S:$S,$G267,通讯通路门店!$J:$J,"荣耀体验店")+SUMIFS(通讯通路门店!$W:$W,通讯通路门店!$S:$S,$G267,通讯通路门店!$J:$J,"荣耀授权专卖店")</f>
        <v>0</v>
      </c>
      <c r="BD267" s="99">
        <f>SUMIFS(通讯通路门店!$Z:$Z,通讯通路门店!$S:$S,$G267,通讯通路门店!$J:$J,"VIVO体验店")</f>
        <v>0</v>
      </c>
      <c r="BE267" s="99">
        <f>SUMIFS(通讯通路门店!$AB:$AB,通讯通路门店!$S:$S,$G267,通讯通路门店!$J:$J,"OPPO体验店")</f>
        <v>0</v>
      </c>
      <c r="BF267" s="99">
        <f>SUMIFS(通讯通路门店!$X:$X,通讯通路门店!$S:$S,$G267,通讯通路门店!$J:$J,"华为授权体验店")+SUMIFS(通讯通路门店!$AA:$AA,通讯通路门店!$S:$S,$G267,通讯通路门店!$J:$J,"华为堡垒店")</f>
        <v>0</v>
      </c>
      <c r="BG267" s="99">
        <f>SUMIFS(通讯通路门店!$Y:$Y,通讯通路门店!$S:$S,$G267,通讯通路门店!$J:$J,"小米体验店")</f>
        <v>0</v>
      </c>
      <c r="BH267" s="99">
        <f>SUMIFS(通讯通路门店!$AA:$AA,通讯通路门店!$S:$S,$G267,通讯通路门店!$J:$J,"苹果体验店")</f>
        <v>0</v>
      </c>
      <c r="BI267" s="99">
        <f>SUMIFS(通讯通路门店!$K:$K,通讯通路门店!$S:$S,$G267,通讯通路门店!$J:$J,"其他品牌专卖店")</f>
        <v>0</v>
      </c>
      <c r="BJ267" s="99">
        <f>SUMIFS(通讯通路门店!$AC:$AC,通讯通路门店!$S:$S,$G267)</f>
        <v>0</v>
      </c>
      <c r="BK267" s="99">
        <f>SUMIFS(通讯通路门店!$AD:$AD,通讯通路门店!$S:$S,$G267)</f>
        <v>0</v>
      </c>
      <c r="BL267" s="99">
        <f>SUMIFS(通讯通路门店!$AE:$AE,通讯通路门店!$S:$S,$G267)</f>
        <v>0</v>
      </c>
      <c r="BM267" s="99">
        <f>SUMIFS(通讯通路门店!$AF:$AF,通讯通路门店!$S:$S,$G267)</f>
        <v>0</v>
      </c>
      <c r="BN267" s="99">
        <f>SUMIFS(通讯通路门店!$AG:$AG,通讯通路门店!$S:$S,$G267)</f>
        <v>0</v>
      </c>
      <c r="BO267" s="99">
        <f>SUMIFS(通讯通路门店!$AH:$AH,通讯通路门店!$S:$S,$G267)</f>
        <v>0</v>
      </c>
      <c r="BP267" s="99">
        <f>SUMIFS(通讯通路门店!$AI:$AI,通讯通路门店!$S:$S,$G267)</f>
        <v>0</v>
      </c>
      <c r="BQ267" s="83"/>
    </row>
    <row r="268" spans="1:69">
      <c r="A268" s="99" t="str">
        <f>IFERROR(_xlfn.XLOOKUP($G268,通讯通路门店!$S$4:$S$993933,通讯通路门店!$A$4:$A$993933,0,0),"")</f>
        <v/>
      </c>
      <c r="B268" s="99" t="str">
        <f>IFERROR(_xlfn.XLOOKUP($G268,通讯通路门店!$S$4:$S$993933,通讯通路门店!$B$4:$B$993933,0,0),"")</f>
        <v/>
      </c>
      <c r="C268" s="99" t="str">
        <f>IFERROR(_xlfn.XLOOKUP($G268,通讯通路门店!$S$4:$S$993933,通讯通路门店!$C$4:$C$993933,0,0),"")</f>
        <v/>
      </c>
      <c r="D268" s="99" t="str">
        <f>IFERROR(_xlfn.XLOOKUP($G268,通讯通路门店!$S$4:$S$993933,通讯通路门店!$D$4:$D$993933,0,0),"")</f>
        <v/>
      </c>
      <c r="E268" s="83"/>
      <c r="F268" s="83"/>
      <c r="G268" s="101" t="e">
        <v>#N/A</v>
      </c>
      <c r="H268" s="102" t="str">
        <f>IFERROR(_xlfn.XLOOKUP($G268,通讯通路门店!$S$4:$S$993933,通讯通路门店!$R$4:$R$993933,0,0),"")</f>
        <v/>
      </c>
      <c r="I268" s="83"/>
      <c r="J268" s="83"/>
      <c r="K268" s="83"/>
      <c r="L268" s="83"/>
      <c r="M268" s="83"/>
      <c r="N268" s="83"/>
      <c r="O268" s="83"/>
      <c r="P268" s="83"/>
      <c r="Q268" s="83"/>
      <c r="R268" s="83"/>
      <c r="S268" s="83"/>
      <c r="T268" s="83"/>
      <c r="U268" s="99">
        <f>COUNTIF(通讯通路门店!$S:$S,$G268)</f>
        <v>0</v>
      </c>
      <c r="V268" s="99">
        <f>COUNTIFS(通讯通路门店!$S:$S,$G268,通讯通路门店!$J:$J,"综合卖场")</f>
        <v>0</v>
      </c>
      <c r="W268" s="99">
        <f>SUMIFS(通讯通路门店!$AJ:$AJ,通讯通路门店!$S:$S,通讯客户沙盘!$G268)</f>
        <v>0</v>
      </c>
      <c r="X268" s="99">
        <f t="shared" si="20"/>
        <v>0</v>
      </c>
      <c r="Y268" s="99">
        <f>COUNTIFS(通讯通路门店!$S:$S,$G268,通讯通路门店!$J:$J,"荣耀体验店")+COUNTIFS(通讯通路门店!$S:$S,$G268,通讯通路门店!$J:$J,"荣耀授权专卖店")</f>
        <v>0</v>
      </c>
      <c r="Z268" s="99">
        <f>COUNTIFS(通讯通路门店!$S:$S,$G268,通讯通路门店!$J:$J,"VIVO体验店")</f>
        <v>0</v>
      </c>
      <c r="AA268" s="99">
        <f>COUNTIFS(通讯通路门店!$S:$S,$G268,通讯通路门店!$J:$J,"OPPO体验店")</f>
        <v>0</v>
      </c>
      <c r="AB268" s="99">
        <f>COUNTIFS(通讯通路门店!$S:$S,$G268,通讯通路门店!$J:$J,"华为授权体验店")+COUNTIFS(通讯通路门店!$S:$S,$G268,通讯通路门店!$J:$J,"华为堡垒店")</f>
        <v>0</v>
      </c>
      <c r="AC268" s="99">
        <f>COUNTIFS(通讯通路门店!$S:$S,$G268,通讯通路门店!$J:$J,"小米体验店")</f>
        <v>0</v>
      </c>
      <c r="AD268" s="99">
        <f>COUNTIFS(通讯通路门店!$S:$S,$G268,通讯通路门店!$J:$J,"苹果体验店")</f>
        <v>0</v>
      </c>
      <c r="AE268" s="99">
        <f>COUNTIFS(通讯通路门店!$S:$S,$G268,通讯通路门店!$J:$J,"其他品牌专卖店")</f>
        <v>0</v>
      </c>
      <c r="AF268" s="99">
        <f>SUMIFS(通讯通路门店!$BI:$BI,通讯通路门店!$S:$S,$G268)</f>
        <v>0</v>
      </c>
      <c r="AG268" s="99">
        <f>SUMIFS(通讯通路门店!$BH:$BH,通讯通路门店!$S:$S,$G268)</f>
        <v>0</v>
      </c>
      <c r="AH268" s="99">
        <f t="shared" si="21"/>
        <v>0</v>
      </c>
      <c r="AI268" s="99">
        <f>SUMIFS(通讯通路门店!$BB:$BB,通讯通路门店!$S:$S,$G268)</f>
        <v>0</v>
      </c>
      <c r="AJ268" s="99">
        <f>SUMIFS(通讯通路门店!$BE:$BE,通讯通路门店!$S:$S,$G268)</f>
        <v>0</v>
      </c>
      <c r="AK268" s="99">
        <f>SUMIFS(通讯通路门店!$BG:$BG,通讯通路门店!$S:$S,$G268)</f>
        <v>0</v>
      </c>
      <c r="AL268" s="99">
        <f>SUMIFS(通讯通路门店!$BC:$BC,通讯通路门店!$S:$S,$G268)</f>
        <v>0</v>
      </c>
      <c r="AM268" s="99">
        <f>SUMIFS(通讯通路门店!$BD:$BD,通讯通路门店!$S:$S,$G268)</f>
        <v>0</v>
      </c>
      <c r="AN268" s="99">
        <f>SUMIFS(通讯通路门店!$BF:$BF,通讯通路门店!$S:$S,$G268)</f>
        <v>0</v>
      </c>
      <c r="AO268" s="99">
        <f t="shared" si="22"/>
        <v>0</v>
      </c>
      <c r="AP268" s="99">
        <f>SUMIFS(通讯通路门店!$K:$K,通讯通路门店!$S:$S,$G268)</f>
        <v>0</v>
      </c>
      <c r="AQ268" s="83"/>
      <c r="AR268" s="99">
        <f>SUMIFS(通讯通路门店!$T:$T,通讯通路门店!$S:$S,$G268)</f>
        <v>0</v>
      </c>
      <c r="AS268" s="99">
        <f>SUMIFS(通讯通路门店!$U:$U,通讯通路门店!$S:$S,$G268)</f>
        <v>0</v>
      </c>
      <c r="AT268" s="99">
        <f>SUMIFS(通讯通路门店!$V:$V,通讯通路门店!$S:$S,$G268)</f>
        <v>0</v>
      </c>
      <c r="AU268" s="99">
        <f>SUMIFS(通讯通路门店!$W:$W,通讯通路门店!$S:$S,$G268)</f>
        <v>0</v>
      </c>
      <c r="AV268" s="99">
        <f>SUMIFS(通讯通路门店!$Z:$Z,通讯通路门店!$S:$S,$G268)</f>
        <v>0</v>
      </c>
      <c r="AW268" s="99">
        <f>SUMIFS(通讯通路门店!$AB:$AB,通讯通路门店!$S:$S,$G268)</f>
        <v>0</v>
      </c>
      <c r="AX268" s="99">
        <f>SUMIFS(通讯通路门店!$X:$X,通讯通路门店!$S:$S,$G268)</f>
        <v>0</v>
      </c>
      <c r="AY268" s="99">
        <f>SUMIFS(通讯通路门店!$Y:$Y,通讯通路门店!$S:$S,$G268)</f>
        <v>0</v>
      </c>
      <c r="AZ268" s="99">
        <f>SUMIFS(通讯通路门店!$AA:$AA,通讯通路门店!$S:$S,$G268)</f>
        <v>0</v>
      </c>
      <c r="BA268" s="99">
        <f t="shared" si="23"/>
        <v>0</v>
      </c>
      <c r="BB268" s="99">
        <f t="shared" si="24"/>
        <v>0</v>
      </c>
      <c r="BC268" s="99">
        <f>SUMIFS(通讯通路门店!$W:$W,通讯通路门店!$S:$S,$G268,通讯通路门店!$J:$J,"荣耀体验店")+SUMIFS(通讯通路门店!$W:$W,通讯通路门店!$S:$S,$G268,通讯通路门店!$J:$J,"荣耀授权专卖店")</f>
        <v>0</v>
      </c>
      <c r="BD268" s="99">
        <f>SUMIFS(通讯通路门店!$Z:$Z,通讯通路门店!$S:$S,$G268,通讯通路门店!$J:$J,"VIVO体验店")</f>
        <v>0</v>
      </c>
      <c r="BE268" s="99">
        <f>SUMIFS(通讯通路门店!$AB:$AB,通讯通路门店!$S:$S,$G268,通讯通路门店!$J:$J,"OPPO体验店")</f>
        <v>0</v>
      </c>
      <c r="BF268" s="99">
        <f>SUMIFS(通讯通路门店!$X:$X,通讯通路门店!$S:$S,$G268,通讯通路门店!$J:$J,"华为授权体验店")+SUMIFS(通讯通路门店!$AA:$AA,通讯通路门店!$S:$S,$G268,通讯通路门店!$J:$J,"华为堡垒店")</f>
        <v>0</v>
      </c>
      <c r="BG268" s="99">
        <f>SUMIFS(通讯通路门店!$Y:$Y,通讯通路门店!$S:$S,$G268,通讯通路门店!$J:$J,"小米体验店")</f>
        <v>0</v>
      </c>
      <c r="BH268" s="99">
        <f>SUMIFS(通讯通路门店!$AA:$AA,通讯通路门店!$S:$S,$G268,通讯通路门店!$J:$J,"苹果体验店")</f>
        <v>0</v>
      </c>
      <c r="BI268" s="99">
        <f>SUMIFS(通讯通路门店!$K:$K,通讯通路门店!$S:$S,$G268,通讯通路门店!$J:$J,"其他品牌专卖店")</f>
        <v>0</v>
      </c>
      <c r="BJ268" s="99">
        <f>SUMIFS(通讯通路门店!$AC:$AC,通讯通路门店!$S:$S,$G268)</f>
        <v>0</v>
      </c>
      <c r="BK268" s="99">
        <f>SUMIFS(通讯通路门店!$AD:$AD,通讯通路门店!$S:$S,$G268)</f>
        <v>0</v>
      </c>
      <c r="BL268" s="99">
        <f>SUMIFS(通讯通路门店!$AE:$AE,通讯通路门店!$S:$S,$G268)</f>
        <v>0</v>
      </c>
      <c r="BM268" s="99">
        <f>SUMIFS(通讯通路门店!$AF:$AF,通讯通路门店!$S:$S,$G268)</f>
        <v>0</v>
      </c>
      <c r="BN268" s="99">
        <f>SUMIFS(通讯通路门店!$AG:$AG,通讯通路门店!$S:$S,$G268)</f>
        <v>0</v>
      </c>
      <c r="BO268" s="99">
        <f>SUMIFS(通讯通路门店!$AH:$AH,通讯通路门店!$S:$S,$G268)</f>
        <v>0</v>
      </c>
      <c r="BP268" s="99">
        <f>SUMIFS(通讯通路门店!$AI:$AI,通讯通路门店!$S:$S,$G268)</f>
        <v>0</v>
      </c>
      <c r="BQ268" s="83"/>
    </row>
    <row r="269" spans="1:69">
      <c r="A269" s="99" t="str">
        <f>IFERROR(_xlfn.XLOOKUP($G269,通讯通路门店!$S$4:$S$993933,通讯通路门店!$A$4:$A$993933,0,0),"")</f>
        <v/>
      </c>
      <c r="B269" s="99" t="str">
        <f>IFERROR(_xlfn.XLOOKUP($G269,通讯通路门店!$S$4:$S$993933,通讯通路门店!$B$4:$B$993933,0,0),"")</f>
        <v/>
      </c>
      <c r="C269" s="99" t="str">
        <f>IFERROR(_xlfn.XLOOKUP($G269,通讯通路门店!$S$4:$S$993933,通讯通路门店!$C$4:$C$993933,0,0),"")</f>
        <v/>
      </c>
      <c r="D269" s="99" t="str">
        <f>IFERROR(_xlfn.XLOOKUP($G269,通讯通路门店!$S$4:$S$993933,通讯通路门店!$D$4:$D$993933,0,0),"")</f>
        <v/>
      </c>
      <c r="E269" s="83"/>
      <c r="F269" s="83"/>
      <c r="G269" s="101" t="e">
        <v>#N/A</v>
      </c>
      <c r="H269" s="102" t="str">
        <f>IFERROR(_xlfn.XLOOKUP($G269,通讯通路门店!$S$4:$S$993933,通讯通路门店!$R$4:$R$993933,0,0),"")</f>
        <v/>
      </c>
      <c r="I269" s="83"/>
      <c r="J269" s="83"/>
      <c r="K269" s="83"/>
      <c r="L269" s="83"/>
      <c r="M269" s="83"/>
      <c r="N269" s="83"/>
      <c r="O269" s="83"/>
      <c r="P269" s="83"/>
      <c r="Q269" s="83"/>
      <c r="R269" s="83"/>
      <c r="S269" s="83"/>
      <c r="T269" s="83"/>
      <c r="U269" s="99">
        <f>COUNTIF(通讯通路门店!$S:$S,$G269)</f>
        <v>0</v>
      </c>
      <c r="V269" s="99">
        <f>COUNTIFS(通讯通路门店!$S:$S,$G269,通讯通路门店!$J:$J,"综合卖场")</f>
        <v>0</v>
      </c>
      <c r="W269" s="99">
        <f>SUMIFS(通讯通路门店!$AJ:$AJ,通讯通路门店!$S:$S,通讯客户沙盘!$G269)</f>
        <v>0</v>
      </c>
      <c r="X269" s="99">
        <f t="shared" si="20"/>
        <v>0</v>
      </c>
      <c r="Y269" s="99">
        <f>COUNTIFS(通讯通路门店!$S:$S,$G269,通讯通路门店!$J:$J,"荣耀体验店")+COUNTIFS(通讯通路门店!$S:$S,$G269,通讯通路门店!$J:$J,"荣耀授权专卖店")</f>
        <v>0</v>
      </c>
      <c r="Z269" s="99">
        <f>COUNTIFS(通讯通路门店!$S:$S,$G269,通讯通路门店!$J:$J,"VIVO体验店")</f>
        <v>0</v>
      </c>
      <c r="AA269" s="99">
        <f>COUNTIFS(通讯通路门店!$S:$S,$G269,通讯通路门店!$J:$J,"OPPO体验店")</f>
        <v>0</v>
      </c>
      <c r="AB269" s="99">
        <f>COUNTIFS(通讯通路门店!$S:$S,$G269,通讯通路门店!$J:$J,"华为授权体验店")+COUNTIFS(通讯通路门店!$S:$S,$G269,通讯通路门店!$J:$J,"华为堡垒店")</f>
        <v>0</v>
      </c>
      <c r="AC269" s="99">
        <f>COUNTIFS(通讯通路门店!$S:$S,$G269,通讯通路门店!$J:$J,"小米体验店")</f>
        <v>0</v>
      </c>
      <c r="AD269" s="99">
        <f>COUNTIFS(通讯通路门店!$S:$S,$G269,通讯通路门店!$J:$J,"苹果体验店")</f>
        <v>0</v>
      </c>
      <c r="AE269" s="99">
        <f>COUNTIFS(通讯通路门店!$S:$S,$G269,通讯通路门店!$J:$J,"其他品牌专卖店")</f>
        <v>0</v>
      </c>
      <c r="AF269" s="99">
        <f>SUMIFS(通讯通路门店!$BI:$BI,通讯通路门店!$S:$S,$G269)</f>
        <v>0</v>
      </c>
      <c r="AG269" s="99">
        <f>SUMIFS(通讯通路门店!$BH:$BH,通讯通路门店!$S:$S,$G269)</f>
        <v>0</v>
      </c>
      <c r="AH269" s="99">
        <f t="shared" si="21"/>
        <v>0</v>
      </c>
      <c r="AI269" s="99">
        <f>SUMIFS(通讯通路门店!$BB:$BB,通讯通路门店!$S:$S,$G269)</f>
        <v>0</v>
      </c>
      <c r="AJ269" s="99">
        <f>SUMIFS(通讯通路门店!$BE:$BE,通讯通路门店!$S:$S,$G269)</f>
        <v>0</v>
      </c>
      <c r="AK269" s="99">
        <f>SUMIFS(通讯通路门店!$BG:$BG,通讯通路门店!$S:$S,$G269)</f>
        <v>0</v>
      </c>
      <c r="AL269" s="99">
        <f>SUMIFS(通讯通路门店!$BC:$BC,通讯通路门店!$S:$S,$G269)</f>
        <v>0</v>
      </c>
      <c r="AM269" s="99">
        <f>SUMIFS(通讯通路门店!$BD:$BD,通讯通路门店!$S:$S,$G269)</f>
        <v>0</v>
      </c>
      <c r="AN269" s="99">
        <f>SUMIFS(通讯通路门店!$BF:$BF,通讯通路门店!$S:$S,$G269)</f>
        <v>0</v>
      </c>
      <c r="AO269" s="99">
        <f t="shared" si="22"/>
        <v>0</v>
      </c>
      <c r="AP269" s="99">
        <f>SUMIFS(通讯通路门店!$K:$K,通讯通路门店!$S:$S,$G269)</f>
        <v>0</v>
      </c>
      <c r="AQ269" s="83"/>
      <c r="AR269" s="99">
        <f>SUMIFS(通讯通路门店!$T:$T,通讯通路门店!$S:$S,$G269)</f>
        <v>0</v>
      </c>
      <c r="AS269" s="99">
        <f>SUMIFS(通讯通路门店!$U:$U,通讯通路门店!$S:$S,$G269)</f>
        <v>0</v>
      </c>
      <c r="AT269" s="99">
        <f>SUMIFS(通讯通路门店!$V:$V,通讯通路门店!$S:$S,$G269)</f>
        <v>0</v>
      </c>
      <c r="AU269" s="99">
        <f>SUMIFS(通讯通路门店!$W:$W,通讯通路门店!$S:$S,$G269)</f>
        <v>0</v>
      </c>
      <c r="AV269" s="99">
        <f>SUMIFS(通讯通路门店!$Z:$Z,通讯通路门店!$S:$S,$G269)</f>
        <v>0</v>
      </c>
      <c r="AW269" s="99">
        <f>SUMIFS(通讯通路门店!$AB:$AB,通讯通路门店!$S:$S,$G269)</f>
        <v>0</v>
      </c>
      <c r="AX269" s="99">
        <f>SUMIFS(通讯通路门店!$X:$X,通讯通路门店!$S:$S,$G269)</f>
        <v>0</v>
      </c>
      <c r="AY269" s="99">
        <f>SUMIFS(通讯通路门店!$Y:$Y,通讯通路门店!$S:$S,$G269)</f>
        <v>0</v>
      </c>
      <c r="AZ269" s="99">
        <f>SUMIFS(通讯通路门店!$AA:$AA,通讯通路门店!$S:$S,$G269)</f>
        <v>0</v>
      </c>
      <c r="BA269" s="99">
        <f t="shared" si="23"/>
        <v>0</v>
      </c>
      <c r="BB269" s="99">
        <f t="shared" si="24"/>
        <v>0</v>
      </c>
      <c r="BC269" s="99">
        <f>SUMIFS(通讯通路门店!$W:$W,通讯通路门店!$S:$S,$G269,通讯通路门店!$J:$J,"荣耀体验店")+SUMIFS(通讯通路门店!$W:$W,通讯通路门店!$S:$S,$G269,通讯通路门店!$J:$J,"荣耀授权专卖店")</f>
        <v>0</v>
      </c>
      <c r="BD269" s="99">
        <f>SUMIFS(通讯通路门店!$Z:$Z,通讯通路门店!$S:$S,$G269,通讯通路门店!$J:$J,"VIVO体验店")</f>
        <v>0</v>
      </c>
      <c r="BE269" s="99">
        <f>SUMIFS(通讯通路门店!$AB:$AB,通讯通路门店!$S:$S,$G269,通讯通路门店!$J:$J,"OPPO体验店")</f>
        <v>0</v>
      </c>
      <c r="BF269" s="99">
        <f>SUMIFS(通讯通路门店!$X:$X,通讯通路门店!$S:$S,$G269,通讯通路门店!$J:$J,"华为授权体验店")+SUMIFS(通讯通路门店!$AA:$AA,通讯通路门店!$S:$S,$G269,通讯通路门店!$J:$J,"华为堡垒店")</f>
        <v>0</v>
      </c>
      <c r="BG269" s="99">
        <f>SUMIFS(通讯通路门店!$Y:$Y,通讯通路门店!$S:$S,$G269,通讯通路门店!$J:$J,"小米体验店")</f>
        <v>0</v>
      </c>
      <c r="BH269" s="99">
        <f>SUMIFS(通讯通路门店!$AA:$AA,通讯通路门店!$S:$S,$G269,通讯通路门店!$J:$J,"苹果体验店")</f>
        <v>0</v>
      </c>
      <c r="BI269" s="99">
        <f>SUMIFS(通讯通路门店!$K:$K,通讯通路门店!$S:$S,$G269,通讯通路门店!$J:$J,"其他品牌专卖店")</f>
        <v>0</v>
      </c>
      <c r="BJ269" s="99">
        <f>SUMIFS(通讯通路门店!$AC:$AC,通讯通路门店!$S:$S,$G269)</f>
        <v>0</v>
      </c>
      <c r="BK269" s="99">
        <f>SUMIFS(通讯通路门店!$AD:$AD,通讯通路门店!$S:$S,$G269)</f>
        <v>0</v>
      </c>
      <c r="BL269" s="99">
        <f>SUMIFS(通讯通路门店!$AE:$AE,通讯通路门店!$S:$S,$G269)</f>
        <v>0</v>
      </c>
      <c r="BM269" s="99">
        <f>SUMIFS(通讯通路门店!$AF:$AF,通讯通路门店!$S:$S,$G269)</f>
        <v>0</v>
      </c>
      <c r="BN269" s="99">
        <f>SUMIFS(通讯通路门店!$AG:$AG,通讯通路门店!$S:$S,$G269)</f>
        <v>0</v>
      </c>
      <c r="BO269" s="99">
        <f>SUMIFS(通讯通路门店!$AH:$AH,通讯通路门店!$S:$S,$G269)</f>
        <v>0</v>
      </c>
      <c r="BP269" s="99">
        <f>SUMIFS(通讯通路门店!$AI:$AI,通讯通路门店!$S:$S,$G269)</f>
        <v>0</v>
      </c>
      <c r="BQ269" s="83"/>
    </row>
    <row r="270" spans="1:69">
      <c r="A270" s="99" t="str">
        <f>IFERROR(_xlfn.XLOOKUP($G270,通讯通路门店!$S$4:$S$993933,通讯通路门店!$A$4:$A$993933,0,0),"")</f>
        <v/>
      </c>
      <c r="B270" s="99" t="str">
        <f>IFERROR(_xlfn.XLOOKUP($G270,通讯通路门店!$S$4:$S$993933,通讯通路门店!$B$4:$B$993933,0,0),"")</f>
        <v/>
      </c>
      <c r="C270" s="99" t="str">
        <f>IFERROR(_xlfn.XLOOKUP($G270,通讯通路门店!$S$4:$S$993933,通讯通路门店!$C$4:$C$993933,0,0),"")</f>
        <v/>
      </c>
      <c r="D270" s="99" t="str">
        <f>IFERROR(_xlfn.XLOOKUP($G270,通讯通路门店!$S$4:$S$993933,通讯通路门店!$D$4:$D$993933,0,0),"")</f>
        <v/>
      </c>
      <c r="E270" s="83"/>
      <c r="F270" s="83"/>
      <c r="G270" s="101" t="e">
        <v>#N/A</v>
      </c>
      <c r="H270" s="102" t="str">
        <f>IFERROR(_xlfn.XLOOKUP($G270,通讯通路门店!$S$4:$S$993933,通讯通路门店!$R$4:$R$993933,0,0),"")</f>
        <v/>
      </c>
      <c r="I270" s="83"/>
      <c r="J270" s="83"/>
      <c r="K270" s="83"/>
      <c r="L270" s="83"/>
      <c r="M270" s="83"/>
      <c r="N270" s="83"/>
      <c r="O270" s="83"/>
      <c r="P270" s="83"/>
      <c r="Q270" s="83"/>
      <c r="R270" s="83"/>
      <c r="S270" s="83"/>
      <c r="T270" s="83"/>
      <c r="U270" s="99">
        <f>COUNTIF(通讯通路门店!$S:$S,$G270)</f>
        <v>0</v>
      </c>
      <c r="V270" s="99">
        <f>COUNTIFS(通讯通路门店!$S:$S,$G270,通讯通路门店!$J:$J,"综合卖场")</f>
        <v>0</v>
      </c>
      <c r="W270" s="99">
        <f>SUMIFS(通讯通路门店!$AJ:$AJ,通讯通路门店!$S:$S,通讯客户沙盘!$G270)</f>
        <v>0</v>
      </c>
      <c r="X270" s="99">
        <f t="shared" si="20"/>
        <v>0</v>
      </c>
      <c r="Y270" s="99">
        <f>COUNTIFS(通讯通路门店!$S:$S,$G270,通讯通路门店!$J:$J,"荣耀体验店")+COUNTIFS(通讯通路门店!$S:$S,$G270,通讯通路门店!$J:$J,"荣耀授权专卖店")</f>
        <v>0</v>
      </c>
      <c r="Z270" s="99">
        <f>COUNTIFS(通讯通路门店!$S:$S,$G270,通讯通路门店!$J:$J,"VIVO体验店")</f>
        <v>0</v>
      </c>
      <c r="AA270" s="99">
        <f>COUNTIFS(通讯通路门店!$S:$S,$G270,通讯通路门店!$J:$J,"OPPO体验店")</f>
        <v>0</v>
      </c>
      <c r="AB270" s="99">
        <f>COUNTIFS(通讯通路门店!$S:$S,$G270,通讯通路门店!$J:$J,"华为授权体验店")+COUNTIFS(通讯通路门店!$S:$S,$G270,通讯通路门店!$J:$J,"华为堡垒店")</f>
        <v>0</v>
      </c>
      <c r="AC270" s="99">
        <f>COUNTIFS(通讯通路门店!$S:$S,$G270,通讯通路门店!$J:$J,"小米体验店")</f>
        <v>0</v>
      </c>
      <c r="AD270" s="99">
        <f>COUNTIFS(通讯通路门店!$S:$S,$G270,通讯通路门店!$J:$J,"苹果体验店")</f>
        <v>0</v>
      </c>
      <c r="AE270" s="99">
        <f>COUNTIFS(通讯通路门店!$S:$S,$G270,通讯通路门店!$J:$J,"其他品牌专卖店")</f>
        <v>0</v>
      </c>
      <c r="AF270" s="99">
        <f>SUMIFS(通讯通路门店!$BI:$BI,通讯通路门店!$S:$S,$G270)</f>
        <v>0</v>
      </c>
      <c r="AG270" s="99">
        <f>SUMIFS(通讯通路门店!$BH:$BH,通讯通路门店!$S:$S,$G270)</f>
        <v>0</v>
      </c>
      <c r="AH270" s="99">
        <f t="shared" si="21"/>
        <v>0</v>
      </c>
      <c r="AI270" s="99">
        <f>SUMIFS(通讯通路门店!$BB:$BB,通讯通路门店!$S:$S,$G270)</f>
        <v>0</v>
      </c>
      <c r="AJ270" s="99">
        <f>SUMIFS(通讯通路门店!$BE:$BE,通讯通路门店!$S:$S,$G270)</f>
        <v>0</v>
      </c>
      <c r="AK270" s="99">
        <f>SUMIFS(通讯通路门店!$BG:$BG,通讯通路门店!$S:$S,$G270)</f>
        <v>0</v>
      </c>
      <c r="AL270" s="99">
        <f>SUMIFS(通讯通路门店!$BC:$BC,通讯通路门店!$S:$S,$G270)</f>
        <v>0</v>
      </c>
      <c r="AM270" s="99">
        <f>SUMIFS(通讯通路门店!$BD:$BD,通讯通路门店!$S:$S,$G270)</f>
        <v>0</v>
      </c>
      <c r="AN270" s="99">
        <f>SUMIFS(通讯通路门店!$BF:$BF,通讯通路门店!$S:$S,$G270)</f>
        <v>0</v>
      </c>
      <c r="AO270" s="99">
        <f t="shared" si="22"/>
        <v>0</v>
      </c>
      <c r="AP270" s="99">
        <f>SUMIFS(通讯通路门店!$K:$K,通讯通路门店!$S:$S,$G270)</f>
        <v>0</v>
      </c>
      <c r="AQ270" s="83"/>
      <c r="AR270" s="99">
        <f>SUMIFS(通讯通路门店!$T:$T,通讯通路门店!$S:$S,$G270)</f>
        <v>0</v>
      </c>
      <c r="AS270" s="99">
        <f>SUMIFS(通讯通路门店!$U:$U,通讯通路门店!$S:$S,$G270)</f>
        <v>0</v>
      </c>
      <c r="AT270" s="99">
        <f>SUMIFS(通讯通路门店!$V:$V,通讯通路门店!$S:$S,$G270)</f>
        <v>0</v>
      </c>
      <c r="AU270" s="99">
        <f>SUMIFS(通讯通路门店!$W:$W,通讯通路门店!$S:$S,$G270)</f>
        <v>0</v>
      </c>
      <c r="AV270" s="99">
        <f>SUMIFS(通讯通路门店!$Z:$Z,通讯通路门店!$S:$S,$G270)</f>
        <v>0</v>
      </c>
      <c r="AW270" s="99">
        <f>SUMIFS(通讯通路门店!$AB:$AB,通讯通路门店!$S:$S,$G270)</f>
        <v>0</v>
      </c>
      <c r="AX270" s="99">
        <f>SUMIFS(通讯通路门店!$X:$X,通讯通路门店!$S:$S,$G270)</f>
        <v>0</v>
      </c>
      <c r="AY270" s="99">
        <f>SUMIFS(通讯通路门店!$Y:$Y,通讯通路门店!$S:$S,$G270)</f>
        <v>0</v>
      </c>
      <c r="AZ270" s="99">
        <f>SUMIFS(通讯通路门店!$AA:$AA,通讯通路门店!$S:$S,$G270)</f>
        <v>0</v>
      </c>
      <c r="BA270" s="99">
        <f t="shared" si="23"/>
        <v>0</v>
      </c>
      <c r="BB270" s="99">
        <f t="shared" si="24"/>
        <v>0</v>
      </c>
      <c r="BC270" s="99">
        <f>SUMIFS(通讯通路门店!$W:$W,通讯通路门店!$S:$S,$G270,通讯通路门店!$J:$J,"荣耀体验店")+SUMIFS(通讯通路门店!$W:$W,通讯通路门店!$S:$S,$G270,通讯通路门店!$J:$J,"荣耀授权专卖店")</f>
        <v>0</v>
      </c>
      <c r="BD270" s="99">
        <f>SUMIFS(通讯通路门店!$Z:$Z,通讯通路门店!$S:$S,$G270,通讯通路门店!$J:$J,"VIVO体验店")</f>
        <v>0</v>
      </c>
      <c r="BE270" s="99">
        <f>SUMIFS(通讯通路门店!$AB:$AB,通讯通路门店!$S:$S,$G270,通讯通路门店!$J:$J,"OPPO体验店")</f>
        <v>0</v>
      </c>
      <c r="BF270" s="99">
        <f>SUMIFS(通讯通路门店!$X:$X,通讯通路门店!$S:$S,$G270,通讯通路门店!$J:$J,"华为授权体验店")+SUMIFS(通讯通路门店!$AA:$AA,通讯通路门店!$S:$S,$G270,通讯通路门店!$J:$J,"华为堡垒店")</f>
        <v>0</v>
      </c>
      <c r="BG270" s="99">
        <f>SUMIFS(通讯通路门店!$Y:$Y,通讯通路门店!$S:$S,$G270,通讯通路门店!$J:$J,"小米体验店")</f>
        <v>0</v>
      </c>
      <c r="BH270" s="99">
        <f>SUMIFS(通讯通路门店!$AA:$AA,通讯通路门店!$S:$S,$G270,通讯通路门店!$J:$J,"苹果体验店")</f>
        <v>0</v>
      </c>
      <c r="BI270" s="99">
        <f>SUMIFS(通讯通路门店!$K:$K,通讯通路门店!$S:$S,$G270,通讯通路门店!$J:$J,"其他品牌专卖店")</f>
        <v>0</v>
      </c>
      <c r="BJ270" s="99">
        <f>SUMIFS(通讯通路门店!$AC:$AC,通讯通路门店!$S:$S,$G270)</f>
        <v>0</v>
      </c>
      <c r="BK270" s="99">
        <f>SUMIFS(通讯通路门店!$AD:$AD,通讯通路门店!$S:$S,$G270)</f>
        <v>0</v>
      </c>
      <c r="BL270" s="99">
        <f>SUMIFS(通讯通路门店!$AE:$AE,通讯通路门店!$S:$S,$G270)</f>
        <v>0</v>
      </c>
      <c r="BM270" s="99">
        <f>SUMIFS(通讯通路门店!$AF:$AF,通讯通路门店!$S:$S,$G270)</f>
        <v>0</v>
      </c>
      <c r="BN270" s="99">
        <f>SUMIFS(通讯通路门店!$AG:$AG,通讯通路门店!$S:$S,$G270)</f>
        <v>0</v>
      </c>
      <c r="BO270" s="99">
        <f>SUMIFS(通讯通路门店!$AH:$AH,通讯通路门店!$S:$S,$G270)</f>
        <v>0</v>
      </c>
      <c r="BP270" s="99">
        <f>SUMIFS(通讯通路门店!$AI:$AI,通讯通路门店!$S:$S,$G270)</f>
        <v>0</v>
      </c>
      <c r="BQ270" s="83"/>
    </row>
    <row r="271" spans="1:69">
      <c r="A271" s="99" t="str">
        <f>IFERROR(_xlfn.XLOOKUP($G271,通讯通路门店!$S$4:$S$993933,通讯通路门店!$A$4:$A$993933,0,0),"")</f>
        <v/>
      </c>
      <c r="B271" s="99" t="str">
        <f>IFERROR(_xlfn.XLOOKUP($G271,通讯通路门店!$S$4:$S$993933,通讯通路门店!$B$4:$B$993933,0,0),"")</f>
        <v/>
      </c>
      <c r="C271" s="99" t="str">
        <f>IFERROR(_xlfn.XLOOKUP($G271,通讯通路门店!$S$4:$S$993933,通讯通路门店!$C$4:$C$993933,0,0),"")</f>
        <v/>
      </c>
      <c r="D271" s="99" t="str">
        <f>IFERROR(_xlfn.XLOOKUP($G271,通讯通路门店!$S$4:$S$993933,通讯通路门店!$D$4:$D$993933,0,0),"")</f>
        <v/>
      </c>
      <c r="E271" s="83"/>
      <c r="F271" s="83"/>
      <c r="G271" s="101" t="e">
        <v>#N/A</v>
      </c>
      <c r="H271" s="102" t="str">
        <f>IFERROR(_xlfn.XLOOKUP($G271,通讯通路门店!$S$4:$S$993933,通讯通路门店!$R$4:$R$993933,0,0),"")</f>
        <v/>
      </c>
      <c r="I271" s="83"/>
      <c r="J271" s="83"/>
      <c r="K271" s="83"/>
      <c r="L271" s="83"/>
      <c r="M271" s="83"/>
      <c r="N271" s="83"/>
      <c r="O271" s="83"/>
      <c r="P271" s="83"/>
      <c r="Q271" s="83"/>
      <c r="R271" s="83"/>
      <c r="S271" s="83"/>
      <c r="T271" s="83"/>
      <c r="U271" s="99">
        <f>COUNTIF(通讯通路门店!$S:$S,$G271)</f>
        <v>0</v>
      </c>
      <c r="V271" s="99">
        <f>COUNTIFS(通讯通路门店!$S:$S,$G271,通讯通路门店!$J:$J,"综合卖场")</f>
        <v>0</v>
      </c>
      <c r="W271" s="99">
        <f>SUMIFS(通讯通路门店!$AJ:$AJ,通讯通路门店!$S:$S,通讯客户沙盘!$G271)</f>
        <v>0</v>
      </c>
      <c r="X271" s="99">
        <f t="shared" si="20"/>
        <v>0</v>
      </c>
      <c r="Y271" s="99">
        <f>COUNTIFS(通讯通路门店!$S:$S,$G271,通讯通路门店!$J:$J,"荣耀体验店")+COUNTIFS(通讯通路门店!$S:$S,$G271,通讯通路门店!$J:$J,"荣耀授权专卖店")</f>
        <v>0</v>
      </c>
      <c r="Z271" s="99">
        <f>COUNTIFS(通讯通路门店!$S:$S,$G271,通讯通路门店!$J:$J,"VIVO体验店")</f>
        <v>0</v>
      </c>
      <c r="AA271" s="99">
        <f>COUNTIFS(通讯通路门店!$S:$S,$G271,通讯通路门店!$J:$J,"OPPO体验店")</f>
        <v>0</v>
      </c>
      <c r="AB271" s="99">
        <f>COUNTIFS(通讯通路门店!$S:$S,$G271,通讯通路门店!$J:$J,"华为授权体验店")+COUNTIFS(通讯通路门店!$S:$S,$G271,通讯通路门店!$J:$J,"华为堡垒店")</f>
        <v>0</v>
      </c>
      <c r="AC271" s="99">
        <f>COUNTIFS(通讯通路门店!$S:$S,$G271,通讯通路门店!$J:$J,"小米体验店")</f>
        <v>0</v>
      </c>
      <c r="AD271" s="99">
        <f>COUNTIFS(通讯通路门店!$S:$S,$G271,通讯通路门店!$J:$J,"苹果体验店")</f>
        <v>0</v>
      </c>
      <c r="AE271" s="99">
        <f>COUNTIFS(通讯通路门店!$S:$S,$G271,通讯通路门店!$J:$J,"其他品牌专卖店")</f>
        <v>0</v>
      </c>
      <c r="AF271" s="99">
        <f>SUMIFS(通讯通路门店!$BI:$BI,通讯通路门店!$S:$S,$G271)</f>
        <v>0</v>
      </c>
      <c r="AG271" s="99">
        <f>SUMIFS(通讯通路门店!$BH:$BH,通讯通路门店!$S:$S,$G271)</f>
        <v>0</v>
      </c>
      <c r="AH271" s="99">
        <f t="shared" si="21"/>
        <v>0</v>
      </c>
      <c r="AI271" s="99">
        <f>SUMIFS(通讯通路门店!$BB:$BB,通讯通路门店!$S:$S,$G271)</f>
        <v>0</v>
      </c>
      <c r="AJ271" s="99">
        <f>SUMIFS(通讯通路门店!$BE:$BE,通讯通路门店!$S:$S,$G271)</f>
        <v>0</v>
      </c>
      <c r="AK271" s="99">
        <f>SUMIFS(通讯通路门店!$BG:$BG,通讯通路门店!$S:$S,$G271)</f>
        <v>0</v>
      </c>
      <c r="AL271" s="99">
        <f>SUMIFS(通讯通路门店!$BC:$BC,通讯通路门店!$S:$S,$G271)</f>
        <v>0</v>
      </c>
      <c r="AM271" s="99">
        <f>SUMIFS(通讯通路门店!$BD:$BD,通讯通路门店!$S:$S,$G271)</f>
        <v>0</v>
      </c>
      <c r="AN271" s="99">
        <f>SUMIFS(通讯通路门店!$BF:$BF,通讯通路门店!$S:$S,$G271)</f>
        <v>0</v>
      </c>
      <c r="AO271" s="99">
        <f t="shared" si="22"/>
        <v>0</v>
      </c>
      <c r="AP271" s="99">
        <f>SUMIFS(通讯通路门店!$K:$K,通讯通路门店!$S:$S,$G271)</f>
        <v>0</v>
      </c>
      <c r="AQ271" s="83"/>
      <c r="AR271" s="99">
        <f>SUMIFS(通讯通路门店!$T:$T,通讯通路门店!$S:$S,$G271)</f>
        <v>0</v>
      </c>
      <c r="AS271" s="99">
        <f>SUMIFS(通讯通路门店!$U:$U,通讯通路门店!$S:$S,$G271)</f>
        <v>0</v>
      </c>
      <c r="AT271" s="99">
        <f>SUMIFS(通讯通路门店!$V:$V,通讯通路门店!$S:$S,$G271)</f>
        <v>0</v>
      </c>
      <c r="AU271" s="99">
        <f>SUMIFS(通讯通路门店!$W:$W,通讯通路门店!$S:$S,$G271)</f>
        <v>0</v>
      </c>
      <c r="AV271" s="99">
        <f>SUMIFS(通讯通路门店!$Z:$Z,通讯通路门店!$S:$S,$G271)</f>
        <v>0</v>
      </c>
      <c r="AW271" s="99">
        <f>SUMIFS(通讯通路门店!$AB:$AB,通讯通路门店!$S:$S,$G271)</f>
        <v>0</v>
      </c>
      <c r="AX271" s="99">
        <f>SUMIFS(通讯通路门店!$X:$X,通讯通路门店!$S:$S,$G271)</f>
        <v>0</v>
      </c>
      <c r="AY271" s="99">
        <f>SUMIFS(通讯通路门店!$Y:$Y,通讯通路门店!$S:$S,$G271)</f>
        <v>0</v>
      </c>
      <c r="AZ271" s="99">
        <f>SUMIFS(通讯通路门店!$AA:$AA,通讯通路门店!$S:$S,$G271)</f>
        <v>0</v>
      </c>
      <c r="BA271" s="99">
        <f t="shared" si="23"/>
        <v>0</v>
      </c>
      <c r="BB271" s="99">
        <f t="shared" si="24"/>
        <v>0</v>
      </c>
      <c r="BC271" s="99">
        <f>SUMIFS(通讯通路门店!$W:$W,通讯通路门店!$S:$S,$G271,通讯通路门店!$J:$J,"荣耀体验店")+SUMIFS(通讯通路门店!$W:$W,通讯通路门店!$S:$S,$G271,通讯通路门店!$J:$J,"荣耀授权专卖店")</f>
        <v>0</v>
      </c>
      <c r="BD271" s="99">
        <f>SUMIFS(通讯通路门店!$Z:$Z,通讯通路门店!$S:$S,$G271,通讯通路门店!$J:$J,"VIVO体验店")</f>
        <v>0</v>
      </c>
      <c r="BE271" s="99">
        <f>SUMIFS(通讯通路门店!$AB:$AB,通讯通路门店!$S:$S,$G271,通讯通路门店!$J:$J,"OPPO体验店")</f>
        <v>0</v>
      </c>
      <c r="BF271" s="99">
        <f>SUMIFS(通讯通路门店!$X:$X,通讯通路门店!$S:$S,$G271,通讯通路门店!$J:$J,"华为授权体验店")+SUMIFS(通讯通路门店!$AA:$AA,通讯通路门店!$S:$S,$G271,通讯通路门店!$J:$J,"华为堡垒店")</f>
        <v>0</v>
      </c>
      <c r="BG271" s="99">
        <f>SUMIFS(通讯通路门店!$Y:$Y,通讯通路门店!$S:$S,$G271,通讯通路门店!$J:$J,"小米体验店")</f>
        <v>0</v>
      </c>
      <c r="BH271" s="99">
        <f>SUMIFS(通讯通路门店!$AA:$AA,通讯通路门店!$S:$S,$G271,通讯通路门店!$J:$J,"苹果体验店")</f>
        <v>0</v>
      </c>
      <c r="BI271" s="99">
        <f>SUMIFS(通讯通路门店!$K:$K,通讯通路门店!$S:$S,$G271,通讯通路门店!$J:$J,"其他品牌专卖店")</f>
        <v>0</v>
      </c>
      <c r="BJ271" s="99">
        <f>SUMIFS(通讯通路门店!$AC:$AC,通讯通路门店!$S:$S,$G271)</f>
        <v>0</v>
      </c>
      <c r="BK271" s="99">
        <f>SUMIFS(通讯通路门店!$AD:$AD,通讯通路门店!$S:$S,$G271)</f>
        <v>0</v>
      </c>
      <c r="BL271" s="99">
        <f>SUMIFS(通讯通路门店!$AE:$AE,通讯通路门店!$S:$S,$G271)</f>
        <v>0</v>
      </c>
      <c r="BM271" s="99">
        <f>SUMIFS(通讯通路门店!$AF:$AF,通讯通路门店!$S:$S,$G271)</f>
        <v>0</v>
      </c>
      <c r="BN271" s="99">
        <f>SUMIFS(通讯通路门店!$AG:$AG,通讯通路门店!$S:$S,$G271)</f>
        <v>0</v>
      </c>
      <c r="BO271" s="99">
        <f>SUMIFS(通讯通路门店!$AH:$AH,通讯通路门店!$S:$S,$G271)</f>
        <v>0</v>
      </c>
      <c r="BP271" s="99">
        <f>SUMIFS(通讯通路门店!$AI:$AI,通讯通路门店!$S:$S,$G271)</f>
        <v>0</v>
      </c>
      <c r="BQ271" s="83"/>
    </row>
    <row r="272" spans="1:69">
      <c r="A272" s="99" t="str">
        <f>IFERROR(_xlfn.XLOOKUP($G272,通讯通路门店!$S$4:$S$993933,通讯通路门店!$A$4:$A$993933,0,0),"")</f>
        <v/>
      </c>
      <c r="B272" s="99" t="str">
        <f>IFERROR(_xlfn.XLOOKUP($G272,通讯通路门店!$S$4:$S$993933,通讯通路门店!$B$4:$B$993933,0,0),"")</f>
        <v/>
      </c>
      <c r="C272" s="99" t="str">
        <f>IFERROR(_xlfn.XLOOKUP($G272,通讯通路门店!$S$4:$S$993933,通讯通路门店!$C$4:$C$993933,0,0),"")</f>
        <v/>
      </c>
      <c r="D272" s="99" t="str">
        <f>IFERROR(_xlfn.XLOOKUP($G272,通讯通路门店!$S$4:$S$993933,通讯通路门店!$D$4:$D$993933,0,0),"")</f>
        <v/>
      </c>
      <c r="E272" s="83"/>
      <c r="F272" s="83"/>
      <c r="G272" s="101" t="e">
        <v>#N/A</v>
      </c>
      <c r="H272" s="102" t="str">
        <f>IFERROR(_xlfn.XLOOKUP($G272,通讯通路门店!$S$4:$S$993933,通讯通路门店!$R$4:$R$993933,0,0),"")</f>
        <v/>
      </c>
      <c r="I272" s="83"/>
      <c r="J272" s="83"/>
      <c r="K272" s="83"/>
      <c r="L272" s="83"/>
      <c r="M272" s="83"/>
      <c r="N272" s="83"/>
      <c r="O272" s="83"/>
      <c r="P272" s="83"/>
      <c r="Q272" s="83"/>
      <c r="R272" s="83"/>
      <c r="S272" s="83"/>
      <c r="T272" s="83"/>
      <c r="U272" s="99">
        <f>COUNTIF(通讯通路门店!$S:$S,$G272)</f>
        <v>0</v>
      </c>
      <c r="V272" s="99">
        <f>COUNTIFS(通讯通路门店!$S:$S,$G272,通讯通路门店!$J:$J,"综合卖场")</f>
        <v>0</v>
      </c>
      <c r="W272" s="99">
        <f>SUMIFS(通讯通路门店!$AJ:$AJ,通讯通路门店!$S:$S,通讯客户沙盘!$G272)</f>
        <v>0</v>
      </c>
      <c r="X272" s="99">
        <f t="shared" si="20"/>
        <v>0</v>
      </c>
      <c r="Y272" s="99">
        <f>COUNTIFS(通讯通路门店!$S:$S,$G272,通讯通路门店!$J:$J,"荣耀体验店")+COUNTIFS(通讯通路门店!$S:$S,$G272,通讯通路门店!$J:$J,"荣耀授权专卖店")</f>
        <v>0</v>
      </c>
      <c r="Z272" s="99">
        <f>COUNTIFS(通讯通路门店!$S:$S,$G272,通讯通路门店!$J:$J,"VIVO体验店")</f>
        <v>0</v>
      </c>
      <c r="AA272" s="99">
        <f>COUNTIFS(通讯通路门店!$S:$S,$G272,通讯通路门店!$J:$J,"OPPO体验店")</f>
        <v>0</v>
      </c>
      <c r="AB272" s="99">
        <f>COUNTIFS(通讯通路门店!$S:$S,$G272,通讯通路门店!$J:$J,"华为授权体验店")+COUNTIFS(通讯通路门店!$S:$S,$G272,通讯通路门店!$J:$J,"华为堡垒店")</f>
        <v>0</v>
      </c>
      <c r="AC272" s="99">
        <f>COUNTIFS(通讯通路门店!$S:$S,$G272,通讯通路门店!$J:$J,"小米体验店")</f>
        <v>0</v>
      </c>
      <c r="AD272" s="99">
        <f>COUNTIFS(通讯通路门店!$S:$S,$G272,通讯通路门店!$J:$J,"苹果体验店")</f>
        <v>0</v>
      </c>
      <c r="AE272" s="99">
        <f>COUNTIFS(通讯通路门店!$S:$S,$G272,通讯通路门店!$J:$J,"其他品牌专卖店")</f>
        <v>0</v>
      </c>
      <c r="AF272" s="99">
        <f>SUMIFS(通讯通路门店!$BI:$BI,通讯通路门店!$S:$S,$G272)</f>
        <v>0</v>
      </c>
      <c r="AG272" s="99">
        <f>SUMIFS(通讯通路门店!$BH:$BH,通讯通路门店!$S:$S,$G272)</f>
        <v>0</v>
      </c>
      <c r="AH272" s="99">
        <f t="shared" si="21"/>
        <v>0</v>
      </c>
      <c r="AI272" s="99">
        <f>SUMIFS(通讯通路门店!$BB:$BB,通讯通路门店!$S:$S,$G272)</f>
        <v>0</v>
      </c>
      <c r="AJ272" s="99">
        <f>SUMIFS(通讯通路门店!$BE:$BE,通讯通路门店!$S:$S,$G272)</f>
        <v>0</v>
      </c>
      <c r="AK272" s="99">
        <f>SUMIFS(通讯通路门店!$BG:$BG,通讯通路门店!$S:$S,$G272)</f>
        <v>0</v>
      </c>
      <c r="AL272" s="99">
        <f>SUMIFS(通讯通路门店!$BC:$BC,通讯通路门店!$S:$S,$G272)</f>
        <v>0</v>
      </c>
      <c r="AM272" s="99">
        <f>SUMIFS(通讯通路门店!$BD:$BD,通讯通路门店!$S:$S,$G272)</f>
        <v>0</v>
      </c>
      <c r="AN272" s="99">
        <f>SUMIFS(通讯通路门店!$BF:$BF,通讯通路门店!$S:$S,$G272)</f>
        <v>0</v>
      </c>
      <c r="AO272" s="99">
        <f t="shared" si="22"/>
        <v>0</v>
      </c>
      <c r="AP272" s="99">
        <f>SUMIFS(通讯通路门店!$K:$K,通讯通路门店!$S:$S,$G272)</f>
        <v>0</v>
      </c>
      <c r="AQ272" s="83"/>
      <c r="AR272" s="99">
        <f>SUMIFS(通讯通路门店!$T:$T,通讯通路门店!$S:$S,$G272)</f>
        <v>0</v>
      </c>
      <c r="AS272" s="99">
        <f>SUMIFS(通讯通路门店!$U:$U,通讯通路门店!$S:$S,$G272)</f>
        <v>0</v>
      </c>
      <c r="AT272" s="99">
        <f>SUMIFS(通讯通路门店!$V:$V,通讯通路门店!$S:$S,$G272)</f>
        <v>0</v>
      </c>
      <c r="AU272" s="99">
        <f>SUMIFS(通讯通路门店!$W:$W,通讯通路门店!$S:$S,$G272)</f>
        <v>0</v>
      </c>
      <c r="AV272" s="99">
        <f>SUMIFS(通讯通路门店!$Z:$Z,通讯通路门店!$S:$S,$G272)</f>
        <v>0</v>
      </c>
      <c r="AW272" s="99">
        <f>SUMIFS(通讯通路门店!$AB:$AB,通讯通路门店!$S:$S,$G272)</f>
        <v>0</v>
      </c>
      <c r="AX272" s="99">
        <f>SUMIFS(通讯通路门店!$X:$X,通讯通路门店!$S:$S,$G272)</f>
        <v>0</v>
      </c>
      <c r="AY272" s="99">
        <f>SUMIFS(通讯通路门店!$Y:$Y,通讯通路门店!$S:$S,$G272)</f>
        <v>0</v>
      </c>
      <c r="AZ272" s="99">
        <f>SUMIFS(通讯通路门店!$AA:$AA,通讯通路门店!$S:$S,$G272)</f>
        <v>0</v>
      </c>
      <c r="BA272" s="99">
        <f t="shared" si="23"/>
        <v>0</v>
      </c>
      <c r="BB272" s="99">
        <f t="shared" si="24"/>
        <v>0</v>
      </c>
      <c r="BC272" s="99">
        <f>SUMIFS(通讯通路门店!$W:$W,通讯通路门店!$S:$S,$G272,通讯通路门店!$J:$J,"荣耀体验店")+SUMIFS(通讯通路门店!$W:$W,通讯通路门店!$S:$S,$G272,通讯通路门店!$J:$J,"荣耀授权专卖店")</f>
        <v>0</v>
      </c>
      <c r="BD272" s="99">
        <f>SUMIFS(通讯通路门店!$Z:$Z,通讯通路门店!$S:$S,$G272,通讯通路门店!$J:$J,"VIVO体验店")</f>
        <v>0</v>
      </c>
      <c r="BE272" s="99">
        <f>SUMIFS(通讯通路门店!$AB:$AB,通讯通路门店!$S:$S,$G272,通讯通路门店!$J:$J,"OPPO体验店")</f>
        <v>0</v>
      </c>
      <c r="BF272" s="99">
        <f>SUMIFS(通讯通路门店!$X:$X,通讯通路门店!$S:$S,$G272,通讯通路门店!$J:$J,"华为授权体验店")+SUMIFS(通讯通路门店!$AA:$AA,通讯通路门店!$S:$S,$G272,通讯通路门店!$J:$J,"华为堡垒店")</f>
        <v>0</v>
      </c>
      <c r="BG272" s="99">
        <f>SUMIFS(通讯通路门店!$Y:$Y,通讯通路门店!$S:$S,$G272,通讯通路门店!$J:$J,"小米体验店")</f>
        <v>0</v>
      </c>
      <c r="BH272" s="99">
        <f>SUMIFS(通讯通路门店!$AA:$AA,通讯通路门店!$S:$S,$G272,通讯通路门店!$J:$J,"苹果体验店")</f>
        <v>0</v>
      </c>
      <c r="BI272" s="99">
        <f>SUMIFS(通讯通路门店!$K:$K,通讯通路门店!$S:$S,$G272,通讯通路门店!$J:$J,"其他品牌专卖店")</f>
        <v>0</v>
      </c>
      <c r="BJ272" s="99">
        <f>SUMIFS(通讯通路门店!$AC:$AC,通讯通路门店!$S:$S,$G272)</f>
        <v>0</v>
      </c>
      <c r="BK272" s="99">
        <f>SUMIFS(通讯通路门店!$AD:$AD,通讯通路门店!$S:$S,$G272)</f>
        <v>0</v>
      </c>
      <c r="BL272" s="99">
        <f>SUMIFS(通讯通路门店!$AE:$AE,通讯通路门店!$S:$S,$G272)</f>
        <v>0</v>
      </c>
      <c r="BM272" s="99">
        <f>SUMIFS(通讯通路门店!$AF:$AF,通讯通路门店!$S:$S,$G272)</f>
        <v>0</v>
      </c>
      <c r="BN272" s="99">
        <f>SUMIFS(通讯通路门店!$AG:$AG,通讯通路门店!$S:$S,$G272)</f>
        <v>0</v>
      </c>
      <c r="BO272" s="99">
        <f>SUMIFS(通讯通路门店!$AH:$AH,通讯通路门店!$S:$S,$G272)</f>
        <v>0</v>
      </c>
      <c r="BP272" s="99">
        <f>SUMIFS(通讯通路门店!$AI:$AI,通讯通路门店!$S:$S,$G272)</f>
        <v>0</v>
      </c>
      <c r="BQ272" s="83"/>
    </row>
    <row r="273" spans="1:69">
      <c r="A273" s="99" t="str">
        <f>IFERROR(_xlfn.XLOOKUP($G273,通讯通路门店!$S$4:$S$993933,通讯通路门店!$A$4:$A$993933,0,0),"")</f>
        <v/>
      </c>
      <c r="B273" s="99" t="str">
        <f>IFERROR(_xlfn.XLOOKUP($G273,通讯通路门店!$S$4:$S$993933,通讯通路门店!$B$4:$B$993933,0,0),"")</f>
        <v/>
      </c>
      <c r="C273" s="99" t="str">
        <f>IFERROR(_xlfn.XLOOKUP($G273,通讯通路门店!$S$4:$S$993933,通讯通路门店!$C$4:$C$993933,0,0),"")</f>
        <v/>
      </c>
      <c r="D273" s="99" t="str">
        <f>IFERROR(_xlfn.XLOOKUP($G273,通讯通路门店!$S$4:$S$993933,通讯通路门店!$D$4:$D$993933,0,0),"")</f>
        <v/>
      </c>
      <c r="E273" s="83"/>
      <c r="F273" s="83"/>
      <c r="G273" s="101" t="e">
        <v>#N/A</v>
      </c>
      <c r="H273" s="102" t="str">
        <f>IFERROR(_xlfn.XLOOKUP($G273,通讯通路门店!$S$4:$S$993933,通讯通路门店!$R$4:$R$993933,0,0),"")</f>
        <v/>
      </c>
      <c r="I273" s="83"/>
      <c r="J273" s="83"/>
      <c r="K273" s="83"/>
      <c r="L273" s="83"/>
      <c r="M273" s="83"/>
      <c r="N273" s="83"/>
      <c r="O273" s="83"/>
      <c r="P273" s="83"/>
      <c r="Q273" s="83"/>
      <c r="R273" s="83"/>
      <c r="S273" s="83"/>
      <c r="T273" s="83"/>
      <c r="U273" s="99">
        <f>COUNTIF(通讯通路门店!$S:$S,$G273)</f>
        <v>0</v>
      </c>
      <c r="V273" s="99">
        <f>COUNTIFS(通讯通路门店!$S:$S,$G273,通讯通路门店!$J:$J,"综合卖场")</f>
        <v>0</v>
      </c>
      <c r="W273" s="99">
        <f>SUMIFS(通讯通路门店!$AJ:$AJ,通讯通路门店!$S:$S,通讯客户沙盘!$G273)</f>
        <v>0</v>
      </c>
      <c r="X273" s="99">
        <f t="shared" si="20"/>
        <v>0</v>
      </c>
      <c r="Y273" s="99">
        <f>COUNTIFS(通讯通路门店!$S:$S,$G273,通讯通路门店!$J:$J,"荣耀体验店")+COUNTIFS(通讯通路门店!$S:$S,$G273,通讯通路门店!$J:$J,"荣耀授权专卖店")</f>
        <v>0</v>
      </c>
      <c r="Z273" s="99">
        <f>COUNTIFS(通讯通路门店!$S:$S,$G273,通讯通路门店!$J:$J,"VIVO体验店")</f>
        <v>0</v>
      </c>
      <c r="AA273" s="99">
        <f>COUNTIFS(通讯通路门店!$S:$S,$G273,通讯通路门店!$J:$J,"OPPO体验店")</f>
        <v>0</v>
      </c>
      <c r="AB273" s="99">
        <f>COUNTIFS(通讯通路门店!$S:$S,$G273,通讯通路门店!$J:$J,"华为授权体验店")+COUNTIFS(通讯通路门店!$S:$S,$G273,通讯通路门店!$J:$J,"华为堡垒店")</f>
        <v>0</v>
      </c>
      <c r="AC273" s="99">
        <f>COUNTIFS(通讯通路门店!$S:$S,$G273,通讯通路门店!$J:$J,"小米体验店")</f>
        <v>0</v>
      </c>
      <c r="AD273" s="99">
        <f>COUNTIFS(通讯通路门店!$S:$S,$G273,通讯通路门店!$J:$J,"苹果体验店")</f>
        <v>0</v>
      </c>
      <c r="AE273" s="99">
        <f>COUNTIFS(通讯通路门店!$S:$S,$G273,通讯通路门店!$J:$J,"其他品牌专卖店")</f>
        <v>0</v>
      </c>
      <c r="AF273" s="99">
        <f>SUMIFS(通讯通路门店!$BI:$BI,通讯通路门店!$S:$S,$G273)</f>
        <v>0</v>
      </c>
      <c r="AG273" s="99">
        <f>SUMIFS(通讯通路门店!$BH:$BH,通讯通路门店!$S:$S,$G273)</f>
        <v>0</v>
      </c>
      <c r="AH273" s="99">
        <f t="shared" si="21"/>
        <v>0</v>
      </c>
      <c r="AI273" s="99">
        <f>SUMIFS(通讯通路门店!$BB:$BB,通讯通路门店!$S:$S,$G273)</f>
        <v>0</v>
      </c>
      <c r="AJ273" s="99">
        <f>SUMIFS(通讯通路门店!$BE:$BE,通讯通路门店!$S:$S,$G273)</f>
        <v>0</v>
      </c>
      <c r="AK273" s="99">
        <f>SUMIFS(通讯通路门店!$BG:$BG,通讯通路门店!$S:$S,$G273)</f>
        <v>0</v>
      </c>
      <c r="AL273" s="99">
        <f>SUMIFS(通讯通路门店!$BC:$BC,通讯通路门店!$S:$S,$G273)</f>
        <v>0</v>
      </c>
      <c r="AM273" s="99">
        <f>SUMIFS(通讯通路门店!$BD:$BD,通讯通路门店!$S:$S,$G273)</f>
        <v>0</v>
      </c>
      <c r="AN273" s="99">
        <f>SUMIFS(通讯通路门店!$BF:$BF,通讯通路门店!$S:$S,$G273)</f>
        <v>0</v>
      </c>
      <c r="AO273" s="99">
        <f t="shared" si="22"/>
        <v>0</v>
      </c>
      <c r="AP273" s="99">
        <f>SUMIFS(通讯通路门店!$K:$K,通讯通路门店!$S:$S,$G273)</f>
        <v>0</v>
      </c>
      <c r="AQ273" s="83"/>
      <c r="AR273" s="99">
        <f>SUMIFS(通讯通路门店!$T:$T,通讯通路门店!$S:$S,$G273)</f>
        <v>0</v>
      </c>
      <c r="AS273" s="99">
        <f>SUMIFS(通讯通路门店!$U:$U,通讯通路门店!$S:$S,$G273)</f>
        <v>0</v>
      </c>
      <c r="AT273" s="99">
        <f>SUMIFS(通讯通路门店!$V:$V,通讯通路门店!$S:$S,$G273)</f>
        <v>0</v>
      </c>
      <c r="AU273" s="99">
        <f>SUMIFS(通讯通路门店!$W:$W,通讯通路门店!$S:$S,$G273)</f>
        <v>0</v>
      </c>
      <c r="AV273" s="99">
        <f>SUMIFS(通讯通路门店!$Z:$Z,通讯通路门店!$S:$S,$G273)</f>
        <v>0</v>
      </c>
      <c r="AW273" s="99">
        <f>SUMIFS(通讯通路门店!$AB:$AB,通讯通路门店!$S:$S,$G273)</f>
        <v>0</v>
      </c>
      <c r="AX273" s="99">
        <f>SUMIFS(通讯通路门店!$X:$X,通讯通路门店!$S:$S,$G273)</f>
        <v>0</v>
      </c>
      <c r="AY273" s="99">
        <f>SUMIFS(通讯通路门店!$Y:$Y,通讯通路门店!$S:$S,$G273)</f>
        <v>0</v>
      </c>
      <c r="AZ273" s="99">
        <f>SUMIFS(通讯通路门店!$AA:$AA,通讯通路门店!$S:$S,$G273)</f>
        <v>0</v>
      </c>
      <c r="BA273" s="99">
        <f t="shared" si="23"/>
        <v>0</v>
      </c>
      <c r="BB273" s="99">
        <f t="shared" si="24"/>
        <v>0</v>
      </c>
      <c r="BC273" s="99">
        <f>SUMIFS(通讯通路门店!$W:$W,通讯通路门店!$S:$S,$G273,通讯通路门店!$J:$J,"荣耀体验店")+SUMIFS(通讯通路门店!$W:$W,通讯通路门店!$S:$S,$G273,通讯通路门店!$J:$J,"荣耀授权专卖店")</f>
        <v>0</v>
      </c>
      <c r="BD273" s="99">
        <f>SUMIFS(通讯通路门店!$Z:$Z,通讯通路门店!$S:$S,$G273,通讯通路门店!$J:$J,"VIVO体验店")</f>
        <v>0</v>
      </c>
      <c r="BE273" s="99">
        <f>SUMIFS(通讯通路门店!$AB:$AB,通讯通路门店!$S:$S,$G273,通讯通路门店!$J:$J,"OPPO体验店")</f>
        <v>0</v>
      </c>
      <c r="BF273" s="99">
        <f>SUMIFS(通讯通路门店!$X:$X,通讯通路门店!$S:$S,$G273,通讯通路门店!$J:$J,"华为授权体验店")+SUMIFS(通讯通路门店!$AA:$AA,通讯通路门店!$S:$S,$G273,通讯通路门店!$J:$J,"华为堡垒店")</f>
        <v>0</v>
      </c>
      <c r="BG273" s="99">
        <f>SUMIFS(通讯通路门店!$Y:$Y,通讯通路门店!$S:$S,$G273,通讯通路门店!$J:$J,"小米体验店")</f>
        <v>0</v>
      </c>
      <c r="BH273" s="99">
        <f>SUMIFS(通讯通路门店!$AA:$AA,通讯通路门店!$S:$S,$G273,通讯通路门店!$J:$J,"苹果体验店")</f>
        <v>0</v>
      </c>
      <c r="BI273" s="99">
        <f>SUMIFS(通讯通路门店!$K:$K,通讯通路门店!$S:$S,$G273,通讯通路门店!$J:$J,"其他品牌专卖店")</f>
        <v>0</v>
      </c>
      <c r="BJ273" s="99">
        <f>SUMIFS(通讯通路门店!$AC:$AC,通讯通路门店!$S:$S,$G273)</f>
        <v>0</v>
      </c>
      <c r="BK273" s="99">
        <f>SUMIFS(通讯通路门店!$AD:$AD,通讯通路门店!$S:$S,$G273)</f>
        <v>0</v>
      </c>
      <c r="BL273" s="99">
        <f>SUMIFS(通讯通路门店!$AE:$AE,通讯通路门店!$S:$S,$G273)</f>
        <v>0</v>
      </c>
      <c r="BM273" s="99">
        <f>SUMIFS(通讯通路门店!$AF:$AF,通讯通路门店!$S:$S,$G273)</f>
        <v>0</v>
      </c>
      <c r="BN273" s="99">
        <f>SUMIFS(通讯通路门店!$AG:$AG,通讯通路门店!$S:$S,$G273)</f>
        <v>0</v>
      </c>
      <c r="BO273" s="99">
        <f>SUMIFS(通讯通路门店!$AH:$AH,通讯通路门店!$S:$S,$G273)</f>
        <v>0</v>
      </c>
      <c r="BP273" s="99">
        <f>SUMIFS(通讯通路门店!$AI:$AI,通讯通路门店!$S:$S,$G273)</f>
        <v>0</v>
      </c>
      <c r="BQ273" s="83"/>
    </row>
    <row r="274" spans="1:69">
      <c r="A274" s="99" t="str">
        <f>IFERROR(_xlfn.XLOOKUP($G274,通讯通路门店!$S$4:$S$993933,通讯通路门店!$A$4:$A$993933,0,0),"")</f>
        <v/>
      </c>
      <c r="B274" s="99" t="str">
        <f>IFERROR(_xlfn.XLOOKUP($G274,通讯通路门店!$S$4:$S$993933,通讯通路门店!$B$4:$B$993933,0,0),"")</f>
        <v/>
      </c>
      <c r="C274" s="99" t="str">
        <f>IFERROR(_xlfn.XLOOKUP($G274,通讯通路门店!$S$4:$S$993933,通讯通路门店!$C$4:$C$993933,0,0),"")</f>
        <v/>
      </c>
      <c r="D274" s="99" t="str">
        <f>IFERROR(_xlfn.XLOOKUP($G274,通讯通路门店!$S$4:$S$993933,通讯通路门店!$D$4:$D$993933,0,0),"")</f>
        <v/>
      </c>
      <c r="E274" s="83"/>
      <c r="F274" s="83"/>
      <c r="G274" s="101" t="e">
        <v>#N/A</v>
      </c>
      <c r="H274" s="102" t="str">
        <f>IFERROR(_xlfn.XLOOKUP($G274,通讯通路门店!$S$4:$S$993933,通讯通路门店!$R$4:$R$993933,0,0),"")</f>
        <v/>
      </c>
      <c r="I274" s="83"/>
      <c r="J274" s="83"/>
      <c r="K274" s="83"/>
      <c r="L274" s="83"/>
      <c r="M274" s="83"/>
      <c r="N274" s="83"/>
      <c r="O274" s="83"/>
      <c r="P274" s="83"/>
      <c r="Q274" s="83"/>
      <c r="R274" s="83"/>
      <c r="S274" s="83"/>
      <c r="T274" s="83"/>
      <c r="U274" s="99">
        <f>COUNTIF(通讯通路门店!$S:$S,$G274)</f>
        <v>0</v>
      </c>
      <c r="V274" s="99">
        <f>COUNTIFS(通讯通路门店!$S:$S,$G274,通讯通路门店!$J:$J,"综合卖场")</f>
        <v>0</v>
      </c>
      <c r="W274" s="99">
        <f>SUMIFS(通讯通路门店!$AJ:$AJ,通讯通路门店!$S:$S,通讯客户沙盘!$G274)</f>
        <v>0</v>
      </c>
      <c r="X274" s="99">
        <f t="shared" si="20"/>
        <v>0</v>
      </c>
      <c r="Y274" s="99">
        <f>COUNTIFS(通讯通路门店!$S:$S,$G274,通讯通路门店!$J:$J,"荣耀体验店")+COUNTIFS(通讯通路门店!$S:$S,$G274,通讯通路门店!$J:$J,"荣耀授权专卖店")</f>
        <v>0</v>
      </c>
      <c r="Z274" s="99">
        <f>COUNTIFS(通讯通路门店!$S:$S,$G274,通讯通路门店!$J:$J,"VIVO体验店")</f>
        <v>0</v>
      </c>
      <c r="AA274" s="99">
        <f>COUNTIFS(通讯通路门店!$S:$S,$G274,通讯通路门店!$J:$J,"OPPO体验店")</f>
        <v>0</v>
      </c>
      <c r="AB274" s="99">
        <f>COUNTIFS(通讯通路门店!$S:$S,$G274,通讯通路门店!$J:$J,"华为授权体验店")+COUNTIFS(通讯通路门店!$S:$S,$G274,通讯通路门店!$J:$J,"华为堡垒店")</f>
        <v>0</v>
      </c>
      <c r="AC274" s="99">
        <f>COUNTIFS(通讯通路门店!$S:$S,$G274,通讯通路门店!$J:$J,"小米体验店")</f>
        <v>0</v>
      </c>
      <c r="AD274" s="99">
        <f>COUNTIFS(通讯通路门店!$S:$S,$G274,通讯通路门店!$J:$J,"苹果体验店")</f>
        <v>0</v>
      </c>
      <c r="AE274" s="99">
        <f>COUNTIFS(通讯通路门店!$S:$S,$G274,通讯通路门店!$J:$J,"其他品牌专卖店")</f>
        <v>0</v>
      </c>
      <c r="AF274" s="99">
        <f>SUMIFS(通讯通路门店!$BI:$BI,通讯通路门店!$S:$S,$G274)</f>
        <v>0</v>
      </c>
      <c r="AG274" s="99">
        <f>SUMIFS(通讯通路门店!$BH:$BH,通讯通路门店!$S:$S,$G274)</f>
        <v>0</v>
      </c>
      <c r="AH274" s="99">
        <f t="shared" si="21"/>
        <v>0</v>
      </c>
      <c r="AI274" s="99">
        <f>SUMIFS(通讯通路门店!$BB:$BB,通讯通路门店!$S:$S,$G274)</f>
        <v>0</v>
      </c>
      <c r="AJ274" s="99">
        <f>SUMIFS(通讯通路门店!$BE:$BE,通讯通路门店!$S:$S,$G274)</f>
        <v>0</v>
      </c>
      <c r="AK274" s="99">
        <f>SUMIFS(通讯通路门店!$BG:$BG,通讯通路门店!$S:$S,$G274)</f>
        <v>0</v>
      </c>
      <c r="AL274" s="99">
        <f>SUMIFS(通讯通路门店!$BC:$BC,通讯通路门店!$S:$S,$G274)</f>
        <v>0</v>
      </c>
      <c r="AM274" s="99">
        <f>SUMIFS(通讯通路门店!$BD:$BD,通讯通路门店!$S:$S,$G274)</f>
        <v>0</v>
      </c>
      <c r="AN274" s="99">
        <f>SUMIFS(通讯通路门店!$BF:$BF,通讯通路门店!$S:$S,$G274)</f>
        <v>0</v>
      </c>
      <c r="AO274" s="99">
        <f t="shared" si="22"/>
        <v>0</v>
      </c>
      <c r="AP274" s="99">
        <f>SUMIFS(通讯通路门店!$K:$K,通讯通路门店!$S:$S,$G274)</f>
        <v>0</v>
      </c>
      <c r="AQ274" s="83"/>
      <c r="AR274" s="99">
        <f>SUMIFS(通讯通路门店!$T:$T,通讯通路门店!$S:$S,$G274)</f>
        <v>0</v>
      </c>
      <c r="AS274" s="99">
        <f>SUMIFS(通讯通路门店!$U:$U,通讯通路门店!$S:$S,$G274)</f>
        <v>0</v>
      </c>
      <c r="AT274" s="99">
        <f>SUMIFS(通讯通路门店!$V:$V,通讯通路门店!$S:$S,$G274)</f>
        <v>0</v>
      </c>
      <c r="AU274" s="99">
        <f>SUMIFS(通讯通路门店!$W:$W,通讯通路门店!$S:$S,$G274)</f>
        <v>0</v>
      </c>
      <c r="AV274" s="99">
        <f>SUMIFS(通讯通路门店!$Z:$Z,通讯通路门店!$S:$S,$G274)</f>
        <v>0</v>
      </c>
      <c r="AW274" s="99">
        <f>SUMIFS(通讯通路门店!$AB:$AB,通讯通路门店!$S:$S,$G274)</f>
        <v>0</v>
      </c>
      <c r="AX274" s="99">
        <f>SUMIFS(通讯通路门店!$X:$X,通讯通路门店!$S:$S,$G274)</f>
        <v>0</v>
      </c>
      <c r="AY274" s="99">
        <f>SUMIFS(通讯通路门店!$Y:$Y,通讯通路门店!$S:$S,$G274)</f>
        <v>0</v>
      </c>
      <c r="AZ274" s="99">
        <f>SUMIFS(通讯通路门店!$AA:$AA,通讯通路门店!$S:$S,$G274)</f>
        <v>0</v>
      </c>
      <c r="BA274" s="99">
        <f t="shared" si="23"/>
        <v>0</v>
      </c>
      <c r="BB274" s="99">
        <f t="shared" si="24"/>
        <v>0</v>
      </c>
      <c r="BC274" s="99">
        <f>SUMIFS(通讯通路门店!$W:$W,通讯通路门店!$S:$S,$G274,通讯通路门店!$J:$J,"荣耀体验店")+SUMIFS(通讯通路门店!$W:$W,通讯通路门店!$S:$S,$G274,通讯通路门店!$J:$J,"荣耀授权专卖店")</f>
        <v>0</v>
      </c>
      <c r="BD274" s="99">
        <f>SUMIFS(通讯通路门店!$Z:$Z,通讯通路门店!$S:$S,$G274,通讯通路门店!$J:$J,"VIVO体验店")</f>
        <v>0</v>
      </c>
      <c r="BE274" s="99">
        <f>SUMIFS(通讯通路门店!$AB:$AB,通讯通路门店!$S:$S,$G274,通讯通路门店!$J:$J,"OPPO体验店")</f>
        <v>0</v>
      </c>
      <c r="BF274" s="99">
        <f>SUMIFS(通讯通路门店!$X:$X,通讯通路门店!$S:$S,$G274,通讯通路门店!$J:$J,"华为授权体验店")+SUMIFS(通讯通路门店!$AA:$AA,通讯通路门店!$S:$S,$G274,通讯通路门店!$J:$J,"华为堡垒店")</f>
        <v>0</v>
      </c>
      <c r="BG274" s="99">
        <f>SUMIFS(通讯通路门店!$Y:$Y,通讯通路门店!$S:$S,$G274,通讯通路门店!$J:$J,"小米体验店")</f>
        <v>0</v>
      </c>
      <c r="BH274" s="99">
        <f>SUMIFS(通讯通路门店!$AA:$AA,通讯通路门店!$S:$S,$G274,通讯通路门店!$J:$J,"苹果体验店")</f>
        <v>0</v>
      </c>
      <c r="BI274" s="99">
        <f>SUMIFS(通讯通路门店!$K:$K,通讯通路门店!$S:$S,$G274,通讯通路门店!$J:$J,"其他品牌专卖店")</f>
        <v>0</v>
      </c>
      <c r="BJ274" s="99">
        <f>SUMIFS(通讯通路门店!$AC:$AC,通讯通路门店!$S:$S,$G274)</f>
        <v>0</v>
      </c>
      <c r="BK274" s="99">
        <f>SUMIFS(通讯通路门店!$AD:$AD,通讯通路门店!$S:$S,$G274)</f>
        <v>0</v>
      </c>
      <c r="BL274" s="99">
        <f>SUMIFS(通讯通路门店!$AE:$AE,通讯通路门店!$S:$S,$G274)</f>
        <v>0</v>
      </c>
      <c r="BM274" s="99">
        <f>SUMIFS(通讯通路门店!$AF:$AF,通讯通路门店!$S:$S,$G274)</f>
        <v>0</v>
      </c>
      <c r="BN274" s="99">
        <f>SUMIFS(通讯通路门店!$AG:$AG,通讯通路门店!$S:$S,$G274)</f>
        <v>0</v>
      </c>
      <c r="BO274" s="99">
        <f>SUMIFS(通讯通路门店!$AH:$AH,通讯通路门店!$S:$S,$G274)</f>
        <v>0</v>
      </c>
      <c r="BP274" s="99">
        <f>SUMIFS(通讯通路门店!$AI:$AI,通讯通路门店!$S:$S,$G274)</f>
        <v>0</v>
      </c>
      <c r="BQ274" s="83"/>
    </row>
    <row r="275" spans="1:69">
      <c r="A275" s="99" t="str">
        <f>IFERROR(_xlfn.XLOOKUP($G275,通讯通路门店!$S$4:$S$993933,通讯通路门店!$A$4:$A$993933,0,0),"")</f>
        <v/>
      </c>
      <c r="B275" s="99" t="str">
        <f>IFERROR(_xlfn.XLOOKUP($G275,通讯通路门店!$S$4:$S$993933,通讯通路门店!$B$4:$B$993933,0,0),"")</f>
        <v/>
      </c>
      <c r="C275" s="99" t="str">
        <f>IFERROR(_xlfn.XLOOKUP($G275,通讯通路门店!$S$4:$S$993933,通讯通路门店!$C$4:$C$993933,0,0),"")</f>
        <v/>
      </c>
      <c r="D275" s="99" t="str">
        <f>IFERROR(_xlfn.XLOOKUP($G275,通讯通路门店!$S$4:$S$993933,通讯通路门店!$D$4:$D$993933,0,0),"")</f>
        <v/>
      </c>
      <c r="E275" s="83"/>
      <c r="F275" s="83"/>
      <c r="G275" s="101" t="e">
        <v>#N/A</v>
      </c>
      <c r="H275" s="102" t="str">
        <f>IFERROR(_xlfn.XLOOKUP($G275,通讯通路门店!$S$4:$S$993933,通讯通路门店!$R$4:$R$993933,0,0),"")</f>
        <v/>
      </c>
      <c r="I275" s="83"/>
      <c r="J275" s="83"/>
      <c r="K275" s="83"/>
      <c r="L275" s="83"/>
      <c r="M275" s="83"/>
      <c r="N275" s="83"/>
      <c r="O275" s="83"/>
      <c r="P275" s="83"/>
      <c r="Q275" s="83"/>
      <c r="R275" s="83"/>
      <c r="S275" s="83"/>
      <c r="T275" s="83"/>
      <c r="U275" s="99">
        <f>COUNTIF(通讯通路门店!$S:$S,$G275)</f>
        <v>0</v>
      </c>
      <c r="V275" s="99">
        <f>COUNTIFS(通讯通路门店!$S:$S,$G275,通讯通路门店!$J:$J,"综合卖场")</f>
        <v>0</v>
      </c>
      <c r="W275" s="99">
        <f>SUMIFS(通讯通路门店!$AJ:$AJ,通讯通路门店!$S:$S,通讯客户沙盘!$G275)</f>
        <v>0</v>
      </c>
      <c r="X275" s="99">
        <f t="shared" si="20"/>
        <v>0</v>
      </c>
      <c r="Y275" s="99">
        <f>COUNTIFS(通讯通路门店!$S:$S,$G275,通讯通路门店!$J:$J,"荣耀体验店")+COUNTIFS(通讯通路门店!$S:$S,$G275,通讯通路门店!$J:$J,"荣耀授权专卖店")</f>
        <v>0</v>
      </c>
      <c r="Z275" s="99">
        <f>COUNTIFS(通讯通路门店!$S:$S,$G275,通讯通路门店!$J:$J,"VIVO体验店")</f>
        <v>0</v>
      </c>
      <c r="AA275" s="99">
        <f>COUNTIFS(通讯通路门店!$S:$S,$G275,通讯通路门店!$J:$J,"OPPO体验店")</f>
        <v>0</v>
      </c>
      <c r="AB275" s="99">
        <f>COUNTIFS(通讯通路门店!$S:$S,$G275,通讯通路门店!$J:$J,"华为授权体验店")+COUNTIFS(通讯通路门店!$S:$S,$G275,通讯通路门店!$J:$J,"华为堡垒店")</f>
        <v>0</v>
      </c>
      <c r="AC275" s="99">
        <f>COUNTIFS(通讯通路门店!$S:$S,$G275,通讯通路门店!$J:$J,"小米体验店")</f>
        <v>0</v>
      </c>
      <c r="AD275" s="99">
        <f>COUNTIFS(通讯通路门店!$S:$S,$G275,通讯通路门店!$J:$J,"苹果体验店")</f>
        <v>0</v>
      </c>
      <c r="AE275" s="99">
        <f>COUNTIFS(通讯通路门店!$S:$S,$G275,通讯通路门店!$J:$J,"其他品牌专卖店")</f>
        <v>0</v>
      </c>
      <c r="AF275" s="99">
        <f>SUMIFS(通讯通路门店!$BI:$BI,通讯通路门店!$S:$S,$G275)</f>
        <v>0</v>
      </c>
      <c r="AG275" s="99">
        <f>SUMIFS(通讯通路门店!$BH:$BH,通讯通路门店!$S:$S,$G275)</f>
        <v>0</v>
      </c>
      <c r="AH275" s="99">
        <f t="shared" si="21"/>
        <v>0</v>
      </c>
      <c r="AI275" s="99">
        <f>SUMIFS(通讯通路门店!$BB:$BB,通讯通路门店!$S:$S,$G275)</f>
        <v>0</v>
      </c>
      <c r="AJ275" s="99">
        <f>SUMIFS(通讯通路门店!$BE:$BE,通讯通路门店!$S:$S,$G275)</f>
        <v>0</v>
      </c>
      <c r="AK275" s="99">
        <f>SUMIFS(通讯通路门店!$BG:$BG,通讯通路门店!$S:$S,$G275)</f>
        <v>0</v>
      </c>
      <c r="AL275" s="99">
        <f>SUMIFS(通讯通路门店!$BC:$BC,通讯通路门店!$S:$S,$G275)</f>
        <v>0</v>
      </c>
      <c r="AM275" s="99">
        <f>SUMIFS(通讯通路门店!$BD:$BD,通讯通路门店!$S:$S,$G275)</f>
        <v>0</v>
      </c>
      <c r="AN275" s="99">
        <f>SUMIFS(通讯通路门店!$BF:$BF,通讯通路门店!$S:$S,$G275)</f>
        <v>0</v>
      </c>
      <c r="AO275" s="99">
        <f t="shared" si="22"/>
        <v>0</v>
      </c>
      <c r="AP275" s="99">
        <f>SUMIFS(通讯通路门店!$K:$K,通讯通路门店!$S:$S,$G275)</f>
        <v>0</v>
      </c>
      <c r="AQ275" s="83"/>
      <c r="AR275" s="99">
        <f>SUMIFS(通讯通路门店!$T:$T,通讯通路门店!$S:$S,$G275)</f>
        <v>0</v>
      </c>
      <c r="AS275" s="99">
        <f>SUMIFS(通讯通路门店!$U:$U,通讯通路门店!$S:$S,$G275)</f>
        <v>0</v>
      </c>
      <c r="AT275" s="99">
        <f>SUMIFS(通讯通路门店!$V:$V,通讯通路门店!$S:$S,$G275)</f>
        <v>0</v>
      </c>
      <c r="AU275" s="99">
        <f>SUMIFS(通讯通路门店!$W:$W,通讯通路门店!$S:$S,$G275)</f>
        <v>0</v>
      </c>
      <c r="AV275" s="99">
        <f>SUMIFS(通讯通路门店!$Z:$Z,通讯通路门店!$S:$S,$G275)</f>
        <v>0</v>
      </c>
      <c r="AW275" s="99">
        <f>SUMIFS(通讯通路门店!$AB:$AB,通讯通路门店!$S:$S,$G275)</f>
        <v>0</v>
      </c>
      <c r="AX275" s="99">
        <f>SUMIFS(通讯通路门店!$X:$X,通讯通路门店!$S:$S,$G275)</f>
        <v>0</v>
      </c>
      <c r="AY275" s="99">
        <f>SUMIFS(通讯通路门店!$Y:$Y,通讯通路门店!$S:$S,$G275)</f>
        <v>0</v>
      </c>
      <c r="AZ275" s="99">
        <f>SUMIFS(通讯通路门店!$AA:$AA,通讯通路门店!$S:$S,$G275)</f>
        <v>0</v>
      </c>
      <c r="BA275" s="99">
        <f t="shared" si="23"/>
        <v>0</v>
      </c>
      <c r="BB275" s="99">
        <f t="shared" si="24"/>
        <v>0</v>
      </c>
      <c r="BC275" s="99">
        <f>SUMIFS(通讯通路门店!$W:$W,通讯通路门店!$S:$S,$G275,通讯通路门店!$J:$J,"荣耀体验店")+SUMIFS(通讯通路门店!$W:$W,通讯通路门店!$S:$S,$G275,通讯通路门店!$J:$J,"荣耀授权专卖店")</f>
        <v>0</v>
      </c>
      <c r="BD275" s="99">
        <f>SUMIFS(通讯通路门店!$Z:$Z,通讯通路门店!$S:$S,$G275,通讯通路门店!$J:$J,"VIVO体验店")</f>
        <v>0</v>
      </c>
      <c r="BE275" s="99">
        <f>SUMIFS(通讯通路门店!$AB:$AB,通讯通路门店!$S:$S,$G275,通讯通路门店!$J:$J,"OPPO体验店")</f>
        <v>0</v>
      </c>
      <c r="BF275" s="99">
        <f>SUMIFS(通讯通路门店!$X:$X,通讯通路门店!$S:$S,$G275,通讯通路门店!$J:$J,"华为授权体验店")+SUMIFS(通讯通路门店!$AA:$AA,通讯通路门店!$S:$S,$G275,通讯通路门店!$J:$J,"华为堡垒店")</f>
        <v>0</v>
      </c>
      <c r="BG275" s="99">
        <f>SUMIFS(通讯通路门店!$Y:$Y,通讯通路门店!$S:$S,$G275,通讯通路门店!$J:$J,"小米体验店")</f>
        <v>0</v>
      </c>
      <c r="BH275" s="99">
        <f>SUMIFS(通讯通路门店!$AA:$AA,通讯通路门店!$S:$S,$G275,通讯通路门店!$J:$J,"苹果体验店")</f>
        <v>0</v>
      </c>
      <c r="BI275" s="99">
        <f>SUMIFS(通讯通路门店!$K:$K,通讯通路门店!$S:$S,$G275,通讯通路门店!$J:$J,"其他品牌专卖店")</f>
        <v>0</v>
      </c>
      <c r="BJ275" s="99">
        <f>SUMIFS(通讯通路门店!$AC:$AC,通讯通路门店!$S:$S,$G275)</f>
        <v>0</v>
      </c>
      <c r="BK275" s="99">
        <f>SUMIFS(通讯通路门店!$AD:$AD,通讯通路门店!$S:$S,$G275)</f>
        <v>0</v>
      </c>
      <c r="BL275" s="99">
        <f>SUMIFS(通讯通路门店!$AE:$AE,通讯通路门店!$S:$S,$G275)</f>
        <v>0</v>
      </c>
      <c r="BM275" s="99">
        <f>SUMIFS(通讯通路门店!$AF:$AF,通讯通路门店!$S:$S,$G275)</f>
        <v>0</v>
      </c>
      <c r="BN275" s="99">
        <f>SUMIFS(通讯通路门店!$AG:$AG,通讯通路门店!$S:$S,$G275)</f>
        <v>0</v>
      </c>
      <c r="BO275" s="99">
        <f>SUMIFS(通讯通路门店!$AH:$AH,通讯通路门店!$S:$S,$G275)</f>
        <v>0</v>
      </c>
      <c r="BP275" s="99">
        <f>SUMIFS(通讯通路门店!$AI:$AI,通讯通路门店!$S:$S,$G275)</f>
        <v>0</v>
      </c>
      <c r="BQ275" s="83"/>
    </row>
    <row r="276" spans="1:69">
      <c r="A276" s="99" t="str">
        <f>IFERROR(_xlfn.XLOOKUP($G276,通讯通路门店!$S$4:$S$993933,通讯通路门店!$A$4:$A$993933,0,0),"")</f>
        <v/>
      </c>
      <c r="B276" s="99" t="str">
        <f>IFERROR(_xlfn.XLOOKUP($G276,通讯通路门店!$S$4:$S$993933,通讯通路门店!$B$4:$B$993933,0,0),"")</f>
        <v/>
      </c>
      <c r="C276" s="99" t="str">
        <f>IFERROR(_xlfn.XLOOKUP($G276,通讯通路门店!$S$4:$S$993933,通讯通路门店!$C$4:$C$993933,0,0),"")</f>
        <v/>
      </c>
      <c r="D276" s="99" t="str">
        <f>IFERROR(_xlfn.XLOOKUP($G276,通讯通路门店!$S$4:$S$993933,通讯通路门店!$D$4:$D$993933,0,0),"")</f>
        <v/>
      </c>
      <c r="E276" s="83"/>
      <c r="F276" s="83"/>
      <c r="G276" s="101" t="e">
        <v>#N/A</v>
      </c>
      <c r="H276" s="102" t="str">
        <f>IFERROR(_xlfn.XLOOKUP($G276,通讯通路门店!$S$4:$S$993933,通讯通路门店!$R$4:$R$993933,0,0),"")</f>
        <v/>
      </c>
      <c r="I276" s="83"/>
      <c r="J276" s="83"/>
      <c r="K276" s="83"/>
      <c r="L276" s="83"/>
      <c r="M276" s="83"/>
      <c r="N276" s="83"/>
      <c r="O276" s="83"/>
      <c r="P276" s="83"/>
      <c r="Q276" s="83"/>
      <c r="R276" s="83"/>
      <c r="S276" s="83"/>
      <c r="T276" s="83"/>
      <c r="U276" s="99">
        <f>COUNTIF(通讯通路门店!$S:$S,$G276)</f>
        <v>0</v>
      </c>
      <c r="V276" s="99">
        <f>COUNTIFS(通讯通路门店!$S:$S,$G276,通讯通路门店!$J:$J,"综合卖场")</f>
        <v>0</v>
      </c>
      <c r="W276" s="99">
        <f>SUMIFS(通讯通路门店!$AJ:$AJ,通讯通路门店!$S:$S,通讯客户沙盘!$G276)</f>
        <v>0</v>
      </c>
      <c r="X276" s="99">
        <f t="shared" si="20"/>
        <v>0</v>
      </c>
      <c r="Y276" s="99">
        <f>COUNTIFS(通讯通路门店!$S:$S,$G276,通讯通路门店!$J:$J,"荣耀体验店")+COUNTIFS(通讯通路门店!$S:$S,$G276,通讯通路门店!$J:$J,"荣耀授权专卖店")</f>
        <v>0</v>
      </c>
      <c r="Z276" s="99">
        <f>COUNTIFS(通讯通路门店!$S:$S,$G276,通讯通路门店!$J:$J,"VIVO体验店")</f>
        <v>0</v>
      </c>
      <c r="AA276" s="99">
        <f>COUNTIFS(通讯通路门店!$S:$S,$G276,通讯通路门店!$J:$J,"OPPO体验店")</f>
        <v>0</v>
      </c>
      <c r="AB276" s="99">
        <f>COUNTIFS(通讯通路门店!$S:$S,$G276,通讯通路门店!$J:$J,"华为授权体验店")+COUNTIFS(通讯通路门店!$S:$S,$G276,通讯通路门店!$J:$J,"华为堡垒店")</f>
        <v>0</v>
      </c>
      <c r="AC276" s="99">
        <f>COUNTIFS(通讯通路门店!$S:$S,$G276,通讯通路门店!$J:$J,"小米体验店")</f>
        <v>0</v>
      </c>
      <c r="AD276" s="99">
        <f>COUNTIFS(通讯通路门店!$S:$S,$G276,通讯通路门店!$J:$J,"苹果体验店")</f>
        <v>0</v>
      </c>
      <c r="AE276" s="99">
        <f>COUNTIFS(通讯通路门店!$S:$S,$G276,通讯通路门店!$J:$J,"其他品牌专卖店")</f>
        <v>0</v>
      </c>
      <c r="AF276" s="99">
        <f>SUMIFS(通讯通路门店!$BI:$BI,通讯通路门店!$S:$S,$G276)</f>
        <v>0</v>
      </c>
      <c r="AG276" s="99">
        <f>SUMIFS(通讯通路门店!$BH:$BH,通讯通路门店!$S:$S,$G276)</f>
        <v>0</v>
      </c>
      <c r="AH276" s="99">
        <f t="shared" si="21"/>
        <v>0</v>
      </c>
      <c r="AI276" s="99">
        <f>SUMIFS(通讯通路门店!$BB:$BB,通讯通路门店!$S:$S,$G276)</f>
        <v>0</v>
      </c>
      <c r="AJ276" s="99">
        <f>SUMIFS(通讯通路门店!$BE:$BE,通讯通路门店!$S:$S,$G276)</f>
        <v>0</v>
      </c>
      <c r="AK276" s="99">
        <f>SUMIFS(通讯通路门店!$BG:$BG,通讯通路门店!$S:$S,$G276)</f>
        <v>0</v>
      </c>
      <c r="AL276" s="99">
        <f>SUMIFS(通讯通路门店!$BC:$BC,通讯通路门店!$S:$S,$G276)</f>
        <v>0</v>
      </c>
      <c r="AM276" s="99">
        <f>SUMIFS(通讯通路门店!$BD:$BD,通讯通路门店!$S:$S,$G276)</f>
        <v>0</v>
      </c>
      <c r="AN276" s="99">
        <f>SUMIFS(通讯通路门店!$BF:$BF,通讯通路门店!$S:$S,$G276)</f>
        <v>0</v>
      </c>
      <c r="AO276" s="99">
        <f t="shared" si="22"/>
        <v>0</v>
      </c>
      <c r="AP276" s="99">
        <f>SUMIFS(通讯通路门店!$K:$K,通讯通路门店!$S:$S,$G276)</f>
        <v>0</v>
      </c>
      <c r="AQ276" s="83"/>
      <c r="AR276" s="99">
        <f>SUMIFS(通讯通路门店!$T:$T,通讯通路门店!$S:$S,$G276)</f>
        <v>0</v>
      </c>
      <c r="AS276" s="99">
        <f>SUMIFS(通讯通路门店!$U:$U,通讯通路门店!$S:$S,$G276)</f>
        <v>0</v>
      </c>
      <c r="AT276" s="99">
        <f>SUMIFS(通讯通路门店!$V:$V,通讯通路门店!$S:$S,$G276)</f>
        <v>0</v>
      </c>
      <c r="AU276" s="99">
        <f>SUMIFS(通讯通路门店!$W:$W,通讯通路门店!$S:$S,$G276)</f>
        <v>0</v>
      </c>
      <c r="AV276" s="99">
        <f>SUMIFS(通讯通路门店!$Z:$Z,通讯通路门店!$S:$S,$G276)</f>
        <v>0</v>
      </c>
      <c r="AW276" s="99">
        <f>SUMIFS(通讯通路门店!$AB:$AB,通讯通路门店!$S:$S,$G276)</f>
        <v>0</v>
      </c>
      <c r="AX276" s="99">
        <f>SUMIFS(通讯通路门店!$X:$X,通讯通路门店!$S:$S,$G276)</f>
        <v>0</v>
      </c>
      <c r="AY276" s="99">
        <f>SUMIFS(通讯通路门店!$Y:$Y,通讯通路门店!$S:$S,$G276)</f>
        <v>0</v>
      </c>
      <c r="AZ276" s="99">
        <f>SUMIFS(通讯通路门店!$AA:$AA,通讯通路门店!$S:$S,$G276)</f>
        <v>0</v>
      </c>
      <c r="BA276" s="99">
        <f t="shared" si="23"/>
        <v>0</v>
      </c>
      <c r="BB276" s="99">
        <f t="shared" si="24"/>
        <v>0</v>
      </c>
      <c r="BC276" s="99">
        <f>SUMIFS(通讯通路门店!$W:$W,通讯通路门店!$S:$S,$G276,通讯通路门店!$J:$J,"荣耀体验店")+SUMIFS(通讯通路门店!$W:$W,通讯通路门店!$S:$S,$G276,通讯通路门店!$J:$J,"荣耀授权专卖店")</f>
        <v>0</v>
      </c>
      <c r="BD276" s="99">
        <f>SUMIFS(通讯通路门店!$Z:$Z,通讯通路门店!$S:$S,$G276,通讯通路门店!$J:$J,"VIVO体验店")</f>
        <v>0</v>
      </c>
      <c r="BE276" s="99">
        <f>SUMIFS(通讯通路门店!$AB:$AB,通讯通路门店!$S:$S,$G276,通讯通路门店!$J:$J,"OPPO体验店")</f>
        <v>0</v>
      </c>
      <c r="BF276" s="99">
        <f>SUMIFS(通讯通路门店!$X:$X,通讯通路门店!$S:$S,$G276,通讯通路门店!$J:$J,"华为授权体验店")+SUMIFS(通讯通路门店!$AA:$AA,通讯通路门店!$S:$S,$G276,通讯通路门店!$J:$J,"华为堡垒店")</f>
        <v>0</v>
      </c>
      <c r="BG276" s="99">
        <f>SUMIFS(通讯通路门店!$Y:$Y,通讯通路门店!$S:$S,$G276,通讯通路门店!$J:$J,"小米体验店")</f>
        <v>0</v>
      </c>
      <c r="BH276" s="99">
        <f>SUMIFS(通讯通路门店!$AA:$AA,通讯通路门店!$S:$S,$G276,通讯通路门店!$J:$J,"苹果体验店")</f>
        <v>0</v>
      </c>
      <c r="BI276" s="99">
        <f>SUMIFS(通讯通路门店!$K:$K,通讯通路门店!$S:$S,$G276,通讯通路门店!$J:$J,"其他品牌专卖店")</f>
        <v>0</v>
      </c>
      <c r="BJ276" s="99">
        <f>SUMIFS(通讯通路门店!$AC:$AC,通讯通路门店!$S:$S,$G276)</f>
        <v>0</v>
      </c>
      <c r="BK276" s="99">
        <f>SUMIFS(通讯通路门店!$AD:$AD,通讯通路门店!$S:$S,$G276)</f>
        <v>0</v>
      </c>
      <c r="BL276" s="99">
        <f>SUMIFS(通讯通路门店!$AE:$AE,通讯通路门店!$S:$S,$G276)</f>
        <v>0</v>
      </c>
      <c r="BM276" s="99">
        <f>SUMIFS(通讯通路门店!$AF:$AF,通讯通路门店!$S:$S,$G276)</f>
        <v>0</v>
      </c>
      <c r="BN276" s="99">
        <f>SUMIFS(通讯通路门店!$AG:$AG,通讯通路门店!$S:$S,$G276)</f>
        <v>0</v>
      </c>
      <c r="BO276" s="99">
        <f>SUMIFS(通讯通路门店!$AH:$AH,通讯通路门店!$S:$S,$G276)</f>
        <v>0</v>
      </c>
      <c r="BP276" s="99">
        <f>SUMIFS(通讯通路门店!$AI:$AI,通讯通路门店!$S:$S,$G276)</f>
        <v>0</v>
      </c>
      <c r="BQ276" s="83"/>
    </row>
    <row r="277" spans="1:69">
      <c r="A277" s="99" t="str">
        <f>IFERROR(_xlfn.XLOOKUP($G277,通讯通路门店!$S$4:$S$993933,通讯通路门店!$A$4:$A$993933,0,0),"")</f>
        <v/>
      </c>
      <c r="B277" s="99" t="str">
        <f>IFERROR(_xlfn.XLOOKUP($G277,通讯通路门店!$S$4:$S$993933,通讯通路门店!$B$4:$B$993933,0,0),"")</f>
        <v/>
      </c>
      <c r="C277" s="99" t="str">
        <f>IFERROR(_xlfn.XLOOKUP($G277,通讯通路门店!$S$4:$S$993933,通讯通路门店!$C$4:$C$993933,0,0),"")</f>
        <v/>
      </c>
      <c r="D277" s="99" t="str">
        <f>IFERROR(_xlfn.XLOOKUP($G277,通讯通路门店!$S$4:$S$993933,通讯通路门店!$D$4:$D$993933,0,0),"")</f>
        <v/>
      </c>
      <c r="E277" s="83"/>
      <c r="F277" s="83"/>
      <c r="G277" s="101" t="e">
        <v>#N/A</v>
      </c>
      <c r="H277" s="102" t="str">
        <f>IFERROR(_xlfn.XLOOKUP($G277,通讯通路门店!$S$4:$S$993933,通讯通路门店!$R$4:$R$993933,0,0),"")</f>
        <v/>
      </c>
      <c r="I277" s="83"/>
      <c r="J277" s="83"/>
      <c r="K277" s="83"/>
      <c r="L277" s="83"/>
      <c r="M277" s="83"/>
      <c r="N277" s="83"/>
      <c r="O277" s="83"/>
      <c r="P277" s="83"/>
      <c r="Q277" s="83"/>
      <c r="R277" s="83"/>
      <c r="S277" s="83"/>
      <c r="T277" s="83"/>
      <c r="U277" s="99">
        <f>COUNTIF(通讯通路门店!$S:$S,$G277)</f>
        <v>0</v>
      </c>
      <c r="V277" s="99">
        <f>COUNTIFS(通讯通路门店!$S:$S,$G277,通讯通路门店!$J:$J,"综合卖场")</f>
        <v>0</v>
      </c>
      <c r="W277" s="99">
        <f>SUMIFS(通讯通路门店!$AJ:$AJ,通讯通路门店!$S:$S,通讯客户沙盘!$G277)</f>
        <v>0</v>
      </c>
      <c r="X277" s="99">
        <f t="shared" si="20"/>
        <v>0</v>
      </c>
      <c r="Y277" s="99">
        <f>COUNTIFS(通讯通路门店!$S:$S,$G277,通讯通路门店!$J:$J,"荣耀体验店")+COUNTIFS(通讯通路门店!$S:$S,$G277,通讯通路门店!$J:$J,"荣耀授权专卖店")</f>
        <v>0</v>
      </c>
      <c r="Z277" s="99">
        <f>COUNTIFS(通讯通路门店!$S:$S,$G277,通讯通路门店!$J:$J,"VIVO体验店")</f>
        <v>0</v>
      </c>
      <c r="AA277" s="99">
        <f>COUNTIFS(通讯通路门店!$S:$S,$G277,通讯通路门店!$J:$J,"OPPO体验店")</f>
        <v>0</v>
      </c>
      <c r="AB277" s="99">
        <f>COUNTIFS(通讯通路门店!$S:$S,$G277,通讯通路门店!$J:$J,"华为授权体验店")+COUNTIFS(通讯通路门店!$S:$S,$G277,通讯通路门店!$J:$J,"华为堡垒店")</f>
        <v>0</v>
      </c>
      <c r="AC277" s="99">
        <f>COUNTIFS(通讯通路门店!$S:$S,$G277,通讯通路门店!$J:$J,"小米体验店")</f>
        <v>0</v>
      </c>
      <c r="AD277" s="99">
        <f>COUNTIFS(通讯通路门店!$S:$S,$G277,通讯通路门店!$J:$J,"苹果体验店")</f>
        <v>0</v>
      </c>
      <c r="AE277" s="99">
        <f>COUNTIFS(通讯通路门店!$S:$S,$G277,通讯通路门店!$J:$J,"其他品牌专卖店")</f>
        <v>0</v>
      </c>
      <c r="AF277" s="99">
        <f>SUMIFS(通讯通路门店!$BI:$BI,通讯通路门店!$S:$S,$G277)</f>
        <v>0</v>
      </c>
      <c r="AG277" s="99">
        <f>SUMIFS(通讯通路门店!$BH:$BH,通讯通路门店!$S:$S,$G277)</f>
        <v>0</v>
      </c>
      <c r="AH277" s="99">
        <f t="shared" si="21"/>
        <v>0</v>
      </c>
      <c r="AI277" s="99">
        <f>SUMIFS(通讯通路门店!$BB:$BB,通讯通路门店!$S:$S,$G277)</f>
        <v>0</v>
      </c>
      <c r="AJ277" s="99">
        <f>SUMIFS(通讯通路门店!$BE:$BE,通讯通路门店!$S:$S,$G277)</f>
        <v>0</v>
      </c>
      <c r="AK277" s="99">
        <f>SUMIFS(通讯通路门店!$BG:$BG,通讯通路门店!$S:$S,$G277)</f>
        <v>0</v>
      </c>
      <c r="AL277" s="99">
        <f>SUMIFS(通讯通路门店!$BC:$BC,通讯通路门店!$S:$S,$G277)</f>
        <v>0</v>
      </c>
      <c r="AM277" s="99">
        <f>SUMIFS(通讯通路门店!$BD:$BD,通讯通路门店!$S:$S,$G277)</f>
        <v>0</v>
      </c>
      <c r="AN277" s="99">
        <f>SUMIFS(通讯通路门店!$BF:$BF,通讯通路门店!$S:$S,$G277)</f>
        <v>0</v>
      </c>
      <c r="AO277" s="99">
        <f t="shared" si="22"/>
        <v>0</v>
      </c>
      <c r="AP277" s="99">
        <f>SUMIFS(通讯通路门店!$K:$K,通讯通路门店!$S:$S,$G277)</f>
        <v>0</v>
      </c>
      <c r="AQ277" s="83"/>
      <c r="AR277" s="99">
        <f>SUMIFS(通讯通路门店!$T:$T,通讯通路门店!$S:$S,$G277)</f>
        <v>0</v>
      </c>
      <c r="AS277" s="99">
        <f>SUMIFS(通讯通路门店!$U:$U,通讯通路门店!$S:$S,$G277)</f>
        <v>0</v>
      </c>
      <c r="AT277" s="99">
        <f>SUMIFS(通讯通路门店!$V:$V,通讯通路门店!$S:$S,$G277)</f>
        <v>0</v>
      </c>
      <c r="AU277" s="99">
        <f>SUMIFS(通讯通路门店!$W:$W,通讯通路门店!$S:$S,$G277)</f>
        <v>0</v>
      </c>
      <c r="AV277" s="99">
        <f>SUMIFS(通讯通路门店!$Z:$Z,通讯通路门店!$S:$S,$G277)</f>
        <v>0</v>
      </c>
      <c r="AW277" s="99">
        <f>SUMIFS(通讯通路门店!$AB:$AB,通讯通路门店!$S:$S,$G277)</f>
        <v>0</v>
      </c>
      <c r="AX277" s="99">
        <f>SUMIFS(通讯通路门店!$X:$X,通讯通路门店!$S:$S,$G277)</f>
        <v>0</v>
      </c>
      <c r="AY277" s="99">
        <f>SUMIFS(通讯通路门店!$Y:$Y,通讯通路门店!$S:$S,$G277)</f>
        <v>0</v>
      </c>
      <c r="AZ277" s="99">
        <f>SUMIFS(通讯通路门店!$AA:$AA,通讯通路门店!$S:$S,$G277)</f>
        <v>0</v>
      </c>
      <c r="BA277" s="99">
        <f t="shared" si="23"/>
        <v>0</v>
      </c>
      <c r="BB277" s="99">
        <f t="shared" si="24"/>
        <v>0</v>
      </c>
      <c r="BC277" s="99">
        <f>SUMIFS(通讯通路门店!$W:$W,通讯通路门店!$S:$S,$G277,通讯通路门店!$J:$J,"荣耀体验店")+SUMIFS(通讯通路门店!$W:$W,通讯通路门店!$S:$S,$G277,通讯通路门店!$J:$J,"荣耀授权专卖店")</f>
        <v>0</v>
      </c>
      <c r="BD277" s="99">
        <f>SUMIFS(通讯通路门店!$Z:$Z,通讯通路门店!$S:$S,$G277,通讯通路门店!$J:$J,"VIVO体验店")</f>
        <v>0</v>
      </c>
      <c r="BE277" s="99">
        <f>SUMIFS(通讯通路门店!$AB:$AB,通讯通路门店!$S:$S,$G277,通讯通路门店!$J:$J,"OPPO体验店")</f>
        <v>0</v>
      </c>
      <c r="BF277" s="99">
        <f>SUMIFS(通讯通路门店!$X:$X,通讯通路门店!$S:$S,$G277,通讯通路门店!$J:$J,"华为授权体验店")+SUMIFS(通讯通路门店!$AA:$AA,通讯通路门店!$S:$S,$G277,通讯通路门店!$J:$J,"华为堡垒店")</f>
        <v>0</v>
      </c>
      <c r="BG277" s="99">
        <f>SUMIFS(通讯通路门店!$Y:$Y,通讯通路门店!$S:$S,$G277,通讯通路门店!$J:$J,"小米体验店")</f>
        <v>0</v>
      </c>
      <c r="BH277" s="99">
        <f>SUMIFS(通讯通路门店!$AA:$AA,通讯通路门店!$S:$S,$G277,通讯通路门店!$J:$J,"苹果体验店")</f>
        <v>0</v>
      </c>
      <c r="BI277" s="99">
        <f>SUMIFS(通讯通路门店!$K:$K,通讯通路门店!$S:$S,$G277,通讯通路门店!$J:$J,"其他品牌专卖店")</f>
        <v>0</v>
      </c>
      <c r="BJ277" s="99">
        <f>SUMIFS(通讯通路门店!$AC:$AC,通讯通路门店!$S:$S,$G277)</f>
        <v>0</v>
      </c>
      <c r="BK277" s="99">
        <f>SUMIFS(通讯通路门店!$AD:$AD,通讯通路门店!$S:$S,$G277)</f>
        <v>0</v>
      </c>
      <c r="BL277" s="99">
        <f>SUMIFS(通讯通路门店!$AE:$AE,通讯通路门店!$S:$S,$G277)</f>
        <v>0</v>
      </c>
      <c r="BM277" s="99">
        <f>SUMIFS(通讯通路门店!$AF:$AF,通讯通路门店!$S:$S,$G277)</f>
        <v>0</v>
      </c>
      <c r="BN277" s="99">
        <f>SUMIFS(通讯通路门店!$AG:$AG,通讯通路门店!$S:$S,$G277)</f>
        <v>0</v>
      </c>
      <c r="BO277" s="99">
        <f>SUMIFS(通讯通路门店!$AH:$AH,通讯通路门店!$S:$S,$G277)</f>
        <v>0</v>
      </c>
      <c r="BP277" s="99">
        <f>SUMIFS(通讯通路门店!$AI:$AI,通讯通路门店!$S:$S,$G277)</f>
        <v>0</v>
      </c>
      <c r="BQ277" s="83"/>
    </row>
    <row r="278" spans="1:69">
      <c r="A278" s="99" t="str">
        <f>IFERROR(_xlfn.XLOOKUP($G278,通讯通路门店!$S$4:$S$993933,通讯通路门店!$A$4:$A$993933,0,0),"")</f>
        <v/>
      </c>
      <c r="B278" s="99" t="str">
        <f>IFERROR(_xlfn.XLOOKUP($G278,通讯通路门店!$S$4:$S$993933,通讯通路门店!$B$4:$B$993933,0,0),"")</f>
        <v/>
      </c>
      <c r="C278" s="99" t="str">
        <f>IFERROR(_xlfn.XLOOKUP($G278,通讯通路门店!$S$4:$S$993933,通讯通路门店!$C$4:$C$993933,0,0),"")</f>
        <v/>
      </c>
      <c r="D278" s="99" t="str">
        <f>IFERROR(_xlfn.XLOOKUP($G278,通讯通路门店!$S$4:$S$993933,通讯通路门店!$D$4:$D$993933,0,0),"")</f>
        <v/>
      </c>
      <c r="E278" s="83"/>
      <c r="F278" s="83"/>
      <c r="G278" s="101" t="e">
        <v>#N/A</v>
      </c>
      <c r="H278" s="102" t="str">
        <f>IFERROR(_xlfn.XLOOKUP($G278,通讯通路门店!$S$4:$S$993933,通讯通路门店!$R$4:$R$993933,0,0),"")</f>
        <v/>
      </c>
      <c r="I278" s="83"/>
      <c r="J278" s="83"/>
      <c r="K278" s="83"/>
      <c r="L278" s="83"/>
      <c r="M278" s="83"/>
      <c r="N278" s="83"/>
      <c r="O278" s="83"/>
      <c r="P278" s="83"/>
      <c r="Q278" s="83"/>
      <c r="R278" s="83"/>
      <c r="S278" s="83"/>
      <c r="T278" s="83"/>
      <c r="U278" s="99">
        <f>COUNTIF(通讯通路门店!$S:$S,$G278)</f>
        <v>0</v>
      </c>
      <c r="V278" s="99">
        <f>COUNTIFS(通讯通路门店!$S:$S,$G278,通讯通路门店!$J:$J,"综合卖场")</f>
        <v>0</v>
      </c>
      <c r="W278" s="99">
        <f>SUMIFS(通讯通路门店!$AJ:$AJ,通讯通路门店!$S:$S,通讯客户沙盘!$G278)</f>
        <v>0</v>
      </c>
      <c r="X278" s="99">
        <f t="shared" si="20"/>
        <v>0</v>
      </c>
      <c r="Y278" s="99">
        <f>COUNTIFS(通讯通路门店!$S:$S,$G278,通讯通路门店!$J:$J,"荣耀体验店")+COUNTIFS(通讯通路门店!$S:$S,$G278,通讯通路门店!$J:$J,"荣耀授权专卖店")</f>
        <v>0</v>
      </c>
      <c r="Z278" s="99">
        <f>COUNTIFS(通讯通路门店!$S:$S,$G278,通讯通路门店!$J:$J,"VIVO体验店")</f>
        <v>0</v>
      </c>
      <c r="AA278" s="99">
        <f>COUNTIFS(通讯通路门店!$S:$S,$G278,通讯通路门店!$J:$J,"OPPO体验店")</f>
        <v>0</v>
      </c>
      <c r="AB278" s="99">
        <f>COUNTIFS(通讯通路门店!$S:$S,$G278,通讯通路门店!$J:$J,"华为授权体验店")+COUNTIFS(通讯通路门店!$S:$S,$G278,通讯通路门店!$J:$J,"华为堡垒店")</f>
        <v>0</v>
      </c>
      <c r="AC278" s="99">
        <f>COUNTIFS(通讯通路门店!$S:$S,$G278,通讯通路门店!$J:$J,"小米体验店")</f>
        <v>0</v>
      </c>
      <c r="AD278" s="99">
        <f>COUNTIFS(通讯通路门店!$S:$S,$G278,通讯通路门店!$J:$J,"苹果体验店")</f>
        <v>0</v>
      </c>
      <c r="AE278" s="99">
        <f>COUNTIFS(通讯通路门店!$S:$S,$G278,通讯通路门店!$J:$J,"其他品牌专卖店")</f>
        <v>0</v>
      </c>
      <c r="AF278" s="99">
        <f>SUMIFS(通讯通路门店!$BI:$BI,通讯通路门店!$S:$S,$G278)</f>
        <v>0</v>
      </c>
      <c r="AG278" s="99">
        <f>SUMIFS(通讯通路门店!$BH:$BH,通讯通路门店!$S:$S,$G278)</f>
        <v>0</v>
      </c>
      <c r="AH278" s="99">
        <f t="shared" si="21"/>
        <v>0</v>
      </c>
      <c r="AI278" s="99">
        <f>SUMIFS(通讯通路门店!$BB:$BB,通讯通路门店!$S:$S,$G278)</f>
        <v>0</v>
      </c>
      <c r="AJ278" s="99">
        <f>SUMIFS(通讯通路门店!$BE:$BE,通讯通路门店!$S:$S,$G278)</f>
        <v>0</v>
      </c>
      <c r="AK278" s="99">
        <f>SUMIFS(通讯通路门店!$BG:$BG,通讯通路门店!$S:$S,$G278)</f>
        <v>0</v>
      </c>
      <c r="AL278" s="99">
        <f>SUMIFS(通讯通路门店!$BC:$BC,通讯通路门店!$S:$S,$G278)</f>
        <v>0</v>
      </c>
      <c r="AM278" s="99">
        <f>SUMIFS(通讯通路门店!$BD:$BD,通讯通路门店!$S:$S,$G278)</f>
        <v>0</v>
      </c>
      <c r="AN278" s="99">
        <f>SUMIFS(通讯通路门店!$BF:$BF,通讯通路门店!$S:$S,$G278)</f>
        <v>0</v>
      </c>
      <c r="AO278" s="99">
        <f t="shared" si="22"/>
        <v>0</v>
      </c>
      <c r="AP278" s="99">
        <f>SUMIFS(通讯通路门店!$K:$K,通讯通路门店!$S:$S,$G278)</f>
        <v>0</v>
      </c>
      <c r="AQ278" s="83"/>
      <c r="AR278" s="99">
        <f>SUMIFS(通讯通路门店!$T:$T,通讯通路门店!$S:$S,$G278)</f>
        <v>0</v>
      </c>
      <c r="AS278" s="99">
        <f>SUMIFS(通讯通路门店!$U:$U,通讯通路门店!$S:$S,$G278)</f>
        <v>0</v>
      </c>
      <c r="AT278" s="99">
        <f>SUMIFS(通讯通路门店!$V:$V,通讯通路门店!$S:$S,$G278)</f>
        <v>0</v>
      </c>
      <c r="AU278" s="99">
        <f>SUMIFS(通讯通路门店!$W:$W,通讯通路门店!$S:$S,$G278)</f>
        <v>0</v>
      </c>
      <c r="AV278" s="99">
        <f>SUMIFS(通讯通路门店!$Z:$Z,通讯通路门店!$S:$S,$G278)</f>
        <v>0</v>
      </c>
      <c r="AW278" s="99">
        <f>SUMIFS(通讯通路门店!$AB:$AB,通讯通路门店!$S:$S,$G278)</f>
        <v>0</v>
      </c>
      <c r="AX278" s="99">
        <f>SUMIFS(通讯通路门店!$X:$X,通讯通路门店!$S:$S,$G278)</f>
        <v>0</v>
      </c>
      <c r="AY278" s="99">
        <f>SUMIFS(通讯通路门店!$Y:$Y,通讯通路门店!$S:$S,$G278)</f>
        <v>0</v>
      </c>
      <c r="AZ278" s="99">
        <f>SUMIFS(通讯通路门店!$AA:$AA,通讯通路门店!$S:$S,$G278)</f>
        <v>0</v>
      </c>
      <c r="BA278" s="99">
        <f t="shared" si="23"/>
        <v>0</v>
      </c>
      <c r="BB278" s="99">
        <f t="shared" si="24"/>
        <v>0</v>
      </c>
      <c r="BC278" s="99">
        <f>SUMIFS(通讯通路门店!$W:$W,通讯通路门店!$S:$S,$G278,通讯通路门店!$J:$J,"荣耀体验店")+SUMIFS(通讯通路门店!$W:$W,通讯通路门店!$S:$S,$G278,通讯通路门店!$J:$J,"荣耀授权专卖店")</f>
        <v>0</v>
      </c>
      <c r="BD278" s="99">
        <f>SUMIFS(通讯通路门店!$Z:$Z,通讯通路门店!$S:$S,$G278,通讯通路门店!$J:$J,"VIVO体验店")</f>
        <v>0</v>
      </c>
      <c r="BE278" s="99">
        <f>SUMIFS(通讯通路门店!$AB:$AB,通讯通路门店!$S:$S,$G278,通讯通路门店!$J:$J,"OPPO体验店")</f>
        <v>0</v>
      </c>
      <c r="BF278" s="99">
        <f>SUMIFS(通讯通路门店!$X:$X,通讯通路门店!$S:$S,$G278,通讯通路门店!$J:$J,"华为授权体验店")+SUMIFS(通讯通路门店!$AA:$AA,通讯通路门店!$S:$S,$G278,通讯通路门店!$J:$J,"华为堡垒店")</f>
        <v>0</v>
      </c>
      <c r="BG278" s="99">
        <f>SUMIFS(通讯通路门店!$Y:$Y,通讯通路门店!$S:$S,$G278,通讯通路门店!$J:$J,"小米体验店")</f>
        <v>0</v>
      </c>
      <c r="BH278" s="99">
        <f>SUMIFS(通讯通路门店!$AA:$AA,通讯通路门店!$S:$S,$G278,通讯通路门店!$J:$J,"苹果体验店")</f>
        <v>0</v>
      </c>
      <c r="BI278" s="99">
        <f>SUMIFS(通讯通路门店!$K:$K,通讯通路门店!$S:$S,$G278,通讯通路门店!$J:$J,"其他品牌专卖店")</f>
        <v>0</v>
      </c>
      <c r="BJ278" s="99">
        <f>SUMIFS(通讯通路门店!$AC:$AC,通讯通路门店!$S:$S,$G278)</f>
        <v>0</v>
      </c>
      <c r="BK278" s="99">
        <f>SUMIFS(通讯通路门店!$AD:$AD,通讯通路门店!$S:$S,$G278)</f>
        <v>0</v>
      </c>
      <c r="BL278" s="99">
        <f>SUMIFS(通讯通路门店!$AE:$AE,通讯通路门店!$S:$S,$G278)</f>
        <v>0</v>
      </c>
      <c r="BM278" s="99">
        <f>SUMIFS(通讯通路门店!$AF:$AF,通讯通路门店!$S:$S,$G278)</f>
        <v>0</v>
      </c>
      <c r="BN278" s="99">
        <f>SUMIFS(通讯通路门店!$AG:$AG,通讯通路门店!$S:$S,$G278)</f>
        <v>0</v>
      </c>
      <c r="BO278" s="99">
        <f>SUMIFS(通讯通路门店!$AH:$AH,通讯通路门店!$S:$S,$G278)</f>
        <v>0</v>
      </c>
      <c r="BP278" s="99">
        <f>SUMIFS(通讯通路门店!$AI:$AI,通讯通路门店!$S:$S,$G278)</f>
        <v>0</v>
      </c>
      <c r="BQ278" s="83"/>
    </row>
    <row r="279" spans="1:69">
      <c r="A279" s="99" t="str">
        <f>IFERROR(_xlfn.XLOOKUP($G279,通讯通路门店!$S$4:$S$993933,通讯通路门店!$A$4:$A$993933,0,0),"")</f>
        <v/>
      </c>
      <c r="B279" s="99" t="str">
        <f>IFERROR(_xlfn.XLOOKUP($G279,通讯通路门店!$S$4:$S$993933,通讯通路门店!$B$4:$B$993933,0,0),"")</f>
        <v/>
      </c>
      <c r="C279" s="99" t="str">
        <f>IFERROR(_xlfn.XLOOKUP($G279,通讯通路门店!$S$4:$S$993933,通讯通路门店!$C$4:$C$993933,0,0),"")</f>
        <v/>
      </c>
      <c r="D279" s="99" t="str">
        <f>IFERROR(_xlfn.XLOOKUP($G279,通讯通路门店!$S$4:$S$993933,通讯通路门店!$D$4:$D$993933,0,0),"")</f>
        <v/>
      </c>
      <c r="E279" s="83"/>
      <c r="F279" s="83"/>
      <c r="G279" s="101" t="e">
        <v>#N/A</v>
      </c>
      <c r="H279" s="102" t="str">
        <f>IFERROR(_xlfn.XLOOKUP($G279,通讯通路门店!$S$4:$S$993933,通讯通路门店!$R$4:$R$993933,0,0),"")</f>
        <v/>
      </c>
      <c r="I279" s="83"/>
      <c r="J279" s="83"/>
      <c r="K279" s="83"/>
      <c r="L279" s="83"/>
      <c r="M279" s="83"/>
      <c r="N279" s="83"/>
      <c r="O279" s="83"/>
      <c r="P279" s="83"/>
      <c r="Q279" s="83"/>
      <c r="R279" s="83"/>
      <c r="S279" s="83"/>
      <c r="T279" s="83"/>
      <c r="U279" s="99">
        <f>COUNTIF(通讯通路门店!$S:$S,$G279)</f>
        <v>0</v>
      </c>
      <c r="V279" s="99">
        <f>COUNTIFS(通讯通路门店!$S:$S,$G279,通讯通路门店!$J:$J,"综合卖场")</f>
        <v>0</v>
      </c>
      <c r="W279" s="99">
        <f>SUMIFS(通讯通路门店!$AJ:$AJ,通讯通路门店!$S:$S,通讯客户沙盘!$G279)</f>
        <v>0</v>
      </c>
      <c r="X279" s="99">
        <f t="shared" si="20"/>
        <v>0</v>
      </c>
      <c r="Y279" s="99">
        <f>COUNTIFS(通讯通路门店!$S:$S,$G279,通讯通路门店!$J:$J,"荣耀体验店")+COUNTIFS(通讯通路门店!$S:$S,$G279,通讯通路门店!$J:$J,"荣耀授权专卖店")</f>
        <v>0</v>
      </c>
      <c r="Z279" s="99">
        <f>COUNTIFS(通讯通路门店!$S:$S,$G279,通讯通路门店!$J:$J,"VIVO体验店")</f>
        <v>0</v>
      </c>
      <c r="AA279" s="99">
        <f>COUNTIFS(通讯通路门店!$S:$S,$G279,通讯通路门店!$J:$J,"OPPO体验店")</f>
        <v>0</v>
      </c>
      <c r="AB279" s="99">
        <f>COUNTIFS(通讯通路门店!$S:$S,$G279,通讯通路门店!$J:$J,"华为授权体验店")+COUNTIFS(通讯通路门店!$S:$S,$G279,通讯通路门店!$J:$J,"华为堡垒店")</f>
        <v>0</v>
      </c>
      <c r="AC279" s="99">
        <f>COUNTIFS(通讯通路门店!$S:$S,$G279,通讯通路门店!$J:$J,"小米体验店")</f>
        <v>0</v>
      </c>
      <c r="AD279" s="99">
        <f>COUNTIFS(通讯通路门店!$S:$S,$G279,通讯通路门店!$J:$J,"苹果体验店")</f>
        <v>0</v>
      </c>
      <c r="AE279" s="99">
        <f>COUNTIFS(通讯通路门店!$S:$S,$G279,通讯通路门店!$J:$J,"其他品牌专卖店")</f>
        <v>0</v>
      </c>
      <c r="AF279" s="99">
        <f>SUMIFS(通讯通路门店!$BI:$BI,通讯通路门店!$S:$S,$G279)</f>
        <v>0</v>
      </c>
      <c r="AG279" s="99">
        <f>SUMIFS(通讯通路门店!$BH:$BH,通讯通路门店!$S:$S,$G279)</f>
        <v>0</v>
      </c>
      <c r="AH279" s="99">
        <f t="shared" si="21"/>
        <v>0</v>
      </c>
      <c r="AI279" s="99">
        <f>SUMIFS(通讯通路门店!$BB:$BB,通讯通路门店!$S:$S,$G279)</f>
        <v>0</v>
      </c>
      <c r="AJ279" s="99">
        <f>SUMIFS(通讯通路门店!$BE:$BE,通讯通路门店!$S:$S,$G279)</f>
        <v>0</v>
      </c>
      <c r="AK279" s="99">
        <f>SUMIFS(通讯通路门店!$BG:$BG,通讯通路门店!$S:$S,$G279)</f>
        <v>0</v>
      </c>
      <c r="AL279" s="99">
        <f>SUMIFS(通讯通路门店!$BC:$BC,通讯通路门店!$S:$S,$G279)</f>
        <v>0</v>
      </c>
      <c r="AM279" s="99">
        <f>SUMIFS(通讯通路门店!$BD:$BD,通讯通路门店!$S:$S,$G279)</f>
        <v>0</v>
      </c>
      <c r="AN279" s="99">
        <f>SUMIFS(通讯通路门店!$BF:$BF,通讯通路门店!$S:$S,$G279)</f>
        <v>0</v>
      </c>
      <c r="AO279" s="99">
        <f t="shared" si="22"/>
        <v>0</v>
      </c>
      <c r="AP279" s="99">
        <f>SUMIFS(通讯通路门店!$K:$K,通讯通路门店!$S:$S,$G279)</f>
        <v>0</v>
      </c>
      <c r="AQ279" s="83"/>
      <c r="AR279" s="99">
        <f>SUMIFS(通讯通路门店!$T:$T,通讯通路门店!$S:$S,$G279)</f>
        <v>0</v>
      </c>
      <c r="AS279" s="99">
        <f>SUMIFS(通讯通路门店!$U:$U,通讯通路门店!$S:$S,$G279)</f>
        <v>0</v>
      </c>
      <c r="AT279" s="99">
        <f>SUMIFS(通讯通路门店!$V:$V,通讯通路门店!$S:$S,$G279)</f>
        <v>0</v>
      </c>
      <c r="AU279" s="99">
        <f>SUMIFS(通讯通路门店!$W:$W,通讯通路门店!$S:$S,$G279)</f>
        <v>0</v>
      </c>
      <c r="AV279" s="99">
        <f>SUMIFS(通讯通路门店!$Z:$Z,通讯通路门店!$S:$S,$G279)</f>
        <v>0</v>
      </c>
      <c r="AW279" s="99">
        <f>SUMIFS(通讯通路门店!$AB:$AB,通讯通路门店!$S:$S,$G279)</f>
        <v>0</v>
      </c>
      <c r="AX279" s="99">
        <f>SUMIFS(通讯通路门店!$X:$X,通讯通路门店!$S:$S,$G279)</f>
        <v>0</v>
      </c>
      <c r="AY279" s="99">
        <f>SUMIFS(通讯通路门店!$Y:$Y,通讯通路门店!$S:$S,$G279)</f>
        <v>0</v>
      </c>
      <c r="AZ279" s="99">
        <f>SUMIFS(通讯通路门店!$AA:$AA,通讯通路门店!$S:$S,$G279)</f>
        <v>0</v>
      </c>
      <c r="BA279" s="99">
        <f t="shared" si="23"/>
        <v>0</v>
      </c>
      <c r="BB279" s="99">
        <f t="shared" si="24"/>
        <v>0</v>
      </c>
      <c r="BC279" s="99">
        <f>SUMIFS(通讯通路门店!$W:$W,通讯通路门店!$S:$S,$G279,通讯通路门店!$J:$J,"荣耀体验店")+SUMIFS(通讯通路门店!$W:$W,通讯通路门店!$S:$S,$G279,通讯通路门店!$J:$J,"荣耀授权专卖店")</f>
        <v>0</v>
      </c>
      <c r="BD279" s="99">
        <f>SUMIFS(通讯通路门店!$Z:$Z,通讯通路门店!$S:$S,$G279,通讯通路门店!$J:$J,"VIVO体验店")</f>
        <v>0</v>
      </c>
      <c r="BE279" s="99">
        <f>SUMIFS(通讯通路门店!$AB:$AB,通讯通路门店!$S:$S,$G279,通讯通路门店!$J:$J,"OPPO体验店")</f>
        <v>0</v>
      </c>
      <c r="BF279" s="99">
        <f>SUMIFS(通讯通路门店!$X:$X,通讯通路门店!$S:$S,$G279,通讯通路门店!$J:$J,"华为授权体验店")+SUMIFS(通讯通路门店!$AA:$AA,通讯通路门店!$S:$S,$G279,通讯通路门店!$J:$J,"华为堡垒店")</f>
        <v>0</v>
      </c>
      <c r="BG279" s="99">
        <f>SUMIFS(通讯通路门店!$Y:$Y,通讯通路门店!$S:$S,$G279,通讯通路门店!$J:$J,"小米体验店")</f>
        <v>0</v>
      </c>
      <c r="BH279" s="99">
        <f>SUMIFS(通讯通路门店!$AA:$AA,通讯通路门店!$S:$S,$G279,通讯通路门店!$J:$J,"苹果体验店")</f>
        <v>0</v>
      </c>
      <c r="BI279" s="99">
        <f>SUMIFS(通讯通路门店!$K:$K,通讯通路门店!$S:$S,$G279,通讯通路门店!$J:$J,"其他品牌专卖店")</f>
        <v>0</v>
      </c>
      <c r="BJ279" s="99">
        <f>SUMIFS(通讯通路门店!$AC:$AC,通讯通路门店!$S:$S,$G279)</f>
        <v>0</v>
      </c>
      <c r="BK279" s="99">
        <f>SUMIFS(通讯通路门店!$AD:$AD,通讯通路门店!$S:$S,$G279)</f>
        <v>0</v>
      </c>
      <c r="BL279" s="99">
        <f>SUMIFS(通讯通路门店!$AE:$AE,通讯通路门店!$S:$S,$G279)</f>
        <v>0</v>
      </c>
      <c r="BM279" s="99">
        <f>SUMIFS(通讯通路门店!$AF:$AF,通讯通路门店!$S:$S,$G279)</f>
        <v>0</v>
      </c>
      <c r="BN279" s="99">
        <f>SUMIFS(通讯通路门店!$AG:$AG,通讯通路门店!$S:$S,$G279)</f>
        <v>0</v>
      </c>
      <c r="BO279" s="99">
        <f>SUMIFS(通讯通路门店!$AH:$AH,通讯通路门店!$S:$S,$G279)</f>
        <v>0</v>
      </c>
      <c r="BP279" s="99">
        <f>SUMIFS(通讯通路门店!$AI:$AI,通讯通路门店!$S:$S,$G279)</f>
        <v>0</v>
      </c>
      <c r="BQ279" s="83"/>
    </row>
    <row r="280" spans="1:69">
      <c r="A280" s="99" t="str">
        <f>IFERROR(_xlfn.XLOOKUP($G280,通讯通路门店!$S$4:$S$993933,通讯通路门店!$A$4:$A$993933,0,0),"")</f>
        <v/>
      </c>
      <c r="B280" s="99" t="str">
        <f>IFERROR(_xlfn.XLOOKUP($G280,通讯通路门店!$S$4:$S$993933,通讯通路门店!$B$4:$B$993933,0,0),"")</f>
        <v/>
      </c>
      <c r="C280" s="99" t="str">
        <f>IFERROR(_xlfn.XLOOKUP($G280,通讯通路门店!$S$4:$S$993933,通讯通路门店!$C$4:$C$993933,0,0),"")</f>
        <v/>
      </c>
      <c r="D280" s="99" t="str">
        <f>IFERROR(_xlfn.XLOOKUP($G280,通讯通路门店!$S$4:$S$993933,通讯通路门店!$D$4:$D$993933,0,0),"")</f>
        <v/>
      </c>
      <c r="E280" s="83"/>
      <c r="F280" s="83"/>
      <c r="G280" s="101" t="e">
        <v>#N/A</v>
      </c>
      <c r="H280" s="102" t="str">
        <f>IFERROR(_xlfn.XLOOKUP($G280,通讯通路门店!$S$4:$S$993933,通讯通路门店!$R$4:$R$993933,0,0),"")</f>
        <v/>
      </c>
      <c r="I280" s="83"/>
      <c r="J280" s="83"/>
      <c r="K280" s="83"/>
      <c r="L280" s="83"/>
      <c r="M280" s="83"/>
      <c r="N280" s="83"/>
      <c r="O280" s="83"/>
      <c r="P280" s="83"/>
      <c r="Q280" s="83"/>
      <c r="R280" s="83"/>
      <c r="S280" s="83"/>
      <c r="T280" s="83"/>
      <c r="U280" s="99">
        <f>COUNTIF(通讯通路门店!$S:$S,$G280)</f>
        <v>0</v>
      </c>
      <c r="V280" s="99">
        <f>COUNTIFS(通讯通路门店!$S:$S,$G280,通讯通路门店!$J:$J,"综合卖场")</f>
        <v>0</v>
      </c>
      <c r="W280" s="99">
        <f>SUMIFS(通讯通路门店!$AJ:$AJ,通讯通路门店!$S:$S,通讯客户沙盘!$G280)</f>
        <v>0</v>
      </c>
      <c r="X280" s="99">
        <f t="shared" si="20"/>
        <v>0</v>
      </c>
      <c r="Y280" s="99">
        <f>COUNTIFS(通讯通路门店!$S:$S,$G280,通讯通路门店!$J:$J,"荣耀体验店")+COUNTIFS(通讯通路门店!$S:$S,$G280,通讯通路门店!$J:$J,"荣耀授权专卖店")</f>
        <v>0</v>
      </c>
      <c r="Z280" s="99">
        <f>COUNTIFS(通讯通路门店!$S:$S,$G280,通讯通路门店!$J:$J,"VIVO体验店")</f>
        <v>0</v>
      </c>
      <c r="AA280" s="99">
        <f>COUNTIFS(通讯通路门店!$S:$S,$G280,通讯通路门店!$J:$J,"OPPO体验店")</f>
        <v>0</v>
      </c>
      <c r="AB280" s="99">
        <f>COUNTIFS(通讯通路门店!$S:$S,$G280,通讯通路门店!$J:$J,"华为授权体验店")+COUNTIFS(通讯通路门店!$S:$S,$G280,通讯通路门店!$J:$J,"华为堡垒店")</f>
        <v>0</v>
      </c>
      <c r="AC280" s="99">
        <f>COUNTIFS(通讯通路门店!$S:$S,$G280,通讯通路门店!$J:$J,"小米体验店")</f>
        <v>0</v>
      </c>
      <c r="AD280" s="99">
        <f>COUNTIFS(通讯通路门店!$S:$S,$G280,通讯通路门店!$J:$J,"苹果体验店")</f>
        <v>0</v>
      </c>
      <c r="AE280" s="99">
        <f>COUNTIFS(通讯通路门店!$S:$S,$G280,通讯通路门店!$J:$J,"其他品牌专卖店")</f>
        <v>0</v>
      </c>
      <c r="AF280" s="99">
        <f>SUMIFS(通讯通路门店!$BI:$BI,通讯通路门店!$S:$S,$G280)</f>
        <v>0</v>
      </c>
      <c r="AG280" s="99">
        <f>SUMIFS(通讯通路门店!$BH:$BH,通讯通路门店!$S:$S,$G280)</f>
        <v>0</v>
      </c>
      <c r="AH280" s="99">
        <f t="shared" si="21"/>
        <v>0</v>
      </c>
      <c r="AI280" s="99">
        <f>SUMIFS(通讯通路门店!$BB:$BB,通讯通路门店!$S:$S,$G280)</f>
        <v>0</v>
      </c>
      <c r="AJ280" s="99">
        <f>SUMIFS(通讯通路门店!$BE:$BE,通讯通路门店!$S:$S,$G280)</f>
        <v>0</v>
      </c>
      <c r="AK280" s="99">
        <f>SUMIFS(通讯通路门店!$BG:$BG,通讯通路门店!$S:$S,$G280)</f>
        <v>0</v>
      </c>
      <c r="AL280" s="99">
        <f>SUMIFS(通讯通路门店!$BC:$BC,通讯通路门店!$S:$S,$G280)</f>
        <v>0</v>
      </c>
      <c r="AM280" s="99">
        <f>SUMIFS(通讯通路门店!$BD:$BD,通讯通路门店!$S:$S,$G280)</f>
        <v>0</v>
      </c>
      <c r="AN280" s="99">
        <f>SUMIFS(通讯通路门店!$BF:$BF,通讯通路门店!$S:$S,$G280)</f>
        <v>0</v>
      </c>
      <c r="AO280" s="99">
        <f t="shared" si="22"/>
        <v>0</v>
      </c>
      <c r="AP280" s="99">
        <f>SUMIFS(通讯通路门店!$K:$K,通讯通路门店!$S:$S,$G280)</f>
        <v>0</v>
      </c>
      <c r="AQ280" s="83"/>
      <c r="AR280" s="99">
        <f>SUMIFS(通讯通路门店!$T:$T,通讯通路门店!$S:$S,$G280)</f>
        <v>0</v>
      </c>
      <c r="AS280" s="99">
        <f>SUMIFS(通讯通路门店!$U:$U,通讯通路门店!$S:$S,$G280)</f>
        <v>0</v>
      </c>
      <c r="AT280" s="99">
        <f>SUMIFS(通讯通路门店!$V:$V,通讯通路门店!$S:$S,$G280)</f>
        <v>0</v>
      </c>
      <c r="AU280" s="99">
        <f>SUMIFS(通讯通路门店!$W:$W,通讯通路门店!$S:$S,$G280)</f>
        <v>0</v>
      </c>
      <c r="AV280" s="99">
        <f>SUMIFS(通讯通路门店!$Z:$Z,通讯通路门店!$S:$S,$G280)</f>
        <v>0</v>
      </c>
      <c r="AW280" s="99">
        <f>SUMIFS(通讯通路门店!$AB:$AB,通讯通路门店!$S:$S,$G280)</f>
        <v>0</v>
      </c>
      <c r="AX280" s="99">
        <f>SUMIFS(通讯通路门店!$X:$X,通讯通路门店!$S:$S,$G280)</f>
        <v>0</v>
      </c>
      <c r="AY280" s="99">
        <f>SUMIFS(通讯通路门店!$Y:$Y,通讯通路门店!$S:$S,$G280)</f>
        <v>0</v>
      </c>
      <c r="AZ280" s="99">
        <f>SUMIFS(通讯通路门店!$AA:$AA,通讯通路门店!$S:$S,$G280)</f>
        <v>0</v>
      </c>
      <c r="BA280" s="99">
        <f t="shared" si="23"/>
        <v>0</v>
      </c>
      <c r="BB280" s="99">
        <f t="shared" si="24"/>
        <v>0</v>
      </c>
      <c r="BC280" s="99">
        <f>SUMIFS(通讯通路门店!$W:$W,通讯通路门店!$S:$S,$G280,通讯通路门店!$J:$J,"荣耀体验店")+SUMIFS(通讯通路门店!$W:$W,通讯通路门店!$S:$S,$G280,通讯通路门店!$J:$J,"荣耀授权专卖店")</f>
        <v>0</v>
      </c>
      <c r="BD280" s="99">
        <f>SUMIFS(通讯通路门店!$Z:$Z,通讯通路门店!$S:$S,$G280,通讯通路门店!$J:$J,"VIVO体验店")</f>
        <v>0</v>
      </c>
      <c r="BE280" s="99">
        <f>SUMIFS(通讯通路门店!$AB:$AB,通讯通路门店!$S:$S,$G280,通讯通路门店!$J:$J,"OPPO体验店")</f>
        <v>0</v>
      </c>
      <c r="BF280" s="99">
        <f>SUMIFS(通讯通路门店!$X:$X,通讯通路门店!$S:$S,$G280,通讯通路门店!$J:$J,"华为授权体验店")+SUMIFS(通讯通路门店!$AA:$AA,通讯通路门店!$S:$S,$G280,通讯通路门店!$J:$J,"华为堡垒店")</f>
        <v>0</v>
      </c>
      <c r="BG280" s="99">
        <f>SUMIFS(通讯通路门店!$Y:$Y,通讯通路门店!$S:$S,$G280,通讯通路门店!$J:$J,"小米体验店")</f>
        <v>0</v>
      </c>
      <c r="BH280" s="99">
        <f>SUMIFS(通讯通路门店!$AA:$AA,通讯通路门店!$S:$S,$G280,通讯通路门店!$J:$J,"苹果体验店")</f>
        <v>0</v>
      </c>
      <c r="BI280" s="99">
        <f>SUMIFS(通讯通路门店!$K:$K,通讯通路门店!$S:$S,$G280,通讯通路门店!$J:$J,"其他品牌专卖店")</f>
        <v>0</v>
      </c>
      <c r="BJ280" s="99">
        <f>SUMIFS(通讯通路门店!$AC:$AC,通讯通路门店!$S:$S,$G280)</f>
        <v>0</v>
      </c>
      <c r="BK280" s="99">
        <f>SUMIFS(通讯通路门店!$AD:$AD,通讯通路门店!$S:$S,$G280)</f>
        <v>0</v>
      </c>
      <c r="BL280" s="99">
        <f>SUMIFS(通讯通路门店!$AE:$AE,通讯通路门店!$S:$S,$G280)</f>
        <v>0</v>
      </c>
      <c r="BM280" s="99">
        <f>SUMIFS(通讯通路门店!$AF:$AF,通讯通路门店!$S:$S,$G280)</f>
        <v>0</v>
      </c>
      <c r="BN280" s="99">
        <f>SUMIFS(通讯通路门店!$AG:$AG,通讯通路门店!$S:$S,$G280)</f>
        <v>0</v>
      </c>
      <c r="BO280" s="99">
        <f>SUMIFS(通讯通路门店!$AH:$AH,通讯通路门店!$S:$S,$G280)</f>
        <v>0</v>
      </c>
      <c r="BP280" s="99">
        <f>SUMIFS(通讯通路门店!$AI:$AI,通讯通路门店!$S:$S,$G280)</f>
        <v>0</v>
      </c>
      <c r="BQ280" s="83"/>
    </row>
    <row r="281" spans="1:69">
      <c r="A281" s="99" t="str">
        <f>IFERROR(_xlfn.XLOOKUP($G281,通讯通路门店!$S$4:$S$993933,通讯通路门店!$A$4:$A$993933,0,0),"")</f>
        <v/>
      </c>
      <c r="B281" s="99" t="str">
        <f>IFERROR(_xlfn.XLOOKUP($G281,通讯通路门店!$S$4:$S$993933,通讯通路门店!$B$4:$B$993933,0,0),"")</f>
        <v/>
      </c>
      <c r="C281" s="99" t="str">
        <f>IFERROR(_xlfn.XLOOKUP($G281,通讯通路门店!$S$4:$S$993933,通讯通路门店!$C$4:$C$993933,0,0),"")</f>
        <v/>
      </c>
      <c r="D281" s="99" t="str">
        <f>IFERROR(_xlfn.XLOOKUP($G281,通讯通路门店!$S$4:$S$993933,通讯通路门店!$D$4:$D$993933,0,0),"")</f>
        <v/>
      </c>
      <c r="E281" s="83"/>
      <c r="F281" s="83"/>
      <c r="G281" s="101" t="e">
        <v>#N/A</v>
      </c>
      <c r="H281" s="102" t="str">
        <f>IFERROR(_xlfn.XLOOKUP($G281,通讯通路门店!$S$4:$S$993933,通讯通路门店!$R$4:$R$993933,0,0),"")</f>
        <v/>
      </c>
      <c r="I281" s="83"/>
      <c r="J281" s="83"/>
      <c r="K281" s="83"/>
      <c r="L281" s="83"/>
      <c r="M281" s="83"/>
      <c r="N281" s="83"/>
      <c r="O281" s="83"/>
      <c r="P281" s="83"/>
      <c r="Q281" s="83"/>
      <c r="R281" s="83"/>
      <c r="S281" s="83"/>
      <c r="T281" s="83"/>
      <c r="U281" s="99">
        <f>COUNTIF(通讯通路门店!$S:$S,$G281)</f>
        <v>0</v>
      </c>
      <c r="V281" s="99">
        <f>COUNTIFS(通讯通路门店!$S:$S,$G281,通讯通路门店!$J:$J,"综合卖场")</f>
        <v>0</v>
      </c>
      <c r="W281" s="99">
        <f>SUMIFS(通讯通路门店!$AJ:$AJ,通讯通路门店!$S:$S,通讯客户沙盘!$G281)</f>
        <v>0</v>
      </c>
      <c r="X281" s="99">
        <f t="shared" si="20"/>
        <v>0</v>
      </c>
      <c r="Y281" s="99">
        <f>COUNTIFS(通讯通路门店!$S:$S,$G281,通讯通路门店!$J:$J,"荣耀体验店")+COUNTIFS(通讯通路门店!$S:$S,$G281,通讯通路门店!$J:$J,"荣耀授权专卖店")</f>
        <v>0</v>
      </c>
      <c r="Z281" s="99">
        <f>COUNTIFS(通讯通路门店!$S:$S,$G281,通讯通路门店!$J:$J,"VIVO体验店")</f>
        <v>0</v>
      </c>
      <c r="AA281" s="99">
        <f>COUNTIFS(通讯通路门店!$S:$S,$G281,通讯通路门店!$J:$J,"OPPO体验店")</f>
        <v>0</v>
      </c>
      <c r="AB281" s="99">
        <f>COUNTIFS(通讯通路门店!$S:$S,$G281,通讯通路门店!$J:$J,"华为授权体验店")+COUNTIFS(通讯通路门店!$S:$S,$G281,通讯通路门店!$J:$J,"华为堡垒店")</f>
        <v>0</v>
      </c>
      <c r="AC281" s="99">
        <f>COUNTIFS(通讯通路门店!$S:$S,$G281,通讯通路门店!$J:$J,"小米体验店")</f>
        <v>0</v>
      </c>
      <c r="AD281" s="99">
        <f>COUNTIFS(通讯通路门店!$S:$S,$G281,通讯通路门店!$J:$J,"苹果体验店")</f>
        <v>0</v>
      </c>
      <c r="AE281" s="99">
        <f>COUNTIFS(通讯通路门店!$S:$S,$G281,通讯通路门店!$J:$J,"其他品牌专卖店")</f>
        <v>0</v>
      </c>
      <c r="AF281" s="99">
        <f>SUMIFS(通讯通路门店!$BI:$BI,通讯通路门店!$S:$S,$G281)</f>
        <v>0</v>
      </c>
      <c r="AG281" s="99">
        <f>SUMIFS(通讯通路门店!$BH:$BH,通讯通路门店!$S:$S,$G281)</f>
        <v>0</v>
      </c>
      <c r="AH281" s="99">
        <f t="shared" si="21"/>
        <v>0</v>
      </c>
      <c r="AI281" s="99">
        <f>SUMIFS(通讯通路门店!$BB:$BB,通讯通路门店!$S:$S,$G281)</f>
        <v>0</v>
      </c>
      <c r="AJ281" s="99">
        <f>SUMIFS(通讯通路门店!$BE:$BE,通讯通路门店!$S:$S,$G281)</f>
        <v>0</v>
      </c>
      <c r="AK281" s="99">
        <f>SUMIFS(通讯通路门店!$BG:$BG,通讯通路门店!$S:$S,$G281)</f>
        <v>0</v>
      </c>
      <c r="AL281" s="99">
        <f>SUMIFS(通讯通路门店!$BC:$BC,通讯通路门店!$S:$S,$G281)</f>
        <v>0</v>
      </c>
      <c r="AM281" s="99">
        <f>SUMIFS(通讯通路门店!$BD:$BD,通讯通路门店!$S:$S,$G281)</f>
        <v>0</v>
      </c>
      <c r="AN281" s="99">
        <f>SUMIFS(通讯通路门店!$BF:$BF,通讯通路门店!$S:$S,$G281)</f>
        <v>0</v>
      </c>
      <c r="AO281" s="99">
        <f t="shared" si="22"/>
        <v>0</v>
      </c>
      <c r="AP281" s="99">
        <f>SUMIFS(通讯通路门店!$K:$K,通讯通路门店!$S:$S,$G281)</f>
        <v>0</v>
      </c>
      <c r="AQ281" s="83"/>
      <c r="AR281" s="99">
        <f>SUMIFS(通讯通路门店!$T:$T,通讯通路门店!$S:$S,$G281)</f>
        <v>0</v>
      </c>
      <c r="AS281" s="99">
        <f>SUMIFS(通讯通路门店!$U:$U,通讯通路门店!$S:$S,$G281)</f>
        <v>0</v>
      </c>
      <c r="AT281" s="99">
        <f>SUMIFS(通讯通路门店!$V:$V,通讯通路门店!$S:$S,$G281)</f>
        <v>0</v>
      </c>
      <c r="AU281" s="99">
        <f>SUMIFS(通讯通路门店!$W:$W,通讯通路门店!$S:$S,$G281)</f>
        <v>0</v>
      </c>
      <c r="AV281" s="99">
        <f>SUMIFS(通讯通路门店!$Z:$Z,通讯通路门店!$S:$S,$G281)</f>
        <v>0</v>
      </c>
      <c r="AW281" s="99">
        <f>SUMIFS(通讯通路门店!$AB:$AB,通讯通路门店!$S:$S,$G281)</f>
        <v>0</v>
      </c>
      <c r="AX281" s="99">
        <f>SUMIFS(通讯通路门店!$X:$X,通讯通路门店!$S:$S,$G281)</f>
        <v>0</v>
      </c>
      <c r="AY281" s="99">
        <f>SUMIFS(通讯通路门店!$Y:$Y,通讯通路门店!$S:$S,$G281)</f>
        <v>0</v>
      </c>
      <c r="AZ281" s="99">
        <f>SUMIFS(通讯通路门店!$AA:$AA,通讯通路门店!$S:$S,$G281)</f>
        <v>0</v>
      </c>
      <c r="BA281" s="99">
        <f t="shared" si="23"/>
        <v>0</v>
      </c>
      <c r="BB281" s="99">
        <f t="shared" si="24"/>
        <v>0</v>
      </c>
      <c r="BC281" s="99">
        <f>SUMIFS(通讯通路门店!$W:$W,通讯通路门店!$S:$S,$G281,通讯通路门店!$J:$J,"荣耀体验店")+SUMIFS(通讯通路门店!$W:$W,通讯通路门店!$S:$S,$G281,通讯通路门店!$J:$J,"荣耀授权专卖店")</f>
        <v>0</v>
      </c>
      <c r="BD281" s="99">
        <f>SUMIFS(通讯通路门店!$Z:$Z,通讯通路门店!$S:$S,$G281,通讯通路门店!$J:$J,"VIVO体验店")</f>
        <v>0</v>
      </c>
      <c r="BE281" s="99">
        <f>SUMIFS(通讯通路门店!$AB:$AB,通讯通路门店!$S:$S,$G281,通讯通路门店!$J:$J,"OPPO体验店")</f>
        <v>0</v>
      </c>
      <c r="BF281" s="99">
        <f>SUMIFS(通讯通路门店!$X:$X,通讯通路门店!$S:$S,$G281,通讯通路门店!$J:$J,"华为授权体验店")+SUMIFS(通讯通路门店!$AA:$AA,通讯通路门店!$S:$S,$G281,通讯通路门店!$J:$J,"华为堡垒店")</f>
        <v>0</v>
      </c>
      <c r="BG281" s="99">
        <f>SUMIFS(通讯通路门店!$Y:$Y,通讯通路门店!$S:$S,$G281,通讯通路门店!$J:$J,"小米体验店")</f>
        <v>0</v>
      </c>
      <c r="BH281" s="99">
        <f>SUMIFS(通讯通路门店!$AA:$AA,通讯通路门店!$S:$S,$G281,通讯通路门店!$J:$J,"苹果体验店")</f>
        <v>0</v>
      </c>
      <c r="BI281" s="99">
        <f>SUMIFS(通讯通路门店!$K:$K,通讯通路门店!$S:$S,$G281,通讯通路门店!$J:$J,"其他品牌专卖店")</f>
        <v>0</v>
      </c>
      <c r="BJ281" s="99">
        <f>SUMIFS(通讯通路门店!$AC:$AC,通讯通路门店!$S:$S,$G281)</f>
        <v>0</v>
      </c>
      <c r="BK281" s="99">
        <f>SUMIFS(通讯通路门店!$AD:$AD,通讯通路门店!$S:$S,$G281)</f>
        <v>0</v>
      </c>
      <c r="BL281" s="99">
        <f>SUMIFS(通讯通路门店!$AE:$AE,通讯通路门店!$S:$S,$G281)</f>
        <v>0</v>
      </c>
      <c r="BM281" s="99">
        <f>SUMIFS(通讯通路门店!$AF:$AF,通讯通路门店!$S:$S,$G281)</f>
        <v>0</v>
      </c>
      <c r="BN281" s="99">
        <f>SUMIFS(通讯通路门店!$AG:$AG,通讯通路门店!$S:$S,$G281)</f>
        <v>0</v>
      </c>
      <c r="BO281" s="99">
        <f>SUMIFS(通讯通路门店!$AH:$AH,通讯通路门店!$S:$S,$G281)</f>
        <v>0</v>
      </c>
      <c r="BP281" s="99">
        <f>SUMIFS(通讯通路门店!$AI:$AI,通讯通路门店!$S:$S,$G281)</f>
        <v>0</v>
      </c>
      <c r="BQ281" s="83"/>
    </row>
    <row r="282" spans="1:69">
      <c r="A282" s="99" t="str">
        <f>IFERROR(_xlfn.XLOOKUP($G282,通讯通路门店!$S$4:$S$993933,通讯通路门店!$A$4:$A$993933,0,0),"")</f>
        <v/>
      </c>
      <c r="B282" s="99" t="str">
        <f>IFERROR(_xlfn.XLOOKUP($G282,通讯通路门店!$S$4:$S$993933,通讯通路门店!$B$4:$B$993933,0,0),"")</f>
        <v/>
      </c>
      <c r="C282" s="99" t="str">
        <f>IFERROR(_xlfn.XLOOKUP($G282,通讯通路门店!$S$4:$S$993933,通讯通路门店!$C$4:$C$993933,0,0),"")</f>
        <v/>
      </c>
      <c r="D282" s="99" t="str">
        <f>IFERROR(_xlfn.XLOOKUP($G282,通讯通路门店!$S$4:$S$993933,通讯通路门店!$D$4:$D$993933,0,0),"")</f>
        <v/>
      </c>
      <c r="E282" s="83"/>
      <c r="F282" s="83"/>
      <c r="G282" s="101" t="e">
        <v>#N/A</v>
      </c>
      <c r="H282" s="102" t="str">
        <f>IFERROR(_xlfn.XLOOKUP($G282,通讯通路门店!$S$4:$S$993933,通讯通路门店!$R$4:$R$993933,0,0),"")</f>
        <v/>
      </c>
      <c r="I282" s="83"/>
      <c r="J282" s="83"/>
      <c r="K282" s="83"/>
      <c r="L282" s="83"/>
      <c r="M282" s="83"/>
      <c r="N282" s="83"/>
      <c r="O282" s="83"/>
      <c r="P282" s="83"/>
      <c r="Q282" s="83"/>
      <c r="R282" s="83"/>
      <c r="S282" s="83"/>
      <c r="T282" s="83"/>
      <c r="U282" s="99">
        <f>COUNTIF(通讯通路门店!$S:$S,$G282)</f>
        <v>0</v>
      </c>
      <c r="V282" s="99">
        <f>COUNTIFS(通讯通路门店!$S:$S,$G282,通讯通路门店!$J:$J,"综合卖场")</f>
        <v>0</v>
      </c>
      <c r="W282" s="99">
        <f>SUMIFS(通讯通路门店!$AJ:$AJ,通讯通路门店!$S:$S,通讯客户沙盘!$G282)</f>
        <v>0</v>
      </c>
      <c r="X282" s="99">
        <f t="shared" si="20"/>
        <v>0</v>
      </c>
      <c r="Y282" s="99">
        <f>COUNTIFS(通讯通路门店!$S:$S,$G282,通讯通路门店!$J:$J,"荣耀体验店")+COUNTIFS(通讯通路门店!$S:$S,$G282,通讯通路门店!$J:$J,"荣耀授权专卖店")</f>
        <v>0</v>
      </c>
      <c r="Z282" s="99">
        <f>COUNTIFS(通讯通路门店!$S:$S,$G282,通讯通路门店!$J:$J,"VIVO体验店")</f>
        <v>0</v>
      </c>
      <c r="AA282" s="99">
        <f>COUNTIFS(通讯通路门店!$S:$S,$G282,通讯通路门店!$J:$J,"OPPO体验店")</f>
        <v>0</v>
      </c>
      <c r="AB282" s="99">
        <f>COUNTIFS(通讯通路门店!$S:$S,$G282,通讯通路门店!$J:$J,"华为授权体验店")+COUNTIFS(通讯通路门店!$S:$S,$G282,通讯通路门店!$J:$J,"华为堡垒店")</f>
        <v>0</v>
      </c>
      <c r="AC282" s="99">
        <f>COUNTIFS(通讯通路门店!$S:$S,$G282,通讯通路门店!$J:$J,"小米体验店")</f>
        <v>0</v>
      </c>
      <c r="AD282" s="99">
        <f>COUNTIFS(通讯通路门店!$S:$S,$G282,通讯通路门店!$J:$J,"苹果体验店")</f>
        <v>0</v>
      </c>
      <c r="AE282" s="99">
        <f>COUNTIFS(通讯通路门店!$S:$S,$G282,通讯通路门店!$J:$J,"其他品牌专卖店")</f>
        <v>0</v>
      </c>
      <c r="AF282" s="99">
        <f>SUMIFS(通讯通路门店!$BI:$BI,通讯通路门店!$S:$S,$G282)</f>
        <v>0</v>
      </c>
      <c r="AG282" s="99">
        <f>SUMIFS(通讯通路门店!$BH:$BH,通讯通路门店!$S:$S,$G282)</f>
        <v>0</v>
      </c>
      <c r="AH282" s="99">
        <f t="shared" si="21"/>
        <v>0</v>
      </c>
      <c r="AI282" s="99">
        <f>SUMIFS(通讯通路门店!$BB:$BB,通讯通路门店!$S:$S,$G282)</f>
        <v>0</v>
      </c>
      <c r="AJ282" s="99">
        <f>SUMIFS(通讯通路门店!$BE:$BE,通讯通路门店!$S:$S,$G282)</f>
        <v>0</v>
      </c>
      <c r="AK282" s="99">
        <f>SUMIFS(通讯通路门店!$BG:$BG,通讯通路门店!$S:$S,$G282)</f>
        <v>0</v>
      </c>
      <c r="AL282" s="99">
        <f>SUMIFS(通讯通路门店!$BC:$BC,通讯通路门店!$S:$S,$G282)</f>
        <v>0</v>
      </c>
      <c r="AM282" s="99">
        <f>SUMIFS(通讯通路门店!$BD:$BD,通讯通路门店!$S:$S,$G282)</f>
        <v>0</v>
      </c>
      <c r="AN282" s="99">
        <f>SUMIFS(通讯通路门店!$BF:$BF,通讯通路门店!$S:$S,$G282)</f>
        <v>0</v>
      </c>
      <c r="AO282" s="99">
        <f t="shared" si="22"/>
        <v>0</v>
      </c>
      <c r="AP282" s="99">
        <f>SUMIFS(通讯通路门店!$K:$K,通讯通路门店!$S:$S,$G282)</f>
        <v>0</v>
      </c>
      <c r="AQ282" s="83"/>
      <c r="AR282" s="99">
        <f>SUMIFS(通讯通路门店!$T:$T,通讯通路门店!$S:$S,$G282)</f>
        <v>0</v>
      </c>
      <c r="AS282" s="99">
        <f>SUMIFS(通讯通路门店!$U:$U,通讯通路门店!$S:$S,$G282)</f>
        <v>0</v>
      </c>
      <c r="AT282" s="99">
        <f>SUMIFS(通讯通路门店!$V:$V,通讯通路门店!$S:$S,$G282)</f>
        <v>0</v>
      </c>
      <c r="AU282" s="99">
        <f>SUMIFS(通讯通路门店!$W:$W,通讯通路门店!$S:$S,$G282)</f>
        <v>0</v>
      </c>
      <c r="AV282" s="99">
        <f>SUMIFS(通讯通路门店!$Z:$Z,通讯通路门店!$S:$S,$G282)</f>
        <v>0</v>
      </c>
      <c r="AW282" s="99">
        <f>SUMIFS(通讯通路门店!$AB:$AB,通讯通路门店!$S:$S,$G282)</f>
        <v>0</v>
      </c>
      <c r="AX282" s="99">
        <f>SUMIFS(通讯通路门店!$X:$X,通讯通路门店!$S:$S,$G282)</f>
        <v>0</v>
      </c>
      <c r="AY282" s="99">
        <f>SUMIFS(通讯通路门店!$Y:$Y,通讯通路门店!$S:$S,$G282)</f>
        <v>0</v>
      </c>
      <c r="AZ282" s="99">
        <f>SUMIFS(通讯通路门店!$AA:$AA,通讯通路门店!$S:$S,$G282)</f>
        <v>0</v>
      </c>
      <c r="BA282" s="99">
        <f t="shared" si="23"/>
        <v>0</v>
      </c>
      <c r="BB282" s="99">
        <f t="shared" si="24"/>
        <v>0</v>
      </c>
      <c r="BC282" s="99">
        <f>SUMIFS(通讯通路门店!$W:$W,通讯通路门店!$S:$S,$G282,通讯通路门店!$J:$J,"荣耀体验店")+SUMIFS(通讯通路门店!$W:$W,通讯通路门店!$S:$S,$G282,通讯通路门店!$J:$J,"荣耀授权专卖店")</f>
        <v>0</v>
      </c>
      <c r="BD282" s="99">
        <f>SUMIFS(通讯通路门店!$Z:$Z,通讯通路门店!$S:$S,$G282,通讯通路门店!$J:$J,"VIVO体验店")</f>
        <v>0</v>
      </c>
      <c r="BE282" s="99">
        <f>SUMIFS(通讯通路门店!$AB:$AB,通讯通路门店!$S:$S,$G282,通讯通路门店!$J:$J,"OPPO体验店")</f>
        <v>0</v>
      </c>
      <c r="BF282" s="99">
        <f>SUMIFS(通讯通路门店!$X:$X,通讯通路门店!$S:$S,$G282,通讯通路门店!$J:$J,"华为授权体验店")+SUMIFS(通讯通路门店!$AA:$AA,通讯通路门店!$S:$S,$G282,通讯通路门店!$J:$J,"华为堡垒店")</f>
        <v>0</v>
      </c>
      <c r="BG282" s="99">
        <f>SUMIFS(通讯通路门店!$Y:$Y,通讯通路门店!$S:$S,$G282,通讯通路门店!$J:$J,"小米体验店")</f>
        <v>0</v>
      </c>
      <c r="BH282" s="99">
        <f>SUMIFS(通讯通路门店!$AA:$AA,通讯通路门店!$S:$S,$G282,通讯通路门店!$J:$J,"苹果体验店")</f>
        <v>0</v>
      </c>
      <c r="BI282" s="99">
        <f>SUMIFS(通讯通路门店!$K:$K,通讯通路门店!$S:$S,$G282,通讯通路门店!$J:$J,"其他品牌专卖店")</f>
        <v>0</v>
      </c>
      <c r="BJ282" s="99">
        <f>SUMIFS(通讯通路门店!$AC:$AC,通讯通路门店!$S:$S,$G282)</f>
        <v>0</v>
      </c>
      <c r="BK282" s="99">
        <f>SUMIFS(通讯通路门店!$AD:$AD,通讯通路门店!$S:$S,$G282)</f>
        <v>0</v>
      </c>
      <c r="BL282" s="99">
        <f>SUMIFS(通讯通路门店!$AE:$AE,通讯通路门店!$S:$S,$G282)</f>
        <v>0</v>
      </c>
      <c r="BM282" s="99">
        <f>SUMIFS(通讯通路门店!$AF:$AF,通讯通路门店!$S:$S,$G282)</f>
        <v>0</v>
      </c>
      <c r="BN282" s="99">
        <f>SUMIFS(通讯通路门店!$AG:$AG,通讯通路门店!$S:$S,$G282)</f>
        <v>0</v>
      </c>
      <c r="BO282" s="99">
        <f>SUMIFS(通讯通路门店!$AH:$AH,通讯通路门店!$S:$S,$G282)</f>
        <v>0</v>
      </c>
      <c r="BP282" s="99">
        <f>SUMIFS(通讯通路门店!$AI:$AI,通讯通路门店!$S:$S,$G282)</f>
        <v>0</v>
      </c>
      <c r="BQ282" s="83"/>
    </row>
    <row r="283" spans="1:69">
      <c r="A283" s="99" t="str">
        <f>IFERROR(_xlfn.XLOOKUP($G283,通讯通路门店!$S$4:$S$993933,通讯通路门店!$A$4:$A$993933,0,0),"")</f>
        <v/>
      </c>
      <c r="B283" s="99" t="str">
        <f>IFERROR(_xlfn.XLOOKUP($G283,通讯通路门店!$S$4:$S$993933,通讯通路门店!$B$4:$B$993933,0,0),"")</f>
        <v/>
      </c>
      <c r="C283" s="99" t="str">
        <f>IFERROR(_xlfn.XLOOKUP($G283,通讯通路门店!$S$4:$S$993933,通讯通路门店!$C$4:$C$993933,0,0),"")</f>
        <v/>
      </c>
      <c r="D283" s="99" t="str">
        <f>IFERROR(_xlfn.XLOOKUP($G283,通讯通路门店!$S$4:$S$993933,通讯通路门店!$D$4:$D$993933,0,0),"")</f>
        <v/>
      </c>
      <c r="E283" s="83"/>
      <c r="F283" s="83"/>
      <c r="G283" s="101" t="e">
        <v>#N/A</v>
      </c>
      <c r="H283" s="102" t="str">
        <f>IFERROR(_xlfn.XLOOKUP($G283,通讯通路门店!$S$4:$S$993933,通讯通路门店!$R$4:$R$993933,0,0),"")</f>
        <v/>
      </c>
      <c r="I283" s="83"/>
      <c r="J283" s="83"/>
      <c r="K283" s="83"/>
      <c r="L283" s="83"/>
      <c r="M283" s="83"/>
      <c r="N283" s="83"/>
      <c r="O283" s="83"/>
      <c r="P283" s="83"/>
      <c r="Q283" s="83"/>
      <c r="R283" s="83"/>
      <c r="S283" s="83"/>
      <c r="T283" s="83"/>
      <c r="U283" s="99">
        <f>COUNTIF(通讯通路门店!$S:$S,$G283)</f>
        <v>0</v>
      </c>
      <c r="V283" s="99">
        <f>COUNTIFS(通讯通路门店!$S:$S,$G283,通讯通路门店!$J:$J,"综合卖场")</f>
        <v>0</v>
      </c>
      <c r="W283" s="99">
        <f>SUMIFS(通讯通路门店!$AJ:$AJ,通讯通路门店!$S:$S,通讯客户沙盘!$G283)</f>
        <v>0</v>
      </c>
      <c r="X283" s="99">
        <f t="shared" si="20"/>
        <v>0</v>
      </c>
      <c r="Y283" s="99">
        <f>COUNTIFS(通讯通路门店!$S:$S,$G283,通讯通路门店!$J:$J,"荣耀体验店")+COUNTIFS(通讯通路门店!$S:$S,$G283,通讯通路门店!$J:$J,"荣耀授权专卖店")</f>
        <v>0</v>
      </c>
      <c r="Z283" s="99">
        <f>COUNTIFS(通讯通路门店!$S:$S,$G283,通讯通路门店!$J:$J,"VIVO体验店")</f>
        <v>0</v>
      </c>
      <c r="AA283" s="99">
        <f>COUNTIFS(通讯通路门店!$S:$S,$G283,通讯通路门店!$J:$J,"OPPO体验店")</f>
        <v>0</v>
      </c>
      <c r="AB283" s="99">
        <f>COUNTIFS(通讯通路门店!$S:$S,$G283,通讯通路门店!$J:$J,"华为授权体验店")+COUNTIFS(通讯通路门店!$S:$S,$G283,通讯通路门店!$J:$J,"华为堡垒店")</f>
        <v>0</v>
      </c>
      <c r="AC283" s="99">
        <f>COUNTIFS(通讯通路门店!$S:$S,$G283,通讯通路门店!$J:$J,"小米体验店")</f>
        <v>0</v>
      </c>
      <c r="AD283" s="99">
        <f>COUNTIFS(通讯通路门店!$S:$S,$G283,通讯通路门店!$J:$J,"苹果体验店")</f>
        <v>0</v>
      </c>
      <c r="AE283" s="99">
        <f>COUNTIFS(通讯通路门店!$S:$S,$G283,通讯通路门店!$J:$J,"其他品牌专卖店")</f>
        <v>0</v>
      </c>
      <c r="AF283" s="99">
        <f>SUMIFS(通讯通路门店!$BI:$BI,通讯通路门店!$S:$S,$G283)</f>
        <v>0</v>
      </c>
      <c r="AG283" s="99">
        <f>SUMIFS(通讯通路门店!$BH:$BH,通讯通路门店!$S:$S,$G283)</f>
        <v>0</v>
      </c>
      <c r="AH283" s="99">
        <f t="shared" si="21"/>
        <v>0</v>
      </c>
      <c r="AI283" s="99">
        <f>SUMIFS(通讯通路门店!$BB:$BB,通讯通路门店!$S:$S,$G283)</f>
        <v>0</v>
      </c>
      <c r="AJ283" s="99">
        <f>SUMIFS(通讯通路门店!$BE:$BE,通讯通路门店!$S:$S,$G283)</f>
        <v>0</v>
      </c>
      <c r="AK283" s="99">
        <f>SUMIFS(通讯通路门店!$BG:$BG,通讯通路门店!$S:$S,$G283)</f>
        <v>0</v>
      </c>
      <c r="AL283" s="99">
        <f>SUMIFS(通讯通路门店!$BC:$BC,通讯通路门店!$S:$S,$G283)</f>
        <v>0</v>
      </c>
      <c r="AM283" s="99">
        <f>SUMIFS(通讯通路门店!$BD:$BD,通讯通路门店!$S:$S,$G283)</f>
        <v>0</v>
      </c>
      <c r="AN283" s="99">
        <f>SUMIFS(通讯通路门店!$BF:$BF,通讯通路门店!$S:$S,$G283)</f>
        <v>0</v>
      </c>
      <c r="AO283" s="99">
        <f t="shared" si="22"/>
        <v>0</v>
      </c>
      <c r="AP283" s="99">
        <f>SUMIFS(通讯通路门店!$K:$K,通讯通路门店!$S:$S,$G283)</f>
        <v>0</v>
      </c>
      <c r="AQ283" s="83"/>
      <c r="AR283" s="99">
        <f>SUMIFS(通讯通路门店!$T:$T,通讯通路门店!$S:$S,$G283)</f>
        <v>0</v>
      </c>
      <c r="AS283" s="99">
        <f>SUMIFS(通讯通路门店!$U:$U,通讯通路门店!$S:$S,$G283)</f>
        <v>0</v>
      </c>
      <c r="AT283" s="99">
        <f>SUMIFS(通讯通路门店!$V:$V,通讯通路门店!$S:$S,$G283)</f>
        <v>0</v>
      </c>
      <c r="AU283" s="99">
        <f>SUMIFS(通讯通路门店!$W:$W,通讯通路门店!$S:$S,$G283)</f>
        <v>0</v>
      </c>
      <c r="AV283" s="99">
        <f>SUMIFS(通讯通路门店!$Z:$Z,通讯通路门店!$S:$S,$G283)</f>
        <v>0</v>
      </c>
      <c r="AW283" s="99">
        <f>SUMIFS(通讯通路门店!$AB:$AB,通讯通路门店!$S:$S,$G283)</f>
        <v>0</v>
      </c>
      <c r="AX283" s="99">
        <f>SUMIFS(通讯通路门店!$X:$X,通讯通路门店!$S:$S,$G283)</f>
        <v>0</v>
      </c>
      <c r="AY283" s="99">
        <f>SUMIFS(通讯通路门店!$Y:$Y,通讯通路门店!$S:$S,$G283)</f>
        <v>0</v>
      </c>
      <c r="AZ283" s="99">
        <f>SUMIFS(通讯通路门店!$AA:$AA,通讯通路门店!$S:$S,$G283)</f>
        <v>0</v>
      </c>
      <c r="BA283" s="99">
        <f t="shared" si="23"/>
        <v>0</v>
      </c>
      <c r="BB283" s="99">
        <f t="shared" si="24"/>
        <v>0</v>
      </c>
      <c r="BC283" s="99">
        <f>SUMIFS(通讯通路门店!$W:$W,通讯通路门店!$S:$S,$G283,通讯通路门店!$J:$J,"荣耀体验店")+SUMIFS(通讯通路门店!$W:$W,通讯通路门店!$S:$S,$G283,通讯通路门店!$J:$J,"荣耀授权专卖店")</f>
        <v>0</v>
      </c>
      <c r="BD283" s="99">
        <f>SUMIFS(通讯通路门店!$Z:$Z,通讯通路门店!$S:$S,$G283,通讯通路门店!$J:$J,"VIVO体验店")</f>
        <v>0</v>
      </c>
      <c r="BE283" s="99">
        <f>SUMIFS(通讯通路门店!$AB:$AB,通讯通路门店!$S:$S,$G283,通讯通路门店!$J:$J,"OPPO体验店")</f>
        <v>0</v>
      </c>
      <c r="BF283" s="99">
        <f>SUMIFS(通讯通路门店!$X:$X,通讯通路门店!$S:$S,$G283,通讯通路门店!$J:$J,"华为授权体验店")+SUMIFS(通讯通路门店!$AA:$AA,通讯通路门店!$S:$S,$G283,通讯通路门店!$J:$J,"华为堡垒店")</f>
        <v>0</v>
      </c>
      <c r="BG283" s="99">
        <f>SUMIFS(通讯通路门店!$Y:$Y,通讯通路门店!$S:$S,$G283,通讯通路门店!$J:$J,"小米体验店")</f>
        <v>0</v>
      </c>
      <c r="BH283" s="99">
        <f>SUMIFS(通讯通路门店!$AA:$AA,通讯通路门店!$S:$S,$G283,通讯通路门店!$J:$J,"苹果体验店")</f>
        <v>0</v>
      </c>
      <c r="BI283" s="99">
        <f>SUMIFS(通讯通路门店!$K:$K,通讯通路门店!$S:$S,$G283,通讯通路门店!$J:$J,"其他品牌专卖店")</f>
        <v>0</v>
      </c>
      <c r="BJ283" s="99">
        <f>SUMIFS(通讯通路门店!$AC:$AC,通讯通路门店!$S:$S,$G283)</f>
        <v>0</v>
      </c>
      <c r="BK283" s="99">
        <f>SUMIFS(通讯通路门店!$AD:$AD,通讯通路门店!$S:$S,$G283)</f>
        <v>0</v>
      </c>
      <c r="BL283" s="99">
        <f>SUMIFS(通讯通路门店!$AE:$AE,通讯通路门店!$S:$S,$G283)</f>
        <v>0</v>
      </c>
      <c r="BM283" s="99">
        <f>SUMIFS(通讯通路门店!$AF:$AF,通讯通路门店!$S:$S,$G283)</f>
        <v>0</v>
      </c>
      <c r="BN283" s="99">
        <f>SUMIFS(通讯通路门店!$AG:$AG,通讯通路门店!$S:$S,$G283)</f>
        <v>0</v>
      </c>
      <c r="BO283" s="99">
        <f>SUMIFS(通讯通路门店!$AH:$AH,通讯通路门店!$S:$S,$G283)</f>
        <v>0</v>
      </c>
      <c r="BP283" s="99">
        <f>SUMIFS(通讯通路门店!$AI:$AI,通讯通路门店!$S:$S,$G283)</f>
        <v>0</v>
      </c>
      <c r="BQ283" s="83"/>
    </row>
    <row r="284" spans="1:69">
      <c r="A284" s="99" t="str">
        <f>IFERROR(_xlfn.XLOOKUP($G284,通讯通路门店!$S$4:$S$993933,通讯通路门店!$A$4:$A$993933,0,0),"")</f>
        <v/>
      </c>
      <c r="B284" s="99" t="str">
        <f>IFERROR(_xlfn.XLOOKUP($G284,通讯通路门店!$S$4:$S$993933,通讯通路门店!$B$4:$B$993933,0,0),"")</f>
        <v/>
      </c>
      <c r="C284" s="99" t="str">
        <f>IFERROR(_xlfn.XLOOKUP($G284,通讯通路门店!$S$4:$S$993933,通讯通路门店!$C$4:$C$993933,0,0),"")</f>
        <v/>
      </c>
      <c r="D284" s="99" t="str">
        <f>IFERROR(_xlfn.XLOOKUP($G284,通讯通路门店!$S$4:$S$993933,通讯通路门店!$D$4:$D$993933,0,0),"")</f>
        <v/>
      </c>
      <c r="E284" s="83"/>
      <c r="F284" s="83"/>
      <c r="G284" s="101" t="e">
        <v>#N/A</v>
      </c>
      <c r="H284" s="102" t="str">
        <f>IFERROR(_xlfn.XLOOKUP($G284,通讯通路门店!$S$4:$S$993933,通讯通路门店!$R$4:$R$993933,0,0),"")</f>
        <v/>
      </c>
      <c r="I284" s="83"/>
      <c r="J284" s="83"/>
      <c r="K284" s="83"/>
      <c r="L284" s="83"/>
      <c r="M284" s="83"/>
      <c r="N284" s="83"/>
      <c r="O284" s="83"/>
      <c r="P284" s="83"/>
      <c r="Q284" s="83"/>
      <c r="R284" s="83"/>
      <c r="S284" s="83"/>
      <c r="T284" s="83"/>
      <c r="U284" s="99">
        <f>COUNTIF(通讯通路门店!$S:$S,$G284)</f>
        <v>0</v>
      </c>
      <c r="V284" s="99">
        <f>COUNTIFS(通讯通路门店!$S:$S,$G284,通讯通路门店!$J:$J,"综合卖场")</f>
        <v>0</v>
      </c>
      <c r="W284" s="99">
        <f>SUMIFS(通讯通路门店!$AJ:$AJ,通讯通路门店!$S:$S,通讯客户沙盘!$G284)</f>
        <v>0</v>
      </c>
      <c r="X284" s="99">
        <f t="shared" si="20"/>
        <v>0</v>
      </c>
      <c r="Y284" s="99">
        <f>COUNTIFS(通讯通路门店!$S:$S,$G284,通讯通路门店!$J:$J,"荣耀体验店")+COUNTIFS(通讯通路门店!$S:$S,$G284,通讯通路门店!$J:$J,"荣耀授权专卖店")</f>
        <v>0</v>
      </c>
      <c r="Z284" s="99">
        <f>COUNTIFS(通讯通路门店!$S:$S,$G284,通讯通路门店!$J:$J,"VIVO体验店")</f>
        <v>0</v>
      </c>
      <c r="AA284" s="99">
        <f>COUNTIFS(通讯通路门店!$S:$S,$G284,通讯通路门店!$J:$J,"OPPO体验店")</f>
        <v>0</v>
      </c>
      <c r="AB284" s="99">
        <f>COUNTIFS(通讯通路门店!$S:$S,$G284,通讯通路门店!$J:$J,"华为授权体验店")+COUNTIFS(通讯通路门店!$S:$S,$G284,通讯通路门店!$J:$J,"华为堡垒店")</f>
        <v>0</v>
      </c>
      <c r="AC284" s="99">
        <f>COUNTIFS(通讯通路门店!$S:$S,$G284,通讯通路门店!$J:$J,"小米体验店")</f>
        <v>0</v>
      </c>
      <c r="AD284" s="99">
        <f>COUNTIFS(通讯通路门店!$S:$S,$G284,通讯通路门店!$J:$J,"苹果体验店")</f>
        <v>0</v>
      </c>
      <c r="AE284" s="99">
        <f>COUNTIFS(通讯通路门店!$S:$S,$G284,通讯通路门店!$J:$J,"其他品牌专卖店")</f>
        <v>0</v>
      </c>
      <c r="AF284" s="99">
        <f>SUMIFS(通讯通路门店!$BI:$BI,通讯通路门店!$S:$S,$G284)</f>
        <v>0</v>
      </c>
      <c r="AG284" s="99">
        <f>SUMIFS(通讯通路门店!$BH:$BH,通讯通路门店!$S:$S,$G284)</f>
        <v>0</v>
      </c>
      <c r="AH284" s="99">
        <f t="shared" si="21"/>
        <v>0</v>
      </c>
      <c r="AI284" s="99">
        <f>SUMIFS(通讯通路门店!$BB:$BB,通讯通路门店!$S:$S,$G284)</f>
        <v>0</v>
      </c>
      <c r="AJ284" s="99">
        <f>SUMIFS(通讯通路门店!$BE:$BE,通讯通路门店!$S:$S,$G284)</f>
        <v>0</v>
      </c>
      <c r="AK284" s="99">
        <f>SUMIFS(通讯通路门店!$BG:$BG,通讯通路门店!$S:$S,$G284)</f>
        <v>0</v>
      </c>
      <c r="AL284" s="99">
        <f>SUMIFS(通讯通路门店!$BC:$BC,通讯通路门店!$S:$S,$G284)</f>
        <v>0</v>
      </c>
      <c r="AM284" s="99">
        <f>SUMIFS(通讯通路门店!$BD:$BD,通讯通路门店!$S:$S,$G284)</f>
        <v>0</v>
      </c>
      <c r="AN284" s="99">
        <f>SUMIFS(通讯通路门店!$BF:$BF,通讯通路门店!$S:$S,$G284)</f>
        <v>0</v>
      </c>
      <c r="AO284" s="99">
        <f t="shared" si="22"/>
        <v>0</v>
      </c>
      <c r="AP284" s="99">
        <f>SUMIFS(通讯通路门店!$K:$K,通讯通路门店!$S:$S,$G284)</f>
        <v>0</v>
      </c>
      <c r="AQ284" s="83"/>
      <c r="AR284" s="99">
        <f>SUMIFS(通讯通路门店!$T:$T,通讯通路门店!$S:$S,$G284)</f>
        <v>0</v>
      </c>
      <c r="AS284" s="99">
        <f>SUMIFS(通讯通路门店!$U:$U,通讯通路门店!$S:$S,$G284)</f>
        <v>0</v>
      </c>
      <c r="AT284" s="99">
        <f>SUMIFS(通讯通路门店!$V:$V,通讯通路门店!$S:$S,$G284)</f>
        <v>0</v>
      </c>
      <c r="AU284" s="99">
        <f>SUMIFS(通讯通路门店!$W:$W,通讯通路门店!$S:$S,$G284)</f>
        <v>0</v>
      </c>
      <c r="AV284" s="99">
        <f>SUMIFS(通讯通路门店!$Z:$Z,通讯通路门店!$S:$S,$G284)</f>
        <v>0</v>
      </c>
      <c r="AW284" s="99">
        <f>SUMIFS(通讯通路门店!$AB:$AB,通讯通路门店!$S:$S,$G284)</f>
        <v>0</v>
      </c>
      <c r="AX284" s="99">
        <f>SUMIFS(通讯通路门店!$X:$X,通讯通路门店!$S:$S,$G284)</f>
        <v>0</v>
      </c>
      <c r="AY284" s="99">
        <f>SUMIFS(通讯通路门店!$Y:$Y,通讯通路门店!$S:$S,$G284)</f>
        <v>0</v>
      </c>
      <c r="AZ284" s="99">
        <f>SUMIFS(通讯通路门店!$AA:$AA,通讯通路门店!$S:$S,$G284)</f>
        <v>0</v>
      </c>
      <c r="BA284" s="99">
        <f t="shared" si="23"/>
        <v>0</v>
      </c>
      <c r="BB284" s="99">
        <f t="shared" si="24"/>
        <v>0</v>
      </c>
      <c r="BC284" s="99">
        <f>SUMIFS(通讯通路门店!$W:$W,通讯通路门店!$S:$S,$G284,通讯通路门店!$J:$J,"荣耀体验店")+SUMIFS(通讯通路门店!$W:$W,通讯通路门店!$S:$S,$G284,通讯通路门店!$J:$J,"荣耀授权专卖店")</f>
        <v>0</v>
      </c>
      <c r="BD284" s="99">
        <f>SUMIFS(通讯通路门店!$Z:$Z,通讯通路门店!$S:$S,$G284,通讯通路门店!$J:$J,"VIVO体验店")</f>
        <v>0</v>
      </c>
      <c r="BE284" s="99">
        <f>SUMIFS(通讯通路门店!$AB:$AB,通讯通路门店!$S:$S,$G284,通讯通路门店!$J:$J,"OPPO体验店")</f>
        <v>0</v>
      </c>
      <c r="BF284" s="99">
        <f>SUMIFS(通讯通路门店!$X:$X,通讯通路门店!$S:$S,$G284,通讯通路门店!$J:$J,"华为授权体验店")+SUMIFS(通讯通路门店!$AA:$AA,通讯通路门店!$S:$S,$G284,通讯通路门店!$J:$J,"华为堡垒店")</f>
        <v>0</v>
      </c>
      <c r="BG284" s="99">
        <f>SUMIFS(通讯通路门店!$Y:$Y,通讯通路门店!$S:$S,$G284,通讯通路门店!$J:$J,"小米体验店")</f>
        <v>0</v>
      </c>
      <c r="BH284" s="99">
        <f>SUMIFS(通讯通路门店!$AA:$AA,通讯通路门店!$S:$S,$G284,通讯通路门店!$J:$J,"苹果体验店")</f>
        <v>0</v>
      </c>
      <c r="BI284" s="99">
        <f>SUMIFS(通讯通路门店!$K:$K,通讯通路门店!$S:$S,$G284,通讯通路门店!$J:$J,"其他品牌专卖店")</f>
        <v>0</v>
      </c>
      <c r="BJ284" s="99">
        <f>SUMIFS(通讯通路门店!$AC:$AC,通讯通路门店!$S:$S,$G284)</f>
        <v>0</v>
      </c>
      <c r="BK284" s="99">
        <f>SUMIFS(通讯通路门店!$AD:$AD,通讯通路门店!$S:$S,$G284)</f>
        <v>0</v>
      </c>
      <c r="BL284" s="99">
        <f>SUMIFS(通讯通路门店!$AE:$AE,通讯通路门店!$S:$S,$G284)</f>
        <v>0</v>
      </c>
      <c r="BM284" s="99">
        <f>SUMIFS(通讯通路门店!$AF:$AF,通讯通路门店!$S:$S,$G284)</f>
        <v>0</v>
      </c>
      <c r="BN284" s="99">
        <f>SUMIFS(通讯通路门店!$AG:$AG,通讯通路门店!$S:$S,$G284)</f>
        <v>0</v>
      </c>
      <c r="BO284" s="99">
        <f>SUMIFS(通讯通路门店!$AH:$AH,通讯通路门店!$S:$S,$G284)</f>
        <v>0</v>
      </c>
      <c r="BP284" s="99">
        <f>SUMIFS(通讯通路门店!$AI:$AI,通讯通路门店!$S:$S,$G284)</f>
        <v>0</v>
      </c>
      <c r="BQ284" s="83"/>
    </row>
    <row r="285" spans="1:69">
      <c r="A285" s="99" t="str">
        <f>IFERROR(_xlfn.XLOOKUP($G285,通讯通路门店!$S$4:$S$993933,通讯通路门店!$A$4:$A$993933,0,0),"")</f>
        <v/>
      </c>
      <c r="B285" s="99" t="str">
        <f>IFERROR(_xlfn.XLOOKUP($G285,通讯通路门店!$S$4:$S$993933,通讯通路门店!$B$4:$B$993933,0,0),"")</f>
        <v/>
      </c>
      <c r="C285" s="99" t="str">
        <f>IFERROR(_xlfn.XLOOKUP($G285,通讯通路门店!$S$4:$S$993933,通讯通路门店!$C$4:$C$993933,0,0),"")</f>
        <v/>
      </c>
      <c r="D285" s="99" t="str">
        <f>IFERROR(_xlfn.XLOOKUP($G285,通讯通路门店!$S$4:$S$993933,通讯通路门店!$D$4:$D$993933,0,0),"")</f>
        <v/>
      </c>
      <c r="E285" s="83"/>
      <c r="F285" s="83"/>
      <c r="G285" s="101" t="e">
        <v>#N/A</v>
      </c>
      <c r="H285" s="102" t="str">
        <f>IFERROR(_xlfn.XLOOKUP($G285,通讯通路门店!$S$4:$S$993933,通讯通路门店!$R$4:$R$993933,0,0),"")</f>
        <v/>
      </c>
      <c r="I285" s="83"/>
      <c r="J285" s="83"/>
      <c r="K285" s="83"/>
      <c r="L285" s="83"/>
      <c r="M285" s="83"/>
      <c r="N285" s="83"/>
      <c r="O285" s="83"/>
      <c r="P285" s="83"/>
      <c r="Q285" s="83"/>
      <c r="R285" s="83"/>
      <c r="S285" s="83"/>
      <c r="T285" s="83"/>
      <c r="U285" s="99">
        <f>COUNTIF(通讯通路门店!$S:$S,$G285)</f>
        <v>0</v>
      </c>
      <c r="V285" s="99">
        <f>COUNTIFS(通讯通路门店!$S:$S,$G285,通讯通路门店!$J:$J,"综合卖场")</f>
        <v>0</v>
      </c>
      <c r="W285" s="99">
        <f>SUMIFS(通讯通路门店!$AJ:$AJ,通讯通路门店!$S:$S,通讯客户沙盘!$G285)</f>
        <v>0</v>
      </c>
      <c r="X285" s="99">
        <f t="shared" si="20"/>
        <v>0</v>
      </c>
      <c r="Y285" s="99">
        <f>COUNTIFS(通讯通路门店!$S:$S,$G285,通讯通路门店!$J:$J,"荣耀体验店")+COUNTIFS(通讯通路门店!$S:$S,$G285,通讯通路门店!$J:$J,"荣耀授权专卖店")</f>
        <v>0</v>
      </c>
      <c r="Z285" s="99">
        <f>COUNTIFS(通讯通路门店!$S:$S,$G285,通讯通路门店!$J:$J,"VIVO体验店")</f>
        <v>0</v>
      </c>
      <c r="AA285" s="99">
        <f>COUNTIFS(通讯通路门店!$S:$S,$G285,通讯通路门店!$J:$J,"OPPO体验店")</f>
        <v>0</v>
      </c>
      <c r="AB285" s="99">
        <f>COUNTIFS(通讯通路门店!$S:$S,$G285,通讯通路门店!$J:$J,"华为授权体验店")+COUNTIFS(通讯通路门店!$S:$S,$G285,通讯通路门店!$J:$J,"华为堡垒店")</f>
        <v>0</v>
      </c>
      <c r="AC285" s="99">
        <f>COUNTIFS(通讯通路门店!$S:$S,$G285,通讯通路门店!$J:$J,"小米体验店")</f>
        <v>0</v>
      </c>
      <c r="AD285" s="99">
        <f>COUNTIFS(通讯通路门店!$S:$S,$G285,通讯通路门店!$J:$J,"苹果体验店")</f>
        <v>0</v>
      </c>
      <c r="AE285" s="99">
        <f>COUNTIFS(通讯通路门店!$S:$S,$G285,通讯通路门店!$J:$J,"其他品牌专卖店")</f>
        <v>0</v>
      </c>
      <c r="AF285" s="99">
        <f>SUMIFS(通讯通路门店!$BI:$BI,通讯通路门店!$S:$S,$G285)</f>
        <v>0</v>
      </c>
      <c r="AG285" s="99">
        <f>SUMIFS(通讯通路门店!$BH:$BH,通讯通路门店!$S:$S,$G285)</f>
        <v>0</v>
      </c>
      <c r="AH285" s="99">
        <f t="shared" si="21"/>
        <v>0</v>
      </c>
      <c r="AI285" s="99">
        <f>SUMIFS(通讯通路门店!$BB:$BB,通讯通路门店!$S:$S,$G285)</f>
        <v>0</v>
      </c>
      <c r="AJ285" s="99">
        <f>SUMIFS(通讯通路门店!$BE:$BE,通讯通路门店!$S:$S,$G285)</f>
        <v>0</v>
      </c>
      <c r="AK285" s="99">
        <f>SUMIFS(通讯通路门店!$BG:$BG,通讯通路门店!$S:$S,$G285)</f>
        <v>0</v>
      </c>
      <c r="AL285" s="99">
        <f>SUMIFS(通讯通路门店!$BC:$BC,通讯通路门店!$S:$S,$G285)</f>
        <v>0</v>
      </c>
      <c r="AM285" s="99">
        <f>SUMIFS(通讯通路门店!$BD:$BD,通讯通路门店!$S:$S,$G285)</f>
        <v>0</v>
      </c>
      <c r="AN285" s="99">
        <f>SUMIFS(通讯通路门店!$BF:$BF,通讯通路门店!$S:$S,$G285)</f>
        <v>0</v>
      </c>
      <c r="AO285" s="99">
        <f t="shared" si="22"/>
        <v>0</v>
      </c>
      <c r="AP285" s="99">
        <f>SUMIFS(通讯通路门店!$K:$K,通讯通路门店!$S:$S,$G285)</f>
        <v>0</v>
      </c>
      <c r="AQ285" s="83"/>
      <c r="AR285" s="99">
        <f>SUMIFS(通讯通路门店!$T:$T,通讯通路门店!$S:$S,$G285)</f>
        <v>0</v>
      </c>
      <c r="AS285" s="99">
        <f>SUMIFS(通讯通路门店!$U:$U,通讯通路门店!$S:$S,$G285)</f>
        <v>0</v>
      </c>
      <c r="AT285" s="99">
        <f>SUMIFS(通讯通路门店!$V:$V,通讯通路门店!$S:$S,$G285)</f>
        <v>0</v>
      </c>
      <c r="AU285" s="99">
        <f>SUMIFS(通讯通路门店!$W:$W,通讯通路门店!$S:$S,$G285)</f>
        <v>0</v>
      </c>
      <c r="AV285" s="99">
        <f>SUMIFS(通讯通路门店!$Z:$Z,通讯通路门店!$S:$S,$G285)</f>
        <v>0</v>
      </c>
      <c r="AW285" s="99">
        <f>SUMIFS(通讯通路门店!$AB:$AB,通讯通路门店!$S:$S,$G285)</f>
        <v>0</v>
      </c>
      <c r="AX285" s="99">
        <f>SUMIFS(通讯通路门店!$X:$X,通讯通路门店!$S:$S,$G285)</f>
        <v>0</v>
      </c>
      <c r="AY285" s="99">
        <f>SUMIFS(通讯通路门店!$Y:$Y,通讯通路门店!$S:$S,$G285)</f>
        <v>0</v>
      </c>
      <c r="AZ285" s="99">
        <f>SUMIFS(通讯通路门店!$AA:$AA,通讯通路门店!$S:$S,$G285)</f>
        <v>0</v>
      </c>
      <c r="BA285" s="99">
        <f t="shared" si="23"/>
        <v>0</v>
      </c>
      <c r="BB285" s="99">
        <f t="shared" si="24"/>
        <v>0</v>
      </c>
      <c r="BC285" s="99">
        <f>SUMIFS(通讯通路门店!$W:$W,通讯通路门店!$S:$S,$G285,通讯通路门店!$J:$J,"荣耀体验店")+SUMIFS(通讯通路门店!$W:$W,通讯通路门店!$S:$S,$G285,通讯通路门店!$J:$J,"荣耀授权专卖店")</f>
        <v>0</v>
      </c>
      <c r="BD285" s="99">
        <f>SUMIFS(通讯通路门店!$Z:$Z,通讯通路门店!$S:$S,$G285,通讯通路门店!$J:$J,"VIVO体验店")</f>
        <v>0</v>
      </c>
      <c r="BE285" s="99">
        <f>SUMIFS(通讯通路门店!$AB:$AB,通讯通路门店!$S:$S,$G285,通讯通路门店!$J:$J,"OPPO体验店")</f>
        <v>0</v>
      </c>
      <c r="BF285" s="99">
        <f>SUMIFS(通讯通路门店!$X:$X,通讯通路门店!$S:$S,$G285,通讯通路门店!$J:$J,"华为授权体验店")+SUMIFS(通讯通路门店!$AA:$AA,通讯通路门店!$S:$S,$G285,通讯通路门店!$J:$J,"华为堡垒店")</f>
        <v>0</v>
      </c>
      <c r="BG285" s="99">
        <f>SUMIFS(通讯通路门店!$Y:$Y,通讯通路门店!$S:$S,$G285,通讯通路门店!$J:$J,"小米体验店")</f>
        <v>0</v>
      </c>
      <c r="BH285" s="99">
        <f>SUMIFS(通讯通路门店!$AA:$AA,通讯通路门店!$S:$S,$G285,通讯通路门店!$J:$J,"苹果体验店")</f>
        <v>0</v>
      </c>
      <c r="BI285" s="99">
        <f>SUMIFS(通讯通路门店!$K:$K,通讯通路门店!$S:$S,$G285,通讯通路门店!$J:$J,"其他品牌专卖店")</f>
        <v>0</v>
      </c>
      <c r="BJ285" s="99">
        <f>SUMIFS(通讯通路门店!$AC:$AC,通讯通路门店!$S:$S,$G285)</f>
        <v>0</v>
      </c>
      <c r="BK285" s="99">
        <f>SUMIFS(通讯通路门店!$AD:$AD,通讯通路门店!$S:$S,$G285)</f>
        <v>0</v>
      </c>
      <c r="BL285" s="99">
        <f>SUMIFS(通讯通路门店!$AE:$AE,通讯通路门店!$S:$S,$G285)</f>
        <v>0</v>
      </c>
      <c r="BM285" s="99">
        <f>SUMIFS(通讯通路门店!$AF:$AF,通讯通路门店!$S:$S,$G285)</f>
        <v>0</v>
      </c>
      <c r="BN285" s="99">
        <f>SUMIFS(通讯通路门店!$AG:$AG,通讯通路门店!$S:$S,$G285)</f>
        <v>0</v>
      </c>
      <c r="BO285" s="99">
        <f>SUMIFS(通讯通路门店!$AH:$AH,通讯通路门店!$S:$S,$G285)</f>
        <v>0</v>
      </c>
      <c r="BP285" s="99">
        <f>SUMIFS(通讯通路门店!$AI:$AI,通讯通路门店!$S:$S,$G285)</f>
        <v>0</v>
      </c>
      <c r="BQ285" s="83"/>
    </row>
    <row r="286" spans="1:69">
      <c r="A286" s="99" t="str">
        <f>IFERROR(_xlfn.XLOOKUP($G286,通讯通路门店!$S$4:$S$993933,通讯通路门店!$A$4:$A$993933,0,0),"")</f>
        <v/>
      </c>
      <c r="B286" s="99" t="str">
        <f>IFERROR(_xlfn.XLOOKUP($G286,通讯通路门店!$S$4:$S$993933,通讯通路门店!$B$4:$B$993933,0,0),"")</f>
        <v/>
      </c>
      <c r="C286" s="99" t="str">
        <f>IFERROR(_xlfn.XLOOKUP($G286,通讯通路门店!$S$4:$S$993933,通讯通路门店!$C$4:$C$993933,0,0),"")</f>
        <v/>
      </c>
      <c r="D286" s="99" t="str">
        <f>IFERROR(_xlfn.XLOOKUP($G286,通讯通路门店!$S$4:$S$993933,通讯通路门店!$D$4:$D$993933,0,0),"")</f>
        <v/>
      </c>
      <c r="E286" s="83"/>
      <c r="F286" s="83"/>
      <c r="G286" s="101" t="e">
        <v>#N/A</v>
      </c>
      <c r="H286" s="102" t="str">
        <f>IFERROR(_xlfn.XLOOKUP($G286,通讯通路门店!$S$4:$S$993933,通讯通路门店!$R$4:$R$993933,0,0),"")</f>
        <v/>
      </c>
      <c r="I286" s="83"/>
      <c r="J286" s="83"/>
      <c r="K286" s="83"/>
      <c r="L286" s="83"/>
      <c r="M286" s="83"/>
      <c r="N286" s="83"/>
      <c r="O286" s="83"/>
      <c r="P286" s="83"/>
      <c r="Q286" s="83"/>
      <c r="R286" s="83"/>
      <c r="S286" s="83"/>
      <c r="T286" s="83"/>
      <c r="U286" s="99">
        <f>COUNTIF(通讯通路门店!$S:$S,$G286)</f>
        <v>0</v>
      </c>
      <c r="V286" s="99">
        <f>COUNTIFS(通讯通路门店!$S:$S,$G286,通讯通路门店!$J:$J,"综合卖场")</f>
        <v>0</v>
      </c>
      <c r="W286" s="99">
        <f>SUMIFS(通讯通路门店!$AJ:$AJ,通讯通路门店!$S:$S,通讯客户沙盘!$G286)</f>
        <v>0</v>
      </c>
      <c r="X286" s="99">
        <f t="shared" si="20"/>
        <v>0</v>
      </c>
      <c r="Y286" s="99">
        <f>COUNTIFS(通讯通路门店!$S:$S,$G286,通讯通路门店!$J:$J,"荣耀体验店")+COUNTIFS(通讯通路门店!$S:$S,$G286,通讯通路门店!$J:$J,"荣耀授权专卖店")</f>
        <v>0</v>
      </c>
      <c r="Z286" s="99">
        <f>COUNTIFS(通讯通路门店!$S:$S,$G286,通讯通路门店!$J:$J,"VIVO体验店")</f>
        <v>0</v>
      </c>
      <c r="AA286" s="99">
        <f>COUNTIFS(通讯通路门店!$S:$S,$G286,通讯通路门店!$J:$J,"OPPO体验店")</f>
        <v>0</v>
      </c>
      <c r="AB286" s="99">
        <f>COUNTIFS(通讯通路门店!$S:$S,$G286,通讯通路门店!$J:$J,"华为授权体验店")+COUNTIFS(通讯通路门店!$S:$S,$G286,通讯通路门店!$J:$J,"华为堡垒店")</f>
        <v>0</v>
      </c>
      <c r="AC286" s="99">
        <f>COUNTIFS(通讯通路门店!$S:$S,$G286,通讯通路门店!$J:$J,"小米体验店")</f>
        <v>0</v>
      </c>
      <c r="AD286" s="99">
        <f>COUNTIFS(通讯通路门店!$S:$S,$G286,通讯通路门店!$J:$J,"苹果体验店")</f>
        <v>0</v>
      </c>
      <c r="AE286" s="99">
        <f>COUNTIFS(通讯通路门店!$S:$S,$G286,通讯通路门店!$J:$J,"其他品牌专卖店")</f>
        <v>0</v>
      </c>
      <c r="AF286" s="99">
        <f>SUMIFS(通讯通路门店!$BI:$BI,通讯通路门店!$S:$S,$G286)</f>
        <v>0</v>
      </c>
      <c r="AG286" s="99">
        <f>SUMIFS(通讯通路门店!$BH:$BH,通讯通路门店!$S:$S,$G286)</f>
        <v>0</v>
      </c>
      <c r="AH286" s="99">
        <f t="shared" si="21"/>
        <v>0</v>
      </c>
      <c r="AI286" s="99">
        <f>SUMIFS(通讯通路门店!$BB:$BB,通讯通路门店!$S:$S,$G286)</f>
        <v>0</v>
      </c>
      <c r="AJ286" s="99">
        <f>SUMIFS(通讯通路门店!$BE:$BE,通讯通路门店!$S:$S,$G286)</f>
        <v>0</v>
      </c>
      <c r="AK286" s="99">
        <f>SUMIFS(通讯通路门店!$BG:$BG,通讯通路门店!$S:$S,$G286)</f>
        <v>0</v>
      </c>
      <c r="AL286" s="99">
        <f>SUMIFS(通讯通路门店!$BC:$BC,通讯通路门店!$S:$S,$G286)</f>
        <v>0</v>
      </c>
      <c r="AM286" s="99">
        <f>SUMIFS(通讯通路门店!$BD:$BD,通讯通路门店!$S:$S,$G286)</f>
        <v>0</v>
      </c>
      <c r="AN286" s="99">
        <f>SUMIFS(通讯通路门店!$BF:$BF,通讯通路门店!$S:$S,$G286)</f>
        <v>0</v>
      </c>
      <c r="AO286" s="99">
        <f t="shared" si="22"/>
        <v>0</v>
      </c>
      <c r="AP286" s="99">
        <f>SUMIFS(通讯通路门店!$K:$K,通讯通路门店!$S:$S,$G286)</f>
        <v>0</v>
      </c>
      <c r="AQ286" s="83"/>
      <c r="AR286" s="99">
        <f>SUMIFS(通讯通路门店!$T:$T,通讯通路门店!$S:$S,$G286)</f>
        <v>0</v>
      </c>
      <c r="AS286" s="99">
        <f>SUMIFS(通讯通路门店!$U:$U,通讯通路门店!$S:$S,$G286)</f>
        <v>0</v>
      </c>
      <c r="AT286" s="99">
        <f>SUMIFS(通讯通路门店!$V:$V,通讯通路门店!$S:$S,$G286)</f>
        <v>0</v>
      </c>
      <c r="AU286" s="99">
        <f>SUMIFS(通讯通路门店!$W:$W,通讯通路门店!$S:$S,$G286)</f>
        <v>0</v>
      </c>
      <c r="AV286" s="99">
        <f>SUMIFS(通讯通路门店!$Z:$Z,通讯通路门店!$S:$S,$G286)</f>
        <v>0</v>
      </c>
      <c r="AW286" s="99">
        <f>SUMIFS(通讯通路门店!$AB:$AB,通讯通路门店!$S:$S,$G286)</f>
        <v>0</v>
      </c>
      <c r="AX286" s="99">
        <f>SUMIFS(通讯通路门店!$X:$X,通讯通路门店!$S:$S,$G286)</f>
        <v>0</v>
      </c>
      <c r="AY286" s="99">
        <f>SUMIFS(通讯通路门店!$Y:$Y,通讯通路门店!$S:$S,$G286)</f>
        <v>0</v>
      </c>
      <c r="AZ286" s="99">
        <f>SUMIFS(通讯通路门店!$AA:$AA,通讯通路门店!$S:$S,$G286)</f>
        <v>0</v>
      </c>
      <c r="BA286" s="99">
        <f t="shared" si="23"/>
        <v>0</v>
      </c>
      <c r="BB286" s="99">
        <f t="shared" si="24"/>
        <v>0</v>
      </c>
      <c r="BC286" s="99">
        <f>SUMIFS(通讯通路门店!$W:$W,通讯通路门店!$S:$S,$G286,通讯通路门店!$J:$J,"荣耀体验店")+SUMIFS(通讯通路门店!$W:$W,通讯通路门店!$S:$S,$G286,通讯通路门店!$J:$J,"荣耀授权专卖店")</f>
        <v>0</v>
      </c>
      <c r="BD286" s="99">
        <f>SUMIFS(通讯通路门店!$Z:$Z,通讯通路门店!$S:$S,$G286,通讯通路门店!$J:$J,"VIVO体验店")</f>
        <v>0</v>
      </c>
      <c r="BE286" s="99">
        <f>SUMIFS(通讯通路门店!$AB:$AB,通讯通路门店!$S:$S,$G286,通讯通路门店!$J:$J,"OPPO体验店")</f>
        <v>0</v>
      </c>
      <c r="BF286" s="99">
        <f>SUMIFS(通讯通路门店!$X:$X,通讯通路门店!$S:$S,$G286,通讯通路门店!$J:$J,"华为授权体验店")+SUMIFS(通讯通路门店!$AA:$AA,通讯通路门店!$S:$S,$G286,通讯通路门店!$J:$J,"华为堡垒店")</f>
        <v>0</v>
      </c>
      <c r="BG286" s="99">
        <f>SUMIFS(通讯通路门店!$Y:$Y,通讯通路门店!$S:$S,$G286,通讯通路门店!$J:$J,"小米体验店")</f>
        <v>0</v>
      </c>
      <c r="BH286" s="99">
        <f>SUMIFS(通讯通路门店!$AA:$AA,通讯通路门店!$S:$S,$G286,通讯通路门店!$J:$J,"苹果体验店")</f>
        <v>0</v>
      </c>
      <c r="BI286" s="99">
        <f>SUMIFS(通讯通路门店!$K:$K,通讯通路门店!$S:$S,$G286,通讯通路门店!$J:$J,"其他品牌专卖店")</f>
        <v>0</v>
      </c>
      <c r="BJ286" s="99">
        <f>SUMIFS(通讯通路门店!$AC:$AC,通讯通路门店!$S:$S,$G286)</f>
        <v>0</v>
      </c>
      <c r="BK286" s="99">
        <f>SUMIFS(通讯通路门店!$AD:$AD,通讯通路门店!$S:$S,$G286)</f>
        <v>0</v>
      </c>
      <c r="BL286" s="99">
        <f>SUMIFS(通讯通路门店!$AE:$AE,通讯通路门店!$S:$S,$G286)</f>
        <v>0</v>
      </c>
      <c r="BM286" s="99">
        <f>SUMIFS(通讯通路门店!$AF:$AF,通讯通路门店!$S:$S,$G286)</f>
        <v>0</v>
      </c>
      <c r="BN286" s="99">
        <f>SUMIFS(通讯通路门店!$AG:$AG,通讯通路门店!$S:$S,$G286)</f>
        <v>0</v>
      </c>
      <c r="BO286" s="99">
        <f>SUMIFS(通讯通路门店!$AH:$AH,通讯通路门店!$S:$S,$G286)</f>
        <v>0</v>
      </c>
      <c r="BP286" s="99">
        <f>SUMIFS(通讯通路门店!$AI:$AI,通讯通路门店!$S:$S,$G286)</f>
        <v>0</v>
      </c>
      <c r="BQ286" s="83"/>
    </row>
    <row r="287" spans="1:69">
      <c r="A287" s="99" t="str">
        <f>IFERROR(_xlfn.XLOOKUP($G287,通讯通路门店!$S$4:$S$993933,通讯通路门店!$A$4:$A$993933,0,0),"")</f>
        <v/>
      </c>
      <c r="B287" s="99" t="str">
        <f>IFERROR(_xlfn.XLOOKUP($G287,通讯通路门店!$S$4:$S$993933,通讯通路门店!$B$4:$B$993933,0,0),"")</f>
        <v/>
      </c>
      <c r="C287" s="99" t="str">
        <f>IFERROR(_xlfn.XLOOKUP($G287,通讯通路门店!$S$4:$S$993933,通讯通路门店!$C$4:$C$993933,0,0),"")</f>
        <v/>
      </c>
      <c r="D287" s="99" t="str">
        <f>IFERROR(_xlfn.XLOOKUP($G287,通讯通路门店!$S$4:$S$993933,通讯通路门店!$D$4:$D$993933,0,0),"")</f>
        <v/>
      </c>
      <c r="E287" s="83"/>
      <c r="F287" s="83"/>
      <c r="G287" s="101" t="e">
        <v>#N/A</v>
      </c>
      <c r="H287" s="102" t="str">
        <f>IFERROR(_xlfn.XLOOKUP($G287,通讯通路门店!$S$4:$S$993933,通讯通路门店!$R$4:$R$993933,0,0),"")</f>
        <v/>
      </c>
      <c r="I287" s="83"/>
      <c r="J287" s="83"/>
      <c r="K287" s="83"/>
      <c r="L287" s="83"/>
      <c r="M287" s="83"/>
      <c r="N287" s="83"/>
      <c r="O287" s="83"/>
      <c r="P287" s="83"/>
      <c r="Q287" s="83"/>
      <c r="R287" s="83"/>
      <c r="S287" s="83"/>
      <c r="T287" s="83"/>
      <c r="U287" s="99">
        <f>COUNTIF(通讯通路门店!$S:$S,$G287)</f>
        <v>0</v>
      </c>
      <c r="V287" s="99">
        <f>COUNTIFS(通讯通路门店!$S:$S,$G287,通讯通路门店!$J:$J,"综合卖场")</f>
        <v>0</v>
      </c>
      <c r="W287" s="99">
        <f>SUMIFS(通讯通路门店!$AJ:$AJ,通讯通路门店!$S:$S,通讯客户沙盘!$G287)</f>
        <v>0</v>
      </c>
      <c r="X287" s="99">
        <f t="shared" si="20"/>
        <v>0</v>
      </c>
      <c r="Y287" s="99">
        <f>COUNTIFS(通讯通路门店!$S:$S,$G287,通讯通路门店!$J:$J,"荣耀体验店")+COUNTIFS(通讯通路门店!$S:$S,$G287,通讯通路门店!$J:$J,"荣耀授权专卖店")</f>
        <v>0</v>
      </c>
      <c r="Z287" s="99">
        <f>COUNTIFS(通讯通路门店!$S:$S,$G287,通讯通路门店!$J:$J,"VIVO体验店")</f>
        <v>0</v>
      </c>
      <c r="AA287" s="99">
        <f>COUNTIFS(通讯通路门店!$S:$S,$G287,通讯通路门店!$J:$J,"OPPO体验店")</f>
        <v>0</v>
      </c>
      <c r="AB287" s="99">
        <f>COUNTIFS(通讯通路门店!$S:$S,$G287,通讯通路门店!$J:$J,"华为授权体验店")+COUNTIFS(通讯通路门店!$S:$S,$G287,通讯通路门店!$J:$J,"华为堡垒店")</f>
        <v>0</v>
      </c>
      <c r="AC287" s="99">
        <f>COUNTIFS(通讯通路门店!$S:$S,$G287,通讯通路门店!$J:$J,"小米体验店")</f>
        <v>0</v>
      </c>
      <c r="AD287" s="99">
        <f>COUNTIFS(通讯通路门店!$S:$S,$G287,通讯通路门店!$J:$J,"苹果体验店")</f>
        <v>0</v>
      </c>
      <c r="AE287" s="99">
        <f>COUNTIFS(通讯通路门店!$S:$S,$G287,通讯通路门店!$J:$J,"其他品牌专卖店")</f>
        <v>0</v>
      </c>
      <c r="AF287" s="99">
        <f>SUMIFS(通讯通路门店!$BI:$BI,通讯通路门店!$S:$S,$G287)</f>
        <v>0</v>
      </c>
      <c r="AG287" s="99">
        <f>SUMIFS(通讯通路门店!$BH:$BH,通讯通路门店!$S:$S,$G287)</f>
        <v>0</v>
      </c>
      <c r="AH287" s="99">
        <f t="shared" si="21"/>
        <v>0</v>
      </c>
      <c r="AI287" s="99">
        <f>SUMIFS(通讯通路门店!$BB:$BB,通讯通路门店!$S:$S,$G287)</f>
        <v>0</v>
      </c>
      <c r="AJ287" s="99">
        <f>SUMIFS(通讯通路门店!$BE:$BE,通讯通路门店!$S:$S,$G287)</f>
        <v>0</v>
      </c>
      <c r="AK287" s="99">
        <f>SUMIFS(通讯通路门店!$BG:$BG,通讯通路门店!$S:$S,$G287)</f>
        <v>0</v>
      </c>
      <c r="AL287" s="99">
        <f>SUMIFS(通讯通路门店!$BC:$BC,通讯通路门店!$S:$S,$G287)</f>
        <v>0</v>
      </c>
      <c r="AM287" s="99">
        <f>SUMIFS(通讯通路门店!$BD:$BD,通讯通路门店!$S:$S,$G287)</f>
        <v>0</v>
      </c>
      <c r="AN287" s="99">
        <f>SUMIFS(通讯通路门店!$BF:$BF,通讯通路门店!$S:$S,$G287)</f>
        <v>0</v>
      </c>
      <c r="AO287" s="99">
        <f t="shared" si="22"/>
        <v>0</v>
      </c>
      <c r="AP287" s="99">
        <f>SUMIFS(通讯通路门店!$K:$K,通讯通路门店!$S:$S,$G287)</f>
        <v>0</v>
      </c>
      <c r="AQ287" s="83"/>
      <c r="AR287" s="99">
        <f>SUMIFS(通讯通路门店!$T:$T,通讯通路门店!$S:$S,$G287)</f>
        <v>0</v>
      </c>
      <c r="AS287" s="99">
        <f>SUMIFS(通讯通路门店!$U:$U,通讯通路门店!$S:$S,$G287)</f>
        <v>0</v>
      </c>
      <c r="AT287" s="99">
        <f>SUMIFS(通讯通路门店!$V:$V,通讯通路门店!$S:$S,$G287)</f>
        <v>0</v>
      </c>
      <c r="AU287" s="99">
        <f>SUMIFS(通讯通路门店!$W:$W,通讯通路门店!$S:$S,$G287)</f>
        <v>0</v>
      </c>
      <c r="AV287" s="99">
        <f>SUMIFS(通讯通路门店!$Z:$Z,通讯通路门店!$S:$S,$G287)</f>
        <v>0</v>
      </c>
      <c r="AW287" s="99">
        <f>SUMIFS(通讯通路门店!$AB:$AB,通讯通路门店!$S:$S,$G287)</f>
        <v>0</v>
      </c>
      <c r="AX287" s="99">
        <f>SUMIFS(通讯通路门店!$X:$X,通讯通路门店!$S:$S,$G287)</f>
        <v>0</v>
      </c>
      <c r="AY287" s="99">
        <f>SUMIFS(通讯通路门店!$Y:$Y,通讯通路门店!$S:$S,$G287)</f>
        <v>0</v>
      </c>
      <c r="AZ287" s="99">
        <f>SUMIFS(通讯通路门店!$AA:$AA,通讯通路门店!$S:$S,$G287)</f>
        <v>0</v>
      </c>
      <c r="BA287" s="99">
        <f t="shared" si="23"/>
        <v>0</v>
      </c>
      <c r="BB287" s="99">
        <f t="shared" si="24"/>
        <v>0</v>
      </c>
      <c r="BC287" s="99">
        <f>SUMIFS(通讯通路门店!$W:$W,通讯通路门店!$S:$S,$G287,通讯通路门店!$J:$J,"荣耀体验店")+SUMIFS(通讯通路门店!$W:$W,通讯通路门店!$S:$S,$G287,通讯通路门店!$J:$J,"荣耀授权专卖店")</f>
        <v>0</v>
      </c>
      <c r="BD287" s="99">
        <f>SUMIFS(通讯通路门店!$Z:$Z,通讯通路门店!$S:$S,$G287,通讯通路门店!$J:$J,"VIVO体验店")</f>
        <v>0</v>
      </c>
      <c r="BE287" s="99">
        <f>SUMIFS(通讯通路门店!$AB:$AB,通讯通路门店!$S:$S,$G287,通讯通路门店!$J:$J,"OPPO体验店")</f>
        <v>0</v>
      </c>
      <c r="BF287" s="99">
        <f>SUMIFS(通讯通路门店!$X:$X,通讯通路门店!$S:$S,$G287,通讯通路门店!$J:$J,"华为授权体验店")+SUMIFS(通讯通路门店!$AA:$AA,通讯通路门店!$S:$S,$G287,通讯通路门店!$J:$J,"华为堡垒店")</f>
        <v>0</v>
      </c>
      <c r="BG287" s="99">
        <f>SUMIFS(通讯通路门店!$Y:$Y,通讯通路门店!$S:$S,$G287,通讯通路门店!$J:$J,"小米体验店")</f>
        <v>0</v>
      </c>
      <c r="BH287" s="99">
        <f>SUMIFS(通讯通路门店!$AA:$AA,通讯通路门店!$S:$S,$G287,通讯通路门店!$J:$J,"苹果体验店")</f>
        <v>0</v>
      </c>
      <c r="BI287" s="99">
        <f>SUMIFS(通讯通路门店!$K:$K,通讯通路门店!$S:$S,$G287,通讯通路门店!$J:$J,"其他品牌专卖店")</f>
        <v>0</v>
      </c>
      <c r="BJ287" s="99">
        <f>SUMIFS(通讯通路门店!$AC:$AC,通讯通路门店!$S:$S,$G287)</f>
        <v>0</v>
      </c>
      <c r="BK287" s="99">
        <f>SUMIFS(通讯通路门店!$AD:$AD,通讯通路门店!$S:$S,$G287)</f>
        <v>0</v>
      </c>
      <c r="BL287" s="99">
        <f>SUMIFS(通讯通路门店!$AE:$AE,通讯通路门店!$S:$S,$G287)</f>
        <v>0</v>
      </c>
      <c r="BM287" s="99">
        <f>SUMIFS(通讯通路门店!$AF:$AF,通讯通路门店!$S:$S,$G287)</f>
        <v>0</v>
      </c>
      <c r="BN287" s="99">
        <f>SUMIFS(通讯通路门店!$AG:$AG,通讯通路门店!$S:$S,$G287)</f>
        <v>0</v>
      </c>
      <c r="BO287" s="99">
        <f>SUMIFS(通讯通路门店!$AH:$AH,通讯通路门店!$S:$S,$G287)</f>
        <v>0</v>
      </c>
      <c r="BP287" s="99">
        <f>SUMIFS(通讯通路门店!$AI:$AI,通讯通路门店!$S:$S,$G287)</f>
        <v>0</v>
      </c>
      <c r="BQ287" s="83"/>
    </row>
    <row r="288" spans="1:69">
      <c r="A288" s="99" t="str">
        <f>IFERROR(_xlfn.XLOOKUP($G288,通讯通路门店!$S$4:$S$993933,通讯通路门店!$A$4:$A$993933,0,0),"")</f>
        <v/>
      </c>
      <c r="B288" s="99" t="str">
        <f>IFERROR(_xlfn.XLOOKUP($G288,通讯通路门店!$S$4:$S$993933,通讯通路门店!$B$4:$B$993933,0,0),"")</f>
        <v/>
      </c>
      <c r="C288" s="99" t="str">
        <f>IFERROR(_xlfn.XLOOKUP($G288,通讯通路门店!$S$4:$S$993933,通讯通路门店!$C$4:$C$993933,0,0),"")</f>
        <v/>
      </c>
      <c r="D288" s="99" t="str">
        <f>IFERROR(_xlfn.XLOOKUP($G288,通讯通路门店!$S$4:$S$993933,通讯通路门店!$D$4:$D$993933,0,0),"")</f>
        <v/>
      </c>
      <c r="E288" s="83"/>
      <c r="F288" s="83"/>
      <c r="G288" s="101" t="e">
        <v>#N/A</v>
      </c>
      <c r="H288" s="102" t="str">
        <f>IFERROR(_xlfn.XLOOKUP($G288,通讯通路门店!$S$4:$S$993933,通讯通路门店!$R$4:$R$993933,0,0),"")</f>
        <v/>
      </c>
      <c r="I288" s="83"/>
      <c r="J288" s="83"/>
      <c r="K288" s="83"/>
      <c r="L288" s="83"/>
      <c r="M288" s="83"/>
      <c r="N288" s="83"/>
      <c r="O288" s="83"/>
      <c r="P288" s="83"/>
      <c r="Q288" s="83"/>
      <c r="R288" s="83"/>
      <c r="S288" s="83"/>
      <c r="T288" s="83"/>
      <c r="U288" s="99">
        <f>COUNTIF(通讯通路门店!$S:$S,$G288)</f>
        <v>0</v>
      </c>
      <c r="V288" s="99">
        <f>COUNTIFS(通讯通路门店!$S:$S,$G288,通讯通路门店!$J:$J,"综合卖场")</f>
        <v>0</v>
      </c>
      <c r="W288" s="99">
        <f>SUMIFS(通讯通路门店!$AJ:$AJ,通讯通路门店!$S:$S,通讯客户沙盘!$G288)</f>
        <v>0</v>
      </c>
      <c r="X288" s="99">
        <f t="shared" si="20"/>
        <v>0</v>
      </c>
      <c r="Y288" s="99">
        <f>COUNTIFS(通讯通路门店!$S:$S,$G288,通讯通路门店!$J:$J,"荣耀体验店")+COUNTIFS(通讯通路门店!$S:$S,$G288,通讯通路门店!$J:$J,"荣耀授权专卖店")</f>
        <v>0</v>
      </c>
      <c r="Z288" s="99">
        <f>COUNTIFS(通讯通路门店!$S:$S,$G288,通讯通路门店!$J:$J,"VIVO体验店")</f>
        <v>0</v>
      </c>
      <c r="AA288" s="99">
        <f>COUNTIFS(通讯通路门店!$S:$S,$G288,通讯通路门店!$J:$J,"OPPO体验店")</f>
        <v>0</v>
      </c>
      <c r="AB288" s="99">
        <f>COUNTIFS(通讯通路门店!$S:$S,$G288,通讯通路门店!$J:$J,"华为授权体验店")+COUNTIFS(通讯通路门店!$S:$S,$G288,通讯通路门店!$J:$J,"华为堡垒店")</f>
        <v>0</v>
      </c>
      <c r="AC288" s="99">
        <f>COUNTIFS(通讯通路门店!$S:$S,$G288,通讯通路门店!$J:$J,"小米体验店")</f>
        <v>0</v>
      </c>
      <c r="AD288" s="99">
        <f>COUNTIFS(通讯通路门店!$S:$S,$G288,通讯通路门店!$J:$J,"苹果体验店")</f>
        <v>0</v>
      </c>
      <c r="AE288" s="99">
        <f>COUNTIFS(通讯通路门店!$S:$S,$G288,通讯通路门店!$J:$J,"其他品牌专卖店")</f>
        <v>0</v>
      </c>
      <c r="AF288" s="99">
        <f>SUMIFS(通讯通路门店!$BI:$BI,通讯通路门店!$S:$S,$G288)</f>
        <v>0</v>
      </c>
      <c r="AG288" s="99">
        <f>SUMIFS(通讯通路门店!$BH:$BH,通讯通路门店!$S:$S,$G288)</f>
        <v>0</v>
      </c>
      <c r="AH288" s="99">
        <f t="shared" si="21"/>
        <v>0</v>
      </c>
      <c r="AI288" s="99">
        <f>SUMIFS(通讯通路门店!$BB:$BB,通讯通路门店!$S:$S,$G288)</f>
        <v>0</v>
      </c>
      <c r="AJ288" s="99">
        <f>SUMIFS(通讯通路门店!$BE:$BE,通讯通路门店!$S:$S,$G288)</f>
        <v>0</v>
      </c>
      <c r="AK288" s="99">
        <f>SUMIFS(通讯通路门店!$BG:$BG,通讯通路门店!$S:$S,$G288)</f>
        <v>0</v>
      </c>
      <c r="AL288" s="99">
        <f>SUMIFS(通讯通路门店!$BC:$BC,通讯通路门店!$S:$S,$G288)</f>
        <v>0</v>
      </c>
      <c r="AM288" s="99">
        <f>SUMIFS(通讯通路门店!$BD:$BD,通讯通路门店!$S:$S,$G288)</f>
        <v>0</v>
      </c>
      <c r="AN288" s="99">
        <f>SUMIFS(通讯通路门店!$BF:$BF,通讯通路门店!$S:$S,$G288)</f>
        <v>0</v>
      </c>
      <c r="AO288" s="99">
        <f t="shared" si="22"/>
        <v>0</v>
      </c>
      <c r="AP288" s="99">
        <f>SUMIFS(通讯通路门店!$K:$K,通讯通路门店!$S:$S,$G288)</f>
        <v>0</v>
      </c>
      <c r="AQ288" s="83"/>
      <c r="AR288" s="99">
        <f>SUMIFS(通讯通路门店!$T:$T,通讯通路门店!$S:$S,$G288)</f>
        <v>0</v>
      </c>
      <c r="AS288" s="99">
        <f>SUMIFS(通讯通路门店!$U:$U,通讯通路门店!$S:$S,$G288)</f>
        <v>0</v>
      </c>
      <c r="AT288" s="99">
        <f>SUMIFS(通讯通路门店!$V:$V,通讯通路门店!$S:$S,$G288)</f>
        <v>0</v>
      </c>
      <c r="AU288" s="99">
        <f>SUMIFS(通讯通路门店!$W:$W,通讯通路门店!$S:$S,$G288)</f>
        <v>0</v>
      </c>
      <c r="AV288" s="99">
        <f>SUMIFS(通讯通路门店!$Z:$Z,通讯通路门店!$S:$S,$G288)</f>
        <v>0</v>
      </c>
      <c r="AW288" s="99">
        <f>SUMIFS(通讯通路门店!$AB:$AB,通讯通路门店!$S:$S,$G288)</f>
        <v>0</v>
      </c>
      <c r="AX288" s="99">
        <f>SUMIFS(通讯通路门店!$X:$X,通讯通路门店!$S:$S,$G288)</f>
        <v>0</v>
      </c>
      <c r="AY288" s="99">
        <f>SUMIFS(通讯通路门店!$Y:$Y,通讯通路门店!$S:$S,$G288)</f>
        <v>0</v>
      </c>
      <c r="AZ288" s="99">
        <f>SUMIFS(通讯通路门店!$AA:$AA,通讯通路门店!$S:$S,$G288)</f>
        <v>0</v>
      </c>
      <c r="BA288" s="99">
        <f t="shared" si="23"/>
        <v>0</v>
      </c>
      <c r="BB288" s="99">
        <f t="shared" si="24"/>
        <v>0</v>
      </c>
      <c r="BC288" s="99">
        <f>SUMIFS(通讯通路门店!$W:$W,通讯通路门店!$S:$S,$G288,通讯通路门店!$J:$J,"荣耀体验店")+SUMIFS(通讯通路门店!$W:$W,通讯通路门店!$S:$S,$G288,通讯通路门店!$J:$J,"荣耀授权专卖店")</f>
        <v>0</v>
      </c>
      <c r="BD288" s="99">
        <f>SUMIFS(通讯通路门店!$Z:$Z,通讯通路门店!$S:$S,$G288,通讯通路门店!$J:$J,"VIVO体验店")</f>
        <v>0</v>
      </c>
      <c r="BE288" s="99">
        <f>SUMIFS(通讯通路门店!$AB:$AB,通讯通路门店!$S:$S,$G288,通讯通路门店!$J:$J,"OPPO体验店")</f>
        <v>0</v>
      </c>
      <c r="BF288" s="99">
        <f>SUMIFS(通讯通路门店!$X:$X,通讯通路门店!$S:$S,$G288,通讯通路门店!$J:$J,"华为授权体验店")+SUMIFS(通讯通路门店!$AA:$AA,通讯通路门店!$S:$S,$G288,通讯通路门店!$J:$J,"华为堡垒店")</f>
        <v>0</v>
      </c>
      <c r="BG288" s="99">
        <f>SUMIFS(通讯通路门店!$Y:$Y,通讯通路门店!$S:$S,$G288,通讯通路门店!$J:$J,"小米体验店")</f>
        <v>0</v>
      </c>
      <c r="BH288" s="99">
        <f>SUMIFS(通讯通路门店!$AA:$AA,通讯通路门店!$S:$S,$G288,通讯通路门店!$J:$J,"苹果体验店")</f>
        <v>0</v>
      </c>
      <c r="BI288" s="99">
        <f>SUMIFS(通讯通路门店!$K:$K,通讯通路门店!$S:$S,$G288,通讯通路门店!$J:$J,"其他品牌专卖店")</f>
        <v>0</v>
      </c>
      <c r="BJ288" s="99">
        <f>SUMIFS(通讯通路门店!$AC:$AC,通讯通路门店!$S:$S,$G288)</f>
        <v>0</v>
      </c>
      <c r="BK288" s="99">
        <f>SUMIFS(通讯通路门店!$AD:$AD,通讯通路门店!$S:$S,$G288)</f>
        <v>0</v>
      </c>
      <c r="BL288" s="99">
        <f>SUMIFS(通讯通路门店!$AE:$AE,通讯通路门店!$S:$S,$G288)</f>
        <v>0</v>
      </c>
      <c r="BM288" s="99">
        <f>SUMIFS(通讯通路门店!$AF:$AF,通讯通路门店!$S:$S,$G288)</f>
        <v>0</v>
      </c>
      <c r="BN288" s="99">
        <f>SUMIFS(通讯通路门店!$AG:$AG,通讯通路门店!$S:$S,$G288)</f>
        <v>0</v>
      </c>
      <c r="BO288" s="99">
        <f>SUMIFS(通讯通路门店!$AH:$AH,通讯通路门店!$S:$S,$G288)</f>
        <v>0</v>
      </c>
      <c r="BP288" s="99">
        <f>SUMIFS(通讯通路门店!$AI:$AI,通讯通路门店!$S:$S,$G288)</f>
        <v>0</v>
      </c>
      <c r="BQ288" s="83"/>
    </row>
    <row r="289" spans="1:69">
      <c r="A289" s="99" t="str">
        <f>IFERROR(_xlfn.XLOOKUP($G289,通讯通路门店!$S$4:$S$993933,通讯通路门店!$A$4:$A$993933,0,0),"")</f>
        <v/>
      </c>
      <c r="B289" s="99" t="str">
        <f>IFERROR(_xlfn.XLOOKUP($G289,通讯通路门店!$S$4:$S$993933,通讯通路门店!$B$4:$B$993933,0,0),"")</f>
        <v/>
      </c>
      <c r="C289" s="99" t="str">
        <f>IFERROR(_xlfn.XLOOKUP($G289,通讯通路门店!$S$4:$S$993933,通讯通路门店!$C$4:$C$993933,0,0),"")</f>
        <v/>
      </c>
      <c r="D289" s="99" t="str">
        <f>IFERROR(_xlfn.XLOOKUP($G289,通讯通路门店!$S$4:$S$993933,通讯通路门店!$D$4:$D$993933,0,0),"")</f>
        <v/>
      </c>
      <c r="E289" s="83"/>
      <c r="F289" s="83"/>
      <c r="G289" s="101" t="e">
        <v>#N/A</v>
      </c>
      <c r="H289" s="102" t="str">
        <f>IFERROR(_xlfn.XLOOKUP($G289,通讯通路门店!$S$4:$S$993933,通讯通路门店!$R$4:$R$993933,0,0),"")</f>
        <v/>
      </c>
      <c r="I289" s="83"/>
      <c r="J289" s="83"/>
      <c r="K289" s="83"/>
      <c r="L289" s="83"/>
      <c r="M289" s="83"/>
      <c r="N289" s="83"/>
      <c r="O289" s="83"/>
      <c r="P289" s="83"/>
      <c r="Q289" s="83"/>
      <c r="R289" s="83"/>
      <c r="S289" s="83"/>
      <c r="T289" s="83"/>
      <c r="U289" s="99">
        <f>COUNTIF(通讯通路门店!$S:$S,$G289)</f>
        <v>0</v>
      </c>
      <c r="V289" s="99">
        <f>COUNTIFS(通讯通路门店!$S:$S,$G289,通讯通路门店!$J:$J,"综合卖场")</f>
        <v>0</v>
      </c>
      <c r="W289" s="99">
        <f>SUMIFS(通讯通路门店!$AJ:$AJ,通讯通路门店!$S:$S,通讯客户沙盘!$G289)</f>
        <v>0</v>
      </c>
      <c r="X289" s="99">
        <f t="shared" si="20"/>
        <v>0</v>
      </c>
      <c r="Y289" s="99">
        <f>COUNTIFS(通讯通路门店!$S:$S,$G289,通讯通路门店!$J:$J,"荣耀体验店")+COUNTIFS(通讯通路门店!$S:$S,$G289,通讯通路门店!$J:$J,"荣耀授权专卖店")</f>
        <v>0</v>
      </c>
      <c r="Z289" s="99">
        <f>COUNTIFS(通讯通路门店!$S:$S,$G289,通讯通路门店!$J:$J,"VIVO体验店")</f>
        <v>0</v>
      </c>
      <c r="AA289" s="99">
        <f>COUNTIFS(通讯通路门店!$S:$S,$G289,通讯通路门店!$J:$J,"OPPO体验店")</f>
        <v>0</v>
      </c>
      <c r="AB289" s="99">
        <f>COUNTIFS(通讯通路门店!$S:$S,$G289,通讯通路门店!$J:$J,"华为授权体验店")+COUNTIFS(通讯通路门店!$S:$S,$G289,通讯通路门店!$J:$J,"华为堡垒店")</f>
        <v>0</v>
      </c>
      <c r="AC289" s="99">
        <f>COUNTIFS(通讯通路门店!$S:$S,$G289,通讯通路门店!$J:$J,"小米体验店")</f>
        <v>0</v>
      </c>
      <c r="AD289" s="99">
        <f>COUNTIFS(通讯通路门店!$S:$S,$G289,通讯通路门店!$J:$J,"苹果体验店")</f>
        <v>0</v>
      </c>
      <c r="AE289" s="99">
        <f>COUNTIFS(通讯通路门店!$S:$S,$G289,通讯通路门店!$J:$J,"其他品牌专卖店")</f>
        <v>0</v>
      </c>
      <c r="AF289" s="99">
        <f>SUMIFS(通讯通路门店!$BI:$BI,通讯通路门店!$S:$S,$G289)</f>
        <v>0</v>
      </c>
      <c r="AG289" s="99">
        <f>SUMIFS(通讯通路门店!$BH:$BH,通讯通路门店!$S:$S,$G289)</f>
        <v>0</v>
      </c>
      <c r="AH289" s="99">
        <f t="shared" si="21"/>
        <v>0</v>
      </c>
      <c r="AI289" s="99">
        <f>SUMIFS(通讯通路门店!$BB:$BB,通讯通路门店!$S:$S,$G289)</f>
        <v>0</v>
      </c>
      <c r="AJ289" s="99">
        <f>SUMIFS(通讯通路门店!$BE:$BE,通讯通路门店!$S:$S,$G289)</f>
        <v>0</v>
      </c>
      <c r="AK289" s="99">
        <f>SUMIFS(通讯通路门店!$BG:$BG,通讯通路门店!$S:$S,$G289)</f>
        <v>0</v>
      </c>
      <c r="AL289" s="99">
        <f>SUMIFS(通讯通路门店!$BC:$BC,通讯通路门店!$S:$S,$G289)</f>
        <v>0</v>
      </c>
      <c r="AM289" s="99">
        <f>SUMIFS(通讯通路门店!$BD:$BD,通讯通路门店!$S:$S,$G289)</f>
        <v>0</v>
      </c>
      <c r="AN289" s="99">
        <f>SUMIFS(通讯通路门店!$BF:$BF,通讯通路门店!$S:$S,$G289)</f>
        <v>0</v>
      </c>
      <c r="AO289" s="99">
        <f t="shared" si="22"/>
        <v>0</v>
      </c>
      <c r="AP289" s="99">
        <f>SUMIFS(通讯通路门店!$K:$K,通讯通路门店!$S:$S,$G289)</f>
        <v>0</v>
      </c>
      <c r="AQ289" s="83"/>
      <c r="AR289" s="99">
        <f>SUMIFS(通讯通路门店!$T:$T,通讯通路门店!$S:$S,$G289)</f>
        <v>0</v>
      </c>
      <c r="AS289" s="99">
        <f>SUMIFS(通讯通路门店!$U:$U,通讯通路门店!$S:$S,$G289)</f>
        <v>0</v>
      </c>
      <c r="AT289" s="99">
        <f>SUMIFS(通讯通路门店!$V:$V,通讯通路门店!$S:$S,$G289)</f>
        <v>0</v>
      </c>
      <c r="AU289" s="99">
        <f>SUMIFS(通讯通路门店!$W:$W,通讯通路门店!$S:$S,$G289)</f>
        <v>0</v>
      </c>
      <c r="AV289" s="99">
        <f>SUMIFS(通讯通路门店!$Z:$Z,通讯通路门店!$S:$S,$G289)</f>
        <v>0</v>
      </c>
      <c r="AW289" s="99">
        <f>SUMIFS(通讯通路门店!$AB:$AB,通讯通路门店!$S:$S,$G289)</f>
        <v>0</v>
      </c>
      <c r="AX289" s="99">
        <f>SUMIFS(通讯通路门店!$X:$X,通讯通路门店!$S:$S,$G289)</f>
        <v>0</v>
      </c>
      <c r="AY289" s="99">
        <f>SUMIFS(通讯通路门店!$Y:$Y,通讯通路门店!$S:$S,$G289)</f>
        <v>0</v>
      </c>
      <c r="AZ289" s="99">
        <f>SUMIFS(通讯通路门店!$AA:$AA,通讯通路门店!$S:$S,$G289)</f>
        <v>0</v>
      </c>
      <c r="BA289" s="99">
        <f t="shared" si="23"/>
        <v>0</v>
      </c>
      <c r="BB289" s="99">
        <f t="shared" si="24"/>
        <v>0</v>
      </c>
      <c r="BC289" s="99">
        <f>SUMIFS(通讯通路门店!$W:$W,通讯通路门店!$S:$S,$G289,通讯通路门店!$J:$J,"荣耀体验店")+SUMIFS(通讯通路门店!$W:$W,通讯通路门店!$S:$S,$G289,通讯通路门店!$J:$J,"荣耀授权专卖店")</f>
        <v>0</v>
      </c>
      <c r="BD289" s="99">
        <f>SUMIFS(通讯通路门店!$Z:$Z,通讯通路门店!$S:$S,$G289,通讯通路门店!$J:$J,"VIVO体验店")</f>
        <v>0</v>
      </c>
      <c r="BE289" s="99">
        <f>SUMIFS(通讯通路门店!$AB:$AB,通讯通路门店!$S:$S,$G289,通讯通路门店!$J:$J,"OPPO体验店")</f>
        <v>0</v>
      </c>
      <c r="BF289" s="99">
        <f>SUMIFS(通讯通路门店!$X:$X,通讯通路门店!$S:$S,$G289,通讯通路门店!$J:$J,"华为授权体验店")+SUMIFS(通讯通路门店!$AA:$AA,通讯通路门店!$S:$S,$G289,通讯通路门店!$J:$J,"华为堡垒店")</f>
        <v>0</v>
      </c>
      <c r="BG289" s="99">
        <f>SUMIFS(通讯通路门店!$Y:$Y,通讯通路门店!$S:$S,$G289,通讯通路门店!$J:$J,"小米体验店")</f>
        <v>0</v>
      </c>
      <c r="BH289" s="99">
        <f>SUMIFS(通讯通路门店!$AA:$AA,通讯通路门店!$S:$S,$G289,通讯通路门店!$J:$J,"苹果体验店")</f>
        <v>0</v>
      </c>
      <c r="BI289" s="99">
        <f>SUMIFS(通讯通路门店!$K:$K,通讯通路门店!$S:$S,$G289,通讯通路门店!$J:$J,"其他品牌专卖店")</f>
        <v>0</v>
      </c>
      <c r="BJ289" s="99">
        <f>SUMIFS(通讯通路门店!$AC:$AC,通讯通路门店!$S:$S,$G289)</f>
        <v>0</v>
      </c>
      <c r="BK289" s="99">
        <f>SUMIFS(通讯通路门店!$AD:$AD,通讯通路门店!$S:$S,$G289)</f>
        <v>0</v>
      </c>
      <c r="BL289" s="99">
        <f>SUMIFS(通讯通路门店!$AE:$AE,通讯通路门店!$S:$S,$G289)</f>
        <v>0</v>
      </c>
      <c r="BM289" s="99">
        <f>SUMIFS(通讯通路门店!$AF:$AF,通讯通路门店!$S:$S,$G289)</f>
        <v>0</v>
      </c>
      <c r="BN289" s="99">
        <f>SUMIFS(通讯通路门店!$AG:$AG,通讯通路门店!$S:$S,$G289)</f>
        <v>0</v>
      </c>
      <c r="BO289" s="99">
        <f>SUMIFS(通讯通路门店!$AH:$AH,通讯通路门店!$S:$S,$G289)</f>
        <v>0</v>
      </c>
      <c r="BP289" s="99">
        <f>SUMIFS(通讯通路门店!$AI:$AI,通讯通路门店!$S:$S,$G289)</f>
        <v>0</v>
      </c>
      <c r="BQ289" s="83"/>
    </row>
    <row r="290" spans="1:69">
      <c r="A290" s="99" t="str">
        <f>IFERROR(_xlfn.XLOOKUP($G290,通讯通路门店!$S$4:$S$993933,通讯通路门店!$A$4:$A$993933,0,0),"")</f>
        <v/>
      </c>
      <c r="B290" s="99" t="str">
        <f>IFERROR(_xlfn.XLOOKUP($G290,通讯通路门店!$S$4:$S$993933,通讯通路门店!$B$4:$B$993933,0,0),"")</f>
        <v/>
      </c>
      <c r="C290" s="99" t="str">
        <f>IFERROR(_xlfn.XLOOKUP($G290,通讯通路门店!$S$4:$S$993933,通讯通路门店!$C$4:$C$993933,0,0),"")</f>
        <v/>
      </c>
      <c r="D290" s="99" t="str">
        <f>IFERROR(_xlfn.XLOOKUP($G290,通讯通路门店!$S$4:$S$993933,通讯通路门店!$D$4:$D$993933,0,0),"")</f>
        <v/>
      </c>
      <c r="E290" s="83"/>
      <c r="F290" s="83"/>
      <c r="G290" s="101" t="e">
        <v>#N/A</v>
      </c>
      <c r="H290" s="102" t="str">
        <f>IFERROR(_xlfn.XLOOKUP($G290,通讯通路门店!$S$4:$S$993933,通讯通路门店!$R$4:$R$993933,0,0),"")</f>
        <v/>
      </c>
      <c r="I290" s="83"/>
      <c r="J290" s="83"/>
      <c r="K290" s="83"/>
      <c r="L290" s="83"/>
      <c r="M290" s="83"/>
      <c r="N290" s="83"/>
      <c r="O290" s="83"/>
      <c r="P290" s="83"/>
      <c r="Q290" s="83"/>
      <c r="R290" s="83"/>
      <c r="S290" s="83"/>
      <c r="T290" s="83"/>
      <c r="U290" s="99">
        <f>COUNTIF(通讯通路门店!$S:$S,$G290)</f>
        <v>0</v>
      </c>
      <c r="V290" s="99">
        <f>COUNTIFS(通讯通路门店!$S:$S,$G290,通讯通路门店!$J:$J,"综合卖场")</f>
        <v>0</v>
      </c>
      <c r="W290" s="99">
        <f>SUMIFS(通讯通路门店!$AJ:$AJ,通讯通路门店!$S:$S,通讯客户沙盘!$G290)</f>
        <v>0</v>
      </c>
      <c r="X290" s="99">
        <f t="shared" si="20"/>
        <v>0</v>
      </c>
      <c r="Y290" s="99">
        <f>COUNTIFS(通讯通路门店!$S:$S,$G290,通讯通路门店!$J:$J,"荣耀体验店")+COUNTIFS(通讯通路门店!$S:$S,$G290,通讯通路门店!$J:$J,"荣耀授权专卖店")</f>
        <v>0</v>
      </c>
      <c r="Z290" s="99">
        <f>COUNTIFS(通讯通路门店!$S:$S,$G290,通讯通路门店!$J:$J,"VIVO体验店")</f>
        <v>0</v>
      </c>
      <c r="AA290" s="99">
        <f>COUNTIFS(通讯通路门店!$S:$S,$G290,通讯通路门店!$J:$J,"OPPO体验店")</f>
        <v>0</v>
      </c>
      <c r="AB290" s="99">
        <f>COUNTIFS(通讯通路门店!$S:$S,$G290,通讯通路门店!$J:$J,"华为授权体验店")+COUNTIFS(通讯通路门店!$S:$S,$G290,通讯通路门店!$J:$J,"华为堡垒店")</f>
        <v>0</v>
      </c>
      <c r="AC290" s="99">
        <f>COUNTIFS(通讯通路门店!$S:$S,$G290,通讯通路门店!$J:$J,"小米体验店")</f>
        <v>0</v>
      </c>
      <c r="AD290" s="99">
        <f>COUNTIFS(通讯通路门店!$S:$S,$G290,通讯通路门店!$J:$J,"苹果体验店")</f>
        <v>0</v>
      </c>
      <c r="AE290" s="99">
        <f>COUNTIFS(通讯通路门店!$S:$S,$G290,通讯通路门店!$J:$J,"其他品牌专卖店")</f>
        <v>0</v>
      </c>
      <c r="AF290" s="99">
        <f>SUMIFS(通讯通路门店!$BI:$BI,通讯通路门店!$S:$S,$G290)</f>
        <v>0</v>
      </c>
      <c r="AG290" s="99">
        <f>SUMIFS(通讯通路门店!$BH:$BH,通讯通路门店!$S:$S,$G290)</f>
        <v>0</v>
      </c>
      <c r="AH290" s="99">
        <f t="shared" si="21"/>
        <v>0</v>
      </c>
      <c r="AI290" s="99">
        <f>SUMIFS(通讯通路门店!$BB:$BB,通讯通路门店!$S:$S,$G290)</f>
        <v>0</v>
      </c>
      <c r="AJ290" s="99">
        <f>SUMIFS(通讯通路门店!$BE:$BE,通讯通路门店!$S:$S,$G290)</f>
        <v>0</v>
      </c>
      <c r="AK290" s="99">
        <f>SUMIFS(通讯通路门店!$BG:$BG,通讯通路门店!$S:$S,$G290)</f>
        <v>0</v>
      </c>
      <c r="AL290" s="99">
        <f>SUMIFS(通讯通路门店!$BC:$BC,通讯通路门店!$S:$S,$G290)</f>
        <v>0</v>
      </c>
      <c r="AM290" s="99">
        <f>SUMIFS(通讯通路门店!$BD:$BD,通讯通路门店!$S:$S,$G290)</f>
        <v>0</v>
      </c>
      <c r="AN290" s="99">
        <f>SUMIFS(通讯通路门店!$BF:$BF,通讯通路门店!$S:$S,$G290)</f>
        <v>0</v>
      </c>
      <c r="AO290" s="99">
        <f t="shared" si="22"/>
        <v>0</v>
      </c>
      <c r="AP290" s="99">
        <f>SUMIFS(通讯通路门店!$K:$K,通讯通路门店!$S:$S,$G290)</f>
        <v>0</v>
      </c>
      <c r="AQ290" s="83"/>
      <c r="AR290" s="99">
        <f>SUMIFS(通讯通路门店!$T:$T,通讯通路门店!$S:$S,$G290)</f>
        <v>0</v>
      </c>
      <c r="AS290" s="99">
        <f>SUMIFS(通讯通路门店!$U:$U,通讯通路门店!$S:$S,$G290)</f>
        <v>0</v>
      </c>
      <c r="AT290" s="99">
        <f>SUMIFS(通讯通路门店!$V:$V,通讯通路门店!$S:$S,$G290)</f>
        <v>0</v>
      </c>
      <c r="AU290" s="99">
        <f>SUMIFS(通讯通路门店!$W:$W,通讯通路门店!$S:$S,$G290)</f>
        <v>0</v>
      </c>
      <c r="AV290" s="99">
        <f>SUMIFS(通讯通路门店!$Z:$Z,通讯通路门店!$S:$S,$G290)</f>
        <v>0</v>
      </c>
      <c r="AW290" s="99">
        <f>SUMIFS(通讯通路门店!$AB:$AB,通讯通路门店!$S:$S,$G290)</f>
        <v>0</v>
      </c>
      <c r="AX290" s="99">
        <f>SUMIFS(通讯通路门店!$X:$X,通讯通路门店!$S:$S,$G290)</f>
        <v>0</v>
      </c>
      <c r="AY290" s="99">
        <f>SUMIFS(通讯通路门店!$Y:$Y,通讯通路门店!$S:$S,$G290)</f>
        <v>0</v>
      </c>
      <c r="AZ290" s="99">
        <f>SUMIFS(通讯通路门店!$AA:$AA,通讯通路门店!$S:$S,$G290)</f>
        <v>0</v>
      </c>
      <c r="BA290" s="99">
        <f t="shared" si="23"/>
        <v>0</v>
      </c>
      <c r="BB290" s="99">
        <f t="shared" si="24"/>
        <v>0</v>
      </c>
      <c r="BC290" s="99">
        <f>SUMIFS(通讯通路门店!$W:$W,通讯通路门店!$S:$S,$G290,通讯通路门店!$J:$J,"荣耀体验店")+SUMIFS(通讯通路门店!$W:$W,通讯通路门店!$S:$S,$G290,通讯通路门店!$J:$J,"荣耀授权专卖店")</f>
        <v>0</v>
      </c>
      <c r="BD290" s="99">
        <f>SUMIFS(通讯通路门店!$Z:$Z,通讯通路门店!$S:$S,$G290,通讯通路门店!$J:$J,"VIVO体验店")</f>
        <v>0</v>
      </c>
      <c r="BE290" s="99">
        <f>SUMIFS(通讯通路门店!$AB:$AB,通讯通路门店!$S:$S,$G290,通讯通路门店!$J:$J,"OPPO体验店")</f>
        <v>0</v>
      </c>
      <c r="BF290" s="99">
        <f>SUMIFS(通讯通路门店!$X:$X,通讯通路门店!$S:$S,$G290,通讯通路门店!$J:$J,"华为授权体验店")+SUMIFS(通讯通路门店!$AA:$AA,通讯通路门店!$S:$S,$G290,通讯通路门店!$J:$J,"华为堡垒店")</f>
        <v>0</v>
      </c>
      <c r="BG290" s="99">
        <f>SUMIFS(通讯通路门店!$Y:$Y,通讯通路门店!$S:$S,$G290,通讯通路门店!$J:$J,"小米体验店")</f>
        <v>0</v>
      </c>
      <c r="BH290" s="99">
        <f>SUMIFS(通讯通路门店!$AA:$AA,通讯通路门店!$S:$S,$G290,通讯通路门店!$J:$J,"苹果体验店")</f>
        <v>0</v>
      </c>
      <c r="BI290" s="99">
        <f>SUMIFS(通讯通路门店!$K:$K,通讯通路门店!$S:$S,$G290,通讯通路门店!$J:$J,"其他品牌专卖店")</f>
        <v>0</v>
      </c>
      <c r="BJ290" s="99">
        <f>SUMIFS(通讯通路门店!$AC:$AC,通讯通路门店!$S:$S,$G290)</f>
        <v>0</v>
      </c>
      <c r="BK290" s="99">
        <f>SUMIFS(通讯通路门店!$AD:$AD,通讯通路门店!$S:$S,$G290)</f>
        <v>0</v>
      </c>
      <c r="BL290" s="99">
        <f>SUMIFS(通讯通路门店!$AE:$AE,通讯通路门店!$S:$S,$G290)</f>
        <v>0</v>
      </c>
      <c r="BM290" s="99">
        <f>SUMIFS(通讯通路门店!$AF:$AF,通讯通路门店!$S:$S,$G290)</f>
        <v>0</v>
      </c>
      <c r="BN290" s="99">
        <f>SUMIFS(通讯通路门店!$AG:$AG,通讯通路门店!$S:$S,$G290)</f>
        <v>0</v>
      </c>
      <c r="BO290" s="99">
        <f>SUMIFS(通讯通路门店!$AH:$AH,通讯通路门店!$S:$S,$G290)</f>
        <v>0</v>
      </c>
      <c r="BP290" s="99">
        <f>SUMIFS(通讯通路门店!$AI:$AI,通讯通路门店!$S:$S,$G290)</f>
        <v>0</v>
      </c>
      <c r="BQ290" s="83"/>
    </row>
    <row r="291" spans="1:69">
      <c r="A291" s="99" t="str">
        <f>IFERROR(_xlfn.XLOOKUP($G291,通讯通路门店!$S$4:$S$993933,通讯通路门店!$A$4:$A$993933,0,0),"")</f>
        <v/>
      </c>
      <c r="B291" s="99" t="str">
        <f>IFERROR(_xlfn.XLOOKUP($G291,通讯通路门店!$S$4:$S$993933,通讯通路门店!$B$4:$B$993933,0,0),"")</f>
        <v/>
      </c>
      <c r="C291" s="99" t="str">
        <f>IFERROR(_xlfn.XLOOKUP($G291,通讯通路门店!$S$4:$S$993933,通讯通路门店!$C$4:$C$993933,0,0),"")</f>
        <v/>
      </c>
      <c r="D291" s="99" t="str">
        <f>IFERROR(_xlfn.XLOOKUP($G291,通讯通路门店!$S$4:$S$993933,通讯通路门店!$D$4:$D$993933,0,0),"")</f>
        <v/>
      </c>
      <c r="E291" s="83"/>
      <c r="F291" s="83"/>
      <c r="G291" s="101" t="e">
        <v>#N/A</v>
      </c>
      <c r="H291" s="102" t="str">
        <f>IFERROR(_xlfn.XLOOKUP($G291,通讯通路门店!$S$4:$S$993933,通讯通路门店!$R$4:$R$993933,0,0),"")</f>
        <v/>
      </c>
      <c r="I291" s="83"/>
      <c r="J291" s="83"/>
      <c r="K291" s="83"/>
      <c r="L291" s="83"/>
      <c r="M291" s="83"/>
      <c r="N291" s="83"/>
      <c r="O291" s="83"/>
      <c r="P291" s="83"/>
      <c r="Q291" s="83"/>
      <c r="R291" s="83"/>
      <c r="S291" s="83"/>
      <c r="T291" s="83"/>
      <c r="U291" s="99">
        <f>COUNTIF(通讯通路门店!$S:$S,$G291)</f>
        <v>0</v>
      </c>
      <c r="V291" s="99">
        <f>COUNTIFS(通讯通路门店!$S:$S,$G291,通讯通路门店!$J:$J,"综合卖场")</f>
        <v>0</v>
      </c>
      <c r="W291" s="99">
        <f>SUMIFS(通讯通路门店!$AJ:$AJ,通讯通路门店!$S:$S,通讯客户沙盘!$G291)</f>
        <v>0</v>
      </c>
      <c r="X291" s="99">
        <f t="shared" si="20"/>
        <v>0</v>
      </c>
      <c r="Y291" s="99">
        <f>COUNTIFS(通讯通路门店!$S:$S,$G291,通讯通路门店!$J:$J,"荣耀体验店")+COUNTIFS(通讯通路门店!$S:$S,$G291,通讯通路门店!$J:$J,"荣耀授权专卖店")</f>
        <v>0</v>
      </c>
      <c r="Z291" s="99">
        <f>COUNTIFS(通讯通路门店!$S:$S,$G291,通讯通路门店!$J:$J,"VIVO体验店")</f>
        <v>0</v>
      </c>
      <c r="AA291" s="99">
        <f>COUNTIFS(通讯通路门店!$S:$S,$G291,通讯通路门店!$J:$J,"OPPO体验店")</f>
        <v>0</v>
      </c>
      <c r="AB291" s="99">
        <f>COUNTIFS(通讯通路门店!$S:$S,$G291,通讯通路门店!$J:$J,"华为授权体验店")+COUNTIFS(通讯通路门店!$S:$S,$G291,通讯通路门店!$J:$J,"华为堡垒店")</f>
        <v>0</v>
      </c>
      <c r="AC291" s="99">
        <f>COUNTIFS(通讯通路门店!$S:$S,$G291,通讯通路门店!$J:$J,"小米体验店")</f>
        <v>0</v>
      </c>
      <c r="AD291" s="99">
        <f>COUNTIFS(通讯通路门店!$S:$S,$G291,通讯通路门店!$J:$J,"苹果体验店")</f>
        <v>0</v>
      </c>
      <c r="AE291" s="99">
        <f>COUNTIFS(通讯通路门店!$S:$S,$G291,通讯通路门店!$J:$J,"其他品牌专卖店")</f>
        <v>0</v>
      </c>
      <c r="AF291" s="99">
        <f>SUMIFS(通讯通路门店!$BI:$BI,通讯通路门店!$S:$S,$G291)</f>
        <v>0</v>
      </c>
      <c r="AG291" s="99">
        <f>SUMIFS(通讯通路门店!$BH:$BH,通讯通路门店!$S:$S,$G291)</f>
        <v>0</v>
      </c>
      <c r="AH291" s="99">
        <f t="shared" si="21"/>
        <v>0</v>
      </c>
      <c r="AI291" s="99">
        <f>SUMIFS(通讯通路门店!$BB:$BB,通讯通路门店!$S:$S,$G291)</f>
        <v>0</v>
      </c>
      <c r="AJ291" s="99">
        <f>SUMIFS(通讯通路门店!$BE:$BE,通讯通路门店!$S:$S,$G291)</f>
        <v>0</v>
      </c>
      <c r="AK291" s="99">
        <f>SUMIFS(通讯通路门店!$BG:$BG,通讯通路门店!$S:$S,$G291)</f>
        <v>0</v>
      </c>
      <c r="AL291" s="99">
        <f>SUMIFS(通讯通路门店!$BC:$BC,通讯通路门店!$S:$S,$G291)</f>
        <v>0</v>
      </c>
      <c r="AM291" s="99">
        <f>SUMIFS(通讯通路门店!$BD:$BD,通讯通路门店!$S:$S,$G291)</f>
        <v>0</v>
      </c>
      <c r="AN291" s="99">
        <f>SUMIFS(通讯通路门店!$BF:$BF,通讯通路门店!$S:$S,$G291)</f>
        <v>0</v>
      </c>
      <c r="AO291" s="99">
        <f t="shared" si="22"/>
        <v>0</v>
      </c>
      <c r="AP291" s="99">
        <f>SUMIFS(通讯通路门店!$K:$K,通讯通路门店!$S:$S,$G291)</f>
        <v>0</v>
      </c>
      <c r="AQ291" s="83"/>
      <c r="AR291" s="99">
        <f>SUMIFS(通讯通路门店!$T:$T,通讯通路门店!$S:$S,$G291)</f>
        <v>0</v>
      </c>
      <c r="AS291" s="99">
        <f>SUMIFS(通讯通路门店!$U:$U,通讯通路门店!$S:$S,$G291)</f>
        <v>0</v>
      </c>
      <c r="AT291" s="99">
        <f>SUMIFS(通讯通路门店!$V:$V,通讯通路门店!$S:$S,$G291)</f>
        <v>0</v>
      </c>
      <c r="AU291" s="99">
        <f>SUMIFS(通讯通路门店!$W:$W,通讯通路门店!$S:$S,$G291)</f>
        <v>0</v>
      </c>
      <c r="AV291" s="99">
        <f>SUMIFS(通讯通路门店!$Z:$Z,通讯通路门店!$S:$S,$G291)</f>
        <v>0</v>
      </c>
      <c r="AW291" s="99">
        <f>SUMIFS(通讯通路门店!$AB:$AB,通讯通路门店!$S:$S,$G291)</f>
        <v>0</v>
      </c>
      <c r="AX291" s="99">
        <f>SUMIFS(通讯通路门店!$X:$X,通讯通路门店!$S:$S,$G291)</f>
        <v>0</v>
      </c>
      <c r="AY291" s="99">
        <f>SUMIFS(通讯通路门店!$Y:$Y,通讯通路门店!$S:$S,$G291)</f>
        <v>0</v>
      </c>
      <c r="AZ291" s="99">
        <f>SUMIFS(通讯通路门店!$AA:$AA,通讯通路门店!$S:$S,$G291)</f>
        <v>0</v>
      </c>
      <c r="BA291" s="99">
        <f t="shared" si="23"/>
        <v>0</v>
      </c>
      <c r="BB291" s="99">
        <f t="shared" si="24"/>
        <v>0</v>
      </c>
      <c r="BC291" s="99">
        <f>SUMIFS(通讯通路门店!$W:$W,通讯通路门店!$S:$S,$G291,通讯通路门店!$J:$J,"荣耀体验店")+SUMIFS(通讯通路门店!$W:$W,通讯通路门店!$S:$S,$G291,通讯通路门店!$J:$J,"荣耀授权专卖店")</f>
        <v>0</v>
      </c>
      <c r="BD291" s="99">
        <f>SUMIFS(通讯通路门店!$Z:$Z,通讯通路门店!$S:$S,$G291,通讯通路门店!$J:$J,"VIVO体验店")</f>
        <v>0</v>
      </c>
      <c r="BE291" s="99">
        <f>SUMIFS(通讯通路门店!$AB:$AB,通讯通路门店!$S:$S,$G291,通讯通路门店!$J:$J,"OPPO体验店")</f>
        <v>0</v>
      </c>
      <c r="BF291" s="99">
        <f>SUMIFS(通讯通路门店!$X:$X,通讯通路门店!$S:$S,$G291,通讯通路门店!$J:$J,"华为授权体验店")+SUMIFS(通讯通路门店!$AA:$AA,通讯通路门店!$S:$S,$G291,通讯通路门店!$J:$J,"华为堡垒店")</f>
        <v>0</v>
      </c>
      <c r="BG291" s="99">
        <f>SUMIFS(通讯通路门店!$Y:$Y,通讯通路门店!$S:$S,$G291,通讯通路门店!$J:$J,"小米体验店")</f>
        <v>0</v>
      </c>
      <c r="BH291" s="99">
        <f>SUMIFS(通讯通路门店!$AA:$AA,通讯通路门店!$S:$S,$G291,通讯通路门店!$J:$J,"苹果体验店")</f>
        <v>0</v>
      </c>
      <c r="BI291" s="99">
        <f>SUMIFS(通讯通路门店!$K:$K,通讯通路门店!$S:$S,$G291,通讯通路门店!$J:$J,"其他品牌专卖店")</f>
        <v>0</v>
      </c>
      <c r="BJ291" s="99">
        <f>SUMIFS(通讯通路门店!$AC:$AC,通讯通路门店!$S:$S,$G291)</f>
        <v>0</v>
      </c>
      <c r="BK291" s="99">
        <f>SUMIFS(通讯通路门店!$AD:$AD,通讯通路门店!$S:$S,$G291)</f>
        <v>0</v>
      </c>
      <c r="BL291" s="99">
        <f>SUMIFS(通讯通路门店!$AE:$AE,通讯通路门店!$S:$S,$G291)</f>
        <v>0</v>
      </c>
      <c r="BM291" s="99">
        <f>SUMIFS(通讯通路门店!$AF:$AF,通讯通路门店!$S:$S,$G291)</f>
        <v>0</v>
      </c>
      <c r="BN291" s="99">
        <f>SUMIFS(通讯通路门店!$AG:$AG,通讯通路门店!$S:$S,$G291)</f>
        <v>0</v>
      </c>
      <c r="BO291" s="99">
        <f>SUMIFS(通讯通路门店!$AH:$AH,通讯通路门店!$S:$S,$G291)</f>
        <v>0</v>
      </c>
      <c r="BP291" s="99">
        <f>SUMIFS(通讯通路门店!$AI:$AI,通讯通路门店!$S:$S,$G291)</f>
        <v>0</v>
      </c>
      <c r="BQ291" s="83"/>
    </row>
    <row r="292" spans="1:69">
      <c r="A292" s="99" t="str">
        <f>IFERROR(_xlfn.XLOOKUP($G292,通讯通路门店!$S$4:$S$993933,通讯通路门店!$A$4:$A$993933,0,0),"")</f>
        <v/>
      </c>
      <c r="B292" s="99" t="str">
        <f>IFERROR(_xlfn.XLOOKUP($G292,通讯通路门店!$S$4:$S$993933,通讯通路门店!$B$4:$B$993933,0,0),"")</f>
        <v/>
      </c>
      <c r="C292" s="99" t="str">
        <f>IFERROR(_xlfn.XLOOKUP($G292,通讯通路门店!$S$4:$S$993933,通讯通路门店!$C$4:$C$993933,0,0),"")</f>
        <v/>
      </c>
      <c r="D292" s="99" t="str">
        <f>IFERROR(_xlfn.XLOOKUP($G292,通讯通路门店!$S$4:$S$993933,通讯通路门店!$D$4:$D$993933,0,0),"")</f>
        <v/>
      </c>
      <c r="E292" s="83"/>
      <c r="F292" s="83"/>
      <c r="G292" s="101" t="e">
        <v>#N/A</v>
      </c>
      <c r="H292" s="102" t="str">
        <f>IFERROR(_xlfn.XLOOKUP($G292,通讯通路门店!$S$4:$S$993933,通讯通路门店!$R$4:$R$993933,0,0),"")</f>
        <v/>
      </c>
      <c r="I292" s="83"/>
      <c r="J292" s="83"/>
      <c r="K292" s="83"/>
      <c r="L292" s="83"/>
      <c r="M292" s="83"/>
      <c r="N292" s="83"/>
      <c r="O292" s="83"/>
      <c r="P292" s="83"/>
      <c r="Q292" s="83"/>
      <c r="R292" s="83"/>
      <c r="S292" s="83"/>
      <c r="T292" s="83"/>
      <c r="U292" s="99">
        <f>COUNTIF(通讯通路门店!$S:$S,$G292)</f>
        <v>0</v>
      </c>
      <c r="V292" s="99">
        <f>COUNTIFS(通讯通路门店!$S:$S,$G292,通讯通路门店!$J:$J,"综合卖场")</f>
        <v>0</v>
      </c>
      <c r="W292" s="99">
        <f>SUMIFS(通讯通路门店!$AJ:$AJ,通讯通路门店!$S:$S,通讯客户沙盘!$G292)</f>
        <v>0</v>
      </c>
      <c r="X292" s="99">
        <f t="shared" si="20"/>
        <v>0</v>
      </c>
      <c r="Y292" s="99">
        <f>COUNTIFS(通讯通路门店!$S:$S,$G292,通讯通路门店!$J:$J,"荣耀体验店")+COUNTIFS(通讯通路门店!$S:$S,$G292,通讯通路门店!$J:$J,"荣耀授权专卖店")</f>
        <v>0</v>
      </c>
      <c r="Z292" s="99">
        <f>COUNTIFS(通讯通路门店!$S:$S,$G292,通讯通路门店!$J:$J,"VIVO体验店")</f>
        <v>0</v>
      </c>
      <c r="AA292" s="99">
        <f>COUNTIFS(通讯通路门店!$S:$S,$G292,通讯通路门店!$J:$J,"OPPO体验店")</f>
        <v>0</v>
      </c>
      <c r="AB292" s="99">
        <f>COUNTIFS(通讯通路门店!$S:$S,$G292,通讯通路门店!$J:$J,"华为授权体验店")+COUNTIFS(通讯通路门店!$S:$S,$G292,通讯通路门店!$J:$J,"华为堡垒店")</f>
        <v>0</v>
      </c>
      <c r="AC292" s="99">
        <f>COUNTIFS(通讯通路门店!$S:$S,$G292,通讯通路门店!$J:$J,"小米体验店")</f>
        <v>0</v>
      </c>
      <c r="AD292" s="99">
        <f>COUNTIFS(通讯通路门店!$S:$S,$G292,通讯通路门店!$J:$J,"苹果体验店")</f>
        <v>0</v>
      </c>
      <c r="AE292" s="99">
        <f>COUNTIFS(通讯通路门店!$S:$S,$G292,通讯通路门店!$J:$J,"其他品牌专卖店")</f>
        <v>0</v>
      </c>
      <c r="AF292" s="99">
        <f>SUMIFS(通讯通路门店!$BI:$BI,通讯通路门店!$S:$S,$G292)</f>
        <v>0</v>
      </c>
      <c r="AG292" s="99">
        <f>SUMIFS(通讯通路门店!$BH:$BH,通讯通路门店!$S:$S,$G292)</f>
        <v>0</v>
      </c>
      <c r="AH292" s="99">
        <f t="shared" si="21"/>
        <v>0</v>
      </c>
      <c r="AI292" s="99">
        <f>SUMIFS(通讯通路门店!$BB:$BB,通讯通路门店!$S:$S,$G292)</f>
        <v>0</v>
      </c>
      <c r="AJ292" s="99">
        <f>SUMIFS(通讯通路门店!$BE:$BE,通讯通路门店!$S:$S,$G292)</f>
        <v>0</v>
      </c>
      <c r="AK292" s="99">
        <f>SUMIFS(通讯通路门店!$BG:$BG,通讯通路门店!$S:$S,$G292)</f>
        <v>0</v>
      </c>
      <c r="AL292" s="99">
        <f>SUMIFS(通讯通路门店!$BC:$BC,通讯通路门店!$S:$S,$G292)</f>
        <v>0</v>
      </c>
      <c r="AM292" s="99">
        <f>SUMIFS(通讯通路门店!$BD:$BD,通讯通路门店!$S:$S,$G292)</f>
        <v>0</v>
      </c>
      <c r="AN292" s="99">
        <f>SUMIFS(通讯通路门店!$BF:$BF,通讯通路门店!$S:$S,$G292)</f>
        <v>0</v>
      </c>
      <c r="AO292" s="99">
        <f t="shared" si="22"/>
        <v>0</v>
      </c>
      <c r="AP292" s="99">
        <f>SUMIFS(通讯通路门店!$K:$K,通讯通路门店!$S:$S,$G292)</f>
        <v>0</v>
      </c>
      <c r="AQ292" s="83"/>
      <c r="AR292" s="99">
        <f>SUMIFS(通讯通路门店!$T:$T,通讯通路门店!$S:$S,$G292)</f>
        <v>0</v>
      </c>
      <c r="AS292" s="99">
        <f>SUMIFS(通讯通路门店!$U:$U,通讯通路门店!$S:$S,$G292)</f>
        <v>0</v>
      </c>
      <c r="AT292" s="99">
        <f>SUMIFS(通讯通路门店!$V:$V,通讯通路门店!$S:$S,$G292)</f>
        <v>0</v>
      </c>
      <c r="AU292" s="99">
        <f>SUMIFS(通讯通路门店!$W:$W,通讯通路门店!$S:$S,$G292)</f>
        <v>0</v>
      </c>
      <c r="AV292" s="99">
        <f>SUMIFS(通讯通路门店!$Z:$Z,通讯通路门店!$S:$S,$G292)</f>
        <v>0</v>
      </c>
      <c r="AW292" s="99">
        <f>SUMIFS(通讯通路门店!$AB:$AB,通讯通路门店!$S:$S,$G292)</f>
        <v>0</v>
      </c>
      <c r="AX292" s="99">
        <f>SUMIFS(通讯通路门店!$X:$X,通讯通路门店!$S:$S,$G292)</f>
        <v>0</v>
      </c>
      <c r="AY292" s="99">
        <f>SUMIFS(通讯通路门店!$Y:$Y,通讯通路门店!$S:$S,$G292)</f>
        <v>0</v>
      </c>
      <c r="AZ292" s="99">
        <f>SUMIFS(通讯通路门店!$AA:$AA,通讯通路门店!$S:$S,$G292)</f>
        <v>0</v>
      </c>
      <c r="BA292" s="99">
        <f t="shared" si="23"/>
        <v>0</v>
      </c>
      <c r="BB292" s="99">
        <f t="shared" si="24"/>
        <v>0</v>
      </c>
      <c r="BC292" s="99">
        <f>SUMIFS(通讯通路门店!$W:$W,通讯通路门店!$S:$S,$G292,通讯通路门店!$J:$J,"荣耀体验店")+SUMIFS(通讯通路门店!$W:$W,通讯通路门店!$S:$S,$G292,通讯通路门店!$J:$J,"荣耀授权专卖店")</f>
        <v>0</v>
      </c>
      <c r="BD292" s="99">
        <f>SUMIFS(通讯通路门店!$Z:$Z,通讯通路门店!$S:$S,$G292,通讯通路门店!$J:$J,"VIVO体验店")</f>
        <v>0</v>
      </c>
      <c r="BE292" s="99">
        <f>SUMIFS(通讯通路门店!$AB:$AB,通讯通路门店!$S:$S,$G292,通讯通路门店!$J:$J,"OPPO体验店")</f>
        <v>0</v>
      </c>
      <c r="BF292" s="99">
        <f>SUMIFS(通讯通路门店!$X:$X,通讯通路门店!$S:$S,$G292,通讯通路门店!$J:$J,"华为授权体验店")+SUMIFS(通讯通路门店!$AA:$AA,通讯通路门店!$S:$S,$G292,通讯通路门店!$J:$J,"华为堡垒店")</f>
        <v>0</v>
      </c>
      <c r="BG292" s="99">
        <f>SUMIFS(通讯通路门店!$Y:$Y,通讯通路门店!$S:$S,$G292,通讯通路门店!$J:$J,"小米体验店")</f>
        <v>0</v>
      </c>
      <c r="BH292" s="99">
        <f>SUMIFS(通讯通路门店!$AA:$AA,通讯通路门店!$S:$S,$G292,通讯通路门店!$J:$J,"苹果体验店")</f>
        <v>0</v>
      </c>
      <c r="BI292" s="99">
        <f>SUMIFS(通讯通路门店!$K:$K,通讯通路门店!$S:$S,$G292,通讯通路门店!$J:$J,"其他品牌专卖店")</f>
        <v>0</v>
      </c>
      <c r="BJ292" s="99">
        <f>SUMIFS(通讯通路门店!$AC:$AC,通讯通路门店!$S:$S,$G292)</f>
        <v>0</v>
      </c>
      <c r="BK292" s="99">
        <f>SUMIFS(通讯通路门店!$AD:$AD,通讯通路门店!$S:$S,$G292)</f>
        <v>0</v>
      </c>
      <c r="BL292" s="99">
        <f>SUMIFS(通讯通路门店!$AE:$AE,通讯通路门店!$S:$S,$G292)</f>
        <v>0</v>
      </c>
      <c r="BM292" s="99">
        <f>SUMIFS(通讯通路门店!$AF:$AF,通讯通路门店!$S:$S,$G292)</f>
        <v>0</v>
      </c>
      <c r="BN292" s="99">
        <f>SUMIFS(通讯通路门店!$AG:$AG,通讯通路门店!$S:$S,$G292)</f>
        <v>0</v>
      </c>
      <c r="BO292" s="99">
        <f>SUMIFS(通讯通路门店!$AH:$AH,通讯通路门店!$S:$S,$G292)</f>
        <v>0</v>
      </c>
      <c r="BP292" s="99">
        <f>SUMIFS(通讯通路门店!$AI:$AI,通讯通路门店!$S:$S,$G292)</f>
        <v>0</v>
      </c>
      <c r="BQ292" s="83"/>
    </row>
    <row r="293" spans="1:69">
      <c r="A293" s="99" t="str">
        <f>IFERROR(_xlfn.XLOOKUP($G293,通讯通路门店!$S$4:$S$993933,通讯通路门店!$A$4:$A$993933,0,0),"")</f>
        <v/>
      </c>
      <c r="B293" s="99" t="str">
        <f>IFERROR(_xlfn.XLOOKUP($G293,通讯通路门店!$S$4:$S$993933,通讯通路门店!$B$4:$B$993933,0,0),"")</f>
        <v/>
      </c>
      <c r="C293" s="99" t="str">
        <f>IFERROR(_xlfn.XLOOKUP($G293,通讯通路门店!$S$4:$S$993933,通讯通路门店!$C$4:$C$993933,0,0),"")</f>
        <v/>
      </c>
      <c r="D293" s="99" t="str">
        <f>IFERROR(_xlfn.XLOOKUP($G293,通讯通路门店!$S$4:$S$993933,通讯通路门店!$D$4:$D$993933,0,0),"")</f>
        <v/>
      </c>
      <c r="E293" s="83"/>
      <c r="F293" s="83"/>
      <c r="G293" s="101" t="e">
        <v>#N/A</v>
      </c>
      <c r="H293" s="102" t="str">
        <f>IFERROR(_xlfn.XLOOKUP($G293,通讯通路门店!$S$4:$S$993933,通讯通路门店!$R$4:$R$993933,0,0),"")</f>
        <v/>
      </c>
      <c r="I293" s="83"/>
      <c r="J293" s="83"/>
      <c r="K293" s="83"/>
      <c r="L293" s="83"/>
      <c r="M293" s="83"/>
      <c r="N293" s="83"/>
      <c r="O293" s="83"/>
      <c r="P293" s="83"/>
      <c r="Q293" s="83"/>
      <c r="R293" s="83"/>
      <c r="S293" s="83"/>
      <c r="T293" s="83"/>
      <c r="U293" s="99">
        <f>COUNTIF(通讯通路门店!$S:$S,$G293)</f>
        <v>0</v>
      </c>
      <c r="V293" s="99">
        <f>COUNTIFS(通讯通路门店!$S:$S,$G293,通讯通路门店!$J:$J,"综合卖场")</f>
        <v>0</v>
      </c>
      <c r="W293" s="99">
        <f>SUMIFS(通讯通路门店!$AJ:$AJ,通讯通路门店!$S:$S,通讯客户沙盘!$G293)</f>
        <v>0</v>
      </c>
      <c r="X293" s="99">
        <f t="shared" si="20"/>
        <v>0</v>
      </c>
      <c r="Y293" s="99">
        <f>COUNTIFS(通讯通路门店!$S:$S,$G293,通讯通路门店!$J:$J,"荣耀体验店")+COUNTIFS(通讯通路门店!$S:$S,$G293,通讯通路门店!$J:$J,"荣耀授权专卖店")</f>
        <v>0</v>
      </c>
      <c r="Z293" s="99">
        <f>COUNTIFS(通讯通路门店!$S:$S,$G293,通讯通路门店!$J:$J,"VIVO体验店")</f>
        <v>0</v>
      </c>
      <c r="AA293" s="99">
        <f>COUNTIFS(通讯通路门店!$S:$S,$G293,通讯通路门店!$J:$J,"OPPO体验店")</f>
        <v>0</v>
      </c>
      <c r="AB293" s="99">
        <f>COUNTIFS(通讯通路门店!$S:$S,$G293,通讯通路门店!$J:$J,"华为授权体验店")+COUNTIFS(通讯通路门店!$S:$S,$G293,通讯通路门店!$J:$J,"华为堡垒店")</f>
        <v>0</v>
      </c>
      <c r="AC293" s="99">
        <f>COUNTIFS(通讯通路门店!$S:$S,$G293,通讯通路门店!$J:$J,"小米体验店")</f>
        <v>0</v>
      </c>
      <c r="AD293" s="99">
        <f>COUNTIFS(通讯通路门店!$S:$S,$G293,通讯通路门店!$J:$J,"苹果体验店")</f>
        <v>0</v>
      </c>
      <c r="AE293" s="99">
        <f>COUNTIFS(通讯通路门店!$S:$S,$G293,通讯通路门店!$J:$J,"其他品牌专卖店")</f>
        <v>0</v>
      </c>
      <c r="AF293" s="99">
        <f>SUMIFS(通讯通路门店!$BI:$BI,通讯通路门店!$S:$S,$G293)</f>
        <v>0</v>
      </c>
      <c r="AG293" s="99">
        <f>SUMIFS(通讯通路门店!$BH:$BH,通讯通路门店!$S:$S,$G293)</f>
        <v>0</v>
      </c>
      <c r="AH293" s="99">
        <f t="shared" si="21"/>
        <v>0</v>
      </c>
      <c r="AI293" s="99">
        <f>SUMIFS(通讯通路门店!$BB:$BB,通讯通路门店!$S:$S,$G293)</f>
        <v>0</v>
      </c>
      <c r="AJ293" s="99">
        <f>SUMIFS(通讯通路门店!$BE:$BE,通讯通路门店!$S:$S,$G293)</f>
        <v>0</v>
      </c>
      <c r="AK293" s="99">
        <f>SUMIFS(通讯通路门店!$BG:$BG,通讯通路门店!$S:$S,$G293)</f>
        <v>0</v>
      </c>
      <c r="AL293" s="99">
        <f>SUMIFS(通讯通路门店!$BC:$BC,通讯通路门店!$S:$S,$G293)</f>
        <v>0</v>
      </c>
      <c r="AM293" s="99">
        <f>SUMIFS(通讯通路门店!$BD:$BD,通讯通路门店!$S:$S,$G293)</f>
        <v>0</v>
      </c>
      <c r="AN293" s="99">
        <f>SUMIFS(通讯通路门店!$BF:$BF,通讯通路门店!$S:$S,$G293)</f>
        <v>0</v>
      </c>
      <c r="AO293" s="99">
        <f t="shared" si="22"/>
        <v>0</v>
      </c>
      <c r="AP293" s="99">
        <f>SUMIFS(通讯通路门店!$K:$K,通讯通路门店!$S:$S,$G293)</f>
        <v>0</v>
      </c>
      <c r="AQ293" s="83"/>
      <c r="AR293" s="99">
        <f>SUMIFS(通讯通路门店!$T:$T,通讯通路门店!$S:$S,$G293)</f>
        <v>0</v>
      </c>
      <c r="AS293" s="99">
        <f>SUMIFS(通讯通路门店!$U:$U,通讯通路门店!$S:$S,$G293)</f>
        <v>0</v>
      </c>
      <c r="AT293" s="99">
        <f>SUMIFS(通讯通路门店!$V:$V,通讯通路门店!$S:$S,$G293)</f>
        <v>0</v>
      </c>
      <c r="AU293" s="99">
        <f>SUMIFS(通讯通路门店!$W:$W,通讯通路门店!$S:$S,$G293)</f>
        <v>0</v>
      </c>
      <c r="AV293" s="99">
        <f>SUMIFS(通讯通路门店!$Z:$Z,通讯通路门店!$S:$S,$G293)</f>
        <v>0</v>
      </c>
      <c r="AW293" s="99">
        <f>SUMIFS(通讯通路门店!$AB:$AB,通讯通路门店!$S:$S,$G293)</f>
        <v>0</v>
      </c>
      <c r="AX293" s="99">
        <f>SUMIFS(通讯通路门店!$X:$X,通讯通路门店!$S:$S,$G293)</f>
        <v>0</v>
      </c>
      <c r="AY293" s="99">
        <f>SUMIFS(通讯通路门店!$Y:$Y,通讯通路门店!$S:$S,$G293)</f>
        <v>0</v>
      </c>
      <c r="AZ293" s="99">
        <f>SUMIFS(通讯通路门店!$AA:$AA,通讯通路门店!$S:$S,$G293)</f>
        <v>0</v>
      </c>
      <c r="BA293" s="99">
        <f t="shared" si="23"/>
        <v>0</v>
      </c>
      <c r="BB293" s="99">
        <f t="shared" si="24"/>
        <v>0</v>
      </c>
      <c r="BC293" s="99">
        <f>SUMIFS(通讯通路门店!$W:$W,通讯通路门店!$S:$S,$G293,通讯通路门店!$J:$J,"荣耀体验店")+SUMIFS(通讯通路门店!$W:$W,通讯通路门店!$S:$S,$G293,通讯通路门店!$J:$J,"荣耀授权专卖店")</f>
        <v>0</v>
      </c>
      <c r="BD293" s="99">
        <f>SUMIFS(通讯通路门店!$Z:$Z,通讯通路门店!$S:$S,$G293,通讯通路门店!$J:$J,"VIVO体验店")</f>
        <v>0</v>
      </c>
      <c r="BE293" s="99">
        <f>SUMIFS(通讯通路门店!$AB:$AB,通讯通路门店!$S:$S,$G293,通讯通路门店!$J:$J,"OPPO体验店")</f>
        <v>0</v>
      </c>
      <c r="BF293" s="99">
        <f>SUMIFS(通讯通路门店!$X:$X,通讯通路门店!$S:$S,$G293,通讯通路门店!$J:$J,"华为授权体验店")+SUMIFS(通讯通路门店!$AA:$AA,通讯通路门店!$S:$S,$G293,通讯通路门店!$J:$J,"华为堡垒店")</f>
        <v>0</v>
      </c>
      <c r="BG293" s="99">
        <f>SUMIFS(通讯通路门店!$Y:$Y,通讯通路门店!$S:$S,$G293,通讯通路门店!$J:$J,"小米体验店")</f>
        <v>0</v>
      </c>
      <c r="BH293" s="99">
        <f>SUMIFS(通讯通路门店!$AA:$AA,通讯通路门店!$S:$S,$G293,通讯通路门店!$J:$J,"苹果体验店")</f>
        <v>0</v>
      </c>
      <c r="BI293" s="99">
        <f>SUMIFS(通讯通路门店!$K:$K,通讯通路门店!$S:$S,$G293,通讯通路门店!$J:$J,"其他品牌专卖店")</f>
        <v>0</v>
      </c>
      <c r="BJ293" s="99">
        <f>SUMIFS(通讯通路门店!$AC:$AC,通讯通路门店!$S:$S,$G293)</f>
        <v>0</v>
      </c>
      <c r="BK293" s="99">
        <f>SUMIFS(通讯通路门店!$AD:$AD,通讯通路门店!$S:$S,$G293)</f>
        <v>0</v>
      </c>
      <c r="BL293" s="99">
        <f>SUMIFS(通讯通路门店!$AE:$AE,通讯通路门店!$S:$S,$G293)</f>
        <v>0</v>
      </c>
      <c r="BM293" s="99">
        <f>SUMIFS(通讯通路门店!$AF:$AF,通讯通路门店!$S:$S,$G293)</f>
        <v>0</v>
      </c>
      <c r="BN293" s="99">
        <f>SUMIFS(通讯通路门店!$AG:$AG,通讯通路门店!$S:$S,$G293)</f>
        <v>0</v>
      </c>
      <c r="BO293" s="99">
        <f>SUMIFS(通讯通路门店!$AH:$AH,通讯通路门店!$S:$S,$G293)</f>
        <v>0</v>
      </c>
      <c r="BP293" s="99">
        <f>SUMIFS(通讯通路门店!$AI:$AI,通讯通路门店!$S:$S,$G293)</f>
        <v>0</v>
      </c>
      <c r="BQ293" s="83"/>
    </row>
    <row r="294" spans="1:69">
      <c r="A294" s="99" t="str">
        <f>IFERROR(_xlfn.XLOOKUP($G294,通讯通路门店!$S$4:$S$993933,通讯通路门店!$A$4:$A$993933,0,0),"")</f>
        <v/>
      </c>
      <c r="B294" s="99" t="str">
        <f>IFERROR(_xlfn.XLOOKUP($G294,通讯通路门店!$S$4:$S$993933,通讯通路门店!$B$4:$B$993933,0,0),"")</f>
        <v/>
      </c>
      <c r="C294" s="99" t="str">
        <f>IFERROR(_xlfn.XLOOKUP($G294,通讯通路门店!$S$4:$S$993933,通讯通路门店!$C$4:$C$993933,0,0),"")</f>
        <v/>
      </c>
      <c r="D294" s="99" t="str">
        <f>IFERROR(_xlfn.XLOOKUP($G294,通讯通路门店!$S$4:$S$993933,通讯通路门店!$D$4:$D$993933,0,0),"")</f>
        <v/>
      </c>
      <c r="E294" s="83"/>
      <c r="F294" s="83"/>
      <c r="G294" s="101" t="e">
        <v>#N/A</v>
      </c>
      <c r="H294" s="102" t="str">
        <f>IFERROR(_xlfn.XLOOKUP($G294,通讯通路门店!$S$4:$S$993933,通讯通路门店!$R$4:$R$993933,0,0),"")</f>
        <v/>
      </c>
      <c r="I294" s="83"/>
      <c r="J294" s="83"/>
      <c r="K294" s="83"/>
      <c r="L294" s="83"/>
      <c r="M294" s="83"/>
      <c r="N294" s="83"/>
      <c r="O294" s="83"/>
      <c r="P294" s="83"/>
      <c r="Q294" s="83"/>
      <c r="R294" s="83"/>
      <c r="S294" s="83"/>
      <c r="T294" s="83"/>
      <c r="U294" s="99">
        <f>COUNTIF(通讯通路门店!$S:$S,$G294)</f>
        <v>0</v>
      </c>
      <c r="V294" s="99">
        <f>COUNTIFS(通讯通路门店!$S:$S,$G294,通讯通路门店!$J:$J,"综合卖场")</f>
        <v>0</v>
      </c>
      <c r="W294" s="99">
        <f>SUMIFS(通讯通路门店!$AJ:$AJ,通讯通路门店!$S:$S,通讯客户沙盘!$G294)</f>
        <v>0</v>
      </c>
      <c r="X294" s="99">
        <f t="shared" si="20"/>
        <v>0</v>
      </c>
      <c r="Y294" s="99">
        <f>COUNTIFS(通讯通路门店!$S:$S,$G294,通讯通路门店!$J:$J,"荣耀体验店")+COUNTIFS(通讯通路门店!$S:$S,$G294,通讯通路门店!$J:$J,"荣耀授权专卖店")</f>
        <v>0</v>
      </c>
      <c r="Z294" s="99">
        <f>COUNTIFS(通讯通路门店!$S:$S,$G294,通讯通路门店!$J:$J,"VIVO体验店")</f>
        <v>0</v>
      </c>
      <c r="AA294" s="99">
        <f>COUNTIFS(通讯通路门店!$S:$S,$G294,通讯通路门店!$J:$J,"OPPO体验店")</f>
        <v>0</v>
      </c>
      <c r="AB294" s="99">
        <f>COUNTIFS(通讯通路门店!$S:$S,$G294,通讯通路门店!$J:$J,"华为授权体验店")+COUNTIFS(通讯通路门店!$S:$S,$G294,通讯通路门店!$J:$J,"华为堡垒店")</f>
        <v>0</v>
      </c>
      <c r="AC294" s="99">
        <f>COUNTIFS(通讯通路门店!$S:$S,$G294,通讯通路门店!$J:$J,"小米体验店")</f>
        <v>0</v>
      </c>
      <c r="AD294" s="99">
        <f>COUNTIFS(通讯通路门店!$S:$S,$G294,通讯通路门店!$J:$J,"苹果体验店")</f>
        <v>0</v>
      </c>
      <c r="AE294" s="99">
        <f>COUNTIFS(通讯通路门店!$S:$S,$G294,通讯通路门店!$J:$J,"其他品牌专卖店")</f>
        <v>0</v>
      </c>
      <c r="AF294" s="99">
        <f>SUMIFS(通讯通路门店!$BI:$BI,通讯通路门店!$S:$S,$G294)</f>
        <v>0</v>
      </c>
      <c r="AG294" s="99">
        <f>SUMIFS(通讯通路门店!$BH:$BH,通讯通路门店!$S:$S,$G294)</f>
        <v>0</v>
      </c>
      <c r="AH294" s="99">
        <f t="shared" si="21"/>
        <v>0</v>
      </c>
      <c r="AI294" s="99">
        <f>SUMIFS(通讯通路门店!$BB:$BB,通讯通路门店!$S:$S,$G294)</f>
        <v>0</v>
      </c>
      <c r="AJ294" s="99">
        <f>SUMIFS(通讯通路门店!$BE:$BE,通讯通路门店!$S:$S,$G294)</f>
        <v>0</v>
      </c>
      <c r="AK294" s="99">
        <f>SUMIFS(通讯通路门店!$BG:$BG,通讯通路门店!$S:$S,$G294)</f>
        <v>0</v>
      </c>
      <c r="AL294" s="99">
        <f>SUMIFS(通讯通路门店!$BC:$BC,通讯通路门店!$S:$S,$G294)</f>
        <v>0</v>
      </c>
      <c r="AM294" s="99">
        <f>SUMIFS(通讯通路门店!$BD:$BD,通讯通路门店!$S:$S,$G294)</f>
        <v>0</v>
      </c>
      <c r="AN294" s="99">
        <f>SUMIFS(通讯通路门店!$BF:$BF,通讯通路门店!$S:$S,$G294)</f>
        <v>0</v>
      </c>
      <c r="AO294" s="99">
        <f t="shared" si="22"/>
        <v>0</v>
      </c>
      <c r="AP294" s="99">
        <f>SUMIFS(通讯通路门店!$K:$K,通讯通路门店!$S:$S,$G294)</f>
        <v>0</v>
      </c>
      <c r="AQ294" s="83"/>
      <c r="AR294" s="99">
        <f>SUMIFS(通讯通路门店!$T:$T,通讯通路门店!$S:$S,$G294)</f>
        <v>0</v>
      </c>
      <c r="AS294" s="99">
        <f>SUMIFS(通讯通路门店!$U:$U,通讯通路门店!$S:$S,$G294)</f>
        <v>0</v>
      </c>
      <c r="AT294" s="99">
        <f>SUMIFS(通讯通路门店!$V:$V,通讯通路门店!$S:$S,$G294)</f>
        <v>0</v>
      </c>
      <c r="AU294" s="99">
        <f>SUMIFS(通讯通路门店!$W:$W,通讯通路门店!$S:$S,$G294)</f>
        <v>0</v>
      </c>
      <c r="AV294" s="99">
        <f>SUMIFS(通讯通路门店!$Z:$Z,通讯通路门店!$S:$S,$G294)</f>
        <v>0</v>
      </c>
      <c r="AW294" s="99">
        <f>SUMIFS(通讯通路门店!$AB:$AB,通讯通路门店!$S:$S,$G294)</f>
        <v>0</v>
      </c>
      <c r="AX294" s="99">
        <f>SUMIFS(通讯通路门店!$X:$X,通讯通路门店!$S:$S,$G294)</f>
        <v>0</v>
      </c>
      <c r="AY294" s="99">
        <f>SUMIFS(通讯通路门店!$Y:$Y,通讯通路门店!$S:$S,$G294)</f>
        <v>0</v>
      </c>
      <c r="AZ294" s="99">
        <f>SUMIFS(通讯通路门店!$AA:$AA,通讯通路门店!$S:$S,$G294)</f>
        <v>0</v>
      </c>
      <c r="BA294" s="99">
        <f t="shared" si="23"/>
        <v>0</v>
      </c>
      <c r="BB294" s="99">
        <f t="shared" si="24"/>
        <v>0</v>
      </c>
      <c r="BC294" s="99">
        <f>SUMIFS(通讯通路门店!$W:$W,通讯通路门店!$S:$S,$G294,通讯通路门店!$J:$J,"荣耀体验店")+SUMIFS(通讯通路门店!$W:$W,通讯通路门店!$S:$S,$G294,通讯通路门店!$J:$J,"荣耀授权专卖店")</f>
        <v>0</v>
      </c>
      <c r="BD294" s="99">
        <f>SUMIFS(通讯通路门店!$Z:$Z,通讯通路门店!$S:$S,$G294,通讯通路门店!$J:$J,"VIVO体验店")</f>
        <v>0</v>
      </c>
      <c r="BE294" s="99">
        <f>SUMIFS(通讯通路门店!$AB:$AB,通讯通路门店!$S:$S,$G294,通讯通路门店!$J:$J,"OPPO体验店")</f>
        <v>0</v>
      </c>
      <c r="BF294" s="99">
        <f>SUMIFS(通讯通路门店!$X:$X,通讯通路门店!$S:$S,$G294,通讯通路门店!$J:$J,"华为授权体验店")+SUMIFS(通讯通路门店!$AA:$AA,通讯通路门店!$S:$S,$G294,通讯通路门店!$J:$J,"华为堡垒店")</f>
        <v>0</v>
      </c>
      <c r="BG294" s="99">
        <f>SUMIFS(通讯通路门店!$Y:$Y,通讯通路门店!$S:$S,$G294,通讯通路门店!$J:$J,"小米体验店")</f>
        <v>0</v>
      </c>
      <c r="BH294" s="99">
        <f>SUMIFS(通讯通路门店!$AA:$AA,通讯通路门店!$S:$S,$G294,通讯通路门店!$J:$J,"苹果体验店")</f>
        <v>0</v>
      </c>
      <c r="BI294" s="99">
        <f>SUMIFS(通讯通路门店!$K:$K,通讯通路门店!$S:$S,$G294,通讯通路门店!$J:$J,"其他品牌专卖店")</f>
        <v>0</v>
      </c>
      <c r="BJ294" s="99">
        <f>SUMIFS(通讯通路门店!$AC:$AC,通讯通路门店!$S:$S,$G294)</f>
        <v>0</v>
      </c>
      <c r="BK294" s="99">
        <f>SUMIFS(通讯通路门店!$AD:$AD,通讯通路门店!$S:$S,$G294)</f>
        <v>0</v>
      </c>
      <c r="BL294" s="99">
        <f>SUMIFS(通讯通路门店!$AE:$AE,通讯通路门店!$S:$S,$G294)</f>
        <v>0</v>
      </c>
      <c r="BM294" s="99">
        <f>SUMIFS(通讯通路门店!$AF:$AF,通讯通路门店!$S:$S,$G294)</f>
        <v>0</v>
      </c>
      <c r="BN294" s="99">
        <f>SUMIFS(通讯通路门店!$AG:$AG,通讯通路门店!$S:$S,$G294)</f>
        <v>0</v>
      </c>
      <c r="BO294" s="99">
        <f>SUMIFS(通讯通路门店!$AH:$AH,通讯通路门店!$S:$S,$G294)</f>
        <v>0</v>
      </c>
      <c r="BP294" s="99">
        <f>SUMIFS(通讯通路门店!$AI:$AI,通讯通路门店!$S:$S,$G294)</f>
        <v>0</v>
      </c>
      <c r="BQ294" s="83"/>
    </row>
    <row r="295" spans="1:69">
      <c r="A295" s="99" t="str">
        <f>IFERROR(_xlfn.XLOOKUP($G295,通讯通路门店!$S$4:$S$993933,通讯通路门店!$A$4:$A$993933,0,0),"")</f>
        <v/>
      </c>
      <c r="B295" s="99" t="str">
        <f>IFERROR(_xlfn.XLOOKUP($G295,通讯通路门店!$S$4:$S$993933,通讯通路门店!$B$4:$B$993933,0,0),"")</f>
        <v/>
      </c>
      <c r="C295" s="99" t="str">
        <f>IFERROR(_xlfn.XLOOKUP($G295,通讯通路门店!$S$4:$S$993933,通讯通路门店!$C$4:$C$993933,0,0),"")</f>
        <v/>
      </c>
      <c r="D295" s="99" t="str">
        <f>IFERROR(_xlfn.XLOOKUP($G295,通讯通路门店!$S$4:$S$993933,通讯通路门店!$D$4:$D$993933,0,0),"")</f>
        <v/>
      </c>
      <c r="E295" s="83"/>
      <c r="F295" s="83"/>
      <c r="G295" s="101" t="e">
        <v>#N/A</v>
      </c>
      <c r="H295" s="102" t="str">
        <f>IFERROR(_xlfn.XLOOKUP($G295,通讯通路门店!$S$4:$S$993933,通讯通路门店!$R$4:$R$993933,0,0),"")</f>
        <v/>
      </c>
      <c r="I295" s="83"/>
      <c r="J295" s="83"/>
      <c r="K295" s="83"/>
      <c r="L295" s="83"/>
      <c r="M295" s="83"/>
      <c r="N295" s="83"/>
      <c r="O295" s="83"/>
      <c r="P295" s="83"/>
      <c r="Q295" s="83"/>
      <c r="R295" s="83"/>
      <c r="S295" s="83"/>
      <c r="T295" s="83"/>
      <c r="U295" s="99">
        <f>COUNTIF(通讯通路门店!$S:$S,$G295)</f>
        <v>0</v>
      </c>
      <c r="V295" s="99">
        <f>COUNTIFS(通讯通路门店!$S:$S,$G295,通讯通路门店!$J:$J,"综合卖场")</f>
        <v>0</v>
      </c>
      <c r="W295" s="99">
        <f>SUMIFS(通讯通路门店!$AJ:$AJ,通讯通路门店!$S:$S,通讯客户沙盘!$G295)</f>
        <v>0</v>
      </c>
      <c r="X295" s="99">
        <f t="shared" si="20"/>
        <v>0</v>
      </c>
      <c r="Y295" s="99">
        <f>COUNTIFS(通讯通路门店!$S:$S,$G295,通讯通路门店!$J:$J,"荣耀体验店")+COUNTIFS(通讯通路门店!$S:$S,$G295,通讯通路门店!$J:$J,"荣耀授权专卖店")</f>
        <v>0</v>
      </c>
      <c r="Z295" s="99">
        <f>COUNTIFS(通讯通路门店!$S:$S,$G295,通讯通路门店!$J:$J,"VIVO体验店")</f>
        <v>0</v>
      </c>
      <c r="AA295" s="99">
        <f>COUNTIFS(通讯通路门店!$S:$S,$G295,通讯通路门店!$J:$J,"OPPO体验店")</f>
        <v>0</v>
      </c>
      <c r="AB295" s="99">
        <f>COUNTIFS(通讯通路门店!$S:$S,$G295,通讯通路门店!$J:$J,"华为授权体验店")+COUNTIFS(通讯通路门店!$S:$S,$G295,通讯通路门店!$J:$J,"华为堡垒店")</f>
        <v>0</v>
      </c>
      <c r="AC295" s="99">
        <f>COUNTIFS(通讯通路门店!$S:$S,$G295,通讯通路门店!$J:$J,"小米体验店")</f>
        <v>0</v>
      </c>
      <c r="AD295" s="99">
        <f>COUNTIFS(通讯通路门店!$S:$S,$G295,通讯通路门店!$J:$J,"苹果体验店")</f>
        <v>0</v>
      </c>
      <c r="AE295" s="99">
        <f>COUNTIFS(通讯通路门店!$S:$S,$G295,通讯通路门店!$J:$J,"其他品牌专卖店")</f>
        <v>0</v>
      </c>
      <c r="AF295" s="99">
        <f>SUMIFS(通讯通路门店!$BI:$BI,通讯通路门店!$S:$S,$G295)</f>
        <v>0</v>
      </c>
      <c r="AG295" s="99">
        <f>SUMIFS(通讯通路门店!$BH:$BH,通讯通路门店!$S:$S,$G295)</f>
        <v>0</v>
      </c>
      <c r="AH295" s="99">
        <f t="shared" si="21"/>
        <v>0</v>
      </c>
      <c r="AI295" s="99">
        <f>SUMIFS(通讯通路门店!$BB:$BB,通讯通路门店!$S:$S,$G295)</f>
        <v>0</v>
      </c>
      <c r="AJ295" s="99">
        <f>SUMIFS(通讯通路门店!$BE:$BE,通讯通路门店!$S:$S,$G295)</f>
        <v>0</v>
      </c>
      <c r="AK295" s="99">
        <f>SUMIFS(通讯通路门店!$BG:$BG,通讯通路门店!$S:$S,$G295)</f>
        <v>0</v>
      </c>
      <c r="AL295" s="99">
        <f>SUMIFS(通讯通路门店!$BC:$BC,通讯通路门店!$S:$S,$G295)</f>
        <v>0</v>
      </c>
      <c r="AM295" s="99">
        <f>SUMIFS(通讯通路门店!$BD:$BD,通讯通路门店!$S:$S,$G295)</f>
        <v>0</v>
      </c>
      <c r="AN295" s="99">
        <f>SUMIFS(通讯通路门店!$BF:$BF,通讯通路门店!$S:$S,$G295)</f>
        <v>0</v>
      </c>
      <c r="AO295" s="99">
        <f t="shared" si="22"/>
        <v>0</v>
      </c>
      <c r="AP295" s="99">
        <f>SUMIFS(通讯通路门店!$K:$K,通讯通路门店!$S:$S,$G295)</f>
        <v>0</v>
      </c>
      <c r="AQ295" s="83"/>
      <c r="AR295" s="99">
        <f>SUMIFS(通讯通路门店!$T:$T,通讯通路门店!$S:$S,$G295)</f>
        <v>0</v>
      </c>
      <c r="AS295" s="99">
        <f>SUMIFS(通讯通路门店!$U:$U,通讯通路门店!$S:$S,$G295)</f>
        <v>0</v>
      </c>
      <c r="AT295" s="99">
        <f>SUMIFS(通讯通路门店!$V:$V,通讯通路门店!$S:$S,$G295)</f>
        <v>0</v>
      </c>
      <c r="AU295" s="99">
        <f>SUMIFS(通讯通路门店!$W:$W,通讯通路门店!$S:$S,$G295)</f>
        <v>0</v>
      </c>
      <c r="AV295" s="99">
        <f>SUMIFS(通讯通路门店!$Z:$Z,通讯通路门店!$S:$S,$G295)</f>
        <v>0</v>
      </c>
      <c r="AW295" s="99">
        <f>SUMIFS(通讯通路门店!$AB:$AB,通讯通路门店!$S:$S,$G295)</f>
        <v>0</v>
      </c>
      <c r="AX295" s="99">
        <f>SUMIFS(通讯通路门店!$X:$X,通讯通路门店!$S:$S,$G295)</f>
        <v>0</v>
      </c>
      <c r="AY295" s="99">
        <f>SUMIFS(通讯通路门店!$Y:$Y,通讯通路门店!$S:$S,$G295)</f>
        <v>0</v>
      </c>
      <c r="AZ295" s="99">
        <f>SUMIFS(通讯通路门店!$AA:$AA,通讯通路门店!$S:$S,$G295)</f>
        <v>0</v>
      </c>
      <c r="BA295" s="99">
        <f t="shared" si="23"/>
        <v>0</v>
      </c>
      <c r="BB295" s="99">
        <f t="shared" si="24"/>
        <v>0</v>
      </c>
      <c r="BC295" s="99">
        <f>SUMIFS(通讯通路门店!$W:$W,通讯通路门店!$S:$S,$G295,通讯通路门店!$J:$J,"荣耀体验店")+SUMIFS(通讯通路门店!$W:$W,通讯通路门店!$S:$S,$G295,通讯通路门店!$J:$J,"荣耀授权专卖店")</f>
        <v>0</v>
      </c>
      <c r="BD295" s="99">
        <f>SUMIFS(通讯通路门店!$Z:$Z,通讯通路门店!$S:$S,$G295,通讯通路门店!$J:$J,"VIVO体验店")</f>
        <v>0</v>
      </c>
      <c r="BE295" s="99">
        <f>SUMIFS(通讯通路门店!$AB:$AB,通讯通路门店!$S:$S,$G295,通讯通路门店!$J:$J,"OPPO体验店")</f>
        <v>0</v>
      </c>
      <c r="BF295" s="99">
        <f>SUMIFS(通讯通路门店!$X:$X,通讯通路门店!$S:$S,$G295,通讯通路门店!$J:$J,"华为授权体验店")+SUMIFS(通讯通路门店!$AA:$AA,通讯通路门店!$S:$S,$G295,通讯通路门店!$J:$J,"华为堡垒店")</f>
        <v>0</v>
      </c>
      <c r="BG295" s="99">
        <f>SUMIFS(通讯通路门店!$Y:$Y,通讯通路门店!$S:$S,$G295,通讯通路门店!$J:$J,"小米体验店")</f>
        <v>0</v>
      </c>
      <c r="BH295" s="99">
        <f>SUMIFS(通讯通路门店!$AA:$AA,通讯通路门店!$S:$S,$G295,通讯通路门店!$J:$J,"苹果体验店")</f>
        <v>0</v>
      </c>
      <c r="BI295" s="99">
        <f>SUMIFS(通讯通路门店!$K:$K,通讯通路门店!$S:$S,$G295,通讯通路门店!$J:$J,"其他品牌专卖店")</f>
        <v>0</v>
      </c>
      <c r="BJ295" s="99">
        <f>SUMIFS(通讯通路门店!$AC:$AC,通讯通路门店!$S:$S,$G295)</f>
        <v>0</v>
      </c>
      <c r="BK295" s="99">
        <f>SUMIFS(通讯通路门店!$AD:$AD,通讯通路门店!$S:$S,$G295)</f>
        <v>0</v>
      </c>
      <c r="BL295" s="99">
        <f>SUMIFS(通讯通路门店!$AE:$AE,通讯通路门店!$S:$S,$G295)</f>
        <v>0</v>
      </c>
      <c r="BM295" s="99">
        <f>SUMIFS(通讯通路门店!$AF:$AF,通讯通路门店!$S:$S,$G295)</f>
        <v>0</v>
      </c>
      <c r="BN295" s="99">
        <f>SUMIFS(通讯通路门店!$AG:$AG,通讯通路门店!$S:$S,$G295)</f>
        <v>0</v>
      </c>
      <c r="BO295" s="99">
        <f>SUMIFS(通讯通路门店!$AH:$AH,通讯通路门店!$S:$S,$G295)</f>
        <v>0</v>
      </c>
      <c r="BP295" s="99">
        <f>SUMIFS(通讯通路门店!$AI:$AI,通讯通路门店!$S:$S,$G295)</f>
        <v>0</v>
      </c>
      <c r="BQ295" s="83"/>
    </row>
    <row r="296" spans="1:69">
      <c r="A296" s="99" t="str">
        <f>IFERROR(_xlfn.XLOOKUP($G296,通讯通路门店!$S$4:$S$993933,通讯通路门店!$A$4:$A$993933,0,0),"")</f>
        <v/>
      </c>
      <c r="B296" s="99" t="str">
        <f>IFERROR(_xlfn.XLOOKUP($G296,通讯通路门店!$S$4:$S$993933,通讯通路门店!$B$4:$B$993933,0,0),"")</f>
        <v/>
      </c>
      <c r="C296" s="99" t="str">
        <f>IFERROR(_xlfn.XLOOKUP($G296,通讯通路门店!$S$4:$S$993933,通讯通路门店!$C$4:$C$993933,0,0),"")</f>
        <v/>
      </c>
      <c r="D296" s="99" t="str">
        <f>IFERROR(_xlfn.XLOOKUP($G296,通讯通路门店!$S$4:$S$993933,通讯通路门店!$D$4:$D$993933,0,0),"")</f>
        <v/>
      </c>
      <c r="E296" s="83"/>
      <c r="F296" s="83"/>
      <c r="G296" s="101" t="e">
        <v>#N/A</v>
      </c>
      <c r="H296" s="102" t="str">
        <f>IFERROR(_xlfn.XLOOKUP($G296,通讯通路门店!$S$4:$S$993933,通讯通路门店!$R$4:$R$993933,0,0),"")</f>
        <v/>
      </c>
      <c r="I296" s="83"/>
      <c r="J296" s="83"/>
      <c r="K296" s="83"/>
      <c r="L296" s="83"/>
      <c r="M296" s="83"/>
      <c r="N296" s="83"/>
      <c r="O296" s="83"/>
      <c r="P296" s="83"/>
      <c r="Q296" s="83"/>
      <c r="R296" s="83"/>
      <c r="S296" s="83"/>
      <c r="T296" s="83"/>
      <c r="U296" s="99">
        <f>COUNTIF(通讯通路门店!$S:$S,$G296)</f>
        <v>0</v>
      </c>
      <c r="V296" s="99">
        <f>COUNTIFS(通讯通路门店!$S:$S,$G296,通讯通路门店!$J:$J,"综合卖场")</f>
        <v>0</v>
      </c>
      <c r="W296" s="99">
        <f>SUMIFS(通讯通路门店!$AJ:$AJ,通讯通路门店!$S:$S,通讯客户沙盘!$G296)</f>
        <v>0</v>
      </c>
      <c r="X296" s="99">
        <f t="shared" si="20"/>
        <v>0</v>
      </c>
      <c r="Y296" s="99">
        <f>COUNTIFS(通讯通路门店!$S:$S,$G296,通讯通路门店!$J:$J,"荣耀体验店")+COUNTIFS(通讯通路门店!$S:$S,$G296,通讯通路门店!$J:$J,"荣耀授权专卖店")</f>
        <v>0</v>
      </c>
      <c r="Z296" s="99">
        <f>COUNTIFS(通讯通路门店!$S:$S,$G296,通讯通路门店!$J:$J,"VIVO体验店")</f>
        <v>0</v>
      </c>
      <c r="AA296" s="99">
        <f>COUNTIFS(通讯通路门店!$S:$S,$G296,通讯通路门店!$J:$J,"OPPO体验店")</f>
        <v>0</v>
      </c>
      <c r="AB296" s="99">
        <f>COUNTIFS(通讯通路门店!$S:$S,$G296,通讯通路门店!$J:$J,"华为授权体验店")+COUNTIFS(通讯通路门店!$S:$S,$G296,通讯通路门店!$J:$J,"华为堡垒店")</f>
        <v>0</v>
      </c>
      <c r="AC296" s="99">
        <f>COUNTIFS(通讯通路门店!$S:$S,$G296,通讯通路门店!$J:$J,"小米体验店")</f>
        <v>0</v>
      </c>
      <c r="AD296" s="99">
        <f>COUNTIFS(通讯通路门店!$S:$S,$G296,通讯通路门店!$J:$J,"苹果体验店")</f>
        <v>0</v>
      </c>
      <c r="AE296" s="99">
        <f>COUNTIFS(通讯通路门店!$S:$S,$G296,通讯通路门店!$J:$J,"其他品牌专卖店")</f>
        <v>0</v>
      </c>
      <c r="AF296" s="99">
        <f>SUMIFS(通讯通路门店!$BI:$BI,通讯通路门店!$S:$S,$G296)</f>
        <v>0</v>
      </c>
      <c r="AG296" s="99">
        <f>SUMIFS(通讯通路门店!$BH:$BH,通讯通路门店!$S:$S,$G296)</f>
        <v>0</v>
      </c>
      <c r="AH296" s="99">
        <f t="shared" si="21"/>
        <v>0</v>
      </c>
      <c r="AI296" s="99">
        <f>SUMIFS(通讯通路门店!$BB:$BB,通讯通路门店!$S:$S,$G296)</f>
        <v>0</v>
      </c>
      <c r="AJ296" s="99">
        <f>SUMIFS(通讯通路门店!$BE:$BE,通讯通路门店!$S:$S,$G296)</f>
        <v>0</v>
      </c>
      <c r="AK296" s="99">
        <f>SUMIFS(通讯通路门店!$BG:$BG,通讯通路门店!$S:$S,$G296)</f>
        <v>0</v>
      </c>
      <c r="AL296" s="99">
        <f>SUMIFS(通讯通路门店!$BC:$BC,通讯通路门店!$S:$S,$G296)</f>
        <v>0</v>
      </c>
      <c r="AM296" s="99">
        <f>SUMIFS(通讯通路门店!$BD:$BD,通讯通路门店!$S:$S,$G296)</f>
        <v>0</v>
      </c>
      <c r="AN296" s="99">
        <f>SUMIFS(通讯通路门店!$BF:$BF,通讯通路门店!$S:$S,$G296)</f>
        <v>0</v>
      </c>
      <c r="AO296" s="99">
        <f t="shared" si="22"/>
        <v>0</v>
      </c>
      <c r="AP296" s="99">
        <f>SUMIFS(通讯通路门店!$K:$K,通讯通路门店!$S:$S,$G296)</f>
        <v>0</v>
      </c>
      <c r="AQ296" s="83"/>
      <c r="AR296" s="99">
        <f>SUMIFS(通讯通路门店!$T:$T,通讯通路门店!$S:$S,$G296)</f>
        <v>0</v>
      </c>
      <c r="AS296" s="99">
        <f>SUMIFS(通讯通路门店!$U:$U,通讯通路门店!$S:$S,$G296)</f>
        <v>0</v>
      </c>
      <c r="AT296" s="99">
        <f>SUMIFS(通讯通路门店!$V:$V,通讯通路门店!$S:$S,$G296)</f>
        <v>0</v>
      </c>
      <c r="AU296" s="99">
        <f>SUMIFS(通讯通路门店!$W:$W,通讯通路门店!$S:$S,$G296)</f>
        <v>0</v>
      </c>
      <c r="AV296" s="99">
        <f>SUMIFS(通讯通路门店!$Z:$Z,通讯通路门店!$S:$S,$G296)</f>
        <v>0</v>
      </c>
      <c r="AW296" s="99">
        <f>SUMIFS(通讯通路门店!$AB:$AB,通讯通路门店!$S:$S,$G296)</f>
        <v>0</v>
      </c>
      <c r="AX296" s="99">
        <f>SUMIFS(通讯通路门店!$X:$X,通讯通路门店!$S:$S,$G296)</f>
        <v>0</v>
      </c>
      <c r="AY296" s="99">
        <f>SUMIFS(通讯通路门店!$Y:$Y,通讯通路门店!$S:$S,$G296)</f>
        <v>0</v>
      </c>
      <c r="AZ296" s="99">
        <f>SUMIFS(通讯通路门店!$AA:$AA,通讯通路门店!$S:$S,$G296)</f>
        <v>0</v>
      </c>
      <c r="BA296" s="99">
        <f t="shared" si="23"/>
        <v>0</v>
      </c>
      <c r="BB296" s="99">
        <f t="shared" si="24"/>
        <v>0</v>
      </c>
      <c r="BC296" s="99">
        <f>SUMIFS(通讯通路门店!$W:$W,通讯通路门店!$S:$S,$G296,通讯通路门店!$J:$J,"荣耀体验店")+SUMIFS(通讯通路门店!$W:$W,通讯通路门店!$S:$S,$G296,通讯通路门店!$J:$J,"荣耀授权专卖店")</f>
        <v>0</v>
      </c>
      <c r="BD296" s="99">
        <f>SUMIFS(通讯通路门店!$Z:$Z,通讯通路门店!$S:$S,$G296,通讯通路门店!$J:$J,"VIVO体验店")</f>
        <v>0</v>
      </c>
      <c r="BE296" s="99">
        <f>SUMIFS(通讯通路门店!$AB:$AB,通讯通路门店!$S:$S,$G296,通讯通路门店!$J:$J,"OPPO体验店")</f>
        <v>0</v>
      </c>
      <c r="BF296" s="99">
        <f>SUMIFS(通讯通路门店!$X:$X,通讯通路门店!$S:$S,$G296,通讯通路门店!$J:$J,"华为授权体验店")+SUMIFS(通讯通路门店!$AA:$AA,通讯通路门店!$S:$S,$G296,通讯通路门店!$J:$J,"华为堡垒店")</f>
        <v>0</v>
      </c>
      <c r="BG296" s="99">
        <f>SUMIFS(通讯通路门店!$Y:$Y,通讯通路门店!$S:$S,$G296,通讯通路门店!$J:$J,"小米体验店")</f>
        <v>0</v>
      </c>
      <c r="BH296" s="99">
        <f>SUMIFS(通讯通路门店!$AA:$AA,通讯通路门店!$S:$S,$G296,通讯通路门店!$J:$J,"苹果体验店")</f>
        <v>0</v>
      </c>
      <c r="BI296" s="99">
        <f>SUMIFS(通讯通路门店!$K:$K,通讯通路门店!$S:$S,$G296,通讯通路门店!$J:$J,"其他品牌专卖店")</f>
        <v>0</v>
      </c>
      <c r="BJ296" s="99">
        <f>SUMIFS(通讯通路门店!$AC:$AC,通讯通路门店!$S:$S,$G296)</f>
        <v>0</v>
      </c>
      <c r="BK296" s="99">
        <f>SUMIFS(通讯通路门店!$AD:$AD,通讯通路门店!$S:$S,$G296)</f>
        <v>0</v>
      </c>
      <c r="BL296" s="99">
        <f>SUMIFS(通讯通路门店!$AE:$AE,通讯通路门店!$S:$S,$G296)</f>
        <v>0</v>
      </c>
      <c r="BM296" s="99">
        <f>SUMIFS(通讯通路门店!$AF:$AF,通讯通路门店!$S:$S,$G296)</f>
        <v>0</v>
      </c>
      <c r="BN296" s="99">
        <f>SUMIFS(通讯通路门店!$AG:$AG,通讯通路门店!$S:$S,$G296)</f>
        <v>0</v>
      </c>
      <c r="BO296" s="99">
        <f>SUMIFS(通讯通路门店!$AH:$AH,通讯通路门店!$S:$S,$G296)</f>
        <v>0</v>
      </c>
      <c r="BP296" s="99">
        <f>SUMIFS(通讯通路门店!$AI:$AI,通讯通路门店!$S:$S,$G296)</f>
        <v>0</v>
      </c>
      <c r="BQ296" s="83"/>
    </row>
    <row r="297" spans="1:69">
      <c r="A297" s="99" t="str">
        <f>IFERROR(_xlfn.XLOOKUP($G297,通讯通路门店!$S$4:$S$993933,通讯通路门店!$A$4:$A$993933,0,0),"")</f>
        <v/>
      </c>
      <c r="B297" s="99" t="str">
        <f>IFERROR(_xlfn.XLOOKUP($G297,通讯通路门店!$S$4:$S$993933,通讯通路门店!$B$4:$B$993933,0,0),"")</f>
        <v/>
      </c>
      <c r="C297" s="99" t="str">
        <f>IFERROR(_xlfn.XLOOKUP($G297,通讯通路门店!$S$4:$S$993933,通讯通路门店!$C$4:$C$993933,0,0),"")</f>
        <v/>
      </c>
      <c r="D297" s="99" t="str">
        <f>IFERROR(_xlfn.XLOOKUP($G297,通讯通路门店!$S$4:$S$993933,通讯通路门店!$D$4:$D$993933,0,0),"")</f>
        <v/>
      </c>
      <c r="E297" s="83"/>
      <c r="F297" s="83"/>
      <c r="G297" s="101" t="e">
        <v>#N/A</v>
      </c>
      <c r="H297" s="102" t="str">
        <f>IFERROR(_xlfn.XLOOKUP($G297,通讯通路门店!$S$4:$S$993933,通讯通路门店!$R$4:$R$993933,0,0),"")</f>
        <v/>
      </c>
      <c r="I297" s="83"/>
      <c r="J297" s="83"/>
      <c r="K297" s="83"/>
      <c r="L297" s="83"/>
      <c r="M297" s="83"/>
      <c r="N297" s="83"/>
      <c r="O297" s="83"/>
      <c r="P297" s="83"/>
      <c r="Q297" s="83"/>
      <c r="R297" s="83"/>
      <c r="S297" s="83"/>
      <c r="T297" s="83"/>
      <c r="U297" s="99">
        <f>COUNTIF(通讯通路门店!$S:$S,$G297)</f>
        <v>0</v>
      </c>
      <c r="V297" s="99">
        <f>COUNTIFS(通讯通路门店!$S:$S,$G297,通讯通路门店!$J:$J,"综合卖场")</f>
        <v>0</v>
      </c>
      <c r="W297" s="99">
        <f>SUMIFS(通讯通路门店!$AJ:$AJ,通讯通路门店!$S:$S,通讯客户沙盘!$G297)</f>
        <v>0</v>
      </c>
      <c r="X297" s="99">
        <f t="shared" si="20"/>
        <v>0</v>
      </c>
      <c r="Y297" s="99">
        <f>COUNTIFS(通讯通路门店!$S:$S,$G297,通讯通路门店!$J:$J,"荣耀体验店")+COUNTIFS(通讯通路门店!$S:$S,$G297,通讯通路门店!$J:$J,"荣耀授权专卖店")</f>
        <v>0</v>
      </c>
      <c r="Z297" s="99">
        <f>COUNTIFS(通讯通路门店!$S:$S,$G297,通讯通路门店!$J:$J,"VIVO体验店")</f>
        <v>0</v>
      </c>
      <c r="AA297" s="99">
        <f>COUNTIFS(通讯通路门店!$S:$S,$G297,通讯通路门店!$J:$J,"OPPO体验店")</f>
        <v>0</v>
      </c>
      <c r="AB297" s="99">
        <f>COUNTIFS(通讯通路门店!$S:$S,$G297,通讯通路门店!$J:$J,"华为授权体验店")+COUNTIFS(通讯通路门店!$S:$S,$G297,通讯通路门店!$J:$J,"华为堡垒店")</f>
        <v>0</v>
      </c>
      <c r="AC297" s="99">
        <f>COUNTIFS(通讯通路门店!$S:$S,$G297,通讯通路门店!$J:$J,"小米体验店")</f>
        <v>0</v>
      </c>
      <c r="AD297" s="99">
        <f>COUNTIFS(通讯通路门店!$S:$S,$G297,通讯通路门店!$J:$J,"苹果体验店")</f>
        <v>0</v>
      </c>
      <c r="AE297" s="99">
        <f>COUNTIFS(通讯通路门店!$S:$S,$G297,通讯通路门店!$J:$J,"其他品牌专卖店")</f>
        <v>0</v>
      </c>
      <c r="AF297" s="99">
        <f>SUMIFS(通讯通路门店!$BI:$BI,通讯通路门店!$S:$S,$G297)</f>
        <v>0</v>
      </c>
      <c r="AG297" s="99">
        <f>SUMIFS(通讯通路门店!$BH:$BH,通讯通路门店!$S:$S,$G297)</f>
        <v>0</v>
      </c>
      <c r="AH297" s="99">
        <f t="shared" si="21"/>
        <v>0</v>
      </c>
      <c r="AI297" s="99">
        <f>SUMIFS(通讯通路门店!$BB:$BB,通讯通路门店!$S:$S,$G297)</f>
        <v>0</v>
      </c>
      <c r="AJ297" s="99">
        <f>SUMIFS(通讯通路门店!$BE:$BE,通讯通路门店!$S:$S,$G297)</f>
        <v>0</v>
      </c>
      <c r="AK297" s="99">
        <f>SUMIFS(通讯通路门店!$BG:$BG,通讯通路门店!$S:$S,$G297)</f>
        <v>0</v>
      </c>
      <c r="AL297" s="99">
        <f>SUMIFS(通讯通路门店!$BC:$BC,通讯通路门店!$S:$S,$G297)</f>
        <v>0</v>
      </c>
      <c r="AM297" s="99">
        <f>SUMIFS(通讯通路门店!$BD:$BD,通讯通路门店!$S:$S,$G297)</f>
        <v>0</v>
      </c>
      <c r="AN297" s="99">
        <f>SUMIFS(通讯通路门店!$BF:$BF,通讯通路门店!$S:$S,$G297)</f>
        <v>0</v>
      </c>
      <c r="AO297" s="99">
        <f t="shared" si="22"/>
        <v>0</v>
      </c>
      <c r="AP297" s="99">
        <f>SUMIFS(通讯通路门店!$K:$K,通讯通路门店!$S:$S,$G297)</f>
        <v>0</v>
      </c>
      <c r="AQ297" s="83"/>
      <c r="AR297" s="99">
        <f>SUMIFS(通讯通路门店!$T:$T,通讯通路门店!$S:$S,$G297)</f>
        <v>0</v>
      </c>
      <c r="AS297" s="99">
        <f>SUMIFS(通讯通路门店!$U:$U,通讯通路门店!$S:$S,$G297)</f>
        <v>0</v>
      </c>
      <c r="AT297" s="99">
        <f>SUMIFS(通讯通路门店!$V:$V,通讯通路门店!$S:$S,$G297)</f>
        <v>0</v>
      </c>
      <c r="AU297" s="99">
        <f>SUMIFS(通讯通路门店!$W:$W,通讯通路门店!$S:$S,$G297)</f>
        <v>0</v>
      </c>
      <c r="AV297" s="99">
        <f>SUMIFS(通讯通路门店!$Z:$Z,通讯通路门店!$S:$S,$G297)</f>
        <v>0</v>
      </c>
      <c r="AW297" s="99">
        <f>SUMIFS(通讯通路门店!$AB:$AB,通讯通路门店!$S:$S,$G297)</f>
        <v>0</v>
      </c>
      <c r="AX297" s="99">
        <f>SUMIFS(通讯通路门店!$X:$X,通讯通路门店!$S:$S,$G297)</f>
        <v>0</v>
      </c>
      <c r="AY297" s="99">
        <f>SUMIFS(通讯通路门店!$Y:$Y,通讯通路门店!$S:$S,$G297)</f>
        <v>0</v>
      </c>
      <c r="AZ297" s="99">
        <f>SUMIFS(通讯通路门店!$AA:$AA,通讯通路门店!$S:$S,$G297)</f>
        <v>0</v>
      </c>
      <c r="BA297" s="99">
        <f t="shared" si="23"/>
        <v>0</v>
      </c>
      <c r="BB297" s="99">
        <f t="shared" si="24"/>
        <v>0</v>
      </c>
      <c r="BC297" s="99">
        <f>SUMIFS(通讯通路门店!$W:$W,通讯通路门店!$S:$S,$G297,通讯通路门店!$J:$J,"荣耀体验店")+SUMIFS(通讯通路门店!$W:$W,通讯通路门店!$S:$S,$G297,通讯通路门店!$J:$J,"荣耀授权专卖店")</f>
        <v>0</v>
      </c>
      <c r="BD297" s="99">
        <f>SUMIFS(通讯通路门店!$Z:$Z,通讯通路门店!$S:$S,$G297,通讯通路门店!$J:$J,"VIVO体验店")</f>
        <v>0</v>
      </c>
      <c r="BE297" s="99">
        <f>SUMIFS(通讯通路门店!$AB:$AB,通讯通路门店!$S:$S,$G297,通讯通路门店!$J:$J,"OPPO体验店")</f>
        <v>0</v>
      </c>
      <c r="BF297" s="99">
        <f>SUMIFS(通讯通路门店!$X:$X,通讯通路门店!$S:$S,$G297,通讯通路门店!$J:$J,"华为授权体验店")+SUMIFS(通讯通路门店!$AA:$AA,通讯通路门店!$S:$S,$G297,通讯通路门店!$J:$J,"华为堡垒店")</f>
        <v>0</v>
      </c>
      <c r="BG297" s="99">
        <f>SUMIFS(通讯通路门店!$Y:$Y,通讯通路门店!$S:$S,$G297,通讯通路门店!$J:$J,"小米体验店")</f>
        <v>0</v>
      </c>
      <c r="BH297" s="99">
        <f>SUMIFS(通讯通路门店!$AA:$AA,通讯通路门店!$S:$S,$G297,通讯通路门店!$J:$J,"苹果体验店")</f>
        <v>0</v>
      </c>
      <c r="BI297" s="99">
        <f>SUMIFS(通讯通路门店!$K:$K,通讯通路门店!$S:$S,$G297,通讯通路门店!$J:$J,"其他品牌专卖店")</f>
        <v>0</v>
      </c>
      <c r="BJ297" s="99">
        <f>SUMIFS(通讯通路门店!$AC:$AC,通讯通路门店!$S:$S,$G297)</f>
        <v>0</v>
      </c>
      <c r="BK297" s="99">
        <f>SUMIFS(通讯通路门店!$AD:$AD,通讯通路门店!$S:$S,$G297)</f>
        <v>0</v>
      </c>
      <c r="BL297" s="99">
        <f>SUMIFS(通讯通路门店!$AE:$AE,通讯通路门店!$S:$S,$G297)</f>
        <v>0</v>
      </c>
      <c r="BM297" s="99">
        <f>SUMIFS(通讯通路门店!$AF:$AF,通讯通路门店!$S:$S,$G297)</f>
        <v>0</v>
      </c>
      <c r="BN297" s="99">
        <f>SUMIFS(通讯通路门店!$AG:$AG,通讯通路门店!$S:$S,$G297)</f>
        <v>0</v>
      </c>
      <c r="BO297" s="99">
        <f>SUMIFS(通讯通路门店!$AH:$AH,通讯通路门店!$S:$S,$G297)</f>
        <v>0</v>
      </c>
      <c r="BP297" s="99">
        <f>SUMIFS(通讯通路门店!$AI:$AI,通讯通路门店!$S:$S,$G297)</f>
        <v>0</v>
      </c>
      <c r="BQ297" s="83"/>
    </row>
    <row r="298" spans="1:69">
      <c r="A298" s="99" t="str">
        <f>IFERROR(_xlfn.XLOOKUP($G298,通讯通路门店!$S$4:$S$993933,通讯通路门店!$A$4:$A$993933,0,0),"")</f>
        <v/>
      </c>
      <c r="B298" s="99" t="str">
        <f>IFERROR(_xlfn.XLOOKUP($G298,通讯通路门店!$S$4:$S$993933,通讯通路门店!$B$4:$B$993933,0,0),"")</f>
        <v/>
      </c>
      <c r="C298" s="99" t="str">
        <f>IFERROR(_xlfn.XLOOKUP($G298,通讯通路门店!$S$4:$S$993933,通讯通路门店!$C$4:$C$993933,0,0),"")</f>
        <v/>
      </c>
      <c r="D298" s="99" t="str">
        <f>IFERROR(_xlfn.XLOOKUP($G298,通讯通路门店!$S$4:$S$993933,通讯通路门店!$D$4:$D$993933,0,0),"")</f>
        <v/>
      </c>
      <c r="E298" s="83"/>
      <c r="F298" s="83"/>
      <c r="G298" s="101" t="e">
        <v>#N/A</v>
      </c>
      <c r="H298" s="102" t="str">
        <f>IFERROR(_xlfn.XLOOKUP($G298,通讯通路门店!$S$4:$S$993933,通讯通路门店!$R$4:$R$993933,0,0),"")</f>
        <v/>
      </c>
      <c r="I298" s="83"/>
      <c r="J298" s="83"/>
      <c r="K298" s="83"/>
      <c r="L298" s="83"/>
      <c r="M298" s="83"/>
      <c r="N298" s="83"/>
      <c r="O298" s="83"/>
      <c r="P298" s="83"/>
      <c r="Q298" s="83"/>
      <c r="R298" s="83"/>
      <c r="S298" s="83"/>
      <c r="T298" s="83"/>
      <c r="U298" s="99">
        <f>COUNTIF(通讯通路门店!$S:$S,$G298)</f>
        <v>0</v>
      </c>
      <c r="V298" s="99">
        <f>COUNTIFS(通讯通路门店!$S:$S,$G298,通讯通路门店!$J:$J,"综合卖场")</f>
        <v>0</v>
      </c>
      <c r="W298" s="99">
        <f>SUMIFS(通讯通路门店!$AJ:$AJ,通讯通路门店!$S:$S,通讯客户沙盘!$G298)</f>
        <v>0</v>
      </c>
      <c r="X298" s="99">
        <f t="shared" si="20"/>
        <v>0</v>
      </c>
      <c r="Y298" s="99">
        <f>COUNTIFS(通讯通路门店!$S:$S,$G298,通讯通路门店!$J:$J,"荣耀体验店")+COUNTIFS(通讯通路门店!$S:$S,$G298,通讯通路门店!$J:$J,"荣耀授权专卖店")</f>
        <v>0</v>
      </c>
      <c r="Z298" s="99">
        <f>COUNTIFS(通讯通路门店!$S:$S,$G298,通讯通路门店!$J:$J,"VIVO体验店")</f>
        <v>0</v>
      </c>
      <c r="AA298" s="99">
        <f>COUNTIFS(通讯通路门店!$S:$S,$G298,通讯通路门店!$J:$J,"OPPO体验店")</f>
        <v>0</v>
      </c>
      <c r="AB298" s="99">
        <f>COUNTIFS(通讯通路门店!$S:$S,$G298,通讯通路门店!$J:$J,"华为授权体验店")+COUNTIFS(通讯通路门店!$S:$S,$G298,通讯通路门店!$J:$J,"华为堡垒店")</f>
        <v>0</v>
      </c>
      <c r="AC298" s="99">
        <f>COUNTIFS(通讯通路门店!$S:$S,$G298,通讯通路门店!$J:$J,"小米体验店")</f>
        <v>0</v>
      </c>
      <c r="AD298" s="99">
        <f>COUNTIFS(通讯通路门店!$S:$S,$G298,通讯通路门店!$J:$J,"苹果体验店")</f>
        <v>0</v>
      </c>
      <c r="AE298" s="99">
        <f>COUNTIFS(通讯通路门店!$S:$S,$G298,通讯通路门店!$J:$J,"其他品牌专卖店")</f>
        <v>0</v>
      </c>
      <c r="AF298" s="99">
        <f>SUMIFS(通讯通路门店!$BI:$BI,通讯通路门店!$S:$S,$G298)</f>
        <v>0</v>
      </c>
      <c r="AG298" s="99">
        <f>SUMIFS(通讯通路门店!$BH:$BH,通讯通路门店!$S:$S,$G298)</f>
        <v>0</v>
      </c>
      <c r="AH298" s="99">
        <f t="shared" si="21"/>
        <v>0</v>
      </c>
      <c r="AI298" s="99">
        <f>SUMIFS(通讯通路门店!$BB:$BB,通讯通路门店!$S:$S,$G298)</f>
        <v>0</v>
      </c>
      <c r="AJ298" s="99">
        <f>SUMIFS(通讯通路门店!$BE:$BE,通讯通路门店!$S:$S,$G298)</f>
        <v>0</v>
      </c>
      <c r="AK298" s="99">
        <f>SUMIFS(通讯通路门店!$BG:$BG,通讯通路门店!$S:$S,$G298)</f>
        <v>0</v>
      </c>
      <c r="AL298" s="99">
        <f>SUMIFS(通讯通路门店!$BC:$BC,通讯通路门店!$S:$S,$G298)</f>
        <v>0</v>
      </c>
      <c r="AM298" s="99">
        <f>SUMIFS(通讯通路门店!$BD:$BD,通讯通路门店!$S:$S,$G298)</f>
        <v>0</v>
      </c>
      <c r="AN298" s="99">
        <f>SUMIFS(通讯通路门店!$BF:$BF,通讯通路门店!$S:$S,$G298)</f>
        <v>0</v>
      </c>
      <c r="AO298" s="99">
        <f t="shared" si="22"/>
        <v>0</v>
      </c>
      <c r="AP298" s="99">
        <f>SUMIFS(通讯通路门店!$K:$K,通讯通路门店!$S:$S,$G298)</f>
        <v>0</v>
      </c>
      <c r="AQ298" s="83"/>
      <c r="AR298" s="99">
        <f>SUMIFS(通讯通路门店!$T:$T,通讯通路门店!$S:$S,$G298)</f>
        <v>0</v>
      </c>
      <c r="AS298" s="99">
        <f>SUMIFS(通讯通路门店!$U:$U,通讯通路门店!$S:$S,$G298)</f>
        <v>0</v>
      </c>
      <c r="AT298" s="99">
        <f>SUMIFS(通讯通路门店!$V:$V,通讯通路门店!$S:$S,$G298)</f>
        <v>0</v>
      </c>
      <c r="AU298" s="99">
        <f>SUMIFS(通讯通路门店!$W:$W,通讯通路门店!$S:$S,$G298)</f>
        <v>0</v>
      </c>
      <c r="AV298" s="99">
        <f>SUMIFS(通讯通路门店!$Z:$Z,通讯通路门店!$S:$S,$G298)</f>
        <v>0</v>
      </c>
      <c r="AW298" s="99">
        <f>SUMIFS(通讯通路门店!$AB:$AB,通讯通路门店!$S:$S,$G298)</f>
        <v>0</v>
      </c>
      <c r="AX298" s="99">
        <f>SUMIFS(通讯通路门店!$X:$X,通讯通路门店!$S:$S,$G298)</f>
        <v>0</v>
      </c>
      <c r="AY298" s="99">
        <f>SUMIFS(通讯通路门店!$Y:$Y,通讯通路门店!$S:$S,$G298)</f>
        <v>0</v>
      </c>
      <c r="AZ298" s="99">
        <f>SUMIFS(通讯通路门店!$AA:$AA,通讯通路门店!$S:$S,$G298)</f>
        <v>0</v>
      </c>
      <c r="BA298" s="99">
        <f t="shared" si="23"/>
        <v>0</v>
      </c>
      <c r="BB298" s="99">
        <f t="shared" si="24"/>
        <v>0</v>
      </c>
      <c r="BC298" s="99">
        <f>SUMIFS(通讯通路门店!$W:$W,通讯通路门店!$S:$S,$G298,通讯通路门店!$J:$J,"荣耀体验店")+SUMIFS(通讯通路门店!$W:$W,通讯通路门店!$S:$S,$G298,通讯通路门店!$J:$J,"荣耀授权专卖店")</f>
        <v>0</v>
      </c>
      <c r="BD298" s="99">
        <f>SUMIFS(通讯通路门店!$Z:$Z,通讯通路门店!$S:$S,$G298,通讯通路门店!$J:$J,"VIVO体验店")</f>
        <v>0</v>
      </c>
      <c r="BE298" s="99">
        <f>SUMIFS(通讯通路门店!$AB:$AB,通讯通路门店!$S:$S,$G298,通讯通路门店!$J:$J,"OPPO体验店")</f>
        <v>0</v>
      </c>
      <c r="BF298" s="99">
        <f>SUMIFS(通讯通路门店!$X:$X,通讯通路门店!$S:$S,$G298,通讯通路门店!$J:$J,"华为授权体验店")+SUMIFS(通讯通路门店!$AA:$AA,通讯通路门店!$S:$S,$G298,通讯通路门店!$J:$J,"华为堡垒店")</f>
        <v>0</v>
      </c>
      <c r="BG298" s="99">
        <f>SUMIFS(通讯通路门店!$Y:$Y,通讯通路门店!$S:$S,$G298,通讯通路门店!$J:$J,"小米体验店")</f>
        <v>0</v>
      </c>
      <c r="BH298" s="99">
        <f>SUMIFS(通讯通路门店!$AA:$AA,通讯通路门店!$S:$S,$G298,通讯通路门店!$J:$J,"苹果体验店")</f>
        <v>0</v>
      </c>
      <c r="BI298" s="99">
        <f>SUMIFS(通讯通路门店!$K:$K,通讯通路门店!$S:$S,$G298,通讯通路门店!$J:$J,"其他品牌专卖店")</f>
        <v>0</v>
      </c>
      <c r="BJ298" s="99">
        <f>SUMIFS(通讯通路门店!$AC:$AC,通讯通路门店!$S:$S,$G298)</f>
        <v>0</v>
      </c>
      <c r="BK298" s="99">
        <f>SUMIFS(通讯通路门店!$AD:$AD,通讯通路门店!$S:$S,$G298)</f>
        <v>0</v>
      </c>
      <c r="BL298" s="99">
        <f>SUMIFS(通讯通路门店!$AE:$AE,通讯通路门店!$S:$S,$G298)</f>
        <v>0</v>
      </c>
      <c r="BM298" s="99">
        <f>SUMIFS(通讯通路门店!$AF:$AF,通讯通路门店!$S:$S,$G298)</f>
        <v>0</v>
      </c>
      <c r="BN298" s="99">
        <f>SUMIFS(通讯通路门店!$AG:$AG,通讯通路门店!$S:$S,$G298)</f>
        <v>0</v>
      </c>
      <c r="BO298" s="99">
        <f>SUMIFS(通讯通路门店!$AH:$AH,通讯通路门店!$S:$S,$G298)</f>
        <v>0</v>
      </c>
      <c r="BP298" s="99">
        <f>SUMIFS(通讯通路门店!$AI:$AI,通讯通路门店!$S:$S,$G298)</f>
        <v>0</v>
      </c>
      <c r="BQ298" s="83"/>
    </row>
    <row r="299" spans="1:69">
      <c r="A299" s="99" t="str">
        <f>IFERROR(_xlfn.XLOOKUP($G299,通讯通路门店!$S$4:$S$993933,通讯通路门店!$A$4:$A$993933,0,0),"")</f>
        <v/>
      </c>
      <c r="B299" s="99" t="str">
        <f>IFERROR(_xlfn.XLOOKUP($G299,通讯通路门店!$S$4:$S$993933,通讯通路门店!$B$4:$B$993933,0,0),"")</f>
        <v/>
      </c>
      <c r="C299" s="99" t="str">
        <f>IFERROR(_xlfn.XLOOKUP($G299,通讯通路门店!$S$4:$S$993933,通讯通路门店!$C$4:$C$993933,0,0),"")</f>
        <v/>
      </c>
      <c r="D299" s="99" t="str">
        <f>IFERROR(_xlfn.XLOOKUP($G299,通讯通路门店!$S$4:$S$993933,通讯通路门店!$D$4:$D$993933,0,0),"")</f>
        <v/>
      </c>
      <c r="E299" s="83"/>
      <c r="F299" s="83"/>
      <c r="G299" s="101" t="e">
        <v>#N/A</v>
      </c>
      <c r="H299" s="102" t="str">
        <f>IFERROR(_xlfn.XLOOKUP($G299,通讯通路门店!$S$4:$S$993933,通讯通路门店!$R$4:$R$993933,0,0),"")</f>
        <v/>
      </c>
      <c r="I299" s="83"/>
      <c r="J299" s="83"/>
      <c r="K299" s="83"/>
      <c r="L299" s="83"/>
      <c r="M299" s="83"/>
      <c r="N299" s="83"/>
      <c r="O299" s="83"/>
      <c r="P299" s="83"/>
      <c r="Q299" s="83"/>
      <c r="R299" s="83"/>
      <c r="S299" s="83"/>
      <c r="T299" s="83"/>
      <c r="U299" s="99">
        <f>COUNTIF(通讯通路门店!$S:$S,$G299)</f>
        <v>0</v>
      </c>
      <c r="V299" s="99">
        <f>COUNTIFS(通讯通路门店!$S:$S,$G299,通讯通路门店!$J:$J,"综合卖场")</f>
        <v>0</v>
      </c>
      <c r="W299" s="99">
        <f>SUMIFS(通讯通路门店!$AJ:$AJ,通讯通路门店!$S:$S,通讯客户沙盘!$G299)</f>
        <v>0</v>
      </c>
      <c r="X299" s="99">
        <f t="shared" si="20"/>
        <v>0</v>
      </c>
      <c r="Y299" s="99">
        <f>COUNTIFS(通讯通路门店!$S:$S,$G299,通讯通路门店!$J:$J,"荣耀体验店")+COUNTIFS(通讯通路门店!$S:$S,$G299,通讯通路门店!$J:$J,"荣耀授权专卖店")</f>
        <v>0</v>
      </c>
      <c r="Z299" s="99">
        <f>COUNTIFS(通讯通路门店!$S:$S,$G299,通讯通路门店!$J:$J,"VIVO体验店")</f>
        <v>0</v>
      </c>
      <c r="AA299" s="99">
        <f>COUNTIFS(通讯通路门店!$S:$S,$G299,通讯通路门店!$J:$J,"OPPO体验店")</f>
        <v>0</v>
      </c>
      <c r="AB299" s="99">
        <f>COUNTIFS(通讯通路门店!$S:$S,$G299,通讯通路门店!$J:$J,"华为授权体验店")+COUNTIFS(通讯通路门店!$S:$S,$G299,通讯通路门店!$J:$J,"华为堡垒店")</f>
        <v>0</v>
      </c>
      <c r="AC299" s="99">
        <f>COUNTIFS(通讯通路门店!$S:$S,$G299,通讯通路门店!$J:$J,"小米体验店")</f>
        <v>0</v>
      </c>
      <c r="AD299" s="99">
        <f>COUNTIFS(通讯通路门店!$S:$S,$G299,通讯通路门店!$J:$J,"苹果体验店")</f>
        <v>0</v>
      </c>
      <c r="AE299" s="99">
        <f>COUNTIFS(通讯通路门店!$S:$S,$G299,通讯通路门店!$J:$J,"其他品牌专卖店")</f>
        <v>0</v>
      </c>
      <c r="AF299" s="99">
        <f>SUMIFS(通讯通路门店!$BI:$BI,通讯通路门店!$S:$S,$G299)</f>
        <v>0</v>
      </c>
      <c r="AG299" s="99">
        <f>SUMIFS(通讯通路门店!$BH:$BH,通讯通路门店!$S:$S,$G299)</f>
        <v>0</v>
      </c>
      <c r="AH299" s="99">
        <f t="shared" si="21"/>
        <v>0</v>
      </c>
      <c r="AI299" s="99">
        <f>SUMIFS(通讯通路门店!$BB:$BB,通讯通路门店!$S:$S,$G299)</f>
        <v>0</v>
      </c>
      <c r="AJ299" s="99">
        <f>SUMIFS(通讯通路门店!$BE:$BE,通讯通路门店!$S:$S,$G299)</f>
        <v>0</v>
      </c>
      <c r="AK299" s="99">
        <f>SUMIFS(通讯通路门店!$BG:$BG,通讯通路门店!$S:$S,$G299)</f>
        <v>0</v>
      </c>
      <c r="AL299" s="99">
        <f>SUMIFS(通讯通路门店!$BC:$BC,通讯通路门店!$S:$S,$G299)</f>
        <v>0</v>
      </c>
      <c r="AM299" s="99">
        <f>SUMIFS(通讯通路门店!$BD:$BD,通讯通路门店!$S:$S,$G299)</f>
        <v>0</v>
      </c>
      <c r="AN299" s="99">
        <f>SUMIFS(通讯通路门店!$BF:$BF,通讯通路门店!$S:$S,$G299)</f>
        <v>0</v>
      </c>
      <c r="AO299" s="99">
        <f t="shared" si="22"/>
        <v>0</v>
      </c>
      <c r="AP299" s="99">
        <f>SUMIFS(通讯通路门店!$K:$K,通讯通路门店!$S:$S,$G299)</f>
        <v>0</v>
      </c>
      <c r="AQ299" s="83"/>
      <c r="AR299" s="99">
        <f>SUMIFS(通讯通路门店!$T:$T,通讯通路门店!$S:$S,$G299)</f>
        <v>0</v>
      </c>
      <c r="AS299" s="99">
        <f>SUMIFS(通讯通路门店!$U:$U,通讯通路门店!$S:$S,$G299)</f>
        <v>0</v>
      </c>
      <c r="AT299" s="99">
        <f>SUMIFS(通讯通路门店!$V:$V,通讯通路门店!$S:$S,$G299)</f>
        <v>0</v>
      </c>
      <c r="AU299" s="99">
        <f>SUMIFS(通讯通路门店!$W:$W,通讯通路门店!$S:$S,$G299)</f>
        <v>0</v>
      </c>
      <c r="AV299" s="99">
        <f>SUMIFS(通讯通路门店!$Z:$Z,通讯通路门店!$S:$S,$G299)</f>
        <v>0</v>
      </c>
      <c r="AW299" s="99">
        <f>SUMIFS(通讯通路门店!$AB:$AB,通讯通路门店!$S:$S,$G299)</f>
        <v>0</v>
      </c>
      <c r="AX299" s="99">
        <f>SUMIFS(通讯通路门店!$X:$X,通讯通路门店!$S:$S,$G299)</f>
        <v>0</v>
      </c>
      <c r="AY299" s="99">
        <f>SUMIFS(通讯通路门店!$Y:$Y,通讯通路门店!$S:$S,$G299)</f>
        <v>0</v>
      </c>
      <c r="AZ299" s="99">
        <f>SUMIFS(通讯通路门店!$AA:$AA,通讯通路门店!$S:$S,$G299)</f>
        <v>0</v>
      </c>
      <c r="BA299" s="99">
        <f t="shared" si="23"/>
        <v>0</v>
      </c>
      <c r="BB299" s="99">
        <f t="shared" si="24"/>
        <v>0</v>
      </c>
      <c r="BC299" s="99">
        <f>SUMIFS(通讯通路门店!$W:$W,通讯通路门店!$S:$S,$G299,通讯通路门店!$J:$J,"荣耀体验店")+SUMIFS(通讯通路门店!$W:$W,通讯通路门店!$S:$S,$G299,通讯通路门店!$J:$J,"荣耀授权专卖店")</f>
        <v>0</v>
      </c>
      <c r="BD299" s="99">
        <f>SUMIFS(通讯通路门店!$Z:$Z,通讯通路门店!$S:$S,$G299,通讯通路门店!$J:$J,"VIVO体验店")</f>
        <v>0</v>
      </c>
      <c r="BE299" s="99">
        <f>SUMIFS(通讯通路门店!$AB:$AB,通讯通路门店!$S:$S,$G299,通讯通路门店!$J:$J,"OPPO体验店")</f>
        <v>0</v>
      </c>
      <c r="BF299" s="99">
        <f>SUMIFS(通讯通路门店!$X:$X,通讯通路门店!$S:$S,$G299,通讯通路门店!$J:$J,"华为授权体验店")+SUMIFS(通讯通路门店!$AA:$AA,通讯通路门店!$S:$S,$G299,通讯通路门店!$J:$J,"华为堡垒店")</f>
        <v>0</v>
      </c>
      <c r="BG299" s="99">
        <f>SUMIFS(通讯通路门店!$Y:$Y,通讯通路门店!$S:$S,$G299,通讯通路门店!$J:$J,"小米体验店")</f>
        <v>0</v>
      </c>
      <c r="BH299" s="99">
        <f>SUMIFS(通讯通路门店!$AA:$AA,通讯通路门店!$S:$S,$G299,通讯通路门店!$J:$J,"苹果体验店")</f>
        <v>0</v>
      </c>
      <c r="BI299" s="99">
        <f>SUMIFS(通讯通路门店!$K:$K,通讯通路门店!$S:$S,$G299,通讯通路门店!$J:$J,"其他品牌专卖店")</f>
        <v>0</v>
      </c>
      <c r="BJ299" s="99">
        <f>SUMIFS(通讯通路门店!$AC:$AC,通讯通路门店!$S:$S,$G299)</f>
        <v>0</v>
      </c>
      <c r="BK299" s="99">
        <f>SUMIFS(通讯通路门店!$AD:$AD,通讯通路门店!$S:$S,$G299)</f>
        <v>0</v>
      </c>
      <c r="BL299" s="99">
        <f>SUMIFS(通讯通路门店!$AE:$AE,通讯通路门店!$S:$S,$G299)</f>
        <v>0</v>
      </c>
      <c r="BM299" s="99">
        <f>SUMIFS(通讯通路门店!$AF:$AF,通讯通路门店!$S:$S,$G299)</f>
        <v>0</v>
      </c>
      <c r="BN299" s="99">
        <f>SUMIFS(通讯通路门店!$AG:$AG,通讯通路门店!$S:$S,$G299)</f>
        <v>0</v>
      </c>
      <c r="BO299" s="99">
        <f>SUMIFS(通讯通路门店!$AH:$AH,通讯通路门店!$S:$S,$G299)</f>
        <v>0</v>
      </c>
      <c r="BP299" s="99">
        <f>SUMIFS(通讯通路门店!$AI:$AI,通讯通路门店!$S:$S,$G299)</f>
        <v>0</v>
      </c>
      <c r="BQ299" s="83"/>
    </row>
    <row r="300" spans="1:69">
      <c r="A300" s="99" t="str">
        <f>IFERROR(_xlfn.XLOOKUP($G300,通讯通路门店!$S$4:$S$993933,通讯通路门店!$A$4:$A$993933,0,0),"")</f>
        <v/>
      </c>
      <c r="B300" s="99" t="str">
        <f>IFERROR(_xlfn.XLOOKUP($G300,通讯通路门店!$S$4:$S$993933,通讯通路门店!$B$4:$B$993933,0,0),"")</f>
        <v/>
      </c>
      <c r="C300" s="99" t="str">
        <f>IFERROR(_xlfn.XLOOKUP($G300,通讯通路门店!$S$4:$S$993933,通讯通路门店!$C$4:$C$993933,0,0),"")</f>
        <v/>
      </c>
      <c r="D300" s="99" t="str">
        <f>IFERROR(_xlfn.XLOOKUP($G300,通讯通路门店!$S$4:$S$993933,通讯通路门店!$D$4:$D$993933,0,0),"")</f>
        <v/>
      </c>
      <c r="E300" s="83"/>
      <c r="F300" s="83"/>
      <c r="G300" s="101" t="e">
        <v>#N/A</v>
      </c>
      <c r="H300" s="102" t="str">
        <f>IFERROR(_xlfn.XLOOKUP($G300,通讯通路门店!$S$4:$S$993933,通讯通路门店!$R$4:$R$993933,0,0),"")</f>
        <v/>
      </c>
      <c r="I300" s="83"/>
      <c r="J300" s="83"/>
      <c r="K300" s="83"/>
      <c r="L300" s="83"/>
      <c r="M300" s="83"/>
      <c r="N300" s="83"/>
      <c r="O300" s="83"/>
      <c r="P300" s="83"/>
      <c r="Q300" s="83"/>
      <c r="R300" s="83"/>
      <c r="S300" s="83"/>
      <c r="T300" s="83"/>
      <c r="U300" s="99">
        <f>COUNTIF(通讯通路门店!$S:$S,$G300)</f>
        <v>0</v>
      </c>
      <c r="V300" s="99">
        <f>COUNTIFS(通讯通路门店!$S:$S,$G300,通讯通路门店!$J:$J,"综合卖场")</f>
        <v>0</v>
      </c>
      <c r="W300" s="99">
        <f>SUMIFS(通讯通路门店!$AJ:$AJ,通讯通路门店!$S:$S,通讯客户沙盘!$G300)</f>
        <v>0</v>
      </c>
      <c r="X300" s="99">
        <f t="shared" si="20"/>
        <v>0</v>
      </c>
      <c r="Y300" s="99">
        <f>COUNTIFS(通讯通路门店!$S:$S,$G300,通讯通路门店!$J:$J,"荣耀体验店")+COUNTIFS(通讯通路门店!$S:$S,$G300,通讯通路门店!$J:$J,"荣耀授权专卖店")</f>
        <v>0</v>
      </c>
      <c r="Z300" s="99">
        <f>COUNTIFS(通讯通路门店!$S:$S,$G300,通讯通路门店!$J:$J,"VIVO体验店")</f>
        <v>0</v>
      </c>
      <c r="AA300" s="99">
        <f>COUNTIFS(通讯通路门店!$S:$S,$G300,通讯通路门店!$J:$J,"OPPO体验店")</f>
        <v>0</v>
      </c>
      <c r="AB300" s="99">
        <f>COUNTIFS(通讯通路门店!$S:$S,$G300,通讯通路门店!$J:$J,"华为授权体验店")+COUNTIFS(通讯通路门店!$S:$S,$G300,通讯通路门店!$J:$J,"华为堡垒店")</f>
        <v>0</v>
      </c>
      <c r="AC300" s="99">
        <f>COUNTIFS(通讯通路门店!$S:$S,$G300,通讯通路门店!$J:$J,"小米体验店")</f>
        <v>0</v>
      </c>
      <c r="AD300" s="99">
        <f>COUNTIFS(通讯通路门店!$S:$S,$G300,通讯通路门店!$J:$J,"苹果体验店")</f>
        <v>0</v>
      </c>
      <c r="AE300" s="99">
        <f>COUNTIFS(通讯通路门店!$S:$S,$G300,通讯通路门店!$J:$J,"其他品牌专卖店")</f>
        <v>0</v>
      </c>
      <c r="AF300" s="99">
        <f>SUMIFS(通讯通路门店!$BI:$BI,通讯通路门店!$S:$S,$G300)</f>
        <v>0</v>
      </c>
      <c r="AG300" s="99">
        <f>SUMIFS(通讯通路门店!$BH:$BH,通讯通路门店!$S:$S,$G300)</f>
        <v>0</v>
      </c>
      <c r="AH300" s="99">
        <f t="shared" si="21"/>
        <v>0</v>
      </c>
      <c r="AI300" s="99">
        <f>SUMIFS(通讯通路门店!$BB:$BB,通讯通路门店!$S:$S,$G300)</f>
        <v>0</v>
      </c>
      <c r="AJ300" s="99">
        <f>SUMIFS(通讯通路门店!$BE:$BE,通讯通路门店!$S:$S,$G300)</f>
        <v>0</v>
      </c>
      <c r="AK300" s="99">
        <f>SUMIFS(通讯通路门店!$BG:$BG,通讯通路门店!$S:$S,$G300)</f>
        <v>0</v>
      </c>
      <c r="AL300" s="99">
        <f>SUMIFS(通讯通路门店!$BC:$BC,通讯通路门店!$S:$S,$G300)</f>
        <v>0</v>
      </c>
      <c r="AM300" s="99">
        <f>SUMIFS(通讯通路门店!$BD:$BD,通讯通路门店!$S:$S,$G300)</f>
        <v>0</v>
      </c>
      <c r="AN300" s="99">
        <f>SUMIFS(通讯通路门店!$BF:$BF,通讯通路门店!$S:$S,$G300)</f>
        <v>0</v>
      </c>
      <c r="AO300" s="99">
        <f t="shared" si="22"/>
        <v>0</v>
      </c>
      <c r="AP300" s="99">
        <f>SUMIFS(通讯通路门店!$K:$K,通讯通路门店!$S:$S,$G300)</f>
        <v>0</v>
      </c>
      <c r="AQ300" s="83"/>
      <c r="AR300" s="99">
        <f>SUMIFS(通讯通路门店!$T:$T,通讯通路门店!$S:$S,$G300)</f>
        <v>0</v>
      </c>
      <c r="AS300" s="99">
        <f>SUMIFS(通讯通路门店!$U:$U,通讯通路门店!$S:$S,$G300)</f>
        <v>0</v>
      </c>
      <c r="AT300" s="99">
        <f>SUMIFS(通讯通路门店!$V:$V,通讯通路门店!$S:$S,$G300)</f>
        <v>0</v>
      </c>
      <c r="AU300" s="99">
        <f>SUMIFS(通讯通路门店!$W:$W,通讯通路门店!$S:$S,$G300)</f>
        <v>0</v>
      </c>
      <c r="AV300" s="99">
        <f>SUMIFS(通讯通路门店!$Z:$Z,通讯通路门店!$S:$S,$G300)</f>
        <v>0</v>
      </c>
      <c r="AW300" s="99">
        <f>SUMIFS(通讯通路门店!$AB:$AB,通讯通路门店!$S:$S,$G300)</f>
        <v>0</v>
      </c>
      <c r="AX300" s="99">
        <f>SUMIFS(通讯通路门店!$X:$X,通讯通路门店!$S:$S,$G300)</f>
        <v>0</v>
      </c>
      <c r="AY300" s="99">
        <f>SUMIFS(通讯通路门店!$Y:$Y,通讯通路门店!$S:$S,$G300)</f>
        <v>0</v>
      </c>
      <c r="AZ300" s="99">
        <f>SUMIFS(通讯通路门店!$AA:$AA,通讯通路门店!$S:$S,$G300)</f>
        <v>0</v>
      </c>
      <c r="BA300" s="99">
        <f t="shared" si="23"/>
        <v>0</v>
      </c>
      <c r="BB300" s="99">
        <f t="shared" si="24"/>
        <v>0</v>
      </c>
      <c r="BC300" s="99">
        <f>SUMIFS(通讯通路门店!$W:$W,通讯通路门店!$S:$S,$G300,通讯通路门店!$J:$J,"荣耀体验店")+SUMIFS(通讯通路门店!$W:$W,通讯通路门店!$S:$S,$G300,通讯通路门店!$J:$J,"荣耀授权专卖店")</f>
        <v>0</v>
      </c>
      <c r="BD300" s="99">
        <f>SUMIFS(通讯通路门店!$Z:$Z,通讯通路门店!$S:$S,$G300,通讯通路门店!$J:$J,"VIVO体验店")</f>
        <v>0</v>
      </c>
      <c r="BE300" s="99">
        <f>SUMIFS(通讯通路门店!$AB:$AB,通讯通路门店!$S:$S,$G300,通讯通路门店!$J:$J,"OPPO体验店")</f>
        <v>0</v>
      </c>
      <c r="BF300" s="99">
        <f>SUMIFS(通讯通路门店!$X:$X,通讯通路门店!$S:$S,$G300,通讯通路门店!$J:$J,"华为授权体验店")+SUMIFS(通讯通路门店!$AA:$AA,通讯通路门店!$S:$S,$G300,通讯通路门店!$J:$J,"华为堡垒店")</f>
        <v>0</v>
      </c>
      <c r="BG300" s="99">
        <f>SUMIFS(通讯通路门店!$Y:$Y,通讯通路门店!$S:$S,$G300,通讯通路门店!$J:$J,"小米体验店")</f>
        <v>0</v>
      </c>
      <c r="BH300" s="99">
        <f>SUMIFS(通讯通路门店!$AA:$AA,通讯通路门店!$S:$S,$G300,通讯通路门店!$J:$J,"苹果体验店")</f>
        <v>0</v>
      </c>
      <c r="BI300" s="99">
        <f>SUMIFS(通讯通路门店!$K:$K,通讯通路门店!$S:$S,$G300,通讯通路门店!$J:$J,"其他品牌专卖店")</f>
        <v>0</v>
      </c>
      <c r="BJ300" s="99">
        <f>SUMIFS(通讯通路门店!$AC:$AC,通讯通路门店!$S:$S,$G300)</f>
        <v>0</v>
      </c>
      <c r="BK300" s="99">
        <f>SUMIFS(通讯通路门店!$AD:$AD,通讯通路门店!$S:$S,$G300)</f>
        <v>0</v>
      </c>
      <c r="BL300" s="99">
        <f>SUMIFS(通讯通路门店!$AE:$AE,通讯通路门店!$S:$S,$G300)</f>
        <v>0</v>
      </c>
      <c r="BM300" s="99">
        <f>SUMIFS(通讯通路门店!$AF:$AF,通讯通路门店!$S:$S,$G300)</f>
        <v>0</v>
      </c>
      <c r="BN300" s="99">
        <f>SUMIFS(通讯通路门店!$AG:$AG,通讯通路门店!$S:$S,$G300)</f>
        <v>0</v>
      </c>
      <c r="BO300" s="99">
        <f>SUMIFS(通讯通路门店!$AH:$AH,通讯通路门店!$S:$S,$G300)</f>
        <v>0</v>
      </c>
      <c r="BP300" s="99">
        <f>SUMIFS(通讯通路门店!$AI:$AI,通讯通路门店!$S:$S,$G300)</f>
        <v>0</v>
      </c>
      <c r="BQ300" s="83"/>
    </row>
    <row r="301" spans="1:69">
      <c r="A301" s="99" t="str">
        <f>IFERROR(_xlfn.XLOOKUP($G301,通讯通路门店!$S$4:$S$993933,通讯通路门店!$A$4:$A$993933,0,0),"")</f>
        <v/>
      </c>
      <c r="B301" s="99" t="str">
        <f>IFERROR(_xlfn.XLOOKUP($G301,通讯通路门店!$S$4:$S$993933,通讯通路门店!$B$4:$B$993933,0,0),"")</f>
        <v/>
      </c>
      <c r="C301" s="99" t="str">
        <f>IFERROR(_xlfn.XLOOKUP($G301,通讯通路门店!$S$4:$S$993933,通讯通路门店!$C$4:$C$993933,0,0),"")</f>
        <v/>
      </c>
      <c r="D301" s="99" t="str">
        <f>IFERROR(_xlfn.XLOOKUP($G301,通讯通路门店!$S$4:$S$993933,通讯通路门店!$D$4:$D$993933,0,0),"")</f>
        <v/>
      </c>
      <c r="E301" s="83"/>
      <c r="F301" s="83"/>
      <c r="G301" s="101" t="e">
        <v>#N/A</v>
      </c>
      <c r="H301" s="102" t="str">
        <f>IFERROR(_xlfn.XLOOKUP($G301,通讯通路门店!$S$4:$S$993933,通讯通路门店!$R$4:$R$993933,0,0),"")</f>
        <v/>
      </c>
      <c r="I301" s="83"/>
      <c r="J301" s="83"/>
      <c r="K301" s="83"/>
      <c r="L301" s="83"/>
      <c r="M301" s="83"/>
      <c r="N301" s="83"/>
      <c r="O301" s="83"/>
      <c r="P301" s="83"/>
      <c r="Q301" s="83"/>
      <c r="R301" s="83"/>
      <c r="S301" s="83"/>
      <c r="T301" s="83"/>
      <c r="U301" s="99">
        <f>COUNTIF(通讯通路门店!$S:$S,$G301)</f>
        <v>0</v>
      </c>
      <c r="V301" s="99">
        <f>COUNTIFS(通讯通路门店!$S:$S,$G301,通讯通路门店!$J:$J,"综合卖场")</f>
        <v>0</v>
      </c>
      <c r="W301" s="99">
        <f>SUMIFS(通讯通路门店!$AJ:$AJ,通讯通路门店!$S:$S,通讯客户沙盘!$G301)</f>
        <v>0</v>
      </c>
      <c r="X301" s="99">
        <f t="shared" si="20"/>
        <v>0</v>
      </c>
      <c r="Y301" s="99">
        <f>COUNTIFS(通讯通路门店!$S:$S,$G301,通讯通路门店!$J:$J,"荣耀体验店")+COUNTIFS(通讯通路门店!$S:$S,$G301,通讯通路门店!$J:$J,"荣耀授权专卖店")</f>
        <v>0</v>
      </c>
      <c r="Z301" s="99">
        <f>COUNTIFS(通讯通路门店!$S:$S,$G301,通讯通路门店!$J:$J,"VIVO体验店")</f>
        <v>0</v>
      </c>
      <c r="AA301" s="99">
        <f>COUNTIFS(通讯通路门店!$S:$S,$G301,通讯通路门店!$J:$J,"OPPO体验店")</f>
        <v>0</v>
      </c>
      <c r="AB301" s="99">
        <f>COUNTIFS(通讯通路门店!$S:$S,$G301,通讯通路门店!$J:$J,"华为授权体验店")+COUNTIFS(通讯通路门店!$S:$S,$G301,通讯通路门店!$J:$J,"华为堡垒店")</f>
        <v>0</v>
      </c>
      <c r="AC301" s="99">
        <f>COUNTIFS(通讯通路门店!$S:$S,$G301,通讯通路门店!$J:$J,"小米体验店")</f>
        <v>0</v>
      </c>
      <c r="AD301" s="99">
        <f>COUNTIFS(通讯通路门店!$S:$S,$G301,通讯通路门店!$J:$J,"苹果体验店")</f>
        <v>0</v>
      </c>
      <c r="AE301" s="99">
        <f>COUNTIFS(通讯通路门店!$S:$S,$G301,通讯通路门店!$J:$J,"其他品牌专卖店")</f>
        <v>0</v>
      </c>
      <c r="AF301" s="99">
        <f>SUMIFS(通讯通路门店!$BI:$BI,通讯通路门店!$S:$S,$G301)</f>
        <v>0</v>
      </c>
      <c r="AG301" s="99">
        <f>SUMIFS(通讯通路门店!$BH:$BH,通讯通路门店!$S:$S,$G301)</f>
        <v>0</v>
      </c>
      <c r="AH301" s="99">
        <f t="shared" si="21"/>
        <v>0</v>
      </c>
      <c r="AI301" s="99">
        <f>SUMIFS(通讯通路门店!$BB:$BB,通讯通路门店!$S:$S,$G301)</f>
        <v>0</v>
      </c>
      <c r="AJ301" s="99">
        <f>SUMIFS(通讯通路门店!$BE:$BE,通讯通路门店!$S:$S,$G301)</f>
        <v>0</v>
      </c>
      <c r="AK301" s="99">
        <f>SUMIFS(通讯通路门店!$BG:$BG,通讯通路门店!$S:$S,$G301)</f>
        <v>0</v>
      </c>
      <c r="AL301" s="99">
        <f>SUMIFS(通讯通路门店!$BC:$BC,通讯通路门店!$S:$S,$G301)</f>
        <v>0</v>
      </c>
      <c r="AM301" s="99">
        <f>SUMIFS(通讯通路门店!$BD:$BD,通讯通路门店!$S:$S,$G301)</f>
        <v>0</v>
      </c>
      <c r="AN301" s="99">
        <f>SUMIFS(通讯通路门店!$BF:$BF,通讯通路门店!$S:$S,$G301)</f>
        <v>0</v>
      </c>
      <c r="AO301" s="99">
        <f t="shared" si="22"/>
        <v>0</v>
      </c>
      <c r="AP301" s="99">
        <f>SUMIFS(通讯通路门店!$K:$K,通讯通路门店!$S:$S,$G301)</f>
        <v>0</v>
      </c>
      <c r="AQ301" s="83"/>
      <c r="AR301" s="99">
        <f>SUMIFS(通讯通路门店!$T:$T,通讯通路门店!$S:$S,$G301)</f>
        <v>0</v>
      </c>
      <c r="AS301" s="99">
        <f>SUMIFS(通讯通路门店!$U:$U,通讯通路门店!$S:$S,$G301)</f>
        <v>0</v>
      </c>
      <c r="AT301" s="99">
        <f>SUMIFS(通讯通路门店!$V:$V,通讯通路门店!$S:$S,$G301)</f>
        <v>0</v>
      </c>
      <c r="AU301" s="99">
        <f>SUMIFS(通讯通路门店!$W:$W,通讯通路门店!$S:$S,$G301)</f>
        <v>0</v>
      </c>
      <c r="AV301" s="99">
        <f>SUMIFS(通讯通路门店!$Z:$Z,通讯通路门店!$S:$S,$G301)</f>
        <v>0</v>
      </c>
      <c r="AW301" s="99">
        <f>SUMIFS(通讯通路门店!$AB:$AB,通讯通路门店!$S:$S,$G301)</f>
        <v>0</v>
      </c>
      <c r="AX301" s="99">
        <f>SUMIFS(通讯通路门店!$X:$X,通讯通路门店!$S:$S,$G301)</f>
        <v>0</v>
      </c>
      <c r="AY301" s="99">
        <f>SUMIFS(通讯通路门店!$Y:$Y,通讯通路门店!$S:$S,$G301)</f>
        <v>0</v>
      </c>
      <c r="AZ301" s="99">
        <f>SUMIFS(通讯通路门店!$AA:$AA,通讯通路门店!$S:$S,$G301)</f>
        <v>0</v>
      </c>
      <c r="BA301" s="99">
        <f t="shared" si="23"/>
        <v>0</v>
      </c>
      <c r="BB301" s="99">
        <f t="shared" si="24"/>
        <v>0</v>
      </c>
      <c r="BC301" s="99">
        <f>SUMIFS(通讯通路门店!$W:$W,通讯通路门店!$S:$S,$G301,通讯通路门店!$J:$J,"荣耀体验店")+SUMIFS(通讯通路门店!$W:$W,通讯通路门店!$S:$S,$G301,通讯通路门店!$J:$J,"荣耀授权专卖店")</f>
        <v>0</v>
      </c>
      <c r="BD301" s="99">
        <f>SUMIFS(通讯通路门店!$Z:$Z,通讯通路门店!$S:$S,$G301,通讯通路门店!$J:$J,"VIVO体验店")</f>
        <v>0</v>
      </c>
      <c r="BE301" s="99">
        <f>SUMIFS(通讯通路门店!$AB:$AB,通讯通路门店!$S:$S,$G301,通讯通路门店!$J:$J,"OPPO体验店")</f>
        <v>0</v>
      </c>
      <c r="BF301" s="99">
        <f>SUMIFS(通讯通路门店!$X:$X,通讯通路门店!$S:$S,$G301,通讯通路门店!$J:$J,"华为授权体验店")+SUMIFS(通讯通路门店!$AA:$AA,通讯通路门店!$S:$S,$G301,通讯通路门店!$J:$J,"华为堡垒店")</f>
        <v>0</v>
      </c>
      <c r="BG301" s="99">
        <f>SUMIFS(通讯通路门店!$Y:$Y,通讯通路门店!$S:$S,$G301,通讯通路门店!$J:$J,"小米体验店")</f>
        <v>0</v>
      </c>
      <c r="BH301" s="99">
        <f>SUMIFS(通讯通路门店!$AA:$AA,通讯通路门店!$S:$S,$G301,通讯通路门店!$J:$J,"苹果体验店")</f>
        <v>0</v>
      </c>
      <c r="BI301" s="99">
        <f>SUMIFS(通讯通路门店!$K:$K,通讯通路门店!$S:$S,$G301,通讯通路门店!$J:$J,"其他品牌专卖店")</f>
        <v>0</v>
      </c>
      <c r="BJ301" s="99">
        <f>SUMIFS(通讯通路门店!$AC:$AC,通讯通路门店!$S:$S,$G301)</f>
        <v>0</v>
      </c>
      <c r="BK301" s="99">
        <f>SUMIFS(通讯通路门店!$AD:$AD,通讯通路门店!$S:$S,$G301)</f>
        <v>0</v>
      </c>
      <c r="BL301" s="99">
        <f>SUMIFS(通讯通路门店!$AE:$AE,通讯通路门店!$S:$S,$G301)</f>
        <v>0</v>
      </c>
      <c r="BM301" s="99">
        <f>SUMIFS(通讯通路门店!$AF:$AF,通讯通路门店!$S:$S,$G301)</f>
        <v>0</v>
      </c>
      <c r="BN301" s="99">
        <f>SUMIFS(通讯通路门店!$AG:$AG,通讯通路门店!$S:$S,$G301)</f>
        <v>0</v>
      </c>
      <c r="BO301" s="99">
        <f>SUMIFS(通讯通路门店!$AH:$AH,通讯通路门店!$S:$S,$G301)</f>
        <v>0</v>
      </c>
      <c r="BP301" s="99">
        <f>SUMIFS(通讯通路门店!$AI:$AI,通讯通路门店!$S:$S,$G301)</f>
        <v>0</v>
      </c>
      <c r="BQ301" s="83"/>
    </row>
    <row r="302" spans="1:69">
      <c r="A302" s="99" t="str">
        <f>IFERROR(_xlfn.XLOOKUP($G302,通讯通路门店!$S$4:$S$993933,通讯通路门店!$A$4:$A$993933,0,0),"")</f>
        <v/>
      </c>
      <c r="B302" s="99" t="str">
        <f>IFERROR(_xlfn.XLOOKUP($G302,通讯通路门店!$S$4:$S$993933,通讯通路门店!$B$4:$B$993933,0,0),"")</f>
        <v/>
      </c>
      <c r="C302" s="99" t="str">
        <f>IFERROR(_xlfn.XLOOKUP($G302,通讯通路门店!$S$4:$S$993933,通讯通路门店!$C$4:$C$993933,0,0),"")</f>
        <v/>
      </c>
      <c r="D302" s="99" t="str">
        <f>IFERROR(_xlfn.XLOOKUP($G302,通讯通路门店!$S$4:$S$993933,通讯通路门店!$D$4:$D$993933,0,0),"")</f>
        <v/>
      </c>
      <c r="E302" s="83"/>
      <c r="F302" s="83"/>
      <c r="G302" s="101" t="e">
        <v>#N/A</v>
      </c>
      <c r="H302" s="102" t="str">
        <f>IFERROR(_xlfn.XLOOKUP($G302,通讯通路门店!$S$4:$S$993933,通讯通路门店!$R$4:$R$993933,0,0),"")</f>
        <v/>
      </c>
      <c r="I302" s="83"/>
      <c r="J302" s="83"/>
      <c r="K302" s="83"/>
      <c r="L302" s="83"/>
      <c r="M302" s="83"/>
      <c r="N302" s="83"/>
      <c r="O302" s="83"/>
      <c r="P302" s="83"/>
      <c r="Q302" s="83"/>
      <c r="R302" s="83"/>
      <c r="S302" s="83"/>
      <c r="T302" s="83"/>
      <c r="U302" s="99">
        <f>COUNTIF(通讯通路门店!$S:$S,$G302)</f>
        <v>0</v>
      </c>
      <c r="V302" s="99">
        <f>COUNTIFS(通讯通路门店!$S:$S,$G302,通讯通路门店!$J:$J,"综合卖场")</f>
        <v>0</v>
      </c>
      <c r="W302" s="99">
        <f>SUMIFS(通讯通路门店!$AJ:$AJ,通讯通路门店!$S:$S,通讯客户沙盘!$G302)</f>
        <v>0</v>
      </c>
      <c r="X302" s="99">
        <f t="shared" si="20"/>
        <v>0</v>
      </c>
      <c r="Y302" s="99">
        <f>COUNTIFS(通讯通路门店!$S:$S,$G302,通讯通路门店!$J:$J,"荣耀体验店")+COUNTIFS(通讯通路门店!$S:$S,$G302,通讯通路门店!$J:$J,"荣耀授权专卖店")</f>
        <v>0</v>
      </c>
      <c r="Z302" s="99">
        <f>COUNTIFS(通讯通路门店!$S:$S,$G302,通讯通路门店!$J:$J,"VIVO体验店")</f>
        <v>0</v>
      </c>
      <c r="AA302" s="99">
        <f>COUNTIFS(通讯通路门店!$S:$S,$G302,通讯通路门店!$J:$J,"OPPO体验店")</f>
        <v>0</v>
      </c>
      <c r="AB302" s="99">
        <f>COUNTIFS(通讯通路门店!$S:$S,$G302,通讯通路门店!$J:$J,"华为授权体验店")+COUNTIFS(通讯通路门店!$S:$S,$G302,通讯通路门店!$J:$J,"华为堡垒店")</f>
        <v>0</v>
      </c>
      <c r="AC302" s="99">
        <f>COUNTIFS(通讯通路门店!$S:$S,$G302,通讯通路门店!$J:$J,"小米体验店")</f>
        <v>0</v>
      </c>
      <c r="AD302" s="99">
        <f>COUNTIFS(通讯通路门店!$S:$S,$G302,通讯通路门店!$J:$J,"苹果体验店")</f>
        <v>0</v>
      </c>
      <c r="AE302" s="99">
        <f>COUNTIFS(通讯通路门店!$S:$S,$G302,通讯通路门店!$J:$J,"其他品牌专卖店")</f>
        <v>0</v>
      </c>
      <c r="AF302" s="99">
        <f>SUMIFS(通讯通路门店!$BI:$BI,通讯通路门店!$S:$S,$G302)</f>
        <v>0</v>
      </c>
      <c r="AG302" s="99">
        <f>SUMIFS(通讯通路门店!$BH:$BH,通讯通路门店!$S:$S,$G302)</f>
        <v>0</v>
      </c>
      <c r="AH302" s="99">
        <f t="shared" si="21"/>
        <v>0</v>
      </c>
      <c r="AI302" s="99">
        <f>SUMIFS(通讯通路门店!$BB:$BB,通讯通路门店!$S:$S,$G302)</f>
        <v>0</v>
      </c>
      <c r="AJ302" s="99">
        <f>SUMIFS(通讯通路门店!$BE:$BE,通讯通路门店!$S:$S,$G302)</f>
        <v>0</v>
      </c>
      <c r="AK302" s="99">
        <f>SUMIFS(通讯通路门店!$BG:$BG,通讯通路门店!$S:$S,$G302)</f>
        <v>0</v>
      </c>
      <c r="AL302" s="99">
        <f>SUMIFS(通讯通路门店!$BC:$BC,通讯通路门店!$S:$S,$G302)</f>
        <v>0</v>
      </c>
      <c r="AM302" s="99">
        <f>SUMIFS(通讯通路门店!$BD:$BD,通讯通路门店!$S:$S,$G302)</f>
        <v>0</v>
      </c>
      <c r="AN302" s="99">
        <f>SUMIFS(通讯通路门店!$BF:$BF,通讯通路门店!$S:$S,$G302)</f>
        <v>0</v>
      </c>
      <c r="AO302" s="99">
        <f t="shared" si="22"/>
        <v>0</v>
      </c>
      <c r="AP302" s="99">
        <f>SUMIFS(通讯通路门店!$K:$K,通讯通路门店!$S:$S,$G302)</f>
        <v>0</v>
      </c>
      <c r="AQ302" s="83"/>
      <c r="AR302" s="99">
        <f>SUMIFS(通讯通路门店!$T:$T,通讯通路门店!$S:$S,$G302)</f>
        <v>0</v>
      </c>
      <c r="AS302" s="99">
        <f>SUMIFS(通讯通路门店!$U:$U,通讯通路门店!$S:$S,$G302)</f>
        <v>0</v>
      </c>
      <c r="AT302" s="99">
        <f>SUMIFS(通讯通路门店!$V:$V,通讯通路门店!$S:$S,$G302)</f>
        <v>0</v>
      </c>
      <c r="AU302" s="99">
        <f>SUMIFS(通讯通路门店!$W:$W,通讯通路门店!$S:$S,$G302)</f>
        <v>0</v>
      </c>
      <c r="AV302" s="99">
        <f>SUMIFS(通讯通路门店!$Z:$Z,通讯通路门店!$S:$S,$G302)</f>
        <v>0</v>
      </c>
      <c r="AW302" s="99">
        <f>SUMIFS(通讯通路门店!$AB:$AB,通讯通路门店!$S:$S,$G302)</f>
        <v>0</v>
      </c>
      <c r="AX302" s="99">
        <f>SUMIFS(通讯通路门店!$X:$X,通讯通路门店!$S:$S,$G302)</f>
        <v>0</v>
      </c>
      <c r="AY302" s="99">
        <f>SUMIFS(通讯通路门店!$Y:$Y,通讯通路门店!$S:$S,$G302)</f>
        <v>0</v>
      </c>
      <c r="AZ302" s="99">
        <f>SUMIFS(通讯通路门店!$AA:$AA,通讯通路门店!$S:$S,$G302)</f>
        <v>0</v>
      </c>
      <c r="BA302" s="99">
        <f t="shared" si="23"/>
        <v>0</v>
      </c>
      <c r="BB302" s="99">
        <f t="shared" si="24"/>
        <v>0</v>
      </c>
      <c r="BC302" s="99">
        <f>SUMIFS(通讯通路门店!$W:$W,通讯通路门店!$S:$S,$G302,通讯通路门店!$J:$J,"荣耀体验店")+SUMIFS(通讯通路门店!$W:$W,通讯通路门店!$S:$S,$G302,通讯通路门店!$J:$J,"荣耀授权专卖店")</f>
        <v>0</v>
      </c>
      <c r="BD302" s="99">
        <f>SUMIFS(通讯通路门店!$Z:$Z,通讯通路门店!$S:$S,$G302,通讯通路门店!$J:$J,"VIVO体验店")</f>
        <v>0</v>
      </c>
      <c r="BE302" s="99">
        <f>SUMIFS(通讯通路门店!$AB:$AB,通讯通路门店!$S:$S,$G302,通讯通路门店!$J:$J,"OPPO体验店")</f>
        <v>0</v>
      </c>
      <c r="BF302" s="99">
        <f>SUMIFS(通讯通路门店!$X:$X,通讯通路门店!$S:$S,$G302,通讯通路门店!$J:$J,"华为授权体验店")+SUMIFS(通讯通路门店!$AA:$AA,通讯通路门店!$S:$S,$G302,通讯通路门店!$J:$J,"华为堡垒店")</f>
        <v>0</v>
      </c>
      <c r="BG302" s="99">
        <f>SUMIFS(通讯通路门店!$Y:$Y,通讯通路门店!$S:$S,$G302,通讯通路门店!$J:$J,"小米体验店")</f>
        <v>0</v>
      </c>
      <c r="BH302" s="99">
        <f>SUMIFS(通讯通路门店!$AA:$AA,通讯通路门店!$S:$S,$G302,通讯通路门店!$J:$J,"苹果体验店")</f>
        <v>0</v>
      </c>
      <c r="BI302" s="99">
        <f>SUMIFS(通讯通路门店!$K:$K,通讯通路门店!$S:$S,$G302,通讯通路门店!$J:$J,"其他品牌专卖店")</f>
        <v>0</v>
      </c>
      <c r="BJ302" s="99">
        <f>SUMIFS(通讯通路门店!$AC:$AC,通讯通路门店!$S:$S,$G302)</f>
        <v>0</v>
      </c>
      <c r="BK302" s="99">
        <f>SUMIFS(通讯通路门店!$AD:$AD,通讯通路门店!$S:$S,$G302)</f>
        <v>0</v>
      </c>
      <c r="BL302" s="99">
        <f>SUMIFS(通讯通路门店!$AE:$AE,通讯通路门店!$S:$S,$G302)</f>
        <v>0</v>
      </c>
      <c r="BM302" s="99">
        <f>SUMIFS(通讯通路门店!$AF:$AF,通讯通路门店!$S:$S,$G302)</f>
        <v>0</v>
      </c>
      <c r="BN302" s="99">
        <f>SUMIFS(通讯通路门店!$AG:$AG,通讯通路门店!$S:$S,$G302)</f>
        <v>0</v>
      </c>
      <c r="BO302" s="99">
        <f>SUMIFS(通讯通路门店!$AH:$AH,通讯通路门店!$S:$S,$G302)</f>
        <v>0</v>
      </c>
      <c r="BP302" s="99">
        <f>SUMIFS(通讯通路门店!$AI:$AI,通讯通路门店!$S:$S,$G302)</f>
        <v>0</v>
      </c>
      <c r="BQ302" s="83"/>
    </row>
    <row r="303" spans="1:69">
      <c r="A303" s="99" t="str">
        <f>IFERROR(_xlfn.XLOOKUP($G303,通讯通路门店!$S$4:$S$993933,通讯通路门店!$A$4:$A$993933,0,0),"")</f>
        <v/>
      </c>
      <c r="B303" s="99" t="str">
        <f>IFERROR(_xlfn.XLOOKUP($G303,通讯通路门店!$S$4:$S$993933,通讯通路门店!$B$4:$B$993933,0,0),"")</f>
        <v/>
      </c>
      <c r="C303" s="99" t="str">
        <f>IFERROR(_xlfn.XLOOKUP($G303,通讯通路门店!$S$4:$S$993933,通讯通路门店!$C$4:$C$993933,0,0),"")</f>
        <v/>
      </c>
      <c r="D303" s="99" t="str">
        <f>IFERROR(_xlfn.XLOOKUP($G303,通讯通路门店!$S$4:$S$993933,通讯通路门店!$D$4:$D$993933,0,0),"")</f>
        <v/>
      </c>
      <c r="E303" s="83"/>
      <c r="F303" s="83"/>
      <c r="G303" s="101" t="e">
        <v>#N/A</v>
      </c>
      <c r="H303" s="102" t="str">
        <f>IFERROR(_xlfn.XLOOKUP($G303,通讯通路门店!$S$4:$S$993933,通讯通路门店!$R$4:$R$993933,0,0),"")</f>
        <v/>
      </c>
      <c r="I303" s="83"/>
      <c r="J303" s="83"/>
      <c r="K303" s="83"/>
      <c r="L303" s="83"/>
      <c r="M303" s="83"/>
      <c r="N303" s="83"/>
      <c r="O303" s="83"/>
      <c r="P303" s="83"/>
      <c r="Q303" s="83"/>
      <c r="R303" s="83"/>
      <c r="S303" s="83"/>
      <c r="T303" s="83"/>
      <c r="U303" s="99">
        <f>COUNTIF(通讯通路门店!$S:$S,$G303)</f>
        <v>0</v>
      </c>
      <c r="V303" s="99">
        <f>COUNTIFS(通讯通路门店!$S:$S,$G303,通讯通路门店!$J:$J,"综合卖场")</f>
        <v>0</v>
      </c>
      <c r="W303" s="99">
        <f>SUMIFS(通讯通路门店!$AJ:$AJ,通讯通路门店!$S:$S,通讯客户沙盘!$G303)</f>
        <v>0</v>
      </c>
      <c r="X303" s="99">
        <f t="shared" si="20"/>
        <v>0</v>
      </c>
      <c r="Y303" s="99">
        <f>COUNTIFS(通讯通路门店!$S:$S,$G303,通讯通路门店!$J:$J,"荣耀体验店")+COUNTIFS(通讯通路门店!$S:$S,$G303,通讯通路门店!$J:$J,"荣耀授权专卖店")</f>
        <v>0</v>
      </c>
      <c r="Z303" s="99">
        <f>COUNTIFS(通讯通路门店!$S:$S,$G303,通讯通路门店!$J:$J,"VIVO体验店")</f>
        <v>0</v>
      </c>
      <c r="AA303" s="99">
        <f>COUNTIFS(通讯通路门店!$S:$S,$G303,通讯通路门店!$J:$J,"OPPO体验店")</f>
        <v>0</v>
      </c>
      <c r="AB303" s="99">
        <f>COUNTIFS(通讯通路门店!$S:$S,$G303,通讯通路门店!$J:$J,"华为授权体验店")+COUNTIFS(通讯通路门店!$S:$S,$G303,通讯通路门店!$J:$J,"华为堡垒店")</f>
        <v>0</v>
      </c>
      <c r="AC303" s="99">
        <f>COUNTIFS(通讯通路门店!$S:$S,$G303,通讯通路门店!$J:$J,"小米体验店")</f>
        <v>0</v>
      </c>
      <c r="AD303" s="99">
        <f>COUNTIFS(通讯通路门店!$S:$S,$G303,通讯通路门店!$J:$J,"苹果体验店")</f>
        <v>0</v>
      </c>
      <c r="AE303" s="99">
        <f>COUNTIFS(通讯通路门店!$S:$S,$G303,通讯通路门店!$J:$J,"其他品牌专卖店")</f>
        <v>0</v>
      </c>
      <c r="AF303" s="99">
        <f>SUMIFS(通讯通路门店!$BI:$BI,通讯通路门店!$S:$S,$G303)</f>
        <v>0</v>
      </c>
      <c r="AG303" s="99">
        <f>SUMIFS(通讯通路门店!$BH:$BH,通讯通路门店!$S:$S,$G303)</f>
        <v>0</v>
      </c>
      <c r="AH303" s="99">
        <f t="shared" si="21"/>
        <v>0</v>
      </c>
      <c r="AI303" s="99">
        <f>SUMIFS(通讯通路门店!$BB:$BB,通讯通路门店!$S:$S,$G303)</f>
        <v>0</v>
      </c>
      <c r="AJ303" s="99">
        <f>SUMIFS(通讯通路门店!$BE:$BE,通讯通路门店!$S:$S,$G303)</f>
        <v>0</v>
      </c>
      <c r="AK303" s="99">
        <f>SUMIFS(通讯通路门店!$BG:$BG,通讯通路门店!$S:$S,$G303)</f>
        <v>0</v>
      </c>
      <c r="AL303" s="99">
        <f>SUMIFS(通讯通路门店!$BC:$BC,通讯通路门店!$S:$S,$G303)</f>
        <v>0</v>
      </c>
      <c r="AM303" s="99">
        <f>SUMIFS(通讯通路门店!$BD:$BD,通讯通路门店!$S:$S,$G303)</f>
        <v>0</v>
      </c>
      <c r="AN303" s="99">
        <f>SUMIFS(通讯通路门店!$BF:$BF,通讯通路门店!$S:$S,$G303)</f>
        <v>0</v>
      </c>
      <c r="AO303" s="99">
        <f t="shared" si="22"/>
        <v>0</v>
      </c>
      <c r="AP303" s="99">
        <f>SUMIFS(通讯通路门店!$K:$K,通讯通路门店!$S:$S,$G303)</f>
        <v>0</v>
      </c>
      <c r="AQ303" s="83"/>
      <c r="AR303" s="99">
        <f>SUMIFS(通讯通路门店!$T:$T,通讯通路门店!$S:$S,$G303)</f>
        <v>0</v>
      </c>
      <c r="AS303" s="99">
        <f>SUMIFS(通讯通路门店!$U:$U,通讯通路门店!$S:$S,$G303)</f>
        <v>0</v>
      </c>
      <c r="AT303" s="99">
        <f>SUMIFS(通讯通路门店!$V:$V,通讯通路门店!$S:$S,$G303)</f>
        <v>0</v>
      </c>
      <c r="AU303" s="99">
        <f>SUMIFS(通讯通路门店!$W:$W,通讯通路门店!$S:$S,$G303)</f>
        <v>0</v>
      </c>
      <c r="AV303" s="99">
        <f>SUMIFS(通讯通路门店!$Z:$Z,通讯通路门店!$S:$S,$G303)</f>
        <v>0</v>
      </c>
      <c r="AW303" s="99">
        <f>SUMIFS(通讯通路门店!$AB:$AB,通讯通路门店!$S:$S,$G303)</f>
        <v>0</v>
      </c>
      <c r="AX303" s="99">
        <f>SUMIFS(通讯通路门店!$X:$X,通讯通路门店!$S:$S,$G303)</f>
        <v>0</v>
      </c>
      <c r="AY303" s="99">
        <f>SUMIFS(通讯通路门店!$Y:$Y,通讯通路门店!$S:$S,$G303)</f>
        <v>0</v>
      </c>
      <c r="AZ303" s="99">
        <f>SUMIFS(通讯通路门店!$AA:$AA,通讯通路门店!$S:$S,$G303)</f>
        <v>0</v>
      </c>
      <c r="BA303" s="99">
        <f t="shared" si="23"/>
        <v>0</v>
      </c>
      <c r="BB303" s="99">
        <f t="shared" si="24"/>
        <v>0</v>
      </c>
      <c r="BC303" s="99">
        <f>SUMIFS(通讯通路门店!$W:$W,通讯通路门店!$S:$S,$G303,通讯通路门店!$J:$J,"荣耀体验店")+SUMIFS(通讯通路门店!$W:$W,通讯通路门店!$S:$S,$G303,通讯通路门店!$J:$J,"荣耀授权专卖店")</f>
        <v>0</v>
      </c>
      <c r="BD303" s="99">
        <f>SUMIFS(通讯通路门店!$Z:$Z,通讯通路门店!$S:$S,$G303,通讯通路门店!$J:$J,"VIVO体验店")</f>
        <v>0</v>
      </c>
      <c r="BE303" s="99">
        <f>SUMIFS(通讯通路门店!$AB:$AB,通讯通路门店!$S:$S,$G303,通讯通路门店!$J:$J,"OPPO体验店")</f>
        <v>0</v>
      </c>
      <c r="BF303" s="99">
        <f>SUMIFS(通讯通路门店!$X:$X,通讯通路门店!$S:$S,$G303,通讯通路门店!$J:$J,"华为授权体验店")+SUMIFS(通讯通路门店!$AA:$AA,通讯通路门店!$S:$S,$G303,通讯通路门店!$J:$J,"华为堡垒店")</f>
        <v>0</v>
      </c>
      <c r="BG303" s="99">
        <f>SUMIFS(通讯通路门店!$Y:$Y,通讯通路门店!$S:$S,$G303,通讯通路门店!$J:$J,"小米体验店")</f>
        <v>0</v>
      </c>
      <c r="BH303" s="99">
        <f>SUMIFS(通讯通路门店!$AA:$AA,通讯通路门店!$S:$S,$G303,通讯通路门店!$J:$J,"苹果体验店")</f>
        <v>0</v>
      </c>
      <c r="BI303" s="99">
        <f>SUMIFS(通讯通路门店!$K:$K,通讯通路门店!$S:$S,$G303,通讯通路门店!$J:$J,"其他品牌专卖店")</f>
        <v>0</v>
      </c>
      <c r="BJ303" s="99">
        <f>SUMIFS(通讯通路门店!$AC:$AC,通讯通路门店!$S:$S,$G303)</f>
        <v>0</v>
      </c>
      <c r="BK303" s="99">
        <f>SUMIFS(通讯通路门店!$AD:$AD,通讯通路门店!$S:$S,$G303)</f>
        <v>0</v>
      </c>
      <c r="BL303" s="99">
        <f>SUMIFS(通讯通路门店!$AE:$AE,通讯通路门店!$S:$S,$G303)</f>
        <v>0</v>
      </c>
      <c r="BM303" s="99">
        <f>SUMIFS(通讯通路门店!$AF:$AF,通讯通路门店!$S:$S,$G303)</f>
        <v>0</v>
      </c>
      <c r="BN303" s="99">
        <f>SUMIFS(通讯通路门店!$AG:$AG,通讯通路门店!$S:$S,$G303)</f>
        <v>0</v>
      </c>
      <c r="BO303" s="99">
        <f>SUMIFS(通讯通路门店!$AH:$AH,通讯通路门店!$S:$S,$G303)</f>
        <v>0</v>
      </c>
      <c r="BP303" s="99">
        <f>SUMIFS(通讯通路门店!$AI:$AI,通讯通路门店!$S:$S,$G303)</f>
        <v>0</v>
      </c>
      <c r="BQ303" s="83"/>
    </row>
    <row r="304" spans="1:69">
      <c r="A304" s="99" t="str">
        <f>IFERROR(_xlfn.XLOOKUP($G304,通讯通路门店!$S$4:$S$993933,通讯通路门店!$A$4:$A$993933,0,0),"")</f>
        <v/>
      </c>
      <c r="B304" s="99" t="str">
        <f>IFERROR(_xlfn.XLOOKUP($G304,通讯通路门店!$S$4:$S$993933,通讯通路门店!$B$4:$B$993933,0,0),"")</f>
        <v/>
      </c>
      <c r="C304" s="99" t="str">
        <f>IFERROR(_xlfn.XLOOKUP($G304,通讯通路门店!$S$4:$S$993933,通讯通路门店!$C$4:$C$993933,0,0),"")</f>
        <v/>
      </c>
      <c r="D304" s="99" t="str">
        <f>IFERROR(_xlfn.XLOOKUP($G304,通讯通路门店!$S$4:$S$993933,通讯通路门店!$D$4:$D$993933,0,0),"")</f>
        <v/>
      </c>
      <c r="E304" s="83"/>
      <c r="F304" s="83"/>
      <c r="G304" s="101" t="e">
        <v>#N/A</v>
      </c>
      <c r="H304" s="102" t="str">
        <f>IFERROR(_xlfn.XLOOKUP($G304,通讯通路门店!$S$4:$S$993933,通讯通路门店!$R$4:$R$993933,0,0),"")</f>
        <v/>
      </c>
      <c r="I304" s="83"/>
      <c r="J304" s="83"/>
      <c r="K304" s="83"/>
      <c r="L304" s="83"/>
      <c r="M304" s="83"/>
      <c r="N304" s="83"/>
      <c r="O304" s="83"/>
      <c r="P304" s="83"/>
      <c r="Q304" s="83"/>
      <c r="R304" s="83"/>
      <c r="S304" s="83"/>
      <c r="T304" s="83"/>
      <c r="U304" s="99">
        <f>COUNTIF(通讯通路门店!$S:$S,$G304)</f>
        <v>0</v>
      </c>
      <c r="V304" s="99">
        <f>COUNTIFS(通讯通路门店!$S:$S,$G304,通讯通路门店!$J:$J,"综合卖场")</f>
        <v>0</v>
      </c>
      <c r="W304" s="99">
        <f>SUMIFS(通讯通路门店!$AJ:$AJ,通讯通路门店!$S:$S,通讯客户沙盘!$G304)</f>
        <v>0</v>
      </c>
      <c r="X304" s="99">
        <f t="shared" si="20"/>
        <v>0</v>
      </c>
      <c r="Y304" s="99">
        <f>COUNTIFS(通讯通路门店!$S:$S,$G304,通讯通路门店!$J:$J,"荣耀体验店")+COUNTIFS(通讯通路门店!$S:$S,$G304,通讯通路门店!$J:$J,"荣耀授权专卖店")</f>
        <v>0</v>
      </c>
      <c r="Z304" s="99">
        <f>COUNTIFS(通讯通路门店!$S:$S,$G304,通讯通路门店!$J:$J,"VIVO体验店")</f>
        <v>0</v>
      </c>
      <c r="AA304" s="99">
        <f>COUNTIFS(通讯通路门店!$S:$S,$G304,通讯通路门店!$J:$J,"OPPO体验店")</f>
        <v>0</v>
      </c>
      <c r="AB304" s="99">
        <f>COUNTIFS(通讯通路门店!$S:$S,$G304,通讯通路门店!$J:$J,"华为授权体验店")+COUNTIFS(通讯通路门店!$S:$S,$G304,通讯通路门店!$J:$J,"华为堡垒店")</f>
        <v>0</v>
      </c>
      <c r="AC304" s="99">
        <f>COUNTIFS(通讯通路门店!$S:$S,$G304,通讯通路门店!$J:$J,"小米体验店")</f>
        <v>0</v>
      </c>
      <c r="AD304" s="99">
        <f>COUNTIFS(通讯通路门店!$S:$S,$G304,通讯通路门店!$J:$J,"苹果体验店")</f>
        <v>0</v>
      </c>
      <c r="AE304" s="99">
        <f>COUNTIFS(通讯通路门店!$S:$S,$G304,通讯通路门店!$J:$J,"其他品牌专卖店")</f>
        <v>0</v>
      </c>
      <c r="AF304" s="99">
        <f>SUMIFS(通讯通路门店!$BI:$BI,通讯通路门店!$S:$S,$G304)</f>
        <v>0</v>
      </c>
      <c r="AG304" s="99">
        <f>SUMIFS(通讯通路门店!$BH:$BH,通讯通路门店!$S:$S,$G304)</f>
        <v>0</v>
      </c>
      <c r="AH304" s="99">
        <f t="shared" si="21"/>
        <v>0</v>
      </c>
      <c r="AI304" s="99">
        <f>SUMIFS(通讯通路门店!$BB:$BB,通讯通路门店!$S:$S,$G304)</f>
        <v>0</v>
      </c>
      <c r="AJ304" s="99">
        <f>SUMIFS(通讯通路门店!$BE:$BE,通讯通路门店!$S:$S,$G304)</f>
        <v>0</v>
      </c>
      <c r="AK304" s="99">
        <f>SUMIFS(通讯通路门店!$BG:$BG,通讯通路门店!$S:$S,$G304)</f>
        <v>0</v>
      </c>
      <c r="AL304" s="99">
        <f>SUMIFS(通讯通路门店!$BC:$BC,通讯通路门店!$S:$S,$G304)</f>
        <v>0</v>
      </c>
      <c r="AM304" s="99">
        <f>SUMIFS(通讯通路门店!$BD:$BD,通讯通路门店!$S:$S,$G304)</f>
        <v>0</v>
      </c>
      <c r="AN304" s="99">
        <f>SUMIFS(通讯通路门店!$BF:$BF,通讯通路门店!$S:$S,$G304)</f>
        <v>0</v>
      </c>
      <c r="AO304" s="99">
        <f t="shared" si="22"/>
        <v>0</v>
      </c>
      <c r="AP304" s="99">
        <f>SUMIFS(通讯通路门店!$K:$K,通讯通路门店!$S:$S,$G304)</f>
        <v>0</v>
      </c>
      <c r="AQ304" s="83"/>
      <c r="AR304" s="99">
        <f>SUMIFS(通讯通路门店!$T:$T,通讯通路门店!$S:$S,$G304)</f>
        <v>0</v>
      </c>
      <c r="AS304" s="99">
        <f>SUMIFS(通讯通路门店!$U:$U,通讯通路门店!$S:$S,$G304)</f>
        <v>0</v>
      </c>
      <c r="AT304" s="99">
        <f>SUMIFS(通讯通路门店!$V:$V,通讯通路门店!$S:$S,$G304)</f>
        <v>0</v>
      </c>
      <c r="AU304" s="99">
        <f>SUMIFS(通讯通路门店!$W:$W,通讯通路门店!$S:$S,$G304)</f>
        <v>0</v>
      </c>
      <c r="AV304" s="99">
        <f>SUMIFS(通讯通路门店!$Z:$Z,通讯通路门店!$S:$S,$G304)</f>
        <v>0</v>
      </c>
      <c r="AW304" s="99">
        <f>SUMIFS(通讯通路门店!$AB:$AB,通讯通路门店!$S:$S,$G304)</f>
        <v>0</v>
      </c>
      <c r="AX304" s="99">
        <f>SUMIFS(通讯通路门店!$X:$X,通讯通路门店!$S:$S,$G304)</f>
        <v>0</v>
      </c>
      <c r="AY304" s="99">
        <f>SUMIFS(通讯通路门店!$Y:$Y,通讯通路门店!$S:$S,$G304)</f>
        <v>0</v>
      </c>
      <c r="AZ304" s="99">
        <f>SUMIFS(通讯通路门店!$AA:$AA,通讯通路门店!$S:$S,$G304)</f>
        <v>0</v>
      </c>
      <c r="BA304" s="99">
        <f t="shared" si="23"/>
        <v>0</v>
      </c>
      <c r="BB304" s="99">
        <f t="shared" si="24"/>
        <v>0</v>
      </c>
      <c r="BC304" s="99">
        <f>SUMIFS(通讯通路门店!$W:$W,通讯通路门店!$S:$S,$G304,通讯通路门店!$J:$J,"荣耀体验店")+SUMIFS(通讯通路门店!$W:$W,通讯通路门店!$S:$S,$G304,通讯通路门店!$J:$J,"荣耀授权专卖店")</f>
        <v>0</v>
      </c>
      <c r="BD304" s="99">
        <f>SUMIFS(通讯通路门店!$Z:$Z,通讯通路门店!$S:$S,$G304,通讯通路门店!$J:$J,"VIVO体验店")</f>
        <v>0</v>
      </c>
      <c r="BE304" s="99">
        <f>SUMIFS(通讯通路门店!$AB:$AB,通讯通路门店!$S:$S,$G304,通讯通路门店!$J:$J,"OPPO体验店")</f>
        <v>0</v>
      </c>
      <c r="BF304" s="99">
        <f>SUMIFS(通讯通路门店!$X:$X,通讯通路门店!$S:$S,$G304,通讯通路门店!$J:$J,"华为授权体验店")+SUMIFS(通讯通路门店!$AA:$AA,通讯通路门店!$S:$S,$G304,通讯通路门店!$J:$J,"华为堡垒店")</f>
        <v>0</v>
      </c>
      <c r="BG304" s="99">
        <f>SUMIFS(通讯通路门店!$Y:$Y,通讯通路门店!$S:$S,$G304,通讯通路门店!$J:$J,"小米体验店")</f>
        <v>0</v>
      </c>
      <c r="BH304" s="99">
        <f>SUMIFS(通讯通路门店!$AA:$AA,通讯通路门店!$S:$S,$G304,通讯通路门店!$J:$J,"苹果体验店")</f>
        <v>0</v>
      </c>
      <c r="BI304" s="99">
        <f>SUMIFS(通讯通路门店!$K:$K,通讯通路门店!$S:$S,$G304,通讯通路门店!$J:$J,"其他品牌专卖店")</f>
        <v>0</v>
      </c>
      <c r="BJ304" s="99">
        <f>SUMIFS(通讯通路门店!$AC:$AC,通讯通路门店!$S:$S,$G304)</f>
        <v>0</v>
      </c>
      <c r="BK304" s="99">
        <f>SUMIFS(通讯通路门店!$AD:$AD,通讯通路门店!$S:$S,$G304)</f>
        <v>0</v>
      </c>
      <c r="BL304" s="99">
        <f>SUMIFS(通讯通路门店!$AE:$AE,通讯通路门店!$S:$S,$G304)</f>
        <v>0</v>
      </c>
      <c r="BM304" s="99">
        <f>SUMIFS(通讯通路门店!$AF:$AF,通讯通路门店!$S:$S,$G304)</f>
        <v>0</v>
      </c>
      <c r="BN304" s="99">
        <f>SUMIFS(通讯通路门店!$AG:$AG,通讯通路门店!$S:$S,$G304)</f>
        <v>0</v>
      </c>
      <c r="BO304" s="99">
        <f>SUMIFS(通讯通路门店!$AH:$AH,通讯通路门店!$S:$S,$G304)</f>
        <v>0</v>
      </c>
      <c r="BP304" s="99">
        <f>SUMIFS(通讯通路门店!$AI:$AI,通讯通路门店!$S:$S,$G304)</f>
        <v>0</v>
      </c>
      <c r="BQ304" s="83"/>
    </row>
    <row r="305" spans="1:69">
      <c r="A305" s="99" t="str">
        <f>IFERROR(_xlfn.XLOOKUP($G305,通讯通路门店!$S$4:$S$993933,通讯通路门店!$A$4:$A$993933,0,0),"")</f>
        <v/>
      </c>
      <c r="B305" s="99" t="str">
        <f>IFERROR(_xlfn.XLOOKUP($G305,通讯通路门店!$S$4:$S$993933,通讯通路门店!$B$4:$B$993933,0,0),"")</f>
        <v/>
      </c>
      <c r="C305" s="99" t="str">
        <f>IFERROR(_xlfn.XLOOKUP($G305,通讯通路门店!$S$4:$S$993933,通讯通路门店!$C$4:$C$993933,0,0),"")</f>
        <v/>
      </c>
      <c r="D305" s="99" t="str">
        <f>IFERROR(_xlfn.XLOOKUP($G305,通讯通路门店!$S$4:$S$993933,通讯通路门店!$D$4:$D$993933,0,0),"")</f>
        <v/>
      </c>
      <c r="E305" s="83"/>
      <c r="F305" s="83"/>
      <c r="G305" s="101" t="e">
        <v>#N/A</v>
      </c>
      <c r="H305" s="102" t="str">
        <f>IFERROR(_xlfn.XLOOKUP($G305,通讯通路门店!$S$4:$S$993933,通讯通路门店!$R$4:$R$993933,0,0),"")</f>
        <v/>
      </c>
      <c r="I305" s="83"/>
      <c r="J305" s="83"/>
      <c r="K305" s="83"/>
      <c r="L305" s="83"/>
      <c r="M305" s="83"/>
      <c r="N305" s="83"/>
      <c r="O305" s="83"/>
      <c r="P305" s="83"/>
      <c r="Q305" s="83"/>
      <c r="R305" s="83"/>
      <c r="S305" s="83"/>
      <c r="T305" s="83"/>
      <c r="U305" s="99">
        <f>COUNTIF(通讯通路门店!$S:$S,$G305)</f>
        <v>0</v>
      </c>
      <c r="V305" s="99">
        <f>COUNTIFS(通讯通路门店!$S:$S,$G305,通讯通路门店!$J:$J,"综合卖场")</f>
        <v>0</v>
      </c>
      <c r="W305" s="99">
        <f>SUMIFS(通讯通路门店!$AJ:$AJ,通讯通路门店!$S:$S,通讯客户沙盘!$G305)</f>
        <v>0</v>
      </c>
      <c r="X305" s="99">
        <f t="shared" si="20"/>
        <v>0</v>
      </c>
      <c r="Y305" s="99">
        <f>COUNTIFS(通讯通路门店!$S:$S,$G305,通讯通路门店!$J:$J,"荣耀体验店")+COUNTIFS(通讯通路门店!$S:$S,$G305,通讯通路门店!$J:$J,"荣耀授权专卖店")</f>
        <v>0</v>
      </c>
      <c r="Z305" s="99">
        <f>COUNTIFS(通讯通路门店!$S:$S,$G305,通讯通路门店!$J:$J,"VIVO体验店")</f>
        <v>0</v>
      </c>
      <c r="AA305" s="99">
        <f>COUNTIFS(通讯通路门店!$S:$S,$G305,通讯通路门店!$J:$J,"OPPO体验店")</f>
        <v>0</v>
      </c>
      <c r="AB305" s="99">
        <f>COUNTIFS(通讯通路门店!$S:$S,$G305,通讯通路门店!$J:$J,"华为授权体验店")+COUNTIFS(通讯通路门店!$S:$S,$G305,通讯通路门店!$J:$J,"华为堡垒店")</f>
        <v>0</v>
      </c>
      <c r="AC305" s="99">
        <f>COUNTIFS(通讯通路门店!$S:$S,$G305,通讯通路门店!$J:$J,"小米体验店")</f>
        <v>0</v>
      </c>
      <c r="AD305" s="99">
        <f>COUNTIFS(通讯通路门店!$S:$S,$G305,通讯通路门店!$J:$J,"苹果体验店")</f>
        <v>0</v>
      </c>
      <c r="AE305" s="99">
        <f>COUNTIFS(通讯通路门店!$S:$S,$G305,通讯通路门店!$J:$J,"其他品牌专卖店")</f>
        <v>0</v>
      </c>
      <c r="AF305" s="99">
        <f>SUMIFS(通讯通路门店!$BI:$BI,通讯通路门店!$S:$S,$G305)</f>
        <v>0</v>
      </c>
      <c r="AG305" s="99">
        <f>SUMIFS(通讯通路门店!$BH:$BH,通讯通路门店!$S:$S,$G305)</f>
        <v>0</v>
      </c>
      <c r="AH305" s="99">
        <f t="shared" si="21"/>
        <v>0</v>
      </c>
      <c r="AI305" s="99">
        <f>SUMIFS(通讯通路门店!$BB:$BB,通讯通路门店!$S:$S,$G305)</f>
        <v>0</v>
      </c>
      <c r="AJ305" s="99">
        <f>SUMIFS(通讯通路门店!$BE:$BE,通讯通路门店!$S:$S,$G305)</f>
        <v>0</v>
      </c>
      <c r="AK305" s="99">
        <f>SUMIFS(通讯通路门店!$BG:$BG,通讯通路门店!$S:$S,$G305)</f>
        <v>0</v>
      </c>
      <c r="AL305" s="99">
        <f>SUMIFS(通讯通路门店!$BC:$BC,通讯通路门店!$S:$S,$G305)</f>
        <v>0</v>
      </c>
      <c r="AM305" s="99">
        <f>SUMIFS(通讯通路门店!$BD:$BD,通讯通路门店!$S:$S,$G305)</f>
        <v>0</v>
      </c>
      <c r="AN305" s="99">
        <f>SUMIFS(通讯通路门店!$BF:$BF,通讯通路门店!$S:$S,$G305)</f>
        <v>0</v>
      </c>
      <c r="AO305" s="99">
        <f t="shared" si="22"/>
        <v>0</v>
      </c>
      <c r="AP305" s="99">
        <f>SUMIFS(通讯通路门店!$K:$K,通讯通路门店!$S:$S,$G305)</f>
        <v>0</v>
      </c>
      <c r="AQ305" s="83"/>
      <c r="AR305" s="99">
        <f>SUMIFS(通讯通路门店!$T:$T,通讯通路门店!$S:$S,$G305)</f>
        <v>0</v>
      </c>
      <c r="AS305" s="99">
        <f>SUMIFS(通讯通路门店!$U:$U,通讯通路门店!$S:$S,$G305)</f>
        <v>0</v>
      </c>
      <c r="AT305" s="99">
        <f>SUMIFS(通讯通路门店!$V:$V,通讯通路门店!$S:$S,$G305)</f>
        <v>0</v>
      </c>
      <c r="AU305" s="99">
        <f>SUMIFS(通讯通路门店!$W:$W,通讯通路门店!$S:$S,$G305)</f>
        <v>0</v>
      </c>
      <c r="AV305" s="99">
        <f>SUMIFS(通讯通路门店!$Z:$Z,通讯通路门店!$S:$S,$G305)</f>
        <v>0</v>
      </c>
      <c r="AW305" s="99">
        <f>SUMIFS(通讯通路门店!$AB:$AB,通讯通路门店!$S:$S,$G305)</f>
        <v>0</v>
      </c>
      <c r="AX305" s="99">
        <f>SUMIFS(通讯通路门店!$X:$X,通讯通路门店!$S:$S,$G305)</f>
        <v>0</v>
      </c>
      <c r="AY305" s="99">
        <f>SUMIFS(通讯通路门店!$Y:$Y,通讯通路门店!$S:$S,$G305)</f>
        <v>0</v>
      </c>
      <c r="AZ305" s="99">
        <f>SUMIFS(通讯通路门店!$AA:$AA,通讯通路门店!$S:$S,$G305)</f>
        <v>0</v>
      </c>
      <c r="BA305" s="99">
        <f t="shared" si="23"/>
        <v>0</v>
      </c>
      <c r="BB305" s="99">
        <f t="shared" si="24"/>
        <v>0</v>
      </c>
      <c r="BC305" s="99">
        <f>SUMIFS(通讯通路门店!$W:$W,通讯通路门店!$S:$S,$G305,通讯通路门店!$J:$J,"荣耀体验店")+SUMIFS(通讯通路门店!$W:$W,通讯通路门店!$S:$S,$G305,通讯通路门店!$J:$J,"荣耀授权专卖店")</f>
        <v>0</v>
      </c>
      <c r="BD305" s="99">
        <f>SUMIFS(通讯通路门店!$Z:$Z,通讯通路门店!$S:$S,$G305,通讯通路门店!$J:$J,"VIVO体验店")</f>
        <v>0</v>
      </c>
      <c r="BE305" s="99">
        <f>SUMIFS(通讯通路门店!$AB:$AB,通讯通路门店!$S:$S,$G305,通讯通路门店!$J:$J,"OPPO体验店")</f>
        <v>0</v>
      </c>
      <c r="BF305" s="99">
        <f>SUMIFS(通讯通路门店!$X:$X,通讯通路门店!$S:$S,$G305,通讯通路门店!$J:$J,"华为授权体验店")+SUMIFS(通讯通路门店!$AA:$AA,通讯通路门店!$S:$S,$G305,通讯通路门店!$J:$J,"华为堡垒店")</f>
        <v>0</v>
      </c>
      <c r="BG305" s="99">
        <f>SUMIFS(通讯通路门店!$Y:$Y,通讯通路门店!$S:$S,$G305,通讯通路门店!$J:$J,"小米体验店")</f>
        <v>0</v>
      </c>
      <c r="BH305" s="99">
        <f>SUMIFS(通讯通路门店!$AA:$AA,通讯通路门店!$S:$S,$G305,通讯通路门店!$J:$J,"苹果体验店")</f>
        <v>0</v>
      </c>
      <c r="BI305" s="99">
        <f>SUMIFS(通讯通路门店!$K:$K,通讯通路门店!$S:$S,$G305,通讯通路门店!$J:$J,"其他品牌专卖店")</f>
        <v>0</v>
      </c>
      <c r="BJ305" s="99">
        <f>SUMIFS(通讯通路门店!$AC:$AC,通讯通路门店!$S:$S,$G305)</f>
        <v>0</v>
      </c>
      <c r="BK305" s="99">
        <f>SUMIFS(通讯通路门店!$AD:$AD,通讯通路门店!$S:$S,$G305)</f>
        <v>0</v>
      </c>
      <c r="BL305" s="99">
        <f>SUMIFS(通讯通路门店!$AE:$AE,通讯通路门店!$S:$S,$G305)</f>
        <v>0</v>
      </c>
      <c r="BM305" s="99">
        <f>SUMIFS(通讯通路门店!$AF:$AF,通讯通路门店!$S:$S,$G305)</f>
        <v>0</v>
      </c>
      <c r="BN305" s="99">
        <f>SUMIFS(通讯通路门店!$AG:$AG,通讯通路门店!$S:$S,$G305)</f>
        <v>0</v>
      </c>
      <c r="BO305" s="99">
        <f>SUMIFS(通讯通路门店!$AH:$AH,通讯通路门店!$S:$S,$G305)</f>
        <v>0</v>
      </c>
      <c r="BP305" s="99">
        <f>SUMIFS(通讯通路门店!$AI:$AI,通讯通路门店!$S:$S,$G305)</f>
        <v>0</v>
      </c>
      <c r="BQ305" s="83"/>
    </row>
    <row r="306" spans="1:69">
      <c r="A306" s="99" t="str">
        <f>IFERROR(_xlfn.XLOOKUP($G306,通讯通路门店!$S$4:$S$993933,通讯通路门店!$A$4:$A$993933,0,0),"")</f>
        <v/>
      </c>
      <c r="B306" s="99" t="str">
        <f>IFERROR(_xlfn.XLOOKUP($G306,通讯通路门店!$S$4:$S$993933,通讯通路门店!$B$4:$B$993933,0,0),"")</f>
        <v/>
      </c>
      <c r="C306" s="99" t="str">
        <f>IFERROR(_xlfn.XLOOKUP($G306,通讯通路门店!$S$4:$S$993933,通讯通路门店!$C$4:$C$993933,0,0),"")</f>
        <v/>
      </c>
      <c r="D306" s="99" t="str">
        <f>IFERROR(_xlfn.XLOOKUP($G306,通讯通路门店!$S$4:$S$993933,通讯通路门店!$D$4:$D$993933,0,0),"")</f>
        <v/>
      </c>
      <c r="E306" s="83"/>
      <c r="F306" s="83"/>
      <c r="G306" s="101" t="e">
        <v>#N/A</v>
      </c>
      <c r="H306" s="102" t="str">
        <f>IFERROR(_xlfn.XLOOKUP($G306,通讯通路门店!$S$4:$S$993933,通讯通路门店!$R$4:$R$993933,0,0),"")</f>
        <v/>
      </c>
      <c r="I306" s="83"/>
      <c r="J306" s="83"/>
      <c r="K306" s="83"/>
      <c r="L306" s="83"/>
      <c r="M306" s="83"/>
      <c r="N306" s="83"/>
      <c r="O306" s="83"/>
      <c r="P306" s="83"/>
      <c r="Q306" s="83"/>
      <c r="R306" s="83"/>
      <c r="S306" s="83"/>
      <c r="T306" s="83"/>
      <c r="U306" s="99">
        <f>COUNTIF(通讯通路门店!$S:$S,$G306)</f>
        <v>0</v>
      </c>
      <c r="V306" s="99">
        <f>COUNTIFS(通讯通路门店!$S:$S,$G306,通讯通路门店!$J:$J,"综合卖场")</f>
        <v>0</v>
      </c>
      <c r="W306" s="99">
        <f>SUMIFS(通讯通路门店!$AJ:$AJ,通讯通路门店!$S:$S,通讯客户沙盘!$G306)</f>
        <v>0</v>
      </c>
      <c r="X306" s="99">
        <f t="shared" si="20"/>
        <v>0</v>
      </c>
      <c r="Y306" s="99">
        <f>COUNTIFS(通讯通路门店!$S:$S,$G306,通讯通路门店!$J:$J,"荣耀体验店")+COUNTIFS(通讯通路门店!$S:$S,$G306,通讯通路门店!$J:$J,"荣耀授权专卖店")</f>
        <v>0</v>
      </c>
      <c r="Z306" s="99">
        <f>COUNTIFS(通讯通路门店!$S:$S,$G306,通讯通路门店!$J:$J,"VIVO体验店")</f>
        <v>0</v>
      </c>
      <c r="AA306" s="99">
        <f>COUNTIFS(通讯通路门店!$S:$S,$G306,通讯通路门店!$J:$J,"OPPO体验店")</f>
        <v>0</v>
      </c>
      <c r="AB306" s="99">
        <f>COUNTIFS(通讯通路门店!$S:$S,$G306,通讯通路门店!$J:$J,"华为授权体验店")+COUNTIFS(通讯通路门店!$S:$S,$G306,通讯通路门店!$J:$J,"华为堡垒店")</f>
        <v>0</v>
      </c>
      <c r="AC306" s="99">
        <f>COUNTIFS(通讯通路门店!$S:$S,$G306,通讯通路门店!$J:$J,"小米体验店")</f>
        <v>0</v>
      </c>
      <c r="AD306" s="99">
        <f>COUNTIFS(通讯通路门店!$S:$S,$G306,通讯通路门店!$J:$J,"苹果体验店")</f>
        <v>0</v>
      </c>
      <c r="AE306" s="99">
        <f>COUNTIFS(通讯通路门店!$S:$S,$G306,通讯通路门店!$J:$J,"其他品牌专卖店")</f>
        <v>0</v>
      </c>
      <c r="AF306" s="99">
        <f>SUMIFS(通讯通路门店!$BI:$BI,通讯通路门店!$S:$S,$G306)</f>
        <v>0</v>
      </c>
      <c r="AG306" s="99">
        <f>SUMIFS(通讯通路门店!$BH:$BH,通讯通路门店!$S:$S,$G306)</f>
        <v>0</v>
      </c>
      <c r="AH306" s="99">
        <f t="shared" si="21"/>
        <v>0</v>
      </c>
      <c r="AI306" s="99">
        <f>SUMIFS(通讯通路门店!$BB:$BB,通讯通路门店!$S:$S,$G306)</f>
        <v>0</v>
      </c>
      <c r="AJ306" s="99">
        <f>SUMIFS(通讯通路门店!$BE:$BE,通讯通路门店!$S:$S,$G306)</f>
        <v>0</v>
      </c>
      <c r="AK306" s="99">
        <f>SUMIFS(通讯通路门店!$BG:$BG,通讯通路门店!$S:$S,$G306)</f>
        <v>0</v>
      </c>
      <c r="AL306" s="99">
        <f>SUMIFS(通讯通路门店!$BC:$BC,通讯通路门店!$S:$S,$G306)</f>
        <v>0</v>
      </c>
      <c r="AM306" s="99">
        <f>SUMIFS(通讯通路门店!$BD:$BD,通讯通路门店!$S:$S,$G306)</f>
        <v>0</v>
      </c>
      <c r="AN306" s="99">
        <f>SUMIFS(通讯通路门店!$BF:$BF,通讯通路门店!$S:$S,$G306)</f>
        <v>0</v>
      </c>
      <c r="AO306" s="99">
        <f t="shared" si="22"/>
        <v>0</v>
      </c>
      <c r="AP306" s="99">
        <f>SUMIFS(通讯通路门店!$K:$K,通讯通路门店!$S:$S,$G306)</f>
        <v>0</v>
      </c>
      <c r="AQ306" s="83"/>
      <c r="AR306" s="99">
        <f>SUMIFS(通讯通路门店!$T:$T,通讯通路门店!$S:$S,$G306)</f>
        <v>0</v>
      </c>
      <c r="AS306" s="99">
        <f>SUMIFS(通讯通路门店!$U:$U,通讯通路门店!$S:$S,$G306)</f>
        <v>0</v>
      </c>
      <c r="AT306" s="99">
        <f>SUMIFS(通讯通路门店!$V:$V,通讯通路门店!$S:$S,$G306)</f>
        <v>0</v>
      </c>
      <c r="AU306" s="99">
        <f>SUMIFS(通讯通路门店!$W:$W,通讯通路门店!$S:$S,$G306)</f>
        <v>0</v>
      </c>
      <c r="AV306" s="99">
        <f>SUMIFS(通讯通路门店!$Z:$Z,通讯通路门店!$S:$S,$G306)</f>
        <v>0</v>
      </c>
      <c r="AW306" s="99">
        <f>SUMIFS(通讯通路门店!$AB:$AB,通讯通路门店!$S:$S,$G306)</f>
        <v>0</v>
      </c>
      <c r="AX306" s="99">
        <f>SUMIFS(通讯通路门店!$X:$X,通讯通路门店!$S:$S,$G306)</f>
        <v>0</v>
      </c>
      <c r="AY306" s="99">
        <f>SUMIFS(通讯通路门店!$Y:$Y,通讯通路门店!$S:$S,$G306)</f>
        <v>0</v>
      </c>
      <c r="AZ306" s="99">
        <f>SUMIFS(通讯通路门店!$AA:$AA,通讯通路门店!$S:$S,$G306)</f>
        <v>0</v>
      </c>
      <c r="BA306" s="99">
        <f t="shared" si="23"/>
        <v>0</v>
      </c>
      <c r="BB306" s="99">
        <f t="shared" si="24"/>
        <v>0</v>
      </c>
      <c r="BC306" s="99">
        <f>SUMIFS(通讯通路门店!$W:$W,通讯通路门店!$S:$S,$G306,通讯通路门店!$J:$J,"荣耀体验店")+SUMIFS(通讯通路门店!$W:$W,通讯通路门店!$S:$S,$G306,通讯通路门店!$J:$J,"荣耀授权专卖店")</f>
        <v>0</v>
      </c>
      <c r="BD306" s="99">
        <f>SUMIFS(通讯通路门店!$Z:$Z,通讯通路门店!$S:$S,$G306,通讯通路门店!$J:$J,"VIVO体验店")</f>
        <v>0</v>
      </c>
      <c r="BE306" s="99">
        <f>SUMIFS(通讯通路门店!$AB:$AB,通讯通路门店!$S:$S,$G306,通讯通路门店!$J:$J,"OPPO体验店")</f>
        <v>0</v>
      </c>
      <c r="BF306" s="99">
        <f>SUMIFS(通讯通路门店!$X:$X,通讯通路门店!$S:$S,$G306,通讯通路门店!$J:$J,"华为授权体验店")+SUMIFS(通讯通路门店!$AA:$AA,通讯通路门店!$S:$S,$G306,通讯通路门店!$J:$J,"华为堡垒店")</f>
        <v>0</v>
      </c>
      <c r="BG306" s="99">
        <f>SUMIFS(通讯通路门店!$Y:$Y,通讯通路门店!$S:$S,$G306,通讯通路门店!$J:$J,"小米体验店")</f>
        <v>0</v>
      </c>
      <c r="BH306" s="99">
        <f>SUMIFS(通讯通路门店!$AA:$AA,通讯通路门店!$S:$S,$G306,通讯通路门店!$J:$J,"苹果体验店")</f>
        <v>0</v>
      </c>
      <c r="BI306" s="99">
        <f>SUMIFS(通讯通路门店!$K:$K,通讯通路门店!$S:$S,$G306,通讯通路门店!$J:$J,"其他品牌专卖店")</f>
        <v>0</v>
      </c>
      <c r="BJ306" s="99">
        <f>SUMIFS(通讯通路门店!$AC:$AC,通讯通路门店!$S:$S,$G306)</f>
        <v>0</v>
      </c>
      <c r="BK306" s="99">
        <f>SUMIFS(通讯通路门店!$AD:$AD,通讯通路门店!$S:$S,$G306)</f>
        <v>0</v>
      </c>
      <c r="BL306" s="99">
        <f>SUMIFS(通讯通路门店!$AE:$AE,通讯通路门店!$S:$S,$G306)</f>
        <v>0</v>
      </c>
      <c r="BM306" s="99">
        <f>SUMIFS(通讯通路门店!$AF:$AF,通讯通路门店!$S:$S,$G306)</f>
        <v>0</v>
      </c>
      <c r="BN306" s="99">
        <f>SUMIFS(通讯通路门店!$AG:$AG,通讯通路门店!$S:$S,$G306)</f>
        <v>0</v>
      </c>
      <c r="BO306" s="99">
        <f>SUMIFS(通讯通路门店!$AH:$AH,通讯通路门店!$S:$S,$G306)</f>
        <v>0</v>
      </c>
      <c r="BP306" s="99">
        <f>SUMIFS(通讯通路门店!$AI:$AI,通讯通路门店!$S:$S,$G306)</f>
        <v>0</v>
      </c>
      <c r="BQ306" s="83"/>
    </row>
    <row r="307" spans="1:69">
      <c r="A307" s="99" t="str">
        <f>IFERROR(_xlfn.XLOOKUP($G307,通讯通路门店!$S$4:$S$993933,通讯通路门店!$A$4:$A$993933,0,0),"")</f>
        <v/>
      </c>
      <c r="B307" s="99" t="str">
        <f>IFERROR(_xlfn.XLOOKUP($G307,通讯通路门店!$S$4:$S$993933,通讯通路门店!$B$4:$B$993933,0,0),"")</f>
        <v/>
      </c>
      <c r="C307" s="99" t="str">
        <f>IFERROR(_xlfn.XLOOKUP($G307,通讯通路门店!$S$4:$S$993933,通讯通路门店!$C$4:$C$993933,0,0),"")</f>
        <v/>
      </c>
      <c r="D307" s="99" t="str">
        <f>IFERROR(_xlfn.XLOOKUP($G307,通讯通路门店!$S$4:$S$993933,通讯通路门店!$D$4:$D$993933,0,0),"")</f>
        <v/>
      </c>
      <c r="E307" s="83"/>
      <c r="F307" s="83"/>
      <c r="G307" s="101" t="e">
        <v>#N/A</v>
      </c>
      <c r="H307" s="102" t="str">
        <f>IFERROR(_xlfn.XLOOKUP($G307,通讯通路门店!$S$4:$S$993933,通讯通路门店!$R$4:$R$993933,0,0),"")</f>
        <v/>
      </c>
      <c r="I307" s="83"/>
      <c r="J307" s="83"/>
      <c r="K307" s="83"/>
      <c r="L307" s="83"/>
      <c r="M307" s="83"/>
      <c r="N307" s="83"/>
      <c r="O307" s="83"/>
      <c r="P307" s="83"/>
      <c r="Q307" s="83"/>
      <c r="R307" s="83"/>
      <c r="S307" s="83"/>
      <c r="T307" s="83"/>
      <c r="U307" s="99">
        <f>COUNTIF(通讯通路门店!$S:$S,$G307)</f>
        <v>0</v>
      </c>
      <c r="V307" s="99">
        <f>COUNTIFS(通讯通路门店!$S:$S,$G307,通讯通路门店!$J:$J,"综合卖场")</f>
        <v>0</v>
      </c>
      <c r="W307" s="99">
        <f>SUMIFS(通讯通路门店!$AJ:$AJ,通讯通路门店!$S:$S,通讯客户沙盘!$G307)</f>
        <v>0</v>
      </c>
      <c r="X307" s="99">
        <f t="shared" si="20"/>
        <v>0</v>
      </c>
      <c r="Y307" s="99">
        <f>COUNTIFS(通讯通路门店!$S:$S,$G307,通讯通路门店!$J:$J,"荣耀体验店")+COUNTIFS(通讯通路门店!$S:$S,$G307,通讯通路门店!$J:$J,"荣耀授权专卖店")</f>
        <v>0</v>
      </c>
      <c r="Z307" s="99">
        <f>COUNTIFS(通讯通路门店!$S:$S,$G307,通讯通路门店!$J:$J,"VIVO体验店")</f>
        <v>0</v>
      </c>
      <c r="AA307" s="99">
        <f>COUNTIFS(通讯通路门店!$S:$S,$G307,通讯通路门店!$J:$J,"OPPO体验店")</f>
        <v>0</v>
      </c>
      <c r="AB307" s="99">
        <f>COUNTIFS(通讯通路门店!$S:$S,$G307,通讯通路门店!$J:$J,"华为授权体验店")+COUNTIFS(通讯通路门店!$S:$S,$G307,通讯通路门店!$J:$J,"华为堡垒店")</f>
        <v>0</v>
      </c>
      <c r="AC307" s="99">
        <f>COUNTIFS(通讯通路门店!$S:$S,$G307,通讯通路门店!$J:$J,"小米体验店")</f>
        <v>0</v>
      </c>
      <c r="AD307" s="99">
        <f>COUNTIFS(通讯通路门店!$S:$S,$G307,通讯通路门店!$J:$J,"苹果体验店")</f>
        <v>0</v>
      </c>
      <c r="AE307" s="99">
        <f>COUNTIFS(通讯通路门店!$S:$S,$G307,通讯通路门店!$J:$J,"其他品牌专卖店")</f>
        <v>0</v>
      </c>
      <c r="AF307" s="99">
        <f>SUMIFS(通讯通路门店!$BI:$BI,通讯通路门店!$S:$S,$G307)</f>
        <v>0</v>
      </c>
      <c r="AG307" s="99">
        <f>SUMIFS(通讯通路门店!$BH:$BH,通讯通路门店!$S:$S,$G307)</f>
        <v>0</v>
      </c>
      <c r="AH307" s="99">
        <f t="shared" si="21"/>
        <v>0</v>
      </c>
      <c r="AI307" s="99">
        <f>SUMIFS(通讯通路门店!$BB:$BB,通讯通路门店!$S:$S,$G307)</f>
        <v>0</v>
      </c>
      <c r="AJ307" s="99">
        <f>SUMIFS(通讯通路门店!$BE:$BE,通讯通路门店!$S:$S,$G307)</f>
        <v>0</v>
      </c>
      <c r="AK307" s="99">
        <f>SUMIFS(通讯通路门店!$BG:$BG,通讯通路门店!$S:$S,$G307)</f>
        <v>0</v>
      </c>
      <c r="AL307" s="99">
        <f>SUMIFS(通讯通路门店!$BC:$BC,通讯通路门店!$S:$S,$G307)</f>
        <v>0</v>
      </c>
      <c r="AM307" s="99">
        <f>SUMIFS(通讯通路门店!$BD:$BD,通讯通路门店!$S:$S,$G307)</f>
        <v>0</v>
      </c>
      <c r="AN307" s="99">
        <f>SUMIFS(通讯通路门店!$BF:$BF,通讯通路门店!$S:$S,$G307)</f>
        <v>0</v>
      </c>
      <c r="AO307" s="99">
        <f t="shared" si="22"/>
        <v>0</v>
      </c>
      <c r="AP307" s="99">
        <f>SUMIFS(通讯通路门店!$K:$K,通讯通路门店!$S:$S,$G307)</f>
        <v>0</v>
      </c>
      <c r="AQ307" s="83"/>
      <c r="AR307" s="99">
        <f>SUMIFS(通讯通路门店!$T:$T,通讯通路门店!$S:$S,$G307)</f>
        <v>0</v>
      </c>
      <c r="AS307" s="99">
        <f>SUMIFS(通讯通路门店!$U:$U,通讯通路门店!$S:$S,$G307)</f>
        <v>0</v>
      </c>
      <c r="AT307" s="99">
        <f>SUMIFS(通讯通路门店!$V:$V,通讯通路门店!$S:$S,$G307)</f>
        <v>0</v>
      </c>
      <c r="AU307" s="99">
        <f>SUMIFS(通讯通路门店!$W:$W,通讯通路门店!$S:$S,$G307)</f>
        <v>0</v>
      </c>
      <c r="AV307" s="99">
        <f>SUMIFS(通讯通路门店!$Z:$Z,通讯通路门店!$S:$S,$G307)</f>
        <v>0</v>
      </c>
      <c r="AW307" s="99">
        <f>SUMIFS(通讯通路门店!$AB:$AB,通讯通路门店!$S:$S,$G307)</f>
        <v>0</v>
      </c>
      <c r="AX307" s="99">
        <f>SUMIFS(通讯通路门店!$X:$X,通讯通路门店!$S:$S,$G307)</f>
        <v>0</v>
      </c>
      <c r="AY307" s="99">
        <f>SUMIFS(通讯通路门店!$Y:$Y,通讯通路门店!$S:$S,$G307)</f>
        <v>0</v>
      </c>
      <c r="AZ307" s="99">
        <f>SUMIFS(通讯通路门店!$AA:$AA,通讯通路门店!$S:$S,$G307)</f>
        <v>0</v>
      </c>
      <c r="BA307" s="99">
        <f t="shared" si="23"/>
        <v>0</v>
      </c>
      <c r="BB307" s="99">
        <f t="shared" si="24"/>
        <v>0</v>
      </c>
      <c r="BC307" s="99">
        <f>SUMIFS(通讯通路门店!$W:$W,通讯通路门店!$S:$S,$G307,通讯通路门店!$J:$J,"荣耀体验店")+SUMIFS(通讯通路门店!$W:$W,通讯通路门店!$S:$S,$G307,通讯通路门店!$J:$J,"荣耀授权专卖店")</f>
        <v>0</v>
      </c>
      <c r="BD307" s="99">
        <f>SUMIFS(通讯通路门店!$Z:$Z,通讯通路门店!$S:$S,$G307,通讯通路门店!$J:$J,"VIVO体验店")</f>
        <v>0</v>
      </c>
      <c r="BE307" s="99">
        <f>SUMIFS(通讯通路门店!$AB:$AB,通讯通路门店!$S:$S,$G307,通讯通路门店!$J:$J,"OPPO体验店")</f>
        <v>0</v>
      </c>
      <c r="BF307" s="99">
        <f>SUMIFS(通讯通路门店!$X:$X,通讯通路门店!$S:$S,$G307,通讯通路门店!$J:$J,"华为授权体验店")+SUMIFS(通讯通路门店!$AA:$AA,通讯通路门店!$S:$S,$G307,通讯通路门店!$J:$J,"华为堡垒店")</f>
        <v>0</v>
      </c>
      <c r="BG307" s="99">
        <f>SUMIFS(通讯通路门店!$Y:$Y,通讯通路门店!$S:$S,$G307,通讯通路门店!$J:$J,"小米体验店")</f>
        <v>0</v>
      </c>
      <c r="BH307" s="99">
        <f>SUMIFS(通讯通路门店!$AA:$AA,通讯通路门店!$S:$S,$G307,通讯通路门店!$J:$J,"苹果体验店")</f>
        <v>0</v>
      </c>
      <c r="BI307" s="99">
        <f>SUMIFS(通讯通路门店!$K:$K,通讯通路门店!$S:$S,$G307,通讯通路门店!$J:$J,"其他品牌专卖店")</f>
        <v>0</v>
      </c>
      <c r="BJ307" s="99">
        <f>SUMIFS(通讯通路门店!$AC:$AC,通讯通路门店!$S:$S,$G307)</f>
        <v>0</v>
      </c>
      <c r="BK307" s="99">
        <f>SUMIFS(通讯通路门店!$AD:$AD,通讯通路门店!$S:$S,$G307)</f>
        <v>0</v>
      </c>
      <c r="BL307" s="99">
        <f>SUMIFS(通讯通路门店!$AE:$AE,通讯通路门店!$S:$S,$G307)</f>
        <v>0</v>
      </c>
      <c r="BM307" s="99">
        <f>SUMIFS(通讯通路门店!$AF:$AF,通讯通路门店!$S:$S,$G307)</f>
        <v>0</v>
      </c>
      <c r="BN307" s="99">
        <f>SUMIFS(通讯通路门店!$AG:$AG,通讯通路门店!$S:$S,$G307)</f>
        <v>0</v>
      </c>
      <c r="BO307" s="99">
        <f>SUMIFS(通讯通路门店!$AH:$AH,通讯通路门店!$S:$S,$G307)</f>
        <v>0</v>
      </c>
      <c r="BP307" s="99">
        <f>SUMIFS(通讯通路门店!$AI:$AI,通讯通路门店!$S:$S,$G307)</f>
        <v>0</v>
      </c>
      <c r="BQ307" s="83"/>
    </row>
    <row r="308" spans="1:69">
      <c r="A308" s="99" t="str">
        <f>IFERROR(_xlfn.XLOOKUP($G308,通讯通路门店!$S$4:$S$993933,通讯通路门店!$A$4:$A$993933,0,0),"")</f>
        <v/>
      </c>
      <c r="B308" s="99" t="str">
        <f>IFERROR(_xlfn.XLOOKUP($G308,通讯通路门店!$S$4:$S$993933,通讯通路门店!$B$4:$B$993933,0,0),"")</f>
        <v/>
      </c>
      <c r="C308" s="99" t="str">
        <f>IFERROR(_xlfn.XLOOKUP($G308,通讯通路门店!$S$4:$S$993933,通讯通路门店!$C$4:$C$993933,0,0),"")</f>
        <v/>
      </c>
      <c r="D308" s="99" t="str">
        <f>IFERROR(_xlfn.XLOOKUP($G308,通讯通路门店!$S$4:$S$993933,通讯通路门店!$D$4:$D$993933,0,0),"")</f>
        <v/>
      </c>
      <c r="E308" s="83"/>
      <c r="F308" s="83"/>
      <c r="G308" s="101" t="e">
        <v>#N/A</v>
      </c>
      <c r="H308" s="102" t="str">
        <f>IFERROR(_xlfn.XLOOKUP($G308,通讯通路门店!$S$4:$S$993933,通讯通路门店!$R$4:$R$993933,0,0),"")</f>
        <v/>
      </c>
      <c r="I308" s="83"/>
      <c r="J308" s="83"/>
      <c r="K308" s="83"/>
      <c r="L308" s="83"/>
      <c r="M308" s="83"/>
      <c r="N308" s="83"/>
      <c r="O308" s="83"/>
      <c r="P308" s="83"/>
      <c r="Q308" s="83"/>
      <c r="R308" s="83"/>
      <c r="S308" s="83"/>
      <c r="T308" s="83"/>
      <c r="U308" s="99">
        <f>COUNTIF(通讯通路门店!$S:$S,$G308)</f>
        <v>0</v>
      </c>
      <c r="V308" s="99">
        <f>COUNTIFS(通讯通路门店!$S:$S,$G308,通讯通路门店!$J:$J,"综合卖场")</f>
        <v>0</v>
      </c>
      <c r="W308" s="99">
        <f>SUMIFS(通讯通路门店!$AJ:$AJ,通讯通路门店!$S:$S,通讯客户沙盘!$G308)</f>
        <v>0</v>
      </c>
      <c r="X308" s="99">
        <f t="shared" si="20"/>
        <v>0</v>
      </c>
      <c r="Y308" s="99">
        <f>COUNTIFS(通讯通路门店!$S:$S,$G308,通讯通路门店!$J:$J,"荣耀体验店")+COUNTIFS(通讯通路门店!$S:$S,$G308,通讯通路门店!$J:$J,"荣耀授权专卖店")</f>
        <v>0</v>
      </c>
      <c r="Z308" s="99">
        <f>COUNTIFS(通讯通路门店!$S:$S,$G308,通讯通路门店!$J:$J,"VIVO体验店")</f>
        <v>0</v>
      </c>
      <c r="AA308" s="99">
        <f>COUNTIFS(通讯通路门店!$S:$S,$G308,通讯通路门店!$J:$J,"OPPO体验店")</f>
        <v>0</v>
      </c>
      <c r="AB308" s="99">
        <f>COUNTIFS(通讯通路门店!$S:$S,$G308,通讯通路门店!$J:$J,"华为授权体验店")+COUNTIFS(通讯通路门店!$S:$S,$G308,通讯通路门店!$J:$J,"华为堡垒店")</f>
        <v>0</v>
      </c>
      <c r="AC308" s="99">
        <f>COUNTIFS(通讯通路门店!$S:$S,$G308,通讯通路门店!$J:$J,"小米体验店")</f>
        <v>0</v>
      </c>
      <c r="AD308" s="99">
        <f>COUNTIFS(通讯通路门店!$S:$S,$G308,通讯通路门店!$J:$J,"苹果体验店")</f>
        <v>0</v>
      </c>
      <c r="AE308" s="99">
        <f>COUNTIFS(通讯通路门店!$S:$S,$G308,通讯通路门店!$J:$J,"其他品牌专卖店")</f>
        <v>0</v>
      </c>
      <c r="AF308" s="99">
        <f>SUMIFS(通讯通路门店!$BI:$BI,通讯通路门店!$S:$S,$G308)</f>
        <v>0</v>
      </c>
      <c r="AG308" s="99">
        <f>SUMIFS(通讯通路门店!$BH:$BH,通讯通路门店!$S:$S,$G308)</f>
        <v>0</v>
      </c>
      <c r="AH308" s="99">
        <f t="shared" si="21"/>
        <v>0</v>
      </c>
      <c r="AI308" s="99">
        <f>SUMIFS(通讯通路门店!$BB:$BB,通讯通路门店!$S:$S,$G308)</f>
        <v>0</v>
      </c>
      <c r="AJ308" s="99">
        <f>SUMIFS(通讯通路门店!$BE:$BE,通讯通路门店!$S:$S,$G308)</f>
        <v>0</v>
      </c>
      <c r="AK308" s="99">
        <f>SUMIFS(通讯通路门店!$BG:$BG,通讯通路门店!$S:$S,$G308)</f>
        <v>0</v>
      </c>
      <c r="AL308" s="99">
        <f>SUMIFS(通讯通路门店!$BC:$BC,通讯通路门店!$S:$S,$G308)</f>
        <v>0</v>
      </c>
      <c r="AM308" s="99">
        <f>SUMIFS(通讯通路门店!$BD:$BD,通讯通路门店!$S:$S,$G308)</f>
        <v>0</v>
      </c>
      <c r="AN308" s="99">
        <f>SUMIFS(通讯通路门店!$BF:$BF,通讯通路门店!$S:$S,$G308)</f>
        <v>0</v>
      </c>
      <c r="AO308" s="99">
        <f t="shared" si="22"/>
        <v>0</v>
      </c>
      <c r="AP308" s="99">
        <f>SUMIFS(通讯通路门店!$K:$K,通讯通路门店!$S:$S,$G308)</f>
        <v>0</v>
      </c>
      <c r="AQ308" s="83"/>
      <c r="AR308" s="99">
        <f>SUMIFS(通讯通路门店!$T:$T,通讯通路门店!$S:$S,$G308)</f>
        <v>0</v>
      </c>
      <c r="AS308" s="99">
        <f>SUMIFS(通讯通路门店!$U:$U,通讯通路门店!$S:$S,$G308)</f>
        <v>0</v>
      </c>
      <c r="AT308" s="99">
        <f>SUMIFS(通讯通路门店!$V:$V,通讯通路门店!$S:$S,$G308)</f>
        <v>0</v>
      </c>
      <c r="AU308" s="99">
        <f>SUMIFS(通讯通路门店!$W:$W,通讯通路门店!$S:$S,$G308)</f>
        <v>0</v>
      </c>
      <c r="AV308" s="99">
        <f>SUMIFS(通讯通路门店!$Z:$Z,通讯通路门店!$S:$S,$G308)</f>
        <v>0</v>
      </c>
      <c r="AW308" s="99">
        <f>SUMIFS(通讯通路门店!$AB:$AB,通讯通路门店!$S:$S,$G308)</f>
        <v>0</v>
      </c>
      <c r="AX308" s="99">
        <f>SUMIFS(通讯通路门店!$X:$X,通讯通路门店!$S:$S,$G308)</f>
        <v>0</v>
      </c>
      <c r="AY308" s="99">
        <f>SUMIFS(通讯通路门店!$Y:$Y,通讯通路门店!$S:$S,$G308)</f>
        <v>0</v>
      </c>
      <c r="AZ308" s="99">
        <f>SUMIFS(通讯通路门店!$AA:$AA,通讯通路门店!$S:$S,$G308)</f>
        <v>0</v>
      </c>
      <c r="BA308" s="99">
        <f t="shared" si="23"/>
        <v>0</v>
      </c>
      <c r="BB308" s="99">
        <f t="shared" si="24"/>
        <v>0</v>
      </c>
      <c r="BC308" s="99">
        <f>SUMIFS(通讯通路门店!$W:$W,通讯通路门店!$S:$S,$G308,通讯通路门店!$J:$J,"荣耀体验店")+SUMIFS(通讯通路门店!$W:$W,通讯通路门店!$S:$S,$G308,通讯通路门店!$J:$J,"荣耀授权专卖店")</f>
        <v>0</v>
      </c>
      <c r="BD308" s="99">
        <f>SUMIFS(通讯通路门店!$Z:$Z,通讯通路门店!$S:$S,$G308,通讯通路门店!$J:$J,"VIVO体验店")</f>
        <v>0</v>
      </c>
      <c r="BE308" s="99">
        <f>SUMIFS(通讯通路门店!$AB:$AB,通讯通路门店!$S:$S,$G308,通讯通路门店!$J:$J,"OPPO体验店")</f>
        <v>0</v>
      </c>
      <c r="BF308" s="99">
        <f>SUMIFS(通讯通路门店!$X:$X,通讯通路门店!$S:$S,$G308,通讯通路门店!$J:$J,"华为授权体验店")+SUMIFS(通讯通路门店!$AA:$AA,通讯通路门店!$S:$S,$G308,通讯通路门店!$J:$J,"华为堡垒店")</f>
        <v>0</v>
      </c>
      <c r="BG308" s="99">
        <f>SUMIFS(通讯通路门店!$Y:$Y,通讯通路门店!$S:$S,$G308,通讯通路门店!$J:$J,"小米体验店")</f>
        <v>0</v>
      </c>
      <c r="BH308" s="99">
        <f>SUMIFS(通讯通路门店!$AA:$AA,通讯通路门店!$S:$S,$G308,通讯通路门店!$J:$J,"苹果体验店")</f>
        <v>0</v>
      </c>
      <c r="BI308" s="99">
        <f>SUMIFS(通讯通路门店!$K:$K,通讯通路门店!$S:$S,$G308,通讯通路门店!$J:$J,"其他品牌专卖店")</f>
        <v>0</v>
      </c>
      <c r="BJ308" s="99">
        <f>SUMIFS(通讯通路门店!$AC:$AC,通讯通路门店!$S:$S,$G308)</f>
        <v>0</v>
      </c>
      <c r="BK308" s="99">
        <f>SUMIFS(通讯通路门店!$AD:$AD,通讯通路门店!$S:$S,$G308)</f>
        <v>0</v>
      </c>
      <c r="BL308" s="99">
        <f>SUMIFS(通讯通路门店!$AE:$AE,通讯通路门店!$S:$S,$G308)</f>
        <v>0</v>
      </c>
      <c r="BM308" s="99">
        <f>SUMIFS(通讯通路门店!$AF:$AF,通讯通路门店!$S:$S,$G308)</f>
        <v>0</v>
      </c>
      <c r="BN308" s="99">
        <f>SUMIFS(通讯通路门店!$AG:$AG,通讯通路门店!$S:$S,$G308)</f>
        <v>0</v>
      </c>
      <c r="BO308" s="99">
        <f>SUMIFS(通讯通路门店!$AH:$AH,通讯通路门店!$S:$S,$G308)</f>
        <v>0</v>
      </c>
      <c r="BP308" s="99">
        <f>SUMIFS(通讯通路门店!$AI:$AI,通讯通路门店!$S:$S,$G308)</f>
        <v>0</v>
      </c>
      <c r="BQ308" s="83"/>
    </row>
    <row r="309" spans="1:69">
      <c r="A309" s="99" t="str">
        <f>IFERROR(_xlfn.XLOOKUP($G309,通讯通路门店!$S$4:$S$993933,通讯通路门店!$A$4:$A$993933,0,0),"")</f>
        <v/>
      </c>
      <c r="B309" s="99" t="str">
        <f>IFERROR(_xlfn.XLOOKUP($G309,通讯通路门店!$S$4:$S$993933,通讯通路门店!$B$4:$B$993933,0,0),"")</f>
        <v/>
      </c>
      <c r="C309" s="99" t="str">
        <f>IFERROR(_xlfn.XLOOKUP($G309,通讯通路门店!$S$4:$S$993933,通讯通路门店!$C$4:$C$993933,0,0),"")</f>
        <v/>
      </c>
      <c r="D309" s="99" t="str">
        <f>IFERROR(_xlfn.XLOOKUP($G309,通讯通路门店!$S$4:$S$993933,通讯通路门店!$D$4:$D$993933,0,0),"")</f>
        <v/>
      </c>
      <c r="E309" s="83"/>
      <c r="F309" s="83"/>
      <c r="G309" s="101" t="e">
        <v>#N/A</v>
      </c>
      <c r="H309" s="102" t="str">
        <f>IFERROR(_xlfn.XLOOKUP($G309,通讯通路门店!$S$4:$S$993933,通讯通路门店!$R$4:$R$993933,0,0),"")</f>
        <v/>
      </c>
      <c r="I309" s="83"/>
      <c r="J309" s="83"/>
      <c r="K309" s="83"/>
      <c r="L309" s="83"/>
      <c r="M309" s="83"/>
      <c r="N309" s="83"/>
      <c r="O309" s="83"/>
      <c r="P309" s="83"/>
      <c r="Q309" s="83"/>
      <c r="R309" s="83"/>
      <c r="S309" s="83"/>
      <c r="T309" s="83"/>
      <c r="U309" s="99">
        <f>COUNTIF(通讯通路门店!$S:$S,$G309)</f>
        <v>0</v>
      </c>
      <c r="V309" s="99">
        <f>COUNTIFS(通讯通路门店!$S:$S,$G309,通讯通路门店!$J:$J,"综合卖场")</f>
        <v>0</v>
      </c>
      <c r="W309" s="99">
        <f>SUMIFS(通讯通路门店!$AJ:$AJ,通讯通路门店!$S:$S,通讯客户沙盘!$G309)</f>
        <v>0</v>
      </c>
      <c r="X309" s="99">
        <f t="shared" si="20"/>
        <v>0</v>
      </c>
      <c r="Y309" s="99">
        <f>COUNTIFS(通讯通路门店!$S:$S,$G309,通讯通路门店!$J:$J,"荣耀体验店")+COUNTIFS(通讯通路门店!$S:$S,$G309,通讯通路门店!$J:$J,"荣耀授权专卖店")</f>
        <v>0</v>
      </c>
      <c r="Z309" s="99">
        <f>COUNTIFS(通讯通路门店!$S:$S,$G309,通讯通路门店!$J:$J,"VIVO体验店")</f>
        <v>0</v>
      </c>
      <c r="AA309" s="99">
        <f>COUNTIFS(通讯通路门店!$S:$S,$G309,通讯通路门店!$J:$J,"OPPO体验店")</f>
        <v>0</v>
      </c>
      <c r="AB309" s="99">
        <f>COUNTIFS(通讯通路门店!$S:$S,$G309,通讯通路门店!$J:$J,"华为授权体验店")+COUNTIFS(通讯通路门店!$S:$S,$G309,通讯通路门店!$J:$J,"华为堡垒店")</f>
        <v>0</v>
      </c>
      <c r="AC309" s="99">
        <f>COUNTIFS(通讯通路门店!$S:$S,$G309,通讯通路门店!$J:$J,"小米体验店")</f>
        <v>0</v>
      </c>
      <c r="AD309" s="99">
        <f>COUNTIFS(通讯通路门店!$S:$S,$G309,通讯通路门店!$J:$J,"苹果体验店")</f>
        <v>0</v>
      </c>
      <c r="AE309" s="99">
        <f>COUNTIFS(通讯通路门店!$S:$S,$G309,通讯通路门店!$J:$J,"其他品牌专卖店")</f>
        <v>0</v>
      </c>
      <c r="AF309" s="99">
        <f>SUMIFS(通讯通路门店!$BI:$BI,通讯通路门店!$S:$S,$G309)</f>
        <v>0</v>
      </c>
      <c r="AG309" s="99">
        <f>SUMIFS(通讯通路门店!$BH:$BH,通讯通路门店!$S:$S,$G309)</f>
        <v>0</v>
      </c>
      <c r="AH309" s="99">
        <f t="shared" si="21"/>
        <v>0</v>
      </c>
      <c r="AI309" s="99">
        <f>SUMIFS(通讯通路门店!$BB:$BB,通讯通路门店!$S:$S,$G309)</f>
        <v>0</v>
      </c>
      <c r="AJ309" s="99">
        <f>SUMIFS(通讯通路门店!$BE:$BE,通讯通路门店!$S:$S,$G309)</f>
        <v>0</v>
      </c>
      <c r="AK309" s="99">
        <f>SUMIFS(通讯通路门店!$BG:$BG,通讯通路门店!$S:$S,$G309)</f>
        <v>0</v>
      </c>
      <c r="AL309" s="99">
        <f>SUMIFS(通讯通路门店!$BC:$BC,通讯通路门店!$S:$S,$G309)</f>
        <v>0</v>
      </c>
      <c r="AM309" s="99">
        <f>SUMIFS(通讯通路门店!$BD:$BD,通讯通路门店!$S:$S,$G309)</f>
        <v>0</v>
      </c>
      <c r="AN309" s="99">
        <f>SUMIFS(通讯通路门店!$BF:$BF,通讯通路门店!$S:$S,$G309)</f>
        <v>0</v>
      </c>
      <c r="AO309" s="99">
        <f t="shared" si="22"/>
        <v>0</v>
      </c>
      <c r="AP309" s="99">
        <f>SUMIFS(通讯通路门店!$K:$K,通讯通路门店!$S:$S,$G309)</f>
        <v>0</v>
      </c>
      <c r="AQ309" s="83"/>
      <c r="AR309" s="99">
        <f>SUMIFS(通讯通路门店!$T:$T,通讯通路门店!$S:$S,$G309)</f>
        <v>0</v>
      </c>
      <c r="AS309" s="99">
        <f>SUMIFS(通讯通路门店!$U:$U,通讯通路门店!$S:$S,$G309)</f>
        <v>0</v>
      </c>
      <c r="AT309" s="99">
        <f>SUMIFS(通讯通路门店!$V:$V,通讯通路门店!$S:$S,$G309)</f>
        <v>0</v>
      </c>
      <c r="AU309" s="99">
        <f>SUMIFS(通讯通路门店!$W:$W,通讯通路门店!$S:$S,$G309)</f>
        <v>0</v>
      </c>
      <c r="AV309" s="99">
        <f>SUMIFS(通讯通路门店!$Z:$Z,通讯通路门店!$S:$S,$G309)</f>
        <v>0</v>
      </c>
      <c r="AW309" s="99">
        <f>SUMIFS(通讯通路门店!$AB:$AB,通讯通路门店!$S:$S,$G309)</f>
        <v>0</v>
      </c>
      <c r="AX309" s="99">
        <f>SUMIFS(通讯通路门店!$X:$X,通讯通路门店!$S:$S,$G309)</f>
        <v>0</v>
      </c>
      <c r="AY309" s="99">
        <f>SUMIFS(通讯通路门店!$Y:$Y,通讯通路门店!$S:$S,$G309)</f>
        <v>0</v>
      </c>
      <c r="AZ309" s="99">
        <f>SUMIFS(通讯通路门店!$AA:$AA,通讯通路门店!$S:$S,$G309)</f>
        <v>0</v>
      </c>
      <c r="BA309" s="99">
        <f t="shared" si="23"/>
        <v>0</v>
      </c>
      <c r="BB309" s="99">
        <f t="shared" si="24"/>
        <v>0</v>
      </c>
      <c r="BC309" s="99">
        <f>SUMIFS(通讯通路门店!$W:$W,通讯通路门店!$S:$S,$G309,通讯通路门店!$J:$J,"荣耀体验店")+SUMIFS(通讯通路门店!$W:$W,通讯通路门店!$S:$S,$G309,通讯通路门店!$J:$J,"荣耀授权专卖店")</f>
        <v>0</v>
      </c>
      <c r="BD309" s="99">
        <f>SUMIFS(通讯通路门店!$Z:$Z,通讯通路门店!$S:$S,$G309,通讯通路门店!$J:$J,"VIVO体验店")</f>
        <v>0</v>
      </c>
      <c r="BE309" s="99">
        <f>SUMIFS(通讯通路门店!$AB:$AB,通讯通路门店!$S:$S,$G309,通讯通路门店!$J:$J,"OPPO体验店")</f>
        <v>0</v>
      </c>
      <c r="BF309" s="99">
        <f>SUMIFS(通讯通路门店!$X:$X,通讯通路门店!$S:$S,$G309,通讯通路门店!$J:$J,"华为授权体验店")+SUMIFS(通讯通路门店!$AA:$AA,通讯通路门店!$S:$S,$G309,通讯通路门店!$J:$J,"华为堡垒店")</f>
        <v>0</v>
      </c>
      <c r="BG309" s="99">
        <f>SUMIFS(通讯通路门店!$Y:$Y,通讯通路门店!$S:$S,$G309,通讯通路门店!$J:$J,"小米体验店")</f>
        <v>0</v>
      </c>
      <c r="BH309" s="99">
        <f>SUMIFS(通讯通路门店!$AA:$AA,通讯通路门店!$S:$S,$G309,通讯通路门店!$J:$J,"苹果体验店")</f>
        <v>0</v>
      </c>
      <c r="BI309" s="99">
        <f>SUMIFS(通讯通路门店!$K:$K,通讯通路门店!$S:$S,$G309,通讯通路门店!$J:$J,"其他品牌专卖店")</f>
        <v>0</v>
      </c>
      <c r="BJ309" s="99">
        <f>SUMIFS(通讯通路门店!$AC:$AC,通讯通路门店!$S:$S,$G309)</f>
        <v>0</v>
      </c>
      <c r="BK309" s="99">
        <f>SUMIFS(通讯通路门店!$AD:$AD,通讯通路门店!$S:$S,$G309)</f>
        <v>0</v>
      </c>
      <c r="BL309" s="99">
        <f>SUMIFS(通讯通路门店!$AE:$AE,通讯通路门店!$S:$S,$G309)</f>
        <v>0</v>
      </c>
      <c r="BM309" s="99">
        <f>SUMIFS(通讯通路门店!$AF:$AF,通讯通路门店!$S:$S,$G309)</f>
        <v>0</v>
      </c>
      <c r="BN309" s="99">
        <f>SUMIFS(通讯通路门店!$AG:$AG,通讯通路门店!$S:$S,$G309)</f>
        <v>0</v>
      </c>
      <c r="BO309" s="99">
        <f>SUMIFS(通讯通路门店!$AH:$AH,通讯通路门店!$S:$S,$G309)</f>
        <v>0</v>
      </c>
      <c r="BP309" s="99">
        <f>SUMIFS(通讯通路门店!$AI:$AI,通讯通路门店!$S:$S,$G309)</f>
        <v>0</v>
      </c>
      <c r="BQ309" s="83"/>
    </row>
    <row r="310" spans="1:69">
      <c r="A310" s="99" t="str">
        <f>IFERROR(_xlfn.XLOOKUP($G310,通讯通路门店!$S$4:$S$993933,通讯通路门店!$A$4:$A$993933,0,0),"")</f>
        <v/>
      </c>
      <c r="B310" s="99" t="str">
        <f>IFERROR(_xlfn.XLOOKUP($G310,通讯通路门店!$S$4:$S$993933,通讯通路门店!$B$4:$B$993933,0,0),"")</f>
        <v/>
      </c>
      <c r="C310" s="99" t="str">
        <f>IFERROR(_xlfn.XLOOKUP($G310,通讯通路门店!$S$4:$S$993933,通讯通路门店!$C$4:$C$993933,0,0),"")</f>
        <v/>
      </c>
      <c r="D310" s="99" t="str">
        <f>IFERROR(_xlfn.XLOOKUP($G310,通讯通路门店!$S$4:$S$993933,通讯通路门店!$D$4:$D$993933,0,0),"")</f>
        <v/>
      </c>
      <c r="E310" s="83"/>
      <c r="F310" s="83"/>
      <c r="G310" s="101" t="e">
        <v>#N/A</v>
      </c>
      <c r="H310" s="102" t="str">
        <f>IFERROR(_xlfn.XLOOKUP($G310,通讯通路门店!$S$4:$S$993933,通讯通路门店!$R$4:$R$993933,0,0),"")</f>
        <v/>
      </c>
      <c r="I310" s="83"/>
      <c r="J310" s="83"/>
      <c r="K310" s="83"/>
      <c r="L310" s="83"/>
      <c r="M310" s="83"/>
      <c r="N310" s="83"/>
      <c r="O310" s="83"/>
      <c r="P310" s="83"/>
      <c r="Q310" s="83"/>
      <c r="R310" s="83"/>
      <c r="S310" s="83"/>
      <c r="T310" s="83"/>
      <c r="U310" s="99">
        <f>COUNTIF(通讯通路门店!$S:$S,$G310)</f>
        <v>0</v>
      </c>
      <c r="V310" s="99">
        <f>COUNTIFS(通讯通路门店!$S:$S,$G310,通讯通路门店!$J:$J,"综合卖场")</f>
        <v>0</v>
      </c>
      <c r="W310" s="99">
        <f>SUMIFS(通讯通路门店!$AJ:$AJ,通讯通路门店!$S:$S,通讯客户沙盘!$G310)</f>
        <v>0</v>
      </c>
      <c r="X310" s="99">
        <f t="shared" si="20"/>
        <v>0</v>
      </c>
      <c r="Y310" s="99">
        <f>COUNTIFS(通讯通路门店!$S:$S,$G310,通讯通路门店!$J:$J,"荣耀体验店")+COUNTIFS(通讯通路门店!$S:$S,$G310,通讯通路门店!$J:$J,"荣耀授权专卖店")</f>
        <v>0</v>
      </c>
      <c r="Z310" s="99">
        <f>COUNTIFS(通讯通路门店!$S:$S,$G310,通讯通路门店!$J:$J,"VIVO体验店")</f>
        <v>0</v>
      </c>
      <c r="AA310" s="99">
        <f>COUNTIFS(通讯通路门店!$S:$S,$G310,通讯通路门店!$J:$J,"OPPO体验店")</f>
        <v>0</v>
      </c>
      <c r="AB310" s="99">
        <f>COUNTIFS(通讯通路门店!$S:$S,$G310,通讯通路门店!$J:$J,"华为授权体验店")+COUNTIFS(通讯通路门店!$S:$S,$G310,通讯通路门店!$J:$J,"华为堡垒店")</f>
        <v>0</v>
      </c>
      <c r="AC310" s="99">
        <f>COUNTIFS(通讯通路门店!$S:$S,$G310,通讯通路门店!$J:$J,"小米体验店")</f>
        <v>0</v>
      </c>
      <c r="AD310" s="99">
        <f>COUNTIFS(通讯通路门店!$S:$S,$G310,通讯通路门店!$J:$J,"苹果体验店")</f>
        <v>0</v>
      </c>
      <c r="AE310" s="99">
        <f>COUNTIFS(通讯通路门店!$S:$S,$G310,通讯通路门店!$J:$J,"其他品牌专卖店")</f>
        <v>0</v>
      </c>
      <c r="AF310" s="99">
        <f>SUMIFS(通讯通路门店!$BI:$BI,通讯通路门店!$S:$S,$G310)</f>
        <v>0</v>
      </c>
      <c r="AG310" s="99">
        <f>SUMIFS(通讯通路门店!$BH:$BH,通讯通路门店!$S:$S,$G310)</f>
        <v>0</v>
      </c>
      <c r="AH310" s="99">
        <f t="shared" si="21"/>
        <v>0</v>
      </c>
      <c r="AI310" s="99">
        <f>SUMIFS(通讯通路门店!$BB:$BB,通讯通路门店!$S:$S,$G310)</f>
        <v>0</v>
      </c>
      <c r="AJ310" s="99">
        <f>SUMIFS(通讯通路门店!$BE:$BE,通讯通路门店!$S:$S,$G310)</f>
        <v>0</v>
      </c>
      <c r="AK310" s="99">
        <f>SUMIFS(通讯通路门店!$BG:$BG,通讯通路门店!$S:$S,$G310)</f>
        <v>0</v>
      </c>
      <c r="AL310" s="99">
        <f>SUMIFS(通讯通路门店!$BC:$BC,通讯通路门店!$S:$S,$G310)</f>
        <v>0</v>
      </c>
      <c r="AM310" s="99">
        <f>SUMIFS(通讯通路门店!$BD:$BD,通讯通路门店!$S:$S,$G310)</f>
        <v>0</v>
      </c>
      <c r="AN310" s="99">
        <f>SUMIFS(通讯通路门店!$BF:$BF,通讯通路门店!$S:$S,$G310)</f>
        <v>0</v>
      </c>
      <c r="AO310" s="99">
        <f t="shared" si="22"/>
        <v>0</v>
      </c>
      <c r="AP310" s="99">
        <f>SUMIFS(通讯通路门店!$K:$K,通讯通路门店!$S:$S,$G310)</f>
        <v>0</v>
      </c>
      <c r="AQ310" s="83"/>
      <c r="AR310" s="99">
        <f>SUMIFS(通讯通路门店!$T:$T,通讯通路门店!$S:$S,$G310)</f>
        <v>0</v>
      </c>
      <c r="AS310" s="99">
        <f>SUMIFS(通讯通路门店!$U:$U,通讯通路门店!$S:$S,$G310)</f>
        <v>0</v>
      </c>
      <c r="AT310" s="99">
        <f>SUMIFS(通讯通路门店!$V:$V,通讯通路门店!$S:$S,$G310)</f>
        <v>0</v>
      </c>
      <c r="AU310" s="99">
        <f>SUMIFS(通讯通路门店!$W:$W,通讯通路门店!$S:$S,$G310)</f>
        <v>0</v>
      </c>
      <c r="AV310" s="99">
        <f>SUMIFS(通讯通路门店!$Z:$Z,通讯通路门店!$S:$S,$G310)</f>
        <v>0</v>
      </c>
      <c r="AW310" s="99">
        <f>SUMIFS(通讯通路门店!$AB:$AB,通讯通路门店!$S:$S,$G310)</f>
        <v>0</v>
      </c>
      <c r="AX310" s="99">
        <f>SUMIFS(通讯通路门店!$X:$X,通讯通路门店!$S:$S,$G310)</f>
        <v>0</v>
      </c>
      <c r="AY310" s="99">
        <f>SUMIFS(通讯通路门店!$Y:$Y,通讯通路门店!$S:$S,$G310)</f>
        <v>0</v>
      </c>
      <c r="AZ310" s="99">
        <f>SUMIFS(通讯通路门店!$AA:$AA,通讯通路门店!$S:$S,$G310)</f>
        <v>0</v>
      </c>
      <c r="BA310" s="99">
        <f t="shared" si="23"/>
        <v>0</v>
      </c>
      <c r="BB310" s="99">
        <f t="shared" si="24"/>
        <v>0</v>
      </c>
      <c r="BC310" s="99">
        <f>SUMIFS(通讯通路门店!$W:$W,通讯通路门店!$S:$S,$G310,通讯通路门店!$J:$J,"荣耀体验店")+SUMIFS(通讯通路门店!$W:$W,通讯通路门店!$S:$S,$G310,通讯通路门店!$J:$J,"荣耀授权专卖店")</f>
        <v>0</v>
      </c>
      <c r="BD310" s="99">
        <f>SUMIFS(通讯通路门店!$Z:$Z,通讯通路门店!$S:$S,$G310,通讯通路门店!$J:$J,"VIVO体验店")</f>
        <v>0</v>
      </c>
      <c r="BE310" s="99">
        <f>SUMIFS(通讯通路门店!$AB:$AB,通讯通路门店!$S:$S,$G310,通讯通路门店!$J:$J,"OPPO体验店")</f>
        <v>0</v>
      </c>
      <c r="BF310" s="99">
        <f>SUMIFS(通讯通路门店!$X:$X,通讯通路门店!$S:$S,$G310,通讯通路门店!$J:$J,"华为授权体验店")+SUMIFS(通讯通路门店!$AA:$AA,通讯通路门店!$S:$S,$G310,通讯通路门店!$J:$J,"华为堡垒店")</f>
        <v>0</v>
      </c>
      <c r="BG310" s="99">
        <f>SUMIFS(通讯通路门店!$Y:$Y,通讯通路门店!$S:$S,$G310,通讯通路门店!$J:$J,"小米体验店")</f>
        <v>0</v>
      </c>
      <c r="BH310" s="99">
        <f>SUMIFS(通讯通路门店!$AA:$AA,通讯通路门店!$S:$S,$G310,通讯通路门店!$J:$J,"苹果体验店")</f>
        <v>0</v>
      </c>
      <c r="BI310" s="99">
        <f>SUMIFS(通讯通路门店!$K:$K,通讯通路门店!$S:$S,$G310,通讯通路门店!$J:$J,"其他品牌专卖店")</f>
        <v>0</v>
      </c>
      <c r="BJ310" s="99">
        <f>SUMIFS(通讯通路门店!$AC:$AC,通讯通路门店!$S:$S,$G310)</f>
        <v>0</v>
      </c>
      <c r="BK310" s="99">
        <f>SUMIFS(通讯通路门店!$AD:$AD,通讯通路门店!$S:$S,$G310)</f>
        <v>0</v>
      </c>
      <c r="BL310" s="99">
        <f>SUMIFS(通讯通路门店!$AE:$AE,通讯通路门店!$S:$S,$G310)</f>
        <v>0</v>
      </c>
      <c r="BM310" s="99">
        <f>SUMIFS(通讯通路门店!$AF:$AF,通讯通路门店!$S:$S,$G310)</f>
        <v>0</v>
      </c>
      <c r="BN310" s="99">
        <f>SUMIFS(通讯通路门店!$AG:$AG,通讯通路门店!$S:$S,$G310)</f>
        <v>0</v>
      </c>
      <c r="BO310" s="99">
        <f>SUMIFS(通讯通路门店!$AH:$AH,通讯通路门店!$S:$S,$G310)</f>
        <v>0</v>
      </c>
      <c r="BP310" s="99">
        <f>SUMIFS(通讯通路门店!$AI:$AI,通讯通路门店!$S:$S,$G310)</f>
        <v>0</v>
      </c>
      <c r="BQ310" s="83"/>
    </row>
    <row r="311" spans="1:69">
      <c r="A311" s="99" t="str">
        <f>IFERROR(_xlfn.XLOOKUP($G311,通讯通路门店!$S$4:$S$993933,通讯通路门店!$A$4:$A$993933,0,0),"")</f>
        <v/>
      </c>
      <c r="B311" s="99" t="str">
        <f>IFERROR(_xlfn.XLOOKUP($G311,通讯通路门店!$S$4:$S$993933,通讯通路门店!$B$4:$B$993933,0,0),"")</f>
        <v/>
      </c>
      <c r="C311" s="99" t="str">
        <f>IFERROR(_xlfn.XLOOKUP($G311,通讯通路门店!$S$4:$S$993933,通讯通路门店!$C$4:$C$993933,0,0),"")</f>
        <v/>
      </c>
      <c r="D311" s="99" t="str">
        <f>IFERROR(_xlfn.XLOOKUP($G311,通讯通路门店!$S$4:$S$993933,通讯通路门店!$D$4:$D$993933,0,0),"")</f>
        <v/>
      </c>
      <c r="E311" s="83"/>
      <c r="F311" s="83"/>
      <c r="G311" s="101" t="e">
        <v>#N/A</v>
      </c>
      <c r="H311" s="102" t="str">
        <f>IFERROR(_xlfn.XLOOKUP($G311,通讯通路门店!$S$4:$S$993933,通讯通路门店!$R$4:$R$993933,0,0),"")</f>
        <v/>
      </c>
      <c r="I311" s="83"/>
      <c r="J311" s="83"/>
      <c r="K311" s="83"/>
      <c r="L311" s="83"/>
      <c r="M311" s="83"/>
      <c r="N311" s="83"/>
      <c r="O311" s="83"/>
      <c r="P311" s="83"/>
      <c r="Q311" s="83"/>
      <c r="R311" s="83"/>
      <c r="S311" s="83"/>
      <c r="T311" s="83"/>
      <c r="U311" s="99">
        <f>COUNTIF(通讯通路门店!$S:$S,$G311)</f>
        <v>0</v>
      </c>
      <c r="V311" s="99">
        <f>COUNTIFS(通讯通路门店!$S:$S,$G311,通讯通路门店!$J:$J,"综合卖场")</f>
        <v>0</v>
      </c>
      <c r="W311" s="99">
        <f>SUMIFS(通讯通路门店!$AJ:$AJ,通讯通路门店!$S:$S,通讯客户沙盘!$G311)</f>
        <v>0</v>
      </c>
      <c r="X311" s="99">
        <f t="shared" si="20"/>
        <v>0</v>
      </c>
      <c r="Y311" s="99">
        <f>COUNTIFS(通讯通路门店!$S:$S,$G311,通讯通路门店!$J:$J,"荣耀体验店")+COUNTIFS(通讯通路门店!$S:$S,$G311,通讯通路门店!$J:$J,"荣耀授权专卖店")</f>
        <v>0</v>
      </c>
      <c r="Z311" s="99">
        <f>COUNTIFS(通讯通路门店!$S:$S,$G311,通讯通路门店!$J:$J,"VIVO体验店")</f>
        <v>0</v>
      </c>
      <c r="AA311" s="99">
        <f>COUNTIFS(通讯通路门店!$S:$S,$G311,通讯通路门店!$J:$J,"OPPO体验店")</f>
        <v>0</v>
      </c>
      <c r="AB311" s="99">
        <f>COUNTIFS(通讯通路门店!$S:$S,$G311,通讯通路门店!$J:$J,"华为授权体验店")+COUNTIFS(通讯通路门店!$S:$S,$G311,通讯通路门店!$J:$J,"华为堡垒店")</f>
        <v>0</v>
      </c>
      <c r="AC311" s="99">
        <f>COUNTIFS(通讯通路门店!$S:$S,$G311,通讯通路门店!$J:$J,"小米体验店")</f>
        <v>0</v>
      </c>
      <c r="AD311" s="99">
        <f>COUNTIFS(通讯通路门店!$S:$S,$G311,通讯通路门店!$J:$J,"苹果体验店")</f>
        <v>0</v>
      </c>
      <c r="AE311" s="99">
        <f>COUNTIFS(通讯通路门店!$S:$S,$G311,通讯通路门店!$J:$J,"其他品牌专卖店")</f>
        <v>0</v>
      </c>
      <c r="AF311" s="99">
        <f>SUMIFS(通讯通路门店!$BI:$BI,通讯通路门店!$S:$S,$G311)</f>
        <v>0</v>
      </c>
      <c r="AG311" s="99">
        <f>SUMIFS(通讯通路门店!$BH:$BH,通讯通路门店!$S:$S,$G311)</f>
        <v>0</v>
      </c>
      <c r="AH311" s="99">
        <f t="shared" si="21"/>
        <v>0</v>
      </c>
      <c r="AI311" s="99">
        <f>SUMIFS(通讯通路门店!$BB:$BB,通讯通路门店!$S:$S,$G311)</f>
        <v>0</v>
      </c>
      <c r="AJ311" s="99">
        <f>SUMIFS(通讯通路门店!$BE:$BE,通讯通路门店!$S:$S,$G311)</f>
        <v>0</v>
      </c>
      <c r="AK311" s="99">
        <f>SUMIFS(通讯通路门店!$BG:$BG,通讯通路门店!$S:$S,$G311)</f>
        <v>0</v>
      </c>
      <c r="AL311" s="99">
        <f>SUMIFS(通讯通路门店!$BC:$BC,通讯通路门店!$S:$S,$G311)</f>
        <v>0</v>
      </c>
      <c r="AM311" s="99">
        <f>SUMIFS(通讯通路门店!$BD:$BD,通讯通路门店!$S:$S,$G311)</f>
        <v>0</v>
      </c>
      <c r="AN311" s="99">
        <f>SUMIFS(通讯通路门店!$BF:$BF,通讯通路门店!$S:$S,$G311)</f>
        <v>0</v>
      </c>
      <c r="AO311" s="99">
        <f t="shared" si="22"/>
        <v>0</v>
      </c>
      <c r="AP311" s="99">
        <f>SUMIFS(通讯通路门店!$K:$K,通讯通路门店!$S:$S,$G311)</f>
        <v>0</v>
      </c>
      <c r="AQ311" s="83"/>
      <c r="AR311" s="99">
        <f>SUMIFS(通讯通路门店!$T:$T,通讯通路门店!$S:$S,$G311)</f>
        <v>0</v>
      </c>
      <c r="AS311" s="99">
        <f>SUMIFS(通讯通路门店!$U:$U,通讯通路门店!$S:$S,$G311)</f>
        <v>0</v>
      </c>
      <c r="AT311" s="99">
        <f>SUMIFS(通讯通路门店!$V:$V,通讯通路门店!$S:$S,$G311)</f>
        <v>0</v>
      </c>
      <c r="AU311" s="99">
        <f>SUMIFS(通讯通路门店!$W:$W,通讯通路门店!$S:$S,$G311)</f>
        <v>0</v>
      </c>
      <c r="AV311" s="99">
        <f>SUMIFS(通讯通路门店!$Z:$Z,通讯通路门店!$S:$S,$G311)</f>
        <v>0</v>
      </c>
      <c r="AW311" s="99">
        <f>SUMIFS(通讯通路门店!$AB:$AB,通讯通路门店!$S:$S,$G311)</f>
        <v>0</v>
      </c>
      <c r="AX311" s="99">
        <f>SUMIFS(通讯通路门店!$X:$X,通讯通路门店!$S:$S,$G311)</f>
        <v>0</v>
      </c>
      <c r="AY311" s="99">
        <f>SUMIFS(通讯通路门店!$Y:$Y,通讯通路门店!$S:$S,$G311)</f>
        <v>0</v>
      </c>
      <c r="AZ311" s="99">
        <f>SUMIFS(通讯通路门店!$AA:$AA,通讯通路门店!$S:$S,$G311)</f>
        <v>0</v>
      </c>
      <c r="BA311" s="99">
        <f t="shared" si="23"/>
        <v>0</v>
      </c>
      <c r="BB311" s="99">
        <f t="shared" si="24"/>
        <v>0</v>
      </c>
      <c r="BC311" s="99">
        <f>SUMIFS(通讯通路门店!$W:$W,通讯通路门店!$S:$S,$G311,通讯通路门店!$J:$J,"荣耀体验店")+SUMIFS(通讯通路门店!$W:$W,通讯通路门店!$S:$S,$G311,通讯通路门店!$J:$J,"荣耀授权专卖店")</f>
        <v>0</v>
      </c>
      <c r="BD311" s="99">
        <f>SUMIFS(通讯通路门店!$Z:$Z,通讯通路门店!$S:$S,$G311,通讯通路门店!$J:$J,"VIVO体验店")</f>
        <v>0</v>
      </c>
      <c r="BE311" s="99">
        <f>SUMIFS(通讯通路门店!$AB:$AB,通讯通路门店!$S:$S,$G311,通讯通路门店!$J:$J,"OPPO体验店")</f>
        <v>0</v>
      </c>
      <c r="BF311" s="99">
        <f>SUMIFS(通讯通路门店!$X:$X,通讯通路门店!$S:$S,$G311,通讯通路门店!$J:$J,"华为授权体验店")+SUMIFS(通讯通路门店!$AA:$AA,通讯通路门店!$S:$S,$G311,通讯通路门店!$J:$J,"华为堡垒店")</f>
        <v>0</v>
      </c>
      <c r="BG311" s="99">
        <f>SUMIFS(通讯通路门店!$Y:$Y,通讯通路门店!$S:$S,$G311,通讯通路门店!$J:$J,"小米体验店")</f>
        <v>0</v>
      </c>
      <c r="BH311" s="99">
        <f>SUMIFS(通讯通路门店!$AA:$AA,通讯通路门店!$S:$S,$G311,通讯通路门店!$J:$J,"苹果体验店")</f>
        <v>0</v>
      </c>
      <c r="BI311" s="99">
        <f>SUMIFS(通讯通路门店!$K:$K,通讯通路门店!$S:$S,$G311,通讯通路门店!$J:$J,"其他品牌专卖店")</f>
        <v>0</v>
      </c>
      <c r="BJ311" s="99">
        <f>SUMIFS(通讯通路门店!$AC:$AC,通讯通路门店!$S:$S,$G311)</f>
        <v>0</v>
      </c>
      <c r="BK311" s="99">
        <f>SUMIFS(通讯通路门店!$AD:$AD,通讯通路门店!$S:$S,$G311)</f>
        <v>0</v>
      </c>
      <c r="BL311" s="99">
        <f>SUMIFS(通讯通路门店!$AE:$AE,通讯通路门店!$S:$S,$G311)</f>
        <v>0</v>
      </c>
      <c r="BM311" s="99">
        <f>SUMIFS(通讯通路门店!$AF:$AF,通讯通路门店!$S:$S,$G311)</f>
        <v>0</v>
      </c>
      <c r="BN311" s="99">
        <f>SUMIFS(通讯通路门店!$AG:$AG,通讯通路门店!$S:$S,$G311)</f>
        <v>0</v>
      </c>
      <c r="BO311" s="99">
        <f>SUMIFS(通讯通路门店!$AH:$AH,通讯通路门店!$S:$S,$G311)</f>
        <v>0</v>
      </c>
      <c r="BP311" s="99">
        <f>SUMIFS(通讯通路门店!$AI:$AI,通讯通路门店!$S:$S,$G311)</f>
        <v>0</v>
      </c>
      <c r="BQ311" s="83"/>
    </row>
    <row r="312" spans="1:69">
      <c r="A312" s="99" t="str">
        <f>IFERROR(_xlfn.XLOOKUP($G312,通讯通路门店!$S$4:$S$993933,通讯通路门店!$A$4:$A$993933,0,0),"")</f>
        <v/>
      </c>
      <c r="B312" s="99" t="str">
        <f>IFERROR(_xlfn.XLOOKUP($G312,通讯通路门店!$S$4:$S$993933,通讯通路门店!$B$4:$B$993933,0,0),"")</f>
        <v/>
      </c>
      <c r="C312" s="99" t="str">
        <f>IFERROR(_xlfn.XLOOKUP($G312,通讯通路门店!$S$4:$S$993933,通讯通路门店!$C$4:$C$993933,0,0),"")</f>
        <v/>
      </c>
      <c r="D312" s="99" t="str">
        <f>IFERROR(_xlfn.XLOOKUP($G312,通讯通路门店!$S$4:$S$993933,通讯通路门店!$D$4:$D$993933,0,0),"")</f>
        <v/>
      </c>
      <c r="E312" s="83"/>
      <c r="F312" s="83"/>
      <c r="G312" s="101" t="e">
        <v>#N/A</v>
      </c>
      <c r="H312" s="102" t="str">
        <f>IFERROR(_xlfn.XLOOKUP($G312,通讯通路门店!$S$4:$S$993933,通讯通路门店!$R$4:$R$993933,0,0),"")</f>
        <v/>
      </c>
      <c r="I312" s="83"/>
      <c r="J312" s="83"/>
      <c r="K312" s="83"/>
      <c r="L312" s="83"/>
      <c r="M312" s="83"/>
      <c r="N312" s="83"/>
      <c r="O312" s="83"/>
      <c r="P312" s="83"/>
      <c r="Q312" s="83"/>
      <c r="R312" s="83"/>
      <c r="S312" s="83"/>
      <c r="T312" s="83"/>
      <c r="U312" s="99">
        <f>COUNTIF(通讯通路门店!$S:$S,$G312)</f>
        <v>0</v>
      </c>
      <c r="V312" s="99">
        <f>COUNTIFS(通讯通路门店!$S:$S,$G312,通讯通路门店!$J:$J,"综合卖场")</f>
        <v>0</v>
      </c>
      <c r="W312" s="99">
        <f>SUMIFS(通讯通路门店!$AJ:$AJ,通讯通路门店!$S:$S,通讯客户沙盘!$G312)</f>
        <v>0</v>
      </c>
      <c r="X312" s="99">
        <f t="shared" si="20"/>
        <v>0</v>
      </c>
      <c r="Y312" s="99">
        <f>COUNTIFS(通讯通路门店!$S:$S,$G312,通讯通路门店!$J:$J,"荣耀体验店")+COUNTIFS(通讯通路门店!$S:$S,$G312,通讯通路门店!$J:$J,"荣耀授权专卖店")</f>
        <v>0</v>
      </c>
      <c r="Z312" s="99">
        <f>COUNTIFS(通讯通路门店!$S:$S,$G312,通讯通路门店!$J:$J,"VIVO体验店")</f>
        <v>0</v>
      </c>
      <c r="AA312" s="99">
        <f>COUNTIFS(通讯通路门店!$S:$S,$G312,通讯通路门店!$J:$J,"OPPO体验店")</f>
        <v>0</v>
      </c>
      <c r="AB312" s="99">
        <f>COUNTIFS(通讯通路门店!$S:$S,$G312,通讯通路门店!$J:$J,"华为授权体验店")+COUNTIFS(通讯通路门店!$S:$S,$G312,通讯通路门店!$J:$J,"华为堡垒店")</f>
        <v>0</v>
      </c>
      <c r="AC312" s="99">
        <f>COUNTIFS(通讯通路门店!$S:$S,$G312,通讯通路门店!$J:$J,"小米体验店")</f>
        <v>0</v>
      </c>
      <c r="AD312" s="99">
        <f>COUNTIFS(通讯通路门店!$S:$S,$G312,通讯通路门店!$J:$J,"苹果体验店")</f>
        <v>0</v>
      </c>
      <c r="AE312" s="99">
        <f>COUNTIFS(通讯通路门店!$S:$S,$G312,通讯通路门店!$J:$J,"其他品牌专卖店")</f>
        <v>0</v>
      </c>
      <c r="AF312" s="99">
        <f>SUMIFS(通讯通路门店!$BI:$BI,通讯通路门店!$S:$S,$G312)</f>
        <v>0</v>
      </c>
      <c r="AG312" s="99">
        <f>SUMIFS(通讯通路门店!$BH:$BH,通讯通路门店!$S:$S,$G312)</f>
        <v>0</v>
      </c>
      <c r="AH312" s="99">
        <f t="shared" si="21"/>
        <v>0</v>
      </c>
      <c r="AI312" s="99">
        <f>SUMIFS(通讯通路门店!$BB:$BB,通讯通路门店!$S:$S,$G312)</f>
        <v>0</v>
      </c>
      <c r="AJ312" s="99">
        <f>SUMIFS(通讯通路门店!$BE:$BE,通讯通路门店!$S:$S,$G312)</f>
        <v>0</v>
      </c>
      <c r="AK312" s="99">
        <f>SUMIFS(通讯通路门店!$BG:$BG,通讯通路门店!$S:$S,$G312)</f>
        <v>0</v>
      </c>
      <c r="AL312" s="99">
        <f>SUMIFS(通讯通路门店!$BC:$BC,通讯通路门店!$S:$S,$G312)</f>
        <v>0</v>
      </c>
      <c r="AM312" s="99">
        <f>SUMIFS(通讯通路门店!$BD:$BD,通讯通路门店!$S:$S,$G312)</f>
        <v>0</v>
      </c>
      <c r="AN312" s="99">
        <f>SUMIFS(通讯通路门店!$BF:$BF,通讯通路门店!$S:$S,$G312)</f>
        <v>0</v>
      </c>
      <c r="AO312" s="99">
        <f t="shared" si="22"/>
        <v>0</v>
      </c>
      <c r="AP312" s="99">
        <f>SUMIFS(通讯通路门店!$K:$K,通讯通路门店!$S:$S,$G312)</f>
        <v>0</v>
      </c>
      <c r="AQ312" s="83"/>
      <c r="AR312" s="99">
        <f>SUMIFS(通讯通路门店!$T:$T,通讯通路门店!$S:$S,$G312)</f>
        <v>0</v>
      </c>
      <c r="AS312" s="99">
        <f>SUMIFS(通讯通路门店!$U:$U,通讯通路门店!$S:$S,$G312)</f>
        <v>0</v>
      </c>
      <c r="AT312" s="99">
        <f>SUMIFS(通讯通路门店!$V:$V,通讯通路门店!$S:$S,$G312)</f>
        <v>0</v>
      </c>
      <c r="AU312" s="99">
        <f>SUMIFS(通讯通路门店!$W:$W,通讯通路门店!$S:$S,$G312)</f>
        <v>0</v>
      </c>
      <c r="AV312" s="99">
        <f>SUMIFS(通讯通路门店!$Z:$Z,通讯通路门店!$S:$S,$G312)</f>
        <v>0</v>
      </c>
      <c r="AW312" s="99">
        <f>SUMIFS(通讯通路门店!$AB:$AB,通讯通路门店!$S:$S,$G312)</f>
        <v>0</v>
      </c>
      <c r="AX312" s="99">
        <f>SUMIFS(通讯通路门店!$X:$X,通讯通路门店!$S:$S,$G312)</f>
        <v>0</v>
      </c>
      <c r="AY312" s="99">
        <f>SUMIFS(通讯通路门店!$Y:$Y,通讯通路门店!$S:$S,$G312)</f>
        <v>0</v>
      </c>
      <c r="AZ312" s="99">
        <f>SUMIFS(通讯通路门店!$AA:$AA,通讯通路门店!$S:$S,$G312)</f>
        <v>0</v>
      </c>
      <c r="BA312" s="99">
        <f t="shared" si="23"/>
        <v>0</v>
      </c>
      <c r="BB312" s="99">
        <f t="shared" si="24"/>
        <v>0</v>
      </c>
      <c r="BC312" s="99">
        <f>SUMIFS(通讯通路门店!$W:$W,通讯通路门店!$S:$S,$G312,通讯通路门店!$J:$J,"荣耀体验店")+SUMIFS(通讯通路门店!$W:$W,通讯通路门店!$S:$S,$G312,通讯通路门店!$J:$J,"荣耀授权专卖店")</f>
        <v>0</v>
      </c>
      <c r="BD312" s="99">
        <f>SUMIFS(通讯通路门店!$Z:$Z,通讯通路门店!$S:$S,$G312,通讯通路门店!$J:$J,"VIVO体验店")</f>
        <v>0</v>
      </c>
      <c r="BE312" s="99">
        <f>SUMIFS(通讯通路门店!$AB:$AB,通讯通路门店!$S:$S,$G312,通讯通路门店!$J:$J,"OPPO体验店")</f>
        <v>0</v>
      </c>
      <c r="BF312" s="99">
        <f>SUMIFS(通讯通路门店!$X:$X,通讯通路门店!$S:$S,$G312,通讯通路门店!$J:$J,"华为授权体验店")+SUMIFS(通讯通路门店!$AA:$AA,通讯通路门店!$S:$S,$G312,通讯通路门店!$J:$J,"华为堡垒店")</f>
        <v>0</v>
      </c>
      <c r="BG312" s="99">
        <f>SUMIFS(通讯通路门店!$Y:$Y,通讯通路门店!$S:$S,$G312,通讯通路门店!$J:$J,"小米体验店")</f>
        <v>0</v>
      </c>
      <c r="BH312" s="99">
        <f>SUMIFS(通讯通路门店!$AA:$AA,通讯通路门店!$S:$S,$G312,通讯通路门店!$J:$J,"苹果体验店")</f>
        <v>0</v>
      </c>
      <c r="BI312" s="99">
        <f>SUMIFS(通讯通路门店!$K:$K,通讯通路门店!$S:$S,$G312,通讯通路门店!$J:$J,"其他品牌专卖店")</f>
        <v>0</v>
      </c>
      <c r="BJ312" s="99">
        <f>SUMIFS(通讯通路门店!$AC:$AC,通讯通路门店!$S:$S,$G312)</f>
        <v>0</v>
      </c>
      <c r="BK312" s="99">
        <f>SUMIFS(通讯通路门店!$AD:$AD,通讯通路门店!$S:$S,$G312)</f>
        <v>0</v>
      </c>
      <c r="BL312" s="99">
        <f>SUMIFS(通讯通路门店!$AE:$AE,通讯通路门店!$S:$S,$G312)</f>
        <v>0</v>
      </c>
      <c r="BM312" s="99">
        <f>SUMIFS(通讯通路门店!$AF:$AF,通讯通路门店!$S:$S,$G312)</f>
        <v>0</v>
      </c>
      <c r="BN312" s="99">
        <f>SUMIFS(通讯通路门店!$AG:$AG,通讯通路门店!$S:$S,$G312)</f>
        <v>0</v>
      </c>
      <c r="BO312" s="99">
        <f>SUMIFS(通讯通路门店!$AH:$AH,通讯通路门店!$S:$S,$G312)</f>
        <v>0</v>
      </c>
      <c r="BP312" s="99">
        <f>SUMIFS(通讯通路门店!$AI:$AI,通讯通路门店!$S:$S,$G312)</f>
        <v>0</v>
      </c>
      <c r="BQ312" s="83"/>
    </row>
    <row r="313" spans="1:69">
      <c r="A313" s="99" t="str">
        <f>IFERROR(_xlfn.XLOOKUP($G313,通讯通路门店!$S$4:$S$993933,通讯通路门店!$A$4:$A$993933,0,0),"")</f>
        <v/>
      </c>
      <c r="B313" s="99" t="str">
        <f>IFERROR(_xlfn.XLOOKUP($G313,通讯通路门店!$S$4:$S$993933,通讯通路门店!$B$4:$B$993933,0,0),"")</f>
        <v/>
      </c>
      <c r="C313" s="99" t="str">
        <f>IFERROR(_xlfn.XLOOKUP($G313,通讯通路门店!$S$4:$S$993933,通讯通路门店!$C$4:$C$993933,0,0),"")</f>
        <v/>
      </c>
      <c r="D313" s="99" t="str">
        <f>IFERROR(_xlfn.XLOOKUP($G313,通讯通路门店!$S$4:$S$993933,通讯通路门店!$D$4:$D$993933,0,0),"")</f>
        <v/>
      </c>
      <c r="E313" s="83"/>
      <c r="F313" s="83"/>
      <c r="G313" s="101" t="e">
        <v>#N/A</v>
      </c>
      <c r="H313" s="102" t="str">
        <f>IFERROR(_xlfn.XLOOKUP($G313,通讯通路门店!$S$4:$S$993933,通讯通路门店!$R$4:$R$993933,0,0),"")</f>
        <v/>
      </c>
      <c r="I313" s="83"/>
      <c r="J313" s="83"/>
      <c r="K313" s="83"/>
      <c r="L313" s="83"/>
      <c r="M313" s="83"/>
      <c r="N313" s="83"/>
      <c r="O313" s="83"/>
      <c r="P313" s="83"/>
      <c r="Q313" s="83"/>
      <c r="R313" s="83"/>
      <c r="S313" s="83"/>
      <c r="T313" s="83"/>
      <c r="U313" s="99">
        <f>COUNTIF(通讯通路门店!$S:$S,$G313)</f>
        <v>0</v>
      </c>
      <c r="V313" s="99">
        <f>COUNTIFS(通讯通路门店!$S:$S,$G313,通讯通路门店!$J:$J,"综合卖场")</f>
        <v>0</v>
      </c>
      <c r="W313" s="99">
        <f>SUMIFS(通讯通路门店!$AJ:$AJ,通讯通路门店!$S:$S,通讯客户沙盘!$G313)</f>
        <v>0</v>
      </c>
      <c r="X313" s="99">
        <f t="shared" si="20"/>
        <v>0</v>
      </c>
      <c r="Y313" s="99">
        <f>COUNTIFS(通讯通路门店!$S:$S,$G313,通讯通路门店!$J:$J,"荣耀体验店")+COUNTIFS(通讯通路门店!$S:$S,$G313,通讯通路门店!$J:$J,"荣耀授权专卖店")</f>
        <v>0</v>
      </c>
      <c r="Z313" s="99">
        <f>COUNTIFS(通讯通路门店!$S:$S,$G313,通讯通路门店!$J:$J,"VIVO体验店")</f>
        <v>0</v>
      </c>
      <c r="AA313" s="99">
        <f>COUNTIFS(通讯通路门店!$S:$S,$G313,通讯通路门店!$J:$J,"OPPO体验店")</f>
        <v>0</v>
      </c>
      <c r="AB313" s="99">
        <f>COUNTIFS(通讯通路门店!$S:$S,$G313,通讯通路门店!$J:$J,"华为授权体验店")+COUNTIFS(通讯通路门店!$S:$S,$G313,通讯通路门店!$J:$J,"华为堡垒店")</f>
        <v>0</v>
      </c>
      <c r="AC313" s="99">
        <f>COUNTIFS(通讯通路门店!$S:$S,$G313,通讯通路门店!$J:$J,"小米体验店")</f>
        <v>0</v>
      </c>
      <c r="AD313" s="99">
        <f>COUNTIFS(通讯通路门店!$S:$S,$G313,通讯通路门店!$J:$J,"苹果体验店")</f>
        <v>0</v>
      </c>
      <c r="AE313" s="99">
        <f>COUNTIFS(通讯通路门店!$S:$S,$G313,通讯通路门店!$J:$J,"其他品牌专卖店")</f>
        <v>0</v>
      </c>
      <c r="AF313" s="99">
        <f>SUMIFS(通讯通路门店!$BI:$BI,通讯通路门店!$S:$S,$G313)</f>
        <v>0</v>
      </c>
      <c r="AG313" s="99">
        <f>SUMIFS(通讯通路门店!$BH:$BH,通讯通路门店!$S:$S,$G313)</f>
        <v>0</v>
      </c>
      <c r="AH313" s="99">
        <f t="shared" si="21"/>
        <v>0</v>
      </c>
      <c r="AI313" s="99">
        <f>SUMIFS(通讯通路门店!$BB:$BB,通讯通路门店!$S:$S,$G313)</f>
        <v>0</v>
      </c>
      <c r="AJ313" s="99">
        <f>SUMIFS(通讯通路门店!$BE:$BE,通讯通路门店!$S:$S,$G313)</f>
        <v>0</v>
      </c>
      <c r="AK313" s="99">
        <f>SUMIFS(通讯通路门店!$BG:$BG,通讯通路门店!$S:$S,$G313)</f>
        <v>0</v>
      </c>
      <c r="AL313" s="99">
        <f>SUMIFS(通讯通路门店!$BC:$BC,通讯通路门店!$S:$S,$G313)</f>
        <v>0</v>
      </c>
      <c r="AM313" s="99">
        <f>SUMIFS(通讯通路门店!$BD:$BD,通讯通路门店!$S:$S,$G313)</f>
        <v>0</v>
      </c>
      <c r="AN313" s="99">
        <f>SUMIFS(通讯通路门店!$BF:$BF,通讯通路门店!$S:$S,$G313)</f>
        <v>0</v>
      </c>
      <c r="AO313" s="99">
        <f t="shared" si="22"/>
        <v>0</v>
      </c>
      <c r="AP313" s="99">
        <f>SUMIFS(通讯通路门店!$K:$K,通讯通路门店!$S:$S,$G313)</f>
        <v>0</v>
      </c>
      <c r="AQ313" s="83"/>
      <c r="AR313" s="99">
        <f>SUMIFS(通讯通路门店!$T:$T,通讯通路门店!$S:$S,$G313)</f>
        <v>0</v>
      </c>
      <c r="AS313" s="99">
        <f>SUMIFS(通讯通路门店!$U:$U,通讯通路门店!$S:$S,$G313)</f>
        <v>0</v>
      </c>
      <c r="AT313" s="99">
        <f>SUMIFS(通讯通路门店!$V:$V,通讯通路门店!$S:$S,$G313)</f>
        <v>0</v>
      </c>
      <c r="AU313" s="99">
        <f>SUMIFS(通讯通路门店!$W:$W,通讯通路门店!$S:$S,$G313)</f>
        <v>0</v>
      </c>
      <c r="AV313" s="99">
        <f>SUMIFS(通讯通路门店!$Z:$Z,通讯通路门店!$S:$S,$G313)</f>
        <v>0</v>
      </c>
      <c r="AW313" s="99">
        <f>SUMIFS(通讯通路门店!$AB:$AB,通讯通路门店!$S:$S,$G313)</f>
        <v>0</v>
      </c>
      <c r="AX313" s="99">
        <f>SUMIFS(通讯通路门店!$X:$X,通讯通路门店!$S:$S,$G313)</f>
        <v>0</v>
      </c>
      <c r="AY313" s="99">
        <f>SUMIFS(通讯通路门店!$Y:$Y,通讯通路门店!$S:$S,$G313)</f>
        <v>0</v>
      </c>
      <c r="AZ313" s="99">
        <f>SUMIFS(通讯通路门店!$AA:$AA,通讯通路门店!$S:$S,$G313)</f>
        <v>0</v>
      </c>
      <c r="BA313" s="99">
        <f t="shared" si="23"/>
        <v>0</v>
      </c>
      <c r="BB313" s="99">
        <f t="shared" si="24"/>
        <v>0</v>
      </c>
      <c r="BC313" s="99">
        <f>SUMIFS(通讯通路门店!$W:$W,通讯通路门店!$S:$S,$G313,通讯通路门店!$J:$J,"荣耀体验店")+SUMIFS(通讯通路门店!$W:$W,通讯通路门店!$S:$S,$G313,通讯通路门店!$J:$J,"荣耀授权专卖店")</f>
        <v>0</v>
      </c>
      <c r="BD313" s="99">
        <f>SUMIFS(通讯通路门店!$Z:$Z,通讯通路门店!$S:$S,$G313,通讯通路门店!$J:$J,"VIVO体验店")</f>
        <v>0</v>
      </c>
      <c r="BE313" s="99">
        <f>SUMIFS(通讯通路门店!$AB:$AB,通讯通路门店!$S:$S,$G313,通讯通路门店!$J:$J,"OPPO体验店")</f>
        <v>0</v>
      </c>
      <c r="BF313" s="99">
        <f>SUMIFS(通讯通路门店!$X:$X,通讯通路门店!$S:$S,$G313,通讯通路门店!$J:$J,"华为授权体验店")+SUMIFS(通讯通路门店!$AA:$AA,通讯通路门店!$S:$S,$G313,通讯通路门店!$J:$J,"华为堡垒店")</f>
        <v>0</v>
      </c>
      <c r="BG313" s="99">
        <f>SUMIFS(通讯通路门店!$Y:$Y,通讯通路门店!$S:$S,$G313,通讯通路门店!$J:$J,"小米体验店")</f>
        <v>0</v>
      </c>
      <c r="BH313" s="99">
        <f>SUMIFS(通讯通路门店!$AA:$AA,通讯通路门店!$S:$S,$G313,通讯通路门店!$J:$J,"苹果体验店")</f>
        <v>0</v>
      </c>
      <c r="BI313" s="99">
        <f>SUMIFS(通讯通路门店!$K:$K,通讯通路门店!$S:$S,$G313,通讯通路门店!$J:$J,"其他品牌专卖店")</f>
        <v>0</v>
      </c>
      <c r="BJ313" s="99">
        <f>SUMIFS(通讯通路门店!$AC:$AC,通讯通路门店!$S:$S,$G313)</f>
        <v>0</v>
      </c>
      <c r="BK313" s="99">
        <f>SUMIFS(通讯通路门店!$AD:$AD,通讯通路门店!$S:$S,$G313)</f>
        <v>0</v>
      </c>
      <c r="BL313" s="99">
        <f>SUMIFS(通讯通路门店!$AE:$AE,通讯通路门店!$S:$S,$G313)</f>
        <v>0</v>
      </c>
      <c r="BM313" s="99">
        <f>SUMIFS(通讯通路门店!$AF:$AF,通讯通路门店!$S:$S,$G313)</f>
        <v>0</v>
      </c>
      <c r="BN313" s="99">
        <f>SUMIFS(通讯通路门店!$AG:$AG,通讯通路门店!$S:$S,$G313)</f>
        <v>0</v>
      </c>
      <c r="BO313" s="99">
        <f>SUMIFS(通讯通路门店!$AH:$AH,通讯通路门店!$S:$S,$G313)</f>
        <v>0</v>
      </c>
      <c r="BP313" s="99">
        <f>SUMIFS(通讯通路门店!$AI:$AI,通讯通路门店!$S:$S,$G313)</f>
        <v>0</v>
      </c>
      <c r="BQ313" s="83"/>
    </row>
    <row r="314" spans="1:69">
      <c r="A314" s="99" t="str">
        <f>IFERROR(_xlfn.XLOOKUP($G314,通讯通路门店!$S$4:$S$993933,通讯通路门店!$A$4:$A$993933,0,0),"")</f>
        <v/>
      </c>
      <c r="B314" s="99" t="str">
        <f>IFERROR(_xlfn.XLOOKUP($G314,通讯通路门店!$S$4:$S$993933,通讯通路门店!$B$4:$B$993933,0,0),"")</f>
        <v/>
      </c>
      <c r="C314" s="99" t="str">
        <f>IFERROR(_xlfn.XLOOKUP($G314,通讯通路门店!$S$4:$S$993933,通讯通路门店!$C$4:$C$993933,0,0),"")</f>
        <v/>
      </c>
      <c r="D314" s="99" t="str">
        <f>IFERROR(_xlfn.XLOOKUP($G314,通讯通路门店!$S$4:$S$993933,通讯通路门店!$D$4:$D$993933,0,0),"")</f>
        <v/>
      </c>
      <c r="E314" s="83"/>
      <c r="F314" s="83"/>
      <c r="G314" s="101" t="e">
        <v>#N/A</v>
      </c>
      <c r="H314" s="102" t="str">
        <f>IFERROR(_xlfn.XLOOKUP($G314,通讯通路门店!$S$4:$S$993933,通讯通路门店!$R$4:$R$993933,0,0),"")</f>
        <v/>
      </c>
      <c r="I314" s="83"/>
      <c r="J314" s="83"/>
      <c r="K314" s="83"/>
      <c r="L314" s="83"/>
      <c r="M314" s="83"/>
      <c r="N314" s="83"/>
      <c r="O314" s="83"/>
      <c r="P314" s="83"/>
      <c r="Q314" s="83"/>
      <c r="R314" s="83"/>
      <c r="S314" s="83"/>
      <c r="T314" s="83"/>
      <c r="U314" s="99">
        <f>COUNTIF(通讯通路门店!$S:$S,$G314)</f>
        <v>0</v>
      </c>
      <c r="V314" s="99">
        <f>COUNTIFS(通讯通路门店!$S:$S,$G314,通讯通路门店!$J:$J,"综合卖场")</f>
        <v>0</v>
      </c>
      <c r="W314" s="99">
        <f>SUMIFS(通讯通路门店!$AJ:$AJ,通讯通路门店!$S:$S,通讯客户沙盘!$G314)</f>
        <v>0</v>
      </c>
      <c r="X314" s="99">
        <f t="shared" si="20"/>
        <v>0</v>
      </c>
      <c r="Y314" s="99">
        <f>COUNTIFS(通讯通路门店!$S:$S,$G314,通讯通路门店!$J:$J,"荣耀体验店")+COUNTIFS(通讯通路门店!$S:$S,$G314,通讯通路门店!$J:$J,"荣耀授权专卖店")</f>
        <v>0</v>
      </c>
      <c r="Z314" s="99">
        <f>COUNTIFS(通讯通路门店!$S:$S,$G314,通讯通路门店!$J:$J,"VIVO体验店")</f>
        <v>0</v>
      </c>
      <c r="AA314" s="99">
        <f>COUNTIFS(通讯通路门店!$S:$S,$G314,通讯通路门店!$J:$J,"OPPO体验店")</f>
        <v>0</v>
      </c>
      <c r="AB314" s="99">
        <f>COUNTIFS(通讯通路门店!$S:$S,$G314,通讯通路门店!$J:$J,"华为授权体验店")+COUNTIFS(通讯通路门店!$S:$S,$G314,通讯通路门店!$J:$J,"华为堡垒店")</f>
        <v>0</v>
      </c>
      <c r="AC314" s="99">
        <f>COUNTIFS(通讯通路门店!$S:$S,$G314,通讯通路门店!$J:$J,"小米体验店")</f>
        <v>0</v>
      </c>
      <c r="AD314" s="99">
        <f>COUNTIFS(通讯通路门店!$S:$S,$G314,通讯通路门店!$J:$J,"苹果体验店")</f>
        <v>0</v>
      </c>
      <c r="AE314" s="99">
        <f>COUNTIFS(通讯通路门店!$S:$S,$G314,通讯通路门店!$J:$J,"其他品牌专卖店")</f>
        <v>0</v>
      </c>
      <c r="AF314" s="99">
        <f>SUMIFS(通讯通路门店!$BI:$BI,通讯通路门店!$S:$S,$G314)</f>
        <v>0</v>
      </c>
      <c r="AG314" s="99">
        <f>SUMIFS(通讯通路门店!$BH:$BH,通讯通路门店!$S:$S,$G314)</f>
        <v>0</v>
      </c>
      <c r="AH314" s="99">
        <f t="shared" si="21"/>
        <v>0</v>
      </c>
      <c r="AI314" s="99">
        <f>SUMIFS(通讯通路门店!$BB:$BB,通讯通路门店!$S:$S,$G314)</f>
        <v>0</v>
      </c>
      <c r="AJ314" s="99">
        <f>SUMIFS(通讯通路门店!$BE:$BE,通讯通路门店!$S:$S,$G314)</f>
        <v>0</v>
      </c>
      <c r="AK314" s="99">
        <f>SUMIFS(通讯通路门店!$BG:$BG,通讯通路门店!$S:$S,$G314)</f>
        <v>0</v>
      </c>
      <c r="AL314" s="99">
        <f>SUMIFS(通讯通路门店!$BC:$BC,通讯通路门店!$S:$S,$G314)</f>
        <v>0</v>
      </c>
      <c r="AM314" s="99">
        <f>SUMIFS(通讯通路门店!$BD:$BD,通讯通路门店!$S:$S,$G314)</f>
        <v>0</v>
      </c>
      <c r="AN314" s="99">
        <f>SUMIFS(通讯通路门店!$BF:$BF,通讯通路门店!$S:$S,$G314)</f>
        <v>0</v>
      </c>
      <c r="AO314" s="99">
        <f t="shared" si="22"/>
        <v>0</v>
      </c>
      <c r="AP314" s="99">
        <f>SUMIFS(通讯通路门店!$K:$K,通讯通路门店!$S:$S,$G314)</f>
        <v>0</v>
      </c>
      <c r="AQ314" s="83"/>
      <c r="AR314" s="99">
        <f>SUMIFS(通讯通路门店!$T:$T,通讯通路门店!$S:$S,$G314)</f>
        <v>0</v>
      </c>
      <c r="AS314" s="99">
        <f>SUMIFS(通讯通路门店!$U:$U,通讯通路门店!$S:$S,$G314)</f>
        <v>0</v>
      </c>
      <c r="AT314" s="99">
        <f>SUMIFS(通讯通路门店!$V:$V,通讯通路门店!$S:$S,$G314)</f>
        <v>0</v>
      </c>
      <c r="AU314" s="99">
        <f>SUMIFS(通讯通路门店!$W:$W,通讯通路门店!$S:$S,$G314)</f>
        <v>0</v>
      </c>
      <c r="AV314" s="99">
        <f>SUMIFS(通讯通路门店!$Z:$Z,通讯通路门店!$S:$S,$G314)</f>
        <v>0</v>
      </c>
      <c r="AW314" s="99">
        <f>SUMIFS(通讯通路门店!$AB:$AB,通讯通路门店!$S:$S,$G314)</f>
        <v>0</v>
      </c>
      <c r="AX314" s="99">
        <f>SUMIFS(通讯通路门店!$X:$X,通讯通路门店!$S:$S,$G314)</f>
        <v>0</v>
      </c>
      <c r="AY314" s="99">
        <f>SUMIFS(通讯通路门店!$Y:$Y,通讯通路门店!$S:$S,$G314)</f>
        <v>0</v>
      </c>
      <c r="AZ314" s="99">
        <f>SUMIFS(通讯通路门店!$AA:$AA,通讯通路门店!$S:$S,$G314)</f>
        <v>0</v>
      </c>
      <c r="BA314" s="99">
        <f t="shared" si="23"/>
        <v>0</v>
      </c>
      <c r="BB314" s="99">
        <f t="shared" si="24"/>
        <v>0</v>
      </c>
      <c r="BC314" s="99">
        <f>SUMIFS(通讯通路门店!$W:$W,通讯通路门店!$S:$S,$G314,通讯通路门店!$J:$J,"荣耀体验店")+SUMIFS(通讯通路门店!$W:$W,通讯通路门店!$S:$S,$G314,通讯通路门店!$J:$J,"荣耀授权专卖店")</f>
        <v>0</v>
      </c>
      <c r="BD314" s="99">
        <f>SUMIFS(通讯通路门店!$Z:$Z,通讯通路门店!$S:$S,$G314,通讯通路门店!$J:$J,"VIVO体验店")</f>
        <v>0</v>
      </c>
      <c r="BE314" s="99">
        <f>SUMIFS(通讯通路门店!$AB:$AB,通讯通路门店!$S:$S,$G314,通讯通路门店!$J:$J,"OPPO体验店")</f>
        <v>0</v>
      </c>
      <c r="BF314" s="99">
        <f>SUMIFS(通讯通路门店!$X:$X,通讯通路门店!$S:$S,$G314,通讯通路门店!$J:$J,"华为授权体验店")+SUMIFS(通讯通路门店!$AA:$AA,通讯通路门店!$S:$S,$G314,通讯通路门店!$J:$J,"华为堡垒店")</f>
        <v>0</v>
      </c>
      <c r="BG314" s="99">
        <f>SUMIFS(通讯通路门店!$Y:$Y,通讯通路门店!$S:$S,$G314,通讯通路门店!$J:$J,"小米体验店")</f>
        <v>0</v>
      </c>
      <c r="BH314" s="99">
        <f>SUMIFS(通讯通路门店!$AA:$AA,通讯通路门店!$S:$S,$G314,通讯通路门店!$J:$J,"苹果体验店")</f>
        <v>0</v>
      </c>
      <c r="BI314" s="99">
        <f>SUMIFS(通讯通路门店!$K:$K,通讯通路门店!$S:$S,$G314,通讯通路门店!$J:$J,"其他品牌专卖店")</f>
        <v>0</v>
      </c>
      <c r="BJ314" s="99">
        <f>SUMIFS(通讯通路门店!$AC:$AC,通讯通路门店!$S:$S,$G314)</f>
        <v>0</v>
      </c>
      <c r="BK314" s="99">
        <f>SUMIFS(通讯通路门店!$AD:$AD,通讯通路门店!$S:$S,$G314)</f>
        <v>0</v>
      </c>
      <c r="BL314" s="99">
        <f>SUMIFS(通讯通路门店!$AE:$AE,通讯通路门店!$S:$S,$G314)</f>
        <v>0</v>
      </c>
      <c r="BM314" s="99">
        <f>SUMIFS(通讯通路门店!$AF:$AF,通讯通路门店!$S:$S,$G314)</f>
        <v>0</v>
      </c>
      <c r="BN314" s="99">
        <f>SUMIFS(通讯通路门店!$AG:$AG,通讯通路门店!$S:$S,$G314)</f>
        <v>0</v>
      </c>
      <c r="BO314" s="99">
        <f>SUMIFS(通讯通路门店!$AH:$AH,通讯通路门店!$S:$S,$G314)</f>
        <v>0</v>
      </c>
      <c r="BP314" s="99">
        <f>SUMIFS(通讯通路门店!$AI:$AI,通讯通路门店!$S:$S,$G314)</f>
        <v>0</v>
      </c>
      <c r="BQ314" s="83"/>
    </row>
    <row r="315" spans="1:69">
      <c r="A315" s="99" t="str">
        <f>IFERROR(_xlfn.XLOOKUP($G315,通讯通路门店!$S$4:$S$993933,通讯通路门店!$A$4:$A$993933,0,0),"")</f>
        <v/>
      </c>
      <c r="B315" s="99" t="str">
        <f>IFERROR(_xlfn.XLOOKUP($G315,通讯通路门店!$S$4:$S$993933,通讯通路门店!$B$4:$B$993933,0,0),"")</f>
        <v/>
      </c>
      <c r="C315" s="99" t="str">
        <f>IFERROR(_xlfn.XLOOKUP($G315,通讯通路门店!$S$4:$S$993933,通讯通路门店!$C$4:$C$993933,0,0),"")</f>
        <v/>
      </c>
      <c r="D315" s="99" t="str">
        <f>IFERROR(_xlfn.XLOOKUP($G315,通讯通路门店!$S$4:$S$993933,通讯通路门店!$D$4:$D$993933,0,0),"")</f>
        <v/>
      </c>
      <c r="E315" s="83"/>
      <c r="F315" s="83"/>
      <c r="G315" s="101" t="e">
        <v>#N/A</v>
      </c>
      <c r="H315" s="102" t="str">
        <f>IFERROR(_xlfn.XLOOKUP($G315,通讯通路门店!$S$4:$S$993933,通讯通路门店!$R$4:$R$993933,0,0),"")</f>
        <v/>
      </c>
      <c r="I315" s="83"/>
      <c r="J315" s="83"/>
      <c r="K315" s="83"/>
      <c r="L315" s="83"/>
      <c r="M315" s="83"/>
      <c r="N315" s="83"/>
      <c r="O315" s="83"/>
      <c r="P315" s="83"/>
      <c r="Q315" s="83"/>
      <c r="R315" s="83"/>
      <c r="S315" s="83"/>
      <c r="T315" s="83"/>
      <c r="U315" s="99">
        <f>COUNTIF(通讯通路门店!$S:$S,$G315)</f>
        <v>0</v>
      </c>
      <c r="V315" s="99">
        <f>COUNTIFS(通讯通路门店!$S:$S,$G315,通讯通路门店!$J:$J,"综合卖场")</f>
        <v>0</v>
      </c>
      <c r="W315" s="99">
        <f>SUMIFS(通讯通路门店!$AJ:$AJ,通讯通路门店!$S:$S,通讯客户沙盘!$G315)</f>
        <v>0</v>
      </c>
      <c r="X315" s="99">
        <f t="shared" si="20"/>
        <v>0</v>
      </c>
      <c r="Y315" s="99">
        <f>COUNTIFS(通讯通路门店!$S:$S,$G315,通讯通路门店!$J:$J,"荣耀体验店")+COUNTIFS(通讯通路门店!$S:$S,$G315,通讯通路门店!$J:$J,"荣耀授权专卖店")</f>
        <v>0</v>
      </c>
      <c r="Z315" s="99">
        <f>COUNTIFS(通讯通路门店!$S:$S,$G315,通讯通路门店!$J:$J,"VIVO体验店")</f>
        <v>0</v>
      </c>
      <c r="AA315" s="99">
        <f>COUNTIFS(通讯通路门店!$S:$S,$G315,通讯通路门店!$J:$J,"OPPO体验店")</f>
        <v>0</v>
      </c>
      <c r="AB315" s="99">
        <f>COUNTIFS(通讯通路门店!$S:$S,$G315,通讯通路门店!$J:$J,"华为授权体验店")+COUNTIFS(通讯通路门店!$S:$S,$G315,通讯通路门店!$J:$J,"华为堡垒店")</f>
        <v>0</v>
      </c>
      <c r="AC315" s="99">
        <f>COUNTIFS(通讯通路门店!$S:$S,$G315,通讯通路门店!$J:$J,"小米体验店")</f>
        <v>0</v>
      </c>
      <c r="AD315" s="99">
        <f>COUNTIFS(通讯通路门店!$S:$S,$G315,通讯通路门店!$J:$J,"苹果体验店")</f>
        <v>0</v>
      </c>
      <c r="AE315" s="99">
        <f>COUNTIFS(通讯通路门店!$S:$S,$G315,通讯通路门店!$J:$J,"其他品牌专卖店")</f>
        <v>0</v>
      </c>
      <c r="AF315" s="99">
        <f>SUMIFS(通讯通路门店!$BI:$BI,通讯通路门店!$S:$S,$G315)</f>
        <v>0</v>
      </c>
      <c r="AG315" s="99">
        <f>SUMIFS(通讯通路门店!$BH:$BH,通讯通路门店!$S:$S,$G315)</f>
        <v>0</v>
      </c>
      <c r="AH315" s="99">
        <f t="shared" si="21"/>
        <v>0</v>
      </c>
      <c r="AI315" s="99">
        <f>SUMIFS(通讯通路门店!$BB:$BB,通讯通路门店!$S:$S,$G315)</f>
        <v>0</v>
      </c>
      <c r="AJ315" s="99">
        <f>SUMIFS(通讯通路门店!$BE:$BE,通讯通路门店!$S:$S,$G315)</f>
        <v>0</v>
      </c>
      <c r="AK315" s="99">
        <f>SUMIFS(通讯通路门店!$BG:$BG,通讯通路门店!$S:$S,$G315)</f>
        <v>0</v>
      </c>
      <c r="AL315" s="99">
        <f>SUMIFS(通讯通路门店!$BC:$BC,通讯通路门店!$S:$S,$G315)</f>
        <v>0</v>
      </c>
      <c r="AM315" s="99">
        <f>SUMIFS(通讯通路门店!$BD:$BD,通讯通路门店!$S:$S,$G315)</f>
        <v>0</v>
      </c>
      <c r="AN315" s="99">
        <f>SUMIFS(通讯通路门店!$BF:$BF,通讯通路门店!$S:$S,$G315)</f>
        <v>0</v>
      </c>
      <c r="AO315" s="99">
        <f t="shared" si="22"/>
        <v>0</v>
      </c>
      <c r="AP315" s="99">
        <f>SUMIFS(通讯通路门店!$K:$K,通讯通路门店!$S:$S,$G315)</f>
        <v>0</v>
      </c>
      <c r="AQ315" s="83"/>
      <c r="AR315" s="99">
        <f>SUMIFS(通讯通路门店!$T:$T,通讯通路门店!$S:$S,$G315)</f>
        <v>0</v>
      </c>
      <c r="AS315" s="99">
        <f>SUMIFS(通讯通路门店!$U:$U,通讯通路门店!$S:$S,$G315)</f>
        <v>0</v>
      </c>
      <c r="AT315" s="99">
        <f>SUMIFS(通讯通路门店!$V:$V,通讯通路门店!$S:$S,$G315)</f>
        <v>0</v>
      </c>
      <c r="AU315" s="99">
        <f>SUMIFS(通讯通路门店!$W:$W,通讯通路门店!$S:$S,$G315)</f>
        <v>0</v>
      </c>
      <c r="AV315" s="99">
        <f>SUMIFS(通讯通路门店!$Z:$Z,通讯通路门店!$S:$S,$G315)</f>
        <v>0</v>
      </c>
      <c r="AW315" s="99">
        <f>SUMIFS(通讯通路门店!$AB:$AB,通讯通路门店!$S:$S,$G315)</f>
        <v>0</v>
      </c>
      <c r="AX315" s="99">
        <f>SUMIFS(通讯通路门店!$X:$X,通讯通路门店!$S:$S,$G315)</f>
        <v>0</v>
      </c>
      <c r="AY315" s="99">
        <f>SUMIFS(通讯通路门店!$Y:$Y,通讯通路门店!$S:$S,$G315)</f>
        <v>0</v>
      </c>
      <c r="AZ315" s="99">
        <f>SUMIFS(通讯通路门店!$AA:$AA,通讯通路门店!$S:$S,$G315)</f>
        <v>0</v>
      </c>
      <c r="BA315" s="99">
        <f t="shared" si="23"/>
        <v>0</v>
      </c>
      <c r="BB315" s="99">
        <f t="shared" si="24"/>
        <v>0</v>
      </c>
      <c r="BC315" s="99">
        <f>SUMIFS(通讯通路门店!$W:$W,通讯通路门店!$S:$S,$G315,通讯通路门店!$J:$J,"荣耀体验店")+SUMIFS(通讯通路门店!$W:$W,通讯通路门店!$S:$S,$G315,通讯通路门店!$J:$J,"荣耀授权专卖店")</f>
        <v>0</v>
      </c>
      <c r="BD315" s="99">
        <f>SUMIFS(通讯通路门店!$Z:$Z,通讯通路门店!$S:$S,$G315,通讯通路门店!$J:$J,"VIVO体验店")</f>
        <v>0</v>
      </c>
      <c r="BE315" s="99">
        <f>SUMIFS(通讯通路门店!$AB:$AB,通讯通路门店!$S:$S,$G315,通讯通路门店!$J:$J,"OPPO体验店")</f>
        <v>0</v>
      </c>
      <c r="BF315" s="99">
        <f>SUMIFS(通讯通路门店!$X:$X,通讯通路门店!$S:$S,$G315,通讯通路门店!$J:$J,"华为授权体验店")+SUMIFS(通讯通路门店!$AA:$AA,通讯通路门店!$S:$S,$G315,通讯通路门店!$J:$J,"华为堡垒店")</f>
        <v>0</v>
      </c>
      <c r="BG315" s="99">
        <f>SUMIFS(通讯通路门店!$Y:$Y,通讯通路门店!$S:$S,$G315,通讯通路门店!$J:$J,"小米体验店")</f>
        <v>0</v>
      </c>
      <c r="BH315" s="99">
        <f>SUMIFS(通讯通路门店!$AA:$AA,通讯通路门店!$S:$S,$G315,通讯通路门店!$J:$J,"苹果体验店")</f>
        <v>0</v>
      </c>
      <c r="BI315" s="99">
        <f>SUMIFS(通讯通路门店!$K:$K,通讯通路门店!$S:$S,$G315,通讯通路门店!$J:$J,"其他品牌专卖店")</f>
        <v>0</v>
      </c>
      <c r="BJ315" s="99">
        <f>SUMIFS(通讯通路门店!$AC:$AC,通讯通路门店!$S:$S,$G315)</f>
        <v>0</v>
      </c>
      <c r="BK315" s="99">
        <f>SUMIFS(通讯通路门店!$AD:$AD,通讯通路门店!$S:$S,$G315)</f>
        <v>0</v>
      </c>
      <c r="BL315" s="99">
        <f>SUMIFS(通讯通路门店!$AE:$AE,通讯通路门店!$S:$S,$G315)</f>
        <v>0</v>
      </c>
      <c r="BM315" s="99">
        <f>SUMIFS(通讯通路门店!$AF:$AF,通讯通路门店!$S:$S,$G315)</f>
        <v>0</v>
      </c>
      <c r="BN315" s="99">
        <f>SUMIFS(通讯通路门店!$AG:$AG,通讯通路门店!$S:$S,$G315)</f>
        <v>0</v>
      </c>
      <c r="BO315" s="99">
        <f>SUMIFS(通讯通路门店!$AH:$AH,通讯通路门店!$S:$S,$G315)</f>
        <v>0</v>
      </c>
      <c r="BP315" s="99">
        <f>SUMIFS(通讯通路门店!$AI:$AI,通讯通路门店!$S:$S,$G315)</f>
        <v>0</v>
      </c>
      <c r="BQ315" s="83"/>
    </row>
    <row r="316" spans="1:69">
      <c r="A316" s="99" t="str">
        <f>IFERROR(_xlfn.XLOOKUP($G316,通讯通路门店!$S$4:$S$993933,通讯通路门店!$A$4:$A$993933,0,0),"")</f>
        <v/>
      </c>
      <c r="B316" s="99" t="str">
        <f>IFERROR(_xlfn.XLOOKUP($G316,通讯通路门店!$S$4:$S$993933,通讯通路门店!$B$4:$B$993933,0,0),"")</f>
        <v/>
      </c>
      <c r="C316" s="99" t="str">
        <f>IFERROR(_xlfn.XLOOKUP($G316,通讯通路门店!$S$4:$S$993933,通讯通路门店!$C$4:$C$993933,0,0),"")</f>
        <v/>
      </c>
      <c r="D316" s="99" t="str">
        <f>IFERROR(_xlfn.XLOOKUP($G316,通讯通路门店!$S$4:$S$993933,通讯通路门店!$D$4:$D$993933,0,0),"")</f>
        <v/>
      </c>
      <c r="E316" s="83"/>
      <c r="F316" s="83"/>
      <c r="G316" s="101" t="e">
        <v>#N/A</v>
      </c>
      <c r="H316" s="102" t="str">
        <f>IFERROR(_xlfn.XLOOKUP($G316,通讯通路门店!$S$4:$S$993933,通讯通路门店!$R$4:$R$993933,0,0),"")</f>
        <v/>
      </c>
      <c r="I316" s="83"/>
      <c r="J316" s="83"/>
      <c r="K316" s="83"/>
      <c r="L316" s="83"/>
      <c r="M316" s="83"/>
      <c r="N316" s="83"/>
      <c r="O316" s="83"/>
      <c r="P316" s="83"/>
      <c r="Q316" s="83"/>
      <c r="R316" s="83"/>
      <c r="S316" s="83"/>
      <c r="T316" s="83"/>
      <c r="U316" s="99">
        <f>COUNTIF(通讯通路门店!$S:$S,$G316)</f>
        <v>0</v>
      </c>
      <c r="V316" s="99">
        <f>COUNTIFS(通讯通路门店!$S:$S,$G316,通讯通路门店!$J:$J,"综合卖场")</f>
        <v>0</v>
      </c>
      <c r="W316" s="99">
        <f>SUMIFS(通讯通路门店!$AJ:$AJ,通讯通路门店!$S:$S,通讯客户沙盘!$G316)</f>
        <v>0</v>
      </c>
      <c r="X316" s="99">
        <f t="shared" si="20"/>
        <v>0</v>
      </c>
      <c r="Y316" s="99">
        <f>COUNTIFS(通讯通路门店!$S:$S,$G316,通讯通路门店!$J:$J,"荣耀体验店")+COUNTIFS(通讯通路门店!$S:$S,$G316,通讯通路门店!$J:$J,"荣耀授权专卖店")</f>
        <v>0</v>
      </c>
      <c r="Z316" s="99">
        <f>COUNTIFS(通讯通路门店!$S:$S,$G316,通讯通路门店!$J:$J,"VIVO体验店")</f>
        <v>0</v>
      </c>
      <c r="AA316" s="99">
        <f>COUNTIFS(通讯通路门店!$S:$S,$G316,通讯通路门店!$J:$J,"OPPO体验店")</f>
        <v>0</v>
      </c>
      <c r="AB316" s="99">
        <f>COUNTIFS(通讯通路门店!$S:$S,$G316,通讯通路门店!$J:$J,"华为授权体验店")+COUNTIFS(通讯通路门店!$S:$S,$G316,通讯通路门店!$J:$J,"华为堡垒店")</f>
        <v>0</v>
      </c>
      <c r="AC316" s="99">
        <f>COUNTIFS(通讯通路门店!$S:$S,$G316,通讯通路门店!$J:$J,"小米体验店")</f>
        <v>0</v>
      </c>
      <c r="AD316" s="99">
        <f>COUNTIFS(通讯通路门店!$S:$S,$G316,通讯通路门店!$J:$J,"苹果体验店")</f>
        <v>0</v>
      </c>
      <c r="AE316" s="99">
        <f>COUNTIFS(通讯通路门店!$S:$S,$G316,通讯通路门店!$J:$J,"其他品牌专卖店")</f>
        <v>0</v>
      </c>
      <c r="AF316" s="99">
        <f>SUMIFS(通讯通路门店!$BI:$BI,通讯通路门店!$S:$S,$G316)</f>
        <v>0</v>
      </c>
      <c r="AG316" s="99">
        <f>SUMIFS(通讯通路门店!$BH:$BH,通讯通路门店!$S:$S,$G316)</f>
        <v>0</v>
      </c>
      <c r="AH316" s="99">
        <f t="shared" si="21"/>
        <v>0</v>
      </c>
      <c r="AI316" s="99">
        <f>SUMIFS(通讯通路门店!$BB:$BB,通讯通路门店!$S:$S,$G316)</f>
        <v>0</v>
      </c>
      <c r="AJ316" s="99">
        <f>SUMIFS(通讯通路门店!$BE:$BE,通讯通路门店!$S:$S,$G316)</f>
        <v>0</v>
      </c>
      <c r="AK316" s="99">
        <f>SUMIFS(通讯通路门店!$BG:$BG,通讯通路门店!$S:$S,$G316)</f>
        <v>0</v>
      </c>
      <c r="AL316" s="99">
        <f>SUMIFS(通讯通路门店!$BC:$BC,通讯通路门店!$S:$S,$G316)</f>
        <v>0</v>
      </c>
      <c r="AM316" s="99">
        <f>SUMIFS(通讯通路门店!$BD:$BD,通讯通路门店!$S:$S,$G316)</f>
        <v>0</v>
      </c>
      <c r="AN316" s="99">
        <f>SUMIFS(通讯通路门店!$BF:$BF,通讯通路门店!$S:$S,$G316)</f>
        <v>0</v>
      </c>
      <c r="AO316" s="99">
        <f t="shared" si="22"/>
        <v>0</v>
      </c>
      <c r="AP316" s="99">
        <f>SUMIFS(通讯通路门店!$K:$K,通讯通路门店!$S:$S,$G316)</f>
        <v>0</v>
      </c>
      <c r="AQ316" s="83"/>
      <c r="AR316" s="99">
        <f>SUMIFS(通讯通路门店!$T:$T,通讯通路门店!$S:$S,$G316)</f>
        <v>0</v>
      </c>
      <c r="AS316" s="99">
        <f>SUMIFS(通讯通路门店!$U:$U,通讯通路门店!$S:$S,$G316)</f>
        <v>0</v>
      </c>
      <c r="AT316" s="99">
        <f>SUMIFS(通讯通路门店!$V:$V,通讯通路门店!$S:$S,$G316)</f>
        <v>0</v>
      </c>
      <c r="AU316" s="99">
        <f>SUMIFS(通讯通路门店!$W:$W,通讯通路门店!$S:$S,$G316)</f>
        <v>0</v>
      </c>
      <c r="AV316" s="99">
        <f>SUMIFS(通讯通路门店!$Z:$Z,通讯通路门店!$S:$S,$G316)</f>
        <v>0</v>
      </c>
      <c r="AW316" s="99">
        <f>SUMIFS(通讯通路门店!$AB:$AB,通讯通路门店!$S:$S,$G316)</f>
        <v>0</v>
      </c>
      <c r="AX316" s="99">
        <f>SUMIFS(通讯通路门店!$X:$X,通讯通路门店!$S:$S,$G316)</f>
        <v>0</v>
      </c>
      <c r="AY316" s="99">
        <f>SUMIFS(通讯通路门店!$Y:$Y,通讯通路门店!$S:$S,$G316)</f>
        <v>0</v>
      </c>
      <c r="AZ316" s="99">
        <f>SUMIFS(通讯通路门店!$AA:$AA,通讯通路门店!$S:$S,$G316)</f>
        <v>0</v>
      </c>
      <c r="BA316" s="99">
        <f t="shared" si="23"/>
        <v>0</v>
      </c>
      <c r="BB316" s="99">
        <f t="shared" si="24"/>
        <v>0</v>
      </c>
      <c r="BC316" s="99">
        <f>SUMIFS(通讯通路门店!$W:$W,通讯通路门店!$S:$S,$G316,通讯通路门店!$J:$J,"荣耀体验店")+SUMIFS(通讯通路门店!$W:$W,通讯通路门店!$S:$S,$G316,通讯通路门店!$J:$J,"荣耀授权专卖店")</f>
        <v>0</v>
      </c>
      <c r="BD316" s="99">
        <f>SUMIFS(通讯通路门店!$Z:$Z,通讯通路门店!$S:$S,$G316,通讯通路门店!$J:$J,"VIVO体验店")</f>
        <v>0</v>
      </c>
      <c r="BE316" s="99">
        <f>SUMIFS(通讯通路门店!$AB:$AB,通讯通路门店!$S:$S,$G316,通讯通路门店!$J:$J,"OPPO体验店")</f>
        <v>0</v>
      </c>
      <c r="BF316" s="99">
        <f>SUMIFS(通讯通路门店!$X:$X,通讯通路门店!$S:$S,$G316,通讯通路门店!$J:$J,"华为授权体验店")+SUMIFS(通讯通路门店!$AA:$AA,通讯通路门店!$S:$S,$G316,通讯通路门店!$J:$J,"华为堡垒店")</f>
        <v>0</v>
      </c>
      <c r="BG316" s="99">
        <f>SUMIFS(通讯通路门店!$Y:$Y,通讯通路门店!$S:$S,$G316,通讯通路门店!$J:$J,"小米体验店")</f>
        <v>0</v>
      </c>
      <c r="BH316" s="99">
        <f>SUMIFS(通讯通路门店!$AA:$AA,通讯通路门店!$S:$S,$G316,通讯通路门店!$J:$J,"苹果体验店")</f>
        <v>0</v>
      </c>
      <c r="BI316" s="99">
        <f>SUMIFS(通讯通路门店!$K:$K,通讯通路门店!$S:$S,$G316,通讯通路门店!$J:$J,"其他品牌专卖店")</f>
        <v>0</v>
      </c>
      <c r="BJ316" s="99">
        <f>SUMIFS(通讯通路门店!$AC:$AC,通讯通路门店!$S:$S,$G316)</f>
        <v>0</v>
      </c>
      <c r="BK316" s="99">
        <f>SUMIFS(通讯通路门店!$AD:$AD,通讯通路门店!$S:$S,$G316)</f>
        <v>0</v>
      </c>
      <c r="BL316" s="99">
        <f>SUMIFS(通讯通路门店!$AE:$AE,通讯通路门店!$S:$S,$G316)</f>
        <v>0</v>
      </c>
      <c r="BM316" s="99">
        <f>SUMIFS(通讯通路门店!$AF:$AF,通讯通路门店!$S:$S,$G316)</f>
        <v>0</v>
      </c>
      <c r="BN316" s="99">
        <f>SUMIFS(通讯通路门店!$AG:$AG,通讯通路门店!$S:$S,$G316)</f>
        <v>0</v>
      </c>
      <c r="BO316" s="99">
        <f>SUMIFS(通讯通路门店!$AH:$AH,通讯通路门店!$S:$S,$G316)</f>
        <v>0</v>
      </c>
      <c r="BP316" s="99">
        <f>SUMIFS(通讯通路门店!$AI:$AI,通讯通路门店!$S:$S,$G316)</f>
        <v>0</v>
      </c>
      <c r="BQ316" s="83"/>
    </row>
    <row r="317" spans="1:69">
      <c r="A317" s="99" t="str">
        <f>IFERROR(_xlfn.XLOOKUP($G317,通讯通路门店!$S$4:$S$993933,通讯通路门店!$A$4:$A$993933,0,0),"")</f>
        <v/>
      </c>
      <c r="B317" s="99" t="str">
        <f>IFERROR(_xlfn.XLOOKUP($G317,通讯通路门店!$S$4:$S$993933,通讯通路门店!$B$4:$B$993933,0,0),"")</f>
        <v/>
      </c>
      <c r="C317" s="99" t="str">
        <f>IFERROR(_xlfn.XLOOKUP($G317,通讯通路门店!$S$4:$S$993933,通讯通路门店!$C$4:$C$993933,0,0),"")</f>
        <v/>
      </c>
      <c r="D317" s="99" t="str">
        <f>IFERROR(_xlfn.XLOOKUP($G317,通讯通路门店!$S$4:$S$993933,通讯通路门店!$D$4:$D$993933,0,0),"")</f>
        <v/>
      </c>
      <c r="E317" s="83"/>
      <c r="F317" s="83"/>
      <c r="G317" s="101" t="e">
        <v>#N/A</v>
      </c>
      <c r="H317" s="102" t="str">
        <f>IFERROR(_xlfn.XLOOKUP($G317,通讯通路门店!$S$4:$S$993933,通讯通路门店!$R$4:$R$993933,0,0),"")</f>
        <v/>
      </c>
      <c r="I317" s="83"/>
      <c r="J317" s="83"/>
      <c r="K317" s="83"/>
      <c r="L317" s="83"/>
      <c r="M317" s="83"/>
      <c r="N317" s="83"/>
      <c r="O317" s="83"/>
      <c r="P317" s="83"/>
      <c r="Q317" s="83"/>
      <c r="R317" s="83"/>
      <c r="S317" s="83"/>
      <c r="T317" s="83"/>
      <c r="U317" s="99">
        <f>COUNTIF(通讯通路门店!$S:$S,$G317)</f>
        <v>0</v>
      </c>
      <c r="V317" s="99">
        <f>COUNTIFS(通讯通路门店!$S:$S,$G317,通讯通路门店!$J:$J,"综合卖场")</f>
        <v>0</v>
      </c>
      <c r="W317" s="99">
        <f>SUMIFS(通讯通路门店!$AJ:$AJ,通讯通路门店!$S:$S,通讯客户沙盘!$G317)</f>
        <v>0</v>
      </c>
      <c r="X317" s="99">
        <f t="shared" si="20"/>
        <v>0</v>
      </c>
      <c r="Y317" s="99">
        <f>COUNTIFS(通讯通路门店!$S:$S,$G317,通讯通路门店!$J:$J,"荣耀体验店")+COUNTIFS(通讯通路门店!$S:$S,$G317,通讯通路门店!$J:$J,"荣耀授权专卖店")</f>
        <v>0</v>
      </c>
      <c r="Z317" s="99">
        <f>COUNTIFS(通讯通路门店!$S:$S,$G317,通讯通路门店!$J:$J,"VIVO体验店")</f>
        <v>0</v>
      </c>
      <c r="AA317" s="99">
        <f>COUNTIFS(通讯通路门店!$S:$S,$G317,通讯通路门店!$J:$J,"OPPO体验店")</f>
        <v>0</v>
      </c>
      <c r="AB317" s="99">
        <f>COUNTIFS(通讯通路门店!$S:$S,$G317,通讯通路门店!$J:$J,"华为授权体验店")+COUNTIFS(通讯通路门店!$S:$S,$G317,通讯通路门店!$J:$J,"华为堡垒店")</f>
        <v>0</v>
      </c>
      <c r="AC317" s="99">
        <f>COUNTIFS(通讯通路门店!$S:$S,$G317,通讯通路门店!$J:$J,"小米体验店")</f>
        <v>0</v>
      </c>
      <c r="AD317" s="99">
        <f>COUNTIFS(通讯通路门店!$S:$S,$G317,通讯通路门店!$J:$J,"苹果体验店")</f>
        <v>0</v>
      </c>
      <c r="AE317" s="99">
        <f>COUNTIFS(通讯通路门店!$S:$S,$G317,通讯通路门店!$J:$J,"其他品牌专卖店")</f>
        <v>0</v>
      </c>
      <c r="AF317" s="99">
        <f>SUMIFS(通讯通路门店!$BI:$BI,通讯通路门店!$S:$S,$G317)</f>
        <v>0</v>
      </c>
      <c r="AG317" s="99">
        <f>SUMIFS(通讯通路门店!$BH:$BH,通讯通路门店!$S:$S,$G317)</f>
        <v>0</v>
      </c>
      <c r="AH317" s="99">
        <f t="shared" si="21"/>
        <v>0</v>
      </c>
      <c r="AI317" s="99">
        <f>SUMIFS(通讯通路门店!$BB:$BB,通讯通路门店!$S:$S,$G317)</f>
        <v>0</v>
      </c>
      <c r="AJ317" s="99">
        <f>SUMIFS(通讯通路门店!$BE:$BE,通讯通路门店!$S:$S,$G317)</f>
        <v>0</v>
      </c>
      <c r="AK317" s="99">
        <f>SUMIFS(通讯通路门店!$BG:$BG,通讯通路门店!$S:$S,$G317)</f>
        <v>0</v>
      </c>
      <c r="AL317" s="99">
        <f>SUMIFS(通讯通路门店!$BC:$BC,通讯通路门店!$S:$S,$G317)</f>
        <v>0</v>
      </c>
      <c r="AM317" s="99">
        <f>SUMIFS(通讯通路门店!$BD:$BD,通讯通路门店!$S:$S,$G317)</f>
        <v>0</v>
      </c>
      <c r="AN317" s="99">
        <f>SUMIFS(通讯通路门店!$BF:$BF,通讯通路门店!$S:$S,$G317)</f>
        <v>0</v>
      </c>
      <c r="AO317" s="99">
        <f t="shared" si="22"/>
        <v>0</v>
      </c>
      <c r="AP317" s="99">
        <f>SUMIFS(通讯通路门店!$K:$K,通讯通路门店!$S:$S,$G317)</f>
        <v>0</v>
      </c>
      <c r="AQ317" s="83"/>
      <c r="AR317" s="99">
        <f>SUMIFS(通讯通路门店!$T:$T,通讯通路门店!$S:$S,$G317)</f>
        <v>0</v>
      </c>
      <c r="AS317" s="99">
        <f>SUMIFS(通讯通路门店!$U:$U,通讯通路门店!$S:$S,$G317)</f>
        <v>0</v>
      </c>
      <c r="AT317" s="99">
        <f>SUMIFS(通讯通路门店!$V:$V,通讯通路门店!$S:$S,$G317)</f>
        <v>0</v>
      </c>
      <c r="AU317" s="99">
        <f>SUMIFS(通讯通路门店!$W:$W,通讯通路门店!$S:$S,$G317)</f>
        <v>0</v>
      </c>
      <c r="AV317" s="99">
        <f>SUMIFS(通讯通路门店!$Z:$Z,通讯通路门店!$S:$S,$G317)</f>
        <v>0</v>
      </c>
      <c r="AW317" s="99">
        <f>SUMIFS(通讯通路门店!$AB:$AB,通讯通路门店!$S:$S,$G317)</f>
        <v>0</v>
      </c>
      <c r="AX317" s="99">
        <f>SUMIFS(通讯通路门店!$X:$X,通讯通路门店!$S:$S,$G317)</f>
        <v>0</v>
      </c>
      <c r="AY317" s="99">
        <f>SUMIFS(通讯通路门店!$Y:$Y,通讯通路门店!$S:$S,$G317)</f>
        <v>0</v>
      </c>
      <c r="AZ317" s="99">
        <f>SUMIFS(通讯通路门店!$AA:$AA,通讯通路门店!$S:$S,$G317)</f>
        <v>0</v>
      </c>
      <c r="BA317" s="99">
        <f t="shared" si="23"/>
        <v>0</v>
      </c>
      <c r="BB317" s="99">
        <f t="shared" si="24"/>
        <v>0</v>
      </c>
      <c r="BC317" s="99">
        <f>SUMIFS(通讯通路门店!$W:$W,通讯通路门店!$S:$S,$G317,通讯通路门店!$J:$J,"荣耀体验店")+SUMIFS(通讯通路门店!$W:$W,通讯通路门店!$S:$S,$G317,通讯通路门店!$J:$J,"荣耀授权专卖店")</f>
        <v>0</v>
      </c>
      <c r="BD317" s="99">
        <f>SUMIFS(通讯通路门店!$Z:$Z,通讯通路门店!$S:$S,$G317,通讯通路门店!$J:$J,"VIVO体验店")</f>
        <v>0</v>
      </c>
      <c r="BE317" s="99">
        <f>SUMIFS(通讯通路门店!$AB:$AB,通讯通路门店!$S:$S,$G317,通讯通路门店!$J:$J,"OPPO体验店")</f>
        <v>0</v>
      </c>
      <c r="BF317" s="99">
        <f>SUMIFS(通讯通路门店!$X:$X,通讯通路门店!$S:$S,$G317,通讯通路门店!$J:$J,"华为授权体验店")+SUMIFS(通讯通路门店!$AA:$AA,通讯通路门店!$S:$S,$G317,通讯通路门店!$J:$J,"华为堡垒店")</f>
        <v>0</v>
      </c>
      <c r="BG317" s="99">
        <f>SUMIFS(通讯通路门店!$Y:$Y,通讯通路门店!$S:$S,$G317,通讯通路门店!$J:$J,"小米体验店")</f>
        <v>0</v>
      </c>
      <c r="BH317" s="99">
        <f>SUMIFS(通讯通路门店!$AA:$AA,通讯通路门店!$S:$S,$G317,通讯通路门店!$J:$J,"苹果体验店")</f>
        <v>0</v>
      </c>
      <c r="BI317" s="99">
        <f>SUMIFS(通讯通路门店!$K:$K,通讯通路门店!$S:$S,$G317,通讯通路门店!$J:$J,"其他品牌专卖店")</f>
        <v>0</v>
      </c>
      <c r="BJ317" s="99">
        <f>SUMIFS(通讯通路门店!$AC:$AC,通讯通路门店!$S:$S,$G317)</f>
        <v>0</v>
      </c>
      <c r="BK317" s="99">
        <f>SUMIFS(通讯通路门店!$AD:$AD,通讯通路门店!$S:$S,$G317)</f>
        <v>0</v>
      </c>
      <c r="BL317" s="99">
        <f>SUMIFS(通讯通路门店!$AE:$AE,通讯通路门店!$S:$S,$G317)</f>
        <v>0</v>
      </c>
      <c r="BM317" s="99">
        <f>SUMIFS(通讯通路门店!$AF:$AF,通讯通路门店!$S:$S,$G317)</f>
        <v>0</v>
      </c>
      <c r="BN317" s="99">
        <f>SUMIFS(通讯通路门店!$AG:$AG,通讯通路门店!$S:$S,$G317)</f>
        <v>0</v>
      </c>
      <c r="BO317" s="99">
        <f>SUMIFS(通讯通路门店!$AH:$AH,通讯通路门店!$S:$S,$G317)</f>
        <v>0</v>
      </c>
      <c r="BP317" s="99">
        <f>SUMIFS(通讯通路门店!$AI:$AI,通讯通路门店!$S:$S,$G317)</f>
        <v>0</v>
      </c>
      <c r="BQ317" s="83"/>
    </row>
    <row r="318" spans="1:69">
      <c r="A318" s="99" t="str">
        <f>IFERROR(_xlfn.XLOOKUP($G318,通讯通路门店!$S$4:$S$993933,通讯通路门店!$A$4:$A$993933,0,0),"")</f>
        <v/>
      </c>
      <c r="B318" s="99" t="str">
        <f>IFERROR(_xlfn.XLOOKUP($G318,通讯通路门店!$S$4:$S$993933,通讯通路门店!$B$4:$B$993933,0,0),"")</f>
        <v/>
      </c>
      <c r="C318" s="99" t="str">
        <f>IFERROR(_xlfn.XLOOKUP($G318,通讯通路门店!$S$4:$S$993933,通讯通路门店!$C$4:$C$993933,0,0),"")</f>
        <v/>
      </c>
      <c r="D318" s="99" t="str">
        <f>IFERROR(_xlfn.XLOOKUP($G318,通讯通路门店!$S$4:$S$993933,通讯通路门店!$D$4:$D$993933,0,0),"")</f>
        <v/>
      </c>
      <c r="E318" s="83"/>
      <c r="F318" s="83"/>
      <c r="G318" s="101" t="e">
        <v>#N/A</v>
      </c>
      <c r="H318" s="102" t="str">
        <f>IFERROR(_xlfn.XLOOKUP($G318,通讯通路门店!$S$4:$S$993933,通讯通路门店!$R$4:$R$993933,0,0),"")</f>
        <v/>
      </c>
      <c r="I318" s="83"/>
      <c r="J318" s="83"/>
      <c r="K318" s="83"/>
      <c r="L318" s="83"/>
      <c r="M318" s="83"/>
      <c r="N318" s="83"/>
      <c r="O318" s="83"/>
      <c r="P318" s="83"/>
      <c r="Q318" s="83"/>
      <c r="R318" s="83"/>
      <c r="S318" s="83"/>
      <c r="T318" s="83"/>
      <c r="U318" s="99">
        <f>COUNTIF(通讯通路门店!$S:$S,$G318)</f>
        <v>0</v>
      </c>
      <c r="V318" s="99">
        <f>COUNTIFS(通讯通路门店!$S:$S,$G318,通讯通路门店!$J:$J,"综合卖场")</f>
        <v>0</v>
      </c>
      <c r="W318" s="99">
        <f>SUMIFS(通讯通路门店!$AJ:$AJ,通讯通路门店!$S:$S,通讯客户沙盘!$G318)</f>
        <v>0</v>
      </c>
      <c r="X318" s="99">
        <f t="shared" si="20"/>
        <v>0</v>
      </c>
      <c r="Y318" s="99">
        <f>COUNTIFS(通讯通路门店!$S:$S,$G318,通讯通路门店!$J:$J,"荣耀体验店")+COUNTIFS(通讯通路门店!$S:$S,$G318,通讯通路门店!$J:$J,"荣耀授权专卖店")</f>
        <v>0</v>
      </c>
      <c r="Z318" s="99">
        <f>COUNTIFS(通讯通路门店!$S:$S,$G318,通讯通路门店!$J:$J,"VIVO体验店")</f>
        <v>0</v>
      </c>
      <c r="AA318" s="99">
        <f>COUNTIFS(通讯通路门店!$S:$S,$G318,通讯通路门店!$J:$J,"OPPO体验店")</f>
        <v>0</v>
      </c>
      <c r="AB318" s="99">
        <f>COUNTIFS(通讯通路门店!$S:$S,$G318,通讯通路门店!$J:$J,"华为授权体验店")+COUNTIFS(通讯通路门店!$S:$S,$G318,通讯通路门店!$J:$J,"华为堡垒店")</f>
        <v>0</v>
      </c>
      <c r="AC318" s="99">
        <f>COUNTIFS(通讯通路门店!$S:$S,$G318,通讯通路门店!$J:$J,"小米体验店")</f>
        <v>0</v>
      </c>
      <c r="AD318" s="99">
        <f>COUNTIFS(通讯通路门店!$S:$S,$G318,通讯通路门店!$J:$J,"苹果体验店")</f>
        <v>0</v>
      </c>
      <c r="AE318" s="99">
        <f>COUNTIFS(通讯通路门店!$S:$S,$G318,通讯通路门店!$J:$J,"其他品牌专卖店")</f>
        <v>0</v>
      </c>
      <c r="AF318" s="99">
        <f>SUMIFS(通讯通路门店!$BI:$BI,通讯通路门店!$S:$S,$G318)</f>
        <v>0</v>
      </c>
      <c r="AG318" s="99">
        <f>SUMIFS(通讯通路门店!$BH:$BH,通讯通路门店!$S:$S,$G318)</f>
        <v>0</v>
      </c>
      <c r="AH318" s="99">
        <f t="shared" si="21"/>
        <v>0</v>
      </c>
      <c r="AI318" s="99">
        <f>SUMIFS(通讯通路门店!$BB:$BB,通讯通路门店!$S:$S,$G318)</f>
        <v>0</v>
      </c>
      <c r="AJ318" s="99">
        <f>SUMIFS(通讯通路门店!$BE:$BE,通讯通路门店!$S:$S,$G318)</f>
        <v>0</v>
      </c>
      <c r="AK318" s="99">
        <f>SUMIFS(通讯通路门店!$BG:$BG,通讯通路门店!$S:$S,$G318)</f>
        <v>0</v>
      </c>
      <c r="AL318" s="99">
        <f>SUMIFS(通讯通路门店!$BC:$BC,通讯通路门店!$S:$S,$G318)</f>
        <v>0</v>
      </c>
      <c r="AM318" s="99">
        <f>SUMIFS(通讯通路门店!$BD:$BD,通讯通路门店!$S:$S,$G318)</f>
        <v>0</v>
      </c>
      <c r="AN318" s="99">
        <f>SUMIFS(通讯通路门店!$BF:$BF,通讯通路门店!$S:$S,$G318)</f>
        <v>0</v>
      </c>
      <c r="AO318" s="99">
        <f t="shared" si="22"/>
        <v>0</v>
      </c>
      <c r="AP318" s="99">
        <f>SUMIFS(通讯通路门店!$K:$K,通讯通路门店!$S:$S,$G318)</f>
        <v>0</v>
      </c>
      <c r="AQ318" s="83"/>
      <c r="AR318" s="99">
        <f>SUMIFS(通讯通路门店!$T:$T,通讯通路门店!$S:$S,$G318)</f>
        <v>0</v>
      </c>
      <c r="AS318" s="99">
        <f>SUMIFS(通讯通路门店!$U:$U,通讯通路门店!$S:$S,$G318)</f>
        <v>0</v>
      </c>
      <c r="AT318" s="99">
        <f>SUMIFS(通讯通路门店!$V:$V,通讯通路门店!$S:$S,$G318)</f>
        <v>0</v>
      </c>
      <c r="AU318" s="99">
        <f>SUMIFS(通讯通路门店!$W:$W,通讯通路门店!$S:$S,$G318)</f>
        <v>0</v>
      </c>
      <c r="AV318" s="99">
        <f>SUMIFS(通讯通路门店!$Z:$Z,通讯通路门店!$S:$S,$G318)</f>
        <v>0</v>
      </c>
      <c r="AW318" s="99">
        <f>SUMIFS(通讯通路门店!$AB:$AB,通讯通路门店!$S:$S,$G318)</f>
        <v>0</v>
      </c>
      <c r="AX318" s="99">
        <f>SUMIFS(通讯通路门店!$X:$X,通讯通路门店!$S:$S,$G318)</f>
        <v>0</v>
      </c>
      <c r="AY318" s="99">
        <f>SUMIFS(通讯通路门店!$Y:$Y,通讯通路门店!$S:$S,$G318)</f>
        <v>0</v>
      </c>
      <c r="AZ318" s="99">
        <f>SUMIFS(通讯通路门店!$AA:$AA,通讯通路门店!$S:$S,$G318)</f>
        <v>0</v>
      </c>
      <c r="BA318" s="99">
        <f t="shared" si="23"/>
        <v>0</v>
      </c>
      <c r="BB318" s="99">
        <f t="shared" si="24"/>
        <v>0</v>
      </c>
      <c r="BC318" s="99">
        <f>SUMIFS(通讯通路门店!$W:$W,通讯通路门店!$S:$S,$G318,通讯通路门店!$J:$J,"荣耀体验店")+SUMIFS(通讯通路门店!$W:$W,通讯通路门店!$S:$S,$G318,通讯通路门店!$J:$J,"荣耀授权专卖店")</f>
        <v>0</v>
      </c>
      <c r="BD318" s="99">
        <f>SUMIFS(通讯通路门店!$Z:$Z,通讯通路门店!$S:$S,$G318,通讯通路门店!$J:$J,"VIVO体验店")</f>
        <v>0</v>
      </c>
      <c r="BE318" s="99">
        <f>SUMIFS(通讯通路门店!$AB:$AB,通讯通路门店!$S:$S,$G318,通讯通路门店!$J:$J,"OPPO体验店")</f>
        <v>0</v>
      </c>
      <c r="BF318" s="99">
        <f>SUMIFS(通讯通路门店!$X:$X,通讯通路门店!$S:$S,$G318,通讯通路门店!$J:$J,"华为授权体验店")+SUMIFS(通讯通路门店!$AA:$AA,通讯通路门店!$S:$S,$G318,通讯通路门店!$J:$J,"华为堡垒店")</f>
        <v>0</v>
      </c>
      <c r="BG318" s="99">
        <f>SUMIFS(通讯通路门店!$Y:$Y,通讯通路门店!$S:$S,$G318,通讯通路门店!$J:$J,"小米体验店")</f>
        <v>0</v>
      </c>
      <c r="BH318" s="99">
        <f>SUMIFS(通讯通路门店!$AA:$AA,通讯通路门店!$S:$S,$G318,通讯通路门店!$J:$J,"苹果体验店")</f>
        <v>0</v>
      </c>
      <c r="BI318" s="99">
        <f>SUMIFS(通讯通路门店!$K:$K,通讯通路门店!$S:$S,$G318,通讯通路门店!$J:$J,"其他品牌专卖店")</f>
        <v>0</v>
      </c>
      <c r="BJ318" s="99">
        <f>SUMIFS(通讯通路门店!$AC:$AC,通讯通路门店!$S:$S,$G318)</f>
        <v>0</v>
      </c>
      <c r="BK318" s="99">
        <f>SUMIFS(通讯通路门店!$AD:$AD,通讯通路门店!$S:$S,$G318)</f>
        <v>0</v>
      </c>
      <c r="BL318" s="99">
        <f>SUMIFS(通讯通路门店!$AE:$AE,通讯通路门店!$S:$S,$G318)</f>
        <v>0</v>
      </c>
      <c r="BM318" s="99">
        <f>SUMIFS(通讯通路门店!$AF:$AF,通讯通路门店!$S:$S,$G318)</f>
        <v>0</v>
      </c>
      <c r="BN318" s="99">
        <f>SUMIFS(通讯通路门店!$AG:$AG,通讯通路门店!$S:$S,$G318)</f>
        <v>0</v>
      </c>
      <c r="BO318" s="99">
        <f>SUMIFS(通讯通路门店!$AH:$AH,通讯通路门店!$S:$S,$G318)</f>
        <v>0</v>
      </c>
      <c r="BP318" s="99">
        <f>SUMIFS(通讯通路门店!$AI:$AI,通讯通路门店!$S:$S,$G318)</f>
        <v>0</v>
      </c>
      <c r="BQ318" s="83"/>
    </row>
    <row r="319" spans="1:69">
      <c r="A319" s="99" t="str">
        <f>IFERROR(_xlfn.XLOOKUP($G319,通讯通路门店!$S$4:$S$993933,通讯通路门店!$A$4:$A$993933,0,0),"")</f>
        <v/>
      </c>
      <c r="B319" s="99" t="str">
        <f>IFERROR(_xlfn.XLOOKUP($G319,通讯通路门店!$S$4:$S$993933,通讯通路门店!$B$4:$B$993933,0,0),"")</f>
        <v/>
      </c>
      <c r="C319" s="99" t="str">
        <f>IFERROR(_xlfn.XLOOKUP($G319,通讯通路门店!$S$4:$S$993933,通讯通路门店!$C$4:$C$993933,0,0),"")</f>
        <v/>
      </c>
      <c r="D319" s="99" t="str">
        <f>IFERROR(_xlfn.XLOOKUP($G319,通讯通路门店!$S$4:$S$993933,通讯通路门店!$D$4:$D$993933,0,0),"")</f>
        <v/>
      </c>
      <c r="E319" s="83"/>
      <c r="F319" s="83"/>
      <c r="G319" s="101" t="e">
        <v>#N/A</v>
      </c>
      <c r="H319" s="102" t="str">
        <f>IFERROR(_xlfn.XLOOKUP($G319,通讯通路门店!$S$4:$S$993933,通讯通路门店!$R$4:$R$993933,0,0),"")</f>
        <v/>
      </c>
      <c r="I319" s="83"/>
      <c r="J319" s="83"/>
      <c r="K319" s="83"/>
      <c r="L319" s="83"/>
      <c r="M319" s="83"/>
      <c r="N319" s="83"/>
      <c r="O319" s="83"/>
      <c r="P319" s="83"/>
      <c r="Q319" s="83"/>
      <c r="R319" s="83"/>
      <c r="S319" s="83"/>
      <c r="T319" s="83"/>
      <c r="U319" s="99">
        <f>COUNTIF(通讯通路门店!$S:$S,$G319)</f>
        <v>0</v>
      </c>
      <c r="V319" s="99">
        <f>COUNTIFS(通讯通路门店!$S:$S,$G319,通讯通路门店!$J:$J,"综合卖场")</f>
        <v>0</v>
      </c>
      <c r="W319" s="99">
        <f>SUMIFS(通讯通路门店!$AJ:$AJ,通讯通路门店!$S:$S,通讯客户沙盘!$G319)</f>
        <v>0</v>
      </c>
      <c r="X319" s="99">
        <f t="shared" si="20"/>
        <v>0</v>
      </c>
      <c r="Y319" s="99">
        <f>COUNTIFS(通讯通路门店!$S:$S,$G319,通讯通路门店!$J:$J,"荣耀体验店")+COUNTIFS(通讯通路门店!$S:$S,$G319,通讯通路门店!$J:$J,"荣耀授权专卖店")</f>
        <v>0</v>
      </c>
      <c r="Z319" s="99">
        <f>COUNTIFS(通讯通路门店!$S:$S,$G319,通讯通路门店!$J:$J,"VIVO体验店")</f>
        <v>0</v>
      </c>
      <c r="AA319" s="99">
        <f>COUNTIFS(通讯通路门店!$S:$S,$G319,通讯通路门店!$J:$J,"OPPO体验店")</f>
        <v>0</v>
      </c>
      <c r="AB319" s="99">
        <f>COUNTIFS(通讯通路门店!$S:$S,$G319,通讯通路门店!$J:$J,"华为授权体验店")+COUNTIFS(通讯通路门店!$S:$S,$G319,通讯通路门店!$J:$J,"华为堡垒店")</f>
        <v>0</v>
      </c>
      <c r="AC319" s="99">
        <f>COUNTIFS(通讯通路门店!$S:$S,$G319,通讯通路门店!$J:$J,"小米体验店")</f>
        <v>0</v>
      </c>
      <c r="AD319" s="99">
        <f>COUNTIFS(通讯通路门店!$S:$S,$G319,通讯通路门店!$J:$J,"苹果体验店")</f>
        <v>0</v>
      </c>
      <c r="AE319" s="99">
        <f>COUNTIFS(通讯通路门店!$S:$S,$G319,通讯通路门店!$J:$J,"其他品牌专卖店")</f>
        <v>0</v>
      </c>
      <c r="AF319" s="99">
        <f>SUMIFS(通讯通路门店!$BI:$BI,通讯通路门店!$S:$S,$G319)</f>
        <v>0</v>
      </c>
      <c r="AG319" s="99">
        <f>SUMIFS(通讯通路门店!$BH:$BH,通讯通路门店!$S:$S,$G319)</f>
        <v>0</v>
      </c>
      <c r="AH319" s="99">
        <f t="shared" si="21"/>
        <v>0</v>
      </c>
      <c r="AI319" s="99">
        <f>SUMIFS(通讯通路门店!$BB:$BB,通讯通路门店!$S:$S,$G319)</f>
        <v>0</v>
      </c>
      <c r="AJ319" s="99">
        <f>SUMIFS(通讯通路门店!$BE:$BE,通讯通路门店!$S:$S,$G319)</f>
        <v>0</v>
      </c>
      <c r="AK319" s="99">
        <f>SUMIFS(通讯通路门店!$BG:$BG,通讯通路门店!$S:$S,$G319)</f>
        <v>0</v>
      </c>
      <c r="AL319" s="99">
        <f>SUMIFS(通讯通路门店!$BC:$BC,通讯通路门店!$S:$S,$G319)</f>
        <v>0</v>
      </c>
      <c r="AM319" s="99">
        <f>SUMIFS(通讯通路门店!$BD:$BD,通讯通路门店!$S:$S,$G319)</f>
        <v>0</v>
      </c>
      <c r="AN319" s="99">
        <f>SUMIFS(通讯通路门店!$BF:$BF,通讯通路门店!$S:$S,$G319)</f>
        <v>0</v>
      </c>
      <c r="AO319" s="99">
        <f t="shared" si="22"/>
        <v>0</v>
      </c>
      <c r="AP319" s="99">
        <f>SUMIFS(通讯通路门店!$K:$K,通讯通路门店!$S:$S,$G319)</f>
        <v>0</v>
      </c>
      <c r="AQ319" s="83"/>
      <c r="AR319" s="99">
        <f>SUMIFS(通讯通路门店!$T:$T,通讯通路门店!$S:$S,$G319)</f>
        <v>0</v>
      </c>
      <c r="AS319" s="99">
        <f>SUMIFS(通讯通路门店!$U:$U,通讯通路门店!$S:$S,$G319)</f>
        <v>0</v>
      </c>
      <c r="AT319" s="99">
        <f>SUMIFS(通讯通路门店!$V:$V,通讯通路门店!$S:$S,$G319)</f>
        <v>0</v>
      </c>
      <c r="AU319" s="99">
        <f>SUMIFS(通讯通路门店!$W:$W,通讯通路门店!$S:$S,$G319)</f>
        <v>0</v>
      </c>
      <c r="AV319" s="99">
        <f>SUMIFS(通讯通路门店!$Z:$Z,通讯通路门店!$S:$S,$G319)</f>
        <v>0</v>
      </c>
      <c r="AW319" s="99">
        <f>SUMIFS(通讯通路门店!$AB:$AB,通讯通路门店!$S:$S,$G319)</f>
        <v>0</v>
      </c>
      <c r="AX319" s="99">
        <f>SUMIFS(通讯通路门店!$X:$X,通讯通路门店!$S:$S,$G319)</f>
        <v>0</v>
      </c>
      <c r="AY319" s="99">
        <f>SUMIFS(通讯通路门店!$Y:$Y,通讯通路门店!$S:$S,$G319)</f>
        <v>0</v>
      </c>
      <c r="AZ319" s="99">
        <f>SUMIFS(通讯通路门店!$AA:$AA,通讯通路门店!$S:$S,$G319)</f>
        <v>0</v>
      </c>
      <c r="BA319" s="99">
        <f t="shared" si="23"/>
        <v>0</v>
      </c>
      <c r="BB319" s="99">
        <f t="shared" si="24"/>
        <v>0</v>
      </c>
      <c r="BC319" s="99">
        <f>SUMIFS(通讯通路门店!$W:$W,通讯通路门店!$S:$S,$G319,通讯通路门店!$J:$J,"荣耀体验店")+SUMIFS(通讯通路门店!$W:$W,通讯通路门店!$S:$S,$G319,通讯通路门店!$J:$J,"荣耀授权专卖店")</f>
        <v>0</v>
      </c>
      <c r="BD319" s="99">
        <f>SUMIFS(通讯通路门店!$Z:$Z,通讯通路门店!$S:$S,$G319,通讯通路门店!$J:$J,"VIVO体验店")</f>
        <v>0</v>
      </c>
      <c r="BE319" s="99">
        <f>SUMIFS(通讯通路门店!$AB:$AB,通讯通路门店!$S:$S,$G319,通讯通路门店!$J:$J,"OPPO体验店")</f>
        <v>0</v>
      </c>
      <c r="BF319" s="99">
        <f>SUMIFS(通讯通路门店!$X:$X,通讯通路门店!$S:$S,$G319,通讯通路门店!$J:$J,"华为授权体验店")+SUMIFS(通讯通路门店!$AA:$AA,通讯通路门店!$S:$S,$G319,通讯通路门店!$J:$J,"华为堡垒店")</f>
        <v>0</v>
      </c>
      <c r="BG319" s="99">
        <f>SUMIFS(通讯通路门店!$Y:$Y,通讯通路门店!$S:$S,$G319,通讯通路门店!$J:$J,"小米体验店")</f>
        <v>0</v>
      </c>
      <c r="BH319" s="99">
        <f>SUMIFS(通讯通路门店!$AA:$AA,通讯通路门店!$S:$S,$G319,通讯通路门店!$J:$J,"苹果体验店")</f>
        <v>0</v>
      </c>
      <c r="BI319" s="99">
        <f>SUMIFS(通讯通路门店!$K:$K,通讯通路门店!$S:$S,$G319,通讯通路门店!$J:$J,"其他品牌专卖店")</f>
        <v>0</v>
      </c>
      <c r="BJ319" s="99">
        <f>SUMIFS(通讯通路门店!$AC:$AC,通讯通路门店!$S:$S,$G319)</f>
        <v>0</v>
      </c>
      <c r="BK319" s="99">
        <f>SUMIFS(通讯通路门店!$AD:$AD,通讯通路门店!$S:$S,$G319)</f>
        <v>0</v>
      </c>
      <c r="BL319" s="99">
        <f>SUMIFS(通讯通路门店!$AE:$AE,通讯通路门店!$S:$S,$G319)</f>
        <v>0</v>
      </c>
      <c r="BM319" s="99">
        <f>SUMIFS(通讯通路门店!$AF:$AF,通讯通路门店!$S:$S,$G319)</f>
        <v>0</v>
      </c>
      <c r="BN319" s="99">
        <f>SUMIFS(通讯通路门店!$AG:$AG,通讯通路门店!$S:$S,$G319)</f>
        <v>0</v>
      </c>
      <c r="BO319" s="99">
        <f>SUMIFS(通讯通路门店!$AH:$AH,通讯通路门店!$S:$S,$G319)</f>
        <v>0</v>
      </c>
      <c r="BP319" s="99">
        <f>SUMIFS(通讯通路门店!$AI:$AI,通讯通路门店!$S:$S,$G319)</f>
        <v>0</v>
      </c>
      <c r="BQ319" s="83"/>
    </row>
    <row r="320" spans="1:69">
      <c r="A320" s="99" t="str">
        <f>IFERROR(_xlfn.XLOOKUP($G320,通讯通路门店!$S$4:$S$993933,通讯通路门店!$A$4:$A$993933,0,0),"")</f>
        <v/>
      </c>
      <c r="B320" s="99" t="str">
        <f>IFERROR(_xlfn.XLOOKUP($G320,通讯通路门店!$S$4:$S$993933,通讯通路门店!$B$4:$B$993933,0,0),"")</f>
        <v/>
      </c>
      <c r="C320" s="99" t="str">
        <f>IFERROR(_xlfn.XLOOKUP($G320,通讯通路门店!$S$4:$S$993933,通讯通路门店!$C$4:$C$993933,0,0),"")</f>
        <v/>
      </c>
      <c r="D320" s="99" t="str">
        <f>IFERROR(_xlfn.XLOOKUP($G320,通讯通路门店!$S$4:$S$993933,通讯通路门店!$D$4:$D$993933,0,0),"")</f>
        <v/>
      </c>
      <c r="E320" s="83"/>
      <c r="F320" s="83"/>
      <c r="G320" s="101" t="e">
        <v>#N/A</v>
      </c>
      <c r="H320" s="102" t="str">
        <f>IFERROR(_xlfn.XLOOKUP($G320,通讯通路门店!$S$4:$S$993933,通讯通路门店!$R$4:$R$993933,0,0),"")</f>
        <v/>
      </c>
      <c r="I320" s="83"/>
      <c r="J320" s="83"/>
      <c r="K320" s="83"/>
      <c r="L320" s="83"/>
      <c r="M320" s="83"/>
      <c r="N320" s="83"/>
      <c r="O320" s="83"/>
      <c r="P320" s="83"/>
      <c r="Q320" s="83"/>
      <c r="R320" s="83"/>
      <c r="S320" s="83"/>
      <c r="T320" s="83"/>
      <c r="U320" s="99">
        <f>COUNTIF(通讯通路门店!$S:$S,$G320)</f>
        <v>0</v>
      </c>
      <c r="V320" s="99">
        <f>COUNTIFS(通讯通路门店!$S:$S,$G320,通讯通路门店!$J:$J,"综合卖场")</f>
        <v>0</v>
      </c>
      <c r="W320" s="99">
        <f>SUMIFS(通讯通路门店!$AJ:$AJ,通讯通路门店!$S:$S,通讯客户沙盘!$G320)</f>
        <v>0</v>
      </c>
      <c r="X320" s="99">
        <f t="shared" si="20"/>
        <v>0</v>
      </c>
      <c r="Y320" s="99">
        <f>COUNTIFS(通讯通路门店!$S:$S,$G320,通讯通路门店!$J:$J,"荣耀体验店")+COUNTIFS(通讯通路门店!$S:$S,$G320,通讯通路门店!$J:$J,"荣耀授权专卖店")</f>
        <v>0</v>
      </c>
      <c r="Z320" s="99">
        <f>COUNTIFS(通讯通路门店!$S:$S,$G320,通讯通路门店!$J:$J,"VIVO体验店")</f>
        <v>0</v>
      </c>
      <c r="AA320" s="99">
        <f>COUNTIFS(通讯通路门店!$S:$S,$G320,通讯通路门店!$J:$J,"OPPO体验店")</f>
        <v>0</v>
      </c>
      <c r="AB320" s="99">
        <f>COUNTIFS(通讯通路门店!$S:$S,$G320,通讯通路门店!$J:$J,"华为授权体验店")+COUNTIFS(通讯通路门店!$S:$S,$G320,通讯通路门店!$J:$J,"华为堡垒店")</f>
        <v>0</v>
      </c>
      <c r="AC320" s="99">
        <f>COUNTIFS(通讯通路门店!$S:$S,$G320,通讯通路门店!$J:$J,"小米体验店")</f>
        <v>0</v>
      </c>
      <c r="AD320" s="99">
        <f>COUNTIFS(通讯通路门店!$S:$S,$G320,通讯通路门店!$J:$J,"苹果体验店")</f>
        <v>0</v>
      </c>
      <c r="AE320" s="99">
        <f>COUNTIFS(通讯通路门店!$S:$S,$G320,通讯通路门店!$J:$J,"其他品牌专卖店")</f>
        <v>0</v>
      </c>
      <c r="AF320" s="99">
        <f>SUMIFS(通讯通路门店!$BI:$BI,通讯通路门店!$S:$S,$G320)</f>
        <v>0</v>
      </c>
      <c r="AG320" s="99">
        <f>SUMIFS(通讯通路门店!$BH:$BH,通讯通路门店!$S:$S,$G320)</f>
        <v>0</v>
      </c>
      <c r="AH320" s="99">
        <f t="shared" si="21"/>
        <v>0</v>
      </c>
      <c r="AI320" s="99">
        <f>SUMIFS(通讯通路门店!$BB:$BB,通讯通路门店!$S:$S,$G320)</f>
        <v>0</v>
      </c>
      <c r="AJ320" s="99">
        <f>SUMIFS(通讯通路门店!$BE:$BE,通讯通路门店!$S:$S,$G320)</f>
        <v>0</v>
      </c>
      <c r="AK320" s="99">
        <f>SUMIFS(通讯通路门店!$BG:$BG,通讯通路门店!$S:$S,$G320)</f>
        <v>0</v>
      </c>
      <c r="AL320" s="99">
        <f>SUMIFS(通讯通路门店!$BC:$BC,通讯通路门店!$S:$S,$G320)</f>
        <v>0</v>
      </c>
      <c r="AM320" s="99">
        <f>SUMIFS(通讯通路门店!$BD:$BD,通讯通路门店!$S:$S,$G320)</f>
        <v>0</v>
      </c>
      <c r="AN320" s="99">
        <f>SUMIFS(通讯通路门店!$BF:$BF,通讯通路门店!$S:$S,$G320)</f>
        <v>0</v>
      </c>
      <c r="AO320" s="99">
        <f t="shared" si="22"/>
        <v>0</v>
      </c>
      <c r="AP320" s="99">
        <f>SUMIFS(通讯通路门店!$K:$K,通讯通路门店!$S:$S,$G320)</f>
        <v>0</v>
      </c>
      <c r="AQ320" s="83"/>
      <c r="AR320" s="99">
        <f>SUMIFS(通讯通路门店!$T:$T,通讯通路门店!$S:$S,$G320)</f>
        <v>0</v>
      </c>
      <c r="AS320" s="99">
        <f>SUMIFS(通讯通路门店!$U:$U,通讯通路门店!$S:$S,$G320)</f>
        <v>0</v>
      </c>
      <c r="AT320" s="99">
        <f>SUMIFS(通讯通路门店!$V:$V,通讯通路门店!$S:$S,$G320)</f>
        <v>0</v>
      </c>
      <c r="AU320" s="99">
        <f>SUMIFS(通讯通路门店!$W:$W,通讯通路门店!$S:$S,$G320)</f>
        <v>0</v>
      </c>
      <c r="AV320" s="99">
        <f>SUMIFS(通讯通路门店!$Z:$Z,通讯通路门店!$S:$S,$G320)</f>
        <v>0</v>
      </c>
      <c r="AW320" s="99">
        <f>SUMIFS(通讯通路门店!$AB:$AB,通讯通路门店!$S:$S,$G320)</f>
        <v>0</v>
      </c>
      <c r="AX320" s="99">
        <f>SUMIFS(通讯通路门店!$X:$X,通讯通路门店!$S:$S,$G320)</f>
        <v>0</v>
      </c>
      <c r="AY320" s="99">
        <f>SUMIFS(通讯通路门店!$Y:$Y,通讯通路门店!$S:$S,$G320)</f>
        <v>0</v>
      </c>
      <c r="AZ320" s="99">
        <f>SUMIFS(通讯通路门店!$AA:$AA,通讯通路门店!$S:$S,$G320)</f>
        <v>0</v>
      </c>
      <c r="BA320" s="99">
        <f t="shared" si="23"/>
        <v>0</v>
      </c>
      <c r="BB320" s="99">
        <f t="shared" si="24"/>
        <v>0</v>
      </c>
      <c r="BC320" s="99">
        <f>SUMIFS(通讯通路门店!$W:$W,通讯通路门店!$S:$S,$G320,通讯通路门店!$J:$J,"荣耀体验店")+SUMIFS(通讯通路门店!$W:$W,通讯通路门店!$S:$S,$G320,通讯通路门店!$J:$J,"荣耀授权专卖店")</f>
        <v>0</v>
      </c>
      <c r="BD320" s="99">
        <f>SUMIFS(通讯通路门店!$Z:$Z,通讯通路门店!$S:$S,$G320,通讯通路门店!$J:$J,"VIVO体验店")</f>
        <v>0</v>
      </c>
      <c r="BE320" s="99">
        <f>SUMIFS(通讯通路门店!$AB:$AB,通讯通路门店!$S:$S,$G320,通讯通路门店!$J:$J,"OPPO体验店")</f>
        <v>0</v>
      </c>
      <c r="BF320" s="99">
        <f>SUMIFS(通讯通路门店!$X:$X,通讯通路门店!$S:$S,$G320,通讯通路门店!$J:$J,"华为授权体验店")+SUMIFS(通讯通路门店!$AA:$AA,通讯通路门店!$S:$S,$G320,通讯通路门店!$J:$J,"华为堡垒店")</f>
        <v>0</v>
      </c>
      <c r="BG320" s="99">
        <f>SUMIFS(通讯通路门店!$Y:$Y,通讯通路门店!$S:$S,$G320,通讯通路门店!$J:$J,"小米体验店")</f>
        <v>0</v>
      </c>
      <c r="BH320" s="99">
        <f>SUMIFS(通讯通路门店!$AA:$AA,通讯通路门店!$S:$S,$G320,通讯通路门店!$J:$J,"苹果体验店")</f>
        <v>0</v>
      </c>
      <c r="BI320" s="99">
        <f>SUMIFS(通讯通路门店!$K:$K,通讯通路门店!$S:$S,$G320,通讯通路门店!$J:$J,"其他品牌专卖店")</f>
        <v>0</v>
      </c>
      <c r="BJ320" s="99">
        <f>SUMIFS(通讯通路门店!$AC:$AC,通讯通路门店!$S:$S,$G320)</f>
        <v>0</v>
      </c>
      <c r="BK320" s="99">
        <f>SUMIFS(通讯通路门店!$AD:$AD,通讯通路门店!$S:$S,$G320)</f>
        <v>0</v>
      </c>
      <c r="BL320" s="99">
        <f>SUMIFS(通讯通路门店!$AE:$AE,通讯通路门店!$S:$S,$G320)</f>
        <v>0</v>
      </c>
      <c r="BM320" s="99">
        <f>SUMIFS(通讯通路门店!$AF:$AF,通讯通路门店!$S:$S,$G320)</f>
        <v>0</v>
      </c>
      <c r="BN320" s="99">
        <f>SUMIFS(通讯通路门店!$AG:$AG,通讯通路门店!$S:$S,$G320)</f>
        <v>0</v>
      </c>
      <c r="BO320" s="99">
        <f>SUMIFS(通讯通路门店!$AH:$AH,通讯通路门店!$S:$S,$G320)</f>
        <v>0</v>
      </c>
      <c r="BP320" s="99">
        <f>SUMIFS(通讯通路门店!$AI:$AI,通讯通路门店!$S:$S,$G320)</f>
        <v>0</v>
      </c>
      <c r="BQ320" s="83"/>
    </row>
    <row r="321" spans="1:69">
      <c r="A321" s="99" t="str">
        <f>IFERROR(_xlfn.XLOOKUP($G321,通讯通路门店!$S$4:$S$993933,通讯通路门店!$A$4:$A$993933,0,0),"")</f>
        <v/>
      </c>
      <c r="B321" s="99" t="str">
        <f>IFERROR(_xlfn.XLOOKUP($G321,通讯通路门店!$S$4:$S$993933,通讯通路门店!$B$4:$B$993933,0,0),"")</f>
        <v/>
      </c>
      <c r="C321" s="99" t="str">
        <f>IFERROR(_xlfn.XLOOKUP($G321,通讯通路门店!$S$4:$S$993933,通讯通路门店!$C$4:$C$993933,0,0),"")</f>
        <v/>
      </c>
      <c r="D321" s="99" t="str">
        <f>IFERROR(_xlfn.XLOOKUP($G321,通讯通路门店!$S$4:$S$993933,通讯通路门店!$D$4:$D$993933,0,0),"")</f>
        <v/>
      </c>
      <c r="E321" s="83"/>
      <c r="F321" s="83"/>
      <c r="G321" s="101" t="e">
        <v>#N/A</v>
      </c>
      <c r="H321" s="102" t="str">
        <f>IFERROR(_xlfn.XLOOKUP($G321,通讯通路门店!$S$4:$S$993933,通讯通路门店!$R$4:$R$993933,0,0),"")</f>
        <v/>
      </c>
      <c r="I321" s="83"/>
      <c r="J321" s="83"/>
      <c r="K321" s="83"/>
      <c r="L321" s="83"/>
      <c r="M321" s="83"/>
      <c r="N321" s="83"/>
      <c r="O321" s="83"/>
      <c r="P321" s="83"/>
      <c r="Q321" s="83"/>
      <c r="R321" s="83"/>
      <c r="S321" s="83"/>
      <c r="T321" s="83"/>
      <c r="U321" s="99">
        <f>COUNTIF(通讯通路门店!$S:$S,$G321)</f>
        <v>0</v>
      </c>
      <c r="V321" s="99">
        <f>COUNTIFS(通讯通路门店!$S:$S,$G321,通讯通路门店!$J:$J,"综合卖场")</f>
        <v>0</v>
      </c>
      <c r="W321" s="99">
        <f>SUMIFS(通讯通路门店!$AJ:$AJ,通讯通路门店!$S:$S,通讯客户沙盘!$G321)</f>
        <v>0</v>
      </c>
      <c r="X321" s="99">
        <f t="shared" si="20"/>
        <v>0</v>
      </c>
      <c r="Y321" s="99">
        <f>COUNTIFS(通讯通路门店!$S:$S,$G321,通讯通路门店!$J:$J,"荣耀体验店")+COUNTIFS(通讯通路门店!$S:$S,$G321,通讯通路门店!$J:$J,"荣耀授权专卖店")</f>
        <v>0</v>
      </c>
      <c r="Z321" s="99">
        <f>COUNTIFS(通讯通路门店!$S:$S,$G321,通讯通路门店!$J:$J,"VIVO体验店")</f>
        <v>0</v>
      </c>
      <c r="AA321" s="99">
        <f>COUNTIFS(通讯通路门店!$S:$S,$G321,通讯通路门店!$J:$J,"OPPO体验店")</f>
        <v>0</v>
      </c>
      <c r="AB321" s="99">
        <f>COUNTIFS(通讯通路门店!$S:$S,$G321,通讯通路门店!$J:$J,"华为授权体验店")+COUNTIFS(通讯通路门店!$S:$S,$G321,通讯通路门店!$J:$J,"华为堡垒店")</f>
        <v>0</v>
      </c>
      <c r="AC321" s="99">
        <f>COUNTIFS(通讯通路门店!$S:$S,$G321,通讯通路门店!$J:$J,"小米体验店")</f>
        <v>0</v>
      </c>
      <c r="AD321" s="99">
        <f>COUNTIFS(通讯通路门店!$S:$S,$G321,通讯通路门店!$J:$J,"苹果体验店")</f>
        <v>0</v>
      </c>
      <c r="AE321" s="99">
        <f>COUNTIFS(通讯通路门店!$S:$S,$G321,通讯通路门店!$J:$J,"其他品牌专卖店")</f>
        <v>0</v>
      </c>
      <c r="AF321" s="99">
        <f>SUMIFS(通讯通路门店!$BI:$BI,通讯通路门店!$S:$S,$G321)</f>
        <v>0</v>
      </c>
      <c r="AG321" s="99">
        <f>SUMIFS(通讯通路门店!$BH:$BH,通讯通路门店!$S:$S,$G321)</f>
        <v>0</v>
      </c>
      <c r="AH321" s="99">
        <f t="shared" si="21"/>
        <v>0</v>
      </c>
      <c r="AI321" s="99">
        <f>SUMIFS(通讯通路门店!$BB:$BB,通讯通路门店!$S:$S,$G321)</f>
        <v>0</v>
      </c>
      <c r="AJ321" s="99">
        <f>SUMIFS(通讯通路门店!$BE:$BE,通讯通路门店!$S:$S,$G321)</f>
        <v>0</v>
      </c>
      <c r="AK321" s="99">
        <f>SUMIFS(通讯通路门店!$BG:$BG,通讯通路门店!$S:$S,$G321)</f>
        <v>0</v>
      </c>
      <c r="AL321" s="99">
        <f>SUMIFS(通讯通路门店!$BC:$BC,通讯通路门店!$S:$S,$G321)</f>
        <v>0</v>
      </c>
      <c r="AM321" s="99">
        <f>SUMIFS(通讯通路门店!$BD:$BD,通讯通路门店!$S:$S,$G321)</f>
        <v>0</v>
      </c>
      <c r="AN321" s="99">
        <f>SUMIFS(通讯通路门店!$BF:$BF,通讯通路门店!$S:$S,$G321)</f>
        <v>0</v>
      </c>
      <c r="AO321" s="99">
        <f t="shared" si="22"/>
        <v>0</v>
      </c>
      <c r="AP321" s="99">
        <f>SUMIFS(通讯通路门店!$K:$K,通讯通路门店!$S:$S,$G321)</f>
        <v>0</v>
      </c>
      <c r="AQ321" s="83"/>
      <c r="AR321" s="99">
        <f>SUMIFS(通讯通路门店!$T:$T,通讯通路门店!$S:$S,$G321)</f>
        <v>0</v>
      </c>
      <c r="AS321" s="99">
        <f>SUMIFS(通讯通路门店!$U:$U,通讯通路门店!$S:$S,$G321)</f>
        <v>0</v>
      </c>
      <c r="AT321" s="99">
        <f>SUMIFS(通讯通路门店!$V:$V,通讯通路门店!$S:$S,$G321)</f>
        <v>0</v>
      </c>
      <c r="AU321" s="99">
        <f>SUMIFS(通讯通路门店!$W:$W,通讯通路门店!$S:$S,$G321)</f>
        <v>0</v>
      </c>
      <c r="AV321" s="99">
        <f>SUMIFS(通讯通路门店!$Z:$Z,通讯通路门店!$S:$S,$G321)</f>
        <v>0</v>
      </c>
      <c r="AW321" s="99">
        <f>SUMIFS(通讯通路门店!$AB:$AB,通讯通路门店!$S:$S,$G321)</f>
        <v>0</v>
      </c>
      <c r="AX321" s="99">
        <f>SUMIFS(通讯通路门店!$X:$X,通讯通路门店!$S:$S,$G321)</f>
        <v>0</v>
      </c>
      <c r="AY321" s="99">
        <f>SUMIFS(通讯通路门店!$Y:$Y,通讯通路门店!$S:$S,$G321)</f>
        <v>0</v>
      </c>
      <c r="AZ321" s="99">
        <f>SUMIFS(通讯通路门店!$AA:$AA,通讯通路门店!$S:$S,$G321)</f>
        <v>0</v>
      </c>
      <c r="BA321" s="99">
        <f t="shared" si="23"/>
        <v>0</v>
      </c>
      <c r="BB321" s="99">
        <f t="shared" si="24"/>
        <v>0</v>
      </c>
      <c r="BC321" s="99">
        <f>SUMIFS(通讯通路门店!$W:$W,通讯通路门店!$S:$S,$G321,通讯通路门店!$J:$J,"荣耀体验店")+SUMIFS(通讯通路门店!$W:$W,通讯通路门店!$S:$S,$G321,通讯通路门店!$J:$J,"荣耀授权专卖店")</f>
        <v>0</v>
      </c>
      <c r="BD321" s="99">
        <f>SUMIFS(通讯通路门店!$Z:$Z,通讯通路门店!$S:$S,$G321,通讯通路门店!$J:$J,"VIVO体验店")</f>
        <v>0</v>
      </c>
      <c r="BE321" s="99">
        <f>SUMIFS(通讯通路门店!$AB:$AB,通讯通路门店!$S:$S,$G321,通讯通路门店!$J:$J,"OPPO体验店")</f>
        <v>0</v>
      </c>
      <c r="BF321" s="99">
        <f>SUMIFS(通讯通路门店!$X:$X,通讯通路门店!$S:$S,$G321,通讯通路门店!$J:$J,"华为授权体验店")+SUMIFS(通讯通路门店!$AA:$AA,通讯通路门店!$S:$S,$G321,通讯通路门店!$J:$J,"华为堡垒店")</f>
        <v>0</v>
      </c>
      <c r="BG321" s="99">
        <f>SUMIFS(通讯通路门店!$Y:$Y,通讯通路门店!$S:$S,$G321,通讯通路门店!$J:$J,"小米体验店")</f>
        <v>0</v>
      </c>
      <c r="BH321" s="99">
        <f>SUMIFS(通讯通路门店!$AA:$AA,通讯通路门店!$S:$S,$G321,通讯通路门店!$J:$J,"苹果体验店")</f>
        <v>0</v>
      </c>
      <c r="BI321" s="99">
        <f>SUMIFS(通讯通路门店!$K:$K,通讯通路门店!$S:$S,$G321,通讯通路门店!$J:$J,"其他品牌专卖店")</f>
        <v>0</v>
      </c>
      <c r="BJ321" s="99">
        <f>SUMIFS(通讯通路门店!$AC:$AC,通讯通路门店!$S:$S,$G321)</f>
        <v>0</v>
      </c>
      <c r="BK321" s="99">
        <f>SUMIFS(通讯通路门店!$AD:$AD,通讯通路门店!$S:$S,$G321)</f>
        <v>0</v>
      </c>
      <c r="BL321" s="99">
        <f>SUMIFS(通讯通路门店!$AE:$AE,通讯通路门店!$S:$S,$G321)</f>
        <v>0</v>
      </c>
      <c r="BM321" s="99">
        <f>SUMIFS(通讯通路门店!$AF:$AF,通讯通路门店!$S:$S,$G321)</f>
        <v>0</v>
      </c>
      <c r="BN321" s="99">
        <f>SUMIFS(通讯通路门店!$AG:$AG,通讯通路门店!$S:$S,$G321)</f>
        <v>0</v>
      </c>
      <c r="BO321" s="99">
        <f>SUMIFS(通讯通路门店!$AH:$AH,通讯通路门店!$S:$S,$G321)</f>
        <v>0</v>
      </c>
      <c r="BP321" s="99">
        <f>SUMIFS(通讯通路门店!$AI:$AI,通讯通路门店!$S:$S,$G321)</f>
        <v>0</v>
      </c>
      <c r="BQ321" s="83"/>
    </row>
    <row r="322" spans="1:69">
      <c r="A322" s="99" t="str">
        <f>IFERROR(_xlfn.XLOOKUP($G322,通讯通路门店!$S$4:$S$993933,通讯通路门店!$A$4:$A$993933,0,0),"")</f>
        <v/>
      </c>
      <c r="B322" s="99" t="str">
        <f>IFERROR(_xlfn.XLOOKUP($G322,通讯通路门店!$S$4:$S$993933,通讯通路门店!$B$4:$B$993933,0,0),"")</f>
        <v/>
      </c>
      <c r="C322" s="99" t="str">
        <f>IFERROR(_xlfn.XLOOKUP($G322,通讯通路门店!$S$4:$S$993933,通讯通路门店!$C$4:$C$993933,0,0),"")</f>
        <v/>
      </c>
      <c r="D322" s="99" t="str">
        <f>IFERROR(_xlfn.XLOOKUP($G322,通讯通路门店!$S$4:$S$993933,通讯通路门店!$D$4:$D$993933,0,0),"")</f>
        <v/>
      </c>
      <c r="E322" s="83"/>
      <c r="F322" s="83"/>
      <c r="G322" s="101" t="e">
        <v>#N/A</v>
      </c>
      <c r="H322" s="102" t="str">
        <f>IFERROR(_xlfn.XLOOKUP($G322,通讯通路门店!$S$4:$S$993933,通讯通路门店!$R$4:$R$993933,0,0),"")</f>
        <v/>
      </c>
      <c r="I322" s="83"/>
      <c r="J322" s="83"/>
      <c r="K322" s="83"/>
      <c r="L322" s="83"/>
      <c r="M322" s="83"/>
      <c r="N322" s="83"/>
      <c r="O322" s="83"/>
      <c r="P322" s="83"/>
      <c r="Q322" s="83"/>
      <c r="R322" s="83"/>
      <c r="S322" s="83"/>
      <c r="T322" s="83"/>
      <c r="U322" s="99">
        <f>COUNTIF(通讯通路门店!$S:$S,$G322)</f>
        <v>0</v>
      </c>
      <c r="V322" s="99">
        <f>COUNTIFS(通讯通路门店!$S:$S,$G322,通讯通路门店!$J:$J,"综合卖场")</f>
        <v>0</v>
      </c>
      <c r="W322" s="99">
        <f>SUMIFS(通讯通路门店!$AJ:$AJ,通讯通路门店!$S:$S,通讯客户沙盘!$G322)</f>
        <v>0</v>
      </c>
      <c r="X322" s="99">
        <f t="shared" si="20"/>
        <v>0</v>
      </c>
      <c r="Y322" s="99">
        <f>COUNTIFS(通讯通路门店!$S:$S,$G322,通讯通路门店!$J:$J,"荣耀体验店")+COUNTIFS(通讯通路门店!$S:$S,$G322,通讯通路门店!$J:$J,"荣耀授权专卖店")</f>
        <v>0</v>
      </c>
      <c r="Z322" s="99">
        <f>COUNTIFS(通讯通路门店!$S:$S,$G322,通讯通路门店!$J:$J,"VIVO体验店")</f>
        <v>0</v>
      </c>
      <c r="AA322" s="99">
        <f>COUNTIFS(通讯通路门店!$S:$S,$G322,通讯通路门店!$J:$J,"OPPO体验店")</f>
        <v>0</v>
      </c>
      <c r="AB322" s="99">
        <f>COUNTIFS(通讯通路门店!$S:$S,$G322,通讯通路门店!$J:$J,"华为授权体验店")+COUNTIFS(通讯通路门店!$S:$S,$G322,通讯通路门店!$J:$J,"华为堡垒店")</f>
        <v>0</v>
      </c>
      <c r="AC322" s="99">
        <f>COUNTIFS(通讯通路门店!$S:$S,$G322,通讯通路门店!$J:$J,"小米体验店")</f>
        <v>0</v>
      </c>
      <c r="AD322" s="99">
        <f>COUNTIFS(通讯通路门店!$S:$S,$G322,通讯通路门店!$J:$J,"苹果体验店")</f>
        <v>0</v>
      </c>
      <c r="AE322" s="99">
        <f>COUNTIFS(通讯通路门店!$S:$S,$G322,通讯通路门店!$J:$J,"其他品牌专卖店")</f>
        <v>0</v>
      </c>
      <c r="AF322" s="99">
        <f>SUMIFS(通讯通路门店!$BI:$BI,通讯通路门店!$S:$S,$G322)</f>
        <v>0</v>
      </c>
      <c r="AG322" s="99">
        <f>SUMIFS(通讯通路门店!$BH:$BH,通讯通路门店!$S:$S,$G322)</f>
        <v>0</v>
      </c>
      <c r="AH322" s="99">
        <f t="shared" si="21"/>
        <v>0</v>
      </c>
      <c r="AI322" s="99">
        <f>SUMIFS(通讯通路门店!$BB:$BB,通讯通路门店!$S:$S,$G322)</f>
        <v>0</v>
      </c>
      <c r="AJ322" s="99">
        <f>SUMIFS(通讯通路门店!$BE:$BE,通讯通路门店!$S:$S,$G322)</f>
        <v>0</v>
      </c>
      <c r="AK322" s="99">
        <f>SUMIFS(通讯通路门店!$BG:$BG,通讯通路门店!$S:$S,$G322)</f>
        <v>0</v>
      </c>
      <c r="AL322" s="99">
        <f>SUMIFS(通讯通路门店!$BC:$BC,通讯通路门店!$S:$S,$G322)</f>
        <v>0</v>
      </c>
      <c r="AM322" s="99">
        <f>SUMIFS(通讯通路门店!$BD:$BD,通讯通路门店!$S:$S,$G322)</f>
        <v>0</v>
      </c>
      <c r="AN322" s="99">
        <f>SUMIFS(通讯通路门店!$BF:$BF,通讯通路门店!$S:$S,$G322)</f>
        <v>0</v>
      </c>
      <c r="AO322" s="99">
        <f t="shared" si="22"/>
        <v>0</v>
      </c>
      <c r="AP322" s="99">
        <f>SUMIFS(通讯通路门店!$K:$K,通讯通路门店!$S:$S,$G322)</f>
        <v>0</v>
      </c>
      <c r="AQ322" s="83"/>
      <c r="AR322" s="99">
        <f>SUMIFS(通讯通路门店!$T:$T,通讯通路门店!$S:$S,$G322)</f>
        <v>0</v>
      </c>
      <c r="AS322" s="99">
        <f>SUMIFS(通讯通路门店!$U:$U,通讯通路门店!$S:$S,$G322)</f>
        <v>0</v>
      </c>
      <c r="AT322" s="99">
        <f>SUMIFS(通讯通路门店!$V:$V,通讯通路门店!$S:$S,$G322)</f>
        <v>0</v>
      </c>
      <c r="AU322" s="99">
        <f>SUMIFS(通讯通路门店!$W:$W,通讯通路门店!$S:$S,$G322)</f>
        <v>0</v>
      </c>
      <c r="AV322" s="99">
        <f>SUMIFS(通讯通路门店!$Z:$Z,通讯通路门店!$S:$S,$G322)</f>
        <v>0</v>
      </c>
      <c r="AW322" s="99">
        <f>SUMIFS(通讯通路门店!$AB:$AB,通讯通路门店!$S:$S,$G322)</f>
        <v>0</v>
      </c>
      <c r="AX322" s="99">
        <f>SUMIFS(通讯通路门店!$X:$X,通讯通路门店!$S:$S,$G322)</f>
        <v>0</v>
      </c>
      <c r="AY322" s="99">
        <f>SUMIFS(通讯通路门店!$Y:$Y,通讯通路门店!$S:$S,$G322)</f>
        <v>0</v>
      </c>
      <c r="AZ322" s="99">
        <f>SUMIFS(通讯通路门店!$AA:$AA,通讯通路门店!$S:$S,$G322)</f>
        <v>0</v>
      </c>
      <c r="BA322" s="99">
        <f t="shared" si="23"/>
        <v>0</v>
      </c>
      <c r="BB322" s="99">
        <f t="shared" si="24"/>
        <v>0</v>
      </c>
      <c r="BC322" s="99">
        <f>SUMIFS(通讯通路门店!$W:$W,通讯通路门店!$S:$S,$G322,通讯通路门店!$J:$J,"荣耀体验店")+SUMIFS(通讯通路门店!$W:$W,通讯通路门店!$S:$S,$G322,通讯通路门店!$J:$J,"荣耀授权专卖店")</f>
        <v>0</v>
      </c>
      <c r="BD322" s="99">
        <f>SUMIFS(通讯通路门店!$Z:$Z,通讯通路门店!$S:$S,$G322,通讯通路门店!$J:$J,"VIVO体验店")</f>
        <v>0</v>
      </c>
      <c r="BE322" s="99">
        <f>SUMIFS(通讯通路门店!$AB:$AB,通讯通路门店!$S:$S,$G322,通讯通路门店!$J:$J,"OPPO体验店")</f>
        <v>0</v>
      </c>
      <c r="BF322" s="99">
        <f>SUMIFS(通讯通路门店!$X:$X,通讯通路门店!$S:$S,$G322,通讯通路门店!$J:$J,"华为授权体验店")+SUMIFS(通讯通路门店!$AA:$AA,通讯通路门店!$S:$S,$G322,通讯通路门店!$J:$J,"华为堡垒店")</f>
        <v>0</v>
      </c>
      <c r="BG322" s="99">
        <f>SUMIFS(通讯通路门店!$Y:$Y,通讯通路门店!$S:$S,$G322,通讯通路门店!$J:$J,"小米体验店")</f>
        <v>0</v>
      </c>
      <c r="BH322" s="99">
        <f>SUMIFS(通讯通路门店!$AA:$AA,通讯通路门店!$S:$S,$G322,通讯通路门店!$J:$J,"苹果体验店")</f>
        <v>0</v>
      </c>
      <c r="BI322" s="99">
        <f>SUMIFS(通讯通路门店!$K:$K,通讯通路门店!$S:$S,$G322,通讯通路门店!$J:$J,"其他品牌专卖店")</f>
        <v>0</v>
      </c>
      <c r="BJ322" s="99">
        <f>SUMIFS(通讯通路门店!$AC:$AC,通讯通路门店!$S:$S,$G322)</f>
        <v>0</v>
      </c>
      <c r="BK322" s="99">
        <f>SUMIFS(通讯通路门店!$AD:$AD,通讯通路门店!$S:$S,$G322)</f>
        <v>0</v>
      </c>
      <c r="BL322" s="99">
        <f>SUMIFS(通讯通路门店!$AE:$AE,通讯通路门店!$S:$S,$G322)</f>
        <v>0</v>
      </c>
      <c r="BM322" s="99">
        <f>SUMIFS(通讯通路门店!$AF:$AF,通讯通路门店!$S:$S,$G322)</f>
        <v>0</v>
      </c>
      <c r="BN322" s="99">
        <f>SUMIFS(通讯通路门店!$AG:$AG,通讯通路门店!$S:$S,$G322)</f>
        <v>0</v>
      </c>
      <c r="BO322" s="99">
        <f>SUMIFS(通讯通路门店!$AH:$AH,通讯通路门店!$S:$S,$G322)</f>
        <v>0</v>
      </c>
      <c r="BP322" s="99">
        <f>SUMIFS(通讯通路门店!$AI:$AI,通讯通路门店!$S:$S,$G322)</f>
        <v>0</v>
      </c>
      <c r="BQ322" s="83"/>
    </row>
    <row r="323" spans="1:69">
      <c r="A323" s="99" t="str">
        <f>IFERROR(_xlfn.XLOOKUP($G323,通讯通路门店!$S$4:$S$993933,通讯通路门店!$A$4:$A$993933,0,0),"")</f>
        <v/>
      </c>
      <c r="B323" s="99" t="str">
        <f>IFERROR(_xlfn.XLOOKUP($G323,通讯通路门店!$S$4:$S$993933,通讯通路门店!$B$4:$B$993933,0,0),"")</f>
        <v/>
      </c>
      <c r="C323" s="99" t="str">
        <f>IFERROR(_xlfn.XLOOKUP($G323,通讯通路门店!$S$4:$S$993933,通讯通路门店!$C$4:$C$993933,0,0),"")</f>
        <v/>
      </c>
      <c r="D323" s="99" t="str">
        <f>IFERROR(_xlfn.XLOOKUP($G323,通讯通路门店!$S$4:$S$993933,通讯通路门店!$D$4:$D$993933,0,0),"")</f>
        <v/>
      </c>
      <c r="E323" s="83"/>
      <c r="F323" s="83"/>
      <c r="G323" s="101" t="e">
        <v>#N/A</v>
      </c>
      <c r="H323" s="102" t="str">
        <f>IFERROR(_xlfn.XLOOKUP($G323,通讯通路门店!$S$4:$S$993933,通讯通路门店!$R$4:$R$993933,0,0),"")</f>
        <v/>
      </c>
      <c r="I323" s="83"/>
      <c r="J323" s="83"/>
      <c r="K323" s="83"/>
      <c r="L323" s="83"/>
      <c r="M323" s="83"/>
      <c r="N323" s="83"/>
      <c r="O323" s="83"/>
      <c r="P323" s="83"/>
      <c r="Q323" s="83"/>
      <c r="R323" s="83"/>
      <c r="S323" s="83"/>
      <c r="T323" s="83"/>
      <c r="U323" s="99">
        <f>COUNTIF(通讯通路门店!$S:$S,$G323)</f>
        <v>0</v>
      </c>
      <c r="V323" s="99">
        <f>COUNTIFS(通讯通路门店!$S:$S,$G323,通讯通路门店!$J:$J,"综合卖场")</f>
        <v>0</v>
      </c>
      <c r="W323" s="99">
        <f>SUMIFS(通讯通路门店!$AJ:$AJ,通讯通路门店!$S:$S,通讯客户沙盘!$G323)</f>
        <v>0</v>
      </c>
      <c r="X323" s="99">
        <f t="shared" si="20"/>
        <v>0</v>
      </c>
      <c r="Y323" s="99">
        <f>COUNTIFS(通讯通路门店!$S:$S,$G323,通讯通路门店!$J:$J,"荣耀体验店")+COUNTIFS(通讯通路门店!$S:$S,$G323,通讯通路门店!$J:$J,"荣耀授权专卖店")</f>
        <v>0</v>
      </c>
      <c r="Z323" s="99">
        <f>COUNTIFS(通讯通路门店!$S:$S,$G323,通讯通路门店!$J:$J,"VIVO体验店")</f>
        <v>0</v>
      </c>
      <c r="AA323" s="99">
        <f>COUNTIFS(通讯通路门店!$S:$S,$G323,通讯通路门店!$J:$J,"OPPO体验店")</f>
        <v>0</v>
      </c>
      <c r="AB323" s="99">
        <f>COUNTIFS(通讯通路门店!$S:$S,$G323,通讯通路门店!$J:$J,"华为授权体验店")+COUNTIFS(通讯通路门店!$S:$S,$G323,通讯通路门店!$J:$J,"华为堡垒店")</f>
        <v>0</v>
      </c>
      <c r="AC323" s="99">
        <f>COUNTIFS(通讯通路门店!$S:$S,$G323,通讯通路门店!$J:$J,"小米体验店")</f>
        <v>0</v>
      </c>
      <c r="AD323" s="99">
        <f>COUNTIFS(通讯通路门店!$S:$S,$G323,通讯通路门店!$J:$J,"苹果体验店")</f>
        <v>0</v>
      </c>
      <c r="AE323" s="99">
        <f>COUNTIFS(通讯通路门店!$S:$S,$G323,通讯通路门店!$J:$J,"其他品牌专卖店")</f>
        <v>0</v>
      </c>
      <c r="AF323" s="99">
        <f>SUMIFS(通讯通路门店!$BI:$BI,通讯通路门店!$S:$S,$G323)</f>
        <v>0</v>
      </c>
      <c r="AG323" s="99">
        <f>SUMIFS(通讯通路门店!$BH:$BH,通讯通路门店!$S:$S,$G323)</f>
        <v>0</v>
      </c>
      <c r="AH323" s="99">
        <f t="shared" si="21"/>
        <v>0</v>
      </c>
      <c r="AI323" s="99">
        <f>SUMIFS(通讯通路门店!$BB:$BB,通讯通路门店!$S:$S,$G323)</f>
        <v>0</v>
      </c>
      <c r="AJ323" s="99">
        <f>SUMIFS(通讯通路门店!$BE:$BE,通讯通路门店!$S:$S,$G323)</f>
        <v>0</v>
      </c>
      <c r="AK323" s="99">
        <f>SUMIFS(通讯通路门店!$BG:$BG,通讯通路门店!$S:$S,$G323)</f>
        <v>0</v>
      </c>
      <c r="AL323" s="99">
        <f>SUMIFS(通讯通路门店!$BC:$BC,通讯通路门店!$S:$S,$G323)</f>
        <v>0</v>
      </c>
      <c r="AM323" s="99">
        <f>SUMIFS(通讯通路门店!$BD:$BD,通讯通路门店!$S:$S,$G323)</f>
        <v>0</v>
      </c>
      <c r="AN323" s="99">
        <f>SUMIFS(通讯通路门店!$BF:$BF,通讯通路门店!$S:$S,$G323)</f>
        <v>0</v>
      </c>
      <c r="AO323" s="99">
        <f t="shared" si="22"/>
        <v>0</v>
      </c>
      <c r="AP323" s="99">
        <f>SUMIFS(通讯通路门店!$K:$K,通讯通路门店!$S:$S,$G323)</f>
        <v>0</v>
      </c>
      <c r="AQ323" s="83"/>
      <c r="AR323" s="99">
        <f>SUMIFS(通讯通路门店!$T:$T,通讯通路门店!$S:$S,$G323)</f>
        <v>0</v>
      </c>
      <c r="AS323" s="99">
        <f>SUMIFS(通讯通路门店!$U:$U,通讯通路门店!$S:$S,$G323)</f>
        <v>0</v>
      </c>
      <c r="AT323" s="99">
        <f>SUMIFS(通讯通路门店!$V:$V,通讯通路门店!$S:$S,$G323)</f>
        <v>0</v>
      </c>
      <c r="AU323" s="99">
        <f>SUMIFS(通讯通路门店!$W:$W,通讯通路门店!$S:$S,$G323)</f>
        <v>0</v>
      </c>
      <c r="AV323" s="99">
        <f>SUMIFS(通讯通路门店!$Z:$Z,通讯通路门店!$S:$S,$G323)</f>
        <v>0</v>
      </c>
      <c r="AW323" s="99">
        <f>SUMIFS(通讯通路门店!$AB:$AB,通讯通路门店!$S:$S,$G323)</f>
        <v>0</v>
      </c>
      <c r="AX323" s="99">
        <f>SUMIFS(通讯通路门店!$X:$X,通讯通路门店!$S:$S,$G323)</f>
        <v>0</v>
      </c>
      <c r="AY323" s="99">
        <f>SUMIFS(通讯通路门店!$Y:$Y,通讯通路门店!$S:$S,$G323)</f>
        <v>0</v>
      </c>
      <c r="AZ323" s="99">
        <f>SUMIFS(通讯通路门店!$AA:$AA,通讯通路门店!$S:$S,$G323)</f>
        <v>0</v>
      </c>
      <c r="BA323" s="99">
        <f t="shared" si="23"/>
        <v>0</v>
      </c>
      <c r="BB323" s="99">
        <f t="shared" si="24"/>
        <v>0</v>
      </c>
      <c r="BC323" s="99">
        <f>SUMIFS(通讯通路门店!$W:$W,通讯通路门店!$S:$S,$G323,通讯通路门店!$J:$J,"荣耀体验店")+SUMIFS(通讯通路门店!$W:$W,通讯通路门店!$S:$S,$G323,通讯通路门店!$J:$J,"荣耀授权专卖店")</f>
        <v>0</v>
      </c>
      <c r="BD323" s="99">
        <f>SUMIFS(通讯通路门店!$Z:$Z,通讯通路门店!$S:$S,$G323,通讯通路门店!$J:$J,"VIVO体验店")</f>
        <v>0</v>
      </c>
      <c r="BE323" s="99">
        <f>SUMIFS(通讯通路门店!$AB:$AB,通讯通路门店!$S:$S,$G323,通讯通路门店!$J:$J,"OPPO体验店")</f>
        <v>0</v>
      </c>
      <c r="BF323" s="99">
        <f>SUMIFS(通讯通路门店!$X:$X,通讯通路门店!$S:$S,$G323,通讯通路门店!$J:$J,"华为授权体验店")+SUMIFS(通讯通路门店!$AA:$AA,通讯通路门店!$S:$S,$G323,通讯通路门店!$J:$J,"华为堡垒店")</f>
        <v>0</v>
      </c>
      <c r="BG323" s="99">
        <f>SUMIFS(通讯通路门店!$Y:$Y,通讯通路门店!$S:$S,$G323,通讯通路门店!$J:$J,"小米体验店")</f>
        <v>0</v>
      </c>
      <c r="BH323" s="99">
        <f>SUMIFS(通讯通路门店!$AA:$AA,通讯通路门店!$S:$S,$G323,通讯通路门店!$J:$J,"苹果体验店")</f>
        <v>0</v>
      </c>
      <c r="BI323" s="99">
        <f>SUMIFS(通讯通路门店!$K:$K,通讯通路门店!$S:$S,$G323,通讯通路门店!$J:$J,"其他品牌专卖店")</f>
        <v>0</v>
      </c>
      <c r="BJ323" s="99">
        <f>SUMIFS(通讯通路门店!$AC:$AC,通讯通路门店!$S:$S,$G323)</f>
        <v>0</v>
      </c>
      <c r="BK323" s="99">
        <f>SUMIFS(通讯通路门店!$AD:$AD,通讯通路门店!$S:$S,$G323)</f>
        <v>0</v>
      </c>
      <c r="BL323" s="99">
        <f>SUMIFS(通讯通路门店!$AE:$AE,通讯通路门店!$S:$S,$G323)</f>
        <v>0</v>
      </c>
      <c r="BM323" s="99">
        <f>SUMIFS(通讯通路门店!$AF:$AF,通讯通路门店!$S:$S,$G323)</f>
        <v>0</v>
      </c>
      <c r="BN323" s="99">
        <f>SUMIFS(通讯通路门店!$AG:$AG,通讯通路门店!$S:$S,$G323)</f>
        <v>0</v>
      </c>
      <c r="BO323" s="99">
        <f>SUMIFS(通讯通路门店!$AH:$AH,通讯通路门店!$S:$S,$G323)</f>
        <v>0</v>
      </c>
      <c r="BP323" s="99">
        <f>SUMIFS(通讯通路门店!$AI:$AI,通讯通路门店!$S:$S,$G323)</f>
        <v>0</v>
      </c>
      <c r="BQ323" s="83"/>
    </row>
    <row r="324" spans="1:69">
      <c r="A324" s="99" t="str">
        <f>IFERROR(_xlfn.XLOOKUP($G324,通讯通路门店!$S$4:$S$993933,通讯通路门店!$A$4:$A$993933,0,0),"")</f>
        <v/>
      </c>
      <c r="B324" s="99" t="str">
        <f>IFERROR(_xlfn.XLOOKUP($G324,通讯通路门店!$S$4:$S$993933,通讯通路门店!$B$4:$B$993933,0,0),"")</f>
        <v/>
      </c>
      <c r="C324" s="99" t="str">
        <f>IFERROR(_xlfn.XLOOKUP($G324,通讯通路门店!$S$4:$S$993933,通讯通路门店!$C$4:$C$993933,0,0),"")</f>
        <v/>
      </c>
      <c r="D324" s="99" t="str">
        <f>IFERROR(_xlfn.XLOOKUP($G324,通讯通路门店!$S$4:$S$993933,通讯通路门店!$D$4:$D$993933,0,0),"")</f>
        <v/>
      </c>
      <c r="E324" s="83"/>
      <c r="F324" s="83"/>
      <c r="G324" s="101" t="e">
        <v>#N/A</v>
      </c>
      <c r="H324" s="102" t="str">
        <f>IFERROR(_xlfn.XLOOKUP($G324,通讯通路门店!$S$4:$S$993933,通讯通路门店!$R$4:$R$993933,0,0),"")</f>
        <v/>
      </c>
      <c r="I324" s="83"/>
      <c r="J324" s="83"/>
      <c r="K324" s="83"/>
      <c r="L324" s="83"/>
      <c r="M324" s="83"/>
      <c r="N324" s="83"/>
      <c r="O324" s="83"/>
      <c r="P324" s="83"/>
      <c r="Q324" s="83"/>
      <c r="R324" s="83"/>
      <c r="S324" s="83"/>
      <c r="T324" s="83"/>
      <c r="U324" s="99">
        <f>COUNTIF(通讯通路门店!$S:$S,$G324)</f>
        <v>0</v>
      </c>
      <c r="V324" s="99">
        <f>COUNTIFS(通讯通路门店!$S:$S,$G324,通讯通路门店!$J:$J,"综合卖场")</f>
        <v>0</v>
      </c>
      <c r="W324" s="99">
        <f>SUMIFS(通讯通路门店!$AJ:$AJ,通讯通路门店!$S:$S,通讯客户沙盘!$G324)</f>
        <v>0</v>
      </c>
      <c r="X324" s="99">
        <f t="shared" ref="X324:X387" si="25">Y324+Z324+AA324+AB324+AC324+AD324+AE324</f>
        <v>0</v>
      </c>
      <c r="Y324" s="99">
        <f>COUNTIFS(通讯通路门店!$S:$S,$G324,通讯通路门店!$J:$J,"荣耀体验店")+COUNTIFS(通讯通路门店!$S:$S,$G324,通讯通路门店!$J:$J,"荣耀授权专卖店")</f>
        <v>0</v>
      </c>
      <c r="Z324" s="99">
        <f>COUNTIFS(通讯通路门店!$S:$S,$G324,通讯通路门店!$J:$J,"VIVO体验店")</f>
        <v>0</v>
      </c>
      <c r="AA324" s="99">
        <f>COUNTIFS(通讯通路门店!$S:$S,$G324,通讯通路门店!$J:$J,"OPPO体验店")</f>
        <v>0</v>
      </c>
      <c r="AB324" s="99">
        <f>COUNTIFS(通讯通路门店!$S:$S,$G324,通讯通路门店!$J:$J,"华为授权体验店")+COUNTIFS(通讯通路门店!$S:$S,$G324,通讯通路门店!$J:$J,"华为堡垒店")</f>
        <v>0</v>
      </c>
      <c r="AC324" s="99">
        <f>COUNTIFS(通讯通路门店!$S:$S,$G324,通讯通路门店!$J:$J,"小米体验店")</f>
        <v>0</v>
      </c>
      <c r="AD324" s="99">
        <f>COUNTIFS(通讯通路门店!$S:$S,$G324,通讯通路门店!$J:$J,"苹果体验店")</f>
        <v>0</v>
      </c>
      <c r="AE324" s="99">
        <f>COUNTIFS(通讯通路门店!$S:$S,$G324,通讯通路门店!$J:$J,"其他品牌专卖店")</f>
        <v>0</v>
      </c>
      <c r="AF324" s="99">
        <f>SUMIFS(通讯通路门店!$BI:$BI,通讯通路门店!$S:$S,$G324)</f>
        <v>0</v>
      </c>
      <c r="AG324" s="99">
        <f>SUMIFS(通讯通路门店!$BH:$BH,通讯通路门店!$S:$S,$G324)</f>
        <v>0</v>
      </c>
      <c r="AH324" s="99">
        <f t="shared" ref="AH324:AH387" si="26">AI324+AJ324+AK324+AL324+AM324+AN324</f>
        <v>0</v>
      </c>
      <c r="AI324" s="99">
        <f>SUMIFS(通讯通路门店!$BB:$BB,通讯通路门店!$S:$S,$G324)</f>
        <v>0</v>
      </c>
      <c r="AJ324" s="99">
        <f>SUMIFS(通讯通路门店!$BE:$BE,通讯通路门店!$S:$S,$G324)</f>
        <v>0</v>
      </c>
      <c r="AK324" s="99">
        <f>SUMIFS(通讯通路门店!$BG:$BG,通讯通路门店!$S:$S,$G324)</f>
        <v>0</v>
      </c>
      <c r="AL324" s="99">
        <f>SUMIFS(通讯通路门店!$BC:$BC,通讯通路门店!$S:$S,$G324)</f>
        <v>0</v>
      </c>
      <c r="AM324" s="99">
        <f>SUMIFS(通讯通路门店!$BD:$BD,通讯通路门店!$S:$S,$G324)</f>
        <v>0</v>
      </c>
      <c r="AN324" s="99">
        <f>SUMIFS(通讯通路门店!$BF:$BF,通讯通路门店!$S:$S,$G324)</f>
        <v>0</v>
      </c>
      <c r="AO324" s="99">
        <f t="shared" ref="AO324:AO387" si="27">AP324+AQ324</f>
        <v>0</v>
      </c>
      <c r="AP324" s="99">
        <f>SUMIFS(通讯通路门店!$K:$K,通讯通路门店!$S:$S,$G324)</f>
        <v>0</v>
      </c>
      <c r="AQ324" s="83"/>
      <c r="AR324" s="99">
        <f>SUMIFS(通讯通路门店!$T:$T,通讯通路门店!$S:$S,$G324)</f>
        <v>0</v>
      </c>
      <c r="AS324" s="99">
        <f>SUMIFS(通讯通路门店!$U:$U,通讯通路门店!$S:$S,$G324)</f>
        <v>0</v>
      </c>
      <c r="AT324" s="99">
        <f>SUMIFS(通讯通路门店!$V:$V,通讯通路门店!$S:$S,$G324)</f>
        <v>0</v>
      </c>
      <c r="AU324" s="99">
        <f>SUMIFS(通讯通路门店!$W:$W,通讯通路门店!$S:$S,$G324)</f>
        <v>0</v>
      </c>
      <c r="AV324" s="99">
        <f>SUMIFS(通讯通路门店!$Z:$Z,通讯通路门店!$S:$S,$G324)</f>
        <v>0</v>
      </c>
      <c r="AW324" s="99">
        <f>SUMIFS(通讯通路门店!$AB:$AB,通讯通路门店!$S:$S,$G324)</f>
        <v>0</v>
      </c>
      <c r="AX324" s="99">
        <f>SUMIFS(通讯通路门店!$X:$X,通讯通路门店!$S:$S,$G324)</f>
        <v>0</v>
      </c>
      <c r="AY324" s="99">
        <f>SUMIFS(通讯通路门店!$Y:$Y,通讯通路门店!$S:$S,$G324)</f>
        <v>0</v>
      </c>
      <c r="AZ324" s="99">
        <f>SUMIFS(通讯通路门店!$AA:$AA,通讯通路门店!$S:$S,$G324)</f>
        <v>0</v>
      </c>
      <c r="BA324" s="99">
        <f t="shared" ref="BA324:BA387" si="28">AP324-BB324</f>
        <v>0</v>
      </c>
      <c r="BB324" s="99">
        <f t="shared" ref="BB324:BB387" si="29">BC324+BD324+BE324+BF324+BG324+BH324</f>
        <v>0</v>
      </c>
      <c r="BC324" s="99">
        <f>SUMIFS(通讯通路门店!$W:$W,通讯通路门店!$S:$S,$G324,通讯通路门店!$J:$J,"荣耀体验店")+SUMIFS(通讯通路门店!$W:$W,通讯通路门店!$S:$S,$G324,通讯通路门店!$J:$J,"荣耀授权专卖店")</f>
        <v>0</v>
      </c>
      <c r="BD324" s="99">
        <f>SUMIFS(通讯通路门店!$Z:$Z,通讯通路门店!$S:$S,$G324,通讯通路门店!$J:$J,"VIVO体验店")</f>
        <v>0</v>
      </c>
      <c r="BE324" s="99">
        <f>SUMIFS(通讯通路门店!$AB:$AB,通讯通路门店!$S:$S,$G324,通讯通路门店!$J:$J,"OPPO体验店")</f>
        <v>0</v>
      </c>
      <c r="BF324" s="99">
        <f>SUMIFS(通讯通路门店!$X:$X,通讯通路门店!$S:$S,$G324,通讯通路门店!$J:$J,"华为授权体验店")+SUMIFS(通讯通路门店!$AA:$AA,通讯通路门店!$S:$S,$G324,通讯通路门店!$J:$J,"华为堡垒店")</f>
        <v>0</v>
      </c>
      <c r="BG324" s="99">
        <f>SUMIFS(通讯通路门店!$Y:$Y,通讯通路门店!$S:$S,$G324,通讯通路门店!$J:$J,"小米体验店")</f>
        <v>0</v>
      </c>
      <c r="BH324" s="99">
        <f>SUMIFS(通讯通路门店!$AA:$AA,通讯通路门店!$S:$S,$G324,通讯通路门店!$J:$J,"苹果体验店")</f>
        <v>0</v>
      </c>
      <c r="BI324" s="99">
        <f>SUMIFS(通讯通路门店!$K:$K,通讯通路门店!$S:$S,$G324,通讯通路门店!$J:$J,"其他品牌专卖店")</f>
        <v>0</v>
      </c>
      <c r="BJ324" s="99">
        <f>SUMIFS(通讯通路门店!$AC:$AC,通讯通路门店!$S:$S,$G324)</f>
        <v>0</v>
      </c>
      <c r="BK324" s="99">
        <f>SUMIFS(通讯通路门店!$AD:$AD,通讯通路门店!$S:$S,$G324)</f>
        <v>0</v>
      </c>
      <c r="BL324" s="99">
        <f>SUMIFS(通讯通路门店!$AE:$AE,通讯通路门店!$S:$S,$G324)</f>
        <v>0</v>
      </c>
      <c r="BM324" s="99">
        <f>SUMIFS(通讯通路门店!$AF:$AF,通讯通路门店!$S:$S,$G324)</f>
        <v>0</v>
      </c>
      <c r="BN324" s="99">
        <f>SUMIFS(通讯通路门店!$AG:$AG,通讯通路门店!$S:$S,$G324)</f>
        <v>0</v>
      </c>
      <c r="BO324" s="99">
        <f>SUMIFS(通讯通路门店!$AH:$AH,通讯通路门店!$S:$S,$G324)</f>
        <v>0</v>
      </c>
      <c r="BP324" s="99">
        <f>SUMIFS(通讯通路门店!$AI:$AI,通讯通路门店!$S:$S,$G324)</f>
        <v>0</v>
      </c>
      <c r="BQ324" s="83"/>
    </row>
    <row r="325" spans="1:69">
      <c r="A325" s="99" t="str">
        <f>IFERROR(_xlfn.XLOOKUP($G325,通讯通路门店!$S$4:$S$993933,通讯通路门店!$A$4:$A$993933,0,0),"")</f>
        <v/>
      </c>
      <c r="B325" s="99" t="str">
        <f>IFERROR(_xlfn.XLOOKUP($G325,通讯通路门店!$S$4:$S$993933,通讯通路门店!$B$4:$B$993933,0,0),"")</f>
        <v/>
      </c>
      <c r="C325" s="99" t="str">
        <f>IFERROR(_xlfn.XLOOKUP($G325,通讯通路门店!$S$4:$S$993933,通讯通路门店!$C$4:$C$993933,0,0),"")</f>
        <v/>
      </c>
      <c r="D325" s="99" t="str">
        <f>IFERROR(_xlfn.XLOOKUP($G325,通讯通路门店!$S$4:$S$993933,通讯通路门店!$D$4:$D$993933,0,0),"")</f>
        <v/>
      </c>
      <c r="E325" s="83"/>
      <c r="F325" s="83"/>
      <c r="G325" s="101" t="e">
        <v>#N/A</v>
      </c>
      <c r="H325" s="102" t="str">
        <f>IFERROR(_xlfn.XLOOKUP($G325,通讯通路门店!$S$4:$S$993933,通讯通路门店!$R$4:$R$993933,0,0),"")</f>
        <v/>
      </c>
      <c r="I325" s="83"/>
      <c r="J325" s="83"/>
      <c r="K325" s="83"/>
      <c r="L325" s="83"/>
      <c r="M325" s="83"/>
      <c r="N325" s="83"/>
      <c r="O325" s="83"/>
      <c r="P325" s="83"/>
      <c r="Q325" s="83"/>
      <c r="R325" s="83"/>
      <c r="S325" s="83"/>
      <c r="T325" s="83"/>
      <c r="U325" s="99">
        <f>COUNTIF(通讯通路门店!$S:$S,$G325)</f>
        <v>0</v>
      </c>
      <c r="V325" s="99">
        <f>COUNTIFS(通讯通路门店!$S:$S,$G325,通讯通路门店!$J:$J,"综合卖场")</f>
        <v>0</v>
      </c>
      <c r="W325" s="99">
        <f>SUMIFS(通讯通路门店!$AJ:$AJ,通讯通路门店!$S:$S,通讯客户沙盘!$G325)</f>
        <v>0</v>
      </c>
      <c r="X325" s="99">
        <f t="shared" si="25"/>
        <v>0</v>
      </c>
      <c r="Y325" s="99">
        <f>COUNTIFS(通讯通路门店!$S:$S,$G325,通讯通路门店!$J:$J,"荣耀体验店")+COUNTIFS(通讯通路门店!$S:$S,$G325,通讯通路门店!$J:$J,"荣耀授权专卖店")</f>
        <v>0</v>
      </c>
      <c r="Z325" s="99">
        <f>COUNTIFS(通讯通路门店!$S:$S,$G325,通讯通路门店!$J:$J,"VIVO体验店")</f>
        <v>0</v>
      </c>
      <c r="AA325" s="99">
        <f>COUNTIFS(通讯通路门店!$S:$S,$G325,通讯通路门店!$J:$J,"OPPO体验店")</f>
        <v>0</v>
      </c>
      <c r="AB325" s="99">
        <f>COUNTIFS(通讯通路门店!$S:$S,$G325,通讯通路门店!$J:$J,"华为授权体验店")+COUNTIFS(通讯通路门店!$S:$S,$G325,通讯通路门店!$J:$J,"华为堡垒店")</f>
        <v>0</v>
      </c>
      <c r="AC325" s="99">
        <f>COUNTIFS(通讯通路门店!$S:$S,$G325,通讯通路门店!$J:$J,"小米体验店")</f>
        <v>0</v>
      </c>
      <c r="AD325" s="99">
        <f>COUNTIFS(通讯通路门店!$S:$S,$G325,通讯通路门店!$J:$J,"苹果体验店")</f>
        <v>0</v>
      </c>
      <c r="AE325" s="99">
        <f>COUNTIFS(通讯通路门店!$S:$S,$G325,通讯通路门店!$J:$J,"其他品牌专卖店")</f>
        <v>0</v>
      </c>
      <c r="AF325" s="99">
        <f>SUMIFS(通讯通路门店!$BI:$BI,通讯通路门店!$S:$S,$G325)</f>
        <v>0</v>
      </c>
      <c r="AG325" s="99">
        <f>SUMIFS(通讯通路门店!$BH:$BH,通讯通路门店!$S:$S,$G325)</f>
        <v>0</v>
      </c>
      <c r="AH325" s="99">
        <f t="shared" si="26"/>
        <v>0</v>
      </c>
      <c r="AI325" s="99">
        <f>SUMIFS(通讯通路门店!$BB:$BB,通讯通路门店!$S:$S,$G325)</f>
        <v>0</v>
      </c>
      <c r="AJ325" s="99">
        <f>SUMIFS(通讯通路门店!$BE:$BE,通讯通路门店!$S:$S,$G325)</f>
        <v>0</v>
      </c>
      <c r="AK325" s="99">
        <f>SUMIFS(通讯通路门店!$BG:$BG,通讯通路门店!$S:$S,$G325)</f>
        <v>0</v>
      </c>
      <c r="AL325" s="99">
        <f>SUMIFS(通讯通路门店!$BC:$BC,通讯通路门店!$S:$S,$G325)</f>
        <v>0</v>
      </c>
      <c r="AM325" s="99">
        <f>SUMIFS(通讯通路门店!$BD:$BD,通讯通路门店!$S:$S,$G325)</f>
        <v>0</v>
      </c>
      <c r="AN325" s="99">
        <f>SUMIFS(通讯通路门店!$BF:$BF,通讯通路门店!$S:$S,$G325)</f>
        <v>0</v>
      </c>
      <c r="AO325" s="99">
        <f t="shared" si="27"/>
        <v>0</v>
      </c>
      <c r="AP325" s="99">
        <f>SUMIFS(通讯通路门店!$K:$K,通讯通路门店!$S:$S,$G325)</f>
        <v>0</v>
      </c>
      <c r="AQ325" s="83"/>
      <c r="AR325" s="99">
        <f>SUMIFS(通讯通路门店!$T:$T,通讯通路门店!$S:$S,$G325)</f>
        <v>0</v>
      </c>
      <c r="AS325" s="99">
        <f>SUMIFS(通讯通路门店!$U:$U,通讯通路门店!$S:$S,$G325)</f>
        <v>0</v>
      </c>
      <c r="AT325" s="99">
        <f>SUMIFS(通讯通路门店!$V:$V,通讯通路门店!$S:$S,$G325)</f>
        <v>0</v>
      </c>
      <c r="AU325" s="99">
        <f>SUMIFS(通讯通路门店!$W:$W,通讯通路门店!$S:$S,$G325)</f>
        <v>0</v>
      </c>
      <c r="AV325" s="99">
        <f>SUMIFS(通讯通路门店!$Z:$Z,通讯通路门店!$S:$S,$G325)</f>
        <v>0</v>
      </c>
      <c r="AW325" s="99">
        <f>SUMIFS(通讯通路门店!$AB:$AB,通讯通路门店!$S:$S,$G325)</f>
        <v>0</v>
      </c>
      <c r="AX325" s="99">
        <f>SUMIFS(通讯通路门店!$X:$X,通讯通路门店!$S:$S,$G325)</f>
        <v>0</v>
      </c>
      <c r="AY325" s="99">
        <f>SUMIFS(通讯通路门店!$Y:$Y,通讯通路门店!$S:$S,$G325)</f>
        <v>0</v>
      </c>
      <c r="AZ325" s="99">
        <f>SUMIFS(通讯通路门店!$AA:$AA,通讯通路门店!$S:$S,$G325)</f>
        <v>0</v>
      </c>
      <c r="BA325" s="99">
        <f t="shared" si="28"/>
        <v>0</v>
      </c>
      <c r="BB325" s="99">
        <f t="shared" si="29"/>
        <v>0</v>
      </c>
      <c r="BC325" s="99">
        <f>SUMIFS(通讯通路门店!$W:$W,通讯通路门店!$S:$S,$G325,通讯通路门店!$J:$J,"荣耀体验店")+SUMIFS(通讯通路门店!$W:$W,通讯通路门店!$S:$S,$G325,通讯通路门店!$J:$J,"荣耀授权专卖店")</f>
        <v>0</v>
      </c>
      <c r="BD325" s="99">
        <f>SUMIFS(通讯通路门店!$Z:$Z,通讯通路门店!$S:$S,$G325,通讯通路门店!$J:$J,"VIVO体验店")</f>
        <v>0</v>
      </c>
      <c r="BE325" s="99">
        <f>SUMIFS(通讯通路门店!$AB:$AB,通讯通路门店!$S:$S,$G325,通讯通路门店!$J:$J,"OPPO体验店")</f>
        <v>0</v>
      </c>
      <c r="BF325" s="99">
        <f>SUMIFS(通讯通路门店!$X:$X,通讯通路门店!$S:$S,$G325,通讯通路门店!$J:$J,"华为授权体验店")+SUMIFS(通讯通路门店!$AA:$AA,通讯通路门店!$S:$S,$G325,通讯通路门店!$J:$J,"华为堡垒店")</f>
        <v>0</v>
      </c>
      <c r="BG325" s="99">
        <f>SUMIFS(通讯通路门店!$Y:$Y,通讯通路门店!$S:$S,$G325,通讯通路门店!$J:$J,"小米体验店")</f>
        <v>0</v>
      </c>
      <c r="BH325" s="99">
        <f>SUMIFS(通讯通路门店!$AA:$AA,通讯通路门店!$S:$S,$G325,通讯通路门店!$J:$J,"苹果体验店")</f>
        <v>0</v>
      </c>
      <c r="BI325" s="99">
        <f>SUMIFS(通讯通路门店!$K:$K,通讯通路门店!$S:$S,$G325,通讯通路门店!$J:$J,"其他品牌专卖店")</f>
        <v>0</v>
      </c>
      <c r="BJ325" s="99">
        <f>SUMIFS(通讯通路门店!$AC:$AC,通讯通路门店!$S:$S,$G325)</f>
        <v>0</v>
      </c>
      <c r="BK325" s="99">
        <f>SUMIFS(通讯通路门店!$AD:$AD,通讯通路门店!$S:$S,$G325)</f>
        <v>0</v>
      </c>
      <c r="BL325" s="99">
        <f>SUMIFS(通讯通路门店!$AE:$AE,通讯通路门店!$S:$S,$G325)</f>
        <v>0</v>
      </c>
      <c r="BM325" s="99">
        <f>SUMIFS(通讯通路门店!$AF:$AF,通讯通路门店!$S:$S,$G325)</f>
        <v>0</v>
      </c>
      <c r="BN325" s="99">
        <f>SUMIFS(通讯通路门店!$AG:$AG,通讯通路门店!$S:$S,$G325)</f>
        <v>0</v>
      </c>
      <c r="BO325" s="99">
        <f>SUMIFS(通讯通路门店!$AH:$AH,通讯通路门店!$S:$S,$G325)</f>
        <v>0</v>
      </c>
      <c r="BP325" s="99">
        <f>SUMIFS(通讯通路门店!$AI:$AI,通讯通路门店!$S:$S,$G325)</f>
        <v>0</v>
      </c>
      <c r="BQ325" s="83"/>
    </row>
    <row r="326" spans="1:69">
      <c r="A326" s="99" t="str">
        <f>IFERROR(_xlfn.XLOOKUP($G326,通讯通路门店!$S$4:$S$993933,通讯通路门店!$A$4:$A$993933,0,0),"")</f>
        <v/>
      </c>
      <c r="B326" s="99" t="str">
        <f>IFERROR(_xlfn.XLOOKUP($G326,通讯通路门店!$S$4:$S$993933,通讯通路门店!$B$4:$B$993933,0,0),"")</f>
        <v/>
      </c>
      <c r="C326" s="99" t="str">
        <f>IFERROR(_xlfn.XLOOKUP($G326,通讯通路门店!$S$4:$S$993933,通讯通路门店!$C$4:$C$993933,0,0),"")</f>
        <v/>
      </c>
      <c r="D326" s="99" t="str">
        <f>IFERROR(_xlfn.XLOOKUP($G326,通讯通路门店!$S$4:$S$993933,通讯通路门店!$D$4:$D$993933,0,0),"")</f>
        <v/>
      </c>
      <c r="E326" s="83"/>
      <c r="F326" s="83"/>
      <c r="G326" s="101" t="e">
        <v>#N/A</v>
      </c>
      <c r="H326" s="102" t="str">
        <f>IFERROR(_xlfn.XLOOKUP($G326,通讯通路门店!$S$4:$S$993933,通讯通路门店!$R$4:$R$993933,0,0),"")</f>
        <v/>
      </c>
      <c r="I326" s="83"/>
      <c r="J326" s="83"/>
      <c r="K326" s="83"/>
      <c r="L326" s="83"/>
      <c r="M326" s="83"/>
      <c r="N326" s="83"/>
      <c r="O326" s="83"/>
      <c r="P326" s="83"/>
      <c r="Q326" s="83"/>
      <c r="R326" s="83"/>
      <c r="S326" s="83"/>
      <c r="T326" s="83"/>
      <c r="U326" s="99">
        <f>COUNTIF(通讯通路门店!$S:$S,$G326)</f>
        <v>0</v>
      </c>
      <c r="V326" s="99">
        <f>COUNTIFS(通讯通路门店!$S:$S,$G326,通讯通路门店!$J:$J,"综合卖场")</f>
        <v>0</v>
      </c>
      <c r="W326" s="99">
        <f>SUMIFS(通讯通路门店!$AJ:$AJ,通讯通路门店!$S:$S,通讯客户沙盘!$G326)</f>
        <v>0</v>
      </c>
      <c r="X326" s="99">
        <f t="shared" si="25"/>
        <v>0</v>
      </c>
      <c r="Y326" s="99">
        <f>COUNTIFS(通讯通路门店!$S:$S,$G326,通讯通路门店!$J:$J,"荣耀体验店")+COUNTIFS(通讯通路门店!$S:$S,$G326,通讯通路门店!$J:$J,"荣耀授权专卖店")</f>
        <v>0</v>
      </c>
      <c r="Z326" s="99">
        <f>COUNTIFS(通讯通路门店!$S:$S,$G326,通讯通路门店!$J:$J,"VIVO体验店")</f>
        <v>0</v>
      </c>
      <c r="AA326" s="99">
        <f>COUNTIFS(通讯通路门店!$S:$S,$G326,通讯通路门店!$J:$J,"OPPO体验店")</f>
        <v>0</v>
      </c>
      <c r="AB326" s="99">
        <f>COUNTIFS(通讯通路门店!$S:$S,$G326,通讯通路门店!$J:$J,"华为授权体验店")+COUNTIFS(通讯通路门店!$S:$S,$G326,通讯通路门店!$J:$J,"华为堡垒店")</f>
        <v>0</v>
      </c>
      <c r="AC326" s="99">
        <f>COUNTIFS(通讯通路门店!$S:$S,$G326,通讯通路门店!$J:$J,"小米体验店")</f>
        <v>0</v>
      </c>
      <c r="AD326" s="99">
        <f>COUNTIFS(通讯通路门店!$S:$S,$G326,通讯通路门店!$J:$J,"苹果体验店")</f>
        <v>0</v>
      </c>
      <c r="AE326" s="99">
        <f>COUNTIFS(通讯通路门店!$S:$S,$G326,通讯通路门店!$J:$J,"其他品牌专卖店")</f>
        <v>0</v>
      </c>
      <c r="AF326" s="99">
        <f>SUMIFS(通讯通路门店!$BI:$BI,通讯通路门店!$S:$S,$G326)</f>
        <v>0</v>
      </c>
      <c r="AG326" s="99">
        <f>SUMIFS(通讯通路门店!$BH:$BH,通讯通路门店!$S:$S,$G326)</f>
        <v>0</v>
      </c>
      <c r="AH326" s="99">
        <f t="shared" si="26"/>
        <v>0</v>
      </c>
      <c r="AI326" s="99">
        <f>SUMIFS(通讯通路门店!$BB:$BB,通讯通路门店!$S:$S,$G326)</f>
        <v>0</v>
      </c>
      <c r="AJ326" s="99">
        <f>SUMIFS(通讯通路门店!$BE:$BE,通讯通路门店!$S:$S,$G326)</f>
        <v>0</v>
      </c>
      <c r="AK326" s="99">
        <f>SUMIFS(通讯通路门店!$BG:$BG,通讯通路门店!$S:$S,$G326)</f>
        <v>0</v>
      </c>
      <c r="AL326" s="99">
        <f>SUMIFS(通讯通路门店!$BC:$BC,通讯通路门店!$S:$S,$G326)</f>
        <v>0</v>
      </c>
      <c r="AM326" s="99">
        <f>SUMIFS(通讯通路门店!$BD:$BD,通讯通路门店!$S:$S,$G326)</f>
        <v>0</v>
      </c>
      <c r="AN326" s="99">
        <f>SUMIFS(通讯通路门店!$BF:$BF,通讯通路门店!$S:$S,$G326)</f>
        <v>0</v>
      </c>
      <c r="AO326" s="99">
        <f t="shared" si="27"/>
        <v>0</v>
      </c>
      <c r="AP326" s="99">
        <f>SUMIFS(通讯通路门店!$K:$K,通讯通路门店!$S:$S,$G326)</f>
        <v>0</v>
      </c>
      <c r="AQ326" s="83"/>
      <c r="AR326" s="99">
        <f>SUMIFS(通讯通路门店!$T:$T,通讯通路门店!$S:$S,$G326)</f>
        <v>0</v>
      </c>
      <c r="AS326" s="99">
        <f>SUMIFS(通讯通路门店!$U:$U,通讯通路门店!$S:$S,$G326)</f>
        <v>0</v>
      </c>
      <c r="AT326" s="99">
        <f>SUMIFS(通讯通路门店!$V:$V,通讯通路门店!$S:$S,$G326)</f>
        <v>0</v>
      </c>
      <c r="AU326" s="99">
        <f>SUMIFS(通讯通路门店!$W:$W,通讯通路门店!$S:$S,$G326)</f>
        <v>0</v>
      </c>
      <c r="AV326" s="99">
        <f>SUMIFS(通讯通路门店!$Z:$Z,通讯通路门店!$S:$S,$G326)</f>
        <v>0</v>
      </c>
      <c r="AW326" s="99">
        <f>SUMIFS(通讯通路门店!$AB:$AB,通讯通路门店!$S:$S,$G326)</f>
        <v>0</v>
      </c>
      <c r="AX326" s="99">
        <f>SUMIFS(通讯通路门店!$X:$X,通讯通路门店!$S:$S,$G326)</f>
        <v>0</v>
      </c>
      <c r="AY326" s="99">
        <f>SUMIFS(通讯通路门店!$Y:$Y,通讯通路门店!$S:$S,$G326)</f>
        <v>0</v>
      </c>
      <c r="AZ326" s="99">
        <f>SUMIFS(通讯通路门店!$AA:$AA,通讯通路门店!$S:$S,$G326)</f>
        <v>0</v>
      </c>
      <c r="BA326" s="99">
        <f t="shared" si="28"/>
        <v>0</v>
      </c>
      <c r="BB326" s="99">
        <f t="shared" si="29"/>
        <v>0</v>
      </c>
      <c r="BC326" s="99">
        <f>SUMIFS(通讯通路门店!$W:$W,通讯通路门店!$S:$S,$G326,通讯通路门店!$J:$J,"荣耀体验店")+SUMIFS(通讯通路门店!$W:$W,通讯通路门店!$S:$S,$G326,通讯通路门店!$J:$J,"荣耀授权专卖店")</f>
        <v>0</v>
      </c>
      <c r="BD326" s="99">
        <f>SUMIFS(通讯通路门店!$Z:$Z,通讯通路门店!$S:$S,$G326,通讯通路门店!$J:$J,"VIVO体验店")</f>
        <v>0</v>
      </c>
      <c r="BE326" s="99">
        <f>SUMIFS(通讯通路门店!$AB:$AB,通讯通路门店!$S:$S,$G326,通讯通路门店!$J:$J,"OPPO体验店")</f>
        <v>0</v>
      </c>
      <c r="BF326" s="99">
        <f>SUMIFS(通讯通路门店!$X:$X,通讯通路门店!$S:$S,$G326,通讯通路门店!$J:$J,"华为授权体验店")+SUMIFS(通讯通路门店!$AA:$AA,通讯通路门店!$S:$S,$G326,通讯通路门店!$J:$J,"华为堡垒店")</f>
        <v>0</v>
      </c>
      <c r="BG326" s="99">
        <f>SUMIFS(通讯通路门店!$Y:$Y,通讯通路门店!$S:$S,$G326,通讯通路门店!$J:$J,"小米体验店")</f>
        <v>0</v>
      </c>
      <c r="BH326" s="99">
        <f>SUMIFS(通讯通路门店!$AA:$AA,通讯通路门店!$S:$S,$G326,通讯通路门店!$J:$J,"苹果体验店")</f>
        <v>0</v>
      </c>
      <c r="BI326" s="99">
        <f>SUMIFS(通讯通路门店!$K:$K,通讯通路门店!$S:$S,$G326,通讯通路门店!$J:$J,"其他品牌专卖店")</f>
        <v>0</v>
      </c>
      <c r="BJ326" s="99">
        <f>SUMIFS(通讯通路门店!$AC:$AC,通讯通路门店!$S:$S,$G326)</f>
        <v>0</v>
      </c>
      <c r="BK326" s="99">
        <f>SUMIFS(通讯通路门店!$AD:$AD,通讯通路门店!$S:$S,$G326)</f>
        <v>0</v>
      </c>
      <c r="BL326" s="99">
        <f>SUMIFS(通讯通路门店!$AE:$AE,通讯通路门店!$S:$S,$G326)</f>
        <v>0</v>
      </c>
      <c r="BM326" s="99">
        <f>SUMIFS(通讯通路门店!$AF:$AF,通讯通路门店!$S:$S,$G326)</f>
        <v>0</v>
      </c>
      <c r="BN326" s="99">
        <f>SUMIFS(通讯通路门店!$AG:$AG,通讯通路门店!$S:$S,$G326)</f>
        <v>0</v>
      </c>
      <c r="BO326" s="99">
        <f>SUMIFS(通讯通路门店!$AH:$AH,通讯通路门店!$S:$S,$G326)</f>
        <v>0</v>
      </c>
      <c r="BP326" s="99">
        <f>SUMIFS(通讯通路门店!$AI:$AI,通讯通路门店!$S:$S,$G326)</f>
        <v>0</v>
      </c>
      <c r="BQ326" s="83"/>
    </row>
    <row r="327" spans="1:69">
      <c r="A327" s="99" t="str">
        <f>IFERROR(_xlfn.XLOOKUP($G327,通讯通路门店!$S$4:$S$993933,通讯通路门店!$A$4:$A$993933,0,0),"")</f>
        <v/>
      </c>
      <c r="B327" s="99" t="str">
        <f>IFERROR(_xlfn.XLOOKUP($G327,通讯通路门店!$S$4:$S$993933,通讯通路门店!$B$4:$B$993933,0,0),"")</f>
        <v/>
      </c>
      <c r="C327" s="99" t="str">
        <f>IFERROR(_xlfn.XLOOKUP($G327,通讯通路门店!$S$4:$S$993933,通讯通路门店!$C$4:$C$993933,0,0),"")</f>
        <v/>
      </c>
      <c r="D327" s="99" t="str">
        <f>IFERROR(_xlfn.XLOOKUP($G327,通讯通路门店!$S$4:$S$993933,通讯通路门店!$D$4:$D$993933,0,0),"")</f>
        <v/>
      </c>
      <c r="E327" s="83"/>
      <c r="F327" s="83"/>
      <c r="G327" s="101" t="e">
        <v>#N/A</v>
      </c>
      <c r="H327" s="102" t="str">
        <f>IFERROR(_xlfn.XLOOKUP($G327,通讯通路门店!$S$4:$S$993933,通讯通路门店!$R$4:$R$993933,0,0),"")</f>
        <v/>
      </c>
      <c r="I327" s="83"/>
      <c r="J327" s="83"/>
      <c r="K327" s="83"/>
      <c r="L327" s="83"/>
      <c r="M327" s="83"/>
      <c r="N327" s="83"/>
      <c r="O327" s="83"/>
      <c r="P327" s="83"/>
      <c r="Q327" s="83"/>
      <c r="R327" s="83"/>
      <c r="S327" s="83"/>
      <c r="T327" s="83"/>
      <c r="U327" s="99">
        <f>COUNTIF(通讯通路门店!$S:$S,$G327)</f>
        <v>0</v>
      </c>
      <c r="V327" s="99">
        <f>COUNTIFS(通讯通路门店!$S:$S,$G327,通讯通路门店!$J:$J,"综合卖场")</f>
        <v>0</v>
      </c>
      <c r="W327" s="99">
        <f>SUMIFS(通讯通路门店!$AJ:$AJ,通讯通路门店!$S:$S,通讯客户沙盘!$G327)</f>
        <v>0</v>
      </c>
      <c r="X327" s="99">
        <f t="shared" si="25"/>
        <v>0</v>
      </c>
      <c r="Y327" s="99">
        <f>COUNTIFS(通讯通路门店!$S:$S,$G327,通讯通路门店!$J:$J,"荣耀体验店")+COUNTIFS(通讯通路门店!$S:$S,$G327,通讯通路门店!$J:$J,"荣耀授权专卖店")</f>
        <v>0</v>
      </c>
      <c r="Z327" s="99">
        <f>COUNTIFS(通讯通路门店!$S:$S,$G327,通讯通路门店!$J:$J,"VIVO体验店")</f>
        <v>0</v>
      </c>
      <c r="AA327" s="99">
        <f>COUNTIFS(通讯通路门店!$S:$S,$G327,通讯通路门店!$J:$J,"OPPO体验店")</f>
        <v>0</v>
      </c>
      <c r="AB327" s="99">
        <f>COUNTIFS(通讯通路门店!$S:$S,$G327,通讯通路门店!$J:$J,"华为授权体验店")+COUNTIFS(通讯通路门店!$S:$S,$G327,通讯通路门店!$J:$J,"华为堡垒店")</f>
        <v>0</v>
      </c>
      <c r="AC327" s="99">
        <f>COUNTIFS(通讯通路门店!$S:$S,$G327,通讯通路门店!$J:$J,"小米体验店")</f>
        <v>0</v>
      </c>
      <c r="AD327" s="99">
        <f>COUNTIFS(通讯通路门店!$S:$S,$G327,通讯通路门店!$J:$J,"苹果体验店")</f>
        <v>0</v>
      </c>
      <c r="AE327" s="99">
        <f>COUNTIFS(通讯通路门店!$S:$S,$G327,通讯通路门店!$J:$J,"其他品牌专卖店")</f>
        <v>0</v>
      </c>
      <c r="AF327" s="99">
        <f>SUMIFS(通讯通路门店!$BI:$BI,通讯通路门店!$S:$S,$G327)</f>
        <v>0</v>
      </c>
      <c r="AG327" s="99">
        <f>SUMIFS(通讯通路门店!$BH:$BH,通讯通路门店!$S:$S,$G327)</f>
        <v>0</v>
      </c>
      <c r="AH327" s="99">
        <f t="shared" si="26"/>
        <v>0</v>
      </c>
      <c r="AI327" s="99">
        <f>SUMIFS(通讯通路门店!$BB:$BB,通讯通路门店!$S:$S,$G327)</f>
        <v>0</v>
      </c>
      <c r="AJ327" s="99">
        <f>SUMIFS(通讯通路门店!$BE:$BE,通讯通路门店!$S:$S,$G327)</f>
        <v>0</v>
      </c>
      <c r="AK327" s="99">
        <f>SUMIFS(通讯通路门店!$BG:$BG,通讯通路门店!$S:$S,$G327)</f>
        <v>0</v>
      </c>
      <c r="AL327" s="99">
        <f>SUMIFS(通讯通路门店!$BC:$BC,通讯通路门店!$S:$S,$G327)</f>
        <v>0</v>
      </c>
      <c r="AM327" s="99">
        <f>SUMIFS(通讯通路门店!$BD:$BD,通讯通路门店!$S:$S,$G327)</f>
        <v>0</v>
      </c>
      <c r="AN327" s="99">
        <f>SUMIFS(通讯通路门店!$BF:$BF,通讯通路门店!$S:$S,$G327)</f>
        <v>0</v>
      </c>
      <c r="AO327" s="99">
        <f t="shared" si="27"/>
        <v>0</v>
      </c>
      <c r="AP327" s="99">
        <f>SUMIFS(通讯通路门店!$K:$K,通讯通路门店!$S:$S,$G327)</f>
        <v>0</v>
      </c>
      <c r="AQ327" s="83"/>
      <c r="AR327" s="99">
        <f>SUMIFS(通讯通路门店!$T:$T,通讯通路门店!$S:$S,$G327)</f>
        <v>0</v>
      </c>
      <c r="AS327" s="99">
        <f>SUMIFS(通讯通路门店!$U:$U,通讯通路门店!$S:$S,$G327)</f>
        <v>0</v>
      </c>
      <c r="AT327" s="99">
        <f>SUMIFS(通讯通路门店!$V:$V,通讯通路门店!$S:$S,$G327)</f>
        <v>0</v>
      </c>
      <c r="AU327" s="99">
        <f>SUMIFS(通讯通路门店!$W:$W,通讯通路门店!$S:$S,$G327)</f>
        <v>0</v>
      </c>
      <c r="AV327" s="99">
        <f>SUMIFS(通讯通路门店!$Z:$Z,通讯通路门店!$S:$S,$G327)</f>
        <v>0</v>
      </c>
      <c r="AW327" s="99">
        <f>SUMIFS(通讯通路门店!$AB:$AB,通讯通路门店!$S:$S,$G327)</f>
        <v>0</v>
      </c>
      <c r="AX327" s="99">
        <f>SUMIFS(通讯通路门店!$X:$X,通讯通路门店!$S:$S,$G327)</f>
        <v>0</v>
      </c>
      <c r="AY327" s="99">
        <f>SUMIFS(通讯通路门店!$Y:$Y,通讯通路门店!$S:$S,$G327)</f>
        <v>0</v>
      </c>
      <c r="AZ327" s="99">
        <f>SUMIFS(通讯通路门店!$AA:$AA,通讯通路门店!$S:$S,$G327)</f>
        <v>0</v>
      </c>
      <c r="BA327" s="99">
        <f t="shared" si="28"/>
        <v>0</v>
      </c>
      <c r="BB327" s="99">
        <f t="shared" si="29"/>
        <v>0</v>
      </c>
      <c r="BC327" s="99">
        <f>SUMIFS(通讯通路门店!$W:$W,通讯通路门店!$S:$S,$G327,通讯通路门店!$J:$J,"荣耀体验店")+SUMIFS(通讯通路门店!$W:$W,通讯通路门店!$S:$S,$G327,通讯通路门店!$J:$J,"荣耀授权专卖店")</f>
        <v>0</v>
      </c>
      <c r="BD327" s="99">
        <f>SUMIFS(通讯通路门店!$Z:$Z,通讯通路门店!$S:$S,$G327,通讯通路门店!$J:$J,"VIVO体验店")</f>
        <v>0</v>
      </c>
      <c r="BE327" s="99">
        <f>SUMIFS(通讯通路门店!$AB:$AB,通讯通路门店!$S:$S,$G327,通讯通路门店!$J:$J,"OPPO体验店")</f>
        <v>0</v>
      </c>
      <c r="BF327" s="99">
        <f>SUMIFS(通讯通路门店!$X:$X,通讯通路门店!$S:$S,$G327,通讯通路门店!$J:$J,"华为授权体验店")+SUMIFS(通讯通路门店!$AA:$AA,通讯通路门店!$S:$S,$G327,通讯通路门店!$J:$J,"华为堡垒店")</f>
        <v>0</v>
      </c>
      <c r="BG327" s="99">
        <f>SUMIFS(通讯通路门店!$Y:$Y,通讯通路门店!$S:$S,$G327,通讯通路门店!$J:$J,"小米体验店")</f>
        <v>0</v>
      </c>
      <c r="BH327" s="99">
        <f>SUMIFS(通讯通路门店!$AA:$AA,通讯通路门店!$S:$S,$G327,通讯通路门店!$J:$J,"苹果体验店")</f>
        <v>0</v>
      </c>
      <c r="BI327" s="99">
        <f>SUMIFS(通讯通路门店!$K:$K,通讯通路门店!$S:$S,$G327,通讯通路门店!$J:$J,"其他品牌专卖店")</f>
        <v>0</v>
      </c>
      <c r="BJ327" s="99">
        <f>SUMIFS(通讯通路门店!$AC:$AC,通讯通路门店!$S:$S,$G327)</f>
        <v>0</v>
      </c>
      <c r="BK327" s="99">
        <f>SUMIFS(通讯通路门店!$AD:$AD,通讯通路门店!$S:$S,$G327)</f>
        <v>0</v>
      </c>
      <c r="BL327" s="99">
        <f>SUMIFS(通讯通路门店!$AE:$AE,通讯通路门店!$S:$S,$G327)</f>
        <v>0</v>
      </c>
      <c r="BM327" s="99">
        <f>SUMIFS(通讯通路门店!$AF:$AF,通讯通路门店!$S:$S,$G327)</f>
        <v>0</v>
      </c>
      <c r="BN327" s="99">
        <f>SUMIFS(通讯通路门店!$AG:$AG,通讯通路门店!$S:$S,$G327)</f>
        <v>0</v>
      </c>
      <c r="BO327" s="99">
        <f>SUMIFS(通讯通路门店!$AH:$AH,通讯通路门店!$S:$S,$G327)</f>
        <v>0</v>
      </c>
      <c r="BP327" s="99">
        <f>SUMIFS(通讯通路门店!$AI:$AI,通讯通路门店!$S:$S,$G327)</f>
        <v>0</v>
      </c>
      <c r="BQ327" s="83"/>
    </row>
    <row r="328" spans="1:69">
      <c r="A328" s="99" t="str">
        <f>IFERROR(_xlfn.XLOOKUP($G328,通讯通路门店!$S$4:$S$993933,通讯通路门店!$A$4:$A$993933,0,0),"")</f>
        <v/>
      </c>
      <c r="B328" s="99" t="str">
        <f>IFERROR(_xlfn.XLOOKUP($G328,通讯通路门店!$S$4:$S$993933,通讯通路门店!$B$4:$B$993933,0,0),"")</f>
        <v/>
      </c>
      <c r="C328" s="99" t="str">
        <f>IFERROR(_xlfn.XLOOKUP($G328,通讯通路门店!$S$4:$S$993933,通讯通路门店!$C$4:$C$993933,0,0),"")</f>
        <v/>
      </c>
      <c r="D328" s="99" t="str">
        <f>IFERROR(_xlfn.XLOOKUP($G328,通讯通路门店!$S$4:$S$993933,通讯通路门店!$D$4:$D$993933,0,0),"")</f>
        <v/>
      </c>
      <c r="E328" s="83"/>
      <c r="F328" s="83"/>
      <c r="G328" s="101" t="e">
        <v>#N/A</v>
      </c>
      <c r="H328" s="102" t="str">
        <f>IFERROR(_xlfn.XLOOKUP($G328,通讯通路门店!$S$4:$S$993933,通讯通路门店!$R$4:$R$993933,0,0),"")</f>
        <v/>
      </c>
      <c r="I328" s="83"/>
      <c r="J328" s="83"/>
      <c r="K328" s="83"/>
      <c r="L328" s="83"/>
      <c r="M328" s="83"/>
      <c r="N328" s="83"/>
      <c r="O328" s="83"/>
      <c r="P328" s="83"/>
      <c r="Q328" s="83"/>
      <c r="R328" s="83"/>
      <c r="S328" s="83"/>
      <c r="T328" s="83"/>
      <c r="U328" s="99">
        <f>COUNTIF(通讯通路门店!$S:$S,$G328)</f>
        <v>0</v>
      </c>
      <c r="V328" s="99">
        <f>COUNTIFS(通讯通路门店!$S:$S,$G328,通讯通路门店!$J:$J,"综合卖场")</f>
        <v>0</v>
      </c>
      <c r="W328" s="99">
        <f>SUMIFS(通讯通路门店!$AJ:$AJ,通讯通路门店!$S:$S,通讯客户沙盘!$G328)</f>
        <v>0</v>
      </c>
      <c r="X328" s="99">
        <f t="shared" si="25"/>
        <v>0</v>
      </c>
      <c r="Y328" s="99">
        <f>COUNTIFS(通讯通路门店!$S:$S,$G328,通讯通路门店!$J:$J,"荣耀体验店")+COUNTIFS(通讯通路门店!$S:$S,$G328,通讯通路门店!$J:$J,"荣耀授权专卖店")</f>
        <v>0</v>
      </c>
      <c r="Z328" s="99">
        <f>COUNTIFS(通讯通路门店!$S:$S,$G328,通讯通路门店!$J:$J,"VIVO体验店")</f>
        <v>0</v>
      </c>
      <c r="AA328" s="99">
        <f>COUNTIFS(通讯通路门店!$S:$S,$G328,通讯通路门店!$J:$J,"OPPO体验店")</f>
        <v>0</v>
      </c>
      <c r="AB328" s="99">
        <f>COUNTIFS(通讯通路门店!$S:$S,$G328,通讯通路门店!$J:$J,"华为授权体验店")+COUNTIFS(通讯通路门店!$S:$S,$G328,通讯通路门店!$J:$J,"华为堡垒店")</f>
        <v>0</v>
      </c>
      <c r="AC328" s="99">
        <f>COUNTIFS(通讯通路门店!$S:$S,$G328,通讯通路门店!$J:$J,"小米体验店")</f>
        <v>0</v>
      </c>
      <c r="AD328" s="99">
        <f>COUNTIFS(通讯通路门店!$S:$S,$G328,通讯通路门店!$J:$J,"苹果体验店")</f>
        <v>0</v>
      </c>
      <c r="AE328" s="99">
        <f>COUNTIFS(通讯通路门店!$S:$S,$G328,通讯通路门店!$J:$J,"其他品牌专卖店")</f>
        <v>0</v>
      </c>
      <c r="AF328" s="99">
        <f>SUMIFS(通讯通路门店!$BI:$BI,通讯通路门店!$S:$S,$G328)</f>
        <v>0</v>
      </c>
      <c r="AG328" s="99">
        <f>SUMIFS(通讯通路门店!$BH:$BH,通讯通路门店!$S:$S,$G328)</f>
        <v>0</v>
      </c>
      <c r="AH328" s="99">
        <f t="shared" si="26"/>
        <v>0</v>
      </c>
      <c r="AI328" s="99">
        <f>SUMIFS(通讯通路门店!$BB:$BB,通讯通路门店!$S:$S,$G328)</f>
        <v>0</v>
      </c>
      <c r="AJ328" s="99">
        <f>SUMIFS(通讯通路门店!$BE:$BE,通讯通路门店!$S:$S,$G328)</f>
        <v>0</v>
      </c>
      <c r="AK328" s="99">
        <f>SUMIFS(通讯通路门店!$BG:$BG,通讯通路门店!$S:$S,$G328)</f>
        <v>0</v>
      </c>
      <c r="AL328" s="99">
        <f>SUMIFS(通讯通路门店!$BC:$BC,通讯通路门店!$S:$S,$G328)</f>
        <v>0</v>
      </c>
      <c r="AM328" s="99">
        <f>SUMIFS(通讯通路门店!$BD:$BD,通讯通路门店!$S:$S,$G328)</f>
        <v>0</v>
      </c>
      <c r="AN328" s="99">
        <f>SUMIFS(通讯通路门店!$BF:$BF,通讯通路门店!$S:$S,$G328)</f>
        <v>0</v>
      </c>
      <c r="AO328" s="99">
        <f t="shared" si="27"/>
        <v>0</v>
      </c>
      <c r="AP328" s="99">
        <f>SUMIFS(通讯通路门店!$K:$K,通讯通路门店!$S:$S,$G328)</f>
        <v>0</v>
      </c>
      <c r="AQ328" s="83"/>
      <c r="AR328" s="99">
        <f>SUMIFS(通讯通路门店!$T:$T,通讯通路门店!$S:$S,$G328)</f>
        <v>0</v>
      </c>
      <c r="AS328" s="99">
        <f>SUMIFS(通讯通路门店!$U:$U,通讯通路门店!$S:$S,$G328)</f>
        <v>0</v>
      </c>
      <c r="AT328" s="99">
        <f>SUMIFS(通讯通路门店!$V:$V,通讯通路门店!$S:$S,$G328)</f>
        <v>0</v>
      </c>
      <c r="AU328" s="99">
        <f>SUMIFS(通讯通路门店!$W:$W,通讯通路门店!$S:$S,$G328)</f>
        <v>0</v>
      </c>
      <c r="AV328" s="99">
        <f>SUMIFS(通讯通路门店!$Z:$Z,通讯通路门店!$S:$S,$G328)</f>
        <v>0</v>
      </c>
      <c r="AW328" s="99">
        <f>SUMIFS(通讯通路门店!$AB:$AB,通讯通路门店!$S:$S,$G328)</f>
        <v>0</v>
      </c>
      <c r="AX328" s="99">
        <f>SUMIFS(通讯通路门店!$X:$X,通讯通路门店!$S:$S,$G328)</f>
        <v>0</v>
      </c>
      <c r="AY328" s="99">
        <f>SUMIFS(通讯通路门店!$Y:$Y,通讯通路门店!$S:$S,$G328)</f>
        <v>0</v>
      </c>
      <c r="AZ328" s="99">
        <f>SUMIFS(通讯通路门店!$AA:$AA,通讯通路门店!$S:$S,$G328)</f>
        <v>0</v>
      </c>
      <c r="BA328" s="99">
        <f t="shared" si="28"/>
        <v>0</v>
      </c>
      <c r="BB328" s="99">
        <f t="shared" si="29"/>
        <v>0</v>
      </c>
      <c r="BC328" s="99">
        <f>SUMIFS(通讯通路门店!$W:$W,通讯通路门店!$S:$S,$G328,通讯通路门店!$J:$J,"荣耀体验店")+SUMIFS(通讯通路门店!$W:$W,通讯通路门店!$S:$S,$G328,通讯通路门店!$J:$J,"荣耀授权专卖店")</f>
        <v>0</v>
      </c>
      <c r="BD328" s="99">
        <f>SUMIFS(通讯通路门店!$Z:$Z,通讯通路门店!$S:$S,$G328,通讯通路门店!$J:$J,"VIVO体验店")</f>
        <v>0</v>
      </c>
      <c r="BE328" s="99">
        <f>SUMIFS(通讯通路门店!$AB:$AB,通讯通路门店!$S:$S,$G328,通讯通路门店!$J:$J,"OPPO体验店")</f>
        <v>0</v>
      </c>
      <c r="BF328" s="99">
        <f>SUMIFS(通讯通路门店!$X:$X,通讯通路门店!$S:$S,$G328,通讯通路门店!$J:$J,"华为授权体验店")+SUMIFS(通讯通路门店!$AA:$AA,通讯通路门店!$S:$S,$G328,通讯通路门店!$J:$J,"华为堡垒店")</f>
        <v>0</v>
      </c>
      <c r="BG328" s="99">
        <f>SUMIFS(通讯通路门店!$Y:$Y,通讯通路门店!$S:$S,$G328,通讯通路门店!$J:$J,"小米体验店")</f>
        <v>0</v>
      </c>
      <c r="BH328" s="99">
        <f>SUMIFS(通讯通路门店!$AA:$AA,通讯通路门店!$S:$S,$G328,通讯通路门店!$J:$J,"苹果体验店")</f>
        <v>0</v>
      </c>
      <c r="BI328" s="99">
        <f>SUMIFS(通讯通路门店!$K:$K,通讯通路门店!$S:$S,$G328,通讯通路门店!$J:$J,"其他品牌专卖店")</f>
        <v>0</v>
      </c>
      <c r="BJ328" s="99">
        <f>SUMIFS(通讯通路门店!$AC:$AC,通讯通路门店!$S:$S,$G328)</f>
        <v>0</v>
      </c>
      <c r="BK328" s="99">
        <f>SUMIFS(通讯通路门店!$AD:$AD,通讯通路门店!$S:$S,$G328)</f>
        <v>0</v>
      </c>
      <c r="BL328" s="99">
        <f>SUMIFS(通讯通路门店!$AE:$AE,通讯通路门店!$S:$S,$G328)</f>
        <v>0</v>
      </c>
      <c r="BM328" s="99">
        <f>SUMIFS(通讯通路门店!$AF:$AF,通讯通路门店!$S:$S,$G328)</f>
        <v>0</v>
      </c>
      <c r="BN328" s="99">
        <f>SUMIFS(通讯通路门店!$AG:$AG,通讯通路门店!$S:$S,$G328)</f>
        <v>0</v>
      </c>
      <c r="BO328" s="99">
        <f>SUMIFS(通讯通路门店!$AH:$AH,通讯通路门店!$S:$S,$G328)</f>
        <v>0</v>
      </c>
      <c r="BP328" s="99">
        <f>SUMIFS(通讯通路门店!$AI:$AI,通讯通路门店!$S:$S,$G328)</f>
        <v>0</v>
      </c>
      <c r="BQ328" s="83"/>
    </row>
    <row r="329" spans="1:69">
      <c r="A329" s="99" t="str">
        <f>IFERROR(_xlfn.XLOOKUP($G329,通讯通路门店!$S$4:$S$993933,通讯通路门店!$A$4:$A$993933,0,0),"")</f>
        <v/>
      </c>
      <c r="B329" s="99" t="str">
        <f>IFERROR(_xlfn.XLOOKUP($G329,通讯通路门店!$S$4:$S$993933,通讯通路门店!$B$4:$B$993933,0,0),"")</f>
        <v/>
      </c>
      <c r="C329" s="99" t="str">
        <f>IFERROR(_xlfn.XLOOKUP($G329,通讯通路门店!$S$4:$S$993933,通讯通路门店!$C$4:$C$993933,0,0),"")</f>
        <v/>
      </c>
      <c r="D329" s="99" t="str">
        <f>IFERROR(_xlfn.XLOOKUP($G329,通讯通路门店!$S$4:$S$993933,通讯通路门店!$D$4:$D$993933,0,0),"")</f>
        <v/>
      </c>
      <c r="E329" s="83"/>
      <c r="F329" s="83"/>
      <c r="G329" s="101" t="e">
        <v>#N/A</v>
      </c>
      <c r="H329" s="102" t="str">
        <f>IFERROR(_xlfn.XLOOKUP($G329,通讯通路门店!$S$4:$S$993933,通讯通路门店!$R$4:$R$993933,0,0),"")</f>
        <v/>
      </c>
      <c r="I329" s="83"/>
      <c r="J329" s="83"/>
      <c r="K329" s="83"/>
      <c r="L329" s="83"/>
      <c r="M329" s="83"/>
      <c r="N329" s="83"/>
      <c r="O329" s="83"/>
      <c r="P329" s="83"/>
      <c r="Q329" s="83"/>
      <c r="R329" s="83"/>
      <c r="S329" s="83"/>
      <c r="T329" s="83"/>
      <c r="U329" s="99">
        <f>COUNTIF(通讯通路门店!$S:$S,$G329)</f>
        <v>0</v>
      </c>
      <c r="V329" s="99">
        <f>COUNTIFS(通讯通路门店!$S:$S,$G329,通讯通路门店!$J:$J,"综合卖场")</f>
        <v>0</v>
      </c>
      <c r="W329" s="99">
        <f>SUMIFS(通讯通路门店!$AJ:$AJ,通讯通路门店!$S:$S,通讯客户沙盘!$G329)</f>
        <v>0</v>
      </c>
      <c r="X329" s="99">
        <f t="shared" si="25"/>
        <v>0</v>
      </c>
      <c r="Y329" s="99">
        <f>COUNTIFS(通讯通路门店!$S:$S,$G329,通讯通路门店!$J:$J,"荣耀体验店")+COUNTIFS(通讯通路门店!$S:$S,$G329,通讯通路门店!$J:$J,"荣耀授权专卖店")</f>
        <v>0</v>
      </c>
      <c r="Z329" s="99">
        <f>COUNTIFS(通讯通路门店!$S:$S,$G329,通讯通路门店!$J:$J,"VIVO体验店")</f>
        <v>0</v>
      </c>
      <c r="AA329" s="99">
        <f>COUNTIFS(通讯通路门店!$S:$S,$G329,通讯通路门店!$J:$J,"OPPO体验店")</f>
        <v>0</v>
      </c>
      <c r="AB329" s="99">
        <f>COUNTIFS(通讯通路门店!$S:$S,$G329,通讯通路门店!$J:$J,"华为授权体验店")+COUNTIFS(通讯通路门店!$S:$S,$G329,通讯通路门店!$J:$J,"华为堡垒店")</f>
        <v>0</v>
      </c>
      <c r="AC329" s="99">
        <f>COUNTIFS(通讯通路门店!$S:$S,$G329,通讯通路门店!$J:$J,"小米体验店")</f>
        <v>0</v>
      </c>
      <c r="AD329" s="99">
        <f>COUNTIFS(通讯通路门店!$S:$S,$G329,通讯通路门店!$J:$J,"苹果体验店")</f>
        <v>0</v>
      </c>
      <c r="AE329" s="99">
        <f>COUNTIFS(通讯通路门店!$S:$S,$G329,通讯通路门店!$J:$J,"其他品牌专卖店")</f>
        <v>0</v>
      </c>
      <c r="AF329" s="99">
        <f>SUMIFS(通讯通路门店!$BI:$BI,通讯通路门店!$S:$S,$G329)</f>
        <v>0</v>
      </c>
      <c r="AG329" s="99">
        <f>SUMIFS(通讯通路门店!$BH:$BH,通讯通路门店!$S:$S,$G329)</f>
        <v>0</v>
      </c>
      <c r="AH329" s="99">
        <f t="shared" si="26"/>
        <v>0</v>
      </c>
      <c r="AI329" s="99">
        <f>SUMIFS(通讯通路门店!$BB:$BB,通讯通路门店!$S:$S,$G329)</f>
        <v>0</v>
      </c>
      <c r="AJ329" s="99">
        <f>SUMIFS(通讯通路门店!$BE:$BE,通讯通路门店!$S:$S,$G329)</f>
        <v>0</v>
      </c>
      <c r="AK329" s="99">
        <f>SUMIFS(通讯通路门店!$BG:$BG,通讯通路门店!$S:$S,$G329)</f>
        <v>0</v>
      </c>
      <c r="AL329" s="99">
        <f>SUMIFS(通讯通路门店!$BC:$BC,通讯通路门店!$S:$S,$G329)</f>
        <v>0</v>
      </c>
      <c r="AM329" s="99">
        <f>SUMIFS(通讯通路门店!$BD:$BD,通讯通路门店!$S:$S,$G329)</f>
        <v>0</v>
      </c>
      <c r="AN329" s="99">
        <f>SUMIFS(通讯通路门店!$BF:$BF,通讯通路门店!$S:$S,$G329)</f>
        <v>0</v>
      </c>
      <c r="AO329" s="99">
        <f t="shared" si="27"/>
        <v>0</v>
      </c>
      <c r="AP329" s="99">
        <f>SUMIFS(通讯通路门店!$K:$K,通讯通路门店!$S:$S,$G329)</f>
        <v>0</v>
      </c>
      <c r="AQ329" s="83"/>
      <c r="AR329" s="99">
        <f>SUMIFS(通讯通路门店!$T:$T,通讯通路门店!$S:$S,$G329)</f>
        <v>0</v>
      </c>
      <c r="AS329" s="99">
        <f>SUMIFS(通讯通路门店!$U:$U,通讯通路门店!$S:$S,$G329)</f>
        <v>0</v>
      </c>
      <c r="AT329" s="99">
        <f>SUMIFS(通讯通路门店!$V:$V,通讯通路门店!$S:$S,$G329)</f>
        <v>0</v>
      </c>
      <c r="AU329" s="99">
        <f>SUMIFS(通讯通路门店!$W:$W,通讯通路门店!$S:$S,$G329)</f>
        <v>0</v>
      </c>
      <c r="AV329" s="99">
        <f>SUMIFS(通讯通路门店!$Z:$Z,通讯通路门店!$S:$S,$G329)</f>
        <v>0</v>
      </c>
      <c r="AW329" s="99">
        <f>SUMIFS(通讯通路门店!$AB:$AB,通讯通路门店!$S:$S,$G329)</f>
        <v>0</v>
      </c>
      <c r="AX329" s="99">
        <f>SUMIFS(通讯通路门店!$X:$X,通讯通路门店!$S:$S,$G329)</f>
        <v>0</v>
      </c>
      <c r="AY329" s="99">
        <f>SUMIFS(通讯通路门店!$Y:$Y,通讯通路门店!$S:$S,$G329)</f>
        <v>0</v>
      </c>
      <c r="AZ329" s="99">
        <f>SUMIFS(通讯通路门店!$AA:$AA,通讯通路门店!$S:$S,$G329)</f>
        <v>0</v>
      </c>
      <c r="BA329" s="99">
        <f t="shared" si="28"/>
        <v>0</v>
      </c>
      <c r="BB329" s="99">
        <f t="shared" si="29"/>
        <v>0</v>
      </c>
      <c r="BC329" s="99">
        <f>SUMIFS(通讯通路门店!$W:$W,通讯通路门店!$S:$S,$G329,通讯通路门店!$J:$J,"荣耀体验店")+SUMIFS(通讯通路门店!$W:$W,通讯通路门店!$S:$S,$G329,通讯通路门店!$J:$J,"荣耀授权专卖店")</f>
        <v>0</v>
      </c>
      <c r="BD329" s="99">
        <f>SUMIFS(通讯通路门店!$Z:$Z,通讯通路门店!$S:$S,$G329,通讯通路门店!$J:$J,"VIVO体验店")</f>
        <v>0</v>
      </c>
      <c r="BE329" s="99">
        <f>SUMIFS(通讯通路门店!$AB:$AB,通讯通路门店!$S:$S,$G329,通讯通路门店!$J:$J,"OPPO体验店")</f>
        <v>0</v>
      </c>
      <c r="BF329" s="99">
        <f>SUMIFS(通讯通路门店!$X:$X,通讯通路门店!$S:$S,$G329,通讯通路门店!$J:$J,"华为授权体验店")+SUMIFS(通讯通路门店!$AA:$AA,通讯通路门店!$S:$S,$G329,通讯通路门店!$J:$J,"华为堡垒店")</f>
        <v>0</v>
      </c>
      <c r="BG329" s="99">
        <f>SUMIFS(通讯通路门店!$Y:$Y,通讯通路门店!$S:$S,$G329,通讯通路门店!$J:$J,"小米体验店")</f>
        <v>0</v>
      </c>
      <c r="BH329" s="99">
        <f>SUMIFS(通讯通路门店!$AA:$AA,通讯通路门店!$S:$S,$G329,通讯通路门店!$J:$J,"苹果体验店")</f>
        <v>0</v>
      </c>
      <c r="BI329" s="99">
        <f>SUMIFS(通讯通路门店!$K:$K,通讯通路门店!$S:$S,$G329,通讯通路门店!$J:$J,"其他品牌专卖店")</f>
        <v>0</v>
      </c>
      <c r="BJ329" s="99">
        <f>SUMIFS(通讯通路门店!$AC:$AC,通讯通路门店!$S:$S,$G329)</f>
        <v>0</v>
      </c>
      <c r="BK329" s="99">
        <f>SUMIFS(通讯通路门店!$AD:$AD,通讯通路门店!$S:$S,$G329)</f>
        <v>0</v>
      </c>
      <c r="BL329" s="99">
        <f>SUMIFS(通讯通路门店!$AE:$AE,通讯通路门店!$S:$S,$G329)</f>
        <v>0</v>
      </c>
      <c r="BM329" s="99">
        <f>SUMIFS(通讯通路门店!$AF:$AF,通讯通路门店!$S:$S,$G329)</f>
        <v>0</v>
      </c>
      <c r="BN329" s="99">
        <f>SUMIFS(通讯通路门店!$AG:$AG,通讯通路门店!$S:$S,$G329)</f>
        <v>0</v>
      </c>
      <c r="BO329" s="99">
        <f>SUMIFS(通讯通路门店!$AH:$AH,通讯通路门店!$S:$S,$G329)</f>
        <v>0</v>
      </c>
      <c r="BP329" s="99">
        <f>SUMIFS(通讯通路门店!$AI:$AI,通讯通路门店!$S:$S,$G329)</f>
        <v>0</v>
      </c>
      <c r="BQ329" s="83"/>
    </row>
    <row r="330" spans="1:69">
      <c r="A330" s="99" t="str">
        <f>IFERROR(_xlfn.XLOOKUP($G330,通讯通路门店!$S$4:$S$993933,通讯通路门店!$A$4:$A$993933,0,0),"")</f>
        <v/>
      </c>
      <c r="B330" s="99" t="str">
        <f>IFERROR(_xlfn.XLOOKUP($G330,通讯通路门店!$S$4:$S$993933,通讯通路门店!$B$4:$B$993933,0,0),"")</f>
        <v/>
      </c>
      <c r="C330" s="99" t="str">
        <f>IFERROR(_xlfn.XLOOKUP($G330,通讯通路门店!$S$4:$S$993933,通讯通路门店!$C$4:$C$993933,0,0),"")</f>
        <v/>
      </c>
      <c r="D330" s="99" t="str">
        <f>IFERROR(_xlfn.XLOOKUP($G330,通讯通路门店!$S$4:$S$993933,通讯通路门店!$D$4:$D$993933,0,0),"")</f>
        <v/>
      </c>
      <c r="E330" s="83"/>
      <c r="F330" s="83"/>
      <c r="G330" s="101" t="e">
        <v>#N/A</v>
      </c>
      <c r="H330" s="102" t="str">
        <f>IFERROR(_xlfn.XLOOKUP($G330,通讯通路门店!$S$4:$S$993933,通讯通路门店!$R$4:$R$993933,0,0),"")</f>
        <v/>
      </c>
      <c r="I330" s="83"/>
      <c r="J330" s="83"/>
      <c r="K330" s="83"/>
      <c r="L330" s="83"/>
      <c r="M330" s="83"/>
      <c r="N330" s="83"/>
      <c r="O330" s="83"/>
      <c r="P330" s="83"/>
      <c r="Q330" s="83"/>
      <c r="R330" s="83"/>
      <c r="S330" s="83"/>
      <c r="T330" s="83"/>
      <c r="U330" s="99">
        <f>COUNTIF(通讯通路门店!$S:$S,$G330)</f>
        <v>0</v>
      </c>
      <c r="V330" s="99">
        <f>COUNTIFS(通讯通路门店!$S:$S,$G330,通讯通路门店!$J:$J,"综合卖场")</f>
        <v>0</v>
      </c>
      <c r="W330" s="99">
        <f>SUMIFS(通讯通路门店!$AJ:$AJ,通讯通路门店!$S:$S,通讯客户沙盘!$G330)</f>
        <v>0</v>
      </c>
      <c r="X330" s="99">
        <f t="shared" si="25"/>
        <v>0</v>
      </c>
      <c r="Y330" s="99">
        <f>COUNTIFS(通讯通路门店!$S:$S,$G330,通讯通路门店!$J:$J,"荣耀体验店")+COUNTIFS(通讯通路门店!$S:$S,$G330,通讯通路门店!$J:$J,"荣耀授权专卖店")</f>
        <v>0</v>
      </c>
      <c r="Z330" s="99">
        <f>COUNTIFS(通讯通路门店!$S:$S,$G330,通讯通路门店!$J:$J,"VIVO体验店")</f>
        <v>0</v>
      </c>
      <c r="AA330" s="99">
        <f>COUNTIFS(通讯通路门店!$S:$S,$G330,通讯通路门店!$J:$J,"OPPO体验店")</f>
        <v>0</v>
      </c>
      <c r="AB330" s="99">
        <f>COUNTIFS(通讯通路门店!$S:$S,$G330,通讯通路门店!$J:$J,"华为授权体验店")+COUNTIFS(通讯通路门店!$S:$S,$G330,通讯通路门店!$J:$J,"华为堡垒店")</f>
        <v>0</v>
      </c>
      <c r="AC330" s="99">
        <f>COUNTIFS(通讯通路门店!$S:$S,$G330,通讯通路门店!$J:$J,"小米体验店")</f>
        <v>0</v>
      </c>
      <c r="AD330" s="99">
        <f>COUNTIFS(通讯通路门店!$S:$S,$G330,通讯通路门店!$J:$J,"苹果体验店")</f>
        <v>0</v>
      </c>
      <c r="AE330" s="99">
        <f>COUNTIFS(通讯通路门店!$S:$S,$G330,通讯通路门店!$J:$J,"其他品牌专卖店")</f>
        <v>0</v>
      </c>
      <c r="AF330" s="99">
        <f>SUMIFS(通讯通路门店!$BI:$BI,通讯通路门店!$S:$S,$G330)</f>
        <v>0</v>
      </c>
      <c r="AG330" s="99">
        <f>SUMIFS(通讯通路门店!$BH:$BH,通讯通路门店!$S:$S,$G330)</f>
        <v>0</v>
      </c>
      <c r="AH330" s="99">
        <f t="shared" si="26"/>
        <v>0</v>
      </c>
      <c r="AI330" s="99">
        <f>SUMIFS(通讯通路门店!$BB:$BB,通讯通路门店!$S:$S,$G330)</f>
        <v>0</v>
      </c>
      <c r="AJ330" s="99">
        <f>SUMIFS(通讯通路门店!$BE:$BE,通讯通路门店!$S:$S,$G330)</f>
        <v>0</v>
      </c>
      <c r="AK330" s="99">
        <f>SUMIFS(通讯通路门店!$BG:$BG,通讯通路门店!$S:$S,$G330)</f>
        <v>0</v>
      </c>
      <c r="AL330" s="99">
        <f>SUMIFS(通讯通路门店!$BC:$BC,通讯通路门店!$S:$S,$G330)</f>
        <v>0</v>
      </c>
      <c r="AM330" s="99">
        <f>SUMIFS(通讯通路门店!$BD:$BD,通讯通路门店!$S:$S,$G330)</f>
        <v>0</v>
      </c>
      <c r="AN330" s="99">
        <f>SUMIFS(通讯通路门店!$BF:$BF,通讯通路门店!$S:$S,$G330)</f>
        <v>0</v>
      </c>
      <c r="AO330" s="99">
        <f t="shared" si="27"/>
        <v>0</v>
      </c>
      <c r="AP330" s="99">
        <f>SUMIFS(通讯通路门店!$K:$K,通讯通路门店!$S:$S,$G330)</f>
        <v>0</v>
      </c>
      <c r="AQ330" s="83"/>
      <c r="AR330" s="99">
        <f>SUMIFS(通讯通路门店!$T:$T,通讯通路门店!$S:$S,$G330)</f>
        <v>0</v>
      </c>
      <c r="AS330" s="99">
        <f>SUMIFS(通讯通路门店!$U:$U,通讯通路门店!$S:$S,$G330)</f>
        <v>0</v>
      </c>
      <c r="AT330" s="99">
        <f>SUMIFS(通讯通路门店!$V:$V,通讯通路门店!$S:$S,$G330)</f>
        <v>0</v>
      </c>
      <c r="AU330" s="99">
        <f>SUMIFS(通讯通路门店!$W:$W,通讯通路门店!$S:$S,$G330)</f>
        <v>0</v>
      </c>
      <c r="AV330" s="99">
        <f>SUMIFS(通讯通路门店!$Z:$Z,通讯通路门店!$S:$S,$G330)</f>
        <v>0</v>
      </c>
      <c r="AW330" s="99">
        <f>SUMIFS(通讯通路门店!$AB:$AB,通讯通路门店!$S:$S,$G330)</f>
        <v>0</v>
      </c>
      <c r="AX330" s="99">
        <f>SUMIFS(通讯通路门店!$X:$X,通讯通路门店!$S:$S,$G330)</f>
        <v>0</v>
      </c>
      <c r="AY330" s="99">
        <f>SUMIFS(通讯通路门店!$Y:$Y,通讯通路门店!$S:$S,$G330)</f>
        <v>0</v>
      </c>
      <c r="AZ330" s="99">
        <f>SUMIFS(通讯通路门店!$AA:$AA,通讯通路门店!$S:$S,$G330)</f>
        <v>0</v>
      </c>
      <c r="BA330" s="99">
        <f t="shared" si="28"/>
        <v>0</v>
      </c>
      <c r="BB330" s="99">
        <f t="shared" si="29"/>
        <v>0</v>
      </c>
      <c r="BC330" s="99">
        <f>SUMIFS(通讯通路门店!$W:$W,通讯通路门店!$S:$S,$G330,通讯通路门店!$J:$J,"荣耀体验店")+SUMIFS(通讯通路门店!$W:$W,通讯通路门店!$S:$S,$G330,通讯通路门店!$J:$J,"荣耀授权专卖店")</f>
        <v>0</v>
      </c>
      <c r="BD330" s="99">
        <f>SUMIFS(通讯通路门店!$Z:$Z,通讯通路门店!$S:$S,$G330,通讯通路门店!$J:$J,"VIVO体验店")</f>
        <v>0</v>
      </c>
      <c r="BE330" s="99">
        <f>SUMIFS(通讯通路门店!$AB:$AB,通讯通路门店!$S:$S,$G330,通讯通路门店!$J:$J,"OPPO体验店")</f>
        <v>0</v>
      </c>
      <c r="BF330" s="99">
        <f>SUMIFS(通讯通路门店!$X:$X,通讯通路门店!$S:$S,$G330,通讯通路门店!$J:$J,"华为授权体验店")+SUMIFS(通讯通路门店!$AA:$AA,通讯通路门店!$S:$S,$G330,通讯通路门店!$J:$J,"华为堡垒店")</f>
        <v>0</v>
      </c>
      <c r="BG330" s="99">
        <f>SUMIFS(通讯通路门店!$Y:$Y,通讯通路门店!$S:$S,$G330,通讯通路门店!$J:$J,"小米体验店")</f>
        <v>0</v>
      </c>
      <c r="BH330" s="99">
        <f>SUMIFS(通讯通路门店!$AA:$AA,通讯通路门店!$S:$S,$G330,通讯通路门店!$J:$J,"苹果体验店")</f>
        <v>0</v>
      </c>
      <c r="BI330" s="99">
        <f>SUMIFS(通讯通路门店!$K:$K,通讯通路门店!$S:$S,$G330,通讯通路门店!$J:$J,"其他品牌专卖店")</f>
        <v>0</v>
      </c>
      <c r="BJ330" s="99">
        <f>SUMIFS(通讯通路门店!$AC:$AC,通讯通路门店!$S:$S,$G330)</f>
        <v>0</v>
      </c>
      <c r="BK330" s="99">
        <f>SUMIFS(通讯通路门店!$AD:$AD,通讯通路门店!$S:$S,$G330)</f>
        <v>0</v>
      </c>
      <c r="BL330" s="99">
        <f>SUMIFS(通讯通路门店!$AE:$AE,通讯通路门店!$S:$S,$G330)</f>
        <v>0</v>
      </c>
      <c r="BM330" s="99">
        <f>SUMIFS(通讯通路门店!$AF:$AF,通讯通路门店!$S:$S,$G330)</f>
        <v>0</v>
      </c>
      <c r="BN330" s="99">
        <f>SUMIFS(通讯通路门店!$AG:$AG,通讯通路门店!$S:$S,$G330)</f>
        <v>0</v>
      </c>
      <c r="BO330" s="99">
        <f>SUMIFS(通讯通路门店!$AH:$AH,通讯通路门店!$S:$S,$G330)</f>
        <v>0</v>
      </c>
      <c r="BP330" s="99">
        <f>SUMIFS(通讯通路门店!$AI:$AI,通讯通路门店!$S:$S,$G330)</f>
        <v>0</v>
      </c>
      <c r="BQ330" s="83"/>
    </row>
    <row r="331" spans="1:69">
      <c r="A331" s="99" t="str">
        <f>IFERROR(_xlfn.XLOOKUP($G331,通讯通路门店!$S$4:$S$993933,通讯通路门店!$A$4:$A$993933,0,0),"")</f>
        <v/>
      </c>
      <c r="B331" s="99" t="str">
        <f>IFERROR(_xlfn.XLOOKUP($G331,通讯通路门店!$S$4:$S$993933,通讯通路门店!$B$4:$B$993933,0,0),"")</f>
        <v/>
      </c>
      <c r="C331" s="99" t="str">
        <f>IFERROR(_xlfn.XLOOKUP($G331,通讯通路门店!$S$4:$S$993933,通讯通路门店!$C$4:$C$993933,0,0),"")</f>
        <v/>
      </c>
      <c r="D331" s="99" t="str">
        <f>IFERROR(_xlfn.XLOOKUP($G331,通讯通路门店!$S$4:$S$993933,通讯通路门店!$D$4:$D$993933,0,0),"")</f>
        <v/>
      </c>
      <c r="E331" s="83"/>
      <c r="F331" s="83"/>
      <c r="G331" s="101" t="e">
        <v>#N/A</v>
      </c>
      <c r="H331" s="102" t="str">
        <f>IFERROR(_xlfn.XLOOKUP($G331,通讯通路门店!$S$4:$S$993933,通讯通路门店!$R$4:$R$993933,0,0),"")</f>
        <v/>
      </c>
      <c r="I331" s="83"/>
      <c r="J331" s="83"/>
      <c r="K331" s="83"/>
      <c r="L331" s="83"/>
      <c r="M331" s="83"/>
      <c r="N331" s="83"/>
      <c r="O331" s="83"/>
      <c r="P331" s="83"/>
      <c r="Q331" s="83"/>
      <c r="R331" s="83"/>
      <c r="S331" s="83"/>
      <c r="T331" s="83"/>
      <c r="U331" s="99">
        <f>COUNTIF(通讯通路门店!$S:$S,$G331)</f>
        <v>0</v>
      </c>
      <c r="V331" s="99">
        <f>COUNTIFS(通讯通路门店!$S:$S,$G331,通讯通路门店!$J:$J,"综合卖场")</f>
        <v>0</v>
      </c>
      <c r="W331" s="99">
        <f>SUMIFS(通讯通路门店!$AJ:$AJ,通讯通路门店!$S:$S,通讯客户沙盘!$G331)</f>
        <v>0</v>
      </c>
      <c r="X331" s="99">
        <f t="shared" si="25"/>
        <v>0</v>
      </c>
      <c r="Y331" s="99">
        <f>COUNTIFS(通讯通路门店!$S:$S,$G331,通讯通路门店!$J:$J,"荣耀体验店")+COUNTIFS(通讯通路门店!$S:$S,$G331,通讯通路门店!$J:$J,"荣耀授权专卖店")</f>
        <v>0</v>
      </c>
      <c r="Z331" s="99">
        <f>COUNTIFS(通讯通路门店!$S:$S,$G331,通讯通路门店!$J:$J,"VIVO体验店")</f>
        <v>0</v>
      </c>
      <c r="AA331" s="99">
        <f>COUNTIFS(通讯通路门店!$S:$S,$G331,通讯通路门店!$J:$J,"OPPO体验店")</f>
        <v>0</v>
      </c>
      <c r="AB331" s="99">
        <f>COUNTIFS(通讯通路门店!$S:$S,$G331,通讯通路门店!$J:$J,"华为授权体验店")+COUNTIFS(通讯通路门店!$S:$S,$G331,通讯通路门店!$J:$J,"华为堡垒店")</f>
        <v>0</v>
      </c>
      <c r="AC331" s="99">
        <f>COUNTIFS(通讯通路门店!$S:$S,$G331,通讯通路门店!$J:$J,"小米体验店")</f>
        <v>0</v>
      </c>
      <c r="AD331" s="99">
        <f>COUNTIFS(通讯通路门店!$S:$S,$G331,通讯通路门店!$J:$J,"苹果体验店")</f>
        <v>0</v>
      </c>
      <c r="AE331" s="99">
        <f>COUNTIFS(通讯通路门店!$S:$S,$G331,通讯通路门店!$J:$J,"其他品牌专卖店")</f>
        <v>0</v>
      </c>
      <c r="AF331" s="99">
        <f>SUMIFS(通讯通路门店!$BI:$BI,通讯通路门店!$S:$S,$G331)</f>
        <v>0</v>
      </c>
      <c r="AG331" s="99">
        <f>SUMIFS(通讯通路门店!$BH:$BH,通讯通路门店!$S:$S,$G331)</f>
        <v>0</v>
      </c>
      <c r="AH331" s="99">
        <f t="shared" si="26"/>
        <v>0</v>
      </c>
      <c r="AI331" s="99">
        <f>SUMIFS(通讯通路门店!$BB:$BB,通讯通路门店!$S:$S,$G331)</f>
        <v>0</v>
      </c>
      <c r="AJ331" s="99">
        <f>SUMIFS(通讯通路门店!$BE:$BE,通讯通路门店!$S:$S,$G331)</f>
        <v>0</v>
      </c>
      <c r="AK331" s="99">
        <f>SUMIFS(通讯通路门店!$BG:$BG,通讯通路门店!$S:$S,$G331)</f>
        <v>0</v>
      </c>
      <c r="AL331" s="99">
        <f>SUMIFS(通讯通路门店!$BC:$BC,通讯通路门店!$S:$S,$G331)</f>
        <v>0</v>
      </c>
      <c r="AM331" s="99">
        <f>SUMIFS(通讯通路门店!$BD:$BD,通讯通路门店!$S:$S,$G331)</f>
        <v>0</v>
      </c>
      <c r="AN331" s="99">
        <f>SUMIFS(通讯通路门店!$BF:$BF,通讯通路门店!$S:$S,$G331)</f>
        <v>0</v>
      </c>
      <c r="AO331" s="99">
        <f t="shared" si="27"/>
        <v>0</v>
      </c>
      <c r="AP331" s="99">
        <f>SUMIFS(通讯通路门店!$K:$K,通讯通路门店!$S:$S,$G331)</f>
        <v>0</v>
      </c>
      <c r="AQ331" s="83"/>
      <c r="AR331" s="99">
        <f>SUMIFS(通讯通路门店!$T:$T,通讯通路门店!$S:$S,$G331)</f>
        <v>0</v>
      </c>
      <c r="AS331" s="99">
        <f>SUMIFS(通讯通路门店!$U:$U,通讯通路门店!$S:$S,$G331)</f>
        <v>0</v>
      </c>
      <c r="AT331" s="99">
        <f>SUMIFS(通讯通路门店!$V:$V,通讯通路门店!$S:$S,$G331)</f>
        <v>0</v>
      </c>
      <c r="AU331" s="99">
        <f>SUMIFS(通讯通路门店!$W:$W,通讯通路门店!$S:$S,$G331)</f>
        <v>0</v>
      </c>
      <c r="AV331" s="99">
        <f>SUMIFS(通讯通路门店!$Z:$Z,通讯通路门店!$S:$S,$G331)</f>
        <v>0</v>
      </c>
      <c r="AW331" s="99">
        <f>SUMIFS(通讯通路门店!$AB:$AB,通讯通路门店!$S:$S,$G331)</f>
        <v>0</v>
      </c>
      <c r="AX331" s="99">
        <f>SUMIFS(通讯通路门店!$X:$X,通讯通路门店!$S:$S,$G331)</f>
        <v>0</v>
      </c>
      <c r="AY331" s="99">
        <f>SUMIFS(通讯通路门店!$Y:$Y,通讯通路门店!$S:$S,$G331)</f>
        <v>0</v>
      </c>
      <c r="AZ331" s="99">
        <f>SUMIFS(通讯通路门店!$AA:$AA,通讯通路门店!$S:$S,$G331)</f>
        <v>0</v>
      </c>
      <c r="BA331" s="99">
        <f t="shared" si="28"/>
        <v>0</v>
      </c>
      <c r="BB331" s="99">
        <f t="shared" si="29"/>
        <v>0</v>
      </c>
      <c r="BC331" s="99">
        <f>SUMIFS(通讯通路门店!$W:$W,通讯通路门店!$S:$S,$G331,通讯通路门店!$J:$J,"荣耀体验店")+SUMIFS(通讯通路门店!$W:$W,通讯通路门店!$S:$S,$G331,通讯通路门店!$J:$J,"荣耀授权专卖店")</f>
        <v>0</v>
      </c>
      <c r="BD331" s="99">
        <f>SUMIFS(通讯通路门店!$Z:$Z,通讯通路门店!$S:$S,$G331,通讯通路门店!$J:$J,"VIVO体验店")</f>
        <v>0</v>
      </c>
      <c r="BE331" s="99">
        <f>SUMIFS(通讯通路门店!$AB:$AB,通讯通路门店!$S:$S,$G331,通讯通路门店!$J:$J,"OPPO体验店")</f>
        <v>0</v>
      </c>
      <c r="BF331" s="99">
        <f>SUMIFS(通讯通路门店!$X:$X,通讯通路门店!$S:$S,$G331,通讯通路门店!$J:$J,"华为授权体验店")+SUMIFS(通讯通路门店!$AA:$AA,通讯通路门店!$S:$S,$G331,通讯通路门店!$J:$J,"华为堡垒店")</f>
        <v>0</v>
      </c>
      <c r="BG331" s="99">
        <f>SUMIFS(通讯通路门店!$Y:$Y,通讯通路门店!$S:$S,$G331,通讯通路门店!$J:$J,"小米体验店")</f>
        <v>0</v>
      </c>
      <c r="BH331" s="99">
        <f>SUMIFS(通讯通路门店!$AA:$AA,通讯通路门店!$S:$S,$G331,通讯通路门店!$J:$J,"苹果体验店")</f>
        <v>0</v>
      </c>
      <c r="BI331" s="99">
        <f>SUMIFS(通讯通路门店!$K:$K,通讯通路门店!$S:$S,$G331,通讯通路门店!$J:$J,"其他品牌专卖店")</f>
        <v>0</v>
      </c>
      <c r="BJ331" s="99">
        <f>SUMIFS(通讯通路门店!$AC:$AC,通讯通路门店!$S:$S,$G331)</f>
        <v>0</v>
      </c>
      <c r="BK331" s="99">
        <f>SUMIFS(通讯通路门店!$AD:$AD,通讯通路门店!$S:$S,$G331)</f>
        <v>0</v>
      </c>
      <c r="BL331" s="99">
        <f>SUMIFS(通讯通路门店!$AE:$AE,通讯通路门店!$S:$S,$G331)</f>
        <v>0</v>
      </c>
      <c r="BM331" s="99">
        <f>SUMIFS(通讯通路门店!$AF:$AF,通讯通路门店!$S:$S,$G331)</f>
        <v>0</v>
      </c>
      <c r="BN331" s="99">
        <f>SUMIFS(通讯通路门店!$AG:$AG,通讯通路门店!$S:$S,$G331)</f>
        <v>0</v>
      </c>
      <c r="BO331" s="99">
        <f>SUMIFS(通讯通路门店!$AH:$AH,通讯通路门店!$S:$S,$G331)</f>
        <v>0</v>
      </c>
      <c r="BP331" s="99">
        <f>SUMIFS(通讯通路门店!$AI:$AI,通讯通路门店!$S:$S,$G331)</f>
        <v>0</v>
      </c>
      <c r="BQ331" s="83"/>
    </row>
    <row r="332" spans="1:69">
      <c r="A332" s="99" t="str">
        <f>IFERROR(_xlfn.XLOOKUP($G332,通讯通路门店!$S$4:$S$993933,通讯通路门店!$A$4:$A$993933,0,0),"")</f>
        <v/>
      </c>
      <c r="B332" s="99" t="str">
        <f>IFERROR(_xlfn.XLOOKUP($G332,通讯通路门店!$S$4:$S$993933,通讯通路门店!$B$4:$B$993933,0,0),"")</f>
        <v/>
      </c>
      <c r="C332" s="99" t="str">
        <f>IFERROR(_xlfn.XLOOKUP($G332,通讯通路门店!$S$4:$S$993933,通讯通路门店!$C$4:$C$993933,0,0),"")</f>
        <v/>
      </c>
      <c r="D332" s="99" t="str">
        <f>IFERROR(_xlfn.XLOOKUP($G332,通讯通路门店!$S$4:$S$993933,通讯通路门店!$D$4:$D$993933,0,0),"")</f>
        <v/>
      </c>
      <c r="E332" s="83"/>
      <c r="F332" s="83"/>
      <c r="G332" s="101" t="e">
        <v>#N/A</v>
      </c>
      <c r="H332" s="102" t="str">
        <f>IFERROR(_xlfn.XLOOKUP($G332,通讯通路门店!$S$4:$S$993933,通讯通路门店!$R$4:$R$993933,0,0),"")</f>
        <v/>
      </c>
      <c r="I332" s="83"/>
      <c r="J332" s="83"/>
      <c r="K332" s="83"/>
      <c r="L332" s="83"/>
      <c r="M332" s="83"/>
      <c r="N332" s="83"/>
      <c r="O332" s="83"/>
      <c r="P332" s="83"/>
      <c r="Q332" s="83"/>
      <c r="R332" s="83"/>
      <c r="S332" s="83"/>
      <c r="T332" s="83"/>
      <c r="U332" s="99">
        <f>COUNTIF(通讯通路门店!$S:$S,$G332)</f>
        <v>0</v>
      </c>
      <c r="V332" s="99">
        <f>COUNTIFS(通讯通路门店!$S:$S,$G332,通讯通路门店!$J:$J,"综合卖场")</f>
        <v>0</v>
      </c>
      <c r="W332" s="99">
        <f>SUMIFS(通讯通路门店!$AJ:$AJ,通讯通路门店!$S:$S,通讯客户沙盘!$G332)</f>
        <v>0</v>
      </c>
      <c r="X332" s="99">
        <f t="shared" si="25"/>
        <v>0</v>
      </c>
      <c r="Y332" s="99">
        <f>COUNTIFS(通讯通路门店!$S:$S,$G332,通讯通路门店!$J:$J,"荣耀体验店")+COUNTIFS(通讯通路门店!$S:$S,$G332,通讯通路门店!$J:$J,"荣耀授权专卖店")</f>
        <v>0</v>
      </c>
      <c r="Z332" s="99">
        <f>COUNTIFS(通讯通路门店!$S:$S,$G332,通讯通路门店!$J:$J,"VIVO体验店")</f>
        <v>0</v>
      </c>
      <c r="AA332" s="99">
        <f>COUNTIFS(通讯通路门店!$S:$S,$G332,通讯通路门店!$J:$J,"OPPO体验店")</f>
        <v>0</v>
      </c>
      <c r="AB332" s="99">
        <f>COUNTIFS(通讯通路门店!$S:$S,$G332,通讯通路门店!$J:$J,"华为授权体验店")+COUNTIFS(通讯通路门店!$S:$S,$G332,通讯通路门店!$J:$J,"华为堡垒店")</f>
        <v>0</v>
      </c>
      <c r="AC332" s="99">
        <f>COUNTIFS(通讯通路门店!$S:$S,$G332,通讯通路门店!$J:$J,"小米体验店")</f>
        <v>0</v>
      </c>
      <c r="AD332" s="99">
        <f>COUNTIFS(通讯通路门店!$S:$S,$G332,通讯通路门店!$J:$J,"苹果体验店")</f>
        <v>0</v>
      </c>
      <c r="AE332" s="99">
        <f>COUNTIFS(通讯通路门店!$S:$S,$G332,通讯通路门店!$J:$J,"其他品牌专卖店")</f>
        <v>0</v>
      </c>
      <c r="AF332" s="99">
        <f>SUMIFS(通讯通路门店!$BI:$BI,通讯通路门店!$S:$S,$G332)</f>
        <v>0</v>
      </c>
      <c r="AG332" s="99">
        <f>SUMIFS(通讯通路门店!$BH:$BH,通讯通路门店!$S:$S,$G332)</f>
        <v>0</v>
      </c>
      <c r="AH332" s="99">
        <f t="shared" si="26"/>
        <v>0</v>
      </c>
      <c r="AI332" s="99">
        <f>SUMIFS(通讯通路门店!$BB:$BB,通讯通路门店!$S:$S,$G332)</f>
        <v>0</v>
      </c>
      <c r="AJ332" s="99">
        <f>SUMIFS(通讯通路门店!$BE:$BE,通讯通路门店!$S:$S,$G332)</f>
        <v>0</v>
      </c>
      <c r="AK332" s="99">
        <f>SUMIFS(通讯通路门店!$BG:$BG,通讯通路门店!$S:$S,$G332)</f>
        <v>0</v>
      </c>
      <c r="AL332" s="99">
        <f>SUMIFS(通讯通路门店!$BC:$BC,通讯通路门店!$S:$S,$G332)</f>
        <v>0</v>
      </c>
      <c r="AM332" s="99">
        <f>SUMIFS(通讯通路门店!$BD:$BD,通讯通路门店!$S:$S,$G332)</f>
        <v>0</v>
      </c>
      <c r="AN332" s="99">
        <f>SUMIFS(通讯通路门店!$BF:$BF,通讯通路门店!$S:$S,$G332)</f>
        <v>0</v>
      </c>
      <c r="AO332" s="99">
        <f t="shared" si="27"/>
        <v>0</v>
      </c>
      <c r="AP332" s="99">
        <f>SUMIFS(通讯通路门店!$K:$K,通讯通路门店!$S:$S,$G332)</f>
        <v>0</v>
      </c>
      <c r="AQ332" s="83"/>
      <c r="AR332" s="99">
        <f>SUMIFS(通讯通路门店!$T:$T,通讯通路门店!$S:$S,$G332)</f>
        <v>0</v>
      </c>
      <c r="AS332" s="99">
        <f>SUMIFS(通讯通路门店!$U:$U,通讯通路门店!$S:$S,$G332)</f>
        <v>0</v>
      </c>
      <c r="AT332" s="99">
        <f>SUMIFS(通讯通路门店!$V:$V,通讯通路门店!$S:$S,$G332)</f>
        <v>0</v>
      </c>
      <c r="AU332" s="99">
        <f>SUMIFS(通讯通路门店!$W:$W,通讯通路门店!$S:$S,$G332)</f>
        <v>0</v>
      </c>
      <c r="AV332" s="99">
        <f>SUMIFS(通讯通路门店!$Z:$Z,通讯通路门店!$S:$S,$G332)</f>
        <v>0</v>
      </c>
      <c r="AW332" s="99">
        <f>SUMIFS(通讯通路门店!$AB:$AB,通讯通路门店!$S:$S,$G332)</f>
        <v>0</v>
      </c>
      <c r="AX332" s="99">
        <f>SUMIFS(通讯通路门店!$X:$X,通讯通路门店!$S:$S,$G332)</f>
        <v>0</v>
      </c>
      <c r="AY332" s="99">
        <f>SUMIFS(通讯通路门店!$Y:$Y,通讯通路门店!$S:$S,$G332)</f>
        <v>0</v>
      </c>
      <c r="AZ332" s="99">
        <f>SUMIFS(通讯通路门店!$AA:$AA,通讯通路门店!$S:$S,$G332)</f>
        <v>0</v>
      </c>
      <c r="BA332" s="99">
        <f t="shared" si="28"/>
        <v>0</v>
      </c>
      <c r="BB332" s="99">
        <f t="shared" si="29"/>
        <v>0</v>
      </c>
      <c r="BC332" s="99">
        <f>SUMIFS(通讯通路门店!$W:$W,通讯通路门店!$S:$S,$G332,通讯通路门店!$J:$J,"荣耀体验店")+SUMIFS(通讯通路门店!$W:$W,通讯通路门店!$S:$S,$G332,通讯通路门店!$J:$J,"荣耀授权专卖店")</f>
        <v>0</v>
      </c>
      <c r="BD332" s="99">
        <f>SUMIFS(通讯通路门店!$Z:$Z,通讯通路门店!$S:$S,$G332,通讯通路门店!$J:$J,"VIVO体验店")</f>
        <v>0</v>
      </c>
      <c r="BE332" s="99">
        <f>SUMIFS(通讯通路门店!$AB:$AB,通讯通路门店!$S:$S,$G332,通讯通路门店!$J:$J,"OPPO体验店")</f>
        <v>0</v>
      </c>
      <c r="BF332" s="99">
        <f>SUMIFS(通讯通路门店!$X:$X,通讯通路门店!$S:$S,$G332,通讯通路门店!$J:$J,"华为授权体验店")+SUMIFS(通讯通路门店!$AA:$AA,通讯通路门店!$S:$S,$G332,通讯通路门店!$J:$J,"华为堡垒店")</f>
        <v>0</v>
      </c>
      <c r="BG332" s="99">
        <f>SUMIFS(通讯通路门店!$Y:$Y,通讯通路门店!$S:$S,$G332,通讯通路门店!$J:$J,"小米体验店")</f>
        <v>0</v>
      </c>
      <c r="BH332" s="99">
        <f>SUMIFS(通讯通路门店!$AA:$AA,通讯通路门店!$S:$S,$G332,通讯通路门店!$J:$J,"苹果体验店")</f>
        <v>0</v>
      </c>
      <c r="BI332" s="99">
        <f>SUMIFS(通讯通路门店!$K:$K,通讯通路门店!$S:$S,$G332,通讯通路门店!$J:$J,"其他品牌专卖店")</f>
        <v>0</v>
      </c>
      <c r="BJ332" s="99">
        <f>SUMIFS(通讯通路门店!$AC:$AC,通讯通路门店!$S:$S,$G332)</f>
        <v>0</v>
      </c>
      <c r="BK332" s="99">
        <f>SUMIFS(通讯通路门店!$AD:$AD,通讯通路门店!$S:$S,$G332)</f>
        <v>0</v>
      </c>
      <c r="BL332" s="99">
        <f>SUMIFS(通讯通路门店!$AE:$AE,通讯通路门店!$S:$S,$G332)</f>
        <v>0</v>
      </c>
      <c r="BM332" s="99">
        <f>SUMIFS(通讯通路门店!$AF:$AF,通讯通路门店!$S:$S,$G332)</f>
        <v>0</v>
      </c>
      <c r="BN332" s="99">
        <f>SUMIFS(通讯通路门店!$AG:$AG,通讯通路门店!$S:$S,$G332)</f>
        <v>0</v>
      </c>
      <c r="BO332" s="99">
        <f>SUMIFS(通讯通路门店!$AH:$AH,通讯通路门店!$S:$S,$G332)</f>
        <v>0</v>
      </c>
      <c r="BP332" s="99">
        <f>SUMIFS(通讯通路门店!$AI:$AI,通讯通路门店!$S:$S,$G332)</f>
        <v>0</v>
      </c>
      <c r="BQ332" s="83"/>
    </row>
    <row r="333" spans="1:69">
      <c r="A333" s="99" t="str">
        <f>IFERROR(_xlfn.XLOOKUP($G333,通讯通路门店!$S$4:$S$993933,通讯通路门店!$A$4:$A$993933,0,0),"")</f>
        <v/>
      </c>
      <c r="B333" s="99" t="str">
        <f>IFERROR(_xlfn.XLOOKUP($G333,通讯通路门店!$S$4:$S$993933,通讯通路门店!$B$4:$B$993933,0,0),"")</f>
        <v/>
      </c>
      <c r="C333" s="99" t="str">
        <f>IFERROR(_xlfn.XLOOKUP($G333,通讯通路门店!$S$4:$S$993933,通讯通路门店!$C$4:$C$993933,0,0),"")</f>
        <v/>
      </c>
      <c r="D333" s="99" t="str">
        <f>IFERROR(_xlfn.XLOOKUP($G333,通讯通路门店!$S$4:$S$993933,通讯通路门店!$D$4:$D$993933,0,0),"")</f>
        <v/>
      </c>
      <c r="E333" s="83"/>
      <c r="F333" s="83"/>
      <c r="G333" s="101" t="e">
        <v>#N/A</v>
      </c>
      <c r="H333" s="102" t="str">
        <f>IFERROR(_xlfn.XLOOKUP($G333,通讯通路门店!$S$4:$S$993933,通讯通路门店!$R$4:$R$993933,0,0),"")</f>
        <v/>
      </c>
      <c r="I333" s="83"/>
      <c r="J333" s="83"/>
      <c r="K333" s="83"/>
      <c r="L333" s="83"/>
      <c r="M333" s="83"/>
      <c r="N333" s="83"/>
      <c r="O333" s="83"/>
      <c r="P333" s="83"/>
      <c r="Q333" s="83"/>
      <c r="R333" s="83"/>
      <c r="S333" s="83"/>
      <c r="T333" s="83"/>
      <c r="U333" s="99">
        <f>COUNTIF(通讯通路门店!$S:$S,$G333)</f>
        <v>0</v>
      </c>
      <c r="V333" s="99">
        <f>COUNTIFS(通讯通路门店!$S:$S,$G333,通讯通路门店!$J:$J,"综合卖场")</f>
        <v>0</v>
      </c>
      <c r="W333" s="99">
        <f>SUMIFS(通讯通路门店!$AJ:$AJ,通讯通路门店!$S:$S,通讯客户沙盘!$G333)</f>
        <v>0</v>
      </c>
      <c r="X333" s="99">
        <f t="shared" si="25"/>
        <v>0</v>
      </c>
      <c r="Y333" s="99">
        <f>COUNTIFS(通讯通路门店!$S:$S,$G333,通讯通路门店!$J:$J,"荣耀体验店")+COUNTIFS(通讯通路门店!$S:$S,$G333,通讯通路门店!$J:$J,"荣耀授权专卖店")</f>
        <v>0</v>
      </c>
      <c r="Z333" s="99">
        <f>COUNTIFS(通讯通路门店!$S:$S,$G333,通讯通路门店!$J:$J,"VIVO体验店")</f>
        <v>0</v>
      </c>
      <c r="AA333" s="99">
        <f>COUNTIFS(通讯通路门店!$S:$S,$G333,通讯通路门店!$J:$J,"OPPO体验店")</f>
        <v>0</v>
      </c>
      <c r="AB333" s="99">
        <f>COUNTIFS(通讯通路门店!$S:$S,$G333,通讯通路门店!$J:$J,"华为授权体验店")+COUNTIFS(通讯通路门店!$S:$S,$G333,通讯通路门店!$J:$J,"华为堡垒店")</f>
        <v>0</v>
      </c>
      <c r="AC333" s="99">
        <f>COUNTIFS(通讯通路门店!$S:$S,$G333,通讯通路门店!$J:$J,"小米体验店")</f>
        <v>0</v>
      </c>
      <c r="AD333" s="99">
        <f>COUNTIFS(通讯通路门店!$S:$S,$G333,通讯通路门店!$J:$J,"苹果体验店")</f>
        <v>0</v>
      </c>
      <c r="AE333" s="99">
        <f>COUNTIFS(通讯通路门店!$S:$S,$G333,通讯通路门店!$J:$J,"其他品牌专卖店")</f>
        <v>0</v>
      </c>
      <c r="AF333" s="99">
        <f>SUMIFS(通讯通路门店!$BI:$BI,通讯通路门店!$S:$S,$G333)</f>
        <v>0</v>
      </c>
      <c r="AG333" s="99">
        <f>SUMIFS(通讯通路门店!$BH:$BH,通讯通路门店!$S:$S,$G333)</f>
        <v>0</v>
      </c>
      <c r="AH333" s="99">
        <f t="shared" si="26"/>
        <v>0</v>
      </c>
      <c r="AI333" s="99">
        <f>SUMIFS(通讯通路门店!$BB:$BB,通讯通路门店!$S:$S,$G333)</f>
        <v>0</v>
      </c>
      <c r="AJ333" s="99">
        <f>SUMIFS(通讯通路门店!$BE:$BE,通讯通路门店!$S:$S,$G333)</f>
        <v>0</v>
      </c>
      <c r="AK333" s="99">
        <f>SUMIFS(通讯通路门店!$BG:$BG,通讯通路门店!$S:$S,$G333)</f>
        <v>0</v>
      </c>
      <c r="AL333" s="99">
        <f>SUMIFS(通讯通路门店!$BC:$BC,通讯通路门店!$S:$S,$G333)</f>
        <v>0</v>
      </c>
      <c r="AM333" s="99">
        <f>SUMIFS(通讯通路门店!$BD:$BD,通讯通路门店!$S:$S,$G333)</f>
        <v>0</v>
      </c>
      <c r="AN333" s="99">
        <f>SUMIFS(通讯通路门店!$BF:$BF,通讯通路门店!$S:$S,$G333)</f>
        <v>0</v>
      </c>
      <c r="AO333" s="99">
        <f t="shared" si="27"/>
        <v>0</v>
      </c>
      <c r="AP333" s="99">
        <f>SUMIFS(通讯通路门店!$K:$K,通讯通路门店!$S:$S,$G333)</f>
        <v>0</v>
      </c>
      <c r="AQ333" s="83"/>
      <c r="AR333" s="99">
        <f>SUMIFS(通讯通路门店!$T:$T,通讯通路门店!$S:$S,$G333)</f>
        <v>0</v>
      </c>
      <c r="AS333" s="99">
        <f>SUMIFS(通讯通路门店!$U:$U,通讯通路门店!$S:$S,$G333)</f>
        <v>0</v>
      </c>
      <c r="AT333" s="99">
        <f>SUMIFS(通讯通路门店!$V:$V,通讯通路门店!$S:$S,$G333)</f>
        <v>0</v>
      </c>
      <c r="AU333" s="99">
        <f>SUMIFS(通讯通路门店!$W:$W,通讯通路门店!$S:$S,$G333)</f>
        <v>0</v>
      </c>
      <c r="AV333" s="99">
        <f>SUMIFS(通讯通路门店!$Z:$Z,通讯通路门店!$S:$S,$G333)</f>
        <v>0</v>
      </c>
      <c r="AW333" s="99">
        <f>SUMIFS(通讯通路门店!$AB:$AB,通讯通路门店!$S:$S,$G333)</f>
        <v>0</v>
      </c>
      <c r="AX333" s="99">
        <f>SUMIFS(通讯通路门店!$X:$X,通讯通路门店!$S:$S,$G333)</f>
        <v>0</v>
      </c>
      <c r="AY333" s="99">
        <f>SUMIFS(通讯通路门店!$Y:$Y,通讯通路门店!$S:$S,$G333)</f>
        <v>0</v>
      </c>
      <c r="AZ333" s="99">
        <f>SUMIFS(通讯通路门店!$AA:$AA,通讯通路门店!$S:$S,$G333)</f>
        <v>0</v>
      </c>
      <c r="BA333" s="99">
        <f t="shared" si="28"/>
        <v>0</v>
      </c>
      <c r="BB333" s="99">
        <f t="shared" si="29"/>
        <v>0</v>
      </c>
      <c r="BC333" s="99">
        <f>SUMIFS(通讯通路门店!$W:$W,通讯通路门店!$S:$S,$G333,通讯通路门店!$J:$J,"荣耀体验店")+SUMIFS(通讯通路门店!$W:$W,通讯通路门店!$S:$S,$G333,通讯通路门店!$J:$J,"荣耀授权专卖店")</f>
        <v>0</v>
      </c>
      <c r="BD333" s="99">
        <f>SUMIFS(通讯通路门店!$Z:$Z,通讯通路门店!$S:$S,$G333,通讯通路门店!$J:$J,"VIVO体验店")</f>
        <v>0</v>
      </c>
      <c r="BE333" s="99">
        <f>SUMIFS(通讯通路门店!$AB:$AB,通讯通路门店!$S:$S,$G333,通讯通路门店!$J:$J,"OPPO体验店")</f>
        <v>0</v>
      </c>
      <c r="BF333" s="99">
        <f>SUMIFS(通讯通路门店!$X:$X,通讯通路门店!$S:$S,$G333,通讯通路门店!$J:$J,"华为授权体验店")+SUMIFS(通讯通路门店!$AA:$AA,通讯通路门店!$S:$S,$G333,通讯通路门店!$J:$J,"华为堡垒店")</f>
        <v>0</v>
      </c>
      <c r="BG333" s="99">
        <f>SUMIFS(通讯通路门店!$Y:$Y,通讯通路门店!$S:$S,$G333,通讯通路门店!$J:$J,"小米体验店")</f>
        <v>0</v>
      </c>
      <c r="BH333" s="99">
        <f>SUMIFS(通讯通路门店!$AA:$AA,通讯通路门店!$S:$S,$G333,通讯通路门店!$J:$J,"苹果体验店")</f>
        <v>0</v>
      </c>
      <c r="BI333" s="99">
        <f>SUMIFS(通讯通路门店!$K:$K,通讯通路门店!$S:$S,$G333,通讯通路门店!$J:$J,"其他品牌专卖店")</f>
        <v>0</v>
      </c>
      <c r="BJ333" s="99">
        <f>SUMIFS(通讯通路门店!$AC:$AC,通讯通路门店!$S:$S,$G333)</f>
        <v>0</v>
      </c>
      <c r="BK333" s="99">
        <f>SUMIFS(通讯通路门店!$AD:$AD,通讯通路门店!$S:$S,$G333)</f>
        <v>0</v>
      </c>
      <c r="BL333" s="99">
        <f>SUMIFS(通讯通路门店!$AE:$AE,通讯通路门店!$S:$S,$G333)</f>
        <v>0</v>
      </c>
      <c r="BM333" s="99">
        <f>SUMIFS(通讯通路门店!$AF:$AF,通讯通路门店!$S:$S,$G333)</f>
        <v>0</v>
      </c>
      <c r="BN333" s="99">
        <f>SUMIFS(通讯通路门店!$AG:$AG,通讯通路门店!$S:$S,$G333)</f>
        <v>0</v>
      </c>
      <c r="BO333" s="99">
        <f>SUMIFS(通讯通路门店!$AH:$AH,通讯通路门店!$S:$S,$G333)</f>
        <v>0</v>
      </c>
      <c r="BP333" s="99">
        <f>SUMIFS(通讯通路门店!$AI:$AI,通讯通路门店!$S:$S,$G333)</f>
        <v>0</v>
      </c>
      <c r="BQ333" s="83"/>
    </row>
    <row r="334" spans="1:69">
      <c r="A334" s="99" t="str">
        <f>IFERROR(_xlfn.XLOOKUP($G334,通讯通路门店!$S$4:$S$993933,通讯通路门店!$A$4:$A$993933,0,0),"")</f>
        <v/>
      </c>
      <c r="B334" s="99" t="str">
        <f>IFERROR(_xlfn.XLOOKUP($G334,通讯通路门店!$S$4:$S$993933,通讯通路门店!$B$4:$B$993933,0,0),"")</f>
        <v/>
      </c>
      <c r="C334" s="99" t="str">
        <f>IFERROR(_xlfn.XLOOKUP($G334,通讯通路门店!$S$4:$S$993933,通讯通路门店!$C$4:$C$993933,0,0),"")</f>
        <v/>
      </c>
      <c r="D334" s="99" t="str">
        <f>IFERROR(_xlfn.XLOOKUP($G334,通讯通路门店!$S$4:$S$993933,通讯通路门店!$D$4:$D$993933,0,0),"")</f>
        <v/>
      </c>
      <c r="E334" s="83"/>
      <c r="F334" s="83"/>
      <c r="G334" s="101" t="e">
        <v>#N/A</v>
      </c>
      <c r="H334" s="102" t="str">
        <f>IFERROR(_xlfn.XLOOKUP($G334,通讯通路门店!$S$4:$S$993933,通讯通路门店!$R$4:$R$993933,0,0),"")</f>
        <v/>
      </c>
      <c r="I334" s="83"/>
      <c r="J334" s="83"/>
      <c r="K334" s="83"/>
      <c r="L334" s="83"/>
      <c r="M334" s="83"/>
      <c r="N334" s="83"/>
      <c r="O334" s="83"/>
      <c r="P334" s="83"/>
      <c r="Q334" s="83"/>
      <c r="R334" s="83"/>
      <c r="S334" s="83"/>
      <c r="T334" s="83"/>
      <c r="U334" s="99">
        <f>COUNTIF(通讯通路门店!$S:$S,$G334)</f>
        <v>0</v>
      </c>
      <c r="V334" s="99">
        <f>COUNTIFS(通讯通路门店!$S:$S,$G334,通讯通路门店!$J:$J,"综合卖场")</f>
        <v>0</v>
      </c>
      <c r="W334" s="99">
        <f>SUMIFS(通讯通路门店!$AJ:$AJ,通讯通路门店!$S:$S,通讯客户沙盘!$G334)</f>
        <v>0</v>
      </c>
      <c r="X334" s="99">
        <f t="shared" si="25"/>
        <v>0</v>
      </c>
      <c r="Y334" s="99">
        <f>COUNTIFS(通讯通路门店!$S:$S,$G334,通讯通路门店!$J:$J,"荣耀体验店")+COUNTIFS(通讯通路门店!$S:$S,$G334,通讯通路门店!$J:$J,"荣耀授权专卖店")</f>
        <v>0</v>
      </c>
      <c r="Z334" s="99">
        <f>COUNTIFS(通讯通路门店!$S:$S,$G334,通讯通路门店!$J:$J,"VIVO体验店")</f>
        <v>0</v>
      </c>
      <c r="AA334" s="99">
        <f>COUNTIFS(通讯通路门店!$S:$S,$G334,通讯通路门店!$J:$J,"OPPO体验店")</f>
        <v>0</v>
      </c>
      <c r="AB334" s="99">
        <f>COUNTIFS(通讯通路门店!$S:$S,$G334,通讯通路门店!$J:$J,"华为授权体验店")+COUNTIFS(通讯通路门店!$S:$S,$G334,通讯通路门店!$J:$J,"华为堡垒店")</f>
        <v>0</v>
      </c>
      <c r="AC334" s="99">
        <f>COUNTIFS(通讯通路门店!$S:$S,$G334,通讯通路门店!$J:$J,"小米体验店")</f>
        <v>0</v>
      </c>
      <c r="AD334" s="99">
        <f>COUNTIFS(通讯通路门店!$S:$S,$G334,通讯通路门店!$J:$J,"苹果体验店")</f>
        <v>0</v>
      </c>
      <c r="AE334" s="99">
        <f>COUNTIFS(通讯通路门店!$S:$S,$G334,通讯通路门店!$J:$J,"其他品牌专卖店")</f>
        <v>0</v>
      </c>
      <c r="AF334" s="99">
        <f>SUMIFS(通讯通路门店!$BI:$BI,通讯通路门店!$S:$S,$G334)</f>
        <v>0</v>
      </c>
      <c r="AG334" s="99">
        <f>SUMIFS(通讯通路门店!$BH:$BH,通讯通路门店!$S:$S,$G334)</f>
        <v>0</v>
      </c>
      <c r="AH334" s="99">
        <f t="shared" si="26"/>
        <v>0</v>
      </c>
      <c r="AI334" s="99">
        <f>SUMIFS(通讯通路门店!$BB:$BB,通讯通路门店!$S:$S,$G334)</f>
        <v>0</v>
      </c>
      <c r="AJ334" s="99">
        <f>SUMIFS(通讯通路门店!$BE:$BE,通讯通路门店!$S:$S,$G334)</f>
        <v>0</v>
      </c>
      <c r="AK334" s="99">
        <f>SUMIFS(通讯通路门店!$BG:$BG,通讯通路门店!$S:$S,$G334)</f>
        <v>0</v>
      </c>
      <c r="AL334" s="99">
        <f>SUMIFS(通讯通路门店!$BC:$BC,通讯通路门店!$S:$S,$G334)</f>
        <v>0</v>
      </c>
      <c r="AM334" s="99">
        <f>SUMIFS(通讯通路门店!$BD:$BD,通讯通路门店!$S:$S,$G334)</f>
        <v>0</v>
      </c>
      <c r="AN334" s="99">
        <f>SUMIFS(通讯通路门店!$BF:$BF,通讯通路门店!$S:$S,$G334)</f>
        <v>0</v>
      </c>
      <c r="AO334" s="99">
        <f t="shared" si="27"/>
        <v>0</v>
      </c>
      <c r="AP334" s="99">
        <f>SUMIFS(通讯通路门店!$K:$K,通讯通路门店!$S:$S,$G334)</f>
        <v>0</v>
      </c>
      <c r="AQ334" s="83"/>
      <c r="AR334" s="99">
        <f>SUMIFS(通讯通路门店!$T:$T,通讯通路门店!$S:$S,$G334)</f>
        <v>0</v>
      </c>
      <c r="AS334" s="99">
        <f>SUMIFS(通讯通路门店!$U:$U,通讯通路门店!$S:$S,$G334)</f>
        <v>0</v>
      </c>
      <c r="AT334" s="99">
        <f>SUMIFS(通讯通路门店!$V:$V,通讯通路门店!$S:$S,$G334)</f>
        <v>0</v>
      </c>
      <c r="AU334" s="99">
        <f>SUMIFS(通讯通路门店!$W:$W,通讯通路门店!$S:$S,$G334)</f>
        <v>0</v>
      </c>
      <c r="AV334" s="99">
        <f>SUMIFS(通讯通路门店!$Z:$Z,通讯通路门店!$S:$S,$G334)</f>
        <v>0</v>
      </c>
      <c r="AW334" s="99">
        <f>SUMIFS(通讯通路门店!$AB:$AB,通讯通路门店!$S:$S,$G334)</f>
        <v>0</v>
      </c>
      <c r="AX334" s="99">
        <f>SUMIFS(通讯通路门店!$X:$X,通讯通路门店!$S:$S,$G334)</f>
        <v>0</v>
      </c>
      <c r="AY334" s="99">
        <f>SUMIFS(通讯通路门店!$Y:$Y,通讯通路门店!$S:$S,$G334)</f>
        <v>0</v>
      </c>
      <c r="AZ334" s="99">
        <f>SUMIFS(通讯通路门店!$AA:$AA,通讯通路门店!$S:$S,$G334)</f>
        <v>0</v>
      </c>
      <c r="BA334" s="99">
        <f t="shared" si="28"/>
        <v>0</v>
      </c>
      <c r="BB334" s="99">
        <f t="shared" si="29"/>
        <v>0</v>
      </c>
      <c r="BC334" s="99">
        <f>SUMIFS(通讯通路门店!$W:$W,通讯通路门店!$S:$S,$G334,通讯通路门店!$J:$J,"荣耀体验店")+SUMIFS(通讯通路门店!$W:$W,通讯通路门店!$S:$S,$G334,通讯通路门店!$J:$J,"荣耀授权专卖店")</f>
        <v>0</v>
      </c>
      <c r="BD334" s="99">
        <f>SUMIFS(通讯通路门店!$Z:$Z,通讯通路门店!$S:$S,$G334,通讯通路门店!$J:$J,"VIVO体验店")</f>
        <v>0</v>
      </c>
      <c r="BE334" s="99">
        <f>SUMIFS(通讯通路门店!$AB:$AB,通讯通路门店!$S:$S,$G334,通讯通路门店!$J:$J,"OPPO体验店")</f>
        <v>0</v>
      </c>
      <c r="BF334" s="99">
        <f>SUMIFS(通讯通路门店!$X:$X,通讯通路门店!$S:$S,$G334,通讯通路门店!$J:$J,"华为授权体验店")+SUMIFS(通讯通路门店!$AA:$AA,通讯通路门店!$S:$S,$G334,通讯通路门店!$J:$J,"华为堡垒店")</f>
        <v>0</v>
      </c>
      <c r="BG334" s="99">
        <f>SUMIFS(通讯通路门店!$Y:$Y,通讯通路门店!$S:$S,$G334,通讯通路门店!$J:$J,"小米体验店")</f>
        <v>0</v>
      </c>
      <c r="BH334" s="99">
        <f>SUMIFS(通讯通路门店!$AA:$AA,通讯通路门店!$S:$S,$G334,通讯通路门店!$J:$J,"苹果体验店")</f>
        <v>0</v>
      </c>
      <c r="BI334" s="99">
        <f>SUMIFS(通讯通路门店!$K:$K,通讯通路门店!$S:$S,$G334,通讯通路门店!$J:$J,"其他品牌专卖店")</f>
        <v>0</v>
      </c>
      <c r="BJ334" s="99">
        <f>SUMIFS(通讯通路门店!$AC:$AC,通讯通路门店!$S:$S,$G334)</f>
        <v>0</v>
      </c>
      <c r="BK334" s="99">
        <f>SUMIFS(通讯通路门店!$AD:$AD,通讯通路门店!$S:$S,$G334)</f>
        <v>0</v>
      </c>
      <c r="BL334" s="99">
        <f>SUMIFS(通讯通路门店!$AE:$AE,通讯通路门店!$S:$S,$G334)</f>
        <v>0</v>
      </c>
      <c r="BM334" s="99">
        <f>SUMIFS(通讯通路门店!$AF:$AF,通讯通路门店!$S:$S,$G334)</f>
        <v>0</v>
      </c>
      <c r="BN334" s="99">
        <f>SUMIFS(通讯通路门店!$AG:$AG,通讯通路门店!$S:$S,$G334)</f>
        <v>0</v>
      </c>
      <c r="BO334" s="99">
        <f>SUMIFS(通讯通路门店!$AH:$AH,通讯通路门店!$S:$S,$G334)</f>
        <v>0</v>
      </c>
      <c r="BP334" s="99">
        <f>SUMIFS(通讯通路门店!$AI:$AI,通讯通路门店!$S:$S,$G334)</f>
        <v>0</v>
      </c>
      <c r="BQ334" s="83"/>
    </row>
    <row r="335" spans="1:69">
      <c r="A335" s="99" t="str">
        <f>IFERROR(_xlfn.XLOOKUP($G335,通讯通路门店!$S$4:$S$993933,通讯通路门店!$A$4:$A$993933,0,0),"")</f>
        <v/>
      </c>
      <c r="B335" s="99" t="str">
        <f>IFERROR(_xlfn.XLOOKUP($G335,通讯通路门店!$S$4:$S$993933,通讯通路门店!$B$4:$B$993933,0,0),"")</f>
        <v/>
      </c>
      <c r="C335" s="99" t="str">
        <f>IFERROR(_xlfn.XLOOKUP($G335,通讯通路门店!$S$4:$S$993933,通讯通路门店!$C$4:$C$993933,0,0),"")</f>
        <v/>
      </c>
      <c r="D335" s="99" t="str">
        <f>IFERROR(_xlfn.XLOOKUP($G335,通讯通路门店!$S$4:$S$993933,通讯通路门店!$D$4:$D$993933,0,0),"")</f>
        <v/>
      </c>
      <c r="E335" s="83"/>
      <c r="F335" s="83"/>
      <c r="G335" s="101" t="e">
        <v>#N/A</v>
      </c>
      <c r="H335" s="102" t="str">
        <f>IFERROR(_xlfn.XLOOKUP($G335,通讯通路门店!$S$4:$S$993933,通讯通路门店!$R$4:$R$993933,0,0),"")</f>
        <v/>
      </c>
      <c r="I335" s="83"/>
      <c r="J335" s="83"/>
      <c r="K335" s="83"/>
      <c r="L335" s="83"/>
      <c r="M335" s="83"/>
      <c r="N335" s="83"/>
      <c r="O335" s="83"/>
      <c r="P335" s="83"/>
      <c r="Q335" s="83"/>
      <c r="R335" s="83"/>
      <c r="S335" s="83"/>
      <c r="T335" s="83"/>
      <c r="U335" s="99">
        <f>COUNTIF(通讯通路门店!$S:$S,$G335)</f>
        <v>0</v>
      </c>
      <c r="V335" s="99">
        <f>COUNTIFS(通讯通路门店!$S:$S,$G335,通讯通路门店!$J:$J,"综合卖场")</f>
        <v>0</v>
      </c>
      <c r="W335" s="99">
        <f>SUMIFS(通讯通路门店!$AJ:$AJ,通讯通路门店!$S:$S,通讯客户沙盘!$G335)</f>
        <v>0</v>
      </c>
      <c r="X335" s="99">
        <f t="shared" si="25"/>
        <v>0</v>
      </c>
      <c r="Y335" s="99">
        <f>COUNTIFS(通讯通路门店!$S:$S,$G335,通讯通路门店!$J:$J,"荣耀体验店")+COUNTIFS(通讯通路门店!$S:$S,$G335,通讯通路门店!$J:$J,"荣耀授权专卖店")</f>
        <v>0</v>
      </c>
      <c r="Z335" s="99">
        <f>COUNTIFS(通讯通路门店!$S:$S,$G335,通讯通路门店!$J:$J,"VIVO体验店")</f>
        <v>0</v>
      </c>
      <c r="AA335" s="99">
        <f>COUNTIFS(通讯通路门店!$S:$S,$G335,通讯通路门店!$J:$J,"OPPO体验店")</f>
        <v>0</v>
      </c>
      <c r="AB335" s="99">
        <f>COUNTIFS(通讯通路门店!$S:$S,$G335,通讯通路门店!$J:$J,"华为授权体验店")+COUNTIFS(通讯通路门店!$S:$S,$G335,通讯通路门店!$J:$J,"华为堡垒店")</f>
        <v>0</v>
      </c>
      <c r="AC335" s="99">
        <f>COUNTIFS(通讯通路门店!$S:$S,$G335,通讯通路门店!$J:$J,"小米体验店")</f>
        <v>0</v>
      </c>
      <c r="AD335" s="99">
        <f>COUNTIFS(通讯通路门店!$S:$S,$G335,通讯通路门店!$J:$J,"苹果体验店")</f>
        <v>0</v>
      </c>
      <c r="AE335" s="99">
        <f>COUNTIFS(通讯通路门店!$S:$S,$G335,通讯通路门店!$J:$J,"其他品牌专卖店")</f>
        <v>0</v>
      </c>
      <c r="AF335" s="99">
        <f>SUMIFS(通讯通路门店!$BI:$BI,通讯通路门店!$S:$S,$G335)</f>
        <v>0</v>
      </c>
      <c r="AG335" s="99">
        <f>SUMIFS(通讯通路门店!$BH:$BH,通讯通路门店!$S:$S,$G335)</f>
        <v>0</v>
      </c>
      <c r="AH335" s="99">
        <f t="shared" si="26"/>
        <v>0</v>
      </c>
      <c r="AI335" s="99">
        <f>SUMIFS(通讯通路门店!$BB:$BB,通讯通路门店!$S:$S,$G335)</f>
        <v>0</v>
      </c>
      <c r="AJ335" s="99">
        <f>SUMIFS(通讯通路门店!$BE:$BE,通讯通路门店!$S:$S,$G335)</f>
        <v>0</v>
      </c>
      <c r="AK335" s="99">
        <f>SUMIFS(通讯通路门店!$BG:$BG,通讯通路门店!$S:$S,$G335)</f>
        <v>0</v>
      </c>
      <c r="AL335" s="99">
        <f>SUMIFS(通讯通路门店!$BC:$BC,通讯通路门店!$S:$S,$G335)</f>
        <v>0</v>
      </c>
      <c r="AM335" s="99">
        <f>SUMIFS(通讯通路门店!$BD:$BD,通讯通路门店!$S:$S,$G335)</f>
        <v>0</v>
      </c>
      <c r="AN335" s="99">
        <f>SUMIFS(通讯通路门店!$BF:$BF,通讯通路门店!$S:$S,$G335)</f>
        <v>0</v>
      </c>
      <c r="AO335" s="99">
        <f t="shared" si="27"/>
        <v>0</v>
      </c>
      <c r="AP335" s="99">
        <f>SUMIFS(通讯通路门店!$K:$K,通讯通路门店!$S:$S,$G335)</f>
        <v>0</v>
      </c>
      <c r="AQ335" s="83"/>
      <c r="AR335" s="99">
        <f>SUMIFS(通讯通路门店!$T:$T,通讯通路门店!$S:$S,$G335)</f>
        <v>0</v>
      </c>
      <c r="AS335" s="99">
        <f>SUMIFS(通讯通路门店!$U:$U,通讯通路门店!$S:$S,$G335)</f>
        <v>0</v>
      </c>
      <c r="AT335" s="99">
        <f>SUMIFS(通讯通路门店!$V:$V,通讯通路门店!$S:$S,$G335)</f>
        <v>0</v>
      </c>
      <c r="AU335" s="99">
        <f>SUMIFS(通讯通路门店!$W:$W,通讯通路门店!$S:$S,$G335)</f>
        <v>0</v>
      </c>
      <c r="AV335" s="99">
        <f>SUMIFS(通讯通路门店!$Z:$Z,通讯通路门店!$S:$S,$G335)</f>
        <v>0</v>
      </c>
      <c r="AW335" s="99">
        <f>SUMIFS(通讯通路门店!$AB:$AB,通讯通路门店!$S:$S,$G335)</f>
        <v>0</v>
      </c>
      <c r="AX335" s="99">
        <f>SUMIFS(通讯通路门店!$X:$X,通讯通路门店!$S:$S,$G335)</f>
        <v>0</v>
      </c>
      <c r="AY335" s="99">
        <f>SUMIFS(通讯通路门店!$Y:$Y,通讯通路门店!$S:$S,$G335)</f>
        <v>0</v>
      </c>
      <c r="AZ335" s="99">
        <f>SUMIFS(通讯通路门店!$AA:$AA,通讯通路门店!$S:$S,$G335)</f>
        <v>0</v>
      </c>
      <c r="BA335" s="99">
        <f t="shared" si="28"/>
        <v>0</v>
      </c>
      <c r="BB335" s="99">
        <f t="shared" si="29"/>
        <v>0</v>
      </c>
      <c r="BC335" s="99">
        <f>SUMIFS(通讯通路门店!$W:$W,通讯通路门店!$S:$S,$G335,通讯通路门店!$J:$J,"荣耀体验店")+SUMIFS(通讯通路门店!$W:$W,通讯通路门店!$S:$S,$G335,通讯通路门店!$J:$J,"荣耀授权专卖店")</f>
        <v>0</v>
      </c>
      <c r="BD335" s="99">
        <f>SUMIFS(通讯通路门店!$Z:$Z,通讯通路门店!$S:$S,$G335,通讯通路门店!$J:$J,"VIVO体验店")</f>
        <v>0</v>
      </c>
      <c r="BE335" s="99">
        <f>SUMIFS(通讯通路门店!$AB:$AB,通讯通路门店!$S:$S,$G335,通讯通路门店!$J:$J,"OPPO体验店")</f>
        <v>0</v>
      </c>
      <c r="BF335" s="99">
        <f>SUMIFS(通讯通路门店!$X:$X,通讯通路门店!$S:$S,$G335,通讯通路门店!$J:$J,"华为授权体验店")+SUMIFS(通讯通路门店!$AA:$AA,通讯通路门店!$S:$S,$G335,通讯通路门店!$J:$J,"华为堡垒店")</f>
        <v>0</v>
      </c>
      <c r="BG335" s="99">
        <f>SUMIFS(通讯通路门店!$Y:$Y,通讯通路门店!$S:$S,$G335,通讯通路门店!$J:$J,"小米体验店")</f>
        <v>0</v>
      </c>
      <c r="BH335" s="99">
        <f>SUMIFS(通讯通路门店!$AA:$AA,通讯通路门店!$S:$S,$G335,通讯通路门店!$J:$J,"苹果体验店")</f>
        <v>0</v>
      </c>
      <c r="BI335" s="99">
        <f>SUMIFS(通讯通路门店!$K:$K,通讯通路门店!$S:$S,$G335,通讯通路门店!$J:$J,"其他品牌专卖店")</f>
        <v>0</v>
      </c>
      <c r="BJ335" s="99">
        <f>SUMIFS(通讯通路门店!$AC:$AC,通讯通路门店!$S:$S,$G335)</f>
        <v>0</v>
      </c>
      <c r="BK335" s="99">
        <f>SUMIFS(通讯通路门店!$AD:$AD,通讯通路门店!$S:$S,$G335)</f>
        <v>0</v>
      </c>
      <c r="BL335" s="99">
        <f>SUMIFS(通讯通路门店!$AE:$AE,通讯通路门店!$S:$S,$G335)</f>
        <v>0</v>
      </c>
      <c r="BM335" s="99">
        <f>SUMIFS(通讯通路门店!$AF:$AF,通讯通路门店!$S:$S,$G335)</f>
        <v>0</v>
      </c>
      <c r="BN335" s="99">
        <f>SUMIFS(通讯通路门店!$AG:$AG,通讯通路门店!$S:$S,$G335)</f>
        <v>0</v>
      </c>
      <c r="BO335" s="99">
        <f>SUMIFS(通讯通路门店!$AH:$AH,通讯通路门店!$S:$S,$G335)</f>
        <v>0</v>
      </c>
      <c r="BP335" s="99">
        <f>SUMIFS(通讯通路门店!$AI:$AI,通讯通路门店!$S:$S,$G335)</f>
        <v>0</v>
      </c>
      <c r="BQ335" s="83"/>
    </row>
    <row r="336" spans="1:69">
      <c r="A336" s="99" t="str">
        <f>IFERROR(_xlfn.XLOOKUP($G336,通讯通路门店!$S$4:$S$993933,通讯通路门店!$A$4:$A$993933,0,0),"")</f>
        <v/>
      </c>
      <c r="B336" s="99" t="str">
        <f>IFERROR(_xlfn.XLOOKUP($G336,通讯通路门店!$S$4:$S$993933,通讯通路门店!$B$4:$B$993933,0,0),"")</f>
        <v/>
      </c>
      <c r="C336" s="99" t="str">
        <f>IFERROR(_xlfn.XLOOKUP($G336,通讯通路门店!$S$4:$S$993933,通讯通路门店!$C$4:$C$993933,0,0),"")</f>
        <v/>
      </c>
      <c r="D336" s="99" t="str">
        <f>IFERROR(_xlfn.XLOOKUP($G336,通讯通路门店!$S$4:$S$993933,通讯通路门店!$D$4:$D$993933,0,0),"")</f>
        <v/>
      </c>
      <c r="E336" s="83"/>
      <c r="F336" s="83"/>
      <c r="G336" s="101" t="e">
        <v>#N/A</v>
      </c>
      <c r="H336" s="102" t="str">
        <f>IFERROR(_xlfn.XLOOKUP($G336,通讯通路门店!$S$4:$S$993933,通讯通路门店!$R$4:$R$993933,0,0),"")</f>
        <v/>
      </c>
      <c r="I336" s="83"/>
      <c r="J336" s="83"/>
      <c r="K336" s="83"/>
      <c r="L336" s="83"/>
      <c r="M336" s="83"/>
      <c r="N336" s="83"/>
      <c r="O336" s="83"/>
      <c r="P336" s="83"/>
      <c r="Q336" s="83"/>
      <c r="R336" s="83"/>
      <c r="S336" s="83"/>
      <c r="T336" s="83"/>
      <c r="U336" s="99">
        <f>COUNTIF(通讯通路门店!$S:$S,$G336)</f>
        <v>0</v>
      </c>
      <c r="V336" s="99">
        <f>COUNTIFS(通讯通路门店!$S:$S,$G336,通讯通路门店!$J:$J,"综合卖场")</f>
        <v>0</v>
      </c>
      <c r="W336" s="99">
        <f>SUMIFS(通讯通路门店!$AJ:$AJ,通讯通路门店!$S:$S,通讯客户沙盘!$G336)</f>
        <v>0</v>
      </c>
      <c r="X336" s="99">
        <f t="shared" si="25"/>
        <v>0</v>
      </c>
      <c r="Y336" s="99">
        <f>COUNTIFS(通讯通路门店!$S:$S,$G336,通讯通路门店!$J:$J,"荣耀体验店")+COUNTIFS(通讯通路门店!$S:$S,$G336,通讯通路门店!$J:$J,"荣耀授权专卖店")</f>
        <v>0</v>
      </c>
      <c r="Z336" s="99">
        <f>COUNTIFS(通讯通路门店!$S:$S,$G336,通讯通路门店!$J:$J,"VIVO体验店")</f>
        <v>0</v>
      </c>
      <c r="AA336" s="99">
        <f>COUNTIFS(通讯通路门店!$S:$S,$G336,通讯通路门店!$J:$J,"OPPO体验店")</f>
        <v>0</v>
      </c>
      <c r="AB336" s="99">
        <f>COUNTIFS(通讯通路门店!$S:$S,$G336,通讯通路门店!$J:$J,"华为授权体验店")+COUNTIFS(通讯通路门店!$S:$S,$G336,通讯通路门店!$J:$J,"华为堡垒店")</f>
        <v>0</v>
      </c>
      <c r="AC336" s="99">
        <f>COUNTIFS(通讯通路门店!$S:$S,$G336,通讯通路门店!$J:$J,"小米体验店")</f>
        <v>0</v>
      </c>
      <c r="AD336" s="99">
        <f>COUNTIFS(通讯通路门店!$S:$S,$G336,通讯通路门店!$J:$J,"苹果体验店")</f>
        <v>0</v>
      </c>
      <c r="AE336" s="99">
        <f>COUNTIFS(通讯通路门店!$S:$S,$G336,通讯通路门店!$J:$J,"其他品牌专卖店")</f>
        <v>0</v>
      </c>
      <c r="AF336" s="99">
        <f>SUMIFS(通讯通路门店!$BI:$BI,通讯通路门店!$S:$S,$G336)</f>
        <v>0</v>
      </c>
      <c r="AG336" s="99">
        <f>SUMIFS(通讯通路门店!$BH:$BH,通讯通路门店!$S:$S,$G336)</f>
        <v>0</v>
      </c>
      <c r="AH336" s="99">
        <f t="shared" si="26"/>
        <v>0</v>
      </c>
      <c r="AI336" s="99">
        <f>SUMIFS(通讯通路门店!$BB:$BB,通讯通路门店!$S:$S,$G336)</f>
        <v>0</v>
      </c>
      <c r="AJ336" s="99">
        <f>SUMIFS(通讯通路门店!$BE:$BE,通讯通路门店!$S:$S,$G336)</f>
        <v>0</v>
      </c>
      <c r="AK336" s="99">
        <f>SUMIFS(通讯通路门店!$BG:$BG,通讯通路门店!$S:$S,$G336)</f>
        <v>0</v>
      </c>
      <c r="AL336" s="99">
        <f>SUMIFS(通讯通路门店!$BC:$BC,通讯通路门店!$S:$S,$G336)</f>
        <v>0</v>
      </c>
      <c r="AM336" s="99">
        <f>SUMIFS(通讯通路门店!$BD:$BD,通讯通路门店!$S:$S,$G336)</f>
        <v>0</v>
      </c>
      <c r="AN336" s="99">
        <f>SUMIFS(通讯通路门店!$BF:$BF,通讯通路门店!$S:$S,$G336)</f>
        <v>0</v>
      </c>
      <c r="AO336" s="99">
        <f t="shared" si="27"/>
        <v>0</v>
      </c>
      <c r="AP336" s="99">
        <f>SUMIFS(通讯通路门店!$K:$K,通讯通路门店!$S:$S,$G336)</f>
        <v>0</v>
      </c>
      <c r="AQ336" s="83"/>
      <c r="AR336" s="99">
        <f>SUMIFS(通讯通路门店!$T:$T,通讯通路门店!$S:$S,$G336)</f>
        <v>0</v>
      </c>
      <c r="AS336" s="99">
        <f>SUMIFS(通讯通路门店!$U:$U,通讯通路门店!$S:$S,$G336)</f>
        <v>0</v>
      </c>
      <c r="AT336" s="99">
        <f>SUMIFS(通讯通路门店!$V:$V,通讯通路门店!$S:$S,$G336)</f>
        <v>0</v>
      </c>
      <c r="AU336" s="99">
        <f>SUMIFS(通讯通路门店!$W:$W,通讯通路门店!$S:$S,$G336)</f>
        <v>0</v>
      </c>
      <c r="AV336" s="99">
        <f>SUMIFS(通讯通路门店!$Z:$Z,通讯通路门店!$S:$S,$G336)</f>
        <v>0</v>
      </c>
      <c r="AW336" s="99">
        <f>SUMIFS(通讯通路门店!$AB:$AB,通讯通路门店!$S:$S,$G336)</f>
        <v>0</v>
      </c>
      <c r="AX336" s="99">
        <f>SUMIFS(通讯通路门店!$X:$X,通讯通路门店!$S:$S,$G336)</f>
        <v>0</v>
      </c>
      <c r="AY336" s="99">
        <f>SUMIFS(通讯通路门店!$Y:$Y,通讯通路门店!$S:$S,$G336)</f>
        <v>0</v>
      </c>
      <c r="AZ336" s="99">
        <f>SUMIFS(通讯通路门店!$AA:$AA,通讯通路门店!$S:$S,$G336)</f>
        <v>0</v>
      </c>
      <c r="BA336" s="99">
        <f t="shared" si="28"/>
        <v>0</v>
      </c>
      <c r="BB336" s="99">
        <f t="shared" si="29"/>
        <v>0</v>
      </c>
      <c r="BC336" s="99">
        <f>SUMIFS(通讯通路门店!$W:$W,通讯通路门店!$S:$S,$G336,通讯通路门店!$J:$J,"荣耀体验店")+SUMIFS(通讯通路门店!$W:$W,通讯通路门店!$S:$S,$G336,通讯通路门店!$J:$J,"荣耀授权专卖店")</f>
        <v>0</v>
      </c>
      <c r="BD336" s="99">
        <f>SUMIFS(通讯通路门店!$Z:$Z,通讯通路门店!$S:$S,$G336,通讯通路门店!$J:$J,"VIVO体验店")</f>
        <v>0</v>
      </c>
      <c r="BE336" s="99">
        <f>SUMIFS(通讯通路门店!$AB:$AB,通讯通路门店!$S:$S,$G336,通讯通路门店!$J:$J,"OPPO体验店")</f>
        <v>0</v>
      </c>
      <c r="BF336" s="99">
        <f>SUMIFS(通讯通路门店!$X:$X,通讯通路门店!$S:$S,$G336,通讯通路门店!$J:$J,"华为授权体验店")+SUMIFS(通讯通路门店!$AA:$AA,通讯通路门店!$S:$S,$G336,通讯通路门店!$J:$J,"华为堡垒店")</f>
        <v>0</v>
      </c>
      <c r="BG336" s="99">
        <f>SUMIFS(通讯通路门店!$Y:$Y,通讯通路门店!$S:$S,$G336,通讯通路门店!$J:$J,"小米体验店")</f>
        <v>0</v>
      </c>
      <c r="BH336" s="99">
        <f>SUMIFS(通讯通路门店!$AA:$AA,通讯通路门店!$S:$S,$G336,通讯通路门店!$J:$J,"苹果体验店")</f>
        <v>0</v>
      </c>
      <c r="BI336" s="99">
        <f>SUMIFS(通讯通路门店!$K:$K,通讯通路门店!$S:$S,$G336,通讯通路门店!$J:$J,"其他品牌专卖店")</f>
        <v>0</v>
      </c>
      <c r="BJ336" s="99">
        <f>SUMIFS(通讯通路门店!$AC:$AC,通讯通路门店!$S:$S,$G336)</f>
        <v>0</v>
      </c>
      <c r="BK336" s="99">
        <f>SUMIFS(通讯通路门店!$AD:$AD,通讯通路门店!$S:$S,$G336)</f>
        <v>0</v>
      </c>
      <c r="BL336" s="99">
        <f>SUMIFS(通讯通路门店!$AE:$AE,通讯通路门店!$S:$S,$G336)</f>
        <v>0</v>
      </c>
      <c r="BM336" s="99">
        <f>SUMIFS(通讯通路门店!$AF:$AF,通讯通路门店!$S:$S,$G336)</f>
        <v>0</v>
      </c>
      <c r="BN336" s="99">
        <f>SUMIFS(通讯通路门店!$AG:$AG,通讯通路门店!$S:$S,$G336)</f>
        <v>0</v>
      </c>
      <c r="BO336" s="99">
        <f>SUMIFS(通讯通路门店!$AH:$AH,通讯通路门店!$S:$S,$G336)</f>
        <v>0</v>
      </c>
      <c r="BP336" s="99">
        <f>SUMIFS(通讯通路门店!$AI:$AI,通讯通路门店!$S:$S,$G336)</f>
        <v>0</v>
      </c>
      <c r="BQ336" s="83"/>
    </row>
    <row r="337" spans="1:69">
      <c r="A337" s="99" t="str">
        <f>IFERROR(_xlfn.XLOOKUP($G337,通讯通路门店!$S$4:$S$993933,通讯通路门店!$A$4:$A$993933,0,0),"")</f>
        <v/>
      </c>
      <c r="B337" s="99" t="str">
        <f>IFERROR(_xlfn.XLOOKUP($G337,通讯通路门店!$S$4:$S$993933,通讯通路门店!$B$4:$B$993933,0,0),"")</f>
        <v/>
      </c>
      <c r="C337" s="99" t="str">
        <f>IFERROR(_xlfn.XLOOKUP($G337,通讯通路门店!$S$4:$S$993933,通讯通路门店!$C$4:$C$993933,0,0),"")</f>
        <v/>
      </c>
      <c r="D337" s="99" t="str">
        <f>IFERROR(_xlfn.XLOOKUP($G337,通讯通路门店!$S$4:$S$993933,通讯通路门店!$D$4:$D$993933,0,0),"")</f>
        <v/>
      </c>
      <c r="E337" s="83"/>
      <c r="F337" s="83"/>
      <c r="G337" s="101" t="e">
        <v>#N/A</v>
      </c>
      <c r="H337" s="102" t="str">
        <f>IFERROR(_xlfn.XLOOKUP($G337,通讯通路门店!$S$4:$S$993933,通讯通路门店!$R$4:$R$993933,0,0),"")</f>
        <v/>
      </c>
      <c r="I337" s="83"/>
      <c r="J337" s="83"/>
      <c r="K337" s="83"/>
      <c r="L337" s="83"/>
      <c r="M337" s="83"/>
      <c r="N337" s="83"/>
      <c r="O337" s="83"/>
      <c r="P337" s="83"/>
      <c r="Q337" s="83"/>
      <c r="R337" s="83"/>
      <c r="S337" s="83"/>
      <c r="T337" s="83"/>
      <c r="U337" s="99">
        <f>COUNTIF(通讯通路门店!$S:$S,$G337)</f>
        <v>0</v>
      </c>
      <c r="V337" s="99">
        <f>COUNTIFS(通讯通路门店!$S:$S,$G337,通讯通路门店!$J:$J,"综合卖场")</f>
        <v>0</v>
      </c>
      <c r="W337" s="99">
        <f>SUMIFS(通讯通路门店!$AJ:$AJ,通讯通路门店!$S:$S,通讯客户沙盘!$G337)</f>
        <v>0</v>
      </c>
      <c r="X337" s="99">
        <f t="shared" si="25"/>
        <v>0</v>
      </c>
      <c r="Y337" s="99">
        <f>COUNTIFS(通讯通路门店!$S:$S,$G337,通讯通路门店!$J:$J,"荣耀体验店")+COUNTIFS(通讯通路门店!$S:$S,$G337,通讯通路门店!$J:$J,"荣耀授权专卖店")</f>
        <v>0</v>
      </c>
      <c r="Z337" s="99">
        <f>COUNTIFS(通讯通路门店!$S:$S,$G337,通讯通路门店!$J:$J,"VIVO体验店")</f>
        <v>0</v>
      </c>
      <c r="AA337" s="99">
        <f>COUNTIFS(通讯通路门店!$S:$S,$G337,通讯通路门店!$J:$J,"OPPO体验店")</f>
        <v>0</v>
      </c>
      <c r="AB337" s="99">
        <f>COUNTIFS(通讯通路门店!$S:$S,$G337,通讯通路门店!$J:$J,"华为授权体验店")+COUNTIFS(通讯通路门店!$S:$S,$G337,通讯通路门店!$J:$J,"华为堡垒店")</f>
        <v>0</v>
      </c>
      <c r="AC337" s="99">
        <f>COUNTIFS(通讯通路门店!$S:$S,$G337,通讯通路门店!$J:$J,"小米体验店")</f>
        <v>0</v>
      </c>
      <c r="AD337" s="99">
        <f>COUNTIFS(通讯通路门店!$S:$S,$G337,通讯通路门店!$J:$J,"苹果体验店")</f>
        <v>0</v>
      </c>
      <c r="AE337" s="99">
        <f>COUNTIFS(通讯通路门店!$S:$S,$G337,通讯通路门店!$J:$J,"其他品牌专卖店")</f>
        <v>0</v>
      </c>
      <c r="AF337" s="99">
        <f>SUMIFS(通讯通路门店!$BI:$BI,通讯通路门店!$S:$S,$G337)</f>
        <v>0</v>
      </c>
      <c r="AG337" s="99">
        <f>SUMIFS(通讯通路门店!$BH:$BH,通讯通路门店!$S:$S,$G337)</f>
        <v>0</v>
      </c>
      <c r="AH337" s="99">
        <f t="shared" si="26"/>
        <v>0</v>
      </c>
      <c r="AI337" s="99">
        <f>SUMIFS(通讯通路门店!$BB:$BB,通讯通路门店!$S:$S,$G337)</f>
        <v>0</v>
      </c>
      <c r="AJ337" s="99">
        <f>SUMIFS(通讯通路门店!$BE:$BE,通讯通路门店!$S:$S,$G337)</f>
        <v>0</v>
      </c>
      <c r="AK337" s="99">
        <f>SUMIFS(通讯通路门店!$BG:$BG,通讯通路门店!$S:$S,$G337)</f>
        <v>0</v>
      </c>
      <c r="AL337" s="99">
        <f>SUMIFS(通讯通路门店!$BC:$BC,通讯通路门店!$S:$S,$G337)</f>
        <v>0</v>
      </c>
      <c r="AM337" s="99">
        <f>SUMIFS(通讯通路门店!$BD:$BD,通讯通路门店!$S:$S,$G337)</f>
        <v>0</v>
      </c>
      <c r="AN337" s="99">
        <f>SUMIFS(通讯通路门店!$BF:$BF,通讯通路门店!$S:$S,$G337)</f>
        <v>0</v>
      </c>
      <c r="AO337" s="99">
        <f t="shared" si="27"/>
        <v>0</v>
      </c>
      <c r="AP337" s="99">
        <f>SUMIFS(通讯通路门店!$K:$K,通讯通路门店!$S:$S,$G337)</f>
        <v>0</v>
      </c>
      <c r="AQ337" s="83"/>
      <c r="AR337" s="99">
        <f>SUMIFS(通讯通路门店!$T:$T,通讯通路门店!$S:$S,$G337)</f>
        <v>0</v>
      </c>
      <c r="AS337" s="99">
        <f>SUMIFS(通讯通路门店!$U:$U,通讯通路门店!$S:$S,$G337)</f>
        <v>0</v>
      </c>
      <c r="AT337" s="99">
        <f>SUMIFS(通讯通路门店!$V:$V,通讯通路门店!$S:$S,$G337)</f>
        <v>0</v>
      </c>
      <c r="AU337" s="99">
        <f>SUMIFS(通讯通路门店!$W:$W,通讯通路门店!$S:$S,$G337)</f>
        <v>0</v>
      </c>
      <c r="AV337" s="99">
        <f>SUMIFS(通讯通路门店!$Z:$Z,通讯通路门店!$S:$S,$G337)</f>
        <v>0</v>
      </c>
      <c r="AW337" s="99">
        <f>SUMIFS(通讯通路门店!$AB:$AB,通讯通路门店!$S:$S,$G337)</f>
        <v>0</v>
      </c>
      <c r="AX337" s="99">
        <f>SUMIFS(通讯通路门店!$X:$X,通讯通路门店!$S:$S,$G337)</f>
        <v>0</v>
      </c>
      <c r="AY337" s="99">
        <f>SUMIFS(通讯通路门店!$Y:$Y,通讯通路门店!$S:$S,$G337)</f>
        <v>0</v>
      </c>
      <c r="AZ337" s="99">
        <f>SUMIFS(通讯通路门店!$AA:$AA,通讯通路门店!$S:$S,$G337)</f>
        <v>0</v>
      </c>
      <c r="BA337" s="99">
        <f t="shared" si="28"/>
        <v>0</v>
      </c>
      <c r="BB337" s="99">
        <f t="shared" si="29"/>
        <v>0</v>
      </c>
      <c r="BC337" s="99">
        <f>SUMIFS(通讯通路门店!$W:$W,通讯通路门店!$S:$S,$G337,通讯通路门店!$J:$J,"荣耀体验店")+SUMIFS(通讯通路门店!$W:$W,通讯通路门店!$S:$S,$G337,通讯通路门店!$J:$J,"荣耀授权专卖店")</f>
        <v>0</v>
      </c>
      <c r="BD337" s="99">
        <f>SUMIFS(通讯通路门店!$Z:$Z,通讯通路门店!$S:$S,$G337,通讯通路门店!$J:$J,"VIVO体验店")</f>
        <v>0</v>
      </c>
      <c r="BE337" s="99">
        <f>SUMIFS(通讯通路门店!$AB:$AB,通讯通路门店!$S:$S,$G337,通讯通路门店!$J:$J,"OPPO体验店")</f>
        <v>0</v>
      </c>
      <c r="BF337" s="99">
        <f>SUMIFS(通讯通路门店!$X:$X,通讯通路门店!$S:$S,$G337,通讯通路门店!$J:$J,"华为授权体验店")+SUMIFS(通讯通路门店!$AA:$AA,通讯通路门店!$S:$S,$G337,通讯通路门店!$J:$J,"华为堡垒店")</f>
        <v>0</v>
      </c>
      <c r="BG337" s="99">
        <f>SUMIFS(通讯通路门店!$Y:$Y,通讯通路门店!$S:$S,$G337,通讯通路门店!$J:$J,"小米体验店")</f>
        <v>0</v>
      </c>
      <c r="BH337" s="99">
        <f>SUMIFS(通讯通路门店!$AA:$AA,通讯通路门店!$S:$S,$G337,通讯通路门店!$J:$J,"苹果体验店")</f>
        <v>0</v>
      </c>
      <c r="BI337" s="99">
        <f>SUMIFS(通讯通路门店!$K:$K,通讯通路门店!$S:$S,$G337,通讯通路门店!$J:$J,"其他品牌专卖店")</f>
        <v>0</v>
      </c>
      <c r="BJ337" s="99">
        <f>SUMIFS(通讯通路门店!$AC:$AC,通讯通路门店!$S:$S,$G337)</f>
        <v>0</v>
      </c>
      <c r="BK337" s="99">
        <f>SUMIFS(通讯通路门店!$AD:$AD,通讯通路门店!$S:$S,$G337)</f>
        <v>0</v>
      </c>
      <c r="BL337" s="99">
        <f>SUMIFS(通讯通路门店!$AE:$AE,通讯通路门店!$S:$S,$G337)</f>
        <v>0</v>
      </c>
      <c r="BM337" s="99">
        <f>SUMIFS(通讯通路门店!$AF:$AF,通讯通路门店!$S:$S,$G337)</f>
        <v>0</v>
      </c>
      <c r="BN337" s="99">
        <f>SUMIFS(通讯通路门店!$AG:$AG,通讯通路门店!$S:$S,$G337)</f>
        <v>0</v>
      </c>
      <c r="BO337" s="99">
        <f>SUMIFS(通讯通路门店!$AH:$AH,通讯通路门店!$S:$S,$G337)</f>
        <v>0</v>
      </c>
      <c r="BP337" s="99">
        <f>SUMIFS(通讯通路门店!$AI:$AI,通讯通路门店!$S:$S,$G337)</f>
        <v>0</v>
      </c>
      <c r="BQ337" s="83"/>
    </row>
    <row r="338" spans="1:69">
      <c r="A338" s="99" t="str">
        <f>IFERROR(_xlfn.XLOOKUP($G338,通讯通路门店!$S$4:$S$993933,通讯通路门店!$A$4:$A$993933,0,0),"")</f>
        <v/>
      </c>
      <c r="B338" s="99" t="str">
        <f>IFERROR(_xlfn.XLOOKUP($G338,通讯通路门店!$S$4:$S$993933,通讯通路门店!$B$4:$B$993933,0,0),"")</f>
        <v/>
      </c>
      <c r="C338" s="99" t="str">
        <f>IFERROR(_xlfn.XLOOKUP($G338,通讯通路门店!$S$4:$S$993933,通讯通路门店!$C$4:$C$993933,0,0),"")</f>
        <v/>
      </c>
      <c r="D338" s="99" t="str">
        <f>IFERROR(_xlfn.XLOOKUP($G338,通讯通路门店!$S$4:$S$993933,通讯通路门店!$D$4:$D$993933,0,0),"")</f>
        <v/>
      </c>
      <c r="E338" s="83"/>
      <c r="F338" s="83"/>
      <c r="G338" s="101" t="e">
        <v>#N/A</v>
      </c>
      <c r="H338" s="102" t="str">
        <f>IFERROR(_xlfn.XLOOKUP($G338,通讯通路门店!$S$4:$S$993933,通讯通路门店!$R$4:$R$993933,0,0),"")</f>
        <v/>
      </c>
      <c r="I338" s="83"/>
      <c r="J338" s="83"/>
      <c r="K338" s="83"/>
      <c r="L338" s="83"/>
      <c r="M338" s="83"/>
      <c r="N338" s="83"/>
      <c r="O338" s="83"/>
      <c r="P338" s="83"/>
      <c r="Q338" s="83"/>
      <c r="R338" s="83"/>
      <c r="S338" s="83"/>
      <c r="T338" s="83"/>
      <c r="U338" s="99">
        <f>COUNTIF(通讯通路门店!$S:$S,$G338)</f>
        <v>0</v>
      </c>
      <c r="V338" s="99">
        <f>COUNTIFS(通讯通路门店!$S:$S,$G338,通讯通路门店!$J:$J,"综合卖场")</f>
        <v>0</v>
      </c>
      <c r="W338" s="99">
        <f>SUMIFS(通讯通路门店!$AJ:$AJ,通讯通路门店!$S:$S,通讯客户沙盘!$G338)</f>
        <v>0</v>
      </c>
      <c r="X338" s="99">
        <f t="shared" si="25"/>
        <v>0</v>
      </c>
      <c r="Y338" s="99">
        <f>COUNTIFS(通讯通路门店!$S:$S,$G338,通讯通路门店!$J:$J,"荣耀体验店")+COUNTIFS(通讯通路门店!$S:$S,$G338,通讯通路门店!$J:$J,"荣耀授权专卖店")</f>
        <v>0</v>
      </c>
      <c r="Z338" s="99">
        <f>COUNTIFS(通讯通路门店!$S:$S,$G338,通讯通路门店!$J:$J,"VIVO体验店")</f>
        <v>0</v>
      </c>
      <c r="AA338" s="99">
        <f>COUNTIFS(通讯通路门店!$S:$S,$G338,通讯通路门店!$J:$J,"OPPO体验店")</f>
        <v>0</v>
      </c>
      <c r="AB338" s="99">
        <f>COUNTIFS(通讯通路门店!$S:$S,$G338,通讯通路门店!$J:$J,"华为授权体验店")+COUNTIFS(通讯通路门店!$S:$S,$G338,通讯通路门店!$J:$J,"华为堡垒店")</f>
        <v>0</v>
      </c>
      <c r="AC338" s="99">
        <f>COUNTIFS(通讯通路门店!$S:$S,$G338,通讯通路门店!$J:$J,"小米体验店")</f>
        <v>0</v>
      </c>
      <c r="AD338" s="99">
        <f>COUNTIFS(通讯通路门店!$S:$S,$G338,通讯通路门店!$J:$J,"苹果体验店")</f>
        <v>0</v>
      </c>
      <c r="AE338" s="99">
        <f>COUNTIFS(通讯通路门店!$S:$S,$G338,通讯通路门店!$J:$J,"其他品牌专卖店")</f>
        <v>0</v>
      </c>
      <c r="AF338" s="99">
        <f>SUMIFS(通讯通路门店!$BI:$BI,通讯通路门店!$S:$S,$G338)</f>
        <v>0</v>
      </c>
      <c r="AG338" s="99">
        <f>SUMIFS(通讯通路门店!$BH:$BH,通讯通路门店!$S:$S,$G338)</f>
        <v>0</v>
      </c>
      <c r="AH338" s="99">
        <f t="shared" si="26"/>
        <v>0</v>
      </c>
      <c r="AI338" s="99">
        <f>SUMIFS(通讯通路门店!$BB:$BB,通讯通路门店!$S:$S,$G338)</f>
        <v>0</v>
      </c>
      <c r="AJ338" s="99">
        <f>SUMIFS(通讯通路门店!$BE:$BE,通讯通路门店!$S:$S,$G338)</f>
        <v>0</v>
      </c>
      <c r="AK338" s="99">
        <f>SUMIFS(通讯通路门店!$BG:$BG,通讯通路门店!$S:$S,$G338)</f>
        <v>0</v>
      </c>
      <c r="AL338" s="99">
        <f>SUMIFS(通讯通路门店!$BC:$BC,通讯通路门店!$S:$S,$G338)</f>
        <v>0</v>
      </c>
      <c r="AM338" s="99">
        <f>SUMIFS(通讯通路门店!$BD:$BD,通讯通路门店!$S:$S,$G338)</f>
        <v>0</v>
      </c>
      <c r="AN338" s="99">
        <f>SUMIFS(通讯通路门店!$BF:$BF,通讯通路门店!$S:$S,$G338)</f>
        <v>0</v>
      </c>
      <c r="AO338" s="99">
        <f t="shared" si="27"/>
        <v>0</v>
      </c>
      <c r="AP338" s="99">
        <f>SUMIFS(通讯通路门店!$K:$K,通讯通路门店!$S:$S,$G338)</f>
        <v>0</v>
      </c>
      <c r="AQ338" s="83"/>
      <c r="AR338" s="99">
        <f>SUMIFS(通讯通路门店!$T:$T,通讯通路门店!$S:$S,$G338)</f>
        <v>0</v>
      </c>
      <c r="AS338" s="99">
        <f>SUMIFS(通讯通路门店!$U:$U,通讯通路门店!$S:$S,$G338)</f>
        <v>0</v>
      </c>
      <c r="AT338" s="99">
        <f>SUMIFS(通讯通路门店!$V:$V,通讯通路门店!$S:$S,$G338)</f>
        <v>0</v>
      </c>
      <c r="AU338" s="99">
        <f>SUMIFS(通讯通路门店!$W:$W,通讯通路门店!$S:$S,$G338)</f>
        <v>0</v>
      </c>
      <c r="AV338" s="99">
        <f>SUMIFS(通讯通路门店!$Z:$Z,通讯通路门店!$S:$S,$G338)</f>
        <v>0</v>
      </c>
      <c r="AW338" s="99">
        <f>SUMIFS(通讯通路门店!$AB:$AB,通讯通路门店!$S:$S,$G338)</f>
        <v>0</v>
      </c>
      <c r="AX338" s="99">
        <f>SUMIFS(通讯通路门店!$X:$X,通讯通路门店!$S:$S,$G338)</f>
        <v>0</v>
      </c>
      <c r="AY338" s="99">
        <f>SUMIFS(通讯通路门店!$Y:$Y,通讯通路门店!$S:$S,$G338)</f>
        <v>0</v>
      </c>
      <c r="AZ338" s="99">
        <f>SUMIFS(通讯通路门店!$AA:$AA,通讯通路门店!$S:$S,$G338)</f>
        <v>0</v>
      </c>
      <c r="BA338" s="99">
        <f t="shared" si="28"/>
        <v>0</v>
      </c>
      <c r="BB338" s="99">
        <f t="shared" si="29"/>
        <v>0</v>
      </c>
      <c r="BC338" s="99">
        <f>SUMIFS(通讯通路门店!$W:$W,通讯通路门店!$S:$S,$G338,通讯通路门店!$J:$J,"荣耀体验店")+SUMIFS(通讯通路门店!$W:$W,通讯通路门店!$S:$S,$G338,通讯通路门店!$J:$J,"荣耀授权专卖店")</f>
        <v>0</v>
      </c>
      <c r="BD338" s="99">
        <f>SUMIFS(通讯通路门店!$Z:$Z,通讯通路门店!$S:$S,$G338,通讯通路门店!$J:$J,"VIVO体验店")</f>
        <v>0</v>
      </c>
      <c r="BE338" s="99">
        <f>SUMIFS(通讯通路门店!$AB:$AB,通讯通路门店!$S:$S,$G338,通讯通路门店!$J:$J,"OPPO体验店")</f>
        <v>0</v>
      </c>
      <c r="BF338" s="99">
        <f>SUMIFS(通讯通路门店!$X:$X,通讯通路门店!$S:$S,$G338,通讯通路门店!$J:$J,"华为授权体验店")+SUMIFS(通讯通路门店!$AA:$AA,通讯通路门店!$S:$S,$G338,通讯通路门店!$J:$J,"华为堡垒店")</f>
        <v>0</v>
      </c>
      <c r="BG338" s="99">
        <f>SUMIFS(通讯通路门店!$Y:$Y,通讯通路门店!$S:$S,$G338,通讯通路门店!$J:$J,"小米体验店")</f>
        <v>0</v>
      </c>
      <c r="BH338" s="99">
        <f>SUMIFS(通讯通路门店!$AA:$AA,通讯通路门店!$S:$S,$G338,通讯通路门店!$J:$J,"苹果体验店")</f>
        <v>0</v>
      </c>
      <c r="BI338" s="99">
        <f>SUMIFS(通讯通路门店!$K:$K,通讯通路门店!$S:$S,$G338,通讯通路门店!$J:$J,"其他品牌专卖店")</f>
        <v>0</v>
      </c>
      <c r="BJ338" s="99">
        <f>SUMIFS(通讯通路门店!$AC:$AC,通讯通路门店!$S:$S,$G338)</f>
        <v>0</v>
      </c>
      <c r="BK338" s="99">
        <f>SUMIFS(通讯通路门店!$AD:$AD,通讯通路门店!$S:$S,$G338)</f>
        <v>0</v>
      </c>
      <c r="BL338" s="99">
        <f>SUMIFS(通讯通路门店!$AE:$AE,通讯通路门店!$S:$S,$G338)</f>
        <v>0</v>
      </c>
      <c r="BM338" s="99">
        <f>SUMIFS(通讯通路门店!$AF:$AF,通讯通路门店!$S:$S,$G338)</f>
        <v>0</v>
      </c>
      <c r="BN338" s="99">
        <f>SUMIFS(通讯通路门店!$AG:$AG,通讯通路门店!$S:$S,$G338)</f>
        <v>0</v>
      </c>
      <c r="BO338" s="99">
        <f>SUMIFS(通讯通路门店!$AH:$AH,通讯通路门店!$S:$S,$G338)</f>
        <v>0</v>
      </c>
      <c r="BP338" s="99">
        <f>SUMIFS(通讯通路门店!$AI:$AI,通讯通路门店!$S:$S,$G338)</f>
        <v>0</v>
      </c>
      <c r="BQ338" s="83"/>
    </row>
    <row r="339" spans="1:69">
      <c r="A339" s="99" t="str">
        <f>IFERROR(_xlfn.XLOOKUP($G339,通讯通路门店!$S$4:$S$993933,通讯通路门店!$A$4:$A$993933,0,0),"")</f>
        <v/>
      </c>
      <c r="B339" s="99" t="str">
        <f>IFERROR(_xlfn.XLOOKUP($G339,通讯通路门店!$S$4:$S$993933,通讯通路门店!$B$4:$B$993933,0,0),"")</f>
        <v/>
      </c>
      <c r="C339" s="99" t="str">
        <f>IFERROR(_xlfn.XLOOKUP($G339,通讯通路门店!$S$4:$S$993933,通讯通路门店!$C$4:$C$993933,0,0),"")</f>
        <v/>
      </c>
      <c r="D339" s="99" t="str">
        <f>IFERROR(_xlfn.XLOOKUP($G339,通讯通路门店!$S$4:$S$993933,通讯通路门店!$D$4:$D$993933,0,0),"")</f>
        <v/>
      </c>
      <c r="E339" s="83"/>
      <c r="F339" s="83"/>
      <c r="G339" s="101" t="e">
        <v>#N/A</v>
      </c>
      <c r="H339" s="102" t="str">
        <f>IFERROR(_xlfn.XLOOKUP($G339,通讯通路门店!$S$4:$S$993933,通讯通路门店!$R$4:$R$993933,0,0),"")</f>
        <v/>
      </c>
      <c r="I339" s="83"/>
      <c r="J339" s="83"/>
      <c r="K339" s="83"/>
      <c r="L339" s="83"/>
      <c r="M339" s="83"/>
      <c r="N339" s="83"/>
      <c r="O339" s="83"/>
      <c r="P339" s="83"/>
      <c r="Q339" s="83"/>
      <c r="R339" s="83"/>
      <c r="S339" s="83"/>
      <c r="T339" s="83"/>
      <c r="U339" s="99">
        <f>COUNTIF(通讯通路门店!$S:$S,$G339)</f>
        <v>0</v>
      </c>
      <c r="V339" s="99">
        <f>COUNTIFS(通讯通路门店!$S:$S,$G339,通讯通路门店!$J:$J,"综合卖场")</f>
        <v>0</v>
      </c>
      <c r="W339" s="99">
        <f>SUMIFS(通讯通路门店!$AJ:$AJ,通讯通路门店!$S:$S,通讯客户沙盘!$G339)</f>
        <v>0</v>
      </c>
      <c r="X339" s="99">
        <f t="shared" si="25"/>
        <v>0</v>
      </c>
      <c r="Y339" s="99">
        <f>COUNTIFS(通讯通路门店!$S:$S,$G339,通讯通路门店!$J:$J,"荣耀体验店")+COUNTIFS(通讯通路门店!$S:$S,$G339,通讯通路门店!$J:$J,"荣耀授权专卖店")</f>
        <v>0</v>
      </c>
      <c r="Z339" s="99">
        <f>COUNTIFS(通讯通路门店!$S:$S,$G339,通讯通路门店!$J:$J,"VIVO体验店")</f>
        <v>0</v>
      </c>
      <c r="AA339" s="99">
        <f>COUNTIFS(通讯通路门店!$S:$S,$G339,通讯通路门店!$J:$J,"OPPO体验店")</f>
        <v>0</v>
      </c>
      <c r="AB339" s="99">
        <f>COUNTIFS(通讯通路门店!$S:$S,$G339,通讯通路门店!$J:$J,"华为授权体验店")+COUNTIFS(通讯通路门店!$S:$S,$G339,通讯通路门店!$J:$J,"华为堡垒店")</f>
        <v>0</v>
      </c>
      <c r="AC339" s="99">
        <f>COUNTIFS(通讯通路门店!$S:$S,$G339,通讯通路门店!$J:$J,"小米体验店")</f>
        <v>0</v>
      </c>
      <c r="AD339" s="99">
        <f>COUNTIFS(通讯通路门店!$S:$S,$G339,通讯通路门店!$J:$J,"苹果体验店")</f>
        <v>0</v>
      </c>
      <c r="AE339" s="99">
        <f>COUNTIFS(通讯通路门店!$S:$S,$G339,通讯通路门店!$J:$J,"其他品牌专卖店")</f>
        <v>0</v>
      </c>
      <c r="AF339" s="99">
        <f>SUMIFS(通讯通路门店!$BI:$BI,通讯通路门店!$S:$S,$G339)</f>
        <v>0</v>
      </c>
      <c r="AG339" s="99">
        <f>SUMIFS(通讯通路门店!$BH:$BH,通讯通路门店!$S:$S,$G339)</f>
        <v>0</v>
      </c>
      <c r="AH339" s="99">
        <f t="shared" si="26"/>
        <v>0</v>
      </c>
      <c r="AI339" s="99">
        <f>SUMIFS(通讯通路门店!$BB:$BB,通讯通路门店!$S:$S,$G339)</f>
        <v>0</v>
      </c>
      <c r="AJ339" s="99">
        <f>SUMIFS(通讯通路门店!$BE:$BE,通讯通路门店!$S:$S,$G339)</f>
        <v>0</v>
      </c>
      <c r="AK339" s="99">
        <f>SUMIFS(通讯通路门店!$BG:$BG,通讯通路门店!$S:$S,$G339)</f>
        <v>0</v>
      </c>
      <c r="AL339" s="99">
        <f>SUMIFS(通讯通路门店!$BC:$BC,通讯通路门店!$S:$S,$G339)</f>
        <v>0</v>
      </c>
      <c r="AM339" s="99">
        <f>SUMIFS(通讯通路门店!$BD:$BD,通讯通路门店!$S:$S,$G339)</f>
        <v>0</v>
      </c>
      <c r="AN339" s="99">
        <f>SUMIFS(通讯通路门店!$BF:$BF,通讯通路门店!$S:$S,$G339)</f>
        <v>0</v>
      </c>
      <c r="AO339" s="99">
        <f t="shared" si="27"/>
        <v>0</v>
      </c>
      <c r="AP339" s="99">
        <f>SUMIFS(通讯通路门店!$K:$K,通讯通路门店!$S:$S,$G339)</f>
        <v>0</v>
      </c>
      <c r="AQ339" s="83"/>
      <c r="AR339" s="99">
        <f>SUMIFS(通讯通路门店!$T:$T,通讯通路门店!$S:$S,$G339)</f>
        <v>0</v>
      </c>
      <c r="AS339" s="99">
        <f>SUMIFS(通讯通路门店!$U:$U,通讯通路门店!$S:$S,$G339)</f>
        <v>0</v>
      </c>
      <c r="AT339" s="99">
        <f>SUMIFS(通讯通路门店!$V:$V,通讯通路门店!$S:$S,$G339)</f>
        <v>0</v>
      </c>
      <c r="AU339" s="99">
        <f>SUMIFS(通讯通路门店!$W:$W,通讯通路门店!$S:$S,$G339)</f>
        <v>0</v>
      </c>
      <c r="AV339" s="99">
        <f>SUMIFS(通讯通路门店!$Z:$Z,通讯通路门店!$S:$S,$G339)</f>
        <v>0</v>
      </c>
      <c r="AW339" s="99">
        <f>SUMIFS(通讯通路门店!$AB:$AB,通讯通路门店!$S:$S,$G339)</f>
        <v>0</v>
      </c>
      <c r="AX339" s="99">
        <f>SUMIFS(通讯通路门店!$X:$X,通讯通路门店!$S:$S,$G339)</f>
        <v>0</v>
      </c>
      <c r="AY339" s="99">
        <f>SUMIFS(通讯通路门店!$Y:$Y,通讯通路门店!$S:$S,$G339)</f>
        <v>0</v>
      </c>
      <c r="AZ339" s="99">
        <f>SUMIFS(通讯通路门店!$AA:$AA,通讯通路门店!$S:$S,$G339)</f>
        <v>0</v>
      </c>
      <c r="BA339" s="99">
        <f t="shared" si="28"/>
        <v>0</v>
      </c>
      <c r="BB339" s="99">
        <f t="shared" si="29"/>
        <v>0</v>
      </c>
      <c r="BC339" s="99">
        <f>SUMIFS(通讯通路门店!$W:$W,通讯通路门店!$S:$S,$G339,通讯通路门店!$J:$J,"荣耀体验店")+SUMIFS(通讯通路门店!$W:$W,通讯通路门店!$S:$S,$G339,通讯通路门店!$J:$J,"荣耀授权专卖店")</f>
        <v>0</v>
      </c>
      <c r="BD339" s="99">
        <f>SUMIFS(通讯通路门店!$Z:$Z,通讯通路门店!$S:$S,$G339,通讯通路门店!$J:$J,"VIVO体验店")</f>
        <v>0</v>
      </c>
      <c r="BE339" s="99">
        <f>SUMIFS(通讯通路门店!$AB:$AB,通讯通路门店!$S:$S,$G339,通讯通路门店!$J:$J,"OPPO体验店")</f>
        <v>0</v>
      </c>
      <c r="BF339" s="99">
        <f>SUMIFS(通讯通路门店!$X:$X,通讯通路门店!$S:$S,$G339,通讯通路门店!$J:$J,"华为授权体验店")+SUMIFS(通讯通路门店!$AA:$AA,通讯通路门店!$S:$S,$G339,通讯通路门店!$J:$J,"华为堡垒店")</f>
        <v>0</v>
      </c>
      <c r="BG339" s="99">
        <f>SUMIFS(通讯通路门店!$Y:$Y,通讯通路门店!$S:$S,$G339,通讯通路门店!$J:$J,"小米体验店")</f>
        <v>0</v>
      </c>
      <c r="BH339" s="99">
        <f>SUMIFS(通讯通路门店!$AA:$AA,通讯通路门店!$S:$S,$G339,通讯通路门店!$J:$J,"苹果体验店")</f>
        <v>0</v>
      </c>
      <c r="BI339" s="99">
        <f>SUMIFS(通讯通路门店!$K:$K,通讯通路门店!$S:$S,$G339,通讯通路门店!$J:$J,"其他品牌专卖店")</f>
        <v>0</v>
      </c>
      <c r="BJ339" s="99">
        <f>SUMIFS(通讯通路门店!$AC:$AC,通讯通路门店!$S:$S,$G339)</f>
        <v>0</v>
      </c>
      <c r="BK339" s="99">
        <f>SUMIFS(通讯通路门店!$AD:$AD,通讯通路门店!$S:$S,$G339)</f>
        <v>0</v>
      </c>
      <c r="BL339" s="99">
        <f>SUMIFS(通讯通路门店!$AE:$AE,通讯通路门店!$S:$S,$G339)</f>
        <v>0</v>
      </c>
      <c r="BM339" s="99">
        <f>SUMIFS(通讯通路门店!$AF:$AF,通讯通路门店!$S:$S,$G339)</f>
        <v>0</v>
      </c>
      <c r="BN339" s="99">
        <f>SUMIFS(通讯通路门店!$AG:$AG,通讯通路门店!$S:$S,$G339)</f>
        <v>0</v>
      </c>
      <c r="BO339" s="99">
        <f>SUMIFS(通讯通路门店!$AH:$AH,通讯通路门店!$S:$S,$G339)</f>
        <v>0</v>
      </c>
      <c r="BP339" s="99">
        <f>SUMIFS(通讯通路门店!$AI:$AI,通讯通路门店!$S:$S,$G339)</f>
        <v>0</v>
      </c>
      <c r="BQ339" s="83"/>
    </row>
    <row r="340" spans="1:69">
      <c r="A340" s="99" t="str">
        <f>IFERROR(_xlfn.XLOOKUP($G340,通讯通路门店!$S$4:$S$993933,通讯通路门店!$A$4:$A$993933,0,0),"")</f>
        <v/>
      </c>
      <c r="B340" s="99" t="str">
        <f>IFERROR(_xlfn.XLOOKUP($G340,通讯通路门店!$S$4:$S$993933,通讯通路门店!$B$4:$B$993933,0,0),"")</f>
        <v/>
      </c>
      <c r="C340" s="99" t="str">
        <f>IFERROR(_xlfn.XLOOKUP($G340,通讯通路门店!$S$4:$S$993933,通讯通路门店!$C$4:$C$993933,0,0),"")</f>
        <v/>
      </c>
      <c r="D340" s="99" t="str">
        <f>IFERROR(_xlfn.XLOOKUP($G340,通讯通路门店!$S$4:$S$993933,通讯通路门店!$D$4:$D$993933,0,0),"")</f>
        <v/>
      </c>
      <c r="E340" s="83"/>
      <c r="F340" s="83"/>
      <c r="G340" s="101" t="e">
        <v>#N/A</v>
      </c>
      <c r="H340" s="102" t="str">
        <f>IFERROR(_xlfn.XLOOKUP($G340,通讯通路门店!$S$4:$S$993933,通讯通路门店!$R$4:$R$993933,0,0),"")</f>
        <v/>
      </c>
      <c r="I340" s="83"/>
      <c r="J340" s="83"/>
      <c r="K340" s="83"/>
      <c r="L340" s="83"/>
      <c r="M340" s="83"/>
      <c r="N340" s="83"/>
      <c r="O340" s="83"/>
      <c r="P340" s="83"/>
      <c r="Q340" s="83"/>
      <c r="R340" s="83"/>
      <c r="S340" s="83"/>
      <c r="T340" s="83"/>
      <c r="U340" s="99">
        <f>COUNTIF(通讯通路门店!$S:$S,$G340)</f>
        <v>0</v>
      </c>
      <c r="V340" s="99">
        <f>COUNTIFS(通讯通路门店!$S:$S,$G340,通讯通路门店!$J:$J,"综合卖场")</f>
        <v>0</v>
      </c>
      <c r="W340" s="99">
        <f>SUMIFS(通讯通路门店!$AJ:$AJ,通讯通路门店!$S:$S,通讯客户沙盘!$G340)</f>
        <v>0</v>
      </c>
      <c r="X340" s="99">
        <f t="shared" si="25"/>
        <v>0</v>
      </c>
      <c r="Y340" s="99">
        <f>COUNTIFS(通讯通路门店!$S:$S,$G340,通讯通路门店!$J:$J,"荣耀体验店")+COUNTIFS(通讯通路门店!$S:$S,$G340,通讯通路门店!$J:$J,"荣耀授权专卖店")</f>
        <v>0</v>
      </c>
      <c r="Z340" s="99">
        <f>COUNTIFS(通讯通路门店!$S:$S,$G340,通讯通路门店!$J:$J,"VIVO体验店")</f>
        <v>0</v>
      </c>
      <c r="AA340" s="99">
        <f>COUNTIFS(通讯通路门店!$S:$S,$G340,通讯通路门店!$J:$J,"OPPO体验店")</f>
        <v>0</v>
      </c>
      <c r="AB340" s="99">
        <f>COUNTIFS(通讯通路门店!$S:$S,$G340,通讯通路门店!$J:$J,"华为授权体验店")+COUNTIFS(通讯通路门店!$S:$S,$G340,通讯通路门店!$J:$J,"华为堡垒店")</f>
        <v>0</v>
      </c>
      <c r="AC340" s="99">
        <f>COUNTIFS(通讯通路门店!$S:$S,$G340,通讯通路门店!$J:$J,"小米体验店")</f>
        <v>0</v>
      </c>
      <c r="AD340" s="99">
        <f>COUNTIFS(通讯通路门店!$S:$S,$G340,通讯通路门店!$J:$J,"苹果体验店")</f>
        <v>0</v>
      </c>
      <c r="AE340" s="99">
        <f>COUNTIFS(通讯通路门店!$S:$S,$G340,通讯通路门店!$J:$J,"其他品牌专卖店")</f>
        <v>0</v>
      </c>
      <c r="AF340" s="99">
        <f>SUMIFS(通讯通路门店!$BI:$BI,通讯通路门店!$S:$S,$G340)</f>
        <v>0</v>
      </c>
      <c r="AG340" s="99">
        <f>SUMIFS(通讯通路门店!$BH:$BH,通讯通路门店!$S:$S,$G340)</f>
        <v>0</v>
      </c>
      <c r="AH340" s="99">
        <f t="shared" si="26"/>
        <v>0</v>
      </c>
      <c r="AI340" s="99">
        <f>SUMIFS(通讯通路门店!$BB:$BB,通讯通路门店!$S:$S,$G340)</f>
        <v>0</v>
      </c>
      <c r="AJ340" s="99">
        <f>SUMIFS(通讯通路门店!$BE:$BE,通讯通路门店!$S:$S,$G340)</f>
        <v>0</v>
      </c>
      <c r="AK340" s="99">
        <f>SUMIFS(通讯通路门店!$BG:$BG,通讯通路门店!$S:$S,$G340)</f>
        <v>0</v>
      </c>
      <c r="AL340" s="99">
        <f>SUMIFS(通讯通路门店!$BC:$BC,通讯通路门店!$S:$S,$G340)</f>
        <v>0</v>
      </c>
      <c r="AM340" s="99">
        <f>SUMIFS(通讯通路门店!$BD:$BD,通讯通路门店!$S:$S,$G340)</f>
        <v>0</v>
      </c>
      <c r="AN340" s="99">
        <f>SUMIFS(通讯通路门店!$BF:$BF,通讯通路门店!$S:$S,$G340)</f>
        <v>0</v>
      </c>
      <c r="AO340" s="99">
        <f t="shared" si="27"/>
        <v>0</v>
      </c>
      <c r="AP340" s="99">
        <f>SUMIFS(通讯通路门店!$K:$K,通讯通路门店!$S:$S,$G340)</f>
        <v>0</v>
      </c>
      <c r="AQ340" s="83"/>
      <c r="AR340" s="99">
        <f>SUMIFS(通讯通路门店!$T:$T,通讯通路门店!$S:$S,$G340)</f>
        <v>0</v>
      </c>
      <c r="AS340" s="99">
        <f>SUMIFS(通讯通路门店!$U:$U,通讯通路门店!$S:$S,$G340)</f>
        <v>0</v>
      </c>
      <c r="AT340" s="99">
        <f>SUMIFS(通讯通路门店!$V:$V,通讯通路门店!$S:$S,$G340)</f>
        <v>0</v>
      </c>
      <c r="AU340" s="99">
        <f>SUMIFS(通讯通路门店!$W:$W,通讯通路门店!$S:$S,$G340)</f>
        <v>0</v>
      </c>
      <c r="AV340" s="99">
        <f>SUMIFS(通讯通路门店!$Z:$Z,通讯通路门店!$S:$S,$G340)</f>
        <v>0</v>
      </c>
      <c r="AW340" s="99">
        <f>SUMIFS(通讯通路门店!$AB:$AB,通讯通路门店!$S:$S,$G340)</f>
        <v>0</v>
      </c>
      <c r="AX340" s="99">
        <f>SUMIFS(通讯通路门店!$X:$X,通讯通路门店!$S:$S,$G340)</f>
        <v>0</v>
      </c>
      <c r="AY340" s="99">
        <f>SUMIFS(通讯通路门店!$Y:$Y,通讯通路门店!$S:$S,$G340)</f>
        <v>0</v>
      </c>
      <c r="AZ340" s="99">
        <f>SUMIFS(通讯通路门店!$AA:$AA,通讯通路门店!$S:$S,$G340)</f>
        <v>0</v>
      </c>
      <c r="BA340" s="99">
        <f t="shared" si="28"/>
        <v>0</v>
      </c>
      <c r="BB340" s="99">
        <f t="shared" si="29"/>
        <v>0</v>
      </c>
      <c r="BC340" s="99">
        <f>SUMIFS(通讯通路门店!$W:$W,通讯通路门店!$S:$S,$G340,通讯通路门店!$J:$J,"荣耀体验店")+SUMIFS(通讯通路门店!$W:$W,通讯通路门店!$S:$S,$G340,通讯通路门店!$J:$J,"荣耀授权专卖店")</f>
        <v>0</v>
      </c>
      <c r="BD340" s="99">
        <f>SUMIFS(通讯通路门店!$Z:$Z,通讯通路门店!$S:$S,$G340,通讯通路门店!$J:$J,"VIVO体验店")</f>
        <v>0</v>
      </c>
      <c r="BE340" s="99">
        <f>SUMIFS(通讯通路门店!$AB:$AB,通讯通路门店!$S:$S,$G340,通讯通路门店!$J:$J,"OPPO体验店")</f>
        <v>0</v>
      </c>
      <c r="BF340" s="99">
        <f>SUMIFS(通讯通路门店!$X:$X,通讯通路门店!$S:$S,$G340,通讯通路门店!$J:$J,"华为授权体验店")+SUMIFS(通讯通路门店!$AA:$AA,通讯通路门店!$S:$S,$G340,通讯通路门店!$J:$J,"华为堡垒店")</f>
        <v>0</v>
      </c>
      <c r="BG340" s="99">
        <f>SUMIFS(通讯通路门店!$Y:$Y,通讯通路门店!$S:$S,$G340,通讯通路门店!$J:$J,"小米体验店")</f>
        <v>0</v>
      </c>
      <c r="BH340" s="99">
        <f>SUMIFS(通讯通路门店!$AA:$AA,通讯通路门店!$S:$S,$G340,通讯通路门店!$J:$J,"苹果体验店")</f>
        <v>0</v>
      </c>
      <c r="BI340" s="99">
        <f>SUMIFS(通讯通路门店!$K:$K,通讯通路门店!$S:$S,$G340,通讯通路门店!$J:$J,"其他品牌专卖店")</f>
        <v>0</v>
      </c>
      <c r="BJ340" s="99">
        <f>SUMIFS(通讯通路门店!$AC:$AC,通讯通路门店!$S:$S,$G340)</f>
        <v>0</v>
      </c>
      <c r="BK340" s="99">
        <f>SUMIFS(通讯通路门店!$AD:$AD,通讯通路门店!$S:$S,$G340)</f>
        <v>0</v>
      </c>
      <c r="BL340" s="99">
        <f>SUMIFS(通讯通路门店!$AE:$AE,通讯通路门店!$S:$S,$G340)</f>
        <v>0</v>
      </c>
      <c r="BM340" s="99">
        <f>SUMIFS(通讯通路门店!$AF:$AF,通讯通路门店!$S:$S,$G340)</f>
        <v>0</v>
      </c>
      <c r="BN340" s="99">
        <f>SUMIFS(通讯通路门店!$AG:$AG,通讯通路门店!$S:$S,$G340)</f>
        <v>0</v>
      </c>
      <c r="BO340" s="99">
        <f>SUMIFS(通讯通路门店!$AH:$AH,通讯通路门店!$S:$S,$G340)</f>
        <v>0</v>
      </c>
      <c r="BP340" s="99">
        <f>SUMIFS(通讯通路门店!$AI:$AI,通讯通路门店!$S:$S,$G340)</f>
        <v>0</v>
      </c>
      <c r="BQ340" s="83"/>
    </row>
    <row r="341" spans="1:69">
      <c r="A341" s="99" t="str">
        <f>IFERROR(_xlfn.XLOOKUP($G341,通讯通路门店!$S$4:$S$993933,通讯通路门店!$A$4:$A$993933,0,0),"")</f>
        <v/>
      </c>
      <c r="B341" s="99" t="str">
        <f>IFERROR(_xlfn.XLOOKUP($G341,通讯通路门店!$S$4:$S$993933,通讯通路门店!$B$4:$B$993933,0,0),"")</f>
        <v/>
      </c>
      <c r="C341" s="99" t="str">
        <f>IFERROR(_xlfn.XLOOKUP($G341,通讯通路门店!$S$4:$S$993933,通讯通路门店!$C$4:$C$993933,0,0),"")</f>
        <v/>
      </c>
      <c r="D341" s="99" t="str">
        <f>IFERROR(_xlfn.XLOOKUP($G341,通讯通路门店!$S$4:$S$993933,通讯通路门店!$D$4:$D$993933,0,0),"")</f>
        <v/>
      </c>
      <c r="E341" s="83"/>
      <c r="F341" s="83"/>
      <c r="G341" s="101" t="e">
        <v>#N/A</v>
      </c>
      <c r="H341" s="102" t="str">
        <f>IFERROR(_xlfn.XLOOKUP($G341,通讯通路门店!$S$4:$S$993933,通讯通路门店!$R$4:$R$993933,0,0),"")</f>
        <v/>
      </c>
      <c r="I341" s="83"/>
      <c r="J341" s="83"/>
      <c r="K341" s="83"/>
      <c r="L341" s="83"/>
      <c r="M341" s="83"/>
      <c r="N341" s="83"/>
      <c r="O341" s="83"/>
      <c r="P341" s="83"/>
      <c r="Q341" s="83"/>
      <c r="R341" s="83"/>
      <c r="S341" s="83"/>
      <c r="T341" s="83"/>
      <c r="U341" s="99">
        <f>COUNTIF(通讯通路门店!$S:$S,$G341)</f>
        <v>0</v>
      </c>
      <c r="V341" s="99">
        <f>COUNTIFS(通讯通路门店!$S:$S,$G341,通讯通路门店!$J:$J,"综合卖场")</f>
        <v>0</v>
      </c>
      <c r="W341" s="99">
        <f>SUMIFS(通讯通路门店!$AJ:$AJ,通讯通路门店!$S:$S,通讯客户沙盘!$G341)</f>
        <v>0</v>
      </c>
      <c r="X341" s="99">
        <f t="shared" si="25"/>
        <v>0</v>
      </c>
      <c r="Y341" s="99">
        <f>COUNTIFS(通讯通路门店!$S:$S,$G341,通讯通路门店!$J:$J,"荣耀体验店")+COUNTIFS(通讯通路门店!$S:$S,$G341,通讯通路门店!$J:$J,"荣耀授权专卖店")</f>
        <v>0</v>
      </c>
      <c r="Z341" s="99">
        <f>COUNTIFS(通讯通路门店!$S:$S,$G341,通讯通路门店!$J:$J,"VIVO体验店")</f>
        <v>0</v>
      </c>
      <c r="AA341" s="99">
        <f>COUNTIFS(通讯通路门店!$S:$S,$G341,通讯通路门店!$J:$J,"OPPO体验店")</f>
        <v>0</v>
      </c>
      <c r="AB341" s="99">
        <f>COUNTIFS(通讯通路门店!$S:$S,$G341,通讯通路门店!$J:$J,"华为授权体验店")+COUNTIFS(通讯通路门店!$S:$S,$G341,通讯通路门店!$J:$J,"华为堡垒店")</f>
        <v>0</v>
      </c>
      <c r="AC341" s="99">
        <f>COUNTIFS(通讯通路门店!$S:$S,$G341,通讯通路门店!$J:$J,"小米体验店")</f>
        <v>0</v>
      </c>
      <c r="AD341" s="99">
        <f>COUNTIFS(通讯通路门店!$S:$S,$G341,通讯通路门店!$J:$J,"苹果体验店")</f>
        <v>0</v>
      </c>
      <c r="AE341" s="99">
        <f>COUNTIFS(通讯通路门店!$S:$S,$G341,通讯通路门店!$J:$J,"其他品牌专卖店")</f>
        <v>0</v>
      </c>
      <c r="AF341" s="99">
        <f>SUMIFS(通讯通路门店!$BI:$BI,通讯通路门店!$S:$S,$G341)</f>
        <v>0</v>
      </c>
      <c r="AG341" s="99">
        <f>SUMIFS(通讯通路门店!$BH:$BH,通讯通路门店!$S:$S,$G341)</f>
        <v>0</v>
      </c>
      <c r="AH341" s="99">
        <f t="shared" si="26"/>
        <v>0</v>
      </c>
      <c r="AI341" s="99">
        <f>SUMIFS(通讯通路门店!$BB:$BB,通讯通路门店!$S:$S,$G341)</f>
        <v>0</v>
      </c>
      <c r="AJ341" s="99">
        <f>SUMIFS(通讯通路门店!$BE:$BE,通讯通路门店!$S:$S,$G341)</f>
        <v>0</v>
      </c>
      <c r="AK341" s="99">
        <f>SUMIFS(通讯通路门店!$BG:$BG,通讯通路门店!$S:$S,$G341)</f>
        <v>0</v>
      </c>
      <c r="AL341" s="99">
        <f>SUMIFS(通讯通路门店!$BC:$BC,通讯通路门店!$S:$S,$G341)</f>
        <v>0</v>
      </c>
      <c r="AM341" s="99">
        <f>SUMIFS(通讯通路门店!$BD:$BD,通讯通路门店!$S:$S,$G341)</f>
        <v>0</v>
      </c>
      <c r="AN341" s="99">
        <f>SUMIFS(通讯通路门店!$BF:$BF,通讯通路门店!$S:$S,$G341)</f>
        <v>0</v>
      </c>
      <c r="AO341" s="99">
        <f t="shared" si="27"/>
        <v>0</v>
      </c>
      <c r="AP341" s="99">
        <f>SUMIFS(通讯通路门店!$K:$K,通讯通路门店!$S:$S,$G341)</f>
        <v>0</v>
      </c>
      <c r="AQ341" s="83"/>
      <c r="AR341" s="99">
        <f>SUMIFS(通讯通路门店!$T:$T,通讯通路门店!$S:$S,$G341)</f>
        <v>0</v>
      </c>
      <c r="AS341" s="99">
        <f>SUMIFS(通讯通路门店!$U:$U,通讯通路门店!$S:$S,$G341)</f>
        <v>0</v>
      </c>
      <c r="AT341" s="99">
        <f>SUMIFS(通讯通路门店!$V:$V,通讯通路门店!$S:$S,$G341)</f>
        <v>0</v>
      </c>
      <c r="AU341" s="99">
        <f>SUMIFS(通讯通路门店!$W:$W,通讯通路门店!$S:$S,$G341)</f>
        <v>0</v>
      </c>
      <c r="AV341" s="99">
        <f>SUMIFS(通讯通路门店!$Z:$Z,通讯通路门店!$S:$S,$G341)</f>
        <v>0</v>
      </c>
      <c r="AW341" s="99">
        <f>SUMIFS(通讯通路门店!$AB:$AB,通讯通路门店!$S:$S,$G341)</f>
        <v>0</v>
      </c>
      <c r="AX341" s="99">
        <f>SUMIFS(通讯通路门店!$X:$X,通讯通路门店!$S:$S,$G341)</f>
        <v>0</v>
      </c>
      <c r="AY341" s="99">
        <f>SUMIFS(通讯通路门店!$Y:$Y,通讯通路门店!$S:$S,$G341)</f>
        <v>0</v>
      </c>
      <c r="AZ341" s="99">
        <f>SUMIFS(通讯通路门店!$AA:$AA,通讯通路门店!$S:$S,$G341)</f>
        <v>0</v>
      </c>
      <c r="BA341" s="99">
        <f t="shared" si="28"/>
        <v>0</v>
      </c>
      <c r="BB341" s="99">
        <f t="shared" si="29"/>
        <v>0</v>
      </c>
      <c r="BC341" s="99">
        <f>SUMIFS(通讯通路门店!$W:$W,通讯通路门店!$S:$S,$G341,通讯通路门店!$J:$J,"荣耀体验店")+SUMIFS(通讯通路门店!$W:$W,通讯通路门店!$S:$S,$G341,通讯通路门店!$J:$J,"荣耀授权专卖店")</f>
        <v>0</v>
      </c>
      <c r="BD341" s="99">
        <f>SUMIFS(通讯通路门店!$Z:$Z,通讯通路门店!$S:$S,$G341,通讯通路门店!$J:$J,"VIVO体验店")</f>
        <v>0</v>
      </c>
      <c r="BE341" s="99">
        <f>SUMIFS(通讯通路门店!$AB:$AB,通讯通路门店!$S:$S,$G341,通讯通路门店!$J:$J,"OPPO体验店")</f>
        <v>0</v>
      </c>
      <c r="BF341" s="99">
        <f>SUMIFS(通讯通路门店!$X:$X,通讯通路门店!$S:$S,$G341,通讯通路门店!$J:$J,"华为授权体验店")+SUMIFS(通讯通路门店!$AA:$AA,通讯通路门店!$S:$S,$G341,通讯通路门店!$J:$J,"华为堡垒店")</f>
        <v>0</v>
      </c>
      <c r="BG341" s="99">
        <f>SUMIFS(通讯通路门店!$Y:$Y,通讯通路门店!$S:$S,$G341,通讯通路门店!$J:$J,"小米体验店")</f>
        <v>0</v>
      </c>
      <c r="BH341" s="99">
        <f>SUMIFS(通讯通路门店!$AA:$AA,通讯通路门店!$S:$S,$G341,通讯通路门店!$J:$J,"苹果体验店")</f>
        <v>0</v>
      </c>
      <c r="BI341" s="99">
        <f>SUMIFS(通讯通路门店!$K:$K,通讯通路门店!$S:$S,$G341,通讯通路门店!$J:$J,"其他品牌专卖店")</f>
        <v>0</v>
      </c>
      <c r="BJ341" s="99">
        <f>SUMIFS(通讯通路门店!$AC:$AC,通讯通路门店!$S:$S,$G341)</f>
        <v>0</v>
      </c>
      <c r="BK341" s="99">
        <f>SUMIFS(通讯通路门店!$AD:$AD,通讯通路门店!$S:$S,$G341)</f>
        <v>0</v>
      </c>
      <c r="BL341" s="99">
        <f>SUMIFS(通讯通路门店!$AE:$AE,通讯通路门店!$S:$S,$G341)</f>
        <v>0</v>
      </c>
      <c r="BM341" s="99">
        <f>SUMIFS(通讯通路门店!$AF:$AF,通讯通路门店!$S:$S,$G341)</f>
        <v>0</v>
      </c>
      <c r="BN341" s="99">
        <f>SUMIFS(通讯通路门店!$AG:$AG,通讯通路门店!$S:$S,$G341)</f>
        <v>0</v>
      </c>
      <c r="BO341" s="99">
        <f>SUMIFS(通讯通路门店!$AH:$AH,通讯通路门店!$S:$S,$G341)</f>
        <v>0</v>
      </c>
      <c r="BP341" s="99">
        <f>SUMIFS(通讯通路门店!$AI:$AI,通讯通路门店!$S:$S,$G341)</f>
        <v>0</v>
      </c>
      <c r="BQ341" s="83"/>
    </row>
    <row r="342" spans="1:69">
      <c r="A342" s="99" t="str">
        <f>IFERROR(_xlfn.XLOOKUP($G342,通讯通路门店!$S$4:$S$993933,通讯通路门店!$A$4:$A$993933,0,0),"")</f>
        <v/>
      </c>
      <c r="B342" s="99" t="str">
        <f>IFERROR(_xlfn.XLOOKUP($G342,通讯通路门店!$S$4:$S$993933,通讯通路门店!$B$4:$B$993933,0,0),"")</f>
        <v/>
      </c>
      <c r="C342" s="99" t="str">
        <f>IFERROR(_xlfn.XLOOKUP($G342,通讯通路门店!$S$4:$S$993933,通讯通路门店!$C$4:$C$993933,0,0),"")</f>
        <v/>
      </c>
      <c r="D342" s="99" t="str">
        <f>IFERROR(_xlfn.XLOOKUP($G342,通讯通路门店!$S$4:$S$993933,通讯通路门店!$D$4:$D$993933,0,0),"")</f>
        <v/>
      </c>
      <c r="E342" s="83"/>
      <c r="F342" s="83"/>
      <c r="G342" s="101" t="e">
        <v>#N/A</v>
      </c>
      <c r="H342" s="102" t="str">
        <f>IFERROR(_xlfn.XLOOKUP($G342,通讯通路门店!$S$4:$S$993933,通讯通路门店!$R$4:$R$993933,0,0),"")</f>
        <v/>
      </c>
      <c r="I342" s="83"/>
      <c r="J342" s="83"/>
      <c r="K342" s="83"/>
      <c r="L342" s="83"/>
      <c r="M342" s="83"/>
      <c r="N342" s="83"/>
      <c r="O342" s="83"/>
      <c r="P342" s="83"/>
      <c r="Q342" s="83"/>
      <c r="R342" s="83"/>
      <c r="S342" s="83"/>
      <c r="T342" s="83"/>
      <c r="U342" s="99">
        <f>COUNTIF(通讯通路门店!$S:$S,$G342)</f>
        <v>0</v>
      </c>
      <c r="V342" s="99">
        <f>COUNTIFS(通讯通路门店!$S:$S,$G342,通讯通路门店!$J:$J,"综合卖场")</f>
        <v>0</v>
      </c>
      <c r="W342" s="99">
        <f>SUMIFS(通讯通路门店!$AJ:$AJ,通讯通路门店!$S:$S,通讯客户沙盘!$G342)</f>
        <v>0</v>
      </c>
      <c r="X342" s="99">
        <f t="shared" si="25"/>
        <v>0</v>
      </c>
      <c r="Y342" s="99">
        <f>COUNTIFS(通讯通路门店!$S:$S,$G342,通讯通路门店!$J:$J,"荣耀体验店")+COUNTIFS(通讯通路门店!$S:$S,$G342,通讯通路门店!$J:$J,"荣耀授权专卖店")</f>
        <v>0</v>
      </c>
      <c r="Z342" s="99">
        <f>COUNTIFS(通讯通路门店!$S:$S,$G342,通讯通路门店!$J:$J,"VIVO体验店")</f>
        <v>0</v>
      </c>
      <c r="AA342" s="99">
        <f>COUNTIFS(通讯通路门店!$S:$S,$G342,通讯通路门店!$J:$J,"OPPO体验店")</f>
        <v>0</v>
      </c>
      <c r="AB342" s="99">
        <f>COUNTIFS(通讯通路门店!$S:$S,$G342,通讯通路门店!$J:$J,"华为授权体验店")+COUNTIFS(通讯通路门店!$S:$S,$G342,通讯通路门店!$J:$J,"华为堡垒店")</f>
        <v>0</v>
      </c>
      <c r="AC342" s="99">
        <f>COUNTIFS(通讯通路门店!$S:$S,$G342,通讯通路门店!$J:$J,"小米体验店")</f>
        <v>0</v>
      </c>
      <c r="AD342" s="99">
        <f>COUNTIFS(通讯通路门店!$S:$S,$G342,通讯通路门店!$J:$J,"苹果体验店")</f>
        <v>0</v>
      </c>
      <c r="AE342" s="99">
        <f>COUNTIFS(通讯通路门店!$S:$S,$G342,通讯通路门店!$J:$J,"其他品牌专卖店")</f>
        <v>0</v>
      </c>
      <c r="AF342" s="99">
        <f>SUMIFS(通讯通路门店!$BI:$BI,通讯通路门店!$S:$S,$G342)</f>
        <v>0</v>
      </c>
      <c r="AG342" s="99">
        <f>SUMIFS(通讯通路门店!$BH:$BH,通讯通路门店!$S:$S,$G342)</f>
        <v>0</v>
      </c>
      <c r="AH342" s="99">
        <f t="shared" si="26"/>
        <v>0</v>
      </c>
      <c r="AI342" s="99">
        <f>SUMIFS(通讯通路门店!$BB:$BB,通讯通路门店!$S:$S,$G342)</f>
        <v>0</v>
      </c>
      <c r="AJ342" s="99">
        <f>SUMIFS(通讯通路门店!$BE:$BE,通讯通路门店!$S:$S,$G342)</f>
        <v>0</v>
      </c>
      <c r="AK342" s="99">
        <f>SUMIFS(通讯通路门店!$BG:$BG,通讯通路门店!$S:$S,$G342)</f>
        <v>0</v>
      </c>
      <c r="AL342" s="99">
        <f>SUMIFS(通讯通路门店!$BC:$BC,通讯通路门店!$S:$S,$G342)</f>
        <v>0</v>
      </c>
      <c r="AM342" s="99">
        <f>SUMIFS(通讯通路门店!$BD:$BD,通讯通路门店!$S:$S,$G342)</f>
        <v>0</v>
      </c>
      <c r="AN342" s="99">
        <f>SUMIFS(通讯通路门店!$BF:$BF,通讯通路门店!$S:$S,$G342)</f>
        <v>0</v>
      </c>
      <c r="AO342" s="99">
        <f t="shared" si="27"/>
        <v>0</v>
      </c>
      <c r="AP342" s="99">
        <f>SUMIFS(通讯通路门店!$K:$K,通讯通路门店!$S:$S,$G342)</f>
        <v>0</v>
      </c>
      <c r="AQ342" s="83"/>
      <c r="AR342" s="99">
        <f>SUMIFS(通讯通路门店!$T:$T,通讯通路门店!$S:$S,$G342)</f>
        <v>0</v>
      </c>
      <c r="AS342" s="99">
        <f>SUMIFS(通讯通路门店!$U:$U,通讯通路门店!$S:$S,$G342)</f>
        <v>0</v>
      </c>
      <c r="AT342" s="99">
        <f>SUMIFS(通讯通路门店!$V:$V,通讯通路门店!$S:$S,$G342)</f>
        <v>0</v>
      </c>
      <c r="AU342" s="99">
        <f>SUMIFS(通讯通路门店!$W:$W,通讯通路门店!$S:$S,$G342)</f>
        <v>0</v>
      </c>
      <c r="AV342" s="99">
        <f>SUMIFS(通讯通路门店!$Z:$Z,通讯通路门店!$S:$S,$G342)</f>
        <v>0</v>
      </c>
      <c r="AW342" s="99">
        <f>SUMIFS(通讯通路门店!$AB:$AB,通讯通路门店!$S:$S,$G342)</f>
        <v>0</v>
      </c>
      <c r="AX342" s="99">
        <f>SUMIFS(通讯通路门店!$X:$X,通讯通路门店!$S:$S,$G342)</f>
        <v>0</v>
      </c>
      <c r="AY342" s="99">
        <f>SUMIFS(通讯通路门店!$Y:$Y,通讯通路门店!$S:$S,$G342)</f>
        <v>0</v>
      </c>
      <c r="AZ342" s="99">
        <f>SUMIFS(通讯通路门店!$AA:$AA,通讯通路门店!$S:$S,$G342)</f>
        <v>0</v>
      </c>
      <c r="BA342" s="99">
        <f t="shared" si="28"/>
        <v>0</v>
      </c>
      <c r="BB342" s="99">
        <f t="shared" si="29"/>
        <v>0</v>
      </c>
      <c r="BC342" s="99">
        <f>SUMIFS(通讯通路门店!$W:$W,通讯通路门店!$S:$S,$G342,通讯通路门店!$J:$J,"荣耀体验店")+SUMIFS(通讯通路门店!$W:$W,通讯通路门店!$S:$S,$G342,通讯通路门店!$J:$J,"荣耀授权专卖店")</f>
        <v>0</v>
      </c>
      <c r="BD342" s="99">
        <f>SUMIFS(通讯通路门店!$Z:$Z,通讯通路门店!$S:$S,$G342,通讯通路门店!$J:$J,"VIVO体验店")</f>
        <v>0</v>
      </c>
      <c r="BE342" s="99">
        <f>SUMIFS(通讯通路门店!$AB:$AB,通讯通路门店!$S:$S,$G342,通讯通路门店!$J:$J,"OPPO体验店")</f>
        <v>0</v>
      </c>
      <c r="BF342" s="99">
        <f>SUMIFS(通讯通路门店!$X:$X,通讯通路门店!$S:$S,$G342,通讯通路门店!$J:$J,"华为授权体验店")+SUMIFS(通讯通路门店!$AA:$AA,通讯通路门店!$S:$S,$G342,通讯通路门店!$J:$J,"华为堡垒店")</f>
        <v>0</v>
      </c>
      <c r="BG342" s="99">
        <f>SUMIFS(通讯通路门店!$Y:$Y,通讯通路门店!$S:$S,$G342,通讯通路门店!$J:$J,"小米体验店")</f>
        <v>0</v>
      </c>
      <c r="BH342" s="99">
        <f>SUMIFS(通讯通路门店!$AA:$AA,通讯通路门店!$S:$S,$G342,通讯通路门店!$J:$J,"苹果体验店")</f>
        <v>0</v>
      </c>
      <c r="BI342" s="99">
        <f>SUMIFS(通讯通路门店!$K:$K,通讯通路门店!$S:$S,$G342,通讯通路门店!$J:$J,"其他品牌专卖店")</f>
        <v>0</v>
      </c>
      <c r="BJ342" s="99">
        <f>SUMIFS(通讯通路门店!$AC:$AC,通讯通路门店!$S:$S,$G342)</f>
        <v>0</v>
      </c>
      <c r="BK342" s="99">
        <f>SUMIFS(通讯通路门店!$AD:$AD,通讯通路门店!$S:$S,$G342)</f>
        <v>0</v>
      </c>
      <c r="BL342" s="99">
        <f>SUMIFS(通讯通路门店!$AE:$AE,通讯通路门店!$S:$S,$G342)</f>
        <v>0</v>
      </c>
      <c r="BM342" s="99">
        <f>SUMIFS(通讯通路门店!$AF:$AF,通讯通路门店!$S:$S,$G342)</f>
        <v>0</v>
      </c>
      <c r="BN342" s="99">
        <f>SUMIFS(通讯通路门店!$AG:$AG,通讯通路门店!$S:$S,$G342)</f>
        <v>0</v>
      </c>
      <c r="BO342" s="99">
        <f>SUMIFS(通讯通路门店!$AH:$AH,通讯通路门店!$S:$S,$G342)</f>
        <v>0</v>
      </c>
      <c r="BP342" s="99">
        <f>SUMIFS(通讯通路门店!$AI:$AI,通讯通路门店!$S:$S,$G342)</f>
        <v>0</v>
      </c>
      <c r="BQ342" s="83"/>
    </row>
    <row r="343" spans="1:69">
      <c r="A343" s="99" t="str">
        <f>IFERROR(_xlfn.XLOOKUP($G343,通讯通路门店!$S$4:$S$993933,通讯通路门店!$A$4:$A$993933,0,0),"")</f>
        <v/>
      </c>
      <c r="B343" s="99" t="str">
        <f>IFERROR(_xlfn.XLOOKUP($G343,通讯通路门店!$S$4:$S$993933,通讯通路门店!$B$4:$B$993933,0,0),"")</f>
        <v/>
      </c>
      <c r="C343" s="99" t="str">
        <f>IFERROR(_xlfn.XLOOKUP($G343,通讯通路门店!$S$4:$S$993933,通讯通路门店!$C$4:$C$993933,0,0),"")</f>
        <v/>
      </c>
      <c r="D343" s="99" t="str">
        <f>IFERROR(_xlfn.XLOOKUP($G343,通讯通路门店!$S$4:$S$993933,通讯通路门店!$D$4:$D$993933,0,0),"")</f>
        <v/>
      </c>
      <c r="E343" s="83"/>
      <c r="F343" s="83"/>
      <c r="G343" s="101" t="e">
        <v>#N/A</v>
      </c>
      <c r="H343" s="102" t="str">
        <f>IFERROR(_xlfn.XLOOKUP($G343,通讯通路门店!$S$4:$S$993933,通讯通路门店!$R$4:$R$993933,0,0),"")</f>
        <v/>
      </c>
      <c r="I343" s="83"/>
      <c r="J343" s="83"/>
      <c r="K343" s="83"/>
      <c r="L343" s="83"/>
      <c r="M343" s="83"/>
      <c r="N343" s="83"/>
      <c r="O343" s="83"/>
      <c r="P343" s="83"/>
      <c r="Q343" s="83"/>
      <c r="R343" s="83"/>
      <c r="S343" s="83"/>
      <c r="T343" s="83"/>
      <c r="U343" s="99">
        <f>COUNTIF(通讯通路门店!$S:$S,$G343)</f>
        <v>0</v>
      </c>
      <c r="V343" s="99">
        <f>COUNTIFS(通讯通路门店!$S:$S,$G343,通讯通路门店!$J:$J,"综合卖场")</f>
        <v>0</v>
      </c>
      <c r="W343" s="99">
        <f>SUMIFS(通讯通路门店!$AJ:$AJ,通讯通路门店!$S:$S,通讯客户沙盘!$G343)</f>
        <v>0</v>
      </c>
      <c r="X343" s="99">
        <f t="shared" si="25"/>
        <v>0</v>
      </c>
      <c r="Y343" s="99">
        <f>COUNTIFS(通讯通路门店!$S:$S,$G343,通讯通路门店!$J:$J,"荣耀体验店")+COUNTIFS(通讯通路门店!$S:$S,$G343,通讯通路门店!$J:$J,"荣耀授权专卖店")</f>
        <v>0</v>
      </c>
      <c r="Z343" s="99">
        <f>COUNTIFS(通讯通路门店!$S:$S,$G343,通讯通路门店!$J:$J,"VIVO体验店")</f>
        <v>0</v>
      </c>
      <c r="AA343" s="99">
        <f>COUNTIFS(通讯通路门店!$S:$S,$G343,通讯通路门店!$J:$J,"OPPO体验店")</f>
        <v>0</v>
      </c>
      <c r="AB343" s="99">
        <f>COUNTIFS(通讯通路门店!$S:$S,$G343,通讯通路门店!$J:$J,"华为授权体验店")+COUNTIFS(通讯通路门店!$S:$S,$G343,通讯通路门店!$J:$J,"华为堡垒店")</f>
        <v>0</v>
      </c>
      <c r="AC343" s="99">
        <f>COUNTIFS(通讯通路门店!$S:$S,$G343,通讯通路门店!$J:$J,"小米体验店")</f>
        <v>0</v>
      </c>
      <c r="AD343" s="99">
        <f>COUNTIFS(通讯通路门店!$S:$S,$G343,通讯通路门店!$J:$J,"苹果体验店")</f>
        <v>0</v>
      </c>
      <c r="AE343" s="99">
        <f>COUNTIFS(通讯通路门店!$S:$S,$G343,通讯通路门店!$J:$J,"其他品牌专卖店")</f>
        <v>0</v>
      </c>
      <c r="AF343" s="99">
        <f>SUMIFS(通讯通路门店!$BI:$BI,通讯通路门店!$S:$S,$G343)</f>
        <v>0</v>
      </c>
      <c r="AG343" s="99">
        <f>SUMIFS(通讯通路门店!$BH:$BH,通讯通路门店!$S:$S,$G343)</f>
        <v>0</v>
      </c>
      <c r="AH343" s="99">
        <f t="shared" si="26"/>
        <v>0</v>
      </c>
      <c r="AI343" s="99">
        <f>SUMIFS(通讯通路门店!$BB:$BB,通讯通路门店!$S:$S,$G343)</f>
        <v>0</v>
      </c>
      <c r="AJ343" s="99">
        <f>SUMIFS(通讯通路门店!$BE:$BE,通讯通路门店!$S:$S,$G343)</f>
        <v>0</v>
      </c>
      <c r="AK343" s="99">
        <f>SUMIFS(通讯通路门店!$BG:$BG,通讯通路门店!$S:$S,$G343)</f>
        <v>0</v>
      </c>
      <c r="AL343" s="99">
        <f>SUMIFS(通讯通路门店!$BC:$BC,通讯通路门店!$S:$S,$G343)</f>
        <v>0</v>
      </c>
      <c r="AM343" s="99">
        <f>SUMIFS(通讯通路门店!$BD:$BD,通讯通路门店!$S:$S,$G343)</f>
        <v>0</v>
      </c>
      <c r="AN343" s="99">
        <f>SUMIFS(通讯通路门店!$BF:$BF,通讯通路门店!$S:$S,$G343)</f>
        <v>0</v>
      </c>
      <c r="AO343" s="99">
        <f t="shared" si="27"/>
        <v>0</v>
      </c>
      <c r="AP343" s="99">
        <f>SUMIFS(通讯通路门店!$K:$K,通讯通路门店!$S:$S,$G343)</f>
        <v>0</v>
      </c>
      <c r="AQ343" s="83"/>
      <c r="AR343" s="99">
        <f>SUMIFS(通讯通路门店!$T:$T,通讯通路门店!$S:$S,$G343)</f>
        <v>0</v>
      </c>
      <c r="AS343" s="99">
        <f>SUMIFS(通讯通路门店!$U:$U,通讯通路门店!$S:$S,$G343)</f>
        <v>0</v>
      </c>
      <c r="AT343" s="99">
        <f>SUMIFS(通讯通路门店!$V:$V,通讯通路门店!$S:$S,$G343)</f>
        <v>0</v>
      </c>
      <c r="AU343" s="99">
        <f>SUMIFS(通讯通路门店!$W:$W,通讯通路门店!$S:$S,$G343)</f>
        <v>0</v>
      </c>
      <c r="AV343" s="99">
        <f>SUMIFS(通讯通路门店!$Z:$Z,通讯通路门店!$S:$S,$G343)</f>
        <v>0</v>
      </c>
      <c r="AW343" s="99">
        <f>SUMIFS(通讯通路门店!$AB:$AB,通讯通路门店!$S:$S,$G343)</f>
        <v>0</v>
      </c>
      <c r="AX343" s="99">
        <f>SUMIFS(通讯通路门店!$X:$X,通讯通路门店!$S:$S,$G343)</f>
        <v>0</v>
      </c>
      <c r="AY343" s="99">
        <f>SUMIFS(通讯通路门店!$Y:$Y,通讯通路门店!$S:$S,$G343)</f>
        <v>0</v>
      </c>
      <c r="AZ343" s="99">
        <f>SUMIFS(通讯通路门店!$AA:$AA,通讯通路门店!$S:$S,$G343)</f>
        <v>0</v>
      </c>
      <c r="BA343" s="99">
        <f t="shared" si="28"/>
        <v>0</v>
      </c>
      <c r="BB343" s="99">
        <f t="shared" si="29"/>
        <v>0</v>
      </c>
      <c r="BC343" s="99">
        <f>SUMIFS(通讯通路门店!$W:$W,通讯通路门店!$S:$S,$G343,通讯通路门店!$J:$J,"荣耀体验店")+SUMIFS(通讯通路门店!$W:$W,通讯通路门店!$S:$S,$G343,通讯通路门店!$J:$J,"荣耀授权专卖店")</f>
        <v>0</v>
      </c>
      <c r="BD343" s="99">
        <f>SUMIFS(通讯通路门店!$Z:$Z,通讯通路门店!$S:$S,$G343,通讯通路门店!$J:$J,"VIVO体验店")</f>
        <v>0</v>
      </c>
      <c r="BE343" s="99">
        <f>SUMIFS(通讯通路门店!$AB:$AB,通讯通路门店!$S:$S,$G343,通讯通路门店!$J:$J,"OPPO体验店")</f>
        <v>0</v>
      </c>
      <c r="BF343" s="99">
        <f>SUMIFS(通讯通路门店!$X:$X,通讯通路门店!$S:$S,$G343,通讯通路门店!$J:$J,"华为授权体验店")+SUMIFS(通讯通路门店!$AA:$AA,通讯通路门店!$S:$S,$G343,通讯通路门店!$J:$J,"华为堡垒店")</f>
        <v>0</v>
      </c>
      <c r="BG343" s="99">
        <f>SUMIFS(通讯通路门店!$Y:$Y,通讯通路门店!$S:$S,$G343,通讯通路门店!$J:$J,"小米体验店")</f>
        <v>0</v>
      </c>
      <c r="BH343" s="99">
        <f>SUMIFS(通讯通路门店!$AA:$AA,通讯通路门店!$S:$S,$G343,通讯通路门店!$J:$J,"苹果体验店")</f>
        <v>0</v>
      </c>
      <c r="BI343" s="99">
        <f>SUMIFS(通讯通路门店!$K:$K,通讯通路门店!$S:$S,$G343,通讯通路门店!$J:$J,"其他品牌专卖店")</f>
        <v>0</v>
      </c>
      <c r="BJ343" s="99">
        <f>SUMIFS(通讯通路门店!$AC:$AC,通讯通路门店!$S:$S,$G343)</f>
        <v>0</v>
      </c>
      <c r="BK343" s="99">
        <f>SUMIFS(通讯通路门店!$AD:$AD,通讯通路门店!$S:$S,$G343)</f>
        <v>0</v>
      </c>
      <c r="BL343" s="99">
        <f>SUMIFS(通讯通路门店!$AE:$AE,通讯通路门店!$S:$S,$G343)</f>
        <v>0</v>
      </c>
      <c r="BM343" s="99">
        <f>SUMIFS(通讯通路门店!$AF:$AF,通讯通路门店!$S:$S,$G343)</f>
        <v>0</v>
      </c>
      <c r="BN343" s="99">
        <f>SUMIFS(通讯通路门店!$AG:$AG,通讯通路门店!$S:$S,$G343)</f>
        <v>0</v>
      </c>
      <c r="BO343" s="99">
        <f>SUMIFS(通讯通路门店!$AH:$AH,通讯通路门店!$S:$S,$G343)</f>
        <v>0</v>
      </c>
      <c r="BP343" s="99">
        <f>SUMIFS(通讯通路门店!$AI:$AI,通讯通路门店!$S:$S,$G343)</f>
        <v>0</v>
      </c>
      <c r="BQ343" s="83"/>
    </row>
    <row r="344" spans="1:69">
      <c r="A344" s="99" t="str">
        <f>IFERROR(_xlfn.XLOOKUP($G344,通讯通路门店!$S$4:$S$993933,通讯通路门店!$A$4:$A$993933,0,0),"")</f>
        <v/>
      </c>
      <c r="B344" s="99" t="str">
        <f>IFERROR(_xlfn.XLOOKUP($G344,通讯通路门店!$S$4:$S$993933,通讯通路门店!$B$4:$B$993933,0,0),"")</f>
        <v/>
      </c>
      <c r="C344" s="99" t="str">
        <f>IFERROR(_xlfn.XLOOKUP($G344,通讯通路门店!$S$4:$S$993933,通讯通路门店!$C$4:$C$993933,0,0),"")</f>
        <v/>
      </c>
      <c r="D344" s="99" t="str">
        <f>IFERROR(_xlfn.XLOOKUP($G344,通讯通路门店!$S$4:$S$993933,通讯通路门店!$D$4:$D$993933,0,0),"")</f>
        <v/>
      </c>
      <c r="E344" s="83"/>
      <c r="F344" s="83"/>
      <c r="G344" s="101" t="e">
        <v>#N/A</v>
      </c>
      <c r="H344" s="102" t="str">
        <f>IFERROR(_xlfn.XLOOKUP($G344,通讯通路门店!$S$4:$S$993933,通讯通路门店!$R$4:$R$993933,0,0),"")</f>
        <v/>
      </c>
      <c r="I344" s="83"/>
      <c r="J344" s="83"/>
      <c r="K344" s="83"/>
      <c r="L344" s="83"/>
      <c r="M344" s="83"/>
      <c r="N344" s="83"/>
      <c r="O344" s="83"/>
      <c r="P344" s="83"/>
      <c r="Q344" s="83"/>
      <c r="R344" s="83"/>
      <c r="S344" s="83"/>
      <c r="T344" s="83"/>
      <c r="U344" s="99">
        <f>COUNTIF(通讯通路门店!$S:$S,$G344)</f>
        <v>0</v>
      </c>
      <c r="V344" s="99">
        <f>COUNTIFS(通讯通路门店!$S:$S,$G344,通讯通路门店!$J:$J,"综合卖场")</f>
        <v>0</v>
      </c>
      <c r="W344" s="99">
        <f>SUMIFS(通讯通路门店!$AJ:$AJ,通讯通路门店!$S:$S,通讯客户沙盘!$G344)</f>
        <v>0</v>
      </c>
      <c r="X344" s="99">
        <f t="shared" si="25"/>
        <v>0</v>
      </c>
      <c r="Y344" s="99">
        <f>COUNTIFS(通讯通路门店!$S:$S,$G344,通讯通路门店!$J:$J,"荣耀体验店")+COUNTIFS(通讯通路门店!$S:$S,$G344,通讯通路门店!$J:$J,"荣耀授权专卖店")</f>
        <v>0</v>
      </c>
      <c r="Z344" s="99">
        <f>COUNTIFS(通讯通路门店!$S:$S,$G344,通讯通路门店!$J:$J,"VIVO体验店")</f>
        <v>0</v>
      </c>
      <c r="AA344" s="99">
        <f>COUNTIFS(通讯通路门店!$S:$S,$G344,通讯通路门店!$J:$J,"OPPO体验店")</f>
        <v>0</v>
      </c>
      <c r="AB344" s="99">
        <f>COUNTIFS(通讯通路门店!$S:$S,$G344,通讯通路门店!$J:$J,"华为授权体验店")+COUNTIFS(通讯通路门店!$S:$S,$G344,通讯通路门店!$J:$J,"华为堡垒店")</f>
        <v>0</v>
      </c>
      <c r="AC344" s="99">
        <f>COUNTIFS(通讯通路门店!$S:$S,$G344,通讯通路门店!$J:$J,"小米体验店")</f>
        <v>0</v>
      </c>
      <c r="AD344" s="99">
        <f>COUNTIFS(通讯通路门店!$S:$S,$G344,通讯通路门店!$J:$J,"苹果体验店")</f>
        <v>0</v>
      </c>
      <c r="AE344" s="99">
        <f>COUNTIFS(通讯通路门店!$S:$S,$G344,通讯通路门店!$J:$J,"其他品牌专卖店")</f>
        <v>0</v>
      </c>
      <c r="AF344" s="99">
        <f>SUMIFS(通讯通路门店!$BI:$BI,通讯通路门店!$S:$S,$G344)</f>
        <v>0</v>
      </c>
      <c r="AG344" s="99">
        <f>SUMIFS(通讯通路门店!$BH:$BH,通讯通路门店!$S:$S,$G344)</f>
        <v>0</v>
      </c>
      <c r="AH344" s="99">
        <f t="shared" si="26"/>
        <v>0</v>
      </c>
      <c r="AI344" s="99">
        <f>SUMIFS(通讯通路门店!$BB:$BB,通讯通路门店!$S:$S,$G344)</f>
        <v>0</v>
      </c>
      <c r="AJ344" s="99">
        <f>SUMIFS(通讯通路门店!$BE:$BE,通讯通路门店!$S:$S,$G344)</f>
        <v>0</v>
      </c>
      <c r="AK344" s="99">
        <f>SUMIFS(通讯通路门店!$BG:$BG,通讯通路门店!$S:$S,$G344)</f>
        <v>0</v>
      </c>
      <c r="AL344" s="99">
        <f>SUMIFS(通讯通路门店!$BC:$BC,通讯通路门店!$S:$S,$G344)</f>
        <v>0</v>
      </c>
      <c r="AM344" s="99">
        <f>SUMIFS(通讯通路门店!$BD:$BD,通讯通路门店!$S:$S,$G344)</f>
        <v>0</v>
      </c>
      <c r="AN344" s="99">
        <f>SUMIFS(通讯通路门店!$BF:$BF,通讯通路门店!$S:$S,$G344)</f>
        <v>0</v>
      </c>
      <c r="AO344" s="99">
        <f t="shared" si="27"/>
        <v>0</v>
      </c>
      <c r="AP344" s="99">
        <f>SUMIFS(通讯通路门店!$K:$K,通讯通路门店!$S:$S,$G344)</f>
        <v>0</v>
      </c>
      <c r="AQ344" s="83"/>
      <c r="AR344" s="99">
        <f>SUMIFS(通讯通路门店!$T:$T,通讯通路门店!$S:$S,$G344)</f>
        <v>0</v>
      </c>
      <c r="AS344" s="99">
        <f>SUMIFS(通讯通路门店!$U:$U,通讯通路门店!$S:$S,$G344)</f>
        <v>0</v>
      </c>
      <c r="AT344" s="99">
        <f>SUMIFS(通讯通路门店!$V:$V,通讯通路门店!$S:$S,$G344)</f>
        <v>0</v>
      </c>
      <c r="AU344" s="99">
        <f>SUMIFS(通讯通路门店!$W:$W,通讯通路门店!$S:$S,$G344)</f>
        <v>0</v>
      </c>
      <c r="AV344" s="99">
        <f>SUMIFS(通讯通路门店!$Z:$Z,通讯通路门店!$S:$S,$G344)</f>
        <v>0</v>
      </c>
      <c r="AW344" s="99">
        <f>SUMIFS(通讯通路门店!$AB:$AB,通讯通路门店!$S:$S,$G344)</f>
        <v>0</v>
      </c>
      <c r="AX344" s="99">
        <f>SUMIFS(通讯通路门店!$X:$X,通讯通路门店!$S:$S,$G344)</f>
        <v>0</v>
      </c>
      <c r="AY344" s="99">
        <f>SUMIFS(通讯通路门店!$Y:$Y,通讯通路门店!$S:$S,$G344)</f>
        <v>0</v>
      </c>
      <c r="AZ344" s="99">
        <f>SUMIFS(通讯通路门店!$AA:$AA,通讯通路门店!$S:$S,$G344)</f>
        <v>0</v>
      </c>
      <c r="BA344" s="99">
        <f t="shared" si="28"/>
        <v>0</v>
      </c>
      <c r="BB344" s="99">
        <f t="shared" si="29"/>
        <v>0</v>
      </c>
      <c r="BC344" s="99">
        <f>SUMIFS(通讯通路门店!$W:$W,通讯通路门店!$S:$S,$G344,通讯通路门店!$J:$J,"荣耀体验店")+SUMIFS(通讯通路门店!$W:$W,通讯通路门店!$S:$S,$G344,通讯通路门店!$J:$J,"荣耀授权专卖店")</f>
        <v>0</v>
      </c>
      <c r="BD344" s="99">
        <f>SUMIFS(通讯通路门店!$Z:$Z,通讯通路门店!$S:$S,$G344,通讯通路门店!$J:$J,"VIVO体验店")</f>
        <v>0</v>
      </c>
      <c r="BE344" s="99">
        <f>SUMIFS(通讯通路门店!$AB:$AB,通讯通路门店!$S:$S,$G344,通讯通路门店!$J:$J,"OPPO体验店")</f>
        <v>0</v>
      </c>
      <c r="BF344" s="99">
        <f>SUMIFS(通讯通路门店!$X:$X,通讯通路门店!$S:$S,$G344,通讯通路门店!$J:$J,"华为授权体验店")+SUMIFS(通讯通路门店!$AA:$AA,通讯通路门店!$S:$S,$G344,通讯通路门店!$J:$J,"华为堡垒店")</f>
        <v>0</v>
      </c>
      <c r="BG344" s="99">
        <f>SUMIFS(通讯通路门店!$Y:$Y,通讯通路门店!$S:$S,$G344,通讯通路门店!$J:$J,"小米体验店")</f>
        <v>0</v>
      </c>
      <c r="BH344" s="99">
        <f>SUMIFS(通讯通路门店!$AA:$AA,通讯通路门店!$S:$S,$G344,通讯通路门店!$J:$J,"苹果体验店")</f>
        <v>0</v>
      </c>
      <c r="BI344" s="99">
        <f>SUMIFS(通讯通路门店!$K:$K,通讯通路门店!$S:$S,$G344,通讯通路门店!$J:$J,"其他品牌专卖店")</f>
        <v>0</v>
      </c>
      <c r="BJ344" s="99">
        <f>SUMIFS(通讯通路门店!$AC:$AC,通讯通路门店!$S:$S,$G344)</f>
        <v>0</v>
      </c>
      <c r="BK344" s="99">
        <f>SUMIFS(通讯通路门店!$AD:$AD,通讯通路门店!$S:$S,$G344)</f>
        <v>0</v>
      </c>
      <c r="BL344" s="99">
        <f>SUMIFS(通讯通路门店!$AE:$AE,通讯通路门店!$S:$S,$G344)</f>
        <v>0</v>
      </c>
      <c r="BM344" s="99">
        <f>SUMIFS(通讯通路门店!$AF:$AF,通讯通路门店!$S:$S,$G344)</f>
        <v>0</v>
      </c>
      <c r="BN344" s="99">
        <f>SUMIFS(通讯通路门店!$AG:$AG,通讯通路门店!$S:$S,$G344)</f>
        <v>0</v>
      </c>
      <c r="BO344" s="99">
        <f>SUMIFS(通讯通路门店!$AH:$AH,通讯通路门店!$S:$S,$G344)</f>
        <v>0</v>
      </c>
      <c r="BP344" s="99">
        <f>SUMIFS(通讯通路门店!$AI:$AI,通讯通路门店!$S:$S,$G344)</f>
        <v>0</v>
      </c>
      <c r="BQ344" s="83"/>
    </row>
    <row r="345" spans="1:69">
      <c r="A345" s="99" t="str">
        <f>IFERROR(_xlfn.XLOOKUP($G345,通讯通路门店!$S$4:$S$993933,通讯通路门店!$A$4:$A$993933,0,0),"")</f>
        <v/>
      </c>
      <c r="B345" s="99" t="str">
        <f>IFERROR(_xlfn.XLOOKUP($G345,通讯通路门店!$S$4:$S$993933,通讯通路门店!$B$4:$B$993933,0,0),"")</f>
        <v/>
      </c>
      <c r="C345" s="99" t="str">
        <f>IFERROR(_xlfn.XLOOKUP($G345,通讯通路门店!$S$4:$S$993933,通讯通路门店!$C$4:$C$993933,0,0),"")</f>
        <v/>
      </c>
      <c r="D345" s="99" t="str">
        <f>IFERROR(_xlfn.XLOOKUP($G345,通讯通路门店!$S$4:$S$993933,通讯通路门店!$D$4:$D$993933,0,0),"")</f>
        <v/>
      </c>
      <c r="E345" s="83"/>
      <c r="F345" s="83"/>
      <c r="G345" s="101" t="e">
        <v>#N/A</v>
      </c>
      <c r="H345" s="102" t="str">
        <f>IFERROR(_xlfn.XLOOKUP($G345,通讯通路门店!$S$4:$S$993933,通讯通路门店!$R$4:$R$993933,0,0),"")</f>
        <v/>
      </c>
      <c r="I345" s="83"/>
      <c r="J345" s="83"/>
      <c r="K345" s="83"/>
      <c r="L345" s="83"/>
      <c r="M345" s="83"/>
      <c r="N345" s="83"/>
      <c r="O345" s="83"/>
      <c r="P345" s="83"/>
      <c r="Q345" s="83"/>
      <c r="R345" s="83"/>
      <c r="S345" s="83"/>
      <c r="T345" s="83"/>
      <c r="U345" s="99">
        <f>COUNTIF(通讯通路门店!$S:$S,$G345)</f>
        <v>0</v>
      </c>
      <c r="V345" s="99">
        <f>COUNTIFS(通讯通路门店!$S:$S,$G345,通讯通路门店!$J:$J,"综合卖场")</f>
        <v>0</v>
      </c>
      <c r="W345" s="99">
        <f>SUMIFS(通讯通路门店!$AJ:$AJ,通讯通路门店!$S:$S,通讯客户沙盘!$G345)</f>
        <v>0</v>
      </c>
      <c r="X345" s="99">
        <f t="shared" si="25"/>
        <v>0</v>
      </c>
      <c r="Y345" s="99">
        <f>COUNTIFS(通讯通路门店!$S:$S,$G345,通讯通路门店!$J:$J,"荣耀体验店")+COUNTIFS(通讯通路门店!$S:$S,$G345,通讯通路门店!$J:$J,"荣耀授权专卖店")</f>
        <v>0</v>
      </c>
      <c r="Z345" s="99">
        <f>COUNTIFS(通讯通路门店!$S:$S,$G345,通讯通路门店!$J:$J,"VIVO体验店")</f>
        <v>0</v>
      </c>
      <c r="AA345" s="99">
        <f>COUNTIFS(通讯通路门店!$S:$S,$G345,通讯通路门店!$J:$J,"OPPO体验店")</f>
        <v>0</v>
      </c>
      <c r="AB345" s="99">
        <f>COUNTIFS(通讯通路门店!$S:$S,$G345,通讯通路门店!$J:$J,"华为授权体验店")+COUNTIFS(通讯通路门店!$S:$S,$G345,通讯通路门店!$J:$J,"华为堡垒店")</f>
        <v>0</v>
      </c>
      <c r="AC345" s="99">
        <f>COUNTIFS(通讯通路门店!$S:$S,$G345,通讯通路门店!$J:$J,"小米体验店")</f>
        <v>0</v>
      </c>
      <c r="AD345" s="99">
        <f>COUNTIFS(通讯通路门店!$S:$S,$G345,通讯通路门店!$J:$J,"苹果体验店")</f>
        <v>0</v>
      </c>
      <c r="AE345" s="99">
        <f>COUNTIFS(通讯通路门店!$S:$S,$G345,通讯通路门店!$J:$J,"其他品牌专卖店")</f>
        <v>0</v>
      </c>
      <c r="AF345" s="99">
        <f>SUMIFS(通讯通路门店!$BI:$BI,通讯通路门店!$S:$S,$G345)</f>
        <v>0</v>
      </c>
      <c r="AG345" s="99">
        <f>SUMIFS(通讯通路门店!$BH:$BH,通讯通路门店!$S:$S,$G345)</f>
        <v>0</v>
      </c>
      <c r="AH345" s="99">
        <f t="shared" si="26"/>
        <v>0</v>
      </c>
      <c r="AI345" s="99">
        <f>SUMIFS(通讯通路门店!$BB:$BB,通讯通路门店!$S:$S,$G345)</f>
        <v>0</v>
      </c>
      <c r="AJ345" s="99">
        <f>SUMIFS(通讯通路门店!$BE:$BE,通讯通路门店!$S:$S,$G345)</f>
        <v>0</v>
      </c>
      <c r="AK345" s="99">
        <f>SUMIFS(通讯通路门店!$BG:$BG,通讯通路门店!$S:$S,$G345)</f>
        <v>0</v>
      </c>
      <c r="AL345" s="99">
        <f>SUMIFS(通讯通路门店!$BC:$BC,通讯通路门店!$S:$S,$G345)</f>
        <v>0</v>
      </c>
      <c r="AM345" s="99">
        <f>SUMIFS(通讯通路门店!$BD:$BD,通讯通路门店!$S:$S,$G345)</f>
        <v>0</v>
      </c>
      <c r="AN345" s="99">
        <f>SUMIFS(通讯通路门店!$BF:$BF,通讯通路门店!$S:$S,$G345)</f>
        <v>0</v>
      </c>
      <c r="AO345" s="99">
        <f t="shared" si="27"/>
        <v>0</v>
      </c>
      <c r="AP345" s="99">
        <f>SUMIFS(通讯通路门店!$K:$K,通讯通路门店!$S:$S,$G345)</f>
        <v>0</v>
      </c>
      <c r="AQ345" s="83"/>
      <c r="AR345" s="99">
        <f>SUMIFS(通讯通路门店!$T:$T,通讯通路门店!$S:$S,$G345)</f>
        <v>0</v>
      </c>
      <c r="AS345" s="99">
        <f>SUMIFS(通讯通路门店!$U:$U,通讯通路门店!$S:$S,$G345)</f>
        <v>0</v>
      </c>
      <c r="AT345" s="99">
        <f>SUMIFS(通讯通路门店!$V:$V,通讯通路门店!$S:$S,$G345)</f>
        <v>0</v>
      </c>
      <c r="AU345" s="99">
        <f>SUMIFS(通讯通路门店!$W:$W,通讯通路门店!$S:$S,$G345)</f>
        <v>0</v>
      </c>
      <c r="AV345" s="99">
        <f>SUMIFS(通讯通路门店!$Z:$Z,通讯通路门店!$S:$S,$G345)</f>
        <v>0</v>
      </c>
      <c r="AW345" s="99">
        <f>SUMIFS(通讯通路门店!$AB:$AB,通讯通路门店!$S:$S,$G345)</f>
        <v>0</v>
      </c>
      <c r="AX345" s="99">
        <f>SUMIFS(通讯通路门店!$X:$X,通讯通路门店!$S:$S,$G345)</f>
        <v>0</v>
      </c>
      <c r="AY345" s="99">
        <f>SUMIFS(通讯通路门店!$Y:$Y,通讯通路门店!$S:$S,$G345)</f>
        <v>0</v>
      </c>
      <c r="AZ345" s="99">
        <f>SUMIFS(通讯通路门店!$AA:$AA,通讯通路门店!$S:$S,$G345)</f>
        <v>0</v>
      </c>
      <c r="BA345" s="99">
        <f t="shared" si="28"/>
        <v>0</v>
      </c>
      <c r="BB345" s="99">
        <f t="shared" si="29"/>
        <v>0</v>
      </c>
      <c r="BC345" s="99">
        <f>SUMIFS(通讯通路门店!$W:$W,通讯通路门店!$S:$S,$G345,通讯通路门店!$J:$J,"荣耀体验店")+SUMIFS(通讯通路门店!$W:$W,通讯通路门店!$S:$S,$G345,通讯通路门店!$J:$J,"荣耀授权专卖店")</f>
        <v>0</v>
      </c>
      <c r="BD345" s="99">
        <f>SUMIFS(通讯通路门店!$Z:$Z,通讯通路门店!$S:$S,$G345,通讯通路门店!$J:$J,"VIVO体验店")</f>
        <v>0</v>
      </c>
      <c r="BE345" s="99">
        <f>SUMIFS(通讯通路门店!$AB:$AB,通讯通路门店!$S:$S,$G345,通讯通路门店!$J:$J,"OPPO体验店")</f>
        <v>0</v>
      </c>
      <c r="BF345" s="99">
        <f>SUMIFS(通讯通路门店!$X:$X,通讯通路门店!$S:$S,$G345,通讯通路门店!$J:$J,"华为授权体验店")+SUMIFS(通讯通路门店!$AA:$AA,通讯通路门店!$S:$S,$G345,通讯通路门店!$J:$J,"华为堡垒店")</f>
        <v>0</v>
      </c>
      <c r="BG345" s="99">
        <f>SUMIFS(通讯通路门店!$Y:$Y,通讯通路门店!$S:$S,$G345,通讯通路门店!$J:$J,"小米体验店")</f>
        <v>0</v>
      </c>
      <c r="BH345" s="99">
        <f>SUMIFS(通讯通路门店!$AA:$AA,通讯通路门店!$S:$S,$G345,通讯通路门店!$J:$J,"苹果体验店")</f>
        <v>0</v>
      </c>
      <c r="BI345" s="99">
        <f>SUMIFS(通讯通路门店!$K:$K,通讯通路门店!$S:$S,$G345,通讯通路门店!$J:$J,"其他品牌专卖店")</f>
        <v>0</v>
      </c>
      <c r="BJ345" s="99">
        <f>SUMIFS(通讯通路门店!$AC:$AC,通讯通路门店!$S:$S,$G345)</f>
        <v>0</v>
      </c>
      <c r="BK345" s="99">
        <f>SUMIFS(通讯通路门店!$AD:$AD,通讯通路门店!$S:$S,$G345)</f>
        <v>0</v>
      </c>
      <c r="BL345" s="99">
        <f>SUMIFS(通讯通路门店!$AE:$AE,通讯通路门店!$S:$S,$G345)</f>
        <v>0</v>
      </c>
      <c r="BM345" s="99">
        <f>SUMIFS(通讯通路门店!$AF:$AF,通讯通路门店!$S:$S,$G345)</f>
        <v>0</v>
      </c>
      <c r="BN345" s="99">
        <f>SUMIFS(通讯通路门店!$AG:$AG,通讯通路门店!$S:$S,$G345)</f>
        <v>0</v>
      </c>
      <c r="BO345" s="99">
        <f>SUMIFS(通讯通路门店!$AH:$AH,通讯通路门店!$S:$S,$G345)</f>
        <v>0</v>
      </c>
      <c r="BP345" s="99">
        <f>SUMIFS(通讯通路门店!$AI:$AI,通讯通路门店!$S:$S,$G345)</f>
        <v>0</v>
      </c>
      <c r="BQ345" s="83"/>
    </row>
    <row r="346" spans="1:69">
      <c r="A346" s="99" t="str">
        <f>IFERROR(_xlfn.XLOOKUP($G346,通讯通路门店!$S$4:$S$993933,通讯通路门店!$A$4:$A$993933,0,0),"")</f>
        <v/>
      </c>
      <c r="B346" s="99" t="str">
        <f>IFERROR(_xlfn.XLOOKUP($G346,通讯通路门店!$S$4:$S$993933,通讯通路门店!$B$4:$B$993933,0,0),"")</f>
        <v/>
      </c>
      <c r="C346" s="99" t="str">
        <f>IFERROR(_xlfn.XLOOKUP($G346,通讯通路门店!$S$4:$S$993933,通讯通路门店!$C$4:$C$993933,0,0),"")</f>
        <v/>
      </c>
      <c r="D346" s="99" t="str">
        <f>IFERROR(_xlfn.XLOOKUP($G346,通讯通路门店!$S$4:$S$993933,通讯通路门店!$D$4:$D$993933,0,0),"")</f>
        <v/>
      </c>
      <c r="E346" s="83"/>
      <c r="F346" s="83"/>
      <c r="G346" s="101" t="e">
        <v>#N/A</v>
      </c>
      <c r="H346" s="102" t="str">
        <f>IFERROR(_xlfn.XLOOKUP($G346,通讯通路门店!$S$4:$S$993933,通讯通路门店!$R$4:$R$993933,0,0),"")</f>
        <v/>
      </c>
      <c r="I346" s="83"/>
      <c r="J346" s="83"/>
      <c r="K346" s="83"/>
      <c r="L346" s="83"/>
      <c r="M346" s="83"/>
      <c r="N346" s="83"/>
      <c r="O346" s="83"/>
      <c r="P346" s="83"/>
      <c r="Q346" s="83"/>
      <c r="R346" s="83"/>
      <c r="S346" s="83"/>
      <c r="T346" s="83"/>
      <c r="U346" s="99">
        <f>COUNTIF(通讯通路门店!$S:$S,$G346)</f>
        <v>0</v>
      </c>
      <c r="V346" s="99">
        <f>COUNTIFS(通讯通路门店!$S:$S,$G346,通讯通路门店!$J:$J,"综合卖场")</f>
        <v>0</v>
      </c>
      <c r="W346" s="99">
        <f>SUMIFS(通讯通路门店!$AJ:$AJ,通讯通路门店!$S:$S,通讯客户沙盘!$G346)</f>
        <v>0</v>
      </c>
      <c r="X346" s="99">
        <f t="shared" si="25"/>
        <v>0</v>
      </c>
      <c r="Y346" s="99">
        <f>COUNTIFS(通讯通路门店!$S:$S,$G346,通讯通路门店!$J:$J,"荣耀体验店")+COUNTIFS(通讯通路门店!$S:$S,$G346,通讯通路门店!$J:$J,"荣耀授权专卖店")</f>
        <v>0</v>
      </c>
      <c r="Z346" s="99">
        <f>COUNTIFS(通讯通路门店!$S:$S,$G346,通讯通路门店!$J:$J,"VIVO体验店")</f>
        <v>0</v>
      </c>
      <c r="AA346" s="99">
        <f>COUNTIFS(通讯通路门店!$S:$S,$G346,通讯通路门店!$J:$J,"OPPO体验店")</f>
        <v>0</v>
      </c>
      <c r="AB346" s="99">
        <f>COUNTIFS(通讯通路门店!$S:$S,$G346,通讯通路门店!$J:$J,"华为授权体验店")+COUNTIFS(通讯通路门店!$S:$S,$G346,通讯通路门店!$J:$J,"华为堡垒店")</f>
        <v>0</v>
      </c>
      <c r="AC346" s="99">
        <f>COUNTIFS(通讯通路门店!$S:$S,$G346,通讯通路门店!$J:$J,"小米体验店")</f>
        <v>0</v>
      </c>
      <c r="AD346" s="99">
        <f>COUNTIFS(通讯通路门店!$S:$S,$G346,通讯通路门店!$J:$J,"苹果体验店")</f>
        <v>0</v>
      </c>
      <c r="AE346" s="99">
        <f>COUNTIFS(通讯通路门店!$S:$S,$G346,通讯通路门店!$J:$J,"其他品牌专卖店")</f>
        <v>0</v>
      </c>
      <c r="AF346" s="99">
        <f>SUMIFS(通讯通路门店!$BI:$BI,通讯通路门店!$S:$S,$G346)</f>
        <v>0</v>
      </c>
      <c r="AG346" s="99">
        <f>SUMIFS(通讯通路门店!$BH:$BH,通讯通路门店!$S:$S,$G346)</f>
        <v>0</v>
      </c>
      <c r="AH346" s="99">
        <f t="shared" si="26"/>
        <v>0</v>
      </c>
      <c r="AI346" s="99">
        <f>SUMIFS(通讯通路门店!$BB:$BB,通讯通路门店!$S:$S,$G346)</f>
        <v>0</v>
      </c>
      <c r="AJ346" s="99">
        <f>SUMIFS(通讯通路门店!$BE:$BE,通讯通路门店!$S:$S,$G346)</f>
        <v>0</v>
      </c>
      <c r="AK346" s="99">
        <f>SUMIFS(通讯通路门店!$BG:$BG,通讯通路门店!$S:$S,$G346)</f>
        <v>0</v>
      </c>
      <c r="AL346" s="99">
        <f>SUMIFS(通讯通路门店!$BC:$BC,通讯通路门店!$S:$S,$G346)</f>
        <v>0</v>
      </c>
      <c r="AM346" s="99">
        <f>SUMIFS(通讯通路门店!$BD:$BD,通讯通路门店!$S:$S,$G346)</f>
        <v>0</v>
      </c>
      <c r="AN346" s="99">
        <f>SUMIFS(通讯通路门店!$BF:$BF,通讯通路门店!$S:$S,$G346)</f>
        <v>0</v>
      </c>
      <c r="AO346" s="99">
        <f t="shared" si="27"/>
        <v>0</v>
      </c>
      <c r="AP346" s="99">
        <f>SUMIFS(通讯通路门店!$K:$K,通讯通路门店!$S:$S,$G346)</f>
        <v>0</v>
      </c>
      <c r="AQ346" s="83"/>
      <c r="AR346" s="99">
        <f>SUMIFS(通讯通路门店!$T:$T,通讯通路门店!$S:$S,$G346)</f>
        <v>0</v>
      </c>
      <c r="AS346" s="99">
        <f>SUMIFS(通讯通路门店!$U:$U,通讯通路门店!$S:$S,$G346)</f>
        <v>0</v>
      </c>
      <c r="AT346" s="99">
        <f>SUMIFS(通讯通路门店!$V:$V,通讯通路门店!$S:$S,$G346)</f>
        <v>0</v>
      </c>
      <c r="AU346" s="99">
        <f>SUMIFS(通讯通路门店!$W:$W,通讯通路门店!$S:$S,$G346)</f>
        <v>0</v>
      </c>
      <c r="AV346" s="99">
        <f>SUMIFS(通讯通路门店!$Z:$Z,通讯通路门店!$S:$S,$G346)</f>
        <v>0</v>
      </c>
      <c r="AW346" s="99">
        <f>SUMIFS(通讯通路门店!$AB:$AB,通讯通路门店!$S:$S,$G346)</f>
        <v>0</v>
      </c>
      <c r="AX346" s="99">
        <f>SUMIFS(通讯通路门店!$X:$X,通讯通路门店!$S:$S,$G346)</f>
        <v>0</v>
      </c>
      <c r="AY346" s="99">
        <f>SUMIFS(通讯通路门店!$Y:$Y,通讯通路门店!$S:$S,$G346)</f>
        <v>0</v>
      </c>
      <c r="AZ346" s="99">
        <f>SUMIFS(通讯通路门店!$AA:$AA,通讯通路门店!$S:$S,$G346)</f>
        <v>0</v>
      </c>
      <c r="BA346" s="99">
        <f t="shared" si="28"/>
        <v>0</v>
      </c>
      <c r="BB346" s="99">
        <f t="shared" si="29"/>
        <v>0</v>
      </c>
      <c r="BC346" s="99">
        <f>SUMIFS(通讯通路门店!$W:$W,通讯通路门店!$S:$S,$G346,通讯通路门店!$J:$J,"荣耀体验店")+SUMIFS(通讯通路门店!$W:$W,通讯通路门店!$S:$S,$G346,通讯通路门店!$J:$J,"荣耀授权专卖店")</f>
        <v>0</v>
      </c>
      <c r="BD346" s="99">
        <f>SUMIFS(通讯通路门店!$Z:$Z,通讯通路门店!$S:$S,$G346,通讯通路门店!$J:$J,"VIVO体验店")</f>
        <v>0</v>
      </c>
      <c r="BE346" s="99">
        <f>SUMIFS(通讯通路门店!$AB:$AB,通讯通路门店!$S:$S,$G346,通讯通路门店!$J:$J,"OPPO体验店")</f>
        <v>0</v>
      </c>
      <c r="BF346" s="99">
        <f>SUMIFS(通讯通路门店!$X:$X,通讯通路门店!$S:$S,$G346,通讯通路门店!$J:$J,"华为授权体验店")+SUMIFS(通讯通路门店!$AA:$AA,通讯通路门店!$S:$S,$G346,通讯通路门店!$J:$J,"华为堡垒店")</f>
        <v>0</v>
      </c>
      <c r="BG346" s="99">
        <f>SUMIFS(通讯通路门店!$Y:$Y,通讯通路门店!$S:$S,$G346,通讯通路门店!$J:$J,"小米体验店")</f>
        <v>0</v>
      </c>
      <c r="BH346" s="99">
        <f>SUMIFS(通讯通路门店!$AA:$AA,通讯通路门店!$S:$S,$G346,通讯通路门店!$J:$J,"苹果体验店")</f>
        <v>0</v>
      </c>
      <c r="BI346" s="99">
        <f>SUMIFS(通讯通路门店!$K:$K,通讯通路门店!$S:$S,$G346,通讯通路门店!$J:$J,"其他品牌专卖店")</f>
        <v>0</v>
      </c>
      <c r="BJ346" s="99">
        <f>SUMIFS(通讯通路门店!$AC:$AC,通讯通路门店!$S:$S,$G346)</f>
        <v>0</v>
      </c>
      <c r="BK346" s="99">
        <f>SUMIFS(通讯通路门店!$AD:$AD,通讯通路门店!$S:$S,$G346)</f>
        <v>0</v>
      </c>
      <c r="BL346" s="99">
        <f>SUMIFS(通讯通路门店!$AE:$AE,通讯通路门店!$S:$S,$G346)</f>
        <v>0</v>
      </c>
      <c r="BM346" s="99">
        <f>SUMIFS(通讯通路门店!$AF:$AF,通讯通路门店!$S:$S,$G346)</f>
        <v>0</v>
      </c>
      <c r="BN346" s="99">
        <f>SUMIFS(通讯通路门店!$AG:$AG,通讯通路门店!$S:$S,$G346)</f>
        <v>0</v>
      </c>
      <c r="BO346" s="99">
        <f>SUMIFS(通讯通路门店!$AH:$AH,通讯通路门店!$S:$S,$G346)</f>
        <v>0</v>
      </c>
      <c r="BP346" s="99">
        <f>SUMIFS(通讯通路门店!$AI:$AI,通讯通路门店!$S:$S,$G346)</f>
        <v>0</v>
      </c>
      <c r="BQ346" s="83"/>
    </row>
    <row r="347" spans="1:69">
      <c r="A347" s="99" t="str">
        <f>IFERROR(_xlfn.XLOOKUP($G347,通讯通路门店!$S$4:$S$993933,通讯通路门店!$A$4:$A$993933,0,0),"")</f>
        <v/>
      </c>
      <c r="B347" s="99" t="str">
        <f>IFERROR(_xlfn.XLOOKUP($G347,通讯通路门店!$S$4:$S$993933,通讯通路门店!$B$4:$B$993933,0,0),"")</f>
        <v/>
      </c>
      <c r="C347" s="99" t="str">
        <f>IFERROR(_xlfn.XLOOKUP($G347,通讯通路门店!$S$4:$S$993933,通讯通路门店!$C$4:$C$993933,0,0),"")</f>
        <v/>
      </c>
      <c r="D347" s="99" t="str">
        <f>IFERROR(_xlfn.XLOOKUP($G347,通讯通路门店!$S$4:$S$993933,通讯通路门店!$D$4:$D$993933,0,0),"")</f>
        <v/>
      </c>
      <c r="E347" s="83"/>
      <c r="F347" s="83"/>
      <c r="G347" s="101" t="e">
        <v>#N/A</v>
      </c>
      <c r="H347" s="102" t="str">
        <f>IFERROR(_xlfn.XLOOKUP($G347,通讯通路门店!$S$4:$S$993933,通讯通路门店!$R$4:$R$993933,0,0),"")</f>
        <v/>
      </c>
      <c r="I347" s="83"/>
      <c r="J347" s="83"/>
      <c r="K347" s="83"/>
      <c r="L347" s="83"/>
      <c r="M347" s="83"/>
      <c r="N347" s="83"/>
      <c r="O347" s="83"/>
      <c r="P347" s="83"/>
      <c r="Q347" s="83"/>
      <c r="R347" s="83"/>
      <c r="S347" s="83"/>
      <c r="T347" s="83"/>
      <c r="U347" s="99">
        <f>COUNTIF(通讯通路门店!$S:$S,$G347)</f>
        <v>0</v>
      </c>
      <c r="V347" s="99">
        <f>COUNTIFS(通讯通路门店!$S:$S,$G347,通讯通路门店!$J:$J,"综合卖场")</f>
        <v>0</v>
      </c>
      <c r="W347" s="99">
        <f>SUMIFS(通讯通路门店!$AJ:$AJ,通讯通路门店!$S:$S,通讯客户沙盘!$G347)</f>
        <v>0</v>
      </c>
      <c r="X347" s="99">
        <f t="shared" si="25"/>
        <v>0</v>
      </c>
      <c r="Y347" s="99">
        <f>COUNTIFS(通讯通路门店!$S:$S,$G347,通讯通路门店!$J:$J,"荣耀体验店")+COUNTIFS(通讯通路门店!$S:$S,$G347,通讯通路门店!$J:$J,"荣耀授权专卖店")</f>
        <v>0</v>
      </c>
      <c r="Z347" s="99">
        <f>COUNTIFS(通讯通路门店!$S:$S,$G347,通讯通路门店!$J:$J,"VIVO体验店")</f>
        <v>0</v>
      </c>
      <c r="AA347" s="99">
        <f>COUNTIFS(通讯通路门店!$S:$S,$G347,通讯通路门店!$J:$J,"OPPO体验店")</f>
        <v>0</v>
      </c>
      <c r="AB347" s="99">
        <f>COUNTIFS(通讯通路门店!$S:$S,$G347,通讯通路门店!$J:$J,"华为授权体验店")+COUNTIFS(通讯通路门店!$S:$S,$G347,通讯通路门店!$J:$J,"华为堡垒店")</f>
        <v>0</v>
      </c>
      <c r="AC347" s="99">
        <f>COUNTIFS(通讯通路门店!$S:$S,$G347,通讯通路门店!$J:$J,"小米体验店")</f>
        <v>0</v>
      </c>
      <c r="AD347" s="99">
        <f>COUNTIFS(通讯通路门店!$S:$S,$G347,通讯通路门店!$J:$J,"苹果体验店")</f>
        <v>0</v>
      </c>
      <c r="AE347" s="99">
        <f>COUNTIFS(通讯通路门店!$S:$S,$G347,通讯通路门店!$J:$J,"其他品牌专卖店")</f>
        <v>0</v>
      </c>
      <c r="AF347" s="99">
        <f>SUMIFS(通讯通路门店!$BI:$BI,通讯通路门店!$S:$S,$G347)</f>
        <v>0</v>
      </c>
      <c r="AG347" s="99">
        <f>SUMIFS(通讯通路门店!$BH:$BH,通讯通路门店!$S:$S,$G347)</f>
        <v>0</v>
      </c>
      <c r="AH347" s="99">
        <f t="shared" si="26"/>
        <v>0</v>
      </c>
      <c r="AI347" s="99">
        <f>SUMIFS(通讯通路门店!$BB:$BB,通讯通路门店!$S:$S,$G347)</f>
        <v>0</v>
      </c>
      <c r="AJ347" s="99">
        <f>SUMIFS(通讯通路门店!$BE:$BE,通讯通路门店!$S:$S,$G347)</f>
        <v>0</v>
      </c>
      <c r="AK347" s="99">
        <f>SUMIFS(通讯通路门店!$BG:$BG,通讯通路门店!$S:$S,$G347)</f>
        <v>0</v>
      </c>
      <c r="AL347" s="99">
        <f>SUMIFS(通讯通路门店!$BC:$BC,通讯通路门店!$S:$S,$G347)</f>
        <v>0</v>
      </c>
      <c r="AM347" s="99">
        <f>SUMIFS(通讯通路门店!$BD:$BD,通讯通路门店!$S:$S,$G347)</f>
        <v>0</v>
      </c>
      <c r="AN347" s="99">
        <f>SUMIFS(通讯通路门店!$BF:$BF,通讯通路门店!$S:$S,$G347)</f>
        <v>0</v>
      </c>
      <c r="AO347" s="99">
        <f t="shared" si="27"/>
        <v>0</v>
      </c>
      <c r="AP347" s="99">
        <f>SUMIFS(通讯通路门店!$K:$K,通讯通路门店!$S:$S,$G347)</f>
        <v>0</v>
      </c>
      <c r="AQ347" s="83"/>
      <c r="AR347" s="99">
        <f>SUMIFS(通讯通路门店!$T:$T,通讯通路门店!$S:$S,$G347)</f>
        <v>0</v>
      </c>
      <c r="AS347" s="99">
        <f>SUMIFS(通讯通路门店!$U:$U,通讯通路门店!$S:$S,$G347)</f>
        <v>0</v>
      </c>
      <c r="AT347" s="99">
        <f>SUMIFS(通讯通路门店!$V:$V,通讯通路门店!$S:$S,$G347)</f>
        <v>0</v>
      </c>
      <c r="AU347" s="99">
        <f>SUMIFS(通讯通路门店!$W:$W,通讯通路门店!$S:$S,$G347)</f>
        <v>0</v>
      </c>
      <c r="AV347" s="99">
        <f>SUMIFS(通讯通路门店!$Z:$Z,通讯通路门店!$S:$S,$G347)</f>
        <v>0</v>
      </c>
      <c r="AW347" s="99">
        <f>SUMIFS(通讯通路门店!$AB:$AB,通讯通路门店!$S:$S,$G347)</f>
        <v>0</v>
      </c>
      <c r="AX347" s="99">
        <f>SUMIFS(通讯通路门店!$X:$X,通讯通路门店!$S:$S,$G347)</f>
        <v>0</v>
      </c>
      <c r="AY347" s="99">
        <f>SUMIFS(通讯通路门店!$Y:$Y,通讯通路门店!$S:$S,$G347)</f>
        <v>0</v>
      </c>
      <c r="AZ347" s="99">
        <f>SUMIFS(通讯通路门店!$AA:$AA,通讯通路门店!$S:$S,$G347)</f>
        <v>0</v>
      </c>
      <c r="BA347" s="99">
        <f t="shared" si="28"/>
        <v>0</v>
      </c>
      <c r="BB347" s="99">
        <f t="shared" si="29"/>
        <v>0</v>
      </c>
      <c r="BC347" s="99">
        <f>SUMIFS(通讯通路门店!$W:$W,通讯通路门店!$S:$S,$G347,通讯通路门店!$J:$J,"荣耀体验店")+SUMIFS(通讯通路门店!$W:$W,通讯通路门店!$S:$S,$G347,通讯通路门店!$J:$J,"荣耀授权专卖店")</f>
        <v>0</v>
      </c>
      <c r="BD347" s="99">
        <f>SUMIFS(通讯通路门店!$Z:$Z,通讯通路门店!$S:$S,$G347,通讯通路门店!$J:$J,"VIVO体验店")</f>
        <v>0</v>
      </c>
      <c r="BE347" s="99">
        <f>SUMIFS(通讯通路门店!$AB:$AB,通讯通路门店!$S:$S,$G347,通讯通路门店!$J:$J,"OPPO体验店")</f>
        <v>0</v>
      </c>
      <c r="BF347" s="99">
        <f>SUMIFS(通讯通路门店!$X:$X,通讯通路门店!$S:$S,$G347,通讯通路门店!$J:$J,"华为授权体验店")+SUMIFS(通讯通路门店!$AA:$AA,通讯通路门店!$S:$S,$G347,通讯通路门店!$J:$J,"华为堡垒店")</f>
        <v>0</v>
      </c>
      <c r="BG347" s="99">
        <f>SUMIFS(通讯通路门店!$Y:$Y,通讯通路门店!$S:$S,$G347,通讯通路门店!$J:$J,"小米体验店")</f>
        <v>0</v>
      </c>
      <c r="BH347" s="99">
        <f>SUMIFS(通讯通路门店!$AA:$AA,通讯通路门店!$S:$S,$G347,通讯通路门店!$J:$J,"苹果体验店")</f>
        <v>0</v>
      </c>
      <c r="BI347" s="99">
        <f>SUMIFS(通讯通路门店!$K:$K,通讯通路门店!$S:$S,$G347,通讯通路门店!$J:$J,"其他品牌专卖店")</f>
        <v>0</v>
      </c>
      <c r="BJ347" s="99">
        <f>SUMIFS(通讯通路门店!$AC:$AC,通讯通路门店!$S:$S,$G347)</f>
        <v>0</v>
      </c>
      <c r="BK347" s="99">
        <f>SUMIFS(通讯通路门店!$AD:$AD,通讯通路门店!$S:$S,$G347)</f>
        <v>0</v>
      </c>
      <c r="BL347" s="99">
        <f>SUMIFS(通讯通路门店!$AE:$AE,通讯通路门店!$S:$S,$G347)</f>
        <v>0</v>
      </c>
      <c r="BM347" s="99">
        <f>SUMIFS(通讯通路门店!$AF:$AF,通讯通路门店!$S:$S,$G347)</f>
        <v>0</v>
      </c>
      <c r="BN347" s="99">
        <f>SUMIFS(通讯通路门店!$AG:$AG,通讯通路门店!$S:$S,$G347)</f>
        <v>0</v>
      </c>
      <c r="BO347" s="99">
        <f>SUMIFS(通讯通路门店!$AH:$AH,通讯通路门店!$S:$S,$G347)</f>
        <v>0</v>
      </c>
      <c r="BP347" s="99">
        <f>SUMIFS(通讯通路门店!$AI:$AI,通讯通路门店!$S:$S,$G347)</f>
        <v>0</v>
      </c>
      <c r="BQ347" s="83"/>
    </row>
    <row r="348" spans="1:69">
      <c r="A348" s="99" t="str">
        <f>IFERROR(_xlfn.XLOOKUP($G348,通讯通路门店!$S$4:$S$993933,通讯通路门店!$A$4:$A$993933,0,0),"")</f>
        <v/>
      </c>
      <c r="B348" s="99" t="str">
        <f>IFERROR(_xlfn.XLOOKUP($G348,通讯通路门店!$S$4:$S$993933,通讯通路门店!$B$4:$B$993933,0,0),"")</f>
        <v/>
      </c>
      <c r="C348" s="99" t="str">
        <f>IFERROR(_xlfn.XLOOKUP($G348,通讯通路门店!$S$4:$S$993933,通讯通路门店!$C$4:$C$993933,0,0),"")</f>
        <v/>
      </c>
      <c r="D348" s="99" t="str">
        <f>IFERROR(_xlfn.XLOOKUP($G348,通讯通路门店!$S$4:$S$993933,通讯通路门店!$D$4:$D$993933,0,0),"")</f>
        <v/>
      </c>
      <c r="E348" s="83"/>
      <c r="F348" s="83"/>
      <c r="G348" s="101" t="e">
        <v>#N/A</v>
      </c>
      <c r="H348" s="102" t="str">
        <f>IFERROR(_xlfn.XLOOKUP($G348,通讯通路门店!$S$4:$S$993933,通讯通路门店!$R$4:$R$993933,0,0),"")</f>
        <v/>
      </c>
      <c r="I348" s="83"/>
      <c r="J348" s="83"/>
      <c r="K348" s="83"/>
      <c r="L348" s="83"/>
      <c r="M348" s="83"/>
      <c r="N348" s="83"/>
      <c r="O348" s="83"/>
      <c r="P348" s="83"/>
      <c r="Q348" s="83"/>
      <c r="R348" s="83"/>
      <c r="S348" s="83"/>
      <c r="T348" s="83"/>
      <c r="U348" s="99">
        <f>COUNTIF(通讯通路门店!$S:$S,$G348)</f>
        <v>0</v>
      </c>
      <c r="V348" s="99">
        <f>COUNTIFS(通讯通路门店!$S:$S,$G348,通讯通路门店!$J:$J,"综合卖场")</f>
        <v>0</v>
      </c>
      <c r="W348" s="99">
        <f>SUMIFS(通讯通路门店!$AJ:$AJ,通讯通路门店!$S:$S,通讯客户沙盘!$G348)</f>
        <v>0</v>
      </c>
      <c r="X348" s="99">
        <f t="shared" si="25"/>
        <v>0</v>
      </c>
      <c r="Y348" s="99">
        <f>COUNTIFS(通讯通路门店!$S:$S,$G348,通讯通路门店!$J:$J,"荣耀体验店")+COUNTIFS(通讯通路门店!$S:$S,$G348,通讯通路门店!$J:$J,"荣耀授权专卖店")</f>
        <v>0</v>
      </c>
      <c r="Z348" s="99">
        <f>COUNTIFS(通讯通路门店!$S:$S,$G348,通讯通路门店!$J:$J,"VIVO体验店")</f>
        <v>0</v>
      </c>
      <c r="AA348" s="99">
        <f>COUNTIFS(通讯通路门店!$S:$S,$G348,通讯通路门店!$J:$J,"OPPO体验店")</f>
        <v>0</v>
      </c>
      <c r="AB348" s="99">
        <f>COUNTIFS(通讯通路门店!$S:$S,$G348,通讯通路门店!$J:$J,"华为授权体验店")+COUNTIFS(通讯通路门店!$S:$S,$G348,通讯通路门店!$J:$J,"华为堡垒店")</f>
        <v>0</v>
      </c>
      <c r="AC348" s="99">
        <f>COUNTIFS(通讯通路门店!$S:$S,$G348,通讯通路门店!$J:$J,"小米体验店")</f>
        <v>0</v>
      </c>
      <c r="AD348" s="99">
        <f>COUNTIFS(通讯通路门店!$S:$S,$G348,通讯通路门店!$J:$J,"苹果体验店")</f>
        <v>0</v>
      </c>
      <c r="AE348" s="99">
        <f>COUNTIFS(通讯通路门店!$S:$S,$G348,通讯通路门店!$J:$J,"其他品牌专卖店")</f>
        <v>0</v>
      </c>
      <c r="AF348" s="99">
        <f>SUMIFS(通讯通路门店!$BI:$BI,通讯通路门店!$S:$S,$G348)</f>
        <v>0</v>
      </c>
      <c r="AG348" s="99">
        <f>SUMIFS(通讯通路门店!$BH:$BH,通讯通路门店!$S:$S,$G348)</f>
        <v>0</v>
      </c>
      <c r="AH348" s="99">
        <f t="shared" si="26"/>
        <v>0</v>
      </c>
      <c r="AI348" s="99">
        <f>SUMIFS(通讯通路门店!$BB:$BB,通讯通路门店!$S:$S,$G348)</f>
        <v>0</v>
      </c>
      <c r="AJ348" s="99">
        <f>SUMIFS(通讯通路门店!$BE:$BE,通讯通路门店!$S:$S,$G348)</f>
        <v>0</v>
      </c>
      <c r="AK348" s="99">
        <f>SUMIFS(通讯通路门店!$BG:$BG,通讯通路门店!$S:$S,$G348)</f>
        <v>0</v>
      </c>
      <c r="AL348" s="99">
        <f>SUMIFS(通讯通路门店!$BC:$BC,通讯通路门店!$S:$S,$G348)</f>
        <v>0</v>
      </c>
      <c r="AM348" s="99">
        <f>SUMIFS(通讯通路门店!$BD:$BD,通讯通路门店!$S:$S,$G348)</f>
        <v>0</v>
      </c>
      <c r="AN348" s="99">
        <f>SUMIFS(通讯通路门店!$BF:$BF,通讯通路门店!$S:$S,$G348)</f>
        <v>0</v>
      </c>
      <c r="AO348" s="99">
        <f t="shared" si="27"/>
        <v>0</v>
      </c>
      <c r="AP348" s="99">
        <f>SUMIFS(通讯通路门店!$K:$K,通讯通路门店!$S:$S,$G348)</f>
        <v>0</v>
      </c>
      <c r="AQ348" s="83"/>
      <c r="AR348" s="99">
        <f>SUMIFS(通讯通路门店!$T:$T,通讯通路门店!$S:$S,$G348)</f>
        <v>0</v>
      </c>
      <c r="AS348" s="99">
        <f>SUMIFS(通讯通路门店!$U:$U,通讯通路门店!$S:$S,$G348)</f>
        <v>0</v>
      </c>
      <c r="AT348" s="99">
        <f>SUMIFS(通讯通路门店!$V:$V,通讯通路门店!$S:$S,$G348)</f>
        <v>0</v>
      </c>
      <c r="AU348" s="99">
        <f>SUMIFS(通讯通路门店!$W:$W,通讯通路门店!$S:$S,$G348)</f>
        <v>0</v>
      </c>
      <c r="AV348" s="99">
        <f>SUMIFS(通讯通路门店!$Z:$Z,通讯通路门店!$S:$S,$G348)</f>
        <v>0</v>
      </c>
      <c r="AW348" s="99">
        <f>SUMIFS(通讯通路门店!$AB:$AB,通讯通路门店!$S:$S,$G348)</f>
        <v>0</v>
      </c>
      <c r="AX348" s="99">
        <f>SUMIFS(通讯通路门店!$X:$X,通讯通路门店!$S:$S,$G348)</f>
        <v>0</v>
      </c>
      <c r="AY348" s="99">
        <f>SUMIFS(通讯通路门店!$Y:$Y,通讯通路门店!$S:$S,$G348)</f>
        <v>0</v>
      </c>
      <c r="AZ348" s="99">
        <f>SUMIFS(通讯通路门店!$AA:$AA,通讯通路门店!$S:$S,$G348)</f>
        <v>0</v>
      </c>
      <c r="BA348" s="99">
        <f t="shared" si="28"/>
        <v>0</v>
      </c>
      <c r="BB348" s="99">
        <f t="shared" si="29"/>
        <v>0</v>
      </c>
      <c r="BC348" s="99">
        <f>SUMIFS(通讯通路门店!$W:$W,通讯通路门店!$S:$S,$G348,通讯通路门店!$J:$J,"荣耀体验店")+SUMIFS(通讯通路门店!$W:$W,通讯通路门店!$S:$S,$G348,通讯通路门店!$J:$J,"荣耀授权专卖店")</f>
        <v>0</v>
      </c>
      <c r="BD348" s="99">
        <f>SUMIFS(通讯通路门店!$Z:$Z,通讯通路门店!$S:$S,$G348,通讯通路门店!$J:$J,"VIVO体验店")</f>
        <v>0</v>
      </c>
      <c r="BE348" s="99">
        <f>SUMIFS(通讯通路门店!$AB:$AB,通讯通路门店!$S:$S,$G348,通讯通路门店!$J:$J,"OPPO体验店")</f>
        <v>0</v>
      </c>
      <c r="BF348" s="99">
        <f>SUMIFS(通讯通路门店!$X:$X,通讯通路门店!$S:$S,$G348,通讯通路门店!$J:$J,"华为授权体验店")+SUMIFS(通讯通路门店!$AA:$AA,通讯通路门店!$S:$S,$G348,通讯通路门店!$J:$J,"华为堡垒店")</f>
        <v>0</v>
      </c>
      <c r="BG348" s="99">
        <f>SUMIFS(通讯通路门店!$Y:$Y,通讯通路门店!$S:$S,$G348,通讯通路门店!$J:$J,"小米体验店")</f>
        <v>0</v>
      </c>
      <c r="BH348" s="99">
        <f>SUMIFS(通讯通路门店!$AA:$AA,通讯通路门店!$S:$S,$G348,通讯通路门店!$J:$J,"苹果体验店")</f>
        <v>0</v>
      </c>
      <c r="BI348" s="99">
        <f>SUMIFS(通讯通路门店!$K:$K,通讯通路门店!$S:$S,$G348,通讯通路门店!$J:$J,"其他品牌专卖店")</f>
        <v>0</v>
      </c>
      <c r="BJ348" s="99">
        <f>SUMIFS(通讯通路门店!$AC:$AC,通讯通路门店!$S:$S,$G348)</f>
        <v>0</v>
      </c>
      <c r="BK348" s="99">
        <f>SUMIFS(通讯通路门店!$AD:$AD,通讯通路门店!$S:$S,$G348)</f>
        <v>0</v>
      </c>
      <c r="BL348" s="99">
        <f>SUMIFS(通讯通路门店!$AE:$AE,通讯通路门店!$S:$S,$G348)</f>
        <v>0</v>
      </c>
      <c r="BM348" s="99">
        <f>SUMIFS(通讯通路门店!$AF:$AF,通讯通路门店!$S:$S,$G348)</f>
        <v>0</v>
      </c>
      <c r="BN348" s="99">
        <f>SUMIFS(通讯通路门店!$AG:$AG,通讯通路门店!$S:$S,$G348)</f>
        <v>0</v>
      </c>
      <c r="BO348" s="99">
        <f>SUMIFS(通讯通路门店!$AH:$AH,通讯通路门店!$S:$S,$G348)</f>
        <v>0</v>
      </c>
      <c r="BP348" s="99">
        <f>SUMIFS(通讯通路门店!$AI:$AI,通讯通路门店!$S:$S,$G348)</f>
        <v>0</v>
      </c>
      <c r="BQ348" s="83"/>
    </row>
    <row r="349" spans="1:69">
      <c r="A349" s="99" t="str">
        <f>IFERROR(_xlfn.XLOOKUP($G349,通讯通路门店!$S$4:$S$993933,通讯通路门店!$A$4:$A$993933,0,0),"")</f>
        <v/>
      </c>
      <c r="B349" s="99" t="str">
        <f>IFERROR(_xlfn.XLOOKUP($G349,通讯通路门店!$S$4:$S$993933,通讯通路门店!$B$4:$B$993933,0,0),"")</f>
        <v/>
      </c>
      <c r="C349" s="99" t="str">
        <f>IFERROR(_xlfn.XLOOKUP($G349,通讯通路门店!$S$4:$S$993933,通讯通路门店!$C$4:$C$993933,0,0),"")</f>
        <v/>
      </c>
      <c r="D349" s="99" t="str">
        <f>IFERROR(_xlfn.XLOOKUP($G349,通讯通路门店!$S$4:$S$993933,通讯通路门店!$D$4:$D$993933,0,0),"")</f>
        <v/>
      </c>
      <c r="E349" s="83"/>
      <c r="F349" s="83"/>
      <c r="G349" s="101" t="e">
        <v>#N/A</v>
      </c>
      <c r="H349" s="102" t="str">
        <f>IFERROR(_xlfn.XLOOKUP($G349,通讯通路门店!$S$4:$S$993933,通讯通路门店!$R$4:$R$993933,0,0),"")</f>
        <v/>
      </c>
      <c r="I349" s="83"/>
      <c r="J349" s="83"/>
      <c r="K349" s="83"/>
      <c r="L349" s="83"/>
      <c r="M349" s="83"/>
      <c r="N349" s="83"/>
      <c r="O349" s="83"/>
      <c r="P349" s="83"/>
      <c r="Q349" s="83"/>
      <c r="R349" s="83"/>
      <c r="S349" s="83"/>
      <c r="T349" s="83"/>
      <c r="U349" s="99">
        <f>COUNTIF(通讯通路门店!$S:$S,$G349)</f>
        <v>0</v>
      </c>
      <c r="V349" s="99">
        <f>COUNTIFS(通讯通路门店!$S:$S,$G349,通讯通路门店!$J:$J,"综合卖场")</f>
        <v>0</v>
      </c>
      <c r="W349" s="99">
        <f>SUMIFS(通讯通路门店!$AJ:$AJ,通讯通路门店!$S:$S,通讯客户沙盘!$G349)</f>
        <v>0</v>
      </c>
      <c r="X349" s="99">
        <f t="shared" si="25"/>
        <v>0</v>
      </c>
      <c r="Y349" s="99">
        <f>COUNTIFS(通讯通路门店!$S:$S,$G349,通讯通路门店!$J:$J,"荣耀体验店")+COUNTIFS(通讯通路门店!$S:$S,$G349,通讯通路门店!$J:$J,"荣耀授权专卖店")</f>
        <v>0</v>
      </c>
      <c r="Z349" s="99">
        <f>COUNTIFS(通讯通路门店!$S:$S,$G349,通讯通路门店!$J:$J,"VIVO体验店")</f>
        <v>0</v>
      </c>
      <c r="AA349" s="99">
        <f>COUNTIFS(通讯通路门店!$S:$S,$G349,通讯通路门店!$J:$J,"OPPO体验店")</f>
        <v>0</v>
      </c>
      <c r="AB349" s="99">
        <f>COUNTIFS(通讯通路门店!$S:$S,$G349,通讯通路门店!$J:$J,"华为授权体验店")+COUNTIFS(通讯通路门店!$S:$S,$G349,通讯通路门店!$J:$J,"华为堡垒店")</f>
        <v>0</v>
      </c>
      <c r="AC349" s="99">
        <f>COUNTIFS(通讯通路门店!$S:$S,$G349,通讯通路门店!$J:$J,"小米体验店")</f>
        <v>0</v>
      </c>
      <c r="AD349" s="99">
        <f>COUNTIFS(通讯通路门店!$S:$S,$G349,通讯通路门店!$J:$J,"苹果体验店")</f>
        <v>0</v>
      </c>
      <c r="AE349" s="99">
        <f>COUNTIFS(通讯通路门店!$S:$S,$G349,通讯通路门店!$J:$J,"其他品牌专卖店")</f>
        <v>0</v>
      </c>
      <c r="AF349" s="99">
        <f>SUMIFS(通讯通路门店!$BI:$BI,通讯通路门店!$S:$S,$G349)</f>
        <v>0</v>
      </c>
      <c r="AG349" s="99">
        <f>SUMIFS(通讯通路门店!$BH:$BH,通讯通路门店!$S:$S,$G349)</f>
        <v>0</v>
      </c>
      <c r="AH349" s="99">
        <f t="shared" si="26"/>
        <v>0</v>
      </c>
      <c r="AI349" s="99">
        <f>SUMIFS(通讯通路门店!$BB:$BB,通讯通路门店!$S:$S,$G349)</f>
        <v>0</v>
      </c>
      <c r="AJ349" s="99">
        <f>SUMIFS(通讯通路门店!$BE:$BE,通讯通路门店!$S:$S,$G349)</f>
        <v>0</v>
      </c>
      <c r="AK349" s="99">
        <f>SUMIFS(通讯通路门店!$BG:$BG,通讯通路门店!$S:$S,$G349)</f>
        <v>0</v>
      </c>
      <c r="AL349" s="99">
        <f>SUMIFS(通讯通路门店!$BC:$BC,通讯通路门店!$S:$S,$G349)</f>
        <v>0</v>
      </c>
      <c r="AM349" s="99">
        <f>SUMIFS(通讯通路门店!$BD:$BD,通讯通路门店!$S:$S,$G349)</f>
        <v>0</v>
      </c>
      <c r="AN349" s="99">
        <f>SUMIFS(通讯通路门店!$BF:$BF,通讯通路门店!$S:$S,$G349)</f>
        <v>0</v>
      </c>
      <c r="AO349" s="99">
        <f t="shared" si="27"/>
        <v>0</v>
      </c>
      <c r="AP349" s="99">
        <f>SUMIFS(通讯通路门店!$K:$K,通讯通路门店!$S:$S,$G349)</f>
        <v>0</v>
      </c>
      <c r="AQ349" s="83"/>
      <c r="AR349" s="99">
        <f>SUMIFS(通讯通路门店!$T:$T,通讯通路门店!$S:$S,$G349)</f>
        <v>0</v>
      </c>
      <c r="AS349" s="99">
        <f>SUMIFS(通讯通路门店!$U:$U,通讯通路门店!$S:$S,$G349)</f>
        <v>0</v>
      </c>
      <c r="AT349" s="99">
        <f>SUMIFS(通讯通路门店!$V:$V,通讯通路门店!$S:$S,$G349)</f>
        <v>0</v>
      </c>
      <c r="AU349" s="99">
        <f>SUMIFS(通讯通路门店!$W:$W,通讯通路门店!$S:$S,$G349)</f>
        <v>0</v>
      </c>
      <c r="AV349" s="99">
        <f>SUMIFS(通讯通路门店!$Z:$Z,通讯通路门店!$S:$S,$G349)</f>
        <v>0</v>
      </c>
      <c r="AW349" s="99">
        <f>SUMIFS(通讯通路门店!$AB:$AB,通讯通路门店!$S:$S,$G349)</f>
        <v>0</v>
      </c>
      <c r="AX349" s="99">
        <f>SUMIFS(通讯通路门店!$X:$X,通讯通路门店!$S:$S,$G349)</f>
        <v>0</v>
      </c>
      <c r="AY349" s="99">
        <f>SUMIFS(通讯通路门店!$Y:$Y,通讯通路门店!$S:$S,$G349)</f>
        <v>0</v>
      </c>
      <c r="AZ349" s="99">
        <f>SUMIFS(通讯通路门店!$AA:$AA,通讯通路门店!$S:$S,$G349)</f>
        <v>0</v>
      </c>
      <c r="BA349" s="99">
        <f t="shared" si="28"/>
        <v>0</v>
      </c>
      <c r="BB349" s="99">
        <f t="shared" si="29"/>
        <v>0</v>
      </c>
      <c r="BC349" s="99">
        <f>SUMIFS(通讯通路门店!$W:$W,通讯通路门店!$S:$S,$G349,通讯通路门店!$J:$J,"荣耀体验店")+SUMIFS(通讯通路门店!$W:$W,通讯通路门店!$S:$S,$G349,通讯通路门店!$J:$J,"荣耀授权专卖店")</f>
        <v>0</v>
      </c>
      <c r="BD349" s="99">
        <f>SUMIFS(通讯通路门店!$Z:$Z,通讯通路门店!$S:$S,$G349,通讯通路门店!$J:$J,"VIVO体验店")</f>
        <v>0</v>
      </c>
      <c r="BE349" s="99">
        <f>SUMIFS(通讯通路门店!$AB:$AB,通讯通路门店!$S:$S,$G349,通讯通路门店!$J:$J,"OPPO体验店")</f>
        <v>0</v>
      </c>
      <c r="BF349" s="99">
        <f>SUMIFS(通讯通路门店!$X:$X,通讯通路门店!$S:$S,$G349,通讯通路门店!$J:$J,"华为授权体验店")+SUMIFS(通讯通路门店!$AA:$AA,通讯通路门店!$S:$S,$G349,通讯通路门店!$J:$J,"华为堡垒店")</f>
        <v>0</v>
      </c>
      <c r="BG349" s="99">
        <f>SUMIFS(通讯通路门店!$Y:$Y,通讯通路门店!$S:$S,$G349,通讯通路门店!$J:$J,"小米体验店")</f>
        <v>0</v>
      </c>
      <c r="BH349" s="99">
        <f>SUMIFS(通讯通路门店!$AA:$AA,通讯通路门店!$S:$S,$G349,通讯通路门店!$J:$J,"苹果体验店")</f>
        <v>0</v>
      </c>
      <c r="BI349" s="99">
        <f>SUMIFS(通讯通路门店!$K:$K,通讯通路门店!$S:$S,$G349,通讯通路门店!$J:$J,"其他品牌专卖店")</f>
        <v>0</v>
      </c>
      <c r="BJ349" s="99">
        <f>SUMIFS(通讯通路门店!$AC:$AC,通讯通路门店!$S:$S,$G349)</f>
        <v>0</v>
      </c>
      <c r="BK349" s="99">
        <f>SUMIFS(通讯通路门店!$AD:$AD,通讯通路门店!$S:$S,$G349)</f>
        <v>0</v>
      </c>
      <c r="BL349" s="99">
        <f>SUMIFS(通讯通路门店!$AE:$AE,通讯通路门店!$S:$S,$G349)</f>
        <v>0</v>
      </c>
      <c r="BM349" s="99">
        <f>SUMIFS(通讯通路门店!$AF:$AF,通讯通路门店!$S:$S,$G349)</f>
        <v>0</v>
      </c>
      <c r="BN349" s="99">
        <f>SUMIFS(通讯通路门店!$AG:$AG,通讯通路门店!$S:$S,$G349)</f>
        <v>0</v>
      </c>
      <c r="BO349" s="99">
        <f>SUMIFS(通讯通路门店!$AH:$AH,通讯通路门店!$S:$S,$G349)</f>
        <v>0</v>
      </c>
      <c r="BP349" s="99">
        <f>SUMIFS(通讯通路门店!$AI:$AI,通讯通路门店!$S:$S,$G349)</f>
        <v>0</v>
      </c>
      <c r="BQ349" s="83"/>
    </row>
    <row r="350" spans="1:69">
      <c r="A350" s="99" t="str">
        <f>IFERROR(_xlfn.XLOOKUP($G350,通讯通路门店!$S$4:$S$993933,通讯通路门店!$A$4:$A$993933,0,0),"")</f>
        <v/>
      </c>
      <c r="B350" s="99" t="str">
        <f>IFERROR(_xlfn.XLOOKUP($G350,通讯通路门店!$S$4:$S$993933,通讯通路门店!$B$4:$B$993933,0,0),"")</f>
        <v/>
      </c>
      <c r="C350" s="99" t="str">
        <f>IFERROR(_xlfn.XLOOKUP($G350,通讯通路门店!$S$4:$S$993933,通讯通路门店!$C$4:$C$993933,0,0),"")</f>
        <v/>
      </c>
      <c r="D350" s="99" t="str">
        <f>IFERROR(_xlfn.XLOOKUP($G350,通讯通路门店!$S$4:$S$993933,通讯通路门店!$D$4:$D$993933,0,0),"")</f>
        <v/>
      </c>
      <c r="E350" s="83"/>
      <c r="F350" s="83"/>
      <c r="G350" s="101" t="e">
        <v>#N/A</v>
      </c>
      <c r="H350" s="102" t="str">
        <f>IFERROR(_xlfn.XLOOKUP($G350,通讯通路门店!$S$4:$S$993933,通讯通路门店!$R$4:$R$993933,0,0),"")</f>
        <v/>
      </c>
      <c r="I350" s="83"/>
      <c r="J350" s="83"/>
      <c r="K350" s="83"/>
      <c r="L350" s="83"/>
      <c r="M350" s="83"/>
      <c r="N350" s="83"/>
      <c r="O350" s="83"/>
      <c r="P350" s="83"/>
      <c r="Q350" s="83"/>
      <c r="R350" s="83"/>
      <c r="S350" s="83"/>
      <c r="T350" s="83"/>
      <c r="U350" s="99">
        <f>COUNTIF(通讯通路门店!$S:$S,$G350)</f>
        <v>0</v>
      </c>
      <c r="V350" s="99">
        <f>COUNTIFS(通讯通路门店!$S:$S,$G350,通讯通路门店!$J:$J,"综合卖场")</f>
        <v>0</v>
      </c>
      <c r="W350" s="99">
        <f>SUMIFS(通讯通路门店!$AJ:$AJ,通讯通路门店!$S:$S,通讯客户沙盘!$G350)</f>
        <v>0</v>
      </c>
      <c r="X350" s="99">
        <f t="shared" si="25"/>
        <v>0</v>
      </c>
      <c r="Y350" s="99">
        <f>COUNTIFS(通讯通路门店!$S:$S,$G350,通讯通路门店!$J:$J,"荣耀体验店")+COUNTIFS(通讯通路门店!$S:$S,$G350,通讯通路门店!$J:$J,"荣耀授权专卖店")</f>
        <v>0</v>
      </c>
      <c r="Z350" s="99">
        <f>COUNTIFS(通讯通路门店!$S:$S,$G350,通讯通路门店!$J:$J,"VIVO体验店")</f>
        <v>0</v>
      </c>
      <c r="AA350" s="99">
        <f>COUNTIFS(通讯通路门店!$S:$S,$G350,通讯通路门店!$J:$J,"OPPO体验店")</f>
        <v>0</v>
      </c>
      <c r="AB350" s="99">
        <f>COUNTIFS(通讯通路门店!$S:$S,$G350,通讯通路门店!$J:$J,"华为授权体验店")+COUNTIFS(通讯通路门店!$S:$S,$G350,通讯通路门店!$J:$J,"华为堡垒店")</f>
        <v>0</v>
      </c>
      <c r="AC350" s="99">
        <f>COUNTIFS(通讯通路门店!$S:$S,$G350,通讯通路门店!$J:$J,"小米体验店")</f>
        <v>0</v>
      </c>
      <c r="AD350" s="99">
        <f>COUNTIFS(通讯通路门店!$S:$S,$G350,通讯通路门店!$J:$J,"苹果体验店")</f>
        <v>0</v>
      </c>
      <c r="AE350" s="99">
        <f>COUNTIFS(通讯通路门店!$S:$S,$G350,通讯通路门店!$J:$J,"其他品牌专卖店")</f>
        <v>0</v>
      </c>
      <c r="AF350" s="99">
        <f>SUMIFS(通讯通路门店!$BI:$BI,通讯通路门店!$S:$S,$G350)</f>
        <v>0</v>
      </c>
      <c r="AG350" s="99">
        <f>SUMIFS(通讯通路门店!$BH:$BH,通讯通路门店!$S:$S,$G350)</f>
        <v>0</v>
      </c>
      <c r="AH350" s="99">
        <f t="shared" si="26"/>
        <v>0</v>
      </c>
      <c r="AI350" s="99">
        <f>SUMIFS(通讯通路门店!$BB:$BB,通讯通路门店!$S:$S,$G350)</f>
        <v>0</v>
      </c>
      <c r="AJ350" s="99">
        <f>SUMIFS(通讯通路门店!$BE:$BE,通讯通路门店!$S:$S,$G350)</f>
        <v>0</v>
      </c>
      <c r="AK350" s="99">
        <f>SUMIFS(通讯通路门店!$BG:$BG,通讯通路门店!$S:$S,$G350)</f>
        <v>0</v>
      </c>
      <c r="AL350" s="99">
        <f>SUMIFS(通讯通路门店!$BC:$BC,通讯通路门店!$S:$S,$G350)</f>
        <v>0</v>
      </c>
      <c r="AM350" s="99">
        <f>SUMIFS(通讯通路门店!$BD:$BD,通讯通路门店!$S:$S,$G350)</f>
        <v>0</v>
      </c>
      <c r="AN350" s="99">
        <f>SUMIFS(通讯通路门店!$BF:$BF,通讯通路门店!$S:$S,$G350)</f>
        <v>0</v>
      </c>
      <c r="AO350" s="99">
        <f t="shared" si="27"/>
        <v>0</v>
      </c>
      <c r="AP350" s="99">
        <f>SUMIFS(通讯通路门店!$K:$K,通讯通路门店!$S:$S,$G350)</f>
        <v>0</v>
      </c>
      <c r="AQ350" s="83"/>
      <c r="AR350" s="99">
        <f>SUMIFS(通讯通路门店!$T:$T,通讯通路门店!$S:$S,$G350)</f>
        <v>0</v>
      </c>
      <c r="AS350" s="99">
        <f>SUMIFS(通讯通路门店!$U:$U,通讯通路门店!$S:$S,$G350)</f>
        <v>0</v>
      </c>
      <c r="AT350" s="99">
        <f>SUMIFS(通讯通路门店!$V:$V,通讯通路门店!$S:$S,$G350)</f>
        <v>0</v>
      </c>
      <c r="AU350" s="99">
        <f>SUMIFS(通讯通路门店!$W:$W,通讯通路门店!$S:$S,$G350)</f>
        <v>0</v>
      </c>
      <c r="AV350" s="99">
        <f>SUMIFS(通讯通路门店!$Z:$Z,通讯通路门店!$S:$S,$G350)</f>
        <v>0</v>
      </c>
      <c r="AW350" s="99">
        <f>SUMIFS(通讯通路门店!$AB:$AB,通讯通路门店!$S:$S,$G350)</f>
        <v>0</v>
      </c>
      <c r="AX350" s="99">
        <f>SUMIFS(通讯通路门店!$X:$X,通讯通路门店!$S:$S,$G350)</f>
        <v>0</v>
      </c>
      <c r="AY350" s="99">
        <f>SUMIFS(通讯通路门店!$Y:$Y,通讯通路门店!$S:$S,$G350)</f>
        <v>0</v>
      </c>
      <c r="AZ350" s="99">
        <f>SUMIFS(通讯通路门店!$AA:$AA,通讯通路门店!$S:$S,$G350)</f>
        <v>0</v>
      </c>
      <c r="BA350" s="99">
        <f t="shared" si="28"/>
        <v>0</v>
      </c>
      <c r="BB350" s="99">
        <f t="shared" si="29"/>
        <v>0</v>
      </c>
      <c r="BC350" s="99">
        <f>SUMIFS(通讯通路门店!$W:$W,通讯通路门店!$S:$S,$G350,通讯通路门店!$J:$J,"荣耀体验店")+SUMIFS(通讯通路门店!$W:$W,通讯通路门店!$S:$S,$G350,通讯通路门店!$J:$J,"荣耀授权专卖店")</f>
        <v>0</v>
      </c>
      <c r="BD350" s="99">
        <f>SUMIFS(通讯通路门店!$Z:$Z,通讯通路门店!$S:$S,$G350,通讯通路门店!$J:$J,"VIVO体验店")</f>
        <v>0</v>
      </c>
      <c r="BE350" s="99">
        <f>SUMIFS(通讯通路门店!$AB:$AB,通讯通路门店!$S:$S,$G350,通讯通路门店!$J:$J,"OPPO体验店")</f>
        <v>0</v>
      </c>
      <c r="BF350" s="99">
        <f>SUMIFS(通讯通路门店!$X:$X,通讯通路门店!$S:$S,$G350,通讯通路门店!$J:$J,"华为授权体验店")+SUMIFS(通讯通路门店!$AA:$AA,通讯通路门店!$S:$S,$G350,通讯通路门店!$J:$J,"华为堡垒店")</f>
        <v>0</v>
      </c>
      <c r="BG350" s="99">
        <f>SUMIFS(通讯通路门店!$Y:$Y,通讯通路门店!$S:$S,$G350,通讯通路门店!$J:$J,"小米体验店")</f>
        <v>0</v>
      </c>
      <c r="BH350" s="99">
        <f>SUMIFS(通讯通路门店!$AA:$AA,通讯通路门店!$S:$S,$G350,通讯通路门店!$J:$J,"苹果体验店")</f>
        <v>0</v>
      </c>
      <c r="BI350" s="99">
        <f>SUMIFS(通讯通路门店!$K:$K,通讯通路门店!$S:$S,$G350,通讯通路门店!$J:$J,"其他品牌专卖店")</f>
        <v>0</v>
      </c>
      <c r="BJ350" s="99">
        <f>SUMIFS(通讯通路门店!$AC:$AC,通讯通路门店!$S:$S,$G350)</f>
        <v>0</v>
      </c>
      <c r="BK350" s="99">
        <f>SUMIFS(通讯通路门店!$AD:$AD,通讯通路门店!$S:$S,$G350)</f>
        <v>0</v>
      </c>
      <c r="BL350" s="99">
        <f>SUMIFS(通讯通路门店!$AE:$AE,通讯通路门店!$S:$S,$G350)</f>
        <v>0</v>
      </c>
      <c r="BM350" s="99">
        <f>SUMIFS(通讯通路门店!$AF:$AF,通讯通路门店!$S:$S,$G350)</f>
        <v>0</v>
      </c>
      <c r="BN350" s="99">
        <f>SUMIFS(通讯通路门店!$AG:$AG,通讯通路门店!$S:$S,$G350)</f>
        <v>0</v>
      </c>
      <c r="BO350" s="99">
        <f>SUMIFS(通讯通路门店!$AH:$AH,通讯通路门店!$S:$S,$G350)</f>
        <v>0</v>
      </c>
      <c r="BP350" s="99">
        <f>SUMIFS(通讯通路门店!$AI:$AI,通讯通路门店!$S:$S,$G350)</f>
        <v>0</v>
      </c>
      <c r="BQ350" s="83"/>
    </row>
    <row r="351" spans="1:69">
      <c r="A351" s="99" t="str">
        <f>IFERROR(_xlfn.XLOOKUP($G351,通讯通路门店!$S$4:$S$993933,通讯通路门店!$A$4:$A$993933,0,0),"")</f>
        <v/>
      </c>
      <c r="B351" s="99" t="str">
        <f>IFERROR(_xlfn.XLOOKUP($G351,通讯通路门店!$S$4:$S$993933,通讯通路门店!$B$4:$B$993933,0,0),"")</f>
        <v/>
      </c>
      <c r="C351" s="99" t="str">
        <f>IFERROR(_xlfn.XLOOKUP($G351,通讯通路门店!$S$4:$S$993933,通讯通路门店!$C$4:$C$993933,0,0),"")</f>
        <v/>
      </c>
      <c r="D351" s="99" t="str">
        <f>IFERROR(_xlfn.XLOOKUP($G351,通讯通路门店!$S$4:$S$993933,通讯通路门店!$D$4:$D$993933,0,0),"")</f>
        <v/>
      </c>
      <c r="E351" s="83"/>
      <c r="F351" s="83"/>
      <c r="G351" s="101" t="e">
        <v>#N/A</v>
      </c>
      <c r="H351" s="102" t="str">
        <f>IFERROR(_xlfn.XLOOKUP($G351,通讯通路门店!$S$4:$S$993933,通讯通路门店!$R$4:$R$993933,0,0),"")</f>
        <v/>
      </c>
      <c r="I351" s="83"/>
      <c r="J351" s="83"/>
      <c r="K351" s="83"/>
      <c r="L351" s="83"/>
      <c r="M351" s="83"/>
      <c r="N351" s="83"/>
      <c r="O351" s="83"/>
      <c r="P351" s="83"/>
      <c r="Q351" s="83"/>
      <c r="R351" s="83"/>
      <c r="S351" s="83"/>
      <c r="T351" s="83"/>
      <c r="U351" s="99">
        <f>COUNTIF(通讯通路门店!$S:$S,$G351)</f>
        <v>0</v>
      </c>
      <c r="V351" s="99">
        <f>COUNTIFS(通讯通路门店!$S:$S,$G351,通讯通路门店!$J:$J,"综合卖场")</f>
        <v>0</v>
      </c>
      <c r="W351" s="99">
        <f>SUMIFS(通讯通路门店!$AJ:$AJ,通讯通路门店!$S:$S,通讯客户沙盘!$G351)</f>
        <v>0</v>
      </c>
      <c r="X351" s="99">
        <f t="shared" si="25"/>
        <v>0</v>
      </c>
      <c r="Y351" s="99">
        <f>COUNTIFS(通讯通路门店!$S:$S,$G351,通讯通路门店!$J:$J,"荣耀体验店")+COUNTIFS(通讯通路门店!$S:$S,$G351,通讯通路门店!$J:$J,"荣耀授权专卖店")</f>
        <v>0</v>
      </c>
      <c r="Z351" s="99">
        <f>COUNTIFS(通讯通路门店!$S:$S,$G351,通讯通路门店!$J:$J,"VIVO体验店")</f>
        <v>0</v>
      </c>
      <c r="AA351" s="99">
        <f>COUNTIFS(通讯通路门店!$S:$S,$G351,通讯通路门店!$J:$J,"OPPO体验店")</f>
        <v>0</v>
      </c>
      <c r="AB351" s="99">
        <f>COUNTIFS(通讯通路门店!$S:$S,$G351,通讯通路门店!$J:$J,"华为授权体验店")+COUNTIFS(通讯通路门店!$S:$S,$G351,通讯通路门店!$J:$J,"华为堡垒店")</f>
        <v>0</v>
      </c>
      <c r="AC351" s="99">
        <f>COUNTIFS(通讯通路门店!$S:$S,$G351,通讯通路门店!$J:$J,"小米体验店")</f>
        <v>0</v>
      </c>
      <c r="AD351" s="99">
        <f>COUNTIFS(通讯通路门店!$S:$S,$G351,通讯通路门店!$J:$J,"苹果体验店")</f>
        <v>0</v>
      </c>
      <c r="AE351" s="99">
        <f>COUNTIFS(通讯通路门店!$S:$S,$G351,通讯通路门店!$J:$J,"其他品牌专卖店")</f>
        <v>0</v>
      </c>
      <c r="AF351" s="99">
        <f>SUMIFS(通讯通路门店!$BI:$BI,通讯通路门店!$S:$S,$G351)</f>
        <v>0</v>
      </c>
      <c r="AG351" s="99">
        <f>SUMIFS(通讯通路门店!$BH:$BH,通讯通路门店!$S:$S,$G351)</f>
        <v>0</v>
      </c>
      <c r="AH351" s="99">
        <f t="shared" si="26"/>
        <v>0</v>
      </c>
      <c r="AI351" s="99">
        <f>SUMIFS(通讯通路门店!$BB:$BB,通讯通路门店!$S:$S,$G351)</f>
        <v>0</v>
      </c>
      <c r="AJ351" s="99">
        <f>SUMIFS(通讯通路门店!$BE:$BE,通讯通路门店!$S:$S,$G351)</f>
        <v>0</v>
      </c>
      <c r="AK351" s="99">
        <f>SUMIFS(通讯通路门店!$BG:$BG,通讯通路门店!$S:$S,$G351)</f>
        <v>0</v>
      </c>
      <c r="AL351" s="99">
        <f>SUMIFS(通讯通路门店!$BC:$BC,通讯通路门店!$S:$S,$G351)</f>
        <v>0</v>
      </c>
      <c r="AM351" s="99">
        <f>SUMIFS(通讯通路门店!$BD:$BD,通讯通路门店!$S:$S,$G351)</f>
        <v>0</v>
      </c>
      <c r="AN351" s="99">
        <f>SUMIFS(通讯通路门店!$BF:$BF,通讯通路门店!$S:$S,$G351)</f>
        <v>0</v>
      </c>
      <c r="AO351" s="99">
        <f t="shared" si="27"/>
        <v>0</v>
      </c>
      <c r="AP351" s="99">
        <f>SUMIFS(通讯通路门店!$K:$K,通讯通路门店!$S:$S,$G351)</f>
        <v>0</v>
      </c>
      <c r="AQ351" s="83"/>
      <c r="AR351" s="99">
        <f>SUMIFS(通讯通路门店!$T:$T,通讯通路门店!$S:$S,$G351)</f>
        <v>0</v>
      </c>
      <c r="AS351" s="99">
        <f>SUMIFS(通讯通路门店!$U:$U,通讯通路门店!$S:$S,$G351)</f>
        <v>0</v>
      </c>
      <c r="AT351" s="99">
        <f>SUMIFS(通讯通路门店!$V:$V,通讯通路门店!$S:$S,$G351)</f>
        <v>0</v>
      </c>
      <c r="AU351" s="99">
        <f>SUMIFS(通讯通路门店!$W:$W,通讯通路门店!$S:$S,$G351)</f>
        <v>0</v>
      </c>
      <c r="AV351" s="99">
        <f>SUMIFS(通讯通路门店!$Z:$Z,通讯通路门店!$S:$S,$G351)</f>
        <v>0</v>
      </c>
      <c r="AW351" s="99">
        <f>SUMIFS(通讯通路门店!$AB:$AB,通讯通路门店!$S:$S,$G351)</f>
        <v>0</v>
      </c>
      <c r="AX351" s="99">
        <f>SUMIFS(通讯通路门店!$X:$X,通讯通路门店!$S:$S,$G351)</f>
        <v>0</v>
      </c>
      <c r="AY351" s="99">
        <f>SUMIFS(通讯通路门店!$Y:$Y,通讯通路门店!$S:$S,$G351)</f>
        <v>0</v>
      </c>
      <c r="AZ351" s="99">
        <f>SUMIFS(通讯通路门店!$AA:$AA,通讯通路门店!$S:$S,$G351)</f>
        <v>0</v>
      </c>
      <c r="BA351" s="99">
        <f t="shared" si="28"/>
        <v>0</v>
      </c>
      <c r="BB351" s="99">
        <f t="shared" si="29"/>
        <v>0</v>
      </c>
      <c r="BC351" s="99">
        <f>SUMIFS(通讯通路门店!$W:$W,通讯通路门店!$S:$S,$G351,通讯通路门店!$J:$J,"荣耀体验店")+SUMIFS(通讯通路门店!$W:$W,通讯通路门店!$S:$S,$G351,通讯通路门店!$J:$J,"荣耀授权专卖店")</f>
        <v>0</v>
      </c>
      <c r="BD351" s="99">
        <f>SUMIFS(通讯通路门店!$Z:$Z,通讯通路门店!$S:$S,$G351,通讯通路门店!$J:$J,"VIVO体验店")</f>
        <v>0</v>
      </c>
      <c r="BE351" s="99">
        <f>SUMIFS(通讯通路门店!$AB:$AB,通讯通路门店!$S:$S,$G351,通讯通路门店!$J:$J,"OPPO体验店")</f>
        <v>0</v>
      </c>
      <c r="BF351" s="99">
        <f>SUMIFS(通讯通路门店!$X:$X,通讯通路门店!$S:$S,$G351,通讯通路门店!$J:$J,"华为授权体验店")+SUMIFS(通讯通路门店!$AA:$AA,通讯通路门店!$S:$S,$G351,通讯通路门店!$J:$J,"华为堡垒店")</f>
        <v>0</v>
      </c>
      <c r="BG351" s="99">
        <f>SUMIFS(通讯通路门店!$Y:$Y,通讯通路门店!$S:$S,$G351,通讯通路门店!$J:$J,"小米体验店")</f>
        <v>0</v>
      </c>
      <c r="BH351" s="99">
        <f>SUMIFS(通讯通路门店!$AA:$AA,通讯通路门店!$S:$S,$G351,通讯通路门店!$J:$J,"苹果体验店")</f>
        <v>0</v>
      </c>
      <c r="BI351" s="99">
        <f>SUMIFS(通讯通路门店!$K:$K,通讯通路门店!$S:$S,$G351,通讯通路门店!$J:$J,"其他品牌专卖店")</f>
        <v>0</v>
      </c>
      <c r="BJ351" s="99">
        <f>SUMIFS(通讯通路门店!$AC:$AC,通讯通路门店!$S:$S,$G351)</f>
        <v>0</v>
      </c>
      <c r="BK351" s="99">
        <f>SUMIFS(通讯通路门店!$AD:$AD,通讯通路门店!$S:$S,$G351)</f>
        <v>0</v>
      </c>
      <c r="BL351" s="99">
        <f>SUMIFS(通讯通路门店!$AE:$AE,通讯通路门店!$S:$S,$G351)</f>
        <v>0</v>
      </c>
      <c r="BM351" s="99">
        <f>SUMIFS(通讯通路门店!$AF:$AF,通讯通路门店!$S:$S,$G351)</f>
        <v>0</v>
      </c>
      <c r="BN351" s="99">
        <f>SUMIFS(通讯通路门店!$AG:$AG,通讯通路门店!$S:$S,$G351)</f>
        <v>0</v>
      </c>
      <c r="BO351" s="99">
        <f>SUMIFS(通讯通路门店!$AH:$AH,通讯通路门店!$S:$S,$G351)</f>
        <v>0</v>
      </c>
      <c r="BP351" s="99">
        <f>SUMIFS(通讯通路门店!$AI:$AI,通讯通路门店!$S:$S,$G351)</f>
        <v>0</v>
      </c>
      <c r="BQ351" s="83"/>
    </row>
    <row r="352" spans="1:69">
      <c r="A352" s="99" t="str">
        <f>IFERROR(_xlfn.XLOOKUP($G352,通讯通路门店!$S$4:$S$993933,通讯通路门店!$A$4:$A$993933,0,0),"")</f>
        <v/>
      </c>
      <c r="B352" s="99" t="str">
        <f>IFERROR(_xlfn.XLOOKUP($G352,通讯通路门店!$S$4:$S$993933,通讯通路门店!$B$4:$B$993933,0,0),"")</f>
        <v/>
      </c>
      <c r="C352" s="99" t="str">
        <f>IFERROR(_xlfn.XLOOKUP($G352,通讯通路门店!$S$4:$S$993933,通讯通路门店!$C$4:$C$993933,0,0),"")</f>
        <v/>
      </c>
      <c r="D352" s="99" t="str">
        <f>IFERROR(_xlfn.XLOOKUP($G352,通讯通路门店!$S$4:$S$993933,通讯通路门店!$D$4:$D$993933,0,0),"")</f>
        <v/>
      </c>
      <c r="E352" s="83"/>
      <c r="F352" s="83"/>
      <c r="G352" s="101" t="e">
        <v>#N/A</v>
      </c>
      <c r="H352" s="102" t="str">
        <f>IFERROR(_xlfn.XLOOKUP($G352,通讯通路门店!$S$4:$S$993933,通讯通路门店!$R$4:$R$993933,0,0),"")</f>
        <v/>
      </c>
      <c r="I352" s="83"/>
      <c r="J352" s="83"/>
      <c r="K352" s="83"/>
      <c r="L352" s="83"/>
      <c r="M352" s="83"/>
      <c r="N352" s="83"/>
      <c r="O352" s="83"/>
      <c r="P352" s="83"/>
      <c r="Q352" s="83"/>
      <c r="R352" s="83"/>
      <c r="S352" s="83"/>
      <c r="T352" s="83"/>
      <c r="U352" s="99">
        <f>COUNTIF(通讯通路门店!$S:$S,$G352)</f>
        <v>0</v>
      </c>
      <c r="V352" s="99">
        <f>COUNTIFS(通讯通路门店!$S:$S,$G352,通讯通路门店!$J:$J,"综合卖场")</f>
        <v>0</v>
      </c>
      <c r="W352" s="99">
        <f>SUMIFS(通讯通路门店!$AJ:$AJ,通讯通路门店!$S:$S,通讯客户沙盘!$G352)</f>
        <v>0</v>
      </c>
      <c r="X352" s="99">
        <f t="shared" si="25"/>
        <v>0</v>
      </c>
      <c r="Y352" s="99">
        <f>COUNTIFS(通讯通路门店!$S:$S,$G352,通讯通路门店!$J:$J,"荣耀体验店")+COUNTIFS(通讯通路门店!$S:$S,$G352,通讯通路门店!$J:$J,"荣耀授权专卖店")</f>
        <v>0</v>
      </c>
      <c r="Z352" s="99">
        <f>COUNTIFS(通讯通路门店!$S:$S,$G352,通讯通路门店!$J:$J,"VIVO体验店")</f>
        <v>0</v>
      </c>
      <c r="AA352" s="99">
        <f>COUNTIFS(通讯通路门店!$S:$S,$G352,通讯通路门店!$J:$J,"OPPO体验店")</f>
        <v>0</v>
      </c>
      <c r="AB352" s="99">
        <f>COUNTIFS(通讯通路门店!$S:$S,$G352,通讯通路门店!$J:$J,"华为授权体验店")+COUNTIFS(通讯通路门店!$S:$S,$G352,通讯通路门店!$J:$J,"华为堡垒店")</f>
        <v>0</v>
      </c>
      <c r="AC352" s="99">
        <f>COUNTIFS(通讯通路门店!$S:$S,$G352,通讯通路门店!$J:$J,"小米体验店")</f>
        <v>0</v>
      </c>
      <c r="AD352" s="99">
        <f>COUNTIFS(通讯通路门店!$S:$S,$G352,通讯通路门店!$J:$J,"苹果体验店")</f>
        <v>0</v>
      </c>
      <c r="AE352" s="99">
        <f>COUNTIFS(通讯通路门店!$S:$S,$G352,通讯通路门店!$J:$J,"其他品牌专卖店")</f>
        <v>0</v>
      </c>
      <c r="AF352" s="99">
        <f>SUMIFS(通讯通路门店!$BI:$BI,通讯通路门店!$S:$S,$G352)</f>
        <v>0</v>
      </c>
      <c r="AG352" s="99">
        <f>SUMIFS(通讯通路门店!$BH:$BH,通讯通路门店!$S:$S,$G352)</f>
        <v>0</v>
      </c>
      <c r="AH352" s="99">
        <f t="shared" si="26"/>
        <v>0</v>
      </c>
      <c r="AI352" s="99">
        <f>SUMIFS(通讯通路门店!$BB:$BB,通讯通路门店!$S:$S,$G352)</f>
        <v>0</v>
      </c>
      <c r="AJ352" s="99">
        <f>SUMIFS(通讯通路门店!$BE:$BE,通讯通路门店!$S:$S,$G352)</f>
        <v>0</v>
      </c>
      <c r="AK352" s="99">
        <f>SUMIFS(通讯通路门店!$BG:$BG,通讯通路门店!$S:$S,$G352)</f>
        <v>0</v>
      </c>
      <c r="AL352" s="99">
        <f>SUMIFS(通讯通路门店!$BC:$BC,通讯通路门店!$S:$S,$G352)</f>
        <v>0</v>
      </c>
      <c r="AM352" s="99">
        <f>SUMIFS(通讯通路门店!$BD:$BD,通讯通路门店!$S:$S,$G352)</f>
        <v>0</v>
      </c>
      <c r="AN352" s="99">
        <f>SUMIFS(通讯通路门店!$BF:$BF,通讯通路门店!$S:$S,$G352)</f>
        <v>0</v>
      </c>
      <c r="AO352" s="99">
        <f t="shared" si="27"/>
        <v>0</v>
      </c>
      <c r="AP352" s="99">
        <f>SUMIFS(通讯通路门店!$K:$K,通讯通路门店!$S:$S,$G352)</f>
        <v>0</v>
      </c>
      <c r="AQ352" s="83"/>
      <c r="AR352" s="99">
        <f>SUMIFS(通讯通路门店!$T:$T,通讯通路门店!$S:$S,$G352)</f>
        <v>0</v>
      </c>
      <c r="AS352" s="99">
        <f>SUMIFS(通讯通路门店!$U:$U,通讯通路门店!$S:$S,$G352)</f>
        <v>0</v>
      </c>
      <c r="AT352" s="99">
        <f>SUMIFS(通讯通路门店!$V:$V,通讯通路门店!$S:$S,$G352)</f>
        <v>0</v>
      </c>
      <c r="AU352" s="99">
        <f>SUMIFS(通讯通路门店!$W:$W,通讯通路门店!$S:$S,$G352)</f>
        <v>0</v>
      </c>
      <c r="AV352" s="99">
        <f>SUMIFS(通讯通路门店!$Z:$Z,通讯通路门店!$S:$S,$G352)</f>
        <v>0</v>
      </c>
      <c r="AW352" s="99">
        <f>SUMIFS(通讯通路门店!$AB:$AB,通讯通路门店!$S:$S,$G352)</f>
        <v>0</v>
      </c>
      <c r="AX352" s="99">
        <f>SUMIFS(通讯通路门店!$X:$X,通讯通路门店!$S:$S,$G352)</f>
        <v>0</v>
      </c>
      <c r="AY352" s="99">
        <f>SUMIFS(通讯通路门店!$Y:$Y,通讯通路门店!$S:$S,$G352)</f>
        <v>0</v>
      </c>
      <c r="AZ352" s="99">
        <f>SUMIFS(通讯通路门店!$AA:$AA,通讯通路门店!$S:$S,$G352)</f>
        <v>0</v>
      </c>
      <c r="BA352" s="99">
        <f t="shared" si="28"/>
        <v>0</v>
      </c>
      <c r="BB352" s="99">
        <f t="shared" si="29"/>
        <v>0</v>
      </c>
      <c r="BC352" s="99">
        <f>SUMIFS(通讯通路门店!$W:$W,通讯通路门店!$S:$S,$G352,通讯通路门店!$J:$J,"荣耀体验店")+SUMIFS(通讯通路门店!$W:$W,通讯通路门店!$S:$S,$G352,通讯通路门店!$J:$J,"荣耀授权专卖店")</f>
        <v>0</v>
      </c>
      <c r="BD352" s="99">
        <f>SUMIFS(通讯通路门店!$Z:$Z,通讯通路门店!$S:$S,$G352,通讯通路门店!$J:$J,"VIVO体验店")</f>
        <v>0</v>
      </c>
      <c r="BE352" s="99">
        <f>SUMIFS(通讯通路门店!$AB:$AB,通讯通路门店!$S:$S,$G352,通讯通路门店!$J:$J,"OPPO体验店")</f>
        <v>0</v>
      </c>
      <c r="BF352" s="99">
        <f>SUMIFS(通讯通路门店!$X:$X,通讯通路门店!$S:$S,$G352,通讯通路门店!$J:$J,"华为授权体验店")+SUMIFS(通讯通路门店!$AA:$AA,通讯通路门店!$S:$S,$G352,通讯通路门店!$J:$J,"华为堡垒店")</f>
        <v>0</v>
      </c>
      <c r="BG352" s="99">
        <f>SUMIFS(通讯通路门店!$Y:$Y,通讯通路门店!$S:$S,$G352,通讯通路门店!$J:$J,"小米体验店")</f>
        <v>0</v>
      </c>
      <c r="BH352" s="99">
        <f>SUMIFS(通讯通路门店!$AA:$AA,通讯通路门店!$S:$S,$G352,通讯通路门店!$J:$J,"苹果体验店")</f>
        <v>0</v>
      </c>
      <c r="BI352" s="99">
        <f>SUMIFS(通讯通路门店!$K:$K,通讯通路门店!$S:$S,$G352,通讯通路门店!$J:$J,"其他品牌专卖店")</f>
        <v>0</v>
      </c>
      <c r="BJ352" s="99">
        <f>SUMIFS(通讯通路门店!$AC:$AC,通讯通路门店!$S:$S,$G352)</f>
        <v>0</v>
      </c>
      <c r="BK352" s="99">
        <f>SUMIFS(通讯通路门店!$AD:$AD,通讯通路门店!$S:$S,$G352)</f>
        <v>0</v>
      </c>
      <c r="BL352" s="99">
        <f>SUMIFS(通讯通路门店!$AE:$AE,通讯通路门店!$S:$S,$G352)</f>
        <v>0</v>
      </c>
      <c r="BM352" s="99">
        <f>SUMIFS(通讯通路门店!$AF:$AF,通讯通路门店!$S:$S,$G352)</f>
        <v>0</v>
      </c>
      <c r="BN352" s="99">
        <f>SUMIFS(通讯通路门店!$AG:$AG,通讯通路门店!$S:$S,$G352)</f>
        <v>0</v>
      </c>
      <c r="BO352" s="99">
        <f>SUMIFS(通讯通路门店!$AH:$AH,通讯通路门店!$S:$S,$G352)</f>
        <v>0</v>
      </c>
      <c r="BP352" s="99">
        <f>SUMIFS(通讯通路门店!$AI:$AI,通讯通路门店!$S:$S,$G352)</f>
        <v>0</v>
      </c>
      <c r="BQ352" s="83"/>
    </row>
    <row r="353" spans="1:69">
      <c r="A353" s="99" t="str">
        <f>IFERROR(_xlfn.XLOOKUP($G353,通讯通路门店!$S$4:$S$993933,通讯通路门店!$A$4:$A$993933,0,0),"")</f>
        <v/>
      </c>
      <c r="B353" s="99" t="str">
        <f>IFERROR(_xlfn.XLOOKUP($G353,通讯通路门店!$S$4:$S$993933,通讯通路门店!$B$4:$B$993933,0,0),"")</f>
        <v/>
      </c>
      <c r="C353" s="99" t="str">
        <f>IFERROR(_xlfn.XLOOKUP($G353,通讯通路门店!$S$4:$S$993933,通讯通路门店!$C$4:$C$993933,0,0),"")</f>
        <v/>
      </c>
      <c r="D353" s="99" t="str">
        <f>IFERROR(_xlfn.XLOOKUP($G353,通讯通路门店!$S$4:$S$993933,通讯通路门店!$D$4:$D$993933,0,0),"")</f>
        <v/>
      </c>
      <c r="E353" s="83"/>
      <c r="F353" s="83"/>
      <c r="G353" s="101" t="e">
        <v>#N/A</v>
      </c>
      <c r="H353" s="102" t="str">
        <f>IFERROR(_xlfn.XLOOKUP($G353,通讯通路门店!$S$4:$S$993933,通讯通路门店!$R$4:$R$993933,0,0),"")</f>
        <v/>
      </c>
      <c r="I353" s="83"/>
      <c r="J353" s="83"/>
      <c r="K353" s="83"/>
      <c r="L353" s="83"/>
      <c r="M353" s="83"/>
      <c r="N353" s="83"/>
      <c r="O353" s="83"/>
      <c r="P353" s="83"/>
      <c r="Q353" s="83"/>
      <c r="R353" s="83"/>
      <c r="S353" s="83"/>
      <c r="T353" s="83"/>
      <c r="U353" s="99">
        <f>COUNTIF(通讯通路门店!$S:$S,$G353)</f>
        <v>0</v>
      </c>
      <c r="V353" s="99">
        <f>COUNTIFS(通讯通路门店!$S:$S,$G353,通讯通路门店!$J:$J,"综合卖场")</f>
        <v>0</v>
      </c>
      <c r="W353" s="99">
        <f>SUMIFS(通讯通路门店!$AJ:$AJ,通讯通路门店!$S:$S,通讯客户沙盘!$G353)</f>
        <v>0</v>
      </c>
      <c r="X353" s="99">
        <f t="shared" si="25"/>
        <v>0</v>
      </c>
      <c r="Y353" s="99">
        <f>COUNTIFS(通讯通路门店!$S:$S,$G353,通讯通路门店!$J:$J,"荣耀体验店")+COUNTIFS(通讯通路门店!$S:$S,$G353,通讯通路门店!$J:$J,"荣耀授权专卖店")</f>
        <v>0</v>
      </c>
      <c r="Z353" s="99">
        <f>COUNTIFS(通讯通路门店!$S:$S,$G353,通讯通路门店!$J:$J,"VIVO体验店")</f>
        <v>0</v>
      </c>
      <c r="AA353" s="99">
        <f>COUNTIFS(通讯通路门店!$S:$S,$G353,通讯通路门店!$J:$J,"OPPO体验店")</f>
        <v>0</v>
      </c>
      <c r="AB353" s="99">
        <f>COUNTIFS(通讯通路门店!$S:$S,$G353,通讯通路门店!$J:$J,"华为授权体验店")+COUNTIFS(通讯通路门店!$S:$S,$G353,通讯通路门店!$J:$J,"华为堡垒店")</f>
        <v>0</v>
      </c>
      <c r="AC353" s="99">
        <f>COUNTIFS(通讯通路门店!$S:$S,$G353,通讯通路门店!$J:$J,"小米体验店")</f>
        <v>0</v>
      </c>
      <c r="AD353" s="99">
        <f>COUNTIFS(通讯通路门店!$S:$S,$G353,通讯通路门店!$J:$J,"苹果体验店")</f>
        <v>0</v>
      </c>
      <c r="AE353" s="99">
        <f>COUNTIFS(通讯通路门店!$S:$S,$G353,通讯通路门店!$J:$J,"其他品牌专卖店")</f>
        <v>0</v>
      </c>
      <c r="AF353" s="99">
        <f>SUMIFS(通讯通路门店!$BI:$BI,通讯通路门店!$S:$S,$G353)</f>
        <v>0</v>
      </c>
      <c r="AG353" s="99">
        <f>SUMIFS(通讯通路门店!$BH:$BH,通讯通路门店!$S:$S,$G353)</f>
        <v>0</v>
      </c>
      <c r="AH353" s="99">
        <f t="shared" si="26"/>
        <v>0</v>
      </c>
      <c r="AI353" s="99">
        <f>SUMIFS(通讯通路门店!$BB:$BB,通讯通路门店!$S:$S,$G353)</f>
        <v>0</v>
      </c>
      <c r="AJ353" s="99">
        <f>SUMIFS(通讯通路门店!$BE:$BE,通讯通路门店!$S:$S,$G353)</f>
        <v>0</v>
      </c>
      <c r="AK353" s="99">
        <f>SUMIFS(通讯通路门店!$BG:$BG,通讯通路门店!$S:$S,$G353)</f>
        <v>0</v>
      </c>
      <c r="AL353" s="99">
        <f>SUMIFS(通讯通路门店!$BC:$BC,通讯通路门店!$S:$S,$G353)</f>
        <v>0</v>
      </c>
      <c r="AM353" s="99">
        <f>SUMIFS(通讯通路门店!$BD:$BD,通讯通路门店!$S:$S,$G353)</f>
        <v>0</v>
      </c>
      <c r="AN353" s="99">
        <f>SUMIFS(通讯通路门店!$BF:$BF,通讯通路门店!$S:$S,$G353)</f>
        <v>0</v>
      </c>
      <c r="AO353" s="99">
        <f t="shared" si="27"/>
        <v>0</v>
      </c>
      <c r="AP353" s="99">
        <f>SUMIFS(通讯通路门店!$K:$K,通讯通路门店!$S:$S,$G353)</f>
        <v>0</v>
      </c>
      <c r="AQ353" s="83"/>
      <c r="AR353" s="99">
        <f>SUMIFS(通讯通路门店!$T:$T,通讯通路门店!$S:$S,$G353)</f>
        <v>0</v>
      </c>
      <c r="AS353" s="99">
        <f>SUMIFS(通讯通路门店!$U:$U,通讯通路门店!$S:$S,$G353)</f>
        <v>0</v>
      </c>
      <c r="AT353" s="99">
        <f>SUMIFS(通讯通路门店!$V:$V,通讯通路门店!$S:$S,$G353)</f>
        <v>0</v>
      </c>
      <c r="AU353" s="99">
        <f>SUMIFS(通讯通路门店!$W:$W,通讯通路门店!$S:$S,$G353)</f>
        <v>0</v>
      </c>
      <c r="AV353" s="99">
        <f>SUMIFS(通讯通路门店!$Z:$Z,通讯通路门店!$S:$S,$G353)</f>
        <v>0</v>
      </c>
      <c r="AW353" s="99">
        <f>SUMIFS(通讯通路门店!$AB:$AB,通讯通路门店!$S:$S,$G353)</f>
        <v>0</v>
      </c>
      <c r="AX353" s="99">
        <f>SUMIFS(通讯通路门店!$X:$X,通讯通路门店!$S:$S,$G353)</f>
        <v>0</v>
      </c>
      <c r="AY353" s="99">
        <f>SUMIFS(通讯通路门店!$Y:$Y,通讯通路门店!$S:$S,$G353)</f>
        <v>0</v>
      </c>
      <c r="AZ353" s="99">
        <f>SUMIFS(通讯通路门店!$AA:$AA,通讯通路门店!$S:$S,$G353)</f>
        <v>0</v>
      </c>
      <c r="BA353" s="99">
        <f t="shared" si="28"/>
        <v>0</v>
      </c>
      <c r="BB353" s="99">
        <f t="shared" si="29"/>
        <v>0</v>
      </c>
      <c r="BC353" s="99">
        <f>SUMIFS(通讯通路门店!$W:$W,通讯通路门店!$S:$S,$G353,通讯通路门店!$J:$J,"荣耀体验店")+SUMIFS(通讯通路门店!$W:$W,通讯通路门店!$S:$S,$G353,通讯通路门店!$J:$J,"荣耀授权专卖店")</f>
        <v>0</v>
      </c>
      <c r="BD353" s="99">
        <f>SUMIFS(通讯通路门店!$Z:$Z,通讯通路门店!$S:$S,$G353,通讯通路门店!$J:$J,"VIVO体验店")</f>
        <v>0</v>
      </c>
      <c r="BE353" s="99">
        <f>SUMIFS(通讯通路门店!$AB:$AB,通讯通路门店!$S:$S,$G353,通讯通路门店!$J:$J,"OPPO体验店")</f>
        <v>0</v>
      </c>
      <c r="BF353" s="99">
        <f>SUMIFS(通讯通路门店!$X:$X,通讯通路门店!$S:$S,$G353,通讯通路门店!$J:$J,"华为授权体验店")+SUMIFS(通讯通路门店!$AA:$AA,通讯通路门店!$S:$S,$G353,通讯通路门店!$J:$J,"华为堡垒店")</f>
        <v>0</v>
      </c>
      <c r="BG353" s="99">
        <f>SUMIFS(通讯通路门店!$Y:$Y,通讯通路门店!$S:$S,$G353,通讯通路门店!$J:$J,"小米体验店")</f>
        <v>0</v>
      </c>
      <c r="BH353" s="99">
        <f>SUMIFS(通讯通路门店!$AA:$AA,通讯通路门店!$S:$S,$G353,通讯通路门店!$J:$J,"苹果体验店")</f>
        <v>0</v>
      </c>
      <c r="BI353" s="99">
        <f>SUMIFS(通讯通路门店!$K:$K,通讯通路门店!$S:$S,$G353,通讯通路门店!$J:$J,"其他品牌专卖店")</f>
        <v>0</v>
      </c>
      <c r="BJ353" s="99">
        <f>SUMIFS(通讯通路门店!$AC:$AC,通讯通路门店!$S:$S,$G353)</f>
        <v>0</v>
      </c>
      <c r="BK353" s="99">
        <f>SUMIFS(通讯通路门店!$AD:$AD,通讯通路门店!$S:$S,$G353)</f>
        <v>0</v>
      </c>
      <c r="BL353" s="99">
        <f>SUMIFS(通讯通路门店!$AE:$AE,通讯通路门店!$S:$S,$G353)</f>
        <v>0</v>
      </c>
      <c r="BM353" s="99">
        <f>SUMIFS(通讯通路门店!$AF:$AF,通讯通路门店!$S:$S,$G353)</f>
        <v>0</v>
      </c>
      <c r="BN353" s="99">
        <f>SUMIFS(通讯通路门店!$AG:$AG,通讯通路门店!$S:$S,$G353)</f>
        <v>0</v>
      </c>
      <c r="BO353" s="99">
        <f>SUMIFS(通讯通路门店!$AH:$AH,通讯通路门店!$S:$S,$G353)</f>
        <v>0</v>
      </c>
      <c r="BP353" s="99">
        <f>SUMIFS(通讯通路门店!$AI:$AI,通讯通路门店!$S:$S,$G353)</f>
        <v>0</v>
      </c>
      <c r="BQ353" s="83"/>
    </row>
    <row r="354" spans="1:69">
      <c r="A354" s="99" t="str">
        <f>IFERROR(_xlfn.XLOOKUP($G354,通讯通路门店!$S$4:$S$993933,通讯通路门店!$A$4:$A$993933,0,0),"")</f>
        <v/>
      </c>
      <c r="B354" s="99" t="str">
        <f>IFERROR(_xlfn.XLOOKUP($G354,通讯通路门店!$S$4:$S$993933,通讯通路门店!$B$4:$B$993933,0,0),"")</f>
        <v/>
      </c>
      <c r="C354" s="99" t="str">
        <f>IFERROR(_xlfn.XLOOKUP($G354,通讯通路门店!$S$4:$S$993933,通讯通路门店!$C$4:$C$993933,0,0),"")</f>
        <v/>
      </c>
      <c r="D354" s="99" t="str">
        <f>IFERROR(_xlfn.XLOOKUP($G354,通讯通路门店!$S$4:$S$993933,通讯通路门店!$D$4:$D$993933,0,0),"")</f>
        <v/>
      </c>
      <c r="E354" s="83"/>
      <c r="F354" s="83"/>
      <c r="G354" s="101" t="e">
        <v>#N/A</v>
      </c>
      <c r="H354" s="102" t="str">
        <f>IFERROR(_xlfn.XLOOKUP($G354,通讯通路门店!$S$4:$S$993933,通讯通路门店!$R$4:$R$993933,0,0),"")</f>
        <v/>
      </c>
      <c r="I354" s="83"/>
      <c r="J354" s="83"/>
      <c r="K354" s="83"/>
      <c r="L354" s="83"/>
      <c r="M354" s="83"/>
      <c r="N354" s="83"/>
      <c r="O354" s="83"/>
      <c r="P354" s="83"/>
      <c r="Q354" s="83"/>
      <c r="R354" s="83"/>
      <c r="S354" s="83"/>
      <c r="T354" s="83"/>
      <c r="U354" s="99">
        <f>COUNTIF(通讯通路门店!$S:$S,$G354)</f>
        <v>0</v>
      </c>
      <c r="V354" s="99">
        <f>COUNTIFS(通讯通路门店!$S:$S,$G354,通讯通路门店!$J:$J,"综合卖场")</f>
        <v>0</v>
      </c>
      <c r="W354" s="99">
        <f>SUMIFS(通讯通路门店!$AJ:$AJ,通讯通路门店!$S:$S,通讯客户沙盘!$G354)</f>
        <v>0</v>
      </c>
      <c r="X354" s="99">
        <f t="shared" si="25"/>
        <v>0</v>
      </c>
      <c r="Y354" s="99">
        <f>COUNTIFS(通讯通路门店!$S:$S,$G354,通讯通路门店!$J:$J,"荣耀体验店")+COUNTIFS(通讯通路门店!$S:$S,$G354,通讯通路门店!$J:$J,"荣耀授权专卖店")</f>
        <v>0</v>
      </c>
      <c r="Z354" s="99">
        <f>COUNTIFS(通讯通路门店!$S:$S,$G354,通讯通路门店!$J:$J,"VIVO体验店")</f>
        <v>0</v>
      </c>
      <c r="AA354" s="99">
        <f>COUNTIFS(通讯通路门店!$S:$S,$G354,通讯通路门店!$J:$J,"OPPO体验店")</f>
        <v>0</v>
      </c>
      <c r="AB354" s="99">
        <f>COUNTIFS(通讯通路门店!$S:$S,$G354,通讯通路门店!$J:$J,"华为授权体验店")+COUNTIFS(通讯通路门店!$S:$S,$G354,通讯通路门店!$J:$J,"华为堡垒店")</f>
        <v>0</v>
      </c>
      <c r="AC354" s="99">
        <f>COUNTIFS(通讯通路门店!$S:$S,$G354,通讯通路门店!$J:$J,"小米体验店")</f>
        <v>0</v>
      </c>
      <c r="AD354" s="99">
        <f>COUNTIFS(通讯通路门店!$S:$S,$G354,通讯通路门店!$J:$J,"苹果体验店")</f>
        <v>0</v>
      </c>
      <c r="AE354" s="99">
        <f>COUNTIFS(通讯通路门店!$S:$S,$G354,通讯通路门店!$J:$J,"其他品牌专卖店")</f>
        <v>0</v>
      </c>
      <c r="AF354" s="99">
        <f>SUMIFS(通讯通路门店!$BI:$BI,通讯通路门店!$S:$S,$G354)</f>
        <v>0</v>
      </c>
      <c r="AG354" s="99">
        <f>SUMIFS(通讯通路门店!$BH:$BH,通讯通路门店!$S:$S,$G354)</f>
        <v>0</v>
      </c>
      <c r="AH354" s="99">
        <f t="shared" si="26"/>
        <v>0</v>
      </c>
      <c r="AI354" s="99">
        <f>SUMIFS(通讯通路门店!$BB:$BB,通讯通路门店!$S:$S,$G354)</f>
        <v>0</v>
      </c>
      <c r="AJ354" s="99">
        <f>SUMIFS(通讯通路门店!$BE:$BE,通讯通路门店!$S:$S,$G354)</f>
        <v>0</v>
      </c>
      <c r="AK354" s="99">
        <f>SUMIFS(通讯通路门店!$BG:$BG,通讯通路门店!$S:$S,$G354)</f>
        <v>0</v>
      </c>
      <c r="AL354" s="99">
        <f>SUMIFS(通讯通路门店!$BC:$BC,通讯通路门店!$S:$S,$G354)</f>
        <v>0</v>
      </c>
      <c r="AM354" s="99">
        <f>SUMIFS(通讯通路门店!$BD:$BD,通讯通路门店!$S:$S,$G354)</f>
        <v>0</v>
      </c>
      <c r="AN354" s="99">
        <f>SUMIFS(通讯通路门店!$BF:$BF,通讯通路门店!$S:$S,$G354)</f>
        <v>0</v>
      </c>
      <c r="AO354" s="99">
        <f t="shared" si="27"/>
        <v>0</v>
      </c>
      <c r="AP354" s="99">
        <f>SUMIFS(通讯通路门店!$K:$K,通讯通路门店!$S:$S,$G354)</f>
        <v>0</v>
      </c>
      <c r="AQ354" s="83"/>
      <c r="AR354" s="99">
        <f>SUMIFS(通讯通路门店!$T:$T,通讯通路门店!$S:$S,$G354)</f>
        <v>0</v>
      </c>
      <c r="AS354" s="99">
        <f>SUMIFS(通讯通路门店!$U:$U,通讯通路门店!$S:$S,$G354)</f>
        <v>0</v>
      </c>
      <c r="AT354" s="99">
        <f>SUMIFS(通讯通路门店!$V:$V,通讯通路门店!$S:$S,$G354)</f>
        <v>0</v>
      </c>
      <c r="AU354" s="99">
        <f>SUMIFS(通讯通路门店!$W:$W,通讯通路门店!$S:$S,$G354)</f>
        <v>0</v>
      </c>
      <c r="AV354" s="99">
        <f>SUMIFS(通讯通路门店!$Z:$Z,通讯通路门店!$S:$S,$G354)</f>
        <v>0</v>
      </c>
      <c r="AW354" s="99">
        <f>SUMIFS(通讯通路门店!$AB:$AB,通讯通路门店!$S:$S,$G354)</f>
        <v>0</v>
      </c>
      <c r="AX354" s="99">
        <f>SUMIFS(通讯通路门店!$X:$X,通讯通路门店!$S:$S,$G354)</f>
        <v>0</v>
      </c>
      <c r="AY354" s="99">
        <f>SUMIFS(通讯通路门店!$Y:$Y,通讯通路门店!$S:$S,$G354)</f>
        <v>0</v>
      </c>
      <c r="AZ354" s="99">
        <f>SUMIFS(通讯通路门店!$AA:$AA,通讯通路门店!$S:$S,$G354)</f>
        <v>0</v>
      </c>
      <c r="BA354" s="99">
        <f t="shared" si="28"/>
        <v>0</v>
      </c>
      <c r="BB354" s="99">
        <f t="shared" si="29"/>
        <v>0</v>
      </c>
      <c r="BC354" s="99">
        <f>SUMIFS(通讯通路门店!$W:$W,通讯通路门店!$S:$S,$G354,通讯通路门店!$J:$J,"荣耀体验店")+SUMIFS(通讯通路门店!$W:$W,通讯通路门店!$S:$S,$G354,通讯通路门店!$J:$J,"荣耀授权专卖店")</f>
        <v>0</v>
      </c>
      <c r="BD354" s="99">
        <f>SUMIFS(通讯通路门店!$Z:$Z,通讯通路门店!$S:$S,$G354,通讯通路门店!$J:$J,"VIVO体验店")</f>
        <v>0</v>
      </c>
      <c r="BE354" s="99">
        <f>SUMIFS(通讯通路门店!$AB:$AB,通讯通路门店!$S:$S,$G354,通讯通路门店!$J:$J,"OPPO体验店")</f>
        <v>0</v>
      </c>
      <c r="BF354" s="99">
        <f>SUMIFS(通讯通路门店!$X:$X,通讯通路门店!$S:$S,$G354,通讯通路门店!$J:$J,"华为授权体验店")+SUMIFS(通讯通路门店!$AA:$AA,通讯通路门店!$S:$S,$G354,通讯通路门店!$J:$J,"华为堡垒店")</f>
        <v>0</v>
      </c>
      <c r="BG354" s="99">
        <f>SUMIFS(通讯通路门店!$Y:$Y,通讯通路门店!$S:$S,$G354,通讯通路门店!$J:$J,"小米体验店")</f>
        <v>0</v>
      </c>
      <c r="BH354" s="99">
        <f>SUMIFS(通讯通路门店!$AA:$AA,通讯通路门店!$S:$S,$G354,通讯通路门店!$J:$J,"苹果体验店")</f>
        <v>0</v>
      </c>
      <c r="BI354" s="99">
        <f>SUMIFS(通讯通路门店!$K:$K,通讯通路门店!$S:$S,$G354,通讯通路门店!$J:$J,"其他品牌专卖店")</f>
        <v>0</v>
      </c>
      <c r="BJ354" s="99">
        <f>SUMIFS(通讯通路门店!$AC:$AC,通讯通路门店!$S:$S,$G354)</f>
        <v>0</v>
      </c>
      <c r="BK354" s="99">
        <f>SUMIFS(通讯通路门店!$AD:$AD,通讯通路门店!$S:$S,$G354)</f>
        <v>0</v>
      </c>
      <c r="BL354" s="99">
        <f>SUMIFS(通讯通路门店!$AE:$AE,通讯通路门店!$S:$S,$G354)</f>
        <v>0</v>
      </c>
      <c r="BM354" s="99">
        <f>SUMIFS(通讯通路门店!$AF:$AF,通讯通路门店!$S:$S,$G354)</f>
        <v>0</v>
      </c>
      <c r="BN354" s="99">
        <f>SUMIFS(通讯通路门店!$AG:$AG,通讯通路门店!$S:$S,$G354)</f>
        <v>0</v>
      </c>
      <c r="BO354" s="99">
        <f>SUMIFS(通讯通路门店!$AH:$AH,通讯通路门店!$S:$S,$G354)</f>
        <v>0</v>
      </c>
      <c r="BP354" s="99">
        <f>SUMIFS(通讯通路门店!$AI:$AI,通讯通路门店!$S:$S,$G354)</f>
        <v>0</v>
      </c>
      <c r="BQ354" s="83"/>
    </row>
    <row r="355" spans="1:69">
      <c r="A355" s="99" t="str">
        <f>IFERROR(_xlfn.XLOOKUP($G355,通讯通路门店!$S$4:$S$993933,通讯通路门店!$A$4:$A$993933,0,0),"")</f>
        <v/>
      </c>
      <c r="B355" s="99" t="str">
        <f>IFERROR(_xlfn.XLOOKUP($G355,通讯通路门店!$S$4:$S$993933,通讯通路门店!$B$4:$B$993933,0,0),"")</f>
        <v/>
      </c>
      <c r="C355" s="99" t="str">
        <f>IFERROR(_xlfn.XLOOKUP($G355,通讯通路门店!$S$4:$S$993933,通讯通路门店!$C$4:$C$993933,0,0),"")</f>
        <v/>
      </c>
      <c r="D355" s="99" t="str">
        <f>IFERROR(_xlfn.XLOOKUP($G355,通讯通路门店!$S$4:$S$993933,通讯通路门店!$D$4:$D$993933,0,0),"")</f>
        <v/>
      </c>
      <c r="E355" s="83"/>
      <c r="F355" s="83"/>
      <c r="G355" s="101" t="e">
        <v>#N/A</v>
      </c>
      <c r="H355" s="102" t="str">
        <f>IFERROR(_xlfn.XLOOKUP($G355,通讯通路门店!$S$4:$S$993933,通讯通路门店!$R$4:$R$993933,0,0),"")</f>
        <v/>
      </c>
      <c r="I355" s="83"/>
      <c r="J355" s="83"/>
      <c r="K355" s="83"/>
      <c r="L355" s="83"/>
      <c r="M355" s="83"/>
      <c r="N355" s="83"/>
      <c r="O355" s="83"/>
      <c r="P355" s="83"/>
      <c r="Q355" s="83"/>
      <c r="R355" s="83"/>
      <c r="S355" s="83"/>
      <c r="T355" s="83"/>
      <c r="U355" s="99">
        <f>COUNTIF(通讯通路门店!$S:$S,$G355)</f>
        <v>0</v>
      </c>
      <c r="V355" s="99">
        <f>COUNTIFS(通讯通路门店!$S:$S,$G355,通讯通路门店!$J:$J,"综合卖场")</f>
        <v>0</v>
      </c>
      <c r="W355" s="99">
        <f>SUMIFS(通讯通路门店!$AJ:$AJ,通讯通路门店!$S:$S,通讯客户沙盘!$G355)</f>
        <v>0</v>
      </c>
      <c r="X355" s="99">
        <f t="shared" si="25"/>
        <v>0</v>
      </c>
      <c r="Y355" s="99">
        <f>COUNTIFS(通讯通路门店!$S:$S,$G355,通讯通路门店!$J:$J,"荣耀体验店")+COUNTIFS(通讯通路门店!$S:$S,$G355,通讯通路门店!$J:$J,"荣耀授权专卖店")</f>
        <v>0</v>
      </c>
      <c r="Z355" s="99">
        <f>COUNTIFS(通讯通路门店!$S:$S,$G355,通讯通路门店!$J:$J,"VIVO体验店")</f>
        <v>0</v>
      </c>
      <c r="AA355" s="99">
        <f>COUNTIFS(通讯通路门店!$S:$S,$G355,通讯通路门店!$J:$J,"OPPO体验店")</f>
        <v>0</v>
      </c>
      <c r="AB355" s="99">
        <f>COUNTIFS(通讯通路门店!$S:$S,$G355,通讯通路门店!$J:$J,"华为授权体验店")+COUNTIFS(通讯通路门店!$S:$S,$G355,通讯通路门店!$J:$J,"华为堡垒店")</f>
        <v>0</v>
      </c>
      <c r="AC355" s="99">
        <f>COUNTIFS(通讯通路门店!$S:$S,$G355,通讯通路门店!$J:$J,"小米体验店")</f>
        <v>0</v>
      </c>
      <c r="AD355" s="99">
        <f>COUNTIFS(通讯通路门店!$S:$S,$G355,通讯通路门店!$J:$J,"苹果体验店")</f>
        <v>0</v>
      </c>
      <c r="AE355" s="99">
        <f>COUNTIFS(通讯通路门店!$S:$S,$G355,通讯通路门店!$J:$J,"其他品牌专卖店")</f>
        <v>0</v>
      </c>
      <c r="AF355" s="99">
        <f>SUMIFS(通讯通路门店!$BI:$BI,通讯通路门店!$S:$S,$G355)</f>
        <v>0</v>
      </c>
      <c r="AG355" s="99">
        <f>SUMIFS(通讯通路门店!$BH:$BH,通讯通路门店!$S:$S,$G355)</f>
        <v>0</v>
      </c>
      <c r="AH355" s="99">
        <f t="shared" si="26"/>
        <v>0</v>
      </c>
      <c r="AI355" s="99">
        <f>SUMIFS(通讯通路门店!$BB:$BB,通讯通路门店!$S:$S,$G355)</f>
        <v>0</v>
      </c>
      <c r="AJ355" s="99">
        <f>SUMIFS(通讯通路门店!$BE:$BE,通讯通路门店!$S:$S,$G355)</f>
        <v>0</v>
      </c>
      <c r="AK355" s="99">
        <f>SUMIFS(通讯通路门店!$BG:$BG,通讯通路门店!$S:$S,$G355)</f>
        <v>0</v>
      </c>
      <c r="AL355" s="99">
        <f>SUMIFS(通讯通路门店!$BC:$BC,通讯通路门店!$S:$S,$G355)</f>
        <v>0</v>
      </c>
      <c r="AM355" s="99">
        <f>SUMIFS(通讯通路门店!$BD:$BD,通讯通路门店!$S:$S,$G355)</f>
        <v>0</v>
      </c>
      <c r="AN355" s="99">
        <f>SUMIFS(通讯通路门店!$BF:$BF,通讯通路门店!$S:$S,$G355)</f>
        <v>0</v>
      </c>
      <c r="AO355" s="99">
        <f t="shared" si="27"/>
        <v>0</v>
      </c>
      <c r="AP355" s="99">
        <f>SUMIFS(通讯通路门店!$K:$K,通讯通路门店!$S:$S,$G355)</f>
        <v>0</v>
      </c>
      <c r="AQ355" s="83"/>
      <c r="AR355" s="99">
        <f>SUMIFS(通讯通路门店!$T:$T,通讯通路门店!$S:$S,$G355)</f>
        <v>0</v>
      </c>
      <c r="AS355" s="99">
        <f>SUMIFS(通讯通路门店!$U:$U,通讯通路门店!$S:$S,$G355)</f>
        <v>0</v>
      </c>
      <c r="AT355" s="99">
        <f>SUMIFS(通讯通路门店!$V:$V,通讯通路门店!$S:$S,$G355)</f>
        <v>0</v>
      </c>
      <c r="AU355" s="99">
        <f>SUMIFS(通讯通路门店!$W:$W,通讯通路门店!$S:$S,$G355)</f>
        <v>0</v>
      </c>
      <c r="AV355" s="99">
        <f>SUMIFS(通讯通路门店!$Z:$Z,通讯通路门店!$S:$S,$G355)</f>
        <v>0</v>
      </c>
      <c r="AW355" s="99">
        <f>SUMIFS(通讯通路门店!$AB:$AB,通讯通路门店!$S:$S,$G355)</f>
        <v>0</v>
      </c>
      <c r="AX355" s="99">
        <f>SUMIFS(通讯通路门店!$X:$X,通讯通路门店!$S:$S,$G355)</f>
        <v>0</v>
      </c>
      <c r="AY355" s="99">
        <f>SUMIFS(通讯通路门店!$Y:$Y,通讯通路门店!$S:$S,$G355)</f>
        <v>0</v>
      </c>
      <c r="AZ355" s="99">
        <f>SUMIFS(通讯通路门店!$AA:$AA,通讯通路门店!$S:$S,$G355)</f>
        <v>0</v>
      </c>
      <c r="BA355" s="99">
        <f t="shared" si="28"/>
        <v>0</v>
      </c>
      <c r="BB355" s="99">
        <f t="shared" si="29"/>
        <v>0</v>
      </c>
      <c r="BC355" s="99">
        <f>SUMIFS(通讯通路门店!$W:$W,通讯通路门店!$S:$S,$G355,通讯通路门店!$J:$J,"荣耀体验店")+SUMIFS(通讯通路门店!$W:$W,通讯通路门店!$S:$S,$G355,通讯通路门店!$J:$J,"荣耀授权专卖店")</f>
        <v>0</v>
      </c>
      <c r="BD355" s="99">
        <f>SUMIFS(通讯通路门店!$Z:$Z,通讯通路门店!$S:$S,$G355,通讯通路门店!$J:$J,"VIVO体验店")</f>
        <v>0</v>
      </c>
      <c r="BE355" s="99">
        <f>SUMIFS(通讯通路门店!$AB:$AB,通讯通路门店!$S:$S,$G355,通讯通路门店!$J:$J,"OPPO体验店")</f>
        <v>0</v>
      </c>
      <c r="BF355" s="99">
        <f>SUMIFS(通讯通路门店!$X:$X,通讯通路门店!$S:$S,$G355,通讯通路门店!$J:$J,"华为授权体验店")+SUMIFS(通讯通路门店!$AA:$AA,通讯通路门店!$S:$S,$G355,通讯通路门店!$J:$J,"华为堡垒店")</f>
        <v>0</v>
      </c>
      <c r="BG355" s="99">
        <f>SUMIFS(通讯通路门店!$Y:$Y,通讯通路门店!$S:$S,$G355,通讯通路门店!$J:$J,"小米体验店")</f>
        <v>0</v>
      </c>
      <c r="BH355" s="99">
        <f>SUMIFS(通讯通路门店!$AA:$AA,通讯通路门店!$S:$S,$G355,通讯通路门店!$J:$J,"苹果体验店")</f>
        <v>0</v>
      </c>
      <c r="BI355" s="99">
        <f>SUMIFS(通讯通路门店!$K:$K,通讯通路门店!$S:$S,$G355,通讯通路门店!$J:$J,"其他品牌专卖店")</f>
        <v>0</v>
      </c>
      <c r="BJ355" s="99">
        <f>SUMIFS(通讯通路门店!$AC:$AC,通讯通路门店!$S:$S,$G355)</f>
        <v>0</v>
      </c>
      <c r="BK355" s="99">
        <f>SUMIFS(通讯通路门店!$AD:$AD,通讯通路门店!$S:$S,$G355)</f>
        <v>0</v>
      </c>
      <c r="BL355" s="99">
        <f>SUMIFS(通讯通路门店!$AE:$AE,通讯通路门店!$S:$S,$G355)</f>
        <v>0</v>
      </c>
      <c r="BM355" s="99">
        <f>SUMIFS(通讯通路门店!$AF:$AF,通讯通路门店!$S:$S,$G355)</f>
        <v>0</v>
      </c>
      <c r="BN355" s="99">
        <f>SUMIFS(通讯通路门店!$AG:$AG,通讯通路门店!$S:$S,$G355)</f>
        <v>0</v>
      </c>
      <c r="BO355" s="99">
        <f>SUMIFS(通讯通路门店!$AH:$AH,通讯通路门店!$S:$S,$G355)</f>
        <v>0</v>
      </c>
      <c r="BP355" s="99">
        <f>SUMIFS(通讯通路门店!$AI:$AI,通讯通路门店!$S:$S,$G355)</f>
        <v>0</v>
      </c>
      <c r="BQ355" s="83"/>
    </row>
    <row r="356" spans="1:69">
      <c r="A356" s="99" t="str">
        <f>IFERROR(_xlfn.XLOOKUP($G356,通讯通路门店!$S$4:$S$993933,通讯通路门店!$A$4:$A$993933,0,0),"")</f>
        <v/>
      </c>
      <c r="B356" s="99" t="str">
        <f>IFERROR(_xlfn.XLOOKUP($G356,通讯通路门店!$S$4:$S$993933,通讯通路门店!$B$4:$B$993933,0,0),"")</f>
        <v/>
      </c>
      <c r="C356" s="99" t="str">
        <f>IFERROR(_xlfn.XLOOKUP($G356,通讯通路门店!$S$4:$S$993933,通讯通路门店!$C$4:$C$993933,0,0),"")</f>
        <v/>
      </c>
      <c r="D356" s="99" t="str">
        <f>IFERROR(_xlfn.XLOOKUP($G356,通讯通路门店!$S$4:$S$993933,通讯通路门店!$D$4:$D$993933,0,0),"")</f>
        <v/>
      </c>
      <c r="E356" s="83"/>
      <c r="F356" s="83"/>
      <c r="G356" s="101" t="e">
        <v>#N/A</v>
      </c>
      <c r="H356" s="102" t="str">
        <f>IFERROR(_xlfn.XLOOKUP($G356,通讯通路门店!$S$4:$S$993933,通讯通路门店!$R$4:$R$993933,0,0),"")</f>
        <v/>
      </c>
      <c r="I356" s="83"/>
      <c r="J356" s="83"/>
      <c r="K356" s="83"/>
      <c r="L356" s="83"/>
      <c r="M356" s="83"/>
      <c r="N356" s="83"/>
      <c r="O356" s="83"/>
      <c r="P356" s="83"/>
      <c r="Q356" s="83"/>
      <c r="R356" s="83"/>
      <c r="S356" s="83"/>
      <c r="T356" s="83"/>
      <c r="U356" s="99">
        <f>COUNTIF(通讯通路门店!$S:$S,$G356)</f>
        <v>0</v>
      </c>
      <c r="V356" s="99">
        <f>COUNTIFS(通讯通路门店!$S:$S,$G356,通讯通路门店!$J:$J,"综合卖场")</f>
        <v>0</v>
      </c>
      <c r="W356" s="99">
        <f>SUMIFS(通讯通路门店!$AJ:$AJ,通讯通路门店!$S:$S,通讯客户沙盘!$G356)</f>
        <v>0</v>
      </c>
      <c r="X356" s="99">
        <f t="shared" si="25"/>
        <v>0</v>
      </c>
      <c r="Y356" s="99">
        <f>COUNTIFS(通讯通路门店!$S:$S,$G356,通讯通路门店!$J:$J,"荣耀体验店")+COUNTIFS(通讯通路门店!$S:$S,$G356,通讯通路门店!$J:$J,"荣耀授权专卖店")</f>
        <v>0</v>
      </c>
      <c r="Z356" s="99">
        <f>COUNTIFS(通讯通路门店!$S:$S,$G356,通讯通路门店!$J:$J,"VIVO体验店")</f>
        <v>0</v>
      </c>
      <c r="AA356" s="99">
        <f>COUNTIFS(通讯通路门店!$S:$S,$G356,通讯通路门店!$J:$J,"OPPO体验店")</f>
        <v>0</v>
      </c>
      <c r="AB356" s="99">
        <f>COUNTIFS(通讯通路门店!$S:$S,$G356,通讯通路门店!$J:$J,"华为授权体验店")+COUNTIFS(通讯通路门店!$S:$S,$G356,通讯通路门店!$J:$J,"华为堡垒店")</f>
        <v>0</v>
      </c>
      <c r="AC356" s="99">
        <f>COUNTIFS(通讯通路门店!$S:$S,$G356,通讯通路门店!$J:$J,"小米体验店")</f>
        <v>0</v>
      </c>
      <c r="AD356" s="99">
        <f>COUNTIFS(通讯通路门店!$S:$S,$G356,通讯通路门店!$J:$J,"苹果体验店")</f>
        <v>0</v>
      </c>
      <c r="AE356" s="99">
        <f>COUNTIFS(通讯通路门店!$S:$S,$G356,通讯通路门店!$J:$J,"其他品牌专卖店")</f>
        <v>0</v>
      </c>
      <c r="AF356" s="99">
        <f>SUMIFS(通讯通路门店!$BI:$BI,通讯通路门店!$S:$S,$G356)</f>
        <v>0</v>
      </c>
      <c r="AG356" s="99">
        <f>SUMIFS(通讯通路门店!$BH:$BH,通讯通路门店!$S:$S,$G356)</f>
        <v>0</v>
      </c>
      <c r="AH356" s="99">
        <f t="shared" si="26"/>
        <v>0</v>
      </c>
      <c r="AI356" s="99">
        <f>SUMIFS(通讯通路门店!$BB:$BB,通讯通路门店!$S:$S,$G356)</f>
        <v>0</v>
      </c>
      <c r="AJ356" s="99">
        <f>SUMIFS(通讯通路门店!$BE:$BE,通讯通路门店!$S:$S,$G356)</f>
        <v>0</v>
      </c>
      <c r="AK356" s="99">
        <f>SUMIFS(通讯通路门店!$BG:$BG,通讯通路门店!$S:$S,$G356)</f>
        <v>0</v>
      </c>
      <c r="AL356" s="99">
        <f>SUMIFS(通讯通路门店!$BC:$BC,通讯通路门店!$S:$S,$G356)</f>
        <v>0</v>
      </c>
      <c r="AM356" s="99">
        <f>SUMIFS(通讯通路门店!$BD:$BD,通讯通路门店!$S:$S,$G356)</f>
        <v>0</v>
      </c>
      <c r="AN356" s="99">
        <f>SUMIFS(通讯通路门店!$BF:$BF,通讯通路门店!$S:$S,$G356)</f>
        <v>0</v>
      </c>
      <c r="AO356" s="99">
        <f t="shared" si="27"/>
        <v>0</v>
      </c>
      <c r="AP356" s="99">
        <f>SUMIFS(通讯通路门店!$K:$K,通讯通路门店!$S:$S,$G356)</f>
        <v>0</v>
      </c>
      <c r="AQ356" s="83"/>
      <c r="AR356" s="99">
        <f>SUMIFS(通讯通路门店!$T:$T,通讯通路门店!$S:$S,$G356)</f>
        <v>0</v>
      </c>
      <c r="AS356" s="99">
        <f>SUMIFS(通讯通路门店!$U:$U,通讯通路门店!$S:$S,$G356)</f>
        <v>0</v>
      </c>
      <c r="AT356" s="99">
        <f>SUMIFS(通讯通路门店!$V:$V,通讯通路门店!$S:$S,$G356)</f>
        <v>0</v>
      </c>
      <c r="AU356" s="99">
        <f>SUMIFS(通讯通路门店!$W:$W,通讯通路门店!$S:$S,$G356)</f>
        <v>0</v>
      </c>
      <c r="AV356" s="99">
        <f>SUMIFS(通讯通路门店!$Z:$Z,通讯通路门店!$S:$S,$G356)</f>
        <v>0</v>
      </c>
      <c r="AW356" s="99">
        <f>SUMIFS(通讯通路门店!$AB:$AB,通讯通路门店!$S:$S,$G356)</f>
        <v>0</v>
      </c>
      <c r="AX356" s="99">
        <f>SUMIFS(通讯通路门店!$X:$X,通讯通路门店!$S:$S,$G356)</f>
        <v>0</v>
      </c>
      <c r="AY356" s="99">
        <f>SUMIFS(通讯通路门店!$Y:$Y,通讯通路门店!$S:$S,$G356)</f>
        <v>0</v>
      </c>
      <c r="AZ356" s="99">
        <f>SUMIFS(通讯通路门店!$AA:$AA,通讯通路门店!$S:$S,$G356)</f>
        <v>0</v>
      </c>
      <c r="BA356" s="99">
        <f t="shared" si="28"/>
        <v>0</v>
      </c>
      <c r="BB356" s="99">
        <f t="shared" si="29"/>
        <v>0</v>
      </c>
      <c r="BC356" s="99">
        <f>SUMIFS(通讯通路门店!$W:$W,通讯通路门店!$S:$S,$G356,通讯通路门店!$J:$J,"荣耀体验店")+SUMIFS(通讯通路门店!$W:$W,通讯通路门店!$S:$S,$G356,通讯通路门店!$J:$J,"荣耀授权专卖店")</f>
        <v>0</v>
      </c>
      <c r="BD356" s="99">
        <f>SUMIFS(通讯通路门店!$Z:$Z,通讯通路门店!$S:$S,$G356,通讯通路门店!$J:$J,"VIVO体验店")</f>
        <v>0</v>
      </c>
      <c r="BE356" s="99">
        <f>SUMIFS(通讯通路门店!$AB:$AB,通讯通路门店!$S:$S,$G356,通讯通路门店!$J:$J,"OPPO体验店")</f>
        <v>0</v>
      </c>
      <c r="BF356" s="99">
        <f>SUMIFS(通讯通路门店!$X:$X,通讯通路门店!$S:$S,$G356,通讯通路门店!$J:$J,"华为授权体验店")+SUMIFS(通讯通路门店!$AA:$AA,通讯通路门店!$S:$S,$G356,通讯通路门店!$J:$J,"华为堡垒店")</f>
        <v>0</v>
      </c>
      <c r="BG356" s="99">
        <f>SUMIFS(通讯通路门店!$Y:$Y,通讯通路门店!$S:$S,$G356,通讯通路门店!$J:$J,"小米体验店")</f>
        <v>0</v>
      </c>
      <c r="BH356" s="99">
        <f>SUMIFS(通讯通路门店!$AA:$AA,通讯通路门店!$S:$S,$G356,通讯通路门店!$J:$J,"苹果体验店")</f>
        <v>0</v>
      </c>
      <c r="BI356" s="99">
        <f>SUMIFS(通讯通路门店!$K:$K,通讯通路门店!$S:$S,$G356,通讯通路门店!$J:$J,"其他品牌专卖店")</f>
        <v>0</v>
      </c>
      <c r="BJ356" s="99">
        <f>SUMIFS(通讯通路门店!$AC:$AC,通讯通路门店!$S:$S,$G356)</f>
        <v>0</v>
      </c>
      <c r="BK356" s="99">
        <f>SUMIFS(通讯通路门店!$AD:$AD,通讯通路门店!$S:$S,$G356)</f>
        <v>0</v>
      </c>
      <c r="BL356" s="99">
        <f>SUMIFS(通讯通路门店!$AE:$AE,通讯通路门店!$S:$S,$G356)</f>
        <v>0</v>
      </c>
      <c r="BM356" s="99">
        <f>SUMIFS(通讯通路门店!$AF:$AF,通讯通路门店!$S:$S,$G356)</f>
        <v>0</v>
      </c>
      <c r="BN356" s="99">
        <f>SUMIFS(通讯通路门店!$AG:$AG,通讯通路门店!$S:$S,$G356)</f>
        <v>0</v>
      </c>
      <c r="BO356" s="99">
        <f>SUMIFS(通讯通路门店!$AH:$AH,通讯通路门店!$S:$S,$G356)</f>
        <v>0</v>
      </c>
      <c r="BP356" s="99">
        <f>SUMIFS(通讯通路门店!$AI:$AI,通讯通路门店!$S:$S,$G356)</f>
        <v>0</v>
      </c>
      <c r="BQ356" s="83"/>
    </row>
    <row r="357" spans="1:69">
      <c r="A357" s="99" t="str">
        <f>IFERROR(_xlfn.XLOOKUP($G357,通讯通路门店!$S$4:$S$993933,通讯通路门店!$A$4:$A$993933,0,0),"")</f>
        <v/>
      </c>
      <c r="B357" s="99" t="str">
        <f>IFERROR(_xlfn.XLOOKUP($G357,通讯通路门店!$S$4:$S$993933,通讯通路门店!$B$4:$B$993933,0,0),"")</f>
        <v/>
      </c>
      <c r="C357" s="99" t="str">
        <f>IFERROR(_xlfn.XLOOKUP($G357,通讯通路门店!$S$4:$S$993933,通讯通路门店!$C$4:$C$993933,0,0),"")</f>
        <v/>
      </c>
      <c r="D357" s="99" t="str">
        <f>IFERROR(_xlfn.XLOOKUP($G357,通讯通路门店!$S$4:$S$993933,通讯通路门店!$D$4:$D$993933,0,0),"")</f>
        <v/>
      </c>
      <c r="E357" s="83"/>
      <c r="F357" s="83"/>
      <c r="G357" s="101" t="e">
        <v>#N/A</v>
      </c>
      <c r="H357" s="102" t="str">
        <f>IFERROR(_xlfn.XLOOKUP($G357,通讯通路门店!$S$4:$S$993933,通讯通路门店!$R$4:$R$993933,0,0),"")</f>
        <v/>
      </c>
      <c r="I357" s="83"/>
      <c r="J357" s="83"/>
      <c r="K357" s="83"/>
      <c r="L357" s="83"/>
      <c r="M357" s="83"/>
      <c r="N357" s="83"/>
      <c r="O357" s="83"/>
      <c r="P357" s="83"/>
      <c r="Q357" s="83"/>
      <c r="R357" s="83"/>
      <c r="S357" s="83"/>
      <c r="T357" s="83"/>
      <c r="U357" s="99">
        <f>COUNTIF(通讯通路门店!$S:$S,$G357)</f>
        <v>0</v>
      </c>
      <c r="V357" s="99">
        <f>COUNTIFS(通讯通路门店!$S:$S,$G357,通讯通路门店!$J:$J,"综合卖场")</f>
        <v>0</v>
      </c>
      <c r="W357" s="99">
        <f>SUMIFS(通讯通路门店!$AJ:$AJ,通讯通路门店!$S:$S,通讯客户沙盘!$G357)</f>
        <v>0</v>
      </c>
      <c r="X357" s="99">
        <f t="shared" si="25"/>
        <v>0</v>
      </c>
      <c r="Y357" s="99">
        <f>COUNTIFS(通讯通路门店!$S:$S,$G357,通讯通路门店!$J:$J,"荣耀体验店")+COUNTIFS(通讯通路门店!$S:$S,$G357,通讯通路门店!$J:$J,"荣耀授权专卖店")</f>
        <v>0</v>
      </c>
      <c r="Z357" s="99">
        <f>COUNTIFS(通讯通路门店!$S:$S,$G357,通讯通路门店!$J:$J,"VIVO体验店")</f>
        <v>0</v>
      </c>
      <c r="AA357" s="99">
        <f>COUNTIFS(通讯通路门店!$S:$S,$G357,通讯通路门店!$J:$J,"OPPO体验店")</f>
        <v>0</v>
      </c>
      <c r="AB357" s="99">
        <f>COUNTIFS(通讯通路门店!$S:$S,$G357,通讯通路门店!$J:$J,"华为授权体验店")+COUNTIFS(通讯通路门店!$S:$S,$G357,通讯通路门店!$J:$J,"华为堡垒店")</f>
        <v>0</v>
      </c>
      <c r="AC357" s="99">
        <f>COUNTIFS(通讯通路门店!$S:$S,$G357,通讯通路门店!$J:$J,"小米体验店")</f>
        <v>0</v>
      </c>
      <c r="AD357" s="99">
        <f>COUNTIFS(通讯通路门店!$S:$S,$G357,通讯通路门店!$J:$J,"苹果体验店")</f>
        <v>0</v>
      </c>
      <c r="AE357" s="99">
        <f>COUNTIFS(通讯通路门店!$S:$S,$G357,通讯通路门店!$J:$J,"其他品牌专卖店")</f>
        <v>0</v>
      </c>
      <c r="AF357" s="99">
        <f>SUMIFS(通讯通路门店!$BI:$BI,通讯通路门店!$S:$S,$G357)</f>
        <v>0</v>
      </c>
      <c r="AG357" s="99">
        <f>SUMIFS(通讯通路门店!$BH:$BH,通讯通路门店!$S:$S,$G357)</f>
        <v>0</v>
      </c>
      <c r="AH357" s="99">
        <f t="shared" si="26"/>
        <v>0</v>
      </c>
      <c r="AI357" s="99">
        <f>SUMIFS(通讯通路门店!$BB:$BB,通讯通路门店!$S:$S,$G357)</f>
        <v>0</v>
      </c>
      <c r="AJ357" s="99">
        <f>SUMIFS(通讯通路门店!$BE:$BE,通讯通路门店!$S:$S,$G357)</f>
        <v>0</v>
      </c>
      <c r="AK357" s="99">
        <f>SUMIFS(通讯通路门店!$BG:$BG,通讯通路门店!$S:$S,$G357)</f>
        <v>0</v>
      </c>
      <c r="AL357" s="99">
        <f>SUMIFS(通讯通路门店!$BC:$BC,通讯通路门店!$S:$S,$G357)</f>
        <v>0</v>
      </c>
      <c r="AM357" s="99">
        <f>SUMIFS(通讯通路门店!$BD:$BD,通讯通路门店!$S:$S,$G357)</f>
        <v>0</v>
      </c>
      <c r="AN357" s="99">
        <f>SUMIFS(通讯通路门店!$BF:$BF,通讯通路门店!$S:$S,$G357)</f>
        <v>0</v>
      </c>
      <c r="AO357" s="99">
        <f t="shared" si="27"/>
        <v>0</v>
      </c>
      <c r="AP357" s="99">
        <f>SUMIFS(通讯通路门店!$K:$K,通讯通路门店!$S:$S,$G357)</f>
        <v>0</v>
      </c>
      <c r="AQ357" s="83"/>
      <c r="AR357" s="99">
        <f>SUMIFS(通讯通路门店!$T:$T,通讯通路门店!$S:$S,$G357)</f>
        <v>0</v>
      </c>
      <c r="AS357" s="99">
        <f>SUMIFS(通讯通路门店!$U:$U,通讯通路门店!$S:$S,$G357)</f>
        <v>0</v>
      </c>
      <c r="AT357" s="99">
        <f>SUMIFS(通讯通路门店!$V:$V,通讯通路门店!$S:$S,$G357)</f>
        <v>0</v>
      </c>
      <c r="AU357" s="99">
        <f>SUMIFS(通讯通路门店!$W:$W,通讯通路门店!$S:$S,$G357)</f>
        <v>0</v>
      </c>
      <c r="AV357" s="99">
        <f>SUMIFS(通讯通路门店!$Z:$Z,通讯通路门店!$S:$S,$G357)</f>
        <v>0</v>
      </c>
      <c r="AW357" s="99">
        <f>SUMIFS(通讯通路门店!$AB:$AB,通讯通路门店!$S:$S,$G357)</f>
        <v>0</v>
      </c>
      <c r="AX357" s="99">
        <f>SUMIFS(通讯通路门店!$X:$X,通讯通路门店!$S:$S,$G357)</f>
        <v>0</v>
      </c>
      <c r="AY357" s="99">
        <f>SUMIFS(通讯通路门店!$Y:$Y,通讯通路门店!$S:$S,$G357)</f>
        <v>0</v>
      </c>
      <c r="AZ357" s="99">
        <f>SUMIFS(通讯通路门店!$AA:$AA,通讯通路门店!$S:$S,$G357)</f>
        <v>0</v>
      </c>
      <c r="BA357" s="99">
        <f t="shared" si="28"/>
        <v>0</v>
      </c>
      <c r="BB357" s="99">
        <f t="shared" si="29"/>
        <v>0</v>
      </c>
      <c r="BC357" s="99">
        <f>SUMIFS(通讯通路门店!$W:$W,通讯通路门店!$S:$S,$G357,通讯通路门店!$J:$J,"荣耀体验店")+SUMIFS(通讯通路门店!$W:$W,通讯通路门店!$S:$S,$G357,通讯通路门店!$J:$J,"荣耀授权专卖店")</f>
        <v>0</v>
      </c>
      <c r="BD357" s="99">
        <f>SUMIFS(通讯通路门店!$Z:$Z,通讯通路门店!$S:$S,$G357,通讯通路门店!$J:$J,"VIVO体验店")</f>
        <v>0</v>
      </c>
      <c r="BE357" s="99">
        <f>SUMIFS(通讯通路门店!$AB:$AB,通讯通路门店!$S:$S,$G357,通讯通路门店!$J:$J,"OPPO体验店")</f>
        <v>0</v>
      </c>
      <c r="BF357" s="99">
        <f>SUMIFS(通讯通路门店!$X:$X,通讯通路门店!$S:$S,$G357,通讯通路门店!$J:$J,"华为授权体验店")+SUMIFS(通讯通路门店!$AA:$AA,通讯通路门店!$S:$S,$G357,通讯通路门店!$J:$J,"华为堡垒店")</f>
        <v>0</v>
      </c>
      <c r="BG357" s="99">
        <f>SUMIFS(通讯通路门店!$Y:$Y,通讯通路门店!$S:$S,$G357,通讯通路门店!$J:$J,"小米体验店")</f>
        <v>0</v>
      </c>
      <c r="BH357" s="99">
        <f>SUMIFS(通讯通路门店!$AA:$AA,通讯通路门店!$S:$S,$G357,通讯通路门店!$J:$J,"苹果体验店")</f>
        <v>0</v>
      </c>
      <c r="BI357" s="99">
        <f>SUMIFS(通讯通路门店!$K:$K,通讯通路门店!$S:$S,$G357,通讯通路门店!$J:$J,"其他品牌专卖店")</f>
        <v>0</v>
      </c>
      <c r="BJ357" s="99">
        <f>SUMIFS(通讯通路门店!$AC:$AC,通讯通路门店!$S:$S,$G357)</f>
        <v>0</v>
      </c>
      <c r="BK357" s="99">
        <f>SUMIFS(通讯通路门店!$AD:$AD,通讯通路门店!$S:$S,$G357)</f>
        <v>0</v>
      </c>
      <c r="BL357" s="99">
        <f>SUMIFS(通讯通路门店!$AE:$AE,通讯通路门店!$S:$S,$G357)</f>
        <v>0</v>
      </c>
      <c r="BM357" s="99">
        <f>SUMIFS(通讯通路门店!$AF:$AF,通讯通路门店!$S:$S,$G357)</f>
        <v>0</v>
      </c>
      <c r="BN357" s="99">
        <f>SUMIFS(通讯通路门店!$AG:$AG,通讯通路门店!$S:$S,$G357)</f>
        <v>0</v>
      </c>
      <c r="BO357" s="99">
        <f>SUMIFS(通讯通路门店!$AH:$AH,通讯通路门店!$S:$S,$G357)</f>
        <v>0</v>
      </c>
      <c r="BP357" s="99">
        <f>SUMIFS(通讯通路门店!$AI:$AI,通讯通路门店!$S:$S,$G357)</f>
        <v>0</v>
      </c>
      <c r="BQ357" s="83"/>
    </row>
    <row r="358" spans="1:69">
      <c r="A358" s="99" t="str">
        <f>IFERROR(_xlfn.XLOOKUP($G358,通讯通路门店!$S$4:$S$993933,通讯通路门店!$A$4:$A$993933,0,0),"")</f>
        <v/>
      </c>
      <c r="B358" s="99" t="str">
        <f>IFERROR(_xlfn.XLOOKUP($G358,通讯通路门店!$S$4:$S$993933,通讯通路门店!$B$4:$B$993933,0,0),"")</f>
        <v/>
      </c>
      <c r="C358" s="99" t="str">
        <f>IFERROR(_xlfn.XLOOKUP($G358,通讯通路门店!$S$4:$S$993933,通讯通路门店!$C$4:$C$993933,0,0),"")</f>
        <v/>
      </c>
      <c r="D358" s="99" t="str">
        <f>IFERROR(_xlfn.XLOOKUP($G358,通讯通路门店!$S$4:$S$993933,通讯通路门店!$D$4:$D$993933,0,0),"")</f>
        <v/>
      </c>
      <c r="E358" s="83"/>
      <c r="F358" s="83"/>
      <c r="G358" s="101" t="e">
        <v>#N/A</v>
      </c>
      <c r="H358" s="102" t="str">
        <f>IFERROR(_xlfn.XLOOKUP($G358,通讯通路门店!$S$4:$S$993933,通讯通路门店!$R$4:$R$993933,0,0),"")</f>
        <v/>
      </c>
      <c r="I358" s="83"/>
      <c r="J358" s="83"/>
      <c r="K358" s="83"/>
      <c r="L358" s="83"/>
      <c r="M358" s="83"/>
      <c r="N358" s="83"/>
      <c r="O358" s="83"/>
      <c r="P358" s="83"/>
      <c r="Q358" s="83"/>
      <c r="R358" s="83"/>
      <c r="S358" s="83"/>
      <c r="T358" s="83"/>
      <c r="U358" s="99">
        <f>COUNTIF(通讯通路门店!$S:$S,$G358)</f>
        <v>0</v>
      </c>
      <c r="V358" s="99">
        <f>COUNTIFS(通讯通路门店!$S:$S,$G358,通讯通路门店!$J:$J,"综合卖场")</f>
        <v>0</v>
      </c>
      <c r="W358" s="99">
        <f>SUMIFS(通讯通路门店!$AJ:$AJ,通讯通路门店!$S:$S,通讯客户沙盘!$G358)</f>
        <v>0</v>
      </c>
      <c r="X358" s="99">
        <f t="shared" si="25"/>
        <v>0</v>
      </c>
      <c r="Y358" s="99">
        <f>COUNTIFS(通讯通路门店!$S:$S,$G358,通讯通路门店!$J:$J,"荣耀体验店")+COUNTIFS(通讯通路门店!$S:$S,$G358,通讯通路门店!$J:$J,"荣耀授权专卖店")</f>
        <v>0</v>
      </c>
      <c r="Z358" s="99">
        <f>COUNTIFS(通讯通路门店!$S:$S,$G358,通讯通路门店!$J:$J,"VIVO体验店")</f>
        <v>0</v>
      </c>
      <c r="AA358" s="99">
        <f>COUNTIFS(通讯通路门店!$S:$S,$G358,通讯通路门店!$J:$J,"OPPO体验店")</f>
        <v>0</v>
      </c>
      <c r="AB358" s="99">
        <f>COUNTIFS(通讯通路门店!$S:$S,$G358,通讯通路门店!$J:$J,"华为授权体验店")+COUNTIFS(通讯通路门店!$S:$S,$G358,通讯通路门店!$J:$J,"华为堡垒店")</f>
        <v>0</v>
      </c>
      <c r="AC358" s="99">
        <f>COUNTIFS(通讯通路门店!$S:$S,$G358,通讯通路门店!$J:$J,"小米体验店")</f>
        <v>0</v>
      </c>
      <c r="AD358" s="99">
        <f>COUNTIFS(通讯通路门店!$S:$S,$G358,通讯通路门店!$J:$J,"苹果体验店")</f>
        <v>0</v>
      </c>
      <c r="AE358" s="99">
        <f>COUNTIFS(通讯通路门店!$S:$S,$G358,通讯通路门店!$J:$J,"其他品牌专卖店")</f>
        <v>0</v>
      </c>
      <c r="AF358" s="99">
        <f>SUMIFS(通讯通路门店!$BI:$BI,通讯通路门店!$S:$S,$G358)</f>
        <v>0</v>
      </c>
      <c r="AG358" s="99">
        <f>SUMIFS(通讯通路门店!$BH:$BH,通讯通路门店!$S:$S,$G358)</f>
        <v>0</v>
      </c>
      <c r="AH358" s="99">
        <f t="shared" si="26"/>
        <v>0</v>
      </c>
      <c r="AI358" s="99">
        <f>SUMIFS(通讯通路门店!$BB:$BB,通讯通路门店!$S:$S,$G358)</f>
        <v>0</v>
      </c>
      <c r="AJ358" s="99">
        <f>SUMIFS(通讯通路门店!$BE:$BE,通讯通路门店!$S:$S,$G358)</f>
        <v>0</v>
      </c>
      <c r="AK358" s="99">
        <f>SUMIFS(通讯通路门店!$BG:$BG,通讯通路门店!$S:$S,$G358)</f>
        <v>0</v>
      </c>
      <c r="AL358" s="99">
        <f>SUMIFS(通讯通路门店!$BC:$BC,通讯通路门店!$S:$S,$G358)</f>
        <v>0</v>
      </c>
      <c r="AM358" s="99">
        <f>SUMIFS(通讯通路门店!$BD:$BD,通讯通路门店!$S:$S,$G358)</f>
        <v>0</v>
      </c>
      <c r="AN358" s="99">
        <f>SUMIFS(通讯通路门店!$BF:$BF,通讯通路门店!$S:$S,$G358)</f>
        <v>0</v>
      </c>
      <c r="AO358" s="99">
        <f t="shared" si="27"/>
        <v>0</v>
      </c>
      <c r="AP358" s="99">
        <f>SUMIFS(通讯通路门店!$K:$K,通讯通路门店!$S:$S,$G358)</f>
        <v>0</v>
      </c>
      <c r="AQ358" s="83"/>
      <c r="AR358" s="99">
        <f>SUMIFS(通讯通路门店!$T:$T,通讯通路门店!$S:$S,$G358)</f>
        <v>0</v>
      </c>
      <c r="AS358" s="99">
        <f>SUMIFS(通讯通路门店!$U:$U,通讯通路门店!$S:$S,$G358)</f>
        <v>0</v>
      </c>
      <c r="AT358" s="99">
        <f>SUMIFS(通讯通路门店!$V:$V,通讯通路门店!$S:$S,$G358)</f>
        <v>0</v>
      </c>
      <c r="AU358" s="99">
        <f>SUMIFS(通讯通路门店!$W:$W,通讯通路门店!$S:$S,$G358)</f>
        <v>0</v>
      </c>
      <c r="AV358" s="99">
        <f>SUMIFS(通讯通路门店!$Z:$Z,通讯通路门店!$S:$S,$G358)</f>
        <v>0</v>
      </c>
      <c r="AW358" s="99">
        <f>SUMIFS(通讯通路门店!$AB:$AB,通讯通路门店!$S:$S,$G358)</f>
        <v>0</v>
      </c>
      <c r="AX358" s="99">
        <f>SUMIFS(通讯通路门店!$X:$X,通讯通路门店!$S:$S,$G358)</f>
        <v>0</v>
      </c>
      <c r="AY358" s="99">
        <f>SUMIFS(通讯通路门店!$Y:$Y,通讯通路门店!$S:$S,$G358)</f>
        <v>0</v>
      </c>
      <c r="AZ358" s="99">
        <f>SUMIFS(通讯通路门店!$AA:$AA,通讯通路门店!$S:$S,$G358)</f>
        <v>0</v>
      </c>
      <c r="BA358" s="99">
        <f t="shared" si="28"/>
        <v>0</v>
      </c>
      <c r="BB358" s="99">
        <f t="shared" si="29"/>
        <v>0</v>
      </c>
      <c r="BC358" s="99">
        <f>SUMIFS(通讯通路门店!$W:$W,通讯通路门店!$S:$S,$G358,通讯通路门店!$J:$J,"荣耀体验店")+SUMIFS(通讯通路门店!$W:$W,通讯通路门店!$S:$S,$G358,通讯通路门店!$J:$J,"荣耀授权专卖店")</f>
        <v>0</v>
      </c>
      <c r="BD358" s="99">
        <f>SUMIFS(通讯通路门店!$Z:$Z,通讯通路门店!$S:$S,$G358,通讯通路门店!$J:$J,"VIVO体验店")</f>
        <v>0</v>
      </c>
      <c r="BE358" s="99">
        <f>SUMIFS(通讯通路门店!$AB:$AB,通讯通路门店!$S:$S,$G358,通讯通路门店!$J:$J,"OPPO体验店")</f>
        <v>0</v>
      </c>
      <c r="BF358" s="99">
        <f>SUMIFS(通讯通路门店!$X:$X,通讯通路门店!$S:$S,$G358,通讯通路门店!$J:$J,"华为授权体验店")+SUMIFS(通讯通路门店!$AA:$AA,通讯通路门店!$S:$S,$G358,通讯通路门店!$J:$J,"华为堡垒店")</f>
        <v>0</v>
      </c>
      <c r="BG358" s="99">
        <f>SUMIFS(通讯通路门店!$Y:$Y,通讯通路门店!$S:$S,$G358,通讯通路门店!$J:$J,"小米体验店")</f>
        <v>0</v>
      </c>
      <c r="BH358" s="99">
        <f>SUMIFS(通讯通路门店!$AA:$AA,通讯通路门店!$S:$S,$G358,通讯通路门店!$J:$J,"苹果体验店")</f>
        <v>0</v>
      </c>
      <c r="BI358" s="99">
        <f>SUMIFS(通讯通路门店!$K:$K,通讯通路门店!$S:$S,$G358,通讯通路门店!$J:$J,"其他品牌专卖店")</f>
        <v>0</v>
      </c>
      <c r="BJ358" s="99">
        <f>SUMIFS(通讯通路门店!$AC:$AC,通讯通路门店!$S:$S,$G358)</f>
        <v>0</v>
      </c>
      <c r="BK358" s="99">
        <f>SUMIFS(通讯通路门店!$AD:$AD,通讯通路门店!$S:$S,$G358)</f>
        <v>0</v>
      </c>
      <c r="BL358" s="99">
        <f>SUMIFS(通讯通路门店!$AE:$AE,通讯通路门店!$S:$S,$G358)</f>
        <v>0</v>
      </c>
      <c r="BM358" s="99">
        <f>SUMIFS(通讯通路门店!$AF:$AF,通讯通路门店!$S:$S,$G358)</f>
        <v>0</v>
      </c>
      <c r="BN358" s="99">
        <f>SUMIFS(通讯通路门店!$AG:$AG,通讯通路门店!$S:$S,$G358)</f>
        <v>0</v>
      </c>
      <c r="BO358" s="99">
        <f>SUMIFS(通讯通路门店!$AH:$AH,通讯通路门店!$S:$S,$G358)</f>
        <v>0</v>
      </c>
      <c r="BP358" s="99">
        <f>SUMIFS(通讯通路门店!$AI:$AI,通讯通路门店!$S:$S,$G358)</f>
        <v>0</v>
      </c>
      <c r="BQ358" s="83"/>
    </row>
    <row r="359" spans="1:69">
      <c r="A359" s="99" t="str">
        <f>IFERROR(_xlfn.XLOOKUP($G359,通讯通路门店!$S$4:$S$993933,通讯通路门店!$A$4:$A$993933,0,0),"")</f>
        <v/>
      </c>
      <c r="B359" s="99" t="str">
        <f>IFERROR(_xlfn.XLOOKUP($G359,通讯通路门店!$S$4:$S$993933,通讯通路门店!$B$4:$B$993933,0,0),"")</f>
        <v/>
      </c>
      <c r="C359" s="99" t="str">
        <f>IFERROR(_xlfn.XLOOKUP($G359,通讯通路门店!$S$4:$S$993933,通讯通路门店!$C$4:$C$993933,0,0),"")</f>
        <v/>
      </c>
      <c r="D359" s="99" t="str">
        <f>IFERROR(_xlfn.XLOOKUP($G359,通讯通路门店!$S$4:$S$993933,通讯通路门店!$D$4:$D$993933,0,0),"")</f>
        <v/>
      </c>
      <c r="E359" s="83"/>
      <c r="F359" s="83"/>
      <c r="G359" s="101" t="e">
        <v>#N/A</v>
      </c>
      <c r="H359" s="102" t="str">
        <f>IFERROR(_xlfn.XLOOKUP($G359,通讯通路门店!$S$4:$S$993933,通讯通路门店!$R$4:$R$993933,0,0),"")</f>
        <v/>
      </c>
      <c r="I359" s="83"/>
      <c r="J359" s="83"/>
      <c r="K359" s="83"/>
      <c r="L359" s="83"/>
      <c r="M359" s="83"/>
      <c r="N359" s="83"/>
      <c r="O359" s="83"/>
      <c r="P359" s="83"/>
      <c r="Q359" s="83"/>
      <c r="R359" s="83"/>
      <c r="S359" s="83"/>
      <c r="T359" s="83"/>
      <c r="U359" s="99">
        <f>COUNTIF(通讯通路门店!$S:$S,$G359)</f>
        <v>0</v>
      </c>
      <c r="V359" s="99">
        <f>COUNTIFS(通讯通路门店!$S:$S,$G359,通讯通路门店!$J:$J,"综合卖场")</f>
        <v>0</v>
      </c>
      <c r="W359" s="99">
        <f>SUMIFS(通讯通路门店!$AJ:$AJ,通讯通路门店!$S:$S,通讯客户沙盘!$G359)</f>
        <v>0</v>
      </c>
      <c r="X359" s="99">
        <f t="shared" si="25"/>
        <v>0</v>
      </c>
      <c r="Y359" s="99">
        <f>COUNTIFS(通讯通路门店!$S:$S,$G359,通讯通路门店!$J:$J,"荣耀体验店")+COUNTIFS(通讯通路门店!$S:$S,$G359,通讯通路门店!$J:$J,"荣耀授权专卖店")</f>
        <v>0</v>
      </c>
      <c r="Z359" s="99">
        <f>COUNTIFS(通讯通路门店!$S:$S,$G359,通讯通路门店!$J:$J,"VIVO体验店")</f>
        <v>0</v>
      </c>
      <c r="AA359" s="99">
        <f>COUNTIFS(通讯通路门店!$S:$S,$G359,通讯通路门店!$J:$J,"OPPO体验店")</f>
        <v>0</v>
      </c>
      <c r="AB359" s="99">
        <f>COUNTIFS(通讯通路门店!$S:$S,$G359,通讯通路门店!$J:$J,"华为授权体验店")+COUNTIFS(通讯通路门店!$S:$S,$G359,通讯通路门店!$J:$J,"华为堡垒店")</f>
        <v>0</v>
      </c>
      <c r="AC359" s="99">
        <f>COUNTIFS(通讯通路门店!$S:$S,$G359,通讯通路门店!$J:$J,"小米体验店")</f>
        <v>0</v>
      </c>
      <c r="AD359" s="99">
        <f>COUNTIFS(通讯通路门店!$S:$S,$G359,通讯通路门店!$J:$J,"苹果体验店")</f>
        <v>0</v>
      </c>
      <c r="AE359" s="99">
        <f>COUNTIFS(通讯通路门店!$S:$S,$G359,通讯通路门店!$J:$J,"其他品牌专卖店")</f>
        <v>0</v>
      </c>
      <c r="AF359" s="99">
        <f>SUMIFS(通讯通路门店!$BI:$BI,通讯通路门店!$S:$S,$G359)</f>
        <v>0</v>
      </c>
      <c r="AG359" s="99">
        <f>SUMIFS(通讯通路门店!$BH:$BH,通讯通路门店!$S:$S,$G359)</f>
        <v>0</v>
      </c>
      <c r="AH359" s="99">
        <f t="shared" si="26"/>
        <v>0</v>
      </c>
      <c r="AI359" s="99">
        <f>SUMIFS(通讯通路门店!$BB:$BB,通讯通路门店!$S:$S,$G359)</f>
        <v>0</v>
      </c>
      <c r="AJ359" s="99">
        <f>SUMIFS(通讯通路门店!$BE:$BE,通讯通路门店!$S:$S,$G359)</f>
        <v>0</v>
      </c>
      <c r="AK359" s="99">
        <f>SUMIFS(通讯通路门店!$BG:$BG,通讯通路门店!$S:$S,$G359)</f>
        <v>0</v>
      </c>
      <c r="AL359" s="99">
        <f>SUMIFS(通讯通路门店!$BC:$BC,通讯通路门店!$S:$S,$G359)</f>
        <v>0</v>
      </c>
      <c r="AM359" s="99">
        <f>SUMIFS(通讯通路门店!$BD:$BD,通讯通路门店!$S:$S,$G359)</f>
        <v>0</v>
      </c>
      <c r="AN359" s="99">
        <f>SUMIFS(通讯通路门店!$BF:$BF,通讯通路门店!$S:$S,$G359)</f>
        <v>0</v>
      </c>
      <c r="AO359" s="99">
        <f t="shared" si="27"/>
        <v>0</v>
      </c>
      <c r="AP359" s="99">
        <f>SUMIFS(通讯通路门店!$K:$K,通讯通路门店!$S:$S,$G359)</f>
        <v>0</v>
      </c>
      <c r="AQ359" s="83"/>
      <c r="AR359" s="99">
        <f>SUMIFS(通讯通路门店!$T:$T,通讯通路门店!$S:$S,$G359)</f>
        <v>0</v>
      </c>
      <c r="AS359" s="99">
        <f>SUMIFS(通讯通路门店!$U:$U,通讯通路门店!$S:$S,$G359)</f>
        <v>0</v>
      </c>
      <c r="AT359" s="99">
        <f>SUMIFS(通讯通路门店!$V:$V,通讯通路门店!$S:$S,$G359)</f>
        <v>0</v>
      </c>
      <c r="AU359" s="99">
        <f>SUMIFS(通讯通路门店!$W:$W,通讯通路门店!$S:$S,$G359)</f>
        <v>0</v>
      </c>
      <c r="AV359" s="99">
        <f>SUMIFS(通讯通路门店!$Z:$Z,通讯通路门店!$S:$S,$G359)</f>
        <v>0</v>
      </c>
      <c r="AW359" s="99">
        <f>SUMIFS(通讯通路门店!$AB:$AB,通讯通路门店!$S:$S,$G359)</f>
        <v>0</v>
      </c>
      <c r="AX359" s="99">
        <f>SUMIFS(通讯通路门店!$X:$X,通讯通路门店!$S:$S,$G359)</f>
        <v>0</v>
      </c>
      <c r="AY359" s="99">
        <f>SUMIFS(通讯通路门店!$Y:$Y,通讯通路门店!$S:$S,$G359)</f>
        <v>0</v>
      </c>
      <c r="AZ359" s="99">
        <f>SUMIFS(通讯通路门店!$AA:$AA,通讯通路门店!$S:$S,$G359)</f>
        <v>0</v>
      </c>
      <c r="BA359" s="99">
        <f t="shared" si="28"/>
        <v>0</v>
      </c>
      <c r="BB359" s="99">
        <f t="shared" si="29"/>
        <v>0</v>
      </c>
      <c r="BC359" s="99">
        <f>SUMIFS(通讯通路门店!$W:$W,通讯通路门店!$S:$S,$G359,通讯通路门店!$J:$J,"荣耀体验店")+SUMIFS(通讯通路门店!$W:$W,通讯通路门店!$S:$S,$G359,通讯通路门店!$J:$J,"荣耀授权专卖店")</f>
        <v>0</v>
      </c>
      <c r="BD359" s="99">
        <f>SUMIFS(通讯通路门店!$Z:$Z,通讯通路门店!$S:$S,$G359,通讯通路门店!$J:$J,"VIVO体验店")</f>
        <v>0</v>
      </c>
      <c r="BE359" s="99">
        <f>SUMIFS(通讯通路门店!$AB:$AB,通讯通路门店!$S:$S,$G359,通讯通路门店!$J:$J,"OPPO体验店")</f>
        <v>0</v>
      </c>
      <c r="BF359" s="99">
        <f>SUMIFS(通讯通路门店!$X:$X,通讯通路门店!$S:$S,$G359,通讯通路门店!$J:$J,"华为授权体验店")+SUMIFS(通讯通路门店!$AA:$AA,通讯通路门店!$S:$S,$G359,通讯通路门店!$J:$J,"华为堡垒店")</f>
        <v>0</v>
      </c>
      <c r="BG359" s="99">
        <f>SUMIFS(通讯通路门店!$Y:$Y,通讯通路门店!$S:$S,$G359,通讯通路门店!$J:$J,"小米体验店")</f>
        <v>0</v>
      </c>
      <c r="BH359" s="99">
        <f>SUMIFS(通讯通路门店!$AA:$AA,通讯通路门店!$S:$S,$G359,通讯通路门店!$J:$J,"苹果体验店")</f>
        <v>0</v>
      </c>
      <c r="BI359" s="99">
        <f>SUMIFS(通讯通路门店!$K:$K,通讯通路门店!$S:$S,$G359,通讯通路门店!$J:$J,"其他品牌专卖店")</f>
        <v>0</v>
      </c>
      <c r="BJ359" s="99">
        <f>SUMIFS(通讯通路门店!$AC:$AC,通讯通路门店!$S:$S,$G359)</f>
        <v>0</v>
      </c>
      <c r="BK359" s="99">
        <f>SUMIFS(通讯通路门店!$AD:$AD,通讯通路门店!$S:$S,$G359)</f>
        <v>0</v>
      </c>
      <c r="BL359" s="99">
        <f>SUMIFS(通讯通路门店!$AE:$AE,通讯通路门店!$S:$S,$G359)</f>
        <v>0</v>
      </c>
      <c r="BM359" s="99">
        <f>SUMIFS(通讯通路门店!$AF:$AF,通讯通路门店!$S:$S,$G359)</f>
        <v>0</v>
      </c>
      <c r="BN359" s="99">
        <f>SUMIFS(通讯通路门店!$AG:$AG,通讯通路门店!$S:$S,$G359)</f>
        <v>0</v>
      </c>
      <c r="BO359" s="99">
        <f>SUMIFS(通讯通路门店!$AH:$AH,通讯通路门店!$S:$S,$G359)</f>
        <v>0</v>
      </c>
      <c r="BP359" s="99">
        <f>SUMIFS(通讯通路门店!$AI:$AI,通讯通路门店!$S:$S,$G359)</f>
        <v>0</v>
      </c>
      <c r="BQ359" s="83"/>
    </row>
    <row r="360" spans="1:69">
      <c r="A360" s="99" t="str">
        <f>IFERROR(_xlfn.XLOOKUP($G360,通讯通路门店!$S$4:$S$993933,通讯通路门店!$A$4:$A$993933,0,0),"")</f>
        <v/>
      </c>
      <c r="B360" s="99" t="str">
        <f>IFERROR(_xlfn.XLOOKUP($G360,通讯通路门店!$S$4:$S$993933,通讯通路门店!$B$4:$B$993933,0,0),"")</f>
        <v/>
      </c>
      <c r="C360" s="99" t="str">
        <f>IFERROR(_xlfn.XLOOKUP($G360,通讯通路门店!$S$4:$S$993933,通讯通路门店!$C$4:$C$993933,0,0),"")</f>
        <v/>
      </c>
      <c r="D360" s="99" t="str">
        <f>IFERROR(_xlfn.XLOOKUP($G360,通讯通路门店!$S$4:$S$993933,通讯通路门店!$D$4:$D$993933,0,0),"")</f>
        <v/>
      </c>
      <c r="E360" s="83"/>
      <c r="F360" s="83"/>
      <c r="G360" s="101" t="e">
        <v>#N/A</v>
      </c>
      <c r="H360" s="102" t="str">
        <f>IFERROR(_xlfn.XLOOKUP($G360,通讯通路门店!$S$4:$S$993933,通讯通路门店!$R$4:$R$993933,0,0),"")</f>
        <v/>
      </c>
      <c r="I360" s="83"/>
      <c r="J360" s="83"/>
      <c r="K360" s="83"/>
      <c r="L360" s="83"/>
      <c r="M360" s="83"/>
      <c r="N360" s="83"/>
      <c r="O360" s="83"/>
      <c r="P360" s="83"/>
      <c r="Q360" s="83"/>
      <c r="R360" s="83"/>
      <c r="S360" s="83"/>
      <c r="T360" s="83"/>
      <c r="U360" s="99">
        <f>COUNTIF(通讯通路门店!$S:$S,$G360)</f>
        <v>0</v>
      </c>
      <c r="V360" s="99">
        <f>COUNTIFS(通讯通路门店!$S:$S,$G360,通讯通路门店!$J:$J,"综合卖场")</f>
        <v>0</v>
      </c>
      <c r="W360" s="99">
        <f>SUMIFS(通讯通路门店!$AJ:$AJ,通讯通路门店!$S:$S,通讯客户沙盘!$G360)</f>
        <v>0</v>
      </c>
      <c r="X360" s="99">
        <f t="shared" si="25"/>
        <v>0</v>
      </c>
      <c r="Y360" s="99">
        <f>COUNTIFS(通讯通路门店!$S:$S,$G360,通讯通路门店!$J:$J,"荣耀体验店")+COUNTIFS(通讯通路门店!$S:$S,$G360,通讯通路门店!$J:$J,"荣耀授权专卖店")</f>
        <v>0</v>
      </c>
      <c r="Z360" s="99">
        <f>COUNTIFS(通讯通路门店!$S:$S,$G360,通讯通路门店!$J:$J,"VIVO体验店")</f>
        <v>0</v>
      </c>
      <c r="AA360" s="99">
        <f>COUNTIFS(通讯通路门店!$S:$S,$G360,通讯通路门店!$J:$J,"OPPO体验店")</f>
        <v>0</v>
      </c>
      <c r="AB360" s="99">
        <f>COUNTIFS(通讯通路门店!$S:$S,$G360,通讯通路门店!$J:$J,"华为授权体验店")+COUNTIFS(通讯通路门店!$S:$S,$G360,通讯通路门店!$J:$J,"华为堡垒店")</f>
        <v>0</v>
      </c>
      <c r="AC360" s="99">
        <f>COUNTIFS(通讯通路门店!$S:$S,$G360,通讯通路门店!$J:$J,"小米体验店")</f>
        <v>0</v>
      </c>
      <c r="AD360" s="99">
        <f>COUNTIFS(通讯通路门店!$S:$S,$G360,通讯通路门店!$J:$J,"苹果体验店")</f>
        <v>0</v>
      </c>
      <c r="AE360" s="99">
        <f>COUNTIFS(通讯通路门店!$S:$S,$G360,通讯通路门店!$J:$J,"其他品牌专卖店")</f>
        <v>0</v>
      </c>
      <c r="AF360" s="99">
        <f>SUMIFS(通讯通路门店!$BI:$BI,通讯通路门店!$S:$S,$G360)</f>
        <v>0</v>
      </c>
      <c r="AG360" s="99">
        <f>SUMIFS(通讯通路门店!$BH:$BH,通讯通路门店!$S:$S,$G360)</f>
        <v>0</v>
      </c>
      <c r="AH360" s="99">
        <f t="shared" si="26"/>
        <v>0</v>
      </c>
      <c r="AI360" s="99">
        <f>SUMIFS(通讯通路门店!$BB:$BB,通讯通路门店!$S:$S,$G360)</f>
        <v>0</v>
      </c>
      <c r="AJ360" s="99">
        <f>SUMIFS(通讯通路门店!$BE:$BE,通讯通路门店!$S:$S,$G360)</f>
        <v>0</v>
      </c>
      <c r="AK360" s="99">
        <f>SUMIFS(通讯通路门店!$BG:$BG,通讯通路门店!$S:$S,$G360)</f>
        <v>0</v>
      </c>
      <c r="AL360" s="99">
        <f>SUMIFS(通讯通路门店!$BC:$BC,通讯通路门店!$S:$S,$G360)</f>
        <v>0</v>
      </c>
      <c r="AM360" s="99">
        <f>SUMIFS(通讯通路门店!$BD:$BD,通讯通路门店!$S:$S,$G360)</f>
        <v>0</v>
      </c>
      <c r="AN360" s="99">
        <f>SUMIFS(通讯通路门店!$BF:$BF,通讯通路门店!$S:$S,$G360)</f>
        <v>0</v>
      </c>
      <c r="AO360" s="99">
        <f t="shared" si="27"/>
        <v>0</v>
      </c>
      <c r="AP360" s="99">
        <f>SUMIFS(通讯通路门店!$K:$K,通讯通路门店!$S:$S,$G360)</f>
        <v>0</v>
      </c>
      <c r="AQ360" s="83"/>
      <c r="AR360" s="99">
        <f>SUMIFS(通讯通路门店!$T:$T,通讯通路门店!$S:$S,$G360)</f>
        <v>0</v>
      </c>
      <c r="AS360" s="99">
        <f>SUMIFS(通讯通路门店!$U:$U,通讯通路门店!$S:$S,$G360)</f>
        <v>0</v>
      </c>
      <c r="AT360" s="99">
        <f>SUMIFS(通讯通路门店!$V:$V,通讯通路门店!$S:$S,$G360)</f>
        <v>0</v>
      </c>
      <c r="AU360" s="99">
        <f>SUMIFS(通讯通路门店!$W:$W,通讯通路门店!$S:$S,$G360)</f>
        <v>0</v>
      </c>
      <c r="AV360" s="99">
        <f>SUMIFS(通讯通路门店!$Z:$Z,通讯通路门店!$S:$S,$G360)</f>
        <v>0</v>
      </c>
      <c r="AW360" s="99">
        <f>SUMIFS(通讯通路门店!$AB:$AB,通讯通路门店!$S:$S,$G360)</f>
        <v>0</v>
      </c>
      <c r="AX360" s="99">
        <f>SUMIFS(通讯通路门店!$X:$X,通讯通路门店!$S:$S,$G360)</f>
        <v>0</v>
      </c>
      <c r="AY360" s="99">
        <f>SUMIFS(通讯通路门店!$Y:$Y,通讯通路门店!$S:$S,$G360)</f>
        <v>0</v>
      </c>
      <c r="AZ360" s="99">
        <f>SUMIFS(通讯通路门店!$AA:$AA,通讯通路门店!$S:$S,$G360)</f>
        <v>0</v>
      </c>
      <c r="BA360" s="99">
        <f t="shared" si="28"/>
        <v>0</v>
      </c>
      <c r="BB360" s="99">
        <f t="shared" si="29"/>
        <v>0</v>
      </c>
      <c r="BC360" s="99">
        <f>SUMIFS(通讯通路门店!$W:$W,通讯通路门店!$S:$S,$G360,通讯通路门店!$J:$J,"荣耀体验店")+SUMIFS(通讯通路门店!$W:$W,通讯通路门店!$S:$S,$G360,通讯通路门店!$J:$J,"荣耀授权专卖店")</f>
        <v>0</v>
      </c>
      <c r="BD360" s="99">
        <f>SUMIFS(通讯通路门店!$Z:$Z,通讯通路门店!$S:$S,$G360,通讯通路门店!$J:$J,"VIVO体验店")</f>
        <v>0</v>
      </c>
      <c r="BE360" s="99">
        <f>SUMIFS(通讯通路门店!$AB:$AB,通讯通路门店!$S:$S,$G360,通讯通路门店!$J:$J,"OPPO体验店")</f>
        <v>0</v>
      </c>
      <c r="BF360" s="99">
        <f>SUMIFS(通讯通路门店!$X:$X,通讯通路门店!$S:$S,$G360,通讯通路门店!$J:$J,"华为授权体验店")+SUMIFS(通讯通路门店!$AA:$AA,通讯通路门店!$S:$S,$G360,通讯通路门店!$J:$J,"华为堡垒店")</f>
        <v>0</v>
      </c>
      <c r="BG360" s="99">
        <f>SUMIFS(通讯通路门店!$Y:$Y,通讯通路门店!$S:$S,$G360,通讯通路门店!$J:$J,"小米体验店")</f>
        <v>0</v>
      </c>
      <c r="BH360" s="99">
        <f>SUMIFS(通讯通路门店!$AA:$AA,通讯通路门店!$S:$S,$G360,通讯通路门店!$J:$J,"苹果体验店")</f>
        <v>0</v>
      </c>
      <c r="BI360" s="99">
        <f>SUMIFS(通讯通路门店!$K:$K,通讯通路门店!$S:$S,$G360,通讯通路门店!$J:$J,"其他品牌专卖店")</f>
        <v>0</v>
      </c>
      <c r="BJ360" s="99">
        <f>SUMIFS(通讯通路门店!$AC:$AC,通讯通路门店!$S:$S,$G360)</f>
        <v>0</v>
      </c>
      <c r="BK360" s="99">
        <f>SUMIFS(通讯通路门店!$AD:$AD,通讯通路门店!$S:$S,$G360)</f>
        <v>0</v>
      </c>
      <c r="BL360" s="99">
        <f>SUMIFS(通讯通路门店!$AE:$AE,通讯通路门店!$S:$S,$G360)</f>
        <v>0</v>
      </c>
      <c r="BM360" s="99">
        <f>SUMIFS(通讯通路门店!$AF:$AF,通讯通路门店!$S:$S,$G360)</f>
        <v>0</v>
      </c>
      <c r="BN360" s="99">
        <f>SUMIFS(通讯通路门店!$AG:$AG,通讯通路门店!$S:$S,$G360)</f>
        <v>0</v>
      </c>
      <c r="BO360" s="99">
        <f>SUMIFS(通讯通路门店!$AH:$AH,通讯通路门店!$S:$S,$G360)</f>
        <v>0</v>
      </c>
      <c r="BP360" s="99">
        <f>SUMIFS(通讯通路门店!$AI:$AI,通讯通路门店!$S:$S,$G360)</f>
        <v>0</v>
      </c>
      <c r="BQ360" s="83"/>
    </row>
    <row r="361" spans="1:69">
      <c r="A361" s="99" t="str">
        <f>IFERROR(_xlfn.XLOOKUP($G361,通讯通路门店!$S$4:$S$993933,通讯通路门店!$A$4:$A$993933,0,0),"")</f>
        <v/>
      </c>
      <c r="B361" s="99" t="str">
        <f>IFERROR(_xlfn.XLOOKUP($G361,通讯通路门店!$S$4:$S$993933,通讯通路门店!$B$4:$B$993933,0,0),"")</f>
        <v/>
      </c>
      <c r="C361" s="99" t="str">
        <f>IFERROR(_xlfn.XLOOKUP($G361,通讯通路门店!$S$4:$S$993933,通讯通路门店!$C$4:$C$993933,0,0),"")</f>
        <v/>
      </c>
      <c r="D361" s="99" t="str">
        <f>IFERROR(_xlfn.XLOOKUP($G361,通讯通路门店!$S$4:$S$993933,通讯通路门店!$D$4:$D$993933,0,0),"")</f>
        <v/>
      </c>
      <c r="E361" s="83"/>
      <c r="F361" s="83"/>
      <c r="G361" s="101" t="e">
        <v>#N/A</v>
      </c>
      <c r="H361" s="102" t="str">
        <f>IFERROR(_xlfn.XLOOKUP($G361,通讯通路门店!$S$4:$S$993933,通讯通路门店!$R$4:$R$993933,0,0),"")</f>
        <v/>
      </c>
      <c r="I361" s="83"/>
      <c r="J361" s="83"/>
      <c r="K361" s="83"/>
      <c r="L361" s="83"/>
      <c r="M361" s="83"/>
      <c r="N361" s="83"/>
      <c r="O361" s="83"/>
      <c r="P361" s="83"/>
      <c r="Q361" s="83"/>
      <c r="R361" s="83"/>
      <c r="S361" s="83"/>
      <c r="T361" s="83"/>
      <c r="U361" s="99">
        <f>COUNTIF(通讯通路门店!$S:$S,$G361)</f>
        <v>0</v>
      </c>
      <c r="V361" s="99">
        <f>COUNTIFS(通讯通路门店!$S:$S,$G361,通讯通路门店!$J:$J,"综合卖场")</f>
        <v>0</v>
      </c>
      <c r="W361" s="99">
        <f>SUMIFS(通讯通路门店!$AJ:$AJ,通讯通路门店!$S:$S,通讯客户沙盘!$G361)</f>
        <v>0</v>
      </c>
      <c r="X361" s="99">
        <f t="shared" si="25"/>
        <v>0</v>
      </c>
      <c r="Y361" s="99">
        <f>COUNTIFS(通讯通路门店!$S:$S,$G361,通讯通路门店!$J:$J,"荣耀体验店")+COUNTIFS(通讯通路门店!$S:$S,$G361,通讯通路门店!$J:$J,"荣耀授权专卖店")</f>
        <v>0</v>
      </c>
      <c r="Z361" s="99">
        <f>COUNTIFS(通讯通路门店!$S:$S,$G361,通讯通路门店!$J:$J,"VIVO体验店")</f>
        <v>0</v>
      </c>
      <c r="AA361" s="99">
        <f>COUNTIFS(通讯通路门店!$S:$S,$G361,通讯通路门店!$J:$J,"OPPO体验店")</f>
        <v>0</v>
      </c>
      <c r="AB361" s="99">
        <f>COUNTIFS(通讯通路门店!$S:$S,$G361,通讯通路门店!$J:$J,"华为授权体验店")+COUNTIFS(通讯通路门店!$S:$S,$G361,通讯通路门店!$J:$J,"华为堡垒店")</f>
        <v>0</v>
      </c>
      <c r="AC361" s="99">
        <f>COUNTIFS(通讯通路门店!$S:$S,$G361,通讯通路门店!$J:$J,"小米体验店")</f>
        <v>0</v>
      </c>
      <c r="AD361" s="99">
        <f>COUNTIFS(通讯通路门店!$S:$S,$G361,通讯通路门店!$J:$J,"苹果体验店")</f>
        <v>0</v>
      </c>
      <c r="AE361" s="99">
        <f>COUNTIFS(通讯通路门店!$S:$S,$G361,通讯通路门店!$J:$J,"其他品牌专卖店")</f>
        <v>0</v>
      </c>
      <c r="AF361" s="99">
        <f>SUMIFS(通讯通路门店!$BI:$BI,通讯通路门店!$S:$S,$G361)</f>
        <v>0</v>
      </c>
      <c r="AG361" s="99">
        <f>SUMIFS(通讯通路门店!$BH:$BH,通讯通路门店!$S:$S,$G361)</f>
        <v>0</v>
      </c>
      <c r="AH361" s="99">
        <f t="shared" si="26"/>
        <v>0</v>
      </c>
      <c r="AI361" s="99">
        <f>SUMIFS(通讯通路门店!$BB:$BB,通讯通路门店!$S:$S,$G361)</f>
        <v>0</v>
      </c>
      <c r="AJ361" s="99">
        <f>SUMIFS(通讯通路门店!$BE:$BE,通讯通路门店!$S:$S,$G361)</f>
        <v>0</v>
      </c>
      <c r="AK361" s="99">
        <f>SUMIFS(通讯通路门店!$BG:$BG,通讯通路门店!$S:$S,$G361)</f>
        <v>0</v>
      </c>
      <c r="AL361" s="99">
        <f>SUMIFS(通讯通路门店!$BC:$BC,通讯通路门店!$S:$S,$G361)</f>
        <v>0</v>
      </c>
      <c r="AM361" s="99">
        <f>SUMIFS(通讯通路门店!$BD:$BD,通讯通路门店!$S:$S,$G361)</f>
        <v>0</v>
      </c>
      <c r="AN361" s="99">
        <f>SUMIFS(通讯通路门店!$BF:$BF,通讯通路门店!$S:$S,$G361)</f>
        <v>0</v>
      </c>
      <c r="AO361" s="99">
        <f t="shared" si="27"/>
        <v>0</v>
      </c>
      <c r="AP361" s="99">
        <f>SUMIFS(通讯通路门店!$K:$K,通讯通路门店!$S:$S,$G361)</f>
        <v>0</v>
      </c>
      <c r="AQ361" s="83"/>
      <c r="AR361" s="99">
        <f>SUMIFS(通讯通路门店!$T:$T,通讯通路门店!$S:$S,$G361)</f>
        <v>0</v>
      </c>
      <c r="AS361" s="99">
        <f>SUMIFS(通讯通路门店!$U:$U,通讯通路门店!$S:$S,$G361)</f>
        <v>0</v>
      </c>
      <c r="AT361" s="99">
        <f>SUMIFS(通讯通路门店!$V:$V,通讯通路门店!$S:$S,$G361)</f>
        <v>0</v>
      </c>
      <c r="AU361" s="99">
        <f>SUMIFS(通讯通路门店!$W:$W,通讯通路门店!$S:$S,$G361)</f>
        <v>0</v>
      </c>
      <c r="AV361" s="99">
        <f>SUMIFS(通讯通路门店!$Z:$Z,通讯通路门店!$S:$S,$G361)</f>
        <v>0</v>
      </c>
      <c r="AW361" s="99">
        <f>SUMIFS(通讯通路门店!$AB:$AB,通讯通路门店!$S:$S,$G361)</f>
        <v>0</v>
      </c>
      <c r="AX361" s="99">
        <f>SUMIFS(通讯通路门店!$X:$X,通讯通路门店!$S:$S,$G361)</f>
        <v>0</v>
      </c>
      <c r="AY361" s="99">
        <f>SUMIFS(通讯通路门店!$Y:$Y,通讯通路门店!$S:$S,$G361)</f>
        <v>0</v>
      </c>
      <c r="AZ361" s="99">
        <f>SUMIFS(通讯通路门店!$AA:$AA,通讯通路门店!$S:$S,$G361)</f>
        <v>0</v>
      </c>
      <c r="BA361" s="99">
        <f t="shared" si="28"/>
        <v>0</v>
      </c>
      <c r="BB361" s="99">
        <f t="shared" si="29"/>
        <v>0</v>
      </c>
      <c r="BC361" s="99">
        <f>SUMIFS(通讯通路门店!$W:$W,通讯通路门店!$S:$S,$G361,通讯通路门店!$J:$J,"荣耀体验店")+SUMIFS(通讯通路门店!$W:$W,通讯通路门店!$S:$S,$G361,通讯通路门店!$J:$J,"荣耀授权专卖店")</f>
        <v>0</v>
      </c>
      <c r="BD361" s="99">
        <f>SUMIFS(通讯通路门店!$Z:$Z,通讯通路门店!$S:$S,$G361,通讯通路门店!$J:$J,"VIVO体验店")</f>
        <v>0</v>
      </c>
      <c r="BE361" s="99">
        <f>SUMIFS(通讯通路门店!$AB:$AB,通讯通路门店!$S:$S,$G361,通讯通路门店!$J:$J,"OPPO体验店")</f>
        <v>0</v>
      </c>
      <c r="BF361" s="99">
        <f>SUMIFS(通讯通路门店!$X:$X,通讯通路门店!$S:$S,$G361,通讯通路门店!$J:$J,"华为授权体验店")+SUMIFS(通讯通路门店!$AA:$AA,通讯通路门店!$S:$S,$G361,通讯通路门店!$J:$J,"华为堡垒店")</f>
        <v>0</v>
      </c>
      <c r="BG361" s="99">
        <f>SUMIFS(通讯通路门店!$Y:$Y,通讯通路门店!$S:$S,$G361,通讯通路门店!$J:$J,"小米体验店")</f>
        <v>0</v>
      </c>
      <c r="BH361" s="99">
        <f>SUMIFS(通讯通路门店!$AA:$AA,通讯通路门店!$S:$S,$G361,通讯通路门店!$J:$J,"苹果体验店")</f>
        <v>0</v>
      </c>
      <c r="BI361" s="99">
        <f>SUMIFS(通讯通路门店!$K:$K,通讯通路门店!$S:$S,$G361,通讯通路门店!$J:$J,"其他品牌专卖店")</f>
        <v>0</v>
      </c>
      <c r="BJ361" s="99">
        <f>SUMIFS(通讯通路门店!$AC:$AC,通讯通路门店!$S:$S,$G361)</f>
        <v>0</v>
      </c>
      <c r="BK361" s="99">
        <f>SUMIFS(通讯通路门店!$AD:$AD,通讯通路门店!$S:$S,$G361)</f>
        <v>0</v>
      </c>
      <c r="BL361" s="99">
        <f>SUMIFS(通讯通路门店!$AE:$AE,通讯通路门店!$S:$S,$G361)</f>
        <v>0</v>
      </c>
      <c r="BM361" s="99">
        <f>SUMIFS(通讯通路门店!$AF:$AF,通讯通路门店!$S:$S,$G361)</f>
        <v>0</v>
      </c>
      <c r="BN361" s="99">
        <f>SUMIFS(通讯通路门店!$AG:$AG,通讯通路门店!$S:$S,$G361)</f>
        <v>0</v>
      </c>
      <c r="BO361" s="99">
        <f>SUMIFS(通讯通路门店!$AH:$AH,通讯通路门店!$S:$S,$G361)</f>
        <v>0</v>
      </c>
      <c r="BP361" s="99">
        <f>SUMIFS(通讯通路门店!$AI:$AI,通讯通路门店!$S:$S,$G361)</f>
        <v>0</v>
      </c>
      <c r="BQ361" s="83"/>
    </row>
    <row r="362" spans="1:69">
      <c r="A362" s="99" t="str">
        <f>IFERROR(_xlfn.XLOOKUP($G362,通讯通路门店!$S$4:$S$993933,通讯通路门店!$A$4:$A$993933,0,0),"")</f>
        <v/>
      </c>
      <c r="B362" s="99" t="str">
        <f>IFERROR(_xlfn.XLOOKUP($G362,通讯通路门店!$S$4:$S$993933,通讯通路门店!$B$4:$B$993933,0,0),"")</f>
        <v/>
      </c>
      <c r="C362" s="99" t="str">
        <f>IFERROR(_xlfn.XLOOKUP($G362,通讯通路门店!$S$4:$S$993933,通讯通路门店!$C$4:$C$993933,0,0),"")</f>
        <v/>
      </c>
      <c r="D362" s="99" t="str">
        <f>IFERROR(_xlfn.XLOOKUP($G362,通讯通路门店!$S$4:$S$993933,通讯通路门店!$D$4:$D$993933,0,0),"")</f>
        <v/>
      </c>
      <c r="E362" s="83"/>
      <c r="F362" s="83"/>
      <c r="G362" s="101" t="e">
        <v>#N/A</v>
      </c>
      <c r="H362" s="102" t="str">
        <f>IFERROR(_xlfn.XLOOKUP($G362,通讯通路门店!$S$4:$S$993933,通讯通路门店!$R$4:$R$993933,0,0),"")</f>
        <v/>
      </c>
      <c r="I362" s="83"/>
      <c r="J362" s="83"/>
      <c r="K362" s="83"/>
      <c r="L362" s="83"/>
      <c r="M362" s="83"/>
      <c r="N362" s="83"/>
      <c r="O362" s="83"/>
      <c r="P362" s="83"/>
      <c r="Q362" s="83"/>
      <c r="R362" s="83"/>
      <c r="S362" s="83"/>
      <c r="T362" s="83"/>
      <c r="U362" s="99">
        <f>COUNTIF(通讯通路门店!$S:$S,$G362)</f>
        <v>0</v>
      </c>
      <c r="V362" s="99">
        <f>COUNTIFS(通讯通路门店!$S:$S,$G362,通讯通路门店!$J:$J,"综合卖场")</f>
        <v>0</v>
      </c>
      <c r="W362" s="99">
        <f>SUMIFS(通讯通路门店!$AJ:$AJ,通讯通路门店!$S:$S,通讯客户沙盘!$G362)</f>
        <v>0</v>
      </c>
      <c r="X362" s="99">
        <f t="shared" si="25"/>
        <v>0</v>
      </c>
      <c r="Y362" s="99">
        <f>COUNTIFS(通讯通路门店!$S:$S,$G362,通讯通路门店!$J:$J,"荣耀体验店")+COUNTIFS(通讯通路门店!$S:$S,$G362,通讯通路门店!$J:$J,"荣耀授权专卖店")</f>
        <v>0</v>
      </c>
      <c r="Z362" s="99">
        <f>COUNTIFS(通讯通路门店!$S:$S,$G362,通讯通路门店!$J:$J,"VIVO体验店")</f>
        <v>0</v>
      </c>
      <c r="AA362" s="99">
        <f>COUNTIFS(通讯通路门店!$S:$S,$G362,通讯通路门店!$J:$J,"OPPO体验店")</f>
        <v>0</v>
      </c>
      <c r="AB362" s="99">
        <f>COUNTIFS(通讯通路门店!$S:$S,$G362,通讯通路门店!$J:$J,"华为授权体验店")+COUNTIFS(通讯通路门店!$S:$S,$G362,通讯通路门店!$J:$J,"华为堡垒店")</f>
        <v>0</v>
      </c>
      <c r="AC362" s="99">
        <f>COUNTIFS(通讯通路门店!$S:$S,$G362,通讯通路门店!$J:$J,"小米体验店")</f>
        <v>0</v>
      </c>
      <c r="AD362" s="99">
        <f>COUNTIFS(通讯通路门店!$S:$S,$G362,通讯通路门店!$J:$J,"苹果体验店")</f>
        <v>0</v>
      </c>
      <c r="AE362" s="99">
        <f>COUNTIFS(通讯通路门店!$S:$S,$G362,通讯通路门店!$J:$J,"其他品牌专卖店")</f>
        <v>0</v>
      </c>
      <c r="AF362" s="99">
        <f>SUMIFS(通讯通路门店!$BI:$BI,通讯通路门店!$S:$S,$G362)</f>
        <v>0</v>
      </c>
      <c r="AG362" s="99">
        <f>SUMIFS(通讯通路门店!$BH:$BH,通讯通路门店!$S:$S,$G362)</f>
        <v>0</v>
      </c>
      <c r="AH362" s="99">
        <f t="shared" si="26"/>
        <v>0</v>
      </c>
      <c r="AI362" s="99">
        <f>SUMIFS(通讯通路门店!$BB:$BB,通讯通路门店!$S:$S,$G362)</f>
        <v>0</v>
      </c>
      <c r="AJ362" s="99">
        <f>SUMIFS(通讯通路门店!$BE:$BE,通讯通路门店!$S:$S,$G362)</f>
        <v>0</v>
      </c>
      <c r="AK362" s="99">
        <f>SUMIFS(通讯通路门店!$BG:$BG,通讯通路门店!$S:$S,$G362)</f>
        <v>0</v>
      </c>
      <c r="AL362" s="99">
        <f>SUMIFS(通讯通路门店!$BC:$BC,通讯通路门店!$S:$S,$G362)</f>
        <v>0</v>
      </c>
      <c r="AM362" s="99">
        <f>SUMIFS(通讯通路门店!$BD:$BD,通讯通路门店!$S:$S,$G362)</f>
        <v>0</v>
      </c>
      <c r="AN362" s="99">
        <f>SUMIFS(通讯通路门店!$BF:$BF,通讯通路门店!$S:$S,$G362)</f>
        <v>0</v>
      </c>
      <c r="AO362" s="99">
        <f t="shared" si="27"/>
        <v>0</v>
      </c>
      <c r="AP362" s="99">
        <f>SUMIFS(通讯通路门店!$K:$K,通讯通路门店!$S:$S,$G362)</f>
        <v>0</v>
      </c>
      <c r="AQ362" s="83"/>
      <c r="AR362" s="99">
        <f>SUMIFS(通讯通路门店!$T:$T,通讯通路门店!$S:$S,$G362)</f>
        <v>0</v>
      </c>
      <c r="AS362" s="99">
        <f>SUMIFS(通讯通路门店!$U:$U,通讯通路门店!$S:$S,$G362)</f>
        <v>0</v>
      </c>
      <c r="AT362" s="99">
        <f>SUMIFS(通讯通路门店!$V:$V,通讯通路门店!$S:$S,$G362)</f>
        <v>0</v>
      </c>
      <c r="AU362" s="99">
        <f>SUMIFS(通讯通路门店!$W:$W,通讯通路门店!$S:$S,$G362)</f>
        <v>0</v>
      </c>
      <c r="AV362" s="99">
        <f>SUMIFS(通讯通路门店!$Z:$Z,通讯通路门店!$S:$S,$G362)</f>
        <v>0</v>
      </c>
      <c r="AW362" s="99">
        <f>SUMIFS(通讯通路门店!$AB:$AB,通讯通路门店!$S:$S,$G362)</f>
        <v>0</v>
      </c>
      <c r="AX362" s="99">
        <f>SUMIFS(通讯通路门店!$X:$X,通讯通路门店!$S:$S,$G362)</f>
        <v>0</v>
      </c>
      <c r="AY362" s="99">
        <f>SUMIFS(通讯通路门店!$Y:$Y,通讯通路门店!$S:$S,$G362)</f>
        <v>0</v>
      </c>
      <c r="AZ362" s="99">
        <f>SUMIFS(通讯通路门店!$AA:$AA,通讯通路门店!$S:$S,$G362)</f>
        <v>0</v>
      </c>
      <c r="BA362" s="99">
        <f t="shared" si="28"/>
        <v>0</v>
      </c>
      <c r="BB362" s="99">
        <f t="shared" si="29"/>
        <v>0</v>
      </c>
      <c r="BC362" s="99">
        <f>SUMIFS(通讯通路门店!$W:$W,通讯通路门店!$S:$S,$G362,通讯通路门店!$J:$J,"荣耀体验店")+SUMIFS(通讯通路门店!$W:$W,通讯通路门店!$S:$S,$G362,通讯通路门店!$J:$J,"荣耀授权专卖店")</f>
        <v>0</v>
      </c>
      <c r="BD362" s="99">
        <f>SUMIFS(通讯通路门店!$Z:$Z,通讯通路门店!$S:$S,$G362,通讯通路门店!$J:$J,"VIVO体验店")</f>
        <v>0</v>
      </c>
      <c r="BE362" s="99">
        <f>SUMIFS(通讯通路门店!$AB:$AB,通讯通路门店!$S:$S,$G362,通讯通路门店!$J:$J,"OPPO体验店")</f>
        <v>0</v>
      </c>
      <c r="BF362" s="99">
        <f>SUMIFS(通讯通路门店!$X:$X,通讯通路门店!$S:$S,$G362,通讯通路门店!$J:$J,"华为授权体验店")+SUMIFS(通讯通路门店!$AA:$AA,通讯通路门店!$S:$S,$G362,通讯通路门店!$J:$J,"华为堡垒店")</f>
        <v>0</v>
      </c>
      <c r="BG362" s="99">
        <f>SUMIFS(通讯通路门店!$Y:$Y,通讯通路门店!$S:$S,$G362,通讯通路门店!$J:$J,"小米体验店")</f>
        <v>0</v>
      </c>
      <c r="BH362" s="99">
        <f>SUMIFS(通讯通路门店!$AA:$AA,通讯通路门店!$S:$S,$G362,通讯通路门店!$J:$J,"苹果体验店")</f>
        <v>0</v>
      </c>
      <c r="BI362" s="99">
        <f>SUMIFS(通讯通路门店!$K:$K,通讯通路门店!$S:$S,$G362,通讯通路门店!$J:$J,"其他品牌专卖店")</f>
        <v>0</v>
      </c>
      <c r="BJ362" s="99">
        <f>SUMIFS(通讯通路门店!$AC:$AC,通讯通路门店!$S:$S,$G362)</f>
        <v>0</v>
      </c>
      <c r="BK362" s="99">
        <f>SUMIFS(通讯通路门店!$AD:$AD,通讯通路门店!$S:$S,$G362)</f>
        <v>0</v>
      </c>
      <c r="BL362" s="99">
        <f>SUMIFS(通讯通路门店!$AE:$AE,通讯通路门店!$S:$S,$G362)</f>
        <v>0</v>
      </c>
      <c r="BM362" s="99">
        <f>SUMIFS(通讯通路门店!$AF:$AF,通讯通路门店!$S:$S,$G362)</f>
        <v>0</v>
      </c>
      <c r="BN362" s="99">
        <f>SUMIFS(通讯通路门店!$AG:$AG,通讯通路门店!$S:$S,$G362)</f>
        <v>0</v>
      </c>
      <c r="BO362" s="99">
        <f>SUMIFS(通讯通路门店!$AH:$AH,通讯通路门店!$S:$S,$G362)</f>
        <v>0</v>
      </c>
      <c r="BP362" s="99">
        <f>SUMIFS(通讯通路门店!$AI:$AI,通讯通路门店!$S:$S,$G362)</f>
        <v>0</v>
      </c>
      <c r="BQ362" s="83"/>
    </row>
    <row r="363" spans="1:69">
      <c r="A363" s="99" t="str">
        <f>IFERROR(_xlfn.XLOOKUP($G363,通讯通路门店!$S$4:$S$993933,通讯通路门店!$A$4:$A$993933,0,0),"")</f>
        <v/>
      </c>
      <c r="B363" s="99" t="str">
        <f>IFERROR(_xlfn.XLOOKUP($G363,通讯通路门店!$S$4:$S$993933,通讯通路门店!$B$4:$B$993933,0,0),"")</f>
        <v/>
      </c>
      <c r="C363" s="99" t="str">
        <f>IFERROR(_xlfn.XLOOKUP($G363,通讯通路门店!$S$4:$S$993933,通讯通路门店!$C$4:$C$993933,0,0),"")</f>
        <v/>
      </c>
      <c r="D363" s="99" t="str">
        <f>IFERROR(_xlfn.XLOOKUP($G363,通讯通路门店!$S$4:$S$993933,通讯通路门店!$D$4:$D$993933,0,0),"")</f>
        <v/>
      </c>
      <c r="E363" s="83"/>
      <c r="F363" s="83"/>
      <c r="G363" s="101" t="e">
        <v>#N/A</v>
      </c>
      <c r="H363" s="102" t="str">
        <f>IFERROR(_xlfn.XLOOKUP($G363,通讯通路门店!$S$4:$S$993933,通讯通路门店!$R$4:$R$993933,0,0),"")</f>
        <v/>
      </c>
      <c r="I363" s="83"/>
      <c r="J363" s="83"/>
      <c r="K363" s="83"/>
      <c r="L363" s="83"/>
      <c r="M363" s="83"/>
      <c r="N363" s="83"/>
      <c r="O363" s="83"/>
      <c r="P363" s="83"/>
      <c r="Q363" s="83"/>
      <c r="R363" s="83"/>
      <c r="S363" s="83"/>
      <c r="T363" s="83"/>
      <c r="U363" s="99">
        <f>COUNTIF(通讯通路门店!$S:$S,$G363)</f>
        <v>0</v>
      </c>
      <c r="V363" s="99">
        <f>COUNTIFS(通讯通路门店!$S:$S,$G363,通讯通路门店!$J:$J,"综合卖场")</f>
        <v>0</v>
      </c>
      <c r="W363" s="99">
        <f>SUMIFS(通讯通路门店!$AJ:$AJ,通讯通路门店!$S:$S,通讯客户沙盘!$G363)</f>
        <v>0</v>
      </c>
      <c r="X363" s="99">
        <f t="shared" si="25"/>
        <v>0</v>
      </c>
      <c r="Y363" s="99">
        <f>COUNTIFS(通讯通路门店!$S:$S,$G363,通讯通路门店!$J:$J,"荣耀体验店")+COUNTIFS(通讯通路门店!$S:$S,$G363,通讯通路门店!$J:$J,"荣耀授权专卖店")</f>
        <v>0</v>
      </c>
      <c r="Z363" s="99">
        <f>COUNTIFS(通讯通路门店!$S:$S,$G363,通讯通路门店!$J:$J,"VIVO体验店")</f>
        <v>0</v>
      </c>
      <c r="AA363" s="99">
        <f>COUNTIFS(通讯通路门店!$S:$S,$G363,通讯通路门店!$J:$J,"OPPO体验店")</f>
        <v>0</v>
      </c>
      <c r="AB363" s="99">
        <f>COUNTIFS(通讯通路门店!$S:$S,$G363,通讯通路门店!$J:$J,"华为授权体验店")+COUNTIFS(通讯通路门店!$S:$S,$G363,通讯通路门店!$J:$J,"华为堡垒店")</f>
        <v>0</v>
      </c>
      <c r="AC363" s="99">
        <f>COUNTIFS(通讯通路门店!$S:$S,$G363,通讯通路门店!$J:$J,"小米体验店")</f>
        <v>0</v>
      </c>
      <c r="AD363" s="99">
        <f>COUNTIFS(通讯通路门店!$S:$S,$G363,通讯通路门店!$J:$J,"苹果体验店")</f>
        <v>0</v>
      </c>
      <c r="AE363" s="99">
        <f>COUNTIFS(通讯通路门店!$S:$S,$G363,通讯通路门店!$J:$J,"其他品牌专卖店")</f>
        <v>0</v>
      </c>
      <c r="AF363" s="99">
        <f>SUMIFS(通讯通路门店!$BI:$BI,通讯通路门店!$S:$S,$G363)</f>
        <v>0</v>
      </c>
      <c r="AG363" s="99">
        <f>SUMIFS(通讯通路门店!$BH:$BH,通讯通路门店!$S:$S,$G363)</f>
        <v>0</v>
      </c>
      <c r="AH363" s="99">
        <f t="shared" si="26"/>
        <v>0</v>
      </c>
      <c r="AI363" s="99">
        <f>SUMIFS(通讯通路门店!$BB:$BB,通讯通路门店!$S:$S,$G363)</f>
        <v>0</v>
      </c>
      <c r="AJ363" s="99">
        <f>SUMIFS(通讯通路门店!$BE:$BE,通讯通路门店!$S:$S,$G363)</f>
        <v>0</v>
      </c>
      <c r="AK363" s="99">
        <f>SUMIFS(通讯通路门店!$BG:$BG,通讯通路门店!$S:$S,$G363)</f>
        <v>0</v>
      </c>
      <c r="AL363" s="99">
        <f>SUMIFS(通讯通路门店!$BC:$BC,通讯通路门店!$S:$S,$G363)</f>
        <v>0</v>
      </c>
      <c r="AM363" s="99">
        <f>SUMIFS(通讯通路门店!$BD:$BD,通讯通路门店!$S:$S,$G363)</f>
        <v>0</v>
      </c>
      <c r="AN363" s="99">
        <f>SUMIFS(通讯通路门店!$BF:$BF,通讯通路门店!$S:$S,$G363)</f>
        <v>0</v>
      </c>
      <c r="AO363" s="99">
        <f t="shared" si="27"/>
        <v>0</v>
      </c>
      <c r="AP363" s="99">
        <f>SUMIFS(通讯通路门店!$K:$K,通讯通路门店!$S:$S,$G363)</f>
        <v>0</v>
      </c>
      <c r="AQ363" s="83"/>
      <c r="AR363" s="99">
        <f>SUMIFS(通讯通路门店!$T:$T,通讯通路门店!$S:$S,$G363)</f>
        <v>0</v>
      </c>
      <c r="AS363" s="99">
        <f>SUMIFS(通讯通路门店!$U:$U,通讯通路门店!$S:$S,$G363)</f>
        <v>0</v>
      </c>
      <c r="AT363" s="99">
        <f>SUMIFS(通讯通路门店!$V:$V,通讯通路门店!$S:$S,$G363)</f>
        <v>0</v>
      </c>
      <c r="AU363" s="99">
        <f>SUMIFS(通讯通路门店!$W:$W,通讯通路门店!$S:$S,$G363)</f>
        <v>0</v>
      </c>
      <c r="AV363" s="99">
        <f>SUMIFS(通讯通路门店!$Z:$Z,通讯通路门店!$S:$S,$G363)</f>
        <v>0</v>
      </c>
      <c r="AW363" s="99">
        <f>SUMIFS(通讯通路门店!$AB:$AB,通讯通路门店!$S:$S,$G363)</f>
        <v>0</v>
      </c>
      <c r="AX363" s="99">
        <f>SUMIFS(通讯通路门店!$X:$X,通讯通路门店!$S:$S,$G363)</f>
        <v>0</v>
      </c>
      <c r="AY363" s="99">
        <f>SUMIFS(通讯通路门店!$Y:$Y,通讯通路门店!$S:$S,$G363)</f>
        <v>0</v>
      </c>
      <c r="AZ363" s="99">
        <f>SUMIFS(通讯通路门店!$AA:$AA,通讯通路门店!$S:$S,$G363)</f>
        <v>0</v>
      </c>
      <c r="BA363" s="99">
        <f t="shared" si="28"/>
        <v>0</v>
      </c>
      <c r="BB363" s="99">
        <f t="shared" si="29"/>
        <v>0</v>
      </c>
      <c r="BC363" s="99">
        <f>SUMIFS(通讯通路门店!$W:$W,通讯通路门店!$S:$S,$G363,通讯通路门店!$J:$J,"荣耀体验店")+SUMIFS(通讯通路门店!$W:$W,通讯通路门店!$S:$S,$G363,通讯通路门店!$J:$J,"荣耀授权专卖店")</f>
        <v>0</v>
      </c>
      <c r="BD363" s="99">
        <f>SUMIFS(通讯通路门店!$Z:$Z,通讯通路门店!$S:$S,$G363,通讯通路门店!$J:$J,"VIVO体验店")</f>
        <v>0</v>
      </c>
      <c r="BE363" s="99">
        <f>SUMIFS(通讯通路门店!$AB:$AB,通讯通路门店!$S:$S,$G363,通讯通路门店!$J:$J,"OPPO体验店")</f>
        <v>0</v>
      </c>
      <c r="BF363" s="99">
        <f>SUMIFS(通讯通路门店!$X:$X,通讯通路门店!$S:$S,$G363,通讯通路门店!$J:$J,"华为授权体验店")+SUMIFS(通讯通路门店!$AA:$AA,通讯通路门店!$S:$S,$G363,通讯通路门店!$J:$J,"华为堡垒店")</f>
        <v>0</v>
      </c>
      <c r="BG363" s="99">
        <f>SUMIFS(通讯通路门店!$Y:$Y,通讯通路门店!$S:$S,$G363,通讯通路门店!$J:$J,"小米体验店")</f>
        <v>0</v>
      </c>
      <c r="BH363" s="99">
        <f>SUMIFS(通讯通路门店!$AA:$AA,通讯通路门店!$S:$S,$G363,通讯通路门店!$J:$J,"苹果体验店")</f>
        <v>0</v>
      </c>
      <c r="BI363" s="99">
        <f>SUMIFS(通讯通路门店!$K:$K,通讯通路门店!$S:$S,$G363,通讯通路门店!$J:$J,"其他品牌专卖店")</f>
        <v>0</v>
      </c>
      <c r="BJ363" s="99">
        <f>SUMIFS(通讯通路门店!$AC:$AC,通讯通路门店!$S:$S,$G363)</f>
        <v>0</v>
      </c>
      <c r="BK363" s="99">
        <f>SUMIFS(通讯通路门店!$AD:$AD,通讯通路门店!$S:$S,$G363)</f>
        <v>0</v>
      </c>
      <c r="BL363" s="99">
        <f>SUMIFS(通讯通路门店!$AE:$AE,通讯通路门店!$S:$S,$G363)</f>
        <v>0</v>
      </c>
      <c r="BM363" s="99">
        <f>SUMIFS(通讯通路门店!$AF:$AF,通讯通路门店!$S:$S,$G363)</f>
        <v>0</v>
      </c>
      <c r="BN363" s="99">
        <f>SUMIFS(通讯通路门店!$AG:$AG,通讯通路门店!$S:$S,$G363)</f>
        <v>0</v>
      </c>
      <c r="BO363" s="99">
        <f>SUMIFS(通讯通路门店!$AH:$AH,通讯通路门店!$S:$S,$G363)</f>
        <v>0</v>
      </c>
      <c r="BP363" s="99">
        <f>SUMIFS(通讯通路门店!$AI:$AI,通讯通路门店!$S:$S,$G363)</f>
        <v>0</v>
      </c>
      <c r="BQ363" s="83"/>
    </row>
    <row r="364" spans="1:69">
      <c r="A364" s="99" t="str">
        <f>IFERROR(_xlfn.XLOOKUP($G364,通讯通路门店!$S$4:$S$993933,通讯通路门店!$A$4:$A$993933,0,0),"")</f>
        <v/>
      </c>
      <c r="B364" s="99" t="str">
        <f>IFERROR(_xlfn.XLOOKUP($G364,通讯通路门店!$S$4:$S$993933,通讯通路门店!$B$4:$B$993933,0,0),"")</f>
        <v/>
      </c>
      <c r="C364" s="99" t="str">
        <f>IFERROR(_xlfn.XLOOKUP($G364,通讯通路门店!$S$4:$S$993933,通讯通路门店!$C$4:$C$993933,0,0),"")</f>
        <v/>
      </c>
      <c r="D364" s="99" t="str">
        <f>IFERROR(_xlfn.XLOOKUP($G364,通讯通路门店!$S$4:$S$993933,通讯通路门店!$D$4:$D$993933,0,0),"")</f>
        <v/>
      </c>
      <c r="E364" s="83"/>
      <c r="F364" s="83"/>
      <c r="G364" s="101" t="e">
        <v>#N/A</v>
      </c>
      <c r="H364" s="102" t="str">
        <f>IFERROR(_xlfn.XLOOKUP($G364,通讯通路门店!$S$4:$S$993933,通讯通路门店!$R$4:$R$993933,0,0),"")</f>
        <v/>
      </c>
      <c r="I364" s="83"/>
      <c r="J364" s="83"/>
      <c r="K364" s="83"/>
      <c r="L364" s="83"/>
      <c r="M364" s="83"/>
      <c r="N364" s="83"/>
      <c r="O364" s="83"/>
      <c r="P364" s="83"/>
      <c r="Q364" s="83"/>
      <c r="R364" s="83"/>
      <c r="S364" s="83"/>
      <c r="T364" s="83"/>
      <c r="U364" s="99">
        <f>COUNTIF(通讯通路门店!$S:$S,$G364)</f>
        <v>0</v>
      </c>
      <c r="V364" s="99">
        <f>COUNTIFS(通讯通路门店!$S:$S,$G364,通讯通路门店!$J:$J,"综合卖场")</f>
        <v>0</v>
      </c>
      <c r="W364" s="99">
        <f>SUMIFS(通讯通路门店!$AJ:$AJ,通讯通路门店!$S:$S,通讯客户沙盘!$G364)</f>
        <v>0</v>
      </c>
      <c r="X364" s="99">
        <f t="shared" si="25"/>
        <v>0</v>
      </c>
      <c r="Y364" s="99">
        <f>COUNTIFS(通讯通路门店!$S:$S,$G364,通讯通路门店!$J:$J,"荣耀体验店")+COUNTIFS(通讯通路门店!$S:$S,$G364,通讯通路门店!$J:$J,"荣耀授权专卖店")</f>
        <v>0</v>
      </c>
      <c r="Z364" s="99">
        <f>COUNTIFS(通讯通路门店!$S:$S,$G364,通讯通路门店!$J:$J,"VIVO体验店")</f>
        <v>0</v>
      </c>
      <c r="AA364" s="99">
        <f>COUNTIFS(通讯通路门店!$S:$S,$G364,通讯通路门店!$J:$J,"OPPO体验店")</f>
        <v>0</v>
      </c>
      <c r="AB364" s="99">
        <f>COUNTIFS(通讯通路门店!$S:$S,$G364,通讯通路门店!$J:$J,"华为授权体验店")+COUNTIFS(通讯通路门店!$S:$S,$G364,通讯通路门店!$J:$J,"华为堡垒店")</f>
        <v>0</v>
      </c>
      <c r="AC364" s="99">
        <f>COUNTIFS(通讯通路门店!$S:$S,$G364,通讯通路门店!$J:$J,"小米体验店")</f>
        <v>0</v>
      </c>
      <c r="AD364" s="99">
        <f>COUNTIFS(通讯通路门店!$S:$S,$G364,通讯通路门店!$J:$J,"苹果体验店")</f>
        <v>0</v>
      </c>
      <c r="AE364" s="99">
        <f>COUNTIFS(通讯通路门店!$S:$S,$G364,通讯通路门店!$J:$J,"其他品牌专卖店")</f>
        <v>0</v>
      </c>
      <c r="AF364" s="99">
        <f>SUMIFS(通讯通路门店!$BI:$BI,通讯通路门店!$S:$S,$G364)</f>
        <v>0</v>
      </c>
      <c r="AG364" s="99">
        <f>SUMIFS(通讯通路门店!$BH:$BH,通讯通路门店!$S:$S,$G364)</f>
        <v>0</v>
      </c>
      <c r="AH364" s="99">
        <f t="shared" si="26"/>
        <v>0</v>
      </c>
      <c r="AI364" s="99">
        <f>SUMIFS(通讯通路门店!$BB:$BB,通讯通路门店!$S:$S,$G364)</f>
        <v>0</v>
      </c>
      <c r="AJ364" s="99">
        <f>SUMIFS(通讯通路门店!$BE:$BE,通讯通路门店!$S:$S,$G364)</f>
        <v>0</v>
      </c>
      <c r="AK364" s="99">
        <f>SUMIFS(通讯通路门店!$BG:$BG,通讯通路门店!$S:$S,$G364)</f>
        <v>0</v>
      </c>
      <c r="AL364" s="99">
        <f>SUMIFS(通讯通路门店!$BC:$BC,通讯通路门店!$S:$S,$G364)</f>
        <v>0</v>
      </c>
      <c r="AM364" s="99">
        <f>SUMIFS(通讯通路门店!$BD:$BD,通讯通路门店!$S:$S,$G364)</f>
        <v>0</v>
      </c>
      <c r="AN364" s="99">
        <f>SUMIFS(通讯通路门店!$BF:$BF,通讯通路门店!$S:$S,$G364)</f>
        <v>0</v>
      </c>
      <c r="AO364" s="99">
        <f t="shared" si="27"/>
        <v>0</v>
      </c>
      <c r="AP364" s="99">
        <f>SUMIFS(通讯通路门店!$K:$K,通讯通路门店!$S:$S,$G364)</f>
        <v>0</v>
      </c>
      <c r="AQ364" s="83"/>
      <c r="AR364" s="99">
        <f>SUMIFS(通讯通路门店!$T:$T,通讯通路门店!$S:$S,$G364)</f>
        <v>0</v>
      </c>
      <c r="AS364" s="99">
        <f>SUMIFS(通讯通路门店!$U:$U,通讯通路门店!$S:$S,$G364)</f>
        <v>0</v>
      </c>
      <c r="AT364" s="99">
        <f>SUMIFS(通讯通路门店!$V:$V,通讯通路门店!$S:$S,$G364)</f>
        <v>0</v>
      </c>
      <c r="AU364" s="99">
        <f>SUMIFS(通讯通路门店!$W:$W,通讯通路门店!$S:$S,$G364)</f>
        <v>0</v>
      </c>
      <c r="AV364" s="99">
        <f>SUMIFS(通讯通路门店!$Z:$Z,通讯通路门店!$S:$S,$G364)</f>
        <v>0</v>
      </c>
      <c r="AW364" s="99">
        <f>SUMIFS(通讯通路门店!$AB:$AB,通讯通路门店!$S:$S,$G364)</f>
        <v>0</v>
      </c>
      <c r="AX364" s="99">
        <f>SUMIFS(通讯通路门店!$X:$X,通讯通路门店!$S:$S,$G364)</f>
        <v>0</v>
      </c>
      <c r="AY364" s="99">
        <f>SUMIFS(通讯通路门店!$Y:$Y,通讯通路门店!$S:$S,$G364)</f>
        <v>0</v>
      </c>
      <c r="AZ364" s="99">
        <f>SUMIFS(通讯通路门店!$AA:$AA,通讯通路门店!$S:$S,$G364)</f>
        <v>0</v>
      </c>
      <c r="BA364" s="99">
        <f t="shared" si="28"/>
        <v>0</v>
      </c>
      <c r="BB364" s="99">
        <f t="shared" si="29"/>
        <v>0</v>
      </c>
      <c r="BC364" s="99">
        <f>SUMIFS(通讯通路门店!$W:$W,通讯通路门店!$S:$S,$G364,通讯通路门店!$J:$J,"荣耀体验店")+SUMIFS(通讯通路门店!$W:$W,通讯通路门店!$S:$S,$G364,通讯通路门店!$J:$J,"荣耀授权专卖店")</f>
        <v>0</v>
      </c>
      <c r="BD364" s="99">
        <f>SUMIFS(通讯通路门店!$Z:$Z,通讯通路门店!$S:$S,$G364,通讯通路门店!$J:$J,"VIVO体验店")</f>
        <v>0</v>
      </c>
      <c r="BE364" s="99">
        <f>SUMIFS(通讯通路门店!$AB:$AB,通讯通路门店!$S:$S,$G364,通讯通路门店!$J:$J,"OPPO体验店")</f>
        <v>0</v>
      </c>
      <c r="BF364" s="99">
        <f>SUMIFS(通讯通路门店!$X:$X,通讯通路门店!$S:$S,$G364,通讯通路门店!$J:$J,"华为授权体验店")+SUMIFS(通讯通路门店!$AA:$AA,通讯通路门店!$S:$S,$G364,通讯通路门店!$J:$J,"华为堡垒店")</f>
        <v>0</v>
      </c>
      <c r="BG364" s="99">
        <f>SUMIFS(通讯通路门店!$Y:$Y,通讯通路门店!$S:$S,$G364,通讯通路门店!$J:$J,"小米体验店")</f>
        <v>0</v>
      </c>
      <c r="BH364" s="99">
        <f>SUMIFS(通讯通路门店!$AA:$AA,通讯通路门店!$S:$S,$G364,通讯通路门店!$J:$J,"苹果体验店")</f>
        <v>0</v>
      </c>
      <c r="BI364" s="99">
        <f>SUMIFS(通讯通路门店!$K:$K,通讯通路门店!$S:$S,$G364,通讯通路门店!$J:$J,"其他品牌专卖店")</f>
        <v>0</v>
      </c>
      <c r="BJ364" s="99">
        <f>SUMIFS(通讯通路门店!$AC:$AC,通讯通路门店!$S:$S,$G364)</f>
        <v>0</v>
      </c>
      <c r="BK364" s="99">
        <f>SUMIFS(通讯通路门店!$AD:$AD,通讯通路门店!$S:$S,$G364)</f>
        <v>0</v>
      </c>
      <c r="BL364" s="99">
        <f>SUMIFS(通讯通路门店!$AE:$AE,通讯通路门店!$S:$S,$G364)</f>
        <v>0</v>
      </c>
      <c r="BM364" s="99">
        <f>SUMIFS(通讯通路门店!$AF:$AF,通讯通路门店!$S:$S,$G364)</f>
        <v>0</v>
      </c>
      <c r="BN364" s="99">
        <f>SUMIFS(通讯通路门店!$AG:$AG,通讯通路门店!$S:$S,$G364)</f>
        <v>0</v>
      </c>
      <c r="BO364" s="99">
        <f>SUMIFS(通讯通路门店!$AH:$AH,通讯通路门店!$S:$S,$G364)</f>
        <v>0</v>
      </c>
      <c r="BP364" s="99">
        <f>SUMIFS(通讯通路门店!$AI:$AI,通讯通路门店!$S:$S,$G364)</f>
        <v>0</v>
      </c>
      <c r="BQ364" s="83"/>
    </row>
    <row r="365" spans="1:69">
      <c r="A365" s="99" t="str">
        <f>IFERROR(_xlfn.XLOOKUP($G365,通讯通路门店!$S$4:$S$993933,通讯通路门店!$A$4:$A$993933,0,0),"")</f>
        <v/>
      </c>
      <c r="B365" s="99" t="str">
        <f>IFERROR(_xlfn.XLOOKUP($G365,通讯通路门店!$S$4:$S$993933,通讯通路门店!$B$4:$B$993933,0,0),"")</f>
        <v/>
      </c>
      <c r="C365" s="99" t="str">
        <f>IFERROR(_xlfn.XLOOKUP($G365,通讯通路门店!$S$4:$S$993933,通讯通路门店!$C$4:$C$993933,0,0),"")</f>
        <v/>
      </c>
      <c r="D365" s="99" t="str">
        <f>IFERROR(_xlfn.XLOOKUP($G365,通讯通路门店!$S$4:$S$993933,通讯通路门店!$D$4:$D$993933,0,0),"")</f>
        <v/>
      </c>
      <c r="E365" s="83"/>
      <c r="F365" s="83"/>
      <c r="G365" s="101" t="e">
        <v>#N/A</v>
      </c>
      <c r="H365" s="102" t="str">
        <f>IFERROR(_xlfn.XLOOKUP($G365,通讯通路门店!$S$4:$S$993933,通讯通路门店!$R$4:$R$993933,0,0),"")</f>
        <v/>
      </c>
      <c r="I365" s="83"/>
      <c r="J365" s="83"/>
      <c r="K365" s="83"/>
      <c r="L365" s="83"/>
      <c r="M365" s="83"/>
      <c r="N365" s="83"/>
      <c r="O365" s="83"/>
      <c r="P365" s="83"/>
      <c r="Q365" s="83"/>
      <c r="R365" s="83"/>
      <c r="S365" s="83"/>
      <c r="T365" s="83"/>
      <c r="U365" s="99">
        <f>COUNTIF(通讯通路门店!$S:$S,$G365)</f>
        <v>0</v>
      </c>
      <c r="V365" s="99">
        <f>COUNTIFS(通讯通路门店!$S:$S,$G365,通讯通路门店!$J:$J,"综合卖场")</f>
        <v>0</v>
      </c>
      <c r="W365" s="99">
        <f>SUMIFS(通讯通路门店!$AJ:$AJ,通讯通路门店!$S:$S,通讯客户沙盘!$G365)</f>
        <v>0</v>
      </c>
      <c r="X365" s="99">
        <f t="shared" si="25"/>
        <v>0</v>
      </c>
      <c r="Y365" s="99">
        <f>COUNTIFS(通讯通路门店!$S:$S,$G365,通讯通路门店!$J:$J,"荣耀体验店")+COUNTIFS(通讯通路门店!$S:$S,$G365,通讯通路门店!$J:$J,"荣耀授权专卖店")</f>
        <v>0</v>
      </c>
      <c r="Z365" s="99">
        <f>COUNTIFS(通讯通路门店!$S:$S,$G365,通讯通路门店!$J:$J,"VIVO体验店")</f>
        <v>0</v>
      </c>
      <c r="AA365" s="99">
        <f>COUNTIFS(通讯通路门店!$S:$S,$G365,通讯通路门店!$J:$J,"OPPO体验店")</f>
        <v>0</v>
      </c>
      <c r="AB365" s="99">
        <f>COUNTIFS(通讯通路门店!$S:$S,$G365,通讯通路门店!$J:$J,"华为授权体验店")+COUNTIFS(通讯通路门店!$S:$S,$G365,通讯通路门店!$J:$J,"华为堡垒店")</f>
        <v>0</v>
      </c>
      <c r="AC365" s="99">
        <f>COUNTIFS(通讯通路门店!$S:$S,$G365,通讯通路门店!$J:$J,"小米体验店")</f>
        <v>0</v>
      </c>
      <c r="AD365" s="99">
        <f>COUNTIFS(通讯通路门店!$S:$S,$G365,通讯通路门店!$J:$J,"苹果体验店")</f>
        <v>0</v>
      </c>
      <c r="AE365" s="99">
        <f>COUNTIFS(通讯通路门店!$S:$S,$G365,通讯通路门店!$J:$J,"其他品牌专卖店")</f>
        <v>0</v>
      </c>
      <c r="AF365" s="99">
        <f>SUMIFS(通讯通路门店!$BI:$BI,通讯通路门店!$S:$S,$G365)</f>
        <v>0</v>
      </c>
      <c r="AG365" s="99">
        <f>SUMIFS(通讯通路门店!$BH:$BH,通讯通路门店!$S:$S,$G365)</f>
        <v>0</v>
      </c>
      <c r="AH365" s="99">
        <f t="shared" si="26"/>
        <v>0</v>
      </c>
      <c r="AI365" s="99">
        <f>SUMIFS(通讯通路门店!$BB:$BB,通讯通路门店!$S:$S,$G365)</f>
        <v>0</v>
      </c>
      <c r="AJ365" s="99">
        <f>SUMIFS(通讯通路门店!$BE:$BE,通讯通路门店!$S:$S,$G365)</f>
        <v>0</v>
      </c>
      <c r="AK365" s="99">
        <f>SUMIFS(通讯通路门店!$BG:$BG,通讯通路门店!$S:$S,$G365)</f>
        <v>0</v>
      </c>
      <c r="AL365" s="99">
        <f>SUMIFS(通讯通路门店!$BC:$BC,通讯通路门店!$S:$S,$G365)</f>
        <v>0</v>
      </c>
      <c r="AM365" s="99">
        <f>SUMIFS(通讯通路门店!$BD:$BD,通讯通路门店!$S:$S,$G365)</f>
        <v>0</v>
      </c>
      <c r="AN365" s="99">
        <f>SUMIFS(通讯通路门店!$BF:$BF,通讯通路门店!$S:$S,$G365)</f>
        <v>0</v>
      </c>
      <c r="AO365" s="99">
        <f t="shared" si="27"/>
        <v>0</v>
      </c>
      <c r="AP365" s="99">
        <f>SUMIFS(通讯通路门店!$K:$K,通讯通路门店!$S:$S,$G365)</f>
        <v>0</v>
      </c>
      <c r="AQ365" s="83"/>
      <c r="AR365" s="99">
        <f>SUMIFS(通讯通路门店!$T:$T,通讯通路门店!$S:$S,$G365)</f>
        <v>0</v>
      </c>
      <c r="AS365" s="99">
        <f>SUMIFS(通讯通路门店!$U:$U,通讯通路门店!$S:$S,$G365)</f>
        <v>0</v>
      </c>
      <c r="AT365" s="99">
        <f>SUMIFS(通讯通路门店!$V:$V,通讯通路门店!$S:$S,$G365)</f>
        <v>0</v>
      </c>
      <c r="AU365" s="99">
        <f>SUMIFS(通讯通路门店!$W:$W,通讯通路门店!$S:$S,$G365)</f>
        <v>0</v>
      </c>
      <c r="AV365" s="99">
        <f>SUMIFS(通讯通路门店!$Z:$Z,通讯通路门店!$S:$S,$G365)</f>
        <v>0</v>
      </c>
      <c r="AW365" s="99">
        <f>SUMIFS(通讯通路门店!$AB:$AB,通讯通路门店!$S:$S,$G365)</f>
        <v>0</v>
      </c>
      <c r="AX365" s="99">
        <f>SUMIFS(通讯通路门店!$X:$X,通讯通路门店!$S:$S,$G365)</f>
        <v>0</v>
      </c>
      <c r="AY365" s="99">
        <f>SUMIFS(通讯通路门店!$Y:$Y,通讯通路门店!$S:$S,$G365)</f>
        <v>0</v>
      </c>
      <c r="AZ365" s="99">
        <f>SUMIFS(通讯通路门店!$AA:$AA,通讯通路门店!$S:$S,$G365)</f>
        <v>0</v>
      </c>
      <c r="BA365" s="99">
        <f t="shared" si="28"/>
        <v>0</v>
      </c>
      <c r="BB365" s="99">
        <f t="shared" si="29"/>
        <v>0</v>
      </c>
      <c r="BC365" s="99">
        <f>SUMIFS(通讯通路门店!$W:$W,通讯通路门店!$S:$S,$G365,通讯通路门店!$J:$J,"荣耀体验店")+SUMIFS(通讯通路门店!$W:$W,通讯通路门店!$S:$S,$G365,通讯通路门店!$J:$J,"荣耀授权专卖店")</f>
        <v>0</v>
      </c>
      <c r="BD365" s="99">
        <f>SUMIFS(通讯通路门店!$Z:$Z,通讯通路门店!$S:$S,$G365,通讯通路门店!$J:$J,"VIVO体验店")</f>
        <v>0</v>
      </c>
      <c r="BE365" s="99">
        <f>SUMIFS(通讯通路门店!$AB:$AB,通讯通路门店!$S:$S,$G365,通讯通路门店!$J:$J,"OPPO体验店")</f>
        <v>0</v>
      </c>
      <c r="BF365" s="99">
        <f>SUMIFS(通讯通路门店!$X:$X,通讯通路门店!$S:$S,$G365,通讯通路门店!$J:$J,"华为授权体验店")+SUMIFS(通讯通路门店!$AA:$AA,通讯通路门店!$S:$S,$G365,通讯通路门店!$J:$J,"华为堡垒店")</f>
        <v>0</v>
      </c>
      <c r="BG365" s="99">
        <f>SUMIFS(通讯通路门店!$Y:$Y,通讯通路门店!$S:$S,$G365,通讯通路门店!$J:$J,"小米体验店")</f>
        <v>0</v>
      </c>
      <c r="BH365" s="99">
        <f>SUMIFS(通讯通路门店!$AA:$AA,通讯通路门店!$S:$S,$G365,通讯通路门店!$J:$J,"苹果体验店")</f>
        <v>0</v>
      </c>
      <c r="BI365" s="99">
        <f>SUMIFS(通讯通路门店!$K:$K,通讯通路门店!$S:$S,$G365,通讯通路门店!$J:$J,"其他品牌专卖店")</f>
        <v>0</v>
      </c>
      <c r="BJ365" s="99">
        <f>SUMIFS(通讯通路门店!$AC:$AC,通讯通路门店!$S:$S,$G365)</f>
        <v>0</v>
      </c>
      <c r="BK365" s="99">
        <f>SUMIFS(通讯通路门店!$AD:$AD,通讯通路门店!$S:$S,$G365)</f>
        <v>0</v>
      </c>
      <c r="BL365" s="99">
        <f>SUMIFS(通讯通路门店!$AE:$AE,通讯通路门店!$S:$S,$G365)</f>
        <v>0</v>
      </c>
      <c r="BM365" s="99">
        <f>SUMIFS(通讯通路门店!$AF:$AF,通讯通路门店!$S:$S,$G365)</f>
        <v>0</v>
      </c>
      <c r="BN365" s="99">
        <f>SUMIFS(通讯通路门店!$AG:$AG,通讯通路门店!$S:$S,$G365)</f>
        <v>0</v>
      </c>
      <c r="BO365" s="99">
        <f>SUMIFS(通讯通路门店!$AH:$AH,通讯通路门店!$S:$S,$G365)</f>
        <v>0</v>
      </c>
      <c r="BP365" s="99">
        <f>SUMIFS(通讯通路门店!$AI:$AI,通讯通路门店!$S:$S,$G365)</f>
        <v>0</v>
      </c>
      <c r="BQ365" s="83"/>
    </row>
    <row r="366" spans="1:69">
      <c r="A366" s="99" t="str">
        <f>IFERROR(_xlfn.XLOOKUP($G366,通讯通路门店!$S$4:$S$993933,通讯通路门店!$A$4:$A$993933,0,0),"")</f>
        <v/>
      </c>
      <c r="B366" s="99" t="str">
        <f>IFERROR(_xlfn.XLOOKUP($G366,通讯通路门店!$S$4:$S$993933,通讯通路门店!$B$4:$B$993933,0,0),"")</f>
        <v/>
      </c>
      <c r="C366" s="99" t="str">
        <f>IFERROR(_xlfn.XLOOKUP($G366,通讯通路门店!$S$4:$S$993933,通讯通路门店!$C$4:$C$993933,0,0),"")</f>
        <v/>
      </c>
      <c r="D366" s="99" t="str">
        <f>IFERROR(_xlfn.XLOOKUP($G366,通讯通路门店!$S$4:$S$993933,通讯通路门店!$D$4:$D$993933,0,0),"")</f>
        <v/>
      </c>
      <c r="E366" s="83"/>
      <c r="F366" s="83"/>
      <c r="G366" s="101" t="e">
        <v>#N/A</v>
      </c>
      <c r="H366" s="102" t="str">
        <f>IFERROR(_xlfn.XLOOKUP($G366,通讯通路门店!$S$4:$S$993933,通讯通路门店!$R$4:$R$993933,0,0),"")</f>
        <v/>
      </c>
      <c r="I366" s="83"/>
      <c r="J366" s="83"/>
      <c r="K366" s="83"/>
      <c r="L366" s="83"/>
      <c r="M366" s="83"/>
      <c r="N366" s="83"/>
      <c r="O366" s="83"/>
      <c r="P366" s="83"/>
      <c r="Q366" s="83"/>
      <c r="R366" s="83"/>
      <c r="S366" s="83"/>
      <c r="T366" s="83"/>
      <c r="U366" s="99">
        <f>COUNTIF(通讯通路门店!$S:$S,$G366)</f>
        <v>0</v>
      </c>
      <c r="V366" s="99">
        <f>COUNTIFS(通讯通路门店!$S:$S,$G366,通讯通路门店!$J:$J,"综合卖场")</f>
        <v>0</v>
      </c>
      <c r="W366" s="99">
        <f>SUMIFS(通讯通路门店!$AJ:$AJ,通讯通路门店!$S:$S,通讯客户沙盘!$G366)</f>
        <v>0</v>
      </c>
      <c r="X366" s="99">
        <f t="shared" si="25"/>
        <v>0</v>
      </c>
      <c r="Y366" s="99">
        <f>COUNTIFS(通讯通路门店!$S:$S,$G366,通讯通路门店!$J:$J,"荣耀体验店")+COUNTIFS(通讯通路门店!$S:$S,$G366,通讯通路门店!$J:$J,"荣耀授权专卖店")</f>
        <v>0</v>
      </c>
      <c r="Z366" s="99">
        <f>COUNTIFS(通讯通路门店!$S:$S,$G366,通讯通路门店!$J:$J,"VIVO体验店")</f>
        <v>0</v>
      </c>
      <c r="AA366" s="99">
        <f>COUNTIFS(通讯通路门店!$S:$S,$G366,通讯通路门店!$J:$J,"OPPO体验店")</f>
        <v>0</v>
      </c>
      <c r="AB366" s="99">
        <f>COUNTIFS(通讯通路门店!$S:$S,$G366,通讯通路门店!$J:$J,"华为授权体验店")+COUNTIFS(通讯通路门店!$S:$S,$G366,通讯通路门店!$J:$J,"华为堡垒店")</f>
        <v>0</v>
      </c>
      <c r="AC366" s="99">
        <f>COUNTIFS(通讯通路门店!$S:$S,$G366,通讯通路门店!$J:$J,"小米体验店")</f>
        <v>0</v>
      </c>
      <c r="AD366" s="99">
        <f>COUNTIFS(通讯通路门店!$S:$S,$G366,通讯通路门店!$J:$J,"苹果体验店")</f>
        <v>0</v>
      </c>
      <c r="AE366" s="99">
        <f>COUNTIFS(通讯通路门店!$S:$S,$G366,通讯通路门店!$J:$J,"其他品牌专卖店")</f>
        <v>0</v>
      </c>
      <c r="AF366" s="99">
        <f>SUMIFS(通讯通路门店!$BI:$BI,通讯通路门店!$S:$S,$G366)</f>
        <v>0</v>
      </c>
      <c r="AG366" s="99">
        <f>SUMIFS(通讯通路门店!$BH:$BH,通讯通路门店!$S:$S,$G366)</f>
        <v>0</v>
      </c>
      <c r="AH366" s="99">
        <f t="shared" si="26"/>
        <v>0</v>
      </c>
      <c r="AI366" s="99">
        <f>SUMIFS(通讯通路门店!$BB:$BB,通讯通路门店!$S:$S,$G366)</f>
        <v>0</v>
      </c>
      <c r="AJ366" s="99">
        <f>SUMIFS(通讯通路门店!$BE:$BE,通讯通路门店!$S:$S,$G366)</f>
        <v>0</v>
      </c>
      <c r="AK366" s="99">
        <f>SUMIFS(通讯通路门店!$BG:$BG,通讯通路门店!$S:$S,$G366)</f>
        <v>0</v>
      </c>
      <c r="AL366" s="99">
        <f>SUMIFS(通讯通路门店!$BC:$BC,通讯通路门店!$S:$S,$G366)</f>
        <v>0</v>
      </c>
      <c r="AM366" s="99">
        <f>SUMIFS(通讯通路门店!$BD:$BD,通讯通路门店!$S:$S,$G366)</f>
        <v>0</v>
      </c>
      <c r="AN366" s="99">
        <f>SUMIFS(通讯通路门店!$BF:$BF,通讯通路门店!$S:$S,$G366)</f>
        <v>0</v>
      </c>
      <c r="AO366" s="99">
        <f t="shared" si="27"/>
        <v>0</v>
      </c>
      <c r="AP366" s="99">
        <f>SUMIFS(通讯通路门店!$K:$K,通讯通路门店!$S:$S,$G366)</f>
        <v>0</v>
      </c>
      <c r="AQ366" s="83"/>
      <c r="AR366" s="99">
        <f>SUMIFS(通讯通路门店!$T:$T,通讯通路门店!$S:$S,$G366)</f>
        <v>0</v>
      </c>
      <c r="AS366" s="99">
        <f>SUMIFS(通讯通路门店!$U:$U,通讯通路门店!$S:$S,$G366)</f>
        <v>0</v>
      </c>
      <c r="AT366" s="99">
        <f>SUMIFS(通讯通路门店!$V:$V,通讯通路门店!$S:$S,$G366)</f>
        <v>0</v>
      </c>
      <c r="AU366" s="99">
        <f>SUMIFS(通讯通路门店!$W:$W,通讯通路门店!$S:$S,$G366)</f>
        <v>0</v>
      </c>
      <c r="AV366" s="99">
        <f>SUMIFS(通讯通路门店!$Z:$Z,通讯通路门店!$S:$S,$G366)</f>
        <v>0</v>
      </c>
      <c r="AW366" s="99">
        <f>SUMIFS(通讯通路门店!$AB:$AB,通讯通路门店!$S:$S,$G366)</f>
        <v>0</v>
      </c>
      <c r="AX366" s="99">
        <f>SUMIFS(通讯通路门店!$X:$X,通讯通路门店!$S:$S,$G366)</f>
        <v>0</v>
      </c>
      <c r="AY366" s="99">
        <f>SUMIFS(通讯通路门店!$Y:$Y,通讯通路门店!$S:$S,$G366)</f>
        <v>0</v>
      </c>
      <c r="AZ366" s="99">
        <f>SUMIFS(通讯通路门店!$AA:$AA,通讯通路门店!$S:$S,$G366)</f>
        <v>0</v>
      </c>
      <c r="BA366" s="99">
        <f t="shared" si="28"/>
        <v>0</v>
      </c>
      <c r="BB366" s="99">
        <f t="shared" si="29"/>
        <v>0</v>
      </c>
      <c r="BC366" s="99">
        <f>SUMIFS(通讯通路门店!$W:$W,通讯通路门店!$S:$S,$G366,通讯通路门店!$J:$J,"荣耀体验店")+SUMIFS(通讯通路门店!$W:$W,通讯通路门店!$S:$S,$G366,通讯通路门店!$J:$J,"荣耀授权专卖店")</f>
        <v>0</v>
      </c>
      <c r="BD366" s="99">
        <f>SUMIFS(通讯通路门店!$Z:$Z,通讯通路门店!$S:$S,$G366,通讯通路门店!$J:$J,"VIVO体验店")</f>
        <v>0</v>
      </c>
      <c r="BE366" s="99">
        <f>SUMIFS(通讯通路门店!$AB:$AB,通讯通路门店!$S:$S,$G366,通讯通路门店!$J:$J,"OPPO体验店")</f>
        <v>0</v>
      </c>
      <c r="BF366" s="99">
        <f>SUMIFS(通讯通路门店!$X:$X,通讯通路门店!$S:$S,$G366,通讯通路门店!$J:$J,"华为授权体验店")+SUMIFS(通讯通路门店!$AA:$AA,通讯通路门店!$S:$S,$G366,通讯通路门店!$J:$J,"华为堡垒店")</f>
        <v>0</v>
      </c>
      <c r="BG366" s="99">
        <f>SUMIFS(通讯通路门店!$Y:$Y,通讯通路门店!$S:$S,$G366,通讯通路门店!$J:$J,"小米体验店")</f>
        <v>0</v>
      </c>
      <c r="BH366" s="99">
        <f>SUMIFS(通讯通路门店!$AA:$AA,通讯通路门店!$S:$S,$G366,通讯通路门店!$J:$J,"苹果体验店")</f>
        <v>0</v>
      </c>
      <c r="BI366" s="99">
        <f>SUMIFS(通讯通路门店!$K:$K,通讯通路门店!$S:$S,$G366,通讯通路门店!$J:$J,"其他品牌专卖店")</f>
        <v>0</v>
      </c>
      <c r="BJ366" s="99">
        <f>SUMIFS(通讯通路门店!$AC:$AC,通讯通路门店!$S:$S,$G366)</f>
        <v>0</v>
      </c>
      <c r="BK366" s="99">
        <f>SUMIFS(通讯通路门店!$AD:$AD,通讯通路门店!$S:$S,$G366)</f>
        <v>0</v>
      </c>
      <c r="BL366" s="99">
        <f>SUMIFS(通讯通路门店!$AE:$AE,通讯通路门店!$S:$S,$G366)</f>
        <v>0</v>
      </c>
      <c r="BM366" s="99">
        <f>SUMIFS(通讯通路门店!$AF:$AF,通讯通路门店!$S:$S,$G366)</f>
        <v>0</v>
      </c>
      <c r="BN366" s="99">
        <f>SUMIFS(通讯通路门店!$AG:$AG,通讯通路门店!$S:$S,$G366)</f>
        <v>0</v>
      </c>
      <c r="BO366" s="99">
        <f>SUMIFS(通讯通路门店!$AH:$AH,通讯通路门店!$S:$S,$G366)</f>
        <v>0</v>
      </c>
      <c r="BP366" s="99">
        <f>SUMIFS(通讯通路门店!$AI:$AI,通讯通路门店!$S:$S,$G366)</f>
        <v>0</v>
      </c>
      <c r="BQ366" s="83"/>
    </row>
    <row r="367" spans="1:69">
      <c r="A367" s="99" t="str">
        <f>IFERROR(_xlfn.XLOOKUP($G367,通讯通路门店!$S$4:$S$993933,通讯通路门店!$A$4:$A$993933,0,0),"")</f>
        <v/>
      </c>
      <c r="B367" s="99" t="str">
        <f>IFERROR(_xlfn.XLOOKUP($G367,通讯通路门店!$S$4:$S$993933,通讯通路门店!$B$4:$B$993933,0,0),"")</f>
        <v/>
      </c>
      <c r="C367" s="99" t="str">
        <f>IFERROR(_xlfn.XLOOKUP($G367,通讯通路门店!$S$4:$S$993933,通讯通路门店!$C$4:$C$993933,0,0),"")</f>
        <v/>
      </c>
      <c r="D367" s="99" t="str">
        <f>IFERROR(_xlfn.XLOOKUP($G367,通讯通路门店!$S$4:$S$993933,通讯通路门店!$D$4:$D$993933,0,0),"")</f>
        <v/>
      </c>
      <c r="E367" s="83"/>
      <c r="F367" s="83"/>
      <c r="G367" s="101" t="e">
        <v>#N/A</v>
      </c>
      <c r="H367" s="102" t="str">
        <f>IFERROR(_xlfn.XLOOKUP($G367,通讯通路门店!$S$4:$S$993933,通讯通路门店!$R$4:$R$993933,0,0),"")</f>
        <v/>
      </c>
      <c r="I367" s="83"/>
      <c r="J367" s="83"/>
      <c r="K367" s="83"/>
      <c r="L367" s="83"/>
      <c r="M367" s="83"/>
      <c r="N367" s="83"/>
      <c r="O367" s="83"/>
      <c r="P367" s="83"/>
      <c r="Q367" s="83"/>
      <c r="R367" s="83"/>
      <c r="S367" s="83"/>
      <c r="T367" s="83"/>
      <c r="U367" s="99">
        <f>COUNTIF(通讯通路门店!$S:$S,$G367)</f>
        <v>0</v>
      </c>
      <c r="V367" s="99">
        <f>COUNTIFS(通讯通路门店!$S:$S,$G367,通讯通路门店!$J:$J,"综合卖场")</f>
        <v>0</v>
      </c>
      <c r="W367" s="99">
        <f>SUMIFS(通讯通路门店!$AJ:$AJ,通讯通路门店!$S:$S,通讯客户沙盘!$G367)</f>
        <v>0</v>
      </c>
      <c r="X367" s="99">
        <f t="shared" si="25"/>
        <v>0</v>
      </c>
      <c r="Y367" s="99">
        <f>COUNTIFS(通讯通路门店!$S:$S,$G367,通讯通路门店!$J:$J,"荣耀体验店")+COUNTIFS(通讯通路门店!$S:$S,$G367,通讯通路门店!$J:$J,"荣耀授权专卖店")</f>
        <v>0</v>
      </c>
      <c r="Z367" s="99">
        <f>COUNTIFS(通讯通路门店!$S:$S,$G367,通讯通路门店!$J:$J,"VIVO体验店")</f>
        <v>0</v>
      </c>
      <c r="AA367" s="99">
        <f>COUNTIFS(通讯通路门店!$S:$S,$G367,通讯通路门店!$J:$J,"OPPO体验店")</f>
        <v>0</v>
      </c>
      <c r="AB367" s="99">
        <f>COUNTIFS(通讯通路门店!$S:$S,$G367,通讯通路门店!$J:$J,"华为授权体验店")+COUNTIFS(通讯通路门店!$S:$S,$G367,通讯通路门店!$J:$J,"华为堡垒店")</f>
        <v>0</v>
      </c>
      <c r="AC367" s="99">
        <f>COUNTIFS(通讯通路门店!$S:$S,$G367,通讯通路门店!$J:$J,"小米体验店")</f>
        <v>0</v>
      </c>
      <c r="AD367" s="99">
        <f>COUNTIFS(通讯通路门店!$S:$S,$G367,通讯通路门店!$J:$J,"苹果体验店")</f>
        <v>0</v>
      </c>
      <c r="AE367" s="99">
        <f>COUNTIFS(通讯通路门店!$S:$S,$G367,通讯通路门店!$J:$J,"其他品牌专卖店")</f>
        <v>0</v>
      </c>
      <c r="AF367" s="99">
        <f>SUMIFS(通讯通路门店!$BI:$BI,通讯通路门店!$S:$S,$G367)</f>
        <v>0</v>
      </c>
      <c r="AG367" s="99">
        <f>SUMIFS(通讯通路门店!$BH:$BH,通讯通路门店!$S:$S,$G367)</f>
        <v>0</v>
      </c>
      <c r="AH367" s="99">
        <f t="shared" si="26"/>
        <v>0</v>
      </c>
      <c r="AI367" s="99">
        <f>SUMIFS(通讯通路门店!$BB:$BB,通讯通路门店!$S:$S,$G367)</f>
        <v>0</v>
      </c>
      <c r="AJ367" s="99">
        <f>SUMIFS(通讯通路门店!$BE:$BE,通讯通路门店!$S:$S,$G367)</f>
        <v>0</v>
      </c>
      <c r="AK367" s="99">
        <f>SUMIFS(通讯通路门店!$BG:$BG,通讯通路门店!$S:$S,$G367)</f>
        <v>0</v>
      </c>
      <c r="AL367" s="99">
        <f>SUMIFS(通讯通路门店!$BC:$BC,通讯通路门店!$S:$S,$G367)</f>
        <v>0</v>
      </c>
      <c r="AM367" s="99">
        <f>SUMIFS(通讯通路门店!$BD:$BD,通讯通路门店!$S:$S,$G367)</f>
        <v>0</v>
      </c>
      <c r="AN367" s="99">
        <f>SUMIFS(通讯通路门店!$BF:$BF,通讯通路门店!$S:$S,$G367)</f>
        <v>0</v>
      </c>
      <c r="AO367" s="99">
        <f t="shared" si="27"/>
        <v>0</v>
      </c>
      <c r="AP367" s="99">
        <f>SUMIFS(通讯通路门店!$K:$K,通讯通路门店!$S:$S,$G367)</f>
        <v>0</v>
      </c>
      <c r="AQ367" s="83"/>
      <c r="AR367" s="99">
        <f>SUMIFS(通讯通路门店!$T:$T,通讯通路门店!$S:$S,$G367)</f>
        <v>0</v>
      </c>
      <c r="AS367" s="99">
        <f>SUMIFS(通讯通路门店!$U:$U,通讯通路门店!$S:$S,$G367)</f>
        <v>0</v>
      </c>
      <c r="AT367" s="99">
        <f>SUMIFS(通讯通路门店!$V:$V,通讯通路门店!$S:$S,$G367)</f>
        <v>0</v>
      </c>
      <c r="AU367" s="99">
        <f>SUMIFS(通讯通路门店!$W:$W,通讯通路门店!$S:$S,$G367)</f>
        <v>0</v>
      </c>
      <c r="AV367" s="99">
        <f>SUMIFS(通讯通路门店!$Z:$Z,通讯通路门店!$S:$S,$G367)</f>
        <v>0</v>
      </c>
      <c r="AW367" s="99">
        <f>SUMIFS(通讯通路门店!$AB:$AB,通讯通路门店!$S:$S,$G367)</f>
        <v>0</v>
      </c>
      <c r="AX367" s="99">
        <f>SUMIFS(通讯通路门店!$X:$X,通讯通路门店!$S:$S,$G367)</f>
        <v>0</v>
      </c>
      <c r="AY367" s="99">
        <f>SUMIFS(通讯通路门店!$Y:$Y,通讯通路门店!$S:$S,$G367)</f>
        <v>0</v>
      </c>
      <c r="AZ367" s="99">
        <f>SUMIFS(通讯通路门店!$AA:$AA,通讯通路门店!$S:$S,$G367)</f>
        <v>0</v>
      </c>
      <c r="BA367" s="99">
        <f t="shared" si="28"/>
        <v>0</v>
      </c>
      <c r="BB367" s="99">
        <f t="shared" si="29"/>
        <v>0</v>
      </c>
      <c r="BC367" s="99">
        <f>SUMIFS(通讯通路门店!$W:$W,通讯通路门店!$S:$S,$G367,通讯通路门店!$J:$J,"荣耀体验店")+SUMIFS(通讯通路门店!$W:$W,通讯通路门店!$S:$S,$G367,通讯通路门店!$J:$J,"荣耀授权专卖店")</f>
        <v>0</v>
      </c>
      <c r="BD367" s="99">
        <f>SUMIFS(通讯通路门店!$Z:$Z,通讯通路门店!$S:$S,$G367,通讯通路门店!$J:$J,"VIVO体验店")</f>
        <v>0</v>
      </c>
      <c r="BE367" s="99">
        <f>SUMIFS(通讯通路门店!$AB:$AB,通讯通路门店!$S:$S,$G367,通讯通路门店!$J:$J,"OPPO体验店")</f>
        <v>0</v>
      </c>
      <c r="BF367" s="99">
        <f>SUMIFS(通讯通路门店!$X:$X,通讯通路门店!$S:$S,$G367,通讯通路门店!$J:$J,"华为授权体验店")+SUMIFS(通讯通路门店!$AA:$AA,通讯通路门店!$S:$S,$G367,通讯通路门店!$J:$J,"华为堡垒店")</f>
        <v>0</v>
      </c>
      <c r="BG367" s="99">
        <f>SUMIFS(通讯通路门店!$Y:$Y,通讯通路门店!$S:$S,$G367,通讯通路门店!$J:$J,"小米体验店")</f>
        <v>0</v>
      </c>
      <c r="BH367" s="99">
        <f>SUMIFS(通讯通路门店!$AA:$AA,通讯通路门店!$S:$S,$G367,通讯通路门店!$J:$J,"苹果体验店")</f>
        <v>0</v>
      </c>
      <c r="BI367" s="99">
        <f>SUMIFS(通讯通路门店!$K:$K,通讯通路门店!$S:$S,$G367,通讯通路门店!$J:$J,"其他品牌专卖店")</f>
        <v>0</v>
      </c>
      <c r="BJ367" s="99">
        <f>SUMIFS(通讯通路门店!$AC:$AC,通讯通路门店!$S:$S,$G367)</f>
        <v>0</v>
      </c>
      <c r="BK367" s="99">
        <f>SUMIFS(通讯通路门店!$AD:$AD,通讯通路门店!$S:$S,$G367)</f>
        <v>0</v>
      </c>
      <c r="BL367" s="99">
        <f>SUMIFS(通讯通路门店!$AE:$AE,通讯通路门店!$S:$S,$G367)</f>
        <v>0</v>
      </c>
      <c r="BM367" s="99">
        <f>SUMIFS(通讯通路门店!$AF:$AF,通讯通路门店!$S:$S,$G367)</f>
        <v>0</v>
      </c>
      <c r="BN367" s="99">
        <f>SUMIFS(通讯通路门店!$AG:$AG,通讯通路门店!$S:$S,$G367)</f>
        <v>0</v>
      </c>
      <c r="BO367" s="99">
        <f>SUMIFS(通讯通路门店!$AH:$AH,通讯通路门店!$S:$S,$G367)</f>
        <v>0</v>
      </c>
      <c r="BP367" s="99">
        <f>SUMIFS(通讯通路门店!$AI:$AI,通讯通路门店!$S:$S,$G367)</f>
        <v>0</v>
      </c>
      <c r="BQ367" s="83"/>
    </row>
    <row r="368" spans="1:69">
      <c r="A368" s="99" t="str">
        <f>IFERROR(_xlfn.XLOOKUP($G368,通讯通路门店!$S$4:$S$993933,通讯通路门店!$A$4:$A$993933,0,0),"")</f>
        <v/>
      </c>
      <c r="B368" s="99" t="str">
        <f>IFERROR(_xlfn.XLOOKUP($G368,通讯通路门店!$S$4:$S$993933,通讯通路门店!$B$4:$B$993933,0,0),"")</f>
        <v/>
      </c>
      <c r="C368" s="99" t="str">
        <f>IFERROR(_xlfn.XLOOKUP($G368,通讯通路门店!$S$4:$S$993933,通讯通路门店!$C$4:$C$993933,0,0),"")</f>
        <v/>
      </c>
      <c r="D368" s="99" t="str">
        <f>IFERROR(_xlfn.XLOOKUP($G368,通讯通路门店!$S$4:$S$993933,通讯通路门店!$D$4:$D$993933,0,0),"")</f>
        <v/>
      </c>
      <c r="E368" s="83"/>
      <c r="F368" s="83"/>
      <c r="G368" s="101" t="e">
        <v>#N/A</v>
      </c>
      <c r="H368" s="102" t="str">
        <f>IFERROR(_xlfn.XLOOKUP($G368,通讯通路门店!$S$4:$S$993933,通讯通路门店!$R$4:$R$993933,0,0),"")</f>
        <v/>
      </c>
      <c r="I368" s="83"/>
      <c r="J368" s="83"/>
      <c r="K368" s="83"/>
      <c r="L368" s="83"/>
      <c r="M368" s="83"/>
      <c r="N368" s="83"/>
      <c r="O368" s="83"/>
      <c r="P368" s="83"/>
      <c r="Q368" s="83"/>
      <c r="R368" s="83"/>
      <c r="S368" s="83"/>
      <c r="T368" s="83"/>
      <c r="U368" s="99">
        <f>COUNTIF(通讯通路门店!$S:$S,$G368)</f>
        <v>0</v>
      </c>
      <c r="V368" s="99">
        <f>COUNTIFS(通讯通路门店!$S:$S,$G368,通讯通路门店!$J:$J,"综合卖场")</f>
        <v>0</v>
      </c>
      <c r="W368" s="99">
        <f>SUMIFS(通讯通路门店!$AJ:$AJ,通讯通路门店!$S:$S,通讯客户沙盘!$G368)</f>
        <v>0</v>
      </c>
      <c r="X368" s="99">
        <f t="shared" si="25"/>
        <v>0</v>
      </c>
      <c r="Y368" s="99">
        <f>COUNTIFS(通讯通路门店!$S:$S,$G368,通讯通路门店!$J:$J,"荣耀体验店")+COUNTIFS(通讯通路门店!$S:$S,$G368,通讯通路门店!$J:$J,"荣耀授权专卖店")</f>
        <v>0</v>
      </c>
      <c r="Z368" s="99">
        <f>COUNTIFS(通讯通路门店!$S:$S,$G368,通讯通路门店!$J:$J,"VIVO体验店")</f>
        <v>0</v>
      </c>
      <c r="AA368" s="99">
        <f>COUNTIFS(通讯通路门店!$S:$S,$G368,通讯通路门店!$J:$J,"OPPO体验店")</f>
        <v>0</v>
      </c>
      <c r="AB368" s="99">
        <f>COUNTIFS(通讯通路门店!$S:$S,$G368,通讯通路门店!$J:$J,"华为授权体验店")+COUNTIFS(通讯通路门店!$S:$S,$G368,通讯通路门店!$J:$J,"华为堡垒店")</f>
        <v>0</v>
      </c>
      <c r="AC368" s="99">
        <f>COUNTIFS(通讯通路门店!$S:$S,$G368,通讯通路门店!$J:$J,"小米体验店")</f>
        <v>0</v>
      </c>
      <c r="AD368" s="99">
        <f>COUNTIFS(通讯通路门店!$S:$S,$G368,通讯通路门店!$J:$J,"苹果体验店")</f>
        <v>0</v>
      </c>
      <c r="AE368" s="99">
        <f>COUNTIFS(通讯通路门店!$S:$S,$G368,通讯通路门店!$J:$J,"其他品牌专卖店")</f>
        <v>0</v>
      </c>
      <c r="AF368" s="99">
        <f>SUMIFS(通讯通路门店!$BI:$BI,通讯通路门店!$S:$S,$G368)</f>
        <v>0</v>
      </c>
      <c r="AG368" s="99">
        <f>SUMIFS(通讯通路门店!$BH:$BH,通讯通路门店!$S:$S,$G368)</f>
        <v>0</v>
      </c>
      <c r="AH368" s="99">
        <f t="shared" si="26"/>
        <v>0</v>
      </c>
      <c r="AI368" s="99">
        <f>SUMIFS(通讯通路门店!$BB:$BB,通讯通路门店!$S:$S,$G368)</f>
        <v>0</v>
      </c>
      <c r="AJ368" s="99">
        <f>SUMIFS(通讯通路门店!$BE:$BE,通讯通路门店!$S:$S,$G368)</f>
        <v>0</v>
      </c>
      <c r="AK368" s="99">
        <f>SUMIFS(通讯通路门店!$BG:$BG,通讯通路门店!$S:$S,$G368)</f>
        <v>0</v>
      </c>
      <c r="AL368" s="99">
        <f>SUMIFS(通讯通路门店!$BC:$BC,通讯通路门店!$S:$S,$G368)</f>
        <v>0</v>
      </c>
      <c r="AM368" s="99">
        <f>SUMIFS(通讯通路门店!$BD:$BD,通讯通路门店!$S:$S,$G368)</f>
        <v>0</v>
      </c>
      <c r="AN368" s="99">
        <f>SUMIFS(通讯通路门店!$BF:$BF,通讯通路门店!$S:$S,$G368)</f>
        <v>0</v>
      </c>
      <c r="AO368" s="99">
        <f t="shared" si="27"/>
        <v>0</v>
      </c>
      <c r="AP368" s="99">
        <f>SUMIFS(通讯通路门店!$K:$K,通讯通路门店!$S:$S,$G368)</f>
        <v>0</v>
      </c>
      <c r="AQ368" s="83"/>
      <c r="AR368" s="99">
        <f>SUMIFS(通讯通路门店!$T:$T,通讯通路门店!$S:$S,$G368)</f>
        <v>0</v>
      </c>
      <c r="AS368" s="99">
        <f>SUMIFS(通讯通路门店!$U:$U,通讯通路门店!$S:$S,$G368)</f>
        <v>0</v>
      </c>
      <c r="AT368" s="99">
        <f>SUMIFS(通讯通路门店!$V:$V,通讯通路门店!$S:$S,$G368)</f>
        <v>0</v>
      </c>
      <c r="AU368" s="99">
        <f>SUMIFS(通讯通路门店!$W:$W,通讯通路门店!$S:$S,$G368)</f>
        <v>0</v>
      </c>
      <c r="AV368" s="99">
        <f>SUMIFS(通讯通路门店!$Z:$Z,通讯通路门店!$S:$S,$G368)</f>
        <v>0</v>
      </c>
      <c r="AW368" s="99">
        <f>SUMIFS(通讯通路门店!$AB:$AB,通讯通路门店!$S:$S,$G368)</f>
        <v>0</v>
      </c>
      <c r="AX368" s="99">
        <f>SUMIFS(通讯通路门店!$X:$X,通讯通路门店!$S:$S,$G368)</f>
        <v>0</v>
      </c>
      <c r="AY368" s="99">
        <f>SUMIFS(通讯通路门店!$Y:$Y,通讯通路门店!$S:$S,$G368)</f>
        <v>0</v>
      </c>
      <c r="AZ368" s="99">
        <f>SUMIFS(通讯通路门店!$AA:$AA,通讯通路门店!$S:$S,$G368)</f>
        <v>0</v>
      </c>
      <c r="BA368" s="99">
        <f t="shared" si="28"/>
        <v>0</v>
      </c>
      <c r="BB368" s="99">
        <f t="shared" si="29"/>
        <v>0</v>
      </c>
      <c r="BC368" s="99">
        <f>SUMIFS(通讯通路门店!$W:$W,通讯通路门店!$S:$S,$G368,通讯通路门店!$J:$J,"荣耀体验店")+SUMIFS(通讯通路门店!$W:$W,通讯通路门店!$S:$S,$G368,通讯通路门店!$J:$J,"荣耀授权专卖店")</f>
        <v>0</v>
      </c>
      <c r="BD368" s="99">
        <f>SUMIFS(通讯通路门店!$Z:$Z,通讯通路门店!$S:$S,$G368,通讯通路门店!$J:$J,"VIVO体验店")</f>
        <v>0</v>
      </c>
      <c r="BE368" s="99">
        <f>SUMIFS(通讯通路门店!$AB:$AB,通讯通路门店!$S:$S,$G368,通讯通路门店!$J:$J,"OPPO体验店")</f>
        <v>0</v>
      </c>
      <c r="BF368" s="99">
        <f>SUMIFS(通讯通路门店!$X:$X,通讯通路门店!$S:$S,$G368,通讯通路门店!$J:$J,"华为授权体验店")+SUMIFS(通讯通路门店!$AA:$AA,通讯通路门店!$S:$S,$G368,通讯通路门店!$J:$J,"华为堡垒店")</f>
        <v>0</v>
      </c>
      <c r="BG368" s="99">
        <f>SUMIFS(通讯通路门店!$Y:$Y,通讯通路门店!$S:$S,$G368,通讯通路门店!$J:$J,"小米体验店")</f>
        <v>0</v>
      </c>
      <c r="BH368" s="99">
        <f>SUMIFS(通讯通路门店!$AA:$AA,通讯通路门店!$S:$S,$G368,通讯通路门店!$J:$J,"苹果体验店")</f>
        <v>0</v>
      </c>
      <c r="BI368" s="99">
        <f>SUMIFS(通讯通路门店!$K:$K,通讯通路门店!$S:$S,$G368,通讯通路门店!$J:$J,"其他品牌专卖店")</f>
        <v>0</v>
      </c>
      <c r="BJ368" s="99">
        <f>SUMIFS(通讯通路门店!$AC:$AC,通讯通路门店!$S:$S,$G368)</f>
        <v>0</v>
      </c>
      <c r="BK368" s="99">
        <f>SUMIFS(通讯通路门店!$AD:$AD,通讯通路门店!$S:$S,$G368)</f>
        <v>0</v>
      </c>
      <c r="BL368" s="99">
        <f>SUMIFS(通讯通路门店!$AE:$AE,通讯通路门店!$S:$S,$G368)</f>
        <v>0</v>
      </c>
      <c r="BM368" s="99">
        <f>SUMIFS(通讯通路门店!$AF:$AF,通讯通路门店!$S:$S,$G368)</f>
        <v>0</v>
      </c>
      <c r="BN368" s="99">
        <f>SUMIFS(通讯通路门店!$AG:$AG,通讯通路门店!$S:$S,$G368)</f>
        <v>0</v>
      </c>
      <c r="BO368" s="99">
        <f>SUMIFS(通讯通路门店!$AH:$AH,通讯通路门店!$S:$S,$G368)</f>
        <v>0</v>
      </c>
      <c r="BP368" s="99">
        <f>SUMIFS(通讯通路门店!$AI:$AI,通讯通路门店!$S:$S,$G368)</f>
        <v>0</v>
      </c>
      <c r="BQ368" s="83"/>
    </row>
    <row r="369" spans="1:69">
      <c r="A369" s="99" t="str">
        <f>IFERROR(_xlfn.XLOOKUP($G369,通讯通路门店!$S$4:$S$993933,通讯通路门店!$A$4:$A$993933,0,0),"")</f>
        <v/>
      </c>
      <c r="B369" s="99" t="str">
        <f>IFERROR(_xlfn.XLOOKUP($G369,通讯通路门店!$S$4:$S$993933,通讯通路门店!$B$4:$B$993933,0,0),"")</f>
        <v/>
      </c>
      <c r="C369" s="99" t="str">
        <f>IFERROR(_xlfn.XLOOKUP($G369,通讯通路门店!$S$4:$S$993933,通讯通路门店!$C$4:$C$993933,0,0),"")</f>
        <v/>
      </c>
      <c r="D369" s="99" t="str">
        <f>IFERROR(_xlfn.XLOOKUP($G369,通讯通路门店!$S$4:$S$993933,通讯通路门店!$D$4:$D$993933,0,0),"")</f>
        <v/>
      </c>
      <c r="E369" s="83"/>
      <c r="F369" s="83"/>
      <c r="G369" s="101" t="e">
        <v>#N/A</v>
      </c>
      <c r="H369" s="102" t="str">
        <f>IFERROR(_xlfn.XLOOKUP($G369,通讯通路门店!$S$4:$S$993933,通讯通路门店!$R$4:$R$993933,0,0),"")</f>
        <v/>
      </c>
      <c r="I369" s="83"/>
      <c r="J369" s="83"/>
      <c r="K369" s="83"/>
      <c r="L369" s="83"/>
      <c r="M369" s="83"/>
      <c r="N369" s="83"/>
      <c r="O369" s="83"/>
      <c r="P369" s="83"/>
      <c r="Q369" s="83"/>
      <c r="R369" s="83"/>
      <c r="S369" s="83"/>
      <c r="T369" s="83"/>
      <c r="U369" s="99">
        <f>COUNTIF(通讯通路门店!$S:$S,$G369)</f>
        <v>0</v>
      </c>
      <c r="V369" s="99">
        <f>COUNTIFS(通讯通路门店!$S:$S,$G369,通讯通路门店!$J:$J,"综合卖场")</f>
        <v>0</v>
      </c>
      <c r="W369" s="99">
        <f>SUMIFS(通讯通路门店!$AJ:$AJ,通讯通路门店!$S:$S,通讯客户沙盘!$G369)</f>
        <v>0</v>
      </c>
      <c r="X369" s="99">
        <f t="shared" si="25"/>
        <v>0</v>
      </c>
      <c r="Y369" s="99">
        <f>COUNTIFS(通讯通路门店!$S:$S,$G369,通讯通路门店!$J:$J,"荣耀体验店")+COUNTIFS(通讯通路门店!$S:$S,$G369,通讯通路门店!$J:$J,"荣耀授权专卖店")</f>
        <v>0</v>
      </c>
      <c r="Z369" s="99">
        <f>COUNTIFS(通讯通路门店!$S:$S,$G369,通讯通路门店!$J:$J,"VIVO体验店")</f>
        <v>0</v>
      </c>
      <c r="AA369" s="99">
        <f>COUNTIFS(通讯通路门店!$S:$S,$G369,通讯通路门店!$J:$J,"OPPO体验店")</f>
        <v>0</v>
      </c>
      <c r="AB369" s="99">
        <f>COUNTIFS(通讯通路门店!$S:$S,$G369,通讯通路门店!$J:$J,"华为授权体验店")+COUNTIFS(通讯通路门店!$S:$S,$G369,通讯通路门店!$J:$J,"华为堡垒店")</f>
        <v>0</v>
      </c>
      <c r="AC369" s="99">
        <f>COUNTIFS(通讯通路门店!$S:$S,$G369,通讯通路门店!$J:$J,"小米体验店")</f>
        <v>0</v>
      </c>
      <c r="AD369" s="99">
        <f>COUNTIFS(通讯通路门店!$S:$S,$G369,通讯通路门店!$J:$J,"苹果体验店")</f>
        <v>0</v>
      </c>
      <c r="AE369" s="99">
        <f>COUNTIFS(通讯通路门店!$S:$S,$G369,通讯通路门店!$J:$J,"其他品牌专卖店")</f>
        <v>0</v>
      </c>
      <c r="AF369" s="99">
        <f>SUMIFS(通讯通路门店!$BI:$BI,通讯通路门店!$S:$S,$G369)</f>
        <v>0</v>
      </c>
      <c r="AG369" s="99">
        <f>SUMIFS(通讯通路门店!$BH:$BH,通讯通路门店!$S:$S,$G369)</f>
        <v>0</v>
      </c>
      <c r="AH369" s="99">
        <f t="shared" si="26"/>
        <v>0</v>
      </c>
      <c r="AI369" s="99">
        <f>SUMIFS(通讯通路门店!$BB:$BB,通讯通路门店!$S:$S,$G369)</f>
        <v>0</v>
      </c>
      <c r="AJ369" s="99">
        <f>SUMIFS(通讯通路门店!$BE:$BE,通讯通路门店!$S:$S,$G369)</f>
        <v>0</v>
      </c>
      <c r="AK369" s="99">
        <f>SUMIFS(通讯通路门店!$BG:$BG,通讯通路门店!$S:$S,$G369)</f>
        <v>0</v>
      </c>
      <c r="AL369" s="99">
        <f>SUMIFS(通讯通路门店!$BC:$BC,通讯通路门店!$S:$S,$G369)</f>
        <v>0</v>
      </c>
      <c r="AM369" s="99">
        <f>SUMIFS(通讯通路门店!$BD:$BD,通讯通路门店!$S:$S,$G369)</f>
        <v>0</v>
      </c>
      <c r="AN369" s="99">
        <f>SUMIFS(通讯通路门店!$BF:$BF,通讯通路门店!$S:$S,$G369)</f>
        <v>0</v>
      </c>
      <c r="AO369" s="99">
        <f t="shared" si="27"/>
        <v>0</v>
      </c>
      <c r="AP369" s="99">
        <f>SUMIFS(通讯通路门店!$K:$K,通讯通路门店!$S:$S,$G369)</f>
        <v>0</v>
      </c>
      <c r="AQ369" s="83"/>
      <c r="AR369" s="99">
        <f>SUMIFS(通讯通路门店!$T:$T,通讯通路门店!$S:$S,$G369)</f>
        <v>0</v>
      </c>
      <c r="AS369" s="99">
        <f>SUMIFS(通讯通路门店!$U:$U,通讯通路门店!$S:$S,$G369)</f>
        <v>0</v>
      </c>
      <c r="AT369" s="99">
        <f>SUMIFS(通讯通路门店!$V:$V,通讯通路门店!$S:$S,$G369)</f>
        <v>0</v>
      </c>
      <c r="AU369" s="99">
        <f>SUMIFS(通讯通路门店!$W:$W,通讯通路门店!$S:$S,$G369)</f>
        <v>0</v>
      </c>
      <c r="AV369" s="99">
        <f>SUMIFS(通讯通路门店!$Z:$Z,通讯通路门店!$S:$S,$G369)</f>
        <v>0</v>
      </c>
      <c r="AW369" s="99">
        <f>SUMIFS(通讯通路门店!$AB:$AB,通讯通路门店!$S:$S,$G369)</f>
        <v>0</v>
      </c>
      <c r="AX369" s="99">
        <f>SUMIFS(通讯通路门店!$X:$X,通讯通路门店!$S:$S,$G369)</f>
        <v>0</v>
      </c>
      <c r="AY369" s="99">
        <f>SUMIFS(通讯通路门店!$Y:$Y,通讯通路门店!$S:$S,$G369)</f>
        <v>0</v>
      </c>
      <c r="AZ369" s="99">
        <f>SUMIFS(通讯通路门店!$AA:$AA,通讯通路门店!$S:$S,$G369)</f>
        <v>0</v>
      </c>
      <c r="BA369" s="99">
        <f t="shared" si="28"/>
        <v>0</v>
      </c>
      <c r="BB369" s="99">
        <f t="shared" si="29"/>
        <v>0</v>
      </c>
      <c r="BC369" s="99">
        <f>SUMIFS(通讯通路门店!$W:$W,通讯通路门店!$S:$S,$G369,通讯通路门店!$J:$J,"荣耀体验店")+SUMIFS(通讯通路门店!$W:$W,通讯通路门店!$S:$S,$G369,通讯通路门店!$J:$J,"荣耀授权专卖店")</f>
        <v>0</v>
      </c>
      <c r="BD369" s="99">
        <f>SUMIFS(通讯通路门店!$Z:$Z,通讯通路门店!$S:$S,$G369,通讯通路门店!$J:$J,"VIVO体验店")</f>
        <v>0</v>
      </c>
      <c r="BE369" s="99">
        <f>SUMIFS(通讯通路门店!$AB:$AB,通讯通路门店!$S:$S,$G369,通讯通路门店!$J:$J,"OPPO体验店")</f>
        <v>0</v>
      </c>
      <c r="BF369" s="99">
        <f>SUMIFS(通讯通路门店!$X:$X,通讯通路门店!$S:$S,$G369,通讯通路门店!$J:$J,"华为授权体验店")+SUMIFS(通讯通路门店!$AA:$AA,通讯通路门店!$S:$S,$G369,通讯通路门店!$J:$J,"华为堡垒店")</f>
        <v>0</v>
      </c>
      <c r="BG369" s="99">
        <f>SUMIFS(通讯通路门店!$Y:$Y,通讯通路门店!$S:$S,$G369,通讯通路门店!$J:$J,"小米体验店")</f>
        <v>0</v>
      </c>
      <c r="BH369" s="99">
        <f>SUMIFS(通讯通路门店!$AA:$AA,通讯通路门店!$S:$S,$G369,通讯通路门店!$J:$J,"苹果体验店")</f>
        <v>0</v>
      </c>
      <c r="BI369" s="99">
        <f>SUMIFS(通讯通路门店!$K:$K,通讯通路门店!$S:$S,$G369,通讯通路门店!$J:$J,"其他品牌专卖店")</f>
        <v>0</v>
      </c>
      <c r="BJ369" s="99">
        <f>SUMIFS(通讯通路门店!$AC:$AC,通讯通路门店!$S:$S,$G369)</f>
        <v>0</v>
      </c>
      <c r="BK369" s="99">
        <f>SUMIFS(通讯通路门店!$AD:$AD,通讯通路门店!$S:$S,$G369)</f>
        <v>0</v>
      </c>
      <c r="BL369" s="99">
        <f>SUMIFS(通讯通路门店!$AE:$AE,通讯通路门店!$S:$S,$G369)</f>
        <v>0</v>
      </c>
      <c r="BM369" s="99">
        <f>SUMIFS(通讯通路门店!$AF:$AF,通讯通路门店!$S:$S,$G369)</f>
        <v>0</v>
      </c>
      <c r="BN369" s="99">
        <f>SUMIFS(通讯通路门店!$AG:$AG,通讯通路门店!$S:$S,$G369)</f>
        <v>0</v>
      </c>
      <c r="BO369" s="99">
        <f>SUMIFS(通讯通路门店!$AH:$AH,通讯通路门店!$S:$S,$G369)</f>
        <v>0</v>
      </c>
      <c r="BP369" s="99">
        <f>SUMIFS(通讯通路门店!$AI:$AI,通讯通路门店!$S:$S,$G369)</f>
        <v>0</v>
      </c>
      <c r="BQ369" s="83"/>
    </row>
    <row r="370" spans="1:69">
      <c r="A370" s="99" t="str">
        <f>IFERROR(_xlfn.XLOOKUP($G370,通讯通路门店!$S$4:$S$993933,通讯通路门店!$A$4:$A$993933,0,0),"")</f>
        <v/>
      </c>
      <c r="B370" s="99" t="str">
        <f>IFERROR(_xlfn.XLOOKUP($G370,通讯通路门店!$S$4:$S$993933,通讯通路门店!$B$4:$B$993933,0,0),"")</f>
        <v/>
      </c>
      <c r="C370" s="99" t="str">
        <f>IFERROR(_xlfn.XLOOKUP($G370,通讯通路门店!$S$4:$S$993933,通讯通路门店!$C$4:$C$993933,0,0),"")</f>
        <v/>
      </c>
      <c r="D370" s="99" t="str">
        <f>IFERROR(_xlfn.XLOOKUP($G370,通讯通路门店!$S$4:$S$993933,通讯通路门店!$D$4:$D$993933,0,0),"")</f>
        <v/>
      </c>
      <c r="E370" s="83"/>
      <c r="F370" s="83"/>
      <c r="G370" s="101" t="e">
        <v>#N/A</v>
      </c>
      <c r="H370" s="102" t="str">
        <f>IFERROR(_xlfn.XLOOKUP($G370,通讯通路门店!$S$4:$S$993933,通讯通路门店!$R$4:$R$993933,0,0),"")</f>
        <v/>
      </c>
      <c r="I370" s="83"/>
      <c r="J370" s="83"/>
      <c r="K370" s="83"/>
      <c r="L370" s="83"/>
      <c r="M370" s="83"/>
      <c r="N370" s="83"/>
      <c r="O370" s="83"/>
      <c r="P370" s="83"/>
      <c r="Q370" s="83"/>
      <c r="R370" s="83"/>
      <c r="S370" s="83"/>
      <c r="T370" s="83"/>
      <c r="U370" s="99">
        <f>COUNTIF(通讯通路门店!$S:$S,$G370)</f>
        <v>0</v>
      </c>
      <c r="V370" s="99">
        <f>COUNTIFS(通讯通路门店!$S:$S,$G370,通讯通路门店!$J:$J,"综合卖场")</f>
        <v>0</v>
      </c>
      <c r="W370" s="99">
        <f>SUMIFS(通讯通路门店!$AJ:$AJ,通讯通路门店!$S:$S,通讯客户沙盘!$G370)</f>
        <v>0</v>
      </c>
      <c r="X370" s="99">
        <f t="shared" si="25"/>
        <v>0</v>
      </c>
      <c r="Y370" s="99">
        <f>COUNTIFS(通讯通路门店!$S:$S,$G370,通讯通路门店!$J:$J,"荣耀体验店")+COUNTIFS(通讯通路门店!$S:$S,$G370,通讯通路门店!$J:$J,"荣耀授权专卖店")</f>
        <v>0</v>
      </c>
      <c r="Z370" s="99">
        <f>COUNTIFS(通讯通路门店!$S:$S,$G370,通讯通路门店!$J:$J,"VIVO体验店")</f>
        <v>0</v>
      </c>
      <c r="AA370" s="99">
        <f>COUNTIFS(通讯通路门店!$S:$S,$G370,通讯通路门店!$J:$J,"OPPO体验店")</f>
        <v>0</v>
      </c>
      <c r="AB370" s="99">
        <f>COUNTIFS(通讯通路门店!$S:$S,$G370,通讯通路门店!$J:$J,"华为授权体验店")+COUNTIFS(通讯通路门店!$S:$S,$G370,通讯通路门店!$J:$J,"华为堡垒店")</f>
        <v>0</v>
      </c>
      <c r="AC370" s="99">
        <f>COUNTIFS(通讯通路门店!$S:$S,$G370,通讯通路门店!$J:$J,"小米体验店")</f>
        <v>0</v>
      </c>
      <c r="AD370" s="99">
        <f>COUNTIFS(通讯通路门店!$S:$S,$G370,通讯通路门店!$J:$J,"苹果体验店")</f>
        <v>0</v>
      </c>
      <c r="AE370" s="99">
        <f>COUNTIFS(通讯通路门店!$S:$S,$G370,通讯通路门店!$J:$J,"其他品牌专卖店")</f>
        <v>0</v>
      </c>
      <c r="AF370" s="99">
        <f>SUMIFS(通讯通路门店!$BI:$BI,通讯通路门店!$S:$S,$G370)</f>
        <v>0</v>
      </c>
      <c r="AG370" s="99">
        <f>SUMIFS(通讯通路门店!$BH:$BH,通讯通路门店!$S:$S,$G370)</f>
        <v>0</v>
      </c>
      <c r="AH370" s="99">
        <f t="shared" si="26"/>
        <v>0</v>
      </c>
      <c r="AI370" s="99">
        <f>SUMIFS(通讯通路门店!$BB:$BB,通讯通路门店!$S:$S,$G370)</f>
        <v>0</v>
      </c>
      <c r="AJ370" s="99">
        <f>SUMIFS(通讯通路门店!$BE:$BE,通讯通路门店!$S:$S,$G370)</f>
        <v>0</v>
      </c>
      <c r="AK370" s="99">
        <f>SUMIFS(通讯通路门店!$BG:$BG,通讯通路门店!$S:$S,$G370)</f>
        <v>0</v>
      </c>
      <c r="AL370" s="99">
        <f>SUMIFS(通讯通路门店!$BC:$BC,通讯通路门店!$S:$S,$G370)</f>
        <v>0</v>
      </c>
      <c r="AM370" s="99">
        <f>SUMIFS(通讯通路门店!$BD:$BD,通讯通路门店!$S:$S,$G370)</f>
        <v>0</v>
      </c>
      <c r="AN370" s="99">
        <f>SUMIFS(通讯通路门店!$BF:$BF,通讯通路门店!$S:$S,$G370)</f>
        <v>0</v>
      </c>
      <c r="AO370" s="99">
        <f t="shared" si="27"/>
        <v>0</v>
      </c>
      <c r="AP370" s="99">
        <f>SUMIFS(通讯通路门店!$K:$K,通讯通路门店!$S:$S,$G370)</f>
        <v>0</v>
      </c>
      <c r="AQ370" s="83"/>
      <c r="AR370" s="99">
        <f>SUMIFS(通讯通路门店!$T:$T,通讯通路门店!$S:$S,$G370)</f>
        <v>0</v>
      </c>
      <c r="AS370" s="99">
        <f>SUMIFS(通讯通路门店!$U:$U,通讯通路门店!$S:$S,$G370)</f>
        <v>0</v>
      </c>
      <c r="AT370" s="99">
        <f>SUMIFS(通讯通路门店!$V:$V,通讯通路门店!$S:$S,$G370)</f>
        <v>0</v>
      </c>
      <c r="AU370" s="99">
        <f>SUMIFS(通讯通路门店!$W:$W,通讯通路门店!$S:$S,$G370)</f>
        <v>0</v>
      </c>
      <c r="AV370" s="99">
        <f>SUMIFS(通讯通路门店!$Z:$Z,通讯通路门店!$S:$S,$G370)</f>
        <v>0</v>
      </c>
      <c r="AW370" s="99">
        <f>SUMIFS(通讯通路门店!$AB:$AB,通讯通路门店!$S:$S,$G370)</f>
        <v>0</v>
      </c>
      <c r="AX370" s="99">
        <f>SUMIFS(通讯通路门店!$X:$X,通讯通路门店!$S:$S,$G370)</f>
        <v>0</v>
      </c>
      <c r="AY370" s="99">
        <f>SUMIFS(通讯通路门店!$Y:$Y,通讯通路门店!$S:$S,$G370)</f>
        <v>0</v>
      </c>
      <c r="AZ370" s="99">
        <f>SUMIFS(通讯通路门店!$AA:$AA,通讯通路门店!$S:$S,$G370)</f>
        <v>0</v>
      </c>
      <c r="BA370" s="99">
        <f t="shared" si="28"/>
        <v>0</v>
      </c>
      <c r="BB370" s="99">
        <f t="shared" si="29"/>
        <v>0</v>
      </c>
      <c r="BC370" s="99">
        <f>SUMIFS(通讯通路门店!$W:$W,通讯通路门店!$S:$S,$G370,通讯通路门店!$J:$J,"荣耀体验店")+SUMIFS(通讯通路门店!$W:$W,通讯通路门店!$S:$S,$G370,通讯通路门店!$J:$J,"荣耀授权专卖店")</f>
        <v>0</v>
      </c>
      <c r="BD370" s="99">
        <f>SUMIFS(通讯通路门店!$Z:$Z,通讯通路门店!$S:$S,$G370,通讯通路门店!$J:$J,"VIVO体验店")</f>
        <v>0</v>
      </c>
      <c r="BE370" s="99">
        <f>SUMIFS(通讯通路门店!$AB:$AB,通讯通路门店!$S:$S,$G370,通讯通路门店!$J:$J,"OPPO体验店")</f>
        <v>0</v>
      </c>
      <c r="BF370" s="99">
        <f>SUMIFS(通讯通路门店!$X:$X,通讯通路门店!$S:$S,$G370,通讯通路门店!$J:$J,"华为授权体验店")+SUMIFS(通讯通路门店!$AA:$AA,通讯通路门店!$S:$S,$G370,通讯通路门店!$J:$J,"华为堡垒店")</f>
        <v>0</v>
      </c>
      <c r="BG370" s="99">
        <f>SUMIFS(通讯通路门店!$Y:$Y,通讯通路门店!$S:$S,$G370,通讯通路门店!$J:$J,"小米体验店")</f>
        <v>0</v>
      </c>
      <c r="BH370" s="99">
        <f>SUMIFS(通讯通路门店!$AA:$AA,通讯通路门店!$S:$S,$G370,通讯通路门店!$J:$J,"苹果体验店")</f>
        <v>0</v>
      </c>
      <c r="BI370" s="99">
        <f>SUMIFS(通讯通路门店!$K:$K,通讯通路门店!$S:$S,$G370,通讯通路门店!$J:$J,"其他品牌专卖店")</f>
        <v>0</v>
      </c>
      <c r="BJ370" s="99">
        <f>SUMIFS(通讯通路门店!$AC:$AC,通讯通路门店!$S:$S,$G370)</f>
        <v>0</v>
      </c>
      <c r="BK370" s="99">
        <f>SUMIFS(通讯通路门店!$AD:$AD,通讯通路门店!$S:$S,$G370)</f>
        <v>0</v>
      </c>
      <c r="BL370" s="99">
        <f>SUMIFS(通讯通路门店!$AE:$AE,通讯通路门店!$S:$S,$G370)</f>
        <v>0</v>
      </c>
      <c r="BM370" s="99">
        <f>SUMIFS(通讯通路门店!$AF:$AF,通讯通路门店!$S:$S,$G370)</f>
        <v>0</v>
      </c>
      <c r="BN370" s="99">
        <f>SUMIFS(通讯通路门店!$AG:$AG,通讯通路门店!$S:$S,$G370)</f>
        <v>0</v>
      </c>
      <c r="BO370" s="99">
        <f>SUMIFS(通讯通路门店!$AH:$AH,通讯通路门店!$S:$S,$G370)</f>
        <v>0</v>
      </c>
      <c r="BP370" s="99">
        <f>SUMIFS(通讯通路门店!$AI:$AI,通讯通路门店!$S:$S,$G370)</f>
        <v>0</v>
      </c>
      <c r="BQ370" s="83"/>
    </row>
    <row r="371" spans="1:69">
      <c r="A371" s="99" t="str">
        <f>IFERROR(_xlfn.XLOOKUP($G371,通讯通路门店!$S$4:$S$993933,通讯通路门店!$A$4:$A$993933,0,0),"")</f>
        <v/>
      </c>
      <c r="B371" s="99" t="str">
        <f>IFERROR(_xlfn.XLOOKUP($G371,通讯通路门店!$S$4:$S$993933,通讯通路门店!$B$4:$B$993933,0,0),"")</f>
        <v/>
      </c>
      <c r="C371" s="99" t="str">
        <f>IFERROR(_xlfn.XLOOKUP($G371,通讯通路门店!$S$4:$S$993933,通讯通路门店!$C$4:$C$993933,0,0),"")</f>
        <v/>
      </c>
      <c r="D371" s="99" t="str">
        <f>IFERROR(_xlfn.XLOOKUP($G371,通讯通路门店!$S$4:$S$993933,通讯通路门店!$D$4:$D$993933,0,0),"")</f>
        <v/>
      </c>
      <c r="E371" s="83"/>
      <c r="F371" s="83"/>
      <c r="G371" s="101" t="e">
        <v>#N/A</v>
      </c>
      <c r="H371" s="102" t="str">
        <f>IFERROR(_xlfn.XLOOKUP($G371,通讯通路门店!$S$4:$S$993933,通讯通路门店!$R$4:$R$993933,0,0),"")</f>
        <v/>
      </c>
      <c r="I371" s="83"/>
      <c r="J371" s="83"/>
      <c r="K371" s="83"/>
      <c r="L371" s="83"/>
      <c r="M371" s="83"/>
      <c r="N371" s="83"/>
      <c r="O371" s="83"/>
      <c r="P371" s="83"/>
      <c r="Q371" s="83"/>
      <c r="R371" s="83"/>
      <c r="S371" s="83"/>
      <c r="T371" s="83"/>
      <c r="U371" s="99">
        <f>COUNTIF(通讯通路门店!$S:$S,$G371)</f>
        <v>0</v>
      </c>
      <c r="V371" s="99">
        <f>COUNTIFS(通讯通路门店!$S:$S,$G371,通讯通路门店!$J:$J,"综合卖场")</f>
        <v>0</v>
      </c>
      <c r="W371" s="99">
        <f>SUMIFS(通讯通路门店!$AJ:$AJ,通讯通路门店!$S:$S,通讯客户沙盘!$G371)</f>
        <v>0</v>
      </c>
      <c r="X371" s="99">
        <f t="shared" si="25"/>
        <v>0</v>
      </c>
      <c r="Y371" s="99">
        <f>COUNTIFS(通讯通路门店!$S:$S,$G371,通讯通路门店!$J:$J,"荣耀体验店")+COUNTIFS(通讯通路门店!$S:$S,$G371,通讯通路门店!$J:$J,"荣耀授权专卖店")</f>
        <v>0</v>
      </c>
      <c r="Z371" s="99">
        <f>COUNTIFS(通讯通路门店!$S:$S,$G371,通讯通路门店!$J:$J,"VIVO体验店")</f>
        <v>0</v>
      </c>
      <c r="AA371" s="99">
        <f>COUNTIFS(通讯通路门店!$S:$S,$G371,通讯通路门店!$J:$J,"OPPO体验店")</f>
        <v>0</v>
      </c>
      <c r="AB371" s="99">
        <f>COUNTIFS(通讯通路门店!$S:$S,$G371,通讯通路门店!$J:$J,"华为授权体验店")+COUNTIFS(通讯通路门店!$S:$S,$G371,通讯通路门店!$J:$J,"华为堡垒店")</f>
        <v>0</v>
      </c>
      <c r="AC371" s="99">
        <f>COUNTIFS(通讯通路门店!$S:$S,$G371,通讯通路门店!$J:$J,"小米体验店")</f>
        <v>0</v>
      </c>
      <c r="AD371" s="99">
        <f>COUNTIFS(通讯通路门店!$S:$S,$G371,通讯通路门店!$J:$J,"苹果体验店")</f>
        <v>0</v>
      </c>
      <c r="AE371" s="99">
        <f>COUNTIFS(通讯通路门店!$S:$S,$G371,通讯通路门店!$J:$J,"其他品牌专卖店")</f>
        <v>0</v>
      </c>
      <c r="AF371" s="99">
        <f>SUMIFS(通讯通路门店!$BI:$BI,通讯通路门店!$S:$S,$G371)</f>
        <v>0</v>
      </c>
      <c r="AG371" s="99">
        <f>SUMIFS(通讯通路门店!$BH:$BH,通讯通路门店!$S:$S,$G371)</f>
        <v>0</v>
      </c>
      <c r="AH371" s="99">
        <f t="shared" si="26"/>
        <v>0</v>
      </c>
      <c r="AI371" s="99">
        <f>SUMIFS(通讯通路门店!$BB:$BB,通讯通路门店!$S:$S,$G371)</f>
        <v>0</v>
      </c>
      <c r="AJ371" s="99">
        <f>SUMIFS(通讯通路门店!$BE:$BE,通讯通路门店!$S:$S,$G371)</f>
        <v>0</v>
      </c>
      <c r="AK371" s="99">
        <f>SUMIFS(通讯通路门店!$BG:$BG,通讯通路门店!$S:$S,$G371)</f>
        <v>0</v>
      </c>
      <c r="AL371" s="99">
        <f>SUMIFS(通讯通路门店!$BC:$BC,通讯通路门店!$S:$S,$G371)</f>
        <v>0</v>
      </c>
      <c r="AM371" s="99">
        <f>SUMIFS(通讯通路门店!$BD:$BD,通讯通路门店!$S:$S,$G371)</f>
        <v>0</v>
      </c>
      <c r="AN371" s="99">
        <f>SUMIFS(通讯通路门店!$BF:$BF,通讯通路门店!$S:$S,$G371)</f>
        <v>0</v>
      </c>
      <c r="AO371" s="99">
        <f t="shared" si="27"/>
        <v>0</v>
      </c>
      <c r="AP371" s="99">
        <f>SUMIFS(通讯通路门店!$K:$K,通讯通路门店!$S:$S,$G371)</f>
        <v>0</v>
      </c>
      <c r="AQ371" s="83"/>
      <c r="AR371" s="99">
        <f>SUMIFS(通讯通路门店!$T:$T,通讯通路门店!$S:$S,$G371)</f>
        <v>0</v>
      </c>
      <c r="AS371" s="99">
        <f>SUMIFS(通讯通路门店!$U:$U,通讯通路门店!$S:$S,$G371)</f>
        <v>0</v>
      </c>
      <c r="AT371" s="99">
        <f>SUMIFS(通讯通路门店!$V:$V,通讯通路门店!$S:$S,$G371)</f>
        <v>0</v>
      </c>
      <c r="AU371" s="99">
        <f>SUMIFS(通讯通路门店!$W:$W,通讯通路门店!$S:$S,$G371)</f>
        <v>0</v>
      </c>
      <c r="AV371" s="99">
        <f>SUMIFS(通讯通路门店!$Z:$Z,通讯通路门店!$S:$S,$G371)</f>
        <v>0</v>
      </c>
      <c r="AW371" s="99">
        <f>SUMIFS(通讯通路门店!$AB:$AB,通讯通路门店!$S:$S,$G371)</f>
        <v>0</v>
      </c>
      <c r="AX371" s="99">
        <f>SUMIFS(通讯通路门店!$X:$X,通讯通路门店!$S:$S,$G371)</f>
        <v>0</v>
      </c>
      <c r="AY371" s="99">
        <f>SUMIFS(通讯通路门店!$Y:$Y,通讯通路门店!$S:$S,$G371)</f>
        <v>0</v>
      </c>
      <c r="AZ371" s="99">
        <f>SUMIFS(通讯通路门店!$AA:$AA,通讯通路门店!$S:$S,$G371)</f>
        <v>0</v>
      </c>
      <c r="BA371" s="99">
        <f t="shared" si="28"/>
        <v>0</v>
      </c>
      <c r="BB371" s="99">
        <f t="shared" si="29"/>
        <v>0</v>
      </c>
      <c r="BC371" s="99">
        <f>SUMIFS(通讯通路门店!$W:$W,通讯通路门店!$S:$S,$G371,通讯通路门店!$J:$J,"荣耀体验店")+SUMIFS(通讯通路门店!$W:$W,通讯通路门店!$S:$S,$G371,通讯通路门店!$J:$J,"荣耀授权专卖店")</f>
        <v>0</v>
      </c>
      <c r="BD371" s="99">
        <f>SUMIFS(通讯通路门店!$Z:$Z,通讯通路门店!$S:$S,$G371,通讯通路门店!$J:$J,"VIVO体验店")</f>
        <v>0</v>
      </c>
      <c r="BE371" s="99">
        <f>SUMIFS(通讯通路门店!$AB:$AB,通讯通路门店!$S:$S,$G371,通讯通路门店!$J:$J,"OPPO体验店")</f>
        <v>0</v>
      </c>
      <c r="BF371" s="99">
        <f>SUMIFS(通讯通路门店!$X:$X,通讯通路门店!$S:$S,$G371,通讯通路门店!$J:$J,"华为授权体验店")+SUMIFS(通讯通路门店!$AA:$AA,通讯通路门店!$S:$S,$G371,通讯通路门店!$J:$J,"华为堡垒店")</f>
        <v>0</v>
      </c>
      <c r="BG371" s="99">
        <f>SUMIFS(通讯通路门店!$Y:$Y,通讯通路门店!$S:$S,$G371,通讯通路门店!$J:$J,"小米体验店")</f>
        <v>0</v>
      </c>
      <c r="BH371" s="99">
        <f>SUMIFS(通讯通路门店!$AA:$AA,通讯通路门店!$S:$S,$G371,通讯通路门店!$J:$J,"苹果体验店")</f>
        <v>0</v>
      </c>
      <c r="BI371" s="99">
        <f>SUMIFS(通讯通路门店!$K:$K,通讯通路门店!$S:$S,$G371,通讯通路门店!$J:$J,"其他品牌专卖店")</f>
        <v>0</v>
      </c>
      <c r="BJ371" s="99">
        <f>SUMIFS(通讯通路门店!$AC:$AC,通讯通路门店!$S:$S,$G371)</f>
        <v>0</v>
      </c>
      <c r="BK371" s="99">
        <f>SUMIFS(通讯通路门店!$AD:$AD,通讯通路门店!$S:$S,$G371)</f>
        <v>0</v>
      </c>
      <c r="BL371" s="99">
        <f>SUMIFS(通讯通路门店!$AE:$AE,通讯通路门店!$S:$S,$G371)</f>
        <v>0</v>
      </c>
      <c r="BM371" s="99">
        <f>SUMIFS(通讯通路门店!$AF:$AF,通讯通路门店!$S:$S,$G371)</f>
        <v>0</v>
      </c>
      <c r="BN371" s="99">
        <f>SUMIFS(通讯通路门店!$AG:$AG,通讯通路门店!$S:$S,$G371)</f>
        <v>0</v>
      </c>
      <c r="BO371" s="99">
        <f>SUMIFS(通讯通路门店!$AH:$AH,通讯通路门店!$S:$S,$G371)</f>
        <v>0</v>
      </c>
      <c r="BP371" s="99">
        <f>SUMIFS(通讯通路门店!$AI:$AI,通讯通路门店!$S:$S,$G371)</f>
        <v>0</v>
      </c>
      <c r="BQ371" s="83"/>
    </row>
    <row r="372" spans="1:69">
      <c r="A372" s="99" t="str">
        <f>IFERROR(_xlfn.XLOOKUP($G372,通讯通路门店!$S$4:$S$993933,通讯通路门店!$A$4:$A$993933,0,0),"")</f>
        <v/>
      </c>
      <c r="B372" s="99" t="str">
        <f>IFERROR(_xlfn.XLOOKUP($G372,通讯通路门店!$S$4:$S$993933,通讯通路门店!$B$4:$B$993933,0,0),"")</f>
        <v/>
      </c>
      <c r="C372" s="99" t="str">
        <f>IFERROR(_xlfn.XLOOKUP($G372,通讯通路门店!$S$4:$S$993933,通讯通路门店!$C$4:$C$993933,0,0),"")</f>
        <v/>
      </c>
      <c r="D372" s="99" t="str">
        <f>IFERROR(_xlfn.XLOOKUP($G372,通讯通路门店!$S$4:$S$993933,通讯通路门店!$D$4:$D$993933,0,0),"")</f>
        <v/>
      </c>
      <c r="E372" s="83"/>
      <c r="F372" s="83"/>
      <c r="G372" s="101" t="e">
        <v>#N/A</v>
      </c>
      <c r="H372" s="102" t="str">
        <f>IFERROR(_xlfn.XLOOKUP($G372,通讯通路门店!$S$4:$S$993933,通讯通路门店!$R$4:$R$993933,0,0),"")</f>
        <v/>
      </c>
      <c r="I372" s="83"/>
      <c r="J372" s="83"/>
      <c r="K372" s="83"/>
      <c r="L372" s="83"/>
      <c r="M372" s="83"/>
      <c r="N372" s="83"/>
      <c r="O372" s="83"/>
      <c r="P372" s="83"/>
      <c r="Q372" s="83"/>
      <c r="R372" s="83"/>
      <c r="S372" s="83"/>
      <c r="T372" s="83"/>
      <c r="U372" s="99">
        <f>COUNTIF(通讯通路门店!$S:$S,$G372)</f>
        <v>0</v>
      </c>
      <c r="V372" s="99">
        <f>COUNTIFS(通讯通路门店!$S:$S,$G372,通讯通路门店!$J:$J,"综合卖场")</f>
        <v>0</v>
      </c>
      <c r="W372" s="99">
        <f>SUMIFS(通讯通路门店!$AJ:$AJ,通讯通路门店!$S:$S,通讯客户沙盘!$G372)</f>
        <v>0</v>
      </c>
      <c r="X372" s="99">
        <f t="shared" si="25"/>
        <v>0</v>
      </c>
      <c r="Y372" s="99">
        <f>COUNTIFS(通讯通路门店!$S:$S,$G372,通讯通路门店!$J:$J,"荣耀体验店")+COUNTIFS(通讯通路门店!$S:$S,$G372,通讯通路门店!$J:$J,"荣耀授权专卖店")</f>
        <v>0</v>
      </c>
      <c r="Z372" s="99">
        <f>COUNTIFS(通讯通路门店!$S:$S,$G372,通讯通路门店!$J:$J,"VIVO体验店")</f>
        <v>0</v>
      </c>
      <c r="AA372" s="99">
        <f>COUNTIFS(通讯通路门店!$S:$S,$G372,通讯通路门店!$J:$J,"OPPO体验店")</f>
        <v>0</v>
      </c>
      <c r="AB372" s="99">
        <f>COUNTIFS(通讯通路门店!$S:$S,$G372,通讯通路门店!$J:$J,"华为授权体验店")+COUNTIFS(通讯通路门店!$S:$S,$G372,通讯通路门店!$J:$J,"华为堡垒店")</f>
        <v>0</v>
      </c>
      <c r="AC372" s="99">
        <f>COUNTIFS(通讯通路门店!$S:$S,$G372,通讯通路门店!$J:$J,"小米体验店")</f>
        <v>0</v>
      </c>
      <c r="AD372" s="99">
        <f>COUNTIFS(通讯通路门店!$S:$S,$G372,通讯通路门店!$J:$J,"苹果体验店")</f>
        <v>0</v>
      </c>
      <c r="AE372" s="99">
        <f>COUNTIFS(通讯通路门店!$S:$S,$G372,通讯通路门店!$J:$J,"其他品牌专卖店")</f>
        <v>0</v>
      </c>
      <c r="AF372" s="99">
        <f>SUMIFS(通讯通路门店!$BI:$BI,通讯通路门店!$S:$S,$G372)</f>
        <v>0</v>
      </c>
      <c r="AG372" s="99">
        <f>SUMIFS(通讯通路门店!$BH:$BH,通讯通路门店!$S:$S,$G372)</f>
        <v>0</v>
      </c>
      <c r="AH372" s="99">
        <f t="shared" si="26"/>
        <v>0</v>
      </c>
      <c r="AI372" s="99">
        <f>SUMIFS(通讯通路门店!$BB:$BB,通讯通路门店!$S:$S,$G372)</f>
        <v>0</v>
      </c>
      <c r="AJ372" s="99">
        <f>SUMIFS(通讯通路门店!$BE:$BE,通讯通路门店!$S:$S,$G372)</f>
        <v>0</v>
      </c>
      <c r="AK372" s="99">
        <f>SUMIFS(通讯通路门店!$BG:$BG,通讯通路门店!$S:$S,$G372)</f>
        <v>0</v>
      </c>
      <c r="AL372" s="99">
        <f>SUMIFS(通讯通路门店!$BC:$BC,通讯通路门店!$S:$S,$G372)</f>
        <v>0</v>
      </c>
      <c r="AM372" s="99">
        <f>SUMIFS(通讯通路门店!$BD:$BD,通讯通路门店!$S:$S,$G372)</f>
        <v>0</v>
      </c>
      <c r="AN372" s="99">
        <f>SUMIFS(通讯通路门店!$BF:$BF,通讯通路门店!$S:$S,$G372)</f>
        <v>0</v>
      </c>
      <c r="AO372" s="99">
        <f t="shared" si="27"/>
        <v>0</v>
      </c>
      <c r="AP372" s="99">
        <f>SUMIFS(通讯通路门店!$K:$K,通讯通路门店!$S:$S,$G372)</f>
        <v>0</v>
      </c>
      <c r="AQ372" s="83"/>
      <c r="AR372" s="99">
        <f>SUMIFS(通讯通路门店!$T:$T,通讯通路门店!$S:$S,$G372)</f>
        <v>0</v>
      </c>
      <c r="AS372" s="99">
        <f>SUMIFS(通讯通路门店!$U:$U,通讯通路门店!$S:$S,$G372)</f>
        <v>0</v>
      </c>
      <c r="AT372" s="99">
        <f>SUMIFS(通讯通路门店!$V:$V,通讯通路门店!$S:$S,$G372)</f>
        <v>0</v>
      </c>
      <c r="AU372" s="99">
        <f>SUMIFS(通讯通路门店!$W:$W,通讯通路门店!$S:$S,$G372)</f>
        <v>0</v>
      </c>
      <c r="AV372" s="99">
        <f>SUMIFS(通讯通路门店!$Z:$Z,通讯通路门店!$S:$S,$G372)</f>
        <v>0</v>
      </c>
      <c r="AW372" s="99">
        <f>SUMIFS(通讯通路门店!$AB:$AB,通讯通路门店!$S:$S,$G372)</f>
        <v>0</v>
      </c>
      <c r="AX372" s="99">
        <f>SUMIFS(通讯通路门店!$X:$X,通讯通路门店!$S:$S,$G372)</f>
        <v>0</v>
      </c>
      <c r="AY372" s="99">
        <f>SUMIFS(通讯通路门店!$Y:$Y,通讯通路门店!$S:$S,$G372)</f>
        <v>0</v>
      </c>
      <c r="AZ372" s="99">
        <f>SUMIFS(通讯通路门店!$AA:$AA,通讯通路门店!$S:$S,$G372)</f>
        <v>0</v>
      </c>
      <c r="BA372" s="99">
        <f t="shared" si="28"/>
        <v>0</v>
      </c>
      <c r="BB372" s="99">
        <f t="shared" si="29"/>
        <v>0</v>
      </c>
      <c r="BC372" s="99">
        <f>SUMIFS(通讯通路门店!$W:$W,通讯通路门店!$S:$S,$G372,通讯通路门店!$J:$J,"荣耀体验店")+SUMIFS(通讯通路门店!$W:$W,通讯通路门店!$S:$S,$G372,通讯通路门店!$J:$J,"荣耀授权专卖店")</f>
        <v>0</v>
      </c>
      <c r="BD372" s="99">
        <f>SUMIFS(通讯通路门店!$Z:$Z,通讯通路门店!$S:$S,$G372,通讯通路门店!$J:$J,"VIVO体验店")</f>
        <v>0</v>
      </c>
      <c r="BE372" s="99">
        <f>SUMIFS(通讯通路门店!$AB:$AB,通讯通路门店!$S:$S,$G372,通讯通路门店!$J:$J,"OPPO体验店")</f>
        <v>0</v>
      </c>
      <c r="BF372" s="99">
        <f>SUMIFS(通讯通路门店!$X:$X,通讯通路门店!$S:$S,$G372,通讯通路门店!$J:$J,"华为授权体验店")+SUMIFS(通讯通路门店!$AA:$AA,通讯通路门店!$S:$S,$G372,通讯通路门店!$J:$J,"华为堡垒店")</f>
        <v>0</v>
      </c>
      <c r="BG372" s="99">
        <f>SUMIFS(通讯通路门店!$Y:$Y,通讯通路门店!$S:$S,$G372,通讯通路门店!$J:$J,"小米体验店")</f>
        <v>0</v>
      </c>
      <c r="BH372" s="99">
        <f>SUMIFS(通讯通路门店!$AA:$AA,通讯通路门店!$S:$S,$G372,通讯通路门店!$J:$J,"苹果体验店")</f>
        <v>0</v>
      </c>
      <c r="BI372" s="99">
        <f>SUMIFS(通讯通路门店!$K:$K,通讯通路门店!$S:$S,$G372,通讯通路门店!$J:$J,"其他品牌专卖店")</f>
        <v>0</v>
      </c>
      <c r="BJ372" s="99">
        <f>SUMIFS(通讯通路门店!$AC:$AC,通讯通路门店!$S:$S,$G372)</f>
        <v>0</v>
      </c>
      <c r="BK372" s="99">
        <f>SUMIFS(通讯通路门店!$AD:$AD,通讯通路门店!$S:$S,$G372)</f>
        <v>0</v>
      </c>
      <c r="BL372" s="99">
        <f>SUMIFS(通讯通路门店!$AE:$AE,通讯通路门店!$S:$S,$G372)</f>
        <v>0</v>
      </c>
      <c r="BM372" s="99">
        <f>SUMIFS(通讯通路门店!$AF:$AF,通讯通路门店!$S:$S,$G372)</f>
        <v>0</v>
      </c>
      <c r="BN372" s="99">
        <f>SUMIFS(通讯通路门店!$AG:$AG,通讯通路门店!$S:$S,$G372)</f>
        <v>0</v>
      </c>
      <c r="BO372" s="99">
        <f>SUMIFS(通讯通路门店!$AH:$AH,通讯通路门店!$S:$S,$G372)</f>
        <v>0</v>
      </c>
      <c r="BP372" s="99">
        <f>SUMIFS(通讯通路门店!$AI:$AI,通讯通路门店!$S:$S,$G372)</f>
        <v>0</v>
      </c>
      <c r="BQ372" s="83"/>
    </row>
    <row r="373" spans="1:69">
      <c r="A373" s="99" t="str">
        <f>IFERROR(_xlfn.XLOOKUP($G373,通讯通路门店!$S$4:$S$993933,通讯通路门店!$A$4:$A$993933,0,0),"")</f>
        <v/>
      </c>
      <c r="B373" s="99" t="str">
        <f>IFERROR(_xlfn.XLOOKUP($G373,通讯通路门店!$S$4:$S$993933,通讯通路门店!$B$4:$B$993933,0,0),"")</f>
        <v/>
      </c>
      <c r="C373" s="99" t="str">
        <f>IFERROR(_xlfn.XLOOKUP($G373,通讯通路门店!$S$4:$S$993933,通讯通路门店!$C$4:$C$993933,0,0),"")</f>
        <v/>
      </c>
      <c r="D373" s="99" t="str">
        <f>IFERROR(_xlfn.XLOOKUP($G373,通讯通路门店!$S$4:$S$993933,通讯通路门店!$D$4:$D$993933,0,0),"")</f>
        <v/>
      </c>
      <c r="E373" s="83"/>
      <c r="F373" s="83"/>
      <c r="G373" s="101" t="e">
        <v>#N/A</v>
      </c>
      <c r="H373" s="102" t="str">
        <f>IFERROR(_xlfn.XLOOKUP($G373,通讯通路门店!$S$4:$S$993933,通讯通路门店!$R$4:$R$993933,0,0),"")</f>
        <v/>
      </c>
      <c r="I373" s="83"/>
      <c r="J373" s="83"/>
      <c r="K373" s="83"/>
      <c r="L373" s="83"/>
      <c r="M373" s="83"/>
      <c r="N373" s="83"/>
      <c r="O373" s="83"/>
      <c r="P373" s="83"/>
      <c r="Q373" s="83"/>
      <c r="R373" s="83"/>
      <c r="S373" s="83"/>
      <c r="T373" s="83"/>
      <c r="U373" s="99">
        <f>COUNTIF(通讯通路门店!$S:$S,$G373)</f>
        <v>0</v>
      </c>
      <c r="V373" s="99">
        <f>COUNTIFS(通讯通路门店!$S:$S,$G373,通讯通路门店!$J:$J,"综合卖场")</f>
        <v>0</v>
      </c>
      <c r="W373" s="99">
        <f>SUMIFS(通讯通路门店!$AJ:$AJ,通讯通路门店!$S:$S,通讯客户沙盘!$G373)</f>
        <v>0</v>
      </c>
      <c r="X373" s="99">
        <f t="shared" si="25"/>
        <v>0</v>
      </c>
      <c r="Y373" s="99">
        <f>COUNTIFS(通讯通路门店!$S:$S,$G373,通讯通路门店!$J:$J,"荣耀体验店")+COUNTIFS(通讯通路门店!$S:$S,$G373,通讯通路门店!$J:$J,"荣耀授权专卖店")</f>
        <v>0</v>
      </c>
      <c r="Z373" s="99">
        <f>COUNTIFS(通讯通路门店!$S:$S,$G373,通讯通路门店!$J:$J,"VIVO体验店")</f>
        <v>0</v>
      </c>
      <c r="AA373" s="99">
        <f>COUNTIFS(通讯通路门店!$S:$S,$G373,通讯通路门店!$J:$J,"OPPO体验店")</f>
        <v>0</v>
      </c>
      <c r="AB373" s="99">
        <f>COUNTIFS(通讯通路门店!$S:$S,$G373,通讯通路门店!$J:$J,"华为授权体验店")+COUNTIFS(通讯通路门店!$S:$S,$G373,通讯通路门店!$J:$J,"华为堡垒店")</f>
        <v>0</v>
      </c>
      <c r="AC373" s="99">
        <f>COUNTIFS(通讯通路门店!$S:$S,$G373,通讯通路门店!$J:$J,"小米体验店")</f>
        <v>0</v>
      </c>
      <c r="AD373" s="99">
        <f>COUNTIFS(通讯通路门店!$S:$S,$G373,通讯通路门店!$J:$J,"苹果体验店")</f>
        <v>0</v>
      </c>
      <c r="AE373" s="99">
        <f>COUNTIFS(通讯通路门店!$S:$S,$G373,通讯通路门店!$J:$J,"其他品牌专卖店")</f>
        <v>0</v>
      </c>
      <c r="AF373" s="99">
        <f>SUMIFS(通讯通路门店!$BI:$BI,通讯通路门店!$S:$S,$G373)</f>
        <v>0</v>
      </c>
      <c r="AG373" s="99">
        <f>SUMIFS(通讯通路门店!$BH:$BH,通讯通路门店!$S:$S,$G373)</f>
        <v>0</v>
      </c>
      <c r="AH373" s="99">
        <f t="shared" si="26"/>
        <v>0</v>
      </c>
      <c r="AI373" s="99">
        <f>SUMIFS(通讯通路门店!$BB:$BB,通讯通路门店!$S:$S,$G373)</f>
        <v>0</v>
      </c>
      <c r="AJ373" s="99">
        <f>SUMIFS(通讯通路门店!$BE:$BE,通讯通路门店!$S:$S,$G373)</f>
        <v>0</v>
      </c>
      <c r="AK373" s="99">
        <f>SUMIFS(通讯通路门店!$BG:$BG,通讯通路门店!$S:$S,$G373)</f>
        <v>0</v>
      </c>
      <c r="AL373" s="99">
        <f>SUMIFS(通讯通路门店!$BC:$BC,通讯通路门店!$S:$S,$G373)</f>
        <v>0</v>
      </c>
      <c r="AM373" s="99">
        <f>SUMIFS(通讯通路门店!$BD:$BD,通讯通路门店!$S:$S,$G373)</f>
        <v>0</v>
      </c>
      <c r="AN373" s="99">
        <f>SUMIFS(通讯通路门店!$BF:$BF,通讯通路门店!$S:$S,$G373)</f>
        <v>0</v>
      </c>
      <c r="AO373" s="99">
        <f t="shared" si="27"/>
        <v>0</v>
      </c>
      <c r="AP373" s="99">
        <f>SUMIFS(通讯通路门店!$K:$K,通讯通路门店!$S:$S,$G373)</f>
        <v>0</v>
      </c>
      <c r="AQ373" s="83"/>
      <c r="AR373" s="99">
        <f>SUMIFS(通讯通路门店!$T:$T,通讯通路门店!$S:$S,$G373)</f>
        <v>0</v>
      </c>
      <c r="AS373" s="99">
        <f>SUMIFS(通讯通路门店!$U:$U,通讯通路门店!$S:$S,$G373)</f>
        <v>0</v>
      </c>
      <c r="AT373" s="99">
        <f>SUMIFS(通讯通路门店!$V:$V,通讯通路门店!$S:$S,$G373)</f>
        <v>0</v>
      </c>
      <c r="AU373" s="99">
        <f>SUMIFS(通讯通路门店!$W:$W,通讯通路门店!$S:$S,$G373)</f>
        <v>0</v>
      </c>
      <c r="AV373" s="99">
        <f>SUMIFS(通讯通路门店!$Z:$Z,通讯通路门店!$S:$S,$G373)</f>
        <v>0</v>
      </c>
      <c r="AW373" s="99">
        <f>SUMIFS(通讯通路门店!$AB:$AB,通讯通路门店!$S:$S,$G373)</f>
        <v>0</v>
      </c>
      <c r="AX373" s="99">
        <f>SUMIFS(通讯通路门店!$X:$X,通讯通路门店!$S:$S,$G373)</f>
        <v>0</v>
      </c>
      <c r="AY373" s="99">
        <f>SUMIFS(通讯通路门店!$Y:$Y,通讯通路门店!$S:$S,$G373)</f>
        <v>0</v>
      </c>
      <c r="AZ373" s="99">
        <f>SUMIFS(通讯通路门店!$AA:$AA,通讯通路门店!$S:$S,$G373)</f>
        <v>0</v>
      </c>
      <c r="BA373" s="99">
        <f t="shared" si="28"/>
        <v>0</v>
      </c>
      <c r="BB373" s="99">
        <f t="shared" si="29"/>
        <v>0</v>
      </c>
      <c r="BC373" s="99">
        <f>SUMIFS(通讯通路门店!$W:$W,通讯通路门店!$S:$S,$G373,通讯通路门店!$J:$J,"荣耀体验店")+SUMIFS(通讯通路门店!$W:$W,通讯通路门店!$S:$S,$G373,通讯通路门店!$J:$J,"荣耀授权专卖店")</f>
        <v>0</v>
      </c>
      <c r="BD373" s="99">
        <f>SUMIFS(通讯通路门店!$Z:$Z,通讯通路门店!$S:$S,$G373,通讯通路门店!$J:$J,"VIVO体验店")</f>
        <v>0</v>
      </c>
      <c r="BE373" s="99">
        <f>SUMIFS(通讯通路门店!$AB:$AB,通讯通路门店!$S:$S,$G373,通讯通路门店!$J:$J,"OPPO体验店")</f>
        <v>0</v>
      </c>
      <c r="BF373" s="99">
        <f>SUMIFS(通讯通路门店!$X:$X,通讯通路门店!$S:$S,$G373,通讯通路门店!$J:$J,"华为授权体验店")+SUMIFS(通讯通路门店!$AA:$AA,通讯通路门店!$S:$S,$G373,通讯通路门店!$J:$J,"华为堡垒店")</f>
        <v>0</v>
      </c>
      <c r="BG373" s="99">
        <f>SUMIFS(通讯通路门店!$Y:$Y,通讯通路门店!$S:$S,$G373,通讯通路门店!$J:$J,"小米体验店")</f>
        <v>0</v>
      </c>
      <c r="BH373" s="99">
        <f>SUMIFS(通讯通路门店!$AA:$AA,通讯通路门店!$S:$S,$G373,通讯通路门店!$J:$J,"苹果体验店")</f>
        <v>0</v>
      </c>
      <c r="BI373" s="99">
        <f>SUMIFS(通讯通路门店!$K:$K,通讯通路门店!$S:$S,$G373,通讯通路门店!$J:$J,"其他品牌专卖店")</f>
        <v>0</v>
      </c>
      <c r="BJ373" s="99">
        <f>SUMIFS(通讯通路门店!$AC:$AC,通讯通路门店!$S:$S,$G373)</f>
        <v>0</v>
      </c>
      <c r="BK373" s="99">
        <f>SUMIFS(通讯通路门店!$AD:$AD,通讯通路门店!$S:$S,$G373)</f>
        <v>0</v>
      </c>
      <c r="BL373" s="99">
        <f>SUMIFS(通讯通路门店!$AE:$AE,通讯通路门店!$S:$S,$G373)</f>
        <v>0</v>
      </c>
      <c r="BM373" s="99">
        <f>SUMIFS(通讯通路门店!$AF:$AF,通讯通路门店!$S:$S,$G373)</f>
        <v>0</v>
      </c>
      <c r="BN373" s="99">
        <f>SUMIFS(通讯通路门店!$AG:$AG,通讯通路门店!$S:$S,$G373)</f>
        <v>0</v>
      </c>
      <c r="BO373" s="99">
        <f>SUMIFS(通讯通路门店!$AH:$AH,通讯通路门店!$S:$S,$G373)</f>
        <v>0</v>
      </c>
      <c r="BP373" s="99">
        <f>SUMIFS(通讯通路门店!$AI:$AI,通讯通路门店!$S:$S,$G373)</f>
        <v>0</v>
      </c>
      <c r="BQ373" s="83"/>
    </row>
    <row r="374" spans="1:69">
      <c r="A374" s="99" t="str">
        <f>IFERROR(_xlfn.XLOOKUP($G374,通讯通路门店!$S$4:$S$993933,通讯通路门店!$A$4:$A$993933,0,0),"")</f>
        <v/>
      </c>
      <c r="B374" s="99" t="str">
        <f>IFERROR(_xlfn.XLOOKUP($G374,通讯通路门店!$S$4:$S$993933,通讯通路门店!$B$4:$B$993933,0,0),"")</f>
        <v/>
      </c>
      <c r="C374" s="99" t="str">
        <f>IFERROR(_xlfn.XLOOKUP($G374,通讯通路门店!$S$4:$S$993933,通讯通路门店!$C$4:$C$993933,0,0),"")</f>
        <v/>
      </c>
      <c r="D374" s="99" t="str">
        <f>IFERROR(_xlfn.XLOOKUP($G374,通讯通路门店!$S$4:$S$993933,通讯通路门店!$D$4:$D$993933,0,0),"")</f>
        <v/>
      </c>
      <c r="E374" s="83"/>
      <c r="F374" s="83"/>
      <c r="G374" s="101" t="e">
        <v>#N/A</v>
      </c>
      <c r="H374" s="102" t="str">
        <f>IFERROR(_xlfn.XLOOKUP($G374,通讯通路门店!$S$4:$S$993933,通讯通路门店!$R$4:$R$993933,0,0),"")</f>
        <v/>
      </c>
      <c r="I374" s="83"/>
      <c r="J374" s="83"/>
      <c r="K374" s="83"/>
      <c r="L374" s="83"/>
      <c r="M374" s="83"/>
      <c r="N374" s="83"/>
      <c r="O374" s="83"/>
      <c r="P374" s="83"/>
      <c r="Q374" s="83"/>
      <c r="R374" s="83"/>
      <c r="S374" s="83"/>
      <c r="T374" s="83"/>
      <c r="U374" s="99">
        <f>COUNTIF(通讯通路门店!$S:$S,$G374)</f>
        <v>0</v>
      </c>
      <c r="V374" s="99">
        <f>COUNTIFS(通讯通路门店!$S:$S,$G374,通讯通路门店!$J:$J,"综合卖场")</f>
        <v>0</v>
      </c>
      <c r="W374" s="99">
        <f>SUMIFS(通讯通路门店!$AJ:$AJ,通讯通路门店!$S:$S,通讯客户沙盘!$G374)</f>
        <v>0</v>
      </c>
      <c r="X374" s="99">
        <f t="shared" si="25"/>
        <v>0</v>
      </c>
      <c r="Y374" s="99">
        <f>COUNTIFS(通讯通路门店!$S:$S,$G374,通讯通路门店!$J:$J,"荣耀体验店")+COUNTIFS(通讯通路门店!$S:$S,$G374,通讯通路门店!$J:$J,"荣耀授权专卖店")</f>
        <v>0</v>
      </c>
      <c r="Z374" s="99">
        <f>COUNTIFS(通讯通路门店!$S:$S,$G374,通讯通路门店!$J:$J,"VIVO体验店")</f>
        <v>0</v>
      </c>
      <c r="AA374" s="99">
        <f>COUNTIFS(通讯通路门店!$S:$S,$G374,通讯通路门店!$J:$J,"OPPO体验店")</f>
        <v>0</v>
      </c>
      <c r="AB374" s="99">
        <f>COUNTIFS(通讯通路门店!$S:$S,$G374,通讯通路门店!$J:$J,"华为授权体验店")+COUNTIFS(通讯通路门店!$S:$S,$G374,通讯通路门店!$J:$J,"华为堡垒店")</f>
        <v>0</v>
      </c>
      <c r="AC374" s="99">
        <f>COUNTIFS(通讯通路门店!$S:$S,$G374,通讯通路门店!$J:$J,"小米体验店")</f>
        <v>0</v>
      </c>
      <c r="AD374" s="99">
        <f>COUNTIFS(通讯通路门店!$S:$S,$G374,通讯通路门店!$J:$J,"苹果体验店")</f>
        <v>0</v>
      </c>
      <c r="AE374" s="99">
        <f>COUNTIFS(通讯通路门店!$S:$S,$G374,通讯通路门店!$J:$J,"其他品牌专卖店")</f>
        <v>0</v>
      </c>
      <c r="AF374" s="99">
        <f>SUMIFS(通讯通路门店!$BI:$BI,通讯通路门店!$S:$S,$G374)</f>
        <v>0</v>
      </c>
      <c r="AG374" s="99">
        <f>SUMIFS(通讯通路门店!$BH:$BH,通讯通路门店!$S:$S,$G374)</f>
        <v>0</v>
      </c>
      <c r="AH374" s="99">
        <f t="shared" si="26"/>
        <v>0</v>
      </c>
      <c r="AI374" s="99">
        <f>SUMIFS(通讯通路门店!$BB:$BB,通讯通路门店!$S:$S,$G374)</f>
        <v>0</v>
      </c>
      <c r="AJ374" s="99">
        <f>SUMIFS(通讯通路门店!$BE:$BE,通讯通路门店!$S:$S,$G374)</f>
        <v>0</v>
      </c>
      <c r="AK374" s="99">
        <f>SUMIFS(通讯通路门店!$BG:$BG,通讯通路门店!$S:$S,$G374)</f>
        <v>0</v>
      </c>
      <c r="AL374" s="99">
        <f>SUMIFS(通讯通路门店!$BC:$BC,通讯通路门店!$S:$S,$G374)</f>
        <v>0</v>
      </c>
      <c r="AM374" s="99">
        <f>SUMIFS(通讯通路门店!$BD:$BD,通讯通路门店!$S:$S,$G374)</f>
        <v>0</v>
      </c>
      <c r="AN374" s="99">
        <f>SUMIFS(通讯通路门店!$BF:$BF,通讯通路门店!$S:$S,$G374)</f>
        <v>0</v>
      </c>
      <c r="AO374" s="99">
        <f t="shared" si="27"/>
        <v>0</v>
      </c>
      <c r="AP374" s="99">
        <f>SUMIFS(通讯通路门店!$K:$K,通讯通路门店!$S:$S,$G374)</f>
        <v>0</v>
      </c>
      <c r="AQ374" s="83"/>
      <c r="AR374" s="99">
        <f>SUMIFS(通讯通路门店!$T:$T,通讯通路门店!$S:$S,$G374)</f>
        <v>0</v>
      </c>
      <c r="AS374" s="99">
        <f>SUMIFS(通讯通路门店!$U:$U,通讯通路门店!$S:$S,$G374)</f>
        <v>0</v>
      </c>
      <c r="AT374" s="99">
        <f>SUMIFS(通讯通路门店!$V:$V,通讯通路门店!$S:$S,$G374)</f>
        <v>0</v>
      </c>
      <c r="AU374" s="99">
        <f>SUMIFS(通讯通路门店!$W:$W,通讯通路门店!$S:$S,$G374)</f>
        <v>0</v>
      </c>
      <c r="AV374" s="99">
        <f>SUMIFS(通讯通路门店!$Z:$Z,通讯通路门店!$S:$S,$G374)</f>
        <v>0</v>
      </c>
      <c r="AW374" s="99">
        <f>SUMIFS(通讯通路门店!$AB:$AB,通讯通路门店!$S:$S,$G374)</f>
        <v>0</v>
      </c>
      <c r="AX374" s="99">
        <f>SUMIFS(通讯通路门店!$X:$X,通讯通路门店!$S:$S,$G374)</f>
        <v>0</v>
      </c>
      <c r="AY374" s="99">
        <f>SUMIFS(通讯通路门店!$Y:$Y,通讯通路门店!$S:$S,$G374)</f>
        <v>0</v>
      </c>
      <c r="AZ374" s="99">
        <f>SUMIFS(通讯通路门店!$AA:$AA,通讯通路门店!$S:$S,$G374)</f>
        <v>0</v>
      </c>
      <c r="BA374" s="99">
        <f t="shared" si="28"/>
        <v>0</v>
      </c>
      <c r="BB374" s="99">
        <f t="shared" si="29"/>
        <v>0</v>
      </c>
      <c r="BC374" s="99">
        <f>SUMIFS(通讯通路门店!$W:$W,通讯通路门店!$S:$S,$G374,通讯通路门店!$J:$J,"荣耀体验店")+SUMIFS(通讯通路门店!$W:$W,通讯通路门店!$S:$S,$G374,通讯通路门店!$J:$J,"荣耀授权专卖店")</f>
        <v>0</v>
      </c>
      <c r="BD374" s="99">
        <f>SUMIFS(通讯通路门店!$Z:$Z,通讯通路门店!$S:$S,$G374,通讯通路门店!$J:$J,"VIVO体验店")</f>
        <v>0</v>
      </c>
      <c r="BE374" s="99">
        <f>SUMIFS(通讯通路门店!$AB:$AB,通讯通路门店!$S:$S,$G374,通讯通路门店!$J:$J,"OPPO体验店")</f>
        <v>0</v>
      </c>
      <c r="BF374" s="99">
        <f>SUMIFS(通讯通路门店!$X:$X,通讯通路门店!$S:$S,$G374,通讯通路门店!$J:$J,"华为授权体验店")+SUMIFS(通讯通路门店!$AA:$AA,通讯通路门店!$S:$S,$G374,通讯通路门店!$J:$J,"华为堡垒店")</f>
        <v>0</v>
      </c>
      <c r="BG374" s="99">
        <f>SUMIFS(通讯通路门店!$Y:$Y,通讯通路门店!$S:$S,$G374,通讯通路门店!$J:$J,"小米体验店")</f>
        <v>0</v>
      </c>
      <c r="BH374" s="99">
        <f>SUMIFS(通讯通路门店!$AA:$AA,通讯通路门店!$S:$S,$G374,通讯通路门店!$J:$J,"苹果体验店")</f>
        <v>0</v>
      </c>
      <c r="BI374" s="99">
        <f>SUMIFS(通讯通路门店!$K:$K,通讯通路门店!$S:$S,$G374,通讯通路门店!$J:$J,"其他品牌专卖店")</f>
        <v>0</v>
      </c>
      <c r="BJ374" s="99">
        <f>SUMIFS(通讯通路门店!$AC:$AC,通讯通路门店!$S:$S,$G374)</f>
        <v>0</v>
      </c>
      <c r="BK374" s="99">
        <f>SUMIFS(通讯通路门店!$AD:$AD,通讯通路门店!$S:$S,$G374)</f>
        <v>0</v>
      </c>
      <c r="BL374" s="99">
        <f>SUMIFS(通讯通路门店!$AE:$AE,通讯通路门店!$S:$S,$G374)</f>
        <v>0</v>
      </c>
      <c r="BM374" s="99">
        <f>SUMIFS(通讯通路门店!$AF:$AF,通讯通路门店!$S:$S,$G374)</f>
        <v>0</v>
      </c>
      <c r="BN374" s="99">
        <f>SUMIFS(通讯通路门店!$AG:$AG,通讯通路门店!$S:$S,$G374)</f>
        <v>0</v>
      </c>
      <c r="BO374" s="99">
        <f>SUMIFS(通讯通路门店!$AH:$AH,通讯通路门店!$S:$S,$G374)</f>
        <v>0</v>
      </c>
      <c r="BP374" s="99">
        <f>SUMIFS(通讯通路门店!$AI:$AI,通讯通路门店!$S:$S,$G374)</f>
        <v>0</v>
      </c>
      <c r="BQ374" s="83"/>
    </row>
    <row r="375" spans="1:69">
      <c r="A375" s="99" t="str">
        <f>IFERROR(_xlfn.XLOOKUP($G375,通讯通路门店!$S$4:$S$993933,通讯通路门店!$A$4:$A$993933,0,0),"")</f>
        <v/>
      </c>
      <c r="B375" s="99" t="str">
        <f>IFERROR(_xlfn.XLOOKUP($G375,通讯通路门店!$S$4:$S$993933,通讯通路门店!$B$4:$B$993933,0,0),"")</f>
        <v/>
      </c>
      <c r="C375" s="99" t="str">
        <f>IFERROR(_xlfn.XLOOKUP($G375,通讯通路门店!$S$4:$S$993933,通讯通路门店!$C$4:$C$993933,0,0),"")</f>
        <v/>
      </c>
      <c r="D375" s="99" t="str">
        <f>IFERROR(_xlfn.XLOOKUP($G375,通讯通路门店!$S$4:$S$993933,通讯通路门店!$D$4:$D$993933,0,0),"")</f>
        <v/>
      </c>
      <c r="E375" s="83"/>
      <c r="F375" s="83"/>
      <c r="G375" s="101" t="e">
        <v>#N/A</v>
      </c>
      <c r="H375" s="102" t="str">
        <f>IFERROR(_xlfn.XLOOKUP($G375,通讯通路门店!$S$4:$S$993933,通讯通路门店!$R$4:$R$993933,0,0),"")</f>
        <v/>
      </c>
      <c r="I375" s="83"/>
      <c r="J375" s="83"/>
      <c r="K375" s="83"/>
      <c r="L375" s="83"/>
      <c r="M375" s="83"/>
      <c r="N375" s="83"/>
      <c r="O375" s="83"/>
      <c r="P375" s="83"/>
      <c r="Q375" s="83"/>
      <c r="R375" s="83"/>
      <c r="S375" s="83"/>
      <c r="T375" s="83"/>
      <c r="U375" s="99">
        <f>COUNTIF(通讯通路门店!$S:$S,$G375)</f>
        <v>0</v>
      </c>
      <c r="V375" s="99">
        <f>COUNTIFS(通讯通路门店!$S:$S,$G375,通讯通路门店!$J:$J,"综合卖场")</f>
        <v>0</v>
      </c>
      <c r="W375" s="99">
        <f>SUMIFS(通讯通路门店!$AJ:$AJ,通讯通路门店!$S:$S,通讯客户沙盘!$G375)</f>
        <v>0</v>
      </c>
      <c r="X375" s="99">
        <f t="shared" si="25"/>
        <v>0</v>
      </c>
      <c r="Y375" s="99">
        <f>COUNTIFS(通讯通路门店!$S:$S,$G375,通讯通路门店!$J:$J,"荣耀体验店")+COUNTIFS(通讯通路门店!$S:$S,$G375,通讯通路门店!$J:$J,"荣耀授权专卖店")</f>
        <v>0</v>
      </c>
      <c r="Z375" s="99">
        <f>COUNTIFS(通讯通路门店!$S:$S,$G375,通讯通路门店!$J:$J,"VIVO体验店")</f>
        <v>0</v>
      </c>
      <c r="AA375" s="99">
        <f>COUNTIFS(通讯通路门店!$S:$S,$G375,通讯通路门店!$J:$J,"OPPO体验店")</f>
        <v>0</v>
      </c>
      <c r="AB375" s="99">
        <f>COUNTIFS(通讯通路门店!$S:$S,$G375,通讯通路门店!$J:$J,"华为授权体验店")+COUNTIFS(通讯通路门店!$S:$S,$G375,通讯通路门店!$J:$J,"华为堡垒店")</f>
        <v>0</v>
      </c>
      <c r="AC375" s="99">
        <f>COUNTIFS(通讯通路门店!$S:$S,$G375,通讯通路门店!$J:$J,"小米体验店")</f>
        <v>0</v>
      </c>
      <c r="AD375" s="99">
        <f>COUNTIFS(通讯通路门店!$S:$S,$G375,通讯通路门店!$J:$J,"苹果体验店")</f>
        <v>0</v>
      </c>
      <c r="AE375" s="99">
        <f>COUNTIFS(通讯通路门店!$S:$S,$G375,通讯通路门店!$J:$J,"其他品牌专卖店")</f>
        <v>0</v>
      </c>
      <c r="AF375" s="99">
        <f>SUMIFS(通讯通路门店!$BI:$BI,通讯通路门店!$S:$S,$G375)</f>
        <v>0</v>
      </c>
      <c r="AG375" s="99">
        <f>SUMIFS(通讯通路门店!$BH:$BH,通讯通路门店!$S:$S,$G375)</f>
        <v>0</v>
      </c>
      <c r="AH375" s="99">
        <f t="shared" si="26"/>
        <v>0</v>
      </c>
      <c r="AI375" s="99">
        <f>SUMIFS(通讯通路门店!$BB:$BB,通讯通路门店!$S:$S,$G375)</f>
        <v>0</v>
      </c>
      <c r="AJ375" s="99">
        <f>SUMIFS(通讯通路门店!$BE:$BE,通讯通路门店!$S:$S,$G375)</f>
        <v>0</v>
      </c>
      <c r="AK375" s="99">
        <f>SUMIFS(通讯通路门店!$BG:$BG,通讯通路门店!$S:$S,$G375)</f>
        <v>0</v>
      </c>
      <c r="AL375" s="99">
        <f>SUMIFS(通讯通路门店!$BC:$BC,通讯通路门店!$S:$S,$G375)</f>
        <v>0</v>
      </c>
      <c r="AM375" s="99">
        <f>SUMIFS(通讯通路门店!$BD:$BD,通讯通路门店!$S:$S,$G375)</f>
        <v>0</v>
      </c>
      <c r="AN375" s="99">
        <f>SUMIFS(通讯通路门店!$BF:$BF,通讯通路门店!$S:$S,$G375)</f>
        <v>0</v>
      </c>
      <c r="AO375" s="99">
        <f t="shared" si="27"/>
        <v>0</v>
      </c>
      <c r="AP375" s="99">
        <f>SUMIFS(通讯通路门店!$K:$K,通讯通路门店!$S:$S,$G375)</f>
        <v>0</v>
      </c>
      <c r="AQ375" s="83"/>
      <c r="AR375" s="99">
        <f>SUMIFS(通讯通路门店!$T:$T,通讯通路门店!$S:$S,$G375)</f>
        <v>0</v>
      </c>
      <c r="AS375" s="99">
        <f>SUMIFS(通讯通路门店!$U:$U,通讯通路门店!$S:$S,$G375)</f>
        <v>0</v>
      </c>
      <c r="AT375" s="99">
        <f>SUMIFS(通讯通路门店!$V:$V,通讯通路门店!$S:$S,$G375)</f>
        <v>0</v>
      </c>
      <c r="AU375" s="99">
        <f>SUMIFS(通讯通路门店!$W:$W,通讯通路门店!$S:$S,$G375)</f>
        <v>0</v>
      </c>
      <c r="AV375" s="99">
        <f>SUMIFS(通讯通路门店!$Z:$Z,通讯通路门店!$S:$S,$G375)</f>
        <v>0</v>
      </c>
      <c r="AW375" s="99">
        <f>SUMIFS(通讯通路门店!$AB:$AB,通讯通路门店!$S:$S,$G375)</f>
        <v>0</v>
      </c>
      <c r="AX375" s="99">
        <f>SUMIFS(通讯通路门店!$X:$X,通讯通路门店!$S:$S,$G375)</f>
        <v>0</v>
      </c>
      <c r="AY375" s="99">
        <f>SUMIFS(通讯通路门店!$Y:$Y,通讯通路门店!$S:$S,$G375)</f>
        <v>0</v>
      </c>
      <c r="AZ375" s="99">
        <f>SUMIFS(通讯通路门店!$AA:$AA,通讯通路门店!$S:$S,$G375)</f>
        <v>0</v>
      </c>
      <c r="BA375" s="99">
        <f t="shared" si="28"/>
        <v>0</v>
      </c>
      <c r="BB375" s="99">
        <f t="shared" si="29"/>
        <v>0</v>
      </c>
      <c r="BC375" s="99">
        <f>SUMIFS(通讯通路门店!$W:$W,通讯通路门店!$S:$S,$G375,通讯通路门店!$J:$J,"荣耀体验店")+SUMIFS(通讯通路门店!$W:$W,通讯通路门店!$S:$S,$G375,通讯通路门店!$J:$J,"荣耀授权专卖店")</f>
        <v>0</v>
      </c>
      <c r="BD375" s="99">
        <f>SUMIFS(通讯通路门店!$Z:$Z,通讯通路门店!$S:$S,$G375,通讯通路门店!$J:$J,"VIVO体验店")</f>
        <v>0</v>
      </c>
      <c r="BE375" s="99">
        <f>SUMIFS(通讯通路门店!$AB:$AB,通讯通路门店!$S:$S,$G375,通讯通路门店!$J:$J,"OPPO体验店")</f>
        <v>0</v>
      </c>
      <c r="BF375" s="99">
        <f>SUMIFS(通讯通路门店!$X:$X,通讯通路门店!$S:$S,$G375,通讯通路门店!$J:$J,"华为授权体验店")+SUMIFS(通讯通路门店!$AA:$AA,通讯通路门店!$S:$S,$G375,通讯通路门店!$J:$J,"华为堡垒店")</f>
        <v>0</v>
      </c>
      <c r="BG375" s="99">
        <f>SUMIFS(通讯通路门店!$Y:$Y,通讯通路门店!$S:$S,$G375,通讯通路门店!$J:$J,"小米体验店")</f>
        <v>0</v>
      </c>
      <c r="BH375" s="99">
        <f>SUMIFS(通讯通路门店!$AA:$AA,通讯通路门店!$S:$S,$G375,通讯通路门店!$J:$J,"苹果体验店")</f>
        <v>0</v>
      </c>
      <c r="BI375" s="99">
        <f>SUMIFS(通讯通路门店!$K:$K,通讯通路门店!$S:$S,$G375,通讯通路门店!$J:$J,"其他品牌专卖店")</f>
        <v>0</v>
      </c>
      <c r="BJ375" s="99">
        <f>SUMIFS(通讯通路门店!$AC:$AC,通讯通路门店!$S:$S,$G375)</f>
        <v>0</v>
      </c>
      <c r="BK375" s="99">
        <f>SUMIFS(通讯通路门店!$AD:$AD,通讯通路门店!$S:$S,$G375)</f>
        <v>0</v>
      </c>
      <c r="BL375" s="99">
        <f>SUMIFS(通讯通路门店!$AE:$AE,通讯通路门店!$S:$S,$G375)</f>
        <v>0</v>
      </c>
      <c r="BM375" s="99">
        <f>SUMIFS(通讯通路门店!$AF:$AF,通讯通路门店!$S:$S,$G375)</f>
        <v>0</v>
      </c>
      <c r="BN375" s="99">
        <f>SUMIFS(通讯通路门店!$AG:$AG,通讯通路门店!$S:$S,$G375)</f>
        <v>0</v>
      </c>
      <c r="BO375" s="99">
        <f>SUMIFS(通讯通路门店!$AH:$AH,通讯通路门店!$S:$S,$G375)</f>
        <v>0</v>
      </c>
      <c r="BP375" s="99">
        <f>SUMIFS(通讯通路门店!$AI:$AI,通讯通路门店!$S:$S,$G375)</f>
        <v>0</v>
      </c>
      <c r="BQ375" s="83"/>
    </row>
    <row r="376" spans="1:69">
      <c r="A376" s="99" t="str">
        <f>IFERROR(_xlfn.XLOOKUP($G376,通讯通路门店!$S$4:$S$993933,通讯通路门店!$A$4:$A$993933,0,0),"")</f>
        <v/>
      </c>
      <c r="B376" s="99" t="str">
        <f>IFERROR(_xlfn.XLOOKUP($G376,通讯通路门店!$S$4:$S$993933,通讯通路门店!$B$4:$B$993933,0,0),"")</f>
        <v/>
      </c>
      <c r="C376" s="99" t="str">
        <f>IFERROR(_xlfn.XLOOKUP($G376,通讯通路门店!$S$4:$S$993933,通讯通路门店!$C$4:$C$993933,0,0),"")</f>
        <v/>
      </c>
      <c r="D376" s="99" t="str">
        <f>IFERROR(_xlfn.XLOOKUP($G376,通讯通路门店!$S$4:$S$993933,通讯通路门店!$D$4:$D$993933,0,0),"")</f>
        <v/>
      </c>
      <c r="E376" s="83"/>
      <c r="F376" s="83"/>
      <c r="G376" s="101" t="e">
        <v>#N/A</v>
      </c>
      <c r="H376" s="102" t="str">
        <f>IFERROR(_xlfn.XLOOKUP($G376,通讯通路门店!$S$4:$S$993933,通讯通路门店!$R$4:$R$993933,0,0),"")</f>
        <v/>
      </c>
      <c r="I376" s="83"/>
      <c r="J376" s="83"/>
      <c r="K376" s="83"/>
      <c r="L376" s="83"/>
      <c r="M376" s="83"/>
      <c r="N376" s="83"/>
      <c r="O376" s="83"/>
      <c r="P376" s="83"/>
      <c r="Q376" s="83"/>
      <c r="R376" s="83"/>
      <c r="S376" s="83"/>
      <c r="T376" s="83"/>
      <c r="U376" s="99">
        <f>COUNTIF(通讯通路门店!$S:$S,$G376)</f>
        <v>0</v>
      </c>
      <c r="V376" s="99">
        <f>COUNTIFS(通讯通路门店!$S:$S,$G376,通讯通路门店!$J:$J,"综合卖场")</f>
        <v>0</v>
      </c>
      <c r="W376" s="99">
        <f>SUMIFS(通讯通路门店!$AJ:$AJ,通讯通路门店!$S:$S,通讯客户沙盘!$G376)</f>
        <v>0</v>
      </c>
      <c r="X376" s="99">
        <f t="shared" si="25"/>
        <v>0</v>
      </c>
      <c r="Y376" s="99">
        <f>COUNTIFS(通讯通路门店!$S:$S,$G376,通讯通路门店!$J:$J,"荣耀体验店")+COUNTIFS(通讯通路门店!$S:$S,$G376,通讯通路门店!$J:$J,"荣耀授权专卖店")</f>
        <v>0</v>
      </c>
      <c r="Z376" s="99">
        <f>COUNTIFS(通讯通路门店!$S:$S,$G376,通讯通路门店!$J:$J,"VIVO体验店")</f>
        <v>0</v>
      </c>
      <c r="AA376" s="99">
        <f>COUNTIFS(通讯通路门店!$S:$S,$G376,通讯通路门店!$J:$J,"OPPO体验店")</f>
        <v>0</v>
      </c>
      <c r="AB376" s="99">
        <f>COUNTIFS(通讯通路门店!$S:$S,$G376,通讯通路门店!$J:$J,"华为授权体验店")+COUNTIFS(通讯通路门店!$S:$S,$G376,通讯通路门店!$J:$J,"华为堡垒店")</f>
        <v>0</v>
      </c>
      <c r="AC376" s="99">
        <f>COUNTIFS(通讯通路门店!$S:$S,$G376,通讯通路门店!$J:$J,"小米体验店")</f>
        <v>0</v>
      </c>
      <c r="AD376" s="99">
        <f>COUNTIFS(通讯通路门店!$S:$S,$G376,通讯通路门店!$J:$J,"苹果体验店")</f>
        <v>0</v>
      </c>
      <c r="AE376" s="99">
        <f>COUNTIFS(通讯通路门店!$S:$S,$G376,通讯通路门店!$J:$J,"其他品牌专卖店")</f>
        <v>0</v>
      </c>
      <c r="AF376" s="99">
        <f>SUMIFS(通讯通路门店!$BI:$BI,通讯通路门店!$S:$S,$G376)</f>
        <v>0</v>
      </c>
      <c r="AG376" s="99">
        <f>SUMIFS(通讯通路门店!$BH:$BH,通讯通路门店!$S:$S,$G376)</f>
        <v>0</v>
      </c>
      <c r="AH376" s="99">
        <f t="shared" si="26"/>
        <v>0</v>
      </c>
      <c r="AI376" s="99">
        <f>SUMIFS(通讯通路门店!$BB:$BB,通讯通路门店!$S:$S,$G376)</f>
        <v>0</v>
      </c>
      <c r="AJ376" s="99">
        <f>SUMIFS(通讯通路门店!$BE:$BE,通讯通路门店!$S:$S,$G376)</f>
        <v>0</v>
      </c>
      <c r="AK376" s="99">
        <f>SUMIFS(通讯通路门店!$BG:$BG,通讯通路门店!$S:$S,$G376)</f>
        <v>0</v>
      </c>
      <c r="AL376" s="99">
        <f>SUMIFS(通讯通路门店!$BC:$BC,通讯通路门店!$S:$S,$G376)</f>
        <v>0</v>
      </c>
      <c r="AM376" s="99">
        <f>SUMIFS(通讯通路门店!$BD:$BD,通讯通路门店!$S:$S,$G376)</f>
        <v>0</v>
      </c>
      <c r="AN376" s="99">
        <f>SUMIFS(通讯通路门店!$BF:$BF,通讯通路门店!$S:$S,$G376)</f>
        <v>0</v>
      </c>
      <c r="AO376" s="99">
        <f t="shared" si="27"/>
        <v>0</v>
      </c>
      <c r="AP376" s="99">
        <f>SUMIFS(通讯通路门店!$K:$K,通讯通路门店!$S:$S,$G376)</f>
        <v>0</v>
      </c>
      <c r="AQ376" s="83"/>
      <c r="AR376" s="99">
        <f>SUMIFS(通讯通路门店!$T:$T,通讯通路门店!$S:$S,$G376)</f>
        <v>0</v>
      </c>
      <c r="AS376" s="99">
        <f>SUMIFS(通讯通路门店!$U:$U,通讯通路门店!$S:$S,$G376)</f>
        <v>0</v>
      </c>
      <c r="AT376" s="99">
        <f>SUMIFS(通讯通路门店!$V:$V,通讯通路门店!$S:$S,$G376)</f>
        <v>0</v>
      </c>
      <c r="AU376" s="99">
        <f>SUMIFS(通讯通路门店!$W:$W,通讯通路门店!$S:$S,$G376)</f>
        <v>0</v>
      </c>
      <c r="AV376" s="99">
        <f>SUMIFS(通讯通路门店!$Z:$Z,通讯通路门店!$S:$S,$G376)</f>
        <v>0</v>
      </c>
      <c r="AW376" s="99">
        <f>SUMIFS(通讯通路门店!$AB:$AB,通讯通路门店!$S:$S,$G376)</f>
        <v>0</v>
      </c>
      <c r="AX376" s="99">
        <f>SUMIFS(通讯通路门店!$X:$X,通讯通路门店!$S:$S,$G376)</f>
        <v>0</v>
      </c>
      <c r="AY376" s="99">
        <f>SUMIFS(通讯通路门店!$Y:$Y,通讯通路门店!$S:$S,$G376)</f>
        <v>0</v>
      </c>
      <c r="AZ376" s="99">
        <f>SUMIFS(通讯通路门店!$AA:$AA,通讯通路门店!$S:$S,$G376)</f>
        <v>0</v>
      </c>
      <c r="BA376" s="99">
        <f t="shared" si="28"/>
        <v>0</v>
      </c>
      <c r="BB376" s="99">
        <f t="shared" si="29"/>
        <v>0</v>
      </c>
      <c r="BC376" s="99">
        <f>SUMIFS(通讯通路门店!$W:$W,通讯通路门店!$S:$S,$G376,通讯通路门店!$J:$J,"荣耀体验店")+SUMIFS(通讯通路门店!$W:$W,通讯通路门店!$S:$S,$G376,通讯通路门店!$J:$J,"荣耀授权专卖店")</f>
        <v>0</v>
      </c>
      <c r="BD376" s="99">
        <f>SUMIFS(通讯通路门店!$Z:$Z,通讯通路门店!$S:$S,$G376,通讯通路门店!$J:$J,"VIVO体验店")</f>
        <v>0</v>
      </c>
      <c r="BE376" s="99">
        <f>SUMIFS(通讯通路门店!$AB:$AB,通讯通路门店!$S:$S,$G376,通讯通路门店!$J:$J,"OPPO体验店")</f>
        <v>0</v>
      </c>
      <c r="BF376" s="99">
        <f>SUMIFS(通讯通路门店!$X:$X,通讯通路门店!$S:$S,$G376,通讯通路门店!$J:$J,"华为授权体验店")+SUMIFS(通讯通路门店!$AA:$AA,通讯通路门店!$S:$S,$G376,通讯通路门店!$J:$J,"华为堡垒店")</f>
        <v>0</v>
      </c>
      <c r="BG376" s="99">
        <f>SUMIFS(通讯通路门店!$Y:$Y,通讯通路门店!$S:$S,$G376,通讯通路门店!$J:$J,"小米体验店")</f>
        <v>0</v>
      </c>
      <c r="BH376" s="99">
        <f>SUMIFS(通讯通路门店!$AA:$AA,通讯通路门店!$S:$S,$G376,通讯通路门店!$J:$J,"苹果体验店")</f>
        <v>0</v>
      </c>
      <c r="BI376" s="99">
        <f>SUMIFS(通讯通路门店!$K:$K,通讯通路门店!$S:$S,$G376,通讯通路门店!$J:$J,"其他品牌专卖店")</f>
        <v>0</v>
      </c>
      <c r="BJ376" s="99">
        <f>SUMIFS(通讯通路门店!$AC:$AC,通讯通路门店!$S:$S,$G376)</f>
        <v>0</v>
      </c>
      <c r="BK376" s="99">
        <f>SUMIFS(通讯通路门店!$AD:$AD,通讯通路门店!$S:$S,$G376)</f>
        <v>0</v>
      </c>
      <c r="BL376" s="99">
        <f>SUMIFS(通讯通路门店!$AE:$AE,通讯通路门店!$S:$S,$G376)</f>
        <v>0</v>
      </c>
      <c r="BM376" s="99">
        <f>SUMIFS(通讯通路门店!$AF:$AF,通讯通路门店!$S:$S,$G376)</f>
        <v>0</v>
      </c>
      <c r="BN376" s="99">
        <f>SUMIFS(通讯通路门店!$AG:$AG,通讯通路门店!$S:$S,$G376)</f>
        <v>0</v>
      </c>
      <c r="BO376" s="99">
        <f>SUMIFS(通讯通路门店!$AH:$AH,通讯通路门店!$S:$S,$G376)</f>
        <v>0</v>
      </c>
      <c r="BP376" s="99">
        <f>SUMIFS(通讯通路门店!$AI:$AI,通讯通路门店!$S:$S,$G376)</f>
        <v>0</v>
      </c>
      <c r="BQ376" s="83"/>
    </row>
    <row r="377" spans="1:69">
      <c r="A377" s="99" t="str">
        <f>IFERROR(_xlfn.XLOOKUP($G377,通讯通路门店!$S$4:$S$993933,通讯通路门店!$A$4:$A$993933,0,0),"")</f>
        <v/>
      </c>
      <c r="B377" s="99" t="str">
        <f>IFERROR(_xlfn.XLOOKUP($G377,通讯通路门店!$S$4:$S$993933,通讯通路门店!$B$4:$B$993933,0,0),"")</f>
        <v/>
      </c>
      <c r="C377" s="99" t="str">
        <f>IFERROR(_xlfn.XLOOKUP($G377,通讯通路门店!$S$4:$S$993933,通讯通路门店!$C$4:$C$993933,0,0),"")</f>
        <v/>
      </c>
      <c r="D377" s="99" t="str">
        <f>IFERROR(_xlfn.XLOOKUP($G377,通讯通路门店!$S$4:$S$993933,通讯通路门店!$D$4:$D$993933,0,0),"")</f>
        <v/>
      </c>
      <c r="E377" s="83"/>
      <c r="F377" s="83"/>
      <c r="G377" s="101" t="e">
        <v>#N/A</v>
      </c>
      <c r="H377" s="102" t="str">
        <f>IFERROR(_xlfn.XLOOKUP($G377,通讯通路门店!$S$4:$S$993933,通讯通路门店!$R$4:$R$993933,0,0),"")</f>
        <v/>
      </c>
      <c r="I377" s="83"/>
      <c r="J377" s="83"/>
      <c r="K377" s="83"/>
      <c r="L377" s="83"/>
      <c r="M377" s="83"/>
      <c r="N377" s="83"/>
      <c r="O377" s="83"/>
      <c r="P377" s="83"/>
      <c r="Q377" s="83"/>
      <c r="R377" s="83"/>
      <c r="S377" s="83"/>
      <c r="T377" s="83"/>
      <c r="U377" s="99">
        <f>COUNTIF(通讯通路门店!$S:$S,$G377)</f>
        <v>0</v>
      </c>
      <c r="V377" s="99">
        <f>COUNTIFS(通讯通路门店!$S:$S,$G377,通讯通路门店!$J:$J,"综合卖场")</f>
        <v>0</v>
      </c>
      <c r="W377" s="99">
        <f>SUMIFS(通讯通路门店!$AJ:$AJ,通讯通路门店!$S:$S,通讯客户沙盘!$G377)</f>
        <v>0</v>
      </c>
      <c r="X377" s="99">
        <f t="shared" si="25"/>
        <v>0</v>
      </c>
      <c r="Y377" s="99">
        <f>COUNTIFS(通讯通路门店!$S:$S,$G377,通讯通路门店!$J:$J,"荣耀体验店")+COUNTIFS(通讯通路门店!$S:$S,$G377,通讯通路门店!$J:$J,"荣耀授权专卖店")</f>
        <v>0</v>
      </c>
      <c r="Z377" s="99">
        <f>COUNTIFS(通讯通路门店!$S:$S,$G377,通讯通路门店!$J:$J,"VIVO体验店")</f>
        <v>0</v>
      </c>
      <c r="AA377" s="99">
        <f>COUNTIFS(通讯通路门店!$S:$S,$G377,通讯通路门店!$J:$J,"OPPO体验店")</f>
        <v>0</v>
      </c>
      <c r="AB377" s="99">
        <f>COUNTIFS(通讯通路门店!$S:$S,$G377,通讯通路门店!$J:$J,"华为授权体验店")+COUNTIFS(通讯通路门店!$S:$S,$G377,通讯通路门店!$J:$J,"华为堡垒店")</f>
        <v>0</v>
      </c>
      <c r="AC377" s="99">
        <f>COUNTIFS(通讯通路门店!$S:$S,$G377,通讯通路门店!$J:$J,"小米体验店")</f>
        <v>0</v>
      </c>
      <c r="AD377" s="99">
        <f>COUNTIFS(通讯通路门店!$S:$S,$G377,通讯通路门店!$J:$J,"苹果体验店")</f>
        <v>0</v>
      </c>
      <c r="AE377" s="99">
        <f>COUNTIFS(通讯通路门店!$S:$S,$G377,通讯通路门店!$J:$J,"其他品牌专卖店")</f>
        <v>0</v>
      </c>
      <c r="AF377" s="99">
        <f>SUMIFS(通讯通路门店!$BI:$BI,通讯通路门店!$S:$S,$G377)</f>
        <v>0</v>
      </c>
      <c r="AG377" s="99">
        <f>SUMIFS(通讯通路门店!$BH:$BH,通讯通路门店!$S:$S,$G377)</f>
        <v>0</v>
      </c>
      <c r="AH377" s="99">
        <f t="shared" si="26"/>
        <v>0</v>
      </c>
      <c r="AI377" s="99">
        <f>SUMIFS(通讯通路门店!$BB:$BB,通讯通路门店!$S:$S,$G377)</f>
        <v>0</v>
      </c>
      <c r="AJ377" s="99">
        <f>SUMIFS(通讯通路门店!$BE:$BE,通讯通路门店!$S:$S,$G377)</f>
        <v>0</v>
      </c>
      <c r="AK377" s="99">
        <f>SUMIFS(通讯通路门店!$BG:$BG,通讯通路门店!$S:$S,$G377)</f>
        <v>0</v>
      </c>
      <c r="AL377" s="99">
        <f>SUMIFS(通讯通路门店!$BC:$BC,通讯通路门店!$S:$S,$G377)</f>
        <v>0</v>
      </c>
      <c r="AM377" s="99">
        <f>SUMIFS(通讯通路门店!$BD:$BD,通讯通路门店!$S:$S,$G377)</f>
        <v>0</v>
      </c>
      <c r="AN377" s="99">
        <f>SUMIFS(通讯通路门店!$BF:$BF,通讯通路门店!$S:$S,$G377)</f>
        <v>0</v>
      </c>
      <c r="AO377" s="99">
        <f t="shared" si="27"/>
        <v>0</v>
      </c>
      <c r="AP377" s="99">
        <f>SUMIFS(通讯通路门店!$K:$K,通讯通路门店!$S:$S,$G377)</f>
        <v>0</v>
      </c>
      <c r="AQ377" s="83"/>
      <c r="AR377" s="99">
        <f>SUMIFS(通讯通路门店!$T:$T,通讯通路门店!$S:$S,$G377)</f>
        <v>0</v>
      </c>
      <c r="AS377" s="99">
        <f>SUMIFS(通讯通路门店!$U:$U,通讯通路门店!$S:$S,$G377)</f>
        <v>0</v>
      </c>
      <c r="AT377" s="99">
        <f>SUMIFS(通讯通路门店!$V:$V,通讯通路门店!$S:$S,$G377)</f>
        <v>0</v>
      </c>
      <c r="AU377" s="99">
        <f>SUMIFS(通讯通路门店!$W:$W,通讯通路门店!$S:$S,$G377)</f>
        <v>0</v>
      </c>
      <c r="AV377" s="99">
        <f>SUMIFS(通讯通路门店!$Z:$Z,通讯通路门店!$S:$S,$G377)</f>
        <v>0</v>
      </c>
      <c r="AW377" s="99">
        <f>SUMIFS(通讯通路门店!$AB:$AB,通讯通路门店!$S:$S,$G377)</f>
        <v>0</v>
      </c>
      <c r="AX377" s="99">
        <f>SUMIFS(通讯通路门店!$X:$X,通讯通路门店!$S:$S,$G377)</f>
        <v>0</v>
      </c>
      <c r="AY377" s="99">
        <f>SUMIFS(通讯通路门店!$Y:$Y,通讯通路门店!$S:$S,$G377)</f>
        <v>0</v>
      </c>
      <c r="AZ377" s="99">
        <f>SUMIFS(通讯通路门店!$AA:$AA,通讯通路门店!$S:$S,$G377)</f>
        <v>0</v>
      </c>
      <c r="BA377" s="99">
        <f t="shared" si="28"/>
        <v>0</v>
      </c>
      <c r="BB377" s="99">
        <f t="shared" si="29"/>
        <v>0</v>
      </c>
      <c r="BC377" s="99">
        <f>SUMIFS(通讯通路门店!$W:$W,通讯通路门店!$S:$S,$G377,通讯通路门店!$J:$J,"荣耀体验店")+SUMIFS(通讯通路门店!$W:$W,通讯通路门店!$S:$S,$G377,通讯通路门店!$J:$J,"荣耀授权专卖店")</f>
        <v>0</v>
      </c>
      <c r="BD377" s="99">
        <f>SUMIFS(通讯通路门店!$Z:$Z,通讯通路门店!$S:$S,$G377,通讯通路门店!$J:$J,"VIVO体验店")</f>
        <v>0</v>
      </c>
      <c r="BE377" s="99">
        <f>SUMIFS(通讯通路门店!$AB:$AB,通讯通路门店!$S:$S,$G377,通讯通路门店!$J:$J,"OPPO体验店")</f>
        <v>0</v>
      </c>
      <c r="BF377" s="99">
        <f>SUMIFS(通讯通路门店!$X:$X,通讯通路门店!$S:$S,$G377,通讯通路门店!$J:$J,"华为授权体验店")+SUMIFS(通讯通路门店!$AA:$AA,通讯通路门店!$S:$S,$G377,通讯通路门店!$J:$J,"华为堡垒店")</f>
        <v>0</v>
      </c>
      <c r="BG377" s="99">
        <f>SUMIFS(通讯通路门店!$Y:$Y,通讯通路门店!$S:$S,$G377,通讯通路门店!$J:$J,"小米体验店")</f>
        <v>0</v>
      </c>
      <c r="BH377" s="99">
        <f>SUMIFS(通讯通路门店!$AA:$AA,通讯通路门店!$S:$S,$G377,通讯通路门店!$J:$J,"苹果体验店")</f>
        <v>0</v>
      </c>
      <c r="BI377" s="99">
        <f>SUMIFS(通讯通路门店!$K:$K,通讯通路门店!$S:$S,$G377,通讯通路门店!$J:$J,"其他品牌专卖店")</f>
        <v>0</v>
      </c>
      <c r="BJ377" s="99">
        <f>SUMIFS(通讯通路门店!$AC:$AC,通讯通路门店!$S:$S,$G377)</f>
        <v>0</v>
      </c>
      <c r="BK377" s="99">
        <f>SUMIFS(通讯通路门店!$AD:$AD,通讯通路门店!$S:$S,$G377)</f>
        <v>0</v>
      </c>
      <c r="BL377" s="99">
        <f>SUMIFS(通讯通路门店!$AE:$AE,通讯通路门店!$S:$S,$G377)</f>
        <v>0</v>
      </c>
      <c r="BM377" s="99">
        <f>SUMIFS(通讯通路门店!$AF:$AF,通讯通路门店!$S:$S,$G377)</f>
        <v>0</v>
      </c>
      <c r="BN377" s="99">
        <f>SUMIFS(通讯通路门店!$AG:$AG,通讯通路门店!$S:$S,$G377)</f>
        <v>0</v>
      </c>
      <c r="BO377" s="99">
        <f>SUMIFS(通讯通路门店!$AH:$AH,通讯通路门店!$S:$S,$G377)</f>
        <v>0</v>
      </c>
      <c r="BP377" s="99">
        <f>SUMIFS(通讯通路门店!$AI:$AI,通讯通路门店!$S:$S,$G377)</f>
        <v>0</v>
      </c>
      <c r="BQ377" s="83"/>
    </row>
    <row r="378" spans="1:69">
      <c r="A378" s="99" t="str">
        <f>IFERROR(_xlfn.XLOOKUP($G378,通讯通路门店!$S$4:$S$993933,通讯通路门店!$A$4:$A$993933,0,0),"")</f>
        <v/>
      </c>
      <c r="B378" s="99" t="str">
        <f>IFERROR(_xlfn.XLOOKUP($G378,通讯通路门店!$S$4:$S$993933,通讯通路门店!$B$4:$B$993933,0,0),"")</f>
        <v/>
      </c>
      <c r="C378" s="99" t="str">
        <f>IFERROR(_xlfn.XLOOKUP($G378,通讯通路门店!$S$4:$S$993933,通讯通路门店!$C$4:$C$993933,0,0),"")</f>
        <v/>
      </c>
      <c r="D378" s="99" t="str">
        <f>IFERROR(_xlfn.XLOOKUP($G378,通讯通路门店!$S$4:$S$993933,通讯通路门店!$D$4:$D$993933,0,0),"")</f>
        <v/>
      </c>
      <c r="E378" s="83"/>
      <c r="F378" s="83"/>
      <c r="G378" s="101" t="e">
        <v>#N/A</v>
      </c>
      <c r="H378" s="102" t="str">
        <f>IFERROR(_xlfn.XLOOKUP($G378,通讯通路门店!$S$4:$S$993933,通讯通路门店!$R$4:$R$993933,0,0),"")</f>
        <v/>
      </c>
      <c r="I378" s="83"/>
      <c r="J378" s="83"/>
      <c r="K378" s="83"/>
      <c r="L378" s="83"/>
      <c r="M378" s="83"/>
      <c r="N378" s="83"/>
      <c r="O378" s="83"/>
      <c r="P378" s="83"/>
      <c r="Q378" s="83"/>
      <c r="R378" s="83"/>
      <c r="S378" s="83"/>
      <c r="T378" s="83"/>
      <c r="U378" s="99">
        <f>COUNTIF(通讯通路门店!$S:$S,$G378)</f>
        <v>0</v>
      </c>
      <c r="V378" s="99">
        <f>COUNTIFS(通讯通路门店!$S:$S,$G378,通讯通路门店!$J:$J,"综合卖场")</f>
        <v>0</v>
      </c>
      <c r="W378" s="99">
        <f>SUMIFS(通讯通路门店!$AJ:$AJ,通讯通路门店!$S:$S,通讯客户沙盘!$G378)</f>
        <v>0</v>
      </c>
      <c r="X378" s="99">
        <f t="shared" si="25"/>
        <v>0</v>
      </c>
      <c r="Y378" s="99">
        <f>COUNTIFS(通讯通路门店!$S:$S,$G378,通讯通路门店!$J:$J,"荣耀体验店")+COUNTIFS(通讯通路门店!$S:$S,$G378,通讯通路门店!$J:$J,"荣耀授权专卖店")</f>
        <v>0</v>
      </c>
      <c r="Z378" s="99">
        <f>COUNTIFS(通讯通路门店!$S:$S,$G378,通讯通路门店!$J:$J,"VIVO体验店")</f>
        <v>0</v>
      </c>
      <c r="AA378" s="99">
        <f>COUNTIFS(通讯通路门店!$S:$S,$G378,通讯通路门店!$J:$J,"OPPO体验店")</f>
        <v>0</v>
      </c>
      <c r="AB378" s="99">
        <f>COUNTIFS(通讯通路门店!$S:$S,$G378,通讯通路门店!$J:$J,"华为授权体验店")+COUNTIFS(通讯通路门店!$S:$S,$G378,通讯通路门店!$J:$J,"华为堡垒店")</f>
        <v>0</v>
      </c>
      <c r="AC378" s="99">
        <f>COUNTIFS(通讯通路门店!$S:$S,$G378,通讯通路门店!$J:$J,"小米体验店")</f>
        <v>0</v>
      </c>
      <c r="AD378" s="99">
        <f>COUNTIFS(通讯通路门店!$S:$S,$G378,通讯通路门店!$J:$J,"苹果体验店")</f>
        <v>0</v>
      </c>
      <c r="AE378" s="99">
        <f>COUNTIFS(通讯通路门店!$S:$S,$G378,通讯通路门店!$J:$J,"其他品牌专卖店")</f>
        <v>0</v>
      </c>
      <c r="AF378" s="99">
        <f>SUMIFS(通讯通路门店!$BI:$BI,通讯通路门店!$S:$S,$G378)</f>
        <v>0</v>
      </c>
      <c r="AG378" s="99">
        <f>SUMIFS(通讯通路门店!$BH:$BH,通讯通路门店!$S:$S,$G378)</f>
        <v>0</v>
      </c>
      <c r="AH378" s="99">
        <f t="shared" si="26"/>
        <v>0</v>
      </c>
      <c r="AI378" s="99">
        <f>SUMIFS(通讯通路门店!$BB:$BB,通讯通路门店!$S:$S,$G378)</f>
        <v>0</v>
      </c>
      <c r="AJ378" s="99">
        <f>SUMIFS(通讯通路门店!$BE:$BE,通讯通路门店!$S:$S,$G378)</f>
        <v>0</v>
      </c>
      <c r="AK378" s="99">
        <f>SUMIFS(通讯通路门店!$BG:$BG,通讯通路门店!$S:$S,$G378)</f>
        <v>0</v>
      </c>
      <c r="AL378" s="99">
        <f>SUMIFS(通讯通路门店!$BC:$BC,通讯通路门店!$S:$S,$G378)</f>
        <v>0</v>
      </c>
      <c r="AM378" s="99">
        <f>SUMIFS(通讯通路门店!$BD:$BD,通讯通路门店!$S:$S,$G378)</f>
        <v>0</v>
      </c>
      <c r="AN378" s="99">
        <f>SUMIFS(通讯通路门店!$BF:$BF,通讯通路门店!$S:$S,$G378)</f>
        <v>0</v>
      </c>
      <c r="AO378" s="99">
        <f t="shared" si="27"/>
        <v>0</v>
      </c>
      <c r="AP378" s="99">
        <f>SUMIFS(通讯通路门店!$K:$K,通讯通路门店!$S:$S,$G378)</f>
        <v>0</v>
      </c>
      <c r="AQ378" s="83"/>
      <c r="AR378" s="99">
        <f>SUMIFS(通讯通路门店!$T:$T,通讯通路门店!$S:$S,$G378)</f>
        <v>0</v>
      </c>
      <c r="AS378" s="99">
        <f>SUMIFS(通讯通路门店!$U:$U,通讯通路门店!$S:$S,$G378)</f>
        <v>0</v>
      </c>
      <c r="AT378" s="99">
        <f>SUMIFS(通讯通路门店!$V:$V,通讯通路门店!$S:$S,$G378)</f>
        <v>0</v>
      </c>
      <c r="AU378" s="99">
        <f>SUMIFS(通讯通路门店!$W:$W,通讯通路门店!$S:$S,$G378)</f>
        <v>0</v>
      </c>
      <c r="AV378" s="99">
        <f>SUMIFS(通讯通路门店!$Z:$Z,通讯通路门店!$S:$S,$G378)</f>
        <v>0</v>
      </c>
      <c r="AW378" s="99">
        <f>SUMIFS(通讯通路门店!$AB:$AB,通讯通路门店!$S:$S,$G378)</f>
        <v>0</v>
      </c>
      <c r="AX378" s="99">
        <f>SUMIFS(通讯通路门店!$X:$X,通讯通路门店!$S:$S,$G378)</f>
        <v>0</v>
      </c>
      <c r="AY378" s="99">
        <f>SUMIFS(通讯通路门店!$Y:$Y,通讯通路门店!$S:$S,$G378)</f>
        <v>0</v>
      </c>
      <c r="AZ378" s="99">
        <f>SUMIFS(通讯通路门店!$AA:$AA,通讯通路门店!$S:$S,$G378)</f>
        <v>0</v>
      </c>
      <c r="BA378" s="99">
        <f t="shared" si="28"/>
        <v>0</v>
      </c>
      <c r="BB378" s="99">
        <f t="shared" si="29"/>
        <v>0</v>
      </c>
      <c r="BC378" s="99">
        <f>SUMIFS(通讯通路门店!$W:$W,通讯通路门店!$S:$S,$G378,通讯通路门店!$J:$J,"荣耀体验店")+SUMIFS(通讯通路门店!$W:$W,通讯通路门店!$S:$S,$G378,通讯通路门店!$J:$J,"荣耀授权专卖店")</f>
        <v>0</v>
      </c>
      <c r="BD378" s="99">
        <f>SUMIFS(通讯通路门店!$Z:$Z,通讯通路门店!$S:$S,$G378,通讯通路门店!$J:$J,"VIVO体验店")</f>
        <v>0</v>
      </c>
      <c r="BE378" s="99">
        <f>SUMIFS(通讯通路门店!$AB:$AB,通讯通路门店!$S:$S,$G378,通讯通路门店!$J:$J,"OPPO体验店")</f>
        <v>0</v>
      </c>
      <c r="BF378" s="99">
        <f>SUMIFS(通讯通路门店!$X:$X,通讯通路门店!$S:$S,$G378,通讯通路门店!$J:$J,"华为授权体验店")+SUMIFS(通讯通路门店!$AA:$AA,通讯通路门店!$S:$S,$G378,通讯通路门店!$J:$J,"华为堡垒店")</f>
        <v>0</v>
      </c>
      <c r="BG378" s="99">
        <f>SUMIFS(通讯通路门店!$Y:$Y,通讯通路门店!$S:$S,$G378,通讯通路门店!$J:$J,"小米体验店")</f>
        <v>0</v>
      </c>
      <c r="BH378" s="99">
        <f>SUMIFS(通讯通路门店!$AA:$AA,通讯通路门店!$S:$S,$G378,通讯通路门店!$J:$J,"苹果体验店")</f>
        <v>0</v>
      </c>
      <c r="BI378" s="99">
        <f>SUMIFS(通讯通路门店!$K:$K,通讯通路门店!$S:$S,$G378,通讯通路门店!$J:$J,"其他品牌专卖店")</f>
        <v>0</v>
      </c>
      <c r="BJ378" s="99">
        <f>SUMIFS(通讯通路门店!$AC:$AC,通讯通路门店!$S:$S,$G378)</f>
        <v>0</v>
      </c>
      <c r="BK378" s="99">
        <f>SUMIFS(通讯通路门店!$AD:$AD,通讯通路门店!$S:$S,$G378)</f>
        <v>0</v>
      </c>
      <c r="BL378" s="99">
        <f>SUMIFS(通讯通路门店!$AE:$AE,通讯通路门店!$S:$S,$G378)</f>
        <v>0</v>
      </c>
      <c r="BM378" s="99">
        <f>SUMIFS(通讯通路门店!$AF:$AF,通讯通路门店!$S:$S,$G378)</f>
        <v>0</v>
      </c>
      <c r="BN378" s="99">
        <f>SUMIFS(通讯通路门店!$AG:$AG,通讯通路门店!$S:$S,$G378)</f>
        <v>0</v>
      </c>
      <c r="BO378" s="99">
        <f>SUMIFS(通讯通路门店!$AH:$AH,通讯通路门店!$S:$S,$G378)</f>
        <v>0</v>
      </c>
      <c r="BP378" s="99">
        <f>SUMIFS(通讯通路门店!$AI:$AI,通讯通路门店!$S:$S,$G378)</f>
        <v>0</v>
      </c>
      <c r="BQ378" s="83"/>
    </row>
    <row r="379" spans="1:69">
      <c r="A379" s="99" t="str">
        <f>IFERROR(_xlfn.XLOOKUP($G379,通讯通路门店!$S$4:$S$993933,通讯通路门店!$A$4:$A$993933,0,0),"")</f>
        <v/>
      </c>
      <c r="B379" s="99" t="str">
        <f>IFERROR(_xlfn.XLOOKUP($G379,通讯通路门店!$S$4:$S$993933,通讯通路门店!$B$4:$B$993933,0,0),"")</f>
        <v/>
      </c>
      <c r="C379" s="99" t="str">
        <f>IFERROR(_xlfn.XLOOKUP($G379,通讯通路门店!$S$4:$S$993933,通讯通路门店!$C$4:$C$993933,0,0),"")</f>
        <v/>
      </c>
      <c r="D379" s="99" t="str">
        <f>IFERROR(_xlfn.XLOOKUP($G379,通讯通路门店!$S$4:$S$993933,通讯通路门店!$D$4:$D$993933,0,0),"")</f>
        <v/>
      </c>
      <c r="E379" s="83"/>
      <c r="F379" s="83"/>
      <c r="G379" s="101" t="e">
        <v>#N/A</v>
      </c>
      <c r="H379" s="102" t="str">
        <f>IFERROR(_xlfn.XLOOKUP($G379,通讯通路门店!$S$4:$S$993933,通讯通路门店!$R$4:$R$993933,0,0),"")</f>
        <v/>
      </c>
      <c r="I379" s="83"/>
      <c r="J379" s="83"/>
      <c r="K379" s="83"/>
      <c r="L379" s="83"/>
      <c r="M379" s="83"/>
      <c r="N379" s="83"/>
      <c r="O379" s="83"/>
      <c r="P379" s="83"/>
      <c r="Q379" s="83"/>
      <c r="R379" s="83"/>
      <c r="S379" s="83"/>
      <c r="T379" s="83"/>
      <c r="U379" s="99">
        <f>COUNTIF(通讯通路门店!$S:$S,$G379)</f>
        <v>0</v>
      </c>
      <c r="V379" s="99">
        <f>COUNTIFS(通讯通路门店!$S:$S,$G379,通讯通路门店!$J:$J,"综合卖场")</f>
        <v>0</v>
      </c>
      <c r="W379" s="99">
        <f>SUMIFS(通讯通路门店!$AJ:$AJ,通讯通路门店!$S:$S,通讯客户沙盘!$G379)</f>
        <v>0</v>
      </c>
      <c r="X379" s="99">
        <f t="shared" si="25"/>
        <v>0</v>
      </c>
      <c r="Y379" s="99">
        <f>COUNTIFS(通讯通路门店!$S:$S,$G379,通讯通路门店!$J:$J,"荣耀体验店")+COUNTIFS(通讯通路门店!$S:$S,$G379,通讯通路门店!$J:$J,"荣耀授权专卖店")</f>
        <v>0</v>
      </c>
      <c r="Z379" s="99">
        <f>COUNTIFS(通讯通路门店!$S:$S,$G379,通讯通路门店!$J:$J,"VIVO体验店")</f>
        <v>0</v>
      </c>
      <c r="AA379" s="99">
        <f>COUNTIFS(通讯通路门店!$S:$S,$G379,通讯通路门店!$J:$J,"OPPO体验店")</f>
        <v>0</v>
      </c>
      <c r="AB379" s="99">
        <f>COUNTIFS(通讯通路门店!$S:$S,$G379,通讯通路门店!$J:$J,"华为授权体验店")+COUNTIFS(通讯通路门店!$S:$S,$G379,通讯通路门店!$J:$J,"华为堡垒店")</f>
        <v>0</v>
      </c>
      <c r="AC379" s="99">
        <f>COUNTIFS(通讯通路门店!$S:$S,$G379,通讯通路门店!$J:$J,"小米体验店")</f>
        <v>0</v>
      </c>
      <c r="AD379" s="99">
        <f>COUNTIFS(通讯通路门店!$S:$S,$G379,通讯通路门店!$J:$J,"苹果体验店")</f>
        <v>0</v>
      </c>
      <c r="AE379" s="99">
        <f>COUNTIFS(通讯通路门店!$S:$S,$G379,通讯通路门店!$J:$J,"其他品牌专卖店")</f>
        <v>0</v>
      </c>
      <c r="AF379" s="99">
        <f>SUMIFS(通讯通路门店!$BI:$BI,通讯通路门店!$S:$S,$G379)</f>
        <v>0</v>
      </c>
      <c r="AG379" s="99">
        <f>SUMIFS(通讯通路门店!$BH:$BH,通讯通路门店!$S:$S,$G379)</f>
        <v>0</v>
      </c>
      <c r="AH379" s="99">
        <f t="shared" si="26"/>
        <v>0</v>
      </c>
      <c r="AI379" s="99">
        <f>SUMIFS(通讯通路门店!$BB:$BB,通讯通路门店!$S:$S,$G379)</f>
        <v>0</v>
      </c>
      <c r="AJ379" s="99">
        <f>SUMIFS(通讯通路门店!$BE:$BE,通讯通路门店!$S:$S,$G379)</f>
        <v>0</v>
      </c>
      <c r="AK379" s="99">
        <f>SUMIFS(通讯通路门店!$BG:$BG,通讯通路门店!$S:$S,$G379)</f>
        <v>0</v>
      </c>
      <c r="AL379" s="99">
        <f>SUMIFS(通讯通路门店!$BC:$BC,通讯通路门店!$S:$S,$G379)</f>
        <v>0</v>
      </c>
      <c r="AM379" s="99">
        <f>SUMIFS(通讯通路门店!$BD:$BD,通讯通路门店!$S:$S,$G379)</f>
        <v>0</v>
      </c>
      <c r="AN379" s="99">
        <f>SUMIFS(通讯通路门店!$BF:$BF,通讯通路门店!$S:$S,$G379)</f>
        <v>0</v>
      </c>
      <c r="AO379" s="99">
        <f t="shared" si="27"/>
        <v>0</v>
      </c>
      <c r="AP379" s="99">
        <f>SUMIFS(通讯通路门店!$K:$K,通讯通路门店!$S:$S,$G379)</f>
        <v>0</v>
      </c>
      <c r="AQ379" s="83"/>
      <c r="AR379" s="99">
        <f>SUMIFS(通讯通路门店!$T:$T,通讯通路门店!$S:$S,$G379)</f>
        <v>0</v>
      </c>
      <c r="AS379" s="99">
        <f>SUMIFS(通讯通路门店!$U:$U,通讯通路门店!$S:$S,$G379)</f>
        <v>0</v>
      </c>
      <c r="AT379" s="99">
        <f>SUMIFS(通讯通路门店!$V:$V,通讯通路门店!$S:$S,$G379)</f>
        <v>0</v>
      </c>
      <c r="AU379" s="99">
        <f>SUMIFS(通讯通路门店!$W:$W,通讯通路门店!$S:$S,$G379)</f>
        <v>0</v>
      </c>
      <c r="AV379" s="99">
        <f>SUMIFS(通讯通路门店!$Z:$Z,通讯通路门店!$S:$S,$G379)</f>
        <v>0</v>
      </c>
      <c r="AW379" s="99">
        <f>SUMIFS(通讯通路门店!$AB:$AB,通讯通路门店!$S:$S,$G379)</f>
        <v>0</v>
      </c>
      <c r="AX379" s="99">
        <f>SUMIFS(通讯通路门店!$X:$X,通讯通路门店!$S:$S,$G379)</f>
        <v>0</v>
      </c>
      <c r="AY379" s="99">
        <f>SUMIFS(通讯通路门店!$Y:$Y,通讯通路门店!$S:$S,$G379)</f>
        <v>0</v>
      </c>
      <c r="AZ379" s="99">
        <f>SUMIFS(通讯通路门店!$AA:$AA,通讯通路门店!$S:$S,$G379)</f>
        <v>0</v>
      </c>
      <c r="BA379" s="99">
        <f t="shared" si="28"/>
        <v>0</v>
      </c>
      <c r="BB379" s="99">
        <f t="shared" si="29"/>
        <v>0</v>
      </c>
      <c r="BC379" s="99">
        <f>SUMIFS(通讯通路门店!$W:$W,通讯通路门店!$S:$S,$G379,通讯通路门店!$J:$J,"荣耀体验店")+SUMIFS(通讯通路门店!$W:$W,通讯通路门店!$S:$S,$G379,通讯通路门店!$J:$J,"荣耀授权专卖店")</f>
        <v>0</v>
      </c>
      <c r="BD379" s="99">
        <f>SUMIFS(通讯通路门店!$Z:$Z,通讯通路门店!$S:$S,$G379,通讯通路门店!$J:$J,"VIVO体验店")</f>
        <v>0</v>
      </c>
      <c r="BE379" s="99">
        <f>SUMIFS(通讯通路门店!$AB:$AB,通讯通路门店!$S:$S,$G379,通讯通路门店!$J:$J,"OPPO体验店")</f>
        <v>0</v>
      </c>
      <c r="BF379" s="99">
        <f>SUMIFS(通讯通路门店!$X:$X,通讯通路门店!$S:$S,$G379,通讯通路门店!$J:$J,"华为授权体验店")+SUMIFS(通讯通路门店!$AA:$AA,通讯通路门店!$S:$S,$G379,通讯通路门店!$J:$J,"华为堡垒店")</f>
        <v>0</v>
      </c>
      <c r="BG379" s="99">
        <f>SUMIFS(通讯通路门店!$Y:$Y,通讯通路门店!$S:$S,$G379,通讯通路门店!$J:$J,"小米体验店")</f>
        <v>0</v>
      </c>
      <c r="BH379" s="99">
        <f>SUMIFS(通讯通路门店!$AA:$AA,通讯通路门店!$S:$S,$G379,通讯通路门店!$J:$J,"苹果体验店")</f>
        <v>0</v>
      </c>
      <c r="BI379" s="99">
        <f>SUMIFS(通讯通路门店!$K:$K,通讯通路门店!$S:$S,$G379,通讯通路门店!$J:$J,"其他品牌专卖店")</f>
        <v>0</v>
      </c>
      <c r="BJ379" s="99">
        <f>SUMIFS(通讯通路门店!$AC:$AC,通讯通路门店!$S:$S,$G379)</f>
        <v>0</v>
      </c>
      <c r="BK379" s="99">
        <f>SUMIFS(通讯通路门店!$AD:$AD,通讯通路门店!$S:$S,$G379)</f>
        <v>0</v>
      </c>
      <c r="BL379" s="99">
        <f>SUMIFS(通讯通路门店!$AE:$AE,通讯通路门店!$S:$S,$G379)</f>
        <v>0</v>
      </c>
      <c r="BM379" s="99">
        <f>SUMIFS(通讯通路门店!$AF:$AF,通讯通路门店!$S:$S,$G379)</f>
        <v>0</v>
      </c>
      <c r="BN379" s="99">
        <f>SUMIFS(通讯通路门店!$AG:$AG,通讯通路门店!$S:$S,$G379)</f>
        <v>0</v>
      </c>
      <c r="BO379" s="99">
        <f>SUMIFS(通讯通路门店!$AH:$AH,通讯通路门店!$S:$S,$G379)</f>
        <v>0</v>
      </c>
      <c r="BP379" s="99">
        <f>SUMIFS(通讯通路门店!$AI:$AI,通讯通路门店!$S:$S,$G379)</f>
        <v>0</v>
      </c>
      <c r="BQ379" s="83"/>
    </row>
    <row r="380" spans="1:69">
      <c r="A380" s="99" t="str">
        <f>IFERROR(_xlfn.XLOOKUP($G380,通讯通路门店!$S$4:$S$993933,通讯通路门店!$A$4:$A$993933,0,0),"")</f>
        <v/>
      </c>
      <c r="B380" s="99" t="str">
        <f>IFERROR(_xlfn.XLOOKUP($G380,通讯通路门店!$S$4:$S$993933,通讯通路门店!$B$4:$B$993933,0,0),"")</f>
        <v/>
      </c>
      <c r="C380" s="99" t="str">
        <f>IFERROR(_xlfn.XLOOKUP($G380,通讯通路门店!$S$4:$S$993933,通讯通路门店!$C$4:$C$993933,0,0),"")</f>
        <v/>
      </c>
      <c r="D380" s="99" t="str">
        <f>IFERROR(_xlfn.XLOOKUP($G380,通讯通路门店!$S$4:$S$993933,通讯通路门店!$D$4:$D$993933,0,0),"")</f>
        <v/>
      </c>
      <c r="E380" s="83"/>
      <c r="F380" s="83"/>
      <c r="G380" s="101" t="e">
        <v>#N/A</v>
      </c>
      <c r="H380" s="102" t="str">
        <f>IFERROR(_xlfn.XLOOKUP($G380,通讯通路门店!$S$4:$S$993933,通讯通路门店!$R$4:$R$993933,0,0),"")</f>
        <v/>
      </c>
      <c r="I380" s="83"/>
      <c r="J380" s="83"/>
      <c r="K380" s="83"/>
      <c r="L380" s="83"/>
      <c r="M380" s="83"/>
      <c r="N380" s="83"/>
      <c r="O380" s="83"/>
      <c r="P380" s="83"/>
      <c r="Q380" s="83"/>
      <c r="R380" s="83"/>
      <c r="S380" s="83"/>
      <c r="T380" s="83"/>
      <c r="U380" s="99">
        <f>COUNTIF(通讯通路门店!$S:$S,$G380)</f>
        <v>0</v>
      </c>
      <c r="V380" s="99">
        <f>COUNTIFS(通讯通路门店!$S:$S,$G380,通讯通路门店!$J:$J,"综合卖场")</f>
        <v>0</v>
      </c>
      <c r="W380" s="99">
        <f>SUMIFS(通讯通路门店!$AJ:$AJ,通讯通路门店!$S:$S,通讯客户沙盘!$G380)</f>
        <v>0</v>
      </c>
      <c r="X380" s="99">
        <f t="shared" si="25"/>
        <v>0</v>
      </c>
      <c r="Y380" s="99">
        <f>COUNTIFS(通讯通路门店!$S:$S,$G380,通讯通路门店!$J:$J,"荣耀体验店")+COUNTIFS(通讯通路门店!$S:$S,$G380,通讯通路门店!$J:$J,"荣耀授权专卖店")</f>
        <v>0</v>
      </c>
      <c r="Z380" s="99">
        <f>COUNTIFS(通讯通路门店!$S:$S,$G380,通讯通路门店!$J:$J,"VIVO体验店")</f>
        <v>0</v>
      </c>
      <c r="AA380" s="99">
        <f>COUNTIFS(通讯通路门店!$S:$S,$G380,通讯通路门店!$J:$J,"OPPO体验店")</f>
        <v>0</v>
      </c>
      <c r="AB380" s="99">
        <f>COUNTIFS(通讯通路门店!$S:$S,$G380,通讯通路门店!$J:$J,"华为授权体验店")+COUNTIFS(通讯通路门店!$S:$S,$G380,通讯通路门店!$J:$J,"华为堡垒店")</f>
        <v>0</v>
      </c>
      <c r="AC380" s="99">
        <f>COUNTIFS(通讯通路门店!$S:$S,$G380,通讯通路门店!$J:$J,"小米体验店")</f>
        <v>0</v>
      </c>
      <c r="AD380" s="99">
        <f>COUNTIFS(通讯通路门店!$S:$S,$G380,通讯通路门店!$J:$J,"苹果体验店")</f>
        <v>0</v>
      </c>
      <c r="AE380" s="99">
        <f>COUNTIFS(通讯通路门店!$S:$S,$G380,通讯通路门店!$J:$J,"其他品牌专卖店")</f>
        <v>0</v>
      </c>
      <c r="AF380" s="99">
        <f>SUMIFS(通讯通路门店!$BI:$BI,通讯通路门店!$S:$S,$G380)</f>
        <v>0</v>
      </c>
      <c r="AG380" s="99">
        <f>SUMIFS(通讯通路门店!$BH:$BH,通讯通路门店!$S:$S,$G380)</f>
        <v>0</v>
      </c>
      <c r="AH380" s="99">
        <f t="shared" si="26"/>
        <v>0</v>
      </c>
      <c r="AI380" s="99">
        <f>SUMIFS(通讯通路门店!$BB:$BB,通讯通路门店!$S:$S,$G380)</f>
        <v>0</v>
      </c>
      <c r="AJ380" s="99">
        <f>SUMIFS(通讯通路门店!$BE:$BE,通讯通路门店!$S:$S,$G380)</f>
        <v>0</v>
      </c>
      <c r="AK380" s="99">
        <f>SUMIFS(通讯通路门店!$BG:$BG,通讯通路门店!$S:$S,$G380)</f>
        <v>0</v>
      </c>
      <c r="AL380" s="99">
        <f>SUMIFS(通讯通路门店!$BC:$BC,通讯通路门店!$S:$S,$G380)</f>
        <v>0</v>
      </c>
      <c r="AM380" s="99">
        <f>SUMIFS(通讯通路门店!$BD:$BD,通讯通路门店!$S:$S,$G380)</f>
        <v>0</v>
      </c>
      <c r="AN380" s="99">
        <f>SUMIFS(通讯通路门店!$BF:$BF,通讯通路门店!$S:$S,$G380)</f>
        <v>0</v>
      </c>
      <c r="AO380" s="99">
        <f t="shared" si="27"/>
        <v>0</v>
      </c>
      <c r="AP380" s="99">
        <f>SUMIFS(通讯通路门店!$K:$K,通讯通路门店!$S:$S,$G380)</f>
        <v>0</v>
      </c>
      <c r="AQ380" s="83"/>
      <c r="AR380" s="99">
        <f>SUMIFS(通讯通路门店!$T:$T,通讯通路门店!$S:$S,$G380)</f>
        <v>0</v>
      </c>
      <c r="AS380" s="99">
        <f>SUMIFS(通讯通路门店!$U:$U,通讯通路门店!$S:$S,$G380)</f>
        <v>0</v>
      </c>
      <c r="AT380" s="99">
        <f>SUMIFS(通讯通路门店!$V:$V,通讯通路门店!$S:$S,$G380)</f>
        <v>0</v>
      </c>
      <c r="AU380" s="99">
        <f>SUMIFS(通讯通路门店!$W:$W,通讯通路门店!$S:$S,$G380)</f>
        <v>0</v>
      </c>
      <c r="AV380" s="99">
        <f>SUMIFS(通讯通路门店!$Z:$Z,通讯通路门店!$S:$S,$G380)</f>
        <v>0</v>
      </c>
      <c r="AW380" s="99">
        <f>SUMIFS(通讯通路门店!$AB:$AB,通讯通路门店!$S:$S,$G380)</f>
        <v>0</v>
      </c>
      <c r="AX380" s="99">
        <f>SUMIFS(通讯通路门店!$X:$X,通讯通路门店!$S:$S,$G380)</f>
        <v>0</v>
      </c>
      <c r="AY380" s="99">
        <f>SUMIFS(通讯通路门店!$Y:$Y,通讯通路门店!$S:$S,$G380)</f>
        <v>0</v>
      </c>
      <c r="AZ380" s="99">
        <f>SUMIFS(通讯通路门店!$AA:$AA,通讯通路门店!$S:$S,$G380)</f>
        <v>0</v>
      </c>
      <c r="BA380" s="99">
        <f t="shared" si="28"/>
        <v>0</v>
      </c>
      <c r="BB380" s="99">
        <f t="shared" si="29"/>
        <v>0</v>
      </c>
      <c r="BC380" s="99">
        <f>SUMIFS(通讯通路门店!$W:$W,通讯通路门店!$S:$S,$G380,通讯通路门店!$J:$J,"荣耀体验店")+SUMIFS(通讯通路门店!$W:$W,通讯通路门店!$S:$S,$G380,通讯通路门店!$J:$J,"荣耀授权专卖店")</f>
        <v>0</v>
      </c>
      <c r="BD380" s="99">
        <f>SUMIFS(通讯通路门店!$Z:$Z,通讯通路门店!$S:$S,$G380,通讯通路门店!$J:$J,"VIVO体验店")</f>
        <v>0</v>
      </c>
      <c r="BE380" s="99">
        <f>SUMIFS(通讯通路门店!$AB:$AB,通讯通路门店!$S:$S,$G380,通讯通路门店!$J:$J,"OPPO体验店")</f>
        <v>0</v>
      </c>
      <c r="BF380" s="99">
        <f>SUMIFS(通讯通路门店!$X:$X,通讯通路门店!$S:$S,$G380,通讯通路门店!$J:$J,"华为授权体验店")+SUMIFS(通讯通路门店!$AA:$AA,通讯通路门店!$S:$S,$G380,通讯通路门店!$J:$J,"华为堡垒店")</f>
        <v>0</v>
      </c>
      <c r="BG380" s="99">
        <f>SUMIFS(通讯通路门店!$Y:$Y,通讯通路门店!$S:$S,$G380,通讯通路门店!$J:$J,"小米体验店")</f>
        <v>0</v>
      </c>
      <c r="BH380" s="99">
        <f>SUMIFS(通讯通路门店!$AA:$AA,通讯通路门店!$S:$S,$G380,通讯通路门店!$J:$J,"苹果体验店")</f>
        <v>0</v>
      </c>
      <c r="BI380" s="99">
        <f>SUMIFS(通讯通路门店!$K:$K,通讯通路门店!$S:$S,$G380,通讯通路门店!$J:$J,"其他品牌专卖店")</f>
        <v>0</v>
      </c>
      <c r="BJ380" s="99">
        <f>SUMIFS(通讯通路门店!$AC:$AC,通讯通路门店!$S:$S,$G380)</f>
        <v>0</v>
      </c>
      <c r="BK380" s="99">
        <f>SUMIFS(通讯通路门店!$AD:$AD,通讯通路门店!$S:$S,$G380)</f>
        <v>0</v>
      </c>
      <c r="BL380" s="99">
        <f>SUMIFS(通讯通路门店!$AE:$AE,通讯通路门店!$S:$S,$G380)</f>
        <v>0</v>
      </c>
      <c r="BM380" s="99">
        <f>SUMIFS(通讯通路门店!$AF:$AF,通讯通路门店!$S:$S,$G380)</f>
        <v>0</v>
      </c>
      <c r="BN380" s="99">
        <f>SUMIFS(通讯通路门店!$AG:$AG,通讯通路门店!$S:$S,$G380)</f>
        <v>0</v>
      </c>
      <c r="BO380" s="99">
        <f>SUMIFS(通讯通路门店!$AH:$AH,通讯通路门店!$S:$S,$G380)</f>
        <v>0</v>
      </c>
      <c r="BP380" s="99">
        <f>SUMIFS(通讯通路门店!$AI:$AI,通讯通路门店!$S:$S,$G380)</f>
        <v>0</v>
      </c>
      <c r="BQ380" s="83"/>
    </row>
    <row r="381" spans="1:69">
      <c r="A381" s="99" t="str">
        <f>IFERROR(_xlfn.XLOOKUP($G381,通讯通路门店!$S$4:$S$993933,通讯通路门店!$A$4:$A$993933,0,0),"")</f>
        <v/>
      </c>
      <c r="B381" s="99" t="str">
        <f>IFERROR(_xlfn.XLOOKUP($G381,通讯通路门店!$S$4:$S$993933,通讯通路门店!$B$4:$B$993933,0,0),"")</f>
        <v/>
      </c>
      <c r="C381" s="99" t="str">
        <f>IFERROR(_xlfn.XLOOKUP($G381,通讯通路门店!$S$4:$S$993933,通讯通路门店!$C$4:$C$993933,0,0),"")</f>
        <v/>
      </c>
      <c r="D381" s="99" t="str">
        <f>IFERROR(_xlfn.XLOOKUP($G381,通讯通路门店!$S$4:$S$993933,通讯通路门店!$D$4:$D$993933,0,0),"")</f>
        <v/>
      </c>
      <c r="E381" s="83"/>
      <c r="F381" s="83"/>
      <c r="G381" s="101" t="e">
        <v>#N/A</v>
      </c>
      <c r="H381" s="102" t="str">
        <f>IFERROR(_xlfn.XLOOKUP($G381,通讯通路门店!$S$4:$S$993933,通讯通路门店!$R$4:$R$993933,0,0),"")</f>
        <v/>
      </c>
      <c r="I381" s="83"/>
      <c r="J381" s="83"/>
      <c r="K381" s="83"/>
      <c r="L381" s="83"/>
      <c r="M381" s="83"/>
      <c r="N381" s="83"/>
      <c r="O381" s="83"/>
      <c r="P381" s="83"/>
      <c r="Q381" s="83"/>
      <c r="R381" s="83"/>
      <c r="S381" s="83"/>
      <c r="T381" s="83"/>
      <c r="U381" s="99">
        <f>COUNTIF(通讯通路门店!$S:$S,$G381)</f>
        <v>0</v>
      </c>
      <c r="V381" s="99">
        <f>COUNTIFS(通讯通路门店!$S:$S,$G381,通讯通路门店!$J:$J,"综合卖场")</f>
        <v>0</v>
      </c>
      <c r="W381" s="99">
        <f>SUMIFS(通讯通路门店!$AJ:$AJ,通讯通路门店!$S:$S,通讯客户沙盘!$G381)</f>
        <v>0</v>
      </c>
      <c r="X381" s="99">
        <f t="shared" si="25"/>
        <v>0</v>
      </c>
      <c r="Y381" s="99">
        <f>COUNTIFS(通讯通路门店!$S:$S,$G381,通讯通路门店!$J:$J,"荣耀体验店")+COUNTIFS(通讯通路门店!$S:$S,$G381,通讯通路门店!$J:$J,"荣耀授权专卖店")</f>
        <v>0</v>
      </c>
      <c r="Z381" s="99">
        <f>COUNTIFS(通讯通路门店!$S:$S,$G381,通讯通路门店!$J:$J,"VIVO体验店")</f>
        <v>0</v>
      </c>
      <c r="AA381" s="99">
        <f>COUNTIFS(通讯通路门店!$S:$S,$G381,通讯通路门店!$J:$J,"OPPO体验店")</f>
        <v>0</v>
      </c>
      <c r="AB381" s="99">
        <f>COUNTIFS(通讯通路门店!$S:$S,$G381,通讯通路门店!$J:$J,"华为授权体验店")+COUNTIFS(通讯通路门店!$S:$S,$G381,通讯通路门店!$J:$J,"华为堡垒店")</f>
        <v>0</v>
      </c>
      <c r="AC381" s="99">
        <f>COUNTIFS(通讯通路门店!$S:$S,$G381,通讯通路门店!$J:$J,"小米体验店")</f>
        <v>0</v>
      </c>
      <c r="AD381" s="99">
        <f>COUNTIFS(通讯通路门店!$S:$S,$G381,通讯通路门店!$J:$J,"苹果体验店")</f>
        <v>0</v>
      </c>
      <c r="AE381" s="99">
        <f>COUNTIFS(通讯通路门店!$S:$S,$G381,通讯通路门店!$J:$J,"其他品牌专卖店")</f>
        <v>0</v>
      </c>
      <c r="AF381" s="99">
        <f>SUMIFS(通讯通路门店!$BI:$BI,通讯通路门店!$S:$S,$G381)</f>
        <v>0</v>
      </c>
      <c r="AG381" s="99">
        <f>SUMIFS(通讯通路门店!$BH:$BH,通讯通路门店!$S:$S,$G381)</f>
        <v>0</v>
      </c>
      <c r="AH381" s="99">
        <f t="shared" si="26"/>
        <v>0</v>
      </c>
      <c r="AI381" s="99">
        <f>SUMIFS(通讯通路门店!$BB:$BB,通讯通路门店!$S:$S,$G381)</f>
        <v>0</v>
      </c>
      <c r="AJ381" s="99">
        <f>SUMIFS(通讯通路门店!$BE:$BE,通讯通路门店!$S:$S,$G381)</f>
        <v>0</v>
      </c>
      <c r="AK381" s="99">
        <f>SUMIFS(通讯通路门店!$BG:$BG,通讯通路门店!$S:$S,$G381)</f>
        <v>0</v>
      </c>
      <c r="AL381" s="99">
        <f>SUMIFS(通讯通路门店!$BC:$BC,通讯通路门店!$S:$S,$G381)</f>
        <v>0</v>
      </c>
      <c r="AM381" s="99">
        <f>SUMIFS(通讯通路门店!$BD:$BD,通讯通路门店!$S:$S,$G381)</f>
        <v>0</v>
      </c>
      <c r="AN381" s="99">
        <f>SUMIFS(通讯通路门店!$BF:$BF,通讯通路门店!$S:$S,$G381)</f>
        <v>0</v>
      </c>
      <c r="AO381" s="99">
        <f t="shared" si="27"/>
        <v>0</v>
      </c>
      <c r="AP381" s="99">
        <f>SUMIFS(通讯通路门店!$K:$K,通讯通路门店!$S:$S,$G381)</f>
        <v>0</v>
      </c>
      <c r="AQ381" s="83"/>
      <c r="AR381" s="99">
        <f>SUMIFS(通讯通路门店!$T:$T,通讯通路门店!$S:$S,$G381)</f>
        <v>0</v>
      </c>
      <c r="AS381" s="99">
        <f>SUMIFS(通讯通路门店!$U:$U,通讯通路门店!$S:$S,$G381)</f>
        <v>0</v>
      </c>
      <c r="AT381" s="99">
        <f>SUMIFS(通讯通路门店!$V:$V,通讯通路门店!$S:$S,$G381)</f>
        <v>0</v>
      </c>
      <c r="AU381" s="99">
        <f>SUMIFS(通讯通路门店!$W:$W,通讯通路门店!$S:$S,$G381)</f>
        <v>0</v>
      </c>
      <c r="AV381" s="99">
        <f>SUMIFS(通讯通路门店!$Z:$Z,通讯通路门店!$S:$S,$G381)</f>
        <v>0</v>
      </c>
      <c r="AW381" s="99">
        <f>SUMIFS(通讯通路门店!$AB:$AB,通讯通路门店!$S:$S,$G381)</f>
        <v>0</v>
      </c>
      <c r="AX381" s="99">
        <f>SUMIFS(通讯通路门店!$X:$X,通讯通路门店!$S:$S,$G381)</f>
        <v>0</v>
      </c>
      <c r="AY381" s="99">
        <f>SUMIFS(通讯通路门店!$Y:$Y,通讯通路门店!$S:$S,$G381)</f>
        <v>0</v>
      </c>
      <c r="AZ381" s="99">
        <f>SUMIFS(通讯通路门店!$AA:$AA,通讯通路门店!$S:$S,$G381)</f>
        <v>0</v>
      </c>
      <c r="BA381" s="99">
        <f t="shared" si="28"/>
        <v>0</v>
      </c>
      <c r="BB381" s="99">
        <f t="shared" si="29"/>
        <v>0</v>
      </c>
      <c r="BC381" s="99">
        <f>SUMIFS(通讯通路门店!$W:$W,通讯通路门店!$S:$S,$G381,通讯通路门店!$J:$J,"荣耀体验店")+SUMIFS(通讯通路门店!$W:$W,通讯通路门店!$S:$S,$G381,通讯通路门店!$J:$J,"荣耀授权专卖店")</f>
        <v>0</v>
      </c>
      <c r="BD381" s="99">
        <f>SUMIFS(通讯通路门店!$Z:$Z,通讯通路门店!$S:$S,$G381,通讯通路门店!$J:$J,"VIVO体验店")</f>
        <v>0</v>
      </c>
      <c r="BE381" s="99">
        <f>SUMIFS(通讯通路门店!$AB:$AB,通讯通路门店!$S:$S,$G381,通讯通路门店!$J:$J,"OPPO体验店")</f>
        <v>0</v>
      </c>
      <c r="BF381" s="99">
        <f>SUMIFS(通讯通路门店!$X:$X,通讯通路门店!$S:$S,$G381,通讯通路门店!$J:$J,"华为授权体验店")+SUMIFS(通讯通路门店!$AA:$AA,通讯通路门店!$S:$S,$G381,通讯通路门店!$J:$J,"华为堡垒店")</f>
        <v>0</v>
      </c>
      <c r="BG381" s="99">
        <f>SUMIFS(通讯通路门店!$Y:$Y,通讯通路门店!$S:$S,$G381,通讯通路门店!$J:$J,"小米体验店")</f>
        <v>0</v>
      </c>
      <c r="BH381" s="99">
        <f>SUMIFS(通讯通路门店!$AA:$AA,通讯通路门店!$S:$S,$G381,通讯通路门店!$J:$J,"苹果体验店")</f>
        <v>0</v>
      </c>
      <c r="BI381" s="99">
        <f>SUMIFS(通讯通路门店!$K:$K,通讯通路门店!$S:$S,$G381,通讯通路门店!$J:$J,"其他品牌专卖店")</f>
        <v>0</v>
      </c>
      <c r="BJ381" s="99">
        <f>SUMIFS(通讯通路门店!$AC:$AC,通讯通路门店!$S:$S,$G381)</f>
        <v>0</v>
      </c>
      <c r="BK381" s="99">
        <f>SUMIFS(通讯通路门店!$AD:$AD,通讯通路门店!$S:$S,$G381)</f>
        <v>0</v>
      </c>
      <c r="BL381" s="99">
        <f>SUMIFS(通讯通路门店!$AE:$AE,通讯通路门店!$S:$S,$G381)</f>
        <v>0</v>
      </c>
      <c r="BM381" s="99">
        <f>SUMIFS(通讯通路门店!$AF:$AF,通讯通路门店!$S:$S,$G381)</f>
        <v>0</v>
      </c>
      <c r="BN381" s="99">
        <f>SUMIFS(通讯通路门店!$AG:$AG,通讯通路门店!$S:$S,$G381)</f>
        <v>0</v>
      </c>
      <c r="BO381" s="99">
        <f>SUMIFS(通讯通路门店!$AH:$AH,通讯通路门店!$S:$S,$G381)</f>
        <v>0</v>
      </c>
      <c r="BP381" s="99">
        <f>SUMIFS(通讯通路门店!$AI:$AI,通讯通路门店!$S:$S,$G381)</f>
        <v>0</v>
      </c>
      <c r="BQ381" s="83"/>
    </row>
    <row r="382" spans="1:69">
      <c r="A382" s="99" t="str">
        <f>IFERROR(_xlfn.XLOOKUP($G382,通讯通路门店!$S$4:$S$993933,通讯通路门店!$A$4:$A$993933,0,0),"")</f>
        <v/>
      </c>
      <c r="B382" s="99" t="str">
        <f>IFERROR(_xlfn.XLOOKUP($G382,通讯通路门店!$S$4:$S$993933,通讯通路门店!$B$4:$B$993933,0,0),"")</f>
        <v/>
      </c>
      <c r="C382" s="99" t="str">
        <f>IFERROR(_xlfn.XLOOKUP($G382,通讯通路门店!$S$4:$S$993933,通讯通路门店!$C$4:$C$993933,0,0),"")</f>
        <v/>
      </c>
      <c r="D382" s="99" t="str">
        <f>IFERROR(_xlfn.XLOOKUP($G382,通讯通路门店!$S$4:$S$993933,通讯通路门店!$D$4:$D$993933,0,0),"")</f>
        <v/>
      </c>
      <c r="E382" s="83"/>
      <c r="F382" s="83"/>
      <c r="G382" s="101" t="e">
        <v>#N/A</v>
      </c>
      <c r="H382" s="102" t="str">
        <f>IFERROR(_xlfn.XLOOKUP($G382,通讯通路门店!$S$4:$S$993933,通讯通路门店!$R$4:$R$993933,0,0),"")</f>
        <v/>
      </c>
      <c r="I382" s="83"/>
      <c r="J382" s="83"/>
      <c r="K382" s="83"/>
      <c r="L382" s="83"/>
      <c r="M382" s="83"/>
      <c r="N382" s="83"/>
      <c r="O382" s="83"/>
      <c r="P382" s="83"/>
      <c r="Q382" s="83"/>
      <c r="R382" s="83"/>
      <c r="S382" s="83"/>
      <c r="T382" s="83"/>
      <c r="U382" s="99">
        <f>COUNTIF(通讯通路门店!$S:$S,$G382)</f>
        <v>0</v>
      </c>
      <c r="V382" s="99">
        <f>COUNTIFS(通讯通路门店!$S:$S,$G382,通讯通路门店!$J:$J,"综合卖场")</f>
        <v>0</v>
      </c>
      <c r="W382" s="99">
        <f>SUMIFS(通讯通路门店!$AJ:$AJ,通讯通路门店!$S:$S,通讯客户沙盘!$G382)</f>
        <v>0</v>
      </c>
      <c r="X382" s="99">
        <f t="shared" si="25"/>
        <v>0</v>
      </c>
      <c r="Y382" s="99">
        <f>COUNTIFS(通讯通路门店!$S:$S,$G382,通讯通路门店!$J:$J,"荣耀体验店")+COUNTIFS(通讯通路门店!$S:$S,$G382,通讯通路门店!$J:$J,"荣耀授权专卖店")</f>
        <v>0</v>
      </c>
      <c r="Z382" s="99">
        <f>COUNTIFS(通讯通路门店!$S:$S,$G382,通讯通路门店!$J:$J,"VIVO体验店")</f>
        <v>0</v>
      </c>
      <c r="AA382" s="99">
        <f>COUNTIFS(通讯通路门店!$S:$S,$G382,通讯通路门店!$J:$J,"OPPO体验店")</f>
        <v>0</v>
      </c>
      <c r="AB382" s="99">
        <f>COUNTIFS(通讯通路门店!$S:$S,$G382,通讯通路门店!$J:$J,"华为授权体验店")+COUNTIFS(通讯通路门店!$S:$S,$G382,通讯通路门店!$J:$J,"华为堡垒店")</f>
        <v>0</v>
      </c>
      <c r="AC382" s="99">
        <f>COUNTIFS(通讯通路门店!$S:$S,$G382,通讯通路门店!$J:$J,"小米体验店")</f>
        <v>0</v>
      </c>
      <c r="AD382" s="99">
        <f>COUNTIFS(通讯通路门店!$S:$S,$G382,通讯通路门店!$J:$J,"苹果体验店")</f>
        <v>0</v>
      </c>
      <c r="AE382" s="99">
        <f>COUNTIFS(通讯通路门店!$S:$S,$G382,通讯通路门店!$J:$J,"其他品牌专卖店")</f>
        <v>0</v>
      </c>
      <c r="AF382" s="99">
        <f>SUMIFS(通讯通路门店!$BI:$BI,通讯通路门店!$S:$S,$G382)</f>
        <v>0</v>
      </c>
      <c r="AG382" s="99">
        <f>SUMIFS(通讯通路门店!$BH:$BH,通讯通路门店!$S:$S,$G382)</f>
        <v>0</v>
      </c>
      <c r="AH382" s="99">
        <f t="shared" si="26"/>
        <v>0</v>
      </c>
      <c r="AI382" s="99">
        <f>SUMIFS(通讯通路门店!$BB:$BB,通讯通路门店!$S:$S,$G382)</f>
        <v>0</v>
      </c>
      <c r="AJ382" s="99">
        <f>SUMIFS(通讯通路门店!$BE:$BE,通讯通路门店!$S:$S,$G382)</f>
        <v>0</v>
      </c>
      <c r="AK382" s="99">
        <f>SUMIFS(通讯通路门店!$BG:$BG,通讯通路门店!$S:$S,$G382)</f>
        <v>0</v>
      </c>
      <c r="AL382" s="99">
        <f>SUMIFS(通讯通路门店!$BC:$BC,通讯通路门店!$S:$S,$G382)</f>
        <v>0</v>
      </c>
      <c r="AM382" s="99">
        <f>SUMIFS(通讯通路门店!$BD:$BD,通讯通路门店!$S:$S,$G382)</f>
        <v>0</v>
      </c>
      <c r="AN382" s="99">
        <f>SUMIFS(通讯通路门店!$BF:$BF,通讯通路门店!$S:$S,$G382)</f>
        <v>0</v>
      </c>
      <c r="AO382" s="99">
        <f t="shared" si="27"/>
        <v>0</v>
      </c>
      <c r="AP382" s="99">
        <f>SUMIFS(通讯通路门店!$K:$K,通讯通路门店!$S:$S,$G382)</f>
        <v>0</v>
      </c>
      <c r="AQ382" s="83"/>
      <c r="AR382" s="99">
        <f>SUMIFS(通讯通路门店!$T:$T,通讯通路门店!$S:$S,$G382)</f>
        <v>0</v>
      </c>
      <c r="AS382" s="99">
        <f>SUMIFS(通讯通路门店!$U:$U,通讯通路门店!$S:$S,$G382)</f>
        <v>0</v>
      </c>
      <c r="AT382" s="99">
        <f>SUMIFS(通讯通路门店!$V:$V,通讯通路门店!$S:$S,$G382)</f>
        <v>0</v>
      </c>
      <c r="AU382" s="99">
        <f>SUMIFS(通讯通路门店!$W:$W,通讯通路门店!$S:$S,$G382)</f>
        <v>0</v>
      </c>
      <c r="AV382" s="99">
        <f>SUMIFS(通讯通路门店!$Z:$Z,通讯通路门店!$S:$S,$G382)</f>
        <v>0</v>
      </c>
      <c r="AW382" s="99">
        <f>SUMIFS(通讯通路门店!$AB:$AB,通讯通路门店!$S:$S,$G382)</f>
        <v>0</v>
      </c>
      <c r="AX382" s="99">
        <f>SUMIFS(通讯通路门店!$X:$X,通讯通路门店!$S:$S,$G382)</f>
        <v>0</v>
      </c>
      <c r="AY382" s="99">
        <f>SUMIFS(通讯通路门店!$Y:$Y,通讯通路门店!$S:$S,$G382)</f>
        <v>0</v>
      </c>
      <c r="AZ382" s="99">
        <f>SUMIFS(通讯通路门店!$AA:$AA,通讯通路门店!$S:$S,$G382)</f>
        <v>0</v>
      </c>
      <c r="BA382" s="99">
        <f t="shared" si="28"/>
        <v>0</v>
      </c>
      <c r="BB382" s="99">
        <f t="shared" si="29"/>
        <v>0</v>
      </c>
      <c r="BC382" s="99">
        <f>SUMIFS(通讯通路门店!$W:$W,通讯通路门店!$S:$S,$G382,通讯通路门店!$J:$J,"荣耀体验店")+SUMIFS(通讯通路门店!$W:$W,通讯通路门店!$S:$S,$G382,通讯通路门店!$J:$J,"荣耀授权专卖店")</f>
        <v>0</v>
      </c>
      <c r="BD382" s="99">
        <f>SUMIFS(通讯通路门店!$Z:$Z,通讯通路门店!$S:$S,$G382,通讯通路门店!$J:$J,"VIVO体验店")</f>
        <v>0</v>
      </c>
      <c r="BE382" s="99">
        <f>SUMIFS(通讯通路门店!$AB:$AB,通讯通路门店!$S:$S,$G382,通讯通路门店!$J:$J,"OPPO体验店")</f>
        <v>0</v>
      </c>
      <c r="BF382" s="99">
        <f>SUMIFS(通讯通路门店!$X:$X,通讯通路门店!$S:$S,$G382,通讯通路门店!$J:$J,"华为授权体验店")+SUMIFS(通讯通路门店!$AA:$AA,通讯通路门店!$S:$S,$G382,通讯通路门店!$J:$J,"华为堡垒店")</f>
        <v>0</v>
      </c>
      <c r="BG382" s="99">
        <f>SUMIFS(通讯通路门店!$Y:$Y,通讯通路门店!$S:$S,$G382,通讯通路门店!$J:$J,"小米体验店")</f>
        <v>0</v>
      </c>
      <c r="BH382" s="99">
        <f>SUMIFS(通讯通路门店!$AA:$AA,通讯通路门店!$S:$S,$G382,通讯通路门店!$J:$J,"苹果体验店")</f>
        <v>0</v>
      </c>
      <c r="BI382" s="99">
        <f>SUMIFS(通讯通路门店!$K:$K,通讯通路门店!$S:$S,$G382,通讯通路门店!$J:$J,"其他品牌专卖店")</f>
        <v>0</v>
      </c>
      <c r="BJ382" s="99">
        <f>SUMIFS(通讯通路门店!$AC:$AC,通讯通路门店!$S:$S,$G382)</f>
        <v>0</v>
      </c>
      <c r="BK382" s="99">
        <f>SUMIFS(通讯通路门店!$AD:$AD,通讯通路门店!$S:$S,$G382)</f>
        <v>0</v>
      </c>
      <c r="BL382" s="99">
        <f>SUMIFS(通讯通路门店!$AE:$AE,通讯通路门店!$S:$S,$G382)</f>
        <v>0</v>
      </c>
      <c r="BM382" s="99">
        <f>SUMIFS(通讯通路门店!$AF:$AF,通讯通路门店!$S:$S,$G382)</f>
        <v>0</v>
      </c>
      <c r="BN382" s="99">
        <f>SUMIFS(通讯通路门店!$AG:$AG,通讯通路门店!$S:$S,$G382)</f>
        <v>0</v>
      </c>
      <c r="BO382" s="99">
        <f>SUMIFS(通讯通路门店!$AH:$AH,通讯通路门店!$S:$S,$G382)</f>
        <v>0</v>
      </c>
      <c r="BP382" s="99">
        <f>SUMIFS(通讯通路门店!$AI:$AI,通讯通路门店!$S:$S,$G382)</f>
        <v>0</v>
      </c>
      <c r="BQ382" s="83"/>
    </row>
    <row r="383" spans="1:69">
      <c r="A383" s="99" t="str">
        <f>IFERROR(_xlfn.XLOOKUP($G383,通讯通路门店!$S$4:$S$993933,通讯通路门店!$A$4:$A$993933,0,0),"")</f>
        <v/>
      </c>
      <c r="B383" s="99" t="str">
        <f>IFERROR(_xlfn.XLOOKUP($G383,通讯通路门店!$S$4:$S$993933,通讯通路门店!$B$4:$B$993933,0,0),"")</f>
        <v/>
      </c>
      <c r="C383" s="99" t="str">
        <f>IFERROR(_xlfn.XLOOKUP($G383,通讯通路门店!$S$4:$S$993933,通讯通路门店!$C$4:$C$993933,0,0),"")</f>
        <v/>
      </c>
      <c r="D383" s="99" t="str">
        <f>IFERROR(_xlfn.XLOOKUP($G383,通讯通路门店!$S$4:$S$993933,通讯通路门店!$D$4:$D$993933,0,0),"")</f>
        <v/>
      </c>
      <c r="E383" s="83"/>
      <c r="F383" s="83"/>
      <c r="G383" s="101" t="e">
        <v>#N/A</v>
      </c>
      <c r="H383" s="102" t="str">
        <f>IFERROR(_xlfn.XLOOKUP($G383,通讯通路门店!$S$4:$S$993933,通讯通路门店!$R$4:$R$993933,0,0),"")</f>
        <v/>
      </c>
      <c r="I383" s="83"/>
      <c r="J383" s="83"/>
      <c r="K383" s="83"/>
      <c r="L383" s="83"/>
      <c r="M383" s="83"/>
      <c r="N383" s="83"/>
      <c r="O383" s="83"/>
      <c r="P383" s="83"/>
      <c r="Q383" s="83"/>
      <c r="R383" s="83"/>
      <c r="S383" s="83"/>
      <c r="T383" s="83"/>
      <c r="U383" s="99">
        <f>COUNTIF(通讯通路门店!$S:$S,$G383)</f>
        <v>0</v>
      </c>
      <c r="V383" s="99">
        <f>COUNTIFS(通讯通路门店!$S:$S,$G383,通讯通路门店!$J:$J,"综合卖场")</f>
        <v>0</v>
      </c>
      <c r="W383" s="99">
        <f>SUMIFS(通讯通路门店!$AJ:$AJ,通讯通路门店!$S:$S,通讯客户沙盘!$G383)</f>
        <v>0</v>
      </c>
      <c r="X383" s="99">
        <f t="shared" si="25"/>
        <v>0</v>
      </c>
      <c r="Y383" s="99">
        <f>COUNTIFS(通讯通路门店!$S:$S,$G383,通讯通路门店!$J:$J,"荣耀体验店")+COUNTIFS(通讯通路门店!$S:$S,$G383,通讯通路门店!$J:$J,"荣耀授权专卖店")</f>
        <v>0</v>
      </c>
      <c r="Z383" s="99">
        <f>COUNTIFS(通讯通路门店!$S:$S,$G383,通讯通路门店!$J:$J,"VIVO体验店")</f>
        <v>0</v>
      </c>
      <c r="AA383" s="99">
        <f>COUNTIFS(通讯通路门店!$S:$S,$G383,通讯通路门店!$J:$J,"OPPO体验店")</f>
        <v>0</v>
      </c>
      <c r="AB383" s="99">
        <f>COUNTIFS(通讯通路门店!$S:$S,$G383,通讯通路门店!$J:$J,"华为授权体验店")+COUNTIFS(通讯通路门店!$S:$S,$G383,通讯通路门店!$J:$J,"华为堡垒店")</f>
        <v>0</v>
      </c>
      <c r="AC383" s="99">
        <f>COUNTIFS(通讯通路门店!$S:$S,$G383,通讯通路门店!$J:$J,"小米体验店")</f>
        <v>0</v>
      </c>
      <c r="AD383" s="99">
        <f>COUNTIFS(通讯通路门店!$S:$S,$G383,通讯通路门店!$J:$J,"苹果体验店")</f>
        <v>0</v>
      </c>
      <c r="AE383" s="99">
        <f>COUNTIFS(通讯通路门店!$S:$S,$G383,通讯通路门店!$J:$J,"其他品牌专卖店")</f>
        <v>0</v>
      </c>
      <c r="AF383" s="99">
        <f>SUMIFS(通讯通路门店!$BI:$BI,通讯通路门店!$S:$S,$G383)</f>
        <v>0</v>
      </c>
      <c r="AG383" s="99">
        <f>SUMIFS(通讯通路门店!$BH:$BH,通讯通路门店!$S:$S,$G383)</f>
        <v>0</v>
      </c>
      <c r="AH383" s="99">
        <f t="shared" si="26"/>
        <v>0</v>
      </c>
      <c r="AI383" s="99">
        <f>SUMIFS(通讯通路门店!$BB:$BB,通讯通路门店!$S:$S,$G383)</f>
        <v>0</v>
      </c>
      <c r="AJ383" s="99">
        <f>SUMIFS(通讯通路门店!$BE:$BE,通讯通路门店!$S:$S,$G383)</f>
        <v>0</v>
      </c>
      <c r="AK383" s="99">
        <f>SUMIFS(通讯通路门店!$BG:$BG,通讯通路门店!$S:$S,$G383)</f>
        <v>0</v>
      </c>
      <c r="AL383" s="99">
        <f>SUMIFS(通讯通路门店!$BC:$BC,通讯通路门店!$S:$S,$G383)</f>
        <v>0</v>
      </c>
      <c r="AM383" s="99">
        <f>SUMIFS(通讯通路门店!$BD:$BD,通讯通路门店!$S:$S,$G383)</f>
        <v>0</v>
      </c>
      <c r="AN383" s="99">
        <f>SUMIFS(通讯通路门店!$BF:$BF,通讯通路门店!$S:$S,$G383)</f>
        <v>0</v>
      </c>
      <c r="AO383" s="99">
        <f t="shared" si="27"/>
        <v>0</v>
      </c>
      <c r="AP383" s="99">
        <f>SUMIFS(通讯通路门店!$K:$K,通讯通路门店!$S:$S,$G383)</f>
        <v>0</v>
      </c>
      <c r="AQ383" s="83"/>
      <c r="AR383" s="99">
        <f>SUMIFS(通讯通路门店!$T:$T,通讯通路门店!$S:$S,$G383)</f>
        <v>0</v>
      </c>
      <c r="AS383" s="99">
        <f>SUMIFS(通讯通路门店!$U:$U,通讯通路门店!$S:$S,$G383)</f>
        <v>0</v>
      </c>
      <c r="AT383" s="99">
        <f>SUMIFS(通讯通路门店!$V:$V,通讯通路门店!$S:$S,$G383)</f>
        <v>0</v>
      </c>
      <c r="AU383" s="99">
        <f>SUMIFS(通讯通路门店!$W:$W,通讯通路门店!$S:$S,$G383)</f>
        <v>0</v>
      </c>
      <c r="AV383" s="99">
        <f>SUMIFS(通讯通路门店!$Z:$Z,通讯通路门店!$S:$S,$G383)</f>
        <v>0</v>
      </c>
      <c r="AW383" s="99">
        <f>SUMIFS(通讯通路门店!$AB:$AB,通讯通路门店!$S:$S,$G383)</f>
        <v>0</v>
      </c>
      <c r="AX383" s="99">
        <f>SUMIFS(通讯通路门店!$X:$X,通讯通路门店!$S:$S,$G383)</f>
        <v>0</v>
      </c>
      <c r="AY383" s="99">
        <f>SUMIFS(通讯通路门店!$Y:$Y,通讯通路门店!$S:$S,$G383)</f>
        <v>0</v>
      </c>
      <c r="AZ383" s="99">
        <f>SUMIFS(通讯通路门店!$AA:$AA,通讯通路门店!$S:$S,$G383)</f>
        <v>0</v>
      </c>
      <c r="BA383" s="99">
        <f t="shared" si="28"/>
        <v>0</v>
      </c>
      <c r="BB383" s="99">
        <f t="shared" si="29"/>
        <v>0</v>
      </c>
      <c r="BC383" s="99">
        <f>SUMIFS(通讯通路门店!$W:$W,通讯通路门店!$S:$S,$G383,通讯通路门店!$J:$J,"荣耀体验店")+SUMIFS(通讯通路门店!$W:$W,通讯通路门店!$S:$S,$G383,通讯通路门店!$J:$J,"荣耀授权专卖店")</f>
        <v>0</v>
      </c>
      <c r="BD383" s="99">
        <f>SUMIFS(通讯通路门店!$Z:$Z,通讯通路门店!$S:$S,$G383,通讯通路门店!$J:$J,"VIVO体验店")</f>
        <v>0</v>
      </c>
      <c r="BE383" s="99">
        <f>SUMIFS(通讯通路门店!$AB:$AB,通讯通路门店!$S:$S,$G383,通讯通路门店!$J:$J,"OPPO体验店")</f>
        <v>0</v>
      </c>
      <c r="BF383" s="99">
        <f>SUMIFS(通讯通路门店!$X:$X,通讯通路门店!$S:$S,$G383,通讯通路门店!$J:$J,"华为授权体验店")+SUMIFS(通讯通路门店!$AA:$AA,通讯通路门店!$S:$S,$G383,通讯通路门店!$J:$J,"华为堡垒店")</f>
        <v>0</v>
      </c>
      <c r="BG383" s="99">
        <f>SUMIFS(通讯通路门店!$Y:$Y,通讯通路门店!$S:$S,$G383,通讯通路门店!$J:$J,"小米体验店")</f>
        <v>0</v>
      </c>
      <c r="BH383" s="99">
        <f>SUMIFS(通讯通路门店!$AA:$AA,通讯通路门店!$S:$S,$G383,通讯通路门店!$J:$J,"苹果体验店")</f>
        <v>0</v>
      </c>
      <c r="BI383" s="99">
        <f>SUMIFS(通讯通路门店!$K:$K,通讯通路门店!$S:$S,$G383,通讯通路门店!$J:$J,"其他品牌专卖店")</f>
        <v>0</v>
      </c>
      <c r="BJ383" s="99">
        <f>SUMIFS(通讯通路门店!$AC:$AC,通讯通路门店!$S:$S,$G383)</f>
        <v>0</v>
      </c>
      <c r="BK383" s="99">
        <f>SUMIFS(通讯通路门店!$AD:$AD,通讯通路门店!$S:$S,$G383)</f>
        <v>0</v>
      </c>
      <c r="BL383" s="99">
        <f>SUMIFS(通讯通路门店!$AE:$AE,通讯通路门店!$S:$S,$G383)</f>
        <v>0</v>
      </c>
      <c r="BM383" s="99">
        <f>SUMIFS(通讯通路门店!$AF:$AF,通讯通路门店!$S:$S,$G383)</f>
        <v>0</v>
      </c>
      <c r="BN383" s="99">
        <f>SUMIFS(通讯通路门店!$AG:$AG,通讯通路门店!$S:$S,$G383)</f>
        <v>0</v>
      </c>
      <c r="BO383" s="99">
        <f>SUMIFS(通讯通路门店!$AH:$AH,通讯通路门店!$S:$S,$G383)</f>
        <v>0</v>
      </c>
      <c r="BP383" s="99">
        <f>SUMIFS(通讯通路门店!$AI:$AI,通讯通路门店!$S:$S,$G383)</f>
        <v>0</v>
      </c>
      <c r="BQ383" s="83"/>
    </row>
    <row r="384" spans="1:69">
      <c r="A384" s="99" t="str">
        <f>IFERROR(_xlfn.XLOOKUP($G384,通讯通路门店!$S$4:$S$993933,通讯通路门店!$A$4:$A$993933,0,0),"")</f>
        <v/>
      </c>
      <c r="B384" s="99" t="str">
        <f>IFERROR(_xlfn.XLOOKUP($G384,通讯通路门店!$S$4:$S$993933,通讯通路门店!$B$4:$B$993933,0,0),"")</f>
        <v/>
      </c>
      <c r="C384" s="99" t="str">
        <f>IFERROR(_xlfn.XLOOKUP($G384,通讯通路门店!$S$4:$S$993933,通讯通路门店!$C$4:$C$993933,0,0),"")</f>
        <v/>
      </c>
      <c r="D384" s="99" t="str">
        <f>IFERROR(_xlfn.XLOOKUP($G384,通讯通路门店!$S$4:$S$993933,通讯通路门店!$D$4:$D$993933,0,0),"")</f>
        <v/>
      </c>
      <c r="E384" s="83"/>
      <c r="F384" s="83"/>
      <c r="G384" s="101" t="e">
        <v>#N/A</v>
      </c>
      <c r="H384" s="102" t="str">
        <f>IFERROR(_xlfn.XLOOKUP($G384,通讯通路门店!$S$4:$S$993933,通讯通路门店!$R$4:$R$993933,0,0),"")</f>
        <v/>
      </c>
      <c r="I384" s="83"/>
      <c r="J384" s="83"/>
      <c r="K384" s="83"/>
      <c r="L384" s="83"/>
      <c r="M384" s="83"/>
      <c r="N384" s="83"/>
      <c r="O384" s="83"/>
      <c r="P384" s="83"/>
      <c r="Q384" s="83"/>
      <c r="R384" s="83"/>
      <c r="S384" s="83"/>
      <c r="T384" s="83"/>
      <c r="U384" s="99">
        <f>COUNTIF(通讯通路门店!$S:$S,$G384)</f>
        <v>0</v>
      </c>
      <c r="V384" s="99">
        <f>COUNTIFS(通讯通路门店!$S:$S,$G384,通讯通路门店!$J:$J,"综合卖场")</f>
        <v>0</v>
      </c>
      <c r="W384" s="99">
        <f>SUMIFS(通讯通路门店!$AJ:$AJ,通讯通路门店!$S:$S,通讯客户沙盘!$G384)</f>
        <v>0</v>
      </c>
      <c r="X384" s="99">
        <f t="shared" si="25"/>
        <v>0</v>
      </c>
      <c r="Y384" s="99">
        <f>COUNTIFS(通讯通路门店!$S:$S,$G384,通讯通路门店!$J:$J,"荣耀体验店")+COUNTIFS(通讯通路门店!$S:$S,$G384,通讯通路门店!$J:$J,"荣耀授权专卖店")</f>
        <v>0</v>
      </c>
      <c r="Z384" s="99">
        <f>COUNTIFS(通讯通路门店!$S:$S,$G384,通讯通路门店!$J:$J,"VIVO体验店")</f>
        <v>0</v>
      </c>
      <c r="AA384" s="99">
        <f>COUNTIFS(通讯通路门店!$S:$S,$G384,通讯通路门店!$J:$J,"OPPO体验店")</f>
        <v>0</v>
      </c>
      <c r="AB384" s="99">
        <f>COUNTIFS(通讯通路门店!$S:$S,$G384,通讯通路门店!$J:$J,"华为授权体验店")+COUNTIFS(通讯通路门店!$S:$S,$G384,通讯通路门店!$J:$J,"华为堡垒店")</f>
        <v>0</v>
      </c>
      <c r="AC384" s="99">
        <f>COUNTIFS(通讯通路门店!$S:$S,$G384,通讯通路门店!$J:$J,"小米体验店")</f>
        <v>0</v>
      </c>
      <c r="AD384" s="99">
        <f>COUNTIFS(通讯通路门店!$S:$S,$G384,通讯通路门店!$J:$J,"苹果体验店")</f>
        <v>0</v>
      </c>
      <c r="AE384" s="99">
        <f>COUNTIFS(通讯通路门店!$S:$S,$G384,通讯通路门店!$J:$J,"其他品牌专卖店")</f>
        <v>0</v>
      </c>
      <c r="AF384" s="99">
        <f>SUMIFS(通讯通路门店!$BI:$BI,通讯通路门店!$S:$S,$G384)</f>
        <v>0</v>
      </c>
      <c r="AG384" s="99">
        <f>SUMIFS(通讯通路门店!$BH:$BH,通讯通路门店!$S:$S,$G384)</f>
        <v>0</v>
      </c>
      <c r="AH384" s="99">
        <f t="shared" si="26"/>
        <v>0</v>
      </c>
      <c r="AI384" s="99">
        <f>SUMIFS(通讯通路门店!$BB:$BB,通讯通路门店!$S:$S,$G384)</f>
        <v>0</v>
      </c>
      <c r="AJ384" s="99">
        <f>SUMIFS(通讯通路门店!$BE:$BE,通讯通路门店!$S:$S,$G384)</f>
        <v>0</v>
      </c>
      <c r="AK384" s="99">
        <f>SUMIFS(通讯通路门店!$BG:$BG,通讯通路门店!$S:$S,$G384)</f>
        <v>0</v>
      </c>
      <c r="AL384" s="99">
        <f>SUMIFS(通讯通路门店!$BC:$BC,通讯通路门店!$S:$S,$G384)</f>
        <v>0</v>
      </c>
      <c r="AM384" s="99">
        <f>SUMIFS(通讯通路门店!$BD:$BD,通讯通路门店!$S:$S,$G384)</f>
        <v>0</v>
      </c>
      <c r="AN384" s="99">
        <f>SUMIFS(通讯通路门店!$BF:$BF,通讯通路门店!$S:$S,$G384)</f>
        <v>0</v>
      </c>
      <c r="AO384" s="99">
        <f t="shared" si="27"/>
        <v>0</v>
      </c>
      <c r="AP384" s="99">
        <f>SUMIFS(通讯通路门店!$K:$K,通讯通路门店!$S:$S,$G384)</f>
        <v>0</v>
      </c>
      <c r="AQ384" s="83"/>
      <c r="AR384" s="99">
        <f>SUMIFS(通讯通路门店!$T:$T,通讯通路门店!$S:$S,$G384)</f>
        <v>0</v>
      </c>
      <c r="AS384" s="99">
        <f>SUMIFS(通讯通路门店!$U:$U,通讯通路门店!$S:$S,$G384)</f>
        <v>0</v>
      </c>
      <c r="AT384" s="99">
        <f>SUMIFS(通讯通路门店!$V:$V,通讯通路门店!$S:$S,$G384)</f>
        <v>0</v>
      </c>
      <c r="AU384" s="99">
        <f>SUMIFS(通讯通路门店!$W:$W,通讯通路门店!$S:$S,$G384)</f>
        <v>0</v>
      </c>
      <c r="AV384" s="99">
        <f>SUMIFS(通讯通路门店!$Z:$Z,通讯通路门店!$S:$S,$G384)</f>
        <v>0</v>
      </c>
      <c r="AW384" s="99">
        <f>SUMIFS(通讯通路门店!$AB:$AB,通讯通路门店!$S:$S,$G384)</f>
        <v>0</v>
      </c>
      <c r="AX384" s="99">
        <f>SUMIFS(通讯通路门店!$X:$X,通讯通路门店!$S:$S,$G384)</f>
        <v>0</v>
      </c>
      <c r="AY384" s="99">
        <f>SUMIFS(通讯通路门店!$Y:$Y,通讯通路门店!$S:$S,$G384)</f>
        <v>0</v>
      </c>
      <c r="AZ384" s="99">
        <f>SUMIFS(通讯通路门店!$AA:$AA,通讯通路门店!$S:$S,$G384)</f>
        <v>0</v>
      </c>
      <c r="BA384" s="99">
        <f t="shared" si="28"/>
        <v>0</v>
      </c>
      <c r="BB384" s="99">
        <f t="shared" si="29"/>
        <v>0</v>
      </c>
      <c r="BC384" s="99">
        <f>SUMIFS(通讯通路门店!$W:$W,通讯通路门店!$S:$S,$G384,通讯通路门店!$J:$J,"荣耀体验店")+SUMIFS(通讯通路门店!$W:$W,通讯通路门店!$S:$S,$G384,通讯通路门店!$J:$J,"荣耀授权专卖店")</f>
        <v>0</v>
      </c>
      <c r="BD384" s="99">
        <f>SUMIFS(通讯通路门店!$Z:$Z,通讯通路门店!$S:$S,$G384,通讯通路门店!$J:$J,"VIVO体验店")</f>
        <v>0</v>
      </c>
      <c r="BE384" s="99">
        <f>SUMIFS(通讯通路门店!$AB:$AB,通讯通路门店!$S:$S,$G384,通讯通路门店!$J:$J,"OPPO体验店")</f>
        <v>0</v>
      </c>
      <c r="BF384" s="99">
        <f>SUMIFS(通讯通路门店!$X:$X,通讯通路门店!$S:$S,$G384,通讯通路门店!$J:$J,"华为授权体验店")+SUMIFS(通讯通路门店!$AA:$AA,通讯通路门店!$S:$S,$G384,通讯通路门店!$J:$J,"华为堡垒店")</f>
        <v>0</v>
      </c>
      <c r="BG384" s="99">
        <f>SUMIFS(通讯通路门店!$Y:$Y,通讯通路门店!$S:$S,$G384,通讯通路门店!$J:$J,"小米体验店")</f>
        <v>0</v>
      </c>
      <c r="BH384" s="99">
        <f>SUMIFS(通讯通路门店!$AA:$AA,通讯通路门店!$S:$S,$G384,通讯通路门店!$J:$J,"苹果体验店")</f>
        <v>0</v>
      </c>
      <c r="BI384" s="99">
        <f>SUMIFS(通讯通路门店!$K:$K,通讯通路门店!$S:$S,$G384,通讯通路门店!$J:$J,"其他品牌专卖店")</f>
        <v>0</v>
      </c>
      <c r="BJ384" s="99">
        <f>SUMIFS(通讯通路门店!$AC:$AC,通讯通路门店!$S:$S,$G384)</f>
        <v>0</v>
      </c>
      <c r="BK384" s="99">
        <f>SUMIFS(通讯通路门店!$AD:$AD,通讯通路门店!$S:$S,$G384)</f>
        <v>0</v>
      </c>
      <c r="BL384" s="99">
        <f>SUMIFS(通讯通路门店!$AE:$AE,通讯通路门店!$S:$S,$G384)</f>
        <v>0</v>
      </c>
      <c r="BM384" s="99">
        <f>SUMIFS(通讯通路门店!$AF:$AF,通讯通路门店!$S:$S,$G384)</f>
        <v>0</v>
      </c>
      <c r="BN384" s="99">
        <f>SUMIFS(通讯通路门店!$AG:$AG,通讯通路门店!$S:$S,$G384)</f>
        <v>0</v>
      </c>
      <c r="BO384" s="99">
        <f>SUMIFS(通讯通路门店!$AH:$AH,通讯通路门店!$S:$S,$G384)</f>
        <v>0</v>
      </c>
      <c r="BP384" s="99">
        <f>SUMIFS(通讯通路门店!$AI:$AI,通讯通路门店!$S:$S,$G384)</f>
        <v>0</v>
      </c>
      <c r="BQ384" s="83"/>
    </row>
    <row r="385" spans="1:69">
      <c r="A385" s="99" t="str">
        <f>IFERROR(_xlfn.XLOOKUP($G385,通讯通路门店!$S$4:$S$993933,通讯通路门店!$A$4:$A$993933,0,0),"")</f>
        <v/>
      </c>
      <c r="B385" s="99" t="str">
        <f>IFERROR(_xlfn.XLOOKUP($G385,通讯通路门店!$S$4:$S$993933,通讯通路门店!$B$4:$B$993933,0,0),"")</f>
        <v/>
      </c>
      <c r="C385" s="99" t="str">
        <f>IFERROR(_xlfn.XLOOKUP($G385,通讯通路门店!$S$4:$S$993933,通讯通路门店!$C$4:$C$993933,0,0),"")</f>
        <v/>
      </c>
      <c r="D385" s="99" t="str">
        <f>IFERROR(_xlfn.XLOOKUP($G385,通讯通路门店!$S$4:$S$993933,通讯通路门店!$D$4:$D$993933,0,0),"")</f>
        <v/>
      </c>
      <c r="E385" s="83"/>
      <c r="F385" s="83"/>
      <c r="G385" s="101" t="e">
        <v>#N/A</v>
      </c>
      <c r="H385" s="102" t="str">
        <f>IFERROR(_xlfn.XLOOKUP($G385,通讯通路门店!$S$4:$S$993933,通讯通路门店!$R$4:$R$993933,0,0),"")</f>
        <v/>
      </c>
      <c r="I385" s="83"/>
      <c r="J385" s="83"/>
      <c r="K385" s="83"/>
      <c r="L385" s="83"/>
      <c r="M385" s="83"/>
      <c r="N385" s="83"/>
      <c r="O385" s="83"/>
      <c r="P385" s="83"/>
      <c r="Q385" s="83"/>
      <c r="R385" s="83"/>
      <c r="S385" s="83"/>
      <c r="T385" s="83"/>
      <c r="U385" s="99">
        <f>COUNTIF(通讯通路门店!$S:$S,$G385)</f>
        <v>0</v>
      </c>
      <c r="V385" s="99">
        <f>COUNTIFS(通讯通路门店!$S:$S,$G385,通讯通路门店!$J:$J,"综合卖场")</f>
        <v>0</v>
      </c>
      <c r="W385" s="99">
        <f>SUMIFS(通讯通路门店!$AJ:$AJ,通讯通路门店!$S:$S,通讯客户沙盘!$G385)</f>
        <v>0</v>
      </c>
      <c r="X385" s="99">
        <f t="shared" si="25"/>
        <v>0</v>
      </c>
      <c r="Y385" s="99">
        <f>COUNTIFS(通讯通路门店!$S:$S,$G385,通讯通路门店!$J:$J,"荣耀体验店")+COUNTIFS(通讯通路门店!$S:$S,$G385,通讯通路门店!$J:$J,"荣耀授权专卖店")</f>
        <v>0</v>
      </c>
      <c r="Z385" s="99">
        <f>COUNTIFS(通讯通路门店!$S:$S,$G385,通讯通路门店!$J:$J,"VIVO体验店")</f>
        <v>0</v>
      </c>
      <c r="AA385" s="99">
        <f>COUNTIFS(通讯通路门店!$S:$S,$G385,通讯通路门店!$J:$J,"OPPO体验店")</f>
        <v>0</v>
      </c>
      <c r="AB385" s="99">
        <f>COUNTIFS(通讯通路门店!$S:$S,$G385,通讯通路门店!$J:$J,"华为授权体验店")+COUNTIFS(通讯通路门店!$S:$S,$G385,通讯通路门店!$J:$J,"华为堡垒店")</f>
        <v>0</v>
      </c>
      <c r="AC385" s="99">
        <f>COUNTIFS(通讯通路门店!$S:$S,$G385,通讯通路门店!$J:$J,"小米体验店")</f>
        <v>0</v>
      </c>
      <c r="AD385" s="99">
        <f>COUNTIFS(通讯通路门店!$S:$S,$G385,通讯通路门店!$J:$J,"苹果体验店")</f>
        <v>0</v>
      </c>
      <c r="AE385" s="99">
        <f>COUNTIFS(通讯通路门店!$S:$S,$G385,通讯通路门店!$J:$J,"其他品牌专卖店")</f>
        <v>0</v>
      </c>
      <c r="AF385" s="99">
        <f>SUMIFS(通讯通路门店!$BI:$BI,通讯通路门店!$S:$S,$G385)</f>
        <v>0</v>
      </c>
      <c r="AG385" s="99">
        <f>SUMIFS(通讯通路门店!$BH:$BH,通讯通路门店!$S:$S,$G385)</f>
        <v>0</v>
      </c>
      <c r="AH385" s="99">
        <f t="shared" si="26"/>
        <v>0</v>
      </c>
      <c r="AI385" s="99">
        <f>SUMIFS(通讯通路门店!$BB:$BB,通讯通路门店!$S:$S,$G385)</f>
        <v>0</v>
      </c>
      <c r="AJ385" s="99">
        <f>SUMIFS(通讯通路门店!$BE:$BE,通讯通路门店!$S:$S,$G385)</f>
        <v>0</v>
      </c>
      <c r="AK385" s="99">
        <f>SUMIFS(通讯通路门店!$BG:$BG,通讯通路门店!$S:$S,$G385)</f>
        <v>0</v>
      </c>
      <c r="AL385" s="99">
        <f>SUMIFS(通讯通路门店!$BC:$BC,通讯通路门店!$S:$S,$G385)</f>
        <v>0</v>
      </c>
      <c r="AM385" s="99">
        <f>SUMIFS(通讯通路门店!$BD:$BD,通讯通路门店!$S:$S,$G385)</f>
        <v>0</v>
      </c>
      <c r="AN385" s="99">
        <f>SUMIFS(通讯通路门店!$BF:$BF,通讯通路门店!$S:$S,$G385)</f>
        <v>0</v>
      </c>
      <c r="AO385" s="99">
        <f t="shared" si="27"/>
        <v>0</v>
      </c>
      <c r="AP385" s="99">
        <f>SUMIFS(通讯通路门店!$K:$K,通讯通路门店!$S:$S,$G385)</f>
        <v>0</v>
      </c>
      <c r="AQ385" s="83"/>
      <c r="AR385" s="99">
        <f>SUMIFS(通讯通路门店!$T:$T,通讯通路门店!$S:$S,$G385)</f>
        <v>0</v>
      </c>
      <c r="AS385" s="99">
        <f>SUMIFS(通讯通路门店!$U:$U,通讯通路门店!$S:$S,$G385)</f>
        <v>0</v>
      </c>
      <c r="AT385" s="99">
        <f>SUMIFS(通讯通路门店!$V:$V,通讯通路门店!$S:$S,$G385)</f>
        <v>0</v>
      </c>
      <c r="AU385" s="99">
        <f>SUMIFS(通讯通路门店!$W:$W,通讯通路门店!$S:$S,$G385)</f>
        <v>0</v>
      </c>
      <c r="AV385" s="99">
        <f>SUMIFS(通讯通路门店!$Z:$Z,通讯通路门店!$S:$S,$G385)</f>
        <v>0</v>
      </c>
      <c r="AW385" s="99">
        <f>SUMIFS(通讯通路门店!$AB:$AB,通讯通路门店!$S:$S,$G385)</f>
        <v>0</v>
      </c>
      <c r="AX385" s="99">
        <f>SUMIFS(通讯通路门店!$X:$X,通讯通路门店!$S:$S,$G385)</f>
        <v>0</v>
      </c>
      <c r="AY385" s="99">
        <f>SUMIFS(通讯通路门店!$Y:$Y,通讯通路门店!$S:$S,$G385)</f>
        <v>0</v>
      </c>
      <c r="AZ385" s="99">
        <f>SUMIFS(通讯通路门店!$AA:$AA,通讯通路门店!$S:$S,$G385)</f>
        <v>0</v>
      </c>
      <c r="BA385" s="99">
        <f t="shared" si="28"/>
        <v>0</v>
      </c>
      <c r="BB385" s="99">
        <f t="shared" si="29"/>
        <v>0</v>
      </c>
      <c r="BC385" s="99">
        <f>SUMIFS(通讯通路门店!$W:$W,通讯通路门店!$S:$S,$G385,通讯通路门店!$J:$J,"荣耀体验店")+SUMIFS(通讯通路门店!$W:$W,通讯通路门店!$S:$S,$G385,通讯通路门店!$J:$J,"荣耀授权专卖店")</f>
        <v>0</v>
      </c>
      <c r="BD385" s="99">
        <f>SUMIFS(通讯通路门店!$Z:$Z,通讯通路门店!$S:$S,$G385,通讯通路门店!$J:$J,"VIVO体验店")</f>
        <v>0</v>
      </c>
      <c r="BE385" s="99">
        <f>SUMIFS(通讯通路门店!$AB:$AB,通讯通路门店!$S:$S,$G385,通讯通路门店!$J:$J,"OPPO体验店")</f>
        <v>0</v>
      </c>
      <c r="BF385" s="99">
        <f>SUMIFS(通讯通路门店!$X:$X,通讯通路门店!$S:$S,$G385,通讯通路门店!$J:$J,"华为授权体验店")+SUMIFS(通讯通路门店!$AA:$AA,通讯通路门店!$S:$S,$G385,通讯通路门店!$J:$J,"华为堡垒店")</f>
        <v>0</v>
      </c>
      <c r="BG385" s="99">
        <f>SUMIFS(通讯通路门店!$Y:$Y,通讯通路门店!$S:$S,$G385,通讯通路门店!$J:$J,"小米体验店")</f>
        <v>0</v>
      </c>
      <c r="BH385" s="99">
        <f>SUMIFS(通讯通路门店!$AA:$AA,通讯通路门店!$S:$S,$G385,通讯通路门店!$J:$J,"苹果体验店")</f>
        <v>0</v>
      </c>
      <c r="BI385" s="99">
        <f>SUMIFS(通讯通路门店!$K:$K,通讯通路门店!$S:$S,$G385,通讯通路门店!$J:$J,"其他品牌专卖店")</f>
        <v>0</v>
      </c>
      <c r="BJ385" s="99">
        <f>SUMIFS(通讯通路门店!$AC:$AC,通讯通路门店!$S:$S,$G385)</f>
        <v>0</v>
      </c>
      <c r="BK385" s="99">
        <f>SUMIFS(通讯通路门店!$AD:$AD,通讯通路门店!$S:$S,$G385)</f>
        <v>0</v>
      </c>
      <c r="BL385" s="99">
        <f>SUMIFS(通讯通路门店!$AE:$AE,通讯通路门店!$S:$S,$G385)</f>
        <v>0</v>
      </c>
      <c r="BM385" s="99">
        <f>SUMIFS(通讯通路门店!$AF:$AF,通讯通路门店!$S:$S,$G385)</f>
        <v>0</v>
      </c>
      <c r="BN385" s="99">
        <f>SUMIFS(通讯通路门店!$AG:$AG,通讯通路门店!$S:$S,$G385)</f>
        <v>0</v>
      </c>
      <c r="BO385" s="99">
        <f>SUMIFS(通讯通路门店!$AH:$AH,通讯通路门店!$S:$S,$G385)</f>
        <v>0</v>
      </c>
      <c r="BP385" s="99">
        <f>SUMIFS(通讯通路门店!$AI:$AI,通讯通路门店!$S:$S,$G385)</f>
        <v>0</v>
      </c>
      <c r="BQ385" s="83"/>
    </row>
    <row r="386" spans="1:69">
      <c r="A386" s="99" t="str">
        <f>IFERROR(_xlfn.XLOOKUP($G386,通讯通路门店!$S$4:$S$993933,通讯通路门店!$A$4:$A$993933,0,0),"")</f>
        <v/>
      </c>
      <c r="B386" s="99" t="str">
        <f>IFERROR(_xlfn.XLOOKUP($G386,通讯通路门店!$S$4:$S$993933,通讯通路门店!$B$4:$B$993933,0,0),"")</f>
        <v/>
      </c>
      <c r="C386" s="99" t="str">
        <f>IFERROR(_xlfn.XLOOKUP($G386,通讯通路门店!$S$4:$S$993933,通讯通路门店!$C$4:$C$993933,0,0),"")</f>
        <v/>
      </c>
      <c r="D386" s="99" t="str">
        <f>IFERROR(_xlfn.XLOOKUP($G386,通讯通路门店!$S$4:$S$993933,通讯通路门店!$D$4:$D$993933,0,0),"")</f>
        <v/>
      </c>
      <c r="E386" s="83"/>
      <c r="F386" s="83"/>
      <c r="G386" s="101" t="e">
        <v>#N/A</v>
      </c>
      <c r="H386" s="102" t="str">
        <f>IFERROR(_xlfn.XLOOKUP($G386,通讯通路门店!$S$4:$S$993933,通讯通路门店!$R$4:$R$993933,0,0),"")</f>
        <v/>
      </c>
      <c r="I386" s="83"/>
      <c r="J386" s="83"/>
      <c r="K386" s="83"/>
      <c r="L386" s="83"/>
      <c r="M386" s="83"/>
      <c r="N386" s="83"/>
      <c r="O386" s="83"/>
      <c r="P386" s="83"/>
      <c r="Q386" s="83"/>
      <c r="R386" s="83"/>
      <c r="S386" s="83"/>
      <c r="T386" s="83"/>
      <c r="U386" s="99">
        <f>COUNTIF(通讯通路门店!$S:$S,$G386)</f>
        <v>0</v>
      </c>
      <c r="V386" s="99">
        <f>COUNTIFS(通讯通路门店!$S:$S,$G386,通讯通路门店!$J:$J,"综合卖场")</f>
        <v>0</v>
      </c>
      <c r="W386" s="99">
        <f>SUMIFS(通讯通路门店!$AJ:$AJ,通讯通路门店!$S:$S,通讯客户沙盘!$G386)</f>
        <v>0</v>
      </c>
      <c r="X386" s="99">
        <f t="shared" si="25"/>
        <v>0</v>
      </c>
      <c r="Y386" s="99">
        <f>COUNTIFS(通讯通路门店!$S:$S,$G386,通讯通路门店!$J:$J,"荣耀体验店")+COUNTIFS(通讯通路门店!$S:$S,$G386,通讯通路门店!$J:$J,"荣耀授权专卖店")</f>
        <v>0</v>
      </c>
      <c r="Z386" s="99">
        <f>COUNTIFS(通讯通路门店!$S:$S,$G386,通讯通路门店!$J:$J,"VIVO体验店")</f>
        <v>0</v>
      </c>
      <c r="AA386" s="99">
        <f>COUNTIFS(通讯通路门店!$S:$S,$G386,通讯通路门店!$J:$J,"OPPO体验店")</f>
        <v>0</v>
      </c>
      <c r="AB386" s="99">
        <f>COUNTIFS(通讯通路门店!$S:$S,$G386,通讯通路门店!$J:$J,"华为授权体验店")+COUNTIFS(通讯通路门店!$S:$S,$G386,通讯通路门店!$J:$J,"华为堡垒店")</f>
        <v>0</v>
      </c>
      <c r="AC386" s="99">
        <f>COUNTIFS(通讯通路门店!$S:$S,$G386,通讯通路门店!$J:$J,"小米体验店")</f>
        <v>0</v>
      </c>
      <c r="AD386" s="99">
        <f>COUNTIFS(通讯通路门店!$S:$S,$G386,通讯通路门店!$J:$J,"苹果体验店")</f>
        <v>0</v>
      </c>
      <c r="AE386" s="99">
        <f>COUNTIFS(通讯通路门店!$S:$S,$G386,通讯通路门店!$J:$J,"其他品牌专卖店")</f>
        <v>0</v>
      </c>
      <c r="AF386" s="99">
        <f>SUMIFS(通讯通路门店!$BI:$BI,通讯通路门店!$S:$S,$G386)</f>
        <v>0</v>
      </c>
      <c r="AG386" s="99">
        <f>SUMIFS(通讯通路门店!$BH:$BH,通讯通路门店!$S:$S,$G386)</f>
        <v>0</v>
      </c>
      <c r="AH386" s="99">
        <f t="shared" si="26"/>
        <v>0</v>
      </c>
      <c r="AI386" s="99">
        <f>SUMIFS(通讯通路门店!$BB:$BB,通讯通路门店!$S:$S,$G386)</f>
        <v>0</v>
      </c>
      <c r="AJ386" s="99">
        <f>SUMIFS(通讯通路门店!$BE:$BE,通讯通路门店!$S:$S,$G386)</f>
        <v>0</v>
      </c>
      <c r="AK386" s="99">
        <f>SUMIFS(通讯通路门店!$BG:$BG,通讯通路门店!$S:$S,$G386)</f>
        <v>0</v>
      </c>
      <c r="AL386" s="99">
        <f>SUMIFS(通讯通路门店!$BC:$BC,通讯通路门店!$S:$S,$G386)</f>
        <v>0</v>
      </c>
      <c r="AM386" s="99">
        <f>SUMIFS(通讯通路门店!$BD:$BD,通讯通路门店!$S:$S,$G386)</f>
        <v>0</v>
      </c>
      <c r="AN386" s="99">
        <f>SUMIFS(通讯通路门店!$BF:$BF,通讯通路门店!$S:$S,$G386)</f>
        <v>0</v>
      </c>
      <c r="AO386" s="99">
        <f t="shared" si="27"/>
        <v>0</v>
      </c>
      <c r="AP386" s="99">
        <f>SUMIFS(通讯通路门店!$K:$K,通讯通路门店!$S:$S,$G386)</f>
        <v>0</v>
      </c>
      <c r="AQ386" s="83"/>
      <c r="AR386" s="99">
        <f>SUMIFS(通讯通路门店!$T:$T,通讯通路门店!$S:$S,$G386)</f>
        <v>0</v>
      </c>
      <c r="AS386" s="99">
        <f>SUMIFS(通讯通路门店!$U:$U,通讯通路门店!$S:$S,$G386)</f>
        <v>0</v>
      </c>
      <c r="AT386" s="99">
        <f>SUMIFS(通讯通路门店!$V:$V,通讯通路门店!$S:$S,$G386)</f>
        <v>0</v>
      </c>
      <c r="AU386" s="99">
        <f>SUMIFS(通讯通路门店!$W:$W,通讯通路门店!$S:$S,$G386)</f>
        <v>0</v>
      </c>
      <c r="AV386" s="99">
        <f>SUMIFS(通讯通路门店!$Z:$Z,通讯通路门店!$S:$S,$G386)</f>
        <v>0</v>
      </c>
      <c r="AW386" s="99">
        <f>SUMIFS(通讯通路门店!$AB:$AB,通讯通路门店!$S:$S,$G386)</f>
        <v>0</v>
      </c>
      <c r="AX386" s="99">
        <f>SUMIFS(通讯通路门店!$X:$X,通讯通路门店!$S:$S,$G386)</f>
        <v>0</v>
      </c>
      <c r="AY386" s="99">
        <f>SUMIFS(通讯通路门店!$Y:$Y,通讯通路门店!$S:$S,$G386)</f>
        <v>0</v>
      </c>
      <c r="AZ386" s="99">
        <f>SUMIFS(通讯通路门店!$AA:$AA,通讯通路门店!$S:$S,$G386)</f>
        <v>0</v>
      </c>
      <c r="BA386" s="99">
        <f t="shared" si="28"/>
        <v>0</v>
      </c>
      <c r="BB386" s="99">
        <f t="shared" si="29"/>
        <v>0</v>
      </c>
      <c r="BC386" s="99">
        <f>SUMIFS(通讯通路门店!$W:$W,通讯通路门店!$S:$S,$G386,通讯通路门店!$J:$J,"荣耀体验店")+SUMIFS(通讯通路门店!$W:$W,通讯通路门店!$S:$S,$G386,通讯通路门店!$J:$J,"荣耀授权专卖店")</f>
        <v>0</v>
      </c>
      <c r="BD386" s="99">
        <f>SUMIFS(通讯通路门店!$Z:$Z,通讯通路门店!$S:$S,$G386,通讯通路门店!$J:$J,"VIVO体验店")</f>
        <v>0</v>
      </c>
      <c r="BE386" s="99">
        <f>SUMIFS(通讯通路门店!$AB:$AB,通讯通路门店!$S:$S,$G386,通讯通路门店!$J:$J,"OPPO体验店")</f>
        <v>0</v>
      </c>
      <c r="BF386" s="99">
        <f>SUMIFS(通讯通路门店!$X:$X,通讯通路门店!$S:$S,$G386,通讯通路门店!$J:$J,"华为授权体验店")+SUMIFS(通讯通路门店!$AA:$AA,通讯通路门店!$S:$S,$G386,通讯通路门店!$J:$J,"华为堡垒店")</f>
        <v>0</v>
      </c>
      <c r="BG386" s="99">
        <f>SUMIFS(通讯通路门店!$Y:$Y,通讯通路门店!$S:$S,$G386,通讯通路门店!$J:$J,"小米体验店")</f>
        <v>0</v>
      </c>
      <c r="BH386" s="99">
        <f>SUMIFS(通讯通路门店!$AA:$AA,通讯通路门店!$S:$S,$G386,通讯通路门店!$J:$J,"苹果体验店")</f>
        <v>0</v>
      </c>
      <c r="BI386" s="99">
        <f>SUMIFS(通讯通路门店!$K:$K,通讯通路门店!$S:$S,$G386,通讯通路门店!$J:$J,"其他品牌专卖店")</f>
        <v>0</v>
      </c>
      <c r="BJ386" s="99">
        <f>SUMIFS(通讯通路门店!$AC:$AC,通讯通路门店!$S:$S,$G386)</f>
        <v>0</v>
      </c>
      <c r="BK386" s="99">
        <f>SUMIFS(通讯通路门店!$AD:$AD,通讯通路门店!$S:$S,$G386)</f>
        <v>0</v>
      </c>
      <c r="BL386" s="99">
        <f>SUMIFS(通讯通路门店!$AE:$AE,通讯通路门店!$S:$S,$G386)</f>
        <v>0</v>
      </c>
      <c r="BM386" s="99">
        <f>SUMIFS(通讯通路门店!$AF:$AF,通讯通路门店!$S:$S,$G386)</f>
        <v>0</v>
      </c>
      <c r="BN386" s="99">
        <f>SUMIFS(通讯通路门店!$AG:$AG,通讯通路门店!$S:$S,$G386)</f>
        <v>0</v>
      </c>
      <c r="BO386" s="99">
        <f>SUMIFS(通讯通路门店!$AH:$AH,通讯通路门店!$S:$S,$G386)</f>
        <v>0</v>
      </c>
      <c r="BP386" s="99">
        <f>SUMIFS(通讯通路门店!$AI:$AI,通讯通路门店!$S:$S,$G386)</f>
        <v>0</v>
      </c>
      <c r="BQ386" s="83"/>
    </row>
    <row r="387" spans="1:69">
      <c r="A387" s="99" t="str">
        <f>IFERROR(_xlfn.XLOOKUP($G387,通讯通路门店!$S$4:$S$993933,通讯通路门店!$A$4:$A$993933,0,0),"")</f>
        <v/>
      </c>
      <c r="B387" s="99" t="str">
        <f>IFERROR(_xlfn.XLOOKUP($G387,通讯通路门店!$S$4:$S$993933,通讯通路门店!$B$4:$B$993933,0,0),"")</f>
        <v/>
      </c>
      <c r="C387" s="99" t="str">
        <f>IFERROR(_xlfn.XLOOKUP($G387,通讯通路门店!$S$4:$S$993933,通讯通路门店!$C$4:$C$993933,0,0),"")</f>
        <v/>
      </c>
      <c r="D387" s="99" t="str">
        <f>IFERROR(_xlfn.XLOOKUP($G387,通讯通路门店!$S$4:$S$993933,通讯通路门店!$D$4:$D$993933,0,0),"")</f>
        <v/>
      </c>
      <c r="E387" s="83"/>
      <c r="F387" s="83"/>
      <c r="G387" s="101" t="e">
        <v>#N/A</v>
      </c>
      <c r="H387" s="102" t="str">
        <f>IFERROR(_xlfn.XLOOKUP($G387,通讯通路门店!$S$4:$S$993933,通讯通路门店!$R$4:$R$993933,0,0),"")</f>
        <v/>
      </c>
      <c r="I387" s="83"/>
      <c r="J387" s="83"/>
      <c r="K387" s="83"/>
      <c r="L387" s="83"/>
      <c r="M387" s="83"/>
      <c r="N387" s="83"/>
      <c r="O387" s="83"/>
      <c r="P387" s="83"/>
      <c r="Q387" s="83"/>
      <c r="R387" s="83"/>
      <c r="S387" s="83"/>
      <c r="T387" s="83"/>
      <c r="U387" s="99">
        <f>COUNTIF(通讯通路门店!$S:$S,$G387)</f>
        <v>0</v>
      </c>
      <c r="V387" s="99">
        <f>COUNTIFS(通讯通路门店!$S:$S,$G387,通讯通路门店!$J:$J,"综合卖场")</f>
        <v>0</v>
      </c>
      <c r="W387" s="99">
        <f>SUMIFS(通讯通路门店!$AJ:$AJ,通讯通路门店!$S:$S,通讯客户沙盘!$G387)</f>
        <v>0</v>
      </c>
      <c r="X387" s="99">
        <f t="shared" si="25"/>
        <v>0</v>
      </c>
      <c r="Y387" s="99">
        <f>COUNTIFS(通讯通路门店!$S:$S,$G387,通讯通路门店!$J:$J,"荣耀体验店")+COUNTIFS(通讯通路门店!$S:$S,$G387,通讯通路门店!$J:$J,"荣耀授权专卖店")</f>
        <v>0</v>
      </c>
      <c r="Z387" s="99">
        <f>COUNTIFS(通讯通路门店!$S:$S,$G387,通讯通路门店!$J:$J,"VIVO体验店")</f>
        <v>0</v>
      </c>
      <c r="AA387" s="99">
        <f>COUNTIFS(通讯通路门店!$S:$S,$G387,通讯通路门店!$J:$J,"OPPO体验店")</f>
        <v>0</v>
      </c>
      <c r="AB387" s="99">
        <f>COUNTIFS(通讯通路门店!$S:$S,$G387,通讯通路门店!$J:$J,"华为授权体验店")+COUNTIFS(通讯通路门店!$S:$S,$G387,通讯通路门店!$J:$J,"华为堡垒店")</f>
        <v>0</v>
      </c>
      <c r="AC387" s="99">
        <f>COUNTIFS(通讯通路门店!$S:$S,$G387,通讯通路门店!$J:$J,"小米体验店")</f>
        <v>0</v>
      </c>
      <c r="AD387" s="99">
        <f>COUNTIFS(通讯通路门店!$S:$S,$G387,通讯通路门店!$J:$J,"苹果体验店")</f>
        <v>0</v>
      </c>
      <c r="AE387" s="99">
        <f>COUNTIFS(通讯通路门店!$S:$S,$G387,通讯通路门店!$J:$J,"其他品牌专卖店")</f>
        <v>0</v>
      </c>
      <c r="AF387" s="99">
        <f>SUMIFS(通讯通路门店!$BI:$BI,通讯通路门店!$S:$S,$G387)</f>
        <v>0</v>
      </c>
      <c r="AG387" s="99">
        <f>SUMIFS(通讯通路门店!$BH:$BH,通讯通路门店!$S:$S,$G387)</f>
        <v>0</v>
      </c>
      <c r="AH387" s="99">
        <f t="shared" si="26"/>
        <v>0</v>
      </c>
      <c r="AI387" s="99">
        <f>SUMIFS(通讯通路门店!$BB:$BB,通讯通路门店!$S:$S,$G387)</f>
        <v>0</v>
      </c>
      <c r="AJ387" s="99">
        <f>SUMIFS(通讯通路门店!$BE:$BE,通讯通路门店!$S:$S,$G387)</f>
        <v>0</v>
      </c>
      <c r="AK387" s="99">
        <f>SUMIFS(通讯通路门店!$BG:$BG,通讯通路门店!$S:$S,$G387)</f>
        <v>0</v>
      </c>
      <c r="AL387" s="99">
        <f>SUMIFS(通讯通路门店!$BC:$BC,通讯通路门店!$S:$S,$G387)</f>
        <v>0</v>
      </c>
      <c r="AM387" s="99">
        <f>SUMIFS(通讯通路门店!$BD:$BD,通讯通路门店!$S:$S,$G387)</f>
        <v>0</v>
      </c>
      <c r="AN387" s="99">
        <f>SUMIFS(通讯通路门店!$BF:$BF,通讯通路门店!$S:$S,$G387)</f>
        <v>0</v>
      </c>
      <c r="AO387" s="99">
        <f t="shared" si="27"/>
        <v>0</v>
      </c>
      <c r="AP387" s="99">
        <f>SUMIFS(通讯通路门店!$K:$K,通讯通路门店!$S:$S,$G387)</f>
        <v>0</v>
      </c>
      <c r="AQ387" s="83"/>
      <c r="AR387" s="99">
        <f>SUMIFS(通讯通路门店!$T:$T,通讯通路门店!$S:$S,$G387)</f>
        <v>0</v>
      </c>
      <c r="AS387" s="99">
        <f>SUMIFS(通讯通路门店!$U:$U,通讯通路门店!$S:$S,$G387)</f>
        <v>0</v>
      </c>
      <c r="AT387" s="99">
        <f>SUMIFS(通讯通路门店!$V:$V,通讯通路门店!$S:$S,$G387)</f>
        <v>0</v>
      </c>
      <c r="AU387" s="99">
        <f>SUMIFS(通讯通路门店!$W:$W,通讯通路门店!$S:$S,$G387)</f>
        <v>0</v>
      </c>
      <c r="AV387" s="99">
        <f>SUMIFS(通讯通路门店!$Z:$Z,通讯通路门店!$S:$S,$G387)</f>
        <v>0</v>
      </c>
      <c r="AW387" s="99">
        <f>SUMIFS(通讯通路门店!$AB:$AB,通讯通路门店!$S:$S,$G387)</f>
        <v>0</v>
      </c>
      <c r="AX387" s="99">
        <f>SUMIFS(通讯通路门店!$X:$X,通讯通路门店!$S:$S,$G387)</f>
        <v>0</v>
      </c>
      <c r="AY387" s="99">
        <f>SUMIFS(通讯通路门店!$Y:$Y,通讯通路门店!$S:$S,$G387)</f>
        <v>0</v>
      </c>
      <c r="AZ387" s="99">
        <f>SUMIFS(通讯通路门店!$AA:$AA,通讯通路门店!$S:$S,$G387)</f>
        <v>0</v>
      </c>
      <c r="BA387" s="99">
        <f t="shared" si="28"/>
        <v>0</v>
      </c>
      <c r="BB387" s="99">
        <f t="shared" si="29"/>
        <v>0</v>
      </c>
      <c r="BC387" s="99">
        <f>SUMIFS(通讯通路门店!$W:$W,通讯通路门店!$S:$S,$G387,通讯通路门店!$J:$J,"荣耀体验店")+SUMIFS(通讯通路门店!$W:$W,通讯通路门店!$S:$S,$G387,通讯通路门店!$J:$J,"荣耀授权专卖店")</f>
        <v>0</v>
      </c>
      <c r="BD387" s="99">
        <f>SUMIFS(通讯通路门店!$Z:$Z,通讯通路门店!$S:$S,$G387,通讯通路门店!$J:$J,"VIVO体验店")</f>
        <v>0</v>
      </c>
      <c r="BE387" s="99">
        <f>SUMIFS(通讯通路门店!$AB:$AB,通讯通路门店!$S:$S,$G387,通讯通路门店!$J:$J,"OPPO体验店")</f>
        <v>0</v>
      </c>
      <c r="BF387" s="99">
        <f>SUMIFS(通讯通路门店!$X:$X,通讯通路门店!$S:$S,$G387,通讯通路门店!$J:$J,"华为授权体验店")+SUMIFS(通讯通路门店!$AA:$AA,通讯通路门店!$S:$S,$G387,通讯通路门店!$J:$J,"华为堡垒店")</f>
        <v>0</v>
      </c>
      <c r="BG387" s="99">
        <f>SUMIFS(通讯通路门店!$Y:$Y,通讯通路门店!$S:$S,$G387,通讯通路门店!$J:$J,"小米体验店")</f>
        <v>0</v>
      </c>
      <c r="BH387" s="99">
        <f>SUMIFS(通讯通路门店!$AA:$AA,通讯通路门店!$S:$S,$G387,通讯通路门店!$J:$J,"苹果体验店")</f>
        <v>0</v>
      </c>
      <c r="BI387" s="99">
        <f>SUMIFS(通讯通路门店!$K:$K,通讯通路门店!$S:$S,$G387,通讯通路门店!$J:$J,"其他品牌专卖店")</f>
        <v>0</v>
      </c>
      <c r="BJ387" s="99">
        <f>SUMIFS(通讯通路门店!$AC:$AC,通讯通路门店!$S:$S,$G387)</f>
        <v>0</v>
      </c>
      <c r="BK387" s="99">
        <f>SUMIFS(通讯通路门店!$AD:$AD,通讯通路门店!$S:$S,$G387)</f>
        <v>0</v>
      </c>
      <c r="BL387" s="99">
        <f>SUMIFS(通讯通路门店!$AE:$AE,通讯通路门店!$S:$S,$G387)</f>
        <v>0</v>
      </c>
      <c r="BM387" s="99">
        <f>SUMIFS(通讯通路门店!$AF:$AF,通讯通路门店!$S:$S,$G387)</f>
        <v>0</v>
      </c>
      <c r="BN387" s="99">
        <f>SUMIFS(通讯通路门店!$AG:$AG,通讯通路门店!$S:$S,$G387)</f>
        <v>0</v>
      </c>
      <c r="BO387" s="99">
        <f>SUMIFS(通讯通路门店!$AH:$AH,通讯通路门店!$S:$S,$G387)</f>
        <v>0</v>
      </c>
      <c r="BP387" s="99">
        <f>SUMIFS(通讯通路门店!$AI:$AI,通讯通路门店!$S:$S,$G387)</f>
        <v>0</v>
      </c>
      <c r="BQ387" s="83"/>
    </row>
    <row r="388" spans="1:69">
      <c r="A388" s="99" t="str">
        <f>IFERROR(_xlfn.XLOOKUP($G388,通讯通路门店!$S$4:$S$993933,通讯通路门店!$A$4:$A$993933,0,0),"")</f>
        <v/>
      </c>
      <c r="B388" s="99" t="str">
        <f>IFERROR(_xlfn.XLOOKUP($G388,通讯通路门店!$S$4:$S$993933,通讯通路门店!$B$4:$B$993933,0,0),"")</f>
        <v/>
      </c>
      <c r="C388" s="99" t="str">
        <f>IFERROR(_xlfn.XLOOKUP($G388,通讯通路门店!$S$4:$S$993933,通讯通路门店!$C$4:$C$993933,0,0),"")</f>
        <v/>
      </c>
      <c r="D388" s="99" t="str">
        <f>IFERROR(_xlfn.XLOOKUP($G388,通讯通路门店!$S$4:$S$993933,通讯通路门店!$D$4:$D$993933,0,0),"")</f>
        <v/>
      </c>
      <c r="E388" s="83"/>
      <c r="F388" s="83"/>
      <c r="G388" s="101" t="e">
        <v>#N/A</v>
      </c>
      <c r="H388" s="102" t="str">
        <f>IFERROR(_xlfn.XLOOKUP($G388,通讯通路门店!$S$4:$S$993933,通讯通路门店!$R$4:$R$993933,0,0),"")</f>
        <v/>
      </c>
      <c r="I388" s="83"/>
      <c r="J388" s="83"/>
      <c r="K388" s="83"/>
      <c r="L388" s="83"/>
      <c r="M388" s="83"/>
      <c r="N388" s="83"/>
      <c r="O388" s="83"/>
      <c r="P388" s="83"/>
      <c r="Q388" s="83"/>
      <c r="R388" s="83"/>
      <c r="S388" s="83"/>
      <c r="T388" s="83"/>
      <c r="U388" s="99">
        <f>COUNTIF(通讯通路门店!$S:$S,$G388)</f>
        <v>0</v>
      </c>
      <c r="V388" s="99">
        <f>COUNTIFS(通讯通路门店!$S:$S,$G388,通讯通路门店!$J:$J,"综合卖场")</f>
        <v>0</v>
      </c>
      <c r="W388" s="99">
        <f>SUMIFS(通讯通路门店!$AJ:$AJ,通讯通路门店!$S:$S,通讯客户沙盘!$G388)</f>
        <v>0</v>
      </c>
      <c r="X388" s="99">
        <f t="shared" ref="X388:X451" si="30">Y388+Z388+AA388+AB388+AC388+AD388+AE388</f>
        <v>0</v>
      </c>
      <c r="Y388" s="99">
        <f>COUNTIFS(通讯通路门店!$S:$S,$G388,通讯通路门店!$J:$J,"荣耀体验店")+COUNTIFS(通讯通路门店!$S:$S,$G388,通讯通路门店!$J:$J,"荣耀授权专卖店")</f>
        <v>0</v>
      </c>
      <c r="Z388" s="99">
        <f>COUNTIFS(通讯通路门店!$S:$S,$G388,通讯通路门店!$J:$J,"VIVO体验店")</f>
        <v>0</v>
      </c>
      <c r="AA388" s="99">
        <f>COUNTIFS(通讯通路门店!$S:$S,$G388,通讯通路门店!$J:$J,"OPPO体验店")</f>
        <v>0</v>
      </c>
      <c r="AB388" s="99">
        <f>COUNTIFS(通讯通路门店!$S:$S,$G388,通讯通路门店!$J:$J,"华为授权体验店")+COUNTIFS(通讯通路门店!$S:$S,$G388,通讯通路门店!$J:$J,"华为堡垒店")</f>
        <v>0</v>
      </c>
      <c r="AC388" s="99">
        <f>COUNTIFS(通讯通路门店!$S:$S,$G388,通讯通路门店!$J:$J,"小米体验店")</f>
        <v>0</v>
      </c>
      <c r="AD388" s="99">
        <f>COUNTIFS(通讯通路门店!$S:$S,$G388,通讯通路门店!$J:$J,"苹果体验店")</f>
        <v>0</v>
      </c>
      <c r="AE388" s="99">
        <f>COUNTIFS(通讯通路门店!$S:$S,$G388,通讯通路门店!$J:$J,"其他品牌专卖店")</f>
        <v>0</v>
      </c>
      <c r="AF388" s="99">
        <f>SUMIFS(通讯通路门店!$BI:$BI,通讯通路门店!$S:$S,$G388)</f>
        <v>0</v>
      </c>
      <c r="AG388" s="99">
        <f>SUMIFS(通讯通路门店!$BH:$BH,通讯通路门店!$S:$S,$G388)</f>
        <v>0</v>
      </c>
      <c r="AH388" s="99">
        <f t="shared" ref="AH388:AH451" si="31">AI388+AJ388+AK388+AL388+AM388+AN388</f>
        <v>0</v>
      </c>
      <c r="AI388" s="99">
        <f>SUMIFS(通讯通路门店!$BB:$BB,通讯通路门店!$S:$S,$G388)</f>
        <v>0</v>
      </c>
      <c r="AJ388" s="99">
        <f>SUMIFS(通讯通路门店!$BE:$BE,通讯通路门店!$S:$S,$G388)</f>
        <v>0</v>
      </c>
      <c r="AK388" s="99">
        <f>SUMIFS(通讯通路门店!$BG:$BG,通讯通路门店!$S:$S,$G388)</f>
        <v>0</v>
      </c>
      <c r="AL388" s="99">
        <f>SUMIFS(通讯通路门店!$BC:$BC,通讯通路门店!$S:$S,$G388)</f>
        <v>0</v>
      </c>
      <c r="AM388" s="99">
        <f>SUMIFS(通讯通路门店!$BD:$BD,通讯通路门店!$S:$S,$G388)</f>
        <v>0</v>
      </c>
      <c r="AN388" s="99">
        <f>SUMIFS(通讯通路门店!$BF:$BF,通讯通路门店!$S:$S,$G388)</f>
        <v>0</v>
      </c>
      <c r="AO388" s="99">
        <f t="shared" ref="AO388:AO451" si="32">AP388+AQ388</f>
        <v>0</v>
      </c>
      <c r="AP388" s="99">
        <f>SUMIFS(通讯通路门店!$K:$K,通讯通路门店!$S:$S,$G388)</f>
        <v>0</v>
      </c>
      <c r="AQ388" s="83"/>
      <c r="AR388" s="99">
        <f>SUMIFS(通讯通路门店!$T:$T,通讯通路门店!$S:$S,$G388)</f>
        <v>0</v>
      </c>
      <c r="AS388" s="99">
        <f>SUMIFS(通讯通路门店!$U:$U,通讯通路门店!$S:$S,$G388)</f>
        <v>0</v>
      </c>
      <c r="AT388" s="99">
        <f>SUMIFS(通讯通路门店!$V:$V,通讯通路门店!$S:$S,$G388)</f>
        <v>0</v>
      </c>
      <c r="AU388" s="99">
        <f>SUMIFS(通讯通路门店!$W:$W,通讯通路门店!$S:$S,$G388)</f>
        <v>0</v>
      </c>
      <c r="AV388" s="99">
        <f>SUMIFS(通讯通路门店!$Z:$Z,通讯通路门店!$S:$S,$G388)</f>
        <v>0</v>
      </c>
      <c r="AW388" s="99">
        <f>SUMIFS(通讯通路门店!$AB:$AB,通讯通路门店!$S:$S,$G388)</f>
        <v>0</v>
      </c>
      <c r="AX388" s="99">
        <f>SUMIFS(通讯通路门店!$X:$X,通讯通路门店!$S:$S,$G388)</f>
        <v>0</v>
      </c>
      <c r="AY388" s="99">
        <f>SUMIFS(通讯通路门店!$Y:$Y,通讯通路门店!$S:$S,$G388)</f>
        <v>0</v>
      </c>
      <c r="AZ388" s="99">
        <f>SUMIFS(通讯通路门店!$AA:$AA,通讯通路门店!$S:$S,$G388)</f>
        <v>0</v>
      </c>
      <c r="BA388" s="99">
        <f t="shared" ref="BA388:BA451" si="33">AP388-BB388</f>
        <v>0</v>
      </c>
      <c r="BB388" s="99">
        <f t="shared" ref="BB388:BB451" si="34">BC388+BD388+BE388+BF388+BG388+BH388</f>
        <v>0</v>
      </c>
      <c r="BC388" s="99">
        <f>SUMIFS(通讯通路门店!$W:$W,通讯通路门店!$S:$S,$G388,通讯通路门店!$J:$J,"荣耀体验店")+SUMIFS(通讯通路门店!$W:$W,通讯通路门店!$S:$S,$G388,通讯通路门店!$J:$J,"荣耀授权专卖店")</f>
        <v>0</v>
      </c>
      <c r="BD388" s="99">
        <f>SUMIFS(通讯通路门店!$Z:$Z,通讯通路门店!$S:$S,$G388,通讯通路门店!$J:$J,"VIVO体验店")</f>
        <v>0</v>
      </c>
      <c r="BE388" s="99">
        <f>SUMIFS(通讯通路门店!$AB:$AB,通讯通路门店!$S:$S,$G388,通讯通路门店!$J:$J,"OPPO体验店")</f>
        <v>0</v>
      </c>
      <c r="BF388" s="99">
        <f>SUMIFS(通讯通路门店!$X:$X,通讯通路门店!$S:$S,$G388,通讯通路门店!$J:$J,"华为授权体验店")+SUMIFS(通讯通路门店!$AA:$AA,通讯通路门店!$S:$S,$G388,通讯通路门店!$J:$J,"华为堡垒店")</f>
        <v>0</v>
      </c>
      <c r="BG388" s="99">
        <f>SUMIFS(通讯通路门店!$Y:$Y,通讯通路门店!$S:$S,$G388,通讯通路门店!$J:$J,"小米体验店")</f>
        <v>0</v>
      </c>
      <c r="BH388" s="99">
        <f>SUMIFS(通讯通路门店!$AA:$AA,通讯通路门店!$S:$S,$G388,通讯通路门店!$J:$J,"苹果体验店")</f>
        <v>0</v>
      </c>
      <c r="BI388" s="99">
        <f>SUMIFS(通讯通路门店!$K:$K,通讯通路门店!$S:$S,$G388,通讯通路门店!$J:$J,"其他品牌专卖店")</f>
        <v>0</v>
      </c>
      <c r="BJ388" s="99">
        <f>SUMIFS(通讯通路门店!$AC:$AC,通讯通路门店!$S:$S,$G388)</f>
        <v>0</v>
      </c>
      <c r="BK388" s="99">
        <f>SUMIFS(通讯通路门店!$AD:$AD,通讯通路门店!$S:$S,$G388)</f>
        <v>0</v>
      </c>
      <c r="BL388" s="99">
        <f>SUMIFS(通讯通路门店!$AE:$AE,通讯通路门店!$S:$S,$G388)</f>
        <v>0</v>
      </c>
      <c r="BM388" s="99">
        <f>SUMIFS(通讯通路门店!$AF:$AF,通讯通路门店!$S:$S,$G388)</f>
        <v>0</v>
      </c>
      <c r="BN388" s="99">
        <f>SUMIFS(通讯通路门店!$AG:$AG,通讯通路门店!$S:$S,$G388)</f>
        <v>0</v>
      </c>
      <c r="BO388" s="99">
        <f>SUMIFS(通讯通路门店!$AH:$AH,通讯通路门店!$S:$S,$G388)</f>
        <v>0</v>
      </c>
      <c r="BP388" s="99">
        <f>SUMIFS(通讯通路门店!$AI:$AI,通讯通路门店!$S:$S,$G388)</f>
        <v>0</v>
      </c>
      <c r="BQ388" s="83"/>
    </row>
    <row r="389" spans="1:69">
      <c r="A389" s="99" t="str">
        <f>IFERROR(_xlfn.XLOOKUP($G389,通讯通路门店!$S$4:$S$993933,通讯通路门店!$A$4:$A$993933,0,0),"")</f>
        <v/>
      </c>
      <c r="B389" s="99" t="str">
        <f>IFERROR(_xlfn.XLOOKUP($G389,通讯通路门店!$S$4:$S$993933,通讯通路门店!$B$4:$B$993933,0,0),"")</f>
        <v/>
      </c>
      <c r="C389" s="99" t="str">
        <f>IFERROR(_xlfn.XLOOKUP($G389,通讯通路门店!$S$4:$S$993933,通讯通路门店!$C$4:$C$993933,0,0),"")</f>
        <v/>
      </c>
      <c r="D389" s="99" t="str">
        <f>IFERROR(_xlfn.XLOOKUP($G389,通讯通路门店!$S$4:$S$993933,通讯通路门店!$D$4:$D$993933,0,0),"")</f>
        <v/>
      </c>
      <c r="E389" s="83"/>
      <c r="F389" s="83"/>
      <c r="G389" s="101" t="e">
        <v>#N/A</v>
      </c>
      <c r="H389" s="102" t="str">
        <f>IFERROR(_xlfn.XLOOKUP($G389,通讯通路门店!$S$4:$S$993933,通讯通路门店!$R$4:$R$993933,0,0),"")</f>
        <v/>
      </c>
      <c r="I389" s="83"/>
      <c r="J389" s="83"/>
      <c r="K389" s="83"/>
      <c r="L389" s="83"/>
      <c r="M389" s="83"/>
      <c r="N389" s="83"/>
      <c r="O389" s="83"/>
      <c r="P389" s="83"/>
      <c r="Q389" s="83"/>
      <c r="R389" s="83"/>
      <c r="S389" s="83"/>
      <c r="T389" s="83"/>
      <c r="U389" s="99">
        <f>COUNTIF(通讯通路门店!$S:$S,$G389)</f>
        <v>0</v>
      </c>
      <c r="V389" s="99">
        <f>COUNTIFS(通讯通路门店!$S:$S,$G389,通讯通路门店!$J:$J,"综合卖场")</f>
        <v>0</v>
      </c>
      <c r="W389" s="99">
        <f>SUMIFS(通讯通路门店!$AJ:$AJ,通讯通路门店!$S:$S,通讯客户沙盘!$G389)</f>
        <v>0</v>
      </c>
      <c r="X389" s="99">
        <f t="shared" si="30"/>
        <v>0</v>
      </c>
      <c r="Y389" s="99">
        <f>COUNTIFS(通讯通路门店!$S:$S,$G389,通讯通路门店!$J:$J,"荣耀体验店")+COUNTIFS(通讯通路门店!$S:$S,$G389,通讯通路门店!$J:$J,"荣耀授权专卖店")</f>
        <v>0</v>
      </c>
      <c r="Z389" s="99">
        <f>COUNTIFS(通讯通路门店!$S:$S,$G389,通讯通路门店!$J:$J,"VIVO体验店")</f>
        <v>0</v>
      </c>
      <c r="AA389" s="99">
        <f>COUNTIFS(通讯通路门店!$S:$S,$G389,通讯通路门店!$J:$J,"OPPO体验店")</f>
        <v>0</v>
      </c>
      <c r="AB389" s="99">
        <f>COUNTIFS(通讯通路门店!$S:$S,$G389,通讯通路门店!$J:$J,"华为授权体验店")+COUNTIFS(通讯通路门店!$S:$S,$G389,通讯通路门店!$J:$J,"华为堡垒店")</f>
        <v>0</v>
      </c>
      <c r="AC389" s="99">
        <f>COUNTIFS(通讯通路门店!$S:$S,$G389,通讯通路门店!$J:$J,"小米体验店")</f>
        <v>0</v>
      </c>
      <c r="AD389" s="99">
        <f>COUNTIFS(通讯通路门店!$S:$S,$G389,通讯通路门店!$J:$J,"苹果体验店")</f>
        <v>0</v>
      </c>
      <c r="AE389" s="99">
        <f>COUNTIFS(通讯通路门店!$S:$S,$G389,通讯通路门店!$J:$J,"其他品牌专卖店")</f>
        <v>0</v>
      </c>
      <c r="AF389" s="99">
        <f>SUMIFS(通讯通路门店!$BI:$BI,通讯通路门店!$S:$S,$G389)</f>
        <v>0</v>
      </c>
      <c r="AG389" s="99">
        <f>SUMIFS(通讯通路门店!$BH:$BH,通讯通路门店!$S:$S,$G389)</f>
        <v>0</v>
      </c>
      <c r="AH389" s="99">
        <f t="shared" si="31"/>
        <v>0</v>
      </c>
      <c r="AI389" s="99">
        <f>SUMIFS(通讯通路门店!$BB:$BB,通讯通路门店!$S:$S,$G389)</f>
        <v>0</v>
      </c>
      <c r="AJ389" s="99">
        <f>SUMIFS(通讯通路门店!$BE:$BE,通讯通路门店!$S:$S,$G389)</f>
        <v>0</v>
      </c>
      <c r="AK389" s="99">
        <f>SUMIFS(通讯通路门店!$BG:$BG,通讯通路门店!$S:$S,$G389)</f>
        <v>0</v>
      </c>
      <c r="AL389" s="99">
        <f>SUMIFS(通讯通路门店!$BC:$BC,通讯通路门店!$S:$S,$G389)</f>
        <v>0</v>
      </c>
      <c r="AM389" s="99">
        <f>SUMIFS(通讯通路门店!$BD:$BD,通讯通路门店!$S:$S,$G389)</f>
        <v>0</v>
      </c>
      <c r="AN389" s="99">
        <f>SUMIFS(通讯通路门店!$BF:$BF,通讯通路门店!$S:$S,$G389)</f>
        <v>0</v>
      </c>
      <c r="AO389" s="99">
        <f t="shared" si="32"/>
        <v>0</v>
      </c>
      <c r="AP389" s="99">
        <f>SUMIFS(通讯通路门店!$K:$K,通讯通路门店!$S:$S,$G389)</f>
        <v>0</v>
      </c>
      <c r="AQ389" s="83"/>
      <c r="AR389" s="99">
        <f>SUMIFS(通讯通路门店!$T:$T,通讯通路门店!$S:$S,$G389)</f>
        <v>0</v>
      </c>
      <c r="AS389" s="99">
        <f>SUMIFS(通讯通路门店!$U:$U,通讯通路门店!$S:$S,$G389)</f>
        <v>0</v>
      </c>
      <c r="AT389" s="99">
        <f>SUMIFS(通讯通路门店!$V:$V,通讯通路门店!$S:$S,$G389)</f>
        <v>0</v>
      </c>
      <c r="AU389" s="99">
        <f>SUMIFS(通讯通路门店!$W:$W,通讯通路门店!$S:$S,$G389)</f>
        <v>0</v>
      </c>
      <c r="AV389" s="99">
        <f>SUMIFS(通讯通路门店!$Z:$Z,通讯通路门店!$S:$S,$G389)</f>
        <v>0</v>
      </c>
      <c r="AW389" s="99">
        <f>SUMIFS(通讯通路门店!$AB:$AB,通讯通路门店!$S:$S,$G389)</f>
        <v>0</v>
      </c>
      <c r="AX389" s="99">
        <f>SUMIFS(通讯通路门店!$X:$X,通讯通路门店!$S:$S,$G389)</f>
        <v>0</v>
      </c>
      <c r="AY389" s="99">
        <f>SUMIFS(通讯通路门店!$Y:$Y,通讯通路门店!$S:$S,$G389)</f>
        <v>0</v>
      </c>
      <c r="AZ389" s="99">
        <f>SUMIFS(通讯通路门店!$AA:$AA,通讯通路门店!$S:$S,$G389)</f>
        <v>0</v>
      </c>
      <c r="BA389" s="99">
        <f t="shared" si="33"/>
        <v>0</v>
      </c>
      <c r="BB389" s="99">
        <f t="shared" si="34"/>
        <v>0</v>
      </c>
      <c r="BC389" s="99">
        <f>SUMIFS(通讯通路门店!$W:$W,通讯通路门店!$S:$S,$G389,通讯通路门店!$J:$J,"荣耀体验店")+SUMIFS(通讯通路门店!$W:$W,通讯通路门店!$S:$S,$G389,通讯通路门店!$J:$J,"荣耀授权专卖店")</f>
        <v>0</v>
      </c>
      <c r="BD389" s="99">
        <f>SUMIFS(通讯通路门店!$Z:$Z,通讯通路门店!$S:$S,$G389,通讯通路门店!$J:$J,"VIVO体验店")</f>
        <v>0</v>
      </c>
      <c r="BE389" s="99">
        <f>SUMIFS(通讯通路门店!$AB:$AB,通讯通路门店!$S:$S,$G389,通讯通路门店!$J:$J,"OPPO体验店")</f>
        <v>0</v>
      </c>
      <c r="BF389" s="99">
        <f>SUMIFS(通讯通路门店!$X:$X,通讯通路门店!$S:$S,$G389,通讯通路门店!$J:$J,"华为授权体验店")+SUMIFS(通讯通路门店!$AA:$AA,通讯通路门店!$S:$S,$G389,通讯通路门店!$J:$J,"华为堡垒店")</f>
        <v>0</v>
      </c>
      <c r="BG389" s="99">
        <f>SUMIFS(通讯通路门店!$Y:$Y,通讯通路门店!$S:$S,$G389,通讯通路门店!$J:$J,"小米体验店")</f>
        <v>0</v>
      </c>
      <c r="BH389" s="99">
        <f>SUMIFS(通讯通路门店!$AA:$AA,通讯通路门店!$S:$S,$G389,通讯通路门店!$J:$J,"苹果体验店")</f>
        <v>0</v>
      </c>
      <c r="BI389" s="99">
        <f>SUMIFS(通讯通路门店!$K:$K,通讯通路门店!$S:$S,$G389,通讯通路门店!$J:$J,"其他品牌专卖店")</f>
        <v>0</v>
      </c>
      <c r="BJ389" s="99">
        <f>SUMIFS(通讯通路门店!$AC:$AC,通讯通路门店!$S:$S,$G389)</f>
        <v>0</v>
      </c>
      <c r="BK389" s="99">
        <f>SUMIFS(通讯通路门店!$AD:$AD,通讯通路门店!$S:$S,$G389)</f>
        <v>0</v>
      </c>
      <c r="BL389" s="99">
        <f>SUMIFS(通讯通路门店!$AE:$AE,通讯通路门店!$S:$S,$G389)</f>
        <v>0</v>
      </c>
      <c r="BM389" s="99">
        <f>SUMIFS(通讯通路门店!$AF:$AF,通讯通路门店!$S:$S,$G389)</f>
        <v>0</v>
      </c>
      <c r="BN389" s="99">
        <f>SUMIFS(通讯通路门店!$AG:$AG,通讯通路门店!$S:$S,$G389)</f>
        <v>0</v>
      </c>
      <c r="BO389" s="99">
        <f>SUMIFS(通讯通路门店!$AH:$AH,通讯通路门店!$S:$S,$G389)</f>
        <v>0</v>
      </c>
      <c r="BP389" s="99">
        <f>SUMIFS(通讯通路门店!$AI:$AI,通讯通路门店!$S:$S,$G389)</f>
        <v>0</v>
      </c>
      <c r="BQ389" s="83"/>
    </row>
    <row r="390" spans="1:69">
      <c r="A390" s="99" t="str">
        <f>IFERROR(_xlfn.XLOOKUP($G390,通讯通路门店!$S$4:$S$993933,通讯通路门店!$A$4:$A$993933,0,0),"")</f>
        <v/>
      </c>
      <c r="B390" s="99" t="str">
        <f>IFERROR(_xlfn.XLOOKUP($G390,通讯通路门店!$S$4:$S$993933,通讯通路门店!$B$4:$B$993933,0,0),"")</f>
        <v/>
      </c>
      <c r="C390" s="99" t="str">
        <f>IFERROR(_xlfn.XLOOKUP($G390,通讯通路门店!$S$4:$S$993933,通讯通路门店!$C$4:$C$993933,0,0),"")</f>
        <v/>
      </c>
      <c r="D390" s="99" t="str">
        <f>IFERROR(_xlfn.XLOOKUP($G390,通讯通路门店!$S$4:$S$993933,通讯通路门店!$D$4:$D$993933,0,0),"")</f>
        <v/>
      </c>
      <c r="E390" s="83"/>
      <c r="F390" s="83"/>
      <c r="G390" s="101" t="e">
        <v>#N/A</v>
      </c>
      <c r="H390" s="102" t="str">
        <f>IFERROR(_xlfn.XLOOKUP($G390,通讯通路门店!$S$4:$S$993933,通讯通路门店!$R$4:$R$993933,0,0),"")</f>
        <v/>
      </c>
      <c r="I390" s="83"/>
      <c r="J390" s="83"/>
      <c r="K390" s="83"/>
      <c r="L390" s="83"/>
      <c r="M390" s="83"/>
      <c r="N390" s="83"/>
      <c r="O390" s="83"/>
      <c r="P390" s="83"/>
      <c r="Q390" s="83"/>
      <c r="R390" s="83"/>
      <c r="S390" s="83"/>
      <c r="T390" s="83"/>
      <c r="U390" s="99">
        <f>COUNTIF(通讯通路门店!$S:$S,$G390)</f>
        <v>0</v>
      </c>
      <c r="V390" s="99">
        <f>COUNTIFS(通讯通路门店!$S:$S,$G390,通讯通路门店!$J:$J,"综合卖场")</f>
        <v>0</v>
      </c>
      <c r="W390" s="99">
        <f>SUMIFS(通讯通路门店!$AJ:$AJ,通讯通路门店!$S:$S,通讯客户沙盘!$G390)</f>
        <v>0</v>
      </c>
      <c r="X390" s="99">
        <f t="shared" si="30"/>
        <v>0</v>
      </c>
      <c r="Y390" s="99">
        <f>COUNTIFS(通讯通路门店!$S:$S,$G390,通讯通路门店!$J:$J,"荣耀体验店")+COUNTIFS(通讯通路门店!$S:$S,$G390,通讯通路门店!$J:$J,"荣耀授权专卖店")</f>
        <v>0</v>
      </c>
      <c r="Z390" s="99">
        <f>COUNTIFS(通讯通路门店!$S:$S,$G390,通讯通路门店!$J:$J,"VIVO体验店")</f>
        <v>0</v>
      </c>
      <c r="AA390" s="99">
        <f>COUNTIFS(通讯通路门店!$S:$S,$G390,通讯通路门店!$J:$J,"OPPO体验店")</f>
        <v>0</v>
      </c>
      <c r="AB390" s="99">
        <f>COUNTIFS(通讯通路门店!$S:$S,$G390,通讯通路门店!$J:$J,"华为授权体验店")+COUNTIFS(通讯通路门店!$S:$S,$G390,通讯通路门店!$J:$J,"华为堡垒店")</f>
        <v>0</v>
      </c>
      <c r="AC390" s="99">
        <f>COUNTIFS(通讯通路门店!$S:$S,$G390,通讯通路门店!$J:$J,"小米体验店")</f>
        <v>0</v>
      </c>
      <c r="AD390" s="99">
        <f>COUNTIFS(通讯通路门店!$S:$S,$G390,通讯通路门店!$J:$J,"苹果体验店")</f>
        <v>0</v>
      </c>
      <c r="AE390" s="99">
        <f>COUNTIFS(通讯通路门店!$S:$S,$G390,通讯通路门店!$J:$J,"其他品牌专卖店")</f>
        <v>0</v>
      </c>
      <c r="AF390" s="99">
        <f>SUMIFS(通讯通路门店!$BI:$BI,通讯通路门店!$S:$S,$G390)</f>
        <v>0</v>
      </c>
      <c r="AG390" s="99">
        <f>SUMIFS(通讯通路门店!$BH:$BH,通讯通路门店!$S:$S,$G390)</f>
        <v>0</v>
      </c>
      <c r="AH390" s="99">
        <f t="shared" si="31"/>
        <v>0</v>
      </c>
      <c r="AI390" s="99">
        <f>SUMIFS(通讯通路门店!$BB:$BB,通讯通路门店!$S:$S,$G390)</f>
        <v>0</v>
      </c>
      <c r="AJ390" s="99">
        <f>SUMIFS(通讯通路门店!$BE:$BE,通讯通路门店!$S:$S,$G390)</f>
        <v>0</v>
      </c>
      <c r="AK390" s="99">
        <f>SUMIFS(通讯通路门店!$BG:$BG,通讯通路门店!$S:$S,$G390)</f>
        <v>0</v>
      </c>
      <c r="AL390" s="99">
        <f>SUMIFS(通讯通路门店!$BC:$BC,通讯通路门店!$S:$S,$G390)</f>
        <v>0</v>
      </c>
      <c r="AM390" s="99">
        <f>SUMIFS(通讯通路门店!$BD:$BD,通讯通路门店!$S:$S,$G390)</f>
        <v>0</v>
      </c>
      <c r="AN390" s="99">
        <f>SUMIFS(通讯通路门店!$BF:$BF,通讯通路门店!$S:$S,$G390)</f>
        <v>0</v>
      </c>
      <c r="AO390" s="99">
        <f t="shared" si="32"/>
        <v>0</v>
      </c>
      <c r="AP390" s="99">
        <f>SUMIFS(通讯通路门店!$K:$K,通讯通路门店!$S:$S,$G390)</f>
        <v>0</v>
      </c>
      <c r="AQ390" s="83"/>
      <c r="AR390" s="99">
        <f>SUMIFS(通讯通路门店!$T:$T,通讯通路门店!$S:$S,$G390)</f>
        <v>0</v>
      </c>
      <c r="AS390" s="99">
        <f>SUMIFS(通讯通路门店!$U:$U,通讯通路门店!$S:$S,$G390)</f>
        <v>0</v>
      </c>
      <c r="AT390" s="99">
        <f>SUMIFS(通讯通路门店!$V:$V,通讯通路门店!$S:$S,$G390)</f>
        <v>0</v>
      </c>
      <c r="AU390" s="99">
        <f>SUMIFS(通讯通路门店!$W:$W,通讯通路门店!$S:$S,$G390)</f>
        <v>0</v>
      </c>
      <c r="AV390" s="99">
        <f>SUMIFS(通讯通路门店!$Z:$Z,通讯通路门店!$S:$S,$G390)</f>
        <v>0</v>
      </c>
      <c r="AW390" s="99">
        <f>SUMIFS(通讯通路门店!$AB:$AB,通讯通路门店!$S:$S,$G390)</f>
        <v>0</v>
      </c>
      <c r="AX390" s="99">
        <f>SUMIFS(通讯通路门店!$X:$X,通讯通路门店!$S:$S,$G390)</f>
        <v>0</v>
      </c>
      <c r="AY390" s="99">
        <f>SUMIFS(通讯通路门店!$Y:$Y,通讯通路门店!$S:$S,$G390)</f>
        <v>0</v>
      </c>
      <c r="AZ390" s="99">
        <f>SUMIFS(通讯通路门店!$AA:$AA,通讯通路门店!$S:$S,$G390)</f>
        <v>0</v>
      </c>
      <c r="BA390" s="99">
        <f t="shared" si="33"/>
        <v>0</v>
      </c>
      <c r="BB390" s="99">
        <f t="shared" si="34"/>
        <v>0</v>
      </c>
      <c r="BC390" s="99">
        <f>SUMIFS(通讯通路门店!$W:$W,通讯通路门店!$S:$S,$G390,通讯通路门店!$J:$J,"荣耀体验店")+SUMIFS(通讯通路门店!$W:$W,通讯通路门店!$S:$S,$G390,通讯通路门店!$J:$J,"荣耀授权专卖店")</f>
        <v>0</v>
      </c>
      <c r="BD390" s="99">
        <f>SUMIFS(通讯通路门店!$Z:$Z,通讯通路门店!$S:$S,$G390,通讯通路门店!$J:$J,"VIVO体验店")</f>
        <v>0</v>
      </c>
      <c r="BE390" s="99">
        <f>SUMIFS(通讯通路门店!$AB:$AB,通讯通路门店!$S:$S,$G390,通讯通路门店!$J:$J,"OPPO体验店")</f>
        <v>0</v>
      </c>
      <c r="BF390" s="99">
        <f>SUMIFS(通讯通路门店!$X:$X,通讯通路门店!$S:$S,$G390,通讯通路门店!$J:$J,"华为授权体验店")+SUMIFS(通讯通路门店!$AA:$AA,通讯通路门店!$S:$S,$G390,通讯通路门店!$J:$J,"华为堡垒店")</f>
        <v>0</v>
      </c>
      <c r="BG390" s="99">
        <f>SUMIFS(通讯通路门店!$Y:$Y,通讯通路门店!$S:$S,$G390,通讯通路门店!$J:$J,"小米体验店")</f>
        <v>0</v>
      </c>
      <c r="BH390" s="99">
        <f>SUMIFS(通讯通路门店!$AA:$AA,通讯通路门店!$S:$S,$G390,通讯通路门店!$J:$J,"苹果体验店")</f>
        <v>0</v>
      </c>
      <c r="BI390" s="99">
        <f>SUMIFS(通讯通路门店!$K:$K,通讯通路门店!$S:$S,$G390,通讯通路门店!$J:$J,"其他品牌专卖店")</f>
        <v>0</v>
      </c>
      <c r="BJ390" s="99">
        <f>SUMIFS(通讯通路门店!$AC:$AC,通讯通路门店!$S:$S,$G390)</f>
        <v>0</v>
      </c>
      <c r="BK390" s="99">
        <f>SUMIFS(通讯通路门店!$AD:$AD,通讯通路门店!$S:$S,$G390)</f>
        <v>0</v>
      </c>
      <c r="BL390" s="99">
        <f>SUMIFS(通讯通路门店!$AE:$AE,通讯通路门店!$S:$S,$G390)</f>
        <v>0</v>
      </c>
      <c r="BM390" s="99">
        <f>SUMIFS(通讯通路门店!$AF:$AF,通讯通路门店!$S:$S,$G390)</f>
        <v>0</v>
      </c>
      <c r="BN390" s="99">
        <f>SUMIFS(通讯通路门店!$AG:$AG,通讯通路门店!$S:$S,$G390)</f>
        <v>0</v>
      </c>
      <c r="BO390" s="99">
        <f>SUMIFS(通讯通路门店!$AH:$AH,通讯通路门店!$S:$S,$G390)</f>
        <v>0</v>
      </c>
      <c r="BP390" s="99">
        <f>SUMIFS(通讯通路门店!$AI:$AI,通讯通路门店!$S:$S,$G390)</f>
        <v>0</v>
      </c>
      <c r="BQ390" s="83"/>
    </row>
    <row r="391" spans="1:69">
      <c r="A391" s="99" t="str">
        <f>IFERROR(_xlfn.XLOOKUP($G391,通讯通路门店!$S$4:$S$993933,通讯通路门店!$A$4:$A$993933,0,0),"")</f>
        <v/>
      </c>
      <c r="B391" s="99" t="str">
        <f>IFERROR(_xlfn.XLOOKUP($G391,通讯通路门店!$S$4:$S$993933,通讯通路门店!$B$4:$B$993933,0,0),"")</f>
        <v/>
      </c>
      <c r="C391" s="99" t="str">
        <f>IFERROR(_xlfn.XLOOKUP($G391,通讯通路门店!$S$4:$S$993933,通讯通路门店!$C$4:$C$993933,0,0),"")</f>
        <v/>
      </c>
      <c r="D391" s="99" t="str">
        <f>IFERROR(_xlfn.XLOOKUP($G391,通讯通路门店!$S$4:$S$993933,通讯通路门店!$D$4:$D$993933,0,0),"")</f>
        <v/>
      </c>
      <c r="E391" s="83"/>
      <c r="F391" s="83"/>
      <c r="G391" s="101" t="e">
        <v>#N/A</v>
      </c>
      <c r="H391" s="102" t="str">
        <f>IFERROR(_xlfn.XLOOKUP($G391,通讯通路门店!$S$4:$S$993933,通讯通路门店!$R$4:$R$993933,0,0),"")</f>
        <v/>
      </c>
      <c r="I391" s="83"/>
      <c r="J391" s="83"/>
      <c r="K391" s="83"/>
      <c r="L391" s="83"/>
      <c r="M391" s="83"/>
      <c r="N391" s="83"/>
      <c r="O391" s="83"/>
      <c r="P391" s="83"/>
      <c r="Q391" s="83"/>
      <c r="R391" s="83"/>
      <c r="S391" s="83"/>
      <c r="T391" s="83"/>
      <c r="U391" s="99">
        <f>COUNTIF(通讯通路门店!$S:$S,$G391)</f>
        <v>0</v>
      </c>
      <c r="V391" s="99">
        <f>COUNTIFS(通讯通路门店!$S:$S,$G391,通讯通路门店!$J:$J,"综合卖场")</f>
        <v>0</v>
      </c>
      <c r="W391" s="99">
        <f>SUMIFS(通讯通路门店!$AJ:$AJ,通讯通路门店!$S:$S,通讯客户沙盘!$G391)</f>
        <v>0</v>
      </c>
      <c r="X391" s="99">
        <f t="shared" si="30"/>
        <v>0</v>
      </c>
      <c r="Y391" s="99">
        <f>COUNTIFS(通讯通路门店!$S:$S,$G391,通讯通路门店!$J:$J,"荣耀体验店")+COUNTIFS(通讯通路门店!$S:$S,$G391,通讯通路门店!$J:$J,"荣耀授权专卖店")</f>
        <v>0</v>
      </c>
      <c r="Z391" s="99">
        <f>COUNTIFS(通讯通路门店!$S:$S,$G391,通讯通路门店!$J:$J,"VIVO体验店")</f>
        <v>0</v>
      </c>
      <c r="AA391" s="99">
        <f>COUNTIFS(通讯通路门店!$S:$S,$G391,通讯通路门店!$J:$J,"OPPO体验店")</f>
        <v>0</v>
      </c>
      <c r="AB391" s="99">
        <f>COUNTIFS(通讯通路门店!$S:$S,$G391,通讯通路门店!$J:$J,"华为授权体验店")+COUNTIFS(通讯通路门店!$S:$S,$G391,通讯通路门店!$J:$J,"华为堡垒店")</f>
        <v>0</v>
      </c>
      <c r="AC391" s="99">
        <f>COUNTIFS(通讯通路门店!$S:$S,$G391,通讯通路门店!$J:$J,"小米体验店")</f>
        <v>0</v>
      </c>
      <c r="AD391" s="99">
        <f>COUNTIFS(通讯通路门店!$S:$S,$G391,通讯通路门店!$J:$J,"苹果体验店")</f>
        <v>0</v>
      </c>
      <c r="AE391" s="99">
        <f>COUNTIFS(通讯通路门店!$S:$S,$G391,通讯通路门店!$J:$J,"其他品牌专卖店")</f>
        <v>0</v>
      </c>
      <c r="AF391" s="99">
        <f>SUMIFS(通讯通路门店!$BI:$BI,通讯通路门店!$S:$S,$G391)</f>
        <v>0</v>
      </c>
      <c r="AG391" s="99">
        <f>SUMIFS(通讯通路门店!$BH:$BH,通讯通路门店!$S:$S,$G391)</f>
        <v>0</v>
      </c>
      <c r="AH391" s="99">
        <f t="shared" si="31"/>
        <v>0</v>
      </c>
      <c r="AI391" s="99">
        <f>SUMIFS(通讯通路门店!$BB:$BB,通讯通路门店!$S:$S,$G391)</f>
        <v>0</v>
      </c>
      <c r="AJ391" s="99">
        <f>SUMIFS(通讯通路门店!$BE:$BE,通讯通路门店!$S:$S,$G391)</f>
        <v>0</v>
      </c>
      <c r="AK391" s="99">
        <f>SUMIFS(通讯通路门店!$BG:$BG,通讯通路门店!$S:$S,$G391)</f>
        <v>0</v>
      </c>
      <c r="AL391" s="99">
        <f>SUMIFS(通讯通路门店!$BC:$BC,通讯通路门店!$S:$S,$G391)</f>
        <v>0</v>
      </c>
      <c r="AM391" s="99">
        <f>SUMIFS(通讯通路门店!$BD:$BD,通讯通路门店!$S:$S,$G391)</f>
        <v>0</v>
      </c>
      <c r="AN391" s="99">
        <f>SUMIFS(通讯通路门店!$BF:$BF,通讯通路门店!$S:$S,$G391)</f>
        <v>0</v>
      </c>
      <c r="AO391" s="99">
        <f t="shared" si="32"/>
        <v>0</v>
      </c>
      <c r="AP391" s="99">
        <f>SUMIFS(通讯通路门店!$K:$K,通讯通路门店!$S:$S,$G391)</f>
        <v>0</v>
      </c>
      <c r="AQ391" s="83"/>
      <c r="AR391" s="99">
        <f>SUMIFS(通讯通路门店!$T:$T,通讯通路门店!$S:$S,$G391)</f>
        <v>0</v>
      </c>
      <c r="AS391" s="99">
        <f>SUMIFS(通讯通路门店!$U:$U,通讯通路门店!$S:$S,$G391)</f>
        <v>0</v>
      </c>
      <c r="AT391" s="99">
        <f>SUMIFS(通讯通路门店!$V:$V,通讯通路门店!$S:$S,$G391)</f>
        <v>0</v>
      </c>
      <c r="AU391" s="99">
        <f>SUMIFS(通讯通路门店!$W:$W,通讯通路门店!$S:$S,$G391)</f>
        <v>0</v>
      </c>
      <c r="AV391" s="99">
        <f>SUMIFS(通讯通路门店!$Z:$Z,通讯通路门店!$S:$S,$G391)</f>
        <v>0</v>
      </c>
      <c r="AW391" s="99">
        <f>SUMIFS(通讯通路门店!$AB:$AB,通讯通路门店!$S:$S,$G391)</f>
        <v>0</v>
      </c>
      <c r="AX391" s="99">
        <f>SUMIFS(通讯通路门店!$X:$X,通讯通路门店!$S:$S,$G391)</f>
        <v>0</v>
      </c>
      <c r="AY391" s="99">
        <f>SUMIFS(通讯通路门店!$Y:$Y,通讯通路门店!$S:$S,$G391)</f>
        <v>0</v>
      </c>
      <c r="AZ391" s="99">
        <f>SUMIFS(通讯通路门店!$AA:$AA,通讯通路门店!$S:$S,$G391)</f>
        <v>0</v>
      </c>
      <c r="BA391" s="99">
        <f t="shared" si="33"/>
        <v>0</v>
      </c>
      <c r="BB391" s="99">
        <f t="shared" si="34"/>
        <v>0</v>
      </c>
      <c r="BC391" s="99">
        <f>SUMIFS(通讯通路门店!$W:$W,通讯通路门店!$S:$S,$G391,通讯通路门店!$J:$J,"荣耀体验店")+SUMIFS(通讯通路门店!$W:$W,通讯通路门店!$S:$S,$G391,通讯通路门店!$J:$J,"荣耀授权专卖店")</f>
        <v>0</v>
      </c>
      <c r="BD391" s="99">
        <f>SUMIFS(通讯通路门店!$Z:$Z,通讯通路门店!$S:$S,$G391,通讯通路门店!$J:$J,"VIVO体验店")</f>
        <v>0</v>
      </c>
      <c r="BE391" s="99">
        <f>SUMIFS(通讯通路门店!$AB:$AB,通讯通路门店!$S:$S,$G391,通讯通路门店!$J:$J,"OPPO体验店")</f>
        <v>0</v>
      </c>
      <c r="BF391" s="99">
        <f>SUMIFS(通讯通路门店!$X:$X,通讯通路门店!$S:$S,$G391,通讯通路门店!$J:$J,"华为授权体验店")+SUMIFS(通讯通路门店!$AA:$AA,通讯通路门店!$S:$S,$G391,通讯通路门店!$J:$J,"华为堡垒店")</f>
        <v>0</v>
      </c>
      <c r="BG391" s="99">
        <f>SUMIFS(通讯通路门店!$Y:$Y,通讯通路门店!$S:$S,$G391,通讯通路门店!$J:$J,"小米体验店")</f>
        <v>0</v>
      </c>
      <c r="BH391" s="99">
        <f>SUMIFS(通讯通路门店!$AA:$AA,通讯通路门店!$S:$S,$G391,通讯通路门店!$J:$J,"苹果体验店")</f>
        <v>0</v>
      </c>
      <c r="BI391" s="99">
        <f>SUMIFS(通讯通路门店!$K:$K,通讯通路门店!$S:$S,$G391,通讯通路门店!$J:$J,"其他品牌专卖店")</f>
        <v>0</v>
      </c>
      <c r="BJ391" s="99">
        <f>SUMIFS(通讯通路门店!$AC:$AC,通讯通路门店!$S:$S,$G391)</f>
        <v>0</v>
      </c>
      <c r="BK391" s="99">
        <f>SUMIFS(通讯通路门店!$AD:$AD,通讯通路门店!$S:$S,$G391)</f>
        <v>0</v>
      </c>
      <c r="BL391" s="99">
        <f>SUMIFS(通讯通路门店!$AE:$AE,通讯通路门店!$S:$S,$G391)</f>
        <v>0</v>
      </c>
      <c r="BM391" s="99">
        <f>SUMIFS(通讯通路门店!$AF:$AF,通讯通路门店!$S:$S,$G391)</f>
        <v>0</v>
      </c>
      <c r="BN391" s="99">
        <f>SUMIFS(通讯通路门店!$AG:$AG,通讯通路门店!$S:$S,$G391)</f>
        <v>0</v>
      </c>
      <c r="BO391" s="99">
        <f>SUMIFS(通讯通路门店!$AH:$AH,通讯通路门店!$S:$S,$G391)</f>
        <v>0</v>
      </c>
      <c r="BP391" s="99">
        <f>SUMIFS(通讯通路门店!$AI:$AI,通讯通路门店!$S:$S,$G391)</f>
        <v>0</v>
      </c>
      <c r="BQ391" s="83"/>
    </row>
    <row r="392" spans="1:69">
      <c r="A392" s="99" t="str">
        <f>IFERROR(_xlfn.XLOOKUP($G392,通讯通路门店!$S$4:$S$993933,通讯通路门店!$A$4:$A$993933,0,0),"")</f>
        <v/>
      </c>
      <c r="B392" s="99" t="str">
        <f>IFERROR(_xlfn.XLOOKUP($G392,通讯通路门店!$S$4:$S$993933,通讯通路门店!$B$4:$B$993933,0,0),"")</f>
        <v/>
      </c>
      <c r="C392" s="99" t="str">
        <f>IFERROR(_xlfn.XLOOKUP($G392,通讯通路门店!$S$4:$S$993933,通讯通路门店!$C$4:$C$993933,0,0),"")</f>
        <v/>
      </c>
      <c r="D392" s="99" t="str">
        <f>IFERROR(_xlfn.XLOOKUP($G392,通讯通路门店!$S$4:$S$993933,通讯通路门店!$D$4:$D$993933,0,0),"")</f>
        <v/>
      </c>
      <c r="E392" s="83"/>
      <c r="F392" s="83"/>
      <c r="G392" s="101" t="e">
        <v>#N/A</v>
      </c>
      <c r="H392" s="102" t="str">
        <f>IFERROR(_xlfn.XLOOKUP($G392,通讯通路门店!$S$4:$S$993933,通讯通路门店!$R$4:$R$993933,0,0),"")</f>
        <v/>
      </c>
      <c r="I392" s="83"/>
      <c r="J392" s="83"/>
      <c r="K392" s="83"/>
      <c r="L392" s="83"/>
      <c r="M392" s="83"/>
      <c r="N392" s="83"/>
      <c r="O392" s="83"/>
      <c r="P392" s="83"/>
      <c r="Q392" s="83"/>
      <c r="R392" s="83"/>
      <c r="S392" s="83"/>
      <c r="T392" s="83"/>
      <c r="U392" s="99">
        <f>COUNTIF(通讯通路门店!$S:$S,$G392)</f>
        <v>0</v>
      </c>
      <c r="V392" s="99">
        <f>COUNTIFS(通讯通路门店!$S:$S,$G392,通讯通路门店!$J:$J,"综合卖场")</f>
        <v>0</v>
      </c>
      <c r="W392" s="99">
        <f>SUMIFS(通讯通路门店!$AJ:$AJ,通讯通路门店!$S:$S,通讯客户沙盘!$G392)</f>
        <v>0</v>
      </c>
      <c r="X392" s="99">
        <f t="shared" si="30"/>
        <v>0</v>
      </c>
      <c r="Y392" s="99">
        <f>COUNTIFS(通讯通路门店!$S:$S,$G392,通讯通路门店!$J:$J,"荣耀体验店")+COUNTIFS(通讯通路门店!$S:$S,$G392,通讯通路门店!$J:$J,"荣耀授权专卖店")</f>
        <v>0</v>
      </c>
      <c r="Z392" s="99">
        <f>COUNTIFS(通讯通路门店!$S:$S,$G392,通讯通路门店!$J:$J,"VIVO体验店")</f>
        <v>0</v>
      </c>
      <c r="AA392" s="99">
        <f>COUNTIFS(通讯通路门店!$S:$S,$G392,通讯通路门店!$J:$J,"OPPO体验店")</f>
        <v>0</v>
      </c>
      <c r="AB392" s="99">
        <f>COUNTIFS(通讯通路门店!$S:$S,$G392,通讯通路门店!$J:$J,"华为授权体验店")+COUNTIFS(通讯通路门店!$S:$S,$G392,通讯通路门店!$J:$J,"华为堡垒店")</f>
        <v>0</v>
      </c>
      <c r="AC392" s="99">
        <f>COUNTIFS(通讯通路门店!$S:$S,$G392,通讯通路门店!$J:$J,"小米体验店")</f>
        <v>0</v>
      </c>
      <c r="AD392" s="99">
        <f>COUNTIFS(通讯通路门店!$S:$S,$G392,通讯通路门店!$J:$J,"苹果体验店")</f>
        <v>0</v>
      </c>
      <c r="AE392" s="99">
        <f>COUNTIFS(通讯通路门店!$S:$S,$G392,通讯通路门店!$J:$J,"其他品牌专卖店")</f>
        <v>0</v>
      </c>
      <c r="AF392" s="99">
        <f>SUMIFS(通讯通路门店!$BI:$BI,通讯通路门店!$S:$S,$G392)</f>
        <v>0</v>
      </c>
      <c r="AG392" s="99">
        <f>SUMIFS(通讯通路门店!$BH:$BH,通讯通路门店!$S:$S,$G392)</f>
        <v>0</v>
      </c>
      <c r="AH392" s="99">
        <f t="shared" si="31"/>
        <v>0</v>
      </c>
      <c r="AI392" s="99">
        <f>SUMIFS(通讯通路门店!$BB:$BB,通讯通路门店!$S:$S,$G392)</f>
        <v>0</v>
      </c>
      <c r="AJ392" s="99">
        <f>SUMIFS(通讯通路门店!$BE:$BE,通讯通路门店!$S:$S,$G392)</f>
        <v>0</v>
      </c>
      <c r="AK392" s="99">
        <f>SUMIFS(通讯通路门店!$BG:$BG,通讯通路门店!$S:$S,$G392)</f>
        <v>0</v>
      </c>
      <c r="AL392" s="99">
        <f>SUMIFS(通讯通路门店!$BC:$BC,通讯通路门店!$S:$S,$G392)</f>
        <v>0</v>
      </c>
      <c r="AM392" s="99">
        <f>SUMIFS(通讯通路门店!$BD:$BD,通讯通路门店!$S:$S,$G392)</f>
        <v>0</v>
      </c>
      <c r="AN392" s="99">
        <f>SUMIFS(通讯通路门店!$BF:$BF,通讯通路门店!$S:$S,$G392)</f>
        <v>0</v>
      </c>
      <c r="AO392" s="99">
        <f t="shared" si="32"/>
        <v>0</v>
      </c>
      <c r="AP392" s="99">
        <f>SUMIFS(通讯通路门店!$K:$K,通讯通路门店!$S:$S,$G392)</f>
        <v>0</v>
      </c>
      <c r="AQ392" s="83"/>
      <c r="AR392" s="99">
        <f>SUMIFS(通讯通路门店!$T:$T,通讯通路门店!$S:$S,$G392)</f>
        <v>0</v>
      </c>
      <c r="AS392" s="99">
        <f>SUMIFS(通讯通路门店!$U:$U,通讯通路门店!$S:$S,$G392)</f>
        <v>0</v>
      </c>
      <c r="AT392" s="99">
        <f>SUMIFS(通讯通路门店!$V:$V,通讯通路门店!$S:$S,$G392)</f>
        <v>0</v>
      </c>
      <c r="AU392" s="99">
        <f>SUMIFS(通讯通路门店!$W:$W,通讯通路门店!$S:$S,$G392)</f>
        <v>0</v>
      </c>
      <c r="AV392" s="99">
        <f>SUMIFS(通讯通路门店!$Z:$Z,通讯通路门店!$S:$S,$G392)</f>
        <v>0</v>
      </c>
      <c r="AW392" s="99">
        <f>SUMIFS(通讯通路门店!$AB:$AB,通讯通路门店!$S:$S,$G392)</f>
        <v>0</v>
      </c>
      <c r="AX392" s="99">
        <f>SUMIFS(通讯通路门店!$X:$X,通讯通路门店!$S:$S,$G392)</f>
        <v>0</v>
      </c>
      <c r="AY392" s="99">
        <f>SUMIFS(通讯通路门店!$Y:$Y,通讯通路门店!$S:$S,$G392)</f>
        <v>0</v>
      </c>
      <c r="AZ392" s="99">
        <f>SUMIFS(通讯通路门店!$AA:$AA,通讯通路门店!$S:$S,$G392)</f>
        <v>0</v>
      </c>
      <c r="BA392" s="99">
        <f t="shared" si="33"/>
        <v>0</v>
      </c>
      <c r="BB392" s="99">
        <f t="shared" si="34"/>
        <v>0</v>
      </c>
      <c r="BC392" s="99">
        <f>SUMIFS(通讯通路门店!$W:$W,通讯通路门店!$S:$S,$G392,通讯通路门店!$J:$J,"荣耀体验店")+SUMIFS(通讯通路门店!$W:$W,通讯通路门店!$S:$S,$G392,通讯通路门店!$J:$J,"荣耀授权专卖店")</f>
        <v>0</v>
      </c>
      <c r="BD392" s="99">
        <f>SUMIFS(通讯通路门店!$Z:$Z,通讯通路门店!$S:$S,$G392,通讯通路门店!$J:$J,"VIVO体验店")</f>
        <v>0</v>
      </c>
      <c r="BE392" s="99">
        <f>SUMIFS(通讯通路门店!$AB:$AB,通讯通路门店!$S:$S,$G392,通讯通路门店!$J:$J,"OPPO体验店")</f>
        <v>0</v>
      </c>
      <c r="BF392" s="99">
        <f>SUMIFS(通讯通路门店!$X:$X,通讯通路门店!$S:$S,$G392,通讯通路门店!$J:$J,"华为授权体验店")+SUMIFS(通讯通路门店!$AA:$AA,通讯通路门店!$S:$S,$G392,通讯通路门店!$J:$J,"华为堡垒店")</f>
        <v>0</v>
      </c>
      <c r="BG392" s="99">
        <f>SUMIFS(通讯通路门店!$Y:$Y,通讯通路门店!$S:$S,$G392,通讯通路门店!$J:$J,"小米体验店")</f>
        <v>0</v>
      </c>
      <c r="BH392" s="99">
        <f>SUMIFS(通讯通路门店!$AA:$AA,通讯通路门店!$S:$S,$G392,通讯通路门店!$J:$J,"苹果体验店")</f>
        <v>0</v>
      </c>
      <c r="BI392" s="99">
        <f>SUMIFS(通讯通路门店!$K:$K,通讯通路门店!$S:$S,$G392,通讯通路门店!$J:$J,"其他品牌专卖店")</f>
        <v>0</v>
      </c>
      <c r="BJ392" s="99">
        <f>SUMIFS(通讯通路门店!$AC:$AC,通讯通路门店!$S:$S,$G392)</f>
        <v>0</v>
      </c>
      <c r="BK392" s="99">
        <f>SUMIFS(通讯通路门店!$AD:$AD,通讯通路门店!$S:$S,$G392)</f>
        <v>0</v>
      </c>
      <c r="BL392" s="99">
        <f>SUMIFS(通讯通路门店!$AE:$AE,通讯通路门店!$S:$S,$G392)</f>
        <v>0</v>
      </c>
      <c r="BM392" s="99">
        <f>SUMIFS(通讯通路门店!$AF:$AF,通讯通路门店!$S:$S,$G392)</f>
        <v>0</v>
      </c>
      <c r="BN392" s="99">
        <f>SUMIFS(通讯通路门店!$AG:$AG,通讯通路门店!$S:$S,$G392)</f>
        <v>0</v>
      </c>
      <c r="BO392" s="99">
        <f>SUMIFS(通讯通路门店!$AH:$AH,通讯通路门店!$S:$S,$G392)</f>
        <v>0</v>
      </c>
      <c r="BP392" s="99">
        <f>SUMIFS(通讯通路门店!$AI:$AI,通讯通路门店!$S:$S,$G392)</f>
        <v>0</v>
      </c>
      <c r="BQ392" s="83"/>
    </row>
    <row r="393" spans="1:69">
      <c r="A393" s="99" t="str">
        <f>IFERROR(_xlfn.XLOOKUP($G393,通讯通路门店!$S$4:$S$993933,通讯通路门店!$A$4:$A$993933,0,0),"")</f>
        <v/>
      </c>
      <c r="B393" s="99" t="str">
        <f>IFERROR(_xlfn.XLOOKUP($G393,通讯通路门店!$S$4:$S$993933,通讯通路门店!$B$4:$B$993933,0,0),"")</f>
        <v/>
      </c>
      <c r="C393" s="99" t="str">
        <f>IFERROR(_xlfn.XLOOKUP($G393,通讯通路门店!$S$4:$S$993933,通讯通路门店!$C$4:$C$993933,0,0),"")</f>
        <v/>
      </c>
      <c r="D393" s="99" t="str">
        <f>IFERROR(_xlfn.XLOOKUP($G393,通讯通路门店!$S$4:$S$993933,通讯通路门店!$D$4:$D$993933,0,0),"")</f>
        <v/>
      </c>
      <c r="E393" s="83"/>
      <c r="F393" s="83"/>
      <c r="G393" s="101" t="e">
        <v>#N/A</v>
      </c>
      <c r="H393" s="102" t="str">
        <f>IFERROR(_xlfn.XLOOKUP($G393,通讯通路门店!$S$4:$S$993933,通讯通路门店!$R$4:$R$993933,0,0),"")</f>
        <v/>
      </c>
      <c r="I393" s="83"/>
      <c r="J393" s="83"/>
      <c r="K393" s="83"/>
      <c r="L393" s="83"/>
      <c r="M393" s="83"/>
      <c r="N393" s="83"/>
      <c r="O393" s="83"/>
      <c r="P393" s="83"/>
      <c r="Q393" s="83"/>
      <c r="R393" s="83"/>
      <c r="S393" s="83"/>
      <c r="T393" s="83"/>
      <c r="U393" s="99">
        <f>COUNTIF(通讯通路门店!$S:$S,$G393)</f>
        <v>0</v>
      </c>
      <c r="V393" s="99">
        <f>COUNTIFS(通讯通路门店!$S:$S,$G393,通讯通路门店!$J:$J,"综合卖场")</f>
        <v>0</v>
      </c>
      <c r="W393" s="99">
        <f>SUMIFS(通讯通路门店!$AJ:$AJ,通讯通路门店!$S:$S,通讯客户沙盘!$G393)</f>
        <v>0</v>
      </c>
      <c r="X393" s="99">
        <f t="shared" si="30"/>
        <v>0</v>
      </c>
      <c r="Y393" s="99">
        <f>COUNTIFS(通讯通路门店!$S:$S,$G393,通讯通路门店!$J:$J,"荣耀体验店")+COUNTIFS(通讯通路门店!$S:$S,$G393,通讯通路门店!$J:$J,"荣耀授权专卖店")</f>
        <v>0</v>
      </c>
      <c r="Z393" s="99">
        <f>COUNTIFS(通讯通路门店!$S:$S,$G393,通讯通路门店!$J:$J,"VIVO体验店")</f>
        <v>0</v>
      </c>
      <c r="AA393" s="99">
        <f>COUNTIFS(通讯通路门店!$S:$S,$G393,通讯通路门店!$J:$J,"OPPO体验店")</f>
        <v>0</v>
      </c>
      <c r="AB393" s="99">
        <f>COUNTIFS(通讯通路门店!$S:$S,$G393,通讯通路门店!$J:$J,"华为授权体验店")+COUNTIFS(通讯通路门店!$S:$S,$G393,通讯通路门店!$J:$J,"华为堡垒店")</f>
        <v>0</v>
      </c>
      <c r="AC393" s="99">
        <f>COUNTIFS(通讯通路门店!$S:$S,$G393,通讯通路门店!$J:$J,"小米体验店")</f>
        <v>0</v>
      </c>
      <c r="AD393" s="99">
        <f>COUNTIFS(通讯通路门店!$S:$S,$G393,通讯通路门店!$J:$J,"苹果体验店")</f>
        <v>0</v>
      </c>
      <c r="AE393" s="99">
        <f>COUNTIFS(通讯通路门店!$S:$S,$G393,通讯通路门店!$J:$J,"其他品牌专卖店")</f>
        <v>0</v>
      </c>
      <c r="AF393" s="99">
        <f>SUMIFS(通讯通路门店!$BI:$BI,通讯通路门店!$S:$S,$G393)</f>
        <v>0</v>
      </c>
      <c r="AG393" s="99">
        <f>SUMIFS(通讯通路门店!$BH:$BH,通讯通路门店!$S:$S,$G393)</f>
        <v>0</v>
      </c>
      <c r="AH393" s="99">
        <f t="shared" si="31"/>
        <v>0</v>
      </c>
      <c r="AI393" s="99">
        <f>SUMIFS(通讯通路门店!$BB:$BB,通讯通路门店!$S:$S,$G393)</f>
        <v>0</v>
      </c>
      <c r="AJ393" s="99">
        <f>SUMIFS(通讯通路门店!$BE:$BE,通讯通路门店!$S:$S,$G393)</f>
        <v>0</v>
      </c>
      <c r="AK393" s="99">
        <f>SUMIFS(通讯通路门店!$BG:$BG,通讯通路门店!$S:$S,$G393)</f>
        <v>0</v>
      </c>
      <c r="AL393" s="99">
        <f>SUMIFS(通讯通路门店!$BC:$BC,通讯通路门店!$S:$S,$G393)</f>
        <v>0</v>
      </c>
      <c r="AM393" s="99">
        <f>SUMIFS(通讯通路门店!$BD:$BD,通讯通路门店!$S:$S,$G393)</f>
        <v>0</v>
      </c>
      <c r="AN393" s="99">
        <f>SUMIFS(通讯通路门店!$BF:$BF,通讯通路门店!$S:$S,$G393)</f>
        <v>0</v>
      </c>
      <c r="AO393" s="99">
        <f t="shared" si="32"/>
        <v>0</v>
      </c>
      <c r="AP393" s="99">
        <f>SUMIFS(通讯通路门店!$K:$K,通讯通路门店!$S:$S,$G393)</f>
        <v>0</v>
      </c>
      <c r="AQ393" s="83"/>
      <c r="AR393" s="99">
        <f>SUMIFS(通讯通路门店!$T:$T,通讯通路门店!$S:$S,$G393)</f>
        <v>0</v>
      </c>
      <c r="AS393" s="99">
        <f>SUMIFS(通讯通路门店!$U:$U,通讯通路门店!$S:$S,$G393)</f>
        <v>0</v>
      </c>
      <c r="AT393" s="99">
        <f>SUMIFS(通讯通路门店!$V:$V,通讯通路门店!$S:$S,$G393)</f>
        <v>0</v>
      </c>
      <c r="AU393" s="99">
        <f>SUMIFS(通讯通路门店!$W:$W,通讯通路门店!$S:$S,$G393)</f>
        <v>0</v>
      </c>
      <c r="AV393" s="99">
        <f>SUMIFS(通讯通路门店!$Z:$Z,通讯通路门店!$S:$S,$G393)</f>
        <v>0</v>
      </c>
      <c r="AW393" s="99">
        <f>SUMIFS(通讯通路门店!$AB:$AB,通讯通路门店!$S:$S,$G393)</f>
        <v>0</v>
      </c>
      <c r="AX393" s="99">
        <f>SUMIFS(通讯通路门店!$X:$X,通讯通路门店!$S:$S,$G393)</f>
        <v>0</v>
      </c>
      <c r="AY393" s="99">
        <f>SUMIFS(通讯通路门店!$Y:$Y,通讯通路门店!$S:$S,$G393)</f>
        <v>0</v>
      </c>
      <c r="AZ393" s="99">
        <f>SUMIFS(通讯通路门店!$AA:$AA,通讯通路门店!$S:$S,$G393)</f>
        <v>0</v>
      </c>
      <c r="BA393" s="99">
        <f t="shared" si="33"/>
        <v>0</v>
      </c>
      <c r="BB393" s="99">
        <f t="shared" si="34"/>
        <v>0</v>
      </c>
      <c r="BC393" s="99">
        <f>SUMIFS(通讯通路门店!$W:$W,通讯通路门店!$S:$S,$G393,通讯通路门店!$J:$J,"荣耀体验店")+SUMIFS(通讯通路门店!$W:$W,通讯通路门店!$S:$S,$G393,通讯通路门店!$J:$J,"荣耀授权专卖店")</f>
        <v>0</v>
      </c>
      <c r="BD393" s="99">
        <f>SUMIFS(通讯通路门店!$Z:$Z,通讯通路门店!$S:$S,$G393,通讯通路门店!$J:$J,"VIVO体验店")</f>
        <v>0</v>
      </c>
      <c r="BE393" s="99">
        <f>SUMIFS(通讯通路门店!$AB:$AB,通讯通路门店!$S:$S,$G393,通讯通路门店!$J:$J,"OPPO体验店")</f>
        <v>0</v>
      </c>
      <c r="BF393" s="99">
        <f>SUMIFS(通讯通路门店!$X:$X,通讯通路门店!$S:$S,$G393,通讯通路门店!$J:$J,"华为授权体验店")+SUMIFS(通讯通路门店!$AA:$AA,通讯通路门店!$S:$S,$G393,通讯通路门店!$J:$J,"华为堡垒店")</f>
        <v>0</v>
      </c>
      <c r="BG393" s="99">
        <f>SUMIFS(通讯通路门店!$Y:$Y,通讯通路门店!$S:$S,$G393,通讯通路门店!$J:$J,"小米体验店")</f>
        <v>0</v>
      </c>
      <c r="BH393" s="99">
        <f>SUMIFS(通讯通路门店!$AA:$AA,通讯通路门店!$S:$S,$G393,通讯通路门店!$J:$J,"苹果体验店")</f>
        <v>0</v>
      </c>
      <c r="BI393" s="99">
        <f>SUMIFS(通讯通路门店!$K:$K,通讯通路门店!$S:$S,$G393,通讯通路门店!$J:$J,"其他品牌专卖店")</f>
        <v>0</v>
      </c>
      <c r="BJ393" s="99">
        <f>SUMIFS(通讯通路门店!$AC:$AC,通讯通路门店!$S:$S,$G393)</f>
        <v>0</v>
      </c>
      <c r="BK393" s="99">
        <f>SUMIFS(通讯通路门店!$AD:$AD,通讯通路门店!$S:$S,$G393)</f>
        <v>0</v>
      </c>
      <c r="BL393" s="99">
        <f>SUMIFS(通讯通路门店!$AE:$AE,通讯通路门店!$S:$S,$G393)</f>
        <v>0</v>
      </c>
      <c r="BM393" s="99">
        <f>SUMIFS(通讯通路门店!$AF:$AF,通讯通路门店!$S:$S,$G393)</f>
        <v>0</v>
      </c>
      <c r="BN393" s="99">
        <f>SUMIFS(通讯通路门店!$AG:$AG,通讯通路门店!$S:$S,$G393)</f>
        <v>0</v>
      </c>
      <c r="BO393" s="99">
        <f>SUMIFS(通讯通路门店!$AH:$AH,通讯通路门店!$S:$S,$G393)</f>
        <v>0</v>
      </c>
      <c r="BP393" s="99">
        <f>SUMIFS(通讯通路门店!$AI:$AI,通讯通路门店!$S:$S,$G393)</f>
        <v>0</v>
      </c>
      <c r="BQ393" s="83"/>
    </row>
    <row r="394" spans="1:69">
      <c r="A394" s="99" t="str">
        <f>IFERROR(_xlfn.XLOOKUP($G394,通讯通路门店!$S$4:$S$993933,通讯通路门店!$A$4:$A$993933,0,0),"")</f>
        <v/>
      </c>
      <c r="B394" s="99" t="str">
        <f>IFERROR(_xlfn.XLOOKUP($G394,通讯通路门店!$S$4:$S$993933,通讯通路门店!$B$4:$B$993933,0,0),"")</f>
        <v/>
      </c>
      <c r="C394" s="99" t="str">
        <f>IFERROR(_xlfn.XLOOKUP($G394,通讯通路门店!$S$4:$S$993933,通讯通路门店!$C$4:$C$993933,0,0),"")</f>
        <v/>
      </c>
      <c r="D394" s="99" t="str">
        <f>IFERROR(_xlfn.XLOOKUP($G394,通讯通路门店!$S$4:$S$993933,通讯通路门店!$D$4:$D$993933,0,0),"")</f>
        <v/>
      </c>
      <c r="E394" s="83"/>
      <c r="F394" s="83"/>
      <c r="G394" s="101" t="e">
        <v>#N/A</v>
      </c>
      <c r="H394" s="102" t="str">
        <f>IFERROR(_xlfn.XLOOKUP($G394,通讯通路门店!$S$4:$S$993933,通讯通路门店!$R$4:$R$993933,0,0),"")</f>
        <v/>
      </c>
      <c r="I394" s="83"/>
      <c r="J394" s="83"/>
      <c r="K394" s="83"/>
      <c r="L394" s="83"/>
      <c r="M394" s="83"/>
      <c r="N394" s="83"/>
      <c r="O394" s="83"/>
      <c r="P394" s="83"/>
      <c r="Q394" s="83"/>
      <c r="R394" s="83"/>
      <c r="S394" s="83"/>
      <c r="T394" s="83"/>
      <c r="U394" s="99">
        <f>COUNTIF(通讯通路门店!$S:$S,$G394)</f>
        <v>0</v>
      </c>
      <c r="V394" s="99">
        <f>COUNTIFS(通讯通路门店!$S:$S,$G394,通讯通路门店!$J:$J,"综合卖场")</f>
        <v>0</v>
      </c>
      <c r="W394" s="99">
        <f>SUMIFS(通讯通路门店!$AJ:$AJ,通讯通路门店!$S:$S,通讯客户沙盘!$G394)</f>
        <v>0</v>
      </c>
      <c r="X394" s="99">
        <f t="shared" si="30"/>
        <v>0</v>
      </c>
      <c r="Y394" s="99">
        <f>COUNTIFS(通讯通路门店!$S:$S,$G394,通讯通路门店!$J:$J,"荣耀体验店")+COUNTIFS(通讯通路门店!$S:$S,$G394,通讯通路门店!$J:$J,"荣耀授权专卖店")</f>
        <v>0</v>
      </c>
      <c r="Z394" s="99">
        <f>COUNTIFS(通讯通路门店!$S:$S,$G394,通讯通路门店!$J:$J,"VIVO体验店")</f>
        <v>0</v>
      </c>
      <c r="AA394" s="99">
        <f>COUNTIFS(通讯通路门店!$S:$S,$G394,通讯通路门店!$J:$J,"OPPO体验店")</f>
        <v>0</v>
      </c>
      <c r="AB394" s="99">
        <f>COUNTIFS(通讯通路门店!$S:$S,$G394,通讯通路门店!$J:$J,"华为授权体验店")+COUNTIFS(通讯通路门店!$S:$S,$G394,通讯通路门店!$J:$J,"华为堡垒店")</f>
        <v>0</v>
      </c>
      <c r="AC394" s="99">
        <f>COUNTIFS(通讯通路门店!$S:$S,$G394,通讯通路门店!$J:$J,"小米体验店")</f>
        <v>0</v>
      </c>
      <c r="AD394" s="99">
        <f>COUNTIFS(通讯通路门店!$S:$S,$G394,通讯通路门店!$J:$J,"苹果体验店")</f>
        <v>0</v>
      </c>
      <c r="AE394" s="99">
        <f>COUNTIFS(通讯通路门店!$S:$S,$G394,通讯通路门店!$J:$J,"其他品牌专卖店")</f>
        <v>0</v>
      </c>
      <c r="AF394" s="99">
        <f>SUMIFS(通讯通路门店!$BI:$BI,通讯通路门店!$S:$S,$G394)</f>
        <v>0</v>
      </c>
      <c r="AG394" s="99">
        <f>SUMIFS(通讯通路门店!$BH:$BH,通讯通路门店!$S:$S,$G394)</f>
        <v>0</v>
      </c>
      <c r="AH394" s="99">
        <f t="shared" si="31"/>
        <v>0</v>
      </c>
      <c r="AI394" s="99">
        <f>SUMIFS(通讯通路门店!$BB:$BB,通讯通路门店!$S:$S,$G394)</f>
        <v>0</v>
      </c>
      <c r="AJ394" s="99">
        <f>SUMIFS(通讯通路门店!$BE:$BE,通讯通路门店!$S:$S,$G394)</f>
        <v>0</v>
      </c>
      <c r="AK394" s="99">
        <f>SUMIFS(通讯通路门店!$BG:$BG,通讯通路门店!$S:$S,$G394)</f>
        <v>0</v>
      </c>
      <c r="AL394" s="99">
        <f>SUMIFS(通讯通路门店!$BC:$BC,通讯通路门店!$S:$S,$G394)</f>
        <v>0</v>
      </c>
      <c r="AM394" s="99">
        <f>SUMIFS(通讯通路门店!$BD:$BD,通讯通路门店!$S:$S,$G394)</f>
        <v>0</v>
      </c>
      <c r="AN394" s="99">
        <f>SUMIFS(通讯通路门店!$BF:$BF,通讯通路门店!$S:$S,$G394)</f>
        <v>0</v>
      </c>
      <c r="AO394" s="99">
        <f t="shared" si="32"/>
        <v>0</v>
      </c>
      <c r="AP394" s="99">
        <f>SUMIFS(通讯通路门店!$K:$K,通讯通路门店!$S:$S,$G394)</f>
        <v>0</v>
      </c>
      <c r="AQ394" s="83"/>
      <c r="AR394" s="99">
        <f>SUMIFS(通讯通路门店!$T:$T,通讯通路门店!$S:$S,$G394)</f>
        <v>0</v>
      </c>
      <c r="AS394" s="99">
        <f>SUMIFS(通讯通路门店!$U:$U,通讯通路门店!$S:$S,$G394)</f>
        <v>0</v>
      </c>
      <c r="AT394" s="99">
        <f>SUMIFS(通讯通路门店!$V:$V,通讯通路门店!$S:$S,$G394)</f>
        <v>0</v>
      </c>
      <c r="AU394" s="99">
        <f>SUMIFS(通讯通路门店!$W:$W,通讯通路门店!$S:$S,$G394)</f>
        <v>0</v>
      </c>
      <c r="AV394" s="99">
        <f>SUMIFS(通讯通路门店!$Z:$Z,通讯通路门店!$S:$S,$G394)</f>
        <v>0</v>
      </c>
      <c r="AW394" s="99">
        <f>SUMIFS(通讯通路门店!$AB:$AB,通讯通路门店!$S:$S,$G394)</f>
        <v>0</v>
      </c>
      <c r="AX394" s="99">
        <f>SUMIFS(通讯通路门店!$X:$X,通讯通路门店!$S:$S,$G394)</f>
        <v>0</v>
      </c>
      <c r="AY394" s="99">
        <f>SUMIFS(通讯通路门店!$Y:$Y,通讯通路门店!$S:$S,$G394)</f>
        <v>0</v>
      </c>
      <c r="AZ394" s="99">
        <f>SUMIFS(通讯通路门店!$AA:$AA,通讯通路门店!$S:$S,$G394)</f>
        <v>0</v>
      </c>
      <c r="BA394" s="99">
        <f t="shared" si="33"/>
        <v>0</v>
      </c>
      <c r="BB394" s="99">
        <f t="shared" si="34"/>
        <v>0</v>
      </c>
      <c r="BC394" s="99">
        <f>SUMIFS(通讯通路门店!$W:$W,通讯通路门店!$S:$S,$G394,通讯通路门店!$J:$J,"荣耀体验店")+SUMIFS(通讯通路门店!$W:$W,通讯通路门店!$S:$S,$G394,通讯通路门店!$J:$J,"荣耀授权专卖店")</f>
        <v>0</v>
      </c>
      <c r="BD394" s="99">
        <f>SUMIFS(通讯通路门店!$Z:$Z,通讯通路门店!$S:$S,$G394,通讯通路门店!$J:$J,"VIVO体验店")</f>
        <v>0</v>
      </c>
      <c r="BE394" s="99">
        <f>SUMIFS(通讯通路门店!$AB:$AB,通讯通路门店!$S:$S,$G394,通讯通路门店!$J:$J,"OPPO体验店")</f>
        <v>0</v>
      </c>
      <c r="BF394" s="99">
        <f>SUMIFS(通讯通路门店!$X:$X,通讯通路门店!$S:$S,$G394,通讯通路门店!$J:$J,"华为授权体验店")+SUMIFS(通讯通路门店!$AA:$AA,通讯通路门店!$S:$S,$G394,通讯通路门店!$J:$J,"华为堡垒店")</f>
        <v>0</v>
      </c>
      <c r="BG394" s="99">
        <f>SUMIFS(通讯通路门店!$Y:$Y,通讯通路门店!$S:$S,$G394,通讯通路门店!$J:$J,"小米体验店")</f>
        <v>0</v>
      </c>
      <c r="BH394" s="99">
        <f>SUMIFS(通讯通路门店!$AA:$AA,通讯通路门店!$S:$S,$G394,通讯通路门店!$J:$J,"苹果体验店")</f>
        <v>0</v>
      </c>
      <c r="BI394" s="99">
        <f>SUMIFS(通讯通路门店!$K:$K,通讯通路门店!$S:$S,$G394,通讯通路门店!$J:$J,"其他品牌专卖店")</f>
        <v>0</v>
      </c>
      <c r="BJ394" s="99">
        <f>SUMIFS(通讯通路门店!$AC:$AC,通讯通路门店!$S:$S,$G394)</f>
        <v>0</v>
      </c>
      <c r="BK394" s="99">
        <f>SUMIFS(通讯通路门店!$AD:$AD,通讯通路门店!$S:$S,$G394)</f>
        <v>0</v>
      </c>
      <c r="BL394" s="99">
        <f>SUMIFS(通讯通路门店!$AE:$AE,通讯通路门店!$S:$S,$G394)</f>
        <v>0</v>
      </c>
      <c r="BM394" s="99">
        <f>SUMIFS(通讯通路门店!$AF:$AF,通讯通路门店!$S:$S,$G394)</f>
        <v>0</v>
      </c>
      <c r="BN394" s="99">
        <f>SUMIFS(通讯通路门店!$AG:$AG,通讯通路门店!$S:$S,$G394)</f>
        <v>0</v>
      </c>
      <c r="BO394" s="99">
        <f>SUMIFS(通讯通路门店!$AH:$AH,通讯通路门店!$S:$S,$G394)</f>
        <v>0</v>
      </c>
      <c r="BP394" s="99">
        <f>SUMIFS(通讯通路门店!$AI:$AI,通讯通路门店!$S:$S,$G394)</f>
        <v>0</v>
      </c>
      <c r="BQ394" s="83"/>
    </row>
    <row r="395" spans="1:69">
      <c r="A395" s="99" t="str">
        <f>IFERROR(_xlfn.XLOOKUP($G395,通讯通路门店!$S$4:$S$993933,通讯通路门店!$A$4:$A$993933,0,0),"")</f>
        <v/>
      </c>
      <c r="B395" s="99" t="str">
        <f>IFERROR(_xlfn.XLOOKUP($G395,通讯通路门店!$S$4:$S$993933,通讯通路门店!$B$4:$B$993933,0,0),"")</f>
        <v/>
      </c>
      <c r="C395" s="99" t="str">
        <f>IFERROR(_xlfn.XLOOKUP($G395,通讯通路门店!$S$4:$S$993933,通讯通路门店!$C$4:$C$993933,0,0),"")</f>
        <v/>
      </c>
      <c r="D395" s="99" t="str">
        <f>IFERROR(_xlfn.XLOOKUP($G395,通讯通路门店!$S$4:$S$993933,通讯通路门店!$D$4:$D$993933,0,0),"")</f>
        <v/>
      </c>
      <c r="E395" s="83"/>
      <c r="F395" s="83"/>
      <c r="G395" s="101" t="e">
        <v>#N/A</v>
      </c>
      <c r="H395" s="102" t="str">
        <f>IFERROR(_xlfn.XLOOKUP($G395,通讯通路门店!$S$4:$S$993933,通讯通路门店!$R$4:$R$993933,0,0),"")</f>
        <v/>
      </c>
      <c r="I395" s="83"/>
      <c r="J395" s="83"/>
      <c r="K395" s="83"/>
      <c r="L395" s="83"/>
      <c r="M395" s="83"/>
      <c r="N395" s="83"/>
      <c r="O395" s="83"/>
      <c r="P395" s="83"/>
      <c r="Q395" s="83"/>
      <c r="R395" s="83"/>
      <c r="S395" s="83"/>
      <c r="T395" s="83"/>
      <c r="U395" s="99">
        <f>COUNTIF(通讯通路门店!$S:$S,$G395)</f>
        <v>0</v>
      </c>
      <c r="V395" s="99">
        <f>COUNTIFS(通讯通路门店!$S:$S,$G395,通讯通路门店!$J:$J,"综合卖场")</f>
        <v>0</v>
      </c>
      <c r="W395" s="99">
        <f>SUMIFS(通讯通路门店!$AJ:$AJ,通讯通路门店!$S:$S,通讯客户沙盘!$G395)</f>
        <v>0</v>
      </c>
      <c r="X395" s="99">
        <f t="shared" si="30"/>
        <v>0</v>
      </c>
      <c r="Y395" s="99">
        <f>COUNTIFS(通讯通路门店!$S:$S,$G395,通讯通路门店!$J:$J,"荣耀体验店")+COUNTIFS(通讯通路门店!$S:$S,$G395,通讯通路门店!$J:$J,"荣耀授权专卖店")</f>
        <v>0</v>
      </c>
      <c r="Z395" s="99">
        <f>COUNTIFS(通讯通路门店!$S:$S,$G395,通讯通路门店!$J:$J,"VIVO体验店")</f>
        <v>0</v>
      </c>
      <c r="AA395" s="99">
        <f>COUNTIFS(通讯通路门店!$S:$S,$G395,通讯通路门店!$J:$J,"OPPO体验店")</f>
        <v>0</v>
      </c>
      <c r="AB395" s="99">
        <f>COUNTIFS(通讯通路门店!$S:$S,$G395,通讯通路门店!$J:$J,"华为授权体验店")+COUNTIFS(通讯通路门店!$S:$S,$G395,通讯通路门店!$J:$J,"华为堡垒店")</f>
        <v>0</v>
      </c>
      <c r="AC395" s="99">
        <f>COUNTIFS(通讯通路门店!$S:$S,$G395,通讯通路门店!$J:$J,"小米体验店")</f>
        <v>0</v>
      </c>
      <c r="AD395" s="99">
        <f>COUNTIFS(通讯通路门店!$S:$S,$G395,通讯通路门店!$J:$J,"苹果体验店")</f>
        <v>0</v>
      </c>
      <c r="AE395" s="99">
        <f>COUNTIFS(通讯通路门店!$S:$S,$G395,通讯通路门店!$J:$J,"其他品牌专卖店")</f>
        <v>0</v>
      </c>
      <c r="AF395" s="99">
        <f>SUMIFS(通讯通路门店!$BI:$BI,通讯通路门店!$S:$S,$G395)</f>
        <v>0</v>
      </c>
      <c r="AG395" s="99">
        <f>SUMIFS(通讯通路门店!$BH:$BH,通讯通路门店!$S:$S,$G395)</f>
        <v>0</v>
      </c>
      <c r="AH395" s="99">
        <f t="shared" si="31"/>
        <v>0</v>
      </c>
      <c r="AI395" s="99">
        <f>SUMIFS(通讯通路门店!$BB:$BB,通讯通路门店!$S:$S,$G395)</f>
        <v>0</v>
      </c>
      <c r="AJ395" s="99">
        <f>SUMIFS(通讯通路门店!$BE:$BE,通讯通路门店!$S:$S,$G395)</f>
        <v>0</v>
      </c>
      <c r="AK395" s="99">
        <f>SUMIFS(通讯通路门店!$BG:$BG,通讯通路门店!$S:$S,$G395)</f>
        <v>0</v>
      </c>
      <c r="AL395" s="99">
        <f>SUMIFS(通讯通路门店!$BC:$BC,通讯通路门店!$S:$S,$G395)</f>
        <v>0</v>
      </c>
      <c r="AM395" s="99">
        <f>SUMIFS(通讯通路门店!$BD:$BD,通讯通路门店!$S:$S,$G395)</f>
        <v>0</v>
      </c>
      <c r="AN395" s="99">
        <f>SUMIFS(通讯通路门店!$BF:$BF,通讯通路门店!$S:$S,$G395)</f>
        <v>0</v>
      </c>
      <c r="AO395" s="99">
        <f t="shared" si="32"/>
        <v>0</v>
      </c>
      <c r="AP395" s="99">
        <f>SUMIFS(通讯通路门店!$K:$K,通讯通路门店!$S:$S,$G395)</f>
        <v>0</v>
      </c>
      <c r="AQ395" s="83"/>
      <c r="AR395" s="99">
        <f>SUMIFS(通讯通路门店!$T:$T,通讯通路门店!$S:$S,$G395)</f>
        <v>0</v>
      </c>
      <c r="AS395" s="99">
        <f>SUMIFS(通讯通路门店!$U:$U,通讯通路门店!$S:$S,$G395)</f>
        <v>0</v>
      </c>
      <c r="AT395" s="99">
        <f>SUMIFS(通讯通路门店!$V:$V,通讯通路门店!$S:$S,$G395)</f>
        <v>0</v>
      </c>
      <c r="AU395" s="99">
        <f>SUMIFS(通讯通路门店!$W:$W,通讯通路门店!$S:$S,$G395)</f>
        <v>0</v>
      </c>
      <c r="AV395" s="99">
        <f>SUMIFS(通讯通路门店!$Z:$Z,通讯通路门店!$S:$S,$G395)</f>
        <v>0</v>
      </c>
      <c r="AW395" s="99">
        <f>SUMIFS(通讯通路门店!$AB:$AB,通讯通路门店!$S:$S,$G395)</f>
        <v>0</v>
      </c>
      <c r="AX395" s="99">
        <f>SUMIFS(通讯通路门店!$X:$X,通讯通路门店!$S:$S,$G395)</f>
        <v>0</v>
      </c>
      <c r="AY395" s="99">
        <f>SUMIFS(通讯通路门店!$Y:$Y,通讯通路门店!$S:$S,$G395)</f>
        <v>0</v>
      </c>
      <c r="AZ395" s="99">
        <f>SUMIFS(通讯通路门店!$AA:$AA,通讯通路门店!$S:$S,$G395)</f>
        <v>0</v>
      </c>
      <c r="BA395" s="99">
        <f t="shared" si="33"/>
        <v>0</v>
      </c>
      <c r="BB395" s="99">
        <f t="shared" si="34"/>
        <v>0</v>
      </c>
      <c r="BC395" s="99">
        <f>SUMIFS(通讯通路门店!$W:$W,通讯通路门店!$S:$S,$G395,通讯通路门店!$J:$J,"荣耀体验店")+SUMIFS(通讯通路门店!$W:$W,通讯通路门店!$S:$S,$G395,通讯通路门店!$J:$J,"荣耀授权专卖店")</f>
        <v>0</v>
      </c>
      <c r="BD395" s="99">
        <f>SUMIFS(通讯通路门店!$Z:$Z,通讯通路门店!$S:$S,$G395,通讯通路门店!$J:$J,"VIVO体验店")</f>
        <v>0</v>
      </c>
      <c r="BE395" s="99">
        <f>SUMIFS(通讯通路门店!$AB:$AB,通讯通路门店!$S:$S,$G395,通讯通路门店!$J:$J,"OPPO体验店")</f>
        <v>0</v>
      </c>
      <c r="BF395" s="99">
        <f>SUMIFS(通讯通路门店!$X:$X,通讯通路门店!$S:$S,$G395,通讯通路门店!$J:$J,"华为授权体验店")+SUMIFS(通讯通路门店!$AA:$AA,通讯通路门店!$S:$S,$G395,通讯通路门店!$J:$J,"华为堡垒店")</f>
        <v>0</v>
      </c>
      <c r="BG395" s="99">
        <f>SUMIFS(通讯通路门店!$Y:$Y,通讯通路门店!$S:$S,$G395,通讯通路门店!$J:$J,"小米体验店")</f>
        <v>0</v>
      </c>
      <c r="BH395" s="99">
        <f>SUMIFS(通讯通路门店!$AA:$AA,通讯通路门店!$S:$S,$G395,通讯通路门店!$J:$J,"苹果体验店")</f>
        <v>0</v>
      </c>
      <c r="BI395" s="99">
        <f>SUMIFS(通讯通路门店!$K:$K,通讯通路门店!$S:$S,$G395,通讯通路门店!$J:$J,"其他品牌专卖店")</f>
        <v>0</v>
      </c>
      <c r="BJ395" s="99">
        <f>SUMIFS(通讯通路门店!$AC:$AC,通讯通路门店!$S:$S,$G395)</f>
        <v>0</v>
      </c>
      <c r="BK395" s="99">
        <f>SUMIFS(通讯通路门店!$AD:$AD,通讯通路门店!$S:$S,$G395)</f>
        <v>0</v>
      </c>
      <c r="BL395" s="99">
        <f>SUMIFS(通讯通路门店!$AE:$AE,通讯通路门店!$S:$S,$G395)</f>
        <v>0</v>
      </c>
      <c r="BM395" s="99">
        <f>SUMIFS(通讯通路门店!$AF:$AF,通讯通路门店!$S:$S,$G395)</f>
        <v>0</v>
      </c>
      <c r="BN395" s="99">
        <f>SUMIFS(通讯通路门店!$AG:$AG,通讯通路门店!$S:$S,$G395)</f>
        <v>0</v>
      </c>
      <c r="BO395" s="99">
        <f>SUMIFS(通讯通路门店!$AH:$AH,通讯通路门店!$S:$S,$G395)</f>
        <v>0</v>
      </c>
      <c r="BP395" s="99">
        <f>SUMIFS(通讯通路门店!$AI:$AI,通讯通路门店!$S:$S,$G395)</f>
        <v>0</v>
      </c>
      <c r="BQ395" s="83"/>
    </row>
    <row r="396" spans="1:69">
      <c r="A396" s="99" t="str">
        <f>IFERROR(_xlfn.XLOOKUP($G396,通讯通路门店!$S$4:$S$993933,通讯通路门店!$A$4:$A$993933,0,0),"")</f>
        <v/>
      </c>
      <c r="B396" s="99" t="str">
        <f>IFERROR(_xlfn.XLOOKUP($G396,通讯通路门店!$S$4:$S$993933,通讯通路门店!$B$4:$B$993933,0,0),"")</f>
        <v/>
      </c>
      <c r="C396" s="99" t="str">
        <f>IFERROR(_xlfn.XLOOKUP($G396,通讯通路门店!$S$4:$S$993933,通讯通路门店!$C$4:$C$993933,0,0),"")</f>
        <v/>
      </c>
      <c r="D396" s="99" t="str">
        <f>IFERROR(_xlfn.XLOOKUP($G396,通讯通路门店!$S$4:$S$993933,通讯通路门店!$D$4:$D$993933,0,0),"")</f>
        <v/>
      </c>
      <c r="E396" s="83"/>
      <c r="F396" s="83"/>
      <c r="G396" s="101" t="e">
        <v>#N/A</v>
      </c>
      <c r="H396" s="102" t="str">
        <f>IFERROR(_xlfn.XLOOKUP($G396,通讯通路门店!$S$4:$S$993933,通讯通路门店!$R$4:$R$993933,0,0),"")</f>
        <v/>
      </c>
      <c r="I396" s="83"/>
      <c r="J396" s="83"/>
      <c r="K396" s="83"/>
      <c r="L396" s="83"/>
      <c r="M396" s="83"/>
      <c r="N396" s="83"/>
      <c r="O396" s="83"/>
      <c r="P396" s="83"/>
      <c r="Q396" s="83"/>
      <c r="R396" s="83"/>
      <c r="S396" s="83"/>
      <c r="T396" s="83"/>
      <c r="U396" s="99">
        <f>COUNTIF(通讯通路门店!$S:$S,$G396)</f>
        <v>0</v>
      </c>
      <c r="V396" s="99">
        <f>COUNTIFS(通讯通路门店!$S:$S,$G396,通讯通路门店!$J:$J,"综合卖场")</f>
        <v>0</v>
      </c>
      <c r="W396" s="99">
        <f>SUMIFS(通讯通路门店!$AJ:$AJ,通讯通路门店!$S:$S,通讯客户沙盘!$G396)</f>
        <v>0</v>
      </c>
      <c r="X396" s="99">
        <f t="shared" si="30"/>
        <v>0</v>
      </c>
      <c r="Y396" s="99">
        <f>COUNTIFS(通讯通路门店!$S:$S,$G396,通讯通路门店!$J:$J,"荣耀体验店")+COUNTIFS(通讯通路门店!$S:$S,$G396,通讯通路门店!$J:$J,"荣耀授权专卖店")</f>
        <v>0</v>
      </c>
      <c r="Z396" s="99">
        <f>COUNTIFS(通讯通路门店!$S:$S,$G396,通讯通路门店!$J:$J,"VIVO体验店")</f>
        <v>0</v>
      </c>
      <c r="AA396" s="99">
        <f>COUNTIFS(通讯通路门店!$S:$S,$G396,通讯通路门店!$J:$J,"OPPO体验店")</f>
        <v>0</v>
      </c>
      <c r="AB396" s="99">
        <f>COUNTIFS(通讯通路门店!$S:$S,$G396,通讯通路门店!$J:$J,"华为授权体验店")+COUNTIFS(通讯通路门店!$S:$S,$G396,通讯通路门店!$J:$J,"华为堡垒店")</f>
        <v>0</v>
      </c>
      <c r="AC396" s="99">
        <f>COUNTIFS(通讯通路门店!$S:$S,$G396,通讯通路门店!$J:$J,"小米体验店")</f>
        <v>0</v>
      </c>
      <c r="AD396" s="99">
        <f>COUNTIFS(通讯通路门店!$S:$S,$G396,通讯通路门店!$J:$J,"苹果体验店")</f>
        <v>0</v>
      </c>
      <c r="AE396" s="99">
        <f>COUNTIFS(通讯通路门店!$S:$S,$G396,通讯通路门店!$J:$J,"其他品牌专卖店")</f>
        <v>0</v>
      </c>
      <c r="AF396" s="99">
        <f>SUMIFS(通讯通路门店!$BI:$BI,通讯通路门店!$S:$S,$G396)</f>
        <v>0</v>
      </c>
      <c r="AG396" s="99">
        <f>SUMIFS(通讯通路门店!$BH:$BH,通讯通路门店!$S:$S,$G396)</f>
        <v>0</v>
      </c>
      <c r="AH396" s="99">
        <f t="shared" si="31"/>
        <v>0</v>
      </c>
      <c r="AI396" s="99">
        <f>SUMIFS(通讯通路门店!$BB:$BB,通讯通路门店!$S:$S,$G396)</f>
        <v>0</v>
      </c>
      <c r="AJ396" s="99">
        <f>SUMIFS(通讯通路门店!$BE:$BE,通讯通路门店!$S:$S,$G396)</f>
        <v>0</v>
      </c>
      <c r="AK396" s="99">
        <f>SUMIFS(通讯通路门店!$BG:$BG,通讯通路门店!$S:$S,$G396)</f>
        <v>0</v>
      </c>
      <c r="AL396" s="99">
        <f>SUMIFS(通讯通路门店!$BC:$BC,通讯通路门店!$S:$S,$G396)</f>
        <v>0</v>
      </c>
      <c r="AM396" s="99">
        <f>SUMIFS(通讯通路门店!$BD:$BD,通讯通路门店!$S:$S,$G396)</f>
        <v>0</v>
      </c>
      <c r="AN396" s="99">
        <f>SUMIFS(通讯通路门店!$BF:$BF,通讯通路门店!$S:$S,$G396)</f>
        <v>0</v>
      </c>
      <c r="AO396" s="99">
        <f t="shared" si="32"/>
        <v>0</v>
      </c>
      <c r="AP396" s="99">
        <f>SUMIFS(通讯通路门店!$K:$K,通讯通路门店!$S:$S,$G396)</f>
        <v>0</v>
      </c>
      <c r="AQ396" s="83"/>
      <c r="AR396" s="99">
        <f>SUMIFS(通讯通路门店!$T:$T,通讯通路门店!$S:$S,$G396)</f>
        <v>0</v>
      </c>
      <c r="AS396" s="99">
        <f>SUMIFS(通讯通路门店!$U:$U,通讯通路门店!$S:$S,$G396)</f>
        <v>0</v>
      </c>
      <c r="AT396" s="99">
        <f>SUMIFS(通讯通路门店!$V:$V,通讯通路门店!$S:$S,$G396)</f>
        <v>0</v>
      </c>
      <c r="AU396" s="99">
        <f>SUMIFS(通讯通路门店!$W:$W,通讯通路门店!$S:$S,$G396)</f>
        <v>0</v>
      </c>
      <c r="AV396" s="99">
        <f>SUMIFS(通讯通路门店!$Z:$Z,通讯通路门店!$S:$S,$G396)</f>
        <v>0</v>
      </c>
      <c r="AW396" s="99">
        <f>SUMIFS(通讯通路门店!$AB:$AB,通讯通路门店!$S:$S,$G396)</f>
        <v>0</v>
      </c>
      <c r="AX396" s="99">
        <f>SUMIFS(通讯通路门店!$X:$X,通讯通路门店!$S:$S,$G396)</f>
        <v>0</v>
      </c>
      <c r="AY396" s="99">
        <f>SUMIFS(通讯通路门店!$Y:$Y,通讯通路门店!$S:$S,$G396)</f>
        <v>0</v>
      </c>
      <c r="AZ396" s="99">
        <f>SUMIFS(通讯通路门店!$AA:$AA,通讯通路门店!$S:$S,$G396)</f>
        <v>0</v>
      </c>
      <c r="BA396" s="99">
        <f t="shared" si="33"/>
        <v>0</v>
      </c>
      <c r="BB396" s="99">
        <f t="shared" si="34"/>
        <v>0</v>
      </c>
      <c r="BC396" s="99">
        <f>SUMIFS(通讯通路门店!$W:$W,通讯通路门店!$S:$S,$G396,通讯通路门店!$J:$J,"荣耀体验店")+SUMIFS(通讯通路门店!$W:$W,通讯通路门店!$S:$S,$G396,通讯通路门店!$J:$J,"荣耀授权专卖店")</f>
        <v>0</v>
      </c>
      <c r="BD396" s="99">
        <f>SUMIFS(通讯通路门店!$Z:$Z,通讯通路门店!$S:$S,$G396,通讯通路门店!$J:$J,"VIVO体验店")</f>
        <v>0</v>
      </c>
      <c r="BE396" s="99">
        <f>SUMIFS(通讯通路门店!$AB:$AB,通讯通路门店!$S:$S,$G396,通讯通路门店!$J:$J,"OPPO体验店")</f>
        <v>0</v>
      </c>
      <c r="BF396" s="99">
        <f>SUMIFS(通讯通路门店!$X:$X,通讯通路门店!$S:$S,$G396,通讯通路门店!$J:$J,"华为授权体验店")+SUMIFS(通讯通路门店!$AA:$AA,通讯通路门店!$S:$S,$G396,通讯通路门店!$J:$J,"华为堡垒店")</f>
        <v>0</v>
      </c>
      <c r="BG396" s="99">
        <f>SUMIFS(通讯通路门店!$Y:$Y,通讯通路门店!$S:$S,$G396,通讯通路门店!$J:$J,"小米体验店")</f>
        <v>0</v>
      </c>
      <c r="BH396" s="99">
        <f>SUMIFS(通讯通路门店!$AA:$AA,通讯通路门店!$S:$S,$G396,通讯通路门店!$J:$J,"苹果体验店")</f>
        <v>0</v>
      </c>
      <c r="BI396" s="99">
        <f>SUMIFS(通讯通路门店!$K:$K,通讯通路门店!$S:$S,$G396,通讯通路门店!$J:$J,"其他品牌专卖店")</f>
        <v>0</v>
      </c>
      <c r="BJ396" s="99">
        <f>SUMIFS(通讯通路门店!$AC:$AC,通讯通路门店!$S:$S,$G396)</f>
        <v>0</v>
      </c>
      <c r="BK396" s="99">
        <f>SUMIFS(通讯通路门店!$AD:$AD,通讯通路门店!$S:$S,$G396)</f>
        <v>0</v>
      </c>
      <c r="BL396" s="99">
        <f>SUMIFS(通讯通路门店!$AE:$AE,通讯通路门店!$S:$S,$G396)</f>
        <v>0</v>
      </c>
      <c r="BM396" s="99">
        <f>SUMIFS(通讯通路门店!$AF:$AF,通讯通路门店!$S:$S,$G396)</f>
        <v>0</v>
      </c>
      <c r="BN396" s="99">
        <f>SUMIFS(通讯通路门店!$AG:$AG,通讯通路门店!$S:$S,$G396)</f>
        <v>0</v>
      </c>
      <c r="BO396" s="99">
        <f>SUMIFS(通讯通路门店!$AH:$AH,通讯通路门店!$S:$S,$G396)</f>
        <v>0</v>
      </c>
      <c r="BP396" s="99">
        <f>SUMIFS(通讯通路门店!$AI:$AI,通讯通路门店!$S:$S,$G396)</f>
        <v>0</v>
      </c>
      <c r="BQ396" s="83"/>
    </row>
    <row r="397" spans="1:69">
      <c r="A397" s="99" t="str">
        <f>IFERROR(_xlfn.XLOOKUP($G397,通讯通路门店!$S$4:$S$993933,通讯通路门店!$A$4:$A$993933,0,0),"")</f>
        <v/>
      </c>
      <c r="B397" s="99" t="str">
        <f>IFERROR(_xlfn.XLOOKUP($G397,通讯通路门店!$S$4:$S$993933,通讯通路门店!$B$4:$B$993933,0,0),"")</f>
        <v/>
      </c>
      <c r="C397" s="99" t="str">
        <f>IFERROR(_xlfn.XLOOKUP($G397,通讯通路门店!$S$4:$S$993933,通讯通路门店!$C$4:$C$993933,0,0),"")</f>
        <v/>
      </c>
      <c r="D397" s="99" t="str">
        <f>IFERROR(_xlfn.XLOOKUP($G397,通讯通路门店!$S$4:$S$993933,通讯通路门店!$D$4:$D$993933,0,0),"")</f>
        <v/>
      </c>
      <c r="E397" s="83"/>
      <c r="F397" s="83"/>
      <c r="G397" s="101" t="e">
        <v>#N/A</v>
      </c>
      <c r="H397" s="102" t="str">
        <f>IFERROR(_xlfn.XLOOKUP($G397,通讯通路门店!$S$4:$S$993933,通讯通路门店!$R$4:$R$993933,0,0),"")</f>
        <v/>
      </c>
      <c r="I397" s="83"/>
      <c r="J397" s="83"/>
      <c r="K397" s="83"/>
      <c r="L397" s="83"/>
      <c r="M397" s="83"/>
      <c r="N397" s="83"/>
      <c r="O397" s="83"/>
      <c r="P397" s="83"/>
      <c r="Q397" s="83"/>
      <c r="R397" s="83"/>
      <c r="S397" s="83"/>
      <c r="T397" s="83"/>
      <c r="U397" s="99">
        <f>COUNTIF(通讯通路门店!$S:$S,$G397)</f>
        <v>0</v>
      </c>
      <c r="V397" s="99">
        <f>COUNTIFS(通讯通路门店!$S:$S,$G397,通讯通路门店!$J:$J,"综合卖场")</f>
        <v>0</v>
      </c>
      <c r="W397" s="99">
        <f>SUMIFS(通讯通路门店!$AJ:$AJ,通讯通路门店!$S:$S,通讯客户沙盘!$G397)</f>
        <v>0</v>
      </c>
      <c r="X397" s="99">
        <f t="shared" si="30"/>
        <v>0</v>
      </c>
      <c r="Y397" s="99">
        <f>COUNTIFS(通讯通路门店!$S:$S,$G397,通讯通路门店!$J:$J,"荣耀体验店")+COUNTIFS(通讯通路门店!$S:$S,$G397,通讯通路门店!$J:$J,"荣耀授权专卖店")</f>
        <v>0</v>
      </c>
      <c r="Z397" s="99">
        <f>COUNTIFS(通讯通路门店!$S:$S,$G397,通讯通路门店!$J:$J,"VIVO体验店")</f>
        <v>0</v>
      </c>
      <c r="AA397" s="99">
        <f>COUNTIFS(通讯通路门店!$S:$S,$G397,通讯通路门店!$J:$J,"OPPO体验店")</f>
        <v>0</v>
      </c>
      <c r="AB397" s="99">
        <f>COUNTIFS(通讯通路门店!$S:$S,$G397,通讯通路门店!$J:$J,"华为授权体验店")+COUNTIFS(通讯通路门店!$S:$S,$G397,通讯通路门店!$J:$J,"华为堡垒店")</f>
        <v>0</v>
      </c>
      <c r="AC397" s="99">
        <f>COUNTIFS(通讯通路门店!$S:$S,$G397,通讯通路门店!$J:$J,"小米体验店")</f>
        <v>0</v>
      </c>
      <c r="AD397" s="99">
        <f>COUNTIFS(通讯通路门店!$S:$S,$G397,通讯通路门店!$J:$J,"苹果体验店")</f>
        <v>0</v>
      </c>
      <c r="AE397" s="99">
        <f>COUNTIFS(通讯通路门店!$S:$S,$G397,通讯通路门店!$J:$J,"其他品牌专卖店")</f>
        <v>0</v>
      </c>
      <c r="AF397" s="99">
        <f>SUMIFS(通讯通路门店!$BI:$BI,通讯通路门店!$S:$S,$G397)</f>
        <v>0</v>
      </c>
      <c r="AG397" s="99">
        <f>SUMIFS(通讯通路门店!$BH:$BH,通讯通路门店!$S:$S,$G397)</f>
        <v>0</v>
      </c>
      <c r="AH397" s="99">
        <f t="shared" si="31"/>
        <v>0</v>
      </c>
      <c r="AI397" s="99">
        <f>SUMIFS(通讯通路门店!$BB:$BB,通讯通路门店!$S:$S,$G397)</f>
        <v>0</v>
      </c>
      <c r="AJ397" s="99">
        <f>SUMIFS(通讯通路门店!$BE:$BE,通讯通路门店!$S:$S,$G397)</f>
        <v>0</v>
      </c>
      <c r="AK397" s="99">
        <f>SUMIFS(通讯通路门店!$BG:$BG,通讯通路门店!$S:$S,$G397)</f>
        <v>0</v>
      </c>
      <c r="AL397" s="99">
        <f>SUMIFS(通讯通路门店!$BC:$BC,通讯通路门店!$S:$S,$G397)</f>
        <v>0</v>
      </c>
      <c r="AM397" s="99">
        <f>SUMIFS(通讯通路门店!$BD:$BD,通讯通路门店!$S:$S,$G397)</f>
        <v>0</v>
      </c>
      <c r="AN397" s="99">
        <f>SUMIFS(通讯通路门店!$BF:$BF,通讯通路门店!$S:$S,$G397)</f>
        <v>0</v>
      </c>
      <c r="AO397" s="99">
        <f t="shared" si="32"/>
        <v>0</v>
      </c>
      <c r="AP397" s="99">
        <f>SUMIFS(通讯通路门店!$K:$K,通讯通路门店!$S:$S,$G397)</f>
        <v>0</v>
      </c>
      <c r="AQ397" s="83"/>
      <c r="AR397" s="99">
        <f>SUMIFS(通讯通路门店!$T:$T,通讯通路门店!$S:$S,$G397)</f>
        <v>0</v>
      </c>
      <c r="AS397" s="99">
        <f>SUMIFS(通讯通路门店!$U:$U,通讯通路门店!$S:$S,$G397)</f>
        <v>0</v>
      </c>
      <c r="AT397" s="99">
        <f>SUMIFS(通讯通路门店!$V:$V,通讯通路门店!$S:$S,$G397)</f>
        <v>0</v>
      </c>
      <c r="AU397" s="99">
        <f>SUMIFS(通讯通路门店!$W:$W,通讯通路门店!$S:$S,$G397)</f>
        <v>0</v>
      </c>
      <c r="AV397" s="99">
        <f>SUMIFS(通讯通路门店!$Z:$Z,通讯通路门店!$S:$S,$G397)</f>
        <v>0</v>
      </c>
      <c r="AW397" s="99">
        <f>SUMIFS(通讯通路门店!$AB:$AB,通讯通路门店!$S:$S,$G397)</f>
        <v>0</v>
      </c>
      <c r="AX397" s="99">
        <f>SUMIFS(通讯通路门店!$X:$X,通讯通路门店!$S:$S,$G397)</f>
        <v>0</v>
      </c>
      <c r="AY397" s="99">
        <f>SUMIFS(通讯通路门店!$Y:$Y,通讯通路门店!$S:$S,$G397)</f>
        <v>0</v>
      </c>
      <c r="AZ397" s="99">
        <f>SUMIFS(通讯通路门店!$AA:$AA,通讯通路门店!$S:$S,$G397)</f>
        <v>0</v>
      </c>
      <c r="BA397" s="99">
        <f t="shared" si="33"/>
        <v>0</v>
      </c>
      <c r="BB397" s="99">
        <f t="shared" si="34"/>
        <v>0</v>
      </c>
      <c r="BC397" s="99">
        <f>SUMIFS(通讯通路门店!$W:$W,通讯通路门店!$S:$S,$G397,通讯通路门店!$J:$J,"荣耀体验店")+SUMIFS(通讯通路门店!$W:$W,通讯通路门店!$S:$S,$G397,通讯通路门店!$J:$J,"荣耀授权专卖店")</f>
        <v>0</v>
      </c>
      <c r="BD397" s="99">
        <f>SUMIFS(通讯通路门店!$Z:$Z,通讯通路门店!$S:$S,$G397,通讯通路门店!$J:$J,"VIVO体验店")</f>
        <v>0</v>
      </c>
      <c r="BE397" s="99">
        <f>SUMIFS(通讯通路门店!$AB:$AB,通讯通路门店!$S:$S,$G397,通讯通路门店!$J:$J,"OPPO体验店")</f>
        <v>0</v>
      </c>
      <c r="BF397" s="99">
        <f>SUMIFS(通讯通路门店!$X:$X,通讯通路门店!$S:$S,$G397,通讯通路门店!$J:$J,"华为授权体验店")+SUMIFS(通讯通路门店!$AA:$AA,通讯通路门店!$S:$S,$G397,通讯通路门店!$J:$J,"华为堡垒店")</f>
        <v>0</v>
      </c>
      <c r="BG397" s="99">
        <f>SUMIFS(通讯通路门店!$Y:$Y,通讯通路门店!$S:$S,$G397,通讯通路门店!$J:$J,"小米体验店")</f>
        <v>0</v>
      </c>
      <c r="BH397" s="99">
        <f>SUMIFS(通讯通路门店!$AA:$AA,通讯通路门店!$S:$S,$G397,通讯通路门店!$J:$J,"苹果体验店")</f>
        <v>0</v>
      </c>
      <c r="BI397" s="99">
        <f>SUMIFS(通讯通路门店!$K:$K,通讯通路门店!$S:$S,$G397,通讯通路门店!$J:$J,"其他品牌专卖店")</f>
        <v>0</v>
      </c>
      <c r="BJ397" s="99">
        <f>SUMIFS(通讯通路门店!$AC:$AC,通讯通路门店!$S:$S,$G397)</f>
        <v>0</v>
      </c>
      <c r="BK397" s="99">
        <f>SUMIFS(通讯通路门店!$AD:$AD,通讯通路门店!$S:$S,$G397)</f>
        <v>0</v>
      </c>
      <c r="BL397" s="99">
        <f>SUMIFS(通讯通路门店!$AE:$AE,通讯通路门店!$S:$S,$G397)</f>
        <v>0</v>
      </c>
      <c r="BM397" s="99">
        <f>SUMIFS(通讯通路门店!$AF:$AF,通讯通路门店!$S:$S,$G397)</f>
        <v>0</v>
      </c>
      <c r="BN397" s="99">
        <f>SUMIFS(通讯通路门店!$AG:$AG,通讯通路门店!$S:$S,$G397)</f>
        <v>0</v>
      </c>
      <c r="BO397" s="99">
        <f>SUMIFS(通讯通路门店!$AH:$AH,通讯通路门店!$S:$S,$G397)</f>
        <v>0</v>
      </c>
      <c r="BP397" s="99">
        <f>SUMIFS(通讯通路门店!$AI:$AI,通讯通路门店!$S:$S,$G397)</f>
        <v>0</v>
      </c>
      <c r="BQ397" s="83"/>
    </row>
    <row r="398" spans="1:69">
      <c r="A398" s="99" t="str">
        <f>IFERROR(_xlfn.XLOOKUP($G398,通讯通路门店!$S$4:$S$993933,通讯通路门店!$A$4:$A$993933,0,0),"")</f>
        <v/>
      </c>
      <c r="B398" s="99" t="str">
        <f>IFERROR(_xlfn.XLOOKUP($G398,通讯通路门店!$S$4:$S$993933,通讯通路门店!$B$4:$B$993933,0,0),"")</f>
        <v/>
      </c>
      <c r="C398" s="99" t="str">
        <f>IFERROR(_xlfn.XLOOKUP($G398,通讯通路门店!$S$4:$S$993933,通讯通路门店!$C$4:$C$993933,0,0),"")</f>
        <v/>
      </c>
      <c r="D398" s="99" t="str">
        <f>IFERROR(_xlfn.XLOOKUP($G398,通讯通路门店!$S$4:$S$993933,通讯通路门店!$D$4:$D$993933,0,0),"")</f>
        <v/>
      </c>
      <c r="E398" s="83"/>
      <c r="F398" s="83"/>
      <c r="G398" s="101" t="e">
        <v>#N/A</v>
      </c>
      <c r="H398" s="102" t="str">
        <f>IFERROR(_xlfn.XLOOKUP($G398,通讯通路门店!$S$4:$S$993933,通讯通路门店!$R$4:$R$993933,0,0),"")</f>
        <v/>
      </c>
      <c r="I398" s="83"/>
      <c r="J398" s="83"/>
      <c r="K398" s="83"/>
      <c r="L398" s="83"/>
      <c r="M398" s="83"/>
      <c r="N398" s="83"/>
      <c r="O398" s="83"/>
      <c r="P398" s="83"/>
      <c r="Q398" s="83"/>
      <c r="R398" s="83"/>
      <c r="S398" s="83"/>
      <c r="T398" s="83"/>
      <c r="U398" s="99">
        <f>COUNTIF(通讯通路门店!$S:$S,$G398)</f>
        <v>0</v>
      </c>
      <c r="V398" s="99">
        <f>COUNTIFS(通讯通路门店!$S:$S,$G398,通讯通路门店!$J:$J,"综合卖场")</f>
        <v>0</v>
      </c>
      <c r="W398" s="99">
        <f>SUMIFS(通讯通路门店!$AJ:$AJ,通讯通路门店!$S:$S,通讯客户沙盘!$G398)</f>
        <v>0</v>
      </c>
      <c r="X398" s="99">
        <f t="shared" si="30"/>
        <v>0</v>
      </c>
      <c r="Y398" s="99">
        <f>COUNTIFS(通讯通路门店!$S:$S,$G398,通讯通路门店!$J:$J,"荣耀体验店")+COUNTIFS(通讯通路门店!$S:$S,$G398,通讯通路门店!$J:$J,"荣耀授权专卖店")</f>
        <v>0</v>
      </c>
      <c r="Z398" s="99">
        <f>COUNTIFS(通讯通路门店!$S:$S,$G398,通讯通路门店!$J:$J,"VIVO体验店")</f>
        <v>0</v>
      </c>
      <c r="AA398" s="99">
        <f>COUNTIFS(通讯通路门店!$S:$S,$G398,通讯通路门店!$J:$J,"OPPO体验店")</f>
        <v>0</v>
      </c>
      <c r="AB398" s="99">
        <f>COUNTIFS(通讯通路门店!$S:$S,$G398,通讯通路门店!$J:$J,"华为授权体验店")+COUNTIFS(通讯通路门店!$S:$S,$G398,通讯通路门店!$J:$J,"华为堡垒店")</f>
        <v>0</v>
      </c>
      <c r="AC398" s="99">
        <f>COUNTIFS(通讯通路门店!$S:$S,$G398,通讯通路门店!$J:$J,"小米体验店")</f>
        <v>0</v>
      </c>
      <c r="AD398" s="99">
        <f>COUNTIFS(通讯通路门店!$S:$S,$G398,通讯通路门店!$J:$J,"苹果体验店")</f>
        <v>0</v>
      </c>
      <c r="AE398" s="99">
        <f>COUNTIFS(通讯通路门店!$S:$S,$G398,通讯通路门店!$J:$J,"其他品牌专卖店")</f>
        <v>0</v>
      </c>
      <c r="AF398" s="99">
        <f>SUMIFS(通讯通路门店!$BI:$BI,通讯通路门店!$S:$S,$G398)</f>
        <v>0</v>
      </c>
      <c r="AG398" s="99">
        <f>SUMIFS(通讯通路门店!$BH:$BH,通讯通路门店!$S:$S,$G398)</f>
        <v>0</v>
      </c>
      <c r="AH398" s="99">
        <f t="shared" si="31"/>
        <v>0</v>
      </c>
      <c r="AI398" s="99">
        <f>SUMIFS(通讯通路门店!$BB:$BB,通讯通路门店!$S:$S,$G398)</f>
        <v>0</v>
      </c>
      <c r="AJ398" s="99">
        <f>SUMIFS(通讯通路门店!$BE:$BE,通讯通路门店!$S:$S,$G398)</f>
        <v>0</v>
      </c>
      <c r="AK398" s="99">
        <f>SUMIFS(通讯通路门店!$BG:$BG,通讯通路门店!$S:$S,$G398)</f>
        <v>0</v>
      </c>
      <c r="AL398" s="99">
        <f>SUMIFS(通讯通路门店!$BC:$BC,通讯通路门店!$S:$S,$G398)</f>
        <v>0</v>
      </c>
      <c r="AM398" s="99">
        <f>SUMIFS(通讯通路门店!$BD:$BD,通讯通路门店!$S:$S,$G398)</f>
        <v>0</v>
      </c>
      <c r="AN398" s="99">
        <f>SUMIFS(通讯通路门店!$BF:$BF,通讯通路门店!$S:$S,$G398)</f>
        <v>0</v>
      </c>
      <c r="AO398" s="99">
        <f t="shared" si="32"/>
        <v>0</v>
      </c>
      <c r="AP398" s="99">
        <f>SUMIFS(通讯通路门店!$K:$K,通讯通路门店!$S:$S,$G398)</f>
        <v>0</v>
      </c>
      <c r="AQ398" s="83"/>
      <c r="AR398" s="99">
        <f>SUMIFS(通讯通路门店!$T:$T,通讯通路门店!$S:$S,$G398)</f>
        <v>0</v>
      </c>
      <c r="AS398" s="99">
        <f>SUMIFS(通讯通路门店!$U:$U,通讯通路门店!$S:$S,$G398)</f>
        <v>0</v>
      </c>
      <c r="AT398" s="99">
        <f>SUMIFS(通讯通路门店!$V:$V,通讯通路门店!$S:$S,$G398)</f>
        <v>0</v>
      </c>
      <c r="AU398" s="99">
        <f>SUMIFS(通讯通路门店!$W:$W,通讯通路门店!$S:$S,$G398)</f>
        <v>0</v>
      </c>
      <c r="AV398" s="99">
        <f>SUMIFS(通讯通路门店!$Z:$Z,通讯通路门店!$S:$S,$G398)</f>
        <v>0</v>
      </c>
      <c r="AW398" s="99">
        <f>SUMIFS(通讯通路门店!$AB:$AB,通讯通路门店!$S:$S,$G398)</f>
        <v>0</v>
      </c>
      <c r="AX398" s="99">
        <f>SUMIFS(通讯通路门店!$X:$X,通讯通路门店!$S:$S,$G398)</f>
        <v>0</v>
      </c>
      <c r="AY398" s="99">
        <f>SUMIFS(通讯通路门店!$Y:$Y,通讯通路门店!$S:$S,$G398)</f>
        <v>0</v>
      </c>
      <c r="AZ398" s="99">
        <f>SUMIFS(通讯通路门店!$AA:$AA,通讯通路门店!$S:$S,$G398)</f>
        <v>0</v>
      </c>
      <c r="BA398" s="99">
        <f t="shared" si="33"/>
        <v>0</v>
      </c>
      <c r="BB398" s="99">
        <f t="shared" si="34"/>
        <v>0</v>
      </c>
      <c r="BC398" s="99">
        <f>SUMIFS(通讯通路门店!$W:$W,通讯通路门店!$S:$S,$G398,通讯通路门店!$J:$J,"荣耀体验店")+SUMIFS(通讯通路门店!$W:$W,通讯通路门店!$S:$S,$G398,通讯通路门店!$J:$J,"荣耀授权专卖店")</f>
        <v>0</v>
      </c>
      <c r="BD398" s="99">
        <f>SUMIFS(通讯通路门店!$Z:$Z,通讯通路门店!$S:$S,$G398,通讯通路门店!$J:$J,"VIVO体验店")</f>
        <v>0</v>
      </c>
      <c r="BE398" s="99">
        <f>SUMIFS(通讯通路门店!$AB:$AB,通讯通路门店!$S:$S,$G398,通讯通路门店!$J:$J,"OPPO体验店")</f>
        <v>0</v>
      </c>
      <c r="BF398" s="99">
        <f>SUMIFS(通讯通路门店!$X:$X,通讯通路门店!$S:$S,$G398,通讯通路门店!$J:$J,"华为授权体验店")+SUMIFS(通讯通路门店!$AA:$AA,通讯通路门店!$S:$S,$G398,通讯通路门店!$J:$J,"华为堡垒店")</f>
        <v>0</v>
      </c>
      <c r="BG398" s="99">
        <f>SUMIFS(通讯通路门店!$Y:$Y,通讯通路门店!$S:$S,$G398,通讯通路门店!$J:$J,"小米体验店")</f>
        <v>0</v>
      </c>
      <c r="BH398" s="99">
        <f>SUMIFS(通讯通路门店!$AA:$AA,通讯通路门店!$S:$S,$G398,通讯通路门店!$J:$J,"苹果体验店")</f>
        <v>0</v>
      </c>
      <c r="BI398" s="99">
        <f>SUMIFS(通讯通路门店!$K:$K,通讯通路门店!$S:$S,$G398,通讯通路门店!$J:$J,"其他品牌专卖店")</f>
        <v>0</v>
      </c>
      <c r="BJ398" s="99">
        <f>SUMIFS(通讯通路门店!$AC:$AC,通讯通路门店!$S:$S,$G398)</f>
        <v>0</v>
      </c>
      <c r="BK398" s="99">
        <f>SUMIFS(通讯通路门店!$AD:$AD,通讯通路门店!$S:$S,$G398)</f>
        <v>0</v>
      </c>
      <c r="BL398" s="99">
        <f>SUMIFS(通讯通路门店!$AE:$AE,通讯通路门店!$S:$S,$G398)</f>
        <v>0</v>
      </c>
      <c r="BM398" s="99">
        <f>SUMIFS(通讯通路门店!$AF:$AF,通讯通路门店!$S:$S,$G398)</f>
        <v>0</v>
      </c>
      <c r="BN398" s="99">
        <f>SUMIFS(通讯通路门店!$AG:$AG,通讯通路门店!$S:$S,$G398)</f>
        <v>0</v>
      </c>
      <c r="BO398" s="99">
        <f>SUMIFS(通讯通路门店!$AH:$AH,通讯通路门店!$S:$S,$G398)</f>
        <v>0</v>
      </c>
      <c r="BP398" s="99">
        <f>SUMIFS(通讯通路门店!$AI:$AI,通讯通路门店!$S:$S,$G398)</f>
        <v>0</v>
      </c>
      <c r="BQ398" s="83"/>
    </row>
    <row r="399" spans="1:69">
      <c r="A399" s="99" t="str">
        <f>IFERROR(_xlfn.XLOOKUP($G399,通讯通路门店!$S$4:$S$993933,通讯通路门店!$A$4:$A$993933,0,0),"")</f>
        <v/>
      </c>
      <c r="B399" s="99" t="str">
        <f>IFERROR(_xlfn.XLOOKUP($G399,通讯通路门店!$S$4:$S$993933,通讯通路门店!$B$4:$B$993933,0,0),"")</f>
        <v/>
      </c>
      <c r="C399" s="99" t="str">
        <f>IFERROR(_xlfn.XLOOKUP($G399,通讯通路门店!$S$4:$S$993933,通讯通路门店!$C$4:$C$993933,0,0),"")</f>
        <v/>
      </c>
      <c r="D399" s="99" t="str">
        <f>IFERROR(_xlfn.XLOOKUP($G399,通讯通路门店!$S$4:$S$993933,通讯通路门店!$D$4:$D$993933,0,0),"")</f>
        <v/>
      </c>
      <c r="E399" s="83"/>
      <c r="F399" s="83"/>
      <c r="G399" s="101" t="e">
        <v>#N/A</v>
      </c>
      <c r="H399" s="102" t="str">
        <f>IFERROR(_xlfn.XLOOKUP($G399,通讯通路门店!$S$4:$S$993933,通讯通路门店!$R$4:$R$993933,0,0),"")</f>
        <v/>
      </c>
      <c r="I399" s="83"/>
      <c r="J399" s="83"/>
      <c r="K399" s="83"/>
      <c r="L399" s="83"/>
      <c r="M399" s="83"/>
      <c r="N399" s="83"/>
      <c r="O399" s="83"/>
      <c r="P399" s="83"/>
      <c r="Q399" s="83"/>
      <c r="R399" s="83"/>
      <c r="S399" s="83"/>
      <c r="T399" s="83"/>
      <c r="U399" s="99">
        <f>COUNTIF(通讯通路门店!$S:$S,$G399)</f>
        <v>0</v>
      </c>
      <c r="V399" s="99">
        <f>COUNTIFS(通讯通路门店!$S:$S,$G399,通讯通路门店!$J:$J,"综合卖场")</f>
        <v>0</v>
      </c>
      <c r="W399" s="99">
        <f>SUMIFS(通讯通路门店!$AJ:$AJ,通讯通路门店!$S:$S,通讯客户沙盘!$G399)</f>
        <v>0</v>
      </c>
      <c r="X399" s="99">
        <f t="shared" si="30"/>
        <v>0</v>
      </c>
      <c r="Y399" s="99">
        <f>COUNTIFS(通讯通路门店!$S:$S,$G399,通讯通路门店!$J:$J,"荣耀体验店")+COUNTIFS(通讯通路门店!$S:$S,$G399,通讯通路门店!$J:$J,"荣耀授权专卖店")</f>
        <v>0</v>
      </c>
      <c r="Z399" s="99">
        <f>COUNTIFS(通讯通路门店!$S:$S,$G399,通讯通路门店!$J:$J,"VIVO体验店")</f>
        <v>0</v>
      </c>
      <c r="AA399" s="99">
        <f>COUNTIFS(通讯通路门店!$S:$S,$G399,通讯通路门店!$J:$J,"OPPO体验店")</f>
        <v>0</v>
      </c>
      <c r="AB399" s="99">
        <f>COUNTIFS(通讯通路门店!$S:$S,$G399,通讯通路门店!$J:$J,"华为授权体验店")+COUNTIFS(通讯通路门店!$S:$S,$G399,通讯通路门店!$J:$J,"华为堡垒店")</f>
        <v>0</v>
      </c>
      <c r="AC399" s="99">
        <f>COUNTIFS(通讯通路门店!$S:$S,$G399,通讯通路门店!$J:$J,"小米体验店")</f>
        <v>0</v>
      </c>
      <c r="AD399" s="99">
        <f>COUNTIFS(通讯通路门店!$S:$S,$G399,通讯通路门店!$J:$J,"苹果体验店")</f>
        <v>0</v>
      </c>
      <c r="AE399" s="99">
        <f>COUNTIFS(通讯通路门店!$S:$S,$G399,通讯通路门店!$J:$J,"其他品牌专卖店")</f>
        <v>0</v>
      </c>
      <c r="AF399" s="99">
        <f>SUMIFS(通讯通路门店!$BI:$BI,通讯通路门店!$S:$S,$G399)</f>
        <v>0</v>
      </c>
      <c r="AG399" s="99">
        <f>SUMIFS(通讯通路门店!$BH:$BH,通讯通路门店!$S:$S,$G399)</f>
        <v>0</v>
      </c>
      <c r="AH399" s="99">
        <f t="shared" si="31"/>
        <v>0</v>
      </c>
      <c r="AI399" s="99">
        <f>SUMIFS(通讯通路门店!$BB:$BB,通讯通路门店!$S:$S,$G399)</f>
        <v>0</v>
      </c>
      <c r="AJ399" s="99">
        <f>SUMIFS(通讯通路门店!$BE:$BE,通讯通路门店!$S:$S,$G399)</f>
        <v>0</v>
      </c>
      <c r="AK399" s="99">
        <f>SUMIFS(通讯通路门店!$BG:$BG,通讯通路门店!$S:$S,$G399)</f>
        <v>0</v>
      </c>
      <c r="AL399" s="99">
        <f>SUMIFS(通讯通路门店!$BC:$BC,通讯通路门店!$S:$S,$G399)</f>
        <v>0</v>
      </c>
      <c r="AM399" s="99">
        <f>SUMIFS(通讯通路门店!$BD:$BD,通讯通路门店!$S:$S,$G399)</f>
        <v>0</v>
      </c>
      <c r="AN399" s="99">
        <f>SUMIFS(通讯通路门店!$BF:$BF,通讯通路门店!$S:$S,$G399)</f>
        <v>0</v>
      </c>
      <c r="AO399" s="99">
        <f t="shared" si="32"/>
        <v>0</v>
      </c>
      <c r="AP399" s="99">
        <f>SUMIFS(通讯通路门店!$K:$K,通讯通路门店!$S:$S,$G399)</f>
        <v>0</v>
      </c>
      <c r="AQ399" s="83"/>
      <c r="AR399" s="99">
        <f>SUMIFS(通讯通路门店!$T:$T,通讯通路门店!$S:$S,$G399)</f>
        <v>0</v>
      </c>
      <c r="AS399" s="99">
        <f>SUMIFS(通讯通路门店!$U:$U,通讯通路门店!$S:$S,$G399)</f>
        <v>0</v>
      </c>
      <c r="AT399" s="99">
        <f>SUMIFS(通讯通路门店!$V:$V,通讯通路门店!$S:$S,$G399)</f>
        <v>0</v>
      </c>
      <c r="AU399" s="99">
        <f>SUMIFS(通讯通路门店!$W:$W,通讯通路门店!$S:$S,$G399)</f>
        <v>0</v>
      </c>
      <c r="AV399" s="99">
        <f>SUMIFS(通讯通路门店!$Z:$Z,通讯通路门店!$S:$S,$G399)</f>
        <v>0</v>
      </c>
      <c r="AW399" s="99">
        <f>SUMIFS(通讯通路门店!$AB:$AB,通讯通路门店!$S:$S,$G399)</f>
        <v>0</v>
      </c>
      <c r="AX399" s="99">
        <f>SUMIFS(通讯通路门店!$X:$X,通讯通路门店!$S:$S,$G399)</f>
        <v>0</v>
      </c>
      <c r="AY399" s="99">
        <f>SUMIFS(通讯通路门店!$Y:$Y,通讯通路门店!$S:$S,$G399)</f>
        <v>0</v>
      </c>
      <c r="AZ399" s="99">
        <f>SUMIFS(通讯通路门店!$AA:$AA,通讯通路门店!$S:$S,$G399)</f>
        <v>0</v>
      </c>
      <c r="BA399" s="99">
        <f t="shared" si="33"/>
        <v>0</v>
      </c>
      <c r="BB399" s="99">
        <f t="shared" si="34"/>
        <v>0</v>
      </c>
      <c r="BC399" s="99">
        <f>SUMIFS(通讯通路门店!$W:$W,通讯通路门店!$S:$S,$G399,通讯通路门店!$J:$J,"荣耀体验店")+SUMIFS(通讯通路门店!$W:$W,通讯通路门店!$S:$S,$G399,通讯通路门店!$J:$J,"荣耀授权专卖店")</f>
        <v>0</v>
      </c>
      <c r="BD399" s="99">
        <f>SUMIFS(通讯通路门店!$Z:$Z,通讯通路门店!$S:$S,$G399,通讯通路门店!$J:$J,"VIVO体验店")</f>
        <v>0</v>
      </c>
      <c r="BE399" s="99">
        <f>SUMIFS(通讯通路门店!$AB:$AB,通讯通路门店!$S:$S,$G399,通讯通路门店!$J:$J,"OPPO体验店")</f>
        <v>0</v>
      </c>
      <c r="BF399" s="99">
        <f>SUMIFS(通讯通路门店!$X:$X,通讯通路门店!$S:$S,$G399,通讯通路门店!$J:$J,"华为授权体验店")+SUMIFS(通讯通路门店!$AA:$AA,通讯通路门店!$S:$S,$G399,通讯通路门店!$J:$J,"华为堡垒店")</f>
        <v>0</v>
      </c>
      <c r="BG399" s="99">
        <f>SUMIFS(通讯通路门店!$Y:$Y,通讯通路门店!$S:$S,$G399,通讯通路门店!$J:$J,"小米体验店")</f>
        <v>0</v>
      </c>
      <c r="BH399" s="99">
        <f>SUMIFS(通讯通路门店!$AA:$AA,通讯通路门店!$S:$S,$G399,通讯通路门店!$J:$J,"苹果体验店")</f>
        <v>0</v>
      </c>
      <c r="BI399" s="99">
        <f>SUMIFS(通讯通路门店!$K:$K,通讯通路门店!$S:$S,$G399,通讯通路门店!$J:$J,"其他品牌专卖店")</f>
        <v>0</v>
      </c>
      <c r="BJ399" s="99">
        <f>SUMIFS(通讯通路门店!$AC:$AC,通讯通路门店!$S:$S,$G399)</f>
        <v>0</v>
      </c>
      <c r="BK399" s="99">
        <f>SUMIFS(通讯通路门店!$AD:$AD,通讯通路门店!$S:$S,$G399)</f>
        <v>0</v>
      </c>
      <c r="BL399" s="99">
        <f>SUMIFS(通讯通路门店!$AE:$AE,通讯通路门店!$S:$S,$G399)</f>
        <v>0</v>
      </c>
      <c r="BM399" s="99">
        <f>SUMIFS(通讯通路门店!$AF:$AF,通讯通路门店!$S:$S,$G399)</f>
        <v>0</v>
      </c>
      <c r="BN399" s="99">
        <f>SUMIFS(通讯通路门店!$AG:$AG,通讯通路门店!$S:$S,$G399)</f>
        <v>0</v>
      </c>
      <c r="BO399" s="99">
        <f>SUMIFS(通讯通路门店!$AH:$AH,通讯通路门店!$S:$S,$G399)</f>
        <v>0</v>
      </c>
      <c r="BP399" s="99">
        <f>SUMIFS(通讯通路门店!$AI:$AI,通讯通路门店!$S:$S,$G399)</f>
        <v>0</v>
      </c>
      <c r="BQ399" s="83"/>
    </row>
    <row r="400" spans="1:69">
      <c r="A400" s="99" t="str">
        <f>IFERROR(_xlfn.XLOOKUP($G400,通讯通路门店!$S$4:$S$993933,通讯通路门店!$A$4:$A$993933,0,0),"")</f>
        <v/>
      </c>
      <c r="B400" s="99" t="str">
        <f>IFERROR(_xlfn.XLOOKUP($G400,通讯通路门店!$S$4:$S$993933,通讯通路门店!$B$4:$B$993933,0,0),"")</f>
        <v/>
      </c>
      <c r="C400" s="99" t="str">
        <f>IFERROR(_xlfn.XLOOKUP($G400,通讯通路门店!$S$4:$S$993933,通讯通路门店!$C$4:$C$993933,0,0),"")</f>
        <v/>
      </c>
      <c r="D400" s="99" t="str">
        <f>IFERROR(_xlfn.XLOOKUP($G400,通讯通路门店!$S$4:$S$993933,通讯通路门店!$D$4:$D$993933,0,0),"")</f>
        <v/>
      </c>
      <c r="E400" s="83"/>
      <c r="F400" s="83"/>
      <c r="G400" s="101" t="e">
        <v>#N/A</v>
      </c>
      <c r="H400" s="102" t="str">
        <f>IFERROR(_xlfn.XLOOKUP($G400,通讯通路门店!$S$4:$S$993933,通讯通路门店!$R$4:$R$993933,0,0),"")</f>
        <v/>
      </c>
      <c r="I400" s="83"/>
      <c r="J400" s="83"/>
      <c r="K400" s="83"/>
      <c r="L400" s="83"/>
      <c r="M400" s="83"/>
      <c r="N400" s="83"/>
      <c r="O400" s="83"/>
      <c r="P400" s="83"/>
      <c r="Q400" s="83"/>
      <c r="R400" s="83"/>
      <c r="S400" s="83"/>
      <c r="T400" s="83"/>
      <c r="U400" s="99">
        <f>COUNTIF(通讯通路门店!$S:$S,$G400)</f>
        <v>0</v>
      </c>
      <c r="V400" s="99">
        <f>COUNTIFS(通讯通路门店!$S:$S,$G400,通讯通路门店!$J:$J,"综合卖场")</f>
        <v>0</v>
      </c>
      <c r="W400" s="99">
        <f>SUMIFS(通讯通路门店!$AJ:$AJ,通讯通路门店!$S:$S,通讯客户沙盘!$G400)</f>
        <v>0</v>
      </c>
      <c r="X400" s="99">
        <f t="shared" si="30"/>
        <v>0</v>
      </c>
      <c r="Y400" s="99">
        <f>COUNTIFS(通讯通路门店!$S:$S,$G400,通讯通路门店!$J:$J,"荣耀体验店")+COUNTIFS(通讯通路门店!$S:$S,$G400,通讯通路门店!$J:$J,"荣耀授权专卖店")</f>
        <v>0</v>
      </c>
      <c r="Z400" s="99">
        <f>COUNTIFS(通讯通路门店!$S:$S,$G400,通讯通路门店!$J:$J,"VIVO体验店")</f>
        <v>0</v>
      </c>
      <c r="AA400" s="99">
        <f>COUNTIFS(通讯通路门店!$S:$S,$G400,通讯通路门店!$J:$J,"OPPO体验店")</f>
        <v>0</v>
      </c>
      <c r="AB400" s="99">
        <f>COUNTIFS(通讯通路门店!$S:$S,$G400,通讯通路门店!$J:$J,"华为授权体验店")+COUNTIFS(通讯通路门店!$S:$S,$G400,通讯通路门店!$J:$J,"华为堡垒店")</f>
        <v>0</v>
      </c>
      <c r="AC400" s="99">
        <f>COUNTIFS(通讯通路门店!$S:$S,$G400,通讯通路门店!$J:$J,"小米体验店")</f>
        <v>0</v>
      </c>
      <c r="AD400" s="99">
        <f>COUNTIFS(通讯通路门店!$S:$S,$G400,通讯通路门店!$J:$J,"苹果体验店")</f>
        <v>0</v>
      </c>
      <c r="AE400" s="99">
        <f>COUNTIFS(通讯通路门店!$S:$S,$G400,通讯通路门店!$J:$J,"其他品牌专卖店")</f>
        <v>0</v>
      </c>
      <c r="AF400" s="99">
        <f>SUMIFS(通讯通路门店!$BI:$BI,通讯通路门店!$S:$S,$G400)</f>
        <v>0</v>
      </c>
      <c r="AG400" s="99">
        <f>SUMIFS(通讯通路门店!$BH:$BH,通讯通路门店!$S:$S,$G400)</f>
        <v>0</v>
      </c>
      <c r="AH400" s="99">
        <f t="shared" si="31"/>
        <v>0</v>
      </c>
      <c r="AI400" s="99">
        <f>SUMIFS(通讯通路门店!$BB:$BB,通讯通路门店!$S:$S,$G400)</f>
        <v>0</v>
      </c>
      <c r="AJ400" s="99">
        <f>SUMIFS(通讯通路门店!$BE:$BE,通讯通路门店!$S:$S,$G400)</f>
        <v>0</v>
      </c>
      <c r="AK400" s="99">
        <f>SUMIFS(通讯通路门店!$BG:$BG,通讯通路门店!$S:$S,$G400)</f>
        <v>0</v>
      </c>
      <c r="AL400" s="99">
        <f>SUMIFS(通讯通路门店!$BC:$BC,通讯通路门店!$S:$S,$G400)</f>
        <v>0</v>
      </c>
      <c r="AM400" s="99">
        <f>SUMIFS(通讯通路门店!$BD:$BD,通讯通路门店!$S:$S,$G400)</f>
        <v>0</v>
      </c>
      <c r="AN400" s="99">
        <f>SUMIFS(通讯通路门店!$BF:$BF,通讯通路门店!$S:$S,$G400)</f>
        <v>0</v>
      </c>
      <c r="AO400" s="99">
        <f t="shared" si="32"/>
        <v>0</v>
      </c>
      <c r="AP400" s="99">
        <f>SUMIFS(通讯通路门店!$K:$K,通讯通路门店!$S:$S,$G400)</f>
        <v>0</v>
      </c>
      <c r="AQ400" s="83"/>
      <c r="AR400" s="99">
        <f>SUMIFS(通讯通路门店!$T:$T,通讯通路门店!$S:$S,$G400)</f>
        <v>0</v>
      </c>
      <c r="AS400" s="99">
        <f>SUMIFS(通讯通路门店!$U:$U,通讯通路门店!$S:$S,$G400)</f>
        <v>0</v>
      </c>
      <c r="AT400" s="99">
        <f>SUMIFS(通讯通路门店!$V:$V,通讯通路门店!$S:$S,$G400)</f>
        <v>0</v>
      </c>
      <c r="AU400" s="99">
        <f>SUMIFS(通讯通路门店!$W:$W,通讯通路门店!$S:$S,$G400)</f>
        <v>0</v>
      </c>
      <c r="AV400" s="99">
        <f>SUMIFS(通讯通路门店!$Z:$Z,通讯通路门店!$S:$S,$G400)</f>
        <v>0</v>
      </c>
      <c r="AW400" s="99">
        <f>SUMIFS(通讯通路门店!$AB:$AB,通讯通路门店!$S:$S,$G400)</f>
        <v>0</v>
      </c>
      <c r="AX400" s="99">
        <f>SUMIFS(通讯通路门店!$X:$X,通讯通路门店!$S:$S,$G400)</f>
        <v>0</v>
      </c>
      <c r="AY400" s="99">
        <f>SUMIFS(通讯通路门店!$Y:$Y,通讯通路门店!$S:$S,$G400)</f>
        <v>0</v>
      </c>
      <c r="AZ400" s="99">
        <f>SUMIFS(通讯通路门店!$AA:$AA,通讯通路门店!$S:$S,$G400)</f>
        <v>0</v>
      </c>
      <c r="BA400" s="99">
        <f t="shared" si="33"/>
        <v>0</v>
      </c>
      <c r="BB400" s="99">
        <f t="shared" si="34"/>
        <v>0</v>
      </c>
      <c r="BC400" s="99">
        <f>SUMIFS(通讯通路门店!$W:$W,通讯通路门店!$S:$S,$G400,通讯通路门店!$J:$J,"荣耀体验店")+SUMIFS(通讯通路门店!$W:$W,通讯通路门店!$S:$S,$G400,通讯通路门店!$J:$J,"荣耀授权专卖店")</f>
        <v>0</v>
      </c>
      <c r="BD400" s="99">
        <f>SUMIFS(通讯通路门店!$Z:$Z,通讯通路门店!$S:$S,$G400,通讯通路门店!$J:$J,"VIVO体验店")</f>
        <v>0</v>
      </c>
      <c r="BE400" s="99">
        <f>SUMIFS(通讯通路门店!$AB:$AB,通讯通路门店!$S:$S,$G400,通讯通路门店!$J:$J,"OPPO体验店")</f>
        <v>0</v>
      </c>
      <c r="BF400" s="99">
        <f>SUMIFS(通讯通路门店!$X:$X,通讯通路门店!$S:$S,$G400,通讯通路门店!$J:$J,"华为授权体验店")+SUMIFS(通讯通路门店!$AA:$AA,通讯通路门店!$S:$S,$G400,通讯通路门店!$J:$J,"华为堡垒店")</f>
        <v>0</v>
      </c>
      <c r="BG400" s="99">
        <f>SUMIFS(通讯通路门店!$Y:$Y,通讯通路门店!$S:$S,$G400,通讯通路门店!$J:$J,"小米体验店")</f>
        <v>0</v>
      </c>
      <c r="BH400" s="99">
        <f>SUMIFS(通讯通路门店!$AA:$AA,通讯通路门店!$S:$S,$G400,通讯通路门店!$J:$J,"苹果体验店")</f>
        <v>0</v>
      </c>
      <c r="BI400" s="99">
        <f>SUMIFS(通讯通路门店!$K:$K,通讯通路门店!$S:$S,$G400,通讯通路门店!$J:$J,"其他品牌专卖店")</f>
        <v>0</v>
      </c>
      <c r="BJ400" s="99">
        <f>SUMIFS(通讯通路门店!$AC:$AC,通讯通路门店!$S:$S,$G400)</f>
        <v>0</v>
      </c>
      <c r="BK400" s="99">
        <f>SUMIFS(通讯通路门店!$AD:$AD,通讯通路门店!$S:$S,$G400)</f>
        <v>0</v>
      </c>
      <c r="BL400" s="99">
        <f>SUMIFS(通讯通路门店!$AE:$AE,通讯通路门店!$S:$S,$G400)</f>
        <v>0</v>
      </c>
      <c r="BM400" s="99">
        <f>SUMIFS(通讯通路门店!$AF:$AF,通讯通路门店!$S:$S,$G400)</f>
        <v>0</v>
      </c>
      <c r="BN400" s="99">
        <f>SUMIFS(通讯通路门店!$AG:$AG,通讯通路门店!$S:$S,$G400)</f>
        <v>0</v>
      </c>
      <c r="BO400" s="99">
        <f>SUMIFS(通讯通路门店!$AH:$AH,通讯通路门店!$S:$S,$G400)</f>
        <v>0</v>
      </c>
      <c r="BP400" s="99">
        <f>SUMIFS(通讯通路门店!$AI:$AI,通讯通路门店!$S:$S,$G400)</f>
        <v>0</v>
      </c>
      <c r="BQ400" s="83"/>
    </row>
    <row r="401" spans="1:69">
      <c r="A401" s="99" t="str">
        <f>IFERROR(_xlfn.XLOOKUP($G401,通讯通路门店!$S$4:$S$993933,通讯通路门店!$A$4:$A$993933,0,0),"")</f>
        <v/>
      </c>
      <c r="B401" s="99" t="str">
        <f>IFERROR(_xlfn.XLOOKUP($G401,通讯通路门店!$S$4:$S$993933,通讯通路门店!$B$4:$B$993933,0,0),"")</f>
        <v/>
      </c>
      <c r="C401" s="99" t="str">
        <f>IFERROR(_xlfn.XLOOKUP($G401,通讯通路门店!$S$4:$S$993933,通讯通路门店!$C$4:$C$993933,0,0),"")</f>
        <v/>
      </c>
      <c r="D401" s="99" t="str">
        <f>IFERROR(_xlfn.XLOOKUP($G401,通讯通路门店!$S$4:$S$993933,通讯通路门店!$D$4:$D$993933,0,0),"")</f>
        <v/>
      </c>
      <c r="E401" s="83"/>
      <c r="F401" s="83"/>
      <c r="G401" s="101" t="e">
        <v>#N/A</v>
      </c>
      <c r="H401" s="102" t="str">
        <f>IFERROR(_xlfn.XLOOKUP($G401,通讯通路门店!$S$4:$S$993933,通讯通路门店!$R$4:$R$993933,0,0),"")</f>
        <v/>
      </c>
      <c r="I401" s="83"/>
      <c r="J401" s="83"/>
      <c r="K401" s="83"/>
      <c r="L401" s="83"/>
      <c r="M401" s="83"/>
      <c r="N401" s="83"/>
      <c r="O401" s="83"/>
      <c r="P401" s="83"/>
      <c r="Q401" s="83"/>
      <c r="R401" s="83"/>
      <c r="S401" s="83"/>
      <c r="T401" s="83"/>
      <c r="U401" s="99">
        <f>COUNTIF(通讯通路门店!$S:$S,$G401)</f>
        <v>0</v>
      </c>
      <c r="V401" s="99">
        <f>COUNTIFS(通讯通路门店!$S:$S,$G401,通讯通路门店!$J:$J,"综合卖场")</f>
        <v>0</v>
      </c>
      <c r="W401" s="99">
        <f>SUMIFS(通讯通路门店!$AJ:$AJ,通讯通路门店!$S:$S,通讯客户沙盘!$G401)</f>
        <v>0</v>
      </c>
      <c r="X401" s="99">
        <f t="shared" si="30"/>
        <v>0</v>
      </c>
      <c r="Y401" s="99">
        <f>COUNTIFS(通讯通路门店!$S:$S,$G401,通讯通路门店!$J:$J,"荣耀体验店")+COUNTIFS(通讯通路门店!$S:$S,$G401,通讯通路门店!$J:$J,"荣耀授权专卖店")</f>
        <v>0</v>
      </c>
      <c r="Z401" s="99">
        <f>COUNTIFS(通讯通路门店!$S:$S,$G401,通讯通路门店!$J:$J,"VIVO体验店")</f>
        <v>0</v>
      </c>
      <c r="AA401" s="99">
        <f>COUNTIFS(通讯通路门店!$S:$S,$G401,通讯通路门店!$J:$J,"OPPO体验店")</f>
        <v>0</v>
      </c>
      <c r="AB401" s="99">
        <f>COUNTIFS(通讯通路门店!$S:$S,$G401,通讯通路门店!$J:$J,"华为授权体验店")+COUNTIFS(通讯通路门店!$S:$S,$G401,通讯通路门店!$J:$J,"华为堡垒店")</f>
        <v>0</v>
      </c>
      <c r="AC401" s="99">
        <f>COUNTIFS(通讯通路门店!$S:$S,$G401,通讯通路门店!$J:$J,"小米体验店")</f>
        <v>0</v>
      </c>
      <c r="AD401" s="99">
        <f>COUNTIFS(通讯通路门店!$S:$S,$G401,通讯通路门店!$J:$J,"苹果体验店")</f>
        <v>0</v>
      </c>
      <c r="AE401" s="99">
        <f>COUNTIFS(通讯通路门店!$S:$S,$G401,通讯通路门店!$J:$J,"其他品牌专卖店")</f>
        <v>0</v>
      </c>
      <c r="AF401" s="99">
        <f>SUMIFS(通讯通路门店!$BI:$BI,通讯通路门店!$S:$S,$G401)</f>
        <v>0</v>
      </c>
      <c r="AG401" s="99">
        <f>SUMIFS(通讯通路门店!$BH:$BH,通讯通路门店!$S:$S,$G401)</f>
        <v>0</v>
      </c>
      <c r="AH401" s="99">
        <f t="shared" si="31"/>
        <v>0</v>
      </c>
      <c r="AI401" s="99">
        <f>SUMIFS(通讯通路门店!$BB:$BB,通讯通路门店!$S:$S,$G401)</f>
        <v>0</v>
      </c>
      <c r="AJ401" s="99">
        <f>SUMIFS(通讯通路门店!$BE:$BE,通讯通路门店!$S:$S,$G401)</f>
        <v>0</v>
      </c>
      <c r="AK401" s="99">
        <f>SUMIFS(通讯通路门店!$BG:$BG,通讯通路门店!$S:$S,$G401)</f>
        <v>0</v>
      </c>
      <c r="AL401" s="99">
        <f>SUMIFS(通讯通路门店!$BC:$BC,通讯通路门店!$S:$S,$G401)</f>
        <v>0</v>
      </c>
      <c r="AM401" s="99">
        <f>SUMIFS(通讯通路门店!$BD:$BD,通讯通路门店!$S:$S,$G401)</f>
        <v>0</v>
      </c>
      <c r="AN401" s="99">
        <f>SUMIFS(通讯通路门店!$BF:$BF,通讯通路门店!$S:$S,$G401)</f>
        <v>0</v>
      </c>
      <c r="AO401" s="99">
        <f t="shared" si="32"/>
        <v>0</v>
      </c>
      <c r="AP401" s="99">
        <f>SUMIFS(通讯通路门店!$K:$K,通讯通路门店!$S:$S,$G401)</f>
        <v>0</v>
      </c>
      <c r="AQ401" s="83"/>
      <c r="AR401" s="99">
        <f>SUMIFS(通讯通路门店!$T:$T,通讯通路门店!$S:$S,$G401)</f>
        <v>0</v>
      </c>
      <c r="AS401" s="99">
        <f>SUMIFS(通讯通路门店!$U:$U,通讯通路门店!$S:$S,$G401)</f>
        <v>0</v>
      </c>
      <c r="AT401" s="99">
        <f>SUMIFS(通讯通路门店!$V:$V,通讯通路门店!$S:$S,$G401)</f>
        <v>0</v>
      </c>
      <c r="AU401" s="99">
        <f>SUMIFS(通讯通路门店!$W:$W,通讯通路门店!$S:$S,$G401)</f>
        <v>0</v>
      </c>
      <c r="AV401" s="99">
        <f>SUMIFS(通讯通路门店!$Z:$Z,通讯通路门店!$S:$S,$G401)</f>
        <v>0</v>
      </c>
      <c r="AW401" s="99">
        <f>SUMIFS(通讯通路门店!$AB:$AB,通讯通路门店!$S:$S,$G401)</f>
        <v>0</v>
      </c>
      <c r="AX401" s="99">
        <f>SUMIFS(通讯通路门店!$X:$X,通讯通路门店!$S:$S,$G401)</f>
        <v>0</v>
      </c>
      <c r="AY401" s="99">
        <f>SUMIFS(通讯通路门店!$Y:$Y,通讯通路门店!$S:$S,$G401)</f>
        <v>0</v>
      </c>
      <c r="AZ401" s="99">
        <f>SUMIFS(通讯通路门店!$AA:$AA,通讯通路门店!$S:$S,$G401)</f>
        <v>0</v>
      </c>
      <c r="BA401" s="99">
        <f t="shared" si="33"/>
        <v>0</v>
      </c>
      <c r="BB401" s="99">
        <f t="shared" si="34"/>
        <v>0</v>
      </c>
      <c r="BC401" s="99">
        <f>SUMIFS(通讯通路门店!$W:$W,通讯通路门店!$S:$S,$G401,通讯通路门店!$J:$J,"荣耀体验店")+SUMIFS(通讯通路门店!$W:$W,通讯通路门店!$S:$S,$G401,通讯通路门店!$J:$J,"荣耀授权专卖店")</f>
        <v>0</v>
      </c>
      <c r="BD401" s="99">
        <f>SUMIFS(通讯通路门店!$Z:$Z,通讯通路门店!$S:$S,$G401,通讯通路门店!$J:$J,"VIVO体验店")</f>
        <v>0</v>
      </c>
      <c r="BE401" s="99">
        <f>SUMIFS(通讯通路门店!$AB:$AB,通讯通路门店!$S:$S,$G401,通讯通路门店!$J:$J,"OPPO体验店")</f>
        <v>0</v>
      </c>
      <c r="BF401" s="99">
        <f>SUMIFS(通讯通路门店!$X:$X,通讯通路门店!$S:$S,$G401,通讯通路门店!$J:$J,"华为授权体验店")+SUMIFS(通讯通路门店!$AA:$AA,通讯通路门店!$S:$S,$G401,通讯通路门店!$J:$J,"华为堡垒店")</f>
        <v>0</v>
      </c>
      <c r="BG401" s="99">
        <f>SUMIFS(通讯通路门店!$Y:$Y,通讯通路门店!$S:$S,$G401,通讯通路门店!$J:$J,"小米体验店")</f>
        <v>0</v>
      </c>
      <c r="BH401" s="99">
        <f>SUMIFS(通讯通路门店!$AA:$AA,通讯通路门店!$S:$S,$G401,通讯通路门店!$J:$J,"苹果体验店")</f>
        <v>0</v>
      </c>
      <c r="BI401" s="99">
        <f>SUMIFS(通讯通路门店!$K:$K,通讯通路门店!$S:$S,$G401,通讯通路门店!$J:$J,"其他品牌专卖店")</f>
        <v>0</v>
      </c>
      <c r="BJ401" s="99">
        <f>SUMIFS(通讯通路门店!$AC:$AC,通讯通路门店!$S:$S,$G401)</f>
        <v>0</v>
      </c>
      <c r="BK401" s="99">
        <f>SUMIFS(通讯通路门店!$AD:$AD,通讯通路门店!$S:$S,$G401)</f>
        <v>0</v>
      </c>
      <c r="BL401" s="99">
        <f>SUMIFS(通讯通路门店!$AE:$AE,通讯通路门店!$S:$S,$G401)</f>
        <v>0</v>
      </c>
      <c r="BM401" s="99">
        <f>SUMIFS(通讯通路门店!$AF:$AF,通讯通路门店!$S:$S,$G401)</f>
        <v>0</v>
      </c>
      <c r="BN401" s="99">
        <f>SUMIFS(通讯通路门店!$AG:$AG,通讯通路门店!$S:$S,$G401)</f>
        <v>0</v>
      </c>
      <c r="BO401" s="99">
        <f>SUMIFS(通讯通路门店!$AH:$AH,通讯通路门店!$S:$S,$G401)</f>
        <v>0</v>
      </c>
      <c r="BP401" s="99">
        <f>SUMIFS(通讯通路门店!$AI:$AI,通讯通路门店!$S:$S,$G401)</f>
        <v>0</v>
      </c>
      <c r="BQ401" s="83"/>
    </row>
    <row r="402" spans="1:69">
      <c r="A402" s="99" t="str">
        <f>IFERROR(_xlfn.XLOOKUP($G402,通讯通路门店!$S$4:$S$993933,通讯通路门店!$A$4:$A$993933,0,0),"")</f>
        <v/>
      </c>
      <c r="B402" s="99" t="str">
        <f>IFERROR(_xlfn.XLOOKUP($G402,通讯通路门店!$S$4:$S$993933,通讯通路门店!$B$4:$B$993933,0,0),"")</f>
        <v/>
      </c>
      <c r="C402" s="99" t="str">
        <f>IFERROR(_xlfn.XLOOKUP($G402,通讯通路门店!$S$4:$S$993933,通讯通路门店!$C$4:$C$993933,0,0),"")</f>
        <v/>
      </c>
      <c r="D402" s="99" t="str">
        <f>IFERROR(_xlfn.XLOOKUP($G402,通讯通路门店!$S$4:$S$993933,通讯通路门店!$D$4:$D$993933,0,0),"")</f>
        <v/>
      </c>
      <c r="E402" s="83"/>
      <c r="F402" s="83"/>
      <c r="G402" s="101" t="e">
        <v>#N/A</v>
      </c>
      <c r="H402" s="102" t="str">
        <f>IFERROR(_xlfn.XLOOKUP($G402,通讯通路门店!$S$4:$S$993933,通讯通路门店!$R$4:$R$993933,0,0),"")</f>
        <v/>
      </c>
      <c r="I402" s="83"/>
      <c r="J402" s="83"/>
      <c r="K402" s="83"/>
      <c r="L402" s="83"/>
      <c r="M402" s="83"/>
      <c r="N402" s="83"/>
      <c r="O402" s="83"/>
      <c r="P402" s="83"/>
      <c r="Q402" s="83"/>
      <c r="R402" s="83"/>
      <c r="S402" s="83"/>
      <c r="T402" s="83"/>
      <c r="U402" s="99">
        <f>COUNTIF(通讯通路门店!$S:$S,$G402)</f>
        <v>0</v>
      </c>
      <c r="V402" s="99">
        <f>COUNTIFS(通讯通路门店!$S:$S,$G402,通讯通路门店!$J:$J,"综合卖场")</f>
        <v>0</v>
      </c>
      <c r="W402" s="99">
        <f>SUMIFS(通讯通路门店!$AJ:$AJ,通讯通路门店!$S:$S,通讯客户沙盘!$G402)</f>
        <v>0</v>
      </c>
      <c r="X402" s="99">
        <f t="shared" si="30"/>
        <v>0</v>
      </c>
      <c r="Y402" s="99">
        <f>COUNTIFS(通讯通路门店!$S:$S,$G402,通讯通路门店!$J:$J,"荣耀体验店")+COUNTIFS(通讯通路门店!$S:$S,$G402,通讯通路门店!$J:$J,"荣耀授权专卖店")</f>
        <v>0</v>
      </c>
      <c r="Z402" s="99">
        <f>COUNTIFS(通讯通路门店!$S:$S,$G402,通讯通路门店!$J:$J,"VIVO体验店")</f>
        <v>0</v>
      </c>
      <c r="AA402" s="99">
        <f>COUNTIFS(通讯通路门店!$S:$S,$G402,通讯通路门店!$J:$J,"OPPO体验店")</f>
        <v>0</v>
      </c>
      <c r="AB402" s="99">
        <f>COUNTIFS(通讯通路门店!$S:$S,$G402,通讯通路门店!$J:$J,"华为授权体验店")+COUNTIFS(通讯通路门店!$S:$S,$G402,通讯通路门店!$J:$J,"华为堡垒店")</f>
        <v>0</v>
      </c>
      <c r="AC402" s="99">
        <f>COUNTIFS(通讯通路门店!$S:$S,$G402,通讯通路门店!$J:$J,"小米体验店")</f>
        <v>0</v>
      </c>
      <c r="AD402" s="99">
        <f>COUNTIFS(通讯通路门店!$S:$S,$G402,通讯通路门店!$J:$J,"苹果体验店")</f>
        <v>0</v>
      </c>
      <c r="AE402" s="99">
        <f>COUNTIFS(通讯通路门店!$S:$S,$G402,通讯通路门店!$J:$J,"其他品牌专卖店")</f>
        <v>0</v>
      </c>
      <c r="AF402" s="99">
        <f>SUMIFS(通讯通路门店!$BI:$BI,通讯通路门店!$S:$S,$G402)</f>
        <v>0</v>
      </c>
      <c r="AG402" s="99">
        <f>SUMIFS(通讯通路门店!$BH:$BH,通讯通路门店!$S:$S,$G402)</f>
        <v>0</v>
      </c>
      <c r="AH402" s="99">
        <f t="shared" si="31"/>
        <v>0</v>
      </c>
      <c r="AI402" s="99">
        <f>SUMIFS(通讯通路门店!$BB:$BB,通讯通路门店!$S:$S,$G402)</f>
        <v>0</v>
      </c>
      <c r="AJ402" s="99">
        <f>SUMIFS(通讯通路门店!$BE:$BE,通讯通路门店!$S:$S,$G402)</f>
        <v>0</v>
      </c>
      <c r="AK402" s="99">
        <f>SUMIFS(通讯通路门店!$BG:$BG,通讯通路门店!$S:$S,$G402)</f>
        <v>0</v>
      </c>
      <c r="AL402" s="99">
        <f>SUMIFS(通讯通路门店!$BC:$BC,通讯通路门店!$S:$S,$G402)</f>
        <v>0</v>
      </c>
      <c r="AM402" s="99">
        <f>SUMIFS(通讯通路门店!$BD:$BD,通讯通路门店!$S:$S,$G402)</f>
        <v>0</v>
      </c>
      <c r="AN402" s="99">
        <f>SUMIFS(通讯通路门店!$BF:$BF,通讯通路门店!$S:$S,$G402)</f>
        <v>0</v>
      </c>
      <c r="AO402" s="99">
        <f t="shared" si="32"/>
        <v>0</v>
      </c>
      <c r="AP402" s="99">
        <f>SUMIFS(通讯通路门店!$K:$K,通讯通路门店!$S:$S,$G402)</f>
        <v>0</v>
      </c>
      <c r="AQ402" s="83"/>
      <c r="AR402" s="99">
        <f>SUMIFS(通讯通路门店!$T:$T,通讯通路门店!$S:$S,$G402)</f>
        <v>0</v>
      </c>
      <c r="AS402" s="99">
        <f>SUMIFS(通讯通路门店!$U:$U,通讯通路门店!$S:$S,$G402)</f>
        <v>0</v>
      </c>
      <c r="AT402" s="99">
        <f>SUMIFS(通讯通路门店!$V:$V,通讯通路门店!$S:$S,$G402)</f>
        <v>0</v>
      </c>
      <c r="AU402" s="99">
        <f>SUMIFS(通讯通路门店!$W:$W,通讯通路门店!$S:$S,$G402)</f>
        <v>0</v>
      </c>
      <c r="AV402" s="99">
        <f>SUMIFS(通讯通路门店!$Z:$Z,通讯通路门店!$S:$S,$G402)</f>
        <v>0</v>
      </c>
      <c r="AW402" s="99">
        <f>SUMIFS(通讯通路门店!$AB:$AB,通讯通路门店!$S:$S,$G402)</f>
        <v>0</v>
      </c>
      <c r="AX402" s="99">
        <f>SUMIFS(通讯通路门店!$X:$X,通讯通路门店!$S:$S,$G402)</f>
        <v>0</v>
      </c>
      <c r="AY402" s="99">
        <f>SUMIFS(通讯通路门店!$Y:$Y,通讯通路门店!$S:$S,$G402)</f>
        <v>0</v>
      </c>
      <c r="AZ402" s="99">
        <f>SUMIFS(通讯通路门店!$AA:$AA,通讯通路门店!$S:$S,$G402)</f>
        <v>0</v>
      </c>
      <c r="BA402" s="99">
        <f t="shared" si="33"/>
        <v>0</v>
      </c>
      <c r="BB402" s="99">
        <f t="shared" si="34"/>
        <v>0</v>
      </c>
      <c r="BC402" s="99">
        <f>SUMIFS(通讯通路门店!$W:$W,通讯通路门店!$S:$S,$G402,通讯通路门店!$J:$J,"荣耀体验店")+SUMIFS(通讯通路门店!$W:$W,通讯通路门店!$S:$S,$G402,通讯通路门店!$J:$J,"荣耀授权专卖店")</f>
        <v>0</v>
      </c>
      <c r="BD402" s="99">
        <f>SUMIFS(通讯通路门店!$Z:$Z,通讯通路门店!$S:$S,$G402,通讯通路门店!$J:$J,"VIVO体验店")</f>
        <v>0</v>
      </c>
      <c r="BE402" s="99">
        <f>SUMIFS(通讯通路门店!$AB:$AB,通讯通路门店!$S:$S,$G402,通讯通路门店!$J:$J,"OPPO体验店")</f>
        <v>0</v>
      </c>
      <c r="BF402" s="99">
        <f>SUMIFS(通讯通路门店!$X:$X,通讯通路门店!$S:$S,$G402,通讯通路门店!$J:$J,"华为授权体验店")+SUMIFS(通讯通路门店!$AA:$AA,通讯通路门店!$S:$S,$G402,通讯通路门店!$J:$J,"华为堡垒店")</f>
        <v>0</v>
      </c>
      <c r="BG402" s="99">
        <f>SUMIFS(通讯通路门店!$Y:$Y,通讯通路门店!$S:$S,$G402,通讯通路门店!$J:$J,"小米体验店")</f>
        <v>0</v>
      </c>
      <c r="BH402" s="99">
        <f>SUMIFS(通讯通路门店!$AA:$AA,通讯通路门店!$S:$S,$G402,通讯通路门店!$J:$J,"苹果体验店")</f>
        <v>0</v>
      </c>
      <c r="BI402" s="99">
        <f>SUMIFS(通讯通路门店!$K:$K,通讯通路门店!$S:$S,$G402,通讯通路门店!$J:$J,"其他品牌专卖店")</f>
        <v>0</v>
      </c>
      <c r="BJ402" s="99">
        <f>SUMIFS(通讯通路门店!$AC:$AC,通讯通路门店!$S:$S,$G402)</f>
        <v>0</v>
      </c>
      <c r="BK402" s="99">
        <f>SUMIFS(通讯通路门店!$AD:$AD,通讯通路门店!$S:$S,$G402)</f>
        <v>0</v>
      </c>
      <c r="BL402" s="99">
        <f>SUMIFS(通讯通路门店!$AE:$AE,通讯通路门店!$S:$S,$G402)</f>
        <v>0</v>
      </c>
      <c r="BM402" s="99">
        <f>SUMIFS(通讯通路门店!$AF:$AF,通讯通路门店!$S:$S,$G402)</f>
        <v>0</v>
      </c>
      <c r="BN402" s="99">
        <f>SUMIFS(通讯通路门店!$AG:$AG,通讯通路门店!$S:$S,$G402)</f>
        <v>0</v>
      </c>
      <c r="BO402" s="99">
        <f>SUMIFS(通讯通路门店!$AH:$AH,通讯通路门店!$S:$S,$G402)</f>
        <v>0</v>
      </c>
      <c r="BP402" s="99">
        <f>SUMIFS(通讯通路门店!$AI:$AI,通讯通路门店!$S:$S,$G402)</f>
        <v>0</v>
      </c>
      <c r="BQ402" s="83"/>
    </row>
    <row r="403" spans="1:69">
      <c r="A403" s="99" t="str">
        <f>IFERROR(_xlfn.XLOOKUP($G403,通讯通路门店!$S$4:$S$993933,通讯通路门店!$A$4:$A$993933,0,0),"")</f>
        <v/>
      </c>
      <c r="B403" s="99" t="str">
        <f>IFERROR(_xlfn.XLOOKUP($G403,通讯通路门店!$S$4:$S$993933,通讯通路门店!$B$4:$B$993933,0,0),"")</f>
        <v/>
      </c>
      <c r="C403" s="99" t="str">
        <f>IFERROR(_xlfn.XLOOKUP($G403,通讯通路门店!$S$4:$S$993933,通讯通路门店!$C$4:$C$993933,0,0),"")</f>
        <v/>
      </c>
      <c r="D403" s="99" t="str">
        <f>IFERROR(_xlfn.XLOOKUP($G403,通讯通路门店!$S$4:$S$993933,通讯通路门店!$D$4:$D$993933,0,0),"")</f>
        <v/>
      </c>
      <c r="E403" s="83"/>
      <c r="F403" s="83"/>
      <c r="G403" s="101" t="e">
        <v>#N/A</v>
      </c>
      <c r="H403" s="102" t="str">
        <f>IFERROR(_xlfn.XLOOKUP($G403,通讯通路门店!$S$4:$S$993933,通讯通路门店!$R$4:$R$993933,0,0),"")</f>
        <v/>
      </c>
      <c r="I403" s="83"/>
      <c r="J403" s="83"/>
      <c r="K403" s="83"/>
      <c r="L403" s="83"/>
      <c r="M403" s="83"/>
      <c r="N403" s="83"/>
      <c r="O403" s="83"/>
      <c r="P403" s="83"/>
      <c r="Q403" s="83"/>
      <c r="R403" s="83"/>
      <c r="S403" s="83"/>
      <c r="T403" s="83"/>
      <c r="U403" s="99">
        <f>COUNTIF(通讯通路门店!$S:$S,$G403)</f>
        <v>0</v>
      </c>
      <c r="V403" s="99">
        <f>COUNTIFS(通讯通路门店!$S:$S,$G403,通讯通路门店!$J:$J,"综合卖场")</f>
        <v>0</v>
      </c>
      <c r="W403" s="99">
        <f>SUMIFS(通讯通路门店!$AJ:$AJ,通讯通路门店!$S:$S,通讯客户沙盘!$G403)</f>
        <v>0</v>
      </c>
      <c r="X403" s="99">
        <f t="shared" si="30"/>
        <v>0</v>
      </c>
      <c r="Y403" s="99">
        <f>COUNTIFS(通讯通路门店!$S:$S,$G403,通讯通路门店!$J:$J,"荣耀体验店")+COUNTIFS(通讯通路门店!$S:$S,$G403,通讯通路门店!$J:$J,"荣耀授权专卖店")</f>
        <v>0</v>
      </c>
      <c r="Z403" s="99">
        <f>COUNTIFS(通讯通路门店!$S:$S,$G403,通讯通路门店!$J:$J,"VIVO体验店")</f>
        <v>0</v>
      </c>
      <c r="AA403" s="99">
        <f>COUNTIFS(通讯通路门店!$S:$S,$G403,通讯通路门店!$J:$J,"OPPO体验店")</f>
        <v>0</v>
      </c>
      <c r="AB403" s="99">
        <f>COUNTIFS(通讯通路门店!$S:$S,$G403,通讯通路门店!$J:$J,"华为授权体验店")+COUNTIFS(通讯通路门店!$S:$S,$G403,通讯通路门店!$J:$J,"华为堡垒店")</f>
        <v>0</v>
      </c>
      <c r="AC403" s="99">
        <f>COUNTIFS(通讯通路门店!$S:$S,$G403,通讯通路门店!$J:$J,"小米体验店")</f>
        <v>0</v>
      </c>
      <c r="AD403" s="99">
        <f>COUNTIFS(通讯通路门店!$S:$S,$G403,通讯通路门店!$J:$J,"苹果体验店")</f>
        <v>0</v>
      </c>
      <c r="AE403" s="99">
        <f>COUNTIFS(通讯通路门店!$S:$S,$G403,通讯通路门店!$J:$J,"其他品牌专卖店")</f>
        <v>0</v>
      </c>
      <c r="AF403" s="99">
        <f>SUMIFS(通讯通路门店!$BI:$BI,通讯通路门店!$S:$S,$G403)</f>
        <v>0</v>
      </c>
      <c r="AG403" s="99">
        <f>SUMIFS(通讯通路门店!$BH:$BH,通讯通路门店!$S:$S,$G403)</f>
        <v>0</v>
      </c>
      <c r="AH403" s="99">
        <f t="shared" si="31"/>
        <v>0</v>
      </c>
      <c r="AI403" s="99">
        <f>SUMIFS(通讯通路门店!$BB:$BB,通讯通路门店!$S:$S,$G403)</f>
        <v>0</v>
      </c>
      <c r="AJ403" s="99">
        <f>SUMIFS(通讯通路门店!$BE:$BE,通讯通路门店!$S:$S,$G403)</f>
        <v>0</v>
      </c>
      <c r="AK403" s="99">
        <f>SUMIFS(通讯通路门店!$BG:$BG,通讯通路门店!$S:$S,$G403)</f>
        <v>0</v>
      </c>
      <c r="AL403" s="99">
        <f>SUMIFS(通讯通路门店!$BC:$BC,通讯通路门店!$S:$S,$G403)</f>
        <v>0</v>
      </c>
      <c r="AM403" s="99">
        <f>SUMIFS(通讯通路门店!$BD:$BD,通讯通路门店!$S:$S,$G403)</f>
        <v>0</v>
      </c>
      <c r="AN403" s="99">
        <f>SUMIFS(通讯通路门店!$BF:$BF,通讯通路门店!$S:$S,$G403)</f>
        <v>0</v>
      </c>
      <c r="AO403" s="99">
        <f t="shared" si="32"/>
        <v>0</v>
      </c>
      <c r="AP403" s="99">
        <f>SUMIFS(通讯通路门店!$K:$K,通讯通路门店!$S:$S,$G403)</f>
        <v>0</v>
      </c>
      <c r="AQ403" s="83"/>
      <c r="AR403" s="99">
        <f>SUMIFS(通讯通路门店!$T:$T,通讯通路门店!$S:$S,$G403)</f>
        <v>0</v>
      </c>
      <c r="AS403" s="99">
        <f>SUMIFS(通讯通路门店!$U:$U,通讯通路门店!$S:$S,$G403)</f>
        <v>0</v>
      </c>
      <c r="AT403" s="99">
        <f>SUMIFS(通讯通路门店!$V:$V,通讯通路门店!$S:$S,$G403)</f>
        <v>0</v>
      </c>
      <c r="AU403" s="99">
        <f>SUMIFS(通讯通路门店!$W:$W,通讯通路门店!$S:$S,$G403)</f>
        <v>0</v>
      </c>
      <c r="AV403" s="99">
        <f>SUMIFS(通讯通路门店!$Z:$Z,通讯通路门店!$S:$S,$G403)</f>
        <v>0</v>
      </c>
      <c r="AW403" s="99">
        <f>SUMIFS(通讯通路门店!$AB:$AB,通讯通路门店!$S:$S,$G403)</f>
        <v>0</v>
      </c>
      <c r="AX403" s="99">
        <f>SUMIFS(通讯通路门店!$X:$X,通讯通路门店!$S:$S,$G403)</f>
        <v>0</v>
      </c>
      <c r="AY403" s="99">
        <f>SUMIFS(通讯通路门店!$Y:$Y,通讯通路门店!$S:$S,$G403)</f>
        <v>0</v>
      </c>
      <c r="AZ403" s="99">
        <f>SUMIFS(通讯通路门店!$AA:$AA,通讯通路门店!$S:$S,$G403)</f>
        <v>0</v>
      </c>
      <c r="BA403" s="99">
        <f t="shared" si="33"/>
        <v>0</v>
      </c>
      <c r="BB403" s="99">
        <f t="shared" si="34"/>
        <v>0</v>
      </c>
      <c r="BC403" s="99">
        <f>SUMIFS(通讯通路门店!$W:$W,通讯通路门店!$S:$S,$G403,通讯通路门店!$J:$J,"荣耀体验店")+SUMIFS(通讯通路门店!$W:$W,通讯通路门店!$S:$S,$G403,通讯通路门店!$J:$J,"荣耀授权专卖店")</f>
        <v>0</v>
      </c>
      <c r="BD403" s="99">
        <f>SUMIFS(通讯通路门店!$Z:$Z,通讯通路门店!$S:$S,$G403,通讯通路门店!$J:$J,"VIVO体验店")</f>
        <v>0</v>
      </c>
      <c r="BE403" s="99">
        <f>SUMIFS(通讯通路门店!$AB:$AB,通讯通路门店!$S:$S,$G403,通讯通路门店!$J:$J,"OPPO体验店")</f>
        <v>0</v>
      </c>
      <c r="BF403" s="99">
        <f>SUMIFS(通讯通路门店!$X:$X,通讯通路门店!$S:$S,$G403,通讯通路门店!$J:$J,"华为授权体验店")+SUMIFS(通讯通路门店!$AA:$AA,通讯通路门店!$S:$S,$G403,通讯通路门店!$J:$J,"华为堡垒店")</f>
        <v>0</v>
      </c>
      <c r="BG403" s="99">
        <f>SUMIFS(通讯通路门店!$Y:$Y,通讯通路门店!$S:$S,$G403,通讯通路门店!$J:$J,"小米体验店")</f>
        <v>0</v>
      </c>
      <c r="BH403" s="99">
        <f>SUMIFS(通讯通路门店!$AA:$AA,通讯通路门店!$S:$S,$G403,通讯通路门店!$J:$J,"苹果体验店")</f>
        <v>0</v>
      </c>
      <c r="BI403" s="99">
        <f>SUMIFS(通讯通路门店!$K:$K,通讯通路门店!$S:$S,$G403,通讯通路门店!$J:$J,"其他品牌专卖店")</f>
        <v>0</v>
      </c>
      <c r="BJ403" s="99">
        <f>SUMIFS(通讯通路门店!$AC:$AC,通讯通路门店!$S:$S,$G403)</f>
        <v>0</v>
      </c>
      <c r="BK403" s="99">
        <f>SUMIFS(通讯通路门店!$AD:$AD,通讯通路门店!$S:$S,$G403)</f>
        <v>0</v>
      </c>
      <c r="BL403" s="99">
        <f>SUMIFS(通讯通路门店!$AE:$AE,通讯通路门店!$S:$S,$G403)</f>
        <v>0</v>
      </c>
      <c r="BM403" s="99">
        <f>SUMIFS(通讯通路门店!$AF:$AF,通讯通路门店!$S:$S,$G403)</f>
        <v>0</v>
      </c>
      <c r="BN403" s="99">
        <f>SUMIFS(通讯通路门店!$AG:$AG,通讯通路门店!$S:$S,$G403)</f>
        <v>0</v>
      </c>
      <c r="BO403" s="99">
        <f>SUMIFS(通讯通路门店!$AH:$AH,通讯通路门店!$S:$S,$G403)</f>
        <v>0</v>
      </c>
      <c r="BP403" s="99">
        <f>SUMIFS(通讯通路门店!$AI:$AI,通讯通路门店!$S:$S,$G403)</f>
        <v>0</v>
      </c>
      <c r="BQ403" s="83"/>
    </row>
    <row r="404" spans="1:69">
      <c r="A404" s="99" t="str">
        <f>IFERROR(_xlfn.XLOOKUP($G404,通讯通路门店!$S$4:$S$993933,通讯通路门店!$A$4:$A$993933,0,0),"")</f>
        <v/>
      </c>
      <c r="B404" s="99" t="str">
        <f>IFERROR(_xlfn.XLOOKUP($G404,通讯通路门店!$S$4:$S$993933,通讯通路门店!$B$4:$B$993933,0,0),"")</f>
        <v/>
      </c>
      <c r="C404" s="99" t="str">
        <f>IFERROR(_xlfn.XLOOKUP($G404,通讯通路门店!$S$4:$S$993933,通讯通路门店!$C$4:$C$993933,0,0),"")</f>
        <v/>
      </c>
      <c r="D404" s="99" t="str">
        <f>IFERROR(_xlfn.XLOOKUP($G404,通讯通路门店!$S$4:$S$993933,通讯通路门店!$D$4:$D$993933,0,0),"")</f>
        <v/>
      </c>
      <c r="E404" s="83"/>
      <c r="F404" s="83"/>
      <c r="G404" s="101" t="e">
        <v>#N/A</v>
      </c>
      <c r="H404" s="102" t="str">
        <f>IFERROR(_xlfn.XLOOKUP($G404,通讯通路门店!$S$4:$S$993933,通讯通路门店!$R$4:$R$993933,0,0),"")</f>
        <v/>
      </c>
      <c r="I404" s="83"/>
      <c r="J404" s="83"/>
      <c r="K404" s="83"/>
      <c r="L404" s="83"/>
      <c r="M404" s="83"/>
      <c r="N404" s="83"/>
      <c r="O404" s="83"/>
      <c r="P404" s="83"/>
      <c r="Q404" s="83"/>
      <c r="R404" s="83"/>
      <c r="S404" s="83"/>
      <c r="T404" s="83"/>
      <c r="U404" s="99">
        <f>COUNTIF(通讯通路门店!$S:$S,$G404)</f>
        <v>0</v>
      </c>
      <c r="V404" s="99">
        <f>COUNTIFS(通讯通路门店!$S:$S,$G404,通讯通路门店!$J:$J,"综合卖场")</f>
        <v>0</v>
      </c>
      <c r="W404" s="99">
        <f>SUMIFS(通讯通路门店!$AJ:$AJ,通讯通路门店!$S:$S,通讯客户沙盘!$G404)</f>
        <v>0</v>
      </c>
      <c r="X404" s="99">
        <f t="shared" si="30"/>
        <v>0</v>
      </c>
      <c r="Y404" s="99">
        <f>COUNTIFS(通讯通路门店!$S:$S,$G404,通讯通路门店!$J:$J,"荣耀体验店")+COUNTIFS(通讯通路门店!$S:$S,$G404,通讯通路门店!$J:$J,"荣耀授权专卖店")</f>
        <v>0</v>
      </c>
      <c r="Z404" s="99">
        <f>COUNTIFS(通讯通路门店!$S:$S,$G404,通讯通路门店!$J:$J,"VIVO体验店")</f>
        <v>0</v>
      </c>
      <c r="AA404" s="99">
        <f>COUNTIFS(通讯通路门店!$S:$S,$G404,通讯通路门店!$J:$J,"OPPO体验店")</f>
        <v>0</v>
      </c>
      <c r="AB404" s="99">
        <f>COUNTIFS(通讯通路门店!$S:$S,$G404,通讯通路门店!$J:$J,"华为授权体验店")+COUNTIFS(通讯通路门店!$S:$S,$G404,通讯通路门店!$J:$J,"华为堡垒店")</f>
        <v>0</v>
      </c>
      <c r="AC404" s="99">
        <f>COUNTIFS(通讯通路门店!$S:$S,$G404,通讯通路门店!$J:$J,"小米体验店")</f>
        <v>0</v>
      </c>
      <c r="AD404" s="99">
        <f>COUNTIFS(通讯通路门店!$S:$S,$G404,通讯通路门店!$J:$J,"苹果体验店")</f>
        <v>0</v>
      </c>
      <c r="AE404" s="99">
        <f>COUNTIFS(通讯通路门店!$S:$S,$G404,通讯通路门店!$J:$J,"其他品牌专卖店")</f>
        <v>0</v>
      </c>
      <c r="AF404" s="99">
        <f>SUMIFS(通讯通路门店!$BI:$BI,通讯通路门店!$S:$S,$G404)</f>
        <v>0</v>
      </c>
      <c r="AG404" s="99">
        <f>SUMIFS(通讯通路门店!$BH:$BH,通讯通路门店!$S:$S,$G404)</f>
        <v>0</v>
      </c>
      <c r="AH404" s="99">
        <f t="shared" si="31"/>
        <v>0</v>
      </c>
      <c r="AI404" s="99">
        <f>SUMIFS(通讯通路门店!$BB:$BB,通讯通路门店!$S:$S,$G404)</f>
        <v>0</v>
      </c>
      <c r="AJ404" s="99">
        <f>SUMIFS(通讯通路门店!$BE:$BE,通讯通路门店!$S:$S,$G404)</f>
        <v>0</v>
      </c>
      <c r="AK404" s="99">
        <f>SUMIFS(通讯通路门店!$BG:$BG,通讯通路门店!$S:$S,$G404)</f>
        <v>0</v>
      </c>
      <c r="AL404" s="99">
        <f>SUMIFS(通讯通路门店!$BC:$BC,通讯通路门店!$S:$S,$G404)</f>
        <v>0</v>
      </c>
      <c r="AM404" s="99">
        <f>SUMIFS(通讯通路门店!$BD:$BD,通讯通路门店!$S:$S,$G404)</f>
        <v>0</v>
      </c>
      <c r="AN404" s="99">
        <f>SUMIFS(通讯通路门店!$BF:$BF,通讯通路门店!$S:$S,$G404)</f>
        <v>0</v>
      </c>
      <c r="AO404" s="99">
        <f t="shared" si="32"/>
        <v>0</v>
      </c>
      <c r="AP404" s="99">
        <f>SUMIFS(通讯通路门店!$K:$K,通讯通路门店!$S:$S,$G404)</f>
        <v>0</v>
      </c>
      <c r="AQ404" s="83"/>
      <c r="AR404" s="99">
        <f>SUMIFS(通讯通路门店!$T:$T,通讯通路门店!$S:$S,$G404)</f>
        <v>0</v>
      </c>
      <c r="AS404" s="99">
        <f>SUMIFS(通讯通路门店!$U:$U,通讯通路门店!$S:$S,$G404)</f>
        <v>0</v>
      </c>
      <c r="AT404" s="99">
        <f>SUMIFS(通讯通路门店!$V:$V,通讯通路门店!$S:$S,$G404)</f>
        <v>0</v>
      </c>
      <c r="AU404" s="99">
        <f>SUMIFS(通讯通路门店!$W:$W,通讯通路门店!$S:$S,$G404)</f>
        <v>0</v>
      </c>
      <c r="AV404" s="99">
        <f>SUMIFS(通讯通路门店!$Z:$Z,通讯通路门店!$S:$S,$G404)</f>
        <v>0</v>
      </c>
      <c r="AW404" s="99">
        <f>SUMIFS(通讯通路门店!$AB:$AB,通讯通路门店!$S:$S,$G404)</f>
        <v>0</v>
      </c>
      <c r="AX404" s="99">
        <f>SUMIFS(通讯通路门店!$X:$X,通讯通路门店!$S:$S,$G404)</f>
        <v>0</v>
      </c>
      <c r="AY404" s="99">
        <f>SUMIFS(通讯通路门店!$Y:$Y,通讯通路门店!$S:$S,$G404)</f>
        <v>0</v>
      </c>
      <c r="AZ404" s="99">
        <f>SUMIFS(通讯通路门店!$AA:$AA,通讯通路门店!$S:$S,$G404)</f>
        <v>0</v>
      </c>
      <c r="BA404" s="99">
        <f t="shared" si="33"/>
        <v>0</v>
      </c>
      <c r="BB404" s="99">
        <f t="shared" si="34"/>
        <v>0</v>
      </c>
      <c r="BC404" s="99">
        <f>SUMIFS(通讯通路门店!$W:$W,通讯通路门店!$S:$S,$G404,通讯通路门店!$J:$J,"荣耀体验店")+SUMIFS(通讯通路门店!$W:$W,通讯通路门店!$S:$S,$G404,通讯通路门店!$J:$J,"荣耀授权专卖店")</f>
        <v>0</v>
      </c>
      <c r="BD404" s="99">
        <f>SUMIFS(通讯通路门店!$Z:$Z,通讯通路门店!$S:$S,$G404,通讯通路门店!$J:$J,"VIVO体验店")</f>
        <v>0</v>
      </c>
      <c r="BE404" s="99">
        <f>SUMIFS(通讯通路门店!$AB:$AB,通讯通路门店!$S:$S,$G404,通讯通路门店!$J:$J,"OPPO体验店")</f>
        <v>0</v>
      </c>
      <c r="BF404" s="99">
        <f>SUMIFS(通讯通路门店!$X:$X,通讯通路门店!$S:$S,$G404,通讯通路门店!$J:$J,"华为授权体验店")+SUMIFS(通讯通路门店!$AA:$AA,通讯通路门店!$S:$S,$G404,通讯通路门店!$J:$J,"华为堡垒店")</f>
        <v>0</v>
      </c>
      <c r="BG404" s="99">
        <f>SUMIFS(通讯通路门店!$Y:$Y,通讯通路门店!$S:$S,$G404,通讯通路门店!$J:$J,"小米体验店")</f>
        <v>0</v>
      </c>
      <c r="BH404" s="99">
        <f>SUMIFS(通讯通路门店!$AA:$AA,通讯通路门店!$S:$S,$G404,通讯通路门店!$J:$J,"苹果体验店")</f>
        <v>0</v>
      </c>
      <c r="BI404" s="99">
        <f>SUMIFS(通讯通路门店!$K:$K,通讯通路门店!$S:$S,$G404,通讯通路门店!$J:$J,"其他品牌专卖店")</f>
        <v>0</v>
      </c>
      <c r="BJ404" s="99">
        <f>SUMIFS(通讯通路门店!$AC:$AC,通讯通路门店!$S:$S,$G404)</f>
        <v>0</v>
      </c>
      <c r="BK404" s="99">
        <f>SUMIFS(通讯通路门店!$AD:$AD,通讯通路门店!$S:$S,$G404)</f>
        <v>0</v>
      </c>
      <c r="BL404" s="99">
        <f>SUMIFS(通讯通路门店!$AE:$AE,通讯通路门店!$S:$S,$G404)</f>
        <v>0</v>
      </c>
      <c r="BM404" s="99">
        <f>SUMIFS(通讯通路门店!$AF:$AF,通讯通路门店!$S:$S,$G404)</f>
        <v>0</v>
      </c>
      <c r="BN404" s="99">
        <f>SUMIFS(通讯通路门店!$AG:$AG,通讯通路门店!$S:$S,$G404)</f>
        <v>0</v>
      </c>
      <c r="BO404" s="99">
        <f>SUMIFS(通讯通路门店!$AH:$AH,通讯通路门店!$S:$S,$G404)</f>
        <v>0</v>
      </c>
      <c r="BP404" s="99">
        <f>SUMIFS(通讯通路门店!$AI:$AI,通讯通路门店!$S:$S,$G404)</f>
        <v>0</v>
      </c>
      <c r="BQ404" s="83"/>
    </row>
    <row r="405" spans="1:69">
      <c r="A405" s="99" t="str">
        <f>IFERROR(_xlfn.XLOOKUP($G405,通讯通路门店!$S$4:$S$993933,通讯通路门店!$A$4:$A$993933,0,0),"")</f>
        <v/>
      </c>
      <c r="B405" s="99" t="str">
        <f>IFERROR(_xlfn.XLOOKUP($G405,通讯通路门店!$S$4:$S$993933,通讯通路门店!$B$4:$B$993933,0,0),"")</f>
        <v/>
      </c>
      <c r="C405" s="99" t="str">
        <f>IFERROR(_xlfn.XLOOKUP($G405,通讯通路门店!$S$4:$S$993933,通讯通路门店!$C$4:$C$993933,0,0),"")</f>
        <v/>
      </c>
      <c r="D405" s="99" t="str">
        <f>IFERROR(_xlfn.XLOOKUP($G405,通讯通路门店!$S$4:$S$993933,通讯通路门店!$D$4:$D$993933,0,0),"")</f>
        <v/>
      </c>
      <c r="E405" s="83"/>
      <c r="F405" s="83"/>
      <c r="G405" s="101" t="e">
        <v>#N/A</v>
      </c>
      <c r="H405" s="102" t="str">
        <f>IFERROR(_xlfn.XLOOKUP($G405,通讯通路门店!$S$4:$S$993933,通讯通路门店!$R$4:$R$993933,0,0),"")</f>
        <v/>
      </c>
      <c r="I405" s="83"/>
      <c r="J405" s="83"/>
      <c r="K405" s="83"/>
      <c r="L405" s="83"/>
      <c r="M405" s="83"/>
      <c r="N405" s="83"/>
      <c r="O405" s="83"/>
      <c r="P405" s="83"/>
      <c r="Q405" s="83"/>
      <c r="R405" s="83"/>
      <c r="S405" s="83"/>
      <c r="T405" s="83"/>
      <c r="U405" s="99">
        <f>COUNTIF(通讯通路门店!$S:$S,$G405)</f>
        <v>0</v>
      </c>
      <c r="V405" s="99">
        <f>COUNTIFS(通讯通路门店!$S:$S,$G405,通讯通路门店!$J:$J,"综合卖场")</f>
        <v>0</v>
      </c>
      <c r="W405" s="99">
        <f>SUMIFS(通讯通路门店!$AJ:$AJ,通讯通路门店!$S:$S,通讯客户沙盘!$G405)</f>
        <v>0</v>
      </c>
      <c r="X405" s="99">
        <f t="shared" si="30"/>
        <v>0</v>
      </c>
      <c r="Y405" s="99">
        <f>COUNTIFS(通讯通路门店!$S:$S,$G405,通讯通路门店!$J:$J,"荣耀体验店")+COUNTIFS(通讯通路门店!$S:$S,$G405,通讯通路门店!$J:$J,"荣耀授权专卖店")</f>
        <v>0</v>
      </c>
      <c r="Z405" s="99">
        <f>COUNTIFS(通讯通路门店!$S:$S,$G405,通讯通路门店!$J:$J,"VIVO体验店")</f>
        <v>0</v>
      </c>
      <c r="AA405" s="99">
        <f>COUNTIFS(通讯通路门店!$S:$S,$G405,通讯通路门店!$J:$J,"OPPO体验店")</f>
        <v>0</v>
      </c>
      <c r="AB405" s="99">
        <f>COUNTIFS(通讯通路门店!$S:$S,$G405,通讯通路门店!$J:$J,"华为授权体验店")+COUNTIFS(通讯通路门店!$S:$S,$G405,通讯通路门店!$J:$J,"华为堡垒店")</f>
        <v>0</v>
      </c>
      <c r="AC405" s="99">
        <f>COUNTIFS(通讯通路门店!$S:$S,$G405,通讯通路门店!$J:$J,"小米体验店")</f>
        <v>0</v>
      </c>
      <c r="AD405" s="99">
        <f>COUNTIFS(通讯通路门店!$S:$S,$G405,通讯通路门店!$J:$J,"苹果体验店")</f>
        <v>0</v>
      </c>
      <c r="AE405" s="99">
        <f>COUNTIFS(通讯通路门店!$S:$S,$G405,通讯通路门店!$J:$J,"其他品牌专卖店")</f>
        <v>0</v>
      </c>
      <c r="AF405" s="99">
        <f>SUMIFS(通讯通路门店!$BI:$BI,通讯通路门店!$S:$S,$G405)</f>
        <v>0</v>
      </c>
      <c r="AG405" s="99">
        <f>SUMIFS(通讯通路门店!$BH:$BH,通讯通路门店!$S:$S,$G405)</f>
        <v>0</v>
      </c>
      <c r="AH405" s="99">
        <f t="shared" si="31"/>
        <v>0</v>
      </c>
      <c r="AI405" s="99">
        <f>SUMIFS(通讯通路门店!$BB:$BB,通讯通路门店!$S:$S,$G405)</f>
        <v>0</v>
      </c>
      <c r="AJ405" s="99">
        <f>SUMIFS(通讯通路门店!$BE:$BE,通讯通路门店!$S:$S,$G405)</f>
        <v>0</v>
      </c>
      <c r="AK405" s="99">
        <f>SUMIFS(通讯通路门店!$BG:$BG,通讯通路门店!$S:$S,$G405)</f>
        <v>0</v>
      </c>
      <c r="AL405" s="99">
        <f>SUMIFS(通讯通路门店!$BC:$BC,通讯通路门店!$S:$S,$G405)</f>
        <v>0</v>
      </c>
      <c r="AM405" s="99">
        <f>SUMIFS(通讯通路门店!$BD:$BD,通讯通路门店!$S:$S,$G405)</f>
        <v>0</v>
      </c>
      <c r="AN405" s="99">
        <f>SUMIFS(通讯通路门店!$BF:$BF,通讯通路门店!$S:$S,$G405)</f>
        <v>0</v>
      </c>
      <c r="AO405" s="99">
        <f t="shared" si="32"/>
        <v>0</v>
      </c>
      <c r="AP405" s="99">
        <f>SUMIFS(通讯通路门店!$K:$K,通讯通路门店!$S:$S,$G405)</f>
        <v>0</v>
      </c>
      <c r="AQ405" s="83"/>
      <c r="AR405" s="99">
        <f>SUMIFS(通讯通路门店!$T:$T,通讯通路门店!$S:$S,$G405)</f>
        <v>0</v>
      </c>
      <c r="AS405" s="99">
        <f>SUMIFS(通讯通路门店!$U:$U,通讯通路门店!$S:$S,$G405)</f>
        <v>0</v>
      </c>
      <c r="AT405" s="99">
        <f>SUMIFS(通讯通路门店!$V:$V,通讯通路门店!$S:$S,$G405)</f>
        <v>0</v>
      </c>
      <c r="AU405" s="99">
        <f>SUMIFS(通讯通路门店!$W:$W,通讯通路门店!$S:$S,$G405)</f>
        <v>0</v>
      </c>
      <c r="AV405" s="99">
        <f>SUMIFS(通讯通路门店!$Z:$Z,通讯通路门店!$S:$S,$G405)</f>
        <v>0</v>
      </c>
      <c r="AW405" s="99">
        <f>SUMIFS(通讯通路门店!$AB:$AB,通讯通路门店!$S:$S,$G405)</f>
        <v>0</v>
      </c>
      <c r="AX405" s="99">
        <f>SUMIFS(通讯通路门店!$X:$X,通讯通路门店!$S:$S,$G405)</f>
        <v>0</v>
      </c>
      <c r="AY405" s="99">
        <f>SUMIFS(通讯通路门店!$Y:$Y,通讯通路门店!$S:$S,$G405)</f>
        <v>0</v>
      </c>
      <c r="AZ405" s="99">
        <f>SUMIFS(通讯通路门店!$AA:$AA,通讯通路门店!$S:$S,$G405)</f>
        <v>0</v>
      </c>
      <c r="BA405" s="99">
        <f t="shared" si="33"/>
        <v>0</v>
      </c>
      <c r="BB405" s="99">
        <f t="shared" si="34"/>
        <v>0</v>
      </c>
      <c r="BC405" s="99">
        <f>SUMIFS(通讯通路门店!$W:$W,通讯通路门店!$S:$S,$G405,通讯通路门店!$J:$J,"荣耀体验店")+SUMIFS(通讯通路门店!$W:$W,通讯通路门店!$S:$S,$G405,通讯通路门店!$J:$J,"荣耀授权专卖店")</f>
        <v>0</v>
      </c>
      <c r="BD405" s="99">
        <f>SUMIFS(通讯通路门店!$Z:$Z,通讯通路门店!$S:$S,$G405,通讯通路门店!$J:$J,"VIVO体验店")</f>
        <v>0</v>
      </c>
      <c r="BE405" s="99">
        <f>SUMIFS(通讯通路门店!$AB:$AB,通讯通路门店!$S:$S,$G405,通讯通路门店!$J:$J,"OPPO体验店")</f>
        <v>0</v>
      </c>
      <c r="BF405" s="99">
        <f>SUMIFS(通讯通路门店!$X:$X,通讯通路门店!$S:$S,$G405,通讯通路门店!$J:$J,"华为授权体验店")+SUMIFS(通讯通路门店!$AA:$AA,通讯通路门店!$S:$S,$G405,通讯通路门店!$J:$J,"华为堡垒店")</f>
        <v>0</v>
      </c>
      <c r="BG405" s="99">
        <f>SUMIFS(通讯通路门店!$Y:$Y,通讯通路门店!$S:$S,$G405,通讯通路门店!$J:$J,"小米体验店")</f>
        <v>0</v>
      </c>
      <c r="BH405" s="99">
        <f>SUMIFS(通讯通路门店!$AA:$AA,通讯通路门店!$S:$S,$G405,通讯通路门店!$J:$J,"苹果体验店")</f>
        <v>0</v>
      </c>
      <c r="BI405" s="99">
        <f>SUMIFS(通讯通路门店!$K:$K,通讯通路门店!$S:$S,$G405,通讯通路门店!$J:$J,"其他品牌专卖店")</f>
        <v>0</v>
      </c>
      <c r="BJ405" s="99">
        <f>SUMIFS(通讯通路门店!$AC:$AC,通讯通路门店!$S:$S,$G405)</f>
        <v>0</v>
      </c>
      <c r="BK405" s="99">
        <f>SUMIFS(通讯通路门店!$AD:$AD,通讯通路门店!$S:$S,$G405)</f>
        <v>0</v>
      </c>
      <c r="BL405" s="99">
        <f>SUMIFS(通讯通路门店!$AE:$AE,通讯通路门店!$S:$S,$G405)</f>
        <v>0</v>
      </c>
      <c r="BM405" s="99">
        <f>SUMIFS(通讯通路门店!$AF:$AF,通讯通路门店!$S:$S,$G405)</f>
        <v>0</v>
      </c>
      <c r="BN405" s="99">
        <f>SUMIFS(通讯通路门店!$AG:$AG,通讯通路门店!$S:$S,$G405)</f>
        <v>0</v>
      </c>
      <c r="BO405" s="99">
        <f>SUMIFS(通讯通路门店!$AH:$AH,通讯通路门店!$S:$S,$G405)</f>
        <v>0</v>
      </c>
      <c r="BP405" s="99">
        <f>SUMIFS(通讯通路门店!$AI:$AI,通讯通路门店!$S:$S,$G405)</f>
        <v>0</v>
      </c>
      <c r="BQ405" s="83"/>
    </row>
    <row r="406" spans="1:69">
      <c r="A406" s="99" t="str">
        <f>IFERROR(_xlfn.XLOOKUP($G406,通讯通路门店!$S$4:$S$993933,通讯通路门店!$A$4:$A$993933,0,0),"")</f>
        <v/>
      </c>
      <c r="B406" s="99" t="str">
        <f>IFERROR(_xlfn.XLOOKUP($G406,通讯通路门店!$S$4:$S$993933,通讯通路门店!$B$4:$B$993933,0,0),"")</f>
        <v/>
      </c>
      <c r="C406" s="99" t="str">
        <f>IFERROR(_xlfn.XLOOKUP($G406,通讯通路门店!$S$4:$S$993933,通讯通路门店!$C$4:$C$993933,0,0),"")</f>
        <v/>
      </c>
      <c r="D406" s="99" t="str">
        <f>IFERROR(_xlfn.XLOOKUP($G406,通讯通路门店!$S$4:$S$993933,通讯通路门店!$D$4:$D$993933,0,0),"")</f>
        <v/>
      </c>
      <c r="E406" s="83"/>
      <c r="F406" s="83"/>
      <c r="G406" s="101" t="e">
        <v>#N/A</v>
      </c>
      <c r="H406" s="102" t="str">
        <f>IFERROR(_xlfn.XLOOKUP($G406,通讯通路门店!$S$4:$S$993933,通讯通路门店!$R$4:$R$993933,0,0),"")</f>
        <v/>
      </c>
      <c r="I406" s="83"/>
      <c r="J406" s="83"/>
      <c r="K406" s="83"/>
      <c r="L406" s="83"/>
      <c r="M406" s="83"/>
      <c r="N406" s="83"/>
      <c r="O406" s="83"/>
      <c r="P406" s="83"/>
      <c r="Q406" s="83"/>
      <c r="R406" s="83"/>
      <c r="S406" s="83"/>
      <c r="T406" s="83"/>
      <c r="U406" s="99">
        <f>COUNTIF(通讯通路门店!$S:$S,$G406)</f>
        <v>0</v>
      </c>
      <c r="V406" s="99">
        <f>COUNTIFS(通讯通路门店!$S:$S,$G406,通讯通路门店!$J:$J,"综合卖场")</f>
        <v>0</v>
      </c>
      <c r="W406" s="99">
        <f>SUMIFS(通讯通路门店!$AJ:$AJ,通讯通路门店!$S:$S,通讯客户沙盘!$G406)</f>
        <v>0</v>
      </c>
      <c r="X406" s="99">
        <f t="shared" si="30"/>
        <v>0</v>
      </c>
      <c r="Y406" s="99">
        <f>COUNTIFS(通讯通路门店!$S:$S,$G406,通讯通路门店!$J:$J,"荣耀体验店")+COUNTIFS(通讯通路门店!$S:$S,$G406,通讯通路门店!$J:$J,"荣耀授权专卖店")</f>
        <v>0</v>
      </c>
      <c r="Z406" s="99">
        <f>COUNTIFS(通讯通路门店!$S:$S,$G406,通讯通路门店!$J:$J,"VIVO体验店")</f>
        <v>0</v>
      </c>
      <c r="AA406" s="99">
        <f>COUNTIFS(通讯通路门店!$S:$S,$G406,通讯通路门店!$J:$J,"OPPO体验店")</f>
        <v>0</v>
      </c>
      <c r="AB406" s="99">
        <f>COUNTIFS(通讯通路门店!$S:$S,$G406,通讯通路门店!$J:$J,"华为授权体验店")+COUNTIFS(通讯通路门店!$S:$S,$G406,通讯通路门店!$J:$J,"华为堡垒店")</f>
        <v>0</v>
      </c>
      <c r="AC406" s="99">
        <f>COUNTIFS(通讯通路门店!$S:$S,$G406,通讯通路门店!$J:$J,"小米体验店")</f>
        <v>0</v>
      </c>
      <c r="AD406" s="99">
        <f>COUNTIFS(通讯通路门店!$S:$S,$G406,通讯通路门店!$J:$J,"苹果体验店")</f>
        <v>0</v>
      </c>
      <c r="AE406" s="99">
        <f>COUNTIFS(通讯通路门店!$S:$S,$G406,通讯通路门店!$J:$J,"其他品牌专卖店")</f>
        <v>0</v>
      </c>
      <c r="AF406" s="99">
        <f>SUMIFS(通讯通路门店!$BI:$BI,通讯通路门店!$S:$S,$G406)</f>
        <v>0</v>
      </c>
      <c r="AG406" s="99">
        <f>SUMIFS(通讯通路门店!$BH:$BH,通讯通路门店!$S:$S,$G406)</f>
        <v>0</v>
      </c>
      <c r="AH406" s="99">
        <f t="shared" si="31"/>
        <v>0</v>
      </c>
      <c r="AI406" s="99">
        <f>SUMIFS(通讯通路门店!$BB:$BB,通讯通路门店!$S:$S,$G406)</f>
        <v>0</v>
      </c>
      <c r="AJ406" s="99">
        <f>SUMIFS(通讯通路门店!$BE:$BE,通讯通路门店!$S:$S,$G406)</f>
        <v>0</v>
      </c>
      <c r="AK406" s="99">
        <f>SUMIFS(通讯通路门店!$BG:$BG,通讯通路门店!$S:$S,$G406)</f>
        <v>0</v>
      </c>
      <c r="AL406" s="99">
        <f>SUMIFS(通讯通路门店!$BC:$BC,通讯通路门店!$S:$S,$G406)</f>
        <v>0</v>
      </c>
      <c r="AM406" s="99">
        <f>SUMIFS(通讯通路门店!$BD:$BD,通讯通路门店!$S:$S,$G406)</f>
        <v>0</v>
      </c>
      <c r="AN406" s="99">
        <f>SUMIFS(通讯通路门店!$BF:$BF,通讯通路门店!$S:$S,$G406)</f>
        <v>0</v>
      </c>
      <c r="AO406" s="99">
        <f t="shared" si="32"/>
        <v>0</v>
      </c>
      <c r="AP406" s="99">
        <f>SUMIFS(通讯通路门店!$K:$K,通讯通路门店!$S:$S,$G406)</f>
        <v>0</v>
      </c>
      <c r="AQ406" s="83"/>
      <c r="AR406" s="99">
        <f>SUMIFS(通讯通路门店!$T:$T,通讯通路门店!$S:$S,$G406)</f>
        <v>0</v>
      </c>
      <c r="AS406" s="99">
        <f>SUMIFS(通讯通路门店!$U:$U,通讯通路门店!$S:$S,$G406)</f>
        <v>0</v>
      </c>
      <c r="AT406" s="99">
        <f>SUMIFS(通讯通路门店!$V:$V,通讯通路门店!$S:$S,$G406)</f>
        <v>0</v>
      </c>
      <c r="AU406" s="99">
        <f>SUMIFS(通讯通路门店!$W:$W,通讯通路门店!$S:$S,$G406)</f>
        <v>0</v>
      </c>
      <c r="AV406" s="99">
        <f>SUMIFS(通讯通路门店!$Z:$Z,通讯通路门店!$S:$S,$G406)</f>
        <v>0</v>
      </c>
      <c r="AW406" s="99">
        <f>SUMIFS(通讯通路门店!$AB:$AB,通讯通路门店!$S:$S,$G406)</f>
        <v>0</v>
      </c>
      <c r="AX406" s="99">
        <f>SUMIFS(通讯通路门店!$X:$X,通讯通路门店!$S:$S,$G406)</f>
        <v>0</v>
      </c>
      <c r="AY406" s="99">
        <f>SUMIFS(通讯通路门店!$Y:$Y,通讯通路门店!$S:$S,$G406)</f>
        <v>0</v>
      </c>
      <c r="AZ406" s="99">
        <f>SUMIFS(通讯通路门店!$AA:$AA,通讯通路门店!$S:$S,$G406)</f>
        <v>0</v>
      </c>
      <c r="BA406" s="99">
        <f t="shared" si="33"/>
        <v>0</v>
      </c>
      <c r="BB406" s="99">
        <f t="shared" si="34"/>
        <v>0</v>
      </c>
      <c r="BC406" s="99">
        <f>SUMIFS(通讯通路门店!$W:$W,通讯通路门店!$S:$S,$G406,通讯通路门店!$J:$J,"荣耀体验店")+SUMIFS(通讯通路门店!$W:$W,通讯通路门店!$S:$S,$G406,通讯通路门店!$J:$J,"荣耀授权专卖店")</f>
        <v>0</v>
      </c>
      <c r="BD406" s="99">
        <f>SUMIFS(通讯通路门店!$Z:$Z,通讯通路门店!$S:$S,$G406,通讯通路门店!$J:$J,"VIVO体验店")</f>
        <v>0</v>
      </c>
      <c r="BE406" s="99">
        <f>SUMIFS(通讯通路门店!$AB:$AB,通讯通路门店!$S:$S,$G406,通讯通路门店!$J:$J,"OPPO体验店")</f>
        <v>0</v>
      </c>
      <c r="BF406" s="99">
        <f>SUMIFS(通讯通路门店!$X:$X,通讯通路门店!$S:$S,$G406,通讯通路门店!$J:$J,"华为授权体验店")+SUMIFS(通讯通路门店!$AA:$AA,通讯通路门店!$S:$S,$G406,通讯通路门店!$J:$J,"华为堡垒店")</f>
        <v>0</v>
      </c>
      <c r="BG406" s="99">
        <f>SUMIFS(通讯通路门店!$Y:$Y,通讯通路门店!$S:$S,$G406,通讯通路门店!$J:$J,"小米体验店")</f>
        <v>0</v>
      </c>
      <c r="BH406" s="99">
        <f>SUMIFS(通讯通路门店!$AA:$AA,通讯通路门店!$S:$S,$G406,通讯通路门店!$J:$J,"苹果体验店")</f>
        <v>0</v>
      </c>
      <c r="BI406" s="99">
        <f>SUMIFS(通讯通路门店!$K:$K,通讯通路门店!$S:$S,$G406,通讯通路门店!$J:$J,"其他品牌专卖店")</f>
        <v>0</v>
      </c>
      <c r="BJ406" s="99">
        <f>SUMIFS(通讯通路门店!$AC:$AC,通讯通路门店!$S:$S,$G406)</f>
        <v>0</v>
      </c>
      <c r="BK406" s="99">
        <f>SUMIFS(通讯通路门店!$AD:$AD,通讯通路门店!$S:$S,$G406)</f>
        <v>0</v>
      </c>
      <c r="BL406" s="99">
        <f>SUMIFS(通讯通路门店!$AE:$AE,通讯通路门店!$S:$S,$G406)</f>
        <v>0</v>
      </c>
      <c r="BM406" s="99">
        <f>SUMIFS(通讯通路门店!$AF:$AF,通讯通路门店!$S:$S,$G406)</f>
        <v>0</v>
      </c>
      <c r="BN406" s="99">
        <f>SUMIFS(通讯通路门店!$AG:$AG,通讯通路门店!$S:$S,$G406)</f>
        <v>0</v>
      </c>
      <c r="BO406" s="99">
        <f>SUMIFS(通讯通路门店!$AH:$AH,通讯通路门店!$S:$S,$G406)</f>
        <v>0</v>
      </c>
      <c r="BP406" s="99">
        <f>SUMIFS(通讯通路门店!$AI:$AI,通讯通路门店!$S:$S,$G406)</f>
        <v>0</v>
      </c>
      <c r="BQ406" s="83"/>
    </row>
    <row r="407" spans="1:69">
      <c r="A407" s="99" t="str">
        <f>IFERROR(_xlfn.XLOOKUP($G407,通讯通路门店!$S$4:$S$993933,通讯通路门店!$A$4:$A$993933,0,0),"")</f>
        <v/>
      </c>
      <c r="B407" s="99" t="str">
        <f>IFERROR(_xlfn.XLOOKUP($G407,通讯通路门店!$S$4:$S$993933,通讯通路门店!$B$4:$B$993933,0,0),"")</f>
        <v/>
      </c>
      <c r="C407" s="99" t="str">
        <f>IFERROR(_xlfn.XLOOKUP($G407,通讯通路门店!$S$4:$S$993933,通讯通路门店!$C$4:$C$993933,0,0),"")</f>
        <v/>
      </c>
      <c r="D407" s="99" t="str">
        <f>IFERROR(_xlfn.XLOOKUP($G407,通讯通路门店!$S$4:$S$993933,通讯通路门店!$D$4:$D$993933,0,0),"")</f>
        <v/>
      </c>
      <c r="E407" s="83"/>
      <c r="F407" s="83"/>
      <c r="G407" s="101" t="e">
        <v>#N/A</v>
      </c>
      <c r="H407" s="102" t="str">
        <f>IFERROR(_xlfn.XLOOKUP($G407,通讯通路门店!$S$4:$S$993933,通讯通路门店!$R$4:$R$993933,0,0),"")</f>
        <v/>
      </c>
      <c r="I407" s="83"/>
      <c r="J407" s="83"/>
      <c r="K407" s="83"/>
      <c r="L407" s="83"/>
      <c r="M407" s="83"/>
      <c r="N407" s="83"/>
      <c r="O407" s="83"/>
      <c r="P407" s="83"/>
      <c r="Q407" s="83"/>
      <c r="R407" s="83"/>
      <c r="S407" s="83"/>
      <c r="T407" s="83"/>
      <c r="U407" s="99">
        <f>COUNTIF(通讯通路门店!$S:$S,$G407)</f>
        <v>0</v>
      </c>
      <c r="V407" s="99">
        <f>COUNTIFS(通讯通路门店!$S:$S,$G407,通讯通路门店!$J:$J,"综合卖场")</f>
        <v>0</v>
      </c>
      <c r="W407" s="99">
        <f>SUMIFS(通讯通路门店!$AJ:$AJ,通讯通路门店!$S:$S,通讯客户沙盘!$G407)</f>
        <v>0</v>
      </c>
      <c r="X407" s="99">
        <f t="shared" si="30"/>
        <v>0</v>
      </c>
      <c r="Y407" s="99">
        <f>COUNTIFS(通讯通路门店!$S:$S,$G407,通讯通路门店!$J:$J,"荣耀体验店")+COUNTIFS(通讯通路门店!$S:$S,$G407,通讯通路门店!$J:$J,"荣耀授权专卖店")</f>
        <v>0</v>
      </c>
      <c r="Z407" s="99">
        <f>COUNTIFS(通讯通路门店!$S:$S,$G407,通讯通路门店!$J:$J,"VIVO体验店")</f>
        <v>0</v>
      </c>
      <c r="AA407" s="99">
        <f>COUNTIFS(通讯通路门店!$S:$S,$G407,通讯通路门店!$J:$J,"OPPO体验店")</f>
        <v>0</v>
      </c>
      <c r="AB407" s="99">
        <f>COUNTIFS(通讯通路门店!$S:$S,$G407,通讯通路门店!$J:$J,"华为授权体验店")+COUNTIFS(通讯通路门店!$S:$S,$G407,通讯通路门店!$J:$J,"华为堡垒店")</f>
        <v>0</v>
      </c>
      <c r="AC407" s="99">
        <f>COUNTIFS(通讯通路门店!$S:$S,$G407,通讯通路门店!$J:$J,"小米体验店")</f>
        <v>0</v>
      </c>
      <c r="AD407" s="99">
        <f>COUNTIFS(通讯通路门店!$S:$S,$G407,通讯通路门店!$J:$J,"苹果体验店")</f>
        <v>0</v>
      </c>
      <c r="AE407" s="99">
        <f>COUNTIFS(通讯通路门店!$S:$S,$G407,通讯通路门店!$J:$J,"其他品牌专卖店")</f>
        <v>0</v>
      </c>
      <c r="AF407" s="99">
        <f>SUMIFS(通讯通路门店!$BI:$BI,通讯通路门店!$S:$S,$G407)</f>
        <v>0</v>
      </c>
      <c r="AG407" s="99">
        <f>SUMIFS(通讯通路门店!$BH:$BH,通讯通路门店!$S:$S,$G407)</f>
        <v>0</v>
      </c>
      <c r="AH407" s="99">
        <f t="shared" si="31"/>
        <v>0</v>
      </c>
      <c r="AI407" s="99">
        <f>SUMIFS(通讯通路门店!$BB:$BB,通讯通路门店!$S:$S,$G407)</f>
        <v>0</v>
      </c>
      <c r="AJ407" s="99">
        <f>SUMIFS(通讯通路门店!$BE:$BE,通讯通路门店!$S:$S,$G407)</f>
        <v>0</v>
      </c>
      <c r="AK407" s="99">
        <f>SUMIFS(通讯通路门店!$BG:$BG,通讯通路门店!$S:$S,$G407)</f>
        <v>0</v>
      </c>
      <c r="AL407" s="99">
        <f>SUMIFS(通讯通路门店!$BC:$BC,通讯通路门店!$S:$S,$G407)</f>
        <v>0</v>
      </c>
      <c r="AM407" s="99">
        <f>SUMIFS(通讯通路门店!$BD:$BD,通讯通路门店!$S:$S,$G407)</f>
        <v>0</v>
      </c>
      <c r="AN407" s="99">
        <f>SUMIFS(通讯通路门店!$BF:$BF,通讯通路门店!$S:$S,$G407)</f>
        <v>0</v>
      </c>
      <c r="AO407" s="99">
        <f t="shared" si="32"/>
        <v>0</v>
      </c>
      <c r="AP407" s="99">
        <f>SUMIFS(通讯通路门店!$K:$K,通讯通路门店!$S:$S,$G407)</f>
        <v>0</v>
      </c>
      <c r="AQ407" s="83"/>
      <c r="AR407" s="99">
        <f>SUMIFS(通讯通路门店!$T:$T,通讯通路门店!$S:$S,$G407)</f>
        <v>0</v>
      </c>
      <c r="AS407" s="99">
        <f>SUMIFS(通讯通路门店!$U:$U,通讯通路门店!$S:$S,$G407)</f>
        <v>0</v>
      </c>
      <c r="AT407" s="99">
        <f>SUMIFS(通讯通路门店!$V:$V,通讯通路门店!$S:$S,$G407)</f>
        <v>0</v>
      </c>
      <c r="AU407" s="99">
        <f>SUMIFS(通讯通路门店!$W:$W,通讯通路门店!$S:$S,$G407)</f>
        <v>0</v>
      </c>
      <c r="AV407" s="99">
        <f>SUMIFS(通讯通路门店!$Z:$Z,通讯通路门店!$S:$S,$G407)</f>
        <v>0</v>
      </c>
      <c r="AW407" s="99">
        <f>SUMIFS(通讯通路门店!$AB:$AB,通讯通路门店!$S:$S,$G407)</f>
        <v>0</v>
      </c>
      <c r="AX407" s="99">
        <f>SUMIFS(通讯通路门店!$X:$X,通讯通路门店!$S:$S,$G407)</f>
        <v>0</v>
      </c>
      <c r="AY407" s="99">
        <f>SUMIFS(通讯通路门店!$Y:$Y,通讯通路门店!$S:$S,$G407)</f>
        <v>0</v>
      </c>
      <c r="AZ407" s="99">
        <f>SUMIFS(通讯通路门店!$AA:$AA,通讯通路门店!$S:$S,$G407)</f>
        <v>0</v>
      </c>
      <c r="BA407" s="99">
        <f t="shared" si="33"/>
        <v>0</v>
      </c>
      <c r="BB407" s="99">
        <f t="shared" si="34"/>
        <v>0</v>
      </c>
      <c r="BC407" s="99">
        <f>SUMIFS(通讯通路门店!$W:$W,通讯通路门店!$S:$S,$G407,通讯通路门店!$J:$J,"荣耀体验店")+SUMIFS(通讯通路门店!$W:$W,通讯通路门店!$S:$S,$G407,通讯通路门店!$J:$J,"荣耀授权专卖店")</f>
        <v>0</v>
      </c>
      <c r="BD407" s="99">
        <f>SUMIFS(通讯通路门店!$Z:$Z,通讯通路门店!$S:$S,$G407,通讯通路门店!$J:$J,"VIVO体验店")</f>
        <v>0</v>
      </c>
      <c r="BE407" s="99">
        <f>SUMIFS(通讯通路门店!$AB:$AB,通讯通路门店!$S:$S,$G407,通讯通路门店!$J:$J,"OPPO体验店")</f>
        <v>0</v>
      </c>
      <c r="BF407" s="99">
        <f>SUMIFS(通讯通路门店!$X:$X,通讯通路门店!$S:$S,$G407,通讯通路门店!$J:$J,"华为授权体验店")+SUMIFS(通讯通路门店!$AA:$AA,通讯通路门店!$S:$S,$G407,通讯通路门店!$J:$J,"华为堡垒店")</f>
        <v>0</v>
      </c>
      <c r="BG407" s="99">
        <f>SUMIFS(通讯通路门店!$Y:$Y,通讯通路门店!$S:$S,$G407,通讯通路门店!$J:$J,"小米体验店")</f>
        <v>0</v>
      </c>
      <c r="BH407" s="99">
        <f>SUMIFS(通讯通路门店!$AA:$AA,通讯通路门店!$S:$S,$G407,通讯通路门店!$J:$J,"苹果体验店")</f>
        <v>0</v>
      </c>
      <c r="BI407" s="99">
        <f>SUMIFS(通讯通路门店!$K:$K,通讯通路门店!$S:$S,$G407,通讯通路门店!$J:$J,"其他品牌专卖店")</f>
        <v>0</v>
      </c>
      <c r="BJ407" s="99">
        <f>SUMIFS(通讯通路门店!$AC:$AC,通讯通路门店!$S:$S,$G407)</f>
        <v>0</v>
      </c>
      <c r="BK407" s="99">
        <f>SUMIFS(通讯通路门店!$AD:$AD,通讯通路门店!$S:$S,$G407)</f>
        <v>0</v>
      </c>
      <c r="BL407" s="99">
        <f>SUMIFS(通讯通路门店!$AE:$AE,通讯通路门店!$S:$S,$G407)</f>
        <v>0</v>
      </c>
      <c r="BM407" s="99">
        <f>SUMIFS(通讯通路门店!$AF:$AF,通讯通路门店!$S:$S,$G407)</f>
        <v>0</v>
      </c>
      <c r="BN407" s="99">
        <f>SUMIFS(通讯通路门店!$AG:$AG,通讯通路门店!$S:$S,$G407)</f>
        <v>0</v>
      </c>
      <c r="BO407" s="99">
        <f>SUMIFS(通讯通路门店!$AH:$AH,通讯通路门店!$S:$S,$G407)</f>
        <v>0</v>
      </c>
      <c r="BP407" s="99">
        <f>SUMIFS(通讯通路门店!$AI:$AI,通讯通路门店!$S:$S,$G407)</f>
        <v>0</v>
      </c>
      <c r="BQ407" s="83"/>
    </row>
    <row r="408" spans="1:69">
      <c r="A408" s="99" t="str">
        <f>IFERROR(_xlfn.XLOOKUP($G408,通讯通路门店!$S$4:$S$993933,通讯通路门店!$A$4:$A$993933,0,0),"")</f>
        <v/>
      </c>
      <c r="B408" s="99" t="str">
        <f>IFERROR(_xlfn.XLOOKUP($G408,通讯通路门店!$S$4:$S$993933,通讯通路门店!$B$4:$B$993933,0,0),"")</f>
        <v/>
      </c>
      <c r="C408" s="99" t="str">
        <f>IFERROR(_xlfn.XLOOKUP($G408,通讯通路门店!$S$4:$S$993933,通讯通路门店!$C$4:$C$993933,0,0),"")</f>
        <v/>
      </c>
      <c r="D408" s="99" t="str">
        <f>IFERROR(_xlfn.XLOOKUP($G408,通讯通路门店!$S$4:$S$993933,通讯通路门店!$D$4:$D$993933,0,0),"")</f>
        <v/>
      </c>
      <c r="E408" s="83"/>
      <c r="F408" s="83"/>
      <c r="G408" s="101" t="e">
        <v>#N/A</v>
      </c>
      <c r="H408" s="102" t="str">
        <f>IFERROR(_xlfn.XLOOKUP($G408,通讯通路门店!$S$4:$S$993933,通讯通路门店!$R$4:$R$993933,0,0),"")</f>
        <v/>
      </c>
      <c r="I408" s="83"/>
      <c r="J408" s="83"/>
      <c r="K408" s="83"/>
      <c r="L408" s="83"/>
      <c r="M408" s="83"/>
      <c r="N408" s="83"/>
      <c r="O408" s="83"/>
      <c r="P408" s="83"/>
      <c r="Q408" s="83"/>
      <c r="R408" s="83"/>
      <c r="S408" s="83"/>
      <c r="T408" s="83"/>
      <c r="U408" s="99">
        <f>COUNTIF(通讯通路门店!$S:$S,$G408)</f>
        <v>0</v>
      </c>
      <c r="V408" s="99">
        <f>COUNTIFS(通讯通路门店!$S:$S,$G408,通讯通路门店!$J:$J,"综合卖场")</f>
        <v>0</v>
      </c>
      <c r="W408" s="99">
        <f>SUMIFS(通讯通路门店!$AJ:$AJ,通讯通路门店!$S:$S,通讯客户沙盘!$G408)</f>
        <v>0</v>
      </c>
      <c r="X408" s="99">
        <f t="shared" si="30"/>
        <v>0</v>
      </c>
      <c r="Y408" s="99">
        <f>COUNTIFS(通讯通路门店!$S:$S,$G408,通讯通路门店!$J:$J,"荣耀体验店")+COUNTIFS(通讯通路门店!$S:$S,$G408,通讯通路门店!$J:$J,"荣耀授权专卖店")</f>
        <v>0</v>
      </c>
      <c r="Z408" s="99">
        <f>COUNTIFS(通讯通路门店!$S:$S,$G408,通讯通路门店!$J:$J,"VIVO体验店")</f>
        <v>0</v>
      </c>
      <c r="AA408" s="99">
        <f>COUNTIFS(通讯通路门店!$S:$S,$G408,通讯通路门店!$J:$J,"OPPO体验店")</f>
        <v>0</v>
      </c>
      <c r="AB408" s="99">
        <f>COUNTIFS(通讯通路门店!$S:$S,$G408,通讯通路门店!$J:$J,"华为授权体验店")+COUNTIFS(通讯通路门店!$S:$S,$G408,通讯通路门店!$J:$J,"华为堡垒店")</f>
        <v>0</v>
      </c>
      <c r="AC408" s="99">
        <f>COUNTIFS(通讯通路门店!$S:$S,$G408,通讯通路门店!$J:$J,"小米体验店")</f>
        <v>0</v>
      </c>
      <c r="AD408" s="99">
        <f>COUNTIFS(通讯通路门店!$S:$S,$G408,通讯通路门店!$J:$J,"苹果体验店")</f>
        <v>0</v>
      </c>
      <c r="AE408" s="99">
        <f>COUNTIFS(通讯通路门店!$S:$S,$G408,通讯通路门店!$J:$J,"其他品牌专卖店")</f>
        <v>0</v>
      </c>
      <c r="AF408" s="99">
        <f>SUMIFS(通讯通路门店!$BI:$BI,通讯通路门店!$S:$S,$G408)</f>
        <v>0</v>
      </c>
      <c r="AG408" s="99">
        <f>SUMIFS(通讯通路门店!$BH:$BH,通讯通路门店!$S:$S,$G408)</f>
        <v>0</v>
      </c>
      <c r="AH408" s="99">
        <f t="shared" si="31"/>
        <v>0</v>
      </c>
      <c r="AI408" s="99">
        <f>SUMIFS(通讯通路门店!$BB:$BB,通讯通路门店!$S:$S,$G408)</f>
        <v>0</v>
      </c>
      <c r="AJ408" s="99">
        <f>SUMIFS(通讯通路门店!$BE:$BE,通讯通路门店!$S:$S,$G408)</f>
        <v>0</v>
      </c>
      <c r="AK408" s="99">
        <f>SUMIFS(通讯通路门店!$BG:$BG,通讯通路门店!$S:$S,$G408)</f>
        <v>0</v>
      </c>
      <c r="AL408" s="99">
        <f>SUMIFS(通讯通路门店!$BC:$BC,通讯通路门店!$S:$S,$G408)</f>
        <v>0</v>
      </c>
      <c r="AM408" s="99">
        <f>SUMIFS(通讯通路门店!$BD:$BD,通讯通路门店!$S:$S,$G408)</f>
        <v>0</v>
      </c>
      <c r="AN408" s="99">
        <f>SUMIFS(通讯通路门店!$BF:$BF,通讯通路门店!$S:$S,$G408)</f>
        <v>0</v>
      </c>
      <c r="AO408" s="99">
        <f t="shared" si="32"/>
        <v>0</v>
      </c>
      <c r="AP408" s="99">
        <f>SUMIFS(通讯通路门店!$K:$K,通讯通路门店!$S:$S,$G408)</f>
        <v>0</v>
      </c>
      <c r="AQ408" s="83"/>
      <c r="AR408" s="99">
        <f>SUMIFS(通讯通路门店!$T:$T,通讯通路门店!$S:$S,$G408)</f>
        <v>0</v>
      </c>
      <c r="AS408" s="99">
        <f>SUMIFS(通讯通路门店!$U:$U,通讯通路门店!$S:$S,$G408)</f>
        <v>0</v>
      </c>
      <c r="AT408" s="99">
        <f>SUMIFS(通讯通路门店!$V:$V,通讯通路门店!$S:$S,$G408)</f>
        <v>0</v>
      </c>
      <c r="AU408" s="99">
        <f>SUMIFS(通讯通路门店!$W:$W,通讯通路门店!$S:$S,$G408)</f>
        <v>0</v>
      </c>
      <c r="AV408" s="99">
        <f>SUMIFS(通讯通路门店!$Z:$Z,通讯通路门店!$S:$S,$G408)</f>
        <v>0</v>
      </c>
      <c r="AW408" s="99">
        <f>SUMIFS(通讯通路门店!$AB:$AB,通讯通路门店!$S:$S,$G408)</f>
        <v>0</v>
      </c>
      <c r="AX408" s="99">
        <f>SUMIFS(通讯通路门店!$X:$X,通讯通路门店!$S:$S,$G408)</f>
        <v>0</v>
      </c>
      <c r="AY408" s="99">
        <f>SUMIFS(通讯通路门店!$Y:$Y,通讯通路门店!$S:$S,$G408)</f>
        <v>0</v>
      </c>
      <c r="AZ408" s="99">
        <f>SUMIFS(通讯通路门店!$AA:$AA,通讯通路门店!$S:$S,$G408)</f>
        <v>0</v>
      </c>
      <c r="BA408" s="99">
        <f t="shared" si="33"/>
        <v>0</v>
      </c>
      <c r="BB408" s="99">
        <f t="shared" si="34"/>
        <v>0</v>
      </c>
      <c r="BC408" s="99">
        <f>SUMIFS(通讯通路门店!$W:$W,通讯通路门店!$S:$S,$G408,通讯通路门店!$J:$J,"荣耀体验店")+SUMIFS(通讯通路门店!$W:$W,通讯通路门店!$S:$S,$G408,通讯通路门店!$J:$J,"荣耀授权专卖店")</f>
        <v>0</v>
      </c>
      <c r="BD408" s="99">
        <f>SUMIFS(通讯通路门店!$Z:$Z,通讯通路门店!$S:$S,$G408,通讯通路门店!$J:$J,"VIVO体验店")</f>
        <v>0</v>
      </c>
      <c r="BE408" s="99">
        <f>SUMIFS(通讯通路门店!$AB:$AB,通讯通路门店!$S:$S,$G408,通讯通路门店!$J:$J,"OPPO体验店")</f>
        <v>0</v>
      </c>
      <c r="BF408" s="99">
        <f>SUMIFS(通讯通路门店!$X:$X,通讯通路门店!$S:$S,$G408,通讯通路门店!$J:$J,"华为授权体验店")+SUMIFS(通讯通路门店!$AA:$AA,通讯通路门店!$S:$S,$G408,通讯通路门店!$J:$J,"华为堡垒店")</f>
        <v>0</v>
      </c>
      <c r="BG408" s="99">
        <f>SUMIFS(通讯通路门店!$Y:$Y,通讯通路门店!$S:$S,$G408,通讯通路门店!$J:$J,"小米体验店")</f>
        <v>0</v>
      </c>
      <c r="BH408" s="99">
        <f>SUMIFS(通讯通路门店!$AA:$AA,通讯通路门店!$S:$S,$G408,通讯通路门店!$J:$J,"苹果体验店")</f>
        <v>0</v>
      </c>
      <c r="BI408" s="99">
        <f>SUMIFS(通讯通路门店!$K:$K,通讯通路门店!$S:$S,$G408,通讯通路门店!$J:$J,"其他品牌专卖店")</f>
        <v>0</v>
      </c>
      <c r="BJ408" s="99">
        <f>SUMIFS(通讯通路门店!$AC:$AC,通讯通路门店!$S:$S,$G408)</f>
        <v>0</v>
      </c>
      <c r="BK408" s="99">
        <f>SUMIFS(通讯通路门店!$AD:$AD,通讯通路门店!$S:$S,$G408)</f>
        <v>0</v>
      </c>
      <c r="BL408" s="99">
        <f>SUMIFS(通讯通路门店!$AE:$AE,通讯通路门店!$S:$S,$G408)</f>
        <v>0</v>
      </c>
      <c r="BM408" s="99">
        <f>SUMIFS(通讯通路门店!$AF:$AF,通讯通路门店!$S:$S,$G408)</f>
        <v>0</v>
      </c>
      <c r="BN408" s="99">
        <f>SUMIFS(通讯通路门店!$AG:$AG,通讯通路门店!$S:$S,$G408)</f>
        <v>0</v>
      </c>
      <c r="BO408" s="99">
        <f>SUMIFS(通讯通路门店!$AH:$AH,通讯通路门店!$S:$S,$G408)</f>
        <v>0</v>
      </c>
      <c r="BP408" s="99">
        <f>SUMIFS(通讯通路门店!$AI:$AI,通讯通路门店!$S:$S,$G408)</f>
        <v>0</v>
      </c>
      <c r="BQ408" s="83"/>
    </row>
    <row r="409" spans="1:69">
      <c r="A409" s="99" t="str">
        <f>IFERROR(_xlfn.XLOOKUP($G409,通讯通路门店!$S$4:$S$993933,通讯通路门店!$A$4:$A$993933,0,0),"")</f>
        <v/>
      </c>
      <c r="B409" s="99" t="str">
        <f>IFERROR(_xlfn.XLOOKUP($G409,通讯通路门店!$S$4:$S$993933,通讯通路门店!$B$4:$B$993933,0,0),"")</f>
        <v/>
      </c>
      <c r="C409" s="99" t="str">
        <f>IFERROR(_xlfn.XLOOKUP($G409,通讯通路门店!$S$4:$S$993933,通讯通路门店!$C$4:$C$993933,0,0),"")</f>
        <v/>
      </c>
      <c r="D409" s="99" t="str">
        <f>IFERROR(_xlfn.XLOOKUP($G409,通讯通路门店!$S$4:$S$993933,通讯通路门店!$D$4:$D$993933,0,0),"")</f>
        <v/>
      </c>
      <c r="E409" s="83"/>
      <c r="F409" s="83"/>
      <c r="G409" s="101" t="e">
        <v>#N/A</v>
      </c>
      <c r="H409" s="102" t="str">
        <f>IFERROR(_xlfn.XLOOKUP($G409,通讯通路门店!$S$4:$S$993933,通讯通路门店!$R$4:$R$993933,0,0),"")</f>
        <v/>
      </c>
      <c r="I409" s="83"/>
      <c r="J409" s="83"/>
      <c r="K409" s="83"/>
      <c r="L409" s="83"/>
      <c r="M409" s="83"/>
      <c r="N409" s="83"/>
      <c r="O409" s="83"/>
      <c r="P409" s="83"/>
      <c r="Q409" s="83"/>
      <c r="R409" s="83"/>
      <c r="S409" s="83"/>
      <c r="T409" s="83"/>
      <c r="U409" s="99">
        <f>COUNTIF(通讯通路门店!$S:$S,$G409)</f>
        <v>0</v>
      </c>
      <c r="V409" s="99">
        <f>COUNTIFS(通讯通路门店!$S:$S,$G409,通讯通路门店!$J:$J,"综合卖场")</f>
        <v>0</v>
      </c>
      <c r="W409" s="99">
        <f>SUMIFS(通讯通路门店!$AJ:$AJ,通讯通路门店!$S:$S,通讯客户沙盘!$G409)</f>
        <v>0</v>
      </c>
      <c r="X409" s="99">
        <f t="shared" si="30"/>
        <v>0</v>
      </c>
      <c r="Y409" s="99">
        <f>COUNTIFS(通讯通路门店!$S:$S,$G409,通讯通路门店!$J:$J,"荣耀体验店")+COUNTIFS(通讯通路门店!$S:$S,$G409,通讯通路门店!$J:$J,"荣耀授权专卖店")</f>
        <v>0</v>
      </c>
      <c r="Z409" s="99">
        <f>COUNTIFS(通讯通路门店!$S:$S,$G409,通讯通路门店!$J:$J,"VIVO体验店")</f>
        <v>0</v>
      </c>
      <c r="AA409" s="99">
        <f>COUNTIFS(通讯通路门店!$S:$S,$G409,通讯通路门店!$J:$J,"OPPO体验店")</f>
        <v>0</v>
      </c>
      <c r="AB409" s="99">
        <f>COUNTIFS(通讯通路门店!$S:$S,$G409,通讯通路门店!$J:$J,"华为授权体验店")+COUNTIFS(通讯通路门店!$S:$S,$G409,通讯通路门店!$J:$J,"华为堡垒店")</f>
        <v>0</v>
      </c>
      <c r="AC409" s="99">
        <f>COUNTIFS(通讯通路门店!$S:$S,$G409,通讯通路门店!$J:$J,"小米体验店")</f>
        <v>0</v>
      </c>
      <c r="AD409" s="99">
        <f>COUNTIFS(通讯通路门店!$S:$S,$G409,通讯通路门店!$J:$J,"苹果体验店")</f>
        <v>0</v>
      </c>
      <c r="AE409" s="99">
        <f>COUNTIFS(通讯通路门店!$S:$S,$G409,通讯通路门店!$J:$J,"其他品牌专卖店")</f>
        <v>0</v>
      </c>
      <c r="AF409" s="99">
        <f>SUMIFS(通讯通路门店!$BI:$BI,通讯通路门店!$S:$S,$G409)</f>
        <v>0</v>
      </c>
      <c r="AG409" s="99">
        <f>SUMIFS(通讯通路门店!$BH:$BH,通讯通路门店!$S:$S,$G409)</f>
        <v>0</v>
      </c>
      <c r="AH409" s="99">
        <f t="shared" si="31"/>
        <v>0</v>
      </c>
      <c r="AI409" s="99">
        <f>SUMIFS(通讯通路门店!$BB:$BB,通讯通路门店!$S:$S,$G409)</f>
        <v>0</v>
      </c>
      <c r="AJ409" s="99">
        <f>SUMIFS(通讯通路门店!$BE:$BE,通讯通路门店!$S:$S,$G409)</f>
        <v>0</v>
      </c>
      <c r="AK409" s="99">
        <f>SUMIFS(通讯通路门店!$BG:$BG,通讯通路门店!$S:$S,$G409)</f>
        <v>0</v>
      </c>
      <c r="AL409" s="99">
        <f>SUMIFS(通讯通路门店!$BC:$BC,通讯通路门店!$S:$S,$G409)</f>
        <v>0</v>
      </c>
      <c r="AM409" s="99">
        <f>SUMIFS(通讯通路门店!$BD:$BD,通讯通路门店!$S:$S,$G409)</f>
        <v>0</v>
      </c>
      <c r="AN409" s="99">
        <f>SUMIFS(通讯通路门店!$BF:$BF,通讯通路门店!$S:$S,$G409)</f>
        <v>0</v>
      </c>
      <c r="AO409" s="99">
        <f t="shared" si="32"/>
        <v>0</v>
      </c>
      <c r="AP409" s="99">
        <f>SUMIFS(通讯通路门店!$K:$K,通讯通路门店!$S:$S,$G409)</f>
        <v>0</v>
      </c>
      <c r="AQ409" s="83"/>
      <c r="AR409" s="99">
        <f>SUMIFS(通讯通路门店!$T:$T,通讯通路门店!$S:$S,$G409)</f>
        <v>0</v>
      </c>
      <c r="AS409" s="99">
        <f>SUMIFS(通讯通路门店!$U:$U,通讯通路门店!$S:$S,$G409)</f>
        <v>0</v>
      </c>
      <c r="AT409" s="99">
        <f>SUMIFS(通讯通路门店!$V:$V,通讯通路门店!$S:$S,$G409)</f>
        <v>0</v>
      </c>
      <c r="AU409" s="99">
        <f>SUMIFS(通讯通路门店!$W:$W,通讯通路门店!$S:$S,$G409)</f>
        <v>0</v>
      </c>
      <c r="AV409" s="99">
        <f>SUMIFS(通讯通路门店!$Z:$Z,通讯通路门店!$S:$S,$G409)</f>
        <v>0</v>
      </c>
      <c r="AW409" s="99">
        <f>SUMIFS(通讯通路门店!$AB:$AB,通讯通路门店!$S:$S,$G409)</f>
        <v>0</v>
      </c>
      <c r="AX409" s="99">
        <f>SUMIFS(通讯通路门店!$X:$X,通讯通路门店!$S:$S,$G409)</f>
        <v>0</v>
      </c>
      <c r="AY409" s="99">
        <f>SUMIFS(通讯通路门店!$Y:$Y,通讯通路门店!$S:$S,$G409)</f>
        <v>0</v>
      </c>
      <c r="AZ409" s="99">
        <f>SUMIFS(通讯通路门店!$AA:$AA,通讯通路门店!$S:$S,$G409)</f>
        <v>0</v>
      </c>
      <c r="BA409" s="99">
        <f t="shared" si="33"/>
        <v>0</v>
      </c>
      <c r="BB409" s="99">
        <f t="shared" si="34"/>
        <v>0</v>
      </c>
      <c r="BC409" s="99">
        <f>SUMIFS(通讯通路门店!$W:$W,通讯通路门店!$S:$S,$G409,通讯通路门店!$J:$J,"荣耀体验店")+SUMIFS(通讯通路门店!$W:$W,通讯通路门店!$S:$S,$G409,通讯通路门店!$J:$J,"荣耀授权专卖店")</f>
        <v>0</v>
      </c>
      <c r="BD409" s="99">
        <f>SUMIFS(通讯通路门店!$Z:$Z,通讯通路门店!$S:$S,$G409,通讯通路门店!$J:$J,"VIVO体验店")</f>
        <v>0</v>
      </c>
      <c r="BE409" s="99">
        <f>SUMIFS(通讯通路门店!$AB:$AB,通讯通路门店!$S:$S,$G409,通讯通路门店!$J:$J,"OPPO体验店")</f>
        <v>0</v>
      </c>
      <c r="BF409" s="99">
        <f>SUMIFS(通讯通路门店!$X:$X,通讯通路门店!$S:$S,$G409,通讯通路门店!$J:$J,"华为授权体验店")+SUMIFS(通讯通路门店!$AA:$AA,通讯通路门店!$S:$S,$G409,通讯通路门店!$J:$J,"华为堡垒店")</f>
        <v>0</v>
      </c>
      <c r="BG409" s="99">
        <f>SUMIFS(通讯通路门店!$Y:$Y,通讯通路门店!$S:$S,$G409,通讯通路门店!$J:$J,"小米体验店")</f>
        <v>0</v>
      </c>
      <c r="BH409" s="99">
        <f>SUMIFS(通讯通路门店!$AA:$AA,通讯通路门店!$S:$S,$G409,通讯通路门店!$J:$J,"苹果体验店")</f>
        <v>0</v>
      </c>
      <c r="BI409" s="99">
        <f>SUMIFS(通讯通路门店!$K:$K,通讯通路门店!$S:$S,$G409,通讯通路门店!$J:$J,"其他品牌专卖店")</f>
        <v>0</v>
      </c>
      <c r="BJ409" s="99">
        <f>SUMIFS(通讯通路门店!$AC:$AC,通讯通路门店!$S:$S,$G409)</f>
        <v>0</v>
      </c>
      <c r="BK409" s="99">
        <f>SUMIFS(通讯通路门店!$AD:$AD,通讯通路门店!$S:$S,$G409)</f>
        <v>0</v>
      </c>
      <c r="BL409" s="99">
        <f>SUMIFS(通讯通路门店!$AE:$AE,通讯通路门店!$S:$S,$G409)</f>
        <v>0</v>
      </c>
      <c r="BM409" s="99">
        <f>SUMIFS(通讯通路门店!$AF:$AF,通讯通路门店!$S:$S,$G409)</f>
        <v>0</v>
      </c>
      <c r="BN409" s="99">
        <f>SUMIFS(通讯通路门店!$AG:$AG,通讯通路门店!$S:$S,$G409)</f>
        <v>0</v>
      </c>
      <c r="BO409" s="99">
        <f>SUMIFS(通讯通路门店!$AH:$AH,通讯通路门店!$S:$S,$G409)</f>
        <v>0</v>
      </c>
      <c r="BP409" s="99">
        <f>SUMIFS(通讯通路门店!$AI:$AI,通讯通路门店!$S:$S,$G409)</f>
        <v>0</v>
      </c>
      <c r="BQ409" s="83"/>
    </row>
    <row r="410" spans="1:69">
      <c r="A410" s="99" t="str">
        <f>IFERROR(_xlfn.XLOOKUP($G410,通讯通路门店!$S$4:$S$993933,通讯通路门店!$A$4:$A$993933,0,0),"")</f>
        <v/>
      </c>
      <c r="B410" s="99" t="str">
        <f>IFERROR(_xlfn.XLOOKUP($G410,通讯通路门店!$S$4:$S$993933,通讯通路门店!$B$4:$B$993933,0,0),"")</f>
        <v/>
      </c>
      <c r="C410" s="99" t="str">
        <f>IFERROR(_xlfn.XLOOKUP($G410,通讯通路门店!$S$4:$S$993933,通讯通路门店!$C$4:$C$993933,0,0),"")</f>
        <v/>
      </c>
      <c r="D410" s="99" t="str">
        <f>IFERROR(_xlfn.XLOOKUP($G410,通讯通路门店!$S$4:$S$993933,通讯通路门店!$D$4:$D$993933,0,0),"")</f>
        <v/>
      </c>
      <c r="E410" s="83"/>
      <c r="F410" s="83"/>
      <c r="G410" s="101" t="e">
        <v>#N/A</v>
      </c>
      <c r="H410" s="102" t="str">
        <f>IFERROR(_xlfn.XLOOKUP($G410,通讯通路门店!$S$4:$S$993933,通讯通路门店!$R$4:$R$993933,0,0),"")</f>
        <v/>
      </c>
      <c r="I410" s="83"/>
      <c r="J410" s="83"/>
      <c r="K410" s="83"/>
      <c r="L410" s="83"/>
      <c r="M410" s="83"/>
      <c r="N410" s="83"/>
      <c r="O410" s="83"/>
      <c r="P410" s="83"/>
      <c r="Q410" s="83"/>
      <c r="R410" s="83"/>
      <c r="S410" s="83"/>
      <c r="T410" s="83"/>
      <c r="U410" s="99">
        <f>COUNTIF(通讯通路门店!$S:$S,$G410)</f>
        <v>0</v>
      </c>
      <c r="V410" s="99">
        <f>COUNTIFS(通讯通路门店!$S:$S,$G410,通讯通路门店!$J:$J,"综合卖场")</f>
        <v>0</v>
      </c>
      <c r="W410" s="99">
        <f>SUMIFS(通讯通路门店!$AJ:$AJ,通讯通路门店!$S:$S,通讯客户沙盘!$G410)</f>
        <v>0</v>
      </c>
      <c r="X410" s="99">
        <f t="shared" si="30"/>
        <v>0</v>
      </c>
      <c r="Y410" s="99">
        <f>COUNTIFS(通讯通路门店!$S:$S,$G410,通讯通路门店!$J:$J,"荣耀体验店")+COUNTIFS(通讯通路门店!$S:$S,$G410,通讯通路门店!$J:$J,"荣耀授权专卖店")</f>
        <v>0</v>
      </c>
      <c r="Z410" s="99">
        <f>COUNTIFS(通讯通路门店!$S:$S,$G410,通讯通路门店!$J:$J,"VIVO体验店")</f>
        <v>0</v>
      </c>
      <c r="AA410" s="99">
        <f>COUNTIFS(通讯通路门店!$S:$S,$G410,通讯通路门店!$J:$J,"OPPO体验店")</f>
        <v>0</v>
      </c>
      <c r="AB410" s="99">
        <f>COUNTIFS(通讯通路门店!$S:$S,$G410,通讯通路门店!$J:$J,"华为授权体验店")+COUNTIFS(通讯通路门店!$S:$S,$G410,通讯通路门店!$J:$J,"华为堡垒店")</f>
        <v>0</v>
      </c>
      <c r="AC410" s="99">
        <f>COUNTIFS(通讯通路门店!$S:$S,$G410,通讯通路门店!$J:$J,"小米体验店")</f>
        <v>0</v>
      </c>
      <c r="AD410" s="99">
        <f>COUNTIFS(通讯通路门店!$S:$S,$G410,通讯通路门店!$J:$J,"苹果体验店")</f>
        <v>0</v>
      </c>
      <c r="AE410" s="99">
        <f>COUNTIFS(通讯通路门店!$S:$S,$G410,通讯通路门店!$J:$J,"其他品牌专卖店")</f>
        <v>0</v>
      </c>
      <c r="AF410" s="99">
        <f>SUMIFS(通讯通路门店!$BI:$BI,通讯通路门店!$S:$S,$G410)</f>
        <v>0</v>
      </c>
      <c r="AG410" s="99">
        <f>SUMIFS(通讯通路门店!$BH:$BH,通讯通路门店!$S:$S,$G410)</f>
        <v>0</v>
      </c>
      <c r="AH410" s="99">
        <f t="shared" si="31"/>
        <v>0</v>
      </c>
      <c r="AI410" s="99">
        <f>SUMIFS(通讯通路门店!$BB:$BB,通讯通路门店!$S:$S,$G410)</f>
        <v>0</v>
      </c>
      <c r="AJ410" s="99">
        <f>SUMIFS(通讯通路门店!$BE:$BE,通讯通路门店!$S:$S,$G410)</f>
        <v>0</v>
      </c>
      <c r="AK410" s="99">
        <f>SUMIFS(通讯通路门店!$BG:$BG,通讯通路门店!$S:$S,$G410)</f>
        <v>0</v>
      </c>
      <c r="AL410" s="99">
        <f>SUMIFS(通讯通路门店!$BC:$BC,通讯通路门店!$S:$S,$G410)</f>
        <v>0</v>
      </c>
      <c r="AM410" s="99">
        <f>SUMIFS(通讯通路门店!$BD:$BD,通讯通路门店!$S:$S,$G410)</f>
        <v>0</v>
      </c>
      <c r="AN410" s="99">
        <f>SUMIFS(通讯通路门店!$BF:$BF,通讯通路门店!$S:$S,$G410)</f>
        <v>0</v>
      </c>
      <c r="AO410" s="99">
        <f t="shared" si="32"/>
        <v>0</v>
      </c>
      <c r="AP410" s="99">
        <f>SUMIFS(通讯通路门店!$K:$K,通讯通路门店!$S:$S,$G410)</f>
        <v>0</v>
      </c>
      <c r="AQ410" s="83"/>
      <c r="AR410" s="99">
        <f>SUMIFS(通讯通路门店!$T:$T,通讯通路门店!$S:$S,$G410)</f>
        <v>0</v>
      </c>
      <c r="AS410" s="99">
        <f>SUMIFS(通讯通路门店!$U:$U,通讯通路门店!$S:$S,$G410)</f>
        <v>0</v>
      </c>
      <c r="AT410" s="99">
        <f>SUMIFS(通讯通路门店!$V:$V,通讯通路门店!$S:$S,$G410)</f>
        <v>0</v>
      </c>
      <c r="AU410" s="99">
        <f>SUMIFS(通讯通路门店!$W:$W,通讯通路门店!$S:$S,$G410)</f>
        <v>0</v>
      </c>
      <c r="AV410" s="99">
        <f>SUMIFS(通讯通路门店!$Z:$Z,通讯通路门店!$S:$S,$G410)</f>
        <v>0</v>
      </c>
      <c r="AW410" s="99">
        <f>SUMIFS(通讯通路门店!$AB:$AB,通讯通路门店!$S:$S,$G410)</f>
        <v>0</v>
      </c>
      <c r="AX410" s="99">
        <f>SUMIFS(通讯通路门店!$X:$X,通讯通路门店!$S:$S,$G410)</f>
        <v>0</v>
      </c>
      <c r="AY410" s="99">
        <f>SUMIFS(通讯通路门店!$Y:$Y,通讯通路门店!$S:$S,$G410)</f>
        <v>0</v>
      </c>
      <c r="AZ410" s="99">
        <f>SUMIFS(通讯通路门店!$AA:$AA,通讯通路门店!$S:$S,$G410)</f>
        <v>0</v>
      </c>
      <c r="BA410" s="99">
        <f t="shared" si="33"/>
        <v>0</v>
      </c>
      <c r="BB410" s="99">
        <f t="shared" si="34"/>
        <v>0</v>
      </c>
      <c r="BC410" s="99">
        <f>SUMIFS(通讯通路门店!$W:$W,通讯通路门店!$S:$S,$G410,通讯通路门店!$J:$J,"荣耀体验店")+SUMIFS(通讯通路门店!$W:$W,通讯通路门店!$S:$S,$G410,通讯通路门店!$J:$J,"荣耀授权专卖店")</f>
        <v>0</v>
      </c>
      <c r="BD410" s="99">
        <f>SUMIFS(通讯通路门店!$Z:$Z,通讯通路门店!$S:$S,$G410,通讯通路门店!$J:$J,"VIVO体验店")</f>
        <v>0</v>
      </c>
      <c r="BE410" s="99">
        <f>SUMIFS(通讯通路门店!$AB:$AB,通讯通路门店!$S:$S,$G410,通讯通路门店!$J:$J,"OPPO体验店")</f>
        <v>0</v>
      </c>
      <c r="BF410" s="99">
        <f>SUMIFS(通讯通路门店!$X:$X,通讯通路门店!$S:$S,$G410,通讯通路门店!$J:$J,"华为授权体验店")+SUMIFS(通讯通路门店!$AA:$AA,通讯通路门店!$S:$S,$G410,通讯通路门店!$J:$J,"华为堡垒店")</f>
        <v>0</v>
      </c>
      <c r="BG410" s="99">
        <f>SUMIFS(通讯通路门店!$Y:$Y,通讯通路门店!$S:$S,$G410,通讯通路门店!$J:$J,"小米体验店")</f>
        <v>0</v>
      </c>
      <c r="BH410" s="99">
        <f>SUMIFS(通讯通路门店!$AA:$AA,通讯通路门店!$S:$S,$G410,通讯通路门店!$J:$J,"苹果体验店")</f>
        <v>0</v>
      </c>
      <c r="BI410" s="99">
        <f>SUMIFS(通讯通路门店!$K:$K,通讯通路门店!$S:$S,$G410,通讯通路门店!$J:$J,"其他品牌专卖店")</f>
        <v>0</v>
      </c>
      <c r="BJ410" s="99">
        <f>SUMIFS(通讯通路门店!$AC:$AC,通讯通路门店!$S:$S,$G410)</f>
        <v>0</v>
      </c>
      <c r="BK410" s="99">
        <f>SUMIFS(通讯通路门店!$AD:$AD,通讯通路门店!$S:$S,$G410)</f>
        <v>0</v>
      </c>
      <c r="BL410" s="99">
        <f>SUMIFS(通讯通路门店!$AE:$AE,通讯通路门店!$S:$S,$G410)</f>
        <v>0</v>
      </c>
      <c r="BM410" s="99">
        <f>SUMIFS(通讯通路门店!$AF:$AF,通讯通路门店!$S:$S,$G410)</f>
        <v>0</v>
      </c>
      <c r="BN410" s="99">
        <f>SUMIFS(通讯通路门店!$AG:$AG,通讯通路门店!$S:$S,$G410)</f>
        <v>0</v>
      </c>
      <c r="BO410" s="99">
        <f>SUMIFS(通讯通路门店!$AH:$AH,通讯通路门店!$S:$S,$G410)</f>
        <v>0</v>
      </c>
      <c r="BP410" s="99">
        <f>SUMIFS(通讯通路门店!$AI:$AI,通讯通路门店!$S:$S,$G410)</f>
        <v>0</v>
      </c>
      <c r="BQ410" s="83"/>
    </row>
    <row r="411" spans="1:69">
      <c r="A411" s="99" t="str">
        <f>IFERROR(_xlfn.XLOOKUP($G411,通讯通路门店!$S$4:$S$993933,通讯通路门店!$A$4:$A$993933,0,0),"")</f>
        <v/>
      </c>
      <c r="B411" s="99" t="str">
        <f>IFERROR(_xlfn.XLOOKUP($G411,通讯通路门店!$S$4:$S$993933,通讯通路门店!$B$4:$B$993933,0,0),"")</f>
        <v/>
      </c>
      <c r="C411" s="99" t="str">
        <f>IFERROR(_xlfn.XLOOKUP($G411,通讯通路门店!$S$4:$S$993933,通讯通路门店!$C$4:$C$993933,0,0),"")</f>
        <v/>
      </c>
      <c r="D411" s="99" t="str">
        <f>IFERROR(_xlfn.XLOOKUP($G411,通讯通路门店!$S$4:$S$993933,通讯通路门店!$D$4:$D$993933,0,0),"")</f>
        <v/>
      </c>
      <c r="E411" s="83"/>
      <c r="F411" s="83"/>
      <c r="G411" s="101" t="e">
        <v>#N/A</v>
      </c>
      <c r="H411" s="102" t="str">
        <f>IFERROR(_xlfn.XLOOKUP($G411,通讯通路门店!$S$4:$S$993933,通讯通路门店!$R$4:$R$993933,0,0),"")</f>
        <v/>
      </c>
      <c r="I411" s="83"/>
      <c r="J411" s="83"/>
      <c r="K411" s="83"/>
      <c r="L411" s="83"/>
      <c r="M411" s="83"/>
      <c r="N411" s="83"/>
      <c r="O411" s="83"/>
      <c r="P411" s="83"/>
      <c r="Q411" s="83"/>
      <c r="R411" s="83"/>
      <c r="S411" s="83"/>
      <c r="T411" s="83"/>
      <c r="U411" s="99">
        <f>COUNTIF(通讯通路门店!$S:$S,$G411)</f>
        <v>0</v>
      </c>
      <c r="V411" s="99">
        <f>COUNTIFS(通讯通路门店!$S:$S,$G411,通讯通路门店!$J:$J,"综合卖场")</f>
        <v>0</v>
      </c>
      <c r="W411" s="99">
        <f>SUMIFS(通讯通路门店!$AJ:$AJ,通讯通路门店!$S:$S,通讯客户沙盘!$G411)</f>
        <v>0</v>
      </c>
      <c r="X411" s="99">
        <f t="shared" si="30"/>
        <v>0</v>
      </c>
      <c r="Y411" s="99">
        <f>COUNTIFS(通讯通路门店!$S:$S,$G411,通讯通路门店!$J:$J,"荣耀体验店")+COUNTIFS(通讯通路门店!$S:$S,$G411,通讯通路门店!$J:$J,"荣耀授权专卖店")</f>
        <v>0</v>
      </c>
      <c r="Z411" s="99">
        <f>COUNTIFS(通讯通路门店!$S:$S,$G411,通讯通路门店!$J:$J,"VIVO体验店")</f>
        <v>0</v>
      </c>
      <c r="AA411" s="99">
        <f>COUNTIFS(通讯通路门店!$S:$S,$G411,通讯通路门店!$J:$J,"OPPO体验店")</f>
        <v>0</v>
      </c>
      <c r="AB411" s="99">
        <f>COUNTIFS(通讯通路门店!$S:$S,$G411,通讯通路门店!$J:$J,"华为授权体验店")+COUNTIFS(通讯通路门店!$S:$S,$G411,通讯通路门店!$J:$J,"华为堡垒店")</f>
        <v>0</v>
      </c>
      <c r="AC411" s="99">
        <f>COUNTIFS(通讯通路门店!$S:$S,$G411,通讯通路门店!$J:$J,"小米体验店")</f>
        <v>0</v>
      </c>
      <c r="AD411" s="99">
        <f>COUNTIFS(通讯通路门店!$S:$S,$G411,通讯通路门店!$J:$J,"苹果体验店")</f>
        <v>0</v>
      </c>
      <c r="AE411" s="99">
        <f>COUNTIFS(通讯通路门店!$S:$S,$G411,通讯通路门店!$J:$J,"其他品牌专卖店")</f>
        <v>0</v>
      </c>
      <c r="AF411" s="99">
        <f>SUMIFS(通讯通路门店!$BI:$BI,通讯通路门店!$S:$S,$G411)</f>
        <v>0</v>
      </c>
      <c r="AG411" s="99">
        <f>SUMIFS(通讯通路门店!$BH:$BH,通讯通路门店!$S:$S,$G411)</f>
        <v>0</v>
      </c>
      <c r="AH411" s="99">
        <f t="shared" si="31"/>
        <v>0</v>
      </c>
      <c r="AI411" s="99">
        <f>SUMIFS(通讯通路门店!$BB:$BB,通讯通路门店!$S:$S,$G411)</f>
        <v>0</v>
      </c>
      <c r="AJ411" s="99">
        <f>SUMIFS(通讯通路门店!$BE:$BE,通讯通路门店!$S:$S,$G411)</f>
        <v>0</v>
      </c>
      <c r="AK411" s="99">
        <f>SUMIFS(通讯通路门店!$BG:$BG,通讯通路门店!$S:$S,$G411)</f>
        <v>0</v>
      </c>
      <c r="AL411" s="99">
        <f>SUMIFS(通讯通路门店!$BC:$BC,通讯通路门店!$S:$S,$G411)</f>
        <v>0</v>
      </c>
      <c r="AM411" s="99">
        <f>SUMIFS(通讯通路门店!$BD:$BD,通讯通路门店!$S:$S,$G411)</f>
        <v>0</v>
      </c>
      <c r="AN411" s="99">
        <f>SUMIFS(通讯通路门店!$BF:$BF,通讯通路门店!$S:$S,$G411)</f>
        <v>0</v>
      </c>
      <c r="AO411" s="99">
        <f t="shared" si="32"/>
        <v>0</v>
      </c>
      <c r="AP411" s="99">
        <f>SUMIFS(通讯通路门店!$K:$K,通讯通路门店!$S:$S,$G411)</f>
        <v>0</v>
      </c>
      <c r="AQ411" s="83"/>
      <c r="AR411" s="99">
        <f>SUMIFS(通讯通路门店!$T:$T,通讯通路门店!$S:$S,$G411)</f>
        <v>0</v>
      </c>
      <c r="AS411" s="99">
        <f>SUMIFS(通讯通路门店!$U:$U,通讯通路门店!$S:$S,$G411)</f>
        <v>0</v>
      </c>
      <c r="AT411" s="99">
        <f>SUMIFS(通讯通路门店!$V:$V,通讯通路门店!$S:$S,$G411)</f>
        <v>0</v>
      </c>
      <c r="AU411" s="99">
        <f>SUMIFS(通讯通路门店!$W:$W,通讯通路门店!$S:$S,$G411)</f>
        <v>0</v>
      </c>
      <c r="AV411" s="99">
        <f>SUMIFS(通讯通路门店!$Z:$Z,通讯通路门店!$S:$S,$G411)</f>
        <v>0</v>
      </c>
      <c r="AW411" s="99">
        <f>SUMIFS(通讯通路门店!$AB:$AB,通讯通路门店!$S:$S,$G411)</f>
        <v>0</v>
      </c>
      <c r="AX411" s="99">
        <f>SUMIFS(通讯通路门店!$X:$X,通讯通路门店!$S:$S,$G411)</f>
        <v>0</v>
      </c>
      <c r="AY411" s="99">
        <f>SUMIFS(通讯通路门店!$Y:$Y,通讯通路门店!$S:$S,$G411)</f>
        <v>0</v>
      </c>
      <c r="AZ411" s="99">
        <f>SUMIFS(通讯通路门店!$AA:$AA,通讯通路门店!$S:$S,$G411)</f>
        <v>0</v>
      </c>
      <c r="BA411" s="99">
        <f t="shared" si="33"/>
        <v>0</v>
      </c>
      <c r="BB411" s="99">
        <f t="shared" si="34"/>
        <v>0</v>
      </c>
      <c r="BC411" s="99">
        <f>SUMIFS(通讯通路门店!$W:$W,通讯通路门店!$S:$S,$G411,通讯通路门店!$J:$J,"荣耀体验店")+SUMIFS(通讯通路门店!$W:$W,通讯通路门店!$S:$S,$G411,通讯通路门店!$J:$J,"荣耀授权专卖店")</f>
        <v>0</v>
      </c>
      <c r="BD411" s="99">
        <f>SUMIFS(通讯通路门店!$Z:$Z,通讯通路门店!$S:$S,$G411,通讯通路门店!$J:$J,"VIVO体验店")</f>
        <v>0</v>
      </c>
      <c r="BE411" s="99">
        <f>SUMIFS(通讯通路门店!$AB:$AB,通讯通路门店!$S:$S,$G411,通讯通路门店!$J:$J,"OPPO体验店")</f>
        <v>0</v>
      </c>
      <c r="BF411" s="99">
        <f>SUMIFS(通讯通路门店!$X:$X,通讯通路门店!$S:$S,$G411,通讯通路门店!$J:$J,"华为授权体验店")+SUMIFS(通讯通路门店!$AA:$AA,通讯通路门店!$S:$S,$G411,通讯通路门店!$J:$J,"华为堡垒店")</f>
        <v>0</v>
      </c>
      <c r="BG411" s="99">
        <f>SUMIFS(通讯通路门店!$Y:$Y,通讯通路门店!$S:$S,$G411,通讯通路门店!$J:$J,"小米体验店")</f>
        <v>0</v>
      </c>
      <c r="BH411" s="99">
        <f>SUMIFS(通讯通路门店!$AA:$AA,通讯通路门店!$S:$S,$G411,通讯通路门店!$J:$J,"苹果体验店")</f>
        <v>0</v>
      </c>
      <c r="BI411" s="99">
        <f>SUMIFS(通讯通路门店!$K:$K,通讯通路门店!$S:$S,$G411,通讯通路门店!$J:$J,"其他品牌专卖店")</f>
        <v>0</v>
      </c>
      <c r="BJ411" s="99">
        <f>SUMIFS(通讯通路门店!$AC:$AC,通讯通路门店!$S:$S,$G411)</f>
        <v>0</v>
      </c>
      <c r="BK411" s="99">
        <f>SUMIFS(通讯通路门店!$AD:$AD,通讯通路门店!$S:$S,$G411)</f>
        <v>0</v>
      </c>
      <c r="BL411" s="99">
        <f>SUMIFS(通讯通路门店!$AE:$AE,通讯通路门店!$S:$S,$G411)</f>
        <v>0</v>
      </c>
      <c r="BM411" s="99">
        <f>SUMIFS(通讯通路门店!$AF:$AF,通讯通路门店!$S:$S,$G411)</f>
        <v>0</v>
      </c>
      <c r="BN411" s="99">
        <f>SUMIFS(通讯通路门店!$AG:$AG,通讯通路门店!$S:$S,$G411)</f>
        <v>0</v>
      </c>
      <c r="BO411" s="99">
        <f>SUMIFS(通讯通路门店!$AH:$AH,通讯通路门店!$S:$S,$G411)</f>
        <v>0</v>
      </c>
      <c r="BP411" s="99">
        <f>SUMIFS(通讯通路门店!$AI:$AI,通讯通路门店!$S:$S,$G411)</f>
        <v>0</v>
      </c>
      <c r="BQ411" s="83"/>
    </row>
    <row r="412" spans="1:69">
      <c r="A412" s="99" t="str">
        <f>IFERROR(_xlfn.XLOOKUP($G412,通讯通路门店!$S$4:$S$993933,通讯通路门店!$A$4:$A$993933,0,0),"")</f>
        <v/>
      </c>
      <c r="B412" s="99" t="str">
        <f>IFERROR(_xlfn.XLOOKUP($G412,通讯通路门店!$S$4:$S$993933,通讯通路门店!$B$4:$B$993933,0,0),"")</f>
        <v/>
      </c>
      <c r="C412" s="99" t="str">
        <f>IFERROR(_xlfn.XLOOKUP($G412,通讯通路门店!$S$4:$S$993933,通讯通路门店!$C$4:$C$993933,0,0),"")</f>
        <v/>
      </c>
      <c r="D412" s="99" t="str">
        <f>IFERROR(_xlfn.XLOOKUP($G412,通讯通路门店!$S$4:$S$993933,通讯通路门店!$D$4:$D$993933,0,0),"")</f>
        <v/>
      </c>
      <c r="E412" s="83"/>
      <c r="F412" s="83"/>
      <c r="G412" s="101" t="e">
        <v>#N/A</v>
      </c>
      <c r="H412" s="102" t="str">
        <f>IFERROR(_xlfn.XLOOKUP($G412,通讯通路门店!$S$4:$S$993933,通讯通路门店!$R$4:$R$993933,0,0),"")</f>
        <v/>
      </c>
      <c r="I412" s="83"/>
      <c r="J412" s="83"/>
      <c r="K412" s="83"/>
      <c r="L412" s="83"/>
      <c r="M412" s="83"/>
      <c r="N412" s="83"/>
      <c r="O412" s="83"/>
      <c r="P412" s="83"/>
      <c r="Q412" s="83"/>
      <c r="R412" s="83"/>
      <c r="S412" s="83"/>
      <c r="T412" s="83"/>
      <c r="U412" s="99">
        <f>COUNTIF(通讯通路门店!$S:$S,$G412)</f>
        <v>0</v>
      </c>
      <c r="V412" s="99">
        <f>COUNTIFS(通讯通路门店!$S:$S,$G412,通讯通路门店!$J:$J,"综合卖场")</f>
        <v>0</v>
      </c>
      <c r="W412" s="99">
        <f>SUMIFS(通讯通路门店!$AJ:$AJ,通讯通路门店!$S:$S,通讯客户沙盘!$G412)</f>
        <v>0</v>
      </c>
      <c r="X412" s="99">
        <f t="shared" si="30"/>
        <v>0</v>
      </c>
      <c r="Y412" s="99">
        <f>COUNTIFS(通讯通路门店!$S:$S,$G412,通讯通路门店!$J:$J,"荣耀体验店")+COUNTIFS(通讯通路门店!$S:$S,$G412,通讯通路门店!$J:$J,"荣耀授权专卖店")</f>
        <v>0</v>
      </c>
      <c r="Z412" s="99">
        <f>COUNTIFS(通讯通路门店!$S:$S,$G412,通讯通路门店!$J:$J,"VIVO体验店")</f>
        <v>0</v>
      </c>
      <c r="AA412" s="99">
        <f>COUNTIFS(通讯通路门店!$S:$S,$G412,通讯通路门店!$J:$J,"OPPO体验店")</f>
        <v>0</v>
      </c>
      <c r="AB412" s="99">
        <f>COUNTIFS(通讯通路门店!$S:$S,$G412,通讯通路门店!$J:$J,"华为授权体验店")+COUNTIFS(通讯通路门店!$S:$S,$G412,通讯通路门店!$J:$J,"华为堡垒店")</f>
        <v>0</v>
      </c>
      <c r="AC412" s="99">
        <f>COUNTIFS(通讯通路门店!$S:$S,$G412,通讯通路门店!$J:$J,"小米体验店")</f>
        <v>0</v>
      </c>
      <c r="AD412" s="99">
        <f>COUNTIFS(通讯通路门店!$S:$S,$G412,通讯通路门店!$J:$J,"苹果体验店")</f>
        <v>0</v>
      </c>
      <c r="AE412" s="99">
        <f>COUNTIFS(通讯通路门店!$S:$S,$G412,通讯通路门店!$J:$J,"其他品牌专卖店")</f>
        <v>0</v>
      </c>
      <c r="AF412" s="99">
        <f>SUMIFS(通讯通路门店!$BI:$BI,通讯通路门店!$S:$S,$G412)</f>
        <v>0</v>
      </c>
      <c r="AG412" s="99">
        <f>SUMIFS(通讯通路门店!$BH:$BH,通讯通路门店!$S:$S,$G412)</f>
        <v>0</v>
      </c>
      <c r="AH412" s="99">
        <f t="shared" si="31"/>
        <v>0</v>
      </c>
      <c r="AI412" s="99">
        <f>SUMIFS(通讯通路门店!$BB:$BB,通讯通路门店!$S:$S,$G412)</f>
        <v>0</v>
      </c>
      <c r="AJ412" s="99">
        <f>SUMIFS(通讯通路门店!$BE:$BE,通讯通路门店!$S:$S,$G412)</f>
        <v>0</v>
      </c>
      <c r="AK412" s="99">
        <f>SUMIFS(通讯通路门店!$BG:$BG,通讯通路门店!$S:$S,$G412)</f>
        <v>0</v>
      </c>
      <c r="AL412" s="99">
        <f>SUMIFS(通讯通路门店!$BC:$BC,通讯通路门店!$S:$S,$G412)</f>
        <v>0</v>
      </c>
      <c r="AM412" s="99">
        <f>SUMIFS(通讯通路门店!$BD:$BD,通讯通路门店!$S:$S,$G412)</f>
        <v>0</v>
      </c>
      <c r="AN412" s="99">
        <f>SUMIFS(通讯通路门店!$BF:$BF,通讯通路门店!$S:$S,$G412)</f>
        <v>0</v>
      </c>
      <c r="AO412" s="99">
        <f t="shared" si="32"/>
        <v>0</v>
      </c>
      <c r="AP412" s="99">
        <f>SUMIFS(通讯通路门店!$K:$K,通讯通路门店!$S:$S,$G412)</f>
        <v>0</v>
      </c>
      <c r="AQ412" s="83"/>
      <c r="AR412" s="99">
        <f>SUMIFS(通讯通路门店!$T:$T,通讯通路门店!$S:$S,$G412)</f>
        <v>0</v>
      </c>
      <c r="AS412" s="99">
        <f>SUMIFS(通讯通路门店!$U:$U,通讯通路门店!$S:$S,$G412)</f>
        <v>0</v>
      </c>
      <c r="AT412" s="99">
        <f>SUMIFS(通讯通路门店!$V:$V,通讯通路门店!$S:$S,$G412)</f>
        <v>0</v>
      </c>
      <c r="AU412" s="99">
        <f>SUMIFS(通讯通路门店!$W:$W,通讯通路门店!$S:$S,$G412)</f>
        <v>0</v>
      </c>
      <c r="AV412" s="99">
        <f>SUMIFS(通讯通路门店!$Z:$Z,通讯通路门店!$S:$S,$G412)</f>
        <v>0</v>
      </c>
      <c r="AW412" s="99">
        <f>SUMIFS(通讯通路门店!$AB:$AB,通讯通路门店!$S:$S,$G412)</f>
        <v>0</v>
      </c>
      <c r="AX412" s="99">
        <f>SUMIFS(通讯通路门店!$X:$X,通讯通路门店!$S:$S,$G412)</f>
        <v>0</v>
      </c>
      <c r="AY412" s="99">
        <f>SUMIFS(通讯通路门店!$Y:$Y,通讯通路门店!$S:$S,$G412)</f>
        <v>0</v>
      </c>
      <c r="AZ412" s="99">
        <f>SUMIFS(通讯通路门店!$AA:$AA,通讯通路门店!$S:$S,$G412)</f>
        <v>0</v>
      </c>
      <c r="BA412" s="99">
        <f t="shared" si="33"/>
        <v>0</v>
      </c>
      <c r="BB412" s="99">
        <f t="shared" si="34"/>
        <v>0</v>
      </c>
      <c r="BC412" s="99">
        <f>SUMIFS(通讯通路门店!$W:$W,通讯通路门店!$S:$S,$G412,通讯通路门店!$J:$J,"荣耀体验店")+SUMIFS(通讯通路门店!$W:$W,通讯通路门店!$S:$S,$G412,通讯通路门店!$J:$J,"荣耀授权专卖店")</f>
        <v>0</v>
      </c>
      <c r="BD412" s="99">
        <f>SUMIFS(通讯通路门店!$Z:$Z,通讯通路门店!$S:$S,$G412,通讯通路门店!$J:$J,"VIVO体验店")</f>
        <v>0</v>
      </c>
      <c r="BE412" s="99">
        <f>SUMIFS(通讯通路门店!$AB:$AB,通讯通路门店!$S:$S,$G412,通讯通路门店!$J:$J,"OPPO体验店")</f>
        <v>0</v>
      </c>
      <c r="BF412" s="99">
        <f>SUMIFS(通讯通路门店!$X:$X,通讯通路门店!$S:$S,$G412,通讯通路门店!$J:$J,"华为授权体验店")+SUMIFS(通讯通路门店!$AA:$AA,通讯通路门店!$S:$S,$G412,通讯通路门店!$J:$J,"华为堡垒店")</f>
        <v>0</v>
      </c>
      <c r="BG412" s="99">
        <f>SUMIFS(通讯通路门店!$Y:$Y,通讯通路门店!$S:$S,$G412,通讯通路门店!$J:$J,"小米体验店")</f>
        <v>0</v>
      </c>
      <c r="BH412" s="99">
        <f>SUMIFS(通讯通路门店!$AA:$AA,通讯通路门店!$S:$S,$G412,通讯通路门店!$J:$J,"苹果体验店")</f>
        <v>0</v>
      </c>
      <c r="BI412" s="99">
        <f>SUMIFS(通讯通路门店!$K:$K,通讯通路门店!$S:$S,$G412,通讯通路门店!$J:$J,"其他品牌专卖店")</f>
        <v>0</v>
      </c>
      <c r="BJ412" s="99">
        <f>SUMIFS(通讯通路门店!$AC:$AC,通讯通路门店!$S:$S,$G412)</f>
        <v>0</v>
      </c>
      <c r="BK412" s="99">
        <f>SUMIFS(通讯通路门店!$AD:$AD,通讯通路门店!$S:$S,$G412)</f>
        <v>0</v>
      </c>
      <c r="BL412" s="99">
        <f>SUMIFS(通讯通路门店!$AE:$AE,通讯通路门店!$S:$S,$G412)</f>
        <v>0</v>
      </c>
      <c r="BM412" s="99">
        <f>SUMIFS(通讯通路门店!$AF:$AF,通讯通路门店!$S:$S,$G412)</f>
        <v>0</v>
      </c>
      <c r="BN412" s="99">
        <f>SUMIFS(通讯通路门店!$AG:$AG,通讯通路门店!$S:$S,$G412)</f>
        <v>0</v>
      </c>
      <c r="BO412" s="99">
        <f>SUMIFS(通讯通路门店!$AH:$AH,通讯通路门店!$S:$S,$G412)</f>
        <v>0</v>
      </c>
      <c r="BP412" s="99">
        <f>SUMIFS(通讯通路门店!$AI:$AI,通讯通路门店!$S:$S,$G412)</f>
        <v>0</v>
      </c>
      <c r="BQ412" s="83"/>
    </row>
    <row r="413" spans="1:69">
      <c r="A413" s="99" t="str">
        <f>IFERROR(_xlfn.XLOOKUP($G413,通讯通路门店!$S$4:$S$993933,通讯通路门店!$A$4:$A$993933,0,0),"")</f>
        <v/>
      </c>
      <c r="B413" s="99" t="str">
        <f>IFERROR(_xlfn.XLOOKUP($G413,通讯通路门店!$S$4:$S$993933,通讯通路门店!$B$4:$B$993933,0,0),"")</f>
        <v/>
      </c>
      <c r="C413" s="99" t="str">
        <f>IFERROR(_xlfn.XLOOKUP($G413,通讯通路门店!$S$4:$S$993933,通讯通路门店!$C$4:$C$993933,0,0),"")</f>
        <v/>
      </c>
      <c r="D413" s="99" t="str">
        <f>IFERROR(_xlfn.XLOOKUP($G413,通讯通路门店!$S$4:$S$993933,通讯通路门店!$D$4:$D$993933,0,0),"")</f>
        <v/>
      </c>
      <c r="E413" s="83"/>
      <c r="F413" s="83"/>
      <c r="G413" s="101" t="e">
        <v>#N/A</v>
      </c>
      <c r="H413" s="102" t="str">
        <f>IFERROR(_xlfn.XLOOKUP($G413,通讯通路门店!$S$4:$S$993933,通讯通路门店!$R$4:$R$993933,0,0),"")</f>
        <v/>
      </c>
      <c r="I413" s="83"/>
      <c r="J413" s="83"/>
      <c r="K413" s="83"/>
      <c r="L413" s="83"/>
      <c r="M413" s="83"/>
      <c r="N413" s="83"/>
      <c r="O413" s="83"/>
      <c r="P413" s="83"/>
      <c r="Q413" s="83"/>
      <c r="R413" s="83"/>
      <c r="S413" s="83"/>
      <c r="T413" s="83"/>
      <c r="U413" s="99">
        <f>COUNTIF(通讯通路门店!$S:$S,$G413)</f>
        <v>0</v>
      </c>
      <c r="V413" s="99">
        <f>COUNTIFS(通讯通路门店!$S:$S,$G413,通讯通路门店!$J:$J,"综合卖场")</f>
        <v>0</v>
      </c>
      <c r="W413" s="99">
        <f>SUMIFS(通讯通路门店!$AJ:$AJ,通讯通路门店!$S:$S,通讯客户沙盘!$G413)</f>
        <v>0</v>
      </c>
      <c r="X413" s="99">
        <f t="shared" si="30"/>
        <v>0</v>
      </c>
      <c r="Y413" s="99">
        <f>COUNTIFS(通讯通路门店!$S:$S,$G413,通讯通路门店!$J:$J,"荣耀体验店")+COUNTIFS(通讯通路门店!$S:$S,$G413,通讯通路门店!$J:$J,"荣耀授权专卖店")</f>
        <v>0</v>
      </c>
      <c r="Z413" s="99">
        <f>COUNTIFS(通讯通路门店!$S:$S,$G413,通讯通路门店!$J:$J,"VIVO体验店")</f>
        <v>0</v>
      </c>
      <c r="AA413" s="99">
        <f>COUNTIFS(通讯通路门店!$S:$S,$G413,通讯通路门店!$J:$J,"OPPO体验店")</f>
        <v>0</v>
      </c>
      <c r="AB413" s="99">
        <f>COUNTIFS(通讯通路门店!$S:$S,$G413,通讯通路门店!$J:$J,"华为授权体验店")+COUNTIFS(通讯通路门店!$S:$S,$G413,通讯通路门店!$J:$J,"华为堡垒店")</f>
        <v>0</v>
      </c>
      <c r="AC413" s="99">
        <f>COUNTIFS(通讯通路门店!$S:$S,$G413,通讯通路门店!$J:$J,"小米体验店")</f>
        <v>0</v>
      </c>
      <c r="AD413" s="99">
        <f>COUNTIFS(通讯通路门店!$S:$S,$G413,通讯通路门店!$J:$J,"苹果体验店")</f>
        <v>0</v>
      </c>
      <c r="AE413" s="99">
        <f>COUNTIFS(通讯通路门店!$S:$S,$G413,通讯通路门店!$J:$J,"其他品牌专卖店")</f>
        <v>0</v>
      </c>
      <c r="AF413" s="99">
        <f>SUMIFS(通讯通路门店!$BI:$BI,通讯通路门店!$S:$S,$G413)</f>
        <v>0</v>
      </c>
      <c r="AG413" s="99">
        <f>SUMIFS(通讯通路门店!$BH:$BH,通讯通路门店!$S:$S,$G413)</f>
        <v>0</v>
      </c>
      <c r="AH413" s="99">
        <f t="shared" si="31"/>
        <v>0</v>
      </c>
      <c r="AI413" s="99">
        <f>SUMIFS(通讯通路门店!$BB:$BB,通讯通路门店!$S:$S,$G413)</f>
        <v>0</v>
      </c>
      <c r="AJ413" s="99">
        <f>SUMIFS(通讯通路门店!$BE:$BE,通讯通路门店!$S:$S,$G413)</f>
        <v>0</v>
      </c>
      <c r="AK413" s="99">
        <f>SUMIFS(通讯通路门店!$BG:$BG,通讯通路门店!$S:$S,$G413)</f>
        <v>0</v>
      </c>
      <c r="AL413" s="99">
        <f>SUMIFS(通讯通路门店!$BC:$BC,通讯通路门店!$S:$S,$G413)</f>
        <v>0</v>
      </c>
      <c r="AM413" s="99">
        <f>SUMIFS(通讯通路门店!$BD:$BD,通讯通路门店!$S:$S,$G413)</f>
        <v>0</v>
      </c>
      <c r="AN413" s="99">
        <f>SUMIFS(通讯通路门店!$BF:$BF,通讯通路门店!$S:$S,$G413)</f>
        <v>0</v>
      </c>
      <c r="AO413" s="99">
        <f t="shared" si="32"/>
        <v>0</v>
      </c>
      <c r="AP413" s="99">
        <f>SUMIFS(通讯通路门店!$K:$K,通讯通路门店!$S:$S,$G413)</f>
        <v>0</v>
      </c>
      <c r="AQ413" s="83"/>
      <c r="AR413" s="99">
        <f>SUMIFS(通讯通路门店!$T:$T,通讯通路门店!$S:$S,$G413)</f>
        <v>0</v>
      </c>
      <c r="AS413" s="99">
        <f>SUMIFS(通讯通路门店!$U:$U,通讯通路门店!$S:$S,$G413)</f>
        <v>0</v>
      </c>
      <c r="AT413" s="99">
        <f>SUMIFS(通讯通路门店!$V:$V,通讯通路门店!$S:$S,$G413)</f>
        <v>0</v>
      </c>
      <c r="AU413" s="99">
        <f>SUMIFS(通讯通路门店!$W:$W,通讯通路门店!$S:$S,$G413)</f>
        <v>0</v>
      </c>
      <c r="AV413" s="99">
        <f>SUMIFS(通讯通路门店!$Z:$Z,通讯通路门店!$S:$S,$G413)</f>
        <v>0</v>
      </c>
      <c r="AW413" s="99">
        <f>SUMIFS(通讯通路门店!$AB:$AB,通讯通路门店!$S:$S,$G413)</f>
        <v>0</v>
      </c>
      <c r="AX413" s="99">
        <f>SUMIFS(通讯通路门店!$X:$X,通讯通路门店!$S:$S,$G413)</f>
        <v>0</v>
      </c>
      <c r="AY413" s="99">
        <f>SUMIFS(通讯通路门店!$Y:$Y,通讯通路门店!$S:$S,$G413)</f>
        <v>0</v>
      </c>
      <c r="AZ413" s="99">
        <f>SUMIFS(通讯通路门店!$AA:$AA,通讯通路门店!$S:$S,$G413)</f>
        <v>0</v>
      </c>
      <c r="BA413" s="99">
        <f t="shared" si="33"/>
        <v>0</v>
      </c>
      <c r="BB413" s="99">
        <f t="shared" si="34"/>
        <v>0</v>
      </c>
      <c r="BC413" s="99">
        <f>SUMIFS(通讯通路门店!$W:$W,通讯通路门店!$S:$S,$G413,通讯通路门店!$J:$J,"荣耀体验店")+SUMIFS(通讯通路门店!$W:$W,通讯通路门店!$S:$S,$G413,通讯通路门店!$J:$J,"荣耀授权专卖店")</f>
        <v>0</v>
      </c>
      <c r="BD413" s="99">
        <f>SUMIFS(通讯通路门店!$Z:$Z,通讯通路门店!$S:$S,$G413,通讯通路门店!$J:$J,"VIVO体验店")</f>
        <v>0</v>
      </c>
      <c r="BE413" s="99">
        <f>SUMIFS(通讯通路门店!$AB:$AB,通讯通路门店!$S:$S,$G413,通讯通路门店!$J:$J,"OPPO体验店")</f>
        <v>0</v>
      </c>
      <c r="BF413" s="99">
        <f>SUMIFS(通讯通路门店!$X:$X,通讯通路门店!$S:$S,$G413,通讯通路门店!$J:$J,"华为授权体验店")+SUMIFS(通讯通路门店!$AA:$AA,通讯通路门店!$S:$S,$G413,通讯通路门店!$J:$J,"华为堡垒店")</f>
        <v>0</v>
      </c>
      <c r="BG413" s="99">
        <f>SUMIFS(通讯通路门店!$Y:$Y,通讯通路门店!$S:$S,$G413,通讯通路门店!$J:$J,"小米体验店")</f>
        <v>0</v>
      </c>
      <c r="BH413" s="99">
        <f>SUMIFS(通讯通路门店!$AA:$AA,通讯通路门店!$S:$S,$G413,通讯通路门店!$J:$J,"苹果体验店")</f>
        <v>0</v>
      </c>
      <c r="BI413" s="99">
        <f>SUMIFS(通讯通路门店!$K:$K,通讯通路门店!$S:$S,$G413,通讯通路门店!$J:$J,"其他品牌专卖店")</f>
        <v>0</v>
      </c>
      <c r="BJ413" s="99">
        <f>SUMIFS(通讯通路门店!$AC:$AC,通讯通路门店!$S:$S,$G413)</f>
        <v>0</v>
      </c>
      <c r="BK413" s="99">
        <f>SUMIFS(通讯通路门店!$AD:$AD,通讯通路门店!$S:$S,$G413)</f>
        <v>0</v>
      </c>
      <c r="BL413" s="99">
        <f>SUMIFS(通讯通路门店!$AE:$AE,通讯通路门店!$S:$S,$G413)</f>
        <v>0</v>
      </c>
      <c r="BM413" s="99">
        <f>SUMIFS(通讯通路门店!$AF:$AF,通讯通路门店!$S:$S,$G413)</f>
        <v>0</v>
      </c>
      <c r="BN413" s="99">
        <f>SUMIFS(通讯通路门店!$AG:$AG,通讯通路门店!$S:$S,$G413)</f>
        <v>0</v>
      </c>
      <c r="BO413" s="99">
        <f>SUMIFS(通讯通路门店!$AH:$AH,通讯通路门店!$S:$S,$G413)</f>
        <v>0</v>
      </c>
      <c r="BP413" s="99">
        <f>SUMIFS(通讯通路门店!$AI:$AI,通讯通路门店!$S:$S,$G413)</f>
        <v>0</v>
      </c>
      <c r="BQ413" s="83"/>
    </row>
    <row r="414" spans="1:69">
      <c r="A414" s="99" t="str">
        <f>IFERROR(_xlfn.XLOOKUP($G414,通讯通路门店!$S$4:$S$993933,通讯通路门店!$A$4:$A$993933,0,0),"")</f>
        <v/>
      </c>
      <c r="B414" s="99" t="str">
        <f>IFERROR(_xlfn.XLOOKUP($G414,通讯通路门店!$S$4:$S$993933,通讯通路门店!$B$4:$B$993933,0,0),"")</f>
        <v/>
      </c>
      <c r="C414" s="99" t="str">
        <f>IFERROR(_xlfn.XLOOKUP($G414,通讯通路门店!$S$4:$S$993933,通讯通路门店!$C$4:$C$993933,0,0),"")</f>
        <v/>
      </c>
      <c r="D414" s="99" t="str">
        <f>IFERROR(_xlfn.XLOOKUP($G414,通讯通路门店!$S$4:$S$993933,通讯通路门店!$D$4:$D$993933,0,0),"")</f>
        <v/>
      </c>
      <c r="E414" s="83"/>
      <c r="F414" s="83"/>
      <c r="G414" s="101" t="e">
        <v>#N/A</v>
      </c>
      <c r="H414" s="102" t="str">
        <f>IFERROR(_xlfn.XLOOKUP($G414,通讯通路门店!$S$4:$S$993933,通讯通路门店!$R$4:$R$993933,0,0),"")</f>
        <v/>
      </c>
      <c r="I414" s="83"/>
      <c r="J414" s="83"/>
      <c r="K414" s="83"/>
      <c r="L414" s="83"/>
      <c r="M414" s="83"/>
      <c r="N414" s="83"/>
      <c r="O414" s="83"/>
      <c r="P414" s="83"/>
      <c r="Q414" s="83"/>
      <c r="R414" s="83"/>
      <c r="S414" s="83"/>
      <c r="T414" s="83"/>
      <c r="U414" s="99">
        <f>COUNTIF(通讯通路门店!$S:$S,$G414)</f>
        <v>0</v>
      </c>
      <c r="V414" s="99">
        <f>COUNTIFS(通讯通路门店!$S:$S,$G414,通讯通路门店!$J:$J,"综合卖场")</f>
        <v>0</v>
      </c>
      <c r="W414" s="99">
        <f>SUMIFS(通讯通路门店!$AJ:$AJ,通讯通路门店!$S:$S,通讯客户沙盘!$G414)</f>
        <v>0</v>
      </c>
      <c r="X414" s="99">
        <f t="shared" si="30"/>
        <v>0</v>
      </c>
      <c r="Y414" s="99">
        <f>COUNTIFS(通讯通路门店!$S:$S,$G414,通讯通路门店!$J:$J,"荣耀体验店")+COUNTIFS(通讯通路门店!$S:$S,$G414,通讯通路门店!$J:$J,"荣耀授权专卖店")</f>
        <v>0</v>
      </c>
      <c r="Z414" s="99">
        <f>COUNTIFS(通讯通路门店!$S:$S,$G414,通讯通路门店!$J:$J,"VIVO体验店")</f>
        <v>0</v>
      </c>
      <c r="AA414" s="99">
        <f>COUNTIFS(通讯通路门店!$S:$S,$G414,通讯通路门店!$J:$J,"OPPO体验店")</f>
        <v>0</v>
      </c>
      <c r="AB414" s="99">
        <f>COUNTIFS(通讯通路门店!$S:$S,$G414,通讯通路门店!$J:$J,"华为授权体验店")+COUNTIFS(通讯通路门店!$S:$S,$G414,通讯通路门店!$J:$J,"华为堡垒店")</f>
        <v>0</v>
      </c>
      <c r="AC414" s="99">
        <f>COUNTIFS(通讯通路门店!$S:$S,$G414,通讯通路门店!$J:$J,"小米体验店")</f>
        <v>0</v>
      </c>
      <c r="AD414" s="99">
        <f>COUNTIFS(通讯通路门店!$S:$S,$G414,通讯通路门店!$J:$J,"苹果体验店")</f>
        <v>0</v>
      </c>
      <c r="AE414" s="99">
        <f>COUNTIFS(通讯通路门店!$S:$S,$G414,通讯通路门店!$J:$J,"其他品牌专卖店")</f>
        <v>0</v>
      </c>
      <c r="AF414" s="99">
        <f>SUMIFS(通讯通路门店!$BI:$BI,通讯通路门店!$S:$S,$G414)</f>
        <v>0</v>
      </c>
      <c r="AG414" s="99">
        <f>SUMIFS(通讯通路门店!$BH:$BH,通讯通路门店!$S:$S,$G414)</f>
        <v>0</v>
      </c>
      <c r="AH414" s="99">
        <f t="shared" si="31"/>
        <v>0</v>
      </c>
      <c r="AI414" s="99">
        <f>SUMIFS(通讯通路门店!$BB:$BB,通讯通路门店!$S:$S,$G414)</f>
        <v>0</v>
      </c>
      <c r="AJ414" s="99">
        <f>SUMIFS(通讯通路门店!$BE:$BE,通讯通路门店!$S:$S,$G414)</f>
        <v>0</v>
      </c>
      <c r="AK414" s="99">
        <f>SUMIFS(通讯通路门店!$BG:$BG,通讯通路门店!$S:$S,$G414)</f>
        <v>0</v>
      </c>
      <c r="AL414" s="99">
        <f>SUMIFS(通讯通路门店!$BC:$BC,通讯通路门店!$S:$S,$G414)</f>
        <v>0</v>
      </c>
      <c r="AM414" s="99">
        <f>SUMIFS(通讯通路门店!$BD:$BD,通讯通路门店!$S:$S,$G414)</f>
        <v>0</v>
      </c>
      <c r="AN414" s="99">
        <f>SUMIFS(通讯通路门店!$BF:$BF,通讯通路门店!$S:$S,$G414)</f>
        <v>0</v>
      </c>
      <c r="AO414" s="99">
        <f t="shared" si="32"/>
        <v>0</v>
      </c>
      <c r="AP414" s="99">
        <f>SUMIFS(通讯通路门店!$K:$K,通讯通路门店!$S:$S,$G414)</f>
        <v>0</v>
      </c>
      <c r="AQ414" s="83"/>
      <c r="AR414" s="99">
        <f>SUMIFS(通讯通路门店!$T:$T,通讯通路门店!$S:$S,$G414)</f>
        <v>0</v>
      </c>
      <c r="AS414" s="99">
        <f>SUMIFS(通讯通路门店!$U:$U,通讯通路门店!$S:$S,$G414)</f>
        <v>0</v>
      </c>
      <c r="AT414" s="99">
        <f>SUMIFS(通讯通路门店!$V:$V,通讯通路门店!$S:$S,$G414)</f>
        <v>0</v>
      </c>
      <c r="AU414" s="99">
        <f>SUMIFS(通讯通路门店!$W:$W,通讯通路门店!$S:$S,$G414)</f>
        <v>0</v>
      </c>
      <c r="AV414" s="99">
        <f>SUMIFS(通讯通路门店!$Z:$Z,通讯通路门店!$S:$S,$G414)</f>
        <v>0</v>
      </c>
      <c r="AW414" s="99">
        <f>SUMIFS(通讯通路门店!$AB:$AB,通讯通路门店!$S:$S,$G414)</f>
        <v>0</v>
      </c>
      <c r="AX414" s="99">
        <f>SUMIFS(通讯通路门店!$X:$X,通讯通路门店!$S:$S,$G414)</f>
        <v>0</v>
      </c>
      <c r="AY414" s="99">
        <f>SUMIFS(通讯通路门店!$Y:$Y,通讯通路门店!$S:$S,$G414)</f>
        <v>0</v>
      </c>
      <c r="AZ414" s="99">
        <f>SUMIFS(通讯通路门店!$AA:$AA,通讯通路门店!$S:$S,$G414)</f>
        <v>0</v>
      </c>
      <c r="BA414" s="99">
        <f t="shared" si="33"/>
        <v>0</v>
      </c>
      <c r="BB414" s="99">
        <f t="shared" si="34"/>
        <v>0</v>
      </c>
      <c r="BC414" s="99">
        <f>SUMIFS(通讯通路门店!$W:$W,通讯通路门店!$S:$S,$G414,通讯通路门店!$J:$J,"荣耀体验店")+SUMIFS(通讯通路门店!$W:$W,通讯通路门店!$S:$S,$G414,通讯通路门店!$J:$J,"荣耀授权专卖店")</f>
        <v>0</v>
      </c>
      <c r="BD414" s="99">
        <f>SUMIFS(通讯通路门店!$Z:$Z,通讯通路门店!$S:$S,$G414,通讯通路门店!$J:$J,"VIVO体验店")</f>
        <v>0</v>
      </c>
      <c r="BE414" s="99">
        <f>SUMIFS(通讯通路门店!$AB:$AB,通讯通路门店!$S:$S,$G414,通讯通路门店!$J:$J,"OPPO体验店")</f>
        <v>0</v>
      </c>
      <c r="BF414" s="99">
        <f>SUMIFS(通讯通路门店!$X:$X,通讯通路门店!$S:$S,$G414,通讯通路门店!$J:$J,"华为授权体验店")+SUMIFS(通讯通路门店!$AA:$AA,通讯通路门店!$S:$S,$G414,通讯通路门店!$J:$J,"华为堡垒店")</f>
        <v>0</v>
      </c>
      <c r="BG414" s="99">
        <f>SUMIFS(通讯通路门店!$Y:$Y,通讯通路门店!$S:$S,$G414,通讯通路门店!$J:$J,"小米体验店")</f>
        <v>0</v>
      </c>
      <c r="BH414" s="99">
        <f>SUMIFS(通讯通路门店!$AA:$AA,通讯通路门店!$S:$S,$G414,通讯通路门店!$J:$J,"苹果体验店")</f>
        <v>0</v>
      </c>
      <c r="BI414" s="99">
        <f>SUMIFS(通讯通路门店!$K:$K,通讯通路门店!$S:$S,$G414,通讯通路门店!$J:$J,"其他品牌专卖店")</f>
        <v>0</v>
      </c>
      <c r="BJ414" s="99">
        <f>SUMIFS(通讯通路门店!$AC:$AC,通讯通路门店!$S:$S,$G414)</f>
        <v>0</v>
      </c>
      <c r="BK414" s="99">
        <f>SUMIFS(通讯通路门店!$AD:$AD,通讯通路门店!$S:$S,$G414)</f>
        <v>0</v>
      </c>
      <c r="BL414" s="99">
        <f>SUMIFS(通讯通路门店!$AE:$AE,通讯通路门店!$S:$S,$G414)</f>
        <v>0</v>
      </c>
      <c r="BM414" s="99">
        <f>SUMIFS(通讯通路门店!$AF:$AF,通讯通路门店!$S:$S,$G414)</f>
        <v>0</v>
      </c>
      <c r="BN414" s="99">
        <f>SUMIFS(通讯通路门店!$AG:$AG,通讯通路门店!$S:$S,$G414)</f>
        <v>0</v>
      </c>
      <c r="BO414" s="99">
        <f>SUMIFS(通讯通路门店!$AH:$AH,通讯通路门店!$S:$S,$G414)</f>
        <v>0</v>
      </c>
      <c r="BP414" s="99">
        <f>SUMIFS(通讯通路门店!$AI:$AI,通讯通路门店!$S:$S,$G414)</f>
        <v>0</v>
      </c>
      <c r="BQ414" s="83"/>
    </row>
    <row r="415" spans="1:69">
      <c r="A415" s="99" t="str">
        <f>IFERROR(_xlfn.XLOOKUP($G415,通讯通路门店!$S$4:$S$993933,通讯通路门店!$A$4:$A$993933,0,0),"")</f>
        <v/>
      </c>
      <c r="B415" s="99" t="str">
        <f>IFERROR(_xlfn.XLOOKUP($G415,通讯通路门店!$S$4:$S$993933,通讯通路门店!$B$4:$B$993933,0,0),"")</f>
        <v/>
      </c>
      <c r="C415" s="99" t="str">
        <f>IFERROR(_xlfn.XLOOKUP($G415,通讯通路门店!$S$4:$S$993933,通讯通路门店!$C$4:$C$993933,0,0),"")</f>
        <v/>
      </c>
      <c r="D415" s="99" t="str">
        <f>IFERROR(_xlfn.XLOOKUP($G415,通讯通路门店!$S$4:$S$993933,通讯通路门店!$D$4:$D$993933,0,0),"")</f>
        <v/>
      </c>
      <c r="E415" s="83"/>
      <c r="F415" s="83"/>
      <c r="G415" s="101" t="e">
        <v>#N/A</v>
      </c>
      <c r="H415" s="102" t="str">
        <f>IFERROR(_xlfn.XLOOKUP($G415,通讯通路门店!$S$4:$S$993933,通讯通路门店!$R$4:$R$993933,0,0),"")</f>
        <v/>
      </c>
      <c r="I415" s="83"/>
      <c r="J415" s="83"/>
      <c r="K415" s="83"/>
      <c r="L415" s="83"/>
      <c r="M415" s="83"/>
      <c r="N415" s="83"/>
      <c r="O415" s="83"/>
      <c r="P415" s="83"/>
      <c r="Q415" s="83"/>
      <c r="R415" s="83"/>
      <c r="S415" s="83"/>
      <c r="T415" s="83"/>
      <c r="U415" s="99">
        <f>COUNTIF(通讯通路门店!$S:$S,$G415)</f>
        <v>0</v>
      </c>
      <c r="V415" s="99">
        <f>COUNTIFS(通讯通路门店!$S:$S,$G415,通讯通路门店!$J:$J,"综合卖场")</f>
        <v>0</v>
      </c>
      <c r="W415" s="99">
        <f>SUMIFS(通讯通路门店!$AJ:$AJ,通讯通路门店!$S:$S,通讯客户沙盘!$G415)</f>
        <v>0</v>
      </c>
      <c r="X415" s="99">
        <f t="shared" si="30"/>
        <v>0</v>
      </c>
      <c r="Y415" s="99">
        <f>COUNTIFS(通讯通路门店!$S:$S,$G415,通讯通路门店!$J:$J,"荣耀体验店")+COUNTIFS(通讯通路门店!$S:$S,$G415,通讯通路门店!$J:$J,"荣耀授权专卖店")</f>
        <v>0</v>
      </c>
      <c r="Z415" s="99">
        <f>COUNTIFS(通讯通路门店!$S:$S,$G415,通讯通路门店!$J:$J,"VIVO体验店")</f>
        <v>0</v>
      </c>
      <c r="AA415" s="99">
        <f>COUNTIFS(通讯通路门店!$S:$S,$G415,通讯通路门店!$J:$J,"OPPO体验店")</f>
        <v>0</v>
      </c>
      <c r="AB415" s="99">
        <f>COUNTIFS(通讯通路门店!$S:$S,$G415,通讯通路门店!$J:$J,"华为授权体验店")+COUNTIFS(通讯通路门店!$S:$S,$G415,通讯通路门店!$J:$J,"华为堡垒店")</f>
        <v>0</v>
      </c>
      <c r="AC415" s="99">
        <f>COUNTIFS(通讯通路门店!$S:$S,$G415,通讯通路门店!$J:$J,"小米体验店")</f>
        <v>0</v>
      </c>
      <c r="AD415" s="99">
        <f>COUNTIFS(通讯通路门店!$S:$S,$G415,通讯通路门店!$J:$J,"苹果体验店")</f>
        <v>0</v>
      </c>
      <c r="AE415" s="99">
        <f>COUNTIFS(通讯通路门店!$S:$S,$G415,通讯通路门店!$J:$J,"其他品牌专卖店")</f>
        <v>0</v>
      </c>
      <c r="AF415" s="99">
        <f>SUMIFS(通讯通路门店!$BI:$BI,通讯通路门店!$S:$S,$G415)</f>
        <v>0</v>
      </c>
      <c r="AG415" s="99">
        <f>SUMIFS(通讯通路门店!$BH:$BH,通讯通路门店!$S:$S,$G415)</f>
        <v>0</v>
      </c>
      <c r="AH415" s="99">
        <f t="shared" si="31"/>
        <v>0</v>
      </c>
      <c r="AI415" s="99">
        <f>SUMIFS(通讯通路门店!$BB:$BB,通讯通路门店!$S:$S,$G415)</f>
        <v>0</v>
      </c>
      <c r="AJ415" s="99">
        <f>SUMIFS(通讯通路门店!$BE:$BE,通讯通路门店!$S:$S,$G415)</f>
        <v>0</v>
      </c>
      <c r="AK415" s="99">
        <f>SUMIFS(通讯通路门店!$BG:$BG,通讯通路门店!$S:$S,$G415)</f>
        <v>0</v>
      </c>
      <c r="AL415" s="99">
        <f>SUMIFS(通讯通路门店!$BC:$BC,通讯通路门店!$S:$S,$G415)</f>
        <v>0</v>
      </c>
      <c r="AM415" s="99">
        <f>SUMIFS(通讯通路门店!$BD:$BD,通讯通路门店!$S:$S,$G415)</f>
        <v>0</v>
      </c>
      <c r="AN415" s="99">
        <f>SUMIFS(通讯通路门店!$BF:$BF,通讯通路门店!$S:$S,$G415)</f>
        <v>0</v>
      </c>
      <c r="AO415" s="99">
        <f t="shared" si="32"/>
        <v>0</v>
      </c>
      <c r="AP415" s="99">
        <f>SUMIFS(通讯通路门店!$K:$K,通讯通路门店!$S:$S,$G415)</f>
        <v>0</v>
      </c>
      <c r="AQ415" s="83"/>
      <c r="AR415" s="99">
        <f>SUMIFS(通讯通路门店!$T:$T,通讯通路门店!$S:$S,$G415)</f>
        <v>0</v>
      </c>
      <c r="AS415" s="99">
        <f>SUMIFS(通讯通路门店!$U:$U,通讯通路门店!$S:$S,$G415)</f>
        <v>0</v>
      </c>
      <c r="AT415" s="99">
        <f>SUMIFS(通讯通路门店!$V:$V,通讯通路门店!$S:$S,$G415)</f>
        <v>0</v>
      </c>
      <c r="AU415" s="99">
        <f>SUMIFS(通讯通路门店!$W:$W,通讯通路门店!$S:$S,$G415)</f>
        <v>0</v>
      </c>
      <c r="AV415" s="99">
        <f>SUMIFS(通讯通路门店!$Z:$Z,通讯通路门店!$S:$S,$G415)</f>
        <v>0</v>
      </c>
      <c r="AW415" s="99">
        <f>SUMIFS(通讯通路门店!$AB:$AB,通讯通路门店!$S:$S,$G415)</f>
        <v>0</v>
      </c>
      <c r="AX415" s="99">
        <f>SUMIFS(通讯通路门店!$X:$X,通讯通路门店!$S:$S,$G415)</f>
        <v>0</v>
      </c>
      <c r="AY415" s="99">
        <f>SUMIFS(通讯通路门店!$Y:$Y,通讯通路门店!$S:$S,$G415)</f>
        <v>0</v>
      </c>
      <c r="AZ415" s="99">
        <f>SUMIFS(通讯通路门店!$AA:$AA,通讯通路门店!$S:$S,$G415)</f>
        <v>0</v>
      </c>
      <c r="BA415" s="99">
        <f t="shared" si="33"/>
        <v>0</v>
      </c>
      <c r="BB415" s="99">
        <f t="shared" si="34"/>
        <v>0</v>
      </c>
      <c r="BC415" s="99">
        <f>SUMIFS(通讯通路门店!$W:$W,通讯通路门店!$S:$S,$G415,通讯通路门店!$J:$J,"荣耀体验店")+SUMIFS(通讯通路门店!$W:$W,通讯通路门店!$S:$S,$G415,通讯通路门店!$J:$J,"荣耀授权专卖店")</f>
        <v>0</v>
      </c>
      <c r="BD415" s="99">
        <f>SUMIFS(通讯通路门店!$Z:$Z,通讯通路门店!$S:$S,$G415,通讯通路门店!$J:$J,"VIVO体验店")</f>
        <v>0</v>
      </c>
      <c r="BE415" s="99">
        <f>SUMIFS(通讯通路门店!$AB:$AB,通讯通路门店!$S:$S,$G415,通讯通路门店!$J:$J,"OPPO体验店")</f>
        <v>0</v>
      </c>
      <c r="BF415" s="99">
        <f>SUMIFS(通讯通路门店!$X:$X,通讯通路门店!$S:$S,$G415,通讯通路门店!$J:$J,"华为授权体验店")+SUMIFS(通讯通路门店!$AA:$AA,通讯通路门店!$S:$S,$G415,通讯通路门店!$J:$J,"华为堡垒店")</f>
        <v>0</v>
      </c>
      <c r="BG415" s="99">
        <f>SUMIFS(通讯通路门店!$Y:$Y,通讯通路门店!$S:$S,$G415,通讯通路门店!$J:$J,"小米体验店")</f>
        <v>0</v>
      </c>
      <c r="BH415" s="99">
        <f>SUMIFS(通讯通路门店!$AA:$AA,通讯通路门店!$S:$S,$G415,通讯通路门店!$J:$J,"苹果体验店")</f>
        <v>0</v>
      </c>
      <c r="BI415" s="99">
        <f>SUMIFS(通讯通路门店!$K:$K,通讯通路门店!$S:$S,$G415,通讯通路门店!$J:$J,"其他品牌专卖店")</f>
        <v>0</v>
      </c>
      <c r="BJ415" s="99">
        <f>SUMIFS(通讯通路门店!$AC:$AC,通讯通路门店!$S:$S,$G415)</f>
        <v>0</v>
      </c>
      <c r="BK415" s="99">
        <f>SUMIFS(通讯通路门店!$AD:$AD,通讯通路门店!$S:$S,$G415)</f>
        <v>0</v>
      </c>
      <c r="BL415" s="99">
        <f>SUMIFS(通讯通路门店!$AE:$AE,通讯通路门店!$S:$S,$G415)</f>
        <v>0</v>
      </c>
      <c r="BM415" s="99">
        <f>SUMIFS(通讯通路门店!$AF:$AF,通讯通路门店!$S:$S,$G415)</f>
        <v>0</v>
      </c>
      <c r="BN415" s="99">
        <f>SUMIFS(通讯通路门店!$AG:$AG,通讯通路门店!$S:$S,$G415)</f>
        <v>0</v>
      </c>
      <c r="BO415" s="99">
        <f>SUMIFS(通讯通路门店!$AH:$AH,通讯通路门店!$S:$S,$G415)</f>
        <v>0</v>
      </c>
      <c r="BP415" s="99">
        <f>SUMIFS(通讯通路门店!$AI:$AI,通讯通路门店!$S:$S,$G415)</f>
        <v>0</v>
      </c>
      <c r="BQ415" s="83"/>
    </row>
    <row r="416" spans="1:69">
      <c r="A416" s="99" t="str">
        <f>IFERROR(_xlfn.XLOOKUP($G416,通讯通路门店!$S$4:$S$993933,通讯通路门店!$A$4:$A$993933,0,0),"")</f>
        <v/>
      </c>
      <c r="B416" s="99" t="str">
        <f>IFERROR(_xlfn.XLOOKUP($G416,通讯通路门店!$S$4:$S$993933,通讯通路门店!$B$4:$B$993933,0,0),"")</f>
        <v/>
      </c>
      <c r="C416" s="99" t="str">
        <f>IFERROR(_xlfn.XLOOKUP($G416,通讯通路门店!$S$4:$S$993933,通讯通路门店!$C$4:$C$993933,0,0),"")</f>
        <v/>
      </c>
      <c r="D416" s="99" t="str">
        <f>IFERROR(_xlfn.XLOOKUP($G416,通讯通路门店!$S$4:$S$993933,通讯通路门店!$D$4:$D$993933,0,0),"")</f>
        <v/>
      </c>
      <c r="E416" s="83"/>
      <c r="F416" s="83"/>
      <c r="G416" s="101" t="e">
        <v>#N/A</v>
      </c>
      <c r="H416" s="102" t="str">
        <f>IFERROR(_xlfn.XLOOKUP($G416,通讯通路门店!$S$4:$S$993933,通讯通路门店!$R$4:$R$993933,0,0),"")</f>
        <v/>
      </c>
      <c r="I416" s="83"/>
      <c r="J416" s="83"/>
      <c r="K416" s="83"/>
      <c r="L416" s="83"/>
      <c r="M416" s="83"/>
      <c r="N416" s="83"/>
      <c r="O416" s="83"/>
      <c r="P416" s="83"/>
      <c r="Q416" s="83"/>
      <c r="R416" s="83"/>
      <c r="S416" s="83"/>
      <c r="T416" s="83"/>
      <c r="U416" s="99">
        <f>COUNTIF(通讯通路门店!$S:$S,$G416)</f>
        <v>0</v>
      </c>
      <c r="V416" s="99">
        <f>COUNTIFS(通讯通路门店!$S:$S,$G416,通讯通路门店!$J:$J,"综合卖场")</f>
        <v>0</v>
      </c>
      <c r="W416" s="99">
        <f>SUMIFS(通讯通路门店!$AJ:$AJ,通讯通路门店!$S:$S,通讯客户沙盘!$G416)</f>
        <v>0</v>
      </c>
      <c r="X416" s="99">
        <f t="shared" si="30"/>
        <v>0</v>
      </c>
      <c r="Y416" s="99">
        <f>COUNTIFS(通讯通路门店!$S:$S,$G416,通讯通路门店!$J:$J,"荣耀体验店")+COUNTIFS(通讯通路门店!$S:$S,$G416,通讯通路门店!$J:$J,"荣耀授权专卖店")</f>
        <v>0</v>
      </c>
      <c r="Z416" s="99">
        <f>COUNTIFS(通讯通路门店!$S:$S,$G416,通讯通路门店!$J:$J,"VIVO体验店")</f>
        <v>0</v>
      </c>
      <c r="AA416" s="99">
        <f>COUNTIFS(通讯通路门店!$S:$S,$G416,通讯通路门店!$J:$J,"OPPO体验店")</f>
        <v>0</v>
      </c>
      <c r="AB416" s="99">
        <f>COUNTIFS(通讯通路门店!$S:$S,$G416,通讯通路门店!$J:$J,"华为授权体验店")+COUNTIFS(通讯通路门店!$S:$S,$G416,通讯通路门店!$J:$J,"华为堡垒店")</f>
        <v>0</v>
      </c>
      <c r="AC416" s="99">
        <f>COUNTIFS(通讯通路门店!$S:$S,$G416,通讯通路门店!$J:$J,"小米体验店")</f>
        <v>0</v>
      </c>
      <c r="AD416" s="99">
        <f>COUNTIFS(通讯通路门店!$S:$S,$G416,通讯通路门店!$J:$J,"苹果体验店")</f>
        <v>0</v>
      </c>
      <c r="AE416" s="99">
        <f>COUNTIFS(通讯通路门店!$S:$S,$G416,通讯通路门店!$J:$J,"其他品牌专卖店")</f>
        <v>0</v>
      </c>
      <c r="AF416" s="99">
        <f>SUMIFS(通讯通路门店!$BI:$BI,通讯通路门店!$S:$S,$G416)</f>
        <v>0</v>
      </c>
      <c r="AG416" s="99">
        <f>SUMIFS(通讯通路门店!$BH:$BH,通讯通路门店!$S:$S,$G416)</f>
        <v>0</v>
      </c>
      <c r="AH416" s="99">
        <f t="shared" si="31"/>
        <v>0</v>
      </c>
      <c r="AI416" s="99">
        <f>SUMIFS(通讯通路门店!$BB:$BB,通讯通路门店!$S:$S,$G416)</f>
        <v>0</v>
      </c>
      <c r="AJ416" s="99">
        <f>SUMIFS(通讯通路门店!$BE:$BE,通讯通路门店!$S:$S,$G416)</f>
        <v>0</v>
      </c>
      <c r="AK416" s="99">
        <f>SUMIFS(通讯通路门店!$BG:$BG,通讯通路门店!$S:$S,$G416)</f>
        <v>0</v>
      </c>
      <c r="AL416" s="99">
        <f>SUMIFS(通讯通路门店!$BC:$BC,通讯通路门店!$S:$S,$G416)</f>
        <v>0</v>
      </c>
      <c r="AM416" s="99">
        <f>SUMIFS(通讯通路门店!$BD:$BD,通讯通路门店!$S:$S,$G416)</f>
        <v>0</v>
      </c>
      <c r="AN416" s="99">
        <f>SUMIFS(通讯通路门店!$BF:$BF,通讯通路门店!$S:$S,$G416)</f>
        <v>0</v>
      </c>
      <c r="AO416" s="99">
        <f t="shared" si="32"/>
        <v>0</v>
      </c>
      <c r="AP416" s="99">
        <f>SUMIFS(通讯通路门店!$K:$K,通讯通路门店!$S:$S,$G416)</f>
        <v>0</v>
      </c>
      <c r="AQ416" s="83"/>
      <c r="AR416" s="99">
        <f>SUMIFS(通讯通路门店!$T:$T,通讯通路门店!$S:$S,$G416)</f>
        <v>0</v>
      </c>
      <c r="AS416" s="99">
        <f>SUMIFS(通讯通路门店!$U:$U,通讯通路门店!$S:$S,$G416)</f>
        <v>0</v>
      </c>
      <c r="AT416" s="99">
        <f>SUMIFS(通讯通路门店!$V:$V,通讯通路门店!$S:$S,$G416)</f>
        <v>0</v>
      </c>
      <c r="AU416" s="99">
        <f>SUMIFS(通讯通路门店!$W:$W,通讯通路门店!$S:$S,$G416)</f>
        <v>0</v>
      </c>
      <c r="AV416" s="99">
        <f>SUMIFS(通讯通路门店!$Z:$Z,通讯通路门店!$S:$S,$G416)</f>
        <v>0</v>
      </c>
      <c r="AW416" s="99">
        <f>SUMIFS(通讯通路门店!$AB:$AB,通讯通路门店!$S:$S,$G416)</f>
        <v>0</v>
      </c>
      <c r="AX416" s="99">
        <f>SUMIFS(通讯通路门店!$X:$X,通讯通路门店!$S:$S,$G416)</f>
        <v>0</v>
      </c>
      <c r="AY416" s="99">
        <f>SUMIFS(通讯通路门店!$Y:$Y,通讯通路门店!$S:$S,$G416)</f>
        <v>0</v>
      </c>
      <c r="AZ416" s="99">
        <f>SUMIFS(通讯通路门店!$AA:$AA,通讯通路门店!$S:$S,$G416)</f>
        <v>0</v>
      </c>
      <c r="BA416" s="99">
        <f t="shared" si="33"/>
        <v>0</v>
      </c>
      <c r="BB416" s="99">
        <f t="shared" si="34"/>
        <v>0</v>
      </c>
      <c r="BC416" s="99">
        <f>SUMIFS(通讯通路门店!$W:$W,通讯通路门店!$S:$S,$G416,通讯通路门店!$J:$J,"荣耀体验店")+SUMIFS(通讯通路门店!$W:$W,通讯通路门店!$S:$S,$G416,通讯通路门店!$J:$J,"荣耀授权专卖店")</f>
        <v>0</v>
      </c>
      <c r="BD416" s="99">
        <f>SUMIFS(通讯通路门店!$Z:$Z,通讯通路门店!$S:$S,$G416,通讯通路门店!$J:$J,"VIVO体验店")</f>
        <v>0</v>
      </c>
      <c r="BE416" s="99">
        <f>SUMIFS(通讯通路门店!$AB:$AB,通讯通路门店!$S:$S,$G416,通讯通路门店!$J:$J,"OPPO体验店")</f>
        <v>0</v>
      </c>
      <c r="BF416" s="99">
        <f>SUMIFS(通讯通路门店!$X:$X,通讯通路门店!$S:$S,$G416,通讯通路门店!$J:$J,"华为授权体验店")+SUMIFS(通讯通路门店!$AA:$AA,通讯通路门店!$S:$S,$G416,通讯通路门店!$J:$J,"华为堡垒店")</f>
        <v>0</v>
      </c>
      <c r="BG416" s="99">
        <f>SUMIFS(通讯通路门店!$Y:$Y,通讯通路门店!$S:$S,$G416,通讯通路门店!$J:$J,"小米体验店")</f>
        <v>0</v>
      </c>
      <c r="BH416" s="99">
        <f>SUMIFS(通讯通路门店!$AA:$AA,通讯通路门店!$S:$S,$G416,通讯通路门店!$J:$J,"苹果体验店")</f>
        <v>0</v>
      </c>
      <c r="BI416" s="99">
        <f>SUMIFS(通讯通路门店!$K:$K,通讯通路门店!$S:$S,$G416,通讯通路门店!$J:$J,"其他品牌专卖店")</f>
        <v>0</v>
      </c>
      <c r="BJ416" s="99">
        <f>SUMIFS(通讯通路门店!$AC:$AC,通讯通路门店!$S:$S,$G416)</f>
        <v>0</v>
      </c>
      <c r="BK416" s="99">
        <f>SUMIFS(通讯通路门店!$AD:$AD,通讯通路门店!$S:$S,$G416)</f>
        <v>0</v>
      </c>
      <c r="BL416" s="99">
        <f>SUMIFS(通讯通路门店!$AE:$AE,通讯通路门店!$S:$S,$G416)</f>
        <v>0</v>
      </c>
      <c r="BM416" s="99">
        <f>SUMIFS(通讯通路门店!$AF:$AF,通讯通路门店!$S:$S,$G416)</f>
        <v>0</v>
      </c>
      <c r="BN416" s="99">
        <f>SUMIFS(通讯通路门店!$AG:$AG,通讯通路门店!$S:$S,$G416)</f>
        <v>0</v>
      </c>
      <c r="BO416" s="99">
        <f>SUMIFS(通讯通路门店!$AH:$AH,通讯通路门店!$S:$S,$G416)</f>
        <v>0</v>
      </c>
      <c r="BP416" s="99">
        <f>SUMIFS(通讯通路门店!$AI:$AI,通讯通路门店!$S:$S,$G416)</f>
        <v>0</v>
      </c>
      <c r="BQ416" s="83"/>
    </row>
    <row r="417" spans="1:69">
      <c r="A417" s="99" t="str">
        <f>IFERROR(_xlfn.XLOOKUP($G417,通讯通路门店!$S$4:$S$993933,通讯通路门店!$A$4:$A$993933,0,0),"")</f>
        <v/>
      </c>
      <c r="B417" s="99" t="str">
        <f>IFERROR(_xlfn.XLOOKUP($G417,通讯通路门店!$S$4:$S$993933,通讯通路门店!$B$4:$B$993933,0,0),"")</f>
        <v/>
      </c>
      <c r="C417" s="99" t="str">
        <f>IFERROR(_xlfn.XLOOKUP($G417,通讯通路门店!$S$4:$S$993933,通讯通路门店!$C$4:$C$993933,0,0),"")</f>
        <v/>
      </c>
      <c r="D417" s="99" t="str">
        <f>IFERROR(_xlfn.XLOOKUP($G417,通讯通路门店!$S$4:$S$993933,通讯通路门店!$D$4:$D$993933,0,0),"")</f>
        <v/>
      </c>
      <c r="E417" s="83"/>
      <c r="F417" s="83"/>
      <c r="G417" s="101" t="e">
        <v>#N/A</v>
      </c>
      <c r="H417" s="102" t="str">
        <f>IFERROR(_xlfn.XLOOKUP($G417,通讯通路门店!$S$4:$S$993933,通讯通路门店!$R$4:$R$993933,0,0),"")</f>
        <v/>
      </c>
      <c r="I417" s="83"/>
      <c r="J417" s="83"/>
      <c r="K417" s="83"/>
      <c r="L417" s="83"/>
      <c r="M417" s="83"/>
      <c r="N417" s="83"/>
      <c r="O417" s="83"/>
      <c r="P417" s="83"/>
      <c r="Q417" s="83"/>
      <c r="R417" s="83"/>
      <c r="S417" s="83"/>
      <c r="T417" s="83"/>
      <c r="U417" s="99">
        <f>COUNTIF(通讯通路门店!$S:$S,$G417)</f>
        <v>0</v>
      </c>
      <c r="V417" s="99">
        <f>COUNTIFS(通讯通路门店!$S:$S,$G417,通讯通路门店!$J:$J,"综合卖场")</f>
        <v>0</v>
      </c>
      <c r="W417" s="99">
        <f>SUMIFS(通讯通路门店!$AJ:$AJ,通讯通路门店!$S:$S,通讯客户沙盘!$G417)</f>
        <v>0</v>
      </c>
      <c r="X417" s="99">
        <f t="shared" si="30"/>
        <v>0</v>
      </c>
      <c r="Y417" s="99">
        <f>COUNTIFS(通讯通路门店!$S:$S,$G417,通讯通路门店!$J:$J,"荣耀体验店")+COUNTIFS(通讯通路门店!$S:$S,$G417,通讯通路门店!$J:$J,"荣耀授权专卖店")</f>
        <v>0</v>
      </c>
      <c r="Z417" s="99">
        <f>COUNTIFS(通讯通路门店!$S:$S,$G417,通讯通路门店!$J:$J,"VIVO体验店")</f>
        <v>0</v>
      </c>
      <c r="AA417" s="99">
        <f>COUNTIFS(通讯通路门店!$S:$S,$G417,通讯通路门店!$J:$J,"OPPO体验店")</f>
        <v>0</v>
      </c>
      <c r="AB417" s="99">
        <f>COUNTIFS(通讯通路门店!$S:$S,$G417,通讯通路门店!$J:$J,"华为授权体验店")+COUNTIFS(通讯通路门店!$S:$S,$G417,通讯通路门店!$J:$J,"华为堡垒店")</f>
        <v>0</v>
      </c>
      <c r="AC417" s="99">
        <f>COUNTIFS(通讯通路门店!$S:$S,$G417,通讯通路门店!$J:$J,"小米体验店")</f>
        <v>0</v>
      </c>
      <c r="AD417" s="99">
        <f>COUNTIFS(通讯通路门店!$S:$S,$G417,通讯通路门店!$J:$J,"苹果体验店")</f>
        <v>0</v>
      </c>
      <c r="AE417" s="99">
        <f>COUNTIFS(通讯通路门店!$S:$S,$G417,通讯通路门店!$J:$J,"其他品牌专卖店")</f>
        <v>0</v>
      </c>
      <c r="AF417" s="99">
        <f>SUMIFS(通讯通路门店!$BI:$BI,通讯通路门店!$S:$S,$G417)</f>
        <v>0</v>
      </c>
      <c r="AG417" s="99">
        <f>SUMIFS(通讯通路门店!$BH:$BH,通讯通路门店!$S:$S,$G417)</f>
        <v>0</v>
      </c>
      <c r="AH417" s="99">
        <f t="shared" si="31"/>
        <v>0</v>
      </c>
      <c r="AI417" s="99">
        <f>SUMIFS(通讯通路门店!$BB:$BB,通讯通路门店!$S:$S,$G417)</f>
        <v>0</v>
      </c>
      <c r="AJ417" s="99">
        <f>SUMIFS(通讯通路门店!$BE:$BE,通讯通路门店!$S:$S,$G417)</f>
        <v>0</v>
      </c>
      <c r="AK417" s="99">
        <f>SUMIFS(通讯通路门店!$BG:$BG,通讯通路门店!$S:$S,$G417)</f>
        <v>0</v>
      </c>
      <c r="AL417" s="99">
        <f>SUMIFS(通讯通路门店!$BC:$BC,通讯通路门店!$S:$S,$G417)</f>
        <v>0</v>
      </c>
      <c r="AM417" s="99">
        <f>SUMIFS(通讯通路门店!$BD:$BD,通讯通路门店!$S:$S,$G417)</f>
        <v>0</v>
      </c>
      <c r="AN417" s="99">
        <f>SUMIFS(通讯通路门店!$BF:$BF,通讯通路门店!$S:$S,$G417)</f>
        <v>0</v>
      </c>
      <c r="AO417" s="99">
        <f t="shared" si="32"/>
        <v>0</v>
      </c>
      <c r="AP417" s="99">
        <f>SUMIFS(通讯通路门店!$K:$K,通讯通路门店!$S:$S,$G417)</f>
        <v>0</v>
      </c>
      <c r="AQ417" s="83"/>
      <c r="AR417" s="99">
        <f>SUMIFS(通讯通路门店!$T:$T,通讯通路门店!$S:$S,$G417)</f>
        <v>0</v>
      </c>
      <c r="AS417" s="99">
        <f>SUMIFS(通讯通路门店!$U:$U,通讯通路门店!$S:$S,$G417)</f>
        <v>0</v>
      </c>
      <c r="AT417" s="99">
        <f>SUMIFS(通讯通路门店!$V:$V,通讯通路门店!$S:$S,$G417)</f>
        <v>0</v>
      </c>
      <c r="AU417" s="99">
        <f>SUMIFS(通讯通路门店!$W:$W,通讯通路门店!$S:$S,$G417)</f>
        <v>0</v>
      </c>
      <c r="AV417" s="99">
        <f>SUMIFS(通讯通路门店!$Z:$Z,通讯通路门店!$S:$S,$G417)</f>
        <v>0</v>
      </c>
      <c r="AW417" s="99">
        <f>SUMIFS(通讯通路门店!$AB:$AB,通讯通路门店!$S:$S,$G417)</f>
        <v>0</v>
      </c>
      <c r="AX417" s="99">
        <f>SUMIFS(通讯通路门店!$X:$X,通讯通路门店!$S:$S,$G417)</f>
        <v>0</v>
      </c>
      <c r="AY417" s="99">
        <f>SUMIFS(通讯通路门店!$Y:$Y,通讯通路门店!$S:$S,$G417)</f>
        <v>0</v>
      </c>
      <c r="AZ417" s="99">
        <f>SUMIFS(通讯通路门店!$AA:$AA,通讯通路门店!$S:$S,$G417)</f>
        <v>0</v>
      </c>
      <c r="BA417" s="99">
        <f t="shared" si="33"/>
        <v>0</v>
      </c>
      <c r="BB417" s="99">
        <f t="shared" si="34"/>
        <v>0</v>
      </c>
      <c r="BC417" s="99">
        <f>SUMIFS(通讯通路门店!$W:$W,通讯通路门店!$S:$S,$G417,通讯通路门店!$J:$J,"荣耀体验店")+SUMIFS(通讯通路门店!$W:$W,通讯通路门店!$S:$S,$G417,通讯通路门店!$J:$J,"荣耀授权专卖店")</f>
        <v>0</v>
      </c>
      <c r="BD417" s="99">
        <f>SUMIFS(通讯通路门店!$Z:$Z,通讯通路门店!$S:$S,$G417,通讯通路门店!$J:$J,"VIVO体验店")</f>
        <v>0</v>
      </c>
      <c r="BE417" s="99">
        <f>SUMIFS(通讯通路门店!$AB:$AB,通讯通路门店!$S:$S,$G417,通讯通路门店!$J:$J,"OPPO体验店")</f>
        <v>0</v>
      </c>
      <c r="BF417" s="99">
        <f>SUMIFS(通讯通路门店!$X:$X,通讯通路门店!$S:$S,$G417,通讯通路门店!$J:$J,"华为授权体验店")+SUMIFS(通讯通路门店!$AA:$AA,通讯通路门店!$S:$S,$G417,通讯通路门店!$J:$J,"华为堡垒店")</f>
        <v>0</v>
      </c>
      <c r="BG417" s="99">
        <f>SUMIFS(通讯通路门店!$Y:$Y,通讯通路门店!$S:$S,$G417,通讯通路门店!$J:$J,"小米体验店")</f>
        <v>0</v>
      </c>
      <c r="BH417" s="99">
        <f>SUMIFS(通讯通路门店!$AA:$AA,通讯通路门店!$S:$S,$G417,通讯通路门店!$J:$J,"苹果体验店")</f>
        <v>0</v>
      </c>
      <c r="BI417" s="99">
        <f>SUMIFS(通讯通路门店!$K:$K,通讯通路门店!$S:$S,$G417,通讯通路门店!$J:$J,"其他品牌专卖店")</f>
        <v>0</v>
      </c>
      <c r="BJ417" s="99">
        <f>SUMIFS(通讯通路门店!$AC:$AC,通讯通路门店!$S:$S,$G417)</f>
        <v>0</v>
      </c>
      <c r="BK417" s="99">
        <f>SUMIFS(通讯通路门店!$AD:$AD,通讯通路门店!$S:$S,$G417)</f>
        <v>0</v>
      </c>
      <c r="BL417" s="99">
        <f>SUMIFS(通讯通路门店!$AE:$AE,通讯通路门店!$S:$S,$G417)</f>
        <v>0</v>
      </c>
      <c r="BM417" s="99">
        <f>SUMIFS(通讯通路门店!$AF:$AF,通讯通路门店!$S:$S,$G417)</f>
        <v>0</v>
      </c>
      <c r="BN417" s="99">
        <f>SUMIFS(通讯通路门店!$AG:$AG,通讯通路门店!$S:$S,$G417)</f>
        <v>0</v>
      </c>
      <c r="BO417" s="99">
        <f>SUMIFS(通讯通路门店!$AH:$AH,通讯通路门店!$S:$S,$G417)</f>
        <v>0</v>
      </c>
      <c r="BP417" s="99">
        <f>SUMIFS(通讯通路门店!$AI:$AI,通讯通路门店!$S:$S,$G417)</f>
        <v>0</v>
      </c>
      <c r="BQ417" s="83"/>
    </row>
    <row r="418" spans="1:69">
      <c r="A418" s="99" t="str">
        <f>IFERROR(_xlfn.XLOOKUP($G418,通讯通路门店!$S$4:$S$993933,通讯通路门店!$A$4:$A$993933,0,0),"")</f>
        <v/>
      </c>
      <c r="B418" s="99" t="str">
        <f>IFERROR(_xlfn.XLOOKUP($G418,通讯通路门店!$S$4:$S$993933,通讯通路门店!$B$4:$B$993933,0,0),"")</f>
        <v/>
      </c>
      <c r="C418" s="99" t="str">
        <f>IFERROR(_xlfn.XLOOKUP($G418,通讯通路门店!$S$4:$S$993933,通讯通路门店!$C$4:$C$993933,0,0),"")</f>
        <v/>
      </c>
      <c r="D418" s="99" t="str">
        <f>IFERROR(_xlfn.XLOOKUP($G418,通讯通路门店!$S$4:$S$993933,通讯通路门店!$D$4:$D$993933,0,0),"")</f>
        <v/>
      </c>
      <c r="E418" s="83"/>
      <c r="F418" s="83"/>
      <c r="G418" s="101" t="e">
        <v>#N/A</v>
      </c>
      <c r="H418" s="102" t="str">
        <f>IFERROR(_xlfn.XLOOKUP($G418,通讯通路门店!$S$4:$S$993933,通讯通路门店!$R$4:$R$993933,0,0),"")</f>
        <v/>
      </c>
      <c r="I418" s="83"/>
      <c r="J418" s="83"/>
      <c r="K418" s="83"/>
      <c r="L418" s="83"/>
      <c r="M418" s="83"/>
      <c r="N418" s="83"/>
      <c r="O418" s="83"/>
      <c r="P418" s="83"/>
      <c r="Q418" s="83"/>
      <c r="R418" s="83"/>
      <c r="S418" s="83"/>
      <c r="T418" s="83"/>
      <c r="U418" s="99">
        <f>COUNTIF(通讯通路门店!$S:$S,$G418)</f>
        <v>0</v>
      </c>
      <c r="V418" s="99">
        <f>COUNTIFS(通讯通路门店!$S:$S,$G418,通讯通路门店!$J:$J,"综合卖场")</f>
        <v>0</v>
      </c>
      <c r="W418" s="99">
        <f>SUMIFS(通讯通路门店!$AJ:$AJ,通讯通路门店!$S:$S,通讯客户沙盘!$G418)</f>
        <v>0</v>
      </c>
      <c r="X418" s="99">
        <f t="shared" si="30"/>
        <v>0</v>
      </c>
      <c r="Y418" s="99">
        <f>COUNTIFS(通讯通路门店!$S:$S,$G418,通讯通路门店!$J:$J,"荣耀体验店")+COUNTIFS(通讯通路门店!$S:$S,$G418,通讯通路门店!$J:$J,"荣耀授权专卖店")</f>
        <v>0</v>
      </c>
      <c r="Z418" s="99">
        <f>COUNTIFS(通讯通路门店!$S:$S,$G418,通讯通路门店!$J:$J,"VIVO体验店")</f>
        <v>0</v>
      </c>
      <c r="AA418" s="99">
        <f>COUNTIFS(通讯通路门店!$S:$S,$G418,通讯通路门店!$J:$J,"OPPO体验店")</f>
        <v>0</v>
      </c>
      <c r="AB418" s="99">
        <f>COUNTIFS(通讯通路门店!$S:$S,$G418,通讯通路门店!$J:$J,"华为授权体验店")+COUNTIFS(通讯通路门店!$S:$S,$G418,通讯通路门店!$J:$J,"华为堡垒店")</f>
        <v>0</v>
      </c>
      <c r="AC418" s="99">
        <f>COUNTIFS(通讯通路门店!$S:$S,$G418,通讯通路门店!$J:$J,"小米体验店")</f>
        <v>0</v>
      </c>
      <c r="AD418" s="99">
        <f>COUNTIFS(通讯通路门店!$S:$S,$G418,通讯通路门店!$J:$J,"苹果体验店")</f>
        <v>0</v>
      </c>
      <c r="AE418" s="99">
        <f>COUNTIFS(通讯通路门店!$S:$S,$G418,通讯通路门店!$J:$J,"其他品牌专卖店")</f>
        <v>0</v>
      </c>
      <c r="AF418" s="99">
        <f>SUMIFS(通讯通路门店!$BI:$BI,通讯通路门店!$S:$S,$G418)</f>
        <v>0</v>
      </c>
      <c r="AG418" s="99">
        <f>SUMIFS(通讯通路门店!$BH:$BH,通讯通路门店!$S:$S,$G418)</f>
        <v>0</v>
      </c>
      <c r="AH418" s="99">
        <f t="shared" si="31"/>
        <v>0</v>
      </c>
      <c r="AI418" s="99">
        <f>SUMIFS(通讯通路门店!$BB:$BB,通讯通路门店!$S:$S,$G418)</f>
        <v>0</v>
      </c>
      <c r="AJ418" s="99">
        <f>SUMIFS(通讯通路门店!$BE:$BE,通讯通路门店!$S:$S,$G418)</f>
        <v>0</v>
      </c>
      <c r="AK418" s="99">
        <f>SUMIFS(通讯通路门店!$BG:$BG,通讯通路门店!$S:$S,$G418)</f>
        <v>0</v>
      </c>
      <c r="AL418" s="99">
        <f>SUMIFS(通讯通路门店!$BC:$BC,通讯通路门店!$S:$S,$G418)</f>
        <v>0</v>
      </c>
      <c r="AM418" s="99">
        <f>SUMIFS(通讯通路门店!$BD:$BD,通讯通路门店!$S:$S,$G418)</f>
        <v>0</v>
      </c>
      <c r="AN418" s="99">
        <f>SUMIFS(通讯通路门店!$BF:$BF,通讯通路门店!$S:$S,$G418)</f>
        <v>0</v>
      </c>
      <c r="AO418" s="99">
        <f t="shared" si="32"/>
        <v>0</v>
      </c>
      <c r="AP418" s="99">
        <f>SUMIFS(通讯通路门店!$K:$K,通讯通路门店!$S:$S,$G418)</f>
        <v>0</v>
      </c>
      <c r="AQ418" s="83"/>
      <c r="AR418" s="99">
        <f>SUMIFS(通讯通路门店!$T:$T,通讯通路门店!$S:$S,$G418)</f>
        <v>0</v>
      </c>
      <c r="AS418" s="99">
        <f>SUMIFS(通讯通路门店!$U:$U,通讯通路门店!$S:$S,$G418)</f>
        <v>0</v>
      </c>
      <c r="AT418" s="99">
        <f>SUMIFS(通讯通路门店!$V:$V,通讯通路门店!$S:$S,$G418)</f>
        <v>0</v>
      </c>
      <c r="AU418" s="99">
        <f>SUMIFS(通讯通路门店!$W:$W,通讯通路门店!$S:$S,$G418)</f>
        <v>0</v>
      </c>
      <c r="AV418" s="99">
        <f>SUMIFS(通讯通路门店!$Z:$Z,通讯通路门店!$S:$S,$G418)</f>
        <v>0</v>
      </c>
      <c r="AW418" s="99">
        <f>SUMIFS(通讯通路门店!$AB:$AB,通讯通路门店!$S:$S,$G418)</f>
        <v>0</v>
      </c>
      <c r="AX418" s="99">
        <f>SUMIFS(通讯通路门店!$X:$X,通讯通路门店!$S:$S,$G418)</f>
        <v>0</v>
      </c>
      <c r="AY418" s="99">
        <f>SUMIFS(通讯通路门店!$Y:$Y,通讯通路门店!$S:$S,$G418)</f>
        <v>0</v>
      </c>
      <c r="AZ418" s="99">
        <f>SUMIFS(通讯通路门店!$AA:$AA,通讯通路门店!$S:$S,$G418)</f>
        <v>0</v>
      </c>
      <c r="BA418" s="99">
        <f t="shared" si="33"/>
        <v>0</v>
      </c>
      <c r="BB418" s="99">
        <f t="shared" si="34"/>
        <v>0</v>
      </c>
      <c r="BC418" s="99">
        <f>SUMIFS(通讯通路门店!$W:$W,通讯通路门店!$S:$S,$G418,通讯通路门店!$J:$J,"荣耀体验店")+SUMIFS(通讯通路门店!$W:$W,通讯通路门店!$S:$S,$G418,通讯通路门店!$J:$J,"荣耀授权专卖店")</f>
        <v>0</v>
      </c>
      <c r="BD418" s="99">
        <f>SUMIFS(通讯通路门店!$Z:$Z,通讯通路门店!$S:$S,$G418,通讯通路门店!$J:$J,"VIVO体验店")</f>
        <v>0</v>
      </c>
      <c r="BE418" s="99">
        <f>SUMIFS(通讯通路门店!$AB:$AB,通讯通路门店!$S:$S,$G418,通讯通路门店!$J:$J,"OPPO体验店")</f>
        <v>0</v>
      </c>
      <c r="BF418" s="99">
        <f>SUMIFS(通讯通路门店!$X:$X,通讯通路门店!$S:$S,$G418,通讯通路门店!$J:$J,"华为授权体验店")+SUMIFS(通讯通路门店!$AA:$AA,通讯通路门店!$S:$S,$G418,通讯通路门店!$J:$J,"华为堡垒店")</f>
        <v>0</v>
      </c>
      <c r="BG418" s="99">
        <f>SUMIFS(通讯通路门店!$Y:$Y,通讯通路门店!$S:$S,$G418,通讯通路门店!$J:$J,"小米体验店")</f>
        <v>0</v>
      </c>
      <c r="BH418" s="99">
        <f>SUMIFS(通讯通路门店!$AA:$AA,通讯通路门店!$S:$S,$G418,通讯通路门店!$J:$J,"苹果体验店")</f>
        <v>0</v>
      </c>
      <c r="BI418" s="99">
        <f>SUMIFS(通讯通路门店!$K:$K,通讯通路门店!$S:$S,$G418,通讯通路门店!$J:$J,"其他品牌专卖店")</f>
        <v>0</v>
      </c>
      <c r="BJ418" s="99">
        <f>SUMIFS(通讯通路门店!$AC:$AC,通讯通路门店!$S:$S,$G418)</f>
        <v>0</v>
      </c>
      <c r="BK418" s="99">
        <f>SUMIFS(通讯通路门店!$AD:$AD,通讯通路门店!$S:$S,$G418)</f>
        <v>0</v>
      </c>
      <c r="BL418" s="99">
        <f>SUMIFS(通讯通路门店!$AE:$AE,通讯通路门店!$S:$S,$G418)</f>
        <v>0</v>
      </c>
      <c r="BM418" s="99">
        <f>SUMIFS(通讯通路门店!$AF:$AF,通讯通路门店!$S:$S,$G418)</f>
        <v>0</v>
      </c>
      <c r="BN418" s="99">
        <f>SUMIFS(通讯通路门店!$AG:$AG,通讯通路门店!$S:$S,$G418)</f>
        <v>0</v>
      </c>
      <c r="BO418" s="99">
        <f>SUMIFS(通讯通路门店!$AH:$AH,通讯通路门店!$S:$S,$G418)</f>
        <v>0</v>
      </c>
      <c r="BP418" s="99">
        <f>SUMIFS(通讯通路门店!$AI:$AI,通讯通路门店!$S:$S,$G418)</f>
        <v>0</v>
      </c>
      <c r="BQ418" s="83"/>
    </row>
    <row r="419" spans="1:69">
      <c r="A419" s="99" t="str">
        <f>IFERROR(_xlfn.XLOOKUP($G419,通讯通路门店!$S$4:$S$993933,通讯通路门店!$A$4:$A$993933,0,0),"")</f>
        <v/>
      </c>
      <c r="B419" s="99" t="str">
        <f>IFERROR(_xlfn.XLOOKUP($G419,通讯通路门店!$S$4:$S$993933,通讯通路门店!$B$4:$B$993933,0,0),"")</f>
        <v/>
      </c>
      <c r="C419" s="99" t="str">
        <f>IFERROR(_xlfn.XLOOKUP($G419,通讯通路门店!$S$4:$S$993933,通讯通路门店!$C$4:$C$993933,0,0),"")</f>
        <v/>
      </c>
      <c r="D419" s="99" t="str">
        <f>IFERROR(_xlfn.XLOOKUP($G419,通讯通路门店!$S$4:$S$993933,通讯通路门店!$D$4:$D$993933,0,0),"")</f>
        <v/>
      </c>
      <c r="E419" s="83"/>
      <c r="F419" s="83"/>
      <c r="G419" s="101" t="e">
        <v>#N/A</v>
      </c>
      <c r="H419" s="102" t="str">
        <f>IFERROR(_xlfn.XLOOKUP($G419,通讯通路门店!$S$4:$S$993933,通讯通路门店!$R$4:$R$993933,0,0),"")</f>
        <v/>
      </c>
      <c r="I419" s="83"/>
      <c r="J419" s="83"/>
      <c r="K419" s="83"/>
      <c r="L419" s="83"/>
      <c r="M419" s="83"/>
      <c r="N419" s="83"/>
      <c r="O419" s="83"/>
      <c r="P419" s="83"/>
      <c r="Q419" s="83"/>
      <c r="R419" s="83"/>
      <c r="S419" s="83"/>
      <c r="T419" s="83"/>
      <c r="U419" s="99">
        <f>COUNTIF(通讯通路门店!$S:$S,$G419)</f>
        <v>0</v>
      </c>
      <c r="V419" s="99">
        <f>COUNTIFS(通讯通路门店!$S:$S,$G419,通讯通路门店!$J:$J,"综合卖场")</f>
        <v>0</v>
      </c>
      <c r="W419" s="99">
        <f>SUMIFS(通讯通路门店!$AJ:$AJ,通讯通路门店!$S:$S,通讯客户沙盘!$G419)</f>
        <v>0</v>
      </c>
      <c r="X419" s="99">
        <f t="shared" si="30"/>
        <v>0</v>
      </c>
      <c r="Y419" s="99">
        <f>COUNTIFS(通讯通路门店!$S:$S,$G419,通讯通路门店!$J:$J,"荣耀体验店")+COUNTIFS(通讯通路门店!$S:$S,$G419,通讯通路门店!$J:$J,"荣耀授权专卖店")</f>
        <v>0</v>
      </c>
      <c r="Z419" s="99">
        <f>COUNTIFS(通讯通路门店!$S:$S,$G419,通讯通路门店!$J:$J,"VIVO体验店")</f>
        <v>0</v>
      </c>
      <c r="AA419" s="99">
        <f>COUNTIFS(通讯通路门店!$S:$S,$G419,通讯通路门店!$J:$J,"OPPO体验店")</f>
        <v>0</v>
      </c>
      <c r="AB419" s="99">
        <f>COUNTIFS(通讯通路门店!$S:$S,$G419,通讯通路门店!$J:$J,"华为授权体验店")+COUNTIFS(通讯通路门店!$S:$S,$G419,通讯通路门店!$J:$J,"华为堡垒店")</f>
        <v>0</v>
      </c>
      <c r="AC419" s="99">
        <f>COUNTIFS(通讯通路门店!$S:$S,$G419,通讯通路门店!$J:$J,"小米体验店")</f>
        <v>0</v>
      </c>
      <c r="AD419" s="99">
        <f>COUNTIFS(通讯通路门店!$S:$S,$G419,通讯通路门店!$J:$J,"苹果体验店")</f>
        <v>0</v>
      </c>
      <c r="AE419" s="99">
        <f>COUNTIFS(通讯通路门店!$S:$S,$G419,通讯通路门店!$J:$J,"其他品牌专卖店")</f>
        <v>0</v>
      </c>
      <c r="AF419" s="99">
        <f>SUMIFS(通讯通路门店!$BI:$BI,通讯通路门店!$S:$S,$G419)</f>
        <v>0</v>
      </c>
      <c r="AG419" s="99">
        <f>SUMIFS(通讯通路门店!$BH:$BH,通讯通路门店!$S:$S,$G419)</f>
        <v>0</v>
      </c>
      <c r="AH419" s="99">
        <f t="shared" si="31"/>
        <v>0</v>
      </c>
      <c r="AI419" s="99">
        <f>SUMIFS(通讯通路门店!$BB:$BB,通讯通路门店!$S:$S,$G419)</f>
        <v>0</v>
      </c>
      <c r="AJ419" s="99">
        <f>SUMIFS(通讯通路门店!$BE:$BE,通讯通路门店!$S:$S,$G419)</f>
        <v>0</v>
      </c>
      <c r="AK419" s="99">
        <f>SUMIFS(通讯通路门店!$BG:$BG,通讯通路门店!$S:$S,$G419)</f>
        <v>0</v>
      </c>
      <c r="AL419" s="99">
        <f>SUMIFS(通讯通路门店!$BC:$BC,通讯通路门店!$S:$S,$G419)</f>
        <v>0</v>
      </c>
      <c r="AM419" s="99">
        <f>SUMIFS(通讯通路门店!$BD:$BD,通讯通路门店!$S:$S,$G419)</f>
        <v>0</v>
      </c>
      <c r="AN419" s="99">
        <f>SUMIFS(通讯通路门店!$BF:$BF,通讯通路门店!$S:$S,$G419)</f>
        <v>0</v>
      </c>
      <c r="AO419" s="99">
        <f t="shared" si="32"/>
        <v>0</v>
      </c>
      <c r="AP419" s="99">
        <f>SUMIFS(通讯通路门店!$K:$K,通讯通路门店!$S:$S,$G419)</f>
        <v>0</v>
      </c>
      <c r="AQ419" s="83"/>
      <c r="AR419" s="99">
        <f>SUMIFS(通讯通路门店!$T:$T,通讯通路门店!$S:$S,$G419)</f>
        <v>0</v>
      </c>
      <c r="AS419" s="99">
        <f>SUMIFS(通讯通路门店!$U:$U,通讯通路门店!$S:$S,$G419)</f>
        <v>0</v>
      </c>
      <c r="AT419" s="99">
        <f>SUMIFS(通讯通路门店!$V:$V,通讯通路门店!$S:$S,$G419)</f>
        <v>0</v>
      </c>
      <c r="AU419" s="99">
        <f>SUMIFS(通讯通路门店!$W:$W,通讯通路门店!$S:$S,$G419)</f>
        <v>0</v>
      </c>
      <c r="AV419" s="99">
        <f>SUMIFS(通讯通路门店!$Z:$Z,通讯通路门店!$S:$S,$G419)</f>
        <v>0</v>
      </c>
      <c r="AW419" s="99">
        <f>SUMIFS(通讯通路门店!$AB:$AB,通讯通路门店!$S:$S,$G419)</f>
        <v>0</v>
      </c>
      <c r="AX419" s="99">
        <f>SUMIFS(通讯通路门店!$X:$X,通讯通路门店!$S:$S,$G419)</f>
        <v>0</v>
      </c>
      <c r="AY419" s="99">
        <f>SUMIFS(通讯通路门店!$Y:$Y,通讯通路门店!$S:$S,$G419)</f>
        <v>0</v>
      </c>
      <c r="AZ419" s="99">
        <f>SUMIFS(通讯通路门店!$AA:$AA,通讯通路门店!$S:$S,$G419)</f>
        <v>0</v>
      </c>
      <c r="BA419" s="99">
        <f t="shared" si="33"/>
        <v>0</v>
      </c>
      <c r="BB419" s="99">
        <f t="shared" si="34"/>
        <v>0</v>
      </c>
      <c r="BC419" s="99">
        <f>SUMIFS(通讯通路门店!$W:$W,通讯通路门店!$S:$S,$G419,通讯通路门店!$J:$J,"荣耀体验店")+SUMIFS(通讯通路门店!$W:$W,通讯通路门店!$S:$S,$G419,通讯通路门店!$J:$J,"荣耀授权专卖店")</f>
        <v>0</v>
      </c>
      <c r="BD419" s="99">
        <f>SUMIFS(通讯通路门店!$Z:$Z,通讯通路门店!$S:$S,$G419,通讯通路门店!$J:$J,"VIVO体验店")</f>
        <v>0</v>
      </c>
      <c r="BE419" s="99">
        <f>SUMIFS(通讯通路门店!$AB:$AB,通讯通路门店!$S:$S,$G419,通讯通路门店!$J:$J,"OPPO体验店")</f>
        <v>0</v>
      </c>
      <c r="BF419" s="99">
        <f>SUMIFS(通讯通路门店!$X:$X,通讯通路门店!$S:$S,$G419,通讯通路门店!$J:$J,"华为授权体验店")+SUMIFS(通讯通路门店!$AA:$AA,通讯通路门店!$S:$S,$G419,通讯通路门店!$J:$J,"华为堡垒店")</f>
        <v>0</v>
      </c>
      <c r="BG419" s="99">
        <f>SUMIFS(通讯通路门店!$Y:$Y,通讯通路门店!$S:$S,$G419,通讯通路门店!$J:$J,"小米体验店")</f>
        <v>0</v>
      </c>
      <c r="BH419" s="99">
        <f>SUMIFS(通讯通路门店!$AA:$AA,通讯通路门店!$S:$S,$G419,通讯通路门店!$J:$J,"苹果体验店")</f>
        <v>0</v>
      </c>
      <c r="BI419" s="99">
        <f>SUMIFS(通讯通路门店!$K:$K,通讯通路门店!$S:$S,$G419,通讯通路门店!$J:$J,"其他品牌专卖店")</f>
        <v>0</v>
      </c>
      <c r="BJ419" s="99">
        <f>SUMIFS(通讯通路门店!$AC:$AC,通讯通路门店!$S:$S,$G419)</f>
        <v>0</v>
      </c>
      <c r="BK419" s="99">
        <f>SUMIFS(通讯通路门店!$AD:$AD,通讯通路门店!$S:$S,$G419)</f>
        <v>0</v>
      </c>
      <c r="BL419" s="99">
        <f>SUMIFS(通讯通路门店!$AE:$AE,通讯通路门店!$S:$S,$G419)</f>
        <v>0</v>
      </c>
      <c r="BM419" s="99">
        <f>SUMIFS(通讯通路门店!$AF:$AF,通讯通路门店!$S:$S,$G419)</f>
        <v>0</v>
      </c>
      <c r="BN419" s="99">
        <f>SUMIFS(通讯通路门店!$AG:$AG,通讯通路门店!$S:$S,$G419)</f>
        <v>0</v>
      </c>
      <c r="BO419" s="99">
        <f>SUMIFS(通讯通路门店!$AH:$AH,通讯通路门店!$S:$S,$G419)</f>
        <v>0</v>
      </c>
      <c r="BP419" s="99">
        <f>SUMIFS(通讯通路门店!$AI:$AI,通讯通路门店!$S:$S,$G419)</f>
        <v>0</v>
      </c>
      <c r="BQ419" s="83"/>
    </row>
    <row r="420" spans="1:69">
      <c r="A420" s="99" t="str">
        <f>IFERROR(_xlfn.XLOOKUP($G420,通讯通路门店!$S$4:$S$993933,通讯通路门店!$A$4:$A$993933,0,0),"")</f>
        <v/>
      </c>
      <c r="B420" s="99" t="str">
        <f>IFERROR(_xlfn.XLOOKUP($G420,通讯通路门店!$S$4:$S$993933,通讯通路门店!$B$4:$B$993933,0,0),"")</f>
        <v/>
      </c>
      <c r="C420" s="99" t="str">
        <f>IFERROR(_xlfn.XLOOKUP($G420,通讯通路门店!$S$4:$S$993933,通讯通路门店!$C$4:$C$993933,0,0),"")</f>
        <v/>
      </c>
      <c r="D420" s="99" t="str">
        <f>IFERROR(_xlfn.XLOOKUP($G420,通讯通路门店!$S$4:$S$993933,通讯通路门店!$D$4:$D$993933,0,0),"")</f>
        <v/>
      </c>
      <c r="E420" s="83"/>
      <c r="F420" s="83"/>
      <c r="G420" s="101" t="e">
        <v>#N/A</v>
      </c>
      <c r="H420" s="102" t="str">
        <f>IFERROR(_xlfn.XLOOKUP($G420,通讯通路门店!$S$4:$S$993933,通讯通路门店!$R$4:$R$993933,0,0),"")</f>
        <v/>
      </c>
      <c r="I420" s="83"/>
      <c r="J420" s="83"/>
      <c r="K420" s="83"/>
      <c r="L420" s="83"/>
      <c r="M420" s="83"/>
      <c r="N420" s="83"/>
      <c r="O420" s="83"/>
      <c r="P420" s="83"/>
      <c r="Q420" s="83"/>
      <c r="R420" s="83"/>
      <c r="S420" s="83"/>
      <c r="T420" s="83"/>
      <c r="U420" s="99">
        <f>COUNTIF(通讯通路门店!$S:$S,$G420)</f>
        <v>0</v>
      </c>
      <c r="V420" s="99">
        <f>COUNTIFS(通讯通路门店!$S:$S,$G420,通讯通路门店!$J:$J,"综合卖场")</f>
        <v>0</v>
      </c>
      <c r="W420" s="99">
        <f>SUMIFS(通讯通路门店!$AJ:$AJ,通讯通路门店!$S:$S,通讯客户沙盘!$G420)</f>
        <v>0</v>
      </c>
      <c r="X420" s="99">
        <f t="shared" si="30"/>
        <v>0</v>
      </c>
      <c r="Y420" s="99">
        <f>COUNTIFS(通讯通路门店!$S:$S,$G420,通讯通路门店!$J:$J,"荣耀体验店")+COUNTIFS(通讯通路门店!$S:$S,$G420,通讯通路门店!$J:$J,"荣耀授权专卖店")</f>
        <v>0</v>
      </c>
      <c r="Z420" s="99">
        <f>COUNTIFS(通讯通路门店!$S:$S,$G420,通讯通路门店!$J:$J,"VIVO体验店")</f>
        <v>0</v>
      </c>
      <c r="AA420" s="99">
        <f>COUNTIFS(通讯通路门店!$S:$S,$G420,通讯通路门店!$J:$J,"OPPO体验店")</f>
        <v>0</v>
      </c>
      <c r="AB420" s="99">
        <f>COUNTIFS(通讯通路门店!$S:$S,$G420,通讯通路门店!$J:$J,"华为授权体验店")+COUNTIFS(通讯通路门店!$S:$S,$G420,通讯通路门店!$J:$J,"华为堡垒店")</f>
        <v>0</v>
      </c>
      <c r="AC420" s="99">
        <f>COUNTIFS(通讯通路门店!$S:$S,$G420,通讯通路门店!$J:$J,"小米体验店")</f>
        <v>0</v>
      </c>
      <c r="AD420" s="99">
        <f>COUNTIFS(通讯通路门店!$S:$S,$G420,通讯通路门店!$J:$J,"苹果体验店")</f>
        <v>0</v>
      </c>
      <c r="AE420" s="99">
        <f>COUNTIFS(通讯通路门店!$S:$S,$G420,通讯通路门店!$J:$J,"其他品牌专卖店")</f>
        <v>0</v>
      </c>
      <c r="AF420" s="99">
        <f>SUMIFS(通讯通路门店!$BI:$BI,通讯通路门店!$S:$S,$G420)</f>
        <v>0</v>
      </c>
      <c r="AG420" s="99">
        <f>SUMIFS(通讯通路门店!$BH:$BH,通讯通路门店!$S:$S,$G420)</f>
        <v>0</v>
      </c>
      <c r="AH420" s="99">
        <f t="shared" si="31"/>
        <v>0</v>
      </c>
      <c r="AI420" s="99">
        <f>SUMIFS(通讯通路门店!$BB:$BB,通讯通路门店!$S:$S,$G420)</f>
        <v>0</v>
      </c>
      <c r="AJ420" s="99">
        <f>SUMIFS(通讯通路门店!$BE:$BE,通讯通路门店!$S:$S,$G420)</f>
        <v>0</v>
      </c>
      <c r="AK420" s="99">
        <f>SUMIFS(通讯通路门店!$BG:$BG,通讯通路门店!$S:$S,$G420)</f>
        <v>0</v>
      </c>
      <c r="AL420" s="99">
        <f>SUMIFS(通讯通路门店!$BC:$BC,通讯通路门店!$S:$S,$G420)</f>
        <v>0</v>
      </c>
      <c r="AM420" s="99">
        <f>SUMIFS(通讯通路门店!$BD:$BD,通讯通路门店!$S:$S,$G420)</f>
        <v>0</v>
      </c>
      <c r="AN420" s="99">
        <f>SUMIFS(通讯通路门店!$BF:$BF,通讯通路门店!$S:$S,$G420)</f>
        <v>0</v>
      </c>
      <c r="AO420" s="99">
        <f t="shared" si="32"/>
        <v>0</v>
      </c>
      <c r="AP420" s="99">
        <f>SUMIFS(通讯通路门店!$K:$K,通讯通路门店!$S:$S,$G420)</f>
        <v>0</v>
      </c>
      <c r="AQ420" s="83"/>
      <c r="AR420" s="99">
        <f>SUMIFS(通讯通路门店!$T:$T,通讯通路门店!$S:$S,$G420)</f>
        <v>0</v>
      </c>
      <c r="AS420" s="99">
        <f>SUMIFS(通讯通路门店!$U:$U,通讯通路门店!$S:$S,$G420)</f>
        <v>0</v>
      </c>
      <c r="AT420" s="99">
        <f>SUMIFS(通讯通路门店!$V:$V,通讯通路门店!$S:$S,$G420)</f>
        <v>0</v>
      </c>
      <c r="AU420" s="99">
        <f>SUMIFS(通讯通路门店!$W:$W,通讯通路门店!$S:$S,$G420)</f>
        <v>0</v>
      </c>
      <c r="AV420" s="99">
        <f>SUMIFS(通讯通路门店!$Z:$Z,通讯通路门店!$S:$S,$G420)</f>
        <v>0</v>
      </c>
      <c r="AW420" s="99">
        <f>SUMIFS(通讯通路门店!$AB:$AB,通讯通路门店!$S:$S,$G420)</f>
        <v>0</v>
      </c>
      <c r="AX420" s="99">
        <f>SUMIFS(通讯通路门店!$X:$X,通讯通路门店!$S:$S,$G420)</f>
        <v>0</v>
      </c>
      <c r="AY420" s="99">
        <f>SUMIFS(通讯通路门店!$Y:$Y,通讯通路门店!$S:$S,$G420)</f>
        <v>0</v>
      </c>
      <c r="AZ420" s="99">
        <f>SUMIFS(通讯通路门店!$AA:$AA,通讯通路门店!$S:$S,$G420)</f>
        <v>0</v>
      </c>
      <c r="BA420" s="99">
        <f t="shared" si="33"/>
        <v>0</v>
      </c>
      <c r="BB420" s="99">
        <f t="shared" si="34"/>
        <v>0</v>
      </c>
      <c r="BC420" s="99">
        <f>SUMIFS(通讯通路门店!$W:$W,通讯通路门店!$S:$S,$G420,通讯通路门店!$J:$J,"荣耀体验店")+SUMIFS(通讯通路门店!$W:$W,通讯通路门店!$S:$S,$G420,通讯通路门店!$J:$J,"荣耀授权专卖店")</f>
        <v>0</v>
      </c>
      <c r="BD420" s="99">
        <f>SUMIFS(通讯通路门店!$Z:$Z,通讯通路门店!$S:$S,$G420,通讯通路门店!$J:$J,"VIVO体验店")</f>
        <v>0</v>
      </c>
      <c r="BE420" s="99">
        <f>SUMIFS(通讯通路门店!$AB:$AB,通讯通路门店!$S:$S,$G420,通讯通路门店!$J:$J,"OPPO体验店")</f>
        <v>0</v>
      </c>
      <c r="BF420" s="99">
        <f>SUMIFS(通讯通路门店!$X:$X,通讯通路门店!$S:$S,$G420,通讯通路门店!$J:$J,"华为授权体验店")+SUMIFS(通讯通路门店!$AA:$AA,通讯通路门店!$S:$S,$G420,通讯通路门店!$J:$J,"华为堡垒店")</f>
        <v>0</v>
      </c>
      <c r="BG420" s="99">
        <f>SUMIFS(通讯通路门店!$Y:$Y,通讯通路门店!$S:$S,$G420,通讯通路门店!$J:$J,"小米体验店")</f>
        <v>0</v>
      </c>
      <c r="BH420" s="99">
        <f>SUMIFS(通讯通路门店!$AA:$AA,通讯通路门店!$S:$S,$G420,通讯通路门店!$J:$J,"苹果体验店")</f>
        <v>0</v>
      </c>
      <c r="BI420" s="99">
        <f>SUMIFS(通讯通路门店!$K:$K,通讯通路门店!$S:$S,$G420,通讯通路门店!$J:$J,"其他品牌专卖店")</f>
        <v>0</v>
      </c>
      <c r="BJ420" s="99">
        <f>SUMIFS(通讯通路门店!$AC:$AC,通讯通路门店!$S:$S,$G420)</f>
        <v>0</v>
      </c>
      <c r="BK420" s="99">
        <f>SUMIFS(通讯通路门店!$AD:$AD,通讯通路门店!$S:$S,$G420)</f>
        <v>0</v>
      </c>
      <c r="BL420" s="99">
        <f>SUMIFS(通讯通路门店!$AE:$AE,通讯通路门店!$S:$S,$G420)</f>
        <v>0</v>
      </c>
      <c r="BM420" s="99">
        <f>SUMIFS(通讯通路门店!$AF:$AF,通讯通路门店!$S:$S,$G420)</f>
        <v>0</v>
      </c>
      <c r="BN420" s="99">
        <f>SUMIFS(通讯通路门店!$AG:$AG,通讯通路门店!$S:$S,$G420)</f>
        <v>0</v>
      </c>
      <c r="BO420" s="99">
        <f>SUMIFS(通讯通路门店!$AH:$AH,通讯通路门店!$S:$S,$G420)</f>
        <v>0</v>
      </c>
      <c r="BP420" s="99">
        <f>SUMIFS(通讯通路门店!$AI:$AI,通讯通路门店!$S:$S,$G420)</f>
        <v>0</v>
      </c>
      <c r="BQ420" s="83"/>
    </row>
    <row r="421" spans="1:69">
      <c r="A421" s="99" t="str">
        <f>IFERROR(_xlfn.XLOOKUP($G421,通讯通路门店!$S$4:$S$993933,通讯通路门店!$A$4:$A$993933,0,0),"")</f>
        <v/>
      </c>
      <c r="B421" s="99" t="str">
        <f>IFERROR(_xlfn.XLOOKUP($G421,通讯通路门店!$S$4:$S$993933,通讯通路门店!$B$4:$B$993933,0,0),"")</f>
        <v/>
      </c>
      <c r="C421" s="99" t="str">
        <f>IFERROR(_xlfn.XLOOKUP($G421,通讯通路门店!$S$4:$S$993933,通讯通路门店!$C$4:$C$993933,0,0),"")</f>
        <v/>
      </c>
      <c r="D421" s="99" t="str">
        <f>IFERROR(_xlfn.XLOOKUP($G421,通讯通路门店!$S$4:$S$993933,通讯通路门店!$D$4:$D$993933,0,0),"")</f>
        <v/>
      </c>
      <c r="E421" s="83"/>
      <c r="F421" s="83"/>
      <c r="G421" s="101" t="e">
        <v>#N/A</v>
      </c>
      <c r="H421" s="102" t="str">
        <f>IFERROR(_xlfn.XLOOKUP($G421,通讯通路门店!$S$4:$S$993933,通讯通路门店!$R$4:$R$993933,0,0),"")</f>
        <v/>
      </c>
      <c r="I421" s="83"/>
      <c r="J421" s="83"/>
      <c r="K421" s="83"/>
      <c r="L421" s="83"/>
      <c r="M421" s="83"/>
      <c r="N421" s="83"/>
      <c r="O421" s="83"/>
      <c r="P421" s="83"/>
      <c r="Q421" s="83"/>
      <c r="R421" s="83"/>
      <c r="S421" s="83"/>
      <c r="T421" s="83"/>
      <c r="U421" s="99">
        <f>COUNTIF(通讯通路门店!$S:$S,$G421)</f>
        <v>0</v>
      </c>
      <c r="V421" s="99">
        <f>COUNTIFS(通讯通路门店!$S:$S,$G421,通讯通路门店!$J:$J,"综合卖场")</f>
        <v>0</v>
      </c>
      <c r="W421" s="99">
        <f>SUMIFS(通讯通路门店!$AJ:$AJ,通讯通路门店!$S:$S,通讯客户沙盘!$G421)</f>
        <v>0</v>
      </c>
      <c r="X421" s="99">
        <f t="shared" si="30"/>
        <v>0</v>
      </c>
      <c r="Y421" s="99">
        <f>COUNTIFS(通讯通路门店!$S:$S,$G421,通讯通路门店!$J:$J,"荣耀体验店")+COUNTIFS(通讯通路门店!$S:$S,$G421,通讯通路门店!$J:$J,"荣耀授权专卖店")</f>
        <v>0</v>
      </c>
      <c r="Z421" s="99">
        <f>COUNTIFS(通讯通路门店!$S:$S,$G421,通讯通路门店!$J:$J,"VIVO体验店")</f>
        <v>0</v>
      </c>
      <c r="AA421" s="99">
        <f>COUNTIFS(通讯通路门店!$S:$S,$G421,通讯通路门店!$J:$J,"OPPO体验店")</f>
        <v>0</v>
      </c>
      <c r="AB421" s="99">
        <f>COUNTIFS(通讯通路门店!$S:$S,$G421,通讯通路门店!$J:$J,"华为授权体验店")+COUNTIFS(通讯通路门店!$S:$S,$G421,通讯通路门店!$J:$J,"华为堡垒店")</f>
        <v>0</v>
      </c>
      <c r="AC421" s="99">
        <f>COUNTIFS(通讯通路门店!$S:$S,$G421,通讯通路门店!$J:$J,"小米体验店")</f>
        <v>0</v>
      </c>
      <c r="AD421" s="99">
        <f>COUNTIFS(通讯通路门店!$S:$S,$G421,通讯通路门店!$J:$J,"苹果体验店")</f>
        <v>0</v>
      </c>
      <c r="AE421" s="99">
        <f>COUNTIFS(通讯通路门店!$S:$S,$G421,通讯通路门店!$J:$J,"其他品牌专卖店")</f>
        <v>0</v>
      </c>
      <c r="AF421" s="99">
        <f>SUMIFS(通讯通路门店!$BI:$BI,通讯通路门店!$S:$S,$G421)</f>
        <v>0</v>
      </c>
      <c r="AG421" s="99">
        <f>SUMIFS(通讯通路门店!$BH:$BH,通讯通路门店!$S:$S,$G421)</f>
        <v>0</v>
      </c>
      <c r="AH421" s="99">
        <f t="shared" si="31"/>
        <v>0</v>
      </c>
      <c r="AI421" s="99">
        <f>SUMIFS(通讯通路门店!$BB:$BB,通讯通路门店!$S:$S,$G421)</f>
        <v>0</v>
      </c>
      <c r="AJ421" s="99">
        <f>SUMIFS(通讯通路门店!$BE:$BE,通讯通路门店!$S:$S,$G421)</f>
        <v>0</v>
      </c>
      <c r="AK421" s="99">
        <f>SUMIFS(通讯通路门店!$BG:$BG,通讯通路门店!$S:$S,$G421)</f>
        <v>0</v>
      </c>
      <c r="AL421" s="99">
        <f>SUMIFS(通讯通路门店!$BC:$BC,通讯通路门店!$S:$S,$G421)</f>
        <v>0</v>
      </c>
      <c r="AM421" s="99">
        <f>SUMIFS(通讯通路门店!$BD:$BD,通讯通路门店!$S:$S,$G421)</f>
        <v>0</v>
      </c>
      <c r="AN421" s="99">
        <f>SUMIFS(通讯通路门店!$BF:$BF,通讯通路门店!$S:$S,$G421)</f>
        <v>0</v>
      </c>
      <c r="AO421" s="99">
        <f t="shared" si="32"/>
        <v>0</v>
      </c>
      <c r="AP421" s="99">
        <f>SUMIFS(通讯通路门店!$K:$K,通讯通路门店!$S:$S,$G421)</f>
        <v>0</v>
      </c>
      <c r="AQ421" s="83"/>
      <c r="AR421" s="99">
        <f>SUMIFS(通讯通路门店!$T:$T,通讯通路门店!$S:$S,$G421)</f>
        <v>0</v>
      </c>
      <c r="AS421" s="99">
        <f>SUMIFS(通讯通路门店!$U:$U,通讯通路门店!$S:$S,$G421)</f>
        <v>0</v>
      </c>
      <c r="AT421" s="99">
        <f>SUMIFS(通讯通路门店!$V:$V,通讯通路门店!$S:$S,$G421)</f>
        <v>0</v>
      </c>
      <c r="AU421" s="99">
        <f>SUMIFS(通讯通路门店!$W:$W,通讯通路门店!$S:$S,$G421)</f>
        <v>0</v>
      </c>
      <c r="AV421" s="99">
        <f>SUMIFS(通讯通路门店!$Z:$Z,通讯通路门店!$S:$S,$G421)</f>
        <v>0</v>
      </c>
      <c r="AW421" s="99">
        <f>SUMIFS(通讯通路门店!$AB:$AB,通讯通路门店!$S:$S,$G421)</f>
        <v>0</v>
      </c>
      <c r="AX421" s="99">
        <f>SUMIFS(通讯通路门店!$X:$X,通讯通路门店!$S:$S,$G421)</f>
        <v>0</v>
      </c>
      <c r="AY421" s="99">
        <f>SUMIFS(通讯通路门店!$Y:$Y,通讯通路门店!$S:$S,$G421)</f>
        <v>0</v>
      </c>
      <c r="AZ421" s="99">
        <f>SUMIFS(通讯通路门店!$AA:$AA,通讯通路门店!$S:$S,$G421)</f>
        <v>0</v>
      </c>
      <c r="BA421" s="99">
        <f t="shared" si="33"/>
        <v>0</v>
      </c>
      <c r="BB421" s="99">
        <f t="shared" si="34"/>
        <v>0</v>
      </c>
      <c r="BC421" s="99">
        <f>SUMIFS(通讯通路门店!$W:$W,通讯通路门店!$S:$S,$G421,通讯通路门店!$J:$J,"荣耀体验店")+SUMIFS(通讯通路门店!$W:$W,通讯通路门店!$S:$S,$G421,通讯通路门店!$J:$J,"荣耀授权专卖店")</f>
        <v>0</v>
      </c>
      <c r="BD421" s="99">
        <f>SUMIFS(通讯通路门店!$Z:$Z,通讯通路门店!$S:$S,$G421,通讯通路门店!$J:$J,"VIVO体验店")</f>
        <v>0</v>
      </c>
      <c r="BE421" s="99">
        <f>SUMIFS(通讯通路门店!$AB:$AB,通讯通路门店!$S:$S,$G421,通讯通路门店!$J:$J,"OPPO体验店")</f>
        <v>0</v>
      </c>
      <c r="BF421" s="99">
        <f>SUMIFS(通讯通路门店!$X:$X,通讯通路门店!$S:$S,$G421,通讯通路门店!$J:$J,"华为授权体验店")+SUMIFS(通讯通路门店!$AA:$AA,通讯通路门店!$S:$S,$G421,通讯通路门店!$J:$J,"华为堡垒店")</f>
        <v>0</v>
      </c>
      <c r="BG421" s="99">
        <f>SUMIFS(通讯通路门店!$Y:$Y,通讯通路门店!$S:$S,$G421,通讯通路门店!$J:$J,"小米体验店")</f>
        <v>0</v>
      </c>
      <c r="BH421" s="99">
        <f>SUMIFS(通讯通路门店!$AA:$AA,通讯通路门店!$S:$S,$G421,通讯通路门店!$J:$J,"苹果体验店")</f>
        <v>0</v>
      </c>
      <c r="BI421" s="99">
        <f>SUMIFS(通讯通路门店!$K:$K,通讯通路门店!$S:$S,$G421,通讯通路门店!$J:$J,"其他品牌专卖店")</f>
        <v>0</v>
      </c>
      <c r="BJ421" s="99">
        <f>SUMIFS(通讯通路门店!$AC:$AC,通讯通路门店!$S:$S,$G421)</f>
        <v>0</v>
      </c>
      <c r="BK421" s="99">
        <f>SUMIFS(通讯通路门店!$AD:$AD,通讯通路门店!$S:$S,$G421)</f>
        <v>0</v>
      </c>
      <c r="BL421" s="99">
        <f>SUMIFS(通讯通路门店!$AE:$AE,通讯通路门店!$S:$S,$G421)</f>
        <v>0</v>
      </c>
      <c r="BM421" s="99">
        <f>SUMIFS(通讯通路门店!$AF:$AF,通讯通路门店!$S:$S,$G421)</f>
        <v>0</v>
      </c>
      <c r="BN421" s="99">
        <f>SUMIFS(通讯通路门店!$AG:$AG,通讯通路门店!$S:$S,$G421)</f>
        <v>0</v>
      </c>
      <c r="BO421" s="99">
        <f>SUMIFS(通讯通路门店!$AH:$AH,通讯通路门店!$S:$S,$G421)</f>
        <v>0</v>
      </c>
      <c r="BP421" s="99">
        <f>SUMIFS(通讯通路门店!$AI:$AI,通讯通路门店!$S:$S,$G421)</f>
        <v>0</v>
      </c>
      <c r="BQ421" s="83"/>
    </row>
    <row r="422" spans="1:69">
      <c r="A422" s="99" t="str">
        <f>IFERROR(_xlfn.XLOOKUP($G422,通讯通路门店!$S$4:$S$993933,通讯通路门店!$A$4:$A$993933,0,0),"")</f>
        <v/>
      </c>
      <c r="B422" s="99" t="str">
        <f>IFERROR(_xlfn.XLOOKUP($G422,通讯通路门店!$S$4:$S$993933,通讯通路门店!$B$4:$B$993933,0,0),"")</f>
        <v/>
      </c>
      <c r="C422" s="99" t="str">
        <f>IFERROR(_xlfn.XLOOKUP($G422,通讯通路门店!$S$4:$S$993933,通讯通路门店!$C$4:$C$993933,0,0),"")</f>
        <v/>
      </c>
      <c r="D422" s="99" t="str">
        <f>IFERROR(_xlfn.XLOOKUP($G422,通讯通路门店!$S$4:$S$993933,通讯通路门店!$D$4:$D$993933,0,0),"")</f>
        <v/>
      </c>
      <c r="E422" s="83"/>
      <c r="F422" s="83"/>
      <c r="G422" s="101" t="e">
        <v>#N/A</v>
      </c>
      <c r="H422" s="102" t="str">
        <f>IFERROR(_xlfn.XLOOKUP($G422,通讯通路门店!$S$4:$S$993933,通讯通路门店!$R$4:$R$993933,0,0),"")</f>
        <v/>
      </c>
      <c r="I422" s="83"/>
      <c r="J422" s="83"/>
      <c r="K422" s="83"/>
      <c r="L422" s="83"/>
      <c r="M422" s="83"/>
      <c r="N422" s="83"/>
      <c r="O422" s="83"/>
      <c r="P422" s="83"/>
      <c r="Q422" s="83"/>
      <c r="R422" s="83"/>
      <c r="S422" s="83"/>
      <c r="T422" s="83"/>
      <c r="U422" s="99">
        <f>COUNTIF(通讯通路门店!$S:$S,$G422)</f>
        <v>0</v>
      </c>
      <c r="V422" s="99">
        <f>COUNTIFS(通讯通路门店!$S:$S,$G422,通讯通路门店!$J:$J,"综合卖场")</f>
        <v>0</v>
      </c>
      <c r="W422" s="99">
        <f>SUMIFS(通讯通路门店!$AJ:$AJ,通讯通路门店!$S:$S,通讯客户沙盘!$G422)</f>
        <v>0</v>
      </c>
      <c r="X422" s="99">
        <f t="shared" si="30"/>
        <v>0</v>
      </c>
      <c r="Y422" s="99">
        <f>COUNTIFS(通讯通路门店!$S:$S,$G422,通讯通路门店!$J:$J,"荣耀体验店")+COUNTIFS(通讯通路门店!$S:$S,$G422,通讯通路门店!$J:$J,"荣耀授权专卖店")</f>
        <v>0</v>
      </c>
      <c r="Z422" s="99">
        <f>COUNTIFS(通讯通路门店!$S:$S,$G422,通讯通路门店!$J:$J,"VIVO体验店")</f>
        <v>0</v>
      </c>
      <c r="AA422" s="99">
        <f>COUNTIFS(通讯通路门店!$S:$S,$G422,通讯通路门店!$J:$J,"OPPO体验店")</f>
        <v>0</v>
      </c>
      <c r="AB422" s="99">
        <f>COUNTIFS(通讯通路门店!$S:$S,$G422,通讯通路门店!$J:$J,"华为授权体验店")+COUNTIFS(通讯通路门店!$S:$S,$G422,通讯通路门店!$J:$J,"华为堡垒店")</f>
        <v>0</v>
      </c>
      <c r="AC422" s="99">
        <f>COUNTIFS(通讯通路门店!$S:$S,$G422,通讯通路门店!$J:$J,"小米体验店")</f>
        <v>0</v>
      </c>
      <c r="AD422" s="99">
        <f>COUNTIFS(通讯通路门店!$S:$S,$G422,通讯通路门店!$J:$J,"苹果体验店")</f>
        <v>0</v>
      </c>
      <c r="AE422" s="99">
        <f>COUNTIFS(通讯通路门店!$S:$S,$G422,通讯通路门店!$J:$J,"其他品牌专卖店")</f>
        <v>0</v>
      </c>
      <c r="AF422" s="99">
        <f>SUMIFS(通讯通路门店!$BI:$BI,通讯通路门店!$S:$S,$G422)</f>
        <v>0</v>
      </c>
      <c r="AG422" s="99">
        <f>SUMIFS(通讯通路门店!$BH:$BH,通讯通路门店!$S:$S,$G422)</f>
        <v>0</v>
      </c>
      <c r="AH422" s="99">
        <f t="shared" si="31"/>
        <v>0</v>
      </c>
      <c r="AI422" s="99">
        <f>SUMIFS(通讯通路门店!$BB:$BB,通讯通路门店!$S:$S,$G422)</f>
        <v>0</v>
      </c>
      <c r="AJ422" s="99">
        <f>SUMIFS(通讯通路门店!$BE:$BE,通讯通路门店!$S:$S,$G422)</f>
        <v>0</v>
      </c>
      <c r="AK422" s="99">
        <f>SUMIFS(通讯通路门店!$BG:$BG,通讯通路门店!$S:$S,$G422)</f>
        <v>0</v>
      </c>
      <c r="AL422" s="99">
        <f>SUMIFS(通讯通路门店!$BC:$BC,通讯通路门店!$S:$S,$G422)</f>
        <v>0</v>
      </c>
      <c r="AM422" s="99">
        <f>SUMIFS(通讯通路门店!$BD:$BD,通讯通路门店!$S:$S,$G422)</f>
        <v>0</v>
      </c>
      <c r="AN422" s="99">
        <f>SUMIFS(通讯通路门店!$BF:$BF,通讯通路门店!$S:$S,$G422)</f>
        <v>0</v>
      </c>
      <c r="AO422" s="99">
        <f t="shared" si="32"/>
        <v>0</v>
      </c>
      <c r="AP422" s="99">
        <f>SUMIFS(通讯通路门店!$K:$K,通讯通路门店!$S:$S,$G422)</f>
        <v>0</v>
      </c>
      <c r="AQ422" s="83"/>
      <c r="AR422" s="99">
        <f>SUMIFS(通讯通路门店!$T:$T,通讯通路门店!$S:$S,$G422)</f>
        <v>0</v>
      </c>
      <c r="AS422" s="99">
        <f>SUMIFS(通讯通路门店!$U:$U,通讯通路门店!$S:$S,$G422)</f>
        <v>0</v>
      </c>
      <c r="AT422" s="99">
        <f>SUMIFS(通讯通路门店!$V:$V,通讯通路门店!$S:$S,$G422)</f>
        <v>0</v>
      </c>
      <c r="AU422" s="99">
        <f>SUMIFS(通讯通路门店!$W:$W,通讯通路门店!$S:$S,$G422)</f>
        <v>0</v>
      </c>
      <c r="AV422" s="99">
        <f>SUMIFS(通讯通路门店!$Z:$Z,通讯通路门店!$S:$S,$G422)</f>
        <v>0</v>
      </c>
      <c r="AW422" s="99">
        <f>SUMIFS(通讯通路门店!$AB:$AB,通讯通路门店!$S:$S,$G422)</f>
        <v>0</v>
      </c>
      <c r="AX422" s="99">
        <f>SUMIFS(通讯通路门店!$X:$X,通讯通路门店!$S:$S,$G422)</f>
        <v>0</v>
      </c>
      <c r="AY422" s="99">
        <f>SUMIFS(通讯通路门店!$Y:$Y,通讯通路门店!$S:$S,$G422)</f>
        <v>0</v>
      </c>
      <c r="AZ422" s="99">
        <f>SUMIFS(通讯通路门店!$AA:$AA,通讯通路门店!$S:$S,$G422)</f>
        <v>0</v>
      </c>
      <c r="BA422" s="99">
        <f t="shared" si="33"/>
        <v>0</v>
      </c>
      <c r="BB422" s="99">
        <f t="shared" si="34"/>
        <v>0</v>
      </c>
      <c r="BC422" s="99">
        <f>SUMIFS(通讯通路门店!$W:$W,通讯通路门店!$S:$S,$G422,通讯通路门店!$J:$J,"荣耀体验店")+SUMIFS(通讯通路门店!$W:$W,通讯通路门店!$S:$S,$G422,通讯通路门店!$J:$J,"荣耀授权专卖店")</f>
        <v>0</v>
      </c>
      <c r="BD422" s="99">
        <f>SUMIFS(通讯通路门店!$Z:$Z,通讯通路门店!$S:$S,$G422,通讯通路门店!$J:$J,"VIVO体验店")</f>
        <v>0</v>
      </c>
      <c r="BE422" s="99">
        <f>SUMIFS(通讯通路门店!$AB:$AB,通讯通路门店!$S:$S,$G422,通讯通路门店!$J:$J,"OPPO体验店")</f>
        <v>0</v>
      </c>
      <c r="BF422" s="99">
        <f>SUMIFS(通讯通路门店!$X:$X,通讯通路门店!$S:$S,$G422,通讯通路门店!$J:$J,"华为授权体验店")+SUMIFS(通讯通路门店!$AA:$AA,通讯通路门店!$S:$S,$G422,通讯通路门店!$J:$J,"华为堡垒店")</f>
        <v>0</v>
      </c>
      <c r="BG422" s="99">
        <f>SUMIFS(通讯通路门店!$Y:$Y,通讯通路门店!$S:$S,$G422,通讯通路门店!$J:$J,"小米体验店")</f>
        <v>0</v>
      </c>
      <c r="BH422" s="99">
        <f>SUMIFS(通讯通路门店!$AA:$AA,通讯通路门店!$S:$S,$G422,通讯通路门店!$J:$J,"苹果体验店")</f>
        <v>0</v>
      </c>
      <c r="BI422" s="99">
        <f>SUMIFS(通讯通路门店!$K:$K,通讯通路门店!$S:$S,$G422,通讯通路门店!$J:$J,"其他品牌专卖店")</f>
        <v>0</v>
      </c>
      <c r="BJ422" s="99">
        <f>SUMIFS(通讯通路门店!$AC:$AC,通讯通路门店!$S:$S,$G422)</f>
        <v>0</v>
      </c>
      <c r="BK422" s="99">
        <f>SUMIFS(通讯通路门店!$AD:$AD,通讯通路门店!$S:$S,$G422)</f>
        <v>0</v>
      </c>
      <c r="BL422" s="99">
        <f>SUMIFS(通讯通路门店!$AE:$AE,通讯通路门店!$S:$S,$G422)</f>
        <v>0</v>
      </c>
      <c r="BM422" s="99">
        <f>SUMIFS(通讯通路门店!$AF:$AF,通讯通路门店!$S:$S,$G422)</f>
        <v>0</v>
      </c>
      <c r="BN422" s="99">
        <f>SUMIFS(通讯通路门店!$AG:$AG,通讯通路门店!$S:$S,$G422)</f>
        <v>0</v>
      </c>
      <c r="BO422" s="99">
        <f>SUMIFS(通讯通路门店!$AH:$AH,通讯通路门店!$S:$S,$G422)</f>
        <v>0</v>
      </c>
      <c r="BP422" s="99">
        <f>SUMIFS(通讯通路门店!$AI:$AI,通讯通路门店!$S:$S,$G422)</f>
        <v>0</v>
      </c>
      <c r="BQ422" s="83"/>
    </row>
    <row r="423" spans="1:69">
      <c r="A423" s="99" t="str">
        <f>IFERROR(_xlfn.XLOOKUP($G423,通讯通路门店!$S$4:$S$993933,通讯通路门店!$A$4:$A$993933,0,0),"")</f>
        <v/>
      </c>
      <c r="B423" s="99" t="str">
        <f>IFERROR(_xlfn.XLOOKUP($G423,通讯通路门店!$S$4:$S$993933,通讯通路门店!$B$4:$B$993933,0,0),"")</f>
        <v/>
      </c>
      <c r="C423" s="99" t="str">
        <f>IFERROR(_xlfn.XLOOKUP($G423,通讯通路门店!$S$4:$S$993933,通讯通路门店!$C$4:$C$993933,0,0),"")</f>
        <v/>
      </c>
      <c r="D423" s="99" t="str">
        <f>IFERROR(_xlfn.XLOOKUP($G423,通讯通路门店!$S$4:$S$993933,通讯通路门店!$D$4:$D$993933,0,0),"")</f>
        <v/>
      </c>
      <c r="E423" s="83"/>
      <c r="F423" s="83"/>
      <c r="G423" s="101" t="e">
        <v>#N/A</v>
      </c>
      <c r="H423" s="102" t="str">
        <f>IFERROR(_xlfn.XLOOKUP($G423,通讯通路门店!$S$4:$S$993933,通讯通路门店!$R$4:$R$993933,0,0),"")</f>
        <v/>
      </c>
      <c r="I423" s="83"/>
      <c r="J423" s="83"/>
      <c r="K423" s="83"/>
      <c r="L423" s="83"/>
      <c r="M423" s="83"/>
      <c r="N423" s="83"/>
      <c r="O423" s="83"/>
      <c r="P423" s="83"/>
      <c r="Q423" s="83"/>
      <c r="R423" s="83"/>
      <c r="S423" s="83"/>
      <c r="T423" s="83"/>
      <c r="U423" s="99">
        <f>COUNTIF(通讯通路门店!$S:$S,$G423)</f>
        <v>0</v>
      </c>
      <c r="V423" s="99">
        <f>COUNTIFS(通讯通路门店!$S:$S,$G423,通讯通路门店!$J:$J,"综合卖场")</f>
        <v>0</v>
      </c>
      <c r="W423" s="99">
        <f>SUMIFS(通讯通路门店!$AJ:$AJ,通讯通路门店!$S:$S,通讯客户沙盘!$G423)</f>
        <v>0</v>
      </c>
      <c r="X423" s="99">
        <f t="shared" si="30"/>
        <v>0</v>
      </c>
      <c r="Y423" s="99">
        <f>COUNTIFS(通讯通路门店!$S:$S,$G423,通讯通路门店!$J:$J,"荣耀体验店")+COUNTIFS(通讯通路门店!$S:$S,$G423,通讯通路门店!$J:$J,"荣耀授权专卖店")</f>
        <v>0</v>
      </c>
      <c r="Z423" s="99">
        <f>COUNTIFS(通讯通路门店!$S:$S,$G423,通讯通路门店!$J:$J,"VIVO体验店")</f>
        <v>0</v>
      </c>
      <c r="AA423" s="99">
        <f>COUNTIFS(通讯通路门店!$S:$S,$G423,通讯通路门店!$J:$J,"OPPO体验店")</f>
        <v>0</v>
      </c>
      <c r="AB423" s="99">
        <f>COUNTIFS(通讯通路门店!$S:$S,$G423,通讯通路门店!$J:$J,"华为授权体验店")+COUNTIFS(通讯通路门店!$S:$S,$G423,通讯通路门店!$J:$J,"华为堡垒店")</f>
        <v>0</v>
      </c>
      <c r="AC423" s="99">
        <f>COUNTIFS(通讯通路门店!$S:$S,$G423,通讯通路门店!$J:$J,"小米体验店")</f>
        <v>0</v>
      </c>
      <c r="AD423" s="99">
        <f>COUNTIFS(通讯通路门店!$S:$S,$G423,通讯通路门店!$J:$J,"苹果体验店")</f>
        <v>0</v>
      </c>
      <c r="AE423" s="99">
        <f>COUNTIFS(通讯通路门店!$S:$S,$G423,通讯通路门店!$J:$J,"其他品牌专卖店")</f>
        <v>0</v>
      </c>
      <c r="AF423" s="99">
        <f>SUMIFS(通讯通路门店!$BI:$BI,通讯通路门店!$S:$S,$G423)</f>
        <v>0</v>
      </c>
      <c r="AG423" s="99">
        <f>SUMIFS(通讯通路门店!$BH:$BH,通讯通路门店!$S:$S,$G423)</f>
        <v>0</v>
      </c>
      <c r="AH423" s="99">
        <f t="shared" si="31"/>
        <v>0</v>
      </c>
      <c r="AI423" s="99">
        <f>SUMIFS(通讯通路门店!$BB:$BB,通讯通路门店!$S:$S,$G423)</f>
        <v>0</v>
      </c>
      <c r="AJ423" s="99">
        <f>SUMIFS(通讯通路门店!$BE:$BE,通讯通路门店!$S:$S,$G423)</f>
        <v>0</v>
      </c>
      <c r="AK423" s="99">
        <f>SUMIFS(通讯通路门店!$BG:$BG,通讯通路门店!$S:$S,$G423)</f>
        <v>0</v>
      </c>
      <c r="AL423" s="99">
        <f>SUMIFS(通讯通路门店!$BC:$BC,通讯通路门店!$S:$S,$G423)</f>
        <v>0</v>
      </c>
      <c r="AM423" s="99">
        <f>SUMIFS(通讯通路门店!$BD:$BD,通讯通路门店!$S:$S,$G423)</f>
        <v>0</v>
      </c>
      <c r="AN423" s="99">
        <f>SUMIFS(通讯通路门店!$BF:$BF,通讯通路门店!$S:$S,$G423)</f>
        <v>0</v>
      </c>
      <c r="AO423" s="99">
        <f t="shared" si="32"/>
        <v>0</v>
      </c>
      <c r="AP423" s="99">
        <f>SUMIFS(通讯通路门店!$K:$K,通讯通路门店!$S:$S,$G423)</f>
        <v>0</v>
      </c>
      <c r="AQ423" s="83"/>
      <c r="AR423" s="99">
        <f>SUMIFS(通讯通路门店!$T:$T,通讯通路门店!$S:$S,$G423)</f>
        <v>0</v>
      </c>
      <c r="AS423" s="99">
        <f>SUMIFS(通讯通路门店!$U:$U,通讯通路门店!$S:$S,$G423)</f>
        <v>0</v>
      </c>
      <c r="AT423" s="99">
        <f>SUMIFS(通讯通路门店!$V:$V,通讯通路门店!$S:$S,$G423)</f>
        <v>0</v>
      </c>
      <c r="AU423" s="99">
        <f>SUMIFS(通讯通路门店!$W:$W,通讯通路门店!$S:$S,$G423)</f>
        <v>0</v>
      </c>
      <c r="AV423" s="99">
        <f>SUMIFS(通讯通路门店!$Z:$Z,通讯通路门店!$S:$S,$G423)</f>
        <v>0</v>
      </c>
      <c r="AW423" s="99">
        <f>SUMIFS(通讯通路门店!$AB:$AB,通讯通路门店!$S:$S,$G423)</f>
        <v>0</v>
      </c>
      <c r="AX423" s="99">
        <f>SUMIFS(通讯通路门店!$X:$X,通讯通路门店!$S:$S,$G423)</f>
        <v>0</v>
      </c>
      <c r="AY423" s="99">
        <f>SUMIFS(通讯通路门店!$Y:$Y,通讯通路门店!$S:$S,$G423)</f>
        <v>0</v>
      </c>
      <c r="AZ423" s="99">
        <f>SUMIFS(通讯通路门店!$AA:$AA,通讯通路门店!$S:$S,$G423)</f>
        <v>0</v>
      </c>
      <c r="BA423" s="99">
        <f t="shared" si="33"/>
        <v>0</v>
      </c>
      <c r="BB423" s="99">
        <f t="shared" si="34"/>
        <v>0</v>
      </c>
      <c r="BC423" s="99">
        <f>SUMIFS(通讯通路门店!$W:$W,通讯通路门店!$S:$S,$G423,通讯通路门店!$J:$J,"荣耀体验店")+SUMIFS(通讯通路门店!$W:$W,通讯通路门店!$S:$S,$G423,通讯通路门店!$J:$J,"荣耀授权专卖店")</f>
        <v>0</v>
      </c>
      <c r="BD423" s="99">
        <f>SUMIFS(通讯通路门店!$Z:$Z,通讯通路门店!$S:$S,$G423,通讯通路门店!$J:$J,"VIVO体验店")</f>
        <v>0</v>
      </c>
      <c r="BE423" s="99">
        <f>SUMIFS(通讯通路门店!$AB:$AB,通讯通路门店!$S:$S,$G423,通讯通路门店!$J:$J,"OPPO体验店")</f>
        <v>0</v>
      </c>
      <c r="BF423" s="99">
        <f>SUMIFS(通讯通路门店!$X:$X,通讯通路门店!$S:$S,$G423,通讯通路门店!$J:$J,"华为授权体验店")+SUMIFS(通讯通路门店!$AA:$AA,通讯通路门店!$S:$S,$G423,通讯通路门店!$J:$J,"华为堡垒店")</f>
        <v>0</v>
      </c>
      <c r="BG423" s="99">
        <f>SUMIFS(通讯通路门店!$Y:$Y,通讯通路门店!$S:$S,$G423,通讯通路门店!$J:$J,"小米体验店")</f>
        <v>0</v>
      </c>
      <c r="BH423" s="99">
        <f>SUMIFS(通讯通路门店!$AA:$AA,通讯通路门店!$S:$S,$G423,通讯通路门店!$J:$J,"苹果体验店")</f>
        <v>0</v>
      </c>
      <c r="BI423" s="99">
        <f>SUMIFS(通讯通路门店!$K:$K,通讯通路门店!$S:$S,$G423,通讯通路门店!$J:$J,"其他品牌专卖店")</f>
        <v>0</v>
      </c>
      <c r="BJ423" s="99">
        <f>SUMIFS(通讯通路门店!$AC:$AC,通讯通路门店!$S:$S,$G423)</f>
        <v>0</v>
      </c>
      <c r="BK423" s="99">
        <f>SUMIFS(通讯通路门店!$AD:$AD,通讯通路门店!$S:$S,$G423)</f>
        <v>0</v>
      </c>
      <c r="BL423" s="99">
        <f>SUMIFS(通讯通路门店!$AE:$AE,通讯通路门店!$S:$S,$G423)</f>
        <v>0</v>
      </c>
      <c r="BM423" s="99">
        <f>SUMIFS(通讯通路门店!$AF:$AF,通讯通路门店!$S:$S,$G423)</f>
        <v>0</v>
      </c>
      <c r="BN423" s="99">
        <f>SUMIFS(通讯通路门店!$AG:$AG,通讯通路门店!$S:$S,$G423)</f>
        <v>0</v>
      </c>
      <c r="BO423" s="99">
        <f>SUMIFS(通讯通路门店!$AH:$AH,通讯通路门店!$S:$S,$G423)</f>
        <v>0</v>
      </c>
      <c r="BP423" s="99">
        <f>SUMIFS(通讯通路门店!$AI:$AI,通讯通路门店!$S:$S,$G423)</f>
        <v>0</v>
      </c>
      <c r="BQ423" s="83"/>
    </row>
    <row r="424" spans="1:69">
      <c r="A424" s="99" t="str">
        <f>IFERROR(_xlfn.XLOOKUP($G424,通讯通路门店!$S$4:$S$993933,通讯通路门店!$A$4:$A$993933,0,0),"")</f>
        <v/>
      </c>
      <c r="B424" s="99" t="str">
        <f>IFERROR(_xlfn.XLOOKUP($G424,通讯通路门店!$S$4:$S$993933,通讯通路门店!$B$4:$B$993933,0,0),"")</f>
        <v/>
      </c>
      <c r="C424" s="99" t="str">
        <f>IFERROR(_xlfn.XLOOKUP($G424,通讯通路门店!$S$4:$S$993933,通讯通路门店!$C$4:$C$993933,0,0),"")</f>
        <v/>
      </c>
      <c r="D424" s="99" t="str">
        <f>IFERROR(_xlfn.XLOOKUP($G424,通讯通路门店!$S$4:$S$993933,通讯通路门店!$D$4:$D$993933,0,0),"")</f>
        <v/>
      </c>
      <c r="E424" s="83"/>
      <c r="F424" s="83"/>
      <c r="G424" s="101" t="e">
        <v>#N/A</v>
      </c>
      <c r="H424" s="102" t="str">
        <f>IFERROR(_xlfn.XLOOKUP($G424,通讯通路门店!$S$4:$S$993933,通讯通路门店!$R$4:$R$993933,0,0),"")</f>
        <v/>
      </c>
      <c r="I424" s="83"/>
      <c r="J424" s="83"/>
      <c r="K424" s="83"/>
      <c r="L424" s="83"/>
      <c r="M424" s="83"/>
      <c r="N424" s="83"/>
      <c r="O424" s="83"/>
      <c r="P424" s="83"/>
      <c r="Q424" s="83"/>
      <c r="R424" s="83"/>
      <c r="S424" s="83"/>
      <c r="T424" s="83"/>
      <c r="U424" s="99">
        <f>COUNTIF(通讯通路门店!$S:$S,$G424)</f>
        <v>0</v>
      </c>
      <c r="V424" s="99">
        <f>COUNTIFS(通讯通路门店!$S:$S,$G424,通讯通路门店!$J:$J,"综合卖场")</f>
        <v>0</v>
      </c>
      <c r="W424" s="99">
        <f>SUMIFS(通讯通路门店!$AJ:$AJ,通讯通路门店!$S:$S,通讯客户沙盘!$G424)</f>
        <v>0</v>
      </c>
      <c r="X424" s="99">
        <f t="shared" si="30"/>
        <v>0</v>
      </c>
      <c r="Y424" s="99">
        <f>COUNTIFS(通讯通路门店!$S:$S,$G424,通讯通路门店!$J:$J,"荣耀体验店")+COUNTIFS(通讯通路门店!$S:$S,$G424,通讯通路门店!$J:$J,"荣耀授权专卖店")</f>
        <v>0</v>
      </c>
      <c r="Z424" s="99">
        <f>COUNTIFS(通讯通路门店!$S:$S,$G424,通讯通路门店!$J:$J,"VIVO体验店")</f>
        <v>0</v>
      </c>
      <c r="AA424" s="99">
        <f>COUNTIFS(通讯通路门店!$S:$S,$G424,通讯通路门店!$J:$J,"OPPO体验店")</f>
        <v>0</v>
      </c>
      <c r="AB424" s="99">
        <f>COUNTIFS(通讯通路门店!$S:$S,$G424,通讯通路门店!$J:$J,"华为授权体验店")+COUNTIFS(通讯通路门店!$S:$S,$G424,通讯通路门店!$J:$J,"华为堡垒店")</f>
        <v>0</v>
      </c>
      <c r="AC424" s="99">
        <f>COUNTIFS(通讯通路门店!$S:$S,$G424,通讯通路门店!$J:$J,"小米体验店")</f>
        <v>0</v>
      </c>
      <c r="AD424" s="99">
        <f>COUNTIFS(通讯通路门店!$S:$S,$G424,通讯通路门店!$J:$J,"苹果体验店")</f>
        <v>0</v>
      </c>
      <c r="AE424" s="99">
        <f>COUNTIFS(通讯通路门店!$S:$S,$G424,通讯通路门店!$J:$J,"其他品牌专卖店")</f>
        <v>0</v>
      </c>
      <c r="AF424" s="99">
        <f>SUMIFS(通讯通路门店!$BI:$BI,通讯通路门店!$S:$S,$G424)</f>
        <v>0</v>
      </c>
      <c r="AG424" s="99">
        <f>SUMIFS(通讯通路门店!$BH:$BH,通讯通路门店!$S:$S,$G424)</f>
        <v>0</v>
      </c>
      <c r="AH424" s="99">
        <f t="shared" si="31"/>
        <v>0</v>
      </c>
      <c r="AI424" s="99">
        <f>SUMIFS(通讯通路门店!$BB:$BB,通讯通路门店!$S:$S,$G424)</f>
        <v>0</v>
      </c>
      <c r="AJ424" s="99">
        <f>SUMIFS(通讯通路门店!$BE:$BE,通讯通路门店!$S:$S,$G424)</f>
        <v>0</v>
      </c>
      <c r="AK424" s="99">
        <f>SUMIFS(通讯通路门店!$BG:$BG,通讯通路门店!$S:$S,$G424)</f>
        <v>0</v>
      </c>
      <c r="AL424" s="99">
        <f>SUMIFS(通讯通路门店!$BC:$BC,通讯通路门店!$S:$S,$G424)</f>
        <v>0</v>
      </c>
      <c r="AM424" s="99">
        <f>SUMIFS(通讯通路门店!$BD:$BD,通讯通路门店!$S:$S,$G424)</f>
        <v>0</v>
      </c>
      <c r="AN424" s="99">
        <f>SUMIFS(通讯通路门店!$BF:$BF,通讯通路门店!$S:$S,$G424)</f>
        <v>0</v>
      </c>
      <c r="AO424" s="99">
        <f t="shared" si="32"/>
        <v>0</v>
      </c>
      <c r="AP424" s="99">
        <f>SUMIFS(通讯通路门店!$K:$K,通讯通路门店!$S:$S,$G424)</f>
        <v>0</v>
      </c>
      <c r="AQ424" s="83"/>
      <c r="AR424" s="99">
        <f>SUMIFS(通讯通路门店!$T:$T,通讯通路门店!$S:$S,$G424)</f>
        <v>0</v>
      </c>
      <c r="AS424" s="99">
        <f>SUMIFS(通讯通路门店!$U:$U,通讯通路门店!$S:$S,$G424)</f>
        <v>0</v>
      </c>
      <c r="AT424" s="99">
        <f>SUMIFS(通讯通路门店!$V:$V,通讯通路门店!$S:$S,$G424)</f>
        <v>0</v>
      </c>
      <c r="AU424" s="99">
        <f>SUMIFS(通讯通路门店!$W:$W,通讯通路门店!$S:$S,$G424)</f>
        <v>0</v>
      </c>
      <c r="AV424" s="99">
        <f>SUMIFS(通讯通路门店!$Z:$Z,通讯通路门店!$S:$S,$G424)</f>
        <v>0</v>
      </c>
      <c r="AW424" s="99">
        <f>SUMIFS(通讯通路门店!$AB:$AB,通讯通路门店!$S:$S,$G424)</f>
        <v>0</v>
      </c>
      <c r="AX424" s="99">
        <f>SUMIFS(通讯通路门店!$X:$X,通讯通路门店!$S:$S,$G424)</f>
        <v>0</v>
      </c>
      <c r="AY424" s="99">
        <f>SUMIFS(通讯通路门店!$Y:$Y,通讯通路门店!$S:$S,$G424)</f>
        <v>0</v>
      </c>
      <c r="AZ424" s="99">
        <f>SUMIFS(通讯通路门店!$AA:$AA,通讯通路门店!$S:$S,$G424)</f>
        <v>0</v>
      </c>
      <c r="BA424" s="99">
        <f t="shared" si="33"/>
        <v>0</v>
      </c>
      <c r="BB424" s="99">
        <f t="shared" si="34"/>
        <v>0</v>
      </c>
      <c r="BC424" s="99">
        <f>SUMIFS(通讯通路门店!$W:$W,通讯通路门店!$S:$S,$G424,通讯通路门店!$J:$J,"荣耀体验店")+SUMIFS(通讯通路门店!$W:$W,通讯通路门店!$S:$S,$G424,通讯通路门店!$J:$J,"荣耀授权专卖店")</f>
        <v>0</v>
      </c>
      <c r="BD424" s="99">
        <f>SUMIFS(通讯通路门店!$Z:$Z,通讯通路门店!$S:$S,$G424,通讯通路门店!$J:$J,"VIVO体验店")</f>
        <v>0</v>
      </c>
      <c r="BE424" s="99">
        <f>SUMIFS(通讯通路门店!$AB:$AB,通讯通路门店!$S:$S,$G424,通讯通路门店!$J:$J,"OPPO体验店")</f>
        <v>0</v>
      </c>
      <c r="BF424" s="99">
        <f>SUMIFS(通讯通路门店!$X:$X,通讯通路门店!$S:$S,$G424,通讯通路门店!$J:$J,"华为授权体验店")+SUMIFS(通讯通路门店!$AA:$AA,通讯通路门店!$S:$S,$G424,通讯通路门店!$J:$J,"华为堡垒店")</f>
        <v>0</v>
      </c>
      <c r="BG424" s="99">
        <f>SUMIFS(通讯通路门店!$Y:$Y,通讯通路门店!$S:$S,$G424,通讯通路门店!$J:$J,"小米体验店")</f>
        <v>0</v>
      </c>
      <c r="BH424" s="99">
        <f>SUMIFS(通讯通路门店!$AA:$AA,通讯通路门店!$S:$S,$G424,通讯通路门店!$J:$J,"苹果体验店")</f>
        <v>0</v>
      </c>
      <c r="BI424" s="99">
        <f>SUMIFS(通讯通路门店!$K:$K,通讯通路门店!$S:$S,$G424,通讯通路门店!$J:$J,"其他品牌专卖店")</f>
        <v>0</v>
      </c>
      <c r="BJ424" s="99">
        <f>SUMIFS(通讯通路门店!$AC:$AC,通讯通路门店!$S:$S,$G424)</f>
        <v>0</v>
      </c>
      <c r="BK424" s="99">
        <f>SUMIFS(通讯通路门店!$AD:$AD,通讯通路门店!$S:$S,$G424)</f>
        <v>0</v>
      </c>
      <c r="BL424" s="99">
        <f>SUMIFS(通讯通路门店!$AE:$AE,通讯通路门店!$S:$S,$G424)</f>
        <v>0</v>
      </c>
      <c r="BM424" s="99">
        <f>SUMIFS(通讯通路门店!$AF:$AF,通讯通路门店!$S:$S,$G424)</f>
        <v>0</v>
      </c>
      <c r="BN424" s="99">
        <f>SUMIFS(通讯通路门店!$AG:$AG,通讯通路门店!$S:$S,$G424)</f>
        <v>0</v>
      </c>
      <c r="BO424" s="99">
        <f>SUMIFS(通讯通路门店!$AH:$AH,通讯通路门店!$S:$S,$G424)</f>
        <v>0</v>
      </c>
      <c r="BP424" s="99">
        <f>SUMIFS(通讯通路门店!$AI:$AI,通讯通路门店!$S:$S,$G424)</f>
        <v>0</v>
      </c>
      <c r="BQ424" s="83"/>
    </row>
    <row r="425" spans="1:69">
      <c r="A425" s="99" t="str">
        <f>IFERROR(_xlfn.XLOOKUP($G425,通讯通路门店!$S$4:$S$993933,通讯通路门店!$A$4:$A$993933,0,0),"")</f>
        <v/>
      </c>
      <c r="B425" s="99" t="str">
        <f>IFERROR(_xlfn.XLOOKUP($G425,通讯通路门店!$S$4:$S$993933,通讯通路门店!$B$4:$B$993933,0,0),"")</f>
        <v/>
      </c>
      <c r="C425" s="99" t="str">
        <f>IFERROR(_xlfn.XLOOKUP($G425,通讯通路门店!$S$4:$S$993933,通讯通路门店!$C$4:$C$993933,0,0),"")</f>
        <v/>
      </c>
      <c r="D425" s="99" t="str">
        <f>IFERROR(_xlfn.XLOOKUP($G425,通讯通路门店!$S$4:$S$993933,通讯通路门店!$D$4:$D$993933,0,0),"")</f>
        <v/>
      </c>
      <c r="E425" s="83"/>
      <c r="F425" s="83"/>
      <c r="G425" s="101" t="e">
        <v>#N/A</v>
      </c>
      <c r="H425" s="102" t="str">
        <f>IFERROR(_xlfn.XLOOKUP($G425,通讯通路门店!$S$4:$S$993933,通讯通路门店!$R$4:$R$993933,0,0),"")</f>
        <v/>
      </c>
      <c r="I425" s="83"/>
      <c r="J425" s="83"/>
      <c r="K425" s="83"/>
      <c r="L425" s="83"/>
      <c r="M425" s="83"/>
      <c r="N425" s="83"/>
      <c r="O425" s="83"/>
      <c r="P425" s="83"/>
      <c r="Q425" s="83"/>
      <c r="R425" s="83"/>
      <c r="S425" s="83"/>
      <c r="T425" s="83"/>
      <c r="U425" s="99">
        <f>COUNTIF(通讯通路门店!$S:$S,$G425)</f>
        <v>0</v>
      </c>
      <c r="V425" s="99">
        <f>COUNTIFS(通讯通路门店!$S:$S,$G425,通讯通路门店!$J:$J,"综合卖场")</f>
        <v>0</v>
      </c>
      <c r="W425" s="99">
        <f>SUMIFS(通讯通路门店!$AJ:$AJ,通讯通路门店!$S:$S,通讯客户沙盘!$G425)</f>
        <v>0</v>
      </c>
      <c r="X425" s="99">
        <f t="shared" si="30"/>
        <v>0</v>
      </c>
      <c r="Y425" s="99">
        <f>COUNTIFS(通讯通路门店!$S:$S,$G425,通讯通路门店!$J:$J,"荣耀体验店")+COUNTIFS(通讯通路门店!$S:$S,$G425,通讯通路门店!$J:$J,"荣耀授权专卖店")</f>
        <v>0</v>
      </c>
      <c r="Z425" s="99">
        <f>COUNTIFS(通讯通路门店!$S:$S,$G425,通讯通路门店!$J:$J,"VIVO体验店")</f>
        <v>0</v>
      </c>
      <c r="AA425" s="99">
        <f>COUNTIFS(通讯通路门店!$S:$S,$G425,通讯通路门店!$J:$J,"OPPO体验店")</f>
        <v>0</v>
      </c>
      <c r="AB425" s="99">
        <f>COUNTIFS(通讯通路门店!$S:$S,$G425,通讯通路门店!$J:$J,"华为授权体验店")+COUNTIFS(通讯通路门店!$S:$S,$G425,通讯通路门店!$J:$J,"华为堡垒店")</f>
        <v>0</v>
      </c>
      <c r="AC425" s="99">
        <f>COUNTIFS(通讯通路门店!$S:$S,$G425,通讯通路门店!$J:$J,"小米体验店")</f>
        <v>0</v>
      </c>
      <c r="AD425" s="99">
        <f>COUNTIFS(通讯通路门店!$S:$S,$G425,通讯通路门店!$J:$J,"苹果体验店")</f>
        <v>0</v>
      </c>
      <c r="AE425" s="99">
        <f>COUNTIFS(通讯通路门店!$S:$S,$G425,通讯通路门店!$J:$J,"其他品牌专卖店")</f>
        <v>0</v>
      </c>
      <c r="AF425" s="99">
        <f>SUMIFS(通讯通路门店!$BI:$BI,通讯通路门店!$S:$S,$G425)</f>
        <v>0</v>
      </c>
      <c r="AG425" s="99">
        <f>SUMIFS(通讯通路门店!$BH:$BH,通讯通路门店!$S:$S,$G425)</f>
        <v>0</v>
      </c>
      <c r="AH425" s="99">
        <f t="shared" si="31"/>
        <v>0</v>
      </c>
      <c r="AI425" s="99">
        <f>SUMIFS(通讯通路门店!$BB:$BB,通讯通路门店!$S:$S,$G425)</f>
        <v>0</v>
      </c>
      <c r="AJ425" s="99">
        <f>SUMIFS(通讯通路门店!$BE:$BE,通讯通路门店!$S:$S,$G425)</f>
        <v>0</v>
      </c>
      <c r="AK425" s="99">
        <f>SUMIFS(通讯通路门店!$BG:$BG,通讯通路门店!$S:$S,$G425)</f>
        <v>0</v>
      </c>
      <c r="AL425" s="99">
        <f>SUMIFS(通讯通路门店!$BC:$BC,通讯通路门店!$S:$S,$G425)</f>
        <v>0</v>
      </c>
      <c r="AM425" s="99">
        <f>SUMIFS(通讯通路门店!$BD:$BD,通讯通路门店!$S:$S,$G425)</f>
        <v>0</v>
      </c>
      <c r="AN425" s="99">
        <f>SUMIFS(通讯通路门店!$BF:$BF,通讯通路门店!$S:$S,$G425)</f>
        <v>0</v>
      </c>
      <c r="AO425" s="99">
        <f t="shared" si="32"/>
        <v>0</v>
      </c>
      <c r="AP425" s="99">
        <f>SUMIFS(通讯通路门店!$K:$K,通讯通路门店!$S:$S,$G425)</f>
        <v>0</v>
      </c>
      <c r="AQ425" s="83"/>
      <c r="AR425" s="99">
        <f>SUMIFS(通讯通路门店!$T:$T,通讯通路门店!$S:$S,$G425)</f>
        <v>0</v>
      </c>
      <c r="AS425" s="99">
        <f>SUMIFS(通讯通路门店!$U:$U,通讯通路门店!$S:$S,$G425)</f>
        <v>0</v>
      </c>
      <c r="AT425" s="99">
        <f>SUMIFS(通讯通路门店!$V:$V,通讯通路门店!$S:$S,$G425)</f>
        <v>0</v>
      </c>
      <c r="AU425" s="99">
        <f>SUMIFS(通讯通路门店!$W:$W,通讯通路门店!$S:$S,$G425)</f>
        <v>0</v>
      </c>
      <c r="AV425" s="99">
        <f>SUMIFS(通讯通路门店!$Z:$Z,通讯通路门店!$S:$S,$G425)</f>
        <v>0</v>
      </c>
      <c r="AW425" s="99">
        <f>SUMIFS(通讯通路门店!$AB:$AB,通讯通路门店!$S:$S,$G425)</f>
        <v>0</v>
      </c>
      <c r="AX425" s="99">
        <f>SUMIFS(通讯通路门店!$X:$X,通讯通路门店!$S:$S,$G425)</f>
        <v>0</v>
      </c>
      <c r="AY425" s="99">
        <f>SUMIFS(通讯通路门店!$Y:$Y,通讯通路门店!$S:$S,$G425)</f>
        <v>0</v>
      </c>
      <c r="AZ425" s="99">
        <f>SUMIFS(通讯通路门店!$AA:$AA,通讯通路门店!$S:$S,$G425)</f>
        <v>0</v>
      </c>
      <c r="BA425" s="99">
        <f t="shared" si="33"/>
        <v>0</v>
      </c>
      <c r="BB425" s="99">
        <f t="shared" si="34"/>
        <v>0</v>
      </c>
      <c r="BC425" s="99">
        <f>SUMIFS(通讯通路门店!$W:$W,通讯通路门店!$S:$S,$G425,通讯通路门店!$J:$J,"荣耀体验店")+SUMIFS(通讯通路门店!$W:$W,通讯通路门店!$S:$S,$G425,通讯通路门店!$J:$J,"荣耀授权专卖店")</f>
        <v>0</v>
      </c>
      <c r="BD425" s="99">
        <f>SUMIFS(通讯通路门店!$Z:$Z,通讯通路门店!$S:$S,$G425,通讯通路门店!$J:$J,"VIVO体验店")</f>
        <v>0</v>
      </c>
      <c r="BE425" s="99">
        <f>SUMIFS(通讯通路门店!$AB:$AB,通讯通路门店!$S:$S,$G425,通讯通路门店!$J:$J,"OPPO体验店")</f>
        <v>0</v>
      </c>
      <c r="BF425" s="99">
        <f>SUMIFS(通讯通路门店!$X:$X,通讯通路门店!$S:$S,$G425,通讯通路门店!$J:$J,"华为授权体验店")+SUMIFS(通讯通路门店!$AA:$AA,通讯通路门店!$S:$S,$G425,通讯通路门店!$J:$J,"华为堡垒店")</f>
        <v>0</v>
      </c>
      <c r="BG425" s="99">
        <f>SUMIFS(通讯通路门店!$Y:$Y,通讯通路门店!$S:$S,$G425,通讯通路门店!$J:$J,"小米体验店")</f>
        <v>0</v>
      </c>
      <c r="BH425" s="99">
        <f>SUMIFS(通讯通路门店!$AA:$AA,通讯通路门店!$S:$S,$G425,通讯通路门店!$J:$J,"苹果体验店")</f>
        <v>0</v>
      </c>
      <c r="BI425" s="99">
        <f>SUMIFS(通讯通路门店!$K:$K,通讯通路门店!$S:$S,$G425,通讯通路门店!$J:$J,"其他品牌专卖店")</f>
        <v>0</v>
      </c>
      <c r="BJ425" s="99">
        <f>SUMIFS(通讯通路门店!$AC:$AC,通讯通路门店!$S:$S,$G425)</f>
        <v>0</v>
      </c>
      <c r="BK425" s="99">
        <f>SUMIFS(通讯通路门店!$AD:$AD,通讯通路门店!$S:$S,$G425)</f>
        <v>0</v>
      </c>
      <c r="BL425" s="99">
        <f>SUMIFS(通讯通路门店!$AE:$AE,通讯通路门店!$S:$S,$G425)</f>
        <v>0</v>
      </c>
      <c r="BM425" s="99">
        <f>SUMIFS(通讯通路门店!$AF:$AF,通讯通路门店!$S:$S,$G425)</f>
        <v>0</v>
      </c>
      <c r="BN425" s="99">
        <f>SUMIFS(通讯通路门店!$AG:$AG,通讯通路门店!$S:$S,$G425)</f>
        <v>0</v>
      </c>
      <c r="BO425" s="99">
        <f>SUMIFS(通讯通路门店!$AH:$AH,通讯通路门店!$S:$S,$G425)</f>
        <v>0</v>
      </c>
      <c r="BP425" s="99">
        <f>SUMIFS(通讯通路门店!$AI:$AI,通讯通路门店!$S:$S,$G425)</f>
        <v>0</v>
      </c>
      <c r="BQ425" s="83"/>
    </row>
    <row r="426" spans="1:69">
      <c r="A426" s="99" t="str">
        <f>IFERROR(_xlfn.XLOOKUP($G426,通讯通路门店!$S$4:$S$993933,通讯通路门店!$A$4:$A$993933,0,0),"")</f>
        <v/>
      </c>
      <c r="B426" s="99" t="str">
        <f>IFERROR(_xlfn.XLOOKUP($G426,通讯通路门店!$S$4:$S$993933,通讯通路门店!$B$4:$B$993933,0,0),"")</f>
        <v/>
      </c>
      <c r="C426" s="99" t="str">
        <f>IFERROR(_xlfn.XLOOKUP($G426,通讯通路门店!$S$4:$S$993933,通讯通路门店!$C$4:$C$993933,0,0),"")</f>
        <v/>
      </c>
      <c r="D426" s="99" t="str">
        <f>IFERROR(_xlfn.XLOOKUP($G426,通讯通路门店!$S$4:$S$993933,通讯通路门店!$D$4:$D$993933,0,0),"")</f>
        <v/>
      </c>
      <c r="E426" s="83"/>
      <c r="F426" s="83"/>
      <c r="G426" s="101" t="e">
        <v>#N/A</v>
      </c>
      <c r="H426" s="102" t="str">
        <f>IFERROR(_xlfn.XLOOKUP($G426,通讯通路门店!$S$4:$S$993933,通讯通路门店!$R$4:$R$993933,0,0),"")</f>
        <v/>
      </c>
      <c r="I426" s="83"/>
      <c r="J426" s="83"/>
      <c r="K426" s="83"/>
      <c r="L426" s="83"/>
      <c r="M426" s="83"/>
      <c r="N426" s="83"/>
      <c r="O426" s="83"/>
      <c r="P426" s="83"/>
      <c r="Q426" s="83"/>
      <c r="R426" s="83"/>
      <c r="S426" s="83"/>
      <c r="T426" s="83"/>
      <c r="U426" s="99">
        <f>COUNTIF(通讯通路门店!$S:$S,$G426)</f>
        <v>0</v>
      </c>
      <c r="V426" s="99">
        <f>COUNTIFS(通讯通路门店!$S:$S,$G426,通讯通路门店!$J:$J,"综合卖场")</f>
        <v>0</v>
      </c>
      <c r="W426" s="99">
        <f>SUMIFS(通讯通路门店!$AJ:$AJ,通讯通路门店!$S:$S,通讯客户沙盘!$G426)</f>
        <v>0</v>
      </c>
      <c r="X426" s="99">
        <f t="shared" si="30"/>
        <v>0</v>
      </c>
      <c r="Y426" s="99">
        <f>COUNTIFS(通讯通路门店!$S:$S,$G426,通讯通路门店!$J:$J,"荣耀体验店")+COUNTIFS(通讯通路门店!$S:$S,$G426,通讯通路门店!$J:$J,"荣耀授权专卖店")</f>
        <v>0</v>
      </c>
      <c r="Z426" s="99">
        <f>COUNTIFS(通讯通路门店!$S:$S,$G426,通讯通路门店!$J:$J,"VIVO体验店")</f>
        <v>0</v>
      </c>
      <c r="AA426" s="99">
        <f>COUNTIFS(通讯通路门店!$S:$S,$G426,通讯通路门店!$J:$J,"OPPO体验店")</f>
        <v>0</v>
      </c>
      <c r="AB426" s="99">
        <f>COUNTIFS(通讯通路门店!$S:$S,$G426,通讯通路门店!$J:$J,"华为授权体验店")+COUNTIFS(通讯通路门店!$S:$S,$G426,通讯通路门店!$J:$J,"华为堡垒店")</f>
        <v>0</v>
      </c>
      <c r="AC426" s="99">
        <f>COUNTIFS(通讯通路门店!$S:$S,$G426,通讯通路门店!$J:$J,"小米体验店")</f>
        <v>0</v>
      </c>
      <c r="AD426" s="99">
        <f>COUNTIFS(通讯通路门店!$S:$S,$G426,通讯通路门店!$J:$J,"苹果体验店")</f>
        <v>0</v>
      </c>
      <c r="AE426" s="99">
        <f>COUNTIFS(通讯通路门店!$S:$S,$G426,通讯通路门店!$J:$J,"其他品牌专卖店")</f>
        <v>0</v>
      </c>
      <c r="AF426" s="99">
        <f>SUMIFS(通讯通路门店!$BI:$BI,通讯通路门店!$S:$S,$G426)</f>
        <v>0</v>
      </c>
      <c r="AG426" s="99">
        <f>SUMIFS(通讯通路门店!$BH:$BH,通讯通路门店!$S:$S,$G426)</f>
        <v>0</v>
      </c>
      <c r="AH426" s="99">
        <f t="shared" si="31"/>
        <v>0</v>
      </c>
      <c r="AI426" s="99">
        <f>SUMIFS(通讯通路门店!$BB:$BB,通讯通路门店!$S:$S,$G426)</f>
        <v>0</v>
      </c>
      <c r="AJ426" s="99">
        <f>SUMIFS(通讯通路门店!$BE:$BE,通讯通路门店!$S:$S,$G426)</f>
        <v>0</v>
      </c>
      <c r="AK426" s="99">
        <f>SUMIFS(通讯通路门店!$BG:$BG,通讯通路门店!$S:$S,$G426)</f>
        <v>0</v>
      </c>
      <c r="AL426" s="99">
        <f>SUMIFS(通讯通路门店!$BC:$BC,通讯通路门店!$S:$S,$G426)</f>
        <v>0</v>
      </c>
      <c r="AM426" s="99">
        <f>SUMIFS(通讯通路门店!$BD:$BD,通讯通路门店!$S:$S,$G426)</f>
        <v>0</v>
      </c>
      <c r="AN426" s="99">
        <f>SUMIFS(通讯通路门店!$BF:$BF,通讯通路门店!$S:$S,$G426)</f>
        <v>0</v>
      </c>
      <c r="AO426" s="99">
        <f t="shared" si="32"/>
        <v>0</v>
      </c>
      <c r="AP426" s="99">
        <f>SUMIFS(通讯通路门店!$K:$K,通讯通路门店!$S:$S,$G426)</f>
        <v>0</v>
      </c>
      <c r="AQ426" s="83"/>
      <c r="AR426" s="99">
        <f>SUMIFS(通讯通路门店!$T:$T,通讯通路门店!$S:$S,$G426)</f>
        <v>0</v>
      </c>
      <c r="AS426" s="99">
        <f>SUMIFS(通讯通路门店!$U:$U,通讯通路门店!$S:$S,$G426)</f>
        <v>0</v>
      </c>
      <c r="AT426" s="99">
        <f>SUMIFS(通讯通路门店!$V:$V,通讯通路门店!$S:$S,$G426)</f>
        <v>0</v>
      </c>
      <c r="AU426" s="99">
        <f>SUMIFS(通讯通路门店!$W:$W,通讯通路门店!$S:$S,$G426)</f>
        <v>0</v>
      </c>
      <c r="AV426" s="99">
        <f>SUMIFS(通讯通路门店!$Z:$Z,通讯通路门店!$S:$S,$G426)</f>
        <v>0</v>
      </c>
      <c r="AW426" s="99">
        <f>SUMIFS(通讯通路门店!$AB:$AB,通讯通路门店!$S:$S,$G426)</f>
        <v>0</v>
      </c>
      <c r="AX426" s="99">
        <f>SUMIFS(通讯通路门店!$X:$X,通讯通路门店!$S:$S,$G426)</f>
        <v>0</v>
      </c>
      <c r="AY426" s="99">
        <f>SUMIFS(通讯通路门店!$Y:$Y,通讯通路门店!$S:$S,$G426)</f>
        <v>0</v>
      </c>
      <c r="AZ426" s="99">
        <f>SUMIFS(通讯通路门店!$AA:$AA,通讯通路门店!$S:$S,$G426)</f>
        <v>0</v>
      </c>
      <c r="BA426" s="99">
        <f t="shared" si="33"/>
        <v>0</v>
      </c>
      <c r="BB426" s="99">
        <f t="shared" si="34"/>
        <v>0</v>
      </c>
      <c r="BC426" s="99">
        <f>SUMIFS(通讯通路门店!$W:$W,通讯通路门店!$S:$S,$G426,通讯通路门店!$J:$J,"荣耀体验店")+SUMIFS(通讯通路门店!$W:$W,通讯通路门店!$S:$S,$G426,通讯通路门店!$J:$J,"荣耀授权专卖店")</f>
        <v>0</v>
      </c>
      <c r="BD426" s="99">
        <f>SUMIFS(通讯通路门店!$Z:$Z,通讯通路门店!$S:$S,$G426,通讯通路门店!$J:$J,"VIVO体验店")</f>
        <v>0</v>
      </c>
      <c r="BE426" s="99">
        <f>SUMIFS(通讯通路门店!$AB:$AB,通讯通路门店!$S:$S,$G426,通讯通路门店!$J:$J,"OPPO体验店")</f>
        <v>0</v>
      </c>
      <c r="BF426" s="99">
        <f>SUMIFS(通讯通路门店!$X:$X,通讯通路门店!$S:$S,$G426,通讯通路门店!$J:$J,"华为授权体验店")+SUMIFS(通讯通路门店!$AA:$AA,通讯通路门店!$S:$S,$G426,通讯通路门店!$J:$J,"华为堡垒店")</f>
        <v>0</v>
      </c>
      <c r="BG426" s="99">
        <f>SUMIFS(通讯通路门店!$Y:$Y,通讯通路门店!$S:$S,$G426,通讯通路门店!$J:$J,"小米体验店")</f>
        <v>0</v>
      </c>
      <c r="BH426" s="99">
        <f>SUMIFS(通讯通路门店!$AA:$AA,通讯通路门店!$S:$S,$G426,通讯通路门店!$J:$J,"苹果体验店")</f>
        <v>0</v>
      </c>
      <c r="BI426" s="99">
        <f>SUMIFS(通讯通路门店!$K:$K,通讯通路门店!$S:$S,$G426,通讯通路门店!$J:$J,"其他品牌专卖店")</f>
        <v>0</v>
      </c>
      <c r="BJ426" s="99">
        <f>SUMIFS(通讯通路门店!$AC:$AC,通讯通路门店!$S:$S,$G426)</f>
        <v>0</v>
      </c>
      <c r="BK426" s="99">
        <f>SUMIFS(通讯通路门店!$AD:$AD,通讯通路门店!$S:$S,$G426)</f>
        <v>0</v>
      </c>
      <c r="BL426" s="99">
        <f>SUMIFS(通讯通路门店!$AE:$AE,通讯通路门店!$S:$S,$G426)</f>
        <v>0</v>
      </c>
      <c r="BM426" s="99">
        <f>SUMIFS(通讯通路门店!$AF:$AF,通讯通路门店!$S:$S,$G426)</f>
        <v>0</v>
      </c>
      <c r="BN426" s="99">
        <f>SUMIFS(通讯通路门店!$AG:$AG,通讯通路门店!$S:$S,$G426)</f>
        <v>0</v>
      </c>
      <c r="BO426" s="99">
        <f>SUMIFS(通讯通路门店!$AH:$AH,通讯通路门店!$S:$S,$G426)</f>
        <v>0</v>
      </c>
      <c r="BP426" s="99">
        <f>SUMIFS(通讯通路门店!$AI:$AI,通讯通路门店!$S:$S,$G426)</f>
        <v>0</v>
      </c>
      <c r="BQ426" s="83"/>
    </row>
    <row r="427" spans="1:69">
      <c r="A427" s="99" t="str">
        <f>IFERROR(_xlfn.XLOOKUP($G427,通讯通路门店!$S$4:$S$993933,通讯通路门店!$A$4:$A$993933,0,0),"")</f>
        <v/>
      </c>
      <c r="B427" s="99" t="str">
        <f>IFERROR(_xlfn.XLOOKUP($G427,通讯通路门店!$S$4:$S$993933,通讯通路门店!$B$4:$B$993933,0,0),"")</f>
        <v/>
      </c>
      <c r="C427" s="99" t="str">
        <f>IFERROR(_xlfn.XLOOKUP($G427,通讯通路门店!$S$4:$S$993933,通讯通路门店!$C$4:$C$993933,0,0),"")</f>
        <v/>
      </c>
      <c r="D427" s="99" t="str">
        <f>IFERROR(_xlfn.XLOOKUP($G427,通讯通路门店!$S$4:$S$993933,通讯通路门店!$D$4:$D$993933,0,0),"")</f>
        <v/>
      </c>
      <c r="E427" s="83"/>
      <c r="F427" s="83"/>
      <c r="G427" s="101" t="e">
        <v>#N/A</v>
      </c>
      <c r="H427" s="102" t="str">
        <f>IFERROR(_xlfn.XLOOKUP($G427,通讯通路门店!$S$4:$S$993933,通讯通路门店!$R$4:$R$993933,0,0),"")</f>
        <v/>
      </c>
      <c r="I427" s="83"/>
      <c r="J427" s="83"/>
      <c r="K427" s="83"/>
      <c r="L427" s="83"/>
      <c r="M427" s="83"/>
      <c r="N427" s="83"/>
      <c r="O427" s="83"/>
      <c r="P427" s="83"/>
      <c r="Q427" s="83"/>
      <c r="R427" s="83"/>
      <c r="S427" s="83"/>
      <c r="T427" s="83"/>
      <c r="U427" s="99">
        <f>COUNTIF(通讯通路门店!$S:$S,$G427)</f>
        <v>0</v>
      </c>
      <c r="V427" s="99">
        <f>COUNTIFS(通讯通路门店!$S:$S,$G427,通讯通路门店!$J:$J,"综合卖场")</f>
        <v>0</v>
      </c>
      <c r="W427" s="99">
        <f>SUMIFS(通讯通路门店!$AJ:$AJ,通讯通路门店!$S:$S,通讯客户沙盘!$G427)</f>
        <v>0</v>
      </c>
      <c r="X427" s="99">
        <f t="shared" si="30"/>
        <v>0</v>
      </c>
      <c r="Y427" s="99">
        <f>COUNTIFS(通讯通路门店!$S:$S,$G427,通讯通路门店!$J:$J,"荣耀体验店")+COUNTIFS(通讯通路门店!$S:$S,$G427,通讯通路门店!$J:$J,"荣耀授权专卖店")</f>
        <v>0</v>
      </c>
      <c r="Z427" s="99">
        <f>COUNTIFS(通讯通路门店!$S:$S,$G427,通讯通路门店!$J:$J,"VIVO体验店")</f>
        <v>0</v>
      </c>
      <c r="AA427" s="99">
        <f>COUNTIFS(通讯通路门店!$S:$S,$G427,通讯通路门店!$J:$J,"OPPO体验店")</f>
        <v>0</v>
      </c>
      <c r="AB427" s="99">
        <f>COUNTIFS(通讯通路门店!$S:$S,$G427,通讯通路门店!$J:$J,"华为授权体验店")+COUNTIFS(通讯通路门店!$S:$S,$G427,通讯通路门店!$J:$J,"华为堡垒店")</f>
        <v>0</v>
      </c>
      <c r="AC427" s="99">
        <f>COUNTIFS(通讯通路门店!$S:$S,$G427,通讯通路门店!$J:$J,"小米体验店")</f>
        <v>0</v>
      </c>
      <c r="AD427" s="99">
        <f>COUNTIFS(通讯通路门店!$S:$S,$G427,通讯通路门店!$J:$J,"苹果体验店")</f>
        <v>0</v>
      </c>
      <c r="AE427" s="99">
        <f>COUNTIFS(通讯通路门店!$S:$S,$G427,通讯通路门店!$J:$J,"其他品牌专卖店")</f>
        <v>0</v>
      </c>
      <c r="AF427" s="99">
        <f>SUMIFS(通讯通路门店!$BI:$BI,通讯通路门店!$S:$S,$G427)</f>
        <v>0</v>
      </c>
      <c r="AG427" s="99">
        <f>SUMIFS(通讯通路门店!$BH:$BH,通讯通路门店!$S:$S,$G427)</f>
        <v>0</v>
      </c>
      <c r="AH427" s="99">
        <f t="shared" si="31"/>
        <v>0</v>
      </c>
      <c r="AI427" s="99">
        <f>SUMIFS(通讯通路门店!$BB:$BB,通讯通路门店!$S:$S,$G427)</f>
        <v>0</v>
      </c>
      <c r="AJ427" s="99">
        <f>SUMIFS(通讯通路门店!$BE:$BE,通讯通路门店!$S:$S,$G427)</f>
        <v>0</v>
      </c>
      <c r="AK427" s="99">
        <f>SUMIFS(通讯通路门店!$BG:$BG,通讯通路门店!$S:$S,$G427)</f>
        <v>0</v>
      </c>
      <c r="AL427" s="99">
        <f>SUMIFS(通讯通路门店!$BC:$BC,通讯通路门店!$S:$S,$G427)</f>
        <v>0</v>
      </c>
      <c r="AM427" s="99">
        <f>SUMIFS(通讯通路门店!$BD:$BD,通讯通路门店!$S:$S,$G427)</f>
        <v>0</v>
      </c>
      <c r="AN427" s="99">
        <f>SUMIFS(通讯通路门店!$BF:$BF,通讯通路门店!$S:$S,$G427)</f>
        <v>0</v>
      </c>
      <c r="AO427" s="99">
        <f t="shared" si="32"/>
        <v>0</v>
      </c>
      <c r="AP427" s="99">
        <f>SUMIFS(通讯通路门店!$K:$K,通讯通路门店!$S:$S,$G427)</f>
        <v>0</v>
      </c>
      <c r="AQ427" s="83"/>
      <c r="AR427" s="99">
        <f>SUMIFS(通讯通路门店!$T:$T,通讯通路门店!$S:$S,$G427)</f>
        <v>0</v>
      </c>
      <c r="AS427" s="99">
        <f>SUMIFS(通讯通路门店!$U:$U,通讯通路门店!$S:$S,$G427)</f>
        <v>0</v>
      </c>
      <c r="AT427" s="99">
        <f>SUMIFS(通讯通路门店!$V:$V,通讯通路门店!$S:$S,$G427)</f>
        <v>0</v>
      </c>
      <c r="AU427" s="99">
        <f>SUMIFS(通讯通路门店!$W:$W,通讯通路门店!$S:$S,$G427)</f>
        <v>0</v>
      </c>
      <c r="AV427" s="99">
        <f>SUMIFS(通讯通路门店!$Z:$Z,通讯通路门店!$S:$S,$G427)</f>
        <v>0</v>
      </c>
      <c r="AW427" s="99">
        <f>SUMIFS(通讯通路门店!$AB:$AB,通讯通路门店!$S:$S,$G427)</f>
        <v>0</v>
      </c>
      <c r="AX427" s="99">
        <f>SUMIFS(通讯通路门店!$X:$X,通讯通路门店!$S:$S,$G427)</f>
        <v>0</v>
      </c>
      <c r="AY427" s="99">
        <f>SUMIFS(通讯通路门店!$Y:$Y,通讯通路门店!$S:$S,$G427)</f>
        <v>0</v>
      </c>
      <c r="AZ427" s="99">
        <f>SUMIFS(通讯通路门店!$AA:$AA,通讯通路门店!$S:$S,$G427)</f>
        <v>0</v>
      </c>
      <c r="BA427" s="99">
        <f t="shared" si="33"/>
        <v>0</v>
      </c>
      <c r="BB427" s="99">
        <f t="shared" si="34"/>
        <v>0</v>
      </c>
      <c r="BC427" s="99">
        <f>SUMIFS(通讯通路门店!$W:$W,通讯通路门店!$S:$S,$G427,通讯通路门店!$J:$J,"荣耀体验店")+SUMIFS(通讯通路门店!$W:$W,通讯通路门店!$S:$S,$G427,通讯通路门店!$J:$J,"荣耀授权专卖店")</f>
        <v>0</v>
      </c>
      <c r="BD427" s="99">
        <f>SUMIFS(通讯通路门店!$Z:$Z,通讯通路门店!$S:$S,$G427,通讯通路门店!$J:$J,"VIVO体验店")</f>
        <v>0</v>
      </c>
      <c r="BE427" s="99">
        <f>SUMIFS(通讯通路门店!$AB:$AB,通讯通路门店!$S:$S,$G427,通讯通路门店!$J:$J,"OPPO体验店")</f>
        <v>0</v>
      </c>
      <c r="BF427" s="99">
        <f>SUMIFS(通讯通路门店!$X:$X,通讯通路门店!$S:$S,$G427,通讯通路门店!$J:$J,"华为授权体验店")+SUMIFS(通讯通路门店!$AA:$AA,通讯通路门店!$S:$S,$G427,通讯通路门店!$J:$J,"华为堡垒店")</f>
        <v>0</v>
      </c>
      <c r="BG427" s="99">
        <f>SUMIFS(通讯通路门店!$Y:$Y,通讯通路门店!$S:$S,$G427,通讯通路门店!$J:$J,"小米体验店")</f>
        <v>0</v>
      </c>
      <c r="BH427" s="99">
        <f>SUMIFS(通讯通路门店!$AA:$AA,通讯通路门店!$S:$S,$G427,通讯通路门店!$J:$J,"苹果体验店")</f>
        <v>0</v>
      </c>
      <c r="BI427" s="99">
        <f>SUMIFS(通讯通路门店!$K:$K,通讯通路门店!$S:$S,$G427,通讯通路门店!$J:$J,"其他品牌专卖店")</f>
        <v>0</v>
      </c>
      <c r="BJ427" s="99">
        <f>SUMIFS(通讯通路门店!$AC:$AC,通讯通路门店!$S:$S,$G427)</f>
        <v>0</v>
      </c>
      <c r="BK427" s="99">
        <f>SUMIFS(通讯通路门店!$AD:$AD,通讯通路门店!$S:$S,$G427)</f>
        <v>0</v>
      </c>
      <c r="BL427" s="99">
        <f>SUMIFS(通讯通路门店!$AE:$AE,通讯通路门店!$S:$S,$G427)</f>
        <v>0</v>
      </c>
      <c r="BM427" s="99">
        <f>SUMIFS(通讯通路门店!$AF:$AF,通讯通路门店!$S:$S,$G427)</f>
        <v>0</v>
      </c>
      <c r="BN427" s="99">
        <f>SUMIFS(通讯通路门店!$AG:$AG,通讯通路门店!$S:$S,$G427)</f>
        <v>0</v>
      </c>
      <c r="BO427" s="99">
        <f>SUMIFS(通讯通路门店!$AH:$AH,通讯通路门店!$S:$S,$G427)</f>
        <v>0</v>
      </c>
      <c r="BP427" s="99">
        <f>SUMIFS(通讯通路门店!$AI:$AI,通讯通路门店!$S:$S,$G427)</f>
        <v>0</v>
      </c>
      <c r="BQ427" s="83"/>
    </row>
    <row r="428" spans="1:69">
      <c r="A428" s="99" t="str">
        <f>IFERROR(_xlfn.XLOOKUP($G428,通讯通路门店!$S$4:$S$993933,通讯通路门店!$A$4:$A$993933,0,0),"")</f>
        <v/>
      </c>
      <c r="B428" s="99" t="str">
        <f>IFERROR(_xlfn.XLOOKUP($G428,通讯通路门店!$S$4:$S$993933,通讯通路门店!$B$4:$B$993933,0,0),"")</f>
        <v/>
      </c>
      <c r="C428" s="99" t="str">
        <f>IFERROR(_xlfn.XLOOKUP($G428,通讯通路门店!$S$4:$S$993933,通讯通路门店!$C$4:$C$993933,0,0),"")</f>
        <v/>
      </c>
      <c r="D428" s="99" t="str">
        <f>IFERROR(_xlfn.XLOOKUP($G428,通讯通路门店!$S$4:$S$993933,通讯通路门店!$D$4:$D$993933,0,0),"")</f>
        <v/>
      </c>
      <c r="E428" s="83"/>
      <c r="F428" s="83"/>
      <c r="G428" s="101" t="e">
        <v>#N/A</v>
      </c>
      <c r="H428" s="102" t="str">
        <f>IFERROR(_xlfn.XLOOKUP($G428,通讯通路门店!$S$4:$S$993933,通讯通路门店!$R$4:$R$993933,0,0),"")</f>
        <v/>
      </c>
      <c r="I428" s="83"/>
      <c r="J428" s="83"/>
      <c r="K428" s="83"/>
      <c r="L428" s="83"/>
      <c r="M428" s="83"/>
      <c r="N428" s="83"/>
      <c r="O428" s="83"/>
      <c r="P428" s="83"/>
      <c r="Q428" s="83"/>
      <c r="R428" s="83"/>
      <c r="S428" s="83"/>
      <c r="T428" s="83"/>
      <c r="U428" s="99">
        <f>COUNTIF(通讯通路门店!$S:$S,$G428)</f>
        <v>0</v>
      </c>
      <c r="V428" s="99">
        <f>COUNTIFS(通讯通路门店!$S:$S,$G428,通讯通路门店!$J:$J,"综合卖场")</f>
        <v>0</v>
      </c>
      <c r="W428" s="99">
        <f>SUMIFS(通讯通路门店!$AJ:$AJ,通讯通路门店!$S:$S,通讯客户沙盘!$G428)</f>
        <v>0</v>
      </c>
      <c r="X428" s="99">
        <f t="shared" si="30"/>
        <v>0</v>
      </c>
      <c r="Y428" s="99">
        <f>COUNTIFS(通讯通路门店!$S:$S,$G428,通讯通路门店!$J:$J,"荣耀体验店")+COUNTIFS(通讯通路门店!$S:$S,$G428,通讯通路门店!$J:$J,"荣耀授权专卖店")</f>
        <v>0</v>
      </c>
      <c r="Z428" s="99">
        <f>COUNTIFS(通讯通路门店!$S:$S,$G428,通讯通路门店!$J:$J,"VIVO体验店")</f>
        <v>0</v>
      </c>
      <c r="AA428" s="99">
        <f>COUNTIFS(通讯通路门店!$S:$S,$G428,通讯通路门店!$J:$J,"OPPO体验店")</f>
        <v>0</v>
      </c>
      <c r="AB428" s="99">
        <f>COUNTIFS(通讯通路门店!$S:$S,$G428,通讯通路门店!$J:$J,"华为授权体验店")+COUNTIFS(通讯通路门店!$S:$S,$G428,通讯通路门店!$J:$J,"华为堡垒店")</f>
        <v>0</v>
      </c>
      <c r="AC428" s="99">
        <f>COUNTIFS(通讯通路门店!$S:$S,$G428,通讯通路门店!$J:$J,"小米体验店")</f>
        <v>0</v>
      </c>
      <c r="AD428" s="99">
        <f>COUNTIFS(通讯通路门店!$S:$S,$G428,通讯通路门店!$J:$J,"苹果体验店")</f>
        <v>0</v>
      </c>
      <c r="AE428" s="99">
        <f>COUNTIFS(通讯通路门店!$S:$S,$G428,通讯通路门店!$J:$J,"其他品牌专卖店")</f>
        <v>0</v>
      </c>
      <c r="AF428" s="99">
        <f>SUMIFS(通讯通路门店!$BI:$BI,通讯通路门店!$S:$S,$G428)</f>
        <v>0</v>
      </c>
      <c r="AG428" s="99">
        <f>SUMIFS(通讯通路门店!$BH:$BH,通讯通路门店!$S:$S,$G428)</f>
        <v>0</v>
      </c>
      <c r="AH428" s="99">
        <f t="shared" si="31"/>
        <v>0</v>
      </c>
      <c r="AI428" s="99">
        <f>SUMIFS(通讯通路门店!$BB:$BB,通讯通路门店!$S:$S,$G428)</f>
        <v>0</v>
      </c>
      <c r="AJ428" s="99">
        <f>SUMIFS(通讯通路门店!$BE:$BE,通讯通路门店!$S:$S,$G428)</f>
        <v>0</v>
      </c>
      <c r="AK428" s="99">
        <f>SUMIFS(通讯通路门店!$BG:$BG,通讯通路门店!$S:$S,$G428)</f>
        <v>0</v>
      </c>
      <c r="AL428" s="99">
        <f>SUMIFS(通讯通路门店!$BC:$BC,通讯通路门店!$S:$S,$G428)</f>
        <v>0</v>
      </c>
      <c r="AM428" s="99">
        <f>SUMIFS(通讯通路门店!$BD:$BD,通讯通路门店!$S:$S,$G428)</f>
        <v>0</v>
      </c>
      <c r="AN428" s="99">
        <f>SUMIFS(通讯通路门店!$BF:$BF,通讯通路门店!$S:$S,$G428)</f>
        <v>0</v>
      </c>
      <c r="AO428" s="99">
        <f t="shared" si="32"/>
        <v>0</v>
      </c>
      <c r="AP428" s="99">
        <f>SUMIFS(通讯通路门店!$K:$K,通讯通路门店!$S:$S,$G428)</f>
        <v>0</v>
      </c>
      <c r="AQ428" s="83"/>
      <c r="AR428" s="99">
        <f>SUMIFS(通讯通路门店!$T:$T,通讯通路门店!$S:$S,$G428)</f>
        <v>0</v>
      </c>
      <c r="AS428" s="99">
        <f>SUMIFS(通讯通路门店!$U:$U,通讯通路门店!$S:$S,$G428)</f>
        <v>0</v>
      </c>
      <c r="AT428" s="99">
        <f>SUMIFS(通讯通路门店!$V:$V,通讯通路门店!$S:$S,$G428)</f>
        <v>0</v>
      </c>
      <c r="AU428" s="99">
        <f>SUMIFS(通讯通路门店!$W:$W,通讯通路门店!$S:$S,$G428)</f>
        <v>0</v>
      </c>
      <c r="AV428" s="99">
        <f>SUMIFS(通讯通路门店!$Z:$Z,通讯通路门店!$S:$S,$G428)</f>
        <v>0</v>
      </c>
      <c r="AW428" s="99">
        <f>SUMIFS(通讯通路门店!$AB:$AB,通讯通路门店!$S:$S,$G428)</f>
        <v>0</v>
      </c>
      <c r="AX428" s="99">
        <f>SUMIFS(通讯通路门店!$X:$X,通讯通路门店!$S:$S,$G428)</f>
        <v>0</v>
      </c>
      <c r="AY428" s="99">
        <f>SUMIFS(通讯通路门店!$Y:$Y,通讯通路门店!$S:$S,$G428)</f>
        <v>0</v>
      </c>
      <c r="AZ428" s="99">
        <f>SUMIFS(通讯通路门店!$AA:$AA,通讯通路门店!$S:$S,$G428)</f>
        <v>0</v>
      </c>
      <c r="BA428" s="99">
        <f t="shared" si="33"/>
        <v>0</v>
      </c>
      <c r="BB428" s="99">
        <f t="shared" si="34"/>
        <v>0</v>
      </c>
      <c r="BC428" s="99">
        <f>SUMIFS(通讯通路门店!$W:$W,通讯通路门店!$S:$S,$G428,通讯通路门店!$J:$J,"荣耀体验店")+SUMIFS(通讯通路门店!$W:$W,通讯通路门店!$S:$S,$G428,通讯通路门店!$J:$J,"荣耀授权专卖店")</f>
        <v>0</v>
      </c>
      <c r="BD428" s="99">
        <f>SUMIFS(通讯通路门店!$Z:$Z,通讯通路门店!$S:$S,$G428,通讯通路门店!$J:$J,"VIVO体验店")</f>
        <v>0</v>
      </c>
      <c r="BE428" s="99">
        <f>SUMIFS(通讯通路门店!$AB:$AB,通讯通路门店!$S:$S,$G428,通讯通路门店!$J:$J,"OPPO体验店")</f>
        <v>0</v>
      </c>
      <c r="BF428" s="99">
        <f>SUMIFS(通讯通路门店!$X:$X,通讯通路门店!$S:$S,$G428,通讯通路门店!$J:$J,"华为授权体验店")+SUMIFS(通讯通路门店!$AA:$AA,通讯通路门店!$S:$S,$G428,通讯通路门店!$J:$J,"华为堡垒店")</f>
        <v>0</v>
      </c>
      <c r="BG428" s="99">
        <f>SUMIFS(通讯通路门店!$Y:$Y,通讯通路门店!$S:$S,$G428,通讯通路门店!$J:$J,"小米体验店")</f>
        <v>0</v>
      </c>
      <c r="BH428" s="99">
        <f>SUMIFS(通讯通路门店!$AA:$AA,通讯通路门店!$S:$S,$G428,通讯通路门店!$J:$J,"苹果体验店")</f>
        <v>0</v>
      </c>
      <c r="BI428" s="99">
        <f>SUMIFS(通讯通路门店!$K:$K,通讯通路门店!$S:$S,$G428,通讯通路门店!$J:$J,"其他品牌专卖店")</f>
        <v>0</v>
      </c>
      <c r="BJ428" s="99">
        <f>SUMIFS(通讯通路门店!$AC:$AC,通讯通路门店!$S:$S,$G428)</f>
        <v>0</v>
      </c>
      <c r="BK428" s="99">
        <f>SUMIFS(通讯通路门店!$AD:$AD,通讯通路门店!$S:$S,$G428)</f>
        <v>0</v>
      </c>
      <c r="BL428" s="99">
        <f>SUMIFS(通讯通路门店!$AE:$AE,通讯通路门店!$S:$S,$G428)</f>
        <v>0</v>
      </c>
      <c r="BM428" s="99">
        <f>SUMIFS(通讯通路门店!$AF:$AF,通讯通路门店!$S:$S,$G428)</f>
        <v>0</v>
      </c>
      <c r="BN428" s="99">
        <f>SUMIFS(通讯通路门店!$AG:$AG,通讯通路门店!$S:$S,$G428)</f>
        <v>0</v>
      </c>
      <c r="BO428" s="99">
        <f>SUMIFS(通讯通路门店!$AH:$AH,通讯通路门店!$S:$S,$G428)</f>
        <v>0</v>
      </c>
      <c r="BP428" s="99">
        <f>SUMIFS(通讯通路门店!$AI:$AI,通讯通路门店!$S:$S,$G428)</f>
        <v>0</v>
      </c>
      <c r="BQ428" s="83"/>
    </row>
    <row r="429" spans="1:69">
      <c r="A429" s="99" t="str">
        <f>IFERROR(_xlfn.XLOOKUP($G429,通讯通路门店!$S$4:$S$993933,通讯通路门店!$A$4:$A$993933,0,0),"")</f>
        <v/>
      </c>
      <c r="B429" s="99" t="str">
        <f>IFERROR(_xlfn.XLOOKUP($G429,通讯通路门店!$S$4:$S$993933,通讯通路门店!$B$4:$B$993933,0,0),"")</f>
        <v/>
      </c>
      <c r="C429" s="99" t="str">
        <f>IFERROR(_xlfn.XLOOKUP($G429,通讯通路门店!$S$4:$S$993933,通讯通路门店!$C$4:$C$993933,0,0),"")</f>
        <v/>
      </c>
      <c r="D429" s="99" t="str">
        <f>IFERROR(_xlfn.XLOOKUP($G429,通讯通路门店!$S$4:$S$993933,通讯通路门店!$D$4:$D$993933,0,0),"")</f>
        <v/>
      </c>
      <c r="E429" s="83"/>
      <c r="F429" s="83"/>
      <c r="G429" s="101" t="e">
        <v>#N/A</v>
      </c>
      <c r="H429" s="102" t="str">
        <f>IFERROR(_xlfn.XLOOKUP($G429,通讯通路门店!$S$4:$S$993933,通讯通路门店!$R$4:$R$993933,0,0),"")</f>
        <v/>
      </c>
      <c r="I429" s="83"/>
      <c r="J429" s="83"/>
      <c r="K429" s="83"/>
      <c r="L429" s="83"/>
      <c r="M429" s="83"/>
      <c r="N429" s="83"/>
      <c r="O429" s="83"/>
      <c r="P429" s="83"/>
      <c r="Q429" s="83"/>
      <c r="R429" s="83"/>
      <c r="S429" s="83"/>
      <c r="T429" s="83"/>
      <c r="U429" s="99">
        <f>COUNTIF(通讯通路门店!$S:$S,$G429)</f>
        <v>0</v>
      </c>
      <c r="V429" s="99">
        <f>COUNTIFS(通讯通路门店!$S:$S,$G429,通讯通路门店!$J:$J,"综合卖场")</f>
        <v>0</v>
      </c>
      <c r="W429" s="99">
        <f>SUMIFS(通讯通路门店!$AJ:$AJ,通讯通路门店!$S:$S,通讯客户沙盘!$G429)</f>
        <v>0</v>
      </c>
      <c r="X429" s="99">
        <f t="shared" si="30"/>
        <v>0</v>
      </c>
      <c r="Y429" s="99">
        <f>COUNTIFS(通讯通路门店!$S:$S,$G429,通讯通路门店!$J:$J,"荣耀体验店")+COUNTIFS(通讯通路门店!$S:$S,$G429,通讯通路门店!$J:$J,"荣耀授权专卖店")</f>
        <v>0</v>
      </c>
      <c r="Z429" s="99">
        <f>COUNTIFS(通讯通路门店!$S:$S,$G429,通讯通路门店!$J:$J,"VIVO体验店")</f>
        <v>0</v>
      </c>
      <c r="AA429" s="99">
        <f>COUNTIFS(通讯通路门店!$S:$S,$G429,通讯通路门店!$J:$J,"OPPO体验店")</f>
        <v>0</v>
      </c>
      <c r="AB429" s="99">
        <f>COUNTIFS(通讯通路门店!$S:$S,$G429,通讯通路门店!$J:$J,"华为授权体验店")+COUNTIFS(通讯通路门店!$S:$S,$G429,通讯通路门店!$J:$J,"华为堡垒店")</f>
        <v>0</v>
      </c>
      <c r="AC429" s="99">
        <f>COUNTIFS(通讯通路门店!$S:$S,$G429,通讯通路门店!$J:$J,"小米体验店")</f>
        <v>0</v>
      </c>
      <c r="AD429" s="99">
        <f>COUNTIFS(通讯通路门店!$S:$S,$G429,通讯通路门店!$J:$J,"苹果体验店")</f>
        <v>0</v>
      </c>
      <c r="AE429" s="99">
        <f>COUNTIFS(通讯通路门店!$S:$S,$G429,通讯通路门店!$J:$J,"其他品牌专卖店")</f>
        <v>0</v>
      </c>
      <c r="AF429" s="99">
        <f>SUMIFS(通讯通路门店!$BI:$BI,通讯通路门店!$S:$S,$G429)</f>
        <v>0</v>
      </c>
      <c r="AG429" s="99">
        <f>SUMIFS(通讯通路门店!$BH:$BH,通讯通路门店!$S:$S,$G429)</f>
        <v>0</v>
      </c>
      <c r="AH429" s="99">
        <f t="shared" si="31"/>
        <v>0</v>
      </c>
      <c r="AI429" s="99">
        <f>SUMIFS(通讯通路门店!$BB:$BB,通讯通路门店!$S:$S,$G429)</f>
        <v>0</v>
      </c>
      <c r="AJ429" s="99">
        <f>SUMIFS(通讯通路门店!$BE:$BE,通讯通路门店!$S:$S,$G429)</f>
        <v>0</v>
      </c>
      <c r="AK429" s="99">
        <f>SUMIFS(通讯通路门店!$BG:$BG,通讯通路门店!$S:$S,$G429)</f>
        <v>0</v>
      </c>
      <c r="AL429" s="99">
        <f>SUMIFS(通讯通路门店!$BC:$BC,通讯通路门店!$S:$S,$G429)</f>
        <v>0</v>
      </c>
      <c r="AM429" s="99">
        <f>SUMIFS(通讯通路门店!$BD:$BD,通讯通路门店!$S:$S,$G429)</f>
        <v>0</v>
      </c>
      <c r="AN429" s="99">
        <f>SUMIFS(通讯通路门店!$BF:$BF,通讯通路门店!$S:$S,$G429)</f>
        <v>0</v>
      </c>
      <c r="AO429" s="99">
        <f t="shared" si="32"/>
        <v>0</v>
      </c>
      <c r="AP429" s="99">
        <f>SUMIFS(通讯通路门店!$K:$K,通讯通路门店!$S:$S,$G429)</f>
        <v>0</v>
      </c>
      <c r="AQ429" s="83"/>
      <c r="AR429" s="99">
        <f>SUMIFS(通讯通路门店!$T:$T,通讯通路门店!$S:$S,$G429)</f>
        <v>0</v>
      </c>
      <c r="AS429" s="99">
        <f>SUMIFS(通讯通路门店!$U:$U,通讯通路门店!$S:$S,$G429)</f>
        <v>0</v>
      </c>
      <c r="AT429" s="99">
        <f>SUMIFS(通讯通路门店!$V:$V,通讯通路门店!$S:$S,$G429)</f>
        <v>0</v>
      </c>
      <c r="AU429" s="99">
        <f>SUMIFS(通讯通路门店!$W:$W,通讯通路门店!$S:$S,$G429)</f>
        <v>0</v>
      </c>
      <c r="AV429" s="99">
        <f>SUMIFS(通讯通路门店!$Z:$Z,通讯通路门店!$S:$S,$G429)</f>
        <v>0</v>
      </c>
      <c r="AW429" s="99">
        <f>SUMIFS(通讯通路门店!$AB:$AB,通讯通路门店!$S:$S,$G429)</f>
        <v>0</v>
      </c>
      <c r="AX429" s="99">
        <f>SUMIFS(通讯通路门店!$X:$X,通讯通路门店!$S:$S,$G429)</f>
        <v>0</v>
      </c>
      <c r="AY429" s="99">
        <f>SUMIFS(通讯通路门店!$Y:$Y,通讯通路门店!$S:$S,$G429)</f>
        <v>0</v>
      </c>
      <c r="AZ429" s="99">
        <f>SUMIFS(通讯通路门店!$AA:$AA,通讯通路门店!$S:$S,$G429)</f>
        <v>0</v>
      </c>
      <c r="BA429" s="99">
        <f t="shared" si="33"/>
        <v>0</v>
      </c>
      <c r="BB429" s="99">
        <f t="shared" si="34"/>
        <v>0</v>
      </c>
      <c r="BC429" s="99">
        <f>SUMIFS(通讯通路门店!$W:$W,通讯通路门店!$S:$S,$G429,通讯通路门店!$J:$J,"荣耀体验店")+SUMIFS(通讯通路门店!$W:$W,通讯通路门店!$S:$S,$G429,通讯通路门店!$J:$J,"荣耀授权专卖店")</f>
        <v>0</v>
      </c>
      <c r="BD429" s="99">
        <f>SUMIFS(通讯通路门店!$Z:$Z,通讯通路门店!$S:$S,$G429,通讯通路门店!$J:$J,"VIVO体验店")</f>
        <v>0</v>
      </c>
      <c r="BE429" s="99">
        <f>SUMIFS(通讯通路门店!$AB:$AB,通讯通路门店!$S:$S,$G429,通讯通路门店!$J:$J,"OPPO体验店")</f>
        <v>0</v>
      </c>
      <c r="BF429" s="99">
        <f>SUMIFS(通讯通路门店!$X:$X,通讯通路门店!$S:$S,$G429,通讯通路门店!$J:$J,"华为授权体验店")+SUMIFS(通讯通路门店!$AA:$AA,通讯通路门店!$S:$S,$G429,通讯通路门店!$J:$J,"华为堡垒店")</f>
        <v>0</v>
      </c>
      <c r="BG429" s="99">
        <f>SUMIFS(通讯通路门店!$Y:$Y,通讯通路门店!$S:$S,$G429,通讯通路门店!$J:$J,"小米体验店")</f>
        <v>0</v>
      </c>
      <c r="BH429" s="99">
        <f>SUMIFS(通讯通路门店!$AA:$AA,通讯通路门店!$S:$S,$G429,通讯通路门店!$J:$J,"苹果体验店")</f>
        <v>0</v>
      </c>
      <c r="BI429" s="99">
        <f>SUMIFS(通讯通路门店!$K:$K,通讯通路门店!$S:$S,$G429,通讯通路门店!$J:$J,"其他品牌专卖店")</f>
        <v>0</v>
      </c>
      <c r="BJ429" s="99">
        <f>SUMIFS(通讯通路门店!$AC:$AC,通讯通路门店!$S:$S,$G429)</f>
        <v>0</v>
      </c>
      <c r="BK429" s="99">
        <f>SUMIFS(通讯通路门店!$AD:$AD,通讯通路门店!$S:$S,$G429)</f>
        <v>0</v>
      </c>
      <c r="BL429" s="99">
        <f>SUMIFS(通讯通路门店!$AE:$AE,通讯通路门店!$S:$S,$G429)</f>
        <v>0</v>
      </c>
      <c r="BM429" s="99">
        <f>SUMIFS(通讯通路门店!$AF:$AF,通讯通路门店!$S:$S,$G429)</f>
        <v>0</v>
      </c>
      <c r="BN429" s="99">
        <f>SUMIFS(通讯通路门店!$AG:$AG,通讯通路门店!$S:$S,$G429)</f>
        <v>0</v>
      </c>
      <c r="BO429" s="99">
        <f>SUMIFS(通讯通路门店!$AH:$AH,通讯通路门店!$S:$S,$G429)</f>
        <v>0</v>
      </c>
      <c r="BP429" s="99">
        <f>SUMIFS(通讯通路门店!$AI:$AI,通讯通路门店!$S:$S,$G429)</f>
        <v>0</v>
      </c>
      <c r="BQ429" s="83"/>
    </row>
    <row r="430" spans="1:69">
      <c r="A430" s="99" t="str">
        <f>IFERROR(_xlfn.XLOOKUP($G430,通讯通路门店!$S$4:$S$993933,通讯通路门店!$A$4:$A$993933,0,0),"")</f>
        <v/>
      </c>
      <c r="B430" s="99" t="str">
        <f>IFERROR(_xlfn.XLOOKUP($G430,通讯通路门店!$S$4:$S$993933,通讯通路门店!$B$4:$B$993933,0,0),"")</f>
        <v/>
      </c>
      <c r="C430" s="99" t="str">
        <f>IFERROR(_xlfn.XLOOKUP($G430,通讯通路门店!$S$4:$S$993933,通讯通路门店!$C$4:$C$993933,0,0),"")</f>
        <v/>
      </c>
      <c r="D430" s="99" t="str">
        <f>IFERROR(_xlfn.XLOOKUP($G430,通讯通路门店!$S$4:$S$993933,通讯通路门店!$D$4:$D$993933,0,0),"")</f>
        <v/>
      </c>
      <c r="E430" s="83"/>
      <c r="F430" s="83"/>
      <c r="G430" s="101" t="e">
        <v>#N/A</v>
      </c>
      <c r="H430" s="102" t="str">
        <f>IFERROR(_xlfn.XLOOKUP($G430,通讯通路门店!$S$4:$S$993933,通讯通路门店!$R$4:$R$993933,0,0),"")</f>
        <v/>
      </c>
      <c r="I430" s="83"/>
      <c r="J430" s="83"/>
      <c r="K430" s="83"/>
      <c r="L430" s="83"/>
      <c r="M430" s="83"/>
      <c r="N430" s="83"/>
      <c r="O430" s="83"/>
      <c r="P430" s="83"/>
      <c r="Q430" s="83"/>
      <c r="R430" s="83"/>
      <c r="S430" s="83"/>
      <c r="T430" s="83"/>
      <c r="U430" s="99">
        <f>COUNTIF(通讯通路门店!$S:$S,$G430)</f>
        <v>0</v>
      </c>
      <c r="V430" s="99">
        <f>COUNTIFS(通讯通路门店!$S:$S,$G430,通讯通路门店!$J:$J,"综合卖场")</f>
        <v>0</v>
      </c>
      <c r="W430" s="99">
        <f>SUMIFS(通讯通路门店!$AJ:$AJ,通讯通路门店!$S:$S,通讯客户沙盘!$G430)</f>
        <v>0</v>
      </c>
      <c r="X430" s="99">
        <f t="shared" si="30"/>
        <v>0</v>
      </c>
      <c r="Y430" s="99">
        <f>COUNTIFS(通讯通路门店!$S:$S,$G430,通讯通路门店!$J:$J,"荣耀体验店")+COUNTIFS(通讯通路门店!$S:$S,$G430,通讯通路门店!$J:$J,"荣耀授权专卖店")</f>
        <v>0</v>
      </c>
      <c r="Z430" s="99">
        <f>COUNTIFS(通讯通路门店!$S:$S,$G430,通讯通路门店!$J:$J,"VIVO体验店")</f>
        <v>0</v>
      </c>
      <c r="AA430" s="99">
        <f>COUNTIFS(通讯通路门店!$S:$S,$G430,通讯通路门店!$J:$J,"OPPO体验店")</f>
        <v>0</v>
      </c>
      <c r="AB430" s="99">
        <f>COUNTIFS(通讯通路门店!$S:$S,$G430,通讯通路门店!$J:$J,"华为授权体验店")+COUNTIFS(通讯通路门店!$S:$S,$G430,通讯通路门店!$J:$J,"华为堡垒店")</f>
        <v>0</v>
      </c>
      <c r="AC430" s="99">
        <f>COUNTIFS(通讯通路门店!$S:$S,$G430,通讯通路门店!$J:$J,"小米体验店")</f>
        <v>0</v>
      </c>
      <c r="AD430" s="99">
        <f>COUNTIFS(通讯通路门店!$S:$S,$G430,通讯通路门店!$J:$J,"苹果体验店")</f>
        <v>0</v>
      </c>
      <c r="AE430" s="99">
        <f>COUNTIFS(通讯通路门店!$S:$S,$G430,通讯通路门店!$J:$J,"其他品牌专卖店")</f>
        <v>0</v>
      </c>
      <c r="AF430" s="99">
        <f>SUMIFS(通讯通路门店!$BI:$BI,通讯通路门店!$S:$S,$G430)</f>
        <v>0</v>
      </c>
      <c r="AG430" s="99">
        <f>SUMIFS(通讯通路门店!$BH:$BH,通讯通路门店!$S:$S,$G430)</f>
        <v>0</v>
      </c>
      <c r="AH430" s="99">
        <f t="shared" si="31"/>
        <v>0</v>
      </c>
      <c r="AI430" s="99">
        <f>SUMIFS(通讯通路门店!$BB:$BB,通讯通路门店!$S:$S,$G430)</f>
        <v>0</v>
      </c>
      <c r="AJ430" s="99">
        <f>SUMIFS(通讯通路门店!$BE:$BE,通讯通路门店!$S:$S,$G430)</f>
        <v>0</v>
      </c>
      <c r="AK430" s="99">
        <f>SUMIFS(通讯通路门店!$BG:$BG,通讯通路门店!$S:$S,$G430)</f>
        <v>0</v>
      </c>
      <c r="AL430" s="99">
        <f>SUMIFS(通讯通路门店!$BC:$BC,通讯通路门店!$S:$S,$G430)</f>
        <v>0</v>
      </c>
      <c r="AM430" s="99">
        <f>SUMIFS(通讯通路门店!$BD:$BD,通讯通路门店!$S:$S,$G430)</f>
        <v>0</v>
      </c>
      <c r="AN430" s="99">
        <f>SUMIFS(通讯通路门店!$BF:$BF,通讯通路门店!$S:$S,$G430)</f>
        <v>0</v>
      </c>
      <c r="AO430" s="99">
        <f t="shared" si="32"/>
        <v>0</v>
      </c>
      <c r="AP430" s="99">
        <f>SUMIFS(通讯通路门店!$K:$K,通讯通路门店!$S:$S,$G430)</f>
        <v>0</v>
      </c>
      <c r="AQ430" s="83"/>
      <c r="AR430" s="99">
        <f>SUMIFS(通讯通路门店!$T:$T,通讯通路门店!$S:$S,$G430)</f>
        <v>0</v>
      </c>
      <c r="AS430" s="99">
        <f>SUMIFS(通讯通路门店!$U:$U,通讯通路门店!$S:$S,$G430)</f>
        <v>0</v>
      </c>
      <c r="AT430" s="99">
        <f>SUMIFS(通讯通路门店!$V:$V,通讯通路门店!$S:$S,$G430)</f>
        <v>0</v>
      </c>
      <c r="AU430" s="99">
        <f>SUMIFS(通讯通路门店!$W:$W,通讯通路门店!$S:$S,$G430)</f>
        <v>0</v>
      </c>
      <c r="AV430" s="99">
        <f>SUMIFS(通讯通路门店!$Z:$Z,通讯通路门店!$S:$S,$G430)</f>
        <v>0</v>
      </c>
      <c r="AW430" s="99">
        <f>SUMIFS(通讯通路门店!$AB:$AB,通讯通路门店!$S:$S,$G430)</f>
        <v>0</v>
      </c>
      <c r="AX430" s="99">
        <f>SUMIFS(通讯通路门店!$X:$X,通讯通路门店!$S:$S,$G430)</f>
        <v>0</v>
      </c>
      <c r="AY430" s="99">
        <f>SUMIFS(通讯通路门店!$Y:$Y,通讯通路门店!$S:$S,$G430)</f>
        <v>0</v>
      </c>
      <c r="AZ430" s="99">
        <f>SUMIFS(通讯通路门店!$AA:$AA,通讯通路门店!$S:$S,$G430)</f>
        <v>0</v>
      </c>
      <c r="BA430" s="99">
        <f t="shared" si="33"/>
        <v>0</v>
      </c>
      <c r="BB430" s="99">
        <f t="shared" si="34"/>
        <v>0</v>
      </c>
      <c r="BC430" s="99">
        <f>SUMIFS(通讯通路门店!$W:$W,通讯通路门店!$S:$S,$G430,通讯通路门店!$J:$J,"荣耀体验店")+SUMIFS(通讯通路门店!$W:$W,通讯通路门店!$S:$S,$G430,通讯通路门店!$J:$J,"荣耀授权专卖店")</f>
        <v>0</v>
      </c>
      <c r="BD430" s="99">
        <f>SUMIFS(通讯通路门店!$Z:$Z,通讯通路门店!$S:$S,$G430,通讯通路门店!$J:$J,"VIVO体验店")</f>
        <v>0</v>
      </c>
      <c r="BE430" s="99">
        <f>SUMIFS(通讯通路门店!$AB:$AB,通讯通路门店!$S:$S,$G430,通讯通路门店!$J:$J,"OPPO体验店")</f>
        <v>0</v>
      </c>
      <c r="BF430" s="99">
        <f>SUMIFS(通讯通路门店!$X:$X,通讯通路门店!$S:$S,$G430,通讯通路门店!$J:$J,"华为授权体验店")+SUMIFS(通讯通路门店!$AA:$AA,通讯通路门店!$S:$S,$G430,通讯通路门店!$J:$J,"华为堡垒店")</f>
        <v>0</v>
      </c>
      <c r="BG430" s="99">
        <f>SUMIFS(通讯通路门店!$Y:$Y,通讯通路门店!$S:$S,$G430,通讯通路门店!$J:$J,"小米体验店")</f>
        <v>0</v>
      </c>
      <c r="BH430" s="99">
        <f>SUMIFS(通讯通路门店!$AA:$AA,通讯通路门店!$S:$S,$G430,通讯通路门店!$J:$J,"苹果体验店")</f>
        <v>0</v>
      </c>
      <c r="BI430" s="99">
        <f>SUMIFS(通讯通路门店!$K:$K,通讯通路门店!$S:$S,$G430,通讯通路门店!$J:$J,"其他品牌专卖店")</f>
        <v>0</v>
      </c>
      <c r="BJ430" s="99">
        <f>SUMIFS(通讯通路门店!$AC:$AC,通讯通路门店!$S:$S,$G430)</f>
        <v>0</v>
      </c>
      <c r="BK430" s="99">
        <f>SUMIFS(通讯通路门店!$AD:$AD,通讯通路门店!$S:$S,$G430)</f>
        <v>0</v>
      </c>
      <c r="BL430" s="99">
        <f>SUMIFS(通讯通路门店!$AE:$AE,通讯通路门店!$S:$S,$G430)</f>
        <v>0</v>
      </c>
      <c r="BM430" s="99">
        <f>SUMIFS(通讯通路门店!$AF:$AF,通讯通路门店!$S:$S,$G430)</f>
        <v>0</v>
      </c>
      <c r="BN430" s="99">
        <f>SUMIFS(通讯通路门店!$AG:$AG,通讯通路门店!$S:$S,$G430)</f>
        <v>0</v>
      </c>
      <c r="BO430" s="99">
        <f>SUMIFS(通讯通路门店!$AH:$AH,通讯通路门店!$S:$S,$G430)</f>
        <v>0</v>
      </c>
      <c r="BP430" s="99">
        <f>SUMIFS(通讯通路门店!$AI:$AI,通讯通路门店!$S:$S,$G430)</f>
        <v>0</v>
      </c>
      <c r="BQ430" s="83"/>
    </row>
    <row r="431" spans="1:69">
      <c r="A431" s="99" t="str">
        <f>IFERROR(_xlfn.XLOOKUP($G431,通讯通路门店!$S$4:$S$993933,通讯通路门店!$A$4:$A$993933,0,0),"")</f>
        <v/>
      </c>
      <c r="B431" s="99" t="str">
        <f>IFERROR(_xlfn.XLOOKUP($G431,通讯通路门店!$S$4:$S$993933,通讯通路门店!$B$4:$B$993933,0,0),"")</f>
        <v/>
      </c>
      <c r="C431" s="99" t="str">
        <f>IFERROR(_xlfn.XLOOKUP($G431,通讯通路门店!$S$4:$S$993933,通讯通路门店!$C$4:$C$993933,0,0),"")</f>
        <v/>
      </c>
      <c r="D431" s="99" t="str">
        <f>IFERROR(_xlfn.XLOOKUP($G431,通讯通路门店!$S$4:$S$993933,通讯通路门店!$D$4:$D$993933,0,0),"")</f>
        <v/>
      </c>
      <c r="E431" s="83"/>
      <c r="F431" s="83"/>
      <c r="G431" s="101" t="e">
        <v>#N/A</v>
      </c>
      <c r="H431" s="102" t="str">
        <f>IFERROR(_xlfn.XLOOKUP($G431,通讯通路门店!$S$4:$S$993933,通讯通路门店!$R$4:$R$993933,0,0),"")</f>
        <v/>
      </c>
      <c r="I431" s="83"/>
      <c r="J431" s="83"/>
      <c r="K431" s="83"/>
      <c r="L431" s="83"/>
      <c r="M431" s="83"/>
      <c r="N431" s="83"/>
      <c r="O431" s="83"/>
      <c r="P431" s="83"/>
      <c r="Q431" s="83"/>
      <c r="R431" s="83"/>
      <c r="S431" s="83"/>
      <c r="T431" s="83"/>
      <c r="U431" s="99">
        <f>COUNTIF(通讯通路门店!$S:$S,$G431)</f>
        <v>0</v>
      </c>
      <c r="V431" s="99">
        <f>COUNTIFS(通讯通路门店!$S:$S,$G431,通讯通路门店!$J:$J,"综合卖场")</f>
        <v>0</v>
      </c>
      <c r="W431" s="99">
        <f>SUMIFS(通讯通路门店!$AJ:$AJ,通讯通路门店!$S:$S,通讯客户沙盘!$G431)</f>
        <v>0</v>
      </c>
      <c r="X431" s="99">
        <f t="shared" si="30"/>
        <v>0</v>
      </c>
      <c r="Y431" s="99">
        <f>COUNTIFS(通讯通路门店!$S:$S,$G431,通讯通路门店!$J:$J,"荣耀体验店")+COUNTIFS(通讯通路门店!$S:$S,$G431,通讯通路门店!$J:$J,"荣耀授权专卖店")</f>
        <v>0</v>
      </c>
      <c r="Z431" s="99">
        <f>COUNTIFS(通讯通路门店!$S:$S,$G431,通讯通路门店!$J:$J,"VIVO体验店")</f>
        <v>0</v>
      </c>
      <c r="AA431" s="99">
        <f>COUNTIFS(通讯通路门店!$S:$S,$G431,通讯通路门店!$J:$J,"OPPO体验店")</f>
        <v>0</v>
      </c>
      <c r="AB431" s="99">
        <f>COUNTIFS(通讯通路门店!$S:$S,$G431,通讯通路门店!$J:$J,"华为授权体验店")+COUNTIFS(通讯通路门店!$S:$S,$G431,通讯通路门店!$J:$J,"华为堡垒店")</f>
        <v>0</v>
      </c>
      <c r="AC431" s="99">
        <f>COUNTIFS(通讯通路门店!$S:$S,$G431,通讯通路门店!$J:$J,"小米体验店")</f>
        <v>0</v>
      </c>
      <c r="AD431" s="99">
        <f>COUNTIFS(通讯通路门店!$S:$S,$G431,通讯通路门店!$J:$J,"苹果体验店")</f>
        <v>0</v>
      </c>
      <c r="AE431" s="99">
        <f>COUNTIFS(通讯通路门店!$S:$S,$G431,通讯通路门店!$J:$J,"其他品牌专卖店")</f>
        <v>0</v>
      </c>
      <c r="AF431" s="99">
        <f>SUMIFS(通讯通路门店!$BI:$BI,通讯通路门店!$S:$S,$G431)</f>
        <v>0</v>
      </c>
      <c r="AG431" s="99">
        <f>SUMIFS(通讯通路门店!$BH:$BH,通讯通路门店!$S:$S,$G431)</f>
        <v>0</v>
      </c>
      <c r="AH431" s="99">
        <f t="shared" si="31"/>
        <v>0</v>
      </c>
      <c r="AI431" s="99">
        <f>SUMIFS(通讯通路门店!$BB:$BB,通讯通路门店!$S:$S,$G431)</f>
        <v>0</v>
      </c>
      <c r="AJ431" s="99">
        <f>SUMIFS(通讯通路门店!$BE:$BE,通讯通路门店!$S:$S,$G431)</f>
        <v>0</v>
      </c>
      <c r="AK431" s="99">
        <f>SUMIFS(通讯通路门店!$BG:$BG,通讯通路门店!$S:$S,$G431)</f>
        <v>0</v>
      </c>
      <c r="AL431" s="99">
        <f>SUMIFS(通讯通路门店!$BC:$BC,通讯通路门店!$S:$S,$G431)</f>
        <v>0</v>
      </c>
      <c r="AM431" s="99">
        <f>SUMIFS(通讯通路门店!$BD:$BD,通讯通路门店!$S:$S,$G431)</f>
        <v>0</v>
      </c>
      <c r="AN431" s="99">
        <f>SUMIFS(通讯通路门店!$BF:$BF,通讯通路门店!$S:$S,$G431)</f>
        <v>0</v>
      </c>
      <c r="AO431" s="99">
        <f t="shared" si="32"/>
        <v>0</v>
      </c>
      <c r="AP431" s="99">
        <f>SUMIFS(通讯通路门店!$K:$K,通讯通路门店!$S:$S,$G431)</f>
        <v>0</v>
      </c>
      <c r="AQ431" s="83"/>
      <c r="AR431" s="99">
        <f>SUMIFS(通讯通路门店!$T:$T,通讯通路门店!$S:$S,$G431)</f>
        <v>0</v>
      </c>
      <c r="AS431" s="99">
        <f>SUMIFS(通讯通路门店!$U:$U,通讯通路门店!$S:$S,$G431)</f>
        <v>0</v>
      </c>
      <c r="AT431" s="99">
        <f>SUMIFS(通讯通路门店!$V:$V,通讯通路门店!$S:$S,$G431)</f>
        <v>0</v>
      </c>
      <c r="AU431" s="99">
        <f>SUMIFS(通讯通路门店!$W:$W,通讯通路门店!$S:$S,$G431)</f>
        <v>0</v>
      </c>
      <c r="AV431" s="99">
        <f>SUMIFS(通讯通路门店!$Z:$Z,通讯通路门店!$S:$S,$G431)</f>
        <v>0</v>
      </c>
      <c r="AW431" s="99">
        <f>SUMIFS(通讯通路门店!$AB:$AB,通讯通路门店!$S:$S,$G431)</f>
        <v>0</v>
      </c>
      <c r="AX431" s="99">
        <f>SUMIFS(通讯通路门店!$X:$X,通讯通路门店!$S:$S,$G431)</f>
        <v>0</v>
      </c>
      <c r="AY431" s="99">
        <f>SUMIFS(通讯通路门店!$Y:$Y,通讯通路门店!$S:$S,$G431)</f>
        <v>0</v>
      </c>
      <c r="AZ431" s="99">
        <f>SUMIFS(通讯通路门店!$AA:$AA,通讯通路门店!$S:$S,$G431)</f>
        <v>0</v>
      </c>
      <c r="BA431" s="99">
        <f t="shared" si="33"/>
        <v>0</v>
      </c>
      <c r="BB431" s="99">
        <f t="shared" si="34"/>
        <v>0</v>
      </c>
      <c r="BC431" s="99">
        <f>SUMIFS(通讯通路门店!$W:$W,通讯通路门店!$S:$S,$G431,通讯通路门店!$J:$J,"荣耀体验店")+SUMIFS(通讯通路门店!$W:$W,通讯通路门店!$S:$S,$G431,通讯通路门店!$J:$J,"荣耀授权专卖店")</f>
        <v>0</v>
      </c>
      <c r="BD431" s="99">
        <f>SUMIFS(通讯通路门店!$Z:$Z,通讯通路门店!$S:$S,$G431,通讯通路门店!$J:$J,"VIVO体验店")</f>
        <v>0</v>
      </c>
      <c r="BE431" s="99">
        <f>SUMIFS(通讯通路门店!$AB:$AB,通讯通路门店!$S:$S,$G431,通讯通路门店!$J:$J,"OPPO体验店")</f>
        <v>0</v>
      </c>
      <c r="BF431" s="99">
        <f>SUMIFS(通讯通路门店!$X:$X,通讯通路门店!$S:$S,$G431,通讯通路门店!$J:$J,"华为授权体验店")+SUMIFS(通讯通路门店!$AA:$AA,通讯通路门店!$S:$S,$G431,通讯通路门店!$J:$J,"华为堡垒店")</f>
        <v>0</v>
      </c>
      <c r="BG431" s="99">
        <f>SUMIFS(通讯通路门店!$Y:$Y,通讯通路门店!$S:$S,$G431,通讯通路门店!$J:$J,"小米体验店")</f>
        <v>0</v>
      </c>
      <c r="BH431" s="99">
        <f>SUMIFS(通讯通路门店!$AA:$AA,通讯通路门店!$S:$S,$G431,通讯通路门店!$J:$J,"苹果体验店")</f>
        <v>0</v>
      </c>
      <c r="BI431" s="99">
        <f>SUMIFS(通讯通路门店!$K:$K,通讯通路门店!$S:$S,$G431,通讯通路门店!$J:$J,"其他品牌专卖店")</f>
        <v>0</v>
      </c>
      <c r="BJ431" s="99">
        <f>SUMIFS(通讯通路门店!$AC:$AC,通讯通路门店!$S:$S,$G431)</f>
        <v>0</v>
      </c>
      <c r="BK431" s="99">
        <f>SUMIFS(通讯通路门店!$AD:$AD,通讯通路门店!$S:$S,$G431)</f>
        <v>0</v>
      </c>
      <c r="BL431" s="99">
        <f>SUMIFS(通讯通路门店!$AE:$AE,通讯通路门店!$S:$S,$G431)</f>
        <v>0</v>
      </c>
      <c r="BM431" s="99">
        <f>SUMIFS(通讯通路门店!$AF:$AF,通讯通路门店!$S:$S,$G431)</f>
        <v>0</v>
      </c>
      <c r="BN431" s="99">
        <f>SUMIFS(通讯通路门店!$AG:$AG,通讯通路门店!$S:$S,$G431)</f>
        <v>0</v>
      </c>
      <c r="BO431" s="99">
        <f>SUMIFS(通讯通路门店!$AH:$AH,通讯通路门店!$S:$S,$G431)</f>
        <v>0</v>
      </c>
      <c r="BP431" s="99">
        <f>SUMIFS(通讯通路门店!$AI:$AI,通讯通路门店!$S:$S,$G431)</f>
        <v>0</v>
      </c>
      <c r="BQ431" s="83"/>
    </row>
    <row r="432" spans="1:69">
      <c r="A432" s="99" t="str">
        <f>IFERROR(_xlfn.XLOOKUP($G432,通讯通路门店!$S$4:$S$993933,通讯通路门店!$A$4:$A$993933,0,0),"")</f>
        <v/>
      </c>
      <c r="B432" s="99" t="str">
        <f>IFERROR(_xlfn.XLOOKUP($G432,通讯通路门店!$S$4:$S$993933,通讯通路门店!$B$4:$B$993933,0,0),"")</f>
        <v/>
      </c>
      <c r="C432" s="99" t="str">
        <f>IFERROR(_xlfn.XLOOKUP($G432,通讯通路门店!$S$4:$S$993933,通讯通路门店!$C$4:$C$993933,0,0),"")</f>
        <v/>
      </c>
      <c r="D432" s="99" t="str">
        <f>IFERROR(_xlfn.XLOOKUP($G432,通讯通路门店!$S$4:$S$993933,通讯通路门店!$D$4:$D$993933,0,0),"")</f>
        <v/>
      </c>
      <c r="E432" s="83"/>
      <c r="F432" s="83"/>
      <c r="G432" s="101" t="e">
        <v>#N/A</v>
      </c>
      <c r="H432" s="102" t="str">
        <f>IFERROR(_xlfn.XLOOKUP($G432,通讯通路门店!$S$4:$S$993933,通讯通路门店!$R$4:$R$993933,0,0),"")</f>
        <v/>
      </c>
      <c r="I432" s="83"/>
      <c r="J432" s="83"/>
      <c r="K432" s="83"/>
      <c r="L432" s="83"/>
      <c r="M432" s="83"/>
      <c r="N432" s="83"/>
      <c r="O432" s="83"/>
      <c r="P432" s="83"/>
      <c r="Q432" s="83"/>
      <c r="R432" s="83"/>
      <c r="S432" s="83"/>
      <c r="T432" s="83"/>
      <c r="U432" s="99">
        <f>COUNTIF(通讯通路门店!$S:$S,$G432)</f>
        <v>0</v>
      </c>
      <c r="V432" s="99">
        <f>COUNTIFS(通讯通路门店!$S:$S,$G432,通讯通路门店!$J:$J,"综合卖场")</f>
        <v>0</v>
      </c>
      <c r="W432" s="99">
        <f>SUMIFS(通讯通路门店!$AJ:$AJ,通讯通路门店!$S:$S,通讯客户沙盘!$G432)</f>
        <v>0</v>
      </c>
      <c r="X432" s="99">
        <f t="shared" si="30"/>
        <v>0</v>
      </c>
      <c r="Y432" s="99">
        <f>COUNTIFS(通讯通路门店!$S:$S,$G432,通讯通路门店!$J:$J,"荣耀体验店")+COUNTIFS(通讯通路门店!$S:$S,$G432,通讯通路门店!$J:$J,"荣耀授权专卖店")</f>
        <v>0</v>
      </c>
      <c r="Z432" s="99">
        <f>COUNTIFS(通讯通路门店!$S:$S,$G432,通讯通路门店!$J:$J,"VIVO体验店")</f>
        <v>0</v>
      </c>
      <c r="AA432" s="99">
        <f>COUNTIFS(通讯通路门店!$S:$S,$G432,通讯通路门店!$J:$J,"OPPO体验店")</f>
        <v>0</v>
      </c>
      <c r="AB432" s="99">
        <f>COUNTIFS(通讯通路门店!$S:$S,$G432,通讯通路门店!$J:$J,"华为授权体验店")+COUNTIFS(通讯通路门店!$S:$S,$G432,通讯通路门店!$J:$J,"华为堡垒店")</f>
        <v>0</v>
      </c>
      <c r="AC432" s="99">
        <f>COUNTIFS(通讯通路门店!$S:$S,$G432,通讯通路门店!$J:$J,"小米体验店")</f>
        <v>0</v>
      </c>
      <c r="AD432" s="99">
        <f>COUNTIFS(通讯通路门店!$S:$S,$G432,通讯通路门店!$J:$J,"苹果体验店")</f>
        <v>0</v>
      </c>
      <c r="AE432" s="99">
        <f>COUNTIFS(通讯通路门店!$S:$S,$G432,通讯通路门店!$J:$J,"其他品牌专卖店")</f>
        <v>0</v>
      </c>
      <c r="AF432" s="99">
        <f>SUMIFS(通讯通路门店!$BI:$BI,通讯通路门店!$S:$S,$G432)</f>
        <v>0</v>
      </c>
      <c r="AG432" s="99">
        <f>SUMIFS(通讯通路门店!$BH:$BH,通讯通路门店!$S:$S,$G432)</f>
        <v>0</v>
      </c>
      <c r="AH432" s="99">
        <f t="shared" si="31"/>
        <v>0</v>
      </c>
      <c r="AI432" s="99">
        <f>SUMIFS(通讯通路门店!$BB:$BB,通讯通路门店!$S:$S,$G432)</f>
        <v>0</v>
      </c>
      <c r="AJ432" s="99">
        <f>SUMIFS(通讯通路门店!$BE:$BE,通讯通路门店!$S:$S,$G432)</f>
        <v>0</v>
      </c>
      <c r="AK432" s="99">
        <f>SUMIFS(通讯通路门店!$BG:$BG,通讯通路门店!$S:$S,$G432)</f>
        <v>0</v>
      </c>
      <c r="AL432" s="99">
        <f>SUMIFS(通讯通路门店!$BC:$BC,通讯通路门店!$S:$S,$G432)</f>
        <v>0</v>
      </c>
      <c r="AM432" s="99">
        <f>SUMIFS(通讯通路门店!$BD:$BD,通讯通路门店!$S:$S,$G432)</f>
        <v>0</v>
      </c>
      <c r="AN432" s="99">
        <f>SUMIFS(通讯通路门店!$BF:$BF,通讯通路门店!$S:$S,$G432)</f>
        <v>0</v>
      </c>
      <c r="AO432" s="99">
        <f t="shared" si="32"/>
        <v>0</v>
      </c>
      <c r="AP432" s="99">
        <f>SUMIFS(通讯通路门店!$K:$K,通讯通路门店!$S:$S,$G432)</f>
        <v>0</v>
      </c>
      <c r="AQ432" s="83"/>
      <c r="AR432" s="99">
        <f>SUMIFS(通讯通路门店!$T:$T,通讯通路门店!$S:$S,$G432)</f>
        <v>0</v>
      </c>
      <c r="AS432" s="99">
        <f>SUMIFS(通讯通路门店!$U:$U,通讯通路门店!$S:$S,$G432)</f>
        <v>0</v>
      </c>
      <c r="AT432" s="99">
        <f>SUMIFS(通讯通路门店!$V:$V,通讯通路门店!$S:$S,$G432)</f>
        <v>0</v>
      </c>
      <c r="AU432" s="99">
        <f>SUMIFS(通讯通路门店!$W:$W,通讯通路门店!$S:$S,$G432)</f>
        <v>0</v>
      </c>
      <c r="AV432" s="99">
        <f>SUMIFS(通讯通路门店!$Z:$Z,通讯通路门店!$S:$S,$G432)</f>
        <v>0</v>
      </c>
      <c r="AW432" s="99">
        <f>SUMIFS(通讯通路门店!$AB:$AB,通讯通路门店!$S:$S,$G432)</f>
        <v>0</v>
      </c>
      <c r="AX432" s="99">
        <f>SUMIFS(通讯通路门店!$X:$X,通讯通路门店!$S:$S,$G432)</f>
        <v>0</v>
      </c>
      <c r="AY432" s="99">
        <f>SUMIFS(通讯通路门店!$Y:$Y,通讯通路门店!$S:$S,$G432)</f>
        <v>0</v>
      </c>
      <c r="AZ432" s="99">
        <f>SUMIFS(通讯通路门店!$AA:$AA,通讯通路门店!$S:$S,$G432)</f>
        <v>0</v>
      </c>
      <c r="BA432" s="99">
        <f t="shared" si="33"/>
        <v>0</v>
      </c>
      <c r="BB432" s="99">
        <f t="shared" si="34"/>
        <v>0</v>
      </c>
      <c r="BC432" s="99">
        <f>SUMIFS(通讯通路门店!$W:$W,通讯通路门店!$S:$S,$G432,通讯通路门店!$J:$J,"荣耀体验店")+SUMIFS(通讯通路门店!$W:$W,通讯通路门店!$S:$S,$G432,通讯通路门店!$J:$J,"荣耀授权专卖店")</f>
        <v>0</v>
      </c>
      <c r="BD432" s="99">
        <f>SUMIFS(通讯通路门店!$Z:$Z,通讯通路门店!$S:$S,$G432,通讯通路门店!$J:$J,"VIVO体验店")</f>
        <v>0</v>
      </c>
      <c r="BE432" s="99">
        <f>SUMIFS(通讯通路门店!$AB:$AB,通讯通路门店!$S:$S,$G432,通讯通路门店!$J:$J,"OPPO体验店")</f>
        <v>0</v>
      </c>
      <c r="BF432" s="99">
        <f>SUMIFS(通讯通路门店!$X:$X,通讯通路门店!$S:$S,$G432,通讯通路门店!$J:$J,"华为授权体验店")+SUMIFS(通讯通路门店!$AA:$AA,通讯通路门店!$S:$S,$G432,通讯通路门店!$J:$J,"华为堡垒店")</f>
        <v>0</v>
      </c>
      <c r="BG432" s="99">
        <f>SUMIFS(通讯通路门店!$Y:$Y,通讯通路门店!$S:$S,$G432,通讯通路门店!$J:$J,"小米体验店")</f>
        <v>0</v>
      </c>
      <c r="BH432" s="99">
        <f>SUMIFS(通讯通路门店!$AA:$AA,通讯通路门店!$S:$S,$G432,通讯通路门店!$J:$J,"苹果体验店")</f>
        <v>0</v>
      </c>
      <c r="BI432" s="99">
        <f>SUMIFS(通讯通路门店!$K:$K,通讯通路门店!$S:$S,$G432,通讯通路门店!$J:$J,"其他品牌专卖店")</f>
        <v>0</v>
      </c>
      <c r="BJ432" s="99">
        <f>SUMIFS(通讯通路门店!$AC:$AC,通讯通路门店!$S:$S,$G432)</f>
        <v>0</v>
      </c>
      <c r="BK432" s="99">
        <f>SUMIFS(通讯通路门店!$AD:$AD,通讯通路门店!$S:$S,$G432)</f>
        <v>0</v>
      </c>
      <c r="BL432" s="99">
        <f>SUMIFS(通讯通路门店!$AE:$AE,通讯通路门店!$S:$S,$G432)</f>
        <v>0</v>
      </c>
      <c r="BM432" s="99">
        <f>SUMIFS(通讯通路门店!$AF:$AF,通讯通路门店!$S:$S,$G432)</f>
        <v>0</v>
      </c>
      <c r="BN432" s="99">
        <f>SUMIFS(通讯通路门店!$AG:$AG,通讯通路门店!$S:$S,$G432)</f>
        <v>0</v>
      </c>
      <c r="BO432" s="99">
        <f>SUMIFS(通讯通路门店!$AH:$AH,通讯通路门店!$S:$S,$G432)</f>
        <v>0</v>
      </c>
      <c r="BP432" s="99">
        <f>SUMIFS(通讯通路门店!$AI:$AI,通讯通路门店!$S:$S,$G432)</f>
        <v>0</v>
      </c>
      <c r="BQ432" s="83"/>
    </row>
    <row r="433" spans="1:69">
      <c r="A433" s="99" t="str">
        <f>IFERROR(_xlfn.XLOOKUP($G433,通讯通路门店!$S$4:$S$993933,通讯通路门店!$A$4:$A$993933,0,0),"")</f>
        <v/>
      </c>
      <c r="B433" s="99" t="str">
        <f>IFERROR(_xlfn.XLOOKUP($G433,通讯通路门店!$S$4:$S$993933,通讯通路门店!$B$4:$B$993933,0,0),"")</f>
        <v/>
      </c>
      <c r="C433" s="99" t="str">
        <f>IFERROR(_xlfn.XLOOKUP($G433,通讯通路门店!$S$4:$S$993933,通讯通路门店!$C$4:$C$993933,0,0),"")</f>
        <v/>
      </c>
      <c r="D433" s="99" t="str">
        <f>IFERROR(_xlfn.XLOOKUP($G433,通讯通路门店!$S$4:$S$993933,通讯通路门店!$D$4:$D$993933,0,0),"")</f>
        <v/>
      </c>
      <c r="E433" s="83"/>
      <c r="F433" s="83"/>
      <c r="G433" s="101" t="e">
        <v>#N/A</v>
      </c>
      <c r="H433" s="102" t="str">
        <f>IFERROR(_xlfn.XLOOKUP($G433,通讯通路门店!$S$4:$S$993933,通讯通路门店!$R$4:$R$993933,0,0),"")</f>
        <v/>
      </c>
      <c r="I433" s="83"/>
      <c r="J433" s="83"/>
      <c r="K433" s="83"/>
      <c r="L433" s="83"/>
      <c r="M433" s="83"/>
      <c r="N433" s="83"/>
      <c r="O433" s="83"/>
      <c r="P433" s="83"/>
      <c r="Q433" s="83"/>
      <c r="R433" s="83"/>
      <c r="S433" s="83"/>
      <c r="T433" s="83"/>
      <c r="U433" s="99">
        <f>COUNTIF(通讯通路门店!$S:$S,$G433)</f>
        <v>0</v>
      </c>
      <c r="V433" s="99">
        <f>COUNTIFS(通讯通路门店!$S:$S,$G433,通讯通路门店!$J:$J,"综合卖场")</f>
        <v>0</v>
      </c>
      <c r="W433" s="99">
        <f>SUMIFS(通讯通路门店!$AJ:$AJ,通讯通路门店!$S:$S,通讯客户沙盘!$G433)</f>
        <v>0</v>
      </c>
      <c r="X433" s="99">
        <f t="shared" si="30"/>
        <v>0</v>
      </c>
      <c r="Y433" s="99">
        <f>COUNTIFS(通讯通路门店!$S:$S,$G433,通讯通路门店!$J:$J,"荣耀体验店")+COUNTIFS(通讯通路门店!$S:$S,$G433,通讯通路门店!$J:$J,"荣耀授权专卖店")</f>
        <v>0</v>
      </c>
      <c r="Z433" s="99">
        <f>COUNTIFS(通讯通路门店!$S:$S,$G433,通讯通路门店!$J:$J,"VIVO体验店")</f>
        <v>0</v>
      </c>
      <c r="AA433" s="99">
        <f>COUNTIFS(通讯通路门店!$S:$S,$G433,通讯通路门店!$J:$J,"OPPO体验店")</f>
        <v>0</v>
      </c>
      <c r="AB433" s="99">
        <f>COUNTIFS(通讯通路门店!$S:$S,$G433,通讯通路门店!$J:$J,"华为授权体验店")+COUNTIFS(通讯通路门店!$S:$S,$G433,通讯通路门店!$J:$J,"华为堡垒店")</f>
        <v>0</v>
      </c>
      <c r="AC433" s="99">
        <f>COUNTIFS(通讯通路门店!$S:$S,$G433,通讯通路门店!$J:$J,"小米体验店")</f>
        <v>0</v>
      </c>
      <c r="AD433" s="99">
        <f>COUNTIFS(通讯通路门店!$S:$S,$G433,通讯通路门店!$J:$J,"苹果体验店")</f>
        <v>0</v>
      </c>
      <c r="AE433" s="99">
        <f>COUNTIFS(通讯通路门店!$S:$S,$G433,通讯通路门店!$J:$J,"其他品牌专卖店")</f>
        <v>0</v>
      </c>
      <c r="AF433" s="99">
        <f>SUMIFS(通讯通路门店!$BI:$BI,通讯通路门店!$S:$S,$G433)</f>
        <v>0</v>
      </c>
      <c r="AG433" s="99">
        <f>SUMIFS(通讯通路门店!$BH:$BH,通讯通路门店!$S:$S,$G433)</f>
        <v>0</v>
      </c>
      <c r="AH433" s="99">
        <f t="shared" si="31"/>
        <v>0</v>
      </c>
      <c r="AI433" s="99">
        <f>SUMIFS(通讯通路门店!$BB:$BB,通讯通路门店!$S:$S,$G433)</f>
        <v>0</v>
      </c>
      <c r="AJ433" s="99">
        <f>SUMIFS(通讯通路门店!$BE:$BE,通讯通路门店!$S:$S,$G433)</f>
        <v>0</v>
      </c>
      <c r="AK433" s="99">
        <f>SUMIFS(通讯通路门店!$BG:$BG,通讯通路门店!$S:$S,$G433)</f>
        <v>0</v>
      </c>
      <c r="AL433" s="99">
        <f>SUMIFS(通讯通路门店!$BC:$BC,通讯通路门店!$S:$S,$G433)</f>
        <v>0</v>
      </c>
      <c r="AM433" s="99">
        <f>SUMIFS(通讯通路门店!$BD:$BD,通讯通路门店!$S:$S,$G433)</f>
        <v>0</v>
      </c>
      <c r="AN433" s="99">
        <f>SUMIFS(通讯通路门店!$BF:$BF,通讯通路门店!$S:$S,$G433)</f>
        <v>0</v>
      </c>
      <c r="AO433" s="99">
        <f t="shared" si="32"/>
        <v>0</v>
      </c>
      <c r="AP433" s="99">
        <f>SUMIFS(通讯通路门店!$K:$K,通讯通路门店!$S:$S,$G433)</f>
        <v>0</v>
      </c>
      <c r="AQ433" s="83"/>
      <c r="AR433" s="99">
        <f>SUMIFS(通讯通路门店!$T:$T,通讯通路门店!$S:$S,$G433)</f>
        <v>0</v>
      </c>
      <c r="AS433" s="99">
        <f>SUMIFS(通讯通路门店!$U:$U,通讯通路门店!$S:$S,$G433)</f>
        <v>0</v>
      </c>
      <c r="AT433" s="99">
        <f>SUMIFS(通讯通路门店!$V:$V,通讯通路门店!$S:$S,$G433)</f>
        <v>0</v>
      </c>
      <c r="AU433" s="99">
        <f>SUMIFS(通讯通路门店!$W:$W,通讯通路门店!$S:$S,$G433)</f>
        <v>0</v>
      </c>
      <c r="AV433" s="99">
        <f>SUMIFS(通讯通路门店!$Z:$Z,通讯通路门店!$S:$S,$G433)</f>
        <v>0</v>
      </c>
      <c r="AW433" s="99">
        <f>SUMIFS(通讯通路门店!$AB:$AB,通讯通路门店!$S:$S,$G433)</f>
        <v>0</v>
      </c>
      <c r="AX433" s="99">
        <f>SUMIFS(通讯通路门店!$X:$X,通讯通路门店!$S:$S,$G433)</f>
        <v>0</v>
      </c>
      <c r="AY433" s="99">
        <f>SUMIFS(通讯通路门店!$Y:$Y,通讯通路门店!$S:$S,$G433)</f>
        <v>0</v>
      </c>
      <c r="AZ433" s="99">
        <f>SUMIFS(通讯通路门店!$AA:$AA,通讯通路门店!$S:$S,$G433)</f>
        <v>0</v>
      </c>
      <c r="BA433" s="99">
        <f t="shared" si="33"/>
        <v>0</v>
      </c>
      <c r="BB433" s="99">
        <f t="shared" si="34"/>
        <v>0</v>
      </c>
      <c r="BC433" s="99">
        <f>SUMIFS(通讯通路门店!$W:$W,通讯通路门店!$S:$S,$G433,通讯通路门店!$J:$J,"荣耀体验店")+SUMIFS(通讯通路门店!$W:$W,通讯通路门店!$S:$S,$G433,通讯通路门店!$J:$J,"荣耀授权专卖店")</f>
        <v>0</v>
      </c>
      <c r="BD433" s="99">
        <f>SUMIFS(通讯通路门店!$Z:$Z,通讯通路门店!$S:$S,$G433,通讯通路门店!$J:$J,"VIVO体验店")</f>
        <v>0</v>
      </c>
      <c r="BE433" s="99">
        <f>SUMIFS(通讯通路门店!$AB:$AB,通讯通路门店!$S:$S,$G433,通讯通路门店!$J:$J,"OPPO体验店")</f>
        <v>0</v>
      </c>
      <c r="BF433" s="99">
        <f>SUMIFS(通讯通路门店!$X:$X,通讯通路门店!$S:$S,$G433,通讯通路门店!$J:$J,"华为授权体验店")+SUMIFS(通讯通路门店!$AA:$AA,通讯通路门店!$S:$S,$G433,通讯通路门店!$J:$J,"华为堡垒店")</f>
        <v>0</v>
      </c>
      <c r="BG433" s="99">
        <f>SUMIFS(通讯通路门店!$Y:$Y,通讯通路门店!$S:$S,$G433,通讯通路门店!$J:$J,"小米体验店")</f>
        <v>0</v>
      </c>
      <c r="BH433" s="99">
        <f>SUMIFS(通讯通路门店!$AA:$AA,通讯通路门店!$S:$S,$G433,通讯通路门店!$J:$J,"苹果体验店")</f>
        <v>0</v>
      </c>
      <c r="BI433" s="99">
        <f>SUMIFS(通讯通路门店!$K:$K,通讯通路门店!$S:$S,$G433,通讯通路门店!$J:$J,"其他品牌专卖店")</f>
        <v>0</v>
      </c>
      <c r="BJ433" s="99">
        <f>SUMIFS(通讯通路门店!$AC:$AC,通讯通路门店!$S:$S,$G433)</f>
        <v>0</v>
      </c>
      <c r="BK433" s="99">
        <f>SUMIFS(通讯通路门店!$AD:$AD,通讯通路门店!$S:$S,$G433)</f>
        <v>0</v>
      </c>
      <c r="BL433" s="99">
        <f>SUMIFS(通讯通路门店!$AE:$AE,通讯通路门店!$S:$S,$G433)</f>
        <v>0</v>
      </c>
      <c r="BM433" s="99">
        <f>SUMIFS(通讯通路门店!$AF:$AF,通讯通路门店!$S:$S,$G433)</f>
        <v>0</v>
      </c>
      <c r="BN433" s="99">
        <f>SUMIFS(通讯通路门店!$AG:$AG,通讯通路门店!$S:$S,$G433)</f>
        <v>0</v>
      </c>
      <c r="BO433" s="99">
        <f>SUMIFS(通讯通路门店!$AH:$AH,通讯通路门店!$S:$S,$G433)</f>
        <v>0</v>
      </c>
      <c r="BP433" s="99">
        <f>SUMIFS(通讯通路门店!$AI:$AI,通讯通路门店!$S:$S,$G433)</f>
        <v>0</v>
      </c>
      <c r="BQ433" s="83"/>
    </row>
    <row r="434" spans="1:69">
      <c r="A434" s="99" t="str">
        <f>IFERROR(_xlfn.XLOOKUP($G434,通讯通路门店!$S$4:$S$993933,通讯通路门店!$A$4:$A$993933,0,0),"")</f>
        <v/>
      </c>
      <c r="B434" s="99" t="str">
        <f>IFERROR(_xlfn.XLOOKUP($G434,通讯通路门店!$S$4:$S$993933,通讯通路门店!$B$4:$B$993933,0,0),"")</f>
        <v/>
      </c>
      <c r="C434" s="99" t="str">
        <f>IFERROR(_xlfn.XLOOKUP($G434,通讯通路门店!$S$4:$S$993933,通讯通路门店!$C$4:$C$993933,0,0),"")</f>
        <v/>
      </c>
      <c r="D434" s="99" t="str">
        <f>IFERROR(_xlfn.XLOOKUP($G434,通讯通路门店!$S$4:$S$993933,通讯通路门店!$D$4:$D$993933,0,0),"")</f>
        <v/>
      </c>
      <c r="E434" s="83"/>
      <c r="F434" s="83"/>
      <c r="G434" s="101" t="e">
        <v>#N/A</v>
      </c>
      <c r="H434" s="102" t="str">
        <f>IFERROR(_xlfn.XLOOKUP($G434,通讯通路门店!$S$4:$S$993933,通讯通路门店!$R$4:$R$993933,0,0),"")</f>
        <v/>
      </c>
      <c r="I434" s="83"/>
      <c r="J434" s="83"/>
      <c r="K434" s="83"/>
      <c r="L434" s="83"/>
      <c r="M434" s="83"/>
      <c r="N434" s="83"/>
      <c r="O434" s="83"/>
      <c r="P434" s="83"/>
      <c r="Q434" s="83"/>
      <c r="R434" s="83"/>
      <c r="S434" s="83"/>
      <c r="T434" s="83"/>
      <c r="U434" s="99">
        <f>COUNTIF(通讯通路门店!$S:$S,$G434)</f>
        <v>0</v>
      </c>
      <c r="V434" s="99">
        <f>COUNTIFS(通讯通路门店!$S:$S,$G434,通讯通路门店!$J:$J,"综合卖场")</f>
        <v>0</v>
      </c>
      <c r="W434" s="99">
        <f>SUMIFS(通讯通路门店!$AJ:$AJ,通讯通路门店!$S:$S,通讯客户沙盘!$G434)</f>
        <v>0</v>
      </c>
      <c r="X434" s="99">
        <f t="shared" si="30"/>
        <v>0</v>
      </c>
      <c r="Y434" s="99">
        <f>COUNTIFS(通讯通路门店!$S:$S,$G434,通讯通路门店!$J:$J,"荣耀体验店")+COUNTIFS(通讯通路门店!$S:$S,$G434,通讯通路门店!$J:$J,"荣耀授权专卖店")</f>
        <v>0</v>
      </c>
      <c r="Z434" s="99">
        <f>COUNTIFS(通讯通路门店!$S:$S,$G434,通讯通路门店!$J:$J,"VIVO体验店")</f>
        <v>0</v>
      </c>
      <c r="AA434" s="99">
        <f>COUNTIFS(通讯通路门店!$S:$S,$G434,通讯通路门店!$J:$J,"OPPO体验店")</f>
        <v>0</v>
      </c>
      <c r="AB434" s="99">
        <f>COUNTIFS(通讯通路门店!$S:$S,$G434,通讯通路门店!$J:$J,"华为授权体验店")+COUNTIFS(通讯通路门店!$S:$S,$G434,通讯通路门店!$J:$J,"华为堡垒店")</f>
        <v>0</v>
      </c>
      <c r="AC434" s="99">
        <f>COUNTIFS(通讯通路门店!$S:$S,$G434,通讯通路门店!$J:$J,"小米体验店")</f>
        <v>0</v>
      </c>
      <c r="AD434" s="99">
        <f>COUNTIFS(通讯通路门店!$S:$S,$G434,通讯通路门店!$J:$J,"苹果体验店")</f>
        <v>0</v>
      </c>
      <c r="AE434" s="99">
        <f>COUNTIFS(通讯通路门店!$S:$S,$G434,通讯通路门店!$J:$J,"其他品牌专卖店")</f>
        <v>0</v>
      </c>
      <c r="AF434" s="99">
        <f>SUMIFS(通讯通路门店!$BI:$BI,通讯通路门店!$S:$S,$G434)</f>
        <v>0</v>
      </c>
      <c r="AG434" s="99">
        <f>SUMIFS(通讯通路门店!$BH:$BH,通讯通路门店!$S:$S,$G434)</f>
        <v>0</v>
      </c>
      <c r="AH434" s="99">
        <f t="shared" si="31"/>
        <v>0</v>
      </c>
      <c r="AI434" s="99">
        <f>SUMIFS(通讯通路门店!$BB:$BB,通讯通路门店!$S:$S,$G434)</f>
        <v>0</v>
      </c>
      <c r="AJ434" s="99">
        <f>SUMIFS(通讯通路门店!$BE:$BE,通讯通路门店!$S:$S,$G434)</f>
        <v>0</v>
      </c>
      <c r="AK434" s="99">
        <f>SUMIFS(通讯通路门店!$BG:$BG,通讯通路门店!$S:$S,$G434)</f>
        <v>0</v>
      </c>
      <c r="AL434" s="99">
        <f>SUMIFS(通讯通路门店!$BC:$BC,通讯通路门店!$S:$S,$G434)</f>
        <v>0</v>
      </c>
      <c r="AM434" s="99">
        <f>SUMIFS(通讯通路门店!$BD:$BD,通讯通路门店!$S:$S,$G434)</f>
        <v>0</v>
      </c>
      <c r="AN434" s="99">
        <f>SUMIFS(通讯通路门店!$BF:$BF,通讯通路门店!$S:$S,$G434)</f>
        <v>0</v>
      </c>
      <c r="AO434" s="99">
        <f t="shared" si="32"/>
        <v>0</v>
      </c>
      <c r="AP434" s="99">
        <f>SUMIFS(通讯通路门店!$K:$K,通讯通路门店!$S:$S,$G434)</f>
        <v>0</v>
      </c>
      <c r="AQ434" s="83"/>
      <c r="AR434" s="99">
        <f>SUMIFS(通讯通路门店!$T:$T,通讯通路门店!$S:$S,$G434)</f>
        <v>0</v>
      </c>
      <c r="AS434" s="99">
        <f>SUMIFS(通讯通路门店!$U:$U,通讯通路门店!$S:$S,$G434)</f>
        <v>0</v>
      </c>
      <c r="AT434" s="99">
        <f>SUMIFS(通讯通路门店!$V:$V,通讯通路门店!$S:$S,$G434)</f>
        <v>0</v>
      </c>
      <c r="AU434" s="99">
        <f>SUMIFS(通讯通路门店!$W:$W,通讯通路门店!$S:$S,$G434)</f>
        <v>0</v>
      </c>
      <c r="AV434" s="99">
        <f>SUMIFS(通讯通路门店!$Z:$Z,通讯通路门店!$S:$S,$G434)</f>
        <v>0</v>
      </c>
      <c r="AW434" s="99">
        <f>SUMIFS(通讯通路门店!$AB:$AB,通讯通路门店!$S:$S,$G434)</f>
        <v>0</v>
      </c>
      <c r="AX434" s="99">
        <f>SUMIFS(通讯通路门店!$X:$X,通讯通路门店!$S:$S,$G434)</f>
        <v>0</v>
      </c>
      <c r="AY434" s="99">
        <f>SUMIFS(通讯通路门店!$Y:$Y,通讯通路门店!$S:$S,$G434)</f>
        <v>0</v>
      </c>
      <c r="AZ434" s="99">
        <f>SUMIFS(通讯通路门店!$AA:$AA,通讯通路门店!$S:$S,$G434)</f>
        <v>0</v>
      </c>
      <c r="BA434" s="99">
        <f t="shared" si="33"/>
        <v>0</v>
      </c>
      <c r="BB434" s="99">
        <f t="shared" si="34"/>
        <v>0</v>
      </c>
      <c r="BC434" s="99">
        <f>SUMIFS(通讯通路门店!$W:$W,通讯通路门店!$S:$S,$G434,通讯通路门店!$J:$J,"荣耀体验店")+SUMIFS(通讯通路门店!$W:$W,通讯通路门店!$S:$S,$G434,通讯通路门店!$J:$J,"荣耀授权专卖店")</f>
        <v>0</v>
      </c>
      <c r="BD434" s="99">
        <f>SUMIFS(通讯通路门店!$Z:$Z,通讯通路门店!$S:$S,$G434,通讯通路门店!$J:$J,"VIVO体验店")</f>
        <v>0</v>
      </c>
      <c r="BE434" s="99">
        <f>SUMIFS(通讯通路门店!$AB:$AB,通讯通路门店!$S:$S,$G434,通讯通路门店!$J:$J,"OPPO体验店")</f>
        <v>0</v>
      </c>
      <c r="BF434" s="99">
        <f>SUMIFS(通讯通路门店!$X:$X,通讯通路门店!$S:$S,$G434,通讯通路门店!$J:$J,"华为授权体验店")+SUMIFS(通讯通路门店!$AA:$AA,通讯通路门店!$S:$S,$G434,通讯通路门店!$J:$J,"华为堡垒店")</f>
        <v>0</v>
      </c>
      <c r="BG434" s="99">
        <f>SUMIFS(通讯通路门店!$Y:$Y,通讯通路门店!$S:$S,$G434,通讯通路门店!$J:$J,"小米体验店")</f>
        <v>0</v>
      </c>
      <c r="BH434" s="99">
        <f>SUMIFS(通讯通路门店!$AA:$AA,通讯通路门店!$S:$S,$G434,通讯通路门店!$J:$J,"苹果体验店")</f>
        <v>0</v>
      </c>
      <c r="BI434" s="99">
        <f>SUMIFS(通讯通路门店!$K:$K,通讯通路门店!$S:$S,$G434,通讯通路门店!$J:$J,"其他品牌专卖店")</f>
        <v>0</v>
      </c>
      <c r="BJ434" s="99">
        <f>SUMIFS(通讯通路门店!$AC:$AC,通讯通路门店!$S:$S,$G434)</f>
        <v>0</v>
      </c>
      <c r="BK434" s="99">
        <f>SUMIFS(通讯通路门店!$AD:$AD,通讯通路门店!$S:$S,$G434)</f>
        <v>0</v>
      </c>
      <c r="BL434" s="99">
        <f>SUMIFS(通讯通路门店!$AE:$AE,通讯通路门店!$S:$S,$G434)</f>
        <v>0</v>
      </c>
      <c r="BM434" s="99">
        <f>SUMIFS(通讯通路门店!$AF:$AF,通讯通路门店!$S:$S,$G434)</f>
        <v>0</v>
      </c>
      <c r="BN434" s="99">
        <f>SUMIFS(通讯通路门店!$AG:$AG,通讯通路门店!$S:$S,$G434)</f>
        <v>0</v>
      </c>
      <c r="BO434" s="99">
        <f>SUMIFS(通讯通路门店!$AH:$AH,通讯通路门店!$S:$S,$G434)</f>
        <v>0</v>
      </c>
      <c r="BP434" s="99">
        <f>SUMIFS(通讯通路门店!$AI:$AI,通讯通路门店!$S:$S,$G434)</f>
        <v>0</v>
      </c>
      <c r="BQ434" s="83"/>
    </row>
    <row r="435" spans="1:69">
      <c r="A435" s="99" t="str">
        <f>IFERROR(_xlfn.XLOOKUP($G435,通讯通路门店!$S$4:$S$993933,通讯通路门店!$A$4:$A$993933,0,0),"")</f>
        <v/>
      </c>
      <c r="B435" s="99" t="str">
        <f>IFERROR(_xlfn.XLOOKUP($G435,通讯通路门店!$S$4:$S$993933,通讯通路门店!$B$4:$B$993933,0,0),"")</f>
        <v/>
      </c>
      <c r="C435" s="99" t="str">
        <f>IFERROR(_xlfn.XLOOKUP($G435,通讯通路门店!$S$4:$S$993933,通讯通路门店!$C$4:$C$993933,0,0),"")</f>
        <v/>
      </c>
      <c r="D435" s="99" t="str">
        <f>IFERROR(_xlfn.XLOOKUP($G435,通讯通路门店!$S$4:$S$993933,通讯通路门店!$D$4:$D$993933,0,0),"")</f>
        <v/>
      </c>
      <c r="E435" s="83"/>
      <c r="F435" s="83"/>
      <c r="G435" s="101" t="e">
        <v>#N/A</v>
      </c>
      <c r="H435" s="102" t="str">
        <f>IFERROR(_xlfn.XLOOKUP($G435,通讯通路门店!$S$4:$S$993933,通讯通路门店!$R$4:$R$993933,0,0),"")</f>
        <v/>
      </c>
      <c r="I435" s="83"/>
      <c r="J435" s="83"/>
      <c r="K435" s="83"/>
      <c r="L435" s="83"/>
      <c r="M435" s="83"/>
      <c r="N435" s="83"/>
      <c r="O435" s="83"/>
      <c r="P435" s="83"/>
      <c r="Q435" s="83"/>
      <c r="R435" s="83"/>
      <c r="S435" s="83"/>
      <c r="T435" s="83"/>
      <c r="U435" s="99">
        <f>COUNTIF(通讯通路门店!$S:$S,$G435)</f>
        <v>0</v>
      </c>
      <c r="V435" s="99">
        <f>COUNTIFS(通讯通路门店!$S:$S,$G435,通讯通路门店!$J:$J,"综合卖场")</f>
        <v>0</v>
      </c>
      <c r="W435" s="99">
        <f>SUMIFS(通讯通路门店!$AJ:$AJ,通讯通路门店!$S:$S,通讯客户沙盘!$G435)</f>
        <v>0</v>
      </c>
      <c r="X435" s="99">
        <f t="shared" si="30"/>
        <v>0</v>
      </c>
      <c r="Y435" s="99">
        <f>COUNTIFS(通讯通路门店!$S:$S,$G435,通讯通路门店!$J:$J,"荣耀体验店")+COUNTIFS(通讯通路门店!$S:$S,$G435,通讯通路门店!$J:$J,"荣耀授权专卖店")</f>
        <v>0</v>
      </c>
      <c r="Z435" s="99">
        <f>COUNTIFS(通讯通路门店!$S:$S,$G435,通讯通路门店!$J:$J,"VIVO体验店")</f>
        <v>0</v>
      </c>
      <c r="AA435" s="99">
        <f>COUNTIFS(通讯通路门店!$S:$S,$G435,通讯通路门店!$J:$J,"OPPO体验店")</f>
        <v>0</v>
      </c>
      <c r="AB435" s="99">
        <f>COUNTIFS(通讯通路门店!$S:$S,$G435,通讯通路门店!$J:$J,"华为授权体验店")+COUNTIFS(通讯通路门店!$S:$S,$G435,通讯通路门店!$J:$J,"华为堡垒店")</f>
        <v>0</v>
      </c>
      <c r="AC435" s="99">
        <f>COUNTIFS(通讯通路门店!$S:$S,$G435,通讯通路门店!$J:$J,"小米体验店")</f>
        <v>0</v>
      </c>
      <c r="AD435" s="99">
        <f>COUNTIFS(通讯通路门店!$S:$S,$G435,通讯通路门店!$J:$J,"苹果体验店")</f>
        <v>0</v>
      </c>
      <c r="AE435" s="99">
        <f>COUNTIFS(通讯通路门店!$S:$S,$G435,通讯通路门店!$J:$J,"其他品牌专卖店")</f>
        <v>0</v>
      </c>
      <c r="AF435" s="99">
        <f>SUMIFS(通讯通路门店!$BI:$BI,通讯通路门店!$S:$S,$G435)</f>
        <v>0</v>
      </c>
      <c r="AG435" s="99">
        <f>SUMIFS(通讯通路门店!$BH:$BH,通讯通路门店!$S:$S,$G435)</f>
        <v>0</v>
      </c>
      <c r="AH435" s="99">
        <f t="shared" si="31"/>
        <v>0</v>
      </c>
      <c r="AI435" s="99">
        <f>SUMIFS(通讯通路门店!$BB:$BB,通讯通路门店!$S:$S,$G435)</f>
        <v>0</v>
      </c>
      <c r="AJ435" s="99">
        <f>SUMIFS(通讯通路门店!$BE:$BE,通讯通路门店!$S:$S,$G435)</f>
        <v>0</v>
      </c>
      <c r="AK435" s="99">
        <f>SUMIFS(通讯通路门店!$BG:$BG,通讯通路门店!$S:$S,$G435)</f>
        <v>0</v>
      </c>
      <c r="AL435" s="99">
        <f>SUMIFS(通讯通路门店!$BC:$BC,通讯通路门店!$S:$S,$G435)</f>
        <v>0</v>
      </c>
      <c r="AM435" s="99">
        <f>SUMIFS(通讯通路门店!$BD:$BD,通讯通路门店!$S:$S,$G435)</f>
        <v>0</v>
      </c>
      <c r="AN435" s="99">
        <f>SUMIFS(通讯通路门店!$BF:$BF,通讯通路门店!$S:$S,$G435)</f>
        <v>0</v>
      </c>
      <c r="AO435" s="99">
        <f t="shared" si="32"/>
        <v>0</v>
      </c>
      <c r="AP435" s="99">
        <f>SUMIFS(通讯通路门店!$K:$K,通讯通路门店!$S:$S,$G435)</f>
        <v>0</v>
      </c>
      <c r="AQ435" s="83"/>
      <c r="AR435" s="99">
        <f>SUMIFS(通讯通路门店!$T:$T,通讯通路门店!$S:$S,$G435)</f>
        <v>0</v>
      </c>
      <c r="AS435" s="99">
        <f>SUMIFS(通讯通路门店!$U:$U,通讯通路门店!$S:$S,$G435)</f>
        <v>0</v>
      </c>
      <c r="AT435" s="99">
        <f>SUMIFS(通讯通路门店!$V:$V,通讯通路门店!$S:$S,$G435)</f>
        <v>0</v>
      </c>
      <c r="AU435" s="99">
        <f>SUMIFS(通讯通路门店!$W:$W,通讯通路门店!$S:$S,$G435)</f>
        <v>0</v>
      </c>
      <c r="AV435" s="99">
        <f>SUMIFS(通讯通路门店!$Z:$Z,通讯通路门店!$S:$S,$G435)</f>
        <v>0</v>
      </c>
      <c r="AW435" s="99">
        <f>SUMIFS(通讯通路门店!$AB:$AB,通讯通路门店!$S:$S,$G435)</f>
        <v>0</v>
      </c>
      <c r="AX435" s="99">
        <f>SUMIFS(通讯通路门店!$X:$X,通讯通路门店!$S:$S,$G435)</f>
        <v>0</v>
      </c>
      <c r="AY435" s="99">
        <f>SUMIFS(通讯通路门店!$Y:$Y,通讯通路门店!$S:$S,$G435)</f>
        <v>0</v>
      </c>
      <c r="AZ435" s="99">
        <f>SUMIFS(通讯通路门店!$AA:$AA,通讯通路门店!$S:$S,$G435)</f>
        <v>0</v>
      </c>
      <c r="BA435" s="99">
        <f t="shared" si="33"/>
        <v>0</v>
      </c>
      <c r="BB435" s="99">
        <f t="shared" si="34"/>
        <v>0</v>
      </c>
      <c r="BC435" s="99">
        <f>SUMIFS(通讯通路门店!$W:$W,通讯通路门店!$S:$S,$G435,通讯通路门店!$J:$J,"荣耀体验店")+SUMIFS(通讯通路门店!$W:$W,通讯通路门店!$S:$S,$G435,通讯通路门店!$J:$J,"荣耀授权专卖店")</f>
        <v>0</v>
      </c>
      <c r="BD435" s="99">
        <f>SUMIFS(通讯通路门店!$Z:$Z,通讯通路门店!$S:$S,$G435,通讯通路门店!$J:$J,"VIVO体验店")</f>
        <v>0</v>
      </c>
      <c r="BE435" s="99">
        <f>SUMIFS(通讯通路门店!$AB:$AB,通讯通路门店!$S:$S,$G435,通讯通路门店!$J:$J,"OPPO体验店")</f>
        <v>0</v>
      </c>
      <c r="BF435" s="99">
        <f>SUMIFS(通讯通路门店!$X:$X,通讯通路门店!$S:$S,$G435,通讯通路门店!$J:$J,"华为授权体验店")+SUMIFS(通讯通路门店!$AA:$AA,通讯通路门店!$S:$S,$G435,通讯通路门店!$J:$J,"华为堡垒店")</f>
        <v>0</v>
      </c>
      <c r="BG435" s="99">
        <f>SUMIFS(通讯通路门店!$Y:$Y,通讯通路门店!$S:$S,$G435,通讯通路门店!$J:$J,"小米体验店")</f>
        <v>0</v>
      </c>
      <c r="BH435" s="99">
        <f>SUMIFS(通讯通路门店!$AA:$AA,通讯通路门店!$S:$S,$G435,通讯通路门店!$J:$J,"苹果体验店")</f>
        <v>0</v>
      </c>
      <c r="BI435" s="99">
        <f>SUMIFS(通讯通路门店!$K:$K,通讯通路门店!$S:$S,$G435,通讯通路门店!$J:$J,"其他品牌专卖店")</f>
        <v>0</v>
      </c>
      <c r="BJ435" s="99">
        <f>SUMIFS(通讯通路门店!$AC:$AC,通讯通路门店!$S:$S,$G435)</f>
        <v>0</v>
      </c>
      <c r="BK435" s="99">
        <f>SUMIFS(通讯通路门店!$AD:$AD,通讯通路门店!$S:$S,$G435)</f>
        <v>0</v>
      </c>
      <c r="BL435" s="99">
        <f>SUMIFS(通讯通路门店!$AE:$AE,通讯通路门店!$S:$S,$G435)</f>
        <v>0</v>
      </c>
      <c r="BM435" s="99">
        <f>SUMIFS(通讯通路门店!$AF:$AF,通讯通路门店!$S:$S,$G435)</f>
        <v>0</v>
      </c>
      <c r="BN435" s="99">
        <f>SUMIFS(通讯通路门店!$AG:$AG,通讯通路门店!$S:$S,$G435)</f>
        <v>0</v>
      </c>
      <c r="BO435" s="99">
        <f>SUMIFS(通讯通路门店!$AH:$AH,通讯通路门店!$S:$S,$G435)</f>
        <v>0</v>
      </c>
      <c r="BP435" s="99">
        <f>SUMIFS(通讯通路门店!$AI:$AI,通讯通路门店!$S:$S,$G435)</f>
        <v>0</v>
      </c>
      <c r="BQ435" s="83"/>
    </row>
    <row r="436" spans="1:69">
      <c r="A436" s="99" t="str">
        <f>IFERROR(_xlfn.XLOOKUP($G436,通讯通路门店!$S$4:$S$993933,通讯通路门店!$A$4:$A$993933,0,0),"")</f>
        <v/>
      </c>
      <c r="B436" s="99" t="str">
        <f>IFERROR(_xlfn.XLOOKUP($G436,通讯通路门店!$S$4:$S$993933,通讯通路门店!$B$4:$B$993933,0,0),"")</f>
        <v/>
      </c>
      <c r="C436" s="99" t="str">
        <f>IFERROR(_xlfn.XLOOKUP($G436,通讯通路门店!$S$4:$S$993933,通讯通路门店!$C$4:$C$993933,0,0),"")</f>
        <v/>
      </c>
      <c r="D436" s="99" t="str">
        <f>IFERROR(_xlfn.XLOOKUP($G436,通讯通路门店!$S$4:$S$993933,通讯通路门店!$D$4:$D$993933,0,0),"")</f>
        <v/>
      </c>
      <c r="E436" s="83"/>
      <c r="F436" s="83"/>
      <c r="G436" s="101" t="e">
        <v>#N/A</v>
      </c>
      <c r="H436" s="102" t="str">
        <f>IFERROR(_xlfn.XLOOKUP($G436,通讯通路门店!$S$4:$S$993933,通讯通路门店!$R$4:$R$993933,0,0),"")</f>
        <v/>
      </c>
      <c r="I436" s="83"/>
      <c r="J436" s="83"/>
      <c r="K436" s="83"/>
      <c r="L436" s="83"/>
      <c r="M436" s="83"/>
      <c r="N436" s="83"/>
      <c r="O436" s="83"/>
      <c r="P436" s="83"/>
      <c r="Q436" s="83"/>
      <c r="R436" s="83"/>
      <c r="S436" s="83"/>
      <c r="T436" s="83"/>
      <c r="U436" s="99">
        <f>COUNTIF(通讯通路门店!$S:$S,$G436)</f>
        <v>0</v>
      </c>
      <c r="V436" s="99">
        <f>COUNTIFS(通讯通路门店!$S:$S,$G436,通讯通路门店!$J:$J,"综合卖场")</f>
        <v>0</v>
      </c>
      <c r="W436" s="99">
        <f>SUMIFS(通讯通路门店!$AJ:$AJ,通讯通路门店!$S:$S,通讯客户沙盘!$G436)</f>
        <v>0</v>
      </c>
      <c r="X436" s="99">
        <f t="shared" si="30"/>
        <v>0</v>
      </c>
      <c r="Y436" s="99">
        <f>COUNTIFS(通讯通路门店!$S:$S,$G436,通讯通路门店!$J:$J,"荣耀体验店")+COUNTIFS(通讯通路门店!$S:$S,$G436,通讯通路门店!$J:$J,"荣耀授权专卖店")</f>
        <v>0</v>
      </c>
      <c r="Z436" s="99">
        <f>COUNTIFS(通讯通路门店!$S:$S,$G436,通讯通路门店!$J:$J,"VIVO体验店")</f>
        <v>0</v>
      </c>
      <c r="AA436" s="99">
        <f>COUNTIFS(通讯通路门店!$S:$S,$G436,通讯通路门店!$J:$J,"OPPO体验店")</f>
        <v>0</v>
      </c>
      <c r="AB436" s="99">
        <f>COUNTIFS(通讯通路门店!$S:$S,$G436,通讯通路门店!$J:$J,"华为授权体验店")+COUNTIFS(通讯通路门店!$S:$S,$G436,通讯通路门店!$J:$J,"华为堡垒店")</f>
        <v>0</v>
      </c>
      <c r="AC436" s="99">
        <f>COUNTIFS(通讯通路门店!$S:$S,$G436,通讯通路门店!$J:$J,"小米体验店")</f>
        <v>0</v>
      </c>
      <c r="AD436" s="99">
        <f>COUNTIFS(通讯通路门店!$S:$S,$G436,通讯通路门店!$J:$J,"苹果体验店")</f>
        <v>0</v>
      </c>
      <c r="AE436" s="99">
        <f>COUNTIFS(通讯通路门店!$S:$S,$G436,通讯通路门店!$J:$J,"其他品牌专卖店")</f>
        <v>0</v>
      </c>
      <c r="AF436" s="99">
        <f>SUMIFS(通讯通路门店!$BI:$BI,通讯通路门店!$S:$S,$G436)</f>
        <v>0</v>
      </c>
      <c r="AG436" s="99">
        <f>SUMIFS(通讯通路门店!$BH:$BH,通讯通路门店!$S:$S,$G436)</f>
        <v>0</v>
      </c>
      <c r="AH436" s="99">
        <f t="shared" si="31"/>
        <v>0</v>
      </c>
      <c r="AI436" s="99">
        <f>SUMIFS(通讯通路门店!$BB:$BB,通讯通路门店!$S:$S,$G436)</f>
        <v>0</v>
      </c>
      <c r="AJ436" s="99">
        <f>SUMIFS(通讯通路门店!$BE:$BE,通讯通路门店!$S:$S,$G436)</f>
        <v>0</v>
      </c>
      <c r="AK436" s="99">
        <f>SUMIFS(通讯通路门店!$BG:$BG,通讯通路门店!$S:$S,$G436)</f>
        <v>0</v>
      </c>
      <c r="AL436" s="99">
        <f>SUMIFS(通讯通路门店!$BC:$BC,通讯通路门店!$S:$S,$G436)</f>
        <v>0</v>
      </c>
      <c r="AM436" s="99">
        <f>SUMIFS(通讯通路门店!$BD:$BD,通讯通路门店!$S:$S,$G436)</f>
        <v>0</v>
      </c>
      <c r="AN436" s="99">
        <f>SUMIFS(通讯通路门店!$BF:$BF,通讯通路门店!$S:$S,$G436)</f>
        <v>0</v>
      </c>
      <c r="AO436" s="99">
        <f t="shared" si="32"/>
        <v>0</v>
      </c>
      <c r="AP436" s="99">
        <f>SUMIFS(通讯通路门店!$K:$K,通讯通路门店!$S:$S,$G436)</f>
        <v>0</v>
      </c>
      <c r="AQ436" s="83"/>
      <c r="AR436" s="99">
        <f>SUMIFS(通讯通路门店!$T:$T,通讯通路门店!$S:$S,$G436)</f>
        <v>0</v>
      </c>
      <c r="AS436" s="99">
        <f>SUMIFS(通讯通路门店!$U:$U,通讯通路门店!$S:$S,$G436)</f>
        <v>0</v>
      </c>
      <c r="AT436" s="99">
        <f>SUMIFS(通讯通路门店!$V:$V,通讯通路门店!$S:$S,$G436)</f>
        <v>0</v>
      </c>
      <c r="AU436" s="99">
        <f>SUMIFS(通讯通路门店!$W:$W,通讯通路门店!$S:$S,$G436)</f>
        <v>0</v>
      </c>
      <c r="AV436" s="99">
        <f>SUMIFS(通讯通路门店!$Z:$Z,通讯通路门店!$S:$S,$G436)</f>
        <v>0</v>
      </c>
      <c r="AW436" s="99">
        <f>SUMIFS(通讯通路门店!$AB:$AB,通讯通路门店!$S:$S,$G436)</f>
        <v>0</v>
      </c>
      <c r="AX436" s="99">
        <f>SUMIFS(通讯通路门店!$X:$X,通讯通路门店!$S:$S,$G436)</f>
        <v>0</v>
      </c>
      <c r="AY436" s="99">
        <f>SUMIFS(通讯通路门店!$Y:$Y,通讯通路门店!$S:$S,$G436)</f>
        <v>0</v>
      </c>
      <c r="AZ436" s="99">
        <f>SUMIFS(通讯通路门店!$AA:$AA,通讯通路门店!$S:$S,$G436)</f>
        <v>0</v>
      </c>
      <c r="BA436" s="99">
        <f t="shared" si="33"/>
        <v>0</v>
      </c>
      <c r="BB436" s="99">
        <f t="shared" si="34"/>
        <v>0</v>
      </c>
      <c r="BC436" s="99">
        <f>SUMIFS(通讯通路门店!$W:$W,通讯通路门店!$S:$S,$G436,通讯通路门店!$J:$J,"荣耀体验店")+SUMIFS(通讯通路门店!$W:$W,通讯通路门店!$S:$S,$G436,通讯通路门店!$J:$J,"荣耀授权专卖店")</f>
        <v>0</v>
      </c>
      <c r="BD436" s="99">
        <f>SUMIFS(通讯通路门店!$Z:$Z,通讯通路门店!$S:$S,$G436,通讯通路门店!$J:$J,"VIVO体验店")</f>
        <v>0</v>
      </c>
      <c r="BE436" s="99">
        <f>SUMIFS(通讯通路门店!$AB:$AB,通讯通路门店!$S:$S,$G436,通讯通路门店!$J:$J,"OPPO体验店")</f>
        <v>0</v>
      </c>
      <c r="BF436" s="99">
        <f>SUMIFS(通讯通路门店!$X:$X,通讯通路门店!$S:$S,$G436,通讯通路门店!$J:$J,"华为授权体验店")+SUMIFS(通讯通路门店!$AA:$AA,通讯通路门店!$S:$S,$G436,通讯通路门店!$J:$J,"华为堡垒店")</f>
        <v>0</v>
      </c>
      <c r="BG436" s="99">
        <f>SUMIFS(通讯通路门店!$Y:$Y,通讯通路门店!$S:$S,$G436,通讯通路门店!$J:$J,"小米体验店")</f>
        <v>0</v>
      </c>
      <c r="BH436" s="99">
        <f>SUMIFS(通讯通路门店!$AA:$AA,通讯通路门店!$S:$S,$G436,通讯通路门店!$J:$J,"苹果体验店")</f>
        <v>0</v>
      </c>
      <c r="BI436" s="99">
        <f>SUMIFS(通讯通路门店!$K:$K,通讯通路门店!$S:$S,$G436,通讯通路门店!$J:$J,"其他品牌专卖店")</f>
        <v>0</v>
      </c>
      <c r="BJ436" s="99">
        <f>SUMIFS(通讯通路门店!$AC:$AC,通讯通路门店!$S:$S,$G436)</f>
        <v>0</v>
      </c>
      <c r="BK436" s="99">
        <f>SUMIFS(通讯通路门店!$AD:$AD,通讯通路门店!$S:$S,$G436)</f>
        <v>0</v>
      </c>
      <c r="BL436" s="99">
        <f>SUMIFS(通讯通路门店!$AE:$AE,通讯通路门店!$S:$S,$G436)</f>
        <v>0</v>
      </c>
      <c r="BM436" s="99">
        <f>SUMIFS(通讯通路门店!$AF:$AF,通讯通路门店!$S:$S,$G436)</f>
        <v>0</v>
      </c>
      <c r="BN436" s="99">
        <f>SUMIFS(通讯通路门店!$AG:$AG,通讯通路门店!$S:$S,$G436)</f>
        <v>0</v>
      </c>
      <c r="BO436" s="99">
        <f>SUMIFS(通讯通路门店!$AH:$AH,通讯通路门店!$S:$S,$G436)</f>
        <v>0</v>
      </c>
      <c r="BP436" s="99">
        <f>SUMIFS(通讯通路门店!$AI:$AI,通讯通路门店!$S:$S,$G436)</f>
        <v>0</v>
      </c>
      <c r="BQ436" s="83"/>
    </row>
    <row r="437" spans="1:69">
      <c r="A437" s="99" t="str">
        <f>IFERROR(_xlfn.XLOOKUP($G437,通讯通路门店!$S$4:$S$993933,通讯通路门店!$A$4:$A$993933,0,0),"")</f>
        <v/>
      </c>
      <c r="B437" s="99" t="str">
        <f>IFERROR(_xlfn.XLOOKUP($G437,通讯通路门店!$S$4:$S$993933,通讯通路门店!$B$4:$B$993933,0,0),"")</f>
        <v/>
      </c>
      <c r="C437" s="99" t="str">
        <f>IFERROR(_xlfn.XLOOKUP($G437,通讯通路门店!$S$4:$S$993933,通讯通路门店!$C$4:$C$993933,0,0),"")</f>
        <v/>
      </c>
      <c r="D437" s="99" t="str">
        <f>IFERROR(_xlfn.XLOOKUP($G437,通讯通路门店!$S$4:$S$993933,通讯通路门店!$D$4:$D$993933,0,0),"")</f>
        <v/>
      </c>
      <c r="E437" s="83"/>
      <c r="F437" s="83"/>
      <c r="G437" s="101" t="e">
        <v>#N/A</v>
      </c>
      <c r="H437" s="102" t="str">
        <f>IFERROR(_xlfn.XLOOKUP($G437,通讯通路门店!$S$4:$S$993933,通讯通路门店!$R$4:$R$993933,0,0),"")</f>
        <v/>
      </c>
      <c r="I437" s="83"/>
      <c r="J437" s="83"/>
      <c r="K437" s="83"/>
      <c r="L437" s="83"/>
      <c r="M437" s="83"/>
      <c r="N437" s="83"/>
      <c r="O437" s="83"/>
      <c r="P437" s="83"/>
      <c r="Q437" s="83"/>
      <c r="R437" s="83"/>
      <c r="S437" s="83"/>
      <c r="T437" s="83"/>
      <c r="U437" s="99">
        <f>COUNTIF(通讯通路门店!$S:$S,$G437)</f>
        <v>0</v>
      </c>
      <c r="V437" s="99">
        <f>COUNTIFS(通讯通路门店!$S:$S,$G437,通讯通路门店!$J:$J,"综合卖场")</f>
        <v>0</v>
      </c>
      <c r="W437" s="99">
        <f>SUMIFS(通讯通路门店!$AJ:$AJ,通讯通路门店!$S:$S,通讯客户沙盘!$G437)</f>
        <v>0</v>
      </c>
      <c r="X437" s="99">
        <f t="shared" si="30"/>
        <v>0</v>
      </c>
      <c r="Y437" s="99">
        <f>COUNTIFS(通讯通路门店!$S:$S,$G437,通讯通路门店!$J:$J,"荣耀体验店")+COUNTIFS(通讯通路门店!$S:$S,$G437,通讯通路门店!$J:$J,"荣耀授权专卖店")</f>
        <v>0</v>
      </c>
      <c r="Z437" s="99">
        <f>COUNTIFS(通讯通路门店!$S:$S,$G437,通讯通路门店!$J:$J,"VIVO体验店")</f>
        <v>0</v>
      </c>
      <c r="AA437" s="99">
        <f>COUNTIFS(通讯通路门店!$S:$S,$G437,通讯通路门店!$J:$J,"OPPO体验店")</f>
        <v>0</v>
      </c>
      <c r="AB437" s="99">
        <f>COUNTIFS(通讯通路门店!$S:$S,$G437,通讯通路门店!$J:$J,"华为授权体验店")+COUNTIFS(通讯通路门店!$S:$S,$G437,通讯通路门店!$J:$J,"华为堡垒店")</f>
        <v>0</v>
      </c>
      <c r="AC437" s="99">
        <f>COUNTIFS(通讯通路门店!$S:$S,$G437,通讯通路门店!$J:$J,"小米体验店")</f>
        <v>0</v>
      </c>
      <c r="AD437" s="99">
        <f>COUNTIFS(通讯通路门店!$S:$S,$G437,通讯通路门店!$J:$J,"苹果体验店")</f>
        <v>0</v>
      </c>
      <c r="AE437" s="99">
        <f>COUNTIFS(通讯通路门店!$S:$S,$G437,通讯通路门店!$J:$J,"其他品牌专卖店")</f>
        <v>0</v>
      </c>
      <c r="AF437" s="99">
        <f>SUMIFS(通讯通路门店!$BI:$BI,通讯通路门店!$S:$S,$G437)</f>
        <v>0</v>
      </c>
      <c r="AG437" s="99">
        <f>SUMIFS(通讯通路门店!$BH:$BH,通讯通路门店!$S:$S,$G437)</f>
        <v>0</v>
      </c>
      <c r="AH437" s="99">
        <f t="shared" si="31"/>
        <v>0</v>
      </c>
      <c r="AI437" s="99">
        <f>SUMIFS(通讯通路门店!$BB:$BB,通讯通路门店!$S:$S,$G437)</f>
        <v>0</v>
      </c>
      <c r="AJ437" s="99">
        <f>SUMIFS(通讯通路门店!$BE:$BE,通讯通路门店!$S:$S,$G437)</f>
        <v>0</v>
      </c>
      <c r="AK437" s="99">
        <f>SUMIFS(通讯通路门店!$BG:$BG,通讯通路门店!$S:$S,$G437)</f>
        <v>0</v>
      </c>
      <c r="AL437" s="99">
        <f>SUMIFS(通讯通路门店!$BC:$BC,通讯通路门店!$S:$S,$G437)</f>
        <v>0</v>
      </c>
      <c r="AM437" s="99">
        <f>SUMIFS(通讯通路门店!$BD:$BD,通讯通路门店!$S:$S,$G437)</f>
        <v>0</v>
      </c>
      <c r="AN437" s="99">
        <f>SUMIFS(通讯通路门店!$BF:$BF,通讯通路门店!$S:$S,$G437)</f>
        <v>0</v>
      </c>
      <c r="AO437" s="99">
        <f t="shared" si="32"/>
        <v>0</v>
      </c>
      <c r="AP437" s="99">
        <f>SUMIFS(通讯通路门店!$K:$K,通讯通路门店!$S:$S,$G437)</f>
        <v>0</v>
      </c>
      <c r="AQ437" s="83"/>
      <c r="AR437" s="99">
        <f>SUMIFS(通讯通路门店!$T:$T,通讯通路门店!$S:$S,$G437)</f>
        <v>0</v>
      </c>
      <c r="AS437" s="99">
        <f>SUMIFS(通讯通路门店!$U:$U,通讯通路门店!$S:$S,$G437)</f>
        <v>0</v>
      </c>
      <c r="AT437" s="99">
        <f>SUMIFS(通讯通路门店!$V:$V,通讯通路门店!$S:$S,$G437)</f>
        <v>0</v>
      </c>
      <c r="AU437" s="99">
        <f>SUMIFS(通讯通路门店!$W:$W,通讯通路门店!$S:$S,$G437)</f>
        <v>0</v>
      </c>
      <c r="AV437" s="99">
        <f>SUMIFS(通讯通路门店!$Z:$Z,通讯通路门店!$S:$S,$G437)</f>
        <v>0</v>
      </c>
      <c r="AW437" s="99">
        <f>SUMIFS(通讯通路门店!$AB:$AB,通讯通路门店!$S:$S,$G437)</f>
        <v>0</v>
      </c>
      <c r="AX437" s="99">
        <f>SUMIFS(通讯通路门店!$X:$X,通讯通路门店!$S:$S,$G437)</f>
        <v>0</v>
      </c>
      <c r="AY437" s="99">
        <f>SUMIFS(通讯通路门店!$Y:$Y,通讯通路门店!$S:$S,$G437)</f>
        <v>0</v>
      </c>
      <c r="AZ437" s="99">
        <f>SUMIFS(通讯通路门店!$AA:$AA,通讯通路门店!$S:$S,$G437)</f>
        <v>0</v>
      </c>
      <c r="BA437" s="99">
        <f t="shared" si="33"/>
        <v>0</v>
      </c>
      <c r="BB437" s="99">
        <f t="shared" si="34"/>
        <v>0</v>
      </c>
      <c r="BC437" s="99">
        <f>SUMIFS(通讯通路门店!$W:$W,通讯通路门店!$S:$S,$G437,通讯通路门店!$J:$J,"荣耀体验店")+SUMIFS(通讯通路门店!$W:$W,通讯通路门店!$S:$S,$G437,通讯通路门店!$J:$J,"荣耀授权专卖店")</f>
        <v>0</v>
      </c>
      <c r="BD437" s="99">
        <f>SUMIFS(通讯通路门店!$Z:$Z,通讯通路门店!$S:$S,$G437,通讯通路门店!$J:$J,"VIVO体验店")</f>
        <v>0</v>
      </c>
      <c r="BE437" s="99">
        <f>SUMIFS(通讯通路门店!$AB:$AB,通讯通路门店!$S:$S,$G437,通讯通路门店!$J:$J,"OPPO体验店")</f>
        <v>0</v>
      </c>
      <c r="BF437" s="99">
        <f>SUMIFS(通讯通路门店!$X:$X,通讯通路门店!$S:$S,$G437,通讯通路门店!$J:$J,"华为授权体验店")+SUMIFS(通讯通路门店!$AA:$AA,通讯通路门店!$S:$S,$G437,通讯通路门店!$J:$J,"华为堡垒店")</f>
        <v>0</v>
      </c>
      <c r="BG437" s="99">
        <f>SUMIFS(通讯通路门店!$Y:$Y,通讯通路门店!$S:$S,$G437,通讯通路门店!$J:$J,"小米体验店")</f>
        <v>0</v>
      </c>
      <c r="BH437" s="99">
        <f>SUMIFS(通讯通路门店!$AA:$AA,通讯通路门店!$S:$S,$G437,通讯通路门店!$J:$J,"苹果体验店")</f>
        <v>0</v>
      </c>
      <c r="BI437" s="99">
        <f>SUMIFS(通讯通路门店!$K:$K,通讯通路门店!$S:$S,$G437,通讯通路门店!$J:$J,"其他品牌专卖店")</f>
        <v>0</v>
      </c>
      <c r="BJ437" s="99">
        <f>SUMIFS(通讯通路门店!$AC:$AC,通讯通路门店!$S:$S,$G437)</f>
        <v>0</v>
      </c>
      <c r="BK437" s="99">
        <f>SUMIFS(通讯通路门店!$AD:$AD,通讯通路门店!$S:$S,$G437)</f>
        <v>0</v>
      </c>
      <c r="BL437" s="99">
        <f>SUMIFS(通讯通路门店!$AE:$AE,通讯通路门店!$S:$S,$G437)</f>
        <v>0</v>
      </c>
      <c r="BM437" s="99">
        <f>SUMIFS(通讯通路门店!$AF:$AF,通讯通路门店!$S:$S,$G437)</f>
        <v>0</v>
      </c>
      <c r="BN437" s="99">
        <f>SUMIFS(通讯通路门店!$AG:$AG,通讯通路门店!$S:$S,$G437)</f>
        <v>0</v>
      </c>
      <c r="BO437" s="99">
        <f>SUMIFS(通讯通路门店!$AH:$AH,通讯通路门店!$S:$S,$G437)</f>
        <v>0</v>
      </c>
      <c r="BP437" s="99">
        <f>SUMIFS(通讯通路门店!$AI:$AI,通讯通路门店!$S:$S,$G437)</f>
        <v>0</v>
      </c>
      <c r="BQ437" s="83"/>
    </row>
    <row r="438" spans="1:69">
      <c r="A438" s="99" t="str">
        <f>IFERROR(_xlfn.XLOOKUP($G438,通讯通路门店!$S$4:$S$993933,通讯通路门店!$A$4:$A$993933,0,0),"")</f>
        <v/>
      </c>
      <c r="B438" s="99" t="str">
        <f>IFERROR(_xlfn.XLOOKUP($G438,通讯通路门店!$S$4:$S$993933,通讯通路门店!$B$4:$B$993933,0,0),"")</f>
        <v/>
      </c>
      <c r="C438" s="99" t="str">
        <f>IFERROR(_xlfn.XLOOKUP($G438,通讯通路门店!$S$4:$S$993933,通讯通路门店!$C$4:$C$993933,0,0),"")</f>
        <v/>
      </c>
      <c r="D438" s="99" t="str">
        <f>IFERROR(_xlfn.XLOOKUP($G438,通讯通路门店!$S$4:$S$993933,通讯通路门店!$D$4:$D$993933,0,0),"")</f>
        <v/>
      </c>
      <c r="E438" s="83"/>
      <c r="F438" s="83"/>
      <c r="G438" s="101" t="e">
        <v>#N/A</v>
      </c>
      <c r="H438" s="102" t="str">
        <f>IFERROR(_xlfn.XLOOKUP($G438,通讯通路门店!$S$4:$S$993933,通讯通路门店!$R$4:$R$993933,0,0),"")</f>
        <v/>
      </c>
      <c r="I438" s="83"/>
      <c r="J438" s="83"/>
      <c r="K438" s="83"/>
      <c r="L438" s="83"/>
      <c r="M438" s="83"/>
      <c r="N438" s="83"/>
      <c r="O438" s="83"/>
      <c r="P438" s="83"/>
      <c r="Q438" s="83"/>
      <c r="R438" s="83"/>
      <c r="S438" s="83"/>
      <c r="T438" s="83"/>
      <c r="U438" s="99">
        <f>COUNTIF(通讯通路门店!$S:$S,$G438)</f>
        <v>0</v>
      </c>
      <c r="V438" s="99">
        <f>COUNTIFS(通讯通路门店!$S:$S,$G438,通讯通路门店!$J:$J,"综合卖场")</f>
        <v>0</v>
      </c>
      <c r="W438" s="99">
        <f>SUMIFS(通讯通路门店!$AJ:$AJ,通讯通路门店!$S:$S,通讯客户沙盘!$G438)</f>
        <v>0</v>
      </c>
      <c r="X438" s="99">
        <f t="shared" si="30"/>
        <v>0</v>
      </c>
      <c r="Y438" s="99">
        <f>COUNTIFS(通讯通路门店!$S:$S,$G438,通讯通路门店!$J:$J,"荣耀体验店")+COUNTIFS(通讯通路门店!$S:$S,$G438,通讯通路门店!$J:$J,"荣耀授权专卖店")</f>
        <v>0</v>
      </c>
      <c r="Z438" s="99">
        <f>COUNTIFS(通讯通路门店!$S:$S,$G438,通讯通路门店!$J:$J,"VIVO体验店")</f>
        <v>0</v>
      </c>
      <c r="AA438" s="99">
        <f>COUNTIFS(通讯通路门店!$S:$S,$G438,通讯通路门店!$J:$J,"OPPO体验店")</f>
        <v>0</v>
      </c>
      <c r="AB438" s="99">
        <f>COUNTIFS(通讯通路门店!$S:$S,$G438,通讯通路门店!$J:$J,"华为授权体验店")+COUNTIFS(通讯通路门店!$S:$S,$G438,通讯通路门店!$J:$J,"华为堡垒店")</f>
        <v>0</v>
      </c>
      <c r="AC438" s="99">
        <f>COUNTIFS(通讯通路门店!$S:$S,$G438,通讯通路门店!$J:$J,"小米体验店")</f>
        <v>0</v>
      </c>
      <c r="AD438" s="99">
        <f>COUNTIFS(通讯通路门店!$S:$S,$G438,通讯通路门店!$J:$J,"苹果体验店")</f>
        <v>0</v>
      </c>
      <c r="AE438" s="99">
        <f>COUNTIFS(通讯通路门店!$S:$S,$G438,通讯通路门店!$J:$J,"其他品牌专卖店")</f>
        <v>0</v>
      </c>
      <c r="AF438" s="99">
        <f>SUMIFS(通讯通路门店!$BI:$BI,通讯通路门店!$S:$S,$G438)</f>
        <v>0</v>
      </c>
      <c r="AG438" s="99">
        <f>SUMIFS(通讯通路门店!$BH:$BH,通讯通路门店!$S:$S,$G438)</f>
        <v>0</v>
      </c>
      <c r="AH438" s="99">
        <f t="shared" si="31"/>
        <v>0</v>
      </c>
      <c r="AI438" s="99">
        <f>SUMIFS(通讯通路门店!$BB:$BB,通讯通路门店!$S:$S,$G438)</f>
        <v>0</v>
      </c>
      <c r="AJ438" s="99">
        <f>SUMIFS(通讯通路门店!$BE:$BE,通讯通路门店!$S:$S,$G438)</f>
        <v>0</v>
      </c>
      <c r="AK438" s="99">
        <f>SUMIFS(通讯通路门店!$BG:$BG,通讯通路门店!$S:$S,$G438)</f>
        <v>0</v>
      </c>
      <c r="AL438" s="99">
        <f>SUMIFS(通讯通路门店!$BC:$BC,通讯通路门店!$S:$S,$G438)</f>
        <v>0</v>
      </c>
      <c r="AM438" s="99">
        <f>SUMIFS(通讯通路门店!$BD:$BD,通讯通路门店!$S:$S,$G438)</f>
        <v>0</v>
      </c>
      <c r="AN438" s="99">
        <f>SUMIFS(通讯通路门店!$BF:$BF,通讯通路门店!$S:$S,$G438)</f>
        <v>0</v>
      </c>
      <c r="AO438" s="99">
        <f t="shared" si="32"/>
        <v>0</v>
      </c>
      <c r="AP438" s="99">
        <f>SUMIFS(通讯通路门店!$K:$K,通讯通路门店!$S:$S,$G438)</f>
        <v>0</v>
      </c>
      <c r="AQ438" s="83"/>
      <c r="AR438" s="99">
        <f>SUMIFS(通讯通路门店!$T:$T,通讯通路门店!$S:$S,$G438)</f>
        <v>0</v>
      </c>
      <c r="AS438" s="99">
        <f>SUMIFS(通讯通路门店!$U:$U,通讯通路门店!$S:$S,$G438)</f>
        <v>0</v>
      </c>
      <c r="AT438" s="99">
        <f>SUMIFS(通讯通路门店!$V:$V,通讯通路门店!$S:$S,$G438)</f>
        <v>0</v>
      </c>
      <c r="AU438" s="99">
        <f>SUMIFS(通讯通路门店!$W:$W,通讯通路门店!$S:$S,$G438)</f>
        <v>0</v>
      </c>
      <c r="AV438" s="99">
        <f>SUMIFS(通讯通路门店!$Z:$Z,通讯通路门店!$S:$S,$G438)</f>
        <v>0</v>
      </c>
      <c r="AW438" s="99">
        <f>SUMIFS(通讯通路门店!$AB:$AB,通讯通路门店!$S:$S,$G438)</f>
        <v>0</v>
      </c>
      <c r="AX438" s="99">
        <f>SUMIFS(通讯通路门店!$X:$X,通讯通路门店!$S:$S,$G438)</f>
        <v>0</v>
      </c>
      <c r="AY438" s="99">
        <f>SUMIFS(通讯通路门店!$Y:$Y,通讯通路门店!$S:$S,$G438)</f>
        <v>0</v>
      </c>
      <c r="AZ438" s="99">
        <f>SUMIFS(通讯通路门店!$AA:$AA,通讯通路门店!$S:$S,$G438)</f>
        <v>0</v>
      </c>
      <c r="BA438" s="99">
        <f t="shared" si="33"/>
        <v>0</v>
      </c>
      <c r="BB438" s="99">
        <f t="shared" si="34"/>
        <v>0</v>
      </c>
      <c r="BC438" s="99">
        <f>SUMIFS(通讯通路门店!$W:$W,通讯通路门店!$S:$S,$G438,通讯通路门店!$J:$J,"荣耀体验店")+SUMIFS(通讯通路门店!$W:$W,通讯通路门店!$S:$S,$G438,通讯通路门店!$J:$J,"荣耀授权专卖店")</f>
        <v>0</v>
      </c>
      <c r="BD438" s="99">
        <f>SUMIFS(通讯通路门店!$Z:$Z,通讯通路门店!$S:$S,$G438,通讯通路门店!$J:$J,"VIVO体验店")</f>
        <v>0</v>
      </c>
      <c r="BE438" s="99">
        <f>SUMIFS(通讯通路门店!$AB:$AB,通讯通路门店!$S:$S,$G438,通讯通路门店!$J:$J,"OPPO体验店")</f>
        <v>0</v>
      </c>
      <c r="BF438" s="99">
        <f>SUMIFS(通讯通路门店!$X:$X,通讯通路门店!$S:$S,$G438,通讯通路门店!$J:$J,"华为授权体验店")+SUMIFS(通讯通路门店!$AA:$AA,通讯通路门店!$S:$S,$G438,通讯通路门店!$J:$J,"华为堡垒店")</f>
        <v>0</v>
      </c>
      <c r="BG438" s="99">
        <f>SUMIFS(通讯通路门店!$Y:$Y,通讯通路门店!$S:$S,$G438,通讯通路门店!$J:$J,"小米体验店")</f>
        <v>0</v>
      </c>
      <c r="BH438" s="99">
        <f>SUMIFS(通讯通路门店!$AA:$AA,通讯通路门店!$S:$S,$G438,通讯通路门店!$J:$J,"苹果体验店")</f>
        <v>0</v>
      </c>
      <c r="BI438" s="99">
        <f>SUMIFS(通讯通路门店!$K:$K,通讯通路门店!$S:$S,$G438,通讯通路门店!$J:$J,"其他品牌专卖店")</f>
        <v>0</v>
      </c>
      <c r="BJ438" s="99">
        <f>SUMIFS(通讯通路门店!$AC:$AC,通讯通路门店!$S:$S,$G438)</f>
        <v>0</v>
      </c>
      <c r="BK438" s="99">
        <f>SUMIFS(通讯通路门店!$AD:$AD,通讯通路门店!$S:$S,$G438)</f>
        <v>0</v>
      </c>
      <c r="BL438" s="99">
        <f>SUMIFS(通讯通路门店!$AE:$AE,通讯通路门店!$S:$S,$G438)</f>
        <v>0</v>
      </c>
      <c r="BM438" s="99">
        <f>SUMIFS(通讯通路门店!$AF:$AF,通讯通路门店!$S:$S,$G438)</f>
        <v>0</v>
      </c>
      <c r="BN438" s="99">
        <f>SUMIFS(通讯通路门店!$AG:$AG,通讯通路门店!$S:$S,$G438)</f>
        <v>0</v>
      </c>
      <c r="BO438" s="99">
        <f>SUMIFS(通讯通路门店!$AH:$AH,通讯通路门店!$S:$S,$G438)</f>
        <v>0</v>
      </c>
      <c r="BP438" s="99">
        <f>SUMIFS(通讯通路门店!$AI:$AI,通讯通路门店!$S:$S,$G438)</f>
        <v>0</v>
      </c>
      <c r="BQ438" s="83"/>
    </row>
    <row r="439" spans="1:69">
      <c r="A439" s="99" t="str">
        <f>IFERROR(_xlfn.XLOOKUP($G439,通讯通路门店!$S$4:$S$993933,通讯通路门店!$A$4:$A$993933,0,0),"")</f>
        <v/>
      </c>
      <c r="B439" s="99" t="str">
        <f>IFERROR(_xlfn.XLOOKUP($G439,通讯通路门店!$S$4:$S$993933,通讯通路门店!$B$4:$B$993933,0,0),"")</f>
        <v/>
      </c>
      <c r="C439" s="99" t="str">
        <f>IFERROR(_xlfn.XLOOKUP($G439,通讯通路门店!$S$4:$S$993933,通讯通路门店!$C$4:$C$993933,0,0),"")</f>
        <v/>
      </c>
      <c r="D439" s="99" t="str">
        <f>IFERROR(_xlfn.XLOOKUP($G439,通讯通路门店!$S$4:$S$993933,通讯通路门店!$D$4:$D$993933,0,0),"")</f>
        <v/>
      </c>
      <c r="E439" s="83"/>
      <c r="F439" s="83"/>
      <c r="G439" s="101" t="e">
        <v>#N/A</v>
      </c>
      <c r="H439" s="102" t="str">
        <f>IFERROR(_xlfn.XLOOKUP($G439,通讯通路门店!$S$4:$S$993933,通讯通路门店!$R$4:$R$993933,0,0),"")</f>
        <v/>
      </c>
      <c r="I439" s="83"/>
      <c r="J439" s="83"/>
      <c r="K439" s="83"/>
      <c r="L439" s="83"/>
      <c r="M439" s="83"/>
      <c r="N439" s="83"/>
      <c r="O439" s="83"/>
      <c r="P439" s="83"/>
      <c r="Q439" s="83"/>
      <c r="R439" s="83"/>
      <c r="S439" s="83"/>
      <c r="T439" s="83"/>
      <c r="U439" s="99">
        <f>COUNTIF(通讯通路门店!$S:$S,$G439)</f>
        <v>0</v>
      </c>
      <c r="V439" s="99">
        <f>COUNTIFS(通讯通路门店!$S:$S,$G439,通讯通路门店!$J:$J,"综合卖场")</f>
        <v>0</v>
      </c>
      <c r="W439" s="99">
        <f>SUMIFS(通讯通路门店!$AJ:$AJ,通讯通路门店!$S:$S,通讯客户沙盘!$G439)</f>
        <v>0</v>
      </c>
      <c r="X439" s="99">
        <f t="shared" si="30"/>
        <v>0</v>
      </c>
      <c r="Y439" s="99">
        <f>COUNTIFS(通讯通路门店!$S:$S,$G439,通讯通路门店!$J:$J,"荣耀体验店")+COUNTIFS(通讯通路门店!$S:$S,$G439,通讯通路门店!$J:$J,"荣耀授权专卖店")</f>
        <v>0</v>
      </c>
      <c r="Z439" s="99">
        <f>COUNTIFS(通讯通路门店!$S:$S,$G439,通讯通路门店!$J:$J,"VIVO体验店")</f>
        <v>0</v>
      </c>
      <c r="AA439" s="99">
        <f>COUNTIFS(通讯通路门店!$S:$S,$G439,通讯通路门店!$J:$J,"OPPO体验店")</f>
        <v>0</v>
      </c>
      <c r="AB439" s="99">
        <f>COUNTIFS(通讯通路门店!$S:$S,$G439,通讯通路门店!$J:$J,"华为授权体验店")+COUNTIFS(通讯通路门店!$S:$S,$G439,通讯通路门店!$J:$J,"华为堡垒店")</f>
        <v>0</v>
      </c>
      <c r="AC439" s="99">
        <f>COUNTIFS(通讯通路门店!$S:$S,$G439,通讯通路门店!$J:$J,"小米体验店")</f>
        <v>0</v>
      </c>
      <c r="AD439" s="99">
        <f>COUNTIFS(通讯通路门店!$S:$S,$G439,通讯通路门店!$J:$J,"苹果体验店")</f>
        <v>0</v>
      </c>
      <c r="AE439" s="99">
        <f>COUNTIFS(通讯通路门店!$S:$S,$G439,通讯通路门店!$J:$J,"其他品牌专卖店")</f>
        <v>0</v>
      </c>
      <c r="AF439" s="99">
        <f>SUMIFS(通讯通路门店!$BI:$BI,通讯通路门店!$S:$S,$G439)</f>
        <v>0</v>
      </c>
      <c r="AG439" s="99">
        <f>SUMIFS(通讯通路门店!$BH:$BH,通讯通路门店!$S:$S,$G439)</f>
        <v>0</v>
      </c>
      <c r="AH439" s="99">
        <f t="shared" si="31"/>
        <v>0</v>
      </c>
      <c r="AI439" s="99">
        <f>SUMIFS(通讯通路门店!$BB:$BB,通讯通路门店!$S:$S,$G439)</f>
        <v>0</v>
      </c>
      <c r="AJ439" s="99">
        <f>SUMIFS(通讯通路门店!$BE:$BE,通讯通路门店!$S:$S,$G439)</f>
        <v>0</v>
      </c>
      <c r="AK439" s="99">
        <f>SUMIFS(通讯通路门店!$BG:$BG,通讯通路门店!$S:$S,$G439)</f>
        <v>0</v>
      </c>
      <c r="AL439" s="99">
        <f>SUMIFS(通讯通路门店!$BC:$BC,通讯通路门店!$S:$S,$G439)</f>
        <v>0</v>
      </c>
      <c r="AM439" s="99">
        <f>SUMIFS(通讯通路门店!$BD:$BD,通讯通路门店!$S:$S,$G439)</f>
        <v>0</v>
      </c>
      <c r="AN439" s="99">
        <f>SUMIFS(通讯通路门店!$BF:$BF,通讯通路门店!$S:$S,$G439)</f>
        <v>0</v>
      </c>
      <c r="AO439" s="99">
        <f t="shared" si="32"/>
        <v>0</v>
      </c>
      <c r="AP439" s="99">
        <f>SUMIFS(通讯通路门店!$K:$K,通讯通路门店!$S:$S,$G439)</f>
        <v>0</v>
      </c>
      <c r="AQ439" s="83"/>
      <c r="AR439" s="99">
        <f>SUMIFS(通讯通路门店!$T:$T,通讯通路门店!$S:$S,$G439)</f>
        <v>0</v>
      </c>
      <c r="AS439" s="99">
        <f>SUMIFS(通讯通路门店!$U:$U,通讯通路门店!$S:$S,$G439)</f>
        <v>0</v>
      </c>
      <c r="AT439" s="99">
        <f>SUMIFS(通讯通路门店!$V:$V,通讯通路门店!$S:$S,$G439)</f>
        <v>0</v>
      </c>
      <c r="AU439" s="99">
        <f>SUMIFS(通讯通路门店!$W:$W,通讯通路门店!$S:$S,$G439)</f>
        <v>0</v>
      </c>
      <c r="AV439" s="99">
        <f>SUMIFS(通讯通路门店!$Z:$Z,通讯通路门店!$S:$S,$G439)</f>
        <v>0</v>
      </c>
      <c r="AW439" s="99">
        <f>SUMIFS(通讯通路门店!$AB:$AB,通讯通路门店!$S:$S,$G439)</f>
        <v>0</v>
      </c>
      <c r="AX439" s="99">
        <f>SUMIFS(通讯通路门店!$X:$X,通讯通路门店!$S:$S,$G439)</f>
        <v>0</v>
      </c>
      <c r="AY439" s="99">
        <f>SUMIFS(通讯通路门店!$Y:$Y,通讯通路门店!$S:$S,$G439)</f>
        <v>0</v>
      </c>
      <c r="AZ439" s="99">
        <f>SUMIFS(通讯通路门店!$AA:$AA,通讯通路门店!$S:$S,$G439)</f>
        <v>0</v>
      </c>
      <c r="BA439" s="99">
        <f t="shared" si="33"/>
        <v>0</v>
      </c>
      <c r="BB439" s="99">
        <f t="shared" si="34"/>
        <v>0</v>
      </c>
      <c r="BC439" s="99">
        <f>SUMIFS(通讯通路门店!$W:$W,通讯通路门店!$S:$S,$G439,通讯通路门店!$J:$J,"荣耀体验店")+SUMIFS(通讯通路门店!$W:$W,通讯通路门店!$S:$S,$G439,通讯通路门店!$J:$J,"荣耀授权专卖店")</f>
        <v>0</v>
      </c>
      <c r="BD439" s="99">
        <f>SUMIFS(通讯通路门店!$Z:$Z,通讯通路门店!$S:$S,$G439,通讯通路门店!$J:$J,"VIVO体验店")</f>
        <v>0</v>
      </c>
      <c r="BE439" s="99">
        <f>SUMIFS(通讯通路门店!$AB:$AB,通讯通路门店!$S:$S,$G439,通讯通路门店!$J:$J,"OPPO体验店")</f>
        <v>0</v>
      </c>
      <c r="BF439" s="99">
        <f>SUMIFS(通讯通路门店!$X:$X,通讯通路门店!$S:$S,$G439,通讯通路门店!$J:$J,"华为授权体验店")+SUMIFS(通讯通路门店!$AA:$AA,通讯通路门店!$S:$S,$G439,通讯通路门店!$J:$J,"华为堡垒店")</f>
        <v>0</v>
      </c>
      <c r="BG439" s="99">
        <f>SUMIFS(通讯通路门店!$Y:$Y,通讯通路门店!$S:$S,$G439,通讯通路门店!$J:$J,"小米体验店")</f>
        <v>0</v>
      </c>
      <c r="BH439" s="99">
        <f>SUMIFS(通讯通路门店!$AA:$AA,通讯通路门店!$S:$S,$G439,通讯通路门店!$J:$J,"苹果体验店")</f>
        <v>0</v>
      </c>
      <c r="BI439" s="99">
        <f>SUMIFS(通讯通路门店!$K:$K,通讯通路门店!$S:$S,$G439,通讯通路门店!$J:$J,"其他品牌专卖店")</f>
        <v>0</v>
      </c>
      <c r="BJ439" s="99">
        <f>SUMIFS(通讯通路门店!$AC:$AC,通讯通路门店!$S:$S,$G439)</f>
        <v>0</v>
      </c>
      <c r="BK439" s="99">
        <f>SUMIFS(通讯通路门店!$AD:$AD,通讯通路门店!$S:$S,$G439)</f>
        <v>0</v>
      </c>
      <c r="BL439" s="99">
        <f>SUMIFS(通讯通路门店!$AE:$AE,通讯通路门店!$S:$S,$G439)</f>
        <v>0</v>
      </c>
      <c r="BM439" s="99">
        <f>SUMIFS(通讯通路门店!$AF:$AF,通讯通路门店!$S:$S,$G439)</f>
        <v>0</v>
      </c>
      <c r="BN439" s="99">
        <f>SUMIFS(通讯通路门店!$AG:$AG,通讯通路门店!$S:$S,$G439)</f>
        <v>0</v>
      </c>
      <c r="BO439" s="99">
        <f>SUMIFS(通讯通路门店!$AH:$AH,通讯通路门店!$S:$S,$G439)</f>
        <v>0</v>
      </c>
      <c r="BP439" s="99">
        <f>SUMIFS(通讯通路门店!$AI:$AI,通讯通路门店!$S:$S,$G439)</f>
        <v>0</v>
      </c>
      <c r="BQ439" s="83"/>
    </row>
    <row r="440" spans="1:69">
      <c r="A440" s="99" t="str">
        <f>IFERROR(_xlfn.XLOOKUP($G440,通讯通路门店!$S$4:$S$993933,通讯通路门店!$A$4:$A$993933,0,0),"")</f>
        <v/>
      </c>
      <c r="B440" s="99" t="str">
        <f>IFERROR(_xlfn.XLOOKUP($G440,通讯通路门店!$S$4:$S$993933,通讯通路门店!$B$4:$B$993933,0,0),"")</f>
        <v/>
      </c>
      <c r="C440" s="99" t="str">
        <f>IFERROR(_xlfn.XLOOKUP($G440,通讯通路门店!$S$4:$S$993933,通讯通路门店!$C$4:$C$993933,0,0),"")</f>
        <v/>
      </c>
      <c r="D440" s="99" t="str">
        <f>IFERROR(_xlfn.XLOOKUP($G440,通讯通路门店!$S$4:$S$993933,通讯通路门店!$D$4:$D$993933,0,0),"")</f>
        <v/>
      </c>
      <c r="E440" s="83"/>
      <c r="F440" s="83"/>
      <c r="G440" s="101" t="e">
        <v>#N/A</v>
      </c>
      <c r="H440" s="102" t="str">
        <f>IFERROR(_xlfn.XLOOKUP($G440,通讯通路门店!$S$4:$S$993933,通讯通路门店!$R$4:$R$993933,0,0),"")</f>
        <v/>
      </c>
      <c r="I440" s="83"/>
      <c r="J440" s="83"/>
      <c r="K440" s="83"/>
      <c r="L440" s="83"/>
      <c r="M440" s="83"/>
      <c r="N440" s="83"/>
      <c r="O440" s="83"/>
      <c r="P440" s="83"/>
      <c r="Q440" s="83"/>
      <c r="R440" s="83"/>
      <c r="S440" s="83"/>
      <c r="T440" s="83"/>
      <c r="U440" s="99">
        <f>COUNTIF(通讯通路门店!$S:$S,$G440)</f>
        <v>0</v>
      </c>
      <c r="V440" s="99">
        <f>COUNTIFS(通讯通路门店!$S:$S,$G440,通讯通路门店!$J:$J,"综合卖场")</f>
        <v>0</v>
      </c>
      <c r="W440" s="99">
        <f>SUMIFS(通讯通路门店!$AJ:$AJ,通讯通路门店!$S:$S,通讯客户沙盘!$G440)</f>
        <v>0</v>
      </c>
      <c r="X440" s="99">
        <f t="shared" si="30"/>
        <v>0</v>
      </c>
      <c r="Y440" s="99">
        <f>COUNTIFS(通讯通路门店!$S:$S,$G440,通讯通路门店!$J:$J,"荣耀体验店")+COUNTIFS(通讯通路门店!$S:$S,$G440,通讯通路门店!$J:$J,"荣耀授权专卖店")</f>
        <v>0</v>
      </c>
      <c r="Z440" s="99">
        <f>COUNTIFS(通讯通路门店!$S:$S,$G440,通讯通路门店!$J:$J,"VIVO体验店")</f>
        <v>0</v>
      </c>
      <c r="AA440" s="99">
        <f>COUNTIFS(通讯通路门店!$S:$S,$G440,通讯通路门店!$J:$J,"OPPO体验店")</f>
        <v>0</v>
      </c>
      <c r="AB440" s="99">
        <f>COUNTIFS(通讯通路门店!$S:$S,$G440,通讯通路门店!$J:$J,"华为授权体验店")+COUNTIFS(通讯通路门店!$S:$S,$G440,通讯通路门店!$J:$J,"华为堡垒店")</f>
        <v>0</v>
      </c>
      <c r="AC440" s="99">
        <f>COUNTIFS(通讯通路门店!$S:$S,$G440,通讯通路门店!$J:$J,"小米体验店")</f>
        <v>0</v>
      </c>
      <c r="AD440" s="99">
        <f>COUNTIFS(通讯通路门店!$S:$S,$G440,通讯通路门店!$J:$J,"苹果体验店")</f>
        <v>0</v>
      </c>
      <c r="AE440" s="99">
        <f>COUNTIFS(通讯通路门店!$S:$S,$G440,通讯通路门店!$J:$J,"其他品牌专卖店")</f>
        <v>0</v>
      </c>
      <c r="AF440" s="99">
        <f>SUMIFS(通讯通路门店!$BI:$BI,通讯通路门店!$S:$S,$G440)</f>
        <v>0</v>
      </c>
      <c r="AG440" s="99">
        <f>SUMIFS(通讯通路门店!$BH:$BH,通讯通路门店!$S:$S,$G440)</f>
        <v>0</v>
      </c>
      <c r="AH440" s="99">
        <f t="shared" si="31"/>
        <v>0</v>
      </c>
      <c r="AI440" s="99">
        <f>SUMIFS(通讯通路门店!$BB:$BB,通讯通路门店!$S:$S,$G440)</f>
        <v>0</v>
      </c>
      <c r="AJ440" s="99">
        <f>SUMIFS(通讯通路门店!$BE:$BE,通讯通路门店!$S:$S,$G440)</f>
        <v>0</v>
      </c>
      <c r="AK440" s="99">
        <f>SUMIFS(通讯通路门店!$BG:$BG,通讯通路门店!$S:$S,$G440)</f>
        <v>0</v>
      </c>
      <c r="AL440" s="99">
        <f>SUMIFS(通讯通路门店!$BC:$BC,通讯通路门店!$S:$S,$G440)</f>
        <v>0</v>
      </c>
      <c r="AM440" s="99">
        <f>SUMIFS(通讯通路门店!$BD:$BD,通讯通路门店!$S:$S,$G440)</f>
        <v>0</v>
      </c>
      <c r="AN440" s="99">
        <f>SUMIFS(通讯通路门店!$BF:$BF,通讯通路门店!$S:$S,$G440)</f>
        <v>0</v>
      </c>
      <c r="AO440" s="99">
        <f t="shared" si="32"/>
        <v>0</v>
      </c>
      <c r="AP440" s="99">
        <f>SUMIFS(通讯通路门店!$K:$K,通讯通路门店!$S:$S,$G440)</f>
        <v>0</v>
      </c>
      <c r="AQ440" s="83"/>
      <c r="AR440" s="99">
        <f>SUMIFS(通讯通路门店!$T:$T,通讯通路门店!$S:$S,$G440)</f>
        <v>0</v>
      </c>
      <c r="AS440" s="99">
        <f>SUMIFS(通讯通路门店!$U:$U,通讯通路门店!$S:$S,$G440)</f>
        <v>0</v>
      </c>
      <c r="AT440" s="99">
        <f>SUMIFS(通讯通路门店!$V:$V,通讯通路门店!$S:$S,$G440)</f>
        <v>0</v>
      </c>
      <c r="AU440" s="99">
        <f>SUMIFS(通讯通路门店!$W:$W,通讯通路门店!$S:$S,$G440)</f>
        <v>0</v>
      </c>
      <c r="AV440" s="99">
        <f>SUMIFS(通讯通路门店!$Z:$Z,通讯通路门店!$S:$S,$G440)</f>
        <v>0</v>
      </c>
      <c r="AW440" s="99">
        <f>SUMIFS(通讯通路门店!$AB:$AB,通讯通路门店!$S:$S,$G440)</f>
        <v>0</v>
      </c>
      <c r="AX440" s="99">
        <f>SUMIFS(通讯通路门店!$X:$X,通讯通路门店!$S:$S,$G440)</f>
        <v>0</v>
      </c>
      <c r="AY440" s="99">
        <f>SUMIFS(通讯通路门店!$Y:$Y,通讯通路门店!$S:$S,$G440)</f>
        <v>0</v>
      </c>
      <c r="AZ440" s="99">
        <f>SUMIFS(通讯通路门店!$AA:$AA,通讯通路门店!$S:$S,$G440)</f>
        <v>0</v>
      </c>
      <c r="BA440" s="99">
        <f t="shared" si="33"/>
        <v>0</v>
      </c>
      <c r="BB440" s="99">
        <f t="shared" si="34"/>
        <v>0</v>
      </c>
      <c r="BC440" s="99">
        <f>SUMIFS(通讯通路门店!$W:$W,通讯通路门店!$S:$S,$G440,通讯通路门店!$J:$J,"荣耀体验店")+SUMIFS(通讯通路门店!$W:$W,通讯通路门店!$S:$S,$G440,通讯通路门店!$J:$J,"荣耀授权专卖店")</f>
        <v>0</v>
      </c>
      <c r="BD440" s="99">
        <f>SUMIFS(通讯通路门店!$Z:$Z,通讯通路门店!$S:$S,$G440,通讯通路门店!$J:$J,"VIVO体验店")</f>
        <v>0</v>
      </c>
      <c r="BE440" s="99">
        <f>SUMIFS(通讯通路门店!$AB:$AB,通讯通路门店!$S:$S,$G440,通讯通路门店!$J:$J,"OPPO体验店")</f>
        <v>0</v>
      </c>
      <c r="BF440" s="99">
        <f>SUMIFS(通讯通路门店!$X:$X,通讯通路门店!$S:$S,$G440,通讯通路门店!$J:$J,"华为授权体验店")+SUMIFS(通讯通路门店!$AA:$AA,通讯通路门店!$S:$S,$G440,通讯通路门店!$J:$J,"华为堡垒店")</f>
        <v>0</v>
      </c>
      <c r="BG440" s="99">
        <f>SUMIFS(通讯通路门店!$Y:$Y,通讯通路门店!$S:$S,$G440,通讯通路门店!$J:$J,"小米体验店")</f>
        <v>0</v>
      </c>
      <c r="BH440" s="99">
        <f>SUMIFS(通讯通路门店!$AA:$AA,通讯通路门店!$S:$S,$G440,通讯通路门店!$J:$J,"苹果体验店")</f>
        <v>0</v>
      </c>
      <c r="BI440" s="99">
        <f>SUMIFS(通讯通路门店!$K:$K,通讯通路门店!$S:$S,$G440,通讯通路门店!$J:$J,"其他品牌专卖店")</f>
        <v>0</v>
      </c>
      <c r="BJ440" s="99">
        <f>SUMIFS(通讯通路门店!$AC:$AC,通讯通路门店!$S:$S,$G440)</f>
        <v>0</v>
      </c>
      <c r="BK440" s="99">
        <f>SUMIFS(通讯通路门店!$AD:$AD,通讯通路门店!$S:$S,$G440)</f>
        <v>0</v>
      </c>
      <c r="BL440" s="99">
        <f>SUMIFS(通讯通路门店!$AE:$AE,通讯通路门店!$S:$S,$G440)</f>
        <v>0</v>
      </c>
      <c r="BM440" s="99">
        <f>SUMIFS(通讯通路门店!$AF:$AF,通讯通路门店!$S:$S,$G440)</f>
        <v>0</v>
      </c>
      <c r="BN440" s="99">
        <f>SUMIFS(通讯通路门店!$AG:$AG,通讯通路门店!$S:$S,$G440)</f>
        <v>0</v>
      </c>
      <c r="BO440" s="99">
        <f>SUMIFS(通讯通路门店!$AH:$AH,通讯通路门店!$S:$S,$G440)</f>
        <v>0</v>
      </c>
      <c r="BP440" s="99">
        <f>SUMIFS(通讯通路门店!$AI:$AI,通讯通路门店!$S:$S,$G440)</f>
        <v>0</v>
      </c>
      <c r="BQ440" s="83"/>
    </row>
    <row r="441" spans="1:69">
      <c r="A441" s="99" t="str">
        <f>IFERROR(_xlfn.XLOOKUP($G441,通讯通路门店!$S$4:$S$993933,通讯通路门店!$A$4:$A$993933,0,0),"")</f>
        <v/>
      </c>
      <c r="B441" s="99" t="str">
        <f>IFERROR(_xlfn.XLOOKUP($G441,通讯通路门店!$S$4:$S$993933,通讯通路门店!$B$4:$B$993933,0,0),"")</f>
        <v/>
      </c>
      <c r="C441" s="99" t="str">
        <f>IFERROR(_xlfn.XLOOKUP($G441,通讯通路门店!$S$4:$S$993933,通讯通路门店!$C$4:$C$993933,0,0),"")</f>
        <v/>
      </c>
      <c r="D441" s="99" t="str">
        <f>IFERROR(_xlfn.XLOOKUP($G441,通讯通路门店!$S$4:$S$993933,通讯通路门店!$D$4:$D$993933,0,0),"")</f>
        <v/>
      </c>
      <c r="E441" s="83"/>
      <c r="F441" s="83"/>
      <c r="G441" s="101" t="e">
        <v>#N/A</v>
      </c>
      <c r="H441" s="102" t="str">
        <f>IFERROR(_xlfn.XLOOKUP($G441,通讯通路门店!$S$4:$S$993933,通讯通路门店!$R$4:$R$993933,0,0),"")</f>
        <v/>
      </c>
      <c r="I441" s="83"/>
      <c r="J441" s="83"/>
      <c r="K441" s="83"/>
      <c r="L441" s="83"/>
      <c r="M441" s="83"/>
      <c r="N441" s="83"/>
      <c r="O441" s="83"/>
      <c r="P441" s="83"/>
      <c r="Q441" s="83"/>
      <c r="R441" s="83"/>
      <c r="S441" s="83"/>
      <c r="T441" s="83"/>
      <c r="U441" s="99">
        <f>COUNTIF(通讯通路门店!$S:$S,$G441)</f>
        <v>0</v>
      </c>
      <c r="V441" s="99">
        <f>COUNTIFS(通讯通路门店!$S:$S,$G441,通讯通路门店!$J:$J,"综合卖场")</f>
        <v>0</v>
      </c>
      <c r="W441" s="99">
        <f>SUMIFS(通讯通路门店!$AJ:$AJ,通讯通路门店!$S:$S,通讯客户沙盘!$G441)</f>
        <v>0</v>
      </c>
      <c r="X441" s="99">
        <f t="shared" si="30"/>
        <v>0</v>
      </c>
      <c r="Y441" s="99">
        <f>COUNTIFS(通讯通路门店!$S:$S,$G441,通讯通路门店!$J:$J,"荣耀体验店")+COUNTIFS(通讯通路门店!$S:$S,$G441,通讯通路门店!$J:$J,"荣耀授权专卖店")</f>
        <v>0</v>
      </c>
      <c r="Z441" s="99">
        <f>COUNTIFS(通讯通路门店!$S:$S,$G441,通讯通路门店!$J:$J,"VIVO体验店")</f>
        <v>0</v>
      </c>
      <c r="AA441" s="99">
        <f>COUNTIFS(通讯通路门店!$S:$S,$G441,通讯通路门店!$J:$J,"OPPO体验店")</f>
        <v>0</v>
      </c>
      <c r="AB441" s="99">
        <f>COUNTIFS(通讯通路门店!$S:$S,$G441,通讯通路门店!$J:$J,"华为授权体验店")+COUNTIFS(通讯通路门店!$S:$S,$G441,通讯通路门店!$J:$J,"华为堡垒店")</f>
        <v>0</v>
      </c>
      <c r="AC441" s="99">
        <f>COUNTIFS(通讯通路门店!$S:$S,$G441,通讯通路门店!$J:$J,"小米体验店")</f>
        <v>0</v>
      </c>
      <c r="AD441" s="99">
        <f>COUNTIFS(通讯通路门店!$S:$S,$G441,通讯通路门店!$J:$J,"苹果体验店")</f>
        <v>0</v>
      </c>
      <c r="AE441" s="99">
        <f>COUNTIFS(通讯通路门店!$S:$S,$G441,通讯通路门店!$J:$J,"其他品牌专卖店")</f>
        <v>0</v>
      </c>
      <c r="AF441" s="99">
        <f>SUMIFS(通讯通路门店!$BI:$BI,通讯通路门店!$S:$S,$G441)</f>
        <v>0</v>
      </c>
      <c r="AG441" s="99">
        <f>SUMIFS(通讯通路门店!$BH:$BH,通讯通路门店!$S:$S,$G441)</f>
        <v>0</v>
      </c>
      <c r="AH441" s="99">
        <f t="shared" si="31"/>
        <v>0</v>
      </c>
      <c r="AI441" s="99">
        <f>SUMIFS(通讯通路门店!$BB:$BB,通讯通路门店!$S:$S,$G441)</f>
        <v>0</v>
      </c>
      <c r="AJ441" s="99">
        <f>SUMIFS(通讯通路门店!$BE:$BE,通讯通路门店!$S:$S,$G441)</f>
        <v>0</v>
      </c>
      <c r="AK441" s="99">
        <f>SUMIFS(通讯通路门店!$BG:$BG,通讯通路门店!$S:$S,$G441)</f>
        <v>0</v>
      </c>
      <c r="AL441" s="99">
        <f>SUMIFS(通讯通路门店!$BC:$BC,通讯通路门店!$S:$S,$G441)</f>
        <v>0</v>
      </c>
      <c r="AM441" s="99">
        <f>SUMIFS(通讯通路门店!$BD:$BD,通讯通路门店!$S:$S,$G441)</f>
        <v>0</v>
      </c>
      <c r="AN441" s="99">
        <f>SUMIFS(通讯通路门店!$BF:$BF,通讯通路门店!$S:$S,$G441)</f>
        <v>0</v>
      </c>
      <c r="AO441" s="99">
        <f t="shared" si="32"/>
        <v>0</v>
      </c>
      <c r="AP441" s="99">
        <f>SUMIFS(通讯通路门店!$K:$K,通讯通路门店!$S:$S,$G441)</f>
        <v>0</v>
      </c>
      <c r="AQ441" s="83"/>
      <c r="AR441" s="99">
        <f>SUMIFS(通讯通路门店!$T:$T,通讯通路门店!$S:$S,$G441)</f>
        <v>0</v>
      </c>
      <c r="AS441" s="99">
        <f>SUMIFS(通讯通路门店!$U:$U,通讯通路门店!$S:$S,$G441)</f>
        <v>0</v>
      </c>
      <c r="AT441" s="99">
        <f>SUMIFS(通讯通路门店!$V:$V,通讯通路门店!$S:$S,$G441)</f>
        <v>0</v>
      </c>
      <c r="AU441" s="99">
        <f>SUMIFS(通讯通路门店!$W:$W,通讯通路门店!$S:$S,$G441)</f>
        <v>0</v>
      </c>
      <c r="AV441" s="99">
        <f>SUMIFS(通讯通路门店!$Z:$Z,通讯通路门店!$S:$S,$G441)</f>
        <v>0</v>
      </c>
      <c r="AW441" s="99">
        <f>SUMIFS(通讯通路门店!$AB:$AB,通讯通路门店!$S:$S,$G441)</f>
        <v>0</v>
      </c>
      <c r="AX441" s="99">
        <f>SUMIFS(通讯通路门店!$X:$X,通讯通路门店!$S:$S,$G441)</f>
        <v>0</v>
      </c>
      <c r="AY441" s="99">
        <f>SUMIFS(通讯通路门店!$Y:$Y,通讯通路门店!$S:$S,$G441)</f>
        <v>0</v>
      </c>
      <c r="AZ441" s="99">
        <f>SUMIFS(通讯通路门店!$AA:$AA,通讯通路门店!$S:$S,$G441)</f>
        <v>0</v>
      </c>
      <c r="BA441" s="99">
        <f t="shared" si="33"/>
        <v>0</v>
      </c>
      <c r="BB441" s="99">
        <f t="shared" si="34"/>
        <v>0</v>
      </c>
      <c r="BC441" s="99">
        <f>SUMIFS(通讯通路门店!$W:$W,通讯通路门店!$S:$S,$G441,通讯通路门店!$J:$J,"荣耀体验店")+SUMIFS(通讯通路门店!$W:$W,通讯通路门店!$S:$S,$G441,通讯通路门店!$J:$J,"荣耀授权专卖店")</f>
        <v>0</v>
      </c>
      <c r="BD441" s="99">
        <f>SUMIFS(通讯通路门店!$Z:$Z,通讯通路门店!$S:$S,$G441,通讯通路门店!$J:$J,"VIVO体验店")</f>
        <v>0</v>
      </c>
      <c r="BE441" s="99">
        <f>SUMIFS(通讯通路门店!$AB:$AB,通讯通路门店!$S:$S,$G441,通讯通路门店!$J:$J,"OPPO体验店")</f>
        <v>0</v>
      </c>
      <c r="BF441" s="99">
        <f>SUMIFS(通讯通路门店!$X:$X,通讯通路门店!$S:$S,$G441,通讯通路门店!$J:$J,"华为授权体验店")+SUMIFS(通讯通路门店!$AA:$AA,通讯通路门店!$S:$S,$G441,通讯通路门店!$J:$J,"华为堡垒店")</f>
        <v>0</v>
      </c>
      <c r="BG441" s="99">
        <f>SUMIFS(通讯通路门店!$Y:$Y,通讯通路门店!$S:$S,$G441,通讯通路门店!$J:$J,"小米体验店")</f>
        <v>0</v>
      </c>
      <c r="BH441" s="99">
        <f>SUMIFS(通讯通路门店!$AA:$AA,通讯通路门店!$S:$S,$G441,通讯通路门店!$J:$J,"苹果体验店")</f>
        <v>0</v>
      </c>
      <c r="BI441" s="99">
        <f>SUMIFS(通讯通路门店!$K:$K,通讯通路门店!$S:$S,$G441,通讯通路门店!$J:$J,"其他品牌专卖店")</f>
        <v>0</v>
      </c>
      <c r="BJ441" s="99">
        <f>SUMIFS(通讯通路门店!$AC:$AC,通讯通路门店!$S:$S,$G441)</f>
        <v>0</v>
      </c>
      <c r="BK441" s="99">
        <f>SUMIFS(通讯通路门店!$AD:$AD,通讯通路门店!$S:$S,$G441)</f>
        <v>0</v>
      </c>
      <c r="BL441" s="99">
        <f>SUMIFS(通讯通路门店!$AE:$AE,通讯通路门店!$S:$S,$G441)</f>
        <v>0</v>
      </c>
      <c r="BM441" s="99">
        <f>SUMIFS(通讯通路门店!$AF:$AF,通讯通路门店!$S:$S,$G441)</f>
        <v>0</v>
      </c>
      <c r="BN441" s="99">
        <f>SUMIFS(通讯通路门店!$AG:$AG,通讯通路门店!$S:$S,$G441)</f>
        <v>0</v>
      </c>
      <c r="BO441" s="99">
        <f>SUMIFS(通讯通路门店!$AH:$AH,通讯通路门店!$S:$S,$G441)</f>
        <v>0</v>
      </c>
      <c r="BP441" s="99">
        <f>SUMIFS(通讯通路门店!$AI:$AI,通讯通路门店!$S:$S,$G441)</f>
        <v>0</v>
      </c>
      <c r="BQ441" s="83"/>
    </row>
    <row r="442" spans="1:69">
      <c r="A442" s="99" t="str">
        <f>IFERROR(_xlfn.XLOOKUP($G442,通讯通路门店!$S$4:$S$993933,通讯通路门店!$A$4:$A$993933,0,0),"")</f>
        <v/>
      </c>
      <c r="B442" s="99" t="str">
        <f>IFERROR(_xlfn.XLOOKUP($G442,通讯通路门店!$S$4:$S$993933,通讯通路门店!$B$4:$B$993933,0,0),"")</f>
        <v/>
      </c>
      <c r="C442" s="99" t="str">
        <f>IFERROR(_xlfn.XLOOKUP($G442,通讯通路门店!$S$4:$S$993933,通讯通路门店!$C$4:$C$993933,0,0),"")</f>
        <v/>
      </c>
      <c r="D442" s="99" t="str">
        <f>IFERROR(_xlfn.XLOOKUP($G442,通讯通路门店!$S$4:$S$993933,通讯通路门店!$D$4:$D$993933,0,0),"")</f>
        <v/>
      </c>
      <c r="E442" s="83"/>
      <c r="F442" s="83"/>
      <c r="G442" s="101" t="e">
        <v>#N/A</v>
      </c>
      <c r="H442" s="102" t="str">
        <f>IFERROR(_xlfn.XLOOKUP($G442,通讯通路门店!$S$4:$S$993933,通讯通路门店!$R$4:$R$993933,0,0),"")</f>
        <v/>
      </c>
      <c r="I442" s="83"/>
      <c r="J442" s="83"/>
      <c r="K442" s="83"/>
      <c r="L442" s="83"/>
      <c r="M442" s="83"/>
      <c r="N442" s="83"/>
      <c r="O442" s="83"/>
      <c r="P442" s="83"/>
      <c r="Q442" s="83"/>
      <c r="R442" s="83"/>
      <c r="S442" s="83"/>
      <c r="T442" s="83"/>
      <c r="U442" s="99">
        <f>COUNTIF(通讯通路门店!$S:$S,$G442)</f>
        <v>0</v>
      </c>
      <c r="V442" s="99">
        <f>COUNTIFS(通讯通路门店!$S:$S,$G442,通讯通路门店!$J:$J,"综合卖场")</f>
        <v>0</v>
      </c>
      <c r="W442" s="99">
        <f>SUMIFS(通讯通路门店!$AJ:$AJ,通讯通路门店!$S:$S,通讯客户沙盘!$G442)</f>
        <v>0</v>
      </c>
      <c r="X442" s="99">
        <f t="shared" si="30"/>
        <v>0</v>
      </c>
      <c r="Y442" s="99">
        <f>COUNTIFS(通讯通路门店!$S:$S,$G442,通讯通路门店!$J:$J,"荣耀体验店")+COUNTIFS(通讯通路门店!$S:$S,$G442,通讯通路门店!$J:$J,"荣耀授权专卖店")</f>
        <v>0</v>
      </c>
      <c r="Z442" s="99">
        <f>COUNTIFS(通讯通路门店!$S:$S,$G442,通讯通路门店!$J:$J,"VIVO体验店")</f>
        <v>0</v>
      </c>
      <c r="AA442" s="99">
        <f>COUNTIFS(通讯通路门店!$S:$S,$G442,通讯通路门店!$J:$J,"OPPO体验店")</f>
        <v>0</v>
      </c>
      <c r="AB442" s="99">
        <f>COUNTIFS(通讯通路门店!$S:$S,$G442,通讯通路门店!$J:$J,"华为授权体验店")+COUNTIFS(通讯通路门店!$S:$S,$G442,通讯通路门店!$J:$J,"华为堡垒店")</f>
        <v>0</v>
      </c>
      <c r="AC442" s="99">
        <f>COUNTIFS(通讯通路门店!$S:$S,$G442,通讯通路门店!$J:$J,"小米体验店")</f>
        <v>0</v>
      </c>
      <c r="AD442" s="99">
        <f>COUNTIFS(通讯通路门店!$S:$S,$G442,通讯通路门店!$J:$J,"苹果体验店")</f>
        <v>0</v>
      </c>
      <c r="AE442" s="99">
        <f>COUNTIFS(通讯通路门店!$S:$S,$G442,通讯通路门店!$J:$J,"其他品牌专卖店")</f>
        <v>0</v>
      </c>
      <c r="AF442" s="99">
        <f>SUMIFS(通讯通路门店!$BI:$BI,通讯通路门店!$S:$S,$G442)</f>
        <v>0</v>
      </c>
      <c r="AG442" s="99">
        <f>SUMIFS(通讯通路门店!$BH:$BH,通讯通路门店!$S:$S,$G442)</f>
        <v>0</v>
      </c>
      <c r="AH442" s="99">
        <f t="shared" si="31"/>
        <v>0</v>
      </c>
      <c r="AI442" s="99">
        <f>SUMIFS(通讯通路门店!$BB:$BB,通讯通路门店!$S:$S,$G442)</f>
        <v>0</v>
      </c>
      <c r="AJ442" s="99">
        <f>SUMIFS(通讯通路门店!$BE:$BE,通讯通路门店!$S:$S,$G442)</f>
        <v>0</v>
      </c>
      <c r="AK442" s="99">
        <f>SUMIFS(通讯通路门店!$BG:$BG,通讯通路门店!$S:$S,$G442)</f>
        <v>0</v>
      </c>
      <c r="AL442" s="99">
        <f>SUMIFS(通讯通路门店!$BC:$BC,通讯通路门店!$S:$S,$G442)</f>
        <v>0</v>
      </c>
      <c r="AM442" s="99">
        <f>SUMIFS(通讯通路门店!$BD:$BD,通讯通路门店!$S:$S,$G442)</f>
        <v>0</v>
      </c>
      <c r="AN442" s="99">
        <f>SUMIFS(通讯通路门店!$BF:$BF,通讯通路门店!$S:$S,$G442)</f>
        <v>0</v>
      </c>
      <c r="AO442" s="99">
        <f t="shared" si="32"/>
        <v>0</v>
      </c>
      <c r="AP442" s="99">
        <f>SUMIFS(通讯通路门店!$K:$K,通讯通路门店!$S:$S,$G442)</f>
        <v>0</v>
      </c>
      <c r="AQ442" s="83"/>
      <c r="AR442" s="99">
        <f>SUMIFS(通讯通路门店!$T:$T,通讯通路门店!$S:$S,$G442)</f>
        <v>0</v>
      </c>
      <c r="AS442" s="99">
        <f>SUMIFS(通讯通路门店!$U:$U,通讯通路门店!$S:$S,$G442)</f>
        <v>0</v>
      </c>
      <c r="AT442" s="99">
        <f>SUMIFS(通讯通路门店!$V:$V,通讯通路门店!$S:$S,$G442)</f>
        <v>0</v>
      </c>
      <c r="AU442" s="99">
        <f>SUMIFS(通讯通路门店!$W:$W,通讯通路门店!$S:$S,$G442)</f>
        <v>0</v>
      </c>
      <c r="AV442" s="99">
        <f>SUMIFS(通讯通路门店!$Z:$Z,通讯通路门店!$S:$S,$G442)</f>
        <v>0</v>
      </c>
      <c r="AW442" s="99">
        <f>SUMIFS(通讯通路门店!$AB:$AB,通讯通路门店!$S:$S,$G442)</f>
        <v>0</v>
      </c>
      <c r="AX442" s="99">
        <f>SUMIFS(通讯通路门店!$X:$X,通讯通路门店!$S:$S,$G442)</f>
        <v>0</v>
      </c>
      <c r="AY442" s="99">
        <f>SUMIFS(通讯通路门店!$Y:$Y,通讯通路门店!$S:$S,$G442)</f>
        <v>0</v>
      </c>
      <c r="AZ442" s="99">
        <f>SUMIFS(通讯通路门店!$AA:$AA,通讯通路门店!$S:$S,$G442)</f>
        <v>0</v>
      </c>
      <c r="BA442" s="99">
        <f t="shared" si="33"/>
        <v>0</v>
      </c>
      <c r="BB442" s="99">
        <f t="shared" si="34"/>
        <v>0</v>
      </c>
      <c r="BC442" s="99">
        <f>SUMIFS(通讯通路门店!$W:$W,通讯通路门店!$S:$S,$G442,通讯通路门店!$J:$J,"荣耀体验店")+SUMIFS(通讯通路门店!$W:$W,通讯通路门店!$S:$S,$G442,通讯通路门店!$J:$J,"荣耀授权专卖店")</f>
        <v>0</v>
      </c>
      <c r="BD442" s="99">
        <f>SUMIFS(通讯通路门店!$Z:$Z,通讯通路门店!$S:$S,$G442,通讯通路门店!$J:$J,"VIVO体验店")</f>
        <v>0</v>
      </c>
      <c r="BE442" s="99">
        <f>SUMIFS(通讯通路门店!$AB:$AB,通讯通路门店!$S:$S,$G442,通讯通路门店!$J:$J,"OPPO体验店")</f>
        <v>0</v>
      </c>
      <c r="BF442" s="99">
        <f>SUMIFS(通讯通路门店!$X:$X,通讯通路门店!$S:$S,$G442,通讯通路门店!$J:$J,"华为授权体验店")+SUMIFS(通讯通路门店!$AA:$AA,通讯通路门店!$S:$S,$G442,通讯通路门店!$J:$J,"华为堡垒店")</f>
        <v>0</v>
      </c>
      <c r="BG442" s="99">
        <f>SUMIFS(通讯通路门店!$Y:$Y,通讯通路门店!$S:$S,$G442,通讯通路门店!$J:$J,"小米体验店")</f>
        <v>0</v>
      </c>
      <c r="BH442" s="99">
        <f>SUMIFS(通讯通路门店!$AA:$AA,通讯通路门店!$S:$S,$G442,通讯通路门店!$J:$J,"苹果体验店")</f>
        <v>0</v>
      </c>
      <c r="BI442" s="99">
        <f>SUMIFS(通讯通路门店!$K:$K,通讯通路门店!$S:$S,$G442,通讯通路门店!$J:$J,"其他品牌专卖店")</f>
        <v>0</v>
      </c>
      <c r="BJ442" s="99">
        <f>SUMIFS(通讯通路门店!$AC:$AC,通讯通路门店!$S:$S,$G442)</f>
        <v>0</v>
      </c>
      <c r="BK442" s="99">
        <f>SUMIFS(通讯通路门店!$AD:$AD,通讯通路门店!$S:$S,$G442)</f>
        <v>0</v>
      </c>
      <c r="BL442" s="99">
        <f>SUMIFS(通讯通路门店!$AE:$AE,通讯通路门店!$S:$S,$G442)</f>
        <v>0</v>
      </c>
      <c r="BM442" s="99">
        <f>SUMIFS(通讯通路门店!$AF:$AF,通讯通路门店!$S:$S,$G442)</f>
        <v>0</v>
      </c>
      <c r="BN442" s="99">
        <f>SUMIFS(通讯通路门店!$AG:$AG,通讯通路门店!$S:$S,$G442)</f>
        <v>0</v>
      </c>
      <c r="BO442" s="99">
        <f>SUMIFS(通讯通路门店!$AH:$AH,通讯通路门店!$S:$S,$G442)</f>
        <v>0</v>
      </c>
      <c r="BP442" s="99">
        <f>SUMIFS(通讯通路门店!$AI:$AI,通讯通路门店!$S:$S,$G442)</f>
        <v>0</v>
      </c>
      <c r="BQ442" s="83"/>
    </row>
    <row r="443" spans="1:69">
      <c r="A443" s="99" t="str">
        <f>IFERROR(_xlfn.XLOOKUP($G443,通讯通路门店!$S$4:$S$993933,通讯通路门店!$A$4:$A$993933,0,0),"")</f>
        <v/>
      </c>
      <c r="B443" s="99" t="str">
        <f>IFERROR(_xlfn.XLOOKUP($G443,通讯通路门店!$S$4:$S$993933,通讯通路门店!$B$4:$B$993933,0,0),"")</f>
        <v/>
      </c>
      <c r="C443" s="99" t="str">
        <f>IFERROR(_xlfn.XLOOKUP($G443,通讯通路门店!$S$4:$S$993933,通讯通路门店!$C$4:$C$993933,0,0),"")</f>
        <v/>
      </c>
      <c r="D443" s="99" t="str">
        <f>IFERROR(_xlfn.XLOOKUP($G443,通讯通路门店!$S$4:$S$993933,通讯通路门店!$D$4:$D$993933,0,0),"")</f>
        <v/>
      </c>
      <c r="E443" s="83"/>
      <c r="F443" s="83"/>
      <c r="G443" s="101" t="e">
        <v>#N/A</v>
      </c>
      <c r="H443" s="102" t="str">
        <f>IFERROR(_xlfn.XLOOKUP($G443,通讯通路门店!$S$4:$S$993933,通讯通路门店!$R$4:$R$993933,0,0),"")</f>
        <v/>
      </c>
      <c r="I443" s="83"/>
      <c r="J443" s="83"/>
      <c r="K443" s="83"/>
      <c r="L443" s="83"/>
      <c r="M443" s="83"/>
      <c r="N443" s="83"/>
      <c r="O443" s="83"/>
      <c r="P443" s="83"/>
      <c r="Q443" s="83"/>
      <c r="R443" s="83"/>
      <c r="S443" s="83"/>
      <c r="T443" s="83"/>
      <c r="U443" s="99">
        <f>COUNTIF(通讯通路门店!$S:$S,$G443)</f>
        <v>0</v>
      </c>
      <c r="V443" s="99">
        <f>COUNTIFS(通讯通路门店!$S:$S,$G443,通讯通路门店!$J:$J,"综合卖场")</f>
        <v>0</v>
      </c>
      <c r="W443" s="99">
        <f>SUMIFS(通讯通路门店!$AJ:$AJ,通讯通路门店!$S:$S,通讯客户沙盘!$G443)</f>
        <v>0</v>
      </c>
      <c r="X443" s="99">
        <f t="shared" si="30"/>
        <v>0</v>
      </c>
      <c r="Y443" s="99">
        <f>COUNTIFS(通讯通路门店!$S:$S,$G443,通讯通路门店!$J:$J,"荣耀体验店")+COUNTIFS(通讯通路门店!$S:$S,$G443,通讯通路门店!$J:$J,"荣耀授权专卖店")</f>
        <v>0</v>
      </c>
      <c r="Z443" s="99">
        <f>COUNTIFS(通讯通路门店!$S:$S,$G443,通讯通路门店!$J:$J,"VIVO体验店")</f>
        <v>0</v>
      </c>
      <c r="AA443" s="99">
        <f>COUNTIFS(通讯通路门店!$S:$S,$G443,通讯通路门店!$J:$J,"OPPO体验店")</f>
        <v>0</v>
      </c>
      <c r="AB443" s="99">
        <f>COUNTIFS(通讯通路门店!$S:$S,$G443,通讯通路门店!$J:$J,"华为授权体验店")+COUNTIFS(通讯通路门店!$S:$S,$G443,通讯通路门店!$J:$J,"华为堡垒店")</f>
        <v>0</v>
      </c>
      <c r="AC443" s="99">
        <f>COUNTIFS(通讯通路门店!$S:$S,$G443,通讯通路门店!$J:$J,"小米体验店")</f>
        <v>0</v>
      </c>
      <c r="AD443" s="99">
        <f>COUNTIFS(通讯通路门店!$S:$S,$G443,通讯通路门店!$J:$J,"苹果体验店")</f>
        <v>0</v>
      </c>
      <c r="AE443" s="99">
        <f>COUNTIFS(通讯通路门店!$S:$S,$G443,通讯通路门店!$J:$J,"其他品牌专卖店")</f>
        <v>0</v>
      </c>
      <c r="AF443" s="99">
        <f>SUMIFS(通讯通路门店!$BI:$BI,通讯通路门店!$S:$S,$G443)</f>
        <v>0</v>
      </c>
      <c r="AG443" s="99">
        <f>SUMIFS(通讯通路门店!$BH:$BH,通讯通路门店!$S:$S,$G443)</f>
        <v>0</v>
      </c>
      <c r="AH443" s="99">
        <f t="shared" si="31"/>
        <v>0</v>
      </c>
      <c r="AI443" s="99">
        <f>SUMIFS(通讯通路门店!$BB:$BB,通讯通路门店!$S:$S,$G443)</f>
        <v>0</v>
      </c>
      <c r="AJ443" s="99">
        <f>SUMIFS(通讯通路门店!$BE:$BE,通讯通路门店!$S:$S,$G443)</f>
        <v>0</v>
      </c>
      <c r="AK443" s="99">
        <f>SUMIFS(通讯通路门店!$BG:$BG,通讯通路门店!$S:$S,$G443)</f>
        <v>0</v>
      </c>
      <c r="AL443" s="99">
        <f>SUMIFS(通讯通路门店!$BC:$BC,通讯通路门店!$S:$S,$G443)</f>
        <v>0</v>
      </c>
      <c r="AM443" s="99">
        <f>SUMIFS(通讯通路门店!$BD:$BD,通讯通路门店!$S:$S,$G443)</f>
        <v>0</v>
      </c>
      <c r="AN443" s="99">
        <f>SUMIFS(通讯通路门店!$BF:$BF,通讯通路门店!$S:$S,$G443)</f>
        <v>0</v>
      </c>
      <c r="AO443" s="99">
        <f t="shared" si="32"/>
        <v>0</v>
      </c>
      <c r="AP443" s="99">
        <f>SUMIFS(通讯通路门店!$K:$K,通讯通路门店!$S:$S,$G443)</f>
        <v>0</v>
      </c>
      <c r="AQ443" s="83"/>
      <c r="AR443" s="99">
        <f>SUMIFS(通讯通路门店!$T:$T,通讯通路门店!$S:$S,$G443)</f>
        <v>0</v>
      </c>
      <c r="AS443" s="99">
        <f>SUMIFS(通讯通路门店!$U:$U,通讯通路门店!$S:$S,$G443)</f>
        <v>0</v>
      </c>
      <c r="AT443" s="99">
        <f>SUMIFS(通讯通路门店!$V:$V,通讯通路门店!$S:$S,$G443)</f>
        <v>0</v>
      </c>
      <c r="AU443" s="99">
        <f>SUMIFS(通讯通路门店!$W:$W,通讯通路门店!$S:$S,$G443)</f>
        <v>0</v>
      </c>
      <c r="AV443" s="99">
        <f>SUMIFS(通讯通路门店!$Z:$Z,通讯通路门店!$S:$S,$G443)</f>
        <v>0</v>
      </c>
      <c r="AW443" s="99">
        <f>SUMIFS(通讯通路门店!$AB:$AB,通讯通路门店!$S:$S,$G443)</f>
        <v>0</v>
      </c>
      <c r="AX443" s="99">
        <f>SUMIFS(通讯通路门店!$X:$X,通讯通路门店!$S:$S,$G443)</f>
        <v>0</v>
      </c>
      <c r="AY443" s="99">
        <f>SUMIFS(通讯通路门店!$Y:$Y,通讯通路门店!$S:$S,$G443)</f>
        <v>0</v>
      </c>
      <c r="AZ443" s="99">
        <f>SUMIFS(通讯通路门店!$AA:$AA,通讯通路门店!$S:$S,$G443)</f>
        <v>0</v>
      </c>
      <c r="BA443" s="99">
        <f t="shared" si="33"/>
        <v>0</v>
      </c>
      <c r="BB443" s="99">
        <f t="shared" si="34"/>
        <v>0</v>
      </c>
      <c r="BC443" s="99">
        <f>SUMIFS(通讯通路门店!$W:$W,通讯通路门店!$S:$S,$G443,通讯通路门店!$J:$J,"荣耀体验店")+SUMIFS(通讯通路门店!$W:$W,通讯通路门店!$S:$S,$G443,通讯通路门店!$J:$J,"荣耀授权专卖店")</f>
        <v>0</v>
      </c>
      <c r="BD443" s="99">
        <f>SUMIFS(通讯通路门店!$Z:$Z,通讯通路门店!$S:$S,$G443,通讯通路门店!$J:$J,"VIVO体验店")</f>
        <v>0</v>
      </c>
      <c r="BE443" s="99">
        <f>SUMIFS(通讯通路门店!$AB:$AB,通讯通路门店!$S:$S,$G443,通讯通路门店!$J:$J,"OPPO体验店")</f>
        <v>0</v>
      </c>
      <c r="BF443" s="99">
        <f>SUMIFS(通讯通路门店!$X:$X,通讯通路门店!$S:$S,$G443,通讯通路门店!$J:$J,"华为授权体验店")+SUMIFS(通讯通路门店!$AA:$AA,通讯通路门店!$S:$S,$G443,通讯通路门店!$J:$J,"华为堡垒店")</f>
        <v>0</v>
      </c>
      <c r="BG443" s="99">
        <f>SUMIFS(通讯通路门店!$Y:$Y,通讯通路门店!$S:$S,$G443,通讯通路门店!$J:$J,"小米体验店")</f>
        <v>0</v>
      </c>
      <c r="BH443" s="99">
        <f>SUMIFS(通讯通路门店!$AA:$AA,通讯通路门店!$S:$S,$G443,通讯通路门店!$J:$J,"苹果体验店")</f>
        <v>0</v>
      </c>
      <c r="BI443" s="99">
        <f>SUMIFS(通讯通路门店!$K:$K,通讯通路门店!$S:$S,$G443,通讯通路门店!$J:$J,"其他品牌专卖店")</f>
        <v>0</v>
      </c>
      <c r="BJ443" s="99">
        <f>SUMIFS(通讯通路门店!$AC:$AC,通讯通路门店!$S:$S,$G443)</f>
        <v>0</v>
      </c>
      <c r="BK443" s="99">
        <f>SUMIFS(通讯通路门店!$AD:$AD,通讯通路门店!$S:$S,$G443)</f>
        <v>0</v>
      </c>
      <c r="BL443" s="99">
        <f>SUMIFS(通讯通路门店!$AE:$AE,通讯通路门店!$S:$S,$G443)</f>
        <v>0</v>
      </c>
      <c r="BM443" s="99">
        <f>SUMIFS(通讯通路门店!$AF:$AF,通讯通路门店!$S:$S,$G443)</f>
        <v>0</v>
      </c>
      <c r="BN443" s="99">
        <f>SUMIFS(通讯通路门店!$AG:$AG,通讯通路门店!$S:$S,$G443)</f>
        <v>0</v>
      </c>
      <c r="BO443" s="99">
        <f>SUMIFS(通讯通路门店!$AH:$AH,通讯通路门店!$S:$S,$G443)</f>
        <v>0</v>
      </c>
      <c r="BP443" s="99">
        <f>SUMIFS(通讯通路门店!$AI:$AI,通讯通路门店!$S:$S,$G443)</f>
        <v>0</v>
      </c>
      <c r="BQ443" s="83"/>
    </row>
    <row r="444" spans="1:69">
      <c r="A444" s="99" t="str">
        <f>IFERROR(_xlfn.XLOOKUP($G444,通讯通路门店!$S$4:$S$993933,通讯通路门店!$A$4:$A$993933,0,0),"")</f>
        <v/>
      </c>
      <c r="B444" s="99" t="str">
        <f>IFERROR(_xlfn.XLOOKUP($G444,通讯通路门店!$S$4:$S$993933,通讯通路门店!$B$4:$B$993933,0,0),"")</f>
        <v/>
      </c>
      <c r="C444" s="99" t="str">
        <f>IFERROR(_xlfn.XLOOKUP($G444,通讯通路门店!$S$4:$S$993933,通讯通路门店!$C$4:$C$993933,0,0),"")</f>
        <v/>
      </c>
      <c r="D444" s="99" t="str">
        <f>IFERROR(_xlfn.XLOOKUP($G444,通讯通路门店!$S$4:$S$993933,通讯通路门店!$D$4:$D$993933,0,0),"")</f>
        <v/>
      </c>
      <c r="E444" s="83"/>
      <c r="F444" s="83"/>
      <c r="G444" s="101" t="e">
        <v>#N/A</v>
      </c>
      <c r="H444" s="102" t="str">
        <f>IFERROR(_xlfn.XLOOKUP($G444,通讯通路门店!$S$4:$S$993933,通讯通路门店!$R$4:$R$993933,0,0),"")</f>
        <v/>
      </c>
      <c r="I444" s="83"/>
      <c r="J444" s="83"/>
      <c r="K444" s="83"/>
      <c r="L444" s="83"/>
      <c r="M444" s="83"/>
      <c r="N444" s="83"/>
      <c r="O444" s="83"/>
      <c r="P444" s="83"/>
      <c r="Q444" s="83"/>
      <c r="R444" s="83"/>
      <c r="S444" s="83"/>
      <c r="T444" s="83"/>
      <c r="U444" s="99">
        <f>COUNTIF(通讯通路门店!$S:$S,$G444)</f>
        <v>0</v>
      </c>
      <c r="V444" s="99">
        <f>COUNTIFS(通讯通路门店!$S:$S,$G444,通讯通路门店!$J:$J,"综合卖场")</f>
        <v>0</v>
      </c>
      <c r="W444" s="99">
        <f>SUMIFS(通讯通路门店!$AJ:$AJ,通讯通路门店!$S:$S,通讯客户沙盘!$G444)</f>
        <v>0</v>
      </c>
      <c r="X444" s="99">
        <f t="shared" si="30"/>
        <v>0</v>
      </c>
      <c r="Y444" s="99">
        <f>COUNTIFS(通讯通路门店!$S:$S,$G444,通讯通路门店!$J:$J,"荣耀体验店")+COUNTIFS(通讯通路门店!$S:$S,$G444,通讯通路门店!$J:$J,"荣耀授权专卖店")</f>
        <v>0</v>
      </c>
      <c r="Z444" s="99">
        <f>COUNTIFS(通讯通路门店!$S:$S,$G444,通讯通路门店!$J:$J,"VIVO体验店")</f>
        <v>0</v>
      </c>
      <c r="AA444" s="99">
        <f>COUNTIFS(通讯通路门店!$S:$S,$G444,通讯通路门店!$J:$J,"OPPO体验店")</f>
        <v>0</v>
      </c>
      <c r="AB444" s="99">
        <f>COUNTIFS(通讯通路门店!$S:$S,$G444,通讯通路门店!$J:$J,"华为授权体验店")+COUNTIFS(通讯通路门店!$S:$S,$G444,通讯通路门店!$J:$J,"华为堡垒店")</f>
        <v>0</v>
      </c>
      <c r="AC444" s="99">
        <f>COUNTIFS(通讯通路门店!$S:$S,$G444,通讯通路门店!$J:$J,"小米体验店")</f>
        <v>0</v>
      </c>
      <c r="AD444" s="99">
        <f>COUNTIFS(通讯通路门店!$S:$S,$G444,通讯通路门店!$J:$J,"苹果体验店")</f>
        <v>0</v>
      </c>
      <c r="AE444" s="99">
        <f>COUNTIFS(通讯通路门店!$S:$S,$G444,通讯通路门店!$J:$J,"其他品牌专卖店")</f>
        <v>0</v>
      </c>
      <c r="AF444" s="99">
        <f>SUMIFS(通讯通路门店!$BI:$BI,通讯通路门店!$S:$S,$G444)</f>
        <v>0</v>
      </c>
      <c r="AG444" s="99">
        <f>SUMIFS(通讯通路门店!$BH:$BH,通讯通路门店!$S:$S,$G444)</f>
        <v>0</v>
      </c>
      <c r="AH444" s="99">
        <f t="shared" si="31"/>
        <v>0</v>
      </c>
      <c r="AI444" s="99">
        <f>SUMIFS(通讯通路门店!$BB:$BB,通讯通路门店!$S:$S,$G444)</f>
        <v>0</v>
      </c>
      <c r="AJ444" s="99">
        <f>SUMIFS(通讯通路门店!$BE:$BE,通讯通路门店!$S:$S,$G444)</f>
        <v>0</v>
      </c>
      <c r="AK444" s="99">
        <f>SUMIFS(通讯通路门店!$BG:$BG,通讯通路门店!$S:$S,$G444)</f>
        <v>0</v>
      </c>
      <c r="AL444" s="99">
        <f>SUMIFS(通讯通路门店!$BC:$BC,通讯通路门店!$S:$S,$G444)</f>
        <v>0</v>
      </c>
      <c r="AM444" s="99">
        <f>SUMIFS(通讯通路门店!$BD:$BD,通讯通路门店!$S:$S,$G444)</f>
        <v>0</v>
      </c>
      <c r="AN444" s="99">
        <f>SUMIFS(通讯通路门店!$BF:$BF,通讯通路门店!$S:$S,$G444)</f>
        <v>0</v>
      </c>
      <c r="AO444" s="99">
        <f t="shared" si="32"/>
        <v>0</v>
      </c>
      <c r="AP444" s="99">
        <f>SUMIFS(通讯通路门店!$K:$K,通讯通路门店!$S:$S,$G444)</f>
        <v>0</v>
      </c>
      <c r="AQ444" s="83"/>
      <c r="AR444" s="99">
        <f>SUMIFS(通讯通路门店!$T:$T,通讯通路门店!$S:$S,$G444)</f>
        <v>0</v>
      </c>
      <c r="AS444" s="99">
        <f>SUMIFS(通讯通路门店!$U:$U,通讯通路门店!$S:$S,$G444)</f>
        <v>0</v>
      </c>
      <c r="AT444" s="99">
        <f>SUMIFS(通讯通路门店!$V:$V,通讯通路门店!$S:$S,$G444)</f>
        <v>0</v>
      </c>
      <c r="AU444" s="99">
        <f>SUMIFS(通讯通路门店!$W:$W,通讯通路门店!$S:$S,$G444)</f>
        <v>0</v>
      </c>
      <c r="AV444" s="99">
        <f>SUMIFS(通讯通路门店!$Z:$Z,通讯通路门店!$S:$S,$G444)</f>
        <v>0</v>
      </c>
      <c r="AW444" s="99">
        <f>SUMIFS(通讯通路门店!$AB:$AB,通讯通路门店!$S:$S,$G444)</f>
        <v>0</v>
      </c>
      <c r="AX444" s="99">
        <f>SUMIFS(通讯通路门店!$X:$X,通讯通路门店!$S:$S,$G444)</f>
        <v>0</v>
      </c>
      <c r="AY444" s="99">
        <f>SUMIFS(通讯通路门店!$Y:$Y,通讯通路门店!$S:$S,$G444)</f>
        <v>0</v>
      </c>
      <c r="AZ444" s="99">
        <f>SUMIFS(通讯通路门店!$AA:$AA,通讯通路门店!$S:$S,$G444)</f>
        <v>0</v>
      </c>
      <c r="BA444" s="99">
        <f t="shared" si="33"/>
        <v>0</v>
      </c>
      <c r="BB444" s="99">
        <f t="shared" si="34"/>
        <v>0</v>
      </c>
      <c r="BC444" s="99">
        <f>SUMIFS(通讯通路门店!$W:$W,通讯通路门店!$S:$S,$G444,通讯通路门店!$J:$J,"荣耀体验店")+SUMIFS(通讯通路门店!$W:$W,通讯通路门店!$S:$S,$G444,通讯通路门店!$J:$J,"荣耀授权专卖店")</f>
        <v>0</v>
      </c>
      <c r="BD444" s="99">
        <f>SUMIFS(通讯通路门店!$Z:$Z,通讯通路门店!$S:$S,$G444,通讯通路门店!$J:$J,"VIVO体验店")</f>
        <v>0</v>
      </c>
      <c r="BE444" s="99">
        <f>SUMIFS(通讯通路门店!$AB:$AB,通讯通路门店!$S:$S,$G444,通讯通路门店!$J:$J,"OPPO体验店")</f>
        <v>0</v>
      </c>
      <c r="BF444" s="99">
        <f>SUMIFS(通讯通路门店!$X:$X,通讯通路门店!$S:$S,$G444,通讯通路门店!$J:$J,"华为授权体验店")+SUMIFS(通讯通路门店!$AA:$AA,通讯通路门店!$S:$S,$G444,通讯通路门店!$J:$J,"华为堡垒店")</f>
        <v>0</v>
      </c>
      <c r="BG444" s="99">
        <f>SUMIFS(通讯通路门店!$Y:$Y,通讯通路门店!$S:$S,$G444,通讯通路门店!$J:$J,"小米体验店")</f>
        <v>0</v>
      </c>
      <c r="BH444" s="99">
        <f>SUMIFS(通讯通路门店!$AA:$AA,通讯通路门店!$S:$S,$G444,通讯通路门店!$J:$J,"苹果体验店")</f>
        <v>0</v>
      </c>
      <c r="BI444" s="99">
        <f>SUMIFS(通讯通路门店!$K:$K,通讯通路门店!$S:$S,$G444,通讯通路门店!$J:$J,"其他品牌专卖店")</f>
        <v>0</v>
      </c>
      <c r="BJ444" s="99">
        <f>SUMIFS(通讯通路门店!$AC:$AC,通讯通路门店!$S:$S,$G444)</f>
        <v>0</v>
      </c>
      <c r="BK444" s="99">
        <f>SUMIFS(通讯通路门店!$AD:$AD,通讯通路门店!$S:$S,$G444)</f>
        <v>0</v>
      </c>
      <c r="BL444" s="99">
        <f>SUMIFS(通讯通路门店!$AE:$AE,通讯通路门店!$S:$S,$G444)</f>
        <v>0</v>
      </c>
      <c r="BM444" s="99">
        <f>SUMIFS(通讯通路门店!$AF:$AF,通讯通路门店!$S:$S,$G444)</f>
        <v>0</v>
      </c>
      <c r="BN444" s="99">
        <f>SUMIFS(通讯通路门店!$AG:$AG,通讯通路门店!$S:$S,$G444)</f>
        <v>0</v>
      </c>
      <c r="BO444" s="99">
        <f>SUMIFS(通讯通路门店!$AH:$AH,通讯通路门店!$S:$S,$G444)</f>
        <v>0</v>
      </c>
      <c r="BP444" s="99">
        <f>SUMIFS(通讯通路门店!$AI:$AI,通讯通路门店!$S:$S,$G444)</f>
        <v>0</v>
      </c>
      <c r="BQ444" s="83"/>
    </row>
    <row r="445" spans="1:69">
      <c r="A445" s="99" t="str">
        <f>IFERROR(_xlfn.XLOOKUP($G445,通讯通路门店!$S$4:$S$993933,通讯通路门店!$A$4:$A$993933,0,0),"")</f>
        <v/>
      </c>
      <c r="B445" s="99" t="str">
        <f>IFERROR(_xlfn.XLOOKUP($G445,通讯通路门店!$S$4:$S$993933,通讯通路门店!$B$4:$B$993933,0,0),"")</f>
        <v/>
      </c>
      <c r="C445" s="99" t="str">
        <f>IFERROR(_xlfn.XLOOKUP($G445,通讯通路门店!$S$4:$S$993933,通讯通路门店!$C$4:$C$993933,0,0),"")</f>
        <v/>
      </c>
      <c r="D445" s="99" t="str">
        <f>IFERROR(_xlfn.XLOOKUP($G445,通讯通路门店!$S$4:$S$993933,通讯通路门店!$D$4:$D$993933,0,0),"")</f>
        <v/>
      </c>
      <c r="E445" s="83"/>
      <c r="F445" s="83"/>
      <c r="G445" s="101" t="e">
        <v>#N/A</v>
      </c>
      <c r="H445" s="102" t="str">
        <f>IFERROR(_xlfn.XLOOKUP($G445,通讯通路门店!$S$4:$S$993933,通讯通路门店!$R$4:$R$993933,0,0),"")</f>
        <v/>
      </c>
      <c r="I445" s="83"/>
      <c r="J445" s="83"/>
      <c r="K445" s="83"/>
      <c r="L445" s="83"/>
      <c r="M445" s="83"/>
      <c r="N445" s="83"/>
      <c r="O445" s="83"/>
      <c r="P445" s="83"/>
      <c r="Q445" s="83"/>
      <c r="R445" s="83"/>
      <c r="S445" s="83"/>
      <c r="T445" s="83"/>
      <c r="U445" s="99">
        <f>COUNTIF(通讯通路门店!$S:$S,$G445)</f>
        <v>0</v>
      </c>
      <c r="V445" s="99">
        <f>COUNTIFS(通讯通路门店!$S:$S,$G445,通讯通路门店!$J:$J,"综合卖场")</f>
        <v>0</v>
      </c>
      <c r="W445" s="99">
        <f>SUMIFS(通讯通路门店!$AJ:$AJ,通讯通路门店!$S:$S,通讯客户沙盘!$G445)</f>
        <v>0</v>
      </c>
      <c r="X445" s="99">
        <f t="shared" si="30"/>
        <v>0</v>
      </c>
      <c r="Y445" s="99">
        <f>COUNTIFS(通讯通路门店!$S:$S,$G445,通讯通路门店!$J:$J,"荣耀体验店")+COUNTIFS(通讯通路门店!$S:$S,$G445,通讯通路门店!$J:$J,"荣耀授权专卖店")</f>
        <v>0</v>
      </c>
      <c r="Z445" s="99">
        <f>COUNTIFS(通讯通路门店!$S:$S,$G445,通讯通路门店!$J:$J,"VIVO体验店")</f>
        <v>0</v>
      </c>
      <c r="AA445" s="99">
        <f>COUNTIFS(通讯通路门店!$S:$S,$G445,通讯通路门店!$J:$J,"OPPO体验店")</f>
        <v>0</v>
      </c>
      <c r="AB445" s="99">
        <f>COUNTIFS(通讯通路门店!$S:$S,$G445,通讯通路门店!$J:$J,"华为授权体验店")+COUNTIFS(通讯通路门店!$S:$S,$G445,通讯通路门店!$J:$J,"华为堡垒店")</f>
        <v>0</v>
      </c>
      <c r="AC445" s="99">
        <f>COUNTIFS(通讯通路门店!$S:$S,$G445,通讯通路门店!$J:$J,"小米体验店")</f>
        <v>0</v>
      </c>
      <c r="AD445" s="99">
        <f>COUNTIFS(通讯通路门店!$S:$S,$G445,通讯通路门店!$J:$J,"苹果体验店")</f>
        <v>0</v>
      </c>
      <c r="AE445" s="99">
        <f>COUNTIFS(通讯通路门店!$S:$S,$G445,通讯通路门店!$J:$J,"其他品牌专卖店")</f>
        <v>0</v>
      </c>
      <c r="AF445" s="99">
        <f>SUMIFS(通讯通路门店!$BI:$BI,通讯通路门店!$S:$S,$G445)</f>
        <v>0</v>
      </c>
      <c r="AG445" s="99">
        <f>SUMIFS(通讯通路门店!$BH:$BH,通讯通路门店!$S:$S,$G445)</f>
        <v>0</v>
      </c>
      <c r="AH445" s="99">
        <f t="shared" si="31"/>
        <v>0</v>
      </c>
      <c r="AI445" s="99">
        <f>SUMIFS(通讯通路门店!$BB:$BB,通讯通路门店!$S:$S,$G445)</f>
        <v>0</v>
      </c>
      <c r="AJ445" s="99">
        <f>SUMIFS(通讯通路门店!$BE:$BE,通讯通路门店!$S:$S,$G445)</f>
        <v>0</v>
      </c>
      <c r="AK445" s="99">
        <f>SUMIFS(通讯通路门店!$BG:$BG,通讯通路门店!$S:$S,$G445)</f>
        <v>0</v>
      </c>
      <c r="AL445" s="99">
        <f>SUMIFS(通讯通路门店!$BC:$BC,通讯通路门店!$S:$S,$G445)</f>
        <v>0</v>
      </c>
      <c r="AM445" s="99">
        <f>SUMIFS(通讯通路门店!$BD:$BD,通讯通路门店!$S:$S,$G445)</f>
        <v>0</v>
      </c>
      <c r="AN445" s="99">
        <f>SUMIFS(通讯通路门店!$BF:$BF,通讯通路门店!$S:$S,$G445)</f>
        <v>0</v>
      </c>
      <c r="AO445" s="99">
        <f t="shared" si="32"/>
        <v>0</v>
      </c>
      <c r="AP445" s="99">
        <f>SUMIFS(通讯通路门店!$K:$K,通讯通路门店!$S:$S,$G445)</f>
        <v>0</v>
      </c>
      <c r="AQ445" s="83"/>
      <c r="AR445" s="99">
        <f>SUMIFS(通讯通路门店!$T:$T,通讯通路门店!$S:$S,$G445)</f>
        <v>0</v>
      </c>
      <c r="AS445" s="99">
        <f>SUMIFS(通讯通路门店!$U:$U,通讯通路门店!$S:$S,$G445)</f>
        <v>0</v>
      </c>
      <c r="AT445" s="99">
        <f>SUMIFS(通讯通路门店!$V:$V,通讯通路门店!$S:$S,$G445)</f>
        <v>0</v>
      </c>
      <c r="AU445" s="99">
        <f>SUMIFS(通讯通路门店!$W:$W,通讯通路门店!$S:$S,$G445)</f>
        <v>0</v>
      </c>
      <c r="AV445" s="99">
        <f>SUMIFS(通讯通路门店!$Z:$Z,通讯通路门店!$S:$S,$G445)</f>
        <v>0</v>
      </c>
      <c r="AW445" s="99">
        <f>SUMIFS(通讯通路门店!$AB:$AB,通讯通路门店!$S:$S,$G445)</f>
        <v>0</v>
      </c>
      <c r="AX445" s="99">
        <f>SUMIFS(通讯通路门店!$X:$X,通讯通路门店!$S:$S,$G445)</f>
        <v>0</v>
      </c>
      <c r="AY445" s="99">
        <f>SUMIFS(通讯通路门店!$Y:$Y,通讯通路门店!$S:$S,$G445)</f>
        <v>0</v>
      </c>
      <c r="AZ445" s="99">
        <f>SUMIFS(通讯通路门店!$AA:$AA,通讯通路门店!$S:$S,$G445)</f>
        <v>0</v>
      </c>
      <c r="BA445" s="99">
        <f t="shared" si="33"/>
        <v>0</v>
      </c>
      <c r="BB445" s="99">
        <f t="shared" si="34"/>
        <v>0</v>
      </c>
      <c r="BC445" s="99">
        <f>SUMIFS(通讯通路门店!$W:$W,通讯通路门店!$S:$S,$G445,通讯通路门店!$J:$J,"荣耀体验店")+SUMIFS(通讯通路门店!$W:$W,通讯通路门店!$S:$S,$G445,通讯通路门店!$J:$J,"荣耀授权专卖店")</f>
        <v>0</v>
      </c>
      <c r="BD445" s="99">
        <f>SUMIFS(通讯通路门店!$Z:$Z,通讯通路门店!$S:$S,$G445,通讯通路门店!$J:$J,"VIVO体验店")</f>
        <v>0</v>
      </c>
      <c r="BE445" s="99">
        <f>SUMIFS(通讯通路门店!$AB:$AB,通讯通路门店!$S:$S,$G445,通讯通路门店!$J:$J,"OPPO体验店")</f>
        <v>0</v>
      </c>
      <c r="BF445" s="99">
        <f>SUMIFS(通讯通路门店!$X:$X,通讯通路门店!$S:$S,$G445,通讯通路门店!$J:$J,"华为授权体验店")+SUMIFS(通讯通路门店!$AA:$AA,通讯通路门店!$S:$S,$G445,通讯通路门店!$J:$J,"华为堡垒店")</f>
        <v>0</v>
      </c>
      <c r="BG445" s="99">
        <f>SUMIFS(通讯通路门店!$Y:$Y,通讯通路门店!$S:$S,$G445,通讯通路门店!$J:$J,"小米体验店")</f>
        <v>0</v>
      </c>
      <c r="BH445" s="99">
        <f>SUMIFS(通讯通路门店!$AA:$AA,通讯通路门店!$S:$S,$G445,通讯通路门店!$J:$J,"苹果体验店")</f>
        <v>0</v>
      </c>
      <c r="BI445" s="99">
        <f>SUMIFS(通讯通路门店!$K:$K,通讯通路门店!$S:$S,$G445,通讯通路门店!$J:$J,"其他品牌专卖店")</f>
        <v>0</v>
      </c>
      <c r="BJ445" s="99">
        <f>SUMIFS(通讯通路门店!$AC:$AC,通讯通路门店!$S:$S,$G445)</f>
        <v>0</v>
      </c>
      <c r="BK445" s="99">
        <f>SUMIFS(通讯通路门店!$AD:$AD,通讯通路门店!$S:$S,$G445)</f>
        <v>0</v>
      </c>
      <c r="BL445" s="99">
        <f>SUMIFS(通讯通路门店!$AE:$AE,通讯通路门店!$S:$S,$G445)</f>
        <v>0</v>
      </c>
      <c r="BM445" s="99">
        <f>SUMIFS(通讯通路门店!$AF:$AF,通讯通路门店!$S:$S,$G445)</f>
        <v>0</v>
      </c>
      <c r="BN445" s="99">
        <f>SUMIFS(通讯通路门店!$AG:$AG,通讯通路门店!$S:$S,$G445)</f>
        <v>0</v>
      </c>
      <c r="BO445" s="99">
        <f>SUMIFS(通讯通路门店!$AH:$AH,通讯通路门店!$S:$S,$G445)</f>
        <v>0</v>
      </c>
      <c r="BP445" s="99">
        <f>SUMIFS(通讯通路门店!$AI:$AI,通讯通路门店!$S:$S,$G445)</f>
        <v>0</v>
      </c>
      <c r="BQ445" s="83"/>
    </row>
    <row r="446" spans="1:69">
      <c r="A446" s="99" t="str">
        <f>IFERROR(_xlfn.XLOOKUP($G446,通讯通路门店!$S$4:$S$993933,通讯通路门店!$A$4:$A$993933,0,0),"")</f>
        <v/>
      </c>
      <c r="B446" s="99" t="str">
        <f>IFERROR(_xlfn.XLOOKUP($G446,通讯通路门店!$S$4:$S$993933,通讯通路门店!$B$4:$B$993933,0,0),"")</f>
        <v/>
      </c>
      <c r="C446" s="99" t="str">
        <f>IFERROR(_xlfn.XLOOKUP($G446,通讯通路门店!$S$4:$S$993933,通讯通路门店!$C$4:$C$993933,0,0),"")</f>
        <v/>
      </c>
      <c r="D446" s="99" t="str">
        <f>IFERROR(_xlfn.XLOOKUP($G446,通讯通路门店!$S$4:$S$993933,通讯通路门店!$D$4:$D$993933,0,0),"")</f>
        <v/>
      </c>
      <c r="E446" s="83"/>
      <c r="F446" s="83"/>
      <c r="G446" s="101" t="e">
        <v>#N/A</v>
      </c>
      <c r="H446" s="102" t="str">
        <f>IFERROR(_xlfn.XLOOKUP($G446,通讯通路门店!$S$4:$S$993933,通讯通路门店!$R$4:$R$993933,0,0),"")</f>
        <v/>
      </c>
      <c r="I446" s="83"/>
      <c r="J446" s="83"/>
      <c r="K446" s="83"/>
      <c r="L446" s="83"/>
      <c r="M446" s="83"/>
      <c r="N446" s="83"/>
      <c r="O446" s="83"/>
      <c r="P446" s="83"/>
      <c r="Q446" s="83"/>
      <c r="R446" s="83"/>
      <c r="S446" s="83"/>
      <c r="T446" s="83"/>
      <c r="U446" s="99">
        <f>COUNTIF(通讯通路门店!$S:$S,$G446)</f>
        <v>0</v>
      </c>
      <c r="V446" s="99">
        <f>COUNTIFS(通讯通路门店!$S:$S,$G446,通讯通路门店!$J:$J,"综合卖场")</f>
        <v>0</v>
      </c>
      <c r="W446" s="99">
        <f>SUMIFS(通讯通路门店!$AJ:$AJ,通讯通路门店!$S:$S,通讯客户沙盘!$G446)</f>
        <v>0</v>
      </c>
      <c r="X446" s="99">
        <f t="shared" si="30"/>
        <v>0</v>
      </c>
      <c r="Y446" s="99">
        <f>COUNTIFS(通讯通路门店!$S:$S,$G446,通讯通路门店!$J:$J,"荣耀体验店")+COUNTIFS(通讯通路门店!$S:$S,$G446,通讯通路门店!$J:$J,"荣耀授权专卖店")</f>
        <v>0</v>
      </c>
      <c r="Z446" s="99">
        <f>COUNTIFS(通讯通路门店!$S:$S,$G446,通讯通路门店!$J:$J,"VIVO体验店")</f>
        <v>0</v>
      </c>
      <c r="AA446" s="99">
        <f>COUNTIFS(通讯通路门店!$S:$S,$G446,通讯通路门店!$J:$J,"OPPO体验店")</f>
        <v>0</v>
      </c>
      <c r="AB446" s="99">
        <f>COUNTIFS(通讯通路门店!$S:$S,$G446,通讯通路门店!$J:$J,"华为授权体验店")+COUNTIFS(通讯通路门店!$S:$S,$G446,通讯通路门店!$J:$J,"华为堡垒店")</f>
        <v>0</v>
      </c>
      <c r="AC446" s="99">
        <f>COUNTIFS(通讯通路门店!$S:$S,$G446,通讯通路门店!$J:$J,"小米体验店")</f>
        <v>0</v>
      </c>
      <c r="AD446" s="99">
        <f>COUNTIFS(通讯通路门店!$S:$S,$G446,通讯通路门店!$J:$J,"苹果体验店")</f>
        <v>0</v>
      </c>
      <c r="AE446" s="99">
        <f>COUNTIFS(通讯通路门店!$S:$S,$G446,通讯通路门店!$J:$J,"其他品牌专卖店")</f>
        <v>0</v>
      </c>
      <c r="AF446" s="99">
        <f>SUMIFS(通讯通路门店!$BI:$BI,通讯通路门店!$S:$S,$G446)</f>
        <v>0</v>
      </c>
      <c r="AG446" s="99">
        <f>SUMIFS(通讯通路门店!$BH:$BH,通讯通路门店!$S:$S,$G446)</f>
        <v>0</v>
      </c>
      <c r="AH446" s="99">
        <f t="shared" si="31"/>
        <v>0</v>
      </c>
      <c r="AI446" s="99">
        <f>SUMIFS(通讯通路门店!$BB:$BB,通讯通路门店!$S:$S,$G446)</f>
        <v>0</v>
      </c>
      <c r="AJ446" s="99">
        <f>SUMIFS(通讯通路门店!$BE:$BE,通讯通路门店!$S:$S,$G446)</f>
        <v>0</v>
      </c>
      <c r="AK446" s="99">
        <f>SUMIFS(通讯通路门店!$BG:$BG,通讯通路门店!$S:$S,$G446)</f>
        <v>0</v>
      </c>
      <c r="AL446" s="99">
        <f>SUMIFS(通讯通路门店!$BC:$BC,通讯通路门店!$S:$S,$G446)</f>
        <v>0</v>
      </c>
      <c r="AM446" s="99">
        <f>SUMIFS(通讯通路门店!$BD:$BD,通讯通路门店!$S:$S,$G446)</f>
        <v>0</v>
      </c>
      <c r="AN446" s="99">
        <f>SUMIFS(通讯通路门店!$BF:$BF,通讯通路门店!$S:$S,$G446)</f>
        <v>0</v>
      </c>
      <c r="AO446" s="99">
        <f t="shared" si="32"/>
        <v>0</v>
      </c>
      <c r="AP446" s="99">
        <f>SUMIFS(通讯通路门店!$K:$K,通讯通路门店!$S:$S,$G446)</f>
        <v>0</v>
      </c>
      <c r="AQ446" s="83"/>
      <c r="AR446" s="99">
        <f>SUMIFS(通讯通路门店!$T:$T,通讯通路门店!$S:$S,$G446)</f>
        <v>0</v>
      </c>
      <c r="AS446" s="99">
        <f>SUMIFS(通讯通路门店!$U:$U,通讯通路门店!$S:$S,$G446)</f>
        <v>0</v>
      </c>
      <c r="AT446" s="99">
        <f>SUMIFS(通讯通路门店!$V:$V,通讯通路门店!$S:$S,$G446)</f>
        <v>0</v>
      </c>
      <c r="AU446" s="99">
        <f>SUMIFS(通讯通路门店!$W:$W,通讯通路门店!$S:$S,$G446)</f>
        <v>0</v>
      </c>
      <c r="AV446" s="99">
        <f>SUMIFS(通讯通路门店!$Z:$Z,通讯通路门店!$S:$S,$G446)</f>
        <v>0</v>
      </c>
      <c r="AW446" s="99">
        <f>SUMIFS(通讯通路门店!$AB:$AB,通讯通路门店!$S:$S,$G446)</f>
        <v>0</v>
      </c>
      <c r="AX446" s="99">
        <f>SUMIFS(通讯通路门店!$X:$X,通讯通路门店!$S:$S,$G446)</f>
        <v>0</v>
      </c>
      <c r="AY446" s="99">
        <f>SUMIFS(通讯通路门店!$Y:$Y,通讯通路门店!$S:$S,$G446)</f>
        <v>0</v>
      </c>
      <c r="AZ446" s="99">
        <f>SUMIFS(通讯通路门店!$AA:$AA,通讯通路门店!$S:$S,$G446)</f>
        <v>0</v>
      </c>
      <c r="BA446" s="99">
        <f t="shared" si="33"/>
        <v>0</v>
      </c>
      <c r="BB446" s="99">
        <f t="shared" si="34"/>
        <v>0</v>
      </c>
      <c r="BC446" s="99">
        <f>SUMIFS(通讯通路门店!$W:$W,通讯通路门店!$S:$S,$G446,通讯通路门店!$J:$J,"荣耀体验店")+SUMIFS(通讯通路门店!$W:$W,通讯通路门店!$S:$S,$G446,通讯通路门店!$J:$J,"荣耀授权专卖店")</f>
        <v>0</v>
      </c>
      <c r="BD446" s="99">
        <f>SUMIFS(通讯通路门店!$Z:$Z,通讯通路门店!$S:$S,$G446,通讯通路门店!$J:$J,"VIVO体验店")</f>
        <v>0</v>
      </c>
      <c r="BE446" s="99">
        <f>SUMIFS(通讯通路门店!$AB:$AB,通讯通路门店!$S:$S,$G446,通讯通路门店!$J:$J,"OPPO体验店")</f>
        <v>0</v>
      </c>
      <c r="BF446" s="99">
        <f>SUMIFS(通讯通路门店!$X:$X,通讯通路门店!$S:$S,$G446,通讯通路门店!$J:$J,"华为授权体验店")+SUMIFS(通讯通路门店!$AA:$AA,通讯通路门店!$S:$S,$G446,通讯通路门店!$J:$J,"华为堡垒店")</f>
        <v>0</v>
      </c>
      <c r="BG446" s="99">
        <f>SUMIFS(通讯通路门店!$Y:$Y,通讯通路门店!$S:$S,$G446,通讯通路门店!$J:$J,"小米体验店")</f>
        <v>0</v>
      </c>
      <c r="BH446" s="99">
        <f>SUMIFS(通讯通路门店!$AA:$AA,通讯通路门店!$S:$S,$G446,通讯通路门店!$J:$J,"苹果体验店")</f>
        <v>0</v>
      </c>
      <c r="BI446" s="99">
        <f>SUMIFS(通讯通路门店!$K:$K,通讯通路门店!$S:$S,$G446,通讯通路门店!$J:$J,"其他品牌专卖店")</f>
        <v>0</v>
      </c>
      <c r="BJ446" s="99">
        <f>SUMIFS(通讯通路门店!$AC:$AC,通讯通路门店!$S:$S,$G446)</f>
        <v>0</v>
      </c>
      <c r="BK446" s="99">
        <f>SUMIFS(通讯通路门店!$AD:$AD,通讯通路门店!$S:$S,$G446)</f>
        <v>0</v>
      </c>
      <c r="BL446" s="99">
        <f>SUMIFS(通讯通路门店!$AE:$AE,通讯通路门店!$S:$S,$G446)</f>
        <v>0</v>
      </c>
      <c r="BM446" s="99">
        <f>SUMIFS(通讯通路门店!$AF:$AF,通讯通路门店!$S:$S,$G446)</f>
        <v>0</v>
      </c>
      <c r="BN446" s="99">
        <f>SUMIFS(通讯通路门店!$AG:$AG,通讯通路门店!$S:$S,$G446)</f>
        <v>0</v>
      </c>
      <c r="BO446" s="99">
        <f>SUMIFS(通讯通路门店!$AH:$AH,通讯通路门店!$S:$S,$G446)</f>
        <v>0</v>
      </c>
      <c r="BP446" s="99">
        <f>SUMIFS(通讯通路门店!$AI:$AI,通讯通路门店!$S:$S,$G446)</f>
        <v>0</v>
      </c>
      <c r="BQ446" s="83"/>
    </row>
    <row r="447" spans="1:69">
      <c r="A447" s="99" t="str">
        <f>IFERROR(_xlfn.XLOOKUP($G447,通讯通路门店!$S$4:$S$993933,通讯通路门店!$A$4:$A$993933,0,0),"")</f>
        <v/>
      </c>
      <c r="B447" s="99" t="str">
        <f>IFERROR(_xlfn.XLOOKUP($G447,通讯通路门店!$S$4:$S$993933,通讯通路门店!$B$4:$B$993933,0,0),"")</f>
        <v/>
      </c>
      <c r="C447" s="99" t="str">
        <f>IFERROR(_xlfn.XLOOKUP($G447,通讯通路门店!$S$4:$S$993933,通讯通路门店!$C$4:$C$993933,0,0),"")</f>
        <v/>
      </c>
      <c r="D447" s="99" t="str">
        <f>IFERROR(_xlfn.XLOOKUP($G447,通讯通路门店!$S$4:$S$993933,通讯通路门店!$D$4:$D$993933,0,0),"")</f>
        <v/>
      </c>
      <c r="E447" s="83"/>
      <c r="F447" s="83"/>
      <c r="G447" s="101" t="e">
        <v>#N/A</v>
      </c>
      <c r="H447" s="102" t="str">
        <f>IFERROR(_xlfn.XLOOKUP($G447,通讯通路门店!$S$4:$S$993933,通讯通路门店!$R$4:$R$993933,0,0),"")</f>
        <v/>
      </c>
      <c r="I447" s="83"/>
      <c r="J447" s="83"/>
      <c r="K447" s="83"/>
      <c r="L447" s="83"/>
      <c r="M447" s="83"/>
      <c r="N447" s="83"/>
      <c r="O447" s="83"/>
      <c r="P447" s="83"/>
      <c r="Q447" s="83"/>
      <c r="R447" s="83"/>
      <c r="S447" s="83"/>
      <c r="T447" s="83"/>
      <c r="U447" s="99">
        <f>COUNTIF(通讯通路门店!$S:$S,$G447)</f>
        <v>0</v>
      </c>
      <c r="V447" s="99">
        <f>COUNTIFS(通讯通路门店!$S:$S,$G447,通讯通路门店!$J:$J,"综合卖场")</f>
        <v>0</v>
      </c>
      <c r="W447" s="99">
        <f>SUMIFS(通讯通路门店!$AJ:$AJ,通讯通路门店!$S:$S,通讯客户沙盘!$G447)</f>
        <v>0</v>
      </c>
      <c r="X447" s="99">
        <f t="shared" si="30"/>
        <v>0</v>
      </c>
      <c r="Y447" s="99">
        <f>COUNTIFS(通讯通路门店!$S:$S,$G447,通讯通路门店!$J:$J,"荣耀体验店")+COUNTIFS(通讯通路门店!$S:$S,$G447,通讯通路门店!$J:$J,"荣耀授权专卖店")</f>
        <v>0</v>
      </c>
      <c r="Z447" s="99">
        <f>COUNTIFS(通讯通路门店!$S:$S,$G447,通讯通路门店!$J:$J,"VIVO体验店")</f>
        <v>0</v>
      </c>
      <c r="AA447" s="99">
        <f>COUNTIFS(通讯通路门店!$S:$S,$G447,通讯通路门店!$J:$J,"OPPO体验店")</f>
        <v>0</v>
      </c>
      <c r="AB447" s="99">
        <f>COUNTIFS(通讯通路门店!$S:$S,$G447,通讯通路门店!$J:$J,"华为授权体验店")+COUNTIFS(通讯通路门店!$S:$S,$G447,通讯通路门店!$J:$J,"华为堡垒店")</f>
        <v>0</v>
      </c>
      <c r="AC447" s="99">
        <f>COUNTIFS(通讯通路门店!$S:$S,$G447,通讯通路门店!$J:$J,"小米体验店")</f>
        <v>0</v>
      </c>
      <c r="AD447" s="99">
        <f>COUNTIFS(通讯通路门店!$S:$S,$G447,通讯通路门店!$J:$J,"苹果体验店")</f>
        <v>0</v>
      </c>
      <c r="AE447" s="99">
        <f>COUNTIFS(通讯通路门店!$S:$S,$G447,通讯通路门店!$J:$J,"其他品牌专卖店")</f>
        <v>0</v>
      </c>
      <c r="AF447" s="99">
        <f>SUMIFS(通讯通路门店!$BI:$BI,通讯通路门店!$S:$S,$G447)</f>
        <v>0</v>
      </c>
      <c r="AG447" s="99">
        <f>SUMIFS(通讯通路门店!$BH:$BH,通讯通路门店!$S:$S,$G447)</f>
        <v>0</v>
      </c>
      <c r="AH447" s="99">
        <f t="shared" si="31"/>
        <v>0</v>
      </c>
      <c r="AI447" s="99">
        <f>SUMIFS(通讯通路门店!$BB:$BB,通讯通路门店!$S:$S,$G447)</f>
        <v>0</v>
      </c>
      <c r="AJ447" s="99">
        <f>SUMIFS(通讯通路门店!$BE:$BE,通讯通路门店!$S:$S,$G447)</f>
        <v>0</v>
      </c>
      <c r="AK447" s="99">
        <f>SUMIFS(通讯通路门店!$BG:$BG,通讯通路门店!$S:$S,$G447)</f>
        <v>0</v>
      </c>
      <c r="AL447" s="99">
        <f>SUMIFS(通讯通路门店!$BC:$BC,通讯通路门店!$S:$S,$G447)</f>
        <v>0</v>
      </c>
      <c r="AM447" s="99">
        <f>SUMIFS(通讯通路门店!$BD:$BD,通讯通路门店!$S:$S,$G447)</f>
        <v>0</v>
      </c>
      <c r="AN447" s="99">
        <f>SUMIFS(通讯通路门店!$BF:$BF,通讯通路门店!$S:$S,$G447)</f>
        <v>0</v>
      </c>
      <c r="AO447" s="99">
        <f t="shared" si="32"/>
        <v>0</v>
      </c>
      <c r="AP447" s="99">
        <f>SUMIFS(通讯通路门店!$K:$K,通讯通路门店!$S:$S,$G447)</f>
        <v>0</v>
      </c>
      <c r="AQ447" s="83"/>
      <c r="AR447" s="99">
        <f>SUMIFS(通讯通路门店!$T:$T,通讯通路门店!$S:$S,$G447)</f>
        <v>0</v>
      </c>
      <c r="AS447" s="99">
        <f>SUMIFS(通讯通路门店!$U:$U,通讯通路门店!$S:$S,$G447)</f>
        <v>0</v>
      </c>
      <c r="AT447" s="99">
        <f>SUMIFS(通讯通路门店!$V:$V,通讯通路门店!$S:$S,$G447)</f>
        <v>0</v>
      </c>
      <c r="AU447" s="99">
        <f>SUMIFS(通讯通路门店!$W:$W,通讯通路门店!$S:$S,$G447)</f>
        <v>0</v>
      </c>
      <c r="AV447" s="99">
        <f>SUMIFS(通讯通路门店!$Z:$Z,通讯通路门店!$S:$S,$G447)</f>
        <v>0</v>
      </c>
      <c r="AW447" s="99">
        <f>SUMIFS(通讯通路门店!$AB:$AB,通讯通路门店!$S:$S,$G447)</f>
        <v>0</v>
      </c>
      <c r="AX447" s="99">
        <f>SUMIFS(通讯通路门店!$X:$X,通讯通路门店!$S:$S,$G447)</f>
        <v>0</v>
      </c>
      <c r="AY447" s="99">
        <f>SUMIFS(通讯通路门店!$Y:$Y,通讯通路门店!$S:$S,$G447)</f>
        <v>0</v>
      </c>
      <c r="AZ447" s="99">
        <f>SUMIFS(通讯通路门店!$AA:$AA,通讯通路门店!$S:$S,$G447)</f>
        <v>0</v>
      </c>
      <c r="BA447" s="99">
        <f t="shared" si="33"/>
        <v>0</v>
      </c>
      <c r="BB447" s="99">
        <f t="shared" si="34"/>
        <v>0</v>
      </c>
      <c r="BC447" s="99">
        <f>SUMIFS(通讯通路门店!$W:$W,通讯通路门店!$S:$S,$G447,通讯通路门店!$J:$J,"荣耀体验店")+SUMIFS(通讯通路门店!$W:$W,通讯通路门店!$S:$S,$G447,通讯通路门店!$J:$J,"荣耀授权专卖店")</f>
        <v>0</v>
      </c>
      <c r="BD447" s="99">
        <f>SUMIFS(通讯通路门店!$Z:$Z,通讯通路门店!$S:$S,$G447,通讯通路门店!$J:$J,"VIVO体验店")</f>
        <v>0</v>
      </c>
      <c r="BE447" s="99">
        <f>SUMIFS(通讯通路门店!$AB:$AB,通讯通路门店!$S:$S,$G447,通讯通路门店!$J:$J,"OPPO体验店")</f>
        <v>0</v>
      </c>
      <c r="BF447" s="99">
        <f>SUMIFS(通讯通路门店!$X:$X,通讯通路门店!$S:$S,$G447,通讯通路门店!$J:$J,"华为授权体验店")+SUMIFS(通讯通路门店!$AA:$AA,通讯通路门店!$S:$S,$G447,通讯通路门店!$J:$J,"华为堡垒店")</f>
        <v>0</v>
      </c>
      <c r="BG447" s="99">
        <f>SUMIFS(通讯通路门店!$Y:$Y,通讯通路门店!$S:$S,$G447,通讯通路门店!$J:$J,"小米体验店")</f>
        <v>0</v>
      </c>
      <c r="BH447" s="99">
        <f>SUMIFS(通讯通路门店!$AA:$AA,通讯通路门店!$S:$S,$G447,通讯通路门店!$J:$J,"苹果体验店")</f>
        <v>0</v>
      </c>
      <c r="BI447" s="99">
        <f>SUMIFS(通讯通路门店!$K:$K,通讯通路门店!$S:$S,$G447,通讯通路门店!$J:$J,"其他品牌专卖店")</f>
        <v>0</v>
      </c>
      <c r="BJ447" s="99">
        <f>SUMIFS(通讯通路门店!$AC:$AC,通讯通路门店!$S:$S,$G447)</f>
        <v>0</v>
      </c>
      <c r="BK447" s="99">
        <f>SUMIFS(通讯通路门店!$AD:$AD,通讯通路门店!$S:$S,$G447)</f>
        <v>0</v>
      </c>
      <c r="BL447" s="99">
        <f>SUMIFS(通讯通路门店!$AE:$AE,通讯通路门店!$S:$S,$G447)</f>
        <v>0</v>
      </c>
      <c r="BM447" s="99">
        <f>SUMIFS(通讯通路门店!$AF:$AF,通讯通路门店!$S:$S,$G447)</f>
        <v>0</v>
      </c>
      <c r="BN447" s="99">
        <f>SUMIFS(通讯通路门店!$AG:$AG,通讯通路门店!$S:$S,$G447)</f>
        <v>0</v>
      </c>
      <c r="BO447" s="99">
        <f>SUMIFS(通讯通路门店!$AH:$AH,通讯通路门店!$S:$S,$G447)</f>
        <v>0</v>
      </c>
      <c r="BP447" s="99">
        <f>SUMIFS(通讯通路门店!$AI:$AI,通讯通路门店!$S:$S,$G447)</f>
        <v>0</v>
      </c>
      <c r="BQ447" s="83"/>
    </row>
    <row r="448" spans="1:69">
      <c r="A448" s="99" t="str">
        <f>IFERROR(_xlfn.XLOOKUP($G448,通讯通路门店!$S$4:$S$993933,通讯通路门店!$A$4:$A$993933,0,0),"")</f>
        <v/>
      </c>
      <c r="B448" s="99" t="str">
        <f>IFERROR(_xlfn.XLOOKUP($G448,通讯通路门店!$S$4:$S$993933,通讯通路门店!$B$4:$B$993933,0,0),"")</f>
        <v/>
      </c>
      <c r="C448" s="99" t="str">
        <f>IFERROR(_xlfn.XLOOKUP($G448,通讯通路门店!$S$4:$S$993933,通讯通路门店!$C$4:$C$993933,0,0),"")</f>
        <v/>
      </c>
      <c r="D448" s="99" t="str">
        <f>IFERROR(_xlfn.XLOOKUP($G448,通讯通路门店!$S$4:$S$993933,通讯通路门店!$D$4:$D$993933,0,0),"")</f>
        <v/>
      </c>
      <c r="E448" s="83"/>
      <c r="F448" s="83"/>
      <c r="G448" s="101" t="e">
        <v>#N/A</v>
      </c>
      <c r="H448" s="102" t="str">
        <f>IFERROR(_xlfn.XLOOKUP($G448,通讯通路门店!$S$4:$S$993933,通讯通路门店!$R$4:$R$993933,0,0),"")</f>
        <v/>
      </c>
      <c r="I448" s="83"/>
      <c r="J448" s="83"/>
      <c r="K448" s="83"/>
      <c r="L448" s="83"/>
      <c r="M448" s="83"/>
      <c r="N448" s="83"/>
      <c r="O448" s="83"/>
      <c r="P448" s="83"/>
      <c r="Q448" s="83"/>
      <c r="R448" s="83"/>
      <c r="S448" s="83"/>
      <c r="T448" s="83"/>
      <c r="U448" s="99">
        <f>COUNTIF(通讯通路门店!$S:$S,$G448)</f>
        <v>0</v>
      </c>
      <c r="V448" s="99">
        <f>COUNTIFS(通讯通路门店!$S:$S,$G448,通讯通路门店!$J:$J,"综合卖场")</f>
        <v>0</v>
      </c>
      <c r="W448" s="99">
        <f>SUMIFS(通讯通路门店!$AJ:$AJ,通讯通路门店!$S:$S,通讯客户沙盘!$G448)</f>
        <v>0</v>
      </c>
      <c r="X448" s="99">
        <f t="shared" si="30"/>
        <v>0</v>
      </c>
      <c r="Y448" s="99">
        <f>COUNTIFS(通讯通路门店!$S:$S,$G448,通讯通路门店!$J:$J,"荣耀体验店")+COUNTIFS(通讯通路门店!$S:$S,$G448,通讯通路门店!$J:$J,"荣耀授权专卖店")</f>
        <v>0</v>
      </c>
      <c r="Z448" s="99">
        <f>COUNTIFS(通讯通路门店!$S:$S,$G448,通讯通路门店!$J:$J,"VIVO体验店")</f>
        <v>0</v>
      </c>
      <c r="AA448" s="99">
        <f>COUNTIFS(通讯通路门店!$S:$S,$G448,通讯通路门店!$J:$J,"OPPO体验店")</f>
        <v>0</v>
      </c>
      <c r="AB448" s="99">
        <f>COUNTIFS(通讯通路门店!$S:$S,$G448,通讯通路门店!$J:$J,"华为授权体验店")+COUNTIFS(通讯通路门店!$S:$S,$G448,通讯通路门店!$J:$J,"华为堡垒店")</f>
        <v>0</v>
      </c>
      <c r="AC448" s="99">
        <f>COUNTIFS(通讯通路门店!$S:$S,$G448,通讯通路门店!$J:$J,"小米体验店")</f>
        <v>0</v>
      </c>
      <c r="AD448" s="99">
        <f>COUNTIFS(通讯通路门店!$S:$S,$G448,通讯通路门店!$J:$J,"苹果体验店")</f>
        <v>0</v>
      </c>
      <c r="AE448" s="99">
        <f>COUNTIFS(通讯通路门店!$S:$S,$G448,通讯通路门店!$J:$J,"其他品牌专卖店")</f>
        <v>0</v>
      </c>
      <c r="AF448" s="99">
        <f>SUMIFS(通讯通路门店!$BI:$BI,通讯通路门店!$S:$S,$G448)</f>
        <v>0</v>
      </c>
      <c r="AG448" s="99">
        <f>SUMIFS(通讯通路门店!$BH:$BH,通讯通路门店!$S:$S,$G448)</f>
        <v>0</v>
      </c>
      <c r="AH448" s="99">
        <f t="shared" si="31"/>
        <v>0</v>
      </c>
      <c r="AI448" s="99">
        <f>SUMIFS(通讯通路门店!$BB:$BB,通讯通路门店!$S:$S,$G448)</f>
        <v>0</v>
      </c>
      <c r="AJ448" s="99">
        <f>SUMIFS(通讯通路门店!$BE:$BE,通讯通路门店!$S:$S,$G448)</f>
        <v>0</v>
      </c>
      <c r="AK448" s="99">
        <f>SUMIFS(通讯通路门店!$BG:$BG,通讯通路门店!$S:$S,$G448)</f>
        <v>0</v>
      </c>
      <c r="AL448" s="99">
        <f>SUMIFS(通讯通路门店!$BC:$BC,通讯通路门店!$S:$S,$G448)</f>
        <v>0</v>
      </c>
      <c r="AM448" s="99">
        <f>SUMIFS(通讯通路门店!$BD:$BD,通讯通路门店!$S:$S,$G448)</f>
        <v>0</v>
      </c>
      <c r="AN448" s="99">
        <f>SUMIFS(通讯通路门店!$BF:$BF,通讯通路门店!$S:$S,$G448)</f>
        <v>0</v>
      </c>
      <c r="AO448" s="99">
        <f t="shared" si="32"/>
        <v>0</v>
      </c>
      <c r="AP448" s="99">
        <f>SUMIFS(通讯通路门店!$K:$K,通讯通路门店!$S:$S,$G448)</f>
        <v>0</v>
      </c>
      <c r="AQ448" s="83"/>
      <c r="AR448" s="99">
        <f>SUMIFS(通讯通路门店!$T:$T,通讯通路门店!$S:$S,$G448)</f>
        <v>0</v>
      </c>
      <c r="AS448" s="99">
        <f>SUMIFS(通讯通路门店!$U:$U,通讯通路门店!$S:$S,$G448)</f>
        <v>0</v>
      </c>
      <c r="AT448" s="99">
        <f>SUMIFS(通讯通路门店!$V:$V,通讯通路门店!$S:$S,$G448)</f>
        <v>0</v>
      </c>
      <c r="AU448" s="99">
        <f>SUMIFS(通讯通路门店!$W:$W,通讯通路门店!$S:$S,$G448)</f>
        <v>0</v>
      </c>
      <c r="AV448" s="99">
        <f>SUMIFS(通讯通路门店!$Z:$Z,通讯通路门店!$S:$S,$G448)</f>
        <v>0</v>
      </c>
      <c r="AW448" s="99">
        <f>SUMIFS(通讯通路门店!$AB:$AB,通讯通路门店!$S:$S,$G448)</f>
        <v>0</v>
      </c>
      <c r="AX448" s="99">
        <f>SUMIFS(通讯通路门店!$X:$X,通讯通路门店!$S:$S,$G448)</f>
        <v>0</v>
      </c>
      <c r="AY448" s="99">
        <f>SUMIFS(通讯通路门店!$Y:$Y,通讯通路门店!$S:$S,$G448)</f>
        <v>0</v>
      </c>
      <c r="AZ448" s="99">
        <f>SUMIFS(通讯通路门店!$AA:$AA,通讯通路门店!$S:$S,$G448)</f>
        <v>0</v>
      </c>
      <c r="BA448" s="99">
        <f t="shared" si="33"/>
        <v>0</v>
      </c>
      <c r="BB448" s="99">
        <f t="shared" si="34"/>
        <v>0</v>
      </c>
      <c r="BC448" s="99">
        <f>SUMIFS(通讯通路门店!$W:$W,通讯通路门店!$S:$S,$G448,通讯通路门店!$J:$J,"荣耀体验店")+SUMIFS(通讯通路门店!$W:$W,通讯通路门店!$S:$S,$G448,通讯通路门店!$J:$J,"荣耀授权专卖店")</f>
        <v>0</v>
      </c>
      <c r="BD448" s="99">
        <f>SUMIFS(通讯通路门店!$Z:$Z,通讯通路门店!$S:$S,$G448,通讯通路门店!$J:$J,"VIVO体验店")</f>
        <v>0</v>
      </c>
      <c r="BE448" s="99">
        <f>SUMIFS(通讯通路门店!$AB:$AB,通讯通路门店!$S:$S,$G448,通讯通路门店!$J:$J,"OPPO体验店")</f>
        <v>0</v>
      </c>
      <c r="BF448" s="99">
        <f>SUMIFS(通讯通路门店!$X:$X,通讯通路门店!$S:$S,$G448,通讯通路门店!$J:$J,"华为授权体验店")+SUMIFS(通讯通路门店!$AA:$AA,通讯通路门店!$S:$S,$G448,通讯通路门店!$J:$J,"华为堡垒店")</f>
        <v>0</v>
      </c>
      <c r="BG448" s="99">
        <f>SUMIFS(通讯通路门店!$Y:$Y,通讯通路门店!$S:$S,$G448,通讯通路门店!$J:$J,"小米体验店")</f>
        <v>0</v>
      </c>
      <c r="BH448" s="99">
        <f>SUMIFS(通讯通路门店!$AA:$AA,通讯通路门店!$S:$S,$G448,通讯通路门店!$J:$J,"苹果体验店")</f>
        <v>0</v>
      </c>
      <c r="BI448" s="99">
        <f>SUMIFS(通讯通路门店!$K:$K,通讯通路门店!$S:$S,$G448,通讯通路门店!$J:$J,"其他品牌专卖店")</f>
        <v>0</v>
      </c>
      <c r="BJ448" s="99">
        <f>SUMIFS(通讯通路门店!$AC:$AC,通讯通路门店!$S:$S,$G448)</f>
        <v>0</v>
      </c>
      <c r="BK448" s="99">
        <f>SUMIFS(通讯通路门店!$AD:$AD,通讯通路门店!$S:$S,$G448)</f>
        <v>0</v>
      </c>
      <c r="BL448" s="99">
        <f>SUMIFS(通讯通路门店!$AE:$AE,通讯通路门店!$S:$S,$G448)</f>
        <v>0</v>
      </c>
      <c r="BM448" s="99">
        <f>SUMIFS(通讯通路门店!$AF:$AF,通讯通路门店!$S:$S,$G448)</f>
        <v>0</v>
      </c>
      <c r="BN448" s="99">
        <f>SUMIFS(通讯通路门店!$AG:$AG,通讯通路门店!$S:$S,$G448)</f>
        <v>0</v>
      </c>
      <c r="BO448" s="99">
        <f>SUMIFS(通讯通路门店!$AH:$AH,通讯通路门店!$S:$S,$G448)</f>
        <v>0</v>
      </c>
      <c r="BP448" s="99">
        <f>SUMIFS(通讯通路门店!$AI:$AI,通讯通路门店!$S:$S,$G448)</f>
        <v>0</v>
      </c>
      <c r="BQ448" s="83"/>
    </row>
    <row r="449" spans="1:69">
      <c r="A449" s="99" t="str">
        <f>IFERROR(_xlfn.XLOOKUP($G449,通讯通路门店!$S$4:$S$993933,通讯通路门店!$A$4:$A$993933,0,0),"")</f>
        <v/>
      </c>
      <c r="B449" s="99" t="str">
        <f>IFERROR(_xlfn.XLOOKUP($G449,通讯通路门店!$S$4:$S$993933,通讯通路门店!$B$4:$B$993933,0,0),"")</f>
        <v/>
      </c>
      <c r="C449" s="99" t="str">
        <f>IFERROR(_xlfn.XLOOKUP($G449,通讯通路门店!$S$4:$S$993933,通讯通路门店!$C$4:$C$993933,0,0),"")</f>
        <v/>
      </c>
      <c r="D449" s="99" t="str">
        <f>IFERROR(_xlfn.XLOOKUP($G449,通讯通路门店!$S$4:$S$993933,通讯通路门店!$D$4:$D$993933,0,0),"")</f>
        <v/>
      </c>
      <c r="E449" s="83"/>
      <c r="F449" s="83"/>
      <c r="G449" s="101" t="e">
        <v>#N/A</v>
      </c>
      <c r="H449" s="102" t="str">
        <f>IFERROR(_xlfn.XLOOKUP($G449,通讯通路门店!$S$4:$S$993933,通讯通路门店!$R$4:$R$993933,0,0),"")</f>
        <v/>
      </c>
      <c r="I449" s="83"/>
      <c r="J449" s="83"/>
      <c r="K449" s="83"/>
      <c r="L449" s="83"/>
      <c r="M449" s="83"/>
      <c r="N449" s="83"/>
      <c r="O449" s="83"/>
      <c r="P449" s="83"/>
      <c r="Q449" s="83"/>
      <c r="R449" s="83"/>
      <c r="S449" s="83"/>
      <c r="T449" s="83"/>
      <c r="U449" s="99">
        <f>COUNTIF(通讯通路门店!$S:$S,$G449)</f>
        <v>0</v>
      </c>
      <c r="V449" s="99">
        <f>COUNTIFS(通讯通路门店!$S:$S,$G449,通讯通路门店!$J:$J,"综合卖场")</f>
        <v>0</v>
      </c>
      <c r="W449" s="99">
        <f>SUMIFS(通讯通路门店!$AJ:$AJ,通讯通路门店!$S:$S,通讯客户沙盘!$G449)</f>
        <v>0</v>
      </c>
      <c r="X449" s="99">
        <f t="shared" si="30"/>
        <v>0</v>
      </c>
      <c r="Y449" s="99">
        <f>COUNTIFS(通讯通路门店!$S:$S,$G449,通讯通路门店!$J:$J,"荣耀体验店")+COUNTIFS(通讯通路门店!$S:$S,$G449,通讯通路门店!$J:$J,"荣耀授权专卖店")</f>
        <v>0</v>
      </c>
      <c r="Z449" s="99">
        <f>COUNTIFS(通讯通路门店!$S:$S,$G449,通讯通路门店!$J:$J,"VIVO体验店")</f>
        <v>0</v>
      </c>
      <c r="AA449" s="99">
        <f>COUNTIFS(通讯通路门店!$S:$S,$G449,通讯通路门店!$J:$J,"OPPO体验店")</f>
        <v>0</v>
      </c>
      <c r="AB449" s="99">
        <f>COUNTIFS(通讯通路门店!$S:$S,$G449,通讯通路门店!$J:$J,"华为授权体验店")+COUNTIFS(通讯通路门店!$S:$S,$G449,通讯通路门店!$J:$J,"华为堡垒店")</f>
        <v>0</v>
      </c>
      <c r="AC449" s="99">
        <f>COUNTIFS(通讯通路门店!$S:$S,$G449,通讯通路门店!$J:$J,"小米体验店")</f>
        <v>0</v>
      </c>
      <c r="AD449" s="99">
        <f>COUNTIFS(通讯通路门店!$S:$S,$G449,通讯通路门店!$J:$J,"苹果体验店")</f>
        <v>0</v>
      </c>
      <c r="AE449" s="99">
        <f>COUNTIFS(通讯通路门店!$S:$S,$G449,通讯通路门店!$J:$J,"其他品牌专卖店")</f>
        <v>0</v>
      </c>
      <c r="AF449" s="99">
        <f>SUMIFS(通讯通路门店!$BI:$BI,通讯通路门店!$S:$S,$G449)</f>
        <v>0</v>
      </c>
      <c r="AG449" s="99">
        <f>SUMIFS(通讯通路门店!$BH:$BH,通讯通路门店!$S:$S,$G449)</f>
        <v>0</v>
      </c>
      <c r="AH449" s="99">
        <f t="shared" si="31"/>
        <v>0</v>
      </c>
      <c r="AI449" s="99">
        <f>SUMIFS(通讯通路门店!$BB:$BB,通讯通路门店!$S:$S,$G449)</f>
        <v>0</v>
      </c>
      <c r="AJ449" s="99">
        <f>SUMIFS(通讯通路门店!$BE:$BE,通讯通路门店!$S:$S,$G449)</f>
        <v>0</v>
      </c>
      <c r="AK449" s="99">
        <f>SUMIFS(通讯通路门店!$BG:$BG,通讯通路门店!$S:$S,$G449)</f>
        <v>0</v>
      </c>
      <c r="AL449" s="99">
        <f>SUMIFS(通讯通路门店!$BC:$BC,通讯通路门店!$S:$S,$G449)</f>
        <v>0</v>
      </c>
      <c r="AM449" s="99">
        <f>SUMIFS(通讯通路门店!$BD:$BD,通讯通路门店!$S:$S,$G449)</f>
        <v>0</v>
      </c>
      <c r="AN449" s="99">
        <f>SUMIFS(通讯通路门店!$BF:$BF,通讯通路门店!$S:$S,$G449)</f>
        <v>0</v>
      </c>
      <c r="AO449" s="99">
        <f t="shared" si="32"/>
        <v>0</v>
      </c>
      <c r="AP449" s="99">
        <f>SUMIFS(通讯通路门店!$K:$K,通讯通路门店!$S:$S,$G449)</f>
        <v>0</v>
      </c>
      <c r="AQ449" s="83"/>
      <c r="AR449" s="99">
        <f>SUMIFS(通讯通路门店!$T:$T,通讯通路门店!$S:$S,$G449)</f>
        <v>0</v>
      </c>
      <c r="AS449" s="99">
        <f>SUMIFS(通讯通路门店!$U:$U,通讯通路门店!$S:$S,$G449)</f>
        <v>0</v>
      </c>
      <c r="AT449" s="99">
        <f>SUMIFS(通讯通路门店!$V:$V,通讯通路门店!$S:$S,$G449)</f>
        <v>0</v>
      </c>
      <c r="AU449" s="99">
        <f>SUMIFS(通讯通路门店!$W:$W,通讯通路门店!$S:$S,$G449)</f>
        <v>0</v>
      </c>
      <c r="AV449" s="99">
        <f>SUMIFS(通讯通路门店!$Z:$Z,通讯通路门店!$S:$S,$G449)</f>
        <v>0</v>
      </c>
      <c r="AW449" s="99">
        <f>SUMIFS(通讯通路门店!$AB:$AB,通讯通路门店!$S:$S,$G449)</f>
        <v>0</v>
      </c>
      <c r="AX449" s="99">
        <f>SUMIFS(通讯通路门店!$X:$X,通讯通路门店!$S:$S,$G449)</f>
        <v>0</v>
      </c>
      <c r="AY449" s="99">
        <f>SUMIFS(通讯通路门店!$Y:$Y,通讯通路门店!$S:$S,$G449)</f>
        <v>0</v>
      </c>
      <c r="AZ449" s="99">
        <f>SUMIFS(通讯通路门店!$AA:$AA,通讯通路门店!$S:$S,$G449)</f>
        <v>0</v>
      </c>
      <c r="BA449" s="99">
        <f t="shared" si="33"/>
        <v>0</v>
      </c>
      <c r="BB449" s="99">
        <f t="shared" si="34"/>
        <v>0</v>
      </c>
      <c r="BC449" s="99">
        <f>SUMIFS(通讯通路门店!$W:$W,通讯通路门店!$S:$S,$G449,通讯通路门店!$J:$J,"荣耀体验店")+SUMIFS(通讯通路门店!$W:$W,通讯通路门店!$S:$S,$G449,通讯通路门店!$J:$J,"荣耀授权专卖店")</f>
        <v>0</v>
      </c>
      <c r="BD449" s="99">
        <f>SUMIFS(通讯通路门店!$Z:$Z,通讯通路门店!$S:$S,$G449,通讯通路门店!$J:$J,"VIVO体验店")</f>
        <v>0</v>
      </c>
      <c r="BE449" s="99">
        <f>SUMIFS(通讯通路门店!$AB:$AB,通讯通路门店!$S:$S,$G449,通讯通路门店!$J:$J,"OPPO体验店")</f>
        <v>0</v>
      </c>
      <c r="BF449" s="99">
        <f>SUMIFS(通讯通路门店!$X:$X,通讯通路门店!$S:$S,$G449,通讯通路门店!$J:$J,"华为授权体验店")+SUMIFS(通讯通路门店!$AA:$AA,通讯通路门店!$S:$S,$G449,通讯通路门店!$J:$J,"华为堡垒店")</f>
        <v>0</v>
      </c>
      <c r="BG449" s="99">
        <f>SUMIFS(通讯通路门店!$Y:$Y,通讯通路门店!$S:$S,$G449,通讯通路门店!$J:$J,"小米体验店")</f>
        <v>0</v>
      </c>
      <c r="BH449" s="99">
        <f>SUMIFS(通讯通路门店!$AA:$AA,通讯通路门店!$S:$S,$G449,通讯通路门店!$J:$J,"苹果体验店")</f>
        <v>0</v>
      </c>
      <c r="BI449" s="99">
        <f>SUMIFS(通讯通路门店!$K:$K,通讯通路门店!$S:$S,$G449,通讯通路门店!$J:$J,"其他品牌专卖店")</f>
        <v>0</v>
      </c>
      <c r="BJ449" s="99">
        <f>SUMIFS(通讯通路门店!$AC:$AC,通讯通路门店!$S:$S,$G449)</f>
        <v>0</v>
      </c>
      <c r="BK449" s="99">
        <f>SUMIFS(通讯通路门店!$AD:$AD,通讯通路门店!$S:$S,$G449)</f>
        <v>0</v>
      </c>
      <c r="BL449" s="99">
        <f>SUMIFS(通讯通路门店!$AE:$AE,通讯通路门店!$S:$S,$G449)</f>
        <v>0</v>
      </c>
      <c r="BM449" s="99">
        <f>SUMIFS(通讯通路门店!$AF:$AF,通讯通路门店!$S:$S,$G449)</f>
        <v>0</v>
      </c>
      <c r="BN449" s="99">
        <f>SUMIFS(通讯通路门店!$AG:$AG,通讯通路门店!$S:$S,$G449)</f>
        <v>0</v>
      </c>
      <c r="BO449" s="99">
        <f>SUMIFS(通讯通路门店!$AH:$AH,通讯通路门店!$S:$S,$G449)</f>
        <v>0</v>
      </c>
      <c r="BP449" s="99">
        <f>SUMIFS(通讯通路门店!$AI:$AI,通讯通路门店!$S:$S,$G449)</f>
        <v>0</v>
      </c>
      <c r="BQ449" s="83"/>
    </row>
    <row r="450" spans="1:69">
      <c r="A450" s="99" t="str">
        <f>IFERROR(_xlfn.XLOOKUP($G450,通讯通路门店!$S$4:$S$993933,通讯通路门店!$A$4:$A$993933,0,0),"")</f>
        <v/>
      </c>
      <c r="B450" s="99" t="str">
        <f>IFERROR(_xlfn.XLOOKUP($G450,通讯通路门店!$S$4:$S$993933,通讯通路门店!$B$4:$B$993933,0,0),"")</f>
        <v/>
      </c>
      <c r="C450" s="99" t="str">
        <f>IFERROR(_xlfn.XLOOKUP($G450,通讯通路门店!$S$4:$S$993933,通讯通路门店!$C$4:$C$993933,0,0),"")</f>
        <v/>
      </c>
      <c r="D450" s="99" t="str">
        <f>IFERROR(_xlfn.XLOOKUP($G450,通讯通路门店!$S$4:$S$993933,通讯通路门店!$D$4:$D$993933,0,0),"")</f>
        <v/>
      </c>
      <c r="E450" s="83"/>
      <c r="F450" s="83"/>
      <c r="G450" s="101" t="e">
        <v>#N/A</v>
      </c>
      <c r="H450" s="102" t="str">
        <f>IFERROR(_xlfn.XLOOKUP($G450,通讯通路门店!$S$4:$S$993933,通讯通路门店!$R$4:$R$993933,0,0),"")</f>
        <v/>
      </c>
      <c r="I450" s="83"/>
      <c r="J450" s="83"/>
      <c r="K450" s="83"/>
      <c r="L450" s="83"/>
      <c r="M450" s="83"/>
      <c r="N450" s="83"/>
      <c r="O450" s="83"/>
      <c r="P450" s="83"/>
      <c r="Q450" s="83"/>
      <c r="R450" s="83"/>
      <c r="S450" s="83"/>
      <c r="T450" s="83"/>
      <c r="U450" s="99">
        <f>COUNTIF(通讯通路门店!$S:$S,$G450)</f>
        <v>0</v>
      </c>
      <c r="V450" s="99">
        <f>COUNTIFS(通讯通路门店!$S:$S,$G450,通讯通路门店!$J:$J,"综合卖场")</f>
        <v>0</v>
      </c>
      <c r="W450" s="99">
        <f>SUMIFS(通讯通路门店!$AJ:$AJ,通讯通路门店!$S:$S,通讯客户沙盘!$G450)</f>
        <v>0</v>
      </c>
      <c r="X450" s="99">
        <f t="shared" si="30"/>
        <v>0</v>
      </c>
      <c r="Y450" s="99">
        <f>COUNTIFS(通讯通路门店!$S:$S,$G450,通讯通路门店!$J:$J,"荣耀体验店")+COUNTIFS(通讯通路门店!$S:$S,$G450,通讯通路门店!$J:$J,"荣耀授权专卖店")</f>
        <v>0</v>
      </c>
      <c r="Z450" s="99">
        <f>COUNTIFS(通讯通路门店!$S:$S,$G450,通讯通路门店!$J:$J,"VIVO体验店")</f>
        <v>0</v>
      </c>
      <c r="AA450" s="99">
        <f>COUNTIFS(通讯通路门店!$S:$S,$G450,通讯通路门店!$J:$J,"OPPO体验店")</f>
        <v>0</v>
      </c>
      <c r="AB450" s="99">
        <f>COUNTIFS(通讯通路门店!$S:$S,$G450,通讯通路门店!$J:$J,"华为授权体验店")+COUNTIFS(通讯通路门店!$S:$S,$G450,通讯通路门店!$J:$J,"华为堡垒店")</f>
        <v>0</v>
      </c>
      <c r="AC450" s="99">
        <f>COUNTIFS(通讯通路门店!$S:$S,$G450,通讯通路门店!$J:$J,"小米体验店")</f>
        <v>0</v>
      </c>
      <c r="AD450" s="99">
        <f>COUNTIFS(通讯通路门店!$S:$S,$G450,通讯通路门店!$J:$J,"苹果体验店")</f>
        <v>0</v>
      </c>
      <c r="AE450" s="99">
        <f>COUNTIFS(通讯通路门店!$S:$S,$G450,通讯通路门店!$J:$J,"其他品牌专卖店")</f>
        <v>0</v>
      </c>
      <c r="AF450" s="99">
        <f>SUMIFS(通讯通路门店!$BI:$BI,通讯通路门店!$S:$S,$G450)</f>
        <v>0</v>
      </c>
      <c r="AG450" s="99">
        <f>SUMIFS(通讯通路门店!$BH:$BH,通讯通路门店!$S:$S,$G450)</f>
        <v>0</v>
      </c>
      <c r="AH450" s="99">
        <f t="shared" si="31"/>
        <v>0</v>
      </c>
      <c r="AI450" s="99">
        <f>SUMIFS(通讯通路门店!$BB:$BB,通讯通路门店!$S:$S,$G450)</f>
        <v>0</v>
      </c>
      <c r="AJ450" s="99">
        <f>SUMIFS(通讯通路门店!$BE:$BE,通讯通路门店!$S:$S,$G450)</f>
        <v>0</v>
      </c>
      <c r="AK450" s="99">
        <f>SUMIFS(通讯通路门店!$BG:$BG,通讯通路门店!$S:$S,$G450)</f>
        <v>0</v>
      </c>
      <c r="AL450" s="99">
        <f>SUMIFS(通讯通路门店!$BC:$BC,通讯通路门店!$S:$S,$G450)</f>
        <v>0</v>
      </c>
      <c r="AM450" s="99">
        <f>SUMIFS(通讯通路门店!$BD:$BD,通讯通路门店!$S:$S,$G450)</f>
        <v>0</v>
      </c>
      <c r="AN450" s="99">
        <f>SUMIFS(通讯通路门店!$BF:$BF,通讯通路门店!$S:$S,$G450)</f>
        <v>0</v>
      </c>
      <c r="AO450" s="99">
        <f t="shared" si="32"/>
        <v>0</v>
      </c>
      <c r="AP450" s="99">
        <f>SUMIFS(通讯通路门店!$K:$K,通讯通路门店!$S:$S,$G450)</f>
        <v>0</v>
      </c>
      <c r="AQ450" s="83"/>
      <c r="AR450" s="99">
        <f>SUMIFS(通讯通路门店!$T:$T,通讯通路门店!$S:$S,$G450)</f>
        <v>0</v>
      </c>
      <c r="AS450" s="99">
        <f>SUMIFS(通讯通路门店!$U:$U,通讯通路门店!$S:$S,$G450)</f>
        <v>0</v>
      </c>
      <c r="AT450" s="99">
        <f>SUMIFS(通讯通路门店!$V:$V,通讯通路门店!$S:$S,$G450)</f>
        <v>0</v>
      </c>
      <c r="AU450" s="99">
        <f>SUMIFS(通讯通路门店!$W:$W,通讯通路门店!$S:$S,$G450)</f>
        <v>0</v>
      </c>
      <c r="AV450" s="99">
        <f>SUMIFS(通讯通路门店!$Z:$Z,通讯通路门店!$S:$S,$G450)</f>
        <v>0</v>
      </c>
      <c r="AW450" s="99">
        <f>SUMIFS(通讯通路门店!$AB:$AB,通讯通路门店!$S:$S,$G450)</f>
        <v>0</v>
      </c>
      <c r="AX450" s="99">
        <f>SUMIFS(通讯通路门店!$X:$X,通讯通路门店!$S:$S,$G450)</f>
        <v>0</v>
      </c>
      <c r="AY450" s="99">
        <f>SUMIFS(通讯通路门店!$Y:$Y,通讯通路门店!$S:$S,$G450)</f>
        <v>0</v>
      </c>
      <c r="AZ450" s="99">
        <f>SUMIFS(通讯通路门店!$AA:$AA,通讯通路门店!$S:$S,$G450)</f>
        <v>0</v>
      </c>
      <c r="BA450" s="99">
        <f t="shared" si="33"/>
        <v>0</v>
      </c>
      <c r="BB450" s="99">
        <f t="shared" si="34"/>
        <v>0</v>
      </c>
      <c r="BC450" s="99">
        <f>SUMIFS(通讯通路门店!$W:$W,通讯通路门店!$S:$S,$G450,通讯通路门店!$J:$J,"荣耀体验店")+SUMIFS(通讯通路门店!$W:$W,通讯通路门店!$S:$S,$G450,通讯通路门店!$J:$J,"荣耀授权专卖店")</f>
        <v>0</v>
      </c>
      <c r="BD450" s="99">
        <f>SUMIFS(通讯通路门店!$Z:$Z,通讯通路门店!$S:$S,$G450,通讯通路门店!$J:$J,"VIVO体验店")</f>
        <v>0</v>
      </c>
      <c r="BE450" s="99">
        <f>SUMIFS(通讯通路门店!$AB:$AB,通讯通路门店!$S:$S,$G450,通讯通路门店!$J:$J,"OPPO体验店")</f>
        <v>0</v>
      </c>
      <c r="BF450" s="99">
        <f>SUMIFS(通讯通路门店!$X:$X,通讯通路门店!$S:$S,$G450,通讯通路门店!$J:$J,"华为授权体验店")+SUMIFS(通讯通路门店!$AA:$AA,通讯通路门店!$S:$S,$G450,通讯通路门店!$J:$J,"华为堡垒店")</f>
        <v>0</v>
      </c>
      <c r="BG450" s="99">
        <f>SUMIFS(通讯通路门店!$Y:$Y,通讯通路门店!$S:$S,$G450,通讯通路门店!$J:$J,"小米体验店")</f>
        <v>0</v>
      </c>
      <c r="BH450" s="99">
        <f>SUMIFS(通讯通路门店!$AA:$AA,通讯通路门店!$S:$S,$G450,通讯通路门店!$J:$J,"苹果体验店")</f>
        <v>0</v>
      </c>
      <c r="BI450" s="99">
        <f>SUMIFS(通讯通路门店!$K:$K,通讯通路门店!$S:$S,$G450,通讯通路门店!$J:$J,"其他品牌专卖店")</f>
        <v>0</v>
      </c>
      <c r="BJ450" s="99">
        <f>SUMIFS(通讯通路门店!$AC:$AC,通讯通路门店!$S:$S,$G450)</f>
        <v>0</v>
      </c>
      <c r="BK450" s="99">
        <f>SUMIFS(通讯通路门店!$AD:$AD,通讯通路门店!$S:$S,$G450)</f>
        <v>0</v>
      </c>
      <c r="BL450" s="99">
        <f>SUMIFS(通讯通路门店!$AE:$AE,通讯通路门店!$S:$S,$G450)</f>
        <v>0</v>
      </c>
      <c r="BM450" s="99">
        <f>SUMIFS(通讯通路门店!$AF:$AF,通讯通路门店!$S:$S,$G450)</f>
        <v>0</v>
      </c>
      <c r="BN450" s="99">
        <f>SUMIFS(通讯通路门店!$AG:$AG,通讯通路门店!$S:$S,$G450)</f>
        <v>0</v>
      </c>
      <c r="BO450" s="99">
        <f>SUMIFS(通讯通路门店!$AH:$AH,通讯通路门店!$S:$S,$G450)</f>
        <v>0</v>
      </c>
      <c r="BP450" s="99">
        <f>SUMIFS(通讯通路门店!$AI:$AI,通讯通路门店!$S:$S,$G450)</f>
        <v>0</v>
      </c>
      <c r="BQ450" s="83"/>
    </row>
    <row r="451" spans="1:69">
      <c r="A451" s="99" t="str">
        <f>IFERROR(_xlfn.XLOOKUP($G451,通讯通路门店!$S$4:$S$993933,通讯通路门店!$A$4:$A$993933,0,0),"")</f>
        <v/>
      </c>
      <c r="B451" s="99" t="str">
        <f>IFERROR(_xlfn.XLOOKUP($G451,通讯通路门店!$S$4:$S$993933,通讯通路门店!$B$4:$B$993933,0,0),"")</f>
        <v/>
      </c>
      <c r="C451" s="99" t="str">
        <f>IFERROR(_xlfn.XLOOKUP($G451,通讯通路门店!$S$4:$S$993933,通讯通路门店!$C$4:$C$993933,0,0),"")</f>
        <v/>
      </c>
      <c r="D451" s="99" t="str">
        <f>IFERROR(_xlfn.XLOOKUP($G451,通讯通路门店!$S$4:$S$993933,通讯通路门店!$D$4:$D$993933,0,0),"")</f>
        <v/>
      </c>
      <c r="E451" s="83"/>
      <c r="F451" s="83"/>
      <c r="G451" s="101" t="e">
        <v>#N/A</v>
      </c>
      <c r="H451" s="102" t="str">
        <f>IFERROR(_xlfn.XLOOKUP($G451,通讯通路门店!$S$4:$S$993933,通讯通路门店!$R$4:$R$993933,0,0),"")</f>
        <v/>
      </c>
      <c r="I451" s="83"/>
      <c r="J451" s="83"/>
      <c r="K451" s="83"/>
      <c r="L451" s="83"/>
      <c r="M451" s="83"/>
      <c r="N451" s="83"/>
      <c r="O451" s="83"/>
      <c r="P451" s="83"/>
      <c r="Q451" s="83"/>
      <c r="R451" s="83"/>
      <c r="S451" s="83"/>
      <c r="T451" s="83"/>
      <c r="U451" s="99">
        <f>COUNTIF(通讯通路门店!$S:$S,$G451)</f>
        <v>0</v>
      </c>
      <c r="V451" s="99">
        <f>COUNTIFS(通讯通路门店!$S:$S,$G451,通讯通路门店!$J:$J,"综合卖场")</f>
        <v>0</v>
      </c>
      <c r="W451" s="99">
        <f>SUMIFS(通讯通路门店!$AJ:$AJ,通讯通路门店!$S:$S,通讯客户沙盘!$G451)</f>
        <v>0</v>
      </c>
      <c r="X451" s="99">
        <f t="shared" si="30"/>
        <v>0</v>
      </c>
      <c r="Y451" s="99">
        <f>COUNTIFS(通讯通路门店!$S:$S,$G451,通讯通路门店!$J:$J,"荣耀体验店")+COUNTIFS(通讯通路门店!$S:$S,$G451,通讯通路门店!$J:$J,"荣耀授权专卖店")</f>
        <v>0</v>
      </c>
      <c r="Z451" s="99">
        <f>COUNTIFS(通讯通路门店!$S:$S,$G451,通讯通路门店!$J:$J,"VIVO体验店")</f>
        <v>0</v>
      </c>
      <c r="AA451" s="99">
        <f>COUNTIFS(通讯通路门店!$S:$S,$G451,通讯通路门店!$J:$J,"OPPO体验店")</f>
        <v>0</v>
      </c>
      <c r="AB451" s="99">
        <f>COUNTIFS(通讯通路门店!$S:$S,$G451,通讯通路门店!$J:$J,"华为授权体验店")+COUNTIFS(通讯通路门店!$S:$S,$G451,通讯通路门店!$J:$J,"华为堡垒店")</f>
        <v>0</v>
      </c>
      <c r="AC451" s="99">
        <f>COUNTIFS(通讯通路门店!$S:$S,$G451,通讯通路门店!$J:$J,"小米体验店")</f>
        <v>0</v>
      </c>
      <c r="AD451" s="99">
        <f>COUNTIFS(通讯通路门店!$S:$S,$G451,通讯通路门店!$J:$J,"苹果体验店")</f>
        <v>0</v>
      </c>
      <c r="AE451" s="99">
        <f>COUNTIFS(通讯通路门店!$S:$S,$G451,通讯通路门店!$J:$J,"其他品牌专卖店")</f>
        <v>0</v>
      </c>
      <c r="AF451" s="99">
        <f>SUMIFS(通讯通路门店!$BI:$BI,通讯通路门店!$S:$S,$G451)</f>
        <v>0</v>
      </c>
      <c r="AG451" s="99">
        <f>SUMIFS(通讯通路门店!$BH:$BH,通讯通路门店!$S:$S,$G451)</f>
        <v>0</v>
      </c>
      <c r="AH451" s="99">
        <f t="shared" si="31"/>
        <v>0</v>
      </c>
      <c r="AI451" s="99">
        <f>SUMIFS(通讯通路门店!$BB:$BB,通讯通路门店!$S:$S,$G451)</f>
        <v>0</v>
      </c>
      <c r="AJ451" s="99">
        <f>SUMIFS(通讯通路门店!$BE:$BE,通讯通路门店!$S:$S,$G451)</f>
        <v>0</v>
      </c>
      <c r="AK451" s="99">
        <f>SUMIFS(通讯通路门店!$BG:$BG,通讯通路门店!$S:$S,$G451)</f>
        <v>0</v>
      </c>
      <c r="AL451" s="99">
        <f>SUMIFS(通讯通路门店!$BC:$BC,通讯通路门店!$S:$S,$G451)</f>
        <v>0</v>
      </c>
      <c r="AM451" s="99">
        <f>SUMIFS(通讯通路门店!$BD:$BD,通讯通路门店!$S:$S,$G451)</f>
        <v>0</v>
      </c>
      <c r="AN451" s="99">
        <f>SUMIFS(通讯通路门店!$BF:$BF,通讯通路门店!$S:$S,$G451)</f>
        <v>0</v>
      </c>
      <c r="AO451" s="99">
        <f t="shared" si="32"/>
        <v>0</v>
      </c>
      <c r="AP451" s="99">
        <f>SUMIFS(通讯通路门店!$K:$K,通讯通路门店!$S:$S,$G451)</f>
        <v>0</v>
      </c>
      <c r="AQ451" s="83"/>
      <c r="AR451" s="99">
        <f>SUMIFS(通讯通路门店!$T:$T,通讯通路门店!$S:$S,$G451)</f>
        <v>0</v>
      </c>
      <c r="AS451" s="99">
        <f>SUMIFS(通讯通路门店!$U:$U,通讯通路门店!$S:$S,$G451)</f>
        <v>0</v>
      </c>
      <c r="AT451" s="99">
        <f>SUMIFS(通讯通路门店!$V:$V,通讯通路门店!$S:$S,$G451)</f>
        <v>0</v>
      </c>
      <c r="AU451" s="99">
        <f>SUMIFS(通讯通路门店!$W:$W,通讯通路门店!$S:$S,$G451)</f>
        <v>0</v>
      </c>
      <c r="AV451" s="99">
        <f>SUMIFS(通讯通路门店!$Z:$Z,通讯通路门店!$S:$S,$G451)</f>
        <v>0</v>
      </c>
      <c r="AW451" s="99">
        <f>SUMIFS(通讯通路门店!$AB:$AB,通讯通路门店!$S:$S,$G451)</f>
        <v>0</v>
      </c>
      <c r="AX451" s="99">
        <f>SUMIFS(通讯通路门店!$X:$X,通讯通路门店!$S:$S,$G451)</f>
        <v>0</v>
      </c>
      <c r="AY451" s="99">
        <f>SUMIFS(通讯通路门店!$Y:$Y,通讯通路门店!$S:$S,$G451)</f>
        <v>0</v>
      </c>
      <c r="AZ451" s="99">
        <f>SUMIFS(通讯通路门店!$AA:$AA,通讯通路门店!$S:$S,$G451)</f>
        <v>0</v>
      </c>
      <c r="BA451" s="99">
        <f t="shared" si="33"/>
        <v>0</v>
      </c>
      <c r="BB451" s="99">
        <f t="shared" si="34"/>
        <v>0</v>
      </c>
      <c r="BC451" s="99">
        <f>SUMIFS(通讯通路门店!$W:$W,通讯通路门店!$S:$S,$G451,通讯通路门店!$J:$J,"荣耀体验店")+SUMIFS(通讯通路门店!$W:$W,通讯通路门店!$S:$S,$G451,通讯通路门店!$J:$J,"荣耀授权专卖店")</f>
        <v>0</v>
      </c>
      <c r="BD451" s="99">
        <f>SUMIFS(通讯通路门店!$Z:$Z,通讯通路门店!$S:$S,$G451,通讯通路门店!$J:$J,"VIVO体验店")</f>
        <v>0</v>
      </c>
      <c r="BE451" s="99">
        <f>SUMIFS(通讯通路门店!$AB:$AB,通讯通路门店!$S:$S,$G451,通讯通路门店!$J:$J,"OPPO体验店")</f>
        <v>0</v>
      </c>
      <c r="BF451" s="99">
        <f>SUMIFS(通讯通路门店!$X:$X,通讯通路门店!$S:$S,$G451,通讯通路门店!$J:$J,"华为授权体验店")+SUMIFS(通讯通路门店!$AA:$AA,通讯通路门店!$S:$S,$G451,通讯通路门店!$J:$J,"华为堡垒店")</f>
        <v>0</v>
      </c>
      <c r="BG451" s="99">
        <f>SUMIFS(通讯通路门店!$Y:$Y,通讯通路门店!$S:$S,$G451,通讯通路门店!$J:$J,"小米体验店")</f>
        <v>0</v>
      </c>
      <c r="BH451" s="99">
        <f>SUMIFS(通讯通路门店!$AA:$AA,通讯通路门店!$S:$S,$G451,通讯通路门店!$J:$J,"苹果体验店")</f>
        <v>0</v>
      </c>
      <c r="BI451" s="99">
        <f>SUMIFS(通讯通路门店!$K:$K,通讯通路门店!$S:$S,$G451,通讯通路门店!$J:$J,"其他品牌专卖店")</f>
        <v>0</v>
      </c>
      <c r="BJ451" s="99">
        <f>SUMIFS(通讯通路门店!$AC:$AC,通讯通路门店!$S:$S,$G451)</f>
        <v>0</v>
      </c>
      <c r="BK451" s="99">
        <f>SUMIFS(通讯通路门店!$AD:$AD,通讯通路门店!$S:$S,$G451)</f>
        <v>0</v>
      </c>
      <c r="BL451" s="99">
        <f>SUMIFS(通讯通路门店!$AE:$AE,通讯通路门店!$S:$S,$G451)</f>
        <v>0</v>
      </c>
      <c r="BM451" s="99">
        <f>SUMIFS(通讯通路门店!$AF:$AF,通讯通路门店!$S:$S,$G451)</f>
        <v>0</v>
      </c>
      <c r="BN451" s="99">
        <f>SUMIFS(通讯通路门店!$AG:$AG,通讯通路门店!$S:$S,$G451)</f>
        <v>0</v>
      </c>
      <c r="BO451" s="99">
        <f>SUMIFS(通讯通路门店!$AH:$AH,通讯通路门店!$S:$S,$G451)</f>
        <v>0</v>
      </c>
      <c r="BP451" s="99">
        <f>SUMIFS(通讯通路门店!$AI:$AI,通讯通路门店!$S:$S,$G451)</f>
        <v>0</v>
      </c>
      <c r="BQ451" s="83"/>
    </row>
    <row r="452" spans="1:69">
      <c r="A452" s="99" t="str">
        <f>IFERROR(_xlfn.XLOOKUP($G452,通讯通路门店!$S$4:$S$993933,通讯通路门店!$A$4:$A$993933,0,0),"")</f>
        <v/>
      </c>
      <c r="B452" s="99" t="str">
        <f>IFERROR(_xlfn.XLOOKUP($G452,通讯通路门店!$S$4:$S$993933,通讯通路门店!$B$4:$B$993933,0,0),"")</f>
        <v/>
      </c>
      <c r="C452" s="99" t="str">
        <f>IFERROR(_xlfn.XLOOKUP($G452,通讯通路门店!$S$4:$S$993933,通讯通路门店!$C$4:$C$993933,0,0),"")</f>
        <v/>
      </c>
      <c r="D452" s="99" t="str">
        <f>IFERROR(_xlfn.XLOOKUP($G452,通讯通路门店!$S$4:$S$993933,通讯通路门店!$D$4:$D$993933,0,0),"")</f>
        <v/>
      </c>
      <c r="E452" s="83"/>
      <c r="F452" s="83"/>
      <c r="G452" s="101" t="e">
        <v>#N/A</v>
      </c>
      <c r="H452" s="102" t="str">
        <f>IFERROR(_xlfn.XLOOKUP($G452,通讯通路门店!$S$4:$S$993933,通讯通路门店!$R$4:$R$993933,0,0),"")</f>
        <v/>
      </c>
      <c r="I452" s="83"/>
      <c r="J452" s="83"/>
      <c r="K452" s="83"/>
      <c r="L452" s="83"/>
      <c r="M452" s="83"/>
      <c r="N452" s="83"/>
      <c r="O452" s="83"/>
      <c r="P452" s="83"/>
      <c r="Q452" s="83"/>
      <c r="R452" s="83"/>
      <c r="S452" s="83"/>
      <c r="T452" s="83"/>
      <c r="U452" s="99">
        <f>COUNTIF(通讯通路门店!$S:$S,$G452)</f>
        <v>0</v>
      </c>
      <c r="V452" s="99">
        <f>COUNTIFS(通讯通路门店!$S:$S,$G452,通讯通路门店!$J:$J,"综合卖场")</f>
        <v>0</v>
      </c>
      <c r="W452" s="99">
        <f>SUMIFS(通讯通路门店!$AJ:$AJ,通讯通路门店!$S:$S,通讯客户沙盘!$G452)</f>
        <v>0</v>
      </c>
      <c r="X452" s="99">
        <f t="shared" ref="X452:X515" si="35">Y452+Z452+AA452+AB452+AC452+AD452+AE452</f>
        <v>0</v>
      </c>
      <c r="Y452" s="99">
        <f>COUNTIFS(通讯通路门店!$S:$S,$G452,通讯通路门店!$J:$J,"荣耀体验店")+COUNTIFS(通讯通路门店!$S:$S,$G452,通讯通路门店!$J:$J,"荣耀授权专卖店")</f>
        <v>0</v>
      </c>
      <c r="Z452" s="99">
        <f>COUNTIFS(通讯通路门店!$S:$S,$G452,通讯通路门店!$J:$J,"VIVO体验店")</f>
        <v>0</v>
      </c>
      <c r="AA452" s="99">
        <f>COUNTIFS(通讯通路门店!$S:$S,$G452,通讯通路门店!$J:$J,"OPPO体验店")</f>
        <v>0</v>
      </c>
      <c r="AB452" s="99">
        <f>COUNTIFS(通讯通路门店!$S:$S,$G452,通讯通路门店!$J:$J,"华为授权体验店")+COUNTIFS(通讯通路门店!$S:$S,$G452,通讯通路门店!$J:$J,"华为堡垒店")</f>
        <v>0</v>
      </c>
      <c r="AC452" s="99">
        <f>COUNTIFS(通讯通路门店!$S:$S,$G452,通讯通路门店!$J:$J,"小米体验店")</f>
        <v>0</v>
      </c>
      <c r="AD452" s="99">
        <f>COUNTIFS(通讯通路门店!$S:$S,$G452,通讯通路门店!$J:$J,"苹果体验店")</f>
        <v>0</v>
      </c>
      <c r="AE452" s="99">
        <f>COUNTIFS(通讯通路门店!$S:$S,$G452,通讯通路门店!$J:$J,"其他品牌专卖店")</f>
        <v>0</v>
      </c>
      <c r="AF452" s="99">
        <f>SUMIFS(通讯通路门店!$BI:$BI,通讯通路门店!$S:$S,$G452)</f>
        <v>0</v>
      </c>
      <c r="AG452" s="99">
        <f>SUMIFS(通讯通路门店!$BH:$BH,通讯通路门店!$S:$S,$G452)</f>
        <v>0</v>
      </c>
      <c r="AH452" s="99">
        <f t="shared" ref="AH452:AH515" si="36">AI452+AJ452+AK452+AL452+AM452+AN452</f>
        <v>0</v>
      </c>
      <c r="AI452" s="99">
        <f>SUMIFS(通讯通路门店!$BB:$BB,通讯通路门店!$S:$S,$G452)</f>
        <v>0</v>
      </c>
      <c r="AJ452" s="99">
        <f>SUMIFS(通讯通路门店!$BE:$BE,通讯通路门店!$S:$S,$G452)</f>
        <v>0</v>
      </c>
      <c r="AK452" s="99">
        <f>SUMIFS(通讯通路门店!$BG:$BG,通讯通路门店!$S:$S,$G452)</f>
        <v>0</v>
      </c>
      <c r="AL452" s="99">
        <f>SUMIFS(通讯通路门店!$BC:$BC,通讯通路门店!$S:$S,$G452)</f>
        <v>0</v>
      </c>
      <c r="AM452" s="99">
        <f>SUMIFS(通讯通路门店!$BD:$BD,通讯通路门店!$S:$S,$G452)</f>
        <v>0</v>
      </c>
      <c r="AN452" s="99">
        <f>SUMIFS(通讯通路门店!$BF:$BF,通讯通路门店!$S:$S,$G452)</f>
        <v>0</v>
      </c>
      <c r="AO452" s="99">
        <f t="shared" ref="AO452:AO515" si="37">AP452+AQ452</f>
        <v>0</v>
      </c>
      <c r="AP452" s="99">
        <f>SUMIFS(通讯通路门店!$K:$K,通讯通路门店!$S:$S,$G452)</f>
        <v>0</v>
      </c>
      <c r="AQ452" s="83"/>
      <c r="AR452" s="99">
        <f>SUMIFS(通讯通路门店!$T:$T,通讯通路门店!$S:$S,$G452)</f>
        <v>0</v>
      </c>
      <c r="AS452" s="99">
        <f>SUMIFS(通讯通路门店!$U:$U,通讯通路门店!$S:$S,$G452)</f>
        <v>0</v>
      </c>
      <c r="AT452" s="99">
        <f>SUMIFS(通讯通路门店!$V:$V,通讯通路门店!$S:$S,$G452)</f>
        <v>0</v>
      </c>
      <c r="AU452" s="99">
        <f>SUMIFS(通讯通路门店!$W:$W,通讯通路门店!$S:$S,$G452)</f>
        <v>0</v>
      </c>
      <c r="AV452" s="99">
        <f>SUMIFS(通讯通路门店!$Z:$Z,通讯通路门店!$S:$S,$G452)</f>
        <v>0</v>
      </c>
      <c r="AW452" s="99">
        <f>SUMIFS(通讯通路门店!$AB:$AB,通讯通路门店!$S:$S,$G452)</f>
        <v>0</v>
      </c>
      <c r="AX452" s="99">
        <f>SUMIFS(通讯通路门店!$X:$X,通讯通路门店!$S:$S,$G452)</f>
        <v>0</v>
      </c>
      <c r="AY452" s="99">
        <f>SUMIFS(通讯通路门店!$Y:$Y,通讯通路门店!$S:$S,$G452)</f>
        <v>0</v>
      </c>
      <c r="AZ452" s="99">
        <f>SUMIFS(通讯通路门店!$AA:$AA,通讯通路门店!$S:$S,$G452)</f>
        <v>0</v>
      </c>
      <c r="BA452" s="99">
        <f t="shared" ref="BA452:BA515" si="38">AP452-BB452</f>
        <v>0</v>
      </c>
      <c r="BB452" s="99">
        <f t="shared" ref="BB452:BB515" si="39">BC452+BD452+BE452+BF452+BG452+BH452</f>
        <v>0</v>
      </c>
      <c r="BC452" s="99">
        <f>SUMIFS(通讯通路门店!$W:$W,通讯通路门店!$S:$S,$G452,通讯通路门店!$J:$J,"荣耀体验店")+SUMIFS(通讯通路门店!$W:$W,通讯通路门店!$S:$S,$G452,通讯通路门店!$J:$J,"荣耀授权专卖店")</f>
        <v>0</v>
      </c>
      <c r="BD452" s="99">
        <f>SUMIFS(通讯通路门店!$Z:$Z,通讯通路门店!$S:$S,$G452,通讯通路门店!$J:$J,"VIVO体验店")</f>
        <v>0</v>
      </c>
      <c r="BE452" s="99">
        <f>SUMIFS(通讯通路门店!$AB:$AB,通讯通路门店!$S:$S,$G452,通讯通路门店!$J:$J,"OPPO体验店")</f>
        <v>0</v>
      </c>
      <c r="BF452" s="99">
        <f>SUMIFS(通讯通路门店!$X:$X,通讯通路门店!$S:$S,$G452,通讯通路门店!$J:$J,"华为授权体验店")+SUMIFS(通讯通路门店!$AA:$AA,通讯通路门店!$S:$S,$G452,通讯通路门店!$J:$J,"华为堡垒店")</f>
        <v>0</v>
      </c>
      <c r="BG452" s="99">
        <f>SUMIFS(通讯通路门店!$Y:$Y,通讯通路门店!$S:$S,$G452,通讯通路门店!$J:$J,"小米体验店")</f>
        <v>0</v>
      </c>
      <c r="BH452" s="99">
        <f>SUMIFS(通讯通路门店!$AA:$AA,通讯通路门店!$S:$S,$G452,通讯通路门店!$J:$J,"苹果体验店")</f>
        <v>0</v>
      </c>
      <c r="BI452" s="99">
        <f>SUMIFS(通讯通路门店!$K:$K,通讯通路门店!$S:$S,$G452,通讯通路门店!$J:$J,"其他品牌专卖店")</f>
        <v>0</v>
      </c>
      <c r="BJ452" s="99">
        <f>SUMIFS(通讯通路门店!$AC:$AC,通讯通路门店!$S:$S,$G452)</f>
        <v>0</v>
      </c>
      <c r="BK452" s="99">
        <f>SUMIFS(通讯通路门店!$AD:$AD,通讯通路门店!$S:$S,$G452)</f>
        <v>0</v>
      </c>
      <c r="BL452" s="99">
        <f>SUMIFS(通讯通路门店!$AE:$AE,通讯通路门店!$S:$S,$G452)</f>
        <v>0</v>
      </c>
      <c r="BM452" s="99">
        <f>SUMIFS(通讯通路门店!$AF:$AF,通讯通路门店!$S:$S,$G452)</f>
        <v>0</v>
      </c>
      <c r="BN452" s="99">
        <f>SUMIFS(通讯通路门店!$AG:$AG,通讯通路门店!$S:$S,$G452)</f>
        <v>0</v>
      </c>
      <c r="BO452" s="99">
        <f>SUMIFS(通讯通路门店!$AH:$AH,通讯通路门店!$S:$S,$G452)</f>
        <v>0</v>
      </c>
      <c r="BP452" s="99">
        <f>SUMIFS(通讯通路门店!$AI:$AI,通讯通路门店!$S:$S,$G452)</f>
        <v>0</v>
      </c>
      <c r="BQ452" s="83"/>
    </row>
    <row r="453" spans="1:69">
      <c r="A453" s="99" t="str">
        <f>IFERROR(_xlfn.XLOOKUP($G453,通讯通路门店!$S$4:$S$993933,通讯通路门店!$A$4:$A$993933,0,0),"")</f>
        <v/>
      </c>
      <c r="B453" s="99" t="str">
        <f>IFERROR(_xlfn.XLOOKUP($G453,通讯通路门店!$S$4:$S$993933,通讯通路门店!$B$4:$B$993933,0,0),"")</f>
        <v/>
      </c>
      <c r="C453" s="99" t="str">
        <f>IFERROR(_xlfn.XLOOKUP($G453,通讯通路门店!$S$4:$S$993933,通讯通路门店!$C$4:$C$993933,0,0),"")</f>
        <v/>
      </c>
      <c r="D453" s="99" t="str">
        <f>IFERROR(_xlfn.XLOOKUP($G453,通讯通路门店!$S$4:$S$993933,通讯通路门店!$D$4:$D$993933,0,0),"")</f>
        <v/>
      </c>
      <c r="E453" s="83"/>
      <c r="F453" s="83"/>
      <c r="G453" s="101" t="e">
        <v>#N/A</v>
      </c>
      <c r="H453" s="102" t="str">
        <f>IFERROR(_xlfn.XLOOKUP($G453,通讯通路门店!$S$4:$S$993933,通讯通路门店!$R$4:$R$993933,0,0),"")</f>
        <v/>
      </c>
      <c r="I453" s="83"/>
      <c r="J453" s="83"/>
      <c r="K453" s="83"/>
      <c r="L453" s="83"/>
      <c r="M453" s="83"/>
      <c r="N453" s="83"/>
      <c r="O453" s="83"/>
      <c r="P453" s="83"/>
      <c r="Q453" s="83"/>
      <c r="R453" s="83"/>
      <c r="S453" s="83"/>
      <c r="T453" s="83"/>
      <c r="U453" s="99">
        <f>COUNTIF(通讯通路门店!$S:$S,$G453)</f>
        <v>0</v>
      </c>
      <c r="V453" s="99">
        <f>COUNTIFS(通讯通路门店!$S:$S,$G453,通讯通路门店!$J:$J,"综合卖场")</f>
        <v>0</v>
      </c>
      <c r="W453" s="99">
        <f>SUMIFS(通讯通路门店!$AJ:$AJ,通讯通路门店!$S:$S,通讯客户沙盘!$G453)</f>
        <v>0</v>
      </c>
      <c r="X453" s="99">
        <f t="shared" si="35"/>
        <v>0</v>
      </c>
      <c r="Y453" s="99">
        <f>COUNTIFS(通讯通路门店!$S:$S,$G453,通讯通路门店!$J:$J,"荣耀体验店")+COUNTIFS(通讯通路门店!$S:$S,$G453,通讯通路门店!$J:$J,"荣耀授权专卖店")</f>
        <v>0</v>
      </c>
      <c r="Z453" s="99">
        <f>COUNTIFS(通讯通路门店!$S:$S,$G453,通讯通路门店!$J:$J,"VIVO体验店")</f>
        <v>0</v>
      </c>
      <c r="AA453" s="99">
        <f>COUNTIFS(通讯通路门店!$S:$S,$G453,通讯通路门店!$J:$J,"OPPO体验店")</f>
        <v>0</v>
      </c>
      <c r="AB453" s="99">
        <f>COUNTIFS(通讯通路门店!$S:$S,$G453,通讯通路门店!$J:$J,"华为授权体验店")+COUNTIFS(通讯通路门店!$S:$S,$G453,通讯通路门店!$J:$J,"华为堡垒店")</f>
        <v>0</v>
      </c>
      <c r="AC453" s="99">
        <f>COUNTIFS(通讯通路门店!$S:$S,$G453,通讯通路门店!$J:$J,"小米体验店")</f>
        <v>0</v>
      </c>
      <c r="AD453" s="99">
        <f>COUNTIFS(通讯通路门店!$S:$S,$G453,通讯通路门店!$J:$J,"苹果体验店")</f>
        <v>0</v>
      </c>
      <c r="AE453" s="99">
        <f>COUNTIFS(通讯通路门店!$S:$S,$G453,通讯通路门店!$J:$J,"其他品牌专卖店")</f>
        <v>0</v>
      </c>
      <c r="AF453" s="99">
        <f>SUMIFS(通讯通路门店!$BI:$BI,通讯通路门店!$S:$S,$G453)</f>
        <v>0</v>
      </c>
      <c r="AG453" s="99">
        <f>SUMIFS(通讯通路门店!$BH:$BH,通讯通路门店!$S:$S,$G453)</f>
        <v>0</v>
      </c>
      <c r="AH453" s="99">
        <f t="shared" si="36"/>
        <v>0</v>
      </c>
      <c r="AI453" s="99">
        <f>SUMIFS(通讯通路门店!$BB:$BB,通讯通路门店!$S:$S,$G453)</f>
        <v>0</v>
      </c>
      <c r="AJ453" s="99">
        <f>SUMIFS(通讯通路门店!$BE:$BE,通讯通路门店!$S:$S,$G453)</f>
        <v>0</v>
      </c>
      <c r="AK453" s="99">
        <f>SUMIFS(通讯通路门店!$BG:$BG,通讯通路门店!$S:$S,$G453)</f>
        <v>0</v>
      </c>
      <c r="AL453" s="99">
        <f>SUMIFS(通讯通路门店!$BC:$BC,通讯通路门店!$S:$S,$G453)</f>
        <v>0</v>
      </c>
      <c r="AM453" s="99">
        <f>SUMIFS(通讯通路门店!$BD:$BD,通讯通路门店!$S:$S,$G453)</f>
        <v>0</v>
      </c>
      <c r="AN453" s="99">
        <f>SUMIFS(通讯通路门店!$BF:$BF,通讯通路门店!$S:$S,$G453)</f>
        <v>0</v>
      </c>
      <c r="AO453" s="99">
        <f t="shared" si="37"/>
        <v>0</v>
      </c>
      <c r="AP453" s="99">
        <f>SUMIFS(通讯通路门店!$K:$K,通讯通路门店!$S:$S,$G453)</f>
        <v>0</v>
      </c>
      <c r="AQ453" s="83"/>
      <c r="AR453" s="99">
        <f>SUMIFS(通讯通路门店!$T:$T,通讯通路门店!$S:$S,$G453)</f>
        <v>0</v>
      </c>
      <c r="AS453" s="99">
        <f>SUMIFS(通讯通路门店!$U:$U,通讯通路门店!$S:$S,$G453)</f>
        <v>0</v>
      </c>
      <c r="AT453" s="99">
        <f>SUMIFS(通讯通路门店!$V:$V,通讯通路门店!$S:$S,$G453)</f>
        <v>0</v>
      </c>
      <c r="AU453" s="99">
        <f>SUMIFS(通讯通路门店!$W:$W,通讯通路门店!$S:$S,$G453)</f>
        <v>0</v>
      </c>
      <c r="AV453" s="99">
        <f>SUMIFS(通讯通路门店!$Z:$Z,通讯通路门店!$S:$S,$G453)</f>
        <v>0</v>
      </c>
      <c r="AW453" s="99">
        <f>SUMIFS(通讯通路门店!$AB:$AB,通讯通路门店!$S:$S,$G453)</f>
        <v>0</v>
      </c>
      <c r="AX453" s="99">
        <f>SUMIFS(通讯通路门店!$X:$X,通讯通路门店!$S:$S,$G453)</f>
        <v>0</v>
      </c>
      <c r="AY453" s="99">
        <f>SUMIFS(通讯通路门店!$Y:$Y,通讯通路门店!$S:$S,$G453)</f>
        <v>0</v>
      </c>
      <c r="AZ453" s="99">
        <f>SUMIFS(通讯通路门店!$AA:$AA,通讯通路门店!$S:$S,$G453)</f>
        <v>0</v>
      </c>
      <c r="BA453" s="99">
        <f t="shared" si="38"/>
        <v>0</v>
      </c>
      <c r="BB453" s="99">
        <f t="shared" si="39"/>
        <v>0</v>
      </c>
      <c r="BC453" s="99">
        <f>SUMIFS(通讯通路门店!$W:$W,通讯通路门店!$S:$S,$G453,通讯通路门店!$J:$J,"荣耀体验店")+SUMIFS(通讯通路门店!$W:$W,通讯通路门店!$S:$S,$G453,通讯通路门店!$J:$J,"荣耀授权专卖店")</f>
        <v>0</v>
      </c>
      <c r="BD453" s="99">
        <f>SUMIFS(通讯通路门店!$Z:$Z,通讯通路门店!$S:$S,$G453,通讯通路门店!$J:$J,"VIVO体验店")</f>
        <v>0</v>
      </c>
      <c r="BE453" s="99">
        <f>SUMIFS(通讯通路门店!$AB:$AB,通讯通路门店!$S:$S,$G453,通讯通路门店!$J:$J,"OPPO体验店")</f>
        <v>0</v>
      </c>
      <c r="BF453" s="99">
        <f>SUMIFS(通讯通路门店!$X:$X,通讯通路门店!$S:$S,$G453,通讯通路门店!$J:$J,"华为授权体验店")+SUMIFS(通讯通路门店!$AA:$AA,通讯通路门店!$S:$S,$G453,通讯通路门店!$J:$J,"华为堡垒店")</f>
        <v>0</v>
      </c>
      <c r="BG453" s="99">
        <f>SUMIFS(通讯通路门店!$Y:$Y,通讯通路门店!$S:$S,$G453,通讯通路门店!$J:$J,"小米体验店")</f>
        <v>0</v>
      </c>
      <c r="BH453" s="99">
        <f>SUMIFS(通讯通路门店!$AA:$AA,通讯通路门店!$S:$S,$G453,通讯通路门店!$J:$J,"苹果体验店")</f>
        <v>0</v>
      </c>
      <c r="BI453" s="99">
        <f>SUMIFS(通讯通路门店!$K:$K,通讯通路门店!$S:$S,$G453,通讯通路门店!$J:$J,"其他品牌专卖店")</f>
        <v>0</v>
      </c>
      <c r="BJ453" s="99">
        <f>SUMIFS(通讯通路门店!$AC:$AC,通讯通路门店!$S:$S,$G453)</f>
        <v>0</v>
      </c>
      <c r="BK453" s="99">
        <f>SUMIFS(通讯通路门店!$AD:$AD,通讯通路门店!$S:$S,$G453)</f>
        <v>0</v>
      </c>
      <c r="BL453" s="99">
        <f>SUMIFS(通讯通路门店!$AE:$AE,通讯通路门店!$S:$S,$G453)</f>
        <v>0</v>
      </c>
      <c r="BM453" s="99">
        <f>SUMIFS(通讯通路门店!$AF:$AF,通讯通路门店!$S:$S,$G453)</f>
        <v>0</v>
      </c>
      <c r="BN453" s="99">
        <f>SUMIFS(通讯通路门店!$AG:$AG,通讯通路门店!$S:$S,$G453)</f>
        <v>0</v>
      </c>
      <c r="BO453" s="99">
        <f>SUMIFS(通讯通路门店!$AH:$AH,通讯通路门店!$S:$S,$G453)</f>
        <v>0</v>
      </c>
      <c r="BP453" s="99">
        <f>SUMIFS(通讯通路门店!$AI:$AI,通讯通路门店!$S:$S,$G453)</f>
        <v>0</v>
      </c>
      <c r="BQ453" s="83"/>
    </row>
    <row r="454" spans="1:69">
      <c r="A454" s="99" t="str">
        <f>IFERROR(_xlfn.XLOOKUP($G454,通讯通路门店!$S$4:$S$993933,通讯通路门店!$A$4:$A$993933,0,0),"")</f>
        <v/>
      </c>
      <c r="B454" s="99" t="str">
        <f>IFERROR(_xlfn.XLOOKUP($G454,通讯通路门店!$S$4:$S$993933,通讯通路门店!$B$4:$B$993933,0,0),"")</f>
        <v/>
      </c>
      <c r="C454" s="99" t="str">
        <f>IFERROR(_xlfn.XLOOKUP($G454,通讯通路门店!$S$4:$S$993933,通讯通路门店!$C$4:$C$993933,0,0),"")</f>
        <v/>
      </c>
      <c r="D454" s="99" t="str">
        <f>IFERROR(_xlfn.XLOOKUP($G454,通讯通路门店!$S$4:$S$993933,通讯通路门店!$D$4:$D$993933,0,0),"")</f>
        <v/>
      </c>
      <c r="E454" s="83"/>
      <c r="F454" s="83"/>
      <c r="G454" s="101" t="e">
        <v>#N/A</v>
      </c>
      <c r="H454" s="102" t="str">
        <f>IFERROR(_xlfn.XLOOKUP($G454,通讯通路门店!$S$4:$S$993933,通讯通路门店!$R$4:$R$993933,0,0),"")</f>
        <v/>
      </c>
      <c r="I454" s="83"/>
      <c r="J454" s="83"/>
      <c r="K454" s="83"/>
      <c r="L454" s="83"/>
      <c r="M454" s="83"/>
      <c r="N454" s="83"/>
      <c r="O454" s="83"/>
      <c r="P454" s="83"/>
      <c r="Q454" s="83"/>
      <c r="R454" s="83"/>
      <c r="S454" s="83"/>
      <c r="T454" s="83"/>
      <c r="U454" s="99">
        <f>COUNTIF(通讯通路门店!$S:$S,$G454)</f>
        <v>0</v>
      </c>
      <c r="V454" s="99">
        <f>COUNTIFS(通讯通路门店!$S:$S,$G454,通讯通路门店!$J:$J,"综合卖场")</f>
        <v>0</v>
      </c>
      <c r="W454" s="99">
        <f>SUMIFS(通讯通路门店!$AJ:$AJ,通讯通路门店!$S:$S,通讯客户沙盘!$G454)</f>
        <v>0</v>
      </c>
      <c r="X454" s="99">
        <f t="shared" si="35"/>
        <v>0</v>
      </c>
      <c r="Y454" s="99">
        <f>COUNTIFS(通讯通路门店!$S:$S,$G454,通讯通路门店!$J:$J,"荣耀体验店")+COUNTIFS(通讯通路门店!$S:$S,$G454,通讯通路门店!$J:$J,"荣耀授权专卖店")</f>
        <v>0</v>
      </c>
      <c r="Z454" s="99">
        <f>COUNTIFS(通讯通路门店!$S:$S,$G454,通讯通路门店!$J:$J,"VIVO体验店")</f>
        <v>0</v>
      </c>
      <c r="AA454" s="99">
        <f>COUNTIFS(通讯通路门店!$S:$S,$G454,通讯通路门店!$J:$J,"OPPO体验店")</f>
        <v>0</v>
      </c>
      <c r="AB454" s="99">
        <f>COUNTIFS(通讯通路门店!$S:$S,$G454,通讯通路门店!$J:$J,"华为授权体验店")+COUNTIFS(通讯通路门店!$S:$S,$G454,通讯通路门店!$J:$J,"华为堡垒店")</f>
        <v>0</v>
      </c>
      <c r="AC454" s="99">
        <f>COUNTIFS(通讯通路门店!$S:$S,$G454,通讯通路门店!$J:$J,"小米体验店")</f>
        <v>0</v>
      </c>
      <c r="AD454" s="99">
        <f>COUNTIFS(通讯通路门店!$S:$S,$G454,通讯通路门店!$J:$J,"苹果体验店")</f>
        <v>0</v>
      </c>
      <c r="AE454" s="99">
        <f>COUNTIFS(通讯通路门店!$S:$S,$G454,通讯通路门店!$J:$J,"其他品牌专卖店")</f>
        <v>0</v>
      </c>
      <c r="AF454" s="99">
        <f>SUMIFS(通讯通路门店!$BI:$BI,通讯通路门店!$S:$S,$G454)</f>
        <v>0</v>
      </c>
      <c r="AG454" s="99">
        <f>SUMIFS(通讯通路门店!$BH:$BH,通讯通路门店!$S:$S,$G454)</f>
        <v>0</v>
      </c>
      <c r="AH454" s="99">
        <f t="shared" si="36"/>
        <v>0</v>
      </c>
      <c r="AI454" s="99">
        <f>SUMIFS(通讯通路门店!$BB:$BB,通讯通路门店!$S:$S,$G454)</f>
        <v>0</v>
      </c>
      <c r="AJ454" s="99">
        <f>SUMIFS(通讯通路门店!$BE:$BE,通讯通路门店!$S:$S,$G454)</f>
        <v>0</v>
      </c>
      <c r="AK454" s="99">
        <f>SUMIFS(通讯通路门店!$BG:$BG,通讯通路门店!$S:$S,$G454)</f>
        <v>0</v>
      </c>
      <c r="AL454" s="99">
        <f>SUMIFS(通讯通路门店!$BC:$BC,通讯通路门店!$S:$S,$G454)</f>
        <v>0</v>
      </c>
      <c r="AM454" s="99">
        <f>SUMIFS(通讯通路门店!$BD:$BD,通讯通路门店!$S:$S,$G454)</f>
        <v>0</v>
      </c>
      <c r="AN454" s="99">
        <f>SUMIFS(通讯通路门店!$BF:$BF,通讯通路门店!$S:$S,$G454)</f>
        <v>0</v>
      </c>
      <c r="AO454" s="99">
        <f t="shared" si="37"/>
        <v>0</v>
      </c>
      <c r="AP454" s="99">
        <f>SUMIFS(通讯通路门店!$K:$K,通讯通路门店!$S:$S,$G454)</f>
        <v>0</v>
      </c>
      <c r="AQ454" s="83"/>
      <c r="AR454" s="99">
        <f>SUMIFS(通讯通路门店!$T:$T,通讯通路门店!$S:$S,$G454)</f>
        <v>0</v>
      </c>
      <c r="AS454" s="99">
        <f>SUMIFS(通讯通路门店!$U:$U,通讯通路门店!$S:$S,$G454)</f>
        <v>0</v>
      </c>
      <c r="AT454" s="99">
        <f>SUMIFS(通讯通路门店!$V:$V,通讯通路门店!$S:$S,$G454)</f>
        <v>0</v>
      </c>
      <c r="AU454" s="99">
        <f>SUMIFS(通讯通路门店!$W:$W,通讯通路门店!$S:$S,$G454)</f>
        <v>0</v>
      </c>
      <c r="AV454" s="99">
        <f>SUMIFS(通讯通路门店!$Z:$Z,通讯通路门店!$S:$S,$G454)</f>
        <v>0</v>
      </c>
      <c r="AW454" s="99">
        <f>SUMIFS(通讯通路门店!$AB:$AB,通讯通路门店!$S:$S,$G454)</f>
        <v>0</v>
      </c>
      <c r="AX454" s="99">
        <f>SUMIFS(通讯通路门店!$X:$X,通讯通路门店!$S:$S,$G454)</f>
        <v>0</v>
      </c>
      <c r="AY454" s="99">
        <f>SUMIFS(通讯通路门店!$Y:$Y,通讯通路门店!$S:$S,$G454)</f>
        <v>0</v>
      </c>
      <c r="AZ454" s="99">
        <f>SUMIFS(通讯通路门店!$AA:$AA,通讯通路门店!$S:$S,$G454)</f>
        <v>0</v>
      </c>
      <c r="BA454" s="99">
        <f t="shared" si="38"/>
        <v>0</v>
      </c>
      <c r="BB454" s="99">
        <f t="shared" si="39"/>
        <v>0</v>
      </c>
      <c r="BC454" s="99">
        <f>SUMIFS(通讯通路门店!$W:$W,通讯通路门店!$S:$S,$G454,通讯通路门店!$J:$J,"荣耀体验店")+SUMIFS(通讯通路门店!$W:$W,通讯通路门店!$S:$S,$G454,通讯通路门店!$J:$J,"荣耀授权专卖店")</f>
        <v>0</v>
      </c>
      <c r="BD454" s="99">
        <f>SUMIFS(通讯通路门店!$Z:$Z,通讯通路门店!$S:$S,$G454,通讯通路门店!$J:$J,"VIVO体验店")</f>
        <v>0</v>
      </c>
      <c r="BE454" s="99">
        <f>SUMIFS(通讯通路门店!$AB:$AB,通讯通路门店!$S:$S,$G454,通讯通路门店!$J:$J,"OPPO体验店")</f>
        <v>0</v>
      </c>
      <c r="BF454" s="99">
        <f>SUMIFS(通讯通路门店!$X:$X,通讯通路门店!$S:$S,$G454,通讯通路门店!$J:$J,"华为授权体验店")+SUMIFS(通讯通路门店!$AA:$AA,通讯通路门店!$S:$S,$G454,通讯通路门店!$J:$J,"华为堡垒店")</f>
        <v>0</v>
      </c>
      <c r="BG454" s="99">
        <f>SUMIFS(通讯通路门店!$Y:$Y,通讯通路门店!$S:$S,$G454,通讯通路门店!$J:$J,"小米体验店")</f>
        <v>0</v>
      </c>
      <c r="BH454" s="99">
        <f>SUMIFS(通讯通路门店!$AA:$AA,通讯通路门店!$S:$S,$G454,通讯通路门店!$J:$J,"苹果体验店")</f>
        <v>0</v>
      </c>
      <c r="BI454" s="99">
        <f>SUMIFS(通讯通路门店!$K:$K,通讯通路门店!$S:$S,$G454,通讯通路门店!$J:$J,"其他品牌专卖店")</f>
        <v>0</v>
      </c>
      <c r="BJ454" s="99">
        <f>SUMIFS(通讯通路门店!$AC:$AC,通讯通路门店!$S:$S,$G454)</f>
        <v>0</v>
      </c>
      <c r="BK454" s="99">
        <f>SUMIFS(通讯通路门店!$AD:$AD,通讯通路门店!$S:$S,$G454)</f>
        <v>0</v>
      </c>
      <c r="BL454" s="99">
        <f>SUMIFS(通讯通路门店!$AE:$AE,通讯通路门店!$S:$S,$G454)</f>
        <v>0</v>
      </c>
      <c r="BM454" s="99">
        <f>SUMIFS(通讯通路门店!$AF:$AF,通讯通路门店!$S:$S,$G454)</f>
        <v>0</v>
      </c>
      <c r="BN454" s="99">
        <f>SUMIFS(通讯通路门店!$AG:$AG,通讯通路门店!$S:$S,$G454)</f>
        <v>0</v>
      </c>
      <c r="BO454" s="99">
        <f>SUMIFS(通讯通路门店!$AH:$AH,通讯通路门店!$S:$S,$G454)</f>
        <v>0</v>
      </c>
      <c r="BP454" s="99">
        <f>SUMIFS(通讯通路门店!$AI:$AI,通讯通路门店!$S:$S,$G454)</f>
        <v>0</v>
      </c>
      <c r="BQ454" s="83"/>
    </row>
    <row r="455" spans="1:69">
      <c r="A455" s="99" t="str">
        <f>IFERROR(_xlfn.XLOOKUP($G455,通讯通路门店!$S$4:$S$993933,通讯通路门店!$A$4:$A$993933,0,0),"")</f>
        <v/>
      </c>
      <c r="B455" s="99" t="str">
        <f>IFERROR(_xlfn.XLOOKUP($G455,通讯通路门店!$S$4:$S$993933,通讯通路门店!$B$4:$B$993933,0,0),"")</f>
        <v/>
      </c>
      <c r="C455" s="99" t="str">
        <f>IFERROR(_xlfn.XLOOKUP($G455,通讯通路门店!$S$4:$S$993933,通讯通路门店!$C$4:$C$993933,0,0),"")</f>
        <v/>
      </c>
      <c r="D455" s="99" t="str">
        <f>IFERROR(_xlfn.XLOOKUP($G455,通讯通路门店!$S$4:$S$993933,通讯通路门店!$D$4:$D$993933,0,0),"")</f>
        <v/>
      </c>
      <c r="E455" s="83"/>
      <c r="F455" s="83"/>
      <c r="G455" s="101" t="e">
        <v>#N/A</v>
      </c>
      <c r="H455" s="102" t="str">
        <f>IFERROR(_xlfn.XLOOKUP($G455,通讯通路门店!$S$4:$S$993933,通讯通路门店!$R$4:$R$993933,0,0),"")</f>
        <v/>
      </c>
      <c r="I455" s="83"/>
      <c r="J455" s="83"/>
      <c r="K455" s="83"/>
      <c r="L455" s="83"/>
      <c r="M455" s="83"/>
      <c r="N455" s="83"/>
      <c r="O455" s="83"/>
      <c r="P455" s="83"/>
      <c r="Q455" s="83"/>
      <c r="R455" s="83"/>
      <c r="S455" s="83"/>
      <c r="T455" s="83"/>
      <c r="U455" s="99">
        <f>COUNTIF(通讯通路门店!$S:$S,$G455)</f>
        <v>0</v>
      </c>
      <c r="V455" s="99">
        <f>COUNTIFS(通讯通路门店!$S:$S,$G455,通讯通路门店!$J:$J,"综合卖场")</f>
        <v>0</v>
      </c>
      <c r="W455" s="99">
        <f>SUMIFS(通讯通路门店!$AJ:$AJ,通讯通路门店!$S:$S,通讯客户沙盘!$G455)</f>
        <v>0</v>
      </c>
      <c r="X455" s="99">
        <f t="shared" si="35"/>
        <v>0</v>
      </c>
      <c r="Y455" s="99">
        <f>COUNTIFS(通讯通路门店!$S:$S,$G455,通讯通路门店!$J:$J,"荣耀体验店")+COUNTIFS(通讯通路门店!$S:$S,$G455,通讯通路门店!$J:$J,"荣耀授权专卖店")</f>
        <v>0</v>
      </c>
      <c r="Z455" s="99">
        <f>COUNTIFS(通讯通路门店!$S:$S,$G455,通讯通路门店!$J:$J,"VIVO体验店")</f>
        <v>0</v>
      </c>
      <c r="AA455" s="99">
        <f>COUNTIFS(通讯通路门店!$S:$S,$G455,通讯通路门店!$J:$J,"OPPO体验店")</f>
        <v>0</v>
      </c>
      <c r="AB455" s="99">
        <f>COUNTIFS(通讯通路门店!$S:$S,$G455,通讯通路门店!$J:$J,"华为授权体验店")+COUNTIFS(通讯通路门店!$S:$S,$G455,通讯通路门店!$J:$J,"华为堡垒店")</f>
        <v>0</v>
      </c>
      <c r="AC455" s="99">
        <f>COUNTIFS(通讯通路门店!$S:$S,$G455,通讯通路门店!$J:$J,"小米体验店")</f>
        <v>0</v>
      </c>
      <c r="AD455" s="99">
        <f>COUNTIFS(通讯通路门店!$S:$S,$G455,通讯通路门店!$J:$J,"苹果体验店")</f>
        <v>0</v>
      </c>
      <c r="AE455" s="99">
        <f>COUNTIFS(通讯通路门店!$S:$S,$G455,通讯通路门店!$J:$J,"其他品牌专卖店")</f>
        <v>0</v>
      </c>
      <c r="AF455" s="99">
        <f>SUMIFS(通讯通路门店!$BI:$BI,通讯通路门店!$S:$S,$G455)</f>
        <v>0</v>
      </c>
      <c r="AG455" s="99">
        <f>SUMIFS(通讯通路门店!$BH:$BH,通讯通路门店!$S:$S,$G455)</f>
        <v>0</v>
      </c>
      <c r="AH455" s="99">
        <f t="shared" si="36"/>
        <v>0</v>
      </c>
      <c r="AI455" s="99">
        <f>SUMIFS(通讯通路门店!$BB:$BB,通讯通路门店!$S:$S,$G455)</f>
        <v>0</v>
      </c>
      <c r="AJ455" s="99">
        <f>SUMIFS(通讯通路门店!$BE:$BE,通讯通路门店!$S:$S,$G455)</f>
        <v>0</v>
      </c>
      <c r="AK455" s="99">
        <f>SUMIFS(通讯通路门店!$BG:$BG,通讯通路门店!$S:$S,$G455)</f>
        <v>0</v>
      </c>
      <c r="AL455" s="99">
        <f>SUMIFS(通讯通路门店!$BC:$BC,通讯通路门店!$S:$S,$G455)</f>
        <v>0</v>
      </c>
      <c r="AM455" s="99">
        <f>SUMIFS(通讯通路门店!$BD:$BD,通讯通路门店!$S:$S,$G455)</f>
        <v>0</v>
      </c>
      <c r="AN455" s="99">
        <f>SUMIFS(通讯通路门店!$BF:$BF,通讯通路门店!$S:$S,$G455)</f>
        <v>0</v>
      </c>
      <c r="AO455" s="99">
        <f t="shared" si="37"/>
        <v>0</v>
      </c>
      <c r="AP455" s="99">
        <f>SUMIFS(通讯通路门店!$K:$K,通讯通路门店!$S:$S,$G455)</f>
        <v>0</v>
      </c>
      <c r="AQ455" s="83"/>
      <c r="AR455" s="99">
        <f>SUMIFS(通讯通路门店!$T:$T,通讯通路门店!$S:$S,$G455)</f>
        <v>0</v>
      </c>
      <c r="AS455" s="99">
        <f>SUMIFS(通讯通路门店!$U:$U,通讯通路门店!$S:$S,$G455)</f>
        <v>0</v>
      </c>
      <c r="AT455" s="99">
        <f>SUMIFS(通讯通路门店!$V:$V,通讯通路门店!$S:$S,$G455)</f>
        <v>0</v>
      </c>
      <c r="AU455" s="99">
        <f>SUMIFS(通讯通路门店!$W:$W,通讯通路门店!$S:$S,$G455)</f>
        <v>0</v>
      </c>
      <c r="AV455" s="99">
        <f>SUMIFS(通讯通路门店!$Z:$Z,通讯通路门店!$S:$S,$G455)</f>
        <v>0</v>
      </c>
      <c r="AW455" s="99">
        <f>SUMIFS(通讯通路门店!$AB:$AB,通讯通路门店!$S:$S,$G455)</f>
        <v>0</v>
      </c>
      <c r="AX455" s="99">
        <f>SUMIFS(通讯通路门店!$X:$X,通讯通路门店!$S:$S,$G455)</f>
        <v>0</v>
      </c>
      <c r="AY455" s="99">
        <f>SUMIFS(通讯通路门店!$Y:$Y,通讯通路门店!$S:$S,$G455)</f>
        <v>0</v>
      </c>
      <c r="AZ455" s="99">
        <f>SUMIFS(通讯通路门店!$AA:$AA,通讯通路门店!$S:$S,$G455)</f>
        <v>0</v>
      </c>
      <c r="BA455" s="99">
        <f t="shared" si="38"/>
        <v>0</v>
      </c>
      <c r="BB455" s="99">
        <f t="shared" si="39"/>
        <v>0</v>
      </c>
      <c r="BC455" s="99">
        <f>SUMIFS(通讯通路门店!$W:$W,通讯通路门店!$S:$S,$G455,通讯通路门店!$J:$J,"荣耀体验店")+SUMIFS(通讯通路门店!$W:$W,通讯通路门店!$S:$S,$G455,通讯通路门店!$J:$J,"荣耀授权专卖店")</f>
        <v>0</v>
      </c>
      <c r="BD455" s="99">
        <f>SUMIFS(通讯通路门店!$Z:$Z,通讯通路门店!$S:$S,$G455,通讯通路门店!$J:$J,"VIVO体验店")</f>
        <v>0</v>
      </c>
      <c r="BE455" s="99">
        <f>SUMIFS(通讯通路门店!$AB:$AB,通讯通路门店!$S:$S,$G455,通讯通路门店!$J:$J,"OPPO体验店")</f>
        <v>0</v>
      </c>
      <c r="BF455" s="99">
        <f>SUMIFS(通讯通路门店!$X:$X,通讯通路门店!$S:$S,$G455,通讯通路门店!$J:$J,"华为授权体验店")+SUMIFS(通讯通路门店!$AA:$AA,通讯通路门店!$S:$S,$G455,通讯通路门店!$J:$J,"华为堡垒店")</f>
        <v>0</v>
      </c>
      <c r="BG455" s="99">
        <f>SUMIFS(通讯通路门店!$Y:$Y,通讯通路门店!$S:$S,$G455,通讯通路门店!$J:$J,"小米体验店")</f>
        <v>0</v>
      </c>
      <c r="BH455" s="99">
        <f>SUMIFS(通讯通路门店!$AA:$AA,通讯通路门店!$S:$S,$G455,通讯通路门店!$J:$J,"苹果体验店")</f>
        <v>0</v>
      </c>
      <c r="BI455" s="99">
        <f>SUMIFS(通讯通路门店!$K:$K,通讯通路门店!$S:$S,$G455,通讯通路门店!$J:$J,"其他品牌专卖店")</f>
        <v>0</v>
      </c>
      <c r="BJ455" s="99">
        <f>SUMIFS(通讯通路门店!$AC:$AC,通讯通路门店!$S:$S,$G455)</f>
        <v>0</v>
      </c>
      <c r="BK455" s="99">
        <f>SUMIFS(通讯通路门店!$AD:$AD,通讯通路门店!$S:$S,$G455)</f>
        <v>0</v>
      </c>
      <c r="BL455" s="99">
        <f>SUMIFS(通讯通路门店!$AE:$AE,通讯通路门店!$S:$S,$G455)</f>
        <v>0</v>
      </c>
      <c r="BM455" s="99">
        <f>SUMIFS(通讯通路门店!$AF:$AF,通讯通路门店!$S:$S,$G455)</f>
        <v>0</v>
      </c>
      <c r="BN455" s="99">
        <f>SUMIFS(通讯通路门店!$AG:$AG,通讯通路门店!$S:$S,$G455)</f>
        <v>0</v>
      </c>
      <c r="BO455" s="99">
        <f>SUMIFS(通讯通路门店!$AH:$AH,通讯通路门店!$S:$S,$G455)</f>
        <v>0</v>
      </c>
      <c r="BP455" s="99">
        <f>SUMIFS(通讯通路门店!$AI:$AI,通讯通路门店!$S:$S,$G455)</f>
        <v>0</v>
      </c>
      <c r="BQ455" s="83"/>
    </row>
    <row r="456" spans="1:69">
      <c r="A456" s="99" t="str">
        <f>IFERROR(_xlfn.XLOOKUP($G456,通讯通路门店!$S$4:$S$993933,通讯通路门店!$A$4:$A$993933,0,0),"")</f>
        <v/>
      </c>
      <c r="B456" s="99" t="str">
        <f>IFERROR(_xlfn.XLOOKUP($G456,通讯通路门店!$S$4:$S$993933,通讯通路门店!$B$4:$B$993933,0,0),"")</f>
        <v/>
      </c>
      <c r="C456" s="99" t="str">
        <f>IFERROR(_xlfn.XLOOKUP($G456,通讯通路门店!$S$4:$S$993933,通讯通路门店!$C$4:$C$993933,0,0),"")</f>
        <v/>
      </c>
      <c r="D456" s="99" t="str">
        <f>IFERROR(_xlfn.XLOOKUP($G456,通讯通路门店!$S$4:$S$993933,通讯通路门店!$D$4:$D$993933,0,0),"")</f>
        <v/>
      </c>
      <c r="E456" s="83"/>
      <c r="F456" s="83"/>
      <c r="G456" s="101" t="e">
        <v>#N/A</v>
      </c>
      <c r="H456" s="102" t="str">
        <f>IFERROR(_xlfn.XLOOKUP($G456,通讯通路门店!$S$4:$S$993933,通讯通路门店!$R$4:$R$993933,0,0),"")</f>
        <v/>
      </c>
      <c r="I456" s="83"/>
      <c r="J456" s="83"/>
      <c r="K456" s="83"/>
      <c r="L456" s="83"/>
      <c r="M456" s="83"/>
      <c r="N456" s="83"/>
      <c r="O456" s="83"/>
      <c r="P456" s="83"/>
      <c r="Q456" s="83"/>
      <c r="R456" s="83"/>
      <c r="S456" s="83"/>
      <c r="T456" s="83"/>
      <c r="U456" s="99">
        <f>COUNTIF(通讯通路门店!$S:$S,$G456)</f>
        <v>0</v>
      </c>
      <c r="V456" s="99">
        <f>COUNTIFS(通讯通路门店!$S:$S,$G456,通讯通路门店!$J:$J,"综合卖场")</f>
        <v>0</v>
      </c>
      <c r="W456" s="99">
        <f>SUMIFS(通讯通路门店!$AJ:$AJ,通讯通路门店!$S:$S,通讯客户沙盘!$G456)</f>
        <v>0</v>
      </c>
      <c r="X456" s="99">
        <f t="shared" si="35"/>
        <v>0</v>
      </c>
      <c r="Y456" s="99">
        <f>COUNTIFS(通讯通路门店!$S:$S,$G456,通讯通路门店!$J:$J,"荣耀体验店")+COUNTIFS(通讯通路门店!$S:$S,$G456,通讯通路门店!$J:$J,"荣耀授权专卖店")</f>
        <v>0</v>
      </c>
      <c r="Z456" s="99">
        <f>COUNTIFS(通讯通路门店!$S:$S,$G456,通讯通路门店!$J:$J,"VIVO体验店")</f>
        <v>0</v>
      </c>
      <c r="AA456" s="99">
        <f>COUNTIFS(通讯通路门店!$S:$S,$G456,通讯通路门店!$J:$J,"OPPO体验店")</f>
        <v>0</v>
      </c>
      <c r="AB456" s="99">
        <f>COUNTIFS(通讯通路门店!$S:$S,$G456,通讯通路门店!$J:$J,"华为授权体验店")+COUNTIFS(通讯通路门店!$S:$S,$G456,通讯通路门店!$J:$J,"华为堡垒店")</f>
        <v>0</v>
      </c>
      <c r="AC456" s="99">
        <f>COUNTIFS(通讯通路门店!$S:$S,$G456,通讯通路门店!$J:$J,"小米体验店")</f>
        <v>0</v>
      </c>
      <c r="AD456" s="99">
        <f>COUNTIFS(通讯通路门店!$S:$S,$G456,通讯通路门店!$J:$J,"苹果体验店")</f>
        <v>0</v>
      </c>
      <c r="AE456" s="99">
        <f>COUNTIFS(通讯通路门店!$S:$S,$G456,通讯通路门店!$J:$J,"其他品牌专卖店")</f>
        <v>0</v>
      </c>
      <c r="AF456" s="99">
        <f>SUMIFS(通讯通路门店!$BI:$BI,通讯通路门店!$S:$S,$G456)</f>
        <v>0</v>
      </c>
      <c r="AG456" s="99">
        <f>SUMIFS(通讯通路门店!$BH:$BH,通讯通路门店!$S:$S,$G456)</f>
        <v>0</v>
      </c>
      <c r="AH456" s="99">
        <f t="shared" si="36"/>
        <v>0</v>
      </c>
      <c r="AI456" s="99">
        <f>SUMIFS(通讯通路门店!$BB:$BB,通讯通路门店!$S:$S,$G456)</f>
        <v>0</v>
      </c>
      <c r="AJ456" s="99">
        <f>SUMIFS(通讯通路门店!$BE:$BE,通讯通路门店!$S:$S,$G456)</f>
        <v>0</v>
      </c>
      <c r="AK456" s="99">
        <f>SUMIFS(通讯通路门店!$BG:$BG,通讯通路门店!$S:$S,$G456)</f>
        <v>0</v>
      </c>
      <c r="AL456" s="99">
        <f>SUMIFS(通讯通路门店!$BC:$BC,通讯通路门店!$S:$S,$G456)</f>
        <v>0</v>
      </c>
      <c r="AM456" s="99">
        <f>SUMIFS(通讯通路门店!$BD:$BD,通讯通路门店!$S:$S,$G456)</f>
        <v>0</v>
      </c>
      <c r="AN456" s="99">
        <f>SUMIFS(通讯通路门店!$BF:$BF,通讯通路门店!$S:$S,$G456)</f>
        <v>0</v>
      </c>
      <c r="AO456" s="99">
        <f t="shared" si="37"/>
        <v>0</v>
      </c>
      <c r="AP456" s="99">
        <f>SUMIFS(通讯通路门店!$K:$K,通讯通路门店!$S:$S,$G456)</f>
        <v>0</v>
      </c>
      <c r="AQ456" s="83"/>
      <c r="AR456" s="99">
        <f>SUMIFS(通讯通路门店!$T:$T,通讯通路门店!$S:$S,$G456)</f>
        <v>0</v>
      </c>
      <c r="AS456" s="99">
        <f>SUMIFS(通讯通路门店!$U:$U,通讯通路门店!$S:$S,$G456)</f>
        <v>0</v>
      </c>
      <c r="AT456" s="99">
        <f>SUMIFS(通讯通路门店!$V:$V,通讯通路门店!$S:$S,$G456)</f>
        <v>0</v>
      </c>
      <c r="AU456" s="99">
        <f>SUMIFS(通讯通路门店!$W:$W,通讯通路门店!$S:$S,$G456)</f>
        <v>0</v>
      </c>
      <c r="AV456" s="99">
        <f>SUMIFS(通讯通路门店!$Z:$Z,通讯通路门店!$S:$S,$G456)</f>
        <v>0</v>
      </c>
      <c r="AW456" s="99">
        <f>SUMIFS(通讯通路门店!$AB:$AB,通讯通路门店!$S:$S,$G456)</f>
        <v>0</v>
      </c>
      <c r="AX456" s="99">
        <f>SUMIFS(通讯通路门店!$X:$X,通讯通路门店!$S:$S,$G456)</f>
        <v>0</v>
      </c>
      <c r="AY456" s="99">
        <f>SUMIFS(通讯通路门店!$Y:$Y,通讯通路门店!$S:$S,$G456)</f>
        <v>0</v>
      </c>
      <c r="AZ456" s="99">
        <f>SUMIFS(通讯通路门店!$AA:$AA,通讯通路门店!$S:$S,$G456)</f>
        <v>0</v>
      </c>
      <c r="BA456" s="99">
        <f t="shared" si="38"/>
        <v>0</v>
      </c>
      <c r="BB456" s="99">
        <f t="shared" si="39"/>
        <v>0</v>
      </c>
      <c r="BC456" s="99">
        <f>SUMIFS(通讯通路门店!$W:$W,通讯通路门店!$S:$S,$G456,通讯通路门店!$J:$J,"荣耀体验店")+SUMIFS(通讯通路门店!$W:$W,通讯通路门店!$S:$S,$G456,通讯通路门店!$J:$J,"荣耀授权专卖店")</f>
        <v>0</v>
      </c>
      <c r="BD456" s="99">
        <f>SUMIFS(通讯通路门店!$Z:$Z,通讯通路门店!$S:$S,$G456,通讯通路门店!$J:$J,"VIVO体验店")</f>
        <v>0</v>
      </c>
      <c r="BE456" s="99">
        <f>SUMIFS(通讯通路门店!$AB:$AB,通讯通路门店!$S:$S,$G456,通讯通路门店!$J:$J,"OPPO体验店")</f>
        <v>0</v>
      </c>
      <c r="BF456" s="99">
        <f>SUMIFS(通讯通路门店!$X:$X,通讯通路门店!$S:$S,$G456,通讯通路门店!$J:$J,"华为授权体验店")+SUMIFS(通讯通路门店!$AA:$AA,通讯通路门店!$S:$S,$G456,通讯通路门店!$J:$J,"华为堡垒店")</f>
        <v>0</v>
      </c>
      <c r="BG456" s="99">
        <f>SUMIFS(通讯通路门店!$Y:$Y,通讯通路门店!$S:$S,$G456,通讯通路门店!$J:$J,"小米体验店")</f>
        <v>0</v>
      </c>
      <c r="BH456" s="99">
        <f>SUMIFS(通讯通路门店!$AA:$AA,通讯通路门店!$S:$S,$G456,通讯通路门店!$J:$J,"苹果体验店")</f>
        <v>0</v>
      </c>
      <c r="BI456" s="99">
        <f>SUMIFS(通讯通路门店!$K:$K,通讯通路门店!$S:$S,$G456,通讯通路门店!$J:$J,"其他品牌专卖店")</f>
        <v>0</v>
      </c>
      <c r="BJ456" s="99">
        <f>SUMIFS(通讯通路门店!$AC:$AC,通讯通路门店!$S:$S,$G456)</f>
        <v>0</v>
      </c>
      <c r="BK456" s="99">
        <f>SUMIFS(通讯通路门店!$AD:$AD,通讯通路门店!$S:$S,$G456)</f>
        <v>0</v>
      </c>
      <c r="BL456" s="99">
        <f>SUMIFS(通讯通路门店!$AE:$AE,通讯通路门店!$S:$S,$G456)</f>
        <v>0</v>
      </c>
      <c r="BM456" s="99">
        <f>SUMIFS(通讯通路门店!$AF:$AF,通讯通路门店!$S:$S,$G456)</f>
        <v>0</v>
      </c>
      <c r="BN456" s="99">
        <f>SUMIFS(通讯通路门店!$AG:$AG,通讯通路门店!$S:$S,$G456)</f>
        <v>0</v>
      </c>
      <c r="BO456" s="99">
        <f>SUMIFS(通讯通路门店!$AH:$AH,通讯通路门店!$S:$S,$G456)</f>
        <v>0</v>
      </c>
      <c r="BP456" s="99">
        <f>SUMIFS(通讯通路门店!$AI:$AI,通讯通路门店!$S:$S,$G456)</f>
        <v>0</v>
      </c>
      <c r="BQ456" s="83"/>
    </row>
    <row r="457" spans="1:69">
      <c r="A457" s="99" t="str">
        <f>IFERROR(_xlfn.XLOOKUP($G457,通讯通路门店!$S$4:$S$993933,通讯通路门店!$A$4:$A$993933,0,0),"")</f>
        <v/>
      </c>
      <c r="B457" s="99" t="str">
        <f>IFERROR(_xlfn.XLOOKUP($G457,通讯通路门店!$S$4:$S$993933,通讯通路门店!$B$4:$B$993933,0,0),"")</f>
        <v/>
      </c>
      <c r="C457" s="99" t="str">
        <f>IFERROR(_xlfn.XLOOKUP($G457,通讯通路门店!$S$4:$S$993933,通讯通路门店!$C$4:$C$993933,0,0),"")</f>
        <v/>
      </c>
      <c r="D457" s="99" t="str">
        <f>IFERROR(_xlfn.XLOOKUP($G457,通讯通路门店!$S$4:$S$993933,通讯通路门店!$D$4:$D$993933,0,0),"")</f>
        <v/>
      </c>
      <c r="E457" s="83"/>
      <c r="F457" s="83"/>
      <c r="G457" s="101" t="e">
        <v>#N/A</v>
      </c>
      <c r="H457" s="102" t="str">
        <f>IFERROR(_xlfn.XLOOKUP($G457,通讯通路门店!$S$4:$S$993933,通讯通路门店!$R$4:$R$993933,0,0),"")</f>
        <v/>
      </c>
      <c r="I457" s="83"/>
      <c r="J457" s="83"/>
      <c r="K457" s="83"/>
      <c r="L457" s="83"/>
      <c r="M457" s="83"/>
      <c r="N457" s="83"/>
      <c r="O457" s="83"/>
      <c r="P457" s="83"/>
      <c r="Q457" s="83"/>
      <c r="R457" s="83"/>
      <c r="S457" s="83"/>
      <c r="T457" s="83"/>
      <c r="U457" s="99">
        <f>COUNTIF(通讯通路门店!$S:$S,$G457)</f>
        <v>0</v>
      </c>
      <c r="V457" s="99">
        <f>COUNTIFS(通讯通路门店!$S:$S,$G457,通讯通路门店!$J:$J,"综合卖场")</f>
        <v>0</v>
      </c>
      <c r="W457" s="99">
        <f>SUMIFS(通讯通路门店!$AJ:$AJ,通讯通路门店!$S:$S,通讯客户沙盘!$G457)</f>
        <v>0</v>
      </c>
      <c r="X457" s="99">
        <f t="shared" si="35"/>
        <v>0</v>
      </c>
      <c r="Y457" s="99">
        <f>COUNTIFS(通讯通路门店!$S:$S,$G457,通讯通路门店!$J:$J,"荣耀体验店")+COUNTIFS(通讯通路门店!$S:$S,$G457,通讯通路门店!$J:$J,"荣耀授权专卖店")</f>
        <v>0</v>
      </c>
      <c r="Z457" s="99">
        <f>COUNTIFS(通讯通路门店!$S:$S,$G457,通讯通路门店!$J:$J,"VIVO体验店")</f>
        <v>0</v>
      </c>
      <c r="AA457" s="99">
        <f>COUNTIFS(通讯通路门店!$S:$S,$G457,通讯通路门店!$J:$J,"OPPO体验店")</f>
        <v>0</v>
      </c>
      <c r="AB457" s="99">
        <f>COUNTIFS(通讯通路门店!$S:$S,$G457,通讯通路门店!$J:$J,"华为授权体验店")+COUNTIFS(通讯通路门店!$S:$S,$G457,通讯通路门店!$J:$J,"华为堡垒店")</f>
        <v>0</v>
      </c>
      <c r="AC457" s="99">
        <f>COUNTIFS(通讯通路门店!$S:$S,$G457,通讯通路门店!$J:$J,"小米体验店")</f>
        <v>0</v>
      </c>
      <c r="AD457" s="99">
        <f>COUNTIFS(通讯通路门店!$S:$S,$G457,通讯通路门店!$J:$J,"苹果体验店")</f>
        <v>0</v>
      </c>
      <c r="AE457" s="99">
        <f>COUNTIFS(通讯通路门店!$S:$S,$G457,通讯通路门店!$J:$J,"其他品牌专卖店")</f>
        <v>0</v>
      </c>
      <c r="AF457" s="99">
        <f>SUMIFS(通讯通路门店!$BI:$BI,通讯通路门店!$S:$S,$G457)</f>
        <v>0</v>
      </c>
      <c r="AG457" s="99">
        <f>SUMIFS(通讯通路门店!$BH:$BH,通讯通路门店!$S:$S,$G457)</f>
        <v>0</v>
      </c>
      <c r="AH457" s="99">
        <f t="shared" si="36"/>
        <v>0</v>
      </c>
      <c r="AI457" s="99">
        <f>SUMIFS(通讯通路门店!$BB:$BB,通讯通路门店!$S:$S,$G457)</f>
        <v>0</v>
      </c>
      <c r="AJ457" s="99">
        <f>SUMIFS(通讯通路门店!$BE:$BE,通讯通路门店!$S:$S,$G457)</f>
        <v>0</v>
      </c>
      <c r="AK457" s="99">
        <f>SUMIFS(通讯通路门店!$BG:$BG,通讯通路门店!$S:$S,$G457)</f>
        <v>0</v>
      </c>
      <c r="AL457" s="99">
        <f>SUMIFS(通讯通路门店!$BC:$BC,通讯通路门店!$S:$S,$G457)</f>
        <v>0</v>
      </c>
      <c r="AM457" s="99">
        <f>SUMIFS(通讯通路门店!$BD:$BD,通讯通路门店!$S:$S,$G457)</f>
        <v>0</v>
      </c>
      <c r="AN457" s="99">
        <f>SUMIFS(通讯通路门店!$BF:$BF,通讯通路门店!$S:$S,$G457)</f>
        <v>0</v>
      </c>
      <c r="AO457" s="99">
        <f t="shared" si="37"/>
        <v>0</v>
      </c>
      <c r="AP457" s="99">
        <f>SUMIFS(通讯通路门店!$K:$K,通讯通路门店!$S:$S,$G457)</f>
        <v>0</v>
      </c>
      <c r="AQ457" s="83"/>
      <c r="AR457" s="99">
        <f>SUMIFS(通讯通路门店!$T:$T,通讯通路门店!$S:$S,$G457)</f>
        <v>0</v>
      </c>
      <c r="AS457" s="99">
        <f>SUMIFS(通讯通路门店!$U:$U,通讯通路门店!$S:$S,$G457)</f>
        <v>0</v>
      </c>
      <c r="AT457" s="99">
        <f>SUMIFS(通讯通路门店!$V:$V,通讯通路门店!$S:$S,$G457)</f>
        <v>0</v>
      </c>
      <c r="AU457" s="99">
        <f>SUMIFS(通讯通路门店!$W:$W,通讯通路门店!$S:$S,$G457)</f>
        <v>0</v>
      </c>
      <c r="AV457" s="99">
        <f>SUMIFS(通讯通路门店!$Z:$Z,通讯通路门店!$S:$S,$G457)</f>
        <v>0</v>
      </c>
      <c r="AW457" s="99">
        <f>SUMIFS(通讯通路门店!$AB:$AB,通讯通路门店!$S:$S,$G457)</f>
        <v>0</v>
      </c>
      <c r="AX457" s="99">
        <f>SUMIFS(通讯通路门店!$X:$X,通讯通路门店!$S:$S,$G457)</f>
        <v>0</v>
      </c>
      <c r="AY457" s="99">
        <f>SUMIFS(通讯通路门店!$Y:$Y,通讯通路门店!$S:$S,$G457)</f>
        <v>0</v>
      </c>
      <c r="AZ457" s="99">
        <f>SUMIFS(通讯通路门店!$AA:$AA,通讯通路门店!$S:$S,$G457)</f>
        <v>0</v>
      </c>
      <c r="BA457" s="99">
        <f t="shared" si="38"/>
        <v>0</v>
      </c>
      <c r="BB457" s="99">
        <f t="shared" si="39"/>
        <v>0</v>
      </c>
      <c r="BC457" s="99">
        <f>SUMIFS(通讯通路门店!$W:$W,通讯通路门店!$S:$S,$G457,通讯通路门店!$J:$J,"荣耀体验店")+SUMIFS(通讯通路门店!$W:$W,通讯通路门店!$S:$S,$G457,通讯通路门店!$J:$J,"荣耀授权专卖店")</f>
        <v>0</v>
      </c>
      <c r="BD457" s="99">
        <f>SUMIFS(通讯通路门店!$Z:$Z,通讯通路门店!$S:$S,$G457,通讯通路门店!$J:$J,"VIVO体验店")</f>
        <v>0</v>
      </c>
      <c r="BE457" s="99">
        <f>SUMIFS(通讯通路门店!$AB:$AB,通讯通路门店!$S:$S,$G457,通讯通路门店!$J:$J,"OPPO体验店")</f>
        <v>0</v>
      </c>
      <c r="BF457" s="99">
        <f>SUMIFS(通讯通路门店!$X:$X,通讯通路门店!$S:$S,$G457,通讯通路门店!$J:$J,"华为授权体验店")+SUMIFS(通讯通路门店!$AA:$AA,通讯通路门店!$S:$S,$G457,通讯通路门店!$J:$J,"华为堡垒店")</f>
        <v>0</v>
      </c>
      <c r="BG457" s="99">
        <f>SUMIFS(通讯通路门店!$Y:$Y,通讯通路门店!$S:$S,$G457,通讯通路门店!$J:$J,"小米体验店")</f>
        <v>0</v>
      </c>
      <c r="BH457" s="99">
        <f>SUMIFS(通讯通路门店!$AA:$AA,通讯通路门店!$S:$S,$G457,通讯通路门店!$J:$J,"苹果体验店")</f>
        <v>0</v>
      </c>
      <c r="BI457" s="99">
        <f>SUMIFS(通讯通路门店!$K:$K,通讯通路门店!$S:$S,$G457,通讯通路门店!$J:$J,"其他品牌专卖店")</f>
        <v>0</v>
      </c>
      <c r="BJ457" s="99">
        <f>SUMIFS(通讯通路门店!$AC:$AC,通讯通路门店!$S:$S,$G457)</f>
        <v>0</v>
      </c>
      <c r="BK457" s="99">
        <f>SUMIFS(通讯通路门店!$AD:$AD,通讯通路门店!$S:$S,$G457)</f>
        <v>0</v>
      </c>
      <c r="BL457" s="99">
        <f>SUMIFS(通讯通路门店!$AE:$AE,通讯通路门店!$S:$S,$G457)</f>
        <v>0</v>
      </c>
      <c r="BM457" s="99">
        <f>SUMIFS(通讯通路门店!$AF:$AF,通讯通路门店!$S:$S,$G457)</f>
        <v>0</v>
      </c>
      <c r="BN457" s="99">
        <f>SUMIFS(通讯通路门店!$AG:$AG,通讯通路门店!$S:$S,$G457)</f>
        <v>0</v>
      </c>
      <c r="BO457" s="99">
        <f>SUMIFS(通讯通路门店!$AH:$AH,通讯通路门店!$S:$S,$G457)</f>
        <v>0</v>
      </c>
      <c r="BP457" s="99">
        <f>SUMIFS(通讯通路门店!$AI:$AI,通讯通路门店!$S:$S,$G457)</f>
        <v>0</v>
      </c>
      <c r="BQ457" s="83"/>
    </row>
    <row r="458" spans="1:69">
      <c r="A458" s="99" t="str">
        <f>IFERROR(_xlfn.XLOOKUP($G458,通讯通路门店!$S$4:$S$993933,通讯通路门店!$A$4:$A$993933,0,0),"")</f>
        <v/>
      </c>
      <c r="B458" s="99" t="str">
        <f>IFERROR(_xlfn.XLOOKUP($G458,通讯通路门店!$S$4:$S$993933,通讯通路门店!$B$4:$B$993933,0,0),"")</f>
        <v/>
      </c>
      <c r="C458" s="99" t="str">
        <f>IFERROR(_xlfn.XLOOKUP($G458,通讯通路门店!$S$4:$S$993933,通讯通路门店!$C$4:$C$993933,0,0),"")</f>
        <v/>
      </c>
      <c r="D458" s="99" t="str">
        <f>IFERROR(_xlfn.XLOOKUP($G458,通讯通路门店!$S$4:$S$993933,通讯通路门店!$D$4:$D$993933,0,0),"")</f>
        <v/>
      </c>
      <c r="E458" s="83"/>
      <c r="F458" s="83"/>
      <c r="G458" s="101" t="e">
        <v>#N/A</v>
      </c>
      <c r="H458" s="102" t="str">
        <f>IFERROR(_xlfn.XLOOKUP($G458,通讯通路门店!$S$4:$S$993933,通讯通路门店!$R$4:$R$993933,0,0),"")</f>
        <v/>
      </c>
      <c r="I458" s="83"/>
      <c r="J458" s="83"/>
      <c r="K458" s="83"/>
      <c r="L458" s="83"/>
      <c r="M458" s="83"/>
      <c r="N458" s="83"/>
      <c r="O458" s="83"/>
      <c r="P458" s="83"/>
      <c r="Q458" s="83"/>
      <c r="R458" s="83"/>
      <c r="S458" s="83"/>
      <c r="T458" s="83"/>
      <c r="U458" s="99">
        <f>COUNTIF(通讯通路门店!$S:$S,$G458)</f>
        <v>0</v>
      </c>
      <c r="V458" s="99">
        <f>COUNTIFS(通讯通路门店!$S:$S,$G458,通讯通路门店!$J:$J,"综合卖场")</f>
        <v>0</v>
      </c>
      <c r="W458" s="99">
        <f>SUMIFS(通讯通路门店!$AJ:$AJ,通讯通路门店!$S:$S,通讯客户沙盘!$G458)</f>
        <v>0</v>
      </c>
      <c r="X458" s="99">
        <f t="shared" si="35"/>
        <v>0</v>
      </c>
      <c r="Y458" s="99">
        <f>COUNTIFS(通讯通路门店!$S:$S,$G458,通讯通路门店!$J:$J,"荣耀体验店")+COUNTIFS(通讯通路门店!$S:$S,$G458,通讯通路门店!$J:$J,"荣耀授权专卖店")</f>
        <v>0</v>
      </c>
      <c r="Z458" s="99">
        <f>COUNTIFS(通讯通路门店!$S:$S,$G458,通讯通路门店!$J:$J,"VIVO体验店")</f>
        <v>0</v>
      </c>
      <c r="AA458" s="99">
        <f>COUNTIFS(通讯通路门店!$S:$S,$G458,通讯通路门店!$J:$J,"OPPO体验店")</f>
        <v>0</v>
      </c>
      <c r="AB458" s="99">
        <f>COUNTIFS(通讯通路门店!$S:$S,$G458,通讯通路门店!$J:$J,"华为授权体验店")+COUNTIFS(通讯通路门店!$S:$S,$G458,通讯通路门店!$J:$J,"华为堡垒店")</f>
        <v>0</v>
      </c>
      <c r="AC458" s="99">
        <f>COUNTIFS(通讯通路门店!$S:$S,$G458,通讯通路门店!$J:$J,"小米体验店")</f>
        <v>0</v>
      </c>
      <c r="AD458" s="99">
        <f>COUNTIFS(通讯通路门店!$S:$S,$G458,通讯通路门店!$J:$J,"苹果体验店")</f>
        <v>0</v>
      </c>
      <c r="AE458" s="99">
        <f>COUNTIFS(通讯通路门店!$S:$S,$G458,通讯通路门店!$J:$J,"其他品牌专卖店")</f>
        <v>0</v>
      </c>
      <c r="AF458" s="99">
        <f>SUMIFS(通讯通路门店!$BI:$BI,通讯通路门店!$S:$S,$G458)</f>
        <v>0</v>
      </c>
      <c r="AG458" s="99">
        <f>SUMIFS(通讯通路门店!$BH:$BH,通讯通路门店!$S:$S,$G458)</f>
        <v>0</v>
      </c>
      <c r="AH458" s="99">
        <f t="shared" si="36"/>
        <v>0</v>
      </c>
      <c r="AI458" s="99">
        <f>SUMIFS(通讯通路门店!$BB:$BB,通讯通路门店!$S:$S,$G458)</f>
        <v>0</v>
      </c>
      <c r="AJ458" s="99">
        <f>SUMIFS(通讯通路门店!$BE:$BE,通讯通路门店!$S:$S,$G458)</f>
        <v>0</v>
      </c>
      <c r="AK458" s="99">
        <f>SUMIFS(通讯通路门店!$BG:$BG,通讯通路门店!$S:$S,$G458)</f>
        <v>0</v>
      </c>
      <c r="AL458" s="99">
        <f>SUMIFS(通讯通路门店!$BC:$BC,通讯通路门店!$S:$S,$G458)</f>
        <v>0</v>
      </c>
      <c r="AM458" s="99">
        <f>SUMIFS(通讯通路门店!$BD:$BD,通讯通路门店!$S:$S,$G458)</f>
        <v>0</v>
      </c>
      <c r="AN458" s="99">
        <f>SUMIFS(通讯通路门店!$BF:$BF,通讯通路门店!$S:$S,$G458)</f>
        <v>0</v>
      </c>
      <c r="AO458" s="99">
        <f t="shared" si="37"/>
        <v>0</v>
      </c>
      <c r="AP458" s="99">
        <f>SUMIFS(通讯通路门店!$K:$K,通讯通路门店!$S:$S,$G458)</f>
        <v>0</v>
      </c>
      <c r="AQ458" s="83"/>
      <c r="AR458" s="99">
        <f>SUMIFS(通讯通路门店!$T:$T,通讯通路门店!$S:$S,$G458)</f>
        <v>0</v>
      </c>
      <c r="AS458" s="99">
        <f>SUMIFS(通讯通路门店!$U:$U,通讯通路门店!$S:$S,$G458)</f>
        <v>0</v>
      </c>
      <c r="AT458" s="99">
        <f>SUMIFS(通讯通路门店!$V:$V,通讯通路门店!$S:$S,$G458)</f>
        <v>0</v>
      </c>
      <c r="AU458" s="99">
        <f>SUMIFS(通讯通路门店!$W:$W,通讯通路门店!$S:$S,$G458)</f>
        <v>0</v>
      </c>
      <c r="AV458" s="99">
        <f>SUMIFS(通讯通路门店!$Z:$Z,通讯通路门店!$S:$S,$G458)</f>
        <v>0</v>
      </c>
      <c r="AW458" s="99">
        <f>SUMIFS(通讯通路门店!$AB:$AB,通讯通路门店!$S:$S,$G458)</f>
        <v>0</v>
      </c>
      <c r="AX458" s="99">
        <f>SUMIFS(通讯通路门店!$X:$X,通讯通路门店!$S:$S,$G458)</f>
        <v>0</v>
      </c>
      <c r="AY458" s="99">
        <f>SUMIFS(通讯通路门店!$Y:$Y,通讯通路门店!$S:$S,$G458)</f>
        <v>0</v>
      </c>
      <c r="AZ458" s="99">
        <f>SUMIFS(通讯通路门店!$AA:$AA,通讯通路门店!$S:$S,$G458)</f>
        <v>0</v>
      </c>
      <c r="BA458" s="99">
        <f t="shared" si="38"/>
        <v>0</v>
      </c>
      <c r="BB458" s="99">
        <f t="shared" si="39"/>
        <v>0</v>
      </c>
      <c r="BC458" s="99">
        <f>SUMIFS(通讯通路门店!$W:$W,通讯通路门店!$S:$S,$G458,通讯通路门店!$J:$J,"荣耀体验店")+SUMIFS(通讯通路门店!$W:$W,通讯通路门店!$S:$S,$G458,通讯通路门店!$J:$J,"荣耀授权专卖店")</f>
        <v>0</v>
      </c>
      <c r="BD458" s="99">
        <f>SUMIFS(通讯通路门店!$Z:$Z,通讯通路门店!$S:$S,$G458,通讯通路门店!$J:$J,"VIVO体验店")</f>
        <v>0</v>
      </c>
      <c r="BE458" s="99">
        <f>SUMIFS(通讯通路门店!$AB:$AB,通讯通路门店!$S:$S,$G458,通讯通路门店!$J:$J,"OPPO体验店")</f>
        <v>0</v>
      </c>
      <c r="BF458" s="99">
        <f>SUMIFS(通讯通路门店!$X:$X,通讯通路门店!$S:$S,$G458,通讯通路门店!$J:$J,"华为授权体验店")+SUMIFS(通讯通路门店!$AA:$AA,通讯通路门店!$S:$S,$G458,通讯通路门店!$J:$J,"华为堡垒店")</f>
        <v>0</v>
      </c>
      <c r="BG458" s="99">
        <f>SUMIFS(通讯通路门店!$Y:$Y,通讯通路门店!$S:$S,$G458,通讯通路门店!$J:$J,"小米体验店")</f>
        <v>0</v>
      </c>
      <c r="BH458" s="99">
        <f>SUMIFS(通讯通路门店!$AA:$AA,通讯通路门店!$S:$S,$G458,通讯通路门店!$J:$J,"苹果体验店")</f>
        <v>0</v>
      </c>
      <c r="BI458" s="99">
        <f>SUMIFS(通讯通路门店!$K:$K,通讯通路门店!$S:$S,$G458,通讯通路门店!$J:$J,"其他品牌专卖店")</f>
        <v>0</v>
      </c>
      <c r="BJ458" s="99">
        <f>SUMIFS(通讯通路门店!$AC:$AC,通讯通路门店!$S:$S,$G458)</f>
        <v>0</v>
      </c>
      <c r="BK458" s="99">
        <f>SUMIFS(通讯通路门店!$AD:$AD,通讯通路门店!$S:$S,$G458)</f>
        <v>0</v>
      </c>
      <c r="BL458" s="99">
        <f>SUMIFS(通讯通路门店!$AE:$AE,通讯通路门店!$S:$S,$G458)</f>
        <v>0</v>
      </c>
      <c r="BM458" s="99">
        <f>SUMIFS(通讯通路门店!$AF:$AF,通讯通路门店!$S:$S,$G458)</f>
        <v>0</v>
      </c>
      <c r="BN458" s="99">
        <f>SUMIFS(通讯通路门店!$AG:$AG,通讯通路门店!$S:$S,$G458)</f>
        <v>0</v>
      </c>
      <c r="BO458" s="99">
        <f>SUMIFS(通讯通路门店!$AH:$AH,通讯通路门店!$S:$S,$G458)</f>
        <v>0</v>
      </c>
      <c r="BP458" s="99">
        <f>SUMIFS(通讯通路门店!$AI:$AI,通讯通路门店!$S:$S,$G458)</f>
        <v>0</v>
      </c>
      <c r="BQ458" s="83"/>
    </row>
    <row r="459" spans="1:69">
      <c r="A459" s="99" t="str">
        <f>IFERROR(_xlfn.XLOOKUP($G459,通讯通路门店!$S$4:$S$993933,通讯通路门店!$A$4:$A$993933,0,0),"")</f>
        <v/>
      </c>
      <c r="B459" s="99" t="str">
        <f>IFERROR(_xlfn.XLOOKUP($G459,通讯通路门店!$S$4:$S$993933,通讯通路门店!$B$4:$B$993933,0,0),"")</f>
        <v/>
      </c>
      <c r="C459" s="99" t="str">
        <f>IFERROR(_xlfn.XLOOKUP($G459,通讯通路门店!$S$4:$S$993933,通讯通路门店!$C$4:$C$993933,0,0),"")</f>
        <v/>
      </c>
      <c r="D459" s="99" t="str">
        <f>IFERROR(_xlfn.XLOOKUP($G459,通讯通路门店!$S$4:$S$993933,通讯通路门店!$D$4:$D$993933,0,0),"")</f>
        <v/>
      </c>
      <c r="E459" s="83"/>
      <c r="F459" s="83"/>
      <c r="G459" s="101" t="e">
        <v>#N/A</v>
      </c>
      <c r="H459" s="102" t="str">
        <f>IFERROR(_xlfn.XLOOKUP($G459,通讯通路门店!$S$4:$S$993933,通讯通路门店!$R$4:$R$993933,0,0),"")</f>
        <v/>
      </c>
      <c r="I459" s="83"/>
      <c r="J459" s="83"/>
      <c r="K459" s="83"/>
      <c r="L459" s="83"/>
      <c r="M459" s="83"/>
      <c r="N459" s="83"/>
      <c r="O459" s="83"/>
      <c r="P459" s="83"/>
      <c r="Q459" s="83"/>
      <c r="R459" s="83"/>
      <c r="S459" s="83"/>
      <c r="T459" s="83"/>
      <c r="U459" s="99">
        <f>COUNTIF(通讯通路门店!$S:$S,$G459)</f>
        <v>0</v>
      </c>
      <c r="V459" s="99">
        <f>COUNTIFS(通讯通路门店!$S:$S,$G459,通讯通路门店!$J:$J,"综合卖场")</f>
        <v>0</v>
      </c>
      <c r="W459" s="99">
        <f>SUMIFS(通讯通路门店!$AJ:$AJ,通讯通路门店!$S:$S,通讯客户沙盘!$G459)</f>
        <v>0</v>
      </c>
      <c r="X459" s="99">
        <f t="shared" si="35"/>
        <v>0</v>
      </c>
      <c r="Y459" s="99">
        <f>COUNTIFS(通讯通路门店!$S:$S,$G459,通讯通路门店!$J:$J,"荣耀体验店")+COUNTIFS(通讯通路门店!$S:$S,$G459,通讯通路门店!$J:$J,"荣耀授权专卖店")</f>
        <v>0</v>
      </c>
      <c r="Z459" s="99">
        <f>COUNTIFS(通讯通路门店!$S:$S,$G459,通讯通路门店!$J:$J,"VIVO体验店")</f>
        <v>0</v>
      </c>
      <c r="AA459" s="99">
        <f>COUNTIFS(通讯通路门店!$S:$S,$G459,通讯通路门店!$J:$J,"OPPO体验店")</f>
        <v>0</v>
      </c>
      <c r="AB459" s="99">
        <f>COUNTIFS(通讯通路门店!$S:$S,$G459,通讯通路门店!$J:$J,"华为授权体验店")+COUNTIFS(通讯通路门店!$S:$S,$G459,通讯通路门店!$J:$J,"华为堡垒店")</f>
        <v>0</v>
      </c>
      <c r="AC459" s="99">
        <f>COUNTIFS(通讯通路门店!$S:$S,$G459,通讯通路门店!$J:$J,"小米体验店")</f>
        <v>0</v>
      </c>
      <c r="AD459" s="99">
        <f>COUNTIFS(通讯通路门店!$S:$S,$G459,通讯通路门店!$J:$J,"苹果体验店")</f>
        <v>0</v>
      </c>
      <c r="AE459" s="99">
        <f>COUNTIFS(通讯通路门店!$S:$S,$G459,通讯通路门店!$J:$J,"其他品牌专卖店")</f>
        <v>0</v>
      </c>
      <c r="AF459" s="99">
        <f>SUMIFS(通讯通路门店!$BI:$BI,通讯通路门店!$S:$S,$G459)</f>
        <v>0</v>
      </c>
      <c r="AG459" s="99">
        <f>SUMIFS(通讯通路门店!$BH:$BH,通讯通路门店!$S:$S,$G459)</f>
        <v>0</v>
      </c>
      <c r="AH459" s="99">
        <f t="shared" si="36"/>
        <v>0</v>
      </c>
      <c r="AI459" s="99">
        <f>SUMIFS(通讯通路门店!$BB:$BB,通讯通路门店!$S:$S,$G459)</f>
        <v>0</v>
      </c>
      <c r="AJ459" s="99">
        <f>SUMIFS(通讯通路门店!$BE:$BE,通讯通路门店!$S:$S,$G459)</f>
        <v>0</v>
      </c>
      <c r="AK459" s="99">
        <f>SUMIFS(通讯通路门店!$BG:$BG,通讯通路门店!$S:$S,$G459)</f>
        <v>0</v>
      </c>
      <c r="AL459" s="99">
        <f>SUMIFS(通讯通路门店!$BC:$BC,通讯通路门店!$S:$S,$G459)</f>
        <v>0</v>
      </c>
      <c r="AM459" s="99">
        <f>SUMIFS(通讯通路门店!$BD:$BD,通讯通路门店!$S:$S,$G459)</f>
        <v>0</v>
      </c>
      <c r="AN459" s="99">
        <f>SUMIFS(通讯通路门店!$BF:$BF,通讯通路门店!$S:$S,$G459)</f>
        <v>0</v>
      </c>
      <c r="AO459" s="99">
        <f t="shared" si="37"/>
        <v>0</v>
      </c>
      <c r="AP459" s="99">
        <f>SUMIFS(通讯通路门店!$K:$K,通讯通路门店!$S:$S,$G459)</f>
        <v>0</v>
      </c>
      <c r="AQ459" s="83"/>
      <c r="AR459" s="99">
        <f>SUMIFS(通讯通路门店!$T:$T,通讯通路门店!$S:$S,$G459)</f>
        <v>0</v>
      </c>
      <c r="AS459" s="99">
        <f>SUMIFS(通讯通路门店!$U:$U,通讯通路门店!$S:$S,$G459)</f>
        <v>0</v>
      </c>
      <c r="AT459" s="99">
        <f>SUMIFS(通讯通路门店!$V:$V,通讯通路门店!$S:$S,$G459)</f>
        <v>0</v>
      </c>
      <c r="AU459" s="99">
        <f>SUMIFS(通讯通路门店!$W:$W,通讯通路门店!$S:$S,$G459)</f>
        <v>0</v>
      </c>
      <c r="AV459" s="99">
        <f>SUMIFS(通讯通路门店!$Z:$Z,通讯通路门店!$S:$S,$G459)</f>
        <v>0</v>
      </c>
      <c r="AW459" s="99">
        <f>SUMIFS(通讯通路门店!$AB:$AB,通讯通路门店!$S:$S,$G459)</f>
        <v>0</v>
      </c>
      <c r="AX459" s="99">
        <f>SUMIFS(通讯通路门店!$X:$X,通讯通路门店!$S:$S,$G459)</f>
        <v>0</v>
      </c>
      <c r="AY459" s="99">
        <f>SUMIFS(通讯通路门店!$Y:$Y,通讯通路门店!$S:$S,$G459)</f>
        <v>0</v>
      </c>
      <c r="AZ459" s="99">
        <f>SUMIFS(通讯通路门店!$AA:$AA,通讯通路门店!$S:$S,$G459)</f>
        <v>0</v>
      </c>
      <c r="BA459" s="99">
        <f t="shared" si="38"/>
        <v>0</v>
      </c>
      <c r="BB459" s="99">
        <f t="shared" si="39"/>
        <v>0</v>
      </c>
      <c r="BC459" s="99">
        <f>SUMIFS(通讯通路门店!$W:$W,通讯通路门店!$S:$S,$G459,通讯通路门店!$J:$J,"荣耀体验店")+SUMIFS(通讯通路门店!$W:$W,通讯通路门店!$S:$S,$G459,通讯通路门店!$J:$J,"荣耀授权专卖店")</f>
        <v>0</v>
      </c>
      <c r="BD459" s="99">
        <f>SUMIFS(通讯通路门店!$Z:$Z,通讯通路门店!$S:$S,$G459,通讯通路门店!$J:$J,"VIVO体验店")</f>
        <v>0</v>
      </c>
      <c r="BE459" s="99">
        <f>SUMIFS(通讯通路门店!$AB:$AB,通讯通路门店!$S:$S,$G459,通讯通路门店!$J:$J,"OPPO体验店")</f>
        <v>0</v>
      </c>
      <c r="BF459" s="99">
        <f>SUMIFS(通讯通路门店!$X:$X,通讯通路门店!$S:$S,$G459,通讯通路门店!$J:$J,"华为授权体验店")+SUMIFS(通讯通路门店!$AA:$AA,通讯通路门店!$S:$S,$G459,通讯通路门店!$J:$J,"华为堡垒店")</f>
        <v>0</v>
      </c>
      <c r="BG459" s="99">
        <f>SUMIFS(通讯通路门店!$Y:$Y,通讯通路门店!$S:$S,$G459,通讯通路门店!$J:$J,"小米体验店")</f>
        <v>0</v>
      </c>
      <c r="BH459" s="99">
        <f>SUMIFS(通讯通路门店!$AA:$AA,通讯通路门店!$S:$S,$G459,通讯通路门店!$J:$J,"苹果体验店")</f>
        <v>0</v>
      </c>
      <c r="BI459" s="99">
        <f>SUMIFS(通讯通路门店!$K:$K,通讯通路门店!$S:$S,$G459,通讯通路门店!$J:$J,"其他品牌专卖店")</f>
        <v>0</v>
      </c>
      <c r="BJ459" s="99">
        <f>SUMIFS(通讯通路门店!$AC:$AC,通讯通路门店!$S:$S,$G459)</f>
        <v>0</v>
      </c>
      <c r="BK459" s="99">
        <f>SUMIFS(通讯通路门店!$AD:$AD,通讯通路门店!$S:$S,$G459)</f>
        <v>0</v>
      </c>
      <c r="BL459" s="99">
        <f>SUMIFS(通讯通路门店!$AE:$AE,通讯通路门店!$S:$S,$G459)</f>
        <v>0</v>
      </c>
      <c r="BM459" s="99">
        <f>SUMIFS(通讯通路门店!$AF:$AF,通讯通路门店!$S:$S,$G459)</f>
        <v>0</v>
      </c>
      <c r="BN459" s="99">
        <f>SUMIFS(通讯通路门店!$AG:$AG,通讯通路门店!$S:$S,$G459)</f>
        <v>0</v>
      </c>
      <c r="BO459" s="99">
        <f>SUMIFS(通讯通路门店!$AH:$AH,通讯通路门店!$S:$S,$G459)</f>
        <v>0</v>
      </c>
      <c r="BP459" s="99">
        <f>SUMIFS(通讯通路门店!$AI:$AI,通讯通路门店!$S:$S,$G459)</f>
        <v>0</v>
      </c>
      <c r="BQ459" s="83"/>
    </row>
    <row r="460" spans="1:69">
      <c r="A460" s="99" t="str">
        <f>IFERROR(_xlfn.XLOOKUP($G460,通讯通路门店!$S$4:$S$993933,通讯通路门店!$A$4:$A$993933,0,0),"")</f>
        <v/>
      </c>
      <c r="B460" s="99" t="str">
        <f>IFERROR(_xlfn.XLOOKUP($G460,通讯通路门店!$S$4:$S$993933,通讯通路门店!$B$4:$B$993933,0,0),"")</f>
        <v/>
      </c>
      <c r="C460" s="99" t="str">
        <f>IFERROR(_xlfn.XLOOKUP($G460,通讯通路门店!$S$4:$S$993933,通讯通路门店!$C$4:$C$993933,0,0),"")</f>
        <v/>
      </c>
      <c r="D460" s="99" t="str">
        <f>IFERROR(_xlfn.XLOOKUP($G460,通讯通路门店!$S$4:$S$993933,通讯通路门店!$D$4:$D$993933,0,0),"")</f>
        <v/>
      </c>
      <c r="E460" s="83"/>
      <c r="F460" s="83"/>
      <c r="G460" s="101" t="e">
        <v>#N/A</v>
      </c>
      <c r="H460" s="102" t="str">
        <f>IFERROR(_xlfn.XLOOKUP($G460,通讯通路门店!$S$4:$S$993933,通讯通路门店!$R$4:$R$993933,0,0),"")</f>
        <v/>
      </c>
      <c r="I460" s="83"/>
      <c r="J460" s="83"/>
      <c r="K460" s="83"/>
      <c r="L460" s="83"/>
      <c r="M460" s="83"/>
      <c r="N460" s="83"/>
      <c r="O460" s="83"/>
      <c r="P460" s="83"/>
      <c r="Q460" s="83"/>
      <c r="R460" s="83"/>
      <c r="S460" s="83"/>
      <c r="T460" s="83"/>
      <c r="U460" s="99">
        <f>COUNTIF(通讯通路门店!$S:$S,$G460)</f>
        <v>0</v>
      </c>
      <c r="V460" s="99">
        <f>COUNTIFS(通讯通路门店!$S:$S,$G460,通讯通路门店!$J:$J,"综合卖场")</f>
        <v>0</v>
      </c>
      <c r="W460" s="99">
        <f>SUMIFS(通讯通路门店!$AJ:$AJ,通讯通路门店!$S:$S,通讯客户沙盘!$G460)</f>
        <v>0</v>
      </c>
      <c r="X460" s="99">
        <f t="shared" si="35"/>
        <v>0</v>
      </c>
      <c r="Y460" s="99">
        <f>COUNTIFS(通讯通路门店!$S:$S,$G460,通讯通路门店!$J:$J,"荣耀体验店")+COUNTIFS(通讯通路门店!$S:$S,$G460,通讯通路门店!$J:$J,"荣耀授权专卖店")</f>
        <v>0</v>
      </c>
      <c r="Z460" s="99">
        <f>COUNTIFS(通讯通路门店!$S:$S,$G460,通讯通路门店!$J:$J,"VIVO体验店")</f>
        <v>0</v>
      </c>
      <c r="AA460" s="99">
        <f>COUNTIFS(通讯通路门店!$S:$S,$G460,通讯通路门店!$J:$J,"OPPO体验店")</f>
        <v>0</v>
      </c>
      <c r="AB460" s="99">
        <f>COUNTIFS(通讯通路门店!$S:$S,$G460,通讯通路门店!$J:$J,"华为授权体验店")+COUNTIFS(通讯通路门店!$S:$S,$G460,通讯通路门店!$J:$J,"华为堡垒店")</f>
        <v>0</v>
      </c>
      <c r="AC460" s="99">
        <f>COUNTIFS(通讯通路门店!$S:$S,$G460,通讯通路门店!$J:$J,"小米体验店")</f>
        <v>0</v>
      </c>
      <c r="AD460" s="99">
        <f>COUNTIFS(通讯通路门店!$S:$S,$G460,通讯通路门店!$J:$J,"苹果体验店")</f>
        <v>0</v>
      </c>
      <c r="AE460" s="99">
        <f>COUNTIFS(通讯通路门店!$S:$S,$G460,通讯通路门店!$J:$J,"其他品牌专卖店")</f>
        <v>0</v>
      </c>
      <c r="AF460" s="99">
        <f>SUMIFS(通讯通路门店!$BI:$BI,通讯通路门店!$S:$S,$G460)</f>
        <v>0</v>
      </c>
      <c r="AG460" s="99">
        <f>SUMIFS(通讯通路门店!$BH:$BH,通讯通路门店!$S:$S,$G460)</f>
        <v>0</v>
      </c>
      <c r="AH460" s="99">
        <f t="shared" si="36"/>
        <v>0</v>
      </c>
      <c r="AI460" s="99">
        <f>SUMIFS(通讯通路门店!$BB:$BB,通讯通路门店!$S:$S,$G460)</f>
        <v>0</v>
      </c>
      <c r="AJ460" s="99">
        <f>SUMIFS(通讯通路门店!$BE:$BE,通讯通路门店!$S:$S,$G460)</f>
        <v>0</v>
      </c>
      <c r="AK460" s="99">
        <f>SUMIFS(通讯通路门店!$BG:$BG,通讯通路门店!$S:$S,$G460)</f>
        <v>0</v>
      </c>
      <c r="AL460" s="99">
        <f>SUMIFS(通讯通路门店!$BC:$BC,通讯通路门店!$S:$S,$G460)</f>
        <v>0</v>
      </c>
      <c r="AM460" s="99">
        <f>SUMIFS(通讯通路门店!$BD:$BD,通讯通路门店!$S:$S,$G460)</f>
        <v>0</v>
      </c>
      <c r="AN460" s="99">
        <f>SUMIFS(通讯通路门店!$BF:$BF,通讯通路门店!$S:$S,$G460)</f>
        <v>0</v>
      </c>
      <c r="AO460" s="99">
        <f t="shared" si="37"/>
        <v>0</v>
      </c>
      <c r="AP460" s="99">
        <f>SUMIFS(通讯通路门店!$K:$K,通讯通路门店!$S:$S,$G460)</f>
        <v>0</v>
      </c>
      <c r="AQ460" s="83"/>
      <c r="AR460" s="99">
        <f>SUMIFS(通讯通路门店!$T:$T,通讯通路门店!$S:$S,$G460)</f>
        <v>0</v>
      </c>
      <c r="AS460" s="99">
        <f>SUMIFS(通讯通路门店!$U:$U,通讯通路门店!$S:$S,$G460)</f>
        <v>0</v>
      </c>
      <c r="AT460" s="99">
        <f>SUMIFS(通讯通路门店!$V:$V,通讯通路门店!$S:$S,$G460)</f>
        <v>0</v>
      </c>
      <c r="AU460" s="99">
        <f>SUMIFS(通讯通路门店!$W:$W,通讯通路门店!$S:$S,$G460)</f>
        <v>0</v>
      </c>
      <c r="AV460" s="99">
        <f>SUMIFS(通讯通路门店!$Z:$Z,通讯通路门店!$S:$S,$G460)</f>
        <v>0</v>
      </c>
      <c r="AW460" s="99">
        <f>SUMIFS(通讯通路门店!$AB:$AB,通讯通路门店!$S:$S,$G460)</f>
        <v>0</v>
      </c>
      <c r="AX460" s="99">
        <f>SUMIFS(通讯通路门店!$X:$X,通讯通路门店!$S:$S,$G460)</f>
        <v>0</v>
      </c>
      <c r="AY460" s="99">
        <f>SUMIFS(通讯通路门店!$Y:$Y,通讯通路门店!$S:$S,$G460)</f>
        <v>0</v>
      </c>
      <c r="AZ460" s="99">
        <f>SUMIFS(通讯通路门店!$AA:$AA,通讯通路门店!$S:$S,$G460)</f>
        <v>0</v>
      </c>
      <c r="BA460" s="99">
        <f t="shared" si="38"/>
        <v>0</v>
      </c>
      <c r="BB460" s="99">
        <f t="shared" si="39"/>
        <v>0</v>
      </c>
      <c r="BC460" s="99">
        <f>SUMIFS(通讯通路门店!$W:$W,通讯通路门店!$S:$S,$G460,通讯通路门店!$J:$J,"荣耀体验店")+SUMIFS(通讯通路门店!$W:$W,通讯通路门店!$S:$S,$G460,通讯通路门店!$J:$J,"荣耀授权专卖店")</f>
        <v>0</v>
      </c>
      <c r="BD460" s="99">
        <f>SUMIFS(通讯通路门店!$Z:$Z,通讯通路门店!$S:$S,$G460,通讯通路门店!$J:$J,"VIVO体验店")</f>
        <v>0</v>
      </c>
      <c r="BE460" s="99">
        <f>SUMIFS(通讯通路门店!$AB:$AB,通讯通路门店!$S:$S,$G460,通讯通路门店!$J:$J,"OPPO体验店")</f>
        <v>0</v>
      </c>
      <c r="BF460" s="99">
        <f>SUMIFS(通讯通路门店!$X:$X,通讯通路门店!$S:$S,$G460,通讯通路门店!$J:$J,"华为授权体验店")+SUMIFS(通讯通路门店!$AA:$AA,通讯通路门店!$S:$S,$G460,通讯通路门店!$J:$J,"华为堡垒店")</f>
        <v>0</v>
      </c>
      <c r="BG460" s="99">
        <f>SUMIFS(通讯通路门店!$Y:$Y,通讯通路门店!$S:$S,$G460,通讯通路门店!$J:$J,"小米体验店")</f>
        <v>0</v>
      </c>
      <c r="BH460" s="99">
        <f>SUMIFS(通讯通路门店!$AA:$AA,通讯通路门店!$S:$S,$G460,通讯通路门店!$J:$J,"苹果体验店")</f>
        <v>0</v>
      </c>
      <c r="BI460" s="99">
        <f>SUMIFS(通讯通路门店!$K:$K,通讯通路门店!$S:$S,$G460,通讯通路门店!$J:$J,"其他品牌专卖店")</f>
        <v>0</v>
      </c>
      <c r="BJ460" s="99">
        <f>SUMIFS(通讯通路门店!$AC:$AC,通讯通路门店!$S:$S,$G460)</f>
        <v>0</v>
      </c>
      <c r="BK460" s="99">
        <f>SUMIFS(通讯通路门店!$AD:$AD,通讯通路门店!$S:$S,$G460)</f>
        <v>0</v>
      </c>
      <c r="BL460" s="99">
        <f>SUMIFS(通讯通路门店!$AE:$AE,通讯通路门店!$S:$S,$G460)</f>
        <v>0</v>
      </c>
      <c r="BM460" s="99">
        <f>SUMIFS(通讯通路门店!$AF:$AF,通讯通路门店!$S:$S,$G460)</f>
        <v>0</v>
      </c>
      <c r="BN460" s="99">
        <f>SUMIFS(通讯通路门店!$AG:$AG,通讯通路门店!$S:$S,$G460)</f>
        <v>0</v>
      </c>
      <c r="BO460" s="99">
        <f>SUMIFS(通讯通路门店!$AH:$AH,通讯通路门店!$S:$S,$G460)</f>
        <v>0</v>
      </c>
      <c r="BP460" s="99">
        <f>SUMIFS(通讯通路门店!$AI:$AI,通讯通路门店!$S:$S,$G460)</f>
        <v>0</v>
      </c>
      <c r="BQ460" s="83"/>
    </row>
    <row r="461" spans="1:69">
      <c r="A461" s="99" t="str">
        <f>IFERROR(_xlfn.XLOOKUP($G461,通讯通路门店!$S$4:$S$993933,通讯通路门店!$A$4:$A$993933,0,0),"")</f>
        <v/>
      </c>
      <c r="B461" s="99" t="str">
        <f>IFERROR(_xlfn.XLOOKUP($G461,通讯通路门店!$S$4:$S$993933,通讯通路门店!$B$4:$B$993933,0,0),"")</f>
        <v/>
      </c>
      <c r="C461" s="99" t="str">
        <f>IFERROR(_xlfn.XLOOKUP($G461,通讯通路门店!$S$4:$S$993933,通讯通路门店!$C$4:$C$993933,0,0),"")</f>
        <v/>
      </c>
      <c r="D461" s="99" t="str">
        <f>IFERROR(_xlfn.XLOOKUP($G461,通讯通路门店!$S$4:$S$993933,通讯通路门店!$D$4:$D$993933,0,0),"")</f>
        <v/>
      </c>
      <c r="E461" s="83"/>
      <c r="F461" s="83"/>
      <c r="G461" s="101" t="e">
        <v>#N/A</v>
      </c>
      <c r="H461" s="102" t="str">
        <f>IFERROR(_xlfn.XLOOKUP($G461,通讯通路门店!$S$4:$S$993933,通讯通路门店!$R$4:$R$993933,0,0),"")</f>
        <v/>
      </c>
      <c r="I461" s="83"/>
      <c r="J461" s="83"/>
      <c r="K461" s="83"/>
      <c r="L461" s="83"/>
      <c r="M461" s="83"/>
      <c r="N461" s="83"/>
      <c r="O461" s="83"/>
      <c r="P461" s="83"/>
      <c r="Q461" s="83"/>
      <c r="R461" s="83"/>
      <c r="S461" s="83"/>
      <c r="T461" s="83"/>
      <c r="U461" s="99">
        <f>COUNTIF(通讯通路门店!$S:$S,$G461)</f>
        <v>0</v>
      </c>
      <c r="V461" s="99">
        <f>COUNTIFS(通讯通路门店!$S:$S,$G461,通讯通路门店!$J:$J,"综合卖场")</f>
        <v>0</v>
      </c>
      <c r="W461" s="99">
        <f>SUMIFS(通讯通路门店!$AJ:$AJ,通讯通路门店!$S:$S,通讯客户沙盘!$G461)</f>
        <v>0</v>
      </c>
      <c r="X461" s="99">
        <f t="shared" si="35"/>
        <v>0</v>
      </c>
      <c r="Y461" s="99">
        <f>COUNTIFS(通讯通路门店!$S:$S,$G461,通讯通路门店!$J:$J,"荣耀体验店")+COUNTIFS(通讯通路门店!$S:$S,$G461,通讯通路门店!$J:$J,"荣耀授权专卖店")</f>
        <v>0</v>
      </c>
      <c r="Z461" s="99">
        <f>COUNTIFS(通讯通路门店!$S:$S,$G461,通讯通路门店!$J:$J,"VIVO体验店")</f>
        <v>0</v>
      </c>
      <c r="AA461" s="99">
        <f>COUNTIFS(通讯通路门店!$S:$S,$G461,通讯通路门店!$J:$J,"OPPO体验店")</f>
        <v>0</v>
      </c>
      <c r="AB461" s="99">
        <f>COUNTIFS(通讯通路门店!$S:$S,$G461,通讯通路门店!$J:$J,"华为授权体验店")+COUNTIFS(通讯通路门店!$S:$S,$G461,通讯通路门店!$J:$J,"华为堡垒店")</f>
        <v>0</v>
      </c>
      <c r="AC461" s="99">
        <f>COUNTIFS(通讯通路门店!$S:$S,$G461,通讯通路门店!$J:$J,"小米体验店")</f>
        <v>0</v>
      </c>
      <c r="AD461" s="99">
        <f>COUNTIFS(通讯通路门店!$S:$S,$G461,通讯通路门店!$J:$J,"苹果体验店")</f>
        <v>0</v>
      </c>
      <c r="AE461" s="99">
        <f>COUNTIFS(通讯通路门店!$S:$S,$G461,通讯通路门店!$J:$J,"其他品牌专卖店")</f>
        <v>0</v>
      </c>
      <c r="AF461" s="99">
        <f>SUMIFS(通讯通路门店!$BI:$BI,通讯通路门店!$S:$S,$G461)</f>
        <v>0</v>
      </c>
      <c r="AG461" s="99">
        <f>SUMIFS(通讯通路门店!$BH:$BH,通讯通路门店!$S:$S,$G461)</f>
        <v>0</v>
      </c>
      <c r="AH461" s="99">
        <f t="shared" si="36"/>
        <v>0</v>
      </c>
      <c r="AI461" s="99">
        <f>SUMIFS(通讯通路门店!$BB:$BB,通讯通路门店!$S:$S,$G461)</f>
        <v>0</v>
      </c>
      <c r="AJ461" s="99">
        <f>SUMIFS(通讯通路门店!$BE:$BE,通讯通路门店!$S:$S,$G461)</f>
        <v>0</v>
      </c>
      <c r="AK461" s="99">
        <f>SUMIFS(通讯通路门店!$BG:$BG,通讯通路门店!$S:$S,$G461)</f>
        <v>0</v>
      </c>
      <c r="AL461" s="99">
        <f>SUMIFS(通讯通路门店!$BC:$BC,通讯通路门店!$S:$S,$G461)</f>
        <v>0</v>
      </c>
      <c r="AM461" s="99">
        <f>SUMIFS(通讯通路门店!$BD:$BD,通讯通路门店!$S:$S,$G461)</f>
        <v>0</v>
      </c>
      <c r="AN461" s="99">
        <f>SUMIFS(通讯通路门店!$BF:$BF,通讯通路门店!$S:$S,$G461)</f>
        <v>0</v>
      </c>
      <c r="AO461" s="99">
        <f t="shared" si="37"/>
        <v>0</v>
      </c>
      <c r="AP461" s="99">
        <f>SUMIFS(通讯通路门店!$K:$K,通讯通路门店!$S:$S,$G461)</f>
        <v>0</v>
      </c>
      <c r="AQ461" s="83"/>
      <c r="AR461" s="99">
        <f>SUMIFS(通讯通路门店!$T:$T,通讯通路门店!$S:$S,$G461)</f>
        <v>0</v>
      </c>
      <c r="AS461" s="99">
        <f>SUMIFS(通讯通路门店!$U:$U,通讯通路门店!$S:$S,$G461)</f>
        <v>0</v>
      </c>
      <c r="AT461" s="99">
        <f>SUMIFS(通讯通路门店!$V:$V,通讯通路门店!$S:$S,$G461)</f>
        <v>0</v>
      </c>
      <c r="AU461" s="99">
        <f>SUMIFS(通讯通路门店!$W:$W,通讯通路门店!$S:$S,$G461)</f>
        <v>0</v>
      </c>
      <c r="AV461" s="99">
        <f>SUMIFS(通讯通路门店!$Z:$Z,通讯通路门店!$S:$S,$G461)</f>
        <v>0</v>
      </c>
      <c r="AW461" s="99">
        <f>SUMIFS(通讯通路门店!$AB:$AB,通讯通路门店!$S:$S,$G461)</f>
        <v>0</v>
      </c>
      <c r="AX461" s="99">
        <f>SUMIFS(通讯通路门店!$X:$X,通讯通路门店!$S:$S,$G461)</f>
        <v>0</v>
      </c>
      <c r="AY461" s="99">
        <f>SUMIFS(通讯通路门店!$Y:$Y,通讯通路门店!$S:$S,$G461)</f>
        <v>0</v>
      </c>
      <c r="AZ461" s="99">
        <f>SUMIFS(通讯通路门店!$AA:$AA,通讯通路门店!$S:$S,$G461)</f>
        <v>0</v>
      </c>
      <c r="BA461" s="99">
        <f t="shared" si="38"/>
        <v>0</v>
      </c>
      <c r="BB461" s="99">
        <f t="shared" si="39"/>
        <v>0</v>
      </c>
      <c r="BC461" s="99">
        <f>SUMIFS(通讯通路门店!$W:$W,通讯通路门店!$S:$S,$G461,通讯通路门店!$J:$J,"荣耀体验店")+SUMIFS(通讯通路门店!$W:$W,通讯通路门店!$S:$S,$G461,通讯通路门店!$J:$J,"荣耀授权专卖店")</f>
        <v>0</v>
      </c>
      <c r="BD461" s="99">
        <f>SUMIFS(通讯通路门店!$Z:$Z,通讯通路门店!$S:$S,$G461,通讯通路门店!$J:$J,"VIVO体验店")</f>
        <v>0</v>
      </c>
      <c r="BE461" s="99">
        <f>SUMIFS(通讯通路门店!$AB:$AB,通讯通路门店!$S:$S,$G461,通讯通路门店!$J:$J,"OPPO体验店")</f>
        <v>0</v>
      </c>
      <c r="BF461" s="99">
        <f>SUMIFS(通讯通路门店!$X:$X,通讯通路门店!$S:$S,$G461,通讯通路门店!$J:$J,"华为授权体验店")+SUMIFS(通讯通路门店!$AA:$AA,通讯通路门店!$S:$S,$G461,通讯通路门店!$J:$J,"华为堡垒店")</f>
        <v>0</v>
      </c>
      <c r="BG461" s="99">
        <f>SUMIFS(通讯通路门店!$Y:$Y,通讯通路门店!$S:$S,$G461,通讯通路门店!$J:$J,"小米体验店")</f>
        <v>0</v>
      </c>
      <c r="BH461" s="99">
        <f>SUMIFS(通讯通路门店!$AA:$AA,通讯通路门店!$S:$S,$G461,通讯通路门店!$J:$J,"苹果体验店")</f>
        <v>0</v>
      </c>
      <c r="BI461" s="99">
        <f>SUMIFS(通讯通路门店!$K:$K,通讯通路门店!$S:$S,$G461,通讯通路门店!$J:$J,"其他品牌专卖店")</f>
        <v>0</v>
      </c>
      <c r="BJ461" s="99">
        <f>SUMIFS(通讯通路门店!$AC:$AC,通讯通路门店!$S:$S,$G461)</f>
        <v>0</v>
      </c>
      <c r="BK461" s="99">
        <f>SUMIFS(通讯通路门店!$AD:$AD,通讯通路门店!$S:$S,$G461)</f>
        <v>0</v>
      </c>
      <c r="BL461" s="99">
        <f>SUMIFS(通讯通路门店!$AE:$AE,通讯通路门店!$S:$S,$G461)</f>
        <v>0</v>
      </c>
      <c r="BM461" s="99">
        <f>SUMIFS(通讯通路门店!$AF:$AF,通讯通路门店!$S:$S,$G461)</f>
        <v>0</v>
      </c>
      <c r="BN461" s="99">
        <f>SUMIFS(通讯通路门店!$AG:$AG,通讯通路门店!$S:$S,$G461)</f>
        <v>0</v>
      </c>
      <c r="BO461" s="99">
        <f>SUMIFS(通讯通路门店!$AH:$AH,通讯通路门店!$S:$S,$G461)</f>
        <v>0</v>
      </c>
      <c r="BP461" s="99">
        <f>SUMIFS(通讯通路门店!$AI:$AI,通讯通路门店!$S:$S,$G461)</f>
        <v>0</v>
      </c>
      <c r="BQ461" s="83"/>
    </row>
    <row r="462" spans="1:69">
      <c r="A462" s="99" t="str">
        <f>IFERROR(_xlfn.XLOOKUP($G462,通讯通路门店!$S$4:$S$993933,通讯通路门店!$A$4:$A$993933,0,0),"")</f>
        <v/>
      </c>
      <c r="B462" s="99" t="str">
        <f>IFERROR(_xlfn.XLOOKUP($G462,通讯通路门店!$S$4:$S$993933,通讯通路门店!$B$4:$B$993933,0,0),"")</f>
        <v/>
      </c>
      <c r="C462" s="99" t="str">
        <f>IFERROR(_xlfn.XLOOKUP($G462,通讯通路门店!$S$4:$S$993933,通讯通路门店!$C$4:$C$993933,0,0),"")</f>
        <v/>
      </c>
      <c r="D462" s="99" t="str">
        <f>IFERROR(_xlfn.XLOOKUP($G462,通讯通路门店!$S$4:$S$993933,通讯通路门店!$D$4:$D$993933,0,0),"")</f>
        <v/>
      </c>
      <c r="E462" s="83"/>
      <c r="F462" s="83"/>
      <c r="G462" s="101" t="e">
        <v>#N/A</v>
      </c>
      <c r="H462" s="102" t="str">
        <f>IFERROR(_xlfn.XLOOKUP($G462,通讯通路门店!$S$4:$S$993933,通讯通路门店!$R$4:$R$993933,0,0),"")</f>
        <v/>
      </c>
      <c r="I462" s="83"/>
      <c r="J462" s="83"/>
      <c r="K462" s="83"/>
      <c r="L462" s="83"/>
      <c r="M462" s="83"/>
      <c r="N462" s="83"/>
      <c r="O462" s="83"/>
      <c r="P462" s="83"/>
      <c r="Q462" s="83"/>
      <c r="R462" s="83"/>
      <c r="S462" s="83"/>
      <c r="T462" s="83"/>
      <c r="U462" s="99">
        <f>COUNTIF(通讯通路门店!$S:$S,$G462)</f>
        <v>0</v>
      </c>
      <c r="V462" s="99">
        <f>COUNTIFS(通讯通路门店!$S:$S,$G462,通讯通路门店!$J:$J,"综合卖场")</f>
        <v>0</v>
      </c>
      <c r="W462" s="99">
        <f>SUMIFS(通讯通路门店!$AJ:$AJ,通讯通路门店!$S:$S,通讯客户沙盘!$G462)</f>
        <v>0</v>
      </c>
      <c r="X462" s="99">
        <f t="shared" si="35"/>
        <v>0</v>
      </c>
      <c r="Y462" s="99">
        <f>COUNTIFS(通讯通路门店!$S:$S,$G462,通讯通路门店!$J:$J,"荣耀体验店")+COUNTIFS(通讯通路门店!$S:$S,$G462,通讯通路门店!$J:$J,"荣耀授权专卖店")</f>
        <v>0</v>
      </c>
      <c r="Z462" s="99">
        <f>COUNTIFS(通讯通路门店!$S:$S,$G462,通讯通路门店!$J:$J,"VIVO体验店")</f>
        <v>0</v>
      </c>
      <c r="AA462" s="99">
        <f>COUNTIFS(通讯通路门店!$S:$S,$G462,通讯通路门店!$J:$J,"OPPO体验店")</f>
        <v>0</v>
      </c>
      <c r="AB462" s="99">
        <f>COUNTIFS(通讯通路门店!$S:$S,$G462,通讯通路门店!$J:$J,"华为授权体验店")+COUNTIFS(通讯通路门店!$S:$S,$G462,通讯通路门店!$J:$J,"华为堡垒店")</f>
        <v>0</v>
      </c>
      <c r="AC462" s="99">
        <f>COUNTIFS(通讯通路门店!$S:$S,$G462,通讯通路门店!$J:$J,"小米体验店")</f>
        <v>0</v>
      </c>
      <c r="AD462" s="99">
        <f>COUNTIFS(通讯通路门店!$S:$S,$G462,通讯通路门店!$J:$J,"苹果体验店")</f>
        <v>0</v>
      </c>
      <c r="AE462" s="99">
        <f>COUNTIFS(通讯通路门店!$S:$S,$G462,通讯通路门店!$J:$J,"其他品牌专卖店")</f>
        <v>0</v>
      </c>
      <c r="AF462" s="99">
        <f>SUMIFS(通讯通路门店!$BI:$BI,通讯通路门店!$S:$S,$G462)</f>
        <v>0</v>
      </c>
      <c r="AG462" s="99">
        <f>SUMIFS(通讯通路门店!$BH:$BH,通讯通路门店!$S:$S,$G462)</f>
        <v>0</v>
      </c>
      <c r="AH462" s="99">
        <f t="shared" si="36"/>
        <v>0</v>
      </c>
      <c r="AI462" s="99">
        <f>SUMIFS(通讯通路门店!$BB:$BB,通讯通路门店!$S:$S,$G462)</f>
        <v>0</v>
      </c>
      <c r="AJ462" s="99">
        <f>SUMIFS(通讯通路门店!$BE:$BE,通讯通路门店!$S:$S,$G462)</f>
        <v>0</v>
      </c>
      <c r="AK462" s="99">
        <f>SUMIFS(通讯通路门店!$BG:$BG,通讯通路门店!$S:$S,$G462)</f>
        <v>0</v>
      </c>
      <c r="AL462" s="99">
        <f>SUMIFS(通讯通路门店!$BC:$BC,通讯通路门店!$S:$S,$G462)</f>
        <v>0</v>
      </c>
      <c r="AM462" s="99">
        <f>SUMIFS(通讯通路门店!$BD:$BD,通讯通路门店!$S:$S,$G462)</f>
        <v>0</v>
      </c>
      <c r="AN462" s="99">
        <f>SUMIFS(通讯通路门店!$BF:$BF,通讯通路门店!$S:$S,$G462)</f>
        <v>0</v>
      </c>
      <c r="AO462" s="99">
        <f t="shared" si="37"/>
        <v>0</v>
      </c>
      <c r="AP462" s="99">
        <f>SUMIFS(通讯通路门店!$K:$K,通讯通路门店!$S:$S,$G462)</f>
        <v>0</v>
      </c>
      <c r="AQ462" s="83"/>
      <c r="AR462" s="99">
        <f>SUMIFS(通讯通路门店!$T:$T,通讯通路门店!$S:$S,$G462)</f>
        <v>0</v>
      </c>
      <c r="AS462" s="99">
        <f>SUMIFS(通讯通路门店!$U:$U,通讯通路门店!$S:$S,$G462)</f>
        <v>0</v>
      </c>
      <c r="AT462" s="99">
        <f>SUMIFS(通讯通路门店!$V:$V,通讯通路门店!$S:$S,$G462)</f>
        <v>0</v>
      </c>
      <c r="AU462" s="99">
        <f>SUMIFS(通讯通路门店!$W:$W,通讯通路门店!$S:$S,$G462)</f>
        <v>0</v>
      </c>
      <c r="AV462" s="99">
        <f>SUMIFS(通讯通路门店!$Z:$Z,通讯通路门店!$S:$S,$G462)</f>
        <v>0</v>
      </c>
      <c r="AW462" s="99">
        <f>SUMIFS(通讯通路门店!$AB:$AB,通讯通路门店!$S:$S,$G462)</f>
        <v>0</v>
      </c>
      <c r="AX462" s="99">
        <f>SUMIFS(通讯通路门店!$X:$X,通讯通路门店!$S:$S,$G462)</f>
        <v>0</v>
      </c>
      <c r="AY462" s="99">
        <f>SUMIFS(通讯通路门店!$Y:$Y,通讯通路门店!$S:$S,$G462)</f>
        <v>0</v>
      </c>
      <c r="AZ462" s="99">
        <f>SUMIFS(通讯通路门店!$AA:$AA,通讯通路门店!$S:$S,$G462)</f>
        <v>0</v>
      </c>
      <c r="BA462" s="99">
        <f t="shared" si="38"/>
        <v>0</v>
      </c>
      <c r="BB462" s="99">
        <f t="shared" si="39"/>
        <v>0</v>
      </c>
      <c r="BC462" s="99">
        <f>SUMIFS(通讯通路门店!$W:$W,通讯通路门店!$S:$S,$G462,通讯通路门店!$J:$J,"荣耀体验店")+SUMIFS(通讯通路门店!$W:$W,通讯通路门店!$S:$S,$G462,通讯通路门店!$J:$J,"荣耀授权专卖店")</f>
        <v>0</v>
      </c>
      <c r="BD462" s="99">
        <f>SUMIFS(通讯通路门店!$Z:$Z,通讯通路门店!$S:$S,$G462,通讯通路门店!$J:$J,"VIVO体验店")</f>
        <v>0</v>
      </c>
      <c r="BE462" s="99">
        <f>SUMIFS(通讯通路门店!$AB:$AB,通讯通路门店!$S:$S,$G462,通讯通路门店!$J:$J,"OPPO体验店")</f>
        <v>0</v>
      </c>
      <c r="BF462" s="99">
        <f>SUMIFS(通讯通路门店!$X:$X,通讯通路门店!$S:$S,$G462,通讯通路门店!$J:$J,"华为授权体验店")+SUMIFS(通讯通路门店!$AA:$AA,通讯通路门店!$S:$S,$G462,通讯通路门店!$J:$J,"华为堡垒店")</f>
        <v>0</v>
      </c>
      <c r="BG462" s="99">
        <f>SUMIFS(通讯通路门店!$Y:$Y,通讯通路门店!$S:$S,$G462,通讯通路门店!$J:$J,"小米体验店")</f>
        <v>0</v>
      </c>
      <c r="BH462" s="99">
        <f>SUMIFS(通讯通路门店!$AA:$AA,通讯通路门店!$S:$S,$G462,通讯通路门店!$J:$J,"苹果体验店")</f>
        <v>0</v>
      </c>
      <c r="BI462" s="99">
        <f>SUMIFS(通讯通路门店!$K:$K,通讯通路门店!$S:$S,$G462,通讯通路门店!$J:$J,"其他品牌专卖店")</f>
        <v>0</v>
      </c>
      <c r="BJ462" s="99">
        <f>SUMIFS(通讯通路门店!$AC:$AC,通讯通路门店!$S:$S,$G462)</f>
        <v>0</v>
      </c>
      <c r="BK462" s="99">
        <f>SUMIFS(通讯通路门店!$AD:$AD,通讯通路门店!$S:$S,$G462)</f>
        <v>0</v>
      </c>
      <c r="BL462" s="99">
        <f>SUMIFS(通讯通路门店!$AE:$AE,通讯通路门店!$S:$S,$G462)</f>
        <v>0</v>
      </c>
      <c r="BM462" s="99">
        <f>SUMIFS(通讯通路门店!$AF:$AF,通讯通路门店!$S:$S,$G462)</f>
        <v>0</v>
      </c>
      <c r="BN462" s="99">
        <f>SUMIFS(通讯通路门店!$AG:$AG,通讯通路门店!$S:$S,$G462)</f>
        <v>0</v>
      </c>
      <c r="BO462" s="99">
        <f>SUMIFS(通讯通路门店!$AH:$AH,通讯通路门店!$S:$S,$G462)</f>
        <v>0</v>
      </c>
      <c r="BP462" s="99">
        <f>SUMIFS(通讯通路门店!$AI:$AI,通讯通路门店!$S:$S,$G462)</f>
        <v>0</v>
      </c>
      <c r="BQ462" s="83"/>
    </row>
    <row r="463" spans="1:69">
      <c r="A463" s="99" t="str">
        <f>IFERROR(_xlfn.XLOOKUP($G463,通讯通路门店!$S$4:$S$993933,通讯通路门店!$A$4:$A$993933,0,0),"")</f>
        <v/>
      </c>
      <c r="B463" s="99" t="str">
        <f>IFERROR(_xlfn.XLOOKUP($G463,通讯通路门店!$S$4:$S$993933,通讯通路门店!$B$4:$B$993933,0,0),"")</f>
        <v/>
      </c>
      <c r="C463" s="99" t="str">
        <f>IFERROR(_xlfn.XLOOKUP($G463,通讯通路门店!$S$4:$S$993933,通讯通路门店!$C$4:$C$993933,0,0),"")</f>
        <v/>
      </c>
      <c r="D463" s="99" t="str">
        <f>IFERROR(_xlfn.XLOOKUP($G463,通讯通路门店!$S$4:$S$993933,通讯通路门店!$D$4:$D$993933,0,0),"")</f>
        <v/>
      </c>
      <c r="E463" s="83"/>
      <c r="F463" s="83"/>
      <c r="G463" s="101" t="e">
        <v>#N/A</v>
      </c>
      <c r="H463" s="102" t="str">
        <f>IFERROR(_xlfn.XLOOKUP($G463,通讯通路门店!$S$4:$S$993933,通讯通路门店!$R$4:$R$993933,0,0),"")</f>
        <v/>
      </c>
      <c r="I463" s="83"/>
      <c r="J463" s="83"/>
      <c r="K463" s="83"/>
      <c r="L463" s="83"/>
      <c r="M463" s="83"/>
      <c r="N463" s="83"/>
      <c r="O463" s="83"/>
      <c r="P463" s="83"/>
      <c r="Q463" s="83"/>
      <c r="R463" s="83"/>
      <c r="S463" s="83"/>
      <c r="T463" s="83"/>
      <c r="U463" s="99">
        <f>COUNTIF(通讯通路门店!$S:$S,$G463)</f>
        <v>0</v>
      </c>
      <c r="V463" s="99">
        <f>COUNTIFS(通讯通路门店!$S:$S,$G463,通讯通路门店!$J:$J,"综合卖场")</f>
        <v>0</v>
      </c>
      <c r="W463" s="99">
        <f>SUMIFS(通讯通路门店!$AJ:$AJ,通讯通路门店!$S:$S,通讯客户沙盘!$G463)</f>
        <v>0</v>
      </c>
      <c r="X463" s="99">
        <f t="shared" si="35"/>
        <v>0</v>
      </c>
      <c r="Y463" s="99">
        <f>COUNTIFS(通讯通路门店!$S:$S,$G463,通讯通路门店!$J:$J,"荣耀体验店")+COUNTIFS(通讯通路门店!$S:$S,$G463,通讯通路门店!$J:$J,"荣耀授权专卖店")</f>
        <v>0</v>
      </c>
      <c r="Z463" s="99">
        <f>COUNTIFS(通讯通路门店!$S:$S,$G463,通讯通路门店!$J:$J,"VIVO体验店")</f>
        <v>0</v>
      </c>
      <c r="AA463" s="99">
        <f>COUNTIFS(通讯通路门店!$S:$S,$G463,通讯通路门店!$J:$J,"OPPO体验店")</f>
        <v>0</v>
      </c>
      <c r="AB463" s="99">
        <f>COUNTIFS(通讯通路门店!$S:$S,$G463,通讯通路门店!$J:$J,"华为授权体验店")+COUNTIFS(通讯通路门店!$S:$S,$G463,通讯通路门店!$J:$J,"华为堡垒店")</f>
        <v>0</v>
      </c>
      <c r="AC463" s="99">
        <f>COUNTIFS(通讯通路门店!$S:$S,$G463,通讯通路门店!$J:$J,"小米体验店")</f>
        <v>0</v>
      </c>
      <c r="AD463" s="99">
        <f>COUNTIFS(通讯通路门店!$S:$S,$G463,通讯通路门店!$J:$J,"苹果体验店")</f>
        <v>0</v>
      </c>
      <c r="AE463" s="99">
        <f>COUNTIFS(通讯通路门店!$S:$S,$G463,通讯通路门店!$J:$J,"其他品牌专卖店")</f>
        <v>0</v>
      </c>
      <c r="AF463" s="99">
        <f>SUMIFS(通讯通路门店!$BI:$BI,通讯通路门店!$S:$S,$G463)</f>
        <v>0</v>
      </c>
      <c r="AG463" s="99">
        <f>SUMIFS(通讯通路门店!$BH:$BH,通讯通路门店!$S:$S,$G463)</f>
        <v>0</v>
      </c>
      <c r="AH463" s="99">
        <f t="shared" si="36"/>
        <v>0</v>
      </c>
      <c r="AI463" s="99">
        <f>SUMIFS(通讯通路门店!$BB:$BB,通讯通路门店!$S:$S,$G463)</f>
        <v>0</v>
      </c>
      <c r="AJ463" s="99">
        <f>SUMIFS(通讯通路门店!$BE:$BE,通讯通路门店!$S:$S,$G463)</f>
        <v>0</v>
      </c>
      <c r="AK463" s="99">
        <f>SUMIFS(通讯通路门店!$BG:$BG,通讯通路门店!$S:$S,$G463)</f>
        <v>0</v>
      </c>
      <c r="AL463" s="99">
        <f>SUMIFS(通讯通路门店!$BC:$BC,通讯通路门店!$S:$S,$G463)</f>
        <v>0</v>
      </c>
      <c r="AM463" s="99">
        <f>SUMIFS(通讯通路门店!$BD:$BD,通讯通路门店!$S:$S,$G463)</f>
        <v>0</v>
      </c>
      <c r="AN463" s="99">
        <f>SUMIFS(通讯通路门店!$BF:$BF,通讯通路门店!$S:$S,$G463)</f>
        <v>0</v>
      </c>
      <c r="AO463" s="99">
        <f t="shared" si="37"/>
        <v>0</v>
      </c>
      <c r="AP463" s="99">
        <f>SUMIFS(通讯通路门店!$K:$K,通讯通路门店!$S:$S,$G463)</f>
        <v>0</v>
      </c>
      <c r="AQ463" s="83"/>
      <c r="AR463" s="99">
        <f>SUMIFS(通讯通路门店!$T:$T,通讯通路门店!$S:$S,$G463)</f>
        <v>0</v>
      </c>
      <c r="AS463" s="99">
        <f>SUMIFS(通讯通路门店!$U:$U,通讯通路门店!$S:$S,$G463)</f>
        <v>0</v>
      </c>
      <c r="AT463" s="99">
        <f>SUMIFS(通讯通路门店!$V:$V,通讯通路门店!$S:$S,$G463)</f>
        <v>0</v>
      </c>
      <c r="AU463" s="99">
        <f>SUMIFS(通讯通路门店!$W:$W,通讯通路门店!$S:$S,$G463)</f>
        <v>0</v>
      </c>
      <c r="AV463" s="99">
        <f>SUMIFS(通讯通路门店!$Z:$Z,通讯通路门店!$S:$S,$G463)</f>
        <v>0</v>
      </c>
      <c r="AW463" s="99">
        <f>SUMIFS(通讯通路门店!$AB:$AB,通讯通路门店!$S:$S,$G463)</f>
        <v>0</v>
      </c>
      <c r="AX463" s="99">
        <f>SUMIFS(通讯通路门店!$X:$X,通讯通路门店!$S:$S,$G463)</f>
        <v>0</v>
      </c>
      <c r="AY463" s="99">
        <f>SUMIFS(通讯通路门店!$Y:$Y,通讯通路门店!$S:$S,$G463)</f>
        <v>0</v>
      </c>
      <c r="AZ463" s="99">
        <f>SUMIFS(通讯通路门店!$AA:$AA,通讯通路门店!$S:$S,$G463)</f>
        <v>0</v>
      </c>
      <c r="BA463" s="99">
        <f t="shared" si="38"/>
        <v>0</v>
      </c>
      <c r="BB463" s="99">
        <f t="shared" si="39"/>
        <v>0</v>
      </c>
      <c r="BC463" s="99">
        <f>SUMIFS(通讯通路门店!$W:$W,通讯通路门店!$S:$S,$G463,通讯通路门店!$J:$J,"荣耀体验店")+SUMIFS(通讯通路门店!$W:$W,通讯通路门店!$S:$S,$G463,通讯通路门店!$J:$J,"荣耀授权专卖店")</f>
        <v>0</v>
      </c>
      <c r="BD463" s="99">
        <f>SUMIFS(通讯通路门店!$Z:$Z,通讯通路门店!$S:$S,$G463,通讯通路门店!$J:$J,"VIVO体验店")</f>
        <v>0</v>
      </c>
      <c r="BE463" s="99">
        <f>SUMIFS(通讯通路门店!$AB:$AB,通讯通路门店!$S:$S,$G463,通讯通路门店!$J:$J,"OPPO体验店")</f>
        <v>0</v>
      </c>
      <c r="BF463" s="99">
        <f>SUMIFS(通讯通路门店!$X:$X,通讯通路门店!$S:$S,$G463,通讯通路门店!$J:$J,"华为授权体验店")+SUMIFS(通讯通路门店!$AA:$AA,通讯通路门店!$S:$S,$G463,通讯通路门店!$J:$J,"华为堡垒店")</f>
        <v>0</v>
      </c>
      <c r="BG463" s="99">
        <f>SUMIFS(通讯通路门店!$Y:$Y,通讯通路门店!$S:$S,$G463,通讯通路门店!$J:$J,"小米体验店")</f>
        <v>0</v>
      </c>
      <c r="BH463" s="99">
        <f>SUMIFS(通讯通路门店!$AA:$AA,通讯通路门店!$S:$S,$G463,通讯通路门店!$J:$J,"苹果体验店")</f>
        <v>0</v>
      </c>
      <c r="BI463" s="99">
        <f>SUMIFS(通讯通路门店!$K:$K,通讯通路门店!$S:$S,$G463,通讯通路门店!$J:$J,"其他品牌专卖店")</f>
        <v>0</v>
      </c>
      <c r="BJ463" s="99">
        <f>SUMIFS(通讯通路门店!$AC:$AC,通讯通路门店!$S:$S,$G463)</f>
        <v>0</v>
      </c>
      <c r="BK463" s="99">
        <f>SUMIFS(通讯通路门店!$AD:$AD,通讯通路门店!$S:$S,$G463)</f>
        <v>0</v>
      </c>
      <c r="BL463" s="99">
        <f>SUMIFS(通讯通路门店!$AE:$AE,通讯通路门店!$S:$S,$G463)</f>
        <v>0</v>
      </c>
      <c r="BM463" s="99">
        <f>SUMIFS(通讯通路门店!$AF:$AF,通讯通路门店!$S:$S,$G463)</f>
        <v>0</v>
      </c>
      <c r="BN463" s="99">
        <f>SUMIFS(通讯通路门店!$AG:$AG,通讯通路门店!$S:$S,$G463)</f>
        <v>0</v>
      </c>
      <c r="BO463" s="99">
        <f>SUMIFS(通讯通路门店!$AH:$AH,通讯通路门店!$S:$S,$G463)</f>
        <v>0</v>
      </c>
      <c r="BP463" s="99">
        <f>SUMIFS(通讯通路门店!$AI:$AI,通讯通路门店!$S:$S,$G463)</f>
        <v>0</v>
      </c>
      <c r="BQ463" s="83"/>
    </row>
    <row r="464" spans="1:69">
      <c r="A464" s="99" t="str">
        <f>IFERROR(_xlfn.XLOOKUP($G464,通讯通路门店!$S$4:$S$993933,通讯通路门店!$A$4:$A$993933,0,0),"")</f>
        <v/>
      </c>
      <c r="B464" s="99" t="str">
        <f>IFERROR(_xlfn.XLOOKUP($G464,通讯通路门店!$S$4:$S$993933,通讯通路门店!$B$4:$B$993933,0,0),"")</f>
        <v/>
      </c>
      <c r="C464" s="99" t="str">
        <f>IFERROR(_xlfn.XLOOKUP($G464,通讯通路门店!$S$4:$S$993933,通讯通路门店!$C$4:$C$993933,0,0),"")</f>
        <v/>
      </c>
      <c r="D464" s="99" t="str">
        <f>IFERROR(_xlfn.XLOOKUP($G464,通讯通路门店!$S$4:$S$993933,通讯通路门店!$D$4:$D$993933,0,0),"")</f>
        <v/>
      </c>
      <c r="E464" s="83"/>
      <c r="F464" s="83"/>
      <c r="G464" s="101" t="e">
        <v>#N/A</v>
      </c>
      <c r="H464" s="102" t="str">
        <f>IFERROR(_xlfn.XLOOKUP($G464,通讯通路门店!$S$4:$S$993933,通讯通路门店!$R$4:$R$993933,0,0),"")</f>
        <v/>
      </c>
      <c r="I464" s="83"/>
      <c r="J464" s="83"/>
      <c r="K464" s="83"/>
      <c r="L464" s="83"/>
      <c r="M464" s="83"/>
      <c r="N464" s="83"/>
      <c r="O464" s="83"/>
      <c r="P464" s="83"/>
      <c r="Q464" s="83"/>
      <c r="R464" s="83"/>
      <c r="S464" s="83"/>
      <c r="T464" s="83"/>
      <c r="U464" s="99">
        <f>COUNTIF(通讯通路门店!$S:$S,$G464)</f>
        <v>0</v>
      </c>
      <c r="V464" s="99">
        <f>COUNTIFS(通讯通路门店!$S:$S,$G464,通讯通路门店!$J:$J,"综合卖场")</f>
        <v>0</v>
      </c>
      <c r="W464" s="99">
        <f>SUMIFS(通讯通路门店!$AJ:$AJ,通讯通路门店!$S:$S,通讯客户沙盘!$G464)</f>
        <v>0</v>
      </c>
      <c r="X464" s="99">
        <f t="shared" si="35"/>
        <v>0</v>
      </c>
      <c r="Y464" s="99">
        <f>COUNTIFS(通讯通路门店!$S:$S,$G464,通讯通路门店!$J:$J,"荣耀体验店")+COUNTIFS(通讯通路门店!$S:$S,$G464,通讯通路门店!$J:$J,"荣耀授权专卖店")</f>
        <v>0</v>
      </c>
      <c r="Z464" s="99">
        <f>COUNTIFS(通讯通路门店!$S:$S,$G464,通讯通路门店!$J:$J,"VIVO体验店")</f>
        <v>0</v>
      </c>
      <c r="AA464" s="99">
        <f>COUNTIFS(通讯通路门店!$S:$S,$G464,通讯通路门店!$J:$J,"OPPO体验店")</f>
        <v>0</v>
      </c>
      <c r="AB464" s="99">
        <f>COUNTIFS(通讯通路门店!$S:$S,$G464,通讯通路门店!$J:$J,"华为授权体验店")+COUNTIFS(通讯通路门店!$S:$S,$G464,通讯通路门店!$J:$J,"华为堡垒店")</f>
        <v>0</v>
      </c>
      <c r="AC464" s="99">
        <f>COUNTIFS(通讯通路门店!$S:$S,$G464,通讯通路门店!$J:$J,"小米体验店")</f>
        <v>0</v>
      </c>
      <c r="AD464" s="99">
        <f>COUNTIFS(通讯通路门店!$S:$S,$G464,通讯通路门店!$J:$J,"苹果体验店")</f>
        <v>0</v>
      </c>
      <c r="AE464" s="99">
        <f>COUNTIFS(通讯通路门店!$S:$S,$G464,通讯通路门店!$J:$J,"其他品牌专卖店")</f>
        <v>0</v>
      </c>
      <c r="AF464" s="99">
        <f>SUMIFS(通讯通路门店!$BI:$BI,通讯通路门店!$S:$S,$G464)</f>
        <v>0</v>
      </c>
      <c r="AG464" s="99">
        <f>SUMIFS(通讯通路门店!$BH:$BH,通讯通路门店!$S:$S,$G464)</f>
        <v>0</v>
      </c>
      <c r="AH464" s="99">
        <f t="shared" si="36"/>
        <v>0</v>
      </c>
      <c r="AI464" s="99">
        <f>SUMIFS(通讯通路门店!$BB:$BB,通讯通路门店!$S:$S,$G464)</f>
        <v>0</v>
      </c>
      <c r="AJ464" s="99">
        <f>SUMIFS(通讯通路门店!$BE:$BE,通讯通路门店!$S:$S,$G464)</f>
        <v>0</v>
      </c>
      <c r="AK464" s="99">
        <f>SUMIFS(通讯通路门店!$BG:$BG,通讯通路门店!$S:$S,$G464)</f>
        <v>0</v>
      </c>
      <c r="AL464" s="99">
        <f>SUMIFS(通讯通路门店!$BC:$BC,通讯通路门店!$S:$S,$G464)</f>
        <v>0</v>
      </c>
      <c r="AM464" s="99">
        <f>SUMIFS(通讯通路门店!$BD:$BD,通讯通路门店!$S:$S,$G464)</f>
        <v>0</v>
      </c>
      <c r="AN464" s="99">
        <f>SUMIFS(通讯通路门店!$BF:$BF,通讯通路门店!$S:$S,$G464)</f>
        <v>0</v>
      </c>
      <c r="AO464" s="99">
        <f t="shared" si="37"/>
        <v>0</v>
      </c>
      <c r="AP464" s="99">
        <f>SUMIFS(通讯通路门店!$K:$K,通讯通路门店!$S:$S,$G464)</f>
        <v>0</v>
      </c>
      <c r="AQ464" s="83"/>
      <c r="AR464" s="99">
        <f>SUMIFS(通讯通路门店!$T:$T,通讯通路门店!$S:$S,$G464)</f>
        <v>0</v>
      </c>
      <c r="AS464" s="99">
        <f>SUMIFS(通讯通路门店!$U:$U,通讯通路门店!$S:$S,$G464)</f>
        <v>0</v>
      </c>
      <c r="AT464" s="99">
        <f>SUMIFS(通讯通路门店!$V:$V,通讯通路门店!$S:$S,$G464)</f>
        <v>0</v>
      </c>
      <c r="AU464" s="99">
        <f>SUMIFS(通讯通路门店!$W:$W,通讯通路门店!$S:$S,$G464)</f>
        <v>0</v>
      </c>
      <c r="AV464" s="99">
        <f>SUMIFS(通讯通路门店!$Z:$Z,通讯通路门店!$S:$S,$G464)</f>
        <v>0</v>
      </c>
      <c r="AW464" s="99">
        <f>SUMIFS(通讯通路门店!$AB:$AB,通讯通路门店!$S:$S,$G464)</f>
        <v>0</v>
      </c>
      <c r="AX464" s="99">
        <f>SUMIFS(通讯通路门店!$X:$X,通讯通路门店!$S:$S,$G464)</f>
        <v>0</v>
      </c>
      <c r="AY464" s="99">
        <f>SUMIFS(通讯通路门店!$Y:$Y,通讯通路门店!$S:$S,$G464)</f>
        <v>0</v>
      </c>
      <c r="AZ464" s="99">
        <f>SUMIFS(通讯通路门店!$AA:$AA,通讯通路门店!$S:$S,$G464)</f>
        <v>0</v>
      </c>
      <c r="BA464" s="99">
        <f t="shared" si="38"/>
        <v>0</v>
      </c>
      <c r="BB464" s="99">
        <f t="shared" si="39"/>
        <v>0</v>
      </c>
      <c r="BC464" s="99">
        <f>SUMIFS(通讯通路门店!$W:$W,通讯通路门店!$S:$S,$G464,通讯通路门店!$J:$J,"荣耀体验店")+SUMIFS(通讯通路门店!$W:$W,通讯通路门店!$S:$S,$G464,通讯通路门店!$J:$J,"荣耀授权专卖店")</f>
        <v>0</v>
      </c>
      <c r="BD464" s="99">
        <f>SUMIFS(通讯通路门店!$Z:$Z,通讯通路门店!$S:$S,$G464,通讯通路门店!$J:$J,"VIVO体验店")</f>
        <v>0</v>
      </c>
      <c r="BE464" s="99">
        <f>SUMIFS(通讯通路门店!$AB:$AB,通讯通路门店!$S:$S,$G464,通讯通路门店!$J:$J,"OPPO体验店")</f>
        <v>0</v>
      </c>
      <c r="BF464" s="99">
        <f>SUMIFS(通讯通路门店!$X:$X,通讯通路门店!$S:$S,$G464,通讯通路门店!$J:$J,"华为授权体验店")+SUMIFS(通讯通路门店!$AA:$AA,通讯通路门店!$S:$S,$G464,通讯通路门店!$J:$J,"华为堡垒店")</f>
        <v>0</v>
      </c>
      <c r="BG464" s="99">
        <f>SUMIFS(通讯通路门店!$Y:$Y,通讯通路门店!$S:$S,$G464,通讯通路门店!$J:$J,"小米体验店")</f>
        <v>0</v>
      </c>
      <c r="BH464" s="99">
        <f>SUMIFS(通讯通路门店!$AA:$AA,通讯通路门店!$S:$S,$G464,通讯通路门店!$J:$J,"苹果体验店")</f>
        <v>0</v>
      </c>
      <c r="BI464" s="99">
        <f>SUMIFS(通讯通路门店!$K:$K,通讯通路门店!$S:$S,$G464,通讯通路门店!$J:$J,"其他品牌专卖店")</f>
        <v>0</v>
      </c>
      <c r="BJ464" s="99">
        <f>SUMIFS(通讯通路门店!$AC:$AC,通讯通路门店!$S:$S,$G464)</f>
        <v>0</v>
      </c>
      <c r="BK464" s="99">
        <f>SUMIFS(通讯通路门店!$AD:$AD,通讯通路门店!$S:$S,$G464)</f>
        <v>0</v>
      </c>
      <c r="BL464" s="99">
        <f>SUMIFS(通讯通路门店!$AE:$AE,通讯通路门店!$S:$S,$G464)</f>
        <v>0</v>
      </c>
      <c r="BM464" s="99">
        <f>SUMIFS(通讯通路门店!$AF:$AF,通讯通路门店!$S:$S,$G464)</f>
        <v>0</v>
      </c>
      <c r="BN464" s="99">
        <f>SUMIFS(通讯通路门店!$AG:$AG,通讯通路门店!$S:$S,$G464)</f>
        <v>0</v>
      </c>
      <c r="BO464" s="99">
        <f>SUMIFS(通讯通路门店!$AH:$AH,通讯通路门店!$S:$S,$G464)</f>
        <v>0</v>
      </c>
      <c r="BP464" s="99">
        <f>SUMIFS(通讯通路门店!$AI:$AI,通讯通路门店!$S:$S,$G464)</f>
        <v>0</v>
      </c>
      <c r="BQ464" s="83"/>
    </row>
    <row r="465" spans="1:69">
      <c r="A465" s="99" t="str">
        <f>IFERROR(_xlfn.XLOOKUP($G465,通讯通路门店!$S$4:$S$993933,通讯通路门店!$A$4:$A$993933,0,0),"")</f>
        <v/>
      </c>
      <c r="B465" s="99" t="str">
        <f>IFERROR(_xlfn.XLOOKUP($G465,通讯通路门店!$S$4:$S$993933,通讯通路门店!$B$4:$B$993933,0,0),"")</f>
        <v/>
      </c>
      <c r="C465" s="99" t="str">
        <f>IFERROR(_xlfn.XLOOKUP($G465,通讯通路门店!$S$4:$S$993933,通讯通路门店!$C$4:$C$993933,0,0),"")</f>
        <v/>
      </c>
      <c r="D465" s="99" t="str">
        <f>IFERROR(_xlfn.XLOOKUP($G465,通讯通路门店!$S$4:$S$993933,通讯通路门店!$D$4:$D$993933,0,0),"")</f>
        <v/>
      </c>
      <c r="E465" s="83"/>
      <c r="F465" s="83"/>
      <c r="G465" s="101" t="e">
        <v>#N/A</v>
      </c>
      <c r="H465" s="102" t="str">
        <f>IFERROR(_xlfn.XLOOKUP($G465,通讯通路门店!$S$4:$S$993933,通讯通路门店!$R$4:$R$993933,0,0),"")</f>
        <v/>
      </c>
      <c r="I465" s="83"/>
      <c r="J465" s="83"/>
      <c r="K465" s="83"/>
      <c r="L465" s="83"/>
      <c r="M465" s="83"/>
      <c r="N465" s="83"/>
      <c r="O465" s="83"/>
      <c r="P465" s="83"/>
      <c r="Q465" s="83"/>
      <c r="R465" s="83"/>
      <c r="S465" s="83"/>
      <c r="T465" s="83"/>
      <c r="U465" s="99">
        <f>COUNTIF(通讯通路门店!$S:$S,$G465)</f>
        <v>0</v>
      </c>
      <c r="V465" s="99">
        <f>COUNTIFS(通讯通路门店!$S:$S,$G465,通讯通路门店!$J:$J,"综合卖场")</f>
        <v>0</v>
      </c>
      <c r="W465" s="99">
        <f>SUMIFS(通讯通路门店!$AJ:$AJ,通讯通路门店!$S:$S,通讯客户沙盘!$G465)</f>
        <v>0</v>
      </c>
      <c r="X465" s="99">
        <f t="shared" si="35"/>
        <v>0</v>
      </c>
      <c r="Y465" s="99">
        <f>COUNTIFS(通讯通路门店!$S:$S,$G465,通讯通路门店!$J:$J,"荣耀体验店")+COUNTIFS(通讯通路门店!$S:$S,$G465,通讯通路门店!$J:$J,"荣耀授权专卖店")</f>
        <v>0</v>
      </c>
      <c r="Z465" s="99">
        <f>COUNTIFS(通讯通路门店!$S:$S,$G465,通讯通路门店!$J:$J,"VIVO体验店")</f>
        <v>0</v>
      </c>
      <c r="AA465" s="99">
        <f>COUNTIFS(通讯通路门店!$S:$S,$G465,通讯通路门店!$J:$J,"OPPO体验店")</f>
        <v>0</v>
      </c>
      <c r="AB465" s="99">
        <f>COUNTIFS(通讯通路门店!$S:$S,$G465,通讯通路门店!$J:$J,"华为授权体验店")+COUNTIFS(通讯通路门店!$S:$S,$G465,通讯通路门店!$J:$J,"华为堡垒店")</f>
        <v>0</v>
      </c>
      <c r="AC465" s="99">
        <f>COUNTIFS(通讯通路门店!$S:$S,$G465,通讯通路门店!$J:$J,"小米体验店")</f>
        <v>0</v>
      </c>
      <c r="AD465" s="99">
        <f>COUNTIFS(通讯通路门店!$S:$S,$G465,通讯通路门店!$J:$J,"苹果体验店")</f>
        <v>0</v>
      </c>
      <c r="AE465" s="99">
        <f>COUNTIFS(通讯通路门店!$S:$S,$G465,通讯通路门店!$J:$J,"其他品牌专卖店")</f>
        <v>0</v>
      </c>
      <c r="AF465" s="99">
        <f>SUMIFS(通讯通路门店!$BI:$BI,通讯通路门店!$S:$S,$G465)</f>
        <v>0</v>
      </c>
      <c r="AG465" s="99">
        <f>SUMIFS(通讯通路门店!$BH:$BH,通讯通路门店!$S:$S,$G465)</f>
        <v>0</v>
      </c>
      <c r="AH465" s="99">
        <f t="shared" si="36"/>
        <v>0</v>
      </c>
      <c r="AI465" s="99">
        <f>SUMIFS(通讯通路门店!$BB:$BB,通讯通路门店!$S:$S,$G465)</f>
        <v>0</v>
      </c>
      <c r="AJ465" s="99">
        <f>SUMIFS(通讯通路门店!$BE:$BE,通讯通路门店!$S:$S,$G465)</f>
        <v>0</v>
      </c>
      <c r="AK465" s="99">
        <f>SUMIFS(通讯通路门店!$BG:$BG,通讯通路门店!$S:$S,$G465)</f>
        <v>0</v>
      </c>
      <c r="AL465" s="99">
        <f>SUMIFS(通讯通路门店!$BC:$BC,通讯通路门店!$S:$S,$G465)</f>
        <v>0</v>
      </c>
      <c r="AM465" s="99">
        <f>SUMIFS(通讯通路门店!$BD:$BD,通讯通路门店!$S:$S,$G465)</f>
        <v>0</v>
      </c>
      <c r="AN465" s="99">
        <f>SUMIFS(通讯通路门店!$BF:$BF,通讯通路门店!$S:$S,$G465)</f>
        <v>0</v>
      </c>
      <c r="AO465" s="99">
        <f t="shared" si="37"/>
        <v>0</v>
      </c>
      <c r="AP465" s="99">
        <f>SUMIFS(通讯通路门店!$K:$K,通讯通路门店!$S:$S,$G465)</f>
        <v>0</v>
      </c>
      <c r="AQ465" s="83"/>
      <c r="AR465" s="99">
        <f>SUMIFS(通讯通路门店!$T:$T,通讯通路门店!$S:$S,$G465)</f>
        <v>0</v>
      </c>
      <c r="AS465" s="99">
        <f>SUMIFS(通讯通路门店!$U:$U,通讯通路门店!$S:$S,$G465)</f>
        <v>0</v>
      </c>
      <c r="AT465" s="99">
        <f>SUMIFS(通讯通路门店!$V:$V,通讯通路门店!$S:$S,$G465)</f>
        <v>0</v>
      </c>
      <c r="AU465" s="99">
        <f>SUMIFS(通讯通路门店!$W:$W,通讯通路门店!$S:$S,$G465)</f>
        <v>0</v>
      </c>
      <c r="AV465" s="99">
        <f>SUMIFS(通讯通路门店!$Z:$Z,通讯通路门店!$S:$S,$G465)</f>
        <v>0</v>
      </c>
      <c r="AW465" s="99">
        <f>SUMIFS(通讯通路门店!$AB:$AB,通讯通路门店!$S:$S,$G465)</f>
        <v>0</v>
      </c>
      <c r="AX465" s="99">
        <f>SUMIFS(通讯通路门店!$X:$X,通讯通路门店!$S:$S,$G465)</f>
        <v>0</v>
      </c>
      <c r="AY465" s="99">
        <f>SUMIFS(通讯通路门店!$Y:$Y,通讯通路门店!$S:$S,$G465)</f>
        <v>0</v>
      </c>
      <c r="AZ465" s="99">
        <f>SUMIFS(通讯通路门店!$AA:$AA,通讯通路门店!$S:$S,$G465)</f>
        <v>0</v>
      </c>
      <c r="BA465" s="99">
        <f t="shared" si="38"/>
        <v>0</v>
      </c>
      <c r="BB465" s="99">
        <f t="shared" si="39"/>
        <v>0</v>
      </c>
      <c r="BC465" s="99">
        <f>SUMIFS(通讯通路门店!$W:$W,通讯通路门店!$S:$S,$G465,通讯通路门店!$J:$J,"荣耀体验店")+SUMIFS(通讯通路门店!$W:$W,通讯通路门店!$S:$S,$G465,通讯通路门店!$J:$J,"荣耀授权专卖店")</f>
        <v>0</v>
      </c>
      <c r="BD465" s="99">
        <f>SUMIFS(通讯通路门店!$Z:$Z,通讯通路门店!$S:$S,$G465,通讯通路门店!$J:$J,"VIVO体验店")</f>
        <v>0</v>
      </c>
      <c r="BE465" s="99">
        <f>SUMIFS(通讯通路门店!$AB:$AB,通讯通路门店!$S:$S,$G465,通讯通路门店!$J:$J,"OPPO体验店")</f>
        <v>0</v>
      </c>
      <c r="BF465" s="99">
        <f>SUMIFS(通讯通路门店!$X:$X,通讯通路门店!$S:$S,$G465,通讯通路门店!$J:$J,"华为授权体验店")+SUMIFS(通讯通路门店!$AA:$AA,通讯通路门店!$S:$S,$G465,通讯通路门店!$J:$J,"华为堡垒店")</f>
        <v>0</v>
      </c>
      <c r="BG465" s="99">
        <f>SUMIFS(通讯通路门店!$Y:$Y,通讯通路门店!$S:$S,$G465,通讯通路门店!$J:$J,"小米体验店")</f>
        <v>0</v>
      </c>
      <c r="BH465" s="99">
        <f>SUMIFS(通讯通路门店!$AA:$AA,通讯通路门店!$S:$S,$G465,通讯通路门店!$J:$J,"苹果体验店")</f>
        <v>0</v>
      </c>
      <c r="BI465" s="99">
        <f>SUMIFS(通讯通路门店!$K:$K,通讯通路门店!$S:$S,$G465,通讯通路门店!$J:$J,"其他品牌专卖店")</f>
        <v>0</v>
      </c>
      <c r="BJ465" s="99">
        <f>SUMIFS(通讯通路门店!$AC:$AC,通讯通路门店!$S:$S,$G465)</f>
        <v>0</v>
      </c>
      <c r="BK465" s="99">
        <f>SUMIFS(通讯通路门店!$AD:$AD,通讯通路门店!$S:$S,$G465)</f>
        <v>0</v>
      </c>
      <c r="BL465" s="99">
        <f>SUMIFS(通讯通路门店!$AE:$AE,通讯通路门店!$S:$S,$G465)</f>
        <v>0</v>
      </c>
      <c r="BM465" s="99">
        <f>SUMIFS(通讯通路门店!$AF:$AF,通讯通路门店!$S:$S,$G465)</f>
        <v>0</v>
      </c>
      <c r="BN465" s="99">
        <f>SUMIFS(通讯通路门店!$AG:$AG,通讯通路门店!$S:$S,$G465)</f>
        <v>0</v>
      </c>
      <c r="BO465" s="99">
        <f>SUMIFS(通讯通路门店!$AH:$AH,通讯通路门店!$S:$S,$G465)</f>
        <v>0</v>
      </c>
      <c r="BP465" s="99">
        <f>SUMIFS(通讯通路门店!$AI:$AI,通讯通路门店!$S:$S,$G465)</f>
        <v>0</v>
      </c>
      <c r="BQ465" s="83"/>
    </row>
    <row r="466" spans="1:69">
      <c r="A466" s="99" t="str">
        <f>IFERROR(_xlfn.XLOOKUP($G466,通讯通路门店!$S$4:$S$993933,通讯通路门店!$A$4:$A$993933,0,0),"")</f>
        <v/>
      </c>
      <c r="B466" s="99" t="str">
        <f>IFERROR(_xlfn.XLOOKUP($G466,通讯通路门店!$S$4:$S$993933,通讯通路门店!$B$4:$B$993933,0,0),"")</f>
        <v/>
      </c>
      <c r="C466" s="99" t="str">
        <f>IFERROR(_xlfn.XLOOKUP($G466,通讯通路门店!$S$4:$S$993933,通讯通路门店!$C$4:$C$993933,0,0),"")</f>
        <v/>
      </c>
      <c r="D466" s="99" t="str">
        <f>IFERROR(_xlfn.XLOOKUP($G466,通讯通路门店!$S$4:$S$993933,通讯通路门店!$D$4:$D$993933,0,0),"")</f>
        <v/>
      </c>
      <c r="E466" s="83"/>
      <c r="F466" s="83"/>
      <c r="G466" s="101" t="e">
        <v>#N/A</v>
      </c>
      <c r="H466" s="102" t="str">
        <f>IFERROR(_xlfn.XLOOKUP($G466,通讯通路门店!$S$4:$S$993933,通讯通路门店!$R$4:$R$993933,0,0),"")</f>
        <v/>
      </c>
      <c r="I466" s="83"/>
      <c r="J466" s="83"/>
      <c r="K466" s="83"/>
      <c r="L466" s="83"/>
      <c r="M466" s="83"/>
      <c r="N466" s="83"/>
      <c r="O466" s="83"/>
      <c r="P466" s="83"/>
      <c r="Q466" s="83"/>
      <c r="R466" s="83"/>
      <c r="S466" s="83"/>
      <c r="T466" s="83"/>
      <c r="U466" s="99">
        <f>COUNTIF(通讯通路门店!$S:$S,$G466)</f>
        <v>0</v>
      </c>
      <c r="V466" s="99">
        <f>COUNTIFS(通讯通路门店!$S:$S,$G466,通讯通路门店!$J:$J,"综合卖场")</f>
        <v>0</v>
      </c>
      <c r="W466" s="99">
        <f>SUMIFS(通讯通路门店!$AJ:$AJ,通讯通路门店!$S:$S,通讯客户沙盘!$G466)</f>
        <v>0</v>
      </c>
      <c r="X466" s="99">
        <f t="shared" si="35"/>
        <v>0</v>
      </c>
      <c r="Y466" s="99">
        <f>COUNTIFS(通讯通路门店!$S:$S,$G466,通讯通路门店!$J:$J,"荣耀体验店")+COUNTIFS(通讯通路门店!$S:$S,$G466,通讯通路门店!$J:$J,"荣耀授权专卖店")</f>
        <v>0</v>
      </c>
      <c r="Z466" s="99">
        <f>COUNTIFS(通讯通路门店!$S:$S,$G466,通讯通路门店!$J:$J,"VIVO体验店")</f>
        <v>0</v>
      </c>
      <c r="AA466" s="99">
        <f>COUNTIFS(通讯通路门店!$S:$S,$G466,通讯通路门店!$J:$J,"OPPO体验店")</f>
        <v>0</v>
      </c>
      <c r="AB466" s="99">
        <f>COUNTIFS(通讯通路门店!$S:$S,$G466,通讯通路门店!$J:$J,"华为授权体验店")+COUNTIFS(通讯通路门店!$S:$S,$G466,通讯通路门店!$J:$J,"华为堡垒店")</f>
        <v>0</v>
      </c>
      <c r="AC466" s="99">
        <f>COUNTIFS(通讯通路门店!$S:$S,$G466,通讯通路门店!$J:$J,"小米体验店")</f>
        <v>0</v>
      </c>
      <c r="AD466" s="99">
        <f>COUNTIFS(通讯通路门店!$S:$S,$G466,通讯通路门店!$J:$J,"苹果体验店")</f>
        <v>0</v>
      </c>
      <c r="AE466" s="99">
        <f>COUNTIFS(通讯通路门店!$S:$S,$G466,通讯通路门店!$J:$J,"其他品牌专卖店")</f>
        <v>0</v>
      </c>
      <c r="AF466" s="99">
        <f>SUMIFS(通讯通路门店!$BI:$BI,通讯通路门店!$S:$S,$G466)</f>
        <v>0</v>
      </c>
      <c r="AG466" s="99">
        <f>SUMIFS(通讯通路门店!$BH:$BH,通讯通路门店!$S:$S,$G466)</f>
        <v>0</v>
      </c>
      <c r="AH466" s="99">
        <f t="shared" si="36"/>
        <v>0</v>
      </c>
      <c r="AI466" s="99">
        <f>SUMIFS(通讯通路门店!$BB:$BB,通讯通路门店!$S:$S,$G466)</f>
        <v>0</v>
      </c>
      <c r="AJ466" s="99">
        <f>SUMIFS(通讯通路门店!$BE:$BE,通讯通路门店!$S:$S,$G466)</f>
        <v>0</v>
      </c>
      <c r="AK466" s="99">
        <f>SUMIFS(通讯通路门店!$BG:$BG,通讯通路门店!$S:$S,$G466)</f>
        <v>0</v>
      </c>
      <c r="AL466" s="99">
        <f>SUMIFS(通讯通路门店!$BC:$BC,通讯通路门店!$S:$S,$G466)</f>
        <v>0</v>
      </c>
      <c r="AM466" s="99">
        <f>SUMIFS(通讯通路门店!$BD:$BD,通讯通路门店!$S:$S,$G466)</f>
        <v>0</v>
      </c>
      <c r="AN466" s="99">
        <f>SUMIFS(通讯通路门店!$BF:$BF,通讯通路门店!$S:$S,$G466)</f>
        <v>0</v>
      </c>
      <c r="AO466" s="99">
        <f t="shared" si="37"/>
        <v>0</v>
      </c>
      <c r="AP466" s="99">
        <f>SUMIFS(通讯通路门店!$K:$K,通讯通路门店!$S:$S,$G466)</f>
        <v>0</v>
      </c>
      <c r="AQ466" s="83"/>
      <c r="AR466" s="99">
        <f>SUMIFS(通讯通路门店!$T:$T,通讯通路门店!$S:$S,$G466)</f>
        <v>0</v>
      </c>
      <c r="AS466" s="99">
        <f>SUMIFS(通讯通路门店!$U:$U,通讯通路门店!$S:$S,$G466)</f>
        <v>0</v>
      </c>
      <c r="AT466" s="99">
        <f>SUMIFS(通讯通路门店!$V:$V,通讯通路门店!$S:$S,$G466)</f>
        <v>0</v>
      </c>
      <c r="AU466" s="99">
        <f>SUMIFS(通讯通路门店!$W:$W,通讯通路门店!$S:$S,$G466)</f>
        <v>0</v>
      </c>
      <c r="AV466" s="99">
        <f>SUMIFS(通讯通路门店!$Z:$Z,通讯通路门店!$S:$S,$G466)</f>
        <v>0</v>
      </c>
      <c r="AW466" s="99">
        <f>SUMIFS(通讯通路门店!$AB:$AB,通讯通路门店!$S:$S,$G466)</f>
        <v>0</v>
      </c>
      <c r="AX466" s="99">
        <f>SUMIFS(通讯通路门店!$X:$X,通讯通路门店!$S:$S,$G466)</f>
        <v>0</v>
      </c>
      <c r="AY466" s="99">
        <f>SUMIFS(通讯通路门店!$Y:$Y,通讯通路门店!$S:$S,$G466)</f>
        <v>0</v>
      </c>
      <c r="AZ466" s="99">
        <f>SUMIFS(通讯通路门店!$AA:$AA,通讯通路门店!$S:$S,$G466)</f>
        <v>0</v>
      </c>
      <c r="BA466" s="99">
        <f t="shared" si="38"/>
        <v>0</v>
      </c>
      <c r="BB466" s="99">
        <f t="shared" si="39"/>
        <v>0</v>
      </c>
      <c r="BC466" s="99">
        <f>SUMIFS(通讯通路门店!$W:$W,通讯通路门店!$S:$S,$G466,通讯通路门店!$J:$J,"荣耀体验店")+SUMIFS(通讯通路门店!$W:$W,通讯通路门店!$S:$S,$G466,通讯通路门店!$J:$J,"荣耀授权专卖店")</f>
        <v>0</v>
      </c>
      <c r="BD466" s="99">
        <f>SUMIFS(通讯通路门店!$Z:$Z,通讯通路门店!$S:$S,$G466,通讯通路门店!$J:$J,"VIVO体验店")</f>
        <v>0</v>
      </c>
      <c r="BE466" s="99">
        <f>SUMIFS(通讯通路门店!$AB:$AB,通讯通路门店!$S:$S,$G466,通讯通路门店!$J:$J,"OPPO体验店")</f>
        <v>0</v>
      </c>
      <c r="BF466" s="99">
        <f>SUMIFS(通讯通路门店!$X:$X,通讯通路门店!$S:$S,$G466,通讯通路门店!$J:$J,"华为授权体验店")+SUMIFS(通讯通路门店!$AA:$AA,通讯通路门店!$S:$S,$G466,通讯通路门店!$J:$J,"华为堡垒店")</f>
        <v>0</v>
      </c>
      <c r="BG466" s="99">
        <f>SUMIFS(通讯通路门店!$Y:$Y,通讯通路门店!$S:$S,$G466,通讯通路门店!$J:$J,"小米体验店")</f>
        <v>0</v>
      </c>
      <c r="BH466" s="99">
        <f>SUMIFS(通讯通路门店!$AA:$AA,通讯通路门店!$S:$S,$G466,通讯通路门店!$J:$J,"苹果体验店")</f>
        <v>0</v>
      </c>
      <c r="BI466" s="99">
        <f>SUMIFS(通讯通路门店!$K:$K,通讯通路门店!$S:$S,$G466,通讯通路门店!$J:$J,"其他品牌专卖店")</f>
        <v>0</v>
      </c>
      <c r="BJ466" s="99">
        <f>SUMIFS(通讯通路门店!$AC:$AC,通讯通路门店!$S:$S,$G466)</f>
        <v>0</v>
      </c>
      <c r="BK466" s="99">
        <f>SUMIFS(通讯通路门店!$AD:$AD,通讯通路门店!$S:$S,$G466)</f>
        <v>0</v>
      </c>
      <c r="BL466" s="99">
        <f>SUMIFS(通讯通路门店!$AE:$AE,通讯通路门店!$S:$S,$G466)</f>
        <v>0</v>
      </c>
      <c r="BM466" s="99">
        <f>SUMIFS(通讯通路门店!$AF:$AF,通讯通路门店!$S:$S,$G466)</f>
        <v>0</v>
      </c>
      <c r="BN466" s="99">
        <f>SUMIFS(通讯通路门店!$AG:$AG,通讯通路门店!$S:$S,$G466)</f>
        <v>0</v>
      </c>
      <c r="BO466" s="99">
        <f>SUMIFS(通讯通路门店!$AH:$AH,通讯通路门店!$S:$S,$G466)</f>
        <v>0</v>
      </c>
      <c r="BP466" s="99">
        <f>SUMIFS(通讯通路门店!$AI:$AI,通讯通路门店!$S:$S,$G466)</f>
        <v>0</v>
      </c>
      <c r="BQ466" s="83"/>
    </row>
    <row r="467" spans="1:69">
      <c r="A467" s="99" t="str">
        <f>IFERROR(_xlfn.XLOOKUP($G467,通讯通路门店!$S$4:$S$993933,通讯通路门店!$A$4:$A$993933,0,0),"")</f>
        <v/>
      </c>
      <c r="B467" s="99" t="str">
        <f>IFERROR(_xlfn.XLOOKUP($G467,通讯通路门店!$S$4:$S$993933,通讯通路门店!$B$4:$B$993933,0,0),"")</f>
        <v/>
      </c>
      <c r="C467" s="99" t="str">
        <f>IFERROR(_xlfn.XLOOKUP($G467,通讯通路门店!$S$4:$S$993933,通讯通路门店!$C$4:$C$993933,0,0),"")</f>
        <v/>
      </c>
      <c r="D467" s="99" t="str">
        <f>IFERROR(_xlfn.XLOOKUP($G467,通讯通路门店!$S$4:$S$993933,通讯通路门店!$D$4:$D$993933,0,0),"")</f>
        <v/>
      </c>
      <c r="E467" s="83"/>
      <c r="F467" s="83"/>
      <c r="G467" s="101" t="e">
        <v>#N/A</v>
      </c>
      <c r="H467" s="102" t="str">
        <f>IFERROR(_xlfn.XLOOKUP($G467,通讯通路门店!$S$4:$S$993933,通讯通路门店!$R$4:$R$993933,0,0),"")</f>
        <v/>
      </c>
      <c r="I467" s="83"/>
      <c r="J467" s="83"/>
      <c r="K467" s="83"/>
      <c r="L467" s="83"/>
      <c r="M467" s="83"/>
      <c r="N467" s="83"/>
      <c r="O467" s="83"/>
      <c r="P467" s="83"/>
      <c r="Q467" s="83"/>
      <c r="R467" s="83"/>
      <c r="S467" s="83"/>
      <c r="T467" s="83"/>
      <c r="U467" s="99">
        <f>COUNTIF(通讯通路门店!$S:$S,$G467)</f>
        <v>0</v>
      </c>
      <c r="V467" s="99">
        <f>COUNTIFS(通讯通路门店!$S:$S,$G467,通讯通路门店!$J:$J,"综合卖场")</f>
        <v>0</v>
      </c>
      <c r="W467" s="99">
        <f>SUMIFS(通讯通路门店!$AJ:$AJ,通讯通路门店!$S:$S,通讯客户沙盘!$G467)</f>
        <v>0</v>
      </c>
      <c r="X467" s="99">
        <f t="shared" si="35"/>
        <v>0</v>
      </c>
      <c r="Y467" s="99">
        <f>COUNTIFS(通讯通路门店!$S:$S,$G467,通讯通路门店!$J:$J,"荣耀体验店")+COUNTIFS(通讯通路门店!$S:$S,$G467,通讯通路门店!$J:$J,"荣耀授权专卖店")</f>
        <v>0</v>
      </c>
      <c r="Z467" s="99">
        <f>COUNTIFS(通讯通路门店!$S:$S,$G467,通讯通路门店!$J:$J,"VIVO体验店")</f>
        <v>0</v>
      </c>
      <c r="AA467" s="99">
        <f>COUNTIFS(通讯通路门店!$S:$S,$G467,通讯通路门店!$J:$J,"OPPO体验店")</f>
        <v>0</v>
      </c>
      <c r="AB467" s="99">
        <f>COUNTIFS(通讯通路门店!$S:$S,$G467,通讯通路门店!$J:$J,"华为授权体验店")+COUNTIFS(通讯通路门店!$S:$S,$G467,通讯通路门店!$J:$J,"华为堡垒店")</f>
        <v>0</v>
      </c>
      <c r="AC467" s="99">
        <f>COUNTIFS(通讯通路门店!$S:$S,$G467,通讯通路门店!$J:$J,"小米体验店")</f>
        <v>0</v>
      </c>
      <c r="AD467" s="99">
        <f>COUNTIFS(通讯通路门店!$S:$S,$G467,通讯通路门店!$J:$J,"苹果体验店")</f>
        <v>0</v>
      </c>
      <c r="AE467" s="99">
        <f>COUNTIFS(通讯通路门店!$S:$S,$G467,通讯通路门店!$J:$J,"其他品牌专卖店")</f>
        <v>0</v>
      </c>
      <c r="AF467" s="99">
        <f>SUMIFS(通讯通路门店!$BI:$BI,通讯通路门店!$S:$S,$G467)</f>
        <v>0</v>
      </c>
      <c r="AG467" s="99">
        <f>SUMIFS(通讯通路门店!$BH:$BH,通讯通路门店!$S:$S,$G467)</f>
        <v>0</v>
      </c>
      <c r="AH467" s="99">
        <f t="shared" si="36"/>
        <v>0</v>
      </c>
      <c r="AI467" s="99">
        <f>SUMIFS(通讯通路门店!$BB:$BB,通讯通路门店!$S:$S,$G467)</f>
        <v>0</v>
      </c>
      <c r="AJ467" s="99">
        <f>SUMIFS(通讯通路门店!$BE:$BE,通讯通路门店!$S:$S,$G467)</f>
        <v>0</v>
      </c>
      <c r="AK467" s="99">
        <f>SUMIFS(通讯通路门店!$BG:$BG,通讯通路门店!$S:$S,$G467)</f>
        <v>0</v>
      </c>
      <c r="AL467" s="99">
        <f>SUMIFS(通讯通路门店!$BC:$BC,通讯通路门店!$S:$S,$G467)</f>
        <v>0</v>
      </c>
      <c r="AM467" s="99">
        <f>SUMIFS(通讯通路门店!$BD:$BD,通讯通路门店!$S:$S,$G467)</f>
        <v>0</v>
      </c>
      <c r="AN467" s="99">
        <f>SUMIFS(通讯通路门店!$BF:$BF,通讯通路门店!$S:$S,$G467)</f>
        <v>0</v>
      </c>
      <c r="AO467" s="99">
        <f t="shared" si="37"/>
        <v>0</v>
      </c>
      <c r="AP467" s="99">
        <f>SUMIFS(通讯通路门店!$K:$K,通讯通路门店!$S:$S,$G467)</f>
        <v>0</v>
      </c>
      <c r="AQ467" s="83"/>
      <c r="AR467" s="99">
        <f>SUMIFS(通讯通路门店!$T:$T,通讯通路门店!$S:$S,$G467)</f>
        <v>0</v>
      </c>
      <c r="AS467" s="99">
        <f>SUMIFS(通讯通路门店!$U:$U,通讯通路门店!$S:$S,$G467)</f>
        <v>0</v>
      </c>
      <c r="AT467" s="99">
        <f>SUMIFS(通讯通路门店!$V:$V,通讯通路门店!$S:$S,$G467)</f>
        <v>0</v>
      </c>
      <c r="AU467" s="99">
        <f>SUMIFS(通讯通路门店!$W:$W,通讯通路门店!$S:$S,$G467)</f>
        <v>0</v>
      </c>
      <c r="AV467" s="99">
        <f>SUMIFS(通讯通路门店!$Z:$Z,通讯通路门店!$S:$S,$G467)</f>
        <v>0</v>
      </c>
      <c r="AW467" s="99">
        <f>SUMIFS(通讯通路门店!$AB:$AB,通讯通路门店!$S:$S,$G467)</f>
        <v>0</v>
      </c>
      <c r="AX467" s="99">
        <f>SUMIFS(通讯通路门店!$X:$X,通讯通路门店!$S:$S,$G467)</f>
        <v>0</v>
      </c>
      <c r="AY467" s="99">
        <f>SUMIFS(通讯通路门店!$Y:$Y,通讯通路门店!$S:$S,$G467)</f>
        <v>0</v>
      </c>
      <c r="AZ467" s="99">
        <f>SUMIFS(通讯通路门店!$AA:$AA,通讯通路门店!$S:$S,$G467)</f>
        <v>0</v>
      </c>
      <c r="BA467" s="99">
        <f t="shared" si="38"/>
        <v>0</v>
      </c>
      <c r="BB467" s="99">
        <f t="shared" si="39"/>
        <v>0</v>
      </c>
      <c r="BC467" s="99">
        <f>SUMIFS(通讯通路门店!$W:$W,通讯通路门店!$S:$S,$G467,通讯通路门店!$J:$J,"荣耀体验店")+SUMIFS(通讯通路门店!$W:$W,通讯通路门店!$S:$S,$G467,通讯通路门店!$J:$J,"荣耀授权专卖店")</f>
        <v>0</v>
      </c>
      <c r="BD467" s="99">
        <f>SUMIFS(通讯通路门店!$Z:$Z,通讯通路门店!$S:$S,$G467,通讯通路门店!$J:$J,"VIVO体验店")</f>
        <v>0</v>
      </c>
      <c r="BE467" s="99">
        <f>SUMIFS(通讯通路门店!$AB:$AB,通讯通路门店!$S:$S,$G467,通讯通路门店!$J:$J,"OPPO体验店")</f>
        <v>0</v>
      </c>
      <c r="BF467" s="99">
        <f>SUMIFS(通讯通路门店!$X:$X,通讯通路门店!$S:$S,$G467,通讯通路门店!$J:$J,"华为授权体验店")+SUMIFS(通讯通路门店!$AA:$AA,通讯通路门店!$S:$S,$G467,通讯通路门店!$J:$J,"华为堡垒店")</f>
        <v>0</v>
      </c>
      <c r="BG467" s="99">
        <f>SUMIFS(通讯通路门店!$Y:$Y,通讯通路门店!$S:$S,$G467,通讯通路门店!$J:$J,"小米体验店")</f>
        <v>0</v>
      </c>
      <c r="BH467" s="99">
        <f>SUMIFS(通讯通路门店!$AA:$AA,通讯通路门店!$S:$S,$G467,通讯通路门店!$J:$J,"苹果体验店")</f>
        <v>0</v>
      </c>
      <c r="BI467" s="99">
        <f>SUMIFS(通讯通路门店!$K:$K,通讯通路门店!$S:$S,$G467,通讯通路门店!$J:$J,"其他品牌专卖店")</f>
        <v>0</v>
      </c>
      <c r="BJ467" s="99">
        <f>SUMIFS(通讯通路门店!$AC:$AC,通讯通路门店!$S:$S,$G467)</f>
        <v>0</v>
      </c>
      <c r="BK467" s="99">
        <f>SUMIFS(通讯通路门店!$AD:$AD,通讯通路门店!$S:$S,$G467)</f>
        <v>0</v>
      </c>
      <c r="BL467" s="99">
        <f>SUMIFS(通讯通路门店!$AE:$AE,通讯通路门店!$S:$S,$G467)</f>
        <v>0</v>
      </c>
      <c r="BM467" s="99">
        <f>SUMIFS(通讯通路门店!$AF:$AF,通讯通路门店!$S:$S,$G467)</f>
        <v>0</v>
      </c>
      <c r="BN467" s="99">
        <f>SUMIFS(通讯通路门店!$AG:$AG,通讯通路门店!$S:$S,$G467)</f>
        <v>0</v>
      </c>
      <c r="BO467" s="99">
        <f>SUMIFS(通讯通路门店!$AH:$AH,通讯通路门店!$S:$S,$G467)</f>
        <v>0</v>
      </c>
      <c r="BP467" s="99">
        <f>SUMIFS(通讯通路门店!$AI:$AI,通讯通路门店!$S:$S,$G467)</f>
        <v>0</v>
      </c>
      <c r="BQ467" s="83"/>
    </row>
    <row r="468" spans="1:69">
      <c r="A468" s="99" t="str">
        <f>IFERROR(_xlfn.XLOOKUP($G468,通讯通路门店!$S$4:$S$993933,通讯通路门店!$A$4:$A$993933,0,0),"")</f>
        <v/>
      </c>
      <c r="B468" s="99" t="str">
        <f>IFERROR(_xlfn.XLOOKUP($G468,通讯通路门店!$S$4:$S$993933,通讯通路门店!$B$4:$B$993933,0,0),"")</f>
        <v/>
      </c>
      <c r="C468" s="99" t="str">
        <f>IFERROR(_xlfn.XLOOKUP($G468,通讯通路门店!$S$4:$S$993933,通讯通路门店!$C$4:$C$993933,0,0),"")</f>
        <v/>
      </c>
      <c r="D468" s="99" t="str">
        <f>IFERROR(_xlfn.XLOOKUP($G468,通讯通路门店!$S$4:$S$993933,通讯通路门店!$D$4:$D$993933,0,0),"")</f>
        <v/>
      </c>
      <c r="E468" s="83"/>
      <c r="F468" s="83"/>
      <c r="G468" s="101" t="e">
        <v>#N/A</v>
      </c>
      <c r="H468" s="102" t="str">
        <f>IFERROR(_xlfn.XLOOKUP($G468,通讯通路门店!$S$4:$S$993933,通讯通路门店!$R$4:$R$993933,0,0),"")</f>
        <v/>
      </c>
      <c r="I468" s="83"/>
      <c r="J468" s="83"/>
      <c r="K468" s="83"/>
      <c r="L468" s="83"/>
      <c r="M468" s="83"/>
      <c r="N468" s="83"/>
      <c r="O468" s="83"/>
      <c r="P468" s="83"/>
      <c r="Q468" s="83"/>
      <c r="R468" s="83"/>
      <c r="S468" s="83"/>
      <c r="T468" s="83"/>
      <c r="U468" s="99">
        <f>COUNTIF(通讯通路门店!$S:$S,$G468)</f>
        <v>0</v>
      </c>
      <c r="V468" s="99">
        <f>COUNTIFS(通讯通路门店!$S:$S,$G468,通讯通路门店!$J:$J,"综合卖场")</f>
        <v>0</v>
      </c>
      <c r="W468" s="99">
        <f>SUMIFS(通讯通路门店!$AJ:$AJ,通讯通路门店!$S:$S,通讯客户沙盘!$G468)</f>
        <v>0</v>
      </c>
      <c r="X468" s="99">
        <f t="shared" si="35"/>
        <v>0</v>
      </c>
      <c r="Y468" s="99">
        <f>COUNTIFS(通讯通路门店!$S:$S,$G468,通讯通路门店!$J:$J,"荣耀体验店")+COUNTIFS(通讯通路门店!$S:$S,$G468,通讯通路门店!$J:$J,"荣耀授权专卖店")</f>
        <v>0</v>
      </c>
      <c r="Z468" s="99">
        <f>COUNTIFS(通讯通路门店!$S:$S,$G468,通讯通路门店!$J:$J,"VIVO体验店")</f>
        <v>0</v>
      </c>
      <c r="AA468" s="99">
        <f>COUNTIFS(通讯通路门店!$S:$S,$G468,通讯通路门店!$J:$J,"OPPO体验店")</f>
        <v>0</v>
      </c>
      <c r="AB468" s="99">
        <f>COUNTIFS(通讯通路门店!$S:$S,$G468,通讯通路门店!$J:$J,"华为授权体验店")+COUNTIFS(通讯通路门店!$S:$S,$G468,通讯通路门店!$J:$J,"华为堡垒店")</f>
        <v>0</v>
      </c>
      <c r="AC468" s="99">
        <f>COUNTIFS(通讯通路门店!$S:$S,$G468,通讯通路门店!$J:$J,"小米体验店")</f>
        <v>0</v>
      </c>
      <c r="AD468" s="99">
        <f>COUNTIFS(通讯通路门店!$S:$S,$G468,通讯通路门店!$J:$J,"苹果体验店")</f>
        <v>0</v>
      </c>
      <c r="AE468" s="99">
        <f>COUNTIFS(通讯通路门店!$S:$S,$G468,通讯通路门店!$J:$J,"其他品牌专卖店")</f>
        <v>0</v>
      </c>
      <c r="AF468" s="99">
        <f>SUMIFS(通讯通路门店!$BI:$BI,通讯通路门店!$S:$S,$G468)</f>
        <v>0</v>
      </c>
      <c r="AG468" s="99">
        <f>SUMIFS(通讯通路门店!$BH:$BH,通讯通路门店!$S:$S,$G468)</f>
        <v>0</v>
      </c>
      <c r="AH468" s="99">
        <f t="shared" si="36"/>
        <v>0</v>
      </c>
      <c r="AI468" s="99">
        <f>SUMIFS(通讯通路门店!$BB:$BB,通讯通路门店!$S:$S,$G468)</f>
        <v>0</v>
      </c>
      <c r="AJ468" s="99">
        <f>SUMIFS(通讯通路门店!$BE:$BE,通讯通路门店!$S:$S,$G468)</f>
        <v>0</v>
      </c>
      <c r="AK468" s="99">
        <f>SUMIFS(通讯通路门店!$BG:$BG,通讯通路门店!$S:$S,$G468)</f>
        <v>0</v>
      </c>
      <c r="AL468" s="99">
        <f>SUMIFS(通讯通路门店!$BC:$BC,通讯通路门店!$S:$S,$G468)</f>
        <v>0</v>
      </c>
      <c r="AM468" s="99">
        <f>SUMIFS(通讯通路门店!$BD:$BD,通讯通路门店!$S:$S,$G468)</f>
        <v>0</v>
      </c>
      <c r="AN468" s="99">
        <f>SUMIFS(通讯通路门店!$BF:$BF,通讯通路门店!$S:$S,$G468)</f>
        <v>0</v>
      </c>
      <c r="AO468" s="99">
        <f t="shared" si="37"/>
        <v>0</v>
      </c>
      <c r="AP468" s="99">
        <f>SUMIFS(通讯通路门店!$K:$K,通讯通路门店!$S:$S,$G468)</f>
        <v>0</v>
      </c>
      <c r="AQ468" s="83"/>
      <c r="AR468" s="99">
        <f>SUMIFS(通讯通路门店!$T:$T,通讯通路门店!$S:$S,$G468)</f>
        <v>0</v>
      </c>
      <c r="AS468" s="99">
        <f>SUMIFS(通讯通路门店!$U:$U,通讯通路门店!$S:$S,$G468)</f>
        <v>0</v>
      </c>
      <c r="AT468" s="99">
        <f>SUMIFS(通讯通路门店!$V:$V,通讯通路门店!$S:$S,$G468)</f>
        <v>0</v>
      </c>
      <c r="AU468" s="99">
        <f>SUMIFS(通讯通路门店!$W:$W,通讯通路门店!$S:$S,$G468)</f>
        <v>0</v>
      </c>
      <c r="AV468" s="99">
        <f>SUMIFS(通讯通路门店!$Z:$Z,通讯通路门店!$S:$S,$G468)</f>
        <v>0</v>
      </c>
      <c r="AW468" s="99">
        <f>SUMIFS(通讯通路门店!$AB:$AB,通讯通路门店!$S:$S,$G468)</f>
        <v>0</v>
      </c>
      <c r="AX468" s="99">
        <f>SUMIFS(通讯通路门店!$X:$X,通讯通路门店!$S:$S,$G468)</f>
        <v>0</v>
      </c>
      <c r="AY468" s="99">
        <f>SUMIFS(通讯通路门店!$Y:$Y,通讯通路门店!$S:$S,$G468)</f>
        <v>0</v>
      </c>
      <c r="AZ468" s="99">
        <f>SUMIFS(通讯通路门店!$AA:$AA,通讯通路门店!$S:$S,$G468)</f>
        <v>0</v>
      </c>
      <c r="BA468" s="99">
        <f t="shared" si="38"/>
        <v>0</v>
      </c>
      <c r="BB468" s="99">
        <f t="shared" si="39"/>
        <v>0</v>
      </c>
      <c r="BC468" s="99">
        <f>SUMIFS(通讯通路门店!$W:$W,通讯通路门店!$S:$S,$G468,通讯通路门店!$J:$J,"荣耀体验店")+SUMIFS(通讯通路门店!$W:$W,通讯通路门店!$S:$S,$G468,通讯通路门店!$J:$J,"荣耀授权专卖店")</f>
        <v>0</v>
      </c>
      <c r="BD468" s="99">
        <f>SUMIFS(通讯通路门店!$Z:$Z,通讯通路门店!$S:$S,$G468,通讯通路门店!$J:$J,"VIVO体验店")</f>
        <v>0</v>
      </c>
      <c r="BE468" s="99">
        <f>SUMIFS(通讯通路门店!$AB:$AB,通讯通路门店!$S:$S,$G468,通讯通路门店!$J:$J,"OPPO体验店")</f>
        <v>0</v>
      </c>
      <c r="BF468" s="99">
        <f>SUMIFS(通讯通路门店!$X:$X,通讯通路门店!$S:$S,$G468,通讯通路门店!$J:$J,"华为授权体验店")+SUMIFS(通讯通路门店!$AA:$AA,通讯通路门店!$S:$S,$G468,通讯通路门店!$J:$J,"华为堡垒店")</f>
        <v>0</v>
      </c>
      <c r="BG468" s="99">
        <f>SUMIFS(通讯通路门店!$Y:$Y,通讯通路门店!$S:$S,$G468,通讯通路门店!$J:$J,"小米体验店")</f>
        <v>0</v>
      </c>
      <c r="BH468" s="99">
        <f>SUMIFS(通讯通路门店!$AA:$AA,通讯通路门店!$S:$S,$G468,通讯通路门店!$J:$J,"苹果体验店")</f>
        <v>0</v>
      </c>
      <c r="BI468" s="99">
        <f>SUMIFS(通讯通路门店!$K:$K,通讯通路门店!$S:$S,$G468,通讯通路门店!$J:$J,"其他品牌专卖店")</f>
        <v>0</v>
      </c>
      <c r="BJ468" s="99">
        <f>SUMIFS(通讯通路门店!$AC:$AC,通讯通路门店!$S:$S,$G468)</f>
        <v>0</v>
      </c>
      <c r="BK468" s="99">
        <f>SUMIFS(通讯通路门店!$AD:$AD,通讯通路门店!$S:$S,$G468)</f>
        <v>0</v>
      </c>
      <c r="BL468" s="99">
        <f>SUMIFS(通讯通路门店!$AE:$AE,通讯通路门店!$S:$S,$G468)</f>
        <v>0</v>
      </c>
      <c r="BM468" s="99">
        <f>SUMIFS(通讯通路门店!$AF:$AF,通讯通路门店!$S:$S,$G468)</f>
        <v>0</v>
      </c>
      <c r="BN468" s="99">
        <f>SUMIFS(通讯通路门店!$AG:$AG,通讯通路门店!$S:$S,$G468)</f>
        <v>0</v>
      </c>
      <c r="BO468" s="99">
        <f>SUMIFS(通讯通路门店!$AH:$AH,通讯通路门店!$S:$S,$G468)</f>
        <v>0</v>
      </c>
      <c r="BP468" s="99">
        <f>SUMIFS(通讯通路门店!$AI:$AI,通讯通路门店!$S:$S,$G468)</f>
        <v>0</v>
      </c>
      <c r="BQ468" s="83"/>
    </row>
    <row r="469" spans="1:69">
      <c r="A469" s="99" t="str">
        <f>IFERROR(_xlfn.XLOOKUP($G469,通讯通路门店!$S$4:$S$993933,通讯通路门店!$A$4:$A$993933,0,0),"")</f>
        <v/>
      </c>
      <c r="B469" s="99" t="str">
        <f>IFERROR(_xlfn.XLOOKUP($G469,通讯通路门店!$S$4:$S$993933,通讯通路门店!$B$4:$B$993933,0,0),"")</f>
        <v/>
      </c>
      <c r="C469" s="99" t="str">
        <f>IFERROR(_xlfn.XLOOKUP($G469,通讯通路门店!$S$4:$S$993933,通讯通路门店!$C$4:$C$993933,0,0),"")</f>
        <v/>
      </c>
      <c r="D469" s="99" t="str">
        <f>IFERROR(_xlfn.XLOOKUP($G469,通讯通路门店!$S$4:$S$993933,通讯通路门店!$D$4:$D$993933,0,0),"")</f>
        <v/>
      </c>
      <c r="E469" s="83"/>
      <c r="F469" s="83"/>
      <c r="G469" s="101" t="e">
        <v>#N/A</v>
      </c>
      <c r="H469" s="102" t="str">
        <f>IFERROR(_xlfn.XLOOKUP($G469,通讯通路门店!$S$4:$S$993933,通讯通路门店!$R$4:$R$993933,0,0),"")</f>
        <v/>
      </c>
      <c r="I469" s="83"/>
      <c r="J469" s="83"/>
      <c r="K469" s="83"/>
      <c r="L469" s="83"/>
      <c r="M469" s="83"/>
      <c r="N469" s="83"/>
      <c r="O469" s="83"/>
      <c r="P469" s="83"/>
      <c r="Q469" s="83"/>
      <c r="R469" s="83"/>
      <c r="S469" s="83"/>
      <c r="T469" s="83"/>
      <c r="U469" s="99">
        <f>COUNTIF(通讯通路门店!$S:$S,$G469)</f>
        <v>0</v>
      </c>
      <c r="V469" s="99">
        <f>COUNTIFS(通讯通路门店!$S:$S,$G469,通讯通路门店!$J:$J,"综合卖场")</f>
        <v>0</v>
      </c>
      <c r="W469" s="99">
        <f>SUMIFS(通讯通路门店!$AJ:$AJ,通讯通路门店!$S:$S,通讯客户沙盘!$G469)</f>
        <v>0</v>
      </c>
      <c r="X469" s="99">
        <f t="shared" si="35"/>
        <v>0</v>
      </c>
      <c r="Y469" s="99">
        <f>COUNTIFS(通讯通路门店!$S:$S,$G469,通讯通路门店!$J:$J,"荣耀体验店")+COUNTIFS(通讯通路门店!$S:$S,$G469,通讯通路门店!$J:$J,"荣耀授权专卖店")</f>
        <v>0</v>
      </c>
      <c r="Z469" s="99">
        <f>COUNTIFS(通讯通路门店!$S:$S,$G469,通讯通路门店!$J:$J,"VIVO体验店")</f>
        <v>0</v>
      </c>
      <c r="AA469" s="99">
        <f>COUNTIFS(通讯通路门店!$S:$S,$G469,通讯通路门店!$J:$J,"OPPO体验店")</f>
        <v>0</v>
      </c>
      <c r="AB469" s="99">
        <f>COUNTIFS(通讯通路门店!$S:$S,$G469,通讯通路门店!$J:$J,"华为授权体验店")+COUNTIFS(通讯通路门店!$S:$S,$G469,通讯通路门店!$J:$J,"华为堡垒店")</f>
        <v>0</v>
      </c>
      <c r="AC469" s="99">
        <f>COUNTIFS(通讯通路门店!$S:$S,$G469,通讯通路门店!$J:$J,"小米体验店")</f>
        <v>0</v>
      </c>
      <c r="AD469" s="99">
        <f>COUNTIFS(通讯通路门店!$S:$S,$G469,通讯通路门店!$J:$J,"苹果体验店")</f>
        <v>0</v>
      </c>
      <c r="AE469" s="99">
        <f>COUNTIFS(通讯通路门店!$S:$S,$G469,通讯通路门店!$J:$J,"其他品牌专卖店")</f>
        <v>0</v>
      </c>
      <c r="AF469" s="99">
        <f>SUMIFS(通讯通路门店!$BI:$BI,通讯通路门店!$S:$S,$G469)</f>
        <v>0</v>
      </c>
      <c r="AG469" s="99">
        <f>SUMIFS(通讯通路门店!$BH:$BH,通讯通路门店!$S:$S,$G469)</f>
        <v>0</v>
      </c>
      <c r="AH469" s="99">
        <f t="shared" si="36"/>
        <v>0</v>
      </c>
      <c r="AI469" s="99">
        <f>SUMIFS(通讯通路门店!$BB:$BB,通讯通路门店!$S:$S,$G469)</f>
        <v>0</v>
      </c>
      <c r="AJ469" s="99">
        <f>SUMIFS(通讯通路门店!$BE:$BE,通讯通路门店!$S:$S,$G469)</f>
        <v>0</v>
      </c>
      <c r="AK469" s="99">
        <f>SUMIFS(通讯通路门店!$BG:$BG,通讯通路门店!$S:$S,$G469)</f>
        <v>0</v>
      </c>
      <c r="AL469" s="99">
        <f>SUMIFS(通讯通路门店!$BC:$BC,通讯通路门店!$S:$S,$G469)</f>
        <v>0</v>
      </c>
      <c r="AM469" s="99">
        <f>SUMIFS(通讯通路门店!$BD:$BD,通讯通路门店!$S:$S,$G469)</f>
        <v>0</v>
      </c>
      <c r="AN469" s="99">
        <f>SUMIFS(通讯通路门店!$BF:$BF,通讯通路门店!$S:$S,$G469)</f>
        <v>0</v>
      </c>
      <c r="AO469" s="99">
        <f t="shared" si="37"/>
        <v>0</v>
      </c>
      <c r="AP469" s="99">
        <f>SUMIFS(通讯通路门店!$K:$K,通讯通路门店!$S:$S,$G469)</f>
        <v>0</v>
      </c>
      <c r="AQ469" s="83"/>
      <c r="AR469" s="99">
        <f>SUMIFS(通讯通路门店!$T:$T,通讯通路门店!$S:$S,$G469)</f>
        <v>0</v>
      </c>
      <c r="AS469" s="99">
        <f>SUMIFS(通讯通路门店!$U:$U,通讯通路门店!$S:$S,$G469)</f>
        <v>0</v>
      </c>
      <c r="AT469" s="99">
        <f>SUMIFS(通讯通路门店!$V:$V,通讯通路门店!$S:$S,$G469)</f>
        <v>0</v>
      </c>
      <c r="AU469" s="99">
        <f>SUMIFS(通讯通路门店!$W:$W,通讯通路门店!$S:$S,$G469)</f>
        <v>0</v>
      </c>
      <c r="AV469" s="99">
        <f>SUMIFS(通讯通路门店!$Z:$Z,通讯通路门店!$S:$S,$G469)</f>
        <v>0</v>
      </c>
      <c r="AW469" s="99">
        <f>SUMIFS(通讯通路门店!$AB:$AB,通讯通路门店!$S:$S,$G469)</f>
        <v>0</v>
      </c>
      <c r="AX469" s="99">
        <f>SUMIFS(通讯通路门店!$X:$X,通讯通路门店!$S:$S,$G469)</f>
        <v>0</v>
      </c>
      <c r="AY469" s="99">
        <f>SUMIFS(通讯通路门店!$Y:$Y,通讯通路门店!$S:$S,$G469)</f>
        <v>0</v>
      </c>
      <c r="AZ469" s="99">
        <f>SUMIFS(通讯通路门店!$AA:$AA,通讯通路门店!$S:$S,$G469)</f>
        <v>0</v>
      </c>
      <c r="BA469" s="99">
        <f t="shared" si="38"/>
        <v>0</v>
      </c>
      <c r="BB469" s="99">
        <f t="shared" si="39"/>
        <v>0</v>
      </c>
      <c r="BC469" s="99">
        <f>SUMIFS(通讯通路门店!$W:$W,通讯通路门店!$S:$S,$G469,通讯通路门店!$J:$J,"荣耀体验店")+SUMIFS(通讯通路门店!$W:$W,通讯通路门店!$S:$S,$G469,通讯通路门店!$J:$J,"荣耀授权专卖店")</f>
        <v>0</v>
      </c>
      <c r="BD469" s="99">
        <f>SUMIFS(通讯通路门店!$Z:$Z,通讯通路门店!$S:$S,$G469,通讯通路门店!$J:$J,"VIVO体验店")</f>
        <v>0</v>
      </c>
      <c r="BE469" s="99">
        <f>SUMIFS(通讯通路门店!$AB:$AB,通讯通路门店!$S:$S,$G469,通讯通路门店!$J:$J,"OPPO体验店")</f>
        <v>0</v>
      </c>
      <c r="BF469" s="99">
        <f>SUMIFS(通讯通路门店!$X:$X,通讯通路门店!$S:$S,$G469,通讯通路门店!$J:$J,"华为授权体验店")+SUMIFS(通讯通路门店!$AA:$AA,通讯通路门店!$S:$S,$G469,通讯通路门店!$J:$J,"华为堡垒店")</f>
        <v>0</v>
      </c>
      <c r="BG469" s="99">
        <f>SUMIFS(通讯通路门店!$Y:$Y,通讯通路门店!$S:$S,$G469,通讯通路门店!$J:$J,"小米体验店")</f>
        <v>0</v>
      </c>
      <c r="BH469" s="99">
        <f>SUMIFS(通讯通路门店!$AA:$AA,通讯通路门店!$S:$S,$G469,通讯通路门店!$J:$J,"苹果体验店")</f>
        <v>0</v>
      </c>
      <c r="BI469" s="99">
        <f>SUMIFS(通讯通路门店!$K:$K,通讯通路门店!$S:$S,$G469,通讯通路门店!$J:$J,"其他品牌专卖店")</f>
        <v>0</v>
      </c>
      <c r="BJ469" s="99">
        <f>SUMIFS(通讯通路门店!$AC:$AC,通讯通路门店!$S:$S,$G469)</f>
        <v>0</v>
      </c>
      <c r="BK469" s="99">
        <f>SUMIFS(通讯通路门店!$AD:$AD,通讯通路门店!$S:$S,$G469)</f>
        <v>0</v>
      </c>
      <c r="BL469" s="99">
        <f>SUMIFS(通讯通路门店!$AE:$AE,通讯通路门店!$S:$S,$G469)</f>
        <v>0</v>
      </c>
      <c r="BM469" s="99">
        <f>SUMIFS(通讯通路门店!$AF:$AF,通讯通路门店!$S:$S,$G469)</f>
        <v>0</v>
      </c>
      <c r="BN469" s="99">
        <f>SUMIFS(通讯通路门店!$AG:$AG,通讯通路门店!$S:$S,$G469)</f>
        <v>0</v>
      </c>
      <c r="BO469" s="99">
        <f>SUMIFS(通讯通路门店!$AH:$AH,通讯通路门店!$S:$S,$G469)</f>
        <v>0</v>
      </c>
      <c r="BP469" s="99">
        <f>SUMIFS(通讯通路门店!$AI:$AI,通讯通路门店!$S:$S,$G469)</f>
        <v>0</v>
      </c>
      <c r="BQ469" s="83"/>
    </row>
    <row r="470" spans="1:69">
      <c r="A470" s="99" t="str">
        <f>IFERROR(_xlfn.XLOOKUP($G470,通讯通路门店!$S$4:$S$993933,通讯通路门店!$A$4:$A$993933,0,0),"")</f>
        <v/>
      </c>
      <c r="B470" s="99" t="str">
        <f>IFERROR(_xlfn.XLOOKUP($G470,通讯通路门店!$S$4:$S$993933,通讯通路门店!$B$4:$B$993933,0,0),"")</f>
        <v/>
      </c>
      <c r="C470" s="99" t="str">
        <f>IFERROR(_xlfn.XLOOKUP($G470,通讯通路门店!$S$4:$S$993933,通讯通路门店!$C$4:$C$993933,0,0),"")</f>
        <v/>
      </c>
      <c r="D470" s="99" t="str">
        <f>IFERROR(_xlfn.XLOOKUP($G470,通讯通路门店!$S$4:$S$993933,通讯通路门店!$D$4:$D$993933,0,0),"")</f>
        <v/>
      </c>
      <c r="E470" s="83"/>
      <c r="F470" s="83"/>
      <c r="G470" s="101" t="e">
        <v>#N/A</v>
      </c>
      <c r="H470" s="102" t="str">
        <f>IFERROR(_xlfn.XLOOKUP($G470,通讯通路门店!$S$4:$S$993933,通讯通路门店!$R$4:$R$993933,0,0),"")</f>
        <v/>
      </c>
      <c r="I470" s="83"/>
      <c r="J470" s="83"/>
      <c r="K470" s="83"/>
      <c r="L470" s="83"/>
      <c r="M470" s="83"/>
      <c r="N470" s="83"/>
      <c r="O470" s="83"/>
      <c r="P470" s="83"/>
      <c r="Q470" s="83"/>
      <c r="R470" s="83"/>
      <c r="S470" s="83"/>
      <c r="T470" s="83"/>
      <c r="U470" s="99">
        <f>COUNTIF(通讯通路门店!$S:$S,$G470)</f>
        <v>0</v>
      </c>
      <c r="V470" s="99">
        <f>COUNTIFS(通讯通路门店!$S:$S,$G470,通讯通路门店!$J:$J,"综合卖场")</f>
        <v>0</v>
      </c>
      <c r="W470" s="99">
        <f>SUMIFS(通讯通路门店!$AJ:$AJ,通讯通路门店!$S:$S,通讯客户沙盘!$G470)</f>
        <v>0</v>
      </c>
      <c r="X470" s="99">
        <f t="shared" si="35"/>
        <v>0</v>
      </c>
      <c r="Y470" s="99">
        <f>COUNTIFS(通讯通路门店!$S:$S,$G470,通讯通路门店!$J:$J,"荣耀体验店")+COUNTIFS(通讯通路门店!$S:$S,$G470,通讯通路门店!$J:$J,"荣耀授权专卖店")</f>
        <v>0</v>
      </c>
      <c r="Z470" s="99">
        <f>COUNTIFS(通讯通路门店!$S:$S,$G470,通讯通路门店!$J:$J,"VIVO体验店")</f>
        <v>0</v>
      </c>
      <c r="AA470" s="99">
        <f>COUNTIFS(通讯通路门店!$S:$S,$G470,通讯通路门店!$J:$J,"OPPO体验店")</f>
        <v>0</v>
      </c>
      <c r="AB470" s="99">
        <f>COUNTIFS(通讯通路门店!$S:$S,$G470,通讯通路门店!$J:$J,"华为授权体验店")+COUNTIFS(通讯通路门店!$S:$S,$G470,通讯通路门店!$J:$J,"华为堡垒店")</f>
        <v>0</v>
      </c>
      <c r="AC470" s="99">
        <f>COUNTIFS(通讯通路门店!$S:$S,$G470,通讯通路门店!$J:$J,"小米体验店")</f>
        <v>0</v>
      </c>
      <c r="AD470" s="99">
        <f>COUNTIFS(通讯通路门店!$S:$S,$G470,通讯通路门店!$J:$J,"苹果体验店")</f>
        <v>0</v>
      </c>
      <c r="AE470" s="99">
        <f>COUNTIFS(通讯通路门店!$S:$S,$G470,通讯通路门店!$J:$J,"其他品牌专卖店")</f>
        <v>0</v>
      </c>
      <c r="AF470" s="99">
        <f>SUMIFS(通讯通路门店!$BI:$BI,通讯通路门店!$S:$S,$G470)</f>
        <v>0</v>
      </c>
      <c r="AG470" s="99">
        <f>SUMIFS(通讯通路门店!$BH:$BH,通讯通路门店!$S:$S,$G470)</f>
        <v>0</v>
      </c>
      <c r="AH470" s="99">
        <f t="shared" si="36"/>
        <v>0</v>
      </c>
      <c r="AI470" s="99">
        <f>SUMIFS(通讯通路门店!$BB:$BB,通讯通路门店!$S:$S,$G470)</f>
        <v>0</v>
      </c>
      <c r="AJ470" s="99">
        <f>SUMIFS(通讯通路门店!$BE:$BE,通讯通路门店!$S:$S,$G470)</f>
        <v>0</v>
      </c>
      <c r="AK470" s="99">
        <f>SUMIFS(通讯通路门店!$BG:$BG,通讯通路门店!$S:$S,$G470)</f>
        <v>0</v>
      </c>
      <c r="AL470" s="99">
        <f>SUMIFS(通讯通路门店!$BC:$BC,通讯通路门店!$S:$S,$G470)</f>
        <v>0</v>
      </c>
      <c r="AM470" s="99">
        <f>SUMIFS(通讯通路门店!$BD:$BD,通讯通路门店!$S:$S,$G470)</f>
        <v>0</v>
      </c>
      <c r="AN470" s="99">
        <f>SUMIFS(通讯通路门店!$BF:$BF,通讯通路门店!$S:$S,$G470)</f>
        <v>0</v>
      </c>
      <c r="AO470" s="99">
        <f t="shared" si="37"/>
        <v>0</v>
      </c>
      <c r="AP470" s="99">
        <f>SUMIFS(通讯通路门店!$K:$K,通讯通路门店!$S:$S,$G470)</f>
        <v>0</v>
      </c>
      <c r="AQ470" s="83"/>
      <c r="AR470" s="99">
        <f>SUMIFS(通讯通路门店!$T:$T,通讯通路门店!$S:$S,$G470)</f>
        <v>0</v>
      </c>
      <c r="AS470" s="99">
        <f>SUMIFS(通讯通路门店!$U:$U,通讯通路门店!$S:$S,$G470)</f>
        <v>0</v>
      </c>
      <c r="AT470" s="99">
        <f>SUMIFS(通讯通路门店!$V:$V,通讯通路门店!$S:$S,$G470)</f>
        <v>0</v>
      </c>
      <c r="AU470" s="99">
        <f>SUMIFS(通讯通路门店!$W:$W,通讯通路门店!$S:$S,$G470)</f>
        <v>0</v>
      </c>
      <c r="AV470" s="99">
        <f>SUMIFS(通讯通路门店!$Z:$Z,通讯通路门店!$S:$S,$G470)</f>
        <v>0</v>
      </c>
      <c r="AW470" s="99">
        <f>SUMIFS(通讯通路门店!$AB:$AB,通讯通路门店!$S:$S,$G470)</f>
        <v>0</v>
      </c>
      <c r="AX470" s="99">
        <f>SUMIFS(通讯通路门店!$X:$X,通讯通路门店!$S:$S,$G470)</f>
        <v>0</v>
      </c>
      <c r="AY470" s="99">
        <f>SUMIFS(通讯通路门店!$Y:$Y,通讯通路门店!$S:$S,$G470)</f>
        <v>0</v>
      </c>
      <c r="AZ470" s="99">
        <f>SUMIFS(通讯通路门店!$AA:$AA,通讯通路门店!$S:$S,$G470)</f>
        <v>0</v>
      </c>
      <c r="BA470" s="99">
        <f t="shared" si="38"/>
        <v>0</v>
      </c>
      <c r="BB470" s="99">
        <f t="shared" si="39"/>
        <v>0</v>
      </c>
      <c r="BC470" s="99">
        <f>SUMIFS(通讯通路门店!$W:$W,通讯通路门店!$S:$S,$G470,通讯通路门店!$J:$J,"荣耀体验店")+SUMIFS(通讯通路门店!$W:$W,通讯通路门店!$S:$S,$G470,通讯通路门店!$J:$J,"荣耀授权专卖店")</f>
        <v>0</v>
      </c>
      <c r="BD470" s="99">
        <f>SUMIFS(通讯通路门店!$Z:$Z,通讯通路门店!$S:$S,$G470,通讯通路门店!$J:$J,"VIVO体验店")</f>
        <v>0</v>
      </c>
      <c r="BE470" s="99">
        <f>SUMIFS(通讯通路门店!$AB:$AB,通讯通路门店!$S:$S,$G470,通讯通路门店!$J:$J,"OPPO体验店")</f>
        <v>0</v>
      </c>
      <c r="BF470" s="99">
        <f>SUMIFS(通讯通路门店!$X:$X,通讯通路门店!$S:$S,$G470,通讯通路门店!$J:$J,"华为授权体验店")+SUMIFS(通讯通路门店!$AA:$AA,通讯通路门店!$S:$S,$G470,通讯通路门店!$J:$J,"华为堡垒店")</f>
        <v>0</v>
      </c>
      <c r="BG470" s="99">
        <f>SUMIFS(通讯通路门店!$Y:$Y,通讯通路门店!$S:$S,$G470,通讯通路门店!$J:$J,"小米体验店")</f>
        <v>0</v>
      </c>
      <c r="BH470" s="99">
        <f>SUMIFS(通讯通路门店!$AA:$AA,通讯通路门店!$S:$S,$G470,通讯通路门店!$J:$J,"苹果体验店")</f>
        <v>0</v>
      </c>
      <c r="BI470" s="99">
        <f>SUMIFS(通讯通路门店!$K:$K,通讯通路门店!$S:$S,$G470,通讯通路门店!$J:$J,"其他品牌专卖店")</f>
        <v>0</v>
      </c>
      <c r="BJ470" s="99">
        <f>SUMIFS(通讯通路门店!$AC:$AC,通讯通路门店!$S:$S,$G470)</f>
        <v>0</v>
      </c>
      <c r="BK470" s="99">
        <f>SUMIFS(通讯通路门店!$AD:$AD,通讯通路门店!$S:$S,$G470)</f>
        <v>0</v>
      </c>
      <c r="BL470" s="99">
        <f>SUMIFS(通讯通路门店!$AE:$AE,通讯通路门店!$S:$S,$G470)</f>
        <v>0</v>
      </c>
      <c r="BM470" s="99">
        <f>SUMIFS(通讯通路门店!$AF:$AF,通讯通路门店!$S:$S,$G470)</f>
        <v>0</v>
      </c>
      <c r="BN470" s="99">
        <f>SUMIFS(通讯通路门店!$AG:$AG,通讯通路门店!$S:$S,$G470)</f>
        <v>0</v>
      </c>
      <c r="BO470" s="99">
        <f>SUMIFS(通讯通路门店!$AH:$AH,通讯通路门店!$S:$S,$G470)</f>
        <v>0</v>
      </c>
      <c r="BP470" s="99">
        <f>SUMIFS(通讯通路门店!$AI:$AI,通讯通路门店!$S:$S,$G470)</f>
        <v>0</v>
      </c>
      <c r="BQ470" s="83"/>
    </row>
    <row r="471" spans="1:69">
      <c r="A471" s="99" t="str">
        <f>IFERROR(_xlfn.XLOOKUP($G471,通讯通路门店!$S$4:$S$993933,通讯通路门店!$A$4:$A$993933,0,0),"")</f>
        <v/>
      </c>
      <c r="B471" s="99" t="str">
        <f>IFERROR(_xlfn.XLOOKUP($G471,通讯通路门店!$S$4:$S$993933,通讯通路门店!$B$4:$B$993933,0,0),"")</f>
        <v/>
      </c>
      <c r="C471" s="99" t="str">
        <f>IFERROR(_xlfn.XLOOKUP($G471,通讯通路门店!$S$4:$S$993933,通讯通路门店!$C$4:$C$993933,0,0),"")</f>
        <v/>
      </c>
      <c r="D471" s="99" t="str">
        <f>IFERROR(_xlfn.XLOOKUP($G471,通讯通路门店!$S$4:$S$993933,通讯通路门店!$D$4:$D$993933,0,0),"")</f>
        <v/>
      </c>
      <c r="E471" s="83"/>
      <c r="F471" s="83"/>
      <c r="G471" s="101" t="e">
        <v>#N/A</v>
      </c>
      <c r="H471" s="102" t="str">
        <f>IFERROR(_xlfn.XLOOKUP($G471,通讯通路门店!$S$4:$S$993933,通讯通路门店!$R$4:$R$993933,0,0),"")</f>
        <v/>
      </c>
      <c r="I471" s="83"/>
      <c r="J471" s="83"/>
      <c r="K471" s="83"/>
      <c r="L471" s="83"/>
      <c r="M471" s="83"/>
      <c r="N471" s="83"/>
      <c r="O471" s="83"/>
      <c r="P471" s="83"/>
      <c r="Q471" s="83"/>
      <c r="R471" s="83"/>
      <c r="S471" s="83"/>
      <c r="T471" s="83"/>
      <c r="U471" s="99">
        <f>COUNTIF(通讯通路门店!$S:$S,$G471)</f>
        <v>0</v>
      </c>
      <c r="V471" s="99">
        <f>COUNTIFS(通讯通路门店!$S:$S,$G471,通讯通路门店!$J:$J,"综合卖场")</f>
        <v>0</v>
      </c>
      <c r="W471" s="99">
        <f>SUMIFS(通讯通路门店!$AJ:$AJ,通讯通路门店!$S:$S,通讯客户沙盘!$G471)</f>
        <v>0</v>
      </c>
      <c r="X471" s="99">
        <f t="shared" si="35"/>
        <v>0</v>
      </c>
      <c r="Y471" s="99">
        <f>COUNTIFS(通讯通路门店!$S:$S,$G471,通讯通路门店!$J:$J,"荣耀体验店")+COUNTIFS(通讯通路门店!$S:$S,$G471,通讯通路门店!$J:$J,"荣耀授权专卖店")</f>
        <v>0</v>
      </c>
      <c r="Z471" s="99">
        <f>COUNTIFS(通讯通路门店!$S:$S,$G471,通讯通路门店!$J:$J,"VIVO体验店")</f>
        <v>0</v>
      </c>
      <c r="AA471" s="99">
        <f>COUNTIFS(通讯通路门店!$S:$S,$G471,通讯通路门店!$J:$J,"OPPO体验店")</f>
        <v>0</v>
      </c>
      <c r="AB471" s="99">
        <f>COUNTIFS(通讯通路门店!$S:$S,$G471,通讯通路门店!$J:$J,"华为授权体验店")+COUNTIFS(通讯通路门店!$S:$S,$G471,通讯通路门店!$J:$J,"华为堡垒店")</f>
        <v>0</v>
      </c>
      <c r="AC471" s="99">
        <f>COUNTIFS(通讯通路门店!$S:$S,$G471,通讯通路门店!$J:$J,"小米体验店")</f>
        <v>0</v>
      </c>
      <c r="AD471" s="99">
        <f>COUNTIFS(通讯通路门店!$S:$S,$G471,通讯通路门店!$J:$J,"苹果体验店")</f>
        <v>0</v>
      </c>
      <c r="AE471" s="99">
        <f>COUNTIFS(通讯通路门店!$S:$S,$G471,通讯通路门店!$J:$J,"其他品牌专卖店")</f>
        <v>0</v>
      </c>
      <c r="AF471" s="99">
        <f>SUMIFS(通讯通路门店!$BI:$BI,通讯通路门店!$S:$S,$G471)</f>
        <v>0</v>
      </c>
      <c r="AG471" s="99">
        <f>SUMIFS(通讯通路门店!$BH:$BH,通讯通路门店!$S:$S,$G471)</f>
        <v>0</v>
      </c>
      <c r="AH471" s="99">
        <f t="shared" si="36"/>
        <v>0</v>
      </c>
      <c r="AI471" s="99">
        <f>SUMIFS(通讯通路门店!$BB:$BB,通讯通路门店!$S:$S,$G471)</f>
        <v>0</v>
      </c>
      <c r="AJ471" s="99">
        <f>SUMIFS(通讯通路门店!$BE:$BE,通讯通路门店!$S:$S,$G471)</f>
        <v>0</v>
      </c>
      <c r="AK471" s="99">
        <f>SUMIFS(通讯通路门店!$BG:$BG,通讯通路门店!$S:$S,$G471)</f>
        <v>0</v>
      </c>
      <c r="AL471" s="99">
        <f>SUMIFS(通讯通路门店!$BC:$BC,通讯通路门店!$S:$S,$G471)</f>
        <v>0</v>
      </c>
      <c r="AM471" s="99">
        <f>SUMIFS(通讯通路门店!$BD:$BD,通讯通路门店!$S:$S,$G471)</f>
        <v>0</v>
      </c>
      <c r="AN471" s="99">
        <f>SUMIFS(通讯通路门店!$BF:$BF,通讯通路门店!$S:$S,$G471)</f>
        <v>0</v>
      </c>
      <c r="AO471" s="99">
        <f t="shared" si="37"/>
        <v>0</v>
      </c>
      <c r="AP471" s="99">
        <f>SUMIFS(通讯通路门店!$K:$K,通讯通路门店!$S:$S,$G471)</f>
        <v>0</v>
      </c>
      <c r="AQ471" s="83"/>
      <c r="AR471" s="99">
        <f>SUMIFS(通讯通路门店!$T:$T,通讯通路门店!$S:$S,$G471)</f>
        <v>0</v>
      </c>
      <c r="AS471" s="99">
        <f>SUMIFS(通讯通路门店!$U:$U,通讯通路门店!$S:$S,$G471)</f>
        <v>0</v>
      </c>
      <c r="AT471" s="99">
        <f>SUMIFS(通讯通路门店!$V:$V,通讯通路门店!$S:$S,$G471)</f>
        <v>0</v>
      </c>
      <c r="AU471" s="99">
        <f>SUMIFS(通讯通路门店!$W:$W,通讯通路门店!$S:$S,$G471)</f>
        <v>0</v>
      </c>
      <c r="AV471" s="99">
        <f>SUMIFS(通讯通路门店!$Z:$Z,通讯通路门店!$S:$S,$G471)</f>
        <v>0</v>
      </c>
      <c r="AW471" s="99">
        <f>SUMIFS(通讯通路门店!$AB:$AB,通讯通路门店!$S:$S,$G471)</f>
        <v>0</v>
      </c>
      <c r="AX471" s="99">
        <f>SUMIFS(通讯通路门店!$X:$X,通讯通路门店!$S:$S,$G471)</f>
        <v>0</v>
      </c>
      <c r="AY471" s="99">
        <f>SUMIFS(通讯通路门店!$Y:$Y,通讯通路门店!$S:$S,$G471)</f>
        <v>0</v>
      </c>
      <c r="AZ471" s="99">
        <f>SUMIFS(通讯通路门店!$AA:$AA,通讯通路门店!$S:$S,$G471)</f>
        <v>0</v>
      </c>
      <c r="BA471" s="99">
        <f t="shared" si="38"/>
        <v>0</v>
      </c>
      <c r="BB471" s="99">
        <f t="shared" si="39"/>
        <v>0</v>
      </c>
      <c r="BC471" s="99">
        <f>SUMIFS(通讯通路门店!$W:$W,通讯通路门店!$S:$S,$G471,通讯通路门店!$J:$J,"荣耀体验店")+SUMIFS(通讯通路门店!$W:$W,通讯通路门店!$S:$S,$G471,通讯通路门店!$J:$J,"荣耀授权专卖店")</f>
        <v>0</v>
      </c>
      <c r="BD471" s="99">
        <f>SUMIFS(通讯通路门店!$Z:$Z,通讯通路门店!$S:$S,$G471,通讯通路门店!$J:$J,"VIVO体验店")</f>
        <v>0</v>
      </c>
      <c r="BE471" s="99">
        <f>SUMIFS(通讯通路门店!$AB:$AB,通讯通路门店!$S:$S,$G471,通讯通路门店!$J:$J,"OPPO体验店")</f>
        <v>0</v>
      </c>
      <c r="BF471" s="99">
        <f>SUMIFS(通讯通路门店!$X:$X,通讯通路门店!$S:$S,$G471,通讯通路门店!$J:$J,"华为授权体验店")+SUMIFS(通讯通路门店!$AA:$AA,通讯通路门店!$S:$S,$G471,通讯通路门店!$J:$J,"华为堡垒店")</f>
        <v>0</v>
      </c>
      <c r="BG471" s="99">
        <f>SUMIFS(通讯通路门店!$Y:$Y,通讯通路门店!$S:$S,$G471,通讯通路门店!$J:$J,"小米体验店")</f>
        <v>0</v>
      </c>
      <c r="BH471" s="99">
        <f>SUMIFS(通讯通路门店!$AA:$AA,通讯通路门店!$S:$S,$G471,通讯通路门店!$J:$J,"苹果体验店")</f>
        <v>0</v>
      </c>
      <c r="BI471" s="99">
        <f>SUMIFS(通讯通路门店!$K:$K,通讯通路门店!$S:$S,$G471,通讯通路门店!$J:$J,"其他品牌专卖店")</f>
        <v>0</v>
      </c>
      <c r="BJ471" s="99">
        <f>SUMIFS(通讯通路门店!$AC:$AC,通讯通路门店!$S:$S,$G471)</f>
        <v>0</v>
      </c>
      <c r="BK471" s="99">
        <f>SUMIFS(通讯通路门店!$AD:$AD,通讯通路门店!$S:$S,$G471)</f>
        <v>0</v>
      </c>
      <c r="BL471" s="99">
        <f>SUMIFS(通讯通路门店!$AE:$AE,通讯通路门店!$S:$S,$G471)</f>
        <v>0</v>
      </c>
      <c r="BM471" s="99">
        <f>SUMIFS(通讯通路门店!$AF:$AF,通讯通路门店!$S:$S,$G471)</f>
        <v>0</v>
      </c>
      <c r="BN471" s="99">
        <f>SUMIFS(通讯通路门店!$AG:$AG,通讯通路门店!$S:$S,$G471)</f>
        <v>0</v>
      </c>
      <c r="BO471" s="99">
        <f>SUMIFS(通讯通路门店!$AH:$AH,通讯通路门店!$S:$S,$G471)</f>
        <v>0</v>
      </c>
      <c r="BP471" s="99">
        <f>SUMIFS(通讯通路门店!$AI:$AI,通讯通路门店!$S:$S,$G471)</f>
        <v>0</v>
      </c>
      <c r="BQ471" s="83"/>
    </row>
    <row r="472" spans="1:69">
      <c r="A472" s="99" t="str">
        <f>IFERROR(_xlfn.XLOOKUP($G472,通讯通路门店!$S$4:$S$993933,通讯通路门店!$A$4:$A$993933,0,0),"")</f>
        <v/>
      </c>
      <c r="B472" s="99" t="str">
        <f>IFERROR(_xlfn.XLOOKUP($G472,通讯通路门店!$S$4:$S$993933,通讯通路门店!$B$4:$B$993933,0,0),"")</f>
        <v/>
      </c>
      <c r="C472" s="99" t="str">
        <f>IFERROR(_xlfn.XLOOKUP($G472,通讯通路门店!$S$4:$S$993933,通讯通路门店!$C$4:$C$993933,0,0),"")</f>
        <v/>
      </c>
      <c r="D472" s="99" t="str">
        <f>IFERROR(_xlfn.XLOOKUP($G472,通讯通路门店!$S$4:$S$993933,通讯通路门店!$D$4:$D$993933,0,0),"")</f>
        <v/>
      </c>
      <c r="E472" s="83"/>
      <c r="F472" s="83"/>
      <c r="G472" s="101" t="e">
        <v>#N/A</v>
      </c>
      <c r="H472" s="102" t="str">
        <f>IFERROR(_xlfn.XLOOKUP($G472,通讯通路门店!$S$4:$S$993933,通讯通路门店!$R$4:$R$993933,0,0),"")</f>
        <v/>
      </c>
      <c r="I472" s="83"/>
      <c r="J472" s="83"/>
      <c r="K472" s="83"/>
      <c r="L472" s="83"/>
      <c r="M472" s="83"/>
      <c r="N472" s="83"/>
      <c r="O472" s="83"/>
      <c r="P472" s="83"/>
      <c r="Q472" s="83"/>
      <c r="R472" s="83"/>
      <c r="S472" s="83"/>
      <c r="T472" s="83"/>
      <c r="U472" s="99">
        <f>COUNTIF(通讯通路门店!$S:$S,$G472)</f>
        <v>0</v>
      </c>
      <c r="V472" s="99">
        <f>COUNTIFS(通讯通路门店!$S:$S,$G472,通讯通路门店!$J:$J,"综合卖场")</f>
        <v>0</v>
      </c>
      <c r="W472" s="99">
        <f>SUMIFS(通讯通路门店!$AJ:$AJ,通讯通路门店!$S:$S,通讯客户沙盘!$G472)</f>
        <v>0</v>
      </c>
      <c r="X472" s="99">
        <f t="shared" si="35"/>
        <v>0</v>
      </c>
      <c r="Y472" s="99">
        <f>COUNTIFS(通讯通路门店!$S:$S,$G472,通讯通路门店!$J:$J,"荣耀体验店")+COUNTIFS(通讯通路门店!$S:$S,$G472,通讯通路门店!$J:$J,"荣耀授权专卖店")</f>
        <v>0</v>
      </c>
      <c r="Z472" s="99">
        <f>COUNTIFS(通讯通路门店!$S:$S,$G472,通讯通路门店!$J:$J,"VIVO体验店")</f>
        <v>0</v>
      </c>
      <c r="AA472" s="99">
        <f>COUNTIFS(通讯通路门店!$S:$S,$G472,通讯通路门店!$J:$J,"OPPO体验店")</f>
        <v>0</v>
      </c>
      <c r="AB472" s="99">
        <f>COUNTIFS(通讯通路门店!$S:$S,$G472,通讯通路门店!$J:$J,"华为授权体验店")+COUNTIFS(通讯通路门店!$S:$S,$G472,通讯通路门店!$J:$J,"华为堡垒店")</f>
        <v>0</v>
      </c>
      <c r="AC472" s="99">
        <f>COUNTIFS(通讯通路门店!$S:$S,$G472,通讯通路门店!$J:$J,"小米体验店")</f>
        <v>0</v>
      </c>
      <c r="AD472" s="99">
        <f>COUNTIFS(通讯通路门店!$S:$S,$G472,通讯通路门店!$J:$J,"苹果体验店")</f>
        <v>0</v>
      </c>
      <c r="AE472" s="99">
        <f>COUNTIFS(通讯通路门店!$S:$S,$G472,通讯通路门店!$J:$J,"其他品牌专卖店")</f>
        <v>0</v>
      </c>
      <c r="AF472" s="99">
        <f>SUMIFS(通讯通路门店!$BI:$BI,通讯通路门店!$S:$S,$G472)</f>
        <v>0</v>
      </c>
      <c r="AG472" s="99">
        <f>SUMIFS(通讯通路门店!$BH:$BH,通讯通路门店!$S:$S,$G472)</f>
        <v>0</v>
      </c>
      <c r="AH472" s="99">
        <f t="shared" si="36"/>
        <v>0</v>
      </c>
      <c r="AI472" s="99">
        <f>SUMIFS(通讯通路门店!$BB:$BB,通讯通路门店!$S:$S,$G472)</f>
        <v>0</v>
      </c>
      <c r="AJ472" s="99">
        <f>SUMIFS(通讯通路门店!$BE:$BE,通讯通路门店!$S:$S,$G472)</f>
        <v>0</v>
      </c>
      <c r="AK472" s="99">
        <f>SUMIFS(通讯通路门店!$BG:$BG,通讯通路门店!$S:$S,$G472)</f>
        <v>0</v>
      </c>
      <c r="AL472" s="99">
        <f>SUMIFS(通讯通路门店!$BC:$BC,通讯通路门店!$S:$S,$G472)</f>
        <v>0</v>
      </c>
      <c r="AM472" s="99">
        <f>SUMIFS(通讯通路门店!$BD:$BD,通讯通路门店!$S:$S,$G472)</f>
        <v>0</v>
      </c>
      <c r="AN472" s="99">
        <f>SUMIFS(通讯通路门店!$BF:$BF,通讯通路门店!$S:$S,$G472)</f>
        <v>0</v>
      </c>
      <c r="AO472" s="99">
        <f t="shared" si="37"/>
        <v>0</v>
      </c>
      <c r="AP472" s="99">
        <f>SUMIFS(通讯通路门店!$K:$K,通讯通路门店!$S:$S,$G472)</f>
        <v>0</v>
      </c>
      <c r="AQ472" s="83"/>
      <c r="AR472" s="99">
        <f>SUMIFS(通讯通路门店!$T:$T,通讯通路门店!$S:$S,$G472)</f>
        <v>0</v>
      </c>
      <c r="AS472" s="99">
        <f>SUMIFS(通讯通路门店!$U:$U,通讯通路门店!$S:$S,$G472)</f>
        <v>0</v>
      </c>
      <c r="AT472" s="99">
        <f>SUMIFS(通讯通路门店!$V:$V,通讯通路门店!$S:$S,$G472)</f>
        <v>0</v>
      </c>
      <c r="AU472" s="99">
        <f>SUMIFS(通讯通路门店!$W:$W,通讯通路门店!$S:$S,$G472)</f>
        <v>0</v>
      </c>
      <c r="AV472" s="99">
        <f>SUMIFS(通讯通路门店!$Z:$Z,通讯通路门店!$S:$S,$G472)</f>
        <v>0</v>
      </c>
      <c r="AW472" s="99">
        <f>SUMIFS(通讯通路门店!$AB:$AB,通讯通路门店!$S:$S,$G472)</f>
        <v>0</v>
      </c>
      <c r="AX472" s="99">
        <f>SUMIFS(通讯通路门店!$X:$X,通讯通路门店!$S:$S,$G472)</f>
        <v>0</v>
      </c>
      <c r="AY472" s="99">
        <f>SUMIFS(通讯通路门店!$Y:$Y,通讯通路门店!$S:$S,$G472)</f>
        <v>0</v>
      </c>
      <c r="AZ472" s="99">
        <f>SUMIFS(通讯通路门店!$AA:$AA,通讯通路门店!$S:$S,$G472)</f>
        <v>0</v>
      </c>
      <c r="BA472" s="99">
        <f t="shared" si="38"/>
        <v>0</v>
      </c>
      <c r="BB472" s="99">
        <f t="shared" si="39"/>
        <v>0</v>
      </c>
      <c r="BC472" s="99">
        <f>SUMIFS(通讯通路门店!$W:$W,通讯通路门店!$S:$S,$G472,通讯通路门店!$J:$J,"荣耀体验店")+SUMIFS(通讯通路门店!$W:$W,通讯通路门店!$S:$S,$G472,通讯通路门店!$J:$J,"荣耀授权专卖店")</f>
        <v>0</v>
      </c>
      <c r="BD472" s="99">
        <f>SUMIFS(通讯通路门店!$Z:$Z,通讯通路门店!$S:$S,$G472,通讯通路门店!$J:$J,"VIVO体验店")</f>
        <v>0</v>
      </c>
      <c r="BE472" s="99">
        <f>SUMIFS(通讯通路门店!$AB:$AB,通讯通路门店!$S:$S,$G472,通讯通路门店!$J:$J,"OPPO体验店")</f>
        <v>0</v>
      </c>
      <c r="BF472" s="99">
        <f>SUMIFS(通讯通路门店!$X:$X,通讯通路门店!$S:$S,$G472,通讯通路门店!$J:$J,"华为授权体验店")+SUMIFS(通讯通路门店!$AA:$AA,通讯通路门店!$S:$S,$G472,通讯通路门店!$J:$J,"华为堡垒店")</f>
        <v>0</v>
      </c>
      <c r="BG472" s="99">
        <f>SUMIFS(通讯通路门店!$Y:$Y,通讯通路门店!$S:$S,$G472,通讯通路门店!$J:$J,"小米体验店")</f>
        <v>0</v>
      </c>
      <c r="BH472" s="99">
        <f>SUMIFS(通讯通路门店!$AA:$AA,通讯通路门店!$S:$S,$G472,通讯通路门店!$J:$J,"苹果体验店")</f>
        <v>0</v>
      </c>
      <c r="BI472" s="99">
        <f>SUMIFS(通讯通路门店!$K:$K,通讯通路门店!$S:$S,$G472,通讯通路门店!$J:$J,"其他品牌专卖店")</f>
        <v>0</v>
      </c>
      <c r="BJ472" s="99">
        <f>SUMIFS(通讯通路门店!$AC:$AC,通讯通路门店!$S:$S,$G472)</f>
        <v>0</v>
      </c>
      <c r="BK472" s="99">
        <f>SUMIFS(通讯通路门店!$AD:$AD,通讯通路门店!$S:$S,$G472)</f>
        <v>0</v>
      </c>
      <c r="BL472" s="99">
        <f>SUMIFS(通讯通路门店!$AE:$AE,通讯通路门店!$S:$S,$G472)</f>
        <v>0</v>
      </c>
      <c r="BM472" s="99">
        <f>SUMIFS(通讯通路门店!$AF:$AF,通讯通路门店!$S:$S,$G472)</f>
        <v>0</v>
      </c>
      <c r="BN472" s="99">
        <f>SUMIFS(通讯通路门店!$AG:$AG,通讯通路门店!$S:$S,$G472)</f>
        <v>0</v>
      </c>
      <c r="BO472" s="99">
        <f>SUMIFS(通讯通路门店!$AH:$AH,通讯通路门店!$S:$S,$G472)</f>
        <v>0</v>
      </c>
      <c r="BP472" s="99">
        <f>SUMIFS(通讯通路门店!$AI:$AI,通讯通路门店!$S:$S,$G472)</f>
        <v>0</v>
      </c>
      <c r="BQ472" s="83"/>
    </row>
    <row r="473" spans="1:69">
      <c r="A473" s="99" t="str">
        <f>IFERROR(_xlfn.XLOOKUP($G473,通讯通路门店!$S$4:$S$993933,通讯通路门店!$A$4:$A$993933,0,0),"")</f>
        <v/>
      </c>
      <c r="B473" s="99" t="str">
        <f>IFERROR(_xlfn.XLOOKUP($G473,通讯通路门店!$S$4:$S$993933,通讯通路门店!$B$4:$B$993933,0,0),"")</f>
        <v/>
      </c>
      <c r="C473" s="99" t="str">
        <f>IFERROR(_xlfn.XLOOKUP($G473,通讯通路门店!$S$4:$S$993933,通讯通路门店!$C$4:$C$993933,0,0),"")</f>
        <v/>
      </c>
      <c r="D473" s="99" t="str">
        <f>IFERROR(_xlfn.XLOOKUP($G473,通讯通路门店!$S$4:$S$993933,通讯通路门店!$D$4:$D$993933,0,0),"")</f>
        <v/>
      </c>
      <c r="E473" s="83"/>
      <c r="F473" s="83"/>
      <c r="G473" s="101" t="e">
        <v>#N/A</v>
      </c>
      <c r="H473" s="102" t="str">
        <f>IFERROR(_xlfn.XLOOKUP($G473,通讯通路门店!$S$4:$S$993933,通讯通路门店!$R$4:$R$993933,0,0),"")</f>
        <v/>
      </c>
      <c r="I473" s="83"/>
      <c r="J473" s="83"/>
      <c r="K473" s="83"/>
      <c r="L473" s="83"/>
      <c r="M473" s="83"/>
      <c r="N473" s="83"/>
      <c r="O473" s="83"/>
      <c r="P473" s="83"/>
      <c r="Q473" s="83"/>
      <c r="R473" s="83"/>
      <c r="S473" s="83"/>
      <c r="T473" s="83"/>
      <c r="U473" s="99">
        <f>COUNTIF(通讯通路门店!$S:$S,$G473)</f>
        <v>0</v>
      </c>
      <c r="V473" s="99">
        <f>COUNTIFS(通讯通路门店!$S:$S,$G473,通讯通路门店!$J:$J,"综合卖场")</f>
        <v>0</v>
      </c>
      <c r="W473" s="99">
        <f>SUMIFS(通讯通路门店!$AJ:$AJ,通讯通路门店!$S:$S,通讯客户沙盘!$G473)</f>
        <v>0</v>
      </c>
      <c r="X473" s="99">
        <f t="shared" si="35"/>
        <v>0</v>
      </c>
      <c r="Y473" s="99">
        <f>COUNTIFS(通讯通路门店!$S:$S,$G473,通讯通路门店!$J:$J,"荣耀体验店")+COUNTIFS(通讯通路门店!$S:$S,$G473,通讯通路门店!$J:$J,"荣耀授权专卖店")</f>
        <v>0</v>
      </c>
      <c r="Z473" s="99">
        <f>COUNTIFS(通讯通路门店!$S:$S,$G473,通讯通路门店!$J:$J,"VIVO体验店")</f>
        <v>0</v>
      </c>
      <c r="AA473" s="99">
        <f>COUNTIFS(通讯通路门店!$S:$S,$G473,通讯通路门店!$J:$J,"OPPO体验店")</f>
        <v>0</v>
      </c>
      <c r="AB473" s="99">
        <f>COUNTIFS(通讯通路门店!$S:$S,$G473,通讯通路门店!$J:$J,"华为授权体验店")+COUNTIFS(通讯通路门店!$S:$S,$G473,通讯通路门店!$J:$J,"华为堡垒店")</f>
        <v>0</v>
      </c>
      <c r="AC473" s="99">
        <f>COUNTIFS(通讯通路门店!$S:$S,$G473,通讯通路门店!$J:$J,"小米体验店")</f>
        <v>0</v>
      </c>
      <c r="AD473" s="99">
        <f>COUNTIFS(通讯通路门店!$S:$S,$G473,通讯通路门店!$J:$J,"苹果体验店")</f>
        <v>0</v>
      </c>
      <c r="AE473" s="99">
        <f>COUNTIFS(通讯通路门店!$S:$S,$G473,通讯通路门店!$J:$J,"其他品牌专卖店")</f>
        <v>0</v>
      </c>
      <c r="AF473" s="99">
        <f>SUMIFS(通讯通路门店!$BI:$BI,通讯通路门店!$S:$S,$G473)</f>
        <v>0</v>
      </c>
      <c r="AG473" s="99">
        <f>SUMIFS(通讯通路门店!$BH:$BH,通讯通路门店!$S:$S,$G473)</f>
        <v>0</v>
      </c>
      <c r="AH473" s="99">
        <f t="shared" si="36"/>
        <v>0</v>
      </c>
      <c r="AI473" s="99">
        <f>SUMIFS(通讯通路门店!$BB:$BB,通讯通路门店!$S:$S,$G473)</f>
        <v>0</v>
      </c>
      <c r="AJ473" s="99">
        <f>SUMIFS(通讯通路门店!$BE:$BE,通讯通路门店!$S:$S,$G473)</f>
        <v>0</v>
      </c>
      <c r="AK473" s="99">
        <f>SUMIFS(通讯通路门店!$BG:$BG,通讯通路门店!$S:$S,$G473)</f>
        <v>0</v>
      </c>
      <c r="AL473" s="99">
        <f>SUMIFS(通讯通路门店!$BC:$BC,通讯通路门店!$S:$S,$G473)</f>
        <v>0</v>
      </c>
      <c r="AM473" s="99">
        <f>SUMIFS(通讯通路门店!$BD:$BD,通讯通路门店!$S:$S,$G473)</f>
        <v>0</v>
      </c>
      <c r="AN473" s="99">
        <f>SUMIFS(通讯通路门店!$BF:$BF,通讯通路门店!$S:$S,$G473)</f>
        <v>0</v>
      </c>
      <c r="AO473" s="99">
        <f t="shared" si="37"/>
        <v>0</v>
      </c>
      <c r="AP473" s="99">
        <f>SUMIFS(通讯通路门店!$K:$K,通讯通路门店!$S:$S,$G473)</f>
        <v>0</v>
      </c>
      <c r="AQ473" s="83"/>
      <c r="AR473" s="99">
        <f>SUMIFS(通讯通路门店!$T:$T,通讯通路门店!$S:$S,$G473)</f>
        <v>0</v>
      </c>
      <c r="AS473" s="99">
        <f>SUMIFS(通讯通路门店!$U:$U,通讯通路门店!$S:$S,$G473)</f>
        <v>0</v>
      </c>
      <c r="AT473" s="99">
        <f>SUMIFS(通讯通路门店!$V:$V,通讯通路门店!$S:$S,$G473)</f>
        <v>0</v>
      </c>
      <c r="AU473" s="99">
        <f>SUMIFS(通讯通路门店!$W:$W,通讯通路门店!$S:$S,$G473)</f>
        <v>0</v>
      </c>
      <c r="AV473" s="99">
        <f>SUMIFS(通讯通路门店!$Z:$Z,通讯通路门店!$S:$S,$G473)</f>
        <v>0</v>
      </c>
      <c r="AW473" s="99">
        <f>SUMIFS(通讯通路门店!$AB:$AB,通讯通路门店!$S:$S,$G473)</f>
        <v>0</v>
      </c>
      <c r="AX473" s="99">
        <f>SUMIFS(通讯通路门店!$X:$X,通讯通路门店!$S:$S,$G473)</f>
        <v>0</v>
      </c>
      <c r="AY473" s="99">
        <f>SUMIFS(通讯通路门店!$Y:$Y,通讯通路门店!$S:$S,$G473)</f>
        <v>0</v>
      </c>
      <c r="AZ473" s="99">
        <f>SUMIFS(通讯通路门店!$AA:$AA,通讯通路门店!$S:$S,$G473)</f>
        <v>0</v>
      </c>
      <c r="BA473" s="99">
        <f t="shared" si="38"/>
        <v>0</v>
      </c>
      <c r="BB473" s="99">
        <f t="shared" si="39"/>
        <v>0</v>
      </c>
      <c r="BC473" s="99">
        <f>SUMIFS(通讯通路门店!$W:$W,通讯通路门店!$S:$S,$G473,通讯通路门店!$J:$J,"荣耀体验店")+SUMIFS(通讯通路门店!$W:$W,通讯通路门店!$S:$S,$G473,通讯通路门店!$J:$J,"荣耀授权专卖店")</f>
        <v>0</v>
      </c>
      <c r="BD473" s="99">
        <f>SUMIFS(通讯通路门店!$Z:$Z,通讯通路门店!$S:$S,$G473,通讯通路门店!$J:$J,"VIVO体验店")</f>
        <v>0</v>
      </c>
      <c r="BE473" s="99">
        <f>SUMIFS(通讯通路门店!$AB:$AB,通讯通路门店!$S:$S,$G473,通讯通路门店!$J:$J,"OPPO体验店")</f>
        <v>0</v>
      </c>
      <c r="BF473" s="99">
        <f>SUMIFS(通讯通路门店!$X:$X,通讯通路门店!$S:$S,$G473,通讯通路门店!$J:$J,"华为授权体验店")+SUMIFS(通讯通路门店!$AA:$AA,通讯通路门店!$S:$S,$G473,通讯通路门店!$J:$J,"华为堡垒店")</f>
        <v>0</v>
      </c>
      <c r="BG473" s="99">
        <f>SUMIFS(通讯通路门店!$Y:$Y,通讯通路门店!$S:$S,$G473,通讯通路门店!$J:$J,"小米体验店")</f>
        <v>0</v>
      </c>
      <c r="BH473" s="99">
        <f>SUMIFS(通讯通路门店!$AA:$AA,通讯通路门店!$S:$S,$G473,通讯通路门店!$J:$J,"苹果体验店")</f>
        <v>0</v>
      </c>
      <c r="BI473" s="99">
        <f>SUMIFS(通讯通路门店!$K:$K,通讯通路门店!$S:$S,$G473,通讯通路门店!$J:$J,"其他品牌专卖店")</f>
        <v>0</v>
      </c>
      <c r="BJ473" s="99">
        <f>SUMIFS(通讯通路门店!$AC:$AC,通讯通路门店!$S:$S,$G473)</f>
        <v>0</v>
      </c>
      <c r="BK473" s="99">
        <f>SUMIFS(通讯通路门店!$AD:$AD,通讯通路门店!$S:$S,$G473)</f>
        <v>0</v>
      </c>
      <c r="BL473" s="99">
        <f>SUMIFS(通讯通路门店!$AE:$AE,通讯通路门店!$S:$S,$G473)</f>
        <v>0</v>
      </c>
      <c r="BM473" s="99">
        <f>SUMIFS(通讯通路门店!$AF:$AF,通讯通路门店!$S:$S,$G473)</f>
        <v>0</v>
      </c>
      <c r="BN473" s="99">
        <f>SUMIFS(通讯通路门店!$AG:$AG,通讯通路门店!$S:$S,$G473)</f>
        <v>0</v>
      </c>
      <c r="BO473" s="99">
        <f>SUMIFS(通讯通路门店!$AH:$AH,通讯通路门店!$S:$S,$G473)</f>
        <v>0</v>
      </c>
      <c r="BP473" s="99">
        <f>SUMIFS(通讯通路门店!$AI:$AI,通讯通路门店!$S:$S,$G473)</f>
        <v>0</v>
      </c>
      <c r="BQ473" s="83"/>
    </row>
    <row r="474" spans="1:69">
      <c r="A474" s="99" t="str">
        <f>IFERROR(_xlfn.XLOOKUP($G474,通讯通路门店!$S$4:$S$993933,通讯通路门店!$A$4:$A$993933,0,0),"")</f>
        <v/>
      </c>
      <c r="B474" s="99" t="str">
        <f>IFERROR(_xlfn.XLOOKUP($G474,通讯通路门店!$S$4:$S$993933,通讯通路门店!$B$4:$B$993933,0,0),"")</f>
        <v/>
      </c>
      <c r="C474" s="99" t="str">
        <f>IFERROR(_xlfn.XLOOKUP($G474,通讯通路门店!$S$4:$S$993933,通讯通路门店!$C$4:$C$993933,0,0),"")</f>
        <v/>
      </c>
      <c r="D474" s="99" t="str">
        <f>IFERROR(_xlfn.XLOOKUP($G474,通讯通路门店!$S$4:$S$993933,通讯通路门店!$D$4:$D$993933,0,0),"")</f>
        <v/>
      </c>
      <c r="E474" s="83"/>
      <c r="F474" s="83"/>
      <c r="G474" s="101" t="e">
        <v>#N/A</v>
      </c>
      <c r="H474" s="102" t="str">
        <f>IFERROR(_xlfn.XLOOKUP($G474,通讯通路门店!$S$4:$S$993933,通讯通路门店!$R$4:$R$993933,0,0),"")</f>
        <v/>
      </c>
      <c r="I474" s="83"/>
      <c r="J474" s="83"/>
      <c r="K474" s="83"/>
      <c r="L474" s="83"/>
      <c r="M474" s="83"/>
      <c r="N474" s="83"/>
      <c r="O474" s="83"/>
      <c r="P474" s="83"/>
      <c r="Q474" s="83"/>
      <c r="R474" s="83"/>
      <c r="S474" s="83"/>
      <c r="T474" s="83"/>
      <c r="U474" s="99">
        <f>COUNTIF(通讯通路门店!$S:$S,$G474)</f>
        <v>0</v>
      </c>
      <c r="V474" s="99">
        <f>COUNTIFS(通讯通路门店!$S:$S,$G474,通讯通路门店!$J:$J,"综合卖场")</f>
        <v>0</v>
      </c>
      <c r="W474" s="99">
        <f>SUMIFS(通讯通路门店!$AJ:$AJ,通讯通路门店!$S:$S,通讯客户沙盘!$G474)</f>
        <v>0</v>
      </c>
      <c r="X474" s="99">
        <f t="shared" si="35"/>
        <v>0</v>
      </c>
      <c r="Y474" s="99">
        <f>COUNTIFS(通讯通路门店!$S:$S,$G474,通讯通路门店!$J:$J,"荣耀体验店")+COUNTIFS(通讯通路门店!$S:$S,$G474,通讯通路门店!$J:$J,"荣耀授权专卖店")</f>
        <v>0</v>
      </c>
      <c r="Z474" s="99">
        <f>COUNTIFS(通讯通路门店!$S:$S,$G474,通讯通路门店!$J:$J,"VIVO体验店")</f>
        <v>0</v>
      </c>
      <c r="AA474" s="99">
        <f>COUNTIFS(通讯通路门店!$S:$S,$G474,通讯通路门店!$J:$J,"OPPO体验店")</f>
        <v>0</v>
      </c>
      <c r="AB474" s="99">
        <f>COUNTIFS(通讯通路门店!$S:$S,$G474,通讯通路门店!$J:$J,"华为授权体验店")+COUNTIFS(通讯通路门店!$S:$S,$G474,通讯通路门店!$J:$J,"华为堡垒店")</f>
        <v>0</v>
      </c>
      <c r="AC474" s="99">
        <f>COUNTIFS(通讯通路门店!$S:$S,$G474,通讯通路门店!$J:$J,"小米体验店")</f>
        <v>0</v>
      </c>
      <c r="AD474" s="99">
        <f>COUNTIFS(通讯通路门店!$S:$S,$G474,通讯通路门店!$J:$J,"苹果体验店")</f>
        <v>0</v>
      </c>
      <c r="AE474" s="99">
        <f>COUNTIFS(通讯通路门店!$S:$S,$G474,通讯通路门店!$J:$J,"其他品牌专卖店")</f>
        <v>0</v>
      </c>
      <c r="AF474" s="99">
        <f>SUMIFS(通讯通路门店!$BI:$BI,通讯通路门店!$S:$S,$G474)</f>
        <v>0</v>
      </c>
      <c r="AG474" s="99">
        <f>SUMIFS(通讯通路门店!$BH:$BH,通讯通路门店!$S:$S,$G474)</f>
        <v>0</v>
      </c>
      <c r="AH474" s="99">
        <f t="shared" si="36"/>
        <v>0</v>
      </c>
      <c r="AI474" s="99">
        <f>SUMIFS(通讯通路门店!$BB:$BB,通讯通路门店!$S:$S,$G474)</f>
        <v>0</v>
      </c>
      <c r="AJ474" s="99">
        <f>SUMIFS(通讯通路门店!$BE:$BE,通讯通路门店!$S:$S,$G474)</f>
        <v>0</v>
      </c>
      <c r="AK474" s="99">
        <f>SUMIFS(通讯通路门店!$BG:$BG,通讯通路门店!$S:$S,$G474)</f>
        <v>0</v>
      </c>
      <c r="AL474" s="99">
        <f>SUMIFS(通讯通路门店!$BC:$BC,通讯通路门店!$S:$S,$G474)</f>
        <v>0</v>
      </c>
      <c r="AM474" s="99">
        <f>SUMIFS(通讯通路门店!$BD:$BD,通讯通路门店!$S:$S,$G474)</f>
        <v>0</v>
      </c>
      <c r="AN474" s="99">
        <f>SUMIFS(通讯通路门店!$BF:$BF,通讯通路门店!$S:$S,$G474)</f>
        <v>0</v>
      </c>
      <c r="AO474" s="99">
        <f t="shared" si="37"/>
        <v>0</v>
      </c>
      <c r="AP474" s="99">
        <f>SUMIFS(通讯通路门店!$K:$K,通讯通路门店!$S:$S,$G474)</f>
        <v>0</v>
      </c>
      <c r="AQ474" s="83"/>
      <c r="AR474" s="99">
        <f>SUMIFS(通讯通路门店!$T:$T,通讯通路门店!$S:$S,$G474)</f>
        <v>0</v>
      </c>
      <c r="AS474" s="99">
        <f>SUMIFS(通讯通路门店!$U:$U,通讯通路门店!$S:$S,$G474)</f>
        <v>0</v>
      </c>
      <c r="AT474" s="99">
        <f>SUMIFS(通讯通路门店!$V:$V,通讯通路门店!$S:$S,$G474)</f>
        <v>0</v>
      </c>
      <c r="AU474" s="99">
        <f>SUMIFS(通讯通路门店!$W:$W,通讯通路门店!$S:$S,$G474)</f>
        <v>0</v>
      </c>
      <c r="AV474" s="99">
        <f>SUMIFS(通讯通路门店!$Z:$Z,通讯通路门店!$S:$S,$G474)</f>
        <v>0</v>
      </c>
      <c r="AW474" s="99">
        <f>SUMIFS(通讯通路门店!$AB:$AB,通讯通路门店!$S:$S,$G474)</f>
        <v>0</v>
      </c>
      <c r="AX474" s="99">
        <f>SUMIFS(通讯通路门店!$X:$X,通讯通路门店!$S:$S,$G474)</f>
        <v>0</v>
      </c>
      <c r="AY474" s="99">
        <f>SUMIFS(通讯通路门店!$Y:$Y,通讯通路门店!$S:$S,$G474)</f>
        <v>0</v>
      </c>
      <c r="AZ474" s="99">
        <f>SUMIFS(通讯通路门店!$AA:$AA,通讯通路门店!$S:$S,$G474)</f>
        <v>0</v>
      </c>
      <c r="BA474" s="99">
        <f t="shared" si="38"/>
        <v>0</v>
      </c>
      <c r="BB474" s="99">
        <f t="shared" si="39"/>
        <v>0</v>
      </c>
      <c r="BC474" s="99">
        <f>SUMIFS(通讯通路门店!$W:$W,通讯通路门店!$S:$S,$G474,通讯通路门店!$J:$J,"荣耀体验店")+SUMIFS(通讯通路门店!$W:$W,通讯通路门店!$S:$S,$G474,通讯通路门店!$J:$J,"荣耀授权专卖店")</f>
        <v>0</v>
      </c>
      <c r="BD474" s="99">
        <f>SUMIFS(通讯通路门店!$Z:$Z,通讯通路门店!$S:$S,$G474,通讯通路门店!$J:$J,"VIVO体验店")</f>
        <v>0</v>
      </c>
      <c r="BE474" s="99">
        <f>SUMIFS(通讯通路门店!$AB:$AB,通讯通路门店!$S:$S,$G474,通讯通路门店!$J:$J,"OPPO体验店")</f>
        <v>0</v>
      </c>
      <c r="BF474" s="99">
        <f>SUMIFS(通讯通路门店!$X:$X,通讯通路门店!$S:$S,$G474,通讯通路门店!$J:$J,"华为授权体验店")+SUMIFS(通讯通路门店!$AA:$AA,通讯通路门店!$S:$S,$G474,通讯通路门店!$J:$J,"华为堡垒店")</f>
        <v>0</v>
      </c>
      <c r="BG474" s="99">
        <f>SUMIFS(通讯通路门店!$Y:$Y,通讯通路门店!$S:$S,$G474,通讯通路门店!$J:$J,"小米体验店")</f>
        <v>0</v>
      </c>
      <c r="BH474" s="99">
        <f>SUMIFS(通讯通路门店!$AA:$AA,通讯通路门店!$S:$S,$G474,通讯通路门店!$J:$J,"苹果体验店")</f>
        <v>0</v>
      </c>
      <c r="BI474" s="99">
        <f>SUMIFS(通讯通路门店!$K:$K,通讯通路门店!$S:$S,$G474,通讯通路门店!$J:$J,"其他品牌专卖店")</f>
        <v>0</v>
      </c>
      <c r="BJ474" s="99">
        <f>SUMIFS(通讯通路门店!$AC:$AC,通讯通路门店!$S:$S,$G474)</f>
        <v>0</v>
      </c>
      <c r="BK474" s="99">
        <f>SUMIFS(通讯通路门店!$AD:$AD,通讯通路门店!$S:$S,$G474)</f>
        <v>0</v>
      </c>
      <c r="BL474" s="99">
        <f>SUMIFS(通讯通路门店!$AE:$AE,通讯通路门店!$S:$S,$G474)</f>
        <v>0</v>
      </c>
      <c r="BM474" s="99">
        <f>SUMIFS(通讯通路门店!$AF:$AF,通讯通路门店!$S:$S,$G474)</f>
        <v>0</v>
      </c>
      <c r="BN474" s="99">
        <f>SUMIFS(通讯通路门店!$AG:$AG,通讯通路门店!$S:$S,$G474)</f>
        <v>0</v>
      </c>
      <c r="BO474" s="99">
        <f>SUMIFS(通讯通路门店!$AH:$AH,通讯通路门店!$S:$S,$G474)</f>
        <v>0</v>
      </c>
      <c r="BP474" s="99">
        <f>SUMIFS(通讯通路门店!$AI:$AI,通讯通路门店!$S:$S,$G474)</f>
        <v>0</v>
      </c>
      <c r="BQ474" s="83"/>
    </row>
    <row r="475" spans="1:69">
      <c r="A475" s="99" t="str">
        <f>IFERROR(_xlfn.XLOOKUP($G475,通讯通路门店!$S$4:$S$993933,通讯通路门店!$A$4:$A$993933,0,0),"")</f>
        <v/>
      </c>
      <c r="B475" s="99" t="str">
        <f>IFERROR(_xlfn.XLOOKUP($G475,通讯通路门店!$S$4:$S$993933,通讯通路门店!$B$4:$B$993933,0,0),"")</f>
        <v/>
      </c>
      <c r="C475" s="99" t="str">
        <f>IFERROR(_xlfn.XLOOKUP($G475,通讯通路门店!$S$4:$S$993933,通讯通路门店!$C$4:$C$993933,0,0),"")</f>
        <v/>
      </c>
      <c r="D475" s="99" t="str">
        <f>IFERROR(_xlfn.XLOOKUP($G475,通讯通路门店!$S$4:$S$993933,通讯通路门店!$D$4:$D$993933,0,0),"")</f>
        <v/>
      </c>
      <c r="E475" s="83"/>
      <c r="F475" s="83"/>
      <c r="G475" s="101" t="e">
        <v>#N/A</v>
      </c>
      <c r="H475" s="102" t="str">
        <f>IFERROR(_xlfn.XLOOKUP($G475,通讯通路门店!$S$4:$S$993933,通讯通路门店!$R$4:$R$993933,0,0),"")</f>
        <v/>
      </c>
      <c r="I475" s="83"/>
      <c r="J475" s="83"/>
      <c r="K475" s="83"/>
      <c r="L475" s="83"/>
      <c r="M475" s="83"/>
      <c r="N475" s="83"/>
      <c r="O475" s="83"/>
      <c r="P475" s="83"/>
      <c r="Q475" s="83"/>
      <c r="R475" s="83"/>
      <c r="S475" s="83"/>
      <c r="T475" s="83"/>
      <c r="U475" s="99">
        <f>COUNTIF(通讯通路门店!$S:$S,$G475)</f>
        <v>0</v>
      </c>
      <c r="V475" s="99">
        <f>COUNTIFS(通讯通路门店!$S:$S,$G475,通讯通路门店!$J:$J,"综合卖场")</f>
        <v>0</v>
      </c>
      <c r="W475" s="99">
        <f>SUMIFS(通讯通路门店!$AJ:$AJ,通讯通路门店!$S:$S,通讯客户沙盘!$G475)</f>
        <v>0</v>
      </c>
      <c r="X475" s="99">
        <f t="shared" si="35"/>
        <v>0</v>
      </c>
      <c r="Y475" s="99">
        <f>COUNTIFS(通讯通路门店!$S:$S,$G475,通讯通路门店!$J:$J,"荣耀体验店")+COUNTIFS(通讯通路门店!$S:$S,$G475,通讯通路门店!$J:$J,"荣耀授权专卖店")</f>
        <v>0</v>
      </c>
      <c r="Z475" s="99">
        <f>COUNTIFS(通讯通路门店!$S:$S,$G475,通讯通路门店!$J:$J,"VIVO体验店")</f>
        <v>0</v>
      </c>
      <c r="AA475" s="99">
        <f>COUNTIFS(通讯通路门店!$S:$S,$G475,通讯通路门店!$J:$J,"OPPO体验店")</f>
        <v>0</v>
      </c>
      <c r="AB475" s="99">
        <f>COUNTIFS(通讯通路门店!$S:$S,$G475,通讯通路门店!$J:$J,"华为授权体验店")+COUNTIFS(通讯通路门店!$S:$S,$G475,通讯通路门店!$J:$J,"华为堡垒店")</f>
        <v>0</v>
      </c>
      <c r="AC475" s="99">
        <f>COUNTIFS(通讯通路门店!$S:$S,$G475,通讯通路门店!$J:$J,"小米体验店")</f>
        <v>0</v>
      </c>
      <c r="AD475" s="99">
        <f>COUNTIFS(通讯通路门店!$S:$S,$G475,通讯通路门店!$J:$J,"苹果体验店")</f>
        <v>0</v>
      </c>
      <c r="AE475" s="99">
        <f>COUNTIFS(通讯通路门店!$S:$S,$G475,通讯通路门店!$J:$J,"其他品牌专卖店")</f>
        <v>0</v>
      </c>
      <c r="AF475" s="99">
        <f>SUMIFS(通讯通路门店!$BI:$BI,通讯通路门店!$S:$S,$G475)</f>
        <v>0</v>
      </c>
      <c r="AG475" s="99">
        <f>SUMIFS(通讯通路门店!$BH:$BH,通讯通路门店!$S:$S,$G475)</f>
        <v>0</v>
      </c>
      <c r="AH475" s="99">
        <f t="shared" si="36"/>
        <v>0</v>
      </c>
      <c r="AI475" s="99">
        <f>SUMIFS(通讯通路门店!$BB:$BB,通讯通路门店!$S:$S,$G475)</f>
        <v>0</v>
      </c>
      <c r="AJ475" s="99">
        <f>SUMIFS(通讯通路门店!$BE:$BE,通讯通路门店!$S:$S,$G475)</f>
        <v>0</v>
      </c>
      <c r="AK475" s="99">
        <f>SUMIFS(通讯通路门店!$BG:$BG,通讯通路门店!$S:$S,$G475)</f>
        <v>0</v>
      </c>
      <c r="AL475" s="99">
        <f>SUMIFS(通讯通路门店!$BC:$BC,通讯通路门店!$S:$S,$G475)</f>
        <v>0</v>
      </c>
      <c r="AM475" s="99">
        <f>SUMIFS(通讯通路门店!$BD:$BD,通讯通路门店!$S:$S,$G475)</f>
        <v>0</v>
      </c>
      <c r="AN475" s="99">
        <f>SUMIFS(通讯通路门店!$BF:$BF,通讯通路门店!$S:$S,$G475)</f>
        <v>0</v>
      </c>
      <c r="AO475" s="99">
        <f t="shared" si="37"/>
        <v>0</v>
      </c>
      <c r="AP475" s="99">
        <f>SUMIFS(通讯通路门店!$K:$K,通讯通路门店!$S:$S,$G475)</f>
        <v>0</v>
      </c>
      <c r="AQ475" s="83"/>
      <c r="AR475" s="99">
        <f>SUMIFS(通讯通路门店!$T:$T,通讯通路门店!$S:$S,$G475)</f>
        <v>0</v>
      </c>
      <c r="AS475" s="99">
        <f>SUMIFS(通讯通路门店!$U:$U,通讯通路门店!$S:$S,$G475)</f>
        <v>0</v>
      </c>
      <c r="AT475" s="99">
        <f>SUMIFS(通讯通路门店!$V:$V,通讯通路门店!$S:$S,$G475)</f>
        <v>0</v>
      </c>
      <c r="AU475" s="99">
        <f>SUMIFS(通讯通路门店!$W:$W,通讯通路门店!$S:$S,$G475)</f>
        <v>0</v>
      </c>
      <c r="AV475" s="99">
        <f>SUMIFS(通讯通路门店!$Z:$Z,通讯通路门店!$S:$S,$G475)</f>
        <v>0</v>
      </c>
      <c r="AW475" s="99">
        <f>SUMIFS(通讯通路门店!$AB:$AB,通讯通路门店!$S:$S,$G475)</f>
        <v>0</v>
      </c>
      <c r="AX475" s="99">
        <f>SUMIFS(通讯通路门店!$X:$X,通讯通路门店!$S:$S,$G475)</f>
        <v>0</v>
      </c>
      <c r="AY475" s="99">
        <f>SUMIFS(通讯通路门店!$Y:$Y,通讯通路门店!$S:$S,$G475)</f>
        <v>0</v>
      </c>
      <c r="AZ475" s="99">
        <f>SUMIFS(通讯通路门店!$AA:$AA,通讯通路门店!$S:$S,$G475)</f>
        <v>0</v>
      </c>
      <c r="BA475" s="99">
        <f t="shared" si="38"/>
        <v>0</v>
      </c>
      <c r="BB475" s="99">
        <f t="shared" si="39"/>
        <v>0</v>
      </c>
      <c r="BC475" s="99">
        <f>SUMIFS(通讯通路门店!$W:$W,通讯通路门店!$S:$S,$G475,通讯通路门店!$J:$J,"荣耀体验店")+SUMIFS(通讯通路门店!$W:$W,通讯通路门店!$S:$S,$G475,通讯通路门店!$J:$J,"荣耀授权专卖店")</f>
        <v>0</v>
      </c>
      <c r="BD475" s="99">
        <f>SUMIFS(通讯通路门店!$Z:$Z,通讯通路门店!$S:$S,$G475,通讯通路门店!$J:$J,"VIVO体验店")</f>
        <v>0</v>
      </c>
      <c r="BE475" s="99">
        <f>SUMIFS(通讯通路门店!$AB:$AB,通讯通路门店!$S:$S,$G475,通讯通路门店!$J:$J,"OPPO体验店")</f>
        <v>0</v>
      </c>
      <c r="BF475" s="99">
        <f>SUMIFS(通讯通路门店!$X:$X,通讯通路门店!$S:$S,$G475,通讯通路门店!$J:$J,"华为授权体验店")+SUMIFS(通讯通路门店!$AA:$AA,通讯通路门店!$S:$S,$G475,通讯通路门店!$J:$J,"华为堡垒店")</f>
        <v>0</v>
      </c>
      <c r="BG475" s="99">
        <f>SUMIFS(通讯通路门店!$Y:$Y,通讯通路门店!$S:$S,$G475,通讯通路门店!$J:$J,"小米体验店")</f>
        <v>0</v>
      </c>
      <c r="BH475" s="99">
        <f>SUMIFS(通讯通路门店!$AA:$AA,通讯通路门店!$S:$S,$G475,通讯通路门店!$J:$J,"苹果体验店")</f>
        <v>0</v>
      </c>
      <c r="BI475" s="99">
        <f>SUMIFS(通讯通路门店!$K:$K,通讯通路门店!$S:$S,$G475,通讯通路门店!$J:$J,"其他品牌专卖店")</f>
        <v>0</v>
      </c>
      <c r="BJ475" s="99">
        <f>SUMIFS(通讯通路门店!$AC:$AC,通讯通路门店!$S:$S,$G475)</f>
        <v>0</v>
      </c>
      <c r="BK475" s="99">
        <f>SUMIFS(通讯通路门店!$AD:$AD,通讯通路门店!$S:$S,$G475)</f>
        <v>0</v>
      </c>
      <c r="BL475" s="99">
        <f>SUMIFS(通讯通路门店!$AE:$AE,通讯通路门店!$S:$S,$G475)</f>
        <v>0</v>
      </c>
      <c r="BM475" s="99">
        <f>SUMIFS(通讯通路门店!$AF:$AF,通讯通路门店!$S:$S,$G475)</f>
        <v>0</v>
      </c>
      <c r="BN475" s="99">
        <f>SUMIFS(通讯通路门店!$AG:$AG,通讯通路门店!$S:$S,$G475)</f>
        <v>0</v>
      </c>
      <c r="BO475" s="99">
        <f>SUMIFS(通讯通路门店!$AH:$AH,通讯通路门店!$S:$S,$G475)</f>
        <v>0</v>
      </c>
      <c r="BP475" s="99">
        <f>SUMIFS(通讯通路门店!$AI:$AI,通讯通路门店!$S:$S,$G475)</f>
        <v>0</v>
      </c>
      <c r="BQ475" s="83"/>
    </row>
    <row r="476" spans="1:69">
      <c r="A476" s="99" t="str">
        <f>IFERROR(_xlfn.XLOOKUP($G476,通讯通路门店!$S$4:$S$993933,通讯通路门店!$A$4:$A$993933,0,0),"")</f>
        <v/>
      </c>
      <c r="B476" s="99" t="str">
        <f>IFERROR(_xlfn.XLOOKUP($G476,通讯通路门店!$S$4:$S$993933,通讯通路门店!$B$4:$B$993933,0,0),"")</f>
        <v/>
      </c>
      <c r="C476" s="99" t="str">
        <f>IFERROR(_xlfn.XLOOKUP($G476,通讯通路门店!$S$4:$S$993933,通讯通路门店!$C$4:$C$993933,0,0),"")</f>
        <v/>
      </c>
      <c r="D476" s="99" t="str">
        <f>IFERROR(_xlfn.XLOOKUP($G476,通讯通路门店!$S$4:$S$993933,通讯通路门店!$D$4:$D$993933,0,0),"")</f>
        <v/>
      </c>
      <c r="E476" s="83"/>
      <c r="F476" s="83"/>
      <c r="G476" s="101" t="e">
        <v>#N/A</v>
      </c>
      <c r="H476" s="102" t="str">
        <f>IFERROR(_xlfn.XLOOKUP($G476,通讯通路门店!$S$4:$S$993933,通讯通路门店!$R$4:$R$993933,0,0),"")</f>
        <v/>
      </c>
      <c r="I476" s="83"/>
      <c r="J476" s="83"/>
      <c r="K476" s="83"/>
      <c r="L476" s="83"/>
      <c r="M476" s="83"/>
      <c r="N476" s="83"/>
      <c r="O476" s="83"/>
      <c r="P476" s="83"/>
      <c r="Q476" s="83"/>
      <c r="R476" s="83"/>
      <c r="S476" s="83"/>
      <c r="T476" s="83"/>
      <c r="U476" s="99">
        <f>COUNTIF(通讯通路门店!$S:$S,$G476)</f>
        <v>0</v>
      </c>
      <c r="V476" s="99">
        <f>COUNTIFS(通讯通路门店!$S:$S,$G476,通讯通路门店!$J:$J,"综合卖场")</f>
        <v>0</v>
      </c>
      <c r="W476" s="99">
        <f>SUMIFS(通讯通路门店!$AJ:$AJ,通讯通路门店!$S:$S,通讯客户沙盘!$G476)</f>
        <v>0</v>
      </c>
      <c r="X476" s="99">
        <f t="shared" si="35"/>
        <v>0</v>
      </c>
      <c r="Y476" s="99">
        <f>COUNTIFS(通讯通路门店!$S:$S,$G476,通讯通路门店!$J:$J,"荣耀体验店")+COUNTIFS(通讯通路门店!$S:$S,$G476,通讯通路门店!$J:$J,"荣耀授权专卖店")</f>
        <v>0</v>
      </c>
      <c r="Z476" s="99">
        <f>COUNTIFS(通讯通路门店!$S:$S,$G476,通讯通路门店!$J:$J,"VIVO体验店")</f>
        <v>0</v>
      </c>
      <c r="AA476" s="99">
        <f>COUNTIFS(通讯通路门店!$S:$S,$G476,通讯通路门店!$J:$J,"OPPO体验店")</f>
        <v>0</v>
      </c>
      <c r="AB476" s="99">
        <f>COUNTIFS(通讯通路门店!$S:$S,$G476,通讯通路门店!$J:$J,"华为授权体验店")+COUNTIFS(通讯通路门店!$S:$S,$G476,通讯通路门店!$J:$J,"华为堡垒店")</f>
        <v>0</v>
      </c>
      <c r="AC476" s="99">
        <f>COUNTIFS(通讯通路门店!$S:$S,$G476,通讯通路门店!$J:$J,"小米体验店")</f>
        <v>0</v>
      </c>
      <c r="AD476" s="99">
        <f>COUNTIFS(通讯通路门店!$S:$S,$G476,通讯通路门店!$J:$J,"苹果体验店")</f>
        <v>0</v>
      </c>
      <c r="AE476" s="99">
        <f>COUNTIFS(通讯通路门店!$S:$S,$G476,通讯通路门店!$J:$J,"其他品牌专卖店")</f>
        <v>0</v>
      </c>
      <c r="AF476" s="99">
        <f>SUMIFS(通讯通路门店!$BI:$BI,通讯通路门店!$S:$S,$G476)</f>
        <v>0</v>
      </c>
      <c r="AG476" s="99">
        <f>SUMIFS(通讯通路门店!$BH:$BH,通讯通路门店!$S:$S,$G476)</f>
        <v>0</v>
      </c>
      <c r="AH476" s="99">
        <f t="shared" si="36"/>
        <v>0</v>
      </c>
      <c r="AI476" s="99">
        <f>SUMIFS(通讯通路门店!$BB:$BB,通讯通路门店!$S:$S,$G476)</f>
        <v>0</v>
      </c>
      <c r="AJ476" s="99">
        <f>SUMIFS(通讯通路门店!$BE:$BE,通讯通路门店!$S:$S,$G476)</f>
        <v>0</v>
      </c>
      <c r="AK476" s="99">
        <f>SUMIFS(通讯通路门店!$BG:$BG,通讯通路门店!$S:$S,$G476)</f>
        <v>0</v>
      </c>
      <c r="AL476" s="99">
        <f>SUMIFS(通讯通路门店!$BC:$BC,通讯通路门店!$S:$S,$G476)</f>
        <v>0</v>
      </c>
      <c r="AM476" s="99">
        <f>SUMIFS(通讯通路门店!$BD:$BD,通讯通路门店!$S:$S,$G476)</f>
        <v>0</v>
      </c>
      <c r="AN476" s="99">
        <f>SUMIFS(通讯通路门店!$BF:$BF,通讯通路门店!$S:$S,$G476)</f>
        <v>0</v>
      </c>
      <c r="AO476" s="99">
        <f t="shared" si="37"/>
        <v>0</v>
      </c>
      <c r="AP476" s="99">
        <f>SUMIFS(通讯通路门店!$K:$K,通讯通路门店!$S:$S,$G476)</f>
        <v>0</v>
      </c>
      <c r="AQ476" s="83"/>
      <c r="AR476" s="99">
        <f>SUMIFS(通讯通路门店!$T:$T,通讯通路门店!$S:$S,$G476)</f>
        <v>0</v>
      </c>
      <c r="AS476" s="99">
        <f>SUMIFS(通讯通路门店!$U:$U,通讯通路门店!$S:$S,$G476)</f>
        <v>0</v>
      </c>
      <c r="AT476" s="99">
        <f>SUMIFS(通讯通路门店!$V:$V,通讯通路门店!$S:$S,$G476)</f>
        <v>0</v>
      </c>
      <c r="AU476" s="99">
        <f>SUMIFS(通讯通路门店!$W:$W,通讯通路门店!$S:$S,$G476)</f>
        <v>0</v>
      </c>
      <c r="AV476" s="99">
        <f>SUMIFS(通讯通路门店!$Z:$Z,通讯通路门店!$S:$S,$G476)</f>
        <v>0</v>
      </c>
      <c r="AW476" s="99">
        <f>SUMIFS(通讯通路门店!$AB:$AB,通讯通路门店!$S:$S,$G476)</f>
        <v>0</v>
      </c>
      <c r="AX476" s="99">
        <f>SUMIFS(通讯通路门店!$X:$X,通讯通路门店!$S:$S,$G476)</f>
        <v>0</v>
      </c>
      <c r="AY476" s="99">
        <f>SUMIFS(通讯通路门店!$Y:$Y,通讯通路门店!$S:$S,$G476)</f>
        <v>0</v>
      </c>
      <c r="AZ476" s="99">
        <f>SUMIFS(通讯通路门店!$AA:$AA,通讯通路门店!$S:$S,$G476)</f>
        <v>0</v>
      </c>
      <c r="BA476" s="99">
        <f t="shared" si="38"/>
        <v>0</v>
      </c>
      <c r="BB476" s="99">
        <f t="shared" si="39"/>
        <v>0</v>
      </c>
      <c r="BC476" s="99">
        <f>SUMIFS(通讯通路门店!$W:$W,通讯通路门店!$S:$S,$G476,通讯通路门店!$J:$J,"荣耀体验店")+SUMIFS(通讯通路门店!$W:$W,通讯通路门店!$S:$S,$G476,通讯通路门店!$J:$J,"荣耀授权专卖店")</f>
        <v>0</v>
      </c>
      <c r="BD476" s="99">
        <f>SUMIFS(通讯通路门店!$Z:$Z,通讯通路门店!$S:$S,$G476,通讯通路门店!$J:$J,"VIVO体验店")</f>
        <v>0</v>
      </c>
      <c r="BE476" s="99">
        <f>SUMIFS(通讯通路门店!$AB:$AB,通讯通路门店!$S:$S,$G476,通讯通路门店!$J:$J,"OPPO体验店")</f>
        <v>0</v>
      </c>
      <c r="BF476" s="99">
        <f>SUMIFS(通讯通路门店!$X:$X,通讯通路门店!$S:$S,$G476,通讯通路门店!$J:$J,"华为授权体验店")+SUMIFS(通讯通路门店!$AA:$AA,通讯通路门店!$S:$S,$G476,通讯通路门店!$J:$J,"华为堡垒店")</f>
        <v>0</v>
      </c>
      <c r="BG476" s="99">
        <f>SUMIFS(通讯通路门店!$Y:$Y,通讯通路门店!$S:$S,$G476,通讯通路门店!$J:$J,"小米体验店")</f>
        <v>0</v>
      </c>
      <c r="BH476" s="99">
        <f>SUMIFS(通讯通路门店!$AA:$AA,通讯通路门店!$S:$S,$G476,通讯通路门店!$J:$J,"苹果体验店")</f>
        <v>0</v>
      </c>
      <c r="BI476" s="99">
        <f>SUMIFS(通讯通路门店!$K:$K,通讯通路门店!$S:$S,$G476,通讯通路门店!$J:$J,"其他品牌专卖店")</f>
        <v>0</v>
      </c>
      <c r="BJ476" s="99">
        <f>SUMIFS(通讯通路门店!$AC:$AC,通讯通路门店!$S:$S,$G476)</f>
        <v>0</v>
      </c>
      <c r="BK476" s="99">
        <f>SUMIFS(通讯通路门店!$AD:$AD,通讯通路门店!$S:$S,$G476)</f>
        <v>0</v>
      </c>
      <c r="BL476" s="99">
        <f>SUMIFS(通讯通路门店!$AE:$AE,通讯通路门店!$S:$S,$G476)</f>
        <v>0</v>
      </c>
      <c r="BM476" s="99">
        <f>SUMIFS(通讯通路门店!$AF:$AF,通讯通路门店!$S:$S,$G476)</f>
        <v>0</v>
      </c>
      <c r="BN476" s="99">
        <f>SUMIFS(通讯通路门店!$AG:$AG,通讯通路门店!$S:$S,$G476)</f>
        <v>0</v>
      </c>
      <c r="BO476" s="99">
        <f>SUMIFS(通讯通路门店!$AH:$AH,通讯通路门店!$S:$S,$G476)</f>
        <v>0</v>
      </c>
      <c r="BP476" s="99">
        <f>SUMIFS(通讯通路门店!$AI:$AI,通讯通路门店!$S:$S,$G476)</f>
        <v>0</v>
      </c>
      <c r="BQ476" s="83"/>
    </row>
    <row r="477" spans="1:69">
      <c r="A477" s="99" t="str">
        <f>IFERROR(_xlfn.XLOOKUP($G477,通讯通路门店!$S$4:$S$993933,通讯通路门店!$A$4:$A$993933,0,0),"")</f>
        <v/>
      </c>
      <c r="B477" s="99" t="str">
        <f>IFERROR(_xlfn.XLOOKUP($G477,通讯通路门店!$S$4:$S$993933,通讯通路门店!$B$4:$B$993933,0,0),"")</f>
        <v/>
      </c>
      <c r="C477" s="99" t="str">
        <f>IFERROR(_xlfn.XLOOKUP($G477,通讯通路门店!$S$4:$S$993933,通讯通路门店!$C$4:$C$993933,0,0),"")</f>
        <v/>
      </c>
      <c r="D477" s="99" t="str">
        <f>IFERROR(_xlfn.XLOOKUP($G477,通讯通路门店!$S$4:$S$993933,通讯通路门店!$D$4:$D$993933,0,0),"")</f>
        <v/>
      </c>
      <c r="E477" s="83"/>
      <c r="F477" s="83"/>
      <c r="G477" s="101" t="e">
        <v>#N/A</v>
      </c>
      <c r="H477" s="102" t="str">
        <f>IFERROR(_xlfn.XLOOKUP($G477,通讯通路门店!$S$4:$S$993933,通讯通路门店!$R$4:$R$993933,0,0),"")</f>
        <v/>
      </c>
      <c r="I477" s="83"/>
      <c r="J477" s="83"/>
      <c r="K477" s="83"/>
      <c r="L477" s="83"/>
      <c r="M477" s="83"/>
      <c r="N477" s="83"/>
      <c r="O477" s="83"/>
      <c r="P477" s="83"/>
      <c r="Q477" s="83"/>
      <c r="R477" s="83"/>
      <c r="S477" s="83"/>
      <c r="T477" s="83"/>
      <c r="U477" s="99">
        <f>COUNTIF(通讯通路门店!$S:$S,$G477)</f>
        <v>0</v>
      </c>
      <c r="V477" s="99">
        <f>COUNTIFS(通讯通路门店!$S:$S,$G477,通讯通路门店!$J:$J,"综合卖场")</f>
        <v>0</v>
      </c>
      <c r="W477" s="99">
        <f>SUMIFS(通讯通路门店!$AJ:$AJ,通讯通路门店!$S:$S,通讯客户沙盘!$G477)</f>
        <v>0</v>
      </c>
      <c r="X477" s="99">
        <f t="shared" si="35"/>
        <v>0</v>
      </c>
      <c r="Y477" s="99">
        <f>COUNTIFS(通讯通路门店!$S:$S,$G477,通讯通路门店!$J:$J,"荣耀体验店")+COUNTIFS(通讯通路门店!$S:$S,$G477,通讯通路门店!$J:$J,"荣耀授权专卖店")</f>
        <v>0</v>
      </c>
      <c r="Z477" s="99">
        <f>COUNTIFS(通讯通路门店!$S:$S,$G477,通讯通路门店!$J:$J,"VIVO体验店")</f>
        <v>0</v>
      </c>
      <c r="AA477" s="99">
        <f>COUNTIFS(通讯通路门店!$S:$S,$G477,通讯通路门店!$J:$J,"OPPO体验店")</f>
        <v>0</v>
      </c>
      <c r="AB477" s="99">
        <f>COUNTIFS(通讯通路门店!$S:$S,$G477,通讯通路门店!$J:$J,"华为授权体验店")+COUNTIFS(通讯通路门店!$S:$S,$G477,通讯通路门店!$J:$J,"华为堡垒店")</f>
        <v>0</v>
      </c>
      <c r="AC477" s="99">
        <f>COUNTIFS(通讯通路门店!$S:$S,$G477,通讯通路门店!$J:$J,"小米体验店")</f>
        <v>0</v>
      </c>
      <c r="AD477" s="99">
        <f>COUNTIFS(通讯通路门店!$S:$S,$G477,通讯通路门店!$J:$J,"苹果体验店")</f>
        <v>0</v>
      </c>
      <c r="AE477" s="99">
        <f>COUNTIFS(通讯通路门店!$S:$S,$G477,通讯通路门店!$J:$J,"其他品牌专卖店")</f>
        <v>0</v>
      </c>
      <c r="AF477" s="99">
        <f>SUMIFS(通讯通路门店!$BI:$BI,通讯通路门店!$S:$S,$G477)</f>
        <v>0</v>
      </c>
      <c r="AG477" s="99">
        <f>SUMIFS(通讯通路门店!$BH:$BH,通讯通路门店!$S:$S,$G477)</f>
        <v>0</v>
      </c>
      <c r="AH477" s="99">
        <f t="shared" si="36"/>
        <v>0</v>
      </c>
      <c r="AI477" s="99">
        <f>SUMIFS(通讯通路门店!$BB:$BB,通讯通路门店!$S:$S,$G477)</f>
        <v>0</v>
      </c>
      <c r="AJ477" s="99">
        <f>SUMIFS(通讯通路门店!$BE:$BE,通讯通路门店!$S:$S,$G477)</f>
        <v>0</v>
      </c>
      <c r="AK477" s="99">
        <f>SUMIFS(通讯通路门店!$BG:$BG,通讯通路门店!$S:$S,$G477)</f>
        <v>0</v>
      </c>
      <c r="AL477" s="99">
        <f>SUMIFS(通讯通路门店!$BC:$BC,通讯通路门店!$S:$S,$G477)</f>
        <v>0</v>
      </c>
      <c r="AM477" s="99">
        <f>SUMIFS(通讯通路门店!$BD:$BD,通讯通路门店!$S:$S,$G477)</f>
        <v>0</v>
      </c>
      <c r="AN477" s="99">
        <f>SUMIFS(通讯通路门店!$BF:$BF,通讯通路门店!$S:$S,$G477)</f>
        <v>0</v>
      </c>
      <c r="AO477" s="99">
        <f t="shared" si="37"/>
        <v>0</v>
      </c>
      <c r="AP477" s="99">
        <f>SUMIFS(通讯通路门店!$K:$K,通讯通路门店!$S:$S,$G477)</f>
        <v>0</v>
      </c>
      <c r="AQ477" s="83"/>
      <c r="AR477" s="99">
        <f>SUMIFS(通讯通路门店!$T:$T,通讯通路门店!$S:$S,$G477)</f>
        <v>0</v>
      </c>
      <c r="AS477" s="99">
        <f>SUMIFS(通讯通路门店!$U:$U,通讯通路门店!$S:$S,$G477)</f>
        <v>0</v>
      </c>
      <c r="AT477" s="99">
        <f>SUMIFS(通讯通路门店!$V:$V,通讯通路门店!$S:$S,$G477)</f>
        <v>0</v>
      </c>
      <c r="AU477" s="99">
        <f>SUMIFS(通讯通路门店!$W:$W,通讯通路门店!$S:$S,$G477)</f>
        <v>0</v>
      </c>
      <c r="AV477" s="99">
        <f>SUMIFS(通讯通路门店!$Z:$Z,通讯通路门店!$S:$S,$G477)</f>
        <v>0</v>
      </c>
      <c r="AW477" s="99">
        <f>SUMIFS(通讯通路门店!$AB:$AB,通讯通路门店!$S:$S,$G477)</f>
        <v>0</v>
      </c>
      <c r="AX477" s="99">
        <f>SUMIFS(通讯通路门店!$X:$X,通讯通路门店!$S:$S,$G477)</f>
        <v>0</v>
      </c>
      <c r="AY477" s="99">
        <f>SUMIFS(通讯通路门店!$Y:$Y,通讯通路门店!$S:$S,$G477)</f>
        <v>0</v>
      </c>
      <c r="AZ477" s="99">
        <f>SUMIFS(通讯通路门店!$AA:$AA,通讯通路门店!$S:$S,$G477)</f>
        <v>0</v>
      </c>
      <c r="BA477" s="99">
        <f t="shared" si="38"/>
        <v>0</v>
      </c>
      <c r="BB477" s="99">
        <f t="shared" si="39"/>
        <v>0</v>
      </c>
      <c r="BC477" s="99">
        <f>SUMIFS(通讯通路门店!$W:$W,通讯通路门店!$S:$S,$G477,通讯通路门店!$J:$J,"荣耀体验店")+SUMIFS(通讯通路门店!$W:$W,通讯通路门店!$S:$S,$G477,通讯通路门店!$J:$J,"荣耀授权专卖店")</f>
        <v>0</v>
      </c>
      <c r="BD477" s="99">
        <f>SUMIFS(通讯通路门店!$Z:$Z,通讯通路门店!$S:$S,$G477,通讯通路门店!$J:$J,"VIVO体验店")</f>
        <v>0</v>
      </c>
      <c r="BE477" s="99">
        <f>SUMIFS(通讯通路门店!$AB:$AB,通讯通路门店!$S:$S,$G477,通讯通路门店!$J:$J,"OPPO体验店")</f>
        <v>0</v>
      </c>
      <c r="BF477" s="99">
        <f>SUMIFS(通讯通路门店!$X:$X,通讯通路门店!$S:$S,$G477,通讯通路门店!$J:$J,"华为授权体验店")+SUMIFS(通讯通路门店!$AA:$AA,通讯通路门店!$S:$S,$G477,通讯通路门店!$J:$J,"华为堡垒店")</f>
        <v>0</v>
      </c>
      <c r="BG477" s="99">
        <f>SUMIFS(通讯通路门店!$Y:$Y,通讯通路门店!$S:$S,$G477,通讯通路门店!$J:$J,"小米体验店")</f>
        <v>0</v>
      </c>
      <c r="BH477" s="99">
        <f>SUMIFS(通讯通路门店!$AA:$AA,通讯通路门店!$S:$S,$G477,通讯通路门店!$J:$J,"苹果体验店")</f>
        <v>0</v>
      </c>
      <c r="BI477" s="99">
        <f>SUMIFS(通讯通路门店!$K:$K,通讯通路门店!$S:$S,$G477,通讯通路门店!$J:$J,"其他品牌专卖店")</f>
        <v>0</v>
      </c>
      <c r="BJ477" s="99">
        <f>SUMIFS(通讯通路门店!$AC:$AC,通讯通路门店!$S:$S,$G477)</f>
        <v>0</v>
      </c>
      <c r="BK477" s="99">
        <f>SUMIFS(通讯通路门店!$AD:$AD,通讯通路门店!$S:$S,$G477)</f>
        <v>0</v>
      </c>
      <c r="BL477" s="99">
        <f>SUMIFS(通讯通路门店!$AE:$AE,通讯通路门店!$S:$S,$G477)</f>
        <v>0</v>
      </c>
      <c r="BM477" s="99">
        <f>SUMIFS(通讯通路门店!$AF:$AF,通讯通路门店!$S:$S,$G477)</f>
        <v>0</v>
      </c>
      <c r="BN477" s="99">
        <f>SUMIFS(通讯通路门店!$AG:$AG,通讯通路门店!$S:$S,$G477)</f>
        <v>0</v>
      </c>
      <c r="BO477" s="99">
        <f>SUMIFS(通讯通路门店!$AH:$AH,通讯通路门店!$S:$S,$G477)</f>
        <v>0</v>
      </c>
      <c r="BP477" s="99">
        <f>SUMIFS(通讯通路门店!$AI:$AI,通讯通路门店!$S:$S,$G477)</f>
        <v>0</v>
      </c>
      <c r="BQ477" s="83"/>
    </row>
    <row r="478" spans="1:69">
      <c r="A478" s="99" t="str">
        <f>IFERROR(_xlfn.XLOOKUP($G478,通讯通路门店!$S$4:$S$993933,通讯通路门店!$A$4:$A$993933,0,0),"")</f>
        <v/>
      </c>
      <c r="B478" s="99" t="str">
        <f>IFERROR(_xlfn.XLOOKUP($G478,通讯通路门店!$S$4:$S$993933,通讯通路门店!$B$4:$B$993933,0,0),"")</f>
        <v/>
      </c>
      <c r="C478" s="99" t="str">
        <f>IFERROR(_xlfn.XLOOKUP($G478,通讯通路门店!$S$4:$S$993933,通讯通路门店!$C$4:$C$993933,0,0),"")</f>
        <v/>
      </c>
      <c r="D478" s="99" t="str">
        <f>IFERROR(_xlfn.XLOOKUP($G478,通讯通路门店!$S$4:$S$993933,通讯通路门店!$D$4:$D$993933,0,0),"")</f>
        <v/>
      </c>
      <c r="E478" s="83"/>
      <c r="F478" s="83"/>
      <c r="G478" s="101" t="e">
        <v>#N/A</v>
      </c>
      <c r="H478" s="102" t="str">
        <f>IFERROR(_xlfn.XLOOKUP($G478,通讯通路门店!$S$4:$S$993933,通讯通路门店!$R$4:$R$993933,0,0),"")</f>
        <v/>
      </c>
      <c r="I478" s="83"/>
      <c r="J478" s="83"/>
      <c r="K478" s="83"/>
      <c r="L478" s="83"/>
      <c r="M478" s="83"/>
      <c r="N478" s="83"/>
      <c r="O478" s="83"/>
      <c r="P478" s="83"/>
      <c r="Q478" s="83"/>
      <c r="R478" s="83"/>
      <c r="S478" s="83"/>
      <c r="T478" s="83"/>
      <c r="U478" s="99">
        <f>COUNTIF(通讯通路门店!$S:$S,$G478)</f>
        <v>0</v>
      </c>
      <c r="V478" s="99">
        <f>COUNTIFS(通讯通路门店!$S:$S,$G478,通讯通路门店!$J:$J,"综合卖场")</f>
        <v>0</v>
      </c>
      <c r="W478" s="99">
        <f>SUMIFS(通讯通路门店!$AJ:$AJ,通讯通路门店!$S:$S,通讯客户沙盘!$G478)</f>
        <v>0</v>
      </c>
      <c r="X478" s="99">
        <f t="shared" si="35"/>
        <v>0</v>
      </c>
      <c r="Y478" s="99">
        <f>COUNTIFS(通讯通路门店!$S:$S,$G478,通讯通路门店!$J:$J,"荣耀体验店")+COUNTIFS(通讯通路门店!$S:$S,$G478,通讯通路门店!$J:$J,"荣耀授权专卖店")</f>
        <v>0</v>
      </c>
      <c r="Z478" s="99">
        <f>COUNTIFS(通讯通路门店!$S:$S,$G478,通讯通路门店!$J:$J,"VIVO体验店")</f>
        <v>0</v>
      </c>
      <c r="AA478" s="99">
        <f>COUNTIFS(通讯通路门店!$S:$S,$G478,通讯通路门店!$J:$J,"OPPO体验店")</f>
        <v>0</v>
      </c>
      <c r="AB478" s="99">
        <f>COUNTIFS(通讯通路门店!$S:$S,$G478,通讯通路门店!$J:$J,"华为授权体验店")+COUNTIFS(通讯通路门店!$S:$S,$G478,通讯通路门店!$J:$J,"华为堡垒店")</f>
        <v>0</v>
      </c>
      <c r="AC478" s="99">
        <f>COUNTIFS(通讯通路门店!$S:$S,$G478,通讯通路门店!$J:$J,"小米体验店")</f>
        <v>0</v>
      </c>
      <c r="AD478" s="99">
        <f>COUNTIFS(通讯通路门店!$S:$S,$G478,通讯通路门店!$J:$J,"苹果体验店")</f>
        <v>0</v>
      </c>
      <c r="AE478" s="99">
        <f>COUNTIFS(通讯通路门店!$S:$S,$G478,通讯通路门店!$J:$J,"其他品牌专卖店")</f>
        <v>0</v>
      </c>
      <c r="AF478" s="99">
        <f>SUMIFS(通讯通路门店!$BI:$BI,通讯通路门店!$S:$S,$G478)</f>
        <v>0</v>
      </c>
      <c r="AG478" s="99">
        <f>SUMIFS(通讯通路门店!$BH:$BH,通讯通路门店!$S:$S,$G478)</f>
        <v>0</v>
      </c>
      <c r="AH478" s="99">
        <f t="shared" si="36"/>
        <v>0</v>
      </c>
      <c r="AI478" s="99">
        <f>SUMIFS(通讯通路门店!$BB:$BB,通讯通路门店!$S:$S,$G478)</f>
        <v>0</v>
      </c>
      <c r="AJ478" s="99">
        <f>SUMIFS(通讯通路门店!$BE:$BE,通讯通路门店!$S:$S,$G478)</f>
        <v>0</v>
      </c>
      <c r="AK478" s="99">
        <f>SUMIFS(通讯通路门店!$BG:$BG,通讯通路门店!$S:$S,$G478)</f>
        <v>0</v>
      </c>
      <c r="AL478" s="99">
        <f>SUMIFS(通讯通路门店!$BC:$BC,通讯通路门店!$S:$S,$G478)</f>
        <v>0</v>
      </c>
      <c r="AM478" s="99">
        <f>SUMIFS(通讯通路门店!$BD:$BD,通讯通路门店!$S:$S,$G478)</f>
        <v>0</v>
      </c>
      <c r="AN478" s="99">
        <f>SUMIFS(通讯通路门店!$BF:$BF,通讯通路门店!$S:$S,$G478)</f>
        <v>0</v>
      </c>
      <c r="AO478" s="99">
        <f t="shared" si="37"/>
        <v>0</v>
      </c>
      <c r="AP478" s="99">
        <f>SUMIFS(通讯通路门店!$K:$K,通讯通路门店!$S:$S,$G478)</f>
        <v>0</v>
      </c>
      <c r="AQ478" s="83"/>
      <c r="AR478" s="99">
        <f>SUMIFS(通讯通路门店!$T:$T,通讯通路门店!$S:$S,$G478)</f>
        <v>0</v>
      </c>
      <c r="AS478" s="99">
        <f>SUMIFS(通讯通路门店!$U:$U,通讯通路门店!$S:$S,$G478)</f>
        <v>0</v>
      </c>
      <c r="AT478" s="99">
        <f>SUMIFS(通讯通路门店!$V:$V,通讯通路门店!$S:$S,$G478)</f>
        <v>0</v>
      </c>
      <c r="AU478" s="99">
        <f>SUMIFS(通讯通路门店!$W:$W,通讯通路门店!$S:$S,$G478)</f>
        <v>0</v>
      </c>
      <c r="AV478" s="99">
        <f>SUMIFS(通讯通路门店!$Z:$Z,通讯通路门店!$S:$S,$G478)</f>
        <v>0</v>
      </c>
      <c r="AW478" s="99">
        <f>SUMIFS(通讯通路门店!$AB:$AB,通讯通路门店!$S:$S,$G478)</f>
        <v>0</v>
      </c>
      <c r="AX478" s="99">
        <f>SUMIFS(通讯通路门店!$X:$X,通讯通路门店!$S:$S,$G478)</f>
        <v>0</v>
      </c>
      <c r="AY478" s="99">
        <f>SUMIFS(通讯通路门店!$Y:$Y,通讯通路门店!$S:$S,$G478)</f>
        <v>0</v>
      </c>
      <c r="AZ478" s="99">
        <f>SUMIFS(通讯通路门店!$AA:$AA,通讯通路门店!$S:$S,$G478)</f>
        <v>0</v>
      </c>
      <c r="BA478" s="99">
        <f t="shared" si="38"/>
        <v>0</v>
      </c>
      <c r="BB478" s="99">
        <f t="shared" si="39"/>
        <v>0</v>
      </c>
      <c r="BC478" s="99">
        <f>SUMIFS(通讯通路门店!$W:$W,通讯通路门店!$S:$S,$G478,通讯通路门店!$J:$J,"荣耀体验店")+SUMIFS(通讯通路门店!$W:$W,通讯通路门店!$S:$S,$G478,通讯通路门店!$J:$J,"荣耀授权专卖店")</f>
        <v>0</v>
      </c>
      <c r="BD478" s="99">
        <f>SUMIFS(通讯通路门店!$Z:$Z,通讯通路门店!$S:$S,$G478,通讯通路门店!$J:$J,"VIVO体验店")</f>
        <v>0</v>
      </c>
      <c r="BE478" s="99">
        <f>SUMIFS(通讯通路门店!$AB:$AB,通讯通路门店!$S:$S,$G478,通讯通路门店!$J:$J,"OPPO体验店")</f>
        <v>0</v>
      </c>
      <c r="BF478" s="99">
        <f>SUMIFS(通讯通路门店!$X:$X,通讯通路门店!$S:$S,$G478,通讯通路门店!$J:$J,"华为授权体验店")+SUMIFS(通讯通路门店!$AA:$AA,通讯通路门店!$S:$S,$G478,通讯通路门店!$J:$J,"华为堡垒店")</f>
        <v>0</v>
      </c>
      <c r="BG478" s="99">
        <f>SUMIFS(通讯通路门店!$Y:$Y,通讯通路门店!$S:$S,$G478,通讯通路门店!$J:$J,"小米体验店")</f>
        <v>0</v>
      </c>
      <c r="BH478" s="99">
        <f>SUMIFS(通讯通路门店!$AA:$AA,通讯通路门店!$S:$S,$G478,通讯通路门店!$J:$J,"苹果体验店")</f>
        <v>0</v>
      </c>
      <c r="BI478" s="99">
        <f>SUMIFS(通讯通路门店!$K:$K,通讯通路门店!$S:$S,$G478,通讯通路门店!$J:$J,"其他品牌专卖店")</f>
        <v>0</v>
      </c>
      <c r="BJ478" s="99">
        <f>SUMIFS(通讯通路门店!$AC:$AC,通讯通路门店!$S:$S,$G478)</f>
        <v>0</v>
      </c>
      <c r="BK478" s="99">
        <f>SUMIFS(通讯通路门店!$AD:$AD,通讯通路门店!$S:$S,$G478)</f>
        <v>0</v>
      </c>
      <c r="BL478" s="99">
        <f>SUMIFS(通讯通路门店!$AE:$AE,通讯通路门店!$S:$S,$G478)</f>
        <v>0</v>
      </c>
      <c r="BM478" s="99">
        <f>SUMIFS(通讯通路门店!$AF:$AF,通讯通路门店!$S:$S,$G478)</f>
        <v>0</v>
      </c>
      <c r="BN478" s="99">
        <f>SUMIFS(通讯通路门店!$AG:$AG,通讯通路门店!$S:$S,$G478)</f>
        <v>0</v>
      </c>
      <c r="BO478" s="99">
        <f>SUMIFS(通讯通路门店!$AH:$AH,通讯通路门店!$S:$S,$G478)</f>
        <v>0</v>
      </c>
      <c r="BP478" s="99">
        <f>SUMIFS(通讯通路门店!$AI:$AI,通讯通路门店!$S:$S,$G478)</f>
        <v>0</v>
      </c>
      <c r="BQ478" s="83"/>
    </row>
    <row r="479" spans="1:69">
      <c r="A479" s="99" t="str">
        <f>IFERROR(_xlfn.XLOOKUP($G479,通讯通路门店!$S$4:$S$993933,通讯通路门店!$A$4:$A$993933,0,0),"")</f>
        <v/>
      </c>
      <c r="B479" s="99" t="str">
        <f>IFERROR(_xlfn.XLOOKUP($G479,通讯通路门店!$S$4:$S$993933,通讯通路门店!$B$4:$B$993933,0,0),"")</f>
        <v/>
      </c>
      <c r="C479" s="99" t="str">
        <f>IFERROR(_xlfn.XLOOKUP($G479,通讯通路门店!$S$4:$S$993933,通讯通路门店!$C$4:$C$993933,0,0),"")</f>
        <v/>
      </c>
      <c r="D479" s="99" t="str">
        <f>IFERROR(_xlfn.XLOOKUP($G479,通讯通路门店!$S$4:$S$993933,通讯通路门店!$D$4:$D$993933,0,0),"")</f>
        <v/>
      </c>
      <c r="E479" s="83"/>
      <c r="F479" s="83"/>
      <c r="G479" s="101" t="e">
        <v>#N/A</v>
      </c>
      <c r="H479" s="102" t="str">
        <f>IFERROR(_xlfn.XLOOKUP($G479,通讯通路门店!$S$4:$S$993933,通讯通路门店!$R$4:$R$993933,0,0),"")</f>
        <v/>
      </c>
      <c r="I479" s="83"/>
      <c r="J479" s="83"/>
      <c r="K479" s="83"/>
      <c r="L479" s="83"/>
      <c r="M479" s="83"/>
      <c r="N479" s="83"/>
      <c r="O479" s="83"/>
      <c r="P479" s="83"/>
      <c r="Q479" s="83"/>
      <c r="R479" s="83"/>
      <c r="S479" s="83"/>
      <c r="T479" s="83"/>
      <c r="U479" s="99">
        <f>COUNTIF(通讯通路门店!$S:$S,$G479)</f>
        <v>0</v>
      </c>
      <c r="V479" s="99">
        <f>COUNTIFS(通讯通路门店!$S:$S,$G479,通讯通路门店!$J:$J,"综合卖场")</f>
        <v>0</v>
      </c>
      <c r="W479" s="99">
        <f>SUMIFS(通讯通路门店!$AJ:$AJ,通讯通路门店!$S:$S,通讯客户沙盘!$G479)</f>
        <v>0</v>
      </c>
      <c r="X479" s="99">
        <f t="shared" si="35"/>
        <v>0</v>
      </c>
      <c r="Y479" s="99">
        <f>COUNTIFS(通讯通路门店!$S:$S,$G479,通讯通路门店!$J:$J,"荣耀体验店")+COUNTIFS(通讯通路门店!$S:$S,$G479,通讯通路门店!$J:$J,"荣耀授权专卖店")</f>
        <v>0</v>
      </c>
      <c r="Z479" s="99">
        <f>COUNTIFS(通讯通路门店!$S:$S,$G479,通讯通路门店!$J:$J,"VIVO体验店")</f>
        <v>0</v>
      </c>
      <c r="AA479" s="99">
        <f>COUNTIFS(通讯通路门店!$S:$S,$G479,通讯通路门店!$J:$J,"OPPO体验店")</f>
        <v>0</v>
      </c>
      <c r="AB479" s="99">
        <f>COUNTIFS(通讯通路门店!$S:$S,$G479,通讯通路门店!$J:$J,"华为授权体验店")+COUNTIFS(通讯通路门店!$S:$S,$G479,通讯通路门店!$J:$J,"华为堡垒店")</f>
        <v>0</v>
      </c>
      <c r="AC479" s="99">
        <f>COUNTIFS(通讯通路门店!$S:$S,$G479,通讯通路门店!$J:$J,"小米体验店")</f>
        <v>0</v>
      </c>
      <c r="AD479" s="99">
        <f>COUNTIFS(通讯通路门店!$S:$S,$G479,通讯通路门店!$J:$J,"苹果体验店")</f>
        <v>0</v>
      </c>
      <c r="AE479" s="99">
        <f>COUNTIFS(通讯通路门店!$S:$S,$G479,通讯通路门店!$J:$J,"其他品牌专卖店")</f>
        <v>0</v>
      </c>
      <c r="AF479" s="99">
        <f>SUMIFS(通讯通路门店!$BI:$BI,通讯通路门店!$S:$S,$G479)</f>
        <v>0</v>
      </c>
      <c r="AG479" s="99">
        <f>SUMIFS(通讯通路门店!$BH:$BH,通讯通路门店!$S:$S,$G479)</f>
        <v>0</v>
      </c>
      <c r="AH479" s="99">
        <f t="shared" si="36"/>
        <v>0</v>
      </c>
      <c r="AI479" s="99">
        <f>SUMIFS(通讯通路门店!$BB:$BB,通讯通路门店!$S:$S,$G479)</f>
        <v>0</v>
      </c>
      <c r="AJ479" s="99">
        <f>SUMIFS(通讯通路门店!$BE:$BE,通讯通路门店!$S:$S,$G479)</f>
        <v>0</v>
      </c>
      <c r="AK479" s="99">
        <f>SUMIFS(通讯通路门店!$BG:$BG,通讯通路门店!$S:$S,$G479)</f>
        <v>0</v>
      </c>
      <c r="AL479" s="99">
        <f>SUMIFS(通讯通路门店!$BC:$BC,通讯通路门店!$S:$S,$G479)</f>
        <v>0</v>
      </c>
      <c r="AM479" s="99">
        <f>SUMIFS(通讯通路门店!$BD:$BD,通讯通路门店!$S:$S,$G479)</f>
        <v>0</v>
      </c>
      <c r="AN479" s="99">
        <f>SUMIFS(通讯通路门店!$BF:$BF,通讯通路门店!$S:$S,$G479)</f>
        <v>0</v>
      </c>
      <c r="AO479" s="99">
        <f t="shared" si="37"/>
        <v>0</v>
      </c>
      <c r="AP479" s="99">
        <f>SUMIFS(通讯通路门店!$K:$K,通讯通路门店!$S:$S,$G479)</f>
        <v>0</v>
      </c>
      <c r="AQ479" s="83"/>
      <c r="AR479" s="99">
        <f>SUMIFS(通讯通路门店!$T:$T,通讯通路门店!$S:$S,$G479)</f>
        <v>0</v>
      </c>
      <c r="AS479" s="99">
        <f>SUMIFS(通讯通路门店!$U:$U,通讯通路门店!$S:$S,$G479)</f>
        <v>0</v>
      </c>
      <c r="AT479" s="99">
        <f>SUMIFS(通讯通路门店!$V:$V,通讯通路门店!$S:$S,$G479)</f>
        <v>0</v>
      </c>
      <c r="AU479" s="99">
        <f>SUMIFS(通讯通路门店!$W:$W,通讯通路门店!$S:$S,$G479)</f>
        <v>0</v>
      </c>
      <c r="AV479" s="99">
        <f>SUMIFS(通讯通路门店!$Z:$Z,通讯通路门店!$S:$S,$G479)</f>
        <v>0</v>
      </c>
      <c r="AW479" s="99">
        <f>SUMIFS(通讯通路门店!$AB:$AB,通讯通路门店!$S:$S,$G479)</f>
        <v>0</v>
      </c>
      <c r="AX479" s="99">
        <f>SUMIFS(通讯通路门店!$X:$X,通讯通路门店!$S:$S,$G479)</f>
        <v>0</v>
      </c>
      <c r="AY479" s="99">
        <f>SUMIFS(通讯通路门店!$Y:$Y,通讯通路门店!$S:$S,$G479)</f>
        <v>0</v>
      </c>
      <c r="AZ479" s="99">
        <f>SUMIFS(通讯通路门店!$AA:$AA,通讯通路门店!$S:$S,$G479)</f>
        <v>0</v>
      </c>
      <c r="BA479" s="99">
        <f t="shared" si="38"/>
        <v>0</v>
      </c>
      <c r="BB479" s="99">
        <f t="shared" si="39"/>
        <v>0</v>
      </c>
      <c r="BC479" s="99">
        <f>SUMIFS(通讯通路门店!$W:$W,通讯通路门店!$S:$S,$G479,通讯通路门店!$J:$J,"荣耀体验店")+SUMIFS(通讯通路门店!$W:$W,通讯通路门店!$S:$S,$G479,通讯通路门店!$J:$J,"荣耀授权专卖店")</f>
        <v>0</v>
      </c>
      <c r="BD479" s="99">
        <f>SUMIFS(通讯通路门店!$Z:$Z,通讯通路门店!$S:$S,$G479,通讯通路门店!$J:$J,"VIVO体验店")</f>
        <v>0</v>
      </c>
      <c r="BE479" s="99">
        <f>SUMIFS(通讯通路门店!$AB:$AB,通讯通路门店!$S:$S,$G479,通讯通路门店!$J:$J,"OPPO体验店")</f>
        <v>0</v>
      </c>
      <c r="BF479" s="99">
        <f>SUMIFS(通讯通路门店!$X:$X,通讯通路门店!$S:$S,$G479,通讯通路门店!$J:$J,"华为授权体验店")+SUMIFS(通讯通路门店!$AA:$AA,通讯通路门店!$S:$S,$G479,通讯通路门店!$J:$J,"华为堡垒店")</f>
        <v>0</v>
      </c>
      <c r="BG479" s="99">
        <f>SUMIFS(通讯通路门店!$Y:$Y,通讯通路门店!$S:$S,$G479,通讯通路门店!$J:$J,"小米体验店")</f>
        <v>0</v>
      </c>
      <c r="BH479" s="99">
        <f>SUMIFS(通讯通路门店!$AA:$AA,通讯通路门店!$S:$S,$G479,通讯通路门店!$J:$J,"苹果体验店")</f>
        <v>0</v>
      </c>
      <c r="BI479" s="99">
        <f>SUMIFS(通讯通路门店!$K:$K,通讯通路门店!$S:$S,$G479,通讯通路门店!$J:$J,"其他品牌专卖店")</f>
        <v>0</v>
      </c>
      <c r="BJ479" s="99">
        <f>SUMIFS(通讯通路门店!$AC:$AC,通讯通路门店!$S:$S,$G479)</f>
        <v>0</v>
      </c>
      <c r="BK479" s="99">
        <f>SUMIFS(通讯通路门店!$AD:$AD,通讯通路门店!$S:$S,$G479)</f>
        <v>0</v>
      </c>
      <c r="BL479" s="99">
        <f>SUMIFS(通讯通路门店!$AE:$AE,通讯通路门店!$S:$S,$G479)</f>
        <v>0</v>
      </c>
      <c r="BM479" s="99">
        <f>SUMIFS(通讯通路门店!$AF:$AF,通讯通路门店!$S:$S,$G479)</f>
        <v>0</v>
      </c>
      <c r="BN479" s="99">
        <f>SUMIFS(通讯通路门店!$AG:$AG,通讯通路门店!$S:$S,$G479)</f>
        <v>0</v>
      </c>
      <c r="BO479" s="99">
        <f>SUMIFS(通讯通路门店!$AH:$AH,通讯通路门店!$S:$S,$G479)</f>
        <v>0</v>
      </c>
      <c r="BP479" s="99">
        <f>SUMIFS(通讯通路门店!$AI:$AI,通讯通路门店!$S:$S,$G479)</f>
        <v>0</v>
      </c>
      <c r="BQ479" s="83"/>
    </row>
    <row r="480" spans="1:69">
      <c r="A480" s="99" t="str">
        <f>IFERROR(_xlfn.XLOOKUP($G480,通讯通路门店!$S$4:$S$993933,通讯通路门店!$A$4:$A$993933,0,0),"")</f>
        <v/>
      </c>
      <c r="B480" s="99" t="str">
        <f>IFERROR(_xlfn.XLOOKUP($G480,通讯通路门店!$S$4:$S$993933,通讯通路门店!$B$4:$B$993933,0,0),"")</f>
        <v/>
      </c>
      <c r="C480" s="99" t="str">
        <f>IFERROR(_xlfn.XLOOKUP($G480,通讯通路门店!$S$4:$S$993933,通讯通路门店!$C$4:$C$993933,0,0),"")</f>
        <v/>
      </c>
      <c r="D480" s="99" t="str">
        <f>IFERROR(_xlfn.XLOOKUP($G480,通讯通路门店!$S$4:$S$993933,通讯通路门店!$D$4:$D$993933,0,0),"")</f>
        <v/>
      </c>
      <c r="E480" s="83"/>
      <c r="F480" s="83"/>
      <c r="G480" s="101" t="e">
        <v>#N/A</v>
      </c>
      <c r="H480" s="102" t="str">
        <f>IFERROR(_xlfn.XLOOKUP($G480,通讯通路门店!$S$4:$S$993933,通讯通路门店!$R$4:$R$993933,0,0),"")</f>
        <v/>
      </c>
      <c r="I480" s="83"/>
      <c r="J480" s="83"/>
      <c r="K480" s="83"/>
      <c r="L480" s="83"/>
      <c r="M480" s="83"/>
      <c r="N480" s="83"/>
      <c r="O480" s="83"/>
      <c r="P480" s="83"/>
      <c r="Q480" s="83"/>
      <c r="R480" s="83"/>
      <c r="S480" s="83"/>
      <c r="T480" s="83"/>
      <c r="U480" s="99">
        <f>COUNTIF(通讯通路门店!$S:$S,$G480)</f>
        <v>0</v>
      </c>
      <c r="V480" s="99">
        <f>COUNTIFS(通讯通路门店!$S:$S,$G480,通讯通路门店!$J:$J,"综合卖场")</f>
        <v>0</v>
      </c>
      <c r="W480" s="99">
        <f>SUMIFS(通讯通路门店!$AJ:$AJ,通讯通路门店!$S:$S,通讯客户沙盘!$G480)</f>
        <v>0</v>
      </c>
      <c r="X480" s="99">
        <f t="shared" si="35"/>
        <v>0</v>
      </c>
      <c r="Y480" s="99">
        <f>COUNTIFS(通讯通路门店!$S:$S,$G480,通讯通路门店!$J:$J,"荣耀体验店")+COUNTIFS(通讯通路门店!$S:$S,$G480,通讯通路门店!$J:$J,"荣耀授权专卖店")</f>
        <v>0</v>
      </c>
      <c r="Z480" s="99">
        <f>COUNTIFS(通讯通路门店!$S:$S,$G480,通讯通路门店!$J:$J,"VIVO体验店")</f>
        <v>0</v>
      </c>
      <c r="AA480" s="99">
        <f>COUNTIFS(通讯通路门店!$S:$S,$G480,通讯通路门店!$J:$J,"OPPO体验店")</f>
        <v>0</v>
      </c>
      <c r="AB480" s="99">
        <f>COUNTIFS(通讯通路门店!$S:$S,$G480,通讯通路门店!$J:$J,"华为授权体验店")+COUNTIFS(通讯通路门店!$S:$S,$G480,通讯通路门店!$J:$J,"华为堡垒店")</f>
        <v>0</v>
      </c>
      <c r="AC480" s="99">
        <f>COUNTIFS(通讯通路门店!$S:$S,$G480,通讯通路门店!$J:$J,"小米体验店")</f>
        <v>0</v>
      </c>
      <c r="AD480" s="99">
        <f>COUNTIFS(通讯通路门店!$S:$S,$G480,通讯通路门店!$J:$J,"苹果体验店")</f>
        <v>0</v>
      </c>
      <c r="AE480" s="99">
        <f>COUNTIFS(通讯通路门店!$S:$S,$G480,通讯通路门店!$J:$J,"其他品牌专卖店")</f>
        <v>0</v>
      </c>
      <c r="AF480" s="99">
        <f>SUMIFS(通讯通路门店!$BI:$BI,通讯通路门店!$S:$S,$G480)</f>
        <v>0</v>
      </c>
      <c r="AG480" s="99">
        <f>SUMIFS(通讯通路门店!$BH:$BH,通讯通路门店!$S:$S,$G480)</f>
        <v>0</v>
      </c>
      <c r="AH480" s="99">
        <f t="shared" si="36"/>
        <v>0</v>
      </c>
      <c r="AI480" s="99">
        <f>SUMIFS(通讯通路门店!$BB:$BB,通讯通路门店!$S:$S,$G480)</f>
        <v>0</v>
      </c>
      <c r="AJ480" s="99">
        <f>SUMIFS(通讯通路门店!$BE:$BE,通讯通路门店!$S:$S,$G480)</f>
        <v>0</v>
      </c>
      <c r="AK480" s="99">
        <f>SUMIFS(通讯通路门店!$BG:$BG,通讯通路门店!$S:$S,$G480)</f>
        <v>0</v>
      </c>
      <c r="AL480" s="99">
        <f>SUMIFS(通讯通路门店!$BC:$BC,通讯通路门店!$S:$S,$G480)</f>
        <v>0</v>
      </c>
      <c r="AM480" s="99">
        <f>SUMIFS(通讯通路门店!$BD:$BD,通讯通路门店!$S:$S,$G480)</f>
        <v>0</v>
      </c>
      <c r="AN480" s="99">
        <f>SUMIFS(通讯通路门店!$BF:$BF,通讯通路门店!$S:$S,$G480)</f>
        <v>0</v>
      </c>
      <c r="AO480" s="99">
        <f t="shared" si="37"/>
        <v>0</v>
      </c>
      <c r="AP480" s="99">
        <f>SUMIFS(通讯通路门店!$K:$K,通讯通路门店!$S:$S,$G480)</f>
        <v>0</v>
      </c>
      <c r="AQ480" s="83"/>
      <c r="AR480" s="99">
        <f>SUMIFS(通讯通路门店!$T:$T,通讯通路门店!$S:$S,$G480)</f>
        <v>0</v>
      </c>
      <c r="AS480" s="99">
        <f>SUMIFS(通讯通路门店!$U:$U,通讯通路门店!$S:$S,$G480)</f>
        <v>0</v>
      </c>
      <c r="AT480" s="99">
        <f>SUMIFS(通讯通路门店!$V:$V,通讯通路门店!$S:$S,$G480)</f>
        <v>0</v>
      </c>
      <c r="AU480" s="99">
        <f>SUMIFS(通讯通路门店!$W:$W,通讯通路门店!$S:$S,$G480)</f>
        <v>0</v>
      </c>
      <c r="AV480" s="99">
        <f>SUMIFS(通讯通路门店!$Z:$Z,通讯通路门店!$S:$S,$G480)</f>
        <v>0</v>
      </c>
      <c r="AW480" s="99">
        <f>SUMIFS(通讯通路门店!$AB:$AB,通讯通路门店!$S:$S,$G480)</f>
        <v>0</v>
      </c>
      <c r="AX480" s="99">
        <f>SUMIFS(通讯通路门店!$X:$X,通讯通路门店!$S:$S,$G480)</f>
        <v>0</v>
      </c>
      <c r="AY480" s="99">
        <f>SUMIFS(通讯通路门店!$Y:$Y,通讯通路门店!$S:$S,$G480)</f>
        <v>0</v>
      </c>
      <c r="AZ480" s="99">
        <f>SUMIFS(通讯通路门店!$AA:$AA,通讯通路门店!$S:$S,$G480)</f>
        <v>0</v>
      </c>
      <c r="BA480" s="99">
        <f t="shared" si="38"/>
        <v>0</v>
      </c>
      <c r="BB480" s="99">
        <f t="shared" si="39"/>
        <v>0</v>
      </c>
      <c r="BC480" s="99">
        <f>SUMIFS(通讯通路门店!$W:$W,通讯通路门店!$S:$S,$G480,通讯通路门店!$J:$J,"荣耀体验店")+SUMIFS(通讯通路门店!$W:$W,通讯通路门店!$S:$S,$G480,通讯通路门店!$J:$J,"荣耀授权专卖店")</f>
        <v>0</v>
      </c>
      <c r="BD480" s="99">
        <f>SUMIFS(通讯通路门店!$Z:$Z,通讯通路门店!$S:$S,$G480,通讯通路门店!$J:$J,"VIVO体验店")</f>
        <v>0</v>
      </c>
      <c r="BE480" s="99">
        <f>SUMIFS(通讯通路门店!$AB:$AB,通讯通路门店!$S:$S,$G480,通讯通路门店!$J:$J,"OPPO体验店")</f>
        <v>0</v>
      </c>
      <c r="BF480" s="99">
        <f>SUMIFS(通讯通路门店!$X:$X,通讯通路门店!$S:$S,$G480,通讯通路门店!$J:$J,"华为授权体验店")+SUMIFS(通讯通路门店!$AA:$AA,通讯通路门店!$S:$S,$G480,通讯通路门店!$J:$J,"华为堡垒店")</f>
        <v>0</v>
      </c>
      <c r="BG480" s="99">
        <f>SUMIFS(通讯通路门店!$Y:$Y,通讯通路门店!$S:$S,$G480,通讯通路门店!$J:$J,"小米体验店")</f>
        <v>0</v>
      </c>
      <c r="BH480" s="99">
        <f>SUMIFS(通讯通路门店!$AA:$AA,通讯通路门店!$S:$S,$G480,通讯通路门店!$J:$J,"苹果体验店")</f>
        <v>0</v>
      </c>
      <c r="BI480" s="99">
        <f>SUMIFS(通讯通路门店!$K:$K,通讯通路门店!$S:$S,$G480,通讯通路门店!$J:$J,"其他品牌专卖店")</f>
        <v>0</v>
      </c>
      <c r="BJ480" s="99">
        <f>SUMIFS(通讯通路门店!$AC:$AC,通讯通路门店!$S:$S,$G480)</f>
        <v>0</v>
      </c>
      <c r="BK480" s="99">
        <f>SUMIFS(通讯通路门店!$AD:$AD,通讯通路门店!$S:$S,$G480)</f>
        <v>0</v>
      </c>
      <c r="BL480" s="99">
        <f>SUMIFS(通讯通路门店!$AE:$AE,通讯通路门店!$S:$S,$G480)</f>
        <v>0</v>
      </c>
      <c r="BM480" s="99">
        <f>SUMIFS(通讯通路门店!$AF:$AF,通讯通路门店!$S:$S,$G480)</f>
        <v>0</v>
      </c>
      <c r="BN480" s="99">
        <f>SUMIFS(通讯通路门店!$AG:$AG,通讯通路门店!$S:$S,$G480)</f>
        <v>0</v>
      </c>
      <c r="BO480" s="99">
        <f>SUMIFS(通讯通路门店!$AH:$AH,通讯通路门店!$S:$S,$G480)</f>
        <v>0</v>
      </c>
      <c r="BP480" s="99">
        <f>SUMIFS(通讯通路门店!$AI:$AI,通讯通路门店!$S:$S,$G480)</f>
        <v>0</v>
      </c>
      <c r="BQ480" s="83"/>
    </row>
    <row r="481" spans="1:69">
      <c r="A481" s="99" t="str">
        <f>IFERROR(_xlfn.XLOOKUP($G481,通讯通路门店!$S$4:$S$993933,通讯通路门店!$A$4:$A$993933,0,0),"")</f>
        <v/>
      </c>
      <c r="B481" s="99" t="str">
        <f>IFERROR(_xlfn.XLOOKUP($G481,通讯通路门店!$S$4:$S$993933,通讯通路门店!$B$4:$B$993933,0,0),"")</f>
        <v/>
      </c>
      <c r="C481" s="99" t="str">
        <f>IFERROR(_xlfn.XLOOKUP($G481,通讯通路门店!$S$4:$S$993933,通讯通路门店!$C$4:$C$993933,0,0),"")</f>
        <v/>
      </c>
      <c r="D481" s="99" t="str">
        <f>IFERROR(_xlfn.XLOOKUP($G481,通讯通路门店!$S$4:$S$993933,通讯通路门店!$D$4:$D$993933,0,0),"")</f>
        <v/>
      </c>
      <c r="E481" s="83"/>
      <c r="F481" s="83"/>
      <c r="G481" s="101" t="e">
        <v>#N/A</v>
      </c>
      <c r="H481" s="102" t="str">
        <f>IFERROR(_xlfn.XLOOKUP($G481,通讯通路门店!$S$4:$S$993933,通讯通路门店!$R$4:$R$993933,0,0),"")</f>
        <v/>
      </c>
      <c r="I481" s="83"/>
      <c r="J481" s="83"/>
      <c r="K481" s="83"/>
      <c r="L481" s="83"/>
      <c r="M481" s="83"/>
      <c r="N481" s="83"/>
      <c r="O481" s="83"/>
      <c r="P481" s="83"/>
      <c r="Q481" s="83"/>
      <c r="R481" s="83"/>
      <c r="S481" s="83"/>
      <c r="T481" s="83"/>
      <c r="U481" s="99">
        <f>COUNTIF(通讯通路门店!$S:$S,$G481)</f>
        <v>0</v>
      </c>
      <c r="V481" s="99">
        <f>COUNTIFS(通讯通路门店!$S:$S,$G481,通讯通路门店!$J:$J,"综合卖场")</f>
        <v>0</v>
      </c>
      <c r="W481" s="99">
        <f>SUMIFS(通讯通路门店!$AJ:$AJ,通讯通路门店!$S:$S,通讯客户沙盘!$G481)</f>
        <v>0</v>
      </c>
      <c r="X481" s="99">
        <f t="shared" si="35"/>
        <v>0</v>
      </c>
      <c r="Y481" s="99">
        <f>COUNTIFS(通讯通路门店!$S:$S,$G481,通讯通路门店!$J:$J,"荣耀体验店")+COUNTIFS(通讯通路门店!$S:$S,$G481,通讯通路门店!$J:$J,"荣耀授权专卖店")</f>
        <v>0</v>
      </c>
      <c r="Z481" s="99">
        <f>COUNTIFS(通讯通路门店!$S:$S,$G481,通讯通路门店!$J:$J,"VIVO体验店")</f>
        <v>0</v>
      </c>
      <c r="AA481" s="99">
        <f>COUNTIFS(通讯通路门店!$S:$S,$G481,通讯通路门店!$J:$J,"OPPO体验店")</f>
        <v>0</v>
      </c>
      <c r="AB481" s="99">
        <f>COUNTIFS(通讯通路门店!$S:$S,$G481,通讯通路门店!$J:$J,"华为授权体验店")+COUNTIFS(通讯通路门店!$S:$S,$G481,通讯通路门店!$J:$J,"华为堡垒店")</f>
        <v>0</v>
      </c>
      <c r="AC481" s="99">
        <f>COUNTIFS(通讯通路门店!$S:$S,$G481,通讯通路门店!$J:$J,"小米体验店")</f>
        <v>0</v>
      </c>
      <c r="AD481" s="99">
        <f>COUNTIFS(通讯通路门店!$S:$S,$G481,通讯通路门店!$J:$J,"苹果体验店")</f>
        <v>0</v>
      </c>
      <c r="AE481" s="99">
        <f>COUNTIFS(通讯通路门店!$S:$S,$G481,通讯通路门店!$J:$J,"其他品牌专卖店")</f>
        <v>0</v>
      </c>
      <c r="AF481" s="99">
        <f>SUMIFS(通讯通路门店!$BI:$BI,通讯通路门店!$S:$S,$G481)</f>
        <v>0</v>
      </c>
      <c r="AG481" s="99">
        <f>SUMIFS(通讯通路门店!$BH:$BH,通讯通路门店!$S:$S,$G481)</f>
        <v>0</v>
      </c>
      <c r="AH481" s="99">
        <f t="shared" si="36"/>
        <v>0</v>
      </c>
      <c r="AI481" s="99">
        <f>SUMIFS(通讯通路门店!$BB:$BB,通讯通路门店!$S:$S,$G481)</f>
        <v>0</v>
      </c>
      <c r="AJ481" s="99">
        <f>SUMIFS(通讯通路门店!$BE:$BE,通讯通路门店!$S:$S,$G481)</f>
        <v>0</v>
      </c>
      <c r="AK481" s="99">
        <f>SUMIFS(通讯通路门店!$BG:$BG,通讯通路门店!$S:$S,$G481)</f>
        <v>0</v>
      </c>
      <c r="AL481" s="99">
        <f>SUMIFS(通讯通路门店!$BC:$BC,通讯通路门店!$S:$S,$G481)</f>
        <v>0</v>
      </c>
      <c r="AM481" s="99">
        <f>SUMIFS(通讯通路门店!$BD:$BD,通讯通路门店!$S:$S,$G481)</f>
        <v>0</v>
      </c>
      <c r="AN481" s="99">
        <f>SUMIFS(通讯通路门店!$BF:$BF,通讯通路门店!$S:$S,$G481)</f>
        <v>0</v>
      </c>
      <c r="AO481" s="99">
        <f t="shared" si="37"/>
        <v>0</v>
      </c>
      <c r="AP481" s="99">
        <f>SUMIFS(通讯通路门店!$K:$K,通讯通路门店!$S:$S,$G481)</f>
        <v>0</v>
      </c>
      <c r="AQ481" s="83"/>
      <c r="AR481" s="99">
        <f>SUMIFS(通讯通路门店!$T:$T,通讯通路门店!$S:$S,$G481)</f>
        <v>0</v>
      </c>
      <c r="AS481" s="99">
        <f>SUMIFS(通讯通路门店!$U:$U,通讯通路门店!$S:$S,$G481)</f>
        <v>0</v>
      </c>
      <c r="AT481" s="99">
        <f>SUMIFS(通讯通路门店!$V:$V,通讯通路门店!$S:$S,$G481)</f>
        <v>0</v>
      </c>
      <c r="AU481" s="99">
        <f>SUMIFS(通讯通路门店!$W:$W,通讯通路门店!$S:$S,$G481)</f>
        <v>0</v>
      </c>
      <c r="AV481" s="99">
        <f>SUMIFS(通讯通路门店!$Z:$Z,通讯通路门店!$S:$S,$G481)</f>
        <v>0</v>
      </c>
      <c r="AW481" s="99">
        <f>SUMIFS(通讯通路门店!$AB:$AB,通讯通路门店!$S:$S,$G481)</f>
        <v>0</v>
      </c>
      <c r="AX481" s="99">
        <f>SUMIFS(通讯通路门店!$X:$X,通讯通路门店!$S:$S,$G481)</f>
        <v>0</v>
      </c>
      <c r="AY481" s="99">
        <f>SUMIFS(通讯通路门店!$Y:$Y,通讯通路门店!$S:$S,$G481)</f>
        <v>0</v>
      </c>
      <c r="AZ481" s="99">
        <f>SUMIFS(通讯通路门店!$AA:$AA,通讯通路门店!$S:$S,$G481)</f>
        <v>0</v>
      </c>
      <c r="BA481" s="99">
        <f t="shared" si="38"/>
        <v>0</v>
      </c>
      <c r="BB481" s="99">
        <f t="shared" si="39"/>
        <v>0</v>
      </c>
      <c r="BC481" s="99">
        <f>SUMIFS(通讯通路门店!$W:$W,通讯通路门店!$S:$S,$G481,通讯通路门店!$J:$J,"荣耀体验店")+SUMIFS(通讯通路门店!$W:$W,通讯通路门店!$S:$S,$G481,通讯通路门店!$J:$J,"荣耀授权专卖店")</f>
        <v>0</v>
      </c>
      <c r="BD481" s="99">
        <f>SUMIFS(通讯通路门店!$Z:$Z,通讯通路门店!$S:$S,$G481,通讯通路门店!$J:$J,"VIVO体验店")</f>
        <v>0</v>
      </c>
      <c r="BE481" s="99">
        <f>SUMIFS(通讯通路门店!$AB:$AB,通讯通路门店!$S:$S,$G481,通讯通路门店!$J:$J,"OPPO体验店")</f>
        <v>0</v>
      </c>
      <c r="BF481" s="99">
        <f>SUMIFS(通讯通路门店!$X:$X,通讯通路门店!$S:$S,$G481,通讯通路门店!$J:$J,"华为授权体验店")+SUMIFS(通讯通路门店!$AA:$AA,通讯通路门店!$S:$S,$G481,通讯通路门店!$J:$J,"华为堡垒店")</f>
        <v>0</v>
      </c>
      <c r="BG481" s="99">
        <f>SUMIFS(通讯通路门店!$Y:$Y,通讯通路门店!$S:$S,$G481,通讯通路门店!$J:$J,"小米体验店")</f>
        <v>0</v>
      </c>
      <c r="BH481" s="99">
        <f>SUMIFS(通讯通路门店!$AA:$AA,通讯通路门店!$S:$S,$G481,通讯通路门店!$J:$J,"苹果体验店")</f>
        <v>0</v>
      </c>
      <c r="BI481" s="99">
        <f>SUMIFS(通讯通路门店!$K:$K,通讯通路门店!$S:$S,$G481,通讯通路门店!$J:$J,"其他品牌专卖店")</f>
        <v>0</v>
      </c>
      <c r="BJ481" s="99">
        <f>SUMIFS(通讯通路门店!$AC:$AC,通讯通路门店!$S:$S,$G481)</f>
        <v>0</v>
      </c>
      <c r="BK481" s="99">
        <f>SUMIFS(通讯通路门店!$AD:$AD,通讯通路门店!$S:$S,$G481)</f>
        <v>0</v>
      </c>
      <c r="BL481" s="99">
        <f>SUMIFS(通讯通路门店!$AE:$AE,通讯通路门店!$S:$S,$G481)</f>
        <v>0</v>
      </c>
      <c r="BM481" s="99">
        <f>SUMIFS(通讯通路门店!$AF:$AF,通讯通路门店!$S:$S,$G481)</f>
        <v>0</v>
      </c>
      <c r="BN481" s="99">
        <f>SUMIFS(通讯通路门店!$AG:$AG,通讯通路门店!$S:$S,$G481)</f>
        <v>0</v>
      </c>
      <c r="BO481" s="99">
        <f>SUMIFS(通讯通路门店!$AH:$AH,通讯通路门店!$S:$S,$G481)</f>
        <v>0</v>
      </c>
      <c r="BP481" s="99">
        <f>SUMIFS(通讯通路门店!$AI:$AI,通讯通路门店!$S:$S,$G481)</f>
        <v>0</v>
      </c>
      <c r="BQ481" s="83"/>
    </row>
    <row r="482" spans="1:69">
      <c r="A482" s="99" t="str">
        <f>IFERROR(_xlfn.XLOOKUP($G482,通讯通路门店!$S$4:$S$993933,通讯通路门店!$A$4:$A$993933,0,0),"")</f>
        <v/>
      </c>
      <c r="B482" s="99" t="str">
        <f>IFERROR(_xlfn.XLOOKUP($G482,通讯通路门店!$S$4:$S$993933,通讯通路门店!$B$4:$B$993933,0,0),"")</f>
        <v/>
      </c>
      <c r="C482" s="99" t="str">
        <f>IFERROR(_xlfn.XLOOKUP($G482,通讯通路门店!$S$4:$S$993933,通讯通路门店!$C$4:$C$993933,0,0),"")</f>
        <v/>
      </c>
      <c r="D482" s="99" t="str">
        <f>IFERROR(_xlfn.XLOOKUP($G482,通讯通路门店!$S$4:$S$993933,通讯通路门店!$D$4:$D$993933,0,0),"")</f>
        <v/>
      </c>
      <c r="E482" s="83"/>
      <c r="F482" s="83"/>
      <c r="G482" s="101" t="e">
        <v>#N/A</v>
      </c>
      <c r="H482" s="102" t="str">
        <f>IFERROR(_xlfn.XLOOKUP($G482,通讯通路门店!$S$4:$S$993933,通讯通路门店!$R$4:$R$993933,0,0),"")</f>
        <v/>
      </c>
      <c r="I482" s="83"/>
      <c r="J482" s="83"/>
      <c r="K482" s="83"/>
      <c r="L482" s="83"/>
      <c r="M482" s="83"/>
      <c r="N482" s="83"/>
      <c r="O482" s="83"/>
      <c r="P482" s="83"/>
      <c r="Q482" s="83"/>
      <c r="R482" s="83"/>
      <c r="S482" s="83"/>
      <c r="T482" s="83"/>
      <c r="U482" s="99">
        <f>COUNTIF(通讯通路门店!$S:$S,$G482)</f>
        <v>0</v>
      </c>
      <c r="V482" s="99">
        <f>COUNTIFS(通讯通路门店!$S:$S,$G482,通讯通路门店!$J:$J,"综合卖场")</f>
        <v>0</v>
      </c>
      <c r="W482" s="99">
        <f>SUMIFS(通讯通路门店!$AJ:$AJ,通讯通路门店!$S:$S,通讯客户沙盘!$G482)</f>
        <v>0</v>
      </c>
      <c r="X482" s="99">
        <f t="shared" si="35"/>
        <v>0</v>
      </c>
      <c r="Y482" s="99">
        <f>COUNTIFS(通讯通路门店!$S:$S,$G482,通讯通路门店!$J:$J,"荣耀体验店")+COUNTIFS(通讯通路门店!$S:$S,$G482,通讯通路门店!$J:$J,"荣耀授权专卖店")</f>
        <v>0</v>
      </c>
      <c r="Z482" s="99">
        <f>COUNTIFS(通讯通路门店!$S:$S,$G482,通讯通路门店!$J:$J,"VIVO体验店")</f>
        <v>0</v>
      </c>
      <c r="AA482" s="99">
        <f>COUNTIFS(通讯通路门店!$S:$S,$G482,通讯通路门店!$J:$J,"OPPO体验店")</f>
        <v>0</v>
      </c>
      <c r="AB482" s="99">
        <f>COUNTIFS(通讯通路门店!$S:$S,$G482,通讯通路门店!$J:$J,"华为授权体验店")+COUNTIFS(通讯通路门店!$S:$S,$G482,通讯通路门店!$J:$J,"华为堡垒店")</f>
        <v>0</v>
      </c>
      <c r="AC482" s="99">
        <f>COUNTIFS(通讯通路门店!$S:$S,$G482,通讯通路门店!$J:$J,"小米体验店")</f>
        <v>0</v>
      </c>
      <c r="AD482" s="99">
        <f>COUNTIFS(通讯通路门店!$S:$S,$G482,通讯通路门店!$J:$J,"苹果体验店")</f>
        <v>0</v>
      </c>
      <c r="AE482" s="99">
        <f>COUNTIFS(通讯通路门店!$S:$S,$G482,通讯通路门店!$J:$J,"其他品牌专卖店")</f>
        <v>0</v>
      </c>
      <c r="AF482" s="99">
        <f>SUMIFS(通讯通路门店!$BI:$BI,通讯通路门店!$S:$S,$G482)</f>
        <v>0</v>
      </c>
      <c r="AG482" s="99">
        <f>SUMIFS(通讯通路门店!$BH:$BH,通讯通路门店!$S:$S,$G482)</f>
        <v>0</v>
      </c>
      <c r="AH482" s="99">
        <f t="shared" si="36"/>
        <v>0</v>
      </c>
      <c r="AI482" s="99">
        <f>SUMIFS(通讯通路门店!$BB:$BB,通讯通路门店!$S:$S,$G482)</f>
        <v>0</v>
      </c>
      <c r="AJ482" s="99">
        <f>SUMIFS(通讯通路门店!$BE:$BE,通讯通路门店!$S:$S,$G482)</f>
        <v>0</v>
      </c>
      <c r="AK482" s="99">
        <f>SUMIFS(通讯通路门店!$BG:$BG,通讯通路门店!$S:$S,$G482)</f>
        <v>0</v>
      </c>
      <c r="AL482" s="99">
        <f>SUMIFS(通讯通路门店!$BC:$BC,通讯通路门店!$S:$S,$G482)</f>
        <v>0</v>
      </c>
      <c r="AM482" s="99">
        <f>SUMIFS(通讯通路门店!$BD:$BD,通讯通路门店!$S:$S,$G482)</f>
        <v>0</v>
      </c>
      <c r="AN482" s="99">
        <f>SUMIFS(通讯通路门店!$BF:$BF,通讯通路门店!$S:$S,$G482)</f>
        <v>0</v>
      </c>
      <c r="AO482" s="99">
        <f t="shared" si="37"/>
        <v>0</v>
      </c>
      <c r="AP482" s="99">
        <f>SUMIFS(通讯通路门店!$K:$K,通讯通路门店!$S:$S,$G482)</f>
        <v>0</v>
      </c>
      <c r="AQ482" s="83"/>
      <c r="AR482" s="99">
        <f>SUMIFS(通讯通路门店!$T:$T,通讯通路门店!$S:$S,$G482)</f>
        <v>0</v>
      </c>
      <c r="AS482" s="99">
        <f>SUMIFS(通讯通路门店!$U:$U,通讯通路门店!$S:$S,$G482)</f>
        <v>0</v>
      </c>
      <c r="AT482" s="99">
        <f>SUMIFS(通讯通路门店!$V:$V,通讯通路门店!$S:$S,$G482)</f>
        <v>0</v>
      </c>
      <c r="AU482" s="99">
        <f>SUMIFS(通讯通路门店!$W:$W,通讯通路门店!$S:$S,$G482)</f>
        <v>0</v>
      </c>
      <c r="AV482" s="99">
        <f>SUMIFS(通讯通路门店!$Z:$Z,通讯通路门店!$S:$S,$G482)</f>
        <v>0</v>
      </c>
      <c r="AW482" s="99">
        <f>SUMIFS(通讯通路门店!$AB:$AB,通讯通路门店!$S:$S,$G482)</f>
        <v>0</v>
      </c>
      <c r="AX482" s="99">
        <f>SUMIFS(通讯通路门店!$X:$X,通讯通路门店!$S:$S,$G482)</f>
        <v>0</v>
      </c>
      <c r="AY482" s="99">
        <f>SUMIFS(通讯通路门店!$Y:$Y,通讯通路门店!$S:$S,$G482)</f>
        <v>0</v>
      </c>
      <c r="AZ482" s="99">
        <f>SUMIFS(通讯通路门店!$AA:$AA,通讯通路门店!$S:$S,$G482)</f>
        <v>0</v>
      </c>
      <c r="BA482" s="99">
        <f t="shared" si="38"/>
        <v>0</v>
      </c>
      <c r="BB482" s="99">
        <f t="shared" si="39"/>
        <v>0</v>
      </c>
      <c r="BC482" s="99">
        <f>SUMIFS(通讯通路门店!$W:$W,通讯通路门店!$S:$S,$G482,通讯通路门店!$J:$J,"荣耀体验店")+SUMIFS(通讯通路门店!$W:$W,通讯通路门店!$S:$S,$G482,通讯通路门店!$J:$J,"荣耀授权专卖店")</f>
        <v>0</v>
      </c>
      <c r="BD482" s="99">
        <f>SUMIFS(通讯通路门店!$Z:$Z,通讯通路门店!$S:$S,$G482,通讯通路门店!$J:$J,"VIVO体验店")</f>
        <v>0</v>
      </c>
      <c r="BE482" s="99">
        <f>SUMIFS(通讯通路门店!$AB:$AB,通讯通路门店!$S:$S,$G482,通讯通路门店!$J:$J,"OPPO体验店")</f>
        <v>0</v>
      </c>
      <c r="BF482" s="99">
        <f>SUMIFS(通讯通路门店!$X:$X,通讯通路门店!$S:$S,$G482,通讯通路门店!$J:$J,"华为授权体验店")+SUMIFS(通讯通路门店!$AA:$AA,通讯通路门店!$S:$S,$G482,通讯通路门店!$J:$J,"华为堡垒店")</f>
        <v>0</v>
      </c>
      <c r="BG482" s="99">
        <f>SUMIFS(通讯通路门店!$Y:$Y,通讯通路门店!$S:$S,$G482,通讯通路门店!$J:$J,"小米体验店")</f>
        <v>0</v>
      </c>
      <c r="BH482" s="99">
        <f>SUMIFS(通讯通路门店!$AA:$AA,通讯通路门店!$S:$S,$G482,通讯通路门店!$J:$J,"苹果体验店")</f>
        <v>0</v>
      </c>
      <c r="BI482" s="99">
        <f>SUMIFS(通讯通路门店!$K:$K,通讯通路门店!$S:$S,$G482,通讯通路门店!$J:$J,"其他品牌专卖店")</f>
        <v>0</v>
      </c>
      <c r="BJ482" s="99">
        <f>SUMIFS(通讯通路门店!$AC:$AC,通讯通路门店!$S:$S,$G482)</f>
        <v>0</v>
      </c>
      <c r="BK482" s="99">
        <f>SUMIFS(通讯通路门店!$AD:$AD,通讯通路门店!$S:$S,$G482)</f>
        <v>0</v>
      </c>
      <c r="BL482" s="99">
        <f>SUMIFS(通讯通路门店!$AE:$AE,通讯通路门店!$S:$S,$G482)</f>
        <v>0</v>
      </c>
      <c r="BM482" s="99">
        <f>SUMIFS(通讯通路门店!$AF:$AF,通讯通路门店!$S:$S,$G482)</f>
        <v>0</v>
      </c>
      <c r="BN482" s="99">
        <f>SUMIFS(通讯通路门店!$AG:$AG,通讯通路门店!$S:$S,$G482)</f>
        <v>0</v>
      </c>
      <c r="BO482" s="99">
        <f>SUMIFS(通讯通路门店!$AH:$AH,通讯通路门店!$S:$S,$G482)</f>
        <v>0</v>
      </c>
      <c r="BP482" s="99">
        <f>SUMIFS(通讯通路门店!$AI:$AI,通讯通路门店!$S:$S,$G482)</f>
        <v>0</v>
      </c>
      <c r="BQ482" s="83"/>
    </row>
    <row r="483" spans="1:69">
      <c r="A483" s="99" t="str">
        <f>IFERROR(_xlfn.XLOOKUP($G483,通讯通路门店!$S$4:$S$993933,通讯通路门店!$A$4:$A$993933,0,0),"")</f>
        <v/>
      </c>
      <c r="B483" s="99" t="str">
        <f>IFERROR(_xlfn.XLOOKUP($G483,通讯通路门店!$S$4:$S$993933,通讯通路门店!$B$4:$B$993933,0,0),"")</f>
        <v/>
      </c>
      <c r="C483" s="99" t="str">
        <f>IFERROR(_xlfn.XLOOKUP($G483,通讯通路门店!$S$4:$S$993933,通讯通路门店!$C$4:$C$993933,0,0),"")</f>
        <v/>
      </c>
      <c r="D483" s="99" t="str">
        <f>IFERROR(_xlfn.XLOOKUP($G483,通讯通路门店!$S$4:$S$993933,通讯通路门店!$D$4:$D$993933,0,0),"")</f>
        <v/>
      </c>
      <c r="E483" s="83"/>
      <c r="F483" s="83"/>
      <c r="G483" s="101" t="e">
        <v>#N/A</v>
      </c>
      <c r="H483" s="102" t="str">
        <f>IFERROR(_xlfn.XLOOKUP($G483,通讯通路门店!$S$4:$S$993933,通讯通路门店!$R$4:$R$993933,0,0),"")</f>
        <v/>
      </c>
      <c r="I483" s="83"/>
      <c r="J483" s="83"/>
      <c r="K483" s="83"/>
      <c r="L483" s="83"/>
      <c r="M483" s="83"/>
      <c r="N483" s="83"/>
      <c r="O483" s="83"/>
      <c r="P483" s="83"/>
      <c r="Q483" s="83"/>
      <c r="R483" s="83"/>
      <c r="S483" s="83"/>
      <c r="T483" s="83"/>
      <c r="U483" s="99">
        <f>COUNTIF(通讯通路门店!$S:$S,$G483)</f>
        <v>0</v>
      </c>
      <c r="V483" s="99">
        <f>COUNTIFS(通讯通路门店!$S:$S,$G483,通讯通路门店!$J:$J,"综合卖场")</f>
        <v>0</v>
      </c>
      <c r="W483" s="99">
        <f>SUMIFS(通讯通路门店!$AJ:$AJ,通讯通路门店!$S:$S,通讯客户沙盘!$G483)</f>
        <v>0</v>
      </c>
      <c r="X483" s="99">
        <f t="shared" si="35"/>
        <v>0</v>
      </c>
      <c r="Y483" s="99">
        <f>COUNTIFS(通讯通路门店!$S:$S,$G483,通讯通路门店!$J:$J,"荣耀体验店")+COUNTIFS(通讯通路门店!$S:$S,$G483,通讯通路门店!$J:$J,"荣耀授权专卖店")</f>
        <v>0</v>
      </c>
      <c r="Z483" s="99">
        <f>COUNTIFS(通讯通路门店!$S:$S,$G483,通讯通路门店!$J:$J,"VIVO体验店")</f>
        <v>0</v>
      </c>
      <c r="AA483" s="99">
        <f>COUNTIFS(通讯通路门店!$S:$S,$G483,通讯通路门店!$J:$J,"OPPO体验店")</f>
        <v>0</v>
      </c>
      <c r="AB483" s="99">
        <f>COUNTIFS(通讯通路门店!$S:$S,$G483,通讯通路门店!$J:$J,"华为授权体验店")+COUNTIFS(通讯通路门店!$S:$S,$G483,通讯通路门店!$J:$J,"华为堡垒店")</f>
        <v>0</v>
      </c>
      <c r="AC483" s="99">
        <f>COUNTIFS(通讯通路门店!$S:$S,$G483,通讯通路门店!$J:$J,"小米体验店")</f>
        <v>0</v>
      </c>
      <c r="AD483" s="99">
        <f>COUNTIFS(通讯通路门店!$S:$S,$G483,通讯通路门店!$J:$J,"苹果体验店")</f>
        <v>0</v>
      </c>
      <c r="AE483" s="99">
        <f>COUNTIFS(通讯通路门店!$S:$S,$G483,通讯通路门店!$J:$J,"其他品牌专卖店")</f>
        <v>0</v>
      </c>
      <c r="AF483" s="99">
        <f>SUMIFS(通讯通路门店!$BI:$BI,通讯通路门店!$S:$S,$G483)</f>
        <v>0</v>
      </c>
      <c r="AG483" s="99">
        <f>SUMIFS(通讯通路门店!$BH:$BH,通讯通路门店!$S:$S,$G483)</f>
        <v>0</v>
      </c>
      <c r="AH483" s="99">
        <f t="shared" si="36"/>
        <v>0</v>
      </c>
      <c r="AI483" s="99">
        <f>SUMIFS(通讯通路门店!$BB:$BB,通讯通路门店!$S:$S,$G483)</f>
        <v>0</v>
      </c>
      <c r="AJ483" s="99">
        <f>SUMIFS(通讯通路门店!$BE:$BE,通讯通路门店!$S:$S,$G483)</f>
        <v>0</v>
      </c>
      <c r="AK483" s="99">
        <f>SUMIFS(通讯通路门店!$BG:$BG,通讯通路门店!$S:$S,$G483)</f>
        <v>0</v>
      </c>
      <c r="AL483" s="99">
        <f>SUMIFS(通讯通路门店!$BC:$BC,通讯通路门店!$S:$S,$G483)</f>
        <v>0</v>
      </c>
      <c r="AM483" s="99">
        <f>SUMIFS(通讯通路门店!$BD:$BD,通讯通路门店!$S:$S,$G483)</f>
        <v>0</v>
      </c>
      <c r="AN483" s="99">
        <f>SUMIFS(通讯通路门店!$BF:$BF,通讯通路门店!$S:$S,$G483)</f>
        <v>0</v>
      </c>
      <c r="AO483" s="99">
        <f t="shared" si="37"/>
        <v>0</v>
      </c>
      <c r="AP483" s="99">
        <f>SUMIFS(通讯通路门店!$K:$K,通讯通路门店!$S:$S,$G483)</f>
        <v>0</v>
      </c>
      <c r="AQ483" s="83"/>
      <c r="AR483" s="99">
        <f>SUMIFS(通讯通路门店!$T:$T,通讯通路门店!$S:$S,$G483)</f>
        <v>0</v>
      </c>
      <c r="AS483" s="99">
        <f>SUMIFS(通讯通路门店!$U:$U,通讯通路门店!$S:$S,$G483)</f>
        <v>0</v>
      </c>
      <c r="AT483" s="99">
        <f>SUMIFS(通讯通路门店!$V:$V,通讯通路门店!$S:$S,$G483)</f>
        <v>0</v>
      </c>
      <c r="AU483" s="99">
        <f>SUMIFS(通讯通路门店!$W:$W,通讯通路门店!$S:$S,$G483)</f>
        <v>0</v>
      </c>
      <c r="AV483" s="99">
        <f>SUMIFS(通讯通路门店!$Z:$Z,通讯通路门店!$S:$S,$G483)</f>
        <v>0</v>
      </c>
      <c r="AW483" s="99">
        <f>SUMIFS(通讯通路门店!$AB:$AB,通讯通路门店!$S:$S,$G483)</f>
        <v>0</v>
      </c>
      <c r="AX483" s="99">
        <f>SUMIFS(通讯通路门店!$X:$X,通讯通路门店!$S:$S,$G483)</f>
        <v>0</v>
      </c>
      <c r="AY483" s="99">
        <f>SUMIFS(通讯通路门店!$Y:$Y,通讯通路门店!$S:$S,$G483)</f>
        <v>0</v>
      </c>
      <c r="AZ483" s="99">
        <f>SUMIFS(通讯通路门店!$AA:$AA,通讯通路门店!$S:$S,$G483)</f>
        <v>0</v>
      </c>
      <c r="BA483" s="99">
        <f t="shared" si="38"/>
        <v>0</v>
      </c>
      <c r="BB483" s="99">
        <f t="shared" si="39"/>
        <v>0</v>
      </c>
      <c r="BC483" s="99">
        <f>SUMIFS(通讯通路门店!$W:$W,通讯通路门店!$S:$S,$G483,通讯通路门店!$J:$J,"荣耀体验店")+SUMIFS(通讯通路门店!$W:$W,通讯通路门店!$S:$S,$G483,通讯通路门店!$J:$J,"荣耀授权专卖店")</f>
        <v>0</v>
      </c>
      <c r="BD483" s="99">
        <f>SUMIFS(通讯通路门店!$Z:$Z,通讯通路门店!$S:$S,$G483,通讯通路门店!$J:$J,"VIVO体验店")</f>
        <v>0</v>
      </c>
      <c r="BE483" s="99">
        <f>SUMIFS(通讯通路门店!$AB:$AB,通讯通路门店!$S:$S,$G483,通讯通路门店!$J:$J,"OPPO体验店")</f>
        <v>0</v>
      </c>
      <c r="BF483" s="99">
        <f>SUMIFS(通讯通路门店!$X:$X,通讯通路门店!$S:$S,$G483,通讯通路门店!$J:$J,"华为授权体验店")+SUMIFS(通讯通路门店!$AA:$AA,通讯通路门店!$S:$S,$G483,通讯通路门店!$J:$J,"华为堡垒店")</f>
        <v>0</v>
      </c>
      <c r="BG483" s="99">
        <f>SUMIFS(通讯通路门店!$Y:$Y,通讯通路门店!$S:$S,$G483,通讯通路门店!$J:$J,"小米体验店")</f>
        <v>0</v>
      </c>
      <c r="BH483" s="99">
        <f>SUMIFS(通讯通路门店!$AA:$AA,通讯通路门店!$S:$S,$G483,通讯通路门店!$J:$J,"苹果体验店")</f>
        <v>0</v>
      </c>
      <c r="BI483" s="99">
        <f>SUMIFS(通讯通路门店!$K:$K,通讯通路门店!$S:$S,$G483,通讯通路门店!$J:$J,"其他品牌专卖店")</f>
        <v>0</v>
      </c>
      <c r="BJ483" s="99">
        <f>SUMIFS(通讯通路门店!$AC:$AC,通讯通路门店!$S:$S,$G483)</f>
        <v>0</v>
      </c>
      <c r="BK483" s="99">
        <f>SUMIFS(通讯通路门店!$AD:$AD,通讯通路门店!$S:$S,$G483)</f>
        <v>0</v>
      </c>
      <c r="BL483" s="99">
        <f>SUMIFS(通讯通路门店!$AE:$AE,通讯通路门店!$S:$S,$G483)</f>
        <v>0</v>
      </c>
      <c r="BM483" s="99">
        <f>SUMIFS(通讯通路门店!$AF:$AF,通讯通路门店!$S:$S,$G483)</f>
        <v>0</v>
      </c>
      <c r="BN483" s="99">
        <f>SUMIFS(通讯通路门店!$AG:$AG,通讯通路门店!$S:$S,$G483)</f>
        <v>0</v>
      </c>
      <c r="BO483" s="99">
        <f>SUMIFS(通讯通路门店!$AH:$AH,通讯通路门店!$S:$S,$G483)</f>
        <v>0</v>
      </c>
      <c r="BP483" s="99">
        <f>SUMIFS(通讯通路门店!$AI:$AI,通讯通路门店!$S:$S,$G483)</f>
        <v>0</v>
      </c>
      <c r="BQ483" s="83"/>
    </row>
    <row r="484" spans="1:69">
      <c r="A484" s="99" t="str">
        <f>IFERROR(_xlfn.XLOOKUP($G484,通讯通路门店!$S$4:$S$993933,通讯通路门店!$A$4:$A$993933,0,0),"")</f>
        <v/>
      </c>
      <c r="B484" s="99" t="str">
        <f>IFERROR(_xlfn.XLOOKUP($G484,通讯通路门店!$S$4:$S$993933,通讯通路门店!$B$4:$B$993933,0,0),"")</f>
        <v/>
      </c>
      <c r="C484" s="99" t="str">
        <f>IFERROR(_xlfn.XLOOKUP($G484,通讯通路门店!$S$4:$S$993933,通讯通路门店!$C$4:$C$993933,0,0),"")</f>
        <v/>
      </c>
      <c r="D484" s="99" t="str">
        <f>IFERROR(_xlfn.XLOOKUP($G484,通讯通路门店!$S$4:$S$993933,通讯通路门店!$D$4:$D$993933,0,0),"")</f>
        <v/>
      </c>
      <c r="E484" s="83"/>
      <c r="F484" s="83"/>
      <c r="G484" s="101" t="e">
        <v>#N/A</v>
      </c>
      <c r="H484" s="102" t="str">
        <f>IFERROR(_xlfn.XLOOKUP($G484,通讯通路门店!$S$4:$S$993933,通讯通路门店!$R$4:$R$993933,0,0),"")</f>
        <v/>
      </c>
      <c r="I484" s="83"/>
      <c r="J484" s="83"/>
      <c r="K484" s="83"/>
      <c r="L484" s="83"/>
      <c r="M484" s="83"/>
      <c r="N484" s="83"/>
      <c r="O484" s="83"/>
      <c r="P484" s="83"/>
      <c r="Q484" s="83"/>
      <c r="R484" s="83"/>
      <c r="S484" s="83"/>
      <c r="T484" s="83"/>
      <c r="U484" s="99">
        <f>COUNTIF(通讯通路门店!$S:$S,$G484)</f>
        <v>0</v>
      </c>
      <c r="V484" s="99">
        <f>COUNTIFS(通讯通路门店!$S:$S,$G484,通讯通路门店!$J:$J,"综合卖场")</f>
        <v>0</v>
      </c>
      <c r="W484" s="99">
        <f>SUMIFS(通讯通路门店!$AJ:$AJ,通讯通路门店!$S:$S,通讯客户沙盘!$G484)</f>
        <v>0</v>
      </c>
      <c r="X484" s="99">
        <f t="shared" si="35"/>
        <v>0</v>
      </c>
      <c r="Y484" s="99">
        <f>COUNTIFS(通讯通路门店!$S:$S,$G484,通讯通路门店!$J:$J,"荣耀体验店")+COUNTIFS(通讯通路门店!$S:$S,$G484,通讯通路门店!$J:$J,"荣耀授权专卖店")</f>
        <v>0</v>
      </c>
      <c r="Z484" s="99">
        <f>COUNTIFS(通讯通路门店!$S:$S,$G484,通讯通路门店!$J:$J,"VIVO体验店")</f>
        <v>0</v>
      </c>
      <c r="AA484" s="99">
        <f>COUNTIFS(通讯通路门店!$S:$S,$G484,通讯通路门店!$J:$J,"OPPO体验店")</f>
        <v>0</v>
      </c>
      <c r="AB484" s="99">
        <f>COUNTIFS(通讯通路门店!$S:$S,$G484,通讯通路门店!$J:$J,"华为授权体验店")+COUNTIFS(通讯通路门店!$S:$S,$G484,通讯通路门店!$J:$J,"华为堡垒店")</f>
        <v>0</v>
      </c>
      <c r="AC484" s="99">
        <f>COUNTIFS(通讯通路门店!$S:$S,$G484,通讯通路门店!$J:$J,"小米体验店")</f>
        <v>0</v>
      </c>
      <c r="AD484" s="99">
        <f>COUNTIFS(通讯通路门店!$S:$S,$G484,通讯通路门店!$J:$J,"苹果体验店")</f>
        <v>0</v>
      </c>
      <c r="AE484" s="99">
        <f>COUNTIFS(通讯通路门店!$S:$S,$G484,通讯通路门店!$J:$J,"其他品牌专卖店")</f>
        <v>0</v>
      </c>
      <c r="AF484" s="99">
        <f>SUMIFS(通讯通路门店!$BI:$BI,通讯通路门店!$S:$S,$G484)</f>
        <v>0</v>
      </c>
      <c r="AG484" s="99">
        <f>SUMIFS(通讯通路门店!$BH:$BH,通讯通路门店!$S:$S,$G484)</f>
        <v>0</v>
      </c>
      <c r="AH484" s="99">
        <f t="shared" si="36"/>
        <v>0</v>
      </c>
      <c r="AI484" s="99">
        <f>SUMIFS(通讯通路门店!$BB:$BB,通讯通路门店!$S:$S,$G484)</f>
        <v>0</v>
      </c>
      <c r="AJ484" s="99">
        <f>SUMIFS(通讯通路门店!$BE:$BE,通讯通路门店!$S:$S,$G484)</f>
        <v>0</v>
      </c>
      <c r="AK484" s="99">
        <f>SUMIFS(通讯通路门店!$BG:$BG,通讯通路门店!$S:$S,$G484)</f>
        <v>0</v>
      </c>
      <c r="AL484" s="99">
        <f>SUMIFS(通讯通路门店!$BC:$BC,通讯通路门店!$S:$S,$G484)</f>
        <v>0</v>
      </c>
      <c r="AM484" s="99">
        <f>SUMIFS(通讯通路门店!$BD:$BD,通讯通路门店!$S:$S,$G484)</f>
        <v>0</v>
      </c>
      <c r="AN484" s="99">
        <f>SUMIFS(通讯通路门店!$BF:$BF,通讯通路门店!$S:$S,$G484)</f>
        <v>0</v>
      </c>
      <c r="AO484" s="99">
        <f t="shared" si="37"/>
        <v>0</v>
      </c>
      <c r="AP484" s="99">
        <f>SUMIFS(通讯通路门店!$K:$K,通讯通路门店!$S:$S,$G484)</f>
        <v>0</v>
      </c>
      <c r="AQ484" s="83"/>
      <c r="AR484" s="99">
        <f>SUMIFS(通讯通路门店!$T:$T,通讯通路门店!$S:$S,$G484)</f>
        <v>0</v>
      </c>
      <c r="AS484" s="99">
        <f>SUMIFS(通讯通路门店!$U:$U,通讯通路门店!$S:$S,$G484)</f>
        <v>0</v>
      </c>
      <c r="AT484" s="99">
        <f>SUMIFS(通讯通路门店!$V:$V,通讯通路门店!$S:$S,$G484)</f>
        <v>0</v>
      </c>
      <c r="AU484" s="99">
        <f>SUMIFS(通讯通路门店!$W:$W,通讯通路门店!$S:$S,$G484)</f>
        <v>0</v>
      </c>
      <c r="AV484" s="99">
        <f>SUMIFS(通讯通路门店!$Z:$Z,通讯通路门店!$S:$S,$G484)</f>
        <v>0</v>
      </c>
      <c r="AW484" s="99">
        <f>SUMIFS(通讯通路门店!$AB:$AB,通讯通路门店!$S:$S,$G484)</f>
        <v>0</v>
      </c>
      <c r="AX484" s="99">
        <f>SUMIFS(通讯通路门店!$X:$X,通讯通路门店!$S:$S,$G484)</f>
        <v>0</v>
      </c>
      <c r="AY484" s="99">
        <f>SUMIFS(通讯通路门店!$Y:$Y,通讯通路门店!$S:$S,$G484)</f>
        <v>0</v>
      </c>
      <c r="AZ484" s="99">
        <f>SUMIFS(通讯通路门店!$AA:$AA,通讯通路门店!$S:$S,$G484)</f>
        <v>0</v>
      </c>
      <c r="BA484" s="99">
        <f t="shared" si="38"/>
        <v>0</v>
      </c>
      <c r="BB484" s="99">
        <f t="shared" si="39"/>
        <v>0</v>
      </c>
      <c r="BC484" s="99">
        <f>SUMIFS(通讯通路门店!$W:$W,通讯通路门店!$S:$S,$G484,通讯通路门店!$J:$J,"荣耀体验店")+SUMIFS(通讯通路门店!$W:$W,通讯通路门店!$S:$S,$G484,通讯通路门店!$J:$J,"荣耀授权专卖店")</f>
        <v>0</v>
      </c>
      <c r="BD484" s="99">
        <f>SUMIFS(通讯通路门店!$Z:$Z,通讯通路门店!$S:$S,$G484,通讯通路门店!$J:$J,"VIVO体验店")</f>
        <v>0</v>
      </c>
      <c r="BE484" s="99">
        <f>SUMIFS(通讯通路门店!$AB:$AB,通讯通路门店!$S:$S,$G484,通讯通路门店!$J:$J,"OPPO体验店")</f>
        <v>0</v>
      </c>
      <c r="BF484" s="99">
        <f>SUMIFS(通讯通路门店!$X:$X,通讯通路门店!$S:$S,$G484,通讯通路门店!$J:$J,"华为授权体验店")+SUMIFS(通讯通路门店!$AA:$AA,通讯通路门店!$S:$S,$G484,通讯通路门店!$J:$J,"华为堡垒店")</f>
        <v>0</v>
      </c>
      <c r="BG484" s="99">
        <f>SUMIFS(通讯通路门店!$Y:$Y,通讯通路门店!$S:$S,$G484,通讯通路门店!$J:$J,"小米体验店")</f>
        <v>0</v>
      </c>
      <c r="BH484" s="99">
        <f>SUMIFS(通讯通路门店!$AA:$AA,通讯通路门店!$S:$S,$G484,通讯通路门店!$J:$J,"苹果体验店")</f>
        <v>0</v>
      </c>
      <c r="BI484" s="99">
        <f>SUMIFS(通讯通路门店!$K:$K,通讯通路门店!$S:$S,$G484,通讯通路门店!$J:$J,"其他品牌专卖店")</f>
        <v>0</v>
      </c>
      <c r="BJ484" s="99">
        <f>SUMIFS(通讯通路门店!$AC:$AC,通讯通路门店!$S:$S,$G484)</f>
        <v>0</v>
      </c>
      <c r="BK484" s="99">
        <f>SUMIFS(通讯通路门店!$AD:$AD,通讯通路门店!$S:$S,$G484)</f>
        <v>0</v>
      </c>
      <c r="BL484" s="99">
        <f>SUMIFS(通讯通路门店!$AE:$AE,通讯通路门店!$S:$S,$G484)</f>
        <v>0</v>
      </c>
      <c r="BM484" s="99">
        <f>SUMIFS(通讯通路门店!$AF:$AF,通讯通路门店!$S:$S,$G484)</f>
        <v>0</v>
      </c>
      <c r="BN484" s="99">
        <f>SUMIFS(通讯通路门店!$AG:$AG,通讯通路门店!$S:$S,$G484)</f>
        <v>0</v>
      </c>
      <c r="BO484" s="99">
        <f>SUMIFS(通讯通路门店!$AH:$AH,通讯通路门店!$S:$S,$G484)</f>
        <v>0</v>
      </c>
      <c r="BP484" s="99">
        <f>SUMIFS(通讯通路门店!$AI:$AI,通讯通路门店!$S:$S,$G484)</f>
        <v>0</v>
      </c>
      <c r="BQ484" s="83"/>
    </row>
    <row r="485" spans="1:69">
      <c r="A485" s="99" t="str">
        <f>IFERROR(_xlfn.XLOOKUP($G485,通讯通路门店!$S$4:$S$993933,通讯通路门店!$A$4:$A$993933,0,0),"")</f>
        <v/>
      </c>
      <c r="B485" s="99" t="str">
        <f>IFERROR(_xlfn.XLOOKUP($G485,通讯通路门店!$S$4:$S$993933,通讯通路门店!$B$4:$B$993933,0,0),"")</f>
        <v/>
      </c>
      <c r="C485" s="99" t="str">
        <f>IFERROR(_xlfn.XLOOKUP($G485,通讯通路门店!$S$4:$S$993933,通讯通路门店!$C$4:$C$993933,0,0),"")</f>
        <v/>
      </c>
      <c r="D485" s="99" t="str">
        <f>IFERROR(_xlfn.XLOOKUP($G485,通讯通路门店!$S$4:$S$993933,通讯通路门店!$D$4:$D$993933,0,0),"")</f>
        <v/>
      </c>
      <c r="E485" s="83"/>
      <c r="F485" s="83"/>
      <c r="G485" s="101" t="e">
        <v>#N/A</v>
      </c>
      <c r="H485" s="102" t="str">
        <f>IFERROR(_xlfn.XLOOKUP($G485,通讯通路门店!$S$4:$S$993933,通讯通路门店!$R$4:$R$993933,0,0),"")</f>
        <v/>
      </c>
      <c r="I485" s="83"/>
      <c r="J485" s="83"/>
      <c r="K485" s="83"/>
      <c r="L485" s="83"/>
      <c r="M485" s="83"/>
      <c r="N485" s="83"/>
      <c r="O485" s="83"/>
      <c r="P485" s="83"/>
      <c r="Q485" s="83"/>
      <c r="R485" s="83"/>
      <c r="S485" s="83"/>
      <c r="T485" s="83"/>
      <c r="U485" s="99">
        <f>COUNTIF(通讯通路门店!$S:$S,$G485)</f>
        <v>0</v>
      </c>
      <c r="V485" s="99">
        <f>COUNTIFS(通讯通路门店!$S:$S,$G485,通讯通路门店!$J:$J,"综合卖场")</f>
        <v>0</v>
      </c>
      <c r="W485" s="99">
        <f>SUMIFS(通讯通路门店!$AJ:$AJ,通讯通路门店!$S:$S,通讯客户沙盘!$G485)</f>
        <v>0</v>
      </c>
      <c r="X485" s="99">
        <f t="shared" si="35"/>
        <v>0</v>
      </c>
      <c r="Y485" s="99">
        <f>COUNTIFS(通讯通路门店!$S:$S,$G485,通讯通路门店!$J:$J,"荣耀体验店")+COUNTIFS(通讯通路门店!$S:$S,$G485,通讯通路门店!$J:$J,"荣耀授权专卖店")</f>
        <v>0</v>
      </c>
      <c r="Z485" s="99">
        <f>COUNTIFS(通讯通路门店!$S:$S,$G485,通讯通路门店!$J:$J,"VIVO体验店")</f>
        <v>0</v>
      </c>
      <c r="AA485" s="99">
        <f>COUNTIFS(通讯通路门店!$S:$S,$G485,通讯通路门店!$J:$J,"OPPO体验店")</f>
        <v>0</v>
      </c>
      <c r="AB485" s="99">
        <f>COUNTIFS(通讯通路门店!$S:$S,$G485,通讯通路门店!$J:$J,"华为授权体验店")+COUNTIFS(通讯通路门店!$S:$S,$G485,通讯通路门店!$J:$J,"华为堡垒店")</f>
        <v>0</v>
      </c>
      <c r="AC485" s="99">
        <f>COUNTIFS(通讯通路门店!$S:$S,$G485,通讯通路门店!$J:$J,"小米体验店")</f>
        <v>0</v>
      </c>
      <c r="AD485" s="99">
        <f>COUNTIFS(通讯通路门店!$S:$S,$G485,通讯通路门店!$J:$J,"苹果体验店")</f>
        <v>0</v>
      </c>
      <c r="AE485" s="99">
        <f>COUNTIFS(通讯通路门店!$S:$S,$G485,通讯通路门店!$J:$J,"其他品牌专卖店")</f>
        <v>0</v>
      </c>
      <c r="AF485" s="99">
        <f>SUMIFS(通讯通路门店!$BI:$BI,通讯通路门店!$S:$S,$G485)</f>
        <v>0</v>
      </c>
      <c r="AG485" s="99">
        <f>SUMIFS(通讯通路门店!$BH:$BH,通讯通路门店!$S:$S,$G485)</f>
        <v>0</v>
      </c>
      <c r="AH485" s="99">
        <f t="shared" si="36"/>
        <v>0</v>
      </c>
      <c r="AI485" s="99">
        <f>SUMIFS(通讯通路门店!$BB:$BB,通讯通路门店!$S:$S,$G485)</f>
        <v>0</v>
      </c>
      <c r="AJ485" s="99">
        <f>SUMIFS(通讯通路门店!$BE:$BE,通讯通路门店!$S:$S,$G485)</f>
        <v>0</v>
      </c>
      <c r="AK485" s="99">
        <f>SUMIFS(通讯通路门店!$BG:$BG,通讯通路门店!$S:$S,$G485)</f>
        <v>0</v>
      </c>
      <c r="AL485" s="99">
        <f>SUMIFS(通讯通路门店!$BC:$BC,通讯通路门店!$S:$S,$G485)</f>
        <v>0</v>
      </c>
      <c r="AM485" s="99">
        <f>SUMIFS(通讯通路门店!$BD:$BD,通讯通路门店!$S:$S,$G485)</f>
        <v>0</v>
      </c>
      <c r="AN485" s="99">
        <f>SUMIFS(通讯通路门店!$BF:$BF,通讯通路门店!$S:$S,$G485)</f>
        <v>0</v>
      </c>
      <c r="AO485" s="99">
        <f t="shared" si="37"/>
        <v>0</v>
      </c>
      <c r="AP485" s="99">
        <f>SUMIFS(通讯通路门店!$K:$K,通讯通路门店!$S:$S,$G485)</f>
        <v>0</v>
      </c>
      <c r="AQ485" s="83"/>
      <c r="AR485" s="99">
        <f>SUMIFS(通讯通路门店!$T:$T,通讯通路门店!$S:$S,$G485)</f>
        <v>0</v>
      </c>
      <c r="AS485" s="99">
        <f>SUMIFS(通讯通路门店!$U:$U,通讯通路门店!$S:$S,$G485)</f>
        <v>0</v>
      </c>
      <c r="AT485" s="99">
        <f>SUMIFS(通讯通路门店!$V:$V,通讯通路门店!$S:$S,$G485)</f>
        <v>0</v>
      </c>
      <c r="AU485" s="99">
        <f>SUMIFS(通讯通路门店!$W:$W,通讯通路门店!$S:$S,$G485)</f>
        <v>0</v>
      </c>
      <c r="AV485" s="99">
        <f>SUMIFS(通讯通路门店!$Z:$Z,通讯通路门店!$S:$S,$G485)</f>
        <v>0</v>
      </c>
      <c r="AW485" s="99">
        <f>SUMIFS(通讯通路门店!$AB:$AB,通讯通路门店!$S:$S,$G485)</f>
        <v>0</v>
      </c>
      <c r="AX485" s="99">
        <f>SUMIFS(通讯通路门店!$X:$X,通讯通路门店!$S:$S,$G485)</f>
        <v>0</v>
      </c>
      <c r="AY485" s="99">
        <f>SUMIFS(通讯通路门店!$Y:$Y,通讯通路门店!$S:$S,$G485)</f>
        <v>0</v>
      </c>
      <c r="AZ485" s="99">
        <f>SUMIFS(通讯通路门店!$AA:$AA,通讯通路门店!$S:$S,$G485)</f>
        <v>0</v>
      </c>
      <c r="BA485" s="99">
        <f t="shared" si="38"/>
        <v>0</v>
      </c>
      <c r="BB485" s="99">
        <f t="shared" si="39"/>
        <v>0</v>
      </c>
      <c r="BC485" s="99">
        <f>SUMIFS(通讯通路门店!$W:$W,通讯通路门店!$S:$S,$G485,通讯通路门店!$J:$J,"荣耀体验店")+SUMIFS(通讯通路门店!$W:$W,通讯通路门店!$S:$S,$G485,通讯通路门店!$J:$J,"荣耀授权专卖店")</f>
        <v>0</v>
      </c>
      <c r="BD485" s="99">
        <f>SUMIFS(通讯通路门店!$Z:$Z,通讯通路门店!$S:$S,$G485,通讯通路门店!$J:$J,"VIVO体验店")</f>
        <v>0</v>
      </c>
      <c r="BE485" s="99">
        <f>SUMIFS(通讯通路门店!$AB:$AB,通讯通路门店!$S:$S,$G485,通讯通路门店!$J:$J,"OPPO体验店")</f>
        <v>0</v>
      </c>
      <c r="BF485" s="99">
        <f>SUMIFS(通讯通路门店!$X:$X,通讯通路门店!$S:$S,$G485,通讯通路门店!$J:$J,"华为授权体验店")+SUMIFS(通讯通路门店!$AA:$AA,通讯通路门店!$S:$S,$G485,通讯通路门店!$J:$J,"华为堡垒店")</f>
        <v>0</v>
      </c>
      <c r="BG485" s="99">
        <f>SUMIFS(通讯通路门店!$Y:$Y,通讯通路门店!$S:$S,$G485,通讯通路门店!$J:$J,"小米体验店")</f>
        <v>0</v>
      </c>
      <c r="BH485" s="99">
        <f>SUMIFS(通讯通路门店!$AA:$AA,通讯通路门店!$S:$S,$G485,通讯通路门店!$J:$J,"苹果体验店")</f>
        <v>0</v>
      </c>
      <c r="BI485" s="99">
        <f>SUMIFS(通讯通路门店!$K:$K,通讯通路门店!$S:$S,$G485,通讯通路门店!$J:$J,"其他品牌专卖店")</f>
        <v>0</v>
      </c>
      <c r="BJ485" s="99">
        <f>SUMIFS(通讯通路门店!$AC:$AC,通讯通路门店!$S:$S,$G485)</f>
        <v>0</v>
      </c>
      <c r="BK485" s="99">
        <f>SUMIFS(通讯通路门店!$AD:$AD,通讯通路门店!$S:$S,$G485)</f>
        <v>0</v>
      </c>
      <c r="BL485" s="99">
        <f>SUMIFS(通讯通路门店!$AE:$AE,通讯通路门店!$S:$S,$G485)</f>
        <v>0</v>
      </c>
      <c r="BM485" s="99">
        <f>SUMIFS(通讯通路门店!$AF:$AF,通讯通路门店!$S:$S,$G485)</f>
        <v>0</v>
      </c>
      <c r="BN485" s="99">
        <f>SUMIFS(通讯通路门店!$AG:$AG,通讯通路门店!$S:$S,$G485)</f>
        <v>0</v>
      </c>
      <c r="BO485" s="99">
        <f>SUMIFS(通讯通路门店!$AH:$AH,通讯通路门店!$S:$S,$G485)</f>
        <v>0</v>
      </c>
      <c r="BP485" s="99">
        <f>SUMIFS(通讯通路门店!$AI:$AI,通讯通路门店!$S:$S,$G485)</f>
        <v>0</v>
      </c>
      <c r="BQ485" s="83"/>
    </row>
    <row r="486" spans="1:69">
      <c r="A486" s="99" t="str">
        <f>IFERROR(_xlfn.XLOOKUP($G486,通讯通路门店!$S$4:$S$993933,通讯通路门店!$A$4:$A$993933,0,0),"")</f>
        <v/>
      </c>
      <c r="B486" s="99" t="str">
        <f>IFERROR(_xlfn.XLOOKUP($G486,通讯通路门店!$S$4:$S$993933,通讯通路门店!$B$4:$B$993933,0,0),"")</f>
        <v/>
      </c>
      <c r="C486" s="99" t="str">
        <f>IFERROR(_xlfn.XLOOKUP($G486,通讯通路门店!$S$4:$S$993933,通讯通路门店!$C$4:$C$993933,0,0),"")</f>
        <v/>
      </c>
      <c r="D486" s="99" t="str">
        <f>IFERROR(_xlfn.XLOOKUP($G486,通讯通路门店!$S$4:$S$993933,通讯通路门店!$D$4:$D$993933,0,0),"")</f>
        <v/>
      </c>
      <c r="E486" s="83"/>
      <c r="F486" s="83"/>
      <c r="G486" s="101" t="e">
        <v>#N/A</v>
      </c>
      <c r="H486" s="102" t="str">
        <f>IFERROR(_xlfn.XLOOKUP($G486,通讯通路门店!$S$4:$S$993933,通讯通路门店!$R$4:$R$993933,0,0),"")</f>
        <v/>
      </c>
      <c r="I486" s="83"/>
      <c r="J486" s="83"/>
      <c r="K486" s="83"/>
      <c r="L486" s="83"/>
      <c r="M486" s="83"/>
      <c r="N486" s="83"/>
      <c r="O486" s="83"/>
      <c r="P486" s="83"/>
      <c r="Q486" s="83"/>
      <c r="R486" s="83"/>
      <c r="S486" s="83"/>
      <c r="T486" s="83"/>
      <c r="U486" s="99">
        <f>COUNTIF(通讯通路门店!$S:$S,$G486)</f>
        <v>0</v>
      </c>
      <c r="V486" s="99">
        <f>COUNTIFS(通讯通路门店!$S:$S,$G486,通讯通路门店!$J:$J,"综合卖场")</f>
        <v>0</v>
      </c>
      <c r="W486" s="99">
        <f>SUMIFS(通讯通路门店!$AJ:$AJ,通讯通路门店!$S:$S,通讯客户沙盘!$G486)</f>
        <v>0</v>
      </c>
      <c r="X486" s="99">
        <f t="shared" si="35"/>
        <v>0</v>
      </c>
      <c r="Y486" s="99">
        <f>COUNTIFS(通讯通路门店!$S:$S,$G486,通讯通路门店!$J:$J,"荣耀体验店")+COUNTIFS(通讯通路门店!$S:$S,$G486,通讯通路门店!$J:$J,"荣耀授权专卖店")</f>
        <v>0</v>
      </c>
      <c r="Z486" s="99">
        <f>COUNTIFS(通讯通路门店!$S:$S,$G486,通讯通路门店!$J:$J,"VIVO体验店")</f>
        <v>0</v>
      </c>
      <c r="AA486" s="99">
        <f>COUNTIFS(通讯通路门店!$S:$S,$G486,通讯通路门店!$J:$J,"OPPO体验店")</f>
        <v>0</v>
      </c>
      <c r="AB486" s="99">
        <f>COUNTIFS(通讯通路门店!$S:$S,$G486,通讯通路门店!$J:$J,"华为授权体验店")+COUNTIFS(通讯通路门店!$S:$S,$G486,通讯通路门店!$J:$J,"华为堡垒店")</f>
        <v>0</v>
      </c>
      <c r="AC486" s="99">
        <f>COUNTIFS(通讯通路门店!$S:$S,$G486,通讯通路门店!$J:$J,"小米体验店")</f>
        <v>0</v>
      </c>
      <c r="AD486" s="99">
        <f>COUNTIFS(通讯通路门店!$S:$S,$G486,通讯通路门店!$J:$J,"苹果体验店")</f>
        <v>0</v>
      </c>
      <c r="AE486" s="99">
        <f>COUNTIFS(通讯通路门店!$S:$S,$G486,通讯通路门店!$J:$J,"其他品牌专卖店")</f>
        <v>0</v>
      </c>
      <c r="AF486" s="99">
        <f>SUMIFS(通讯通路门店!$BI:$BI,通讯通路门店!$S:$S,$G486)</f>
        <v>0</v>
      </c>
      <c r="AG486" s="99">
        <f>SUMIFS(通讯通路门店!$BH:$BH,通讯通路门店!$S:$S,$G486)</f>
        <v>0</v>
      </c>
      <c r="AH486" s="99">
        <f t="shared" si="36"/>
        <v>0</v>
      </c>
      <c r="AI486" s="99">
        <f>SUMIFS(通讯通路门店!$BB:$BB,通讯通路门店!$S:$S,$G486)</f>
        <v>0</v>
      </c>
      <c r="AJ486" s="99">
        <f>SUMIFS(通讯通路门店!$BE:$BE,通讯通路门店!$S:$S,$G486)</f>
        <v>0</v>
      </c>
      <c r="AK486" s="99">
        <f>SUMIFS(通讯通路门店!$BG:$BG,通讯通路门店!$S:$S,$G486)</f>
        <v>0</v>
      </c>
      <c r="AL486" s="99">
        <f>SUMIFS(通讯通路门店!$BC:$BC,通讯通路门店!$S:$S,$G486)</f>
        <v>0</v>
      </c>
      <c r="AM486" s="99">
        <f>SUMIFS(通讯通路门店!$BD:$BD,通讯通路门店!$S:$S,$G486)</f>
        <v>0</v>
      </c>
      <c r="AN486" s="99">
        <f>SUMIFS(通讯通路门店!$BF:$BF,通讯通路门店!$S:$S,$G486)</f>
        <v>0</v>
      </c>
      <c r="AO486" s="99">
        <f t="shared" si="37"/>
        <v>0</v>
      </c>
      <c r="AP486" s="99">
        <f>SUMIFS(通讯通路门店!$K:$K,通讯通路门店!$S:$S,$G486)</f>
        <v>0</v>
      </c>
      <c r="AQ486" s="83"/>
      <c r="AR486" s="99">
        <f>SUMIFS(通讯通路门店!$T:$T,通讯通路门店!$S:$S,$G486)</f>
        <v>0</v>
      </c>
      <c r="AS486" s="99">
        <f>SUMIFS(通讯通路门店!$U:$U,通讯通路门店!$S:$S,$G486)</f>
        <v>0</v>
      </c>
      <c r="AT486" s="99">
        <f>SUMIFS(通讯通路门店!$V:$V,通讯通路门店!$S:$S,$G486)</f>
        <v>0</v>
      </c>
      <c r="AU486" s="99">
        <f>SUMIFS(通讯通路门店!$W:$W,通讯通路门店!$S:$S,$G486)</f>
        <v>0</v>
      </c>
      <c r="AV486" s="99">
        <f>SUMIFS(通讯通路门店!$Z:$Z,通讯通路门店!$S:$S,$G486)</f>
        <v>0</v>
      </c>
      <c r="AW486" s="99">
        <f>SUMIFS(通讯通路门店!$AB:$AB,通讯通路门店!$S:$S,$G486)</f>
        <v>0</v>
      </c>
      <c r="AX486" s="99">
        <f>SUMIFS(通讯通路门店!$X:$X,通讯通路门店!$S:$S,$G486)</f>
        <v>0</v>
      </c>
      <c r="AY486" s="99">
        <f>SUMIFS(通讯通路门店!$Y:$Y,通讯通路门店!$S:$S,$G486)</f>
        <v>0</v>
      </c>
      <c r="AZ486" s="99">
        <f>SUMIFS(通讯通路门店!$AA:$AA,通讯通路门店!$S:$S,$G486)</f>
        <v>0</v>
      </c>
      <c r="BA486" s="99">
        <f t="shared" si="38"/>
        <v>0</v>
      </c>
      <c r="BB486" s="99">
        <f t="shared" si="39"/>
        <v>0</v>
      </c>
      <c r="BC486" s="99">
        <f>SUMIFS(通讯通路门店!$W:$W,通讯通路门店!$S:$S,$G486,通讯通路门店!$J:$J,"荣耀体验店")+SUMIFS(通讯通路门店!$W:$W,通讯通路门店!$S:$S,$G486,通讯通路门店!$J:$J,"荣耀授权专卖店")</f>
        <v>0</v>
      </c>
      <c r="BD486" s="99">
        <f>SUMIFS(通讯通路门店!$Z:$Z,通讯通路门店!$S:$S,$G486,通讯通路门店!$J:$J,"VIVO体验店")</f>
        <v>0</v>
      </c>
      <c r="BE486" s="99">
        <f>SUMIFS(通讯通路门店!$AB:$AB,通讯通路门店!$S:$S,$G486,通讯通路门店!$J:$J,"OPPO体验店")</f>
        <v>0</v>
      </c>
      <c r="BF486" s="99">
        <f>SUMIFS(通讯通路门店!$X:$X,通讯通路门店!$S:$S,$G486,通讯通路门店!$J:$J,"华为授权体验店")+SUMIFS(通讯通路门店!$AA:$AA,通讯通路门店!$S:$S,$G486,通讯通路门店!$J:$J,"华为堡垒店")</f>
        <v>0</v>
      </c>
      <c r="BG486" s="99">
        <f>SUMIFS(通讯通路门店!$Y:$Y,通讯通路门店!$S:$S,$G486,通讯通路门店!$J:$J,"小米体验店")</f>
        <v>0</v>
      </c>
      <c r="BH486" s="99">
        <f>SUMIFS(通讯通路门店!$AA:$AA,通讯通路门店!$S:$S,$G486,通讯通路门店!$J:$J,"苹果体验店")</f>
        <v>0</v>
      </c>
      <c r="BI486" s="99">
        <f>SUMIFS(通讯通路门店!$K:$K,通讯通路门店!$S:$S,$G486,通讯通路门店!$J:$J,"其他品牌专卖店")</f>
        <v>0</v>
      </c>
      <c r="BJ486" s="99">
        <f>SUMIFS(通讯通路门店!$AC:$AC,通讯通路门店!$S:$S,$G486)</f>
        <v>0</v>
      </c>
      <c r="BK486" s="99">
        <f>SUMIFS(通讯通路门店!$AD:$AD,通讯通路门店!$S:$S,$G486)</f>
        <v>0</v>
      </c>
      <c r="BL486" s="99">
        <f>SUMIFS(通讯通路门店!$AE:$AE,通讯通路门店!$S:$S,$G486)</f>
        <v>0</v>
      </c>
      <c r="BM486" s="99">
        <f>SUMIFS(通讯通路门店!$AF:$AF,通讯通路门店!$S:$S,$G486)</f>
        <v>0</v>
      </c>
      <c r="BN486" s="99">
        <f>SUMIFS(通讯通路门店!$AG:$AG,通讯通路门店!$S:$S,$G486)</f>
        <v>0</v>
      </c>
      <c r="BO486" s="99">
        <f>SUMIFS(通讯通路门店!$AH:$AH,通讯通路门店!$S:$S,$G486)</f>
        <v>0</v>
      </c>
      <c r="BP486" s="99">
        <f>SUMIFS(通讯通路门店!$AI:$AI,通讯通路门店!$S:$S,$G486)</f>
        <v>0</v>
      </c>
      <c r="BQ486" s="83"/>
    </row>
    <row r="487" spans="1:69">
      <c r="A487" s="99" t="str">
        <f>IFERROR(_xlfn.XLOOKUP($G487,通讯通路门店!$S$4:$S$993933,通讯通路门店!$A$4:$A$993933,0,0),"")</f>
        <v/>
      </c>
      <c r="B487" s="99" t="str">
        <f>IFERROR(_xlfn.XLOOKUP($G487,通讯通路门店!$S$4:$S$993933,通讯通路门店!$B$4:$B$993933,0,0),"")</f>
        <v/>
      </c>
      <c r="C487" s="99" t="str">
        <f>IFERROR(_xlfn.XLOOKUP($G487,通讯通路门店!$S$4:$S$993933,通讯通路门店!$C$4:$C$993933,0,0),"")</f>
        <v/>
      </c>
      <c r="D487" s="99" t="str">
        <f>IFERROR(_xlfn.XLOOKUP($G487,通讯通路门店!$S$4:$S$993933,通讯通路门店!$D$4:$D$993933,0,0),"")</f>
        <v/>
      </c>
      <c r="E487" s="83"/>
      <c r="F487" s="83"/>
      <c r="G487" s="101" t="e">
        <v>#N/A</v>
      </c>
      <c r="H487" s="102" t="str">
        <f>IFERROR(_xlfn.XLOOKUP($G487,通讯通路门店!$S$4:$S$993933,通讯通路门店!$R$4:$R$993933,0,0),"")</f>
        <v/>
      </c>
      <c r="I487" s="83"/>
      <c r="J487" s="83"/>
      <c r="K487" s="83"/>
      <c r="L487" s="83"/>
      <c r="M487" s="83"/>
      <c r="N487" s="83"/>
      <c r="O487" s="83"/>
      <c r="P487" s="83"/>
      <c r="Q487" s="83"/>
      <c r="R487" s="83"/>
      <c r="S487" s="83"/>
      <c r="T487" s="83"/>
      <c r="U487" s="99">
        <f>COUNTIF(通讯通路门店!$S:$S,$G487)</f>
        <v>0</v>
      </c>
      <c r="V487" s="99">
        <f>COUNTIFS(通讯通路门店!$S:$S,$G487,通讯通路门店!$J:$J,"综合卖场")</f>
        <v>0</v>
      </c>
      <c r="W487" s="99">
        <f>SUMIFS(通讯通路门店!$AJ:$AJ,通讯通路门店!$S:$S,通讯客户沙盘!$G487)</f>
        <v>0</v>
      </c>
      <c r="X487" s="99">
        <f t="shared" si="35"/>
        <v>0</v>
      </c>
      <c r="Y487" s="99">
        <f>COUNTIFS(通讯通路门店!$S:$S,$G487,通讯通路门店!$J:$J,"荣耀体验店")+COUNTIFS(通讯通路门店!$S:$S,$G487,通讯通路门店!$J:$J,"荣耀授权专卖店")</f>
        <v>0</v>
      </c>
      <c r="Z487" s="99">
        <f>COUNTIFS(通讯通路门店!$S:$S,$G487,通讯通路门店!$J:$J,"VIVO体验店")</f>
        <v>0</v>
      </c>
      <c r="AA487" s="99">
        <f>COUNTIFS(通讯通路门店!$S:$S,$G487,通讯通路门店!$J:$J,"OPPO体验店")</f>
        <v>0</v>
      </c>
      <c r="AB487" s="99">
        <f>COUNTIFS(通讯通路门店!$S:$S,$G487,通讯通路门店!$J:$J,"华为授权体验店")+COUNTIFS(通讯通路门店!$S:$S,$G487,通讯通路门店!$J:$J,"华为堡垒店")</f>
        <v>0</v>
      </c>
      <c r="AC487" s="99">
        <f>COUNTIFS(通讯通路门店!$S:$S,$G487,通讯通路门店!$J:$J,"小米体验店")</f>
        <v>0</v>
      </c>
      <c r="AD487" s="99">
        <f>COUNTIFS(通讯通路门店!$S:$S,$G487,通讯通路门店!$J:$J,"苹果体验店")</f>
        <v>0</v>
      </c>
      <c r="AE487" s="99">
        <f>COUNTIFS(通讯通路门店!$S:$S,$G487,通讯通路门店!$J:$J,"其他品牌专卖店")</f>
        <v>0</v>
      </c>
      <c r="AF487" s="99">
        <f>SUMIFS(通讯通路门店!$BI:$BI,通讯通路门店!$S:$S,$G487)</f>
        <v>0</v>
      </c>
      <c r="AG487" s="99">
        <f>SUMIFS(通讯通路门店!$BH:$BH,通讯通路门店!$S:$S,$G487)</f>
        <v>0</v>
      </c>
      <c r="AH487" s="99">
        <f t="shared" si="36"/>
        <v>0</v>
      </c>
      <c r="AI487" s="99">
        <f>SUMIFS(通讯通路门店!$BB:$BB,通讯通路门店!$S:$S,$G487)</f>
        <v>0</v>
      </c>
      <c r="AJ487" s="99">
        <f>SUMIFS(通讯通路门店!$BE:$BE,通讯通路门店!$S:$S,$G487)</f>
        <v>0</v>
      </c>
      <c r="AK487" s="99">
        <f>SUMIFS(通讯通路门店!$BG:$BG,通讯通路门店!$S:$S,$G487)</f>
        <v>0</v>
      </c>
      <c r="AL487" s="99">
        <f>SUMIFS(通讯通路门店!$BC:$BC,通讯通路门店!$S:$S,$G487)</f>
        <v>0</v>
      </c>
      <c r="AM487" s="99">
        <f>SUMIFS(通讯通路门店!$BD:$BD,通讯通路门店!$S:$S,$G487)</f>
        <v>0</v>
      </c>
      <c r="AN487" s="99">
        <f>SUMIFS(通讯通路门店!$BF:$BF,通讯通路门店!$S:$S,$G487)</f>
        <v>0</v>
      </c>
      <c r="AO487" s="99">
        <f t="shared" si="37"/>
        <v>0</v>
      </c>
      <c r="AP487" s="99">
        <f>SUMIFS(通讯通路门店!$K:$K,通讯通路门店!$S:$S,$G487)</f>
        <v>0</v>
      </c>
      <c r="AQ487" s="83"/>
      <c r="AR487" s="99">
        <f>SUMIFS(通讯通路门店!$T:$T,通讯通路门店!$S:$S,$G487)</f>
        <v>0</v>
      </c>
      <c r="AS487" s="99">
        <f>SUMIFS(通讯通路门店!$U:$U,通讯通路门店!$S:$S,$G487)</f>
        <v>0</v>
      </c>
      <c r="AT487" s="99">
        <f>SUMIFS(通讯通路门店!$V:$V,通讯通路门店!$S:$S,$G487)</f>
        <v>0</v>
      </c>
      <c r="AU487" s="99">
        <f>SUMIFS(通讯通路门店!$W:$W,通讯通路门店!$S:$S,$G487)</f>
        <v>0</v>
      </c>
      <c r="AV487" s="99">
        <f>SUMIFS(通讯通路门店!$Z:$Z,通讯通路门店!$S:$S,$G487)</f>
        <v>0</v>
      </c>
      <c r="AW487" s="99">
        <f>SUMIFS(通讯通路门店!$AB:$AB,通讯通路门店!$S:$S,$G487)</f>
        <v>0</v>
      </c>
      <c r="AX487" s="99">
        <f>SUMIFS(通讯通路门店!$X:$X,通讯通路门店!$S:$S,$G487)</f>
        <v>0</v>
      </c>
      <c r="AY487" s="99">
        <f>SUMIFS(通讯通路门店!$Y:$Y,通讯通路门店!$S:$S,$G487)</f>
        <v>0</v>
      </c>
      <c r="AZ487" s="99">
        <f>SUMIFS(通讯通路门店!$AA:$AA,通讯通路门店!$S:$S,$G487)</f>
        <v>0</v>
      </c>
      <c r="BA487" s="99">
        <f t="shared" si="38"/>
        <v>0</v>
      </c>
      <c r="BB487" s="99">
        <f t="shared" si="39"/>
        <v>0</v>
      </c>
      <c r="BC487" s="99">
        <f>SUMIFS(通讯通路门店!$W:$W,通讯通路门店!$S:$S,$G487,通讯通路门店!$J:$J,"荣耀体验店")+SUMIFS(通讯通路门店!$W:$W,通讯通路门店!$S:$S,$G487,通讯通路门店!$J:$J,"荣耀授权专卖店")</f>
        <v>0</v>
      </c>
      <c r="BD487" s="99">
        <f>SUMIFS(通讯通路门店!$Z:$Z,通讯通路门店!$S:$S,$G487,通讯通路门店!$J:$J,"VIVO体验店")</f>
        <v>0</v>
      </c>
      <c r="BE487" s="99">
        <f>SUMIFS(通讯通路门店!$AB:$AB,通讯通路门店!$S:$S,$G487,通讯通路门店!$J:$J,"OPPO体验店")</f>
        <v>0</v>
      </c>
      <c r="BF487" s="99">
        <f>SUMIFS(通讯通路门店!$X:$X,通讯通路门店!$S:$S,$G487,通讯通路门店!$J:$J,"华为授权体验店")+SUMIFS(通讯通路门店!$AA:$AA,通讯通路门店!$S:$S,$G487,通讯通路门店!$J:$J,"华为堡垒店")</f>
        <v>0</v>
      </c>
      <c r="BG487" s="99">
        <f>SUMIFS(通讯通路门店!$Y:$Y,通讯通路门店!$S:$S,$G487,通讯通路门店!$J:$J,"小米体验店")</f>
        <v>0</v>
      </c>
      <c r="BH487" s="99">
        <f>SUMIFS(通讯通路门店!$AA:$AA,通讯通路门店!$S:$S,$G487,通讯通路门店!$J:$J,"苹果体验店")</f>
        <v>0</v>
      </c>
      <c r="BI487" s="99">
        <f>SUMIFS(通讯通路门店!$K:$K,通讯通路门店!$S:$S,$G487,通讯通路门店!$J:$J,"其他品牌专卖店")</f>
        <v>0</v>
      </c>
      <c r="BJ487" s="99">
        <f>SUMIFS(通讯通路门店!$AC:$AC,通讯通路门店!$S:$S,$G487)</f>
        <v>0</v>
      </c>
      <c r="BK487" s="99">
        <f>SUMIFS(通讯通路门店!$AD:$AD,通讯通路门店!$S:$S,$G487)</f>
        <v>0</v>
      </c>
      <c r="BL487" s="99">
        <f>SUMIFS(通讯通路门店!$AE:$AE,通讯通路门店!$S:$S,$G487)</f>
        <v>0</v>
      </c>
      <c r="BM487" s="99">
        <f>SUMIFS(通讯通路门店!$AF:$AF,通讯通路门店!$S:$S,$G487)</f>
        <v>0</v>
      </c>
      <c r="BN487" s="99">
        <f>SUMIFS(通讯通路门店!$AG:$AG,通讯通路门店!$S:$S,$G487)</f>
        <v>0</v>
      </c>
      <c r="BO487" s="99">
        <f>SUMIFS(通讯通路门店!$AH:$AH,通讯通路门店!$S:$S,$G487)</f>
        <v>0</v>
      </c>
      <c r="BP487" s="99">
        <f>SUMIFS(通讯通路门店!$AI:$AI,通讯通路门店!$S:$S,$G487)</f>
        <v>0</v>
      </c>
      <c r="BQ487" s="83"/>
    </row>
    <row r="488" spans="1:69">
      <c r="A488" s="99" t="str">
        <f>IFERROR(_xlfn.XLOOKUP($G488,通讯通路门店!$S$4:$S$993933,通讯通路门店!$A$4:$A$993933,0,0),"")</f>
        <v/>
      </c>
      <c r="B488" s="99" t="str">
        <f>IFERROR(_xlfn.XLOOKUP($G488,通讯通路门店!$S$4:$S$993933,通讯通路门店!$B$4:$B$993933,0,0),"")</f>
        <v/>
      </c>
      <c r="C488" s="99" t="str">
        <f>IFERROR(_xlfn.XLOOKUP($G488,通讯通路门店!$S$4:$S$993933,通讯通路门店!$C$4:$C$993933,0,0),"")</f>
        <v/>
      </c>
      <c r="D488" s="99" t="str">
        <f>IFERROR(_xlfn.XLOOKUP($G488,通讯通路门店!$S$4:$S$993933,通讯通路门店!$D$4:$D$993933,0,0),"")</f>
        <v/>
      </c>
      <c r="E488" s="83"/>
      <c r="F488" s="83"/>
      <c r="G488" s="101" t="e">
        <v>#N/A</v>
      </c>
      <c r="H488" s="102" t="str">
        <f>IFERROR(_xlfn.XLOOKUP($G488,通讯通路门店!$S$4:$S$993933,通讯通路门店!$R$4:$R$993933,0,0),"")</f>
        <v/>
      </c>
      <c r="I488" s="83"/>
      <c r="J488" s="83"/>
      <c r="K488" s="83"/>
      <c r="L488" s="83"/>
      <c r="M488" s="83"/>
      <c r="N488" s="83"/>
      <c r="O488" s="83"/>
      <c r="P488" s="83"/>
      <c r="Q488" s="83"/>
      <c r="R488" s="83"/>
      <c r="S488" s="83"/>
      <c r="T488" s="83"/>
      <c r="U488" s="99">
        <f>COUNTIF(通讯通路门店!$S:$S,$G488)</f>
        <v>0</v>
      </c>
      <c r="V488" s="99">
        <f>COUNTIFS(通讯通路门店!$S:$S,$G488,通讯通路门店!$J:$J,"综合卖场")</f>
        <v>0</v>
      </c>
      <c r="W488" s="99">
        <f>SUMIFS(通讯通路门店!$AJ:$AJ,通讯通路门店!$S:$S,通讯客户沙盘!$G488)</f>
        <v>0</v>
      </c>
      <c r="X488" s="99">
        <f t="shared" si="35"/>
        <v>0</v>
      </c>
      <c r="Y488" s="99">
        <f>COUNTIFS(通讯通路门店!$S:$S,$G488,通讯通路门店!$J:$J,"荣耀体验店")+COUNTIFS(通讯通路门店!$S:$S,$G488,通讯通路门店!$J:$J,"荣耀授权专卖店")</f>
        <v>0</v>
      </c>
      <c r="Z488" s="99">
        <f>COUNTIFS(通讯通路门店!$S:$S,$G488,通讯通路门店!$J:$J,"VIVO体验店")</f>
        <v>0</v>
      </c>
      <c r="AA488" s="99">
        <f>COUNTIFS(通讯通路门店!$S:$S,$G488,通讯通路门店!$J:$J,"OPPO体验店")</f>
        <v>0</v>
      </c>
      <c r="AB488" s="99">
        <f>COUNTIFS(通讯通路门店!$S:$S,$G488,通讯通路门店!$J:$J,"华为授权体验店")+COUNTIFS(通讯通路门店!$S:$S,$G488,通讯通路门店!$J:$J,"华为堡垒店")</f>
        <v>0</v>
      </c>
      <c r="AC488" s="99">
        <f>COUNTIFS(通讯通路门店!$S:$S,$G488,通讯通路门店!$J:$J,"小米体验店")</f>
        <v>0</v>
      </c>
      <c r="AD488" s="99">
        <f>COUNTIFS(通讯通路门店!$S:$S,$G488,通讯通路门店!$J:$J,"苹果体验店")</f>
        <v>0</v>
      </c>
      <c r="AE488" s="99">
        <f>COUNTIFS(通讯通路门店!$S:$S,$G488,通讯通路门店!$J:$J,"其他品牌专卖店")</f>
        <v>0</v>
      </c>
      <c r="AF488" s="99">
        <f>SUMIFS(通讯通路门店!$BI:$BI,通讯通路门店!$S:$S,$G488)</f>
        <v>0</v>
      </c>
      <c r="AG488" s="99">
        <f>SUMIFS(通讯通路门店!$BH:$BH,通讯通路门店!$S:$S,$G488)</f>
        <v>0</v>
      </c>
      <c r="AH488" s="99">
        <f t="shared" si="36"/>
        <v>0</v>
      </c>
      <c r="AI488" s="99">
        <f>SUMIFS(通讯通路门店!$BB:$BB,通讯通路门店!$S:$S,$G488)</f>
        <v>0</v>
      </c>
      <c r="AJ488" s="99">
        <f>SUMIFS(通讯通路门店!$BE:$BE,通讯通路门店!$S:$S,$G488)</f>
        <v>0</v>
      </c>
      <c r="AK488" s="99">
        <f>SUMIFS(通讯通路门店!$BG:$BG,通讯通路门店!$S:$S,$G488)</f>
        <v>0</v>
      </c>
      <c r="AL488" s="99">
        <f>SUMIFS(通讯通路门店!$BC:$BC,通讯通路门店!$S:$S,$G488)</f>
        <v>0</v>
      </c>
      <c r="AM488" s="99">
        <f>SUMIFS(通讯通路门店!$BD:$BD,通讯通路门店!$S:$S,$G488)</f>
        <v>0</v>
      </c>
      <c r="AN488" s="99">
        <f>SUMIFS(通讯通路门店!$BF:$BF,通讯通路门店!$S:$S,$G488)</f>
        <v>0</v>
      </c>
      <c r="AO488" s="99">
        <f t="shared" si="37"/>
        <v>0</v>
      </c>
      <c r="AP488" s="99">
        <f>SUMIFS(通讯通路门店!$K:$K,通讯通路门店!$S:$S,$G488)</f>
        <v>0</v>
      </c>
      <c r="AQ488" s="83"/>
      <c r="AR488" s="99">
        <f>SUMIFS(通讯通路门店!$T:$T,通讯通路门店!$S:$S,$G488)</f>
        <v>0</v>
      </c>
      <c r="AS488" s="99">
        <f>SUMIFS(通讯通路门店!$U:$U,通讯通路门店!$S:$S,$G488)</f>
        <v>0</v>
      </c>
      <c r="AT488" s="99">
        <f>SUMIFS(通讯通路门店!$V:$V,通讯通路门店!$S:$S,$G488)</f>
        <v>0</v>
      </c>
      <c r="AU488" s="99">
        <f>SUMIFS(通讯通路门店!$W:$W,通讯通路门店!$S:$S,$G488)</f>
        <v>0</v>
      </c>
      <c r="AV488" s="99">
        <f>SUMIFS(通讯通路门店!$Z:$Z,通讯通路门店!$S:$S,$G488)</f>
        <v>0</v>
      </c>
      <c r="AW488" s="99">
        <f>SUMIFS(通讯通路门店!$AB:$AB,通讯通路门店!$S:$S,$G488)</f>
        <v>0</v>
      </c>
      <c r="AX488" s="99">
        <f>SUMIFS(通讯通路门店!$X:$X,通讯通路门店!$S:$S,$G488)</f>
        <v>0</v>
      </c>
      <c r="AY488" s="99">
        <f>SUMIFS(通讯通路门店!$Y:$Y,通讯通路门店!$S:$S,$G488)</f>
        <v>0</v>
      </c>
      <c r="AZ488" s="99">
        <f>SUMIFS(通讯通路门店!$AA:$AA,通讯通路门店!$S:$S,$G488)</f>
        <v>0</v>
      </c>
      <c r="BA488" s="99">
        <f t="shared" si="38"/>
        <v>0</v>
      </c>
      <c r="BB488" s="99">
        <f t="shared" si="39"/>
        <v>0</v>
      </c>
      <c r="BC488" s="99">
        <f>SUMIFS(通讯通路门店!$W:$W,通讯通路门店!$S:$S,$G488,通讯通路门店!$J:$J,"荣耀体验店")+SUMIFS(通讯通路门店!$W:$W,通讯通路门店!$S:$S,$G488,通讯通路门店!$J:$J,"荣耀授权专卖店")</f>
        <v>0</v>
      </c>
      <c r="BD488" s="99">
        <f>SUMIFS(通讯通路门店!$Z:$Z,通讯通路门店!$S:$S,$G488,通讯通路门店!$J:$J,"VIVO体验店")</f>
        <v>0</v>
      </c>
      <c r="BE488" s="99">
        <f>SUMIFS(通讯通路门店!$AB:$AB,通讯通路门店!$S:$S,$G488,通讯通路门店!$J:$J,"OPPO体验店")</f>
        <v>0</v>
      </c>
      <c r="BF488" s="99">
        <f>SUMIFS(通讯通路门店!$X:$X,通讯通路门店!$S:$S,$G488,通讯通路门店!$J:$J,"华为授权体验店")+SUMIFS(通讯通路门店!$AA:$AA,通讯通路门店!$S:$S,$G488,通讯通路门店!$J:$J,"华为堡垒店")</f>
        <v>0</v>
      </c>
      <c r="BG488" s="99">
        <f>SUMIFS(通讯通路门店!$Y:$Y,通讯通路门店!$S:$S,$G488,通讯通路门店!$J:$J,"小米体验店")</f>
        <v>0</v>
      </c>
      <c r="BH488" s="99">
        <f>SUMIFS(通讯通路门店!$AA:$AA,通讯通路门店!$S:$S,$G488,通讯通路门店!$J:$J,"苹果体验店")</f>
        <v>0</v>
      </c>
      <c r="BI488" s="99">
        <f>SUMIFS(通讯通路门店!$K:$K,通讯通路门店!$S:$S,$G488,通讯通路门店!$J:$J,"其他品牌专卖店")</f>
        <v>0</v>
      </c>
      <c r="BJ488" s="99">
        <f>SUMIFS(通讯通路门店!$AC:$AC,通讯通路门店!$S:$S,$G488)</f>
        <v>0</v>
      </c>
      <c r="BK488" s="99">
        <f>SUMIFS(通讯通路门店!$AD:$AD,通讯通路门店!$S:$S,$G488)</f>
        <v>0</v>
      </c>
      <c r="BL488" s="99">
        <f>SUMIFS(通讯通路门店!$AE:$AE,通讯通路门店!$S:$S,$G488)</f>
        <v>0</v>
      </c>
      <c r="BM488" s="99">
        <f>SUMIFS(通讯通路门店!$AF:$AF,通讯通路门店!$S:$S,$G488)</f>
        <v>0</v>
      </c>
      <c r="BN488" s="99">
        <f>SUMIFS(通讯通路门店!$AG:$AG,通讯通路门店!$S:$S,$G488)</f>
        <v>0</v>
      </c>
      <c r="BO488" s="99">
        <f>SUMIFS(通讯通路门店!$AH:$AH,通讯通路门店!$S:$S,$G488)</f>
        <v>0</v>
      </c>
      <c r="BP488" s="99">
        <f>SUMIFS(通讯通路门店!$AI:$AI,通讯通路门店!$S:$S,$G488)</f>
        <v>0</v>
      </c>
      <c r="BQ488" s="83"/>
    </row>
    <row r="489" spans="1:69">
      <c r="A489" s="99" t="str">
        <f>IFERROR(_xlfn.XLOOKUP($G489,通讯通路门店!$S$4:$S$993933,通讯通路门店!$A$4:$A$993933,0,0),"")</f>
        <v/>
      </c>
      <c r="B489" s="99" t="str">
        <f>IFERROR(_xlfn.XLOOKUP($G489,通讯通路门店!$S$4:$S$993933,通讯通路门店!$B$4:$B$993933,0,0),"")</f>
        <v/>
      </c>
      <c r="C489" s="99" t="str">
        <f>IFERROR(_xlfn.XLOOKUP($G489,通讯通路门店!$S$4:$S$993933,通讯通路门店!$C$4:$C$993933,0,0),"")</f>
        <v/>
      </c>
      <c r="D489" s="99" t="str">
        <f>IFERROR(_xlfn.XLOOKUP($G489,通讯通路门店!$S$4:$S$993933,通讯通路门店!$D$4:$D$993933,0,0),"")</f>
        <v/>
      </c>
      <c r="E489" s="83"/>
      <c r="F489" s="83"/>
      <c r="G489" s="101" t="e">
        <v>#N/A</v>
      </c>
      <c r="H489" s="102" t="str">
        <f>IFERROR(_xlfn.XLOOKUP($G489,通讯通路门店!$S$4:$S$993933,通讯通路门店!$R$4:$R$993933,0,0),"")</f>
        <v/>
      </c>
      <c r="I489" s="83"/>
      <c r="J489" s="83"/>
      <c r="K489" s="83"/>
      <c r="L489" s="83"/>
      <c r="M489" s="83"/>
      <c r="N489" s="83"/>
      <c r="O489" s="83"/>
      <c r="P489" s="83"/>
      <c r="Q489" s="83"/>
      <c r="R489" s="83"/>
      <c r="S489" s="83"/>
      <c r="T489" s="83"/>
      <c r="U489" s="99">
        <f>COUNTIF(通讯通路门店!$S:$S,$G489)</f>
        <v>0</v>
      </c>
      <c r="V489" s="99">
        <f>COUNTIFS(通讯通路门店!$S:$S,$G489,通讯通路门店!$J:$J,"综合卖场")</f>
        <v>0</v>
      </c>
      <c r="W489" s="99">
        <f>SUMIFS(通讯通路门店!$AJ:$AJ,通讯通路门店!$S:$S,通讯客户沙盘!$G489)</f>
        <v>0</v>
      </c>
      <c r="X489" s="99">
        <f t="shared" si="35"/>
        <v>0</v>
      </c>
      <c r="Y489" s="99">
        <f>COUNTIFS(通讯通路门店!$S:$S,$G489,通讯通路门店!$J:$J,"荣耀体验店")+COUNTIFS(通讯通路门店!$S:$S,$G489,通讯通路门店!$J:$J,"荣耀授权专卖店")</f>
        <v>0</v>
      </c>
      <c r="Z489" s="99">
        <f>COUNTIFS(通讯通路门店!$S:$S,$G489,通讯通路门店!$J:$J,"VIVO体验店")</f>
        <v>0</v>
      </c>
      <c r="AA489" s="99">
        <f>COUNTIFS(通讯通路门店!$S:$S,$G489,通讯通路门店!$J:$J,"OPPO体验店")</f>
        <v>0</v>
      </c>
      <c r="AB489" s="99">
        <f>COUNTIFS(通讯通路门店!$S:$S,$G489,通讯通路门店!$J:$J,"华为授权体验店")+COUNTIFS(通讯通路门店!$S:$S,$G489,通讯通路门店!$J:$J,"华为堡垒店")</f>
        <v>0</v>
      </c>
      <c r="AC489" s="99">
        <f>COUNTIFS(通讯通路门店!$S:$S,$G489,通讯通路门店!$J:$J,"小米体验店")</f>
        <v>0</v>
      </c>
      <c r="AD489" s="99">
        <f>COUNTIFS(通讯通路门店!$S:$S,$G489,通讯通路门店!$J:$J,"苹果体验店")</f>
        <v>0</v>
      </c>
      <c r="AE489" s="99">
        <f>COUNTIFS(通讯通路门店!$S:$S,$G489,通讯通路门店!$J:$J,"其他品牌专卖店")</f>
        <v>0</v>
      </c>
      <c r="AF489" s="99">
        <f>SUMIFS(通讯通路门店!$BI:$BI,通讯通路门店!$S:$S,$G489)</f>
        <v>0</v>
      </c>
      <c r="AG489" s="99">
        <f>SUMIFS(通讯通路门店!$BH:$BH,通讯通路门店!$S:$S,$G489)</f>
        <v>0</v>
      </c>
      <c r="AH489" s="99">
        <f t="shared" si="36"/>
        <v>0</v>
      </c>
      <c r="AI489" s="99">
        <f>SUMIFS(通讯通路门店!$BB:$BB,通讯通路门店!$S:$S,$G489)</f>
        <v>0</v>
      </c>
      <c r="AJ489" s="99">
        <f>SUMIFS(通讯通路门店!$BE:$BE,通讯通路门店!$S:$S,$G489)</f>
        <v>0</v>
      </c>
      <c r="AK489" s="99">
        <f>SUMIFS(通讯通路门店!$BG:$BG,通讯通路门店!$S:$S,$G489)</f>
        <v>0</v>
      </c>
      <c r="AL489" s="99">
        <f>SUMIFS(通讯通路门店!$BC:$BC,通讯通路门店!$S:$S,$G489)</f>
        <v>0</v>
      </c>
      <c r="AM489" s="99">
        <f>SUMIFS(通讯通路门店!$BD:$BD,通讯通路门店!$S:$S,$G489)</f>
        <v>0</v>
      </c>
      <c r="AN489" s="99">
        <f>SUMIFS(通讯通路门店!$BF:$BF,通讯通路门店!$S:$S,$G489)</f>
        <v>0</v>
      </c>
      <c r="AO489" s="99">
        <f t="shared" si="37"/>
        <v>0</v>
      </c>
      <c r="AP489" s="99">
        <f>SUMIFS(通讯通路门店!$K:$K,通讯通路门店!$S:$S,$G489)</f>
        <v>0</v>
      </c>
      <c r="AQ489" s="83"/>
      <c r="AR489" s="99">
        <f>SUMIFS(通讯通路门店!$T:$T,通讯通路门店!$S:$S,$G489)</f>
        <v>0</v>
      </c>
      <c r="AS489" s="99">
        <f>SUMIFS(通讯通路门店!$U:$U,通讯通路门店!$S:$S,$G489)</f>
        <v>0</v>
      </c>
      <c r="AT489" s="99">
        <f>SUMIFS(通讯通路门店!$V:$V,通讯通路门店!$S:$S,$G489)</f>
        <v>0</v>
      </c>
      <c r="AU489" s="99">
        <f>SUMIFS(通讯通路门店!$W:$W,通讯通路门店!$S:$S,$G489)</f>
        <v>0</v>
      </c>
      <c r="AV489" s="99">
        <f>SUMIFS(通讯通路门店!$Z:$Z,通讯通路门店!$S:$S,$G489)</f>
        <v>0</v>
      </c>
      <c r="AW489" s="99">
        <f>SUMIFS(通讯通路门店!$AB:$AB,通讯通路门店!$S:$S,$G489)</f>
        <v>0</v>
      </c>
      <c r="AX489" s="99">
        <f>SUMIFS(通讯通路门店!$X:$X,通讯通路门店!$S:$S,$G489)</f>
        <v>0</v>
      </c>
      <c r="AY489" s="99">
        <f>SUMIFS(通讯通路门店!$Y:$Y,通讯通路门店!$S:$S,$G489)</f>
        <v>0</v>
      </c>
      <c r="AZ489" s="99">
        <f>SUMIFS(通讯通路门店!$AA:$AA,通讯通路门店!$S:$S,$G489)</f>
        <v>0</v>
      </c>
      <c r="BA489" s="99">
        <f t="shared" si="38"/>
        <v>0</v>
      </c>
      <c r="BB489" s="99">
        <f t="shared" si="39"/>
        <v>0</v>
      </c>
      <c r="BC489" s="99">
        <f>SUMIFS(通讯通路门店!$W:$W,通讯通路门店!$S:$S,$G489,通讯通路门店!$J:$J,"荣耀体验店")+SUMIFS(通讯通路门店!$W:$W,通讯通路门店!$S:$S,$G489,通讯通路门店!$J:$J,"荣耀授权专卖店")</f>
        <v>0</v>
      </c>
      <c r="BD489" s="99">
        <f>SUMIFS(通讯通路门店!$Z:$Z,通讯通路门店!$S:$S,$G489,通讯通路门店!$J:$J,"VIVO体验店")</f>
        <v>0</v>
      </c>
      <c r="BE489" s="99">
        <f>SUMIFS(通讯通路门店!$AB:$AB,通讯通路门店!$S:$S,$G489,通讯通路门店!$J:$J,"OPPO体验店")</f>
        <v>0</v>
      </c>
      <c r="BF489" s="99">
        <f>SUMIFS(通讯通路门店!$X:$X,通讯通路门店!$S:$S,$G489,通讯通路门店!$J:$J,"华为授权体验店")+SUMIFS(通讯通路门店!$AA:$AA,通讯通路门店!$S:$S,$G489,通讯通路门店!$J:$J,"华为堡垒店")</f>
        <v>0</v>
      </c>
      <c r="BG489" s="99">
        <f>SUMIFS(通讯通路门店!$Y:$Y,通讯通路门店!$S:$S,$G489,通讯通路门店!$J:$J,"小米体验店")</f>
        <v>0</v>
      </c>
      <c r="BH489" s="99">
        <f>SUMIFS(通讯通路门店!$AA:$AA,通讯通路门店!$S:$S,$G489,通讯通路门店!$J:$J,"苹果体验店")</f>
        <v>0</v>
      </c>
      <c r="BI489" s="99">
        <f>SUMIFS(通讯通路门店!$K:$K,通讯通路门店!$S:$S,$G489,通讯通路门店!$J:$J,"其他品牌专卖店")</f>
        <v>0</v>
      </c>
      <c r="BJ489" s="99">
        <f>SUMIFS(通讯通路门店!$AC:$AC,通讯通路门店!$S:$S,$G489)</f>
        <v>0</v>
      </c>
      <c r="BK489" s="99">
        <f>SUMIFS(通讯通路门店!$AD:$AD,通讯通路门店!$S:$S,$G489)</f>
        <v>0</v>
      </c>
      <c r="BL489" s="99">
        <f>SUMIFS(通讯通路门店!$AE:$AE,通讯通路门店!$S:$S,$G489)</f>
        <v>0</v>
      </c>
      <c r="BM489" s="99">
        <f>SUMIFS(通讯通路门店!$AF:$AF,通讯通路门店!$S:$S,$G489)</f>
        <v>0</v>
      </c>
      <c r="BN489" s="99">
        <f>SUMIFS(通讯通路门店!$AG:$AG,通讯通路门店!$S:$S,$G489)</f>
        <v>0</v>
      </c>
      <c r="BO489" s="99">
        <f>SUMIFS(通讯通路门店!$AH:$AH,通讯通路门店!$S:$S,$G489)</f>
        <v>0</v>
      </c>
      <c r="BP489" s="99">
        <f>SUMIFS(通讯通路门店!$AI:$AI,通讯通路门店!$S:$S,$G489)</f>
        <v>0</v>
      </c>
      <c r="BQ489" s="83"/>
    </row>
    <row r="490" spans="1:69">
      <c r="A490" s="99" t="str">
        <f>IFERROR(_xlfn.XLOOKUP($G490,通讯通路门店!$S$4:$S$993933,通讯通路门店!$A$4:$A$993933,0,0),"")</f>
        <v/>
      </c>
      <c r="B490" s="99" t="str">
        <f>IFERROR(_xlfn.XLOOKUP($G490,通讯通路门店!$S$4:$S$993933,通讯通路门店!$B$4:$B$993933,0,0),"")</f>
        <v/>
      </c>
      <c r="C490" s="99" t="str">
        <f>IFERROR(_xlfn.XLOOKUP($G490,通讯通路门店!$S$4:$S$993933,通讯通路门店!$C$4:$C$993933,0,0),"")</f>
        <v/>
      </c>
      <c r="D490" s="99" t="str">
        <f>IFERROR(_xlfn.XLOOKUP($G490,通讯通路门店!$S$4:$S$993933,通讯通路门店!$D$4:$D$993933,0,0),"")</f>
        <v/>
      </c>
      <c r="E490" s="83"/>
      <c r="F490" s="83"/>
      <c r="G490" s="101" t="e">
        <v>#N/A</v>
      </c>
      <c r="H490" s="102" t="str">
        <f>IFERROR(_xlfn.XLOOKUP($G490,通讯通路门店!$S$4:$S$993933,通讯通路门店!$R$4:$R$993933,0,0),"")</f>
        <v/>
      </c>
      <c r="I490" s="83"/>
      <c r="J490" s="83"/>
      <c r="K490" s="83"/>
      <c r="L490" s="83"/>
      <c r="M490" s="83"/>
      <c r="N490" s="83"/>
      <c r="O490" s="83"/>
      <c r="P490" s="83"/>
      <c r="Q490" s="83"/>
      <c r="R490" s="83"/>
      <c r="S490" s="83"/>
      <c r="T490" s="83"/>
      <c r="U490" s="99">
        <f>COUNTIF(通讯通路门店!$S:$S,$G490)</f>
        <v>0</v>
      </c>
      <c r="V490" s="99">
        <f>COUNTIFS(通讯通路门店!$S:$S,$G490,通讯通路门店!$J:$J,"综合卖场")</f>
        <v>0</v>
      </c>
      <c r="W490" s="99">
        <f>SUMIFS(通讯通路门店!$AJ:$AJ,通讯通路门店!$S:$S,通讯客户沙盘!$G490)</f>
        <v>0</v>
      </c>
      <c r="X490" s="99">
        <f t="shared" si="35"/>
        <v>0</v>
      </c>
      <c r="Y490" s="99">
        <f>COUNTIFS(通讯通路门店!$S:$S,$G490,通讯通路门店!$J:$J,"荣耀体验店")+COUNTIFS(通讯通路门店!$S:$S,$G490,通讯通路门店!$J:$J,"荣耀授权专卖店")</f>
        <v>0</v>
      </c>
      <c r="Z490" s="99">
        <f>COUNTIFS(通讯通路门店!$S:$S,$G490,通讯通路门店!$J:$J,"VIVO体验店")</f>
        <v>0</v>
      </c>
      <c r="AA490" s="99">
        <f>COUNTIFS(通讯通路门店!$S:$S,$G490,通讯通路门店!$J:$J,"OPPO体验店")</f>
        <v>0</v>
      </c>
      <c r="AB490" s="99">
        <f>COUNTIFS(通讯通路门店!$S:$S,$G490,通讯通路门店!$J:$J,"华为授权体验店")+COUNTIFS(通讯通路门店!$S:$S,$G490,通讯通路门店!$J:$J,"华为堡垒店")</f>
        <v>0</v>
      </c>
      <c r="AC490" s="99">
        <f>COUNTIFS(通讯通路门店!$S:$S,$G490,通讯通路门店!$J:$J,"小米体验店")</f>
        <v>0</v>
      </c>
      <c r="AD490" s="99">
        <f>COUNTIFS(通讯通路门店!$S:$S,$G490,通讯通路门店!$J:$J,"苹果体验店")</f>
        <v>0</v>
      </c>
      <c r="AE490" s="99">
        <f>COUNTIFS(通讯通路门店!$S:$S,$G490,通讯通路门店!$J:$J,"其他品牌专卖店")</f>
        <v>0</v>
      </c>
      <c r="AF490" s="99">
        <f>SUMIFS(通讯通路门店!$BI:$BI,通讯通路门店!$S:$S,$G490)</f>
        <v>0</v>
      </c>
      <c r="AG490" s="99">
        <f>SUMIFS(通讯通路门店!$BH:$BH,通讯通路门店!$S:$S,$G490)</f>
        <v>0</v>
      </c>
      <c r="AH490" s="99">
        <f t="shared" si="36"/>
        <v>0</v>
      </c>
      <c r="AI490" s="99">
        <f>SUMIFS(通讯通路门店!$BB:$BB,通讯通路门店!$S:$S,$G490)</f>
        <v>0</v>
      </c>
      <c r="AJ490" s="99">
        <f>SUMIFS(通讯通路门店!$BE:$BE,通讯通路门店!$S:$S,$G490)</f>
        <v>0</v>
      </c>
      <c r="AK490" s="99">
        <f>SUMIFS(通讯通路门店!$BG:$BG,通讯通路门店!$S:$S,$G490)</f>
        <v>0</v>
      </c>
      <c r="AL490" s="99">
        <f>SUMIFS(通讯通路门店!$BC:$BC,通讯通路门店!$S:$S,$G490)</f>
        <v>0</v>
      </c>
      <c r="AM490" s="99">
        <f>SUMIFS(通讯通路门店!$BD:$BD,通讯通路门店!$S:$S,$G490)</f>
        <v>0</v>
      </c>
      <c r="AN490" s="99">
        <f>SUMIFS(通讯通路门店!$BF:$BF,通讯通路门店!$S:$S,$G490)</f>
        <v>0</v>
      </c>
      <c r="AO490" s="99">
        <f t="shared" si="37"/>
        <v>0</v>
      </c>
      <c r="AP490" s="99">
        <f>SUMIFS(通讯通路门店!$K:$K,通讯通路门店!$S:$S,$G490)</f>
        <v>0</v>
      </c>
      <c r="AQ490" s="83"/>
      <c r="AR490" s="99">
        <f>SUMIFS(通讯通路门店!$T:$T,通讯通路门店!$S:$S,$G490)</f>
        <v>0</v>
      </c>
      <c r="AS490" s="99">
        <f>SUMIFS(通讯通路门店!$U:$U,通讯通路门店!$S:$S,$G490)</f>
        <v>0</v>
      </c>
      <c r="AT490" s="99">
        <f>SUMIFS(通讯通路门店!$V:$V,通讯通路门店!$S:$S,$G490)</f>
        <v>0</v>
      </c>
      <c r="AU490" s="99">
        <f>SUMIFS(通讯通路门店!$W:$W,通讯通路门店!$S:$S,$G490)</f>
        <v>0</v>
      </c>
      <c r="AV490" s="99">
        <f>SUMIFS(通讯通路门店!$Z:$Z,通讯通路门店!$S:$S,$G490)</f>
        <v>0</v>
      </c>
      <c r="AW490" s="99">
        <f>SUMIFS(通讯通路门店!$AB:$AB,通讯通路门店!$S:$S,$G490)</f>
        <v>0</v>
      </c>
      <c r="AX490" s="99">
        <f>SUMIFS(通讯通路门店!$X:$X,通讯通路门店!$S:$S,$G490)</f>
        <v>0</v>
      </c>
      <c r="AY490" s="99">
        <f>SUMIFS(通讯通路门店!$Y:$Y,通讯通路门店!$S:$S,$G490)</f>
        <v>0</v>
      </c>
      <c r="AZ490" s="99">
        <f>SUMIFS(通讯通路门店!$AA:$AA,通讯通路门店!$S:$S,$G490)</f>
        <v>0</v>
      </c>
      <c r="BA490" s="99">
        <f t="shared" si="38"/>
        <v>0</v>
      </c>
      <c r="BB490" s="99">
        <f t="shared" si="39"/>
        <v>0</v>
      </c>
      <c r="BC490" s="99">
        <f>SUMIFS(通讯通路门店!$W:$W,通讯通路门店!$S:$S,$G490,通讯通路门店!$J:$J,"荣耀体验店")+SUMIFS(通讯通路门店!$W:$W,通讯通路门店!$S:$S,$G490,通讯通路门店!$J:$J,"荣耀授权专卖店")</f>
        <v>0</v>
      </c>
      <c r="BD490" s="99">
        <f>SUMIFS(通讯通路门店!$Z:$Z,通讯通路门店!$S:$S,$G490,通讯通路门店!$J:$J,"VIVO体验店")</f>
        <v>0</v>
      </c>
      <c r="BE490" s="99">
        <f>SUMIFS(通讯通路门店!$AB:$AB,通讯通路门店!$S:$S,$G490,通讯通路门店!$J:$J,"OPPO体验店")</f>
        <v>0</v>
      </c>
      <c r="BF490" s="99">
        <f>SUMIFS(通讯通路门店!$X:$X,通讯通路门店!$S:$S,$G490,通讯通路门店!$J:$J,"华为授权体验店")+SUMIFS(通讯通路门店!$AA:$AA,通讯通路门店!$S:$S,$G490,通讯通路门店!$J:$J,"华为堡垒店")</f>
        <v>0</v>
      </c>
      <c r="BG490" s="99">
        <f>SUMIFS(通讯通路门店!$Y:$Y,通讯通路门店!$S:$S,$G490,通讯通路门店!$J:$J,"小米体验店")</f>
        <v>0</v>
      </c>
      <c r="BH490" s="99">
        <f>SUMIFS(通讯通路门店!$AA:$AA,通讯通路门店!$S:$S,$G490,通讯通路门店!$J:$J,"苹果体验店")</f>
        <v>0</v>
      </c>
      <c r="BI490" s="99">
        <f>SUMIFS(通讯通路门店!$K:$K,通讯通路门店!$S:$S,$G490,通讯通路门店!$J:$J,"其他品牌专卖店")</f>
        <v>0</v>
      </c>
      <c r="BJ490" s="99">
        <f>SUMIFS(通讯通路门店!$AC:$AC,通讯通路门店!$S:$S,$G490)</f>
        <v>0</v>
      </c>
      <c r="BK490" s="99">
        <f>SUMIFS(通讯通路门店!$AD:$AD,通讯通路门店!$S:$S,$G490)</f>
        <v>0</v>
      </c>
      <c r="BL490" s="99">
        <f>SUMIFS(通讯通路门店!$AE:$AE,通讯通路门店!$S:$S,$G490)</f>
        <v>0</v>
      </c>
      <c r="BM490" s="99">
        <f>SUMIFS(通讯通路门店!$AF:$AF,通讯通路门店!$S:$S,$G490)</f>
        <v>0</v>
      </c>
      <c r="BN490" s="99">
        <f>SUMIFS(通讯通路门店!$AG:$AG,通讯通路门店!$S:$S,$G490)</f>
        <v>0</v>
      </c>
      <c r="BO490" s="99">
        <f>SUMIFS(通讯通路门店!$AH:$AH,通讯通路门店!$S:$S,$G490)</f>
        <v>0</v>
      </c>
      <c r="BP490" s="99">
        <f>SUMIFS(通讯通路门店!$AI:$AI,通讯通路门店!$S:$S,$G490)</f>
        <v>0</v>
      </c>
      <c r="BQ490" s="83"/>
    </row>
    <row r="491" spans="1:69">
      <c r="A491" s="99" t="str">
        <f>IFERROR(_xlfn.XLOOKUP($G491,通讯通路门店!$S$4:$S$993933,通讯通路门店!$A$4:$A$993933,0,0),"")</f>
        <v/>
      </c>
      <c r="B491" s="99" t="str">
        <f>IFERROR(_xlfn.XLOOKUP($G491,通讯通路门店!$S$4:$S$993933,通讯通路门店!$B$4:$B$993933,0,0),"")</f>
        <v/>
      </c>
      <c r="C491" s="99" t="str">
        <f>IFERROR(_xlfn.XLOOKUP($G491,通讯通路门店!$S$4:$S$993933,通讯通路门店!$C$4:$C$993933,0,0),"")</f>
        <v/>
      </c>
      <c r="D491" s="99" t="str">
        <f>IFERROR(_xlfn.XLOOKUP($G491,通讯通路门店!$S$4:$S$993933,通讯通路门店!$D$4:$D$993933,0,0),"")</f>
        <v/>
      </c>
      <c r="E491" s="83"/>
      <c r="F491" s="83"/>
      <c r="G491" s="101" t="e">
        <v>#N/A</v>
      </c>
      <c r="H491" s="102" t="str">
        <f>IFERROR(_xlfn.XLOOKUP($G491,通讯通路门店!$S$4:$S$993933,通讯通路门店!$R$4:$R$993933,0,0),"")</f>
        <v/>
      </c>
      <c r="I491" s="83"/>
      <c r="J491" s="83"/>
      <c r="K491" s="83"/>
      <c r="L491" s="83"/>
      <c r="M491" s="83"/>
      <c r="N491" s="83"/>
      <c r="O491" s="83"/>
      <c r="P491" s="83"/>
      <c r="Q491" s="83"/>
      <c r="R491" s="83"/>
      <c r="S491" s="83"/>
      <c r="T491" s="83"/>
      <c r="U491" s="99">
        <f>COUNTIF(通讯通路门店!$S:$S,$G491)</f>
        <v>0</v>
      </c>
      <c r="V491" s="99">
        <f>COUNTIFS(通讯通路门店!$S:$S,$G491,通讯通路门店!$J:$J,"综合卖场")</f>
        <v>0</v>
      </c>
      <c r="W491" s="99">
        <f>SUMIFS(通讯通路门店!$AJ:$AJ,通讯通路门店!$S:$S,通讯客户沙盘!$G491)</f>
        <v>0</v>
      </c>
      <c r="X491" s="99">
        <f t="shared" si="35"/>
        <v>0</v>
      </c>
      <c r="Y491" s="99">
        <f>COUNTIFS(通讯通路门店!$S:$S,$G491,通讯通路门店!$J:$J,"荣耀体验店")+COUNTIFS(通讯通路门店!$S:$S,$G491,通讯通路门店!$J:$J,"荣耀授权专卖店")</f>
        <v>0</v>
      </c>
      <c r="Z491" s="99">
        <f>COUNTIFS(通讯通路门店!$S:$S,$G491,通讯通路门店!$J:$J,"VIVO体验店")</f>
        <v>0</v>
      </c>
      <c r="AA491" s="99">
        <f>COUNTIFS(通讯通路门店!$S:$S,$G491,通讯通路门店!$J:$J,"OPPO体验店")</f>
        <v>0</v>
      </c>
      <c r="AB491" s="99">
        <f>COUNTIFS(通讯通路门店!$S:$S,$G491,通讯通路门店!$J:$J,"华为授权体验店")+COUNTIFS(通讯通路门店!$S:$S,$G491,通讯通路门店!$J:$J,"华为堡垒店")</f>
        <v>0</v>
      </c>
      <c r="AC491" s="99">
        <f>COUNTIFS(通讯通路门店!$S:$S,$G491,通讯通路门店!$J:$J,"小米体验店")</f>
        <v>0</v>
      </c>
      <c r="AD491" s="99">
        <f>COUNTIFS(通讯通路门店!$S:$S,$G491,通讯通路门店!$J:$J,"苹果体验店")</f>
        <v>0</v>
      </c>
      <c r="AE491" s="99">
        <f>COUNTIFS(通讯通路门店!$S:$S,$G491,通讯通路门店!$J:$J,"其他品牌专卖店")</f>
        <v>0</v>
      </c>
      <c r="AF491" s="99">
        <f>SUMIFS(通讯通路门店!$BI:$BI,通讯通路门店!$S:$S,$G491)</f>
        <v>0</v>
      </c>
      <c r="AG491" s="99">
        <f>SUMIFS(通讯通路门店!$BH:$BH,通讯通路门店!$S:$S,$G491)</f>
        <v>0</v>
      </c>
      <c r="AH491" s="99">
        <f t="shared" si="36"/>
        <v>0</v>
      </c>
      <c r="AI491" s="99">
        <f>SUMIFS(通讯通路门店!$BB:$BB,通讯通路门店!$S:$S,$G491)</f>
        <v>0</v>
      </c>
      <c r="AJ491" s="99">
        <f>SUMIFS(通讯通路门店!$BE:$BE,通讯通路门店!$S:$S,$G491)</f>
        <v>0</v>
      </c>
      <c r="AK491" s="99">
        <f>SUMIFS(通讯通路门店!$BG:$BG,通讯通路门店!$S:$S,$G491)</f>
        <v>0</v>
      </c>
      <c r="AL491" s="99">
        <f>SUMIFS(通讯通路门店!$BC:$BC,通讯通路门店!$S:$S,$G491)</f>
        <v>0</v>
      </c>
      <c r="AM491" s="99">
        <f>SUMIFS(通讯通路门店!$BD:$BD,通讯通路门店!$S:$S,$G491)</f>
        <v>0</v>
      </c>
      <c r="AN491" s="99">
        <f>SUMIFS(通讯通路门店!$BF:$BF,通讯通路门店!$S:$S,$G491)</f>
        <v>0</v>
      </c>
      <c r="AO491" s="99">
        <f t="shared" si="37"/>
        <v>0</v>
      </c>
      <c r="AP491" s="99">
        <f>SUMIFS(通讯通路门店!$K:$K,通讯通路门店!$S:$S,$G491)</f>
        <v>0</v>
      </c>
      <c r="AQ491" s="83"/>
      <c r="AR491" s="99">
        <f>SUMIFS(通讯通路门店!$T:$T,通讯通路门店!$S:$S,$G491)</f>
        <v>0</v>
      </c>
      <c r="AS491" s="99">
        <f>SUMIFS(通讯通路门店!$U:$U,通讯通路门店!$S:$S,$G491)</f>
        <v>0</v>
      </c>
      <c r="AT491" s="99">
        <f>SUMIFS(通讯通路门店!$V:$V,通讯通路门店!$S:$S,$G491)</f>
        <v>0</v>
      </c>
      <c r="AU491" s="99">
        <f>SUMIFS(通讯通路门店!$W:$W,通讯通路门店!$S:$S,$G491)</f>
        <v>0</v>
      </c>
      <c r="AV491" s="99">
        <f>SUMIFS(通讯通路门店!$Z:$Z,通讯通路门店!$S:$S,$G491)</f>
        <v>0</v>
      </c>
      <c r="AW491" s="99">
        <f>SUMIFS(通讯通路门店!$AB:$AB,通讯通路门店!$S:$S,$G491)</f>
        <v>0</v>
      </c>
      <c r="AX491" s="99">
        <f>SUMIFS(通讯通路门店!$X:$X,通讯通路门店!$S:$S,$G491)</f>
        <v>0</v>
      </c>
      <c r="AY491" s="99">
        <f>SUMIFS(通讯通路门店!$Y:$Y,通讯通路门店!$S:$S,$G491)</f>
        <v>0</v>
      </c>
      <c r="AZ491" s="99">
        <f>SUMIFS(通讯通路门店!$AA:$AA,通讯通路门店!$S:$S,$G491)</f>
        <v>0</v>
      </c>
      <c r="BA491" s="99">
        <f t="shared" si="38"/>
        <v>0</v>
      </c>
      <c r="BB491" s="99">
        <f t="shared" si="39"/>
        <v>0</v>
      </c>
      <c r="BC491" s="99">
        <f>SUMIFS(通讯通路门店!$W:$W,通讯通路门店!$S:$S,$G491,通讯通路门店!$J:$J,"荣耀体验店")+SUMIFS(通讯通路门店!$W:$W,通讯通路门店!$S:$S,$G491,通讯通路门店!$J:$J,"荣耀授权专卖店")</f>
        <v>0</v>
      </c>
      <c r="BD491" s="99">
        <f>SUMIFS(通讯通路门店!$Z:$Z,通讯通路门店!$S:$S,$G491,通讯通路门店!$J:$J,"VIVO体验店")</f>
        <v>0</v>
      </c>
      <c r="BE491" s="99">
        <f>SUMIFS(通讯通路门店!$AB:$AB,通讯通路门店!$S:$S,$G491,通讯通路门店!$J:$J,"OPPO体验店")</f>
        <v>0</v>
      </c>
      <c r="BF491" s="99">
        <f>SUMIFS(通讯通路门店!$X:$X,通讯通路门店!$S:$S,$G491,通讯通路门店!$J:$J,"华为授权体验店")+SUMIFS(通讯通路门店!$AA:$AA,通讯通路门店!$S:$S,$G491,通讯通路门店!$J:$J,"华为堡垒店")</f>
        <v>0</v>
      </c>
      <c r="BG491" s="99">
        <f>SUMIFS(通讯通路门店!$Y:$Y,通讯通路门店!$S:$S,$G491,通讯通路门店!$J:$J,"小米体验店")</f>
        <v>0</v>
      </c>
      <c r="BH491" s="99">
        <f>SUMIFS(通讯通路门店!$AA:$AA,通讯通路门店!$S:$S,$G491,通讯通路门店!$J:$J,"苹果体验店")</f>
        <v>0</v>
      </c>
      <c r="BI491" s="99">
        <f>SUMIFS(通讯通路门店!$K:$K,通讯通路门店!$S:$S,$G491,通讯通路门店!$J:$J,"其他品牌专卖店")</f>
        <v>0</v>
      </c>
      <c r="BJ491" s="99">
        <f>SUMIFS(通讯通路门店!$AC:$AC,通讯通路门店!$S:$S,$G491)</f>
        <v>0</v>
      </c>
      <c r="BK491" s="99">
        <f>SUMIFS(通讯通路门店!$AD:$AD,通讯通路门店!$S:$S,$G491)</f>
        <v>0</v>
      </c>
      <c r="BL491" s="99">
        <f>SUMIFS(通讯通路门店!$AE:$AE,通讯通路门店!$S:$S,$G491)</f>
        <v>0</v>
      </c>
      <c r="BM491" s="99">
        <f>SUMIFS(通讯通路门店!$AF:$AF,通讯通路门店!$S:$S,$G491)</f>
        <v>0</v>
      </c>
      <c r="BN491" s="99">
        <f>SUMIFS(通讯通路门店!$AG:$AG,通讯通路门店!$S:$S,$G491)</f>
        <v>0</v>
      </c>
      <c r="BO491" s="99">
        <f>SUMIFS(通讯通路门店!$AH:$AH,通讯通路门店!$S:$S,$G491)</f>
        <v>0</v>
      </c>
      <c r="BP491" s="99">
        <f>SUMIFS(通讯通路门店!$AI:$AI,通讯通路门店!$S:$S,$G491)</f>
        <v>0</v>
      </c>
      <c r="BQ491" s="83"/>
    </row>
    <row r="492" spans="1:69">
      <c r="A492" s="99" t="str">
        <f>IFERROR(_xlfn.XLOOKUP($G492,通讯通路门店!$S$4:$S$993933,通讯通路门店!$A$4:$A$993933,0,0),"")</f>
        <v/>
      </c>
      <c r="B492" s="99" t="str">
        <f>IFERROR(_xlfn.XLOOKUP($G492,通讯通路门店!$S$4:$S$993933,通讯通路门店!$B$4:$B$993933,0,0),"")</f>
        <v/>
      </c>
      <c r="C492" s="99" t="str">
        <f>IFERROR(_xlfn.XLOOKUP($G492,通讯通路门店!$S$4:$S$993933,通讯通路门店!$C$4:$C$993933,0,0),"")</f>
        <v/>
      </c>
      <c r="D492" s="99" t="str">
        <f>IFERROR(_xlfn.XLOOKUP($G492,通讯通路门店!$S$4:$S$993933,通讯通路门店!$D$4:$D$993933,0,0),"")</f>
        <v/>
      </c>
      <c r="E492" s="83"/>
      <c r="F492" s="83"/>
      <c r="G492" s="101" t="e">
        <v>#N/A</v>
      </c>
      <c r="H492" s="102" t="str">
        <f>IFERROR(_xlfn.XLOOKUP($G492,通讯通路门店!$S$4:$S$993933,通讯通路门店!$R$4:$R$993933,0,0),"")</f>
        <v/>
      </c>
      <c r="I492" s="83"/>
      <c r="J492" s="83"/>
      <c r="K492" s="83"/>
      <c r="L492" s="83"/>
      <c r="M492" s="83"/>
      <c r="N492" s="83"/>
      <c r="O492" s="83"/>
      <c r="P492" s="83"/>
      <c r="Q492" s="83"/>
      <c r="R492" s="83"/>
      <c r="S492" s="83"/>
      <c r="T492" s="83"/>
      <c r="U492" s="99">
        <f>COUNTIF(通讯通路门店!$S:$S,$G492)</f>
        <v>0</v>
      </c>
      <c r="V492" s="99">
        <f>COUNTIFS(通讯通路门店!$S:$S,$G492,通讯通路门店!$J:$J,"综合卖场")</f>
        <v>0</v>
      </c>
      <c r="W492" s="99">
        <f>SUMIFS(通讯通路门店!$AJ:$AJ,通讯通路门店!$S:$S,通讯客户沙盘!$G492)</f>
        <v>0</v>
      </c>
      <c r="X492" s="99">
        <f t="shared" si="35"/>
        <v>0</v>
      </c>
      <c r="Y492" s="99">
        <f>COUNTIFS(通讯通路门店!$S:$S,$G492,通讯通路门店!$J:$J,"荣耀体验店")+COUNTIFS(通讯通路门店!$S:$S,$G492,通讯通路门店!$J:$J,"荣耀授权专卖店")</f>
        <v>0</v>
      </c>
      <c r="Z492" s="99">
        <f>COUNTIFS(通讯通路门店!$S:$S,$G492,通讯通路门店!$J:$J,"VIVO体验店")</f>
        <v>0</v>
      </c>
      <c r="AA492" s="99">
        <f>COUNTIFS(通讯通路门店!$S:$S,$G492,通讯通路门店!$J:$J,"OPPO体验店")</f>
        <v>0</v>
      </c>
      <c r="AB492" s="99">
        <f>COUNTIFS(通讯通路门店!$S:$S,$G492,通讯通路门店!$J:$J,"华为授权体验店")+COUNTIFS(通讯通路门店!$S:$S,$G492,通讯通路门店!$J:$J,"华为堡垒店")</f>
        <v>0</v>
      </c>
      <c r="AC492" s="99">
        <f>COUNTIFS(通讯通路门店!$S:$S,$G492,通讯通路门店!$J:$J,"小米体验店")</f>
        <v>0</v>
      </c>
      <c r="AD492" s="99">
        <f>COUNTIFS(通讯通路门店!$S:$S,$G492,通讯通路门店!$J:$J,"苹果体验店")</f>
        <v>0</v>
      </c>
      <c r="AE492" s="99">
        <f>COUNTIFS(通讯通路门店!$S:$S,$G492,通讯通路门店!$J:$J,"其他品牌专卖店")</f>
        <v>0</v>
      </c>
      <c r="AF492" s="99">
        <f>SUMIFS(通讯通路门店!$BI:$BI,通讯通路门店!$S:$S,$G492)</f>
        <v>0</v>
      </c>
      <c r="AG492" s="99">
        <f>SUMIFS(通讯通路门店!$BH:$BH,通讯通路门店!$S:$S,$G492)</f>
        <v>0</v>
      </c>
      <c r="AH492" s="99">
        <f t="shared" si="36"/>
        <v>0</v>
      </c>
      <c r="AI492" s="99">
        <f>SUMIFS(通讯通路门店!$BB:$BB,通讯通路门店!$S:$S,$G492)</f>
        <v>0</v>
      </c>
      <c r="AJ492" s="99">
        <f>SUMIFS(通讯通路门店!$BE:$BE,通讯通路门店!$S:$S,$G492)</f>
        <v>0</v>
      </c>
      <c r="AK492" s="99">
        <f>SUMIFS(通讯通路门店!$BG:$BG,通讯通路门店!$S:$S,$G492)</f>
        <v>0</v>
      </c>
      <c r="AL492" s="99">
        <f>SUMIFS(通讯通路门店!$BC:$BC,通讯通路门店!$S:$S,$G492)</f>
        <v>0</v>
      </c>
      <c r="AM492" s="99">
        <f>SUMIFS(通讯通路门店!$BD:$BD,通讯通路门店!$S:$S,$G492)</f>
        <v>0</v>
      </c>
      <c r="AN492" s="99">
        <f>SUMIFS(通讯通路门店!$BF:$BF,通讯通路门店!$S:$S,$G492)</f>
        <v>0</v>
      </c>
      <c r="AO492" s="99">
        <f t="shared" si="37"/>
        <v>0</v>
      </c>
      <c r="AP492" s="99">
        <f>SUMIFS(通讯通路门店!$K:$K,通讯通路门店!$S:$S,$G492)</f>
        <v>0</v>
      </c>
      <c r="AQ492" s="83"/>
      <c r="AR492" s="99">
        <f>SUMIFS(通讯通路门店!$T:$T,通讯通路门店!$S:$S,$G492)</f>
        <v>0</v>
      </c>
      <c r="AS492" s="99">
        <f>SUMIFS(通讯通路门店!$U:$U,通讯通路门店!$S:$S,$G492)</f>
        <v>0</v>
      </c>
      <c r="AT492" s="99">
        <f>SUMIFS(通讯通路门店!$V:$V,通讯通路门店!$S:$S,$G492)</f>
        <v>0</v>
      </c>
      <c r="AU492" s="99">
        <f>SUMIFS(通讯通路门店!$W:$W,通讯通路门店!$S:$S,$G492)</f>
        <v>0</v>
      </c>
      <c r="AV492" s="99">
        <f>SUMIFS(通讯通路门店!$Z:$Z,通讯通路门店!$S:$S,$G492)</f>
        <v>0</v>
      </c>
      <c r="AW492" s="99">
        <f>SUMIFS(通讯通路门店!$AB:$AB,通讯通路门店!$S:$S,$G492)</f>
        <v>0</v>
      </c>
      <c r="AX492" s="99">
        <f>SUMIFS(通讯通路门店!$X:$X,通讯通路门店!$S:$S,$G492)</f>
        <v>0</v>
      </c>
      <c r="AY492" s="99">
        <f>SUMIFS(通讯通路门店!$Y:$Y,通讯通路门店!$S:$S,$G492)</f>
        <v>0</v>
      </c>
      <c r="AZ492" s="99">
        <f>SUMIFS(通讯通路门店!$AA:$AA,通讯通路门店!$S:$S,$G492)</f>
        <v>0</v>
      </c>
      <c r="BA492" s="99">
        <f t="shared" si="38"/>
        <v>0</v>
      </c>
      <c r="BB492" s="99">
        <f t="shared" si="39"/>
        <v>0</v>
      </c>
      <c r="BC492" s="99">
        <f>SUMIFS(通讯通路门店!$W:$W,通讯通路门店!$S:$S,$G492,通讯通路门店!$J:$J,"荣耀体验店")+SUMIFS(通讯通路门店!$W:$W,通讯通路门店!$S:$S,$G492,通讯通路门店!$J:$J,"荣耀授权专卖店")</f>
        <v>0</v>
      </c>
      <c r="BD492" s="99">
        <f>SUMIFS(通讯通路门店!$Z:$Z,通讯通路门店!$S:$S,$G492,通讯通路门店!$J:$J,"VIVO体验店")</f>
        <v>0</v>
      </c>
      <c r="BE492" s="99">
        <f>SUMIFS(通讯通路门店!$AB:$AB,通讯通路门店!$S:$S,$G492,通讯通路门店!$J:$J,"OPPO体验店")</f>
        <v>0</v>
      </c>
      <c r="BF492" s="99">
        <f>SUMIFS(通讯通路门店!$X:$X,通讯通路门店!$S:$S,$G492,通讯通路门店!$J:$J,"华为授权体验店")+SUMIFS(通讯通路门店!$AA:$AA,通讯通路门店!$S:$S,$G492,通讯通路门店!$J:$J,"华为堡垒店")</f>
        <v>0</v>
      </c>
      <c r="BG492" s="99">
        <f>SUMIFS(通讯通路门店!$Y:$Y,通讯通路门店!$S:$S,$G492,通讯通路门店!$J:$J,"小米体验店")</f>
        <v>0</v>
      </c>
      <c r="BH492" s="99">
        <f>SUMIFS(通讯通路门店!$AA:$AA,通讯通路门店!$S:$S,$G492,通讯通路门店!$J:$J,"苹果体验店")</f>
        <v>0</v>
      </c>
      <c r="BI492" s="99">
        <f>SUMIFS(通讯通路门店!$K:$K,通讯通路门店!$S:$S,$G492,通讯通路门店!$J:$J,"其他品牌专卖店")</f>
        <v>0</v>
      </c>
      <c r="BJ492" s="99">
        <f>SUMIFS(通讯通路门店!$AC:$AC,通讯通路门店!$S:$S,$G492)</f>
        <v>0</v>
      </c>
      <c r="BK492" s="99">
        <f>SUMIFS(通讯通路门店!$AD:$AD,通讯通路门店!$S:$S,$G492)</f>
        <v>0</v>
      </c>
      <c r="BL492" s="99">
        <f>SUMIFS(通讯通路门店!$AE:$AE,通讯通路门店!$S:$S,$G492)</f>
        <v>0</v>
      </c>
      <c r="BM492" s="99">
        <f>SUMIFS(通讯通路门店!$AF:$AF,通讯通路门店!$S:$S,$G492)</f>
        <v>0</v>
      </c>
      <c r="BN492" s="99">
        <f>SUMIFS(通讯通路门店!$AG:$AG,通讯通路门店!$S:$S,$G492)</f>
        <v>0</v>
      </c>
      <c r="BO492" s="99">
        <f>SUMIFS(通讯通路门店!$AH:$AH,通讯通路门店!$S:$S,$G492)</f>
        <v>0</v>
      </c>
      <c r="BP492" s="99">
        <f>SUMIFS(通讯通路门店!$AI:$AI,通讯通路门店!$S:$S,$G492)</f>
        <v>0</v>
      </c>
      <c r="BQ492" s="83"/>
    </row>
    <row r="493" spans="1:69">
      <c r="A493" s="99" t="str">
        <f>IFERROR(_xlfn.XLOOKUP($G493,通讯通路门店!$S$4:$S$993933,通讯通路门店!$A$4:$A$993933,0,0),"")</f>
        <v/>
      </c>
      <c r="B493" s="99" t="str">
        <f>IFERROR(_xlfn.XLOOKUP($G493,通讯通路门店!$S$4:$S$993933,通讯通路门店!$B$4:$B$993933,0,0),"")</f>
        <v/>
      </c>
      <c r="C493" s="99" t="str">
        <f>IFERROR(_xlfn.XLOOKUP($G493,通讯通路门店!$S$4:$S$993933,通讯通路门店!$C$4:$C$993933,0,0),"")</f>
        <v/>
      </c>
      <c r="D493" s="99" t="str">
        <f>IFERROR(_xlfn.XLOOKUP($G493,通讯通路门店!$S$4:$S$993933,通讯通路门店!$D$4:$D$993933,0,0),"")</f>
        <v/>
      </c>
      <c r="E493" s="83"/>
      <c r="F493" s="83"/>
      <c r="G493" s="101" t="e">
        <v>#N/A</v>
      </c>
      <c r="H493" s="102" t="str">
        <f>IFERROR(_xlfn.XLOOKUP($G493,通讯通路门店!$S$4:$S$993933,通讯通路门店!$R$4:$R$993933,0,0),"")</f>
        <v/>
      </c>
      <c r="I493" s="83"/>
      <c r="J493" s="83"/>
      <c r="K493" s="83"/>
      <c r="L493" s="83"/>
      <c r="M493" s="83"/>
      <c r="N493" s="83"/>
      <c r="O493" s="83"/>
      <c r="P493" s="83"/>
      <c r="Q493" s="83"/>
      <c r="R493" s="83"/>
      <c r="S493" s="83"/>
      <c r="T493" s="83"/>
      <c r="U493" s="99">
        <f>COUNTIF(通讯通路门店!$S:$S,$G493)</f>
        <v>0</v>
      </c>
      <c r="V493" s="99">
        <f>COUNTIFS(通讯通路门店!$S:$S,$G493,通讯通路门店!$J:$J,"综合卖场")</f>
        <v>0</v>
      </c>
      <c r="W493" s="99">
        <f>SUMIFS(通讯通路门店!$AJ:$AJ,通讯通路门店!$S:$S,通讯客户沙盘!$G493)</f>
        <v>0</v>
      </c>
      <c r="X493" s="99">
        <f t="shared" si="35"/>
        <v>0</v>
      </c>
      <c r="Y493" s="99">
        <f>COUNTIFS(通讯通路门店!$S:$S,$G493,通讯通路门店!$J:$J,"荣耀体验店")+COUNTIFS(通讯通路门店!$S:$S,$G493,通讯通路门店!$J:$J,"荣耀授权专卖店")</f>
        <v>0</v>
      </c>
      <c r="Z493" s="99">
        <f>COUNTIFS(通讯通路门店!$S:$S,$G493,通讯通路门店!$J:$J,"VIVO体验店")</f>
        <v>0</v>
      </c>
      <c r="AA493" s="99">
        <f>COUNTIFS(通讯通路门店!$S:$S,$G493,通讯通路门店!$J:$J,"OPPO体验店")</f>
        <v>0</v>
      </c>
      <c r="AB493" s="99">
        <f>COUNTIFS(通讯通路门店!$S:$S,$G493,通讯通路门店!$J:$J,"华为授权体验店")+COUNTIFS(通讯通路门店!$S:$S,$G493,通讯通路门店!$J:$J,"华为堡垒店")</f>
        <v>0</v>
      </c>
      <c r="AC493" s="99">
        <f>COUNTIFS(通讯通路门店!$S:$S,$G493,通讯通路门店!$J:$J,"小米体验店")</f>
        <v>0</v>
      </c>
      <c r="AD493" s="99">
        <f>COUNTIFS(通讯通路门店!$S:$S,$G493,通讯通路门店!$J:$J,"苹果体验店")</f>
        <v>0</v>
      </c>
      <c r="AE493" s="99">
        <f>COUNTIFS(通讯通路门店!$S:$S,$G493,通讯通路门店!$J:$J,"其他品牌专卖店")</f>
        <v>0</v>
      </c>
      <c r="AF493" s="99">
        <f>SUMIFS(通讯通路门店!$BI:$BI,通讯通路门店!$S:$S,$G493)</f>
        <v>0</v>
      </c>
      <c r="AG493" s="99">
        <f>SUMIFS(通讯通路门店!$BH:$BH,通讯通路门店!$S:$S,$G493)</f>
        <v>0</v>
      </c>
      <c r="AH493" s="99">
        <f t="shared" si="36"/>
        <v>0</v>
      </c>
      <c r="AI493" s="99">
        <f>SUMIFS(通讯通路门店!$BB:$BB,通讯通路门店!$S:$S,$G493)</f>
        <v>0</v>
      </c>
      <c r="AJ493" s="99">
        <f>SUMIFS(通讯通路门店!$BE:$BE,通讯通路门店!$S:$S,$G493)</f>
        <v>0</v>
      </c>
      <c r="AK493" s="99">
        <f>SUMIFS(通讯通路门店!$BG:$BG,通讯通路门店!$S:$S,$G493)</f>
        <v>0</v>
      </c>
      <c r="AL493" s="99">
        <f>SUMIFS(通讯通路门店!$BC:$BC,通讯通路门店!$S:$S,$G493)</f>
        <v>0</v>
      </c>
      <c r="AM493" s="99">
        <f>SUMIFS(通讯通路门店!$BD:$BD,通讯通路门店!$S:$S,$G493)</f>
        <v>0</v>
      </c>
      <c r="AN493" s="99">
        <f>SUMIFS(通讯通路门店!$BF:$BF,通讯通路门店!$S:$S,$G493)</f>
        <v>0</v>
      </c>
      <c r="AO493" s="99">
        <f t="shared" si="37"/>
        <v>0</v>
      </c>
      <c r="AP493" s="99">
        <f>SUMIFS(通讯通路门店!$K:$K,通讯通路门店!$S:$S,$G493)</f>
        <v>0</v>
      </c>
      <c r="AQ493" s="83"/>
      <c r="AR493" s="99">
        <f>SUMIFS(通讯通路门店!$T:$T,通讯通路门店!$S:$S,$G493)</f>
        <v>0</v>
      </c>
      <c r="AS493" s="99">
        <f>SUMIFS(通讯通路门店!$U:$U,通讯通路门店!$S:$S,$G493)</f>
        <v>0</v>
      </c>
      <c r="AT493" s="99">
        <f>SUMIFS(通讯通路门店!$V:$V,通讯通路门店!$S:$S,$G493)</f>
        <v>0</v>
      </c>
      <c r="AU493" s="99">
        <f>SUMIFS(通讯通路门店!$W:$W,通讯通路门店!$S:$S,$G493)</f>
        <v>0</v>
      </c>
      <c r="AV493" s="99">
        <f>SUMIFS(通讯通路门店!$Z:$Z,通讯通路门店!$S:$S,$G493)</f>
        <v>0</v>
      </c>
      <c r="AW493" s="99">
        <f>SUMIFS(通讯通路门店!$AB:$AB,通讯通路门店!$S:$S,$G493)</f>
        <v>0</v>
      </c>
      <c r="AX493" s="99">
        <f>SUMIFS(通讯通路门店!$X:$X,通讯通路门店!$S:$S,$G493)</f>
        <v>0</v>
      </c>
      <c r="AY493" s="99">
        <f>SUMIFS(通讯通路门店!$Y:$Y,通讯通路门店!$S:$S,$G493)</f>
        <v>0</v>
      </c>
      <c r="AZ493" s="99">
        <f>SUMIFS(通讯通路门店!$AA:$AA,通讯通路门店!$S:$S,$G493)</f>
        <v>0</v>
      </c>
      <c r="BA493" s="99">
        <f t="shared" si="38"/>
        <v>0</v>
      </c>
      <c r="BB493" s="99">
        <f t="shared" si="39"/>
        <v>0</v>
      </c>
      <c r="BC493" s="99">
        <f>SUMIFS(通讯通路门店!$W:$W,通讯通路门店!$S:$S,$G493,通讯通路门店!$J:$J,"荣耀体验店")+SUMIFS(通讯通路门店!$W:$W,通讯通路门店!$S:$S,$G493,通讯通路门店!$J:$J,"荣耀授权专卖店")</f>
        <v>0</v>
      </c>
      <c r="BD493" s="99">
        <f>SUMIFS(通讯通路门店!$Z:$Z,通讯通路门店!$S:$S,$G493,通讯通路门店!$J:$J,"VIVO体验店")</f>
        <v>0</v>
      </c>
      <c r="BE493" s="99">
        <f>SUMIFS(通讯通路门店!$AB:$AB,通讯通路门店!$S:$S,$G493,通讯通路门店!$J:$J,"OPPO体验店")</f>
        <v>0</v>
      </c>
      <c r="BF493" s="99">
        <f>SUMIFS(通讯通路门店!$X:$X,通讯通路门店!$S:$S,$G493,通讯通路门店!$J:$J,"华为授权体验店")+SUMIFS(通讯通路门店!$AA:$AA,通讯通路门店!$S:$S,$G493,通讯通路门店!$J:$J,"华为堡垒店")</f>
        <v>0</v>
      </c>
      <c r="BG493" s="99">
        <f>SUMIFS(通讯通路门店!$Y:$Y,通讯通路门店!$S:$S,$G493,通讯通路门店!$J:$J,"小米体验店")</f>
        <v>0</v>
      </c>
      <c r="BH493" s="99">
        <f>SUMIFS(通讯通路门店!$AA:$AA,通讯通路门店!$S:$S,$G493,通讯通路门店!$J:$J,"苹果体验店")</f>
        <v>0</v>
      </c>
      <c r="BI493" s="99">
        <f>SUMIFS(通讯通路门店!$K:$K,通讯通路门店!$S:$S,$G493,通讯通路门店!$J:$J,"其他品牌专卖店")</f>
        <v>0</v>
      </c>
      <c r="BJ493" s="99">
        <f>SUMIFS(通讯通路门店!$AC:$AC,通讯通路门店!$S:$S,$G493)</f>
        <v>0</v>
      </c>
      <c r="BK493" s="99">
        <f>SUMIFS(通讯通路门店!$AD:$AD,通讯通路门店!$S:$S,$G493)</f>
        <v>0</v>
      </c>
      <c r="BL493" s="99">
        <f>SUMIFS(通讯通路门店!$AE:$AE,通讯通路门店!$S:$S,$G493)</f>
        <v>0</v>
      </c>
      <c r="BM493" s="99">
        <f>SUMIFS(通讯通路门店!$AF:$AF,通讯通路门店!$S:$S,$G493)</f>
        <v>0</v>
      </c>
      <c r="BN493" s="99">
        <f>SUMIFS(通讯通路门店!$AG:$AG,通讯通路门店!$S:$S,$G493)</f>
        <v>0</v>
      </c>
      <c r="BO493" s="99">
        <f>SUMIFS(通讯通路门店!$AH:$AH,通讯通路门店!$S:$S,$G493)</f>
        <v>0</v>
      </c>
      <c r="BP493" s="99">
        <f>SUMIFS(通讯通路门店!$AI:$AI,通讯通路门店!$S:$S,$G493)</f>
        <v>0</v>
      </c>
      <c r="BQ493" s="83"/>
    </row>
    <row r="494" spans="1:69">
      <c r="A494" s="99" t="str">
        <f>IFERROR(_xlfn.XLOOKUP($G494,通讯通路门店!$S$4:$S$993933,通讯通路门店!$A$4:$A$993933,0,0),"")</f>
        <v/>
      </c>
      <c r="B494" s="99" t="str">
        <f>IFERROR(_xlfn.XLOOKUP($G494,通讯通路门店!$S$4:$S$993933,通讯通路门店!$B$4:$B$993933,0,0),"")</f>
        <v/>
      </c>
      <c r="C494" s="99" t="str">
        <f>IFERROR(_xlfn.XLOOKUP($G494,通讯通路门店!$S$4:$S$993933,通讯通路门店!$C$4:$C$993933,0,0),"")</f>
        <v/>
      </c>
      <c r="D494" s="99" t="str">
        <f>IFERROR(_xlfn.XLOOKUP($G494,通讯通路门店!$S$4:$S$993933,通讯通路门店!$D$4:$D$993933,0,0),"")</f>
        <v/>
      </c>
      <c r="E494" s="83"/>
      <c r="F494" s="83"/>
      <c r="G494" s="101" t="e">
        <v>#N/A</v>
      </c>
      <c r="H494" s="102" t="str">
        <f>IFERROR(_xlfn.XLOOKUP($G494,通讯通路门店!$S$4:$S$993933,通讯通路门店!$R$4:$R$993933,0,0),"")</f>
        <v/>
      </c>
      <c r="I494" s="83"/>
      <c r="J494" s="83"/>
      <c r="K494" s="83"/>
      <c r="L494" s="83"/>
      <c r="M494" s="83"/>
      <c r="N494" s="83"/>
      <c r="O494" s="83"/>
      <c r="P494" s="83"/>
      <c r="Q494" s="83"/>
      <c r="R494" s="83"/>
      <c r="S494" s="83"/>
      <c r="T494" s="83"/>
      <c r="U494" s="99">
        <f>COUNTIF(通讯通路门店!$S:$S,$G494)</f>
        <v>0</v>
      </c>
      <c r="V494" s="99">
        <f>COUNTIFS(通讯通路门店!$S:$S,$G494,通讯通路门店!$J:$J,"综合卖场")</f>
        <v>0</v>
      </c>
      <c r="W494" s="99">
        <f>SUMIFS(通讯通路门店!$AJ:$AJ,通讯通路门店!$S:$S,通讯客户沙盘!$G494)</f>
        <v>0</v>
      </c>
      <c r="X494" s="99">
        <f t="shared" si="35"/>
        <v>0</v>
      </c>
      <c r="Y494" s="99">
        <f>COUNTIFS(通讯通路门店!$S:$S,$G494,通讯通路门店!$J:$J,"荣耀体验店")+COUNTIFS(通讯通路门店!$S:$S,$G494,通讯通路门店!$J:$J,"荣耀授权专卖店")</f>
        <v>0</v>
      </c>
      <c r="Z494" s="99">
        <f>COUNTIFS(通讯通路门店!$S:$S,$G494,通讯通路门店!$J:$J,"VIVO体验店")</f>
        <v>0</v>
      </c>
      <c r="AA494" s="99">
        <f>COUNTIFS(通讯通路门店!$S:$S,$G494,通讯通路门店!$J:$J,"OPPO体验店")</f>
        <v>0</v>
      </c>
      <c r="AB494" s="99">
        <f>COUNTIFS(通讯通路门店!$S:$S,$G494,通讯通路门店!$J:$J,"华为授权体验店")+COUNTIFS(通讯通路门店!$S:$S,$G494,通讯通路门店!$J:$J,"华为堡垒店")</f>
        <v>0</v>
      </c>
      <c r="AC494" s="99">
        <f>COUNTIFS(通讯通路门店!$S:$S,$G494,通讯通路门店!$J:$J,"小米体验店")</f>
        <v>0</v>
      </c>
      <c r="AD494" s="99">
        <f>COUNTIFS(通讯通路门店!$S:$S,$G494,通讯通路门店!$J:$J,"苹果体验店")</f>
        <v>0</v>
      </c>
      <c r="AE494" s="99">
        <f>COUNTIFS(通讯通路门店!$S:$S,$G494,通讯通路门店!$J:$J,"其他品牌专卖店")</f>
        <v>0</v>
      </c>
      <c r="AF494" s="99">
        <f>SUMIFS(通讯通路门店!$BI:$BI,通讯通路门店!$S:$S,$G494)</f>
        <v>0</v>
      </c>
      <c r="AG494" s="99">
        <f>SUMIFS(通讯通路门店!$BH:$BH,通讯通路门店!$S:$S,$G494)</f>
        <v>0</v>
      </c>
      <c r="AH494" s="99">
        <f t="shared" si="36"/>
        <v>0</v>
      </c>
      <c r="AI494" s="99">
        <f>SUMIFS(通讯通路门店!$BB:$BB,通讯通路门店!$S:$S,$G494)</f>
        <v>0</v>
      </c>
      <c r="AJ494" s="99">
        <f>SUMIFS(通讯通路门店!$BE:$BE,通讯通路门店!$S:$S,$G494)</f>
        <v>0</v>
      </c>
      <c r="AK494" s="99">
        <f>SUMIFS(通讯通路门店!$BG:$BG,通讯通路门店!$S:$S,$G494)</f>
        <v>0</v>
      </c>
      <c r="AL494" s="99">
        <f>SUMIFS(通讯通路门店!$BC:$BC,通讯通路门店!$S:$S,$G494)</f>
        <v>0</v>
      </c>
      <c r="AM494" s="99">
        <f>SUMIFS(通讯通路门店!$BD:$BD,通讯通路门店!$S:$S,$G494)</f>
        <v>0</v>
      </c>
      <c r="AN494" s="99">
        <f>SUMIFS(通讯通路门店!$BF:$BF,通讯通路门店!$S:$S,$G494)</f>
        <v>0</v>
      </c>
      <c r="AO494" s="99">
        <f t="shared" si="37"/>
        <v>0</v>
      </c>
      <c r="AP494" s="99">
        <f>SUMIFS(通讯通路门店!$K:$K,通讯通路门店!$S:$S,$G494)</f>
        <v>0</v>
      </c>
      <c r="AQ494" s="83"/>
      <c r="AR494" s="99">
        <f>SUMIFS(通讯通路门店!$T:$T,通讯通路门店!$S:$S,$G494)</f>
        <v>0</v>
      </c>
      <c r="AS494" s="99">
        <f>SUMIFS(通讯通路门店!$U:$U,通讯通路门店!$S:$S,$G494)</f>
        <v>0</v>
      </c>
      <c r="AT494" s="99">
        <f>SUMIFS(通讯通路门店!$V:$V,通讯通路门店!$S:$S,$G494)</f>
        <v>0</v>
      </c>
      <c r="AU494" s="99">
        <f>SUMIFS(通讯通路门店!$W:$W,通讯通路门店!$S:$S,$G494)</f>
        <v>0</v>
      </c>
      <c r="AV494" s="99">
        <f>SUMIFS(通讯通路门店!$Z:$Z,通讯通路门店!$S:$S,$G494)</f>
        <v>0</v>
      </c>
      <c r="AW494" s="99">
        <f>SUMIFS(通讯通路门店!$AB:$AB,通讯通路门店!$S:$S,$G494)</f>
        <v>0</v>
      </c>
      <c r="AX494" s="99">
        <f>SUMIFS(通讯通路门店!$X:$X,通讯通路门店!$S:$S,$G494)</f>
        <v>0</v>
      </c>
      <c r="AY494" s="99">
        <f>SUMIFS(通讯通路门店!$Y:$Y,通讯通路门店!$S:$S,$G494)</f>
        <v>0</v>
      </c>
      <c r="AZ494" s="99">
        <f>SUMIFS(通讯通路门店!$AA:$AA,通讯通路门店!$S:$S,$G494)</f>
        <v>0</v>
      </c>
      <c r="BA494" s="99">
        <f t="shared" si="38"/>
        <v>0</v>
      </c>
      <c r="BB494" s="99">
        <f t="shared" si="39"/>
        <v>0</v>
      </c>
      <c r="BC494" s="99">
        <f>SUMIFS(通讯通路门店!$W:$W,通讯通路门店!$S:$S,$G494,通讯通路门店!$J:$J,"荣耀体验店")+SUMIFS(通讯通路门店!$W:$W,通讯通路门店!$S:$S,$G494,通讯通路门店!$J:$J,"荣耀授权专卖店")</f>
        <v>0</v>
      </c>
      <c r="BD494" s="99">
        <f>SUMIFS(通讯通路门店!$Z:$Z,通讯通路门店!$S:$S,$G494,通讯通路门店!$J:$J,"VIVO体验店")</f>
        <v>0</v>
      </c>
      <c r="BE494" s="99">
        <f>SUMIFS(通讯通路门店!$AB:$AB,通讯通路门店!$S:$S,$G494,通讯通路门店!$J:$J,"OPPO体验店")</f>
        <v>0</v>
      </c>
      <c r="BF494" s="99">
        <f>SUMIFS(通讯通路门店!$X:$X,通讯通路门店!$S:$S,$G494,通讯通路门店!$J:$J,"华为授权体验店")+SUMIFS(通讯通路门店!$AA:$AA,通讯通路门店!$S:$S,$G494,通讯通路门店!$J:$J,"华为堡垒店")</f>
        <v>0</v>
      </c>
      <c r="BG494" s="99">
        <f>SUMIFS(通讯通路门店!$Y:$Y,通讯通路门店!$S:$S,$G494,通讯通路门店!$J:$J,"小米体验店")</f>
        <v>0</v>
      </c>
      <c r="BH494" s="99">
        <f>SUMIFS(通讯通路门店!$AA:$AA,通讯通路门店!$S:$S,$G494,通讯通路门店!$J:$J,"苹果体验店")</f>
        <v>0</v>
      </c>
      <c r="BI494" s="99">
        <f>SUMIFS(通讯通路门店!$K:$K,通讯通路门店!$S:$S,$G494,通讯通路门店!$J:$J,"其他品牌专卖店")</f>
        <v>0</v>
      </c>
      <c r="BJ494" s="99">
        <f>SUMIFS(通讯通路门店!$AC:$AC,通讯通路门店!$S:$S,$G494)</f>
        <v>0</v>
      </c>
      <c r="BK494" s="99">
        <f>SUMIFS(通讯通路门店!$AD:$AD,通讯通路门店!$S:$S,$G494)</f>
        <v>0</v>
      </c>
      <c r="BL494" s="99">
        <f>SUMIFS(通讯通路门店!$AE:$AE,通讯通路门店!$S:$S,$G494)</f>
        <v>0</v>
      </c>
      <c r="BM494" s="99">
        <f>SUMIFS(通讯通路门店!$AF:$AF,通讯通路门店!$S:$S,$G494)</f>
        <v>0</v>
      </c>
      <c r="BN494" s="99">
        <f>SUMIFS(通讯通路门店!$AG:$AG,通讯通路门店!$S:$S,$G494)</f>
        <v>0</v>
      </c>
      <c r="BO494" s="99">
        <f>SUMIFS(通讯通路门店!$AH:$AH,通讯通路门店!$S:$S,$G494)</f>
        <v>0</v>
      </c>
      <c r="BP494" s="99">
        <f>SUMIFS(通讯通路门店!$AI:$AI,通讯通路门店!$S:$S,$G494)</f>
        <v>0</v>
      </c>
      <c r="BQ494" s="83"/>
    </row>
    <row r="495" spans="1:69">
      <c r="A495" s="99" t="str">
        <f>IFERROR(_xlfn.XLOOKUP($G495,通讯通路门店!$S$4:$S$993933,通讯通路门店!$A$4:$A$993933,0,0),"")</f>
        <v/>
      </c>
      <c r="B495" s="99" t="str">
        <f>IFERROR(_xlfn.XLOOKUP($G495,通讯通路门店!$S$4:$S$993933,通讯通路门店!$B$4:$B$993933,0,0),"")</f>
        <v/>
      </c>
      <c r="C495" s="99" t="str">
        <f>IFERROR(_xlfn.XLOOKUP($G495,通讯通路门店!$S$4:$S$993933,通讯通路门店!$C$4:$C$993933,0,0),"")</f>
        <v/>
      </c>
      <c r="D495" s="99" t="str">
        <f>IFERROR(_xlfn.XLOOKUP($G495,通讯通路门店!$S$4:$S$993933,通讯通路门店!$D$4:$D$993933,0,0),"")</f>
        <v/>
      </c>
      <c r="E495" s="83"/>
      <c r="F495" s="83"/>
      <c r="G495" s="101" t="e">
        <v>#N/A</v>
      </c>
      <c r="H495" s="102" t="str">
        <f>IFERROR(_xlfn.XLOOKUP($G495,通讯通路门店!$S$4:$S$993933,通讯通路门店!$R$4:$R$993933,0,0),"")</f>
        <v/>
      </c>
      <c r="I495" s="83"/>
      <c r="J495" s="83"/>
      <c r="K495" s="83"/>
      <c r="L495" s="83"/>
      <c r="M495" s="83"/>
      <c r="N495" s="83"/>
      <c r="O495" s="83"/>
      <c r="P495" s="83"/>
      <c r="Q495" s="83"/>
      <c r="R495" s="83"/>
      <c r="S495" s="83"/>
      <c r="T495" s="83"/>
      <c r="U495" s="99">
        <f>COUNTIF(通讯通路门店!$S:$S,$G495)</f>
        <v>0</v>
      </c>
      <c r="V495" s="99">
        <f>COUNTIFS(通讯通路门店!$S:$S,$G495,通讯通路门店!$J:$J,"综合卖场")</f>
        <v>0</v>
      </c>
      <c r="W495" s="99">
        <f>SUMIFS(通讯通路门店!$AJ:$AJ,通讯通路门店!$S:$S,通讯客户沙盘!$G495)</f>
        <v>0</v>
      </c>
      <c r="X495" s="99">
        <f t="shared" si="35"/>
        <v>0</v>
      </c>
      <c r="Y495" s="99">
        <f>COUNTIFS(通讯通路门店!$S:$S,$G495,通讯通路门店!$J:$J,"荣耀体验店")+COUNTIFS(通讯通路门店!$S:$S,$G495,通讯通路门店!$J:$J,"荣耀授权专卖店")</f>
        <v>0</v>
      </c>
      <c r="Z495" s="99">
        <f>COUNTIFS(通讯通路门店!$S:$S,$G495,通讯通路门店!$J:$J,"VIVO体验店")</f>
        <v>0</v>
      </c>
      <c r="AA495" s="99">
        <f>COUNTIFS(通讯通路门店!$S:$S,$G495,通讯通路门店!$J:$J,"OPPO体验店")</f>
        <v>0</v>
      </c>
      <c r="AB495" s="99">
        <f>COUNTIFS(通讯通路门店!$S:$S,$G495,通讯通路门店!$J:$J,"华为授权体验店")+COUNTIFS(通讯通路门店!$S:$S,$G495,通讯通路门店!$J:$J,"华为堡垒店")</f>
        <v>0</v>
      </c>
      <c r="AC495" s="99">
        <f>COUNTIFS(通讯通路门店!$S:$S,$G495,通讯通路门店!$J:$J,"小米体验店")</f>
        <v>0</v>
      </c>
      <c r="AD495" s="99">
        <f>COUNTIFS(通讯通路门店!$S:$S,$G495,通讯通路门店!$J:$J,"苹果体验店")</f>
        <v>0</v>
      </c>
      <c r="AE495" s="99">
        <f>COUNTIFS(通讯通路门店!$S:$S,$G495,通讯通路门店!$J:$J,"其他品牌专卖店")</f>
        <v>0</v>
      </c>
      <c r="AF495" s="99">
        <f>SUMIFS(通讯通路门店!$BI:$BI,通讯通路门店!$S:$S,$G495)</f>
        <v>0</v>
      </c>
      <c r="AG495" s="99">
        <f>SUMIFS(通讯通路门店!$BH:$BH,通讯通路门店!$S:$S,$G495)</f>
        <v>0</v>
      </c>
      <c r="AH495" s="99">
        <f t="shared" si="36"/>
        <v>0</v>
      </c>
      <c r="AI495" s="99">
        <f>SUMIFS(通讯通路门店!$BB:$BB,通讯通路门店!$S:$S,$G495)</f>
        <v>0</v>
      </c>
      <c r="AJ495" s="99">
        <f>SUMIFS(通讯通路门店!$BE:$BE,通讯通路门店!$S:$S,$G495)</f>
        <v>0</v>
      </c>
      <c r="AK495" s="99">
        <f>SUMIFS(通讯通路门店!$BG:$BG,通讯通路门店!$S:$S,$G495)</f>
        <v>0</v>
      </c>
      <c r="AL495" s="99">
        <f>SUMIFS(通讯通路门店!$BC:$BC,通讯通路门店!$S:$S,$G495)</f>
        <v>0</v>
      </c>
      <c r="AM495" s="99">
        <f>SUMIFS(通讯通路门店!$BD:$BD,通讯通路门店!$S:$S,$G495)</f>
        <v>0</v>
      </c>
      <c r="AN495" s="99">
        <f>SUMIFS(通讯通路门店!$BF:$BF,通讯通路门店!$S:$S,$G495)</f>
        <v>0</v>
      </c>
      <c r="AO495" s="99">
        <f t="shared" si="37"/>
        <v>0</v>
      </c>
      <c r="AP495" s="99">
        <f>SUMIFS(通讯通路门店!$K:$K,通讯通路门店!$S:$S,$G495)</f>
        <v>0</v>
      </c>
      <c r="AQ495" s="83"/>
      <c r="AR495" s="99">
        <f>SUMIFS(通讯通路门店!$T:$T,通讯通路门店!$S:$S,$G495)</f>
        <v>0</v>
      </c>
      <c r="AS495" s="99">
        <f>SUMIFS(通讯通路门店!$U:$U,通讯通路门店!$S:$S,$G495)</f>
        <v>0</v>
      </c>
      <c r="AT495" s="99">
        <f>SUMIFS(通讯通路门店!$V:$V,通讯通路门店!$S:$S,$G495)</f>
        <v>0</v>
      </c>
      <c r="AU495" s="99">
        <f>SUMIFS(通讯通路门店!$W:$W,通讯通路门店!$S:$S,$G495)</f>
        <v>0</v>
      </c>
      <c r="AV495" s="99">
        <f>SUMIFS(通讯通路门店!$Z:$Z,通讯通路门店!$S:$S,$G495)</f>
        <v>0</v>
      </c>
      <c r="AW495" s="99">
        <f>SUMIFS(通讯通路门店!$AB:$AB,通讯通路门店!$S:$S,$G495)</f>
        <v>0</v>
      </c>
      <c r="AX495" s="99">
        <f>SUMIFS(通讯通路门店!$X:$X,通讯通路门店!$S:$S,$G495)</f>
        <v>0</v>
      </c>
      <c r="AY495" s="99">
        <f>SUMIFS(通讯通路门店!$Y:$Y,通讯通路门店!$S:$S,$G495)</f>
        <v>0</v>
      </c>
      <c r="AZ495" s="99">
        <f>SUMIFS(通讯通路门店!$AA:$AA,通讯通路门店!$S:$S,$G495)</f>
        <v>0</v>
      </c>
      <c r="BA495" s="99">
        <f t="shared" si="38"/>
        <v>0</v>
      </c>
      <c r="BB495" s="99">
        <f t="shared" si="39"/>
        <v>0</v>
      </c>
      <c r="BC495" s="99">
        <f>SUMIFS(通讯通路门店!$W:$W,通讯通路门店!$S:$S,$G495,通讯通路门店!$J:$J,"荣耀体验店")+SUMIFS(通讯通路门店!$W:$W,通讯通路门店!$S:$S,$G495,通讯通路门店!$J:$J,"荣耀授权专卖店")</f>
        <v>0</v>
      </c>
      <c r="BD495" s="99">
        <f>SUMIFS(通讯通路门店!$Z:$Z,通讯通路门店!$S:$S,$G495,通讯通路门店!$J:$J,"VIVO体验店")</f>
        <v>0</v>
      </c>
      <c r="BE495" s="99">
        <f>SUMIFS(通讯通路门店!$AB:$AB,通讯通路门店!$S:$S,$G495,通讯通路门店!$J:$J,"OPPO体验店")</f>
        <v>0</v>
      </c>
      <c r="BF495" s="99">
        <f>SUMIFS(通讯通路门店!$X:$X,通讯通路门店!$S:$S,$G495,通讯通路门店!$J:$J,"华为授权体验店")+SUMIFS(通讯通路门店!$AA:$AA,通讯通路门店!$S:$S,$G495,通讯通路门店!$J:$J,"华为堡垒店")</f>
        <v>0</v>
      </c>
      <c r="BG495" s="99">
        <f>SUMIFS(通讯通路门店!$Y:$Y,通讯通路门店!$S:$S,$G495,通讯通路门店!$J:$J,"小米体验店")</f>
        <v>0</v>
      </c>
      <c r="BH495" s="99">
        <f>SUMIFS(通讯通路门店!$AA:$AA,通讯通路门店!$S:$S,$G495,通讯通路门店!$J:$J,"苹果体验店")</f>
        <v>0</v>
      </c>
      <c r="BI495" s="99">
        <f>SUMIFS(通讯通路门店!$K:$K,通讯通路门店!$S:$S,$G495,通讯通路门店!$J:$J,"其他品牌专卖店")</f>
        <v>0</v>
      </c>
      <c r="BJ495" s="99">
        <f>SUMIFS(通讯通路门店!$AC:$AC,通讯通路门店!$S:$S,$G495)</f>
        <v>0</v>
      </c>
      <c r="BK495" s="99">
        <f>SUMIFS(通讯通路门店!$AD:$AD,通讯通路门店!$S:$S,$G495)</f>
        <v>0</v>
      </c>
      <c r="BL495" s="99">
        <f>SUMIFS(通讯通路门店!$AE:$AE,通讯通路门店!$S:$S,$G495)</f>
        <v>0</v>
      </c>
      <c r="BM495" s="99">
        <f>SUMIFS(通讯通路门店!$AF:$AF,通讯通路门店!$S:$S,$G495)</f>
        <v>0</v>
      </c>
      <c r="BN495" s="99">
        <f>SUMIFS(通讯通路门店!$AG:$AG,通讯通路门店!$S:$S,$G495)</f>
        <v>0</v>
      </c>
      <c r="BO495" s="99">
        <f>SUMIFS(通讯通路门店!$AH:$AH,通讯通路门店!$S:$S,$G495)</f>
        <v>0</v>
      </c>
      <c r="BP495" s="99">
        <f>SUMIFS(通讯通路门店!$AI:$AI,通讯通路门店!$S:$S,$G495)</f>
        <v>0</v>
      </c>
      <c r="BQ495" s="83"/>
    </row>
    <row r="496" spans="1:69">
      <c r="A496" s="99" t="str">
        <f>IFERROR(_xlfn.XLOOKUP($G496,通讯通路门店!$S$4:$S$993933,通讯通路门店!$A$4:$A$993933,0,0),"")</f>
        <v/>
      </c>
      <c r="B496" s="99" t="str">
        <f>IFERROR(_xlfn.XLOOKUP($G496,通讯通路门店!$S$4:$S$993933,通讯通路门店!$B$4:$B$993933,0,0),"")</f>
        <v/>
      </c>
      <c r="C496" s="99" t="str">
        <f>IFERROR(_xlfn.XLOOKUP($G496,通讯通路门店!$S$4:$S$993933,通讯通路门店!$C$4:$C$993933,0,0),"")</f>
        <v/>
      </c>
      <c r="D496" s="99" t="str">
        <f>IFERROR(_xlfn.XLOOKUP($G496,通讯通路门店!$S$4:$S$993933,通讯通路门店!$D$4:$D$993933,0,0),"")</f>
        <v/>
      </c>
      <c r="E496" s="83"/>
      <c r="F496" s="83"/>
      <c r="G496" s="101" t="e">
        <v>#N/A</v>
      </c>
      <c r="H496" s="102" t="str">
        <f>IFERROR(_xlfn.XLOOKUP($G496,通讯通路门店!$S$4:$S$993933,通讯通路门店!$R$4:$R$993933,0,0),"")</f>
        <v/>
      </c>
      <c r="I496" s="83"/>
      <c r="J496" s="83"/>
      <c r="K496" s="83"/>
      <c r="L496" s="83"/>
      <c r="M496" s="83"/>
      <c r="N496" s="83"/>
      <c r="O496" s="83"/>
      <c r="P496" s="83"/>
      <c r="Q496" s="83"/>
      <c r="R496" s="83"/>
      <c r="S496" s="83"/>
      <c r="T496" s="83"/>
      <c r="U496" s="99">
        <f>COUNTIF(通讯通路门店!$S:$S,$G496)</f>
        <v>0</v>
      </c>
      <c r="V496" s="99">
        <f>COUNTIFS(通讯通路门店!$S:$S,$G496,通讯通路门店!$J:$J,"综合卖场")</f>
        <v>0</v>
      </c>
      <c r="W496" s="99">
        <f>SUMIFS(通讯通路门店!$AJ:$AJ,通讯通路门店!$S:$S,通讯客户沙盘!$G496)</f>
        <v>0</v>
      </c>
      <c r="X496" s="99">
        <f t="shared" si="35"/>
        <v>0</v>
      </c>
      <c r="Y496" s="99">
        <f>COUNTIFS(通讯通路门店!$S:$S,$G496,通讯通路门店!$J:$J,"荣耀体验店")+COUNTIFS(通讯通路门店!$S:$S,$G496,通讯通路门店!$J:$J,"荣耀授权专卖店")</f>
        <v>0</v>
      </c>
      <c r="Z496" s="99">
        <f>COUNTIFS(通讯通路门店!$S:$S,$G496,通讯通路门店!$J:$J,"VIVO体验店")</f>
        <v>0</v>
      </c>
      <c r="AA496" s="99">
        <f>COUNTIFS(通讯通路门店!$S:$S,$G496,通讯通路门店!$J:$J,"OPPO体验店")</f>
        <v>0</v>
      </c>
      <c r="AB496" s="99">
        <f>COUNTIFS(通讯通路门店!$S:$S,$G496,通讯通路门店!$J:$J,"华为授权体验店")+COUNTIFS(通讯通路门店!$S:$S,$G496,通讯通路门店!$J:$J,"华为堡垒店")</f>
        <v>0</v>
      </c>
      <c r="AC496" s="99">
        <f>COUNTIFS(通讯通路门店!$S:$S,$G496,通讯通路门店!$J:$J,"小米体验店")</f>
        <v>0</v>
      </c>
      <c r="AD496" s="99">
        <f>COUNTIFS(通讯通路门店!$S:$S,$G496,通讯通路门店!$J:$J,"苹果体验店")</f>
        <v>0</v>
      </c>
      <c r="AE496" s="99">
        <f>COUNTIFS(通讯通路门店!$S:$S,$G496,通讯通路门店!$J:$J,"其他品牌专卖店")</f>
        <v>0</v>
      </c>
      <c r="AF496" s="99">
        <f>SUMIFS(通讯通路门店!$BI:$BI,通讯通路门店!$S:$S,$G496)</f>
        <v>0</v>
      </c>
      <c r="AG496" s="99">
        <f>SUMIFS(通讯通路门店!$BH:$BH,通讯通路门店!$S:$S,$G496)</f>
        <v>0</v>
      </c>
      <c r="AH496" s="99">
        <f t="shared" si="36"/>
        <v>0</v>
      </c>
      <c r="AI496" s="99">
        <f>SUMIFS(通讯通路门店!$BB:$BB,通讯通路门店!$S:$S,$G496)</f>
        <v>0</v>
      </c>
      <c r="AJ496" s="99">
        <f>SUMIFS(通讯通路门店!$BE:$BE,通讯通路门店!$S:$S,$G496)</f>
        <v>0</v>
      </c>
      <c r="AK496" s="99">
        <f>SUMIFS(通讯通路门店!$BG:$BG,通讯通路门店!$S:$S,$G496)</f>
        <v>0</v>
      </c>
      <c r="AL496" s="99">
        <f>SUMIFS(通讯通路门店!$BC:$BC,通讯通路门店!$S:$S,$G496)</f>
        <v>0</v>
      </c>
      <c r="AM496" s="99">
        <f>SUMIFS(通讯通路门店!$BD:$BD,通讯通路门店!$S:$S,$G496)</f>
        <v>0</v>
      </c>
      <c r="AN496" s="99">
        <f>SUMIFS(通讯通路门店!$BF:$BF,通讯通路门店!$S:$S,$G496)</f>
        <v>0</v>
      </c>
      <c r="AO496" s="99">
        <f t="shared" si="37"/>
        <v>0</v>
      </c>
      <c r="AP496" s="99">
        <f>SUMIFS(通讯通路门店!$K:$K,通讯通路门店!$S:$S,$G496)</f>
        <v>0</v>
      </c>
      <c r="AQ496" s="83"/>
      <c r="AR496" s="99">
        <f>SUMIFS(通讯通路门店!$T:$T,通讯通路门店!$S:$S,$G496)</f>
        <v>0</v>
      </c>
      <c r="AS496" s="99">
        <f>SUMIFS(通讯通路门店!$U:$U,通讯通路门店!$S:$S,$G496)</f>
        <v>0</v>
      </c>
      <c r="AT496" s="99">
        <f>SUMIFS(通讯通路门店!$V:$V,通讯通路门店!$S:$S,$G496)</f>
        <v>0</v>
      </c>
      <c r="AU496" s="99">
        <f>SUMIFS(通讯通路门店!$W:$W,通讯通路门店!$S:$S,$G496)</f>
        <v>0</v>
      </c>
      <c r="AV496" s="99">
        <f>SUMIFS(通讯通路门店!$Z:$Z,通讯通路门店!$S:$S,$G496)</f>
        <v>0</v>
      </c>
      <c r="AW496" s="99">
        <f>SUMIFS(通讯通路门店!$AB:$AB,通讯通路门店!$S:$S,$G496)</f>
        <v>0</v>
      </c>
      <c r="AX496" s="99">
        <f>SUMIFS(通讯通路门店!$X:$X,通讯通路门店!$S:$S,$G496)</f>
        <v>0</v>
      </c>
      <c r="AY496" s="99">
        <f>SUMIFS(通讯通路门店!$Y:$Y,通讯通路门店!$S:$S,$G496)</f>
        <v>0</v>
      </c>
      <c r="AZ496" s="99">
        <f>SUMIFS(通讯通路门店!$AA:$AA,通讯通路门店!$S:$S,$G496)</f>
        <v>0</v>
      </c>
      <c r="BA496" s="99">
        <f t="shared" si="38"/>
        <v>0</v>
      </c>
      <c r="BB496" s="99">
        <f t="shared" si="39"/>
        <v>0</v>
      </c>
      <c r="BC496" s="99">
        <f>SUMIFS(通讯通路门店!$W:$W,通讯通路门店!$S:$S,$G496,通讯通路门店!$J:$J,"荣耀体验店")+SUMIFS(通讯通路门店!$W:$W,通讯通路门店!$S:$S,$G496,通讯通路门店!$J:$J,"荣耀授权专卖店")</f>
        <v>0</v>
      </c>
      <c r="BD496" s="99">
        <f>SUMIFS(通讯通路门店!$Z:$Z,通讯通路门店!$S:$S,$G496,通讯通路门店!$J:$J,"VIVO体验店")</f>
        <v>0</v>
      </c>
      <c r="BE496" s="99">
        <f>SUMIFS(通讯通路门店!$AB:$AB,通讯通路门店!$S:$S,$G496,通讯通路门店!$J:$J,"OPPO体验店")</f>
        <v>0</v>
      </c>
      <c r="BF496" s="99">
        <f>SUMIFS(通讯通路门店!$X:$X,通讯通路门店!$S:$S,$G496,通讯通路门店!$J:$J,"华为授权体验店")+SUMIFS(通讯通路门店!$AA:$AA,通讯通路门店!$S:$S,$G496,通讯通路门店!$J:$J,"华为堡垒店")</f>
        <v>0</v>
      </c>
      <c r="BG496" s="99">
        <f>SUMIFS(通讯通路门店!$Y:$Y,通讯通路门店!$S:$S,$G496,通讯通路门店!$J:$J,"小米体验店")</f>
        <v>0</v>
      </c>
      <c r="BH496" s="99">
        <f>SUMIFS(通讯通路门店!$AA:$AA,通讯通路门店!$S:$S,$G496,通讯通路门店!$J:$J,"苹果体验店")</f>
        <v>0</v>
      </c>
      <c r="BI496" s="99">
        <f>SUMIFS(通讯通路门店!$K:$K,通讯通路门店!$S:$S,$G496,通讯通路门店!$J:$J,"其他品牌专卖店")</f>
        <v>0</v>
      </c>
      <c r="BJ496" s="99">
        <f>SUMIFS(通讯通路门店!$AC:$AC,通讯通路门店!$S:$S,$G496)</f>
        <v>0</v>
      </c>
      <c r="BK496" s="99">
        <f>SUMIFS(通讯通路门店!$AD:$AD,通讯通路门店!$S:$S,$G496)</f>
        <v>0</v>
      </c>
      <c r="BL496" s="99">
        <f>SUMIFS(通讯通路门店!$AE:$AE,通讯通路门店!$S:$S,$G496)</f>
        <v>0</v>
      </c>
      <c r="BM496" s="99">
        <f>SUMIFS(通讯通路门店!$AF:$AF,通讯通路门店!$S:$S,$G496)</f>
        <v>0</v>
      </c>
      <c r="BN496" s="99">
        <f>SUMIFS(通讯通路门店!$AG:$AG,通讯通路门店!$S:$S,$G496)</f>
        <v>0</v>
      </c>
      <c r="BO496" s="99">
        <f>SUMIFS(通讯通路门店!$AH:$AH,通讯通路门店!$S:$S,$G496)</f>
        <v>0</v>
      </c>
      <c r="BP496" s="99">
        <f>SUMIFS(通讯通路门店!$AI:$AI,通讯通路门店!$S:$S,$G496)</f>
        <v>0</v>
      </c>
      <c r="BQ496" s="83"/>
    </row>
    <row r="497" spans="1:69">
      <c r="A497" s="99" t="str">
        <f>IFERROR(_xlfn.XLOOKUP($G497,通讯通路门店!$S$4:$S$993933,通讯通路门店!$A$4:$A$993933,0,0),"")</f>
        <v/>
      </c>
      <c r="B497" s="99" t="str">
        <f>IFERROR(_xlfn.XLOOKUP($G497,通讯通路门店!$S$4:$S$993933,通讯通路门店!$B$4:$B$993933,0,0),"")</f>
        <v/>
      </c>
      <c r="C497" s="99" t="str">
        <f>IFERROR(_xlfn.XLOOKUP($G497,通讯通路门店!$S$4:$S$993933,通讯通路门店!$C$4:$C$993933,0,0),"")</f>
        <v/>
      </c>
      <c r="D497" s="99" t="str">
        <f>IFERROR(_xlfn.XLOOKUP($G497,通讯通路门店!$S$4:$S$993933,通讯通路门店!$D$4:$D$993933,0,0),"")</f>
        <v/>
      </c>
      <c r="E497" s="83"/>
      <c r="F497" s="83"/>
      <c r="G497" s="101" t="e">
        <v>#N/A</v>
      </c>
      <c r="H497" s="102" t="str">
        <f>IFERROR(_xlfn.XLOOKUP($G497,通讯通路门店!$S$4:$S$993933,通讯通路门店!$R$4:$R$993933,0,0),"")</f>
        <v/>
      </c>
      <c r="I497" s="83"/>
      <c r="J497" s="83"/>
      <c r="K497" s="83"/>
      <c r="L497" s="83"/>
      <c r="M497" s="83"/>
      <c r="N497" s="83"/>
      <c r="O497" s="83"/>
      <c r="P497" s="83"/>
      <c r="Q497" s="83"/>
      <c r="R497" s="83"/>
      <c r="S497" s="83"/>
      <c r="T497" s="83"/>
      <c r="U497" s="99">
        <f>COUNTIF(通讯通路门店!$S:$S,$G497)</f>
        <v>0</v>
      </c>
      <c r="V497" s="99">
        <f>COUNTIFS(通讯通路门店!$S:$S,$G497,通讯通路门店!$J:$J,"综合卖场")</f>
        <v>0</v>
      </c>
      <c r="W497" s="99">
        <f>SUMIFS(通讯通路门店!$AJ:$AJ,通讯通路门店!$S:$S,通讯客户沙盘!$G497)</f>
        <v>0</v>
      </c>
      <c r="X497" s="99">
        <f t="shared" si="35"/>
        <v>0</v>
      </c>
      <c r="Y497" s="99">
        <f>COUNTIFS(通讯通路门店!$S:$S,$G497,通讯通路门店!$J:$J,"荣耀体验店")+COUNTIFS(通讯通路门店!$S:$S,$G497,通讯通路门店!$J:$J,"荣耀授权专卖店")</f>
        <v>0</v>
      </c>
      <c r="Z497" s="99">
        <f>COUNTIFS(通讯通路门店!$S:$S,$G497,通讯通路门店!$J:$J,"VIVO体验店")</f>
        <v>0</v>
      </c>
      <c r="AA497" s="99">
        <f>COUNTIFS(通讯通路门店!$S:$S,$G497,通讯通路门店!$J:$J,"OPPO体验店")</f>
        <v>0</v>
      </c>
      <c r="AB497" s="99">
        <f>COUNTIFS(通讯通路门店!$S:$S,$G497,通讯通路门店!$J:$J,"华为授权体验店")+COUNTIFS(通讯通路门店!$S:$S,$G497,通讯通路门店!$J:$J,"华为堡垒店")</f>
        <v>0</v>
      </c>
      <c r="AC497" s="99">
        <f>COUNTIFS(通讯通路门店!$S:$S,$G497,通讯通路门店!$J:$J,"小米体验店")</f>
        <v>0</v>
      </c>
      <c r="AD497" s="99">
        <f>COUNTIFS(通讯通路门店!$S:$S,$G497,通讯通路门店!$J:$J,"苹果体验店")</f>
        <v>0</v>
      </c>
      <c r="AE497" s="99">
        <f>COUNTIFS(通讯通路门店!$S:$S,$G497,通讯通路门店!$J:$J,"其他品牌专卖店")</f>
        <v>0</v>
      </c>
      <c r="AF497" s="99">
        <f>SUMIFS(通讯通路门店!$BI:$BI,通讯通路门店!$S:$S,$G497)</f>
        <v>0</v>
      </c>
      <c r="AG497" s="99">
        <f>SUMIFS(通讯通路门店!$BH:$BH,通讯通路门店!$S:$S,$G497)</f>
        <v>0</v>
      </c>
      <c r="AH497" s="99">
        <f t="shared" si="36"/>
        <v>0</v>
      </c>
      <c r="AI497" s="99">
        <f>SUMIFS(通讯通路门店!$BB:$BB,通讯通路门店!$S:$S,$G497)</f>
        <v>0</v>
      </c>
      <c r="AJ497" s="99">
        <f>SUMIFS(通讯通路门店!$BE:$BE,通讯通路门店!$S:$S,$G497)</f>
        <v>0</v>
      </c>
      <c r="AK497" s="99">
        <f>SUMIFS(通讯通路门店!$BG:$BG,通讯通路门店!$S:$S,$G497)</f>
        <v>0</v>
      </c>
      <c r="AL497" s="99">
        <f>SUMIFS(通讯通路门店!$BC:$BC,通讯通路门店!$S:$S,$G497)</f>
        <v>0</v>
      </c>
      <c r="AM497" s="99">
        <f>SUMIFS(通讯通路门店!$BD:$BD,通讯通路门店!$S:$S,$G497)</f>
        <v>0</v>
      </c>
      <c r="AN497" s="99">
        <f>SUMIFS(通讯通路门店!$BF:$BF,通讯通路门店!$S:$S,$G497)</f>
        <v>0</v>
      </c>
      <c r="AO497" s="99">
        <f t="shared" si="37"/>
        <v>0</v>
      </c>
      <c r="AP497" s="99">
        <f>SUMIFS(通讯通路门店!$K:$K,通讯通路门店!$S:$S,$G497)</f>
        <v>0</v>
      </c>
      <c r="AQ497" s="83"/>
      <c r="AR497" s="99">
        <f>SUMIFS(通讯通路门店!$T:$T,通讯通路门店!$S:$S,$G497)</f>
        <v>0</v>
      </c>
      <c r="AS497" s="99">
        <f>SUMIFS(通讯通路门店!$U:$U,通讯通路门店!$S:$S,$G497)</f>
        <v>0</v>
      </c>
      <c r="AT497" s="99">
        <f>SUMIFS(通讯通路门店!$V:$V,通讯通路门店!$S:$S,$G497)</f>
        <v>0</v>
      </c>
      <c r="AU497" s="99">
        <f>SUMIFS(通讯通路门店!$W:$W,通讯通路门店!$S:$S,$G497)</f>
        <v>0</v>
      </c>
      <c r="AV497" s="99">
        <f>SUMIFS(通讯通路门店!$Z:$Z,通讯通路门店!$S:$S,$G497)</f>
        <v>0</v>
      </c>
      <c r="AW497" s="99">
        <f>SUMIFS(通讯通路门店!$AB:$AB,通讯通路门店!$S:$S,$G497)</f>
        <v>0</v>
      </c>
      <c r="AX497" s="99">
        <f>SUMIFS(通讯通路门店!$X:$X,通讯通路门店!$S:$S,$G497)</f>
        <v>0</v>
      </c>
      <c r="AY497" s="99">
        <f>SUMIFS(通讯通路门店!$Y:$Y,通讯通路门店!$S:$S,$G497)</f>
        <v>0</v>
      </c>
      <c r="AZ497" s="99">
        <f>SUMIFS(通讯通路门店!$AA:$AA,通讯通路门店!$S:$S,$G497)</f>
        <v>0</v>
      </c>
      <c r="BA497" s="99">
        <f t="shared" si="38"/>
        <v>0</v>
      </c>
      <c r="BB497" s="99">
        <f t="shared" si="39"/>
        <v>0</v>
      </c>
      <c r="BC497" s="99">
        <f>SUMIFS(通讯通路门店!$W:$W,通讯通路门店!$S:$S,$G497,通讯通路门店!$J:$J,"荣耀体验店")+SUMIFS(通讯通路门店!$W:$W,通讯通路门店!$S:$S,$G497,通讯通路门店!$J:$J,"荣耀授权专卖店")</f>
        <v>0</v>
      </c>
      <c r="BD497" s="99">
        <f>SUMIFS(通讯通路门店!$Z:$Z,通讯通路门店!$S:$S,$G497,通讯通路门店!$J:$J,"VIVO体验店")</f>
        <v>0</v>
      </c>
      <c r="BE497" s="99">
        <f>SUMIFS(通讯通路门店!$AB:$AB,通讯通路门店!$S:$S,$G497,通讯通路门店!$J:$J,"OPPO体验店")</f>
        <v>0</v>
      </c>
      <c r="BF497" s="99">
        <f>SUMIFS(通讯通路门店!$X:$X,通讯通路门店!$S:$S,$G497,通讯通路门店!$J:$J,"华为授权体验店")+SUMIFS(通讯通路门店!$AA:$AA,通讯通路门店!$S:$S,$G497,通讯通路门店!$J:$J,"华为堡垒店")</f>
        <v>0</v>
      </c>
      <c r="BG497" s="99">
        <f>SUMIFS(通讯通路门店!$Y:$Y,通讯通路门店!$S:$S,$G497,通讯通路门店!$J:$J,"小米体验店")</f>
        <v>0</v>
      </c>
      <c r="BH497" s="99">
        <f>SUMIFS(通讯通路门店!$AA:$AA,通讯通路门店!$S:$S,$G497,通讯通路门店!$J:$J,"苹果体验店")</f>
        <v>0</v>
      </c>
      <c r="BI497" s="99">
        <f>SUMIFS(通讯通路门店!$K:$K,通讯通路门店!$S:$S,$G497,通讯通路门店!$J:$J,"其他品牌专卖店")</f>
        <v>0</v>
      </c>
      <c r="BJ497" s="99">
        <f>SUMIFS(通讯通路门店!$AC:$AC,通讯通路门店!$S:$S,$G497)</f>
        <v>0</v>
      </c>
      <c r="BK497" s="99">
        <f>SUMIFS(通讯通路门店!$AD:$AD,通讯通路门店!$S:$S,$G497)</f>
        <v>0</v>
      </c>
      <c r="BL497" s="99">
        <f>SUMIFS(通讯通路门店!$AE:$AE,通讯通路门店!$S:$S,$G497)</f>
        <v>0</v>
      </c>
      <c r="BM497" s="99">
        <f>SUMIFS(通讯通路门店!$AF:$AF,通讯通路门店!$S:$S,$G497)</f>
        <v>0</v>
      </c>
      <c r="BN497" s="99">
        <f>SUMIFS(通讯通路门店!$AG:$AG,通讯通路门店!$S:$S,$G497)</f>
        <v>0</v>
      </c>
      <c r="BO497" s="99">
        <f>SUMIFS(通讯通路门店!$AH:$AH,通讯通路门店!$S:$S,$G497)</f>
        <v>0</v>
      </c>
      <c r="BP497" s="99">
        <f>SUMIFS(通讯通路门店!$AI:$AI,通讯通路门店!$S:$S,$G497)</f>
        <v>0</v>
      </c>
      <c r="BQ497" s="83"/>
    </row>
    <row r="498" spans="1:69">
      <c r="A498" s="99" t="str">
        <f>IFERROR(_xlfn.XLOOKUP($G498,通讯通路门店!$S$4:$S$993933,通讯通路门店!$A$4:$A$993933,0,0),"")</f>
        <v/>
      </c>
      <c r="B498" s="99" t="str">
        <f>IFERROR(_xlfn.XLOOKUP($G498,通讯通路门店!$S$4:$S$993933,通讯通路门店!$B$4:$B$993933,0,0),"")</f>
        <v/>
      </c>
      <c r="C498" s="99" t="str">
        <f>IFERROR(_xlfn.XLOOKUP($G498,通讯通路门店!$S$4:$S$993933,通讯通路门店!$C$4:$C$993933,0,0),"")</f>
        <v/>
      </c>
      <c r="D498" s="99" t="str">
        <f>IFERROR(_xlfn.XLOOKUP($G498,通讯通路门店!$S$4:$S$993933,通讯通路门店!$D$4:$D$993933,0,0),"")</f>
        <v/>
      </c>
      <c r="E498" s="83"/>
      <c r="F498" s="83"/>
      <c r="G498" s="101" t="e">
        <v>#N/A</v>
      </c>
      <c r="H498" s="102" t="str">
        <f>IFERROR(_xlfn.XLOOKUP($G498,通讯通路门店!$S$4:$S$993933,通讯通路门店!$R$4:$R$993933,0,0),"")</f>
        <v/>
      </c>
      <c r="I498" s="83"/>
      <c r="J498" s="83"/>
      <c r="K498" s="83"/>
      <c r="L498" s="83"/>
      <c r="M498" s="83"/>
      <c r="N498" s="83"/>
      <c r="O498" s="83"/>
      <c r="P498" s="83"/>
      <c r="Q498" s="83"/>
      <c r="R498" s="83"/>
      <c r="S498" s="83"/>
      <c r="T498" s="83"/>
      <c r="U498" s="99">
        <f>COUNTIF(通讯通路门店!$S:$S,$G498)</f>
        <v>0</v>
      </c>
      <c r="V498" s="99">
        <f>COUNTIFS(通讯通路门店!$S:$S,$G498,通讯通路门店!$J:$J,"综合卖场")</f>
        <v>0</v>
      </c>
      <c r="W498" s="99">
        <f>SUMIFS(通讯通路门店!$AJ:$AJ,通讯通路门店!$S:$S,通讯客户沙盘!$G498)</f>
        <v>0</v>
      </c>
      <c r="X498" s="99">
        <f t="shared" si="35"/>
        <v>0</v>
      </c>
      <c r="Y498" s="99">
        <f>COUNTIFS(通讯通路门店!$S:$S,$G498,通讯通路门店!$J:$J,"荣耀体验店")+COUNTIFS(通讯通路门店!$S:$S,$G498,通讯通路门店!$J:$J,"荣耀授权专卖店")</f>
        <v>0</v>
      </c>
      <c r="Z498" s="99">
        <f>COUNTIFS(通讯通路门店!$S:$S,$G498,通讯通路门店!$J:$J,"VIVO体验店")</f>
        <v>0</v>
      </c>
      <c r="AA498" s="99">
        <f>COUNTIFS(通讯通路门店!$S:$S,$G498,通讯通路门店!$J:$J,"OPPO体验店")</f>
        <v>0</v>
      </c>
      <c r="AB498" s="99">
        <f>COUNTIFS(通讯通路门店!$S:$S,$G498,通讯通路门店!$J:$J,"华为授权体验店")+COUNTIFS(通讯通路门店!$S:$S,$G498,通讯通路门店!$J:$J,"华为堡垒店")</f>
        <v>0</v>
      </c>
      <c r="AC498" s="99">
        <f>COUNTIFS(通讯通路门店!$S:$S,$G498,通讯通路门店!$J:$J,"小米体验店")</f>
        <v>0</v>
      </c>
      <c r="AD498" s="99">
        <f>COUNTIFS(通讯通路门店!$S:$S,$G498,通讯通路门店!$J:$J,"苹果体验店")</f>
        <v>0</v>
      </c>
      <c r="AE498" s="99">
        <f>COUNTIFS(通讯通路门店!$S:$S,$G498,通讯通路门店!$J:$J,"其他品牌专卖店")</f>
        <v>0</v>
      </c>
      <c r="AF498" s="99">
        <f>SUMIFS(通讯通路门店!$BI:$BI,通讯通路门店!$S:$S,$G498)</f>
        <v>0</v>
      </c>
      <c r="AG498" s="99">
        <f>SUMIFS(通讯通路门店!$BH:$BH,通讯通路门店!$S:$S,$G498)</f>
        <v>0</v>
      </c>
      <c r="AH498" s="99">
        <f t="shared" si="36"/>
        <v>0</v>
      </c>
      <c r="AI498" s="99">
        <f>SUMIFS(通讯通路门店!$BB:$BB,通讯通路门店!$S:$S,$G498)</f>
        <v>0</v>
      </c>
      <c r="AJ498" s="99">
        <f>SUMIFS(通讯通路门店!$BE:$BE,通讯通路门店!$S:$S,$G498)</f>
        <v>0</v>
      </c>
      <c r="AK498" s="99">
        <f>SUMIFS(通讯通路门店!$BG:$BG,通讯通路门店!$S:$S,$G498)</f>
        <v>0</v>
      </c>
      <c r="AL498" s="99">
        <f>SUMIFS(通讯通路门店!$BC:$BC,通讯通路门店!$S:$S,$G498)</f>
        <v>0</v>
      </c>
      <c r="AM498" s="99">
        <f>SUMIFS(通讯通路门店!$BD:$BD,通讯通路门店!$S:$S,$G498)</f>
        <v>0</v>
      </c>
      <c r="AN498" s="99">
        <f>SUMIFS(通讯通路门店!$BF:$BF,通讯通路门店!$S:$S,$G498)</f>
        <v>0</v>
      </c>
      <c r="AO498" s="99">
        <f t="shared" si="37"/>
        <v>0</v>
      </c>
      <c r="AP498" s="99">
        <f>SUMIFS(通讯通路门店!$K:$K,通讯通路门店!$S:$S,$G498)</f>
        <v>0</v>
      </c>
      <c r="AQ498" s="83"/>
      <c r="AR498" s="99">
        <f>SUMIFS(通讯通路门店!$T:$T,通讯通路门店!$S:$S,$G498)</f>
        <v>0</v>
      </c>
      <c r="AS498" s="99">
        <f>SUMIFS(通讯通路门店!$U:$U,通讯通路门店!$S:$S,$G498)</f>
        <v>0</v>
      </c>
      <c r="AT498" s="99">
        <f>SUMIFS(通讯通路门店!$V:$V,通讯通路门店!$S:$S,$G498)</f>
        <v>0</v>
      </c>
      <c r="AU498" s="99">
        <f>SUMIFS(通讯通路门店!$W:$W,通讯通路门店!$S:$S,$G498)</f>
        <v>0</v>
      </c>
      <c r="AV498" s="99">
        <f>SUMIFS(通讯通路门店!$Z:$Z,通讯通路门店!$S:$S,$G498)</f>
        <v>0</v>
      </c>
      <c r="AW498" s="99">
        <f>SUMIFS(通讯通路门店!$AB:$AB,通讯通路门店!$S:$S,$G498)</f>
        <v>0</v>
      </c>
      <c r="AX498" s="99">
        <f>SUMIFS(通讯通路门店!$X:$X,通讯通路门店!$S:$S,$G498)</f>
        <v>0</v>
      </c>
      <c r="AY498" s="99">
        <f>SUMIFS(通讯通路门店!$Y:$Y,通讯通路门店!$S:$S,$G498)</f>
        <v>0</v>
      </c>
      <c r="AZ498" s="99">
        <f>SUMIFS(通讯通路门店!$AA:$AA,通讯通路门店!$S:$S,$G498)</f>
        <v>0</v>
      </c>
      <c r="BA498" s="99">
        <f t="shared" si="38"/>
        <v>0</v>
      </c>
      <c r="BB498" s="99">
        <f t="shared" si="39"/>
        <v>0</v>
      </c>
      <c r="BC498" s="99">
        <f>SUMIFS(通讯通路门店!$W:$W,通讯通路门店!$S:$S,$G498,通讯通路门店!$J:$J,"荣耀体验店")+SUMIFS(通讯通路门店!$W:$W,通讯通路门店!$S:$S,$G498,通讯通路门店!$J:$J,"荣耀授权专卖店")</f>
        <v>0</v>
      </c>
      <c r="BD498" s="99">
        <f>SUMIFS(通讯通路门店!$Z:$Z,通讯通路门店!$S:$S,$G498,通讯通路门店!$J:$J,"VIVO体验店")</f>
        <v>0</v>
      </c>
      <c r="BE498" s="99">
        <f>SUMIFS(通讯通路门店!$AB:$AB,通讯通路门店!$S:$S,$G498,通讯通路门店!$J:$J,"OPPO体验店")</f>
        <v>0</v>
      </c>
      <c r="BF498" s="99">
        <f>SUMIFS(通讯通路门店!$X:$X,通讯通路门店!$S:$S,$G498,通讯通路门店!$J:$J,"华为授权体验店")+SUMIFS(通讯通路门店!$AA:$AA,通讯通路门店!$S:$S,$G498,通讯通路门店!$J:$J,"华为堡垒店")</f>
        <v>0</v>
      </c>
      <c r="BG498" s="99">
        <f>SUMIFS(通讯通路门店!$Y:$Y,通讯通路门店!$S:$S,$G498,通讯通路门店!$J:$J,"小米体验店")</f>
        <v>0</v>
      </c>
      <c r="BH498" s="99">
        <f>SUMIFS(通讯通路门店!$AA:$AA,通讯通路门店!$S:$S,$G498,通讯通路门店!$J:$J,"苹果体验店")</f>
        <v>0</v>
      </c>
      <c r="BI498" s="99">
        <f>SUMIFS(通讯通路门店!$K:$K,通讯通路门店!$S:$S,$G498,通讯通路门店!$J:$J,"其他品牌专卖店")</f>
        <v>0</v>
      </c>
      <c r="BJ498" s="99">
        <f>SUMIFS(通讯通路门店!$AC:$AC,通讯通路门店!$S:$S,$G498)</f>
        <v>0</v>
      </c>
      <c r="BK498" s="99">
        <f>SUMIFS(通讯通路门店!$AD:$AD,通讯通路门店!$S:$S,$G498)</f>
        <v>0</v>
      </c>
      <c r="BL498" s="99">
        <f>SUMIFS(通讯通路门店!$AE:$AE,通讯通路门店!$S:$S,$G498)</f>
        <v>0</v>
      </c>
      <c r="BM498" s="99">
        <f>SUMIFS(通讯通路门店!$AF:$AF,通讯通路门店!$S:$S,$G498)</f>
        <v>0</v>
      </c>
      <c r="BN498" s="99">
        <f>SUMIFS(通讯通路门店!$AG:$AG,通讯通路门店!$S:$S,$G498)</f>
        <v>0</v>
      </c>
      <c r="BO498" s="99">
        <f>SUMIFS(通讯通路门店!$AH:$AH,通讯通路门店!$S:$S,$G498)</f>
        <v>0</v>
      </c>
      <c r="BP498" s="99">
        <f>SUMIFS(通讯通路门店!$AI:$AI,通讯通路门店!$S:$S,$G498)</f>
        <v>0</v>
      </c>
      <c r="BQ498" s="83"/>
    </row>
    <row r="499" spans="1:69">
      <c r="A499" s="99" t="str">
        <f>IFERROR(_xlfn.XLOOKUP($G499,通讯通路门店!$S$4:$S$993933,通讯通路门店!$A$4:$A$993933,0,0),"")</f>
        <v/>
      </c>
      <c r="B499" s="99" t="str">
        <f>IFERROR(_xlfn.XLOOKUP($G499,通讯通路门店!$S$4:$S$993933,通讯通路门店!$B$4:$B$993933,0,0),"")</f>
        <v/>
      </c>
      <c r="C499" s="99" t="str">
        <f>IFERROR(_xlfn.XLOOKUP($G499,通讯通路门店!$S$4:$S$993933,通讯通路门店!$C$4:$C$993933,0,0),"")</f>
        <v/>
      </c>
      <c r="D499" s="99" t="str">
        <f>IFERROR(_xlfn.XLOOKUP($G499,通讯通路门店!$S$4:$S$993933,通讯通路门店!$D$4:$D$993933,0,0),"")</f>
        <v/>
      </c>
      <c r="E499" s="83"/>
      <c r="F499" s="83"/>
      <c r="G499" s="101" t="e">
        <v>#N/A</v>
      </c>
      <c r="H499" s="102" t="str">
        <f>IFERROR(_xlfn.XLOOKUP($G499,通讯通路门店!$S$4:$S$993933,通讯通路门店!$R$4:$R$993933,0,0),"")</f>
        <v/>
      </c>
      <c r="I499" s="83"/>
      <c r="J499" s="83"/>
      <c r="K499" s="83"/>
      <c r="L499" s="83"/>
      <c r="M499" s="83"/>
      <c r="N499" s="83"/>
      <c r="O499" s="83"/>
      <c r="P499" s="83"/>
      <c r="Q499" s="83"/>
      <c r="R499" s="83"/>
      <c r="S499" s="83"/>
      <c r="T499" s="83"/>
      <c r="U499" s="99">
        <f>COUNTIF(通讯通路门店!$S:$S,$G499)</f>
        <v>0</v>
      </c>
      <c r="V499" s="99">
        <f>COUNTIFS(通讯通路门店!$S:$S,$G499,通讯通路门店!$J:$J,"综合卖场")</f>
        <v>0</v>
      </c>
      <c r="W499" s="99">
        <f>SUMIFS(通讯通路门店!$AJ:$AJ,通讯通路门店!$S:$S,通讯客户沙盘!$G499)</f>
        <v>0</v>
      </c>
      <c r="X499" s="99">
        <f t="shared" si="35"/>
        <v>0</v>
      </c>
      <c r="Y499" s="99">
        <f>COUNTIFS(通讯通路门店!$S:$S,$G499,通讯通路门店!$J:$J,"荣耀体验店")+COUNTIFS(通讯通路门店!$S:$S,$G499,通讯通路门店!$J:$J,"荣耀授权专卖店")</f>
        <v>0</v>
      </c>
      <c r="Z499" s="99">
        <f>COUNTIFS(通讯通路门店!$S:$S,$G499,通讯通路门店!$J:$J,"VIVO体验店")</f>
        <v>0</v>
      </c>
      <c r="AA499" s="99">
        <f>COUNTIFS(通讯通路门店!$S:$S,$G499,通讯通路门店!$J:$J,"OPPO体验店")</f>
        <v>0</v>
      </c>
      <c r="AB499" s="99">
        <f>COUNTIFS(通讯通路门店!$S:$S,$G499,通讯通路门店!$J:$J,"华为授权体验店")+COUNTIFS(通讯通路门店!$S:$S,$G499,通讯通路门店!$J:$J,"华为堡垒店")</f>
        <v>0</v>
      </c>
      <c r="AC499" s="99">
        <f>COUNTIFS(通讯通路门店!$S:$S,$G499,通讯通路门店!$J:$J,"小米体验店")</f>
        <v>0</v>
      </c>
      <c r="AD499" s="99">
        <f>COUNTIFS(通讯通路门店!$S:$S,$G499,通讯通路门店!$J:$J,"苹果体验店")</f>
        <v>0</v>
      </c>
      <c r="AE499" s="99">
        <f>COUNTIFS(通讯通路门店!$S:$S,$G499,通讯通路门店!$J:$J,"其他品牌专卖店")</f>
        <v>0</v>
      </c>
      <c r="AF499" s="99">
        <f>SUMIFS(通讯通路门店!$BI:$BI,通讯通路门店!$S:$S,$G499)</f>
        <v>0</v>
      </c>
      <c r="AG499" s="99">
        <f>SUMIFS(通讯通路门店!$BH:$BH,通讯通路门店!$S:$S,$G499)</f>
        <v>0</v>
      </c>
      <c r="AH499" s="99">
        <f t="shared" si="36"/>
        <v>0</v>
      </c>
      <c r="AI499" s="99">
        <f>SUMIFS(通讯通路门店!$BB:$BB,通讯通路门店!$S:$S,$G499)</f>
        <v>0</v>
      </c>
      <c r="AJ499" s="99">
        <f>SUMIFS(通讯通路门店!$BE:$BE,通讯通路门店!$S:$S,$G499)</f>
        <v>0</v>
      </c>
      <c r="AK499" s="99">
        <f>SUMIFS(通讯通路门店!$BG:$BG,通讯通路门店!$S:$S,$G499)</f>
        <v>0</v>
      </c>
      <c r="AL499" s="99">
        <f>SUMIFS(通讯通路门店!$BC:$BC,通讯通路门店!$S:$S,$G499)</f>
        <v>0</v>
      </c>
      <c r="AM499" s="99">
        <f>SUMIFS(通讯通路门店!$BD:$BD,通讯通路门店!$S:$S,$G499)</f>
        <v>0</v>
      </c>
      <c r="AN499" s="99">
        <f>SUMIFS(通讯通路门店!$BF:$BF,通讯通路门店!$S:$S,$G499)</f>
        <v>0</v>
      </c>
      <c r="AO499" s="99">
        <f t="shared" si="37"/>
        <v>0</v>
      </c>
      <c r="AP499" s="99">
        <f>SUMIFS(通讯通路门店!$K:$K,通讯通路门店!$S:$S,$G499)</f>
        <v>0</v>
      </c>
      <c r="AQ499" s="83"/>
      <c r="AR499" s="99">
        <f>SUMIFS(通讯通路门店!$T:$T,通讯通路门店!$S:$S,$G499)</f>
        <v>0</v>
      </c>
      <c r="AS499" s="99">
        <f>SUMIFS(通讯通路门店!$U:$U,通讯通路门店!$S:$S,$G499)</f>
        <v>0</v>
      </c>
      <c r="AT499" s="99">
        <f>SUMIFS(通讯通路门店!$V:$V,通讯通路门店!$S:$S,$G499)</f>
        <v>0</v>
      </c>
      <c r="AU499" s="99">
        <f>SUMIFS(通讯通路门店!$W:$W,通讯通路门店!$S:$S,$G499)</f>
        <v>0</v>
      </c>
      <c r="AV499" s="99">
        <f>SUMIFS(通讯通路门店!$Z:$Z,通讯通路门店!$S:$S,$G499)</f>
        <v>0</v>
      </c>
      <c r="AW499" s="99">
        <f>SUMIFS(通讯通路门店!$AB:$AB,通讯通路门店!$S:$S,$G499)</f>
        <v>0</v>
      </c>
      <c r="AX499" s="99">
        <f>SUMIFS(通讯通路门店!$X:$X,通讯通路门店!$S:$S,$G499)</f>
        <v>0</v>
      </c>
      <c r="AY499" s="99">
        <f>SUMIFS(通讯通路门店!$Y:$Y,通讯通路门店!$S:$S,$G499)</f>
        <v>0</v>
      </c>
      <c r="AZ499" s="99">
        <f>SUMIFS(通讯通路门店!$AA:$AA,通讯通路门店!$S:$S,$G499)</f>
        <v>0</v>
      </c>
      <c r="BA499" s="99">
        <f t="shared" si="38"/>
        <v>0</v>
      </c>
      <c r="BB499" s="99">
        <f t="shared" si="39"/>
        <v>0</v>
      </c>
      <c r="BC499" s="99">
        <f>SUMIFS(通讯通路门店!$W:$W,通讯通路门店!$S:$S,$G499,通讯通路门店!$J:$J,"荣耀体验店")+SUMIFS(通讯通路门店!$W:$W,通讯通路门店!$S:$S,$G499,通讯通路门店!$J:$J,"荣耀授权专卖店")</f>
        <v>0</v>
      </c>
      <c r="BD499" s="99">
        <f>SUMIFS(通讯通路门店!$Z:$Z,通讯通路门店!$S:$S,$G499,通讯通路门店!$J:$J,"VIVO体验店")</f>
        <v>0</v>
      </c>
      <c r="BE499" s="99">
        <f>SUMIFS(通讯通路门店!$AB:$AB,通讯通路门店!$S:$S,$G499,通讯通路门店!$J:$J,"OPPO体验店")</f>
        <v>0</v>
      </c>
      <c r="BF499" s="99">
        <f>SUMIFS(通讯通路门店!$X:$X,通讯通路门店!$S:$S,$G499,通讯通路门店!$J:$J,"华为授权体验店")+SUMIFS(通讯通路门店!$AA:$AA,通讯通路门店!$S:$S,$G499,通讯通路门店!$J:$J,"华为堡垒店")</f>
        <v>0</v>
      </c>
      <c r="BG499" s="99">
        <f>SUMIFS(通讯通路门店!$Y:$Y,通讯通路门店!$S:$S,$G499,通讯通路门店!$J:$J,"小米体验店")</f>
        <v>0</v>
      </c>
      <c r="BH499" s="99">
        <f>SUMIFS(通讯通路门店!$AA:$AA,通讯通路门店!$S:$S,$G499,通讯通路门店!$J:$J,"苹果体验店")</f>
        <v>0</v>
      </c>
      <c r="BI499" s="99">
        <f>SUMIFS(通讯通路门店!$K:$K,通讯通路门店!$S:$S,$G499,通讯通路门店!$J:$J,"其他品牌专卖店")</f>
        <v>0</v>
      </c>
      <c r="BJ499" s="99">
        <f>SUMIFS(通讯通路门店!$AC:$AC,通讯通路门店!$S:$S,$G499)</f>
        <v>0</v>
      </c>
      <c r="BK499" s="99">
        <f>SUMIFS(通讯通路门店!$AD:$AD,通讯通路门店!$S:$S,$G499)</f>
        <v>0</v>
      </c>
      <c r="BL499" s="99">
        <f>SUMIFS(通讯通路门店!$AE:$AE,通讯通路门店!$S:$S,$G499)</f>
        <v>0</v>
      </c>
      <c r="BM499" s="99">
        <f>SUMIFS(通讯通路门店!$AF:$AF,通讯通路门店!$S:$S,$G499)</f>
        <v>0</v>
      </c>
      <c r="BN499" s="99">
        <f>SUMIFS(通讯通路门店!$AG:$AG,通讯通路门店!$S:$S,$G499)</f>
        <v>0</v>
      </c>
      <c r="BO499" s="99">
        <f>SUMIFS(通讯通路门店!$AH:$AH,通讯通路门店!$S:$S,$G499)</f>
        <v>0</v>
      </c>
      <c r="BP499" s="99">
        <f>SUMIFS(通讯通路门店!$AI:$AI,通讯通路门店!$S:$S,$G499)</f>
        <v>0</v>
      </c>
      <c r="BQ499" s="83"/>
    </row>
    <row r="500" spans="1:69">
      <c r="A500" s="99" t="str">
        <f>IFERROR(_xlfn.XLOOKUP($G500,通讯通路门店!$S$4:$S$993933,通讯通路门店!$A$4:$A$993933,0,0),"")</f>
        <v/>
      </c>
      <c r="B500" s="99" t="str">
        <f>IFERROR(_xlfn.XLOOKUP($G500,通讯通路门店!$S$4:$S$993933,通讯通路门店!$B$4:$B$993933,0,0),"")</f>
        <v/>
      </c>
      <c r="C500" s="99" t="str">
        <f>IFERROR(_xlfn.XLOOKUP($G500,通讯通路门店!$S$4:$S$993933,通讯通路门店!$C$4:$C$993933,0,0),"")</f>
        <v/>
      </c>
      <c r="D500" s="99" t="str">
        <f>IFERROR(_xlfn.XLOOKUP($G500,通讯通路门店!$S$4:$S$993933,通讯通路门店!$D$4:$D$993933,0,0),"")</f>
        <v/>
      </c>
      <c r="E500" s="83"/>
      <c r="F500" s="83"/>
      <c r="G500" s="101" t="e">
        <v>#N/A</v>
      </c>
      <c r="H500" s="102" t="str">
        <f>IFERROR(_xlfn.XLOOKUP($G500,通讯通路门店!$S$4:$S$993933,通讯通路门店!$R$4:$R$993933,0,0),"")</f>
        <v/>
      </c>
      <c r="I500" s="83"/>
      <c r="J500" s="83"/>
      <c r="K500" s="83"/>
      <c r="L500" s="83"/>
      <c r="M500" s="83"/>
      <c r="N500" s="83"/>
      <c r="O500" s="83"/>
      <c r="P500" s="83"/>
      <c r="Q500" s="83"/>
      <c r="R500" s="83"/>
      <c r="S500" s="83"/>
      <c r="T500" s="83"/>
      <c r="U500" s="99">
        <f>COUNTIF(通讯通路门店!$S:$S,$G500)</f>
        <v>0</v>
      </c>
      <c r="V500" s="99">
        <f>COUNTIFS(通讯通路门店!$S:$S,$G500,通讯通路门店!$J:$J,"综合卖场")</f>
        <v>0</v>
      </c>
      <c r="W500" s="99">
        <f>SUMIFS(通讯通路门店!$AJ:$AJ,通讯通路门店!$S:$S,通讯客户沙盘!$G500)</f>
        <v>0</v>
      </c>
      <c r="X500" s="99">
        <f t="shared" si="35"/>
        <v>0</v>
      </c>
      <c r="Y500" s="99">
        <f>COUNTIFS(通讯通路门店!$S:$S,$G500,通讯通路门店!$J:$J,"荣耀体验店")+COUNTIFS(通讯通路门店!$S:$S,$G500,通讯通路门店!$J:$J,"荣耀授权专卖店")</f>
        <v>0</v>
      </c>
      <c r="Z500" s="99">
        <f>COUNTIFS(通讯通路门店!$S:$S,$G500,通讯通路门店!$J:$J,"VIVO体验店")</f>
        <v>0</v>
      </c>
      <c r="AA500" s="99">
        <f>COUNTIFS(通讯通路门店!$S:$S,$G500,通讯通路门店!$J:$J,"OPPO体验店")</f>
        <v>0</v>
      </c>
      <c r="AB500" s="99">
        <f>COUNTIFS(通讯通路门店!$S:$S,$G500,通讯通路门店!$J:$J,"华为授权体验店")+COUNTIFS(通讯通路门店!$S:$S,$G500,通讯通路门店!$J:$J,"华为堡垒店")</f>
        <v>0</v>
      </c>
      <c r="AC500" s="99">
        <f>COUNTIFS(通讯通路门店!$S:$S,$G500,通讯通路门店!$J:$J,"小米体验店")</f>
        <v>0</v>
      </c>
      <c r="AD500" s="99">
        <f>COUNTIFS(通讯通路门店!$S:$S,$G500,通讯通路门店!$J:$J,"苹果体验店")</f>
        <v>0</v>
      </c>
      <c r="AE500" s="99">
        <f>COUNTIFS(通讯通路门店!$S:$S,$G500,通讯通路门店!$J:$J,"其他品牌专卖店")</f>
        <v>0</v>
      </c>
      <c r="AF500" s="99">
        <f>SUMIFS(通讯通路门店!$BI:$BI,通讯通路门店!$S:$S,$G500)</f>
        <v>0</v>
      </c>
      <c r="AG500" s="99">
        <f>SUMIFS(通讯通路门店!$BH:$BH,通讯通路门店!$S:$S,$G500)</f>
        <v>0</v>
      </c>
      <c r="AH500" s="99">
        <f t="shared" si="36"/>
        <v>0</v>
      </c>
      <c r="AI500" s="99">
        <f>SUMIFS(通讯通路门店!$BB:$BB,通讯通路门店!$S:$S,$G500)</f>
        <v>0</v>
      </c>
      <c r="AJ500" s="99">
        <f>SUMIFS(通讯通路门店!$BE:$BE,通讯通路门店!$S:$S,$G500)</f>
        <v>0</v>
      </c>
      <c r="AK500" s="99">
        <f>SUMIFS(通讯通路门店!$BG:$BG,通讯通路门店!$S:$S,$G500)</f>
        <v>0</v>
      </c>
      <c r="AL500" s="99">
        <f>SUMIFS(通讯通路门店!$BC:$BC,通讯通路门店!$S:$S,$G500)</f>
        <v>0</v>
      </c>
      <c r="AM500" s="99">
        <f>SUMIFS(通讯通路门店!$BD:$BD,通讯通路门店!$S:$S,$G500)</f>
        <v>0</v>
      </c>
      <c r="AN500" s="99">
        <f>SUMIFS(通讯通路门店!$BF:$BF,通讯通路门店!$S:$S,$G500)</f>
        <v>0</v>
      </c>
      <c r="AO500" s="99">
        <f t="shared" si="37"/>
        <v>0</v>
      </c>
      <c r="AP500" s="99">
        <f>SUMIFS(通讯通路门店!$K:$K,通讯通路门店!$S:$S,$G500)</f>
        <v>0</v>
      </c>
      <c r="AQ500" s="83"/>
      <c r="AR500" s="99">
        <f>SUMIFS(通讯通路门店!$T:$T,通讯通路门店!$S:$S,$G500)</f>
        <v>0</v>
      </c>
      <c r="AS500" s="99">
        <f>SUMIFS(通讯通路门店!$U:$U,通讯通路门店!$S:$S,$G500)</f>
        <v>0</v>
      </c>
      <c r="AT500" s="99">
        <f>SUMIFS(通讯通路门店!$V:$V,通讯通路门店!$S:$S,$G500)</f>
        <v>0</v>
      </c>
      <c r="AU500" s="99">
        <f>SUMIFS(通讯通路门店!$W:$W,通讯通路门店!$S:$S,$G500)</f>
        <v>0</v>
      </c>
      <c r="AV500" s="99">
        <f>SUMIFS(通讯通路门店!$Z:$Z,通讯通路门店!$S:$S,$G500)</f>
        <v>0</v>
      </c>
      <c r="AW500" s="99">
        <f>SUMIFS(通讯通路门店!$AB:$AB,通讯通路门店!$S:$S,$G500)</f>
        <v>0</v>
      </c>
      <c r="AX500" s="99">
        <f>SUMIFS(通讯通路门店!$X:$X,通讯通路门店!$S:$S,$G500)</f>
        <v>0</v>
      </c>
      <c r="AY500" s="99">
        <f>SUMIFS(通讯通路门店!$Y:$Y,通讯通路门店!$S:$S,$G500)</f>
        <v>0</v>
      </c>
      <c r="AZ500" s="99">
        <f>SUMIFS(通讯通路门店!$AA:$AA,通讯通路门店!$S:$S,$G500)</f>
        <v>0</v>
      </c>
      <c r="BA500" s="99">
        <f t="shared" si="38"/>
        <v>0</v>
      </c>
      <c r="BB500" s="99">
        <f t="shared" si="39"/>
        <v>0</v>
      </c>
      <c r="BC500" s="99">
        <f>SUMIFS(通讯通路门店!$W:$W,通讯通路门店!$S:$S,$G500,通讯通路门店!$J:$J,"荣耀体验店")+SUMIFS(通讯通路门店!$W:$W,通讯通路门店!$S:$S,$G500,通讯通路门店!$J:$J,"荣耀授权专卖店")</f>
        <v>0</v>
      </c>
      <c r="BD500" s="99">
        <f>SUMIFS(通讯通路门店!$Z:$Z,通讯通路门店!$S:$S,$G500,通讯通路门店!$J:$J,"VIVO体验店")</f>
        <v>0</v>
      </c>
      <c r="BE500" s="99">
        <f>SUMIFS(通讯通路门店!$AB:$AB,通讯通路门店!$S:$S,$G500,通讯通路门店!$J:$J,"OPPO体验店")</f>
        <v>0</v>
      </c>
      <c r="BF500" s="99">
        <f>SUMIFS(通讯通路门店!$X:$X,通讯通路门店!$S:$S,$G500,通讯通路门店!$J:$J,"华为授权体验店")+SUMIFS(通讯通路门店!$AA:$AA,通讯通路门店!$S:$S,$G500,通讯通路门店!$J:$J,"华为堡垒店")</f>
        <v>0</v>
      </c>
      <c r="BG500" s="99">
        <f>SUMIFS(通讯通路门店!$Y:$Y,通讯通路门店!$S:$S,$G500,通讯通路门店!$J:$J,"小米体验店")</f>
        <v>0</v>
      </c>
      <c r="BH500" s="99">
        <f>SUMIFS(通讯通路门店!$AA:$AA,通讯通路门店!$S:$S,$G500,通讯通路门店!$J:$J,"苹果体验店")</f>
        <v>0</v>
      </c>
      <c r="BI500" s="99">
        <f>SUMIFS(通讯通路门店!$K:$K,通讯通路门店!$S:$S,$G500,通讯通路门店!$J:$J,"其他品牌专卖店")</f>
        <v>0</v>
      </c>
      <c r="BJ500" s="99">
        <f>SUMIFS(通讯通路门店!$AC:$AC,通讯通路门店!$S:$S,$G500)</f>
        <v>0</v>
      </c>
      <c r="BK500" s="99">
        <f>SUMIFS(通讯通路门店!$AD:$AD,通讯通路门店!$S:$S,$G500)</f>
        <v>0</v>
      </c>
      <c r="BL500" s="99">
        <f>SUMIFS(通讯通路门店!$AE:$AE,通讯通路门店!$S:$S,$G500)</f>
        <v>0</v>
      </c>
      <c r="BM500" s="99">
        <f>SUMIFS(通讯通路门店!$AF:$AF,通讯通路门店!$S:$S,$G500)</f>
        <v>0</v>
      </c>
      <c r="BN500" s="99">
        <f>SUMIFS(通讯通路门店!$AG:$AG,通讯通路门店!$S:$S,$G500)</f>
        <v>0</v>
      </c>
      <c r="BO500" s="99">
        <f>SUMIFS(通讯通路门店!$AH:$AH,通讯通路门店!$S:$S,$G500)</f>
        <v>0</v>
      </c>
      <c r="BP500" s="99">
        <f>SUMIFS(通讯通路门店!$AI:$AI,通讯通路门店!$S:$S,$G500)</f>
        <v>0</v>
      </c>
      <c r="BQ500" s="83"/>
    </row>
    <row r="501" spans="1:69">
      <c r="A501" s="99" t="str">
        <f>IFERROR(_xlfn.XLOOKUP($G501,通讯通路门店!$S$4:$S$993933,通讯通路门店!$A$4:$A$993933,0,0),"")</f>
        <v/>
      </c>
      <c r="B501" s="99" t="str">
        <f>IFERROR(_xlfn.XLOOKUP($G501,通讯通路门店!$S$4:$S$993933,通讯通路门店!$B$4:$B$993933,0,0),"")</f>
        <v/>
      </c>
      <c r="C501" s="99" t="str">
        <f>IFERROR(_xlfn.XLOOKUP($G501,通讯通路门店!$S$4:$S$993933,通讯通路门店!$C$4:$C$993933,0,0),"")</f>
        <v/>
      </c>
      <c r="D501" s="99" t="str">
        <f>IFERROR(_xlfn.XLOOKUP($G501,通讯通路门店!$S$4:$S$993933,通讯通路门店!$D$4:$D$993933,0,0),"")</f>
        <v/>
      </c>
      <c r="E501" s="83"/>
      <c r="F501" s="83"/>
      <c r="G501" s="101" t="e">
        <v>#N/A</v>
      </c>
      <c r="H501" s="102" t="str">
        <f>IFERROR(_xlfn.XLOOKUP($G501,通讯通路门店!$S$4:$S$993933,通讯通路门店!$R$4:$R$993933,0,0),"")</f>
        <v/>
      </c>
      <c r="I501" s="83"/>
      <c r="J501" s="83"/>
      <c r="K501" s="83"/>
      <c r="L501" s="83"/>
      <c r="M501" s="83"/>
      <c r="N501" s="83"/>
      <c r="O501" s="83"/>
      <c r="P501" s="83"/>
      <c r="Q501" s="83"/>
      <c r="R501" s="83"/>
      <c r="S501" s="83"/>
      <c r="T501" s="83"/>
      <c r="U501" s="99">
        <f>COUNTIF(通讯通路门店!$S:$S,$G501)</f>
        <v>0</v>
      </c>
      <c r="V501" s="99">
        <f>COUNTIFS(通讯通路门店!$S:$S,$G501,通讯通路门店!$J:$J,"综合卖场")</f>
        <v>0</v>
      </c>
      <c r="W501" s="99">
        <f>SUMIFS(通讯通路门店!$AJ:$AJ,通讯通路门店!$S:$S,通讯客户沙盘!$G501)</f>
        <v>0</v>
      </c>
      <c r="X501" s="99">
        <f t="shared" si="35"/>
        <v>0</v>
      </c>
      <c r="Y501" s="99">
        <f>COUNTIFS(通讯通路门店!$S:$S,$G501,通讯通路门店!$J:$J,"荣耀体验店")+COUNTIFS(通讯通路门店!$S:$S,$G501,通讯通路门店!$J:$J,"荣耀授权专卖店")</f>
        <v>0</v>
      </c>
      <c r="Z501" s="99">
        <f>COUNTIFS(通讯通路门店!$S:$S,$G501,通讯通路门店!$J:$J,"VIVO体验店")</f>
        <v>0</v>
      </c>
      <c r="AA501" s="99">
        <f>COUNTIFS(通讯通路门店!$S:$S,$G501,通讯通路门店!$J:$J,"OPPO体验店")</f>
        <v>0</v>
      </c>
      <c r="AB501" s="99">
        <f>COUNTIFS(通讯通路门店!$S:$S,$G501,通讯通路门店!$J:$J,"华为授权体验店")+COUNTIFS(通讯通路门店!$S:$S,$G501,通讯通路门店!$J:$J,"华为堡垒店")</f>
        <v>0</v>
      </c>
      <c r="AC501" s="99">
        <f>COUNTIFS(通讯通路门店!$S:$S,$G501,通讯通路门店!$J:$J,"小米体验店")</f>
        <v>0</v>
      </c>
      <c r="AD501" s="99">
        <f>COUNTIFS(通讯通路门店!$S:$S,$G501,通讯通路门店!$J:$J,"苹果体验店")</f>
        <v>0</v>
      </c>
      <c r="AE501" s="99">
        <f>COUNTIFS(通讯通路门店!$S:$S,$G501,通讯通路门店!$J:$J,"其他品牌专卖店")</f>
        <v>0</v>
      </c>
      <c r="AF501" s="99">
        <f>SUMIFS(通讯通路门店!$BI:$BI,通讯通路门店!$S:$S,$G501)</f>
        <v>0</v>
      </c>
      <c r="AG501" s="99">
        <f>SUMIFS(通讯通路门店!$BH:$BH,通讯通路门店!$S:$S,$G501)</f>
        <v>0</v>
      </c>
      <c r="AH501" s="99">
        <f t="shared" si="36"/>
        <v>0</v>
      </c>
      <c r="AI501" s="99">
        <f>SUMIFS(通讯通路门店!$BB:$BB,通讯通路门店!$S:$S,$G501)</f>
        <v>0</v>
      </c>
      <c r="AJ501" s="99">
        <f>SUMIFS(通讯通路门店!$BE:$BE,通讯通路门店!$S:$S,$G501)</f>
        <v>0</v>
      </c>
      <c r="AK501" s="99">
        <f>SUMIFS(通讯通路门店!$BG:$BG,通讯通路门店!$S:$S,$G501)</f>
        <v>0</v>
      </c>
      <c r="AL501" s="99">
        <f>SUMIFS(通讯通路门店!$BC:$BC,通讯通路门店!$S:$S,$G501)</f>
        <v>0</v>
      </c>
      <c r="AM501" s="99">
        <f>SUMIFS(通讯通路门店!$BD:$BD,通讯通路门店!$S:$S,$G501)</f>
        <v>0</v>
      </c>
      <c r="AN501" s="99">
        <f>SUMIFS(通讯通路门店!$BF:$BF,通讯通路门店!$S:$S,$G501)</f>
        <v>0</v>
      </c>
      <c r="AO501" s="99">
        <f t="shared" si="37"/>
        <v>0</v>
      </c>
      <c r="AP501" s="99">
        <f>SUMIFS(通讯通路门店!$K:$K,通讯通路门店!$S:$S,$G501)</f>
        <v>0</v>
      </c>
      <c r="AQ501" s="83"/>
      <c r="AR501" s="99">
        <f>SUMIFS(通讯通路门店!$T:$T,通讯通路门店!$S:$S,$G501)</f>
        <v>0</v>
      </c>
      <c r="AS501" s="99">
        <f>SUMIFS(通讯通路门店!$U:$U,通讯通路门店!$S:$S,$G501)</f>
        <v>0</v>
      </c>
      <c r="AT501" s="99">
        <f>SUMIFS(通讯通路门店!$V:$V,通讯通路门店!$S:$S,$G501)</f>
        <v>0</v>
      </c>
      <c r="AU501" s="99">
        <f>SUMIFS(通讯通路门店!$W:$W,通讯通路门店!$S:$S,$G501)</f>
        <v>0</v>
      </c>
      <c r="AV501" s="99">
        <f>SUMIFS(通讯通路门店!$Z:$Z,通讯通路门店!$S:$S,$G501)</f>
        <v>0</v>
      </c>
      <c r="AW501" s="99">
        <f>SUMIFS(通讯通路门店!$AB:$AB,通讯通路门店!$S:$S,$G501)</f>
        <v>0</v>
      </c>
      <c r="AX501" s="99">
        <f>SUMIFS(通讯通路门店!$X:$X,通讯通路门店!$S:$S,$G501)</f>
        <v>0</v>
      </c>
      <c r="AY501" s="99">
        <f>SUMIFS(通讯通路门店!$Y:$Y,通讯通路门店!$S:$S,$G501)</f>
        <v>0</v>
      </c>
      <c r="AZ501" s="99">
        <f>SUMIFS(通讯通路门店!$AA:$AA,通讯通路门店!$S:$S,$G501)</f>
        <v>0</v>
      </c>
      <c r="BA501" s="99">
        <f t="shared" si="38"/>
        <v>0</v>
      </c>
      <c r="BB501" s="99">
        <f t="shared" si="39"/>
        <v>0</v>
      </c>
      <c r="BC501" s="99">
        <f>SUMIFS(通讯通路门店!$W:$W,通讯通路门店!$S:$S,$G501,通讯通路门店!$J:$J,"荣耀体验店")+SUMIFS(通讯通路门店!$W:$W,通讯通路门店!$S:$S,$G501,通讯通路门店!$J:$J,"荣耀授权专卖店")</f>
        <v>0</v>
      </c>
      <c r="BD501" s="99">
        <f>SUMIFS(通讯通路门店!$Z:$Z,通讯通路门店!$S:$S,$G501,通讯通路门店!$J:$J,"VIVO体验店")</f>
        <v>0</v>
      </c>
      <c r="BE501" s="99">
        <f>SUMIFS(通讯通路门店!$AB:$AB,通讯通路门店!$S:$S,$G501,通讯通路门店!$J:$J,"OPPO体验店")</f>
        <v>0</v>
      </c>
      <c r="BF501" s="99">
        <f>SUMIFS(通讯通路门店!$X:$X,通讯通路门店!$S:$S,$G501,通讯通路门店!$J:$J,"华为授权体验店")+SUMIFS(通讯通路门店!$AA:$AA,通讯通路门店!$S:$S,$G501,通讯通路门店!$J:$J,"华为堡垒店")</f>
        <v>0</v>
      </c>
      <c r="BG501" s="99">
        <f>SUMIFS(通讯通路门店!$Y:$Y,通讯通路门店!$S:$S,$G501,通讯通路门店!$J:$J,"小米体验店")</f>
        <v>0</v>
      </c>
      <c r="BH501" s="99">
        <f>SUMIFS(通讯通路门店!$AA:$AA,通讯通路门店!$S:$S,$G501,通讯通路门店!$J:$J,"苹果体验店")</f>
        <v>0</v>
      </c>
      <c r="BI501" s="99">
        <f>SUMIFS(通讯通路门店!$K:$K,通讯通路门店!$S:$S,$G501,通讯通路门店!$J:$J,"其他品牌专卖店")</f>
        <v>0</v>
      </c>
      <c r="BJ501" s="99">
        <f>SUMIFS(通讯通路门店!$AC:$AC,通讯通路门店!$S:$S,$G501)</f>
        <v>0</v>
      </c>
      <c r="BK501" s="99">
        <f>SUMIFS(通讯通路门店!$AD:$AD,通讯通路门店!$S:$S,$G501)</f>
        <v>0</v>
      </c>
      <c r="BL501" s="99">
        <f>SUMIFS(通讯通路门店!$AE:$AE,通讯通路门店!$S:$S,$G501)</f>
        <v>0</v>
      </c>
      <c r="BM501" s="99">
        <f>SUMIFS(通讯通路门店!$AF:$AF,通讯通路门店!$S:$S,$G501)</f>
        <v>0</v>
      </c>
      <c r="BN501" s="99">
        <f>SUMIFS(通讯通路门店!$AG:$AG,通讯通路门店!$S:$S,$G501)</f>
        <v>0</v>
      </c>
      <c r="BO501" s="99">
        <f>SUMIFS(通讯通路门店!$AH:$AH,通讯通路门店!$S:$S,$G501)</f>
        <v>0</v>
      </c>
      <c r="BP501" s="99">
        <f>SUMIFS(通讯通路门店!$AI:$AI,通讯通路门店!$S:$S,$G501)</f>
        <v>0</v>
      </c>
      <c r="BQ501" s="83"/>
    </row>
    <row r="502" spans="1:69">
      <c r="A502" s="99" t="str">
        <f>IFERROR(_xlfn.XLOOKUP($G502,通讯通路门店!$S$4:$S$993933,通讯通路门店!$A$4:$A$993933,0,0),"")</f>
        <v/>
      </c>
      <c r="B502" s="99" t="str">
        <f>IFERROR(_xlfn.XLOOKUP($G502,通讯通路门店!$S$4:$S$993933,通讯通路门店!$B$4:$B$993933,0,0),"")</f>
        <v/>
      </c>
      <c r="C502" s="99" t="str">
        <f>IFERROR(_xlfn.XLOOKUP($G502,通讯通路门店!$S$4:$S$993933,通讯通路门店!$C$4:$C$993933,0,0),"")</f>
        <v/>
      </c>
      <c r="D502" s="99" t="str">
        <f>IFERROR(_xlfn.XLOOKUP($G502,通讯通路门店!$S$4:$S$993933,通讯通路门店!$D$4:$D$993933,0,0),"")</f>
        <v/>
      </c>
      <c r="E502" s="83"/>
      <c r="F502" s="83"/>
      <c r="G502" s="101" t="e">
        <v>#N/A</v>
      </c>
      <c r="H502" s="102" t="str">
        <f>IFERROR(_xlfn.XLOOKUP($G502,通讯通路门店!$S$4:$S$993933,通讯通路门店!$R$4:$R$993933,0,0),"")</f>
        <v/>
      </c>
      <c r="I502" s="83"/>
      <c r="J502" s="83"/>
      <c r="K502" s="83"/>
      <c r="L502" s="83"/>
      <c r="M502" s="83"/>
      <c r="N502" s="83"/>
      <c r="O502" s="83"/>
      <c r="P502" s="83"/>
      <c r="Q502" s="83"/>
      <c r="R502" s="83"/>
      <c r="S502" s="83"/>
      <c r="T502" s="83"/>
      <c r="U502" s="99">
        <f>COUNTIF(通讯通路门店!$S:$S,$G502)</f>
        <v>0</v>
      </c>
      <c r="V502" s="99">
        <f>COUNTIFS(通讯通路门店!$S:$S,$G502,通讯通路门店!$J:$J,"综合卖场")</f>
        <v>0</v>
      </c>
      <c r="W502" s="99">
        <f>SUMIFS(通讯通路门店!$AJ:$AJ,通讯通路门店!$S:$S,通讯客户沙盘!$G502)</f>
        <v>0</v>
      </c>
      <c r="X502" s="99">
        <f t="shared" si="35"/>
        <v>0</v>
      </c>
      <c r="Y502" s="99">
        <f>COUNTIFS(通讯通路门店!$S:$S,$G502,通讯通路门店!$J:$J,"荣耀体验店")+COUNTIFS(通讯通路门店!$S:$S,$G502,通讯通路门店!$J:$J,"荣耀授权专卖店")</f>
        <v>0</v>
      </c>
      <c r="Z502" s="99">
        <f>COUNTIFS(通讯通路门店!$S:$S,$G502,通讯通路门店!$J:$J,"VIVO体验店")</f>
        <v>0</v>
      </c>
      <c r="AA502" s="99">
        <f>COUNTIFS(通讯通路门店!$S:$S,$G502,通讯通路门店!$J:$J,"OPPO体验店")</f>
        <v>0</v>
      </c>
      <c r="AB502" s="99">
        <f>COUNTIFS(通讯通路门店!$S:$S,$G502,通讯通路门店!$J:$J,"华为授权体验店")+COUNTIFS(通讯通路门店!$S:$S,$G502,通讯通路门店!$J:$J,"华为堡垒店")</f>
        <v>0</v>
      </c>
      <c r="AC502" s="99">
        <f>COUNTIFS(通讯通路门店!$S:$S,$G502,通讯通路门店!$J:$J,"小米体验店")</f>
        <v>0</v>
      </c>
      <c r="AD502" s="99">
        <f>COUNTIFS(通讯通路门店!$S:$S,$G502,通讯通路门店!$J:$J,"苹果体验店")</f>
        <v>0</v>
      </c>
      <c r="AE502" s="99">
        <f>COUNTIFS(通讯通路门店!$S:$S,$G502,通讯通路门店!$J:$J,"其他品牌专卖店")</f>
        <v>0</v>
      </c>
      <c r="AF502" s="99">
        <f>SUMIFS(通讯通路门店!$BI:$BI,通讯通路门店!$S:$S,$G502)</f>
        <v>0</v>
      </c>
      <c r="AG502" s="99">
        <f>SUMIFS(通讯通路门店!$BH:$BH,通讯通路门店!$S:$S,$G502)</f>
        <v>0</v>
      </c>
      <c r="AH502" s="99">
        <f t="shared" si="36"/>
        <v>0</v>
      </c>
      <c r="AI502" s="99">
        <f>SUMIFS(通讯通路门店!$BB:$BB,通讯通路门店!$S:$S,$G502)</f>
        <v>0</v>
      </c>
      <c r="AJ502" s="99">
        <f>SUMIFS(通讯通路门店!$BE:$BE,通讯通路门店!$S:$S,$G502)</f>
        <v>0</v>
      </c>
      <c r="AK502" s="99">
        <f>SUMIFS(通讯通路门店!$BG:$BG,通讯通路门店!$S:$S,$G502)</f>
        <v>0</v>
      </c>
      <c r="AL502" s="99">
        <f>SUMIFS(通讯通路门店!$BC:$BC,通讯通路门店!$S:$S,$G502)</f>
        <v>0</v>
      </c>
      <c r="AM502" s="99">
        <f>SUMIFS(通讯通路门店!$BD:$BD,通讯通路门店!$S:$S,$G502)</f>
        <v>0</v>
      </c>
      <c r="AN502" s="99">
        <f>SUMIFS(通讯通路门店!$BF:$BF,通讯通路门店!$S:$S,$G502)</f>
        <v>0</v>
      </c>
      <c r="AO502" s="99">
        <f t="shared" si="37"/>
        <v>0</v>
      </c>
      <c r="AP502" s="99">
        <f>SUMIFS(通讯通路门店!$K:$K,通讯通路门店!$S:$S,$G502)</f>
        <v>0</v>
      </c>
      <c r="AQ502" s="83"/>
      <c r="AR502" s="99">
        <f>SUMIFS(通讯通路门店!$T:$T,通讯通路门店!$S:$S,$G502)</f>
        <v>0</v>
      </c>
      <c r="AS502" s="99">
        <f>SUMIFS(通讯通路门店!$U:$U,通讯通路门店!$S:$S,$G502)</f>
        <v>0</v>
      </c>
      <c r="AT502" s="99">
        <f>SUMIFS(通讯通路门店!$V:$V,通讯通路门店!$S:$S,$G502)</f>
        <v>0</v>
      </c>
      <c r="AU502" s="99">
        <f>SUMIFS(通讯通路门店!$W:$W,通讯通路门店!$S:$S,$G502)</f>
        <v>0</v>
      </c>
      <c r="AV502" s="99">
        <f>SUMIFS(通讯通路门店!$Z:$Z,通讯通路门店!$S:$S,$G502)</f>
        <v>0</v>
      </c>
      <c r="AW502" s="99">
        <f>SUMIFS(通讯通路门店!$AB:$AB,通讯通路门店!$S:$S,$G502)</f>
        <v>0</v>
      </c>
      <c r="AX502" s="99">
        <f>SUMIFS(通讯通路门店!$X:$X,通讯通路门店!$S:$S,$G502)</f>
        <v>0</v>
      </c>
      <c r="AY502" s="99">
        <f>SUMIFS(通讯通路门店!$Y:$Y,通讯通路门店!$S:$S,$G502)</f>
        <v>0</v>
      </c>
      <c r="AZ502" s="99">
        <f>SUMIFS(通讯通路门店!$AA:$AA,通讯通路门店!$S:$S,$G502)</f>
        <v>0</v>
      </c>
      <c r="BA502" s="99">
        <f t="shared" si="38"/>
        <v>0</v>
      </c>
      <c r="BB502" s="99">
        <f t="shared" si="39"/>
        <v>0</v>
      </c>
      <c r="BC502" s="99">
        <f>SUMIFS(通讯通路门店!$W:$W,通讯通路门店!$S:$S,$G502,通讯通路门店!$J:$J,"荣耀体验店")+SUMIFS(通讯通路门店!$W:$W,通讯通路门店!$S:$S,$G502,通讯通路门店!$J:$J,"荣耀授权专卖店")</f>
        <v>0</v>
      </c>
      <c r="BD502" s="99">
        <f>SUMIFS(通讯通路门店!$Z:$Z,通讯通路门店!$S:$S,$G502,通讯通路门店!$J:$J,"VIVO体验店")</f>
        <v>0</v>
      </c>
      <c r="BE502" s="99">
        <f>SUMIFS(通讯通路门店!$AB:$AB,通讯通路门店!$S:$S,$G502,通讯通路门店!$J:$J,"OPPO体验店")</f>
        <v>0</v>
      </c>
      <c r="BF502" s="99">
        <f>SUMIFS(通讯通路门店!$X:$X,通讯通路门店!$S:$S,$G502,通讯通路门店!$J:$J,"华为授权体验店")+SUMIFS(通讯通路门店!$AA:$AA,通讯通路门店!$S:$S,$G502,通讯通路门店!$J:$J,"华为堡垒店")</f>
        <v>0</v>
      </c>
      <c r="BG502" s="99">
        <f>SUMIFS(通讯通路门店!$Y:$Y,通讯通路门店!$S:$S,$G502,通讯通路门店!$J:$J,"小米体验店")</f>
        <v>0</v>
      </c>
      <c r="BH502" s="99">
        <f>SUMIFS(通讯通路门店!$AA:$AA,通讯通路门店!$S:$S,$G502,通讯通路门店!$J:$J,"苹果体验店")</f>
        <v>0</v>
      </c>
      <c r="BI502" s="99">
        <f>SUMIFS(通讯通路门店!$K:$K,通讯通路门店!$S:$S,$G502,通讯通路门店!$J:$J,"其他品牌专卖店")</f>
        <v>0</v>
      </c>
      <c r="BJ502" s="99">
        <f>SUMIFS(通讯通路门店!$AC:$AC,通讯通路门店!$S:$S,$G502)</f>
        <v>0</v>
      </c>
      <c r="BK502" s="99">
        <f>SUMIFS(通讯通路门店!$AD:$AD,通讯通路门店!$S:$S,$G502)</f>
        <v>0</v>
      </c>
      <c r="BL502" s="99">
        <f>SUMIFS(通讯通路门店!$AE:$AE,通讯通路门店!$S:$S,$G502)</f>
        <v>0</v>
      </c>
      <c r="BM502" s="99">
        <f>SUMIFS(通讯通路门店!$AF:$AF,通讯通路门店!$S:$S,$G502)</f>
        <v>0</v>
      </c>
      <c r="BN502" s="99">
        <f>SUMIFS(通讯通路门店!$AG:$AG,通讯通路门店!$S:$S,$G502)</f>
        <v>0</v>
      </c>
      <c r="BO502" s="99">
        <f>SUMIFS(通讯通路门店!$AH:$AH,通讯通路门店!$S:$S,$G502)</f>
        <v>0</v>
      </c>
      <c r="BP502" s="99">
        <f>SUMIFS(通讯通路门店!$AI:$AI,通讯通路门店!$S:$S,$G502)</f>
        <v>0</v>
      </c>
      <c r="BQ502" s="83"/>
    </row>
    <row r="503" spans="1:69">
      <c r="A503" s="99" t="str">
        <f>IFERROR(_xlfn.XLOOKUP($G503,通讯通路门店!$S$4:$S$993933,通讯通路门店!$A$4:$A$993933,0,0),"")</f>
        <v/>
      </c>
      <c r="B503" s="99" t="str">
        <f>IFERROR(_xlfn.XLOOKUP($G503,通讯通路门店!$S$4:$S$993933,通讯通路门店!$B$4:$B$993933,0,0),"")</f>
        <v/>
      </c>
      <c r="C503" s="99" t="str">
        <f>IFERROR(_xlfn.XLOOKUP($G503,通讯通路门店!$S$4:$S$993933,通讯通路门店!$C$4:$C$993933,0,0),"")</f>
        <v/>
      </c>
      <c r="D503" s="99" t="str">
        <f>IFERROR(_xlfn.XLOOKUP($G503,通讯通路门店!$S$4:$S$993933,通讯通路门店!$D$4:$D$993933,0,0),"")</f>
        <v/>
      </c>
      <c r="E503" s="83"/>
      <c r="F503" s="83"/>
      <c r="G503" s="101" t="e">
        <v>#N/A</v>
      </c>
      <c r="H503" s="102" t="str">
        <f>IFERROR(_xlfn.XLOOKUP($G503,通讯通路门店!$S$4:$S$993933,通讯通路门店!$R$4:$R$993933,0,0),"")</f>
        <v/>
      </c>
      <c r="I503" s="83"/>
      <c r="J503" s="83"/>
      <c r="K503" s="83"/>
      <c r="L503" s="83"/>
      <c r="M503" s="83"/>
      <c r="N503" s="83"/>
      <c r="O503" s="83"/>
      <c r="P503" s="83"/>
      <c r="Q503" s="83"/>
      <c r="R503" s="83"/>
      <c r="S503" s="83"/>
      <c r="T503" s="83"/>
      <c r="U503" s="99">
        <f>COUNTIF(通讯通路门店!$S:$S,$G503)</f>
        <v>0</v>
      </c>
      <c r="V503" s="99">
        <f>COUNTIFS(通讯通路门店!$S:$S,$G503,通讯通路门店!$J:$J,"综合卖场")</f>
        <v>0</v>
      </c>
      <c r="W503" s="99">
        <f>SUMIFS(通讯通路门店!$AJ:$AJ,通讯通路门店!$S:$S,通讯客户沙盘!$G503)</f>
        <v>0</v>
      </c>
      <c r="X503" s="99">
        <f t="shared" si="35"/>
        <v>0</v>
      </c>
      <c r="Y503" s="99">
        <f>COUNTIFS(通讯通路门店!$S:$S,$G503,通讯通路门店!$J:$J,"荣耀体验店")+COUNTIFS(通讯通路门店!$S:$S,$G503,通讯通路门店!$J:$J,"荣耀授权专卖店")</f>
        <v>0</v>
      </c>
      <c r="Z503" s="99">
        <f>COUNTIFS(通讯通路门店!$S:$S,$G503,通讯通路门店!$J:$J,"VIVO体验店")</f>
        <v>0</v>
      </c>
      <c r="AA503" s="99">
        <f>COUNTIFS(通讯通路门店!$S:$S,$G503,通讯通路门店!$J:$J,"OPPO体验店")</f>
        <v>0</v>
      </c>
      <c r="AB503" s="99">
        <f>COUNTIFS(通讯通路门店!$S:$S,$G503,通讯通路门店!$J:$J,"华为授权体验店")+COUNTIFS(通讯通路门店!$S:$S,$G503,通讯通路门店!$J:$J,"华为堡垒店")</f>
        <v>0</v>
      </c>
      <c r="AC503" s="99">
        <f>COUNTIFS(通讯通路门店!$S:$S,$G503,通讯通路门店!$J:$J,"小米体验店")</f>
        <v>0</v>
      </c>
      <c r="AD503" s="99">
        <f>COUNTIFS(通讯通路门店!$S:$S,$G503,通讯通路门店!$J:$J,"苹果体验店")</f>
        <v>0</v>
      </c>
      <c r="AE503" s="99">
        <f>COUNTIFS(通讯通路门店!$S:$S,$G503,通讯通路门店!$J:$J,"其他品牌专卖店")</f>
        <v>0</v>
      </c>
      <c r="AF503" s="99">
        <f>SUMIFS(通讯通路门店!$BI:$BI,通讯通路门店!$S:$S,$G503)</f>
        <v>0</v>
      </c>
      <c r="AG503" s="99">
        <f>SUMIFS(通讯通路门店!$BH:$BH,通讯通路门店!$S:$S,$G503)</f>
        <v>0</v>
      </c>
      <c r="AH503" s="99">
        <f t="shared" si="36"/>
        <v>0</v>
      </c>
      <c r="AI503" s="99">
        <f>SUMIFS(通讯通路门店!$BB:$BB,通讯通路门店!$S:$S,$G503)</f>
        <v>0</v>
      </c>
      <c r="AJ503" s="99">
        <f>SUMIFS(通讯通路门店!$BE:$BE,通讯通路门店!$S:$S,$G503)</f>
        <v>0</v>
      </c>
      <c r="AK503" s="99">
        <f>SUMIFS(通讯通路门店!$BG:$BG,通讯通路门店!$S:$S,$G503)</f>
        <v>0</v>
      </c>
      <c r="AL503" s="99">
        <f>SUMIFS(通讯通路门店!$BC:$BC,通讯通路门店!$S:$S,$G503)</f>
        <v>0</v>
      </c>
      <c r="AM503" s="99">
        <f>SUMIFS(通讯通路门店!$BD:$BD,通讯通路门店!$S:$S,$G503)</f>
        <v>0</v>
      </c>
      <c r="AN503" s="99">
        <f>SUMIFS(通讯通路门店!$BF:$BF,通讯通路门店!$S:$S,$G503)</f>
        <v>0</v>
      </c>
      <c r="AO503" s="99">
        <f t="shared" si="37"/>
        <v>0</v>
      </c>
      <c r="AP503" s="99">
        <f>SUMIFS(通讯通路门店!$K:$K,通讯通路门店!$S:$S,$G503)</f>
        <v>0</v>
      </c>
      <c r="AQ503" s="83"/>
      <c r="AR503" s="99">
        <f>SUMIFS(通讯通路门店!$T:$T,通讯通路门店!$S:$S,$G503)</f>
        <v>0</v>
      </c>
      <c r="AS503" s="99">
        <f>SUMIFS(通讯通路门店!$U:$U,通讯通路门店!$S:$S,$G503)</f>
        <v>0</v>
      </c>
      <c r="AT503" s="99">
        <f>SUMIFS(通讯通路门店!$V:$V,通讯通路门店!$S:$S,$G503)</f>
        <v>0</v>
      </c>
      <c r="AU503" s="99">
        <f>SUMIFS(通讯通路门店!$W:$W,通讯通路门店!$S:$S,$G503)</f>
        <v>0</v>
      </c>
      <c r="AV503" s="99">
        <f>SUMIFS(通讯通路门店!$Z:$Z,通讯通路门店!$S:$S,$G503)</f>
        <v>0</v>
      </c>
      <c r="AW503" s="99">
        <f>SUMIFS(通讯通路门店!$AB:$AB,通讯通路门店!$S:$S,$G503)</f>
        <v>0</v>
      </c>
      <c r="AX503" s="99">
        <f>SUMIFS(通讯通路门店!$X:$X,通讯通路门店!$S:$S,$G503)</f>
        <v>0</v>
      </c>
      <c r="AY503" s="99">
        <f>SUMIFS(通讯通路门店!$Y:$Y,通讯通路门店!$S:$S,$G503)</f>
        <v>0</v>
      </c>
      <c r="AZ503" s="99">
        <f>SUMIFS(通讯通路门店!$AA:$AA,通讯通路门店!$S:$S,$G503)</f>
        <v>0</v>
      </c>
      <c r="BA503" s="99">
        <f t="shared" si="38"/>
        <v>0</v>
      </c>
      <c r="BB503" s="99">
        <f t="shared" si="39"/>
        <v>0</v>
      </c>
      <c r="BC503" s="99">
        <f>SUMIFS(通讯通路门店!$W:$W,通讯通路门店!$S:$S,$G503,通讯通路门店!$J:$J,"荣耀体验店")+SUMIFS(通讯通路门店!$W:$W,通讯通路门店!$S:$S,$G503,通讯通路门店!$J:$J,"荣耀授权专卖店")</f>
        <v>0</v>
      </c>
      <c r="BD503" s="99">
        <f>SUMIFS(通讯通路门店!$Z:$Z,通讯通路门店!$S:$S,$G503,通讯通路门店!$J:$J,"VIVO体验店")</f>
        <v>0</v>
      </c>
      <c r="BE503" s="99">
        <f>SUMIFS(通讯通路门店!$AB:$AB,通讯通路门店!$S:$S,$G503,通讯通路门店!$J:$J,"OPPO体验店")</f>
        <v>0</v>
      </c>
      <c r="BF503" s="99">
        <f>SUMIFS(通讯通路门店!$X:$X,通讯通路门店!$S:$S,$G503,通讯通路门店!$J:$J,"华为授权体验店")+SUMIFS(通讯通路门店!$AA:$AA,通讯通路门店!$S:$S,$G503,通讯通路门店!$J:$J,"华为堡垒店")</f>
        <v>0</v>
      </c>
      <c r="BG503" s="99">
        <f>SUMIFS(通讯通路门店!$Y:$Y,通讯通路门店!$S:$S,$G503,通讯通路门店!$J:$J,"小米体验店")</f>
        <v>0</v>
      </c>
      <c r="BH503" s="99">
        <f>SUMIFS(通讯通路门店!$AA:$AA,通讯通路门店!$S:$S,$G503,通讯通路门店!$J:$J,"苹果体验店")</f>
        <v>0</v>
      </c>
      <c r="BI503" s="99">
        <f>SUMIFS(通讯通路门店!$K:$K,通讯通路门店!$S:$S,$G503,通讯通路门店!$J:$J,"其他品牌专卖店")</f>
        <v>0</v>
      </c>
      <c r="BJ503" s="99">
        <f>SUMIFS(通讯通路门店!$AC:$AC,通讯通路门店!$S:$S,$G503)</f>
        <v>0</v>
      </c>
      <c r="BK503" s="99">
        <f>SUMIFS(通讯通路门店!$AD:$AD,通讯通路门店!$S:$S,$G503)</f>
        <v>0</v>
      </c>
      <c r="BL503" s="99">
        <f>SUMIFS(通讯通路门店!$AE:$AE,通讯通路门店!$S:$S,$G503)</f>
        <v>0</v>
      </c>
      <c r="BM503" s="99">
        <f>SUMIFS(通讯通路门店!$AF:$AF,通讯通路门店!$S:$S,$G503)</f>
        <v>0</v>
      </c>
      <c r="BN503" s="99">
        <f>SUMIFS(通讯通路门店!$AG:$AG,通讯通路门店!$S:$S,$G503)</f>
        <v>0</v>
      </c>
      <c r="BO503" s="99">
        <f>SUMIFS(通讯通路门店!$AH:$AH,通讯通路门店!$S:$S,$G503)</f>
        <v>0</v>
      </c>
      <c r="BP503" s="99">
        <f>SUMIFS(通讯通路门店!$AI:$AI,通讯通路门店!$S:$S,$G503)</f>
        <v>0</v>
      </c>
      <c r="BQ503" s="83"/>
    </row>
    <row r="504" spans="1:69">
      <c r="A504" s="99" t="str">
        <f>IFERROR(_xlfn.XLOOKUP($G504,通讯通路门店!$S$4:$S$993933,通讯通路门店!$A$4:$A$993933,0,0),"")</f>
        <v/>
      </c>
      <c r="B504" s="99" t="str">
        <f>IFERROR(_xlfn.XLOOKUP($G504,通讯通路门店!$S$4:$S$993933,通讯通路门店!$B$4:$B$993933,0,0),"")</f>
        <v/>
      </c>
      <c r="C504" s="99" t="str">
        <f>IFERROR(_xlfn.XLOOKUP($G504,通讯通路门店!$S$4:$S$993933,通讯通路门店!$C$4:$C$993933,0,0),"")</f>
        <v/>
      </c>
      <c r="D504" s="99" t="str">
        <f>IFERROR(_xlfn.XLOOKUP($G504,通讯通路门店!$S$4:$S$993933,通讯通路门店!$D$4:$D$993933,0,0),"")</f>
        <v/>
      </c>
      <c r="E504" s="83"/>
      <c r="F504" s="83"/>
      <c r="G504" s="101" t="e">
        <v>#N/A</v>
      </c>
      <c r="H504" s="102" t="str">
        <f>IFERROR(_xlfn.XLOOKUP($G504,通讯通路门店!$S$4:$S$993933,通讯通路门店!$R$4:$R$993933,0,0),"")</f>
        <v/>
      </c>
      <c r="I504" s="83"/>
      <c r="J504" s="83"/>
      <c r="K504" s="83"/>
      <c r="L504" s="83"/>
      <c r="M504" s="83"/>
      <c r="N504" s="83"/>
      <c r="O504" s="83"/>
      <c r="P504" s="83"/>
      <c r="Q504" s="83"/>
      <c r="R504" s="83"/>
      <c r="S504" s="83"/>
      <c r="T504" s="83"/>
      <c r="U504" s="99">
        <f>COUNTIF(通讯通路门店!$S:$S,$G504)</f>
        <v>0</v>
      </c>
      <c r="V504" s="99">
        <f>COUNTIFS(通讯通路门店!$S:$S,$G504,通讯通路门店!$J:$J,"综合卖场")</f>
        <v>0</v>
      </c>
      <c r="W504" s="99">
        <f>SUMIFS(通讯通路门店!$AJ:$AJ,通讯通路门店!$S:$S,通讯客户沙盘!$G504)</f>
        <v>0</v>
      </c>
      <c r="X504" s="99">
        <f t="shared" si="35"/>
        <v>0</v>
      </c>
      <c r="Y504" s="99">
        <f>COUNTIFS(通讯通路门店!$S:$S,$G504,通讯通路门店!$J:$J,"荣耀体验店")+COUNTIFS(通讯通路门店!$S:$S,$G504,通讯通路门店!$J:$J,"荣耀授权专卖店")</f>
        <v>0</v>
      </c>
      <c r="Z504" s="99">
        <f>COUNTIFS(通讯通路门店!$S:$S,$G504,通讯通路门店!$J:$J,"VIVO体验店")</f>
        <v>0</v>
      </c>
      <c r="AA504" s="99">
        <f>COUNTIFS(通讯通路门店!$S:$S,$G504,通讯通路门店!$J:$J,"OPPO体验店")</f>
        <v>0</v>
      </c>
      <c r="AB504" s="99">
        <f>COUNTIFS(通讯通路门店!$S:$S,$G504,通讯通路门店!$J:$J,"华为授权体验店")+COUNTIFS(通讯通路门店!$S:$S,$G504,通讯通路门店!$J:$J,"华为堡垒店")</f>
        <v>0</v>
      </c>
      <c r="AC504" s="99">
        <f>COUNTIFS(通讯通路门店!$S:$S,$G504,通讯通路门店!$J:$J,"小米体验店")</f>
        <v>0</v>
      </c>
      <c r="AD504" s="99">
        <f>COUNTIFS(通讯通路门店!$S:$S,$G504,通讯通路门店!$J:$J,"苹果体验店")</f>
        <v>0</v>
      </c>
      <c r="AE504" s="99">
        <f>COUNTIFS(通讯通路门店!$S:$S,$G504,通讯通路门店!$J:$J,"其他品牌专卖店")</f>
        <v>0</v>
      </c>
      <c r="AF504" s="99">
        <f>SUMIFS(通讯通路门店!$BI:$BI,通讯通路门店!$S:$S,$G504)</f>
        <v>0</v>
      </c>
      <c r="AG504" s="99">
        <f>SUMIFS(通讯通路门店!$BH:$BH,通讯通路门店!$S:$S,$G504)</f>
        <v>0</v>
      </c>
      <c r="AH504" s="99">
        <f t="shared" si="36"/>
        <v>0</v>
      </c>
      <c r="AI504" s="99">
        <f>SUMIFS(通讯通路门店!$BB:$BB,通讯通路门店!$S:$S,$G504)</f>
        <v>0</v>
      </c>
      <c r="AJ504" s="99">
        <f>SUMIFS(通讯通路门店!$BE:$BE,通讯通路门店!$S:$S,$G504)</f>
        <v>0</v>
      </c>
      <c r="AK504" s="99">
        <f>SUMIFS(通讯通路门店!$BG:$BG,通讯通路门店!$S:$S,$G504)</f>
        <v>0</v>
      </c>
      <c r="AL504" s="99">
        <f>SUMIFS(通讯通路门店!$BC:$BC,通讯通路门店!$S:$S,$G504)</f>
        <v>0</v>
      </c>
      <c r="AM504" s="99">
        <f>SUMIFS(通讯通路门店!$BD:$BD,通讯通路门店!$S:$S,$G504)</f>
        <v>0</v>
      </c>
      <c r="AN504" s="99">
        <f>SUMIFS(通讯通路门店!$BF:$BF,通讯通路门店!$S:$S,$G504)</f>
        <v>0</v>
      </c>
      <c r="AO504" s="99">
        <f t="shared" si="37"/>
        <v>0</v>
      </c>
      <c r="AP504" s="99">
        <f>SUMIFS(通讯通路门店!$K:$K,通讯通路门店!$S:$S,$G504)</f>
        <v>0</v>
      </c>
      <c r="AQ504" s="83"/>
      <c r="AR504" s="99">
        <f>SUMIFS(通讯通路门店!$T:$T,通讯通路门店!$S:$S,$G504)</f>
        <v>0</v>
      </c>
      <c r="AS504" s="99">
        <f>SUMIFS(通讯通路门店!$U:$U,通讯通路门店!$S:$S,$G504)</f>
        <v>0</v>
      </c>
      <c r="AT504" s="99">
        <f>SUMIFS(通讯通路门店!$V:$V,通讯通路门店!$S:$S,$G504)</f>
        <v>0</v>
      </c>
      <c r="AU504" s="99">
        <f>SUMIFS(通讯通路门店!$W:$W,通讯通路门店!$S:$S,$G504)</f>
        <v>0</v>
      </c>
      <c r="AV504" s="99">
        <f>SUMIFS(通讯通路门店!$Z:$Z,通讯通路门店!$S:$S,$G504)</f>
        <v>0</v>
      </c>
      <c r="AW504" s="99">
        <f>SUMIFS(通讯通路门店!$AB:$AB,通讯通路门店!$S:$S,$G504)</f>
        <v>0</v>
      </c>
      <c r="AX504" s="99">
        <f>SUMIFS(通讯通路门店!$X:$X,通讯通路门店!$S:$S,$G504)</f>
        <v>0</v>
      </c>
      <c r="AY504" s="99">
        <f>SUMIFS(通讯通路门店!$Y:$Y,通讯通路门店!$S:$S,$G504)</f>
        <v>0</v>
      </c>
      <c r="AZ504" s="99">
        <f>SUMIFS(通讯通路门店!$AA:$AA,通讯通路门店!$S:$S,$G504)</f>
        <v>0</v>
      </c>
      <c r="BA504" s="99">
        <f t="shared" si="38"/>
        <v>0</v>
      </c>
      <c r="BB504" s="99">
        <f t="shared" si="39"/>
        <v>0</v>
      </c>
      <c r="BC504" s="99">
        <f>SUMIFS(通讯通路门店!$W:$W,通讯通路门店!$S:$S,$G504,通讯通路门店!$J:$J,"荣耀体验店")+SUMIFS(通讯通路门店!$W:$W,通讯通路门店!$S:$S,$G504,通讯通路门店!$J:$J,"荣耀授权专卖店")</f>
        <v>0</v>
      </c>
      <c r="BD504" s="99">
        <f>SUMIFS(通讯通路门店!$Z:$Z,通讯通路门店!$S:$S,$G504,通讯通路门店!$J:$J,"VIVO体验店")</f>
        <v>0</v>
      </c>
      <c r="BE504" s="99">
        <f>SUMIFS(通讯通路门店!$AB:$AB,通讯通路门店!$S:$S,$G504,通讯通路门店!$J:$J,"OPPO体验店")</f>
        <v>0</v>
      </c>
      <c r="BF504" s="99">
        <f>SUMIFS(通讯通路门店!$X:$X,通讯通路门店!$S:$S,$G504,通讯通路门店!$J:$J,"华为授权体验店")+SUMIFS(通讯通路门店!$AA:$AA,通讯通路门店!$S:$S,$G504,通讯通路门店!$J:$J,"华为堡垒店")</f>
        <v>0</v>
      </c>
      <c r="BG504" s="99">
        <f>SUMIFS(通讯通路门店!$Y:$Y,通讯通路门店!$S:$S,$G504,通讯通路门店!$J:$J,"小米体验店")</f>
        <v>0</v>
      </c>
      <c r="BH504" s="99">
        <f>SUMIFS(通讯通路门店!$AA:$AA,通讯通路门店!$S:$S,$G504,通讯通路门店!$J:$J,"苹果体验店")</f>
        <v>0</v>
      </c>
      <c r="BI504" s="99">
        <f>SUMIFS(通讯通路门店!$K:$K,通讯通路门店!$S:$S,$G504,通讯通路门店!$J:$J,"其他品牌专卖店")</f>
        <v>0</v>
      </c>
      <c r="BJ504" s="99">
        <f>SUMIFS(通讯通路门店!$AC:$AC,通讯通路门店!$S:$S,$G504)</f>
        <v>0</v>
      </c>
      <c r="BK504" s="99">
        <f>SUMIFS(通讯通路门店!$AD:$AD,通讯通路门店!$S:$S,$G504)</f>
        <v>0</v>
      </c>
      <c r="BL504" s="99">
        <f>SUMIFS(通讯通路门店!$AE:$AE,通讯通路门店!$S:$S,$G504)</f>
        <v>0</v>
      </c>
      <c r="BM504" s="99">
        <f>SUMIFS(通讯通路门店!$AF:$AF,通讯通路门店!$S:$S,$G504)</f>
        <v>0</v>
      </c>
      <c r="BN504" s="99">
        <f>SUMIFS(通讯通路门店!$AG:$AG,通讯通路门店!$S:$S,$G504)</f>
        <v>0</v>
      </c>
      <c r="BO504" s="99">
        <f>SUMIFS(通讯通路门店!$AH:$AH,通讯通路门店!$S:$S,$G504)</f>
        <v>0</v>
      </c>
      <c r="BP504" s="99">
        <f>SUMIFS(通讯通路门店!$AI:$AI,通讯通路门店!$S:$S,$G504)</f>
        <v>0</v>
      </c>
      <c r="BQ504" s="83"/>
    </row>
    <row r="505" spans="1:69">
      <c r="A505" s="99" t="str">
        <f>IFERROR(_xlfn.XLOOKUP($G505,通讯通路门店!$S$4:$S$993933,通讯通路门店!$A$4:$A$993933,0,0),"")</f>
        <v/>
      </c>
      <c r="B505" s="99" t="str">
        <f>IFERROR(_xlfn.XLOOKUP($G505,通讯通路门店!$S$4:$S$993933,通讯通路门店!$B$4:$B$993933,0,0),"")</f>
        <v/>
      </c>
      <c r="C505" s="99" t="str">
        <f>IFERROR(_xlfn.XLOOKUP($G505,通讯通路门店!$S$4:$S$993933,通讯通路门店!$C$4:$C$993933,0,0),"")</f>
        <v/>
      </c>
      <c r="D505" s="99" t="str">
        <f>IFERROR(_xlfn.XLOOKUP($G505,通讯通路门店!$S$4:$S$993933,通讯通路门店!$D$4:$D$993933,0,0),"")</f>
        <v/>
      </c>
      <c r="E505" s="83"/>
      <c r="F505" s="83"/>
      <c r="G505" s="101" t="e">
        <v>#N/A</v>
      </c>
      <c r="H505" s="102" t="str">
        <f>IFERROR(_xlfn.XLOOKUP($G505,通讯通路门店!$S$4:$S$993933,通讯通路门店!$R$4:$R$993933,0,0),"")</f>
        <v/>
      </c>
      <c r="I505" s="83"/>
      <c r="J505" s="83"/>
      <c r="K505" s="83"/>
      <c r="L505" s="83"/>
      <c r="M505" s="83"/>
      <c r="N505" s="83"/>
      <c r="O505" s="83"/>
      <c r="P505" s="83"/>
      <c r="Q505" s="83"/>
      <c r="R505" s="83"/>
      <c r="S505" s="83"/>
      <c r="T505" s="83"/>
      <c r="U505" s="99">
        <f>COUNTIF(通讯通路门店!$S:$S,$G505)</f>
        <v>0</v>
      </c>
      <c r="V505" s="99">
        <f>COUNTIFS(通讯通路门店!$S:$S,$G505,通讯通路门店!$J:$J,"综合卖场")</f>
        <v>0</v>
      </c>
      <c r="W505" s="99">
        <f>SUMIFS(通讯通路门店!$AJ:$AJ,通讯通路门店!$S:$S,通讯客户沙盘!$G505)</f>
        <v>0</v>
      </c>
      <c r="X505" s="99">
        <f t="shared" si="35"/>
        <v>0</v>
      </c>
      <c r="Y505" s="99">
        <f>COUNTIFS(通讯通路门店!$S:$S,$G505,通讯通路门店!$J:$J,"荣耀体验店")+COUNTIFS(通讯通路门店!$S:$S,$G505,通讯通路门店!$J:$J,"荣耀授权专卖店")</f>
        <v>0</v>
      </c>
      <c r="Z505" s="99">
        <f>COUNTIFS(通讯通路门店!$S:$S,$G505,通讯通路门店!$J:$J,"VIVO体验店")</f>
        <v>0</v>
      </c>
      <c r="AA505" s="99">
        <f>COUNTIFS(通讯通路门店!$S:$S,$G505,通讯通路门店!$J:$J,"OPPO体验店")</f>
        <v>0</v>
      </c>
      <c r="AB505" s="99">
        <f>COUNTIFS(通讯通路门店!$S:$S,$G505,通讯通路门店!$J:$J,"华为授权体验店")+COUNTIFS(通讯通路门店!$S:$S,$G505,通讯通路门店!$J:$J,"华为堡垒店")</f>
        <v>0</v>
      </c>
      <c r="AC505" s="99">
        <f>COUNTIFS(通讯通路门店!$S:$S,$G505,通讯通路门店!$J:$J,"小米体验店")</f>
        <v>0</v>
      </c>
      <c r="AD505" s="99">
        <f>COUNTIFS(通讯通路门店!$S:$S,$G505,通讯通路门店!$J:$J,"苹果体验店")</f>
        <v>0</v>
      </c>
      <c r="AE505" s="99">
        <f>COUNTIFS(通讯通路门店!$S:$S,$G505,通讯通路门店!$J:$J,"其他品牌专卖店")</f>
        <v>0</v>
      </c>
      <c r="AF505" s="99">
        <f>SUMIFS(通讯通路门店!$BI:$BI,通讯通路门店!$S:$S,$G505)</f>
        <v>0</v>
      </c>
      <c r="AG505" s="99">
        <f>SUMIFS(通讯通路门店!$BH:$BH,通讯通路门店!$S:$S,$G505)</f>
        <v>0</v>
      </c>
      <c r="AH505" s="99">
        <f t="shared" si="36"/>
        <v>0</v>
      </c>
      <c r="AI505" s="99">
        <f>SUMIFS(通讯通路门店!$BB:$BB,通讯通路门店!$S:$S,$G505)</f>
        <v>0</v>
      </c>
      <c r="AJ505" s="99">
        <f>SUMIFS(通讯通路门店!$BE:$BE,通讯通路门店!$S:$S,$G505)</f>
        <v>0</v>
      </c>
      <c r="AK505" s="99">
        <f>SUMIFS(通讯通路门店!$BG:$BG,通讯通路门店!$S:$S,$G505)</f>
        <v>0</v>
      </c>
      <c r="AL505" s="99">
        <f>SUMIFS(通讯通路门店!$BC:$BC,通讯通路门店!$S:$S,$G505)</f>
        <v>0</v>
      </c>
      <c r="AM505" s="99">
        <f>SUMIFS(通讯通路门店!$BD:$BD,通讯通路门店!$S:$S,$G505)</f>
        <v>0</v>
      </c>
      <c r="AN505" s="99">
        <f>SUMIFS(通讯通路门店!$BF:$BF,通讯通路门店!$S:$S,$G505)</f>
        <v>0</v>
      </c>
      <c r="AO505" s="99">
        <f t="shared" si="37"/>
        <v>0</v>
      </c>
      <c r="AP505" s="99">
        <f>SUMIFS(通讯通路门店!$K:$K,通讯通路门店!$S:$S,$G505)</f>
        <v>0</v>
      </c>
      <c r="AQ505" s="83"/>
      <c r="AR505" s="99">
        <f>SUMIFS(通讯通路门店!$T:$T,通讯通路门店!$S:$S,$G505)</f>
        <v>0</v>
      </c>
      <c r="AS505" s="99">
        <f>SUMIFS(通讯通路门店!$U:$U,通讯通路门店!$S:$S,$G505)</f>
        <v>0</v>
      </c>
      <c r="AT505" s="99">
        <f>SUMIFS(通讯通路门店!$V:$V,通讯通路门店!$S:$S,$G505)</f>
        <v>0</v>
      </c>
      <c r="AU505" s="99">
        <f>SUMIFS(通讯通路门店!$W:$W,通讯通路门店!$S:$S,$G505)</f>
        <v>0</v>
      </c>
      <c r="AV505" s="99">
        <f>SUMIFS(通讯通路门店!$Z:$Z,通讯通路门店!$S:$S,$G505)</f>
        <v>0</v>
      </c>
      <c r="AW505" s="99">
        <f>SUMIFS(通讯通路门店!$AB:$AB,通讯通路门店!$S:$S,$G505)</f>
        <v>0</v>
      </c>
      <c r="AX505" s="99">
        <f>SUMIFS(通讯通路门店!$X:$X,通讯通路门店!$S:$S,$G505)</f>
        <v>0</v>
      </c>
      <c r="AY505" s="99">
        <f>SUMIFS(通讯通路门店!$Y:$Y,通讯通路门店!$S:$S,$G505)</f>
        <v>0</v>
      </c>
      <c r="AZ505" s="99">
        <f>SUMIFS(通讯通路门店!$AA:$AA,通讯通路门店!$S:$S,$G505)</f>
        <v>0</v>
      </c>
      <c r="BA505" s="99">
        <f t="shared" si="38"/>
        <v>0</v>
      </c>
      <c r="BB505" s="99">
        <f t="shared" si="39"/>
        <v>0</v>
      </c>
      <c r="BC505" s="99">
        <f>SUMIFS(通讯通路门店!$W:$W,通讯通路门店!$S:$S,$G505,通讯通路门店!$J:$J,"荣耀体验店")+SUMIFS(通讯通路门店!$W:$W,通讯通路门店!$S:$S,$G505,通讯通路门店!$J:$J,"荣耀授权专卖店")</f>
        <v>0</v>
      </c>
      <c r="BD505" s="99">
        <f>SUMIFS(通讯通路门店!$Z:$Z,通讯通路门店!$S:$S,$G505,通讯通路门店!$J:$J,"VIVO体验店")</f>
        <v>0</v>
      </c>
      <c r="BE505" s="99">
        <f>SUMIFS(通讯通路门店!$AB:$AB,通讯通路门店!$S:$S,$G505,通讯通路门店!$J:$J,"OPPO体验店")</f>
        <v>0</v>
      </c>
      <c r="BF505" s="99">
        <f>SUMIFS(通讯通路门店!$X:$X,通讯通路门店!$S:$S,$G505,通讯通路门店!$J:$J,"华为授权体验店")+SUMIFS(通讯通路门店!$AA:$AA,通讯通路门店!$S:$S,$G505,通讯通路门店!$J:$J,"华为堡垒店")</f>
        <v>0</v>
      </c>
      <c r="BG505" s="99">
        <f>SUMIFS(通讯通路门店!$Y:$Y,通讯通路门店!$S:$S,$G505,通讯通路门店!$J:$J,"小米体验店")</f>
        <v>0</v>
      </c>
      <c r="BH505" s="99">
        <f>SUMIFS(通讯通路门店!$AA:$AA,通讯通路门店!$S:$S,$G505,通讯通路门店!$J:$J,"苹果体验店")</f>
        <v>0</v>
      </c>
      <c r="BI505" s="99">
        <f>SUMIFS(通讯通路门店!$K:$K,通讯通路门店!$S:$S,$G505,通讯通路门店!$J:$J,"其他品牌专卖店")</f>
        <v>0</v>
      </c>
      <c r="BJ505" s="99">
        <f>SUMIFS(通讯通路门店!$AC:$AC,通讯通路门店!$S:$S,$G505)</f>
        <v>0</v>
      </c>
      <c r="BK505" s="99">
        <f>SUMIFS(通讯通路门店!$AD:$AD,通讯通路门店!$S:$S,$G505)</f>
        <v>0</v>
      </c>
      <c r="BL505" s="99">
        <f>SUMIFS(通讯通路门店!$AE:$AE,通讯通路门店!$S:$S,$G505)</f>
        <v>0</v>
      </c>
      <c r="BM505" s="99">
        <f>SUMIFS(通讯通路门店!$AF:$AF,通讯通路门店!$S:$S,$G505)</f>
        <v>0</v>
      </c>
      <c r="BN505" s="99">
        <f>SUMIFS(通讯通路门店!$AG:$AG,通讯通路门店!$S:$S,$G505)</f>
        <v>0</v>
      </c>
      <c r="BO505" s="99">
        <f>SUMIFS(通讯通路门店!$AH:$AH,通讯通路门店!$S:$S,$G505)</f>
        <v>0</v>
      </c>
      <c r="BP505" s="99">
        <f>SUMIFS(通讯通路门店!$AI:$AI,通讯通路门店!$S:$S,$G505)</f>
        <v>0</v>
      </c>
      <c r="BQ505" s="83"/>
    </row>
    <row r="506" spans="1:69">
      <c r="A506" s="99" t="str">
        <f>IFERROR(_xlfn.XLOOKUP($G506,通讯通路门店!$S$4:$S$993933,通讯通路门店!$A$4:$A$993933,0,0),"")</f>
        <v/>
      </c>
      <c r="B506" s="99" t="str">
        <f>IFERROR(_xlfn.XLOOKUP($G506,通讯通路门店!$S$4:$S$993933,通讯通路门店!$B$4:$B$993933,0,0),"")</f>
        <v/>
      </c>
      <c r="C506" s="99" t="str">
        <f>IFERROR(_xlfn.XLOOKUP($G506,通讯通路门店!$S$4:$S$993933,通讯通路门店!$C$4:$C$993933,0,0),"")</f>
        <v/>
      </c>
      <c r="D506" s="99" t="str">
        <f>IFERROR(_xlfn.XLOOKUP($G506,通讯通路门店!$S$4:$S$993933,通讯通路门店!$D$4:$D$993933,0,0),"")</f>
        <v/>
      </c>
      <c r="E506" s="83"/>
      <c r="F506" s="83"/>
      <c r="G506" s="101" t="e">
        <v>#N/A</v>
      </c>
      <c r="H506" s="102" t="str">
        <f>IFERROR(_xlfn.XLOOKUP($G506,通讯通路门店!$S$4:$S$993933,通讯通路门店!$R$4:$R$993933,0,0),"")</f>
        <v/>
      </c>
      <c r="I506" s="83"/>
      <c r="J506" s="83"/>
      <c r="K506" s="83"/>
      <c r="L506" s="83"/>
      <c r="M506" s="83"/>
      <c r="N506" s="83"/>
      <c r="O506" s="83"/>
      <c r="P506" s="83"/>
      <c r="Q506" s="83"/>
      <c r="R506" s="83"/>
      <c r="S506" s="83"/>
      <c r="T506" s="83"/>
      <c r="U506" s="99">
        <f>COUNTIF(通讯通路门店!$S:$S,$G506)</f>
        <v>0</v>
      </c>
      <c r="V506" s="99">
        <f>COUNTIFS(通讯通路门店!$S:$S,$G506,通讯通路门店!$J:$J,"综合卖场")</f>
        <v>0</v>
      </c>
      <c r="W506" s="99">
        <f>SUMIFS(通讯通路门店!$AJ:$AJ,通讯通路门店!$S:$S,通讯客户沙盘!$G506)</f>
        <v>0</v>
      </c>
      <c r="X506" s="99">
        <f t="shared" si="35"/>
        <v>0</v>
      </c>
      <c r="Y506" s="99">
        <f>COUNTIFS(通讯通路门店!$S:$S,$G506,通讯通路门店!$J:$J,"荣耀体验店")+COUNTIFS(通讯通路门店!$S:$S,$G506,通讯通路门店!$J:$J,"荣耀授权专卖店")</f>
        <v>0</v>
      </c>
      <c r="Z506" s="99">
        <f>COUNTIFS(通讯通路门店!$S:$S,$G506,通讯通路门店!$J:$J,"VIVO体验店")</f>
        <v>0</v>
      </c>
      <c r="AA506" s="99">
        <f>COUNTIFS(通讯通路门店!$S:$S,$G506,通讯通路门店!$J:$J,"OPPO体验店")</f>
        <v>0</v>
      </c>
      <c r="AB506" s="99">
        <f>COUNTIFS(通讯通路门店!$S:$S,$G506,通讯通路门店!$J:$J,"华为授权体验店")+COUNTIFS(通讯通路门店!$S:$S,$G506,通讯通路门店!$J:$J,"华为堡垒店")</f>
        <v>0</v>
      </c>
      <c r="AC506" s="99">
        <f>COUNTIFS(通讯通路门店!$S:$S,$G506,通讯通路门店!$J:$J,"小米体验店")</f>
        <v>0</v>
      </c>
      <c r="AD506" s="99">
        <f>COUNTIFS(通讯通路门店!$S:$S,$G506,通讯通路门店!$J:$J,"苹果体验店")</f>
        <v>0</v>
      </c>
      <c r="AE506" s="99">
        <f>COUNTIFS(通讯通路门店!$S:$S,$G506,通讯通路门店!$J:$J,"其他品牌专卖店")</f>
        <v>0</v>
      </c>
      <c r="AF506" s="99">
        <f>SUMIFS(通讯通路门店!$BI:$BI,通讯通路门店!$S:$S,$G506)</f>
        <v>0</v>
      </c>
      <c r="AG506" s="99">
        <f>SUMIFS(通讯通路门店!$BH:$BH,通讯通路门店!$S:$S,$G506)</f>
        <v>0</v>
      </c>
      <c r="AH506" s="99">
        <f t="shared" si="36"/>
        <v>0</v>
      </c>
      <c r="AI506" s="99">
        <f>SUMIFS(通讯通路门店!$BB:$BB,通讯通路门店!$S:$S,$G506)</f>
        <v>0</v>
      </c>
      <c r="AJ506" s="99">
        <f>SUMIFS(通讯通路门店!$BE:$BE,通讯通路门店!$S:$S,$G506)</f>
        <v>0</v>
      </c>
      <c r="AK506" s="99">
        <f>SUMIFS(通讯通路门店!$BG:$BG,通讯通路门店!$S:$S,$G506)</f>
        <v>0</v>
      </c>
      <c r="AL506" s="99">
        <f>SUMIFS(通讯通路门店!$BC:$BC,通讯通路门店!$S:$S,$G506)</f>
        <v>0</v>
      </c>
      <c r="AM506" s="99">
        <f>SUMIFS(通讯通路门店!$BD:$BD,通讯通路门店!$S:$S,$G506)</f>
        <v>0</v>
      </c>
      <c r="AN506" s="99">
        <f>SUMIFS(通讯通路门店!$BF:$BF,通讯通路门店!$S:$S,$G506)</f>
        <v>0</v>
      </c>
      <c r="AO506" s="99">
        <f t="shared" si="37"/>
        <v>0</v>
      </c>
      <c r="AP506" s="99">
        <f>SUMIFS(通讯通路门店!$K:$K,通讯通路门店!$S:$S,$G506)</f>
        <v>0</v>
      </c>
      <c r="AQ506" s="83"/>
      <c r="AR506" s="99">
        <f>SUMIFS(通讯通路门店!$T:$T,通讯通路门店!$S:$S,$G506)</f>
        <v>0</v>
      </c>
      <c r="AS506" s="99">
        <f>SUMIFS(通讯通路门店!$U:$U,通讯通路门店!$S:$S,$G506)</f>
        <v>0</v>
      </c>
      <c r="AT506" s="99">
        <f>SUMIFS(通讯通路门店!$V:$V,通讯通路门店!$S:$S,$G506)</f>
        <v>0</v>
      </c>
      <c r="AU506" s="99">
        <f>SUMIFS(通讯通路门店!$W:$W,通讯通路门店!$S:$S,$G506)</f>
        <v>0</v>
      </c>
      <c r="AV506" s="99">
        <f>SUMIFS(通讯通路门店!$Z:$Z,通讯通路门店!$S:$S,$G506)</f>
        <v>0</v>
      </c>
      <c r="AW506" s="99">
        <f>SUMIFS(通讯通路门店!$AB:$AB,通讯通路门店!$S:$S,$G506)</f>
        <v>0</v>
      </c>
      <c r="AX506" s="99">
        <f>SUMIFS(通讯通路门店!$X:$X,通讯通路门店!$S:$S,$G506)</f>
        <v>0</v>
      </c>
      <c r="AY506" s="99">
        <f>SUMIFS(通讯通路门店!$Y:$Y,通讯通路门店!$S:$S,$G506)</f>
        <v>0</v>
      </c>
      <c r="AZ506" s="99">
        <f>SUMIFS(通讯通路门店!$AA:$AA,通讯通路门店!$S:$S,$G506)</f>
        <v>0</v>
      </c>
      <c r="BA506" s="99">
        <f t="shared" si="38"/>
        <v>0</v>
      </c>
      <c r="BB506" s="99">
        <f t="shared" si="39"/>
        <v>0</v>
      </c>
      <c r="BC506" s="99">
        <f>SUMIFS(通讯通路门店!$W:$W,通讯通路门店!$S:$S,$G506,通讯通路门店!$J:$J,"荣耀体验店")+SUMIFS(通讯通路门店!$W:$W,通讯通路门店!$S:$S,$G506,通讯通路门店!$J:$J,"荣耀授权专卖店")</f>
        <v>0</v>
      </c>
      <c r="BD506" s="99">
        <f>SUMIFS(通讯通路门店!$Z:$Z,通讯通路门店!$S:$S,$G506,通讯通路门店!$J:$J,"VIVO体验店")</f>
        <v>0</v>
      </c>
      <c r="BE506" s="99">
        <f>SUMIFS(通讯通路门店!$AB:$AB,通讯通路门店!$S:$S,$G506,通讯通路门店!$J:$J,"OPPO体验店")</f>
        <v>0</v>
      </c>
      <c r="BF506" s="99">
        <f>SUMIFS(通讯通路门店!$X:$X,通讯通路门店!$S:$S,$G506,通讯通路门店!$J:$J,"华为授权体验店")+SUMIFS(通讯通路门店!$AA:$AA,通讯通路门店!$S:$S,$G506,通讯通路门店!$J:$J,"华为堡垒店")</f>
        <v>0</v>
      </c>
      <c r="BG506" s="99">
        <f>SUMIFS(通讯通路门店!$Y:$Y,通讯通路门店!$S:$S,$G506,通讯通路门店!$J:$J,"小米体验店")</f>
        <v>0</v>
      </c>
      <c r="BH506" s="99">
        <f>SUMIFS(通讯通路门店!$AA:$AA,通讯通路门店!$S:$S,$G506,通讯通路门店!$J:$J,"苹果体验店")</f>
        <v>0</v>
      </c>
      <c r="BI506" s="99">
        <f>SUMIFS(通讯通路门店!$K:$K,通讯通路门店!$S:$S,$G506,通讯通路门店!$J:$J,"其他品牌专卖店")</f>
        <v>0</v>
      </c>
      <c r="BJ506" s="99">
        <f>SUMIFS(通讯通路门店!$AC:$AC,通讯通路门店!$S:$S,$G506)</f>
        <v>0</v>
      </c>
      <c r="BK506" s="99">
        <f>SUMIFS(通讯通路门店!$AD:$AD,通讯通路门店!$S:$S,$G506)</f>
        <v>0</v>
      </c>
      <c r="BL506" s="99">
        <f>SUMIFS(通讯通路门店!$AE:$AE,通讯通路门店!$S:$S,$G506)</f>
        <v>0</v>
      </c>
      <c r="BM506" s="99">
        <f>SUMIFS(通讯通路门店!$AF:$AF,通讯通路门店!$S:$S,$G506)</f>
        <v>0</v>
      </c>
      <c r="BN506" s="99">
        <f>SUMIFS(通讯通路门店!$AG:$AG,通讯通路门店!$S:$S,$G506)</f>
        <v>0</v>
      </c>
      <c r="BO506" s="99">
        <f>SUMIFS(通讯通路门店!$AH:$AH,通讯通路门店!$S:$S,$G506)</f>
        <v>0</v>
      </c>
      <c r="BP506" s="99">
        <f>SUMIFS(通讯通路门店!$AI:$AI,通讯通路门店!$S:$S,$G506)</f>
        <v>0</v>
      </c>
      <c r="BQ506" s="83"/>
    </row>
    <row r="507" spans="1:69">
      <c r="A507" s="99" t="str">
        <f>IFERROR(_xlfn.XLOOKUP($G507,通讯通路门店!$S$4:$S$993933,通讯通路门店!$A$4:$A$993933,0,0),"")</f>
        <v/>
      </c>
      <c r="B507" s="99" t="str">
        <f>IFERROR(_xlfn.XLOOKUP($G507,通讯通路门店!$S$4:$S$993933,通讯通路门店!$B$4:$B$993933,0,0),"")</f>
        <v/>
      </c>
      <c r="C507" s="99" t="str">
        <f>IFERROR(_xlfn.XLOOKUP($G507,通讯通路门店!$S$4:$S$993933,通讯通路门店!$C$4:$C$993933,0,0),"")</f>
        <v/>
      </c>
      <c r="D507" s="99" t="str">
        <f>IFERROR(_xlfn.XLOOKUP($G507,通讯通路门店!$S$4:$S$993933,通讯通路门店!$D$4:$D$993933,0,0),"")</f>
        <v/>
      </c>
      <c r="E507" s="83"/>
      <c r="F507" s="83"/>
      <c r="G507" s="101" t="e">
        <v>#N/A</v>
      </c>
      <c r="H507" s="102" t="str">
        <f>IFERROR(_xlfn.XLOOKUP($G507,通讯通路门店!$S$4:$S$993933,通讯通路门店!$R$4:$R$993933,0,0),"")</f>
        <v/>
      </c>
      <c r="I507" s="83"/>
      <c r="J507" s="83"/>
      <c r="K507" s="83"/>
      <c r="L507" s="83"/>
      <c r="M507" s="83"/>
      <c r="N507" s="83"/>
      <c r="O507" s="83"/>
      <c r="P507" s="83"/>
      <c r="Q507" s="83"/>
      <c r="R507" s="83"/>
      <c r="S507" s="83"/>
      <c r="T507" s="83"/>
      <c r="U507" s="99">
        <f>COUNTIF(通讯通路门店!$S:$S,$G507)</f>
        <v>0</v>
      </c>
      <c r="V507" s="99">
        <f>COUNTIFS(通讯通路门店!$S:$S,$G507,通讯通路门店!$J:$J,"综合卖场")</f>
        <v>0</v>
      </c>
      <c r="W507" s="99">
        <f>SUMIFS(通讯通路门店!$AJ:$AJ,通讯通路门店!$S:$S,通讯客户沙盘!$G507)</f>
        <v>0</v>
      </c>
      <c r="X507" s="99">
        <f t="shared" si="35"/>
        <v>0</v>
      </c>
      <c r="Y507" s="99">
        <f>COUNTIFS(通讯通路门店!$S:$S,$G507,通讯通路门店!$J:$J,"荣耀体验店")+COUNTIFS(通讯通路门店!$S:$S,$G507,通讯通路门店!$J:$J,"荣耀授权专卖店")</f>
        <v>0</v>
      </c>
      <c r="Z507" s="99">
        <f>COUNTIFS(通讯通路门店!$S:$S,$G507,通讯通路门店!$J:$J,"VIVO体验店")</f>
        <v>0</v>
      </c>
      <c r="AA507" s="99">
        <f>COUNTIFS(通讯通路门店!$S:$S,$G507,通讯通路门店!$J:$J,"OPPO体验店")</f>
        <v>0</v>
      </c>
      <c r="AB507" s="99">
        <f>COUNTIFS(通讯通路门店!$S:$S,$G507,通讯通路门店!$J:$J,"华为授权体验店")+COUNTIFS(通讯通路门店!$S:$S,$G507,通讯通路门店!$J:$J,"华为堡垒店")</f>
        <v>0</v>
      </c>
      <c r="AC507" s="99">
        <f>COUNTIFS(通讯通路门店!$S:$S,$G507,通讯通路门店!$J:$J,"小米体验店")</f>
        <v>0</v>
      </c>
      <c r="AD507" s="99">
        <f>COUNTIFS(通讯通路门店!$S:$S,$G507,通讯通路门店!$J:$J,"苹果体验店")</f>
        <v>0</v>
      </c>
      <c r="AE507" s="99">
        <f>COUNTIFS(通讯通路门店!$S:$S,$G507,通讯通路门店!$J:$J,"其他品牌专卖店")</f>
        <v>0</v>
      </c>
      <c r="AF507" s="99">
        <f>SUMIFS(通讯通路门店!$BI:$BI,通讯通路门店!$S:$S,$G507)</f>
        <v>0</v>
      </c>
      <c r="AG507" s="99">
        <f>SUMIFS(通讯通路门店!$BH:$BH,通讯通路门店!$S:$S,$G507)</f>
        <v>0</v>
      </c>
      <c r="AH507" s="99">
        <f t="shared" si="36"/>
        <v>0</v>
      </c>
      <c r="AI507" s="99">
        <f>SUMIFS(通讯通路门店!$BB:$BB,通讯通路门店!$S:$S,$G507)</f>
        <v>0</v>
      </c>
      <c r="AJ507" s="99">
        <f>SUMIFS(通讯通路门店!$BE:$BE,通讯通路门店!$S:$S,$G507)</f>
        <v>0</v>
      </c>
      <c r="AK507" s="99">
        <f>SUMIFS(通讯通路门店!$BG:$BG,通讯通路门店!$S:$S,$G507)</f>
        <v>0</v>
      </c>
      <c r="AL507" s="99">
        <f>SUMIFS(通讯通路门店!$BC:$BC,通讯通路门店!$S:$S,$G507)</f>
        <v>0</v>
      </c>
      <c r="AM507" s="99">
        <f>SUMIFS(通讯通路门店!$BD:$BD,通讯通路门店!$S:$S,$G507)</f>
        <v>0</v>
      </c>
      <c r="AN507" s="99">
        <f>SUMIFS(通讯通路门店!$BF:$BF,通讯通路门店!$S:$S,$G507)</f>
        <v>0</v>
      </c>
      <c r="AO507" s="99">
        <f t="shared" si="37"/>
        <v>0</v>
      </c>
      <c r="AP507" s="99">
        <f>SUMIFS(通讯通路门店!$K:$K,通讯通路门店!$S:$S,$G507)</f>
        <v>0</v>
      </c>
      <c r="AQ507" s="83"/>
      <c r="AR507" s="99">
        <f>SUMIFS(通讯通路门店!$T:$T,通讯通路门店!$S:$S,$G507)</f>
        <v>0</v>
      </c>
      <c r="AS507" s="99">
        <f>SUMIFS(通讯通路门店!$U:$U,通讯通路门店!$S:$S,$G507)</f>
        <v>0</v>
      </c>
      <c r="AT507" s="99">
        <f>SUMIFS(通讯通路门店!$V:$V,通讯通路门店!$S:$S,$G507)</f>
        <v>0</v>
      </c>
      <c r="AU507" s="99">
        <f>SUMIFS(通讯通路门店!$W:$W,通讯通路门店!$S:$S,$G507)</f>
        <v>0</v>
      </c>
      <c r="AV507" s="99">
        <f>SUMIFS(通讯通路门店!$Z:$Z,通讯通路门店!$S:$S,$G507)</f>
        <v>0</v>
      </c>
      <c r="AW507" s="99">
        <f>SUMIFS(通讯通路门店!$AB:$AB,通讯通路门店!$S:$S,$G507)</f>
        <v>0</v>
      </c>
      <c r="AX507" s="99">
        <f>SUMIFS(通讯通路门店!$X:$X,通讯通路门店!$S:$S,$G507)</f>
        <v>0</v>
      </c>
      <c r="AY507" s="99">
        <f>SUMIFS(通讯通路门店!$Y:$Y,通讯通路门店!$S:$S,$G507)</f>
        <v>0</v>
      </c>
      <c r="AZ507" s="99">
        <f>SUMIFS(通讯通路门店!$AA:$AA,通讯通路门店!$S:$S,$G507)</f>
        <v>0</v>
      </c>
      <c r="BA507" s="99">
        <f t="shared" si="38"/>
        <v>0</v>
      </c>
      <c r="BB507" s="99">
        <f t="shared" si="39"/>
        <v>0</v>
      </c>
      <c r="BC507" s="99">
        <f>SUMIFS(通讯通路门店!$W:$W,通讯通路门店!$S:$S,$G507,通讯通路门店!$J:$J,"荣耀体验店")+SUMIFS(通讯通路门店!$W:$W,通讯通路门店!$S:$S,$G507,通讯通路门店!$J:$J,"荣耀授权专卖店")</f>
        <v>0</v>
      </c>
      <c r="BD507" s="99">
        <f>SUMIFS(通讯通路门店!$Z:$Z,通讯通路门店!$S:$S,$G507,通讯通路门店!$J:$J,"VIVO体验店")</f>
        <v>0</v>
      </c>
      <c r="BE507" s="99">
        <f>SUMIFS(通讯通路门店!$AB:$AB,通讯通路门店!$S:$S,$G507,通讯通路门店!$J:$J,"OPPO体验店")</f>
        <v>0</v>
      </c>
      <c r="BF507" s="99">
        <f>SUMIFS(通讯通路门店!$X:$X,通讯通路门店!$S:$S,$G507,通讯通路门店!$J:$J,"华为授权体验店")+SUMIFS(通讯通路门店!$AA:$AA,通讯通路门店!$S:$S,$G507,通讯通路门店!$J:$J,"华为堡垒店")</f>
        <v>0</v>
      </c>
      <c r="BG507" s="99">
        <f>SUMIFS(通讯通路门店!$Y:$Y,通讯通路门店!$S:$S,$G507,通讯通路门店!$J:$J,"小米体验店")</f>
        <v>0</v>
      </c>
      <c r="BH507" s="99">
        <f>SUMIFS(通讯通路门店!$AA:$AA,通讯通路门店!$S:$S,$G507,通讯通路门店!$J:$J,"苹果体验店")</f>
        <v>0</v>
      </c>
      <c r="BI507" s="99">
        <f>SUMIFS(通讯通路门店!$K:$K,通讯通路门店!$S:$S,$G507,通讯通路门店!$J:$J,"其他品牌专卖店")</f>
        <v>0</v>
      </c>
      <c r="BJ507" s="99">
        <f>SUMIFS(通讯通路门店!$AC:$AC,通讯通路门店!$S:$S,$G507)</f>
        <v>0</v>
      </c>
      <c r="BK507" s="99">
        <f>SUMIFS(通讯通路门店!$AD:$AD,通讯通路门店!$S:$S,$G507)</f>
        <v>0</v>
      </c>
      <c r="BL507" s="99">
        <f>SUMIFS(通讯通路门店!$AE:$AE,通讯通路门店!$S:$S,$G507)</f>
        <v>0</v>
      </c>
      <c r="BM507" s="99">
        <f>SUMIFS(通讯通路门店!$AF:$AF,通讯通路门店!$S:$S,$G507)</f>
        <v>0</v>
      </c>
      <c r="BN507" s="99">
        <f>SUMIFS(通讯通路门店!$AG:$AG,通讯通路门店!$S:$S,$G507)</f>
        <v>0</v>
      </c>
      <c r="BO507" s="99">
        <f>SUMIFS(通讯通路门店!$AH:$AH,通讯通路门店!$S:$S,$G507)</f>
        <v>0</v>
      </c>
      <c r="BP507" s="99">
        <f>SUMIFS(通讯通路门店!$AI:$AI,通讯通路门店!$S:$S,$G507)</f>
        <v>0</v>
      </c>
      <c r="BQ507" s="83"/>
    </row>
    <row r="508" spans="1:69">
      <c r="A508" s="99" t="str">
        <f>IFERROR(_xlfn.XLOOKUP($G508,通讯通路门店!$S$4:$S$993933,通讯通路门店!$A$4:$A$993933,0,0),"")</f>
        <v/>
      </c>
      <c r="B508" s="99" t="str">
        <f>IFERROR(_xlfn.XLOOKUP($G508,通讯通路门店!$S$4:$S$993933,通讯通路门店!$B$4:$B$993933,0,0),"")</f>
        <v/>
      </c>
      <c r="C508" s="99" t="str">
        <f>IFERROR(_xlfn.XLOOKUP($G508,通讯通路门店!$S$4:$S$993933,通讯通路门店!$C$4:$C$993933,0,0),"")</f>
        <v/>
      </c>
      <c r="D508" s="99" t="str">
        <f>IFERROR(_xlfn.XLOOKUP($G508,通讯通路门店!$S$4:$S$993933,通讯通路门店!$D$4:$D$993933,0,0),"")</f>
        <v/>
      </c>
      <c r="E508" s="83"/>
      <c r="F508" s="83"/>
      <c r="G508" s="101" t="e">
        <v>#N/A</v>
      </c>
      <c r="H508" s="102" t="str">
        <f>IFERROR(_xlfn.XLOOKUP($G508,通讯通路门店!$S$4:$S$993933,通讯通路门店!$R$4:$R$993933,0,0),"")</f>
        <v/>
      </c>
      <c r="I508" s="83"/>
      <c r="J508" s="83"/>
      <c r="K508" s="83"/>
      <c r="L508" s="83"/>
      <c r="M508" s="83"/>
      <c r="N508" s="83"/>
      <c r="O508" s="83"/>
      <c r="P508" s="83"/>
      <c r="Q508" s="83"/>
      <c r="R508" s="83"/>
      <c r="S508" s="83"/>
      <c r="T508" s="83"/>
      <c r="U508" s="99">
        <f>COUNTIF(通讯通路门店!$S:$S,$G508)</f>
        <v>0</v>
      </c>
      <c r="V508" s="99">
        <f>COUNTIFS(通讯通路门店!$S:$S,$G508,通讯通路门店!$J:$J,"综合卖场")</f>
        <v>0</v>
      </c>
      <c r="W508" s="99">
        <f>SUMIFS(通讯通路门店!$AJ:$AJ,通讯通路门店!$S:$S,通讯客户沙盘!$G508)</f>
        <v>0</v>
      </c>
      <c r="X508" s="99">
        <f t="shared" si="35"/>
        <v>0</v>
      </c>
      <c r="Y508" s="99">
        <f>COUNTIFS(通讯通路门店!$S:$S,$G508,通讯通路门店!$J:$J,"荣耀体验店")+COUNTIFS(通讯通路门店!$S:$S,$G508,通讯通路门店!$J:$J,"荣耀授权专卖店")</f>
        <v>0</v>
      </c>
      <c r="Z508" s="99">
        <f>COUNTIFS(通讯通路门店!$S:$S,$G508,通讯通路门店!$J:$J,"VIVO体验店")</f>
        <v>0</v>
      </c>
      <c r="AA508" s="99">
        <f>COUNTIFS(通讯通路门店!$S:$S,$G508,通讯通路门店!$J:$J,"OPPO体验店")</f>
        <v>0</v>
      </c>
      <c r="AB508" s="99">
        <f>COUNTIFS(通讯通路门店!$S:$S,$G508,通讯通路门店!$J:$J,"华为授权体验店")+COUNTIFS(通讯通路门店!$S:$S,$G508,通讯通路门店!$J:$J,"华为堡垒店")</f>
        <v>0</v>
      </c>
      <c r="AC508" s="99">
        <f>COUNTIFS(通讯通路门店!$S:$S,$G508,通讯通路门店!$J:$J,"小米体验店")</f>
        <v>0</v>
      </c>
      <c r="AD508" s="99">
        <f>COUNTIFS(通讯通路门店!$S:$S,$G508,通讯通路门店!$J:$J,"苹果体验店")</f>
        <v>0</v>
      </c>
      <c r="AE508" s="99">
        <f>COUNTIFS(通讯通路门店!$S:$S,$G508,通讯通路门店!$J:$J,"其他品牌专卖店")</f>
        <v>0</v>
      </c>
      <c r="AF508" s="99">
        <f>SUMIFS(通讯通路门店!$BI:$BI,通讯通路门店!$S:$S,$G508)</f>
        <v>0</v>
      </c>
      <c r="AG508" s="99">
        <f>SUMIFS(通讯通路门店!$BH:$BH,通讯通路门店!$S:$S,$G508)</f>
        <v>0</v>
      </c>
      <c r="AH508" s="99">
        <f t="shared" si="36"/>
        <v>0</v>
      </c>
      <c r="AI508" s="99">
        <f>SUMIFS(通讯通路门店!$BB:$BB,通讯通路门店!$S:$S,$G508)</f>
        <v>0</v>
      </c>
      <c r="AJ508" s="99">
        <f>SUMIFS(通讯通路门店!$BE:$BE,通讯通路门店!$S:$S,$G508)</f>
        <v>0</v>
      </c>
      <c r="AK508" s="99">
        <f>SUMIFS(通讯通路门店!$BG:$BG,通讯通路门店!$S:$S,$G508)</f>
        <v>0</v>
      </c>
      <c r="AL508" s="99">
        <f>SUMIFS(通讯通路门店!$BC:$BC,通讯通路门店!$S:$S,$G508)</f>
        <v>0</v>
      </c>
      <c r="AM508" s="99">
        <f>SUMIFS(通讯通路门店!$BD:$BD,通讯通路门店!$S:$S,$G508)</f>
        <v>0</v>
      </c>
      <c r="AN508" s="99">
        <f>SUMIFS(通讯通路门店!$BF:$BF,通讯通路门店!$S:$S,$G508)</f>
        <v>0</v>
      </c>
      <c r="AO508" s="99">
        <f t="shared" si="37"/>
        <v>0</v>
      </c>
      <c r="AP508" s="99">
        <f>SUMIFS(通讯通路门店!$K:$K,通讯通路门店!$S:$S,$G508)</f>
        <v>0</v>
      </c>
      <c r="AQ508" s="83"/>
      <c r="AR508" s="99">
        <f>SUMIFS(通讯通路门店!$T:$T,通讯通路门店!$S:$S,$G508)</f>
        <v>0</v>
      </c>
      <c r="AS508" s="99">
        <f>SUMIFS(通讯通路门店!$U:$U,通讯通路门店!$S:$S,$G508)</f>
        <v>0</v>
      </c>
      <c r="AT508" s="99">
        <f>SUMIFS(通讯通路门店!$V:$V,通讯通路门店!$S:$S,$G508)</f>
        <v>0</v>
      </c>
      <c r="AU508" s="99">
        <f>SUMIFS(通讯通路门店!$W:$W,通讯通路门店!$S:$S,$G508)</f>
        <v>0</v>
      </c>
      <c r="AV508" s="99">
        <f>SUMIFS(通讯通路门店!$Z:$Z,通讯通路门店!$S:$S,$G508)</f>
        <v>0</v>
      </c>
      <c r="AW508" s="99">
        <f>SUMIFS(通讯通路门店!$AB:$AB,通讯通路门店!$S:$S,$G508)</f>
        <v>0</v>
      </c>
      <c r="AX508" s="99">
        <f>SUMIFS(通讯通路门店!$X:$X,通讯通路门店!$S:$S,$G508)</f>
        <v>0</v>
      </c>
      <c r="AY508" s="99">
        <f>SUMIFS(通讯通路门店!$Y:$Y,通讯通路门店!$S:$S,$G508)</f>
        <v>0</v>
      </c>
      <c r="AZ508" s="99">
        <f>SUMIFS(通讯通路门店!$AA:$AA,通讯通路门店!$S:$S,$G508)</f>
        <v>0</v>
      </c>
      <c r="BA508" s="99">
        <f t="shared" si="38"/>
        <v>0</v>
      </c>
      <c r="BB508" s="99">
        <f t="shared" si="39"/>
        <v>0</v>
      </c>
      <c r="BC508" s="99">
        <f>SUMIFS(通讯通路门店!$W:$W,通讯通路门店!$S:$S,$G508,通讯通路门店!$J:$J,"荣耀体验店")+SUMIFS(通讯通路门店!$W:$W,通讯通路门店!$S:$S,$G508,通讯通路门店!$J:$J,"荣耀授权专卖店")</f>
        <v>0</v>
      </c>
      <c r="BD508" s="99">
        <f>SUMIFS(通讯通路门店!$Z:$Z,通讯通路门店!$S:$S,$G508,通讯通路门店!$J:$J,"VIVO体验店")</f>
        <v>0</v>
      </c>
      <c r="BE508" s="99">
        <f>SUMIFS(通讯通路门店!$AB:$AB,通讯通路门店!$S:$S,$G508,通讯通路门店!$J:$J,"OPPO体验店")</f>
        <v>0</v>
      </c>
      <c r="BF508" s="99">
        <f>SUMIFS(通讯通路门店!$X:$X,通讯通路门店!$S:$S,$G508,通讯通路门店!$J:$J,"华为授权体验店")+SUMIFS(通讯通路门店!$AA:$AA,通讯通路门店!$S:$S,$G508,通讯通路门店!$J:$J,"华为堡垒店")</f>
        <v>0</v>
      </c>
      <c r="BG508" s="99">
        <f>SUMIFS(通讯通路门店!$Y:$Y,通讯通路门店!$S:$S,$G508,通讯通路门店!$J:$J,"小米体验店")</f>
        <v>0</v>
      </c>
      <c r="BH508" s="99">
        <f>SUMIFS(通讯通路门店!$AA:$AA,通讯通路门店!$S:$S,$G508,通讯通路门店!$J:$J,"苹果体验店")</f>
        <v>0</v>
      </c>
      <c r="BI508" s="99">
        <f>SUMIFS(通讯通路门店!$K:$K,通讯通路门店!$S:$S,$G508,通讯通路门店!$J:$J,"其他品牌专卖店")</f>
        <v>0</v>
      </c>
      <c r="BJ508" s="99">
        <f>SUMIFS(通讯通路门店!$AC:$AC,通讯通路门店!$S:$S,$G508)</f>
        <v>0</v>
      </c>
      <c r="BK508" s="99">
        <f>SUMIFS(通讯通路门店!$AD:$AD,通讯通路门店!$S:$S,$G508)</f>
        <v>0</v>
      </c>
      <c r="BL508" s="99">
        <f>SUMIFS(通讯通路门店!$AE:$AE,通讯通路门店!$S:$S,$G508)</f>
        <v>0</v>
      </c>
      <c r="BM508" s="99">
        <f>SUMIFS(通讯通路门店!$AF:$AF,通讯通路门店!$S:$S,$G508)</f>
        <v>0</v>
      </c>
      <c r="BN508" s="99">
        <f>SUMIFS(通讯通路门店!$AG:$AG,通讯通路门店!$S:$S,$G508)</f>
        <v>0</v>
      </c>
      <c r="BO508" s="99">
        <f>SUMIFS(通讯通路门店!$AH:$AH,通讯通路门店!$S:$S,$G508)</f>
        <v>0</v>
      </c>
      <c r="BP508" s="99">
        <f>SUMIFS(通讯通路门店!$AI:$AI,通讯通路门店!$S:$S,$G508)</f>
        <v>0</v>
      </c>
      <c r="BQ508" s="83"/>
    </row>
    <row r="509" spans="1:69">
      <c r="A509" s="99" t="str">
        <f>IFERROR(_xlfn.XLOOKUP($G509,通讯通路门店!$S$4:$S$993933,通讯通路门店!$A$4:$A$993933,0,0),"")</f>
        <v/>
      </c>
      <c r="B509" s="99" t="str">
        <f>IFERROR(_xlfn.XLOOKUP($G509,通讯通路门店!$S$4:$S$993933,通讯通路门店!$B$4:$B$993933,0,0),"")</f>
        <v/>
      </c>
      <c r="C509" s="99" t="str">
        <f>IFERROR(_xlfn.XLOOKUP($G509,通讯通路门店!$S$4:$S$993933,通讯通路门店!$C$4:$C$993933,0,0),"")</f>
        <v/>
      </c>
      <c r="D509" s="99" t="str">
        <f>IFERROR(_xlfn.XLOOKUP($G509,通讯通路门店!$S$4:$S$993933,通讯通路门店!$D$4:$D$993933,0,0),"")</f>
        <v/>
      </c>
      <c r="E509" s="83"/>
      <c r="F509" s="83"/>
      <c r="G509" s="101" t="e">
        <v>#N/A</v>
      </c>
      <c r="H509" s="102" t="str">
        <f>IFERROR(_xlfn.XLOOKUP($G509,通讯通路门店!$S$4:$S$993933,通讯通路门店!$R$4:$R$993933,0,0),"")</f>
        <v/>
      </c>
      <c r="I509" s="83"/>
      <c r="J509" s="83"/>
      <c r="K509" s="83"/>
      <c r="L509" s="83"/>
      <c r="M509" s="83"/>
      <c r="N509" s="83"/>
      <c r="O509" s="83"/>
      <c r="P509" s="83"/>
      <c r="Q509" s="83"/>
      <c r="R509" s="83"/>
      <c r="S509" s="83"/>
      <c r="T509" s="83"/>
      <c r="U509" s="99">
        <f>COUNTIF(通讯通路门店!$S:$S,$G509)</f>
        <v>0</v>
      </c>
      <c r="V509" s="99">
        <f>COUNTIFS(通讯通路门店!$S:$S,$G509,通讯通路门店!$J:$J,"综合卖场")</f>
        <v>0</v>
      </c>
      <c r="W509" s="99">
        <f>SUMIFS(通讯通路门店!$AJ:$AJ,通讯通路门店!$S:$S,通讯客户沙盘!$G509)</f>
        <v>0</v>
      </c>
      <c r="X509" s="99">
        <f t="shared" si="35"/>
        <v>0</v>
      </c>
      <c r="Y509" s="99">
        <f>COUNTIFS(通讯通路门店!$S:$S,$G509,通讯通路门店!$J:$J,"荣耀体验店")+COUNTIFS(通讯通路门店!$S:$S,$G509,通讯通路门店!$J:$J,"荣耀授权专卖店")</f>
        <v>0</v>
      </c>
      <c r="Z509" s="99">
        <f>COUNTIFS(通讯通路门店!$S:$S,$G509,通讯通路门店!$J:$J,"VIVO体验店")</f>
        <v>0</v>
      </c>
      <c r="AA509" s="99">
        <f>COUNTIFS(通讯通路门店!$S:$S,$G509,通讯通路门店!$J:$J,"OPPO体验店")</f>
        <v>0</v>
      </c>
      <c r="AB509" s="99">
        <f>COUNTIFS(通讯通路门店!$S:$S,$G509,通讯通路门店!$J:$J,"华为授权体验店")+COUNTIFS(通讯通路门店!$S:$S,$G509,通讯通路门店!$J:$J,"华为堡垒店")</f>
        <v>0</v>
      </c>
      <c r="AC509" s="99">
        <f>COUNTIFS(通讯通路门店!$S:$S,$G509,通讯通路门店!$J:$J,"小米体验店")</f>
        <v>0</v>
      </c>
      <c r="AD509" s="99">
        <f>COUNTIFS(通讯通路门店!$S:$S,$G509,通讯通路门店!$J:$J,"苹果体验店")</f>
        <v>0</v>
      </c>
      <c r="AE509" s="99">
        <f>COUNTIFS(通讯通路门店!$S:$S,$G509,通讯通路门店!$J:$J,"其他品牌专卖店")</f>
        <v>0</v>
      </c>
      <c r="AF509" s="99">
        <f>SUMIFS(通讯通路门店!$BI:$BI,通讯通路门店!$S:$S,$G509)</f>
        <v>0</v>
      </c>
      <c r="AG509" s="99">
        <f>SUMIFS(通讯通路门店!$BH:$BH,通讯通路门店!$S:$S,$G509)</f>
        <v>0</v>
      </c>
      <c r="AH509" s="99">
        <f t="shared" si="36"/>
        <v>0</v>
      </c>
      <c r="AI509" s="99">
        <f>SUMIFS(通讯通路门店!$BB:$BB,通讯通路门店!$S:$S,$G509)</f>
        <v>0</v>
      </c>
      <c r="AJ509" s="99">
        <f>SUMIFS(通讯通路门店!$BE:$BE,通讯通路门店!$S:$S,$G509)</f>
        <v>0</v>
      </c>
      <c r="AK509" s="99">
        <f>SUMIFS(通讯通路门店!$BG:$BG,通讯通路门店!$S:$S,$G509)</f>
        <v>0</v>
      </c>
      <c r="AL509" s="99">
        <f>SUMIFS(通讯通路门店!$BC:$BC,通讯通路门店!$S:$S,$G509)</f>
        <v>0</v>
      </c>
      <c r="AM509" s="99">
        <f>SUMIFS(通讯通路门店!$BD:$BD,通讯通路门店!$S:$S,$G509)</f>
        <v>0</v>
      </c>
      <c r="AN509" s="99">
        <f>SUMIFS(通讯通路门店!$BF:$BF,通讯通路门店!$S:$S,$G509)</f>
        <v>0</v>
      </c>
      <c r="AO509" s="99">
        <f t="shared" si="37"/>
        <v>0</v>
      </c>
      <c r="AP509" s="99">
        <f>SUMIFS(通讯通路门店!$K:$K,通讯通路门店!$S:$S,$G509)</f>
        <v>0</v>
      </c>
      <c r="AQ509" s="83"/>
      <c r="AR509" s="99">
        <f>SUMIFS(通讯通路门店!$T:$T,通讯通路门店!$S:$S,$G509)</f>
        <v>0</v>
      </c>
      <c r="AS509" s="99">
        <f>SUMIFS(通讯通路门店!$U:$U,通讯通路门店!$S:$S,$G509)</f>
        <v>0</v>
      </c>
      <c r="AT509" s="99">
        <f>SUMIFS(通讯通路门店!$V:$V,通讯通路门店!$S:$S,$G509)</f>
        <v>0</v>
      </c>
      <c r="AU509" s="99">
        <f>SUMIFS(通讯通路门店!$W:$W,通讯通路门店!$S:$S,$G509)</f>
        <v>0</v>
      </c>
      <c r="AV509" s="99">
        <f>SUMIFS(通讯通路门店!$Z:$Z,通讯通路门店!$S:$S,$G509)</f>
        <v>0</v>
      </c>
      <c r="AW509" s="99">
        <f>SUMIFS(通讯通路门店!$AB:$AB,通讯通路门店!$S:$S,$G509)</f>
        <v>0</v>
      </c>
      <c r="AX509" s="99">
        <f>SUMIFS(通讯通路门店!$X:$X,通讯通路门店!$S:$S,$G509)</f>
        <v>0</v>
      </c>
      <c r="AY509" s="99">
        <f>SUMIFS(通讯通路门店!$Y:$Y,通讯通路门店!$S:$S,$G509)</f>
        <v>0</v>
      </c>
      <c r="AZ509" s="99">
        <f>SUMIFS(通讯通路门店!$AA:$AA,通讯通路门店!$S:$S,$G509)</f>
        <v>0</v>
      </c>
      <c r="BA509" s="99">
        <f t="shared" si="38"/>
        <v>0</v>
      </c>
      <c r="BB509" s="99">
        <f t="shared" si="39"/>
        <v>0</v>
      </c>
      <c r="BC509" s="99">
        <f>SUMIFS(通讯通路门店!$W:$W,通讯通路门店!$S:$S,$G509,通讯通路门店!$J:$J,"荣耀体验店")+SUMIFS(通讯通路门店!$W:$W,通讯通路门店!$S:$S,$G509,通讯通路门店!$J:$J,"荣耀授权专卖店")</f>
        <v>0</v>
      </c>
      <c r="BD509" s="99">
        <f>SUMIFS(通讯通路门店!$Z:$Z,通讯通路门店!$S:$S,$G509,通讯通路门店!$J:$J,"VIVO体验店")</f>
        <v>0</v>
      </c>
      <c r="BE509" s="99">
        <f>SUMIFS(通讯通路门店!$AB:$AB,通讯通路门店!$S:$S,$G509,通讯通路门店!$J:$J,"OPPO体验店")</f>
        <v>0</v>
      </c>
      <c r="BF509" s="99">
        <f>SUMIFS(通讯通路门店!$X:$X,通讯通路门店!$S:$S,$G509,通讯通路门店!$J:$J,"华为授权体验店")+SUMIFS(通讯通路门店!$AA:$AA,通讯通路门店!$S:$S,$G509,通讯通路门店!$J:$J,"华为堡垒店")</f>
        <v>0</v>
      </c>
      <c r="BG509" s="99">
        <f>SUMIFS(通讯通路门店!$Y:$Y,通讯通路门店!$S:$S,$G509,通讯通路门店!$J:$J,"小米体验店")</f>
        <v>0</v>
      </c>
      <c r="BH509" s="99">
        <f>SUMIFS(通讯通路门店!$AA:$AA,通讯通路门店!$S:$S,$G509,通讯通路门店!$J:$J,"苹果体验店")</f>
        <v>0</v>
      </c>
      <c r="BI509" s="99">
        <f>SUMIFS(通讯通路门店!$K:$K,通讯通路门店!$S:$S,$G509,通讯通路门店!$J:$J,"其他品牌专卖店")</f>
        <v>0</v>
      </c>
      <c r="BJ509" s="99">
        <f>SUMIFS(通讯通路门店!$AC:$AC,通讯通路门店!$S:$S,$G509)</f>
        <v>0</v>
      </c>
      <c r="BK509" s="99">
        <f>SUMIFS(通讯通路门店!$AD:$AD,通讯通路门店!$S:$S,$G509)</f>
        <v>0</v>
      </c>
      <c r="BL509" s="99">
        <f>SUMIFS(通讯通路门店!$AE:$AE,通讯通路门店!$S:$S,$G509)</f>
        <v>0</v>
      </c>
      <c r="BM509" s="99">
        <f>SUMIFS(通讯通路门店!$AF:$AF,通讯通路门店!$S:$S,$G509)</f>
        <v>0</v>
      </c>
      <c r="BN509" s="99">
        <f>SUMIFS(通讯通路门店!$AG:$AG,通讯通路门店!$S:$S,$G509)</f>
        <v>0</v>
      </c>
      <c r="BO509" s="99">
        <f>SUMIFS(通讯通路门店!$AH:$AH,通讯通路门店!$S:$S,$G509)</f>
        <v>0</v>
      </c>
      <c r="BP509" s="99">
        <f>SUMIFS(通讯通路门店!$AI:$AI,通讯通路门店!$S:$S,$G509)</f>
        <v>0</v>
      </c>
      <c r="BQ509" s="83"/>
    </row>
    <row r="510" spans="1:69">
      <c r="A510" s="99" t="str">
        <f>IFERROR(_xlfn.XLOOKUP($G510,通讯通路门店!$S$4:$S$993933,通讯通路门店!$A$4:$A$993933,0,0),"")</f>
        <v/>
      </c>
      <c r="B510" s="99" t="str">
        <f>IFERROR(_xlfn.XLOOKUP($G510,通讯通路门店!$S$4:$S$993933,通讯通路门店!$B$4:$B$993933,0,0),"")</f>
        <v/>
      </c>
      <c r="C510" s="99" t="str">
        <f>IFERROR(_xlfn.XLOOKUP($G510,通讯通路门店!$S$4:$S$993933,通讯通路门店!$C$4:$C$993933,0,0),"")</f>
        <v/>
      </c>
      <c r="D510" s="99" t="str">
        <f>IFERROR(_xlfn.XLOOKUP($G510,通讯通路门店!$S$4:$S$993933,通讯通路门店!$D$4:$D$993933,0,0),"")</f>
        <v/>
      </c>
      <c r="E510" s="83"/>
      <c r="F510" s="83"/>
      <c r="G510" s="101" t="e">
        <v>#N/A</v>
      </c>
      <c r="H510" s="102" t="str">
        <f>IFERROR(_xlfn.XLOOKUP($G510,通讯通路门店!$S$4:$S$993933,通讯通路门店!$R$4:$R$993933,0,0),"")</f>
        <v/>
      </c>
      <c r="I510" s="83"/>
      <c r="J510" s="83"/>
      <c r="K510" s="83"/>
      <c r="L510" s="83"/>
      <c r="M510" s="83"/>
      <c r="N510" s="83"/>
      <c r="O510" s="83"/>
      <c r="P510" s="83"/>
      <c r="Q510" s="83"/>
      <c r="R510" s="83"/>
      <c r="S510" s="83"/>
      <c r="T510" s="83"/>
      <c r="U510" s="99">
        <f>COUNTIF(通讯通路门店!$S:$S,$G510)</f>
        <v>0</v>
      </c>
      <c r="V510" s="99">
        <f>COUNTIFS(通讯通路门店!$S:$S,$G510,通讯通路门店!$J:$J,"综合卖场")</f>
        <v>0</v>
      </c>
      <c r="W510" s="99">
        <f>SUMIFS(通讯通路门店!$AJ:$AJ,通讯通路门店!$S:$S,通讯客户沙盘!$G510)</f>
        <v>0</v>
      </c>
      <c r="X510" s="99">
        <f t="shared" si="35"/>
        <v>0</v>
      </c>
      <c r="Y510" s="99">
        <f>COUNTIFS(通讯通路门店!$S:$S,$G510,通讯通路门店!$J:$J,"荣耀体验店")+COUNTIFS(通讯通路门店!$S:$S,$G510,通讯通路门店!$J:$J,"荣耀授权专卖店")</f>
        <v>0</v>
      </c>
      <c r="Z510" s="99">
        <f>COUNTIFS(通讯通路门店!$S:$S,$G510,通讯通路门店!$J:$J,"VIVO体验店")</f>
        <v>0</v>
      </c>
      <c r="AA510" s="99">
        <f>COUNTIFS(通讯通路门店!$S:$S,$G510,通讯通路门店!$J:$J,"OPPO体验店")</f>
        <v>0</v>
      </c>
      <c r="AB510" s="99">
        <f>COUNTIFS(通讯通路门店!$S:$S,$G510,通讯通路门店!$J:$J,"华为授权体验店")+COUNTIFS(通讯通路门店!$S:$S,$G510,通讯通路门店!$J:$J,"华为堡垒店")</f>
        <v>0</v>
      </c>
      <c r="AC510" s="99">
        <f>COUNTIFS(通讯通路门店!$S:$S,$G510,通讯通路门店!$J:$J,"小米体验店")</f>
        <v>0</v>
      </c>
      <c r="AD510" s="99">
        <f>COUNTIFS(通讯通路门店!$S:$S,$G510,通讯通路门店!$J:$J,"苹果体验店")</f>
        <v>0</v>
      </c>
      <c r="AE510" s="99">
        <f>COUNTIFS(通讯通路门店!$S:$S,$G510,通讯通路门店!$J:$J,"其他品牌专卖店")</f>
        <v>0</v>
      </c>
      <c r="AF510" s="99">
        <f>SUMIFS(通讯通路门店!$BI:$BI,通讯通路门店!$S:$S,$G510)</f>
        <v>0</v>
      </c>
      <c r="AG510" s="99">
        <f>SUMIFS(通讯通路门店!$BH:$BH,通讯通路门店!$S:$S,$G510)</f>
        <v>0</v>
      </c>
      <c r="AH510" s="99">
        <f t="shared" si="36"/>
        <v>0</v>
      </c>
      <c r="AI510" s="99">
        <f>SUMIFS(通讯通路门店!$BB:$BB,通讯通路门店!$S:$S,$G510)</f>
        <v>0</v>
      </c>
      <c r="AJ510" s="99">
        <f>SUMIFS(通讯通路门店!$BE:$BE,通讯通路门店!$S:$S,$G510)</f>
        <v>0</v>
      </c>
      <c r="AK510" s="99">
        <f>SUMIFS(通讯通路门店!$BG:$BG,通讯通路门店!$S:$S,$G510)</f>
        <v>0</v>
      </c>
      <c r="AL510" s="99">
        <f>SUMIFS(通讯通路门店!$BC:$BC,通讯通路门店!$S:$S,$G510)</f>
        <v>0</v>
      </c>
      <c r="AM510" s="99">
        <f>SUMIFS(通讯通路门店!$BD:$BD,通讯通路门店!$S:$S,$G510)</f>
        <v>0</v>
      </c>
      <c r="AN510" s="99">
        <f>SUMIFS(通讯通路门店!$BF:$BF,通讯通路门店!$S:$S,$G510)</f>
        <v>0</v>
      </c>
      <c r="AO510" s="99">
        <f t="shared" si="37"/>
        <v>0</v>
      </c>
      <c r="AP510" s="99">
        <f>SUMIFS(通讯通路门店!$K:$K,通讯通路门店!$S:$S,$G510)</f>
        <v>0</v>
      </c>
      <c r="AQ510" s="83"/>
      <c r="AR510" s="99">
        <f>SUMIFS(通讯通路门店!$T:$T,通讯通路门店!$S:$S,$G510)</f>
        <v>0</v>
      </c>
      <c r="AS510" s="99">
        <f>SUMIFS(通讯通路门店!$U:$U,通讯通路门店!$S:$S,$G510)</f>
        <v>0</v>
      </c>
      <c r="AT510" s="99">
        <f>SUMIFS(通讯通路门店!$V:$V,通讯通路门店!$S:$S,$G510)</f>
        <v>0</v>
      </c>
      <c r="AU510" s="99">
        <f>SUMIFS(通讯通路门店!$W:$W,通讯通路门店!$S:$S,$G510)</f>
        <v>0</v>
      </c>
      <c r="AV510" s="99">
        <f>SUMIFS(通讯通路门店!$Z:$Z,通讯通路门店!$S:$S,$G510)</f>
        <v>0</v>
      </c>
      <c r="AW510" s="99">
        <f>SUMIFS(通讯通路门店!$AB:$AB,通讯通路门店!$S:$S,$G510)</f>
        <v>0</v>
      </c>
      <c r="AX510" s="99">
        <f>SUMIFS(通讯通路门店!$X:$X,通讯通路门店!$S:$S,$G510)</f>
        <v>0</v>
      </c>
      <c r="AY510" s="99">
        <f>SUMIFS(通讯通路门店!$Y:$Y,通讯通路门店!$S:$S,$G510)</f>
        <v>0</v>
      </c>
      <c r="AZ510" s="99">
        <f>SUMIFS(通讯通路门店!$AA:$AA,通讯通路门店!$S:$S,$G510)</f>
        <v>0</v>
      </c>
      <c r="BA510" s="99">
        <f t="shared" si="38"/>
        <v>0</v>
      </c>
      <c r="BB510" s="99">
        <f t="shared" si="39"/>
        <v>0</v>
      </c>
      <c r="BC510" s="99">
        <f>SUMIFS(通讯通路门店!$W:$W,通讯通路门店!$S:$S,$G510,通讯通路门店!$J:$J,"荣耀体验店")+SUMIFS(通讯通路门店!$W:$W,通讯通路门店!$S:$S,$G510,通讯通路门店!$J:$J,"荣耀授权专卖店")</f>
        <v>0</v>
      </c>
      <c r="BD510" s="99">
        <f>SUMIFS(通讯通路门店!$Z:$Z,通讯通路门店!$S:$S,$G510,通讯通路门店!$J:$J,"VIVO体验店")</f>
        <v>0</v>
      </c>
      <c r="BE510" s="99">
        <f>SUMIFS(通讯通路门店!$AB:$AB,通讯通路门店!$S:$S,$G510,通讯通路门店!$J:$J,"OPPO体验店")</f>
        <v>0</v>
      </c>
      <c r="BF510" s="99">
        <f>SUMIFS(通讯通路门店!$X:$X,通讯通路门店!$S:$S,$G510,通讯通路门店!$J:$J,"华为授权体验店")+SUMIFS(通讯通路门店!$AA:$AA,通讯通路门店!$S:$S,$G510,通讯通路门店!$J:$J,"华为堡垒店")</f>
        <v>0</v>
      </c>
      <c r="BG510" s="99">
        <f>SUMIFS(通讯通路门店!$Y:$Y,通讯通路门店!$S:$S,$G510,通讯通路门店!$J:$J,"小米体验店")</f>
        <v>0</v>
      </c>
      <c r="BH510" s="99">
        <f>SUMIFS(通讯通路门店!$AA:$AA,通讯通路门店!$S:$S,$G510,通讯通路门店!$J:$J,"苹果体验店")</f>
        <v>0</v>
      </c>
      <c r="BI510" s="99">
        <f>SUMIFS(通讯通路门店!$K:$K,通讯通路门店!$S:$S,$G510,通讯通路门店!$J:$J,"其他品牌专卖店")</f>
        <v>0</v>
      </c>
      <c r="BJ510" s="99">
        <f>SUMIFS(通讯通路门店!$AC:$AC,通讯通路门店!$S:$S,$G510)</f>
        <v>0</v>
      </c>
      <c r="BK510" s="99">
        <f>SUMIFS(通讯通路门店!$AD:$AD,通讯通路门店!$S:$S,$G510)</f>
        <v>0</v>
      </c>
      <c r="BL510" s="99">
        <f>SUMIFS(通讯通路门店!$AE:$AE,通讯通路门店!$S:$S,$G510)</f>
        <v>0</v>
      </c>
      <c r="BM510" s="99">
        <f>SUMIFS(通讯通路门店!$AF:$AF,通讯通路门店!$S:$S,$G510)</f>
        <v>0</v>
      </c>
      <c r="BN510" s="99">
        <f>SUMIFS(通讯通路门店!$AG:$AG,通讯通路门店!$S:$S,$G510)</f>
        <v>0</v>
      </c>
      <c r="BO510" s="99">
        <f>SUMIFS(通讯通路门店!$AH:$AH,通讯通路门店!$S:$S,$G510)</f>
        <v>0</v>
      </c>
      <c r="BP510" s="99">
        <f>SUMIFS(通讯通路门店!$AI:$AI,通讯通路门店!$S:$S,$G510)</f>
        <v>0</v>
      </c>
      <c r="BQ510" s="83"/>
    </row>
    <row r="511" spans="1:69">
      <c r="A511" s="99" t="str">
        <f>IFERROR(_xlfn.XLOOKUP($G511,通讯通路门店!$S$4:$S$993933,通讯通路门店!$A$4:$A$993933,0,0),"")</f>
        <v/>
      </c>
      <c r="B511" s="99" t="str">
        <f>IFERROR(_xlfn.XLOOKUP($G511,通讯通路门店!$S$4:$S$993933,通讯通路门店!$B$4:$B$993933,0,0),"")</f>
        <v/>
      </c>
      <c r="C511" s="99" t="str">
        <f>IFERROR(_xlfn.XLOOKUP($G511,通讯通路门店!$S$4:$S$993933,通讯通路门店!$C$4:$C$993933,0,0),"")</f>
        <v/>
      </c>
      <c r="D511" s="99" t="str">
        <f>IFERROR(_xlfn.XLOOKUP($G511,通讯通路门店!$S$4:$S$993933,通讯通路门店!$D$4:$D$993933,0,0),"")</f>
        <v/>
      </c>
      <c r="E511" s="83"/>
      <c r="F511" s="83"/>
      <c r="G511" s="101" t="e">
        <v>#N/A</v>
      </c>
      <c r="H511" s="102" t="str">
        <f>IFERROR(_xlfn.XLOOKUP($G511,通讯通路门店!$S$4:$S$993933,通讯通路门店!$R$4:$R$993933,0,0),"")</f>
        <v/>
      </c>
      <c r="I511" s="83"/>
      <c r="J511" s="83"/>
      <c r="K511" s="83"/>
      <c r="L511" s="83"/>
      <c r="M511" s="83"/>
      <c r="N511" s="83"/>
      <c r="O511" s="83"/>
      <c r="P511" s="83"/>
      <c r="Q511" s="83"/>
      <c r="R511" s="83"/>
      <c r="S511" s="83"/>
      <c r="T511" s="83"/>
      <c r="U511" s="99">
        <f>COUNTIF(通讯通路门店!$S:$S,$G511)</f>
        <v>0</v>
      </c>
      <c r="V511" s="99">
        <f>COUNTIFS(通讯通路门店!$S:$S,$G511,通讯通路门店!$J:$J,"综合卖场")</f>
        <v>0</v>
      </c>
      <c r="W511" s="99">
        <f>SUMIFS(通讯通路门店!$AJ:$AJ,通讯通路门店!$S:$S,通讯客户沙盘!$G511)</f>
        <v>0</v>
      </c>
      <c r="X511" s="99">
        <f t="shared" si="35"/>
        <v>0</v>
      </c>
      <c r="Y511" s="99">
        <f>COUNTIFS(通讯通路门店!$S:$S,$G511,通讯通路门店!$J:$J,"荣耀体验店")+COUNTIFS(通讯通路门店!$S:$S,$G511,通讯通路门店!$J:$J,"荣耀授权专卖店")</f>
        <v>0</v>
      </c>
      <c r="Z511" s="99">
        <f>COUNTIFS(通讯通路门店!$S:$S,$G511,通讯通路门店!$J:$J,"VIVO体验店")</f>
        <v>0</v>
      </c>
      <c r="AA511" s="99">
        <f>COUNTIFS(通讯通路门店!$S:$S,$G511,通讯通路门店!$J:$J,"OPPO体验店")</f>
        <v>0</v>
      </c>
      <c r="AB511" s="99">
        <f>COUNTIFS(通讯通路门店!$S:$S,$G511,通讯通路门店!$J:$J,"华为授权体验店")+COUNTIFS(通讯通路门店!$S:$S,$G511,通讯通路门店!$J:$J,"华为堡垒店")</f>
        <v>0</v>
      </c>
      <c r="AC511" s="99">
        <f>COUNTIFS(通讯通路门店!$S:$S,$G511,通讯通路门店!$J:$J,"小米体验店")</f>
        <v>0</v>
      </c>
      <c r="AD511" s="99">
        <f>COUNTIFS(通讯通路门店!$S:$S,$G511,通讯通路门店!$J:$J,"苹果体验店")</f>
        <v>0</v>
      </c>
      <c r="AE511" s="99">
        <f>COUNTIFS(通讯通路门店!$S:$S,$G511,通讯通路门店!$J:$J,"其他品牌专卖店")</f>
        <v>0</v>
      </c>
      <c r="AF511" s="99">
        <f>SUMIFS(通讯通路门店!$BI:$BI,通讯通路门店!$S:$S,$G511)</f>
        <v>0</v>
      </c>
      <c r="AG511" s="99">
        <f>SUMIFS(通讯通路门店!$BH:$BH,通讯通路门店!$S:$S,$G511)</f>
        <v>0</v>
      </c>
      <c r="AH511" s="99">
        <f t="shared" si="36"/>
        <v>0</v>
      </c>
      <c r="AI511" s="99">
        <f>SUMIFS(通讯通路门店!$BB:$BB,通讯通路门店!$S:$S,$G511)</f>
        <v>0</v>
      </c>
      <c r="AJ511" s="99">
        <f>SUMIFS(通讯通路门店!$BE:$BE,通讯通路门店!$S:$S,$G511)</f>
        <v>0</v>
      </c>
      <c r="AK511" s="99">
        <f>SUMIFS(通讯通路门店!$BG:$BG,通讯通路门店!$S:$S,$G511)</f>
        <v>0</v>
      </c>
      <c r="AL511" s="99">
        <f>SUMIFS(通讯通路门店!$BC:$BC,通讯通路门店!$S:$S,$G511)</f>
        <v>0</v>
      </c>
      <c r="AM511" s="99">
        <f>SUMIFS(通讯通路门店!$BD:$BD,通讯通路门店!$S:$S,$G511)</f>
        <v>0</v>
      </c>
      <c r="AN511" s="99">
        <f>SUMIFS(通讯通路门店!$BF:$BF,通讯通路门店!$S:$S,$G511)</f>
        <v>0</v>
      </c>
      <c r="AO511" s="99">
        <f t="shared" si="37"/>
        <v>0</v>
      </c>
      <c r="AP511" s="99">
        <f>SUMIFS(通讯通路门店!$K:$K,通讯通路门店!$S:$S,$G511)</f>
        <v>0</v>
      </c>
      <c r="AQ511" s="83"/>
      <c r="AR511" s="99">
        <f>SUMIFS(通讯通路门店!$T:$T,通讯通路门店!$S:$S,$G511)</f>
        <v>0</v>
      </c>
      <c r="AS511" s="99">
        <f>SUMIFS(通讯通路门店!$U:$U,通讯通路门店!$S:$S,$G511)</f>
        <v>0</v>
      </c>
      <c r="AT511" s="99">
        <f>SUMIFS(通讯通路门店!$V:$V,通讯通路门店!$S:$S,$G511)</f>
        <v>0</v>
      </c>
      <c r="AU511" s="99">
        <f>SUMIFS(通讯通路门店!$W:$W,通讯通路门店!$S:$S,$G511)</f>
        <v>0</v>
      </c>
      <c r="AV511" s="99">
        <f>SUMIFS(通讯通路门店!$Z:$Z,通讯通路门店!$S:$S,$G511)</f>
        <v>0</v>
      </c>
      <c r="AW511" s="99">
        <f>SUMIFS(通讯通路门店!$AB:$AB,通讯通路门店!$S:$S,$G511)</f>
        <v>0</v>
      </c>
      <c r="AX511" s="99">
        <f>SUMIFS(通讯通路门店!$X:$X,通讯通路门店!$S:$S,$G511)</f>
        <v>0</v>
      </c>
      <c r="AY511" s="99">
        <f>SUMIFS(通讯通路门店!$Y:$Y,通讯通路门店!$S:$S,$G511)</f>
        <v>0</v>
      </c>
      <c r="AZ511" s="99">
        <f>SUMIFS(通讯通路门店!$AA:$AA,通讯通路门店!$S:$S,$G511)</f>
        <v>0</v>
      </c>
      <c r="BA511" s="99">
        <f t="shared" si="38"/>
        <v>0</v>
      </c>
      <c r="BB511" s="99">
        <f t="shared" si="39"/>
        <v>0</v>
      </c>
      <c r="BC511" s="99">
        <f>SUMIFS(通讯通路门店!$W:$W,通讯通路门店!$S:$S,$G511,通讯通路门店!$J:$J,"荣耀体验店")+SUMIFS(通讯通路门店!$W:$W,通讯通路门店!$S:$S,$G511,通讯通路门店!$J:$J,"荣耀授权专卖店")</f>
        <v>0</v>
      </c>
      <c r="BD511" s="99">
        <f>SUMIFS(通讯通路门店!$Z:$Z,通讯通路门店!$S:$S,$G511,通讯通路门店!$J:$J,"VIVO体验店")</f>
        <v>0</v>
      </c>
      <c r="BE511" s="99">
        <f>SUMIFS(通讯通路门店!$AB:$AB,通讯通路门店!$S:$S,$G511,通讯通路门店!$J:$J,"OPPO体验店")</f>
        <v>0</v>
      </c>
      <c r="BF511" s="99">
        <f>SUMIFS(通讯通路门店!$X:$X,通讯通路门店!$S:$S,$G511,通讯通路门店!$J:$J,"华为授权体验店")+SUMIFS(通讯通路门店!$AA:$AA,通讯通路门店!$S:$S,$G511,通讯通路门店!$J:$J,"华为堡垒店")</f>
        <v>0</v>
      </c>
      <c r="BG511" s="99">
        <f>SUMIFS(通讯通路门店!$Y:$Y,通讯通路门店!$S:$S,$G511,通讯通路门店!$J:$J,"小米体验店")</f>
        <v>0</v>
      </c>
      <c r="BH511" s="99">
        <f>SUMIFS(通讯通路门店!$AA:$AA,通讯通路门店!$S:$S,$G511,通讯通路门店!$J:$J,"苹果体验店")</f>
        <v>0</v>
      </c>
      <c r="BI511" s="99">
        <f>SUMIFS(通讯通路门店!$K:$K,通讯通路门店!$S:$S,$G511,通讯通路门店!$J:$J,"其他品牌专卖店")</f>
        <v>0</v>
      </c>
      <c r="BJ511" s="99">
        <f>SUMIFS(通讯通路门店!$AC:$AC,通讯通路门店!$S:$S,$G511)</f>
        <v>0</v>
      </c>
      <c r="BK511" s="99">
        <f>SUMIFS(通讯通路门店!$AD:$AD,通讯通路门店!$S:$S,$G511)</f>
        <v>0</v>
      </c>
      <c r="BL511" s="99">
        <f>SUMIFS(通讯通路门店!$AE:$AE,通讯通路门店!$S:$S,$G511)</f>
        <v>0</v>
      </c>
      <c r="BM511" s="99">
        <f>SUMIFS(通讯通路门店!$AF:$AF,通讯通路门店!$S:$S,$G511)</f>
        <v>0</v>
      </c>
      <c r="BN511" s="99">
        <f>SUMIFS(通讯通路门店!$AG:$AG,通讯通路门店!$S:$S,$G511)</f>
        <v>0</v>
      </c>
      <c r="BO511" s="99">
        <f>SUMIFS(通讯通路门店!$AH:$AH,通讯通路门店!$S:$S,$G511)</f>
        <v>0</v>
      </c>
      <c r="BP511" s="99">
        <f>SUMIFS(通讯通路门店!$AI:$AI,通讯通路门店!$S:$S,$G511)</f>
        <v>0</v>
      </c>
      <c r="BQ511" s="83"/>
    </row>
    <row r="512" spans="1:69">
      <c r="A512" s="99" t="str">
        <f>IFERROR(_xlfn.XLOOKUP($G512,通讯通路门店!$S$4:$S$993933,通讯通路门店!$A$4:$A$993933,0,0),"")</f>
        <v/>
      </c>
      <c r="B512" s="99" t="str">
        <f>IFERROR(_xlfn.XLOOKUP($G512,通讯通路门店!$S$4:$S$993933,通讯通路门店!$B$4:$B$993933,0,0),"")</f>
        <v/>
      </c>
      <c r="C512" s="99" t="str">
        <f>IFERROR(_xlfn.XLOOKUP($G512,通讯通路门店!$S$4:$S$993933,通讯通路门店!$C$4:$C$993933,0,0),"")</f>
        <v/>
      </c>
      <c r="D512" s="99" t="str">
        <f>IFERROR(_xlfn.XLOOKUP($G512,通讯通路门店!$S$4:$S$993933,通讯通路门店!$D$4:$D$993933,0,0),"")</f>
        <v/>
      </c>
      <c r="E512" s="83"/>
      <c r="F512" s="83"/>
      <c r="G512" s="101" t="e">
        <v>#N/A</v>
      </c>
      <c r="H512" s="102" t="str">
        <f>IFERROR(_xlfn.XLOOKUP($G512,通讯通路门店!$S$4:$S$993933,通讯通路门店!$R$4:$R$993933,0,0),"")</f>
        <v/>
      </c>
      <c r="I512" s="83"/>
      <c r="J512" s="83"/>
      <c r="K512" s="83"/>
      <c r="L512" s="83"/>
      <c r="M512" s="83"/>
      <c r="N512" s="83"/>
      <c r="O512" s="83"/>
      <c r="P512" s="83"/>
      <c r="Q512" s="83"/>
      <c r="R512" s="83"/>
      <c r="S512" s="83"/>
      <c r="T512" s="83"/>
      <c r="U512" s="99">
        <f>COUNTIF(通讯通路门店!$S:$S,$G512)</f>
        <v>0</v>
      </c>
      <c r="V512" s="99">
        <f>COUNTIFS(通讯通路门店!$S:$S,$G512,通讯通路门店!$J:$J,"综合卖场")</f>
        <v>0</v>
      </c>
      <c r="W512" s="99">
        <f>SUMIFS(通讯通路门店!$AJ:$AJ,通讯通路门店!$S:$S,通讯客户沙盘!$G512)</f>
        <v>0</v>
      </c>
      <c r="X512" s="99">
        <f t="shared" si="35"/>
        <v>0</v>
      </c>
      <c r="Y512" s="99">
        <f>COUNTIFS(通讯通路门店!$S:$S,$G512,通讯通路门店!$J:$J,"荣耀体验店")+COUNTIFS(通讯通路门店!$S:$S,$G512,通讯通路门店!$J:$J,"荣耀授权专卖店")</f>
        <v>0</v>
      </c>
      <c r="Z512" s="99">
        <f>COUNTIFS(通讯通路门店!$S:$S,$G512,通讯通路门店!$J:$J,"VIVO体验店")</f>
        <v>0</v>
      </c>
      <c r="AA512" s="99">
        <f>COUNTIFS(通讯通路门店!$S:$S,$G512,通讯通路门店!$J:$J,"OPPO体验店")</f>
        <v>0</v>
      </c>
      <c r="AB512" s="99">
        <f>COUNTIFS(通讯通路门店!$S:$S,$G512,通讯通路门店!$J:$J,"华为授权体验店")+COUNTIFS(通讯通路门店!$S:$S,$G512,通讯通路门店!$J:$J,"华为堡垒店")</f>
        <v>0</v>
      </c>
      <c r="AC512" s="99">
        <f>COUNTIFS(通讯通路门店!$S:$S,$G512,通讯通路门店!$J:$J,"小米体验店")</f>
        <v>0</v>
      </c>
      <c r="AD512" s="99">
        <f>COUNTIFS(通讯通路门店!$S:$S,$G512,通讯通路门店!$J:$J,"苹果体验店")</f>
        <v>0</v>
      </c>
      <c r="AE512" s="99">
        <f>COUNTIFS(通讯通路门店!$S:$S,$G512,通讯通路门店!$J:$J,"其他品牌专卖店")</f>
        <v>0</v>
      </c>
      <c r="AF512" s="99">
        <f>SUMIFS(通讯通路门店!$BI:$BI,通讯通路门店!$S:$S,$G512)</f>
        <v>0</v>
      </c>
      <c r="AG512" s="99">
        <f>SUMIFS(通讯通路门店!$BH:$BH,通讯通路门店!$S:$S,$G512)</f>
        <v>0</v>
      </c>
      <c r="AH512" s="99">
        <f t="shared" si="36"/>
        <v>0</v>
      </c>
      <c r="AI512" s="99">
        <f>SUMIFS(通讯通路门店!$BB:$BB,通讯通路门店!$S:$S,$G512)</f>
        <v>0</v>
      </c>
      <c r="AJ512" s="99">
        <f>SUMIFS(通讯通路门店!$BE:$BE,通讯通路门店!$S:$S,$G512)</f>
        <v>0</v>
      </c>
      <c r="AK512" s="99">
        <f>SUMIFS(通讯通路门店!$BG:$BG,通讯通路门店!$S:$S,$G512)</f>
        <v>0</v>
      </c>
      <c r="AL512" s="99">
        <f>SUMIFS(通讯通路门店!$BC:$BC,通讯通路门店!$S:$S,$G512)</f>
        <v>0</v>
      </c>
      <c r="AM512" s="99">
        <f>SUMIFS(通讯通路门店!$BD:$BD,通讯通路门店!$S:$S,$G512)</f>
        <v>0</v>
      </c>
      <c r="AN512" s="99">
        <f>SUMIFS(通讯通路门店!$BF:$BF,通讯通路门店!$S:$S,$G512)</f>
        <v>0</v>
      </c>
      <c r="AO512" s="99">
        <f t="shared" si="37"/>
        <v>0</v>
      </c>
      <c r="AP512" s="99">
        <f>SUMIFS(通讯通路门店!$K:$K,通讯通路门店!$S:$S,$G512)</f>
        <v>0</v>
      </c>
      <c r="AQ512" s="83"/>
      <c r="AR512" s="99">
        <f>SUMIFS(通讯通路门店!$T:$T,通讯通路门店!$S:$S,$G512)</f>
        <v>0</v>
      </c>
      <c r="AS512" s="99">
        <f>SUMIFS(通讯通路门店!$U:$U,通讯通路门店!$S:$S,$G512)</f>
        <v>0</v>
      </c>
      <c r="AT512" s="99">
        <f>SUMIFS(通讯通路门店!$V:$V,通讯通路门店!$S:$S,$G512)</f>
        <v>0</v>
      </c>
      <c r="AU512" s="99">
        <f>SUMIFS(通讯通路门店!$W:$W,通讯通路门店!$S:$S,$G512)</f>
        <v>0</v>
      </c>
      <c r="AV512" s="99">
        <f>SUMIFS(通讯通路门店!$Z:$Z,通讯通路门店!$S:$S,$G512)</f>
        <v>0</v>
      </c>
      <c r="AW512" s="99">
        <f>SUMIFS(通讯通路门店!$AB:$AB,通讯通路门店!$S:$S,$G512)</f>
        <v>0</v>
      </c>
      <c r="AX512" s="99">
        <f>SUMIFS(通讯通路门店!$X:$X,通讯通路门店!$S:$S,$G512)</f>
        <v>0</v>
      </c>
      <c r="AY512" s="99">
        <f>SUMIFS(通讯通路门店!$Y:$Y,通讯通路门店!$S:$S,$G512)</f>
        <v>0</v>
      </c>
      <c r="AZ512" s="99">
        <f>SUMIFS(通讯通路门店!$AA:$AA,通讯通路门店!$S:$S,$G512)</f>
        <v>0</v>
      </c>
      <c r="BA512" s="99">
        <f t="shared" si="38"/>
        <v>0</v>
      </c>
      <c r="BB512" s="99">
        <f t="shared" si="39"/>
        <v>0</v>
      </c>
      <c r="BC512" s="99">
        <f>SUMIFS(通讯通路门店!$W:$W,通讯通路门店!$S:$S,$G512,通讯通路门店!$J:$J,"荣耀体验店")+SUMIFS(通讯通路门店!$W:$W,通讯通路门店!$S:$S,$G512,通讯通路门店!$J:$J,"荣耀授权专卖店")</f>
        <v>0</v>
      </c>
      <c r="BD512" s="99">
        <f>SUMIFS(通讯通路门店!$Z:$Z,通讯通路门店!$S:$S,$G512,通讯通路门店!$J:$J,"VIVO体验店")</f>
        <v>0</v>
      </c>
      <c r="BE512" s="99">
        <f>SUMIFS(通讯通路门店!$AB:$AB,通讯通路门店!$S:$S,$G512,通讯通路门店!$J:$J,"OPPO体验店")</f>
        <v>0</v>
      </c>
      <c r="BF512" s="99">
        <f>SUMIFS(通讯通路门店!$X:$X,通讯通路门店!$S:$S,$G512,通讯通路门店!$J:$J,"华为授权体验店")+SUMIFS(通讯通路门店!$AA:$AA,通讯通路门店!$S:$S,$G512,通讯通路门店!$J:$J,"华为堡垒店")</f>
        <v>0</v>
      </c>
      <c r="BG512" s="99">
        <f>SUMIFS(通讯通路门店!$Y:$Y,通讯通路门店!$S:$S,$G512,通讯通路门店!$J:$J,"小米体验店")</f>
        <v>0</v>
      </c>
      <c r="BH512" s="99">
        <f>SUMIFS(通讯通路门店!$AA:$AA,通讯通路门店!$S:$S,$G512,通讯通路门店!$J:$J,"苹果体验店")</f>
        <v>0</v>
      </c>
      <c r="BI512" s="99">
        <f>SUMIFS(通讯通路门店!$K:$K,通讯通路门店!$S:$S,$G512,通讯通路门店!$J:$J,"其他品牌专卖店")</f>
        <v>0</v>
      </c>
      <c r="BJ512" s="99">
        <f>SUMIFS(通讯通路门店!$AC:$AC,通讯通路门店!$S:$S,$G512)</f>
        <v>0</v>
      </c>
      <c r="BK512" s="99">
        <f>SUMIFS(通讯通路门店!$AD:$AD,通讯通路门店!$S:$S,$G512)</f>
        <v>0</v>
      </c>
      <c r="BL512" s="99">
        <f>SUMIFS(通讯通路门店!$AE:$AE,通讯通路门店!$S:$S,$G512)</f>
        <v>0</v>
      </c>
      <c r="BM512" s="99">
        <f>SUMIFS(通讯通路门店!$AF:$AF,通讯通路门店!$S:$S,$G512)</f>
        <v>0</v>
      </c>
      <c r="BN512" s="99">
        <f>SUMIFS(通讯通路门店!$AG:$AG,通讯通路门店!$S:$S,$G512)</f>
        <v>0</v>
      </c>
      <c r="BO512" s="99">
        <f>SUMIFS(通讯通路门店!$AH:$AH,通讯通路门店!$S:$S,$G512)</f>
        <v>0</v>
      </c>
      <c r="BP512" s="99">
        <f>SUMIFS(通讯通路门店!$AI:$AI,通讯通路门店!$S:$S,$G512)</f>
        <v>0</v>
      </c>
      <c r="BQ512" s="83"/>
    </row>
    <row r="513" spans="1:69">
      <c r="A513" s="99" t="str">
        <f>IFERROR(_xlfn.XLOOKUP($G513,通讯通路门店!$S$4:$S$993933,通讯通路门店!$A$4:$A$993933,0,0),"")</f>
        <v/>
      </c>
      <c r="B513" s="99" t="str">
        <f>IFERROR(_xlfn.XLOOKUP($G513,通讯通路门店!$S$4:$S$993933,通讯通路门店!$B$4:$B$993933,0,0),"")</f>
        <v/>
      </c>
      <c r="C513" s="99" t="str">
        <f>IFERROR(_xlfn.XLOOKUP($G513,通讯通路门店!$S$4:$S$993933,通讯通路门店!$C$4:$C$993933,0,0),"")</f>
        <v/>
      </c>
      <c r="D513" s="99" t="str">
        <f>IFERROR(_xlfn.XLOOKUP($G513,通讯通路门店!$S$4:$S$993933,通讯通路门店!$D$4:$D$993933,0,0),"")</f>
        <v/>
      </c>
      <c r="E513" s="83"/>
      <c r="F513" s="83"/>
      <c r="G513" s="101" t="e">
        <v>#N/A</v>
      </c>
      <c r="H513" s="102" t="str">
        <f>IFERROR(_xlfn.XLOOKUP($G513,通讯通路门店!$S$4:$S$993933,通讯通路门店!$R$4:$R$993933,0,0),"")</f>
        <v/>
      </c>
      <c r="I513" s="83"/>
      <c r="J513" s="83"/>
      <c r="K513" s="83"/>
      <c r="L513" s="83"/>
      <c r="M513" s="83"/>
      <c r="N513" s="83"/>
      <c r="O513" s="83"/>
      <c r="P513" s="83"/>
      <c r="Q513" s="83"/>
      <c r="R513" s="83"/>
      <c r="S513" s="83"/>
      <c r="T513" s="83"/>
      <c r="U513" s="99">
        <f>COUNTIF(通讯通路门店!$S:$S,$G513)</f>
        <v>0</v>
      </c>
      <c r="V513" s="99">
        <f>COUNTIFS(通讯通路门店!$S:$S,$G513,通讯通路门店!$J:$J,"综合卖场")</f>
        <v>0</v>
      </c>
      <c r="W513" s="99">
        <f>SUMIFS(通讯通路门店!$AJ:$AJ,通讯通路门店!$S:$S,通讯客户沙盘!$G513)</f>
        <v>0</v>
      </c>
      <c r="X513" s="99">
        <f t="shared" si="35"/>
        <v>0</v>
      </c>
      <c r="Y513" s="99">
        <f>COUNTIFS(通讯通路门店!$S:$S,$G513,通讯通路门店!$J:$J,"荣耀体验店")+COUNTIFS(通讯通路门店!$S:$S,$G513,通讯通路门店!$J:$J,"荣耀授权专卖店")</f>
        <v>0</v>
      </c>
      <c r="Z513" s="99">
        <f>COUNTIFS(通讯通路门店!$S:$S,$G513,通讯通路门店!$J:$J,"VIVO体验店")</f>
        <v>0</v>
      </c>
      <c r="AA513" s="99">
        <f>COUNTIFS(通讯通路门店!$S:$S,$G513,通讯通路门店!$J:$J,"OPPO体验店")</f>
        <v>0</v>
      </c>
      <c r="AB513" s="99">
        <f>COUNTIFS(通讯通路门店!$S:$S,$G513,通讯通路门店!$J:$J,"华为授权体验店")+COUNTIFS(通讯通路门店!$S:$S,$G513,通讯通路门店!$J:$J,"华为堡垒店")</f>
        <v>0</v>
      </c>
      <c r="AC513" s="99">
        <f>COUNTIFS(通讯通路门店!$S:$S,$G513,通讯通路门店!$J:$J,"小米体验店")</f>
        <v>0</v>
      </c>
      <c r="AD513" s="99">
        <f>COUNTIFS(通讯通路门店!$S:$S,$G513,通讯通路门店!$J:$J,"苹果体验店")</f>
        <v>0</v>
      </c>
      <c r="AE513" s="99">
        <f>COUNTIFS(通讯通路门店!$S:$S,$G513,通讯通路门店!$J:$J,"其他品牌专卖店")</f>
        <v>0</v>
      </c>
      <c r="AF513" s="99">
        <f>SUMIFS(通讯通路门店!$BI:$BI,通讯通路门店!$S:$S,$G513)</f>
        <v>0</v>
      </c>
      <c r="AG513" s="99">
        <f>SUMIFS(通讯通路门店!$BH:$BH,通讯通路门店!$S:$S,$G513)</f>
        <v>0</v>
      </c>
      <c r="AH513" s="99">
        <f t="shared" si="36"/>
        <v>0</v>
      </c>
      <c r="AI513" s="99">
        <f>SUMIFS(通讯通路门店!$BB:$BB,通讯通路门店!$S:$S,$G513)</f>
        <v>0</v>
      </c>
      <c r="AJ513" s="99">
        <f>SUMIFS(通讯通路门店!$BE:$BE,通讯通路门店!$S:$S,$G513)</f>
        <v>0</v>
      </c>
      <c r="AK513" s="99">
        <f>SUMIFS(通讯通路门店!$BG:$BG,通讯通路门店!$S:$S,$G513)</f>
        <v>0</v>
      </c>
      <c r="AL513" s="99">
        <f>SUMIFS(通讯通路门店!$BC:$BC,通讯通路门店!$S:$S,$G513)</f>
        <v>0</v>
      </c>
      <c r="AM513" s="99">
        <f>SUMIFS(通讯通路门店!$BD:$BD,通讯通路门店!$S:$S,$G513)</f>
        <v>0</v>
      </c>
      <c r="AN513" s="99">
        <f>SUMIFS(通讯通路门店!$BF:$BF,通讯通路门店!$S:$S,$G513)</f>
        <v>0</v>
      </c>
      <c r="AO513" s="99">
        <f t="shared" si="37"/>
        <v>0</v>
      </c>
      <c r="AP513" s="99">
        <f>SUMIFS(通讯通路门店!$K:$K,通讯通路门店!$S:$S,$G513)</f>
        <v>0</v>
      </c>
      <c r="AQ513" s="83"/>
      <c r="AR513" s="99">
        <f>SUMIFS(通讯通路门店!$T:$T,通讯通路门店!$S:$S,$G513)</f>
        <v>0</v>
      </c>
      <c r="AS513" s="99">
        <f>SUMIFS(通讯通路门店!$U:$U,通讯通路门店!$S:$S,$G513)</f>
        <v>0</v>
      </c>
      <c r="AT513" s="99">
        <f>SUMIFS(通讯通路门店!$V:$V,通讯通路门店!$S:$S,$G513)</f>
        <v>0</v>
      </c>
      <c r="AU513" s="99">
        <f>SUMIFS(通讯通路门店!$W:$W,通讯通路门店!$S:$S,$G513)</f>
        <v>0</v>
      </c>
      <c r="AV513" s="99">
        <f>SUMIFS(通讯通路门店!$Z:$Z,通讯通路门店!$S:$S,$G513)</f>
        <v>0</v>
      </c>
      <c r="AW513" s="99">
        <f>SUMIFS(通讯通路门店!$AB:$AB,通讯通路门店!$S:$S,$G513)</f>
        <v>0</v>
      </c>
      <c r="AX513" s="99">
        <f>SUMIFS(通讯通路门店!$X:$X,通讯通路门店!$S:$S,$G513)</f>
        <v>0</v>
      </c>
      <c r="AY513" s="99">
        <f>SUMIFS(通讯通路门店!$Y:$Y,通讯通路门店!$S:$S,$G513)</f>
        <v>0</v>
      </c>
      <c r="AZ513" s="99">
        <f>SUMIFS(通讯通路门店!$AA:$AA,通讯通路门店!$S:$S,$G513)</f>
        <v>0</v>
      </c>
      <c r="BA513" s="99">
        <f t="shared" si="38"/>
        <v>0</v>
      </c>
      <c r="BB513" s="99">
        <f t="shared" si="39"/>
        <v>0</v>
      </c>
      <c r="BC513" s="99">
        <f>SUMIFS(通讯通路门店!$W:$W,通讯通路门店!$S:$S,$G513,通讯通路门店!$J:$J,"荣耀体验店")+SUMIFS(通讯通路门店!$W:$W,通讯通路门店!$S:$S,$G513,通讯通路门店!$J:$J,"荣耀授权专卖店")</f>
        <v>0</v>
      </c>
      <c r="BD513" s="99">
        <f>SUMIFS(通讯通路门店!$Z:$Z,通讯通路门店!$S:$S,$G513,通讯通路门店!$J:$J,"VIVO体验店")</f>
        <v>0</v>
      </c>
      <c r="BE513" s="99">
        <f>SUMIFS(通讯通路门店!$AB:$AB,通讯通路门店!$S:$S,$G513,通讯通路门店!$J:$J,"OPPO体验店")</f>
        <v>0</v>
      </c>
      <c r="BF513" s="99">
        <f>SUMIFS(通讯通路门店!$X:$X,通讯通路门店!$S:$S,$G513,通讯通路门店!$J:$J,"华为授权体验店")+SUMIFS(通讯通路门店!$AA:$AA,通讯通路门店!$S:$S,$G513,通讯通路门店!$J:$J,"华为堡垒店")</f>
        <v>0</v>
      </c>
      <c r="BG513" s="99">
        <f>SUMIFS(通讯通路门店!$Y:$Y,通讯通路门店!$S:$S,$G513,通讯通路门店!$J:$J,"小米体验店")</f>
        <v>0</v>
      </c>
      <c r="BH513" s="99">
        <f>SUMIFS(通讯通路门店!$AA:$AA,通讯通路门店!$S:$S,$G513,通讯通路门店!$J:$J,"苹果体验店")</f>
        <v>0</v>
      </c>
      <c r="BI513" s="99">
        <f>SUMIFS(通讯通路门店!$K:$K,通讯通路门店!$S:$S,$G513,通讯通路门店!$J:$J,"其他品牌专卖店")</f>
        <v>0</v>
      </c>
      <c r="BJ513" s="99">
        <f>SUMIFS(通讯通路门店!$AC:$AC,通讯通路门店!$S:$S,$G513)</f>
        <v>0</v>
      </c>
      <c r="BK513" s="99">
        <f>SUMIFS(通讯通路门店!$AD:$AD,通讯通路门店!$S:$S,$G513)</f>
        <v>0</v>
      </c>
      <c r="BL513" s="99">
        <f>SUMIFS(通讯通路门店!$AE:$AE,通讯通路门店!$S:$S,$G513)</f>
        <v>0</v>
      </c>
      <c r="BM513" s="99">
        <f>SUMIFS(通讯通路门店!$AF:$AF,通讯通路门店!$S:$S,$G513)</f>
        <v>0</v>
      </c>
      <c r="BN513" s="99">
        <f>SUMIFS(通讯通路门店!$AG:$AG,通讯通路门店!$S:$S,$G513)</f>
        <v>0</v>
      </c>
      <c r="BO513" s="99">
        <f>SUMIFS(通讯通路门店!$AH:$AH,通讯通路门店!$S:$S,$G513)</f>
        <v>0</v>
      </c>
      <c r="BP513" s="99">
        <f>SUMIFS(通讯通路门店!$AI:$AI,通讯通路门店!$S:$S,$G513)</f>
        <v>0</v>
      </c>
      <c r="BQ513" s="83"/>
    </row>
    <row r="514" spans="1:69">
      <c r="A514" s="99" t="str">
        <f>IFERROR(_xlfn.XLOOKUP($G514,通讯通路门店!$S$4:$S$993933,通讯通路门店!$A$4:$A$993933,0,0),"")</f>
        <v/>
      </c>
      <c r="B514" s="99" t="str">
        <f>IFERROR(_xlfn.XLOOKUP($G514,通讯通路门店!$S$4:$S$993933,通讯通路门店!$B$4:$B$993933,0,0),"")</f>
        <v/>
      </c>
      <c r="C514" s="99" t="str">
        <f>IFERROR(_xlfn.XLOOKUP($G514,通讯通路门店!$S$4:$S$993933,通讯通路门店!$C$4:$C$993933,0,0),"")</f>
        <v/>
      </c>
      <c r="D514" s="99" t="str">
        <f>IFERROR(_xlfn.XLOOKUP($G514,通讯通路门店!$S$4:$S$993933,通讯通路门店!$D$4:$D$993933,0,0),"")</f>
        <v/>
      </c>
      <c r="E514" s="83"/>
      <c r="F514" s="83"/>
      <c r="G514" s="101" t="e">
        <v>#N/A</v>
      </c>
      <c r="H514" s="102" t="str">
        <f>IFERROR(_xlfn.XLOOKUP($G514,通讯通路门店!$S$4:$S$993933,通讯通路门店!$R$4:$R$993933,0,0),"")</f>
        <v/>
      </c>
      <c r="I514" s="83"/>
      <c r="J514" s="83"/>
      <c r="K514" s="83"/>
      <c r="L514" s="83"/>
      <c r="M514" s="83"/>
      <c r="N514" s="83"/>
      <c r="O514" s="83"/>
      <c r="P514" s="83"/>
      <c r="Q514" s="83"/>
      <c r="R514" s="83"/>
      <c r="S514" s="83"/>
      <c r="T514" s="83"/>
      <c r="U514" s="99">
        <f>COUNTIF(通讯通路门店!$S:$S,$G514)</f>
        <v>0</v>
      </c>
      <c r="V514" s="99">
        <f>COUNTIFS(通讯通路门店!$S:$S,$G514,通讯通路门店!$J:$J,"综合卖场")</f>
        <v>0</v>
      </c>
      <c r="W514" s="99">
        <f>SUMIFS(通讯通路门店!$AJ:$AJ,通讯通路门店!$S:$S,通讯客户沙盘!$G514)</f>
        <v>0</v>
      </c>
      <c r="X514" s="99">
        <f t="shared" si="35"/>
        <v>0</v>
      </c>
      <c r="Y514" s="99">
        <f>COUNTIFS(通讯通路门店!$S:$S,$G514,通讯通路门店!$J:$J,"荣耀体验店")+COUNTIFS(通讯通路门店!$S:$S,$G514,通讯通路门店!$J:$J,"荣耀授权专卖店")</f>
        <v>0</v>
      </c>
      <c r="Z514" s="99">
        <f>COUNTIFS(通讯通路门店!$S:$S,$G514,通讯通路门店!$J:$J,"VIVO体验店")</f>
        <v>0</v>
      </c>
      <c r="AA514" s="99">
        <f>COUNTIFS(通讯通路门店!$S:$S,$G514,通讯通路门店!$J:$J,"OPPO体验店")</f>
        <v>0</v>
      </c>
      <c r="AB514" s="99">
        <f>COUNTIFS(通讯通路门店!$S:$S,$G514,通讯通路门店!$J:$J,"华为授权体验店")+COUNTIFS(通讯通路门店!$S:$S,$G514,通讯通路门店!$J:$J,"华为堡垒店")</f>
        <v>0</v>
      </c>
      <c r="AC514" s="99">
        <f>COUNTIFS(通讯通路门店!$S:$S,$G514,通讯通路门店!$J:$J,"小米体验店")</f>
        <v>0</v>
      </c>
      <c r="AD514" s="99">
        <f>COUNTIFS(通讯通路门店!$S:$S,$G514,通讯通路门店!$J:$J,"苹果体验店")</f>
        <v>0</v>
      </c>
      <c r="AE514" s="99">
        <f>COUNTIFS(通讯通路门店!$S:$S,$G514,通讯通路门店!$J:$J,"其他品牌专卖店")</f>
        <v>0</v>
      </c>
      <c r="AF514" s="99">
        <f>SUMIFS(通讯通路门店!$BI:$BI,通讯通路门店!$S:$S,$G514)</f>
        <v>0</v>
      </c>
      <c r="AG514" s="99">
        <f>SUMIFS(通讯通路门店!$BH:$BH,通讯通路门店!$S:$S,$G514)</f>
        <v>0</v>
      </c>
      <c r="AH514" s="99">
        <f t="shared" si="36"/>
        <v>0</v>
      </c>
      <c r="AI514" s="99">
        <f>SUMIFS(通讯通路门店!$BB:$BB,通讯通路门店!$S:$S,$G514)</f>
        <v>0</v>
      </c>
      <c r="AJ514" s="99">
        <f>SUMIFS(通讯通路门店!$BE:$BE,通讯通路门店!$S:$S,$G514)</f>
        <v>0</v>
      </c>
      <c r="AK514" s="99">
        <f>SUMIFS(通讯通路门店!$BG:$BG,通讯通路门店!$S:$S,$G514)</f>
        <v>0</v>
      </c>
      <c r="AL514" s="99">
        <f>SUMIFS(通讯通路门店!$BC:$BC,通讯通路门店!$S:$S,$G514)</f>
        <v>0</v>
      </c>
      <c r="AM514" s="99">
        <f>SUMIFS(通讯通路门店!$BD:$BD,通讯通路门店!$S:$S,$G514)</f>
        <v>0</v>
      </c>
      <c r="AN514" s="99">
        <f>SUMIFS(通讯通路门店!$BF:$BF,通讯通路门店!$S:$S,$G514)</f>
        <v>0</v>
      </c>
      <c r="AO514" s="99">
        <f t="shared" si="37"/>
        <v>0</v>
      </c>
      <c r="AP514" s="99">
        <f>SUMIFS(通讯通路门店!$K:$K,通讯通路门店!$S:$S,$G514)</f>
        <v>0</v>
      </c>
      <c r="AQ514" s="83"/>
      <c r="AR514" s="99">
        <f>SUMIFS(通讯通路门店!$T:$T,通讯通路门店!$S:$S,$G514)</f>
        <v>0</v>
      </c>
      <c r="AS514" s="99">
        <f>SUMIFS(通讯通路门店!$U:$U,通讯通路门店!$S:$S,$G514)</f>
        <v>0</v>
      </c>
      <c r="AT514" s="99">
        <f>SUMIFS(通讯通路门店!$V:$V,通讯通路门店!$S:$S,$G514)</f>
        <v>0</v>
      </c>
      <c r="AU514" s="99">
        <f>SUMIFS(通讯通路门店!$W:$W,通讯通路门店!$S:$S,$G514)</f>
        <v>0</v>
      </c>
      <c r="AV514" s="99">
        <f>SUMIFS(通讯通路门店!$Z:$Z,通讯通路门店!$S:$S,$G514)</f>
        <v>0</v>
      </c>
      <c r="AW514" s="99">
        <f>SUMIFS(通讯通路门店!$AB:$AB,通讯通路门店!$S:$S,$G514)</f>
        <v>0</v>
      </c>
      <c r="AX514" s="99">
        <f>SUMIFS(通讯通路门店!$X:$X,通讯通路门店!$S:$S,$G514)</f>
        <v>0</v>
      </c>
      <c r="AY514" s="99">
        <f>SUMIFS(通讯通路门店!$Y:$Y,通讯通路门店!$S:$S,$G514)</f>
        <v>0</v>
      </c>
      <c r="AZ514" s="99">
        <f>SUMIFS(通讯通路门店!$AA:$AA,通讯通路门店!$S:$S,$G514)</f>
        <v>0</v>
      </c>
      <c r="BA514" s="99">
        <f t="shared" si="38"/>
        <v>0</v>
      </c>
      <c r="BB514" s="99">
        <f t="shared" si="39"/>
        <v>0</v>
      </c>
      <c r="BC514" s="99">
        <f>SUMIFS(通讯通路门店!$W:$W,通讯通路门店!$S:$S,$G514,通讯通路门店!$J:$J,"荣耀体验店")+SUMIFS(通讯通路门店!$W:$W,通讯通路门店!$S:$S,$G514,通讯通路门店!$J:$J,"荣耀授权专卖店")</f>
        <v>0</v>
      </c>
      <c r="BD514" s="99">
        <f>SUMIFS(通讯通路门店!$Z:$Z,通讯通路门店!$S:$S,$G514,通讯通路门店!$J:$J,"VIVO体验店")</f>
        <v>0</v>
      </c>
      <c r="BE514" s="99">
        <f>SUMIFS(通讯通路门店!$AB:$AB,通讯通路门店!$S:$S,$G514,通讯通路门店!$J:$J,"OPPO体验店")</f>
        <v>0</v>
      </c>
      <c r="BF514" s="99">
        <f>SUMIFS(通讯通路门店!$X:$X,通讯通路门店!$S:$S,$G514,通讯通路门店!$J:$J,"华为授权体验店")+SUMIFS(通讯通路门店!$AA:$AA,通讯通路门店!$S:$S,$G514,通讯通路门店!$J:$J,"华为堡垒店")</f>
        <v>0</v>
      </c>
      <c r="BG514" s="99">
        <f>SUMIFS(通讯通路门店!$Y:$Y,通讯通路门店!$S:$S,$G514,通讯通路门店!$J:$J,"小米体验店")</f>
        <v>0</v>
      </c>
      <c r="BH514" s="99">
        <f>SUMIFS(通讯通路门店!$AA:$AA,通讯通路门店!$S:$S,$G514,通讯通路门店!$J:$J,"苹果体验店")</f>
        <v>0</v>
      </c>
      <c r="BI514" s="99">
        <f>SUMIFS(通讯通路门店!$K:$K,通讯通路门店!$S:$S,$G514,通讯通路门店!$J:$J,"其他品牌专卖店")</f>
        <v>0</v>
      </c>
      <c r="BJ514" s="99">
        <f>SUMIFS(通讯通路门店!$AC:$AC,通讯通路门店!$S:$S,$G514)</f>
        <v>0</v>
      </c>
      <c r="BK514" s="99">
        <f>SUMIFS(通讯通路门店!$AD:$AD,通讯通路门店!$S:$S,$G514)</f>
        <v>0</v>
      </c>
      <c r="BL514" s="99">
        <f>SUMIFS(通讯通路门店!$AE:$AE,通讯通路门店!$S:$S,$G514)</f>
        <v>0</v>
      </c>
      <c r="BM514" s="99">
        <f>SUMIFS(通讯通路门店!$AF:$AF,通讯通路门店!$S:$S,$G514)</f>
        <v>0</v>
      </c>
      <c r="BN514" s="99">
        <f>SUMIFS(通讯通路门店!$AG:$AG,通讯通路门店!$S:$S,$G514)</f>
        <v>0</v>
      </c>
      <c r="BO514" s="99">
        <f>SUMIFS(通讯通路门店!$AH:$AH,通讯通路门店!$S:$S,$G514)</f>
        <v>0</v>
      </c>
      <c r="BP514" s="99">
        <f>SUMIFS(通讯通路门店!$AI:$AI,通讯通路门店!$S:$S,$G514)</f>
        <v>0</v>
      </c>
      <c r="BQ514" s="83"/>
    </row>
    <row r="515" spans="1:69">
      <c r="A515" s="99" t="str">
        <f>IFERROR(_xlfn.XLOOKUP($G515,通讯通路门店!$S$4:$S$993933,通讯通路门店!$A$4:$A$993933,0,0),"")</f>
        <v/>
      </c>
      <c r="B515" s="99" t="str">
        <f>IFERROR(_xlfn.XLOOKUP($G515,通讯通路门店!$S$4:$S$993933,通讯通路门店!$B$4:$B$993933,0,0),"")</f>
        <v/>
      </c>
      <c r="C515" s="99" t="str">
        <f>IFERROR(_xlfn.XLOOKUP($G515,通讯通路门店!$S$4:$S$993933,通讯通路门店!$C$4:$C$993933,0,0),"")</f>
        <v/>
      </c>
      <c r="D515" s="99" t="str">
        <f>IFERROR(_xlfn.XLOOKUP($G515,通讯通路门店!$S$4:$S$993933,通讯通路门店!$D$4:$D$993933,0,0),"")</f>
        <v/>
      </c>
      <c r="E515" s="83"/>
      <c r="F515" s="83"/>
      <c r="G515" s="101" t="e">
        <v>#N/A</v>
      </c>
      <c r="H515" s="102" t="str">
        <f>IFERROR(_xlfn.XLOOKUP($G515,通讯通路门店!$S$4:$S$993933,通讯通路门店!$R$4:$R$993933,0,0),"")</f>
        <v/>
      </c>
      <c r="I515" s="83"/>
      <c r="J515" s="83"/>
      <c r="K515" s="83"/>
      <c r="L515" s="83"/>
      <c r="M515" s="83"/>
      <c r="N515" s="83"/>
      <c r="O515" s="83"/>
      <c r="P515" s="83"/>
      <c r="Q515" s="83"/>
      <c r="R515" s="83"/>
      <c r="S515" s="83"/>
      <c r="T515" s="83"/>
      <c r="U515" s="99">
        <f>COUNTIF(通讯通路门店!$S:$S,$G515)</f>
        <v>0</v>
      </c>
      <c r="V515" s="99">
        <f>COUNTIFS(通讯通路门店!$S:$S,$G515,通讯通路门店!$J:$J,"综合卖场")</f>
        <v>0</v>
      </c>
      <c r="W515" s="99">
        <f>SUMIFS(通讯通路门店!$AJ:$AJ,通讯通路门店!$S:$S,通讯客户沙盘!$G515)</f>
        <v>0</v>
      </c>
      <c r="X515" s="99">
        <f t="shared" si="35"/>
        <v>0</v>
      </c>
      <c r="Y515" s="99">
        <f>COUNTIFS(通讯通路门店!$S:$S,$G515,通讯通路门店!$J:$J,"荣耀体验店")+COUNTIFS(通讯通路门店!$S:$S,$G515,通讯通路门店!$J:$J,"荣耀授权专卖店")</f>
        <v>0</v>
      </c>
      <c r="Z515" s="99">
        <f>COUNTIFS(通讯通路门店!$S:$S,$G515,通讯通路门店!$J:$J,"VIVO体验店")</f>
        <v>0</v>
      </c>
      <c r="AA515" s="99">
        <f>COUNTIFS(通讯通路门店!$S:$S,$G515,通讯通路门店!$J:$J,"OPPO体验店")</f>
        <v>0</v>
      </c>
      <c r="AB515" s="99">
        <f>COUNTIFS(通讯通路门店!$S:$S,$G515,通讯通路门店!$J:$J,"华为授权体验店")+COUNTIFS(通讯通路门店!$S:$S,$G515,通讯通路门店!$J:$J,"华为堡垒店")</f>
        <v>0</v>
      </c>
      <c r="AC515" s="99">
        <f>COUNTIFS(通讯通路门店!$S:$S,$G515,通讯通路门店!$J:$J,"小米体验店")</f>
        <v>0</v>
      </c>
      <c r="AD515" s="99">
        <f>COUNTIFS(通讯通路门店!$S:$S,$G515,通讯通路门店!$J:$J,"苹果体验店")</f>
        <v>0</v>
      </c>
      <c r="AE515" s="99">
        <f>COUNTIFS(通讯通路门店!$S:$S,$G515,通讯通路门店!$J:$J,"其他品牌专卖店")</f>
        <v>0</v>
      </c>
      <c r="AF515" s="99">
        <f>SUMIFS(通讯通路门店!$BI:$BI,通讯通路门店!$S:$S,$G515)</f>
        <v>0</v>
      </c>
      <c r="AG515" s="99">
        <f>SUMIFS(通讯通路门店!$BH:$BH,通讯通路门店!$S:$S,$G515)</f>
        <v>0</v>
      </c>
      <c r="AH515" s="99">
        <f t="shared" si="36"/>
        <v>0</v>
      </c>
      <c r="AI515" s="99">
        <f>SUMIFS(通讯通路门店!$BB:$BB,通讯通路门店!$S:$S,$G515)</f>
        <v>0</v>
      </c>
      <c r="AJ515" s="99">
        <f>SUMIFS(通讯通路门店!$BE:$BE,通讯通路门店!$S:$S,$G515)</f>
        <v>0</v>
      </c>
      <c r="AK515" s="99">
        <f>SUMIFS(通讯通路门店!$BG:$BG,通讯通路门店!$S:$S,$G515)</f>
        <v>0</v>
      </c>
      <c r="AL515" s="99">
        <f>SUMIFS(通讯通路门店!$BC:$BC,通讯通路门店!$S:$S,$G515)</f>
        <v>0</v>
      </c>
      <c r="AM515" s="99">
        <f>SUMIFS(通讯通路门店!$BD:$BD,通讯通路门店!$S:$S,$G515)</f>
        <v>0</v>
      </c>
      <c r="AN515" s="99">
        <f>SUMIFS(通讯通路门店!$BF:$BF,通讯通路门店!$S:$S,$G515)</f>
        <v>0</v>
      </c>
      <c r="AO515" s="99">
        <f t="shared" si="37"/>
        <v>0</v>
      </c>
      <c r="AP515" s="99">
        <f>SUMIFS(通讯通路门店!$K:$K,通讯通路门店!$S:$S,$G515)</f>
        <v>0</v>
      </c>
      <c r="AQ515" s="83"/>
      <c r="AR515" s="99">
        <f>SUMIFS(通讯通路门店!$T:$T,通讯通路门店!$S:$S,$G515)</f>
        <v>0</v>
      </c>
      <c r="AS515" s="99">
        <f>SUMIFS(通讯通路门店!$U:$U,通讯通路门店!$S:$S,$G515)</f>
        <v>0</v>
      </c>
      <c r="AT515" s="99">
        <f>SUMIFS(通讯通路门店!$V:$V,通讯通路门店!$S:$S,$G515)</f>
        <v>0</v>
      </c>
      <c r="AU515" s="99">
        <f>SUMIFS(通讯通路门店!$W:$W,通讯通路门店!$S:$S,$G515)</f>
        <v>0</v>
      </c>
      <c r="AV515" s="99">
        <f>SUMIFS(通讯通路门店!$Z:$Z,通讯通路门店!$S:$S,$G515)</f>
        <v>0</v>
      </c>
      <c r="AW515" s="99">
        <f>SUMIFS(通讯通路门店!$AB:$AB,通讯通路门店!$S:$S,$G515)</f>
        <v>0</v>
      </c>
      <c r="AX515" s="99">
        <f>SUMIFS(通讯通路门店!$X:$X,通讯通路门店!$S:$S,$G515)</f>
        <v>0</v>
      </c>
      <c r="AY515" s="99">
        <f>SUMIFS(通讯通路门店!$Y:$Y,通讯通路门店!$S:$S,$G515)</f>
        <v>0</v>
      </c>
      <c r="AZ515" s="99">
        <f>SUMIFS(通讯通路门店!$AA:$AA,通讯通路门店!$S:$S,$G515)</f>
        <v>0</v>
      </c>
      <c r="BA515" s="99">
        <f t="shared" si="38"/>
        <v>0</v>
      </c>
      <c r="BB515" s="99">
        <f t="shared" si="39"/>
        <v>0</v>
      </c>
      <c r="BC515" s="99">
        <f>SUMIFS(通讯通路门店!$W:$W,通讯通路门店!$S:$S,$G515,通讯通路门店!$J:$J,"荣耀体验店")+SUMIFS(通讯通路门店!$W:$W,通讯通路门店!$S:$S,$G515,通讯通路门店!$J:$J,"荣耀授权专卖店")</f>
        <v>0</v>
      </c>
      <c r="BD515" s="99">
        <f>SUMIFS(通讯通路门店!$Z:$Z,通讯通路门店!$S:$S,$G515,通讯通路门店!$J:$J,"VIVO体验店")</f>
        <v>0</v>
      </c>
      <c r="BE515" s="99">
        <f>SUMIFS(通讯通路门店!$AB:$AB,通讯通路门店!$S:$S,$G515,通讯通路门店!$J:$J,"OPPO体验店")</f>
        <v>0</v>
      </c>
      <c r="BF515" s="99">
        <f>SUMIFS(通讯通路门店!$X:$X,通讯通路门店!$S:$S,$G515,通讯通路门店!$J:$J,"华为授权体验店")+SUMIFS(通讯通路门店!$AA:$AA,通讯通路门店!$S:$S,$G515,通讯通路门店!$J:$J,"华为堡垒店")</f>
        <v>0</v>
      </c>
      <c r="BG515" s="99">
        <f>SUMIFS(通讯通路门店!$Y:$Y,通讯通路门店!$S:$S,$G515,通讯通路门店!$J:$J,"小米体验店")</f>
        <v>0</v>
      </c>
      <c r="BH515" s="99">
        <f>SUMIFS(通讯通路门店!$AA:$AA,通讯通路门店!$S:$S,$G515,通讯通路门店!$J:$J,"苹果体验店")</f>
        <v>0</v>
      </c>
      <c r="BI515" s="99">
        <f>SUMIFS(通讯通路门店!$K:$K,通讯通路门店!$S:$S,$G515,通讯通路门店!$J:$J,"其他品牌专卖店")</f>
        <v>0</v>
      </c>
      <c r="BJ515" s="99">
        <f>SUMIFS(通讯通路门店!$AC:$AC,通讯通路门店!$S:$S,$G515)</f>
        <v>0</v>
      </c>
      <c r="BK515" s="99">
        <f>SUMIFS(通讯通路门店!$AD:$AD,通讯通路门店!$S:$S,$G515)</f>
        <v>0</v>
      </c>
      <c r="BL515" s="99">
        <f>SUMIFS(通讯通路门店!$AE:$AE,通讯通路门店!$S:$S,$G515)</f>
        <v>0</v>
      </c>
      <c r="BM515" s="99">
        <f>SUMIFS(通讯通路门店!$AF:$AF,通讯通路门店!$S:$S,$G515)</f>
        <v>0</v>
      </c>
      <c r="BN515" s="99">
        <f>SUMIFS(通讯通路门店!$AG:$AG,通讯通路门店!$S:$S,$G515)</f>
        <v>0</v>
      </c>
      <c r="BO515" s="99">
        <f>SUMIFS(通讯通路门店!$AH:$AH,通讯通路门店!$S:$S,$G515)</f>
        <v>0</v>
      </c>
      <c r="BP515" s="99">
        <f>SUMIFS(通讯通路门店!$AI:$AI,通讯通路门店!$S:$S,$G515)</f>
        <v>0</v>
      </c>
      <c r="BQ515" s="83"/>
    </row>
    <row r="516" spans="1:69">
      <c r="A516" s="99" t="str">
        <f>IFERROR(_xlfn.XLOOKUP($G516,通讯通路门店!$S$4:$S$993933,通讯通路门店!$A$4:$A$993933,0,0),"")</f>
        <v/>
      </c>
      <c r="B516" s="99" t="str">
        <f>IFERROR(_xlfn.XLOOKUP($G516,通讯通路门店!$S$4:$S$993933,通讯通路门店!$B$4:$B$993933,0,0),"")</f>
        <v/>
      </c>
      <c r="C516" s="99" t="str">
        <f>IFERROR(_xlfn.XLOOKUP($G516,通讯通路门店!$S$4:$S$993933,通讯通路门店!$C$4:$C$993933,0,0),"")</f>
        <v/>
      </c>
      <c r="D516" s="99" t="str">
        <f>IFERROR(_xlfn.XLOOKUP($G516,通讯通路门店!$S$4:$S$993933,通讯通路门店!$D$4:$D$993933,0,0),"")</f>
        <v/>
      </c>
      <c r="E516" s="83"/>
      <c r="F516" s="83"/>
      <c r="G516" s="101" t="e">
        <v>#N/A</v>
      </c>
      <c r="H516" s="102" t="str">
        <f>IFERROR(_xlfn.XLOOKUP($G516,通讯通路门店!$S$4:$S$993933,通讯通路门店!$R$4:$R$993933,0,0),"")</f>
        <v/>
      </c>
      <c r="I516" s="83"/>
      <c r="J516" s="83"/>
      <c r="K516" s="83"/>
      <c r="L516" s="83"/>
      <c r="M516" s="83"/>
      <c r="N516" s="83"/>
      <c r="O516" s="83"/>
      <c r="P516" s="83"/>
      <c r="Q516" s="83"/>
      <c r="R516" s="83"/>
      <c r="S516" s="83"/>
      <c r="T516" s="83"/>
      <c r="U516" s="99">
        <f>COUNTIF(通讯通路门店!$S:$S,$G516)</f>
        <v>0</v>
      </c>
      <c r="V516" s="99">
        <f>COUNTIFS(通讯通路门店!$S:$S,$G516,通讯通路门店!$J:$J,"综合卖场")</f>
        <v>0</v>
      </c>
      <c r="W516" s="99">
        <f>SUMIFS(通讯通路门店!$AJ:$AJ,通讯通路门店!$S:$S,通讯客户沙盘!$G516)</f>
        <v>0</v>
      </c>
      <c r="X516" s="99">
        <f t="shared" ref="X516:X579" si="40">Y516+Z516+AA516+AB516+AC516+AD516+AE516</f>
        <v>0</v>
      </c>
      <c r="Y516" s="99">
        <f>COUNTIFS(通讯通路门店!$S:$S,$G516,通讯通路门店!$J:$J,"荣耀体验店")+COUNTIFS(通讯通路门店!$S:$S,$G516,通讯通路门店!$J:$J,"荣耀授权专卖店")</f>
        <v>0</v>
      </c>
      <c r="Z516" s="99">
        <f>COUNTIFS(通讯通路门店!$S:$S,$G516,通讯通路门店!$J:$J,"VIVO体验店")</f>
        <v>0</v>
      </c>
      <c r="AA516" s="99">
        <f>COUNTIFS(通讯通路门店!$S:$S,$G516,通讯通路门店!$J:$J,"OPPO体验店")</f>
        <v>0</v>
      </c>
      <c r="AB516" s="99">
        <f>COUNTIFS(通讯通路门店!$S:$S,$G516,通讯通路门店!$J:$J,"华为授权体验店")+COUNTIFS(通讯通路门店!$S:$S,$G516,通讯通路门店!$J:$J,"华为堡垒店")</f>
        <v>0</v>
      </c>
      <c r="AC516" s="99">
        <f>COUNTIFS(通讯通路门店!$S:$S,$G516,通讯通路门店!$J:$J,"小米体验店")</f>
        <v>0</v>
      </c>
      <c r="AD516" s="99">
        <f>COUNTIFS(通讯通路门店!$S:$S,$G516,通讯通路门店!$J:$J,"苹果体验店")</f>
        <v>0</v>
      </c>
      <c r="AE516" s="99">
        <f>COUNTIFS(通讯通路门店!$S:$S,$G516,通讯通路门店!$J:$J,"其他品牌专卖店")</f>
        <v>0</v>
      </c>
      <c r="AF516" s="99">
        <f>SUMIFS(通讯通路门店!$BI:$BI,通讯通路门店!$S:$S,$G516)</f>
        <v>0</v>
      </c>
      <c r="AG516" s="99">
        <f>SUMIFS(通讯通路门店!$BH:$BH,通讯通路门店!$S:$S,$G516)</f>
        <v>0</v>
      </c>
      <c r="AH516" s="99">
        <f t="shared" ref="AH516:AH579" si="41">AI516+AJ516+AK516+AL516+AM516+AN516</f>
        <v>0</v>
      </c>
      <c r="AI516" s="99">
        <f>SUMIFS(通讯通路门店!$BB:$BB,通讯通路门店!$S:$S,$G516)</f>
        <v>0</v>
      </c>
      <c r="AJ516" s="99">
        <f>SUMIFS(通讯通路门店!$BE:$BE,通讯通路门店!$S:$S,$G516)</f>
        <v>0</v>
      </c>
      <c r="AK516" s="99">
        <f>SUMIFS(通讯通路门店!$BG:$BG,通讯通路门店!$S:$S,$G516)</f>
        <v>0</v>
      </c>
      <c r="AL516" s="99">
        <f>SUMIFS(通讯通路门店!$BC:$BC,通讯通路门店!$S:$S,$G516)</f>
        <v>0</v>
      </c>
      <c r="AM516" s="99">
        <f>SUMIFS(通讯通路门店!$BD:$BD,通讯通路门店!$S:$S,$G516)</f>
        <v>0</v>
      </c>
      <c r="AN516" s="99">
        <f>SUMIFS(通讯通路门店!$BF:$BF,通讯通路门店!$S:$S,$G516)</f>
        <v>0</v>
      </c>
      <c r="AO516" s="99">
        <f t="shared" ref="AO516:AO579" si="42">AP516+AQ516</f>
        <v>0</v>
      </c>
      <c r="AP516" s="99">
        <f>SUMIFS(通讯通路门店!$K:$K,通讯通路门店!$S:$S,$G516)</f>
        <v>0</v>
      </c>
      <c r="AQ516" s="83"/>
      <c r="AR516" s="99">
        <f>SUMIFS(通讯通路门店!$T:$T,通讯通路门店!$S:$S,$G516)</f>
        <v>0</v>
      </c>
      <c r="AS516" s="99">
        <f>SUMIFS(通讯通路门店!$U:$U,通讯通路门店!$S:$S,$G516)</f>
        <v>0</v>
      </c>
      <c r="AT516" s="99">
        <f>SUMIFS(通讯通路门店!$V:$V,通讯通路门店!$S:$S,$G516)</f>
        <v>0</v>
      </c>
      <c r="AU516" s="99">
        <f>SUMIFS(通讯通路门店!$W:$W,通讯通路门店!$S:$S,$G516)</f>
        <v>0</v>
      </c>
      <c r="AV516" s="99">
        <f>SUMIFS(通讯通路门店!$Z:$Z,通讯通路门店!$S:$S,$G516)</f>
        <v>0</v>
      </c>
      <c r="AW516" s="99">
        <f>SUMIFS(通讯通路门店!$AB:$AB,通讯通路门店!$S:$S,$G516)</f>
        <v>0</v>
      </c>
      <c r="AX516" s="99">
        <f>SUMIFS(通讯通路门店!$X:$X,通讯通路门店!$S:$S,$G516)</f>
        <v>0</v>
      </c>
      <c r="AY516" s="99">
        <f>SUMIFS(通讯通路门店!$Y:$Y,通讯通路门店!$S:$S,$G516)</f>
        <v>0</v>
      </c>
      <c r="AZ516" s="99">
        <f>SUMIFS(通讯通路门店!$AA:$AA,通讯通路门店!$S:$S,$G516)</f>
        <v>0</v>
      </c>
      <c r="BA516" s="99">
        <f t="shared" ref="BA516:BA579" si="43">AP516-BB516</f>
        <v>0</v>
      </c>
      <c r="BB516" s="99">
        <f t="shared" ref="BB516:BB579" si="44">BC516+BD516+BE516+BF516+BG516+BH516</f>
        <v>0</v>
      </c>
      <c r="BC516" s="99">
        <f>SUMIFS(通讯通路门店!$W:$W,通讯通路门店!$S:$S,$G516,通讯通路门店!$J:$J,"荣耀体验店")+SUMIFS(通讯通路门店!$W:$W,通讯通路门店!$S:$S,$G516,通讯通路门店!$J:$J,"荣耀授权专卖店")</f>
        <v>0</v>
      </c>
      <c r="BD516" s="99">
        <f>SUMIFS(通讯通路门店!$Z:$Z,通讯通路门店!$S:$S,$G516,通讯通路门店!$J:$J,"VIVO体验店")</f>
        <v>0</v>
      </c>
      <c r="BE516" s="99">
        <f>SUMIFS(通讯通路门店!$AB:$AB,通讯通路门店!$S:$S,$G516,通讯通路门店!$J:$J,"OPPO体验店")</f>
        <v>0</v>
      </c>
      <c r="BF516" s="99">
        <f>SUMIFS(通讯通路门店!$X:$X,通讯通路门店!$S:$S,$G516,通讯通路门店!$J:$J,"华为授权体验店")+SUMIFS(通讯通路门店!$AA:$AA,通讯通路门店!$S:$S,$G516,通讯通路门店!$J:$J,"华为堡垒店")</f>
        <v>0</v>
      </c>
      <c r="BG516" s="99">
        <f>SUMIFS(通讯通路门店!$Y:$Y,通讯通路门店!$S:$S,$G516,通讯通路门店!$J:$J,"小米体验店")</f>
        <v>0</v>
      </c>
      <c r="BH516" s="99">
        <f>SUMIFS(通讯通路门店!$AA:$AA,通讯通路门店!$S:$S,$G516,通讯通路门店!$J:$J,"苹果体验店")</f>
        <v>0</v>
      </c>
      <c r="BI516" s="99">
        <f>SUMIFS(通讯通路门店!$K:$K,通讯通路门店!$S:$S,$G516,通讯通路门店!$J:$J,"其他品牌专卖店")</f>
        <v>0</v>
      </c>
      <c r="BJ516" s="99">
        <f>SUMIFS(通讯通路门店!$AC:$AC,通讯通路门店!$S:$S,$G516)</f>
        <v>0</v>
      </c>
      <c r="BK516" s="99">
        <f>SUMIFS(通讯通路门店!$AD:$AD,通讯通路门店!$S:$S,$G516)</f>
        <v>0</v>
      </c>
      <c r="BL516" s="99">
        <f>SUMIFS(通讯通路门店!$AE:$AE,通讯通路门店!$S:$S,$G516)</f>
        <v>0</v>
      </c>
      <c r="BM516" s="99">
        <f>SUMIFS(通讯通路门店!$AF:$AF,通讯通路门店!$S:$S,$G516)</f>
        <v>0</v>
      </c>
      <c r="BN516" s="99">
        <f>SUMIFS(通讯通路门店!$AG:$AG,通讯通路门店!$S:$S,$G516)</f>
        <v>0</v>
      </c>
      <c r="BO516" s="99">
        <f>SUMIFS(通讯通路门店!$AH:$AH,通讯通路门店!$S:$S,$G516)</f>
        <v>0</v>
      </c>
      <c r="BP516" s="99">
        <f>SUMIFS(通讯通路门店!$AI:$AI,通讯通路门店!$S:$S,$G516)</f>
        <v>0</v>
      </c>
      <c r="BQ516" s="83"/>
    </row>
    <row r="517" spans="1:69">
      <c r="A517" s="99" t="str">
        <f>IFERROR(_xlfn.XLOOKUP($G517,通讯通路门店!$S$4:$S$993933,通讯通路门店!$A$4:$A$993933,0,0),"")</f>
        <v/>
      </c>
      <c r="B517" s="99" t="str">
        <f>IFERROR(_xlfn.XLOOKUP($G517,通讯通路门店!$S$4:$S$993933,通讯通路门店!$B$4:$B$993933,0,0),"")</f>
        <v/>
      </c>
      <c r="C517" s="99" t="str">
        <f>IFERROR(_xlfn.XLOOKUP($G517,通讯通路门店!$S$4:$S$993933,通讯通路门店!$C$4:$C$993933,0,0),"")</f>
        <v/>
      </c>
      <c r="D517" s="99" t="str">
        <f>IFERROR(_xlfn.XLOOKUP($G517,通讯通路门店!$S$4:$S$993933,通讯通路门店!$D$4:$D$993933,0,0),"")</f>
        <v/>
      </c>
      <c r="E517" s="83"/>
      <c r="F517" s="83"/>
      <c r="G517" s="101" t="e">
        <v>#N/A</v>
      </c>
      <c r="H517" s="102" t="str">
        <f>IFERROR(_xlfn.XLOOKUP($G517,通讯通路门店!$S$4:$S$993933,通讯通路门店!$R$4:$R$993933,0,0),"")</f>
        <v/>
      </c>
      <c r="I517" s="83"/>
      <c r="J517" s="83"/>
      <c r="K517" s="83"/>
      <c r="L517" s="83"/>
      <c r="M517" s="83"/>
      <c r="N517" s="83"/>
      <c r="O517" s="83"/>
      <c r="P517" s="83"/>
      <c r="Q517" s="83"/>
      <c r="R517" s="83"/>
      <c r="S517" s="83"/>
      <c r="T517" s="83"/>
      <c r="U517" s="99">
        <f>COUNTIF(通讯通路门店!$S:$S,$G517)</f>
        <v>0</v>
      </c>
      <c r="V517" s="99">
        <f>COUNTIFS(通讯通路门店!$S:$S,$G517,通讯通路门店!$J:$J,"综合卖场")</f>
        <v>0</v>
      </c>
      <c r="W517" s="99">
        <f>SUMIFS(通讯通路门店!$AJ:$AJ,通讯通路门店!$S:$S,通讯客户沙盘!$G517)</f>
        <v>0</v>
      </c>
      <c r="X517" s="99">
        <f t="shared" si="40"/>
        <v>0</v>
      </c>
      <c r="Y517" s="99">
        <f>COUNTIFS(通讯通路门店!$S:$S,$G517,通讯通路门店!$J:$J,"荣耀体验店")+COUNTIFS(通讯通路门店!$S:$S,$G517,通讯通路门店!$J:$J,"荣耀授权专卖店")</f>
        <v>0</v>
      </c>
      <c r="Z517" s="99">
        <f>COUNTIFS(通讯通路门店!$S:$S,$G517,通讯通路门店!$J:$J,"VIVO体验店")</f>
        <v>0</v>
      </c>
      <c r="AA517" s="99">
        <f>COUNTIFS(通讯通路门店!$S:$S,$G517,通讯通路门店!$J:$J,"OPPO体验店")</f>
        <v>0</v>
      </c>
      <c r="AB517" s="99">
        <f>COUNTIFS(通讯通路门店!$S:$S,$G517,通讯通路门店!$J:$J,"华为授权体验店")+COUNTIFS(通讯通路门店!$S:$S,$G517,通讯通路门店!$J:$J,"华为堡垒店")</f>
        <v>0</v>
      </c>
      <c r="AC517" s="99">
        <f>COUNTIFS(通讯通路门店!$S:$S,$G517,通讯通路门店!$J:$J,"小米体验店")</f>
        <v>0</v>
      </c>
      <c r="AD517" s="99">
        <f>COUNTIFS(通讯通路门店!$S:$S,$G517,通讯通路门店!$J:$J,"苹果体验店")</f>
        <v>0</v>
      </c>
      <c r="AE517" s="99">
        <f>COUNTIFS(通讯通路门店!$S:$S,$G517,通讯通路门店!$J:$J,"其他品牌专卖店")</f>
        <v>0</v>
      </c>
      <c r="AF517" s="99">
        <f>SUMIFS(通讯通路门店!$BI:$BI,通讯通路门店!$S:$S,$G517)</f>
        <v>0</v>
      </c>
      <c r="AG517" s="99">
        <f>SUMIFS(通讯通路门店!$BH:$BH,通讯通路门店!$S:$S,$G517)</f>
        <v>0</v>
      </c>
      <c r="AH517" s="99">
        <f t="shared" si="41"/>
        <v>0</v>
      </c>
      <c r="AI517" s="99">
        <f>SUMIFS(通讯通路门店!$BB:$BB,通讯通路门店!$S:$S,$G517)</f>
        <v>0</v>
      </c>
      <c r="AJ517" s="99">
        <f>SUMIFS(通讯通路门店!$BE:$BE,通讯通路门店!$S:$S,$G517)</f>
        <v>0</v>
      </c>
      <c r="AK517" s="99">
        <f>SUMIFS(通讯通路门店!$BG:$BG,通讯通路门店!$S:$S,$G517)</f>
        <v>0</v>
      </c>
      <c r="AL517" s="99">
        <f>SUMIFS(通讯通路门店!$BC:$BC,通讯通路门店!$S:$S,$G517)</f>
        <v>0</v>
      </c>
      <c r="AM517" s="99">
        <f>SUMIFS(通讯通路门店!$BD:$BD,通讯通路门店!$S:$S,$G517)</f>
        <v>0</v>
      </c>
      <c r="AN517" s="99">
        <f>SUMIFS(通讯通路门店!$BF:$BF,通讯通路门店!$S:$S,$G517)</f>
        <v>0</v>
      </c>
      <c r="AO517" s="99">
        <f t="shared" si="42"/>
        <v>0</v>
      </c>
      <c r="AP517" s="99">
        <f>SUMIFS(通讯通路门店!$K:$K,通讯通路门店!$S:$S,$G517)</f>
        <v>0</v>
      </c>
      <c r="AQ517" s="83"/>
      <c r="AR517" s="99">
        <f>SUMIFS(通讯通路门店!$T:$T,通讯通路门店!$S:$S,$G517)</f>
        <v>0</v>
      </c>
      <c r="AS517" s="99">
        <f>SUMIFS(通讯通路门店!$U:$U,通讯通路门店!$S:$S,$G517)</f>
        <v>0</v>
      </c>
      <c r="AT517" s="99">
        <f>SUMIFS(通讯通路门店!$V:$V,通讯通路门店!$S:$S,$G517)</f>
        <v>0</v>
      </c>
      <c r="AU517" s="99">
        <f>SUMIFS(通讯通路门店!$W:$W,通讯通路门店!$S:$S,$G517)</f>
        <v>0</v>
      </c>
      <c r="AV517" s="99">
        <f>SUMIFS(通讯通路门店!$Z:$Z,通讯通路门店!$S:$S,$G517)</f>
        <v>0</v>
      </c>
      <c r="AW517" s="99">
        <f>SUMIFS(通讯通路门店!$AB:$AB,通讯通路门店!$S:$S,$G517)</f>
        <v>0</v>
      </c>
      <c r="AX517" s="99">
        <f>SUMIFS(通讯通路门店!$X:$X,通讯通路门店!$S:$S,$G517)</f>
        <v>0</v>
      </c>
      <c r="AY517" s="99">
        <f>SUMIFS(通讯通路门店!$Y:$Y,通讯通路门店!$S:$S,$G517)</f>
        <v>0</v>
      </c>
      <c r="AZ517" s="99">
        <f>SUMIFS(通讯通路门店!$AA:$AA,通讯通路门店!$S:$S,$G517)</f>
        <v>0</v>
      </c>
      <c r="BA517" s="99">
        <f t="shared" si="43"/>
        <v>0</v>
      </c>
      <c r="BB517" s="99">
        <f t="shared" si="44"/>
        <v>0</v>
      </c>
      <c r="BC517" s="99">
        <f>SUMIFS(通讯通路门店!$W:$W,通讯通路门店!$S:$S,$G517,通讯通路门店!$J:$J,"荣耀体验店")+SUMIFS(通讯通路门店!$W:$W,通讯通路门店!$S:$S,$G517,通讯通路门店!$J:$J,"荣耀授权专卖店")</f>
        <v>0</v>
      </c>
      <c r="BD517" s="99">
        <f>SUMIFS(通讯通路门店!$Z:$Z,通讯通路门店!$S:$S,$G517,通讯通路门店!$J:$J,"VIVO体验店")</f>
        <v>0</v>
      </c>
      <c r="BE517" s="99">
        <f>SUMIFS(通讯通路门店!$AB:$AB,通讯通路门店!$S:$S,$G517,通讯通路门店!$J:$J,"OPPO体验店")</f>
        <v>0</v>
      </c>
      <c r="BF517" s="99">
        <f>SUMIFS(通讯通路门店!$X:$X,通讯通路门店!$S:$S,$G517,通讯通路门店!$J:$J,"华为授权体验店")+SUMIFS(通讯通路门店!$AA:$AA,通讯通路门店!$S:$S,$G517,通讯通路门店!$J:$J,"华为堡垒店")</f>
        <v>0</v>
      </c>
      <c r="BG517" s="99">
        <f>SUMIFS(通讯通路门店!$Y:$Y,通讯通路门店!$S:$S,$G517,通讯通路门店!$J:$J,"小米体验店")</f>
        <v>0</v>
      </c>
      <c r="BH517" s="99">
        <f>SUMIFS(通讯通路门店!$AA:$AA,通讯通路门店!$S:$S,$G517,通讯通路门店!$J:$J,"苹果体验店")</f>
        <v>0</v>
      </c>
      <c r="BI517" s="99">
        <f>SUMIFS(通讯通路门店!$K:$K,通讯通路门店!$S:$S,$G517,通讯通路门店!$J:$J,"其他品牌专卖店")</f>
        <v>0</v>
      </c>
      <c r="BJ517" s="99">
        <f>SUMIFS(通讯通路门店!$AC:$AC,通讯通路门店!$S:$S,$G517)</f>
        <v>0</v>
      </c>
      <c r="BK517" s="99">
        <f>SUMIFS(通讯通路门店!$AD:$AD,通讯通路门店!$S:$S,$G517)</f>
        <v>0</v>
      </c>
      <c r="BL517" s="99">
        <f>SUMIFS(通讯通路门店!$AE:$AE,通讯通路门店!$S:$S,$G517)</f>
        <v>0</v>
      </c>
      <c r="BM517" s="99">
        <f>SUMIFS(通讯通路门店!$AF:$AF,通讯通路门店!$S:$S,$G517)</f>
        <v>0</v>
      </c>
      <c r="BN517" s="99">
        <f>SUMIFS(通讯通路门店!$AG:$AG,通讯通路门店!$S:$S,$G517)</f>
        <v>0</v>
      </c>
      <c r="BO517" s="99">
        <f>SUMIFS(通讯通路门店!$AH:$AH,通讯通路门店!$S:$S,$G517)</f>
        <v>0</v>
      </c>
      <c r="BP517" s="99">
        <f>SUMIFS(通讯通路门店!$AI:$AI,通讯通路门店!$S:$S,$G517)</f>
        <v>0</v>
      </c>
      <c r="BQ517" s="83"/>
    </row>
    <row r="518" spans="1:69">
      <c r="A518" s="99" t="str">
        <f>IFERROR(_xlfn.XLOOKUP($G518,通讯通路门店!$S$4:$S$993933,通讯通路门店!$A$4:$A$993933,0,0),"")</f>
        <v/>
      </c>
      <c r="B518" s="99" t="str">
        <f>IFERROR(_xlfn.XLOOKUP($G518,通讯通路门店!$S$4:$S$993933,通讯通路门店!$B$4:$B$993933,0,0),"")</f>
        <v/>
      </c>
      <c r="C518" s="99" t="str">
        <f>IFERROR(_xlfn.XLOOKUP($G518,通讯通路门店!$S$4:$S$993933,通讯通路门店!$C$4:$C$993933,0,0),"")</f>
        <v/>
      </c>
      <c r="D518" s="99" t="str">
        <f>IFERROR(_xlfn.XLOOKUP($G518,通讯通路门店!$S$4:$S$993933,通讯通路门店!$D$4:$D$993933,0,0),"")</f>
        <v/>
      </c>
      <c r="E518" s="83"/>
      <c r="F518" s="83"/>
      <c r="G518" s="101" t="e">
        <v>#N/A</v>
      </c>
      <c r="H518" s="102" t="str">
        <f>IFERROR(_xlfn.XLOOKUP($G518,通讯通路门店!$S$4:$S$993933,通讯通路门店!$R$4:$R$993933,0,0),"")</f>
        <v/>
      </c>
      <c r="I518" s="83"/>
      <c r="J518" s="83"/>
      <c r="K518" s="83"/>
      <c r="L518" s="83"/>
      <c r="M518" s="83"/>
      <c r="N518" s="83"/>
      <c r="O518" s="83"/>
      <c r="P518" s="83"/>
      <c r="Q518" s="83"/>
      <c r="R518" s="83"/>
      <c r="S518" s="83"/>
      <c r="T518" s="83"/>
      <c r="U518" s="99">
        <f>COUNTIF(通讯通路门店!$S:$S,$G518)</f>
        <v>0</v>
      </c>
      <c r="V518" s="99">
        <f>COUNTIFS(通讯通路门店!$S:$S,$G518,通讯通路门店!$J:$J,"综合卖场")</f>
        <v>0</v>
      </c>
      <c r="W518" s="99">
        <f>SUMIFS(通讯通路门店!$AJ:$AJ,通讯通路门店!$S:$S,通讯客户沙盘!$G518)</f>
        <v>0</v>
      </c>
      <c r="X518" s="99">
        <f t="shared" si="40"/>
        <v>0</v>
      </c>
      <c r="Y518" s="99">
        <f>COUNTIFS(通讯通路门店!$S:$S,$G518,通讯通路门店!$J:$J,"荣耀体验店")+COUNTIFS(通讯通路门店!$S:$S,$G518,通讯通路门店!$J:$J,"荣耀授权专卖店")</f>
        <v>0</v>
      </c>
      <c r="Z518" s="99">
        <f>COUNTIFS(通讯通路门店!$S:$S,$G518,通讯通路门店!$J:$J,"VIVO体验店")</f>
        <v>0</v>
      </c>
      <c r="AA518" s="99">
        <f>COUNTIFS(通讯通路门店!$S:$S,$G518,通讯通路门店!$J:$J,"OPPO体验店")</f>
        <v>0</v>
      </c>
      <c r="AB518" s="99">
        <f>COUNTIFS(通讯通路门店!$S:$S,$G518,通讯通路门店!$J:$J,"华为授权体验店")+COUNTIFS(通讯通路门店!$S:$S,$G518,通讯通路门店!$J:$J,"华为堡垒店")</f>
        <v>0</v>
      </c>
      <c r="AC518" s="99">
        <f>COUNTIFS(通讯通路门店!$S:$S,$G518,通讯通路门店!$J:$J,"小米体验店")</f>
        <v>0</v>
      </c>
      <c r="AD518" s="99">
        <f>COUNTIFS(通讯通路门店!$S:$S,$G518,通讯通路门店!$J:$J,"苹果体验店")</f>
        <v>0</v>
      </c>
      <c r="AE518" s="99">
        <f>COUNTIFS(通讯通路门店!$S:$S,$G518,通讯通路门店!$J:$J,"其他品牌专卖店")</f>
        <v>0</v>
      </c>
      <c r="AF518" s="99">
        <f>SUMIFS(通讯通路门店!$BI:$BI,通讯通路门店!$S:$S,$G518)</f>
        <v>0</v>
      </c>
      <c r="AG518" s="99">
        <f>SUMIFS(通讯通路门店!$BH:$BH,通讯通路门店!$S:$S,$G518)</f>
        <v>0</v>
      </c>
      <c r="AH518" s="99">
        <f t="shared" si="41"/>
        <v>0</v>
      </c>
      <c r="AI518" s="99">
        <f>SUMIFS(通讯通路门店!$BB:$BB,通讯通路门店!$S:$S,$G518)</f>
        <v>0</v>
      </c>
      <c r="AJ518" s="99">
        <f>SUMIFS(通讯通路门店!$BE:$BE,通讯通路门店!$S:$S,$G518)</f>
        <v>0</v>
      </c>
      <c r="AK518" s="99">
        <f>SUMIFS(通讯通路门店!$BG:$BG,通讯通路门店!$S:$S,$G518)</f>
        <v>0</v>
      </c>
      <c r="AL518" s="99">
        <f>SUMIFS(通讯通路门店!$BC:$BC,通讯通路门店!$S:$S,$G518)</f>
        <v>0</v>
      </c>
      <c r="AM518" s="99">
        <f>SUMIFS(通讯通路门店!$BD:$BD,通讯通路门店!$S:$S,$G518)</f>
        <v>0</v>
      </c>
      <c r="AN518" s="99">
        <f>SUMIFS(通讯通路门店!$BF:$BF,通讯通路门店!$S:$S,$G518)</f>
        <v>0</v>
      </c>
      <c r="AO518" s="99">
        <f t="shared" si="42"/>
        <v>0</v>
      </c>
      <c r="AP518" s="99">
        <f>SUMIFS(通讯通路门店!$K:$K,通讯通路门店!$S:$S,$G518)</f>
        <v>0</v>
      </c>
      <c r="AQ518" s="83"/>
      <c r="AR518" s="99">
        <f>SUMIFS(通讯通路门店!$T:$T,通讯通路门店!$S:$S,$G518)</f>
        <v>0</v>
      </c>
      <c r="AS518" s="99">
        <f>SUMIFS(通讯通路门店!$U:$U,通讯通路门店!$S:$S,$G518)</f>
        <v>0</v>
      </c>
      <c r="AT518" s="99">
        <f>SUMIFS(通讯通路门店!$V:$V,通讯通路门店!$S:$S,$G518)</f>
        <v>0</v>
      </c>
      <c r="AU518" s="99">
        <f>SUMIFS(通讯通路门店!$W:$W,通讯通路门店!$S:$S,$G518)</f>
        <v>0</v>
      </c>
      <c r="AV518" s="99">
        <f>SUMIFS(通讯通路门店!$Z:$Z,通讯通路门店!$S:$S,$G518)</f>
        <v>0</v>
      </c>
      <c r="AW518" s="99">
        <f>SUMIFS(通讯通路门店!$AB:$AB,通讯通路门店!$S:$S,$G518)</f>
        <v>0</v>
      </c>
      <c r="AX518" s="99">
        <f>SUMIFS(通讯通路门店!$X:$X,通讯通路门店!$S:$S,$G518)</f>
        <v>0</v>
      </c>
      <c r="AY518" s="99">
        <f>SUMIFS(通讯通路门店!$Y:$Y,通讯通路门店!$S:$S,$G518)</f>
        <v>0</v>
      </c>
      <c r="AZ518" s="99">
        <f>SUMIFS(通讯通路门店!$AA:$AA,通讯通路门店!$S:$S,$G518)</f>
        <v>0</v>
      </c>
      <c r="BA518" s="99">
        <f t="shared" si="43"/>
        <v>0</v>
      </c>
      <c r="BB518" s="99">
        <f t="shared" si="44"/>
        <v>0</v>
      </c>
      <c r="BC518" s="99">
        <f>SUMIFS(通讯通路门店!$W:$W,通讯通路门店!$S:$S,$G518,通讯通路门店!$J:$J,"荣耀体验店")+SUMIFS(通讯通路门店!$W:$W,通讯通路门店!$S:$S,$G518,通讯通路门店!$J:$J,"荣耀授权专卖店")</f>
        <v>0</v>
      </c>
      <c r="BD518" s="99">
        <f>SUMIFS(通讯通路门店!$Z:$Z,通讯通路门店!$S:$S,$G518,通讯通路门店!$J:$J,"VIVO体验店")</f>
        <v>0</v>
      </c>
      <c r="BE518" s="99">
        <f>SUMIFS(通讯通路门店!$AB:$AB,通讯通路门店!$S:$S,$G518,通讯通路门店!$J:$J,"OPPO体验店")</f>
        <v>0</v>
      </c>
      <c r="BF518" s="99">
        <f>SUMIFS(通讯通路门店!$X:$X,通讯通路门店!$S:$S,$G518,通讯通路门店!$J:$J,"华为授权体验店")+SUMIFS(通讯通路门店!$AA:$AA,通讯通路门店!$S:$S,$G518,通讯通路门店!$J:$J,"华为堡垒店")</f>
        <v>0</v>
      </c>
      <c r="BG518" s="99">
        <f>SUMIFS(通讯通路门店!$Y:$Y,通讯通路门店!$S:$S,$G518,通讯通路门店!$J:$J,"小米体验店")</f>
        <v>0</v>
      </c>
      <c r="BH518" s="99">
        <f>SUMIFS(通讯通路门店!$AA:$AA,通讯通路门店!$S:$S,$G518,通讯通路门店!$J:$J,"苹果体验店")</f>
        <v>0</v>
      </c>
      <c r="BI518" s="99">
        <f>SUMIFS(通讯通路门店!$K:$K,通讯通路门店!$S:$S,$G518,通讯通路门店!$J:$J,"其他品牌专卖店")</f>
        <v>0</v>
      </c>
      <c r="BJ518" s="99">
        <f>SUMIFS(通讯通路门店!$AC:$AC,通讯通路门店!$S:$S,$G518)</f>
        <v>0</v>
      </c>
      <c r="BK518" s="99">
        <f>SUMIFS(通讯通路门店!$AD:$AD,通讯通路门店!$S:$S,$G518)</f>
        <v>0</v>
      </c>
      <c r="BL518" s="99">
        <f>SUMIFS(通讯通路门店!$AE:$AE,通讯通路门店!$S:$S,$G518)</f>
        <v>0</v>
      </c>
      <c r="BM518" s="99">
        <f>SUMIFS(通讯通路门店!$AF:$AF,通讯通路门店!$S:$S,$G518)</f>
        <v>0</v>
      </c>
      <c r="BN518" s="99">
        <f>SUMIFS(通讯通路门店!$AG:$AG,通讯通路门店!$S:$S,$G518)</f>
        <v>0</v>
      </c>
      <c r="BO518" s="99">
        <f>SUMIFS(通讯通路门店!$AH:$AH,通讯通路门店!$S:$S,$G518)</f>
        <v>0</v>
      </c>
      <c r="BP518" s="99">
        <f>SUMIFS(通讯通路门店!$AI:$AI,通讯通路门店!$S:$S,$G518)</f>
        <v>0</v>
      </c>
      <c r="BQ518" s="83"/>
    </row>
    <row r="519" spans="1:69">
      <c r="A519" s="99" t="str">
        <f>IFERROR(_xlfn.XLOOKUP($G519,通讯通路门店!$S$4:$S$993933,通讯通路门店!$A$4:$A$993933,0,0),"")</f>
        <v/>
      </c>
      <c r="B519" s="99" t="str">
        <f>IFERROR(_xlfn.XLOOKUP($G519,通讯通路门店!$S$4:$S$993933,通讯通路门店!$B$4:$B$993933,0,0),"")</f>
        <v/>
      </c>
      <c r="C519" s="99" t="str">
        <f>IFERROR(_xlfn.XLOOKUP($G519,通讯通路门店!$S$4:$S$993933,通讯通路门店!$C$4:$C$993933,0,0),"")</f>
        <v/>
      </c>
      <c r="D519" s="99" t="str">
        <f>IFERROR(_xlfn.XLOOKUP($G519,通讯通路门店!$S$4:$S$993933,通讯通路门店!$D$4:$D$993933,0,0),"")</f>
        <v/>
      </c>
      <c r="E519" s="83"/>
      <c r="F519" s="83"/>
      <c r="G519" s="101" t="e">
        <v>#N/A</v>
      </c>
      <c r="H519" s="102" t="str">
        <f>IFERROR(_xlfn.XLOOKUP($G519,通讯通路门店!$S$4:$S$993933,通讯通路门店!$R$4:$R$993933,0,0),"")</f>
        <v/>
      </c>
      <c r="I519" s="83"/>
      <c r="J519" s="83"/>
      <c r="K519" s="83"/>
      <c r="L519" s="83"/>
      <c r="M519" s="83"/>
      <c r="N519" s="83"/>
      <c r="O519" s="83"/>
      <c r="P519" s="83"/>
      <c r="Q519" s="83"/>
      <c r="R519" s="83"/>
      <c r="S519" s="83"/>
      <c r="T519" s="83"/>
      <c r="U519" s="99">
        <f>COUNTIF(通讯通路门店!$S:$S,$G519)</f>
        <v>0</v>
      </c>
      <c r="V519" s="99">
        <f>COUNTIFS(通讯通路门店!$S:$S,$G519,通讯通路门店!$J:$J,"综合卖场")</f>
        <v>0</v>
      </c>
      <c r="W519" s="99">
        <f>SUMIFS(通讯通路门店!$AJ:$AJ,通讯通路门店!$S:$S,通讯客户沙盘!$G519)</f>
        <v>0</v>
      </c>
      <c r="X519" s="99">
        <f t="shared" si="40"/>
        <v>0</v>
      </c>
      <c r="Y519" s="99">
        <f>COUNTIFS(通讯通路门店!$S:$S,$G519,通讯通路门店!$J:$J,"荣耀体验店")+COUNTIFS(通讯通路门店!$S:$S,$G519,通讯通路门店!$J:$J,"荣耀授权专卖店")</f>
        <v>0</v>
      </c>
      <c r="Z519" s="99">
        <f>COUNTIFS(通讯通路门店!$S:$S,$G519,通讯通路门店!$J:$J,"VIVO体验店")</f>
        <v>0</v>
      </c>
      <c r="AA519" s="99">
        <f>COUNTIFS(通讯通路门店!$S:$S,$G519,通讯通路门店!$J:$J,"OPPO体验店")</f>
        <v>0</v>
      </c>
      <c r="AB519" s="99">
        <f>COUNTIFS(通讯通路门店!$S:$S,$G519,通讯通路门店!$J:$J,"华为授权体验店")+COUNTIFS(通讯通路门店!$S:$S,$G519,通讯通路门店!$J:$J,"华为堡垒店")</f>
        <v>0</v>
      </c>
      <c r="AC519" s="99">
        <f>COUNTIFS(通讯通路门店!$S:$S,$G519,通讯通路门店!$J:$J,"小米体验店")</f>
        <v>0</v>
      </c>
      <c r="AD519" s="99">
        <f>COUNTIFS(通讯通路门店!$S:$S,$G519,通讯通路门店!$J:$J,"苹果体验店")</f>
        <v>0</v>
      </c>
      <c r="AE519" s="99">
        <f>COUNTIFS(通讯通路门店!$S:$S,$G519,通讯通路门店!$J:$J,"其他品牌专卖店")</f>
        <v>0</v>
      </c>
      <c r="AF519" s="99">
        <f>SUMIFS(通讯通路门店!$BI:$BI,通讯通路门店!$S:$S,$G519)</f>
        <v>0</v>
      </c>
      <c r="AG519" s="99">
        <f>SUMIFS(通讯通路门店!$BH:$BH,通讯通路门店!$S:$S,$G519)</f>
        <v>0</v>
      </c>
      <c r="AH519" s="99">
        <f t="shared" si="41"/>
        <v>0</v>
      </c>
      <c r="AI519" s="99">
        <f>SUMIFS(通讯通路门店!$BB:$BB,通讯通路门店!$S:$S,$G519)</f>
        <v>0</v>
      </c>
      <c r="AJ519" s="99">
        <f>SUMIFS(通讯通路门店!$BE:$BE,通讯通路门店!$S:$S,$G519)</f>
        <v>0</v>
      </c>
      <c r="AK519" s="99">
        <f>SUMIFS(通讯通路门店!$BG:$BG,通讯通路门店!$S:$S,$G519)</f>
        <v>0</v>
      </c>
      <c r="AL519" s="99">
        <f>SUMIFS(通讯通路门店!$BC:$BC,通讯通路门店!$S:$S,$G519)</f>
        <v>0</v>
      </c>
      <c r="AM519" s="99">
        <f>SUMIFS(通讯通路门店!$BD:$BD,通讯通路门店!$S:$S,$G519)</f>
        <v>0</v>
      </c>
      <c r="AN519" s="99">
        <f>SUMIFS(通讯通路门店!$BF:$BF,通讯通路门店!$S:$S,$G519)</f>
        <v>0</v>
      </c>
      <c r="AO519" s="99">
        <f t="shared" si="42"/>
        <v>0</v>
      </c>
      <c r="AP519" s="99">
        <f>SUMIFS(通讯通路门店!$K:$K,通讯通路门店!$S:$S,$G519)</f>
        <v>0</v>
      </c>
      <c r="AQ519" s="83"/>
      <c r="AR519" s="99">
        <f>SUMIFS(通讯通路门店!$T:$T,通讯通路门店!$S:$S,$G519)</f>
        <v>0</v>
      </c>
      <c r="AS519" s="99">
        <f>SUMIFS(通讯通路门店!$U:$U,通讯通路门店!$S:$S,$G519)</f>
        <v>0</v>
      </c>
      <c r="AT519" s="99">
        <f>SUMIFS(通讯通路门店!$V:$V,通讯通路门店!$S:$S,$G519)</f>
        <v>0</v>
      </c>
      <c r="AU519" s="99">
        <f>SUMIFS(通讯通路门店!$W:$W,通讯通路门店!$S:$S,$G519)</f>
        <v>0</v>
      </c>
      <c r="AV519" s="99">
        <f>SUMIFS(通讯通路门店!$Z:$Z,通讯通路门店!$S:$S,$G519)</f>
        <v>0</v>
      </c>
      <c r="AW519" s="99">
        <f>SUMIFS(通讯通路门店!$AB:$AB,通讯通路门店!$S:$S,$G519)</f>
        <v>0</v>
      </c>
      <c r="AX519" s="99">
        <f>SUMIFS(通讯通路门店!$X:$X,通讯通路门店!$S:$S,$G519)</f>
        <v>0</v>
      </c>
      <c r="AY519" s="99">
        <f>SUMIFS(通讯通路门店!$Y:$Y,通讯通路门店!$S:$S,$G519)</f>
        <v>0</v>
      </c>
      <c r="AZ519" s="99">
        <f>SUMIFS(通讯通路门店!$AA:$AA,通讯通路门店!$S:$S,$G519)</f>
        <v>0</v>
      </c>
      <c r="BA519" s="99">
        <f t="shared" si="43"/>
        <v>0</v>
      </c>
      <c r="BB519" s="99">
        <f t="shared" si="44"/>
        <v>0</v>
      </c>
      <c r="BC519" s="99">
        <f>SUMIFS(通讯通路门店!$W:$W,通讯通路门店!$S:$S,$G519,通讯通路门店!$J:$J,"荣耀体验店")+SUMIFS(通讯通路门店!$W:$W,通讯通路门店!$S:$S,$G519,通讯通路门店!$J:$J,"荣耀授权专卖店")</f>
        <v>0</v>
      </c>
      <c r="BD519" s="99">
        <f>SUMIFS(通讯通路门店!$Z:$Z,通讯通路门店!$S:$S,$G519,通讯通路门店!$J:$J,"VIVO体验店")</f>
        <v>0</v>
      </c>
      <c r="BE519" s="99">
        <f>SUMIFS(通讯通路门店!$AB:$AB,通讯通路门店!$S:$S,$G519,通讯通路门店!$J:$J,"OPPO体验店")</f>
        <v>0</v>
      </c>
      <c r="BF519" s="99">
        <f>SUMIFS(通讯通路门店!$X:$X,通讯通路门店!$S:$S,$G519,通讯通路门店!$J:$J,"华为授权体验店")+SUMIFS(通讯通路门店!$AA:$AA,通讯通路门店!$S:$S,$G519,通讯通路门店!$J:$J,"华为堡垒店")</f>
        <v>0</v>
      </c>
      <c r="BG519" s="99">
        <f>SUMIFS(通讯通路门店!$Y:$Y,通讯通路门店!$S:$S,$G519,通讯通路门店!$J:$J,"小米体验店")</f>
        <v>0</v>
      </c>
      <c r="BH519" s="99">
        <f>SUMIFS(通讯通路门店!$AA:$AA,通讯通路门店!$S:$S,$G519,通讯通路门店!$J:$J,"苹果体验店")</f>
        <v>0</v>
      </c>
      <c r="BI519" s="99">
        <f>SUMIFS(通讯通路门店!$K:$K,通讯通路门店!$S:$S,$G519,通讯通路门店!$J:$J,"其他品牌专卖店")</f>
        <v>0</v>
      </c>
      <c r="BJ519" s="99">
        <f>SUMIFS(通讯通路门店!$AC:$AC,通讯通路门店!$S:$S,$G519)</f>
        <v>0</v>
      </c>
      <c r="BK519" s="99">
        <f>SUMIFS(通讯通路门店!$AD:$AD,通讯通路门店!$S:$S,$G519)</f>
        <v>0</v>
      </c>
      <c r="BL519" s="99">
        <f>SUMIFS(通讯通路门店!$AE:$AE,通讯通路门店!$S:$S,$G519)</f>
        <v>0</v>
      </c>
      <c r="BM519" s="99">
        <f>SUMIFS(通讯通路门店!$AF:$AF,通讯通路门店!$S:$S,$G519)</f>
        <v>0</v>
      </c>
      <c r="BN519" s="99">
        <f>SUMIFS(通讯通路门店!$AG:$AG,通讯通路门店!$S:$S,$G519)</f>
        <v>0</v>
      </c>
      <c r="BO519" s="99">
        <f>SUMIFS(通讯通路门店!$AH:$AH,通讯通路门店!$S:$S,$G519)</f>
        <v>0</v>
      </c>
      <c r="BP519" s="99">
        <f>SUMIFS(通讯通路门店!$AI:$AI,通讯通路门店!$S:$S,$G519)</f>
        <v>0</v>
      </c>
      <c r="BQ519" s="83"/>
    </row>
    <row r="520" spans="1:69">
      <c r="A520" s="99" t="str">
        <f>IFERROR(_xlfn.XLOOKUP($G520,通讯通路门店!$S$4:$S$993933,通讯通路门店!$A$4:$A$993933,0,0),"")</f>
        <v/>
      </c>
      <c r="B520" s="99" t="str">
        <f>IFERROR(_xlfn.XLOOKUP($G520,通讯通路门店!$S$4:$S$993933,通讯通路门店!$B$4:$B$993933,0,0),"")</f>
        <v/>
      </c>
      <c r="C520" s="99" t="str">
        <f>IFERROR(_xlfn.XLOOKUP($G520,通讯通路门店!$S$4:$S$993933,通讯通路门店!$C$4:$C$993933,0,0),"")</f>
        <v/>
      </c>
      <c r="D520" s="99" t="str">
        <f>IFERROR(_xlfn.XLOOKUP($G520,通讯通路门店!$S$4:$S$993933,通讯通路门店!$D$4:$D$993933,0,0),"")</f>
        <v/>
      </c>
      <c r="E520" s="83"/>
      <c r="F520" s="83"/>
      <c r="G520" s="101" t="e">
        <v>#N/A</v>
      </c>
      <c r="H520" s="102" t="str">
        <f>IFERROR(_xlfn.XLOOKUP($G520,通讯通路门店!$S$4:$S$993933,通讯通路门店!$R$4:$R$993933,0,0),"")</f>
        <v/>
      </c>
      <c r="I520" s="83"/>
      <c r="J520" s="83"/>
      <c r="K520" s="83"/>
      <c r="L520" s="83"/>
      <c r="M520" s="83"/>
      <c r="N520" s="83"/>
      <c r="O520" s="83"/>
      <c r="P520" s="83"/>
      <c r="Q520" s="83"/>
      <c r="R520" s="83"/>
      <c r="S520" s="83"/>
      <c r="T520" s="83"/>
      <c r="U520" s="99">
        <f>COUNTIF(通讯通路门店!$S:$S,$G520)</f>
        <v>0</v>
      </c>
      <c r="V520" s="99">
        <f>COUNTIFS(通讯通路门店!$S:$S,$G520,通讯通路门店!$J:$J,"综合卖场")</f>
        <v>0</v>
      </c>
      <c r="W520" s="99">
        <f>SUMIFS(通讯通路门店!$AJ:$AJ,通讯通路门店!$S:$S,通讯客户沙盘!$G520)</f>
        <v>0</v>
      </c>
      <c r="X520" s="99">
        <f t="shared" si="40"/>
        <v>0</v>
      </c>
      <c r="Y520" s="99">
        <f>COUNTIFS(通讯通路门店!$S:$S,$G520,通讯通路门店!$J:$J,"荣耀体验店")+COUNTIFS(通讯通路门店!$S:$S,$G520,通讯通路门店!$J:$J,"荣耀授权专卖店")</f>
        <v>0</v>
      </c>
      <c r="Z520" s="99">
        <f>COUNTIFS(通讯通路门店!$S:$S,$G520,通讯通路门店!$J:$J,"VIVO体验店")</f>
        <v>0</v>
      </c>
      <c r="AA520" s="99">
        <f>COUNTIFS(通讯通路门店!$S:$S,$G520,通讯通路门店!$J:$J,"OPPO体验店")</f>
        <v>0</v>
      </c>
      <c r="AB520" s="99">
        <f>COUNTIFS(通讯通路门店!$S:$S,$G520,通讯通路门店!$J:$J,"华为授权体验店")+COUNTIFS(通讯通路门店!$S:$S,$G520,通讯通路门店!$J:$J,"华为堡垒店")</f>
        <v>0</v>
      </c>
      <c r="AC520" s="99">
        <f>COUNTIFS(通讯通路门店!$S:$S,$G520,通讯通路门店!$J:$J,"小米体验店")</f>
        <v>0</v>
      </c>
      <c r="AD520" s="99">
        <f>COUNTIFS(通讯通路门店!$S:$S,$G520,通讯通路门店!$J:$J,"苹果体验店")</f>
        <v>0</v>
      </c>
      <c r="AE520" s="99">
        <f>COUNTIFS(通讯通路门店!$S:$S,$G520,通讯通路门店!$J:$J,"其他品牌专卖店")</f>
        <v>0</v>
      </c>
      <c r="AF520" s="99">
        <f>SUMIFS(通讯通路门店!$BI:$BI,通讯通路门店!$S:$S,$G520)</f>
        <v>0</v>
      </c>
      <c r="AG520" s="99">
        <f>SUMIFS(通讯通路门店!$BH:$BH,通讯通路门店!$S:$S,$G520)</f>
        <v>0</v>
      </c>
      <c r="AH520" s="99">
        <f t="shared" si="41"/>
        <v>0</v>
      </c>
      <c r="AI520" s="99">
        <f>SUMIFS(通讯通路门店!$BB:$BB,通讯通路门店!$S:$S,$G520)</f>
        <v>0</v>
      </c>
      <c r="AJ520" s="99">
        <f>SUMIFS(通讯通路门店!$BE:$BE,通讯通路门店!$S:$S,$G520)</f>
        <v>0</v>
      </c>
      <c r="AK520" s="99">
        <f>SUMIFS(通讯通路门店!$BG:$BG,通讯通路门店!$S:$S,$G520)</f>
        <v>0</v>
      </c>
      <c r="AL520" s="99">
        <f>SUMIFS(通讯通路门店!$BC:$BC,通讯通路门店!$S:$S,$G520)</f>
        <v>0</v>
      </c>
      <c r="AM520" s="99">
        <f>SUMIFS(通讯通路门店!$BD:$BD,通讯通路门店!$S:$S,$G520)</f>
        <v>0</v>
      </c>
      <c r="AN520" s="99">
        <f>SUMIFS(通讯通路门店!$BF:$BF,通讯通路门店!$S:$S,$G520)</f>
        <v>0</v>
      </c>
      <c r="AO520" s="99">
        <f t="shared" si="42"/>
        <v>0</v>
      </c>
      <c r="AP520" s="99">
        <f>SUMIFS(通讯通路门店!$K:$K,通讯通路门店!$S:$S,$G520)</f>
        <v>0</v>
      </c>
      <c r="AQ520" s="83"/>
      <c r="AR520" s="99">
        <f>SUMIFS(通讯通路门店!$T:$T,通讯通路门店!$S:$S,$G520)</f>
        <v>0</v>
      </c>
      <c r="AS520" s="99">
        <f>SUMIFS(通讯通路门店!$U:$U,通讯通路门店!$S:$S,$G520)</f>
        <v>0</v>
      </c>
      <c r="AT520" s="99">
        <f>SUMIFS(通讯通路门店!$V:$V,通讯通路门店!$S:$S,$G520)</f>
        <v>0</v>
      </c>
      <c r="AU520" s="99">
        <f>SUMIFS(通讯通路门店!$W:$W,通讯通路门店!$S:$S,$G520)</f>
        <v>0</v>
      </c>
      <c r="AV520" s="99">
        <f>SUMIFS(通讯通路门店!$Z:$Z,通讯通路门店!$S:$S,$G520)</f>
        <v>0</v>
      </c>
      <c r="AW520" s="99">
        <f>SUMIFS(通讯通路门店!$AB:$AB,通讯通路门店!$S:$S,$G520)</f>
        <v>0</v>
      </c>
      <c r="AX520" s="99">
        <f>SUMIFS(通讯通路门店!$X:$X,通讯通路门店!$S:$S,$G520)</f>
        <v>0</v>
      </c>
      <c r="AY520" s="99">
        <f>SUMIFS(通讯通路门店!$Y:$Y,通讯通路门店!$S:$S,$G520)</f>
        <v>0</v>
      </c>
      <c r="AZ520" s="99">
        <f>SUMIFS(通讯通路门店!$AA:$AA,通讯通路门店!$S:$S,$G520)</f>
        <v>0</v>
      </c>
      <c r="BA520" s="99">
        <f t="shared" si="43"/>
        <v>0</v>
      </c>
      <c r="BB520" s="99">
        <f t="shared" si="44"/>
        <v>0</v>
      </c>
      <c r="BC520" s="99">
        <f>SUMIFS(通讯通路门店!$W:$W,通讯通路门店!$S:$S,$G520,通讯通路门店!$J:$J,"荣耀体验店")+SUMIFS(通讯通路门店!$W:$W,通讯通路门店!$S:$S,$G520,通讯通路门店!$J:$J,"荣耀授权专卖店")</f>
        <v>0</v>
      </c>
      <c r="BD520" s="99">
        <f>SUMIFS(通讯通路门店!$Z:$Z,通讯通路门店!$S:$S,$G520,通讯通路门店!$J:$J,"VIVO体验店")</f>
        <v>0</v>
      </c>
      <c r="BE520" s="99">
        <f>SUMIFS(通讯通路门店!$AB:$AB,通讯通路门店!$S:$S,$G520,通讯通路门店!$J:$J,"OPPO体验店")</f>
        <v>0</v>
      </c>
      <c r="BF520" s="99">
        <f>SUMIFS(通讯通路门店!$X:$X,通讯通路门店!$S:$S,$G520,通讯通路门店!$J:$J,"华为授权体验店")+SUMIFS(通讯通路门店!$AA:$AA,通讯通路门店!$S:$S,$G520,通讯通路门店!$J:$J,"华为堡垒店")</f>
        <v>0</v>
      </c>
      <c r="BG520" s="99">
        <f>SUMIFS(通讯通路门店!$Y:$Y,通讯通路门店!$S:$S,$G520,通讯通路门店!$J:$J,"小米体验店")</f>
        <v>0</v>
      </c>
      <c r="BH520" s="99">
        <f>SUMIFS(通讯通路门店!$AA:$AA,通讯通路门店!$S:$S,$G520,通讯通路门店!$J:$J,"苹果体验店")</f>
        <v>0</v>
      </c>
      <c r="BI520" s="99">
        <f>SUMIFS(通讯通路门店!$K:$K,通讯通路门店!$S:$S,$G520,通讯通路门店!$J:$J,"其他品牌专卖店")</f>
        <v>0</v>
      </c>
      <c r="BJ520" s="99">
        <f>SUMIFS(通讯通路门店!$AC:$AC,通讯通路门店!$S:$S,$G520)</f>
        <v>0</v>
      </c>
      <c r="BK520" s="99">
        <f>SUMIFS(通讯通路门店!$AD:$AD,通讯通路门店!$S:$S,$G520)</f>
        <v>0</v>
      </c>
      <c r="BL520" s="99">
        <f>SUMIFS(通讯通路门店!$AE:$AE,通讯通路门店!$S:$S,$G520)</f>
        <v>0</v>
      </c>
      <c r="BM520" s="99">
        <f>SUMIFS(通讯通路门店!$AF:$AF,通讯通路门店!$S:$S,$G520)</f>
        <v>0</v>
      </c>
      <c r="BN520" s="99">
        <f>SUMIFS(通讯通路门店!$AG:$AG,通讯通路门店!$S:$S,$G520)</f>
        <v>0</v>
      </c>
      <c r="BO520" s="99">
        <f>SUMIFS(通讯通路门店!$AH:$AH,通讯通路门店!$S:$S,$G520)</f>
        <v>0</v>
      </c>
      <c r="BP520" s="99">
        <f>SUMIFS(通讯通路门店!$AI:$AI,通讯通路门店!$S:$S,$G520)</f>
        <v>0</v>
      </c>
      <c r="BQ520" s="83"/>
    </row>
    <row r="521" spans="1:69">
      <c r="A521" s="99" t="str">
        <f>IFERROR(_xlfn.XLOOKUP($G521,通讯通路门店!$S$4:$S$993933,通讯通路门店!$A$4:$A$993933,0,0),"")</f>
        <v/>
      </c>
      <c r="B521" s="99" t="str">
        <f>IFERROR(_xlfn.XLOOKUP($G521,通讯通路门店!$S$4:$S$993933,通讯通路门店!$B$4:$B$993933,0,0),"")</f>
        <v/>
      </c>
      <c r="C521" s="99" t="str">
        <f>IFERROR(_xlfn.XLOOKUP($G521,通讯通路门店!$S$4:$S$993933,通讯通路门店!$C$4:$C$993933,0,0),"")</f>
        <v/>
      </c>
      <c r="D521" s="99" t="str">
        <f>IFERROR(_xlfn.XLOOKUP($G521,通讯通路门店!$S$4:$S$993933,通讯通路门店!$D$4:$D$993933,0,0),"")</f>
        <v/>
      </c>
      <c r="E521" s="83"/>
      <c r="F521" s="83"/>
      <c r="G521" s="101" t="e">
        <v>#N/A</v>
      </c>
      <c r="H521" s="102" t="str">
        <f>IFERROR(_xlfn.XLOOKUP($G521,通讯通路门店!$S$4:$S$993933,通讯通路门店!$R$4:$R$993933,0,0),"")</f>
        <v/>
      </c>
      <c r="I521" s="83"/>
      <c r="J521" s="83"/>
      <c r="K521" s="83"/>
      <c r="L521" s="83"/>
      <c r="M521" s="83"/>
      <c r="N521" s="83"/>
      <c r="O521" s="83"/>
      <c r="P521" s="83"/>
      <c r="Q521" s="83"/>
      <c r="R521" s="83"/>
      <c r="S521" s="83"/>
      <c r="T521" s="83"/>
      <c r="U521" s="99">
        <f>COUNTIF(通讯通路门店!$S:$S,$G521)</f>
        <v>0</v>
      </c>
      <c r="V521" s="99">
        <f>COUNTIFS(通讯通路门店!$S:$S,$G521,通讯通路门店!$J:$J,"综合卖场")</f>
        <v>0</v>
      </c>
      <c r="W521" s="99">
        <f>SUMIFS(通讯通路门店!$AJ:$AJ,通讯通路门店!$S:$S,通讯客户沙盘!$G521)</f>
        <v>0</v>
      </c>
      <c r="X521" s="99">
        <f t="shared" si="40"/>
        <v>0</v>
      </c>
      <c r="Y521" s="99">
        <f>COUNTIFS(通讯通路门店!$S:$S,$G521,通讯通路门店!$J:$J,"荣耀体验店")+COUNTIFS(通讯通路门店!$S:$S,$G521,通讯通路门店!$J:$J,"荣耀授权专卖店")</f>
        <v>0</v>
      </c>
      <c r="Z521" s="99">
        <f>COUNTIFS(通讯通路门店!$S:$S,$G521,通讯通路门店!$J:$J,"VIVO体验店")</f>
        <v>0</v>
      </c>
      <c r="AA521" s="99">
        <f>COUNTIFS(通讯通路门店!$S:$S,$G521,通讯通路门店!$J:$J,"OPPO体验店")</f>
        <v>0</v>
      </c>
      <c r="AB521" s="99">
        <f>COUNTIFS(通讯通路门店!$S:$S,$G521,通讯通路门店!$J:$J,"华为授权体验店")+COUNTIFS(通讯通路门店!$S:$S,$G521,通讯通路门店!$J:$J,"华为堡垒店")</f>
        <v>0</v>
      </c>
      <c r="AC521" s="99">
        <f>COUNTIFS(通讯通路门店!$S:$S,$G521,通讯通路门店!$J:$J,"小米体验店")</f>
        <v>0</v>
      </c>
      <c r="AD521" s="99">
        <f>COUNTIFS(通讯通路门店!$S:$S,$G521,通讯通路门店!$J:$J,"苹果体验店")</f>
        <v>0</v>
      </c>
      <c r="AE521" s="99">
        <f>COUNTIFS(通讯通路门店!$S:$S,$G521,通讯通路门店!$J:$J,"其他品牌专卖店")</f>
        <v>0</v>
      </c>
      <c r="AF521" s="99">
        <f>SUMIFS(通讯通路门店!$BI:$BI,通讯通路门店!$S:$S,$G521)</f>
        <v>0</v>
      </c>
      <c r="AG521" s="99">
        <f>SUMIFS(通讯通路门店!$BH:$BH,通讯通路门店!$S:$S,$G521)</f>
        <v>0</v>
      </c>
      <c r="AH521" s="99">
        <f t="shared" si="41"/>
        <v>0</v>
      </c>
      <c r="AI521" s="99">
        <f>SUMIFS(通讯通路门店!$BB:$BB,通讯通路门店!$S:$S,$G521)</f>
        <v>0</v>
      </c>
      <c r="AJ521" s="99">
        <f>SUMIFS(通讯通路门店!$BE:$BE,通讯通路门店!$S:$S,$G521)</f>
        <v>0</v>
      </c>
      <c r="AK521" s="99">
        <f>SUMIFS(通讯通路门店!$BG:$BG,通讯通路门店!$S:$S,$G521)</f>
        <v>0</v>
      </c>
      <c r="AL521" s="99">
        <f>SUMIFS(通讯通路门店!$BC:$BC,通讯通路门店!$S:$S,$G521)</f>
        <v>0</v>
      </c>
      <c r="AM521" s="99">
        <f>SUMIFS(通讯通路门店!$BD:$BD,通讯通路门店!$S:$S,$G521)</f>
        <v>0</v>
      </c>
      <c r="AN521" s="99">
        <f>SUMIFS(通讯通路门店!$BF:$BF,通讯通路门店!$S:$S,$G521)</f>
        <v>0</v>
      </c>
      <c r="AO521" s="99">
        <f t="shared" si="42"/>
        <v>0</v>
      </c>
      <c r="AP521" s="99">
        <f>SUMIFS(通讯通路门店!$K:$K,通讯通路门店!$S:$S,$G521)</f>
        <v>0</v>
      </c>
      <c r="AQ521" s="83"/>
      <c r="AR521" s="99">
        <f>SUMIFS(通讯通路门店!$T:$T,通讯通路门店!$S:$S,$G521)</f>
        <v>0</v>
      </c>
      <c r="AS521" s="99">
        <f>SUMIFS(通讯通路门店!$U:$U,通讯通路门店!$S:$S,$G521)</f>
        <v>0</v>
      </c>
      <c r="AT521" s="99">
        <f>SUMIFS(通讯通路门店!$V:$V,通讯通路门店!$S:$S,$G521)</f>
        <v>0</v>
      </c>
      <c r="AU521" s="99">
        <f>SUMIFS(通讯通路门店!$W:$W,通讯通路门店!$S:$S,$G521)</f>
        <v>0</v>
      </c>
      <c r="AV521" s="99">
        <f>SUMIFS(通讯通路门店!$Z:$Z,通讯通路门店!$S:$S,$G521)</f>
        <v>0</v>
      </c>
      <c r="AW521" s="99">
        <f>SUMIFS(通讯通路门店!$AB:$AB,通讯通路门店!$S:$S,$G521)</f>
        <v>0</v>
      </c>
      <c r="AX521" s="99">
        <f>SUMIFS(通讯通路门店!$X:$X,通讯通路门店!$S:$S,$G521)</f>
        <v>0</v>
      </c>
      <c r="AY521" s="99">
        <f>SUMIFS(通讯通路门店!$Y:$Y,通讯通路门店!$S:$S,$G521)</f>
        <v>0</v>
      </c>
      <c r="AZ521" s="99">
        <f>SUMIFS(通讯通路门店!$AA:$AA,通讯通路门店!$S:$S,$G521)</f>
        <v>0</v>
      </c>
      <c r="BA521" s="99">
        <f t="shared" si="43"/>
        <v>0</v>
      </c>
      <c r="BB521" s="99">
        <f t="shared" si="44"/>
        <v>0</v>
      </c>
      <c r="BC521" s="99">
        <f>SUMIFS(通讯通路门店!$W:$W,通讯通路门店!$S:$S,$G521,通讯通路门店!$J:$J,"荣耀体验店")+SUMIFS(通讯通路门店!$W:$W,通讯通路门店!$S:$S,$G521,通讯通路门店!$J:$J,"荣耀授权专卖店")</f>
        <v>0</v>
      </c>
      <c r="BD521" s="99">
        <f>SUMIFS(通讯通路门店!$Z:$Z,通讯通路门店!$S:$S,$G521,通讯通路门店!$J:$J,"VIVO体验店")</f>
        <v>0</v>
      </c>
      <c r="BE521" s="99">
        <f>SUMIFS(通讯通路门店!$AB:$AB,通讯通路门店!$S:$S,$G521,通讯通路门店!$J:$J,"OPPO体验店")</f>
        <v>0</v>
      </c>
      <c r="BF521" s="99">
        <f>SUMIFS(通讯通路门店!$X:$X,通讯通路门店!$S:$S,$G521,通讯通路门店!$J:$J,"华为授权体验店")+SUMIFS(通讯通路门店!$AA:$AA,通讯通路门店!$S:$S,$G521,通讯通路门店!$J:$J,"华为堡垒店")</f>
        <v>0</v>
      </c>
      <c r="BG521" s="99">
        <f>SUMIFS(通讯通路门店!$Y:$Y,通讯通路门店!$S:$S,$G521,通讯通路门店!$J:$J,"小米体验店")</f>
        <v>0</v>
      </c>
      <c r="BH521" s="99">
        <f>SUMIFS(通讯通路门店!$AA:$AA,通讯通路门店!$S:$S,$G521,通讯通路门店!$J:$J,"苹果体验店")</f>
        <v>0</v>
      </c>
      <c r="BI521" s="99">
        <f>SUMIFS(通讯通路门店!$K:$K,通讯通路门店!$S:$S,$G521,通讯通路门店!$J:$J,"其他品牌专卖店")</f>
        <v>0</v>
      </c>
      <c r="BJ521" s="99">
        <f>SUMIFS(通讯通路门店!$AC:$AC,通讯通路门店!$S:$S,$G521)</f>
        <v>0</v>
      </c>
      <c r="BK521" s="99">
        <f>SUMIFS(通讯通路门店!$AD:$AD,通讯通路门店!$S:$S,$G521)</f>
        <v>0</v>
      </c>
      <c r="BL521" s="99">
        <f>SUMIFS(通讯通路门店!$AE:$AE,通讯通路门店!$S:$S,$G521)</f>
        <v>0</v>
      </c>
      <c r="BM521" s="99">
        <f>SUMIFS(通讯通路门店!$AF:$AF,通讯通路门店!$S:$S,$G521)</f>
        <v>0</v>
      </c>
      <c r="BN521" s="99">
        <f>SUMIFS(通讯通路门店!$AG:$AG,通讯通路门店!$S:$S,$G521)</f>
        <v>0</v>
      </c>
      <c r="BO521" s="99">
        <f>SUMIFS(通讯通路门店!$AH:$AH,通讯通路门店!$S:$S,$G521)</f>
        <v>0</v>
      </c>
      <c r="BP521" s="99">
        <f>SUMIFS(通讯通路门店!$AI:$AI,通讯通路门店!$S:$S,$G521)</f>
        <v>0</v>
      </c>
      <c r="BQ521" s="83"/>
    </row>
    <row r="522" spans="1:69">
      <c r="A522" s="99" t="str">
        <f>IFERROR(_xlfn.XLOOKUP($G522,通讯通路门店!$S$4:$S$993933,通讯通路门店!$A$4:$A$993933,0,0),"")</f>
        <v/>
      </c>
      <c r="B522" s="99" t="str">
        <f>IFERROR(_xlfn.XLOOKUP($G522,通讯通路门店!$S$4:$S$993933,通讯通路门店!$B$4:$B$993933,0,0),"")</f>
        <v/>
      </c>
      <c r="C522" s="99" t="str">
        <f>IFERROR(_xlfn.XLOOKUP($G522,通讯通路门店!$S$4:$S$993933,通讯通路门店!$C$4:$C$993933,0,0),"")</f>
        <v/>
      </c>
      <c r="D522" s="99" t="str">
        <f>IFERROR(_xlfn.XLOOKUP($G522,通讯通路门店!$S$4:$S$993933,通讯通路门店!$D$4:$D$993933,0,0),"")</f>
        <v/>
      </c>
      <c r="E522" s="83"/>
      <c r="F522" s="83"/>
      <c r="G522" s="101" t="e">
        <v>#N/A</v>
      </c>
      <c r="H522" s="102" t="str">
        <f>IFERROR(_xlfn.XLOOKUP($G522,通讯通路门店!$S$4:$S$993933,通讯通路门店!$R$4:$R$993933,0,0),"")</f>
        <v/>
      </c>
      <c r="I522" s="83"/>
      <c r="J522" s="83"/>
      <c r="K522" s="83"/>
      <c r="L522" s="83"/>
      <c r="M522" s="83"/>
      <c r="N522" s="83"/>
      <c r="O522" s="83"/>
      <c r="P522" s="83"/>
      <c r="Q522" s="83"/>
      <c r="R522" s="83"/>
      <c r="S522" s="83"/>
      <c r="T522" s="83"/>
      <c r="U522" s="99">
        <f>COUNTIF(通讯通路门店!$S:$S,$G522)</f>
        <v>0</v>
      </c>
      <c r="V522" s="99">
        <f>COUNTIFS(通讯通路门店!$S:$S,$G522,通讯通路门店!$J:$J,"综合卖场")</f>
        <v>0</v>
      </c>
      <c r="W522" s="99">
        <f>SUMIFS(通讯通路门店!$AJ:$AJ,通讯通路门店!$S:$S,通讯客户沙盘!$G522)</f>
        <v>0</v>
      </c>
      <c r="X522" s="99">
        <f t="shared" si="40"/>
        <v>0</v>
      </c>
      <c r="Y522" s="99">
        <f>COUNTIFS(通讯通路门店!$S:$S,$G522,通讯通路门店!$J:$J,"荣耀体验店")+COUNTIFS(通讯通路门店!$S:$S,$G522,通讯通路门店!$J:$J,"荣耀授权专卖店")</f>
        <v>0</v>
      </c>
      <c r="Z522" s="99">
        <f>COUNTIFS(通讯通路门店!$S:$S,$G522,通讯通路门店!$J:$J,"VIVO体验店")</f>
        <v>0</v>
      </c>
      <c r="AA522" s="99">
        <f>COUNTIFS(通讯通路门店!$S:$S,$G522,通讯通路门店!$J:$J,"OPPO体验店")</f>
        <v>0</v>
      </c>
      <c r="AB522" s="99">
        <f>COUNTIFS(通讯通路门店!$S:$S,$G522,通讯通路门店!$J:$J,"华为授权体验店")+COUNTIFS(通讯通路门店!$S:$S,$G522,通讯通路门店!$J:$J,"华为堡垒店")</f>
        <v>0</v>
      </c>
      <c r="AC522" s="99">
        <f>COUNTIFS(通讯通路门店!$S:$S,$G522,通讯通路门店!$J:$J,"小米体验店")</f>
        <v>0</v>
      </c>
      <c r="AD522" s="99">
        <f>COUNTIFS(通讯通路门店!$S:$S,$G522,通讯通路门店!$J:$J,"苹果体验店")</f>
        <v>0</v>
      </c>
      <c r="AE522" s="99">
        <f>COUNTIFS(通讯通路门店!$S:$S,$G522,通讯通路门店!$J:$J,"其他品牌专卖店")</f>
        <v>0</v>
      </c>
      <c r="AF522" s="99">
        <f>SUMIFS(通讯通路门店!$BI:$BI,通讯通路门店!$S:$S,$G522)</f>
        <v>0</v>
      </c>
      <c r="AG522" s="99">
        <f>SUMIFS(通讯通路门店!$BH:$BH,通讯通路门店!$S:$S,$G522)</f>
        <v>0</v>
      </c>
      <c r="AH522" s="99">
        <f t="shared" si="41"/>
        <v>0</v>
      </c>
      <c r="AI522" s="99">
        <f>SUMIFS(通讯通路门店!$BB:$BB,通讯通路门店!$S:$S,$G522)</f>
        <v>0</v>
      </c>
      <c r="AJ522" s="99">
        <f>SUMIFS(通讯通路门店!$BE:$BE,通讯通路门店!$S:$S,$G522)</f>
        <v>0</v>
      </c>
      <c r="AK522" s="99">
        <f>SUMIFS(通讯通路门店!$BG:$BG,通讯通路门店!$S:$S,$G522)</f>
        <v>0</v>
      </c>
      <c r="AL522" s="99">
        <f>SUMIFS(通讯通路门店!$BC:$BC,通讯通路门店!$S:$S,$G522)</f>
        <v>0</v>
      </c>
      <c r="AM522" s="99">
        <f>SUMIFS(通讯通路门店!$BD:$BD,通讯通路门店!$S:$S,$G522)</f>
        <v>0</v>
      </c>
      <c r="AN522" s="99">
        <f>SUMIFS(通讯通路门店!$BF:$BF,通讯通路门店!$S:$S,$G522)</f>
        <v>0</v>
      </c>
      <c r="AO522" s="99">
        <f t="shared" si="42"/>
        <v>0</v>
      </c>
      <c r="AP522" s="99">
        <f>SUMIFS(通讯通路门店!$K:$K,通讯通路门店!$S:$S,$G522)</f>
        <v>0</v>
      </c>
      <c r="AQ522" s="83"/>
      <c r="AR522" s="99">
        <f>SUMIFS(通讯通路门店!$T:$T,通讯通路门店!$S:$S,$G522)</f>
        <v>0</v>
      </c>
      <c r="AS522" s="99">
        <f>SUMIFS(通讯通路门店!$U:$U,通讯通路门店!$S:$S,$G522)</f>
        <v>0</v>
      </c>
      <c r="AT522" s="99">
        <f>SUMIFS(通讯通路门店!$V:$V,通讯通路门店!$S:$S,$G522)</f>
        <v>0</v>
      </c>
      <c r="AU522" s="99">
        <f>SUMIFS(通讯通路门店!$W:$W,通讯通路门店!$S:$S,$G522)</f>
        <v>0</v>
      </c>
      <c r="AV522" s="99">
        <f>SUMIFS(通讯通路门店!$Z:$Z,通讯通路门店!$S:$S,$G522)</f>
        <v>0</v>
      </c>
      <c r="AW522" s="99">
        <f>SUMIFS(通讯通路门店!$AB:$AB,通讯通路门店!$S:$S,$G522)</f>
        <v>0</v>
      </c>
      <c r="AX522" s="99">
        <f>SUMIFS(通讯通路门店!$X:$X,通讯通路门店!$S:$S,$G522)</f>
        <v>0</v>
      </c>
      <c r="AY522" s="99">
        <f>SUMIFS(通讯通路门店!$Y:$Y,通讯通路门店!$S:$S,$G522)</f>
        <v>0</v>
      </c>
      <c r="AZ522" s="99">
        <f>SUMIFS(通讯通路门店!$AA:$AA,通讯通路门店!$S:$S,$G522)</f>
        <v>0</v>
      </c>
      <c r="BA522" s="99">
        <f t="shared" si="43"/>
        <v>0</v>
      </c>
      <c r="BB522" s="99">
        <f t="shared" si="44"/>
        <v>0</v>
      </c>
      <c r="BC522" s="99">
        <f>SUMIFS(通讯通路门店!$W:$W,通讯通路门店!$S:$S,$G522,通讯通路门店!$J:$J,"荣耀体验店")+SUMIFS(通讯通路门店!$W:$W,通讯通路门店!$S:$S,$G522,通讯通路门店!$J:$J,"荣耀授权专卖店")</f>
        <v>0</v>
      </c>
      <c r="BD522" s="99">
        <f>SUMIFS(通讯通路门店!$Z:$Z,通讯通路门店!$S:$S,$G522,通讯通路门店!$J:$J,"VIVO体验店")</f>
        <v>0</v>
      </c>
      <c r="BE522" s="99">
        <f>SUMIFS(通讯通路门店!$AB:$AB,通讯通路门店!$S:$S,$G522,通讯通路门店!$J:$J,"OPPO体验店")</f>
        <v>0</v>
      </c>
      <c r="BF522" s="99">
        <f>SUMIFS(通讯通路门店!$X:$X,通讯通路门店!$S:$S,$G522,通讯通路门店!$J:$J,"华为授权体验店")+SUMIFS(通讯通路门店!$AA:$AA,通讯通路门店!$S:$S,$G522,通讯通路门店!$J:$J,"华为堡垒店")</f>
        <v>0</v>
      </c>
      <c r="BG522" s="99">
        <f>SUMIFS(通讯通路门店!$Y:$Y,通讯通路门店!$S:$S,$G522,通讯通路门店!$J:$J,"小米体验店")</f>
        <v>0</v>
      </c>
      <c r="BH522" s="99">
        <f>SUMIFS(通讯通路门店!$AA:$AA,通讯通路门店!$S:$S,$G522,通讯通路门店!$J:$J,"苹果体验店")</f>
        <v>0</v>
      </c>
      <c r="BI522" s="99">
        <f>SUMIFS(通讯通路门店!$K:$K,通讯通路门店!$S:$S,$G522,通讯通路门店!$J:$J,"其他品牌专卖店")</f>
        <v>0</v>
      </c>
      <c r="BJ522" s="99">
        <f>SUMIFS(通讯通路门店!$AC:$AC,通讯通路门店!$S:$S,$G522)</f>
        <v>0</v>
      </c>
      <c r="BK522" s="99">
        <f>SUMIFS(通讯通路门店!$AD:$AD,通讯通路门店!$S:$S,$G522)</f>
        <v>0</v>
      </c>
      <c r="BL522" s="99">
        <f>SUMIFS(通讯通路门店!$AE:$AE,通讯通路门店!$S:$S,$G522)</f>
        <v>0</v>
      </c>
      <c r="BM522" s="99">
        <f>SUMIFS(通讯通路门店!$AF:$AF,通讯通路门店!$S:$S,$G522)</f>
        <v>0</v>
      </c>
      <c r="BN522" s="99">
        <f>SUMIFS(通讯通路门店!$AG:$AG,通讯通路门店!$S:$S,$G522)</f>
        <v>0</v>
      </c>
      <c r="BO522" s="99">
        <f>SUMIFS(通讯通路门店!$AH:$AH,通讯通路门店!$S:$S,$G522)</f>
        <v>0</v>
      </c>
      <c r="BP522" s="99">
        <f>SUMIFS(通讯通路门店!$AI:$AI,通讯通路门店!$S:$S,$G522)</f>
        <v>0</v>
      </c>
      <c r="BQ522" s="83"/>
    </row>
    <row r="523" spans="1:69">
      <c r="A523" s="99" t="str">
        <f>IFERROR(_xlfn.XLOOKUP($G523,通讯通路门店!$S$4:$S$993933,通讯通路门店!$A$4:$A$993933,0,0),"")</f>
        <v/>
      </c>
      <c r="B523" s="99" t="str">
        <f>IFERROR(_xlfn.XLOOKUP($G523,通讯通路门店!$S$4:$S$993933,通讯通路门店!$B$4:$B$993933,0,0),"")</f>
        <v/>
      </c>
      <c r="C523" s="99" t="str">
        <f>IFERROR(_xlfn.XLOOKUP($G523,通讯通路门店!$S$4:$S$993933,通讯通路门店!$C$4:$C$993933,0,0),"")</f>
        <v/>
      </c>
      <c r="D523" s="99" t="str">
        <f>IFERROR(_xlfn.XLOOKUP($G523,通讯通路门店!$S$4:$S$993933,通讯通路门店!$D$4:$D$993933,0,0),"")</f>
        <v/>
      </c>
      <c r="E523" s="83"/>
      <c r="F523" s="83"/>
      <c r="G523" s="101" t="e">
        <v>#N/A</v>
      </c>
      <c r="H523" s="102" t="str">
        <f>IFERROR(_xlfn.XLOOKUP($G523,通讯通路门店!$S$4:$S$993933,通讯通路门店!$R$4:$R$993933,0,0),"")</f>
        <v/>
      </c>
      <c r="I523" s="83"/>
      <c r="J523" s="83"/>
      <c r="K523" s="83"/>
      <c r="L523" s="83"/>
      <c r="M523" s="83"/>
      <c r="N523" s="83"/>
      <c r="O523" s="83"/>
      <c r="P523" s="83"/>
      <c r="Q523" s="83"/>
      <c r="R523" s="83"/>
      <c r="S523" s="83"/>
      <c r="T523" s="83"/>
      <c r="U523" s="99">
        <f>COUNTIF(通讯通路门店!$S:$S,$G523)</f>
        <v>0</v>
      </c>
      <c r="V523" s="99">
        <f>COUNTIFS(通讯通路门店!$S:$S,$G523,通讯通路门店!$J:$J,"综合卖场")</f>
        <v>0</v>
      </c>
      <c r="W523" s="99">
        <f>SUMIFS(通讯通路门店!$AJ:$AJ,通讯通路门店!$S:$S,通讯客户沙盘!$G523)</f>
        <v>0</v>
      </c>
      <c r="X523" s="99">
        <f t="shared" si="40"/>
        <v>0</v>
      </c>
      <c r="Y523" s="99">
        <f>COUNTIFS(通讯通路门店!$S:$S,$G523,通讯通路门店!$J:$J,"荣耀体验店")+COUNTIFS(通讯通路门店!$S:$S,$G523,通讯通路门店!$J:$J,"荣耀授权专卖店")</f>
        <v>0</v>
      </c>
      <c r="Z523" s="99">
        <f>COUNTIFS(通讯通路门店!$S:$S,$G523,通讯通路门店!$J:$J,"VIVO体验店")</f>
        <v>0</v>
      </c>
      <c r="AA523" s="99">
        <f>COUNTIFS(通讯通路门店!$S:$S,$G523,通讯通路门店!$J:$J,"OPPO体验店")</f>
        <v>0</v>
      </c>
      <c r="AB523" s="99">
        <f>COUNTIFS(通讯通路门店!$S:$S,$G523,通讯通路门店!$J:$J,"华为授权体验店")+COUNTIFS(通讯通路门店!$S:$S,$G523,通讯通路门店!$J:$J,"华为堡垒店")</f>
        <v>0</v>
      </c>
      <c r="AC523" s="99">
        <f>COUNTIFS(通讯通路门店!$S:$S,$G523,通讯通路门店!$J:$J,"小米体验店")</f>
        <v>0</v>
      </c>
      <c r="AD523" s="99">
        <f>COUNTIFS(通讯通路门店!$S:$S,$G523,通讯通路门店!$J:$J,"苹果体验店")</f>
        <v>0</v>
      </c>
      <c r="AE523" s="99">
        <f>COUNTIFS(通讯通路门店!$S:$S,$G523,通讯通路门店!$J:$J,"其他品牌专卖店")</f>
        <v>0</v>
      </c>
      <c r="AF523" s="99">
        <f>SUMIFS(通讯通路门店!$BI:$BI,通讯通路门店!$S:$S,$G523)</f>
        <v>0</v>
      </c>
      <c r="AG523" s="99">
        <f>SUMIFS(通讯通路门店!$BH:$BH,通讯通路门店!$S:$S,$G523)</f>
        <v>0</v>
      </c>
      <c r="AH523" s="99">
        <f t="shared" si="41"/>
        <v>0</v>
      </c>
      <c r="AI523" s="99">
        <f>SUMIFS(通讯通路门店!$BB:$BB,通讯通路门店!$S:$S,$G523)</f>
        <v>0</v>
      </c>
      <c r="AJ523" s="99">
        <f>SUMIFS(通讯通路门店!$BE:$BE,通讯通路门店!$S:$S,$G523)</f>
        <v>0</v>
      </c>
      <c r="AK523" s="99">
        <f>SUMIFS(通讯通路门店!$BG:$BG,通讯通路门店!$S:$S,$G523)</f>
        <v>0</v>
      </c>
      <c r="AL523" s="99">
        <f>SUMIFS(通讯通路门店!$BC:$BC,通讯通路门店!$S:$S,$G523)</f>
        <v>0</v>
      </c>
      <c r="AM523" s="99">
        <f>SUMIFS(通讯通路门店!$BD:$BD,通讯通路门店!$S:$S,$G523)</f>
        <v>0</v>
      </c>
      <c r="AN523" s="99">
        <f>SUMIFS(通讯通路门店!$BF:$BF,通讯通路门店!$S:$S,$G523)</f>
        <v>0</v>
      </c>
      <c r="AO523" s="99">
        <f t="shared" si="42"/>
        <v>0</v>
      </c>
      <c r="AP523" s="99">
        <f>SUMIFS(通讯通路门店!$K:$K,通讯通路门店!$S:$S,$G523)</f>
        <v>0</v>
      </c>
      <c r="AQ523" s="83"/>
      <c r="AR523" s="99">
        <f>SUMIFS(通讯通路门店!$T:$T,通讯通路门店!$S:$S,$G523)</f>
        <v>0</v>
      </c>
      <c r="AS523" s="99">
        <f>SUMIFS(通讯通路门店!$U:$U,通讯通路门店!$S:$S,$G523)</f>
        <v>0</v>
      </c>
      <c r="AT523" s="99">
        <f>SUMIFS(通讯通路门店!$V:$V,通讯通路门店!$S:$S,$G523)</f>
        <v>0</v>
      </c>
      <c r="AU523" s="99">
        <f>SUMIFS(通讯通路门店!$W:$W,通讯通路门店!$S:$S,$G523)</f>
        <v>0</v>
      </c>
      <c r="AV523" s="99">
        <f>SUMIFS(通讯通路门店!$Z:$Z,通讯通路门店!$S:$S,$G523)</f>
        <v>0</v>
      </c>
      <c r="AW523" s="99">
        <f>SUMIFS(通讯通路门店!$AB:$AB,通讯通路门店!$S:$S,$G523)</f>
        <v>0</v>
      </c>
      <c r="AX523" s="99">
        <f>SUMIFS(通讯通路门店!$X:$X,通讯通路门店!$S:$S,$G523)</f>
        <v>0</v>
      </c>
      <c r="AY523" s="99">
        <f>SUMIFS(通讯通路门店!$Y:$Y,通讯通路门店!$S:$S,$G523)</f>
        <v>0</v>
      </c>
      <c r="AZ523" s="99">
        <f>SUMIFS(通讯通路门店!$AA:$AA,通讯通路门店!$S:$S,$G523)</f>
        <v>0</v>
      </c>
      <c r="BA523" s="99">
        <f t="shared" si="43"/>
        <v>0</v>
      </c>
      <c r="BB523" s="99">
        <f t="shared" si="44"/>
        <v>0</v>
      </c>
      <c r="BC523" s="99">
        <f>SUMIFS(通讯通路门店!$W:$W,通讯通路门店!$S:$S,$G523,通讯通路门店!$J:$J,"荣耀体验店")+SUMIFS(通讯通路门店!$W:$W,通讯通路门店!$S:$S,$G523,通讯通路门店!$J:$J,"荣耀授权专卖店")</f>
        <v>0</v>
      </c>
      <c r="BD523" s="99">
        <f>SUMIFS(通讯通路门店!$Z:$Z,通讯通路门店!$S:$S,$G523,通讯通路门店!$J:$J,"VIVO体验店")</f>
        <v>0</v>
      </c>
      <c r="BE523" s="99">
        <f>SUMIFS(通讯通路门店!$AB:$AB,通讯通路门店!$S:$S,$G523,通讯通路门店!$J:$J,"OPPO体验店")</f>
        <v>0</v>
      </c>
      <c r="BF523" s="99">
        <f>SUMIFS(通讯通路门店!$X:$X,通讯通路门店!$S:$S,$G523,通讯通路门店!$J:$J,"华为授权体验店")+SUMIFS(通讯通路门店!$AA:$AA,通讯通路门店!$S:$S,$G523,通讯通路门店!$J:$J,"华为堡垒店")</f>
        <v>0</v>
      </c>
      <c r="BG523" s="99">
        <f>SUMIFS(通讯通路门店!$Y:$Y,通讯通路门店!$S:$S,$G523,通讯通路门店!$J:$J,"小米体验店")</f>
        <v>0</v>
      </c>
      <c r="BH523" s="99">
        <f>SUMIFS(通讯通路门店!$AA:$AA,通讯通路门店!$S:$S,$G523,通讯通路门店!$J:$J,"苹果体验店")</f>
        <v>0</v>
      </c>
      <c r="BI523" s="99">
        <f>SUMIFS(通讯通路门店!$K:$K,通讯通路门店!$S:$S,$G523,通讯通路门店!$J:$J,"其他品牌专卖店")</f>
        <v>0</v>
      </c>
      <c r="BJ523" s="99">
        <f>SUMIFS(通讯通路门店!$AC:$AC,通讯通路门店!$S:$S,$G523)</f>
        <v>0</v>
      </c>
      <c r="BK523" s="99">
        <f>SUMIFS(通讯通路门店!$AD:$AD,通讯通路门店!$S:$S,$G523)</f>
        <v>0</v>
      </c>
      <c r="BL523" s="99">
        <f>SUMIFS(通讯通路门店!$AE:$AE,通讯通路门店!$S:$S,$G523)</f>
        <v>0</v>
      </c>
      <c r="BM523" s="99">
        <f>SUMIFS(通讯通路门店!$AF:$AF,通讯通路门店!$S:$S,$G523)</f>
        <v>0</v>
      </c>
      <c r="BN523" s="99">
        <f>SUMIFS(通讯通路门店!$AG:$AG,通讯通路门店!$S:$S,$G523)</f>
        <v>0</v>
      </c>
      <c r="BO523" s="99">
        <f>SUMIFS(通讯通路门店!$AH:$AH,通讯通路门店!$S:$S,$G523)</f>
        <v>0</v>
      </c>
      <c r="BP523" s="99">
        <f>SUMIFS(通讯通路门店!$AI:$AI,通讯通路门店!$S:$S,$G523)</f>
        <v>0</v>
      </c>
      <c r="BQ523" s="83"/>
    </row>
    <row r="524" spans="1:69">
      <c r="A524" s="99" t="str">
        <f>IFERROR(_xlfn.XLOOKUP($G524,通讯通路门店!$S$4:$S$993933,通讯通路门店!$A$4:$A$993933,0,0),"")</f>
        <v/>
      </c>
      <c r="B524" s="99" t="str">
        <f>IFERROR(_xlfn.XLOOKUP($G524,通讯通路门店!$S$4:$S$993933,通讯通路门店!$B$4:$B$993933,0,0),"")</f>
        <v/>
      </c>
      <c r="C524" s="99" t="str">
        <f>IFERROR(_xlfn.XLOOKUP($G524,通讯通路门店!$S$4:$S$993933,通讯通路门店!$C$4:$C$993933,0,0),"")</f>
        <v/>
      </c>
      <c r="D524" s="99" t="str">
        <f>IFERROR(_xlfn.XLOOKUP($G524,通讯通路门店!$S$4:$S$993933,通讯通路门店!$D$4:$D$993933,0,0),"")</f>
        <v/>
      </c>
      <c r="E524" s="83"/>
      <c r="F524" s="83"/>
      <c r="G524" s="101" t="e">
        <v>#N/A</v>
      </c>
      <c r="H524" s="102" t="str">
        <f>IFERROR(_xlfn.XLOOKUP($G524,通讯通路门店!$S$4:$S$993933,通讯通路门店!$R$4:$R$993933,0,0),"")</f>
        <v/>
      </c>
      <c r="I524" s="83"/>
      <c r="J524" s="83"/>
      <c r="K524" s="83"/>
      <c r="L524" s="83"/>
      <c r="M524" s="83"/>
      <c r="N524" s="83"/>
      <c r="O524" s="83"/>
      <c r="P524" s="83"/>
      <c r="Q524" s="83"/>
      <c r="R524" s="83"/>
      <c r="S524" s="83"/>
      <c r="T524" s="83"/>
      <c r="U524" s="99">
        <f>COUNTIF(通讯通路门店!$S:$S,$G524)</f>
        <v>0</v>
      </c>
      <c r="V524" s="99">
        <f>COUNTIFS(通讯通路门店!$S:$S,$G524,通讯通路门店!$J:$J,"综合卖场")</f>
        <v>0</v>
      </c>
      <c r="W524" s="99">
        <f>SUMIFS(通讯通路门店!$AJ:$AJ,通讯通路门店!$S:$S,通讯客户沙盘!$G524)</f>
        <v>0</v>
      </c>
      <c r="X524" s="99">
        <f t="shared" si="40"/>
        <v>0</v>
      </c>
      <c r="Y524" s="99">
        <f>COUNTIFS(通讯通路门店!$S:$S,$G524,通讯通路门店!$J:$J,"荣耀体验店")+COUNTIFS(通讯通路门店!$S:$S,$G524,通讯通路门店!$J:$J,"荣耀授权专卖店")</f>
        <v>0</v>
      </c>
      <c r="Z524" s="99">
        <f>COUNTIFS(通讯通路门店!$S:$S,$G524,通讯通路门店!$J:$J,"VIVO体验店")</f>
        <v>0</v>
      </c>
      <c r="AA524" s="99">
        <f>COUNTIFS(通讯通路门店!$S:$S,$G524,通讯通路门店!$J:$J,"OPPO体验店")</f>
        <v>0</v>
      </c>
      <c r="AB524" s="99">
        <f>COUNTIFS(通讯通路门店!$S:$S,$G524,通讯通路门店!$J:$J,"华为授权体验店")+COUNTIFS(通讯通路门店!$S:$S,$G524,通讯通路门店!$J:$J,"华为堡垒店")</f>
        <v>0</v>
      </c>
      <c r="AC524" s="99">
        <f>COUNTIFS(通讯通路门店!$S:$S,$G524,通讯通路门店!$J:$J,"小米体验店")</f>
        <v>0</v>
      </c>
      <c r="AD524" s="99">
        <f>COUNTIFS(通讯通路门店!$S:$S,$G524,通讯通路门店!$J:$J,"苹果体验店")</f>
        <v>0</v>
      </c>
      <c r="AE524" s="99">
        <f>COUNTIFS(通讯通路门店!$S:$S,$G524,通讯通路门店!$J:$J,"其他品牌专卖店")</f>
        <v>0</v>
      </c>
      <c r="AF524" s="99">
        <f>SUMIFS(通讯通路门店!$BI:$BI,通讯通路门店!$S:$S,$G524)</f>
        <v>0</v>
      </c>
      <c r="AG524" s="99">
        <f>SUMIFS(通讯通路门店!$BH:$BH,通讯通路门店!$S:$S,$G524)</f>
        <v>0</v>
      </c>
      <c r="AH524" s="99">
        <f t="shared" si="41"/>
        <v>0</v>
      </c>
      <c r="AI524" s="99">
        <f>SUMIFS(通讯通路门店!$BB:$BB,通讯通路门店!$S:$S,$G524)</f>
        <v>0</v>
      </c>
      <c r="AJ524" s="99">
        <f>SUMIFS(通讯通路门店!$BE:$BE,通讯通路门店!$S:$S,$G524)</f>
        <v>0</v>
      </c>
      <c r="AK524" s="99">
        <f>SUMIFS(通讯通路门店!$BG:$BG,通讯通路门店!$S:$S,$G524)</f>
        <v>0</v>
      </c>
      <c r="AL524" s="99">
        <f>SUMIFS(通讯通路门店!$BC:$BC,通讯通路门店!$S:$S,$G524)</f>
        <v>0</v>
      </c>
      <c r="AM524" s="99">
        <f>SUMIFS(通讯通路门店!$BD:$BD,通讯通路门店!$S:$S,$G524)</f>
        <v>0</v>
      </c>
      <c r="AN524" s="99">
        <f>SUMIFS(通讯通路门店!$BF:$BF,通讯通路门店!$S:$S,$G524)</f>
        <v>0</v>
      </c>
      <c r="AO524" s="99">
        <f t="shared" si="42"/>
        <v>0</v>
      </c>
      <c r="AP524" s="99">
        <f>SUMIFS(通讯通路门店!$K:$K,通讯通路门店!$S:$S,$G524)</f>
        <v>0</v>
      </c>
      <c r="AQ524" s="83"/>
      <c r="AR524" s="99">
        <f>SUMIFS(通讯通路门店!$T:$T,通讯通路门店!$S:$S,$G524)</f>
        <v>0</v>
      </c>
      <c r="AS524" s="99">
        <f>SUMIFS(通讯通路门店!$U:$U,通讯通路门店!$S:$S,$G524)</f>
        <v>0</v>
      </c>
      <c r="AT524" s="99">
        <f>SUMIFS(通讯通路门店!$V:$V,通讯通路门店!$S:$S,$G524)</f>
        <v>0</v>
      </c>
      <c r="AU524" s="99">
        <f>SUMIFS(通讯通路门店!$W:$W,通讯通路门店!$S:$S,$G524)</f>
        <v>0</v>
      </c>
      <c r="AV524" s="99">
        <f>SUMIFS(通讯通路门店!$Z:$Z,通讯通路门店!$S:$S,$G524)</f>
        <v>0</v>
      </c>
      <c r="AW524" s="99">
        <f>SUMIFS(通讯通路门店!$AB:$AB,通讯通路门店!$S:$S,$G524)</f>
        <v>0</v>
      </c>
      <c r="AX524" s="99">
        <f>SUMIFS(通讯通路门店!$X:$X,通讯通路门店!$S:$S,$G524)</f>
        <v>0</v>
      </c>
      <c r="AY524" s="99">
        <f>SUMIFS(通讯通路门店!$Y:$Y,通讯通路门店!$S:$S,$G524)</f>
        <v>0</v>
      </c>
      <c r="AZ524" s="99">
        <f>SUMIFS(通讯通路门店!$AA:$AA,通讯通路门店!$S:$S,$G524)</f>
        <v>0</v>
      </c>
      <c r="BA524" s="99">
        <f t="shared" si="43"/>
        <v>0</v>
      </c>
      <c r="BB524" s="99">
        <f t="shared" si="44"/>
        <v>0</v>
      </c>
      <c r="BC524" s="99">
        <f>SUMIFS(通讯通路门店!$W:$W,通讯通路门店!$S:$S,$G524,通讯通路门店!$J:$J,"荣耀体验店")+SUMIFS(通讯通路门店!$W:$W,通讯通路门店!$S:$S,$G524,通讯通路门店!$J:$J,"荣耀授权专卖店")</f>
        <v>0</v>
      </c>
      <c r="BD524" s="99">
        <f>SUMIFS(通讯通路门店!$Z:$Z,通讯通路门店!$S:$S,$G524,通讯通路门店!$J:$J,"VIVO体验店")</f>
        <v>0</v>
      </c>
      <c r="BE524" s="99">
        <f>SUMIFS(通讯通路门店!$AB:$AB,通讯通路门店!$S:$S,$G524,通讯通路门店!$J:$J,"OPPO体验店")</f>
        <v>0</v>
      </c>
      <c r="BF524" s="99">
        <f>SUMIFS(通讯通路门店!$X:$X,通讯通路门店!$S:$S,$G524,通讯通路门店!$J:$J,"华为授权体验店")+SUMIFS(通讯通路门店!$AA:$AA,通讯通路门店!$S:$S,$G524,通讯通路门店!$J:$J,"华为堡垒店")</f>
        <v>0</v>
      </c>
      <c r="BG524" s="99">
        <f>SUMIFS(通讯通路门店!$Y:$Y,通讯通路门店!$S:$S,$G524,通讯通路门店!$J:$J,"小米体验店")</f>
        <v>0</v>
      </c>
      <c r="BH524" s="99">
        <f>SUMIFS(通讯通路门店!$AA:$AA,通讯通路门店!$S:$S,$G524,通讯通路门店!$J:$J,"苹果体验店")</f>
        <v>0</v>
      </c>
      <c r="BI524" s="99">
        <f>SUMIFS(通讯通路门店!$K:$K,通讯通路门店!$S:$S,$G524,通讯通路门店!$J:$J,"其他品牌专卖店")</f>
        <v>0</v>
      </c>
      <c r="BJ524" s="99">
        <f>SUMIFS(通讯通路门店!$AC:$AC,通讯通路门店!$S:$S,$G524)</f>
        <v>0</v>
      </c>
      <c r="BK524" s="99">
        <f>SUMIFS(通讯通路门店!$AD:$AD,通讯通路门店!$S:$S,$G524)</f>
        <v>0</v>
      </c>
      <c r="BL524" s="99">
        <f>SUMIFS(通讯通路门店!$AE:$AE,通讯通路门店!$S:$S,$G524)</f>
        <v>0</v>
      </c>
      <c r="BM524" s="99">
        <f>SUMIFS(通讯通路门店!$AF:$AF,通讯通路门店!$S:$S,$G524)</f>
        <v>0</v>
      </c>
      <c r="BN524" s="99">
        <f>SUMIFS(通讯通路门店!$AG:$AG,通讯通路门店!$S:$S,$G524)</f>
        <v>0</v>
      </c>
      <c r="BO524" s="99">
        <f>SUMIFS(通讯通路门店!$AH:$AH,通讯通路门店!$S:$S,$G524)</f>
        <v>0</v>
      </c>
      <c r="BP524" s="99">
        <f>SUMIFS(通讯通路门店!$AI:$AI,通讯通路门店!$S:$S,$G524)</f>
        <v>0</v>
      </c>
      <c r="BQ524" s="83"/>
    </row>
    <row r="525" spans="1:69">
      <c r="A525" s="99" t="str">
        <f>IFERROR(_xlfn.XLOOKUP($G525,通讯通路门店!$S$4:$S$993933,通讯通路门店!$A$4:$A$993933,0,0),"")</f>
        <v/>
      </c>
      <c r="B525" s="99" t="str">
        <f>IFERROR(_xlfn.XLOOKUP($G525,通讯通路门店!$S$4:$S$993933,通讯通路门店!$B$4:$B$993933,0,0),"")</f>
        <v/>
      </c>
      <c r="C525" s="99" t="str">
        <f>IFERROR(_xlfn.XLOOKUP($G525,通讯通路门店!$S$4:$S$993933,通讯通路门店!$C$4:$C$993933,0,0),"")</f>
        <v/>
      </c>
      <c r="D525" s="99" t="str">
        <f>IFERROR(_xlfn.XLOOKUP($G525,通讯通路门店!$S$4:$S$993933,通讯通路门店!$D$4:$D$993933,0,0),"")</f>
        <v/>
      </c>
      <c r="E525" s="83"/>
      <c r="F525" s="83"/>
      <c r="G525" s="101" t="e">
        <v>#N/A</v>
      </c>
      <c r="H525" s="102" t="str">
        <f>IFERROR(_xlfn.XLOOKUP($G525,通讯通路门店!$S$4:$S$993933,通讯通路门店!$R$4:$R$993933,0,0),"")</f>
        <v/>
      </c>
      <c r="I525" s="83"/>
      <c r="J525" s="83"/>
      <c r="K525" s="83"/>
      <c r="L525" s="83"/>
      <c r="M525" s="83"/>
      <c r="N525" s="83"/>
      <c r="O525" s="83"/>
      <c r="P525" s="83"/>
      <c r="Q525" s="83"/>
      <c r="R525" s="83"/>
      <c r="S525" s="83"/>
      <c r="T525" s="83"/>
      <c r="U525" s="99">
        <f>COUNTIF(通讯通路门店!$S:$S,$G525)</f>
        <v>0</v>
      </c>
      <c r="V525" s="99">
        <f>COUNTIFS(通讯通路门店!$S:$S,$G525,通讯通路门店!$J:$J,"综合卖场")</f>
        <v>0</v>
      </c>
      <c r="W525" s="99">
        <f>SUMIFS(通讯通路门店!$AJ:$AJ,通讯通路门店!$S:$S,通讯客户沙盘!$G525)</f>
        <v>0</v>
      </c>
      <c r="X525" s="99">
        <f t="shared" si="40"/>
        <v>0</v>
      </c>
      <c r="Y525" s="99">
        <f>COUNTIFS(通讯通路门店!$S:$S,$G525,通讯通路门店!$J:$J,"荣耀体验店")+COUNTIFS(通讯通路门店!$S:$S,$G525,通讯通路门店!$J:$J,"荣耀授权专卖店")</f>
        <v>0</v>
      </c>
      <c r="Z525" s="99">
        <f>COUNTIFS(通讯通路门店!$S:$S,$G525,通讯通路门店!$J:$J,"VIVO体验店")</f>
        <v>0</v>
      </c>
      <c r="AA525" s="99">
        <f>COUNTIFS(通讯通路门店!$S:$S,$G525,通讯通路门店!$J:$J,"OPPO体验店")</f>
        <v>0</v>
      </c>
      <c r="AB525" s="99">
        <f>COUNTIFS(通讯通路门店!$S:$S,$G525,通讯通路门店!$J:$J,"华为授权体验店")+COUNTIFS(通讯通路门店!$S:$S,$G525,通讯通路门店!$J:$J,"华为堡垒店")</f>
        <v>0</v>
      </c>
      <c r="AC525" s="99">
        <f>COUNTIFS(通讯通路门店!$S:$S,$G525,通讯通路门店!$J:$J,"小米体验店")</f>
        <v>0</v>
      </c>
      <c r="AD525" s="99">
        <f>COUNTIFS(通讯通路门店!$S:$S,$G525,通讯通路门店!$J:$J,"苹果体验店")</f>
        <v>0</v>
      </c>
      <c r="AE525" s="99">
        <f>COUNTIFS(通讯通路门店!$S:$S,$G525,通讯通路门店!$J:$J,"其他品牌专卖店")</f>
        <v>0</v>
      </c>
      <c r="AF525" s="99">
        <f>SUMIFS(通讯通路门店!$BI:$BI,通讯通路门店!$S:$S,$G525)</f>
        <v>0</v>
      </c>
      <c r="AG525" s="99">
        <f>SUMIFS(通讯通路门店!$BH:$BH,通讯通路门店!$S:$S,$G525)</f>
        <v>0</v>
      </c>
      <c r="AH525" s="99">
        <f t="shared" si="41"/>
        <v>0</v>
      </c>
      <c r="AI525" s="99">
        <f>SUMIFS(通讯通路门店!$BB:$BB,通讯通路门店!$S:$S,$G525)</f>
        <v>0</v>
      </c>
      <c r="AJ525" s="99">
        <f>SUMIFS(通讯通路门店!$BE:$BE,通讯通路门店!$S:$S,$G525)</f>
        <v>0</v>
      </c>
      <c r="AK525" s="99">
        <f>SUMIFS(通讯通路门店!$BG:$BG,通讯通路门店!$S:$S,$G525)</f>
        <v>0</v>
      </c>
      <c r="AL525" s="99">
        <f>SUMIFS(通讯通路门店!$BC:$BC,通讯通路门店!$S:$S,$G525)</f>
        <v>0</v>
      </c>
      <c r="AM525" s="99">
        <f>SUMIFS(通讯通路门店!$BD:$BD,通讯通路门店!$S:$S,$G525)</f>
        <v>0</v>
      </c>
      <c r="AN525" s="99">
        <f>SUMIFS(通讯通路门店!$BF:$BF,通讯通路门店!$S:$S,$G525)</f>
        <v>0</v>
      </c>
      <c r="AO525" s="99">
        <f t="shared" si="42"/>
        <v>0</v>
      </c>
      <c r="AP525" s="99">
        <f>SUMIFS(通讯通路门店!$K:$K,通讯通路门店!$S:$S,$G525)</f>
        <v>0</v>
      </c>
      <c r="AQ525" s="83"/>
      <c r="AR525" s="99">
        <f>SUMIFS(通讯通路门店!$T:$T,通讯通路门店!$S:$S,$G525)</f>
        <v>0</v>
      </c>
      <c r="AS525" s="99">
        <f>SUMIFS(通讯通路门店!$U:$U,通讯通路门店!$S:$S,$G525)</f>
        <v>0</v>
      </c>
      <c r="AT525" s="99">
        <f>SUMIFS(通讯通路门店!$V:$V,通讯通路门店!$S:$S,$G525)</f>
        <v>0</v>
      </c>
      <c r="AU525" s="99">
        <f>SUMIFS(通讯通路门店!$W:$W,通讯通路门店!$S:$S,$G525)</f>
        <v>0</v>
      </c>
      <c r="AV525" s="99">
        <f>SUMIFS(通讯通路门店!$Z:$Z,通讯通路门店!$S:$S,$G525)</f>
        <v>0</v>
      </c>
      <c r="AW525" s="99">
        <f>SUMIFS(通讯通路门店!$AB:$AB,通讯通路门店!$S:$S,$G525)</f>
        <v>0</v>
      </c>
      <c r="AX525" s="99">
        <f>SUMIFS(通讯通路门店!$X:$X,通讯通路门店!$S:$S,$G525)</f>
        <v>0</v>
      </c>
      <c r="AY525" s="99">
        <f>SUMIFS(通讯通路门店!$Y:$Y,通讯通路门店!$S:$S,$G525)</f>
        <v>0</v>
      </c>
      <c r="AZ525" s="99">
        <f>SUMIFS(通讯通路门店!$AA:$AA,通讯通路门店!$S:$S,$G525)</f>
        <v>0</v>
      </c>
      <c r="BA525" s="99">
        <f t="shared" si="43"/>
        <v>0</v>
      </c>
      <c r="BB525" s="99">
        <f t="shared" si="44"/>
        <v>0</v>
      </c>
      <c r="BC525" s="99">
        <f>SUMIFS(通讯通路门店!$W:$W,通讯通路门店!$S:$S,$G525,通讯通路门店!$J:$J,"荣耀体验店")+SUMIFS(通讯通路门店!$W:$W,通讯通路门店!$S:$S,$G525,通讯通路门店!$J:$J,"荣耀授权专卖店")</f>
        <v>0</v>
      </c>
      <c r="BD525" s="99">
        <f>SUMIFS(通讯通路门店!$Z:$Z,通讯通路门店!$S:$S,$G525,通讯通路门店!$J:$J,"VIVO体验店")</f>
        <v>0</v>
      </c>
      <c r="BE525" s="99">
        <f>SUMIFS(通讯通路门店!$AB:$AB,通讯通路门店!$S:$S,$G525,通讯通路门店!$J:$J,"OPPO体验店")</f>
        <v>0</v>
      </c>
      <c r="BF525" s="99">
        <f>SUMIFS(通讯通路门店!$X:$X,通讯通路门店!$S:$S,$G525,通讯通路门店!$J:$J,"华为授权体验店")+SUMIFS(通讯通路门店!$AA:$AA,通讯通路门店!$S:$S,$G525,通讯通路门店!$J:$J,"华为堡垒店")</f>
        <v>0</v>
      </c>
      <c r="BG525" s="99">
        <f>SUMIFS(通讯通路门店!$Y:$Y,通讯通路门店!$S:$S,$G525,通讯通路门店!$J:$J,"小米体验店")</f>
        <v>0</v>
      </c>
      <c r="BH525" s="99">
        <f>SUMIFS(通讯通路门店!$AA:$AA,通讯通路门店!$S:$S,$G525,通讯通路门店!$J:$J,"苹果体验店")</f>
        <v>0</v>
      </c>
      <c r="BI525" s="99">
        <f>SUMIFS(通讯通路门店!$K:$K,通讯通路门店!$S:$S,$G525,通讯通路门店!$J:$J,"其他品牌专卖店")</f>
        <v>0</v>
      </c>
      <c r="BJ525" s="99">
        <f>SUMIFS(通讯通路门店!$AC:$AC,通讯通路门店!$S:$S,$G525)</f>
        <v>0</v>
      </c>
      <c r="BK525" s="99">
        <f>SUMIFS(通讯通路门店!$AD:$AD,通讯通路门店!$S:$S,$G525)</f>
        <v>0</v>
      </c>
      <c r="BL525" s="99">
        <f>SUMIFS(通讯通路门店!$AE:$AE,通讯通路门店!$S:$S,$G525)</f>
        <v>0</v>
      </c>
      <c r="BM525" s="99">
        <f>SUMIFS(通讯通路门店!$AF:$AF,通讯通路门店!$S:$S,$G525)</f>
        <v>0</v>
      </c>
      <c r="BN525" s="99">
        <f>SUMIFS(通讯通路门店!$AG:$AG,通讯通路门店!$S:$S,$G525)</f>
        <v>0</v>
      </c>
      <c r="BO525" s="99">
        <f>SUMIFS(通讯通路门店!$AH:$AH,通讯通路门店!$S:$S,$G525)</f>
        <v>0</v>
      </c>
      <c r="BP525" s="99">
        <f>SUMIFS(通讯通路门店!$AI:$AI,通讯通路门店!$S:$S,$G525)</f>
        <v>0</v>
      </c>
      <c r="BQ525" s="83"/>
    </row>
    <row r="526" spans="1:69">
      <c r="A526" s="99" t="str">
        <f>IFERROR(_xlfn.XLOOKUP($G526,通讯通路门店!$S$4:$S$993933,通讯通路门店!$A$4:$A$993933,0,0),"")</f>
        <v/>
      </c>
      <c r="B526" s="99" t="str">
        <f>IFERROR(_xlfn.XLOOKUP($G526,通讯通路门店!$S$4:$S$993933,通讯通路门店!$B$4:$B$993933,0,0),"")</f>
        <v/>
      </c>
      <c r="C526" s="99" t="str">
        <f>IFERROR(_xlfn.XLOOKUP($G526,通讯通路门店!$S$4:$S$993933,通讯通路门店!$C$4:$C$993933,0,0),"")</f>
        <v/>
      </c>
      <c r="D526" s="99" t="str">
        <f>IFERROR(_xlfn.XLOOKUP($G526,通讯通路门店!$S$4:$S$993933,通讯通路门店!$D$4:$D$993933,0,0),"")</f>
        <v/>
      </c>
      <c r="E526" s="83"/>
      <c r="F526" s="83"/>
      <c r="G526" s="101" t="e">
        <v>#N/A</v>
      </c>
      <c r="H526" s="102" t="str">
        <f>IFERROR(_xlfn.XLOOKUP($G526,通讯通路门店!$S$4:$S$993933,通讯通路门店!$R$4:$R$993933,0,0),"")</f>
        <v/>
      </c>
      <c r="I526" s="83"/>
      <c r="J526" s="83"/>
      <c r="K526" s="83"/>
      <c r="L526" s="83"/>
      <c r="M526" s="83"/>
      <c r="N526" s="83"/>
      <c r="O526" s="83"/>
      <c r="P526" s="83"/>
      <c r="Q526" s="83"/>
      <c r="R526" s="83"/>
      <c r="S526" s="83"/>
      <c r="T526" s="83"/>
      <c r="U526" s="99">
        <f>COUNTIF(通讯通路门店!$S:$S,$G526)</f>
        <v>0</v>
      </c>
      <c r="V526" s="99">
        <f>COUNTIFS(通讯通路门店!$S:$S,$G526,通讯通路门店!$J:$J,"综合卖场")</f>
        <v>0</v>
      </c>
      <c r="W526" s="99">
        <f>SUMIFS(通讯通路门店!$AJ:$AJ,通讯通路门店!$S:$S,通讯客户沙盘!$G526)</f>
        <v>0</v>
      </c>
      <c r="X526" s="99">
        <f t="shared" si="40"/>
        <v>0</v>
      </c>
      <c r="Y526" s="99">
        <f>COUNTIFS(通讯通路门店!$S:$S,$G526,通讯通路门店!$J:$J,"荣耀体验店")+COUNTIFS(通讯通路门店!$S:$S,$G526,通讯通路门店!$J:$J,"荣耀授权专卖店")</f>
        <v>0</v>
      </c>
      <c r="Z526" s="99">
        <f>COUNTIFS(通讯通路门店!$S:$S,$G526,通讯通路门店!$J:$J,"VIVO体验店")</f>
        <v>0</v>
      </c>
      <c r="AA526" s="99">
        <f>COUNTIFS(通讯通路门店!$S:$S,$G526,通讯通路门店!$J:$J,"OPPO体验店")</f>
        <v>0</v>
      </c>
      <c r="AB526" s="99">
        <f>COUNTIFS(通讯通路门店!$S:$S,$G526,通讯通路门店!$J:$J,"华为授权体验店")+COUNTIFS(通讯通路门店!$S:$S,$G526,通讯通路门店!$J:$J,"华为堡垒店")</f>
        <v>0</v>
      </c>
      <c r="AC526" s="99">
        <f>COUNTIFS(通讯通路门店!$S:$S,$G526,通讯通路门店!$J:$J,"小米体验店")</f>
        <v>0</v>
      </c>
      <c r="AD526" s="99">
        <f>COUNTIFS(通讯通路门店!$S:$S,$G526,通讯通路门店!$J:$J,"苹果体验店")</f>
        <v>0</v>
      </c>
      <c r="AE526" s="99">
        <f>COUNTIFS(通讯通路门店!$S:$S,$G526,通讯通路门店!$J:$J,"其他品牌专卖店")</f>
        <v>0</v>
      </c>
      <c r="AF526" s="99">
        <f>SUMIFS(通讯通路门店!$BI:$BI,通讯通路门店!$S:$S,$G526)</f>
        <v>0</v>
      </c>
      <c r="AG526" s="99">
        <f>SUMIFS(通讯通路门店!$BH:$BH,通讯通路门店!$S:$S,$G526)</f>
        <v>0</v>
      </c>
      <c r="AH526" s="99">
        <f t="shared" si="41"/>
        <v>0</v>
      </c>
      <c r="AI526" s="99">
        <f>SUMIFS(通讯通路门店!$BB:$BB,通讯通路门店!$S:$S,$G526)</f>
        <v>0</v>
      </c>
      <c r="AJ526" s="99">
        <f>SUMIFS(通讯通路门店!$BE:$BE,通讯通路门店!$S:$S,$G526)</f>
        <v>0</v>
      </c>
      <c r="AK526" s="99">
        <f>SUMIFS(通讯通路门店!$BG:$BG,通讯通路门店!$S:$S,$G526)</f>
        <v>0</v>
      </c>
      <c r="AL526" s="99">
        <f>SUMIFS(通讯通路门店!$BC:$BC,通讯通路门店!$S:$S,$G526)</f>
        <v>0</v>
      </c>
      <c r="AM526" s="99">
        <f>SUMIFS(通讯通路门店!$BD:$BD,通讯通路门店!$S:$S,$G526)</f>
        <v>0</v>
      </c>
      <c r="AN526" s="99">
        <f>SUMIFS(通讯通路门店!$BF:$BF,通讯通路门店!$S:$S,$G526)</f>
        <v>0</v>
      </c>
      <c r="AO526" s="99">
        <f t="shared" si="42"/>
        <v>0</v>
      </c>
      <c r="AP526" s="99">
        <f>SUMIFS(通讯通路门店!$K:$K,通讯通路门店!$S:$S,$G526)</f>
        <v>0</v>
      </c>
      <c r="AQ526" s="83"/>
      <c r="AR526" s="99">
        <f>SUMIFS(通讯通路门店!$T:$T,通讯通路门店!$S:$S,$G526)</f>
        <v>0</v>
      </c>
      <c r="AS526" s="99">
        <f>SUMIFS(通讯通路门店!$U:$U,通讯通路门店!$S:$S,$G526)</f>
        <v>0</v>
      </c>
      <c r="AT526" s="99">
        <f>SUMIFS(通讯通路门店!$V:$V,通讯通路门店!$S:$S,$G526)</f>
        <v>0</v>
      </c>
      <c r="AU526" s="99">
        <f>SUMIFS(通讯通路门店!$W:$W,通讯通路门店!$S:$S,$G526)</f>
        <v>0</v>
      </c>
      <c r="AV526" s="99">
        <f>SUMIFS(通讯通路门店!$Z:$Z,通讯通路门店!$S:$S,$G526)</f>
        <v>0</v>
      </c>
      <c r="AW526" s="99">
        <f>SUMIFS(通讯通路门店!$AB:$AB,通讯通路门店!$S:$S,$G526)</f>
        <v>0</v>
      </c>
      <c r="AX526" s="99">
        <f>SUMIFS(通讯通路门店!$X:$X,通讯通路门店!$S:$S,$G526)</f>
        <v>0</v>
      </c>
      <c r="AY526" s="99">
        <f>SUMIFS(通讯通路门店!$Y:$Y,通讯通路门店!$S:$S,$G526)</f>
        <v>0</v>
      </c>
      <c r="AZ526" s="99">
        <f>SUMIFS(通讯通路门店!$AA:$AA,通讯通路门店!$S:$S,$G526)</f>
        <v>0</v>
      </c>
      <c r="BA526" s="99">
        <f t="shared" si="43"/>
        <v>0</v>
      </c>
      <c r="BB526" s="99">
        <f t="shared" si="44"/>
        <v>0</v>
      </c>
      <c r="BC526" s="99">
        <f>SUMIFS(通讯通路门店!$W:$W,通讯通路门店!$S:$S,$G526,通讯通路门店!$J:$J,"荣耀体验店")+SUMIFS(通讯通路门店!$W:$W,通讯通路门店!$S:$S,$G526,通讯通路门店!$J:$J,"荣耀授权专卖店")</f>
        <v>0</v>
      </c>
      <c r="BD526" s="99">
        <f>SUMIFS(通讯通路门店!$Z:$Z,通讯通路门店!$S:$S,$G526,通讯通路门店!$J:$J,"VIVO体验店")</f>
        <v>0</v>
      </c>
      <c r="BE526" s="99">
        <f>SUMIFS(通讯通路门店!$AB:$AB,通讯通路门店!$S:$S,$G526,通讯通路门店!$J:$J,"OPPO体验店")</f>
        <v>0</v>
      </c>
      <c r="BF526" s="99">
        <f>SUMIFS(通讯通路门店!$X:$X,通讯通路门店!$S:$S,$G526,通讯通路门店!$J:$J,"华为授权体验店")+SUMIFS(通讯通路门店!$AA:$AA,通讯通路门店!$S:$S,$G526,通讯通路门店!$J:$J,"华为堡垒店")</f>
        <v>0</v>
      </c>
      <c r="BG526" s="99">
        <f>SUMIFS(通讯通路门店!$Y:$Y,通讯通路门店!$S:$S,$G526,通讯通路门店!$J:$J,"小米体验店")</f>
        <v>0</v>
      </c>
      <c r="BH526" s="99">
        <f>SUMIFS(通讯通路门店!$AA:$AA,通讯通路门店!$S:$S,$G526,通讯通路门店!$J:$J,"苹果体验店")</f>
        <v>0</v>
      </c>
      <c r="BI526" s="99">
        <f>SUMIFS(通讯通路门店!$K:$K,通讯通路门店!$S:$S,$G526,通讯通路门店!$J:$J,"其他品牌专卖店")</f>
        <v>0</v>
      </c>
      <c r="BJ526" s="99">
        <f>SUMIFS(通讯通路门店!$AC:$AC,通讯通路门店!$S:$S,$G526)</f>
        <v>0</v>
      </c>
      <c r="BK526" s="99">
        <f>SUMIFS(通讯通路门店!$AD:$AD,通讯通路门店!$S:$S,$G526)</f>
        <v>0</v>
      </c>
      <c r="BL526" s="99">
        <f>SUMIFS(通讯通路门店!$AE:$AE,通讯通路门店!$S:$S,$G526)</f>
        <v>0</v>
      </c>
      <c r="BM526" s="99">
        <f>SUMIFS(通讯通路门店!$AF:$AF,通讯通路门店!$S:$S,$G526)</f>
        <v>0</v>
      </c>
      <c r="BN526" s="99">
        <f>SUMIFS(通讯通路门店!$AG:$AG,通讯通路门店!$S:$S,$G526)</f>
        <v>0</v>
      </c>
      <c r="BO526" s="99">
        <f>SUMIFS(通讯通路门店!$AH:$AH,通讯通路门店!$S:$S,$G526)</f>
        <v>0</v>
      </c>
      <c r="BP526" s="99">
        <f>SUMIFS(通讯通路门店!$AI:$AI,通讯通路门店!$S:$S,$G526)</f>
        <v>0</v>
      </c>
      <c r="BQ526" s="83"/>
    </row>
    <row r="527" spans="1:69">
      <c r="A527" s="99" t="str">
        <f>IFERROR(_xlfn.XLOOKUP($G527,通讯通路门店!$S$4:$S$993933,通讯通路门店!$A$4:$A$993933,0,0),"")</f>
        <v/>
      </c>
      <c r="B527" s="99" t="str">
        <f>IFERROR(_xlfn.XLOOKUP($G527,通讯通路门店!$S$4:$S$993933,通讯通路门店!$B$4:$B$993933,0,0),"")</f>
        <v/>
      </c>
      <c r="C527" s="99" t="str">
        <f>IFERROR(_xlfn.XLOOKUP($G527,通讯通路门店!$S$4:$S$993933,通讯通路门店!$C$4:$C$993933,0,0),"")</f>
        <v/>
      </c>
      <c r="D527" s="99" t="str">
        <f>IFERROR(_xlfn.XLOOKUP($G527,通讯通路门店!$S$4:$S$993933,通讯通路门店!$D$4:$D$993933,0,0),"")</f>
        <v/>
      </c>
      <c r="E527" s="83"/>
      <c r="F527" s="83"/>
      <c r="G527" s="101" t="e">
        <v>#N/A</v>
      </c>
      <c r="H527" s="102" t="str">
        <f>IFERROR(_xlfn.XLOOKUP($G527,通讯通路门店!$S$4:$S$993933,通讯通路门店!$R$4:$R$993933,0,0),"")</f>
        <v/>
      </c>
      <c r="I527" s="83"/>
      <c r="J527" s="83"/>
      <c r="K527" s="83"/>
      <c r="L527" s="83"/>
      <c r="M527" s="83"/>
      <c r="N527" s="83"/>
      <c r="O527" s="83"/>
      <c r="P527" s="83"/>
      <c r="Q527" s="83"/>
      <c r="R527" s="83"/>
      <c r="S527" s="83"/>
      <c r="T527" s="83"/>
      <c r="U527" s="99">
        <f>COUNTIF(通讯通路门店!$S:$S,$G527)</f>
        <v>0</v>
      </c>
      <c r="V527" s="99">
        <f>COUNTIFS(通讯通路门店!$S:$S,$G527,通讯通路门店!$J:$J,"综合卖场")</f>
        <v>0</v>
      </c>
      <c r="W527" s="99">
        <f>SUMIFS(通讯通路门店!$AJ:$AJ,通讯通路门店!$S:$S,通讯客户沙盘!$G527)</f>
        <v>0</v>
      </c>
      <c r="X527" s="99">
        <f t="shared" si="40"/>
        <v>0</v>
      </c>
      <c r="Y527" s="99">
        <f>COUNTIFS(通讯通路门店!$S:$S,$G527,通讯通路门店!$J:$J,"荣耀体验店")+COUNTIFS(通讯通路门店!$S:$S,$G527,通讯通路门店!$J:$J,"荣耀授权专卖店")</f>
        <v>0</v>
      </c>
      <c r="Z527" s="99">
        <f>COUNTIFS(通讯通路门店!$S:$S,$G527,通讯通路门店!$J:$J,"VIVO体验店")</f>
        <v>0</v>
      </c>
      <c r="AA527" s="99">
        <f>COUNTIFS(通讯通路门店!$S:$S,$G527,通讯通路门店!$J:$J,"OPPO体验店")</f>
        <v>0</v>
      </c>
      <c r="AB527" s="99">
        <f>COUNTIFS(通讯通路门店!$S:$S,$G527,通讯通路门店!$J:$J,"华为授权体验店")+COUNTIFS(通讯通路门店!$S:$S,$G527,通讯通路门店!$J:$J,"华为堡垒店")</f>
        <v>0</v>
      </c>
      <c r="AC527" s="99">
        <f>COUNTIFS(通讯通路门店!$S:$S,$G527,通讯通路门店!$J:$J,"小米体验店")</f>
        <v>0</v>
      </c>
      <c r="AD527" s="99">
        <f>COUNTIFS(通讯通路门店!$S:$S,$G527,通讯通路门店!$J:$J,"苹果体验店")</f>
        <v>0</v>
      </c>
      <c r="AE527" s="99">
        <f>COUNTIFS(通讯通路门店!$S:$S,$G527,通讯通路门店!$J:$J,"其他品牌专卖店")</f>
        <v>0</v>
      </c>
      <c r="AF527" s="99">
        <f>SUMIFS(通讯通路门店!$BI:$BI,通讯通路门店!$S:$S,$G527)</f>
        <v>0</v>
      </c>
      <c r="AG527" s="99">
        <f>SUMIFS(通讯通路门店!$BH:$BH,通讯通路门店!$S:$S,$G527)</f>
        <v>0</v>
      </c>
      <c r="AH527" s="99">
        <f t="shared" si="41"/>
        <v>0</v>
      </c>
      <c r="AI527" s="99">
        <f>SUMIFS(通讯通路门店!$BB:$BB,通讯通路门店!$S:$S,$G527)</f>
        <v>0</v>
      </c>
      <c r="AJ527" s="99">
        <f>SUMIFS(通讯通路门店!$BE:$BE,通讯通路门店!$S:$S,$G527)</f>
        <v>0</v>
      </c>
      <c r="AK527" s="99">
        <f>SUMIFS(通讯通路门店!$BG:$BG,通讯通路门店!$S:$S,$G527)</f>
        <v>0</v>
      </c>
      <c r="AL527" s="99">
        <f>SUMIFS(通讯通路门店!$BC:$BC,通讯通路门店!$S:$S,$G527)</f>
        <v>0</v>
      </c>
      <c r="AM527" s="99">
        <f>SUMIFS(通讯通路门店!$BD:$BD,通讯通路门店!$S:$S,$G527)</f>
        <v>0</v>
      </c>
      <c r="AN527" s="99">
        <f>SUMIFS(通讯通路门店!$BF:$BF,通讯通路门店!$S:$S,$G527)</f>
        <v>0</v>
      </c>
      <c r="AO527" s="99">
        <f t="shared" si="42"/>
        <v>0</v>
      </c>
      <c r="AP527" s="99">
        <f>SUMIFS(通讯通路门店!$K:$K,通讯通路门店!$S:$S,$G527)</f>
        <v>0</v>
      </c>
      <c r="AQ527" s="83"/>
      <c r="AR527" s="99">
        <f>SUMIFS(通讯通路门店!$T:$T,通讯通路门店!$S:$S,$G527)</f>
        <v>0</v>
      </c>
      <c r="AS527" s="99">
        <f>SUMIFS(通讯通路门店!$U:$U,通讯通路门店!$S:$S,$G527)</f>
        <v>0</v>
      </c>
      <c r="AT527" s="99">
        <f>SUMIFS(通讯通路门店!$V:$V,通讯通路门店!$S:$S,$G527)</f>
        <v>0</v>
      </c>
      <c r="AU527" s="99">
        <f>SUMIFS(通讯通路门店!$W:$W,通讯通路门店!$S:$S,$G527)</f>
        <v>0</v>
      </c>
      <c r="AV527" s="99">
        <f>SUMIFS(通讯通路门店!$Z:$Z,通讯通路门店!$S:$S,$G527)</f>
        <v>0</v>
      </c>
      <c r="AW527" s="99">
        <f>SUMIFS(通讯通路门店!$AB:$AB,通讯通路门店!$S:$S,$G527)</f>
        <v>0</v>
      </c>
      <c r="AX527" s="99">
        <f>SUMIFS(通讯通路门店!$X:$X,通讯通路门店!$S:$S,$G527)</f>
        <v>0</v>
      </c>
      <c r="AY527" s="99">
        <f>SUMIFS(通讯通路门店!$Y:$Y,通讯通路门店!$S:$S,$G527)</f>
        <v>0</v>
      </c>
      <c r="AZ527" s="99">
        <f>SUMIFS(通讯通路门店!$AA:$AA,通讯通路门店!$S:$S,$G527)</f>
        <v>0</v>
      </c>
      <c r="BA527" s="99">
        <f t="shared" si="43"/>
        <v>0</v>
      </c>
      <c r="BB527" s="99">
        <f t="shared" si="44"/>
        <v>0</v>
      </c>
      <c r="BC527" s="99">
        <f>SUMIFS(通讯通路门店!$W:$W,通讯通路门店!$S:$S,$G527,通讯通路门店!$J:$J,"荣耀体验店")+SUMIFS(通讯通路门店!$W:$W,通讯通路门店!$S:$S,$G527,通讯通路门店!$J:$J,"荣耀授权专卖店")</f>
        <v>0</v>
      </c>
      <c r="BD527" s="99">
        <f>SUMIFS(通讯通路门店!$Z:$Z,通讯通路门店!$S:$S,$G527,通讯通路门店!$J:$J,"VIVO体验店")</f>
        <v>0</v>
      </c>
      <c r="BE527" s="99">
        <f>SUMIFS(通讯通路门店!$AB:$AB,通讯通路门店!$S:$S,$G527,通讯通路门店!$J:$J,"OPPO体验店")</f>
        <v>0</v>
      </c>
      <c r="BF527" s="99">
        <f>SUMIFS(通讯通路门店!$X:$X,通讯通路门店!$S:$S,$G527,通讯通路门店!$J:$J,"华为授权体验店")+SUMIFS(通讯通路门店!$AA:$AA,通讯通路门店!$S:$S,$G527,通讯通路门店!$J:$J,"华为堡垒店")</f>
        <v>0</v>
      </c>
      <c r="BG527" s="99">
        <f>SUMIFS(通讯通路门店!$Y:$Y,通讯通路门店!$S:$S,$G527,通讯通路门店!$J:$J,"小米体验店")</f>
        <v>0</v>
      </c>
      <c r="BH527" s="99">
        <f>SUMIFS(通讯通路门店!$AA:$AA,通讯通路门店!$S:$S,$G527,通讯通路门店!$J:$J,"苹果体验店")</f>
        <v>0</v>
      </c>
      <c r="BI527" s="99">
        <f>SUMIFS(通讯通路门店!$K:$K,通讯通路门店!$S:$S,$G527,通讯通路门店!$J:$J,"其他品牌专卖店")</f>
        <v>0</v>
      </c>
      <c r="BJ527" s="99">
        <f>SUMIFS(通讯通路门店!$AC:$AC,通讯通路门店!$S:$S,$G527)</f>
        <v>0</v>
      </c>
      <c r="BK527" s="99">
        <f>SUMIFS(通讯通路门店!$AD:$AD,通讯通路门店!$S:$S,$G527)</f>
        <v>0</v>
      </c>
      <c r="BL527" s="99">
        <f>SUMIFS(通讯通路门店!$AE:$AE,通讯通路门店!$S:$S,$G527)</f>
        <v>0</v>
      </c>
      <c r="BM527" s="99">
        <f>SUMIFS(通讯通路门店!$AF:$AF,通讯通路门店!$S:$S,$G527)</f>
        <v>0</v>
      </c>
      <c r="BN527" s="99">
        <f>SUMIFS(通讯通路门店!$AG:$AG,通讯通路门店!$S:$S,$G527)</f>
        <v>0</v>
      </c>
      <c r="BO527" s="99">
        <f>SUMIFS(通讯通路门店!$AH:$AH,通讯通路门店!$S:$S,$G527)</f>
        <v>0</v>
      </c>
      <c r="BP527" s="99">
        <f>SUMIFS(通讯通路门店!$AI:$AI,通讯通路门店!$S:$S,$G527)</f>
        <v>0</v>
      </c>
      <c r="BQ527" s="83"/>
    </row>
    <row r="528" spans="1:69">
      <c r="A528" s="99" t="str">
        <f>IFERROR(_xlfn.XLOOKUP($G528,通讯通路门店!$S$4:$S$993933,通讯通路门店!$A$4:$A$993933,0,0),"")</f>
        <v/>
      </c>
      <c r="B528" s="99" t="str">
        <f>IFERROR(_xlfn.XLOOKUP($G528,通讯通路门店!$S$4:$S$993933,通讯通路门店!$B$4:$B$993933,0,0),"")</f>
        <v/>
      </c>
      <c r="C528" s="99" t="str">
        <f>IFERROR(_xlfn.XLOOKUP($G528,通讯通路门店!$S$4:$S$993933,通讯通路门店!$C$4:$C$993933,0,0),"")</f>
        <v/>
      </c>
      <c r="D528" s="99" t="str">
        <f>IFERROR(_xlfn.XLOOKUP($G528,通讯通路门店!$S$4:$S$993933,通讯通路门店!$D$4:$D$993933,0,0),"")</f>
        <v/>
      </c>
      <c r="E528" s="83"/>
      <c r="F528" s="83"/>
      <c r="G528" s="101" t="e">
        <v>#N/A</v>
      </c>
      <c r="H528" s="102" t="str">
        <f>IFERROR(_xlfn.XLOOKUP($G528,通讯通路门店!$S$4:$S$993933,通讯通路门店!$R$4:$R$993933,0,0),"")</f>
        <v/>
      </c>
      <c r="I528" s="83"/>
      <c r="J528" s="83"/>
      <c r="K528" s="83"/>
      <c r="L528" s="83"/>
      <c r="M528" s="83"/>
      <c r="N528" s="83"/>
      <c r="O528" s="83"/>
      <c r="P528" s="83"/>
      <c r="Q528" s="83"/>
      <c r="R528" s="83"/>
      <c r="S528" s="83"/>
      <c r="T528" s="83"/>
      <c r="U528" s="99">
        <f>COUNTIF(通讯通路门店!$S:$S,$G528)</f>
        <v>0</v>
      </c>
      <c r="V528" s="99">
        <f>COUNTIFS(通讯通路门店!$S:$S,$G528,通讯通路门店!$J:$J,"综合卖场")</f>
        <v>0</v>
      </c>
      <c r="W528" s="99">
        <f>SUMIFS(通讯通路门店!$AJ:$AJ,通讯通路门店!$S:$S,通讯客户沙盘!$G528)</f>
        <v>0</v>
      </c>
      <c r="X528" s="99">
        <f t="shared" si="40"/>
        <v>0</v>
      </c>
      <c r="Y528" s="99">
        <f>COUNTIFS(通讯通路门店!$S:$S,$G528,通讯通路门店!$J:$J,"荣耀体验店")+COUNTIFS(通讯通路门店!$S:$S,$G528,通讯通路门店!$J:$J,"荣耀授权专卖店")</f>
        <v>0</v>
      </c>
      <c r="Z528" s="99">
        <f>COUNTIFS(通讯通路门店!$S:$S,$G528,通讯通路门店!$J:$J,"VIVO体验店")</f>
        <v>0</v>
      </c>
      <c r="AA528" s="99">
        <f>COUNTIFS(通讯通路门店!$S:$S,$G528,通讯通路门店!$J:$J,"OPPO体验店")</f>
        <v>0</v>
      </c>
      <c r="AB528" s="99">
        <f>COUNTIFS(通讯通路门店!$S:$S,$G528,通讯通路门店!$J:$J,"华为授权体验店")+COUNTIFS(通讯通路门店!$S:$S,$G528,通讯通路门店!$J:$J,"华为堡垒店")</f>
        <v>0</v>
      </c>
      <c r="AC528" s="99">
        <f>COUNTIFS(通讯通路门店!$S:$S,$G528,通讯通路门店!$J:$J,"小米体验店")</f>
        <v>0</v>
      </c>
      <c r="AD528" s="99">
        <f>COUNTIFS(通讯通路门店!$S:$S,$G528,通讯通路门店!$J:$J,"苹果体验店")</f>
        <v>0</v>
      </c>
      <c r="AE528" s="99">
        <f>COUNTIFS(通讯通路门店!$S:$S,$G528,通讯通路门店!$J:$J,"其他品牌专卖店")</f>
        <v>0</v>
      </c>
      <c r="AF528" s="99">
        <f>SUMIFS(通讯通路门店!$BI:$BI,通讯通路门店!$S:$S,$G528)</f>
        <v>0</v>
      </c>
      <c r="AG528" s="99">
        <f>SUMIFS(通讯通路门店!$BH:$BH,通讯通路门店!$S:$S,$G528)</f>
        <v>0</v>
      </c>
      <c r="AH528" s="99">
        <f t="shared" si="41"/>
        <v>0</v>
      </c>
      <c r="AI528" s="99">
        <f>SUMIFS(通讯通路门店!$BB:$BB,通讯通路门店!$S:$S,$G528)</f>
        <v>0</v>
      </c>
      <c r="AJ528" s="99">
        <f>SUMIFS(通讯通路门店!$BE:$BE,通讯通路门店!$S:$S,$G528)</f>
        <v>0</v>
      </c>
      <c r="AK528" s="99">
        <f>SUMIFS(通讯通路门店!$BG:$BG,通讯通路门店!$S:$S,$G528)</f>
        <v>0</v>
      </c>
      <c r="AL528" s="99">
        <f>SUMIFS(通讯通路门店!$BC:$BC,通讯通路门店!$S:$S,$G528)</f>
        <v>0</v>
      </c>
      <c r="AM528" s="99">
        <f>SUMIFS(通讯通路门店!$BD:$BD,通讯通路门店!$S:$S,$G528)</f>
        <v>0</v>
      </c>
      <c r="AN528" s="99">
        <f>SUMIFS(通讯通路门店!$BF:$BF,通讯通路门店!$S:$S,$G528)</f>
        <v>0</v>
      </c>
      <c r="AO528" s="99">
        <f t="shared" si="42"/>
        <v>0</v>
      </c>
      <c r="AP528" s="99">
        <f>SUMIFS(通讯通路门店!$K:$K,通讯通路门店!$S:$S,$G528)</f>
        <v>0</v>
      </c>
      <c r="AQ528" s="83"/>
      <c r="AR528" s="99">
        <f>SUMIFS(通讯通路门店!$T:$T,通讯通路门店!$S:$S,$G528)</f>
        <v>0</v>
      </c>
      <c r="AS528" s="99">
        <f>SUMIFS(通讯通路门店!$U:$U,通讯通路门店!$S:$S,$G528)</f>
        <v>0</v>
      </c>
      <c r="AT528" s="99">
        <f>SUMIFS(通讯通路门店!$V:$V,通讯通路门店!$S:$S,$G528)</f>
        <v>0</v>
      </c>
      <c r="AU528" s="99">
        <f>SUMIFS(通讯通路门店!$W:$W,通讯通路门店!$S:$S,$G528)</f>
        <v>0</v>
      </c>
      <c r="AV528" s="99">
        <f>SUMIFS(通讯通路门店!$Z:$Z,通讯通路门店!$S:$S,$G528)</f>
        <v>0</v>
      </c>
      <c r="AW528" s="99">
        <f>SUMIFS(通讯通路门店!$AB:$AB,通讯通路门店!$S:$S,$G528)</f>
        <v>0</v>
      </c>
      <c r="AX528" s="99">
        <f>SUMIFS(通讯通路门店!$X:$X,通讯通路门店!$S:$S,$G528)</f>
        <v>0</v>
      </c>
      <c r="AY528" s="99">
        <f>SUMIFS(通讯通路门店!$Y:$Y,通讯通路门店!$S:$S,$G528)</f>
        <v>0</v>
      </c>
      <c r="AZ528" s="99">
        <f>SUMIFS(通讯通路门店!$AA:$AA,通讯通路门店!$S:$S,$G528)</f>
        <v>0</v>
      </c>
      <c r="BA528" s="99">
        <f t="shared" si="43"/>
        <v>0</v>
      </c>
      <c r="BB528" s="99">
        <f t="shared" si="44"/>
        <v>0</v>
      </c>
      <c r="BC528" s="99">
        <f>SUMIFS(通讯通路门店!$W:$W,通讯通路门店!$S:$S,$G528,通讯通路门店!$J:$J,"荣耀体验店")+SUMIFS(通讯通路门店!$W:$W,通讯通路门店!$S:$S,$G528,通讯通路门店!$J:$J,"荣耀授权专卖店")</f>
        <v>0</v>
      </c>
      <c r="BD528" s="99">
        <f>SUMIFS(通讯通路门店!$Z:$Z,通讯通路门店!$S:$S,$G528,通讯通路门店!$J:$J,"VIVO体验店")</f>
        <v>0</v>
      </c>
      <c r="BE528" s="99">
        <f>SUMIFS(通讯通路门店!$AB:$AB,通讯通路门店!$S:$S,$G528,通讯通路门店!$J:$J,"OPPO体验店")</f>
        <v>0</v>
      </c>
      <c r="BF528" s="99">
        <f>SUMIFS(通讯通路门店!$X:$X,通讯通路门店!$S:$S,$G528,通讯通路门店!$J:$J,"华为授权体验店")+SUMIFS(通讯通路门店!$AA:$AA,通讯通路门店!$S:$S,$G528,通讯通路门店!$J:$J,"华为堡垒店")</f>
        <v>0</v>
      </c>
      <c r="BG528" s="99">
        <f>SUMIFS(通讯通路门店!$Y:$Y,通讯通路门店!$S:$S,$G528,通讯通路门店!$J:$J,"小米体验店")</f>
        <v>0</v>
      </c>
      <c r="BH528" s="99">
        <f>SUMIFS(通讯通路门店!$AA:$AA,通讯通路门店!$S:$S,$G528,通讯通路门店!$J:$J,"苹果体验店")</f>
        <v>0</v>
      </c>
      <c r="BI528" s="99">
        <f>SUMIFS(通讯通路门店!$K:$K,通讯通路门店!$S:$S,$G528,通讯通路门店!$J:$J,"其他品牌专卖店")</f>
        <v>0</v>
      </c>
      <c r="BJ528" s="99">
        <f>SUMIFS(通讯通路门店!$AC:$AC,通讯通路门店!$S:$S,$G528)</f>
        <v>0</v>
      </c>
      <c r="BK528" s="99">
        <f>SUMIFS(通讯通路门店!$AD:$AD,通讯通路门店!$S:$S,$G528)</f>
        <v>0</v>
      </c>
      <c r="BL528" s="99">
        <f>SUMIFS(通讯通路门店!$AE:$AE,通讯通路门店!$S:$S,$G528)</f>
        <v>0</v>
      </c>
      <c r="BM528" s="99">
        <f>SUMIFS(通讯通路门店!$AF:$AF,通讯通路门店!$S:$S,$G528)</f>
        <v>0</v>
      </c>
      <c r="BN528" s="99">
        <f>SUMIFS(通讯通路门店!$AG:$AG,通讯通路门店!$S:$S,$G528)</f>
        <v>0</v>
      </c>
      <c r="BO528" s="99">
        <f>SUMIFS(通讯通路门店!$AH:$AH,通讯通路门店!$S:$S,$G528)</f>
        <v>0</v>
      </c>
      <c r="BP528" s="99">
        <f>SUMIFS(通讯通路门店!$AI:$AI,通讯通路门店!$S:$S,$G528)</f>
        <v>0</v>
      </c>
      <c r="BQ528" s="83"/>
    </row>
    <row r="529" spans="1:69">
      <c r="A529" s="99" t="str">
        <f>IFERROR(_xlfn.XLOOKUP($G529,通讯通路门店!$S$4:$S$993933,通讯通路门店!$A$4:$A$993933,0,0),"")</f>
        <v/>
      </c>
      <c r="B529" s="99" t="str">
        <f>IFERROR(_xlfn.XLOOKUP($G529,通讯通路门店!$S$4:$S$993933,通讯通路门店!$B$4:$B$993933,0,0),"")</f>
        <v/>
      </c>
      <c r="C529" s="99" t="str">
        <f>IFERROR(_xlfn.XLOOKUP($G529,通讯通路门店!$S$4:$S$993933,通讯通路门店!$C$4:$C$993933,0,0),"")</f>
        <v/>
      </c>
      <c r="D529" s="99" t="str">
        <f>IFERROR(_xlfn.XLOOKUP($G529,通讯通路门店!$S$4:$S$993933,通讯通路门店!$D$4:$D$993933,0,0),"")</f>
        <v/>
      </c>
      <c r="E529" s="83"/>
      <c r="F529" s="83"/>
      <c r="G529" s="101" t="e">
        <v>#N/A</v>
      </c>
      <c r="H529" s="102" t="str">
        <f>IFERROR(_xlfn.XLOOKUP($G529,通讯通路门店!$S$4:$S$993933,通讯通路门店!$R$4:$R$993933,0,0),"")</f>
        <v/>
      </c>
      <c r="I529" s="83"/>
      <c r="J529" s="83"/>
      <c r="K529" s="83"/>
      <c r="L529" s="83"/>
      <c r="M529" s="83"/>
      <c r="N529" s="83"/>
      <c r="O529" s="83"/>
      <c r="P529" s="83"/>
      <c r="Q529" s="83"/>
      <c r="R529" s="83"/>
      <c r="S529" s="83"/>
      <c r="T529" s="83"/>
      <c r="U529" s="99">
        <f>COUNTIF(通讯通路门店!$S:$S,$G529)</f>
        <v>0</v>
      </c>
      <c r="V529" s="99">
        <f>COUNTIFS(通讯通路门店!$S:$S,$G529,通讯通路门店!$J:$J,"综合卖场")</f>
        <v>0</v>
      </c>
      <c r="W529" s="99">
        <f>SUMIFS(通讯通路门店!$AJ:$AJ,通讯通路门店!$S:$S,通讯客户沙盘!$G529)</f>
        <v>0</v>
      </c>
      <c r="X529" s="99">
        <f t="shared" si="40"/>
        <v>0</v>
      </c>
      <c r="Y529" s="99">
        <f>COUNTIFS(通讯通路门店!$S:$S,$G529,通讯通路门店!$J:$J,"荣耀体验店")+COUNTIFS(通讯通路门店!$S:$S,$G529,通讯通路门店!$J:$J,"荣耀授权专卖店")</f>
        <v>0</v>
      </c>
      <c r="Z529" s="99">
        <f>COUNTIFS(通讯通路门店!$S:$S,$G529,通讯通路门店!$J:$J,"VIVO体验店")</f>
        <v>0</v>
      </c>
      <c r="AA529" s="99">
        <f>COUNTIFS(通讯通路门店!$S:$S,$G529,通讯通路门店!$J:$J,"OPPO体验店")</f>
        <v>0</v>
      </c>
      <c r="AB529" s="99">
        <f>COUNTIFS(通讯通路门店!$S:$S,$G529,通讯通路门店!$J:$J,"华为授权体验店")+COUNTIFS(通讯通路门店!$S:$S,$G529,通讯通路门店!$J:$J,"华为堡垒店")</f>
        <v>0</v>
      </c>
      <c r="AC529" s="99">
        <f>COUNTIFS(通讯通路门店!$S:$S,$G529,通讯通路门店!$J:$J,"小米体验店")</f>
        <v>0</v>
      </c>
      <c r="AD529" s="99">
        <f>COUNTIFS(通讯通路门店!$S:$S,$G529,通讯通路门店!$J:$J,"苹果体验店")</f>
        <v>0</v>
      </c>
      <c r="AE529" s="99">
        <f>COUNTIFS(通讯通路门店!$S:$S,$G529,通讯通路门店!$J:$J,"其他品牌专卖店")</f>
        <v>0</v>
      </c>
      <c r="AF529" s="99">
        <f>SUMIFS(通讯通路门店!$BI:$BI,通讯通路门店!$S:$S,$G529)</f>
        <v>0</v>
      </c>
      <c r="AG529" s="99">
        <f>SUMIFS(通讯通路门店!$BH:$BH,通讯通路门店!$S:$S,$G529)</f>
        <v>0</v>
      </c>
      <c r="AH529" s="99">
        <f t="shared" si="41"/>
        <v>0</v>
      </c>
      <c r="AI529" s="99">
        <f>SUMIFS(通讯通路门店!$BB:$BB,通讯通路门店!$S:$S,$G529)</f>
        <v>0</v>
      </c>
      <c r="AJ529" s="99">
        <f>SUMIFS(通讯通路门店!$BE:$BE,通讯通路门店!$S:$S,$G529)</f>
        <v>0</v>
      </c>
      <c r="AK529" s="99">
        <f>SUMIFS(通讯通路门店!$BG:$BG,通讯通路门店!$S:$S,$G529)</f>
        <v>0</v>
      </c>
      <c r="AL529" s="99">
        <f>SUMIFS(通讯通路门店!$BC:$BC,通讯通路门店!$S:$S,$G529)</f>
        <v>0</v>
      </c>
      <c r="AM529" s="99">
        <f>SUMIFS(通讯通路门店!$BD:$BD,通讯通路门店!$S:$S,$G529)</f>
        <v>0</v>
      </c>
      <c r="AN529" s="99">
        <f>SUMIFS(通讯通路门店!$BF:$BF,通讯通路门店!$S:$S,$G529)</f>
        <v>0</v>
      </c>
      <c r="AO529" s="99">
        <f t="shared" si="42"/>
        <v>0</v>
      </c>
      <c r="AP529" s="99">
        <f>SUMIFS(通讯通路门店!$K:$K,通讯通路门店!$S:$S,$G529)</f>
        <v>0</v>
      </c>
      <c r="AQ529" s="83"/>
      <c r="AR529" s="99">
        <f>SUMIFS(通讯通路门店!$T:$T,通讯通路门店!$S:$S,$G529)</f>
        <v>0</v>
      </c>
      <c r="AS529" s="99">
        <f>SUMIFS(通讯通路门店!$U:$U,通讯通路门店!$S:$S,$G529)</f>
        <v>0</v>
      </c>
      <c r="AT529" s="99">
        <f>SUMIFS(通讯通路门店!$V:$V,通讯通路门店!$S:$S,$G529)</f>
        <v>0</v>
      </c>
      <c r="AU529" s="99">
        <f>SUMIFS(通讯通路门店!$W:$W,通讯通路门店!$S:$S,$G529)</f>
        <v>0</v>
      </c>
      <c r="AV529" s="99">
        <f>SUMIFS(通讯通路门店!$Z:$Z,通讯通路门店!$S:$S,$G529)</f>
        <v>0</v>
      </c>
      <c r="AW529" s="99">
        <f>SUMIFS(通讯通路门店!$AB:$AB,通讯通路门店!$S:$S,$G529)</f>
        <v>0</v>
      </c>
      <c r="AX529" s="99">
        <f>SUMIFS(通讯通路门店!$X:$X,通讯通路门店!$S:$S,$G529)</f>
        <v>0</v>
      </c>
      <c r="AY529" s="99">
        <f>SUMIFS(通讯通路门店!$Y:$Y,通讯通路门店!$S:$S,$G529)</f>
        <v>0</v>
      </c>
      <c r="AZ529" s="99">
        <f>SUMIFS(通讯通路门店!$AA:$AA,通讯通路门店!$S:$S,$G529)</f>
        <v>0</v>
      </c>
      <c r="BA529" s="99">
        <f t="shared" si="43"/>
        <v>0</v>
      </c>
      <c r="BB529" s="99">
        <f t="shared" si="44"/>
        <v>0</v>
      </c>
      <c r="BC529" s="99">
        <f>SUMIFS(通讯通路门店!$W:$W,通讯通路门店!$S:$S,$G529,通讯通路门店!$J:$J,"荣耀体验店")+SUMIFS(通讯通路门店!$W:$W,通讯通路门店!$S:$S,$G529,通讯通路门店!$J:$J,"荣耀授权专卖店")</f>
        <v>0</v>
      </c>
      <c r="BD529" s="99">
        <f>SUMIFS(通讯通路门店!$Z:$Z,通讯通路门店!$S:$S,$G529,通讯通路门店!$J:$J,"VIVO体验店")</f>
        <v>0</v>
      </c>
      <c r="BE529" s="99">
        <f>SUMIFS(通讯通路门店!$AB:$AB,通讯通路门店!$S:$S,$G529,通讯通路门店!$J:$J,"OPPO体验店")</f>
        <v>0</v>
      </c>
      <c r="BF529" s="99">
        <f>SUMIFS(通讯通路门店!$X:$X,通讯通路门店!$S:$S,$G529,通讯通路门店!$J:$J,"华为授权体验店")+SUMIFS(通讯通路门店!$AA:$AA,通讯通路门店!$S:$S,$G529,通讯通路门店!$J:$J,"华为堡垒店")</f>
        <v>0</v>
      </c>
      <c r="BG529" s="99">
        <f>SUMIFS(通讯通路门店!$Y:$Y,通讯通路门店!$S:$S,$G529,通讯通路门店!$J:$J,"小米体验店")</f>
        <v>0</v>
      </c>
      <c r="BH529" s="99">
        <f>SUMIFS(通讯通路门店!$AA:$AA,通讯通路门店!$S:$S,$G529,通讯通路门店!$J:$J,"苹果体验店")</f>
        <v>0</v>
      </c>
      <c r="BI529" s="99">
        <f>SUMIFS(通讯通路门店!$K:$K,通讯通路门店!$S:$S,$G529,通讯通路门店!$J:$J,"其他品牌专卖店")</f>
        <v>0</v>
      </c>
      <c r="BJ529" s="99">
        <f>SUMIFS(通讯通路门店!$AC:$AC,通讯通路门店!$S:$S,$G529)</f>
        <v>0</v>
      </c>
      <c r="BK529" s="99">
        <f>SUMIFS(通讯通路门店!$AD:$AD,通讯通路门店!$S:$S,$G529)</f>
        <v>0</v>
      </c>
      <c r="BL529" s="99">
        <f>SUMIFS(通讯通路门店!$AE:$AE,通讯通路门店!$S:$S,$G529)</f>
        <v>0</v>
      </c>
      <c r="BM529" s="99">
        <f>SUMIFS(通讯通路门店!$AF:$AF,通讯通路门店!$S:$S,$G529)</f>
        <v>0</v>
      </c>
      <c r="BN529" s="99">
        <f>SUMIFS(通讯通路门店!$AG:$AG,通讯通路门店!$S:$S,$G529)</f>
        <v>0</v>
      </c>
      <c r="BO529" s="99">
        <f>SUMIFS(通讯通路门店!$AH:$AH,通讯通路门店!$S:$S,$G529)</f>
        <v>0</v>
      </c>
      <c r="BP529" s="99">
        <f>SUMIFS(通讯通路门店!$AI:$AI,通讯通路门店!$S:$S,$G529)</f>
        <v>0</v>
      </c>
      <c r="BQ529" s="83"/>
    </row>
    <row r="530" spans="1:69">
      <c r="A530" s="99" t="str">
        <f>IFERROR(_xlfn.XLOOKUP($G530,通讯通路门店!$S$4:$S$993933,通讯通路门店!$A$4:$A$993933,0,0),"")</f>
        <v/>
      </c>
      <c r="B530" s="99" t="str">
        <f>IFERROR(_xlfn.XLOOKUP($G530,通讯通路门店!$S$4:$S$993933,通讯通路门店!$B$4:$B$993933,0,0),"")</f>
        <v/>
      </c>
      <c r="C530" s="99" t="str">
        <f>IFERROR(_xlfn.XLOOKUP($G530,通讯通路门店!$S$4:$S$993933,通讯通路门店!$C$4:$C$993933,0,0),"")</f>
        <v/>
      </c>
      <c r="D530" s="99" t="str">
        <f>IFERROR(_xlfn.XLOOKUP($G530,通讯通路门店!$S$4:$S$993933,通讯通路门店!$D$4:$D$993933,0,0),"")</f>
        <v/>
      </c>
      <c r="E530" s="83"/>
      <c r="F530" s="83"/>
      <c r="G530" s="101" t="e">
        <v>#N/A</v>
      </c>
      <c r="H530" s="102" t="str">
        <f>IFERROR(_xlfn.XLOOKUP($G530,通讯通路门店!$S$4:$S$993933,通讯通路门店!$R$4:$R$993933,0,0),"")</f>
        <v/>
      </c>
      <c r="I530" s="83"/>
      <c r="J530" s="83"/>
      <c r="K530" s="83"/>
      <c r="L530" s="83"/>
      <c r="M530" s="83"/>
      <c r="N530" s="83"/>
      <c r="O530" s="83"/>
      <c r="P530" s="83"/>
      <c r="Q530" s="83"/>
      <c r="R530" s="83"/>
      <c r="S530" s="83"/>
      <c r="T530" s="83"/>
      <c r="U530" s="99">
        <f>COUNTIF(通讯通路门店!$S:$S,$G530)</f>
        <v>0</v>
      </c>
      <c r="V530" s="99">
        <f>COUNTIFS(通讯通路门店!$S:$S,$G530,通讯通路门店!$J:$J,"综合卖场")</f>
        <v>0</v>
      </c>
      <c r="W530" s="99">
        <f>SUMIFS(通讯通路门店!$AJ:$AJ,通讯通路门店!$S:$S,通讯客户沙盘!$G530)</f>
        <v>0</v>
      </c>
      <c r="X530" s="99">
        <f t="shared" si="40"/>
        <v>0</v>
      </c>
      <c r="Y530" s="99">
        <f>COUNTIFS(通讯通路门店!$S:$S,$G530,通讯通路门店!$J:$J,"荣耀体验店")+COUNTIFS(通讯通路门店!$S:$S,$G530,通讯通路门店!$J:$J,"荣耀授权专卖店")</f>
        <v>0</v>
      </c>
      <c r="Z530" s="99">
        <f>COUNTIFS(通讯通路门店!$S:$S,$G530,通讯通路门店!$J:$J,"VIVO体验店")</f>
        <v>0</v>
      </c>
      <c r="AA530" s="99">
        <f>COUNTIFS(通讯通路门店!$S:$S,$G530,通讯通路门店!$J:$J,"OPPO体验店")</f>
        <v>0</v>
      </c>
      <c r="AB530" s="99">
        <f>COUNTIFS(通讯通路门店!$S:$S,$G530,通讯通路门店!$J:$J,"华为授权体验店")+COUNTIFS(通讯通路门店!$S:$S,$G530,通讯通路门店!$J:$J,"华为堡垒店")</f>
        <v>0</v>
      </c>
      <c r="AC530" s="99">
        <f>COUNTIFS(通讯通路门店!$S:$S,$G530,通讯通路门店!$J:$J,"小米体验店")</f>
        <v>0</v>
      </c>
      <c r="AD530" s="99">
        <f>COUNTIFS(通讯通路门店!$S:$S,$G530,通讯通路门店!$J:$J,"苹果体验店")</f>
        <v>0</v>
      </c>
      <c r="AE530" s="99">
        <f>COUNTIFS(通讯通路门店!$S:$S,$G530,通讯通路门店!$J:$J,"其他品牌专卖店")</f>
        <v>0</v>
      </c>
      <c r="AF530" s="99">
        <f>SUMIFS(通讯通路门店!$BI:$BI,通讯通路门店!$S:$S,$G530)</f>
        <v>0</v>
      </c>
      <c r="AG530" s="99">
        <f>SUMIFS(通讯通路门店!$BH:$BH,通讯通路门店!$S:$S,$G530)</f>
        <v>0</v>
      </c>
      <c r="AH530" s="99">
        <f t="shared" si="41"/>
        <v>0</v>
      </c>
      <c r="AI530" s="99">
        <f>SUMIFS(通讯通路门店!$BB:$BB,通讯通路门店!$S:$S,$G530)</f>
        <v>0</v>
      </c>
      <c r="AJ530" s="99">
        <f>SUMIFS(通讯通路门店!$BE:$BE,通讯通路门店!$S:$S,$G530)</f>
        <v>0</v>
      </c>
      <c r="AK530" s="99">
        <f>SUMIFS(通讯通路门店!$BG:$BG,通讯通路门店!$S:$S,$G530)</f>
        <v>0</v>
      </c>
      <c r="AL530" s="99">
        <f>SUMIFS(通讯通路门店!$BC:$BC,通讯通路门店!$S:$S,$G530)</f>
        <v>0</v>
      </c>
      <c r="AM530" s="99">
        <f>SUMIFS(通讯通路门店!$BD:$BD,通讯通路门店!$S:$S,$G530)</f>
        <v>0</v>
      </c>
      <c r="AN530" s="99">
        <f>SUMIFS(通讯通路门店!$BF:$BF,通讯通路门店!$S:$S,$G530)</f>
        <v>0</v>
      </c>
      <c r="AO530" s="99">
        <f t="shared" si="42"/>
        <v>0</v>
      </c>
      <c r="AP530" s="99">
        <f>SUMIFS(通讯通路门店!$K:$K,通讯通路门店!$S:$S,$G530)</f>
        <v>0</v>
      </c>
      <c r="AQ530" s="83"/>
      <c r="AR530" s="99">
        <f>SUMIFS(通讯通路门店!$T:$T,通讯通路门店!$S:$S,$G530)</f>
        <v>0</v>
      </c>
      <c r="AS530" s="99">
        <f>SUMIFS(通讯通路门店!$U:$U,通讯通路门店!$S:$S,$G530)</f>
        <v>0</v>
      </c>
      <c r="AT530" s="99">
        <f>SUMIFS(通讯通路门店!$V:$V,通讯通路门店!$S:$S,$G530)</f>
        <v>0</v>
      </c>
      <c r="AU530" s="99">
        <f>SUMIFS(通讯通路门店!$W:$W,通讯通路门店!$S:$S,$G530)</f>
        <v>0</v>
      </c>
      <c r="AV530" s="99">
        <f>SUMIFS(通讯通路门店!$Z:$Z,通讯通路门店!$S:$S,$G530)</f>
        <v>0</v>
      </c>
      <c r="AW530" s="99">
        <f>SUMIFS(通讯通路门店!$AB:$AB,通讯通路门店!$S:$S,$G530)</f>
        <v>0</v>
      </c>
      <c r="AX530" s="99">
        <f>SUMIFS(通讯通路门店!$X:$X,通讯通路门店!$S:$S,$G530)</f>
        <v>0</v>
      </c>
      <c r="AY530" s="99">
        <f>SUMIFS(通讯通路门店!$Y:$Y,通讯通路门店!$S:$S,$G530)</f>
        <v>0</v>
      </c>
      <c r="AZ530" s="99">
        <f>SUMIFS(通讯通路门店!$AA:$AA,通讯通路门店!$S:$S,$G530)</f>
        <v>0</v>
      </c>
      <c r="BA530" s="99">
        <f t="shared" si="43"/>
        <v>0</v>
      </c>
      <c r="BB530" s="99">
        <f t="shared" si="44"/>
        <v>0</v>
      </c>
      <c r="BC530" s="99">
        <f>SUMIFS(通讯通路门店!$W:$W,通讯通路门店!$S:$S,$G530,通讯通路门店!$J:$J,"荣耀体验店")+SUMIFS(通讯通路门店!$W:$W,通讯通路门店!$S:$S,$G530,通讯通路门店!$J:$J,"荣耀授权专卖店")</f>
        <v>0</v>
      </c>
      <c r="BD530" s="99">
        <f>SUMIFS(通讯通路门店!$Z:$Z,通讯通路门店!$S:$S,$G530,通讯通路门店!$J:$J,"VIVO体验店")</f>
        <v>0</v>
      </c>
      <c r="BE530" s="99">
        <f>SUMIFS(通讯通路门店!$AB:$AB,通讯通路门店!$S:$S,$G530,通讯通路门店!$J:$J,"OPPO体验店")</f>
        <v>0</v>
      </c>
      <c r="BF530" s="99">
        <f>SUMIFS(通讯通路门店!$X:$X,通讯通路门店!$S:$S,$G530,通讯通路门店!$J:$J,"华为授权体验店")+SUMIFS(通讯通路门店!$AA:$AA,通讯通路门店!$S:$S,$G530,通讯通路门店!$J:$J,"华为堡垒店")</f>
        <v>0</v>
      </c>
      <c r="BG530" s="99">
        <f>SUMIFS(通讯通路门店!$Y:$Y,通讯通路门店!$S:$S,$G530,通讯通路门店!$J:$J,"小米体验店")</f>
        <v>0</v>
      </c>
      <c r="BH530" s="99">
        <f>SUMIFS(通讯通路门店!$AA:$AA,通讯通路门店!$S:$S,$G530,通讯通路门店!$J:$J,"苹果体验店")</f>
        <v>0</v>
      </c>
      <c r="BI530" s="99">
        <f>SUMIFS(通讯通路门店!$K:$K,通讯通路门店!$S:$S,$G530,通讯通路门店!$J:$J,"其他品牌专卖店")</f>
        <v>0</v>
      </c>
      <c r="BJ530" s="99">
        <f>SUMIFS(通讯通路门店!$AC:$AC,通讯通路门店!$S:$S,$G530)</f>
        <v>0</v>
      </c>
      <c r="BK530" s="99">
        <f>SUMIFS(通讯通路门店!$AD:$AD,通讯通路门店!$S:$S,$G530)</f>
        <v>0</v>
      </c>
      <c r="BL530" s="99">
        <f>SUMIFS(通讯通路门店!$AE:$AE,通讯通路门店!$S:$S,$G530)</f>
        <v>0</v>
      </c>
      <c r="BM530" s="99">
        <f>SUMIFS(通讯通路门店!$AF:$AF,通讯通路门店!$S:$S,$G530)</f>
        <v>0</v>
      </c>
      <c r="BN530" s="99">
        <f>SUMIFS(通讯通路门店!$AG:$AG,通讯通路门店!$S:$S,$G530)</f>
        <v>0</v>
      </c>
      <c r="BO530" s="99">
        <f>SUMIFS(通讯通路门店!$AH:$AH,通讯通路门店!$S:$S,$G530)</f>
        <v>0</v>
      </c>
      <c r="BP530" s="99">
        <f>SUMIFS(通讯通路门店!$AI:$AI,通讯通路门店!$S:$S,$G530)</f>
        <v>0</v>
      </c>
      <c r="BQ530" s="83"/>
    </row>
    <row r="531" spans="1:69">
      <c r="A531" s="99" t="str">
        <f>IFERROR(_xlfn.XLOOKUP($G531,通讯通路门店!$S$4:$S$993933,通讯通路门店!$A$4:$A$993933,0,0),"")</f>
        <v/>
      </c>
      <c r="B531" s="99" t="str">
        <f>IFERROR(_xlfn.XLOOKUP($G531,通讯通路门店!$S$4:$S$993933,通讯通路门店!$B$4:$B$993933,0,0),"")</f>
        <v/>
      </c>
      <c r="C531" s="99" t="str">
        <f>IFERROR(_xlfn.XLOOKUP($G531,通讯通路门店!$S$4:$S$993933,通讯通路门店!$C$4:$C$993933,0,0),"")</f>
        <v/>
      </c>
      <c r="D531" s="99" t="str">
        <f>IFERROR(_xlfn.XLOOKUP($G531,通讯通路门店!$S$4:$S$993933,通讯通路门店!$D$4:$D$993933,0,0),"")</f>
        <v/>
      </c>
      <c r="E531" s="83"/>
      <c r="F531" s="83"/>
      <c r="G531" s="101" t="e">
        <v>#N/A</v>
      </c>
      <c r="H531" s="102" t="str">
        <f>IFERROR(_xlfn.XLOOKUP($G531,通讯通路门店!$S$4:$S$993933,通讯通路门店!$R$4:$R$993933,0,0),"")</f>
        <v/>
      </c>
      <c r="I531" s="83"/>
      <c r="J531" s="83"/>
      <c r="K531" s="83"/>
      <c r="L531" s="83"/>
      <c r="M531" s="83"/>
      <c r="N531" s="83"/>
      <c r="O531" s="83"/>
      <c r="P531" s="83"/>
      <c r="Q531" s="83"/>
      <c r="R531" s="83"/>
      <c r="S531" s="83"/>
      <c r="T531" s="83"/>
      <c r="U531" s="99">
        <f>COUNTIF(通讯通路门店!$S:$S,$G531)</f>
        <v>0</v>
      </c>
      <c r="V531" s="99">
        <f>COUNTIFS(通讯通路门店!$S:$S,$G531,通讯通路门店!$J:$J,"综合卖场")</f>
        <v>0</v>
      </c>
      <c r="W531" s="99">
        <f>SUMIFS(通讯通路门店!$AJ:$AJ,通讯通路门店!$S:$S,通讯客户沙盘!$G531)</f>
        <v>0</v>
      </c>
      <c r="X531" s="99">
        <f t="shared" si="40"/>
        <v>0</v>
      </c>
      <c r="Y531" s="99">
        <f>COUNTIFS(通讯通路门店!$S:$S,$G531,通讯通路门店!$J:$J,"荣耀体验店")+COUNTIFS(通讯通路门店!$S:$S,$G531,通讯通路门店!$J:$J,"荣耀授权专卖店")</f>
        <v>0</v>
      </c>
      <c r="Z531" s="99">
        <f>COUNTIFS(通讯通路门店!$S:$S,$G531,通讯通路门店!$J:$J,"VIVO体验店")</f>
        <v>0</v>
      </c>
      <c r="AA531" s="99">
        <f>COUNTIFS(通讯通路门店!$S:$S,$G531,通讯通路门店!$J:$J,"OPPO体验店")</f>
        <v>0</v>
      </c>
      <c r="AB531" s="99">
        <f>COUNTIFS(通讯通路门店!$S:$S,$G531,通讯通路门店!$J:$J,"华为授权体验店")+COUNTIFS(通讯通路门店!$S:$S,$G531,通讯通路门店!$J:$J,"华为堡垒店")</f>
        <v>0</v>
      </c>
      <c r="AC531" s="99">
        <f>COUNTIFS(通讯通路门店!$S:$S,$G531,通讯通路门店!$J:$J,"小米体验店")</f>
        <v>0</v>
      </c>
      <c r="AD531" s="99">
        <f>COUNTIFS(通讯通路门店!$S:$S,$G531,通讯通路门店!$J:$J,"苹果体验店")</f>
        <v>0</v>
      </c>
      <c r="AE531" s="99">
        <f>COUNTIFS(通讯通路门店!$S:$S,$G531,通讯通路门店!$J:$J,"其他品牌专卖店")</f>
        <v>0</v>
      </c>
      <c r="AF531" s="99">
        <f>SUMIFS(通讯通路门店!$BI:$BI,通讯通路门店!$S:$S,$G531)</f>
        <v>0</v>
      </c>
      <c r="AG531" s="99">
        <f>SUMIFS(通讯通路门店!$BH:$BH,通讯通路门店!$S:$S,$G531)</f>
        <v>0</v>
      </c>
      <c r="AH531" s="99">
        <f t="shared" si="41"/>
        <v>0</v>
      </c>
      <c r="AI531" s="99">
        <f>SUMIFS(通讯通路门店!$BB:$BB,通讯通路门店!$S:$S,$G531)</f>
        <v>0</v>
      </c>
      <c r="AJ531" s="99">
        <f>SUMIFS(通讯通路门店!$BE:$BE,通讯通路门店!$S:$S,$G531)</f>
        <v>0</v>
      </c>
      <c r="AK531" s="99">
        <f>SUMIFS(通讯通路门店!$BG:$BG,通讯通路门店!$S:$S,$G531)</f>
        <v>0</v>
      </c>
      <c r="AL531" s="99">
        <f>SUMIFS(通讯通路门店!$BC:$BC,通讯通路门店!$S:$S,$G531)</f>
        <v>0</v>
      </c>
      <c r="AM531" s="99">
        <f>SUMIFS(通讯通路门店!$BD:$BD,通讯通路门店!$S:$S,$G531)</f>
        <v>0</v>
      </c>
      <c r="AN531" s="99">
        <f>SUMIFS(通讯通路门店!$BF:$BF,通讯通路门店!$S:$S,$G531)</f>
        <v>0</v>
      </c>
      <c r="AO531" s="99">
        <f t="shared" si="42"/>
        <v>0</v>
      </c>
      <c r="AP531" s="99">
        <f>SUMIFS(通讯通路门店!$K:$K,通讯通路门店!$S:$S,$G531)</f>
        <v>0</v>
      </c>
      <c r="AQ531" s="83"/>
      <c r="AR531" s="99">
        <f>SUMIFS(通讯通路门店!$T:$T,通讯通路门店!$S:$S,$G531)</f>
        <v>0</v>
      </c>
      <c r="AS531" s="99">
        <f>SUMIFS(通讯通路门店!$U:$U,通讯通路门店!$S:$S,$G531)</f>
        <v>0</v>
      </c>
      <c r="AT531" s="99">
        <f>SUMIFS(通讯通路门店!$V:$V,通讯通路门店!$S:$S,$G531)</f>
        <v>0</v>
      </c>
      <c r="AU531" s="99">
        <f>SUMIFS(通讯通路门店!$W:$W,通讯通路门店!$S:$S,$G531)</f>
        <v>0</v>
      </c>
      <c r="AV531" s="99">
        <f>SUMIFS(通讯通路门店!$Z:$Z,通讯通路门店!$S:$S,$G531)</f>
        <v>0</v>
      </c>
      <c r="AW531" s="99">
        <f>SUMIFS(通讯通路门店!$AB:$AB,通讯通路门店!$S:$S,$G531)</f>
        <v>0</v>
      </c>
      <c r="AX531" s="99">
        <f>SUMIFS(通讯通路门店!$X:$X,通讯通路门店!$S:$S,$G531)</f>
        <v>0</v>
      </c>
      <c r="AY531" s="99">
        <f>SUMIFS(通讯通路门店!$Y:$Y,通讯通路门店!$S:$S,$G531)</f>
        <v>0</v>
      </c>
      <c r="AZ531" s="99">
        <f>SUMIFS(通讯通路门店!$AA:$AA,通讯通路门店!$S:$S,$G531)</f>
        <v>0</v>
      </c>
      <c r="BA531" s="99">
        <f t="shared" si="43"/>
        <v>0</v>
      </c>
      <c r="BB531" s="99">
        <f t="shared" si="44"/>
        <v>0</v>
      </c>
      <c r="BC531" s="99">
        <f>SUMIFS(通讯通路门店!$W:$W,通讯通路门店!$S:$S,$G531,通讯通路门店!$J:$J,"荣耀体验店")+SUMIFS(通讯通路门店!$W:$W,通讯通路门店!$S:$S,$G531,通讯通路门店!$J:$J,"荣耀授权专卖店")</f>
        <v>0</v>
      </c>
      <c r="BD531" s="99">
        <f>SUMIFS(通讯通路门店!$Z:$Z,通讯通路门店!$S:$S,$G531,通讯通路门店!$J:$J,"VIVO体验店")</f>
        <v>0</v>
      </c>
      <c r="BE531" s="99">
        <f>SUMIFS(通讯通路门店!$AB:$AB,通讯通路门店!$S:$S,$G531,通讯通路门店!$J:$J,"OPPO体验店")</f>
        <v>0</v>
      </c>
      <c r="BF531" s="99">
        <f>SUMIFS(通讯通路门店!$X:$X,通讯通路门店!$S:$S,$G531,通讯通路门店!$J:$J,"华为授权体验店")+SUMIFS(通讯通路门店!$AA:$AA,通讯通路门店!$S:$S,$G531,通讯通路门店!$J:$J,"华为堡垒店")</f>
        <v>0</v>
      </c>
      <c r="BG531" s="99">
        <f>SUMIFS(通讯通路门店!$Y:$Y,通讯通路门店!$S:$S,$G531,通讯通路门店!$J:$J,"小米体验店")</f>
        <v>0</v>
      </c>
      <c r="BH531" s="99">
        <f>SUMIFS(通讯通路门店!$AA:$AA,通讯通路门店!$S:$S,$G531,通讯通路门店!$J:$J,"苹果体验店")</f>
        <v>0</v>
      </c>
      <c r="BI531" s="99">
        <f>SUMIFS(通讯通路门店!$K:$K,通讯通路门店!$S:$S,$G531,通讯通路门店!$J:$J,"其他品牌专卖店")</f>
        <v>0</v>
      </c>
      <c r="BJ531" s="99">
        <f>SUMIFS(通讯通路门店!$AC:$AC,通讯通路门店!$S:$S,$G531)</f>
        <v>0</v>
      </c>
      <c r="BK531" s="99">
        <f>SUMIFS(通讯通路门店!$AD:$AD,通讯通路门店!$S:$S,$G531)</f>
        <v>0</v>
      </c>
      <c r="BL531" s="99">
        <f>SUMIFS(通讯通路门店!$AE:$AE,通讯通路门店!$S:$S,$G531)</f>
        <v>0</v>
      </c>
      <c r="BM531" s="99">
        <f>SUMIFS(通讯通路门店!$AF:$AF,通讯通路门店!$S:$S,$G531)</f>
        <v>0</v>
      </c>
      <c r="BN531" s="99">
        <f>SUMIFS(通讯通路门店!$AG:$AG,通讯通路门店!$S:$S,$G531)</f>
        <v>0</v>
      </c>
      <c r="BO531" s="99">
        <f>SUMIFS(通讯通路门店!$AH:$AH,通讯通路门店!$S:$S,$G531)</f>
        <v>0</v>
      </c>
      <c r="BP531" s="99">
        <f>SUMIFS(通讯通路门店!$AI:$AI,通讯通路门店!$S:$S,$G531)</f>
        <v>0</v>
      </c>
      <c r="BQ531" s="83"/>
    </row>
    <row r="532" spans="1:69">
      <c r="A532" s="99" t="str">
        <f>IFERROR(_xlfn.XLOOKUP($G532,通讯通路门店!$S$4:$S$993933,通讯通路门店!$A$4:$A$993933,0,0),"")</f>
        <v/>
      </c>
      <c r="B532" s="99" t="str">
        <f>IFERROR(_xlfn.XLOOKUP($G532,通讯通路门店!$S$4:$S$993933,通讯通路门店!$B$4:$B$993933,0,0),"")</f>
        <v/>
      </c>
      <c r="C532" s="99" t="str">
        <f>IFERROR(_xlfn.XLOOKUP($G532,通讯通路门店!$S$4:$S$993933,通讯通路门店!$C$4:$C$993933,0,0),"")</f>
        <v/>
      </c>
      <c r="D532" s="99" t="str">
        <f>IFERROR(_xlfn.XLOOKUP($G532,通讯通路门店!$S$4:$S$993933,通讯通路门店!$D$4:$D$993933,0,0),"")</f>
        <v/>
      </c>
      <c r="E532" s="83"/>
      <c r="F532" s="83"/>
      <c r="G532" s="101" t="e">
        <v>#N/A</v>
      </c>
      <c r="H532" s="102" t="str">
        <f>IFERROR(_xlfn.XLOOKUP($G532,通讯通路门店!$S$4:$S$993933,通讯通路门店!$R$4:$R$993933,0,0),"")</f>
        <v/>
      </c>
      <c r="I532" s="83"/>
      <c r="J532" s="83"/>
      <c r="K532" s="83"/>
      <c r="L532" s="83"/>
      <c r="M532" s="83"/>
      <c r="N532" s="83"/>
      <c r="O532" s="83"/>
      <c r="P532" s="83"/>
      <c r="Q532" s="83"/>
      <c r="R532" s="83"/>
      <c r="S532" s="83"/>
      <c r="T532" s="83"/>
      <c r="U532" s="99">
        <f>COUNTIF(通讯通路门店!$S:$S,$G532)</f>
        <v>0</v>
      </c>
      <c r="V532" s="99">
        <f>COUNTIFS(通讯通路门店!$S:$S,$G532,通讯通路门店!$J:$J,"综合卖场")</f>
        <v>0</v>
      </c>
      <c r="W532" s="99">
        <f>SUMIFS(通讯通路门店!$AJ:$AJ,通讯通路门店!$S:$S,通讯客户沙盘!$G532)</f>
        <v>0</v>
      </c>
      <c r="X532" s="99">
        <f t="shared" si="40"/>
        <v>0</v>
      </c>
      <c r="Y532" s="99">
        <f>COUNTIFS(通讯通路门店!$S:$S,$G532,通讯通路门店!$J:$J,"荣耀体验店")+COUNTIFS(通讯通路门店!$S:$S,$G532,通讯通路门店!$J:$J,"荣耀授权专卖店")</f>
        <v>0</v>
      </c>
      <c r="Z532" s="99">
        <f>COUNTIFS(通讯通路门店!$S:$S,$G532,通讯通路门店!$J:$J,"VIVO体验店")</f>
        <v>0</v>
      </c>
      <c r="AA532" s="99">
        <f>COUNTIFS(通讯通路门店!$S:$S,$G532,通讯通路门店!$J:$J,"OPPO体验店")</f>
        <v>0</v>
      </c>
      <c r="AB532" s="99">
        <f>COUNTIFS(通讯通路门店!$S:$S,$G532,通讯通路门店!$J:$J,"华为授权体验店")+COUNTIFS(通讯通路门店!$S:$S,$G532,通讯通路门店!$J:$J,"华为堡垒店")</f>
        <v>0</v>
      </c>
      <c r="AC532" s="99">
        <f>COUNTIFS(通讯通路门店!$S:$S,$G532,通讯通路门店!$J:$J,"小米体验店")</f>
        <v>0</v>
      </c>
      <c r="AD532" s="99">
        <f>COUNTIFS(通讯通路门店!$S:$S,$G532,通讯通路门店!$J:$J,"苹果体验店")</f>
        <v>0</v>
      </c>
      <c r="AE532" s="99">
        <f>COUNTIFS(通讯通路门店!$S:$S,$G532,通讯通路门店!$J:$J,"其他品牌专卖店")</f>
        <v>0</v>
      </c>
      <c r="AF532" s="99">
        <f>SUMIFS(通讯通路门店!$BI:$BI,通讯通路门店!$S:$S,$G532)</f>
        <v>0</v>
      </c>
      <c r="AG532" s="99">
        <f>SUMIFS(通讯通路门店!$BH:$BH,通讯通路门店!$S:$S,$G532)</f>
        <v>0</v>
      </c>
      <c r="AH532" s="99">
        <f t="shared" si="41"/>
        <v>0</v>
      </c>
      <c r="AI532" s="99">
        <f>SUMIFS(通讯通路门店!$BB:$BB,通讯通路门店!$S:$S,$G532)</f>
        <v>0</v>
      </c>
      <c r="AJ532" s="99">
        <f>SUMIFS(通讯通路门店!$BE:$BE,通讯通路门店!$S:$S,$G532)</f>
        <v>0</v>
      </c>
      <c r="AK532" s="99">
        <f>SUMIFS(通讯通路门店!$BG:$BG,通讯通路门店!$S:$S,$G532)</f>
        <v>0</v>
      </c>
      <c r="AL532" s="99">
        <f>SUMIFS(通讯通路门店!$BC:$BC,通讯通路门店!$S:$S,$G532)</f>
        <v>0</v>
      </c>
      <c r="AM532" s="99">
        <f>SUMIFS(通讯通路门店!$BD:$BD,通讯通路门店!$S:$S,$G532)</f>
        <v>0</v>
      </c>
      <c r="AN532" s="99">
        <f>SUMIFS(通讯通路门店!$BF:$BF,通讯通路门店!$S:$S,$G532)</f>
        <v>0</v>
      </c>
      <c r="AO532" s="99">
        <f t="shared" si="42"/>
        <v>0</v>
      </c>
      <c r="AP532" s="99">
        <f>SUMIFS(通讯通路门店!$K:$K,通讯通路门店!$S:$S,$G532)</f>
        <v>0</v>
      </c>
      <c r="AQ532" s="83"/>
      <c r="AR532" s="99">
        <f>SUMIFS(通讯通路门店!$T:$T,通讯通路门店!$S:$S,$G532)</f>
        <v>0</v>
      </c>
      <c r="AS532" s="99">
        <f>SUMIFS(通讯通路门店!$U:$U,通讯通路门店!$S:$S,$G532)</f>
        <v>0</v>
      </c>
      <c r="AT532" s="99">
        <f>SUMIFS(通讯通路门店!$V:$V,通讯通路门店!$S:$S,$G532)</f>
        <v>0</v>
      </c>
      <c r="AU532" s="99">
        <f>SUMIFS(通讯通路门店!$W:$W,通讯通路门店!$S:$S,$G532)</f>
        <v>0</v>
      </c>
      <c r="AV532" s="99">
        <f>SUMIFS(通讯通路门店!$Z:$Z,通讯通路门店!$S:$S,$G532)</f>
        <v>0</v>
      </c>
      <c r="AW532" s="99">
        <f>SUMIFS(通讯通路门店!$AB:$AB,通讯通路门店!$S:$S,$G532)</f>
        <v>0</v>
      </c>
      <c r="AX532" s="99">
        <f>SUMIFS(通讯通路门店!$X:$X,通讯通路门店!$S:$S,$G532)</f>
        <v>0</v>
      </c>
      <c r="AY532" s="99">
        <f>SUMIFS(通讯通路门店!$Y:$Y,通讯通路门店!$S:$S,$G532)</f>
        <v>0</v>
      </c>
      <c r="AZ532" s="99">
        <f>SUMIFS(通讯通路门店!$AA:$AA,通讯通路门店!$S:$S,$G532)</f>
        <v>0</v>
      </c>
      <c r="BA532" s="99">
        <f t="shared" si="43"/>
        <v>0</v>
      </c>
      <c r="BB532" s="99">
        <f t="shared" si="44"/>
        <v>0</v>
      </c>
      <c r="BC532" s="99">
        <f>SUMIFS(通讯通路门店!$W:$W,通讯通路门店!$S:$S,$G532,通讯通路门店!$J:$J,"荣耀体验店")+SUMIFS(通讯通路门店!$W:$W,通讯通路门店!$S:$S,$G532,通讯通路门店!$J:$J,"荣耀授权专卖店")</f>
        <v>0</v>
      </c>
      <c r="BD532" s="99">
        <f>SUMIFS(通讯通路门店!$Z:$Z,通讯通路门店!$S:$S,$G532,通讯通路门店!$J:$J,"VIVO体验店")</f>
        <v>0</v>
      </c>
      <c r="BE532" s="99">
        <f>SUMIFS(通讯通路门店!$AB:$AB,通讯通路门店!$S:$S,$G532,通讯通路门店!$J:$J,"OPPO体验店")</f>
        <v>0</v>
      </c>
      <c r="BF532" s="99">
        <f>SUMIFS(通讯通路门店!$X:$X,通讯通路门店!$S:$S,$G532,通讯通路门店!$J:$J,"华为授权体验店")+SUMIFS(通讯通路门店!$AA:$AA,通讯通路门店!$S:$S,$G532,通讯通路门店!$J:$J,"华为堡垒店")</f>
        <v>0</v>
      </c>
      <c r="BG532" s="99">
        <f>SUMIFS(通讯通路门店!$Y:$Y,通讯通路门店!$S:$S,$G532,通讯通路门店!$J:$J,"小米体验店")</f>
        <v>0</v>
      </c>
      <c r="BH532" s="99">
        <f>SUMIFS(通讯通路门店!$AA:$AA,通讯通路门店!$S:$S,$G532,通讯通路门店!$J:$J,"苹果体验店")</f>
        <v>0</v>
      </c>
      <c r="BI532" s="99">
        <f>SUMIFS(通讯通路门店!$K:$K,通讯通路门店!$S:$S,$G532,通讯通路门店!$J:$J,"其他品牌专卖店")</f>
        <v>0</v>
      </c>
      <c r="BJ532" s="99">
        <f>SUMIFS(通讯通路门店!$AC:$AC,通讯通路门店!$S:$S,$G532)</f>
        <v>0</v>
      </c>
      <c r="BK532" s="99">
        <f>SUMIFS(通讯通路门店!$AD:$AD,通讯通路门店!$S:$S,$G532)</f>
        <v>0</v>
      </c>
      <c r="BL532" s="99">
        <f>SUMIFS(通讯通路门店!$AE:$AE,通讯通路门店!$S:$S,$G532)</f>
        <v>0</v>
      </c>
      <c r="BM532" s="99">
        <f>SUMIFS(通讯通路门店!$AF:$AF,通讯通路门店!$S:$S,$G532)</f>
        <v>0</v>
      </c>
      <c r="BN532" s="99">
        <f>SUMIFS(通讯通路门店!$AG:$AG,通讯通路门店!$S:$S,$G532)</f>
        <v>0</v>
      </c>
      <c r="BO532" s="99">
        <f>SUMIFS(通讯通路门店!$AH:$AH,通讯通路门店!$S:$S,$G532)</f>
        <v>0</v>
      </c>
      <c r="BP532" s="99">
        <f>SUMIFS(通讯通路门店!$AI:$AI,通讯通路门店!$S:$S,$G532)</f>
        <v>0</v>
      </c>
      <c r="BQ532" s="83"/>
    </row>
    <row r="533" spans="1:69">
      <c r="A533" s="99" t="str">
        <f>IFERROR(_xlfn.XLOOKUP($G533,通讯通路门店!$S$4:$S$993933,通讯通路门店!$A$4:$A$993933,0,0),"")</f>
        <v/>
      </c>
      <c r="B533" s="99" t="str">
        <f>IFERROR(_xlfn.XLOOKUP($G533,通讯通路门店!$S$4:$S$993933,通讯通路门店!$B$4:$B$993933,0,0),"")</f>
        <v/>
      </c>
      <c r="C533" s="99" t="str">
        <f>IFERROR(_xlfn.XLOOKUP($G533,通讯通路门店!$S$4:$S$993933,通讯通路门店!$C$4:$C$993933,0,0),"")</f>
        <v/>
      </c>
      <c r="D533" s="99" t="str">
        <f>IFERROR(_xlfn.XLOOKUP($G533,通讯通路门店!$S$4:$S$993933,通讯通路门店!$D$4:$D$993933,0,0),"")</f>
        <v/>
      </c>
      <c r="E533" s="83"/>
      <c r="F533" s="83"/>
      <c r="G533" s="101" t="e">
        <v>#N/A</v>
      </c>
      <c r="H533" s="102" t="str">
        <f>IFERROR(_xlfn.XLOOKUP($G533,通讯通路门店!$S$4:$S$993933,通讯通路门店!$R$4:$R$993933,0,0),"")</f>
        <v/>
      </c>
      <c r="I533" s="83"/>
      <c r="J533" s="83"/>
      <c r="K533" s="83"/>
      <c r="L533" s="83"/>
      <c r="M533" s="83"/>
      <c r="N533" s="83"/>
      <c r="O533" s="83"/>
      <c r="P533" s="83"/>
      <c r="Q533" s="83"/>
      <c r="R533" s="83"/>
      <c r="S533" s="83"/>
      <c r="T533" s="83"/>
      <c r="U533" s="99">
        <f>COUNTIF(通讯通路门店!$S:$S,$G533)</f>
        <v>0</v>
      </c>
      <c r="V533" s="99">
        <f>COUNTIFS(通讯通路门店!$S:$S,$G533,通讯通路门店!$J:$J,"综合卖场")</f>
        <v>0</v>
      </c>
      <c r="W533" s="99">
        <f>SUMIFS(通讯通路门店!$AJ:$AJ,通讯通路门店!$S:$S,通讯客户沙盘!$G533)</f>
        <v>0</v>
      </c>
      <c r="X533" s="99">
        <f t="shared" si="40"/>
        <v>0</v>
      </c>
      <c r="Y533" s="99">
        <f>COUNTIFS(通讯通路门店!$S:$S,$G533,通讯通路门店!$J:$J,"荣耀体验店")+COUNTIFS(通讯通路门店!$S:$S,$G533,通讯通路门店!$J:$J,"荣耀授权专卖店")</f>
        <v>0</v>
      </c>
      <c r="Z533" s="99">
        <f>COUNTIFS(通讯通路门店!$S:$S,$G533,通讯通路门店!$J:$J,"VIVO体验店")</f>
        <v>0</v>
      </c>
      <c r="AA533" s="99">
        <f>COUNTIFS(通讯通路门店!$S:$S,$G533,通讯通路门店!$J:$J,"OPPO体验店")</f>
        <v>0</v>
      </c>
      <c r="AB533" s="99">
        <f>COUNTIFS(通讯通路门店!$S:$S,$G533,通讯通路门店!$J:$J,"华为授权体验店")+COUNTIFS(通讯通路门店!$S:$S,$G533,通讯通路门店!$J:$J,"华为堡垒店")</f>
        <v>0</v>
      </c>
      <c r="AC533" s="99">
        <f>COUNTIFS(通讯通路门店!$S:$S,$G533,通讯通路门店!$J:$J,"小米体验店")</f>
        <v>0</v>
      </c>
      <c r="AD533" s="99">
        <f>COUNTIFS(通讯通路门店!$S:$S,$G533,通讯通路门店!$J:$J,"苹果体验店")</f>
        <v>0</v>
      </c>
      <c r="AE533" s="99">
        <f>COUNTIFS(通讯通路门店!$S:$S,$G533,通讯通路门店!$J:$J,"其他品牌专卖店")</f>
        <v>0</v>
      </c>
      <c r="AF533" s="99">
        <f>SUMIFS(通讯通路门店!$BI:$BI,通讯通路门店!$S:$S,$G533)</f>
        <v>0</v>
      </c>
      <c r="AG533" s="99">
        <f>SUMIFS(通讯通路门店!$BH:$BH,通讯通路门店!$S:$S,$G533)</f>
        <v>0</v>
      </c>
      <c r="AH533" s="99">
        <f t="shared" si="41"/>
        <v>0</v>
      </c>
      <c r="AI533" s="99">
        <f>SUMIFS(通讯通路门店!$BB:$BB,通讯通路门店!$S:$S,$G533)</f>
        <v>0</v>
      </c>
      <c r="AJ533" s="99">
        <f>SUMIFS(通讯通路门店!$BE:$BE,通讯通路门店!$S:$S,$G533)</f>
        <v>0</v>
      </c>
      <c r="AK533" s="99">
        <f>SUMIFS(通讯通路门店!$BG:$BG,通讯通路门店!$S:$S,$G533)</f>
        <v>0</v>
      </c>
      <c r="AL533" s="99">
        <f>SUMIFS(通讯通路门店!$BC:$BC,通讯通路门店!$S:$S,$G533)</f>
        <v>0</v>
      </c>
      <c r="AM533" s="99">
        <f>SUMIFS(通讯通路门店!$BD:$BD,通讯通路门店!$S:$S,$G533)</f>
        <v>0</v>
      </c>
      <c r="AN533" s="99">
        <f>SUMIFS(通讯通路门店!$BF:$BF,通讯通路门店!$S:$S,$G533)</f>
        <v>0</v>
      </c>
      <c r="AO533" s="99">
        <f t="shared" si="42"/>
        <v>0</v>
      </c>
      <c r="AP533" s="99">
        <f>SUMIFS(通讯通路门店!$K:$K,通讯通路门店!$S:$S,$G533)</f>
        <v>0</v>
      </c>
      <c r="AQ533" s="83"/>
      <c r="AR533" s="99">
        <f>SUMIFS(通讯通路门店!$T:$T,通讯通路门店!$S:$S,$G533)</f>
        <v>0</v>
      </c>
      <c r="AS533" s="99">
        <f>SUMIFS(通讯通路门店!$U:$U,通讯通路门店!$S:$S,$G533)</f>
        <v>0</v>
      </c>
      <c r="AT533" s="99">
        <f>SUMIFS(通讯通路门店!$V:$V,通讯通路门店!$S:$S,$G533)</f>
        <v>0</v>
      </c>
      <c r="AU533" s="99">
        <f>SUMIFS(通讯通路门店!$W:$W,通讯通路门店!$S:$S,$G533)</f>
        <v>0</v>
      </c>
      <c r="AV533" s="99">
        <f>SUMIFS(通讯通路门店!$Z:$Z,通讯通路门店!$S:$S,$G533)</f>
        <v>0</v>
      </c>
      <c r="AW533" s="99">
        <f>SUMIFS(通讯通路门店!$AB:$AB,通讯通路门店!$S:$S,$G533)</f>
        <v>0</v>
      </c>
      <c r="AX533" s="99">
        <f>SUMIFS(通讯通路门店!$X:$X,通讯通路门店!$S:$S,$G533)</f>
        <v>0</v>
      </c>
      <c r="AY533" s="99">
        <f>SUMIFS(通讯通路门店!$Y:$Y,通讯通路门店!$S:$S,$G533)</f>
        <v>0</v>
      </c>
      <c r="AZ533" s="99">
        <f>SUMIFS(通讯通路门店!$AA:$AA,通讯通路门店!$S:$S,$G533)</f>
        <v>0</v>
      </c>
      <c r="BA533" s="99">
        <f t="shared" si="43"/>
        <v>0</v>
      </c>
      <c r="BB533" s="99">
        <f t="shared" si="44"/>
        <v>0</v>
      </c>
      <c r="BC533" s="99">
        <f>SUMIFS(通讯通路门店!$W:$W,通讯通路门店!$S:$S,$G533,通讯通路门店!$J:$J,"荣耀体验店")+SUMIFS(通讯通路门店!$W:$W,通讯通路门店!$S:$S,$G533,通讯通路门店!$J:$J,"荣耀授权专卖店")</f>
        <v>0</v>
      </c>
      <c r="BD533" s="99">
        <f>SUMIFS(通讯通路门店!$Z:$Z,通讯通路门店!$S:$S,$G533,通讯通路门店!$J:$J,"VIVO体验店")</f>
        <v>0</v>
      </c>
      <c r="BE533" s="99">
        <f>SUMIFS(通讯通路门店!$AB:$AB,通讯通路门店!$S:$S,$G533,通讯通路门店!$J:$J,"OPPO体验店")</f>
        <v>0</v>
      </c>
      <c r="BF533" s="99">
        <f>SUMIFS(通讯通路门店!$X:$X,通讯通路门店!$S:$S,$G533,通讯通路门店!$J:$J,"华为授权体验店")+SUMIFS(通讯通路门店!$AA:$AA,通讯通路门店!$S:$S,$G533,通讯通路门店!$J:$J,"华为堡垒店")</f>
        <v>0</v>
      </c>
      <c r="BG533" s="99">
        <f>SUMIFS(通讯通路门店!$Y:$Y,通讯通路门店!$S:$S,$G533,通讯通路门店!$J:$J,"小米体验店")</f>
        <v>0</v>
      </c>
      <c r="BH533" s="99">
        <f>SUMIFS(通讯通路门店!$AA:$AA,通讯通路门店!$S:$S,$G533,通讯通路门店!$J:$J,"苹果体验店")</f>
        <v>0</v>
      </c>
      <c r="BI533" s="99">
        <f>SUMIFS(通讯通路门店!$K:$K,通讯通路门店!$S:$S,$G533,通讯通路门店!$J:$J,"其他品牌专卖店")</f>
        <v>0</v>
      </c>
      <c r="BJ533" s="99">
        <f>SUMIFS(通讯通路门店!$AC:$AC,通讯通路门店!$S:$S,$G533)</f>
        <v>0</v>
      </c>
      <c r="BK533" s="99">
        <f>SUMIFS(通讯通路门店!$AD:$AD,通讯通路门店!$S:$S,$G533)</f>
        <v>0</v>
      </c>
      <c r="BL533" s="99">
        <f>SUMIFS(通讯通路门店!$AE:$AE,通讯通路门店!$S:$S,$G533)</f>
        <v>0</v>
      </c>
      <c r="BM533" s="99">
        <f>SUMIFS(通讯通路门店!$AF:$AF,通讯通路门店!$S:$S,$G533)</f>
        <v>0</v>
      </c>
      <c r="BN533" s="99">
        <f>SUMIFS(通讯通路门店!$AG:$AG,通讯通路门店!$S:$S,$G533)</f>
        <v>0</v>
      </c>
      <c r="BO533" s="99">
        <f>SUMIFS(通讯通路门店!$AH:$AH,通讯通路门店!$S:$S,$G533)</f>
        <v>0</v>
      </c>
      <c r="BP533" s="99">
        <f>SUMIFS(通讯通路门店!$AI:$AI,通讯通路门店!$S:$S,$G533)</f>
        <v>0</v>
      </c>
      <c r="BQ533" s="83"/>
    </row>
    <row r="534" spans="1:69">
      <c r="A534" s="99" t="str">
        <f>IFERROR(_xlfn.XLOOKUP($G534,通讯通路门店!$S$4:$S$993933,通讯通路门店!$A$4:$A$993933,0,0),"")</f>
        <v/>
      </c>
      <c r="B534" s="99" t="str">
        <f>IFERROR(_xlfn.XLOOKUP($G534,通讯通路门店!$S$4:$S$993933,通讯通路门店!$B$4:$B$993933,0,0),"")</f>
        <v/>
      </c>
      <c r="C534" s="99" t="str">
        <f>IFERROR(_xlfn.XLOOKUP($G534,通讯通路门店!$S$4:$S$993933,通讯通路门店!$C$4:$C$993933,0,0),"")</f>
        <v/>
      </c>
      <c r="D534" s="99" t="str">
        <f>IFERROR(_xlfn.XLOOKUP($G534,通讯通路门店!$S$4:$S$993933,通讯通路门店!$D$4:$D$993933,0,0),"")</f>
        <v/>
      </c>
      <c r="E534" s="83"/>
      <c r="F534" s="83"/>
      <c r="G534" s="101" t="e">
        <v>#N/A</v>
      </c>
      <c r="H534" s="102" t="str">
        <f>IFERROR(_xlfn.XLOOKUP($G534,通讯通路门店!$S$4:$S$993933,通讯通路门店!$R$4:$R$993933,0,0),"")</f>
        <v/>
      </c>
      <c r="I534" s="83"/>
      <c r="J534" s="83"/>
      <c r="K534" s="83"/>
      <c r="L534" s="83"/>
      <c r="M534" s="83"/>
      <c r="N534" s="83"/>
      <c r="O534" s="83"/>
      <c r="P534" s="83"/>
      <c r="Q534" s="83"/>
      <c r="R534" s="83"/>
      <c r="S534" s="83"/>
      <c r="T534" s="83"/>
      <c r="U534" s="99">
        <f>COUNTIF(通讯通路门店!$S:$S,$G534)</f>
        <v>0</v>
      </c>
      <c r="V534" s="99">
        <f>COUNTIFS(通讯通路门店!$S:$S,$G534,通讯通路门店!$J:$J,"综合卖场")</f>
        <v>0</v>
      </c>
      <c r="W534" s="99">
        <f>SUMIFS(通讯通路门店!$AJ:$AJ,通讯通路门店!$S:$S,通讯客户沙盘!$G534)</f>
        <v>0</v>
      </c>
      <c r="X534" s="99">
        <f t="shared" si="40"/>
        <v>0</v>
      </c>
      <c r="Y534" s="99">
        <f>COUNTIFS(通讯通路门店!$S:$S,$G534,通讯通路门店!$J:$J,"荣耀体验店")+COUNTIFS(通讯通路门店!$S:$S,$G534,通讯通路门店!$J:$J,"荣耀授权专卖店")</f>
        <v>0</v>
      </c>
      <c r="Z534" s="99">
        <f>COUNTIFS(通讯通路门店!$S:$S,$G534,通讯通路门店!$J:$J,"VIVO体验店")</f>
        <v>0</v>
      </c>
      <c r="AA534" s="99">
        <f>COUNTIFS(通讯通路门店!$S:$S,$G534,通讯通路门店!$J:$J,"OPPO体验店")</f>
        <v>0</v>
      </c>
      <c r="AB534" s="99">
        <f>COUNTIFS(通讯通路门店!$S:$S,$G534,通讯通路门店!$J:$J,"华为授权体验店")+COUNTIFS(通讯通路门店!$S:$S,$G534,通讯通路门店!$J:$J,"华为堡垒店")</f>
        <v>0</v>
      </c>
      <c r="AC534" s="99">
        <f>COUNTIFS(通讯通路门店!$S:$S,$G534,通讯通路门店!$J:$J,"小米体验店")</f>
        <v>0</v>
      </c>
      <c r="AD534" s="99">
        <f>COUNTIFS(通讯通路门店!$S:$S,$G534,通讯通路门店!$J:$J,"苹果体验店")</f>
        <v>0</v>
      </c>
      <c r="AE534" s="99">
        <f>COUNTIFS(通讯通路门店!$S:$S,$G534,通讯通路门店!$J:$J,"其他品牌专卖店")</f>
        <v>0</v>
      </c>
      <c r="AF534" s="99">
        <f>SUMIFS(通讯通路门店!$BI:$BI,通讯通路门店!$S:$S,$G534)</f>
        <v>0</v>
      </c>
      <c r="AG534" s="99">
        <f>SUMIFS(通讯通路门店!$BH:$BH,通讯通路门店!$S:$S,$G534)</f>
        <v>0</v>
      </c>
      <c r="AH534" s="99">
        <f t="shared" si="41"/>
        <v>0</v>
      </c>
      <c r="AI534" s="99">
        <f>SUMIFS(通讯通路门店!$BB:$BB,通讯通路门店!$S:$S,$G534)</f>
        <v>0</v>
      </c>
      <c r="AJ534" s="99">
        <f>SUMIFS(通讯通路门店!$BE:$BE,通讯通路门店!$S:$S,$G534)</f>
        <v>0</v>
      </c>
      <c r="AK534" s="99">
        <f>SUMIFS(通讯通路门店!$BG:$BG,通讯通路门店!$S:$S,$G534)</f>
        <v>0</v>
      </c>
      <c r="AL534" s="99">
        <f>SUMIFS(通讯通路门店!$BC:$BC,通讯通路门店!$S:$S,$G534)</f>
        <v>0</v>
      </c>
      <c r="AM534" s="99">
        <f>SUMIFS(通讯通路门店!$BD:$BD,通讯通路门店!$S:$S,$G534)</f>
        <v>0</v>
      </c>
      <c r="AN534" s="99">
        <f>SUMIFS(通讯通路门店!$BF:$BF,通讯通路门店!$S:$S,$G534)</f>
        <v>0</v>
      </c>
      <c r="AO534" s="99">
        <f t="shared" si="42"/>
        <v>0</v>
      </c>
      <c r="AP534" s="99">
        <f>SUMIFS(通讯通路门店!$K:$K,通讯通路门店!$S:$S,$G534)</f>
        <v>0</v>
      </c>
      <c r="AQ534" s="83"/>
      <c r="AR534" s="99">
        <f>SUMIFS(通讯通路门店!$T:$T,通讯通路门店!$S:$S,$G534)</f>
        <v>0</v>
      </c>
      <c r="AS534" s="99">
        <f>SUMIFS(通讯通路门店!$U:$U,通讯通路门店!$S:$S,$G534)</f>
        <v>0</v>
      </c>
      <c r="AT534" s="99">
        <f>SUMIFS(通讯通路门店!$V:$V,通讯通路门店!$S:$S,$G534)</f>
        <v>0</v>
      </c>
      <c r="AU534" s="99">
        <f>SUMIFS(通讯通路门店!$W:$W,通讯通路门店!$S:$S,$G534)</f>
        <v>0</v>
      </c>
      <c r="AV534" s="99">
        <f>SUMIFS(通讯通路门店!$Z:$Z,通讯通路门店!$S:$S,$G534)</f>
        <v>0</v>
      </c>
      <c r="AW534" s="99">
        <f>SUMIFS(通讯通路门店!$AB:$AB,通讯通路门店!$S:$S,$G534)</f>
        <v>0</v>
      </c>
      <c r="AX534" s="99">
        <f>SUMIFS(通讯通路门店!$X:$X,通讯通路门店!$S:$S,$G534)</f>
        <v>0</v>
      </c>
      <c r="AY534" s="99">
        <f>SUMIFS(通讯通路门店!$Y:$Y,通讯通路门店!$S:$S,$G534)</f>
        <v>0</v>
      </c>
      <c r="AZ534" s="99">
        <f>SUMIFS(通讯通路门店!$AA:$AA,通讯通路门店!$S:$S,$G534)</f>
        <v>0</v>
      </c>
      <c r="BA534" s="99">
        <f t="shared" si="43"/>
        <v>0</v>
      </c>
      <c r="BB534" s="99">
        <f t="shared" si="44"/>
        <v>0</v>
      </c>
      <c r="BC534" s="99">
        <f>SUMIFS(通讯通路门店!$W:$W,通讯通路门店!$S:$S,$G534,通讯通路门店!$J:$J,"荣耀体验店")+SUMIFS(通讯通路门店!$W:$W,通讯通路门店!$S:$S,$G534,通讯通路门店!$J:$J,"荣耀授权专卖店")</f>
        <v>0</v>
      </c>
      <c r="BD534" s="99">
        <f>SUMIFS(通讯通路门店!$Z:$Z,通讯通路门店!$S:$S,$G534,通讯通路门店!$J:$J,"VIVO体验店")</f>
        <v>0</v>
      </c>
      <c r="BE534" s="99">
        <f>SUMIFS(通讯通路门店!$AB:$AB,通讯通路门店!$S:$S,$G534,通讯通路门店!$J:$J,"OPPO体验店")</f>
        <v>0</v>
      </c>
      <c r="BF534" s="99">
        <f>SUMIFS(通讯通路门店!$X:$X,通讯通路门店!$S:$S,$G534,通讯通路门店!$J:$J,"华为授权体验店")+SUMIFS(通讯通路门店!$AA:$AA,通讯通路门店!$S:$S,$G534,通讯通路门店!$J:$J,"华为堡垒店")</f>
        <v>0</v>
      </c>
      <c r="BG534" s="99">
        <f>SUMIFS(通讯通路门店!$Y:$Y,通讯通路门店!$S:$S,$G534,通讯通路门店!$J:$J,"小米体验店")</f>
        <v>0</v>
      </c>
      <c r="BH534" s="99">
        <f>SUMIFS(通讯通路门店!$AA:$AA,通讯通路门店!$S:$S,$G534,通讯通路门店!$J:$J,"苹果体验店")</f>
        <v>0</v>
      </c>
      <c r="BI534" s="99">
        <f>SUMIFS(通讯通路门店!$K:$K,通讯通路门店!$S:$S,$G534,通讯通路门店!$J:$J,"其他品牌专卖店")</f>
        <v>0</v>
      </c>
      <c r="BJ534" s="99">
        <f>SUMIFS(通讯通路门店!$AC:$AC,通讯通路门店!$S:$S,$G534)</f>
        <v>0</v>
      </c>
      <c r="BK534" s="99">
        <f>SUMIFS(通讯通路门店!$AD:$AD,通讯通路门店!$S:$S,$G534)</f>
        <v>0</v>
      </c>
      <c r="BL534" s="99">
        <f>SUMIFS(通讯通路门店!$AE:$AE,通讯通路门店!$S:$S,$G534)</f>
        <v>0</v>
      </c>
      <c r="BM534" s="99">
        <f>SUMIFS(通讯通路门店!$AF:$AF,通讯通路门店!$S:$S,$G534)</f>
        <v>0</v>
      </c>
      <c r="BN534" s="99">
        <f>SUMIFS(通讯通路门店!$AG:$AG,通讯通路门店!$S:$S,$G534)</f>
        <v>0</v>
      </c>
      <c r="BO534" s="99">
        <f>SUMIFS(通讯通路门店!$AH:$AH,通讯通路门店!$S:$S,$G534)</f>
        <v>0</v>
      </c>
      <c r="BP534" s="99">
        <f>SUMIFS(通讯通路门店!$AI:$AI,通讯通路门店!$S:$S,$G534)</f>
        <v>0</v>
      </c>
      <c r="BQ534" s="83"/>
    </row>
    <row r="535" spans="1:69">
      <c r="A535" s="99" t="str">
        <f>IFERROR(_xlfn.XLOOKUP($G535,通讯通路门店!$S$4:$S$993933,通讯通路门店!$A$4:$A$993933,0,0),"")</f>
        <v/>
      </c>
      <c r="B535" s="99" t="str">
        <f>IFERROR(_xlfn.XLOOKUP($G535,通讯通路门店!$S$4:$S$993933,通讯通路门店!$B$4:$B$993933,0,0),"")</f>
        <v/>
      </c>
      <c r="C535" s="99" t="str">
        <f>IFERROR(_xlfn.XLOOKUP($G535,通讯通路门店!$S$4:$S$993933,通讯通路门店!$C$4:$C$993933,0,0),"")</f>
        <v/>
      </c>
      <c r="D535" s="99" t="str">
        <f>IFERROR(_xlfn.XLOOKUP($G535,通讯通路门店!$S$4:$S$993933,通讯通路门店!$D$4:$D$993933,0,0),"")</f>
        <v/>
      </c>
      <c r="E535" s="83"/>
      <c r="F535" s="83"/>
      <c r="G535" s="101" t="e">
        <v>#N/A</v>
      </c>
      <c r="H535" s="102" t="str">
        <f>IFERROR(_xlfn.XLOOKUP($G535,通讯通路门店!$S$4:$S$993933,通讯通路门店!$R$4:$R$993933,0,0),"")</f>
        <v/>
      </c>
      <c r="I535" s="83"/>
      <c r="J535" s="83"/>
      <c r="K535" s="83"/>
      <c r="L535" s="83"/>
      <c r="M535" s="83"/>
      <c r="N535" s="83"/>
      <c r="O535" s="83"/>
      <c r="P535" s="83"/>
      <c r="Q535" s="83"/>
      <c r="R535" s="83"/>
      <c r="S535" s="83"/>
      <c r="T535" s="83"/>
      <c r="U535" s="99">
        <f>COUNTIF(通讯通路门店!$S:$S,$G535)</f>
        <v>0</v>
      </c>
      <c r="V535" s="99">
        <f>COUNTIFS(通讯通路门店!$S:$S,$G535,通讯通路门店!$J:$J,"综合卖场")</f>
        <v>0</v>
      </c>
      <c r="W535" s="99">
        <f>SUMIFS(通讯通路门店!$AJ:$AJ,通讯通路门店!$S:$S,通讯客户沙盘!$G535)</f>
        <v>0</v>
      </c>
      <c r="X535" s="99">
        <f t="shared" si="40"/>
        <v>0</v>
      </c>
      <c r="Y535" s="99">
        <f>COUNTIFS(通讯通路门店!$S:$S,$G535,通讯通路门店!$J:$J,"荣耀体验店")+COUNTIFS(通讯通路门店!$S:$S,$G535,通讯通路门店!$J:$J,"荣耀授权专卖店")</f>
        <v>0</v>
      </c>
      <c r="Z535" s="99">
        <f>COUNTIFS(通讯通路门店!$S:$S,$G535,通讯通路门店!$J:$J,"VIVO体验店")</f>
        <v>0</v>
      </c>
      <c r="AA535" s="99">
        <f>COUNTIFS(通讯通路门店!$S:$S,$G535,通讯通路门店!$J:$J,"OPPO体验店")</f>
        <v>0</v>
      </c>
      <c r="AB535" s="99">
        <f>COUNTIFS(通讯通路门店!$S:$S,$G535,通讯通路门店!$J:$J,"华为授权体验店")+COUNTIFS(通讯通路门店!$S:$S,$G535,通讯通路门店!$J:$J,"华为堡垒店")</f>
        <v>0</v>
      </c>
      <c r="AC535" s="99">
        <f>COUNTIFS(通讯通路门店!$S:$S,$G535,通讯通路门店!$J:$J,"小米体验店")</f>
        <v>0</v>
      </c>
      <c r="AD535" s="99">
        <f>COUNTIFS(通讯通路门店!$S:$S,$G535,通讯通路门店!$J:$J,"苹果体验店")</f>
        <v>0</v>
      </c>
      <c r="AE535" s="99">
        <f>COUNTIFS(通讯通路门店!$S:$S,$G535,通讯通路门店!$J:$J,"其他品牌专卖店")</f>
        <v>0</v>
      </c>
      <c r="AF535" s="99">
        <f>SUMIFS(通讯通路门店!$BI:$BI,通讯通路门店!$S:$S,$G535)</f>
        <v>0</v>
      </c>
      <c r="AG535" s="99">
        <f>SUMIFS(通讯通路门店!$BH:$BH,通讯通路门店!$S:$S,$G535)</f>
        <v>0</v>
      </c>
      <c r="AH535" s="99">
        <f t="shared" si="41"/>
        <v>0</v>
      </c>
      <c r="AI535" s="99">
        <f>SUMIFS(通讯通路门店!$BB:$BB,通讯通路门店!$S:$S,$G535)</f>
        <v>0</v>
      </c>
      <c r="AJ535" s="99">
        <f>SUMIFS(通讯通路门店!$BE:$BE,通讯通路门店!$S:$S,$G535)</f>
        <v>0</v>
      </c>
      <c r="AK535" s="99">
        <f>SUMIFS(通讯通路门店!$BG:$BG,通讯通路门店!$S:$S,$G535)</f>
        <v>0</v>
      </c>
      <c r="AL535" s="99">
        <f>SUMIFS(通讯通路门店!$BC:$BC,通讯通路门店!$S:$S,$G535)</f>
        <v>0</v>
      </c>
      <c r="AM535" s="99">
        <f>SUMIFS(通讯通路门店!$BD:$BD,通讯通路门店!$S:$S,$G535)</f>
        <v>0</v>
      </c>
      <c r="AN535" s="99">
        <f>SUMIFS(通讯通路门店!$BF:$BF,通讯通路门店!$S:$S,$G535)</f>
        <v>0</v>
      </c>
      <c r="AO535" s="99">
        <f t="shared" si="42"/>
        <v>0</v>
      </c>
      <c r="AP535" s="99">
        <f>SUMIFS(通讯通路门店!$K:$K,通讯通路门店!$S:$S,$G535)</f>
        <v>0</v>
      </c>
      <c r="AQ535" s="83"/>
      <c r="AR535" s="99">
        <f>SUMIFS(通讯通路门店!$T:$T,通讯通路门店!$S:$S,$G535)</f>
        <v>0</v>
      </c>
      <c r="AS535" s="99">
        <f>SUMIFS(通讯通路门店!$U:$U,通讯通路门店!$S:$S,$G535)</f>
        <v>0</v>
      </c>
      <c r="AT535" s="99">
        <f>SUMIFS(通讯通路门店!$V:$V,通讯通路门店!$S:$S,$G535)</f>
        <v>0</v>
      </c>
      <c r="AU535" s="99">
        <f>SUMIFS(通讯通路门店!$W:$W,通讯通路门店!$S:$S,$G535)</f>
        <v>0</v>
      </c>
      <c r="AV535" s="99">
        <f>SUMIFS(通讯通路门店!$Z:$Z,通讯通路门店!$S:$S,$G535)</f>
        <v>0</v>
      </c>
      <c r="AW535" s="99">
        <f>SUMIFS(通讯通路门店!$AB:$AB,通讯通路门店!$S:$S,$G535)</f>
        <v>0</v>
      </c>
      <c r="AX535" s="99">
        <f>SUMIFS(通讯通路门店!$X:$X,通讯通路门店!$S:$S,$G535)</f>
        <v>0</v>
      </c>
      <c r="AY535" s="99">
        <f>SUMIFS(通讯通路门店!$Y:$Y,通讯通路门店!$S:$S,$G535)</f>
        <v>0</v>
      </c>
      <c r="AZ535" s="99">
        <f>SUMIFS(通讯通路门店!$AA:$AA,通讯通路门店!$S:$S,$G535)</f>
        <v>0</v>
      </c>
      <c r="BA535" s="99">
        <f t="shared" si="43"/>
        <v>0</v>
      </c>
      <c r="BB535" s="99">
        <f t="shared" si="44"/>
        <v>0</v>
      </c>
      <c r="BC535" s="99">
        <f>SUMIFS(通讯通路门店!$W:$W,通讯通路门店!$S:$S,$G535,通讯通路门店!$J:$J,"荣耀体验店")+SUMIFS(通讯通路门店!$W:$W,通讯通路门店!$S:$S,$G535,通讯通路门店!$J:$J,"荣耀授权专卖店")</f>
        <v>0</v>
      </c>
      <c r="BD535" s="99">
        <f>SUMIFS(通讯通路门店!$Z:$Z,通讯通路门店!$S:$S,$G535,通讯通路门店!$J:$J,"VIVO体验店")</f>
        <v>0</v>
      </c>
      <c r="BE535" s="99">
        <f>SUMIFS(通讯通路门店!$AB:$AB,通讯通路门店!$S:$S,$G535,通讯通路门店!$J:$J,"OPPO体验店")</f>
        <v>0</v>
      </c>
      <c r="BF535" s="99">
        <f>SUMIFS(通讯通路门店!$X:$X,通讯通路门店!$S:$S,$G535,通讯通路门店!$J:$J,"华为授权体验店")+SUMIFS(通讯通路门店!$AA:$AA,通讯通路门店!$S:$S,$G535,通讯通路门店!$J:$J,"华为堡垒店")</f>
        <v>0</v>
      </c>
      <c r="BG535" s="99">
        <f>SUMIFS(通讯通路门店!$Y:$Y,通讯通路门店!$S:$S,$G535,通讯通路门店!$J:$J,"小米体验店")</f>
        <v>0</v>
      </c>
      <c r="BH535" s="99">
        <f>SUMIFS(通讯通路门店!$AA:$AA,通讯通路门店!$S:$S,$G535,通讯通路门店!$J:$J,"苹果体验店")</f>
        <v>0</v>
      </c>
      <c r="BI535" s="99">
        <f>SUMIFS(通讯通路门店!$K:$K,通讯通路门店!$S:$S,$G535,通讯通路门店!$J:$J,"其他品牌专卖店")</f>
        <v>0</v>
      </c>
      <c r="BJ535" s="99">
        <f>SUMIFS(通讯通路门店!$AC:$AC,通讯通路门店!$S:$S,$G535)</f>
        <v>0</v>
      </c>
      <c r="BK535" s="99">
        <f>SUMIFS(通讯通路门店!$AD:$AD,通讯通路门店!$S:$S,$G535)</f>
        <v>0</v>
      </c>
      <c r="BL535" s="99">
        <f>SUMIFS(通讯通路门店!$AE:$AE,通讯通路门店!$S:$S,$G535)</f>
        <v>0</v>
      </c>
      <c r="BM535" s="99">
        <f>SUMIFS(通讯通路门店!$AF:$AF,通讯通路门店!$S:$S,$G535)</f>
        <v>0</v>
      </c>
      <c r="BN535" s="99">
        <f>SUMIFS(通讯通路门店!$AG:$AG,通讯通路门店!$S:$S,$G535)</f>
        <v>0</v>
      </c>
      <c r="BO535" s="99">
        <f>SUMIFS(通讯通路门店!$AH:$AH,通讯通路门店!$S:$S,$G535)</f>
        <v>0</v>
      </c>
      <c r="BP535" s="99">
        <f>SUMIFS(通讯通路门店!$AI:$AI,通讯通路门店!$S:$S,$G535)</f>
        <v>0</v>
      </c>
      <c r="BQ535" s="83"/>
    </row>
    <row r="536" spans="1:69">
      <c r="A536" s="99" t="str">
        <f>IFERROR(_xlfn.XLOOKUP($G536,通讯通路门店!$S$4:$S$993933,通讯通路门店!$A$4:$A$993933,0,0),"")</f>
        <v/>
      </c>
      <c r="B536" s="99" t="str">
        <f>IFERROR(_xlfn.XLOOKUP($G536,通讯通路门店!$S$4:$S$993933,通讯通路门店!$B$4:$B$993933,0,0),"")</f>
        <v/>
      </c>
      <c r="C536" s="99" t="str">
        <f>IFERROR(_xlfn.XLOOKUP($G536,通讯通路门店!$S$4:$S$993933,通讯通路门店!$C$4:$C$993933,0,0),"")</f>
        <v/>
      </c>
      <c r="D536" s="99" t="str">
        <f>IFERROR(_xlfn.XLOOKUP($G536,通讯通路门店!$S$4:$S$993933,通讯通路门店!$D$4:$D$993933,0,0),"")</f>
        <v/>
      </c>
      <c r="E536" s="83"/>
      <c r="F536" s="83"/>
      <c r="G536" s="101" t="e">
        <v>#N/A</v>
      </c>
      <c r="H536" s="102" t="str">
        <f>IFERROR(_xlfn.XLOOKUP($G536,通讯通路门店!$S$4:$S$993933,通讯通路门店!$R$4:$R$993933,0,0),"")</f>
        <v/>
      </c>
      <c r="I536" s="83"/>
      <c r="J536" s="83"/>
      <c r="K536" s="83"/>
      <c r="L536" s="83"/>
      <c r="M536" s="83"/>
      <c r="N536" s="83"/>
      <c r="O536" s="83"/>
      <c r="P536" s="83"/>
      <c r="Q536" s="83"/>
      <c r="R536" s="83"/>
      <c r="S536" s="83"/>
      <c r="T536" s="83"/>
      <c r="U536" s="99">
        <f>COUNTIF(通讯通路门店!$S:$S,$G536)</f>
        <v>0</v>
      </c>
      <c r="V536" s="99">
        <f>COUNTIFS(通讯通路门店!$S:$S,$G536,通讯通路门店!$J:$J,"综合卖场")</f>
        <v>0</v>
      </c>
      <c r="W536" s="99">
        <f>SUMIFS(通讯通路门店!$AJ:$AJ,通讯通路门店!$S:$S,通讯客户沙盘!$G536)</f>
        <v>0</v>
      </c>
      <c r="X536" s="99">
        <f t="shared" si="40"/>
        <v>0</v>
      </c>
      <c r="Y536" s="99">
        <f>COUNTIFS(通讯通路门店!$S:$S,$G536,通讯通路门店!$J:$J,"荣耀体验店")+COUNTIFS(通讯通路门店!$S:$S,$G536,通讯通路门店!$J:$J,"荣耀授权专卖店")</f>
        <v>0</v>
      </c>
      <c r="Z536" s="99">
        <f>COUNTIFS(通讯通路门店!$S:$S,$G536,通讯通路门店!$J:$J,"VIVO体验店")</f>
        <v>0</v>
      </c>
      <c r="AA536" s="99">
        <f>COUNTIFS(通讯通路门店!$S:$S,$G536,通讯通路门店!$J:$J,"OPPO体验店")</f>
        <v>0</v>
      </c>
      <c r="AB536" s="99">
        <f>COUNTIFS(通讯通路门店!$S:$S,$G536,通讯通路门店!$J:$J,"华为授权体验店")+COUNTIFS(通讯通路门店!$S:$S,$G536,通讯通路门店!$J:$J,"华为堡垒店")</f>
        <v>0</v>
      </c>
      <c r="AC536" s="99">
        <f>COUNTIFS(通讯通路门店!$S:$S,$G536,通讯通路门店!$J:$J,"小米体验店")</f>
        <v>0</v>
      </c>
      <c r="AD536" s="99">
        <f>COUNTIFS(通讯通路门店!$S:$S,$G536,通讯通路门店!$J:$J,"苹果体验店")</f>
        <v>0</v>
      </c>
      <c r="AE536" s="99">
        <f>COUNTIFS(通讯通路门店!$S:$S,$G536,通讯通路门店!$J:$J,"其他品牌专卖店")</f>
        <v>0</v>
      </c>
      <c r="AF536" s="99">
        <f>SUMIFS(通讯通路门店!$BI:$BI,通讯通路门店!$S:$S,$G536)</f>
        <v>0</v>
      </c>
      <c r="AG536" s="99">
        <f>SUMIFS(通讯通路门店!$BH:$BH,通讯通路门店!$S:$S,$G536)</f>
        <v>0</v>
      </c>
      <c r="AH536" s="99">
        <f t="shared" si="41"/>
        <v>0</v>
      </c>
      <c r="AI536" s="99">
        <f>SUMIFS(通讯通路门店!$BB:$BB,通讯通路门店!$S:$S,$G536)</f>
        <v>0</v>
      </c>
      <c r="AJ536" s="99">
        <f>SUMIFS(通讯通路门店!$BE:$BE,通讯通路门店!$S:$S,$G536)</f>
        <v>0</v>
      </c>
      <c r="AK536" s="99">
        <f>SUMIFS(通讯通路门店!$BG:$BG,通讯通路门店!$S:$S,$G536)</f>
        <v>0</v>
      </c>
      <c r="AL536" s="99">
        <f>SUMIFS(通讯通路门店!$BC:$BC,通讯通路门店!$S:$S,$G536)</f>
        <v>0</v>
      </c>
      <c r="AM536" s="99">
        <f>SUMIFS(通讯通路门店!$BD:$BD,通讯通路门店!$S:$S,$G536)</f>
        <v>0</v>
      </c>
      <c r="AN536" s="99">
        <f>SUMIFS(通讯通路门店!$BF:$BF,通讯通路门店!$S:$S,$G536)</f>
        <v>0</v>
      </c>
      <c r="AO536" s="99">
        <f t="shared" si="42"/>
        <v>0</v>
      </c>
      <c r="AP536" s="99">
        <f>SUMIFS(通讯通路门店!$K:$K,通讯通路门店!$S:$S,$G536)</f>
        <v>0</v>
      </c>
      <c r="AQ536" s="83"/>
      <c r="AR536" s="99">
        <f>SUMIFS(通讯通路门店!$T:$T,通讯通路门店!$S:$S,$G536)</f>
        <v>0</v>
      </c>
      <c r="AS536" s="99">
        <f>SUMIFS(通讯通路门店!$U:$U,通讯通路门店!$S:$S,$G536)</f>
        <v>0</v>
      </c>
      <c r="AT536" s="99">
        <f>SUMIFS(通讯通路门店!$V:$V,通讯通路门店!$S:$S,$G536)</f>
        <v>0</v>
      </c>
      <c r="AU536" s="99">
        <f>SUMIFS(通讯通路门店!$W:$W,通讯通路门店!$S:$S,$G536)</f>
        <v>0</v>
      </c>
      <c r="AV536" s="99">
        <f>SUMIFS(通讯通路门店!$Z:$Z,通讯通路门店!$S:$S,$G536)</f>
        <v>0</v>
      </c>
      <c r="AW536" s="99">
        <f>SUMIFS(通讯通路门店!$AB:$AB,通讯通路门店!$S:$S,$G536)</f>
        <v>0</v>
      </c>
      <c r="AX536" s="99">
        <f>SUMIFS(通讯通路门店!$X:$X,通讯通路门店!$S:$S,$G536)</f>
        <v>0</v>
      </c>
      <c r="AY536" s="99">
        <f>SUMIFS(通讯通路门店!$Y:$Y,通讯通路门店!$S:$S,$G536)</f>
        <v>0</v>
      </c>
      <c r="AZ536" s="99">
        <f>SUMIFS(通讯通路门店!$AA:$AA,通讯通路门店!$S:$S,$G536)</f>
        <v>0</v>
      </c>
      <c r="BA536" s="99">
        <f t="shared" si="43"/>
        <v>0</v>
      </c>
      <c r="BB536" s="99">
        <f t="shared" si="44"/>
        <v>0</v>
      </c>
      <c r="BC536" s="99">
        <f>SUMIFS(通讯通路门店!$W:$W,通讯通路门店!$S:$S,$G536,通讯通路门店!$J:$J,"荣耀体验店")+SUMIFS(通讯通路门店!$W:$W,通讯通路门店!$S:$S,$G536,通讯通路门店!$J:$J,"荣耀授权专卖店")</f>
        <v>0</v>
      </c>
      <c r="BD536" s="99">
        <f>SUMIFS(通讯通路门店!$Z:$Z,通讯通路门店!$S:$S,$G536,通讯通路门店!$J:$J,"VIVO体验店")</f>
        <v>0</v>
      </c>
      <c r="BE536" s="99">
        <f>SUMIFS(通讯通路门店!$AB:$AB,通讯通路门店!$S:$S,$G536,通讯通路门店!$J:$J,"OPPO体验店")</f>
        <v>0</v>
      </c>
      <c r="BF536" s="99">
        <f>SUMIFS(通讯通路门店!$X:$X,通讯通路门店!$S:$S,$G536,通讯通路门店!$J:$J,"华为授权体验店")+SUMIFS(通讯通路门店!$AA:$AA,通讯通路门店!$S:$S,$G536,通讯通路门店!$J:$J,"华为堡垒店")</f>
        <v>0</v>
      </c>
      <c r="BG536" s="99">
        <f>SUMIFS(通讯通路门店!$Y:$Y,通讯通路门店!$S:$S,$G536,通讯通路门店!$J:$J,"小米体验店")</f>
        <v>0</v>
      </c>
      <c r="BH536" s="99">
        <f>SUMIFS(通讯通路门店!$AA:$AA,通讯通路门店!$S:$S,$G536,通讯通路门店!$J:$J,"苹果体验店")</f>
        <v>0</v>
      </c>
      <c r="BI536" s="99">
        <f>SUMIFS(通讯通路门店!$K:$K,通讯通路门店!$S:$S,$G536,通讯通路门店!$J:$J,"其他品牌专卖店")</f>
        <v>0</v>
      </c>
      <c r="BJ536" s="99">
        <f>SUMIFS(通讯通路门店!$AC:$AC,通讯通路门店!$S:$S,$G536)</f>
        <v>0</v>
      </c>
      <c r="BK536" s="99">
        <f>SUMIFS(通讯通路门店!$AD:$AD,通讯通路门店!$S:$S,$G536)</f>
        <v>0</v>
      </c>
      <c r="BL536" s="99">
        <f>SUMIFS(通讯通路门店!$AE:$AE,通讯通路门店!$S:$S,$G536)</f>
        <v>0</v>
      </c>
      <c r="BM536" s="99">
        <f>SUMIFS(通讯通路门店!$AF:$AF,通讯通路门店!$S:$S,$G536)</f>
        <v>0</v>
      </c>
      <c r="BN536" s="99">
        <f>SUMIFS(通讯通路门店!$AG:$AG,通讯通路门店!$S:$S,$G536)</f>
        <v>0</v>
      </c>
      <c r="BO536" s="99">
        <f>SUMIFS(通讯通路门店!$AH:$AH,通讯通路门店!$S:$S,$G536)</f>
        <v>0</v>
      </c>
      <c r="BP536" s="99">
        <f>SUMIFS(通讯通路门店!$AI:$AI,通讯通路门店!$S:$S,$G536)</f>
        <v>0</v>
      </c>
      <c r="BQ536" s="83"/>
    </row>
    <row r="537" spans="1:69">
      <c r="A537" s="99" t="str">
        <f>IFERROR(_xlfn.XLOOKUP($G537,通讯通路门店!$S$4:$S$993933,通讯通路门店!$A$4:$A$993933,0,0),"")</f>
        <v/>
      </c>
      <c r="B537" s="99" t="str">
        <f>IFERROR(_xlfn.XLOOKUP($G537,通讯通路门店!$S$4:$S$993933,通讯通路门店!$B$4:$B$993933,0,0),"")</f>
        <v/>
      </c>
      <c r="C537" s="99" t="str">
        <f>IFERROR(_xlfn.XLOOKUP($G537,通讯通路门店!$S$4:$S$993933,通讯通路门店!$C$4:$C$993933,0,0),"")</f>
        <v/>
      </c>
      <c r="D537" s="99" t="str">
        <f>IFERROR(_xlfn.XLOOKUP($G537,通讯通路门店!$S$4:$S$993933,通讯通路门店!$D$4:$D$993933,0,0),"")</f>
        <v/>
      </c>
      <c r="E537" s="83"/>
      <c r="F537" s="83"/>
      <c r="G537" s="101" t="e">
        <v>#N/A</v>
      </c>
      <c r="H537" s="102" t="str">
        <f>IFERROR(_xlfn.XLOOKUP($G537,通讯通路门店!$S$4:$S$993933,通讯通路门店!$R$4:$R$993933,0,0),"")</f>
        <v/>
      </c>
      <c r="I537" s="83"/>
      <c r="J537" s="83"/>
      <c r="K537" s="83"/>
      <c r="L537" s="83"/>
      <c r="M537" s="83"/>
      <c r="N537" s="83"/>
      <c r="O537" s="83"/>
      <c r="P537" s="83"/>
      <c r="Q537" s="83"/>
      <c r="R537" s="83"/>
      <c r="S537" s="83"/>
      <c r="T537" s="83"/>
      <c r="U537" s="99">
        <f>COUNTIF(通讯通路门店!$S:$S,$G537)</f>
        <v>0</v>
      </c>
      <c r="V537" s="99">
        <f>COUNTIFS(通讯通路门店!$S:$S,$G537,通讯通路门店!$J:$J,"综合卖场")</f>
        <v>0</v>
      </c>
      <c r="W537" s="99">
        <f>SUMIFS(通讯通路门店!$AJ:$AJ,通讯通路门店!$S:$S,通讯客户沙盘!$G537)</f>
        <v>0</v>
      </c>
      <c r="X537" s="99">
        <f t="shared" si="40"/>
        <v>0</v>
      </c>
      <c r="Y537" s="99">
        <f>COUNTIFS(通讯通路门店!$S:$S,$G537,通讯通路门店!$J:$J,"荣耀体验店")+COUNTIFS(通讯通路门店!$S:$S,$G537,通讯通路门店!$J:$J,"荣耀授权专卖店")</f>
        <v>0</v>
      </c>
      <c r="Z537" s="99">
        <f>COUNTIFS(通讯通路门店!$S:$S,$G537,通讯通路门店!$J:$J,"VIVO体验店")</f>
        <v>0</v>
      </c>
      <c r="AA537" s="99">
        <f>COUNTIFS(通讯通路门店!$S:$S,$G537,通讯通路门店!$J:$J,"OPPO体验店")</f>
        <v>0</v>
      </c>
      <c r="AB537" s="99">
        <f>COUNTIFS(通讯通路门店!$S:$S,$G537,通讯通路门店!$J:$J,"华为授权体验店")+COUNTIFS(通讯通路门店!$S:$S,$G537,通讯通路门店!$J:$J,"华为堡垒店")</f>
        <v>0</v>
      </c>
      <c r="AC537" s="99">
        <f>COUNTIFS(通讯通路门店!$S:$S,$G537,通讯通路门店!$J:$J,"小米体验店")</f>
        <v>0</v>
      </c>
      <c r="AD537" s="99">
        <f>COUNTIFS(通讯通路门店!$S:$S,$G537,通讯通路门店!$J:$J,"苹果体验店")</f>
        <v>0</v>
      </c>
      <c r="AE537" s="99">
        <f>COUNTIFS(通讯通路门店!$S:$S,$G537,通讯通路门店!$J:$J,"其他品牌专卖店")</f>
        <v>0</v>
      </c>
      <c r="AF537" s="99">
        <f>SUMIFS(通讯通路门店!$BI:$BI,通讯通路门店!$S:$S,$G537)</f>
        <v>0</v>
      </c>
      <c r="AG537" s="99">
        <f>SUMIFS(通讯通路门店!$BH:$BH,通讯通路门店!$S:$S,$G537)</f>
        <v>0</v>
      </c>
      <c r="AH537" s="99">
        <f t="shared" si="41"/>
        <v>0</v>
      </c>
      <c r="AI537" s="99">
        <f>SUMIFS(通讯通路门店!$BB:$BB,通讯通路门店!$S:$S,$G537)</f>
        <v>0</v>
      </c>
      <c r="AJ537" s="99">
        <f>SUMIFS(通讯通路门店!$BE:$BE,通讯通路门店!$S:$S,$G537)</f>
        <v>0</v>
      </c>
      <c r="AK537" s="99">
        <f>SUMIFS(通讯通路门店!$BG:$BG,通讯通路门店!$S:$S,$G537)</f>
        <v>0</v>
      </c>
      <c r="AL537" s="99">
        <f>SUMIFS(通讯通路门店!$BC:$BC,通讯通路门店!$S:$S,$G537)</f>
        <v>0</v>
      </c>
      <c r="AM537" s="99">
        <f>SUMIFS(通讯通路门店!$BD:$BD,通讯通路门店!$S:$S,$G537)</f>
        <v>0</v>
      </c>
      <c r="AN537" s="99">
        <f>SUMIFS(通讯通路门店!$BF:$BF,通讯通路门店!$S:$S,$G537)</f>
        <v>0</v>
      </c>
      <c r="AO537" s="99">
        <f t="shared" si="42"/>
        <v>0</v>
      </c>
      <c r="AP537" s="99">
        <f>SUMIFS(通讯通路门店!$K:$K,通讯通路门店!$S:$S,$G537)</f>
        <v>0</v>
      </c>
      <c r="AQ537" s="83"/>
      <c r="AR537" s="99">
        <f>SUMIFS(通讯通路门店!$T:$T,通讯通路门店!$S:$S,$G537)</f>
        <v>0</v>
      </c>
      <c r="AS537" s="99">
        <f>SUMIFS(通讯通路门店!$U:$U,通讯通路门店!$S:$S,$G537)</f>
        <v>0</v>
      </c>
      <c r="AT537" s="99">
        <f>SUMIFS(通讯通路门店!$V:$V,通讯通路门店!$S:$S,$G537)</f>
        <v>0</v>
      </c>
      <c r="AU537" s="99">
        <f>SUMIFS(通讯通路门店!$W:$W,通讯通路门店!$S:$S,$G537)</f>
        <v>0</v>
      </c>
      <c r="AV537" s="99">
        <f>SUMIFS(通讯通路门店!$Z:$Z,通讯通路门店!$S:$S,$G537)</f>
        <v>0</v>
      </c>
      <c r="AW537" s="99">
        <f>SUMIFS(通讯通路门店!$AB:$AB,通讯通路门店!$S:$S,$G537)</f>
        <v>0</v>
      </c>
      <c r="AX537" s="99">
        <f>SUMIFS(通讯通路门店!$X:$X,通讯通路门店!$S:$S,$G537)</f>
        <v>0</v>
      </c>
      <c r="AY537" s="99">
        <f>SUMIFS(通讯通路门店!$Y:$Y,通讯通路门店!$S:$S,$G537)</f>
        <v>0</v>
      </c>
      <c r="AZ537" s="99">
        <f>SUMIFS(通讯通路门店!$AA:$AA,通讯通路门店!$S:$S,$G537)</f>
        <v>0</v>
      </c>
      <c r="BA537" s="99">
        <f t="shared" si="43"/>
        <v>0</v>
      </c>
      <c r="BB537" s="99">
        <f t="shared" si="44"/>
        <v>0</v>
      </c>
      <c r="BC537" s="99">
        <f>SUMIFS(通讯通路门店!$W:$W,通讯通路门店!$S:$S,$G537,通讯通路门店!$J:$J,"荣耀体验店")+SUMIFS(通讯通路门店!$W:$W,通讯通路门店!$S:$S,$G537,通讯通路门店!$J:$J,"荣耀授权专卖店")</f>
        <v>0</v>
      </c>
      <c r="BD537" s="99">
        <f>SUMIFS(通讯通路门店!$Z:$Z,通讯通路门店!$S:$S,$G537,通讯通路门店!$J:$J,"VIVO体验店")</f>
        <v>0</v>
      </c>
      <c r="BE537" s="99">
        <f>SUMIFS(通讯通路门店!$AB:$AB,通讯通路门店!$S:$S,$G537,通讯通路门店!$J:$J,"OPPO体验店")</f>
        <v>0</v>
      </c>
      <c r="BF537" s="99">
        <f>SUMIFS(通讯通路门店!$X:$X,通讯通路门店!$S:$S,$G537,通讯通路门店!$J:$J,"华为授权体验店")+SUMIFS(通讯通路门店!$AA:$AA,通讯通路门店!$S:$S,$G537,通讯通路门店!$J:$J,"华为堡垒店")</f>
        <v>0</v>
      </c>
      <c r="BG537" s="99">
        <f>SUMIFS(通讯通路门店!$Y:$Y,通讯通路门店!$S:$S,$G537,通讯通路门店!$J:$J,"小米体验店")</f>
        <v>0</v>
      </c>
      <c r="BH537" s="99">
        <f>SUMIFS(通讯通路门店!$AA:$AA,通讯通路门店!$S:$S,$G537,通讯通路门店!$J:$J,"苹果体验店")</f>
        <v>0</v>
      </c>
      <c r="BI537" s="99">
        <f>SUMIFS(通讯通路门店!$K:$K,通讯通路门店!$S:$S,$G537,通讯通路门店!$J:$J,"其他品牌专卖店")</f>
        <v>0</v>
      </c>
      <c r="BJ537" s="99">
        <f>SUMIFS(通讯通路门店!$AC:$AC,通讯通路门店!$S:$S,$G537)</f>
        <v>0</v>
      </c>
      <c r="BK537" s="99">
        <f>SUMIFS(通讯通路门店!$AD:$AD,通讯通路门店!$S:$S,$G537)</f>
        <v>0</v>
      </c>
      <c r="BL537" s="99">
        <f>SUMIFS(通讯通路门店!$AE:$AE,通讯通路门店!$S:$S,$G537)</f>
        <v>0</v>
      </c>
      <c r="BM537" s="99">
        <f>SUMIFS(通讯通路门店!$AF:$AF,通讯通路门店!$S:$S,$G537)</f>
        <v>0</v>
      </c>
      <c r="BN537" s="99">
        <f>SUMIFS(通讯通路门店!$AG:$AG,通讯通路门店!$S:$S,$G537)</f>
        <v>0</v>
      </c>
      <c r="BO537" s="99">
        <f>SUMIFS(通讯通路门店!$AH:$AH,通讯通路门店!$S:$S,$G537)</f>
        <v>0</v>
      </c>
      <c r="BP537" s="99">
        <f>SUMIFS(通讯通路门店!$AI:$AI,通讯通路门店!$S:$S,$G537)</f>
        <v>0</v>
      </c>
      <c r="BQ537" s="83"/>
    </row>
    <row r="538" spans="1:69">
      <c r="A538" s="99" t="str">
        <f>IFERROR(_xlfn.XLOOKUP($G538,通讯通路门店!$S$4:$S$993933,通讯通路门店!$A$4:$A$993933,0,0),"")</f>
        <v/>
      </c>
      <c r="B538" s="99" t="str">
        <f>IFERROR(_xlfn.XLOOKUP($G538,通讯通路门店!$S$4:$S$993933,通讯通路门店!$B$4:$B$993933,0,0),"")</f>
        <v/>
      </c>
      <c r="C538" s="99" t="str">
        <f>IFERROR(_xlfn.XLOOKUP($G538,通讯通路门店!$S$4:$S$993933,通讯通路门店!$C$4:$C$993933,0,0),"")</f>
        <v/>
      </c>
      <c r="D538" s="99" t="str">
        <f>IFERROR(_xlfn.XLOOKUP($G538,通讯通路门店!$S$4:$S$993933,通讯通路门店!$D$4:$D$993933,0,0),"")</f>
        <v/>
      </c>
      <c r="E538" s="83"/>
      <c r="F538" s="83"/>
      <c r="G538" s="101" t="e">
        <v>#N/A</v>
      </c>
      <c r="H538" s="102" t="str">
        <f>IFERROR(_xlfn.XLOOKUP($G538,通讯通路门店!$S$4:$S$993933,通讯通路门店!$R$4:$R$993933,0,0),"")</f>
        <v/>
      </c>
      <c r="I538" s="83"/>
      <c r="J538" s="83"/>
      <c r="K538" s="83"/>
      <c r="L538" s="83"/>
      <c r="M538" s="83"/>
      <c r="N538" s="83"/>
      <c r="O538" s="83"/>
      <c r="P538" s="83"/>
      <c r="Q538" s="83"/>
      <c r="R538" s="83"/>
      <c r="S538" s="83"/>
      <c r="T538" s="83"/>
      <c r="U538" s="99">
        <f>COUNTIF(通讯通路门店!$S:$S,$G538)</f>
        <v>0</v>
      </c>
      <c r="V538" s="99">
        <f>COUNTIFS(通讯通路门店!$S:$S,$G538,通讯通路门店!$J:$J,"综合卖场")</f>
        <v>0</v>
      </c>
      <c r="W538" s="99">
        <f>SUMIFS(通讯通路门店!$AJ:$AJ,通讯通路门店!$S:$S,通讯客户沙盘!$G538)</f>
        <v>0</v>
      </c>
      <c r="X538" s="99">
        <f t="shared" si="40"/>
        <v>0</v>
      </c>
      <c r="Y538" s="99">
        <f>COUNTIFS(通讯通路门店!$S:$S,$G538,通讯通路门店!$J:$J,"荣耀体验店")+COUNTIFS(通讯通路门店!$S:$S,$G538,通讯通路门店!$J:$J,"荣耀授权专卖店")</f>
        <v>0</v>
      </c>
      <c r="Z538" s="99">
        <f>COUNTIFS(通讯通路门店!$S:$S,$G538,通讯通路门店!$J:$J,"VIVO体验店")</f>
        <v>0</v>
      </c>
      <c r="AA538" s="99">
        <f>COUNTIFS(通讯通路门店!$S:$S,$G538,通讯通路门店!$J:$J,"OPPO体验店")</f>
        <v>0</v>
      </c>
      <c r="AB538" s="99">
        <f>COUNTIFS(通讯通路门店!$S:$S,$G538,通讯通路门店!$J:$J,"华为授权体验店")+COUNTIFS(通讯通路门店!$S:$S,$G538,通讯通路门店!$J:$J,"华为堡垒店")</f>
        <v>0</v>
      </c>
      <c r="AC538" s="99">
        <f>COUNTIFS(通讯通路门店!$S:$S,$G538,通讯通路门店!$J:$J,"小米体验店")</f>
        <v>0</v>
      </c>
      <c r="AD538" s="99">
        <f>COUNTIFS(通讯通路门店!$S:$S,$G538,通讯通路门店!$J:$J,"苹果体验店")</f>
        <v>0</v>
      </c>
      <c r="AE538" s="99">
        <f>COUNTIFS(通讯通路门店!$S:$S,$G538,通讯通路门店!$J:$J,"其他品牌专卖店")</f>
        <v>0</v>
      </c>
      <c r="AF538" s="99">
        <f>SUMIFS(通讯通路门店!$BI:$BI,通讯通路门店!$S:$S,$G538)</f>
        <v>0</v>
      </c>
      <c r="AG538" s="99">
        <f>SUMIFS(通讯通路门店!$BH:$BH,通讯通路门店!$S:$S,$G538)</f>
        <v>0</v>
      </c>
      <c r="AH538" s="99">
        <f t="shared" si="41"/>
        <v>0</v>
      </c>
      <c r="AI538" s="99">
        <f>SUMIFS(通讯通路门店!$BB:$BB,通讯通路门店!$S:$S,$G538)</f>
        <v>0</v>
      </c>
      <c r="AJ538" s="99">
        <f>SUMIFS(通讯通路门店!$BE:$BE,通讯通路门店!$S:$S,$G538)</f>
        <v>0</v>
      </c>
      <c r="AK538" s="99">
        <f>SUMIFS(通讯通路门店!$BG:$BG,通讯通路门店!$S:$S,$G538)</f>
        <v>0</v>
      </c>
      <c r="AL538" s="99">
        <f>SUMIFS(通讯通路门店!$BC:$BC,通讯通路门店!$S:$S,$G538)</f>
        <v>0</v>
      </c>
      <c r="AM538" s="99">
        <f>SUMIFS(通讯通路门店!$BD:$BD,通讯通路门店!$S:$S,$G538)</f>
        <v>0</v>
      </c>
      <c r="AN538" s="99">
        <f>SUMIFS(通讯通路门店!$BF:$BF,通讯通路门店!$S:$S,$G538)</f>
        <v>0</v>
      </c>
      <c r="AO538" s="99">
        <f t="shared" si="42"/>
        <v>0</v>
      </c>
      <c r="AP538" s="99">
        <f>SUMIFS(通讯通路门店!$K:$K,通讯通路门店!$S:$S,$G538)</f>
        <v>0</v>
      </c>
      <c r="AQ538" s="83"/>
      <c r="AR538" s="99">
        <f>SUMIFS(通讯通路门店!$T:$T,通讯通路门店!$S:$S,$G538)</f>
        <v>0</v>
      </c>
      <c r="AS538" s="99">
        <f>SUMIFS(通讯通路门店!$U:$U,通讯通路门店!$S:$S,$G538)</f>
        <v>0</v>
      </c>
      <c r="AT538" s="99">
        <f>SUMIFS(通讯通路门店!$V:$V,通讯通路门店!$S:$S,$G538)</f>
        <v>0</v>
      </c>
      <c r="AU538" s="99">
        <f>SUMIFS(通讯通路门店!$W:$W,通讯通路门店!$S:$S,$G538)</f>
        <v>0</v>
      </c>
      <c r="AV538" s="99">
        <f>SUMIFS(通讯通路门店!$Z:$Z,通讯通路门店!$S:$S,$G538)</f>
        <v>0</v>
      </c>
      <c r="AW538" s="99">
        <f>SUMIFS(通讯通路门店!$AB:$AB,通讯通路门店!$S:$S,$G538)</f>
        <v>0</v>
      </c>
      <c r="AX538" s="99">
        <f>SUMIFS(通讯通路门店!$X:$X,通讯通路门店!$S:$S,$G538)</f>
        <v>0</v>
      </c>
      <c r="AY538" s="99">
        <f>SUMIFS(通讯通路门店!$Y:$Y,通讯通路门店!$S:$S,$G538)</f>
        <v>0</v>
      </c>
      <c r="AZ538" s="99">
        <f>SUMIFS(通讯通路门店!$AA:$AA,通讯通路门店!$S:$S,$G538)</f>
        <v>0</v>
      </c>
      <c r="BA538" s="99">
        <f t="shared" si="43"/>
        <v>0</v>
      </c>
      <c r="BB538" s="99">
        <f t="shared" si="44"/>
        <v>0</v>
      </c>
      <c r="BC538" s="99">
        <f>SUMIFS(通讯通路门店!$W:$W,通讯通路门店!$S:$S,$G538,通讯通路门店!$J:$J,"荣耀体验店")+SUMIFS(通讯通路门店!$W:$W,通讯通路门店!$S:$S,$G538,通讯通路门店!$J:$J,"荣耀授权专卖店")</f>
        <v>0</v>
      </c>
      <c r="BD538" s="99">
        <f>SUMIFS(通讯通路门店!$Z:$Z,通讯通路门店!$S:$S,$G538,通讯通路门店!$J:$J,"VIVO体验店")</f>
        <v>0</v>
      </c>
      <c r="BE538" s="99">
        <f>SUMIFS(通讯通路门店!$AB:$AB,通讯通路门店!$S:$S,$G538,通讯通路门店!$J:$J,"OPPO体验店")</f>
        <v>0</v>
      </c>
      <c r="BF538" s="99">
        <f>SUMIFS(通讯通路门店!$X:$X,通讯通路门店!$S:$S,$G538,通讯通路门店!$J:$J,"华为授权体验店")+SUMIFS(通讯通路门店!$AA:$AA,通讯通路门店!$S:$S,$G538,通讯通路门店!$J:$J,"华为堡垒店")</f>
        <v>0</v>
      </c>
      <c r="BG538" s="99">
        <f>SUMIFS(通讯通路门店!$Y:$Y,通讯通路门店!$S:$S,$G538,通讯通路门店!$J:$J,"小米体验店")</f>
        <v>0</v>
      </c>
      <c r="BH538" s="99">
        <f>SUMIFS(通讯通路门店!$AA:$AA,通讯通路门店!$S:$S,$G538,通讯通路门店!$J:$J,"苹果体验店")</f>
        <v>0</v>
      </c>
      <c r="BI538" s="99">
        <f>SUMIFS(通讯通路门店!$K:$K,通讯通路门店!$S:$S,$G538,通讯通路门店!$J:$J,"其他品牌专卖店")</f>
        <v>0</v>
      </c>
      <c r="BJ538" s="99">
        <f>SUMIFS(通讯通路门店!$AC:$AC,通讯通路门店!$S:$S,$G538)</f>
        <v>0</v>
      </c>
      <c r="BK538" s="99">
        <f>SUMIFS(通讯通路门店!$AD:$AD,通讯通路门店!$S:$S,$G538)</f>
        <v>0</v>
      </c>
      <c r="BL538" s="99">
        <f>SUMIFS(通讯通路门店!$AE:$AE,通讯通路门店!$S:$S,$G538)</f>
        <v>0</v>
      </c>
      <c r="BM538" s="99">
        <f>SUMIFS(通讯通路门店!$AF:$AF,通讯通路门店!$S:$S,$G538)</f>
        <v>0</v>
      </c>
      <c r="BN538" s="99">
        <f>SUMIFS(通讯通路门店!$AG:$AG,通讯通路门店!$S:$S,$G538)</f>
        <v>0</v>
      </c>
      <c r="BO538" s="99">
        <f>SUMIFS(通讯通路门店!$AH:$AH,通讯通路门店!$S:$S,$G538)</f>
        <v>0</v>
      </c>
      <c r="BP538" s="99">
        <f>SUMIFS(通讯通路门店!$AI:$AI,通讯通路门店!$S:$S,$G538)</f>
        <v>0</v>
      </c>
      <c r="BQ538" s="83"/>
    </row>
    <row r="539" spans="1:69">
      <c r="A539" s="99" t="str">
        <f>IFERROR(_xlfn.XLOOKUP($G539,通讯通路门店!$S$4:$S$993933,通讯通路门店!$A$4:$A$993933,0,0),"")</f>
        <v/>
      </c>
      <c r="B539" s="99" t="str">
        <f>IFERROR(_xlfn.XLOOKUP($G539,通讯通路门店!$S$4:$S$993933,通讯通路门店!$B$4:$B$993933,0,0),"")</f>
        <v/>
      </c>
      <c r="C539" s="99" t="str">
        <f>IFERROR(_xlfn.XLOOKUP($G539,通讯通路门店!$S$4:$S$993933,通讯通路门店!$C$4:$C$993933,0,0),"")</f>
        <v/>
      </c>
      <c r="D539" s="99" t="str">
        <f>IFERROR(_xlfn.XLOOKUP($G539,通讯通路门店!$S$4:$S$993933,通讯通路门店!$D$4:$D$993933,0,0),"")</f>
        <v/>
      </c>
      <c r="E539" s="83"/>
      <c r="F539" s="83"/>
      <c r="G539" s="101" t="e">
        <v>#N/A</v>
      </c>
      <c r="H539" s="102" t="str">
        <f>IFERROR(_xlfn.XLOOKUP($G539,通讯通路门店!$S$4:$S$993933,通讯通路门店!$R$4:$R$993933,0,0),"")</f>
        <v/>
      </c>
      <c r="I539" s="83"/>
      <c r="J539" s="83"/>
      <c r="K539" s="83"/>
      <c r="L539" s="83"/>
      <c r="M539" s="83"/>
      <c r="N539" s="83"/>
      <c r="O539" s="83"/>
      <c r="P539" s="83"/>
      <c r="Q539" s="83"/>
      <c r="R539" s="83"/>
      <c r="S539" s="83"/>
      <c r="T539" s="83"/>
      <c r="U539" s="99">
        <f>COUNTIF(通讯通路门店!$S:$S,$G539)</f>
        <v>0</v>
      </c>
      <c r="V539" s="99">
        <f>COUNTIFS(通讯通路门店!$S:$S,$G539,通讯通路门店!$J:$J,"综合卖场")</f>
        <v>0</v>
      </c>
      <c r="W539" s="99">
        <f>SUMIFS(通讯通路门店!$AJ:$AJ,通讯通路门店!$S:$S,通讯客户沙盘!$G539)</f>
        <v>0</v>
      </c>
      <c r="X539" s="99">
        <f t="shared" si="40"/>
        <v>0</v>
      </c>
      <c r="Y539" s="99">
        <f>COUNTIFS(通讯通路门店!$S:$S,$G539,通讯通路门店!$J:$J,"荣耀体验店")+COUNTIFS(通讯通路门店!$S:$S,$G539,通讯通路门店!$J:$J,"荣耀授权专卖店")</f>
        <v>0</v>
      </c>
      <c r="Z539" s="99">
        <f>COUNTIFS(通讯通路门店!$S:$S,$G539,通讯通路门店!$J:$J,"VIVO体验店")</f>
        <v>0</v>
      </c>
      <c r="AA539" s="99">
        <f>COUNTIFS(通讯通路门店!$S:$S,$G539,通讯通路门店!$J:$J,"OPPO体验店")</f>
        <v>0</v>
      </c>
      <c r="AB539" s="99">
        <f>COUNTIFS(通讯通路门店!$S:$S,$G539,通讯通路门店!$J:$J,"华为授权体验店")+COUNTIFS(通讯通路门店!$S:$S,$G539,通讯通路门店!$J:$J,"华为堡垒店")</f>
        <v>0</v>
      </c>
      <c r="AC539" s="99">
        <f>COUNTIFS(通讯通路门店!$S:$S,$G539,通讯通路门店!$J:$J,"小米体验店")</f>
        <v>0</v>
      </c>
      <c r="AD539" s="99">
        <f>COUNTIFS(通讯通路门店!$S:$S,$G539,通讯通路门店!$J:$J,"苹果体验店")</f>
        <v>0</v>
      </c>
      <c r="AE539" s="99">
        <f>COUNTIFS(通讯通路门店!$S:$S,$G539,通讯通路门店!$J:$J,"其他品牌专卖店")</f>
        <v>0</v>
      </c>
      <c r="AF539" s="99">
        <f>SUMIFS(通讯通路门店!$BI:$BI,通讯通路门店!$S:$S,$G539)</f>
        <v>0</v>
      </c>
      <c r="AG539" s="99">
        <f>SUMIFS(通讯通路门店!$BH:$BH,通讯通路门店!$S:$S,$G539)</f>
        <v>0</v>
      </c>
      <c r="AH539" s="99">
        <f t="shared" si="41"/>
        <v>0</v>
      </c>
      <c r="AI539" s="99">
        <f>SUMIFS(通讯通路门店!$BB:$BB,通讯通路门店!$S:$S,$G539)</f>
        <v>0</v>
      </c>
      <c r="AJ539" s="99">
        <f>SUMIFS(通讯通路门店!$BE:$BE,通讯通路门店!$S:$S,$G539)</f>
        <v>0</v>
      </c>
      <c r="AK539" s="99">
        <f>SUMIFS(通讯通路门店!$BG:$BG,通讯通路门店!$S:$S,$G539)</f>
        <v>0</v>
      </c>
      <c r="AL539" s="99">
        <f>SUMIFS(通讯通路门店!$BC:$BC,通讯通路门店!$S:$S,$G539)</f>
        <v>0</v>
      </c>
      <c r="AM539" s="99">
        <f>SUMIFS(通讯通路门店!$BD:$BD,通讯通路门店!$S:$S,$G539)</f>
        <v>0</v>
      </c>
      <c r="AN539" s="99">
        <f>SUMIFS(通讯通路门店!$BF:$BF,通讯通路门店!$S:$S,$G539)</f>
        <v>0</v>
      </c>
      <c r="AO539" s="99">
        <f t="shared" si="42"/>
        <v>0</v>
      </c>
      <c r="AP539" s="99">
        <f>SUMIFS(通讯通路门店!$K:$K,通讯通路门店!$S:$S,$G539)</f>
        <v>0</v>
      </c>
      <c r="AQ539" s="83"/>
      <c r="AR539" s="99">
        <f>SUMIFS(通讯通路门店!$T:$T,通讯通路门店!$S:$S,$G539)</f>
        <v>0</v>
      </c>
      <c r="AS539" s="99">
        <f>SUMIFS(通讯通路门店!$U:$U,通讯通路门店!$S:$S,$G539)</f>
        <v>0</v>
      </c>
      <c r="AT539" s="99">
        <f>SUMIFS(通讯通路门店!$V:$V,通讯通路门店!$S:$S,$G539)</f>
        <v>0</v>
      </c>
      <c r="AU539" s="99">
        <f>SUMIFS(通讯通路门店!$W:$W,通讯通路门店!$S:$S,$G539)</f>
        <v>0</v>
      </c>
      <c r="AV539" s="99">
        <f>SUMIFS(通讯通路门店!$Z:$Z,通讯通路门店!$S:$S,$G539)</f>
        <v>0</v>
      </c>
      <c r="AW539" s="99">
        <f>SUMIFS(通讯通路门店!$AB:$AB,通讯通路门店!$S:$S,$G539)</f>
        <v>0</v>
      </c>
      <c r="AX539" s="99">
        <f>SUMIFS(通讯通路门店!$X:$X,通讯通路门店!$S:$S,$G539)</f>
        <v>0</v>
      </c>
      <c r="AY539" s="99">
        <f>SUMIFS(通讯通路门店!$Y:$Y,通讯通路门店!$S:$S,$G539)</f>
        <v>0</v>
      </c>
      <c r="AZ539" s="99">
        <f>SUMIFS(通讯通路门店!$AA:$AA,通讯通路门店!$S:$S,$G539)</f>
        <v>0</v>
      </c>
      <c r="BA539" s="99">
        <f t="shared" si="43"/>
        <v>0</v>
      </c>
      <c r="BB539" s="99">
        <f t="shared" si="44"/>
        <v>0</v>
      </c>
      <c r="BC539" s="99">
        <f>SUMIFS(通讯通路门店!$W:$W,通讯通路门店!$S:$S,$G539,通讯通路门店!$J:$J,"荣耀体验店")+SUMIFS(通讯通路门店!$W:$W,通讯通路门店!$S:$S,$G539,通讯通路门店!$J:$J,"荣耀授权专卖店")</f>
        <v>0</v>
      </c>
      <c r="BD539" s="99">
        <f>SUMIFS(通讯通路门店!$Z:$Z,通讯通路门店!$S:$S,$G539,通讯通路门店!$J:$J,"VIVO体验店")</f>
        <v>0</v>
      </c>
      <c r="BE539" s="99">
        <f>SUMIFS(通讯通路门店!$AB:$AB,通讯通路门店!$S:$S,$G539,通讯通路门店!$J:$J,"OPPO体验店")</f>
        <v>0</v>
      </c>
      <c r="BF539" s="99">
        <f>SUMIFS(通讯通路门店!$X:$X,通讯通路门店!$S:$S,$G539,通讯通路门店!$J:$J,"华为授权体验店")+SUMIFS(通讯通路门店!$AA:$AA,通讯通路门店!$S:$S,$G539,通讯通路门店!$J:$J,"华为堡垒店")</f>
        <v>0</v>
      </c>
      <c r="BG539" s="99">
        <f>SUMIFS(通讯通路门店!$Y:$Y,通讯通路门店!$S:$S,$G539,通讯通路门店!$J:$J,"小米体验店")</f>
        <v>0</v>
      </c>
      <c r="BH539" s="99">
        <f>SUMIFS(通讯通路门店!$AA:$AA,通讯通路门店!$S:$S,$G539,通讯通路门店!$J:$J,"苹果体验店")</f>
        <v>0</v>
      </c>
      <c r="BI539" s="99">
        <f>SUMIFS(通讯通路门店!$K:$K,通讯通路门店!$S:$S,$G539,通讯通路门店!$J:$J,"其他品牌专卖店")</f>
        <v>0</v>
      </c>
      <c r="BJ539" s="99">
        <f>SUMIFS(通讯通路门店!$AC:$AC,通讯通路门店!$S:$S,$G539)</f>
        <v>0</v>
      </c>
      <c r="BK539" s="99">
        <f>SUMIFS(通讯通路门店!$AD:$AD,通讯通路门店!$S:$S,$G539)</f>
        <v>0</v>
      </c>
      <c r="BL539" s="99">
        <f>SUMIFS(通讯通路门店!$AE:$AE,通讯通路门店!$S:$S,$G539)</f>
        <v>0</v>
      </c>
      <c r="BM539" s="99">
        <f>SUMIFS(通讯通路门店!$AF:$AF,通讯通路门店!$S:$S,$G539)</f>
        <v>0</v>
      </c>
      <c r="BN539" s="99">
        <f>SUMIFS(通讯通路门店!$AG:$AG,通讯通路门店!$S:$S,$G539)</f>
        <v>0</v>
      </c>
      <c r="BO539" s="99">
        <f>SUMIFS(通讯通路门店!$AH:$AH,通讯通路门店!$S:$S,$G539)</f>
        <v>0</v>
      </c>
      <c r="BP539" s="99">
        <f>SUMIFS(通讯通路门店!$AI:$AI,通讯通路门店!$S:$S,$G539)</f>
        <v>0</v>
      </c>
      <c r="BQ539" s="83"/>
    </row>
    <row r="540" spans="1:69">
      <c r="A540" s="99" t="str">
        <f>IFERROR(_xlfn.XLOOKUP($G540,通讯通路门店!$S$4:$S$993933,通讯通路门店!$A$4:$A$993933,0,0),"")</f>
        <v/>
      </c>
      <c r="B540" s="99" t="str">
        <f>IFERROR(_xlfn.XLOOKUP($G540,通讯通路门店!$S$4:$S$993933,通讯通路门店!$B$4:$B$993933,0,0),"")</f>
        <v/>
      </c>
      <c r="C540" s="99" t="str">
        <f>IFERROR(_xlfn.XLOOKUP($G540,通讯通路门店!$S$4:$S$993933,通讯通路门店!$C$4:$C$993933,0,0),"")</f>
        <v/>
      </c>
      <c r="D540" s="99" t="str">
        <f>IFERROR(_xlfn.XLOOKUP($G540,通讯通路门店!$S$4:$S$993933,通讯通路门店!$D$4:$D$993933,0,0),"")</f>
        <v/>
      </c>
      <c r="E540" s="83"/>
      <c r="F540" s="83"/>
      <c r="G540" s="101" t="e">
        <v>#N/A</v>
      </c>
      <c r="H540" s="102" t="str">
        <f>IFERROR(_xlfn.XLOOKUP($G540,通讯通路门店!$S$4:$S$993933,通讯通路门店!$R$4:$R$993933,0,0),"")</f>
        <v/>
      </c>
      <c r="I540" s="83"/>
      <c r="J540" s="83"/>
      <c r="K540" s="83"/>
      <c r="L540" s="83"/>
      <c r="M540" s="83"/>
      <c r="N540" s="83"/>
      <c r="O540" s="83"/>
      <c r="P540" s="83"/>
      <c r="Q540" s="83"/>
      <c r="R540" s="83"/>
      <c r="S540" s="83"/>
      <c r="T540" s="83"/>
      <c r="U540" s="99">
        <f>COUNTIF(通讯通路门店!$S:$S,$G540)</f>
        <v>0</v>
      </c>
      <c r="V540" s="99">
        <f>COUNTIFS(通讯通路门店!$S:$S,$G540,通讯通路门店!$J:$J,"综合卖场")</f>
        <v>0</v>
      </c>
      <c r="W540" s="99">
        <f>SUMIFS(通讯通路门店!$AJ:$AJ,通讯通路门店!$S:$S,通讯客户沙盘!$G540)</f>
        <v>0</v>
      </c>
      <c r="X540" s="99">
        <f t="shared" si="40"/>
        <v>0</v>
      </c>
      <c r="Y540" s="99">
        <f>COUNTIFS(通讯通路门店!$S:$S,$G540,通讯通路门店!$J:$J,"荣耀体验店")+COUNTIFS(通讯通路门店!$S:$S,$G540,通讯通路门店!$J:$J,"荣耀授权专卖店")</f>
        <v>0</v>
      </c>
      <c r="Z540" s="99">
        <f>COUNTIFS(通讯通路门店!$S:$S,$G540,通讯通路门店!$J:$J,"VIVO体验店")</f>
        <v>0</v>
      </c>
      <c r="AA540" s="99">
        <f>COUNTIFS(通讯通路门店!$S:$S,$G540,通讯通路门店!$J:$J,"OPPO体验店")</f>
        <v>0</v>
      </c>
      <c r="AB540" s="99">
        <f>COUNTIFS(通讯通路门店!$S:$S,$G540,通讯通路门店!$J:$J,"华为授权体验店")+COUNTIFS(通讯通路门店!$S:$S,$G540,通讯通路门店!$J:$J,"华为堡垒店")</f>
        <v>0</v>
      </c>
      <c r="AC540" s="99">
        <f>COUNTIFS(通讯通路门店!$S:$S,$G540,通讯通路门店!$J:$J,"小米体验店")</f>
        <v>0</v>
      </c>
      <c r="AD540" s="99">
        <f>COUNTIFS(通讯通路门店!$S:$S,$G540,通讯通路门店!$J:$J,"苹果体验店")</f>
        <v>0</v>
      </c>
      <c r="AE540" s="99">
        <f>COUNTIFS(通讯通路门店!$S:$S,$G540,通讯通路门店!$J:$J,"其他品牌专卖店")</f>
        <v>0</v>
      </c>
      <c r="AF540" s="99">
        <f>SUMIFS(通讯通路门店!$BI:$BI,通讯通路门店!$S:$S,$G540)</f>
        <v>0</v>
      </c>
      <c r="AG540" s="99">
        <f>SUMIFS(通讯通路门店!$BH:$BH,通讯通路门店!$S:$S,$G540)</f>
        <v>0</v>
      </c>
      <c r="AH540" s="99">
        <f t="shared" si="41"/>
        <v>0</v>
      </c>
      <c r="AI540" s="99">
        <f>SUMIFS(通讯通路门店!$BB:$BB,通讯通路门店!$S:$S,$G540)</f>
        <v>0</v>
      </c>
      <c r="AJ540" s="99">
        <f>SUMIFS(通讯通路门店!$BE:$BE,通讯通路门店!$S:$S,$G540)</f>
        <v>0</v>
      </c>
      <c r="AK540" s="99">
        <f>SUMIFS(通讯通路门店!$BG:$BG,通讯通路门店!$S:$S,$G540)</f>
        <v>0</v>
      </c>
      <c r="AL540" s="99">
        <f>SUMIFS(通讯通路门店!$BC:$BC,通讯通路门店!$S:$S,$G540)</f>
        <v>0</v>
      </c>
      <c r="AM540" s="99">
        <f>SUMIFS(通讯通路门店!$BD:$BD,通讯通路门店!$S:$S,$G540)</f>
        <v>0</v>
      </c>
      <c r="AN540" s="99">
        <f>SUMIFS(通讯通路门店!$BF:$BF,通讯通路门店!$S:$S,$G540)</f>
        <v>0</v>
      </c>
      <c r="AO540" s="99">
        <f t="shared" si="42"/>
        <v>0</v>
      </c>
      <c r="AP540" s="99">
        <f>SUMIFS(通讯通路门店!$K:$K,通讯通路门店!$S:$S,$G540)</f>
        <v>0</v>
      </c>
      <c r="AQ540" s="83"/>
      <c r="AR540" s="99">
        <f>SUMIFS(通讯通路门店!$T:$T,通讯通路门店!$S:$S,$G540)</f>
        <v>0</v>
      </c>
      <c r="AS540" s="99">
        <f>SUMIFS(通讯通路门店!$U:$U,通讯通路门店!$S:$S,$G540)</f>
        <v>0</v>
      </c>
      <c r="AT540" s="99">
        <f>SUMIFS(通讯通路门店!$V:$V,通讯通路门店!$S:$S,$G540)</f>
        <v>0</v>
      </c>
      <c r="AU540" s="99">
        <f>SUMIFS(通讯通路门店!$W:$W,通讯通路门店!$S:$S,$G540)</f>
        <v>0</v>
      </c>
      <c r="AV540" s="99">
        <f>SUMIFS(通讯通路门店!$Z:$Z,通讯通路门店!$S:$S,$G540)</f>
        <v>0</v>
      </c>
      <c r="AW540" s="99">
        <f>SUMIFS(通讯通路门店!$AB:$AB,通讯通路门店!$S:$S,$G540)</f>
        <v>0</v>
      </c>
      <c r="AX540" s="99">
        <f>SUMIFS(通讯通路门店!$X:$X,通讯通路门店!$S:$S,$G540)</f>
        <v>0</v>
      </c>
      <c r="AY540" s="99">
        <f>SUMIFS(通讯通路门店!$Y:$Y,通讯通路门店!$S:$S,$G540)</f>
        <v>0</v>
      </c>
      <c r="AZ540" s="99">
        <f>SUMIFS(通讯通路门店!$AA:$AA,通讯通路门店!$S:$S,$G540)</f>
        <v>0</v>
      </c>
      <c r="BA540" s="99">
        <f t="shared" si="43"/>
        <v>0</v>
      </c>
      <c r="BB540" s="99">
        <f t="shared" si="44"/>
        <v>0</v>
      </c>
      <c r="BC540" s="99">
        <f>SUMIFS(通讯通路门店!$W:$W,通讯通路门店!$S:$S,$G540,通讯通路门店!$J:$J,"荣耀体验店")+SUMIFS(通讯通路门店!$W:$W,通讯通路门店!$S:$S,$G540,通讯通路门店!$J:$J,"荣耀授权专卖店")</f>
        <v>0</v>
      </c>
      <c r="BD540" s="99">
        <f>SUMIFS(通讯通路门店!$Z:$Z,通讯通路门店!$S:$S,$G540,通讯通路门店!$J:$J,"VIVO体验店")</f>
        <v>0</v>
      </c>
      <c r="BE540" s="99">
        <f>SUMIFS(通讯通路门店!$AB:$AB,通讯通路门店!$S:$S,$G540,通讯通路门店!$J:$J,"OPPO体验店")</f>
        <v>0</v>
      </c>
      <c r="BF540" s="99">
        <f>SUMIFS(通讯通路门店!$X:$X,通讯通路门店!$S:$S,$G540,通讯通路门店!$J:$J,"华为授权体验店")+SUMIFS(通讯通路门店!$AA:$AA,通讯通路门店!$S:$S,$G540,通讯通路门店!$J:$J,"华为堡垒店")</f>
        <v>0</v>
      </c>
      <c r="BG540" s="99">
        <f>SUMIFS(通讯通路门店!$Y:$Y,通讯通路门店!$S:$S,$G540,通讯通路门店!$J:$J,"小米体验店")</f>
        <v>0</v>
      </c>
      <c r="BH540" s="99">
        <f>SUMIFS(通讯通路门店!$AA:$AA,通讯通路门店!$S:$S,$G540,通讯通路门店!$J:$J,"苹果体验店")</f>
        <v>0</v>
      </c>
      <c r="BI540" s="99">
        <f>SUMIFS(通讯通路门店!$K:$K,通讯通路门店!$S:$S,$G540,通讯通路门店!$J:$J,"其他品牌专卖店")</f>
        <v>0</v>
      </c>
      <c r="BJ540" s="99">
        <f>SUMIFS(通讯通路门店!$AC:$AC,通讯通路门店!$S:$S,$G540)</f>
        <v>0</v>
      </c>
      <c r="BK540" s="99">
        <f>SUMIFS(通讯通路门店!$AD:$AD,通讯通路门店!$S:$S,$G540)</f>
        <v>0</v>
      </c>
      <c r="BL540" s="99">
        <f>SUMIFS(通讯通路门店!$AE:$AE,通讯通路门店!$S:$S,$G540)</f>
        <v>0</v>
      </c>
      <c r="BM540" s="99">
        <f>SUMIFS(通讯通路门店!$AF:$AF,通讯通路门店!$S:$S,$G540)</f>
        <v>0</v>
      </c>
      <c r="BN540" s="99">
        <f>SUMIFS(通讯通路门店!$AG:$AG,通讯通路门店!$S:$S,$G540)</f>
        <v>0</v>
      </c>
      <c r="BO540" s="99">
        <f>SUMIFS(通讯通路门店!$AH:$AH,通讯通路门店!$S:$S,$G540)</f>
        <v>0</v>
      </c>
      <c r="BP540" s="99">
        <f>SUMIFS(通讯通路门店!$AI:$AI,通讯通路门店!$S:$S,$G540)</f>
        <v>0</v>
      </c>
      <c r="BQ540" s="83"/>
    </row>
    <row r="541" spans="1:69">
      <c r="A541" s="99" t="str">
        <f>IFERROR(_xlfn.XLOOKUP($G541,通讯通路门店!$S$4:$S$993933,通讯通路门店!$A$4:$A$993933,0,0),"")</f>
        <v/>
      </c>
      <c r="B541" s="99" t="str">
        <f>IFERROR(_xlfn.XLOOKUP($G541,通讯通路门店!$S$4:$S$993933,通讯通路门店!$B$4:$B$993933,0,0),"")</f>
        <v/>
      </c>
      <c r="C541" s="99" t="str">
        <f>IFERROR(_xlfn.XLOOKUP($G541,通讯通路门店!$S$4:$S$993933,通讯通路门店!$C$4:$C$993933,0,0),"")</f>
        <v/>
      </c>
      <c r="D541" s="99" t="str">
        <f>IFERROR(_xlfn.XLOOKUP($G541,通讯通路门店!$S$4:$S$993933,通讯通路门店!$D$4:$D$993933,0,0),"")</f>
        <v/>
      </c>
      <c r="E541" s="83"/>
      <c r="F541" s="83"/>
      <c r="G541" s="101" t="e">
        <v>#N/A</v>
      </c>
      <c r="H541" s="102" t="str">
        <f>IFERROR(_xlfn.XLOOKUP($G541,通讯通路门店!$S$4:$S$993933,通讯通路门店!$R$4:$R$993933,0,0),"")</f>
        <v/>
      </c>
      <c r="I541" s="83"/>
      <c r="J541" s="83"/>
      <c r="K541" s="83"/>
      <c r="L541" s="83"/>
      <c r="M541" s="83"/>
      <c r="N541" s="83"/>
      <c r="O541" s="83"/>
      <c r="P541" s="83"/>
      <c r="Q541" s="83"/>
      <c r="R541" s="83"/>
      <c r="S541" s="83"/>
      <c r="T541" s="83"/>
      <c r="U541" s="99">
        <f>COUNTIF(通讯通路门店!$S:$S,$G541)</f>
        <v>0</v>
      </c>
      <c r="V541" s="99">
        <f>COUNTIFS(通讯通路门店!$S:$S,$G541,通讯通路门店!$J:$J,"综合卖场")</f>
        <v>0</v>
      </c>
      <c r="W541" s="99">
        <f>SUMIFS(通讯通路门店!$AJ:$AJ,通讯通路门店!$S:$S,通讯客户沙盘!$G541)</f>
        <v>0</v>
      </c>
      <c r="X541" s="99">
        <f t="shared" si="40"/>
        <v>0</v>
      </c>
      <c r="Y541" s="99">
        <f>COUNTIFS(通讯通路门店!$S:$S,$G541,通讯通路门店!$J:$J,"荣耀体验店")+COUNTIFS(通讯通路门店!$S:$S,$G541,通讯通路门店!$J:$J,"荣耀授权专卖店")</f>
        <v>0</v>
      </c>
      <c r="Z541" s="99">
        <f>COUNTIFS(通讯通路门店!$S:$S,$G541,通讯通路门店!$J:$J,"VIVO体验店")</f>
        <v>0</v>
      </c>
      <c r="AA541" s="99">
        <f>COUNTIFS(通讯通路门店!$S:$S,$G541,通讯通路门店!$J:$J,"OPPO体验店")</f>
        <v>0</v>
      </c>
      <c r="AB541" s="99">
        <f>COUNTIFS(通讯通路门店!$S:$S,$G541,通讯通路门店!$J:$J,"华为授权体验店")+COUNTIFS(通讯通路门店!$S:$S,$G541,通讯通路门店!$J:$J,"华为堡垒店")</f>
        <v>0</v>
      </c>
      <c r="AC541" s="99">
        <f>COUNTIFS(通讯通路门店!$S:$S,$G541,通讯通路门店!$J:$J,"小米体验店")</f>
        <v>0</v>
      </c>
      <c r="AD541" s="99">
        <f>COUNTIFS(通讯通路门店!$S:$S,$G541,通讯通路门店!$J:$J,"苹果体验店")</f>
        <v>0</v>
      </c>
      <c r="AE541" s="99">
        <f>COUNTIFS(通讯通路门店!$S:$S,$G541,通讯通路门店!$J:$J,"其他品牌专卖店")</f>
        <v>0</v>
      </c>
      <c r="AF541" s="99">
        <f>SUMIFS(通讯通路门店!$BI:$BI,通讯通路门店!$S:$S,$G541)</f>
        <v>0</v>
      </c>
      <c r="AG541" s="99">
        <f>SUMIFS(通讯通路门店!$BH:$BH,通讯通路门店!$S:$S,$G541)</f>
        <v>0</v>
      </c>
      <c r="AH541" s="99">
        <f t="shared" si="41"/>
        <v>0</v>
      </c>
      <c r="AI541" s="99">
        <f>SUMIFS(通讯通路门店!$BB:$BB,通讯通路门店!$S:$S,$G541)</f>
        <v>0</v>
      </c>
      <c r="AJ541" s="99">
        <f>SUMIFS(通讯通路门店!$BE:$BE,通讯通路门店!$S:$S,$G541)</f>
        <v>0</v>
      </c>
      <c r="AK541" s="99">
        <f>SUMIFS(通讯通路门店!$BG:$BG,通讯通路门店!$S:$S,$G541)</f>
        <v>0</v>
      </c>
      <c r="AL541" s="99">
        <f>SUMIFS(通讯通路门店!$BC:$BC,通讯通路门店!$S:$S,$G541)</f>
        <v>0</v>
      </c>
      <c r="AM541" s="99">
        <f>SUMIFS(通讯通路门店!$BD:$BD,通讯通路门店!$S:$S,$G541)</f>
        <v>0</v>
      </c>
      <c r="AN541" s="99">
        <f>SUMIFS(通讯通路门店!$BF:$BF,通讯通路门店!$S:$S,$G541)</f>
        <v>0</v>
      </c>
      <c r="AO541" s="99">
        <f t="shared" si="42"/>
        <v>0</v>
      </c>
      <c r="AP541" s="99">
        <f>SUMIFS(通讯通路门店!$K:$K,通讯通路门店!$S:$S,$G541)</f>
        <v>0</v>
      </c>
      <c r="AQ541" s="83"/>
      <c r="AR541" s="99">
        <f>SUMIFS(通讯通路门店!$T:$T,通讯通路门店!$S:$S,$G541)</f>
        <v>0</v>
      </c>
      <c r="AS541" s="99">
        <f>SUMIFS(通讯通路门店!$U:$U,通讯通路门店!$S:$S,$G541)</f>
        <v>0</v>
      </c>
      <c r="AT541" s="99">
        <f>SUMIFS(通讯通路门店!$V:$V,通讯通路门店!$S:$S,$G541)</f>
        <v>0</v>
      </c>
      <c r="AU541" s="99">
        <f>SUMIFS(通讯通路门店!$W:$W,通讯通路门店!$S:$S,$G541)</f>
        <v>0</v>
      </c>
      <c r="AV541" s="99">
        <f>SUMIFS(通讯通路门店!$Z:$Z,通讯通路门店!$S:$S,$G541)</f>
        <v>0</v>
      </c>
      <c r="AW541" s="99">
        <f>SUMIFS(通讯通路门店!$AB:$AB,通讯通路门店!$S:$S,$G541)</f>
        <v>0</v>
      </c>
      <c r="AX541" s="99">
        <f>SUMIFS(通讯通路门店!$X:$X,通讯通路门店!$S:$S,$G541)</f>
        <v>0</v>
      </c>
      <c r="AY541" s="99">
        <f>SUMIFS(通讯通路门店!$Y:$Y,通讯通路门店!$S:$S,$G541)</f>
        <v>0</v>
      </c>
      <c r="AZ541" s="99">
        <f>SUMIFS(通讯通路门店!$AA:$AA,通讯通路门店!$S:$S,$G541)</f>
        <v>0</v>
      </c>
      <c r="BA541" s="99">
        <f t="shared" si="43"/>
        <v>0</v>
      </c>
      <c r="BB541" s="99">
        <f t="shared" si="44"/>
        <v>0</v>
      </c>
      <c r="BC541" s="99">
        <f>SUMIFS(通讯通路门店!$W:$W,通讯通路门店!$S:$S,$G541,通讯通路门店!$J:$J,"荣耀体验店")+SUMIFS(通讯通路门店!$W:$W,通讯通路门店!$S:$S,$G541,通讯通路门店!$J:$J,"荣耀授权专卖店")</f>
        <v>0</v>
      </c>
      <c r="BD541" s="99">
        <f>SUMIFS(通讯通路门店!$Z:$Z,通讯通路门店!$S:$S,$G541,通讯通路门店!$J:$J,"VIVO体验店")</f>
        <v>0</v>
      </c>
      <c r="BE541" s="99">
        <f>SUMIFS(通讯通路门店!$AB:$AB,通讯通路门店!$S:$S,$G541,通讯通路门店!$J:$J,"OPPO体验店")</f>
        <v>0</v>
      </c>
      <c r="BF541" s="99">
        <f>SUMIFS(通讯通路门店!$X:$X,通讯通路门店!$S:$S,$G541,通讯通路门店!$J:$J,"华为授权体验店")+SUMIFS(通讯通路门店!$AA:$AA,通讯通路门店!$S:$S,$G541,通讯通路门店!$J:$J,"华为堡垒店")</f>
        <v>0</v>
      </c>
      <c r="BG541" s="99">
        <f>SUMIFS(通讯通路门店!$Y:$Y,通讯通路门店!$S:$S,$G541,通讯通路门店!$J:$J,"小米体验店")</f>
        <v>0</v>
      </c>
      <c r="BH541" s="99">
        <f>SUMIFS(通讯通路门店!$AA:$AA,通讯通路门店!$S:$S,$G541,通讯通路门店!$J:$J,"苹果体验店")</f>
        <v>0</v>
      </c>
      <c r="BI541" s="99">
        <f>SUMIFS(通讯通路门店!$K:$K,通讯通路门店!$S:$S,$G541,通讯通路门店!$J:$J,"其他品牌专卖店")</f>
        <v>0</v>
      </c>
      <c r="BJ541" s="99">
        <f>SUMIFS(通讯通路门店!$AC:$AC,通讯通路门店!$S:$S,$G541)</f>
        <v>0</v>
      </c>
      <c r="BK541" s="99">
        <f>SUMIFS(通讯通路门店!$AD:$AD,通讯通路门店!$S:$S,$G541)</f>
        <v>0</v>
      </c>
      <c r="BL541" s="99">
        <f>SUMIFS(通讯通路门店!$AE:$AE,通讯通路门店!$S:$S,$G541)</f>
        <v>0</v>
      </c>
      <c r="BM541" s="99">
        <f>SUMIFS(通讯通路门店!$AF:$AF,通讯通路门店!$S:$S,$G541)</f>
        <v>0</v>
      </c>
      <c r="BN541" s="99">
        <f>SUMIFS(通讯通路门店!$AG:$AG,通讯通路门店!$S:$S,$G541)</f>
        <v>0</v>
      </c>
      <c r="BO541" s="99">
        <f>SUMIFS(通讯通路门店!$AH:$AH,通讯通路门店!$S:$S,$G541)</f>
        <v>0</v>
      </c>
      <c r="BP541" s="99">
        <f>SUMIFS(通讯通路门店!$AI:$AI,通讯通路门店!$S:$S,$G541)</f>
        <v>0</v>
      </c>
      <c r="BQ541" s="83"/>
    </row>
    <row r="542" spans="1:69">
      <c r="A542" s="99" t="str">
        <f>IFERROR(_xlfn.XLOOKUP($G542,通讯通路门店!$S$4:$S$993933,通讯通路门店!$A$4:$A$993933,0,0),"")</f>
        <v/>
      </c>
      <c r="B542" s="99" t="str">
        <f>IFERROR(_xlfn.XLOOKUP($G542,通讯通路门店!$S$4:$S$993933,通讯通路门店!$B$4:$B$993933,0,0),"")</f>
        <v/>
      </c>
      <c r="C542" s="99" t="str">
        <f>IFERROR(_xlfn.XLOOKUP($G542,通讯通路门店!$S$4:$S$993933,通讯通路门店!$C$4:$C$993933,0,0),"")</f>
        <v/>
      </c>
      <c r="D542" s="99" t="str">
        <f>IFERROR(_xlfn.XLOOKUP($G542,通讯通路门店!$S$4:$S$993933,通讯通路门店!$D$4:$D$993933,0,0),"")</f>
        <v/>
      </c>
      <c r="E542" s="83"/>
      <c r="F542" s="83"/>
      <c r="G542" s="101" t="e">
        <v>#N/A</v>
      </c>
      <c r="H542" s="102" t="str">
        <f>IFERROR(_xlfn.XLOOKUP($G542,通讯通路门店!$S$4:$S$993933,通讯通路门店!$R$4:$R$993933,0,0),"")</f>
        <v/>
      </c>
      <c r="I542" s="83"/>
      <c r="J542" s="83"/>
      <c r="K542" s="83"/>
      <c r="L542" s="83"/>
      <c r="M542" s="83"/>
      <c r="N542" s="83"/>
      <c r="O542" s="83"/>
      <c r="P542" s="83"/>
      <c r="Q542" s="83"/>
      <c r="R542" s="83"/>
      <c r="S542" s="83"/>
      <c r="T542" s="83"/>
      <c r="U542" s="99">
        <f>COUNTIF(通讯通路门店!$S:$S,$G542)</f>
        <v>0</v>
      </c>
      <c r="V542" s="99">
        <f>COUNTIFS(通讯通路门店!$S:$S,$G542,通讯通路门店!$J:$J,"综合卖场")</f>
        <v>0</v>
      </c>
      <c r="W542" s="99">
        <f>SUMIFS(通讯通路门店!$AJ:$AJ,通讯通路门店!$S:$S,通讯客户沙盘!$G542)</f>
        <v>0</v>
      </c>
      <c r="X542" s="99">
        <f t="shared" si="40"/>
        <v>0</v>
      </c>
      <c r="Y542" s="99">
        <f>COUNTIFS(通讯通路门店!$S:$S,$G542,通讯通路门店!$J:$J,"荣耀体验店")+COUNTIFS(通讯通路门店!$S:$S,$G542,通讯通路门店!$J:$J,"荣耀授权专卖店")</f>
        <v>0</v>
      </c>
      <c r="Z542" s="99">
        <f>COUNTIFS(通讯通路门店!$S:$S,$G542,通讯通路门店!$J:$J,"VIVO体验店")</f>
        <v>0</v>
      </c>
      <c r="AA542" s="99">
        <f>COUNTIFS(通讯通路门店!$S:$S,$G542,通讯通路门店!$J:$J,"OPPO体验店")</f>
        <v>0</v>
      </c>
      <c r="AB542" s="99">
        <f>COUNTIFS(通讯通路门店!$S:$S,$G542,通讯通路门店!$J:$J,"华为授权体验店")+COUNTIFS(通讯通路门店!$S:$S,$G542,通讯通路门店!$J:$J,"华为堡垒店")</f>
        <v>0</v>
      </c>
      <c r="AC542" s="99">
        <f>COUNTIFS(通讯通路门店!$S:$S,$G542,通讯通路门店!$J:$J,"小米体验店")</f>
        <v>0</v>
      </c>
      <c r="AD542" s="99">
        <f>COUNTIFS(通讯通路门店!$S:$S,$G542,通讯通路门店!$J:$J,"苹果体验店")</f>
        <v>0</v>
      </c>
      <c r="AE542" s="99">
        <f>COUNTIFS(通讯通路门店!$S:$S,$G542,通讯通路门店!$J:$J,"其他品牌专卖店")</f>
        <v>0</v>
      </c>
      <c r="AF542" s="99">
        <f>SUMIFS(通讯通路门店!$BI:$BI,通讯通路门店!$S:$S,$G542)</f>
        <v>0</v>
      </c>
      <c r="AG542" s="99">
        <f>SUMIFS(通讯通路门店!$BH:$BH,通讯通路门店!$S:$S,$G542)</f>
        <v>0</v>
      </c>
      <c r="AH542" s="99">
        <f t="shared" si="41"/>
        <v>0</v>
      </c>
      <c r="AI542" s="99">
        <f>SUMIFS(通讯通路门店!$BB:$BB,通讯通路门店!$S:$S,$G542)</f>
        <v>0</v>
      </c>
      <c r="AJ542" s="99">
        <f>SUMIFS(通讯通路门店!$BE:$BE,通讯通路门店!$S:$S,$G542)</f>
        <v>0</v>
      </c>
      <c r="AK542" s="99">
        <f>SUMIFS(通讯通路门店!$BG:$BG,通讯通路门店!$S:$S,$G542)</f>
        <v>0</v>
      </c>
      <c r="AL542" s="99">
        <f>SUMIFS(通讯通路门店!$BC:$BC,通讯通路门店!$S:$S,$G542)</f>
        <v>0</v>
      </c>
      <c r="AM542" s="99">
        <f>SUMIFS(通讯通路门店!$BD:$BD,通讯通路门店!$S:$S,$G542)</f>
        <v>0</v>
      </c>
      <c r="AN542" s="99">
        <f>SUMIFS(通讯通路门店!$BF:$BF,通讯通路门店!$S:$S,$G542)</f>
        <v>0</v>
      </c>
      <c r="AO542" s="99">
        <f t="shared" si="42"/>
        <v>0</v>
      </c>
      <c r="AP542" s="99">
        <f>SUMIFS(通讯通路门店!$K:$K,通讯通路门店!$S:$S,$G542)</f>
        <v>0</v>
      </c>
      <c r="AQ542" s="83"/>
      <c r="AR542" s="99">
        <f>SUMIFS(通讯通路门店!$T:$T,通讯通路门店!$S:$S,$G542)</f>
        <v>0</v>
      </c>
      <c r="AS542" s="99">
        <f>SUMIFS(通讯通路门店!$U:$U,通讯通路门店!$S:$S,$G542)</f>
        <v>0</v>
      </c>
      <c r="AT542" s="99">
        <f>SUMIFS(通讯通路门店!$V:$V,通讯通路门店!$S:$S,$G542)</f>
        <v>0</v>
      </c>
      <c r="AU542" s="99">
        <f>SUMIFS(通讯通路门店!$W:$W,通讯通路门店!$S:$S,$G542)</f>
        <v>0</v>
      </c>
      <c r="AV542" s="99">
        <f>SUMIFS(通讯通路门店!$Z:$Z,通讯通路门店!$S:$S,$G542)</f>
        <v>0</v>
      </c>
      <c r="AW542" s="99">
        <f>SUMIFS(通讯通路门店!$AB:$AB,通讯通路门店!$S:$S,$G542)</f>
        <v>0</v>
      </c>
      <c r="AX542" s="99">
        <f>SUMIFS(通讯通路门店!$X:$X,通讯通路门店!$S:$S,$G542)</f>
        <v>0</v>
      </c>
      <c r="AY542" s="99">
        <f>SUMIFS(通讯通路门店!$Y:$Y,通讯通路门店!$S:$S,$G542)</f>
        <v>0</v>
      </c>
      <c r="AZ542" s="99">
        <f>SUMIFS(通讯通路门店!$AA:$AA,通讯通路门店!$S:$S,$G542)</f>
        <v>0</v>
      </c>
      <c r="BA542" s="99">
        <f t="shared" si="43"/>
        <v>0</v>
      </c>
      <c r="BB542" s="99">
        <f t="shared" si="44"/>
        <v>0</v>
      </c>
      <c r="BC542" s="99">
        <f>SUMIFS(通讯通路门店!$W:$W,通讯通路门店!$S:$S,$G542,通讯通路门店!$J:$J,"荣耀体验店")+SUMIFS(通讯通路门店!$W:$W,通讯通路门店!$S:$S,$G542,通讯通路门店!$J:$J,"荣耀授权专卖店")</f>
        <v>0</v>
      </c>
      <c r="BD542" s="99">
        <f>SUMIFS(通讯通路门店!$Z:$Z,通讯通路门店!$S:$S,$G542,通讯通路门店!$J:$J,"VIVO体验店")</f>
        <v>0</v>
      </c>
      <c r="BE542" s="99">
        <f>SUMIFS(通讯通路门店!$AB:$AB,通讯通路门店!$S:$S,$G542,通讯通路门店!$J:$J,"OPPO体验店")</f>
        <v>0</v>
      </c>
      <c r="BF542" s="99">
        <f>SUMIFS(通讯通路门店!$X:$X,通讯通路门店!$S:$S,$G542,通讯通路门店!$J:$J,"华为授权体验店")+SUMIFS(通讯通路门店!$AA:$AA,通讯通路门店!$S:$S,$G542,通讯通路门店!$J:$J,"华为堡垒店")</f>
        <v>0</v>
      </c>
      <c r="BG542" s="99">
        <f>SUMIFS(通讯通路门店!$Y:$Y,通讯通路门店!$S:$S,$G542,通讯通路门店!$J:$J,"小米体验店")</f>
        <v>0</v>
      </c>
      <c r="BH542" s="99">
        <f>SUMIFS(通讯通路门店!$AA:$AA,通讯通路门店!$S:$S,$G542,通讯通路门店!$J:$J,"苹果体验店")</f>
        <v>0</v>
      </c>
      <c r="BI542" s="99">
        <f>SUMIFS(通讯通路门店!$K:$K,通讯通路门店!$S:$S,$G542,通讯通路门店!$J:$J,"其他品牌专卖店")</f>
        <v>0</v>
      </c>
      <c r="BJ542" s="99">
        <f>SUMIFS(通讯通路门店!$AC:$AC,通讯通路门店!$S:$S,$G542)</f>
        <v>0</v>
      </c>
      <c r="BK542" s="99">
        <f>SUMIFS(通讯通路门店!$AD:$AD,通讯通路门店!$S:$S,$G542)</f>
        <v>0</v>
      </c>
      <c r="BL542" s="99">
        <f>SUMIFS(通讯通路门店!$AE:$AE,通讯通路门店!$S:$S,$G542)</f>
        <v>0</v>
      </c>
      <c r="BM542" s="99">
        <f>SUMIFS(通讯通路门店!$AF:$AF,通讯通路门店!$S:$S,$G542)</f>
        <v>0</v>
      </c>
      <c r="BN542" s="99">
        <f>SUMIFS(通讯通路门店!$AG:$AG,通讯通路门店!$S:$S,$G542)</f>
        <v>0</v>
      </c>
      <c r="BO542" s="99">
        <f>SUMIFS(通讯通路门店!$AH:$AH,通讯通路门店!$S:$S,$G542)</f>
        <v>0</v>
      </c>
      <c r="BP542" s="99">
        <f>SUMIFS(通讯通路门店!$AI:$AI,通讯通路门店!$S:$S,$G542)</f>
        <v>0</v>
      </c>
      <c r="BQ542" s="83"/>
    </row>
    <row r="543" spans="1:69">
      <c r="A543" s="99" t="str">
        <f>IFERROR(_xlfn.XLOOKUP($G543,通讯通路门店!$S$4:$S$993933,通讯通路门店!$A$4:$A$993933,0,0),"")</f>
        <v/>
      </c>
      <c r="B543" s="99" t="str">
        <f>IFERROR(_xlfn.XLOOKUP($G543,通讯通路门店!$S$4:$S$993933,通讯通路门店!$B$4:$B$993933,0,0),"")</f>
        <v/>
      </c>
      <c r="C543" s="99" t="str">
        <f>IFERROR(_xlfn.XLOOKUP($G543,通讯通路门店!$S$4:$S$993933,通讯通路门店!$C$4:$C$993933,0,0),"")</f>
        <v/>
      </c>
      <c r="D543" s="99" t="str">
        <f>IFERROR(_xlfn.XLOOKUP($G543,通讯通路门店!$S$4:$S$993933,通讯通路门店!$D$4:$D$993933,0,0),"")</f>
        <v/>
      </c>
      <c r="E543" s="83"/>
      <c r="F543" s="83"/>
      <c r="G543" s="101" t="e">
        <v>#N/A</v>
      </c>
      <c r="H543" s="102" t="str">
        <f>IFERROR(_xlfn.XLOOKUP($G543,通讯通路门店!$S$4:$S$993933,通讯通路门店!$R$4:$R$993933,0,0),"")</f>
        <v/>
      </c>
      <c r="I543" s="83"/>
      <c r="J543" s="83"/>
      <c r="K543" s="83"/>
      <c r="L543" s="83"/>
      <c r="M543" s="83"/>
      <c r="N543" s="83"/>
      <c r="O543" s="83"/>
      <c r="P543" s="83"/>
      <c r="Q543" s="83"/>
      <c r="R543" s="83"/>
      <c r="S543" s="83"/>
      <c r="T543" s="83"/>
      <c r="U543" s="99">
        <f>COUNTIF(通讯通路门店!$S:$S,$G543)</f>
        <v>0</v>
      </c>
      <c r="V543" s="99">
        <f>COUNTIFS(通讯通路门店!$S:$S,$G543,通讯通路门店!$J:$J,"综合卖场")</f>
        <v>0</v>
      </c>
      <c r="W543" s="99">
        <f>SUMIFS(通讯通路门店!$AJ:$AJ,通讯通路门店!$S:$S,通讯客户沙盘!$G543)</f>
        <v>0</v>
      </c>
      <c r="X543" s="99">
        <f t="shared" si="40"/>
        <v>0</v>
      </c>
      <c r="Y543" s="99">
        <f>COUNTIFS(通讯通路门店!$S:$S,$G543,通讯通路门店!$J:$J,"荣耀体验店")+COUNTIFS(通讯通路门店!$S:$S,$G543,通讯通路门店!$J:$J,"荣耀授权专卖店")</f>
        <v>0</v>
      </c>
      <c r="Z543" s="99">
        <f>COUNTIFS(通讯通路门店!$S:$S,$G543,通讯通路门店!$J:$J,"VIVO体验店")</f>
        <v>0</v>
      </c>
      <c r="AA543" s="99">
        <f>COUNTIFS(通讯通路门店!$S:$S,$G543,通讯通路门店!$J:$J,"OPPO体验店")</f>
        <v>0</v>
      </c>
      <c r="AB543" s="99">
        <f>COUNTIFS(通讯通路门店!$S:$S,$G543,通讯通路门店!$J:$J,"华为授权体验店")+COUNTIFS(通讯通路门店!$S:$S,$G543,通讯通路门店!$J:$J,"华为堡垒店")</f>
        <v>0</v>
      </c>
      <c r="AC543" s="99">
        <f>COUNTIFS(通讯通路门店!$S:$S,$G543,通讯通路门店!$J:$J,"小米体验店")</f>
        <v>0</v>
      </c>
      <c r="AD543" s="99">
        <f>COUNTIFS(通讯通路门店!$S:$S,$G543,通讯通路门店!$J:$J,"苹果体验店")</f>
        <v>0</v>
      </c>
      <c r="AE543" s="99">
        <f>COUNTIFS(通讯通路门店!$S:$S,$G543,通讯通路门店!$J:$J,"其他品牌专卖店")</f>
        <v>0</v>
      </c>
      <c r="AF543" s="99">
        <f>SUMIFS(通讯通路门店!$BI:$BI,通讯通路门店!$S:$S,$G543)</f>
        <v>0</v>
      </c>
      <c r="AG543" s="99">
        <f>SUMIFS(通讯通路门店!$BH:$BH,通讯通路门店!$S:$S,$G543)</f>
        <v>0</v>
      </c>
      <c r="AH543" s="99">
        <f t="shared" si="41"/>
        <v>0</v>
      </c>
      <c r="AI543" s="99">
        <f>SUMIFS(通讯通路门店!$BB:$BB,通讯通路门店!$S:$S,$G543)</f>
        <v>0</v>
      </c>
      <c r="AJ543" s="99">
        <f>SUMIFS(通讯通路门店!$BE:$BE,通讯通路门店!$S:$S,$G543)</f>
        <v>0</v>
      </c>
      <c r="AK543" s="99">
        <f>SUMIFS(通讯通路门店!$BG:$BG,通讯通路门店!$S:$S,$G543)</f>
        <v>0</v>
      </c>
      <c r="AL543" s="99">
        <f>SUMIFS(通讯通路门店!$BC:$BC,通讯通路门店!$S:$S,$G543)</f>
        <v>0</v>
      </c>
      <c r="AM543" s="99">
        <f>SUMIFS(通讯通路门店!$BD:$BD,通讯通路门店!$S:$S,$G543)</f>
        <v>0</v>
      </c>
      <c r="AN543" s="99">
        <f>SUMIFS(通讯通路门店!$BF:$BF,通讯通路门店!$S:$S,$G543)</f>
        <v>0</v>
      </c>
      <c r="AO543" s="99">
        <f t="shared" si="42"/>
        <v>0</v>
      </c>
      <c r="AP543" s="99">
        <f>SUMIFS(通讯通路门店!$K:$K,通讯通路门店!$S:$S,$G543)</f>
        <v>0</v>
      </c>
      <c r="AQ543" s="83"/>
      <c r="AR543" s="99">
        <f>SUMIFS(通讯通路门店!$T:$T,通讯通路门店!$S:$S,$G543)</f>
        <v>0</v>
      </c>
      <c r="AS543" s="99">
        <f>SUMIFS(通讯通路门店!$U:$U,通讯通路门店!$S:$S,$G543)</f>
        <v>0</v>
      </c>
      <c r="AT543" s="99">
        <f>SUMIFS(通讯通路门店!$V:$V,通讯通路门店!$S:$S,$G543)</f>
        <v>0</v>
      </c>
      <c r="AU543" s="99">
        <f>SUMIFS(通讯通路门店!$W:$W,通讯通路门店!$S:$S,$G543)</f>
        <v>0</v>
      </c>
      <c r="AV543" s="99">
        <f>SUMIFS(通讯通路门店!$Z:$Z,通讯通路门店!$S:$S,$G543)</f>
        <v>0</v>
      </c>
      <c r="AW543" s="99">
        <f>SUMIFS(通讯通路门店!$AB:$AB,通讯通路门店!$S:$S,$G543)</f>
        <v>0</v>
      </c>
      <c r="AX543" s="99">
        <f>SUMIFS(通讯通路门店!$X:$X,通讯通路门店!$S:$S,$G543)</f>
        <v>0</v>
      </c>
      <c r="AY543" s="99">
        <f>SUMIFS(通讯通路门店!$Y:$Y,通讯通路门店!$S:$S,$G543)</f>
        <v>0</v>
      </c>
      <c r="AZ543" s="99">
        <f>SUMIFS(通讯通路门店!$AA:$AA,通讯通路门店!$S:$S,$G543)</f>
        <v>0</v>
      </c>
      <c r="BA543" s="99">
        <f t="shared" si="43"/>
        <v>0</v>
      </c>
      <c r="BB543" s="99">
        <f t="shared" si="44"/>
        <v>0</v>
      </c>
      <c r="BC543" s="99">
        <f>SUMIFS(通讯通路门店!$W:$W,通讯通路门店!$S:$S,$G543,通讯通路门店!$J:$J,"荣耀体验店")+SUMIFS(通讯通路门店!$W:$W,通讯通路门店!$S:$S,$G543,通讯通路门店!$J:$J,"荣耀授权专卖店")</f>
        <v>0</v>
      </c>
      <c r="BD543" s="99">
        <f>SUMIFS(通讯通路门店!$Z:$Z,通讯通路门店!$S:$S,$G543,通讯通路门店!$J:$J,"VIVO体验店")</f>
        <v>0</v>
      </c>
      <c r="BE543" s="99">
        <f>SUMIFS(通讯通路门店!$AB:$AB,通讯通路门店!$S:$S,$G543,通讯通路门店!$J:$J,"OPPO体验店")</f>
        <v>0</v>
      </c>
      <c r="BF543" s="99">
        <f>SUMIFS(通讯通路门店!$X:$X,通讯通路门店!$S:$S,$G543,通讯通路门店!$J:$J,"华为授权体验店")+SUMIFS(通讯通路门店!$AA:$AA,通讯通路门店!$S:$S,$G543,通讯通路门店!$J:$J,"华为堡垒店")</f>
        <v>0</v>
      </c>
      <c r="BG543" s="99">
        <f>SUMIFS(通讯通路门店!$Y:$Y,通讯通路门店!$S:$S,$G543,通讯通路门店!$J:$J,"小米体验店")</f>
        <v>0</v>
      </c>
      <c r="BH543" s="99">
        <f>SUMIFS(通讯通路门店!$AA:$AA,通讯通路门店!$S:$S,$G543,通讯通路门店!$J:$J,"苹果体验店")</f>
        <v>0</v>
      </c>
      <c r="BI543" s="99">
        <f>SUMIFS(通讯通路门店!$K:$K,通讯通路门店!$S:$S,$G543,通讯通路门店!$J:$J,"其他品牌专卖店")</f>
        <v>0</v>
      </c>
      <c r="BJ543" s="99">
        <f>SUMIFS(通讯通路门店!$AC:$AC,通讯通路门店!$S:$S,$G543)</f>
        <v>0</v>
      </c>
      <c r="BK543" s="99">
        <f>SUMIFS(通讯通路门店!$AD:$AD,通讯通路门店!$S:$S,$G543)</f>
        <v>0</v>
      </c>
      <c r="BL543" s="99">
        <f>SUMIFS(通讯通路门店!$AE:$AE,通讯通路门店!$S:$S,$G543)</f>
        <v>0</v>
      </c>
      <c r="BM543" s="99">
        <f>SUMIFS(通讯通路门店!$AF:$AF,通讯通路门店!$S:$S,$G543)</f>
        <v>0</v>
      </c>
      <c r="BN543" s="99">
        <f>SUMIFS(通讯通路门店!$AG:$AG,通讯通路门店!$S:$S,$G543)</f>
        <v>0</v>
      </c>
      <c r="BO543" s="99">
        <f>SUMIFS(通讯通路门店!$AH:$AH,通讯通路门店!$S:$S,$G543)</f>
        <v>0</v>
      </c>
      <c r="BP543" s="99">
        <f>SUMIFS(通讯通路门店!$AI:$AI,通讯通路门店!$S:$S,$G543)</f>
        <v>0</v>
      </c>
      <c r="BQ543" s="83"/>
    </row>
    <row r="544" spans="1:69">
      <c r="A544" s="99" t="str">
        <f>IFERROR(_xlfn.XLOOKUP($G544,通讯通路门店!$S$4:$S$993933,通讯通路门店!$A$4:$A$993933,0,0),"")</f>
        <v/>
      </c>
      <c r="B544" s="99" t="str">
        <f>IFERROR(_xlfn.XLOOKUP($G544,通讯通路门店!$S$4:$S$993933,通讯通路门店!$B$4:$B$993933,0,0),"")</f>
        <v/>
      </c>
      <c r="C544" s="99" t="str">
        <f>IFERROR(_xlfn.XLOOKUP($G544,通讯通路门店!$S$4:$S$993933,通讯通路门店!$C$4:$C$993933,0,0),"")</f>
        <v/>
      </c>
      <c r="D544" s="99" t="str">
        <f>IFERROR(_xlfn.XLOOKUP($G544,通讯通路门店!$S$4:$S$993933,通讯通路门店!$D$4:$D$993933,0,0),"")</f>
        <v/>
      </c>
      <c r="E544" s="83"/>
      <c r="F544" s="83"/>
      <c r="G544" s="101" t="e">
        <v>#N/A</v>
      </c>
      <c r="H544" s="102" t="str">
        <f>IFERROR(_xlfn.XLOOKUP($G544,通讯通路门店!$S$4:$S$993933,通讯通路门店!$R$4:$R$993933,0,0),"")</f>
        <v/>
      </c>
      <c r="I544" s="83"/>
      <c r="J544" s="83"/>
      <c r="K544" s="83"/>
      <c r="L544" s="83"/>
      <c r="M544" s="83"/>
      <c r="N544" s="83"/>
      <c r="O544" s="83"/>
      <c r="P544" s="83"/>
      <c r="Q544" s="83"/>
      <c r="R544" s="83"/>
      <c r="S544" s="83"/>
      <c r="T544" s="83"/>
      <c r="U544" s="99">
        <f>COUNTIF(通讯通路门店!$S:$S,$G544)</f>
        <v>0</v>
      </c>
      <c r="V544" s="99">
        <f>COUNTIFS(通讯通路门店!$S:$S,$G544,通讯通路门店!$J:$J,"综合卖场")</f>
        <v>0</v>
      </c>
      <c r="W544" s="99">
        <f>SUMIFS(通讯通路门店!$AJ:$AJ,通讯通路门店!$S:$S,通讯客户沙盘!$G544)</f>
        <v>0</v>
      </c>
      <c r="X544" s="99">
        <f t="shared" si="40"/>
        <v>0</v>
      </c>
      <c r="Y544" s="99">
        <f>COUNTIFS(通讯通路门店!$S:$S,$G544,通讯通路门店!$J:$J,"荣耀体验店")+COUNTIFS(通讯通路门店!$S:$S,$G544,通讯通路门店!$J:$J,"荣耀授权专卖店")</f>
        <v>0</v>
      </c>
      <c r="Z544" s="99">
        <f>COUNTIFS(通讯通路门店!$S:$S,$G544,通讯通路门店!$J:$J,"VIVO体验店")</f>
        <v>0</v>
      </c>
      <c r="AA544" s="99">
        <f>COUNTIFS(通讯通路门店!$S:$S,$G544,通讯通路门店!$J:$J,"OPPO体验店")</f>
        <v>0</v>
      </c>
      <c r="AB544" s="99">
        <f>COUNTIFS(通讯通路门店!$S:$S,$G544,通讯通路门店!$J:$J,"华为授权体验店")+COUNTIFS(通讯通路门店!$S:$S,$G544,通讯通路门店!$J:$J,"华为堡垒店")</f>
        <v>0</v>
      </c>
      <c r="AC544" s="99">
        <f>COUNTIFS(通讯通路门店!$S:$S,$G544,通讯通路门店!$J:$J,"小米体验店")</f>
        <v>0</v>
      </c>
      <c r="AD544" s="99">
        <f>COUNTIFS(通讯通路门店!$S:$S,$G544,通讯通路门店!$J:$J,"苹果体验店")</f>
        <v>0</v>
      </c>
      <c r="AE544" s="99">
        <f>COUNTIFS(通讯通路门店!$S:$S,$G544,通讯通路门店!$J:$J,"其他品牌专卖店")</f>
        <v>0</v>
      </c>
      <c r="AF544" s="99">
        <f>SUMIFS(通讯通路门店!$BI:$BI,通讯通路门店!$S:$S,$G544)</f>
        <v>0</v>
      </c>
      <c r="AG544" s="99">
        <f>SUMIFS(通讯通路门店!$BH:$BH,通讯通路门店!$S:$S,$G544)</f>
        <v>0</v>
      </c>
      <c r="AH544" s="99">
        <f t="shared" si="41"/>
        <v>0</v>
      </c>
      <c r="AI544" s="99">
        <f>SUMIFS(通讯通路门店!$BB:$BB,通讯通路门店!$S:$S,$G544)</f>
        <v>0</v>
      </c>
      <c r="AJ544" s="99">
        <f>SUMIFS(通讯通路门店!$BE:$BE,通讯通路门店!$S:$S,$G544)</f>
        <v>0</v>
      </c>
      <c r="AK544" s="99">
        <f>SUMIFS(通讯通路门店!$BG:$BG,通讯通路门店!$S:$S,$G544)</f>
        <v>0</v>
      </c>
      <c r="AL544" s="99">
        <f>SUMIFS(通讯通路门店!$BC:$BC,通讯通路门店!$S:$S,$G544)</f>
        <v>0</v>
      </c>
      <c r="AM544" s="99">
        <f>SUMIFS(通讯通路门店!$BD:$BD,通讯通路门店!$S:$S,$G544)</f>
        <v>0</v>
      </c>
      <c r="AN544" s="99">
        <f>SUMIFS(通讯通路门店!$BF:$BF,通讯通路门店!$S:$S,$G544)</f>
        <v>0</v>
      </c>
      <c r="AO544" s="99">
        <f t="shared" si="42"/>
        <v>0</v>
      </c>
      <c r="AP544" s="99">
        <f>SUMIFS(通讯通路门店!$K:$K,通讯通路门店!$S:$S,$G544)</f>
        <v>0</v>
      </c>
      <c r="AQ544" s="83"/>
      <c r="AR544" s="99">
        <f>SUMIFS(通讯通路门店!$T:$T,通讯通路门店!$S:$S,$G544)</f>
        <v>0</v>
      </c>
      <c r="AS544" s="99">
        <f>SUMIFS(通讯通路门店!$U:$U,通讯通路门店!$S:$S,$G544)</f>
        <v>0</v>
      </c>
      <c r="AT544" s="99">
        <f>SUMIFS(通讯通路门店!$V:$V,通讯通路门店!$S:$S,$G544)</f>
        <v>0</v>
      </c>
      <c r="AU544" s="99">
        <f>SUMIFS(通讯通路门店!$W:$W,通讯通路门店!$S:$S,$G544)</f>
        <v>0</v>
      </c>
      <c r="AV544" s="99">
        <f>SUMIFS(通讯通路门店!$Z:$Z,通讯通路门店!$S:$S,$G544)</f>
        <v>0</v>
      </c>
      <c r="AW544" s="99">
        <f>SUMIFS(通讯通路门店!$AB:$AB,通讯通路门店!$S:$S,$G544)</f>
        <v>0</v>
      </c>
      <c r="AX544" s="99">
        <f>SUMIFS(通讯通路门店!$X:$X,通讯通路门店!$S:$S,$G544)</f>
        <v>0</v>
      </c>
      <c r="AY544" s="99">
        <f>SUMIFS(通讯通路门店!$Y:$Y,通讯通路门店!$S:$S,$G544)</f>
        <v>0</v>
      </c>
      <c r="AZ544" s="99">
        <f>SUMIFS(通讯通路门店!$AA:$AA,通讯通路门店!$S:$S,$G544)</f>
        <v>0</v>
      </c>
      <c r="BA544" s="99">
        <f t="shared" si="43"/>
        <v>0</v>
      </c>
      <c r="BB544" s="99">
        <f t="shared" si="44"/>
        <v>0</v>
      </c>
      <c r="BC544" s="99">
        <f>SUMIFS(通讯通路门店!$W:$W,通讯通路门店!$S:$S,$G544,通讯通路门店!$J:$J,"荣耀体验店")+SUMIFS(通讯通路门店!$W:$W,通讯通路门店!$S:$S,$G544,通讯通路门店!$J:$J,"荣耀授权专卖店")</f>
        <v>0</v>
      </c>
      <c r="BD544" s="99">
        <f>SUMIFS(通讯通路门店!$Z:$Z,通讯通路门店!$S:$S,$G544,通讯通路门店!$J:$J,"VIVO体验店")</f>
        <v>0</v>
      </c>
      <c r="BE544" s="99">
        <f>SUMIFS(通讯通路门店!$AB:$AB,通讯通路门店!$S:$S,$G544,通讯通路门店!$J:$J,"OPPO体验店")</f>
        <v>0</v>
      </c>
      <c r="BF544" s="99">
        <f>SUMIFS(通讯通路门店!$X:$X,通讯通路门店!$S:$S,$G544,通讯通路门店!$J:$J,"华为授权体验店")+SUMIFS(通讯通路门店!$AA:$AA,通讯通路门店!$S:$S,$G544,通讯通路门店!$J:$J,"华为堡垒店")</f>
        <v>0</v>
      </c>
      <c r="BG544" s="99">
        <f>SUMIFS(通讯通路门店!$Y:$Y,通讯通路门店!$S:$S,$G544,通讯通路门店!$J:$J,"小米体验店")</f>
        <v>0</v>
      </c>
      <c r="BH544" s="99">
        <f>SUMIFS(通讯通路门店!$AA:$AA,通讯通路门店!$S:$S,$G544,通讯通路门店!$J:$J,"苹果体验店")</f>
        <v>0</v>
      </c>
      <c r="BI544" s="99">
        <f>SUMIFS(通讯通路门店!$K:$K,通讯通路门店!$S:$S,$G544,通讯通路门店!$J:$J,"其他品牌专卖店")</f>
        <v>0</v>
      </c>
      <c r="BJ544" s="99">
        <f>SUMIFS(通讯通路门店!$AC:$AC,通讯通路门店!$S:$S,$G544)</f>
        <v>0</v>
      </c>
      <c r="BK544" s="99">
        <f>SUMIFS(通讯通路门店!$AD:$AD,通讯通路门店!$S:$S,$G544)</f>
        <v>0</v>
      </c>
      <c r="BL544" s="99">
        <f>SUMIFS(通讯通路门店!$AE:$AE,通讯通路门店!$S:$S,$G544)</f>
        <v>0</v>
      </c>
      <c r="BM544" s="99">
        <f>SUMIFS(通讯通路门店!$AF:$AF,通讯通路门店!$S:$S,$G544)</f>
        <v>0</v>
      </c>
      <c r="BN544" s="99">
        <f>SUMIFS(通讯通路门店!$AG:$AG,通讯通路门店!$S:$S,$G544)</f>
        <v>0</v>
      </c>
      <c r="BO544" s="99">
        <f>SUMIFS(通讯通路门店!$AH:$AH,通讯通路门店!$S:$S,$G544)</f>
        <v>0</v>
      </c>
      <c r="BP544" s="99">
        <f>SUMIFS(通讯通路门店!$AI:$AI,通讯通路门店!$S:$S,$G544)</f>
        <v>0</v>
      </c>
      <c r="BQ544" s="83"/>
    </row>
    <row r="545" spans="1:69">
      <c r="A545" s="99" t="str">
        <f>IFERROR(_xlfn.XLOOKUP($G545,通讯通路门店!$S$4:$S$993933,通讯通路门店!$A$4:$A$993933,0,0),"")</f>
        <v/>
      </c>
      <c r="B545" s="99" t="str">
        <f>IFERROR(_xlfn.XLOOKUP($G545,通讯通路门店!$S$4:$S$993933,通讯通路门店!$B$4:$B$993933,0,0),"")</f>
        <v/>
      </c>
      <c r="C545" s="99" t="str">
        <f>IFERROR(_xlfn.XLOOKUP($G545,通讯通路门店!$S$4:$S$993933,通讯通路门店!$C$4:$C$993933,0,0),"")</f>
        <v/>
      </c>
      <c r="D545" s="99" t="str">
        <f>IFERROR(_xlfn.XLOOKUP($G545,通讯通路门店!$S$4:$S$993933,通讯通路门店!$D$4:$D$993933,0,0),"")</f>
        <v/>
      </c>
      <c r="E545" s="83"/>
      <c r="F545" s="83"/>
      <c r="G545" s="101" t="e">
        <v>#N/A</v>
      </c>
      <c r="H545" s="102" t="str">
        <f>IFERROR(_xlfn.XLOOKUP($G545,通讯通路门店!$S$4:$S$993933,通讯通路门店!$R$4:$R$993933,0,0),"")</f>
        <v/>
      </c>
      <c r="I545" s="83"/>
      <c r="J545" s="83"/>
      <c r="K545" s="83"/>
      <c r="L545" s="83"/>
      <c r="M545" s="83"/>
      <c r="N545" s="83"/>
      <c r="O545" s="83"/>
      <c r="P545" s="83"/>
      <c r="Q545" s="83"/>
      <c r="R545" s="83"/>
      <c r="S545" s="83"/>
      <c r="T545" s="83"/>
      <c r="U545" s="99">
        <f>COUNTIF(通讯通路门店!$S:$S,$G545)</f>
        <v>0</v>
      </c>
      <c r="V545" s="99">
        <f>COUNTIFS(通讯通路门店!$S:$S,$G545,通讯通路门店!$J:$J,"综合卖场")</f>
        <v>0</v>
      </c>
      <c r="W545" s="99">
        <f>SUMIFS(通讯通路门店!$AJ:$AJ,通讯通路门店!$S:$S,通讯客户沙盘!$G545)</f>
        <v>0</v>
      </c>
      <c r="X545" s="99">
        <f t="shared" si="40"/>
        <v>0</v>
      </c>
      <c r="Y545" s="99">
        <f>COUNTIFS(通讯通路门店!$S:$S,$G545,通讯通路门店!$J:$J,"荣耀体验店")+COUNTIFS(通讯通路门店!$S:$S,$G545,通讯通路门店!$J:$J,"荣耀授权专卖店")</f>
        <v>0</v>
      </c>
      <c r="Z545" s="99">
        <f>COUNTIFS(通讯通路门店!$S:$S,$G545,通讯通路门店!$J:$J,"VIVO体验店")</f>
        <v>0</v>
      </c>
      <c r="AA545" s="99">
        <f>COUNTIFS(通讯通路门店!$S:$S,$G545,通讯通路门店!$J:$J,"OPPO体验店")</f>
        <v>0</v>
      </c>
      <c r="AB545" s="99">
        <f>COUNTIFS(通讯通路门店!$S:$S,$G545,通讯通路门店!$J:$J,"华为授权体验店")+COUNTIFS(通讯通路门店!$S:$S,$G545,通讯通路门店!$J:$J,"华为堡垒店")</f>
        <v>0</v>
      </c>
      <c r="AC545" s="99">
        <f>COUNTIFS(通讯通路门店!$S:$S,$G545,通讯通路门店!$J:$J,"小米体验店")</f>
        <v>0</v>
      </c>
      <c r="AD545" s="99">
        <f>COUNTIFS(通讯通路门店!$S:$S,$G545,通讯通路门店!$J:$J,"苹果体验店")</f>
        <v>0</v>
      </c>
      <c r="AE545" s="99">
        <f>COUNTIFS(通讯通路门店!$S:$S,$G545,通讯通路门店!$J:$J,"其他品牌专卖店")</f>
        <v>0</v>
      </c>
      <c r="AF545" s="99">
        <f>SUMIFS(通讯通路门店!$BI:$BI,通讯通路门店!$S:$S,$G545)</f>
        <v>0</v>
      </c>
      <c r="AG545" s="99">
        <f>SUMIFS(通讯通路门店!$BH:$BH,通讯通路门店!$S:$S,$G545)</f>
        <v>0</v>
      </c>
      <c r="AH545" s="99">
        <f t="shared" si="41"/>
        <v>0</v>
      </c>
      <c r="AI545" s="99">
        <f>SUMIFS(通讯通路门店!$BB:$BB,通讯通路门店!$S:$S,$G545)</f>
        <v>0</v>
      </c>
      <c r="AJ545" s="99">
        <f>SUMIFS(通讯通路门店!$BE:$BE,通讯通路门店!$S:$S,$G545)</f>
        <v>0</v>
      </c>
      <c r="AK545" s="99">
        <f>SUMIFS(通讯通路门店!$BG:$BG,通讯通路门店!$S:$S,$G545)</f>
        <v>0</v>
      </c>
      <c r="AL545" s="99">
        <f>SUMIFS(通讯通路门店!$BC:$BC,通讯通路门店!$S:$S,$G545)</f>
        <v>0</v>
      </c>
      <c r="AM545" s="99">
        <f>SUMIFS(通讯通路门店!$BD:$BD,通讯通路门店!$S:$S,$G545)</f>
        <v>0</v>
      </c>
      <c r="AN545" s="99">
        <f>SUMIFS(通讯通路门店!$BF:$BF,通讯通路门店!$S:$S,$G545)</f>
        <v>0</v>
      </c>
      <c r="AO545" s="99">
        <f t="shared" si="42"/>
        <v>0</v>
      </c>
      <c r="AP545" s="99">
        <f>SUMIFS(通讯通路门店!$K:$K,通讯通路门店!$S:$S,$G545)</f>
        <v>0</v>
      </c>
      <c r="AQ545" s="83"/>
      <c r="AR545" s="99">
        <f>SUMIFS(通讯通路门店!$T:$T,通讯通路门店!$S:$S,$G545)</f>
        <v>0</v>
      </c>
      <c r="AS545" s="99">
        <f>SUMIFS(通讯通路门店!$U:$U,通讯通路门店!$S:$S,$G545)</f>
        <v>0</v>
      </c>
      <c r="AT545" s="99">
        <f>SUMIFS(通讯通路门店!$V:$V,通讯通路门店!$S:$S,$G545)</f>
        <v>0</v>
      </c>
      <c r="AU545" s="99">
        <f>SUMIFS(通讯通路门店!$W:$W,通讯通路门店!$S:$S,$G545)</f>
        <v>0</v>
      </c>
      <c r="AV545" s="99">
        <f>SUMIFS(通讯通路门店!$Z:$Z,通讯通路门店!$S:$S,$G545)</f>
        <v>0</v>
      </c>
      <c r="AW545" s="99">
        <f>SUMIFS(通讯通路门店!$AB:$AB,通讯通路门店!$S:$S,$G545)</f>
        <v>0</v>
      </c>
      <c r="AX545" s="99">
        <f>SUMIFS(通讯通路门店!$X:$X,通讯通路门店!$S:$S,$G545)</f>
        <v>0</v>
      </c>
      <c r="AY545" s="99">
        <f>SUMIFS(通讯通路门店!$Y:$Y,通讯通路门店!$S:$S,$G545)</f>
        <v>0</v>
      </c>
      <c r="AZ545" s="99">
        <f>SUMIFS(通讯通路门店!$AA:$AA,通讯通路门店!$S:$S,$G545)</f>
        <v>0</v>
      </c>
      <c r="BA545" s="99">
        <f t="shared" si="43"/>
        <v>0</v>
      </c>
      <c r="BB545" s="99">
        <f t="shared" si="44"/>
        <v>0</v>
      </c>
      <c r="BC545" s="99">
        <f>SUMIFS(通讯通路门店!$W:$W,通讯通路门店!$S:$S,$G545,通讯通路门店!$J:$J,"荣耀体验店")+SUMIFS(通讯通路门店!$W:$W,通讯通路门店!$S:$S,$G545,通讯通路门店!$J:$J,"荣耀授权专卖店")</f>
        <v>0</v>
      </c>
      <c r="BD545" s="99">
        <f>SUMIFS(通讯通路门店!$Z:$Z,通讯通路门店!$S:$S,$G545,通讯通路门店!$J:$J,"VIVO体验店")</f>
        <v>0</v>
      </c>
      <c r="BE545" s="99">
        <f>SUMIFS(通讯通路门店!$AB:$AB,通讯通路门店!$S:$S,$G545,通讯通路门店!$J:$J,"OPPO体验店")</f>
        <v>0</v>
      </c>
      <c r="BF545" s="99">
        <f>SUMIFS(通讯通路门店!$X:$X,通讯通路门店!$S:$S,$G545,通讯通路门店!$J:$J,"华为授权体验店")+SUMIFS(通讯通路门店!$AA:$AA,通讯通路门店!$S:$S,$G545,通讯通路门店!$J:$J,"华为堡垒店")</f>
        <v>0</v>
      </c>
      <c r="BG545" s="99">
        <f>SUMIFS(通讯通路门店!$Y:$Y,通讯通路门店!$S:$S,$G545,通讯通路门店!$J:$J,"小米体验店")</f>
        <v>0</v>
      </c>
      <c r="BH545" s="99">
        <f>SUMIFS(通讯通路门店!$AA:$AA,通讯通路门店!$S:$S,$G545,通讯通路门店!$J:$J,"苹果体验店")</f>
        <v>0</v>
      </c>
      <c r="BI545" s="99">
        <f>SUMIFS(通讯通路门店!$K:$K,通讯通路门店!$S:$S,$G545,通讯通路门店!$J:$J,"其他品牌专卖店")</f>
        <v>0</v>
      </c>
      <c r="BJ545" s="99">
        <f>SUMIFS(通讯通路门店!$AC:$AC,通讯通路门店!$S:$S,$G545)</f>
        <v>0</v>
      </c>
      <c r="BK545" s="99">
        <f>SUMIFS(通讯通路门店!$AD:$AD,通讯通路门店!$S:$S,$G545)</f>
        <v>0</v>
      </c>
      <c r="BL545" s="99">
        <f>SUMIFS(通讯通路门店!$AE:$AE,通讯通路门店!$S:$S,$G545)</f>
        <v>0</v>
      </c>
      <c r="BM545" s="99">
        <f>SUMIFS(通讯通路门店!$AF:$AF,通讯通路门店!$S:$S,$G545)</f>
        <v>0</v>
      </c>
      <c r="BN545" s="99">
        <f>SUMIFS(通讯通路门店!$AG:$AG,通讯通路门店!$S:$S,$G545)</f>
        <v>0</v>
      </c>
      <c r="BO545" s="99">
        <f>SUMIFS(通讯通路门店!$AH:$AH,通讯通路门店!$S:$S,$G545)</f>
        <v>0</v>
      </c>
      <c r="BP545" s="99">
        <f>SUMIFS(通讯通路门店!$AI:$AI,通讯通路门店!$S:$S,$G545)</f>
        <v>0</v>
      </c>
      <c r="BQ545" s="83"/>
    </row>
    <row r="546" spans="1:69">
      <c r="A546" s="99" t="str">
        <f>IFERROR(_xlfn.XLOOKUP($G546,通讯通路门店!$S$4:$S$993933,通讯通路门店!$A$4:$A$993933,0,0),"")</f>
        <v/>
      </c>
      <c r="B546" s="99" t="str">
        <f>IFERROR(_xlfn.XLOOKUP($G546,通讯通路门店!$S$4:$S$993933,通讯通路门店!$B$4:$B$993933,0,0),"")</f>
        <v/>
      </c>
      <c r="C546" s="99" t="str">
        <f>IFERROR(_xlfn.XLOOKUP($G546,通讯通路门店!$S$4:$S$993933,通讯通路门店!$C$4:$C$993933,0,0),"")</f>
        <v/>
      </c>
      <c r="D546" s="99" t="str">
        <f>IFERROR(_xlfn.XLOOKUP($G546,通讯通路门店!$S$4:$S$993933,通讯通路门店!$D$4:$D$993933,0,0),"")</f>
        <v/>
      </c>
      <c r="E546" s="83"/>
      <c r="F546" s="83"/>
      <c r="G546" s="101" t="e">
        <v>#N/A</v>
      </c>
      <c r="H546" s="102" t="str">
        <f>IFERROR(_xlfn.XLOOKUP($G546,通讯通路门店!$S$4:$S$993933,通讯通路门店!$R$4:$R$993933,0,0),"")</f>
        <v/>
      </c>
      <c r="I546" s="83"/>
      <c r="J546" s="83"/>
      <c r="K546" s="83"/>
      <c r="L546" s="83"/>
      <c r="M546" s="83"/>
      <c r="N546" s="83"/>
      <c r="O546" s="83"/>
      <c r="P546" s="83"/>
      <c r="Q546" s="83"/>
      <c r="R546" s="83"/>
      <c r="S546" s="83"/>
      <c r="T546" s="83"/>
      <c r="U546" s="99">
        <f>COUNTIF(通讯通路门店!$S:$S,$G546)</f>
        <v>0</v>
      </c>
      <c r="V546" s="99">
        <f>COUNTIFS(通讯通路门店!$S:$S,$G546,通讯通路门店!$J:$J,"综合卖场")</f>
        <v>0</v>
      </c>
      <c r="W546" s="99">
        <f>SUMIFS(通讯通路门店!$AJ:$AJ,通讯通路门店!$S:$S,通讯客户沙盘!$G546)</f>
        <v>0</v>
      </c>
      <c r="X546" s="99">
        <f t="shared" si="40"/>
        <v>0</v>
      </c>
      <c r="Y546" s="99">
        <f>COUNTIFS(通讯通路门店!$S:$S,$G546,通讯通路门店!$J:$J,"荣耀体验店")+COUNTIFS(通讯通路门店!$S:$S,$G546,通讯通路门店!$J:$J,"荣耀授权专卖店")</f>
        <v>0</v>
      </c>
      <c r="Z546" s="99">
        <f>COUNTIFS(通讯通路门店!$S:$S,$G546,通讯通路门店!$J:$J,"VIVO体验店")</f>
        <v>0</v>
      </c>
      <c r="AA546" s="99">
        <f>COUNTIFS(通讯通路门店!$S:$S,$G546,通讯通路门店!$J:$J,"OPPO体验店")</f>
        <v>0</v>
      </c>
      <c r="AB546" s="99">
        <f>COUNTIFS(通讯通路门店!$S:$S,$G546,通讯通路门店!$J:$J,"华为授权体验店")+COUNTIFS(通讯通路门店!$S:$S,$G546,通讯通路门店!$J:$J,"华为堡垒店")</f>
        <v>0</v>
      </c>
      <c r="AC546" s="99">
        <f>COUNTIFS(通讯通路门店!$S:$S,$G546,通讯通路门店!$J:$J,"小米体验店")</f>
        <v>0</v>
      </c>
      <c r="AD546" s="99">
        <f>COUNTIFS(通讯通路门店!$S:$S,$G546,通讯通路门店!$J:$J,"苹果体验店")</f>
        <v>0</v>
      </c>
      <c r="AE546" s="99">
        <f>COUNTIFS(通讯通路门店!$S:$S,$G546,通讯通路门店!$J:$J,"其他品牌专卖店")</f>
        <v>0</v>
      </c>
      <c r="AF546" s="99">
        <f>SUMIFS(通讯通路门店!$BI:$BI,通讯通路门店!$S:$S,$G546)</f>
        <v>0</v>
      </c>
      <c r="AG546" s="99">
        <f>SUMIFS(通讯通路门店!$BH:$BH,通讯通路门店!$S:$S,$G546)</f>
        <v>0</v>
      </c>
      <c r="AH546" s="99">
        <f t="shared" si="41"/>
        <v>0</v>
      </c>
      <c r="AI546" s="99">
        <f>SUMIFS(通讯通路门店!$BB:$BB,通讯通路门店!$S:$S,$G546)</f>
        <v>0</v>
      </c>
      <c r="AJ546" s="99">
        <f>SUMIFS(通讯通路门店!$BE:$BE,通讯通路门店!$S:$S,$G546)</f>
        <v>0</v>
      </c>
      <c r="AK546" s="99">
        <f>SUMIFS(通讯通路门店!$BG:$BG,通讯通路门店!$S:$S,$G546)</f>
        <v>0</v>
      </c>
      <c r="AL546" s="99">
        <f>SUMIFS(通讯通路门店!$BC:$BC,通讯通路门店!$S:$S,$G546)</f>
        <v>0</v>
      </c>
      <c r="AM546" s="99">
        <f>SUMIFS(通讯通路门店!$BD:$BD,通讯通路门店!$S:$S,$G546)</f>
        <v>0</v>
      </c>
      <c r="AN546" s="99">
        <f>SUMIFS(通讯通路门店!$BF:$BF,通讯通路门店!$S:$S,$G546)</f>
        <v>0</v>
      </c>
      <c r="AO546" s="99">
        <f t="shared" si="42"/>
        <v>0</v>
      </c>
      <c r="AP546" s="99">
        <f>SUMIFS(通讯通路门店!$K:$K,通讯通路门店!$S:$S,$G546)</f>
        <v>0</v>
      </c>
      <c r="AQ546" s="83"/>
      <c r="AR546" s="99">
        <f>SUMIFS(通讯通路门店!$T:$T,通讯通路门店!$S:$S,$G546)</f>
        <v>0</v>
      </c>
      <c r="AS546" s="99">
        <f>SUMIFS(通讯通路门店!$U:$U,通讯通路门店!$S:$S,$G546)</f>
        <v>0</v>
      </c>
      <c r="AT546" s="99">
        <f>SUMIFS(通讯通路门店!$V:$V,通讯通路门店!$S:$S,$G546)</f>
        <v>0</v>
      </c>
      <c r="AU546" s="99">
        <f>SUMIFS(通讯通路门店!$W:$W,通讯通路门店!$S:$S,$G546)</f>
        <v>0</v>
      </c>
      <c r="AV546" s="99">
        <f>SUMIFS(通讯通路门店!$Z:$Z,通讯通路门店!$S:$S,$G546)</f>
        <v>0</v>
      </c>
      <c r="AW546" s="99">
        <f>SUMIFS(通讯通路门店!$AB:$AB,通讯通路门店!$S:$S,$G546)</f>
        <v>0</v>
      </c>
      <c r="AX546" s="99">
        <f>SUMIFS(通讯通路门店!$X:$X,通讯通路门店!$S:$S,$G546)</f>
        <v>0</v>
      </c>
      <c r="AY546" s="99">
        <f>SUMIFS(通讯通路门店!$Y:$Y,通讯通路门店!$S:$S,$G546)</f>
        <v>0</v>
      </c>
      <c r="AZ546" s="99">
        <f>SUMIFS(通讯通路门店!$AA:$AA,通讯通路门店!$S:$S,$G546)</f>
        <v>0</v>
      </c>
      <c r="BA546" s="99">
        <f t="shared" si="43"/>
        <v>0</v>
      </c>
      <c r="BB546" s="99">
        <f t="shared" si="44"/>
        <v>0</v>
      </c>
      <c r="BC546" s="99">
        <f>SUMIFS(通讯通路门店!$W:$W,通讯通路门店!$S:$S,$G546,通讯通路门店!$J:$J,"荣耀体验店")+SUMIFS(通讯通路门店!$W:$W,通讯通路门店!$S:$S,$G546,通讯通路门店!$J:$J,"荣耀授权专卖店")</f>
        <v>0</v>
      </c>
      <c r="BD546" s="99">
        <f>SUMIFS(通讯通路门店!$Z:$Z,通讯通路门店!$S:$S,$G546,通讯通路门店!$J:$J,"VIVO体验店")</f>
        <v>0</v>
      </c>
      <c r="BE546" s="99">
        <f>SUMIFS(通讯通路门店!$AB:$AB,通讯通路门店!$S:$S,$G546,通讯通路门店!$J:$J,"OPPO体验店")</f>
        <v>0</v>
      </c>
      <c r="BF546" s="99">
        <f>SUMIFS(通讯通路门店!$X:$X,通讯通路门店!$S:$S,$G546,通讯通路门店!$J:$J,"华为授权体验店")+SUMIFS(通讯通路门店!$AA:$AA,通讯通路门店!$S:$S,$G546,通讯通路门店!$J:$J,"华为堡垒店")</f>
        <v>0</v>
      </c>
      <c r="BG546" s="99">
        <f>SUMIFS(通讯通路门店!$Y:$Y,通讯通路门店!$S:$S,$G546,通讯通路门店!$J:$J,"小米体验店")</f>
        <v>0</v>
      </c>
      <c r="BH546" s="99">
        <f>SUMIFS(通讯通路门店!$AA:$AA,通讯通路门店!$S:$S,$G546,通讯通路门店!$J:$J,"苹果体验店")</f>
        <v>0</v>
      </c>
      <c r="BI546" s="99">
        <f>SUMIFS(通讯通路门店!$K:$K,通讯通路门店!$S:$S,$G546,通讯通路门店!$J:$J,"其他品牌专卖店")</f>
        <v>0</v>
      </c>
      <c r="BJ546" s="99">
        <f>SUMIFS(通讯通路门店!$AC:$AC,通讯通路门店!$S:$S,$G546)</f>
        <v>0</v>
      </c>
      <c r="BK546" s="99">
        <f>SUMIFS(通讯通路门店!$AD:$AD,通讯通路门店!$S:$S,$G546)</f>
        <v>0</v>
      </c>
      <c r="BL546" s="99">
        <f>SUMIFS(通讯通路门店!$AE:$AE,通讯通路门店!$S:$S,$G546)</f>
        <v>0</v>
      </c>
      <c r="BM546" s="99">
        <f>SUMIFS(通讯通路门店!$AF:$AF,通讯通路门店!$S:$S,$G546)</f>
        <v>0</v>
      </c>
      <c r="BN546" s="99">
        <f>SUMIFS(通讯通路门店!$AG:$AG,通讯通路门店!$S:$S,$G546)</f>
        <v>0</v>
      </c>
      <c r="BO546" s="99">
        <f>SUMIFS(通讯通路门店!$AH:$AH,通讯通路门店!$S:$S,$G546)</f>
        <v>0</v>
      </c>
      <c r="BP546" s="99">
        <f>SUMIFS(通讯通路门店!$AI:$AI,通讯通路门店!$S:$S,$G546)</f>
        <v>0</v>
      </c>
      <c r="BQ546" s="83"/>
    </row>
    <row r="547" spans="1:69">
      <c r="A547" s="99" t="str">
        <f>IFERROR(_xlfn.XLOOKUP($G547,通讯通路门店!$S$4:$S$993933,通讯通路门店!$A$4:$A$993933,0,0),"")</f>
        <v/>
      </c>
      <c r="B547" s="99" t="str">
        <f>IFERROR(_xlfn.XLOOKUP($G547,通讯通路门店!$S$4:$S$993933,通讯通路门店!$B$4:$B$993933,0,0),"")</f>
        <v/>
      </c>
      <c r="C547" s="99" t="str">
        <f>IFERROR(_xlfn.XLOOKUP($G547,通讯通路门店!$S$4:$S$993933,通讯通路门店!$C$4:$C$993933,0,0),"")</f>
        <v/>
      </c>
      <c r="D547" s="99" t="str">
        <f>IFERROR(_xlfn.XLOOKUP($G547,通讯通路门店!$S$4:$S$993933,通讯通路门店!$D$4:$D$993933,0,0),"")</f>
        <v/>
      </c>
      <c r="E547" s="83"/>
      <c r="F547" s="83"/>
      <c r="G547" s="101" t="e">
        <v>#N/A</v>
      </c>
      <c r="H547" s="102" t="str">
        <f>IFERROR(_xlfn.XLOOKUP($G547,通讯通路门店!$S$4:$S$993933,通讯通路门店!$R$4:$R$993933,0,0),"")</f>
        <v/>
      </c>
      <c r="I547" s="83"/>
      <c r="J547" s="83"/>
      <c r="K547" s="83"/>
      <c r="L547" s="83"/>
      <c r="M547" s="83"/>
      <c r="N547" s="83"/>
      <c r="O547" s="83"/>
      <c r="P547" s="83"/>
      <c r="Q547" s="83"/>
      <c r="R547" s="83"/>
      <c r="S547" s="83"/>
      <c r="T547" s="83"/>
      <c r="U547" s="99">
        <f>COUNTIF(通讯通路门店!$S:$S,$G547)</f>
        <v>0</v>
      </c>
      <c r="V547" s="99">
        <f>COUNTIFS(通讯通路门店!$S:$S,$G547,通讯通路门店!$J:$J,"综合卖场")</f>
        <v>0</v>
      </c>
      <c r="W547" s="99">
        <f>SUMIFS(通讯通路门店!$AJ:$AJ,通讯通路门店!$S:$S,通讯客户沙盘!$G547)</f>
        <v>0</v>
      </c>
      <c r="X547" s="99">
        <f t="shared" si="40"/>
        <v>0</v>
      </c>
      <c r="Y547" s="99">
        <f>COUNTIFS(通讯通路门店!$S:$S,$G547,通讯通路门店!$J:$J,"荣耀体验店")+COUNTIFS(通讯通路门店!$S:$S,$G547,通讯通路门店!$J:$J,"荣耀授权专卖店")</f>
        <v>0</v>
      </c>
      <c r="Z547" s="99">
        <f>COUNTIFS(通讯通路门店!$S:$S,$G547,通讯通路门店!$J:$J,"VIVO体验店")</f>
        <v>0</v>
      </c>
      <c r="AA547" s="99">
        <f>COUNTIFS(通讯通路门店!$S:$S,$G547,通讯通路门店!$J:$J,"OPPO体验店")</f>
        <v>0</v>
      </c>
      <c r="AB547" s="99">
        <f>COUNTIFS(通讯通路门店!$S:$S,$G547,通讯通路门店!$J:$J,"华为授权体验店")+COUNTIFS(通讯通路门店!$S:$S,$G547,通讯通路门店!$J:$J,"华为堡垒店")</f>
        <v>0</v>
      </c>
      <c r="AC547" s="99">
        <f>COUNTIFS(通讯通路门店!$S:$S,$G547,通讯通路门店!$J:$J,"小米体验店")</f>
        <v>0</v>
      </c>
      <c r="AD547" s="99">
        <f>COUNTIFS(通讯通路门店!$S:$S,$G547,通讯通路门店!$J:$J,"苹果体验店")</f>
        <v>0</v>
      </c>
      <c r="AE547" s="99">
        <f>COUNTIFS(通讯通路门店!$S:$S,$G547,通讯通路门店!$J:$J,"其他品牌专卖店")</f>
        <v>0</v>
      </c>
      <c r="AF547" s="99">
        <f>SUMIFS(通讯通路门店!$BI:$BI,通讯通路门店!$S:$S,$G547)</f>
        <v>0</v>
      </c>
      <c r="AG547" s="99">
        <f>SUMIFS(通讯通路门店!$BH:$BH,通讯通路门店!$S:$S,$G547)</f>
        <v>0</v>
      </c>
      <c r="AH547" s="99">
        <f t="shared" si="41"/>
        <v>0</v>
      </c>
      <c r="AI547" s="99">
        <f>SUMIFS(通讯通路门店!$BB:$BB,通讯通路门店!$S:$S,$G547)</f>
        <v>0</v>
      </c>
      <c r="AJ547" s="99">
        <f>SUMIFS(通讯通路门店!$BE:$BE,通讯通路门店!$S:$S,$G547)</f>
        <v>0</v>
      </c>
      <c r="AK547" s="99">
        <f>SUMIFS(通讯通路门店!$BG:$BG,通讯通路门店!$S:$S,$G547)</f>
        <v>0</v>
      </c>
      <c r="AL547" s="99">
        <f>SUMIFS(通讯通路门店!$BC:$BC,通讯通路门店!$S:$S,$G547)</f>
        <v>0</v>
      </c>
      <c r="AM547" s="99">
        <f>SUMIFS(通讯通路门店!$BD:$BD,通讯通路门店!$S:$S,$G547)</f>
        <v>0</v>
      </c>
      <c r="AN547" s="99">
        <f>SUMIFS(通讯通路门店!$BF:$BF,通讯通路门店!$S:$S,$G547)</f>
        <v>0</v>
      </c>
      <c r="AO547" s="99">
        <f t="shared" si="42"/>
        <v>0</v>
      </c>
      <c r="AP547" s="99">
        <f>SUMIFS(通讯通路门店!$K:$K,通讯通路门店!$S:$S,$G547)</f>
        <v>0</v>
      </c>
      <c r="AQ547" s="83"/>
      <c r="AR547" s="99">
        <f>SUMIFS(通讯通路门店!$T:$T,通讯通路门店!$S:$S,$G547)</f>
        <v>0</v>
      </c>
      <c r="AS547" s="99">
        <f>SUMIFS(通讯通路门店!$U:$U,通讯通路门店!$S:$S,$G547)</f>
        <v>0</v>
      </c>
      <c r="AT547" s="99">
        <f>SUMIFS(通讯通路门店!$V:$V,通讯通路门店!$S:$S,$G547)</f>
        <v>0</v>
      </c>
      <c r="AU547" s="99">
        <f>SUMIFS(通讯通路门店!$W:$W,通讯通路门店!$S:$S,$G547)</f>
        <v>0</v>
      </c>
      <c r="AV547" s="99">
        <f>SUMIFS(通讯通路门店!$Z:$Z,通讯通路门店!$S:$S,$G547)</f>
        <v>0</v>
      </c>
      <c r="AW547" s="99">
        <f>SUMIFS(通讯通路门店!$AB:$AB,通讯通路门店!$S:$S,$G547)</f>
        <v>0</v>
      </c>
      <c r="AX547" s="99">
        <f>SUMIFS(通讯通路门店!$X:$X,通讯通路门店!$S:$S,$G547)</f>
        <v>0</v>
      </c>
      <c r="AY547" s="99">
        <f>SUMIFS(通讯通路门店!$Y:$Y,通讯通路门店!$S:$S,$G547)</f>
        <v>0</v>
      </c>
      <c r="AZ547" s="99">
        <f>SUMIFS(通讯通路门店!$AA:$AA,通讯通路门店!$S:$S,$G547)</f>
        <v>0</v>
      </c>
      <c r="BA547" s="99">
        <f t="shared" si="43"/>
        <v>0</v>
      </c>
      <c r="BB547" s="99">
        <f t="shared" si="44"/>
        <v>0</v>
      </c>
      <c r="BC547" s="99">
        <f>SUMIFS(通讯通路门店!$W:$W,通讯通路门店!$S:$S,$G547,通讯通路门店!$J:$J,"荣耀体验店")+SUMIFS(通讯通路门店!$W:$W,通讯通路门店!$S:$S,$G547,通讯通路门店!$J:$J,"荣耀授权专卖店")</f>
        <v>0</v>
      </c>
      <c r="BD547" s="99">
        <f>SUMIFS(通讯通路门店!$Z:$Z,通讯通路门店!$S:$S,$G547,通讯通路门店!$J:$J,"VIVO体验店")</f>
        <v>0</v>
      </c>
      <c r="BE547" s="99">
        <f>SUMIFS(通讯通路门店!$AB:$AB,通讯通路门店!$S:$S,$G547,通讯通路门店!$J:$J,"OPPO体验店")</f>
        <v>0</v>
      </c>
      <c r="BF547" s="99">
        <f>SUMIFS(通讯通路门店!$X:$X,通讯通路门店!$S:$S,$G547,通讯通路门店!$J:$J,"华为授权体验店")+SUMIFS(通讯通路门店!$AA:$AA,通讯通路门店!$S:$S,$G547,通讯通路门店!$J:$J,"华为堡垒店")</f>
        <v>0</v>
      </c>
      <c r="BG547" s="99">
        <f>SUMIFS(通讯通路门店!$Y:$Y,通讯通路门店!$S:$S,$G547,通讯通路门店!$J:$J,"小米体验店")</f>
        <v>0</v>
      </c>
      <c r="BH547" s="99">
        <f>SUMIFS(通讯通路门店!$AA:$AA,通讯通路门店!$S:$S,$G547,通讯通路门店!$J:$J,"苹果体验店")</f>
        <v>0</v>
      </c>
      <c r="BI547" s="99">
        <f>SUMIFS(通讯通路门店!$K:$K,通讯通路门店!$S:$S,$G547,通讯通路门店!$J:$J,"其他品牌专卖店")</f>
        <v>0</v>
      </c>
      <c r="BJ547" s="99">
        <f>SUMIFS(通讯通路门店!$AC:$AC,通讯通路门店!$S:$S,$G547)</f>
        <v>0</v>
      </c>
      <c r="BK547" s="99">
        <f>SUMIFS(通讯通路门店!$AD:$AD,通讯通路门店!$S:$S,$G547)</f>
        <v>0</v>
      </c>
      <c r="BL547" s="99">
        <f>SUMIFS(通讯通路门店!$AE:$AE,通讯通路门店!$S:$S,$G547)</f>
        <v>0</v>
      </c>
      <c r="BM547" s="99">
        <f>SUMIFS(通讯通路门店!$AF:$AF,通讯通路门店!$S:$S,$G547)</f>
        <v>0</v>
      </c>
      <c r="BN547" s="99">
        <f>SUMIFS(通讯通路门店!$AG:$AG,通讯通路门店!$S:$S,$G547)</f>
        <v>0</v>
      </c>
      <c r="BO547" s="99">
        <f>SUMIFS(通讯通路门店!$AH:$AH,通讯通路门店!$S:$S,$G547)</f>
        <v>0</v>
      </c>
      <c r="BP547" s="99">
        <f>SUMIFS(通讯通路门店!$AI:$AI,通讯通路门店!$S:$S,$G547)</f>
        <v>0</v>
      </c>
      <c r="BQ547" s="83"/>
    </row>
    <row r="548" spans="1:69">
      <c r="A548" s="99" t="str">
        <f>IFERROR(_xlfn.XLOOKUP($G548,通讯通路门店!$S$4:$S$993933,通讯通路门店!$A$4:$A$993933,0,0),"")</f>
        <v/>
      </c>
      <c r="B548" s="99" t="str">
        <f>IFERROR(_xlfn.XLOOKUP($G548,通讯通路门店!$S$4:$S$993933,通讯通路门店!$B$4:$B$993933,0,0),"")</f>
        <v/>
      </c>
      <c r="C548" s="99" t="str">
        <f>IFERROR(_xlfn.XLOOKUP($G548,通讯通路门店!$S$4:$S$993933,通讯通路门店!$C$4:$C$993933,0,0),"")</f>
        <v/>
      </c>
      <c r="D548" s="99" t="str">
        <f>IFERROR(_xlfn.XLOOKUP($G548,通讯通路门店!$S$4:$S$993933,通讯通路门店!$D$4:$D$993933,0,0),"")</f>
        <v/>
      </c>
      <c r="E548" s="83"/>
      <c r="F548" s="83"/>
      <c r="G548" s="101" t="e">
        <v>#N/A</v>
      </c>
      <c r="H548" s="102" t="str">
        <f>IFERROR(_xlfn.XLOOKUP($G548,通讯通路门店!$S$4:$S$993933,通讯通路门店!$R$4:$R$993933,0,0),"")</f>
        <v/>
      </c>
      <c r="I548" s="83"/>
      <c r="J548" s="83"/>
      <c r="K548" s="83"/>
      <c r="L548" s="83"/>
      <c r="M548" s="83"/>
      <c r="N548" s="83"/>
      <c r="O548" s="83"/>
      <c r="P548" s="83"/>
      <c r="Q548" s="83"/>
      <c r="R548" s="83"/>
      <c r="S548" s="83"/>
      <c r="T548" s="83"/>
      <c r="U548" s="99">
        <f>COUNTIF(通讯通路门店!$S:$S,$G548)</f>
        <v>0</v>
      </c>
      <c r="V548" s="99">
        <f>COUNTIFS(通讯通路门店!$S:$S,$G548,通讯通路门店!$J:$J,"综合卖场")</f>
        <v>0</v>
      </c>
      <c r="W548" s="99">
        <f>SUMIFS(通讯通路门店!$AJ:$AJ,通讯通路门店!$S:$S,通讯客户沙盘!$G548)</f>
        <v>0</v>
      </c>
      <c r="X548" s="99">
        <f t="shared" si="40"/>
        <v>0</v>
      </c>
      <c r="Y548" s="99">
        <f>COUNTIFS(通讯通路门店!$S:$S,$G548,通讯通路门店!$J:$J,"荣耀体验店")+COUNTIFS(通讯通路门店!$S:$S,$G548,通讯通路门店!$J:$J,"荣耀授权专卖店")</f>
        <v>0</v>
      </c>
      <c r="Z548" s="99">
        <f>COUNTIFS(通讯通路门店!$S:$S,$G548,通讯通路门店!$J:$J,"VIVO体验店")</f>
        <v>0</v>
      </c>
      <c r="AA548" s="99">
        <f>COUNTIFS(通讯通路门店!$S:$S,$G548,通讯通路门店!$J:$J,"OPPO体验店")</f>
        <v>0</v>
      </c>
      <c r="AB548" s="99">
        <f>COUNTIFS(通讯通路门店!$S:$S,$G548,通讯通路门店!$J:$J,"华为授权体验店")+COUNTIFS(通讯通路门店!$S:$S,$G548,通讯通路门店!$J:$J,"华为堡垒店")</f>
        <v>0</v>
      </c>
      <c r="AC548" s="99">
        <f>COUNTIFS(通讯通路门店!$S:$S,$G548,通讯通路门店!$J:$J,"小米体验店")</f>
        <v>0</v>
      </c>
      <c r="AD548" s="99">
        <f>COUNTIFS(通讯通路门店!$S:$S,$G548,通讯通路门店!$J:$J,"苹果体验店")</f>
        <v>0</v>
      </c>
      <c r="AE548" s="99">
        <f>COUNTIFS(通讯通路门店!$S:$S,$G548,通讯通路门店!$J:$J,"其他品牌专卖店")</f>
        <v>0</v>
      </c>
      <c r="AF548" s="99">
        <f>SUMIFS(通讯通路门店!$BI:$BI,通讯通路门店!$S:$S,$G548)</f>
        <v>0</v>
      </c>
      <c r="AG548" s="99">
        <f>SUMIFS(通讯通路门店!$BH:$BH,通讯通路门店!$S:$S,$G548)</f>
        <v>0</v>
      </c>
      <c r="AH548" s="99">
        <f t="shared" si="41"/>
        <v>0</v>
      </c>
      <c r="AI548" s="99">
        <f>SUMIFS(通讯通路门店!$BB:$BB,通讯通路门店!$S:$S,$G548)</f>
        <v>0</v>
      </c>
      <c r="AJ548" s="99">
        <f>SUMIFS(通讯通路门店!$BE:$BE,通讯通路门店!$S:$S,$G548)</f>
        <v>0</v>
      </c>
      <c r="AK548" s="99">
        <f>SUMIFS(通讯通路门店!$BG:$BG,通讯通路门店!$S:$S,$G548)</f>
        <v>0</v>
      </c>
      <c r="AL548" s="99">
        <f>SUMIFS(通讯通路门店!$BC:$BC,通讯通路门店!$S:$S,$G548)</f>
        <v>0</v>
      </c>
      <c r="AM548" s="99">
        <f>SUMIFS(通讯通路门店!$BD:$BD,通讯通路门店!$S:$S,$G548)</f>
        <v>0</v>
      </c>
      <c r="AN548" s="99">
        <f>SUMIFS(通讯通路门店!$BF:$BF,通讯通路门店!$S:$S,$G548)</f>
        <v>0</v>
      </c>
      <c r="AO548" s="99">
        <f t="shared" si="42"/>
        <v>0</v>
      </c>
      <c r="AP548" s="99">
        <f>SUMIFS(通讯通路门店!$K:$K,通讯通路门店!$S:$S,$G548)</f>
        <v>0</v>
      </c>
      <c r="AQ548" s="83"/>
      <c r="AR548" s="99">
        <f>SUMIFS(通讯通路门店!$T:$T,通讯通路门店!$S:$S,$G548)</f>
        <v>0</v>
      </c>
      <c r="AS548" s="99">
        <f>SUMIFS(通讯通路门店!$U:$U,通讯通路门店!$S:$S,$G548)</f>
        <v>0</v>
      </c>
      <c r="AT548" s="99">
        <f>SUMIFS(通讯通路门店!$V:$V,通讯通路门店!$S:$S,$G548)</f>
        <v>0</v>
      </c>
      <c r="AU548" s="99">
        <f>SUMIFS(通讯通路门店!$W:$W,通讯通路门店!$S:$S,$G548)</f>
        <v>0</v>
      </c>
      <c r="AV548" s="99">
        <f>SUMIFS(通讯通路门店!$Z:$Z,通讯通路门店!$S:$S,$G548)</f>
        <v>0</v>
      </c>
      <c r="AW548" s="99">
        <f>SUMIFS(通讯通路门店!$AB:$AB,通讯通路门店!$S:$S,$G548)</f>
        <v>0</v>
      </c>
      <c r="AX548" s="99">
        <f>SUMIFS(通讯通路门店!$X:$X,通讯通路门店!$S:$S,$G548)</f>
        <v>0</v>
      </c>
      <c r="AY548" s="99">
        <f>SUMIFS(通讯通路门店!$Y:$Y,通讯通路门店!$S:$S,$G548)</f>
        <v>0</v>
      </c>
      <c r="AZ548" s="99">
        <f>SUMIFS(通讯通路门店!$AA:$AA,通讯通路门店!$S:$S,$G548)</f>
        <v>0</v>
      </c>
      <c r="BA548" s="99">
        <f t="shared" si="43"/>
        <v>0</v>
      </c>
      <c r="BB548" s="99">
        <f t="shared" si="44"/>
        <v>0</v>
      </c>
      <c r="BC548" s="99">
        <f>SUMIFS(通讯通路门店!$W:$W,通讯通路门店!$S:$S,$G548,通讯通路门店!$J:$J,"荣耀体验店")+SUMIFS(通讯通路门店!$W:$W,通讯通路门店!$S:$S,$G548,通讯通路门店!$J:$J,"荣耀授权专卖店")</f>
        <v>0</v>
      </c>
      <c r="BD548" s="99">
        <f>SUMIFS(通讯通路门店!$Z:$Z,通讯通路门店!$S:$S,$G548,通讯通路门店!$J:$J,"VIVO体验店")</f>
        <v>0</v>
      </c>
      <c r="BE548" s="99">
        <f>SUMIFS(通讯通路门店!$AB:$AB,通讯通路门店!$S:$S,$G548,通讯通路门店!$J:$J,"OPPO体验店")</f>
        <v>0</v>
      </c>
      <c r="BF548" s="99">
        <f>SUMIFS(通讯通路门店!$X:$X,通讯通路门店!$S:$S,$G548,通讯通路门店!$J:$J,"华为授权体验店")+SUMIFS(通讯通路门店!$AA:$AA,通讯通路门店!$S:$S,$G548,通讯通路门店!$J:$J,"华为堡垒店")</f>
        <v>0</v>
      </c>
      <c r="BG548" s="99">
        <f>SUMIFS(通讯通路门店!$Y:$Y,通讯通路门店!$S:$S,$G548,通讯通路门店!$J:$J,"小米体验店")</f>
        <v>0</v>
      </c>
      <c r="BH548" s="99">
        <f>SUMIFS(通讯通路门店!$AA:$AA,通讯通路门店!$S:$S,$G548,通讯通路门店!$J:$J,"苹果体验店")</f>
        <v>0</v>
      </c>
      <c r="BI548" s="99">
        <f>SUMIFS(通讯通路门店!$K:$K,通讯通路门店!$S:$S,$G548,通讯通路门店!$J:$J,"其他品牌专卖店")</f>
        <v>0</v>
      </c>
      <c r="BJ548" s="99">
        <f>SUMIFS(通讯通路门店!$AC:$AC,通讯通路门店!$S:$S,$G548)</f>
        <v>0</v>
      </c>
      <c r="BK548" s="99">
        <f>SUMIFS(通讯通路门店!$AD:$AD,通讯通路门店!$S:$S,$G548)</f>
        <v>0</v>
      </c>
      <c r="BL548" s="99">
        <f>SUMIFS(通讯通路门店!$AE:$AE,通讯通路门店!$S:$S,$G548)</f>
        <v>0</v>
      </c>
      <c r="BM548" s="99">
        <f>SUMIFS(通讯通路门店!$AF:$AF,通讯通路门店!$S:$S,$G548)</f>
        <v>0</v>
      </c>
      <c r="BN548" s="99">
        <f>SUMIFS(通讯通路门店!$AG:$AG,通讯通路门店!$S:$S,$G548)</f>
        <v>0</v>
      </c>
      <c r="BO548" s="99">
        <f>SUMIFS(通讯通路门店!$AH:$AH,通讯通路门店!$S:$S,$G548)</f>
        <v>0</v>
      </c>
      <c r="BP548" s="99">
        <f>SUMIFS(通讯通路门店!$AI:$AI,通讯通路门店!$S:$S,$G548)</f>
        <v>0</v>
      </c>
      <c r="BQ548" s="83"/>
    </row>
    <row r="549" spans="1:69">
      <c r="A549" s="99" t="str">
        <f>IFERROR(_xlfn.XLOOKUP($G549,通讯通路门店!$S$4:$S$993933,通讯通路门店!$A$4:$A$993933,0,0),"")</f>
        <v/>
      </c>
      <c r="B549" s="99" t="str">
        <f>IFERROR(_xlfn.XLOOKUP($G549,通讯通路门店!$S$4:$S$993933,通讯通路门店!$B$4:$B$993933,0,0),"")</f>
        <v/>
      </c>
      <c r="C549" s="99" t="str">
        <f>IFERROR(_xlfn.XLOOKUP($G549,通讯通路门店!$S$4:$S$993933,通讯通路门店!$C$4:$C$993933,0,0),"")</f>
        <v/>
      </c>
      <c r="D549" s="99" t="str">
        <f>IFERROR(_xlfn.XLOOKUP($G549,通讯通路门店!$S$4:$S$993933,通讯通路门店!$D$4:$D$993933,0,0),"")</f>
        <v/>
      </c>
      <c r="E549" s="83"/>
      <c r="F549" s="83"/>
      <c r="G549" s="101" t="e">
        <v>#N/A</v>
      </c>
      <c r="H549" s="102" t="str">
        <f>IFERROR(_xlfn.XLOOKUP($G549,通讯通路门店!$S$4:$S$993933,通讯通路门店!$R$4:$R$993933,0,0),"")</f>
        <v/>
      </c>
      <c r="I549" s="83"/>
      <c r="J549" s="83"/>
      <c r="K549" s="83"/>
      <c r="L549" s="83"/>
      <c r="M549" s="83"/>
      <c r="N549" s="83"/>
      <c r="O549" s="83"/>
      <c r="P549" s="83"/>
      <c r="Q549" s="83"/>
      <c r="R549" s="83"/>
      <c r="S549" s="83"/>
      <c r="T549" s="83"/>
      <c r="U549" s="99">
        <f>COUNTIF(通讯通路门店!$S:$S,$G549)</f>
        <v>0</v>
      </c>
      <c r="V549" s="99">
        <f>COUNTIFS(通讯通路门店!$S:$S,$G549,通讯通路门店!$J:$J,"综合卖场")</f>
        <v>0</v>
      </c>
      <c r="W549" s="99">
        <f>SUMIFS(通讯通路门店!$AJ:$AJ,通讯通路门店!$S:$S,通讯客户沙盘!$G549)</f>
        <v>0</v>
      </c>
      <c r="X549" s="99">
        <f t="shared" si="40"/>
        <v>0</v>
      </c>
      <c r="Y549" s="99">
        <f>COUNTIFS(通讯通路门店!$S:$S,$G549,通讯通路门店!$J:$J,"荣耀体验店")+COUNTIFS(通讯通路门店!$S:$S,$G549,通讯通路门店!$J:$J,"荣耀授权专卖店")</f>
        <v>0</v>
      </c>
      <c r="Z549" s="99">
        <f>COUNTIFS(通讯通路门店!$S:$S,$G549,通讯通路门店!$J:$J,"VIVO体验店")</f>
        <v>0</v>
      </c>
      <c r="AA549" s="99">
        <f>COUNTIFS(通讯通路门店!$S:$S,$G549,通讯通路门店!$J:$J,"OPPO体验店")</f>
        <v>0</v>
      </c>
      <c r="AB549" s="99">
        <f>COUNTIFS(通讯通路门店!$S:$S,$G549,通讯通路门店!$J:$J,"华为授权体验店")+COUNTIFS(通讯通路门店!$S:$S,$G549,通讯通路门店!$J:$J,"华为堡垒店")</f>
        <v>0</v>
      </c>
      <c r="AC549" s="99">
        <f>COUNTIFS(通讯通路门店!$S:$S,$G549,通讯通路门店!$J:$J,"小米体验店")</f>
        <v>0</v>
      </c>
      <c r="AD549" s="99">
        <f>COUNTIFS(通讯通路门店!$S:$S,$G549,通讯通路门店!$J:$J,"苹果体验店")</f>
        <v>0</v>
      </c>
      <c r="AE549" s="99">
        <f>COUNTIFS(通讯通路门店!$S:$S,$G549,通讯通路门店!$J:$J,"其他品牌专卖店")</f>
        <v>0</v>
      </c>
      <c r="AF549" s="99">
        <f>SUMIFS(通讯通路门店!$BI:$BI,通讯通路门店!$S:$S,$G549)</f>
        <v>0</v>
      </c>
      <c r="AG549" s="99">
        <f>SUMIFS(通讯通路门店!$BH:$BH,通讯通路门店!$S:$S,$G549)</f>
        <v>0</v>
      </c>
      <c r="AH549" s="99">
        <f t="shared" si="41"/>
        <v>0</v>
      </c>
      <c r="AI549" s="99">
        <f>SUMIFS(通讯通路门店!$BB:$BB,通讯通路门店!$S:$S,$G549)</f>
        <v>0</v>
      </c>
      <c r="AJ549" s="99">
        <f>SUMIFS(通讯通路门店!$BE:$BE,通讯通路门店!$S:$S,$G549)</f>
        <v>0</v>
      </c>
      <c r="AK549" s="99">
        <f>SUMIFS(通讯通路门店!$BG:$BG,通讯通路门店!$S:$S,$G549)</f>
        <v>0</v>
      </c>
      <c r="AL549" s="99">
        <f>SUMIFS(通讯通路门店!$BC:$BC,通讯通路门店!$S:$S,$G549)</f>
        <v>0</v>
      </c>
      <c r="AM549" s="99">
        <f>SUMIFS(通讯通路门店!$BD:$BD,通讯通路门店!$S:$S,$G549)</f>
        <v>0</v>
      </c>
      <c r="AN549" s="99">
        <f>SUMIFS(通讯通路门店!$BF:$BF,通讯通路门店!$S:$S,$G549)</f>
        <v>0</v>
      </c>
      <c r="AO549" s="99">
        <f t="shared" si="42"/>
        <v>0</v>
      </c>
      <c r="AP549" s="99">
        <f>SUMIFS(通讯通路门店!$K:$K,通讯通路门店!$S:$S,$G549)</f>
        <v>0</v>
      </c>
      <c r="AQ549" s="83"/>
      <c r="AR549" s="99">
        <f>SUMIFS(通讯通路门店!$T:$T,通讯通路门店!$S:$S,$G549)</f>
        <v>0</v>
      </c>
      <c r="AS549" s="99">
        <f>SUMIFS(通讯通路门店!$U:$U,通讯通路门店!$S:$S,$G549)</f>
        <v>0</v>
      </c>
      <c r="AT549" s="99">
        <f>SUMIFS(通讯通路门店!$V:$V,通讯通路门店!$S:$S,$G549)</f>
        <v>0</v>
      </c>
      <c r="AU549" s="99">
        <f>SUMIFS(通讯通路门店!$W:$W,通讯通路门店!$S:$S,$G549)</f>
        <v>0</v>
      </c>
      <c r="AV549" s="99">
        <f>SUMIFS(通讯通路门店!$Z:$Z,通讯通路门店!$S:$S,$G549)</f>
        <v>0</v>
      </c>
      <c r="AW549" s="99">
        <f>SUMIFS(通讯通路门店!$AB:$AB,通讯通路门店!$S:$S,$G549)</f>
        <v>0</v>
      </c>
      <c r="AX549" s="99">
        <f>SUMIFS(通讯通路门店!$X:$X,通讯通路门店!$S:$S,$G549)</f>
        <v>0</v>
      </c>
      <c r="AY549" s="99">
        <f>SUMIFS(通讯通路门店!$Y:$Y,通讯通路门店!$S:$S,$G549)</f>
        <v>0</v>
      </c>
      <c r="AZ549" s="99">
        <f>SUMIFS(通讯通路门店!$AA:$AA,通讯通路门店!$S:$S,$G549)</f>
        <v>0</v>
      </c>
      <c r="BA549" s="99">
        <f t="shared" si="43"/>
        <v>0</v>
      </c>
      <c r="BB549" s="99">
        <f t="shared" si="44"/>
        <v>0</v>
      </c>
      <c r="BC549" s="99">
        <f>SUMIFS(通讯通路门店!$W:$W,通讯通路门店!$S:$S,$G549,通讯通路门店!$J:$J,"荣耀体验店")+SUMIFS(通讯通路门店!$W:$W,通讯通路门店!$S:$S,$G549,通讯通路门店!$J:$J,"荣耀授权专卖店")</f>
        <v>0</v>
      </c>
      <c r="BD549" s="99">
        <f>SUMIFS(通讯通路门店!$Z:$Z,通讯通路门店!$S:$S,$G549,通讯通路门店!$J:$J,"VIVO体验店")</f>
        <v>0</v>
      </c>
      <c r="BE549" s="99">
        <f>SUMIFS(通讯通路门店!$AB:$AB,通讯通路门店!$S:$S,$G549,通讯通路门店!$J:$J,"OPPO体验店")</f>
        <v>0</v>
      </c>
      <c r="BF549" s="99">
        <f>SUMIFS(通讯通路门店!$X:$X,通讯通路门店!$S:$S,$G549,通讯通路门店!$J:$J,"华为授权体验店")+SUMIFS(通讯通路门店!$AA:$AA,通讯通路门店!$S:$S,$G549,通讯通路门店!$J:$J,"华为堡垒店")</f>
        <v>0</v>
      </c>
      <c r="BG549" s="99">
        <f>SUMIFS(通讯通路门店!$Y:$Y,通讯通路门店!$S:$S,$G549,通讯通路门店!$J:$J,"小米体验店")</f>
        <v>0</v>
      </c>
      <c r="BH549" s="99">
        <f>SUMIFS(通讯通路门店!$AA:$AA,通讯通路门店!$S:$S,$G549,通讯通路门店!$J:$J,"苹果体验店")</f>
        <v>0</v>
      </c>
      <c r="BI549" s="99">
        <f>SUMIFS(通讯通路门店!$K:$K,通讯通路门店!$S:$S,$G549,通讯通路门店!$J:$J,"其他品牌专卖店")</f>
        <v>0</v>
      </c>
      <c r="BJ549" s="99">
        <f>SUMIFS(通讯通路门店!$AC:$AC,通讯通路门店!$S:$S,$G549)</f>
        <v>0</v>
      </c>
      <c r="BK549" s="99">
        <f>SUMIFS(通讯通路门店!$AD:$AD,通讯通路门店!$S:$S,$G549)</f>
        <v>0</v>
      </c>
      <c r="BL549" s="99">
        <f>SUMIFS(通讯通路门店!$AE:$AE,通讯通路门店!$S:$S,$G549)</f>
        <v>0</v>
      </c>
      <c r="BM549" s="99">
        <f>SUMIFS(通讯通路门店!$AF:$AF,通讯通路门店!$S:$S,$G549)</f>
        <v>0</v>
      </c>
      <c r="BN549" s="99">
        <f>SUMIFS(通讯通路门店!$AG:$AG,通讯通路门店!$S:$S,$G549)</f>
        <v>0</v>
      </c>
      <c r="BO549" s="99">
        <f>SUMIFS(通讯通路门店!$AH:$AH,通讯通路门店!$S:$S,$G549)</f>
        <v>0</v>
      </c>
      <c r="BP549" s="99">
        <f>SUMIFS(通讯通路门店!$AI:$AI,通讯通路门店!$S:$S,$G549)</f>
        <v>0</v>
      </c>
      <c r="BQ549" s="83"/>
    </row>
    <row r="550" spans="1:69">
      <c r="A550" s="99" t="str">
        <f>IFERROR(_xlfn.XLOOKUP($G550,通讯通路门店!$S$4:$S$993933,通讯通路门店!$A$4:$A$993933,0,0),"")</f>
        <v/>
      </c>
      <c r="B550" s="99" t="str">
        <f>IFERROR(_xlfn.XLOOKUP($G550,通讯通路门店!$S$4:$S$993933,通讯通路门店!$B$4:$B$993933,0,0),"")</f>
        <v/>
      </c>
      <c r="C550" s="99" t="str">
        <f>IFERROR(_xlfn.XLOOKUP($G550,通讯通路门店!$S$4:$S$993933,通讯通路门店!$C$4:$C$993933,0,0),"")</f>
        <v/>
      </c>
      <c r="D550" s="99" t="str">
        <f>IFERROR(_xlfn.XLOOKUP($G550,通讯通路门店!$S$4:$S$993933,通讯通路门店!$D$4:$D$993933,0,0),"")</f>
        <v/>
      </c>
      <c r="E550" s="83"/>
      <c r="F550" s="83"/>
      <c r="G550" s="101" t="e">
        <v>#N/A</v>
      </c>
      <c r="H550" s="102" t="str">
        <f>IFERROR(_xlfn.XLOOKUP($G550,通讯通路门店!$S$4:$S$993933,通讯通路门店!$R$4:$R$993933,0,0),"")</f>
        <v/>
      </c>
      <c r="I550" s="83"/>
      <c r="J550" s="83"/>
      <c r="K550" s="83"/>
      <c r="L550" s="83"/>
      <c r="M550" s="83"/>
      <c r="N550" s="83"/>
      <c r="O550" s="83"/>
      <c r="P550" s="83"/>
      <c r="Q550" s="83"/>
      <c r="R550" s="83"/>
      <c r="S550" s="83"/>
      <c r="T550" s="83"/>
      <c r="U550" s="99">
        <f>COUNTIF(通讯通路门店!$S:$S,$G550)</f>
        <v>0</v>
      </c>
      <c r="V550" s="99">
        <f>COUNTIFS(通讯通路门店!$S:$S,$G550,通讯通路门店!$J:$J,"综合卖场")</f>
        <v>0</v>
      </c>
      <c r="W550" s="99">
        <f>SUMIFS(通讯通路门店!$AJ:$AJ,通讯通路门店!$S:$S,通讯客户沙盘!$G550)</f>
        <v>0</v>
      </c>
      <c r="X550" s="99">
        <f t="shared" si="40"/>
        <v>0</v>
      </c>
      <c r="Y550" s="99">
        <f>COUNTIFS(通讯通路门店!$S:$S,$G550,通讯通路门店!$J:$J,"荣耀体验店")+COUNTIFS(通讯通路门店!$S:$S,$G550,通讯通路门店!$J:$J,"荣耀授权专卖店")</f>
        <v>0</v>
      </c>
      <c r="Z550" s="99">
        <f>COUNTIFS(通讯通路门店!$S:$S,$G550,通讯通路门店!$J:$J,"VIVO体验店")</f>
        <v>0</v>
      </c>
      <c r="AA550" s="99">
        <f>COUNTIFS(通讯通路门店!$S:$S,$G550,通讯通路门店!$J:$J,"OPPO体验店")</f>
        <v>0</v>
      </c>
      <c r="AB550" s="99">
        <f>COUNTIFS(通讯通路门店!$S:$S,$G550,通讯通路门店!$J:$J,"华为授权体验店")+COUNTIFS(通讯通路门店!$S:$S,$G550,通讯通路门店!$J:$J,"华为堡垒店")</f>
        <v>0</v>
      </c>
      <c r="AC550" s="99">
        <f>COUNTIFS(通讯通路门店!$S:$S,$G550,通讯通路门店!$J:$J,"小米体验店")</f>
        <v>0</v>
      </c>
      <c r="AD550" s="99">
        <f>COUNTIFS(通讯通路门店!$S:$S,$G550,通讯通路门店!$J:$J,"苹果体验店")</f>
        <v>0</v>
      </c>
      <c r="AE550" s="99">
        <f>COUNTIFS(通讯通路门店!$S:$S,$G550,通讯通路门店!$J:$J,"其他品牌专卖店")</f>
        <v>0</v>
      </c>
      <c r="AF550" s="99">
        <f>SUMIFS(通讯通路门店!$BI:$BI,通讯通路门店!$S:$S,$G550)</f>
        <v>0</v>
      </c>
      <c r="AG550" s="99">
        <f>SUMIFS(通讯通路门店!$BH:$BH,通讯通路门店!$S:$S,$G550)</f>
        <v>0</v>
      </c>
      <c r="AH550" s="99">
        <f t="shared" si="41"/>
        <v>0</v>
      </c>
      <c r="AI550" s="99">
        <f>SUMIFS(通讯通路门店!$BB:$BB,通讯通路门店!$S:$S,$G550)</f>
        <v>0</v>
      </c>
      <c r="AJ550" s="99">
        <f>SUMIFS(通讯通路门店!$BE:$BE,通讯通路门店!$S:$S,$G550)</f>
        <v>0</v>
      </c>
      <c r="AK550" s="99">
        <f>SUMIFS(通讯通路门店!$BG:$BG,通讯通路门店!$S:$S,$G550)</f>
        <v>0</v>
      </c>
      <c r="AL550" s="99">
        <f>SUMIFS(通讯通路门店!$BC:$BC,通讯通路门店!$S:$S,$G550)</f>
        <v>0</v>
      </c>
      <c r="AM550" s="99">
        <f>SUMIFS(通讯通路门店!$BD:$BD,通讯通路门店!$S:$S,$G550)</f>
        <v>0</v>
      </c>
      <c r="AN550" s="99">
        <f>SUMIFS(通讯通路门店!$BF:$BF,通讯通路门店!$S:$S,$G550)</f>
        <v>0</v>
      </c>
      <c r="AO550" s="99">
        <f t="shared" si="42"/>
        <v>0</v>
      </c>
      <c r="AP550" s="99">
        <f>SUMIFS(通讯通路门店!$K:$K,通讯通路门店!$S:$S,$G550)</f>
        <v>0</v>
      </c>
      <c r="AQ550" s="83"/>
      <c r="AR550" s="99">
        <f>SUMIFS(通讯通路门店!$T:$T,通讯通路门店!$S:$S,$G550)</f>
        <v>0</v>
      </c>
      <c r="AS550" s="99">
        <f>SUMIFS(通讯通路门店!$U:$U,通讯通路门店!$S:$S,$G550)</f>
        <v>0</v>
      </c>
      <c r="AT550" s="99">
        <f>SUMIFS(通讯通路门店!$V:$V,通讯通路门店!$S:$S,$G550)</f>
        <v>0</v>
      </c>
      <c r="AU550" s="99">
        <f>SUMIFS(通讯通路门店!$W:$W,通讯通路门店!$S:$S,$G550)</f>
        <v>0</v>
      </c>
      <c r="AV550" s="99">
        <f>SUMIFS(通讯通路门店!$Z:$Z,通讯通路门店!$S:$S,$G550)</f>
        <v>0</v>
      </c>
      <c r="AW550" s="99">
        <f>SUMIFS(通讯通路门店!$AB:$AB,通讯通路门店!$S:$S,$G550)</f>
        <v>0</v>
      </c>
      <c r="AX550" s="99">
        <f>SUMIFS(通讯通路门店!$X:$X,通讯通路门店!$S:$S,$G550)</f>
        <v>0</v>
      </c>
      <c r="AY550" s="99">
        <f>SUMIFS(通讯通路门店!$Y:$Y,通讯通路门店!$S:$S,$G550)</f>
        <v>0</v>
      </c>
      <c r="AZ550" s="99">
        <f>SUMIFS(通讯通路门店!$AA:$AA,通讯通路门店!$S:$S,$G550)</f>
        <v>0</v>
      </c>
      <c r="BA550" s="99">
        <f t="shared" si="43"/>
        <v>0</v>
      </c>
      <c r="BB550" s="99">
        <f t="shared" si="44"/>
        <v>0</v>
      </c>
      <c r="BC550" s="99">
        <f>SUMIFS(通讯通路门店!$W:$W,通讯通路门店!$S:$S,$G550,通讯通路门店!$J:$J,"荣耀体验店")+SUMIFS(通讯通路门店!$W:$W,通讯通路门店!$S:$S,$G550,通讯通路门店!$J:$J,"荣耀授权专卖店")</f>
        <v>0</v>
      </c>
      <c r="BD550" s="99">
        <f>SUMIFS(通讯通路门店!$Z:$Z,通讯通路门店!$S:$S,$G550,通讯通路门店!$J:$J,"VIVO体验店")</f>
        <v>0</v>
      </c>
      <c r="BE550" s="99">
        <f>SUMIFS(通讯通路门店!$AB:$AB,通讯通路门店!$S:$S,$G550,通讯通路门店!$J:$J,"OPPO体验店")</f>
        <v>0</v>
      </c>
      <c r="BF550" s="99">
        <f>SUMIFS(通讯通路门店!$X:$X,通讯通路门店!$S:$S,$G550,通讯通路门店!$J:$J,"华为授权体验店")+SUMIFS(通讯通路门店!$AA:$AA,通讯通路门店!$S:$S,$G550,通讯通路门店!$J:$J,"华为堡垒店")</f>
        <v>0</v>
      </c>
      <c r="BG550" s="99">
        <f>SUMIFS(通讯通路门店!$Y:$Y,通讯通路门店!$S:$S,$G550,通讯通路门店!$J:$J,"小米体验店")</f>
        <v>0</v>
      </c>
      <c r="BH550" s="99">
        <f>SUMIFS(通讯通路门店!$AA:$AA,通讯通路门店!$S:$S,$G550,通讯通路门店!$J:$J,"苹果体验店")</f>
        <v>0</v>
      </c>
      <c r="BI550" s="99">
        <f>SUMIFS(通讯通路门店!$K:$K,通讯通路门店!$S:$S,$G550,通讯通路门店!$J:$J,"其他品牌专卖店")</f>
        <v>0</v>
      </c>
      <c r="BJ550" s="99">
        <f>SUMIFS(通讯通路门店!$AC:$AC,通讯通路门店!$S:$S,$G550)</f>
        <v>0</v>
      </c>
      <c r="BK550" s="99">
        <f>SUMIFS(通讯通路门店!$AD:$AD,通讯通路门店!$S:$S,$G550)</f>
        <v>0</v>
      </c>
      <c r="BL550" s="99">
        <f>SUMIFS(通讯通路门店!$AE:$AE,通讯通路门店!$S:$S,$G550)</f>
        <v>0</v>
      </c>
      <c r="BM550" s="99">
        <f>SUMIFS(通讯通路门店!$AF:$AF,通讯通路门店!$S:$S,$G550)</f>
        <v>0</v>
      </c>
      <c r="BN550" s="99">
        <f>SUMIFS(通讯通路门店!$AG:$AG,通讯通路门店!$S:$S,$G550)</f>
        <v>0</v>
      </c>
      <c r="BO550" s="99">
        <f>SUMIFS(通讯通路门店!$AH:$AH,通讯通路门店!$S:$S,$G550)</f>
        <v>0</v>
      </c>
      <c r="BP550" s="99">
        <f>SUMIFS(通讯通路门店!$AI:$AI,通讯通路门店!$S:$S,$G550)</f>
        <v>0</v>
      </c>
      <c r="BQ550" s="83"/>
    </row>
    <row r="551" spans="1:69">
      <c r="A551" s="99" t="str">
        <f>IFERROR(_xlfn.XLOOKUP($G551,通讯通路门店!$S$4:$S$993933,通讯通路门店!$A$4:$A$993933,0,0),"")</f>
        <v/>
      </c>
      <c r="B551" s="99" t="str">
        <f>IFERROR(_xlfn.XLOOKUP($G551,通讯通路门店!$S$4:$S$993933,通讯通路门店!$B$4:$B$993933,0,0),"")</f>
        <v/>
      </c>
      <c r="C551" s="99" t="str">
        <f>IFERROR(_xlfn.XLOOKUP($G551,通讯通路门店!$S$4:$S$993933,通讯通路门店!$C$4:$C$993933,0,0),"")</f>
        <v/>
      </c>
      <c r="D551" s="99" t="str">
        <f>IFERROR(_xlfn.XLOOKUP($G551,通讯通路门店!$S$4:$S$993933,通讯通路门店!$D$4:$D$993933,0,0),"")</f>
        <v/>
      </c>
      <c r="E551" s="83"/>
      <c r="F551" s="83"/>
      <c r="G551" s="101" t="e">
        <v>#N/A</v>
      </c>
      <c r="H551" s="102" t="str">
        <f>IFERROR(_xlfn.XLOOKUP($G551,通讯通路门店!$S$4:$S$993933,通讯通路门店!$R$4:$R$993933,0,0),"")</f>
        <v/>
      </c>
      <c r="I551" s="83"/>
      <c r="J551" s="83"/>
      <c r="K551" s="83"/>
      <c r="L551" s="83"/>
      <c r="M551" s="83"/>
      <c r="N551" s="83"/>
      <c r="O551" s="83"/>
      <c r="P551" s="83"/>
      <c r="Q551" s="83"/>
      <c r="R551" s="83"/>
      <c r="S551" s="83"/>
      <c r="T551" s="83"/>
      <c r="U551" s="99">
        <f>COUNTIF(通讯通路门店!$S:$S,$G551)</f>
        <v>0</v>
      </c>
      <c r="V551" s="99">
        <f>COUNTIFS(通讯通路门店!$S:$S,$G551,通讯通路门店!$J:$J,"综合卖场")</f>
        <v>0</v>
      </c>
      <c r="W551" s="99">
        <f>SUMIFS(通讯通路门店!$AJ:$AJ,通讯通路门店!$S:$S,通讯客户沙盘!$G551)</f>
        <v>0</v>
      </c>
      <c r="X551" s="99">
        <f t="shared" si="40"/>
        <v>0</v>
      </c>
      <c r="Y551" s="99">
        <f>COUNTIFS(通讯通路门店!$S:$S,$G551,通讯通路门店!$J:$J,"荣耀体验店")+COUNTIFS(通讯通路门店!$S:$S,$G551,通讯通路门店!$J:$J,"荣耀授权专卖店")</f>
        <v>0</v>
      </c>
      <c r="Z551" s="99">
        <f>COUNTIFS(通讯通路门店!$S:$S,$G551,通讯通路门店!$J:$J,"VIVO体验店")</f>
        <v>0</v>
      </c>
      <c r="AA551" s="99">
        <f>COUNTIFS(通讯通路门店!$S:$S,$G551,通讯通路门店!$J:$J,"OPPO体验店")</f>
        <v>0</v>
      </c>
      <c r="AB551" s="99">
        <f>COUNTIFS(通讯通路门店!$S:$S,$G551,通讯通路门店!$J:$J,"华为授权体验店")+COUNTIFS(通讯通路门店!$S:$S,$G551,通讯通路门店!$J:$J,"华为堡垒店")</f>
        <v>0</v>
      </c>
      <c r="AC551" s="99">
        <f>COUNTIFS(通讯通路门店!$S:$S,$G551,通讯通路门店!$J:$J,"小米体验店")</f>
        <v>0</v>
      </c>
      <c r="AD551" s="99">
        <f>COUNTIFS(通讯通路门店!$S:$S,$G551,通讯通路门店!$J:$J,"苹果体验店")</f>
        <v>0</v>
      </c>
      <c r="AE551" s="99">
        <f>COUNTIFS(通讯通路门店!$S:$S,$G551,通讯通路门店!$J:$J,"其他品牌专卖店")</f>
        <v>0</v>
      </c>
      <c r="AF551" s="99">
        <f>SUMIFS(通讯通路门店!$BI:$BI,通讯通路门店!$S:$S,$G551)</f>
        <v>0</v>
      </c>
      <c r="AG551" s="99">
        <f>SUMIFS(通讯通路门店!$BH:$BH,通讯通路门店!$S:$S,$G551)</f>
        <v>0</v>
      </c>
      <c r="AH551" s="99">
        <f t="shared" si="41"/>
        <v>0</v>
      </c>
      <c r="AI551" s="99">
        <f>SUMIFS(通讯通路门店!$BB:$BB,通讯通路门店!$S:$S,$G551)</f>
        <v>0</v>
      </c>
      <c r="AJ551" s="99">
        <f>SUMIFS(通讯通路门店!$BE:$BE,通讯通路门店!$S:$S,$G551)</f>
        <v>0</v>
      </c>
      <c r="AK551" s="99">
        <f>SUMIFS(通讯通路门店!$BG:$BG,通讯通路门店!$S:$S,$G551)</f>
        <v>0</v>
      </c>
      <c r="AL551" s="99">
        <f>SUMIFS(通讯通路门店!$BC:$BC,通讯通路门店!$S:$S,$G551)</f>
        <v>0</v>
      </c>
      <c r="AM551" s="99">
        <f>SUMIFS(通讯通路门店!$BD:$BD,通讯通路门店!$S:$S,$G551)</f>
        <v>0</v>
      </c>
      <c r="AN551" s="99">
        <f>SUMIFS(通讯通路门店!$BF:$BF,通讯通路门店!$S:$S,$G551)</f>
        <v>0</v>
      </c>
      <c r="AO551" s="99">
        <f t="shared" si="42"/>
        <v>0</v>
      </c>
      <c r="AP551" s="99">
        <f>SUMIFS(通讯通路门店!$K:$K,通讯通路门店!$S:$S,$G551)</f>
        <v>0</v>
      </c>
      <c r="AQ551" s="83"/>
      <c r="AR551" s="99">
        <f>SUMIFS(通讯通路门店!$T:$T,通讯通路门店!$S:$S,$G551)</f>
        <v>0</v>
      </c>
      <c r="AS551" s="99">
        <f>SUMIFS(通讯通路门店!$U:$U,通讯通路门店!$S:$S,$G551)</f>
        <v>0</v>
      </c>
      <c r="AT551" s="99">
        <f>SUMIFS(通讯通路门店!$V:$V,通讯通路门店!$S:$S,$G551)</f>
        <v>0</v>
      </c>
      <c r="AU551" s="99">
        <f>SUMIFS(通讯通路门店!$W:$W,通讯通路门店!$S:$S,$G551)</f>
        <v>0</v>
      </c>
      <c r="AV551" s="99">
        <f>SUMIFS(通讯通路门店!$Z:$Z,通讯通路门店!$S:$S,$G551)</f>
        <v>0</v>
      </c>
      <c r="AW551" s="99">
        <f>SUMIFS(通讯通路门店!$AB:$AB,通讯通路门店!$S:$S,$G551)</f>
        <v>0</v>
      </c>
      <c r="AX551" s="99">
        <f>SUMIFS(通讯通路门店!$X:$X,通讯通路门店!$S:$S,$G551)</f>
        <v>0</v>
      </c>
      <c r="AY551" s="99">
        <f>SUMIFS(通讯通路门店!$Y:$Y,通讯通路门店!$S:$S,$G551)</f>
        <v>0</v>
      </c>
      <c r="AZ551" s="99">
        <f>SUMIFS(通讯通路门店!$AA:$AA,通讯通路门店!$S:$S,$G551)</f>
        <v>0</v>
      </c>
      <c r="BA551" s="99">
        <f t="shared" si="43"/>
        <v>0</v>
      </c>
      <c r="BB551" s="99">
        <f t="shared" si="44"/>
        <v>0</v>
      </c>
      <c r="BC551" s="99">
        <f>SUMIFS(通讯通路门店!$W:$W,通讯通路门店!$S:$S,$G551,通讯通路门店!$J:$J,"荣耀体验店")+SUMIFS(通讯通路门店!$W:$W,通讯通路门店!$S:$S,$G551,通讯通路门店!$J:$J,"荣耀授权专卖店")</f>
        <v>0</v>
      </c>
      <c r="BD551" s="99">
        <f>SUMIFS(通讯通路门店!$Z:$Z,通讯通路门店!$S:$S,$G551,通讯通路门店!$J:$J,"VIVO体验店")</f>
        <v>0</v>
      </c>
      <c r="BE551" s="99">
        <f>SUMIFS(通讯通路门店!$AB:$AB,通讯通路门店!$S:$S,$G551,通讯通路门店!$J:$J,"OPPO体验店")</f>
        <v>0</v>
      </c>
      <c r="BF551" s="99">
        <f>SUMIFS(通讯通路门店!$X:$X,通讯通路门店!$S:$S,$G551,通讯通路门店!$J:$J,"华为授权体验店")+SUMIFS(通讯通路门店!$AA:$AA,通讯通路门店!$S:$S,$G551,通讯通路门店!$J:$J,"华为堡垒店")</f>
        <v>0</v>
      </c>
      <c r="BG551" s="99">
        <f>SUMIFS(通讯通路门店!$Y:$Y,通讯通路门店!$S:$S,$G551,通讯通路门店!$J:$J,"小米体验店")</f>
        <v>0</v>
      </c>
      <c r="BH551" s="99">
        <f>SUMIFS(通讯通路门店!$AA:$AA,通讯通路门店!$S:$S,$G551,通讯通路门店!$J:$J,"苹果体验店")</f>
        <v>0</v>
      </c>
      <c r="BI551" s="99">
        <f>SUMIFS(通讯通路门店!$K:$K,通讯通路门店!$S:$S,$G551,通讯通路门店!$J:$J,"其他品牌专卖店")</f>
        <v>0</v>
      </c>
      <c r="BJ551" s="99">
        <f>SUMIFS(通讯通路门店!$AC:$AC,通讯通路门店!$S:$S,$G551)</f>
        <v>0</v>
      </c>
      <c r="BK551" s="99">
        <f>SUMIFS(通讯通路门店!$AD:$AD,通讯通路门店!$S:$S,$G551)</f>
        <v>0</v>
      </c>
      <c r="BL551" s="99">
        <f>SUMIFS(通讯通路门店!$AE:$AE,通讯通路门店!$S:$S,$G551)</f>
        <v>0</v>
      </c>
      <c r="BM551" s="99">
        <f>SUMIFS(通讯通路门店!$AF:$AF,通讯通路门店!$S:$S,$G551)</f>
        <v>0</v>
      </c>
      <c r="BN551" s="99">
        <f>SUMIFS(通讯通路门店!$AG:$AG,通讯通路门店!$S:$S,$G551)</f>
        <v>0</v>
      </c>
      <c r="BO551" s="99">
        <f>SUMIFS(通讯通路门店!$AH:$AH,通讯通路门店!$S:$S,$G551)</f>
        <v>0</v>
      </c>
      <c r="BP551" s="99">
        <f>SUMIFS(通讯通路门店!$AI:$AI,通讯通路门店!$S:$S,$G551)</f>
        <v>0</v>
      </c>
      <c r="BQ551" s="83"/>
    </row>
    <row r="552" spans="1:69">
      <c r="A552" s="99" t="str">
        <f>IFERROR(_xlfn.XLOOKUP($G552,通讯通路门店!$S$4:$S$993933,通讯通路门店!$A$4:$A$993933,0,0),"")</f>
        <v/>
      </c>
      <c r="B552" s="99" t="str">
        <f>IFERROR(_xlfn.XLOOKUP($G552,通讯通路门店!$S$4:$S$993933,通讯通路门店!$B$4:$B$993933,0,0),"")</f>
        <v/>
      </c>
      <c r="C552" s="99" t="str">
        <f>IFERROR(_xlfn.XLOOKUP($G552,通讯通路门店!$S$4:$S$993933,通讯通路门店!$C$4:$C$993933,0,0),"")</f>
        <v/>
      </c>
      <c r="D552" s="99" t="str">
        <f>IFERROR(_xlfn.XLOOKUP($G552,通讯通路门店!$S$4:$S$993933,通讯通路门店!$D$4:$D$993933,0,0),"")</f>
        <v/>
      </c>
      <c r="E552" s="83"/>
      <c r="F552" s="83"/>
      <c r="G552" s="101" t="e">
        <v>#N/A</v>
      </c>
      <c r="H552" s="102" t="str">
        <f>IFERROR(_xlfn.XLOOKUP($G552,通讯通路门店!$S$4:$S$993933,通讯通路门店!$R$4:$R$993933,0,0),"")</f>
        <v/>
      </c>
      <c r="I552" s="83"/>
      <c r="J552" s="83"/>
      <c r="K552" s="83"/>
      <c r="L552" s="83"/>
      <c r="M552" s="83"/>
      <c r="N552" s="83"/>
      <c r="O552" s="83"/>
      <c r="P552" s="83"/>
      <c r="Q552" s="83"/>
      <c r="R552" s="83"/>
      <c r="S552" s="83"/>
      <c r="T552" s="83"/>
      <c r="U552" s="99">
        <f>COUNTIF(通讯通路门店!$S:$S,$G552)</f>
        <v>0</v>
      </c>
      <c r="V552" s="99">
        <f>COUNTIFS(通讯通路门店!$S:$S,$G552,通讯通路门店!$J:$J,"综合卖场")</f>
        <v>0</v>
      </c>
      <c r="W552" s="99">
        <f>SUMIFS(通讯通路门店!$AJ:$AJ,通讯通路门店!$S:$S,通讯客户沙盘!$G552)</f>
        <v>0</v>
      </c>
      <c r="X552" s="99">
        <f t="shared" si="40"/>
        <v>0</v>
      </c>
      <c r="Y552" s="99">
        <f>COUNTIFS(通讯通路门店!$S:$S,$G552,通讯通路门店!$J:$J,"荣耀体验店")+COUNTIFS(通讯通路门店!$S:$S,$G552,通讯通路门店!$J:$J,"荣耀授权专卖店")</f>
        <v>0</v>
      </c>
      <c r="Z552" s="99">
        <f>COUNTIFS(通讯通路门店!$S:$S,$G552,通讯通路门店!$J:$J,"VIVO体验店")</f>
        <v>0</v>
      </c>
      <c r="AA552" s="99">
        <f>COUNTIFS(通讯通路门店!$S:$S,$G552,通讯通路门店!$J:$J,"OPPO体验店")</f>
        <v>0</v>
      </c>
      <c r="AB552" s="99">
        <f>COUNTIFS(通讯通路门店!$S:$S,$G552,通讯通路门店!$J:$J,"华为授权体验店")+COUNTIFS(通讯通路门店!$S:$S,$G552,通讯通路门店!$J:$J,"华为堡垒店")</f>
        <v>0</v>
      </c>
      <c r="AC552" s="99">
        <f>COUNTIFS(通讯通路门店!$S:$S,$G552,通讯通路门店!$J:$J,"小米体验店")</f>
        <v>0</v>
      </c>
      <c r="AD552" s="99">
        <f>COUNTIFS(通讯通路门店!$S:$S,$G552,通讯通路门店!$J:$J,"苹果体验店")</f>
        <v>0</v>
      </c>
      <c r="AE552" s="99">
        <f>COUNTIFS(通讯通路门店!$S:$S,$G552,通讯通路门店!$J:$J,"其他品牌专卖店")</f>
        <v>0</v>
      </c>
      <c r="AF552" s="99">
        <f>SUMIFS(通讯通路门店!$BI:$BI,通讯通路门店!$S:$S,$G552)</f>
        <v>0</v>
      </c>
      <c r="AG552" s="99">
        <f>SUMIFS(通讯通路门店!$BH:$BH,通讯通路门店!$S:$S,$G552)</f>
        <v>0</v>
      </c>
      <c r="AH552" s="99">
        <f t="shared" si="41"/>
        <v>0</v>
      </c>
      <c r="AI552" s="99">
        <f>SUMIFS(通讯通路门店!$BB:$BB,通讯通路门店!$S:$S,$G552)</f>
        <v>0</v>
      </c>
      <c r="AJ552" s="99">
        <f>SUMIFS(通讯通路门店!$BE:$BE,通讯通路门店!$S:$S,$G552)</f>
        <v>0</v>
      </c>
      <c r="AK552" s="99">
        <f>SUMIFS(通讯通路门店!$BG:$BG,通讯通路门店!$S:$S,$G552)</f>
        <v>0</v>
      </c>
      <c r="AL552" s="99">
        <f>SUMIFS(通讯通路门店!$BC:$BC,通讯通路门店!$S:$S,$G552)</f>
        <v>0</v>
      </c>
      <c r="AM552" s="99">
        <f>SUMIFS(通讯通路门店!$BD:$BD,通讯通路门店!$S:$S,$G552)</f>
        <v>0</v>
      </c>
      <c r="AN552" s="99">
        <f>SUMIFS(通讯通路门店!$BF:$BF,通讯通路门店!$S:$S,$G552)</f>
        <v>0</v>
      </c>
      <c r="AO552" s="99">
        <f t="shared" si="42"/>
        <v>0</v>
      </c>
      <c r="AP552" s="99">
        <f>SUMIFS(通讯通路门店!$K:$K,通讯通路门店!$S:$S,$G552)</f>
        <v>0</v>
      </c>
      <c r="AQ552" s="83"/>
      <c r="AR552" s="99">
        <f>SUMIFS(通讯通路门店!$T:$T,通讯通路门店!$S:$S,$G552)</f>
        <v>0</v>
      </c>
      <c r="AS552" s="99">
        <f>SUMIFS(通讯通路门店!$U:$U,通讯通路门店!$S:$S,$G552)</f>
        <v>0</v>
      </c>
      <c r="AT552" s="99">
        <f>SUMIFS(通讯通路门店!$V:$V,通讯通路门店!$S:$S,$G552)</f>
        <v>0</v>
      </c>
      <c r="AU552" s="99">
        <f>SUMIFS(通讯通路门店!$W:$W,通讯通路门店!$S:$S,$G552)</f>
        <v>0</v>
      </c>
      <c r="AV552" s="99">
        <f>SUMIFS(通讯通路门店!$Z:$Z,通讯通路门店!$S:$S,$G552)</f>
        <v>0</v>
      </c>
      <c r="AW552" s="99">
        <f>SUMIFS(通讯通路门店!$AB:$AB,通讯通路门店!$S:$S,$G552)</f>
        <v>0</v>
      </c>
      <c r="AX552" s="99">
        <f>SUMIFS(通讯通路门店!$X:$X,通讯通路门店!$S:$S,$G552)</f>
        <v>0</v>
      </c>
      <c r="AY552" s="99">
        <f>SUMIFS(通讯通路门店!$Y:$Y,通讯通路门店!$S:$S,$G552)</f>
        <v>0</v>
      </c>
      <c r="AZ552" s="99">
        <f>SUMIFS(通讯通路门店!$AA:$AA,通讯通路门店!$S:$S,$G552)</f>
        <v>0</v>
      </c>
      <c r="BA552" s="99">
        <f t="shared" si="43"/>
        <v>0</v>
      </c>
      <c r="BB552" s="99">
        <f t="shared" si="44"/>
        <v>0</v>
      </c>
      <c r="BC552" s="99">
        <f>SUMIFS(通讯通路门店!$W:$W,通讯通路门店!$S:$S,$G552,通讯通路门店!$J:$J,"荣耀体验店")+SUMIFS(通讯通路门店!$W:$W,通讯通路门店!$S:$S,$G552,通讯通路门店!$J:$J,"荣耀授权专卖店")</f>
        <v>0</v>
      </c>
      <c r="BD552" s="99">
        <f>SUMIFS(通讯通路门店!$Z:$Z,通讯通路门店!$S:$S,$G552,通讯通路门店!$J:$J,"VIVO体验店")</f>
        <v>0</v>
      </c>
      <c r="BE552" s="99">
        <f>SUMIFS(通讯通路门店!$AB:$AB,通讯通路门店!$S:$S,$G552,通讯通路门店!$J:$J,"OPPO体验店")</f>
        <v>0</v>
      </c>
      <c r="BF552" s="99">
        <f>SUMIFS(通讯通路门店!$X:$X,通讯通路门店!$S:$S,$G552,通讯通路门店!$J:$J,"华为授权体验店")+SUMIFS(通讯通路门店!$AA:$AA,通讯通路门店!$S:$S,$G552,通讯通路门店!$J:$J,"华为堡垒店")</f>
        <v>0</v>
      </c>
      <c r="BG552" s="99">
        <f>SUMIFS(通讯通路门店!$Y:$Y,通讯通路门店!$S:$S,$G552,通讯通路门店!$J:$J,"小米体验店")</f>
        <v>0</v>
      </c>
      <c r="BH552" s="99">
        <f>SUMIFS(通讯通路门店!$AA:$AA,通讯通路门店!$S:$S,$G552,通讯通路门店!$J:$J,"苹果体验店")</f>
        <v>0</v>
      </c>
      <c r="BI552" s="99">
        <f>SUMIFS(通讯通路门店!$K:$K,通讯通路门店!$S:$S,$G552,通讯通路门店!$J:$J,"其他品牌专卖店")</f>
        <v>0</v>
      </c>
      <c r="BJ552" s="99">
        <f>SUMIFS(通讯通路门店!$AC:$AC,通讯通路门店!$S:$S,$G552)</f>
        <v>0</v>
      </c>
      <c r="BK552" s="99">
        <f>SUMIFS(通讯通路门店!$AD:$AD,通讯通路门店!$S:$S,$G552)</f>
        <v>0</v>
      </c>
      <c r="BL552" s="99">
        <f>SUMIFS(通讯通路门店!$AE:$AE,通讯通路门店!$S:$S,$G552)</f>
        <v>0</v>
      </c>
      <c r="BM552" s="99">
        <f>SUMIFS(通讯通路门店!$AF:$AF,通讯通路门店!$S:$S,$G552)</f>
        <v>0</v>
      </c>
      <c r="BN552" s="99">
        <f>SUMIFS(通讯通路门店!$AG:$AG,通讯通路门店!$S:$S,$G552)</f>
        <v>0</v>
      </c>
      <c r="BO552" s="99">
        <f>SUMIFS(通讯通路门店!$AH:$AH,通讯通路门店!$S:$S,$G552)</f>
        <v>0</v>
      </c>
      <c r="BP552" s="99">
        <f>SUMIFS(通讯通路门店!$AI:$AI,通讯通路门店!$S:$S,$G552)</f>
        <v>0</v>
      </c>
      <c r="BQ552" s="83"/>
    </row>
    <row r="553" spans="1:69">
      <c r="A553" s="99" t="str">
        <f>IFERROR(_xlfn.XLOOKUP($G553,通讯通路门店!$S$4:$S$993933,通讯通路门店!$A$4:$A$993933,0,0),"")</f>
        <v/>
      </c>
      <c r="B553" s="99" t="str">
        <f>IFERROR(_xlfn.XLOOKUP($G553,通讯通路门店!$S$4:$S$993933,通讯通路门店!$B$4:$B$993933,0,0),"")</f>
        <v/>
      </c>
      <c r="C553" s="99" t="str">
        <f>IFERROR(_xlfn.XLOOKUP($G553,通讯通路门店!$S$4:$S$993933,通讯通路门店!$C$4:$C$993933,0,0),"")</f>
        <v/>
      </c>
      <c r="D553" s="99" t="str">
        <f>IFERROR(_xlfn.XLOOKUP($G553,通讯通路门店!$S$4:$S$993933,通讯通路门店!$D$4:$D$993933,0,0),"")</f>
        <v/>
      </c>
      <c r="E553" s="83"/>
      <c r="F553" s="83"/>
      <c r="G553" s="101" t="e">
        <v>#N/A</v>
      </c>
      <c r="H553" s="102" t="str">
        <f>IFERROR(_xlfn.XLOOKUP($G553,通讯通路门店!$S$4:$S$993933,通讯通路门店!$R$4:$R$993933,0,0),"")</f>
        <v/>
      </c>
      <c r="I553" s="83"/>
      <c r="J553" s="83"/>
      <c r="K553" s="83"/>
      <c r="L553" s="83"/>
      <c r="M553" s="83"/>
      <c r="N553" s="83"/>
      <c r="O553" s="83"/>
      <c r="P553" s="83"/>
      <c r="Q553" s="83"/>
      <c r="R553" s="83"/>
      <c r="S553" s="83"/>
      <c r="T553" s="83"/>
      <c r="U553" s="99">
        <f>COUNTIF(通讯通路门店!$S:$S,$G553)</f>
        <v>0</v>
      </c>
      <c r="V553" s="99">
        <f>COUNTIFS(通讯通路门店!$S:$S,$G553,通讯通路门店!$J:$J,"综合卖场")</f>
        <v>0</v>
      </c>
      <c r="W553" s="99">
        <f>SUMIFS(通讯通路门店!$AJ:$AJ,通讯通路门店!$S:$S,通讯客户沙盘!$G553)</f>
        <v>0</v>
      </c>
      <c r="X553" s="99">
        <f t="shared" si="40"/>
        <v>0</v>
      </c>
      <c r="Y553" s="99">
        <f>COUNTIFS(通讯通路门店!$S:$S,$G553,通讯通路门店!$J:$J,"荣耀体验店")+COUNTIFS(通讯通路门店!$S:$S,$G553,通讯通路门店!$J:$J,"荣耀授权专卖店")</f>
        <v>0</v>
      </c>
      <c r="Z553" s="99">
        <f>COUNTIFS(通讯通路门店!$S:$S,$G553,通讯通路门店!$J:$J,"VIVO体验店")</f>
        <v>0</v>
      </c>
      <c r="AA553" s="99">
        <f>COUNTIFS(通讯通路门店!$S:$S,$G553,通讯通路门店!$J:$J,"OPPO体验店")</f>
        <v>0</v>
      </c>
      <c r="AB553" s="99">
        <f>COUNTIFS(通讯通路门店!$S:$S,$G553,通讯通路门店!$J:$J,"华为授权体验店")+COUNTIFS(通讯通路门店!$S:$S,$G553,通讯通路门店!$J:$J,"华为堡垒店")</f>
        <v>0</v>
      </c>
      <c r="AC553" s="99">
        <f>COUNTIFS(通讯通路门店!$S:$S,$G553,通讯通路门店!$J:$J,"小米体验店")</f>
        <v>0</v>
      </c>
      <c r="AD553" s="99">
        <f>COUNTIFS(通讯通路门店!$S:$S,$G553,通讯通路门店!$J:$J,"苹果体验店")</f>
        <v>0</v>
      </c>
      <c r="AE553" s="99">
        <f>COUNTIFS(通讯通路门店!$S:$S,$G553,通讯通路门店!$J:$J,"其他品牌专卖店")</f>
        <v>0</v>
      </c>
      <c r="AF553" s="99">
        <f>SUMIFS(通讯通路门店!$BI:$BI,通讯通路门店!$S:$S,$G553)</f>
        <v>0</v>
      </c>
      <c r="AG553" s="99">
        <f>SUMIFS(通讯通路门店!$BH:$BH,通讯通路门店!$S:$S,$G553)</f>
        <v>0</v>
      </c>
      <c r="AH553" s="99">
        <f t="shared" si="41"/>
        <v>0</v>
      </c>
      <c r="AI553" s="99">
        <f>SUMIFS(通讯通路门店!$BB:$BB,通讯通路门店!$S:$S,$G553)</f>
        <v>0</v>
      </c>
      <c r="AJ553" s="99">
        <f>SUMIFS(通讯通路门店!$BE:$BE,通讯通路门店!$S:$S,$G553)</f>
        <v>0</v>
      </c>
      <c r="AK553" s="99">
        <f>SUMIFS(通讯通路门店!$BG:$BG,通讯通路门店!$S:$S,$G553)</f>
        <v>0</v>
      </c>
      <c r="AL553" s="99">
        <f>SUMIFS(通讯通路门店!$BC:$BC,通讯通路门店!$S:$S,$G553)</f>
        <v>0</v>
      </c>
      <c r="AM553" s="99">
        <f>SUMIFS(通讯通路门店!$BD:$BD,通讯通路门店!$S:$S,$G553)</f>
        <v>0</v>
      </c>
      <c r="AN553" s="99">
        <f>SUMIFS(通讯通路门店!$BF:$BF,通讯通路门店!$S:$S,$G553)</f>
        <v>0</v>
      </c>
      <c r="AO553" s="99">
        <f t="shared" si="42"/>
        <v>0</v>
      </c>
      <c r="AP553" s="99">
        <f>SUMIFS(通讯通路门店!$K:$K,通讯通路门店!$S:$S,$G553)</f>
        <v>0</v>
      </c>
      <c r="AQ553" s="83"/>
      <c r="AR553" s="99">
        <f>SUMIFS(通讯通路门店!$T:$T,通讯通路门店!$S:$S,$G553)</f>
        <v>0</v>
      </c>
      <c r="AS553" s="99">
        <f>SUMIFS(通讯通路门店!$U:$U,通讯通路门店!$S:$S,$G553)</f>
        <v>0</v>
      </c>
      <c r="AT553" s="99">
        <f>SUMIFS(通讯通路门店!$V:$V,通讯通路门店!$S:$S,$G553)</f>
        <v>0</v>
      </c>
      <c r="AU553" s="99">
        <f>SUMIFS(通讯通路门店!$W:$W,通讯通路门店!$S:$S,$G553)</f>
        <v>0</v>
      </c>
      <c r="AV553" s="99">
        <f>SUMIFS(通讯通路门店!$Z:$Z,通讯通路门店!$S:$S,$G553)</f>
        <v>0</v>
      </c>
      <c r="AW553" s="99">
        <f>SUMIFS(通讯通路门店!$AB:$AB,通讯通路门店!$S:$S,$G553)</f>
        <v>0</v>
      </c>
      <c r="AX553" s="99">
        <f>SUMIFS(通讯通路门店!$X:$X,通讯通路门店!$S:$S,$G553)</f>
        <v>0</v>
      </c>
      <c r="AY553" s="99">
        <f>SUMIFS(通讯通路门店!$Y:$Y,通讯通路门店!$S:$S,$G553)</f>
        <v>0</v>
      </c>
      <c r="AZ553" s="99">
        <f>SUMIFS(通讯通路门店!$AA:$AA,通讯通路门店!$S:$S,$G553)</f>
        <v>0</v>
      </c>
      <c r="BA553" s="99">
        <f t="shared" si="43"/>
        <v>0</v>
      </c>
      <c r="BB553" s="99">
        <f t="shared" si="44"/>
        <v>0</v>
      </c>
      <c r="BC553" s="99">
        <f>SUMIFS(通讯通路门店!$W:$W,通讯通路门店!$S:$S,$G553,通讯通路门店!$J:$J,"荣耀体验店")+SUMIFS(通讯通路门店!$W:$W,通讯通路门店!$S:$S,$G553,通讯通路门店!$J:$J,"荣耀授权专卖店")</f>
        <v>0</v>
      </c>
      <c r="BD553" s="99">
        <f>SUMIFS(通讯通路门店!$Z:$Z,通讯通路门店!$S:$S,$G553,通讯通路门店!$J:$J,"VIVO体验店")</f>
        <v>0</v>
      </c>
      <c r="BE553" s="99">
        <f>SUMIFS(通讯通路门店!$AB:$AB,通讯通路门店!$S:$S,$G553,通讯通路门店!$J:$J,"OPPO体验店")</f>
        <v>0</v>
      </c>
      <c r="BF553" s="99">
        <f>SUMIFS(通讯通路门店!$X:$X,通讯通路门店!$S:$S,$G553,通讯通路门店!$J:$J,"华为授权体验店")+SUMIFS(通讯通路门店!$AA:$AA,通讯通路门店!$S:$S,$G553,通讯通路门店!$J:$J,"华为堡垒店")</f>
        <v>0</v>
      </c>
      <c r="BG553" s="99">
        <f>SUMIFS(通讯通路门店!$Y:$Y,通讯通路门店!$S:$S,$G553,通讯通路门店!$J:$J,"小米体验店")</f>
        <v>0</v>
      </c>
      <c r="BH553" s="99">
        <f>SUMIFS(通讯通路门店!$AA:$AA,通讯通路门店!$S:$S,$G553,通讯通路门店!$J:$J,"苹果体验店")</f>
        <v>0</v>
      </c>
      <c r="BI553" s="99">
        <f>SUMIFS(通讯通路门店!$K:$K,通讯通路门店!$S:$S,$G553,通讯通路门店!$J:$J,"其他品牌专卖店")</f>
        <v>0</v>
      </c>
      <c r="BJ553" s="99">
        <f>SUMIFS(通讯通路门店!$AC:$AC,通讯通路门店!$S:$S,$G553)</f>
        <v>0</v>
      </c>
      <c r="BK553" s="99">
        <f>SUMIFS(通讯通路门店!$AD:$AD,通讯通路门店!$S:$S,$G553)</f>
        <v>0</v>
      </c>
      <c r="BL553" s="99">
        <f>SUMIFS(通讯通路门店!$AE:$AE,通讯通路门店!$S:$S,$G553)</f>
        <v>0</v>
      </c>
      <c r="BM553" s="99">
        <f>SUMIFS(通讯通路门店!$AF:$AF,通讯通路门店!$S:$S,$G553)</f>
        <v>0</v>
      </c>
      <c r="BN553" s="99">
        <f>SUMIFS(通讯通路门店!$AG:$AG,通讯通路门店!$S:$S,$G553)</f>
        <v>0</v>
      </c>
      <c r="BO553" s="99">
        <f>SUMIFS(通讯通路门店!$AH:$AH,通讯通路门店!$S:$S,$G553)</f>
        <v>0</v>
      </c>
      <c r="BP553" s="99">
        <f>SUMIFS(通讯通路门店!$AI:$AI,通讯通路门店!$S:$S,$G553)</f>
        <v>0</v>
      </c>
      <c r="BQ553" s="83"/>
    </row>
    <row r="554" spans="1:69">
      <c r="A554" s="99" t="str">
        <f>IFERROR(_xlfn.XLOOKUP($G554,通讯通路门店!$S$4:$S$993933,通讯通路门店!$A$4:$A$993933,0,0),"")</f>
        <v/>
      </c>
      <c r="B554" s="99" t="str">
        <f>IFERROR(_xlfn.XLOOKUP($G554,通讯通路门店!$S$4:$S$993933,通讯通路门店!$B$4:$B$993933,0,0),"")</f>
        <v/>
      </c>
      <c r="C554" s="99" t="str">
        <f>IFERROR(_xlfn.XLOOKUP($G554,通讯通路门店!$S$4:$S$993933,通讯通路门店!$C$4:$C$993933,0,0),"")</f>
        <v/>
      </c>
      <c r="D554" s="99" t="str">
        <f>IFERROR(_xlfn.XLOOKUP($G554,通讯通路门店!$S$4:$S$993933,通讯通路门店!$D$4:$D$993933,0,0),"")</f>
        <v/>
      </c>
      <c r="E554" s="83"/>
      <c r="F554" s="83"/>
      <c r="G554" s="101" t="e">
        <v>#N/A</v>
      </c>
      <c r="H554" s="102" t="str">
        <f>IFERROR(_xlfn.XLOOKUP($G554,通讯通路门店!$S$4:$S$993933,通讯通路门店!$R$4:$R$993933,0,0),"")</f>
        <v/>
      </c>
      <c r="I554" s="83"/>
      <c r="J554" s="83"/>
      <c r="K554" s="83"/>
      <c r="L554" s="83"/>
      <c r="M554" s="83"/>
      <c r="N554" s="83"/>
      <c r="O554" s="83"/>
      <c r="P554" s="83"/>
      <c r="Q554" s="83"/>
      <c r="R554" s="83"/>
      <c r="S554" s="83"/>
      <c r="T554" s="83"/>
      <c r="U554" s="99">
        <f>COUNTIF(通讯通路门店!$S:$S,$G554)</f>
        <v>0</v>
      </c>
      <c r="V554" s="99">
        <f>COUNTIFS(通讯通路门店!$S:$S,$G554,通讯通路门店!$J:$J,"综合卖场")</f>
        <v>0</v>
      </c>
      <c r="W554" s="99">
        <f>SUMIFS(通讯通路门店!$AJ:$AJ,通讯通路门店!$S:$S,通讯客户沙盘!$G554)</f>
        <v>0</v>
      </c>
      <c r="X554" s="99">
        <f t="shared" si="40"/>
        <v>0</v>
      </c>
      <c r="Y554" s="99">
        <f>COUNTIFS(通讯通路门店!$S:$S,$G554,通讯通路门店!$J:$J,"荣耀体验店")+COUNTIFS(通讯通路门店!$S:$S,$G554,通讯通路门店!$J:$J,"荣耀授权专卖店")</f>
        <v>0</v>
      </c>
      <c r="Z554" s="99">
        <f>COUNTIFS(通讯通路门店!$S:$S,$G554,通讯通路门店!$J:$J,"VIVO体验店")</f>
        <v>0</v>
      </c>
      <c r="AA554" s="99">
        <f>COUNTIFS(通讯通路门店!$S:$S,$G554,通讯通路门店!$J:$J,"OPPO体验店")</f>
        <v>0</v>
      </c>
      <c r="AB554" s="99">
        <f>COUNTIFS(通讯通路门店!$S:$S,$G554,通讯通路门店!$J:$J,"华为授权体验店")+COUNTIFS(通讯通路门店!$S:$S,$G554,通讯通路门店!$J:$J,"华为堡垒店")</f>
        <v>0</v>
      </c>
      <c r="AC554" s="99">
        <f>COUNTIFS(通讯通路门店!$S:$S,$G554,通讯通路门店!$J:$J,"小米体验店")</f>
        <v>0</v>
      </c>
      <c r="AD554" s="99">
        <f>COUNTIFS(通讯通路门店!$S:$S,$G554,通讯通路门店!$J:$J,"苹果体验店")</f>
        <v>0</v>
      </c>
      <c r="AE554" s="99">
        <f>COUNTIFS(通讯通路门店!$S:$S,$G554,通讯通路门店!$J:$J,"其他品牌专卖店")</f>
        <v>0</v>
      </c>
      <c r="AF554" s="99">
        <f>SUMIFS(通讯通路门店!$BI:$BI,通讯通路门店!$S:$S,$G554)</f>
        <v>0</v>
      </c>
      <c r="AG554" s="99">
        <f>SUMIFS(通讯通路门店!$BH:$BH,通讯通路门店!$S:$S,$G554)</f>
        <v>0</v>
      </c>
      <c r="AH554" s="99">
        <f t="shared" si="41"/>
        <v>0</v>
      </c>
      <c r="AI554" s="99">
        <f>SUMIFS(通讯通路门店!$BB:$BB,通讯通路门店!$S:$S,$G554)</f>
        <v>0</v>
      </c>
      <c r="AJ554" s="99">
        <f>SUMIFS(通讯通路门店!$BE:$BE,通讯通路门店!$S:$S,$G554)</f>
        <v>0</v>
      </c>
      <c r="AK554" s="99">
        <f>SUMIFS(通讯通路门店!$BG:$BG,通讯通路门店!$S:$S,$G554)</f>
        <v>0</v>
      </c>
      <c r="AL554" s="99">
        <f>SUMIFS(通讯通路门店!$BC:$BC,通讯通路门店!$S:$S,$G554)</f>
        <v>0</v>
      </c>
      <c r="AM554" s="99">
        <f>SUMIFS(通讯通路门店!$BD:$BD,通讯通路门店!$S:$S,$G554)</f>
        <v>0</v>
      </c>
      <c r="AN554" s="99">
        <f>SUMIFS(通讯通路门店!$BF:$BF,通讯通路门店!$S:$S,$G554)</f>
        <v>0</v>
      </c>
      <c r="AO554" s="99">
        <f t="shared" si="42"/>
        <v>0</v>
      </c>
      <c r="AP554" s="99">
        <f>SUMIFS(通讯通路门店!$K:$K,通讯通路门店!$S:$S,$G554)</f>
        <v>0</v>
      </c>
      <c r="AQ554" s="83"/>
      <c r="AR554" s="99">
        <f>SUMIFS(通讯通路门店!$T:$T,通讯通路门店!$S:$S,$G554)</f>
        <v>0</v>
      </c>
      <c r="AS554" s="99">
        <f>SUMIFS(通讯通路门店!$U:$U,通讯通路门店!$S:$S,$G554)</f>
        <v>0</v>
      </c>
      <c r="AT554" s="99">
        <f>SUMIFS(通讯通路门店!$V:$V,通讯通路门店!$S:$S,$G554)</f>
        <v>0</v>
      </c>
      <c r="AU554" s="99">
        <f>SUMIFS(通讯通路门店!$W:$W,通讯通路门店!$S:$S,$G554)</f>
        <v>0</v>
      </c>
      <c r="AV554" s="99">
        <f>SUMIFS(通讯通路门店!$Z:$Z,通讯通路门店!$S:$S,$G554)</f>
        <v>0</v>
      </c>
      <c r="AW554" s="99">
        <f>SUMIFS(通讯通路门店!$AB:$AB,通讯通路门店!$S:$S,$G554)</f>
        <v>0</v>
      </c>
      <c r="AX554" s="99">
        <f>SUMIFS(通讯通路门店!$X:$X,通讯通路门店!$S:$S,$G554)</f>
        <v>0</v>
      </c>
      <c r="AY554" s="99">
        <f>SUMIFS(通讯通路门店!$Y:$Y,通讯通路门店!$S:$S,$G554)</f>
        <v>0</v>
      </c>
      <c r="AZ554" s="99">
        <f>SUMIFS(通讯通路门店!$AA:$AA,通讯通路门店!$S:$S,$G554)</f>
        <v>0</v>
      </c>
      <c r="BA554" s="99">
        <f t="shared" si="43"/>
        <v>0</v>
      </c>
      <c r="BB554" s="99">
        <f t="shared" si="44"/>
        <v>0</v>
      </c>
      <c r="BC554" s="99">
        <f>SUMIFS(通讯通路门店!$W:$W,通讯通路门店!$S:$S,$G554,通讯通路门店!$J:$J,"荣耀体验店")+SUMIFS(通讯通路门店!$W:$W,通讯通路门店!$S:$S,$G554,通讯通路门店!$J:$J,"荣耀授权专卖店")</f>
        <v>0</v>
      </c>
      <c r="BD554" s="99">
        <f>SUMIFS(通讯通路门店!$Z:$Z,通讯通路门店!$S:$S,$G554,通讯通路门店!$J:$J,"VIVO体验店")</f>
        <v>0</v>
      </c>
      <c r="BE554" s="99">
        <f>SUMIFS(通讯通路门店!$AB:$AB,通讯通路门店!$S:$S,$G554,通讯通路门店!$J:$J,"OPPO体验店")</f>
        <v>0</v>
      </c>
      <c r="BF554" s="99">
        <f>SUMIFS(通讯通路门店!$X:$X,通讯通路门店!$S:$S,$G554,通讯通路门店!$J:$J,"华为授权体验店")+SUMIFS(通讯通路门店!$AA:$AA,通讯通路门店!$S:$S,$G554,通讯通路门店!$J:$J,"华为堡垒店")</f>
        <v>0</v>
      </c>
      <c r="BG554" s="99">
        <f>SUMIFS(通讯通路门店!$Y:$Y,通讯通路门店!$S:$S,$G554,通讯通路门店!$J:$J,"小米体验店")</f>
        <v>0</v>
      </c>
      <c r="BH554" s="99">
        <f>SUMIFS(通讯通路门店!$AA:$AA,通讯通路门店!$S:$S,$G554,通讯通路门店!$J:$J,"苹果体验店")</f>
        <v>0</v>
      </c>
      <c r="BI554" s="99">
        <f>SUMIFS(通讯通路门店!$K:$K,通讯通路门店!$S:$S,$G554,通讯通路门店!$J:$J,"其他品牌专卖店")</f>
        <v>0</v>
      </c>
      <c r="BJ554" s="99">
        <f>SUMIFS(通讯通路门店!$AC:$AC,通讯通路门店!$S:$S,$G554)</f>
        <v>0</v>
      </c>
      <c r="BK554" s="99">
        <f>SUMIFS(通讯通路门店!$AD:$AD,通讯通路门店!$S:$S,$G554)</f>
        <v>0</v>
      </c>
      <c r="BL554" s="99">
        <f>SUMIFS(通讯通路门店!$AE:$AE,通讯通路门店!$S:$S,$G554)</f>
        <v>0</v>
      </c>
      <c r="BM554" s="99">
        <f>SUMIFS(通讯通路门店!$AF:$AF,通讯通路门店!$S:$S,$G554)</f>
        <v>0</v>
      </c>
      <c r="BN554" s="99">
        <f>SUMIFS(通讯通路门店!$AG:$AG,通讯通路门店!$S:$S,$G554)</f>
        <v>0</v>
      </c>
      <c r="BO554" s="99">
        <f>SUMIFS(通讯通路门店!$AH:$AH,通讯通路门店!$S:$S,$G554)</f>
        <v>0</v>
      </c>
      <c r="BP554" s="99">
        <f>SUMIFS(通讯通路门店!$AI:$AI,通讯通路门店!$S:$S,$G554)</f>
        <v>0</v>
      </c>
      <c r="BQ554" s="83"/>
    </row>
    <row r="555" spans="1:69">
      <c r="A555" s="99" t="str">
        <f>IFERROR(_xlfn.XLOOKUP($G555,通讯通路门店!$S$4:$S$993933,通讯通路门店!$A$4:$A$993933,0,0),"")</f>
        <v/>
      </c>
      <c r="B555" s="99" t="str">
        <f>IFERROR(_xlfn.XLOOKUP($G555,通讯通路门店!$S$4:$S$993933,通讯通路门店!$B$4:$B$993933,0,0),"")</f>
        <v/>
      </c>
      <c r="C555" s="99" t="str">
        <f>IFERROR(_xlfn.XLOOKUP($G555,通讯通路门店!$S$4:$S$993933,通讯通路门店!$C$4:$C$993933,0,0),"")</f>
        <v/>
      </c>
      <c r="D555" s="99" t="str">
        <f>IFERROR(_xlfn.XLOOKUP($G555,通讯通路门店!$S$4:$S$993933,通讯通路门店!$D$4:$D$993933,0,0),"")</f>
        <v/>
      </c>
      <c r="E555" s="83"/>
      <c r="F555" s="83"/>
      <c r="G555" s="101" t="e">
        <v>#N/A</v>
      </c>
      <c r="H555" s="102" t="str">
        <f>IFERROR(_xlfn.XLOOKUP($G555,通讯通路门店!$S$4:$S$993933,通讯通路门店!$R$4:$R$993933,0,0),"")</f>
        <v/>
      </c>
      <c r="I555" s="83"/>
      <c r="J555" s="83"/>
      <c r="K555" s="83"/>
      <c r="L555" s="83"/>
      <c r="M555" s="83"/>
      <c r="N555" s="83"/>
      <c r="O555" s="83"/>
      <c r="P555" s="83"/>
      <c r="Q555" s="83"/>
      <c r="R555" s="83"/>
      <c r="S555" s="83"/>
      <c r="T555" s="83"/>
      <c r="U555" s="99">
        <f>COUNTIF(通讯通路门店!$S:$S,$G555)</f>
        <v>0</v>
      </c>
      <c r="V555" s="99">
        <f>COUNTIFS(通讯通路门店!$S:$S,$G555,通讯通路门店!$J:$J,"综合卖场")</f>
        <v>0</v>
      </c>
      <c r="W555" s="99">
        <f>SUMIFS(通讯通路门店!$AJ:$AJ,通讯通路门店!$S:$S,通讯客户沙盘!$G555)</f>
        <v>0</v>
      </c>
      <c r="X555" s="99">
        <f t="shared" si="40"/>
        <v>0</v>
      </c>
      <c r="Y555" s="99">
        <f>COUNTIFS(通讯通路门店!$S:$S,$G555,通讯通路门店!$J:$J,"荣耀体验店")+COUNTIFS(通讯通路门店!$S:$S,$G555,通讯通路门店!$J:$J,"荣耀授权专卖店")</f>
        <v>0</v>
      </c>
      <c r="Z555" s="99">
        <f>COUNTIFS(通讯通路门店!$S:$S,$G555,通讯通路门店!$J:$J,"VIVO体验店")</f>
        <v>0</v>
      </c>
      <c r="AA555" s="99">
        <f>COUNTIFS(通讯通路门店!$S:$S,$G555,通讯通路门店!$J:$J,"OPPO体验店")</f>
        <v>0</v>
      </c>
      <c r="AB555" s="99">
        <f>COUNTIFS(通讯通路门店!$S:$S,$G555,通讯通路门店!$J:$J,"华为授权体验店")+COUNTIFS(通讯通路门店!$S:$S,$G555,通讯通路门店!$J:$J,"华为堡垒店")</f>
        <v>0</v>
      </c>
      <c r="AC555" s="99">
        <f>COUNTIFS(通讯通路门店!$S:$S,$G555,通讯通路门店!$J:$J,"小米体验店")</f>
        <v>0</v>
      </c>
      <c r="AD555" s="99">
        <f>COUNTIFS(通讯通路门店!$S:$S,$G555,通讯通路门店!$J:$J,"苹果体验店")</f>
        <v>0</v>
      </c>
      <c r="AE555" s="99">
        <f>COUNTIFS(通讯通路门店!$S:$S,$G555,通讯通路门店!$J:$J,"其他品牌专卖店")</f>
        <v>0</v>
      </c>
      <c r="AF555" s="99">
        <f>SUMIFS(通讯通路门店!$BI:$BI,通讯通路门店!$S:$S,$G555)</f>
        <v>0</v>
      </c>
      <c r="AG555" s="99">
        <f>SUMIFS(通讯通路门店!$BH:$BH,通讯通路门店!$S:$S,$G555)</f>
        <v>0</v>
      </c>
      <c r="AH555" s="99">
        <f t="shared" si="41"/>
        <v>0</v>
      </c>
      <c r="AI555" s="99">
        <f>SUMIFS(通讯通路门店!$BB:$BB,通讯通路门店!$S:$S,$G555)</f>
        <v>0</v>
      </c>
      <c r="AJ555" s="99">
        <f>SUMIFS(通讯通路门店!$BE:$BE,通讯通路门店!$S:$S,$G555)</f>
        <v>0</v>
      </c>
      <c r="AK555" s="99">
        <f>SUMIFS(通讯通路门店!$BG:$BG,通讯通路门店!$S:$S,$G555)</f>
        <v>0</v>
      </c>
      <c r="AL555" s="99">
        <f>SUMIFS(通讯通路门店!$BC:$BC,通讯通路门店!$S:$S,$G555)</f>
        <v>0</v>
      </c>
      <c r="AM555" s="99">
        <f>SUMIFS(通讯通路门店!$BD:$BD,通讯通路门店!$S:$S,$G555)</f>
        <v>0</v>
      </c>
      <c r="AN555" s="99">
        <f>SUMIFS(通讯通路门店!$BF:$BF,通讯通路门店!$S:$S,$G555)</f>
        <v>0</v>
      </c>
      <c r="AO555" s="99">
        <f t="shared" si="42"/>
        <v>0</v>
      </c>
      <c r="AP555" s="99">
        <f>SUMIFS(通讯通路门店!$K:$K,通讯通路门店!$S:$S,$G555)</f>
        <v>0</v>
      </c>
      <c r="AQ555" s="83"/>
      <c r="AR555" s="99">
        <f>SUMIFS(通讯通路门店!$T:$T,通讯通路门店!$S:$S,$G555)</f>
        <v>0</v>
      </c>
      <c r="AS555" s="99">
        <f>SUMIFS(通讯通路门店!$U:$U,通讯通路门店!$S:$S,$G555)</f>
        <v>0</v>
      </c>
      <c r="AT555" s="99">
        <f>SUMIFS(通讯通路门店!$V:$V,通讯通路门店!$S:$S,$G555)</f>
        <v>0</v>
      </c>
      <c r="AU555" s="99">
        <f>SUMIFS(通讯通路门店!$W:$W,通讯通路门店!$S:$S,$G555)</f>
        <v>0</v>
      </c>
      <c r="AV555" s="99">
        <f>SUMIFS(通讯通路门店!$Z:$Z,通讯通路门店!$S:$S,$G555)</f>
        <v>0</v>
      </c>
      <c r="AW555" s="99">
        <f>SUMIFS(通讯通路门店!$AB:$AB,通讯通路门店!$S:$S,$G555)</f>
        <v>0</v>
      </c>
      <c r="AX555" s="99">
        <f>SUMIFS(通讯通路门店!$X:$X,通讯通路门店!$S:$S,$G555)</f>
        <v>0</v>
      </c>
      <c r="AY555" s="99">
        <f>SUMIFS(通讯通路门店!$Y:$Y,通讯通路门店!$S:$S,$G555)</f>
        <v>0</v>
      </c>
      <c r="AZ555" s="99">
        <f>SUMIFS(通讯通路门店!$AA:$AA,通讯通路门店!$S:$S,$G555)</f>
        <v>0</v>
      </c>
      <c r="BA555" s="99">
        <f t="shared" si="43"/>
        <v>0</v>
      </c>
      <c r="BB555" s="99">
        <f t="shared" si="44"/>
        <v>0</v>
      </c>
      <c r="BC555" s="99">
        <f>SUMIFS(通讯通路门店!$W:$W,通讯通路门店!$S:$S,$G555,通讯通路门店!$J:$J,"荣耀体验店")+SUMIFS(通讯通路门店!$W:$W,通讯通路门店!$S:$S,$G555,通讯通路门店!$J:$J,"荣耀授权专卖店")</f>
        <v>0</v>
      </c>
      <c r="BD555" s="99">
        <f>SUMIFS(通讯通路门店!$Z:$Z,通讯通路门店!$S:$S,$G555,通讯通路门店!$J:$J,"VIVO体验店")</f>
        <v>0</v>
      </c>
      <c r="BE555" s="99">
        <f>SUMIFS(通讯通路门店!$AB:$AB,通讯通路门店!$S:$S,$G555,通讯通路门店!$J:$J,"OPPO体验店")</f>
        <v>0</v>
      </c>
      <c r="BF555" s="99">
        <f>SUMIFS(通讯通路门店!$X:$X,通讯通路门店!$S:$S,$G555,通讯通路门店!$J:$J,"华为授权体验店")+SUMIFS(通讯通路门店!$AA:$AA,通讯通路门店!$S:$S,$G555,通讯通路门店!$J:$J,"华为堡垒店")</f>
        <v>0</v>
      </c>
      <c r="BG555" s="99">
        <f>SUMIFS(通讯通路门店!$Y:$Y,通讯通路门店!$S:$S,$G555,通讯通路门店!$J:$J,"小米体验店")</f>
        <v>0</v>
      </c>
      <c r="BH555" s="99">
        <f>SUMIFS(通讯通路门店!$AA:$AA,通讯通路门店!$S:$S,$G555,通讯通路门店!$J:$J,"苹果体验店")</f>
        <v>0</v>
      </c>
      <c r="BI555" s="99">
        <f>SUMIFS(通讯通路门店!$K:$K,通讯通路门店!$S:$S,$G555,通讯通路门店!$J:$J,"其他品牌专卖店")</f>
        <v>0</v>
      </c>
      <c r="BJ555" s="99">
        <f>SUMIFS(通讯通路门店!$AC:$AC,通讯通路门店!$S:$S,$G555)</f>
        <v>0</v>
      </c>
      <c r="BK555" s="99">
        <f>SUMIFS(通讯通路门店!$AD:$AD,通讯通路门店!$S:$S,$G555)</f>
        <v>0</v>
      </c>
      <c r="BL555" s="99">
        <f>SUMIFS(通讯通路门店!$AE:$AE,通讯通路门店!$S:$S,$G555)</f>
        <v>0</v>
      </c>
      <c r="BM555" s="99">
        <f>SUMIFS(通讯通路门店!$AF:$AF,通讯通路门店!$S:$S,$G555)</f>
        <v>0</v>
      </c>
      <c r="BN555" s="99">
        <f>SUMIFS(通讯通路门店!$AG:$AG,通讯通路门店!$S:$S,$G555)</f>
        <v>0</v>
      </c>
      <c r="BO555" s="99">
        <f>SUMIFS(通讯通路门店!$AH:$AH,通讯通路门店!$S:$S,$G555)</f>
        <v>0</v>
      </c>
      <c r="BP555" s="99">
        <f>SUMIFS(通讯通路门店!$AI:$AI,通讯通路门店!$S:$S,$G555)</f>
        <v>0</v>
      </c>
      <c r="BQ555" s="83"/>
    </row>
    <row r="556" spans="1:69">
      <c r="A556" s="99" t="str">
        <f>IFERROR(_xlfn.XLOOKUP($G556,通讯通路门店!$S$4:$S$993933,通讯通路门店!$A$4:$A$993933,0,0),"")</f>
        <v/>
      </c>
      <c r="B556" s="99" t="str">
        <f>IFERROR(_xlfn.XLOOKUP($G556,通讯通路门店!$S$4:$S$993933,通讯通路门店!$B$4:$B$993933,0,0),"")</f>
        <v/>
      </c>
      <c r="C556" s="99" t="str">
        <f>IFERROR(_xlfn.XLOOKUP($G556,通讯通路门店!$S$4:$S$993933,通讯通路门店!$C$4:$C$993933,0,0),"")</f>
        <v/>
      </c>
      <c r="D556" s="99" t="str">
        <f>IFERROR(_xlfn.XLOOKUP($G556,通讯通路门店!$S$4:$S$993933,通讯通路门店!$D$4:$D$993933,0,0),"")</f>
        <v/>
      </c>
      <c r="E556" s="83"/>
      <c r="F556" s="83"/>
      <c r="G556" s="101" t="e">
        <v>#N/A</v>
      </c>
      <c r="H556" s="102" t="str">
        <f>IFERROR(_xlfn.XLOOKUP($G556,通讯通路门店!$S$4:$S$993933,通讯通路门店!$R$4:$R$993933,0,0),"")</f>
        <v/>
      </c>
      <c r="I556" s="83"/>
      <c r="J556" s="83"/>
      <c r="K556" s="83"/>
      <c r="L556" s="83"/>
      <c r="M556" s="83"/>
      <c r="N556" s="83"/>
      <c r="O556" s="83"/>
      <c r="P556" s="83"/>
      <c r="Q556" s="83"/>
      <c r="R556" s="83"/>
      <c r="S556" s="83"/>
      <c r="T556" s="83"/>
      <c r="U556" s="99">
        <f>COUNTIF(通讯通路门店!$S:$S,$G556)</f>
        <v>0</v>
      </c>
      <c r="V556" s="99">
        <f>COUNTIFS(通讯通路门店!$S:$S,$G556,通讯通路门店!$J:$J,"综合卖场")</f>
        <v>0</v>
      </c>
      <c r="W556" s="99">
        <f>SUMIFS(通讯通路门店!$AJ:$AJ,通讯通路门店!$S:$S,通讯客户沙盘!$G556)</f>
        <v>0</v>
      </c>
      <c r="X556" s="99">
        <f t="shared" si="40"/>
        <v>0</v>
      </c>
      <c r="Y556" s="99">
        <f>COUNTIFS(通讯通路门店!$S:$S,$G556,通讯通路门店!$J:$J,"荣耀体验店")+COUNTIFS(通讯通路门店!$S:$S,$G556,通讯通路门店!$J:$J,"荣耀授权专卖店")</f>
        <v>0</v>
      </c>
      <c r="Z556" s="99">
        <f>COUNTIFS(通讯通路门店!$S:$S,$G556,通讯通路门店!$J:$J,"VIVO体验店")</f>
        <v>0</v>
      </c>
      <c r="AA556" s="99">
        <f>COUNTIFS(通讯通路门店!$S:$S,$G556,通讯通路门店!$J:$J,"OPPO体验店")</f>
        <v>0</v>
      </c>
      <c r="AB556" s="99">
        <f>COUNTIFS(通讯通路门店!$S:$S,$G556,通讯通路门店!$J:$J,"华为授权体验店")+COUNTIFS(通讯通路门店!$S:$S,$G556,通讯通路门店!$J:$J,"华为堡垒店")</f>
        <v>0</v>
      </c>
      <c r="AC556" s="99">
        <f>COUNTIFS(通讯通路门店!$S:$S,$G556,通讯通路门店!$J:$J,"小米体验店")</f>
        <v>0</v>
      </c>
      <c r="AD556" s="99">
        <f>COUNTIFS(通讯通路门店!$S:$S,$G556,通讯通路门店!$J:$J,"苹果体验店")</f>
        <v>0</v>
      </c>
      <c r="AE556" s="99">
        <f>COUNTIFS(通讯通路门店!$S:$S,$G556,通讯通路门店!$J:$J,"其他品牌专卖店")</f>
        <v>0</v>
      </c>
      <c r="AF556" s="99">
        <f>SUMIFS(通讯通路门店!$BI:$BI,通讯通路门店!$S:$S,$G556)</f>
        <v>0</v>
      </c>
      <c r="AG556" s="99">
        <f>SUMIFS(通讯通路门店!$BH:$BH,通讯通路门店!$S:$S,$G556)</f>
        <v>0</v>
      </c>
      <c r="AH556" s="99">
        <f t="shared" si="41"/>
        <v>0</v>
      </c>
      <c r="AI556" s="99">
        <f>SUMIFS(通讯通路门店!$BB:$BB,通讯通路门店!$S:$S,$G556)</f>
        <v>0</v>
      </c>
      <c r="AJ556" s="99">
        <f>SUMIFS(通讯通路门店!$BE:$BE,通讯通路门店!$S:$S,$G556)</f>
        <v>0</v>
      </c>
      <c r="AK556" s="99">
        <f>SUMIFS(通讯通路门店!$BG:$BG,通讯通路门店!$S:$S,$G556)</f>
        <v>0</v>
      </c>
      <c r="AL556" s="99">
        <f>SUMIFS(通讯通路门店!$BC:$BC,通讯通路门店!$S:$S,$G556)</f>
        <v>0</v>
      </c>
      <c r="AM556" s="99">
        <f>SUMIFS(通讯通路门店!$BD:$BD,通讯通路门店!$S:$S,$G556)</f>
        <v>0</v>
      </c>
      <c r="AN556" s="99">
        <f>SUMIFS(通讯通路门店!$BF:$BF,通讯通路门店!$S:$S,$G556)</f>
        <v>0</v>
      </c>
      <c r="AO556" s="99">
        <f t="shared" si="42"/>
        <v>0</v>
      </c>
      <c r="AP556" s="99">
        <f>SUMIFS(通讯通路门店!$K:$K,通讯通路门店!$S:$S,$G556)</f>
        <v>0</v>
      </c>
      <c r="AQ556" s="83"/>
      <c r="AR556" s="99">
        <f>SUMIFS(通讯通路门店!$T:$T,通讯通路门店!$S:$S,$G556)</f>
        <v>0</v>
      </c>
      <c r="AS556" s="99">
        <f>SUMIFS(通讯通路门店!$U:$U,通讯通路门店!$S:$S,$G556)</f>
        <v>0</v>
      </c>
      <c r="AT556" s="99">
        <f>SUMIFS(通讯通路门店!$V:$V,通讯通路门店!$S:$S,$G556)</f>
        <v>0</v>
      </c>
      <c r="AU556" s="99">
        <f>SUMIFS(通讯通路门店!$W:$W,通讯通路门店!$S:$S,$G556)</f>
        <v>0</v>
      </c>
      <c r="AV556" s="99">
        <f>SUMIFS(通讯通路门店!$Z:$Z,通讯通路门店!$S:$S,$G556)</f>
        <v>0</v>
      </c>
      <c r="AW556" s="99">
        <f>SUMIFS(通讯通路门店!$AB:$AB,通讯通路门店!$S:$S,$G556)</f>
        <v>0</v>
      </c>
      <c r="AX556" s="99">
        <f>SUMIFS(通讯通路门店!$X:$X,通讯通路门店!$S:$S,$G556)</f>
        <v>0</v>
      </c>
      <c r="AY556" s="99">
        <f>SUMIFS(通讯通路门店!$Y:$Y,通讯通路门店!$S:$S,$G556)</f>
        <v>0</v>
      </c>
      <c r="AZ556" s="99">
        <f>SUMIFS(通讯通路门店!$AA:$AA,通讯通路门店!$S:$S,$G556)</f>
        <v>0</v>
      </c>
      <c r="BA556" s="99">
        <f t="shared" si="43"/>
        <v>0</v>
      </c>
      <c r="BB556" s="99">
        <f t="shared" si="44"/>
        <v>0</v>
      </c>
      <c r="BC556" s="99">
        <f>SUMIFS(通讯通路门店!$W:$W,通讯通路门店!$S:$S,$G556,通讯通路门店!$J:$J,"荣耀体验店")+SUMIFS(通讯通路门店!$W:$W,通讯通路门店!$S:$S,$G556,通讯通路门店!$J:$J,"荣耀授权专卖店")</f>
        <v>0</v>
      </c>
      <c r="BD556" s="99">
        <f>SUMIFS(通讯通路门店!$Z:$Z,通讯通路门店!$S:$S,$G556,通讯通路门店!$J:$J,"VIVO体验店")</f>
        <v>0</v>
      </c>
      <c r="BE556" s="99">
        <f>SUMIFS(通讯通路门店!$AB:$AB,通讯通路门店!$S:$S,$G556,通讯通路门店!$J:$J,"OPPO体验店")</f>
        <v>0</v>
      </c>
      <c r="BF556" s="99">
        <f>SUMIFS(通讯通路门店!$X:$X,通讯通路门店!$S:$S,$G556,通讯通路门店!$J:$J,"华为授权体验店")+SUMIFS(通讯通路门店!$AA:$AA,通讯通路门店!$S:$S,$G556,通讯通路门店!$J:$J,"华为堡垒店")</f>
        <v>0</v>
      </c>
      <c r="BG556" s="99">
        <f>SUMIFS(通讯通路门店!$Y:$Y,通讯通路门店!$S:$S,$G556,通讯通路门店!$J:$J,"小米体验店")</f>
        <v>0</v>
      </c>
      <c r="BH556" s="99">
        <f>SUMIFS(通讯通路门店!$AA:$AA,通讯通路门店!$S:$S,$G556,通讯通路门店!$J:$J,"苹果体验店")</f>
        <v>0</v>
      </c>
      <c r="BI556" s="99">
        <f>SUMIFS(通讯通路门店!$K:$K,通讯通路门店!$S:$S,$G556,通讯通路门店!$J:$J,"其他品牌专卖店")</f>
        <v>0</v>
      </c>
      <c r="BJ556" s="99">
        <f>SUMIFS(通讯通路门店!$AC:$AC,通讯通路门店!$S:$S,$G556)</f>
        <v>0</v>
      </c>
      <c r="BK556" s="99">
        <f>SUMIFS(通讯通路门店!$AD:$AD,通讯通路门店!$S:$S,$G556)</f>
        <v>0</v>
      </c>
      <c r="BL556" s="99">
        <f>SUMIFS(通讯通路门店!$AE:$AE,通讯通路门店!$S:$S,$G556)</f>
        <v>0</v>
      </c>
      <c r="BM556" s="99">
        <f>SUMIFS(通讯通路门店!$AF:$AF,通讯通路门店!$S:$S,$G556)</f>
        <v>0</v>
      </c>
      <c r="BN556" s="99">
        <f>SUMIFS(通讯通路门店!$AG:$AG,通讯通路门店!$S:$S,$G556)</f>
        <v>0</v>
      </c>
      <c r="BO556" s="99">
        <f>SUMIFS(通讯通路门店!$AH:$AH,通讯通路门店!$S:$S,$G556)</f>
        <v>0</v>
      </c>
      <c r="BP556" s="99">
        <f>SUMIFS(通讯通路门店!$AI:$AI,通讯通路门店!$S:$S,$G556)</f>
        <v>0</v>
      </c>
      <c r="BQ556" s="83"/>
    </row>
    <row r="557" spans="1:69">
      <c r="A557" s="99" t="str">
        <f>IFERROR(_xlfn.XLOOKUP($G557,通讯通路门店!$S$4:$S$993933,通讯通路门店!$A$4:$A$993933,0,0),"")</f>
        <v/>
      </c>
      <c r="B557" s="99" t="str">
        <f>IFERROR(_xlfn.XLOOKUP($G557,通讯通路门店!$S$4:$S$993933,通讯通路门店!$B$4:$B$993933,0,0),"")</f>
        <v/>
      </c>
      <c r="C557" s="99" t="str">
        <f>IFERROR(_xlfn.XLOOKUP($G557,通讯通路门店!$S$4:$S$993933,通讯通路门店!$C$4:$C$993933,0,0),"")</f>
        <v/>
      </c>
      <c r="D557" s="99" t="str">
        <f>IFERROR(_xlfn.XLOOKUP($G557,通讯通路门店!$S$4:$S$993933,通讯通路门店!$D$4:$D$993933,0,0),"")</f>
        <v/>
      </c>
      <c r="E557" s="83"/>
      <c r="F557" s="83"/>
      <c r="G557" s="101" t="e">
        <v>#N/A</v>
      </c>
      <c r="H557" s="102" t="str">
        <f>IFERROR(_xlfn.XLOOKUP($G557,通讯通路门店!$S$4:$S$993933,通讯通路门店!$R$4:$R$993933,0,0),"")</f>
        <v/>
      </c>
      <c r="I557" s="83"/>
      <c r="J557" s="83"/>
      <c r="K557" s="83"/>
      <c r="L557" s="83"/>
      <c r="M557" s="83"/>
      <c r="N557" s="83"/>
      <c r="O557" s="83"/>
      <c r="P557" s="83"/>
      <c r="Q557" s="83"/>
      <c r="R557" s="83"/>
      <c r="S557" s="83"/>
      <c r="T557" s="83"/>
      <c r="U557" s="99">
        <f>COUNTIF(通讯通路门店!$S:$S,$G557)</f>
        <v>0</v>
      </c>
      <c r="V557" s="99">
        <f>COUNTIFS(通讯通路门店!$S:$S,$G557,通讯通路门店!$J:$J,"综合卖场")</f>
        <v>0</v>
      </c>
      <c r="W557" s="99">
        <f>SUMIFS(通讯通路门店!$AJ:$AJ,通讯通路门店!$S:$S,通讯客户沙盘!$G557)</f>
        <v>0</v>
      </c>
      <c r="X557" s="99">
        <f t="shared" si="40"/>
        <v>0</v>
      </c>
      <c r="Y557" s="99">
        <f>COUNTIFS(通讯通路门店!$S:$S,$G557,通讯通路门店!$J:$J,"荣耀体验店")+COUNTIFS(通讯通路门店!$S:$S,$G557,通讯通路门店!$J:$J,"荣耀授权专卖店")</f>
        <v>0</v>
      </c>
      <c r="Z557" s="99">
        <f>COUNTIFS(通讯通路门店!$S:$S,$G557,通讯通路门店!$J:$J,"VIVO体验店")</f>
        <v>0</v>
      </c>
      <c r="AA557" s="99">
        <f>COUNTIFS(通讯通路门店!$S:$S,$G557,通讯通路门店!$J:$J,"OPPO体验店")</f>
        <v>0</v>
      </c>
      <c r="AB557" s="99">
        <f>COUNTIFS(通讯通路门店!$S:$S,$G557,通讯通路门店!$J:$J,"华为授权体验店")+COUNTIFS(通讯通路门店!$S:$S,$G557,通讯通路门店!$J:$J,"华为堡垒店")</f>
        <v>0</v>
      </c>
      <c r="AC557" s="99">
        <f>COUNTIFS(通讯通路门店!$S:$S,$G557,通讯通路门店!$J:$J,"小米体验店")</f>
        <v>0</v>
      </c>
      <c r="AD557" s="99">
        <f>COUNTIFS(通讯通路门店!$S:$S,$G557,通讯通路门店!$J:$J,"苹果体验店")</f>
        <v>0</v>
      </c>
      <c r="AE557" s="99">
        <f>COUNTIFS(通讯通路门店!$S:$S,$G557,通讯通路门店!$J:$J,"其他品牌专卖店")</f>
        <v>0</v>
      </c>
      <c r="AF557" s="99">
        <f>SUMIFS(通讯通路门店!$BI:$BI,通讯通路门店!$S:$S,$G557)</f>
        <v>0</v>
      </c>
      <c r="AG557" s="99">
        <f>SUMIFS(通讯通路门店!$BH:$BH,通讯通路门店!$S:$S,$G557)</f>
        <v>0</v>
      </c>
      <c r="AH557" s="99">
        <f t="shared" si="41"/>
        <v>0</v>
      </c>
      <c r="AI557" s="99">
        <f>SUMIFS(通讯通路门店!$BB:$BB,通讯通路门店!$S:$S,$G557)</f>
        <v>0</v>
      </c>
      <c r="AJ557" s="99">
        <f>SUMIFS(通讯通路门店!$BE:$BE,通讯通路门店!$S:$S,$G557)</f>
        <v>0</v>
      </c>
      <c r="AK557" s="99">
        <f>SUMIFS(通讯通路门店!$BG:$BG,通讯通路门店!$S:$S,$G557)</f>
        <v>0</v>
      </c>
      <c r="AL557" s="99">
        <f>SUMIFS(通讯通路门店!$BC:$BC,通讯通路门店!$S:$S,$G557)</f>
        <v>0</v>
      </c>
      <c r="AM557" s="99">
        <f>SUMIFS(通讯通路门店!$BD:$BD,通讯通路门店!$S:$S,$G557)</f>
        <v>0</v>
      </c>
      <c r="AN557" s="99">
        <f>SUMIFS(通讯通路门店!$BF:$BF,通讯通路门店!$S:$S,$G557)</f>
        <v>0</v>
      </c>
      <c r="AO557" s="99">
        <f t="shared" si="42"/>
        <v>0</v>
      </c>
      <c r="AP557" s="99">
        <f>SUMIFS(通讯通路门店!$K:$K,通讯通路门店!$S:$S,$G557)</f>
        <v>0</v>
      </c>
      <c r="AQ557" s="83"/>
      <c r="AR557" s="99">
        <f>SUMIFS(通讯通路门店!$T:$T,通讯通路门店!$S:$S,$G557)</f>
        <v>0</v>
      </c>
      <c r="AS557" s="99">
        <f>SUMIFS(通讯通路门店!$U:$U,通讯通路门店!$S:$S,$G557)</f>
        <v>0</v>
      </c>
      <c r="AT557" s="99">
        <f>SUMIFS(通讯通路门店!$V:$V,通讯通路门店!$S:$S,$G557)</f>
        <v>0</v>
      </c>
      <c r="AU557" s="99">
        <f>SUMIFS(通讯通路门店!$W:$W,通讯通路门店!$S:$S,$G557)</f>
        <v>0</v>
      </c>
      <c r="AV557" s="99">
        <f>SUMIFS(通讯通路门店!$Z:$Z,通讯通路门店!$S:$S,$G557)</f>
        <v>0</v>
      </c>
      <c r="AW557" s="99">
        <f>SUMIFS(通讯通路门店!$AB:$AB,通讯通路门店!$S:$S,$G557)</f>
        <v>0</v>
      </c>
      <c r="AX557" s="99">
        <f>SUMIFS(通讯通路门店!$X:$X,通讯通路门店!$S:$S,$G557)</f>
        <v>0</v>
      </c>
      <c r="AY557" s="99">
        <f>SUMIFS(通讯通路门店!$Y:$Y,通讯通路门店!$S:$S,$G557)</f>
        <v>0</v>
      </c>
      <c r="AZ557" s="99">
        <f>SUMIFS(通讯通路门店!$AA:$AA,通讯通路门店!$S:$S,$G557)</f>
        <v>0</v>
      </c>
      <c r="BA557" s="99">
        <f t="shared" si="43"/>
        <v>0</v>
      </c>
      <c r="BB557" s="99">
        <f t="shared" si="44"/>
        <v>0</v>
      </c>
      <c r="BC557" s="99">
        <f>SUMIFS(通讯通路门店!$W:$W,通讯通路门店!$S:$S,$G557,通讯通路门店!$J:$J,"荣耀体验店")+SUMIFS(通讯通路门店!$W:$W,通讯通路门店!$S:$S,$G557,通讯通路门店!$J:$J,"荣耀授权专卖店")</f>
        <v>0</v>
      </c>
      <c r="BD557" s="99">
        <f>SUMIFS(通讯通路门店!$Z:$Z,通讯通路门店!$S:$S,$G557,通讯通路门店!$J:$J,"VIVO体验店")</f>
        <v>0</v>
      </c>
      <c r="BE557" s="99">
        <f>SUMIFS(通讯通路门店!$AB:$AB,通讯通路门店!$S:$S,$G557,通讯通路门店!$J:$J,"OPPO体验店")</f>
        <v>0</v>
      </c>
      <c r="BF557" s="99">
        <f>SUMIFS(通讯通路门店!$X:$X,通讯通路门店!$S:$S,$G557,通讯通路门店!$J:$J,"华为授权体验店")+SUMIFS(通讯通路门店!$AA:$AA,通讯通路门店!$S:$S,$G557,通讯通路门店!$J:$J,"华为堡垒店")</f>
        <v>0</v>
      </c>
      <c r="BG557" s="99">
        <f>SUMIFS(通讯通路门店!$Y:$Y,通讯通路门店!$S:$S,$G557,通讯通路门店!$J:$J,"小米体验店")</f>
        <v>0</v>
      </c>
      <c r="BH557" s="99">
        <f>SUMIFS(通讯通路门店!$AA:$AA,通讯通路门店!$S:$S,$G557,通讯通路门店!$J:$J,"苹果体验店")</f>
        <v>0</v>
      </c>
      <c r="BI557" s="99">
        <f>SUMIFS(通讯通路门店!$K:$K,通讯通路门店!$S:$S,$G557,通讯通路门店!$J:$J,"其他品牌专卖店")</f>
        <v>0</v>
      </c>
      <c r="BJ557" s="99">
        <f>SUMIFS(通讯通路门店!$AC:$AC,通讯通路门店!$S:$S,$G557)</f>
        <v>0</v>
      </c>
      <c r="BK557" s="99">
        <f>SUMIFS(通讯通路门店!$AD:$AD,通讯通路门店!$S:$S,$G557)</f>
        <v>0</v>
      </c>
      <c r="BL557" s="99">
        <f>SUMIFS(通讯通路门店!$AE:$AE,通讯通路门店!$S:$S,$G557)</f>
        <v>0</v>
      </c>
      <c r="BM557" s="99">
        <f>SUMIFS(通讯通路门店!$AF:$AF,通讯通路门店!$S:$S,$G557)</f>
        <v>0</v>
      </c>
      <c r="BN557" s="99">
        <f>SUMIFS(通讯通路门店!$AG:$AG,通讯通路门店!$S:$S,$G557)</f>
        <v>0</v>
      </c>
      <c r="BO557" s="99">
        <f>SUMIFS(通讯通路门店!$AH:$AH,通讯通路门店!$S:$S,$G557)</f>
        <v>0</v>
      </c>
      <c r="BP557" s="99">
        <f>SUMIFS(通讯通路门店!$AI:$AI,通讯通路门店!$S:$S,$G557)</f>
        <v>0</v>
      </c>
      <c r="BQ557" s="83"/>
    </row>
    <row r="558" spans="1:69">
      <c r="A558" s="99" t="str">
        <f>IFERROR(_xlfn.XLOOKUP($G558,通讯通路门店!$S$4:$S$993933,通讯通路门店!$A$4:$A$993933,0,0),"")</f>
        <v/>
      </c>
      <c r="B558" s="99" t="str">
        <f>IFERROR(_xlfn.XLOOKUP($G558,通讯通路门店!$S$4:$S$993933,通讯通路门店!$B$4:$B$993933,0,0),"")</f>
        <v/>
      </c>
      <c r="C558" s="99" t="str">
        <f>IFERROR(_xlfn.XLOOKUP($G558,通讯通路门店!$S$4:$S$993933,通讯通路门店!$C$4:$C$993933,0,0),"")</f>
        <v/>
      </c>
      <c r="D558" s="99" t="str">
        <f>IFERROR(_xlfn.XLOOKUP($G558,通讯通路门店!$S$4:$S$993933,通讯通路门店!$D$4:$D$993933,0,0),"")</f>
        <v/>
      </c>
      <c r="E558" s="83"/>
      <c r="F558" s="83"/>
      <c r="G558" s="101" t="e">
        <v>#N/A</v>
      </c>
      <c r="H558" s="102" t="str">
        <f>IFERROR(_xlfn.XLOOKUP($G558,通讯通路门店!$S$4:$S$993933,通讯通路门店!$R$4:$R$993933,0,0),"")</f>
        <v/>
      </c>
      <c r="I558" s="83"/>
      <c r="J558" s="83"/>
      <c r="K558" s="83"/>
      <c r="L558" s="83"/>
      <c r="M558" s="83"/>
      <c r="N558" s="83"/>
      <c r="O558" s="83"/>
      <c r="P558" s="83"/>
      <c r="Q558" s="83"/>
      <c r="R558" s="83"/>
      <c r="S558" s="83"/>
      <c r="T558" s="83"/>
      <c r="U558" s="99">
        <f>COUNTIF(通讯通路门店!$S:$S,$G558)</f>
        <v>0</v>
      </c>
      <c r="V558" s="99">
        <f>COUNTIFS(通讯通路门店!$S:$S,$G558,通讯通路门店!$J:$J,"综合卖场")</f>
        <v>0</v>
      </c>
      <c r="W558" s="99">
        <f>SUMIFS(通讯通路门店!$AJ:$AJ,通讯通路门店!$S:$S,通讯客户沙盘!$G558)</f>
        <v>0</v>
      </c>
      <c r="X558" s="99">
        <f t="shared" si="40"/>
        <v>0</v>
      </c>
      <c r="Y558" s="99">
        <f>COUNTIFS(通讯通路门店!$S:$S,$G558,通讯通路门店!$J:$J,"荣耀体验店")+COUNTIFS(通讯通路门店!$S:$S,$G558,通讯通路门店!$J:$J,"荣耀授权专卖店")</f>
        <v>0</v>
      </c>
      <c r="Z558" s="99">
        <f>COUNTIFS(通讯通路门店!$S:$S,$G558,通讯通路门店!$J:$J,"VIVO体验店")</f>
        <v>0</v>
      </c>
      <c r="AA558" s="99">
        <f>COUNTIFS(通讯通路门店!$S:$S,$G558,通讯通路门店!$J:$J,"OPPO体验店")</f>
        <v>0</v>
      </c>
      <c r="AB558" s="99">
        <f>COUNTIFS(通讯通路门店!$S:$S,$G558,通讯通路门店!$J:$J,"华为授权体验店")+COUNTIFS(通讯通路门店!$S:$S,$G558,通讯通路门店!$J:$J,"华为堡垒店")</f>
        <v>0</v>
      </c>
      <c r="AC558" s="99">
        <f>COUNTIFS(通讯通路门店!$S:$S,$G558,通讯通路门店!$J:$J,"小米体验店")</f>
        <v>0</v>
      </c>
      <c r="AD558" s="99">
        <f>COUNTIFS(通讯通路门店!$S:$S,$G558,通讯通路门店!$J:$J,"苹果体验店")</f>
        <v>0</v>
      </c>
      <c r="AE558" s="99">
        <f>COUNTIFS(通讯通路门店!$S:$S,$G558,通讯通路门店!$J:$J,"其他品牌专卖店")</f>
        <v>0</v>
      </c>
      <c r="AF558" s="99">
        <f>SUMIFS(通讯通路门店!$BI:$BI,通讯通路门店!$S:$S,$G558)</f>
        <v>0</v>
      </c>
      <c r="AG558" s="99">
        <f>SUMIFS(通讯通路门店!$BH:$BH,通讯通路门店!$S:$S,$G558)</f>
        <v>0</v>
      </c>
      <c r="AH558" s="99">
        <f t="shared" si="41"/>
        <v>0</v>
      </c>
      <c r="AI558" s="99">
        <f>SUMIFS(通讯通路门店!$BB:$BB,通讯通路门店!$S:$S,$G558)</f>
        <v>0</v>
      </c>
      <c r="AJ558" s="99">
        <f>SUMIFS(通讯通路门店!$BE:$BE,通讯通路门店!$S:$S,$G558)</f>
        <v>0</v>
      </c>
      <c r="AK558" s="99">
        <f>SUMIFS(通讯通路门店!$BG:$BG,通讯通路门店!$S:$S,$G558)</f>
        <v>0</v>
      </c>
      <c r="AL558" s="99">
        <f>SUMIFS(通讯通路门店!$BC:$BC,通讯通路门店!$S:$S,$G558)</f>
        <v>0</v>
      </c>
      <c r="AM558" s="99">
        <f>SUMIFS(通讯通路门店!$BD:$BD,通讯通路门店!$S:$S,$G558)</f>
        <v>0</v>
      </c>
      <c r="AN558" s="99">
        <f>SUMIFS(通讯通路门店!$BF:$BF,通讯通路门店!$S:$S,$G558)</f>
        <v>0</v>
      </c>
      <c r="AO558" s="99">
        <f t="shared" si="42"/>
        <v>0</v>
      </c>
      <c r="AP558" s="99">
        <f>SUMIFS(通讯通路门店!$K:$K,通讯通路门店!$S:$S,$G558)</f>
        <v>0</v>
      </c>
      <c r="AQ558" s="83"/>
      <c r="AR558" s="99">
        <f>SUMIFS(通讯通路门店!$T:$T,通讯通路门店!$S:$S,$G558)</f>
        <v>0</v>
      </c>
      <c r="AS558" s="99">
        <f>SUMIFS(通讯通路门店!$U:$U,通讯通路门店!$S:$S,$G558)</f>
        <v>0</v>
      </c>
      <c r="AT558" s="99">
        <f>SUMIFS(通讯通路门店!$V:$V,通讯通路门店!$S:$S,$G558)</f>
        <v>0</v>
      </c>
      <c r="AU558" s="99">
        <f>SUMIFS(通讯通路门店!$W:$W,通讯通路门店!$S:$S,$G558)</f>
        <v>0</v>
      </c>
      <c r="AV558" s="99">
        <f>SUMIFS(通讯通路门店!$Z:$Z,通讯通路门店!$S:$S,$G558)</f>
        <v>0</v>
      </c>
      <c r="AW558" s="99">
        <f>SUMIFS(通讯通路门店!$AB:$AB,通讯通路门店!$S:$S,$G558)</f>
        <v>0</v>
      </c>
      <c r="AX558" s="99">
        <f>SUMIFS(通讯通路门店!$X:$X,通讯通路门店!$S:$S,$G558)</f>
        <v>0</v>
      </c>
      <c r="AY558" s="99">
        <f>SUMIFS(通讯通路门店!$Y:$Y,通讯通路门店!$S:$S,$G558)</f>
        <v>0</v>
      </c>
      <c r="AZ558" s="99">
        <f>SUMIFS(通讯通路门店!$AA:$AA,通讯通路门店!$S:$S,$G558)</f>
        <v>0</v>
      </c>
      <c r="BA558" s="99">
        <f t="shared" si="43"/>
        <v>0</v>
      </c>
      <c r="BB558" s="99">
        <f t="shared" si="44"/>
        <v>0</v>
      </c>
      <c r="BC558" s="99">
        <f>SUMIFS(通讯通路门店!$W:$W,通讯通路门店!$S:$S,$G558,通讯通路门店!$J:$J,"荣耀体验店")+SUMIFS(通讯通路门店!$W:$W,通讯通路门店!$S:$S,$G558,通讯通路门店!$J:$J,"荣耀授权专卖店")</f>
        <v>0</v>
      </c>
      <c r="BD558" s="99">
        <f>SUMIFS(通讯通路门店!$Z:$Z,通讯通路门店!$S:$S,$G558,通讯通路门店!$J:$J,"VIVO体验店")</f>
        <v>0</v>
      </c>
      <c r="BE558" s="99">
        <f>SUMIFS(通讯通路门店!$AB:$AB,通讯通路门店!$S:$S,$G558,通讯通路门店!$J:$J,"OPPO体验店")</f>
        <v>0</v>
      </c>
      <c r="BF558" s="99">
        <f>SUMIFS(通讯通路门店!$X:$X,通讯通路门店!$S:$S,$G558,通讯通路门店!$J:$J,"华为授权体验店")+SUMIFS(通讯通路门店!$AA:$AA,通讯通路门店!$S:$S,$G558,通讯通路门店!$J:$J,"华为堡垒店")</f>
        <v>0</v>
      </c>
      <c r="BG558" s="99">
        <f>SUMIFS(通讯通路门店!$Y:$Y,通讯通路门店!$S:$S,$G558,通讯通路门店!$J:$J,"小米体验店")</f>
        <v>0</v>
      </c>
      <c r="BH558" s="99">
        <f>SUMIFS(通讯通路门店!$AA:$AA,通讯通路门店!$S:$S,$G558,通讯通路门店!$J:$J,"苹果体验店")</f>
        <v>0</v>
      </c>
      <c r="BI558" s="99">
        <f>SUMIFS(通讯通路门店!$K:$K,通讯通路门店!$S:$S,$G558,通讯通路门店!$J:$J,"其他品牌专卖店")</f>
        <v>0</v>
      </c>
      <c r="BJ558" s="99">
        <f>SUMIFS(通讯通路门店!$AC:$AC,通讯通路门店!$S:$S,$G558)</f>
        <v>0</v>
      </c>
      <c r="BK558" s="99">
        <f>SUMIFS(通讯通路门店!$AD:$AD,通讯通路门店!$S:$S,$G558)</f>
        <v>0</v>
      </c>
      <c r="BL558" s="99">
        <f>SUMIFS(通讯通路门店!$AE:$AE,通讯通路门店!$S:$S,$G558)</f>
        <v>0</v>
      </c>
      <c r="BM558" s="99">
        <f>SUMIFS(通讯通路门店!$AF:$AF,通讯通路门店!$S:$S,$G558)</f>
        <v>0</v>
      </c>
      <c r="BN558" s="99">
        <f>SUMIFS(通讯通路门店!$AG:$AG,通讯通路门店!$S:$S,$G558)</f>
        <v>0</v>
      </c>
      <c r="BO558" s="99">
        <f>SUMIFS(通讯通路门店!$AH:$AH,通讯通路门店!$S:$S,$G558)</f>
        <v>0</v>
      </c>
      <c r="BP558" s="99">
        <f>SUMIFS(通讯通路门店!$AI:$AI,通讯通路门店!$S:$S,$G558)</f>
        <v>0</v>
      </c>
      <c r="BQ558" s="83"/>
    </row>
    <row r="559" spans="1:69">
      <c r="A559" s="99" t="str">
        <f>IFERROR(_xlfn.XLOOKUP($G559,通讯通路门店!$S$4:$S$993933,通讯通路门店!$A$4:$A$993933,0,0),"")</f>
        <v/>
      </c>
      <c r="B559" s="99" t="str">
        <f>IFERROR(_xlfn.XLOOKUP($G559,通讯通路门店!$S$4:$S$993933,通讯通路门店!$B$4:$B$993933,0,0),"")</f>
        <v/>
      </c>
      <c r="C559" s="99" t="str">
        <f>IFERROR(_xlfn.XLOOKUP($G559,通讯通路门店!$S$4:$S$993933,通讯通路门店!$C$4:$C$993933,0,0),"")</f>
        <v/>
      </c>
      <c r="D559" s="99" t="str">
        <f>IFERROR(_xlfn.XLOOKUP($G559,通讯通路门店!$S$4:$S$993933,通讯通路门店!$D$4:$D$993933,0,0),"")</f>
        <v/>
      </c>
      <c r="E559" s="83"/>
      <c r="F559" s="83"/>
      <c r="G559" s="101" t="e">
        <v>#N/A</v>
      </c>
      <c r="H559" s="102" t="str">
        <f>IFERROR(_xlfn.XLOOKUP($G559,通讯通路门店!$S$4:$S$993933,通讯通路门店!$R$4:$R$993933,0,0),"")</f>
        <v/>
      </c>
      <c r="I559" s="83"/>
      <c r="J559" s="83"/>
      <c r="K559" s="83"/>
      <c r="L559" s="83"/>
      <c r="M559" s="83"/>
      <c r="N559" s="83"/>
      <c r="O559" s="83"/>
      <c r="P559" s="83"/>
      <c r="Q559" s="83"/>
      <c r="R559" s="83"/>
      <c r="S559" s="83"/>
      <c r="T559" s="83"/>
      <c r="U559" s="99">
        <f>COUNTIF(通讯通路门店!$S:$S,$G559)</f>
        <v>0</v>
      </c>
      <c r="V559" s="99">
        <f>COUNTIFS(通讯通路门店!$S:$S,$G559,通讯通路门店!$J:$J,"综合卖场")</f>
        <v>0</v>
      </c>
      <c r="W559" s="99">
        <f>SUMIFS(通讯通路门店!$AJ:$AJ,通讯通路门店!$S:$S,通讯客户沙盘!$G559)</f>
        <v>0</v>
      </c>
      <c r="X559" s="99">
        <f t="shared" si="40"/>
        <v>0</v>
      </c>
      <c r="Y559" s="99">
        <f>COUNTIFS(通讯通路门店!$S:$S,$G559,通讯通路门店!$J:$J,"荣耀体验店")+COUNTIFS(通讯通路门店!$S:$S,$G559,通讯通路门店!$J:$J,"荣耀授权专卖店")</f>
        <v>0</v>
      </c>
      <c r="Z559" s="99">
        <f>COUNTIFS(通讯通路门店!$S:$S,$G559,通讯通路门店!$J:$J,"VIVO体验店")</f>
        <v>0</v>
      </c>
      <c r="AA559" s="99">
        <f>COUNTIFS(通讯通路门店!$S:$S,$G559,通讯通路门店!$J:$J,"OPPO体验店")</f>
        <v>0</v>
      </c>
      <c r="AB559" s="99">
        <f>COUNTIFS(通讯通路门店!$S:$S,$G559,通讯通路门店!$J:$J,"华为授权体验店")+COUNTIFS(通讯通路门店!$S:$S,$G559,通讯通路门店!$J:$J,"华为堡垒店")</f>
        <v>0</v>
      </c>
      <c r="AC559" s="99">
        <f>COUNTIFS(通讯通路门店!$S:$S,$G559,通讯通路门店!$J:$J,"小米体验店")</f>
        <v>0</v>
      </c>
      <c r="AD559" s="99">
        <f>COUNTIFS(通讯通路门店!$S:$S,$G559,通讯通路门店!$J:$J,"苹果体验店")</f>
        <v>0</v>
      </c>
      <c r="AE559" s="99">
        <f>COUNTIFS(通讯通路门店!$S:$S,$G559,通讯通路门店!$J:$J,"其他品牌专卖店")</f>
        <v>0</v>
      </c>
      <c r="AF559" s="99">
        <f>SUMIFS(通讯通路门店!$BI:$BI,通讯通路门店!$S:$S,$G559)</f>
        <v>0</v>
      </c>
      <c r="AG559" s="99">
        <f>SUMIFS(通讯通路门店!$BH:$BH,通讯通路门店!$S:$S,$G559)</f>
        <v>0</v>
      </c>
      <c r="AH559" s="99">
        <f t="shared" si="41"/>
        <v>0</v>
      </c>
      <c r="AI559" s="99">
        <f>SUMIFS(通讯通路门店!$BB:$BB,通讯通路门店!$S:$S,$G559)</f>
        <v>0</v>
      </c>
      <c r="AJ559" s="99">
        <f>SUMIFS(通讯通路门店!$BE:$BE,通讯通路门店!$S:$S,$G559)</f>
        <v>0</v>
      </c>
      <c r="AK559" s="99">
        <f>SUMIFS(通讯通路门店!$BG:$BG,通讯通路门店!$S:$S,$G559)</f>
        <v>0</v>
      </c>
      <c r="AL559" s="99">
        <f>SUMIFS(通讯通路门店!$BC:$BC,通讯通路门店!$S:$S,$G559)</f>
        <v>0</v>
      </c>
      <c r="AM559" s="99">
        <f>SUMIFS(通讯通路门店!$BD:$BD,通讯通路门店!$S:$S,$G559)</f>
        <v>0</v>
      </c>
      <c r="AN559" s="99">
        <f>SUMIFS(通讯通路门店!$BF:$BF,通讯通路门店!$S:$S,$G559)</f>
        <v>0</v>
      </c>
      <c r="AO559" s="99">
        <f t="shared" si="42"/>
        <v>0</v>
      </c>
      <c r="AP559" s="99">
        <f>SUMIFS(通讯通路门店!$K:$K,通讯通路门店!$S:$S,$G559)</f>
        <v>0</v>
      </c>
      <c r="AQ559" s="83"/>
      <c r="AR559" s="99">
        <f>SUMIFS(通讯通路门店!$T:$T,通讯通路门店!$S:$S,$G559)</f>
        <v>0</v>
      </c>
      <c r="AS559" s="99">
        <f>SUMIFS(通讯通路门店!$U:$U,通讯通路门店!$S:$S,$G559)</f>
        <v>0</v>
      </c>
      <c r="AT559" s="99">
        <f>SUMIFS(通讯通路门店!$V:$V,通讯通路门店!$S:$S,$G559)</f>
        <v>0</v>
      </c>
      <c r="AU559" s="99">
        <f>SUMIFS(通讯通路门店!$W:$W,通讯通路门店!$S:$S,$G559)</f>
        <v>0</v>
      </c>
      <c r="AV559" s="99">
        <f>SUMIFS(通讯通路门店!$Z:$Z,通讯通路门店!$S:$S,$G559)</f>
        <v>0</v>
      </c>
      <c r="AW559" s="99">
        <f>SUMIFS(通讯通路门店!$AB:$AB,通讯通路门店!$S:$S,$G559)</f>
        <v>0</v>
      </c>
      <c r="AX559" s="99">
        <f>SUMIFS(通讯通路门店!$X:$X,通讯通路门店!$S:$S,$G559)</f>
        <v>0</v>
      </c>
      <c r="AY559" s="99">
        <f>SUMIFS(通讯通路门店!$Y:$Y,通讯通路门店!$S:$S,$G559)</f>
        <v>0</v>
      </c>
      <c r="AZ559" s="99">
        <f>SUMIFS(通讯通路门店!$AA:$AA,通讯通路门店!$S:$S,$G559)</f>
        <v>0</v>
      </c>
      <c r="BA559" s="99">
        <f t="shared" si="43"/>
        <v>0</v>
      </c>
      <c r="BB559" s="99">
        <f t="shared" si="44"/>
        <v>0</v>
      </c>
      <c r="BC559" s="99">
        <f>SUMIFS(通讯通路门店!$W:$W,通讯通路门店!$S:$S,$G559,通讯通路门店!$J:$J,"荣耀体验店")+SUMIFS(通讯通路门店!$W:$W,通讯通路门店!$S:$S,$G559,通讯通路门店!$J:$J,"荣耀授权专卖店")</f>
        <v>0</v>
      </c>
      <c r="BD559" s="99">
        <f>SUMIFS(通讯通路门店!$Z:$Z,通讯通路门店!$S:$S,$G559,通讯通路门店!$J:$J,"VIVO体验店")</f>
        <v>0</v>
      </c>
      <c r="BE559" s="99">
        <f>SUMIFS(通讯通路门店!$AB:$AB,通讯通路门店!$S:$S,$G559,通讯通路门店!$J:$J,"OPPO体验店")</f>
        <v>0</v>
      </c>
      <c r="BF559" s="99">
        <f>SUMIFS(通讯通路门店!$X:$X,通讯通路门店!$S:$S,$G559,通讯通路门店!$J:$J,"华为授权体验店")+SUMIFS(通讯通路门店!$AA:$AA,通讯通路门店!$S:$S,$G559,通讯通路门店!$J:$J,"华为堡垒店")</f>
        <v>0</v>
      </c>
      <c r="BG559" s="99">
        <f>SUMIFS(通讯通路门店!$Y:$Y,通讯通路门店!$S:$S,$G559,通讯通路门店!$J:$J,"小米体验店")</f>
        <v>0</v>
      </c>
      <c r="BH559" s="99">
        <f>SUMIFS(通讯通路门店!$AA:$AA,通讯通路门店!$S:$S,$G559,通讯通路门店!$J:$J,"苹果体验店")</f>
        <v>0</v>
      </c>
      <c r="BI559" s="99">
        <f>SUMIFS(通讯通路门店!$K:$K,通讯通路门店!$S:$S,$G559,通讯通路门店!$J:$J,"其他品牌专卖店")</f>
        <v>0</v>
      </c>
      <c r="BJ559" s="99">
        <f>SUMIFS(通讯通路门店!$AC:$AC,通讯通路门店!$S:$S,$G559)</f>
        <v>0</v>
      </c>
      <c r="BK559" s="99">
        <f>SUMIFS(通讯通路门店!$AD:$AD,通讯通路门店!$S:$S,$G559)</f>
        <v>0</v>
      </c>
      <c r="BL559" s="99">
        <f>SUMIFS(通讯通路门店!$AE:$AE,通讯通路门店!$S:$S,$G559)</f>
        <v>0</v>
      </c>
      <c r="BM559" s="99">
        <f>SUMIFS(通讯通路门店!$AF:$AF,通讯通路门店!$S:$S,$G559)</f>
        <v>0</v>
      </c>
      <c r="BN559" s="99">
        <f>SUMIFS(通讯通路门店!$AG:$AG,通讯通路门店!$S:$S,$G559)</f>
        <v>0</v>
      </c>
      <c r="BO559" s="99">
        <f>SUMIFS(通讯通路门店!$AH:$AH,通讯通路门店!$S:$S,$G559)</f>
        <v>0</v>
      </c>
      <c r="BP559" s="99">
        <f>SUMIFS(通讯通路门店!$AI:$AI,通讯通路门店!$S:$S,$G559)</f>
        <v>0</v>
      </c>
      <c r="BQ559" s="83"/>
    </row>
    <row r="560" spans="1:69">
      <c r="A560" s="99" t="str">
        <f>IFERROR(_xlfn.XLOOKUP($G560,通讯通路门店!$S$4:$S$993933,通讯通路门店!$A$4:$A$993933,0,0),"")</f>
        <v/>
      </c>
      <c r="B560" s="99" t="str">
        <f>IFERROR(_xlfn.XLOOKUP($G560,通讯通路门店!$S$4:$S$993933,通讯通路门店!$B$4:$B$993933,0,0),"")</f>
        <v/>
      </c>
      <c r="C560" s="99" t="str">
        <f>IFERROR(_xlfn.XLOOKUP($G560,通讯通路门店!$S$4:$S$993933,通讯通路门店!$C$4:$C$993933,0,0),"")</f>
        <v/>
      </c>
      <c r="D560" s="99" t="str">
        <f>IFERROR(_xlfn.XLOOKUP($G560,通讯通路门店!$S$4:$S$993933,通讯通路门店!$D$4:$D$993933,0,0),"")</f>
        <v/>
      </c>
      <c r="E560" s="83"/>
      <c r="F560" s="83"/>
      <c r="G560" s="101" t="e">
        <v>#N/A</v>
      </c>
      <c r="H560" s="102" t="str">
        <f>IFERROR(_xlfn.XLOOKUP($G560,通讯通路门店!$S$4:$S$993933,通讯通路门店!$R$4:$R$993933,0,0),"")</f>
        <v/>
      </c>
      <c r="I560" s="83"/>
      <c r="J560" s="83"/>
      <c r="K560" s="83"/>
      <c r="L560" s="83"/>
      <c r="M560" s="83"/>
      <c r="N560" s="83"/>
      <c r="O560" s="83"/>
      <c r="P560" s="83"/>
      <c r="Q560" s="83"/>
      <c r="R560" s="83"/>
      <c r="S560" s="83"/>
      <c r="T560" s="83"/>
      <c r="U560" s="99">
        <f>COUNTIF(通讯通路门店!$S:$S,$G560)</f>
        <v>0</v>
      </c>
      <c r="V560" s="99">
        <f>COUNTIFS(通讯通路门店!$S:$S,$G560,通讯通路门店!$J:$J,"综合卖场")</f>
        <v>0</v>
      </c>
      <c r="W560" s="99">
        <f>SUMIFS(通讯通路门店!$AJ:$AJ,通讯通路门店!$S:$S,通讯客户沙盘!$G560)</f>
        <v>0</v>
      </c>
      <c r="X560" s="99">
        <f t="shared" si="40"/>
        <v>0</v>
      </c>
      <c r="Y560" s="99">
        <f>COUNTIFS(通讯通路门店!$S:$S,$G560,通讯通路门店!$J:$J,"荣耀体验店")+COUNTIFS(通讯通路门店!$S:$S,$G560,通讯通路门店!$J:$J,"荣耀授权专卖店")</f>
        <v>0</v>
      </c>
      <c r="Z560" s="99">
        <f>COUNTIFS(通讯通路门店!$S:$S,$G560,通讯通路门店!$J:$J,"VIVO体验店")</f>
        <v>0</v>
      </c>
      <c r="AA560" s="99">
        <f>COUNTIFS(通讯通路门店!$S:$S,$G560,通讯通路门店!$J:$J,"OPPO体验店")</f>
        <v>0</v>
      </c>
      <c r="AB560" s="99">
        <f>COUNTIFS(通讯通路门店!$S:$S,$G560,通讯通路门店!$J:$J,"华为授权体验店")+COUNTIFS(通讯通路门店!$S:$S,$G560,通讯通路门店!$J:$J,"华为堡垒店")</f>
        <v>0</v>
      </c>
      <c r="AC560" s="99">
        <f>COUNTIFS(通讯通路门店!$S:$S,$G560,通讯通路门店!$J:$J,"小米体验店")</f>
        <v>0</v>
      </c>
      <c r="AD560" s="99">
        <f>COUNTIFS(通讯通路门店!$S:$S,$G560,通讯通路门店!$J:$J,"苹果体验店")</f>
        <v>0</v>
      </c>
      <c r="AE560" s="99">
        <f>COUNTIFS(通讯通路门店!$S:$S,$G560,通讯通路门店!$J:$J,"其他品牌专卖店")</f>
        <v>0</v>
      </c>
      <c r="AF560" s="99">
        <f>SUMIFS(通讯通路门店!$BI:$BI,通讯通路门店!$S:$S,$G560)</f>
        <v>0</v>
      </c>
      <c r="AG560" s="99">
        <f>SUMIFS(通讯通路门店!$BH:$BH,通讯通路门店!$S:$S,$G560)</f>
        <v>0</v>
      </c>
      <c r="AH560" s="99">
        <f t="shared" si="41"/>
        <v>0</v>
      </c>
      <c r="AI560" s="99">
        <f>SUMIFS(通讯通路门店!$BB:$BB,通讯通路门店!$S:$S,$G560)</f>
        <v>0</v>
      </c>
      <c r="AJ560" s="99">
        <f>SUMIFS(通讯通路门店!$BE:$BE,通讯通路门店!$S:$S,$G560)</f>
        <v>0</v>
      </c>
      <c r="AK560" s="99">
        <f>SUMIFS(通讯通路门店!$BG:$BG,通讯通路门店!$S:$S,$G560)</f>
        <v>0</v>
      </c>
      <c r="AL560" s="99">
        <f>SUMIFS(通讯通路门店!$BC:$BC,通讯通路门店!$S:$S,$G560)</f>
        <v>0</v>
      </c>
      <c r="AM560" s="99">
        <f>SUMIFS(通讯通路门店!$BD:$BD,通讯通路门店!$S:$S,$G560)</f>
        <v>0</v>
      </c>
      <c r="AN560" s="99">
        <f>SUMIFS(通讯通路门店!$BF:$BF,通讯通路门店!$S:$S,$G560)</f>
        <v>0</v>
      </c>
      <c r="AO560" s="99">
        <f t="shared" si="42"/>
        <v>0</v>
      </c>
      <c r="AP560" s="99">
        <f>SUMIFS(通讯通路门店!$K:$K,通讯通路门店!$S:$S,$G560)</f>
        <v>0</v>
      </c>
      <c r="AQ560" s="83"/>
      <c r="AR560" s="99">
        <f>SUMIFS(通讯通路门店!$T:$T,通讯通路门店!$S:$S,$G560)</f>
        <v>0</v>
      </c>
      <c r="AS560" s="99">
        <f>SUMIFS(通讯通路门店!$U:$U,通讯通路门店!$S:$S,$G560)</f>
        <v>0</v>
      </c>
      <c r="AT560" s="99">
        <f>SUMIFS(通讯通路门店!$V:$V,通讯通路门店!$S:$S,$G560)</f>
        <v>0</v>
      </c>
      <c r="AU560" s="99">
        <f>SUMIFS(通讯通路门店!$W:$W,通讯通路门店!$S:$S,$G560)</f>
        <v>0</v>
      </c>
      <c r="AV560" s="99">
        <f>SUMIFS(通讯通路门店!$Z:$Z,通讯通路门店!$S:$S,$G560)</f>
        <v>0</v>
      </c>
      <c r="AW560" s="99">
        <f>SUMIFS(通讯通路门店!$AB:$AB,通讯通路门店!$S:$S,$G560)</f>
        <v>0</v>
      </c>
      <c r="AX560" s="99">
        <f>SUMIFS(通讯通路门店!$X:$X,通讯通路门店!$S:$S,$G560)</f>
        <v>0</v>
      </c>
      <c r="AY560" s="99">
        <f>SUMIFS(通讯通路门店!$Y:$Y,通讯通路门店!$S:$S,$G560)</f>
        <v>0</v>
      </c>
      <c r="AZ560" s="99">
        <f>SUMIFS(通讯通路门店!$AA:$AA,通讯通路门店!$S:$S,$G560)</f>
        <v>0</v>
      </c>
      <c r="BA560" s="99">
        <f t="shared" si="43"/>
        <v>0</v>
      </c>
      <c r="BB560" s="99">
        <f t="shared" si="44"/>
        <v>0</v>
      </c>
      <c r="BC560" s="99">
        <f>SUMIFS(通讯通路门店!$W:$W,通讯通路门店!$S:$S,$G560,通讯通路门店!$J:$J,"荣耀体验店")+SUMIFS(通讯通路门店!$W:$W,通讯通路门店!$S:$S,$G560,通讯通路门店!$J:$J,"荣耀授权专卖店")</f>
        <v>0</v>
      </c>
      <c r="BD560" s="99">
        <f>SUMIFS(通讯通路门店!$Z:$Z,通讯通路门店!$S:$S,$G560,通讯通路门店!$J:$J,"VIVO体验店")</f>
        <v>0</v>
      </c>
      <c r="BE560" s="99">
        <f>SUMIFS(通讯通路门店!$AB:$AB,通讯通路门店!$S:$S,$G560,通讯通路门店!$J:$J,"OPPO体验店")</f>
        <v>0</v>
      </c>
      <c r="BF560" s="99">
        <f>SUMIFS(通讯通路门店!$X:$X,通讯通路门店!$S:$S,$G560,通讯通路门店!$J:$J,"华为授权体验店")+SUMIFS(通讯通路门店!$AA:$AA,通讯通路门店!$S:$S,$G560,通讯通路门店!$J:$J,"华为堡垒店")</f>
        <v>0</v>
      </c>
      <c r="BG560" s="99">
        <f>SUMIFS(通讯通路门店!$Y:$Y,通讯通路门店!$S:$S,$G560,通讯通路门店!$J:$J,"小米体验店")</f>
        <v>0</v>
      </c>
      <c r="BH560" s="99">
        <f>SUMIFS(通讯通路门店!$AA:$AA,通讯通路门店!$S:$S,$G560,通讯通路门店!$J:$J,"苹果体验店")</f>
        <v>0</v>
      </c>
      <c r="BI560" s="99">
        <f>SUMIFS(通讯通路门店!$K:$K,通讯通路门店!$S:$S,$G560,通讯通路门店!$J:$J,"其他品牌专卖店")</f>
        <v>0</v>
      </c>
      <c r="BJ560" s="99">
        <f>SUMIFS(通讯通路门店!$AC:$AC,通讯通路门店!$S:$S,$G560)</f>
        <v>0</v>
      </c>
      <c r="BK560" s="99">
        <f>SUMIFS(通讯通路门店!$AD:$AD,通讯通路门店!$S:$S,$G560)</f>
        <v>0</v>
      </c>
      <c r="BL560" s="99">
        <f>SUMIFS(通讯通路门店!$AE:$AE,通讯通路门店!$S:$S,$G560)</f>
        <v>0</v>
      </c>
      <c r="BM560" s="99">
        <f>SUMIFS(通讯通路门店!$AF:$AF,通讯通路门店!$S:$S,$G560)</f>
        <v>0</v>
      </c>
      <c r="BN560" s="99">
        <f>SUMIFS(通讯通路门店!$AG:$AG,通讯通路门店!$S:$S,$G560)</f>
        <v>0</v>
      </c>
      <c r="BO560" s="99">
        <f>SUMIFS(通讯通路门店!$AH:$AH,通讯通路门店!$S:$S,$G560)</f>
        <v>0</v>
      </c>
      <c r="BP560" s="99">
        <f>SUMIFS(通讯通路门店!$AI:$AI,通讯通路门店!$S:$S,$G560)</f>
        <v>0</v>
      </c>
      <c r="BQ560" s="83"/>
    </row>
    <row r="561" spans="1:69">
      <c r="A561" s="99" t="str">
        <f>IFERROR(_xlfn.XLOOKUP($G561,通讯通路门店!$S$4:$S$993933,通讯通路门店!$A$4:$A$993933,0,0),"")</f>
        <v/>
      </c>
      <c r="B561" s="99" t="str">
        <f>IFERROR(_xlfn.XLOOKUP($G561,通讯通路门店!$S$4:$S$993933,通讯通路门店!$B$4:$B$993933,0,0),"")</f>
        <v/>
      </c>
      <c r="C561" s="99" t="str">
        <f>IFERROR(_xlfn.XLOOKUP($G561,通讯通路门店!$S$4:$S$993933,通讯通路门店!$C$4:$C$993933,0,0),"")</f>
        <v/>
      </c>
      <c r="D561" s="99" t="str">
        <f>IFERROR(_xlfn.XLOOKUP($G561,通讯通路门店!$S$4:$S$993933,通讯通路门店!$D$4:$D$993933,0,0),"")</f>
        <v/>
      </c>
      <c r="E561" s="83"/>
      <c r="F561" s="83"/>
      <c r="G561" s="101" t="e">
        <v>#N/A</v>
      </c>
      <c r="H561" s="102" t="str">
        <f>IFERROR(_xlfn.XLOOKUP($G561,通讯通路门店!$S$4:$S$993933,通讯通路门店!$R$4:$R$993933,0,0),"")</f>
        <v/>
      </c>
      <c r="I561" s="83"/>
      <c r="J561" s="83"/>
      <c r="K561" s="83"/>
      <c r="L561" s="83"/>
      <c r="M561" s="83"/>
      <c r="N561" s="83"/>
      <c r="O561" s="83"/>
      <c r="P561" s="83"/>
      <c r="Q561" s="83"/>
      <c r="R561" s="83"/>
      <c r="S561" s="83"/>
      <c r="T561" s="83"/>
      <c r="U561" s="99">
        <f>COUNTIF(通讯通路门店!$S:$S,$G561)</f>
        <v>0</v>
      </c>
      <c r="V561" s="99">
        <f>COUNTIFS(通讯通路门店!$S:$S,$G561,通讯通路门店!$J:$J,"综合卖场")</f>
        <v>0</v>
      </c>
      <c r="W561" s="99">
        <f>SUMIFS(通讯通路门店!$AJ:$AJ,通讯通路门店!$S:$S,通讯客户沙盘!$G561)</f>
        <v>0</v>
      </c>
      <c r="X561" s="99">
        <f t="shared" si="40"/>
        <v>0</v>
      </c>
      <c r="Y561" s="99">
        <f>COUNTIFS(通讯通路门店!$S:$S,$G561,通讯通路门店!$J:$J,"荣耀体验店")+COUNTIFS(通讯通路门店!$S:$S,$G561,通讯通路门店!$J:$J,"荣耀授权专卖店")</f>
        <v>0</v>
      </c>
      <c r="Z561" s="99">
        <f>COUNTIFS(通讯通路门店!$S:$S,$G561,通讯通路门店!$J:$J,"VIVO体验店")</f>
        <v>0</v>
      </c>
      <c r="AA561" s="99">
        <f>COUNTIFS(通讯通路门店!$S:$S,$G561,通讯通路门店!$J:$J,"OPPO体验店")</f>
        <v>0</v>
      </c>
      <c r="AB561" s="99">
        <f>COUNTIFS(通讯通路门店!$S:$S,$G561,通讯通路门店!$J:$J,"华为授权体验店")+COUNTIFS(通讯通路门店!$S:$S,$G561,通讯通路门店!$J:$J,"华为堡垒店")</f>
        <v>0</v>
      </c>
      <c r="AC561" s="99">
        <f>COUNTIFS(通讯通路门店!$S:$S,$G561,通讯通路门店!$J:$J,"小米体验店")</f>
        <v>0</v>
      </c>
      <c r="AD561" s="99">
        <f>COUNTIFS(通讯通路门店!$S:$S,$G561,通讯通路门店!$J:$J,"苹果体验店")</f>
        <v>0</v>
      </c>
      <c r="AE561" s="99">
        <f>COUNTIFS(通讯通路门店!$S:$S,$G561,通讯通路门店!$J:$J,"其他品牌专卖店")</f>
        <v>0</v>
      </c>
      <c r="AF561" s="99">
        <f>SUMIFS(通讯通路门店!$BI:$BI,通讯通路门店!$S:$S,$G561)</f>
        <v>0</v>
      </c>
      <c r="AG561" s="99">
        <f>SUMIFS(通讯通路门店!$BH:$BH,通讯通路门店!$S:$S,$G561)</f>
        <v>0</v>
      </c>
      <c r="AH561" s="99">
        <f t="shared" si="41"/>
        <v>0</v>
      </c>
      <c r="AI561" s="99">
        <f>SUMIFS(通讯通路门店!$BB:$BB,通讯通路门店!$S:$S,$G561)</f>
        <v>0</v>
      </c>
      <c r="AJ561" s="99">
        <f>SUMIFS(通讯通路门店!$BE:$BE,通讯通路门店!$S:$S,$G561)</f>
        <v>0</v>
      </c>
      <c r="AK561" s="99">
        <f>SUMIFS(通讯通路门店!$BG:$BG,通讯通路门店!$S:$S,$G561)</f>
        <v>0</v>
      </c>
      <c r="AL561" s="99">
        <f>SUMIFS(通讯通路门店!$BC:$BC,通讯通路门店!$S:$S,$G561)</f>
        <v>0</v>
      </c>
      <c r="AM561" s="99">
        <f>SUMIFS(通讯通路门店!$BD:$BD,通讯通路门店!$S:$S,$G561)</f>
        <v>0</v>
      </c>
      <c r="AN561" s="99">
        <f>SUMIFS(通讯通路门店!$BF:$BF,通讯通路门店!$S:$S,$G561)</f>
        <v>0</v>
      </c>
      <c r="AO561" s="99">
        <f t="shared" si="42"/>
        <v>0</v>
      </c>
      <c r="AP561" s="99">
        <f>SUMIFS(通讯通路门店!$K:$K,通讯通路门店!$S:$S,$G561)</f>
        <v>0</v>
      </c>
      <c r="AQ561" s="83"/>
      <c r="AR561" s="99">
        <f>SUMIFS(通讯通路门店!$T:$T,通讯通路门店!$S:$S,$G561)</f>
        <v>0</v>
      </c>
      <c r="AS561" s="99">
        <f>SUMIFS(通讯通路门店!$U:$U,通讯通路门店!$S:$S,$G561)</f>
        <v>0</v>
      </c>
      <c r="AT561" s="99">
        <f>SUMIFS(通讯通路门店!$V:$V,通讯通路门店!$S:$S,$G561)</f>
        <v>0</v>
      </c>
      <c r="AU561" s="99">
        <f>SUMIFS(通讯通路门店!$W:$W,通讯通路门店!$S:$S,$G561)</f>
        <v>0</v>
      </c>
      <c r="AV561" s="99">
        <f>SUMIFS(通讯通路门店!$Z:$Z,通讯通路门店!$S:$S,$G561)</f>
        <v>0</v>
      </c>
      <c r="AW561" s="99">
        <f>SUMIFS(通讯通路门店!$AB:$AB,通讯通路门店!$S:$S,$G561)</f>
        <v>0</v>
      </c>
      <c r="AX561" s="99">
        <f>SUMIFS(通讯通路门店!$X:$X,通讯通路门店!$S:$S,$G561)</f>
        <v>0</v>
      </c>
      <c r="AY561" s="99">
        <f>SUMIFS(通讯通路门店!$Y:$Y,通讯通路门店!$S:$S,$G561)</f>
        <v>0</v>
      </c>
      <c r="AZ561" s="99">
        <f>SUMIFS(通讯通路门店!$AA:$AA,通讯通路门店!$S:$S,$G561)</f>
        <v>0</v>
      </c>
      <c r="BA561" s="99">
        <f t="shared" si="43"/>
        <v>0</v>
      </c>
      <c r="BB561" s="99">
        <f t="shared" si="44"/>
        <v>0</v>
      </c>
      <c r="BC561" s="99">
        <f>SUMIFS(通讯通路门店!$W:$W,通讯通路门店!$S:$S,$G561,通讯通路门店!$J:$J,"荣耀体验店")+SUMIFS(通讯通路门店!$W:$W,通讯通路门店!$S:$S,$G561,通讯通路门店!$J:$J,"荣耀授权专卖店")</f>
        <v>0</v>
      </c>
      <c r="BD561" s="99">
        <f>SUMIFS(通讯通路门店!$Z:$Z,通讯通路门店!$S:$S,$G561,通讯通路门店!$J:$J,"VIVO体验店")</f>
        <v>0</v>
      </c>
      <c r="BE561" s="99">
        <f>SUMIFS(通讯通路门店!$AB:$AB,通讯通路门店!$S:$S,$G561,通讯通路门店!$J:$J,"OPPO体验店")</f>
        <v>0</v>
      </c>
      <c r="BF561" s="99">
        <f>SUMIFS(通讯通路门店!$X:$X,通讯通路门店!$S:$S,$G561,通讯通路门店!$J:$J,"华为授权体验店")+SUMIFS(通讯通路门店!$AA:$AA,通讯通路门店!$S:$S,$G561,通讯通路门店!$J:$J,"华为堡垒店")</f>
        <v>0</v>
      </c>
      <c r="BG561" s="99">
        <f>SUMIFS(通讯通路门店!$Y:$Y,通讯通路门店!$S:$S,$G561,通讯通路门店!$J:$J,"小米体验店")</f>
        <v>0</v>
      </c>
      <c r="BH561" s="99">
        <f>SUMIFS(通讯通路门店!$AA:$AA,通讯通路门店!$S:$S,$G561,通讯通路门店!$J:$J,"苹果体验店")</f>
        <v>0</v>
      </c>
      <c r="BI561" s="99">
        <f>SUMIFS(通讯通路门店!$K:$K,通讯通路门店!$S:$S,$G561,通讯通路门店!$J:$J,"其他品牌专卖店")</f>
        <v>0</v>
      </c>
      <c r="BJ561" s="99">
        <f>SUMIFS(通讯通路门店!$AC:$AC,通讯通路门店!$S:$S,$G561)</f>
        <v>0</v>
      </c>
      <c r="BK561" s="99">
        <f>SUMIFS(通讯通路门店!$AD:$AD,通讯通路门店!$S:$S,$G561)</f>
        <v>0</v>
      </c>
      <c r="BL561" s="99">
        <f>SUMIFS(通讯通路门店!$AE:$AE,通讯通路门店!$S:$S,$G561)</f>
        <v>0</v>
      </c>
      <c r="BM561" s="99">
        <f>SUMIFS(通讯通路门店!$AF:$AF,通讯通路门店!$S:$S,$G561)</f>
        <v>0</v>
      </c>
      <c r="BN561" s="99">
        <f>SUMIFS(通讯通路门店!$AG:$AG,通讯通路门店!$S:$S,$G561)</f>
        <v>0</v>
      </c>
      <c r="BO561" s="99">
        <f>SUMIFS(通讯通路门店!$AH:$AH,通讯通路门店!$S:$S,$G561)</f>
        <v>0</v>
      </c>
      <c r="BP561" s="99">
        <f>SUMIFS(通讯通路门店!$AI:$AI,通讯通路门店!$S:$S,$G561)</f>
        <v>0</v>
      </c>
      <c r="BQ561" s="83"/>
    </row>
    <row r="562" spans="1:69">
      <c r="A562" s="99" t="str">
        <f>IFERROR(_xlfn.XLOOKUP($G562,通讯通路门店!$S$4:$S$993933,通讯通路门店!$A$4:$A$993933,0,0),"")</f>
        <v/>
      </c>
      <c r="B562" s="99" t="str">
        <f>IFERROR(_xlfn.XLOOKUP($G562,通讯通路门店!$S$4:$S$993933,通讯通路门店!$B$4:$B$993933,0,0),"")</f>
        <v/>
      </c>
      <c r="C562" s="99" t="str">
        <f>IFERROR(_xlfn.XLOOKUP($G562,通讯通路门店!$S$4:$S$993933,通讯通路门店!$C$4:$C$993933,0,0),"")</f>
        <v/>
      </c>
      <c r="D562" s="99" t="str">
        <f>IFERROR(_xlfn.XLOOKUP($G562,通讯通路门店!$S$4:$S$993933,通讯通路门店!$D$4:$D$993933,0,0),"")</f>
        <v/>
      </c>
      <c r="E562" s="83"/>
      <c r="F562" s="83"/>
      <c r="G562" s="101" t="e">
        <v>#N/A</v>
      </c>
      <c r="H562" s="102" t="str">
        <f>IFERROR(_xlfn.XLOOKUP($G562,通讯通路门店!$S$4:$S$993933,通讯通路门店!$R$4:$R$993933,0,0),"")</f>
        <v/>
      </c>
      <c r="I562" s="83"/>
      <c r="J562" s="83"/>
      <c r="K562" s="83"/>
      <c r="L562" s="83"/>
      <c r="M562" s="83"/>
      <c r="N562" s="83"/>
      <c r="O562" s="83"/>
      <c r="P562" s="83"/>
      <c r="Q562" s="83"/>
      <c r="R562" s="83"/>
      <c r="S562" s="83"/>
      <c r="T562" s="83"/>
      <c r="U562" s="99">
        <f>COUNTIF(通讯通路门店!$S:$S,$G562)</f>
        <v>0</v>
      </c>
      <c r="V562" s="99">
        <f>COUNTIFS(通讯通路门店!$S:$S,$G562,通讯通路门店!$J:$J,"综合卖场")</f>
        <v>0</v>
      </c>
      <c r="W562" s="99">
        <f>SUMIFS(通讯通路门店!$AJ:$AJ,通讯通路门店!$S:$S,通讯客户沙盘!$G562)</f>
        <v>0</v>
      </c>
      <c r="X562" s="99">
        <f t="shared" si="40"/>
        <v>0</v>
      </c>
      <c r="Y562" s="99">
        <f>COUNTIFS(通讯通路门店!$S:$S,$G562,通讯通路门店!$J:$J,"荣耀体验店")+COUNTIFS(通讯通路门店!$S:$S,$G562,通讯通路门店!$J:$J,"荣耀授权专卖店")</f>
        <v>0</v>
      </c>
      <c r="Z562" s="99">
        <f>COUNTIFS(通讯通路门店!$S:$S,$G562,通讯通路门店!$J:$J,"VIVO体验店")</f>
        <v>0</v>
      </c>
      <c r="AA562" s="99">
        <f>COUNTIFS(通讯通路门店!$S:$S,$G562,通讯通路门店!$J:$J,"OPPO体验店")</f>
        <v>0</v>
      </c>
      <c r="AB562" s="99">
        <f>COUNTIFS(通讯通路门店!$S:$S,$G562,通讯通路门店!$J:$J,"华为授权体验店")+COUNTIFS(通讯通路门店!$S:$S,$G562,通讯通路门店!$J:$J,"华为堡垒店")</f>
        <v>0</v>
      </c>
      <c r="AC562" s="99">
        <f>COUNTIFS(通讯通路门店!$S:$S,$G562,通讯通路门店!$J:$J,"小米体验店")</f>
        <v>0</v>
      </c>
      <c r="AD562" s="99">
        <f>COUNTIFS(通讯通路门店!$S:$S,$G562,通讯通路门店!$J:$J,"苹果体验店")</f>
        <v>0</v>
      </c>
      <c r="AE562" s="99">
        <f>COUNTIFS(通讯通路门店!$S:$S,$G562,通讯通路门店!$J:$J,"其他品牌专卖店")</f>
        <v>0</v>
      </c>
      <c r="AF562" s="99">
        <f>SUMIFS(通讯通路门店!$BI:$BI,通讯通路门店!$S:$S,$G562)</f>
        <v>0</v>
      </c>
      <c r="AG562" s="99">
        <f>SUMIFS(通讯通路门店!$BH:$BH,通讯通路门店!$S:$S,$G562)</f>
        <v>0</v>
      </c>
      <c r="AH562" s="99">
        <f t="shared" si="41"/>
        <v>0</v>
      </c>
      <c r="AI562" s="99">
        <f>SUMIFS(通讯通路门店!$BB:$BB,通讯通路门店!$S:$S,$G562)</f>
        <v>0</v>
      </c>
      <c r="AJ562" s="99">
        <f>SUMIFS(通讯通路门店!$BE:$BE,通讯通路门店!$S:$S,$G562)</f>
        <v>0</v>
      </c>
      <c r="AK562" s="99">
        <f>SUMIFS(通讯通路门店!$BG:$BG,通讯通路门店!$S:$S,$G562)</f>
        <v>0</v>
      </c>
      <c r="AL562" s="99">
        <f>SUMIFS(通讯通路门店!$BC:$BC,通讯通路门店!$S:$S,$G562)</f>
        <v>0</v>
      </c>
      <c r="AM562" s="99">
        <f>SUMIFS(通讯通路门店!$BD:$BD,通讯通路门店!$S:$S,$G562)</f>
        <v>0</v>
      </c>
      <c r="AN562" s="99">
        <f>SUMIFS(通讯通路门店!$BF:$BF,通讯通路门店!$S:$S,$G562)</f>
        <v>0</v>
      </c>
      <c r="AO562" s="99">
        <f t="shared" si="42"/>
        <v>0</v>
      </c>
      <c r="AP562" s="99">
        <f>SUMIFS(通讯通路门店!$K:$K,通讯通路门店!$S:$S,$G562)</f>
        <v>0</v>
      </c>
      <c r="AQ562" s="83"/>
      <c r="AR562" s="99">
        <f>SUMIFS(通讯通路门店!$T:$T,通讯通路门店!$S:$S,$G562)</f>
        <v>0</v>
      </c>
      <c r="AS562" s="99">
        <f>SUMIFS(通讯通路门店!$U:$U,通讯通路门店!$S:$S,$G562)</f>
        <v>0</v>
      </c>
      <c r="AT562" s="99">
        <f>SUMIFS(通讯通路门店!$V:$V,通讯通路门店!$S:$S,$G562)</f>
        <v>0</v>
      </c>
      <c r="AU562" s="99">
        <f>SUMIFS(通讯通路门店!$W:$W,通讯通路门店!$S:$S,$G562)</f>
        <v>0</v>
      </c>
      <c r="AV562" s="99">
        <f>SUMIFS(通讯通路门店!$Z:$Z,通讯通路门店!$S:$S,$G562)</f>
        <v>0</v>
      </c>
      <c r="AW562" s="99">
        <f>SUMIFS(通讯通路门店!$AB:$AB,通讯通路门店!$S:$S,$G562)</f>
        <v>0</v>
      </c>
      <c r="AX562" s="99">
        <f>SUMIFS(通讯通路门店!$X:$X,通讯通路门店!$S:$S,$G562)</f>
        <v>0</v>
      </c>
      <c r="AY562" s="99">
        <f>SUMIFS(通讯通路门店!$Y:$Y,通讯通路门店!$S:$S,$G562)</f>
        <v>0</v>
      </c>
      <c r="AZ562" s="99">
        <f>SUMIFS(通讯通路门店!$AA:$AA,通讯通路门店!$S:$S,$G562)</f>
        <v>0</v>
      </c>
      <c r="BA562" s="99">
        <f t="shared" si="43"/>
        <v>0</v>
      </c>
      <c r="BB562" s="99">
        <f t="shared" si="44"/>
        <v>0</v>
      </c>
      <c r="BC562" s="99">
        <f>SUMIFS(通讯通路门店!$W:$W,通讯通路门店!$S:$S,$G562,通讯通路门店!$J:$J,"荣耀体验店")+SUMIFS(通讯通路门店!$W:$W,通讯通路门店!$S:$S,$G562,通讯通路门店!$J:$J,"荣耀授权专卖店")</f>
        <v>0</v>
      </c>
      <c r="BD562" s="99">
        <f>SUMIFS(通讯通路门店!$Z:$Z,通讯通路门店!$S:$S,$G562,通讯通路门店!$J:$J,"VIVO体验店")</f>
        <v>0</v>
      </c>
      <c r="BE562" s="99">
        <f>SUMIFS(通讯通路门店!$AB:$AB,通讯通路门店!$S:$S,$G562,通讯通路门店!$J:$J,"OPPO体验店")</f>
        <v>0</v>
      </c>
      <c r="BF562" s="99">
        <f>SUMIFS(通讯通路门店!$X:$X,通讯通路门店!$S:$S,$G562,通讯通路门店!$J:$J,"华为授权体验店")+SUMIFS(通讯通路门店!$AA:$AA,通讯通路门店!$S:$S,$G562,通讯通路门店!$J:$J,"华为堡垒店")</f>
        <v>0</v>
      </c>
      <c r="BG562" s="99">
        <f>SUMIFS(通讯通路门店!$Y:$Y,通讯通路门店!$S:$S,$G562,通讯通路门店!$J:$J,"小米体验店")</f>
        <v>0</v>
      </c>
      <c r="BH562" s="99">
        <f>SUMIFS(通讯通路门店!$AA:$AA,通讯通路门店!$S:$S,$G562,通讯通路门店!$J:$J,"苹果体验店")</f>
        <v>0</v>
      </c>
      <c r="BI562" s="99">
        <f>SUMIFS(通讯通路门店!$K:$K,通讯通路门店!$S:$S,$G562,通讯通路门店!$J:$J,"其他品牌专卖店")</f>
        <v>0</v>
      </c>
      <c r="BJ562" s="99">
        <f>SUMIFS(通讯通路门店!$AC:$AC,通讯通路门店!$S:$S,$G562)</f>
        <v>0</v>
      </c>
      <c r="BK562" s="99">
        <f>SUMIFS(通讯通路门店!$AD:$AD,通讯通路门店!$S:$S,$G562)</f>
        <v>0</v>
      </c>
      <c r="BL562" s="99">
        <f>SUMIFS(通讯通路门店!$AE:$AE,通讯通路门店!$S:$S,$G562)</f>
        <v>0</v>
      </c>
      <c r="BM562" s="99">
        <f>SUMIFS(通讯通路门店!$AF:$AF,通讯通路门店!$S:$S,$G562)</f>
        <v>0</v>
      </c>
      <c r="BN562" s="99">
        <f>SUMIFS(通讯通路门店!$AG:$AG,通讯通路门店!$S:$S,$G562)</f>
        <v>0</v>
      </c>
      <c r="BO562" s="99">
        <f>SUMIFS(通讯通路门店!$AH:$AH,通讯通路门店!$S:$S,$G562)</f>
        <v>0</v>
      </c>
      <c r="BP562" s="99">
        <f>SUMIFS(通讯通路门店!$AI:$AI,通讯通路门店!$S:$S,$G562)</f>
        <v>0</v>
      </c>
      <c r="BQ562" s="83"/>
    </row>
    <row r="563" spans="1:69">
      <c r="A563" s="99" t="str">
        <f>IFERROR(_xlfn.XLOOKUP($G563,通讯通路门店!$S$4:$S$993933,通讯通路门店!$A$4:$A$993933,0,0),"")</f>
        <v/>
      </c>
      <c r="B563" s="99" t="str">
        <f>IFERROR(_xlfn.XLOOKUP($G563,通讯通路门店!$S$4:$S$993933,通讯通路门店!$B$4:$B$993933,0,0),"")</f>
        <v/>
      </c>
      <c r="C563" s="99" t="str">
        <f>IFERROR(_xlfn.XLOOKUP($G563,通讯通路门店!$S$4:$S$993933,通讯通路门店!$C$4:$C$993933,0,0),"")</f>
        <v/>
      </c>
      <c r="D563" s="99" t="str">
        <f>IFERROR(_xlfn.XLOOKUP($G563,通讯通路门店!$S$4:$S$993933,通讯通路门店!$D$4:$D$993933,0,0),"")</f>
        <v/>
      </c>
      <c r="E563" s="83"/>
      <c r="F563" s="83"/>
      <c r="G563" s="101" t="e">
        <v>#N/A</v>
      </c>
      <c r="H563" s="102" t="str">
        <f>IFERROR(_xlfn.XLOOKUP($G563,通讯通路门店!$S$4:$S$993933,通讯通路门店!$R$4:$R$993933,0,0),"")</f>
        <v/>
      </c>
      <c r="I563" s="83"/>
      <c r="J563" s="83"/>
      <c r="K563" s="83"/>
      <c r="L563" s="83"/>
      <c r="M563" s="83"/>
      <c r="N563" s="83"/>
      <c r="O563" s="83"/>
      <c r="P563" s="83"/>
      <c r="Q563" s="83"/>
      <c r="R563" s="83"/>
      <c r="S563" s="83"/>
      <c r="T563" s="83"/>
      <c r="U563" s="99">
        <f>COUNTIF(通讯通路门店!$S:$S,$G563)</f>
        <v>0</v>
      </c>
      <c r="V563" s="99">
        <f>COUNTIFS(通讯通路门店!$S:$S,$G563,通讯通路门店!$J:$J,"综合卖场")</f>
        <v>0</v>
      </c>
      <c r="W563" s="99">
        <f>SUMIFS(通讯通路门店!$AJ:$AJ,通讯通路门店!$S:$S,通讯客户沙盘!$G563)</f>
        <v>0</v>
      </c>
      <c r="X563" s="99">
        <f t="shared" si="40"/>
        <v>0</v>
      </c>
      <c r="Y563" s="99">
        <f>COUNTIFS(通讯通路门店!$S:$S,$G563,通讯通路门店!$J:$J,"荣耀体验店")+COUNTIFS(通讯通路门店!$S:$S,$G563,通讯通路门店!$J:$J,"荣耀授权专卖店")</f>
        <v>0</v>
      </c>
      <c r="Z563" s="99">
        <f>COUNTIFS(通讯通路门店!$S:$S,$G563,通讯通路门店!$J:$J,"VIVO体验店")</f>
        <v>0</v>
      </c>
      <c r="AA563" s="99">
        <f>COUNTIFS(通讯通路门店!$S:$S,$G563,通讯通路门店!$J:$J,"OPPO体验店")</f>
        <v>0</v>
      </c>
      <c r="AB563" s="99">
        <f>COUNTIFS(通讯通路门店!$S:$S,$G563,通讯通路门店!$J:$J,"华为授权体验店")+COUNTIFS(通讯通路门店!$S:$S,$G563,通讯通路门店!$J:$J,"华为堡垒店")</f>
        <v>0</v>
      </c>
      <c r="AC563" s="99">
        <f>COUNTIFS(通讯通路门店!$S:$S,$G563,通讯通路门店!$J:$J,"小米体验店")</f>
        <v>0</v>
      </c>
      <c r="AD563" s="99">
        <f>COUNTIFS(通讯通路门店!$S:$S,$G563,通讯通路门店!$J:$J,"苹果体验店")</f>
        <v>0</v>
      </c>
      <c r="AE563" s="99">
        <f>COUNTIFS(通讯通路门店!$S:$S,$G563,通讯通路门店!$J:$J,"其他品牌专卖店")</f>
        <v>0</v>
      </c>
      <c r="AF563" s="99">
        <f>SUMIFS(通讯通路门店!$BI:$BI,通讯通路门店!$S:$S,$G563)</f>
        <v>0</v>
      </c>
      <c r="AG563" s="99">
        <f>SUMIFS(通讯通路门店!$BH:$BH,通讯通路门店!$S:$S,$G563)</f>
        <v>0</v>
      </c>
      <c r="AH563" s="99">
        <f t="shared" si="41"/>
        <v>0</v>
      </c>
      <c r="AI563" s="99">
        <f>SUMIFS(通讯通路门店!$BB:$BB,通讯通路门店!$S:$S,$G563)</f>
        <v>0</v>
      </c>
      <c r="AJ563" s="99">
        <f>SUMIFS(通讯通路门店!$BE:$BE,通讯通路门店!$S:$S,$G563)</f>
        <v>0</v>
      </c>
      <c r="AK563" s="99">
        <f>SUMIFS(通讯通路门店!$BG:$BG,通讯通路门店!$S:$S,$G563)</f>
        <v>0</v>
      </c>
      <c r="AL563" s="99">
        <f>SUMIFS(通讯通路门店!$BC:$BC,通讯通路门店!$S:$S,$G563)</f>
        <v>0</v>
      </c>
      <c r="AM563" s="99">
        <f>SUMIFS(通讯通路门店!$BD:$BD,通讯通路门店!$S:$S,$G563)</f>
        <v>0</v>
      </c>
      <c r="AN563" s="99">
        <f>SUMIFS(通讯通路门店!$BF:$BF,通讯通路门店!$S:$S,$G563)</f>
        <v>0</v>
      </c>
      <c r="AO563" s="99">
        <f t="shared" si="42"/>
        <v>0</v>
      </c>
      <c r="AP563" s="99">
        <f>SUMIFS(通讯通路门店!$K:$K,通讯通路门店!$S:$S,$G563)</f>
        <v>0</v>
      </c>
      <c r="AQ563" s="83"/>
      <c r="AR563" s="99">
        <f>SUMIFS(通讯通路门店!$T:$T,通讯通路门店!$S:$S,$G563)</f>
        <v>0</v>
      </c>
      <c r="AS563" s="99">
        <f>SUMIFS(通讯通路门店!$U:$U,通讯通路门店!$S:$S,$G563)</f>
        <v>0</v>
      </c>
      <c r="AT563" s="99">
        <f>SUMIFS(通讯通路门店!$V:$V,通讯通路门店!$S:$S,$G563)</f>
        <v>0</v>
      </c>
      <c r="AU563" s="99">
        <f>SUMIFS(通讯通路门店!$W:$W,通讯通路门店!$S:$S,$G563)</f>
        <v>0</v>
      </c>
      <c r="AV563" s="99">
        <f>SUMIFS(通讯通路门店!$Z:$Z,通讯通路门店!$S:$S,$G563)</f>
        <v>0</v>
      </c>
      <c r="AW563" s="99">
        <f>SUMIFS(通讯通路门店!$AB:$AB,通讯通路门店!$S:$S,$G563)</f>
        <v>0</v>
      </c>
      <c r="AX563" s="99">
        <f>SUMIFS(通讯通路门店!$X:$X,通讯通路门店!$S:$S,$G563)</f>
        <v>0</v>
      </c>
      <c r="AY563" s="99">
        <f>SUMIFS(通讯通路门店!$Y:$Y,通讯通路门店!$S:$S,$G563)</f>
        <v>0</v>
      </c>
      <c r="AZ563" s="99">
        <f>SUMIFS(通讯通路门店!$AA:$AA,通讯通路门店!$S:$S,$G563)</f>
        <v>0</v>
      </c>
      <c r="BA563" s="99">
        <f t="shared" si="43"/>
        <v>0</v>
      </c>
      <c r="BB563" s="99">
        <f t="shared" si="44"/>
        <v>0</v>
      </c>
      <c r="BC563" s="99">
        <f>SUMIFS(通讯通路门店!$W:$W,通讯通路门店!$S:$S,$G563,通讯通路门店!$J:$J,"荣耀体验店")+SUMIFS(通讯通路门店!$W:$W,通讯通路门店!$S:$S,$G563,通讯通路门店!$J:$J,"荣耀授权专卖店")</f>
        <v>0</v>
      </c>
      <c r="BD563" s="99">
        <f>SUMIFS(通讯通路门店!$Z:$Z,通讯通路门店!$S:$S,$G563,通讯通路门店!$J:$J,"VIVO体验店")</f>
        <v>0</v>
      </c>
      <c r="BE563" s="99">
        <f>SUMIFS(通讯通路门店!$AB:$AB,通讯通路门店!$S:$S,$G563,通讯通路门店!$J:$J,"OPPO体验店")</f>
        <v>0</v>
      </c>
      <c r="BF563" s="99">
        <f>SUMIFS(通讯通路门店!$X:$X,通讯通路门店!$S:$S,$G563,通讯通路门店!$J:$J,"华为授权体验店")+SUMIFS(通讯通路门店!$AA:$AA,通讯通路门店!$S:$S,$G563,通讯通路门店!$J:$J,"华为堡垒店")</f>
        <v>0</v>
      </c>
      <c r="BG563" s="99">
        <f>SUMIFS(通讯通路门店!$Y:$Y,通讯通路门店!$S:$S,$G563,通讯通路门店!$J:$J,"小米体验店")</f>
        <v>0</v>
      </c>
      <c r="BH563" s="99">
        <f>SUMIFS(通讯通路门店!$AA:$AA,通讯通路门店!$S:$S,$G563,通讯通路门店!$J:$J,"苹果体验店")</f>
        <v>0</v>
      </c>
      <c r="BI563" s="99">
        <f>SUMIFS(通讯通路门店!$K:$K,通讯通路门店!$S:$S,$G563,通讯通路门店!$J:$J,"其他品牌专卖店")</f>
        <v>0</v>
      </c>
      <c r="BJ563" s="99">
        <f>SUMIFS(通讯通路门店!$AC:$AC,通讯通路门店!$S:$S,$G563)</f>
        <v>0</v>
      </c>
      <c r="BK563" s="99">
        <f>SUMIFS(通讯通路门店!$AD:$AD,通讯通路门店!$S:$S,$G563)</f>
        <v>0</v>
      </c>
      <c r="BL563" s="99">
        <f>SUMIFS(通讯通路门店!$AE:$AE,通讯通路门店!$S:$S,$G563)</f>
        <v>0</v>
      </c>
      <c r="BM563" s="99">
        <f>SUMIFS(通讯通路门店!$AF:$AF,通讯通路门店!$S:$S,$G563)</f>
        <v>0</v>
      </c>
      <c r="BN563" s="99">
        <f>SUMIFS(通讯通路门店!$AG:$AG,通讯通路门店!$S:$S,$G563)</f>
        <v>0</v>
      </c>
      <c r="BO563" s="99">
        <f>SUMIFS(通讯通路门店!$AH:$AH,通讯通路门店!$S:$S,$G563)</f>
        <v>0</v>
      </c>
      <c r="BP563" s="99">
        <f>SUMIFS(通讯通路门店!$AI:$AI,通讯通路门店!$S:$S,$G563)</f>
        <v>0</v>
      </c>
      <c r="BQ563" s="83"/>
    </row>
    <row r="564" spans="1:69">
      <c r="A564" s="99" t="str">
        <f>IFERROR(_xlfn.XLOOKUP($G564,通讯通路门店!$S$4:$S$993933,通讯通路门店!$A$4:$A$993933,0,0),"")</f>
        <v/>
      </c>
      <c r="B564" s="99" t="str">
        <f>IFERROR(_xlfn.XLOOKUP($G564,通讯通路门店!$S$4:$S$993933,通讯通路门店!$B$4:$B$993933,0,0),"")</f>
        <v/>
      </c>
      <c r="C564" s="99" t="str">
        <f>IFERROR(_xlfn.XLOOKUP($G564,通讯通路门店!$S$4:$S$993933,通讯通路门店!$C$4:$C$993933,0,0),"")</f>
        <v/>
      </c>
      <c r="D564" s="99" t="str">
        <f>IFERROR(_xlfn.XLOOKUP($G564,通讯通路门店!$S$4:$S$993933,通讯通路门店!$D$4:$D$993933,0,0),"")</f>
        <v/>
      </c>
      <c r="E564" s="83"/>
      <c r="F564" s="83"/>
      <c r="G564" s="101" t="e">
        <v>#N/A</v>
      </c>
      <c r="H564" s="102" t="str">
        <f>IFERROR(_xlfn.XLOOKUP($G564,通讯通路门店!$S$4:$S$993933,通讯通路门店!$R$4:$R$993933,0,0),"")</f>
        <v/>
      </c>
      <c r="I564" s="83"/>
      <c r="J564" s="83"/>
      <c r="K564" s="83"/>
      <c r="L564" s="83"/>
      <c r="M564" s="83"/>
      <c r="N564" s="83"/>
      <c r="O564" s="83"/>
      <c r="P564" s="83"/>
      <c r="Q564" s="83"/>
      <c r="R564" s="83"/>
      <c r="S564" s="83"/>
      <c r="T564" s="83"/>
      <c r="U564" s="99">
        <f>COUNTIF(通讯通路门店!$S:$S,$G564)</f>
        <v>0</v>
      </c>
      <c r="V564" s="99">
        <f>COUNTIFS(通讯通路门店!$S:$S,$G564,通讯通路门店!$J:$J,"综合卖场")</f>
        <v>0</v>
      </c>
      <c r="W564" s="99">
        <f>SUMIFS(通讯通路门店!$AJ:$AJ,通讯通路门店!$S:$S,通讯客户沙盘!$G564)</f>
        <v>0</v>
      </c>
      <c r="X564" s="99">
        <f t="shared" si="40"/>
        <v>0</v>
      </c>
      <c r="Y564" s="99">
        <f>COUNTIFS(通讯通路门店!$S:$S,$G564,通讯通路门店!$J:$J,"荣耀体验店")+COUNTIFS(通讯通路门店!$S:$S,$G564,通讯通路门店!$J:$J,"荣耀授权专卖店")</f>
        <v>0</v>
      </c>
      <c r="Z564" s="99">
        <f>COUNTIFS(通讯通路门店!$S:$S,$G564,通讯通路门店!$J:$J,"VIVO体验店")</f>
        <v>0</v>
      </c>
      <c r="AA564" s="99">
        <f>COUNTIFS(通讯通路门店!$S:$S,$G564,通讯通路门店!$J:$J,"OPPO体验店")</f>
        <v>0</v>
      </c>
      <c r="AB564" s="99">
        <f>COUNTIFS(通讯通路门店!$S:$S,$G564,通讯通路门店!$J:$J,"华为授权体验店")+COUNTIFS(通讯通路门店!$S:$S,$G564,通讯通路门店!$J:$J,"华为堡垒店")</f>
        <v>0</v>
      </c>
      <c r="AC564" s="99">
        <f>COUNTIFS(通讯通路门店!$S:$S,$G564,通讯通路门店!$J:$J,"小米体验店")</f>
        <v>0</v>
      </c>
      <c r="AD564" s="99">
        <f>COUNTIFS(通讯通路门店!$S:$S,$G564,通讯通路门店!$J:$J,"苹果体验店")</f>
        <v>0</v>
      </c>
      <c r="AE564" s="99">
        <f>COUNTIFS(通讯通路门店!$S:$S,$G564,通讯通路门店!$J:$J,"其他品牌专卖店")</f>
        <v>0</v>
      </c>
      <c r="AF564" s="99">
        <f>SUMIFS(通讯通路门店!$BI:$BI,通讯通路门店!$S:$S,$G564)</f>
        <v>0</v>
      </c>
      <c r="AG564" s="99">
        <f>SUMIFS(通讯通路门店!$BH:$BH,通讯通路门店!$S:$S,$G564)</f>
        <v>0</v>
      </c>
      <c r="AH564" s="99">
        <f t="shared" si="41"/>
        <v>0</v>
      </c>
      <c r="AI564" s="99">
        <f>SUMIFS(通讯通路门店!$BB:$BB,通讯通路门店!$S:$S,$G564)</f>
        <v>0</v>
      </c>
      <c r="AJ564" s="99">
        <f>SUMIFS(通讯通路门店!$BE:$BE,通讯通路门店!$S:$S,$G564)</f>
        <v>0</v>
      </c>
      <c r="AK564" s="99">
        <f>SUMIFS(通讯通路门店!$BG:$BG,通讯通路门店!$S:$S,$G564)</f>
        <v>0</v>
      </c>
      <c r="AL564" s="99">
        <f>SUMIFS(通讯通路门店!$BC:$BC,通讯通路门店!$S:$S,$G564)</f>
        <v>0</v>
      </c>
      <c r="AM564" s="99">
        <f>SUMIFS(通讯通路门店!$BD:$BD,通讯通路门店!$S:$S,$G564)</f>
        <v>0</v>
      </c>
      <c r="AN564" s="99">
        <f>SUMIFS(通讯通路门店!$BF:$BF,通讯通路门店!$S:$S,$G564)</f>
        <v>0</v>
      </c>
      <c r="AO564" s="99">
        <f t="shared" si="42"/>
        <v>0</v>
      </c>
      <c r="AP564" s="99">
        <f>SUMIFS(通讯通路门店!$K:$K,通讯通路门店!$S:$S,$G564)</f>
        <v>0</v>
      </c>
      <c r="AQ564" s="83"/>
      <c r="AR564" s="99">
        <f>SUMIFS(通讯通路门店!$T:$T,通讯通路门店!$S:$S,$G564)</f>
        <v>0</v>
      </c>
      <c r="AS564" s="99">
        <f>SUMIFS(通讯通路门店!$U:$U,通讯通路门店!$S:$S,$G564)</f>
        <v>0</v>
      </c>
      <c r="AT564" s="99">
        <f>SUMIFS(通讯通路门店!$V:$V,通讯通路门店!$S:$S,$G564)</f>
        <v>0</v>
      </c>
      <c r="AU564" s="99">
        <f>SUMIFS(通讯通路门店!$W:$W,通讯通路门店!$S:$S,$G564)</f>
        <v>0</v>
      </c>
      <c r="AV564" s="99">
        <f>SUMIFS(通讯通路门店!$Z:$Z,通讯通路门店!$S:$S,$G564)</f>
        <v>0</v>
      </c>
      <c r="AW564" s="99">
        <f>SUMIFS(通讯通路门店!$AB:$AB,通讯通路门店!$S:$S,$G564)</f>
        <v>0</v>
      </c>
      <c r="AX564" s="99">
        <f>SUMIFS(通讯通路门店!$X:$X,通讯通路门店!$S:$S,$G564)</f>
        <v>0</v>
      </c>
      <c r="AY564" s="99">
        <f>SUMIFS(通讯通路门店!$Y:$Y,通讯通路门店!$S:$S,$G564)</f>
        <v>0</v>
      </c>
      <c r="AZ564" s="99">
        <f>SUMIFS(通讯通路门店!$AA:$AA,通讯通路门店!$S:$S,$G564)</f>
        <v>0</v>
      </c>
      <c r="BA564" s="99">
        <f t="shared" si="43"/>
        <v>0</v>
      </c>
      <c r="BB564" s="99">
        <f t="shared" si="44"/>
        <v>0</v>
      </c>
      <c r="BC564" s="99">
        <f>SUMIFS(通讯通路门店!$W:$W,通讯通路门店!$S:$S,$G564,通讯通路门店!$J:$J,"荣耀体验店")+SUMIFS(通讯通路门店!$W:$W,通讯通路门店!$S:$S,$G564,通讯通路门店!$J:$J,"荣耀授权专卖店")</f>
        <v>0</v>
      </c>
      <c r="BD564" s="99">
        <f>SUMIFS(通讯通路门店!$Z:$Z,通讯通路门店!$S:$S,$G564,通讯通路门店!$J:$J,"VIVO体验店")</f>
        <v>0</v>
      </c>
      <c r="BE564" s="99">
        <f>SUMIFS(通讯通路门店!$AB:$AB,通讯通路门店!$S:$S,$G564,通讯通路门店!$J:$J,"OPPO体验店")</f>
        <v>0</v>
      </c>
      <c r="BF564" s="99">
        <f>SUMIFS(通讯通路门店!$X:$X,通讯通路门店!$S:$S,$G564,通讯通路门店!$J:$J,"华为授权体验店")+SUMIFS(通讯通路门店!$AA:$AA,通讯通路门店!$S:$S,$G564,通讯通路门店!$J:$J,"华为堡垒店")</f>
        <v>0</v>
      </c>
      <c r="BG564" s="99">
        <f>SUMIFS(通讯通路门店!$Y:$Y,通讯通路门店!$S:$S,$G564,通讯通路门店!$J:$J,"小米体验店")</f>
        <v>0</v>
      </c>
      <c r="BH564" s="99">
        <f>SUMIFS(通讯通路门店!$AA:$AA,通讯通路门店!$S:$S,$G564,通讯通路门店!$J:$J,"苹果体验店")</f>
        <v>0</v>
      </c>
      <c r="BI564" s="99">
        <f>SUMIFS(通讯通路门店!$K:$K,通讯通路门店!$S:$S,$G564,通讯通路门店!$J:$J,"其他品牌专卖店")</f>
        <v>0</v>
      </c>
      <c r="BJ564" s="99">
        <f>SUMIFS(通讯通路门店!$AC:$AC,通讯通路门店!$S:$S,$G564)</f>
        <v>0</v>
      </c>
      <c r="BK564" s="99">
        <f>SUMIFS(通讯通路门店!$AD:$AD,通讯通路门店!$S:$S,$G564)</f>
        <v>0</v>
      </c>
      <c r="BL564" s="99">
        <f>SUMIFS(通讯通路门店!$AE:$AE,通讯通路门店!$S:$S,$G564)</f>
        <v>0</v>
      </c>
      <c r="BM564" s="99">
        <f>SUMIFS(通讯通路门店!$AF:$AF,通讯通路门店!$S:$S,$G564)</f>
        <v>0</v>
      </c>
      <c r="BN564" s="99">
        <f>SUMIFS(通讯通路门店!$AG:$AG,通讯通路门店!$S:$S,$G564)</f>
        <v>0</v>
      </c>
      <c r="BO564" s="99">
        <f>SUMIFS(通讯通路门店!$AH:$AH,通讯通路门店!$S:$S,$G564)</f>
        <v>0</v>
      </c>
      <c r="BP564" s="99">
        <f>SUMIFS(通讯通路门店!$AI:$AI,通讯通路门店!$S:$S,$G564)</f>
        <v>0</v>
      </c>
      <c r="BQ564" s="83"/>
    </row>
    <row r="565" spans="1:69">
      <c r="A565" s="99" t="str">
        <f>IFERROR(_xlfn.XLOOKUP($G565,通讯通路门店!$S$4:$S$993933,通讯通路门店!$A$4:$A$993933,0,0),"")</f>
        <v/>
      </c>
      <c r="B565" s="99" t="str">
        <f>IFERROR(_xlfn.XLOOKUP($G565,通讯通路门店!$S$4:$S$993933,通讯通路门店!$B$4:$B$993933,0,0),"")</f>
        <v/>
      </c>
      <c r="C565" s="99" t="str">
        <f>IFERROR(_xlfn.XLOOKUP($G565,通讯通路门店!$S$4:$S$993933,通讯通路门店!$C$4:$C$993933,0,0),"")</f>
        <v/>
      </c>
      <c r="D565" s="99" t="str">
        <f>IFERROR(_xlfn.XLOOKUP($G565,通讯通路门店!$S$4:$S$993933,通讯通路门店!$D$4:$D$993933,0,0),"")</f>
        <v/>
      </c>
      <c r="E565" s="83"/>
      <c r="F565" s="83"/>
      <c r="G565" s="101" t="e">
        <v>#N/A</v>
      </c>
      <c r="H565" s="102" t="str">
        <f>IFERROR(_xlfn.XLOOKUP($G565,通讯通路门店!$S$4:$S$993933,通讯通路门店!$R$4:$R$993933,0,0),"")</f>
        <v/>
      </c>
      <c r="I565" s="83"/>
      <c r="J565" s="83"/>
      <c r="K565" s="83"/>
      <c r="L565" s="83"/>
      <c r="M565" s="83"/>
      <c r="N565" s="83"/>
      <c r="O565" s="83"/>
      <c r="P565" s="83"/>
      <c r="Q565" s="83"/>
      <c r="R565" s="83"/>
      <c r="S565" s="83"/>
      <c r="T565" s="83"/>
      <c r="U565" s="99">
        <f>COUNTIF(通讯通路门店!$S:$S,$G565)</f>
        <v>0</v>
      </c>
      <c r="V565" s="99">
        <f>COUNTIFS(通讯通路门店!$S:$S,$G565,通讯通路门店!$J:$J,"综合卖场")</f>
        <v>0</v>
      </c>
      <c r="W565" s="99">
        <f>SUMIFS(通讯通路门店!$AJ:$AJ,通讯通路门店!$S:$S,通讯客户沙盘!$G565)</f>
        <v>0</v>
      </c>
      <c r="X565" s="99">
        <f t="shared" si="40"/>
        <v>0</v>
      </c>
      <c r="Y565" s="99">
        <f>COUNTIFS(通讯通路门店!$S:$S,$G565,通讯通路门店!$J:$J,"荣耀体验店")+COUNTIFS(通讯通路门店!$S:$S,$G565,通讯通路门店!$J:$J,"荣耀授权专卖店")</f>
        <v>0</v>
      </c>
      <c r="Z565" s="99">
        <f>COUNTIFS(通讯通路门店!$S:$S,$G565,通讯通路门店!$J:$J,"VIVO体验店")</f>
        <v>0</v>
      </c>
      <c r="AA565" s="99">
        <f>COUNTIFS(通讯通路门店!$S:$S,$G565,通讯通路门店!$J:$J,"OPPO体验店")</f>
        <v>0</v>
      </c>
      <c r="AB565" s="99">
        <f>COUNTIFS(通讯通路门店!$S:$S,$G565,通讯通路门店!$J:$J,"华为授权体验店")+COUNTIFS(通讯通路门店!$S:$S,$G565,通讯通路门店!$J:$J,"华为堡垒店")</f>
        <v>0</v>
      </c>
      <c r="AC565" s="99">
        <f>COUNTIFS(通讯通路门店!$S:$S,$G565,通讯通路门店!$J:$J,"小米体验店")</f>
        <v>0</v>
      </c>
      <c r="AD565" s="99">
        <f>COUNTIFS(通讯通路门店!$S:$S,$G565,通讯通路门店!$J:$J,"苹果体验店")</f>
        <v>0</v>
      </c>
      <c r="AE565" s="99">
        <f>COUNTIFS(通讯通路门店!$S:$S,$G565,通讯通路门店!$J:$J,"其他品牌专卖店")</f>
        <v>0</v>
      </c>
      <c r="AF565" s="99">
        <f>SUMIFS(通讯通路门店!$BI:$BI,通讯通路门店!$S:$S,$G565)</f>
        <v>0</v>
      </c>
      <c r="AG565" s="99">
        <f>SUMIFS(通讯通路门店!$BH:$BH,通讯通路门店!$S:$S,$G565)</f>
        <v>0</v>
      </c>
      <c r="AH565" s="99">
        <f t="shared" si="41"/>
        <v>0</v>
      </c>
      <c r="AI565" s="99">
        <f>SUMIFS(通讯通路门店!$BB:$BB,通讯通路门店!$S:$S,$G565)</f>
        <v>0</v>
      </c>
      <c r="AJ565" s="99">
        <f>SUMIFS(通讯通路门店!$BE:$BE,通讯通路门店!$S:$S,$G565)</f>
        <v>0</v>
      </c>
      <c r="AK565" s="99">
        <f>SUMIFS(通讯通路门店!$BG:$BG,通讯通路门店!$S:$S,$G565)</f>
        <v>0</v>
      </c>
      <c r="AL565" s="99">
        <f>SUMIFS(通讯通路门店!$BC:$BC,通讯通路门店!$S:$S,$G565)</f>
        <v>0</v>
      </c>
      <c r="AM565" s="99">
        <f>SUMIFS(通讯通路门店!$BD:$BD,通讯通路门店!$S:$S,$G565)</f>
        <v>0</v>
      </c>
      <c r="AN565" s="99">
        <f>SUMIFS(通讯通路门店!$BF:$BF,通讯通路门店!$S:$S,$G565)</f>
        <v>0</v>
      </c>
      <c r="AO565" s="99">
        <f t="shared" si="42"/>
        <v>0</v>
      </c>
      <c r="AP565" s="99">
        <f>SUMIFS(通讯通路门店!$K:$K,通讯通路门店!$S:$S,$G565)</f>
        <v>0</v>
      </c>
      <c r="AQ565" s="83"/>
      <c r="AR565" s="99">
        <f>SUMIFS(通讯通路门店!$T:$T,通讯通路门店!$S:$S,$G565)</f>
        <v>0</v>
      </c>
      <c r="AS565" s="99">
        <f>SUMIFS(通讯通路门店!$U:$U,通讯通路门店!$S:$S,$G565)</f>
        <v>0</v>
      </c>
      <c r="AT565" s="99">
        <f>SUMIFS(通讯通路门店!$V:$V,通讯通路门店!$S:$S,$G565)</f>
        <v>0</v>
      </c>
      <c r="AU565" s="99">
        <f>SUMIFS(通讯通路门店!$W:$W,通讯通路门店!$S:$S,$G565)</f>
        <v>0</v>
      </c>
      <c r="AV565" s="99">
        <f>SUMIFS(通讯通路门店!$Z:$Z,通讯通路门店!$S:$S,$G565)</f>
        <v>0</v>
      </c>
      <c r="AW565" s="99">
        <f>SUMIFS(通讯通路门店!$AB:$AB,通讯通路门店!$S:$S,$G565)</f>
        <v>0</v>
      </c>
      <c r="AX565" s="99">
        <f>SUMIFS(通讯通路门店!$X:$X,通讯通路门店!$S:$S,$G565)</f>
        <v>0</v>
      </c>
      <c r="AY565" s="99">
        <f>SUMIFS(通讯通路门店!$Y:$Y,通讯通路门店!$S:$S,$G565)</f>
        <v>0</v>
      </c>
      <c r="AZ565" s="99">
        <f>SUMIFS(通讯通路门店!$AA:$AA,通讯通路门店!$S:$S,$G565)</f>
        <v>0</v>
      </c>
      <c r="BA565" s="99">
        <f t="shared" si="43"/>
        <v>0</v>
      </c>
      <c r="BB565" s="99">
        <f t="shared" si="44"/>
        <v>0</v>
      </c>
      <c r="BC565" s="99">
        <f>SUMIFS(通讯通路门店!$W:$W,通讯通路门店!$S:$S,$G565,通讯通路门店!$J:$J,"荣耀体验店")+SUMIFS(通讯通路门店!$W:$W,通讯通路门店!$S:$S,$G565,通讯通路门店!$J:$J,"荣耀授权专卖店")</f>
        <v>0</v>
      </c>
      <c r="BD565" s="99">
        <f>SUMIFS(通讯通路门店!$Z:$Z,通讯通路门店!$S:$S,$G565,通讯通路门店!$J:$J,"VIVO体验店")</f>
        <v>0</v>
      </c>
      <c r="BE565" s="99">
        <f>SUMIFS(通讯通路门店!$AB:$AB,通讯通路门店!$S:$S,$G565,通讯通路门店!$J:$J,"OPPO体验店")</f>
        <v>0</v>
      </c>
      <c r="BF565" s="99">
        <f>SUMIFS(通讯通路门店!$X:$X,通讯通路门店!$S:$S,$G565,通讯通路门店!$J:$J,"华为授权体验店")+SUMIFS(通讯通路门店!$AA:$AA,通讯通路门店!$S:$S,$G565,通讯通路门店!$J:$J,"华为堡垒店")</f>
        <v>0</v>
      </c>
      <c r="BG565" s="99">
        <f>SUMIFS(通讯通路门店!$Y:$Y,通讯通路门店!$S:$S,$G565,通讯通路门店!$J:$J,"小米体验店")</f>
        <v>0</v>
      </c>
      <c r="BH565" s="99">
        <f>SUMIFS(通讯通路门店!$AA:$AA,通讯通路门店!$S:$S,$G565,通讯通路门店!$J:$J,"苹果体验店")</f>
        <v>0</v>
      </c>
      <c r="BI565" s="99">
        <f>SUMIFS(通讯通路门店!$K:$K,通讯通路门店!$S:$S,$G565,通讯通路门店!$J:$J,"其他品牌专卖店")</f>
        <v>0</v>
      </c>
      <c r="BJ565" s="99">
        <f>SUMIFS(通讯通路门店!$AC:$AC,通讯通路门店!$S:$S,$G565)</f>
        <v>0</v>
      </c>
      <c r="BK565" s="99">
        <f>SUMIFS(通讯通路门店!$AD:$AD,通讯通路门店!$S:$S,$G565)</f>
        <v>0</v>
      </c>
      <c r="BL565" s="99">
        <f>SUMIFS(通讯通路门店!$AE:$AE,通讯通路门店!$S:$S,$G565)</f>
        <v>0</v>
      </c>
      <c r="BM565" s="99">
        <f>SUMIFS(通讯通路门店!$AF:$AF,通讯通路门店!$S:$S,$G565)</f>
        <v>0</v>
      </c>
      <c r="BN565" s="99">
        <f>SUMIFS(通讯通路门店!$AG:$AG,通讯通路门店!$S:$S,$G565)</f>
        <v>0</v>
      </c>
      <c r="BO565" s="99">
        <f>SUMIFS(通讯通路门店!$AH:$AH,通讯通路门店!$S:$S,$G565)</f>
        <v>0</v>
      </c>
      <c r="BP565" s="99">
        <f>SUMIFS(通讯通路门店!$AI:$AI,通讯通路门店!$S:$S,$G565)</f>
        <v>0</v>
      </c>
      <c r="BQ565" s="83"/>
    </row>
    <row r="566" spans="1:69">
      <c r="A566" s="99" t="str">
        <f>IFERROR(_xlfn.XLOOKUP($G566,通讯通路门店!$S$4:$S$993933,通讯通路门店!$A$4:$A$993933,0,0),"")</f>
        <v/>
      </c>
      <c r="B566" s="99" t="str">
        <f>IFERROR(_xlfn.XLOOKUP($G566,通讯通路门店!$S$4:$S$993933,通讯通路门店!$B$4:$B$993933,0,0),"")</f>
        <v/>
      </c>
      <c r="C566" s="99" t="str">
        <f>IFERROR(_xlfn.XLOOKUP($G566,通讯通路门店!$S$4:$S$993933,通讯通路门店!$C$4:$C$993933,0,0),"")</f>
        <v/>
      </c>
      <c r="D566" s="99" t="str">
        <f>IFERROR(_xlfn.XLOOKUP($G566,通讯通路门店!$S$4:$S$993933,通讯通路门店!$D$4:$D$993933,0,0),"")</f>
        <v/>
      </c>
      <c r="E566" s="83"/>
      <c r="F566" s="83"/>
      <c r="G566" s="101" t="e">
        <v>#N/A</v>
      </c>
      <c r="H566" s="102" t="str">
        <f>IFERROR(_xlfn.XLOOKUP($G566,通讯通路门店!$S$4:$S$993933,通讯通路门店!$R$4:$R$993933,0,0),"")</f>
        <v/>
      </c>
      <c r="I566" s="83"/>
      <c r="J566" s="83"/>
      <c r="K566" s="83"/>
      <c r="L566" s="83"/>
      <c r="M566" s="83"/>
      <c r="N566" s="83"/>
      <c r="O566" s="83"/>
      <c r="P566" s="83"/>
      <c r="Q566" s="83"/>
      <c r="R566" s="83"/>
      <c r="S566" s="83"/>
      <c r="T566" s="83"/>
      <c r="U566" s="99">
        <f>COUNTIF(通讯通路门店!$S:$S,$G566)</f>
        <v>0</v>
      </c>
      <c r="V566" s="99">
        <f>COUNTIFS(通讯通路门店!$S:$S,$G566,通讯通路门店!$J:$J,"综合卖场")</f>
        <v>0</v>
      </c>
      <c r="W566" s="99">
        <f>SUMIFS(通讯通路门店!$AJ:$AJ,通讯通路门店!$S:$S,通讯客户沙盘!$G566)</f>
        <v>0</v>
      </c>
      <c r="X566" s="99">
        <f t="shared" si="40"/>
        <v>0</v>
      </c>
      <c r="Y566" s="99">
        <f>COUNTIFS(通讯通路门店!$S:$S,$G566,通讯通路门店!$J:$J,"荣耀体验店")+COUNTIFS(通讯通路门店!$S:$S,$G566,通讯通路门店!$J:$J,"荣耀授权专卖店")</f>
        <v>0</v>
      </c>
      <c r="Z566" s="99">
        <f>COUNTIFS(通讯通路门店!$S:$S,$G566,通讯通路门店!$J:$J,"VIVO体验店")</f>
        <v>0</v>
      </c>
      <c r="AA566" s="99">
        <f>COUNTIFS(通讯通路门店!$S:$S,$G566,通讯通路门店!$J:$J,"OPPO体验店")</f>
        <v>0</v>
      </c>
      <c r="AB566" s="99">
        <f>COUNTIFS(通讯通路门店!$S:$S,$G566,通讯通路门店!$J:$J,"华为授权体验店")+COUNTIFS(通讯通路门店!$S:$S,$G566,通讯通路门店!$J:$J,"华为堡垒店")</f>
        <v>0</v>
      </c>
      <c r="AC566" s="99">
        <f>COUNTIFS(通讯通路门店!$S:$S,$G566,通讯通路门店!$J:$J,"小米体验店")</f>
        <v>0</v>
      </c>
      <c r="AD566" s="99">
        <f>COUNTIFS(通讯通路门店!$S:$S,$G566,通讯通路门店!$J:$J,"苹果体验店")</f>
        <v>0</v>
      </c>
      <c r="AE566" s="99">
        <f>COUNTIFS(通讯通路门店!$S:$S,$G566,通讯通路门店!$J:$J,"其他品牌专卖店")</f>
        <v>0</v>
      </c>
      <c r="AF566" s="99">
        <f>SUMIFS(通讯通路门店!$BI:$BI,通讯通路门店!$S:$S,$G566)</f>
        <v>0</v>
      </c>
      <c r="AG566" s="99">
        <f>SUMIFS(通讯通路门店!$BH:$BH,通讯通路门店!$S:$S,$G566)</f>
        <v>0</v>
      </c>
      <c r="AH566" s="99">
        <f t="shared" si="41"/>
        <v>0</v>
      </c>
      <c r="AI566" s="99">
        <f>SUMIFS(通讯通路门店!$BB:$BB,通讯通路门店!$S:$S,$G566)</f>
        <v>0</v>
      </c>
      <c r="AJ566" s="99">
        <f>SUMIFS(通讯通路门店!$BE:$BE,通讯通路门店!$S:$S,$G566)</f>
        <v>0</v>
      </c>
      <c r="AK566" s="99">
        <f>SUMIFS(通讯通路门店!$BG:$BG,通讯通路门店!$S:$S,$G566)</f>
        <v>0</v>
      </c>
      <c r="AL566" s="99">
        <f>SUMIFS(通讯通路门店!$BC:$BC,通讯通路门店!$S:$S,$G566)</f>
        <v>0</v>
      </c>
      <c r="AM566" s="99">
        <f>SUMIFS(通讯通路门店!$BD:$BD,通讯通路门店!$S:$S,$G566)</f>
        <v>0</v>
      </c>
      <c r="AN566" s="99">
        <f>SUMIFS(通讯通路门店!$BF:$BF,通讯通路门店!$S:$S,$G566)</f>
        <v>0</v>
      </c>
      <c r="AO566" s="99">
        <f t="shared" si="42"/>
        <v>0</v>
      </c>
      <c r="AP566" s="99">
        <f>SUMIFS(通讯通路门店!$K:$K,通讯通路门店!$S:$S,$G566)</f>
        <v>0</v>
      </c>
      <c r="AQ566" s="83"/>
      <c r="AR566" s="99">
        <f>SUMIFS(通讯通路门店!$T:$T,通讯通路门店!$S:$S,$G566)</f>
        <v>0</v>
      </c>
      <c r="AS566" s="99">
        <f>SUMIFS(通讯通路门店!$U:$U,通讯通路门店!$S:$S,$G566)</f>
        <v>0</v>
      </c>
      <c r="AT566" s="99">
        <f>SUMIFS(通讯通路门店!$V:$V,通讯通路门店!$S:$S,$G566)</f>
        <v>0</v>
      </c>
      <c r="AU566" s="99">
        <f>SUMIFS(通讯通路门店!$W:$W,通讯通路门店!$S:$S,$G566)</f>
        <v>0</v>
      </c>
      <c r="AV566" s="99">
        <f>SUMIFS(通讯通路门店!$Z:$Z,通讯通路门店!$S:$S,$G566)</f>
        <v>0</v>
      </c>
      <c r="AW566" s="99">
        <f>SUMIFS(通讯通路门店!$AB:$AB,通讯通路门店!$S:$S,$G566)</f>
        <v>0</v>
      </c>
      <c r="AX566" s="99">
        <f>SUMIFS(通讯通路门店!$X:$X,通讯通路门店!$S:$S,$G566)</f>
        <v>0</v>
      </c>
      <c r="AY566" s="99">
        <f>SUMIFS(通讯通路门店!$Y:$Y,通讯通路门店!$S:$S,$G566)</f>
        <v>0</v>
      </c>
      <c r="AZ566" s="99">
        <f>SUMIFS(通讯通路门店!$AA:$AA,通讯通路门店!$S:$S,$G566)</f>
        <v>0</v>
      </c>
      <c r="BA566" s="99">
        <f t="shared" si="43"/>
        <v>0</v>
      </c>
      <c r="BB566" s="99">
        <f t="shared" si="44"/>
        <v>0</v>
      </c>
      <c r="BC566" s="99">
        <f>SUMIFS(通讯通路门店!$W:$W,通讯通路门店!$S:$S,$G566,通讯通路门店!$J:$J,"荣耀体验店")+SUMIFS(通讯通路门店!$W:$W,通讯通路门店!$S:$S,$G566,通讯通路门店!$J:$J,"荣耀授权专卖店")</f>
        <v>0</v>
      </c>
      <c r="BD566" s="99">
        <f>SUMIFS(通讯通路门店!$Z:$Z,通讯通路门店!$S:$S,$G566,通讯通路门店!$J:$J,"VIVO体验店")</f>
        <v>0</v>
      </c>
      <c r="BE566" s="99">
        <f>SUMIFS(通讯通路门店!$AB:$AB,通讯通路门店!$S:$S,$G566,通讯通路门店!$J:$J,"OPPO体验店")</f>
        <v>0</v>
      </c>
      <c r="BF566" s="99">
        <f>SUMIFS(通讯通路门店!$X:$X,通讯通路门店!$S:$S,$G566,通讯通路门店!$J:$J,"华为授权体验店")+SUMIFS(通讯通路门店!$AA:$AA,通讯通路门店!$S:$S,$G566,通讯通路门店!$J:$J,"华为堡垒店")</f>
        <v>0</v>
      </c>
      <c r="BG566" s="99">
        <f>SUMIFS(通讯通路门店!$Y:$Y,通讯通路门店!$S:$S,$G566,通讯通路门店!$J:$J,"小米体验店")</f>
        <v>0</v>
      </c>
      <c r="BH566" s="99">
        <f>SUMIFS(通讯通路门店!$AA:$AA,通讯通路门店!$S:$S,$G566,通讯通路门店!$J:$J,"苹果体验店")</f>
        <v>0</v>
      </c>
      <c r="BI566" s="99">
        <f>SUMIFS(通讯通路门店!$K:$K,通讯通路门店!$S:$S,$G566,通讯通路门店!$J:$J,"其他品牌专卖店")</f>
        <v>0</v>
      </c>
      <c r="BJ566" s="99">
        <f>SUMIFS(通讯通路门店!$AC:$AC,通讯通路门店!$S:$S,$G566)</f>
        <v>0</v>
      </c>
      <c r="BK566" s="99">
        <f>SUMIFS(通讯通路门店!$AD:$AD,通讯通路门店!$S:$S,$G566)</f>
        <v>0</v>
      </c>
      <c r="BL566" s="99">
        <f>SUMIFS(通讯通路门店!$AE:$AE,通讯通路门店!$S:$S,$G566)</f>
        <v>0</v>
      </c>
      <c r="BM566" s="99">
        <f>SUMIFS(通讯通路门店!$AF:$AF,通讯通路门店!$S:$S,$G566)</f>
        <v>0</v>
      </c>
      <c r="BN566" s="99">
        <f>SUMIFS(通讯通路门店!$AG:$AG,通讯通路门店!$S:$S,$G566)</f>
        <v>0</v>
      </c>
      <c r="BO566" s="99">
        <f>SUMIFS(通讯通路门店!$AH:$AH,通讯通路门店!$S:$S,$G566)</f>
        <v>0</v>
      </c>
      <c r="BP566" s="99">
        <f>SUMIFS(通讯通路门店!$AI:$AI,通讯通路门店!$S:$S,$G566)</f>
        <v>0</v>
      </c>
      <c r="BQ566" s="83"/>
    </row>
    <row r="567" spans="1:69">
      <c r="A567" s="99" t="str">
        <f>IFERROR(_xlfn.XLOOKUP($G567,通讯通路门店!$S$4:$S$993933,通讯通路门店!$A$4:$A$993933,0,0),"")</f>
        <v/>
      </c>
      <c r="B567" s="99" t="str">
        <f>IFERROR(_xlfn.XLOOKUP($G567,通讯通路门店!$S$4:$S$993933,通讯通路门店!$B$4:$B$993933,0,0),"")</f>
        <v/>
      </c>
      <c r="C567" s="99" t="str">
        <f>IFERROR(_xlfn.XLOOKUP($G567,通讯通路门店!$S$4:$S$993933,通讯通路门店!$C$4:$C$993933,0,0),"")</f>
        <v/>
      </c>
      <c r="D567" s="99" t="str">
        <f>IFERROR(_xlfn.XLOOKUP($G567,通讯通路门店!$S$4:$S$993933,通讯通路门店!$D$4:$D$993933,0,0),"")</f>
        <v/>
      </c>
      <c r="E567" s="83"/>
      <c r="F567" s="83"/>
      <c r="G567" s="101" t="e">
        <v>#N/A</v>
      </c>
      <c r="H567" s="102" t="str">
        <f>IFERROR(_xlfn.XLOOKUP($G567,通讯通路门店!$S$4:$S$993933,通讯通路门店!$R$4:$R$993933,0,0),"")</f>
        <v/>
      </c>
      <c r="I567" s="83"/>
      <c r="J567" s="83"/>
      <c r="K567" s="83"/>
      <c r="L567" s="83"/>
      <c r="M567" s="83"/>
      <c r="N567" s="83"/>
      <c r="O567" s="83"/>
      <c r="P567" s="83"/>
      <c r="Q567" s="83"/>
      <c r="R567" s="83"/>
      <c r="S567" s="83"/>
      <c r="T567" s="83"/>
      <c r="U567" s="99">
        <f>COUNTIF(通讯通路门店!$S:$S,$G567)</f>
        <v>0</v>
      </c>
      <c r="V567" s="99">
        <f>COUNTIFS(通讯通路门店!$S:$S,$G567,通讯通路门店!$J:$J,"综合卖场")</f>
        <v>0</v>
      </c>
      <c r="W567" s="99">
        <f>SUMIFS(通讯通路门店!$AJ:$AJ,通讯通路门店!$S:$S,通讯客户沙盘!$G567)</f>
        <v>0</v>
      </c>
      <c r="X567" s="99">
        <f t="shared" si="40"/>
        <v>0</v>
      </c>
      <c r="Y567" s="99">
        <f>COUNTIFS(通讯通路门店!$S:$S,$G567,通讯通路门店!$J:$J,"荣耀体验店")+COUNTIFS(通讯通路门店!$S:$S,$G567,通讯通路门店!$J:$J,"荣耀授权专卖店")</f>
        <v>0</v>
      </c>
      <c r="Z567" s="99">
        <f>COUNTIFS(通讯通路门店!$S:$S,$G567,通讯通路门店!$J:$J,"VIVO体验店")</f>
        <v>0</v>
      </c>
      <c r="AA567" s="99">
        <f>COUNTIFS(通讯通路门店!$S:$S,$G567,通讯通路门店!$J:$J,"OPPO体验店")</f>
        <v>0</v>
      </c>
      <c r="AB567" s="99">
        <f>COUNTIFS(通讯通路门店!$S:$S,$G567,通讯通路门店!$J:$J,"华为授权体验店")+COUNTIFS(通讯通路门店!$S:$S,$G567,通讯通路门店!$J:$J,"华为堡垒店")</f>
        <v>0</v>
      </c>
      <c r="AC567" s="99">
        <f>COUNTIFS(通讯通路门店!$S:$S,$G567,通讯通路门店!$J:$J,"小米体验店")</f>
        <v>0</v>
      </c>
      <c r="AD567" s="99">
        <f>COUNTIFS(通讯通路门店!$S:$S,$G567,通讯通路门店!$J:$J,"苹果体验店")</f>
        <v>0</v>
      </c>
      <c r="AE567" s="99">
        <f>COUNTIFS(通讯通路门店!$S:$S,$G567,通讯通路门店!$J:$J,"其他品牌专卖店")</f>
        <v>0</v>
      </c>
      <c r="AF567" s="99">
        <f>SUMIFS(通讯通路门店!$BI:$BI,通讯通路门店!$S:$S,$G567)</f>
        <v>0</v>
      </c>
      <c r="AG567" s="99">
        <f>SUMIFS(通讯通路门店!$BH:$BH,通讯通路门店!$S:$S,$G567)</f>
        <v>0</v>
      </c>
      <c r="AH567" s="99">
        <f t="shared" si="41"/>
        <v>0</v>
      </c>
      <c r="AI567" s="99">
        <f>SUMIFS(通讯通路门店!$BB:$BB,通讯通路门店!$S:$S,$G567)</f>
        <v>0</v>
      </c>
      <c r="AJ567" s="99">
        <f>SUMIFS(通讯通路门店!$BE:$BE,通讯通路门店!$S:$S,$G567)</f>
        <v>0</v>
      </c>
      <c r="AK567" s="99">
        <f>SUMIFS(通讯通路门店!$BG:$BG,通讯通路门店!$S:$S,$G567)</f>
        <v>0</v>
      </c>
      <c r="AL567" s="99">
        <f>SUMIFS(通讯通路门店!$BC:$BC,通讯通路门店!$S:$S,$G567)</f>
        <v>0</v>
      </c>
      <c r="AM567" s="99">
        <f>SUMIFS(通讯通路门店!$BD:$BD,通讯通路门店!$S:$S,$G567)</f>
        <v>0</v>
      </c>
      <c r="AN567" s="99">
        <f>SUMIFS(通讯通路门店!$BF:$BF,通讯通路门店!$S:$S,$G567)</f>
        <v>0</v>
      </c>
      <c r="AO567" s="99">
        <f t="shared" si="42"/>
        <v>0</v>
      </c>
      <c r="AP567" s="99">
        <f>SUMIFS(通讯通路门店!$K:$K,通讯通路门店!$S:$S,$G567)</f>
        <v>0</v>
      </c>
      <c r="AQ567" s="83"/>
      <c r="AR567" s="99">
        <f>SUMIFS(通讯通路门店!$T:$T,通讯通路门店!$S:$S,$G567)</f>
        <v>0</v>
      </c>
      <c r="AS567" s="99">
        <f>SUMIFS(通讯通路门店!$U:$U,通讯通路门店!$S:$S,$G567)</f>
        <v>0</v>
      </c>
      <c r="AT567" s="99">
        <f>SUMIFS(通讯通路门店!$V:$V,通讯通路门店!$S:$S,$G567)</f>
        <v>0</v>
      </c>
      <c r="AU567" s="99">
        <f>SUMIFS(通讯通路门店!$W:$W,通讯通路门店!$S:$S,$G567)</f>
        <v>0</v>
      </c>
      <c r="AV567" s="99">
        <f>SUMIFS(通讯通路门店!$Z:$Z,通讯通路门店!$S:$S,$G567)</f>
        <v>0</v>
      </c>
      <c r="AW567" s="99">
        <f>SUMIFS(通讯通路门店!$AB:$AB,通讯通路门店!$S:$S,$G567)</f>
        <v>0</v>
      </c>
      <c r="AX567" s="99">
        <f>SUMIFS(通讯通路门店!$X:$X,通讯通路门店!$S:$S,$G567)</f>
        <v>0</v>
      </c>
      <c r="AY567" s="99">
        <f>SUMIFS(通讯通路门店!$Y:$Y,通讯通路门店!$S:$S,$G567)</f>
        <v>0</v>
      </c>
      <c r="AZ567" s="99">
        <f>SUMIFS(通讯通路门店!$AA:$AA,通讯通路门店!$S:$S,$G567)</f>
        <v>0</v>
      </c>
      <c r="BA567" s="99">
        <f t="shared" si="43"/>
        <v>0</v>
      </c>
      <c r="BB567" s="99">
        <f t="shared" si="44"/>
        <v>0</v>
      </c>
      <c r="BC567" s="99">
        <f>SUMIFS(通讯通路门店!$W:$W,通讯通路门店!$S:$S,$G567,通讯通路门店!$J:$J,"荣耀体验店")+SUMIFS(通讯通路门店!$W:$W,通讯通路门店!$S:$S,$G567,通讯通路门店!$J:$J,"荣耀授权专卖店")</f>
        <v>0</v>
      </c>
      <c r="BD567" s="99">
        <f>SUMIFS(通讯通路门店!$Z:$Z,通讯通路门店!$S:$S,$G567,通讯通路门店!$J:$J,"VIVO体验店")</f>
        <v>0</v>
      </c>
      <c r="BE567" s="99">
        <f>SUMIFS(通讯通路门店!$AB:$AB,通讯通路门店!$S:$S,$G567,通讯通路门店!$J:$J,"OPPO体验店")</f>
        <v>0</v>
      </c>
      <c r="BF567" s="99">
        <f>SUMIFS(通讯通路门店!$X:$X,通讯通路门店!$S:$S,$G567,通讯通路门店!$J:$J,"华为授权体验店")+SUMIFS(通讯通路门店!$AA:$AA,通讯通路门店!$S:$S,$G567,通讯通路门店!$J:$J,"华为堡垒店")</f>
        <v>0</v>
      </c>
      <c r="BG567" s="99">
        <f>SUMIFS(通讯通路门店!$Y:$Y,通讯通路门店!$S:$S,$G567,通讯通路门店!$J:$J,"小米体验店")</f>
        <v>0</v>
      </c>
      <c r="BH567" s="99">
        <f>SUMIFS(通讯通路门店!$AA:$AA,通讯通路门店!$S:$S,$G567,通讯通路门店!$J:$J,"苹果体验店")</f>
        <v>0</v>
      </c>
      <c r="BI567" s="99">
        <f>SUMIFS(通讯通路门店!$K:$K,通讯通路门店!$S:$S,$G567,通讯通路门店!$J:$J,"其他品牌专卖店")</f>
        <v>0</v>
      </c>
      <c r="BJ567" s="99">
        <f>SUMIFS(通讯通路门店!$AC:$AC,通讯通路门店!$S:$S,$G567)</f>
        <v>0</v>
      </c>
      <c r="BK567" s="99">
        <f>SUMIFS(通讯通路门店!$AD:$AD,通讯通路门店!$S:$S,$G567)</f>
        <v>0</v>
      </c>
      <c r="BL567" s="99">
        <f>SUMIFS(通讯通路门店!$AE:$AE,通讯通路门店!$S:$S,$G567)</f>
        <v>0</v>
      </c>
      <c r="BM567" s="99">
        <f>SUMIFS(通讯通路门店!$AF:$AF,通讯通路门店!$S:$S,$G567)</f>
        <v>0</v>
      </c>
      <c r="BN567" s="99">
        <f>SUMIFS(通讯通路门店!$AG:$AG,通讯通路门店!$S:$S,$G567)</f>
        <v>0</v>
      </c>
      <c r="BO567" s="99">
        <f>SUMIFS(通讯通路门店!$AH:$AH,通讯通路门店!$S:$S,$G567)</f>
        <v>0</v>
      </c>
      <c r="BP567" s="99">
        <f>SUMIFS(通讯通路门店!$AI:$AI,通讯通路门店!$S:$S,$G567)</f>
        <v>0</v>
      </c>
      <c r="BQ567" s="83"/>
    </row>
    <row r="568" spans="1:69">
      <c r="A568" s="99" t="str">
        <f>IFERROR(_xlfn.XLOOKUP($G568,通讯通路门店!$S$4:$S$993933,通讯通路门店!$A$4:$A$993933,0,0),"")</f>
        <v/>
      </c>
      <c r="B568" s="99" t="str">
        <f>IFERROR(_xlfn.XLOOKUP($G568,通讯通路门店!$S$4:$S$993933,通讯通路门店!$B$4:$B$993933,0,0),"")</f>
        <v/>
      </c>
      <c r="C568" s="99" t="str">
        <f>IFERROR(_xlfn.XLOOKUP($G568,通讯通路门店!$S$4:$S$993933,通讯通路门店!$C$4:$C$993933,0,0),"")</f>
        <v/>
      </c>
      <c r="D568" s="99" t="str">
        <f>IFERROR(_xlfn.XLOOKUP($G568,通讯通路门店!$S$4:$S$993933,通讯通路门店!$D$4:$D$993933,0,0),"")</f>
        <v/>
      </c>
      <c r="E568" s="83"/>
      <c r="F568" s="83"/>
      <c r="G568" s="101" t="e">
        <v>#N/A</v>
      </c>
      <c r="H568" s="102" t="str">
        <f>IFERROR(_xlfn.XLOOKUP($G568,通讯通路门店!$S$4:$S$993933,通讯通路门店!$R$4:$R$993933,0,0),"")</f>
        <v/>
      </c>
      <c r="I568" s="83"/>
      <c r="J568" s="83"/>
      <c r="K568" s="83"/>
      <c r="L568" s="83"/>
      <c r="M568" s="83"/>
      <c r="N568" s="83"/>
      <c r="O568" s="83"/>
      <c r="P568" s="83"/>
      <c r="Q568" s="83"/>
      <c r="R568" s="83"/>
      <c r="S568" s="83"/>
      <c r="T568" s="83"/>
      <c r="U568" s="99">
        <f>COUNTIF(通讯通路门店!$S:$S,$G568)</f>
        <v>0</v>
      </c>
      <c r="V568" s="99">
        <f>COUNTIFS(通讯通路门店!$S:$S,$G568,通讯通路门店!$J:$J,"综合卖场")</f>
        <v>0</v>
      </c>
      <c r="W568" s="99">
        <f>SUMIFS(通讯通路门店!$AJ:$AJ,通讯通路门店!$S:$S,通讯客户沙盘!$G568)</f>
        <v>0</v>
      </c>
      <c r="X568" s="99">
        <f t="shared" si="40"/>
        <v>0</v>
      </c>
      <c r="Y568" s="99">
        <f>COUNTIFS(通讯通路门店!$S:$S,$G568,通讯通路门店!$J:$J,"荣耀体验店")+COUNTIFS(通讯通路门店!$S:$S,$G568,通讯通路门店!$J:$J,"荣耀授权专卖店")</f>
        <v>0</v>
      </c>
      <c r="Z568" s="99">
        <f>COUNTIFS(通讯通路门店!$S:$S,$G568,通讯通路门店!$J:$J,"VIVO体验店")</f>
        <v>0</v>
      </c>
      <c r="AA568" s="99">
        <f>COUNTIFS(通讯通路门店!$S:$S,$G568,通讯通路门店!$J:$J,"OPPO体验店")</f>
        <v>0</v>
      </c>
      <c r="AB568" s="99">
        <f>COUNTIFS(通讯通路门店!$S:$S,$G568,通讯通路门店!$J:$J,"华为授权体验店")+COUNTIFS(通讯通路门店!$S:$S,$G568,通讯通路门店!$J:$J,"华为堡垒店")</f>
        <v>0</v>
      </c>
      <c r="AC568" s="99">
        <f>COUNTIFS(通讯通路门店!$S:$S,$G568,通讯通路门店!$J:$J,"小米体验店")</f>
        <v>0</v>
      </c>
      <c r="AD568" s="99">
        <f>COUNTIFS(通讯通路门店!$S:$S,$G568,通讯通路门店!$J:$J,"苹果体验店")</f>
        <v>0</v>
      </c>
      <c r="AE568" s="99">
        <f>COUNTIFS(通讯通路门店!$S:$S,$G568,通讯通路门店!$J:$J,"其他品牌专卖店")</f>
        <v>0</v>
      </c>
      <c r="AF568" s="99">
        <f>SUMIFS(通讯通路门店!$BI:$BI,通讯通路门店!$S:$S,$G568)</f>
        <v>0</v>
      </c>
      <c r="AG568" s="99">
        <f>SUMIFS(通讯通路门店!$BH:$BH,通讯通路门店!$S:$S,$G568)</f>
        <v>0</v>
      </c>
      <c r="AH568" s="99">
        <f t="shared" si="41"/>
        <v>0</v>
      </c>
      <c r="AI568" s="99">
        <f>SUMIFS(通讯通路门店!$BB:$BB,通讯通路门店!$S:$S,$G568)</f>
        <v>0</v>
      </c>
      <c r="AJ568" s="99">
        <f>SUMIFS(通讯通路门店!$BE:$BE,通讯通路门店!$S:$S,$G568)</f>
        <v>0</v>
      </c>
      <c r="AK568" s="99">
        <f>SUMIFS(通讯通路门店!$BG:$BG,通讯通路门店!$S:$S,$G568)</f>
        <v>0</v>
      </c>
      <c r="AL568" s="99">
        <f>SUMIFS(通讯通路门店!$BC:$BC,通讯通路门店!$S:$S,$G568)</f>
        <v>0</v>
      </c>
      <c r="AM568" s="99">
        <f>SUMIFS(通讯通路门店!$BD:$BD,通讯通路门店!$S:$S,$G568)</f>
        <v>0</v>
      </c>
      <c r="AN568" s="99">
        <f>SUMIFS(通讯通路门店!$BF:$BF,通讯通路门店!$S:$S,$G568)</f>
        <v>0</v>
      </c>
      <c r="AO568" s="99">
        <f t="shared" si="42"/>
        <v>0</v>
      </c>
      <c r="AP568" s="99">
        <f>SUMIFS(通讯通路门店!$K:$K,通讯通路门店!$S:$S,$G568)</f>
        <v>0</v>
      </c>
      <c r="AQ568" s="83"/>
      <c r="AR568" s="99">
        <f>SUMIFS(通讯通路门店!$T:$T,通讯通路门店!$S:$S,$G568)</f>
        <v>0</v>
      </c>
      <c r="AS568" s="99">
        <f>SUMIFS(通讯通路门店!$U:$U,通讯通路门店!$S:$S,$G568)</f>
        <v>0</v>
      </c>
      <c r="AT568" s="99">
        <f>SUMIFS(通讯通路门店!$V:$V,通讯通路门店!$S:$S,$G568)</f>
        <v>0</v>
      </c>
      <c r="AU568" s="99">
        <f>SUMIFS(通讯通路门店!$W:$W,通讯通路门店!$S:$S,$G568)</f>
        <v>0</v>
      </c>
      <c r="AV568" s="99">
        <f>SUMIFS(通讯通路门店!$Z:$Z,通讯通路门店!$S:$S,$G568)</f>
        <v>0</v>
      </c>
      <c r="AW568" s="99">
        <f>SUMIFS(通讯通路门店!$AB:$AB,通讯通路门店!$S:$S,$G568)</f>
        <v>0</v>
      </c>
      <c r="AX568" s="99">
        <f>SUMIFS(通讯通路门店!$X:$X,通讯通路门店!$S:$S,$G568)</f>
        <v>0</v>
      </c>
      <c r="AY568" s="99">
        <f>SUMIFS(通讯通路门店!$Y:$Y,通讯通路门店!$S:$S,$G568)</f>
        <v>0</v>
      </c>
      <c r="AZ568" s="99">
        <f>SUMIFS(通讯通路门店!$AA:$AA,通讯通路门店!$S:$S,$G568)</f>
        <v>0</v>
      </c>
      <c r="BA568" s="99">
        <f t="shared" si="43"/>
        <v>0</v>
      </c>
      <c r="BB568" s="99">
        <f t="shared" si="44"/>
        <v>0</v>
      </c>
      <c r="BC568" s="99">
        <f>SUMIFS(通讯通路门店!$W:$W,通讯通路门店!$S:$S,$G568,通讯通路门店!$J:$J,"荣耀体验店")+SUMIFS(通讯通路门店!$W:$W,通讯通路门店!$S:$S,$G568,通讯通路门店!$J:$J,"荣耀授权专卖店")</f>
        <v>0</v>
      </c>
      <c r="BD568" s="99">
        <f>SUMIFS(通讯通路门店!$Z:$Z,通讯通路门店!$S:$S,$G568,通讯通路门店!$J:$J,"VIVO体验店")</f>
        <v>0</v>
      </c>
      <c r="BE568" s="99">
        <f>SUMIFS(通讯通路门店!$AB:$AB,通讯通路门店!$S:$S,$G568,通讯通路门店!$J:$J,"OPPO体验店")</f>
        <v>0</v>
      </c>
      <c r="BF568" s="99">
        <f>SUMIFS(通讯通路门店!$X:$X,通讯通路门店!$S:$S,$G568,通讯通路门店!$J:$J,"华为授权体验店")+SUMIFS(通讯通路门店!$AA:$AA,通讯通路门店!$S:$S,$G568,通讯通路门店!$J:$J,"华为堡垒店")</f>
        <v>0</v>
      </c>
      <c r="BG568" s="99">
        <f>SUMIFS(通讯通路门店!$Y:$Y,通讯通路门店!$S:$S,$G568,通讯通路门店!$J:$J,"小米体验店")</f>
        <v>0</v>
      </c>
      <c r="BH568" s="99">
        <f>SUMIFS(通讯通路门店!$AA:$AA,通讯通路门店!$S:$S,$G568,通讯通路门店!$J:$J,"苹果体验店")</f>
        <v>0</v>
      </c>
      <c r="BI568" s="99">
        <f>SUMIFS(通讯通路门店!$K:$K,通讯通路门店!$S:$S,$G568,通讯通路门店!$J:$J,"其他品牌专卖店")</f>
        <v>0</v>
      </c>
      <c r="BJ568" s="99">
        <f>SUMIFS(通讯通路门店!$AC:$AC,通讯通路门店!$S:$S,$G568)</f>
        <v>0</v>
      </c>
      <c r="BK568" s="99">
        <f>SUMIFS(通讯通路门店!$AD:$AD,通讯通路门店!$S:$S,$G568)</f>
        <v>0</v>
      </c>
      <c r="BL568" s="99">
        <f>SUMIFS(通讯通路门店!$AE:$AE,通讯通路门店!$S:$S,$G568)</f>
        <v>0</v>
      </c>
      <c r="BM568" s="99">
        <f>SUMIFS(通讯通路门店!$AF:$AF,通讯通路门店!$S:$S,$G568)</f>
        <v>0</v>
      </c>
      <c r="BN568" s="99">
        <f>SUMIFS(通讯通路门店!$AG:$AG,通讯通路门店!$S:$S,$G568)</f>
        <v>0</v>
      </c>
      <c r="BO568" s="99">
        <f>SUMIFS(通讯通路门店!$AH:$AH,通讯通路门店!$S:$S,$G568)</f>
        <v>0</v>
      </c>
      <c r="BP568" s="99">
        <f>SUMIFS(通讯通路门店!$AI:$AI,通讯通路门店!$S:$S,$G568)</f>
        <v>0</v>
      </c>
      <c r="BQ568" s="83"/>
    </row>
    <row r="569" spans="1:69">
      <c r="A569" s="99" t="str">
        <f>IFERROR(_xlfn.XLOOKUP($G569,通讯通路门店!$S$4:$S$993933,通讯通路门店!$A$4:$A$993933,0,0),"")</f>
        <v/>
      </c>
      <c r="B569" s="99" t="str">
        <f>IFERROR(_xlfn.XLOOKUP($G569,通讯通路门店!$S$4:$S$993933,通讯通路门店!$B$4:$B$993933,0,0),"")</f>
        <v/>
      </c>
      <c r="C569" s="99" t="str">
        <f>IFERROR(_xlfn.XLOOKUP($G569,通讯通路门店!$S$4:$S$993933,通讯通路门店!$C$4:$C$993933,0,0),"")</f>
        <v/>
      </c>
      <c r="D569" s="99" t="str">
        <f>IFERROR(_xlfn.XLOOKUP($G569,通讯通路门店!$S$4:$S$993933,通讯通路门店!$D$4:$D$993933,0,0),"")</f>
        <v/>
      </c>
      <c r="E569" s="83"/>
      <c r="F569" s="83"/>
      <c r="G569" s="101" t="e">
        <v>#N/A</v>
      </c>
      <c r="H569" s="102" t="str">
        <f>IFERROR(_xlfn.XLOOKUP($G569,通讯通路门店!$S$4:$S$993933,通讯通路门店!$R$4:$R$993933,0,0),"")</f>
        <v/>
      </c>
      <c r="I569" s="83"/>
      <c r="J569" s="83"/>
      <c r="K569" s="83"/>
      <c r="L569" s="83"/>
      <c r="M569" s="83"/>
      <c r="N569" s="83"/>
      <c r="O569" s="83"/>
      <c r="P569" s="83"/>
      <c r="Q569" s="83"/>
      <c r="R569" s="83"/>
      <c r="S569" s="83"/>
      <c r="T569" s="83"/>
      <c r="U569" s="99">
        <f>COUNTIF(通讯通路门店!$S:$S,$G569)</f>
        <v>0</v>
      </c>
      <c r="V569" s="99">
        <f>COUNTIFS(通讯通路门店!$S:$S,$G569,通讯通路门店!$J:$J,"综合卖场")</f>
        <v>0</v>
      </c>
      <c r="W569" s="99">
        <f>SUMIFS(通讯通路门店!$AJ:$AJ,通讯通路门店!$S:$S,通讯客户沙盘!$G569)</f>
        <v>0</v>
      </c>
      <c r="X569" s="99">
        <f t="shared" si="40"/>
        <v>0</v>
      </c>
      <c r="Y569" s="99">
        <f>COUNTIFS(通讯通路门店!$S:$S,$G569,通讯通路门店!$J:$J,"荣耀体验店")+COUNTIFS(通讯通路门店!$S:$S,$G569,通讯通路门店!$J:$J,"荣耀授权专卖店")</f>
        <v>0</v>
      </c>
      <c r="Z569" s="99">
        <f>COUNTIFS(通讯通路门店!$S:$S,$G569,通讯通路门店!$J:$J,"VIVO体验店")</f>
        <v>0</v>
      </c>
      <c r="AA569" s="99">
        <f>COUNTIFS(通讯通路门店!$S:$S,$G569,通讯通路门店!$J:$J,"OPPO体验店")</f>
        <v>0</v>
      </c>
      <c r="AB569" s="99">
        <f>COUNTIFS(通讯通路门店!$S:$S,$G569,通讯通路门店!$J:$J,"华为授权体验店")+COUNTIFS(通讯通路门店!$S:$S,$G569,通讯通路门店!$J:$J,"华为堡垒店")</f>
        <v>0</v>
      </c>
      <c r="AC569" s="99">
        <f>COUNTIFS(通讯通路门店!$S:$S,$G569,通讯通路门店!$J:$J,"小米体验店")</f>
        <v>0</v>
      </c>
      <c r="AD569" s="99">
        <f>COUNTIFS(通讯通路门店!$S:$S,$G569,通讯通路门店!$J:$J,"苹果体验店")</f>
        <v>0</v>
      </c>
      <c r="AE569" s="99">
        <f>COUNTIFS(通讯通路门店!$S:$S,$G569,通讯通路门店!$J:$J,"其他品牌专卖店")</f>
        <v>0</v>
      </c>
      <c r="AF569" s="99">
        <f>SUMIFS(通讯通路门店!$BI:$BI,通讯通路门店!$S:$S,$G569)</f>
        <v>0</v>
      </c>
      <c r="AG569" s="99">
        <f>SUMIFS(通讯通路门店!$BH:$BH,通讯通路门店!$S:$S,$G569)</f>
        <v>0</v>
      </c>
      <c r="AH569" s="99">
        <f t="shared" si="41"/>
        <v>0</v>
      </c>
      <c r="AI569" s="99">
        <f>SUMIFS(通讯通路门店!$BB:$BB,通讯通路门店!$S:$S,$G569)</f>
        <v>0</v>
      </c>
      <c r="AJ569" s="99">
        <f>SUMIFS(通讯通路门店!$BE:$BE,通讯通路门店!$S:$S,$G569)</f>
        <v>0</v>
      </c>
      <c r="AK569" s="99">
        <f>SUMIFS(通讯通路门店!$BG:$BG,通讯通路门店!$S:$S,$G569)</f>
        <v>0</v>
      </c>
      <c r="AL569" s="99">
        <f>SUMIFS(通讯通路门店!$BC:$BC,通讯通路门店!$S:$S,$G569)</f>
        <v>0</v>
      </c>
      <c r="AM569" s="99">
        <f>SUMIFS(通讯通路门店!$BD:$BD,通讯通路门店!$S:$S,$G569)</f>
        <v>0</v>
      </c>
      <c r="AN569" s="99">
        <f>SUMIFS(通讯通路门店!$BF:$BF,通讯通路门店!$S:$S,$G569)</f>
        <v>0</v>
      </c>
      <c r="AO569" s="99">
        <f t="shared" si="42"/>
        <v>0</v>
      </c>
      <c r="AP569" s="99">
        <f>SUMIFS(通讯通路门店!$K:$K,通讯通路门店!$S:$S,$G569)</f>
        <v>0</v>
      </c>
      <c r="AQ569" s="83"/>
      <c r="AR569" s="99">
        <f>SUMIFS(通讯通路门店!$T:$T,通讯通路门店!$S:$S,$G569)</f>
        <v>0</v>
      </c>
      <c r="AS569" s="99">
        <f>SUMIFS(通讯通路门店!$U:$U,通讯通路门店!$S:$S,$G569)</f>
        <v>0</v>
      </c>
      <c r="AT569" s="99">
        <f>SUMIFS(通讯通路门店!$V:$V,通讯通路门店!$S:$S,$G569)</f>
        <v>0</v>
      </c>
      <c r="AU569" s="99">
        <f>SUMIFS(通讯通路门店!$W:$W,通讯通路门店!$S:$S,$G569)</f>
        <v>0</v>
      </c>
      <c r="AV569" s="99">
        <f>SUMIFS(通讯通路门店!$Z:$Z,通讯通路门店!$S:$S,$G569)</f>
        <v>0</v>
      </c>
      <c r="AW569" s="99">
        <f>SUMIFS(通讯通路门店!$AB:$AB,通讯通路门店!$S:$S,$G569)</f>
        <v>0</v>
      </c>
      <c r="AX569" s="99">
        <f>SUMIFS(通讯通路门店!$X:$X,通讯通路门店!$S:$S,$G569)</f>
        <v>0</v>
      </c>
      <c r="AY569" s="99">
        <f>SUMIFS(通讯通路门店!$Y:$Y,通讯通路门店!$S:$S,$G569)</f>
        <v>0</v>
      </c>
      <c r="AZ569" s="99">
        <f>SUMIFS(通讯通路门店!$AA:$AA,通讯通路门店!$S:$S,$G569)</f>
        <v>0</v>
      </c>
      <c r="BA569" s="99">
        <f t="shared" si="43"/>
        <v>0</v>
      </c>
      <c r="BB569" s="99">
        <f t="shared" si="44"/>
        <v>0</v>
      </c>
      <c r="BC569" s="99">
        <f>SUMIFS(通讯通路门店!$W:$W,通讯通路门店!$S:$S,$G569,通讯通路门店!$J:$J,"荣耀体验店")+SUMIFS(通讯通路门店!$W:$W,通讯通路门店!$S:$S,$G569,通讯通路门店!$J:$J,"荣耀授权专卖店")</f>
        <v>0</v>
      </c>
      <c r="BD569" s="99">
        <f>SUMIFS(通讯通路门店!$Z:$Z,通讯通路门店!$S:$S,$G569,通讯通路门店!$J:$J,"VIVO体验店")</f>
        <v>0</v>
      </c>
      <c r="BE569" s="99">
        <f>SUMIFS(通讯通路门店!$AB:$AB,通讯通路门店!$S:$S,$G569,通讯通路门店!$J:$J,"OPPO体验店")</f>
        <v>0</v>
      </c>
      <c r="BF569" s="99">
        <f>SUMIFS(通讯通路门店!$X:$X,通讯通路门店!$S:$S,$G569,通讯通路门店!$J:$J,"华为授权体验店")+SUMIFS(通讯通路门店!$AA:$AA,通讯通路门店!$S:$S,$G569,通讯通路门店!$J:$J,"华为堡垒店")</f>
        <v>0</v>
      </c>
      <c r="BG569" s="99">
        <f>SUMIFS(通讯通路门店!$Y:$Y,通讯通路门店!$S:$S,$G569,通讯通路门店!$J:$J,"小米体验店")</f>
        <v>0</v>
      </c>
      <c r="BH569" s="99">
        <f>SUMIFS(通讯通路门店!$AA:$AA,通讯通路门店!$S:$S,$G569,通讯通路门店!$J:$J,"苹果体验店")</f>
        <v>0</v>
      </c>
      <c r="BI569" s="99">
        <f>SUMIFS(通讯通路门店!$K:$K,通讯通路门店!$S:$S,$G569,通讯通路门店!$J:$J,"其他品牌专卖店")</f>
        <v>0</v>
      </c>
      <c r="BJ569" s="99">
        <f>SUMIFS(通讯通路门店!$AC:$AC,通讯通路门店!$S:$S,$G569)</f>
        <v>0</v>
      </c>
      <c r="BK569" s="99">
        <f>SUMIFS(通讯通路门店!$AD:$AD,通讯通路门店!$S:$S,$G569)</f>
        <v>0</v>
      </c>
      <c r="BL569" s="99">
        <f>SUMIFS(通讯通路门店!$AE:$AE,通讯通路门店!$S:$S,$G569)</f>
        <v>0</v>
      </c>
      <c r="BM569" s="99">
        <f>SUMIFS(通讯通路门店!$AF:$AF,通讯通路门店!$S:$S,$G569)</f>
        <v>0</v>
      </c>
      <c r="BN569" s="99">
        <f>SUMIFS(通讯通路门店!$AG:$AG,通讯通路门店!$S:$S,$G569)</f>
        <v>0</v>
      </c>
      <c r="BO569" s="99">
        <f>SUMIFS(通讯通路门店!$AH:$AH,通讯通路门店!$S:$S,$G569)</f>
        <v>0</v>
      </c>
      <c r="BP569" s="99">
        <f>SUMIFS(通讯通路门店!$AI:$AI,通讯通路门店!$S:$S,$G569)</f>
        <v>0</v>
      </c>
      <c r="BQ569" s="83"/>
    </row>
    <row r="570" spans="1:69">
      <c r="A570" s="99" t="str">
        <f>IFERROR(_xlfn.XLOOKUP($G570,通讯通路门店!$S$4:$S$993933,通讯通路门店!$A$4:$A$993933,0,0),"")</f>
        <v/>
      </c>
      <c r="B570" s="99" t="str">
        <f>IFERROR(_xlfn.XLOOKUP($G570,通讯通路门店!$S$4:$S$993933,通讯通路门店!$B$4:$B$993933,0,0),"")</f>
        <v/>
      </c>
      <c r="C570" s="99" t="str">
        <f>IFERROR(_xlfn.XLOOKUP($G570,通讯通路门店!$S$4:$S$993933,通讯通路门店!$C$4:$C$993933,0,0),"")</f>
        <v/>
      </c>
      <c r="D570" s="99" t="str">
        <f>IFERROR(_xlfn.XLOOKUP($G570,通讯通路门店!$S$4:$S$993933,通讯通路门店!$D$4:$D$993933,0,0),"")</f>
        <v/>
      </c>
      <c r="E570" s="83"/>
      <c r="F570" s="83"/>
      <c r="G570" s="101" t="e">
        <v>#N/A</v>
      </c>
      <c r="H570" s="102" t="str">
        <f>IFERROR(_xlfn.XLOOKUP($G570,通讯通路门店!$S$4:$S$993933,通讯通路门店!$R$4:$R$993933,0,0),"")</f>
        <v/>
      </c>
      <c r="I570" s="83"/>
      <c r="J570" s="83"/>
      <c r="K570" s="83"/>
      <c r="L570" s="83"/>
      <c r="M570" s="83"/>
      <c r="N570" s="83"/>
      <c r="O570" s="83"/>
      <c r="P570" s="83"/>
      <c r="Q570" s="83"/>
      <c r="R570" s="83"/>
      <c r="S570" s="83"/>
      <c r="T570" s="83"/>
      <c r="U570" s="99">
        <f>COUNTIF(通讯通路门店!$S:$S,$G570)</f>
        <v>0</v>
      </c>
      <c r="V570" s="99">
        <f>COUNTIFS(通讯通路门店!$S:$S,$G570,通讯通路门店!$J:$J,"综合卖场")</f>
        <v>0</v>
      </c>
      <c r="W570" s="99">
        <f>SUMIFS(通讯通路门店!$AJ:$AJ,通讯通路门店!$S:$S,通讯客户沙盘!$G570)</f>
        <v>0</v>
      </c>
      <c r="X570" s="99">
        <f t="shared" si="40"/>
        <v>0</v>
      </c>
      <c r="Y570" s="99">
        <f>COUNTIFS(通讯通路门店!$S:$S,$G570,通讯通路门店!$J:$J,"荣耀体验店")+COUNTIFS(通讯通路门店!$S:$S,$G570,通讯通路门店!$J:$J,"荣耀授权专卖店")</f>
        <v>0</v>
      </c>
      <c r="Z570" s="99">
        <f>COUNTIFS(通讯通路门店!$S:$S,$G570,通讯通路门店!$J:$J,"VIVO体验店")</f>
        <v>0</v>
      </c>
      <c r="AA570" s="99">
        <f>COUNTIFS(通讯通路门店!$S:$S,$G570,通讯通路门店!$J:$J,"OPPO体验店")</f>
        <v>0</v>
      </c>
      <c r="AB570" s="99">
        <f>COUNTIFS(通讯通路门店!$S:$S,$G570,通讯通路门店!$J:$J,"华为授权体验店")+COUNTIFS(通讯通路门店!$S:$S,$G570,通讯通路门店!$J:$J,"华为堡垒店")</f>
        <v>0</v>
      </c>
      <c r="AC570" s="99">
        <f>COUNTIFS(通讯通路门店!$S:$S,$G570,通讯通路门店!$J:$J,"小米体验店")</f>
        <v>0</v>
      </c>
      <c r="AD570" s="99">
        <f>COUNTIFS(通讯通路门店!$S:$S,$G570,通讯通路门店!$J:$J,"苹果体验店")</f>
        <v>0</v>
      </c>
      <c r="AE570" s="99">
        <f>COUNTIFS(通讯通路门店!$S:$S,$G570,通讯通路门店!$J:$J,"其他品牌专卖店")</f>
        <v>0</v>
      </c>
      <c r="AF570" s="99">
        <f>SUMIFS(通讯通路门店!$BI:$BI,通讯通路门店!$S:$S,$G570)</f>
        <v>0</v>
      </c>
      <c r="AG570" s="99">
        <f>SUMIFS(通讯通路门店!$BH:$BH,通讯通路门店!$S:$S,$G570)</f>
        <v>0</v>
      </c>
      <c r="AH570" s="99">
        <f t="shared" si="41"/>
        <v>0</v>
      </c>
      <c r="AI570" s="99">
        <f>SUMIFS(通讯通路门店!$BB:$BB,通讯通路门店!$S:$S,$G570)</f>
        <v>0</v>
      </c>
      <c r="AJ570" s="99">
        <f>SUMIFS(通讯通路门店!$BE:$BE,通讯通路门店!$S:$S,$G570)</f>
        <v>0</v>
      </c>
      <c r="AK570" s="99">
        <f>SUMIFS(通讯通路门店!$BG:$BG,通讯通路门店!$S:$S,$G570)</f>
        <v>0</v>
      </c>
      <c r="AL570" s="99">
        <f>SUMIFS(通讯通路门店!$BC:$BC,通讯通路门店!$S:$S,$G570)</f>
        <v>0</v>
      </c>
      <c r="AM570" s="99">
        <f>SUMIFS(通讯通路门店!$BD:$BD,通讯通路门店!$S:$S,$G570)</f>
        <v>0</v>
      </c>
      <c r="AN570" s="99">
        <f>SUMIFS(通讯通路门店!$BF:$BF,通讯通路门店!$S:$S,$G570)</f>
        <v>0</v>
      </c>
      <c r="AO570" s="99">
        <f t="shared" si="42"/>
        <v>0</v>
      </c>
      <c r="AP570" s="99">
        <f>SUMIFS(通讯通路门店!$K:$K,通讯通路门店!$S:$S,$G570)</f>
        <v>0</v>
      </c>
      <c r="AQ570" s="83"/>
      <c r="AR570" s="99">
        <f>SUMIFS(通讯通路门店!$T:$T,通讯通路门店!$S:$S,$G570)</f>
        <v>0</v>
      </c>
      <c r="AS570" s="99">
        <f>SUMIFS(通讯通路门店!$U:$U,通讯通路门店!$S:$S,$G570)</f>
        <v>0</v>
      </c>
      <c r="AT570" s="99">
        <f>SUMIFS(通讯通路门店!$V:$V,通讯通路门店!$S:$S,$G570)</f>
        <v>0</v>
      </c>
      <c r="AU570" s="99">
        <f>SUMIFS(通讯通路门店!$W:$W,通讯通路门店!$S:$S,$G570)</f>
        <v>0</v>
      </c>
      <c r="AV570" s="99">
        <f>SUMIFS(通讯通路门店!$Z:$Z,通讯通路门店!$S:$S,$G570)</f>
        <v>0</v>
      </c>
      <c r="AW570" s="99">
        <f>SUMIFS(通讯通路门店!$AB:$AB,通讯通路门店!$S:$S,$G570)</f>
        <v>0</v>
      </c>
      <c r="AX570" s="99">
        <f>SUMIFS(通讯通路门店!$X:$X,通讯通路门店!$S:$S,$G570)</f>
        <v>0</v>
      </c>
      <c r="AY570" s="99">
        <f>SUMIFS(通讯通路门店!$Y:$Y,通讯通路门店!$S:$S,$G570)</f>
        <v>0</v>
      </c>
      <c r="AZ570" s="99">
        <f>SUMIFS(通讯通路门店!$AA:$AA,通讯通路门店!$S:$S,$G570)</f>
        <v>0</v>
      </c>
      <c r="BA570" s="99">
        <f t="shared" si="43"/>
        <v>0</v>
      </c>
      <c r="BB570" s="99">
        <f t="shared" si="44"/>
        <v>0</v>
      </c>
      <c r="BC570" s="99">
        <f>SUMIFS(通讯通路门店!$W:$W,通讯通路门店!$S:$S,$G570,通讯通路门店!$J:$J,"荣耀体验店")+SUMIFS(通讯通路门店!$W:$W,通讯通路门店!$S:$S,$G570,通讯通路门店!$J:$J,"荣耀授权专卖店")</f>
        <v>0</v>
      </c>
      <c r="BD570" s="99">
        <f>SUMIFS(通讯通路门店!$Z:$Z,通讯通路门店!$S:$S,$G570,通讯通路门店!$J:$J,"VIVO体验店")</f>
        <v>0</v>
      </c>
      <c r="BE570" s="99">
        <f>SUMIFS(通讯通路门店!$AB:$AB,通讯通路门店!$S:$S,$G570,通讯通路门店!$J:$J,"OPPO体验店")</f>
        <v>0</v>
      </c>
      <c r="BF570" s="99">
        <f>SUMIFS(通讯通路门店!$X:$X,通讯通路门店!$S:$S,$G570,通讯通路门店!$J:$J,"华为授权体验店")+SUMIFS(通讯通路门店!$AA:$AA,通讯通路门店!$S:$S,$G570,通讯通路门店!$J:$J,"华为堡垒店")</f>
        <v>0</v>
      </c>
      <c r="BG570" s="99">
        <f>SUMIFS(通讯通路门店!$Y:$Y,通讯通路门店!$S:$S,$G570,通讯通路门店!$J:$J,"小米体验店")</f>
        <v>0</v>
      </c>
      <c r="BH570" s="99">
        <f>SUMIFS(通讯通路门店!$AA:$AA,通讯通路门店!$S:$S,$G570,通讯通路门店!$J:$J,"苹果体验店")</f>
        <v>0</v>
      </c>
      <c r="BI570" s="99">
        <f>SUMIFS(通讯通路门店!$K:$K,通讯通路门店!$S:$S,$G570,通讯通路门店!$J:$J,"其他品牌专卖店")</f>
        <v>0</v>
      </c>
      <c r="BJ570" s="99">
        <f>SUMIFS(通讯通路门店!$AC:$AC,通讯通路门店!$S:$S,$G570)</f>
        <v>0</v>
      </c>
      <c r="BK570" s="99">
        <f>SUMIFS(通讯通路门店!$AD:$AD,通讯通路门店!$S:$S,$G570)</f>
        <v>0</v>
      </c>
      <c r="BL570" s="99">
        <f>SUMIFS(通讯通路门店!$AE:$AE,通讯通路门店!$S:$S,$G570)</f>
        <v>0</v>
      </c>
      <c r="BM570" s="99">
        <f>SUMIFS(通讯通路门店!$AF:$AF,通讯通路门店!$S:$S,$G570)</f>
        <v>0</v>
      </c>
      <c r="BN570" s="99">
        <f>SUMIFS(通讯通路门店!$AG:$AG,通讯通路门店!$S:$S,$G570)</f>
        <v>0</v>
      </c>
      <c r="BO570" s="99">
        <f>SUMIFS(通讯通路门店!$AH:$AH,通讯通路门店!$S:$S,$G570)</f>
        <v>0</v>
      </c>
      <c r="BP570" s="99">
        <f>SUMIFS(通讯通路门店!$AI:$AI,通讯通路门店!$S:$S,$G570)</f>
        <v>0</v>
      </c>
      <c r="BQ570" s="83"/>
    </row>
    <row r="571" spans="1:69">
      <c r="A571" s="99" t="str">
        <f>IFERROR(_xlfn.XLOOKUP($G571,通讯通路门店!$S$4:$S$993933,通讯通路门店!$A$4:$A$993933,0,0),"")</f>
        <v/>
      </c>
      <c r="B571" s="99" t="str">
        <f>IFERROR(_xlfn.XLOOKUP($G571,通讯通路门店!$S$4:$S$993933,通讯通路门店!$B$4:$B$993933,0,0),"")</f>
        <v/>
      </c>
      <c r="C571" s="99" t="str">
        <f>IFERROR(_xlfn.XLOOKUP($G571,通讯通路门店!$S$4:$S$993933,通讯通路门店!$C$4:$C$993933,0,0),"")</f>
        <v/>
      </c>
      <c r="D571" s="99" t="str">
        <f>IFERROR(_xlfn.XLOOKUP($G571,通讯通路门店!$S$4:$S$993933,通讯通路门店!$D$4:$D$993933,0,0),"")</f>
        <v/>
      </c>
      <c r="E571" s="83"/>
      <c r="F571" s="83"/>
      <c r="G571" s="101" t="e">
        <v>#N/A</v>
      </c>
      <c r="H571" s="102" t="str">
        <f>IFERROR(_xlfn.XLOOKUP($G571,通讯通路门店!$S$4:$S$993933,通讯通路门店!$R$4:$R$993933,0,0),"")</f>
        <v/>
      </c>
      <c r="I571" s="83"/>
      <c r="J571" s="83"/>
      <c r="K571" s="83"/>
      <c r="L571" s="83"/>
      <c r="M571" s="83"/>
      <c r="N571" s="83"/>
      <c r="O571" s="83"/>
      <c r="P571" s="83"/>
      <c r="Q571" s="83"/>
      <c r="R571" s="83"/>
      <c r="S571" s="83"/>
      <c r="T571" s="83"/>
      <c r="U571" s="99">
        <f>COUNTIF(通讯通路门店!$S:$S,$G571)</f>
        <v>0</v>
      </c>
      <c r="V571" s="99">
        <f>COUNTIFS(通讯通路门店!$S:$S,$G571,通讯通路门店!$J:$J,"综合卖场")</f>
        <v>0</v>
      </c>
      <c r="W571" s="99">
        <f>SUMIFS(通讯通路门店!$AJ:$AJ,通讯通路门店!$S:$S,通讯客户沙盘!$G571)</f>
        <v>0</v>
      </c>
      <c r="X571" s="99">
        <f t="shared" si="40"/>
        <v>0</v>
      </c>
      <c r="Y571" s="99">
        <f>COUNTIFS(通讯通路门店!$S:$S,$G571,通讯通路门店!$J:$J,"荣耀体验店")+COUNTIFS(通讯通路门店!$S:$S,$G571,通讯通路门店!$J:$J,"荣耀授权专卖店")</f>
        <v>0</v>
      </c>
      <c r="Z571" s="99">
        <f>COUNTIFS(通讯通路门店!$S:$S,$G571,通讯通路门店!$J:$J,"VIVO体验店")</f>
        <v>0</v>
      </c>
      <c r="AA571" s="99">
        <f>COUNTIFS(通讯通路门店!$S:$S,$G571,通讯通路门店!$J:$J,"OPPO体验店")</f>
        <v>0</v>
      </c>
      <c r="AB571" s="99">
        <f>COUNTIFS(通讯通路门店!$S:$S,$G571,通讯通路门店!$J:$J,"华为授权体验店")+COUNTIFS(通讯通路门店!$S:$S,$G571,通讯通路门店!$J:$J,"华为堡垒店")</f>
        <v>0</v>
      </c>
      <c r="AC571" s="99">
        <f>COUNTIFS(通讯通路门店!$S:$S,$G571,通讯通路门店!$J:$J,"小米体验店")</f>
        <v>0</v>
      </c>
      <c r="AD571" s="99">
        <f>COUNTIFS(通讯通路门店!$S:$S,$G571,通讯通路门店!$J:$J,"苹果体验店")</f>
        <v>0</v>
      </c>
      <c r="AE571" s="99">
        <f>COUNTIFS(通讯通路门店!$S:$S,$G571,通讯通路门店!$J:$J,"其他品牌专卖店")</f>
        <v>0</v>
      </c>
      <c r="AF571" s="99">
        <f>SUMIFS(通讯通路门店!$BI:$BI,通讯通路门店!$S:$S,$G571)</f>
        <v>0</v>
      </c>
      <c r="AG571" s="99">
        <f>SUMIFS(通讯通路门店!$BH:$BH,通讯通路门店!$S:$S,$G571)</f>
        <v>0</v>
      </c>
      <c r="AH571" s="99">
        <f t="shared" si="41"/>
        <v>0</v>
      </c>
      <c r="AI571" s="99">
        <f>SUMIFS(通讯通路门店!$BB:$BB,通讯通路门店!$S:$S,$G571)</f>
        <v>0</v>
      </c>
      <c r="AJ571" s="99">
        <f>SUMIFS(通讯通路门店!$BE:$BE,通讯通路门店!$S:$S,$G571)</f>
        <v>0</v>
      </c>
      <c r="AK571" s="99">
        <f>SUMIFS(通讯通路门店!$BG:$BG,通讯通路门店!$S:$S,$G571)</f>
        <v>0</v>
      </c>
      <c r="AL571" s="99">
        <f>SUMIFS(通讯通路门店!$BC:$BC,通讯通路门店!$S:$S,$G571)</f>
        <v>0</v>
      </c>
      <c r="AM571" s="99">
        <f>SUMIFS(通讯通路门店!$BD:$BD,通讯通路门店!$S:$S,$G571)</f>
        <v>0</v>
      </c>
      <c r="AN571" s="99">
        <f>SUMIFS(通讯通路门店!$BF:$BF,通讯通路门店!$S:$S,$G571)</f>
        <v>0</v>
      </c>
      <c r="AO571" s="99">
        <f t="shared" si="42"/>
        <v>0</v>
      </c>
      <c r="AP571" s="99">
        <f>SUMIFS(通讯通路门店!$K:$K,通讯通路门店!$S:$S,$G571)</f>
        <v>0</v>
      </c>
      <c r="AQ571" s="83"/>
      <c r="AR571" s="99">
        <f>SUMIFS(通讯通路门店!$T:$T,通讯通路门店!$S:$S,$G571)</f>
        <v>0</v>
      </c>
      <c r="AS571" s="99">
        <f>SUMIFS(通讯通路门店!$U:$U,通讯通路门店!$S:$S,$G571)</f>
        <v>0</v>
      </c>
      <c r="AT571" s="99">
        <f>SUMIFS(通讯通路门店!$V:$V,通讯通路门店!$S:$S,$G571)</f>
        <v>0</v>
      </c>
      <c r="AU571" s="99">
        <f>SUMIFS(通讯通路门店!$W:$W,通讯通路门店!$S:$S,$G571)</f>
        <v>0</v>
      </c>
      <c r="AV571" s="99">
        <f>SUMIFS(通讯通路门店!$Z:$Z,通讯通路门店!$S:$S,$G571)</f>
        <v>0</v>
      </c>
      <c r="AW571" s="99">
        <f>SUMIFS(通讯通路门店!$AB:$AB,通讯通路门店!$S:$S,$G571)</f>
        <v>0</v>
      </c>
      <c r="AX571" s="99">
        <f>SUMIFS(通讯通路门店!$X:$X,通讯通路门店!$S:$S,$G571)</f>
        <v>0</v>
      </c>
      <c r="AY571" s="99">
        <f>SUMIFS(通讯通路门店!$Y:$Y,通讯通路门店!$S:$S,$G571)</f>
        <v>0</v>
      </c>
      <c r="AZ571" s="99">
        <f>SUMIFS(通讯通路门店!$AA:$AA,通讯通路门店!$S:$S,$G571)</f>
        <v>0</v>
      </c>
      <c r="BA571" s="99">
        <f t="shared" si="43"/>
        <v>0</v>
      </c>
      <c r="BB571" s="99">
        <f t="shared" si="44"/>
        <v>0</v>
      </c>
      <c r="BC571" s="99">
        <f>SUMIFS(通讯通路门店!$W:$W,通讯通路门店!$S:$S,$G571,通讯通路门店!$J:$J,"荣耀体验店")+SUMIFS(通讯通路门店!$W:$W,通讯通路门店!$S:$S,$G571,通讯通路门店!$J:$J,"荣耀授权专卖店")</f>
        <v>0</v>
      </c>
      <c r="BD571" s="99">
        <f>SUMIFS(通讯通路门店!$Z:$Z,通讯通路门店!$S:$S,$G571,通讯通路门店!$J:$J,"VIVO体验店")</f>
        <v>0</v>
      </c>
      <c r="BE571" s="99">
        <f>SUMIFS(通讯通路门店!$AB:$AB,通讯通路门店!$S:$S,$G571,通讯通路门店!$J:$J,"OPPO体验店")</f>
        <v>0</v>
      </c>
      <c r="BF571" s="99">
        <f>SUMIFS(通讯通路门店!$X:$X,通讯通路门店!$S:$S,$G571,通讯通路门店!$J:$J,"华为授权体验店")+SUMIFS(通讯通路门店!$AA:$AA,通讯通路门店!$S:$S,$G571,通讯通路门店!$J:$J,"华为堡垒店")</f>
        <v>0</v>
      </c>
      <c r="BG571" s="99">
        <f>SUMIFS(通讯通路门店!$Y:$Y,通讯通路门店!$S:$S,$G571,通讯通路门店!$J:$J,"小米体验店")</f>
        <v>0</v>
      </c>
      <c r="BH571" s="99">
        <f>SUMIFS(通讯通路门店!$AA:$AA,通讯通路门店!$S:$S,$G571,通讯通路门店!$J:$J,"苹果体验店")</f>
        <v>0</v>
      </c>
      <c r="BI571" s="99">
        <f>SUMIFS(通讯通路门店!$K:$K,通讯通路门店!$S:$S,$G571,通讯通路门店!$J:$J,"其他品牌专卖店")</f>
        <v>0</v>
      </c>
      <c r="BJ571" s="99">
        <f>SUMIFS(通讯通路门店!$AC:$AC,通讯通路门店!$S:$S,$G571)</f>
        <v>0</v>
      </c>
      <c r="BK571" s="99">
        <f>SUMIFS(通讯通路门店!$AD:$AD,通讯通路门店!$S:$S,$G571)</f>
        <v>0</v>
      </c>
      <c r="BL571" s="99">
        <f>SUMIFS(通讯通路门店!$AE:$AE,通讯通路门店!$S:$S,$G571)</f>
        <v>0</v>
      </c>
      <c r="BM571" s="99">
        <f>SUMIFS(通讯通路门店!$AF:$AF,通讯通路门店!$S:$S,$G571)</f>
        <v>0</v>
      </c>
      <c r="BN571" s="99">
        <f>SUMIFS(通讯通路门店!$AG:$AG,通讯通路门店!$S:$S,$G571)</f>
        <v>0</v>
      </c>
      <c r="BO571" s="99">
        <f>SUMIFS(通讯通路门店!$AH:$AH,通讯通路门店!$S:$S,$G571)</f>
        <v>0</v>
      </c>
      <c r="BP571" s="99">
        <f>SUMIFS(通讯通路门店!$AI:$AI,通讯通路门店!$S:$S,$G571)</f>
        <v>0</v>
      </c>
      <c r="BQ571" s="83"/>
    </row>
    <row r="572" spans="1:69">
      <c r="A572" s="99" t="str">
        <f>IFERROR(_xlfn.XLOOKUP($G572,通讯通路门店!$S$4:$S$993933,通讯通路门店!$A$4:$A$993933,0,0),"")</f>
        <v/>
      </c>
      <c r="B572" s="99" t="str">
        <f>IFERROR(_xlfn.XLOOKUP($G572,通讯通路门店!$S$4:$S$993933,通讯通路门店!$B$4:$B$993933,0,0),"")</f>
        <v/>
      </c>
      <c r="C572" s="99" t="str">
        <f>IFERROR(_xlfn.XLOOKUP($G572,通讯通路门店!$S$4:$S$993933,通讯通路门店!$C$4:$C$993933,0,0),"")</f>
        <v/>
      </c>
      <c r="D572" s="99" t="str">
        <f>IFERROR(_xlfn.XLOOKUP($G572,通讯通路门店!$S$4:$S$993933,通讯通路门店!$D$4:$D$993933,0,0),"")</f>
        <v/>
      </c>
      <c r="E572" s="83"/>
      <c r="F572" s="83"/>
      <c r="G572" s="101" t="e">
        <v>#N/A</v>
      </c>
      <c r="H572" s="102" t="str">
        <f>IFERROR(_xlfn.XLOOKUP($G572,通讯通路门店!$S$4:$S$993933,通讯通路门店!$R$4:$R$993933,0,0),"")</f>
        <v/>
      </c>
      <c r="I572" s="83"/>
      <c r="J572" s="83"/>
      <c r="K572" s="83"/>
      <c r="L572" s="83"/>
      <c r="M572" s="83"/>
      <c r="N572" s="83"/>
      <c r="O572" s="83"/>
      <c r="P572" s="83"/>
      <c r="Q572" s="83"/>
      <c r="R572" s="83"/>
      <c r="S572" s="83"/>
      <c r="T572" s="83"/>
      <c r="U572" s="99">
        <f>COUNTIF(通讯通路门店!$S:$S,$G572)</f>
        <v>0</v>
      </c>
      <c r="V572" s="99">
        <f>COUNTIFS(通讯通路门店!$S:$S,$G572,通讯通路门店!$J:$J,"综合卖场")</f>
        <v>0</v>
      </c>
      <c r="W572" s="99">
        <f>SUMIFS(通讯通路门店!$AJ:$AJ,通讯通路门店!$S:$S,通讯客户沙盘!$G572)</f>
        <v>0</v>
      </c>
      <c r="X572" s="99">
        <f t="shared" si="40"/>
        <v>0</v>
      </c>
      <c r="Y572" s="99">
        <f>COUNTIFS(通讯通路门店!$S:$S,$G572,通讯通路门店!$J:$J,"荣耀体验店")+COUNTIFS(通讯通路门店!$S:$S,$G572,通讯通路门店!$J:$J,"荣耀授权专卖店")</f>
        <v>0</v>
      </c>
      <c r="Z572" s="99">
        <f>COUNTIFS(通讯通路门店!$S:$S,$G572,通讯通路门店!$J:$J,"VIVO体验店")</f>
        <v>0</v>
      </c>
      <c r="AA572" s="99">
        <f>COUNTIFS(通讯通路门店!$S:$S,$G572,通讯通路门店!$J:$J,"OPPO体验店")</f>
        <v>0</v>
      </c>
      <c r="AB572" s="99">
        <f>COUNTIFS(通讯通路门店!$S:$S,$G572,通讯通路门店!$J:$J,"华为授权体验店")+COUNTIFS(通讯通路门店!$S:$S,$G572,通讯通路门店!$J:$J,"华为堡垒店")</f>
        <v>0</v>
      </c>
      <c r="AC572" s="99">
        <f>COUNTIFS(通讯通路门店!$S:$S,$G572,通讯通路门店!$J:$J,"小米体验店")</f>
        <v>0</v>
      </c>
      <c r="AD572" s="99">
        <f>COUNTIFS(通讯通路门店!$S:$S,$G572,通讯通路门店!$J:$J,"苹果体验店")</f>
        <v>0</v>
      </c>
      <c r="AE572" s="99">
        <f>COUNTIFS(通讯通路门店!$S:$S,$G572,通讯通路门店!$J:$J,"其他品牌专卖店")</f>
        <v>0</v>
      </c>
      <c r="AF572" s="99">
        <f>SUMIFS(通讯通路门店!$BI:$BI,通讯通路门店!$S:$S,$G572)</f>
        <v>0</v>
      </c>
      <c r="AG572" s="99">
        <f>SUMIFS(通讯通路门店!$BH:$BH,通讯通路门店!$S:$S,$G572)</f>
        <v>0</v>
      </c>
      <c r="AH572" s="99">
        <f t="shared" si="41"/>
        <v>0</v>
      </c>
      <c r="AI572" s="99">
        <f>SUMIFS(通讯通路门店!$BB:$BB,通讯通路门店!$S:$S,$G572)</f>
        <v>0</v>
      </c>
      <c r="AJ572" s="99">
        <f>SUMIFS(通讯通路门店!$BE:$BE,通讯通路门店!$S:$S,$G572)</f>
        <v>0</v>
      </c>
      <c r="AK572" s="99">
        <f>SUMIFS(通讯通路门店!$BG:$BG,通讯通路门店!$S:$S,$G572)</f>
        <v>0</v>
      </c>
      <c r="AL572" s="99">
        <f>SUMIFS(通讯通路门店!$BC:$BC,通讯通路门店!$S:$S,$G572)</f>
        <v>0</v>
      </c>
      <c r="AM572" s="99">
        <f>SUMIFS(通讯通路门店!$BD:$BD,通讯通路门店!$S:$S,$G572)</f>
        <v>0</v>
      </c>
      <c r="AN572" s="99">
        <f>SUMIFS(通讯通路门店!$BF:$BF,通讯通路门店!$S:$S,$G572)</f>
        <v>0</v>
      </c>
      <c r="AO572" s="99">
        <f t="shared" si="42"/>
        <v>0</v>
      </c>
      <c r="AP572" s="99">
        <f>SUMIFS(通讯通路门店!$K:$K,通讯通路门店!$S:$S,$G572)</f>
        <v>0</v>
      </c>
      <c r="AQ572" s="83"/>
      <c r="AR572" s="99">
        <f>SUMIFS(通讯通路门店!$T:$T,通讯通路门店!$S:$S,$G572)</f>
        <v>0</v>
      </c>
      <c r="AS572" s="99">
        <f>SUMIFS(通讯通路门店!$U:$U,通讯通路门店!$S:$S,$G572)</f>
        <v>0</v>
      </c>
      <c r="AT572" s="99">
        <f>SUMIFS(通讯通路门店!$V:$V,通讯通路门店!$S:$S,$G572)</f>
        <v>0</v>
      </c>
      <c r="AU572" s="99">
        <f>SUMIFS(通讯通路门店!$W:$W,通讯通路门店!$S:$S,$G572)</f>
        <v>0</v>
      </c>
      <c r="AV572" s="99">
        <f>SUMIFS(通讯通路门店!$Z:$Z,通讯通路门店!$S:$S,$G572)</f>
        <v>0</v>
      </c>
      <c r="AW572" s="99">
        <f>SUMIFS(通讯通路门店!$AB:$AB,通讯通路门店!$S:$S,$G572)</f>
        <v>0</v>
      </c>
      <c r="AX572" s="99">
        <f>SUMIFS(通讯通路门店!$X:$X,通讯通路门店!$S:$S,$G572)</f>
        <v>0</v>
      </c>
      <c r="AY572" s="99">
        <f>SUMIFS(通讯通路门店!$Y:$Y,通讯通路门店!$S:$S,$G572)</f>
        <v>0</v>
      </c>
      <c r="AZ572" s="99">
        <f>SUMIFS(通讯通路门店!$AA:$AA,通讯通路门店!$S:$S,$G572)</f>
        <v>0</v>
      </c>
      <c r="BA572" s="99">
        <f t="shared" si="43"/>
        <v>0</v>
      </c>
      <c r="BB572" s="99">
        <f t="shared" si="44"/>
        <v>0</v>
      </c>
      <c r="BC572" s="99">
        <f>SUMIFS(通讯通路门店!$W:$W,通讯通路门店!$S:$S,$G572,通讯通路门店!$J:$J,"荣耀体验店")+SUMIFS(通讯通路门店!$W:$W,通讯通路门店!$S:$S,$G572,通讯通路门店!$J:$J,"荣耀授权专卖店")</f>
        <v>0</v>
      </c>
      <c r="BD572" s="99">
        <f>SUMIFS(通讯通路门店!$Z:$Z,通讯通路门店!$S:$S,$G572,通讯通路门店!$J:$J,"VIVO体验店")</f>
        <v>0</v>
      </c>
      <c r="BE572" s="99">
        <f>SUMIFS(通讯通路门店!$AB:$AB,通讯通路门店!$S:$S,$G572,通讯通路门店!$J:$J,"OPPO体验店")</f>
        <v>0</v>
      </c>
      <c r="BF572" s="99">
        <f>SUMIFS(通讯通路门店!$X:$X,通讯通路门店!$S:$S,$G572,通讯通路门店!$J:$J,"华为授权体验店")+SUMIFS(通讯通路门店!$AA:$AA,通讯通路门店!$S:$S,$G572,通讯通路门店!$J:$J,"华为堡垒店")</f>
        <v>0</v>
      </c>
      <c r="BG572" s="99">
        <f>SUMIFS(通讯通路门店!$Y:$Y,通讯通路门店!$S:$S,$G572,通讯通路门店!$J:$J,"小米体验店")</f>
        <v>0</v>
      </c>
      <c r="BH572" s="99">
        <f>SUMIFS(通讯通路门店!$AA:$AA,通讯通路门店!$S:$S,$G572,通讯通路门店!$J:$J,"苹果体验店")</f>
        <v>0</v>
      </c>
      <c r="BI572" s="99">
        <f>SUMIFS(通讯通路门店!$K:$K,通讯通路门店!$S:$S,$G572,通讯通路门店!$J:$J,"其他品牌专卖店")</f>
        <v>0</v>
      </c>
      <c r="BJ572" s="99">
        <f>SUMIFS(通讯通路门店!$AC:$AC,通讯通路门店!$S:$S,$G572)</f>
        <v>0</v>
      </c>
      <c r="BK572" s="99">
        <f>SUMIFS(通讯通路门店!$AD:$AD,通讯通路门店!$S:$S,$G572)</f>
        <v>0</v>
      </c>
      <c r="BL572" s="99">
        <f>SUMIFS(通讯通路门店!$AE:$AE,通讯通路门店!$S:$S,$G572)</f>
        <v>0</v>
      </c>
      <c r="BM572" s="99">
        <f>SUMIFS(通讯通路门店!$AF:$AF,通讯通路门店!$S:$S,$G572)</f>
        <v>0</v>
      </c>
      <c r="BN572" s="99">
        <f>SUMIFS(通讯通路门店!$AG:$AG,通讯通路门店!$S:$S,$G572)</f>
        <v>0</v>
      </c>
      <c r="BO572" s="99">
        <f>SUMIFS(通讯通路门店!$AH:$AH,通讯通路门店!$S:$S,$G572)</f>
        <v>0</v>
      </c>
      <c r="BP572" s="99">
        <f>SUMIFS(通讯通路门店!$AI:$AI,通讯通路门店!$S:$S,$G572)</f>
        <v>0</v>
      </c>
      <c r="BQ572" s="83"/>
    </row>
    <row r="573" spans="1:69">
      <c r="A573" s="99" t="str">
        <f>IFERROR(_xlfn.XLOOKUP($G573,通讯通路门店!$S$4:$S$993933,通讯通路门店!$A$4:$A$993933,0,0),"")</f>
        <v/>
      </c>
      <c r="B573" s="99" t="str">
        <f>IFERROR(_xlfn.XLOOKUP($G573,通讯通路门店!$S$4:$S$993933,通讯通路门店!$B$4:$B$993933,0,0),"")</f>
        <v/>
      </c>
      <c r="C573" s="99" t="str">
        <f>IFERROR(_xlfn.XLOOKUP($G573,通讯通路门店!$S$4:$S$993933,通讯通路门店!$C$4:$C$993933,0,0),"")</f>
        <v/>
      </c>
      <c r="D573" s="99" t="str">
        <f>IFERROR(_xlfn.XLOOKUP($G573,通讯通路门店!$S$4:$S$993933,通讯通路门店!$D$4:$D$993933,0,0),"")</f>
        <v/>
      </c>
      <c r="E573" s="83"/>
      <c r="F573" s="83"/>
      <c r="G573" s="101" t="e">
        <v>#N/A</v>
      </c>
      <c r="H573" s="102" t="str">
        <f>IFERROR(_xlfn.XLOOKUP($G573,通讯通路门店!$S$4:$S$993933,通讯通路门店!$R$4:$R$993933,0,0),"")</f>
        <v/>
      </c>
      <c r="I573" s="83"/>
      <c r="J573" s="83"/>
      <c r="K573" s="83"/>
      <c r="L573" s="83"/>
      <c r="M573" s="83"/>
      <c r="N573" s="83"/>
      <c r="O573" s="83"/>
      <c r="P573" s="83"/>
      <c r="Q573" s="83"/>
      <c r="R573" s="83"/>
      <c r="S573" s="83"/>
      <c r="T573" s="83"/>
      <c r="U573" s="99">
        <f>COUNTIF(通讯通路门店!$S:$S,$G573)</f>
        <v>0</v>
      </c>
      <c r="V573" s="99">
        <f>COUNTIFS(通讯通路门店!$S:$S,$G573,通讯通路门店!$J:$J,"综合卖场")</f>
        <v>0</v>
      </c>
      <c r="W573" s="99">
        <f>SUMIFS(通讯通路门店!$AJ:$AJ,通讯通路门店!$S:$S,通讯客户沙盘!$G573)</f>
        <v>0</v>
      </c>
      <c r="X573" s="99">
        <f t="shared" si="40"/>
        <v>0</v>
      </c>
      <c r="Y573" s="99">
        <f>COUNTIFS(通讯通路门店!$S:$S,$G573,通讯通路门店!$J:$J,"荣耀体验店")+COUNTIFS(通讯通路门店!$S:$S,$G573,通讯通路门店!$J:$J,"荣耀授权专卖店")</f>
        <v>0</v>
      </c>
      <c r="Z573" s="99">
        <f>COUNTIFS(通讯通路门店!$S:$S,$G573,通讯通路门店!$J:$J,"VIVO体验店")</f>
        <v>0</v>
      </c>
      <c r="AA573" s="99">
        <f>COUNTIFS(通讯通路门店!$S:$S,$G573,通讯通路门店!$J:$J,"OPPO体验店")</f>
        <v>0</v>
      </c>
      <c r="AB573" s="99">
        <f>COUNTIFS(通讯通路门店!$S:$S,$G573,通讯通路门店!$J:$J,"华为授权体验店")+COUNTIFS(通讯通路门店!$S:$S,$G573,通讯通路门店!$J:$J,"华为堡垒店")</f>
        <v>0</v>
      </c>
      <c r="AC573" s="99">
        <f>COUNTIFS(通讯通路门店!$S:$S,$G573,通讯通路门店!$J:$J,"小米体验店")</f>
        <v>0</v>
      </c>
      <c r="AD573" s="99">
        <f>COUNTIFS(通讯通路门店!$S:$S,$G573,通讯通路门店!$J:$J,"苹果体验店")</f>
        <v>0</v>
      </c>
      <c r="AE573" s="99">
        <f>COUNTIFS(通讯通路门店!$S:$S,$G573,通讯通路门店!$J:$J,"其他品牌专卖店")</f>
        <v>0</v>
      </c>
      <c r="AF573" s="99">
        <f>SUMIFS(通讯通路门店!$BI:$BI,通讯通路门店!$S:$S,$G573)</f>
        <v>0</v>
      </c>
      <c r="AG573" s="99">
        <f>SUMIFS(通讯通路门店!$BH:$BH,通讯通路门店!$S:$S,$G573)</f>
        <v>0</v>
      </c>
      <c r="AH573" s="99">
        <f t="shared" si="41"/>
        <v>0</v>
      </c>
      <c r="AI573" s="99">
        <f>SUMIFS(通讯通路门店!$BB:$BB,通讯通路门店!$S:$S,$G573)</f>
        <v>0</v>
      </c>
      <c r="AJ573" s="99">
        <f>SUMIFS(通讯通路门店!$BE:$BE,通讯通路门店!$S:$S,$G573)</f>
        <v>0</v>
      </c>
      <c r="AK573" s="99">
        <f>SUMIFS(通讯通路门店!$BG:$BG,通讯通路门店!$S:$S,$G573)</f>
        <v>0</v>
      </c>
      <c r="AL573" s="99">
        <f>SUMIFS(通讯通路门店!$BC:$BC,通讯通路门店!$S:$S,$G573)</f>
        <v>0</v>
      </c>
      <c r="AM573" s="99">
        <f>SUMIFS(通讯通路门店!$BD:$BD,通讯通路门店!$S:$S,$G573)</f>
        <v>0</v>
      </c>
      <c r="AN573" s="99">
        <f>SUMIFS(通讯通路门店!$BF:$BF,通讯通路门店!$S:$S,$G573)</f>
        <v>0</v>
      </c>
      <c r="AO573" s="99">
        <f t="shared" si="42"/>
        <v>0</v>
      </c>
      <c r="AP573" s="99">
        <f>SUMIFS(通讯通路门店!$K:$K,通讯通路门店!$S:$S,$G573)</f>
        <v>0</v>
      </c>
      <c r="AQ573" s="83"/>
      <c r="AR573" s="99">
        <f>SUMIFS(通讯通路门店!$T:$T,通讯通路门店!$S:$S,$G573)</f>
        <v>0</v>
      </c>
      <c r="AS573" s="99">
        <f>SUMIFS(通讯通路门店!$U:$U,通讯通路门店!$S:$S,$G573)</f>
        <v>0</v>
      </c>
      <c r="AT573" s="99">
        <f>SUMIFS(通讯通路门店!$V:$V,通讯通路门店!$S:$S,$G573)</f>
        <v>0</v>
      </c>
      <c r="AU573" s="99">
        <f>SUMIFS(通讯通路门店!$W:$W,通讯通路门店!$S:$S,$G573)</f>
        <v>0</v>
      </c>
      <c r="AV573" s="99">
        <f>SUMIFS(通讯通路门店!$Z:$Z,通讯通路门店!$S:$S,$G573)</f>
        <v>0</v>
      </c>
      <c r="AW573" s="99">
        <f>SUMIFS(通讯通路门店!$AB:$AB,通讯通路门店!$S:$S,$G573)</f>
        <v>0</v>
      </c>
      <c r="AX573" s="99">
        <f>SUMIFS(通讯通路门店!$X:$X,通讯通路门店!$S:$S,$G573)</f>
        <v>0</v>
      </c>
      <c r="AY573" s="99">
        <f>SUMIFS(通讯通路门店!$Y:$Y,通讯通路门店!$S:$S,$G573)</f>
        <v>0</v>
      </c>
      <c r="AZ573" s="99">
        <f>SUMIFS(通讯通路门店!$AA:$AA,通讯通路门店!$S:$S,$G573)</f>
        <v>0</v>
      </c>
      <c r="BA573" s="99">
        <f t="shared" si="43"/>
        <v>0</v>
      </c>
      <c r="BB573" s="99">
        <f t="shared" si="44"/>
        <v>0</v>
      </c>
      <c r="BC573" s="99">
        <f>SUMIFS(通讯通路门店!$W:$W,通讯通路门店!$S:$S,$G573,通讯通路门店!$J:$J,"荣耀体验店")+SUMIFS(通讯通路门店!$W:$W,通讯通路门店!$S:$S,$G573,通讯通路门店!$J:$J,"荣耀授权专卖店")</f>
        <v>0</v>
      </c>
      <c r="BD573" s="99">
        <f>SUMIFS(通讯通路门店!$Z:$Z,通讯通路门店!$S:$S,$G573,通讯通路门店!$J:$J,"VIVO体验店")</f>
        <v>0</v>
      </c>
      <c r="BE573" s="99">
        <f>SUMIFS(通讯通路门店!$AB:$AB,通讯通路门店!$S:$S,$G573,通讯通路门店!$J:$J,"OPPO体验店")</f>
        <v>0</v>
      </c>
      <c r="BF573" s="99">
        <f>SUMIFS(通讯通路门店!$X:$X,通讯通路门店!$S:$S,$G573,通讯通路门店!$J:$J,"华为授权体验店")+SUMIFS(通讯通路门店!$AA:$AA,通讯通路门店!$S:$S,$G573,通讯通路门店!$J:$J,"华为堡垒店")</f>
        <v>0</v>
      </c>
      <c r="BG573" s="99">
        <f>SUMIFS(通讯通路门店!$Y:$Y,通讯通路门店!$S:$S,$G573,通讯通路门店!$J:$J,"小米体验店")</f>
        <v>0</v>
      </c>
      <c r="BH573" s="99">
        <f>SUMIFS(通讯通路门店!$AA:$AA,通讯通路门店!$S:$S,$G573,通讯通路门店!$J:$J,"苹果体验店")</f>
        <v>0</v>
      </c>
      <c r="BI573" s="99">
        <f>SUMIFS(通讯通路门店!$K:$K,通讯通路门店!$S:$S,$G573,通讯通路门店!$J:$J,"其他品牌专卖店")</f>
        <v>0</v>
      </c>
      <c r="BJ573" s="99">
        <f>SUMIFS(通讯通路门店!$AC:$AC,通讯通路门店!$S:$S,$G573)</f>
        <v>0</v>
      </c>
      <c r="BK573" s="99">
        <f>SUMIFS(通讯通路门店!$AD:$AD,通讯通路门店!$S:$S,$G573)</f>
        <v>0</v>
      </c>
      <c r="BL573" s="99">
        <f>SUMIFS(通讯通路门店!$AE:$AE,通讯通路门店!$S:$S,$G573)</f>
        <v>0</v>
      </c>
      <c r="BM573" s="99">
        <f>SUMIFS(通讯通路门店!$AF:$AF,通讯通路门店!$S:$S,$G573)</f>
        <v>0</v>
      </c>
      <c r="BN573" s="99">
        <f>SUMIFS(通讯通路门店!$AG:$AG,通讯通路门店!$S:$S,$G573)</f>
        <v>0</v>
      </c>
      <c r="BO573" s="99">
        <f>SUMIFS(通讯通路门店!$AH:$AH,通讯通路门店!$S:$S,$G573)</f>
        <v>0</v>
      </c>
      <c r="BP573" s="99">
        <f>SUMIFS(通讯通路门店!$AI:$AI,通讯通路门店!$S:$S,$G573)</f>
        <v>0</v>
      </c>
      <c r="BQ573" s="83"/>
    </row>
    <row r="574" spans="1:69">
      <c r="A574" s="99" t="str">
        <f>IFERROR(_xlfn.XLOOKUP($G574,通讯通路门店!$S$4:$S$993933,通讯通路门店!$A$4:$A$993933,0,0),"")</f>
        <v/>
      </c>
      <c r="B574" s="99" t="str">
        <f>IFERROR(_xlfn.XLOOKUP($G574,通讯通路门店!$S$4:$S$993933,通讯通路门店!$B$4:$B$993933,0,0),"")</f>
        <v/>
      </c>
      <c r="C574" s="99" t="str">
        <f>IFERROR(_xlfn.XLOOKUP($G574,通讯通路门店!$S$4:$S$993933,通讯通路门店!$C$4:$C$993933,0,0),"")</f>
        <v/>
      </c>
      <c r="D574" s="99" t="str">
        <f>IFERROR(_xlfn.XLOOKUP($G574,通讯通路门店!$S$4:$S$993933,通讯通路门店!$D$4:$D$993933,0,0),"")</f>
        <v/>
      </c>
      <c r="E574" s="83"/>
      <c r="F574" s="83"/>
      <c r="G574" s="101" t="e">
        <v>#N/A</v>
      </c>
      <c r="H574" s="102" t="str">
        <f>IFERROR(_xlfn.XLOOKUP($G574,通讯通路门店!$S$4:$S$993933,通讯通路门店!$R$4:$R$993933,0,0),"")</f>
        <v/>
      </c>
      <c r="I574" s="83"/>
      <c r="J574" s="83"/>
      <c r="K574" s="83"/>
      <c r="L574" s="83"/>
      <c r="M574" s="83"/>
      <c r="N574" s="83"/>
      <c r="O574" s="83"/>
      <c r="P574" s="83"/>
      <c r="Q574" s="83"/>
      <c r="R574" s="83"/>
      <c r="S574" s="83"/>
      <c r="T574" s="83"/>
      <c r="U574" s="99">
        <f>COUNTIF(通讯通路门店!$S:$S,$G574)</f>
        <v>0</v>
      </c>
      <c r="V574" s="99">
        <f>COUNTIFS(通讯通路门店!$S:$S,$G574,通讯通路门店!$J:$J,"综合卖场")</f>
        <v>0</v>
      </c>
      <c r="W574" s="99">
        <f>SUMIFS(通讯通路门店!$AJ:$AJ,通讯通路门店!$S:$S,通讯客户沙盘!$G574)</f>
        <v>0</v>
      </c>
      <c r="X574" s="99">
        <f t="shared" si="40"/>
        <v>0</v>
      </c>
      <c r="Y574" s="99">
        <f>COUNTIFS(通讯通路门店!$S:$S,$G574,通讯通路门店!$J:$J,"荣耀体验店")+COUNTIFS(通讯通路门店!$S:$S,$G574,通讯通路门店!$J:$J,"荣耀授权专卖店")</f>
        <v>0</v>
      </c>
      <c r="Z574" s="99">
        <f>COUNTIFS(通讯通路门店!$S:$S,$G574,通讯通路门店!$J:$J,"VIVO体验店")</f>
        <v>0</v>
      </c>
      <c r="AA574" s="99">
        <f>COUNTIFS(通讯通路门店!$S:$S,$G574,通讯通路门店!$J:$J,"OPPO体验店")</f>
        <v>0</v>
      </c>
      <c r="AB574" s="99">
        <f>COUNTIFS(通讯通路门店!$S:$S,$G574,通讯通路门店!$J:$J,"华为授权体验店")+COUNTIFS(通讯通路门店!$S:$S,$G574,通讯通路门店!$J:$J,"华为堡垒店")</f>
        <v>0</v>
      </c>
      <c r="AC574" s="99">
        <f>COUNTIFS(通讯通路门店!$S:$S,$G574,通讯通路门店!$J:$J,"小米体验店")</f>
        <v>0</v>
      </c>
      <c r="AD574" s="99">
        <f>COUNTIFS(通讯通路门店!$S:$S,$G574,通讯通路门店!$J:$J,"苹果体验店")</f>
        <v>0</v>
      </c>
      <c r="AE574" s="99">
        <f>COUNTIFS(通讯通路门店!$S:$S,$G574,通讯通路门店!$J:$J,"其他品牌专卖店")</f>
        <v>0</v>
      </c>
      <c r="AF574" s="99">
        <f>SUMIFS(通讯通路门店!$BI:$BI,通讯通路门店!$S:$S,$G574)</f>
        <v>0</v>
      </c>
      <c r="AG574" s="99">
        <f>SUMIFS(通讯通路门店!$BH:$BH,通讯通路门店!$S:$S,$G574)</f>
        <v>0</v>
      </c>
      <c r="AH574" s="99">
        <f t="shared" si="41"/>
        <v>0</v>
      </c>
      <c r="AI574" s="99">
        <f>SUMIFS(通讯通路门店!$BB:$BB,通讯通路门店!$S:$S,$G574)</f>
        <v>0</v>
      </c>
      <c r="AJ574" s="99">
        <f>SUMIFS(通讯通路门店!$BE:$BE,通讯通路门店!$S:$S,$G574)</f>
        <v>0</v>
      </c>
      <c r="AK574" s="99">
        <f>SUMIFS(通讯通路门店!$BG:$BG,通讯通路门店!$S:$S,$G574)</f>
        <v>0</v>
      </c>
      <c r="AL574" s="99">
        <f>SUMIFS(通讯通路门店!$BC:$BC,通讯通路门店!$S:$S,$G574)</f>
        <v>0</v>
      </c>
      <c r="AM574" s="99">
        <f>SUMIFS(通讯通路门店!$BD:$BD,通讯通路门店!$S:$S,$G574)</f>
        <v>0</v>
      </c>
      <c r="AN574" s="99">
        <f>SUMIFS(通讯通路门店!$BF:$BF,通讯通路门店!$S:$S,$G574)</f>
        <v>0</v>
      </c>
      <c r="AO574" s="99">
        <f t="shared" si="42"/>
        <v>0</v>
      </c>
      <c r="AP574" s="99">
        <f>SUMIFS(通讯通路门店!$K:$K,通讯通路门店!$S:$S,$G574)</f>
        <v>0</v>
      </c>
      <c r="AQ574" s="83"/>
      <c r="AR574" s="99">
        <f>SUMIFS(通讯通路门店!$T:$T,通讯通路门店!$S:$S,$G574)</f>
        <v>0</v>
      </c>
      <c r="AS574" s="99">
        <f>SUMIFS(通讯通路门店!$U:$U,通讯通路门店!$S:$S,$G574)</f>
        <v>0</v>
      </c>
      <c r="AT574" s="99">
        <f>SUMIFS(通讯通路门店!$V:$V,通讯通路门店!$S:$S,$G574)</f>
        <v>0</v>
      </c>
      <c r="AU574" s="99">
        <f>SUMIFS(通讯通路门店!$W:$W,通讯通路门店!$S:$S,$G574)</f>
        <v>0</v>
      </c>
      <c r="AV574" s="99">
        <f>SUMIFS(通讯通路门店!$Z:$Z,通讯通路门店!$S:$S,$G574)</f>
        <v>0</v>
      </c>
      <c r="AW574" s="99">
        <f>SUMIFS(通讯通路门店!$AB:$AB,通讯通路门店!$S:$S,$G574)</f>
        <v>0</v>
      </c>
      <c r="AX574" s="99">
        <f>SUMIFS(通讯通路门店!$X:$X,通讯通路门店!$S:$S,$G574)</f>
        <v>0</v>
      </c>
      <c r="AY574" s="99">
        <f>SUMIFS(通讯通路门店!$Y:$Y,通讯通路门店!$S:$S,$G574)</f>
        <v>0</v>
      </c>
      <c r="AZ574" s="99">
        <f>SUMIFS(通讯通路门店!$AA:$AA,通讯通路门店!$S:$S,$G574)</f>
        <v>0</v>
      </c>
      <c r="BA574" s="99">
        <f t="shared" si="43"/>
        <v>0</v>
      </c>
      <c r="BB574" s="99">
        <f t="shared" si="44"/>
        <v>0</v>
      </c>
      <c r="BC574" s="99">
        <f>SUMIFS(通讯通路门店!$W:$W,通讯通路门店!$S:$S,$G574,通讯通路门店!$J:$J,"荣耀体验店")+SUMIFS(通讯通路门店!$W:$W,通讯通路门店!$S:$S,$G574,通讯通路门店!$J:$J,"荣耀授权专卖店")</f>
        <v>0</v>
      </c>
      <c r="BD574" s="99">
        <f>SUMIFS(通讯通路门店!$Z:$Z,通讯通路门店!$S:$S,$G574,通讯通路门店!$J:$J,"VIVO体验店")</f>
        <v>0</v>
      </c>
      <c r="BE574" s="99">
        <f>SUMIFS(通讯通路门店!$AB:$AB,通讯通路门店!$S:$S,$G574,通讯通路门店!$J:$J,"OPPO体验店")</f>
        <v>0</v>
      </c>
      <c r="BF574" s="99">
        <f>SUMIFS(通讯通路门店!$X:$X,通讯通路门店!$S:$S,$G574,通讯通路门店!$J:$J,"华为授权体验店")+SUMIFS(通讯通路门店!$AA:$AA,通讯通路门店!$S:$S,$G574,通讯通路门店!$J:$J,"华为堡垒店")</f>
        <v>0</v>
      </c>
      <c r="BG574" s="99">
        <f>SUMIFS(通讯通路门店!$Y:$Y,通讯通路门店!$S:$S,$G574,通讯通路门店!$J:$J,"小米体验店")</f>
        <v>0</v>
      </c>
      <c r="BH574" s="99">
        <f>SUMIFS(通讯通路门店!$AA:$AA,通讯通路门店!$S:$S,$G574,通讯通路门店!$J:$J,"苹果体验店")</f>
        <v>0</v>
      </c>
      <c r="BI574" s="99">
        <f>SUMIFS(通讯通路门店!$K:$K,通讯通路门店!$S:$S,$G574,通讯通路门店!$J:$J,"其他品牌专卖店")</f>
        <v>0</v>
      </c>
      <c r="BJ574" s="99">
        <f>SUMIFS(通讯通路门店!$AC:$AC,通讯通路门店!$S:$S,$G574)</f>
        <v>0</v>
      </c>
      <c r="BK574" s="99">
        <f>SUMIFS(通讯通路门店!$AD:$AD,通讯通路门店!$S:$S,$G574)</f>
        <v>0</v>
      </c>
      <c r="BL574" s="99">
        <f>SUMIFS(通讯通路门店!$AE:$AE,通讯通路门店!$S:$S,$G574)</f>
        <v>0</v>
      </c>
      <c r="BM574" s="99">
        <f>SUMIFS(通讯通路门店!$AF:$AF,通讯通路门店!$S:$S,$G574)</f>
        <v>0</v>
      </c>
      <c r="BN574" s="99">
        <f>SUMIFS(通讯通路门店!$AG:$AG,通讯通路门店!$S:$S,$G574)</f>
        <v>0</v>
      </c>
      <c r="BO574" s="99">
        <f>SUMIFS(通讯通路门店!$AH:$AH,通讯通路门店!$S:$S,$G574)</f>
        <v>0</v>
      </c>
      <c r="BP574" s="99">
        <f>SUMIFS(通讯通路门店!$AI:$AI,通讯通路门店!$S:$S,$G574)</f>
        <v>0</v>
      </c>
      <c r="BQ574" s="83"/>
    </row>
    <row r="575" spans="1:69">
      <c r="A575" s="99" t="str">
        <f>IFERROR(_xlfn.XLOOKUP($G575,通讯通路门店!$S$4:$S$993933,通讯通路门店!$A$4:$A$993933,0,0),"")</f>
        <v/>
      </c>
      <c r="B575" s="99" t="str">
        <f>IFERROR(_xlfn.XLOOKUP($G575,通讯通路门店!$S$4:$S$993933,通讯通路门店!$B$4:$B$993933,0,0),"")</f>
        <v/>
      </c>
      <c r="C575" s="99" t="str">
        <f>IFERROR(_xlfn.XLOOKUP($G575,通讯通路门店!$S$4:$S$993933,通讯通路门店!$C$4:$C$993933,0,0),"")</f>
        <v/>
      </c>
      <c r="D575" s="99" t="str">
        <f>IFERROR(_xlfn.XLOOKUP($G575,通讯通路门店!$S$4:$S$993933,通讯通路门店!$D$4:$D$993933,0,0),"")</f>
        <v/>
      </c>
      <c r="E575" s="83"/>
      <c r="F575" s="83"/>
      <c r="G575" s="101" t="e">
        <v>#N/A</v>
      </c>
      <c r="H575" s="102" t="str">
        <f>IFERROR(_xlfn.XLOOKUP($G575,通讯通路门店!$S$4:$S$993933,通讯通路门店!$R$4:$R$993933,0,0),"")</f>
        <v/>
      </c>
      <c r="I575" s="83"/>
      <c r="J575" s="83"/>
      <c r="K575" s="83"/>
      <c r="L575" s="83"/>
      <c r="M575" s="83"/>
      <c r="N575" s="83"/>
      <c r="O575" s="83"/>
      <c r="P575" s="83"/>
      <c r="Q575" s="83"/>
      <c r="R575" s="83"/>
      <c r="S575" s="83"/>
      <c r="T575" s="83"/>
      <c r="U575" s="99">
        <f>COUNTIF(通讯通路门店!$S:$S,$G575)</f>
        <v>0</v>
      </c>
      <c r="V575" s="99">
        <f>COUNTIFS(通讯通路门店!$S:$S,$G575,通讯通路门店!$J:$J,"综合卖场")</f>
        <v>0</v>
      </c>
      <c r="W575" s="99">
        <f>SUMIFS(通讯通路门店!$AJ:$AJ,通讯通路门店!$S:$S,通讯客户沙盘!$G575)</f>
        <v>0</v>
      </c>
      <c r="X575" s="99">
        <f t="shared" si="40"/>
        <v>0</v>
      </c>
      <c r="Y575" s="99">
        <f>COUNTIFS(通讯通路门店!$S:$S,$G575,通讯通路门店!$J:$J,"荣耀体验店")+COUNTIFS(通讯通路门店!$S:$S,$G575,通讯通路门店!$J:$J,"荣耀授权专卖店")</f>
        <v>0</v>
      </c>
      <c r="Z575" s="99">
        <f>COUNTIFS(通讯通路门店!$S:$S,$G575,通讯通路门店!$J:$J,"VIVO体验店")</f>
        <v>0</v>
      </c>
      <c r="AA575" s="99">
        <f>COUNTIFS(通讯通路门店!$S:$S,$G575,通讯通路门店!$J:$J,"OPPO体验店")</f>
        <v>0</v>
      </c>
      <c r="AB575" s="99">
        <f>COUNTIFS(通讯通路门店!$S:$S,$G575,通讯通路门店!$J:$J,"华为授权体验店")+COUNTIFS(通讯通路门店!$S:$S,$G575,通讯通路门店!$J:$J,"华为堡垒店")</f>
        <v>0</v>
      </c>
      <c r="AC575" s="99">
        <f>COUNTIFS(通讯通路门店!$S:$S,$G575,通讯通路门店!$J:$J,"小米体验店")</f>
        <v>0</v>
      </c>
      <c r="AD575" s="99">
        <f>COUNTIFS(通讯通路门店!$S:$S,$G575,通讯通路门店!$J:$J,"苹果体验店")</f>
        <v>0</v>
      </c>
      <c r="AE575" s="99">
        <f>COUNTIFS(通讯通路门店!$S:$S,$G575,通讯通路门店!$J:$J,"其他品牌专卖店")</f>
        <v>0</v>
      </c>
      <c r="AF575" s="99">
        <f>SUMIFS(通讯通路门店!$BI:$BI,通讯通路门店!$S:$S,$G575)</f>
        <v>0</v>
      </c>
      <c r="AG575" s="99">
        <f>SUMIFS(通讯通路门店!$BH:$BH,通讯通路门店!$S:$S,$G575)</f>
        <v>0</v>
      </c>
      <c r="AH575" s="99">
        <f t="shared" si="41"/>
        <v>0</v>
      </c>
      <c r="AI575" s="99">
        <f>SUMIFS(通讯通路门店!$BB:$BB,通讯通路门店!$S:$S,$G575)</f>
        <v>0</v>
      </c>
      <c r="AJ575" s="99">
        <f>SUMIFS(通讯通路门店!$BE:$BE,通讯通路门店!$S:$S,$G575)</f>
        <v>0</v>
      </c>
      <c r="AK575" s="99">
        <f>SUMIFS(通讯通路门店!$BG:$BG,通讯通路门店!$S:$S,$G575)</f>
        <v>0</v>
      </c>
      <c r="AL575" s="99">
        <f>SUMIFS(通讯通路门店!$BC:$BC,通讯通路门店!$S:$S,$G575)</f>
        <v>0</v>
      </c>
      <c r="AM575" s="99">
        <f>SUMIFS(通讯通路门店!$BD:$BD,通讯通路门店!$S:$S,$G575)</f>
        <v>0</v>
      </c>
      <c r="AN575" s="99">
        <f>SUMIFS(通讯通路门店!$BF:$BF,通讯通路门店!$S:$S,$G575)</f>
        <v>0</v>
      </c>
      <c r="AO575" s="99">
        <f t="shared" si="42"/>
        <v>0</v>
      </c>
      <c r="AP575" s="99">
        <f>SUMIFS(通讯通路门店!$K:$K,通讯通路门店!$S:$S,$G575)</f>
        <v>0</v>
      </c>
      <c r="AQ575" s="83"/>
      <c r="AR575" s="99">
        <f>SUMIFS(通讯通路门店!$T:$T,通讯通路门店!$S:$S,$G575)</f>
        <v>0</v>
      </c>
      <c r="AS575" s="99">
        <f>SUMIFS(通讯通路门店!$U:$U,通讯通路门店!$S:$S,$G575)</f>
        <v>0</v>
      </c>
      <c r="AT575" s="99">
        <f>SUMIFS(通讯通路门店!$V:$V,通讯通路门店!$S:$S,$G575)</f>
        <v>0</v>
      </c>
      <c r="AU575" s="99">
        <f>SUMIFS(通讯通路门店!$W:$W,通讯通路门店!$S:$S,$G575)</f>
        <v>0</v>
      </c>
      <c r="AV575" s="99">
        <f>SUMIFS(通讯通路门店!$Z:$Z,通讯通路门店!$S:$S,$G575)</f>
        <v>0</v>
      </c>
      <c r="AW575" s="99">
        <f>SUMIFS(通讯通路门店!$AB:$AB,通讯通路门店!$S:$S,$G575)</f>
        <v>0</v>
      </c>
      <c r="AX575" s="99">
        <f>SUMIFS(通讯通路门店!$X:$X,通讯通路门店!$S:$S,$G575)</f>
        <v>0</v>
      </c>
      <c r="AY575" s="99">
        <f>SUMIFS(通讯通路门店!$Y:$Y,通讯通路门店!$S:$S,$G575)</f>
        <v>0</v>
      </c>
      <c r="AZ575" s="99">
        <f>SUMIFS(通讯通路门店!$AA:$AA,通讯通路门店!$S:$S,$G575)</f>
        <v>0</v>
      </c>
      <c r="BA575" s="99">
        <f t="shared" si="43"/>
        <v>0</v>
      </c>
      <c r="BB575" s="99">
        <f t="shared" si="44"/>
        <v>0</v>
      </c>
      <c r="BC575" s="99">
        <f>SUMIFS(通讯通路门店!$W:$W,通讯通路门店!$S:$S,$G575,通讯通路门店!$J:$J,"荣耀体验店")+SUMIFS(通讯通路门店!$W:$W,通讯通路门店!$S:$S,$G575,通讯通路门店!$J:$J,"荣耀授权专卖店")</f>
        <v>0</v>
      </c>
      <c r="BD575" s="99">
        <f>SUMIFS(通讯通路门店!$Z:$Z,通讯通路门店!$S:$S,$G575,通讯通路门店!$J:$J,"VIVO体验店")</f>
        <v>0</v>
      </c>
      <c r="BE575" s="99">
        <f>SUMIFS(通讯通路门店!$AB:$AB,通讯通路门店!$S:$S,$G575,通讯通路门店!$J:$J,"OPPO体验店")</f>
        <v>0</v>
      </c>
      <c r="BF575" s="99">
        <f>SUMIFS(通讯通路门店!$X:$X,通讯通路门店!$S:$S,$G575,通讯通路门店!$J:$J,"华为授权体验店")+SUMIFS(通讯通路门店!$AA:$AA,通讯通路门店!$S:$S,$G575,通讯通路门店!$J:$J,"华为堡垒店")</f>
        <v>0</v>
      </c>
      <c r="BG575" s="99">
        <f>SUMIFS(通讯通路门店!$Y:$Y,通讯通路门店!$S:$S,$G575,通讯通路门店!$J:$J,"小米体验店")</f>
        <v>0</v>
      </c>
      <c r="BH575" s="99">
        <f>SUMIFS(通讯通路门店!$AA:$AA,通讯通路门店!$S:$S,$G575,通讯通路门店!$J:$J,"苹果体验店")</f>
        <v>0</v>
      </c>
      <c r="BI575" s="99">
        <f>SUMIFS(通讯通路门店!$K:$K,通讯通路门店!$S:$S,$G575,通讯通路门店!$J:$J,"其他品牌专卖店")</f>
        <v>0</v>
      </c>
      <c r="BJ575" s="99">
        <f>SUMIFS(通讯通路门店!$AC:$AC,通讯通路门店!$S:$S,$G575)</f>
        <v>0</v>
      </c>
      <c r="BK575" s="99">
        <f>SUMIFS(通讯通路门店!$AD:$AD,通讯通路门店!$S:$S,$G575)</f>
        <v>0</v>
      </c>
      <c r="BL575" s="99">
        <f>SUMIFS(通讯通路门店!$AE:$AE,通讯通路门店!$S:$S,$G575)</f>
        <v>0</v>
      </c>
      <c r="BM575" s="99">
        <f>SUMIFS(通讯通路门店!$AF:$AF,通讯通路门店!$S:$S,$G575)</f>
        <v>0</v>
      </c>
      <c r="BN575" s="99">
        <f>SUMIFS(通讯通路门店!$AG:$AG,通讯通路门店!$S:$S,$G575)</f>
        <v>0</v>
      </c>
      <c r="BO575" s="99">
        <f>SUMIFS(通讯通路门店!$AH:$AH,通讯通路门店!$S:$S,$G575)</f>
        <v>0</v>
      </c>
      <c r="BP575" s="99">
        <f>SUMIFS(通讯通路门店!$AI:$AI,通讯通路门店!$S:$S,$G575)</f>
        <v>0</v>
      </c>
      <c r="BQ575" s="83"/>
    </row>
    <row r="576" spans="1:69">
      <c r="A576" s="99" t="str">
        <f>IFERROR(_xlfn.XLOOKUP($G576,通讯通路门店!$S$4:$S$993933,通讯通路门店!$A$4:$A$993933,0,0),"")</f>
        <v/>
      </c>
      <c r="B576" s="99" t="str">
        <f>IFERROR(_xlfn.XLOOKUP($G576,通讯通路门店!$S$4:$S$993933,通讯通路门店!$B$4:$B$993933,0,0),"")</f>
        <v/>
      </c>
      <c r="C576" s="99" t="str">
        <f>IFERROR(_xlfn.XLOOKUP($G576,通讯通路门店!$S$4:$S$993933,通讯通路门店!$C$4:$C$993933,0,0),"")</f>
        <v/>
      </c>
      <c r="D576" s="99" t="str">
        <f>IFERROR(_xlfn.XLOOKUP($G576,通讯通路门店!$S$4:$S$993933,通讯通路门店!$D$4:$D$993933,0,0),"")</f>
        <v/>
      </c>
      <c r="E576" s="83"/>
      <c r="F576" s="83"/>
      <c r="G576" s="101" t="e">
        <v>#N/A</v>
      </c>
      <c r="H576" s="102" t="str">
        <f>IFERROR(_xlfn.XLOOKUP($G576,通讯通路门店!$S$4:$S$993933,通讯通路门店!$R$4:$R$993933,0,0),"")</f>
        <v/>
      </c>
      <c r="I576" s="83"/>
      <c r="J576" s="83"/>
      <c r="K576" s="83"/>
      <c r="L576" s="83"/>
      <c r="M576" s="83"/>
      <c r="N576" s="83"/>
      <c r="O576" s="83"/>
      <c r="P576" s="83"/>
      <c r="Q576" s="83"/>
      <c r="R576" s="83"/>
      <c r="S576" s="83"/>
      <c r="T576" s="83"/>
      <c r="U576" s="99">
        <f>COUNTIF(通讯通路门店!$S:$S,$G576)</f>
        <v>0</v>
      </c>
      <c r="V576" s="99">
        <f>COUNTIFS(通讯通路门店!$S:$S,$G576,通讯通路门店!$J:$J,"综合卖场")</f>
        <v>0</v>
      </c>
      <c r="W576" s="99">
        <f>SUMIFS(通讯通路门店!$AJ:$AJ,通讯通路门店!$S:$S,通讯客户沙盘!$G576)</f>
        <v>0</v>
      </c>
      <c r="X576" s="99">
        <f t="shared" si="40"/>
        <v>0</v>
      </c>
      <c r="Y576" s="99">
        <f>COUNTIFS(通讯通路门店!$S:$S,$G576,通讯通路门店!$J:$J,"荣耀体验店")+COUNTIFS(通讯通路门店!$S:$S,$G576,通讯通路门店!$J:$J,"荣耀授权专卖店")</f>
        <v>0</v>
      </c>
      <c r="Z576" s="99">
        <f>COUNTIFS(通讯通路门店!$S:$S,$G576,通讯通路门店!$J:$J,"VIVO体验店")</f>
        <v>0</v>
      </c>
      <c r="AA576" s="99">
        <f>COUNTIFS(通讯通路门店!$S:$S,$G576,通讯通路门店!$J:$J,"OPPO体验店")</f>
        <v>0</v>
      </c>
      <c r="AB576" s="99">
        <f>COUNTIFS(通讯通路门店!$S:$S,$G576,通讯通路门店!$J:$J,"华为授权体验店")+COUNTIFS(通讯通路门店!$S:$S,$G576,通讯通路门店!$J:$J,"华为堡垒店")</f>
        <v>0</v>
      </c>
      <c r="AC576" s="99">
        <f>COUNTIFS(通讯通路门店!$S:$S,$G576,通讯通路门店!$J:$J,"小米体验店")</f>
        <v>0</v>
      </c>
      <c r="AD576" s="99">
        <f>COUNTIFS(通讯通路门店!$S:$S,$G576,通讯通路门店!$J:$J,"苹果体验店")</f>
        <v>0</v>
      </c>
      <c r="AE576" s="99">
        <f>COUNTIFS(通讯通路门店!$S:$S,$G576,通讯通路门店!$J:$J,"其他品牌专卖店")</f>
        <v>0</v>
      </c>
      <c r="AF576" s="99">
        <f>SUMIFS(通讯通路门店!$BI:$BI,通讯通路门店!$S:$S,$G576)</f>
        <v>0</v>
      </c>
      <c r="AG576" s="99">
        <f>SUMIFS(通讯通路门店!$BH:$BH,通讯通路门店!$S:$S,$G576)</f>
        <v>0</v>
      </c>
      <c r="AH576" s="99">
        <f t="shared" si="41"/>
        <v>0</v>
      </c>
      <c r="AI576" s="99">
        <f>SUMIFS(通讯通路门店!$BB:$BB,通讯通路门店!$S:$S,$G576)</f>
        <v>0</v>
      </c>
      <c r="AJ576" s="99">
        <f>SUMIFS(通讯通路门店!$BE:$BE,通讯通路门店!$S:$S,$G576)</f>
        <v>0</v>
      </c>
      <c r="AK576" s="99">
        <f>SUMIFS(通讯通路门店!$BG:$BG,通讯通路门店!$S:$S,$G576)</f>
        <v>0</v>
      </c>
      <c r="AL576" s="99">
        <f>SUMIFS(通讯通路门店!$BC:$BC,通讯通路门店!$S:$S,$G576)</f>
        <v>0</v>
      </c>
      <c r="AM576" s="99">
        <f>SUMIFS(通讯通路门店!$BD:$BD,通讯通路门店!$S:$S,$G576)</f>
        <v>0</v>
      </c>
      <c r="AN576" s="99">
        <f>SUMIFS(通讯通路门店!$BF:$BF,通讯通路门店!$S:$S,$G576)</f>
        <v>0</v>
      </c>
      <c r="AO576" s="99">
        <f t="shared" si="42"/>
        <v>0</v>
      </c>
      <c r="AP576" s="99">
        <f>SUMIFS(通讯通路门店!$K:$K,通讯通路门店!$S:$S,$G576)</f>
        <v>0</v>
      </c>
      <c r="AQ576" s="83"/>
      <c r="AR576" s="99">
        <f>SUMIFS(通讯通路门店!$T:$T,通讯通路门店!$S:$S,$G576)</f>
        <v>0</v>
      </c>
      <c r="AS576" s="99">
        <f>SUMIFS(通讯通路门店!$U:$U,通讯通路门店!$S:$S,$G576)</f>
        <v>0</v>
      </c>
      <c r="AT576" s="99">
        <f>SUMIFS(通讯通路门店!$V:$V,通讯通路门店!$S:$S,$G576)</f>
        <v>0</v>
      </c>
      <c r="AU576" s="99">
        <f>SUMIFS(通讯通路门店!$W:$W,通讯通路门店!$S:$S,$G576)</f>
        <v>0</v>
      </c>
      <c r="AV576" s="99">
        <f>SUMIFS(通讯通路门店!$Z:$Z,通讯通路门店!$S:$S,$G576)</f>
        <v>0</v>
      </c>
      <c r="AW576" s="99">
        <f>SUMIFS(通讯通路门店!$AB:$AB,通讯通路门店!$S:$S,$G576)</f>
        <v>0</v>
      </c>
      <c r="AX576" s="99">
        <f>SUMIFS(通讯通路门店!$X:$X,通讯通路门店!$S:$S,$G576)</f>
        <v>0</v>
      </c>
      <c r="AY576" s="99">
        <f>SUMIFS(通讯通路门店!$Y:$Y,通讯通路门店!$S:$S,$G576)</f>
        <v>0</v>
      </c>
      <c r="AZ576" s="99">
        <f>SUMIFS(通讯通路门店!$AA:$AA,通讯通路门店!$S:$S,$G576)</f>
        <v>0</v>
      </c>
      <c r="BA576" s="99">
        <f t="shared" si="43"/>
        <v>0</v>
      </c>
      <c r="BB576" s="99">
        <f t="shared" si="44"/>
        <v>0</v>
      </c>
      <c r="BC576" s="99">
        <f>SUMIFS(通讯通路门店!$W:$W,通讯通路门店!$S:$S,$G576,通讯通路门店!$J:$J,"荣耀体验店")+SUMIFS(通讯通路门店!$W:$W,通讯通路门店!$S:$S,$G576,通讯通路门店!$J:$J,"荣耀授权专卖店")</f>
        <v>0</v>
      </c>
      <c r="BD576" s="99">
        <f>SUMIFS(通讯通路门店!$Z:$Z,通讯通路门店!$S:$S,$G576,通讯通路门店!$J:$J,"VIVO体验店")</f>
        <v>0</v>
      </c>
      <c r="BE576" s="99">
        <f>SUMIFS(通讯通路门店!$AB:$AB,通讯通路门店!$S:$S,$G576,通讯通路门店!$J:$J,"OPPO体验店")</f>
        <v>0</v>
      </c>
      <c r="BF576" s="99">
        <f>SUMIFS(通讯通路门店!$X:$X,通讯通路门店!$S:$S,$G576,通讯通路门店!$J:$J,"华为授权体验店")+SUMIFS(通讯通路门店!$AA:$AA,通讯通路门店!$S:$S,$G576,通讯通路门店!$J:$J,"华为堡垒店")</f>
        <v>0</v>
      </c>
      <c r="BG576" s="99">
        <f>SUMIFS(通讯通路门店!$Y:$Y,通讯通路门店!$S:$S,$G576,通讯通路门店!$J:$J,"小米体验店")</f>
        <v>0</v>
      </c>
      <c r="BH576" s="99">
        <f>SUMIFS(通讯通路门店!$AA:$AA,通讯通路门店!$S:$S,$G576,通讯通路门店!$J:$J,"苹果体验店")</f>
        <v>0</v>
      </c>
      <c r="BI576" s="99">
        <f>SUMIFS(通讯通路门店!$K:$K,通讯通路门店!$S:$S,$G576,通讯通路门店!$J:$J,"其他品牌专卖店")</f>
        <v>0</v>
      </c>
      <c r="BJ576" s="99">
        <f>SUMIFS(通讯通路门店!$AC:$AC,通讯通路门店!$S:$S,$G576)</f>
        <v>0</v>
      </c>
      <c r="BK576" s="99">
        <f>SUMIFS(通讯通路门店!$AD:$AD,通讯通路门店!$S:$S,$G576)</f>
        <v>0</v>
      </c>
      <c r="BL576" s="99">
        <f>SUMIFS(通讯通路门店!$AE:$AE,通讯通路门店!$S:$S,$G576)</f>
        <v>0</v>
      </c>
      <c r="BM576" s="99">
        <f>SUMIFS(通讯通路门店!$AF:$AF,通讯通路门店!$S:$S,$G576)</f>
        <v>0</v>
      </c>
      <c r="BN576" s="99">
        <f>SUMIFS(通讯通路门店!$AG:$AG,通讯通路门店!$S:$S,$G576)</f>
        <v>0</v>
      </c>
      <c r="BO576" s="99">
        <f>SUMIFS(通讯通路门店!$AH:$AH,通讯通路门店!$S:$S,$G576)</f>
        <v>0</v>
      </c>
      <c r="BP576" s="99">
        <f>SUMIFS(通讯通路门店!$AI:$AI,通讯通路门店!$S:$S,$G576)</f>
        <v>0</v>
      </c>
      <c r="BQ576" s="83"/>
    </row>
    <row r="577" spans="1:69">
      <c r="A577" s="99" t="str">
        <f>IFERROR(_xlfn.XLOOKUP($G577,通讯通路门店!$S$4:$S$993933,通讯通路门店!$A$4:$A$993933,0,0),"")</f>
        <v/>
      </c>
      <c r="B577" s="99" t="str">
        <f>IFERROR(_xlfn.XLOOKUP($G577,通讯通路门店!$S$4:$S$993933,通讯通路门店!$B$4:$B$993933,0,0),"")</f>
        <v/>
      </c>
      <c r="C577" s="99" t="str">
        <f>IFERROR(_xlfn.XLOOKUP($G577,通讯通路门店!$S$4:$S$993933,通讯通路门店!$C$4:$C$993933,0,0),"")</f>
        <v/>
      </c>
      <c r="D577" s="99" t="str">
        <f>IFERROR(_xlfn.XLOOKUP($G577,通讯通路门店!$S$4:$S$993933,通讯通路门店!$D$4:$D$993933,0,0),"")</f>
        <v/>
      </c>
      <c r="E577" s="83"/>
      <c r="F577" s="83"/>
      <c r="G577" s="101" t="e">
        <v>#N/A</v>
      </c>
      <c r="H577" s="102" t="str">
        <f>IFERROR(_xlfn.XLOOKUP($G577,通讯通路门店!$S$4:$S$993933,通讯通路门店!$R$4:$R$993933,0,0),"")</f>
        <v/>
      </c>
      <c r="I577" s="83"/>
      <c r="J577" s="83"/>
      <c r="K577" s="83"/>
      <c r="L577" s="83"/>
      <c r="M577" s="83"/>
      <c r="N577" s="83"/>
      <c r="O577" s="83"/>
      <c r="P577" s="83"/>
      <c r="Q577" s="83"/>
      <c r="R577" s="83"/>
      <c r="S577" s="83"/>
      <c r="T577" s="83"/>
      <c r="U577" s="99">
        <f>COUNTIF(通讯通路门店!$S:$S,$G577)</f>
        <v>0</v>
      </c>
      <c r="V577" s="99">
        <f>COUNTIFS(通讯通路门店!$S:$S,$G577,通讯通路门店!$J:$J,"综合卖场")</f>
        <v>0</v>
      </c>
      <c r="W577" s="99">
        <f>SUMIFS(通讯通路门店!$AJ:$AJ,通讯通路门店!$S:$S,通讯客户沙盘!$G577)</f>
        <v>0</v>
      </c>
      <c r="X577" s="99">
        <f t="shared" si="40"/>
        <v>0</v>
      </c>
      <c r="Y577" s="99">
        <f>COUNTIFS(通讯通路门店!$S:$S,$G577,通讯通路门店!$J:$J,"荣耀体验店")+COUNTIFS(通讯通路门店!$S:$S,$G577,通讯通路门店!$J:$J,"荣耀授权专卖店")</f>
        <v>0</v>
      </c>
      <c r="Z577" s="99">
        <f>COUNTIFS(通讯通路门店!$S:$S,$G577,通讯通路门店!$J:$J,"VIVO体验店")</f>
        <v>0</v>
      </c>
      <c r="AA577" s="99">
        <f>COUNTIFS(通讯通路门店!$S:$S,$G577,通讯通路门店!$J:$J,"OPPO体验店")</f>
        <v>0</v>
      </c>
      <c r="AB577" s="99">
        <f>COUNTIFS(通讯通路门店!$S:$S,$G577,通讯通路门店!$J:$J,"华为授权体验店")+COUNTIFS(通讯通路门店!$S:$S,$G577,通讯通路门店!$J:$J,"华为堡垒店")</f>
        <v>0</v>
      </c>
      <c r="AC577" s="99">
        <f>COUNTIFS(通讯通路门店!$S:$S,$G577,通讯通路门店!$J:$J,"小米体验店")</f>
        <v>0</v>
      </c>
      <c r="AD577" s="99">
        <f>COUNTIFS(通讯通路门店!$S:$S,$G577,通讯通路门店!$J:$J,"苹果体验店")</f>
        <v>0</v>
      </c>
      <c r="AE577" s="99">
        <f>COUNTIFS(通讯通路门店!$S:$S,$G577,通讯通路门店!$J:$J,"其他品牌专卖店")</f>
        <v>0</v>
      </c>
      <c r="AF577" s="99">
        <f>SUMIFS(通讯通路门店!$BI:$BI,通讯通路门店!$S:$S,$G577)</f>
        <v>0</v>
      </c>
      <c r="AG577" s="99">
        <f>SUMIFS(通讯通路门店!$BH:$BH,通讯通路门店!$S:$S,$G577)</f>
        <v>0</v>
      </c>
      <c r="AH577" s="99">
        <f t="shared" si="41"/>
        <v>0</v>
      </c>
      <c r="AI577" s="99">
        <f>SUMIFS(通讯通路门店!$BB:$BB,通讯通路门店!$S:$S,$G577)</f>
        <v>0</v>
      </c>
      <c r="AJ577" s="99">
        <f>SUMIFS(通讯通路门店!$BE:$BE,通讯通路门店!$S:$S,$G577)</f>
        <v>0</v>
      </c>
      <c r="AK577" s="99">
        <f>SUMIFS(通讯通路门店!$BG:$BG,通讯通路门店!$S:$S,$G577)</f>
        <v>0</v>
      </c>
      <c r="AL577" s="99">
        <f>SUMIFS(通讯通路门店!$BC:$BC,通讯通路门店!$S:$S,$G577)</f>
        <v>0</v>
      </c>
      <c r="AM577" s="99">
        <f>SUMIFS(通讯通路门店!$BD:$BD,通讯通路门店!$S:$S,$G577)</f>
        <v>0</v>
      </c>
      <c r="AN577" s="99">
        <f>SUMIFS(通讯通路门店!$BF:$BF,通讯通路门店!$S:$S,$G577)</f>
        <v>0</v>
      </c>
      <c r="AO577" s="99">
        <f t="shared" si="42"/>
        <v>0</v>
      </c>
      <c r="AP577" s="99">
        <f>SUMIFS(通讯通路门店!$K:$K,通讯通路门店!$S:$S,$G577)</f>
        <v>0</v>
      </c>
      <c r="AQ577" s="83"/>
      <c r="AR577" s="99">
        <f>SUMIFS(通讯通路门店!$T:$T,通讯通路门店!$S:$S,$G577)</f>
        <v>0</v>
      </c>
      <c r="AS577" s="99">
        <f>SUMIFS(通讯通路门店!$U:$U,通讯通路门店!$S:$S,$G577)</f>
        <v>0</v>
      </c>
      <c r="AT577" s="99">
        <f>SUMIFS(通讯通路门店!$V:$V,通讯通路门店!$S:$S,$G577)</f>
        <v>0</v>
      </c>
      <c r="AU577" s="99">
        <f>SUMIFS(通讯通路门店!$W:$W,通讯通路门店!$S:$S,$G577)</f>
        <v>0</v>
      </c>
      <c r="AV577" s="99">
        <f>SUMIFS(通讯通路门店!$Z:$Z,通讯通路门店!$S:$S,$G577)</f>
        <v>0</v>
      </c>
      <c r="AW577" s="99">
        <f>SUMIFS(通讯通路门店!$AB:$AB,通讯通路门店!$S:$S,$G577)</f>
        <v>0</v>
      </c>
      <c r="AX577" s="99">
        <f>SUMIFS(通讯通路门店!$X:$X,通讯通路门店!$S:$S,$G577)</f>
        <v>0</v>
      </c>
      <c r="AY577" s="99">
        <f>SUMIFS(通讯通路门店!$Y:$Y,通讯通路门店!$S:$S,$G577)</f>
        <v>0</v>
      </c>
      <c r="AZ577" s="99">
        <f>SUMIFS(通讯通路门店!$AA:$AA,通讯通路门店!$S:$S,$G577)</f>
        <v>0</v>
      </c>
      <c r="BA577" s="99">
        <f t="shared" si="43"/>
        <v>0</v>
      </c>
      <c r="BB577" s="99">
        <f t="shared" si="44"/>
        <v>0</v>
      </c>
      <c r="BC577" s="99">
        <f>SUMIFS(通讯通路门店!$W:$W,通讯通路门店!$S:$S,$G577,通讯通路门店!$J:$J,"荣耀体验店")+SUMIFS(通讯通路门店!$W:$W,通讯通路门店!$S:$S,$G577,通讯通路门店!$J:$J,"荣耀授权专卖店")</f>
        <v>0</v>
      </c>
      <c r="BD577" s="99">
        <f>SUMIFS(通讯通路门店!$Z:$Z,通讯通路门店!$S:$S,$G577,通讯通路门店!$J:$J,"VIVO体验店")</f>
        <v>0</v>
      </c>
      <c r="BE577" s="99">
        <f>SUMIFS(通讯通路门店!$AB:$AB,通讯通路门店!$S:$S,$G577,通讯通路门店!$J:$J,"OPPO体验店")</f>
        <v>0</v>
      </c>
      <c r="BF577" s="99">
        <f>SUMIFS(通讯通路门店!$X:$X,通讯通路门店!$S:$S,$G577,通讯通路门店!$J:$J,"华为授权体验店")+SUMIFS(通讯通路门店!$AA:$AA,通讯通路门店!$S:$S,$G577,通讯通路门店!$J:$J,"华为堡垒店")</f>
        <v>0</v>
      </c>
      <c r="BG577" s="99">
        <f>SUMIFS(通讯通路门店!$Y:$Y,通讯通路门店!$S:$S,$G577,通讯通路门店!$J:$J,"小米体验店")</f>
        <v>0</v>
      </c>
      <c r="BH577" s="99">
        <f>SUMIFS(通讯通路门店!$AA:$AA,通讯通路门店!$S:$S,$G577,通讯通路门店!$J:$J,"苹果体验店")</f>
        <v>0</v>
      </c>
      <c r="BI577" s="99">
        <f>SUMIFS(通讯通路门店!$K:$K,通讯通路门店!$S:$S,$G577,通讯通路门店!$J:$J,"其他品牌专卖店")</f>
        <v>0</v>
      </c>
      <c r="BJ577" s="99">
        <f>SUMIFS(通讯通路门店!$AC:$AC,通讯通路门店!$S:$S,$G577)</f>
        <v>0</v>
      </c>
      <c r="BK577" s="99">
        <f>SUMIFS(通讯通路门店!$AD:$AD,通讯通路门店!$S:$S,$G577)</f>
        <v>0</v>
      </c>
      <c r="BL577" s="99">
        <f>SUMIFS(通讯通路门店!$AE:$AE,通讯通路门店!$S:$S,$G577)</f>
        <v>0</v>
      </c>
      <c r="BM577" s="99">
        <f>SUMIFS(通讯通路门店!$AF:$AF,通讯通路门店!$S:$S,$G577)</f>
        <v>0</v>
      </c>
      <c r="BN577" s="99">
        <f>SUMIFS(通讯通路门店!$AG:$AG,通讯通路门店!$S:$S,$G577)</f>
        <v>0</v>
      </c>
      <c r="BO577" s="99">
        <f>SUMIFS(通讯通路门店!$AH:$AH,通讯通路门店!$S:$S,$G577)</f>
        <v>0</v>
      </c>
      <c r="BP577" s="99">
        <f>SUMIFS(通讯通路门店!$AI:$AI,通讯通路门店!$S:$S,$G577)</f>
        <v>0</v>
      </c>
      <c r="BQ577" s="83"/>
    </row>
    <row r="578" spans="1:69">
      <c r="A578" s="99" t="str">
        <f>IFERROR(_xlfn.XLOOKUP($G578,通讯通路门店!$S$4:$S$993933,通讯通路门店!$A$4:$A$993933,0,0),"")</f>
        <v/>
      </c>
      <c r="B578" s="99" t="str">
        <f>IFERROR(_xlfn.XLOOKUP($G578,通讯通路门店!$S$4:$S$993933,通讯通路门店!$B$4:$B$993933,0,0),"")</f>
        <v/>
      </c>
      <c r="C578" s="99" t="str">
        <f>IFERROR(_xlfn.XLOOKUP($G578,通讯通路门店!$S$4:$S$993933,通讯通路门店!$C$4:$C$993933,0,0),"")</f>
        <v/>
      </c>
      <c r="D578" s="99" t="str">
        <f>IFERROR(_xlfn.XLOOKUP($G578,通讯通路门店!$S$4:$S$993933,通讯通路门店!$D$4:$D$993933,0,0),"")</f>
        <v/>
      </c>
      <c r="E578" s="83"/>
      <c r="F578" s="83"/>
      <c r="G578" s="101" t="e">
        <v>#N/A</v>
      </c>
      <c r="H578" s="102" t="str">
        <f>IFERROR(_xlfn.XLOOKUP($G578,通讯通路门店!$S$4:$S$993933,通讯通路门店!$R$4:$R$993933,0,0),"")</f>
        <v/>
      </c>
      <c r="I578" s="83"/>
      <c r="J578" s="83"/>
      <c r="K578" s="83"/>
      <c r="L578" s="83"/>
      <c r="M578" s="83"/>
      <c r="N578" s="83"/>
      <c r="O578" s="83"/>
      <c r="P578" s="83"/>
      <c r="Q578" s="83"/>
      <c r="R578" s="83"/>
      <c r="S578" s="83"/>
      <c r="T578" s="83"/>
      <c r="U578" s="99">
        <f>COUNTIF(通讯通路门店!$S:$S,$G578)</f>
        <v>0</v>
      </c>
      <c r="V578" s="99">
        <f>COUNTIFS(通讯通路门店!$S:$S,$G578,通讯通路门店!$J:$J,"综合卖场")</f>
        <v>0</v>
      </c>
      <c r="W578" s="99">
        <f>SUMIFS(通讯通路门店!$AJ:$AJ,通讯通路门店!$S:$S,通讯客户沙盘!$G578)</f>
        <v>0</v>
      </c>
      <c r="X578" s="99">
        <f t="shared" si="40"/>
        <v>0</v>
      </c>
      <c r="Y578" s="99">
        <f>COUNTIFS(通讯通路门店!$S:$S,$G578,通讯通路门店!$J:$J,"荣耀体验店")+COUNTIFS(通讯通路门店!$S:$S,$G578,通讯通路门店!$J:$J,"荣耀授权专卖店")</f>
        <v>0</v>
      </c>
      <c r="Z578" s="99">
        <f>COUNTIFS(通讯通路门店!$S:$S,$G578,通讯通路门店!$J:$J,"VIVO体验店")</f>
        <v>0</v>
      </c>
      <c r="AA578" s="99">
        <f>COUNTIFS(通讯通路门店!$S:$S,$G578,通讯通路门店!$J:$J,"OPPO体验店")</f>
        <v>0</v>
      </c>
      <c r="AB578" s="99">
        <f>COUNTIFS(通讯通路门店!$S:$S,$G578,通讯通路门店!$J:$J,"华为授权体验店")+COUNTIFS(通讯通路门店!$S:$S,$G578,通讯通路门店!$J:$J,"华为堡垒店")</f>
        <v>0</v>
      </c>
      <c r="AC578" s="99">
        <f>COUNTIFS(通讯通路门店!$S:$S,$G578,通讯通路门店!$J:$J,"小米体验店")</f>
        <v>0</v>
      </c>
      <c r="AD578" s="99">
        <f>COUNTIFS(通讯通路门店!$S:$S,$G578,通讯通路门店!$J:$J,"苹果体验店")</f>
        <v>0</v>
      </c>
      <c r="AE578" s="99">
        <f>COUNTIFS(通讯通路门店!$S:$S,$G578,通讯通路门店!$J:$J,"其他品牌专卖店")</f>
        <v>0</v>
      </c>
      <c r="AF578" s="99">
        <f>SUMIFS(通讯通路门店!$BI:$BI,通讯通路门店!$S:$S,$G578)</f>
        <v>0</v>
      </c>
      <c r="AG578" s="99">
        <f>SUMIFS(通讯通路门店!$BH:$BH,通讯通路门店!$S:$S,$G578)</f>
        <v>0</v>
      </c>
      <c r="AH578" s="99">
        <f t="shared" si="41"/>
        <v>0</v>
      </c>
      <c r="AI578" s="99">
        <f>SUMIFS(通讯通路门店!$BB:$BB,通讯通路门店!$S:$S,$G578)</f>
        <v>0</v>
      </c>
      <c r="AJ578" s="99">
        <f>SUMIFS(通讯通路门店!$BE:$BE,通讯通路门店!$S:$S,$G578)</f>
        <v>0</v>
      </c>
      <c r="AK578" s="99">
        <f>SUMIFS(通讯通路门店!$BG:$BG,通讯通路门店!$S:$S,$G578)</f>
        <v>0</v>
      </c>
      <c r="AL578" s="99">
        <f>SUMIFS(通讯通路门店!$BC:$BC,通讯通路门店!$S:$S,$G578)</f>
        <v>0</v>
      </c>
      <c r="AM578" s="99">
        <f>SUMIFS(通讯通路门店!$BD:$BD,通讯通路门店!$S:$S,$G578)</f>
        <v>0</v>
      </c>
      <c r="AN578" s="99">
        <f>SUMIFS(通讯通路门店!$BF:$BF,通讯通路门店!$S:$S,$G578)</f>
        <v>0</v>
      </c>
      <c r="AO578" s="99">
        <f t="shared" si="42"/>
        <v>0</v>
      </c>
      <c r="AP578" s="99">
        <f>SUMIFS(通讯通路门店!$K:$K,通讯通路门店!$S:$S,$G578)</f>
        <v>0</v>
      </c>
      <c r="AQ578" s="83"/>
      <c r="AR578" s="99">
        <f>SUMIFS(通讯通路门店!$T:$T,通讯通路门店!$S:$S,$G578)</f>
        <v>0</v>
      </c>
      <c r="AS578" s="99">
        <f>SUMIFS(通讯通路门店!$U:$U,通讯通路门店!$S:$S,$G578)</f>
        <v>0</v>
      </c>
      <c r="AT578" s="99">
        <f>SUMIFS(通讯通路门店!$V:$V,通讯通路门店!$S:$S,$G578)</f>
        <v>0</v>
      </c>
      <c r="AU578" s="99">
        <f>SUMIFS(通讯通路门店!$W:$W,通讯通路门店!$S:$S,$G578)</f>
        <v>0</v>
      </c>
      <c r="AV578" s="99">
        <f>SUMIFS(通讯通路门店!$Z:$Z,通讯通路门店!$S:$S,$G578)</f>
        <v>0</v>
      </c>
      <c r="AW578" s="99">
        <f>SUMIFS(通讯通路门店!$AB:$AB,通讯通路门店!$S:$S,$G578)</f>
        <v>0</v>
      </c>
      <c r="AX578" s="99">
        <f>SUMIFS(通讯通路门店!$X:$X,通讯通路门店!$S:$S,$G578)</f>
        <v>0</v>
      </c>
      <c r="AY578" s="99">
        <f>SUMIFS(通讯通路门店!$Y:$Y,通讯通路门店!$S:$S,$G578)</f>
        <v>0</v>
      </c>
      <c r="AZ578" s="99">
        <f>SUMIFS(通讯通路门店!$AA:$AA,通讯通路门店!$S:$S,$G578)</f>
        <v>0</v>
      </c>
      <c r="BA578" s="99">
        <f t="shared" si="43"/>
        <v>0</v>
      </c>
      <c r="BB578" s="99">
        <f t="shared" si="44"/>
        <v>0</v>
      </c>
      <c r="BC578" s="99">
        <f>SUMIFS(通讯通路门店!$W:$W,通讯通路门店!$S:$S,$G578,通讯通路门店!$J:$J,"荣耀体验店")+SUMIFS(通讯通路门店!$W:$W,通讯通路门店!$S:$S,$G578,通讯通路门店!$J:$J,"荣耀授权专卖店")</f>
        <v>0</v>
      </c>
      <c r="BD578" s="99">
        <f>SUMIFS(通讯通路门店!$Z:$Z,通讯通路门店!$S:$S,$G578,通讯通路门店!$J:$J,"VIVO体验店")</f>
        <v>0</v>
      </c>
      <c r="BE578" s="99">
        <f>SUMIFS(通讯通路门店!$AB:$AB,通讯通路门店!$S:$S,$G578,通讯通路门店!$J:$J,"OPPO体验店")</f>
        <v>0</v>
      </c>
      <c r="BF578" s="99">
        <f>SUMIFS(通讯通路门店!$X:$X,通讯通路门店!$S:$S,$G578,通讯通路门店!$J:$J,"华为授权体验店")+SUMIFS(通讯通路门店!$AA:$AA,通讯通路门店!$S:$S,$G578,通讯通路门店!$J:$J,"华为堡垒店")</f>
        <v>0</v>
      </c>
      <c r="BG578" s="99">
        <f>SUMIFS(通讯通路门店!$Y:$Y,通讯通路门店!$S:$S,$G578,通讯通路门店!$J:$J,"小米体验店")</f>
        <v>0</v>
      </c>
      <c r="BH578" s="99">
        <f>SUMIFS(通讯通路门店!$AA:$AA,通讯通路门店!$S:$S,$G578,通讯通路门店!$J:$J,"苹果体验店")</f>
        <v>0</v>
      </c>
      <c r="BI578" s="99">
        <f>SUMIFS(通讯通路门店!$K:$K,通讯通路门店!$S:$S,$G578,通讯通路门店!$J:$J,"其他品牌专卖店")</f>
        <v>0</v>
      </c>
      <c r="BJ578" s="99">
        <f>SUMIFS(通讯通路门店!$AC:$AC,通讯通路门店!$S:$S,$G578)</f>
        <v>0</v>
      </c>
      <c r="BK578" s="99">
        <f>SUMIFS(通讯通路门店!$AD:$AD,通讯通路门店!$S:$S,$G578)</f>
        <v>0</v>
      </c>
      <c r="BL578" s="99">
        <f>SUMIFS(通讯通路门店!$AE:$AE,通讯通路门店!$S:$S,$G578)</f>
        <v>0</v>
      </c>
      <c r="BM578" s="99">
        <f>SUMIFS(通讯通路门店!$AF:$AF,通讯通路门店!$S:$S,$G578)</f>
        <v>0</v>
      </c>
      <c r="BN578" s="99">
        <f>SUMIFS(通讯通路门店!$AG:$AG,通讯通路门店!$S:$S,$G578)</f>
        <v>0</v>
      </c>
      <c r="BO578" s="99">
        <f>SUMIFS(通讯通路门店!$AH:$AH,通讯通路门店!$S:$S,$G578)</f>
        <v>0</v>
      </c>
      <c r="BP578" s="99">
        <f>SUMIFS(通讯通路门店!$AI:$AI,通讯通路门店!$S:$S,$G578)</f>
        <v>0</v>
      </c>
      <c r="BQ578" s="83"/>
    </row>
    <row r="579" spans="1:69">
      <c r="A579" s="99" t="str">
        <f>IFERROR(_xlfn.XLOOKUP($G579,通讯通路门店!$S$4:$S$993933,通讯通路门店!$A$4:$A$993933,0,0),"")</f>
        <v/>
      </c>
      <c r="B579" s="99" t="str">
        <f>IFERROR(_xlfn.XLOOKUP($G579,通讯通路门店!$S$4:$S$993933,通讯通路门店!$B$4:$B$993933,0,0),"")</f>
        <v/>
      </c>
      <c r="C579" s="99" t="str">
        <f>IFERROR(_xlfn.XLOOKUP($G579,通讯通路门店!$S$4:$S$993933,通讯通路门店!$C$4:$C$993933,0,0),"")</f>
        <v/>
      </c>
      <c r="D579" s="99" t="str">
        <f>IFERROR(_xlfn.XLOOKUP($G579,通讯通路门店!$S$4:$S$993933,通讯通路门店!$D$4:$D$993933,0,0),"")</f>
        <v/>
      </c>
      <c r="E579" s="83"/>
      <c r="F579" s="83"/>
      <c r="G579" s="101" t="e">
        <v>#N/A</v>
      </c>
      <c r="H579" s="102" t="str">
        <f>IFERROR(_xlfn.XLOOKUP($G579,通讯通路门店!$S$4:$S$993933,通讯通路门店!$R$4:$R$993933,0,0),"")</f>
        <v/>
      </c>
      <c r="I579" s="83"/>
      <c r="J579" s="83"/>
      <c r="K579" s="83"/>
      <c r="L579" s="83"/>
      <c r="M579" s="83"/>
      <c r="N579" s="83"/>
      <c r="O579" s="83"/>
      <c r="P579" s="83"/>
      <c r="Q579" s="83"/>
      <c r="R579" s="83"/>
      <c r="S579" s="83"/>
      <c r="T579" s="83"/>
      <c r="U579" s="99">
        <f>COUNTIF(通讯通路门店!$S:$S,$G579)</f>
        <v>0</v>
      </c>
      <c r="V579" s="99">
        <f>COUNTIFS(通讯通路门店!$S:$S,$G579,通讯通路门店!$J:$J,"综合卖场")</f>
        <v>0</v>
      </c>
      <c r="W579" s="99">
        <f>SUMIFS(通讯通路门店!$AJ:$AJ,通讯通路门店!$S:$S,通讯客户沙盘!$G579)</f>
        <v>0</v>
      </c>
      <c r="X579" s="99">
        <f t="shared" si="40"/>
        <v>0</v>
      </c>
      <c r="Y579" s="99">
        <f>COUNTIFS(通讯通路门店!$S:$S,$G579,通讯通路门店!$J:$J,"荣耀体验店")+COUNTIFS(通讯通路门店!$S:$S,$G579,通讯通路门店!$J:$J,"荣耀授权专卖店")</f>
        <v>0</v>
      </c>
      <c r="Z579" s="99">
        <f>COUNTIFS(通讯通路门店!$S:$S,$G579,通讯通路门店!$J:$J,"VIVO体验店")</f>
        <v>0</v>
      </c>
      <c r="AA579" s="99">
        <f>COUNTIFS(通讯通路门店!$S:$S,$G579,通讯通路门店!$J:$J,"OPPO体验店")</f>
        <v>0</v>
      </c>
      <c r="AB579" s="99">
        <f>COUNTIFS(通讯通路门店!$S:$S,$G579,通讯通路门店!$J:$J,"华为授权体验店")+COUNTIFS(通讯通路门店!$S:$S,$G579,通讯通路门店!$J:$J,"华为堡垒店")</f>
        <v>0</v>
      </c>
      <c r="AC579" s="99">
        <f>COUNTIFS(通讯通路门店!$S:$S,$G579,通讯通路门店!$J:$J,"小米体验店")</f>
        <v>0</v>
      </c>
      <c r="AD579" s="99">
        <f>COUNTIFS(通讯通路门店!$S:$S,$G579,通讯通路门店!$J:$J,"苹果体验店")</f>
        <v>0</v>
      </c>
      <c r="AE579" s="99">
        <f>COUNTIFS(通讯通路门店!$S:$S,$G579,通讯通路门店!$J:$J,"其他品牌专卖店")</f>
        <v>0</v>
      </c>
      <c r="AF579" s="99">
        <f>SUMIFS(通讯通路门店!$BI:$BI,通讯通路门店!$S:$S,$G579)</f>
        <v>0</v>
      </c>
      <c r="AG579" s="99">
        <f>SUMIFS(通讯通路门店!$BH:$BH,通讯通路门店!$S:$S,$G579)</f>
        <v>0</v>
      </c>
      <c r="AH579" s="99">
        <f t="shared" si="41"/>
        <v>0</v>
      </c>
      <c r="AI579" s="99">
        <f>SUMIFS(通讯通路门店!$BB:$BB,通讯通路门店!$S:$S,$G579)</f>
        <v>0</v>
      </c>
      <c r="AJ579" s="99">
        <f>SUMIFS(通讯通路门店!$BE:$BE,通讯通路门店!$S:$S,$G579)</f>
        <v>0</v>
      </c>
      <c r="AK579" s="99">
        <f>SUMIFS(通讯通路门店!$BG:$BG,通讯通路门店!$S:$S,$G579)</f>
        <v>0</v>
      </c>
      <c r="AL579" s="99">
        <f>SUMIFS(通讯通路门店!$BC:$BC,通讯通路门店!$S:$S,$G579)</f>
        <v>0</v>
      </c>
      <c r="AM579" s="99">
        <f>SUMIFS(通讯通路门店!$BD:$BD,通讯通路门店!$S:$S,$G579)</f>
        <v>0</v>
      </c>
      <c r="AN579" s="99">
        <f>SUMIFS(通讯通路门店!$BF:$BF,通讯通路门店!$S:$S,$G579)</f>
        <v>0</v>
      </c>
      <c r="AO579" s="99">
        <f t="shared" si="42"/>
        <v>0</v>
      </c>
      <c r="AP579" s="99">
        <f>SUMIFS(通讯通路门店!$K:$K,通讯通路门店!$S:$S,$G579)</f>
        <v>0</v>
      </c>
      <c r="AQ579" s="83"/>
      <c r="AR579" s="99">
        <f>SUMIFS(通讯通路门店!$T:$T,通讯通路门店!$S:$S,$G579)</f>
        <v>0</v>
      </c>
      <c r="AS579" s="99">
        <f>SUMIFS(通讯通路门店!$U:$U,通讯通路门店!$S:$S,$G579)</f>
        <v>0</v>
      </c>
      <c r="AT579" s="99">
        <f>SUMIFS(通讯通路门店!$V:$V,通讯通路门店!$S:$S,$G579)</f>
        <v>0</v>
      </c>
      <c r="AU579" s="99">
        <f>SUMIFS(通讯通路门店!$W:$W,通讯通路门店!$S:$S,$G579)</f>
        <v>0</v>
      </c>
      <c r="AV579" s="99">
        <f>SUMIFS(通讯通路门店!$Z:$Z,通讯通路门店!$S:$S,$G579)</f>
        <v>0</v>
      </c>
      <c r="AW579" s="99">
        <f>SUMIFS(通讯通路门店!$AB:$AB,通讯通路门店!$S:$S,$G579)</f>
        <v>0</v>
      </c>
      <c r="AX579" s="99">
        <f>SUMIFS(通讯通路门店!$X:$X,通讯通路门店!$S:$S,$G579)</f>
        <v>0</v>
      </c>
      <c r="AY579" s="99">
        <f>SUMIFS(通讯通路门店!$Y:$Y,通讯通路门店!$S:$S,$G579)</f>
        <v>0</v>
      </c>
      <c r="AZ579" s="99">
        <f>SUMIFS(通讯通路门店!$AA:$AA,通讯通路门店!$S:$S,$G579)</f>
        <v>0</v>
      </c>
      <c r="BA579" s="99">
        <f t="shared" si="43"/>
        <v>0</v>
      </c>
      <c r="BB579" s="99">
        <f t="shared" si="44"/>
        <v>0</v>
      </c>
      <c r="BC579" s="99">
        <f>SUMIFS(通讯通路门店!$W:$W,通讯通路门店!$S:$S,$G579,通讯通路门店!$J:$J,"荣耀体验店")+SUMIFS(通讯通路门店!$W:$W,通讯通路门店!$S:$S,$G579,通讯通路门店!$J:$J,"荣耀授权专卖店")</f>
        <v>0</v>
      </c>
      <c r="BD579" s="99">
        <f>SUMIFS(通讯通路门店!$Z:$Z,通讯通路门店!$S:$S,$G579,通讯通路门店!$J:$J,"VIVO体验店")</f>
        <v>0</v>
      </c>
      <c r="BE579" s="99">
        <f>SUMIFS(通讯通路门店!$AB:$AB,通讯通路门店!$S:$S,$G579,通讯通路门店!$J:$J,"OPPO体验店")</f>
        <v>0</v>
      </c>
      <c r="BF579" s="99">
        <f>SUMIFS(通讯通路门店!$X:$X,通讯通路门店!$S:$S,$G579,通讯通路门店!$J:$J,"华为授权体验店")+SUMIFS(通讯通路门店!$AA:$AA,通讯通路门店!$S:$S,$G579,通讯通路门店!$J:$J,"华为堡垒店")</f>
        <v>0</v>
      </c>
      <c r="BG579" s="99">
        <f>SUMIFS(通讯通路门店!$Y:$Y,通讯通路门店!$S:$S,$G579,通讯通路门店!$J:$J,"小米体验店")</f>
        <v>0</v>
      </c>
      <c r="BH579" s="99">
        <f>SUMIFS(通讯通路门店!$AA:$AA,通讯通路门店!$S:$S,$G579,通讯通路门店!$J:$J,"苹果体验店")</f>
        <v>0</v>
      </c>
      <c r="BI579" s="99">
        <f>SUMIFS(通讯通路门店!$K:$K,通讯通路门店!$S:$S,$G579,通讯通路门店!$J:$J,"其他品牌专卖店")</f>
        <v>0</v>
      </c>
      <c r="BJ579" s="99">
        <f>SUMIFS(通讯通路门店!$AC:$AC,通讯通路门店!$S:$S,$G579)</f>
        <v>0</v>
      </c>
      <c r="BK579" s="99">
        <f>SUMIFS(通讯通路门店!$AD:$AD,通讯通路门店!$S:$S,$G579)</f>
        <v>0</v>
      </c>
      <c r="BL579" s="99">
        <f>SUMIFS(通讯通路门店!$AE:$AE,通讯通路门店!$S:$S,$G579)</f>
        <v>0</v>
      </c>
      <c r="BM579" s="99">
        <f>SUMIFS(通讯通路门店!$AF:$AF,通讯通路门店!$S:$S,$G579)</f>
        <v>0</v>
      </c>
      <c r="BN579" s="99">
        <f>SUMIFS(通讯通路门店!$AG:$AG,通讯通路门店!$S:$S,$G579)</f>
        <v>0</v>
      </c>
      <c r="BO579" s="99">
        <f>SUMIFS(通讯通路门店!$AH:$AH,通讯通路门店!$S:$S,$G579)</f>
        <v>0</v>
      </c>
      <c r="BP579" s="99">
        <f>SUMIFS(通讯通路门店!$AI:$AI,通讯通路门店!$S:$S,$G579)</f>
        <v>0</v>
      </c>
      <c r="BQ579" s="83"/>
    </row>
    <row r="580" spans="1:69">
      <c r="A580" s="99" t="str">
        <f>IFERROR(_xlfn.XLOOKUP($G580,通讯通路门店!$S$4:$S$993933,通讯通路门店!$A$4:$A$993933,0,0),"")</f>
        <v/>
      </c>
      <c r="B580" s="99" t="str">
        <f>IFERROR(_xlfn.XLOOKUP($G580,通讯通路门店!$S$4:$S$993933,通讯通路门店!$B$4:$B$993933,0,0),"")</f>
        <v/>
      </c>
      <c r="C580" s="99" t="str">
        <f>IFERROR(_xlfn.XLOOKUP($G580,通讯通路门店!$S$4:$S$993933,通讯通路门店!$C$4:$C$993933,0,0),"")</f>
        <v/>
      </c>
      <c r="D580" s="99" t="str">
        <f>IFERROR(_xlfn.XLOOKUP($G580,通讯通路门店!$S$4:$S$993933,通讯通路门店!$D$4:$D$993933,0,0),"")</f>
        <v/>
      </c>
      <c r="E580" s="83"/>
      <c r="F580" s="83"/>
      <c r="G580" s="101" t="e">
        <v>#N/A</v>
      </c>
      <c r="H580" s="102" t="str">
        <f>IFERROR(_xlfn.XLOOKUP($G580,通讯通路门店!$S$4:$S$993933,通讯通路门店!$R$4:$R$993933,0,0),"")</f>
        <v/>
      </c>
      <c r="I580" s="83"/>
      <c r="J580" s="83"/>
      <c r="K580" s="83"/>
      <c r="L580" s="83"/>
      <c r="M580" s="83"/>
      <c r="N580" s="83"/>
      <c r="O580" s="83"/>
      <c r="P580" s="83"/>
      <c r="Q580" s="83"/>
      <c r="R580" s="83"/>
      <c r="S580" s="83"/>
      <c r="T580" s="83"/>
      <c r="U580" s="99">
        <f>COUNTIF(通讯通路门店!$S:$S,$G580)</f>
        <v>0</v>
      </c>
      <c r="V580" s="99">
        <f>COUNTIFS(通讯通路门店!$S:$S,$G580,通讯通路门店!$J:$J,"综合卖场")</f>
        <v>0</v>
      </c>
      <c r="W580" s="99">
        <f>SUMIFS(通讯通路门店!$AJ:$AJ,通讯通路门店!$S:$S,通讯客户沙盘!$G580)</f>
        <v>0</v>
      </c>
      <c r="X580" s="99">
        <f t="shared" ref="X580:X643" si="45">Y580+Z580+AA580+AB580+AC580+AD580+AE580</f>
        <v>0</v>
      </c>
      <c r="Y580" s="99">
        <f>COUNTIFS(通讯通路门店!$S:$S,$G580,通讯通路门店!$J:$J,"荣耀体验店")+COUNTIFS(通讯通路门店!$S:$S,$G580,通讯通路门店!$J:$J,"荣耀授权专卖店")</f>
        <v>0</v>
      </c>
      <c r="Z580" s="99">
        <f>COUNTIFS(通讯通路门店!$S:$S,$G580,通讯通路门店!$J:$J,"VIVO体验店")</f>
        <v>0</v>
      </c>
      <c r="AA580" s="99">
        <f>COUNTIFS(通讯通路门店!$S:$S,$G580,通讯通路门店!$J:$J,"OPPO体验店")</f>
        <v>0</v>
      </c>
      <c r="AB580" s="99">
        <f>COUNTIFS(通讯通路门店!$S:$S,$G580,通讯通路门店!$J:$J,"华为授权体验店")+COUNTIFS(通讯通路门店!$S:$S,$G580,通讯通路门店!$J:$J,"华为堡垒店")</f>
        <v>0</v>
      </c>
      <c r="AC580" s="99">
        <f>COUNTIFS(通讯通路门店!$S:$S,$G580,通讯通路门店!$J:$J,"小米体验店")</f>
        <v>0</v>
      </c>
      <c r="AD580" s="99">
        <f>COUNTIFS(通讯通路门店!$S:$S,$G580,通讯通路门店!$J:$J,"苹果体验店")</f>
        <v>0</v>
      </c>
      <c r="AE580" s="99">
        <f>COUNTIFS(通讯通路门店!$S:$S,$G580,通讯通路门店!$J:$J,"其他品牌专卖店")</f>
        <v>0</v>
      </c>
      <c r="AF580" s="99">
        <f>SUMIFS(通讯通路门店!$BI:$BI,通讯通路门店!$S:$S,$G580)</f>
        <v>0</v>
      </c>
      <c r="AG580" s="99">
        <f>SUMIFS(通讯通路门店!$BH:$BH,通讯通路门店!$S:$S,$G580)</f>
        <v>0</v>
      </c>
      <c r="AH580" s="99">
        <f t="shared" ref="AH580:AH643" si="46">AI580+AJ580+AK580+AL580+AM580+AN580</f>
        <v>0</v>
      </c>
      <c r="AI580" s="99">
        <f>SUMIFS(通讯通路门店!$BB:$BB,通讯通路门店!$S:$S,$G580)</f>
        <v>0</v>
      </c>
      <c r="AJ580" s="99">
        <f>SUMIFS(通讯通路门店!$BE:$BE,通讯通路门店!$S:$S,$G580)</f>
        <v>0</v>
      </c>
      <c r="AK580" s="99">
        <f>SUMIFS(通讯通路门店!$BG:$BG,通讯通路门店!$S:$S,$G580)</f>
        <v>0</v>
      </c>
      <c r="AL580" s="99">
        <f>SUMIFS(通讯通路门店!$BC:$BC,通讯通路门店!$S:$S,$G580)</f>
        <v>0</v>
      </c>
      <c r="AM580" s="99">
        <f>SUMIFS(通讯通路门店!$BD:$BD,通讯通路门店!$S:$S,$G580)</f>
        <v>0</v>
      </c>
      <c r="AN580" s="99">
        <f>SUMIFS(通讯通路门店!$BF:$BF,通讯通路门店!$S:$S,$G580)</f>
        <v>0</v>
      </c>
      <c r="AO580" s="99">
        <f t="shared" ref="AO580:AO643" si="47">AP580+AQ580</f>
        <v>0</v>
      </c>
      <c r="AP580" s="99">
        <f>SUMIFS(通讯通路门店!$K:$K,通讯通路门店!$S:$S,$G580)</f>
        <v>0</v>
      </c>
      <c r="AQ580" s="83"/>
      <c r="AR580" s="99">
        <f>SUMIFS(通讯通路门店!$T:$T,通讯通路门店!$S:$S,$G580)</f>
        <v>0</v>
      </c>
      <c r="AS580" s="99">
        <f>SUMIFS(通讯通路门店!$U:$U,通讯通路门店!$S:$S,$G580)</f>
        <v>0</v>
      </c>
      <c r="AT580" s="99">
        <f>SUMIFS(通讯通路门店!$V:$V,通讯通路门店!$S:$S,$G580)</f>
        <v>0</v>
      </c>
      <c r="AU580" s="99">
        <f>SUMIFS(通讯通路门店!$W:$W,通讯通路门店!$S:$S,$G580)</f>
        <v>0</v>
      </c>
      <c r="AV580" s="99">
        <f>SUMIFS(通讯通路门店!$Z:$Z,通讯通路门店!$S:$S,$G580)</f>
        <v>0</v>
      </c>
      <c r="AW580" s="99">
        <f>SUMIFS(通讯通路门店!$AB:$AB,通讯通路门店!$S:$S,$G580)</f>
        <v>0</v>
      </c>
      <c r="AX580" s="99">
        <f>SUMIFS(通讯通路门店!$X:$X,通讯通路门店!$S:$S,$G580)</f>
        <v>0</v>
      </c>
      <c r="AY580" s="99">
        <f>SUMIFS(通讯通路门店!$Y:$Y,通讯通路门店!$S:$S,$G580)</f>
        <v>0</v>
      </c>
      <c r="AZ580" s="99">
        <f>SUMIFS(通讯通路门店!$AA:$AA,通讯通路门店!$S:$S,$G580)</f>
        <v>0</v>
      </c>
      <c r="BA580" s="99">
        <f t="shared" ref="BA580:BA643" si="48">AP580-BB580</f>
        <v>0</v>
      </c>
      <c r="BB580" s="99">
        <f t="shared" ref="BB580:BB643" si="49">BC580+BD580+BE580+BF580+BG580+BH580</f>
        <v>0</v>
      </c>
      <c r="BC580" s="99">
        <f>SUMIFS(通讯通路门店!$W:$W,通讯通路门店!$S:$S,$G580,通讯通路门店!$J:$J,"荣耀体验店")+SUMIFS(通讯通路门店!$W:$W,通讯通路门店!$S:$S,$G580,通讯通路门店!$J:$J,"荣耀授权专卖店")</f>
        <v>0</v>
      </c>
      <c r="BD580" s="99">
        <f>SUMIFS(通讯通路门店!$Z:$Z,通讯通路门店!$S:$S,$G580,通讯通路门店!$J:$J,"VIVO体验店")</f>
        <v>0</v>
      </c>
      <c r="BE580" s="99">
        <f>SUMIFS(通讯通路门店!$AB:$AB,通讯通路门店!$S:$S,$G580,通讯通路门店!$J:$J,"OPPO体验店")</f>
        <v>0</v>
      </c>
      <c r="BF580" s="99">
        <f>SUMIFS(通讯通路门店!$X:$X,通讯通路门店!$S:$S,$G580,通讯通路门店!$J:$J,"华为授权体验店")+SUMIFS(通讯通路门店!$AA:$AA,通讯通路门店!$S:$S,$G580,通讯通路门店!$J:$J,"华为堡垒店")</f>
        <v>0</v>
      </c>
      <c r="BG580" s="99">
        <f>SUMIFS(通讯通路门店!$Y:$Y,通讯通路门店!$S:$S,$G580,通讯通路门店!$J:$J,"小米体验店")</f>
        <v>0</v>
      </c>
      <c r="BH580" s="99">
        <f>SUMIFS(通讯通路门店!$AA:$AA,通讯通路门店!$S:$S,$G580,通讯通路门店!$J:$J,"苹果体验店")</f>
        <v>0</v>
      </c>
      <c r="BI580" s="99">
        <f>SUMIFS(通讯通路门店!$K:$K,通讯通路门店!$S:$S,$G580,通讯通路门店!$J:$J,"其他品牌专卖店")</f>
        <v>0</v>
      </c>
      <c r="BJ580" s="99">
        <f>SUMIFS(通讯通路门店!$AC:$AC,通讯通路门店!$S:$S,$G580)</f>
        <v>0</v>
      </c>
      <c r="BK580" s="99">
        <f>SUMIFS(通讯通路门店!$AD:$AD,通讯通路门店!$S:$S,$G580)</f>
        <v>0</v>
      </c>
      <c r="BL580" s="99">
        <f>SUMIFS(通讯通路门店!$AE:$AE,通讯通路门店!$S:$S,$G580)</f>
        <v>0</v>
      </c>
      <c r="BM580" s="99">
        <f>SUMIFS(通讯通路门店!$AF:$AF,通讯通路门店!$S:$S,$G580)</f>
        <v>0</v>
      </c>
      <c r="BN580" s="99">
        <f>SUMIFS(通讯通路门店!$AG:$AG,通讯通路门店!$S:$S,$G580)</f>
        <v>0</v>
      </c>
      <c r="BO580" s="99">
        <f>SUMIFS(通讯通路门店!$AH:$AH,通讯通路门店!$S:$S,$G580)</f>
        <v>0</v>
      </c>
      <c r="BP580" s="99">
        <f>SUMIFS(通讯通路门店!$AI:$AI,通讯通路门店!$S:$S,$G580)</f>
        <v>0</v>
      </c>
      <c r="BQ580" s="83"/>
    </row>
    <row r="581" spans="1:69">
      <c r="A581" s="99" t="str">
        <f>IFERROR(_xlfn.XLOOKUP($G581,通讯通路门店!$S$4:$S$993933,通讯通路门店!$A$4:$A$993933,0,0),"")</f>
        <v/>
      </c>
      <c r="B581" s="99" t="str">
        <f>IFERROR(_xlfn.XLOOKUP($G581,通讯通路门店!$S$4:$S$993933,通讯通路门店!$B$4:$B$993933,0,0),"")</f>
        <v/>
      </c>
      <c r="C581" s="99" t="str">
        <f>IFERROR(_xlfn.XLOOKUP($G581,通讯通路门店!$S$4:$S$993933,通讯通路门店!$C$4:$C$993933,0,0),"")</f>
        <v/>
      </c>
      <c r="D581" s="99" t="str">
        <f>IFERROR(_xlfn.XLOOKUP($G581,通讯通路门店!$S$4:$S$993933,通讯通路门店!$D$4:$D$993933,0,0),"")</f>
        <v/>
      </c>
      <c r="E581" s="83"/>
      <c r="F581" s="83"/>
      <c r="G581" s="101" t="e">
        <v>#N/A</v>
      </c>
      <c r="H581" s="102" t="str">
        <f>IFERROR(_xlfn.XLOOKUP($G581,通讯通路门店!$S$4:$S$993933,通讯通路门店!$R$4:$R$993933,0,0),"")</f>
        <v/>
      </c>
      <c r="I581" s="83"/>
      <c r="J581" s="83"/>
      <c r="K581" s="83"/>
      <c r="L581" s="83"/>
      <c r="M581" s="83"/>
      <c r="N581" s="83"/>
      <c r="O581" s="83"/>
      <c r="P581" s="83"/>
      <c r="Q581" s="83"/>
      <c r="R581" s="83"/>
      <c r="S581" s="83"/>
      <c r="T581" s="83"/>
      <c r="U581" s="99">
        <f>COUNTIF(通讯通路门店!$S:$S,$G581)</f>
        <v>0</v>
      </c>
      <c r="V581" s="99">
        <f>COUNTIFS(通讯通路门店!$S:$S,$G581,通讯通路门店!$J:$J,"综合卖场")</f>
        <v>0</v>
      </c>
      <c r="W581" s="99">
        <f>SUMIFS(通讯通路门店!$AJ:$AJ,通讯通路门店!$S:$S,通讯客户沙盘!$G581)</f>
        <v>0</v>
      </c>
      <c r="X581" s="99">
        <f t="shared" si="45"/>
        <v>0</v>
      </c>
      <c r="Y581" s="99">
        <f>COUNTIFS(通讯通路门店!$S:$S,$G581,通讯通路门店!$J:$J,"荣耀体验店")+COUNTIFS(通讯通路门店!$S:$S,$G581,通讯通路门店!$J:$J,"荣耀授权专卖店")</f>
        <v>0</v>
      </c>
      <c r="Z581" s="99">
        <f>COUNTIFS(通讯通路门店!$S:$S,$G581,通讯通路门店!$J:$J,"VIVO体验店")</f>
        <v>0</v>
      </c>
      <c r="AA581" s="99">
        <f>COUNTIFS(通讯通路门店!$S:$S,$G581,通讯通路门店!$J:$J,"OPPO体验店")</f>
        <v>0</v>
      </c>
      <c r="AB581" s="99">
        <f>COUNTIFS(通讯通路门店!$S:$S,$G581,通讯通路门店!$J:$J,"华为授权体验店")+COUNTIFS(通讯通路门店!$S:$S,$G581,通讯通路门店!$J:$J,"华为堡垒店")</f>
        <v>0</v>
      </c>
      <c r="AC581" s="99">
        <f>COUNTIFS(通讯通路门店!$S:$S,$G581,通讯通路门店!$J:$J,"小米体验店")</f>
        <v>0</v>
      </c>
      <c r="AD581" s="99">
        <f>COUNTIFS(通讯通路门店!$S:$S,$G581,通讯通路门店!$J:$J,"苹果体验店")</f>
        <v>0</v>
      </c>
      <c r="AE581" s="99">
        <f>COUNTIFS(通讯通路门店!$S:$S,$G581,通讯通路门店!$J:$J,"其他品牌专卖店")</f>
        <v>0</v>
      </c>
      <c r="AF581" s="99">
        <f>SUMIFS(通讯通路门店!$BI:$BI,通讯通路门店!$S:$S,$G581)</f>
        <v>0</v>
      </c>
      <c r="AG581" s="99">
        <f>SUMIFS(通讯通路门店!$BH:$BH,通讯通路门店!$S:$S,$G581)</f>
        <v>0</v>
      </c>
      <c r="AH581" s="99">
        <f t="shared" si="46"/>
        <v>0</v>
      </c>
      <c r="AI581" s="99">
        <f>SUMIFS(通讯通路门店!$BB:$BB,通讯通路门店!$S:$S,$G581)</f>
        <v>0</v>
      </c>
      <c r="AJ581" s="99">
        <f>SUMIFS(通讯通路门店!$BE:$BE,通讯通路门店!$S:$S,$G581)</f>
        <v>0</v>
      </c>
      <c r="AK581" s="99">
        <f>SUMIFS(通讯通路门店!$BG:$BG,通讯通路门店!$S:$S,$G581)</f>
        <v>0</v>
      </c>
      <c r="AL581" s="99">
        <f>SUMIFS(通讯通路门店!$BC:$BC,通讯通路门店!$S:$S,$G581)</f>
        <v>0</v>
      </c>
      <c r="AM581" s="99">
        <f>SUMIFS(通讯通路门店!$BD:$BD,通讯通路门店!$S:$S,$G581)</f>
        <v>0</v>
      </c>
      <c r="AN581" s="99">
        <f>SUMIFS(通讯通路门店!$BF:$BF,通讯通路门店!$S:$S,$G581)</f>
        <v>0</v>
      </c>
      <c r="AO581" s="99">
        <f t="shared" si="47"/>
        <v>0</v>
      </c>
      <c r="AP581" s="99">
        <f>SUMIFS(通讯通路门店!$K:$K,通讯通路门店!$S:$S,$G581)</f>
        <v>0</v>
      </c>
      <c r="AQ581" s="83"/>
      <c r="AR581" s="99">
        <f>SUMIFS(通讯通路门店!$T:$T,通讯通路门店!$S:$S,$G581)</f>
        <v>0</v>
      </c>
      <c r="AS581" s="99">
        <f>SUMIFS(通讯通路门店!$U:$U,通讯通路门店!$S:$S,$G581)</f>
        <v>0</v>
      </c>
      <c r="AT581" s="99">
        <f>SUMIFS(通讯通路门店!$V:$V,通讯通路门店!$S:$S,$G581)</f>
        <v>0</v>
      </c>
      <c r="AU581" s="99">
        <f>SUMIFS(通讯通路门店!$W:$W,通讯通路门店!$S:$S,$G581)</f>
        <v>0</v>
      </c>
      <c r="AV581" s="99">
        <f>SUMIFS(通讯通路门店!$Z:$Z,通讯通路门店!$S:$S,$G581)</f>
        <v>0</v>
      </c>
      <c r="AW581" s="99">
        <f>SUMIFS(通讯通路门店!$AB:$AB,通讯通路门店!$S:$S,$G581)</f>
        <v>0</v>
      </c>
      <c r="AX581" s="99">
        <f>SUMIFS(通讯通路门店!$X:$X,通讯通路门店!$S:$S,$G581)</f>
        <v>0</v>
      </c>
      <c r="AY581" s="99">
        <f>SUMIFS(通讯通路门店!$Y:$Y,通讯通路门店!$S:$S,$G581)</f>
        <v>0</v>
      </c>
      <c r="AZ581" s="99">
        <f>SUMIFS(通讯通路门店!$AA:$AA,通讯通路门店!$S:$S,$G581)</f>
        <v>0</v>
      </c>
      <c r="BA581" s="99">
        <f t="shared" si="48"/>
        <v>0</v>
      </c>
      <c r="BB581" s="99">
        <f t="shared" si="49"/>
        <v>0</v>
      </c>
      <c r="BC581" s="99">
        <f>SUMIFS(通讯通路门店!$W:$W,通讯通路门店!$S:$S,$G581,通讯通路门店!$J:$J,"荣耀体验店")+SUMIFS(通讯通路门店!$W:$W,通讯通路门店!$S:$S,$G581,通讯通路门店!$J:$J,"荣耀授权专卖店")</f>
        <v>0</v>
      </c>
      <c r="BD581" s="99">
        <f>SUMIFS(通讯通路门店!$Z:$Z,通讯通路门店!$S:$S,$G581,通讯通路门店!$J:$J,"VIVO体验店")</f>
        <v>0</v>
      </c>
      <c r="BE581" s="99">
        <f>SUMIFS(通讯通路门店!$AB:$AB,通讯通路门店!$S:$S,$G581,通讯通路门店!$J:$J,"OPPO体验店")</f>
        <v>0</v>
      </c>
      <c r="BF581" s="99">
        <f>SUMIFS(通讯通路门店!$X:$X,通讯通路门店!$S:$S,$G581,通讯通路门店!$J:$J,"华为授权体验店")+SUMIFS(通讯通路门店!$AA:$AA,通讯通路门店!$S:$S,$G581,通讯通路门店!$J:$J,"华为堡垒店")</f>
        <v>0</v>
      </c>
      <c r="BG581" s="99">
        <f>SUMIFS(通讯通路门店!$Y:$Y,通讯通路门店!$S:$S,$G581,通讯通路门店!$J:$J,"小米体验店")</f>
        <v>0</v>
      </c>
      <c r="BH581" s="99">
        <f>SUMIFS(通讯通路门店!$AA:$AA,通讯通路门店!$S:$S,$G581,通讯通路门店!$J:$J,"苹果体验店")</f>
        <v>0</v>
      </c>
      <c r="BI581" s="99">
        <f>SUMIFS(通讯通路门店!$K:$K,通讯通路门店!$S:$S,$G581,通讯通路门店!$J:$J,"其他品牌专卖店")</f>
        <v>0</v>
      </c>
      <c r="BJ581" s="99">
        <f>SUMIFS(通讯通路门店!$AC:$AC,通讯通路门店!$S:$S,$G581)</f>
        <v>0</v>
      </c>
      <c r="BK581" s="99">
        <f>SUMIFS(通讯通路门店!$AD:$AD,通讯通路门店!$S:$S,$G581)</f>
        <v>0</v>
      </c>
      <c r="BL581" s="99">
        <f>SUMIFS(通讯通路门店!$AE:$AE,通讯通路门店!$S:$S,$G581)</f>
        <v>0</v>
      </c>
      <c r="BM581" s="99">
        <f>SUMIFS(通讯通路门店!$AF:$AF,通讯通路门店!$S:$S,$G581)</f>
        <v>0</v>
      </c>
      <c r="BN581" s="99">
        <f>SUMIFS(通讯通路门店!$AG:$AG,通讯通路门店!$S:$S,$G581)</f>
        <v>0</v>
      </c>
      <c r="BO581" s="99">
        <f>SUMIFS(通讯通路门店!$AH:$AH,通讯通路门店!$S:$S,$G581)</f>
        <v>0</v>
      </c>
      <c r="BP581" s="99">
        <f>SUMIFS(通讯通路门店!$AI:$AI,通讯通路门店!$S:$S,$G581)</f>
        <v>0</v>
      </c>
      <c r="BQ581" s="83"/>
    </row>
    <row r="582" spans="1:69">
      <c r="A582" s="99" t="str">
        <f>IFERROR(_xlfn.XLOOKUP($G582,通讯通路门店!$S$4:$S$993933,通讯通路门店!$A$4:$A$993933,0,0),"")</f>
        <v/>
      </c>
      <c r="B582" s="99" t="str">
        <f>IFERROR(_xlfn.XLOOKUP($G582,通讯通路门店!$S$4:$S$993933,通讯通路门店!$B$4:$B$993933,0,0),"")</f>
        <v/>
      </c>
      <c r="C582" s="99" t="str">
        <f>IFERROR(_xlfn.XLOOKUP($G582,通讯通路门店!$S$4:$S$993933,通讯通路门店!$C$4:$C$993933,0,0),"")</f>
        <v/>
      </c>
      <c r="D582" s="99" t="str">
        <f>IFERROR(_xlfn.XLOOKUP($G582,通讯通路门店!$S$4:$S$993933,通讯通路门店!$D$4:$D$993933,0,0),"")</f>
        <v/>
      </c>
      <c r="E582" s="83"/>
      <c r="F582" s="83"/>
      <c r="G582" s="101" t="e">
        <v>#N/A</v>
      </c>
      <c r="H582" s="102" t="str">
        <f>IFERROR(_xlfn.XLOOKUP($G582,通讯通路门店!$S$4:$S$993933,通讯通路门店!$R$4:$R$993933,0,0),"")</f>
        <v/>
      </c>
      <c r="I582" s="83"/>
      <c r="J582" s="83"/>
      <c r="K582" s="83"/>
      <c r="L582" s="83"/>
      <c r="M582" s="83"/>
      <c r="N582" s="83"/>
      <c r="O582" s="83"/>
      <c r="P582" s="83"/>
      <c r="Q582" s="83"/>
      <c r="R582" s="83"/>
      <c r="S582" s="83"/>
      <c r="T582" s="83"/>
      <c r="U582" s="99">
        <f>COUNTIF(通讯通路门店!$S:$S,$G582)</f>
        <v>0</v>
      </c>
      <c r="V582" s="99">
        <f>COUNTIFS(通讯通路门店!$S:$S,$G582,通讯通路门店!$J:$J,"综合卖场")</f>
        <v>0</v>
      </c>
      <c r="W582" s="99">
        <f>SUMIFS(通讯通路门店!$AJ:$AJ,通讯通路门店!$S:$S,通讯客户沙盘!$G582)</f>
        <v>0</v>
      </c>
      <c r="X582" s="99">
        <f t="shared" si="45"/>
        <v>0</v>
      </c>
      <c r="Y582" s="99">
        <f>COUNTIFS(通讯通路门店!$S:$S,$G582,通讯通路门店!$J:$J,"荣耀体验店")+COUNTIFS(通讯通路门店!$S:$S,$G582,通讯通路门店!$J:$J,"荣耀授权专卖店")</f>
        <v>0</v>
      </c>
      <c r="Z582" s="99">
        <f>COUNTIFS(通讯通路门店!$S:$S,$G582,通讯通路门店!$J:$J,"VIVO体验店")</f>
        <v>0</v>
      </c>
      <c r="AA582" s="99">
        <f>COUNTIFS(通讯通路门店!$S:$S,$G582,通讯通路门店!$J:$J,"OPPO体验店")</f>
        <v>0</v>
      </c>
      <c r="AB582" s="99">
        <f>COUNTIFS(通讯通路门店!$S:$S,$G582,通讯通路门店!$J:$J,"华为授权体验店")+COUNTIFS(通讯通路门店!$S:$S,$G582,通讯通路门店!$J:$J,"华为堡垒店")</f>
        <v>0</v>
      </c>
      <c r="AC582" s="99">
        <f>COUNTIFS(通讯通路门店!$S:$S,$G582,通讯通路门店!$J:$J,"小米体验店")</f>
        <v>0</v>
      </c>
      <c r="AD582" s="99">
        <f>COUNTIFS(通讯通路门店!$S:$S,$G582,通讯通路门店!$J:$J,"苹果体验店")</f>
        <v>0</v>
      </c>
      <c r="AE582" s="99">
        <f>COUNTIFS(通讯通路门店!$S:$S,$G582,通讯通路门店!$J:$J,"其他品牌专卖店")</f>
        <v>0</v>
      </c>
      <c r="AF582" s="99">
        <f>SUMIFS(通讯通路门店!$BI:$BI,通讯通路门店!$S:$S,$G582)</f>
        <v>0</v>
      </c>
      <c r="AG582" s="99">
        <f>SUMIFS(通讯通路门店!$BH:$BH,通讯通路门店!$S:$S,$G582)</f>
        <v>0</v>
      </c>
      <c r="AH582" s="99">
        <f t="shared" si="46"/>
        <v>0</v>
      </c>
      <c r="AI582" s="99">
        <f>SUMIFS(通讯通路门店!$BB:$BB,通讯通路门店!$S:$S,$G582)</f>
        <v>0</v>
      </c>
      <c r="AJ582" s="99">
        <f>SUMIFS(通讯通路门店!$BE:$BE,通讯通路门店!$S:$S,$G582)</f>
        <v>0</v>
      </c>
      <c r="AK582" s="99">
        <f>SUMIFS(通讯通路门店!$BG:$BG,通讯通路门店!$S:$S,$G582)</f>
        <v>0</v>
      </c>
      <c r="AL582" s="99">
        <f>SUMIFS(通讯通路门店!$BC:$BC,通讯通路门店!$S:$S,$G582)</f>
        <v>0</v>
      </c>
      <c r="AM582" s="99">
        <f>SUMIFS(通讯通路门店!$BD:$BD,通讯通路门店!$S:$S,$G582)</f>
        <v>0</v>
      </c>
      <c r="AN582" s="99">
        <f>SUMIFS(通讯通路门店!$BF:$BF,通讯通路门店!$S:$S,$G582)</f>
        <v>0</v>
      </c>
      <c r="AO582" s="99">
        <f t="shared" si="47"/>
        <v>0</v>
      </c>
      <c r="AP582" s="99">
        <f>SUMIFS(通讯通路门店!$K:$K,通讯通路门店!$S:$S,$G582)</f>
        <v>0</v>
      </c>
      <c r="AQ582" s="83"/>
      <c r="AR582" s="99">
        <f>SUMIFS(通讯通路门店!$T:$T,通讯通路门店!$S:$S,$G582)</f>
        <v>0</v>
      </c>
      <c r="AS582" s="99">
        <f>SUMIFS(通讯通路门店!$U:$U,通讯通路门店!$S:$S,$G582)</f>
        <v>0</v>
      </c>
      <c r="AT582" s="99">
        <f>SUMIFS(通讯通路门店!$V:$V,通讯通路门店!$S:$S,$G582)</f>
        <v>0</v>
      </c>
      <c r="AU582" s="99">
        <f>SUMIFS(通讯通路门店!$W:$W,通讯通路门店!$S:$S,$G582)</f>
        <v>0</v>
      </c>
      <c r="AV582" s="99">
        <f>SUMIFS(通讯通路门店!$Z:$Z,通讯通路门店!$S:$S,$G582)</f>
        <v>0</v>
      </c>
      <c r="AW582" s="99">
        <f>SUMIFS(通讯通路门店!$AB:$AB,通讯通路门店!$S:$S,$G582)</f>
        <v>0</v>
      </c>
      <c r="AX582" s="99">
        <f>SUMIFS(通讯通路门店!$X:$X,通讯通路门店!$S:$S,$G582)</f>
        <v>0</v>
      </c>
      <c r="AY582" s="99">
        <f>SUMIFS(通讯通路门店!$Y:$Y,通讯通路门店!$S:$S,$G582)</f>
        <v>0</v>
      </c>
      <c r="AZ582" s="99">
        <f>SUMIFS(通讯通路门店!$AA:$AA,通讯通路门店!$S:$S,$G582)</f>
        <v>0</v>
      </c>
      <c r="BA582" s="99">
        <f t="shared" si="48"/>
        <v>0</v>
      </c>
      <c r="BB582" s="99">
        <f t="shared" si="49"/>
        <v>0</v>
      </c>
      <c r="BC582" s="99">
        <f>SUMIFS(通讯通路门店!$W:$W,通讯通路门店!$S:$S,$G582,通讯通路门店!$J:$J,"荣耀体验店")+SUMIFS(通讯通路门店!$W:$W,通讯通路门店!$S:$S,$G582,通讯通路门店!$J:$J,"荣耀授权专卖店")</f>
        <v>0</v>
      </c>
      <c r="BD582" s="99">
        <f>SUMIFS(通讯通路门店!$Z:$Z,通讯通路门店!$S:$S,$G582,通讯通路门店!$J:$J,"VIVO体验店")</f>
        <v>0</v>
      </c>
      <c r="BE582" s="99">
        <f>SUMIFS(通讯通路门店!$AB:$AB,通讯通路门店!$S:$S,$G582,通讯通路门店!$J:$J,"OPPO体验店")</f>
        <v>0</v>
      </c>
      <c r="BF582" s="99">
        <f>SUMIFS(通讯通路门店!$X:$X,通讯通路门店!$S:$S,$G582,通讯通路门店!$J:$J,"华为授权体验店")+SUMIFS(通讯通路门店!$AA:$AA,通讯通路门店!$S:$S,$G582,通讯通路门店!$J:$J,"华为堡垒店")</f>
        <v>0</v>
      </c>
      <c r="BG582" s="99">
        <f>SUMIFS(通讯通路门店!$Y:$Y,通讯通路门店!$S:$S,$G582,通讯通路门店!$J:$J,"小米体验店")</f>
        <v>0</v>
      </c>
      <c r="BH582" s="99">
        <f>SUMIFS(通讯通路门店!$AA:$AA,通讯通路门店!$S:$S,$G582,通讯通路门店!$J:$J,"苹果体验店")</f>
        <v>0</v>
      </c>
      <c r="BI582" s="99">
        <f>SUMIFS(通讯通路门店!$K:$K,通讯通路门店!$S:$S,$G582,通讯通路门店!$J:$J,"其他品牌专卖店")</f>
        <v>0</v>
      </c>
      <c r="BJ582" s="99">
        <f>SUMIFS(通讯通路门店!$AC:$AC,通讯通路门店!$S:$S,$G582)</f>
        <v>0</v>
      </c>
      <c r="BK582" s="99">
        <f>SUMIFS(通讯通路门店!$AD:$AD,通讯通路门店!$S:$S,$G582)</f>
        <v>0</v>
      </c>
      <c r="BL582" s="99">
        <f>SUMIFS(通讯通路门店!$AE:$AE,通讯通路门店!$S:$S,$G582)</f>
        <v>0</v>
      </c>
      <c r="BM582" s="99">
        <f>SUMIFS(通讯通路门店!$AF:$AF,通讯通路门店!$S:$S,$G582)</f>
        <v>0</v>
      </c>
      <c r="BN582" s="99">
        <f>SUMIFS(通讯通路门店!$AG:$AG,通讯通路门店!$S:$S,$G582)</f>
        <v>0</v>
      </c>
      <c r="BO582" s="99">
        <f>SUMIFS(通讯通路门店!$AH:$AH,通讯通路门店!$S:$S,$G582)</f>
        <v>0</v>
      </c>
      <c r="BP582" s="99">
        <f>SUMIFS(通讯通路门店!$AI:$AI,通讯通路门店!$S:$S,$G582)</f>
        <v>0</v>
      </c>
      <c r="BQ582" s="83"/>
    </row>
    <row r="583" spans="1:69">
      <c r="A583" s="99" t="str">
        <f>IFERROR(_xlfn.XLOOKUP($G583,通讯通路门店!$S$4:$S$993933,通讯通路门店!$A$4:$A$993933,0,0),"")</f>
        <v/>
      </c>
      <c r="B583" s="99" t="str">
        <f>IFERROR(_xlfn.XLOOKUP($G583,通讯通路门店!$S$4:$S$993933,通讯通路门店!$B$4:$B$993933,0,0),"")</f>
        <v/>
      </c>
      <c r="C583" s="99" t="str">
        <f>IFERROR(_xlfn.XLOOKUP($G583,通讯通路门店!$S$4:$S$993933,通讯通路门店!$C$4:$C$993933,0,0),"")</f>
        <v/>
      </c>
      <c r="D583" s="99" t="str">
        <f>IFERROR(_xlfn.XLOOKUP($G583,通讯通路门店!$S$4:$S$993933,通讯通路门店!$D$4:$D$993933,0,0),"")</f>
        <v/>
      </c>
      <c r="E583" s="83"/>
      <c r="F583" s="83"/>
      <c r="G583" s="101" t="e">
        <v>#N/A</v>
      </c>
      <c r="H583" s="102" t="str">
        <f>IFERROR(_xlfn.XLOOKUP($G583,通讯通路门店!$S$4:$S$993933,通讯通路门店!$R$4:$R$993933,0,0),"")</f>
        <v/>
      </c>
      <c r="I583" s="83"/>
      <c r="J583" s="83"/>
      <c r="K583" s="83"/>
      <c r="L583" s="83"/>
      <c r="M583" s="83"/>
      <c r="N583" s="83"/>
      <c r="O583" s="83"/>
      <c r="P583" s="83"/>
      <c r="Q583" s="83"/>
      <c r="R583" s="83"/>
      <c r="S583" s="83"/>
      <c r="T583" s="83"/>
      <c r="U583" s="99">
        <f>COUNTIF(通讯通路门店!$S:$S,$G583)</f>
        <v>0</v>
      </c>
      <c r="V583" s="99">
        <f>COUNTIFS(通讯通路门店!$S:$S,$G583,通讯通路门店!$J:$J,"综合卖场")</f>
        <v>0</v>
      </c>
      <c r="W583" s="99">
        <f>SUMIFS(通讯通路门店!$AJ:$AJ,通讯通路门店!$S:$S,通讯客户沙盘!$G583)</f>
        <v>0</v>
      </c>
      <c r="X583" s="99">
        <f t="shared" si="45"/>
        <v>0</v>
      </c>
      <c r="Y583" s="99">
        <f>COUNTIFS(通讯通路门店!$S:$S,$G583,通讯通路门店!$J:$J,"荣耀体验店")+COUNTIFS(通讯通路门店!$S:$S,$G583,通讯通路门店!$J:$J,"荣耀授权专卖店")</f>
        <v>0</v>
      </c>
      <c r="Z583" s="99">
        <f>COUNTIFS(通讯通路门店!$S:$S,$G583,通讯通路门店!$J:$J,"VIVO体验店")</f>
        <v>0</v>
      </c>
      <c r="AA583" s="99">
        <f>COUNTIFS(通讯通路门店!$S:$S,$G583,通讯通路门店!$J:$J,"OPPO体验店")</f>
        <v>0</v>
      </c>
      <c r="AB583" s="99">
        <f>COUNTIFS(通讯通路门店!$S:$S,$G583,通讯通路门店!$J:$J,"华为授权体验店")+COUNTIFS(通讯通路门店!$S:$S,$G583,通讯通路门店!$J:$J,"华为堡垒店")</f>
        <v>0</v>
      </c>
      <c r="AC583" s="99">
        <f>COUNTIFS(通讯通路门店!$S:$S,$G583,通讯通路门店!$J:$J,"小米体验店")</f>
        <v>0</v>
      </c>
      <c r="AD583" s="99">
        <f>COUNTIFS(通讯通路门店!$S:$S,$G583,通讯通路门店!$J:$J,"苹果体验店")</f>
        <v>0</v>
      </c>
      <c r="AE583" s="99">
        <f>COUNTIFS(通讯通路门店!$S:$S,$G583,通讯通路门店!$J:$J,"其他品牌专卖店")</f>
        <v>0</v>
      </c>
      <c r="AF583" s="99">
        <f>SUMIFS(通讯通路门店!$BI:$BI,通讯通路门店!$S:$S,$G583)</f>
        <v>0</v>
      </c>
      <c r="AG583" s="99">
        <f>SUMIFS(通讯通路门店!$BH:$BH,通讯通路门店!$S:$S,$G583)</f>
        <v>0</v>
      </c>
      <c r="AH583" s="99">
        <f t="shared" si="46"/>
        <v>0</v>
      </c>
      <c r="AI583" s="99">
        <f>SUMIFS(通讯通路门店!$BB:$BB,通讯通路门店!$S:$S,$G583)</f>
        <v>0</v>
      </c>
      <c r="AJ583" s="99">
        <f>SUMIFS(通讯通路门店!$BE:$BE,通讯通路门店!$S:$S,$G583)</f>
        <v>0</v>
      </c>
      <c r="AK583" s="99">
        <f>SUMIFS(通讯通路门店!$BG:$BG,通讯通路门店!$S:$S,$G583)</f>
        <v>0</v>
      </c>
      <c r="AL583" s="99">
        <f>SUMIFS(通讯通路门店!$BC:$BC,通讯通路门店!$S:$S,$G583)</f>
        <v>0</v>
      </c>
      <c r="AM583" s="99">
        <f>SUMIFS(通讯通路门店!$BD:$BD,通讯通路门店!$S:$S,$G583)</f>
        <v>0</v>
      </c>
      <c r="AN583" s="99">
        <f>SUMIFS(通讯通路门店!$BF:$BF,通讯通路门店!$S:$S,$G583)</f>
        <v>0</v>
      </c>
      <c r="AO583" s="99">
        <f t="shared" si="47"/>
        <v>0</v>
      </c>
      <c r="AP583" s="99">
        <f>SUMIFS(通讯通路门店!$K:$K,通讯通路门店!$S:$S,$G583)</f>
        <v>0</v>
      </c>
      <c r="AQ583" s="83"/>
      <c r="AR583" s="99">
        <f>SUMIFS(通讯通路门店!$T:$T,通讯通路门店!$S:$S,$G583)</f>
        <v>0</v>
      </c>
      <c r="AS583" s="99">
        <f>SUMIFS(通讯通路门店!$U:$U,通讯通路门店!$S:$S,$G583)</f>
        <v>0</v>
      </c>
      <c r="AT583" s="99">
        <f>SUMIFS(通讯通路门店!$V:$V,通讯通路门店!$S:$S,$G583)</f>
        <v>0</v>
      </c>
      <c r="AU583" s="99">
        <f>SUMIFS(通讯通路门店!$W:$W,通讯通路门店!$S:$S,$G583)</f>
        <v>0</v>
      </c>
      <c r="AV583" s="99">
        <f>SUMIFS(通讯通路门店!$Z:$Z,通讯通路门店!$S:$S,$G583)</f>
        <v>0</v>
      </c>
      <c r="AW583" s="99">
        <f>SUMIFS(通讯通路门店!$AB:$AB,通讯通路门店!$S:$S,$G583)</f>
        <v>0</v>
      </c>
      <c r="AX583" s="99">
        <f>SUMIFS(通讯通路门店!$X:$X,通讯通路门店!$S:$S,$G583)</f>
        <v>0</v>
      </c>
      <c r="AY583" s="99">
        <f>SUMIFS(通讯通路门店!$Y:$Y,通讯通路门店!$S:$S,$G583)</f>
        <v>0</v>
      </c>
      <c r="AZ583" s="99">
        <f>SUMIFS(通讯通路门店!$AA:$AA,通讯通路门店!$S:$S,$G583)</f>
        <v>0</v>
      </c>
      <c r="BA583" s="99">
        <f t="shared" si="48"/>
        <v>0</v>
      </c>
      <c r="BB583" s="99">
        <f t="shared" si="49"/>
        <v>0</v>
      </c>
      <c r="BC583" s="99">
        <f>SUMIFS(通讯通路门店!$W:$W,通讯通路门店!$S:$S,$G583,通讯通路门店!$J:$J,"荣耀体验店")+SUMIFS(通讯通路门店!$W:$W,通讯通路门店!$S:$S,$G583,通讯通路门店!$J:$J,"荣耀授权专卖店")</f>
        <v>0</v>
      </c>
      <c r="BD583" s="99">
        <f>SUMIFS(通讯通路门店!$Z:$Z,通讯通路门店!$S:$S,$G583,通讯通路门店!$J:$J,"VIVO体验店")</f>
        <v>0</v>
      </c>
      <c r="BE583" s="99">
        <f>SUMIFS(通讯通路门店!$AB:$AB,通讯通路门店!$S:$S,$G583,通讯通路门店!$J:$J,"OPPO体验店")</f>
        <v>0</v>
      </c>
      <c r="BF583" s="99">
        <f>SUMIFS(通讯通路门店!$X:$X,通讯通路门店!$S:$S,$G583,通讯通路门店!$J:$J,"华为授权体验店")+SUMIFS(通讯通路门店!$AA:$AA,通讯通路门店!$S:$S,$G583,通讯通路门店!$J:$J,"华为堡垒店")</f>
        <v>0</v>
      </c>
      <c r="BG583" s="99">
        <f>SUMIFS(通讯通路门店!$Y:$Y,通讯通路门店!$S:$S,$G583,通讯通路门店!$J:$J,"小米体验店")</f>
        <v>0</v>
      </c>
      <c r="BH583" s="99">
        <f>SUMIFS(通讯通路门店!$AA:$AA,通讯通路门店!$S:$S,$G583,通讯通路门店!$J:$J,"苹果体验店")</f>
        <v>0</v>
      </c>
      <c r="BI583" s="99">
        <f>SUMIFS(通讯通路门店!$K:$K,通讯通路门店!$S:$S,$G583,通讯通路门店!$J:$J,"其他品牌专卖店")</f>
        <v>0</v>
      </c>
      <c r="BJ583" s="99">
        <f>SUMIFS(通讯通路门店!$AC:$AC,通讯通路门店!$S:$S,$G583)</f>
        <v>0</v>
      </c>
      <c r="BK583" s="99">
        <f>SUMIFS(通讯通路门店!$AD:$AD,通讯通路门店!$S:$S,$G583)</f>
        <v>0</v>
      </c>
      <c r="BL583" s="99">
        <f>SUMIFS(通讯通路门店!$AE:$AE,通讯通路门店!$S:$S,$G583)</f>
        <v>0</v>
      </c>
      <c r="BM583" s="99">
        <f>SUMIFS(通讯通路门店!$AF:$AF,通讯通路门店!$S:$S,$G583)</f>
        <v>0</v>
      </c>
      <c r="BN583" s="99">
        <f>SUMIFS(通讯通路门店!$AG:$AG,通讯通路门店!$S:$S,$G583)</f>
        <v>0</v>
      </c>
      <c r="BO583" s="99">
        <f>SUMIFS(通讯通路门店!$AH:$AH,通讯通路门店!$S:$S,$G583)</f>
        <v>0</v>
      </c>
      <c r="BP583" s="99">
        <f>SUMIFS(通讯通路门店!$AI:$AI,通讯通路门店!$S:$S,$G583)</f>
        <v>0</v>
      </c>
      <c r="BQ583" s="83"/>
    </row>
    <row r="584" spans="1:69">
      <c r="A584" s="99" t="str">
        <f>IFERROR(_xlfn.XLOOKUP($G584,通讯通路门店!$S$4:$S$993933,通讯通路门店!$A$4:$A$993933,0,0),"")</f>
        <v/>
      </c>
      <c r="B584" s="99" t="str">
        <f>IFERROR(_xlfn.XLOOKUP($G584,通讯通路门店!$S$4:$S$993933,通讯通路门店!$B$4:$B$993933,0,0),"")</f>
        <v/>
      </c>
      <c r="C584" s="99" t="str">
        <f>IFERROR(_xlfn.XLOOKUP($G584,通讯通路门店!$S$4:$S$993933,通讯通路门店!$C$4:$C$993933,0,0),"")</f>
        <v/>
      </c>
      <c r="D584" s="99" t="str">
        <f>IFERROR(_xlfn.XLOOKUP($G584,通讯通路门店!$S$4:$S$993933,通讯通路门店!$D$4:$D$993933,0,0),"")</f>
        <v/>
      </c>
      <c r="E584" s="83"/>
      <c r="F584" s="83"/>
      <c r="G584" s="101" t="e">
        <v>#N/A</v>
      </c>
      <c r="H584" s="102" t="str">
        <f>IFERROR(_xlfn.XLOOKUP($G584,通讯通路门店!$S$4:$S$993933,通讯通路门店!$R$4:$R$993933,0,0),"")</f>
        <v/>
      </c>
      <c r="I584" s="83"/>
      <c r="J584" s="83"/>
      <c r="K584" s="83"/>
      <c r="L584" s="83"/>
      <c r="M584" s="83"/>
      <c r="N584" s="83"/>
      <c r="O584" s="83"/>
      <c r="P584" s="83"/>
      <c r="Q584" s="83"/>
      <c r="R584" s="83"/>
      <c r="S584" s="83"/>
      <c r="T584" s="83"/>
      <c r="U584" s="99">
        <f>COUNTIF(通讯通路门店!$S:$S,$G584)</f>
        <v>0</v>
      </c>
      <c r="V584" s="99">
        <f>COUNTIFS(通讯通路门店!$S:$S,$G584,通讯通路门店!$J:$J,"综合卖场")</f>
        <v>0</v>
      </c>
      <c r="W584" s="99">
        <f>SUMIFS(通讯通路门店!$AJ:$AJ,通讯通路门店!$S:$S,通讯客户沙盘!$G584)</f>
        <v>0</v>
      </c>
      <c r="X584" s="99">
        <f t="shared" si="45"/>
        <v>0</v>
      </c>
      <c r="Y584" s="99">
        <f>COUNTIFS(通讯通路门店!$S:$S,$G584,通讯通路门店!$J:$J,"荣耀体验店")+COUNTIFS(通讯通路门店!$S:$S,$G584,通讯通路门店!$J:$J,"荣耀授权专卖店")</f>
        <v>0</v>
      </c>
      <c r="Z584" s="99">
        <f>COUNTIFS(通讯通路门店!$S:$S,$G584,通讯通路门店!$J:$J,"VIVO体验店")</f>
        <v>0</v>
      </c>
      <c r="AA584" s="99">
        <f>COUNTIFS(通讯通路门店!$S:$S,$G584,通讯通路门店!$J:$J,"OPPO体验店")</f>
        <v>0</v>
      </c>
      <c r="AB584" s="99">
        <f>COUNTIFS(通讯通路门店!$S:$S,$G584,通讯通路门店!$J:$J,"华为授权体验店")+COUNTIFS(通讯通路门店!$S:$S,$G584,通讯通路门店!$J:$J,"华为堡垒店")</f>
        <v>0</v>
      </c>
      <c r="AC584" s="99">
        <f>COUNTIFS(通讯通路门店!$S:$S,$G584,通讯通路门店!$J:$J,"小米体验店")</f>
        <v>0</v>
      </c>
      <c r="AD584" s="99">
        <f>COUNTIFS(通讯通路门店!$S:$S,$G584,通讯通路门店!$J:$J,"苹果体验店")</f>
        <v>0</v>
      </c>
      <c r="AE584" s="99">
        <f>COUNTIFS(通讯通路门店!$S:$S,$G584,通讯通路门店!$J:$J,"其他品牌专卖店")</f>
        <v>0</v>
      </c>
      <c r="AF584" s="99">
        <f>SUMIFS(通讯通路门店!$BI:$BI,通讯通路门店!$S:$S,$G584)</f>
        <v>0</v>
      </c>
      <c r="AG584" s="99">
        <f>SUMIFS(通讯通路门店!$BH:$BH,通讯通路门店!$S:$S,$G584)</f>
        <v>0</v>
      </c>
      <c r="AH584" s="99">
        <f t="shared" si="46"/>
        <v>0</v>
      </c>
      <c r="AI584" s="99">
        <f>SUMIFS(通讯通路门店!$BB:$BB,通讯通路门店!$S:$S,$G584)</f>
        <v>0</v>
      </c>
      <c r="AJ584" s="99">
        <f>SUMIFS(通讯通路门店!$BE:$BE,通讯通路门店!$S:$S,$G584)</f>
        <v>0</v>
      </c>
      <c r="AK584" s="99">
        <f>SUMIFS(通讯通路门店!$BG:$BG,通讯通路门店!$S:$S,$G584)</f>
        <v>0</v>
      </c>
      <c r="AL584" s="99">
        <f>SUMIFS(通讯通路门店!$BC:$BC,通讯通路门店!$S:$S,$G584)</f>
        <v>0</v>
      </c>
      <c r="AM584" s="99">
        <f>SUMIFS(通讯通路门店!$BD:$BD,通讯通路门店!$S:$S,$G584)</f>
        <v>0</v>
      </c>
      <c r="AN584" s="99">
        <f>SUMIFS(通讯通路门店!$BF:$BF,通讯通路门店!$S:$S,$G584)</f>
        <v>0</v>
      </c>
      <c r="AO584" s="99">
        <f t="shared" si="47"/>
        <v>0</v>
      </c>
      <c r="AP584" s="99">
        <f>SUMIFS(通讯通路门店!$K:$K,通讯通路门店!$S:$S,$G584)</f>
        <v>0</v>
      </c>
      <c r="AQ584" s="83"/>
      <c r="AR584" s="99">
        <f>SUMIFS(通讯通路门店!$T:$T,通讯通路门店!$S:$S,$G584)</f>
        <v>0</v>
      </c>
      <c r="AS584" s="99">
        <f>SUMIFS(通讯通路门店!$U:$U,通讯通路门店!$S:$S,$G584)</f>
        <v>0</v>
      </c>
      <c r="AT584" s="99">
        <f>SUMIFS(通讯通路门店!$V:$V,通讯通路门店!$S:$S,$G584)</f>
        <v>0</v>
      </c>
      <c r="AU584" s="99">
        <f>SUMIFS(通讯通路门店!$W:$W,通讯通路门店!$S:$S,$G584)</f>
        <v>0</v>
      </c>
      <c r="AV584" s="99">
        <f>SUMIFS(通讯通路门店!$Z:$Z,通讯通路门店!$S:$S,$G584)</f>
        <v>0</v>
      </c>
      <c r="AW584" s="99">
        <f>SUMIFS(通讯通路门店!$AB:$AB,通讯通路门店!$S:$S,$G584)</f>
        <v>0</v>
      </c>
      <c r="AX584" s="99">
        <f>SUMIFS(通讯通路门店!$X:$X,通讯通路门店!$S:$S,$G584)</f>
        <v>0</v>
      </c>
      <c r="AY584" s="99">
        <f>SUMIFS(通讯通路门店!$Y:$Y,通讯通路门店!$S:$S,$G584)</f>
        <v>0</v>
      </c>
      <c r="AZ584" s="99">
        <f>SUMIFS(通讯通路门店!$AA:$AA,通讯通路门店!$S:$S,$G584)</f>
        <v>0</v>
      </c>
      <c r="BA584" s="99">
        <f t="shared" si="48"/>
        <v>0</v>
      </c>
      <c r="BB584" s="99">
        <f t="shared" si="49"/>
        <v>0</v>
      </c>
      <c r="BC584" s="99">
        <f>SUMIFS(通讯通路门店!$W:$W,通讯通路门店!$S:$S,$G584,通讯通路门店!$J:$J,"荣耀体验店")+SUMIFS(通讯通路门店!$W:$W,通讯通路门店!$S:$S,$G584,通讯通路门店!$J:$J,"荣耀授权专卖店")</f>
        <v>0</v>
      </c>
      <c r="BD584" s="99">
        <f>SUMIFS(通讯通路门店!$Z:$Z,通讯通路门店!$S:$S,$G584,通讯通路门店!$J:$J,"VIVO体验店")</f>
        <v>0</v>
      </c>
      <c r="BE584" s="99">
        <f>SUMIFS(通讯通路门店!$AB:$AB,通讯通路门店!$S:$S,$G584,通讯通路门店!$J:$J,"OPPO体验店")</f>
        <v>0</v>
      </c>
      <c r="BF584" s="99">
        <f>SUMIFS(通讯通路门店!$X:$X,通讯通路门店!$S:$S,$G584,通讯通路门店!$J:$J,"华为授权体验店")+SUMIFS(通讯通路门店!$AA:$AA,通讯通路门店!$S:$S,$G584,通讯通路门店!$J:$J,"华为堡垒店")</f>
        <v>0</v>
      </c>
      <c r="BG584" s="99">
        <f>SUMIFS(通讯通路门店!$Y:$Y,通讯通路门店!$S:$S,$G584,通讯通路门店!$J:$J,"小米体验店")</f>
        <v>0</v>
      </c>
      <c r="BH584" s="99">
        <f>SUMIFS(通讯通路门店!$AA:$AA,通讯通路门店!$S:$S,$G584,通讯通路门店!$J:$J,"苹果体验店")</f>
        <v>0</v>
      </c>
      <c r="BI584" s="99">
        <f>SUMIFS(通讯通路门店!$K:$K,通讯通路门店!$S:$S,$G584,通讯通路门店!$J:$J,"其他品牌专卖店")</f>
        <v>0</v>
      </c>
      <c r="BJ584" s="99">
        <f>SUMIFS(通讯通路门店!$AC:$AC,通讯通路门店!$S:$S,$G584)</f>
        <v>0</v>
      </c>
      <c r="BK584" s="99">
        <f>SUMIFS(通讯通路门店!$AD:$AD,通讯通路门店!$S:$S,$G584)</f>
        <v>0</v>
      </c>
      <c r="BL584" s="99">
        <f>SUMIFS(通讯通路门店!$AE:$AE,通讯通路门店!$S:$S,$G584)</f>
        <v>0</v>
      </c>
      <c r="BM584" s="99">
        <f>SUMIFS(通讯通路门店!$AF:$AF,通讯通路门店!$S:$S,$G584)</f>
        <v>0</v>
      </c>
      <c r="BN584" s="99">
        <f>SUMIFS(通讯通路门店!$AG:$AG,通讯通路门店!$S:$S,$G584)</f>
        <v>0</v>
      </c>
      <c r="BO584" s="99">
        <f>SUMIFS(通讯通路门店!$AH:$AH,通讯通路门店!$S:$S,$G584)</f>
        <v>0</v>
      </c>
      <c r="BP584" s="99">
        <f>SUMIFS(通讯通路门店!$AI:$AI,通讯通路门店!$S:$S,$G584)</f>
        <v>0</v>
      </c>
      <c r="BQ584" s="83"/>
    </row>
    <row r="585" spans="1:69">
      <c r="A585" s="99" t="str">
        <f>IFERROR(_xlfn.XLOOKUP($G585,通讯通路门店!$S$4:$S$993933,通讯通路门店!$A$4:$A$993933,0,0),"")</f>
        <v/>
      </c>
      <c r="B585" s="99" t="str">
        <f>IFERROR(_xlfn.XLOOKUP($G585,通讯通路门店!$S$4:$S$993933,通讯通路门店!$B$4:$B$993933,0,0),"")</f>
        <v/>
      </c>
      <c r="C585" s="99" t="str">
        <f>IFERROR(_xlfn.XLOOKUP($G585,通讯通路门店!$S$4:$S$993933,通讯通路门店!$C$4:$C$993933,0,0),"")</f>
        <v/>
      </c>
      <c r="D585" s="99" t="str">
        <f>IFERROR(_xlfn.XLOOKUP($G585,通讯通路门店!$S$4:$S$993933,通讯通路门店!$D$4:$D$993933,0,0),"")</f>
        <v/>
      </c>
      <c r="E585" s="83"/>
      <c r="F585" s="83"/>
      <c r="G585" s="101" t="e">
        <v>#N/A</v>
      </c>
      <c r="H585" s="102" t="str">
        <f>IFERROR(_xlfn.XLOOKUP($G585,通讯通路门店!$S$4:$S$993933,通讯通路门店!$R$4:$R$993933,0,0),"")</f>
        <v/>
      </c>
      <c r="I585" s="83"/>
      <c r="J585" s="83"/>
      <c r="K585" s="83"/>
      <c r="L585" s="83"/>
      <c r="M585" s="83"/>
      <c r="N585" s="83"/>
      <c r="O585" s="83"/>
      <c r="P585" s="83"/>
      <c r="Q585" s="83"/>
      <c r="R585" s="83"/>
      <c r="S585" s="83"/>
      <c r="T585" s="83"/>
      <c r="U585" s="99">
        <f>COUNTIF(通讯通路门店!$S:$S,$G585)</f>
        <v>0</v>
      </c>
      <c r="V585" s="99">
        <f>COUNTIFS(通讯通路门店!$S:$S,$G585,通讯通路门店!$J:$J,"综合卖场")</f>
        <v>0</v>
      </c>
      <c r="W585" s="99">
        <f>SUMIFS(通讯通路门店!$AJ:$AJ,通讯通路门店!$S:$S,通讯客户沙盘!$G585)</f>
        <v>0</v>
      </c>
      <c r="X585" s="99">
        <f t="shared" si="45"/>
        <v>0</v>
      </c>
      <c r="Y585" s="99">
        <f>COUNTIFS(通讯通路门店!$S:$S,$G585,通讯通路门店!$J:$J,"荣耀体验店")+COUNTIFS(通讯通路门店!$S:$S,$G585,通讯通路门店!$J:$J,"荣耀授权专卖店")</f>
        <v>0</v>
      </c>
      <c r="Z585" s="99">
        <f>COUNTIFS(通讯通路门店!$S:$S,$G585,通讯通路门店!$J:$J,"VIVO体验店")</f>
        <v>0</v>
      </c>
      <c r="AA585" s="99">
        <f>COUNTIFS(通讯通路门店!$S:$S,$G585,通讯通路门店!$J:$J,"OPPO体验店")</f>
        <v>0</v>
      </c>
      <c r="AB585" s="99">
        <f>COUNTIFS(通讯通路门店!$S:$S,$G585,通讯通路门店!$J:$J,"华为授权体验店")+COUNTIFS(通讯通路门店!$S:$S,$G585,通讯通路门店!$J:$J,"华为堡垒店")</f>
        <v>0</v>
      </c>
      <c r="AC585" s="99">
        <f>COUNTIFS(通讯通路门店!$S:$S,$G585,通讯通路门店!$J:$J,"小米体验店")</f>
        <v>0</v>
      </c>
      <c r="AD585" s="99">
        <f>COUNTIFS(通讯通路门店!$S:$S,$G585,通讯通路门店!$J:$J,"苹果体验店")</f>
        <v>0</v>
      </c>
      <c r="AE585" s="99">
        <f>COUNTIFS(通讯通路门店!$S:$S,$G585,通讯通路门店!$J:$J,"其他品牌专卖店")</f>
        <v>0</v>
      </c>
      <c r="AF585" s="99">
        <f>SUMIFS(通讯通路门店!$BI:$BI,通讯通路门店!$S:$S,$G585)</f>
        <v>0</v>
      </c>
      <c r="AG585" s="99">
        <f>SUMIFS(通讯通路门店!$BH:$BH,通讯通路门店!$S:$S,$G585)</f>
        <v>0</v>
      </c>
      <c r="AH585" s="99">
        <f t="shared" si="46"/>
        <v>0</v>
      </c>
      <c r="AI585" s="99">
        <f>SUMIFS(通讯通路门店!$BB:$BB,通讯通路门店!$S:$S,$G585)</f>
        <v>0</v>
      </c>
      <c r="AJ585" s="99">
        <f>SUMIFS(通讯通路门店!$BE:$BE,通讯通路门店!$S:$S,$G585)</f>
        <v>0</v>
      </c>
      <c r="AK585" s="99">
        <f>SUMIFS(通讯通路门店!$BG:$BG,通讯通路门店!$S:$S,$G585)</f>
        <v>0</v>
      </c>
      <c r="AL585" s="99">
        <f>SUMIFS(通讯通路门店!$BC:$BC,通讯通路门店!$S:$S,$G585)</f>
        <v>0</v>
      </c>
      <c r="AM585" s="99">
        <f>SUMIFS(通讯通路门店!$BD:$BD,通讯通路门店!$S:$S,$G585)</f>
        <v>0</v>
      </c>
      <c r="AN585" s="99">
        <f>SUMIFS(通讯通路门店!$BF:$BF,通讯通路门店!$S:$S,$G585)</f>
        <v>0</v>
      </c>
      <c r="AO585" s="99">
        <f t="shared" si="47"/>
        <v>0</v>
      </c>
      <c r="AP585" s="99">
        <f>SUMIFS(通讯通路门店!$K:$K,通讯通路门店!$S:$S,$G585)</f>
        <v>0</v>
      </c>
      <c r="AQ585" s="83"/>
      <c r="AR585" s="99">
        <f>SUMIFS(通讯通路门店!$T:$T,通讯通路门店!$S:$S,$G585)</f>
        <v>0</v>
      </c>
      <c r="AS585" s="99">
        <f>SUMIFS(通讯通路门店!$U:$U,通讯通路门店!$S:$S,$G585)</f>
        <v>0</v>
      </c>
      <c r="AT585" s="99">
        <f>SUMIFS(通讯通路门店!$V:$V,通讯通路门店!$S:$S,$G585)</f>
        <v>0</v>
      </c>
      <c r="AU585" s="99">
        <f>SUMIFS(通讯通路门店!$W:$W,通讯通路门店!$S:$S,$G585)</f>
        <v>0</v>
      </c>
      <c r="AV585" s="99">
        <f>SUMIFS(通讯通路门店!$Z:$Z,通讯通路门店!$S:$S,$G585)</f>
        <v>0</v>
      </c>
      <c r="AW585" s="99">
        <f>SUMIFS(通讯通路门店!$AB:$AB,通讯通路门店!$S:$S,$G585)</f>
        <v>0</v>
      </c>
      <c r="AX585" s="99">
        <f>SUMIFS(通讯通路门店!$X:$X,通讯通路门店!$S:$S,$G585)</f>
        <v>0</v>
      </c>
      <c r="AY585" s="99">
        <f>SUMIFS(通讯通路门店!$Y:$Y,通讯通路门店!$S:$S,$G585)</f>
        <v>0</v>
      </c>
      <c r="AZ585" s="99">
        <f>SUMIFS(通讯通路门店!$AA:$AA,通讯通路门店!$S:$S,$G585)</f>
        <v>0</v>
      </c>
      <c r="BA585" s="99">
        <f t="shared" si="48"/>
        <v>0</v>
      </c>
      <c r="BB585" s="99">
        <f t="shared" si="49"/>
        <v>0</v>
      </c>
      <c r="BC585" s="99">
        <f>SUMIFS(通讯通路门店!$W:$W,通讯通路门店!$S:$S,$G585,通讯通路门店!$J:$J,"荣耀体验店")+SUMIFS(通讯通路门店!$W:$W,通讯通路门店!$S:$S,$G585,通讯通路门店!$J:$J,"荣耀授权专卖店")</f>
        <v>0</v>
      </c>
      <c r="BD585" s="99">
        <f>SUMIFS(通讯通路门店!$Z:$Z,通讯通路门店!$S:$S,$G585,通讯通路门店!$J:$J,"VIVO体验店")</f>
        <v>0</v>
      </c>
      <c r="BE585" s="99">
        <f>SUMIFS(通讯通路门店!$AB:$AB,通讯通路门店!$S:$S,$G585,通讯通路门店!$J:$J,"OPPO体验店")</f>
        <v>0</v>
      </c>
      <c r="BF585" s="99">
        <f>SUMIFS(通讯通路门店!$X:$X,通讯通路门店!$S:$S,$G585,通讯通路门店!$J:$J,"华为授权体验店")+SUMIFS(通讯通路门店!$AA:$AA,通讯通路门店!$S:$S,$G585,通讯通路门店!$J:$J,"华为堡垒店")</f>
        <v>0</v>
      </c>
      <c r="BG585" s="99">
        <f>SUMIFS(通讯通路门店!$Y:$Y,通讯通路门店!$S:$S,$G585,通讯通路门店!$J:$J,"小米体验店")</f>
        <v>0</v>
      </c>
      <c r="BH585" s="99">
        <f>SUMIFS(通讯通路门店!$AA:$AA,通讯通路门店!$S:$S,$G585,通讯通路门店!$J:$J,"苹果体验店")</f>
        <v>0</v>
      </c>
      <c r="BI585" s="99">
        <f>SUMIFS(通讯通路门店!$K:$K,通讯通路门店!$S:$S,$G585,通讯通路门店!$J:$J,"其他品牌专卖店")</f>
        <v>0</v>
      </c>
      <c r="BJ585" s="99">
        <f>SUMIFS(通讯通路门店!$AC:$AC,通讯通路门店!$S:$S,$G585)</f>
        <v>0</v>
      </c>
      <c r="BK585" s="99">
        <f>SUMIFS(通讯通路门店!$AD:$AD,通讯通路门店!$S:$S,$G585)</f>
        <v>0</v>
      </c>
      <c r="BL585" s="99">
        <f>SUMIFS(通讯通路门店!$AE:$AE,通讯通路门店!$S:$S,$G585)</f>
        <v>0</v>
      </c>
      <c r="BM585" s="99">
        <f>SUMIFS(通讯通路门店!$AF:$AF,通讯通路门店!$S:$S,$G585)</f>
        <v>0</v>
      </c>
      <c r="BN585" s="99">
        <f>SUMIFS(通讯通路门店!$AG:$AG,通讯通路门店!$S:$S,$G585)</f>
        <v>0</v>
      </c>
      <c r="BO585" s="99">
        <f>SUMIFS(通讯通路门店!$AH:$AH,通讯通路门店!$S:$S,$G585)</f>
        <v>0</v>
      </c>
      <c r="BP585" s="99">
        <f>SUMIFS(通讯通路门店!$AI:$AI,通讯通路门店!$S:$S,$G585)</f>
        <v>0</v>
      </c>
      <c r="BQ585" s="83"/>
    </row>
    <row r="586" spans="1:69">
      <c r="A586" s="99" t="str">
        <f>IFERROR(_xlfn.XLOOKUP($G586,通讯通路门店!$S$4:$S$993933,通讯通路门店!$A$4:$A$993933,0,0),"")</f>
        <v/>
      </c>
      <c r="B586" s="99" t="str">
        <f>IFERROR(_xlfn.XLOOKUP($G586,通讯通路门店!$S$4:$S$993933,通讯通路门店!$B$4:$B$993933,0,0),"")</f>
        <v/>
      </c>
      <c r="C586" s="99" t="str">
        <f>IFERROR(_xlfn.XLOOKUP($G586,通讯通路门店!$S$4:$S$993933,通讯通路门店!$C$4:$C$993933,0,0),"")</f>
        <v/>
      </c>
      <c r="D586" s="99" t="str">
        <f>IFERROR(_xlfn.XLOOKUP($G586,通讯通路门店!$S$4:$S$993933,通讯通路门店!$D$4:$D$993933,0,0),"")</f>
        <v/>
      </c>
      <c r="E586" s="83"/>
      <c r="F586" s="83"/>
      <c r="G586" s="101" t="e">
        <v>#N/A</v>
      </c>
      <c r="H586" s="102" t="str">
        <f>IFERROR(_xlfn.XLOOKUP($G586,通讯通路门店!$S$4:$S$993933,通讯通路门店!$R$4:$R$993933,0,0),"")</f>
        <v/>
      </c>
      <c r="I586" s="83"/>
      <c r="J586" s="83"/>
      <c r="K586" s="83"/>
      <c r="L586" s="83"/>
      <c r="M586" s="83"/>
      <c r="N586" s="83"/>
      <c r="O586" s="83"/>
      <c r="P586" s="83"/>
      <c r="Q586" s="83"/>
      <c r="R586" s="83"/>
      <c r="S586" s="83"/>
      <c r="T586" s="83"/>
      <c r="U586" s="99">
        <f>COUNTIF(通讯通路门店!$S:$S,$G586)</f>
        <v>0</v>
      </c>
      <c r="V586" s="99">
        <f>COUNTIFS(通讯通路门店!$S:$S,$G586,通讯通路门店!$J:$J,"综合卖场")</f>
        <v>0</v>
      </c>
      <c r="W586" s="99">
        <f>SUMIFS(通讯通路门店!$AJ:$AJ,通讯通路门店!$S:$S,通讯客户沙盘!$G586)</f>
        <v>0</v>
      </c>
      <c r="X586" s="99">
        <f t="shared" si="45"/>
        <v>0</v>
      </c>
      <c r="Y586" s="99">
        <f>COUNTIFS(通讯通路门店!$S:$S,$G586,通讯通路门店!$J:$J,"荣耀体验店")+COUNTIFS(通讯通路门店!$S:$S,$G586,通讯通路门店!$J:$J,"荣耀授权专卖店")</f>
        <v>0</v>
      </c>
      <c r="Z586" s="99">
        <f>COUNTIFS(通讯通路门店!$S:$S,$G586,通讯通路门店!$J:$J,"VIVO体验店")</f>
        <v>0</v>
      </c>
      <c r="AA586" s="99">
        <f>COUNTIFS(通讯通路门店!$S:$S,$G586,通讯通路门店!$J:$J,"OPPO体验店")</f>
        <v>0</v>
      </c>
      <c r="AB586" s="99">
        <f>COUNTIFS(通讯通路门店!$S:$S,$G586,通讯通路门店!$J:$J,"华为授权体验店")+COUNTIFS(通讯通路门店!$S:$S,$G586,通讯通路门店!$J:$J,"华为堡垒店")</f>
        <v>0</v>
      </c>
      <c r="AC586" s="99">
        <f>COUNTIFS(通讯通路门店!$S:$S,$G586,通讯通路门店!$J:$J,"小米体验店")</f>
        <v>0</v>
      </c>
      <c r="AD586" s="99">
        <f>COUNTIFS(通讯通路门店!$S:$S,$G586,通讯通路门店!$J:$J,"苹果体验店")</f>
        <v>0</v>
      </c>
      <c r="AE586" s="99">
        <f>COUNTIFS(通讯通路门店!$S:$S,$G586,通讯通路门店!$J:$J,"其他品牌专卖店")</f>
        <v>0</v>
      </c>
      <c r="AF586" s="99">
        <f>SUMIFS(通讯通路门店!$BI:$BI,通讯通路门店!$S:$S,$G586)</f>
        <v>0</v>
      </c>
      <c r="AG586" s="99">
        <f>SUMIFS(通讯通路门店!$BH:$BH,通讯通路门店!$S:$S,$G586)</f>
        <v>0</v>
      </c>
      <c r="AH586" s="99">
        <f t="shared" si="46"/>
        <v>0</v>
      </c>
      <c r="AI586" s="99">
        <f>SUMIFS(通讯通路门店!$BB:$BB,通讯通路门店!$S:$S,$G586)</f>
        <v>0</v>
      </c>
      <c r="AJ586" s="99">
        <f>SUMIFS(通讯通路门店!$BE:$BE,通讯通路门店!$S:$S,$G586)</f>
        <v>0</v>
      </c>
      <c r="AK586" s="99">
        <f>SUMIFS(通讯通路门店!$BG:$BG,通讯通路门店!$S:$S,$G586)</f>
        <v>0</v>
      </c>
      <c r="AL586" s="99">
        <f>SUMIFS(通讯通路门店!$BC:$BC,通讯通路门店!$S:$S,$G586)</f>
        <v>0</v>
      </c>
      <c r="AM586" s="99">
        <f>SUMIFS(通讯通路门店!$BD:$BD,通讯通路门店!$S:$S,$G586)</f>
        <v>0</v>
      </c>
      <c r="AN586" s="99">
        <f>SUMIFS(通讯通路门店!$BF:$BF,通讯通路门店!$S:$S,$G586)</f>
        <v>0</v>
      </c>
      <c r="AO586" s="99">
        <f t="shared" si="47"/>
        <v>0</v>
      </c>
      <c r="AP586" s="99">
        <f>SUMIFS(通讯通路门店!$K:$K,通讯通路门店!$S:$S,$G586)</f>
        <v>0</v>
      </c>
      <c r="AQ586" s="83"/>
      <c r="AR586" s="99">
        <f>SUMIFS(通讯通路门店!$T:$T,通讯通路门店!$S:$S,$G586)</f>
        <v>0</v>
      </c>
      <c r="AS586" s="99">
        <f>SUMIFS(通讯通路门店!$U:$U,通讯通路门店!$S:$S,$G586)</f>
        <v>0</v>
      </c>
      <c r="AT586" s="99">
        <f>SUMIFS(通讯通路门店!$V:$V,通讯通路门店!$S:$S,$G586)</f>
        <v>0</v>
      </c>
      <c r="AU586" s="99">
        <f>SUMIFS(通讯通路门店!$W:$W,通讯通路门店!$S:$S,$G586)</f>
        <v>0</v>
      </c>
      <c r="AV586" s="99">
        <f>SUMIFS(通讯通路门店!$Z:$Z,通讯通路门店!$S:$S,$G586)</f>
        <v>0</v>
      </c>
      <c r="AW586" s="99">
        <f>SUMIFS(通讯通路门店!$AB:$AB,通讯通路门店!$S:$S,$G586)</f>
        <v>0</v>
      </c>
      <c r="AX586" s="99">
        <f>SUMIFS(通讯通路门店!$X:$X,通讯通路门店!$S:$S,$G586)</f>
        <v>0</v>
      </c>
      <c r="AY586" s="99">
        <f>SUMIFS(通讯通路门店!$Y:$Y,通讯通路门店!$S:$S,$G586)</f>
        <v>0</v>
      </c>
      <c r="AZ586" s="99">
        <f>SUMIFS(通讯通路门店!$AA:$AA,通讯通路门店!$S:$S,$G586)</f>
        <v>0</v>
      </c>
      <c r="BA586" s="99">
        <f t="shared" si="48"/>
        <v>0</v>
      </c>
      <c r="BB586" s="99">
        <f t="shared" si="49"/>
        <v>0</v>
      </c>
      <c r="BC586" s="99">
        <f>SUMIFS(通讯通路门店!$W:$W,通讯通路门店!$S:$S,$G586,通讯通路门店!$J:$J,"荣耀体验店")+SUMIFS(通讯通路门店!$W:$W,通讯通路门店!$S:$S,$G586,通讯通路门店!$J:$J,"荣耀授权专卖店")</f>
        <v>0</v>
      </c>
      <c r="BD586" s="99">
        <f>SUMIFS(通讯通路门店!$Z:$Z,通讯通路门店!$S:$S,$G586,通讯通路门店!$J:$J,"VIVO体验店")</f>
        <v>0</v>
      </c>
      <c r="BE586" s="99">
        <f>SUMIFS(通讯通路门店!$AB:$AB,通讯通路门店!$S:$S,$G586,通讯通路门店!$J:$J,"OPPO体验店")</f>
        <v>0</v>
      </c>
      <c r="BF586" s="99">
        <f>SUMIFS(通讯通路门店!$X:$X,通讯通路门店!$S:$S,$G586,通讯通路门店!$J:$J,"华为授权体验店")+SUMIFS(通讯通路门店!$AA:$AA,通讯通路门店!$S:$S,$G586,通讯通路门店!$J:$J,"华为堡垒店")</f>
        <v>0</v>
      </c>
      <c r="BG586" s="99">
        <f>SUMIFS(通讯通路门店!$Y:$Y,通讯通路门店!$S:$S,$G586,通讯通路门店!$J:$J,"小米体验店")</f>
        <v>0</v>
      </c>
      <c r="BH586" s="99">
        <f>SUMIFS(通讯通路门店!$AA:$AA,通讯通路门店!$S:$S,$G586,通讯通路门店!$J:$J,"苹果体验店")</f>
        <v>0</v>
      </c>
      <c r="BI586" s="99">
        <f>SUMIFS(通讯通路门店!$K:$K,通讯通路门店!$S:$S,$G586,通讯通路门店!$J:$J,"其他品牌专卖店")</f>
        <v>0</v>
      </c>
      <c r="BJ586" s="99">
        <f>SUMIFS(通讯通路门店!$AC:$AC,通讯通路门店!$S:$S,$G586)</f>
        <v>0</v>
      </c>
      <c r="BK586" s="99">
        <f>SUMIFS(通讯通路门店!$AD:$AD,通讯通路门店!$S:$S,$G586)</f>
        <v>0</v>
      </c>
      <c r="BL586" s="99">
        <f>SUMIFS(通讯通路门店!$AE:$AE,通讯通路门店!$S:$S,$G586)</f>
        <v>0</v>
      </c>
      <c r="BM586" s="99">
        <f>SUMIFS(通讯通路门店!$AF:$AF,通讯通路门店!$S:$S,$G586)</f>
        <v>0</v>
      </c>
      <c r="BN586" s="99">
        <f>SUMIFS(通讯通路门店!$AG:$AG,通讯通路门店!$S:$S,$G586)</f>
        <v>0</v>
      </c>
      <c r="BO586" s="99">
        <f>SUMIFS(通讯通路门店!$AH:$AH,通讯通路门店!$S:$S,$G586)</f>
        <v>0</v>
      </c>
      <c r="BP586" s="99">
        <f>SUMIFS(通讯通路门店!$AI:$AI,通讯通路门店!$S:$S,$G586)</f>
        <v>0</v>
      </c>
      <c r="BQ586" s="83"/>
    </row>
    <row r="587" spans="1:69">
      <c r="A587" s="99" t="str">
        <f>IFERROR(_xlfn.XLOOKUP($G587,通讯通路门店!$S$4:$S$993933,通讯通路门店!$A$4:$A$993933,0,0),"")</f>
        <v/>
      </c>
      <c r="B587" s="99" t="str">
        <f>IFERROR(_xlfn.XLOOKUP($G587,通讯通路门店!$S$4:$S$993933,通讯通路门店!$B$4:$B$993933,0,0),"")</f>
        <v/>
      </c>
      <c r="C587" s="99" t="str">
        <f>IFERROR(_xlfn.XLOOKUP($G587,通讯通路门店!$S$4:$S$993933,通讯通路门店!$C$4:$C$993933,0,0),"")</f>
        <v/>
      </c>
      <c r="D587" s="99" t="str">
        <f>IFERROR(_xlfn.XLOOKUP($G587,通讯通路门店!$S$4:$S$993933,通讯通路门店!$D$4:$D$993933,0,0),"")</f>
        <v/>
      </c>
      <c r="E587" s="83"/>
      <c r="F587" s="83"/>
      <c r="G587" s="101" t="e">
        <v>#N/A</v>
      </c>
      <c r="H587" s="102" t="str">
        <f>IFERROR(_xlfn.XLOOKUP($G587,通讯通路门店!$S$4:$S$993933,通讯通路门店!$R$4:$R$993933,0,0),"")</f>
        <v/>
      </c>
      <c r="I587" s="83"/>
      <c r="J587" s="83"/>
      <c r="K587" s="83"/>
      <c r="L587" s="83"/>
      <c r="M587" s="83"/>
      <c r="N587" s="83"/>
      <c r="O587" s="83"/>
      <c r="P587" s="83"/>
      <c r="Q587" s="83"/>
      <c r="R587" s="83"/>
      <c r="S587" s="83"/>
      <c r="T587" s="83"/>
      <c r="U587" s="99">
        <f>COUNTIF(通讯通路门店!$S:$S,$G587)</f>
        <v>0</v>
      </c>
      <c r="V587" s="99">
        <f>COUNTIFS(通讯通路门店!$S:$S,$G587,通讯通路门店!$J:$J,"综合卖场")</f>
        <v>0</v>
      </c>
      <c r="W587" s="99">
        <f>SUMIFS(通讯通路门店!$AJ:$AJ,通讯通路门店!$S:$S,通讯客户沙盘!$G587)</f>
        <v>0</v>
      </c>
      <c r="X587" s="99">
        <f t="shared" si="45"/>
        <v>0</v>
      </c>
      <c r="Y587" s="99">
        <f>COUNTIFS(通讯通路门店!$S:$S,$G587,通讯通路门店!$J:$J,"荣耀体验店")+COUNTIFS(通讯通路门店!$S:$S,$G587,通讯通路门店!$J:$J,"荣耀授权专卖店")</f>
        <v>0</v>
      </c>
      <c r="Z587" s="99">
        <f>COUNTIFS(通讯通路门店!$S:$S,$G587,通讯通路门店!$J:$J,"VIVO体验店")</f>
        <v>0</v>
      </c>
      <c r="AA587" s="99">
        <f>COUNTIFS(通讯通路门店!$S:$S,$G587,通讯通路门店!$J:$J,"OPPO体验店")</f>
        <v>0</v>
      </c>
      <c r="AB587" s="99">
        <f>COUNTIFS(通讯通路门店!$S:$S,$G587,通讯通路门店!$J:$J,"华为授权体验店")+COUNTIFS(通讯通路门店!$S:$S,$G587,通讯通路门店!$J:$J,"华为堡垒店")</f>
        <v>0</v>
      </c>
      <c r="AC587" s="99">
        <f>COUNTIFS(通讯通路门店!$S:$S,$G587,通讯通路门店!$J:$J,"小米体验店")</f>
        <v>0</v>
      </c>
      <c r="AD587" s="99">
        <f>COUNTIFS(通讯通路门店!$S:$S,$G587,通讯通路门店!$J:$J,"苹果体验店")</f>
        <v>0</v>
      </c>
      <c r="AE587" s="99">
        <f>COUNTIFS(通讯通路门店!$S:$S,$G587,通讯通路门店!$J:$J,"其他品牌专卖店")</f>
        <v>0</v>
      </c>
      <c r="AF587" s="99">
        <f>SUMIFS(通讯通路门店!$BI:$BI,通讯通路门店!$S:$S,$G587)</f>
        <v>0</v>
      </c>
      <c r="AG587" s="99">
        <f>SUMIFS(通讯通路门店!$BH:$BH,通讯通路门店!$S:$S,$G587)</f>
        <v>0</v>
      </c>
      <c r="AH587" s="99">
        <f t="shared" si="46"/>
        <v>0</v>
      </c>
      <c r="AI587" s="99">
        <f>SUMIFS(通讯通路门店!$BB:$BB,通讯通路门店!$S:$S,$G587)</f>
        <v>0</v>
      </c>
      <c r="AJ587" s="99">
        <f>SUMIFS(通讯通路门店!$BE:$BE,通讯通路门店!$S:$S,$G587)</f>
        <v>0</v>
      </c>
      <c r="AK587" s="99">
        <f>SUMIFS(通讯通路门店!$BG:$BG,通讯通路门店!$S:$S,$G587)</f>
        <v>0</v>
      </c>
      <c r="AL587" s="99">
        <f>SUMIFS(通讯通路门店!$BC:$BC,通讯通路门店!$S:$S,$G587)</f>
        <v>0</v>
      </c>
      <c r="AM587" s="99">
        <f>SUMIFS(通讯通路门店!$BD:$BD,通讯通路门店!$S:$S,$G587)</f>
        <v>0</v>
      </c>
      <c r="AN587" s="99">
        <f>SUMIFS(通讯通路门店!$BF:$BF,通讯通路门店!$S:$S,$G587)</f>
        <v>0</v>
      </c>
      <c r="AO587" s="99">
        <f t="shared" si="47"/>
        <v>0</v>
      </c>
      <c r="AP587" s="99">
        <f>SUMIFS(通讯通路门店!$K:$K,通讯通路门店!$S:$S,$G587)</f>
        <v>0</v>
      </c>
      <c r="AQ587" s="83"/>
      <c r="AR587" s="99">
        <f>SUMIFS(通讯通路门店!$T:$T,通讯通路门店!$S:$S,$G587)</f>
        <v>0</v>
      </c>
      <c r="AS587" s="99">
        <f>SUMIFS(通讯通路门店!$U:$U,通讯通路门店!$S:$S,$G587)</f>
        <v>0</v>
      </c>
      <c r="AT587" s="99">
        <f>SUMIFS(通讯通路门店!$V:$V,通讯通路门店!$S:$S,$G587)</f>
        <v>0</v>
      </c>
      <c r="AU587" s="99">
        <f>SUMIFS(通讯通路门店!$W:$W,通讯通路门店!$S:$S,$G587)</f>
        <v>0</v>
      </c>
      <c r="AV587" s="99">
        <f>SUMIFS(通讯通路门店!$Z:$Z,通讯通路门店!$S:$S,$G587)</f>
        <v>0</v>
      </c>
      <c r="AW587" s="99">
        <f>SUMIFS(通讯通路门店!$AB:$AB,通讯通路门店!$S:$S,$G587)</f>
        <v>0</v>
      </c>
      <c r="AX587" s="99">
        <f>SUMIFS(通讯通路门店!$X:$X,通讯通路门店!$S:$S,$G587)</f>
        <v>0</v>
      </c>
      <c r="AY587" s="99">
        <f>SUMIFS(通讯通路门店!$Y:$Y,通讯通路门店!$S:$S,$G587)</f>
        <v>0</v>
      </c>
      <c r="AZ587" s="99">
        <f>SUMIFS(通讯通路门店!$AA:$AA,通讯通路门店!$S:$S,$G587)</f>
        <v>0</v>
      </c>
      <c r="BA587" s="99">
        <f t="shared" si="48"/>
        <v>0</v>
      </c>
      <c r="BB587" s="99">
        <f t="shared" si="49"/>
        <v>0</v>
      </c>
      <c r="BC587" s="99">
        <f>SUMIFS(通讯通路门店!$W:$W,通讯通路门店!$S:$S,$G587,通讯通路门店!$J:$J,"荣耀体验店")+SUMIFS(通讯通路门店!$W:$W,通讯通路门店!$S:$S,$G587,通讯通路门店!$J:$J,"荣耀授权专卖店")</f>
        <v>0</v>
      </c>
      <c r="BD587" s="99">
        <f>SUMIFS(通讯通路门店!$Z:$Z,通讯通路门店!$S:$S,$G587,通讯通路门店!$J:$J,"VIVO体验店")</f>
        <v>0</v>
      </c>
      <c r="BE587" s="99">
        <f>SUMIFS(通讯通路门店!$AB:$AB,通讯通路门店!$S:$S,$G587,通讯通路门店!$J:$J,"OPPO体验店")</f>
        <v>0</v>
      </c>
      <c r="BF587" s="99">
        <f>SUMIFS(通讯通路门店!$X:$X,通讯通路门店!$S:$S,$G587,通讯通路门店!$J:$J,"华为授权体验店")+SUMIFS(通讯通路门店!$AA:$AA,通讯通路门店!$S:$S,$G587,通讯通路门店!$J:$J,"华为堡垒店")</f>
        <v>0</v>
      </c>
      <c r="BG587" s="99">
        <f>SUMIFS(通讯通路门店!$Y:$Y,通讯通路门店!$S:$S,$G587,通讯通路门店!$J:$J,"小米体验店")</f>
        <v>0</v>
      </c>
      <c r="BH587" s="99">
        <f>SUMIFS(通讯通路门店!$AA:$AA,通讯通路门店!$S:$S,$G587,通讯通路门店!$J:$J,"苹果体验店")</f>
        <v>0</v>
      </c>
      <c r="BI587" s="99">
        <f>SUMIFS(通讯通路门店!$K:$K,通讯通路门店!$S:$S,$G587,通讯通路门店!$J:$J,"其他品牌专卖店")</f>
        <v>0</v>
      </c>
      <c r="BJ587" s="99">
        <f>SUMIFS(通讯通路门店!$AC:$AC,通讯通路门店!$S:$S,$G587)</f>
        <v>0</v>
      </c>
      <c r="BK587" s="99">
        <f>SUMIFS(通讯通路门店!$AD:$AD,通讯通路门店!$S:$S,$G587)</f>
        <v>0</v>
      </c>
      <c r="BL587" s="99">
        <f>SUMIFS(通讯通路门店!$AE:$AE,通讯通路门店!$S:$S,$G587)</f>
        <v>0</v>
      </c>
      <c r="BM587" s="99">
        <f>SUMIFS(通讯通路门店!$AF:$AF,通讯通路门店!$S:$S,$G587)</f>
        <v>0</v>
      </c>
      <c r="BN587" s="99">
        <f>SUMIFS(通讯通路门店!$AG:$AG,通讯通路门店!$S:$S,$G587)</f>
        <v>0</v>
      </c>
      <c r="BO587" s="99">
        <f>SUMIFS(通讯通路门店!$AH:$AH,通讯通路门店!$S:$S,$G587)</f>
        <v>0</v>
      </c>
      <c r="BP587" s="99">
        <f>SUMIFS(通讯通路门店!$AI:$AI,通讯通路门店!$S:$S,$G587)</f>
        <v>0</v>
      </c>
      <c r="BQ587" s="83"/>
    </row>
    <row r="588" spans="1:69">
      <c r="A588" s="99" t="str">
        <f>IFERROR(_xlfn.XLOOKUP($G588,通讯通路门店!$S$4:$S$993933,通讯通路门店!$A$4:$A$993933,0,0),"")</f>
        <v/>
      </c>
      <c r="B588" s="99" t="str">
        <f>IFERROR(_xlfn.XLOOKUP($G588,通讯通路门店!$S$4:$S$993933,通讯通路门店!$B$4:$B$993933,0,0),"")</f>
        <v/>
      </c>
      <c r="C588" s="99" t="str">
        <f>IFERROR(_xlfn.XLOOKUP($G588,通讯通路门店!$S$4:$S$993933,通讯通路门店!$C$4:$C$993933,0,0),"")</f>
        <v/>
      </c>
      <c r="D588" s="99" t="str">
        <f>IFERROR(_xlfn.XLOOKUP($G588,通讯通路门店!$S$4:$S$993933,通讯通路门店!$D$4:$D$993933,0,0),"")</f>
        <v/>
      </c>
      <c r="E588" s="83"/>
      <c r="F588" s="83"/>
      <c r="G588" s="101" t="e">
        <v>#N/A</v>
      </c>
      <c r="H588" s="102" t="str">
        <f>IFERROR(_xlfn.XLOOKUP($G588,通讯通路门店!$S$4:$S$993933,通讯通路门店!$R$4:$R$993933,0,0),"")</f>
        <v/>
      </c>
      <c r="I588" s="83"/>
      <c r="J588" s="83"/>
      <c r="K588" s="83"/>
      <c r="L588" s="83"/>
      <c r="M588" s="83"/>
      <c r="N588" s="83"/>
      <c r="O588" s="83"/>
      <c r="P588" s="83"/>
      <c r="Q588" s="83"/>
      <c r="R588" s="83"/>
      <c r="S588" s="83"/>
      <c r="T588" s="83"/>
      <c r="U588" s="99">
        <f>COUNTIF(通讯通路门店!$S:$S,$G588)</f>
        <v>0</v>
      </c>
      <c r="V588" s="99">
        <f>COUNTIFS(通讯通路门店!$S:$S,$G588,通讯通路门店!$J:$J,"综合卖场")</f>
        <v>0</v>
      </c>
      <c r="W588" s="99">
        <f>SUMIFS(通讯通路门店!$AJ:$AJ,通讯通路门店!$S:$S,通讯客户沙盘!$G588)</f>
        <v>0</v>
      </c>
      <c r="X588" s="99">
        <f t="shared" si="45"/>
        <v>0</v>
      </c>
      <c r="Y588" s="99">
        <f>COUNTIFS(通讯通路门店!$S:$S,$G588,通讯通路门店!$J:$J,"荣耀体验店")+COUNTIFS(通讯通路门店!$S:$S,$G588,通讯通路门店!$J:$J,"荣耀授权专卖店")</f>
        <v>0</v>
      </c>
      <c r="Z588" s="99">
        <f>COUNTIFS(通讯通路门店!$S:$S,$G588,通讯通路门店!$J:$J,"VIVO体验店")</f>
        <v>0</v>
      </c>
      <c r="AA588" s="99">
        <f>COUNTIFS(通讯通路门店!$S:$S,$G588,通讯通路门店!$J:$J,"OPPO体验店")</f>
        <v>0</v>
      </c>
      <c r="AB588" s="99">
        <f>COUNTIFS(通讯通路门店!$S:$S,$G588,通讯通路门店!$J:$J,"华为授权体验店")+COUNTIFS(通讯通路门店!$S:$S,$G588,通讯通路门店!$J:$J,"华为堡垒店")</f>
        <v>0</v>
      </c>
      <c r="AC588" s="99">
        <f>COUNTIFS(通讯通路门店!$S:$S,$G588,通讯通路门店!$J:$J,"小米体验店")</f>
        <v>0</v>
      </c>
      <c r="AD588" s="99">
        <f>COUNTIFS(通讯通路门店!$S:$S,$G588,通讯通路门店!$J:$J,"苹果体验店")</f>
        <v>0</v>
      </c>
      <c r="AE588" s="99">
        <f>COUNTIFS(通讯通路门店!$S:$S,$G588,通讯通路门店!$J:$J,"其他品牌专卖店")</f>
        <v>0</v>
      </c>
      <c r="AF588" s="99">
        <f>SUMIFS(通讯通路门店!$BI:$BI,通讯通路门店!$S:$S,$G588)</f>
        <v>0</v>
      </c>
      <c r="AG588" s="99">
        <f>SUMIFS(通讯通路门店!$BH:$BH,通讯通路门店!$S:$S,$G588)</f>
        <v>0</v>
      </c>
      <c r="AH588" s="99">
        <f t="shared" si="46"/>
        <v>0</v>
      </c>
      <c r="AI588" s="99">
        <f>SUMIFS(通讯通路门店!$BB:$BB,通讯通路门店!$S:$S,$G588)</f>
        <v>0</v>
      </c>
      <c r="AJ588" s="99">
        <f>SUMIFS(通讯通路门店!$BE:$BE,通讯通路门店!$S:$S,$G588)</f>
        <v>0</v>
      </c>
      <c r="AK588" s="99">
        <f>SUMIFS(通讯通路门店!$BG:$BG,通讯通路门店!$S:$S,$G588)</f>
        <v>0</v>
      </c>
      <c r="AL588" s="99">
        <f>SUMIFS(通讯通路门店!$BC:$BC,通讯通路门店!$S:$S,$G588)</f>
        <v>0</v>
      </c>
      <c r="AM588" s="99">
        <f>SUMIFS(通讯通路门店!$BD:$BD,通讯通路门店!$S:$S,$G588)</f>
        <v>0</v>
      </c>
      <c r="AN588" s="99">
        <f>SUMIFS(通讯通路门店!$BF:$BF,通讯通路门店!$S:$S,$G588)</f>
        <v>0</v>
      </c>
      <c r="AO588" s="99">
        <f t="shared" si="47"/>
        <v>0</v>
      </c>
      <c r="AP588" s="99">
        <f>SUMIFS(通讯通路门店!$K:$K,通讯通路门店!$S:$S,$G588)</f>
        <v>0</v>
      </c>
      <c r="AQ588" s="83"/>
      <c r="AR588" s="99">
        <f>SUMIFS(通讯通路门店!$T:$T,通讯通路门店!$S:$S,$G588)</f>
        <v>0</v>
      </c>
      <c r="AS588" s="99">
        <f>SUMIFS(通讯通路门店!$U:$U,通讯通路门店!$S:$S,$G588)</f>
        <v>0</v>
      </c>
      <c r="AT588" s="99">
        <f>SUMIFS(通讯通路门店!$V:$V,通讯通路门店!$S:$S,$G588)</f>
        <v>0</v>
      </c>
      <c r="AU588" s="99">
        <f>SUMIFS(通讯通路门店!$W:$W,通讯通路门店!$S:$S,$G588)</f>
        <v>0</v>
      </c>
      <c r="AV588" s="99">
        <f>SUMIFS(通讯通路门店!$Z:$Z,通讯通路门店!$S:$S,$G588)</f>
        <v>0</v>
      </c>
      <c r="AW588" s="99">
        <f>SUMIFS(通讯通路门店!$AB:$AB,通讯通路门店!$S:$S,$G588)</f>
        <v>0</v>
      </c>
      <c r="AX588" s="99">
        <f>SUMIFS(通讯通路门店!$X:$X,通讯通路门店!$S:$S,$G588)</f>
        <v>0</v>
      </c>
      <c r="AY588" s="99">
        <f>SUMIFS(通讯通路门店!$Y:$Y,通讯通路门店!$S:$S,$G588)</f>
        <v>0</v>
      </c>
      <c r="AZ588" s="99">
        <f>SUMIFS(通讯通路门店!$AA:$AA,通讯通路门店!$S:$S,$G588)</f>
        <v>0</v>
      </c>
      <c r="BA588" s="99">
        <f t="shared" si="48"/>
        <v>0</v>
      </c>
      <c r="BB588" s="99">
        <f t="shared" si="49"/>
        <v>0</v>
      </c>
      <c r="BC588" s="99">
        <f>SUMIFS(通讯通路门店!$W:$W,通讯通路门店!$S:$S,$G588,通讯通路门店!$J:$J,"荣耀体验店")+SUMIFS(通讯通路门店!$W:$W,通讯通路门店!$S:$S,$G588,通讯通路门店!$J:$J,"荣耀授权专卖店")</f>
        <v>0</v>
      </c>
      <c r="BD588" s="99">
        <f>SUMIFS(通讯通路门店!$Z:$Z,通讯通路门店!$S:$S,$G588,通讯通路门店!$J:$J,"VIVO体验店")</f>
        <v>0</v>
      </c>
      <c r="BE588" s="99">
        <f>SUMIFS(通讯通路门店!$AB:$AB,通讯通路门店!$S:$S,$G588,通讯通路门店!$J:$J,"OPPO体验店")</f>
        <v>0</v>
      </c>
      <c r="BF588" s="99">
        <f>SUMIFS(通讯通路门店!$X:$X,通讯通路门店!$S:$S,$G588,通讯通路门店!$J:$J,"华为授权体验店")+SUMIFS(通讯通路门店!$AA:$AA,通讯通路门店!$S:$S,$G588,通讯通路门店!$J:$J,"华为堡垒店")</f>
        <v>0</v>
      </c>
      <c r="BG588" s="99">
        <f>SUMIFS(通讯通路门店!$Y:$Y,通讯通路门店!$S:$S,$G588,通讯通路门店!$J:$J,"小米体验店")</f>
        <v>0</v>
      </c>
      <c r="BH588" s="99">
        <f>SUMIFS(通讯通路门店!$AA:$AA,通讯通路门店!$S:$S,$G588,通讯通路门店!$J:$J,"苹果体验店")</f>
        <v>0</v>
      </c>
      <c r="BI588" s="99">
        <f>SUMIFS(通讯通路门店!$K:$K,通讯通路门店!$S:$S,$G588,通讯通路门店!$J:$J,"其他品牌专卖店")</f>
        <v>0</v>
      </c>
      <c r="BJ588" s="99">
        <f>SUMIFS(通讯通路门店!$AC:$AC,通讯通路门店!$S:$S,$G588)</f>
        <v>0</v>
      </c>
      <c r="BK588" s="99">
        <f>SUMIFS(通讯通路门店!$AD:$AD,通讯通路门店!$S:$S,$G588)</f>
        <v>0</v>
      </c>
      <c r="BL588" s="99">
        <f>SUMIFS(通讯通路门店!$AE:$AE,通讯通路门店!$S:$S,$G588)</f>
        <v>0</v>
      </c>
      <c r="BM588" s="99">
        <f>SUMIFS(通讯通路门店!$AF:$AF,通讯通路门店!$S:$S,$G588)</f>
        <v>0</v>
      </c>
      <c r="BN588" s="99">
        <f>SUMIFS(通讯通路门店!$AG:$AG,通讯通路门店!$S:$S,$G588)</f>
        <v>0</v>
      </c>
      <c r="BO588" s="99">
        <f>SUMIFS(通讯通路门店!$AH:$AH,通讯通路门店!$S:$S,$G588)</f>
        <v>0</v>
      </c>
      <c r="BP588" s="99">
        <f>SUMIFS(通讯通路门店!$AI:$AI,通讯通路门店!$S:$S,$G588)</f>
        <v>0</v>
      </c>
      <c r="BQ588" s="83"/>
    </row>
    <row r="589" spans="1:69">
      <c r="A589" s="99" t="str">
        <f>IFERROR(_xlfn.XLOOKUP($G589,通讯通路门店!$S$4:$S$993933,通讯通路门店!$A$4:$A$993933,0,0),"")</f>
        <v/>
      </c>
      <c r="B589" s="99" t="str">
        <f>IFERROR(_xlfn.XLOOKUP($G589,通讯通路门店!$S$4:$S$993933,通讯通路门店!$B$4:$B$993933,0,0),"")</f>
        <v/>
      </c>
      <c r="C589" s="99" t="str">
        <f>IFERROR(_xlfn.XLOOKUP($G589,通讯通路门店!$S$4:$S$993933,通讯通路门店!$C$4:$C$993933,0,0),"")</f>
        <v/>
      </c>
      <c r="D589" s="99" t="str">
        <f>IFERROR(_xlfn.XLOOKUP($G589,通讯通路门店!$S$4:$S$993933,通讯通路门店!$D$4:$D$993933,0,0),"")</f>
        <v/>
      </c>
      <c r="E589" s="83"/>
      <c r="F589" s="83"/>
      <c r="G589" s="101" t="e">
        <v>#N/A</v>
      </c>
      <c r="H589" s="102" t="str">
        <f>IFERROR(_xlfn.XLOOKUP($G589,通讯通路门店!$S$4:$S$993933,通讯通路门店!$R$4:$R$993933,0,0),"")</f>
        <v/>
      </c>
      <c r="I589" s="83"/>
      <c r="J589" s="83"/>
      <c r="K589" s="83"/>
      <c r="L589" s="83"/>
      <c r="M589" s="83"/>
      <c r="N589" s="83"/>
      <c r="O589" s="83"/>
      <c r="P589" s="83"/>
      <c r="Q589" s="83"/>
      <c r="R589" s="83"/>
      <c r="S589" s="83"/>
      <c r="T589" s="83"/>
      <c r="U589" s="99">
        <f>COUNTIF(通讯通路门店!$S:$S,$G589)</f>
        <v>0</v>
      </c>
      <c r="V589" s="99">
        <f>COUNTIFS(通讯通路门店!$S:$S,$G589,通讯通路门店!$J:$J,"综合卖场")</f>
        <v>0</v>
      </c>
      <c r="W589" s="99">
        <f>SUMIFS(通讯通路门店!$AJ:$AJ,通讯通路门店!$S:$S,通讯客户沙盘!$G589)</f>
        <v>0</v>
      </c>
      <c r="X589" s="99">
        <f t="shared" si="45"/>
        <v>0</v>
      </c>
      <c r="Y589" s="99">
        <f>COUNTIFS(通讯通路门店!$S:$S,$G589,通讯通路门店!$J:$J,"荣耀体验店")+COUNTIFS(通讯通路门店!$S:$S,$G589,通讯通路门店!$J:$J,"荣耀授权专卖店")</f>
        <v>0</v>
      </c>
      <c r="Z589" s="99">
        <f>COUNTIFS(通讯通路门店!$S:$S,$G589,通讯通路门店!$J:$J,"VIVO体验店")</f>
        <v>0</v>
      </c>
      <c r="AA589" s="99">
        <f>COUNTIFS(通讯通路门店!$S:$S,$G589,通讯通路门店!$J:$J,"OPPO体验店")</f>
        <v>0</v>
      </c>
      <c r="AB589" s="99">
        <f>COUNTIFS(通讯通路门店!$S:$S,$G589,通讯通路门店!$J:$J,"华为授权体验店")+COUNTIFS(通讯通路门店!$S:$S,$G589,通讯通路门店!$J:$J,"华为堡垒店")</f>
        <v>0</v>
      </c>
      <c r="AC589" s="99">
        <f>COUNTIFS(通讯通路门店!$S:$S,$G589,通讯通路门店!$J:$J,"小米体验店")</f>
        <v>0</v>
      </c>
      <c r="AD589" s="99">
        <f>COUNTIFS(通讯通路门店!$S:$S,$G589,通讯通路门店!$J:$J,"苹果体验店")</f>
        <v>0</v>
      </c>
      <c r="AE589" s="99">
        <f>COUNTIFS(通讯通路门店!$S:$S,$G589,通讯通路门店!$J:$J,"其他品牌专卖店")</f>
        <v>0</v>
      </c>
      <c r="AF589" s="99">
        <f>SUMIFS(通讯通路门店!$BI:$BI,通讯通路门店!$S:$S,$G589)</f>
        <v>0</v>
      </c>
      <c r="AG589" s="99">
        <f>SUMIFS(通讯通路门店!$BH:$BH,通讯通路门店!$S:$S,$G589)</f>
        <v>0</v>
      </c>
      <c r="AH589" s="99">
        <f t="shared" si="46"/>
        <v>0</v>
      </c>
      <c r="AI589" s="99">
        <f>SUMIFS(通讯通路门店!$BB:$BB,通讯通路门店!$S:$S,$G589)</f>
        <v>0</v>
      </c>
      <c r="AJ589" s="99">
        <f>SUMIFS(通讯通路门店!$BE:$BE,通讯通路门店!$S:$S,$G589)</f>
        <v>0</v>
      </c>
      <c r="AK589" s="99">
        <f>SUMIFS(通讯通路门店!$BG:$BG,通讯通路门店!$S:$S,$G589)</f>
        <v>0</v>
      </c>
      <c r="AL589" s="99">
        <f>SUMIFS(通讯通路门店!$BC:$BC,通讯通路门店!$S:$S,$G589)</f>
        <v>0</v>
      </c>
      <c r="AM589" s="99">
        <f>SUMIFS(通讯通路门店!$BD:$BD,通讯通路门店!$S:$S,$G589)</f>
        <v>0</v>
      </c>
      <c r="AN589" s="99">
        <f>SUMIFS(通讯通路门店!$BF:$BF,通讯通路门店!$S:$S,$G589)</f>
        <v>0</v>
      </c>
      <c r="AO589" s="99">
        <f t="shared" si="47"/>
        <v>0</v>
      </c>
      <c r="AP589" s="99">
        <f>SUMIFS(通讯通路门店!$K:$K,通讯通路门店!$S:$S,$G589)</f>
        <v>0</v>
      </c>
      <c r="AQ589" s="83"/>
      <c r="AR589" s="99">
        <f>SUMIFS(通讯通路门店!$T:$T,通讯通路门店!$S:$S,$G589)</f>
        <v>0</v>
      </c>
      <c r="AS589" s="99">
        <f>SUMIFS(通讯通路门店!$U:$U,通讯通路门店!$S:$S,$G589)</f>
        <v>0</v>
      </c>
      <c r="AT589" s="99">
        <f>SUMIFS(通讯通路门店!$V:$V,通讯通路门店!$S:$S,$G589)</f>
        <v>0</v>
      </c>
      <c r="AU589" s="99">
        <f>SUMIFS(通讯通路门店!$W:$W,通讯通路门店!$S:$S,$G589)</f>
        <v>0</v>
      </c>
      <c r="AV589" s="99">
        <f>SUMIFS(通讯通路门店!$Z:$Z,通讯通路门店!$S:$S,$G589)</f>
        <v>0</v>
      </c>
      <c r="AW589" s="99">
        <f>SUMIFS(通讯通路门店!$AB:$AB,通讯通路门店!$S:$S,$G589)</f>
        <v>0</v>
      </c>
      <c r="AX589" s="99">
        <f>SUMIFS(通讯通路门店!$X:$X,通讯通路门店!$S:$S,$G589)</f>
        <v>0</v>
      </c>
      <c r="AY589" s="99">
        <f>SUMIFS(通讯通路门店!$Y:$Y,通讯通路门店!$S:$S,$G589)</f>
        <v>0</v>
      </c>
      <c r="AZ589" s="99">
        <f>SUMIFS(通讯通路门店!$AA:$AA,通讯通路门店!$S:$S,$G589)</f>
        <v>0</v>
      </c>
      <c r="BA589" s="99">
        <f t="shared" si="48"/>
        <v>0</v>
      </c>
      <c r="BB589" s="99">
        <f t="shared" si="49"/>
        <v>0</v>
      </c>
      <c r="BC589" s="99">
        <f>SUMIFS(通讯通路门店!$W:$W,通讯通路门店!$S:$S,$G589,通讯通路门店!$J:$J,"荣耀体验店")+SUMIFS(通讯通路门店!$W:$W,通讯通路门店!$S:$S,$G589,通讯通路门店!$J:$J,"荣耀授权专卖店")</f>
        <v>0</v>
      </c>
      <c r="BD589" s="99">
        <f>SUMIFS(通讯通路门店!$Z:$Z,通讯通路门店!$S:$S,$G589,通讯通路门店!$J:$J,"VIVO体验店")</f>
        <v>0</v>
      </c>
      <c r="BE589" s="99">
        <f>SUMIFS(通讯通路门店!$AB:$AB,通讯通路门店!$S:$S,$G589,通讯通路门店!$J:$J,"OPPO体验店")</f>
        <v>0</v>
      </c>
      <c r="BF589" s="99">
        <f>SUMIFS(通讯通路门店!$X:$X,通讯通路门店!$S:$S,$G589,通讯通路门店!$J:$J,"华为授权体验店")+SUMIFS(通讯通路门店!$AA:$AA,通讯通路门店!$S:$S,$G589,通讯通路门店!$J:$J,"华为堡垒店")</f>
        <v>0</v>
      </c>
      <c r="BG589" s="99">
        <f>SUMIFS(通讯通路门店!$Y:$Y,通讯通路门店!$S:$S,$G589,通讯通路门店!$J:$J,"小米体验店")</f>
        <v>0</v>
      </c>
      <c r="BH589" s="99">
        <f>SUMIFS(通讯通路门店!$AA:$AA,通讯通路门店!$S:$S,$G589,通讯通路门店!$J:$J,"苹果体验店")</f>
        <v>0</v>
      </c>
      <c r="BI589" s="99">
        <f>SUMIFS(通讯通路门店!$K:$K,通讯通路门店!$S:$S,$G589,通讯通路门店!$J:$J,"其他品牌专卖店")</f>
        <v>0</v>
      </c>
      <c r="BJ589" s="99">
        <f>SUMIFS(通讯通路门店!$AC:$AC,通讯通路门店!$S:$S,$G589)</f>
        <v>0</v>
      </c>
      <c r="BK589" s="99">
        <f>SUMIFS(通讯通路门店!$AD:$AD,通讯通路门店!$S:$S,$G589)</f>
        <v>0</v>
      </c>
      <c r="BL589" s="99">
        <f>SUMIFS(通讯通路门店!$AE:$AE,通讯通路门店!$S:$S,$G589)</f>
        <v>0</v>
      </c>
      <c r="BM589" s="99">
        <f>SUMIFS(通讯通路门店!$AF:$AF,通讯通路门店!$S:$S,$G589)</f>
        <v>0</v>
      </c>
      <c r="BN589" s="99">
        <f>SUMIFS(通讯通路门店!$AG:$AG,通讯通路门店!$S:$S,$G589)</f>
        <v>0</v>
      </c>
      <c r="BO589" s="99">
        <f>SUMIFS(通讯通路门店!$AH:$AH,通讯通路门店!$S:$S,$G589)</f>
        <v>0</v>
      </c>
      <c r="BP589" s="99">
        <f>SUMIFS(通讯通路门店!$AI:$AI,通讯通路门店!$S:$S,$G589)</f>
        <v>0</v>
      </c>
      <c r="BQ589" s="83"/>
    </row>
    <row r="590" spans="1:69">
      <c r="A590" s="99" t="str">
        <f>IFERROR(_xlfn.XLOOKUP($G590,通讯通路门店!$S$4:$S$993933,通讯通路门店!$A$4:$A$993933,0,0),"")</f>
        <v/>
      </c>
      <c r="B590" s="99" t="str">
        <f>IFERROR(_xlfn.XLOOKUP($G590,通讯通路门店!$S$4:$S$993933,通讯通路门店!$B$4:$B$993933,0,0),"")</f>
        <v/>
      </c>
      <c r="C590" s="99" t="str">
        <f>IFERROR(_xlfn.XLOOKUP($G590,通讯通路门店!$S$4:$S$993933,通讯通路门店!$C$4:$C$993933,0,0),"")</f>
        <v/>
      </c>
      <c r="D590" s="99" t="str">
        <f>IFERROR(_xlfn.XLOOKUP($G590,通讯通路门店!$S$4:$S$993933,通讯通路门店!$D$4:$D$993933,0,0),"")</f>
        <v/>
      </c>
      <c r="E590" s="83"/>
      <c r="F590" s="83"/>
      <c r="G590" s="101" t="e">
        <v>#N/A</v>
      </c>
      <c r="H590" s="102" t="str">
        <f>IFERROR(_xlfn.XLOOKUP($G590,通讯通路门店!$S$4:$S$993933,通讯通路门店!$R$4:$R$993933,0,0),"")</f>
        <v/>
      </c>
      <c r="I590" s="83"/>
      <c r="J590" s="83"/>
      <c r="K590" s="83"/>
      <c r="L590" s="83"/>
      <c r="M590" s="83"/>
      <c r="N590" s="83"/>
      <c r="O590" s="83"/>
      <c r="P590" s="83"/>
      <c r="Q590" s="83"/>
      <c r="R590" s="83"/>
      <c r="S590" s="83"/>
      <c r="T590" s="83"/>
      <c r="U590" s="99">
        <f>COUNTIF(通讯通路门店!$S:$S,$G590)</f>
        <v>0</v>
      </c>
      <c r="V590" s="99">
        <f>COUNTIFS(通讯通路门店!$S:$S,$G590,通讯通路门店!$J:$J,"综合卖场")</f>
        <v>0</v>
      </c>
      <c r="W590" s="99">
        <f>SUMIFS(通讯通路门店!$AJ:$AJ,通讯通路门店!$S:$S,通讯客户沙盘!$G590)</f>
        <v>0</v>
      </c>
      <c r="X590" s="99">
        <f t="shared" si="45"/>
        <v>0</v>
      </c>
      <c r="Y590" s="99">
        <f>COUNTIFS(通讯通路门店!$S:$S,$G590,通讯通路门店!$J:$J,"荣耀体验店")+COUNTIFS(通讯通路门店!$S:$S,$G590,通讯通路门店!$J:$J,"荣耀授权专卖店")</f>
        <v>0</v>
      </c>
      <c r="Z590" s="99">
        <f>COUNTIFS(通讯通路门店!$S:$S,$G590,通讯通路门店!$J:$J,"VIVO体验店")</f>
        <v>0</v>
      </c>
      <c r="AA590" s="99">
        <f>COUNTIFS(通讯通路门店!$S:$S,$G590,通讯通路门店!$J:$J,"OPPO体验店")</f>
        <v>0</v>
      </c>
      <c r="AB590" s="99">
        <f>COUNTIFS(通讯通路门店!$S:$S,$G590,通讯通路门店!$J:$J,"华为授权体验店")+COUNTIFS(通讯通路门店!$S:$S,$G590,通讯通路门店!$J:$J,"华为堡垒店")</f>
        <v>0</v>
      </c>
      <c r="AC590" s="99">
        <f>COUNTIFS(通讯通路门店!$S:$S,$G590,通讯通路门店!$J:$J,"小米体验店")</f>
        <v>0</v>
      </c>
      <c r="AD590" s="99">
        <f>COUNTIFS(通讯通路门店!$S:$S,$G590,通讯通路门店!$J:$J,"苹果体验店")</f>
        <v>0</v>
      </c>
      <c r="AE590" s="99">
        <f>COUNTIFS(通讯通路门店!$S:$S,$G590,通讯通路门店!$J:$J,"其他品牌专卖店")</f>
        <v>0</v>
      </c>
      <c r="AF590" s="99">
        <f>SUMIFS(通讯通路门店!$BI:$BI,通讯通路门店!$S:$S,$G590)</f>
        <v>0</v>
      </c>
      <c r="AG590" s="99">
        <f>SUMIFS(通讯通路门店!$BH:$BH,通讯通路门店!$S:$S,$G590)</f>
        <v>0</v>
      </c>
      <c r="AH590" s="99">
        <f t="shared" si="46"/>
        <v>0</v>
      </c>
      <c r="AI590" s="99">
        <f>SUMIFS(通讯通路门店!$BB:$BB,通讯通路门店!$S:$S,$G590)</f>
        <v>0</v>
      </c>
      <c r="AJ590" s="99">
        <f>SUMIFS(通讯通路门店!$BE:$BE,通讯通路门店!$S:$S,$G590)</f>
        <v>0</v>
      </c>
      <c r="AK590" s="99">
        <f>SUMIFS(通讯通路门店!$BG:$BG,通讯通路门店!$S:$S,$G590)</f>
        <v>0</v>
      </c>
      <c r="AL590" s="99">
        <f>SUMIFS(通讯通路门店!$BC:$BC,通讯通路门店!$S:$S,$G590)</f>
        <v>0</v>
      </c>
      <c r="AM590" s="99">
        <f>SUMIFS(通讯通路门店!$BD:$BD,通讯通路门店!$S:$S,$G590)</f>
        <v>0</v>
      </c>
      <c r="AN590" s="99">
        <f>SUMIFS(通讯通路门店!$BF:$BF,通讯通路门店!$S:$S,$G590)</f>
        <v>0</v>
      </c>
      <c r="AO590" s="99">
        <f t="shared" si="47"/>
        <v>0</v>
      </c>
      <c r="AP590" s="99">
        <f>SUMIFS(通讯通路门店!$K:$K,通讯通路门店!$S:$S,$G590)</f>
        <v>0</v>
      </c>
      <c r="AQ590" s="83"/>
      <c r="AR590" s="99">
        <f>SUMIFS(通讯通路门店!$T:$T,通讯通路门店!$S:$S,$G590)</f>
        <v>0</v>
      </c>
      <c r="AS590" s="99">
        <f>SUMIFS(通讯通路门店!$U:$U,通讯通路门店!$S:$S,$G590)</f>
        <v>0</v>
      </c>
      <c r="AT590" s="99">
        <f>SUMIFS(通讯通路门店!$V:$V,通讯通路门店!$S:$S,$G590)</f>
        <v>0</v>
      </c>
      <c r="AU590" s="99">
        <f>SUMIFS(通讯通路门店!$W:$W,通讯通路门店!$S:$S,$G590)</f>
        <v>0</v>
      </c>
      <c r="AV590" s="99">
        <f>SUMIFS(通讯通路门店!$Z:$Z,通讯通路门店!$S:$S,$G590)</f>
        <v>0</v>
      </c>
      <c r="AW590" s="99">
        <f>SUMIFS(通讯通路门店!$AB:$AB,通讯通路门店!$S:$S,$G590)</f>
        <v>0</v>
      </c>
      <c r="AX590" s="99">
        <f>SUMIFS(通讯通路门店!$X:$X,通讯通路门店!$S:$S,$G590)</f>
        <v>0</v>
      </c>
      <c r="AY590" s="99">
        <f>SUMIFS(通讯通路门店!$Y:$Y,通讯通路门店!$S:$S,$G590)</f>
        <v>0</v>
      </c>
      <c r="AZ590" s="99">
        <f>SUMIFS(通讯通路门店!$AA:$AA,通讯通路门店!$S:$S,$G590)</f>
        <v>0</v>
      </c>
      <c r="BA590" s="99">
        <f t="shared" si="48"/>
        <v>0</v>
      </c>
      <c r="BB590" s="99">
        <f t="shared" si="49"/>
        <v>0</v>
      </c>
      <c r="BC590" s="99">
        <f>SUMIFS(通讯通路门店!$W:$W,通讯通路门店!$S:$S,$G590,通讯通路门店!$J:$J,"荣耀体验店")+SUMIFS(通讯通路门店!$W:$W,通讯通路门店!$S:$S,$G590,通讯通路门店!$J:$J,"荣耀授权专卖店")</f>
        <v>0</v>
      </c>
      <c r="BD590" s="99">
        <f>SUMIFS(通讯通路门店!$Z:$Z,通讯通路门店!$S:$S,$G590,通讯通路门店!$J:$J,"VIVO体验店")</f>
        <v>0</v>
      </c>
      <c r="BE590" s="99">
        <f>SUMIFS(通讯通路门店!$AB:$AB,通讯通路门店!$S:$S,$G590,通讯通路门店!$J:$J,"OPPO体验店")</f>
        <v>0</v>
      </c>
      <c r="BF590" s="99">
        <f>SUMIFS(通讯通路门店!$X:$X,通讯通路门店!$S:$S,$G590,通讯通路门店!$J:$J,"华为授权体验店")+SUMIFS(通讯通路门店!$AA:$AA,通讯通路门店!$S:$S,$G590,通讯通路门店!$J:$J,"华为堡垒店")</f>
        <v>0</v>
      </c>
      <c r="BG590" s="99">
        <f>SUMIFS(通讯通路门店!$Y:$Y,通讯通路门店!$S:$S,$G590,通讯通路门店!$J:$J,"小米体验店")</f>
        <v>0</v>
      </c>
      <c r="BH590" s="99">
        <f>SUMIFS(通讯通路门店!$AA:$AA,通讯通路门店!$S:$S,$G590,通讯通路门店!$J:$J,"苹果体验店")</f>
        <v>0</v>
      </c>
      <c r="BI590" s="99">
        <f>SUMIFS(通讯通路门店!$K:$K,通讯通路门店!$S:$S,$G590,通讯通路门店!$J:$J,"其他品牌专卖店")</f>
        <v>0</v>
      </c>
      <c r="BJ590" s="99">
        <f>SUMIFS(通讯通路门店!$AC:$AC,通讯通路门店!$S:$S,$G590)</f>
        <v>0</v>
      </c>
      <c r="BK590" s="99">
        <f>SUMIFS(通讯通路门店!$AD:$AD,通讯通路门店!$S:$S,$G590)</f>
        <v>0</v>
      </c>
      <c r="BL590" s="99">
        <f>SUMIFS(通讯通路门店!$AE:$AE,通讯通路门店!$S:$S,$G590)</f>
        <v>0</v>
      </c>
      <c r="BM590" s="99">
        <f>SUMIFS(通讯通路门店!$AF:$AF,通讯通路门店!$S:$S,$G590)</f>
        <v>0</v>
      </c>
      <c r="BN590" s="99">
        <f>SUMIFS(通讯通路门店!$AG:$AG,通讯通路门店!$S:$S,$G590)</f>
        <v>0</v>
      </c>
      <c r="BO590" s="99">
        <f>SUMIFS(通讯通路门店!$AH:$AH,通讯通路门店!$S:$S,$G590)</f>
        <v>0</v>
      </c>
      <c r="BP590" s="99">
        <f>SUMIFS(通讯通路门店!$AI:$AI,通讯通路门店!$S:$S,$G590)</f>
        <v>0</v>
      </c>
      <c r="BQ590" s="83"/>
    </row>
    <row r="591" spans="1:69">
      <c r="A591" s="99" t="str">
        <f>IFERROR(_xlfn.XLOOKUP($G591,通讯通路门店!$S$4:$S$993933,通讯通路门店!$A$4:$A$993933,0,0),"")</f>
        <v/>
      </c>
      <c r="B591" s="99" t="str">
        <f>IFERROR(_xlfn.XLOOKUP($G591,通讯通路门店!$S$4:$S$993933,通讯通路门店!$B$4:$B$993933,0,0),"")</f>
        <v/>
      </c>
      <c r="C591" s="99" t="str">
        <f>IFERROR(_xlfn.XLOOKUP($G591,通讯通路门店!$S$4:$S$993933,通讯通路门店!$C$4:$C$993933,0,0),"")</f>
        <v/>
      </c>
      <c r="D591" s="99" t="str">
        <f>IFERROR(_xlfn.XLOOKUP($G591,通讯通路门店!$S$4:$S$993933,通讯通路门店!$D$4:$D$993933,0,0),"")</f>
        <v/>
      </c>
      <c r="E591" s="83"/>
      <c r="F591" s="83"/>
      <c r="G591" s="101" t="e">
        <v>#N/A</v>
      </c>
      <c r="H591" s="102" t="str">
        <f>IFERROR(_xlfn.XLOOKUP($G591,通讯通路门店!$S$4:$S$993933,通讯通路门店!$R$4:$R$993933,0,0),"")</f>
        <v/>
      </c>
      <c r="I591" s="83"/>
      <c r="J591" s="83"/>
      <c r="K591" s="83"/>
      <c r="L591" s="83"/>
      <c r="M591" s="83"/>
      <c r="N591" s="83"/>
      <c r="O591" s="83"/>
      <c r="P591" s="83"/>
      <c r="Q591" s="83"/>
      <c r="R591" s="83"/>
      <c r="S591" s="83"/>
      <c r="T591" s="83"/>
      <c r="U591" s="99">
        <f>COUNTIF(通讯通路门店!$S:$S,$G591)</f>
        <v>0</v>
      </c>
      <c r="V591" s="99">
        <f>COUNTIFS(通讯通路门店!$S:$S,$G591,通讯通路门店!$J:$J,"综合卖场")</f>
        <v>0</v>
      </c>
      <c r="W591" s="99">
        <f>SUMIFS(通讯通路门店!$AJ:$AJ,通讯通路门店!$S:$S,通讯客户沙盘!$G591)</f>
        <v>0</v>
      </c>
      <c r="X591" s="99">
        <f t="shared" si="45"/>
        <v>0</v>
      </c>
      <c r="Y591" s="99">
        <f>COUNTIFS(通讯通路门店!$S:$S,$G591,通讯通路门店!$J:$J,"荣耀体验店")+COUNTIFS(通讯通路门店!$S:$S,$G591,通讯通路门店!$J:$J,"荣耀授权专卖店")</f>
        <v>0</v>
      </c>
      <c r="Z591" s="99">
        <f>COUNTIFS(通讯通路门店!$S:$S,$G591,通讯通路门店!$J:$J,"VIVO体验店")</f>
        <v>0</v>
      </c>
      <c r="AA591" s="99">
        <f>COUNTIFS(通讯通路门店!$S:$S,$G591,通讯通路门店!$J:$J,"OPPO体验店")</f>
        <v>0</v>
      </c>
      <c r="AB591" s="99">
        <f>COUNTIFS(通讯通路门店!$S:$S,$G591,通讯通路门店!$J:$J,"华为授权体验店")+COUNTIFS(通讯通路门店!$S:$S,$G591,通讯通路门店!$J:$J,"华为堡垒店")</f>
        <v>0</v>
      </c>
      <c r="AC591" s="99">
        <f>COUNTIFS(通讯通路门店!$S:$S,$G591,通讯通路门店!$J:$J,"小米体验店")</f>
        <v>0</v>
      </c>
      <c r="AD591" s="99">
        <f>COUNTIFS(通讯通路门店!$S:$S,$G591,通讯通路门店!$J:$J,"苹果体验店")</f>
        <v>0</v>
      </c>
      <c r="AE591" s="99">
        <f>COUNTIFS(通讯通路门店!$S:$S,$G591,通讯通路门店!$J:$J,"其他品牌专卖店")</f>
        <v>0</v>
      </c>
      <c r="AF591" s="99">
        <f>SUMIFS(通讯通路门店!$BI:$BI,通讯通路门店!$S:$S,$G591)</f>
        <v>0</v>
      </c>
      <c r="AG591" s="99">
        <f>SUMIFS(通讯通路门店!$BH:$BH,通讯通路门店!$S:$S,$G591)</f>
        <v>0</v>
      </c>
      <c r="AH591" s="99">
        <f t="shared" si="46"/>
        <v>0</v>
      </c>
      <c r="AI591" s="99">
        <f>SUMIFS(通讯通路门店!$BB:$BB,通讯通路门店!$S:$S,$G591)</f>
        <v>0</v>
      </c>
      <c r="AJ591" s="99">
        <f>SUMIFS(通讯通路门店!$BE:$BE,通讯通路门店!$S:$S,$G591)</f>
        <v>0</v>
      </c>
      <c r="AK591" s="99">
        <f>SUMIFS(通讯通路门店!$BG:$BG,通讯通路门店!$S:$S,$G591)</f>
        <v>0</v>
      </c>
      <c r="AL591" s="99">
        <f>SUMIFS(通讯通路门店!$BC:$BC,通讯通路门店!$S:$S,$G591)</f>
        <v>0</v>
      </c>
      <c r="AM591" s="99">
        <f>SUMIFS(通讯通路门店!$BD:$BD,通讯通路门店!$S:$S,$G591)</f>
        <v>0</v>
      </c>
      <c r="AN591" s="99">
        <f>SUMIFS(通讯通路门店!$BF:$BF,通讯通路门店!$S:$S,$G591)</f>
        <v>0</v>
      </c>
      <c r="AO591" s="99">
        <f t="shared" si="47"/>
        <v>0</v>
      </c>
      <c r="AP591" s="99">
        <f>SUMIFS(通讯通路门店!$K:$K,通讯通路门店!$S:$S,$G591)</f>
        <v>0</v>
      </c>
      <c r="AQ591" s="83"/>
      <c r="AR591" s="99">
        <f>SUMIFS(通讯通路门店!$T:$T,通讯通路门店!$S:$S,$G591)</f>
        <v>0</v>
      </c>
      <c r="AS591" s="99">
        <f>SUMIFS(通讯通路门店!$U:$U,通讯通路门店!$S:$S,$G591)</f>
        <v>0</v>
      </c>
      <c r="AT591" s="99">
        <f>SUMIFS(通讯通路门店!$V:$V,通讯通路门店!$S:$S,$G591)</f>
        <v>0</v>
      </c>
      <c r="AU591" s="99">
        <f>SUMIFS(通讯通路门店!$W:$W,通讯通路门店!$S:$S,$G591)</f>
        <v>0</v>
      </c>
      <c r="AV591" s="99">
        <f>SUMIFS(通讯通路门店!$Z:$Z,通讯通路门店!$S:$S,$G591)</f>
        <v>0</v>
      </c>
      <c r="AW591" s="99">
        <f>SUMIFS(通讯通路门店!$AB:$AB,通讯通路门店!$S:$S,$G591)</f>
        <v>0</v>
      </c>
      <c r="AX591" s="99">
        <f>SUMIFS(通讯通路门店!$X:$X,通讯通路门店!$S:$S,$G591)</f>
        <v>0</v>
      </c>
      <c r="AY591" s="99">
        <f>SUMIFS(通讯通路门店!$Y:$Y,通讯通路门店!$S:$S,$G591)</f>
        <v>0</v>
      </c>
      <c r="AZ591" s="99">
        <f>SUMIFS(通讯通路门店!$AA:$AA,通讯通路门店!$S:$S,$G591)</f>
        <v>0</v>
      </c>
      <c r="BA591" s="99">
        <f t="shared" si="48"/>
        <v>0</v>
      </c>
      <c r="BB591" s="99">
        <f t="shared" si="49"/>
        <v>0</v>
      </c>
      <c r="BC591" s="99">
        <f>SUMIFS(通讯通路门店!$W:$W,通讯通路门店!$S:$S,$G591,通讯通路门店!$J:$J,"荣耀体验店")+SUMIFS(通讯通路门店!$W:$W,通讯通路门店!$S:$S,$G591,通讯通路门店!$J:$J,"荣耀授权专卖店")</f>
        <v>0</v>
      </c>
      <c r="BD591" s="99">
        <f>SUMIFS(通讯通路门店!$Z:$Z,通讯通路门店!$S:$S,$G591,通讯通路门店!$J:$J,"VIVO体验店")</f>
        <v>0</v>
      </c>
      <c r="BE591" s="99">
        <f>SUMIFS(通讯通路门店!$AB:$AB,通讯通路门店!$S:$S,$G591,通讯通路门店!$J:$J,"OPPO体验店")</f>
        <v>0</v>
      </c>
      <c r="BF591" s="99">
        <f>SUMIFS(通讯通路门店!$X:$X,通讯通路门店!$S:$S,$G591,通讯通路门店!$J:$J,"华为授权体验店")+SUMIFS(通讯通路门店!$AA:$AA,通讯通路门店!$S:$S,$G591,通讯通路门店!$J:$J,"华为堡垒店")</f>
        <v>0</v>
      </c>
      <c r="BG591" s="99">
        <f>SUMIFS(通讯通路门店!$Y:$Y,通讯通路门店!$S:$S,$G591,通讯通路门店!$J:$J,"小米体验店")</f>
        <v>0</v>
      </c>
      <c r="BH591" s="99">
        <f>SUMIFS(通讯通路门店!$AA:$AA,通讯通路门店!$S:$S,$G591,通讯通路门店!$J:$J,"苹果体验店")</f>
        <v>0</v>
      </c>
      <c r="BI591" s="99">
        <f>SUMIFS(通讯通路门店!$K:$K,通讯通路门店!$S:$S,$G591,通讯通路门店!$J:$J,"其他品牌专卖店")</f>
        <v>0</v>
      </c>
      <c r="BJ591" s="99">
        <f>SUMIFS(通讯通路门店!$AC:$AC,通讯通路门店!$S:$S,$G591)</f>
        <v>0</v>
      </c>
      <c r="BK591" s="99">
        <f>SUMIFS(通讯通路门店!$AD:$AD,通讯通路门店!$S:$S,$G591)</f>
        <v>0</v>
      </c>
      <c r="BL591" s="99">
        <f>SUMIFS(通讯通路门店!$AE:$AE,通讯通路门店!$S:$S,$G591)</f>
        <v>0</v>
      </c>
      <c r="BM591" s="99">
        <f>SUMIFS(通讯通路门店!$AF:$AF,通讯通路门店!$S:$S,$G591)</f>
        <v>0</v>
      </c>
      <c r="BN591" s="99">
        <f>SUMIFS(通讯通路门店!$AG:$AG,通讯通路门店!$S:$S,$G591)</f>
        <v>0</v>
      </c>
      <c r="BO591" s="99">
        <f>SUMIFS(通讯通路门店!$AH:$AH,通讯通路门店!$S:$S,$G591)</f>
        <v>0</v>
      </c>
      <c r="BP591" s="99">
        <f>SUMIFS(通讯通路门店!$AI:$AI,通讯通路门店!$S:$S,$G591)</f>
        <v>0</v>
      </c>
      <c r="BQ591" s="83"/>
    </row>
    <row r="592" spans="1:69">
      <c r="A592" s="99" t="str">
        <f>IFERROR(_xlfn.XLOOKUP($G592,通讯通路门店!$S$4:$S$993933,通讯通路门店!$A$4:$A$993933,0,0),"")</f>
        <v/>
      </c>
      <c r="B592" s="99" t="str">
        <f>IFERROR(_xlfn.XLOOKUP($G592,通讯通路门店!$S$4:$S$993933,通讯通路门店!$B$4:$B$993933,0,0),"")</f>
        <v/>
      </c>
      <c r="C592" s="99" t="str">
        <f>IFERROR(_xlfn.XLOOKUP($G592,通讯通路门店!$S$4:$S$993933,通讯通路门店!$C$4:$C$993933,0,0),"")</f>
        <v/>
      </c>
      <c r="D592" s="99" t="str">
        <f>IFERROR(_xlfn.XLOOKUP($G592,通讯通路门店!$S$4:$S$993933,通讯通路门店!$D$4:$D$993933,0,0),"")</f>
        <v/>
      </c>
      <c r="E592" s="83"/>
      <c r="F592" s="83"/>
      <c r="G592" s="101" t="e">
        <v>#N/A</v>
      </c>
      <c r="H592" s="102" t="str">
        <f>IFERROR(_xlfn.XLOOKUP($G592,通讯通路门店!$S$4:$S$993933,通讯通路门店!$R$4:$R$993933,0,0),"")</f>
        <v/>
      </c>
      <c r="I592" s="83"/>
      <c r="J592" s="83"/>
      <c r="K592" s="83"/>
      <c r="L592" s="83"/>
      <c r="M592" s="83"/>
      <c r="N592" s="83"/>
      <c r="O592" s="83"/>
      <c r="P592" s="83"/>
      <c r="Q592" s="83"/>
      <c r="R592" s="83"/>
      <c r="S592" s="83"/>
      <c r="T592" s="83"/>
      <c r="U592" s="99">
        <f>COUNTIF(通讯通路门店!$S:$S,$G592)</f>
        <v>0</v>
      </c>
      <c r="V592" s="99">
        <f>COUNTIFS(通讯通路门店!$S:$S,$G592,通讯通路门店!$J:$J,"综合卖场")</f>
        <v>0</v>
      </c>
      <c r="W592" s="99">
        <f>SUMIFS(通讯通路门店!$AJ:$AJ,通讯通路门店!$S:$S,通讯客户沙盘!$G592)</f>
        <v>0</v>
      </c>
      <c r="X592" s="99">
        <f t="shared" si="45"/>
        <v>0</v>
      </c>
      <c r="Y592" s="99">
        <f>COUNTIFS(通讯通路门店!$S:$S,$G592,通讯通路门店!$J:$J,"荣耀体验店")+COUNTIFS(通讯通路门店!$S:$S,$G592,通讯通路门店!$J:$J,"荣耀授权专卖店")</f>
        <v>0</v>
      </c>
      <c r="Z592" s="99">
        <f>COUNTIFS(通讯通路门店!$S:$S,$G592,通讯通路门店!$J:$J,"VIVO体验店")</f>
        <v>0</v>
      </c>
      <c r="AA592" s="99">
        <f>COUNTIFS(通讯通路门店!$S:$S,$G592,通讯通路门店!$J:$J,"OPPO体验店")</f>
        <v>0</v>
      </c>
      <c r="AB592" s="99">
        <f>COUNTIFS(通讯通路门店!$S:$S,$G592,通讯通路门店!$J:$J,"华为授权体验店")+COUNTIFS(通讯通路门店!$S:$S,$G592,通讯通路门店!$J:$J,"华为堡垒店")</f>
        <v>0</v>
      </c>
      <c r="AC592" s="99">
        <f>COUNTIFS(通讯通路门店!$S:$S,$G592,通讯通路门店!$J:$J,"小米体验店")</f>
        <v>0</v>
      </c>
      <c r="AD592" s="99">
        <f>COUNTIFS(通讯通路门店!$S:$S,$G592,通讯通路门店!$J:$J,"苹果体验店")</f>
        <v>0</v>
      </c>
      <c r="AE592" s="99">
        <f>COUNTIFS(通讯通路门店!$S:$S,$G592,通讯通路门店!$J:$J,"其他品牌专卖店")</f>
        <v>0</v>
      </c>
      <c r="AF592" s="99">
        <f>SUMIFS(通讯通路门店!$BI:$BI,通讯通路门店!$S:$S,$G592)</f>
        <v>0</v>
      </c>
      <c r="AG592" s="99">
        <f>SUMIFS(通讯通路门店!$BH:$BH,通讯通路门店!$S:$S,$G592)</f>
        <v>0</v>
      </c>
      <c r="AH592" s="99">
        <f t="shared" si="46"/>
        <v>0</v>
      </c>
      <c r="AI592" s="99">
        <f>SUMIFS(通讯通路门店!$BB:$BB,通讯通路门店!$S:$S,$G592)</f>
        <v>0</v>
      </c>
      <c r="AJ592" s="99">
        <f>SUMIFS(通讯通路门店!$BE:$BE,通讯通路门店!$S:$S,$G592)</f>
        <v>0</v>
      </c>
      <c r="AK592" s="99">
        <f>SUMIFS(通讯通路门店!$BG:$BG,通讯通路门店!$S:$S,$G592)</f>
        <v>0</v>
      </c>
      <c r="AL592" s="99">
        <f>SUMIFS(通讯通路门店!$BC:$BC,通讯通路门店!$S:$S,$G592)</f>
        <v>0</v>
      </c>
      <c r="AM592" s="99">
        <f>SUMIFS(通讯通路门店!$BD:$BD,通讯通路门店!$S:$S,$G592)</f>
        <v>0</v>
      </c>
      <c r="AN592" s="99">
        <f>SUMIFS(通讯通路门店!$BF:$BF,通讯通路门店!$S:$S,$G592)</f>
        <v>0</v>
      </c>
      <c r="AO592" s="99">
        <f t="shared" si="47"/>
        <v>0</v>
      </c>
      <c r="AP592" s="99">
        <f>SUMIFS(通讯通路门店!$K:$K,通讯通路门店!$S:$S,$G592)</f>
        <v>0</v>
      </c>
      <c r="AQ592" s="83"/>
      <c r="AR592" s="99">
        <f>SUMIFS(通讯通路门店!$T:$T,通讯通路门店!$S:$S,$G592)</f>
        <v>0</v>
      </c>
      <c r="AS592" s="99">
        <f>SUMIFS(通讯通路门店!$U:$U,通讯通路门店!$S:$S,$G592)</f>
        <v>0</v>
      </c>
      <c r="AT592" s="99">
        <f>SUMIFS(通讯通路门店!$V:$V,通讯通路门店!$S:$S,$G592)</f>
        <v>0</v>
      </c>
      <c r="AU592" s="99">
        <f>SUMIFS(通讯通路门店!$W:$W,通讯通路门店!$S:$S,$G592)</f>
        <v>0</v>
      </c>
      <c r="AV592" s="99">
        <f>SUMIFS(通讯通路门店!$Z:$Z,通讯通路门店!$S:$S,$G592)</f>
        <v>0</v>
      </c>
      <c r="AW592" s="99">
        <f>SUMIFS(通讯通路门店!$AB:$AB,通讯通路门店!$S:$S,$G592)</f>
        <v>0</v>
      </c>
      <c r="AX592" s="99">
        <f>SUMIFS(通讯通路门店!$X:$X,通讯通路门店!$S:$S,$G592)</f>
        <v>0</v>
      </c>
      <c r="AY592" s="99">
        <f>SUMIFS(通讯通路门店!$Y:$Y,通讯通路门店!$S:$S,$G592)</f>
        <v>0</v>
      </c>
      <c r="AZ592" s="99">
        <f>SUMIFS(通讯通路门店!$AA:$AA,通讯通路门店!$S:$S,$G592)</f>
        <v>0</v>
      </c>
      <c r="BA592" s="99">
        <f t="shared" si="48"/>
        <v>0</v>
      </c>
      <c r="BB592" s="99">
        <f t="shared" si="49"/>
        <v>0</v>
      </c>
      <c r="BC592" s="99">
        <f>SUMIFS(通讯通路门店!$W:$W,通讯通路门店!$S:$S,$G592,通讯通路门店!$J:$J,"荣耀体验店")+SUMIFS(通讯通路门店!$W:$W,通讯通路门店!$S:$S,$G592,通讯通路门店!$J:$J,"荣耀授权专卖店")</f>
        <v>0</v>
      </c>
      <c r="BD592" s="99">
        <f>SUMIFS(通讯通路门店!$Z:$Z,通讯通路门店!$S:$S,$G592,通讯通路门店!$J:$J,"VIVO体验店")</f>
        <v>0</v>
      </c>
      <c r="BE592" s="99">
        <f>SUMIFS(通讯通路门店!$AB:$AB,通讯通路门店!$S:$S,$G592,通讯通路门店!$J:$J,"OPPO体验店")</f>
        <v>0</v>
      </c>
      <c r="BF592" s="99">
        <f>SUMIFS(通讯通路门店!$X:$X,通讯通路门店!$S:$S,$G592,通讯通路门店!$J:$J,"华为授权体验店")+SUMIFS(通讯通路门店!$AA:$AA,通讯通路门店!$S:$S,$G592,通讯通路门店!$J:$J,"华为堡垒店")</f>
        <v>0</v>
      </c>
      <c r="BG592" s="99">
        <f>SUMIFS(通讯通路门店!$Y:$Y,通讯通路门店!$S:$S,$G592,通讯通路门店!$J:$J,"小米体验店")</f>
        <v>0</v>
      </c>
      <c r="BH592" s="99">
        <f>SUMIFS(通讯通路门店!$AA:$AA,通讯通路门店!$S:$S,$G592,通讯通路门店!$J:$J,"苹果体验店")</f>
        <v>0</v>
      </c>
      <c r="BI592" s="99">
        <f>SUMIFS(通讯通路门店!$K:$K,通讯通路门店!$S:$S,$G592,通讯通路门店!$J:$J,"其他品牌专卖店")</f>
        <v>0</v>
      </c>
      <c r="BJ592" s="99">
        <f>SUMIFS(通讯通路门店!$AC:$AC,通讯通路门店!$S:$S,$G592)</f>
        <v>0</v>
      </c>
      <c r="BK592" s="99">
        <f>SUMIFS(通讯通路门店!$AD:$AD,通讯通路门店!$S:$S,$G592)</f>
        <v>0</v>
      </c>
      <c r="BL592" s="99">
        <f>SUMIFS(通讯通路门店!$AE:$AE,通讯通路门店!$S:$S,$G592)</f>
        <v>0</v>
      </c>
      <c r="BM592" s="99">
        <f>SUMIFS(通讯通路门店!$AF:$AF,通讯通路门店!$S:$S,$G592)</f>
        <v>0</v>
      </c>
      <c r="BN592" s="99">
        <f>SUMIFS(通讯通路门店!$AG:$AG,通讯通路门店!$S:$S,$G592)</f>
        <v>0</v>
      </c>
      <c r="BO592" s="99">
        <f>SUMIFS(通讯通路门店!$AH:$AH,通讯通路门店!$S:$S,$G592)</f>
        <v>0</v>
      </c>
      <c r="BP592" s="99">
        <f>SUMIFS(通讯通路门店!$AI:$AI,通讯通路门店!$S:$S,$G592)</f>
        <v>0</v>
      </c>
      <c r="BQ592" s="83"/>
    </row>
    <row r="593" spans="1:69">
      <c r="A593" s="99" t="str">
        <f>IFERROR(_xlfn.XLOOKUP($G593,通讯通路门店!$S$4:$S$993933,通讯通路门店!$A$4:$A$993933,0,0),"")</f>
        <v/>
      </c>
      <c r="B593" s="99" t="str">
        <f>IFERROR(_xlfn.XLOOKUP($G593,通讯通路门店!$S$4:$S$993933,通讯通路门店!$B$4:$B$993933,0,0),"")</f>
        <v/>
      </c>
      <c r="C593" s="99" t="str">
        <f>IFERROR(_xlfn.XLOOKUP($G593,通讯通路门店!$S$4:$S$993933,通讯通路门店!$C$4:$C$993933,0,0),"")</f>
        <v/>
      </c>
      <c r="D593" s="99" t="str">
        <f>IFERROR(_xlfn.XLOOKUP($G593,通讯通路门店!$S$4:$S$993933,通讯通路门店!$D$4:$D$993933,0,0),"")</f>
        <v/>
      </c>
      <c r="E593" s="83"/>
      <c r="F593" s="83"/>
      <c r="G593" s="101" t="e">
        <v>#N/A</v>
      </c>
      <c r="H593" s="102" t="str">
        <f>IFERROR(_xlfn.XLOOKUP($G593,通讯通路门店!$S$4:$S$993933,通讯通路门店!$R$4:$R$993933,0,0),"")</f>
        <v/>
      </c>
      <c r="I593" s="83"/>
      <c r="J593" s="83"/>
      <c r="K593" s="83"/>
      <c r="L593" s="83"/>
      <c r="M593" s="83"/>
      <c r="N593" s="83"/>
      <c r="O593" s="83"/>
      <c r="P593" s="83"/>
      <c r="Q593" s="83"/>
      <c r="R593" s="83"/>
      <c r="S593" s="83"/>
      <c r="T593" s="83"/>
      <c r="U593" s="99">
        <f>COUNTIF(通讯通路门店!$S:$S,$G593)</f>
        <v>0</v>
      </c>
      <c r="V593" s="99">
        <f>COUNTIFS(通讯通路门店!$S:$S,$G593,通讯通路门店!$J:$J,"综合卖场")</f>
        <v>0</v>
      </c>
      <c r="W593" s="99">
        <f>SUMIFS(通讯通路门店!$AJ:$AJ,通讯通路门店!$S:$S,通讯客户沙盘!$G593)</f>
        <v>0</v>
      </c>
      <c r="X593" s="99">
        <f t="shared" si="45"/>
        <v>0</v>
      </c>
      <c r="Y593" s="99">
        <f>COUNTIFS(通讯通路门店!$S:$S,$G593,通讯通路门店!$J:$J,"荣耀体验店")+COUNTIFS(通讯通路门店!$S:$S,$G593,通讯通路门店!$J:$J,"荣耀授权专卖店")</f>
        <v>0</v>
      </c>
      <c r="Z593" s="99">
        <f>COUNTIFS(通讯通路门店!$S:$S,$G593,通讯通路门店!$J:$J,"VIVO体验店")</f>
        <v>0</v>
      </c>
      <c r="AA593" s="99">
        <f>COUNTIFS(通讯通路门店!$S:$S,$G593,通讯通路门店!$J:$J,"OPPO体验店")</f>
        <v>0</v>
      </c>
      <c r="AB593" s="99">
        <f>COUNTIFS(通讯通路门店!$S:$S,$G593,通讯通路门店!$J:$J,"华为授权体验店")+COUNTIFS(通讯通路门店!$S:$S,$G593,通讯通路门店!$J:$J,"华为堡垒店")</f>
        <v>0</v>
      </c>
      <c r="AC593" s="99">
        <f>COUNTIFS(通讯通路门店!$S:$S,$G593,通讯通路门店!$J:$J,"小米体验店")</f>
        <v>0</v>
      </c>
      <c r="AD593" s="99">
        <f>COUNTIFS(通讯通路门店!$S:$S,$G593,通讯通路门店!$J:$J,"苹果体验店")</f>
        <v>0</v>
      </c>
      <c r="AE593" s="99">
        <f>COUNTIFS(通讯通路门店!$S:$S,$G593,通讯通路门店!$J:$J,"其他品牌专卖店")</f>
        <v>0</v>
      </c>
      <c r="AF593" s="99">
        <f>SUMIFS(通讯通路门店!$BI:$BI,通讯通路门店!$S:$S,$G593)</f>
        <v>0</v>
      </c>
      <c r="AG593" s="99">
        <f>SUMIFS(通讯通路门店!$BH:$BH,通讯通路门店!$S:$S,$G593)</f>
        <v>0</v>
      </c>
      <c r="AH593" s="99">
        <f t="shared" si="46"/>
        <v>0</v>
      </c>
      <c r="AI593" s="99">
        <f>SUMIFS(通讯通路门店!$BB:$BB,通讯通路门店!$S:$S,$G593)</f>
        <v>0</v>
      </c>
      <c r="AJ593" s="99">
        <f>SUMIFS(通讯通路门店!$BE:$BE,通讯通路门店!$S:$S,$G593)</f>
        <v>0</v>
      </c>
      <c r="AK593" s="99">
        <f>SUMIFS(通讯通路门店!$BG:$BG,通讯通路门店!$S:$S,$G593)</f>
        <v>0</v>
      </c>
      <c r="AL593" s="99">
        <f>SUMIFS(通讯通路门店!$BC:$BC,通讯通路门店!$S:$S,$G593)</f>
        <v>0</v>
      </c>
      <c r="AM593" s="99">
        <f>SUMIFS(通讯通路门店!$BD:$BD,通讯通路门店!$S:$S,$G593)</f>
        <v>0</v>
      </c>
      <c r="AN593" s="99">
        <f>SUMIFS(通讯通路门店!$BF:$BF,通讯通路门店!$S:$S,$G593)</f>
        <v>0</v>
      </c>
      <c r="AO593" s="99">
        <f t="shared" si="47"/>
        <v>0</v>
      </c>
      <c r="AP593" s="99">
        <f>SUMIFS(通讯通路门店!$K:$K,通讯通路门店!$S:$S,$G593)</f>
        <v>0</v>
      </c>
      <c r="AQ593" s="83"/>
      <c r="AR593" s="99">
        <f>SUMIFS(通讯通路门店!$T:$T,通讯通路门店!$S:$S,$G593)</f>
        <v>0</v>
      </c>
      <c r="AS593" s="99">
        <f>SUMIFS(通讯通路门店!$U:$U,通讯通路门店!$S:$S,$G593)</f>
        <v>0</v>
      </c>
      <c r="AT593" s="99">
        <f>SUMIFS(通讯通路门店!$V:$V,通讯通路门店!$S:$S,$G593)</f>
        <v>0</v>
      </c>
      <c r="AU593" s="99">
        <f>SUMIFS(通讯通路门店!$W:$W,通讯通路门店!$S:$S,$G593)</f>
        <v>0</v>
      </c>
      <c r="AV593" s="99">
        <f>SUMIFS(通讯通路门店!$Z:$Z,通讯通路门店!$S:$S,$G593)</f>
        <v>0</v>
      </c>
      <c r="AW593" s="99">
        <f>SUMIFS(通讯通路门店!$AB:$AB,通讯通路门店!$S:$S,$G593)</f>
        <v>0</v>
      </c>
      <c r="AX593" s="99">
        <f>SUMIFS(通讯通路门店!$X:$X,通讯通路门店!$S:$S,$G593)</f>
        <v>0</v>
      </c>
      <c r="AY593" s="99">
        <f>SUMIFS(通讯通路门店!$Y:$Y,通讯通路门店!$S:$S,$G593)</f>
        <v>0</v>
      </c>
      <c r="AZ593" s="99">
        <f>SUMIFS(通讯通路门店!$AA:$AA,通讯通路门店!$S:$S,$G593)</f>
        <v>0</v>
      </c>
      <c r="BA593" s="99">
        <f t="shared" si="48"/>
        <v>0</v>
      </c>
      <c r="BB593" s="99">
        <f t="shared" si="49"/>
        <v>0</v>
      </c>
      <c r="BC593" s="99">
        <f>SUMIFS(通讯通路门店!$W:$W,通讯通路门店!$S:$S,$G593,通讯通路门店!$J:$J,"荣耀体验店")+SUMIFS(通讯通路门店!$W:$W,通讯通路门店!$S:$S,$G593,通讯通路门店!$J:$J,"荣耀授权专卖店")</f>
        <v>0</v>
      </c>
      <c r="BD593" s="99">
        <f>SUMIFS(通讯通路门店!$Z:$Z,通讯通路门店!$S:$S,$G593,通讯通路门店!$J:$J,"VIVO体验店")</f>
        <v>0</v>
      </c>
      <c r="BE593" s="99">
        <f>SUMIFS(通讯通路门店!$AB:$AB,通讯通路门店!$S:$S,$G593,通讯通路门店!$J:$J,"OPPO体验店")</f>
        <v>0</v>
      </c>
      <c r="BF593" s="99">
        <f>SUMIFS(通讯通路门店!$X:$X,通讯通路门店!$S:$S,$G593,通讯通路门店!$J:$J,"华为授权体验店")+SUMIFS(通讯通路门店!$AA:$AA,通讯通路门店!$S:$S,$G593,通讯通路门店!$J:$J,"华为堡垒店")</f>
        <v>0</v>
      </c>
      <c r="BG593" s="99">
        <f>SUMIFS(通讯通路门店!$Y:$Y,通讯通路门店!$S:$S,$G593,通讯通路门店!$J:$J,"小米体验店")</f>
        <v>0</v>
      </c>
      <c r="BH593" s="99">
        <f>SUMIFS(通讯通路门店!$AA:$AA,通讯通路门店!$S:$S,$G593,通讯通路门店!$J:$J,"苹果体验店")</f>
        <v>0</v>
      </c>
      <c r="BI593" s="99">
        <f>SUMIFS(通讯通路门店!$K:$K,通讯通路门店!$S:$S,$G593,通讯通路门店!$J:$J,"其他品牌专卖店")</f>
        <v>0</v>
      </c>
      <c r="BJ593" s="99">
        <f>SUMIFS(通讯通路门店!$AC:$AC,通讯通路门店!$S:$S,$G593)</f>
        <v>0</v>
      </c>
      <c r="BK593" s="99">
        <f>SUMIFS(通讯通路门店!$AD:$AD,通讯通路门店!$S:$S,$G593)</f>
        <v>0</v>
      </c>
      <c r="BL593" s="99">
        <f>SUMIFS(通讯通路门店!$AE:$AE,通讯通路门店!$S:$S,$G593)</f>
        <v>0</v>
      </c>
      <c r="BM593" s="99">
        <f>SUMIFS(通讯通路门店!$AF:$AF,通讯通路门店!$S:$S,$G593)</f>
        <v>0</v>
      </c>
      <c r="BN593" s="99">
        <f>SUMIFS(通讯通路门店!$AG:$AG,通讯通路门店!$S:$S,$G593)</f>
        <v>0</v>
      </c>
      <c r="BO593" s="99">
        <f>SUMIFS(通讯通路门店!$AH:$AH,通讯通路门店!$S:$S,$G593)</f>
        <v>0</v>
      </c>
      <c r="BP593" s="99">
        <f>SUMIFS(通讯通路门店!$AI:$AI,通讯通路门店!$S:$S,$G593)</f>
        <v>0</v>
      </c>
      <c r="BQ593" s="83"/>
    </row>
    <row r="594" spans="1:69">
      <c r="A594" s="99" t="str">
        <f>IFERROR(_xlfn.XLOOKUP($G594,通讯通路门店!$S$4:$S$993933,通讯通路门店!$A$4:$A$993933,0,0),"")</f>
        <v/>
      </c>
      <c r="B594" s="99" t="str">
        <f>IFERROR(_xlfn.XLOOKUP($G594,通讯通路门店!$S$4:$S$993933,通讯通路门店!$B$4:$B$993933,0,0),"")</f>
        <v/>
      </c>
      <c r="C594" s="99" t="str">
        <f>IFERROR(_xlfn.XLOOKUP($G594,通讯通路门店!$S$4:$S$993933,通讯通路门店!$C$4:$C$993933,0,0),"")</f>
        <v/>
      </c>
      <c r="D594" s="99" t="str">
        <f>IFERROR(_xlfn.XLOOKUP($G594,通讯通路门店!$S$4:$S$993933,通讯通路门店!$D$4:$D$993933,0,0),"")</f>
        <v/>
      </c>
      <c r="E594" s="83"/>
      <c r="F594" s="83"/>
      <c r="G594" s="101" t="e">
        <v>#N/A</v>
      </c>
      <c r="H594" s="102" t="str">
        <f>IFERROR(_xlfn.XLOOKUP($G594,通讯通路门店!$S$4:$S$993933,通讯通路门店!$R$4:$R$993933,0,0),"")</f>
        <v/>
      </c>
      <c r="I594" s="83"/>
      <c r="J594" s="83"/>
      <c r="K594" s="83"/>
      <c r="L594" s="83"/>
      <c r="M594" s="83"/>
      <c r="N594" s="83"/>
      <c r="O594" s="83"/>
      <c r="P594" s="83"/>
      <c r="Q594" s="83"/>
      <c r="R594" s="83"/>
      <c r="S594" s="83"/>
      <c r="T594" s="83"/>
      <c r="U594" s="99">
        <f>COUNTIF(通讯通路门店!$S:$S,$G594)</f>
        <v>0</v>
      </c>
      <c r="V594" s="99">
        <f>COUNTIFS(通讯通路门店!$S:$S,$G594,通讯通路门店!$J:$J,"综合卖场")</f>
        <v>0</v>
      </c>
      <c r="W594" s="99">
        <f>SUMIFS(通讯通路门店!$AJ:$AJ,通讯通路门店!$S:$S,通讯客户沙盘!$G594)</f>
        <v>0</v>
      </c>
      <c r="X594" s="99">
        <f t="shared" si="45"/>
        <v>0</v>
      </c>
      <c r="Y594" s="99">
        <f>COUNTIFS(通讯通路门店!$S:$S,$G594,通讯通路门店!$J:$J,"荣耀体验店")+COUNTIFS(通讯通路门店!$S:$S,$G594,通讯通路门店!$J:$J,"荣耀授权专卖店")</f>
        <v>0</v>
      </c>
      <c r="Z594" s="99">
        <f>COUNTIFS(通讯通路门店!$S:$S,$G594,通讯通路门店!$J:$J,"VIVO体验店")</f>
        <v>0</v>
      </c>
      <c r="AA594" s="99">
        <f>COUNTIFS(通讯通路门店!$S:$S,$G594,通讯通路门店!$J:$J,"OPPO体验店")</f>
        <v>0</v>
      </c>
      <c r="AB594" s="99">
        <f>COUNTIFS(通讯通路门店!$S:$S,$G594,通讯通路门店!$J:$J,"华为授权体验店")+COUNTIFS(通讯通路门店!$S:$S,$G594,通讯通路门店!$J:$J,"华为堡垒店")</f>
        <v>0</v>
      </c>
      <c r="AC594" s="99">
        <f>COUNTIFS(通讯通路门店!$S:$S,$G594,通讯通路门店!$J:$J,"小米体验店")</f>
        <v>0</v>
      </c>
      <c r="AD594" s="99">
        <f>COUNTIFS(通讯通路门店!$S:$S,$G594,通讯通路门店!$J:$J,"苹果体验店")</f>
        <v>0</v>
      </c>
      <c r="AE594" s="99">
        <f>COUNTIFS(通讯通路门店!$S:$S,$G594,通讯通路门店!$J:$J,"其他品牌专卖店")</f>
        <v>0</v>
      </c>
      <c r="AF594" s="99">
        <f>SUMIFS(通讯通路门店!$BI:$BI,通讯通路门店!$S:$S,$G594)</f>
        <v>0</v>
      </c>
      <c r="AG594" s="99">
        <f>SUMIFS(通讯通路门店!$BH:$BH,通讯通路门店!$S:$S,$G594)</f>
        <v>0</v>
      </c>
      <c r="AH594" s="99">
        <f t="shared" si="46"/>
        <v>0</v>
      </c>
      <c r="AI594" s="99">
        <f>SUMIFS(通讯通路门店!$BB:$BB,通讯通路门店!$S:$S,$G594)</f>
        <v>0</v>
      </c>
      <c r="AJ594" s="99">
        <f>SUMIFS(通讯通路门店!$BE:$BE,通讯通路门店!$S:$S,$G594)</f>
        <v>0</v>
      </c>
      <c r="AK594" s="99">
        <f>SUMIFS(通讯通路门店!$BG:$BG,通讯通路门店!$S:$S,$G594)</f>
        <v>0</v>
      </c>
      <c r="AL594" s="99">
        <f>SUMIFS(通讯通路门店!$BC:$BC,通讯通路门店!$S:$S,$G594)</f>
        <v>0</v>
      </c>
      <c r="AM594" s="99">
        <f>SUMIFS(通讯通路门店!$BD:$BD,通讯通路门店!$S:$S,$G594)</f>
        <v>0</v>
      </c>
      <c r="AN594" s="99">
        <f>SUMIFS(通讯通路门店!$BF:$BF,通讯通路门店!$S:$S,$G594)</f>
        <v>0</v>
      </c>
      <c r="AO594" s="99">
        <f t="shared" si="47"/>
        <v>0</v>
      </c>
      <c r="AP594" s="99">
        <f>SUMIFS(通讯通路门店!$K:$K,通讯通路门店!$S:$S,$G594)</f>
        <v>0</v>
      </c>
      <c r="AQ594" s="83"/>
      <c r="AR594" s="99">
        <f>SUMIFS(通讯通路门店!$T:$T,通讯通路门店!$S:$S,$G594)</f>
        <v>0</v>
      </c>
      <c r="AS594" s="99">
        <f>SUMIFS(通讯通路门店!$U:$U,通讯通路门店!$S:$S,$G594)</f>
        <v>0</v>
      </c>
      <c r="AT594" s="99">
        <f>SUMIFS(通讯通路门店!$V:$V,通讯通路门店!$S:$S,$G594)</f>
        <v>0</v>
      </c>
      <c r="AU594" s="99">
        <f>SUMIFS(通讯通路门店!$W:$W,通讯通路门店!$S:$S,$G594)</f>
        <v>0</v>
      </c>
      <c r="AV594" s="99">
        <f>SUMIFS(通讯通路门店!$Z:$Z,通讯通路门店!$S:$S,$G594)</f>
        <v>0</v>
      </c>
      <c r="AW594" s="99">
        <f>SUMIFS(通讯通路门店!$AB:$AB,通讯通路门店!$S:$S,$G594)</f>
        <v>0</v>
      </c>
      <c r="AX594" s="99">
        <f>SUMIFS(通讯通路门店!$X:$X,通讯通路门店!$S:$S,$G594)</f>
        <v>0</v>
      </c>
      <c r="AY594" s="99">
        <f>SUMIFS(通讯通路门店!$Y:$Y,通讯通路门店!$S:$S,$G594)</f>
        <v>0</v>
      </c>
      <c r="AZ594" s="99">
        <f>SUMIFS(通讯通路门店!$AA:$AA,通讯通路门店!$S:$S,$G594)</f>
        <v>0</v>
      </c>
      <c r="BA594" s="99">
        <f t="shared" si="48"/>
        <v>0</v>
      </c>
      <c r="BB594" s="99">
        <f t="shared" si="49"/>
        <v>0</v>
      </c>
      <c r="BC594" s="99">
        <f>SUMIFS(通讯通路门店!$W:$W,通讯通路门店!$S:$S,$G594,通讯通路门店!$J:$J,"荣耀体验店")+SUMIFS(通讯通路门店!$W:$W,通讯通路门店!$S:$S,$G594,通讯通路门店!$J:$J,"荣耀授权专卖店")</f>
        <v>0</v>
      </c>
      <c r="BD594" s="99">
        <f>SUMIFS(通讯通路门店!$Z:$Z,通讯通路门店!$S:$S,$G594,通讯通路门店!$J:$J,"VIVO体验店")</f>
        <v>0</v>
      </c>
      <c r="BE594" s="99">
        <f>SUMIFS(通讯通路门店!$AB:$AB,通讯通路门店!$S:$S,$G594,通讯通路门店!$J:$J,"OPPO体验店")</f>
        <v>0</v>
      </c>
      <c r="BF594" s="99">
        <f>SUMIFS(通讯通路门店!$X:$X,通讯通路门店!$S:$S,$G594,通讯通路门店!$J:$J,"华为授权体验店")+SUMIFS(通讯通路门店!$AA:$AA,通讯通路门店!$S:$S,$G594,通讯通路门店!$J:$J,"华为堡垒店")</f>
        <v>0</v>
      </c>
      <c r="BG594" s="99">
        <f>SUMIFS(通讯通路门店!$Y:$Y,通讯通路门店!$S:$S,$G594,通讯通路门店!$J:$J,"小米体验店")</f>
        <v>0</v>
      </c>
      <c r="BH594" s="99">
        <f>SUMIFS(通讯通路门店!$AA:$AA,通讯通路门店!$S:$S,$G594,通讯通路门店!$J:$J,"苹果体验店")</f>
        <v>0</v>
      </c>
      <c r="BI594" s="99">
        <f>SUMIFS(通讯通路门店!$K:$K,通讯通路门店!$S:$S,$G594,通讯通路门店!$J:$J,"其他品牌专卖店")</f>
        <v>0</v>
      </c>
      <c r="BJ594" s="99">
        <f>SUMIFS(通讯通路门店!$AC:$AC,通讯通路门店!$S:$S,$G594)</f>
        <v>0</v>
      </c>
      <c r="BK594" s="99">
        <f>SUMIFS(通讯通路门店!$AD:$AD,通讯通路门店!$S:$S,$G594)</f>
        <v>0</v>
      </c>
      <c r="BL594" s="99">
        <f>SUMIFS(通讯通路门店!$AE:$AE,通讯通路门店!$S:$S,$G594)</f>
        <v>0</v>
      </c>
      <c r="BM594" s="99">
        <f>SUMIFS(通讯通路门店!$AF:$AF,通讯通路门店!$S:$S,$G594)</f>
        <v>0</v>
      </c>
      <c r="BN594" s="99">
        <f>SUMIFS(通讯通路门店!$AG:$AG,通讯通路门店!$S:$S,$G594)</f>
        <v>0</v>
      </c>
      <c r="BO594" s="99">
        <f>SUMIFS(通讯通路门店!$AH:$AH,通讯通路门店!$S:$S,$G594)</f>
        <v>0</v>
      </c>
      <c r="BP594" s="99">
        <f>SUMIFS(通讯通路门店!$AI:$AI,通讯通路门店!$S:$S,$G594)</f>
        <v>0</v>
      </c>
      <c r="BQ594" s="83"/>
    </row>
    <row r="595" spans="1:69">
      <c r="A595" s="99" t="str">
        <f>IFERROR(_xlfn.XLOOKUP($G595,通讯通路门店!$S$4:$S$993933,通讯通路门店!$A$4:$A$993933,0,0),"")</f>
        <v/>
      </c>
      <c r="B595" s="99" t="str">
        <f>IFERROR(_xlfn.XLOOKUP($G595,通讯通路门店!$S$4:$S$993933,通讯通路门店!$B$4:$B$993933,0,0),"")</f>
        <v/>
      </c>
      <c r="C595" s="99" t="str">
        <f>IFERROR(_xlfn.XLOOKUP($G595,通讯通路门店!$S$4:$S$993933,通讯通路门店!$C$4:$C$993933,0,0),"")</f>
        <v/>
      </c>
      <c r="D595" s="99" t="str">
        <f>IFERROR(_xlfn.XLOOKUP($G595,通讯通路门店!$S$4:$S$993933,通讯通路门店!$D$4:$D$993933,0,0),"")</f>
        <v/>
      </c>
      <c r="E595" s="83"/>
      <c r="F595" s="83"/>
      <c r="G595" s="101" t="e">
        <v>#N/A</v>
      </c>
      <c r="H595" s="102" t="str">
        <f>IFERROR(_xlfn.XLOOKUP($G595,通讯通路门店!$S$4:$S$993933,通讯通路门店!$R$4:$R$993933,0,0),"")</f>
        <v/>
      </c>
      <c r="I595" s="83"/>
      <c r="J595" s="83"/>
      <c r="K595" s="83"/>
      <c r="L595" s="83"/>
      <c r="M595" s="83"/>
      <c r="N595" s="83"/>
      <c r="O595" s="83"/>
      <c r="P595" s="83"/>
      <c r="Q595" s="83"/>
      <c r="R595" s="83"/>
      <c r="S595" s="83"/>
      <c r="T595" s="83"/>
      <c r="U595" s="99">
        <f>COUNTIF(通讯通路门店!$S:$S,$G595)</f>
        <v>0</v>
      </c>
      <c r="V595" s="99">
        <f>COUNTIFS(通讯通路门店!$S:$S,$G595,通讯通路门店!$J:$J,"综合卖场")</f>
        <v>0</v>
      </c>
      <c r="W595" s="99">
        <f>SUMIFS(通讯通路门店!$AJ:$AJ,通讯通路门店!$S:$S,通讯客户沙盘!$G595)</f>
        <v>0</v>
      </c>
      <c r="X595" s="99">
        <f t="shared" si="45"/>
        <v>0</v>
      </c>
      <c r="Y595" s="99">
        <f>COUNTIFS(通讯通路门店!$S:$S,$G595,通讯通路门店!$J:$J,"荣耀体验店")+COUNTIFS(通讯通路门店!$S:$S,$G595,通讯通路门店!$J:$J,"荣耀授权专卖店")</f>
        <v>0</v>
      </c>
      <c r="Z595" s="99">
        <f>COUNTIFS(通讯通路门店!$S:$S,$G595,通讯通路门店!$J:$J,"VIVO体验店")</f>
        <v>0</v>
      </c>
      <c r="AA595" s="99">
        <f>COUNTIFS(通讯通路门店!$S:$S,$G595,通讯通路门店!$J:$J,"OPPO体验店")</f>
        <v>0</v>
      </c>
      <c r="AB595" s="99">
        <f>COUNTIFS(通讯通路门店!$S:$S,$G595,通讯通路门店!$J:$J,"华为授权体验店")+COUNTIFS(通讯通路门店!$S:$S,$G595,通讯通路门店!$J:$J,"华为堡垒店")</f>
        <v>0</v>
      </c>
      <c r="AC595" s="99">
        <f>COUNTIFS(通讯通路门店!$S:$S,$G595,通讯通路门店!$J:$J,"小米体验店")</f>
        <v>0</v>
      </c>
      <c r="AD595" s="99">
        <f>COUNTIFS(通讯通路门店!$S:$S,$G595,通讯通路门店!$J:$J,"苹果体验店")</f>
        <v>0</v>
      </c>
      <c r="AE595" s="99">
        <f>COUNTIFS(通讯通路门店!$S:$S,$G595,通讯通路门店!$J:$J,"其他品牌专卖店")</f>
        <v>0</v>
      </c>
      <c r="AF595" s="99">
        <f>SUMIFS(通讯通路门店!$BI:$BI,通讯通路门店!$S:$S,$G595)</f>
        <v>0</v>
      </c>
      <c r="AG595" s="99">
        <f>SUMIFS(通讯通路门店!$BH:$BH,通讯通路门店!$S:$S,$G595)</f>
        <v>0</v>
      </c>
      <c r="AH595" s="99">
        <f t="shared" si="46"/>
        <v>0</v>
      </c>
      <c r="AI595" s="99">
        <f>SUMIFS(通讯通路门店!$BB:$BB,通讯通路门店!$S:$S,$G595)</f>
        <v>0</v>
      </c>
      <c r="AJ595" s="99">
        <f>SUMIFS(通讯通路门店!$BE:$BE,通讯通路门店!$S:$S,$G595)</f>
        <v>0</v>
      </c>
      <c r="AK595" s="99">
        <f>SUMIFS(通讯通路门店!$BG:$BG,通讯通路门店!$S:$S,$G595)</f>
        <v>0</v>
      </c>
      <c r="AL595" s="99">
        <f>SUMIFS(通讯通路门店!$BC:$BC,通讯通路门店!$S:$S,$G595)</f>
        <v>0</v>
      </c>
      <c r="AM595" s="99">
        <f>SUMIFS(通讯通路门店!$BD:$BD,通讯通路门店!$S:$S,$G595)</f>
        <v>0</v>
      </c>
      <c r="AN595" s="99">
        <f>SUMIFS(通讯通路门店!$BF:$BF,通讯通路门店!$S:$S,$G595)</f>
        <v>0</v>
      </c>
      <c r="AO595" s="99">
        <f t="shared" si="47"/>
        <v>0</v>
      </c>
      <c r="AP595" s="99">
        <f>SUMIFS(通讯通路门店!$K:$K,通讯通路门店!$S:$S,$G595)</f>
        <v>0</v>
      </c>
      <c r="AQ595" s="83"/>
      <c r="AR595" s="99">
        <f>SUMIFS(通讯通路门店!$T:$T,通讯通路门店!$S:$S,$G595)</f>
        <v>0</v>
      </c>
      <c r="AS595" s="99">
        <f>SUMIFS(通讯通路门店!$U:$U,通讯通路门店!$S:$S,$G595)</f>
        <v>0</v>
      </c>
      <c r="AT595" s="99">
        <f>SUMIFS(通讯通路门店!$V:$V,通讯通路门店!$S:$S,$G595)</f>
        <v>0</v>
      </c>
      <c r="AU595" s="99">
        <f>SUMIFS(通讯通路门店!$W:$W,通讯通路门店!$S:$S,$G595)</f>
        <v>0</v>
      </c>
      <c r="AV595" s="99">
        <f>SUMIFS(通讯通路门店!$Z:$Z,通讯通路门店!$S:$S,$G595)</f>
        <v>0</v>
      </c>
      <c r="AW595" s="99">
        <f>SUMIFS(通讯通路门店!$AB:$AB,通讯通路门店!$S:$S,$G595)</f>
        <v>0</v>
      </c>
      <c r="AX595" s="99">
        <f>SUMIFS(通讯通路门店!$X:$X,通讯通路门店!$S:$S,$G595)</f>
        <v>0</v>
      </c>
      <c r="AY595" s="99">
        <f>SUMIFS(通讯通路门店!$Y:$Y,通讯通路门店!$S:$S,$G595)</f>
        <v>0</v>
      </c>
      <c r="AZ595" s="99">
        <f>SUMIFS(通讯通路门店!$AA:$AA,通讯通路门店!$S:$S,$G595)</f>
        <v>0</v>
      </c>
      <c r="BA595" s="99">
        <f t="shared" si="48"/>
        <v>0</v>
      </c>
      <c r="BB595" s="99">
        <f t="shared" si="49"/>
        <v>0</v>
      </c>
      <c r="BC595" s="99">
        <f>SUMIFS(通讯通路门店!$W:$W,通讯通路门店!$S:$S,$G595,通讯通路门店!$J:$J,"荣耀体验店")+SUMIFS(通讯通路门店!$W:$W,通讯通路门店!$S:$S,$G595,通讯通路门店!$J:$J,"荣耀授权专卖店")</f>
        <v>0</v>
      </c>
      <c r="BD595" s="99">
        <f>SUMIFS(通讯通路门店!$Z:$Z,通讯通路门店!$S:$S,$G595,通讯通路门店!$J:$J,"VIVO体验店")</f>
        <v>0</v>
      </c>
      <c r="BE595" s="99">
        <f>SUMIFS(通讯通路门店!$AB:$AB,通讯通路门店!$S:$S,$G595,通讯通路门店!$J:$J,"OPPO体验店")</f>
        <v>0</v>
      </c>
      <c r="BF595" s="99">
        <f>SUMIFS(通讯通路门店!$X:$X,通讯通路门店!$S:$S,$G595,通讯通路门店!$J:$J,"华为授权体验店")+SUMIFS(通讯通路门店!$AA:$AA,通讯通路门店!$S:$S,$G595,通讯通路门店!$J:$J,"华为堡垒店")</f>
        <v>0</v>
      </c>
      <c r="BG595" s="99">
        <f>SUMIFS(通讯通路门店!$Y:$Y,通讯通路门店!$S:$S,$G595,通讯通路门店!$J:$J,"小米体验店")</f>
        <v>0</v>
      </c>
      <c r="BH595" s="99">
        <f>SUMIFS(通讯通路门店!$AA:$AA,通讯通路门店!$S:$S,$G595,通讯通路门店!$J:$J,"苹果体验店")</f>
        <v>0</v>
      </c>
      <c r="BI595" s="99">
        <f>SUMIFS(通讯通路门店!$K:$K,通讯通路门店!$S:$S,$G595,通讯通路门店!$J:$J,"其他品牌专卖店")</f>
        <v>0</v>
      </c>
      <c r="BJ595" s="99">
        <f>SUMIFS(通讯通路门店!$AC:$AC,通讯通路门店!$S:$S,$G595)</f>
        <v>0</v>
      </c>
      <c r="BK595" s="99">
        <f>SUMIFS(通讯通路门店!$AD:$AD,通讯通路门店!$S:$S,$G595)</f>
        <v>0</v>
      </c>
      <c r="BL595" s="99">
        <f>SUMIFS(通讯通路门店!$AE:$AE,通讯通路门店!$S:$S,$G595)</f>
        <v>0</v>
      </c>
      <c r="BM595" s="99">
        <f>SUMIFS(通讯通路门店!$AF:$AF,通讯通路门店!$S:$S,$G595)</f>
        <v>0</v>
      </c>
      <c r="BN595" s="99">
        <f>SUMIFS(通讯通路门店!$AG:$AG,通讯通路门店!$S:$S,$G595)</f>
        <v>0</v>
      </c>
      <c r="BO595" s="99">
        <f>SUMIFS(通讯通路门店!$AH:$AH,通讯通路门店!$S:$S,$G595)</f>
        <v>0</v>
      </c>
      <c r="BP595" s="99">
        <f>SUMIFS(通讯通路门店!$AI:$AI,通讯通路门店!$S:$S,$G595)</f>
        <v>0</v>
      </c>
      <c r="BQ595" s="83"/>
    </row>
    <row r="596" spans="1:69">
      <c r="A596" s="99" t="str">
        <f>IFERROR(_xlfn.XLOOKUP($G596,通讯通路门店!$S$4:$S$993933,通讯通路门店!$A$4:$A$993933,0,0),"")</f>
        <v/>
      </c>
      <c r="B596" s="99" t="str">
        <f>IFERROR(_xlfn.XLOOKUP($G596,通讯通路门店!$S$4:$S$993933,通讯通路门店!$B$4:$B$993933,0,0),"")</f>
        <v/>
      </c>
      <c r="C596" s="99" t="str">
        <f>IFERROR(_xlfn.XLOOKUP($G596,通讯通路门店!$S$4:$S$993933,通讯通路门店!$C$4:$C$993933,0,0),"")</f>
        <v/>
      </c>
      <c r="D596" s="99" t="str">
        <f>IFERROR(_xlfn.XLOOKUP($G596,通讯通路门店!$S$4:$S$993933,通讯通路门店!$D$4:$D$993933,0,0),"")</f>
        <v/>
      </c>
      <c r="E596" s="83"/>
      <c r="F596" s="83"/>
      <c r="G596" s="101" t="e">
        <v>#N/A</v>
      </c>
      <c r="H596" s="102" t="str">
        <f>IFERROR(_xlfn.XLOOKUP($G596,通讯通路门店!$S$4:$S$993933,通讯通路门店!$R$4:$R$993933,0,0),"")</f>
        <v/>
      </c>
      <c r="I596" s="83"/>
      <c r="J596" s="83"/>
      <c r="K596" s="83"/>
      <c r="L596" s="83"/>
      <c r="M596" s="83"/>
      <c r="N596" s="83"/>
      <c r="O596" s="83"/>
      <c r="P596" s="83"/>
      <c r="Q596" s="83"/>
      <c r="R596" s="83"/>
      <c r="S596" s="83"/>
      <c r="T596" s="83"/>
      <c r="U596" s="99">
        <f>COUNTIF(通讯通路门店!$S:$S,$G596)</f>
        <v>0</v>
      </c>
      <c r="V596" s="99">
        <f>COUNTIFS(通讯通路门店!$S:$S,$G596,通讯通路门店!$J:$J,"综合卖场")</f>
        <v>0</v>
      </c>
      <c r="W596" s="99">
        <f>SUMIFS(通讯通路门店!$AJ:$AJ,通讯通路门店!$S:$S,通讯客户沙盘!$G596)</f>
        <v>0</v>
      </c>
      <c r="X596" s="99">
        <f t="shared" si="45"/>
        <v>0</v>
      </c>
      <c r="Y596" s="99">
        <f>COUNTIFS(通讯通路门店!$S:$S,$G596,通讯通路门店!$J:$J,"荣耀体验店")+COUNTIFS(通讯通路门店!$S:$S,$G596,通讯通路门店!$J:$J,"荣耀授权专卖店")</f>
        <v>0</v>
      </c>
      <c r="Z596" s="99">
        <f>COUNTIFS(通讯通路门店!$S:$S,$G596,通讯通路门店!$J:$J,"VIVO体验店")</f>
        <v>0</v>
      </c>
      <c r="AA596" s="99">
        <f>COUNTIFS(通讯通路门店!$S:$S,$G596,通讯通路门店!$J:$J,"OPPO体验店")</f>
        <v>0</v>
      </c>
      <c r="AB596" s="99">
        <f>COUNTIFS(通讯通路门店!$S:$S,$G596,通讯通路门店!$J:$J,"华为授权体验店")+COUNTIFS(通讯通路门店!$S:$S,$G596,通讯通路门店!$J:$J,"华为堡垒店")</f>
        <v>0</v>
      </c>
      <c r="AC596" s="99">
        <f>COUNTIFS(通讯通路门店!$S:$S,$G596,通讯通路门店!$J:$J,"小米体验店")</f>
        <v>0</v>
      </c>
      <c r="AD596" s="99">
        <f>COUNTIFS(通讯通路门店!$S:$S,$G596,通讯通路门店!$J:$J,"苹果体验店")</f>
        <v>0</v>
      </c>
      <c r="AE596" s="99">
        <f>COUNTIFS(通讯通路门店!$S:$S,$G596,通讯通路门店!$J:$J,"其他品牌专卖店")</f>
        <v>0</v>
      </c>
      <c r="AF596" s="99">
        <f>SUMIFS(通讯通路门店!$BI:$BI,通讯通路门店!$S:$S,$G596)</f>
        <v>0</v>
      </c>
      <c r="AG596" s="99">
        <f>SUMIFS(通讯通路门店!$BH:$BH,通讯通路门店!$S:$S,$G596)</f>
        <v>0</v>
      </c>
      <c r="AH596" s="99">
        <f t="shared" si="46"/>
        <v>0</v>
      </c>
      <c r="AI596" s="99">
        <f>SUMIFS(通讯通路门店!$BB:$BB,通讯通路门店!$S:$S,$G596)</f>
        <v>0</v>
      </c>
      <c r="AJ596" s="99">
        <f>SUMIFS(通讯通路门店!$BE:$BE,通讯通路门店!$S:$S,$G596)</f>
        <v>0</v>
      </c>
      <c r="AK596" s="99">
        <f>SUMIFS(通讯通路门店!$BG:$BG,通讯通路门店!$S:$S,$G596)</f>
        <v>0</v>
      </c>
      <c r="AL596" s="99">
        <f>SUMIFS(通讯通路门店!$BC:$BC,通讯通路门店!$S:$S,$G596)</f>
        <v>0</v>
      </c>
      <c r="AM596" s="99">
        <f>SUMIFS(通讯通路门店!$BD:$BD,通讯通路门店!$S:$S,$G596)</f>
        <v>0</v>
      </c>
      <c r="AN596" s="99">
        <f>SUMIFS(通讯通路门店!$BF:$BF,通讯通路门店!$S:$S,$G596)</f>
        <v>0</v>
      </c>
      <c r="AO596" s="99">
        <f t="shared" si="47"/>
        <v>0</v>
      </c>
      <c r="AP596" s="99">
        <f>SUMIFS(通讯通路门店!$K:$K,通讯通路门店!$S:$S,$G596)</f>
        <v>0</v>
      </c>
      <c r="AQ596" s="83"/>
      <c r="AR596" s="99">
        <f>SUMIFS(通讯通路门店!$T:$T,通讯通路门店!$S:$S,$G596)</f>
        <v>0</v>
      </c>
      <c r="AS596" s="99">
        <f>SUMIFS(通讯通路门店!$U:$U,通讯通路门店!$S:$S,$G596)</f>
        <v>0</v>
      </c>
      <c r="AT596" s="99">
        <f>SUMIFS(通讯通路门店!$V:$V,通讯通路门店!$S:$S,$G596)</f>
        <v>0</v>
      </c>
      <c r="AU596" s="99">
        <f>SUMIFS(通讯通路门店!$W:$W,通讯通路门店!$S:$S,$G596)</f>
        <v>0</v>
      </c>
      <c r="AV596" s="99">
        <f>SUMIFS(通讯通路门店!$Z:$Z,通讯通路门店!$S:$S,$G596)</f>
        <v>0</v>
      </c>
      <c r="AW596" s="99">
        <f>SUMIFS(通讯通路门店!$AB:$AB,通讯通路门店!$S:$S,$G596)</f>
        <v>0</v>
      </c>
      <c r="AX596" s="99">
        <f>SUMIFS(通讯通路门店!$X:$X,通讯通路门店!$S:$S,$G596)</f>
        <v>0</v>
      </c>
      <c r="AY596" s="99">
        <f>SUMIFS(通讯通路门店!$Y:$Y,通讯通路门店!$S:$S,$G596)</f>
        <v>0</v>
      </c>
      <c r="AZ596" s="99">
        <f>SUMIFS(通讯通路门店!$AA:$AA,通讯通路门店!$S:$S,$G596)</f>
        <v>0</v>
      </c>
      <c r="BA596" s="99">
        <f t="shared" si="48"/>
        <v>0</v>
      </c>
      <c r="BB596" s="99">
        <f t="shared" si="49"/>
        <v>0</v>
      </c>
      <c r="BC596" s="99">
        <f>SUMIFS(通讯通路门店!$W:$W,通讯通路门店!$S:$S,$G596,通讯通路门店!$J:$J,"荣耀体验店")+SUMIFS(通讯通路门店!$W:$W,通讯通路门店!$S:$S,$G596,通讯通路门店!$J:$J,"荣耀授权专卖店")</f>
        <v>0</v>
      </c>
      <c r="BD596" s="99">
        <f>SUMIFS(通讯通路门店!$Z:$Z,通讯通路门店!$S:$S,$G596,通讯通路门店!$J:$J,"VIVO体验店")</f>
        <v>0</v>
      </c>
      <c r="BE596" s="99">
        <f>SUMIFS(通讯通路门店!$AB:$AB,通讯通路门店!$S:$S,$G596,通讯通路门店!$J:$J,"OPPO体验店")</f>
        <v>0</v>
      </c>
      <c r="BF596" s="99">
        <f>SUMIFS(通讯通路门店!$X:$X,通讯通路门店!$S:$S,$G596,通讯通路门店!$J:$J,"华为授权体验店")+SUMIFS(通讯通路门店!$AA:$AA,通讯通路门店!$S:$S,$G596,通讯通路门店!$J:$J,"华为堡垒店")</f>
        <v>0</v>
      </c>
      <c r="BG596" s="99">
        <f>SUMIFS(通讯通路门店!$Y:$Y,通讯通路门店!$S:$S,$G596,通讯通路门店!$J:$J,"小米体验店")</f>
        <v>0</v>
      </c>
      <c r="BH596" s="99">
        <f>SUMIFS(通讯通路门店!$AA:$AA,通讯通路门店!$S:$S,$G596,通讯通路门店!$J:$J,"苹果体验店")</f>
        <v>0</v>
      </c>
      <c r="BI596" s="99">
        <f>SUMIFS(通讯通路门店!$K:$K,通讯通路门店!$S:$S,$G596,通讯通路门店!$J:$J,"其他品牌专卖店")</f>
        <v>0</v>
      </c>
      <c r="BJ596" s="99">
        <f>SUMIFS(通讯通路门店!$AC:$AC,通讯通路门店!$S:$S,$G596)</f>
        <v>0</v>
      </c>
      <c r="BK596" s="99">
        <f>SUMIFS(通讯通路门店!$AD:$AD,通讯通路门店!$S:$S,$G596)</f>
        <v>0</v>
      </c>
      <c r="BL596" s="99">
        <f>SUMIFS(通讯通路门店!$AE:$AE,通讯通路门店!$S:$S,$G596)</f>
        <v>0</v>
      </c>
      <c r="BM596" s="99">
        <f>SUMIFS(通讯通路门店!$AF:$AF,通讯通路门店!$S:$S,$G596)</f>
        <v>0</v>
      </c>
      <c r="BN596" s="99">
        <f>SUMIFS(通讯通路门店!$AG:$AG,通讯通路门店!$S:$S,$G596)</f>
        <v>0</v>
      </c>
      <c r="BO596" s="99">
        <f>SUMIFS(通讯通路门店!$AH:$AH,通讯通路门店!$S:$S,$G596)</f>
        <v>0</v>
      </c>
      <c r="BP596" s="99">
        <f>SUMIFS(通讯通路门店!$AI:$AI,通讯通路门店!$S:$S,$G596)</f>
        <v>0</v>
      </c>
      <c r="BQ596" s="83"/>
    </row>
    <row r="597" spans="1:69">
      <c r="A597" s="99" t="str">
        <f>IFERROR(_xlfn.XLOOKUP($G597,通讯通路门店!$S$4:$S$993933,通讯通路门店!$A$4:$A$993933,0,0),"")</f>
        <v/>
      </c>
      <c r="B597" s="99" t="str">
        <f>IFERROR(_xlfn.XLOOKUP($G597,通讯通路门店!$S$4:$S$993933,通讯通路门店!$B$4:$B$993933,0,0),"")</f>
        <v/>
      </c>
      <c r="C597" s="99" t="str">
        <f>IFERROR(_xlfn.XLOOKUP($G597,通讯通路门店!$S$4:$S$993933,通讯通路门店!$C$4:$C$993933,0,0),"")</f>
        <v/>
      </c>
      <c r="D597" s="99" t="str">
        <f>IFERROR(_xlfn.XLOOKUP($G597,通讯通路门店!$S$4:$S$993933,通讯通路门店!$D$4:$D$993933,0,0),"")</f>
        <v/>
      </c>
      <c r="E597" s="83"/>
      <c r="F597" s="83"/>
      <c r="G597" s="101" t="e">
        <v>#N/A</v>
      </c>
      <c r="H597" s="102" t="str">
        <f>IFERROR(_xlfn.XLOOKUP($G597,通讯通路门店!$S$4:$S$993933,通讯通路门店!$R$4:$R$993933,0,0),"")</f>
        <v/>
      </c>
      <c r="I597" s="83"/>
      <c r="J597" s="83"/>
      <c r="K597" s="83"/>
      <c r="L597" s="83"/>
      <c r="M597" s="83"/>
      <c r="N597" s="83"/>
      <c r="O597" s="83"/>
      <c r="P597" s="83"/>
      <c r="Q597" s="83"/>
      <c r="R597" s="83"/>
      <c r="S597" s="83"/>
      <c r="T597" s="83"/>
      <c r="U597" s="99">
        <f>COUNTIF(通讯通路门店!$S:$S,$G597)</f>
        <v>0</v>
      </c>
      <c r="V597" s="99">
        <f>COUNTIFS(通讯通路门店!$S:$S,$G597,通讯通路门店!$J:$J,"综合卖场")</f>
        <v>0</v>
      </c>
      <c r="W597" s="99">
        <f>SUMIFS(通讯通路门店!$AJ:$AJ,通讯通路门店!$S:$S,通讯客户沙盘!$G597)</f>
        <v>0</v>
      </c>
      <c r="X597" s="99">
        <f t="shared" si="45"/>
        <v>0</v>
      </c>
      <c r="Y597" s="99">
        <f>COUNTIFS(通讯通路门店!$S:$S,$G597,通讯通路门店!$J:$J,"荣耀体验店")+COUNTIFS(通讯通路门店!$S:$S,$G597,通讯通路门店!$J:$J,"荣耀授权专卖店")</f>
        <v>0</v>
      </c>
      <c r="Z597" s="99">
        <f>COUNTIFS(通讯通路门店!$S:$S,$G597,通讯通路门店!$J:$J,"VIVO体验店")</f>
        <v>0</v>
      </c>
      <c r="AA597" s="99">
        <f>COUNTIFS(通讯通路门店!$S:$S,$G597,通讯通路门店!$J:$J,"OPPO体验店")</f>
        <v>0</v>
      </c>
      <c r="AB597" s="99">
        <f>COUNTIFS(通讯通路门店!$S:$S,$G597,通讯通路门店!$J:$J,"华为授权体验店")+COUNTIFS(通讯通路门店!$S:$S,$G597,通讯通路门店!$J:$J,"华为堡垒店")</f>
        <v>0</v>
      </c>
      <c r="AC597" s="99">
        <f>COUNTIFS(通讯通路门店!$S:$S,$G597,通讯通路门店!$J:$J,"小米体验店")</f>
        <v>0</v>
      </c>
      <c r="AD597" s="99">
        <f>COUNTIFS(通讯通路门店!$S:$S,$G597,通讯通路门店!$J:$J,"苹果体验店")</f>
        <v>0</v>
      </c>
      <c r="AE597" s="99">
        <f>COUNTIFS(通讯通路门店!$S:$S,$G597,通讯通路门店!$J:$J,"其他品牌专卖店")</f>
        <v>0</v>
      </c>
      <c r="AF597" s="99">
        <f>SUMIFS(通讯通路门店!$BI:$BI,通讯通路门店!$S:$S,$G597)</f>
        <v>0</v>
      </c>
      <c r="AG597" s="99">
        <f>SUMIFS(通讯通路门店!$BH:$BH,通讯通路门店!$S:$S,$G597)</f>
        <v>0</v>
      </c>
      <c r="AH597" s="99">
        <f t="shared" si="46"/>
        <v>0</v>
      </c>
      <c r="AI597" s="99">
        <f>SUMIFS(通讯通路门店!$BB:$BB,通讯通路门店!$S:$S,$G597)</f>
        <v>0</v>
      </c>
      <c r="AJ597" s="99">
        <f>SUMIFS(通讯通路门店!$BE:$BE,通讯通路门店!$S:$S,$G597)</f>
        <v>0</v>
      </c>
      <c r="AK597" s="99">
        <f>SUMIFS(通讯通路门店!$BG:$BG,通讯通路门店!$S:$S,$G597)</f>
        <v>0</v>
      </c>
      <c r="AL597" s="99">
        <f>SUMIFS(通讯通路门店!$BC:$BC,通讯通路门店!$S:$S,$G597)</f>
        <v>0</v>
      </c>
      <c r="AM597" s="99">
        <f>SUMIFS(通讯通路门店!$BD:$BD,通讯通路门店!$S:$S,$G597)</f>
        <v>0</v>
      </c>
      <c r="AN597" s="99">
        <f>SUMIFS(通讯通路门店!$BF:$BF,通讯通路门店!$S:$S,$G597)</f>
        <v>0</v>
      </c>
      <c r="AO597" s="99">
        <f t="shared" si="47"/>
        <v>0</v>
      </c>
      <c r="AP597" s="99">
        <f>SUMIFS(通讯通路门店!$K:$K,通讯通路门店!$S:$S,$G597)</f>
        <v>0</v>
      </c>
      <c r="AQ597" s="83"/>
      <c r="AR597" s="99">
        <f>SUMIFS(通讯通路门店!$T:$T,通讯通路门店!$S:$S,$G597)</f>
        <v>0</v>
      </c>
      <c r="AS597" s="99">
        <f>SUMIFS(通讯通路门店!$U:$U,通讯通路门店!$S:$S,$G597)</f>
        <v>0</v>
      </c>
      <c r="AT597" s="99">
        <f>SUMIFS(通讯通路门店!$V:$V,通讯通路门店!$S:$S,$G597)</f>
        <v>0</v>
      </c>
      <c r="AU597" s="99">
        <f>SUMIFS(通讯通路门店!$W:$W,通讯通路门店!$S:$S,$G597)</f>
        <v>0</v>
      </c>
      <c r="AV597" s="99">
        <f>SUMIFS(通讯通路门店!$Z:$Z,通讯通路门店!$S:$S,$G597)</f>
        <v>0</v>
      </c>
      <c r="AW597" s="99">
        <f>SUMIFS(通讯通路门店!$AB:$AB,通讯通路门店!$S:$S,$G597)</f>
        <v>0</v>
      </c>
      <c r="AX597" s="99">
        <f>SUMIFS(通讯通路门店!$X:$X,通讯通路门店!$S:$S,$G597)</f>
        <v>0</v>
      </c>
      <c r="AY597" s="99">
        <f>SUMIFS(通讯通路门店!$Y:$Y,通讯通路门店!$S:$S,$G597)</f>
        <v>0</v>
      </c>
      <c r="AZ597" s="99">
        <f>SUMIFS(通讯通路门店!$AA:$AA,通讯通路门店!$S:$S,$G597)</f>
        <v>0</v>
      </c>
      <c r="BA597" s="99">
        <f t="shared" si="48"/>
        <v>0</v>
      </c>
      <c r="BB597" s="99">
        <f t="shared" si="49"/>
        <v>0</v>
      </c>
      <c r="BC597" s="99">
        <f>SUMIFS(通讯通路门店!$W:$W,通讯通路门店!$S:$S,$G597,通讯通路门店!$J:$J,"荣耀体验店")+SUMIFS(通讯通路门店!$W:$W,通讯通路门店!$S:$S,$G597,通讯通路门店!$J:$J,"荣耀授权专卖店")</f>
        <v>0</v>
      </c>
      <c r="BD597" s="99">
        <f>SUMIFS(通讯通路门店!$Z:$Z,通讯通路门店!$S:$S,$G597,通讯通路门店!$J:$J,"VIVO体验店")</f>
        <v>0</v>
      </c>
      <c r="BE597" s="99">
        <f>SUMIFS(通讯通路门店!$AB:$AB,通讯通路门店!$S:$S,$G597,通讯通路门店!$J:$J,"OPPO体验店")</f>
        <v>0</v>
      </c>
      <c r="BF597" s="99">
        <f>SUMIFS(通讯通路门店!$X:$X,通讯通路门店!$S:$S,$G597,通讯通路门店!$J:$J,"华为授权体验店")+SUMIFS(通讯通路门店!$AA:$AA,通讯通路门店!$S:$S,$G597,通讯通路门店!$J:$J,"华为堡垒店")</f>
        <v>0</v>
      </c>
      <c r="BG597" s="99">
        <f>SUMIFS(通讯通路门店!$Y:$Y,通讯通路门店!$S:$S,$G597,通讯通路门店!$J:$J,"小米体验店")</f>
        <v>0</v>
      </c>
      <c r="BH597" s="99">
        <f>SUMIFS(通讯通路门店!$AA:$AA,通讯通路门店!$S:$S,$G597,通讯通路门店!$J:$J,"苹果体验店")</f>
        <v>0</v>
      </c>
      <c r="BI597" s="99">
        <f>SUMIFS(通讯通路门店!$K:$K,通讯通路门店!$S:$S,$G597,通讯通路门店!$J:$J,"其他品牌专卖店")</f>
        <v>0</v>
      </c>
      <c r="BJ597" s="99">
        <f>SUMIFS(通讯通路门店!$AC:$AC,通讯通路门店!$S:$S,$G597)</f>
        <v>0</v>
      </c>
      <c r="BK597" s="99">
        <f>SUMIFS(通讯通路门店!$AD:$AD,通讯通路门店!$S:$S,$G597)</f>
        <v>0</v>
      </c>
      <c r="BL597" s="99">
        <f>SUMIFS(通讯通路门店!$AE:$AE,通讯通路门店!$S:$S,$G597)</f>
        <v>0</v>
      </c>
      <c r="BM597" s="99">
        <f>SUMIFS(通讯通路门店!$AF:$AF,通讯通路门店!$S:$S,$G597)</f>
        <v>0</v>
      </c>
      <c r="BN597" s="99">
        <f>SUMIFS(通讯通路门店!$AG:$AG,通讯通路门店!$S:$S,$G597)</f>
        <v>0</v>
      </c>
      <c r="BO597" s="99">
        <f>SUMIFS(通讯通路门店!$AH:$AH,通讯通路门店!$S:$S,$G597)</f>
        <v>0</v>
      </c>
      <c r="BP597" s="99">
        <f>SUMIFS(通讯通路门店!$AI:$AI,通讯通路门店!$S:$S,$G597)</f>
        <v>0</v>
      </c>
      <c r="BQ597" s="83"/>
    </row>
    <row r="598" spans="1:69">
      <c r="A598" s="99" t="str">
        <f>IFERROR(_xlfn.XLOOKUP($G598,通讯通路门店!$S$4:$S$993933,通讯通路门店!$A$4:$A$993933,0,0),"")</f>
        <v/>
      </c>
      <c r="B598" s="99" t="str">
        <f>IFERROR(_xlfn.XLOOKUP($G598,通讯通路门店!$S$4:$S$993933,通讯通路门店!$B$4:$B$993933,0,0),"")</f>
        <v/>
      </c>
      <c r="C598" s="99" t="str">
        <f>IFERROR(_xlfn.XLOOKUP($G598,通讯通路门店!$S$4:$S$993933,通讯通路门店!$C$4:$C$993933,0,0),"")</f>
        <v/>
      </c>
      <c r="D598" s="99" t="str">
        <f>IFERROR(_xlfn.XLOOKUP($G598,通讯通路门店!$S$4:$S$993933,通讯通路门店!$D$4:$D$993933,0,0),"")</f>
        <v/>
      </c>
      <c r="E598" s="83"/>
      <c r="F598" s="83"/>
      <c r="G598" s="101" t="e">
        <v>#N/A</v>
      </c>
      <c r="H598" s="102" t="str">
        <f>IFERROR(_xlfn.XLOOKUP($G598,通讯通路门店!$S$4:$S$993933,通讯通路门店!$R$4:$R$993933,0,0),"")</f>
        <v/>
      </c>
      <c r="I598" s="83"/>
      <c r="J598" s="83"/>
      <c r="K598" s="83"/>
      <c r="L598" s="83"/>
      <c r="M598" s="83"/>
      <c r="N598" s="83"/>
      <c r="O598" s="83"/>
      <c r="P598" s="83"/>
      <c r="Q598" s="83"/>
      <c r="R598" s="83"/>
      <c r="S598" s="83"/>
      <c r="T598" s="83"/>
      <c r="U598" s="99">
        <f>COUNTIF(通讯通路门店!$S:$S,$G598)</f>
        <v>0</v>
      </c>
      <c r="V598" s="99">
        <f>COUNTIFS(通讯通路门店!$S:$S,$G598,通讯通路门店!$J:$J,"综合卖场")</f>
        <v>0</v>
      </c>
      <c r="W598" s="99">
        <f>SUMIFS(通讯通路门店!$AJ:$AJ,通讯通路门店!$S:$S,通讯客户沙盘!$G598)</f>
        <v>0</v>
      </c>
      <c r="X598" s="99">
        <f t="shared" si="45"/>
        <v>0</v>
      </c>
      <c r="Y598" s="99">
        <f>COUNTIFS(通讯通路门店!$S:$S,$G598,通讯通路门店!$J:$J,"荣耀体验店")+COUNTIFS(通讯通路门店!$S:$S,$G598,通讯通路门店!$J:$J,"荣耀授权专卖店")</f>
        <v>0</v>
      </c>
      <c r="Z598" s="99">
        <f>COUNTIFS(通讯通路门店!$S:$S,$G598,通讯通路门店!$J:$J,"VIVO体验店")</f>
        <v>0</v>
      </c>
      <c r="AA598" s="99">
        <f>COUNTIFS(通讯通路门店!$S:$S,$G598,通讯通路门店!$J:$J,"OPPO体验店")</f>
        <v>0</v>
      </c>
      <c r="AB598" s="99">
        <f>COUNTIFS(通讯通路门店!$S:$S,$G598,通讯通路门店!$J:$J,"华为授权体验店")+COUNTIFS(通讯通路门店!$S:$S,$G598,通讯通路门店!$J:$J,"华为堡垒店")</f>
        <v>0</v>
      </c>
      <c r="AC598" s="99">
        <f>COUNTIFS(通讯通路门店!$S:$S,$G598,通讯通路门店!$J:$J,"小米体验店")</f>
        <v>0</v>
      </c>
      <c r="AD598" s="99">
        <f>COUNTIFS(通讯通路门店!$S:$S,$G598,通讯通路门店!$J:$J,"苹果体验店")</f>
        <v>0</v>
      </c>
      <c r="AE598" s="99">
        <f>COUNTIFS(通讯通路门店!$S:$S,$G598,通讯通路门店!$J:$J,"其他品牌专卖店")</f>
        <v>0</v>
      </c>
      <c r="AF598" s="99">
        <f>SUMIFS(通讯通路门店!$BI:$BI,通讯通路门店!$S:$S,$G598)</f>
        <v>0</v>
      </c>
      <c r="AG598" s="99">
        <f>SUMIFS(通讯通路门店!$BH:$BH,通讯通路门店!$S:$S,$G598)</f>
        <v>0</v>
      </c>
      <c r="AH598" s="99">
        <f t="shared" si="46"/>
        <v>0</v>
      </c>
      <c r="AI598" s="99">
        <f>SUMIFS(通讯通路门店!$BB:$BB,通讯通路门店!$S:$S,$G598)</f>
        <v>0</v>
      </c>
      <c r="AJ598" s="99">
        <f>SUMIFS(通讯通路门店!$BE:$BE,通讯通路门店!$S:$S,$G598)</f>
        <v>0</v>
      </c>
      <c r="AK598" s="99">
        <f>SUMIFS(通讯通路门店!$BG:$BG,通讯通路门店!$S:$S,$G598)</f>
        <v>0</v>
      </c>
      <c r="AL598" s="99">
        <f>SUMIFS(通讯通路门店!$BC:$BC,通讯通路门店!$S:$S,$G598)</f>
        <v>0</v>
      </c>
      <c r="AM598" s="99">
        <f>SUMIFS(通讯通路门店!$BD:$BD,通讯通路门店!$S:$S,$G598)</f>
        <v>0</v>
      </c>
      <c r="AN598" s="99">
        <f>SUMIFS(通讯通路门店!$BF:$BF,通讯通路门店!$S:$S,$G598)</f>
        <v>0</v>
      </c>
      <c r="AO598" s="99">
        <f t="shared" si="47"/>
        <v>0</v>
      </c>
      <c r="AP598" s="99">
        <f>SUMIFS(通讯通路门店!$K:$K,通讯通路门店!$S:$S,$G598)</f>
        <v>0</v>
      </c>
      <c r="AQ598" s="83"/>
      <c r="AR598" s="99">
        <f>SUMIFS(通讯通路门店!$T:$T,通讯通路门店!$S:$S,$G598)</f>
        <v>0</v>
      </c>
      <c r="AS598" s="99">
        <f>SUMIFS(通讯通路门店!$U:$U,通讯通路门店!$S:$S,$G598)</f>
        <v>0</v>
      </c>
      <c r="AT598" s="99">
        <f>SUMIFS(通讯通路门店!$V:$V,通讯通路门店!$S:$S,$G598)</f>
        <v>0</v>
      </c>
      <c r="AU598" s="99">
        <f>SUMIFS(通讯通路门店!$W:$W,通讯通路门店!$S:$S,$G598)</f>
        <v>0</v>
      </c>
      <c r="AV598" s="99">
        <f>SUMIFS(通讯通路门店!$Z:$Z,通讯通路门店!$S:$S,$G598)</f>
        <v>0</v>
      </c>
      <c r="AW598" s="99">
        <f>SUMIFS(通讯通路门店!$AB:$AB,通讯通路门店!$S:$S,$G598)</f>
        <v>0</v>
      </c>
      <c r="AX598" s="99">
        <f>SUMIFS(通讯通路门店!$X:$X,通讯通路门店!$S:$S,$G598)</f>
        <v>0</v>
      </c>
      <c r="AY598" s="99">
        <f>SUMIFS(通讯通路门店!$Y:$Y,通讯通路门店!$S:$S,$G598)</f>
        <v>0</v>
      </c>
      <c r="AZ598" s="99">
        <f>SUMIFS(通讯通路门店!$AA:$AA,通讯通路门店!$S:$S,$G598)</f>
        <v>0</v>
      </c>
      <c r="BA598" s="99">
        <f t="shared" si="48"/>
        <v>0</v>
      </c>
      <c r="BB598" s="99">
        <f t="shared" si="49"/>
        <v>0</v>
      </c>
      <c r="BC598" s="99">
        <f>SUMIFS(通讯通路门店!$W:$W,通讯通路门店!$S:$S,$G598,通讯通路门店!$J:$J,"荣耀体验店")+SUMIFS(通讯通路门店!$W:$W,通讯通路门店!$S:$S,$G598,通讯通路门店!$J:$J,"荣耀授权专卖店")</f>
        <v>0</v>
      </c>
      <c r="BD598" s="99">
        <f>SUMIFS(通讯通路门店!$Z:$Z,通讯通路门店!$S:$S,$G598,通讯通路门店!$J:$J,"VIVO体验店")</f>
        <v>0</v>
      </c>
      <c r="BE598" s="99">
        <f>SUMIFS(通讯通路门店!$AB:$AB,通讯通路门店!$S:$S,$G598,通讯通路门店!$J:$J,"OPPO体验店")</f>
        <v>0</v>
      </c>
      <c r="BF598" s="99">
        <f>SUMIFS(通讯通路门店!$X:$X,通讯通路门店!$S:$S,$G598,通讯通路门店!$J:$J,"华为授权体验店")+SUMIFS(通讯通路门店!$AA:$AA,通讯通路门店!$S:$S,$G598,通讯通路门店!$J:$J,"华为堡垒店")</f>
        <v>0</v>
      </c>
      <c r="BG598" s="99">
        <f>SUMIFS(通讯通路门店!$Y:$Y,通讯通路门店!$S:$S,$G598,通讯通路门店!$J:$J,"小米体验店")</f>
        <v>0</v>
      </c>
      <c r="BH598" s="99">
        <f>SUMIFS(通讯通路门店!$AA:$AA,通讯通路门店!$S:$S,$G598,通讯通路门店!$J:$J,"苹果体验店")</f>
        <v>0</v>
      </c>
      <c r="BI598" s="99">
        <f>SUMIFS(通讯通路门店!$K:$K,通讯通路门店!$S:$S,$G598,通讯通路门店!$J:$J,"其他品牌专卖店")</f>
        <v>0</v>
      </c>
      <c r="BJ598" s="99">
        <f>SUMIFS(通讯通路门店!$AC:$AC,通讯通路门店!$S:$S,$G598)</f>
        <v>0</v>
      </c>
      <c r="BK598" s="99">
        <f>SUMIFS(通讯通路门店!$AD:$AD,通讯通路门店!$S:$S,$G598)</f>
        <v>0</v>
      </c>
      <c r="BL598" s="99">
        <f>SUMIFS(通讯通路门店!$AE:$AE,通讯通路门店!$S:$S,$G598)</f>
        <v>0</v>
      </c>
      <c r="BM598" s="99">
        <f>SUMIFS(通讯通路门店!$AF:$AF,通讯通路门店!$S:$S,$G598)</f>
        <v>0</v>
      </c>
      <c r="BN598" s="99">
        <f>SUMIFS(通讯通路门店!$AG:$AG,通讯通路门店!$S:$S,$G598)</f>
        <v>0</v>
      </c>
      <c r="BO598" s="99">
        <f>SUMIFS(通讯通路门店!$AH:$AH,通讯通路门店!$S:$S,$G598)</f>
        <v>0</v>
      </c>
      <c r="BP598" s="99">
        <f>SUMIFS(通讯通路门店!$AI:$AI,通讯通路门店!$S:$S,$G598)</f>
        <v>0</v>
      </c>
      <c r="BQ598" s="83"/>
    </row>
    <row r="599" spans="1:69">
      <c r="A599" s="99" t="str">
        <f>IFERROR(_xlfn.XLOOKUP($G599,通讯通路门店!$S$4:$S$993933,通讯通路门店!$A$4:$A$993933,0,0),"")</f>
        <v/>
      </c>
      <c r="B599" s="99" t="str">
        <f>IFERROR(_xlfn.XLOOKUP($G599,通讯通路门店!$S$4:$S$993933,通讯通路门店!$B$4:$B$993933,0,0),"")</f>
        <v/>
      </c>
      <c r="C599" s="99" t="str">
        <f>IFERROR(_xlfn.XLOOKUP($G599,通讯通路门店!$S$4:$S$993933,通讯通路门店!$C$4:$C$993933,0,0),"")</f>
        <v/>
      </c>
      <c r="D599" s="99" t="str">
        <f>IFERROR(_xlfn.XLOOKUP($G599,通讯通路门店!$S$4:$S$993933,通讯通路门店!$D$4:$D$993933,0,0),"")</f>
        <v/>
      </c>
      <c r="E599" s="83"/>
      <c r="F599" s="83"/>
      <c r="G599" s="101" t="e">
        <v>#N/A</v>
      </c>
      <c r="H599" s="102" t="str">
        <f>IFERROR(_xlfn.XLOOKUP($G599,通讯通路门店!$S$4:$S$993933,通讯通路门店!$R$4:$R$993933,0,0),"")</f>
        <v/>
      </c>
      <c r="I599" s="83"/>
      <c r="J599" s="83"/>
      <c r="K599" s="83"/>
      <c r="L599" s="83"/>
      <c r="M599" s="83"/>
      <c r="N599" s="83"/>
      <c r="O599" s="83"/>
      <c r="P599" s="83"/>
      <c r="Q599" s="83"/>
      <c r="R599" s="83"/>
      <c r="S599" s="83"/>
      <c r="T599" s="83"/>
      <c r="U599" s="99">
        <f>COUNTIF(通讯通路门店!$S:$S,$G599)</f>
        <v>0</v>
      </c>
      <c r="V599" s="99">
        <f>COUNTIFS(通讯通路门店!$S:$S,$G599,通讯通路门店!$J:$J,"综合卖场")</f>
        <v>0</v>
      </c>
      <c r="W599" s="99">
        <f>SUMIFS(通讯通路门店!$AJ:$AJ,通讯通路门店!$S:$S,通讯客户沙盘!$G599)</f>
        <v>0</v>
      </c>
      <c r="X599" s="99">
        <f t="shared" si="45"/>
        <v>0</v>
      </c>
      <c r="Y599" s="99">
        <f>COUNTIFS(通讯通路门店!$S:$S,$G599,通讯通路门店!$J:$J,"荣耀体验店")+COUNTIFS(通讯通路门店!$S:$S,$G599,通讯通路门店!$J:$J,"荣耀授权专卖店")</f>
        <v>0</v>
      </c>
      <c r="Z599" s="99">
        <f>COUNTIFS(通讯通路门店!$S:$S,$G599,通讯通路门店!$J:$J,"VIVO体验店")</f>
        <v>0</v>
      </c>
      <c r="AA599" s="99">
        <f>COUNTIFS(通讯通路门店!$S:$S,$G599,通讯通路门店!$J:$J,"OPPO体验店")</f>
        <v>0</v>
      </c>
      <c r="AB599" s="99">
        <f>COUNTIFS(通讯通路门店!$S:$S,$G599,通讯通路门店!$J:$J,"华为授权体验店")+COUNTIFS(通讯通路门店!$S:$S,$G599,通讯通路门店!$J:$J,"华为堡垒店")</f>
        <v>0</v>
      </c>
      <c r="AC599" s="99">
        <f>COUNTIFS(通讯通路门店!$S:$S,$G599,通讯通路门店!$J:$J,"小米体验店")</f>
        <v>0</v>
      </c>
      <c r="AD599" s="99">
        <f>COUNTIFS(通讯通路门店!$S:$S,$G599,通讯通路门店!$J:$J,"苹果体验店")</f>
        <v>0</v>
      </c>
      <c r="AE599" s="99">
        <f>COUNTIFS(通讯通路门店!$S:$S,$G599,通讯通路门店!$J:$J,"其他品牌专卖店")</f>
        <v>0</v>
      </c>
      <c r="AF599" s="99">
        <f>SUMIFS(通讯通路门店!$BI:$BI,通讯通路门店!$S:$S,$G599)</f>
        <v>0</v>
      </c>
      <c r="AG599" s="99">
        <f>SUMIFS(通讯通路门店!$BH:$BH,通讯通路门店!$S:$S,$G599)</f>
        <v>0</v>
      </c>
      <c r="AH599" s="99">
        <f t="shared" si="46"/>
        <v>0</v>
      </c>
      <c r="AI599" s="99">
        <f>SUMIFS(通讯通路门店!$BB:$BB,通讯通路门店!$S:$S,$G599)</f>
        <v>0</v>
      </c>
      <c r="AJ599" s="99">
        <f>SUMIFS(通讯通路门店!$BE:$BE,通讯通路门店!$S:$S,$G599)</f>
        <v>0</v>
      </c>
      <c r="AK599" s="99">
        <f>SUMIFS(通讯通路门店!$BG:$BG,通讯通路门店!$S:$S,$G599)</f>
        <v>0</v>
      </c>
      <c r="AL599" s="99">
        <f>SUMIFS(通讯通路门店!$BC:$BC,通讯通路门店!$S:$S,$G599)</f>
        <v>0</v>
      </c>
      <c r="AM599" s="99">
        <f>SUMIFS(通讯通路门店!$BD:$BD,通讯通路门店!$S:$S,$G599)</f>
        <v>0</v>
      </c>
      <c r="AN599" s="99">
        <f>SUMIFS(通讯通路门店!$BF:$BF,通讯通路门店!$S:$S,$G599)</f>
        <v>0</v>
      </c>
      <c r="AO599" s="99">
        <f t="shared" si="47"/>
        <v>0</v>
      </c>
      <c r="AP599" s="99">
        <f>SUMIFS(通讯通路门店!$K:$K,通讯通路门店!$S:$S,$G599)</f>
        <v>0</v>
      </c>
      <c r="AQ599" s="83"/>
      <c r="AR599" s="99">
        <f>SUMIFS(通讯通路门店!$T:$T,通讯通路门店!$S:$S,$G599)</f>
        <v>0</v>
      </c>
      <c r="AS599" s="99">
        <f>SUMIFS(通讯通路门店!$U:$U,通讯通路门店!$S:$S,$G599)</f>
        <v>0</v>
      </c>
      <c r="AT599" s="99">
        <f>SUMIFS(通讯通路门店!$V:$V,通讯通路门店!$S:$S,$G599)</f>
        <v>0</v>
      </c>
      <c r="AU599" s="99">
        <f>SUMIFS(通讯通路门店!$W:$W,通讯通路门店!$S:$S,$G599)</f>
        <v>0</v>
      </c>
      <c r="AV599" s="99">
        <f>SUMIFS(通讯通路门店!$Z:$Z,通讯通路门店!$S:$S,$G599)</f>
        <v>0</v>
      </c>
      <c r="AW599" s="99">
        <f>SUMIFS(通讯通路门店!$AB:$AB,通讯通路门店!$S:$S,$G599)</f>
        <v>0</v>
      </c>
      <c r="AX599" s="99">
        <f>SUMIFS(通讯通路门店!$X:$X,通讯通路门店!$S:$S,$G599)</f>
        <v>0</v>
      </c>
      <c r="AY599" s="99">
        <f>SUMIFS(通讯通路门店!$Y:$Y,通讯通路门店!$S:$S,$G599)</f>
        <v>0</v>
      </c>
      <c r="AZ599" s="99">
        <f>SUMIFS(通讯通路门店!$AA:$AA,通讯通路门店!$S:$S,$G599)</f>
        <v>0</v>
      </c>
      <c r="BA599" s="99">
        <f t="shared" si="48"/>
        <v>0</v>
      </c>
      <c r="BB599" s="99">
        <f t="shared" si="49"/>
        <v>0</v>
      </c>
      <c r="BC599" s="99">
        <f>SUMIFS(通讯通路门店!$W:$W,通讯通路门店!$S:$S,$G599,通讯通路门店!$J:$J,"荣耀体验店")+SUMIFS(通讯通路门店!$W:$W,通讯通路门店!$S:$S,$G599,通讯通路门店!$J:$J,"荣耀授权专卖店")</f>
        <v>0</v>
      </c>
      <c r="BD599" s="99">
        <f>SUMIFS(通讯通路门店!$Z:$Z,通讯通路门店!$S:$S,$G599,通讯通路门店!$J:$J,"VIVO体验店")</f>
        <v>0</v>
      </c>
      <c r="BE599" s="99">
        <f>SUMIFS(通讯通路门店!$AB:$AB,通讯通路门店!$S:$S,$G599,通讯通路门店!$J:$J,"OPPO体验店")</f>
        <v>0</v>
      </c>
      <c r="BF599" s="99">
        <f>SUMIFS(通讯通路门店!$X:$X,通讯通路门店!$S:$S,$G599,通讯通路门店!$J:$J,"华为授权体验店")+SUMIFS(通讯通路门店!$AA:$AA,通讯通路门店!$S:$S,$G599,通讯通路门店!$J:$J,"华为堡垒店")</f>
        <v>0</v>
      </c>
      <c r="BG599" s="99">
        <f>SUMIFS(通讯通路门店!$Y:$Y,通讯通路门店!$S:$S,$G599,通讯通路门店!$J:$J,"小米体验店")</f>
        <v>0</v>
      </c>
      <c r="BH599" s="99">
        <f>SUMIFS(通讯通路门店!$AA:$AA,通讯通路门店!$S:$S,$G599,通讯通路门店!$J:$J,"苹果体验店")</f>
        <v>0</v>
      </c>
      <c r="BI599" s="99">
        <f>SUMIFS(通讯通路门店!$K:$K,通讯通路门店!$S:$S,$G599,通讯通路门店!$J:$J,"其他品牌专卖店")</f>
        <v>0</v>
      </c>
      <c r="BJ599" s="99">
        <f>SUMIFS(通讯通路门店!$AC:$AC,通讯通路门店!$S:$S,$G599)</f>
        <v>0</v>
      </c>
      <c r="BK599" s="99">
        <f>SUMIFS(通讯通路门店!$AD:$AD,通讯通路门店!$S:$S,$G599)</f>
        <v>0</v>
      </c>
      <c r="BL599" s="99">
        <f>SUMIFS(通讯通路门店!$AE:$AE,通讯通路门店!$S:$S,$G599)</f>
        <v>0</v>
      </c>
      <c r="BM599" s="99">
        <f>SUMIFS(通讯通路门店!$AF:$AF,通讯通路门店!$S:$S,$G599)</f>
        <v>0</v>
      </c>
      <c r="BN599" s="99">
        <f>SUMIFS(通讯通路门店!$AG:$AG,通讯通路门店!$S:$S,$G599)</f>
        <v>0</v>
      </c>
      <c r="BO599" s="99">
        <f>SUMIFS(通讯通路门店!$AH:$AH,通讯通路门店!$S:$S,$G599)</f>
        <v>0</v>
      </c>
      <c r="BP599" s="99">
        <f>SUMIFS(通讯通路门店!$AI:$AI,通讯通路门店!$S:$S,$G599)</f>
        <v>0</v>
      </c>
      <c r="BQ599" s="83"/>
    </row>
    <row r="600" spans="1:69">
      <c r="A600" s="99" t="str">
        <f>IFERROR(_xlfn.XLOOKUP($G600,通讯通路门店!$S$4:$S$993933,通讯通路门店!$A$4:$A$993933,0,0),"")</f>
        <v/>
      </c>
      <c r="B600" s="99" t="str">
        <f>IFERROR(_xlfn.XLOOKUP($G600,通讯通路门店!$S$4:$S$993933,通讯通路门店!$B$4:$B$993933,0,0),"")</f>
        <v/>
      </c>
      <c r="C600" s="99" t="str">
        <f>IFERROR(_xlfn.XLOOKUP($G600,通讯通路门店!$S$4:$S$993933,通讯通路门店!$C$4:$C$993933,0,0),"")</f>
        <v/>
      </c>
      <c r="D600" s="99" t="str">
        <f>IFERROR(_xlfn.XLOOKUP($G600,通讯通路门店!$S$4:$S$993933,通讯通路门店!$D$4:$D$993933,0,0),"")</f>
        <v/>
      </c>
      <c r="E600" s="83"/>
      <c r="F600" s="83"/>
      <c r="G600" s="101" t="e">
        <v>#N/A</v>
      </c>
      <c r="H600" s="102" t="str">
        <f>IFERROR(_xlfn.XLOOKUP($G600,通讯通路门店!$S$4:$S$993933,通讯通路门店!$R$4:$R$993933,0,0),"")</f>
        <v/>
      </c>
      <c r="I600" s="83"/>
      <c r="J600" s="83"/>
      <c r="K600" s="83"/>
      <c r="L600" s="83"/>
      <c r="M600" s="83"/>
      <c r="N600" s="83"/>
      <c r="O600" s="83"/>
      <c r="P600" s="83"/>
      <c r="Q600" s="83"/>
      <c r="R600" s="83"/>
      <c r="S600" s="83"/>
      <c r="T600" s="83"/>
      <c r="U600" s="99">
        <f>COUNTIF(通讯通路门店!$S:$S,$G600)</f>
        <v>0</v>
      </c>
      <c r="V600" s="99">
        <f>COUNTIFS(通讯通路门店!$S:$S,$G600,通讯通路门店!$J:$J,"综合卖场")</f>
        <v>0</v>
      </c>
      <c r="W600" s="99">
        <f>SUMIFS(通讯通路门店!$AJ:$AJ,通讯通路门店!$S:$S,通讯客户沙盘!$G600)</f>
        <v>0</v>
      </c>
      <c r="X600" s="99">
        <f t="shared" si="45"/>
        <v>0</v>
      </c>
      <c r="Y600" s="99">
        <f>COUNTIFS(通讯通路门店!$S:$S,$G600,通讯通路门店!$J:$J,"荣耀体验店")+COUNTIFS(通讯通路门店!$S:$S,$G600,通讯通路门店!$J:$J,"荣耀授权专卖店")</f>
        <v>0</v>
      </c>
      <c r="Z600" s="99">
        <f>COUNTIFS(通讯通路门店!$S:$S,$G600,通讯通路门店!$J:$J,"VIVO体验店")</f>
        <v>0</v>
      </c>
      <c r="AA600" s="99">
        <f>COUNTIFS(通讯通路门店!$S:$S,$G600,通讯通路门店!$J:$J,"OPPO体验店")</f>
        <v>0</v>
      </c>
      <c r="AB600" s="99">
        <f>COUNTIFS(通讯通路门店!$S:$S,$G600,通讯通路门店!$J:$J,"华为授权体验店")+COUNTIFS(通讯通路门店!$S:$S,$G600,通讯通路门店!$J:$J,"华为堡垒店")</f>
        <v>0</v>
      </c>
      <c r="AC600" s="99">
        <f>COUNTIFS(通讯通路门店!$S:$S,$G600,通讯通路门店!$J:$J,"小米体验店")</f>
        <v>0</v>
      </c>
      <c r="AD600" s="99">
        <f>COUNTIFS(通讯通路门店!$S:$S,$G600,通讯通路门店!$J:$J,"苹果体验店")</f>
        <v>0</v>
      </c>
      <c r="AE600" s="99">
        <f>COUNTIFS(通讯通路门店!$S:$S,$G600,通讯通路门店!$J:$J,"其他品牌专卖店")</f>
        <v>0</v>
      </c>
      <c r="AF600" s="99">
        <f>SUMIFS(通讯通路门店!$BI:$BI,通讯通路门店!$S:$S,$G600)</f>
        <v>0</v>
      </c>
      <c r="AG600" s="99">
        <f>SUMIFS(通讯通路门店!$BH:$BH,通讯通路门店!$S:$S,$G600)</f>
        <v>0</v>
      </c>
      <c r="AH600" s="99">
        <f t="shared" si="46"/>
        <v>0</v>
      </c>
      <c r="AI600" s="99">
        <f>SUMIFS(通讯通路门店!$BB:$BB,通讯通路门店!$S:$S,$G600)</f>
        <v>0</v>
      </c>
      <c r="AJ600" s="99">
        <f>SUMIFS(通讯通路门店!$BE:$BE,通讯通路门店!$S:$S,$G600)</f>
        <v>0</v>
      </c>
      <c r="AK600" s="99">
        <f>SUMIFS(通讯通路门店!$BG:$BG,通讯通路门店!$S:$S,$G600)</f>
        <v>0</v>
      </c>
      <c r="AL600" s="99">
        <f>SUMIFS(通讯通路门店!$BC:$BC,通讯通路门店!$S:$S,$G600)</f>
        <v>0</v>
      </c>
      <c r="AM600" s="99">
        <f>SUMIFS(通讯通路门店!$BD:$BD,通讯通路门店!$S:$S,$G600)</f>
        <v>0</v>
      </c>
      <c r="AN600" s="99">
        <f>SUMIFS(通讯通路门店!$BF:$BF,通讯通路门店!$S:$S,$G600)</f>
        <v>0</v>
      </c>
      <c r="AO600" s="99">
        <f t="shared" si="47"/>
        <v>0</v>
      </c>
      <c r="AP600" s="99">
        <f>SUMIFS(通讯通路门店!$K:$K,通讯通路门店!$S:$S,$G600)</f>
        <v>0</v>
      </c>
      <c r="AQ600" s="83"/>
      <c r="AR600" s="99">
        <f>SUMIFS(通讯通路门店!$T:$T,通讯通路门店!$S:$S,$G600)</f>
        <v>0</v>
      </c>
      <c r="AS600" s="99">
        <f>SUMIFS(通讯通路门店!$U:$U,通讯通路门店!$S:$S,$G600)</f>
        <v>0</v>
      </c>
      <c r="AT600" s="99">
        <f>SUMIFS(通讯通路门店!$V:$V,通讯通路门店!$S:$S,$G600)</f>
        <v>0</v>
      </c>
      <c r="AU600" s="99">
        <f>SUMIFS(通讯通路门店!$W:$W,通讯通路门店!$S:$S,$G600)</f>
        <v>0</v>
      </c>
      <c r="AV600" s="99">
        <f>SUMIFS(通讯通路门店!$Z:$Z,通讯通路门店!$S:$S,$G600)</f>
        <v>0</v>
      </c>
      <c r="AW600" s="99">
        <f>SUMIFS(通讯通路门店!$AB:$AB,通讯通路门店!$S:$S,$G600)</f>
        <v>0</v>
      </c>
      <c r="AX600" s="99">
        <f>SUMIFS(通讯通路门店!$X:$X,通讯通路门店!$S:$S,$G600)</f>
        <v>0</v>
      </c>
      <c r="AY600" s="99">
        <f>SUMIFS(通讯通路门店!$Y:$Y,通讯通路门店!$S:$S,$G600)</f>
        <v>0</v>
      </c>
      <c r="AZ600" s="99">
        <f>SUMIFS(通讯通路门店!$AA:$AA,通讯通路门店!$S:$S,$G600)</f>
        <v>0</v>
      </c>
      <c r="BA600" s="99">
        <f t="shared" si="48"/>
        <v>0</v>
      </c>
      <c r="BB600" s="99">
        <f t="shared" si="49"/>
        <v>0</v>
      </c>
      <c r="BC600" s="99">
        <f>SUMIFS(通讯通路门店!$W:$W,通讯通路门店!$S:$S,$G600,通讯通路门店!$J:$J,"荣耀体验店")+SUMIFS(通讯通路门店!$W:$W,通讯通路门店!$S:$S,$G600,通讯通路门店!$J:$J,"荣耀授权专卖店")</f>
        <v>0</v>
      </c>
      <c r="BD600" s="99">
        <f>SUMIFS(通讯通路门店!$Z:$Z,通讯通路门店!$S:$S,$G600,通讯通路门店!$J:$J,"VIVO体验店")</f>
        <v>0</v>
      </c>
      <c r="BE600" s="99">
        <f>SUMIFS(通讯通路门店!$AB:$AB,通讯通路门店!$S:$S,$G600,通讯通路门店!$J:$J,"OPPO体验店")</f>
        <v>0</v>
      </c>
      <c r="BF600" s="99">
        <f>SUMIFS(通讯通路门店!$X:$X,通讯通路门店!$S:$S,$G600,通讯通路门店!$J:$J,"华为授权体验店")+SUMIFS(通讯通路门店!$AA:$AA,通讯通路门店!$S:$S,$G600,通讯通路门店!$J:$J,"华为堡垒店")</f>
        <v>0</v>
      </c>
      <c r="BG600" s="99">
        <f>SUMIFS(通讯通路门店!$Y:$Y,通讯通路门店!$S:$S,$G600,通讯通路门店!$J:$J,"小米体验店")</f>
        <v>0</v>
      </c>
      <c r="BH600" s="99">
        <f>SUMIFS(通讯通路门店!$AA:$AA,通讯通路门店!$S:$S,$G600,通讯通路门店!$J:$J,"苹果体验店")</f>
        <v>0</v>
      </c>
      <c r="BI600" s="99">
        <f>SUMIFS(通讯通路门店!$K:$K,通讯通路门店!$S:$S,$G600,通讯通路门店!$J:$J,"其他品牌专卖店")</f>
        <v>0</v>
      </c>
      <c r="BJ600" s="99">
        <f>SUMIFS(通讯通路门店!$AC:$AC,通讯通路门店!$S:$S,$G600)</f>
        <v>0</v>
      </c>
      <c r="BK600" s="99">
        <f>SUMIFS(通讯通路门店!$AD:$AD,通讯通路门店!$S:$S,$G600)</f>
        <v>0</v>
      </c>
      <c r="BL600" s="99">
        <f>SUMIFS(通讯通路门店!$AE:$AE,通讯通路门店!$S:$S,$G600)</f>
        <v>0</v>
      </c>
      <c r="BM600" s="99">
        <f>SUMIFS(通讯通路门店!$AF:$AF,通讯通路门店!$S:$S,$G600)</f>
        <v>0</v>
      </c>
      <c r="BN600" s="99">
        <f>SUMIFS(通讯通路门店!$AG:$AG,通讯通路门店!$S:$S,$G600)</f>
        <v>0</v>
      </c>
      <c r="BO600" s="99">
        <f>SUMIFS(通讯通路门店!$AH:$AH,通讯通路门店!$S:$S,$G600)</f>
        <v>0</v>
      </c>
      <c r="BP600" s="99">
        <f>SUMIFS(通讯通路门店!$AI:$AI,通讯通路门店!$S:$S,$G600)</f>
        <v>0</v>
      </c>
      <c r="BQ600" s="83"/>
    </row>
    <row r="601" spans="1:69">
      <c r="A601" s="99" t="str">
        <f>IFERROR(_xlfn.XLOOKUP($G601,通讯通路门店!$S$4:$S$993933,通讯通路门店!$A$4:$A$993933,0,0),"")</f>
        <v/>
      </c>
      <c r="B601" s="99" t="str">
        <f>IFERROR(_xlfn.XLOOKUP($G601,通讯通路门店!$S$4:$S$993933,通讯通路门店!$B$4:$B$993933,0,0),"")</f>
        <v/>
      </c>
      <c r="C601" s="99" t="str">
        <f>IFERROR(_xlfn.XLOOKUP($G601,通讯通路门店!$S$4:$S$993933,通讯通路门店!$C$4:$C$993933,0,0),"")</f>
        <v/>
      </c>
      <c r="D601" s="99" t="str">
        <f>IFERROR(_xlfn.XLOOKUP($G601,通讯通路门店!$S$4:$S$993933,通讯通路门店!$D$4:$D$993933,0,0),"")</f>
        <v/>
      </c>
      <c r="E601" s="83"/>
      <c r="F601" s="83"/>
      <c r="G601" s="101" t="e">
        <v>#N/A</v>
      </c>
      <c r="H601" s="102" t="str">
        <f>IFERROR(_xlfn.XLOOKUP($G601,通讯通路门店!$S$4:$S$993933,通讯通路门店!$R$4:$R$993933,0,0),"")</f>
        <v/>
      </c>
      <c r="I601" s="83"/>
      <c r="J601" s="83"/>
      <c r="K601" s="83"/>
      <c r="L601" s="83"/>
      <c r="M601" s="83"/>
      <c r="N601" s="83"/>
      <c r="O601" s="83"/>
      <c r="P601" s="83"/>
      <c r="Q601" s="83"/>
      <c r="R601" s="83"/>
      <c r="S601" s="83"/>
      <c r="T601" s="83"/>
      <c r="U601" s="99">
        <f>COUNTIF(通讯通路门店!$S:$S,$G601)</f>
        <v>0</v>
      </c>
      <c r="V601" s="99">
        <f>COUNTIFS(通讯通路门店!$S:$S,$G601,通讯通路门店!$J:$J,"综合卖场")</f>
        <v>0</v>
      </c>
      <c r="W601" s="99">
        <f>SUMIFS(通讯通路门店!$AJ:$AJ,通讯通路门店!$S:$S,通讯客户沙盘!$G601)</f>
        <v>0</v>
      </c>
      <c r="X601" s="99">
        <f t="shared" si="45"/>
        <v>0</v>
      </c>
      <c r="Y601" s="99">
        <f>COUNTIFS(通讯通路门店!$S:$S,$G601,通讯通路门店!$J:$J,"荣耀体验店")+COUNTIFS(通讯通路门店!$S:$S,$G601,通讯通路门店!$J:$J,"荣耀授权专卖店")</f>
        <v>0</v>
      </c>
      <c r="Z601" s="99">
        <f>COUNTIFS(通讯通路门店!$S:$S,$G601,通讯通路门店!$J:$J,"VIVO体验店")</f>
        <v>0</v>
      </c>
      <c r="AA601" s="99">
        <f>COUNTIFS(通讯通路门店!$S:$S,$G601,通讯通路门店!$J:$J,"OPPO体验店")</f>
        <v>0</v>
      </c>
      <c r="AB601" s="99">
        <f>COUNTIFS(通讯通路门店!$S:$S,$G601,通讯通路门店!$J:$J,"华为授权体验店")+COUNTIFS(通讯通路门店!$S:$S,$G601,通讯通路门店!$J:$J,"华为堡垒店")</f>
        <v>0</v>
      </c>
      <c r="AC601" s="99">
        <f>COUNTIFS(通讯通路门店!$S:$S,$G601,通讯通路门店!$J:$J,"小米体验店")</f>
        <v>0</v>
      </c>
      <c r="AD601" s="99">
        <f>COUNTIFS(通讯通路门店!$S:$S,$G601,通讯通路门店!$J:$J,"苹果体验店")</f>
        <v>0</v>
      </c>
      <c r="AE601" s="99">
        <f>COUNTIFS(通讯通路门店!$S:$S,$G601,通讯通路门店!$J:$J,"其他品牌专卖店")</f>
        <v>0</v>
      </c>
      <c r="AF601" s="99">
        <f>SUMIFS(通讯通路门店!$BI:$BI,通讯通路门店!$S:$S,$G601)</f>
        <v>0</v>
      </c>
      <c r="AG601" s="99">
        <f>SUMIFS(通讯通路门店!$BH:$BH,通讯通路门店!$S:$S,$G601)</f>
        <v>0</v>
      </c>
      <c r="AH601" s="99">
        <f t="shared" si="46"/>
        <v>0</v>
      </c>
      <c r="AI601" s="99">
        <f>SUMIFS(通讯通路门店!$BB:$BB,通讯通路门店!$S:$S,$G601)</f>
        <v>0</v>
      </c>
      <c r="AJ601" s="99">
        <f>SUMIFS(通讯通路门店!$BE:$BE,通讯通路门店!$S:$S,$G601)</f>
        <v>0</v>
      </c>
      <c r="AK601" s="99">
        <f>SUMIFS(通讯通路门店!$BG:$BG,通讯通路门店!$S:$S,$G601)</f>
        <v>0</v>
      </c>
      <c r="AL601" s="99">
        <f>SUMIFS(通讯通路门店!$BC:$BC,通讯通路门店!$S:$S,$G601)</f>
        <v>0</v>
      </c>
      <c r="AM601" s="99">
        <f>SUMIFS(通讯通路门店!$BD:$BD,通讯通路门店!$S:$S,$G601)</f>
        <v>0</v>
      </c>
      <c r="AN601" s="99">
        <f>SUMIFS(通讯通路门店!$BF:$BF,通讯通路门店!$S:$S,$G601)</f>
        <v>0</v>
      </c>
      <c r="AO601" s="99">
        <f t="shared" si="47"/>
        <v>0</v>
      </c>
      <c r="AP601" s="99">
        <f>SUMIFS(通讯通路门店!$K:$K,通讯通路门店!$S:$S,$G601)</f>
        <v>0</v>
      </c>
      <c r="AQ601" s="83"/>
      <c r="AR601" s="99">
        <f>SUMIFS(通讯通路门店!$T:$T,通讯通路门店!$S:$S,$G601)</f>
        <v>0</v>
      </c>
      <c r="AS601" s="99">
        <f>SUMIFS(通讯通路门店!$U:$U,通讯通路门店!$S:$S,$G601)</f>
        <v>0</v>
      </c>
      <c r="AT601" s="99">
        <f>SUMIFS(通讯通路门店!$V:$V,通讯通路门店!$S:$S,$G601)</f>
        <v>0</v>
      </c>
      <c r="AU601" s="99">
        <f>SUMIFS(通讯通路门店!$W:$W,通讯通路门店!$S:$S,$G601)</f>
        <v>0</v>
      </c>
      <c r="AV601" s="99">
        <f>SUMIFS(通讯通路门店!$Z:$Z,通讯通路门店!$S:$S,$G601)</f>
        <v>0</v>
      </c>
      <c r="AW601" s="99">
        <f>SUMIFS(通讯通路门店!$AB:$AB,通讯通路门店!$S:$S,$G601)</f>
        <v>0</v>
      </c>
      <c r="AX601" s="99">
        <f>SUMIFS(通讯通路门店!$X:$X,通讯通路门店!$S:$S,$G601)</f>
        <v>0</v>
      </c>
      <c r="AY601" s="99">
        <f>SUMIFS(通讯通路门店!$Y:$Y,通讯通路门店!$S:$S,$G601)</f>
        <v>0</v>
      </c>
      <c r="AZ601" s="99">
        <f>SUMIFS(通讯通路门店!$AA:$AA,通讯通路门店!$S:$S,$G601)</f>
        <v>0</v>
      </c>
      <c r="BA601" s="99">
        <f t="shared" si="48"/>
        <v>0</v>
      </c>
      <c r="BB601" s="99">
        <f t="shared" si="49"/>
        <v>0</v>
      </c>
      <c r="BC601" s="99">
        <f>SUMIFS(通讯通路门店!$W:$W,通讯通路门店!$S:$S,$G601,通讯通路门店!$J:$J,"荣耀体验店")+SUMIFS(通讯通路门店!$W:$W,通讯通路门店!$S:$S,$G601,通讯通路门店!$J:$J,"荣耀授权专卖店")</f>
        <v>0</v>
      </c>
      <c r="BD601" s="99">
        <f>SUMIFS(通讯通路门店!$Z:$Z,通讯通路门店!$S:$S,$G601,通讯通路门店!$J:$J,"VIVO体验店")</f>
        <v>0</v>
      </c>
      <c r="BE601" s="99">
        <f>SUMIFS(通讯通路门店!$AB:$AB,通讯通路门店!$S:$S,$G601,通讯通路门店!$J:$J,"OPPO体验店")</f>
        <v>0</v>
      </c>
      <c r="BF601" s="99">
        <f>SUMIFS(通讯通路门店!$X:$X,通讯通路门店!$S:$S,$G601,通讯通路门店!$J:$J,"华为授权体验店")+SUMIFS(通讯通路门店!$AA:$AA,通讯通路门店!$S:$S,$G601,通讯通路门店!$J:$J,"华为堡垒店")</f>
        <v>0</v>
      </c>
      <c r="BG601" s="99">
        <f>SUMIFS(通讯通路门店!$Y:$Y,通讯通路门店!$S:$S,$G601,通讯通路门店!$J:$J,"小米体验店")</f>
        <v>0</v>
      </c>
      <c r="BH601" s="99">
        <f>SUMIFS(通讯通路门店!$AA:$AA,通讯通路门店!$S:$S,$G601,通讯通路门店!$J:$J,"苹果体验店")</f>
        <v>0</v>
      </c>
      <c r="BI601" s="99">
        <f>SUMIFS(通讯通路门店!$K:$K,通讯通路门店!$S:$S,$G601,通讯通路门店!$J:$J,"其他品牌专卖店")</f>
        <v>0</v>
      </c>
      <c r="BJ601" s="99">
        <f>SUMIFS(通讯通路门店!$AC:$AC,通讯通路门店!$S:$S,$G601)</f>
        <v>0</v>
      </c>
      <c r="BK601" s="99">
        <f>SUMIFS(通讯通路门店!$AD:$AD,通讯通路门店!$S:$S,$G601)</f>
        <v>0</v>
      </c>
      <c r="BL601" s="99">
        <f>SUMIFS(通讯通路门店!$AE:$AE,通讯通路门店!$S:$S,$G601)</f>
        <v>0</v>
      </c>
      <c r="BM601" s="99">
        <f>SUMIFS(通讯通路门店!$AF:$AF,通讯通路门店!$S:$S,$G601)</f>
        <v>0</v>
      </c>
      <c r="BN601" s="99">
        <f>SUMIFS(通讯通路门店!$AG:$AG,通讯通路门店!$S:$S,$G601)</f>
        <v>0</v>
      </c>
      <c r="BO601" s="99">
        <f>SUMIFS(通讯通路门店!$AH:$AH,通讯通路门店!$S:$S,$G601)</f>
        <v>0</v>
      </c>
      <c r="BP601" s="99">
        <f>SUMIFS(通讯通路门店!$AI:$AI,通讯通路门店!$S:$S,$G601)</f>
        <v>0</v>
      </c>
      <c r="BQ601" s="83"/>
    </row>
    <row r="602" spans="1:69">
      <c r="A602" s="99" t="str">
        <f>IFERROR(_xlfn.XLOOKUP($G602,通讯通路门店!$S$4:$S$993933,通讯通路门店!$A$4:$A$993933,0,0),"")</f>
        <v/>
      </c>
      <c r="B602" s="99" t="str">
        <f>IFERROR(_xlfn.XLOOKUP($G602,通讯通路门店!$S$4:$S$993933,通讯通路门店!$B$4:$B$993933,0,0),"")</f>
        <v/>
      </c>
      <c r="C602" s="99" t="str">
        <f>IFERROR(_xlfn.XLOOKUP($G602,通讯通路门店!$S$4:$S$993933,通讯通路门店!$C$4:$C$993933,0,0),"")</f>
        <v/>
      </c>
      <c r="D602" s="99" t="str">
        <f>IFERROR(_xlfn.XLOOKUP($G602,通讯通路门店!$S$4:$S$993933,通讯通路门店!$D$4:$D$993933,0,0),"")</f>
        <v/>
      </c>
      <c r="E602" s="83"/>
      <c r="F602" s="83"/>
      <c r="G602" s="101" t="e">
        <v>#N/A</v>
      </c>
      <c r="H602" s="102" t="str">
        <f>IFERROR(_xlfn.XLOOKUP($G602,通讯通路门店!$S$4:$S$993933,通讯通路门店!$R$4:$R$993933,0,0),"")</f>
        <v/>
      </c>
      <c r="I602" s="83"/>
      <c r="J602" s="83"/>
      <c r="K602" s="83"/>
      <c r="L602" s="83"/>
      <c r="M602" s="83"/>
      <c r="N602" s="83"/>
      <c r="O602" s="83"/>
      <c r="P602" s="83"/>
      <c r="Q602" s="83"/>
      <c r="R602" s="83"/>
      <c r="S602" s="83"/>
      <c r="T602" s="83"/>
      <c r="U602" s="99">
        <f>COUNTIF(通讯通路门店!$S:$S,$G602)</f>
        <v>0</v>
      </c>
      <c r="V602" s="99">
        <f>COUNTIFS(通讯通路门店!$S:$S,$G602,通讯通路门店!$J:$J,"综合卖场")</f>
        <v>0</v>
      </c>
      <c r="W602" s="99">
        <f>SUMIFS(通讯通路门店!$AJ:$AJ,通讯通路门店!$S:$S,通讯客户沙盘!$G602)</f>
        <v>0</v>
      </c>
      <c r="X602" s="99">
        <f t="shared" si="45"/>
        <v>0</v>
      </c>
      <c r="Y602" s="99">
        <f>COUNTIFS(通讯通路门店!$S:$S,$G602,通讯通路门店!$J:$J,"荣耀体验店")+COUNTIFS(通讯通路门店!$S:$S,$G602,通讯通路门店!$J:$J,"荣耀授权专卖店")</f>
        <v>0</v>
      </c>
      <c r="Z602" s="99">
        <f>COUNTIFS(通讯通路门店!$S:$S,$G602,通讯通路门店!$J:$J,"VIVO体验店")</f>
        <v>0</v>
      </c>
      <c r="AA602" s="99">
        <f>COUNTIFS(通讯通路门店!$S:$S,$G602,通讯通路门店!$J:$J,"OPPO体验店")</f>
        <v>0</v>
      </c>
      <c r="AB602" s="99">
        <f>COUNTIFS(通讯通路门店!$S:$S,$G602,通讯通路门店!$J:$J,"华为授权体验店")+COUNTIFS(通讯通路门店!$S:$S,$G602,通讯通路门店!$J:$J,"华为堡垒店")</f>
        <v>0</v>
      </c>
      <c r="AC602" s="99">
        <f>COUNTIFS(通讯通路门店!$S:$S,$G602,通讯通路门店!$J:$J,"小米体验店")</f>
        <v>0</v>
      </c>
      <c r="AD602" s="99">
        <f>COUNTIFS(通讯通路门店!$S:$S,$G602,通讯通路门店!$J:$J,"苹果体验店")</f>
        <v>0</v>
      </c>
      <c r="AE602" s="99">
        <f>COUNTIFS(通讯通路门店!$S:$S,$G602,通讯通路门店!$J:$J,"其他品牌专卖店")</f>
        <v>0</v>
      </c>
      <c r="AF602" s="99">
        <f>SUMIFS(通讯通路门店!$BI:$BI,通讯通路门店!$S:$S,$G602)</f>
        <v>0</v>
      </c>
      <c r="AG602" s="99">
        <f>SUMIFS(通讯通路门店!$BH:$BH,通讯通路门店!$S:$S,$G602)</f>
        <v>0</v>
      </c>
      <c r="AH602" s="99">
        <f t="shared" si="46"/>
        <v>0</v>
      </c>
      <c r="AI602" s="99">
        <f>SUMIFS(通讯通路门店!$BB:$BB,通讯通路门店!$S:$S,$G602)</f>
        <v>0</v>
      </c>
      <c r="AJ602" s="99">
        <f>SUMIFS(通讯通路门店!$BE:$BE,通讯通路门店!$S:$S,$G602)</f>
        <v>0</v>
      </c>
      <c r="AK602" s="99">
        <f>SUMIFS(通讯通路门店!$BG:$BG,通讯通路门店!$S:$S,$G602)</f>
        <v>0</v>
      </c>
      <c r="AL602" s="99">
        <f>SUMIFS(通讯通路门店!$BC:$BC,通讯通路门店!$S:$S,$G602)</f>
        <v>0</v>
      </c>
      <c r="AM602" s="99">
        <f>SUMIFS(通讯通路门店!$BD:$BD,通讯通路门店!$S:$S,$G602)</f>
        <v>0</v>
      </c>
      <c r="AN602" s="99">
        <f>SUMIFS(通讯通路门店!$BF:$BF,通讯通路门店!$S:$S,$G602)</f>
        <v>0</v>
      </c>
      <c r="AO602" s="99">
        <f t="shared" si="47"/>
        <v>0</v>
      </c>
      <c r="AP602" s="99">
        <f>SUMIFS(通讯通路门店!$K:$K,通讯通路门店!$S:$S,$G602)</f>
        <v>0</v>
      </c>
      <c r="AQ602" s="83"/>
      <c r="AR602" s="99">
        <f>SUMIFS(通讯通路门店!$T:$T,通讯通路门店!$S:$S,$G602)</f>
        <v>0</v>
      </c>
      <c r="AS602" s="99">
        <f>SUMIFS(通讯通路门店!$U:$U,通讯通路门店!$S:$S,$G602)</f>
        <v>0</v>
      </c>
      <c r="AT602" s="99">
        <f>SUMIFS(通讯通路门店!$V:$V,通讯通路门店!$S:$S,$G602)</f>
        <v>0</v>
      </c>
      <c r="AU602" s="99">
        <f>SUMIFS(通讯通路门店!$W:$W,通讯通路门店!$S:$S,$G602)</f>
        <v>0</v>
      </c>
      <c r="AV602" s="99">
        <f>SUMIFS(通讯通路门店!$Z:$Z,通讯通路门店!$S:$S,$G602)</f>
        <v>0</v>
      </c>
      <c r="AW602" s="99">
        <f>SUMIFS(通讯通路门店!$AB:$AB,通讯通路门店!$S:$S,$G602)</f>
        <v>0</v>
      </c>
      <c r="AX602" s="99">
        <f>SUMIFS(通讯通路门店!$X:$X,通讯通路门店!$S:$S,$G602)</f>
        <v>0</v>
      </c>
      <c r="AY602" s="99">
        <f>SUMIFS(通讯通路门店!$Y:$Y,通讯通路门店!$S:$S,$G602)</f>
        <v>0</v>
      </c>
      <c r="AZ602" s="99">
        <f>SUMIFS(通讯通路门店!$AA:$AA,通讯通路门店!$S:$S,$G602)</f>
        <v>0</v>
      </c>
      <c r="BA602" s="99">
        <f t="shared" si="48"/>
        <v>0</v>
      </c>
      <c r="BB602" s="99">
        <f t="shared" si="49"/>
        <v>0</v>
      </c>
      <c r="BC602" s="99">
        <f>SUMIFS(通讯通路门店!$W:$W,通讯通路门店!$S:$S,$G602,通讯通路门店!$J:$J,"荣耀体验店")+SUMIFS(通讯通路门店!$W:$W,通讯通路门店!$S:$S,$G602,通讯通路门店!$J:$J,"荣耀授权专卖店")</f>
        <v>0</v>
      </c>
      <c r="BD602" s="99">
        <f>SUMIFS(通讯通路门店!$Z:$Z,通讯通路门店!$S:$S,$G602,通讯通路门店!$J:$J,"VIVO体验店")</f>
        <v>0</v>
      </c>
      <c r="BE602" s="99">
        <f>SUMIFS(通讯通路门店!$AB:$AB,通讯通路门店!$S:$S,$G602,通讯通路门店!$J:$J,"OPPO体验店")</f>
        <v>0</v>
      </c>
      <c r="BF602" s="99">
        <f>SUMIFS(通讯通路门店!$X:$X,通讯通路门店!$S:$S,$G602,通讯通路门店!$J:$J,"华为授权体验店")+SUMIFS(通讯通路门店!$AA:$AA,通讯通路门店!$S:$S,$G602,通讯通路门店!$J:$J,"华为堡垒店")</f>
        <v>0</v>
      </c>
      <c r="BG602" s="99">
        <f>SUMIFS(通讯通路门店!$Y:$Y,通讯通路门店!$S:$S,$G602,通讯通路门店!$J:$J,"小米体验店")</f>
        <v>0</v>
      </c>
      <c r="BH602" s="99">
        <f>SUMIFS(通讯通路门店!$AA:$AA,通讯通路门店!$S:$S,$G602,通讯通路门店!$J:$J,"苹果体验店")</f>
        <v>0</v>
      </c>
      <c r="BI602" s="99">
        <f>SUMIFS(通讯通路门店!$K:$K,通讯通路门店!$S:$S,$G602,通讯通路门店!$J:$J,"其他品牌专卖店")</f>
        <v>0</v>
      </c>
      <c r="BJ602" s="99">
        <f>SUMIFS(通讯通路门店!$AC:$AC,通讯通路门店!$S:$S,$G602)</f>
        <v>0</v>
      </c>
      <c r="BK602" s="99">
        <f>SUMIFS(通讯通路门店!$AD:$AD,通讯通路门店!$S:$S,$G602)</f>
        <v>0</v>
      </c>
      <c r="BL602" s="99">
        <f>SUMIFS(通讯通路门店!$AE:$AE,通讯通路门店!$S:$S,$G602)</f>
        <v>0</v>
      </c>
      <c r="BM602" s="99">
        <f>SUMIFS(通讯通路门店!$AF:$AF,通讯通路门店!$S:$S,$G602)</f>
        <v>0</v>
      </c>
      <c r="BN602" s="99">
        <f>SUMIFS(通讯通路门店!$AG:$AG,通讯通路门店!$S:$S,$G602)</f>
        <v>0</v>
      </c>
      <c r="BO602" s="99">
        <f>SUMIFS(通讯通路门店!$AH:$AH,通讯通路门店!$S:$S,$G602)</f>
        <v>0</v>
      </c>
      <c r="BP602" s="99">
        <f>SUMIFS(通讯通路门店!$AI:$AI,通讯通路门店!$S:$S,$G602)</f>
        <v>0</v>
      </c>
      <c r="BQ602" s="83"/>
    </row>
    <row r="603" spans="1:69">
      <c r="A603" s="99" t="str">
        <f>IFERROR(_xlfn.XLOOKUP($G603,通讯通路门店!$S$4:$S$993933,通讯通路门店!$A$4:$A$993933,0,0),"")</f>
        <v/>
      </c>
      <c r="B603" s="99" t="str">
        <f>IFERROR(_xlfn.XLOOKUP($G603,通讯通路门店!$S$4:$S$993933,通讯通路门店!$B$4:$B$993933,0,0),"")</f>
        <v/>
      </c>
      <c r="C603" s="99" t="str">
        <f>IFERROR(_xlfn.XLOOKUP($G603,通讯通路门店!$S$4:$S$993933,通讯通路门店!$C$4:$C$993933,0,0),"")</f>
        <v/>
      </c>
      <c r="D603" s="99" t="str">
        <f>IFERROR(_xlfn.XLOOKUP($G603,通讯通路门店!$S$4:$S$993933,通讯通路门店!$D$4:$D$993933,0,0),"")</f>
        <v/>
      </c>
      <c r="E603" s="83"/>
      <c r="F603" s="83"/>
      <c r="G603" s="101" t="e">
        <v>#N/A</v>
      </c>
      <c r="H603" s="102" t="str">
        <f>IFERROR(_xlfn.XLOOKUP($G603,通讯通路门店!$S$4:$S$993933,通讯通路门店!$R$4:$R$993933,0,0),"")</f>
        <v/>
      </c>
      <c r="I603" s="83"/>
      <c r="J603" s="83"/>
      <c r="K603" s="83"/>
      <c r="L603" s="83"/>
      <c r="M603" s="83"/>
      <c r="N603" s="83"/>
      <c r="O603" s="83"/>
      <c r="P603" s="83"/>
      <c r="Q603" s="83"/>
      <c r="R603" s="83"/>
      <c r="S603" s="83"/>
      <c r="T603" s="83"/>
      <c r="U603" s="99">
        <f>COUNTIF(通讯通路门店!$S:$S,$G603)</f>
        <v>0</v>
      </c>
      <c r="V603" s="99">
        <f>COUNTIFS(通讯通路门店!$S:$S,$G603,通讯通路门店!$J:$J,"综合卖场")</f>
        <v>0</v>
      </c>
      <c r="W603" s="99">
        <f>SUMIFS(通讯通路门店!$AJ:$AJ,通讯通路门店!$S:$S,通讯客户沙盘!$G603)</f>
        <v>0</v>
      </c>
      <c r="X603" s="99">
        <f t="shared" si="45"/>
        <v>0</v>
      </c>
      <c r="Y603" s="99">
        <f>COUNTIFS(通讯通路门店!$S:$S,$G603,通讯通路门店!$J:$J,"荣耀体验店")+COUNTIFS(通讯通路门店!$S:$S,$G603,通讯通路门店!$J:$J,"荣耀授权专卖店")</f>
        <v>0</v>
      </c>
      <c r="Z603" s="99">
        <f>COUNTIFS(通讯通路门店!$S:$S,$G603,通讯通路门店!$J:$J,"VIVO体验店")</f>
        <v>0</v>
      </c>
      <c r="AA603" s="99">
        <f>COUNTIFS(通讯通路门店!$S:$S,$G603,通讯通路门店!$J:$J,"OPPO体验店")</f>
        <v>0</v>
      </c>
      <c r="AB603" s="99">
        <f>COUNTIFS(通讯通路门店!$S:$S,$G603,通讯通路门店!$J:$J,"华为授权体验店")+COUNTIFS(通讯通路门店!$S:$S,$G603,通讯通路门店!$J:$J,"华为堡垒店")</f>
        <v>0</v>
      </c>
      <c r="AC603" s="99">
        <f>COUNTIFS(通讯通路门店!$S:$S,$G603,通讯通路门店!$J:$J,"小米体验店")</f>
        <v>0</v>
      </c>
      <c r="AD603" s="99">
        <f>COUNTIFS(通讯通路门店!$S:$S,$G603,通讯通路门店!$J:$J,"苹果体验店")</f>
        <v>0</v>
      </c>
      <c r="AE603" s="99">
        <f>COUNTIFS(通讯通路门店!$S:$S,$G603,通讯通路门店!$J:$J,"其他品牌专卖店")</f>
        <v>0</v>
      </c>
      <c r="AF603" s="99">
        <f>SUMIFS(通讯通路门店!$BI:$BI,通讯通路门店!$S:$S,$G603)</f>
        <v>0</v>
      </c>
      <c r="AG603" s="99">
        <f>SUMIFS(通讯通路门店!$BH:$BH,通讯通路门店!$S:$S,$G603)</f>
        <v>0</v>
      </c>
      <c r="AH603" s="99">
        <f t="shared" si="46"/>
        <v>0</v>
      </c>
      <c r="AI603" s="99">
        <f>SUMIFS(通讯通路门店!$BB:$BB,通讯通路门店!$S:$S,$G603)</f>
        <v>0</v>
      </c>
      <c r="AJ603" s="99">
        <f>SUMIFS(通讯通路门店!$BE:$BE,通讯通路门店!$S:$S,$G603)</f>
        <v>0</v>
      </c>
      <c r="AK603" s="99">
        <f>SUMIFS(通讯通路门店!$BG:$BG,通讯通路门店!$S:$S,$G603)</f>
        <v>0</v>
      </c>
      <c r="AL603" s="99">
        <f>SUMIFS(通讯通路门店!$BC:$BC,通讯通路门店!$S:$S,$G603)</f>
        <v>0</v>
      </c>
      <c r="AM603" s="99">
        <f>SUMIFS(通讯通路门店!$BD:$BD,通讯通路门店!$S:$S,$G603)</f>
        <v>0</v>
      </c>
      <c r="AN603" s="99">
        <f>SUMIFS(通讯通路门店!$BF:$BF,通讯通路门店!$S:$S,$G603)</f>
        <v>0</v>
      </c>
      <c r="AO603" s="99">
        <f t="shared" si="47"/>
        <v>0</v>
      </c>
      <c r="AP603" s="99">
        <f>SUMIFS(通讯通路门店!$K:$K,通讯通路门店!$S:$S,$G603)</f>
        <v>0</v>
      </c>
      <c r="AQ603" s="83"/>
      <c r="AR603" s="99">
        <f>SUMIFS(通讯通路门店!$T:$T,通讯通路门店!$S:$S,$G603)</f>
        <v>0</v>
      </c>
      <c r="AS603" s="99">
        <f>SUMIFS(通讯通路门店!$U:$U,通讯通路门店!$S:$S,$G603)</f>
        <v>0</v>
      </c>
      <c r="AT603" s="99">
        <f>SUMIFS(通讯通路门店!$V:$V,通讯通路门店!$S:$S,$G603)</f>
        <v>0</v>
      </c>
      <c r="AU603" s="99">
        <f>SUMIFS(通讯通路门店!$W:$W,通讯通路门店!$S:$S,$G603)</f>
        <v>0</v>
      </c>
      <c r="AV603" s="99">
        <f>SUMIFS(通讯通路门店!$Z:$Z,通讯通路门店!$S:$S,$G603)</f>
        <v>0</v>
      </c>
      <c r="AW603" s="99">
        <f>SUMIFS(通讯通路门店!$AB:$AB,通讯通路门店!$S:$S,$G603)</f>
        <v>0</v>
      </c>
      <c r="AX603" s="99">
        <f>SUMIFS(通讯通路门店!$X:$X,通讯通路门店!$S:$S,$G603)</f>
        <v>0</v>
      </c>
      <c r="AY603" s="99">
        <f>SUMIFS(通讯通路门店!$Y:$Y,通讯通路门店!$S:$S,$G603)</f>
        <v>0</v>
      </c>
      <c r="AZ603" s="99">
        <f>SUMIFS(通讯通路门店!$AA:$AA,通讯通路门店!$S:$S,$G603)</f>
        <v>0</v>
      </c>
      <c r="BA603" s="99">
        <f t="shared" si="48"/>
        <v>0</v>
      </c>
      <c r="BB603" s="99">
        <f t="shared" si="49"/>
        <v>0</v>
      </c>
      <c r="BC603" s="99">
        <f>SUMIFS(通讯通路门店!$W:$W,通讯通路门店!$S:$S,$G603,通讯通路门店!$J:$J,"荣耀体验店")+SUMIFS(通讯通路门店!$W:$W,通讯通路门店!$S:$S,$G603,通讯通路门店!$J:$J,"荣耀授权专卖店")</f>
        <v>0</v>
      </c>
      <c r="BD603" s="99">
        <f>SUMIFS(通讯通路门店!$Z:$Z,通讯通路门店!$S:$S,$G603,通讯通路门店!$J:$J,"VIVO体验店")</f>
        <v>0</v>
      </c>
      <c r="BE603" s="99">
        <f>SUMIFS(通讯通路门店!$AB:$AB,通讯通路门店!$S:$S,$G603,通讯通路门店!$J:$J,"OPPO体验店")</f>
        <v>0</v>
      </c>
      <c r="BF603" s="99">
        <f>SUMIFS(通讯通路门店!$X:$X,通讯通路门店!$S:$S,$G603,通讯通路门店!$J:$J,"华为授权体验店")+SUMIFS(通讯通路门店!$AA:$AA,通讯通路门店!$S:$S,$G603,通讯通路门店!$J:$J,"华为堡垒店")</f>
        <v>0</v>
      </c>
      <c r="BG603" s="99">
        <f>SUMIFS(通讯通路门店!$Y:$Y,通讯通路门店!$S:$S,$G603,通讯通路门店!$J:$J,"小米体验店")</f>
        <v>0</v>
      </c>
      <c r="BH603" s="99">
        <f>SUMIFS(通讯通路门店!$AA:$AA,通讯通路门店!$S:$S,$G603,通讯通路门店!$J:$J,"苹果体验店")</f>
        <v>0</v>
      </c>
      <c r="BI603" s="99">
        <f>SUMIFS(通讯通路门店!$K:$K,通讯通路门店!$S:$S,$G603,通讯通路门店!$J:$J,"其他品牌专卖店")</f>
        <v>0</v>
      </c>
      <c r="BJ603" s="99">
        <f>SUMIFS(通讯通路门店!$AC:$AC,通讯通路门店!$S:$S,$G603)</f>
        <v>0</v>
      </c>
      <c r="BK603" s="99">
        <f>SUMIFS(通讯通路门店!$AD:$AD,通讯通路门店!$S:$S,$G603)</f>
        <v>0</v>
      </c>
      <c r="BL603" s="99">
        <f>SUMIFS(通讯通路门店!$AE:$AE,通讯通路门店!$S:$S,$G603)</f>
        <v>0</v>
      </c>
      <c r="BM603" s="99">
        <f>SUMIFS(通讯通路门店!$AF:$AF,通讯通路门店!$S:$S,$G603)</f>
        <v>0</v>
      </c>
      <c r="BN603" s="99">
        <f>SUMIFS(通讯通路门店!$AG:$AG,通讯通路门店!$S:$S,$G603)</f>
        <v>0</v>
      </c>
      <c r="BO603" s="99">
        <f>SUMIFS(通讯通路门店!$AH:$AH,通讯通路门店!$S:$S,$G603)</f>
        <v>0</v>
      </c>
      <c r="BP603" s="99">
        <f>SUMIFS(通讯通路门店!$AI:$AI,通讯通路门店!$S:$S,$G603)</f>
        <v>0</v>
      </c>
      <c r="BQ603" s="83"/>
    </row>
    <row r="604" spans="1:69">
      <c r="A604" s="99" t="str">
        <f>IFERROR(_xlfn.XLOOKUP($G604,通讯通路门店!$S$4:$S$993933,通讯通路门店!$A$4:$A$993933,0,0),"")</f>
        <v/>
      </c>
      <c r="B604" s="99" t="str">
        <f>IFERROR(_xlfn.XLOOKUP($G604,通讯通路门店!$S$4:$S$993933,通讯通路门店!$B$4:$B$993933,0,0),"")</f>
        <v/>
      </c>
      <c r="C604" s="99" t="str">
        <f>IFERROR(_xlfn.XLOOKUP($G604,通讯通路门店!$S$4:$S$993933,通讯通路门店!$C$4:$C$993933,0,0),"")</f>
        <v/>
      </c>
      <c r="D604" s="99" t="str">
        <f>IFERROR(_xlfn.XLOOKUP($G604,通讯通路门店!$S$4:$S$993933,通讯通路门店!$D$4:$D$993933,0,0),"")</f>
        <v/>
      </c>
      <c r="E604" s="83"/>
      <c r="F604" s="83"/>
      <c r="G604" s="101" t="e">
        <v>#N/A</v>
      </c>
      <c r="H604" s="102" t="str">
        <f>IFERROR(_xlfn.XLOOKUP($G604,通讯通路门店!$S$4:$S$993933,通讯通路门店!$R$4:$R$993933,0,0),"")</f>
        <v/>
      </c>
      <c r="I604" s="83"/>
      <c r="J604" s="83"/>
      <c r="K604" s="83"/>
      <c r="L604" s="83"/>
      <c r="M604" s="83"/>
      <c r="N604" s="83"/>
      <c r="O604" s="83"/>
      <c r="P604" s="83"/>
      <c r="Q604" s="83"/>
      <c r="R604" s="83"/>
      <c r="S604" s="83"/>
      <c r="T604" s="83"/>
      <c r="U604" s="99">
        <f>COUNTIF(通讯通路门店!$S:$S,$G604)</f>
        <v>0</v>
      </c>
      <c r="V604" s="99">
        <f>COUNTIFS(通讯通路门店!$S:$S,$G604,通讯通路门店!$J:$J,"综合卖场")</f>
        <v>0</v>
      </c>
      <c r="W604" s="99">
        <f>SUMIFS(通讯通路门店!$AJ:$AJ,通讯通路门店!$S:$S,通讯客户沙盘!$G604)</f>
        <v>0</v>
      </c>
      <c r="X604" s="99">
        <f t="shared" si="45"/>
        <v>0</v>
      </c>
      <c r="Y604" s="99">
        <f>COUNTIFS(通讯通路门店!$S:$S,$G604,通讯通路门店!$J:$J,"荣耀体验店")+COUNTIFS(通讯通路门店!$S:$S,$G604,通讯通路门店!$J:$J,"荣耀授权专卖店")</f>
        <v>0</v>
      </c>
      <c r="Z604" s="99">
        <f>COUNTIFS(通讯通路门店!$S:$S,$G604,通讯通路门店!$J:$J,"VIVO体验店")</f>
        <v>0</v>
      </c>
      <c r="AA604" s="99">
        <f>COUNTIFS(通讯通路门店!$S:$S,$G604,通讯通路门店!$J:$J,"OPPO体验店")</f>
        <v>0</v>
      </c>
      <c r="AB604" s="99">
        <f>COUNTIFS(通讯通路门店!$S:$S,$G604,通讯通路门店!$J:$J,"华为授权体验店")+COUNTIFS(通讯通路门店!$S:$S,$G604,通讯通路门店!$J:$J,"华为堡垒店")</f>
        <v>0</v>
      </c>
      <c r="AC604" s="99">
        <f>COUNTIFS(通讯通路门店!$S:$S,$G604,通讯通路门店!$J:$J,"小米体验店")</f>
        <v>0</v>
      </c>
      <c r="AD604" s="99">
        <f>COUNTIFS(通讯通路门店!$S:$S,$G604,通讯通路门店!$J:$J,"苹果体验店")</f>
        <v>0</v>
      </c>
      <c r="AE604" s="99">
        <f>COUNTIFS(通讯通路门店!$S:$S,$G604,通讯通路门店!$J:$J,"其他品牌专卖店")</f>
        <v>0</v>
      </c>
      <c r="AF604" s="99">
        <f>SUMIFS(通讯通路门店!$BI:$BI,通讯通路门店!$S:$S,$G604)</f>
        <v>0</v>
      </c>
      <c r="AG604" s="99">
        <f>SUMIFS(通讯通路门店!$BH:$BH,通讯通路门店!$S:$S,$G604)</f>
        <v>0</v>
      </c>
      <c r="AH604" s="99">
        <f t="shared" si="46"/>
        <v>0</v>
      </c>
      <c r="AI604" s="99">
        <f>SUMIFS(通讯通路门店!$BB:$BB,通讯通路门店!$S:$S,$G604)</f>
        <v>0</v>
      </c>
      <c r="AJ604" s="99">
        <f>SUMIFS(通讯通路门店!$BE:$BE,通讯通路门店!$S:$S,$G604)</f>
        <v>0</v>
      </c>
      <c r="AK604" s="99">
        <f>SUMIFS(通讯通路门店!$BG:$BG,通讯通路门店!$S:$S,$G604)</f>
        <v>0</v>
      </c>
      <c r="AL604" s="99">
        <f>SUMIFS(通讯通路门店!$BC:$BC,通讯通路门店!$S:$S,$G604)</f>
        <v>0</v>
      </c>
      <c r="AM604" s="99">
        <f>SUMIFS(通讯通路门店!$BD:$BD,通讯通路门店!$S:$S,$G604)</f>
        <v>0</v>
      </c>
      <c r="AN604" s="99">
        <f>SUMIFS(通讯通路门店!$BF:$BF,通讯通路门店!$S:$S,$G604)</f>
        <v>0</v>
      </c>
      <c r="AO604" s="99">
        <f t="shared" si="47"/>
        <v>0</v>
      </c>
      <c r="AP604" s="99">
        <f>SUMIFS(通讯通路门店!$K:$K,通讯通路门店!$S:$S,$G604)</f>
        <v>0</v>
      </c>
      <c r="AQ604" s="83"/>
      <c r="AR604" s="99">
        <f>SUMIFS(通讯通路门店!$T:$T,通讯通路门店!$S:$S,$G604)</f>
        <v>0</v>
      </c>
      <c r="AS604" s="99">
        <f>SUMIFS(通讯通路门店!$U:$U,通讯通路门店!$S:$S,$G604)</f>
        <v>0</v>
      </c>
      <c r="AT604" s="99">
        <f>SUMIFS(通讯通路门店!$V:$V,通讯通路门店!$S:$S,$G604)</f>
        <v>0</v>
      </c>
      <c r="AU604" s="99">
        <f>SUMIFS(通讯通路门店!$W:$W,通讯通路门店!$S:$S,$G604)</f>
        <v>0</v>
      </c>
      <c r="AV604" s="99">
        <f>SUMIFS(通讯通路门店!$Z:$Z,通讯通路门店!$S:$S,$G604)</f>
        <v>0</v>
      </c>
      <c r="AW604" s="99">
        <f>SUMIFS(通讯通路门店!$AB:$AB,通讯通路门店!$S:$S,$G604)</f>
        <v>0</v>
      </c>
      <c r="AX604" s="99">
        <f>SUMIFS(通讯通路门店!$X:$X,通讯通路门店!$S:$S,$G604)</f>
        <v>0</v>
      </c>
      <c r="AY604" s="99">
        <f>SUMIFS(通讯通路门店!$Y:$Y,通讯通路门店!$S:$S,$G604)</f>
        <v>0</v>
      </c>
      <c r="AZ604" s="99">
        <f>SUMIFS(通讯通路门店!$AA:$AA,通讯通路门店!$S:$S,$G604)</f>
        <v>0</v>
      </c>
      <c r="BA604" s="99">
        <f t="shared" si="48"/>
        <v>0</v>
      </c>
      <c r="BB604" s="99">
        <f t="shared" si="49"/>
        <v>0</v>
      </c>
      <c r="BC604" s="99">
        <f>SUMIFS(通讯通路门店!$W:$W,通讯通路门店!$S:$S,$G604,通讯通路门店!$J:$J,"荣耀体验店")+SUMIFS(通讯通路门店!$W:$W,通讯通路门店!$S:$S,$G604,通讯通路门店!$J:$J,"荣耀授权专卖店")</f>
        <v>0</v>
      </c>
      <c r="BD604" s="99">
        <f>SUMIFS(通讯通路门店!$Z:$Z,通讯通路门店!$S:$S,$G604,通讯通路门店!$J:$J,"VIVO体验店")</f>
        <v>0</v>
      </c>
      <c r="BE604" s="99">
        <f>SUMIFS(通讯通路门店!$AB:$AB,通讯通路门店!$S:$S,$G604,通讯通路门店!$J:$J,"OPPO体验店")</f>
        <v>0</v>
      </c>
      <c r="BF604" s="99">
        <f>SUMIFS(通讯通路门店!$X:$X,通讯通路门店!$S:$S,$G604,通讯通路门店!$J:$J,"华为授权体验店")+SUMIFS(通讯通路门店!$AA:$AA,通讯通路门店!$S:$S,$G604,通讯通路门店!$J:$J,"华为堡垒店")</f>
        <v>0</v>
      </c>
      <c r="BG604" s="99">
        <f>SUMIFS(通讯通路门店!$Y:$Y,通讯通路门店!$S:$S,$G604,通讯通路门店!$J:$J,"小米体验店")</f>
        <v>0</v>
      </c>
      <c r="BH604" s="99">
        <f>SUMIFS(通讯通路门店!$AA:$AA,通讯通路门店!$S:$S,$G604,通讯通路门店!$J:$J,"苹果体验店")</f>
        <v>0</v>
      </c>
      <c r="BI604" s="99">
        <f>SUMIFS(通讯通路门店!$K:$K,通讯通路门店!$S:$S,$G604,通讯通路门店!$J:$J,"其他品牌专卖店")</f>
        <v>0</v>
      </c>
      <c r="BJ604" s="99">
        <f>SUMIFS(通讯通路门店!$AC:$AC,通讯通路门店!$S:$S,$G604)</f>
        <v>0</v>
      </c>
      <c r="BK604" s="99">
        <f>SUMIFS(通讯通路门店!$AD:$AD,通讯通路门店!$S:$S,$G604)</f>
        <v>0</v>
      </c>
      <c r="BL604" s="99">
        <f>SUMIFS(通讯通路门店!$AE:$AE,通讯通路门店!$S:$S,$G604)</f>
        <v>0</v>
      </c>
      <c r="BM604" s="99">
        <f>SUMIFS(通讯通路门店!$AF:$AF,通讯通路门店!$S:$S,$G604)</f>
        <v>0</v>
      </c>
      <c r="BN604" s="99">
        <f>SUMIFS(通讯通路门店!$AG:$AG,通讯通路门店!$S:$S,$G604)</f>
        <v>0</v>
      </c>
      <c r="BO604" s="99">
        <f>SUMIFS(通讯通路门店!$AH:$AH,通讯通路门店!$S:$S,$G604)</f>
        <v>0</v>
      </c>
      <c r="BP604" s="99">
        <f>SUMIFS(通讯通路门店!$AI:$AI,通讯通路门店!$S:$S,$G604)</f>
        <v>0</v>
      </c>
      <c r="BQ604" s="83"/>
    </row>
    <row r="605" spans="1:69">
      <c r="A605" s="99" t="str">
        <f>IFERROR(_xlfn.XLOOKUP($G605,通讯通路门店!$S$4:$S$993933,通讯通路门店!$A$4:$A$993933,0,0),"")</f>
        <v/>
      </c>
      <c r="B605" s="99" t="str">
        <f>IFERROR(_xlfn.XLOOKUP($G605,通讯通路门店!$S$4:$S$993933,通讯通路门店!$B$4:$B$993933,0,0),"")</f>
        <v/>
      </c>
      <c r="C605" s="99" t="str">
        <f>IFERROR(_xlfn.XLOOKUP($G605,通讯通路门店!$S$4:$S$993933,通讯通路门店!$C$4:$C$993933,0,0),"")</f>
        <v/>
      </c>
      <c r="D605" s="99" t="str">
        <f>IFERROR(_xlfn.XLOOKUP($G605,通讯通路门店!$S$4:$S$993933,通讯通路门店!$D$4:$D$993933,0,0),"")</f>
        <v/>
      </c>
      <c r="E605" s="83"/>
      <c r="F605" s="83"/>
      <c r="G605" s="101" t="e">
        <v>#N/A</v>
      </c>
      <c r="H605" s="102" t="str">
        <f>IFERROR(_xlfn.XLOOKUP($G605,通讯通路门店!$S$4:$S$993933,通讯通路门店!$R$4:$R$993933,0,0),"")</f>
        <v/>
      </c>
      <c r="I605" s="83"/>
      <c r="J605" s="83"/>
      <c r="K605" s="83"/>
      <c r="L605" s="83"/>
      <c r="M605" s="83"/>
      <c r="N605" s="83"/>
      <c r="O605" s="83"/>
      <c r="P605" s="83"/>
      <c r="Q605" s="83"/>
      <c r="R605" s="83"/>
      <c r="S605" s="83"/>
      <c r="T605" s="83"/>
      <c r="U605" s="99">
        <f>COUNTIF(通讯通路门店!$S:$S,$G605)</f>
        <v>0</v>
      </c>
      <c r="V605" s="99">
        <f>COUNTIFS(通讯通路门店!$S:$S,$G605,通讯通路门店!$J:$J,"综合卖场")</f>
        <v>0</v>
      </c>
      <c r="W605" s="99">
        <f>SUMIFS(通讯通路门店!$AJ:$AJ,通讯通路门店!$S:$S,通讯客户沙盘!$G605)</f>
        <v>0</v>
      </c>
      <c r="X605" s="99">
        <f t="shared" si="45"/>
        <v>0</v>
      </c>
      <c r="Y605" s="99">
        <f>COUNTIFS(通讯通路门店!$S:$S,$G605,通讯通路门店!$J:$J,"荣耀体验店")+COUNTIFS(通讯通路门店!$S:$S,$G605,通讯通路门店!$J:$J,"荣耀授权专卖店")</f>
        <v>0</v>
      </c>
      <c r="Z605" s="99">
        <f>COUNTIFS(通讯通路门店!$S:$S,$G605,通讯通路门店!$J:$J,"VIVO体验店")</f>
        <v>0</v>
      </c>
      <c r="AA605" s="99">
        <f>COUNTIFS(通讯通路门店!$S:$S,$G605,通讯通路门店!$J:$J,"OPPO体验店")</f>
        <v>0</v>
      </c>
      <c r="AB605" s="99">
        <f>COUNTIFS(通讯通路门店!$S:$S,$G605,通讯通路门店!$J:$J,"华为授权体验店")+COUNTIFS(通讯通路门店!$S:$S,$G605,通讯通路门店!$J:$J,"华为堡垒店")</f>
        <v>0</v>
      </c>
      <c r="AC605" s="99">
        <f>COUNTIFS(通讯通路门店!$S:$S,$G605,通讯通路门店!$J:$J,"小米体验店")</f>
        <v>0</v>
      </c>
      <c r="AD605" s="99">
        <f>COUNTIFS(通讯通路门店!$S:$S,$G605,通讯通路门店!$J:$J,"苹果体验店")</f>
        <v>0</v>
      </c>
      <c r="AE605" s="99">
        <f>COUNTIFS(通讯通路门店!$S:$S,$G605,通讯通路门店!$J:$J,"其他品牌专卖店")</f>
        <v>0</v>
      </c>
      <c r="AF605" s="99">
        <f>SUMIFS(通讯通路门店!$BI:$BI,通讯通路门店!$S:$S,$G605)</f>
        <v>0</v>
      </c>
      <c r="AG605" s="99">
        <f>SUMIFS(通讯通路门店!$BH:$BH,通讯通路门店!$S:$S,$G605)</f>
        <v>0</v>
      </c>
      <c r="AH605" s="99">
        <f t="shared" si="46"/>
        <v>0</v>
      </c>
      <c r="AI605" s="99">
        <f>SUMIFS(通讯通路门店!$BB:$BB,通讯通路门店!$S:$S,$G605)</f>
        <v>0</v>
      </c>
      <c r="AJ605" s="99">
        <f>SUMIFS(通讯通路门店!$BE:$BE,通讯通路门店!$S:$S,$G605)</f>
        <v>0</v>
      </c>
      <c r="AK605" s="99">
        <f>SUMIFS(通讯通路门店!$BG:$BG,通讯通路门店!$S:$S,$G605)</f>
        <v>0</v>
      </c>
      <c r="AL605" s="99">
        <f>SUMIFS(通讯通路门店!$BC:$BC,通讯通路门店!$S:$S,$G605)</f>
        <v>0</v>
      </c>
      <c r="AM605" s="99">
        <f>SUMIFS(通讯通路门店!$BD:$BD,通讯通路门店!$S:$S,$G605)</f>
        <v>0</v>
      </c>
      <c r="AN605" s="99">
        <f>SUMIFS(通讯通路门店!$BF:$BF,通讯通路门店!$S:$S,$G605)</f>
        <v>0</v>
      </c>
      <c r="AO605" s="99">
        <f t="shared" si="47"/>
        <v>0</v>
      </c>
      <c r="AP605" s="99">
        <f>SUMIFS(通讯通路门店!$K:$K,通讯通路门店!$S:$S,$G605)</f>
        <v>0</v>
      </c>
      <c r="AQ605" s="83"/>
      <c r="AR605" s="99">
        <f>SUMIFS(通讯通路门店!$T:$T,通讯通路门店!$S:$S,$G605)</f>
        <v>0</v>
      </c>
      <c r="AS605" s="99">
        <f>SUMIFS(通讯通路门店!$U:$U,通讯通路门店!$S:$S,$G605)</f>
        <v>0</v>
      </c>
      <c r="AT605" s="99">
        <f>SUMIFS(通讯通路门店!$V:$V,通讯通路门店!$S:$S,$G605)</f>
        <v>0</v>
      </c>
      <c r="AU605" s="99">
        <f>SUMIFS(通讯通路门店!$W:$W,通讯通路门店!$S:$S,$G605)</f>
        <v>0</v>
      </c>
      <c r="AV605" s="99">
        <f>SUMIFS(通讯通路门店!$Z:$Z,通讯通路门店!$S:$S,$G605)</f>
        <v>0</v>
      </c>
      <c r="AW605" s="99">
        <f>SUMIFS(通讯通路门店!$AB:$AB,通讯通路门店!$S:$S,$G605)</f>
        <v>0</v>
      </c>
      <c r="AX605" s="99">
        <f>SUMIFS(通讯通路门店!$X:$X,通讯通路门店!$S:$S,$G605)</f>
        <v>0</v>
      </c>
      <c r="AY605" s="99">
        <f>SUMIFS(通讯通路门店!$Y:$Y,通讯通路门店!$S:$S,$G605)</f>
        <v>0</v>
      </c>
      <c r="AZ605" s="99">
        <f>SUMIFS(通讯通路门店!$AA:$AA,通讯通路门店!$S:$S,$G605)</f>
        <v>0</v>
      </c>
      <c r="BA605" s="99">
        <f t="shared" si="48"/>
        <v>0</v>
      </c>
      <c r="BB605" s="99">
        <f t="shared" si="49"/>
        <v>0</v>
      </c>
      <c r="BC605" s="99">
        <f>SUMIFS(通讯通路门店!$W:$W,通讯通路门店!$S:$S,$G605,通讯通路门店!$J:$J,"荣耀体验店")+SUMIFS(通讯通路门店!$W:$W,通讯通路门店!$S:$S,$G605,通讯通路门店!$J:$J,"荣耀授权专卖店")</f>
        <v>0</v>
      </c>
      <c r="BD605" s="99">
        <f>SUMIFS(通讯通路门店!$Z:$Z,通讯通路门店!$S:$S,$G605,通讯通路门店!$J:$J,"VIVO体验店")</f>
        <v>0</v>
      </c>
      <c r="BE605" s="99">
        <f>SUMIFS(通讯通路门店!$AB:$AB,通讯通路门店!$S:$S,$G605,通讯通路门店!$J:$J,"OPPO体验店")</f>
        <v>0</v>
      </c>
      <c r="BF605" s="99">
        <f>SUMIFS(通讯通路门店!$X:$X,通讯通路门店!$S:$S,$G605,通讯通路门店!$J:$J,"华为授权体验店")+SUMIFS(通讯通路门店!$AA:$AA,通讯通路门店!$S:$S,$G605,通讯通路门店!$J:$J,"华为堡垒店")</f>
        <v>0</v>
      </c>
      <c r="BG605" s="99">
        <f>SUMIFS(通讯通路门店!$Y:$Y,通讯通路门店!$S:$S,$G605,通讯通路门店!$J:$J,"小米体验店")</f>
        <v>0</v>
      </c>
      <c r="BH605" s="99">
        <f>SUMIFS(通讯通路门店!$AA:$AA,通讯通路门店!$S:$S,$G605,通讯通路门店!$J:$J,"苹果体验店")</f>
        <v>0</v>
      </c>
      <c r="BI605" s="99">
        <f>SUMIFS(通讯通路门店!$K:$K,通讯通路门店!$S:$S,$G605,通讯通路门店!$J:$J,"其他品牌专卖店")</f>
        <v>0</v>
      </c>
      <c r="BJ605" s="99">
        <f>SUMIFS(通讯通路门店!$AC:$AC,通讯通路门店!$S:$S,$G605)</f>
        <v>0</v>
      </c>
      <c r="BK605" s="99">
        <f>SUMIFS(通讯通路门店!$AD:$AD,通讯通路门店!$S:$S,$G605)</f>
        <v>0</v>
      </c>
      <c r="BL605" s="99">
        <f>SUMIFS(通讯通路门店!$AE:$AE,通讯通路门店!$S:$S,$G605)</f>
        <v>0</v>
      </c>
      <c r="BM605" s="99">
        <f>SUMIFS(通讯通路门店!$AF:$AF,通讯通路门店!$S:$S,$G605)</f>
        <v>0</v>
      </c>
      <c r="BN605" s="99">
        <f>SUMIFS(通讯通路门店!$AG:$AG,通讯通路门店!$S:$S,$G605)</f>
        <v>0</v>
      </c>
      <c r="BO605" s="99">
        <f>SUMIFS(通讯通路门店!$AH:$AH,通讯通路门店!$S:$S,$G605)</f>
        <v>0</v>
      </c>
      <c r="BP605" s="99">
        <f>SUMIFS(通讯通路门店!$AI:$AI,通讯通路门店!$S:$S,$G605)</f>
        <v>0</v>
      </c>
      <c r="BQ605" s="83"/>
    </row>
    <row r="606" spans="1:69">
      <c r="A606" s="99" t="str">
        <f>IFERROR(_xlfn.XLOOKUP($G606,通讯通路门店!$S$4:$S$993933,通讯通路门店!$A$4:$A$993933,0,0),"")</f>
        <v/>
      </c>
      <c r="B606" s="99" t="str">
        <f>IFERROR(_xlfn.XLOOKUP($G606,通讯通路门店!$S$4:$S$993933,通讯通路门店!$B$4:$B$993933,0,0),"")</f>
        <v/>
      </c>
      <c r="C606" s="99" t="str">
        <f>IFERROR(_xlfn.XLOOKUP($G606,通讯通路门店!$S$4:$S$993933,通讯通路门店!$C$4:$C$993933,0,0),"")</f>
        <v/>
      </c>
      <c r="D606" s="99" t="str">
        <f>IFERROR(_xlfn.XLOOKUP($G606,通讯通路门店!$S$4:$S$993933,通讯通路门店!$D$4:$D$993933,0,0),"")</f>
        <v/>
      </c>
      <c r="E606" s="83"/>
      <c r="F606" s="83"/>
      <c r="G606" s="101" t="e">
        <v>#N/A</v>
      </c>
      <c r="H606" s="102" t="str">
        <f>IFERROR(_xlfn.XLOOKUP($G606,通讯通路门店!$S$4:$S$993933,通讯通路门店!$R$4:$R$993933,0,0),"")</f>
        <v/>
      </c>
      <c r="I606" s="83"/>
      <c r="J606" s="83"/>
      <c r="K606" s="83"/>
      <c r="L606" s="83"/>
      <c r="M606" s="83"/>
      <c r="N606" s="83"/>
      <c r="O606" s="83"/>
      <c r="P606" s="83"/>
      <c r="Q606" s="83"/>
      <c r="R606" s="83"/>
      <c r="S606" s="83"/>
      <c r="T606" s="83"/>
      <c r="U606" s="99">
        <f>COUNTIF(通讯通路门店!$S:$S,$G606)</f>
        <v>0</v>
      </c>
      <c r="V606" s="99">
        <f>COUNTIFS(通讯通路门店!$S:$S,$G606,通讯通路门店!$J:$J,"综合卖场")</f>
        <v>0</v>
      </c>
      <c r="W606" s="99">
        <f>SUMIFS(通讯通路门店!$AJ:$AJ,通讯通路门店!$S:$S,通讯客户沙盘!$G606)</f>
        <v>0</v>
      </c>
      <c r="X606" s="99">
        <f t="shared" si="45"/>
        <v>0</v>
      </c>
      <c r="Y606" s="99">
        <f>COUNTIFS(通讯通路门店!$S:$S,$G606,通讯通路门店!$J:$J,"荣耀体验店")+COUNTIFS(通讯通路门店!$S:$S,$G606,通讯通路门店!$J:$J,"荣耀授权专卖店")</f>
        <v>0</v>
      </c>
      <c r="Z606" s="99">
        <f>COUNTIFS(通讯通路门店!$S:$S,$G606,通讯通路门店!$J:$J,"VIVO体验店")</f>
        <v>0</v>
      </c>
      <c r="AA606" s="99">
        <f>COUNTIFS(通讯通路门店!$S:$S,$G606,通讯通路门店!$J:$J,"OPPO体验店")</f>
        <v>0</v>
      </c>
      <c r="AB606" s="99">
        <f>COUNTIFS(通讯通路门店!$S:$S,$G606,通讯通路门店!$J:$J,"华为授权体验店")+COUNTIFS(通讯通路门店!$S:$S,$G606,通讯通路门店!$J:$J,"华为堡垒店")</f>
        <v>0</v>
      </c>
      <c r="AC606" s="99">
        <f>COUNTIFS(通讯通路门店!$S:$S,$G606,通讯通路门店!$J:$J,"小米体验店")</f>
        <v>0</v>
      </c>
      <c r="AD606" s="99">
        <f>COUNTIFS(通讯通路门店!$S:$S,$G606,通讯通路门店!$J:$J,"苹果体验店")</f>
        <v>0</v>
      </c>
      <c r="AE606" s="99">
        <f>COUNTIFS(通讯通路门店!$S:$S,$G606,通讯通路门店!$J:$J,"其他品牌专卖店")</f>
        <v>0</v>
      </c>
      <c r="AF606" s="99">
        <f>SUMIFS(通讯通路门店!$BI:$BI,通讯通路门店!$S:$S,$G606)</f>
        <v>0</v>
      </c>
      <c r="AG606" s="99">
        <f>SUMIFS(通讯通路门店!$BH:$BH,通讯通路门店!$S:$S,$G606)</f>
        <v>0</v>
      </c>
      <c r="AH606" s="99">
        <f t="shared" si="46"/>
        <v>0</v>
      </c>
      <c r="AI606" s="99">
        <f>SUMIFS(通讯通路门店!$BB:$BB,通讯通路门店!$S:$S,$G606)</f>
        <v>0</v>
      </c>
      <c r="AJ606" s="99">
        <f>SUMIFS(通讯通路门店!$BE:$BE,通讯通路门店!$S:$S,$G606)</f>
        <v>0</v>
      </c>
      <c r="AK606" s="99">
        <f>SUMIFS(通讯通路门店!$BG:$BG,通讯通路门店!$S:$S,$G606)</f>
        <v>0</v>
      </c>
      <c r="AL606" s="99">
        <f>SUMIFS(通讯通路门店!$BC:$BC,通讯通路门店!$S:$S,$G606)</f>
        <v>0</v>
      </c>
      <c r="AM606" s="99">
        <f>SUMIFS(通讯通路门店!$BD:$BD,通讯通路门店!$S:$S,$G606)</f>
        <v>0</v>
      </c>
      <c r="AN606" s="99">
        <f>SUMIFS(通讯通路门店!$BF:$BF,通讯通路门店!$S:$S,$G606)</f>
        <v>0</v>
      </c>
      <c r="AO606" s="99">
        <f t="shared" si="47"/>
        <v>0</v>
      </c>
      <c r="AP606" s="99">
        <f>SUMIFS(通讯通路门店!$K:$K,通讯通路门店!$S:$S,$G606)</f>
        <v>0</v>
      </c>
      <c r="AQ606" s="83"/>
      <c r="AR606" s="99">
        <f>SUMIFS(通讯通路门店!$T:$T,通讯通路门店!$S:$S,$G606)</f>
        <v>0</v>
      </c>
      <c r="AS606" s="99">
        <f>SUMIFS(通讯通路门店!$U:$U,通讯通路门店!$S:$S,$G606)</f>
        <v>0</v>
      </c>
      <c r="AT606" s="99">
        <f>SUMIFS(通讯通路门店!$V:$V,通讯通路门店!$S:$S,$G606)</f>
        <v>0</v>
      </c>
      <c r="AU606" s="99">
        <f>SUMIFS(通讯通路门店!$W:$W,通讯通路门店!$S:$S,$G606)</f>
        <v>0</v>
      </c>
      <c r="AV606" s="99">
        <f>SUMIFS(通讯通路门店!$Z:$Z,通讯通路门店!$S:$S,$G606)</f>
        <v>0</v>
      </c>
      <c r="AW606" s="99">
        <f>SUMIFS(通讯通路门店!$AB:$AB,通讯通路门店!$S:$S,$G606)</f>
        <v>0</v>
      </c>
      <c r="AX606" s="99">
        <f>SUMIFS(通讯通路门店!$X:$X,通讯通路门店!$S:$S,$G606)</f>
        <v>0</v>
      </c>
      <c r="AY606" s="99">
        <f>SUMIFS(通讯通路门店!$Y:$Y,通讯通路门店!$S:$S,$G606)</f>
        <v>0</v>
      </c>
      <c r="AZ606" s="99">
        <f>SUMIFS(通讯通路门店!$AA:$AA,通讯通路门店!$S:$S,$G606)</f>
        <v>0</v>
      </c>
      <c r="BA606" s="99">
        <f t="shared" si="48"/>
        <v>0</v>
      </c>
      <c r="BB606" s="99">
        <f t="shared" si="49"/>
        <v>0</v>
      </c>
      <c r="BC606" s="99">
        <f>SUMIFS(通讯通路门店!$W:$W,通讯通路门店!$S:$S,$G606,通讯通路门店!$J:$J,"荣耀体验店")+SUMIFS(通讯通路门店!$W:$W,通讯通路门店!$S:$S,$G606,通讯通路门店!$J:$J,"荣耀授权专卖店")</f>
        <v>0</v>
      </c>
      <c r="BD606" s="99">
        <f>SUMIFS(通讯通路门店!$Z:$Z,通讯通路门店!$S:$S,$G606,通讯通路门店!$J:$J,"VIVO体验店")</f>
        <v>0</v>
      </c>
      <c r="BE606" s="99">
        <f>SUMIFS(通讯通路门店!$AB:$AB,通讯通路门店!$S:$S,$G606,通讯通路门店!$J:$J,"OPPO体验店")</f>
        <v>0</v>
      </c>
      <c r="BF606" s="99">
        <f>SUMIFS(通讯通路门店!$X:$X,通讯通路门店!$S:$S,$G606,通讯通路门店!$J:$J,"华为授权体验店")+SUMIFS(通讯通路门店!$AA:$AA,通讯通路门店!$S:$S,$G606,通讯通路门店!$J:$J,"华为堡垒店")</f>
        <v>0</v>
      </c>
      <c r="BG606" s="99">
        <f>SUMIFS(通讯通路门店!$Y:$Y,通讯通路门店!$S:$S,$G606,通讯通路门店!$J:$J,"小米体验店")</f>
        <v>0</v>
      </c>
      <c r="BH606" s="99">
        <f>SUMIFS(通讯通路门店!$AA:$AA,通讯通路门店!$S:$S,$G606,通讯通路门店!$J:$J,"苹果体验店")</f>
        <v>0</v>
      </c>
      <c r="BI606" s="99">
        <f>SUMIFS(通讯通路门店!$K:$K,通讯通路门店!$S:$S,$G606,通讯通路门店!$J:$J,"其他品牌专卖店")</f>
        <v>0</v>
      </c>
      <c r="BJ606" s="99">
        <f>SUMIFS(通讯通路门店!$AC:$AC,通讯通路门店!$S:$S,$G606)</f>
        <v>0</v>
      </c>
      <c r="BK606" s="99">
        <f>SUMIFS(通讯通路门店!$AD:$AD,通讯通路门店!$S:$S,$G606)</f>
        <v>0</v>
      </c>
      <c r="BL606" s="99">
        <f>SUMIFS(通讯通路门店!$AE:$AE,通讯通路门店!$S:$S,$G606)</f>
        <v>0</v>
      </c>
      <c r="BM606" s="99">
        <f>SUMIFS(通讯通路门店!$AF:$AF,通讯通路门店!$S:$S,$G606)</f>
        <v>0</v>
      </c>
      <c r="BN606" s="99">
        <f>SUMIFS(通讯通路门店!$AG:$AG,通讯通路门店!$S:$S,$G606)</f>
        <v>0</v>
      </c>
      <c r="BO606" s="99">
        <f>SUMIFS(通讯通路门店!$AH:$AH,通讯通路门店!$S:$S,$G606)</f>
        <v>0</v>
      </c>
      <c r="BP606" s="99">
        <f>SUMIFS(通讯通路门店!$AI:$AI,通讯通路门店!$S:$S,$G606)</f>
        <v>0</v>
      </c>
      <c r="BQ606" s="83"/>
    </row>
    <row r="607" spans="1:69">
      <c r="A607" s="99" t="str">
        <f>IFERROR(_xlfn.XLOOKUP($G607,通讯通路门店!$S$4:$S$993933,通讯通路门店!$A$4:$A$993933,0,0),"")</f>
        <v/>
      </c>
      <c r="B607" s="99" t="str">
        <f>IFERROR(_xlfn.XLOOKUP($G607,通讯通路门店!$S$4:$S$993933,通讯通路门店!$B$4:$B$993933,0,0),"")</f>
        <v/>
      </c>
      <c r="C607" s="99" t="str">
        <f>IFERROR(_xlfn.XLOOKUP($G607,通讯通路门店!$S$4:$S$993933,通讯通路门店!$C$4:$C$993933,0,0),"")</f>
        <v/>
      </c>
      <c r="D607" s="99" t="str">
        <f>IFERROR(_xlfn.XLOOKUP($G607,通讯通路门店!$S$4:$S$993933,通讯通路门店!$D$4:$D$993933,0,0),"")</f>
        <v/>
      </c>
      <c r="E607" s="83"/>
      <c r="F607" s="83"/>
      <c r="G607" s="101" t="e">
        <v>#N/A</v>
      </c>
      <c r="H607" s="102" t="str">
        <f>IFERROR(_xlfn.XLOOKUP($G607,通讯通路门店!$S$4:$S$993933,通讯通路门店!$R$4:$R$993933,0,0),"")</f>
        <v/>
      </c>
      <c r="I607" s="83"/>
      <c r="J607" s="83"/>
      <c r="K607" s="83"/>
      <c r="L607" s="83"/>
      <c r="M607" s="83"/>
      <c r="N607" s="83"/>
      <c r="O607" s="83"/>
      <c r="P607" s="83"/>
      <c r="Q607" s="83"/>
      <c r="R607" s="83"/>
      <c r="S607" s="83"/>
      <c r="T607" s="83"/>
      <c r="U607" s="99">
        <f>COUNTIF(通讯通路门店!$S:$S,$G607)</f>
        <v>0</v>
      </c>
      <c r="V607" s="99">
        <f>COUNTIFS(通讯通路门店!$S:$S,$G607,通讯通路门店!$J:$J,"综合卖场")</f>
        <v>0</v>
      </c>
      <c r="W607" s="99">
        <f>SUMIFS(通讯通路门店!$AJ:$AJ,通讯通路门店!$S:$S,通讯客户沙盘!$G607)</f>
        <v>0</v>
      </c>
      <c r="X607" s="99">
        <f t="shared" si="45"/>
        <v>0</v>
      </c>
      <c r="Y607" s="99">
        <f>COUNTIFS(通讯通路门店!$S:$S,$G607,通讯通路门店!$J:$J,"荣耀体验店")+COUNTIFS(通讯通路门店!$S:$S,$G607,通讯通路门店!$J:$J,"荣耀授权专卖店")</f>
        <v>0</v>
      </c>
      <c r="Z607" s="99">
        <f>COUNTIFS(通讯通路门店!$S:$S,$G607,通讯通路门店!$J:$J,"VIVO体验店")</f>
        <v>0</v>
      </c>
      <c r="AA607" s="99">
        <f>COUNTIFS(通讯通路门店!$S:$S,$G607,通讯通路门店!$J:$J,"OPPO体验店")</f>
        <v>0</v>
      </c>
      <c r="AB607" s="99">
        <f>COUNTIFS(通讯通路门店!$S:$S,$G607,通讯通路门店!$J:$J,"华为授权体验店")+COUNTIFS(通讯通路门店!$S:$S,$G607,通讯通路门店!$J:$J,"华为堡垒店")</f>
        <v>0</v>
      </c>
      <c r="AC607" s="99">
        <f>COUNTIFS(通讯通路门店!$S:$S,$G607,通讯通路门店!$J:$J,"小米体验店")</f>
        <v>0</v>
      </c>
      <c r="AD607" s="99">
        <f>COUNTIFS(通讯通路门店!$S:$S,$G607,通讯通路门店!$J:$J,"苹果体验店")</f>
        <v>0</v>
      </c>
      <c r="AE607" s="99">
        <f>COUNTIFS(通讯通路门店!$S:$S,$G607,通讯通路门店!$J:$J,"其他品牌专卖店")</f>
        <v>0</v>
      </c>
      <c r="AF607" s="99">
        <f>SUMIFS(通讯通路门店!$BI:$BI,通讯通路门店!$S:$S,$G607)</f>
        <v>0</v>
      </c>
      <c r="AG607" s="99">
        <f>SUMIFS(通讯通路门店!$BH:$BH,通讯通路门店!$S:$S,$G607)</f>
        <v>0</v>
      </c>
      <c r="AH607" s="99">
        <f t="shared" si="46"/>
        <v>0</v>
      </c>
      <c r="AI607" s="99">
        <f>SUMIFS(通讯通路门店!$BB:$BB,通讯通路门店!$S:$S,$G607)</f>
        <v>0</v>
      </c>
      <c r="AJ607" s="99">
        <f>SUMIFS(通讯通路门店!$BE:$BE,通讯通路门店!$S:$S,$G607)</f>
        <v>0</v>
      </c>
      <c r="AK607" s="99">
        <f>SUMIFS(通讯通路门店!$BG:$BG,通讯通路门店!$S:$S,$G607)</f>
        <v>0</v>
      </c>
      <c r="AL607" s="99">
        <f>SUMIFS(通讯通路门店!$BC:$BC,通讯通路门店!$S:$S,$G607)</f>
        <v>0</v>
      </c>
      <c r="AM607" s="99">
        <f>SUMIFS(通讯通路门店!$BD:$BD,通讯通路门店!$S:$S,$G607)</f>
        <v>0</v>
      </c>
      <c r="AN607" s="99">
        <f>SUMIFS(通讯通路门店!$BF:$BF,通讯通路门店!$S:$S,$G607)</f>
        <v>0</v>
      </c>
      <c r="AO607" s="99">
        <f t="shared" si="47"/>
        <v>0</v>
      </c>
      <c r="AP607" s="99">
        <f>SUMIFS(通讯通路门店!$K:$K,通讯通路门店!$S:$S,$G607)</f>
        <v>0</v>
      </c>
      <c r="AQ607" s="83"/>
      <c r="AR607" s="99">
        <f>SUMIFS(通讯通路门店!$T:$T,通讯通路门店!$S:$S,$G607)</f>
        <v>0</v>
      </c>
      <c r="AS607" s="99">
        <f>SUMIFS(通讯通路门店!$U:$U,通讯通路门店!$S:$S,$G607)</f>
        <v>0</v>
      </c>
      <c r="AT607" s="99">
        <f>SUMIFS(通讯通路门店!$V:$V,通讯通路门店!$S:$S,$G607)</f>
        <v>0</v>
      </c>
      <c r="AU607" s="99">
        <f>SUMIFS(通讯通路门店!$W:$W,通讯通路门店!$S:$S,$G607)</f>
        <v>0</v>
      </c>
      <c r="AV607" s="99">
        <f>SUMIFS(通讯通路门店!$Z:$Z,通讯通路门店!$S:$S,$G607)</f>
        <v>0</v>
      </c>
      <c r="AW607" s="99">
        <f>SUMIFS(通讯通路门店!$AB:$AB,通讯通路门店!$S:$S,$G607)</f>
        <v>0</v>
      </c>
      <c r="AX607" s="99">
        <f>SUMIFS(通讯通路门店!$X:$X,通讯通路门店!$S:$S,$G607)</f>
        <v>0</v>
      </c>
      <c r="AY607" s="99">
        <f>SUMIFS(通讯通路门店!$Y:$Y,通讯通路门店!$S:$S,$G607)</f>
        <v>0</v>
      </c>
      <c r="AZ607" s="99">
        <f>SUMIFS(通讯通路门店!$AA:$AA,通讯通路门店!$S:$S,$G607)</f>
        <v>0</v>
      </c>
      <c r="BA607" s="99">
        <f t="shared" si="48"/>
        <v>0</v>
      </c>
      <c r="BB607" s="99">
        <f t="shared" si="49"/>
        <v>0</v>
      </c>
      <c r="BC607" s="99">
        <f>SUMIFS(通讯通路门店!$W:$W,通讯通路门店!$S:$S,$G607,通讯通路门店!$J:$J,"荣耀体验店")+SUMIFS(通讯通路门店!$W:$W,通讯通路门店!$S:$S,$G607,通讯通路门店!$J:$J,"荣耀授权专卖店")</f>
        <v>0</v>
      </c>
      <c r="BD607" s="99">
        <f>SUMIFS(通讯通路门店!$Z:$Z,通讯通路门店!$S:$S,$G607,通讯通路门店!$J:$J,"VIVO体验店")</f>
        <v>0</v>
      </c>
      <c r="BE607" s="99">
        <f>SUMIFS(通讯通路门店!$AB:$AB,通讯通路门店!$S:$S,$G607,通讯通路门店!$J:$J,"OPPO体验店")</f>
        <v>0</v>
      </c>
      <c r="BF607" s="99">
        <f>SUMIFS(通讯通路门店!$X:$X,通讯通路门店!$S:$S,$G607,通讯通路门店!$J:$J,"华为授权体验店")+SUMIFS(通讯通路门店!$AA:$AA,通讯通路门店!$S:$S,$G607,通讯通路门店!$J:$J,"华为堡垒店")</f>
        <v>0</v>
      </c>
      <c r="BG607" s="99">
        <f>SUMIFS(通讯通路门店!$Y:$Y,通讯通路门店!$S:$S,$G607,通讯通路门店!$J:$J,"小米体验店")</f>
        <v>0</v>
      </c>
      <c r="BH607" s="99">
        <f>SUMIFS(通讯通路门店!$AA:$AA,通讯通路门店!$S:$S,$G607,通讯通路门店!$J:$J,"苹果体验店")</f>
        <v>0</v>
      </c>
      <c r="BI607" s="99">
        <f>SUMIFS(通讯通路门店!$K:$K,通讯通路门店!$S:$S,$G607,通讯通路门店!$J:$J,"其他品牌专卖店")</f>
        <v>0</v>
      </c>
      <c r="BJ607" s="99">
        <f>SUMIFS(通讯通路门店!$AC:$AC,通讯通路门店!$S:$S,$G607)</f>
        <v>0</v>
      </c>
      <c r="BK607" s="99">
        <f>SUMIFS(通讯通路门店!$AD:$AD,通讯通路门店!$S:$S,$G607)</f>
        <v>0</v>
      </c>
      <c r="BL607" s="99">
        <f>SUMIFS(通讯通路门店!$AE:$AE,通讯通路门店!$S:$S,$G607)</f>
        <v>0</v>
      </c>
      <c r="BM607" s="99">
        <f>SUMIFS(通讯通路门店!$AF:$AF,通讯通路门店!$S:$S,$G607)</f>
        <v>0</v>
      </c>
      <c r="BN607" s="99">
        <f>SUMIFS(通讯通路门店!$AG:$AG,通讯通路门店!$S:$S,$G607)</f>
        <v>0</v>
      </c>
      <c r="BO607" s="99">
        <f>SUMIFS(通讯通路门店!$AH:$AH,通讯通路门店!$S:$S,$G607)</f>
        <v>0</v>
      </c>
      <c r="BP607" s="99">
        <f>SUMIFS(通讯通路门店!$AI:$AI,通讯通路门店!$S:$S,$G607)</f>
        <v>0</v>
      </c>
      <c r="BQ607" s="83"/>
    </row>
    <row r="608" spans="1:69">
      <c r="A608" s="99" t="str">
        <f>IFERROR(_xlfn.XLOOKUP($G608,通讯通路门店!$S$4:$S$993933,通讯通路门店!$A$4:$A$993933,0,0),"")</f>
        <v/>
      </c>
      <c r="B608" s="99" t="str">
        <f>IFERROR(_xlfn.XLOOKUP($G608,通讯通路门店!$S$4:$S$993933,通讯通路门店!$B$4:$B$993933,0,0),"")</f>
        <v/>
      </c>
      <c r="C608" s="99" t="str">
        <f>IFERROR(_xlfn.XLOOKUP($G608,通讯通路门店!$S$4:$S$993933,通讯通路门店!$C$4:$C$993933,0,0),"")</f>
        <v/>
      </c>
      <c r="D608" s="99" t="str">
        <f>IFERROR(_xlfn.XLOOKUP($G608,通讯通路门店!$S$4:$S$993933,通讯通路门店!$D$4:$D$993933,0,0),"")</f>
        <v/>
      </c>
      <c r="E608" s="83"/>
      <c r="F608" s="83"/>
      <c r="G608" s="101" t="e">
        <v>#N/A</v>
      </c>
      <c r="H608" s="102" t="str">
        <f>IFERROR(_xlfn.XLOOKUP($G608,通讯通路门店!$S$4:$S$993933,通讯通路门店!$R$4:$R$993933,0,0),"")</f>
        <v/>
      </c>
      <c r="I608" s="83"/>
      <c r="J608" s="83"/>
      <c r="K608" s="83"/>
      <c r="L608" s="83"/>
      <c r="M608" s="83"/>
      <c r="N608" s="83"/>
      <c r="O608" s="83"/>
      <c r="P608" s="83"/>
      <c r="Q608" s="83"/>
      <c r="R608" s="83"/>
      <c r="S608" s="83"/>
      <c r="T608" s="83"/>
      <c r="U608" s="99">
        <f>COUNTIF(通讯通路门店!$S:$S,$G608)</f>
        <v>0</v>
      </c>
      <c r="V608" s="99">
        <f>COUNTIFS(通讯通路门店!$S:$S,$G608,通讯通路门店!$J:$J,"综合卖场")</f>
        <v>0</v>
      </c>
      <c r="W608" s="99">
        <f>SUMIFS(通讯通路门店!$AJ:$AJ,通讯通路门店!$S:$S,通讯客户沙盘!$G608)</f>
        <v>0</v>
      </c>
      <c r="X608" s="99">
        <f t="shared" si="45"/>
        <v>0</v>
      </c>
      <c r="Y608" s="99">
        <f>COUNTIFS(通讯通路门店!$S:$S,$G608,通讯通路门店!$J:$J,"荣耀体验店")+COUNTIFS(通讯通路门店!$S:$S,$G608,通讯通路门店!$J:$J,"荣耀授权专卖店")</f>
        <v>0</v>
      </c>
      <c r="Z608" s="99">
        <f>COUNTIFS(通讯通路门店!$S:$S,$G608,通讯通路门店!$J:$J,"VIVO体验店")</f>
        <v>0</v>
      </c>
      <c r="AA608" s="99">
        <f>COUNTIFS(通讯通路门店!$S:$S,$G608,通讯通路门店!$J:$J,"OPPO体验店")</f>
        <v>0</v>
      </c>
      <c r="AB608" s="99">
        <f>COUNTIFS(通讯通路门店!$S:$S,$G608,通讯通路门店!$J:$J,"华为授权体验店")+COUNTIFS(通讯通路门店!$S:$S,$G608,通讯通路门店!$J:$J,"华为堡垒店")</f>
        <v>0</v>
      </c>
      <c r="AC608" s="99">
        <f>COUNTIFS(通讯通路门店!$S:$S,$G608,通讯通路门店!$J:$J,"小米体验店")</f>
        <v>0</v>
      </c>
      <c r="AD608" s="99">
        <f>COUNTIFS(通讯通路门店!$S:$S,$G608,通讯通路门店!$J:$J,"苹果体验店")</f>
        <v>0</v>
      </c>
      <c r="AE608" s="99">
        <f>COUNTIFS(通讯通路门店!$S:$S,$G608,通讯通路门店!$J:$J,"其他品牌专卖店")</f>
        <v>0</v>
      </c>
      <c r="AF608" s="99">
        <f>SUMIFS(通讯通路门店!$BI:$BI,通讯通路门店!$S:$S,$G608)</f>
        <v>0</v>
      </c>
      <c r="AG608" s="99">
        <f>SUMIFS(通讯通路门店!$BH:$BH,通讯通路门店!$S:$S,$G608)</f>
        <v>0</v>
      </c>
      <c r="AH608" s="99">
        <f t="shared" si="46"/>
        <v>0</v>
      </c>
      <c r="AI608" s="99">
        <f>SUMIFS(通讯通路门店!$BB:$BB,通讯通路门店!$S:$S,$G608)</f>
        <v>0</v>
      </c>
      <c r="AJ608" s="99">
        <f>SUMIFS(通讯通路门店!$BE:$BE,通讯通路门店!$S:$S,$G608)</f>
        <v>0</v>
      </c>
      <c r="AK608" s="99">
        <f>SUMIFS(通讯通路门店!$BG:$BG,通讯通路门店!$S:$S,$G608)</f>
        <v>0</v>
      </c>
      <c r="AL608" s="99">
        <f>SUMIFS(通讯通路门店!$BC:$BC,通讯通路门店!$S:$S,$G608)</f>
        <v>0</v>
      </c>
      <c r="AM608" s="99">
        <f>SUMIFS(通讯通路门店!$BD:$BD,通讯通路门店!$S:$S,$G608)</f>
        <v>0</v>
      </c>
      <c r="AN608" s="99">
        <f>SUMIFS(通讯通路门店!$BF:$BF,通讯通路门店!$S:$S,$G608)</f>
        <v>0</v>
      </c>
      <c r="AO608" s="99">
        <f t="shared" si="47"/>
        <v>0</v>
      </c>
      <c r="AP608" s="99">
        <f>SUMIFS(通讯通路门店!$K:$K,通讯通路门店!$S:$S,$G608)</f>
        <v>0</v>
      </c>
      <c r="AQ608" s="83"/>
      <c r="AR608" s="99">
        <f>SUMIFS(通讯通路门店!$T:$T,通讯通路门店!$S:$S,$G608)</f>
        <v>0</v>
      </c>
      <c r="AS608" s="99">
        <f>SUMIFS(通讯通路门店!$U:$U,通讯通路门店!$S:$S,$G608)</f>
        <v>0</v>
      </c>
      <c r="AT608" s="99">
        <f>SUMIFS(通讯通路门店!$V:$V,通讯通路门店!$S:$S,$G608)</f>
        <v>0</v>
      </c>
      <c r="AU608" s="99">
        <f>SUMIFS(通讯通路门店!$W:$W,通讯通路门店!$S:$S,$G608)</f>
        <v>0</v>
      </c>
      <c r="AV608" s="99">
        <f>SUMIFS(通讯通路门店!$Z:$Z,通讯通路门店!$S:$S,$G608)</f>
        <v>0</v>
      </c>
      <c r="AW608" s="99">
        <f>SUMIFS(通讯通路门店!$AB:$AB,通讯通路门店!$S:$S,$G608)</f>
        <v>0</v>
      </c>
      <c r="AX608" s="99">
        <f>SUMIFS(通讯通路门店!$X:$X,通讯通路门店!$S:$S,$G608)</f>
        <v>0</v>
      </c>
      <c r="AY608" s="99">
        <f>SUMIFS(通讯通路门店!$Y:$Y,通讯通路门店!$S:$S,$G608)</f>
        <v>0</v>
      </c>
      <c r="AZ608" s="99">
        <f>SUMIFS(通讯通路门店!$AA:$AA,通讯通路门店!$S:$S,$G608)</f>
        <v>0</v>
      </c>
      <c r="BA608" s="99">
        <f t="shared" si="48"/>
        <v>0</v>
      </c>
      <c r="BB608" s="99">
        <f t="shared" si="49"/>
        <v>0</v>
      </c>
      <c r="BC608" s="99">
        <f>SUMIFS(通讯通路门店!$W:$W,通讯通路门店!$S:$S,$G608,通讯通路门店!$J:$J,"荣耀体验店")+SUMIFS(通讯通路门店!$W:$W,通讯通路门店!$S:$S,$G608,通讯通路门店!$J:$J,"荣耀授权专卖店")</f>
        <v>0</v>
      </c>
      <c r="BD608" s="99">
        <f>SUMIFS(通讯通路门店!$Z:$Z,通讯通路门店!$S:$S,$G608,通讯通路门店!$J:$J,"VIVO体验店")</f>
        <v>0</v>
      </c>
      <c r="BE608" s="99">
        <f>SUMIFS(通讯通路门店!$AB:$AB,通讯通路门店!$S:$S,$G608,通讯通路门店!$J:$J,"OPPO体验店")</f>
        <v>0</v>
      </c>
      <c r="BF608" s="99">
        <f>SUMIFS(通讯通路门店!$X:$X,通讯通路门店!$S:$S,$G608,通讯通路门店!$J:$J,"华为授权体验店")+SUMIFS(通讯通路门店!$AA:$AA,通讯通路门店!$S:$S,$G608,通讯通路门店!$J:$J,"华为堡垒店")</f>
        <v>0</v>
      </c>
      <c r="BG608" s="99">
        <f>SUMIFS(通讯通路门店!$Y:$Y,通讯通路门店!$S:$S,$G608,通讯通路门店!$J:$J,"小米体验店")</f>
        <v>0</v>
      </c>
      <c r="BH608" s="99">
        <f>SUMIFS(通讯通路门店!$AA:$AA,通讯通路门店!$S:$S,$G608,通讯通路门店!$J:$J,"苹果体验店")</f>
        <v>0</v>
      </c>
      <c r="BI608" s="99">
        <f>SUMIFS(通讯通路门店!$K:$K,通讯通路门店!$S:$S,$G608,通讯通路门店!$J:$J,"其他品牌专卖店")</f>
        <v>0</v>
      </c>
      <c r="BJ608" s="99">
        <f>SUMIFS(通讯通路门店!$AC:$AC,通讯通路门店!$S:$S,$G608)</f>
        <v>0</v>
      </c>
      <c r="BK608" s="99">
        <f>SUMIFS(通讯通路门店!$AD:$AD,通讯通路门店!$S:$S,$G608)</f>
        <v>0</v>
      </c>
      <c r="BL608" s="99">
        <f>SUMIFS(通讯通路门店!$AE:$AE,通讯通路门店!$S:$S,$G608)</f>
        <v>0</v>
      </c>
      <c r="BM608" s="99">
        <f>SUMIFS(通讯通路门店!$AF:$AF,通讯通路门店!$S:$S,$G608)</f>
        <v>0</v>
      </c>
      <c r="BN608" s="99">
        <f>SUMIFS(通讯通路门店!$AG:$AG,通讯通路门店!$S:$S,$G608)</f>
        <v>0</v>
      </c>
      <c r="BO608" s="99">
        <f>SUMIFS(通讯通路门店!$AH:$AH,通讯通路门店!$S:$S,$G608)</f>
        <v>0</v>
      </c>
      <c r="BP608" s="99">
        <f>SUMIFS(通讯通路门店!$AI:$AI,通讯通路门店!$S:$S,$G608)</f>
        <v>0</v>
      </c>
      <c r="BQ608" s="83"/>
    </row>
    <row r="609" spans="1:69">
      <c r="A609" s="99" t="str">
        <f>IFERROR(_xlfn.XLOOKUP($G609,通讯通路门店!$S$4:$S$993933,通讯通路门店!$A$4:$A$993933,0,0),"")</f>
        <v/>
      </c>
      <c r="B609" s="99" t="str">
        <f>IFERROR(_xlfn.XLOOKUP($G609,通讯通路门店!$S$4:$S$993933,通讯通路门店!$B$4:$B$993933,0,0),"")</f>
        <v/>
      </c>
      <c r="C609" s="99" t="str">
        <f>IFERROR(_xlfn.XLOOKUP($G609,通讯通路门店!$S$4:$S$993933,通讯通路门店!$C$4:$C$993933,0,0),"")</f>
        <v/>
      </c>
      <c r="D609" s="99" t="str">
        <f>IFERROR(_xlfn.XLOOKUP($G609,通讯通路门店!$S$4:$S$993933,通讯通路门店!$D$4:$D$993933,0,0),"")</f>
        <v/>
      </c>
      <c r="E609" s="83"/>
      <c r="F609" s="83"/>
      <c r="G609" s="101" t="e">
        <v>#N/A</v>
      </c>
      <c r="H609" s="102" t="str">
        <f>IFERROR(_xlfn.XLOOKUP($G609,通讯通路门店!$S$4:$S$993933,通讯通路门店!$R$4:$R$993933,0,0),"")</f>
        <v/>
      </c>
      <c r="I609" s="83"/>
      <c r="J609" s="83"/>
      <c r="K609" s="83"/>
      <c r="L609" s="83"/>
      <c r="M609" s="83"/>
      <c r="N609" s="83"/>
      <c r="O609" s="83"/>
      <c r="P609" s="83"/>
      <c r="Q609" s="83"/>
      <c r="R609" s="83"/>
      <c r="S609" s="83"/>
      <c r="T609" s="83"/>
      <c r="U609" s="99">
        <f>COUNTIF(通讯通路门店!$S:$S,$G609)</f>
        <v>0</v>
      </c>
      <c r="V609" s="99">
        <f>COUNTIFS(通讯通路门店!$S:$S,$G609,通讯通路门店!$J:$J,"综合卖场")</f>
        <v>0</v>
      </c>
      <c r="W609" s="99">
        <f>SUMIFS(通讯通路门店!$AJ:$AJ,通讯通路门店!$S:$S,通讯客户沙盘!$G609)</f>
        <v>0</v>
      </c>
      <c r="X609" s="99">
        <f t="shared" si="45"/>
        <v>0</v>
      </c>
      <c r="Y609" s="99">
        <f>COUNTIFS(通讯通路门店!$S:$S,$G609,通讯通路门店!$J:$J,"荣耀体验店")+COUNTIFS(通讯通路门店!$S:$S,$G609,通讯通路门店!$J:$J,"荣耀授权专卖店")</f>
        <v>0</v>
      </c>
      <c r="Z609" s="99">
        <f>COUNTIFS(通讯通路门店!$S:$S,$G609,通讯通路门店!$J:$J,"VIVO体验店")</f>
        <v>0</v>
      </c>
      <c r="AA609" s="99">
        <f>COUNTIFS(通讯通路门店!$S:$S,$G609,通讯通路门店!$J:$J,"OPPO体验店")</f>
        <v>0</v>
      </c>
      <c r="AB609" s="99">
        <f>COUNTIFS(通讯通路门店!$S:$S,$G609,通讯通路门店!$J:$J,"华为授权体验店")+COUNTIFS(通讯通路门店!$S:$S,$G609,通讯通路门店!$J:$J,"华为堡垒店")</f>
        <v>0</v>
      </c>
      <c r="AC609" s="99">
        <f>COUNTIFS(通讯通路门店!$S:$S,$G609,通讯通路门店!$J:$J,"小米体验店")</f>
        <v>0</v>
      </c>
      <c r="AD609" s="99">
        <f>COUNTIFS(通讯通路门店!$S:$S,$G609,通讯通路门店!$J:$J,"苹果体验店")</f>
        <v>0</v>
      </c>
      <c r="AE609" s="99">
        <f>COUNTIFS(通讯通路门店!$S:$S,$G609,通讯通路门店!$J:$J,"其他品牌专卖店")</f>
        <v>0</v>
      </c>
      <c r="AF609" s="99">
        <f>SUMIFS(通讯通路门店!$BI:$BI,通讯通路门店!$S:$S,$G609)</f>
        <v>0</v>
      </c>
      <c r="AG609" s="99">
        <f>SUMIFS(通讯通路门店!$BH:$BH,通讯通路门店!$S:$S,$G609)</f>
        <v>0</v>
      </c>
      <c r="AH609" s="99">
        <f t="shared" si="46"/>
        <v>0</v>
      </c>
      <c r="AI609" s="99">
        <f>SUMIFS(通讯通路门店!$BB:$BB,通讯通路门店!$S:$S,$G609)</f>
        <v>0</v>
      </c>
      <c r="AJ609" s="99">
        <f>SUMIFS(通讯通路门店!$BE:$BE,通讯通路门店!$S:$S,$G609)</f>
        <v>0</v>
      </c>
      <c r="AK609" s="99">
        <f>SUMIFS(通讯通路门店!$BG:$BG,通讯通路门店!$S:$S,$G609)</f>
        <v>0</v>
      </c>
      <c r="AL609" s="99">
        <f>SUMIFS(通讯通路门店!$BC:$BC,通讯通路门店!$S:$S,$G609)</f>
        <v>0</v>
      </c>
      <c r="AM609" s="99">
        <f>SUMIFS(通讯通路门店!$BD:$BD,通讯通路门店!$S:$S,$G609)</f>
        <v>0</v>
      </c>
      <c r="AN609" s="99">
        <f>SUMIFS(通讯通路门店!$BF:$BF,通讯通路门店!$S:$S,$G609)</f>
        <v>0</v>
      </c>
      <c r="AO609" s="99">
        <f t="shared" si="47"/>
        <v>0</v>
      </c>
      <c r="AP609" s="99">
        <f>SUMIFS(通讯通路门店!$K:$K,通讯通路门店!$S:$S,$G609)</f>
        <v>0</v>
      </c>
      <c r="AQ609" s="83"/>
      <c r="AR609" s="99">
        <f>SUMIFS(通讯通路门店!$T:$T,通讯通路门店!$S:$S,$G609)</f>
        <v>0</v>
      </c>
      <c r="AS609" s="99">
        <f>SUMIFS(通讯通路门店!$U:$U,通讯通路门店!$S:$S,$G609)</f>
        <v>0</v>
      </c>
      <c r="AT609" s="99">
        <f>SUMIFS(通讯通路门店!$V:$V,通讯通路门店!$S:$S,$G609)</f>
        <v>0</v>
      </c>
      <c r="AU609" s="99">
        <f>SUMIFS(通讯通路门店!$W:$W,通讯通路门店!$S:$S,$G609)</f>
        <v>0</v>
      </c>
      <c r="AV609" s="99">
        <f>SUMIFS(通讯通路门店!$Z:$Z,通讯通路门店!$S:$S,$G609)</f>
        <v>0</v>
      </c>
      <c r="AW609" s="99">
        <f>SUMIFS(通讯通路门店!$AB:$AB,通讯通路门店!$S:$S,$G609)</f>
        <v>0</v>
      </c>
      <c r="AX609" s="99">
        <f>SUMIFS(通讯通路门店!$X:$X,通讯通路门店!$S:$S,$G609)</f>
        <v>0</v>
      </c>
      <c r="AY609" s="99">
        <f>SUMIFS(通讯通路门店!$Y:$Y,通讯通路门店!$S:$S,$G609)</f>
        <v>0</v>
      </c>
      <c r="AZ609" s="99">
        <f>SUMIFS(通讯通路门店!$AA:$AA,通讯通路门店!$S:$S,$G609)</f>
        <v>0</v>
      </c>
      <c r="BA609" s="99">
        <f t="shared" si="48"/>
        <v>0</v>
      </c>
      <c r="BB609" s="99">
        <f t="shared" si="49"/>
        <v>0</v>
      </c>
      <c r="BC609" s="99">
        <f>SUMIFS(通讯通路门店!$W:$W,通讯通路门店!$S:$S,$G609,通讯通路门店!$J:$J,"荣耀体验店")+SUMIFS(通讯通路门店!$W:$W,通讯通路门店!$S:$S,$G609,通讯通路门店!$J:$J,"荣耀授权专卖店")</f>
        <v>0</v>
      </c>
      <c r="BD609" s="99">
        <f>SUMIFS(通讯通路门店!$Z:$Z,通讯通路门店!$S:$S,$G609,通讯通路门店!$J:$J,"VIVO体验店")</f>
        <v>0</v>
      </c>
      <c r="BE609" s="99">
        <f>SUMIFS(通讯通路门店!$AB:$AB,通讯通路门店!$S:$S,$G609,通讯通路门店!$J:$J,"OPPO体验店")</f>
        <v>0</v>
      </c>
      <c r="BF609" s="99">
        <f>SUMIFS(通讯通路门店!$X:$X,通讯通路门店!$S:$S,$G609,通讯通路门店!$J:$J,"华为授权体验店")+SUMIFS(通讯通路门店!$AA:$AA,通讯通路门店!$S:$S,$G609,通讯通路门店!$J:$J,"华为堡垒店")</f>
        <v>0</v>
      </c>
      <c r="BG609" s="99">
        <f>SUMIFS(通讯通路门店!$Y:$Y,通讯通路门店!$S:$S,$G609,通讯通路门店!$J:$J,"小米体验店")</f>
        <v>0</v>
      </c>
      <c r="BH609" s="99">
        <f>SUMIFS(通讯通路门店!$AA:$AA,通讯通路门店!$S:$S,$G609,通讯通路门店!$J:$J,"苹果体验店")</f>
        <v>0</v>
      </c>
      <c r="BI609" s="99">
        <f>SUMIFS(通讯通路门店!$K:$K,通讯通路门店!$S:$S,$G609,通讯通路门店!$J:$J,"其他品牌专卖店")</f>
        <v>0</v>
      </c>
      <c r="BJ609" s="99">
        <f>SUMIFS(通讯通路门店!$AC:$AC,通讯通路门店!$S:$S,$G609)</f>
        <v>0</v>
      </c>
      <c r="BK609" s="99">
        <f>SUMIFS(通讯通路门店!$AD:$AD,通讯通路门店!$S:$S,$G609)</f>
        <v>0</v>
      </c>
      <c r="BL609" s="99">
        <f>SUMIFS(通讯通路门店!$AE:$AE,通讯通路门店!$S:$S,$G609)</f>
        <v>0</v>
      </c>
      <c r="BM609" s="99">
        <f>SUMIFS(通讯通路门店!$AF:$AF,通讯通路门店!$S:$S,$G609)</f>
        <v>0</v>
      </c>
      <c r="BN609" s="99">
        <f>SUMIFS(通讯通路门店!$AG:$AG,通讯通路门店!$S:$S,$G609)</f>
        <v>0</v>
      </c>
      <c r="BO609" s="99">
        <f>SUMIFS(通讯通路门店!$AH:$AH,通讯通路门店!$S:$S,$G609)</f>
        <v>0</v>
      </c>
      <c r="BP609" s="99">
        <f>SUMIFS(通讯通路门店!$AI:$AI,通讯通路门店!$S:$S,$G609)</f>
        <v>0</v>
      </c>
      <c r="BQ609" s="83"/>
    </row>
    <row r="610" spans="1:69">
      <c r="A610" s="99" t="str">
        <f>IFERROR(_xlfn.XLOOKUP($G610,通讯通路门店!$S$4:$S$993933,通讯通路门店!$A$4:$A$993933,0,0),"")</f>
        <v/>
      </c>
      <c r="B610" s="99" t="str">
        <f>IFERROR(_xlfn.XLOOKUP($G610,通讯通路门店!$S$4:$S$993933,通讯通路门店!$B$4:$B$993933,0,0),"")</f>
        <v/>
      </c>
      <c r="C610" s="99" t="str">
        <f>IFERROR(_xlfn.XLOOKUP($G610,通讯通路门店!$S$4:$S$993933,通讯通路门店!$C$4:$C$993933,0,0),"")</f>
        <v/>
      </c>
      <c r="D610" s="99" t="str">
        <f>IFERROR(_xlfn.XLOOKUP($G610,通讯通路门店!$S$4:$S$993933,通讯通路门店!$D$4:$D$993933,0,0),"")</f>
        <v/>
      </c>
      <c r="E610" s="83"/>
      <c r="F610" s="83"/>
      <c r="G610" s="101" t="e">
        <v>#N/A</v>
      </c>
      <c r="H610" s="102" t="str">
        <f>IFERROR(_xlfn.XLOOKUP($G610,通讯通路门店!$S$4:$S$993933,通讯通路门店!$R$4:$R$993933,0,0),"")</f>
        <v/>
      </c>
      <c r="I610" s="83"/>
      <c r="J610" s="83"/>
      <c r="K610" s="83"/>
      <c r="L610" s="83"/>
      <c r="M610" s="83"/>
      <c r="N610" s="83"/>
      <c r="O610" s="83"/>
      <c r="P610" s="83"/>
      <c r="Q610" s="83"/>
      <c r="R610" s="83"/>
      <c r="S610" s="83"/>
      <c r="T610" s="83"/>
      <c r="U610" s="99">
        <f>COUNTIF(通讯通路门店!$S:$S,$G610)</f>
        <v>0</v>
      </c>
      <c r="V610" s="99">
        <f>COUNTIFS(通讯通路门店!$S:$S,$G610,通讯通路门店!$J:$J,"综合卖场")</f>
        <v>0</v>
      </c>
      <c r="W610" s="99">
        <f>SUMIFS(通讯通路门店!$AJ:$AJ,通讯通路门店!$S:$S,通讯客户沙盘!$G610)</f>
        <v>0</v>
      </c>
      <c r="X610" s="99">
        <f t="shared" si="45"/>
        <v>0</v>
      </c>
      <c r="Y610" s="99">
        <f>COUNTIFS(通讯通路门店!$S:$S,$G610,通讯通路门店!$J:$J,"荣耀体验店")+COUNTIFS(通讯通路门店!$S:$S,$G610,通讯通路门店!$J:$J,"荣耀授权专卖店")</f>
        <v>0</v>
      </c>
      <c r="Z610" s="99">
        <f>COUNTIFS(通讯通路门店!$S:$S,$G610,通讯通路门店!$J:$J,"VIVO体验店")</f>
        <v>0</v>
      </c>
      <c r="AA610" s="99">
        <f>COUNTIFS(通讯通路门店!$S:$S,$G610,通讯通路门店!$J:$J,"OPPO体验店")</f>
        <v>0</v>
      </c>
      <c r="AB610" s="99">
        <f>COUNTIFS(通讯通路门店!$S:$S,$G610,通讯通路门店!$J:$J,"华为授权体验店")+COUNTIFS(通讯通路门店!$S:$S,$G610,通讯通路门店!$J:$J,"华为堡垒店")</f>
        <v>0</v>
      </c>
      <c r="AC610" s="99">
        <f>COUNTIFS(通讯通路门店!$S:$S,$G610,通讯通路门店!$J:$J,"小米体验店")</f>
        <v>0</v>
      </c>
      <c r="AD610" s="99">
        <f>COUNTIFS(通讯通路门店!$S:$S,$G610,通讯通路门店!$J:$J,"苹果体验店")</f>
        <v>0</v>
      </c>
      <c r="AE610" s="99">
        <f>COUNTIFS(通讯通路门店!$S:$S,$G610,通讯通路门店!$J:$J,"其他品牌专卖店")</f>
        <v>0</v>
      </c>
      <c r="AF610" s="99">
        <f>SUMIFS(通讯通路门店!$BI:$BI,通讯通路门店!$S:$S,$G610)</f>
        <v>0</v>
      </c>
      <c r="AG610" s="99">
        <f>SUMIFS(通讯通路门店!$BH:$BH,通讯通路门店!$S:$S,$G610)</f>
        <v>0</v>
      </c>
      <c r="AH610" s="99">
        <f t="shared" si="46"/>
        <v>0</v>
      </c>
      <c r="AI610" s="99">
        <f>SUMIFS(通讯通路门店!$BB:$BB,通讯通路门店!$S:$S,$G610)</f>
        <v>0</v>
      </c>
      <c r="AJ610" s="99">
        <f>SUMIFS(通讯通路门店!$BE:$BE,通讯通路门店!$S:$S,$G610)</f>
        <v>0</v>
      </c>
      <c r="AK610" s="99">
        <f>SUMIFS(通讯通路门店!$BG:$BG,通讯通路门店!$S:$S,$G610)</f>
        <v>0</v>
      </c>
      <c r="AL610" s="99">
        <f>SUMIFS(通讯通路门店!$BC:$BC,通讯通路门店!$S:$S,$G610)</f>
        <v>0</v>
      </c>
      <c r="AM610" s="99">
        <f>SUMIFS(通讯通路门店!$BD:$BD,通讯通路门店!$S:$S,$G610)</f>
        <v>0</v>
      </c>
      <c r="AN610" s="99">
        <f>SUMIFS(通讯通路门店!$BF:$BF,通讯通路门店!$S:$S,$G610)</f>
        <v>0</v>
      </c>
      <c r="AO610" s="99">
        <f t="shared" si="47"/>
        <v>0</v>
      </c>
      <c r="AP610" s="99">
        <f>SUMIFS(通讯通路门店!$K:$K,通讯通路门店!$S:$S,$G610)</f>
        <v>0</v>
      </c>
      <c r="AQ610" s="83"/>
      <c r="AR610" s="99">
        <f>SUMIFS(通讯通路门店!$T:$T,通讯通路门店!$S:$S,$G610)</f>
        <v>0</v>
      </c>
      <c r="AS610" s="99">
        <f>SUMIFS(通讯通路门店!$U:$U,通讯通路门店!$S:$S,$G610)</f>
        <v>0</v>
      </c>
      <c r="AT610" s="99">
        <f>SUMIFS(通讯通路门店!$V:$V,通讯通路门店!$S:$S,$G610)</f>
        <v>0</v>
      </c>
      <c r="AU610" s="99">
        <f>SUMIFS(通讯通路门店!$W:$W,通讯通路门店!$S:$S,$G610)</f>
        <v>0</v>
      </c>
      <c r="AV610" s="99">
        <f>SUMIFS(通讯通路门店!$Z:$Z,通讯通路门店!$S:$S,$G610)</f>
        <v>0</v>
      </c>
      <c r="AW610" s="99">
        <f>SUMIFS(通讯通路门店!$AB:$AB,通讯通路门店!$S:$S,$G610)</f>
        <v>0</v>
      </c>
      <c r="AX610" s="99">
        <f>SUMIFS(通讯通路门店!$X:$X,通讯通路门店!$S:$S,$G610)</f>
        <v>0</v>
      </c>
      <c r="AY610" s="99">
        <f>SUMIFS(通讯通路门店!$Y:$Y,通讯通路门店!$S:$S,$G610)</f>
        <v>0</v>
      </c>
      <c r="AZ610" s="99">
        <f>SUMIFS(通讯通路门店!$AA:$AA,通讯通路门店!$S:$S,$G610)</f>
        <v>0</v>
      </c>
      <c r="BA610" s="99">
        <f t="shared" si="48"/>
        <v>0</v>
      </c>
      <c r="BB610" s="99">
        <f t="shared" si="49"/>
        <v>0</v>
      </c>
      <c r="BC610" s="99">
        <f>SUMIFS(通讯通路门店!$W:$W,通讯通路门店!$S:$S,$G610,通讯通路门店!$J:$J,"荣耀体验店")+SUMIFS(通讯通路门店!$W:$W,通讯通路门店!$S:$S,$G610,通讯通路门店!$J:$J,"荣耀授权专卖店")</f>
        <v>0</v>
      </c>
      <c r="BD610" s="99">
        <f>SUMIFS(通讯通路门店!$Z:$Z,通讯通路门店!$S:$S,$G610,通讯通路门店!$J:$J,"VIVO体验店")</f>
        <v>0</v>
      </c>
      <c r="BE610" s="99">
        <f>SUMIFS(通讯通路门店!$AB:$AB,通讯通路门店!$S:$S,$G610,通讯通路门店!$J:$J,"OPPO体验店")</f>
        <v>0</v>
      </c>
      <c r="BF610" s="99">
        <f>SUMIFS(通讯通路门店!$X:$X,通讯通路门店!$S:$S,$G610,通讯通路门店!$J:$J,"华为授权体验店")+SUMIFS(通讯通路门店!$AA:$AA,通讯通路门店!$S:$S,$G610,通讯通路门店!$J:$J,"华为堡垒店")</f>
        <v>0</v>
      </c>
      <c r="BG610" s="99">
        <f>SUMIFS(通讯通路门店!$Y:$Y,通讯通路门店!$S:$S,$G610,通讯通路门店!$J:$J,"小米体验店")</f>
        <v>0</v>
      </c>
      <c r="BH610" s="99">
        <f>SUMIFS(通讯通路门店!$AA:$AA,通讯通路门店!$S:$S,$G610,通讯通路门店!$J:$J,"苹果体验店")</f>
        <v>0</v>
      </c>
      <c r="BI610" s="99">
        <f>SUMIFS(通讯通路门店!$K:$K,通讯通路门店!$S:$S,$G610,通讯通路门店!$J:$J,"其他品牌专卖店")</f>
        <v>0</v>
      </c>
      <c r="BJ610" s="99">
        <f>SUMIFS(通讯通路门店!$AC:$AC,通讯通路门店!$S:$S,$G610)</f>
        <v>0</v>
      </c>
      <c r="BK610" s="99">
        <f>SUMIFS(通讯通路门店!$AD:$AD,通讯通路门店!$S:$S,$G610)</f>
        <v>0</v>
      </c>
      <c r="BL610" s="99">
        <f>SUMIFS(通讯通路门店!$AE:$AE,通讯通路门店!$S:$S,$G610)</f>
        <v>0</v>
      </c>
      <c r="BM610" s="99">
        <f>SUMIFS(通讯通路门店!$AF:$AF,通讯通路门店!$S:$S,$G610)</f>
        <v>0</v>
      </c>
      <c r="BN610" s="99">
        <f>SUMIFS(通讯通路门店!$AG:$AG,通讯通路门店!$S:$S,$G610)</f>
        <v>0</v>
      </c>
      <c r="BO610" s="99">
        <f>SUMIFS(通讯通路门店!$AH:$AH,通讯通路门店!$S:$S,$G610)</f>
        <v>0</v>
      </c>
      <c r="BP610" s="99">
        <f>SUMIFS(通讯通路门店!$AI:$AI,通讯通路门店!$S:$S,$G610)</f>
        <v>0</v>
      </c>
      <c r="BQ610" s="83"/>
    </row>
    <row r="611" spans="1:69">
      <c r="A611" s="99" t="str">
        <f>IFERROR(_xlfn.XLOOKUP($G611,通讯通路门店!$S$4:$S$993933,通讯通路门店!$A$4:$A$993933,0,0),"")</f>
        <v/>
      </c>
      <c r="B611" s="99" t="str">
        <f>IFERROR(_xlfn.XLOOKUP($G611,通讯通路门店!$S$4:$S$993933,通讯通路门店!$B$4:$B$993933,0,0),"")</f>
        <v/>
      </c>
      <c r="C611" s="99" t="str">
        <f>IFERROR(_xlfn.XLOOKUP($G611,通讯通路门店!$S$4:$S$993933,通讯通路门店!$C$4:$C$993933,0,0),"")</f>
        <v/>
      </c>
      <c r="D611" s="99" t="str">
        <f>IFERROR(_xlfn.XLOOKUP($G611,通讯通路门店!$S$4:$S$993933,通讯通路门店!$D$4:$D$993933,0,0),"")</f>
        <v/>
      </c>
      <c r="E611" s="83"/>
      <c r="F611" s="83"/>
      <c r="G611" s="101" t="e">
        <v>#N/A</v>
      </c>
      <c r="H611" s="102" t="str">
        <f>IFERROR(_xlfn.XLOOKUP($G611,通讯通路门店!$S$4:$S$993933,通讯通路门店!$R$4:$R$993933,0,0),"")</f>
        <v/>
      </c>
      <c r="I611" s="83"/>
      <c r="J611" s="83"/>
      <c r="K611" s="83"/>
      <c r="L611" s="83"/>
      <c r="M611" s="83"/>
      <c r="N611" s="83"/>
      <c r="O611" s="83"/>
      <c r="P611" s="83"/>
      <c r="Q611" s="83"/>
      <c r="R611" s="83"/>
      <c r="S611" s="83"/>
      <c r="T611" s="83"/>
      <c r="U611" s="99">
        <f>COUNTIF(通讯通路门店!$S:$S,$G611)</f>
        <v>0</v>
      </c>
      <c r="V611" s="99">
        <f>COUNTIFS(通讯通路门店!$S:$S,$G611,通讯通路门店!$J:$J,"综合卖场")</f>
        <v>0</v>
      </c>
      <c r="W611" s="99">
        <f>SUMIFS(通讯通路门店!$AJ:$AJ,通讯通路门店!$S:$S,通讯客户沙盘!$G611)</f>
        <v>0</v>
      </c>
      <c r="X611" s="99">
        <f t="shared" si="45"/>
        <v>0</v>
      </c>
      <c r="Y611" s="99">
        <f>COUNTIFS(通讯通路门店!$S:$S,$G611,通讯通路门店!$J:$J,"荣耀体验店")+COUNTIFS(通讯通路门店!$S:$S,$G611,通讯通路门店!$J:$J,"荣耀授权专卖店")</f>
        <v>0</v>
      </c>
      <c r="Z611" s="99">
        <f>COUNTIFS(通讯通路门店!$S:$S,$G611,通讯通路门店!$J:$J,"VIVO体验店")</f>
        <v>0</v>
      </c>
      <c r="AA611" s="99">
        <f>COUNTIFS(通讯通路门店!$S:$S,$G611,通讯通路门店!$J:$J,"OPPO体验店")</f>
        <v>0</v>
      </c>
      <c r="AB611" s="99">
        <f>COUNTIFS(通讯通路门店!$S:$S,$G611,通讯通路门店!$J:$J,"华为授权体验店")+COUNTIFS(通讯通路门店!$S:$S,$G611,通讯通路门店!$J:$J,"华为堡垒店")</f>
        <v>0</v>
      </c>
      <c r="AC611" s="99">
        <f>COUNTIFS(通讯通路门店!$S:$S,$G611,通讯通路门店!$J:$J,"小米体验店")</f>
        <v>0</v>
      </c>
      <c r="AD611" s="99">
        <f>COUNTIFS(通讯通路门店!$S:$S,$G611,通讯通路门店!$J:$J,"苹果体验店")</f>
        <v>0</v>
      </c>
      <c r="AE611" s="99">
        <f>COUNTIFS(通讯通路门店!$S:$S,$G611,通讯通路门店!$J:$J,"其他品牌专卖店")</f>
        <v>0</v>
      </c>
      <c r="AF611" s="99">
        <f>SUMIFS(通讯通路门店!$BI:$BI,通讯通路门店!$S:$S,$G611)</f>
        <v>0</v>
      </c>
      <c r="AG611" s="99">
        <f>SUMIFS(通讯通路门店!$BH:$BH,通讯通路门店!$S:$S,$G611)</f>
        <v>0</v>
      </c>
      <c r="AH611" s="99">
        <f t="shared" si="46"/>
        <v>0</v>
      </c>
      <c r="AI611" s="99">
        <f>SUMIFS(通讯通路门店!$BB:$BB,通讯通路门店!$S:$S,$G611)</f>
        <v>0</v>
      </c>
      <c r="AJ611" s="99">
        <f>SUMIFS(通讯通路门店!$BE:$BE,通讯通路门店!$S:$S,$G611)</f>
        <v>0</v>
      </c>
      <c r="AK611" s="99">
        <f>SUMIFS(通讯通路门店!$BG:$BG,通讯通路门店!$S:$S,$G611)</f>
        <v>0</v>
      </c>
      <c r="AL611" s="99">
        <f>SUMIFS(通讯通路门店!$BC:$BC,通讯通路门店!$S:$S,$G611)</f>
        <v>0</v>
      </c>
      <c r="AM611" s="99">
        <f>SUMIFS(通讯通路门店!$BD:$BD,通讯通路门店!$S:$S,$G611)</f>
        <v>0</v>
      </c>
      <c r="AN611" s="99">
        <f>SUMIFS(通讯通路门店!$BF:$BF,通讯通路门店!$S:$S,$G611)</f>
        <v>0</v>
      </c>
      <c r="AO611" s="99">
        <f t="shared" si="47"/>
        <v>0</v>
      </c>
      <c r="AP611" s="99">
        <f>SUMIFS(通讯通路门店!$K:$K,通讯通路门店!$S:$S,$G611)</f>
        <v>0</v>
      </c>
      <c r="AQ611" s="83"/>
      <c r="AR611" s="99">
        <f>SUMIFS(通讯通路门店!$T:$T,通讯通路门店!$S:$S,$G611)</f>
        <v>0</v>
      </c>
      <c r="AS611" s="99">
        <f>SUMIFS(通讯通路门店!$U:$U,通讯通路门店!$S:$S,$G611)</f>
        <v>0</v>
      </c>
      <c r="AT611" s="99">
        <f>SUMIFS(通讯通路门店!$V:$V,通讯通路门店!$S:$S,$G611)</f>
        <v>0</v>
      </c>
      <c r="AU611" s="99">
        <f>SUMIFS(通讯通路门店!$W:$W,通讯通路门店!$S:$S,$G611)</f>
        <v>0</v>
      </c>
      <c r="AV611" s="99">
        <f>SUMIFS(通讯通路门店!$Z:$Z,通讯通路门店!$S:$S,$G611)</f>
        <v>0</v>
      </c>
      <c r="AW611" s="99">
        <f>SUMIFS(通讯通路门店!$AB:$AB,通讯通路门店!$S:$S,$G611)</f>
        <v>0</v>
      </c>
      <c r="AX611" s="99">
        <f>SUMIFS(通讯通路门店!$X:$X,通讯通路门店!$S:$S,$G611)</f>
        <v>0</v>
      </c>
      <c r="AY611" s="99">
        <f>SUMIFS(通讯通路门店!$Y:$Y,通讯通路门店!$S:$S,$G611)</f>
        <v>0</v>
      </c>
      <c r="AZ611" s="99">
        <f>SUMIFS(通讯通路门店!$AA:$AA,通讯通路门店!$S:$S,$G611)</f>
        <v>0</v>
      </c>
      <c r="BA611" s="99">
        <f t="shared" si="48"/>
        <v>0</v>
      </c>
      <c r="BB611" s="99">
        <f t="shared" si="49"/>
        <v>0</v>
      </c>
      <c r="BC611" s="99">
        <f>SUMIFS(通讯通路门店!$W:$W,通讯通路门店!$S:$S,$G611,通讯通路门店!$J:$J,"荣耀体验店")+SUMIFS(通讯通路门店!$W:$W,通讯通路门店!$S:$S,$G611,通讯通路门店!$J:$J,"荣耀授权专卖店")</f>
        <v>0</v>
      </c>
      <c r="BD611" s="99">
        <f>SUMIFS(通讯通路门店!$Z:$Z,通讯通路门店!$S:$S,$G611,通讯通路门店!$J:$J,"VIVO体验店")</f>
        <v>0</v>
      </c>
      <c r="BE611" s="99">
        <f>SUMIFS(通讯通路门店!$AB:$AB,通讯通路门店!$S:$S,$G611,通讯通路门店!$J:$J,"OPPO体验店")</f>
        <v>0</v>
      </c>
      <c r="BF611" s="99">
        <f>SUMIFS(通讯通路门店!$X:$X,通讯通路门店!$S:$S,$G611,通讯通路门店!$J:$J,"华为授权体验店")+SUMIFS(通讯通路门店!$AA:$AA,通讯通路门店!$S:$S,$G611,通讯通路门店!$J:$J,"华为堡垒店")</f>
        <v>0</v>
      </c>
      <c r="BG611" s="99">
        <f>SUMIFS(通讯通路门店!$Y:$Y,通讯通路门店!$S:$S,$G611,通讯通路门店!$J:$J,"小米体验店")</f>
        <v>0</v>
      </c>
      <c r="BH611" s="99">
        <f>SUMIFS(通讯通路门店!$AA:$AA,通讯通路门店!$S:$S,$G611,通讯通路门店!$J:$J,"苹果体验店")</f>
        <v>0</v>
      </c>
      <c r="BI611" s="99">
        <f>SUMIFS(通讯通路门店!$K:$K,通讯通路门店!$S:$S,$G611,通讯通路门店!$J:$J,"其他品牌专卖店")</f>
        <v>0</v>
      </c>
      <c r="BJ611" s="99">
        <f>SUMIFS(通讯通路门店!$AC:$AC,通讯通路门店!$S:$S,$G611)</f>
        <v>0</v>
      </c>
      <c r="BK611" s="99">
        <f>SUMIFS(通讯通路门店!$AD:$AD,通讯通路门店!$S:$S,$G611)</f>
        <v>0</v>
      </c>
      <c r="BL611" s="99">
        <f>SUMIFS(通讯通路门店!$AE:$AE,通讯通路门店!$S:$S,$G611)</f>
        <v>0</v>
      </c>
      <c r="BM611" s="99">
        <f>SUMIFS(通讯通路门店!$AF:$AF,通讯通路门店!$S:$S,$G611)</f>
        <v>0</v>
      </c>
      <c r="BN611" s="99">
        <f>SUMIFS(通讯通路门店!$AG:$AG,通讯通路门店!$S:$S,$G611)</f>
        <v>0</v>
      </c>
      <c r="BO611" s="99">
        <f>SUMIFS(通讯通路门店!$AH:$AH,通讯通路门店!$S:$S,$G611)</f>
        <v>0</v>
      </c>
      <c r="BP611" s="99">
        <f>SUMIFS(通讯通路门店!$AI:$AI,通讯通路门店!$S:$S,$G611)</f>
        <v>0</v>
      </c>
      <c r="BQ611" s="83"/>
    </row>
    <row r="612" spans="1:69">
      <c r="A612" s="99" t="str">
        <f>IFERROR(_xlfn.XLOOKUP($G612,通讯通路门店!$S$4:$S$993933,通讯通路门店!$A$4:$A$993933,0,0),"")</f>
        <v/>
      </c>
      <c r="B612" s="99" t="str">
        <f>IFERROR(_xlfn.XLOOKUP($G612,通讯通路门店!$S$4:$S$993933,通讯通路门店!$B$4:$B$993933,0,0),"")</f>
        <v/>
      </c>
      <c r="C612" s="99" t="str">
        <f>IFERROR(_xlfn.XLOOKUP($G612,通讯通路门店!$S$4:$S$993933,通讯通路门店!$C$4:$C$993933,0,0),"")</f>
        <v/>
      </c>
      <c r="D612" s="99" t="str">
        <f>IFERROR(_xlfn.XLOOKUP($G612,通讯通路门店!$S$4:$S$993933,通讯通路门店!$D$4:$D$993933,0,0),"")</f>
        <v/>
      </c>
      <c r="E612" s="83"/>
      <c r="F612" s="83"/>
      <c r="G612" s="101" t="e">
        <v>#N/A</v>
      </c>
      <c r="H612" s="102" t="str">
        <f>IFERROR(_xlfn.XLOOKUP($G612,通讯通路门店!$S$4:$S$993933,通讯通路门店!$R$4:$R$993933,0,0),"")</f>
        <v/>
      </c>
      <c r="I612" s="83"/>
      <c r="J612" s="83"/>
      <c r="K612" s="83"/>
      <c r="L612" s="83"/>
      <c r="M612" s="83"/>
      <c r="N612" s="83"/>
      <c r="O612" s="83"/>
      <c r="P612" s="83"/>
      <c r="Q612" s="83"/>
      <c r="R612" s="83"/>
      <c r="S612" s="83"/>
      <c r="T612" s="83"/>
      <c r="U612" s="99">
        <f>COUNTIF(通讯通路门店!$S:$S,$G612)</f>
        <v>0</v>
      </c>
      <c r="V612" s="99">
        <f>COUNTIFS(通讯通路门店!$S:$S,$G612,通讯通路门店!$J:$J,"综合卖场")</f>
        <v>0</v>
      </c>
      <c r="W612" s="99">
        <f>SUMIFS(通讯通路门店!$AJ:$AJ,通讯通路门店!$S:$S,通讯客户沙盘!$G612)</f>
        <v>0</v>
      </c>
      <c r="X612" s="99">
        <f t="shared" si="45"/>
        <v>0</v>
      </c>
      <c r="Y612" s="99">
        <f>COUNTIFS(通讯通路门店!$S:$S,$G612,通讯通路门店!$J:$J,"荣耀体验店")+COUNTIFS(通讯通路门店!$S:$S,$G612,通讯通路门店!$J:$J,"荣耀授权专卖店")</f>
        <v>0</v>
      </c>
      <c r="Z612" s="99">
        <f>COUNTIFS(通讯通路门店!$S:$S,$G612,通讯通路门店!$J:$J,"VIVO体验店")</f>
        <v>0</v>
      </c>
      <c r="AA612" s="99">
        <f>COUNTIFS(通讯通路门店!$S:$S,$G612,通讯通路门店!$J:$J,"OPPO体验店")</f>
        <v>0</v>
      </c>
      <c r="AB612" s="99">
        <f>COUNTIFS(通讯通路门店!$S:$S,$G612,通讯通路门店!$J:$J,"华为授权体验店")+COUNTIFS(通讯通路门店!$S:$S,$G612,通讯通路门店!$J:$J,"华为堡垒店")</f>
        <v>0</v>
      </c>
      <c r="AC612" s="99">
        <f>COUNTIFS(通讯通路门店!$S:$S,$G612,通讯通路门店!$J:$J,"小米体验店")</f>
        <v>0</v>
      </c>
      <c r="AD612" s="99">
        <f>COUNTIFS(通讯通路门店!$S:$S,$G612,通讯通路门店!$J:$J,"苹果体验店")</f>
        <v>0</v>
      </c>
      <c r="AE612" s="99">
        <f>COUNTIFS(通讯通路门店!$S:$S,$G612,通讯通路门店!$J:$J,"其他品牌专卖店")</f>
        <v>0</v>
      </c>
      <c r="AF612" s="99">
        <f>SUMIFS(通讯通路门店!$BI:$BI,通讯通路门店!$S:$S,$G612)</f>
        <v>0</v>
      </c>
      <c r="AG612" s="99">
        <f>SUMIFS(通讯通路门店!$BH:$BH,通讯通路门店!$S:$S,$G612)</f>
        <v>0</v>
      </c>
      <c r="AH612" s="99">
        <f t="shared" si="46"/>
        <v>0</v>
      </c>
      <c r="AI612" s="99">
        <f>SUMIFS(通讯通路门店!$BB:$BB,通讯通路门店!$S:$S,$G612)</f>
        <v>0</v>
      </c>
      <c r="AJ612" s="99">
        <f>SUMIFS(通讯通路门店!$BE:$BE,通讯通路门店!$S:$S,$G612)</f>
        <v>0</v>
      </c>
      <c r="AK612" s="99">
        <f>SUMIFS(通讯通路门店!$BG:$BG,通讯通路门店!$S:$S,$G612)</f>
        <v>0</v>
      </c>
      <c r="AL612" s="99">
        <f>SUMIFS(通讯通路门店!$BC:$BC,通讯通路门店!$S:$S,$G612)</f>
        <v>0</v>
      </c>
      <c r="AM612" s="99">
        <f>SUMIFS(通讯通路门店!$BD:$BD,通讯通路门店!$S:$S,$G612)</f>
        <v>0</v>
      </c>
      <c r="AN612" s="99">
        <f>SUMIFS(通讯通路门店!$BF:$BF,通讯通路门店!$S:$S,$G612)</f>
        <v>0</v>
      </c>
      <c r="AO612" s="99">
        <f t="shared" si="47"/>
        <v>0</v>
      </c>
      <c r="AP612" s="99">
        <f>SUMIFS(通讯通路门店!$K:$K,通讯通路门店!$S:$S,$G612)</f>
        <v>0</v>
      </c>
      <c r="AQ612" s="83"/>
      <c r="AR612" s="99">
        <f>SUMIFS(通讯通路门店!$T:$T,通讯通路门店!$S:$S,$G612)</f>
        <v>0</v>
      </c>
      <c r="AS612" s="99">
        <f>SUMIFS(通讯通路门店!$U:$U,通讯通路门店!$S:$S,$G612)</f>
        <v>0</v>
      </c>
      <c r="AT612" s="99">
        <f>SUMIFS(通讯通路门店!$V:$V,通讯通路门店!$S:$S,$G612)</f>
        <v>0</v>
      </c>
      <c r="AU612" s="99">
        <f>SUMIFS(通讯通路门店!$W:$W,通讯通路门店!$S:$S,$G612)</f>
        <v>0</v>
      </c>
      <c r="AV612" s="99">
        <f>SUMIFS(通讯通路门店!$Z:$Z,通讯通路门店!$S:$S,$G612)</f>
        <v>0</v>
      </c>
      <c r="AW612" s="99">
        <f>SUMIFS(通讯通路门店!$AB:$AB,通讯通路门店!$S:$S,$G612)</f>
        <v>0</v>
      </c>
      <c r="AX612" s="99">
        <f>SUMIFS(通讯通路门店!$X:$X,通讯通路门店!$S:$S,$G612)</f>
        <v>0</v>
      </c>
      <c r="AY612" s="99">
        <f>SUMIFS(通讯通路门店!$Y:$Y,通讯通路门店!$S:$S,$G612)</f>
        <v>0</v>
      </c>
      <c r="AZ612" s="99">
        <f>SUMIFS(通讯通路门店!$AA:$AA,通讯通路门店!$S:$S,$G612)</f>
        <v>0</v>
      </c>
      <c r="BA612" s="99">
        <f t="shared" si="48"/>
        <v>0</v>
      </c>
      <c r="BB612" s="99">
        <f t="shared" si="49"/>
        <v>0</v>
      </c>
      <c r="BC612" s="99">
        <f>SUMIFS(通讯通路门店!$W:$W,通讯通路门店!$S:$S,$G612,通讯通路门店!$J:$J,"荣耀体验店")+SUMIFS(通讯通路门店!$W:$W,通讯通路门店!$S:$S,$G612,通讯通路门店!$J:$J,"荣耀授权专卖店")</f>
        <v>0</v>
      </c>
      <c r="BD612" s="99">
        <f>SUMIFS(通讯通路门店!$Z:$Z,通讯通路门店!$S:$S,$G612,通讯通路门店!$J:$J,"VIVO体验店")</f>
        <v>0</v>
      </c>
      <c r="BE612" s="99">
        <f>SUMIFS(通讯通路门店!$AB:$AB,通讯通路门店!$S:$S,$G612,通讯通路门店!$J:$J,"OPPO体验店")</f>
        <v>0</v>
      </c>
      <c r="BF612" s="99">
        <f>SUMIFS(通讯通路门店!$X:$X,通讯通路门店!$S:$S,$G612,通讯通路门店!$J:$J,"华为授权体验店")+SUMIFS(通讯通路门店!$AA:$AA,通讯通路门店!$S:$S,$G612,通讯通路门店!$J:$J,"华为堡垒店")</f>
        <v>0</v>
      </c>
      <c r="BG612" s="99">
        <f>SUMIFS(通讯通路门店!$Y:$Y,通讯通路门店!$S:$S,$G612,通讯通路门店!$J:$J,"小米体验店")</f>
        <v>0</v>
      </c>
      <c r="BH612" s="99">
        <f>SUMIFS(通讯通路门店!$AA:$AA,通讯通路门店!$S:$S,$G612,通讯通路门店!$J:$J,"苹果体验店")</f>
        <v>0</v>
      </c>
      <c r="BI612" s="99">
        <f>SUMIFS(通讯通路门店!$K:$K,通讯通路门店!$S:$S,$G612,通讯通路门店!$J:$J,"其他品牌专卖店")</f>
        <v>0</v>
      </c>
      <c r="BJ612" s="99">
        <f>SUMIFS(通讯通路门店!$AC:$AC,通讯通路门店!$S:$S,$G612)</f>
        <v>0</v>
      </c>
      <c r="BK612" s="99">
        <f>SUMIFS(通讯通路门店!$AD:$AD,通讯通路门店!$S:$S,$G612)</f>
        <v>0</v>
      </c>
      <c r="BL612" s="99">
        <f>SUMIFS(通讯通路门店!$AE:$AE,通讯通路门店!$S:$S,$G612)</f>
        <v>0</v>
      </c>
      <c r="BM612" s="99">
        <f>SUMIFS(通讯通路门店!$AF:$AF,通讯通路门店!$S:$S,$G612)</f>
        <v>0</v>
      </c>
      <c r="BN612" s="99">
        <f>SUMIFS(通讯通路门店!$AG:$AG,通讯通路门店!$S:$S,$G612)</f>
        <v>0</v>
      </c>
      <c r="BO612" s="99">
        <f>SUMIFS(通讯通路门店!$AH:$AH,通讯通路门店!$S:$S,$G612)</f>
        <v>0</v>
      </c>
      <c r="BP612" s="99">
        <f>SUMIFS(通讯通路门店!$AI:$AI,通讯通路门店!$S:$S,$G612)</f>
        <v>0</v>
      </c>
      <c r="BQ612" s="83"/>
    </row>
    <row r="613" spans="1:69">
      <c r="A613" s="99" t="str">
        <f>IFERROR(_xlfn.XLOOKUP($G613,通讯通路门店!$S$4:$S$993933,通讯通路门店!$A$4:$A$993933,0,0),"")</f>
        <v/>
      </c>
      <c r="B613" s="99" t="str">
        <f>IFERROR(_xlfn.XLOOKUP($G613,通讯通路门店!$S$4:$S$993933,通讯通路门店!$B$4:$B$993933,0,0),"")</f>
        <v/>
      </c>
      <c r="C613" s="99" t="str">
        <f>IFERROR(_xlfn.XLOOKUP($G613,通讯通路门店!$S$4:$S$993933,通讯通路门店!$C$4:$C$993933,0,0),"")</f>
        <v/>
      </c>
      <c r="D613" s="99" t="str">
        <f>IFERROR(_xlfn.XLOOKUP($G613,通讯通路门店!$S$4:$S$993933,通讯通路门店!$D$4:$D$993933,0,0),"")</f>
        <v/>
      </c>
      <c r="E613" s="83"/>
      <c r="F613" s="83"/>
      <c r="G613" s="101" t="e">
        <v>#N/A</v>
      </c>
      <c r="H613" s="102" t="str">
        <f>IFERROR(_xlfn.XLOOKUP($G613,通讯通路门店!$S$4:$S$993933,通讯通路门店!$R$4:$R$993933,0,0),"")</f>
        <v/>
      </c>
      <c r="I613" s="83"/>
      <c r="J613" s="83"/>
      <c r="K613" s="83"/>
      <c r="L613" s="83"/>
      <c r="M613" s="83"/>
      <c r="N613" s="83"/>
      <c r="O613" s="83"/>
      <c r="P613" s="83"/>
      <c r="Q613" s="83"/>
      <c r="R613" s="83"/>
      <c r="S613" s="83"/>
      <c r="T613" s="83"/>
      <c r="U613" s="99">
        <f>COUNTIF(通讯通路门店!$S:$S,$G613)</f>
        <v>0</v>
      </c>
      <c r="V613" s="99">
        <f>COUNTIFS(通讯通路门店!$S:$S,$G613,通讯通路门店!$J:$J,"综合卖场")</f>
        <v>0</v>
      </c>
      <c r="W613" s="99">
        <f>SUMIFS(通讯通路门店!$AJ:$AJ,通讯通路门店!$S:$S,通讯客户沙盘!$G613)</f>
        <v>0</v>
      </c>
      <c r="X613" s="99">
        <f t="shared" si="45"/>
        <v>0</v>
      </c>
      <c r="Y613" s="99">
        <f>COUNTIFS(通讯通路门店!$S:$S,$G613,通讯通路门店!$J:$J,"荣耀体验店")+COUNTIFS(通讯通路门店!$S:$S,$G613,通讯通路门店!$J:$J,"荣耀授权专卖店")</f>
        <v>0</v>
      </c>
      <c r="Z613" s="99">
        <f>COUNTIFS(通讯通路门店!$S:$S,$G613,通讯通路门店!$J:$J,"VIVO体验店")</f>
        <v>0</v>
      </c>
      <c r="AA613" s="99">
        <f>COUNTIFS(通讯通路门店!$S:$S,$G613,通讯通路门店!$J:$J,"OPPO体验店")</f>
        <v>0</v>
      </c>
      <c r="AB613" s="99">
        <f>COUNTIFS(通讯通路门店!$S:$S,$G613,通讯通路门店!$J:$J,"华为授权体验店")+COUNTIFS(通讯通路门店!$S:$S,$G613,通讯通路门店!$J:$J,"华为堡垒店")</f>
        <v>0</v>
      </c>
      <c r="AC613" s="99">
        <f>COUNTIFS(通讯通路门店!$S:$S,$G613,通讯通路门店!$J:$J,"小米体验店")</f>
        <v>0</v>
      </c>
      <c r="AD613" s="99">
        <f>COUNTIFS(通讯通路门店!$S:$S,$G613,通讯通路门店!$J:$J,"苹果体验店")</f>
        <v>0</v>
      </c>
      <c r="AE613" s="99">
        <f>COUNTIFS(通讯通路门店!$S:$S,$G613,通讯通路门店!$J:$J,"其他品牌专卖店")</f>
        <v>0</v>
      </c>
      <c r="AF613" s="99">
        <f>SUMIFS(通讯通路门店!$BI:$BI,通讯通路门店!$S:$S,$G613)</f>
        <v>0</v>
      </c>
      <c r="AG613" s="99">
        <f>SUMIFS(通讯通路门店!$BH:$BH,通讯通路门店!$S:$S,$G613)</f>
        <v>0</v>
      </c>
      <c r="AH613" s="99">
        <f t="shared" si="46"/>
        <v>0</v>
      </c>
      <c r="AI613" s="99">
        <f>SUMIFS(通讯通路门店!$BB:$BB,通讯通路门店!$S:$S,$G613)</f>
        <v>0</v>
      </c>
      <c r="AJ613" s="99">
        <f>SUMIFS(通讯通路门店!$BE:$BE,通讯通路门店!$S:$S,$G613)</f>
        <v>0</v>
      </c>
      <c r="AK613" s="99">
        <f>SUMIFS(通讯通路门店!$BG:$BG,通讯通路门店!$S:$S,$G613)</f>
        <v>0</v>
      </c>
      <c r="AL613" s="99">
        <f>SUMIFS(通讯通路门店!$BC:$BC,通讯通路门店!$S:$S,$G613)</f>
        <v>0</v>
      </c>
      <c r="AM613" s="99">
        <f>SUMIFS(通讯通路门店!$BD:$BD,通讯通路门店!$S:$S,$G613)</f>
        <v>0</v>
      </c>
      <c r="AN613" s="99">
        <f>SUMIFS(通讯通路门店!$BF:$BF,通讯通路门店!$S:$S,$G613)</f>
        <v>0</v>
      </c>
      <c r="AO613" s="99">
        <f t="shared" si="47"/>
        <v>0</v>
      </c>
      <c r="AP613" s="99">
        <f>SUMIFS(通讯通路门店!$K:$K,通讯通路门店!$S:$S,$G613)</f>
        <v>0</v>
      </c>
      <c r="AQ613" s="83"/>
      <c r="AR613" s="99">
        <f>SUMIFS(通讯通路门店!$T:$T,通讯通路门店!$S:$S,$G613)</f>
        <v>0</v>
      </c>
      <c r="AS613" s="99">
        <f>SUMIFS(通讯通路门店!$U:$U,通讯通路门店!$S:$S,$G613)</f>
        <v>0</v>
      </c>
      <c r="AT613" s="99">
        <f>SUMIFS(通讯通路门店!$V:$V,通讯通路门店!$S:$S,$G613)</f>
        <v>0</v>
      </c>
      <c r="AU613" s="99">
        <f>SUMIFS(通讯通路门店!$W:$W,通讯通路门店!$S:$S,$G613)</f>
        <v>0</v>
      </c>
      <c r="AV613" s="99">
        <f>SUMIFS(通讯通路门店!$Z:$Z,通讯通路门店!$S:$S,$G613)</f>
        <v>0</v>
      </c>
      <c r="AW613" s="99">
        <f>SUMIFS(通讯通路门店!$AB:$AB,通讯通路门店!$S:$S,$G613)</f>
        <v>0</v>
      </c>
      <c r="AX613" s="99">
        <f>SUMIFS(通讯通路门店!$X:$X,通讯通路门店!$S:$S,$G613)</f>
        <v>0</v>
      </c>
      <c r="AY613" s="99">
        <f>SUMIFS(通讯通路门店!$Y:$Y,通讯通路门店!$S:$S,$G613)</f>
        <v>0</v>
      </c>
      <c r="AZ613" s="99">
        <f>SUMIFS(通讯通路门店!$AA:$AA,通讯通路门店!$S:$S,$G613)</f>
        <v>0</v>
      </c>
      <c r="BA613" s="99">
        <f t="shared" si="48"/>
        <v>0</v>
      </c>
      <c r="BB613" s="99">
        <f t="shared" si="49"/>
        <v>0</v>
      </c>
      <c r="BC613" s="99">
        <f>SUMIFS(通讯通路门店!$W:$W,通讯通路门店!$S:$S,$G613,通讯通路门店!$J:$J,"荣耀体验店")+SUMIFS(通讯通路门店!$W:$W,通讯通路门店!$S:$S,$G613,通讯通路门店!$J:$J,"荣耀授权专卖店")</f>
        <v>0</v>
      </c>
      <c r="BD613" s="99">
        <f>SUMIFS(通讯通路门店!$Z:$Z,通讯通路门店!$S:$S,$G613,通讯通路门店!$J:$J,"VIVO体验店")</f>
        <v>0</v>
      </c>
      <c r="BE613" s="99">
        <f>SUMIFS(通讯通路门店!$AB:$AB,通讯通路门店!$S:$S,$G613,通讯通路门店!$J:$J,"OPPO体验店")</f>
        <v>0</v>
      </c>
      <c r="BF613" s="99">
        <f>SUMIFS(通讯通路门店!$X:$X,通讯通路门店!$S:$S,$G613,通讯通路门店!$J:$J,"华为授权体验店")+SUMIFS(通讯通路门店!$AA:$AA,通讯通路门店!$S:$S,$G613,通讯通路门店!$J:$J,"华为堡垒店")</f>
        <v>0</v>
      </c>
      <c r="BG613" s="99">
        <f>SUMIFS(通讯通路门店!$Y:$Y,通讯通路门店!$S:$S,$G613,通讯通路门店!$J:$J,"小米体验店")</f>
        <v>0</v>
      </c>
      <c r="BH613" s="99">
        <f>SUMIFS(通讯通路门店!$AA:$AA,通讯通路门店!$S:$S,$G613,通讯通路门店!$J:$J,"苹果体验店")</f>
        <v>0</v>
      </c>
      <c r="BI613" s="99">
        <f>SUMIFS(通讯通路门店!$K:$K,通讯通路门店!$S:$S,$G613,通讯通路门店!$J:$J,"其他品牌专卖店")</f>
        <v>0</v>
      </c>
      <c r="BJ613" s="99">
        <f>SUMIFS(通讯通路门店!$AC:$AC,通讯通路门店!$S:$S,$G613)</f>
        <v>0</v>
      </c>
      <c r="BK613" s="99">
        <f>SUMIFS(通讯通路门店!$AD:$AD,通讯通路门店!$S:$S,$G613)</f>
        <v>0</v>
      </c>
      <c r="BL613" s="99">
        <f>SUMIFS(通讯通路门店!$AE:$AE,通讯通路门店!$S:$S,$G613)</f>
        <v>0</v>
      </c>
      <c r="BM613" s="99">
        <f>SUMIFS(通讯通路门店!$AF:$AF,通讯通路门店!$S:$S,$G613)</f>
        <v>0</v>
      </c>
      <c r="BN613" s="99">
        <f>SUMIFS(通讯通路门店!$AG:$AG,通讯通路门店!$S:$S,$G613)</f>
        <v>0</v>
      </c>
      <c r="BO613" s="99">
        <f>SUMIFS(通讯通路门店!$AH:$AH,通讯通路门店!$S:$S,$G613)</f>
        <v>0</v>
      </c>
      <c r="BP613" s="99">
        <f>SUMIFS(通讯通路门店!$AI:$AI,通讯通路门店!$S:$S,$G613)</f>
        <v>0</v>
      </c>
      <c r="BQ613" s="83"/>
    </row>
    <row r="614" spans="1:69">
      <c r="A614" s="99" t="str">
        <f>IFERROR(_xlfn.XLOOKUP($G614,通讯通路门店!$S$4:$S$993933,通讯通路门店!$A$4:$A$993933,0,0),"")</f>
        <v/>
      </c>
      <c r="B614" s="99" t="str">
        <f>IFERROR(_xlfn.XLOOKUP($G614,通讯通路门店!$S$4:$S$993933,通讯通路门店!$B$4:$B$993933,0,0),"")</f>
        <v/>
      </c>
      <c r="C614" s="99" t="str">
        <f>IFERROR(_xlfn.XLOOKUP($G614,通讯通路门店!$S$4:$S$993933,通讯通路门店!$C$4:$C$993933,0,0),"")</f>
        <v/>
      </c>
      <c r="D614" s="99" t="str">
        <f>IFERROR(_xlfn.XLOOKUP($G614,通讯通路门店!$S$4:$S$993933,通讯通路门店!$D$4:$D$993933,0,0),"")</f>
        <v/>
      </c>
      <c r="E614" s="83"/>
      <c r="F614" s="83"/>
      <c r="G614" s="101" t="e">
        <v>#N/A</v>
      </c>
      <c r="H614" s="102" t="str">
        <f>IFERROR(_xlfn.XLOOKUP($G614,通讯通路门店!$S$4:$S$993933,通讯通路门店!$R$4:$R$993933,0,0),"")</f>
        <v/>
      </c>
      <c r="I614" s="83"/>
      <c r="J614" s="83"/>
      <c r="K614" s="83"/>
      <c r="L614" s="83"/>
      <c r="M614" s="83"/>
      <c r="N614" s="83"/>
      <c r="O614" s="83"/>
      <c r="P614" s="83"/>
      <c r="Q614" s="83"/>
      <c r="R614" s="83"/>
      <c r="S614" s="83"/>
      <c r="T614" s="83"/>
      <c r="U614" s="99">
        <f>COUNTIF(通讯通路门店!$S:$S,$G614)</f>
        <v>0</v>
      </c>
      <c r="V614" s="99">
        <f>COUNTIFS(通讯通路门店!$S:$S,$G614,通讯通路门店!$J:$J,"综合卖场")</f>
        <v>0</v>
      </c>
      <c r="W614" s="99">
        <f>SUMIFS(通讯通路门店!$AJ:$AJ,通讯通路门店!$S:$S,通讯客户沙盘!$G614)</f>
        <v>0</v>
      </c>
      <c r="X614" s="99">
        <f t="shared" si="45"/>
        <v>0</v>
      </c>
      <c r="Y614" s="99">
        <f>COUNTIFS(通讯通路门店!$S:$S,$G614,通讯通路门店!$J:$J,"荣耀体验店")+COUNTIFS(通讯通路门店!$S:$S,$G614,通讯通路门店!$J:$J,"荣耀授权专卖店")</f>
        <v>0</v>
      </c>
      <c r="Z614" s="99">
        <f>COUNTIFS(通讯通路门店!$S:$S,$G614,通讯通路门店!$J:$J,"VIVO体验店")</f>
        <v>0</v>
      </c>
      <c r="AA614" s="99">
        <f>COUNTIFS(通讯通路门店!$S:$S,$G614,通讯通路门店!$J:$J,"OPPO体验店")</f>
        <v>0</v>
      </c>
      <c r="AB614" s="99">
        <f>COUNTIFS(通讯通路门店!$S:$S,$G614,通讯通路门店!$J:$J,"华为授权体验店")+COUNTIFS(通讯通路门店!$S:$S,$G614,通讯通路门店!$J:$J,"华为堡垒店")</f>
        <v>0</v>
      </c>
      <c r="AC614" s="99">
        <f>COUNTIFS(通讯通路门店!$S:$S,$G614,通讯通路门店!$J:$J,"小米体验店")</f>
        <v>0</v>
      </c>
      <c r="AD614" s="99">
        <f>COUNTIFS(通讯通路门店!$S:$S,$G614,通讯通路门店!$J:$J,"苹果体验店")</f>
        <v>0</v>
      </c>
      <c r="AE614" s="99">
        <f>COUNTIFS(通讯通路门店!$S:$S,$G614,通讯通路门店!$J:$J,"其他品牌专卖店")</f>
        <v>0</v>
      </c>
      <c r="AF614" s="99">
        <f>SUMIFS(通讯通路门店!$BI:$BI,通讯通路门店!$S:$S,$G614)</f>
        <v>0</v>
      </c>
      <c r="AG614" s="99">
        <f>SUMIFS(通讯通路门店!$BH:$BH,通讯通路门店!$S:$S,$G614)</f>
        <v>0</v>
      </c>
      <c r="AH614" s="99">
        <f t="shared" si="46"/>
        <v>0</v>
      </c>
      <c r="AI614" s="99">
        <f>SUMIFS(通讯通路门店!$BB:$BB,通讯通路门店!$S:$S,$G614)</f>
        <v>0</v>
      </c>
      <c r="AJ614" s="99">
        <f>SUMIFS(通讯通路门店!$BE:$BE,通讯通路门店!$S:$S,$G614)</f>
        <v>0</v>
      </c>
      <c r="AK614" s="99">
        <f>SUMIFS(通讯通路门店!$BG:$BG,通讯通路门店!$S:$S,$G614)</f>
        <v>0</v>
      </c>
      <c r="AL614" s="99">
        <f>SUMIFS(通讯通路门店!$BC:$BC,通讯通路门店!$S:$S,$G614)</f>
        <v>0</v>
      </c>
      <c r="AM614" s="99">
        <f>SUMIFS(通讯通路门店!$BD:$BD,通讯通路门店!$S:$S,$G614)</f>
        <v>0</v>
      </c>
      <c r="AN614" s="99">
        <f>SUMIFS(通讯通路门店!$BF:$BF,通讯通路门店!$S:$S,$G614)</f>
        <v>0</v>
      </c>
      <c r="AO614" s="99">
        <f t="shared" si="47"/>
        <v>0</v>
      </c>
      <c r="AP614" s="99">
        <f>SUMIFS(通讯通路门店!$K:$K,通讯通路门店!$S:$S,$G614)</f>
        <v>0</v>
      </c>
      <c r="AQ614" s="83"/>
      <c r="AR614" s="99">
        <f>SUMIFS(通讯通路门店!$T:$T,通讯通路门店!$S:$S,$G614)</f>
        <v>0</v>
      </c>
      <c r="AS614" s="99">
        <f>SUMIFS(通讯通路门店!$U:$U,通讯通路门店!$S:$S,$G614)</f>
        <v>0</v>
      </c>
      <c r="AT614" s="99">
        <f>SUMIFS(通讯通路门店!$V:$V,通讯通路门店!$S:$S,$G614)</f>
        <v>0</v>
      </c>
      <c r="AU614" s="99">
        <f>SUMIFS(通讯通路门店!$W:$W,通讯通路门店!$S:$S,$G614)</f>
        <v>0</v>
      </c>
      <c r="AV614" s="99">
        <f>SUMIFS(通讯通路门店!$Z:$Z,通讯通路门店!$S:$S,$G614)</f>
        <v>0</v>
      </c>
      <c r="AW614" s="99">
        <f>SUMIFS(通讯通路门店!$AB:$AB,通讯通路门店!$S:$S,$G614)</f>
        <v>0</v>
      </c>
      <c r="AX614" s="99">
        <f>SUMIFS(通讯通路门店!$X:$X,通讯通路门店!$S:$S,$G614)</f>
        <v>0</v>
      </c>
      <c r="AY614" s="99">
        <f>SUMIFS(通讯通路门店!$Y:$Y,通讯通路门店!$S:$S,$G614)</f>
        <v>0</v>
      </c>
      <c r="AZ614" s="99">
        <f>SUMIFS(通讯通路门店!$AA:$AA,通讯通路门店!$S:$S,$G614)</f>
        <v>0</v>
      </c>
      <c r="BA614" s="99">
        <f t="shared" si="48"/>
        <v>0</v>
      </c>
      <c r="BB614" s="99">
        <f t="shared" si="49"/>
        <v>0</v>
      </c>
      <c r="BC614" s="99">
        <f>SUMIFS(通讯通路门店!$W:$W,通讯通路门店!$S:$S,$G614,通讯通路门店!$J:$J,"荣耀体验店")+SUMIFS(通讯通路门店!$W:$W,通讯通路门店!$S:$S,$G614,通讯通路门店!$J:$J,"荣耀授权专卖店")</f>
        <v>0</v>
      </c>
      <c r="BD614" s="99">
        <f>SUMIFS(通讯通路门店!$Z:$Z,通讯通路门店!$S:$S,$G614,通讯通路门店!$J:$J,"VIVO体验店")</f>
        <v>0</v>
      </c>
      <c r="BE614" s="99">
        <f>SUMIFS(通讯通路门店!$AB:$AB,通讯通路门店!$S:$S,$G614,通讯通路门店!$J:$J,"OPPO体验店")</f>
        <v>0</v>
      </c>
      <c r="BF614" s="99">
        <f>SUMIFS(通讯通路门店!$X:$X,通讯通路门店!$S:$S,$G614,通讯通路门店!$J:$J,"华为授权体验店")+SUMIFS(通讯通路门店!$AA:$AA,通讯通路门店!$S:$S,$G614,通讯通路门店!$J:$J,"华为堡垒店")</f>
        <v>0</v>
      </c>
      <c r="BG614" s="99">
        <f>SUMIFS(通讯通路门店!$Y:$Y,通讯通路门店!$S:$S,$G614,通讯通路门店!$J:$J,"小米体验店")</f>
        <v>0</v>
      </c>
      <c r="BH614" s="99">
        <f>SUMIFS(通讯通路门店!$AA:$AA,通讯通路门店!$S:$S,$G614,通讯通路门店!$J:$J,"苹果体验店")</f>
        <v>0</v>
      </c>
      <c r="BI614" s="99">
        <f>SUMIFS(通讯通路门店!$K:$K,通讯通路门店!$S:$S,$G614,通讯通路门店!$J:$J,"其他品牌专卖店")</f>
        <v>0</v>
      </c>
      <c r="BJ614" s="99">
        <f>SUMIFS(通讯通路门店!$AC:$AC,通讯通路门店!$S:$S,$G614)</f>
        <v>0</v>
      </c>
      <c r="BK614" s="99">
        <f>SUMIFS(通讯通路门店!$AD:$AD,通讯通路门店!$S:$S,$G614)</f>
        <v>0</v>
      </c>
      <c r="BL614" s="99">
        <f>SUMIFS(通讯通路门店!$AE:$AE,通讯通路门店!$S:$S,$G614)</f>
        <v>0</v>
      </c>
      <c r="BM614" s="99">
        <f>SUMIFS(通讯通路门店!$AF:$AF,通讯通路门店!$S:$S,$G614)</f>
        <v>0</v>
      </c>
      <c r="BN614" s="99">
        <f>SUMIFS(通讯通路门店!$AG:$AG,通讯通路门店!$S:$S,$G614)</f>
        <v>0</v>
      </c>
      <c r="BO614" s="99">
        <f>SUMIFS(通讯通路门店!$AH:$AH,通讯通路门店!$S:$S,$G614)</f>
        <v>0</v>
      </c>
      <c r="BP614" s="99">
        <f>SUMIFS(通讯通路门店!$AI:$AI,通讯通路门店!$S:$S,$G614)</f>
        <v>0</v>
      </c>
      <c r="BQ614" s="83"/>
    </row>
    <row r="615" spans="1:69">
      <c r="A615" s="99" t="str">
        <f>IFERROR(_xlfn.XLOOKUP($G615,通讯通路门店!$S$4:$S$993933,通讯通路门店!$A$4:$A$993933,0,0),"")</f>
        <v/>
      </c>
      <c r="B615" s="99" t="str">
        <f>IFERROR(_xlfn.XLOOKUP($G615,通讯通路门店!$S$4:$S$993933,通讯通路门店!$B$4:$B$993933,0,0),"")</f>
        <v/>
      </c>
      <c r="C615" s="99" t="str">
        <f>IFERROR(_xlfn.XLOOKUP($G615,通讯通路门店!$S$4:$S$993933,通讯通路门店!$C$4:$C$993933,0,0),"")</f>
        <v/>
      </c>
      <c r="D615" s="99" t="str">
        <f>IFERROR(_xlfn.XLOOKUP($G615,通讯通路门店!$S$4:$S$993933,通讯通路门店!$D$4:$D$993933,0,0),"")</f>
        <v/>
      </c>
      <c r="E615" s="83"/>
      <c r="F615" s="83"/>
      <c r="G615" s="101" t="e">
        <v>#N/A</v>
      </c>
      <c r="H615" s="102" t="str">
        <f>IFERROR(_xlfn.XLOOKUP($G615,通讯通路门店!$S$4:$S$993933,通讯通路门店!$R$4:$R$993933,0,0),"")</f>
        <v/>
      </c>
      <c r="I615" s="83"/>
      <c r="J615" s="83"/>
      <c r="K615" s="83"/>
      <c r="L615" s="83"/>
      <c r="M615" s="83"/>
      <c r="N615" s="83"/>
      <c r="O615" s="83"/>
      <c r="P615" s="83"/>
      <c r="Q615" s="83"/>
      <c r="R615" s="83"/>
      <c r="S615" s="83"/>
      <c r="T615" s="83"/>
      <c r="U615" s="99">
        <f>COUNTIF(通讯通路门店!$S:$S,$G615)</f>
        <v>0</v>
      </c>
      <c r="V615" s="99">
        <f>COUNTIFS(通讯通路门店!$S:$S,$G615,通讯通路门店!$J:$J,"综合卖场")</f>
        <v>0</v>
      </c>
      <c r="W615" s="99">
        <f>SUMIFS(通讯通路门店!$AJ:$AJ,通讯通路门店!$S:$S,通讯客户沙盘!$G615)</f>
        <v>0</v>
      </c>
      <c r="X615" s="99">
        <f t="shared" si="45"/>
        <v>0</v>
      </c>
      <c r="Y615" s="99">
        <f>COUNTIFS(通讯通路门店!$S:$S,$G615,通讯通路门店!$J:$J,"荣耀体验店")+COUNTIFS(通讯通路门店!$S:$S,$G615,通讯通路门店!$J:$J,"荣耀授权专卖店")</f>
        <v>0</v>
      </c>
      <c r="Z615" s="99">
        <f>COUNTIFS(通讯通路门店!$S:$S,$G615,通讯通路门店!$J:$J,"VIVO体验店")</f>
        <v>0</v>
      </c>
      <c r="AA615" s="99">
        <f>COUNTIFS(通讯通路门店!$S:$S,$G615,通讯通路门店!$J:$J,"OPPO体验店")</f>
        <v>0</v>
      </c>
      <c r="AB615" s="99">
        <f>COUNTIFS(通讯通路门店!$S:$S,$G615,通讯通路门店!$J:$J,"华为授权体验店")+COUNTIFS(通讯通路门店!$S:$S,$G615,通讯通路门店!$J:$J,"华为堡垒店")</f>
        <v>0</v>
      </c>
      <c r="AC615" s="99">
        <f>COUNTIFS(通讯通路门店!$S:$S,$G615,通讯通路门店!$J:$J,"小米体验店")</f>
        <v>0</v>
      </c>
      <c r="AD615" s="99">
        <f>COUNTIFS(通讯通路门店!$S:$S,$G615,通讯通路门店!$J:$J,"苹果体验店")</f>
        <v>0</v>
      </c>
      <c r="AE615" s="99">
        <f>COUNTIFS(通讯通路门店!$S:$S,$G615,通讯通路门店!$J:$J,"其他品牌专卖店")</f>
        <v>0</v>
      </c>
      <c r="AF615" s="99">
        <f>SUMIFS(通讯通路门店!$BI:$BI,通讯通路门店!$S:$S,$G615)</f>
        <v>0</v>
      </c>
      <c r="AG615" s="99">
        <f>SUMIFS(通讯通路门店!$BH:$BH,通讯通路门店!$S:$S,$G615)</f>
        <v>0</v>
      </c>
      <c r="AH615" s="99">
        <f t="shared" si="46"/>
        <v>0</v>
      </c>
      <c r="AI615" s="99">
        <f>SUMIFS(通讯通路门店!$BB:$BB,通讯通路门店!$S:$S,$G615)</f>
        <v>0</v>
      </c>
      <c r="AJ615" s="99">
        <f>SUMIFS(通讯通路门店!$BE:$BE,通讯通路门店!$S:$S,$G615)</f>
        <v>0</v>
      </c>
      <c r="AK615" s="99">
        <f>SUMIFS(通讯通路门店!$BG:$BG,通讯通路门店!$S:$S,$G615)</f>
        <v>0</v>
      </c>
      <c r="AL615" s="99">
        <f>SUMIFS(通讯通路门店!$BC:$BC,通讯通路门店!$S:$S,$G615)</f>
        <v>0</v>
      </c>
      <c r="AM615" s="99">
        <f>SUMIFS(通讯通路门店!$BD:$BD,通讯通路门店!$S:$S,$G615)</f>
        <v>0</v>
      </c>
      <c r="AN615" s="99">
        <f>SUMIFS(通讯通路门店!$BF:$BF,通讯通路门店!$S:$S,$G615)</f>
        <v>0</v>
      </c>
      <c r="AO615" s="99">
        <f t="shared" si="47"/>
        <v>0</v>
      </c>
      <c r="AP615" s="99">
        <f>SUMIFS(通讯通路门店!$K:$K,通讯通路门店!$S:$S,$G615)</f>
        <v>0</v>
      </c>
      <c r="AQ615" s="83"/>
      <c r="AR615" s="99">
        <f>SUMIFS(通讯通路门店!$T:$T,通讯通路门店!$S:$S,$G615)</f>
        <v>0</v>
      </c>
      <c r="AS615" s="99">
        <f>SUMIFS(通讯通路门店!$U:$U,通讯通路门店!$S:$S,$G615)</f>
        <v>0</v>
      </c>
      <c r="AT615" s="99">
        <f>SUMIFS(通讯通路门店!$V:$V,通讯通路门店!$S:$S,$G615)</f>
        <v>0</v>
      </c>
      <c r="AU615" s="99">
        <f>SUMIFS(通讯通路门店!$W:$W,通讯通路门店!$S:$S,$G615)</f>
        <v>0</v>
      </c>
      <c r="AV615" s="99">
        <f>SUMIFS(通讯通路门店!$Z:$Z,通讯通路门店!$S:$S,$G615)</f>
        <v>0</v>
      </c>
      <c r="AW615" s="99">
        <f>SUMIFS(通讯通路门店!$AB:$AB,通讯通路门店!$S:$S,$G615)</f>
        <v>0</v>
      </c>
      <c r="AX615" s="99">
        <f>SUMIFS(通讯通路门店!$X:$X,通讯通路门店!$S:$S,$G615)</f>
        <v>0</v>
      </c>
      <c r="AY615" s="99">
        <f>SUMIFS(通讯通路门店!$Y:$Y,通讯通路门店!$S:$S,$G615)</f>
        <v>0</v>
      </c>
      <c r="AZ615" s="99">
        <f>SUMIFS(通讯通路门店!$AA:$AA,通讯通路门店!$S:$S,$G615)</f>
        <v>0</v>
      </c>
      <c r="BA615" s="99">
        <f t="shared" si="48"/>
        <v>0</v>
      </c>
      <c r="BB615" s="99">
        <f t="shared" si="49"/>
        <v>0</v>
      </c>
      <c r="BC615" s="99">
        <f>SUMIFS(通讯通路门店!$W:$W,通讯通路门店!$S:$S,$G615,通讯通路门店!$J:$J,"荣耀体验店")+SUMIFS(通讯通路门店!$W:$W,通讯通路门店!$S:$S,$G615,通讯通路门店!$J:$J,"荣耀授权专卖店")</f>
        <v>0</v>
      </c>
      <c r="BD615" s="99">
        <f>SUMIFS(通讯通路门店!$Z:$Z,通讯通路门店!$S:$S,$G615,通讯通路门店!$J:$J,"VIVO体验店")</f>
        <v>0</v>
      </c>
      <c r="BE615" s="99">
        <f>SUMIFS(通讯通路门店!$AB:$AB,通讯通路门店!$S:$S,$G615,通讯通路门店!$J:$J,"OPPO体验店")</f>
        <v>0</v>
      </c>
      <c r="BF615" s="99">
        <f>SUMIFS(通讯通路门店!$X:$X,通讯通路门店!$S:$S,$G615,通讯通路门店!$J:$J,"华为授权体验店")+SUMIFS(通讯通路门店!$AA:$AA,通讯通路门店!$S:$S,$G615,通讯通路门店!$J:$J,"华为堡垒店")</f>
        <v>0</v>
      </c>
      <c r="BG615" s="99">
        <f>SUMIFS(通讯通路门店!$Y:$Y,通讯通路门店!$S:$S,$G615,通讯通路门店!$J:$J,"小米体验店")</f>
        <v>0</v>
      </c>
      <c r="BH615" s="99">
        <f>SUMIFS(通讯通路门店!$AA:$AA,通讯通路门店!$S:$S,$G615,通讯通路门店!$J:$J,"苹果体验店")</f>
        <v>0</v>
      </c>
      <c r="BI615" s="99">
        <f>SUMIFS(通讯通路门店!$K:$K,通讯通路门店!$S:$S,$G615,通讯通路门店!$J:$J,"其他品牌专卖店")</f>
        <v>0</v>
      </c>
      <c r="BJ615" s="99">
        <f>SUMIFS(通讯通路门店!$AC:$AC,通讯通路门店!$S:$S,$G615)</f>
        <v>0</v>
      </c>
      <c r="BK615" s="99">
        <f>SUMIFS(通讯通路门店!$AD:$AD,通讯通路门店!$S:$S,$G615)</f>
        <v>0</v>
      </c>
      <c r="BL615" s="99">
        <f>SUMIFS(通讯通路门店!$AE:$AE,通讯通路门店!$S:$S,$G615)</f>
        <v>0</v>
      </c>
      <c r="BM615" s="99">
        <f>SUMIFS(通讯通路门店!$AF:$AF,通讯通路门店!$S:$S,$G615)</f>
        <v>0</v>
      </c>
      <c r="BN615" s="99">
        <f>SUMIFS(通讯通路门店!$AG:$AG,通讯通路门店!$S:$S,$G615)</f>
        <v>0</v>
      </c>
      <c r="BO615" s="99">
        <f>SUMIFS(通讯通路门店!$AH:$AH,通讯通路门店!$S:$S,$G615)</f>
        <v>0</v>
      </c>
      <c r="BP615" s="99">
        <f>SUMIFS(通讯通路门店!$AI:$AI,通讯通路门店!$S:$S,$G615)</f>
        <v>0</v>
      </c>
      <c r="BQ615" s="83"/>
    </row>
    <row r="616" spans="1:69">
      <c r="A616" s="99" t="str">
        <f>IFERROR(_xlfn.XLOOKUP($G616,通讯通路门店!$S$4:$S$993933,通讯通路门店!$A$4:$A$993933,0,0),"")</f>
        <v/>
      </c>
      <c r="B616" s="99" t="str">
        <f>IFERROR(_xlfn.XLOOKUP($G616,通讯通路门店!$S$4:$S$993933,通讯通路门店!$B$4:$B$993933,0,0),"")</f>
        <v/>
      </c>
      <c r="C616" s="99" t="str">
        <f>IFERROR(_xlfn.XLOOKUP($G616,通讯通路门店!$S$4:$S$993933,通讯通路门店!$C$4:$C$993933,0,0),"")</f>
        <v/>
      </c>
      <c r="D616" s="99" t="str">
        <f>IFERROR(_xlfn.XLOOKUP($G616,通讯通路门店!$S$4:$S$993933,通讯通路门店!$D$4:$D$993933,0,0),"")</f>
        <v/>
      </c>
      <c r="E616" s="83"/>
      <c r="F616" s="83"/>
      <c r="G616" s="101" t="e">
        <v>#N/A</v>
      </c>
      <c r="H616" s="102" t="str">
        <f>IFERROR(_xlfn.XLOOKUP($G616,通讯通路门店!$S$4:$S$993933,通讯通路门店!$R$4:$R$993933,0,0),"")</f>
        <v/>
      </c>
      <c r="I616" s="83"/>
      <c r="J616" s="83"/>
      <c r="K616" s="83"/>
      <c r="L616" s="83"/>
      <c r="M616" s="83"/>
      <c r="N616" s="83"/>
      <c r="O616" s="83"/>
      <c r="P616" s="83"/>
      <c r="Q616" s="83"/>
      <c r="R616" s="83"/>
      <c r="S616" s="83"/>
      <c r="T616" s="83"/>
      <c r="U616" s="99">
        <f>COUNTIF(通讯通路门店!$S:$S,$G616)</f>
        <v>0</v>
      </c>
      <c r="V616" s="99">
        <f>COUNTIFS(通讯通路门店!$S:$S,$G616,通讯通路门店!$J:$J,"综合卖场")</f>
        <v>0</v>
      </c>
      <c r="W616" s="99">
        <f>SUMIFS(通讯通路门店!$AJ:$AJ,通讯通路门店!$S:$S,通讯客户沙盘!$G616)</f>
        <v>0</v>
      </c>
      <c r="X616" s="99">
        <f t="shared" si="45"/>
        <v>0</v>
      </c>
      <c r="Y616" s="99">
        <f>COUNTIFS(通讯通路门店!$S:$S,$G616,通讯通路门店!$J:$J,"荣耀体验店")+COUNTIFS(通讯通路门店!$S:$S,$G616,通讯通路门店!$J:$J,"荣耀授权专卖店")</f>
        <v>0</v>
      </c>
      <c r="Z616" s="99">
        <f>COUNTIFS(通讯通路门店!$S:$S,$G616,通讯通路门店!$J:$J,"VIVO体验店")</f>
        <v>0</v>
      </c>
      <c r="AA616" s="99">
        <f>COUNTIFS(通讯通路门店!$S:$S,$G616,通讯通路门店!$J:$J,"OPPO体验店")</f>
        <v>0</v>
      </c>
      <c r="AB616" s="99">
        <f>COUNTIFS(通讯通路门店!$S:$S,$G616,通讯通路门店!$J:$J,"华为授权体验店")+COUNTIFS(通讯通路门店!$S:$S,$G616,通讯通路门店!$J:$J,"华为堡垒店")</f>
        <v>0</v>
      </c>
      <c r="AC616" s="99">
        <f>COUNTIFS(通讯通路门店!$S:$S,$G616,通讯通路门店!$J:$J,"小米体验店")</f>
        <v>0</v>
      </c>
      <c r="AD616" s="99">
        <f>COUNTIFS(通讯通路门店!$S:$S,$G616,通讯通路门店!$J:$J,"苹果体验店")</f>
        <v>0</v>
      </c>
      <c r="AE616" s="99">
        <f>COUNTIFS(通讯通路门店!$S:$S,$G616,通讯通路门店!$J:$J,"其他品牌专卖店")</f>
        <v>0</v>
      </c>
      <c r="AF616" s="99">
        <f>SUMIFS(通讯通路门店!$BI:$BI,通讯通路门店!$S:$S,$G616)</f>
        <v>0</v>
      </c>
      <c r="AG616" s="99">
        <f>SUMIFS(通讯通路门店!$BH:$BH,通讯通路门店!$S:$S,$G616)</f>
        <v>0</v>
      </c>
      <c r="AH616" s="99">
        <f t="shared" si="46"/>
        <v>0</v>
      </c>
      <c r="AI616" s="99">
        <f>SUMIFS(通讯通路门店!$BB:$BB,通讯通路门店!$S:$S,$G616)</f>
        <v>0</v>
      </c>
      <c r="AJ616" s="99">
        <f>SUMIFS(通讯通路门店!$BE:$BE,通讯通路门店!$S:$S,$G616)</f>
        <v>0</v>
      </c>
      <c r="AK616" s="99">
        <f>SUMIFS(通讯通路门店!$BG:$BG,通讯通路门店!$S:$S,$G616)</f>
        <v>0</v>
      </c>
      <c r="AL616" s="99">
        <f>SUMIFS(通讯通路门店!$BC:$BC,通讯通路门店!$S:$S,$G616)</f>
        <v>0</v>
      </c>
      <c r="AM616" s="99">
        <f>SUMIFS(通讯通路门店!$BD:$BD,通讯通路门店!$S:$S,$G616)</f>
        <v>0</v>
      </c>
      <c r="AN616" s="99">
        <f>SUMIFS(通讯通路门店!$BF:$BF,通讯通路门店!$S:$S,$G616)</f>
        <v>0</v>
      </c>
      <c r="AO616" s="99">
        <f t="shared" si="47"/>
        <v>0</v>
      </c>
      <c r="AP616" s="99">
        <f>SUMIFS(通讯通路门店!$K:$K,通讯通路门店!$S:$S,$G616)</f>
        <v>0</v>
      </c>
      <c r="AQ616" s="83"/>
      <c r="AR616" s="99">
        <f>SUMIFS(通讯通路门店!$T:$T,通讯通路门店!$S:$S,$G616)</f>
        <v>0</v>
      </c>
      <c r="AS616" s="99">
        <f>SUMIFS(通讯通路门店!$U:$U,通讯通路门店!$S:$S,$G616)</f>
        <v>0</v>
      </c>
      <c r="AT616" s="99">
        <f>SUMIFS(通讯通路门店!$V:$V,通讯通路门店!$S:$S,$G616)</f>
        <v>0</v>
      </c>
      <c r="AU616" s="99">
        <f>SUMIFS(通讯通路门店!$W:$W,通讯通路门店!$S:$S,$G616)</f>
        <v>0</v>
      </c>
      <c r="AV616" s="99">
        <f>SUMIFS(通讯通路门店!$Z:$Z,通讯通路门店!$S:$S,$G616)</f>
        <v>0</v>
      </c>
      <c r="AW616" s="99">
        <f>SUMIFS(通讯通路门店!$AB:$AB,通讯通路门店!$S:$S,$G616)</f>
        <v>0</v>
      </c>
      <c r="AX616" s="99">
        <f>SUMIFS(通讯通路门店!$X:$X,通讯通路门店!$S:$S,$G616)</f>
        <v>0</v>
      </c>
      <c r="AY616" s="99">
        <f>SUMIFS(通讯通路门店!$Y:$Y,通讯通路门店!$S:$S,$G616)</f>
        <v>0</v>
      </c>
      <c r="AZ616" s="99">
        <f>SUMIFS(通讯通路门店!$AA:$AA,通讯通路门店!$S:$S,$G616)</f>
        <v>0</v>
      </c>
      <c r="BA616" s="99">
        <f t="shared" si="48"/>
        <v>0</v>
      </c>
      <c r="BB616" s="99">
        <f t="shared" si="49"/>
        <v>0</v>
      </c>
      <c r="BC616" s="99">
        <f>SUMIFS(通讯通路门店!$W:$W,通讯通路门店!$S:$S,$G616,通讯通路门店!$J:$J,"荣耀体验店")+SUMIFS(通讯通路门店!$W:$W,通讯通路门店!$S:$S,$G616,通讯通路门店!$J:$J,"荣耀授权专卖店")</f>
        <v>0</v>
      </c>
      <c r="BD616" s="99">
        <f>SUMIFS(通讯通路门店!$Z:$Z,通讯通路门店!$S:$S,$G616,通讯通路门店!$J:$J,"VIVO体验店")</f>
        <v>0</v>
      </c>
      <c r="BE616" s="99">
        <f>SUMIFS(通讯通路门店!$AB:$AB,通讯通路门店!$S:$S,$G616,通讯通路门店!$J:$J,"OPPO体验店")</f>
        <v>0</v>
      </c>
      <c r="BF616" s="99">
        <f>SUMIFS(通讯通路门店!$X:$X,通讯通路门店!$S:$S,$G616,通讯通路门店!$J:$J,"华为授权体验店")+SUMIFS(通讯通路门店!$AA:$AA,通讯通路门店!$S:$S,$G616,通讯通路门店!$J:$J,"华为堡垒店")</f>
        <v>0</v>
      </c>
      <c r="BG616" s="99">
        <f>SUMIFS(通讯通路门店!$Y:$Y,通讯通路门店!$S:$S,$G616,通讯通路门店!$J:$J,"小米体验店")</f>
        <v>0</v>
      </c>
      <c r="BH616" s="99">
        <f>SUMIFS(通讯通路门店!$AA:$AA,通讯通路门店!$S:$S,$G616,通讯通路门店!$J:$J,"苹果体验店")</f>
        <v>0</v>
      </c>
      <c r="BI616" s="99">
        <f>SUMIFS(通讯通路门店!$K:$K,通讯通路门店!$S:$S,$G616,通讯通路门店!$J:$J,"其他品牌专卖店")</f>
        <v>0</v>
      </c>
      <c r="BJ616" s="99">
        <f>SUMIFS(通讯通路门店!$AC:$AC,通讯通路门店!$S:$S,$G616)</f>
        <v>0</v>
      </c>
      <c r="BK616" s="99">
        <f>SUMIFS(通讯通路门店!$AD:$AD,通讯通路门店!$S:$S,$G616)</f>
        <v>0</v>
      </c>
      <c r="BL616" s="99">
        <f>SUMIFS(通讯通路门店!$AE:$AE,通讯通路门店!$S:$S,$G616)</f>
        <v>0</v>
      </c>
      <c r="BM616" s="99">
        <f>SUMIFS(通讯通路门店!$AF:$AF,通讯通路门店!$S:$S,$G616)</f>
        <v>0</v>
      </c>
      <c r="BN616" s="99">
        <f>SUMIFS(通讯通路门店!$AG:$AG,通讯通路门店!$S:$S,$G616)</f>
        <v>0</v>
      </c>
      <c r="BO616" s="99">
        <f>SUMIFS(通讯通路门店!$AH:$AH,通讯通路门店!$S:$S,$G616)</f>
        <v>0</v>
      </c>
      <c r="BP616" s="99">
        <f>SUMIFS(通讯通路门店!$AI:$AI,通讯通路门店!$S:$S,$G616)</f>
        <v>0</v>
      </c>
      <c r="BQ616" s="83"/>
    </row>
    <row r="617" spans="1:69">
      <c r="A617" s="99" t="str">
        <f>IFERROR(_xlfn.XLOOKUP($G617,通讯通路门店!$S$4:$S$993933,通讯通路门店!$A$4:$A$993933,0,0),"")</f>
        <v/>
      </c>
      <c r="B617" s="99" t="str">
        <f>IFERROR(_xlfn.XLOOKUP($G617,通讯通路门店!$S$4:$S$993933,通讯通路门店!$B$4:$B$993933,0,0),"")</f>
        <v/>
      </c>
      <c r="C617" s="99" t="str">
        <f>IFERROR(_xlfn.XLOOKUP($G617,通讯通路门店!$S$4:$S$993933,通讯通路门店!$C$4:$C$993933,0,0),"")</f>
        <v/>
      </c>
      <c r="D617" s="99" t="str">
        <f>IFERROR(_xlfn.XLOOKUP($G617,通讯通路门店!$S$4:$S$993933,通讯通路门店!$D$4:$D$993933,0,0),"")</f>
        <v/>
      </c>
      <c r="E617" s="83"/>
      <c r="F617" s="83"/>
      <c r="G617" s="101" t="e">
        <v>#N/A</v>
      </c>
      <c r="H617" s="102" t="str">
        <f>IFERROR(_xlfn.XLOOKUP($G617,通讯通路门店!$S$4:$S$993933,通讯通路门店!$R$4:$R$993933,0,0),"")</f>
        <v/>
      </c>
      <c r="I617" s="83"/>
      <c r="J617" s="83"/>
      <c r="K617" s="83"/>
      <c r="L617" s="83"/>
      <c r="M617" s="83"/>
      <c r="N617" s="83"/>
      <c r="O617" s="83"/>
      <c r="P617" s="83"/>
      <c r="Q617" s="83"/>
      <c r="R617" s="83"/>
      <c r="S617" s="83"/>
      <c r="T617" s="83"/>
      <c r="U617" s="99">
        <f>COUNTIF(通讯通路门店!$S:$S,$G617)</f>
        <v>0</v>
      </c>
      <c r="V617" s="99">
        <f>COUNTIFS(通讯通路门店!$S:$S,$G617,通讯通路门店!$J:$J,"综合卖场")</f>
        <v>0</v>
      </c>
      <c r="W617" s="99">
        <f>SUMIFS(通讯通路门店!$AJ:$AJ,通讯通路门店!$S:$S,通讯客户沙盘!$G617)</f>
        <v>0</v>
      </c>
      <c r="X617" s="99">
        <f t="shared" si="45"/>
        <v>0</v>
      </c>
      <c r="Y617" s="99">
        <f>COUNTIFS(通讯通路门店!$S:$S,$G617,通讯通路门店!$J:$J,"荣耀体验店")+COUNTIFS(通讯通路门店!$S:$S,$G617,通讯通路门店!$J:$J,"荣耀授权专卖店")</f>
        <v>0</v>
      </c>
      <c r="Z617" s="99">
        <f>COUNTIFS(通讯通路门店!$S:$S,$G617,通讯通路门店!$J:$J,"VIVO体验店")</f>
        <v>0</v>
      </c>
      <c r="AA617" s="99">
        <f>COUNTIFS(通讯通路门店!$S:$S,$G617,通讯通路门店!$J:$J,"OPPO体验店")</f>
        <v>0</v>
      </c>
      <c r="AB617" s="99">
        <f>COUNTIFS(通讯通路门店!$S:$S,$G617,通讯通路门店!$J:$J,"华为授权体验店")+COUNTIFS(通讯通路门店!$S:$S,$G617,通讯通路门店!$J:$J,"华为堡垒店")</f>
        <v>0</v>
      </c>
      <c r="AC617" s="99">
        <f>COUNTIFS(通讯通路门店!$S:$S,$G617,通讯通路门店!$J:$J,"小米体验店")</f>
        <v>0</v>
      </c>
      <c r="AD617" s="99">
        <f>COUNTIFS(通讯通路门店!$S:$S,$G617,通讯通路门店!$J:$J,"苹果体验店")</f>
        <v>0</v>
      </c>
      <c r="AE617" s="99">
        <f>COUNTIFS(通讯通路门店!$S:$S,$G617,通讯通路门店!$J:$J,"其他品牌专卖店")</f>
        <v>0</v>
      </c>
      <c r="AF617" s="99">
        <f>SUMIFS(通讯通路门店!$BI:$BI,通讯通路门店!$S:$S,$G617)</f>
        <v>0</v>
      </c>
      <c r="AG617" s="99">
        <f>SUMIFS(通讯通路门店!$BH:$BH,通讯通路门店!$S:$S,$G617)</f>
        <v>0</v>
      </c>
      <c r="AH617" s="99">
        <f t="shared" si="46"/>
        <v>0</v>
      </c>
      <c r="AI617" s="99">
        <f>SUMIFS(通讯通路门店!$BB:$BB,通讯通路门店!$S:$S,$G617)</f>
        <v>0</v>
      </c>
      <c r="AJ617" s="99">
        <f>SUMIFS(通讯通路门店!$BE:$BE,通讯通路门店!$S:$S,$G617)</f>
        <v>0</v>
      </c>
      <c r="AK617" s="99">
        <f>SUMIFS(通讯通路门店!$BG:$BG,通讯通路门店!$S:$S,$G617)</f>
        <v>0</v>
      </c>
      <c r="AL617" s="99">
        <f>SUMIFS(通讯通路门店!$BC:$BC,通讯通路门店!$S:$S,$G617)</f>
        <v>0</v>
      </c>
      <c r="AM617" s="99">
        <f>SUMIFS(通讯通路门店!$BD:$BD,通讯通路门店!$S:$S,$G617)</f>
        <v>0</v>
      </c>
      <c r="AN617" s="99">
        <f>SUMIFS(通讯通路门店!$BF:$BF,通讯通路门店!$S:$S,$G617)</f>
        <v>0</v>
      </c>
      <c r="AO617" s="99">
        <f t="shared" si="47"/>
        <v>0</v>
      </c>
      <c r="AP617" s="99">
        <f>SUMIFS(通讯通路门店!$K:$K,通讯通路门店!$S:$S,$G617)</f>
        <v>0</v>
      </c>
      <c r="AQ617" s="83"/>
      <c r="AR617" s="99">
        <f>SUMIFS(通讯通路门店!$T:$T,通讯通路门店!$S:$S,$G617)</f>
        <v>0</v>
      </c>
      <c r="AS617" s="99">
        <f>SUMIFS(通讯通路门店!$U:$U,通讯通路门店!$S:$S,$G617)</f>
        <v>0</v>
      </c>
      <c r="AT617" s="99">
        <f>SUMIFS(通讯通路门店!$V:$V,通讯通路门店!$S:$S,$G617)</f>
        <v>0</v>
      </c>
      <c r="AU617" s="99">
        <f>SUMIFS(通讯通路门店!$W:$W,通讯通路门店!$S:$S,$G617)</f>
        <v>0</v>
      </c>
      <c r="AV617" s="99">
        <f>SUMIFS(通讯通路门店!$Z:$Z,通讯通路门店!$S:$S,$G617)</f>
        <v>0</v>
      </c>
      <c r="AW617" s="99">
        <f>SUMIFS(通讯通路门店!$AB:$AB,通讯通路门店!$S:$S,$G617)</f>
        <v>0</v>
      </c>
      <c r="AX617" s="99">
        <f>SUMIFS(通讯通路门店!$X:$X,通讯通路门店!$S:$S,$G617)</f>
        <v>0</v>
      </c>
      <c r="AY617" s="99">
        <f>SUMIFS(通讯通路门店!$Y:$Y,通讯通路门店!$S:$S,$G617)</f>
        <v>0</v>
      </c>
      <c r="AZ617" s="99">
        <f>SUMIFS(通讯通路门店!$AA:$AA,通讯通路门店!$S:$S,$G617)</f>
        <v>0</v>
      </c>
      <c r="BA617" s="99">
        <f t="shared" si="48"/>
        <v>0</v>
      </c>
      <c r="BB617" s="99">
        <f t="shared" si="49"/>
        <v>0</v>
      </c>
      <c r="BC617" s="99">
        <f>SUMIFS(通讯通路门店!$W:$W,通讯通路门店!$S:$S,$G617,通讯通路门店!$J:$J,"荣耀体验店")+SUMIFS(通讯通路门店!$W:$W,通讯通路门店!$S:$S,$G617,通讯通路门店!$J:$J,"荣耀授权专卖店")</f>
        <v>0</v>
      </c>
      <c r="BD617" s="99">
        <f>SUMIFS(通讯通路门店!$Z:$Z,通讯通路门店!$S:$S,$G617,通讯通路门店!$J:$J,"VIVO体验店")</f>
        <v>0</v>
      </c>
      <c r="BE617" s="99">
        <f>SUMIFS(通讯通路门店!$AB:$AB,通讯通路门店!$S:$S,$G617,通讯通路门店!$J:$J,"OPPO体验店")</f>
        <v>0</v>
      </c>
      <c r="BF617" s="99">
        <f>SUMIFS(通讯通路门店!$X:$X,通讯通路门店!$S:$S,$G617,通讯通路门店!$J:$J,"华为授权体验店")+SUMIFS(通讯通路门店!$AA:$AA,通讯通路门店!$S:$S,$G617,通讯通路门店!$J:$J,"华为堡垒店")</f>
        <v>0</v>
      </c>
      <c r="BG617" s="99">
        <f>SUMIFS(通讯通路门店!$Y:$Y,通讯通路门店!$S:$S,$G617,通讯通路门店!$J:$J,"小米体验店")</f>
        <v>0</v>
      </c>
      <c r="BH617" s="99">
        <f>SUMIFS(通讯通路门店!$AA:$AA,通讯通路门店!$S:$S,$G617,通讯通路门店!$J:$J,"苹果体验店")</f>
        <v>0</v>
      </c>
      <c r="BI617" s="99">
        <f>SUMIFS(通讯通路门店!$K:$K,通讯通路门店!$S:$S,$G617,通讯通路门店!$J:$J,"其他品牌专卖店")</f>
        <v>0</v>
      </c>
      <c r="BJ617" s="99">
        <f>SUMIFS(通讯通路门店!$AC:$AC,通讯通路门店!$S:$S,$G617)</f>
        <v>0</v>
      </c>
      <c r="BK617" s="99">
        <f>SUMIFS(通讯通路门店!$AD:$AD,通讯通路门店!$S:$S,$G617)</f>
        <v>0</v>
      </c>
      <c r="BL617" s="99">
        <f>SUMIFS(通讯通路门店!$AE:$AE,通讯通路门店!$S:$S,$G617)</f>
        <v>0</v>
      </c>
      <c r="BM617" s="99">
        <f>SUMIFS(通讯通路门店!$AF:$AF,通讯通路门店!$S:$S,$G617)</f>
        <v>0</v>
      </c>
      <c r="BN617" s="99">
        <f>SUMIFS(通讯通路门店!$AG:$AG,通讯通路门店!$S:$S,$G617)</f>
        <v>0</v>
      </c>
      <c r="BO617" s="99">
        <f>SUMIFS(通讯通路门店!$AH:$AH,通讯通路门店!$S:$S,$G617)</f>
        <v>0</v>
      </c>
      <c r="BP617" s="99">
        <f>SUMIFS(通讯通路门店!$AI:$AI,通讯通路门店!$S:$S,$G617)</f>
        <v>0</v>
      </c>
      <c r="BQ617" s="83"/>
    </row>
    <row r="618" spans="1:69">
      <c r="A618" s="99" t="str">
        <f>IFERROR(_xlfn.XLOOKUP($G618,通讯通路门店!$S$4:$S$993933,通讯通路门店!$A$4:$A$993933,0,0),"")</f>
        <v/>
      </c>
      <c r="B618" s="99" t="str">
        <f>IFERROR(_xlfn.XLOOKUP($G618,通讯通路门店!$S$4:$S$993933,通讯通路门店!$B$4:$B$993933,0,0),"")</f>
        <v/>
      </c>
      <c r="C618" s="99" t="str">
        <f>IFERROR(_xlfn.XLOOKUP($G618,通讯通路门店!$S$4:$S$993933,通讯通路门店!$C$4:$C$993933,0,0),"")</f>
        <v/>
      </c>
      <c r="D618" s="99" t="str">
        <f>IFERROR(_xlfn.XLOOKUP($G618,通讯通路门店!$S$4:$S$993933,通讯通路门店!$D$4:$D$993933,0,0),"")</f>
        <v/>
      </c>
      <c r="E618" s="83"/>
      <c r="F618" s="83"/>
      <c r="G618" s="101" t="e">
        <v>#N/A</v>
      </c>
      <c r="H618" s="102" t="str">
        <f>IFERROR(_xlfn.XLOOKUP($G618,通讯通路门店!$S$4:$S$993933,通讯通路门店!$R$4:$R$993933,0,0),"")</f>
        <v/>
      </c>
      <c r="I618" s="83"/>
      <c r="J618" s="83"/>
      <c r="K618" s="83"/>
      <c r="L618" s="83"/>
      <c r="M618" s="83"/>
      <c r="N618" s="83"/>
      <c r="O618" s="83"/>
      <c r="P618" s="83"/>
      <c r="Q618" s="83"/>
      <c r="R618" s="83"/>
      <c r="S618" s="83"/>
      <c r="T618" s="83"/>
      <c r="U618" s="99">
        <f>COUNTIF(通讯通路门店!$S:$S,$G618)</f>
        <v>0</v>
      </c>
      <c r="V618" s="99">
        <f>COUNTIFS(通讯通路门店!$S:$S,$G618,通讯通路门店!$J:$J,"综合卖场")</f>
        <v>0</v>
      </c>
      <c r="W618" s="99">
        <f>SUMIFS(通讯通路门店!$AJ:$AJ,通讯通路门店!$S:$S,通讯客户沙盘!$G618)</f>
        <v>0</v>
      </c>
      <c r="X618" s="99">
        <f t="shared" si="45"/>
        <v>0</v>
      </c>
      <c r="Y618" s="99">
        <f>COUNTIFS(通讯通路门店!$S:$S,$G618,通讯通路门店!$J:$J,"荣耀体验店")+COUNTIFS(通讯通路门店!$S:$S,$G618,通讯通路门店!$J:$J,"荣耀授权专卖店")</f>
        <v>0</v>
      </c>
      <c r="Z618" s="99">
        <f>COUNTIFS(通讯通路门店!$S:$S,$G618,通讯通路门店!$J:$J,"VIVO体验店")</f>
        <v>0</v>
      </c>
      <c r="AA618" s="99">
        <f>COUNTIFS(通讯通路门店!$S:$S,$G618,通讯通路门店!$J:$J,"OPPO体验店")</f>
        <v>0</v>
      </c>
      <c r="AB618" s="99">
        <f>COUNTIFS(通讯通路门店!$S:$S,$G618,通讯通路门店!$J:$J,"华为授权体验店")+COUNTIFS(通讯通路门店!$S:$S,$G618,通讯通路门店!$J:$J,"华为堡垒店")</f>
        <v>0</v>
      </c>
      <c r="AC618" s="99">
        <f>COUNTIFS(通讯通路门店!$S:$S,$G618,通讯通路门店!$J:$J,"小米体验店")</f>
        <v>0</v>
      </c>
      <c r="AD618" s="99">
        <f>COUNTIFS(通讯通路门店!$S:$S,$G618,通讯通路门店!$J:$J,"苹果体验店")</f>
        <v>0</v>
      </c>
      <c r="AE618" s="99">
        <f>COUNTIFS(通讯通路门店!$S:$S,$G618,通讯通路门店!$J:$J,"其他品牌专卖店")</f>
        <v>0</v>
      </c>
      <c r="AF618" s="99">
        <f>SUMIFS(通讯通路门店!$BI:$BI,通讯通路门店!$S:$S,$G618)</f>
        <v>0</v>
      </c>
      <c r="AG618" s="99">
        <f>SUMIFS(通讯通路门店!$BH:$BH,通讯通路门店!$S:$S,$G618)</f>
        <v>0</v>
      </c>
      <c r="AH618" s="99">
        <f t="shared" si="46"/>
        <v>0</v>
      </c>
      <c r="AI618" s="99">
        <f>SUMIFS(通讯通路门店!$BB:$BB,通讯通路门店!$S:$S,$G618)</f>
        <v>0</v>
      </c>
      <c r="AJ618" s="99">
        <f>SUMIFS(通讯通路门店!$BE:$BE,通讯通路门店!$S:$S,$G618)</f>
        <v>0</v>
      </c>
      <c r="AK618" s="99">
        <f>SUMIFS(通讯通路门店!$BG:$BG,通讯通路门店!$S:$S,$G618)</f>
        <v>0</v>
      </c>
      <c r="AL618" s="99">
        <f>SUMIFS(通讯通路门店!$BC:$BC,通讯通路门店!$S:$S,$G618)</f>
        <v>0</v>
      </c>
      <c r="AM618" s="99">
        <f>SUMIFS(通讯通路门店!$BD:$BD,通讯通路门店!$S:$S,$G618)</f>
        <v>0</v>
      </c>
      <c r="AN618" s="99">
        <f>SUMIFS(通讯通路门店!$BF:$BF,通讯通路门店!$S:$S,$G618)</f>
        <v>0</v>
      </c>
      <c r="AO618" s="99">
        <f t="shared" si="47"/>
        <v>0</v>
      </c>
      <c r="AP618" s="99">
        <f>SUMIFS(通讯通路门店!$K:$K,通讯通路门店!$S:$S,$G618)</f>
        <v>0</v>
      </c>
      <c r="AQ618" s="83"/>
      <c r="AR618" s="99">
        <f>SUMIFS(通讯通路门店!$T:$T,通讯通路门店!$S:$S,$G618)</f>
        <v>0</v>
      </c>
      <c r="AS618" s="99">
        <f>SUMIFS(通讯通路门店!$U:$U,通讯通路门店!$S:$S,$G618)</f>
        <v>0</v>
      </c>
      <c r="AT618" s="99">
        <f>SUMIFS(通讯通路门店!$V:$V,通讯通路门店!$S:$S,$G618)</f>
        <v>0</v>
      </c>
      <c r="AU618" s="99">
        <f>SUMIFS(通讯通路门店!$W:$W,通讯通路门店!$S:$S,$G618)</f>
        <v>0</v>
      </c>
      <c r="AV618" s="99">
        <f>SUMIFS(通讯通路门店!$Z:$Z,通讯通路门店!$S:$S,$G618)</f>
        <v>0</v>
      </c>
      <c r="AW618" s="99">
        <f>SUMIFS(通讯通路门店!$AB:$AB,通讯通路门店!$S:$S,$G618)</f>
        <v>0</v>
      </c>
      <c r="AX618" s="99">
        <f>SUMIFS(通讯通路门店!$X:$X,通讯通路门店!$S:$S,$G618)</f>
        <v>0</v>
      </c>
      <c r="AY618" s="99">
        <f>SUMIFS(通讯通路门店!$Y:$Y,通讯通路门店!$S:$S,$G618)</f>
        <v>0</v>
      </c>
      <c r="AZ618" s="99">
        <f>SUMIFS(通讯通路门店!$AA:$AA,通讯通路门店!$S:$S,$G618)</f>
        <v>0</v>
      </c>
      <c r="BA618" s="99">
        <f t="shared" si="48"/>
        <v>0</v>
      </c>
      <c r="BB618" s="99">
        <f t="shared" si="49"/>
        <v>0</v>
      </c>
      <c r="BC618" s="99">
        <f>SUMIFS(通讯通路门店!$W:$W,通讯通路门店!$S:$S,$G618,通讯通路门店!$J:$J,"荣耀体验店")+SUMIFS(通讯通路门店!$W:$W,通讯通路门店!$S:$S,$G618,通讯通路门店!$J:$J,"荣耀授权专卖店")</f>
        <v>0</v>
      </c>
      <c r="BD618" s="99">
        <f>SUMIFS(通讯通路门店!$Z:$Z,通讯通路门店!$S:$S,$G618,通讯通路门店!$J:$J,"VIVO体验店")</f>
        <v>0</v>
      </c>
      <c r="BE618" s="99">
        <f>SUMIFS(通讯通路门店!$AB:$AB,通讯通路门店!$S:$S,$G618,通讯通路门店!$J:$J,"OPPO体验店")</f>
        <v>0</v>
      </c>
      <c r="BF618" s="99">
        <f>SUMIFS(通讯通路门店!$X:$X,通讯通路门店!$S:$S,$G618,通讯通路门店!$J:$J,"华为授权体验店")+SUMIFS(通讯通路门店!$AA:$AA,通讯通路门店!$S:$S,$G618,通讯通路门店!$J:$J,"华为堡垒店")</f>
        <v>0</v>
      </c>
      <c r="BG618" s="99">
        <f>SUMIFS(通讯通路门店!$Y:$Y,通讯通路门店!$S:$S,$G618,通讯通路门店!$J:$J,"小米体验店")</f>
        <v>0</v>
      </c>
      <c r="BH618" s="99">
        <f>SUMIFS(通讯通路门店!$AA:$AA,通讯通路门店!$S:$S,$G618,通讯通路门店!$J:$J,"苹果体验店")</f>
        <v>0</v>
      </c>
      <c r="BI618" s="99">
        <f>SUMIFS(通讯通路门店!$K:$K,通讯通路门店!$S:$S,$G618,通讯通路门店!$J:$J,"其他品牌专卖店")</f>
        <v>0</v>
      </c>
      <c r="BJ618" s="99">
        <f>SUMIFS(通讯通路门店!$AC:$AC,通讯通路门店!$S:$S,$G618)</f>
        <v>0</v>
      </c>
      <c r="BK618" s="99">
        <f>SUMIFS(通讯通路门店!$AD:$AD,通讯通路门店!$S:$S,$G618)</f>
        <v>0</v>
      </c>
      <c r="BL618" s="99">
        <f>SUMIFS(通讯通路门店!$AE:$AE,通讯通路门店!$S:$S,$G618)</f>
        <v>0</v>
      </c>
      <c r="BM618" s="99">
        <f>SUMIFS(通讯通路门店!$AF:$AF,通讯通路门店!$S:$S,$G618)</f>
        <v>0</v>
      </c>
      <c r="BN618" s="99">
        <f>SUMIFS(通讯通路门店!$AG:$AG,通讯通路门店!$S:$S,$G618)</f>
        <v>0</v>
      </c>
      <c r="BO618" s="99">
        <f>SUMIFS(通讯通路门店!$AH:$AH,通讯通路门店!$S:$S,$G618)</f>
        <v>0</v>
      </c>
      <c r="BP618" s="99">
        <f>SUMIFS(通讯通路门店!$AI:$AI,通讯通路门店!$S:$S,$G618)</f>
        <v>0</v>
      </c>
      <c r="BQ618" s="83"/>
    </row>
    <row r="619" spans="1:69">
      <c r="A619" s="99" t="str">
        <f>IFERROR(_xlfn.XLOOKUP($G619,通讯通路门店!$S$4:$S$993933,通讯通路门店!$A$4:$A$993933,0,0),"")</f>
        <v/>
      </c>
      <c r="B619" s="99" t="str">
        <f>IFERROR(_xlfn.XLOOKUP($G619,通讯通路门店!$S$4:$S$993933,通讯通路门店!$B$4:$B$993933,0,0),"")</f>
        <v/>
      </c>
      <c r="C619" s="99" t="str">
        <f>IFERROR(_xlfn.XLOOKUP($G619,通讯通路门店!$S$4:$S$993933,通讯通路门店!$C$4:$C$993933,0,0),"")</f>
        <v/>
      </c>
      <c r="D619" s="99" t="str">
        <f>IFERROR(_xlfn.XLOOKUP($G619,通讯通路门店!$S$4:$S$993933,通讯通路门店!$D$4:$D$993933,0,0),"")</f>
        <v/>
      </c>
      <c r="E619" s="83"/>
      <c r="F619" s="83"/>
      <c r="G619" s="101" t="e">
        <v>#N/A</v>
      </c>
      <c r="H619" s="102" t="str">
        <f>IFERROR(_xlfn.XLOOKUP($G619,通讯通路门店!$S$4:$S$993933,通讯通路门店!$R$4:$R$993933,0,0),"")</f>
        <v/>
      </c>
      <c r="I619" s="83"/>
      <c r="J619" s="83"/>
      <c r="K619" s="83"/>
      <c r="L619" s="83"/>
      <c r="M619" s="83"/>
      <c r="N619" s="83"/>
      <c r="O619" s="83"/>
      <c r="P619" s="83"/>
      <c r="Q619" s="83"/>
      <c r="R619" s="83"/>
      <c r="S619" s="83"/>
      <c r="T619" s="83"/>
      <c r="U619" s="99">
        <f>COUNTIF(通讯通路门店!$S:$S,$G619)</f>
        <v>0</v>
      </c>
      <c r="V619" s="99">
        <f>COUNTIFS(通讯通路门店!$S:$S,$G619,通讯通路门店!$J:$J,"综合卖场")</f>
        <v>0</v>
      </c>
      <c r="W619" s="99">
        <f>SUMIFS(通讯通路门店!$AJ:$AJ,通讯通路门店!$S:$S,通讯客户沙盘!$G619)</f>
        <v>0</v>
      </c>
      <c r="X619" s="99">
        <f t="shared" si="45"/>
        <v>0</v>
      </c>
      <c r="Y619" s="99">
        <f>COUNTIFS(通讯通路门店!$S:$S,$G619,通讯通路门店!$J:$J,"荣耀体验店")+COUNTIFS(通讯通路门店!$S:$S,$G619,通讯通路门店!$J:$J,"荣耀授权专卖店")</f>
        <v>0</v>
      </c>
      <c r="Z619" s="99">
        <f>COUNTIFS(通讯通路门店!$S:$S,$G619,通讯通路门店!$J:$J,"VIVO体验店")</f>
        <v>0</v>
      </c>
      <c r="AA619" s="99">
        <f>COUNTIFS(通讯通路门店!$S:$S,$G619,通讯通路门店!$J:$J,"OPPO体验店")</f>
        <v>0</v>
      </c>
      <c r="AB619" s="99">
        <f>COUNTIFS(通讯通路门店!$S:$S,$G619,通讯通路门店!$J:$J,"华为授权体验店")+COUNTIFS(通讯通路门店!$S:$S,$G619,通讯通路门店!$J:$J,"华为堡垒店")</f>
        <v>0</v>
      </c>
      <c r="AC619" s="99">
        <f>COUNTIFS(通讯通路门店!$S:$S,$G619,通讯通路门店!$J:$J,"小米体验店")</f>
        <v>0</v>
      </c>
      <c r="AD619" s="99">
        <f>COUNTIFS(通讯通路门店!$S:$S,$G619,通讯通路门店!$J:$J,"苹果体验店")</f>
        <v>0</v>
      </c>
      <c r="AE619" s="99">
        <f>COUNTIFS(通讯通路门店!$S:$S,$G619,通讯通路门店!$J:$J,"其他品牌专卖店")</f>
        <v>0</v>
      </c>
      <c r="AF619" s="99">
        <f>SUMIFS(通讯通路门店!$BI:$BI,通讯通路门店!$S:$S,$G619)</f>
        <v>0</v>
      </c>
      <c r="AG619" s="99">
        <f>SUMIFS(通讯通路门店!$BH:$BH,通讯通路门店!$S:$S,$G619)</f>
        <v>0</v>
      </c>
      <c r="AH619" s="99">
        <f t="shared" si="46"/>
        <v>0</v>
      </c>
      <c r="AI619" s="99">
        <f>SUMIFS(通讯通路门店!$BB:$BB,通讯通路门店!$S:$S,$G619)</f>
        <v>0</v>
      </c>
      <c r="AJ619" s="99">
        <f>SUMIFS(通讯通路门店!$BE:$BE,通讯通路门店!$S:$S,$G619)</f>
        <v>0</v>
      </c>
      <c r="AK619" s="99">
        <f>SUMIFS(通讯通路门店!$BG:$BG,通讯通路门店!$S:$S,$G619)</f>
        <v>0</v>
      </c>
      <c r="AL619" s="99">
        <f>SUMIFS(通讯通路门店!$BC:$BC,通讯通路门店!$S:$S,$G619)</f>
        <v>0</v>
      </c>
      <c r="AM619" s="99">
        <f>SUMIFS(通讯通路门店!$BD:$BD,通讯通路门店!$S:$S,$G619)</f>
        <v>0</v>
      </c>
      <c r="AN619" s="99">
        <f>SUMIFS(通讯通路门店!$BF:$BF,通讯通路门店!$S:$S,$G619)</f>
        <v>0</v>
      </c>
      <c r="AO619" s="99">
        <f t="shared" si="47"/>
        <v>0</v>
      </c>
      <c r="AP619" s="99">
        <f>SUMIFS(通讯通路门店!$K:$K,通讯通路门店!$S:$S,$G619)</f>
        <v>0</v>
      </c>
      <c r="AQ619" s="83"/>
      <c r="AR619" s="99">
        <f>SUMIFS(通讯通路门店!$T:$T,通讯通路门店!$S:$S,$G619)</f>
        <v>0</v>
      </c>
      <c r="AS619" s="99">
        <f>SUMIFS(通讯通路门店!$U:$U,通讯通路门店!$S:$S,$G619)</f>
        <v>0</v>
      </c>
      <c r="AT619" s="99">
        <f>SUMIFS(通讯通路门店!$V:$V,通讯通路门店!$S:$S,$G619)</f>
        <v>0</v>
      </c>
      <c r="AU619" s="99">
        <f>SUMIFS(通讯通路门店!$W:$W,通讯通路门店!$S:$S,$G619)</f>
        <v>0</v>
      </c>
      <c r="AV619" s="99">
        <f>SUMIFS(通讯通路门店!$Z:$Z,通讯通路门店!$S:$S,$G619)</f>
        <v>0</v>
      </c>
      <c r="AW619" s="99">
        <f>SUMIFS(通讯通路门店!$AB:$AB,通讯通路门店!$S:$S,$G619)</f>
        <v>0</v>
      </c>
      <c r="AX619" s="99">
        <f>SUMIFS(通讯通路门店!$X:$X,通讯通路门店!$S:$S,$G619)</f>
        <v>0</v>
      </c>
      <c r="AY619" s="99">
        <f>SUMIFS(通讯通路门店!$Y:$Y,通讯通路门店!$S:$S,$G619)</f>
        <v>0</v>
      </c>
      <c r="AZ619" s="99">
        <f>SUMIFS(通讯通路门店!$AA:$AA,通讯通路门店!$S:$S,$G619)</f>
        <v>0</v>
      </c>
      <c r="BA619" s="99">
        <f t="shared" si="48"/>
        <v>0</v>
      </c>
      <c r="BB619" s="99">
        <f t="shared" si="49"/>
        <v>0</v>
      </c>
      <c r="BC619" s="99">
        <f>SUMIFS(通讯通路门店!$W:$W,通讯通路门店!$S:$S,$G619,通讯通路门店!$J:$J,"荣耀体验店")+SUMIFS(通讯通路门店!$W:$W,通讯通路门店!$S:$S,$G619,通讯通路门店!$J:$J,"荣耀授权专卖店")</f>
        <v>0</v>
      </c>
      <c r="BD619" s="99">
        <f>SUMIFS(通讯通路门店!$Z:$Z,通讯通路门店!$S:$S,$G619,通讯通路门店!$J:$J,"VIVO体验店")</f>
        <v>0</v>
      </c>
      <c r="BE619" s="99">
        <f>SUMIFS(通讯通路门店!$AB:$AB,通讯通路门店!$S:$S,$G619,通讯通路门店!$J:$J,"OPPO体验店")</f>
        <v>0</v>
      </c>
      <c r="BF619" s="99">
        <f>SUMIFS(通讯通路门店!$X:$X,通讯通路门店!$S:$S,$G619,通讯通路门店!$J:$J,"华为授权体验店")+SUMIFS(通讯通路门店!$AA:$AA,通讯通路门店!$S:$S,$G619,通讯通路门店!$J:$J,"华为堡垒店")</f>
        <v>0</v>
      </c>
      <c r="BG619" s="99">
        <f>SUMIFS(通讯通路门店!$Y:$Y,通讯通路门店!$S:$S,$G619,通讯通路门店!$J:$J,"小米体验店")</f>
        <v>0</v>
      </c>
      <c r="BH619" s="99">
        <f>SUMIFS(通讯通路门店!$AA:$AA,通讯通路门店!$S:$S,$G619,通讯通路门店!$J:$J,"苹果体验店")</f>
        <v>0</v>
      </c>
      <c r="BI619" s="99">
        <f>SUMIFS(通讯通路门店!$K:$K,通讯通路门店!$S:$S,$G619,通讯通路门店!$J:$J,"其他品牌专卖店")</f>
        <v>0</v>
      </c>
      <c r="BJ619" s="99">
        <f>SUMIFS(通讯通路门店!$AC:$AC,通讯通路门店!$S:$S,$G619)</f>
        <v>0</v>
      </c>
      <c r="BK619" s="99">
        <f>SUMIFS(通讯通路门店!$AD:$AD,通讯通路门店!$S:$S,$G619)</f>
        <v>0</v>
      </c>
      <c r="BL619" s="99">
        <f>SUMIFS(通讯通路门店!$AE:$AE,通讯通路门店!$S:$S,$G619)</f>
        <v>0</v>
      </c>
      <c r="BM619" s="99">
        <f>SUMIFS(通讯通路门店!$AF:$AF,通讯通路门店!$S:$S,$G619)</f>
        <v>0</v>
      </c>
      <c r="BN619" s="99">
        <f>SUMIFS(通讯通路门店!$AG:$AG,通讯通路门店!$S:$S,$G619)</f>
        <v>0</v>
      </c>
      <c r="BO619" s="99">
        <f>SUMIFS(通讯通路门店!$AH:$AH,通讯通路门店!$S:$S,$G619)</f>
        <v>0</v>
      </c>
      <c r="BP619" s="99">
        <f>SUMIFS(通讯通路门店!$AI:$AI,通讯通路门店!$S:$S,$G619)</f>
        <v>0</v>
      </c>
      <c r="BQ619" s="83"/>
    </row>
    <row r="620" spans="1:69">
      <c r="A620" s="99" t="str">
        <f>IFERROR(_xlfn.XLOOKUP($G620,通讯通路门店!$S$4:$S$993933,通讯通路门店!$A$4:$A$993933,0,0),"")</f>
        <v/>
      </c>
      <c r="B620" s="99" t="str">
        <f>IFERROR(_xlfn.XLOOKUP($G620,通讯通路门店!$S$4:$S$993933,通讯通路门店!$B$4:$B$993933,0,0),"")</f>
        <v/>
      </c>
      <c r="C620" s="99" t="str">
        <f>IFERROR(_xlfn.XLOOKUP($G620,通讯通路门店!$S$4:$S$993933,通讯通路门店!$C$4:$C$993933,0,0),"")</f>
        <v/>
      </c>
      <c r="D620" s="99" t="str">
        <f>IFERROR(_xlfn.XLOOKUP($G620,通讯通路门店!$S$4:$S$993933,通讯通路门店!$D$4:$D$993933,0,0),"")</f>
        <v/>
      </c>
      <c r="E620" s="83"/>
      <c r="F620" s="83"/>
      <c r="G620" s="101" t="e">
        <v>#N/A</v>
      </c>
      <c r="H620" s="102" t="str">
        <f>IFERROR(_xlfn.XLOOKUP($G620,通讯通路门店!$S$4:$S$993933,通讯通路门店!$R$4:$R$993933,0,0),"")</f>
        <v/>
      </c>
      <c r="I620" s="83"/>
      <c r="J620" s="83"/>
      <c r="K620" s="83"/>
      <c r="L620" s="83"/>
      <c r="M620" s="83"/>
      <c r="N620" s="83"/>
      <c r="O620" s="83"/>
      <c r="P620" s="83"/>
      <c r="Q620" s="83"/>
      <c r="R620" s="83"/>
      <c r="S620" s="83"/>
      <c r="T620" s="83"/>
      <c r="U620" s="99">
        <f>COUNTIF(通讯通路门店!$S:$S,$G620)</f>
        <v>0</v>
      </c>
      <c r="V620" s="99">
        <f>COUNTIFS(通讯通路门店!$S:$S,$G620,通讯通路门店!$J:$J,"综合卖场")</f>
        <v>0</v>
      </c>
      <c r="W620" s="99">
        <f>SUMIFS(通讯通路门店!$AJ:$AJ,通讯通路门店!$S:$S,通讯客户沙盘!$G620)</f>
        <v>0</v>
      </c>
      <c r="X620" s="99">
        <f t="shared" si="45"/>
        <v>0</v>
      </c>
      <c r="Y620" s="99">
        <f>COUNTIFS(通讯通路门店!$S:$S,$G620,通讯通路门店!$J:$J,"荣耀体验店")+COUNTIFS(通讯通路门店!$S:$S,$G620,通讯通路门店!$J:$J,"荣耀授权专卖店")</f>
        <v>0</v>
      </c>
      <c r="Z620" s="99">
        <f>COUNTIFS(通讯通路门店!$S:$S,$G620,通讯通路门店!$J:$J,"VIVO体验店")</f>
        <v>0</v>
      </c>
      <c r="AA620" s="99">
        <f>COUNTIFS(通讯通路门店!$S:$S,$G620,通讯通路门店!$J:$J,"OPPO体验店")</f>
        <v>0</v>
      </c>
      <c r="AB620" s="99">
        <f>COUNTIFS(通讯通路门店!$S:$S,$G620,通讯通路门店!$J:$J,"华为授权体验店")+COUNTIFS(通讯通路门店!$S:$S,$G620,通讯通路门店!$J:$J,"华为堡垒店")</f>
        <v>0</v>
      </c>
      <c r="AC620" s="99">
        <f>COUNTIFS(通讯通路门店!$S:$S,$G620,通讯通路门店!$J:$J,"小米体验店")</f>
        <v>0</v>
      </c>
      <c r="AD620" s="99">
        <f>COUNTIFS(通讯通路门店!$S:$S,$G620,通讯通路门店!$J:$J,"苹果体验店")</f>
        <v>0</v>
      </c>
      <c r="AE620" s="99">
        <f>COUNTIFS(通讯通路门店!$S:$S,$G620,通讯通路门店!$J:$J,"其他品牌专卖店")</f>
        <v>0</v>
      </c>
      <c r="AF620" s="99">
        <f>SUMIFS(通讯通路门店!$BI:$BI,通讯通路门店!$S:$S,$G620)</f>
        <v>0</v>
      </c>
      <c r="AG620" s="99">
        <f>SUMIFS(通讯通路门店!$BH:$BH,通讯通路门店!$S:$S,$G620)</f>
        <v>0</v>
      </c>
      <c r="AH620" s="99">
        <f t="shared" si="46"/>
        <v>0</v>
      </c>
      <c r="AI620" s="99">
        <f>SUMIFS(通讯通路门店!$BB:$BB,通讯通路门店!$S:$S,$G620)</f>
        <v>0</v>
      </c>
      <c r="AJ620" s="99">
        <f>SUMIFS(通讯通路门店!$BE:$BE,通讯通路门店!$S:$S,$G620)</f>
        <v>0</v>
      </c>
      <c r="AK620" s="99">
        <f>SUMIFS(通讯通路门店!$BG:$BG,通讯通路门店!$S:$S,$G620)</f>
        <v>0</v>
      </c>
      <c r="AL620" s="99">
        <f>SUMIFS(通讯通路门店!$BC:$BC,通讯通路门店!$S:$S,$G620)</f>
        <v>0</v>
      </c>
      <c r="AM620" s="99">
        <f>SUMIFS(通讯通路门店!$BD:$BD,通讯通路门店!$S:$S,$G620)</f>
        <v>0</v>
      </c>
      <c r="AN620" s="99">
        <f>SUMIFS(通讯通路门店!$BF:$BF,通讯通路门店!$S:$S,$G620)</f>
        <v>0</v>
      </c>
      <c r="AO620" s="99">
        <f t="shared" si="47"/>
        <v>0</v>
      </c>
      <c r="AP620" s="99">
        <f>SUMIFS(通讯通路门店!$K:$K,通讯通路门店!$S:$S,$G620)</f>
        <v>0</v>
      </c>
      <c r="AQ620" s="83"/>
      <c r="AR620" s="99">
        <f>SUMIFS(通讯通路门店!$T:$T,通讯通路门店!$S:$S,$G620)</f>
        <v>0</v>
      </c>
      <c r="AS620" s="99">
        <f>SUMIFS(通讯通路门店!$U:$U,通讯通路门店!$S:$S,$G620)</f>
        <v>0</v>
      </c>
      <c r="AT620" s="99">
        <f>SUMIFS(通讯通路门店!$V:$V,通讯通路门店!$S:$S,$G620)</f>
        <v>0</v>
      </c>
      <c r="AU620" s="99">
        <f>SUMIFS(通讯通路门店!$W:$W,通讯通路门店!$S:$S,$G620)</f>
        <v>0</v>
      </c>
      <c r="AV620" s="99">
        <f>SUMIFS(通讯通路门店!$Z:$Z,通讯通路门店!$S:$S,$G620)</f>
        <v>0</v>
      </c>
      <c r="AW620" s="99">
        <f>SUMIFS(通讯通路门店!$AB:$AB,通讯通路门店!$S:$S,$G620)</f>
        <v>0</v>
      </c>
      <c r="AX620" s="99">
        <f>SUMIFS(通讯通路门店!$X:$X,通讯通路门店!$S:$S,$G620)</f>
        <v>0</v>
      </c>
      <c r="AY620" s="99">
        <f>SUMIFS(通讯通路门店!$Y:$Y,通讯通路门店!$S:$S,$G620)</f>
        <v>0</v>
      </c>
      <c r="AZ620" s="99">
        <f>SUMIFS(通讯通路门店!$AA:$AA,通讯通路门店!$S:$S,$G620)</f>
        <v>0</v>
      </c>
      <c r="BA620" s="99">
        <f t="shared" si="48"/>
        <v>0</v>
      </c>
      <c r="BB620" s="99">
        <f t="shared" si="49"/>
        <v>0</v>
      </c>
      <c r="BC620" s="99">
        <f>SUMIFS(通讯通路门店!$W:$W,通讯通路门店!$S:$S,$G620,通讯通路门店!$J:$J,"荣耀体验店")+SUMIFS(通讯通路门店!$W:$W,通讯通路门店!$S:$S,$G620,通讯通路门店!$J:$J,"荣耀授权专卖店")</f>
        <v>0</v>
      </c>
      <c r="BD620" s="99">
        <f>SUMIFS(通讯通路门店!$Z:$Z,通讯通路门店!$S:$S,$G620,通讯通路门店!$J:$J,"VIVO体验店")</f>
        <v>0</v>
      </c>
      <c r="BE620" s="99">
        <f>SUMIFS(通讯通路门店!$AB:$AB,通讯通路门店!$S:$S,$G620,通讯通路门店!$J:$J,"OPPO体验店")</f>
        <v>0</v>
      </c>
      <c r="BF620" s="99">
        <f>SUMIFS(通讯通路门店!$X:$X,通讯通路门店!$S:$S,$G620,通讯通路门店!$J:$J,"华为授权体验店")+SUMIFS(通讯通路门店!$AA:$AA,通讯通路门店!$S:$S,$G620,通讯通路门店!$J:$J,"华为堡垒店")</f>
        <v>0</v>
      </c>
      <c r="BG620" s="99">
        <f>SUMIFS(通讯通路门店!$Y:$Y,通讯通路门店!$S:$S,$G620,通讯通路门店!$J:$J,"小米体验店")</f>
        <v>0</v>
      </c>
      <c r="BH620" s="99">
        <f>SUMIFS(通讯通路门店!$AA:$AA,通讯通路门店!$S:$S,$G620,通讯通路门店!$J:$J,"苹果体验店")</f>
        <v>0</v>
      </c>
      <c r="BI620" s="99">
        <f>SUMIFS(通讯通路门店!$K:$K,通讯通路门店!$S:$S,$G620,通讯通路门店!$J:$J,"其他品牌专卖店")</f>
        <v>0</v>
      </c>
      <c r="BJ620" s="99">
        <f>SUMIFS(通讯通路门店!$AC:$AC,通讯通路门店!$S:$S,$G620)</f>
        <v>0</v>
      </c>
      <c r="BK620" s="99">
        <f>SUMIFS(通讯通路门店!$AD:$AD,通讯通路门店!$S:$S,$G620)</f>
        <v>0</v>
      </c>
      <c r="BL620" s="99">
        <f>SUMIFS(通讯通路门店!$AE:$AE,通讯通路门店!$S:$S,$G620)</f>
        <v>0</v>
      </c>
      <c r="BM620" s="99">
        <f>SUMIFS(通讯通路门店!$AF:$AF,通讯通路门店!$S:$S,$G620)</f>
        <v>0</v>
      </c>
      <c r="BN620" s="99">
        <f>SUMIFS(通讯通路门店!$AG:$AG,通讯通路门店!$S:$S,$G620)</f>
        <v>0</v>
      </c>
      <c r="BO620" s="99">
        <f>SUMIFS(通讯通路门店!$AH:$AH,通讯通路门店!$S:$S,$G620)</f>
        <v>0</v>
      </c>
      <c r="BP620" s="99">
        <f>SUMIFS(通讯通路门店!$AI:$AI,通讯通路门店!$S:$S,$G620)</f>
        <v>0</v>
      </c>
      <c r="BQ620" s="83"/>
    </row>
    <row r="621" spans="1:69">
      <c r="A621" s="99" t="str">
        <f>IFERROR(_xlfn.XLOOKUP($G621,通讯通路门店!$S$4:$S$993933,通讯通路门店!$A$4:$A$993933,0,0),"")</f>
        <v/>
      </c>
      <c r="B621" s="99" t="str">
        <f>IFERROR(_xlfn.XLOOKUP($G621,通讯通路门店!$S$4:$S$993933,通讯通路门店!$B$4:$B$993933,0,0),"")</f>
        <v/>
      </c>
      <c r="C621" s="99" t="str">
        <f>IFERROR(_xlfn.XLOOKUP($G621,通讯通路门店!$S$4:$S$993933,通讯通路门店!$C$4:$C$993933,0,0),"")</f>
        <v/>
      </c>
      <c r="D621" s="99" t="str">
        <f>IFERROR(_xlfn.XLOOKUP($G621,通讯通路门店!$S$4:$S$993933,通讯通路门店!$D$4:$D$993933,0,0),"")</f>
        <v/>
      </c>
      <c r="E621" s="83"/>
      <c r="F621" s="83"/>
      <c r="G621" s="101" t="e">
        <v>#N/A</v>
      </c>
      <c r="H621" s="102" t="str">
        <f>IFERROR(_xlfn.XLOOKUP($G621,通讯通路门店!$S$4:$S$993933,通讯通路门店!$R$4:$R$993933,0,0),"")</f>
        <v/>
      </c>
      <c r="I621" s="83"/>
      <c r="J621" s="83"/>
      <c r="K621" s="83"/>
      <c r="L621" s="83"/>
      <c r="M621" s="83"/>
      <c r="N621" s="83"/>
      <c r="O621" s="83"/>
      <c r="P621" s="83"/>
      <c r="Q621" s="83"/>
      <c r="R621" s="83"/>
      <c r="S621" s="83"/>
      <c r="T621" s="83"/>
      <c r="U621" s="99">
        <f>COUNTIF(通讯通路门店!$S:$S,$G621)</f>
        <v>0</v>
      </c>
      <c r="V621" s="99">
        <f>COUNTIFS(通讯通路门店!$S:$S,$G621,通讯通路门店!$J:$J,"综合卖场")</f>
        <v>0</v>
      </c>
      <c r="W621" s="99">
        <f>SUMIFS(通讯通路门店!$AJ:$AJ,通讯通路门店!$S:$S,通讯客户沙盘!$G621)</f>
        <v>0</v>
      </c>
      <c r="X621" s="99">
        <f t="shared" si="45"/>
        <v>0</v>
      </c>
      <c r="Y621" s="99">
        <f>COUNTIFS(通讯通路门店!$S:$S,$G621,通讯通路门店!$J:$J,"荣耀体验店")+COUNTIFS(通讯通路门店!$S:$S,$G621,通讯通路门店!$J:$J,"荣耀授权专卖店")</f>
        <v>0</v>
      </c>
      <c r="Z621" s="99">
        <f>COUNTIFS(通讯通路门店!$S:$S,$G621,通讯通路门店!$J:$J,"VIVO体验店")</f>
        <v>0</v>
      </c>
      <c r="AA621" s="99">
        <f>COUNTIFS(通讯通路门店!$S:$S,$G621,通讯通路门店!$J:$J,"OPPO体验店")</f>
        <v>0</v>
      </c>
      <c r="AB621" s="99">
        <f>COUNTIFS(通讯通路门店!$S:$S,$G621,通讯通路门店!$J:$J,"华为授权体验店")+COUNTIFS(通讯通路门店!$S:$S,$G621,通讯通路门店!$J:$J,"华为堡垒店")</f>
        <v>0</v>
      </c>
      <c r="AC621" s="99">
        <f>COUNTIFS(通讯通路门店!$S:$S,$G621,通讯通路门店!$J:$J,"小米体验店")</f>
        <v>0</v>
      </c>
      <c r="AD621" s="99">
        <f>COUNTIFS(通讯通路门店!$S:$S,$G621,通讯通路门店!$J:$J,"苹果体验店")</f>
        <v>0</v>
      </c>
      <c r="AE621" s="99">
        <f>COUNTIFS(通讯通路门店!$S:$S,$G621,通讯通路门店!$J:$J,"其他品牌专卖店")</f>
        <v>0</v>
      </c>
      <c r="AF621" s="99">
        <f>SUMIFS(通讯通路门店!$BI:$BI,通讯通路门店!$S:$S,$G621)</f>
        <v>0</v>
      </c>
      <c r="AG621" s="99">
        <f>SUMIFS(通讯通路门店!$BH:$BH,通讯通路门店!$S:$S,$G621)</f>
        <v>0</v>
      </c>
      <c r="AH621" s="99">
        <f t="shared" si="46"/>
        <v>0</v>
      </c>
      <c r="AI621" s="99">
        <f>SUMIFS(通讯通路门店!$BB:$BB,通讯通路门店!$S:$S,$G621)</f>
        <v>0</v>
      </c>
      <c r="AJ621" s="99">
        <f>SUMIFS(通讯通路门店!$BE:$BE,通讯通路门店!$S:$S,$G621)</f>
        <v>0</v>
      </c>
      <c r="AK621" s="99">
        <f>SUMIFS(通讯通路门店!$BG:$BG,通讯通路门店!$S:$S,$G621)</f>
        <v>0</v>
      </c>
      <c r="AL621" s="99">
        <f>SUMIFS(通讯通路门店!$BC:$BC,通讯通路门店!$S:$S,$G621)</f>
        <v>0</v>
      </c>
      <c r="AM621" s="99">
        <f>SUMIFS(通讯通路门店!$BD:$BD,通讯通路门店!$S:$S,$G621)</f>
        <v>0</v>
      </c>
      <c r="AN621" s="99">
        <f>SUMIFS(通讯通路门店!$BF:$BF,通讯通路门店!$S:$S,$G621)</f>
        <v>0</v>
      </c>
      <c r="AO621" s="99">
        <f t="shared" si="47"/>
        <v>0</v>
      </c>
      <c r="AP621" s="99">
        <f>SUMIFS(通讯通路门店!$K:$K,通讯通路门店!$S:$S,$G621)</f>
        <v>0</v>
      </c>
      <c r="AQ621" s="83"/>
      <c r="AR621" s="99">
        <f>SUMIFS(通讯通路门店!$T:$T,通讯通路门店!$S:$S,$G621)</f>
        <v>0</v>
      </c>
      <c r="AS621" s="99">
        <f>SUMIFS(通讯通路门店!$U:$U,通讯通路门店!$S:$S,$G621)</f>
        <v>0</v>
      </c>
      <c r="AT621" s="99">
        <f>SUMIFS(通讯通路门店!$V:$V,通讯通路门店!$S:$S,$G621)</f>
        <v>0</v>
      </c>
      <c r="AU621" s="99">
        <f>SUMIFS(通讯通路门店!$W:$W,通讯通路门店!$S:$S,$G621)</f>
        <v>0</v>
      </c>
      <c r="AV621" s="99">
        <f>SUMIFS(通讯通路门店!$Z:$Z,通讯通路门店!$S:$S,$G621)</f>
        <v>0</v>
      </c>
      <c r="AW621" s="99">
        <f>SUMIFS(通讯通路门店!$AB:$AB,通讯通路门店!$S:$S,$G621)</f>
        <v>0</v>
      </c>
      <c r="AX621" s="99">
        <f>SUMIFS(通讯通路门店!$X:$X,通讯通路门店!$S:$S,$G621)</f>
        <v>0</v>
      </c>
      <c r="AY621" s="99">
        <f>SUMIFS(通讯通路门店!$Y:$Y,通讯通路门店!$S:$S,$G621)</f>
        <v>0</v>
      </c>
      <c r="AZ621" s="99">
        <f>SUMIFS(通讯通路门店!$AA:$AA,通讯通路门店!$S:$S,$G621)</f>
        <v>0</v>
      </c>
      <c r="BA621" s="99">
        <f t="shared" si="48"/>
        <v>0</v>
      </c>
      <c r="BB621" s="99">
        <f t="shared" si="49"/>
        <v>0</v>
      </c>
      <c r="BC621" s="99">
        <f>SUMIFS(通讯通路门店!$W:$W,通讯通路门店!$S:$S,$G621,通讯通路门店!$J:$J,"荣耀体验店")+SUMIFS(通讯通路门店!$W:$W,通讯通路门店!$S:$S,$G621,通讯通路门店!$J:$J,"荣耀授权专卖店")</f>
        <v>0</v>
      </c>
      <c r="BD621" s="99">
        <f>SUMIFS(通讯通路门店!$Z:$Z,通讯通路门店!$S:$S,$G621,通讯通路门店!$J:$J,"VIVO体验店")</f>
        <v>0</v>
      </c>
      <c r="BE621" s="99">
        <f>SUMIFS(通讯通路门店!$AB:$AB,通讯通路门店!$S:$S,$G621,通讯通路门店!$J:$J,"OPPO体验店")</f>
        <v>0</v>
      </c>
      <c r="BF621" s="99">
        <f>SUMIFS(通讯通路门店!$X:$X,通讯通路门店!$S:$S,$G621,通讯通路门店!$J:$J,"华为授权体验店")+SUMIFS(通讯通路门店!$AA:$AA,通讯通路门店!$S:$S,$G621,通讯通路门店!$J:$J,"华为堡垒店")</f>
        <v>0</v>
      </c>
      <c r="BG621" s="99">
        <f>SUMIFS(通讯通路门店!$Y:$Y,通讯通路门店!$S:$S,$G621,通讯通路门店!$J:$J,"小米体验店")</f>
        <v>0</v>
      </c>
      <c r="BH621" s="99">
        <f>SUMIFS(通讯通路门店!$AA:$AA,通讯通路门店!$S:$S,$G621,通讯通路门店!$J:$J,"苹果体验店")</f>
        <v>0</v>
      </c>
      <c r="BI621" s="99">
        <f>SUMIFS(通讯通路门店!$K:$K,通讯通路门店!$S:$S,$G621,通讯通路门店!$J:$J,"其他品牌专卖店")</f>
        <v>0</v>
      </c>
      <c r="BJ621" s="99">
        <f>SUMIFS(通讯通路门店!$AC:$AC,通讯通路门店!$S:$S,$G621)</f>
        <v>0</v>
      </c>
      <c r="BK621" s="99">
        <f>SUMIFS(通讯通路门店!$AD:$AD,通讯通路门店!$S:$S,$G621)</f>
        <v>0</v>
      </c>
      <c r="BL621" s="99">
        <f>SUMIFS(通讯通路门店!$AE:$AE,通讯通路门店!$S:$S,$G621)</f>
        <v>0</v>
      </c>
      <c r="BM621" s="99">
        <f>SUMIFS(通讯通路门店!$AF:$AF,通讯通路门店!$S:$S,$G621)</f>
        <v>0</v>
      </c>
      <c r="BN621" s="99">
        <f>SUMIFS(通讯通路门店!$AG:$AG,通讯通路门店!$S:$S,$G621)</f>
        <v>0</v>
      </c>
      <c r="BO621" s="99">
        <f>SUMIFS(通讯通路门店!$AH:$AH,通讯通路门店!$S:$S,$G621)</f>
        <v>0</v>
      </c>
      <c r="BP621" s="99">
        <f>SUMIFS(通讯通路门店!$AI:$AI,通讯通路门店!$S:$S,$G621)</f>
        <v>0</v>
      </c>
      <c r="BQ621" s="83"/>
    </row>
    <row r="622" spans="1:69">
      <c r="A622" s="99" t="str">
        <f>IFERROR(_xlfn.XLOOKUP($G622,通讯通路门店!$S$4:$S$993933,通讯通路门店!$A$4:$A$993933,0,0),"")</f>
        <v/>
      </c>
      <c r="B622" s="99" t="str">
        <f>IFERROR(_xlfn.XLOOKUP($G622,通讯通路门店!$S$4:$S$993933,通讯通路门店!$B$4:$B$993933,0,0),"")</f>
        <v/>
      </c>
      <c r="C622" s="99" t="str">
        <f>IFERROR(_xlfn.XLOOKUP($G622,通讯通路门店!$S$4:$S$993933,通讯通路门店!$C$4:$C$993933,0,0),"")</f>
        <v/>
      </c>
      <c r="D622" s="99" t="str">
        <f>IFERROR(_xlfn.XLOOKUP($G622,通讯通路门店!$S$4:$S$993933,通讯通路门店!$D$4:$D$993933,0,0),"")</f>
        <v/>
      </c>
      <c r="E622" s="83"/>
      <c r="F622" s="83"/>
      <c r="G622" s="101" t="e">
        <v>#N/A</v>
      </c>
      <c r="H622" s="102" t="str">
        <f>IFERROR(_xlfn.XLOOKUP($G622,通讯通路门店!$S$4:$S$993933,通讯通路门店!$R$4:$R$993933,0,0),"")</f>
        <v/>
      </c>
      <c r="I622" s="83"/>
      <c r="J622" s="83"/>
      <c r="K622" s="83"/>
      <c r="L622" s="83"/>
      <c r="M622" s="83"/>
      <c r="N622" s="83"/>
      <c r="O622" s="83"/>
      <c r="P622" s="83"/>
      <c r="Q622" s="83"/>
      <c r="R622" s="83"/>
      <c r="S622" s="83"/>
      <c r="T622" s="83"/>
      <c r="U622" s="99">
        <f>COUNTIF(通讯通路门店!$S:$S,$G622)</f>
        <v>0</v>
      </c>
      <c r="V622" s="99">
        <f>COUNTIFS(通讯通路门店!$S:$S,$G622,通讯通路门店!$J:$J,"综合卖场")</f>
        <v>0</v>
      </c>
      <c r="W622" s="99">
        <f>SUMIFS(通讯通路门店!$AJ:$AJ,通讯通路门店!$S:$S,通讯客户沙盘!$G622)</f>
        <v>0</v>
      </c>
      <c r="X622" s="99">
        <f t="shared" si="45"/>
        <v>0</v>
      </c>
      <c r="Y622" s="99">
        <f>COUNTIFS(通讯通路门店!$S:$S,$G622,通讯通路门店!$J:$J,"荣耀体验店")+COUNTIFS(通讯通路门店!$S:$S,$G622,通讯通路门店!$J:$J,"荣耀授权专卖店")</f>
        <v>0</v>
      </c>
      <c r="Z622" s="99">
        <f>COUNTIFS(通讯通路门店!$S:$S,$G622,通讯通路门店!$J:$J,"VIVO体验店")</f>
        <v>0</v>
      </c>
      <c r="AA622" s="99">
        <f>COUNTIFS(通讯通路门店!$S:$S,$G622,通讯通路门店!$J:$J,"OPPO体验店")</f>
        <v>0</v>
      </c>
      <c r="AB622" s="99">
        <f>COUNTIFS(通讯通路门店!$S:$S,$G622,通讯通路门店!$J:$J,"华为授权体验店")+COUNTIFS(通讯通路门店!$S:$S,$G622,通讯通路门店!$J:$J,"华为堡垒店")</f>
        <v>0</v>
      </c>
      <c r="AC622" s="99">
        <f>COUNTIFS(通讯通路门店!$S:$S,$G622,通讯通路门店!$J:$J,"小米体验店")</f>
        <v>0</v>
      </c>
      <c r="AD622" s="99">
        <f>COUNTIFS(通讯通路门店!$S:$S,$G622,通讯通路门店!$J:$J,"苹果体验店")</f>
        <v>0</v>
      </c>
      <c r="AE622" s="99">
        <f>COUNTIFS(通讯通路门店!$S:$S,$G622,通讯通路门店!$J:$J,"其他品牌专卖店")</f>
        <v>0</v>
      </c>
      <c r="AF622" s="99">
        <f>SUMIFS(通讯通路门店!$BI:$BI,通讯通路门店!$S:$S,$G622)</f>
        <v>0</v>
      </c>
      <c r="AG622" s="99">
        <f>SUMIFS(通讯通路门店!$BH:$BH,通讯通路门店!$S:$S,$G622)</f>
        <v>0</v>
      </c>
      <c r="AH622" s="99">
        <f t="shared" si="46"/>
        <v>0</v>
      </c>
      <c r="AI622" s="99">
        <f>SUMIFS(通讯通路门店!$BB:$BB,通讯通路门店!$S:$S,$G622)</f>
        <v>0</v>
      </c>
      <c r="AJ622" s="99">
        <f>SUMIFS(通讯通路门店!$BE:$BE,通讯通路门店!$S:$S,$G622)</f>
        <v>0</v>
      </c>
      <c r="AK622" s="99">
        <f>SUMIFS(通讯通路门店!$BG:$BG,通讯通路门店!$S:$S,$G622)</f>
        <v>0</v>
      </c>
      <c r="AL622" s="99">
        <f>SUMIFS(通讯通路门店!$BC:$BC,通讯通路门店!$S:$S,$G622)</f>
        <v>0</v>
      </c>
      <c r="AM622" s="99">
        <f>SUMIFS(通讯通路门店!$BD:$BD,通讯通路门店!$S:$S,$G622)</f>
        <v>0</v>
      </c>
      <c r="AN622" s="99">
        <f>SUMIFS(通讯通路门店!$BF:$BF,通讯通路门店!$S:$S,$G622)</f>
        <v>0</v>
      </c>
      <c r="AO622" s="99">
        <f t="shared" si="47"/>
        <v>0</v>
      </c>
      <c r="AP622" s="99">
        <f>SUMIFS(通讯通路门店!$K:$K,通讯通路门店!$S:$S,$G622)</f>
        <v>0</v>
      </c>
      <c r="AQ622" s="83"/>
      <c r="AR622" s="99">
        <f>SUMIFS(通讯通路门店!$T:$T,通讯通路门店!$S:$S,$G622)</f>
        <v>0</v>
      </c>
      <c r="AS622" s="99">
        <f>SUMIFS(通讯通路门店!$U:$U,通讯通路门店!$S:$S,$G622)</f>
        <v>0</v>
      </c>
      <c r="AT622" s="99">
        <f>SUMIFS(通讯通路门店!$V:$V,通讯通路门店!$S:$S,$G622)</f>
        <v>0</v>
      </c>
      <c r="AU622" s="99">
        <f>SUMIFS(通讯通路门店!$W:$W,通讯通路门店!$S:$S,$G622)</f>
        <v>0</v>
      </c>
      <c r="AV622" s="99">
        <f>SUMIFS(通讯通路门店!$Z:$Z,通讯通路门店!$S:$S,$G622)</f>
        <v>0</v>
      </c>
      <c r="AW622" s="99">
        <f>SUMIFS(通讯通路门店!$AB:$AB,通讯通路门店!$S:$S,$G622)</f>
        <v>0</v>
      </c>
      <c r="AX622" s="99">
        <f>SUMIFS(通讯通路门店!$X:$X,通讯通路门店!$S:$S,$G622)</f>
        <v>0</v>
      </c>
      <c r="AY622" s="99">
        <f>SUMIFS(通讯通路门店!$Y:$Y,通讯通路门店!$S:$S,$G622)</f>
        <v>0</v>
      </c>
      <c r="AZ622" s="99">
        <f>SUMIFS(通讯通路门店!$AA:$AA,通讯通路门店!$S:$S,$G622)</f>
        <v>0</v>
      </c>
      <c r="BA622" s="99">
        <f t="shared" si="48"/>
        <v>0</v>
      </c>
      <c r="BB622" s="99">
        <f t="shared" si="49"/>
        <v>0</v>
      </c>
      <c r="BC622" s="99">
        <f>SUMIFS(通讯通路门店!$W:$W,通讯通路门店!$S:$S,$G622,通讯通路门店!$J:$J,"荣耀体验店")+SUMIFS(通讯通路门店!$W:$W,通讯通路门店!$S:$S,$G622,通讯通路门店!$J:$J,"荣耀授权专卖店")</f>
        <v>0</v>
      </c>
      <c r="BD622" s="99">
        <f>SUMIFS(通讯通路门店!$Z:$Z,通讯通路门店!$S:$S,$G622,通讯通路门店!$J:$J,"VIVO体验店")</f>
        <v>0</v>
      </c>
      <c r="BE622" s="99">
        <f>SUMIFS(通讯通路门店!$AB:$AB,通讯通路门店!$S:$S,$G622,通讯通路门店!$J:$J,"OPPO体验店")</f>
        <v>0</v>
      </c>
      <c r="BF622" s="99">
        <f>SUMIFS(通讯通路门店!$X:$X,通讯通路门店!$S:$S,$G622,通讯通路门店!$J:$J,"华为授权体验店")+SUMIFS(通讯通路门店!$AA:$AA,通讯通路门店!$S:$S,$G622,通讯通路门店!$J:$J,"华为堡垒店")</f>
        <v>0</v>
      </c>
      <c r="BG622" s="99">
        <f>SUMIFS(通讯通路门店!$Y:$Y,通讯通路门店!$S:$S,$G622,通讯通路门店!$J:$J,"小米体验店")</f>
        <v>0</v>
      </c>
      <c r="BH622" s="99">
        <f>SUMIFS(通讯通路门店!$AA:$AA,通讯通路门店!$S:$S,$G622,通讯通路门店!$J:$J,"苹果体验店")</f>
        <v>0</v>
      </c>
      <c r="BI622" s="99">
        <f>SUMIFS(通讯通路门店!$K:$K,通讯通路门店!$S:$S,$G622,通讯通路门店!$J:$J,"其他品牌专卖店")</f>
        <v>0</v>
      </c>
      <c r="BJ622" s="99">
        <f>SUMIFS(通讯通路门店!$AC:$AC,通讯通路门店!$S:$S,$G622)</f>
        <v>0</v>
      </c>
      <c r="BK622" s="99">
        <f>SUMIFS(通讯通路门店!$AD:$AD,通讯通路门店!$S:$S,$G622)</f>
        <v>0</v>
      </c>
      <c r="BL622" s="99">
        <f>SUMIFS(通讯通路门店!$AE:$AE,通讯通路门店!$S:$S,$G622)</f>
        <v>0</v>
      </c>
      <c r="BM622" s="99">
        <f>SUMIFS(通讯通路门店!$AF:$AF,通讯通路门店!$S:$S,$G622)</f>
        <v>0</v>
      </c>
      <c r="BN622" s="99">
        <f>SUMIFS(通讯通路门店!$AG:$AG,通讯通路门店!$S:$S,$G622)</f>
        <v>0</v>
      </c>
      <c r="BO622" s="99">
        <f>SUMIFS(通讯通路门店!$AH:$AH,通讯通路门店!$S:$S,$G622)</f>
        <v>0</v>
      </c>
      <c r="BP622" s="99">
        <f>SUMIFS(通讯通路门店!$AI:$AI,通讯通路门店!$S:$S,$G622)</f>
        <v>0</v>
      </c>
      <c r="BQ622" s="83"/>
    </row>
    <row r="623" spans="1:69">
      <c r="A623" s="99" t="str">
        <f>IFERROR(_xlfn.XLOOKUP($G623,通讯通路门店!$S$4:$S$993933,通讯通路门店!$A$4:$A$993933,0,0),"")</f>
        <v/>
      </c>
      <c r="B623" s="99" t="str">
        <f>IFERROR(_xlfn.XLOOKUP($G623,通讯通路门店!$S$4:$S$993933,通讯通路门店!$B$4:$B$993933,0,0),"")</f>
        <v/>
      </c>
      <c r="C623" s="99" t="str">
        <f>IFERROR(_xlfn.XLOOKUP($G623,通讯通路门店!$S$4:$S$993933,通讯通路门店!$C$4:$C$993933,0,0),"")</f>
        <v/>
      </c>
      <c r="D623" s="99" t="str">
        <f>IFERROR(_xlfn.XLOOKUP($G623,通讯通路门店!$S$4:$S$993933,通讯通路门店!$D$4:$D$993933,0,0),"")</f>
        <v/>
      </c>
      <c r="E623" s="83"/>
      <c r="F623" s="83"/>
      <c r="G623" s="101" t="e">
        <v>#N/A</v>
      </c>
      <c r="H623" s="102" t="str">
        <f>IFERROR(_xlfn.XLOOKUP($G623,通讯通路门店!$S$4:$S$993933,通讯通路门店!$R$4:$R$993933,0,0),"")</f>
        <v/>
      </c>
      <c r="I623" s="83"/>
      <c r="J623" s="83"/>
      <c r="K623" s="83"/>
      <c r="L623" s="83"/>
      <c r="M623" s="83"/>
      <c r="N623" s="83"/>
      <c r="O623" s="83"/>
      <c r="P623" s="83"/>
      <c r="Q623" s="83"/>
      <c r="R623" s="83"/>
      <c r="S623" s="83"/>
      <c r="T623" s="83"/>
      <c r="U623" s="99">
        <f>COUNTIF(通讯通路门店!$S:$S,$G623)</f>
        <v>0</v>
      </c>
      <c r="V623" s="99">
        <f>COUNTIFS(通讯通路门店!$S:$S,$G623,通讯通路门店!$J:$J,"综合卖场")</f>
        <v>0</v>
      </c>
      <c r="W623" s="99">
        <f>SUMIFS(通讯通路门店!$AJ:$AJ,通讯通路门店!$S:$S,通讯客户沙盘!$G623)</f>
        <v>0</v>
      </c>
      <c r="X623" s="99">
        <f t="shared" si="45"/>
        <v>0</v>
      </c>
      <c r="Y623" s="99">
        <f>COUNTIFS(通讯通路门店!$S:$S,$G623,通讯通路门店!$J:$J,"荣耀体验店")+COUNTIFS(通讯通路门店!$S:$S,$G623,通讯通路门店!$J:$J,"荣耀授权专卖店")</f>
        <v>0</v>
      </c>
      <c r="Z623" s="99">
        <f>COUNTIFS(通讯通路门店!$S:$S,$G623,通讯通路门店!$J:$J,"VIVO体验店")</f>
        <v>0</v>
      </c>
      <c r="AA623" s="99">
        <f>COUNTIFS(通讯通路门店!$S:$S,$G623,通讯通路门店!$J:$J,"OPPO体验店")</f>
        <v>0</v>
      </c>
      <c r="AB623" s="99">
        <f>COUNTIFS(通讯通路门店!$S:$S,$G623,通讯通路门店!$J:$J,"华为授权体验店")+COUNTIFS(通讯通路门店!$S:$S,$G623,通讯通路门店!$J:$J,"华为堡垒店")</f>
        <v>0</v>
      </c>
      <c r="AC623" s="99">
        <f>COUNTIFS(通讯通路门店!$S:$S,$G623,通讯通路门店!$J:$J,"小米体验店")</f>
        <v>0</v>
      </c>
      <c r="AD623" s="99">
        <f>COUNTIFS(通讯通路门店!$S:$S,$G623,通讯通路门店!$J:$J,"苹果体验店")</f>
        <v>0</v>
      </c>
      <c r="AE623" s="99">
        <f>COUNTIFS(通讯通路门店!$S:$S,$G623,通讯通路门店!$J:$J,"其他品牌专卖店")</f>
        <v>0</v>
      </c>
      <c r="AF623" s="99">
        <f>SUMIFS(通讯通路门店!$BI:$BI,通讯通路门店!$S:$S,$G623)</f>
        <v>0</v>
      </c>
      <c r="AG623" s="99">
        <f>SUMIFS(通讯通路门店!$BH:$BH,通讯通路门店!$S:$S,$G623)</f>
        <v>0</v>
      </c>
      <c r="AH623" s="99">
        <f t="shared" si="46"/>
        <v>0</v>
      </c>
      <c r="AI623" s="99">
        <f>SUMIFS(通讯通路门店!$BB:$BB,通讯通路门店!$S:$S,$G623)</f>
        <v>0</v>
      </c>
      <c r="AJ623" s="99">
        <f>SUMIFS(通讯通路门店!$BE:$BE,通讯通路门店!$S:$S,$G623)</f>
        <v>0</v>
      </c>
      <c r="AK623" s="99">
        <f>SUMIFS(通讯通路门店!$BG:$BG,通讯通路门店!$S:$S,$G623)</f>
        <v>0</v>
      </c>
      <c r="AL623" s="99">
        <f>SUMIFS(通讯通路门店!$BC:$BC,通讯通路门店!$S:$S,$G623)</f>
        <v>0</v>
      </c>
      <c r="AM623" s="99">
        <f>SUMIFS(通讯通路门店!$BD:$BD,通讯通路门店!$S:$S,$G623)</f>
        <v>0</v>
      </c>
      <c r="AN623" s="99">
        <f>SUMIFS(通讯通路门店!$BF:$BF,通讯通路门店!$S:$S,$G623)</f>
        <v>0</v>
      </c>
      <c r="AO623" s="99">
        <f t="shared" si="47"/>
        <v>0</v>
      </c>
      <c r="AP623" s="99">
        <f>SUMIFS(通讯通路门店!$K:$K,通讯通路门店!$S:$S,$G623)</f>
        <v>0</v>
      </c>
      <c r="AQ623" s="83"/>
      <c r="AR623" s="99">
        <f>SUMIFS(通讯通路门店!$T:$T,通讯通路门店!$S:$S,$G623)</f>
        <v>0</v>
      </c>
      <c r="AS623" s="99">
        <f>SUMIFS(通讯通路门店!$U:$U,通讯通路门店!$S:$S,$G623)</f>
        <v>0</v>
      </c>
      <c r="AT623" s="99">
        <f>SUMIFS(通讯通路门店!$V:$V,通讯通路门店!$S:$S,$G623)</f>
        <v>0</v>
      </c>
      <c r="AU623" s="99">
        <f>SUMIFS(通讯通路门店!$W:$W,通讯通路门店!$S:$S,$G623)</f>
        <v>0</v>
      </c>
      <c r="AV623" s="99">
        <f>SUMIFS(通讯通路门店!$Z:$Z,通讯通路门店!$S:$S,$G623)</f>
        <v>0</v>
      </c>
      <c r="AW623" s="99">
        <f>SUMIFS(通讯通路门店!$AB:$AB,通讯通路门店!$S:$S,$G623)</f>
        <v>0</v>
      </c>
      <c r="AX623" s="99">
        <f>SUMIFS(通讯通路门店!$X:$X,通讯通路门店!$S:$S,$G623)</f>
        <v>0</v>
      </c>
      <c r="AY623" s="99">
        <f>SUMIFS(通讯通路门店!$Y:$Y,通讯通路门店!$S:$S,$G623)</f>
        <v>0</v>
      </c>
      <c r="AZ623" s="99">
        <f>SUMIFS(通讯通路门店!$AA:$AA,通讯通路门店!$S:$S,$G623)</f>
        <v>0</v>
      </c>
      <c r="BA623" s="99">
        <f t="shared" si="48"/>
        <v>0</v>
      </c>
      <c r="BB623" s="99">
        <f t="shared" si="49"/>
        <v>0</v>
      </c>
      <c r="BC623" s="99">
        <f>SUMIFS(通讯通路门店!$W:$W,通讯通路门店!$S:$S,$G623,通讯通路门店!$J:$J,"荣耀体验店")+SUMIFS(通讯通路门店!$W:$W,通讯通路门店!$S:$S,$G623,通讯通路门店!$J:$J,"荣耀授权专卖店")</f>
        <v>0</v>
      </c>
      <c r="BD623" s="99">
        <f>SUMIFS(通讯通路门店!$Z:$Z,通讯通路门店!$S:$S,$G623,通讯通路门店!$J:$J,"VIVO体验店")</f>
        <v>0</v>
      </c>
      <c r="BE623" s="99">
        <f>SUMIFS(通讯通路门店!$AB:$AB,通讯通路门店!$S:$S,$G623,通讯通路门店!$J:$J,"OPPO体验店")</f>
        <v>0</v>
      </c>
      <c r="BF623" s="99">
        <f>SUMIFS(通讯通路门店!$X:$X,通讯通路门店!$S:$S,$G623,通讯通路门店!$J:$J,"华为授权体验店")+SUMIFS(通讯通路门店!$AA:$AA,通讯通路门店!$S:$S,$G623,通讯通路门店!$J:$J,"华为堡垒店")</f>
        <v>0</v>
      </c>
      <c r="BG623" s="99">
        <f>SUMIFS(通讯通路门店!$Y:$Y,通讯通路门店!$S:$S,$G623,通讯通路门店!$J:$J,"小米体验店")</f>
        <v>0</v>
      </c>
      <c r="BH623" s="99">
        <f>SUMIFS(通讯通路门店!$AA:$AA,通讯通路门店!$S:$S,$G623,通讯通路门店!$J:$J,"苹果体验店")</f>
        <v>0</v>
      </c>
      <c r="BI623" s="99">
        <f>SUMIFS(通讯通路门店!$K:$K,通讯通路门店!$S:$S,$G623,通讯通路门店!$J:$J,"其他品牌专卖店")</f>
        <v>0</v>
      </c>
      <c r="BJ623" s="99">
        <f>SUMIFS(通讯通路门店!$AC:$AC,通讯通路门店!$S:$S,$G623)</f>
        <v>0</v>
      </c>
      <c r="BK623" s="99">
        <f>SUMIFS(通讯通路门店!$AD:$AD,通讯通路门店!$S:$S,$G623)</f>
        <v>0</v>
      </c>
      <c r="BL623" s="99">
        <f>SUMIFS(通讯通路门店!$AE:$AE,通讯通路门店!$S:$S,$G623)</f>
        <v>0</v>
      </c>
      <c r="BM623" s="99">
        <f>SUMIFS(通讯通路门店!$AF:$AF,通讯通路门店!$S:$S,$G623)</f>
        <v>0</v>
      </c>
      <c r="BN623" s="99">
        <f>SUMIFS(通讯通路门店!$AG:$AG,通讯通路门店!$S:$S,$G623)</f>
        <v>0</v>
      </c>
      <c r="BO623" s="99">
        <f>SUMIFS(通讯通路门店!$AH:$AH,通讯通路门店!$S:$S,$G623)</f>
        <v>0</v>
      </c>
      <c r="BP623" s="99">
        <f>SUMIFS(通讯通路门店!$AI:$AI,通讯通路门店!$S:$S,$G623)</f>
        <v>0</v>
      </c>
      <c r="BQ623" s="83"/>
    </row>
    <row r="624" spans="1:69">
      <c r="A624" s="99" t="str">
        <f>IFERROR(_xlfn.XLOOKUP($G624,通讯通路门店!$S$4:$S$993933,通讯通路门店!$A$4:$A$993933,0,0),"")</f>
        <v/>
      </c>
      <c r="B624" s="99" t="str">
        <f>IFERROR(_xlfn.XLOOKUP($G624,通讯通路门店!$S$4:$S$993933,通讯通路门店!$B$4:$B$993933,0,0),"")</f>
        <v/>
      </c>
      <c r="C624" s="99" t="str">
        <f>IFERROR(_xlfn.XLOOKUP($G624,通讯通路门店!$S$4:$S$993933,通讯通路门店!$C$4:$C$993933,0,0),"")</f>
        <v/>
      </c>
      <c r="D624" s="99" t="str">
        <f>IFERROR(_xlfn.XLOOKUP($G624,通讯通路门店!$S$4:$S$993933,通讯通路门店!$D$4:$D$993933,0,0),"")</f>
        <v/>
      </c>
      <c r="E624" s="83"/>
      <c r="F624" s="83"/>
      <c r="G624" s="101" t="e">
        <v>#N/A</v>
      </c>
      <c r="H624" s="102" t="str">
        <f>IFERROR(_xlfn.XLOOKUP($G624,通讯通路门店!$S$4:$S$993933,通讯通路门店!$R$4:$R$993933,0,0),"")</f>
        <v/>
      </c>
      <c r="I624" s="83"/>
      <c r="J624" s="83"/>
      <c r="K624" s="83"/>
      <c r="L624" s="83"/>
      <c r="M624" s="83"/>
      <c r="N624" s="83"/>
      <c r="O624" s="83"/>
      <c r="P624" s="83"/>
      <c r="Q624" s="83"/>
      <c r="R624" s="83"/>
      <c r="S624" s="83"/>
      <c r="T624" s="83"/>
      <c r="U624" s="99">
        <f>COUNTIF(通讯通路门店!$S:$S,$G624)</f>
        <v>0</v>
      </c>
      <c r="V624" s="99">
        <f>COUNTIFS(通讯通路门店!$S:$S,$G624,通讯通路门店!$J:$J,"综合卖场")</f>
        <v>0</v>
      </c>
      <c r="W624" s="99">
        <f>SUMIFS(通讯通路门店!$AJ:$AJ,通讯通路门店!$S:$S,通讯客户沙盘!$G624)</f>
        <v>0</v>
      </c>
      <c r="X624" s="99">
        <f t="shared" si="45"/>
        <v>0</v>
      </c>
      <c r="Y624" s="99">
        <f>COUNTIFS(通讯通路门店!$S:$S,$G624,通讯通路门店!$J:$J,"荣耀体验店")+COUNTIFS(通讯通路门店!$S:$S,$G624,通讯通路门店!$J:$J,"荣耀授权专卖店")</f>
        <v>0</v>
      </c>
      <c r="Z624" s="99">
        <f>COUNTIFS(通讯通路门店!$S:$S,$G624,通讯通路门店!$J:$J,"VIVO体验店")</f>
        <v>0</v>
      </c>
      <c r="AA624" s="99">
        <f>COUNTIFS(通讯通路门店!$S:$S,$G624,通讯通路门店!$J:$J,"OPPO体验店")</f>
        <v>0</v>
      </c>
      <c r="AB624" s="99">
        <f>COUNTIFS(通讯通路门店!$S:$S,$G624,通讯通路门店!$J:$J,"华为授权体验店")+COUNTIFS(通讯通路门店!$S:$S,$G624,通讯通路门店!$J:$J,"华为堡垒店")</f>
        <v>0</v>
      </c>
      <c r="AC624" s="99">
        <f>COUNTIFS(通讯通路门店!$S:$S,$G624,通讯通路门店!$J:$J,"小米体验店")</f>
        <v>0</v>
      </c>
      <c r="AD624" s="99">
        <f>COUNTIFS(通讯通路门店!$S:$S,$G624,通讯通路门店!$J:$J,"苹果体验店")</f>
        <v>0</v>
      </c>
      <c r="AE624" s="99">
        <f>COUNTIFS(通讯通路门店!$S:$S,$G624,通讯通路门店!$J:$J,"其他品牌专卖店")</f>
        <v>0</v>
      </c>
      <c r="AF624" s="99">
        <f>SUMIFS(通讯通路门店!$BI:$BI,通讯通路门店!$S:$S,$G624)</f>
        <v>0</v>
      </c>
      <c r="AG624" s="99">
        <f>SUMIFS(通讯通路门店!$BH:$BH,通讯通路门店!$S:$S,$G624)</f>
        <v>0</v>
      </c>
      <c r="AH624" s="99">
        <f t="shared" si="46"/>
        <v>0</v>
      </c>
      <c r="AI624" s="99">
        <f>SUMIFS(通讯通路门店!$BB:$BB,通讯通路门店!$S:$S,$G624)</f>
        <v>0</v>
      </c>
      <c r="AJ624" s="99">
        <f>SUMIFS(通讯通路门店!$BE:$BE,通讯通路门店!$S:$S,$G624)</f>
        <v>0</v>
      </c>
      <c r="AK624" s="99">
        <f>SUMIFS(通讯通路门店!$BG:$BG,通讯通路门店!$S:$S,$G624)</f>
        <v>0</v>
      </c>
      <c r="AL624" s="99">
        <f>SUMIFS(通讯通路门店!$BC:$BC,通讯通路门店!$S:$S,$G624)</f>
        <v>0</v>
      </c>
      <c r="AM624" s="99">
        <f>SUMIFS(通讯通路门店!$BD:$BD,通讯通路门店!$S:$S,$G624)</f>
        <v>0</v>
      </c>
      <c r="AN624" s="99">
        <f>SUMIFS(通讯通路门店!$BF:$BF,通讯通路门店!$S:$S,$G624)</f>
        <v>0</v>
      </c>
      <c r="AO624" s="99">
        <f t="shared" si="47"/>
        <v>0</v>
      </c>
      <c r="AP624" s="99">
        <f>SUMIFS(通讯通路门店!$K:$K,通讯通路门店!$S:$S,$G624)</f>
        <v>0</v>
      </c>
      <c r="AQ624" s="83"/>
      <c r="AR624" s="99">
        <f>SUMIFS(通讯通路门店!$T:$T,通讯通路门店!$S:$S,$G624)</f>
        <v>0</v>
      </c>
      <c r="AS624" s="99">
        <f>SUMIFS(通讯通路门店!$U:$U,通讯通路门店!$S:$S,$G624)</f>
        <v>0</v>
      </c>
      <c r="AT624" s="99">
        <f>SUMIFS(通讯通路门店!$V:$V,通讯通路门店!$S:$S,$G624)</f>
        <v>0</v>
      </c>
      <c r="AU624" s="99">
        <f>SUMIFS(通讯通路门店!$W:$W,通讯通路门店!$S:$S,$G624)</f>
        <v>0</v>
      </c>
      <c r="AV624" s="99">
        <f>SUMIFS(通讯通路门店!$Z:$Z,通讯通路门店!$S:$S,$G624)</f>
        <v>0</v>
      </c>
      <c r="AW624" s="99">
        <f>SUMIFS(通讯通路门店!$AB:$AB,通讯通路门店!$S:$S,$G624)</f>
        <v>0</v>
      </c>
      <c r="AX624" s="99">
        <f>SUMIFS(通讯通路门店!$X:$X,通讯通路门店!$S:$S,$G624)</f>
        <v>0</v>
      </c>
      <c r="AY624" s="99">
        <f>SUMIFS(通讯通路门店!$Y:$Y,通讯通路门店!$S:$S,$G624)</f>
        <v>0</v>
      </c>
      <c r="AZ624" s="99">
        <f>SUMIFS(通讯通路门店!$AA:$AA,通讯通路门店!$S:$S,$G624)</f>
        <v>0</v>
      </c>
      <c r="BA624" s="99">
        <f t="shared" si="48"/>
        <v>0</v>
      </c>
      <c r="BB624" s="99">
        <f t="shared" si="49"/>
        <v>0</v>
      </c>
      <c r="BC624" s="99">
        <f>SUMIFS(通讯通路门店!$W:$W,通讯通路门店!$S:$S,$G624,通讯通路门店!$J:$J,"荣耀体验店")+SUMIFS(通讯通路门店!$W:$W,通讯通路门店!$S:$S,$G624,通讯通路门店!$J:$J,"荣耀授权专卖店")</f>
        <v>0</v>
      </c>
      <c r="BD624" s="99">
        <f>SUMIFS(通讯通路门店!$Z:$Z,通讯通路门店!$S:$S,$G624,通讯通路门店!$J:$J,"VIVO体验店")</f>
        <v>0</v>
      </c>
      <c r="BE624" s="99">
        <f>SUMIFS(通讯通路门店!$AB:$AB,通讯通路门店!$S:$S,$G624,通讯通路门店!$J:$J,"OPPO体验店")</f>
        <v>0</v>
      </c>
      <c r="BF624" s="99">
        <f>SUMIFS(通讯通路门店!$X:$X,通讯通路门店!$S:$S,$G624,通讯通路门店!$J:$J,"华为授权体验店")+SUMIFS(通讯通路门店!$AA:$AA,通讯通路门店!$S:$S,$G624,通讯通路门店!$J:$J,"华为堡垒店")</f>
        <v>0</v>
      </c>
      <c r="BG624" s="99">
        <f>SUMIFS(通讯通路门店!$Y:$Y,通讯通路门店!$S:$S,$G624,通讯通路门店!$J:$J,"小米体验店")</f>
        <v>0</v>
      </c>
      <c r="BH624" s="99">
        <f>SUMIFS(通讯通路门店!$AA:$AA,通讯通路门店!$S:$S,$G624,通讯通路门店!$J:$J,"苹果体验店")</f>
        <v>0</v>
      </c>
      <c r="BI624" s="99">
        <f>SUMIFS(通讯通路门店!$K:$K,通讯通路门店!$S:$S,$G624,通讯通路门店!$J:$J,"其他品牌专卖店")</f>
        <v>0</v>
      </c>
      <c r="BJ624" s="99">
        <f>SUMIFS(通讯通路门店!$AC:$AC,通讯通路门店!$S:$S,$G624)</f>
        <v>0</v>
      </c>
      <c r="BK624" s="99">
        <f>SUMIFS(通讯通路门店!$AD:$AD,通讯通路门店!$S:$S,$G624)</f>
        <v>0</v>
      </c>
      <c r="BL624" s="99">
        <f>SUMIFS(通讯通路门店!$AE:$AE,通讯通路门店!$S:$S,$G624)</f>
        <v>0</v>
      </c>
      <c r="BM624" s="99">
        <f>SUMIFS(通讯通路门店!$AF:$AF,通讯通路门店!$S:$S,$G624)</f>
        <v>0</v>
      </c>
      <c r="BN624" s="99">
        <f>SUMIFS(通讯通路门店!$AG:$AG,通讯通路门店!$S:$S,$G624)</f>
        <v>0</v>
      </c>
      <c r="BO624" s="99">
        <f>SUMIFS(通讯通路门店!$AH:$AH,通讯通路门店!$S:$S,$G624)</f>
        <v>0</v>
      </c>
      <c r="BP624" s="99">
        <f>SUMIFS(通讯通路门店!$AI:$AI,通讯通路门店!$S:$S,$G624)</f>
        <v>0</v>
      </c>
      <c r="BQ624" s="83"/>
    </row>
    <row r="625" spans="1:69">
      <c r="A625" s="99" t="str">
        <f>IFERROR(_xlfn.XLOOKUP($G625,通讯通路门店!$S$4:$S$993933,通讯通路门店!$A$4:$A$993933,0,0),"")</f>
        <v/>
      </c>
      <c r="B625" s="99" t="str">
        <f>IFERROR(_xlfn.XLOOKUP($G625,通讯通路门店!$S$4:$S$993933,通讯通路门店!$B$4:$B$993933,0,0),"")</f>
        <v/>
      </c>
      <c r="C625" s="99" t="str">
        <f>IFERROR(_xlfn.XLOOKUP($G625,通讯通路门店!$S$4:$S$993933,通讯通路门店!$C$4:$C$993933,0,0),"")</f>
        <v/>
      </c>
      <c r="D625" s="99" t="str">
        <f>IFERROR(_xlfn.XLOOKUP($G625,通讯通路门店!$S$4:$S$993933,通讯通路门店!$D$4:$D$993933,0,0),"")</f>
        <v/>
      </c>
      <c r="E625" s="83"/>
      <c r="F625" s="83"/>
      <c r="G625" s="101" t="e">
        <v>#N/A</v>
      </c>
      <c r="H625" s="102" t="str">
        <f>IFERROR(_xlfn.XLOOKUP($G625,通讯通路门店!$S$4:$S$993933,通讯通路门店!$R$4:$R$993933,0,0),"")</f>
        <v/>
      </c>
      <c r="I625" s="83"/>
      <c r="J625" s="83"/>
      <c r="K625" s="83"/>
      <c r="L625" s="83"/>
      <c r="M625" s="83"/>
      <c r="N625" s="83"/>
      <c r="O625" s="83"/>
      <c r="P625" s="83"/>
      <c r="Q625" s="83"/>
      <c r="R625" s="83"/>
      <c r="S625" s="83"/>
      <c r="T625" s="83"/>
      <c r="U625" s="99">
        <f>COUNTIF(通讯通路门店!$S:$S,$G625)</f>
        <v>0</v>
      </c>
      <c r="V625" s="99">
        <f>COUNTIFS(通讯通路门店!$S:$S,$G625,通讯通路门店!$J:$J,"综合卖场")</f>
        <v>0</v>
      </c>
      <c r="W625" s="99">
        <f>SUMIFS(通讯通路门店!$AJ:$AJ,通讯通路门店!$S:$S,通讯客户沙盘!$G625)</f>
        <v>0</v>
      </c>
      <c r="X625" s="99">
        <f t="shared" si="45"/>
        <v>0</v>
      </c>
      <c r="Y625" s="99">
        <f>COUNTIFS(通讯通路门店!$S:$S,$G625,通讯通路门店!$J:$J,"荣耀体验店")+COUNTIFS(通讯通路门店!$S:$S,$G625,通讯通路门店!$J:$J,"荣耀授权专卖店")</f>
        <v>0</v>
      </c>
      <c r="Z625" s="99">
        <f>COUNTIFS(通讯通路门店!$S:$S,$G625,通讯通路门店!$J:$J,"VIVO体验店")</f>
        <v>0</v>
      </c>
      <c r="AA625" s="99">
        <f>COUNTIFS(通讯通路门店!$S:$S,$G625,通讯通路门店!$J:$J,"OPPO体验店")</f>
        <v>0</v>
      </c>
      <c r="AB625" s="99">
        <f>COUNTIFS(通讯通路门店!$S:$S,$G625,通讯通路门店!$J:$J,"华为授权体验店")+COUNTIFS(通讯通路门店!$S:$S,$G625,通讯通路门店!$J:$J,"华为堡垒店")</f>
        <v>0</v>
      </c>
      <c r="AC625" s="99">
        <f>COUNTIFS(通讯通路门店!$S:$S,$G625,通讯通路门店!$J:$J,"小米体验店")</f>
        <v>0</v>
      </c>
      <c r="AD625" s="99">
        <f>COUNTIFS(通讯通路门店!$S:$S,$G625,通讯通路门店!$J:$J,"苹果体验店")</f>
        <v>0</v>
      </c>
      <c r="AE625" s="99">
        <f>COUNTIFS(通讯通路门店!$S:$S,$G625,通讯通路门店!$J:$J,"其他品牌专卖店")</f>
        <v>0</v>
      </c>
      <c r="AF625" s="99">
        <f>SUMIFS(通讯通路门店!$BI:$BI,通讯通路门店!$S:$S,$G625)</f>
        <v>0</v>
      </c>
      <c r="AG625" s="99">
        <f>SUMIFS(通讯通路门店!$BH:$BH,通讯通路门店!$S:$S,$G625)</f>
        <v>0</v>
      </c>
      <c r="AH625" s="99">
        <f t="shared" si="46"/>
        <v>0</v>
      </c>
      <c r="AI625" s="99">
        <f>SUMIFS(通讯通路门店!$BB:$BB,通讯通路门店!$S:$S,$G625)</f>
        <v>0</v>
      </c>
      <c r="AJ625" s="99">
        <f>SUMIFS(通讯通路门店!$BE:$BE,通讯通路门店!$S:$S,$G625)</f>
        <v>0</v>
      </c>
      <c r="AK625" s="99">
        <f>SUMIFS(通讯通路门店!$BG:$BG,通讯通路门店!$S:$S,$G625)</f>
        <v>0</v>
      </c>
      <c r="AL625" s="99">
        <f>SUMIFS(通讯通路门店!$BC:$BC,通讯通路门店!$S:$S,$G625)</f>
        <v>0</v>
      </c>
      <c r="AM625" s="99">
        <f>SUMIFS(通讯通路门店!$BD:$BD,通讯通路门店!$S:$S,$G625)</f>
        <v>0</v>
      </c>
      <c r="AN625" s="99">
        <f>SUMIFS(通讯通路门店!$BF:$BF,通讯通路门店!$S:$S,$G625)</f>
        <v>0</v>
      </c>
      <c r="AO625" s="99">
        <f t="shared" si="47"/>
        <v>0</v>
      </c>
      <c r="AP625" s="99">
        <f>SUMIFS(通讯通路门店!$K:$K,通讯通路门店!$S:$S,$G625)</f>
        <v>0</v>
      </c>
      <c r="AQ625" s="83"/>
      <c r="AR625" s="99">
        <f>SUMIFS(通讯通路门店!$T:$T,通讯通路门店!$S:$S,$G625)</f>
        <v>0</v>
      </c>
      <c r="AS625" s="99">
        <f>SUMIFS(通讯通路门店!$U:$U,通讯通路门店!$S:$S,$G625)</f>
        <v>0</v>
      </c>
      <c r="AT625" s="99">
        <f>SUMIFS(通讯通路门店!$V:$V,通讯通路门店!$S:$S,$G625)</f>
        <v>0</v>
      </c>
      <c r="AU625" s="99">
        <f>SUMIFS(通讯通路门店!$W:$W,通讯通路门店!$S:$S,$G625)</f>
        <v>0</v>
      </c>
      <c r="AV625" s="99">
        <f>SUMIFS(通讯通路门店!$Z:$Z,通讯通路门店!$S:$S,$G625)</f>
        <v>0</v>
      </c>
      <c r="AW625" s="99">
        <f>SUMIFS(通讯通路门店!$AB:$AB,通讯通路门店!$S:$S,$G625)</f>
        <v>0</v>
      </c>
      <c r="AX625" s="99">
        <f>SUMIFS(通讯通路门店!$X:$X,通讯通路门店!$S:$S,$G625)</f>
        <v>0</v>
      </c>
      <c r="AY625" s="99">
        <f>SUMIFS(通讯通路门店!$Y:$Y,通讯通路门店!$S:$S,$G625)</f>
        <v>0</v>
      </c>
      <c r="AZ625" s="99">
        <f>SUMIFS(通讯通路门店!$AA:$AA,通讯通路门店!$S:$S,$G625)</f>
        <v>0</v>
      </c>
      <c r="BA625" s="99">
        <f t="shared" si="48"/>
        <v>0</v>
      </c>
      <c r="BB625" s="99">
        <f t="shared" si="49"/>
        <v>0</v>
      </c>
      <c r="BC625" s="99">
        <f>SUMIFS(通讯通路门店!$W:$W,通讯通路门店!$S:$S,$G625,通讯通路门店!$J:$J,"荣耀体验店")+SUMIFS(通讯通路门店!$W:$W,通讯通路门店!$S:$S,$G625,通讯通路门店!$J:$J,"荣耀授权专卖店")</f>
        <v>0</v>
      </c>
      <c r="BD625" s="99">
        <f>SUMIFS(通讯通路门店!$Z:$Z,通讯通路门店!$S:$S,$G625,通讯通路门店!$J:$J,"VIVO体验店")</f>
        <v>0</v>
      </c>
      <c r="BE625" s="99">
        <f>SUMIFS(通讯通路门店!$AB:$AB,通讯通路门店!$S:$S,$G625,通讯通路门店!$J:$J,"OPPO体验店")</f>
        <v>0</v>
      </c>
      <c r="BF625" s="99">
        <f>SUMIFS(通讯通路门店!$X:$X,通讯通路门店!$S:$S,$G625,通讯通路门店!$J:$J,"华为授权体验店")+SUMIFS(通讯通路门店!$AA:$AA,通讯通路门店!$S:$S,$G625,通讯通路门店!$J:$J,"华为堡垒店")</f>
        <v>0</v>
      </c>
      <c r="BG625" s="99">
        <f>SUMIFS(通讯通路门店!$Y:$Y,通讯通路门店!$S:$S,$G625,通讯通路门店!$J:$J,"小米体验店")</f>
        <v>0</v>
      </c>
      <c r="BH625" s="99">
        <f>SUMIFS(通讯通路门店!$AA:$AA,通讯通路门店!$S:$S,$G625,通讯通路门店!$J:$J,"苹果体验店")</f>
        <v>0</v>
      </c>
      <c r="BI625" s="99">
        <f>SUMIFS(通讯通路门店!$K:$K,通讯通路门店!$S:$S,$G625,通讯通路门店!$J:$J,"其他品牌专卖店")</f>
        <v>0</v>
      </c>
      <c r="BJ625" s="99">
        <f>SUMIFS(通讯通路门店!$AC:$AC,通讯通路门店!$S:$S,$G625)</f>
        <v>0</v>
      </c>
      <c r="BK625" s="99">
        <f>SUMIFS(通讯通路门店!$AD:$AD,通讯通路门店!$S:$S,$G625)</f>
        <v>0</v>
      </c>
      <c r="BL625" s="99">
        <f>SUMIFS(通讯通路门店!$AE:$AE,通讯通路门店!$S:$S,$G625)</f>
        <v>0</v>
      </c>
      <c r="BM625" s="99">
        <f>SUMIFS(通讯通路门店!$AF:$AF,通讯通路门店!$S:$S,$G625)</f>
        <v>0</v>
      </c>
      <c r="BN625" s="99">
        <f>SUMIFS(通讯通路门店!$AG:$AG,通讯通路门店!$S:$S,$G625)</f>
        <v>0</v>
      </c>
      <c r="BO625" s="99">
        <f>SUMIFS(通讯通路门店!$AH:$AH,通讯通路门店!$S:$S,$G625)</f>
        <v>0</v>
      </c>
      <c r="BP625" s="99">
        <f>SUMIFS(通讯通路门店!$AI:$AI,通讯通路门店!$S:$S,$G625)</f>
        <v>0</v>
      </c>
      <c r="BQ625" s="83"/>
    </row>
    <row r="626" spans="1:69">
      <c r="A626" s="99" t="str">
        <f>IFERROR(_xlfn.XLOOKUP($G626,通讯通路门店!$S$4:$S$993933,通讯通路门店!$A$4:$A$993933,0,0),"")</f>
        <v/>
      </c>
      <c r="B626" s="99" t="str">
        <f>IFERROR(_xlfn.XLOOKUP($G626,通讯通路门店!$S$4:$S$993933,通讯通路门店!$B$4:$B$993933,0,0),"")</f>
        <v/>
      </c>
      <c r="C626" s="99" t="str">
        <f>IFERROR(_xlfn.XLOOKUP($G626,通讯通路门店!$S$4:$S$993933,通讯通路门店!$C$4:$C$993933,0,0),"")</f>
        <v/>
      </c>
      <c r="D626" s="99" t="str">
        <f>IFERROR(_xlfn.XLOOKUP($G626,通讯通路门店!$S$4:$S$993933,通讯通路门店!$D$4:$D$993933,0,0),"")</f>
        <v/>
      </c>
      <c r="E626" s="83"/>
      <c r="F626" s="83"/>
      <c r="G626" s="101" t="e">
        <v>#N/A</v>
      </c>
      <c r="H626" s="102" t="str">
        <f>IFERROR(_xlfn.XLOOKUP($G626,通讯通路门店!$S$4:$S$993933,通讯通路门店!$R$4:$R$993933,0,0),"")</f>
        <v/>
      </c>
      <c r="I626" s="83"/>
      <c r="J626" s="83"/>
      <c r="K626" s="83"/>
      <c r="L626" s="83"/>
      <c r="M626" s="83"/>
      <c r="N626" s="83"/>
      <c r="O626" s="83"/>
      <c r="P626" s="83"/>
      <c r="Q626" s="83"/>
      <c r="R626" s="83"/>
      <c r="S626" s="83"/>
      <c r="T626" s="83"/>
      <c r="U626" s="99">
        <f>COUNTIF(通讯通路门店!$S:$S,$G626)</f>
        <v>0</v>
      </c>
      <c r="V626" s="99">
        <f>COUNTIFS(通讯通路门店!$S:$S,$G626,通讯通路门店!$J:$J,"综合卖场")</f>
        <v>0</v>
      </c>
      <c r="W626" s="99">
        <f>SUMIFS(通讯通路门店!$AJ:$AJ,通讯通路门店!$S:$S,通讯客户沙盘!$G626)</f>
        <v>0</v>
      </c>
      <c r="X626" s="99">
        <f t="shared" si="45"/>
        <v>0</v>
      </c>
      <c r="Y626" s="99">
        <f>COUNTIFS(通讯通路门店!$S:$S,$G626,通讯通路门店!$J:$J,"荣耀体验店")+COUNTIFS(通讯通路门店!$S:$S,$G626,通讯通路门店!$J:$J,"荣耀授权专卖店")</f>
        <v>0</v>
      </c>
      <c r="Z626" s="99">
        <f>COUNTIFS(通讯通路门店!$S:$S,$G626,通讯通路门店!$J:$J,"VIVO体验店")</f>
        <v>0</v>
      </c>
      <c r="AA626" s="99">
        <f>COUNTIFS(通讯通路门店!$S:$S,$G626,通讯通路门店!$J:$J,"OPPO体验店")</f>
        <v>0</v>
      </c>
      <c r="AB626" s="99">
        <f>COUNTIFS(通讯通路门店!$S:$S,$G626,通讯通路门店!$J:$J,"华为授权体验店")+COUNTIFS(通讯通路门店!$S:$S,$G626,通讯通路门店!$J:$J,"华为堡垒店")</f>
        <v>0</v>
      </c>
      <c r="AC626" s="99">
        <f>COUNTIFS(通讯通路门店!$S:$S,$G626,通讯通路门店!$J:$J,"小米体验店")</f>
        <v>0</v>
      </c>
      <c r="AD626" s="99">
        <f>COUNTIFS(通讯通路门店!$S:$S,$G626,通讯通路门店!$J:$J,"苹果体验店")</f>
        <v>0</v>
      </c>
      <c r="AE626" s="99">
        <f>COUNTIFS(通讯通路门店!$S:$S,$G626,通讯通路门店!$J:$J,"其他品牌专卖店")</f>
        <v>0</v>
      </c>
      <c r="AF626" s="99">
        <f>SUMIFS(通讯通路门店!$BI:$BI,通讯通路门店!$S:$S,$G626)</f>
        <v>0</v>
      </c>
      <c r="AG626" s="99">
        <f>SUMIFS(通讯通路门店!$BH:$BH,通讯通路门店!$S:$S,$G626)</f>
        <v>0</v>
      </c>
      <c r="AH626" s="99">
        <f t="shared" si="46"/>
        <v>0</v>
      </c>
      <c r="AI626" s="99">
        <f>SUMIFS(通讯通路门店!$BB:$BB,通讯通路门店!$S:$S,$G626)</f>
        <v>0</v>
      </c>
      <c r="AJ626" s="99">
        <f>SUMIFS(通讯通路门店!$BE:$BE,通讯通路门店!$S:$S,$G626)</f>
        <v>0</v>
      </c>
      <c r="AK626" s="99">
        <f>SUMIFS(通讯通路门店!$BG:$BG,通讯通路门店!$S:$S,$G626)</f>
        <v>0</v>
      </c>
      <c r="AL626" s="99">
        <f>SUMIFS(通讯通路门店!$BC:$BC,通讯通路门店!$S:$S,$G626)</f>
        <v>0</v>
      </c>
      <c r="AM626" s="99">
        <f>SUMIFS(通讯通路门店!$BD:$BD,通讯通路门店!$S:$S,$G626)</f>
        <v>0</v>
      </c>
      <c r="AN626" s="99">
        <f>SUMIFS(通讯通路门店!$BF:$BF,通讯通路门店!$S:$S,$G626)</f>
        <v>0</v>
      </c>
      <c r="AO626" s="99">
        <f t="shared" si="47"/>
        <v>0</v>
      </c>
      <c r="AP626" s="99">
        <f>SUMIFS(通讯通路门店!$K:$K,通讯通路门店!$S:$S,$G626)</f>
        <v>0</v>
      </c>
      <c r="AQ626" s="83"/>
      <c r="AR626" s="99">
        <f>SUMIFS(通讯通路门店!$T:$T,通讯通路门店!$S:$S,$G626)</f>
        <v>0</v>
      </c>
      <c r="AS626" s="99">
        <f>SUMIFS(通讯通路门店!$U:$U,通讯通路门店!$S:$S,$G626)</f>
        <v>0</v>
      </c>
      <c r="AT626" s="99">
        <f>SUMIFS(通讯通路门店!$V:$V,通讯通路门店!$S:$S,$G626)</f>
        <v>0</v>
      </c>
      <c r="AU626" s="99">
        <f>SUMIFS(通讯通路门店!$W:$W,通讯通路门店!$S:$S,$G626)</f>
        <v>0</v>
      </c>
      <c r="AV626" s="99">
        <f>SUMIFS(通讯通路门店!$Z:$Z,通讯通路门店!$S:$S,$G626)</f>
        <v>0</v>
      </c>
      <c r="AW626" s="99">
        <f>SUMIFS(通讯通路门店!$AB:$AB,通讯通路门店!$S:$S,$G626)</f>
        <v>0</v>
      </c>
      <c r="AX626" s="99">
        <f>SUMIFS(通讯通路门店!$X:$X,通讯通路门店!$S:$S,$G626)</f>
        <v>0</v>
      </c>
      <c r="AY626" s="99">
        <f>SUMIFS(通讯通路门店!$Y:$Y,通讯通路门店!$S:$S,$G626)</f>
        <v>0</v>
      </c>
      <c r="AZ626" s="99">
        <f>SUMIFS(通讯通路门店!$AA:$AA,通讯通路门店!$S:$S,$G626)</f>
        <v>0</v>
      </c>
      <c r="BA626" s="99">
        <f t="shared" si="48"/>
        <v>0</v>
      </c>
      <c r="BB626" s="99">
        <f t="shared" si="49"/>
        <v>0</v>
      </c>
      <c r="BC626" s="99">
        <f>SUMIFS(通讯通路门店!$W:$W,通讯通路门店!$S:$S,$G626,通讯通路门店!$J:$J,"荣耀体验店")+SUMIFS(通讯通路门店!$W:$W,通讯通路门店!$S:$S,$G626,通讯通路门店!$J:$J,"荣耀授权专卖店")</f>
        <v>0</v>
      </c>
      <c r="BD626" s="99">
        <f>SUMIFS(通讯通路门店!$Z:$Z,通讯通路门店!$S:$S,$G626,通讯通路门店!$J:$J,"VIVO体验店")</f>
        <v>0</v>
      </c>
      <c r="BE626" s="99">
        <f>SUMIFS(通讯通路门店!$AB:$AB,通讯通路门店!$S:$S,$G626,通讯通路门店!$J:$J,"OPPO体验店")</f>
        <v>0</v>
      </c>
      <c r="BF626" s="99">
        <f>SUMIFS(通讯通路门店!$X:$X,通讯通路门店!$S:$S,$G626,通讯通路门店!$J:$J,"华为授权体验店")+SUMIFS(通讯通路门店!$AA:$AA,通讯通路门店!$S:$S,$G626,通讯通路门店!$J:$J,"华为堡垒店")</f>
        <v>0</v>
      </c>
      <c r="BG626" s="99">
        <f>SUMIFS(通讯通路门店!$Y:$Y,通讯通路门店!$S:$S,$G626,通讯通路门店!$J:$J,"小米体验店")</f>
        <v>0</v>
      </c>
      <c r="BH626" s="99">
        <f>SUMIFS(通讯通路门店!$AA:$AA,通讯通路门店!$S:$S,$G626,通讯通路门店!$J:$J,"苹果体验店")</f>
        <v>0</v>
      </c>
      <c r="BI626" s="99">
        <f>SUMIFS(通讯通路门店!$K:$K,通讯通路门店!$S:$S,$G626,通讯通路门店!$J:$J,"其他品牌专卖店")</f>
        <v>0</v>
      </c>
      <c r="BJ626" s="99">
        <f>SUMIFS(通讯通路门店!$AC:$AC,通讯通路门店!$S:$S,$G626)</f>
        <v>0</v>
      </c>
      <c r="BK626" s="99">
        <f>SUMIFS(通讯通路门店!$AD:$AD,通讯通路门店!$S:$S,$G626)</f>
        <v>0</v>
      </c>
      <c r="BL626" s="99">
        <f>SUMIFS(通讯通路门店!$AE:$AE,通讯通路门店!$S:$S,$G626)</f>
        <v>0</v>
      </c>
      <c r="BM626" s="99">
        <f>SUMIFS(通讯通路门店!$AF:$AF,通讯通路门店!$S:$S,$G626)</f>
        <v>0</v>
      </c>
      <c r="BN626" s="99">
        <f>SUMIFS(通讯通路门店!$AG:$AG,通讯通路门店!$S:$S,$G626)</f>
        <v>0</v>
      </c>
      <c r="BO626" s="99">
        <f>SUMIFS(通讯通路门店!$AH:$AH,通讯通路门店!$S:$S,$G626)</f>
        <v>0</v>
      </c>
      <c r="BP626" s="99">
        <f>SUMIFS(通讯通路门店!$AI:$AI,通讯通路门店!$S:$S,$G626)</f>
        <v>0</v>
      </c>
      <c r="BQ626" s="83"/>
    </row>
    <row r="627" spans="1:69">
      <c r="A627" s="99" t="str">
        <f>IFERROR(_xlfn.XLOOKUP($G627,通讯通路门店!$S$4:$S$993933,通讯通路门店!$A$4:$A$993933,0,0),"")</f>
        <v/>
      </c>
      <c r="B627" s="99" t="str">
        <f>IFERROR(_xlfn.XLOOKUP($G627,通讯通路门店!$S$4:$S$993933,通讯通路门店!$B$4:$B$993933,0,0),"")</f>
        <v/>
      </c>
      <c r="C627" s="99" t="str">
        <f>IFERROR(_xlfn.XLOOKUP($G627,通讯通路门店!$S$4:$S$993933,通讯通路门店!$C$4:$C$993933,0,0),"")</f>
        <v/>
      </c>
      <c r="D627" s="99" t="str">
        <f>IFERROR(_xlfn.XLOOKUP($G627,通讯通路门店!$S$4:$S$993933,通讯通路门店!$D$4:$D$993933,0,0),"")</f>
        <v/>
      </c>
      <c r="E627" s="83"/>
      <c r="F627" s="83"/>
      <c r="G627" s="101" t="e">
        <v>#N/A</v>
      </c>
      <c r="H627" s="102" t="str">
        <f>IFERROR(_xlfn.XLOOKUP($G627,通讯通路门店!$S$4:$S$993933,通讯通路门店!$R$4:$R$993933,0,0),"")</f>
        <v/>
      </c>
      <c r="I627" s="83"/>
      <c r="J627" s="83"/>
      <c r="K627" s="83"/>
      <c r="L627" s="83"/>
      <c r="M627" s="83"/>
      <c r="N627" s="83"/>
      <c r="O627" s="83"/>
      <c r="P627" s="83"/>
      <c r="Q627" s="83"/>
      <c r="R627" s="83"/>
      <c r="S627" s="83"/>
      <c r="T627" s="83"/>
      <c r="U627" s="99">
        <f>COUNTIF(通讯通路门店!$S:$S,$G627)</f>
        <v>0</v>
      </c>
      <c r="V627" s="99">
        <f>COUNTIFS(通讯通路门店!$S:$S,$G627,通讯通路门店!$J:$J,"综合卖场")</f>
        <v>0</v>
      </c>
      <c r="W627" s="99">
        <f>SUMIFS(通讯通路门店!$AJ:$AJ,通讯通路门店!$S:$S,通讯客户沙盘!$G627)</f>
        <v>0</v>
      </c>
      <c r="X627" s="99">
        <f t="shared" si="45"/>
        <v>0</v>
      </c>
      <c r="Y627" s="99">
        <f>COUNTIFS(通讯通路门店!$S:$S,$G627,通讯通路门店!$J:$J,"荣耀体验店")+COUNTIFS(通讯通路门店!$S:$S,$G627,通讯通路门店!$J:$J,"荣耀授权专卖店")</f>
        <v>0</v>
      </c>
      <c r="Z627" s="99">
        <f>COUNTIFS(通讯通路门店!$S:$S,$G627,通讯通路门店!$J:$J,"VIVO体验店")</f>
        <v>0</v>
      </c>
      <c r="AA627" s="99">
        <f>COUNTIFS(通讯通路门店!$S:$S,$G627,通讯通路门店!$J:$J,"OPPO体验店")</f>
        <v>0</v>
      </c>
      <c r="AB627" s="99">
        <f>COUNTIFS(通讯通路门店!$S:$S,$G627,通讯通路门店!$J:$J,"华为授权体验店")+COUNTIFS(通讯通路门店!$S:$S,$G627,通讯通路门店!$J:$J,"华为堡垒店")</f>
        <v>0</v>
      </c>
      <c r="AC627" s="99">
        <f>COUNTIFS(通讯通路门店!$S:$S,$G627,通讯通路门店!$J:$J,"小米体验店")</f>
        <v>0</v>
      </c>
      <c r="AD627" s="99">
        <f>COUNTIFS(通讯通路门店!$S:$S,$G627,通讯通路门店!$J:$J,"苹果体验店")</f>
        <v>0</v>
      </c>
      <c r="AE627" s="99">
        <f>COUNTIFS(通讯通路门店!$S:$S,$G627,通讯通路门店!$J:$J,"其他品牌专卖店")</f>
        <v>0</v>
      </c>
      <c r="AF627" s="99">
        <f>SUMIFS(通讯通路门店!$BI:$BI,通讯通路门店!$S:$S,$G627)</f>
        <v>0</v>
      </c>
      <c r="AG627" s="99">
        <f>SUMIFS(通讯通路门店!$BH:$BH,通讯通路门店!$S:$S,$G627)</f>
        <v>0</v>
      </c>
      <c r="AH627" s="99">
        <f t="shared" si="46"/>
        <v>0</v>
      </c>
      <c r="AI627" s="99">
        <f>SUMIFS(通讯通路门店!$BB:$BB,通讯通路门店!$S:$S,$G627)</f>
        <v>0</v>
      </c>
      <c r="AJ627" s="99">
        <f>SUMIFS(通讯通路门店!$BE:$BE,通讯通路门店!$S:$S,$G627)</f>
        <v>0</v>
      </c>
      <c r="AK627" s="99">
        <f>SUMIFS(通讯通路门店!$BG:$BG,通讯通路门店!$S:$S,$G627)</f>
        <v>0</v>
      </c>
      <c r="AL627" s="99">
        <f>SUMIFS(通讯通路门店!$BC:$BC,通讯通路门店!$S:$S,$G627)</f>
        <v>0</v>
      </c>
      <c r="AM627" s="99">
        <f>SUMIFS(通讯通路门店!$BD:$BD,通讯通路门店!$S:$S,$G627)</f>
        <v>0</v>
      </c>
      <c r="AN627" s="99">
        <f>SUMIFS(通讯通路门店!$BF:$BF,通讯通路门店!$S:$S,$G627)</f>
        <v>0</v>
      </c>
      <c r="AO627" s="99">
        <f t="shared" si="47"/>
        <v>0</v>
      </c>
      <c r="AP627" s="99">
        <f>SUMIFS(通讯通路门店!$K:$K,通讯通路门店!$S:$S,$G627)</f>
        <v>0</v>
      </c>
      <c r="AQ627" s="83"/>
      <c r="AR627" s="99">
        <f>SUMIFS(通讯通路门店!$T:$T,通讯通路门店!$S:$S,$G627)</f>
        <v>0</v>
      </c>
      <c r="AS627" s="99">
        <f>SUMIFS(通讯通路门店!$U:$U,通讯通路门店!$S:$S,$G627)</f>
        <v>0</v>
      </c>
      <c r="AT627" s="99">
        <f>SUMIFS(通讯通路门店!$V:$V,通讯通路门店!$S:$S,$G627)</f>
        <v>0</v>
      </c>
      <c r="AU627" s="99">
        <f>SUMIFS(通讯通路门店!$W:$W,通讯通路门店!$S:$S,$G627)</f>
        <v>0</v>
      </c>
      <c r="AV627" s="99">
        <f>SUMIFS(通讯通路门店!$Z:$Z,通讯通路门店!$S:$S,$G627)</f>
        <v>0</v>
      </c>
      <c r="AW627" s="99">
        <f>SUMIFS(通讯通路门店!$AB:$AB,通讯通路门店!$S:$S,$G627)</f>
        <v>0</v>
      </c>
      <c r="AX627" s="99">
        <f>SUMIFS(通讯通路门店!$X:$X,通讯通路门店!$S:$S,$G627)</f>
        <v>0</v>
      </c>
      <c r="AY627" s="99">
        <f>SUMIFS(通讯通路门店!$Y:$Y,通讯通路门店!$S:$S,$G627)</f>
        <v>0</v>
      </c>
      <c r="AZ627" s="99">
        <f>SUMIFS(通讯通路门店!$AA:$AA,通讯通路门店!$S:$S,$G627)</f>
        <v>0</v>
      </c>
      <c r="BA627" s="99">
        <f t="shared" si="48"/>
        <v>0</v>
      </c>
      <c r="BB627" s="99">
        <f t="shared" si="49"/>
        <v>0</v>
      </c>
      <c r="BC627" s="99">
        <f>SUMIFS(通讯通路门店!$W:$W,通讯通路门店!$S:$S,$G627,通讯通路门店!$J:$J,"荣耀体验店")+SUMIFS(通讯通路门店!$W:$W,通讯通路门店!$S:$S,$G627,通讯通路门店!$J:$J,"荣耀授权专卖店")</f>
        <v>0</v>
      </c>
      <c r="BD627" s="99">
        <f>SUMIFS(通讯通路门店!$Z:$Z,通讯通路门店!$S:$S,$G627,通讯通路门店!$J:$J,"VIVO体验店")</f>
        <v>0</v>
      </c>
      <c r="BE627" s="99">
        <f>SUMIFS(通讯通路门店!$AB:$AB,通讯通路门店!$S:$S,$G627,通讯通路门店!$J:$J,"OPPO体验店")</f>
        <v>0</v>
      </c>
      <c r="BF627" s="99">
        <f>SUMIFS(通讯通路门店!$X:$X,通讯通路门店!$S:$S,$G627,通讯通路门店!$J:$J,"华为授权体验店")+SUMIFS(通讯通路门店!$AA:$AA,通讯通路门店!$S:$S,$G627,通讯通路门店!$J:$J,"华为堡垒店")</f>
        <v>0</v>
      </c>
      <c r="BG627" s="99">
        <f>SUMIFS(通讯通路门店!$Y:$Y,通讯通路门店!$S:$S,$G627,通讯通路门店!$J:$J,"小米体验店")</f>
        <v>0</v>
      </c>
      <c r="BH627" s="99">
        <f>SUMIFS(通讯通路门店!$AA:$AA,通讯通路门店!$S:$S,$G627,通讯通路门店!$J:$J,"苹果体验店")</f>
        <v>0</v>
      </c>
      <c r="BI627" s="99">
        <f>SUMIFS(通讯通路门店!$K:$K,通讯通路门店!$S:$S,$G627,通讯通路门店!$J:$J,"其他品牌专卖店")</f>
        <v>0</v>
      </c>
      <c r="BJ627" s="99">
        <f>SUMIFS(通讯通路门店!$AC:$AC,通讯通路门店!$S:$S,$G627)</f>
        <v>0</v>
      </c>
      <c r="BK627" s="99">
        <f>SUMIFS(通讯通路门店!$AD:$AD,通讯通路门店!$S:$S,$G627)</f>
        <v>0</v>
      </c>
      <c r="BL627" s="99">
        <f>SUMIFS(通讯通路门店!$AE:$AE,通讯通路门店!$S:$S,$G627)</f>
        <v>0</v>
      </c>
      <c r="BM627" s="99">
        <f>SUMIFS(通讯通路门店!$AF:$AF,通讯通路门店!$S:$S,$G627)</f>
        <v>0</v>
      </c>
      <c r="BN627" s="99">
        <f>SUMIFS(通讯通路门店!$AG:$AG,通讯通路门店!$S:$S,$G627)</f>
        <v>0</v>
      </c>
      <c r="BO627" s="99">
        <f>SUMIFS(通讯通路门店!$AH:$AH,通讯通路门店!$S:$S,$G627)</f>
        <v>0</v>
      </c>
      <c r="BP627" s="99">
        <f>SUMIFS(通讯通路门店!$AI:$AI,通讯通路门店!$S:$S,$G627)</f>
        <v>0</v>
      </c>
      <c r="BQ627" s="83"/>
    </row>
    <row r="628" spans="1:69">
      <c r="A628" s="99" t="str">
        <f>IFERROR(_xlfn.XLOOKUP($G628,通讯通路门店!$S$4:$S$993933,通讯通路门店!$A$4:$A$993933,0,0),"")</f>
        <v/>
      </c>
      <c r="B628" s="99" t="str">
        <f>IFERROR(_xlfn.XLOOKUP($G628,通讯通路门店!$S$4:$S$993933,通讯通路门店!$B$4:$B$993933,0,0),"")</f>
        <v/>
      </c>
      <c r="C628" s="99" t="str">
        <f>IFERROR(_xlfn.XLOOKUP($G628,通讯通路门店!$S$4:$S$993933,通讯通路门店!$C$4:$C$993933,0,0),"")</f>
        <v/>
      </c>
      <c r="D628" s="99" t="str">
        <f>IFERROR(_xlfn.XLOOKUP($G628,通讯通路门店!$S$4:$S$993933,通讯通路门店!$D$4:$D$993933,0,0),"")</f>
        <v/>
      </c>
      <c r="E628" s="83"/>
      <c r="F628" s="83"/>
      <c r="G628" s="101" t="e">
        <v>#N/A</v>
      </c>
      <c r="H628" s="102" t="str">
        <f>IFERROR(_xlfn.XLOOKUP($G628,通讯通路门店!$S$4:$S$993933,通讯通路门店!$R$4:$R$993933,0,0),"")</f>
        <v/>
      </c>
      <c r="I628" s="83"/>
      <c r="J628" s="83"/>
      <c r="K628" s="83"/>
      <c r="L628" s="83"/>
      <c r="M628" s="83"/>
      <c r="N628" s="83"/>
      <c r="O628" s="83"/>
      <c r="P628" s="83"/>
      <c r="Q628" s="83"/>
      <c r="R628" s="83"/>
      <c r="S628" s="83"/>
      <c r="T628" s="83"/>
      <c r="U628" s="99">
        <f>COUNTIF(通讯通路门店!$S:$S,$G628)</f>
        <v>0</v>
      </c>
      <c r="V628" s="99">
        <f>COUNTIFS(通讯通路门店!$S:$S,$G628,通讯通路门店!$J:$J,"综合卖场")</f>
        <v>0</v>
      </c>
      <c r="W628" s="99">
        <f>SUMIFS(通讯通路门店!$AJ:$AJ,通讯通路门店!$S:$S,通讯客户沙盘!$G628)</f>
        <v>0</v>
      </c>
      <c r="X628" s="99">
        <f t="shared" si="45"/>
        <v>0</v>
      </c>
      <c r="Y628" s="99">
        <f>COUNTIFS(通讯通路门店!$S:$S,$G628,通讯通路门店!$J:$J,"荣耀体验店")+COUNTIFS(通讯通路门店!$S:$S,$G628,通讯通路门店!$J:$J,"荣耀授权专卖店")</f>
        <v>0</v>
      </c>
      <c r="Z628" s="99">
        <f>COUNTIFS(通讯通路门店!$S:$S,$G628,通讯通路门店!$J:$J,"VIVO体验店")</f>
        <v>0</v>
      </c>
      <c r="AA628" s="99">
        <f>COUNTIFS(通讯通路门店!$S:$S,$G628,通讯通路门店!$J:$J,"OPPO体验店")</f>
        <v>0</v>
      </c>
      <c r="AB628" s="99">
        <f>COUNTIFS(通讯通路门店!$S:$S,$G628,通讯通路门店!$J:$J,"华为授权体验店")+COUNTIFS(通讯通路门店!$S:$S,$G628,通讯通路门店!$J:$J,"华为堡垒店")</f>
        <v>0</v>
      </c>
      <c r="AC628" s="99">
        <f>COUNTIFS(通讯通路门店!$S:$S,$G628,通讯通路门店!$J:$J,"小米体验店")</f>
        <v>0</v>
      </c>
      <c r="AD628" s="99">
        <f>COUNTIFS(通讯通路门店!$S:$S,$G628,通讯通路门店!$J:$J,"苹果体验店")</f>
        <v>0</v>
      </c>
      <c r="AE628" s="99">
        <f>COUNTIFS(通讯通路门店!$S:$S,$G628,通讯通路门店!$J:$J,"其他品牌专卖店")</f>
        <v>0</v>
      </c>
      <c r="AF628" s="99">
        <f>SUMIFS(通讯通路门店!$BI:$BI,通讯通路门店!$S:$S,$G628)</f>
        <v>0</v>
      </c>
      <c r="AG628" s="99">
        <f>SUMIFS(通讯通路门店!$BH:$BH,通讯通路门店!$S:$S,$G628)</f>
        <v>0</v>
      </c>
      <c r="AH628" s="99">
        <f t="shared" si="46"/>
        <v>0</v>
      </c>
      <c r="AI628" s="99">
        <f>SUMIFS(通讯通路门店!$BB:$BB,通讯通路门店!$S:$S,$G628)</f>
        <v>0</v>
      </c>
      <c r="AJ628" s="99">
        <f>SUMIFS(通讯通路门店!$BE:$BE,通讯通路门店!$S:$S,$G628)</f>
        <v>0</v>
      </c>
      <c r="AK628" s="99">
        <f>SUMIFS(通讯通路门店!$BG:$BG,通讯通路门店!$S:$S,$G628)</f>
        <v>0</v>
      </c>
      <c r="AL628" s="99">
        <f>SUMIFS(通讯通路门店!$BC:$BC,通讯通路门店!$S:$S,$G628)</f>
        <v>0</v>
      </c>
      <c r="AM628" s="99">
        <f>SUMIFS(通讯通路门店!$BD:$BD,通讯通路门店!$S:$S,$G628)</f>
        <v>0</v>
      </c>
      <c r="AN628" s="99">
        <f>SUMIFS(通讯通路门店!$BF:$BF,通讯通路门店!$S:$S,$G628)</f>
        <v>0</v>
      </c>
      <c r="AO628" s="99">
        <f t="shared" si="47"/>
        <v>0</v>
      </c>
      <c r="AP628" s="99">
        <f>SUMIFS(通讯通路门店!$K:$K,通讯通路门店!$S:$S,$G628)</f>
        <v>0</v>
      </c>
      <c r="AQ628" s="83"/>
      <c r="AR628" s="99">
        <f>SUMIFS(通讯通路门店!$T:$T,通讯通路门店!$S:$S,$G628)</f>
        <v>0</v>
      </c>
      <c r="AS628" s="99">
        <f>SUMIFS(通讯通路门店!$U:$U,通讯通路门店!$S:$S,$G628)</f>
        <v>0</v>
      </c>
      <c r="AT628" s="99">
        <f>SUMIFS(通讯通路门店!$V:$V,通讯通路门店!$S:$S,$G628)</f>
        <v>0</v>
      </c>
      <c r="AU628" s="99">
        <f>SUMIFS(通讯通路门店!$W:$W,通讯通路门店!$S:$S,$G628)</f>
        <v>0</v>
      </c>
      <c r="AV628" s="99">
        <f>SUMIFS(通讯通路门店!$Z:$Z,通讯通路门店!$S:$S,$G628)</f>
        <v>0</v>
      </c>
      <c r="AW628" s="99">
        <f>SUMIFS(通讯通路门店!$AB:$AB,通讯通路门店!$S:$S,$G628)</f>
        <v>0</v>
      </c>
      <c r="AX628" s="99">
        <f>SUMIFS(通讯通路门店!$X:$X,通讯通路门店!$S:$S,$G628)</f>
        <v>0</v>
      </c>
      <c r="AY628" s="99">
        <f>SUMIFS(通讯通路门店!$Y:$Y,通讯通路门店!$S:$S,$G628)</f>
        <v>0</v>
      </c>
      <c r="AZ628" s="99">
        <f>SUMIFS(通讯通路门店!$AA:$AA,通讯通路门店!$S:$S,$G628)</f>
        <v>0</v>
      </c>
      <c r="BA628" s="99">
        <f t="shared" si="48"/>
        <v>0</v>
      </c>
      <c r="BB628" s="99">
        <f t="shared" si="49"/>
        <v>0</v>
      </c>
      <c r="BC628" s="99">
        <f>SUMIFS(通讯通路门店!$W:$W,通讯通路门店!$S:$S,$G628,通讯通路门店!$J:$J,"荣耀体验店")+SUMIFS(通讯通路门店!$W:$W,通讯通路门店!$S:$S,$G628,通讯通路门店!$J:$J,"荣耀授权专卖店")</f>
        <v>0</v>
      </c>
      <c r="BD628" s="99">
        <f>SUMIFS(通讯通路门店!$Z:$Z,通讯通路门店!$S:$S,$G628,通讯通路门店!$J:$J,"VIVO体验店")</f>
        <v>0</v>
      </c>
      <c r="BE628" s="99">
        <f>SUMIFS(通讯通路门店!$AB:$AB,通讯通路门店!$S:$S,$G628,通讯通路门店!$J:$J,"OPPO体验店")</f>
        <v>0</v>
      </c>
      <c r="BF628" s="99">
        <f>SUMIFS(通讯通路门店!$X:$X,通讯通路门店!$S:$S,$G628,通讯通路门店!$J:$J,"华为授权体验店")+SUMIFS(通讯通路门店!$AA:$AA,通讯通路门店!$S:$S,$G628,通讯通路门店!$J:$J,"华为堡垒店")</f>
        <v>0</v>
      </c>
      <c r="BG628" s="99">
        <f>SUMIFS(通讯通路门店!$Y:$Y,通讯通路门店!$S:$S,$G628,通讯通路门店!$J:$J,"小米体验店")</f>
        <v>0</v>
      </c>
      <c r="BH628" s="99">
        <f>SUMIFS(通讯通路门店!$AA:$AA,通讯通路门店!$S:$S,$G628,通讯通路门店!$J:$J,"苹果体验店")</f>
        <v>0</v>
      </c>
      <c r="BI628" s="99">
        <f>SUMIFS(通讯通路门店!$K:$K,通讯通路门店!$S:$S,$G628,通讯通路门店!$J:$J,"其他品牌专卖店")</f>
        <v>0</v>
      </c>
      <c r="BJ628" s="99">
        <f>SUMIFS(通讯通路门店!$AC:$AC,通讯通路门店!$S:$S,$G628)</f>
        <v>0</v>
      </c>
      <c r="BK628" s="99">
        <f>SUMIFS(通讯通路门店!$AD:$AD,通讯通路门店!$S:$S,$G628)</f>
        <v>0</v>
      </c>
      <c r="BL628" s="99">
        <f>SUMIFS(通讯通路门店!$AE:$AE,通讯通路门店!$S:$S,$G628)</f>
        <v>0</v>
      </c>
      <c r="BM628" s="99">
        <f>SUMIFS(通讯通路门店!$AF:$AF,通讯通路门店!$S:$S,$G628)</f>
        <v>0</v>
      </c>
      <c r="BN628" s="99">
        <f>SUMIFS(通讯通路门店!$AG:$AG,通讯通路门店!$S:$S,$G628)</f>
        <v>0</v>
      </c>
      <c r="BO628" s="99">
        <f>SUMIFS(通讯通路门店!$AH:$AH,通讯通路门店!$S:$S,$G628)</f>
        <v>0</v>
      </c>
      <c r="BP628" s="99">
        <f>SUMIFS(通讯通路门店!$AI:$AI,通讯通路门店!$S:$S,$G628)</f>
        <v>0</v>
      </c>
      <c r="BQ628" s="83"/>
    </row>
    <row r="629" spans="1:69">
      <c r="A629" s="99" t="str">
        <f>IFERROR(_xlfn.XLOOKUP($G629,通讯通路门店!$S$4:$S$993933,通讯通路门店!$A$4:$A$993933,0,0),"")</f>
        <v/>
      </c>
      <c r="B629" s="99" t="str">
        <f>IFERROR(_xlfn.XLOOKUP($G629,通讯通路门店!$S$4:$S$993933,通讯通路门店!$B$4:$B$993933,0,0),"")</f>
        <v/>
      </c>
      <c r="C629" s="99" t="str">
        <f>IFERROR(_xlfn.XLOOKUP($G629,通讯通路门店!$S$4:$S$993933,通讯通路门店!$C$4:$C$993933,0,0),"")</f>
        <v/>
      </c>
      <c r="D629" s="99" t="str">
        <f>IFERROR(_xlfn.XLOOKUP($G629,通讯通路门店!$S$4:$S$993933,通讯通路门店!$D$4:$D$993933,0,0),"")</f>
        <v/>
      </c>
      <c r="E629" s="83"/>
      <c r="F629" s="83"/>
      <c r="G629" s="101" t="e">
        <v>#N/A</v>
      </c>
      <c r="H629" s="102" t="str">
        <f>IFERROR(_xlfn.XLOOKUP($G629,通讯通路门店!$S$4:$S$993933,通讯通路门店!$R$4:$R$993933,0,0),"")</f>
        <v/>
      </c>
      <c r="I629" s="83"/>
      <c r="J629" s="83"/>
      <c r="K629" s="83"/>
      <c r="L629" s="83"/>
      <c r="M629" s="83"/>
      <c r="N629" s="83"/>
      <c r="O629" s="83"/>
      <c r="P629" s="83"/>
      <c r="Q629" s="83"/>
      <c r="R629" s="83"/>
      <c r="S629" s="83"/>
      <c r="T629" s="83"/>
      <c r="U629" s="99">
        <f>COUNTIF(通讯通路门店!$S:$S,$G629)</f>
        <v>0</v>
      </c>
      <c r="V629" s="99">
        <f>COUNTIFS(通讯通路门店!$S:$S,$G629,通讯通路门店!$J:$J,"综合卖场")</f>
        <v>0</v>
      </c>
      <c r="W629" s="99">
        <f>SUMIFS(通讯通路门店!$AJ:$AJ,通讯通路门店!$S:$S,通讯客户沙盘!$G629)</f>
        <v>0</v>
      </c>
      <c r="X629" s="99">
        <f t="shared" si="45"/>
        <v>0</v>
      </c>
      <c r="Y629" s="99">
        <f>COUNTIFS(通讯通路门店!$S:$S,$G629,通讯通路门店!$J:$J,"荣耀体验店")+COUNTIFS(通讯通路门店!$S:$S,$G629,通讯通路门店!$J:$J,"荣耀授权专卖店")</f>
        <v>0</v>
      </c>
      <c r="Z629" s="99">
        <f>COUNTIFS(通讯通路门店!$S:$S,$G629,通讯通路门店!$J:$J,"VIVO体验店")</f>
        <v>0</v>
      </c>
      <c r="AA629" s="99">
        <f>COUNTIFS(通讯通路门店!$S:$S,$G629,通讯通路门店!$J:$J,"OPPO体验店")</f>
        <v>0</v>
      </c>
      <c r="AB629" s="99">
        <f>COUNTIFS(通讯通路门店!$S:$S,$G629,通讯通路门店!$J:$J,"华为授权体验店")+COUNTIFS(通讯通路门店!$S:$S,$G629,通讯通路门店!$J:$J,"华为堡垒店")</f>
        <v>0</v>
      </c>
      <c r="AC629" s="99">
        <f>COUNTIFS(通讯通路门店!$S:$S,$G629,通讯通路门店!$J:$J,"小米体验店")</f>
        <v>0</v>
      </c>
      <c r="AD629" s="99">
        <f>COUNTIFS(通讯通路门店!$S:$S,$G629,通讯通路门店!$J:$J,"苹果体验店")</f>
        <v>0</v>
      </c>
      <c r="AE629" s="99">
        <f>COUNTIFS(通讯通路门店!$S:$S,$G629,通讯通路门店!$J:$J,"其他品牌专卖店")</f>
        <v>0</v>
      </c>
      <c r="AF629" s="99">
        <f>SUMIFS(通讯通路门店!$BI:$BI,通讯通路门店!$S:$S,$G629)</f>
        <v>0</v>
      </c>
      <c r="AG629" s="99">
        <f>SUMIFS(通讯通路门店!$BH:$BH,通讯通路门店!$S:$S,$G629)</f>
        <v>0</v>
      </c>
      <c r="AH629" s="99">
        <f t="shared" si="46"/>
        <v>0</v>
      </c>
      <c r="AI629" s="99">
        <f>SUMIFS(通讯通路门店!$BB:$BB,通讯通路门店!$S:$S,$G629)</f>
        <v>0</v>
      </c>
      <c r="AJ629" s="99">
        <f>SUMIFS(通讯通路门店!$BE:$BE,通讯通路门店!$S:$S,$G629)</f>
        <v>0</v>
      </c>
      <c r="AK629" s="99">
        <f>SUMIFS(通讯通路门店!$BG:$BG,通讯通路门店!$S:$S,$G629)</f>
        <v>0</v>
      </c>
      <c r="AL629" s="99">
        <f>SUMIFS(通讯通路门店!$BC:$BC,通讯通路门店!$S:$S,$G629)</f>
        <v>0</v>
      </c>
      <c r="AM629" s="99">
        <f>SUMIFS(通讯通路门店!$BD:$BD,通讯通路门店!$S:$S,$G629)</f>
        <v>0</v>
      </c>
      <c r="AN629" s="99">
        <f>SUMIFS(通讯通路门店!$BF:$BF,通讯通路门店!$S:$S,$G629)</f>
        <v>0</v>
      </c>
      <c r="AO629" s="99">
        <f t="shared" si="47"/>
        <v>0</v>
      </c>
      <c r="AP629" s="99">
        <f>SUMIFS(通讯通路门店!$K:$K,通讯通路门店!$S:$S,$G629)</f>
        <v>0</v>
      </c>
      <c r="AQ629" s="83"/>
      <c r="AR629" s="99">
        <f>SUMIFS(通讯通路门店!$T:$T,通讯通路门店!$S:$S,$G629)</f>
        <v>0</v>
      </c>
      <c r="AS629" s="99">
        <f>SUMIFS(通讯通路门店!$U:$U,通讯通路门店!$S:$S,$G629)</f>
        <v>0</v>
      </c>
      <c r="AT629" s="99">
        <f>SUMIFS(通讯通路门店!$V:$V,通讯通路门店!$S:$S,$G629)</f>
        <v>0</v>
      </c>
      <c r="AU629" s="99">
        <f>SUMIFS(通讯通路门店!$W:$W,通讯通路门店!$S:$S,$G629)</f>
        <v>0</v>
      </c>
      <c r="AV629" s="99">
        <f>SUMIFS(通讯通路门店!$Z:$Z,通讯通路门店!$S:$S,$G629)</f>
        <v>0</v>
      </c>
      <c r="AW629" s="99">
        <f>SUMIFS(通讯通路门店!$AB:$AB,通讯通路门店!$S:$S,$G629)</f>
        <v>0</v>
      </c>
      <c r="AX629" s="99">
        <f>SUMIFS(通讯通路门店!$X:$X,通讯通路门店!$S:$S,$G629)</f>
        <v>0</v>
      </c>
      <c r="AY629" s="99">
        <f>SUMIFS(通讯通路门店!$Y:$Y,通讯通路门店!$S:$S,$G629)</f>
        <v>0</v>
      </c>
      <c r="AZ629" s="99">
        <f>SUMIFS(通讯通路门店!$AA:$AA,通讯通路门店!$S:$S,$G629)</f>
        <v>0</v>
      </c>
      <c r="BA629" s="99">
        <f t="shared" si="48"/>
        <v>0</v>
      </c>
      <c r="BB629" s="99">
        <f t="shared" si="49"/>
        <v>0</v>
      </c>
      <c r="BC629" s="99">
        <f>SUMIFS(通讯通路门店!$W:$W,通讯通路门店!$S:$S,$G629,通讯通路门店!$J:$J,"荣耀体验店")+SUMIFS(通讯通路门店!$W:$W,通讯通路门店!$S:$S,$G629,通讯通路门店!$J:$J,"荣耀授权专卖店")</f>
        <v>0</v>
      </c>
      <c r="BD629" s="99">
        <f>SUMIFS(通讯通路门店!$Z:$Z,通讯通路门店!$S:$S,$G629,通讯通路门店!$J:$J,"VIVO体验店")</f>
        <v>0</v>
      </c>
      <c r="BE629" s="99">
        <f>SUMIFS(通讯通路门店!$AB:$AB,通讯通路门店!$S:$S,$G629,通讯通路门店!$J:$J,"OPPO体验店")</f>
        <v>0</v>
      </c>
      <c r="BF629" s="99">
        <f>SUMIFS(通讯通路门店!$X:$X,通讯通路门店!$S:$S,$G629,通讯通路门店!$J:$J,"华为授权体验店")+SUMIFS(通讯通路门店!$AA:$AA,通讯通路门店!$S:$S,$G629,通讯通路门店!$J:$J,"华为堡垒店")</f>
        <v>0</v>
      </c>
      <c r="BG629" s="99">
        <f>SUMIFS(通讯通路门店!$Y:$Y,通讯通路门店!$S:$S,$G629,通讯通路门店!$J:$J,"小米体验店")</f>
        <v>0</v>
      </c>
      <c r="BH629" s="99">
        <f>SUMIFS(通讯通路门店!$AA:$AA,通讯通路门店!$S:$S,$G629,通讯通路门店!$J:$J,"苹果体验店")</f>
        <v>0</v>
      </c>
      <c r="BI629" s="99">
        <f>SUMIFS(通讯通路门店!$K:$K,通讯通路门店!$S:$S,$G629,通讯通路门店!$J:$J,"其他品牌专卖店")</f>
        <v>0</v>
      </c>
      <c r="BJ629" s="99">
        <f>SUMIFS(通讯通路门店!$AC:$AC,通讯通路门店!$S:$S,$G629)</f>
        <v>0</v>
      </c>
      <c r="BK629" s="99">
        <f>SUMIFS(通讯通路门店!$AD:$AD,通讯通路门店!$S:$S,$G629)</f>
        <v>0</v>
      </c>
      <c r="BL629" s="99">
        <f>SUMIFS(通讯通路门店!$AE:$AE,通讯通路门店!$S:$S,$G629)</f>
        <v>0</v>
      </c>
      <c r="BM629" s="99">
        <f>SUMIFS(通讯通路门店!$AF:$AF,通讯通路门店!$S:$S,$G629)</f>
        <v>0</v>
      </c>
      <c r="BN629" s="99">
        <f>SUMIFS(通讯通路门店!$AG:$AG,通讯通路门店!$S:$S,$G629)</f>
        <v>0</v>
      </c>
      <c r="BO629" s="99">
        <f>SUMIFS(通讯通路门店!$AH:$AH,通讯通路门店!$S:$S,$G629)</f>
        <v>0</v>
      </c>
      <c r="BP629" s="99">
        <f>SUMIFS(通讯通路门店!$AI:$AI,通讯通路门店!$S:$S,$G629)</f>
        <v>0</v>
      </c>
      <c r="BQ629" s="83"/>
    </row>
    <row r="630" spans="1:69">
      <c r="A630" s="99" t="str">
        <f>IFERROR(_xlfn.XLOOKUP($G630,通讯通路门店!$S$4:$S$993933,通讯通路门店!$A$4:$A$993933,0,0),"")</f>
        <v/>
      </c>
      <c r="B630" s="99" t="str">
        <f>IFERROR(_xlfn.XLOOKUP($G630,通讯通路门店!$S$4:$S$993933,通讯通路门店!$B$4:$B$993933,0,0),"")</f>
        <v/>
      </c>
      <c r="C630" s="99" t="str">
        <f>IFERROR(_xlfn.XLOOKUP($G630,通讯通路门店!$S$4:$S$993933,通讯通路门店!$C$4:$C$993933,0,0),"")</f>
        <v/>
      </c>
      <c r="D630" s="99" t="str">
        <f>IFERROR(_xlfn.XLOOKUP($G630,通讯通路门店!$S$4:$S$993933,通讯通路门店!$D$4:$D$993933,0,0),"")</f>
        <v/>
      </c>
      <c r="E630" s="83"/>
      <c r="F630" s="83"/>
      <c r="G630" s="101" t="e">
        <v>#N/A</v>
      </c>
      <c r="H630" s="102" t="str">
        <f>IFERROR(_xlfn.XLOOKUP($G630,通讯通路门店!$S$4:$S$993933,通讯通路门店!$R$4:$R$993933,0,0),"")</f>
        <v/>
      </c>
      <c r="I630" s="83"/>
      <c r="J630" s="83"/>
      <c r="K630" s="83"/>
      <c r="L630" s="83"/>
      <c r="M630" s="83"/>
      <c r="N630" s="83"/>
      <c r="O630" s="83"/>
      <c r="P630" s="83"/>
      <c r="Q630" s="83"/>
      <c r="R630" s="83"/>
      <c r="S630" s="83"/>
      <c r="T630" s="83"/>
      <c r="U630" s="99">
        <f>COUNTIF(通讯通路门店!$S:$S,$G630)</f>
        <v>0</v>
      </c>
      <c r="V630" s="99">
        <f>COUNTIFS(通讯通路门店!$S:$S,$G630,通讯通路门店!$J:$J,"综合卖场")</f>
        <v>0</v>
      </c>
      <c r="W630" s="99">
        <f>SUMIFS(通讯通路门店!$AJ:$AJ,通讯通路门店!$S:$S,通讯客户沙盘!$G630)</f>
        <v>0</v>
      </c>
      <c r="X630" s="99">
        <f t="shared" si="45"/>
        <v>0</v>
      </c>
      <c r="Y630" s="99">
        <f>COUNTIFS(通讯通路门店!$S:$S,$G630,通讯通路门店!$J:$J,"荣耀体验店")+COUNTIFS(通讯通路门店!$S:$S,$G630,通讯通路门店!$J:$J,"荣耀授权专卖店")</f>
        <v>0</v>
      </c>
      <c r="Z630" s="99">
        <f>COUNTIFS(通讯通路门店!$S:$S,$G630,通讯通路门店!$J:$J,"VIVO体验店")</f>
        <v>0</v>
      </c>
      <c r="AA630" s="99">
        <f>COUNTIFS(通讯通路门店!$S:$S,$G630,通讯通路门店!$J:$J,"OPPO体验店")</f>
        <v>0</v>
      </c>
      <c r="AB630" s="99">
        <f>COUNTIFS(通讯通路门店!$S:$S,$G630,通讯通路门店!$J:$J,"华为授权体验店")+COUNTIFS(通讯通路门店!$S:$S,$G630,通讯通路门店!$J:$J,"华为堡垒店")</f>
        <v>0</v>
      </c>
      <c r="AC630" s="99">
        <f>COUNTIFS(通讯通路门店!$S:$S,$G630,通讯通路门店!$J:$J,"小米体验店")</f>
        <v>0</v>
      </c>
      <c r="AD630" s="99">
        <f>COUNTIFS(通讯通路门店!$S:$S,$G630,通讯通路门店!$J:$J,"苹果体验店")</f>
        <v>0</v>
      </c>
      <c r="AE630" s="99">
        <f>COUNTIFS(通讯通路门店!$S:$S,$G630,通讯通路门店!$J:$J,"其他品牌专卖店")</f>
        <v>0</v>
      </c>
      <c r="AF630" s="99">
        <f>SUMIFS(通讯通路门店!$BI:$BI,通讯通路门店!$S:$S,$G630)</f>
        <v>0</v>
      </c>
      <c r="AG630" s="99">
        <f>SUMIFS(通讯通路门店!$BH:$BH,通讯通路门店!$S:$S,$G630)</f>
        <v>0</v>
      </c>
      <c r="AH630" s="99">
        <f t="shared" si="46"/>
        <v>0</v>
      </c>
      <c r="AI630" s="99">
        <f>SUMIFS(通讯通路门店!$BB:$BB,通讯通路门店!$S:$S,$G630)</f>
        <v>0</v>
      </c>
      <c r="AJ630" s="99">
        <f>SUMIFS(通讯通路门店!$BE:$BE,通讯通路门店!$S:$S,$G630)</f>
        <v>0</v>
      </c>
      <c r="AK630" s="99">
        <f>SUMIFS(通讯通路门店!$BG:$BG,通讯通路门店!$S:$S,$G630)</f>
        <v>0</v>
      </c>
      <c r="AL630" s="99">
        <f>SUMIFS(通讯通路门店!$BC:$BC,通讯通路门店!$S:$S,$G630)</f>
        <v>0</v>
      </c>
      <c r="AM630" s="99">
        <f>SUMIFS(通讯通路门店!$BD:$BD,通讯通路门店!$S:$S,$G630)</f>
        <v>0</v>
      </c>
      <c r="AN630" s="99">
        <f>SUMIFS(通讯通路门店!$BF:$BF,通讯通路门店!$S:$S,$G630)</f>
        <v>0</v>
      </c>
      <c r="AO630" s="99">
        <f t="shared" si="47"/>
        <v>0</v>
      </c>
      <c r="AP630" s="99">
        <f>SUMIFS(通讯通路门店!$K:$K,通讯通路门店!$S:$S,$G630)</f>
        <v>0</v>
      </c>
      <c r="AQ630" s="83"/>
      <c r="AR630" s="99">
        <f>SUMIFS(通讯通路门店!$T:$T,通讯通路门店!$S:$S,$G630)</f>
        <v>0</v>
      </c>
      <c r="AS630" s="99">
        <f>SUMIFS(通讯通路门店!$U:$U,通讯通路门店!$S:$S,$G630)</f>
        <v>0</v>
      </c>
      <c r="AT630" s="99">
        <f>SUMIFS(通讯通路门店!$V:$V,通讯通路门店!$S:$S,$G630)</f>
        <v>0</v>
      </c>
      <c r="AU630" s="99">
        <f>SUMIFS(通讯通路门店!$W:$W,通讯通路门店!$S:$S,$G630)</f>
        <v>0</v>
      </c>
      <c r="AV630" s="99">
        <f>SUMIFS(通讯通路门店!$Z:$Z,通讯通路门店!$S:$S,$G630)</f>
        <v>0</v>
      </c>
      <c r="AW630" s="99">
        <f>SUMIFS(通讯通路门店!$AB:$AB,通讯通路门店!$S:$S,$G630)</f>
        <v>0</v>
      </c>
      <c r="AX630" s="99">
        <f>SUMIFS(通讯通路门店!$X:$X,通讯通路门店!$S:$S,$G630)</f>
        <v>0</v>
      </c>
      <c r="AY630" s="99">
        <f>SUMIFS(通讯通路门店!$Y:$Y,通讯通路门店!$S:$S,$G630)</f>
        <v>0</v>
      </c>
      <c r="AZ630" s="99">
        <f>SUMIFS(通讯通路门店!$AA:$AA,通讯通路门店!$S:$S,$G630)</f>
        <v>0</v>
      </c>
      <c r="BA630" s="99">
        <f t="shared" si="48"/>
        <v>0</v>
      </c>
      <c r="BB630" s="99">
        <f t="shared" si="49"/>
        <v>0</v>
      </c>
      <c r="BC630" s="99">
        <f>SUMIFS(通讯通路门店!$W:$W,通讯通路门店!$S:$S,$G630,通讯通路门店!$J:$J,"荣耀体验店")+SUMIFS(通讯通路门店!$W:$W,通讯通路门店!$S:$S,$G630,通讯通路门店!$J:$J,"荣耀授权专卖店")</f>
        <v>0</v>
      </c>
      <c r="BD630" s="99">
        <f>SUMIFS(通讯通路门店!$Z:$Z,通讯通路门店!$S:$S,$G630,通讯通路门店!$J:$J,"VIVO体验店")</f>
        <v>0</v>
      </c>
      <c r="BE630" s="99">
        <f>SUMIFS(通讯通路门店!$AB:$AB,通讯通路门店!$S:$S,$G630,通讯通路门店!$J:$J,"OPPO体验店")</f>
        <v>0</v>
      </c>
      <c r="BF630" s="99">
        <f>SUMIFS(通讯通路门店!$X:$X,通讯通路门店!$S:$S,$G630,通讯通路门店!$J:$J,"华为授权体验店")+SUMIFS(通讯通路门店!$AA:$AA,通讯通路门店!$S:$S,$G630,通讯通路门店!$J:$J,"华为堡垒店")</f>
        <v>0</v>
      </c>
      <c r="BG630" s="99">
        <f>SUMIFS(通讯通路门店!$Y:$Y,通讯通路门店!$S:$S,$G630,通讯通路门店!$J:$J,"小米体验店")</f>
        <v>0</v>
      </c>
      <c r="BH630" s="99">
        <f>SUMIFS(通讯通路门店!$AA:$AA,通讯通路门店!$S:$S,$G630,通讯通路门店!$J:$J,"苹果体验店")</f>
        <v>0</v>
      </c>
      <c r="BI630" s="99">
        <f>SUMIFS(通讯通路门店!$K:$K,通讯通路门店!$S:$S,$G630,通讯通路门店!$J:$J,"其他品牌专卖店")</f>
        <v>0</v>
      </c>
      <c r="BJ630" s="99">
        <f>SUMIFS(通讯通路门店!$AC:$AC,通讯通路门店!$S:$S,$G630)</f>
        <v>0</v>
      </c>
      <c r="BK630" s="99">
        <f>SUMIFS(通讯通路门店!$AD:$AD,通讯通路门店!$S:$S,$G630)</f>
        <v>0</v>
      </c>
      <c r="BL630" s="99">
        <f>SUMIFS(通讯通路门店!$AE:$AE,通讯通路门店!$S:$S,$G630)</f>
        <v>0</v>
      </c>
      <c r="BM630" s="99">
        <f>SUMIFS(通讯通路门店!$AF:$AF,通讯通路门店!$S:$S,$G630)</f>
        <v>0</v>
      </c>
      <c r="BN630" s="99">
        <f>SUMIFS(通讯通路门店!$AG:$AG,通讯通路门店!$S:$S,$G630)</f>
        <v>0</v>
      </c>
      <c r="BO630" s="99">
        <f>SUMIFS(通讯通路门店!$AH:$AH,通讯通路门店!$S:$S,$G630)</f>
        <v>0</v>
      </c>
      <c r="BP630" s="99">
        <f>SUMIFS(通讯通路门店!$AI:$AI,通讯通路门店!$S:$S,$G630)</f>
        <v>0</v>
      </c>
      <c r="BQ630" s="83"/>
    </row>
    <row r="631" spans="1:69">
      <c r="A631" s="99" t="str">
        <f>IFERROR(_xlfn.XLOOKUP($G631,通讯通路门店!$S$4:$S$993933,通讯通路门店!$A$4:$A$993933,0,0),"")</f>
        <v/>
      </c>
      <c r="B631" s="99" t="str">
        <f>IFERROR(_xlfn.XLOOKUP($G631,通讯通路门店!$S$4:$S$993933,通讯通路门店!$B$4:$B$993933,0,0),"")</f>
        <v/>
      </c>
      <c r="C631" s="99" t="str">
        <f>IFERROR(_xlfn.XLOOKUP($G631,通讯通路门店!$S$4:$S$993933,通讯通路门店!$C$4:$C$993933,0,0),"")</f>
        <v/>
      </c>
      <c r="D631" s="99" t="str">
        <f>IFERROR(_xlfn.XLOOKUP($G631,通讯通路门店!$S$4:$S$993933,通讯通路门店!$D$4:$D$993933,0,0),"")</f>
        <v/>
      </c>
      <c r="E631" s="83"/>
      <c r="F631" s="83"/>
      <c r="G631" s="101" t="e">
        <v>#N/A</v>
      </c>
      <c r="H631" s="102" t="str">
        <f>IFERROR(_xlfn.XLOOKUP($G631,通讯通路门店!$S$4:$S$993933,通讯通路门店!$R$4:$R$993933,0,0),"")</f>
        <v/>
      </c>
      <c r="I631" s="83"/>
      <c r="J631" s="83"/>
      <c r="K631" s="83"/>
      <c r="L631" s="83"/>
      <c r="M631" s="83"/>
      <c r="N631" s="83"/>
      <c r="O631" s="83"/>
      <c r="P631" s="83"/>
      <c r="Q631" s="83"/>
      <c r="R631" s="83"/>
      <c r="S631" s="83"/>
      <c r="T631" s="83"/>
      <c r="U631" s="99">
        <f>COUNTIF(通讯通路门店!$S:$S,$G631)</f>
        <v>0</v>
      </c>
      <c r="V631" s="99">
        <f>COUNTIFS(通讯通路门店!$S:$S,$G631,通讯通路门店!$J:$J,"综合卖场")</f>
        <v>0</v>
      </c>
      <c r="W631" s="99">
        <f>SUMIFS(通讯通路门店!$AJ:$AJ,通讯通路门店!$S:$S,通讯客户沙盘!$G631)</f>
        <v>0</v>
      </c>
      <c r="X631" s="99">
        <f t="shared" si="45"/>
        <v>0</v>
      </c>
      <c r="Y631" s="99">
        <f>COUNTIFS(通讯通路门店!$S:$S,$G631,通讯通路门店!$J:$J,"荣耀体验店")+COUNTIFS(通讯通路门店!$S:$S,$G631,通讯通路门店!$J:$J,"荣耀授权专卖店")</f>
        <v>0</v>
      </c>
      <c r="Z631" s="99">
        <f>COUNTIFS(通讯通路门店!$S:$S,$G631,通讯通路门店!$J:$J,"VIVO体验店")</f>
        <v>0</v>
      </c>
      <c r="AA631" s="99">
        <f>COUNTIFS(通讯通路门店!$S:$S,$G631,通讯通路门店!$J:$J,"OPPO体验店")</f>
        <v>0</v>
      </c>
      <c r="AB631" s="99">
        <f>COUNTIFS(通讯通路门店!$S:$S,$G631,通讯通路门店!$J:$J,"华为授权体验店")+COUNTIFS(通讯通路门店!$S:$S,$G631,通讯通路门店!$J:$J,"华为堡垒店")</f>
        <v>0</v>
      </c>
      <c r="AC631" s="99">
        <f>COUNTIFS(通讯通路门店!$S:$S,$G631,通讯通路门店!$J:$J,"小米体验店")</f>
        <v>0</v>
      </c>
      <c r="AD631" s="99">
        <f>COUNTIFS(通讯通路门店!$S:$S,$G631,通讯通路门店!$J:$J,"苹果体验店")</f>
        <v>0</v>
      </c>
      <c r="AE631" s="99">
        <f>COUNTIFS(通讯通路门店!$S:$S,$G631,通讯通路门店!$J:$J,"其他品牌专卖店")</f>
        <v>0</v>
      </c>
      <c r="AF631" s="99">
        <f>SUMIFS(通讯通路门店!$BI:$BI,通讯通路门店!$S:$S,$G631)</f>
        <v>0</v>
      </c>
      <c r="AG631" s="99">
        <f>SUMIFS(通讯通路门店!$BH:$BH,通讯通路门店!$S:$S,$G631)</f>
        <v>0</v>
      </c>
      <c r="AH631" s="99">
        <f t="shared" si="46"/>
        <v>0</v>
      </c>
      <c r="AI631" s="99">
        <f>SUMIFS(通讯通路门店!$BB:$BB,通讯通路门店!$S:$S,$G631)</f>
        <v>0</v>
      </c>
      <c r="AJ631" s="99">
        <f>SUMIFS(通讯通路门店!$BE:$BE,通讯通路门店!$S:$S,$G631)</f>
        <v>0</v>
      </c>
      <c r="AK631" s="99">
        <f>SUMIFS(通讯通路门店!$BG:$BG,通讯通路门店!$S:$S,$G631)</f>
        <v>0</v>
      </c>
      <c r="AL631" s="99">
        <f>SUMIFS(通讯通路门店!$BC:$BC,通讯通路门店!$S:$S,$G631)</f>
        <v>0</v>
      </c>
      <c r="AM631" s="99">
        <f>SUMIFS(通讯通路门店!$BD:$BD,通讯通路门店!$S:$S,$G631)</f>
        <v>0</v>
      </c>
      <c r="AN631" s="99">
        <f>SUMIFS(通讯通路门店!$BF:$BF,通讯通路门店!$S:$S,$G631)</f>
        <v>0</v>
      </c>
      <c r="AO631" s="99">
        <f t="shared" si="47"/>
        <v>0</v>
      </c>
      <c r="AP631" s="99">
        <f>SUMIFS(通讯通路门店!$K:$K,通讯通路门店!$S:$S,$G631)</f>
        <v>0</v>
      </c>
      <c r="AQ631" s="83"/>
      <c r="AR631" s="99">
        <f>SUMIFS(通讯通路门店!$T:$T,通讯通路门店!$S:$S,$G631)</f>
        <v>0</v>
      </c>
      <c r="AS631" s="99">
        <f>SUMIFS(通讯通路门店!$U:$U,通讯通路门店!$S:$S,$G631)</f>
        <v>0</v>
      </c>
      <c r="AT631" s="99">
        <f>SUMIFS(通讯通路门店!$V:$V,通讯通路门店!$S:$S,$G631)</f>
        <v>0</v>
      </c>
      <c r="AU631" s="99">
        <f>SUMIFS(通讯通路门店!$W:$W,通讯通路门店!$S:$S,$G631)</f>
        <v>0</v>
      </c>
      <c r="AV631" s="99">
        <f>SUMIFS(通讯通路门店!$Z:$Z,通讯通路门店!$S:$S,$G631)</f>
        <v>0</v>
      </c>
      <c r="AW631" s="99">
        <f>SUMIFS(通讯通路门店!$AB:$AB,通讯通路门店!$S:$S,$G631)</f>
        <v>0</v>
      </c>
      <c r="AX631" s="99">
        <f>SUMIFS(通讯通路门店!$X:$X,通讯通路门店!$S:$S,$G631)</f>
        <v>0</v>
      </c>
      <c r="AY631" s="99">
        <f>SUMIFS(通讯通路门店!$Y:$Y,通讯通路门店!$S:$S,$G631)</f>
        <v>0</v>
      </c>
      <c r="AZ631" s="99">
        <f>SUMIFS(通讯通路门店!$AA:$AA,通讯通路门店!$S:$S,$G631)</f>
        <v>0</v>
      </c>
      <c r="BA631" s="99">
        <f t="shared" si="48"/>
        <v>0</v>
      </c>
      <c r="BB631" s="99">
        <f t="shared" si="49"/>
        <v>0</v>
      </c>
      <c r="BC631" s="99">
        <f>SUMIFS(通讯通路门店!$W:$W,通讯通路门店!$S:$S,$G631,通讯通路门店!$J:$J,"荣耀体验店")+SUMIFS(通讯通路门店!$W:$W,通讯通路门店!$S:$S,$G631,通讯通路门店!$J:$J,"荣耀授权专卖店")</f>
        <v>0</v>
      </c>
      <c r="BD631" s="99">
        <f>SUMIFS(通讯通路门店!$Z:$Z,通讯通路门店!$S:$S,$G631,通讯通路门店!$J:$J,"VIVO体验店")</f>
        <v>0</v>
      </c>
      <c r="BE631" s="99">
        <f>SUMIFS(通讯通路门店!$AB:$AB,通讯通路门店!$S:$S,$G631,通讯通路门店!$J:$J,"OPPO体验店")</f>
        <v>0</v>
      </c>
      <c r="BF631" s="99">
        <f>SUMIFS(通讯通路门店!$X:$X,通讯通路门店!$S:$S,$G631,通讯通路门店!$J:$J,"华为授权体验店")+SUMIFS(通讯通路门店!$AA:$AA,通讯通路门店!$S:$S,$G631,通讯通路门店!$J:$J,"华为堡垒店")</f>
        <v>0</v>
      </c>
      <c r="BG631" s="99">
        <f>SUMIFS(通讯通路门店!$Y:$Y,通讯通路门店!$S:$S,$G631,通讯通路门店!$J:$J,"小米体验店")</f>
        <v>0</v>
      </c>
      <c r="BH631" s="99">
        <f>SUMIFS(通讯通路门店!$AA:$AA,通讯通路门店!$S:$S,$G631,通讯通路门店!$J:$J,"苹果体验店")</f>
        <v>0</v>
      </c>
      <c r="BI631" s="99">
        <f>SUMIFS(通讯通路门店!$K:$K,通讯通路门店!$S:$S,$G631,通讯通路门店!$J:$J,"其他品牌专卖店")</f>
        <v>0</v>
      </c>
      <c r="BJ631" s="99">
        <f>SUMIFS(通讯通路门店!$AC:$AC,通讯通路门店!$S:$S,$G631)</f>
        <v>0</v>
      </c>
      <c r="BK631" s="99">
        <f>SUMIFS(通讯通路门店!$AD:$AD,通讯通路门店!$S:$S,$G631)</f>
        <v>0</v>
      </c>
      <c r="BL631" s="99">
        <f>SUMIFS(通讯通路门店!$AE:$AE,通讯通路门店!$S:$S,$G631)</f>
        <v>0</v>
      </c>
      <c r="BM631" s="99">
        <f>SUMIFS(通讯通路门店!$AF:$AF,通讯通路门店!$S:$S,$G631)</f>
        <v>0</v>
      </c>
      <c r="BN631" s="99">
        <f>SUMIFS(通讯通路门店!$AG:$AG,通讯通路门店!$S:$S,$G631)</f>
        <v>0</v>
      </c>
      <c r="BO631" s="99">
        <f>SUMIFS(通讯通路门店!$AH:$AH,通讯通路门店!$S:$S,$G631)</f>
        <v>0</v>
      </c>
      <c r="BP631" s="99">
        <f>SUMIFS(通讯通路门店!$AI:$AI,通讯通路门店!$S:$S,$G631)</f>
        <v>0</v>
      </c>
      <c r="BQ631" s="83"/>
    </row>
    <row r="632" spans="1:69">
      <c r="A632" s="99" t="str">
        <f>IFERROR(_xlfn.XLOOKUP($G632,通讯通路门店!$S$4:$S$993933,通讯通路门店!$A$4:$A$993933,0,0),"")</f>
        <v/>
      </c>
      <c r="B632" s="99" t="str">
        <f>IFERROR(_xlfn.XLOOKUP($G632,通讯通路门店!$S$4:$S$993933,通讯通路门店!$B$4:$B$993933,0,0),"")</f>
        <v/>
      </c>
      <c r="C632" s="99" t="str">
        <f>IFERROR(_xlfn.XLOOKUP($G632,通讯通路门店!$S$4:$S$993933,通讯通路门店!$C$4:$C$993933,0,0),"")</f>
        <v/>
      </c>
      <c r="D632" s="99" t="str">
        <f>IFERROR(_xlfn.XLOOKUP($G632,通讯通路门店!$S$4:$S$993933,通讯通路门店!$D$4:$D$993933,0,0),"")</f>
        <v/>
      </c>
      <c r="E632" s="83"/>
      <c r="F632" s="83"/>
      <c r="G632" s="101" t="e">
        <v>#N/A</v>
      </c>
      <c r="H632" s="102" t="str">
        <f>IFERROR(_xlfn.XLOOKUP($G632,通讯通路门店!$S$4:$S$993933,通讯通路门店!$R$4:$R$993933,0,0),"")</f>
        <v/>
      </c>
      <c r="I632" s="83"/>
      <c r="J632" s="83"/>
      <c r="K632" s="83"/>
      <c r="L632" s="83"/>
      <c r="M632" s="83"/>
      <c r="N632" s="83"/>
      <c r="O632" s="83"/>
      <c r="P632" s="83"/>
      <c r="Q632" s="83"/>
      <c r="R632" s="83"/>
      <c r="S632" s="83"/>
      <c r="T632" s="83"/>
      <c r="U632" s="99">
        <f>COUNTIF(通讯通路门店!$S:$S,$G632)</f>
        <v>0</v>
      </c>
      <c r="V632" s="99">
        <f>COUNTIFS(通讯通路门店!$S:$S,$G632,通讯通路门店!$J:$J,"综合卖场")</f>
        <v>0</v>
      </c>
      <c r="W632" s="99">
        <f>SUMIFS(通讯通路门店!$AJ:$AJ,通讯通路门店!$S:$S,通讯客户沙盘!$G632)</f>
        <v>0</v>
      </c>
      <c r="X632" s="99">
        <f t="shared" si="45"/>
        <v>0</v>
      </c>
      <c r="Y632" s="99">
        <f>COUNTIFS(通讯通路门店!$S:$S,$G632,通讯通路门店!$J:$J,"荣耀体验店")+COUNTIFS(通讯通路门店!$S:$S,$G632,通讯通路门店!$J:$J,"荣耀授权专卖店")</f>
        <v>0</v>
      </c>
      <c r="Z632" s="99">
        <f>COUNTIFS(通讯通路门店!$S:$S,$G632,通讯通路门店!$J:$J,"VIVO体验店")</f>
        <v>0</v>
      </c>
      <c r="AA632" s="99">
        <f>COUNTIFS(通讯通路门店!$S:$S,$G632,通讯通路门店!$J:$J,"OPPO体验店")</f>
        <v>0</v>
      </c>
      <c r="AB632" s="99">
        <f>COUNTIFS(通讯通路门店!$S:$S,$G632,通讯通路门店!$J:$J,"华为授权体验店")+COUNTIFS(通讯通路门店!$S:$S,$G632,通讯通路门店!$J:$J,"华为堡垒店")</f>
        <v>0</v>
      </c>
      <c r="AC632" s="99">
        <f>COUNTIFS(通讯通路门店!$S:$S,$G632,通讯通路门店!$J:$J,"小米体验店")</f>
        <v>0</v>
      </c>
      <c r="AD632" s="99">
        <f>COUNTIFS(通讯通路门店!$S:$S,$G632,通讯通路门店!$J:$J,"苹果体验店")</f>
        <v>0</v>
      </c>
      <c r="AE632" s="99">
        <f>COUNTIFS(通讯通路门店!$S:$S,$G632,通讯通路门店!$J:$J,"其他品牌专卖店")</f>
        <v>0</v>
      </c>
      <c r="AF632" s="99">
        <f>SUMIFS(通讯通路门店!$BI:$BI,通讯通路门店!$S:$S,$G632)</f>
        <v>0</v>
      </c>
      <c r="AG632" s="99">
        <f>SUMIFS(通讯通路门店!$BH:$BH,通讯通路门店!$S:$S,$G632)</f>
        <v>0</v>
      </c>
      <c r="AH632" s="99">
        <f t="shared" si="46"/>
        <v>0</v>
      </c>
      <c r="AI632" s="99">
        <f>SUMIFS(通讯通路门店!$BB:$BB,通讯通路门店!$S:$S,$G632)</f>
        <v>0</v>
      </c>
      <c r="AJ632" s="99">
        <f>SUMIFS(通讯通路门店!$BE:$BE,通讯通路门店!$S:$S,$G632)</f>
        <v>0</v>
      </c>
      <c r="AK632" s="99">
        <f>SUMIFS(通讯通路门店!$BG:$BG,通讯通路门店!$S:$S,$G632)</f>
        <v>0</v>
      </c>
      <c r="AL632" s="99">
        <f>SUMIFS(通讯通路门店!$BC:$BC,通讯通路门店!$S:$S,$G632)</f>
        <v>0</v>
      </c>
      <c r="AM632" s="99">
        <f>SUMIFS(通讯通路门店!$BD:$BD,通讯通路门店!$S:$S,$G632)</f>
        <v>0</v>
      </c>
      <c r="AN632" s="99">
        <f>SUMIFS(通讯通路门店!$BF:$BF,通讯通路门店!$S:$S,$G632)</f>
        <v>0</v>
      </c>
      <c r="AO632" s="99">
        <f t="shared" si="47"/>
        <v>0</v>
      </c>
      <c r="AP632" s="99">
        <f>SUMIFS(通讯通路门店!$K:$K,通讯通路门店!$S:$S,$G632)</f>
        <v>0</v>
      </c>
      <c r="AQ632" s="83"/>
      <c r="AR632" s="99">
        <f>SUMIFS(通讯通路门店!$T:$T,通讯通路门店!$S:$S,$G632)</f>
        <v>0</v>
      </c>
      <c r="AS632" s="99">
        <f>SUMIFS(通讯通路门店!$U:$U,通讯通路门店!$S:$S,$G632)</f>
        <v>0</v>
      </c>
      <c r="AT632" s="99">
        <f>SUMIFS(通讯通路门店!$V:$V,通讯通路门店!$S:$S,$G632)</f>
        <v>0</v>
      </c>
      <c r="AU632" s="99">
        <f>SUMIFS(通讯通路门店!$W:$W,通讯通路门店!$S:$S,$G632)</f>
        <v>0</v>
      </c>
      <c r="AV632" s="99">
        <f>SUMIFS(通讯通路门店!$Z:$Z,通讯通路门店!$S:$S,$G632)</f>
        <v>0</v>
      </c>
      <c r="AW632" s="99">
        <f>SUMIFS(通讯通路门店!$AB:$AB,通讯通路门店!$S:$S,$G632)</f>
        <v>0</v>
      </c>
      <c r="AX632" s="99">
        <f>SUMIFS(通讯通路门店!$X:$X,通讯通路门店!$S:$S,$G632)</f>
        <v>0</v>
      </c>
      <c r="AY632" s="99">
        <f>SUMIFS(通讯通路门店!$Y:$Y,通讯通路门店!$S:$S,$G632)</f>
        <v>0</v>
      </c>
      <c r="AZ632" s="99">
        <f>SUMIFS(通讯通路门店!$AA:$AA,通讯通路门店!$S:$S,$G632)</f>
        <v>0</v>
      </c>
      <c r="BA632" s="99">
        <f t="shared" si="48"/>
        <v>0</v>
      </c>
      <c r="BB632" s="99">
        <f t="shared" si="49"/>
        <v>0</v>
      </c>
      <c r="BC632" s="99">
        <f>SUMIFS(通讯通路门店!$W:$W,通讯通路门店!$S:$S,$G632,通讯通路门店!$J:$J,"荣耀体验店")+SUMIFS(通讯通路门店!$W:$W,通讯通路门店!$S:$S,$G632,通讯通路门店!$J:$J,"荣耀授权专卖店")</f>
        <v>0</v>
      </c>
      <c r="BD632" s="99">
        <f>SUMIFS(通讯通路门店!$Z:$Z,通讯通路门店!$S:$S,$G632,通讯通路门店!$J:$J,"VIVO体验店")</f>
        <v>0</v>
      </c>
      <c r="BE632" s="99">
        <f>SUMIFS(通讯通路门店!$AB:$AB,通讯通路门店!$S:$S,$G632,通讯通路门店!$J:$J,"OPPO体验店")</f>
        <v>0</v>
      </c>
      <c r="BF632" s="99">
        <f>SUMIFS(通讯通路门店!$X:$X,通讯通路门店!$S:$S,$G632,通讯通路门店!$J:$J,"华为授权体验店")+SUMIFS(通讯通路门店!$AA:$AA,通讯通路门店!$S:$S,$G632,通讯通路门店!$J:$J,"华为堡垒店")</f>
        <v>0</v>
      </c>
      <c r="BG632" s="99">
        <f>SUMIFS(通讯通路门店!$Y:$Y,通讯通路门店!$S:$S,$G632,通讯通路门店!$J:$J,"小米体验店")</f>
        <v>0</v>
      </c>
      <c r="BH632" s="99">
        <f>SUMIFS(通讯通路门店!$AA:$AA,通讯通路门店!$S:$S,$G632,通讯通路门店!$J:$J,"苹果体验店")</f>
        <v>0</v>
      </c>
      <c r="BI632" s="99">
        <f>SUMIFS(通讯通路门店!$K:$K,通讯通路门店!$S:$S,$G632,通讯通路门店!$J:$J,"其他品牌专卖店")</f>
        <v>0</v>
      </c>
      <c r="BJ632" s="99">
        <f>SUMIFS(通讯通路门店!$AC:$AC,通讯通路门店!$S:$S,$G632)</f>
        <v>0</v>
      </c>
      <c r="BK632" s="99">
        <f>SUMIFS(通讯通路门店!$AD:$AD,通讯通路门店!$S:$S,$G632)</f>
        <v>0</v>
      </c>
      <c r="BL632" s="99">
        <f>SUMIFS(通讯通路门店!$AE:$AE,通讯通路门店!$S:$S,$G632)</f>
        <v>0</v>
      </c>
      <c r="BM632" s="99">
        <f>SUMIFS(通讯通路门店!$AF:$AF,通讯通路门店!$S:$S,$G632)</f>
        <v>0</v>
      </c>
      <c r="BN632" s="99">
        <f>SUMIFS(通讯通路门店!$AG:$AG,通讯通路门店!$S:$S,$G632)</f>
        <v>0</v>
      </c>
      <c r="BO632" s="99">
        <f>SUMIFS(通讯通路门店!$AH:$AH,通讯通路门店!$S:$S,$G632)</f>
        <v>0</v>
      </c>
      <c r="BP632" s="99">
        <f>SUMIFS(通讯通路门店!$AI:$AI,通讯通路门店!$S:$S,$G632)</f>
        <v>0</v>
      </c>
      <c r="BQ632" s="83"/>
    </row>
    <row r="633" spans="1:69">
      <c r="A633" s="99" t="str">
        <f>IFERROR(_xlfn.XLOOKUP($G633,通讯通路门店!$S$4:$S$993933,通讯通路门店!$A$4:$A$993933,0,0),"")</f>
        <v/>
      </c>
      <c r="B633" s="99" t="str">
        <f>IFERROR(_xlfn.XLOOKUP($G633,通讯通路门店!$S$4:$S$993933,通讯通路门店!$B$4:$B$993933,0,0),"")</f>
        <v/>
      </c>
      <c r="C633" s="99" t="str">
        <f>IFERROR(_xlfn.XLOOKUP($G633,通讯通路门店!$S$4:$S$993933,通讯通路门店!$C$4:$C$993933,0,0),"")</f>
        <v/>
      </c>
      <c r="D633" s="99" t="str">
        <f>IFERROR(_xlfn.XLOOKUP($G633,通讯通路门店!$S$4:$S$993933,通讯通路门店!$D$4:$D$993933,0,0),"")</f>
        <v/>
      </c>
      <c r="E633" s="83"/>
      <c r="F633" s="83"/>
      <c r="G633" s="101" t="e">
        <v>#N/A</v>
      </c>
      <c r="H633" s="102" t="str">
        <f>IFERROR(_xlfn.XLOOKUP($G633,通讯通路门店!$S$4:$S$993933,通讯通路门店!$R$4:$R$993933,0,0),"")</f>
        <v/>
      </c>
      <c r="I633" s="83"/>
      <c r="J633" s="83"/>
      <c r="K633" s="83"/>
      <c r="L633" s="83"/>
      <c r="M633" s="83"/>
      <c r="N633" s="83"/>
      <c r="O633" s="83"/>
      <c r="P633" s="83"/>
      <c r="Q633" s="83"/>
      <c r="R633" s="83"/>
      <c r="S633" s="83"/>
      <c r="T633" s="83"/>
      <c r="U633" s="99">
        <f>COUNTIF(通讯通路门店!$S:$S,$G633)</f>
        <v>0</v>
      </c>
      <c r="V633" s="99">
        <f>COUNTIFS(通讯通路门店!$S:$S,$G633,通讯通路门店!$J:$J,"综合卖场")</f>
        <v>0</v>
      </c>
      <c r="W633" s="99">
        <f>SUMIFS(通讯通路门店!$AJ:$AJ,通讯通路门店!$S:$S,通讯客户沙盘!$G633)</f>
        <v>0</v>
      </c>
      <c r="X633" s="99">
        <f t="shared" si="45"/>
        <v>0</v>
      </c>
      <c r="Y633" s="99">
        <f>COUNTIFS(通讯通路门店!$S:$S,$G633,通讯通路门店!$J:$J,"荣耀体验店")+COUNTIFS(通讯通路门店!$S:$S,$G633,通讯通路门店!$J:$J,"荣耀授权专卖店")</f>
        <v>0</v>
      </c>
      <c r="Z633" s="99">
        <f>COUNTIFS(通讯通路门店!$S:$S,$G633,通讯通路门店!$J:$J,"VIVO体验店")</f>
        <v>0</v>
      </c>
      <c r="AA633" s="99">
        <f>COUNTIFS(通讯通路门店!$S:$S,$G633,通讯通路门店!$J:$J,"OPPO体验店")</f>
        <v>0</v>
      </c>
      <c r="AB633" s="99">
        <f>COUNTIFS(通讯通路门店!$S:$S,$G633,通讯通路门店!$J:$J,"华为授权体验店")+COUNTIFS(通讯通路门店!$S:$S,$G633,通讯通路门店!$J:$J,"华为堡垒店")</f>
        <v>0</v>
      </c>
      <c r="AC633" s="99">
        <f>COUNTIFS(通讯通路门店!$S:$S,$G633,通讯通路门店!$J:$J,"小米体验店")</f>
        <v>0</v>
      </c>
      <c r="AD633" s="99">
        <f>COUNTIFS(通讯通路门店!$S:$S,$G633,通讯通路门店!$J:$J,"苹果体验店")</f>
        <v>0</v>
      </c>
      <c r="AE633" s="99">
        <f>COUNTIFS(通讯通路门店!$S:$S,$G633,通讯通路门店!$J:$J,"其他品牌专卖店")</f>
        <v>0</v>
      </c>
      <c r="AF633" s="99">
        <f>SUMIFS(通讯通路门店!$BI:$BI,通讯通路门店!$S:$S,$G633)</f>
        <v>0</v>
      </c>
      <c r="AG633" s="99">
        <f>SUMIFS(通讯通路门店!$BH:$BH,通讯通路门店!$S:$S,$G633)</f>
        <v>0</v>
      </c>
      <c r="AH633" s="99">
        <f t="shared" si="46"/>
        <v>0</v>
      </c>
      <c r="AI633" s="99">
        <f>SUMIFS(通讯通路门店!$BB:$BB,通讯通路门店!$S:$S,$G633)</f>
        <v>0</v>
      </c>
      <c r="AJ633" s="99">
        <f>SUMIFS(通讯通路门店!$BE:$BE,通讯通路门店!$S:$S,$G633)</f>
        <v>0</v>
      </c>
      <c r="AK633" s="99">
        <f>SUMIFS(通讯通路门店!$BG:$BG,通讯通路门店!$S:$S,$G633)</f>
        <v>0</v>
      </c>
      <c r="AL633" s="99">
        <f>SUMIFS(通讯通路门店!$BC:$BC,通讯通路门店!$S:$S,$G633)</f>
        <v>0</v>
      </c>
      <c r="AM633" s="99">
        <f>SUMIFS(通讯通路门店!$BD:$BD,通讯通路门店!$S:$S,$G633)</f>
        <v>0</v>
      </c>
      <c r="AN633" s="99">
        <f>SUMIFS(通讯通路门店!$BF:$BF,通讯通路门店!$S:$S,$G633)</f>
        <v>0</v>
      </c>
      <c r="AO633" s="99">
        <f t="shared" si="47"/>
        <v>0</v>
      </c>
      <c r="AP633" s="99">
        <f>SUMIFS(通讯通路门店!$K:$K,通讯通路门店!$S:$S,$G633)</f>
        <v>0</v>
      </c>
      <c r="AQ633" s="83"/>
      <c r="AR633" s="99">
        <f>SUMIFS(通讯通路门店!$T:$T,通讯通路门店!$S:$S,$G633)</f>
        <v>0</v>
      </c>
      <c r="AS633" s="99">
        <f>SUMIFS(通讯通路门店!$U:$U,通讯通路门店!$S:$S,$G633)</f>
        <v>0</v>
      </c>
      <c r="AT633" s="99">
        <f>SUMIFS(通讯通路门店!$V:$V,通讯通路门店!$S:$S,$G633)</f>
        <v>0</v>
      </c>
      <c r="AU633" s="99">
        <f>SUMIFS(通讯通路门店!$W:$W,通讯通路门店!$S:$S,$G633)</f>
        <v>0</v>
      </c>
      <c r="AV633" s="99">
        <f>SUMIFS(通讯通路门店!$Z:$Z,通讯通路门店!$S:$S,$G633)</f>
        <v>0</v>
      </c>
      <c r="AW633" s="99">
        <f>SUMIFS(通讯通路门店!$AB:$AB,通讯通路门店!$S:$S,$G633)</f>
        <v>0</v>
      </c>
      <c r="AX633" s="99">
        <f>SUMIFS(通讯通路门店!$X:$X,通讯通路门店!$S:$S,$G633)</f>
        <v>0</v>
      </c>
      <c r="AY633" s="99">
        <f>SUMIFS(通讯通路门店!$Y:$Y,通讯通路门店!$S:$S,$G633)</f>
        <v>0</v>
      </c>
      <c r="AZ633" s="99">
        <f>SUMIFS(通讯通路门店!$AA:$AA,通讯通路门店!$S:$S,$G633)</f>
        <v>0</v>
      </c>
      <c r="BA633" s="99">
        <f t="shared" si="48"/>
        <v>0</v>
      </c>
      <c r="BB633" s="99">
        <f t="shared" si="49"/>
        <v>0</v>
      </c>
      <c r="BC633" s="99">
        <f>SUMIFS(通讯通路门店!$W:$W,通讯通路门店!$S:$S,$G633,通讯通路门店!$J:$J,"荣耀体验店")+SUMIFS(通讯通路门店!$W:$W,通讯通路门店!$S:$S,$G633,通讯通路门店!$J:$J,"荣耀授权专卖店")</f>
        <v>0</v>
      </c>
      <c r="BD633" s="99">
        <f>SUMIFS(通讯通路门店!$Z:$Z,通讯通路门店!$S:$S,$G633,通讯通路门店!$J:$J,"VIVO体验店")</f>
        <v>0</v>
      </c>
      <c r="BE633" s="99">
        <f>SUMIFS(通讯通路门店!$AB:$AB,通讯通路门店!$S:$S,$G633,通讯通路门店!$J:$J,"OPPO体验店")</f>
        <v>0</v>
      </c>
      <c r="BF633" s="99">
        <f>SUMIFS(通讯通路门店!$X:$X,通讯通路门店!$S:$S,$G633,通讯通路门店!$J:$J,"华为授权体验店")+SUMIFS(通讯通路门店!$AA:$AA,通讯通路门店!$S:$S,$G633,通讯通路门店!$J:$J,"华为堡垒店")</f>
        <v>0</v>
      </c>
      <c r="BG633" s="99">
        <f>SUMIFS(通讯通路门店!$Y:$Y,通讯通路门店!$S:$S,$G633,通讯通路门店!$J:$J,"小米体验店")</f>
        <v>0</v>
      </c>
      <c r="BH633" s="99">
        <f>SUMIFS(通讯通路门店!$AA:$AA,通讯通路门店!$S:$S,$G633,通讯通路门店!$J:$J,"苹果体验店")</f>
        <v>0</v>
      </c>
      <c r="BI633" s="99">
        <f>SUMIFS(通讯通路门店!$K:$K,通讯通路门店!$S:$S,$G633,通讯通路门店!$J:$J,"其他品牌专卖店")</f>
        <v>0</v>
      </c>
      <c r="BJ633" s="99">
        <f>SUMIFS(通讯通路门店!$AC:$AC,通讯通路门店!$S:$S,$G633)</f>
        <v>0</v>
      </c>
      <c r="BK633" s="99">
        <f>SUMIFS(通讯通路门店!$AD:$AD,通讯通路门店!$S:$S,$G633)</f>
        <v>0</v>
      </c>
      <c r="BL633" s="99">
        <f>SUMIFS(通讯通路门店!$AE:$AE,通讯通路门店!$S:$S,$G633)</f>
        <v>0</v>
      </c>
      <c r="BM633" s="99">
        <f>SUMIFS(通讯通路门店!$AF:$AF,通讯通路门店!$S:$S,$G633)</f>
        <v>0</v>
      </c>
      <c r="BN633" s="99">
        <f>SUMIFS(通讯通路门店!$AG:$AG,通讯通路门店!$S:$S,$G633)</f>
        <v>0</v>
      </c>
      <c r="BO633" s="99">
        <f>SUMIFS(通讯通路门店!$AH:$AH,通讯通路门店!$S:$S,$G633)</f>
        <v>0</v>
      </c>
      <c r="BP633" s="99">
        <f>SUMIFS(通讯通路门店!$AI:$AI,通讯通路门店!$S:$S,$G633)</f>
        <v>0</v>
      </c>
      <c r="BQ633" s="83"/>
    </row>
    <row r="634" spans="1:69">
      <c r="A634" s="99" t="str">
        <f>IFERROR(_xlfn.XLOOKUP($G634,通讯通路门店!$S$4:$S$993933,通讯通路门店!$A$4:$A$993933,0,0),"")</f>
        <v/>
      </c>
      <c r="B634" s="99" t="str">
        <f>IFERROR(_xlfn.XLOOKUP($G634,通讯通路门店!$S$4:$S$993933,通讯通路门店!$B$4:$B$993933,0,0),"")</f>
        <v/>
      </c>
      <c r="C634" s="99" t="str">
        <f>IFERROR(_xlfn.XLOOKUP($G634,通讯通路门店!$S$4:$S$993933,通讯通路门店!$C$4:$C$993933,0,0),"")</f>
        <v/>
      </c>
      <c r="D634" s="99" t="str">
        <f>IFERROR(_xlfn.XLOOKUP($G634,通讯通路门店!$S$4:$S$993933,通讯通路门店!$D$4:$D$993933,0,0),"")</f>
        <v/>
      </c>
      <c r="E634" s="83"/>
      <c r="F634" s="83"/>
      <c r="G634" s="101" t="e">
        <v>#N/A</v>
      </c>
      <c r="H634" s="102" t="str">
        <f>IFERROR(_xlfn.XLOOKUP($G634,通讯通路门店!$S$4:$S$993933,通讯通路门店!$R$4:$R$993933,0,0),"")</f>
        <v/>
      </c>
      <c r="I634" s="83"/>
      <c r="J634" s="83"/>
      <c r="K634" s="83"/>
      <c r="L634" s="83"/>
      <c r="M634" s="83"/>
      <c r="N634" s="83"/>
      <c r="O634" s="83"/>
      <c r="P634" s="83"/>
      <c r="Q634" s="83"/>
      <c r="R634" s="83"/>
      <c r="S634" s="83"/>
      <c r="T634" s="83"/>
      <c r="U634" s="99">
        <f>COUNTIF(通讯通路门店!$S:$S,$G634)</f>
        <v>0</v>
      </c>
      <c r="V634" s="99">
        <f>COUNTIFS(通讯通路门店!$S:$S,$G634,通讯通路门店!$J:$J,"综合卖场")</f>
        <v>0</v>
      </c>
      <c r="W634" s="99">
        <f>SUMIFS(通讯通路门店!$AJ:$AJ,通讯通路门店!$S:$S,通讯客户沙盘!$G634)</f>
        <v>0</v>
      </c>
      <c r="X634" s="99">
        <f t="shared" si="45"/>
        <v>0</v>
      </c>
      <c r="Y634" s="99">
        <f>COUNTIFS(通讯通路门店!$S:$S,$G634,通讯通路门店!$J:$J,"荣耀体验店")+COUNTIFS(通讯通路门店!$S:$S,$G634,通讯通路门店!$J:$J,"荣耀授权专卖店")</f>
        <v>0</v>
      </c>
      <c r="Z634" s="99">
        <f>COUNTIFS(通讯通路门店!$S:$S,$G634,通讯通路门店!$J:$J,"VIVO体验店")</f>
        <v>0</v>
      </c>
      <c r="AA634" s="99">
        <f>COUNTIFS(通讯通路门店!$S:$S,$G634,通讯通路门店!$J:$J,"OPPO体验店")</f>
        <v>0</v>
      </c>
      <c r="AB634" s="99">
        <f>COUNTIFS(通讯通路门店!$S:$S,$G634,通讯通路门店!$J:$J,"华为授权体验店")+COUNTIFS(通讯通路门店!$S:$S,$G634,通讯通路门店!$J:$J,"华为堡垒店")</f>
        <v>0</v>
      </c>
      <c r="AC634" s="99">
        <f>COUNTIFS(通讯通路门店!$S:$S,$G634,通讯通路门店!$J:$J,"小米体验店")</f>
        <v>0</v>
      </c>
      <c r="AD634" s="99">
        <f>COUNTIFS(通讯通路门店!$S:$S,$G634,通讯通路门店!$J:$J,"苹果体验店")</f>
        <v>0</v>
      </c>
      <c r="AE634" s="99">
        <f>COUNTIFS(通讯通路门店!$S:$S,$G634,通讯通路门店!$J:$J,"其他品牌专卖店")</f>
        <v>0</v>
      </c>
      <c r="AF634" s="99">
        <f>SUMIFS(通讯通路门店!$BI:$BI,通讯通路门店!$S:$S,$G634)</f>
        <v>0</v>
      </c>
      <c r="AG634" s="99">
        <f>SUMIFS(通讯通路门店!$BH:$BH,通讯通路门店!$S:$S,$G634)</f>
        <v>0</v>
      </c>
      <c r="AH634" s="99">
        <f t="shared" si="46"/>
        <v>0</v>
      </c>
      <c r="AI634" s="99">
        <f>SUMIFS(通讯通路门店!$BB:$BB,通讯通路门店!$S:$S,$G634)</f>
        <v>0</v>
      </c>
      <c r="AJ634" s="99">
        <f>SUMIFS(通讯通路门店!$BE:$BE,通讯通路门店!$S:$S,$G634)</f>
        <v>0</v>
      </c>
      <c r="AK634" s="99">
        <f>SUMIFS(通讯通路门店!$BG:$BG,通讯通路门店!$S:$S,$G634)</f>
        <v>0</v>
      </c>
      <c r="AL634" s="99">
        <f>SUMIFS(通讯通路门店!$BC:$BC,通讯通路门店!$S:$S,$G634)</f>
        <v>0</v>
      </c>
      <c r="AM634" s="99">
        <f>SUMIFS(通讯通路门店!$BD:$BD,通讯通路门店!$S:$S,$G634)</f>
        <v>0</v>
      </c>
      <c r="AN634" s="99">
        <f>SUMIFS(通讯通路门店!$BF:$BF,通讯通路门店!$S:$S,$G634)</f>
        <v>0</v>
      </c>
      <c r="AO634" s="99">
        <f t="shared" si="47"/>
        <v>0</v>
      </c>
      <c r="AP634" s="99">
        <f>SUMIFS(通讯通路门店!$K:$K,通讯通路门店!$S:$S,$G634)</f>
        <v>0</v>
      </c>
      <c r="AQ634" s="83"/>
      <c r="AR634" s="99">
        <f>SUMIFS(通讯通路门店!$T:$T,通讯通路门店!$S:$S,$G634)</f>
        <v>0</v>
      </c>
      <c r="AS634" s="99">
        <f>SUMIFS(通讯通路门店!$U:$U,通讯通路门店!$S:$S,$G634)</f>
        <v>0</v>
      </c>
      <c r="AT634" s="99">
        <f>SUMIFS(通讯通路门店!$V:$V,通讯通路门店!$S:$S,$G634)</f>
        <v>0</v>
      </c>
      <c r="AU634" s="99">
        <f>SUMIFS(通讯通路门店!$W:$W,通讯通路门店!$S:$S,$G634)</f>
        <v>0</v>
      </c>
      <c r="AV634" s="99">
        <f>SUMIFS(通讯通路门店!$Z:$Z,通讯通路门店!$S:$S,$G634)</f>
        <v>0</v>
      </c>
      <c r="AW634" s="99">
        <f>SUMIFS(通讯通路门店!$AB:$AB,通讯通路门店!$S:$S,$G634)</f>
        <v>0</v>
      </c>
      <c r="AX634" s="99">
        <f>SUMIFS(通讯通路门店!$X:$X,通讯通路门店!$S:$S,$G634)</f>
        <v>0</v>
      </c>
      <c r="AY634" s="99">
        <f>SUMIFS(通讯通路门店!$Y:$Y,通讯通路门店!$S:$S,$G634)</f>
        <v>0</v>
      </c>
      <c r="AZ634" s="99">
        <f>SUMIFS(通讯通路门店!$AA:$AA,通讯通路门店!$S:$S,$G634)</f>
        <v>0</v>
      </c>
      <c r="BA634" s="99">
        <f t="shared" si="48"/>
        <v>0</v>
      </c>
      <c r="BB634" s="99">
        <f t="shared" si="49"/>
        <v>0</v>
      </c>
      <c r="BC634" s="99">
        <f>SUMIFS(通讯通路门店!$W:$W,通讯通路门店!$S:$S,$G634,通讯通路门店!$J:$J,"荣耀体验店")+SUMIFS(通讯通路门店!$W:$W,通讯通路门店!$S:$S,$G634,通讯通路门店!$J:$J,"荣耀授权专卖店")</f>
        <v>0</v>
      </c>
      <c r="BD634" s="99">
        <f>SUMIFS(通讯通路门店!$Z:$Z,通讯通路门店!$S:$S,$G634,通讯通路门店!$J:$J,"VIVO体验店")</f>
        <v>0</v>
      </c>
      <c r="BE634" s="99">
        <f>SUMIFS(通讯通路门店!$AB:$AB,通讯通路门店!$S:$S,$G634,通讯通路门店!$J:$J,"OPPO体验店")</f>
        <v>0</v>
      </c>
      <c r="BF634" s="99">
        <f>SUMIFS(通讯通路门店!$X:$X,通讯通路门店!$S:$S,$G634,通讯通路门店!$J:$J,"华为授权体验店")+SUMIFS(通讯通路门店!$AA:$AA,通讯通路门店!$S:$S,$G634,通讯通路门店!$J:$J,"华为堡垒店")</f>
        <v>0</v>
      </c>
      <c r="BG634" s="99">
        <f>SUMIFS(通讯通路门店!$Y:$Y,通讯通路门店!$S:$S,$G634,通讯通路门店!$J:$J,"小米体验店")</f>
        <v>0</v>
      </c>
      <c r="BH634" s="99">
        <f>SUMIFS(通讯通路门店!$AA:$AA,通讯通路门店!$S:$S,$G634,通讯通路门店!$J:$J,"苹果体验店")</f>
        <v>0</v>
      </c>
      <c r="BI634" s="99">
        <f>SUMIFS(通讯通路门店!$K:$K,通讯通路门店!$S:$S,$G634,通讯通路门店!$J:$J,"其他品牌专卖店")</f>
        <v>0</v>
      </c>
      <c r="BJ634" s="99">
        <f>SUMIFS(通讯通路门店!$AC:$AC,通讯通路门店!$S:$S,$G634)</f>
        <v>0</v>
      </c>
      <c r="BK634" s="99">
        <f>SUMIFS(通讯通路门店!$AD:$AD,通讯通路门店!$S:$S,$G634)</f>
        <v>0</v>
      </c>
      <c r="BL634" s="99">
        <f>SUMIFS(通讯通路门店!$AE:$AE,通讯通路门店!$S:$S,$G634)</f>
        <v>0</v>
      </c>
      <c r="BM634" s="99">
        <f>SUMIFS(通讯通路门店!$AF:$AF,通讯通路门店!$S:$S,$G634)</f>
        <v>0</v>
      </c>
      <c r="BN634" s="99">
        <f>SUMIFS(通讯通路门店!$AG:$AG,通讯通路门店!$S:$S,$G634)</f>
        <v>0</v>
      </c>
      <c r="BO634" s="99">
        <f>SUMIFS(通讯通路门店!$AH:$AH,通讯通路门店!$S:$S,$G634)</f>
        <v>0</v>
      </c>
      <c r="BP634" s="99">
        <f>SUMIFS(通讯通路门店!$AI:$AI,通讯通路门店!$S:$S,$G634)</f>
        <v>0</v>
      </c>
      <c r="BQ634" s="83"/>
    </row>
    <row r="635" spans="1:69">
      <c r="A635" s="99" t="str">
        <f>IFERROR(_xlfn.XLOOKUP($G635,通讯通路门店!$S$4:$S$993933,通讯通路门店!$A$4:$A$993933,0,0),"")</f>
        <v/>
      </c>
      <c r="B635" s="99" t="str">
        <f>IFERROR(_xlfn.XLOOKUP($G635,通讯通路门店!$S$4:$S$993933,通讯通路门店!$B$4:$B$993933,0,0),"")</f>
        <v/>
      </c>
      <c r="C635" s="99" t="str">
        <f>IFERROR(_xlfn.XLOOKUP($G635,通讯通路门店!$S$4:$S$993933,通讯通路门店!$C$4:$C$993933,0,0),"")</f>
        <v/>
      </c>
      <c r="D635" s="99" t="str">
        <f>IFERROR(_xlfn.XLOOKUP($G635,通讯通路门店!$S$4:$S$993933,通讯通路门店!$D$4:$D$993933,0,0),"")</f>
        <v/>
      </c>
      <c r="E635" s="83"/>
      <c r="F635" s="83"/>
      <c r="G635" s="101" t="e">
        <v>#N/A</v>
      </c>
      <c r="H635" s="102" t="str">
        <f>IFERROR(_xlfn.XLOOKUP($G635,通讯通路门店!$S$4:$S$993933,通讯通路门店!$R$4:$R$993933,0,0),"")</f>
        <v/>
      </c>
      <c r="I635" s="83"/>
      <c r="J635" s="83"/>
      <c r="K635" s="83"/>
      <c r="L635" s="83"/>
      <c r="M635" s="83"/>
      <c r="N635" s="83"/>
      <c r="O635" s="83"/>
      <c r="P635" s="83"/>
      <c r="Q635" s="83"/>
      <c r="R635" s="83"/>
      <c r="S635" s="83"/>
      <c r="T635" s="83"/>
      <c r="U635" s="99">
        <f>COUNTIF(通讯通路门店!$S:$S,$G635)</f>
        <v>0</v>
      </c>
      <c r="V635" s="99">
        <f>COUNTIFS(通讯通路门店!$S:$S,$G635,通讯通路门店!$J:$J,"综合卖场")</f>
        <v>0</v>
      </c>
      <c r="W635" s="99">
        <f>SUMIFS(通讯通路门店!$AJ:$AJ,通讯通路门店!$S:$S,通讯客户沙盘!$G635)</f>
        <v>0</v>
      </c>
      <c r="X635" s="99">
        <f t="shared" si="45"/>
        <v>0</v>
      </c>
      <c r="Y635" s="99">
        <f>COUNTIFS(通讯通路门店!$S:$S,$G635,通讯通路门店!$J:$J,"荣耀体验店")+COUNTIFS(通讯通路门店!$S:$S,$G635,通讯通路门店!$J:$J,"荣耀授权专卖店")</f>
        <v>0</v>
      </c>
      <c r="Z635" s="99">
        <f>COUNTIFS(通讯通路门店!$S:$S,$G635,通讯通路门店!$J:$J,"VIVO体验店")</f>
        <v>0</v>
      </c>
      <c r="AA635" s="99">
        <f>COUNTIFS(通讯通路门店!$S:$S,$G635,通讯通路门店!$J:$J,"OPPO体验店")</f>
        <v>0</v>
      </c>
      <c r="AB635" s="99">
        <f>COUNTIFS(通讯通路门店!$S:$S,$G635,通讯通路门店!$J:$J,"华为授权体验店")+COUNTIFS(通讯通路门店!$S:$S,$G635,通讯通路门店!$J:$J,"华为堡垒店")</f>
        <v>0</v>
      </c>
      <c r="AC635" s="99">
        <f>COUNTIFS(通讯通路门店!$S:$S,$G635,通讯通路门店!$J:$J,"小米体验店")</f>
        <v>0</v>
      </c>
      <c r="AD635" s="99">
        <f>COUNTIFS(通讯通路门店!$S:$S,$G635,通讯通路门店!$J:$J,"苹果体验店")</f>
        <v>0</v>
      </c>
      <c r="AE635" s="99">
        <f>COUNTIFS(通讯通路门店!$S:$S,$G635,通讯通路门店!$J:$J,"其他品牌专卖店")</f>
        <v>0</v>
      </c>
      <c r="AF635" s="99">
        <f>SUMIFS(通讯通路门店!$BI:$BI,通讯通路门店!$S:$S,$G635)</f>
        <v>0</v>
      </c>
      <c r="AG635" s="99">
        <f>SUMIFS(通讯通路门店!$BH:$BH,通讯通路门店!$S:$S,$G635)</f>
        <v>0</v>
      </c>
      <c r="AH635" s="99">
        <f t="shared" si="46"/>
        <v>0</v>
      </c>
      <c r="AI635" s="99">
        <f>SUMIFS(通讯通路门店!$BB:$BB,通讯通路门店!$S:$S,$G635)</f>
        <v>0</v>
      </c>
      <c r="AJ635" s="99">
        <f>SUMIFS(通讯通路门店!$BE:$BE,通讯通路门店!$S:$S,$G635)</f>
        <v>0</v>
      </c>
      <c r="AK635" s="99">
        <f>SUMIFS(通讯通路门店!$BG:$BG,通讯通路门店!$S:$S,$G635)</f>
        <v>0</v>
      </c>
      <c r="AL635" s="99">
        <f>SUMIFS(通讯通路门店!$BC:$BC,通讯通路门店!$S:$S,$G635)</f>
        <v>0</v>
      </c>
      <c r="AM635" s="99">
        <f>SUMIFS(通讯通路门店!$BD:$BD,通讯通路门店!$S:$S,$G635)</f>
        <v>0</v>
      </c>
      <c r="AN635" s="99">
        <f>SUMIFS(通讯通路门店!$BF:$BF,通讯通路门店!$S:$S,$G635)</f>
        <v>0</v>
      </c>
      <c r="AO635" s="99">
        <f t="shared" si="47"/>
        <v>0</v>
      </c>
      <c r="AP635" s="99">
        <f>SUMIFS(通讯通路门店!$K:$K,通讯通路门店!$S:$S,$G635)</f>
        <v>0</v>
      </c>
      <c r="AQ635" s="83"/>
      <c r="AR635" s="99">
        <f>SUMIFS(通讯通路门店!$T:$T,通讯通路门店!$S:$S,$G635)</f>
        <v>0</v>
      </c>
      <c r="AS635" s="99">
        <f>SUMIFS(通讯通路门店!$U:$U,通讯通路门店!$S:$S,$G635)</f>
        <v>0</v>
      </c>
      <c r="AT635" s="99">
        <f>SUMIFS(通讯通路门店!$V:$V,通讯通路门店!$S:$S,$G635)</f>
        <v>0</v>
      </c>
      <c r="AU635" s="99">
        <f>SUMIFS(通讯通路门店!$W:$W,通讯通路门店!$S:$S,$G635)</f>
        <v>0</v>
      </c>
      <c r="AV635" s="99">
        <f>SUMIFS(通讯通路门店!$Z:$Z,通讯通路门店!$S:$S,$G635)</f>
        <v>0</v>
      </c>
      <c r="AW635" s="99">
        <f>SUMIFS(通讯通路门店!$AB:$AB,通讯通路门店!$S:$S,$G635)</f>
        <v>0</v>
      </c>
      <c r="AX635" s="99">
        <f>SUMIFS(通讯通路门店!$X:$X,通讯通路门店!$S:$S,$G635)</f>
        <v>0</v>
      </c>
      <c r="AY635" s="99">
        <f>SUMIFS(通讯通路门店!$Y:$Y,通讯通路门店!$S:$S,$G635)</f>
        <v>0</v>
      </c>
      <c r="AZ635" s="99">
        <f>SUMIFS(通讯通路门店!$AA:$AA,通讯通路门店!$S:$S,$G635)</f>
        <v>0</v>
      </c>
      <c r="BA635" s="99">
        <f t="shared" si="48"/>
        <v>0</v>
      </c>
      <c r="BB635" s="99">
        <f t="shared" si="49"/>
        <v>0</v>
      </c>
      <c r="BC635" s="99">
        <f>SUMIFS(通讯通路门店!$W:$W,通讯通路门店!$S:$S,$G635,通讯通路门店!$J:$J,"荣耀体验店")+SUMIFS(通讯通路门店!$W:$W,通讯通路门店!$S:$S,$G635,通讯通路门店!$J:$J,"荣耀授权专卖店")</f>
        <v>0</v>
      </c>
      <c r="BD635" s="99">
        <f>SUMIFS(通讯通路门店!$Z:$Z,通讯通路门店!$S:$S,$G635,通讯通路门店!$J:$J,"VIVO体验店")</f>
        <v>0</v>
      </c>
      <c r="BE635" s="99">
        <f>SUMIFS(通讯通路门店!$AB:$AB,通讯通路门店!$S:$S,$G635,通讯通路门店!$J:$J,"OPPO体验店")</f>
        <v>0</v>
      </c>
      <c r="BF635" s="99">
        <f>SUMIFS(通讯通路门店!$X:$X,通讯通路门店!$S:$S,$G635,通讯通路门店!$J:$J,"华为授权体验店")+SUMIFS(通讯通路门店!$AA:$AA,通讯通路门店!$S:$S,$G635,通讯通路门店!$J:$J,"华为堡垒店")</f>
        <v>0</v>
      </c>
      <c r="BG635" s="99">
        <f>SUMIFS(通讯通路门店!$Y:$Y,通讯通路门店!$S:$S,$G635,通讯通路门店!$J:$J,"小米体验店")</f>
        <v>0</v>
      </c>
      <c r="BH635" s="99">
        <f>SUMIFS(通讯通路门店!$AA:$AA,通讯通路门店!$S:$S,$G635,通讯通路门店!$J:$J,"苹果体验店")</f>
        <v>0</v>
      </c>
      <c r="BI635" s="99">
        <f>SUMIFS(通讯通路门店!$K:$K,通讯通路门店!$S:$S,$G635,通讯通路门店!$J:$J,"其他品牌专卖店")</f>
        <v>0</v>
      </c>
      <c r="BJ635" s="99">
        <f>SUMIFS(通讯通路门店!$AC:$AC,通讯通路门店!$S:$S,$G635)</f>
        <v>0</v>
      </c>
      <c r="BK635" s="99">
        <f>SUMIFS(通讯通路门店!$AD:$AD,通讯通路门店!$S:$S,$G635)</f>
        <v>0</v>
      </c>
      <c r="BL635" s="99">
        <f>SUMIFS(通讯通路门店!$AE:$AE,通讯通路门店!$S:$S,$G635)</f>
        <v>0</v>
      </c>
      <c r="BM635" s="99">
        <f>SUMIFS(通讯通路门店!$AF:$AF,通讯通路门店!$S:$S,$G635)</f>
        <v>0</v>
      </c>
      <c r="BN635" s="99">
        <f>SUMIFS(通讯通路门店!$AG:$AG,通讯通路门店!$S:$S,$G635)</f>
        <v>0</v>
      </c>
      <c r="BO635" s="99">
        <f>SUMIFS(通讯通路门店!$AH:$AH,通讯通路门店!$S:$S,$G635)</f>
        <v>0</v>
      </c>
      <c r="BP635" s="99">
        <f>SUMIFS(通讯通路门店!$AI:$AI,通讯通路门店!$S:$S,$G635)</f>
        <v>0</v>
      </c>
      <c r="BQ635" s="83"/>
    </row>
    <row r="636" spans="1:69">
      <c r="A636" s="99" t="str">
        <f>IFERROR(_xlfn.XLOOKUP($G636,通讯通路门店!$S$4:$S$993933,通讯通路门店!$A$4:$A$993933,0,0),"")</f>
        <v/>
      </c>
      <c r="B636" s="99" t="str">
        <f>IFERROR(_xlfn.XLOOKUP($G636,通讯通路门店!$S$4:$S$993933,通讯通路门店!$B$4:$B$993933,0,0),"")</f>
        <v/>
      </c>
      <c r="C636" s="99" t="str">
        <f>IFERROR(_xlfn.XLOOKUP($G636,通讯通路门店!$S$4:$S$993933,通讯通路门店!$C$4:$C$993933,0,0),"")</f>
        <v/>
      </c>
      <c r="D636" s="99" t="str">
        <f>IFERROR(_xlfn.XLOOKUP($G636,通讯通路门店!$S$4:$S$993933,通讯通路门店!$D$4:$D$993933,0,0),"")</f>
        <v/>
      </c>
      <c r="E636" s="83"/>
      <c r="F636" s="83"/>
      <c r="G636" s="101" t="e">
        <v>#N/A</v>
      </c>
      <c r="H636" s="102" t="str">
        <f>IFERROR(_xlfn.XLOOKUP($G636,通讯通路门店!$S$4:$S$993933,通讯通路门店!$R$4:$R$993933,0,0),"")</f>
        <v/>
      </c>
      <c r="I636" s="83"/>
      <c r="J636" s="83"/>
      <c r="K636" s="83"/>
      <c r="L636" s="83"/>
      <c r="M636" s="83"/>
      <c r="N636" s="83"/>
      <c r="O636" s="83"/>
      <c r="P636" s="83"/>
      <c r="Q636" s="83"/>
      <c r="R636" s="83"/>
      <c r="S636" s="83"/>
      <c r="T636" s="83"/>
      <c r="U636" s="99">
        <f>COUNTIF(通讯通路门店!$S:$S,$G636)</f>
        <v>0</v>
      </c>
      <c r="V636" s="99">
        <f>COUNTIFS(通讯通路门店!$S:$S,$G636,通讯通路门店!$J:$J,"综合卖场")</f>
        <v>0</v>
      </c>
      <c r="W636" s="99">
        <f>SUMIFS(通讯通路门店!$AJ:$AJ,通讯通路门店!$S:$S,通讯客户沙盘!$G636)</f>
        <v>0</v>
      </c>
      <c r="X636" s="99">
        <f t="shared" si="45"/>
        <v>0</v>
      </c>
      <c r="Y636" s="99">
        <f>COUNTIFS(通讯通路门店!$S:$S,$G636,通讯通路门店!$J:$J,"荣耀体验店")+COUNTIFS(通讯通路门店!$S:$S,$G636,通讯通路门店!$J:$J,"荣耀授权专卖店")</f>
        <v>0</v>
      </c>
      <c r="Z636" s="99">
        <f>COUNTIFS(通讯通路门店!$S:$S,$G636,通讯通路门店!$J:$J,"VIVO体验店")</f>
        <v>0</v>
      </c>
      <c r="AA636" s="99">
        <f>COUNTIFS(通讯通路门店!$S:$S,$G636,通讯通路门店!$J:$J,"OPPO体验店")</f>
        <v>0</v>
      </c>
      <c r="AB636" s="99">
        <f>COUNTIFS(通讯通路门店!$S:$S,$G636,通讯通路门店!$J:$J,"华为授权体验店")+COUNTIFS(通讯通路门店!$S:$S,$G636,通讯通路门店!$J:$J,"华为堡垒店")</f>
        <v>0</v>
      </c>
      <c r="AC636" s="99">
        <f>COUNTIFS(通讯通路门店!$S:$S,$G636,通讯通路门店!$J:$J,"小米体验店")</f>
        <v>0</v>
      </c>
      <c r="AD636" s="99">
        <f>COUNTIFS(通讯通路门店!$S:$S,$G636,通讯通路门店!$J:$J,"苹果体验店")</f>
        <v>0</v>
      </c>
      <c r="AE636" s="99">
        <f>COUNTIFS(通讯通路门店!$S:$S,$G636,通讯通路门店!$J:$J,"其他品牌专卖店")</f>
        <v>0</v>
      </c>
      <c r="AF636" s="99">
        <f>SUMIFS(通讯通路门店!$BI:$BI,通讯通路门店!$S:$S,$G636)</f>
        <v>0</v>
      </c>
      <c r="AG636" s="99">
        <f>SUMIFS(通讯通路门店!$BH:$BH,通讯通路门店!$S:$S,$G636)</f>
        <v>0</v>
      </c>
      <c r="AH636" s="99">
        <f t="shared" si="46"/>
        <v>0</v>
      </c>
      <c r="AI636" s="99">
        <f>SUMIFS(通讯通路门店!$BB:$BB,通讯通路门店!$S:$S,$G636)</f>
        <v>0</v>
      </c>
      <c r="AJ636" s="99">
        <f>SUMIFS(通讯通路门店!$BE:$BE,通讯通路门店!$S:$S,$G636)</f>
        <v>0</v>
      </c>
      <c r="AK636" s="99">
        <f>SUMIFS(通讯通路门店!$BG:$BG,通讯通路门店!$S:$S,$G636)</f>
        <v>0</v>
      </c>
      <c r="AL636" s="99">
        <f>SUMIFS(通讯通路门店!$BC:$BC,通讯通路门店!$S:$S,$G636)</f>
        <v>0</v>
      </c>
      <c r="AM636" s="99">
        <f>SUMIFS(通讯通路门店!$BD:$BD,通讯通路门店!$S:$S,$G636)</f>
        <v>0</v>
      </c>
      <c r="AN636" s="99">
        <f>SUMIFS(通讯通路门店!$BF:$BF,通讯通路门店!$S:$S,$G636)</f>
        <v>0</v>
      </c>
      <c r="AO636" s="99">
        <f t="shared" si="47"/>
        <v>0</v>
      </c>
      <c r="AP636" s="99">
        <f>SUMIFS(通讯通路门店!$K:$K,通讯通路门店!$S:$S,$G636)</f>
        <v>0</v>
      </c>
      <c r="AQ636" s="83"/>
      <c r="AR636" s="99">
        <f>SUMIFS(通讯通路门店!$T:$T,通讯通路门店!$S:$S,$G636)</f>
        <v>0</v>
      </c>
      <c r="AS636" s="99">
        <f>SUMIFS(通讯通路门店!$U:$U,通讯通路门店!$S:$S,$G636)</f>
        <v>0</v>
      </c>
      <c r="AT636" s="99">
        <f>SUMIFS(通讯通路门店!$V:$V,通讯通路门店!$S:$S,$G636)</f>
        <v>0</v>
      </c>
      <c r="AU636" s="99">
        <f>SUMIFS(通讯通路门店!$W:$W,通讯通路门店!$S:$S,$G636)</f>
        <v>0</v>
      </c>
      <c r="AV636" s="99">
        <f>SUMIFS(通讯通路门店!$Z:$Z,通讯通路门店!$S:$S,$G636)</f>
        <v>0</v>
      </c>
      <c r="AW636" s="99">
        <f>SUMIFS(通讯通路门店!$AB:$AB,通讯通路门店!$S:$S,$G636)</f>
        <v>0</v>
      </c>
      <c r="AX636" s="99">
        <f>SUMIFS(通讯通路门店!$X:$X,通讯通路门店!$S:$S,$G636)</f>
        <v>0</v>
      </c>
      <c r="AY636" s="99">
        <f>SUMIFS(通讯通路门店!$Y:$Y,通讯通路门店!$S:$S,$G636)</f>
        <v>0</v>
      </c>
      <c r="AZ636" s="99">
        <f>SUMIFS(通讯通路门店!$AA:$AA,通讯通路门店!$S:$S,$G636)</f>
        <v>0</v>
      </c>
      <c r="BA636" s="99">
        <f t="shared" si="48"/>
        <v>0</v>
      </c>
      <c r="BB636" s="99">
        <f t="shared" si="49"/>
        <v>0</v>
      </c>
      <c r="BC636" s="99">
        <f>SUMIFS(通讯通路门店!$W:$W,通讯通路门店!$S:$S,$G636,通讯通路门店!$J:$J,"荣耀体验店")+SUMIFS(通讯通路门店!$W:$W,通讯通路门店!$S:$S,$G636,通讯通路门店!$J:$J,"荣耀授权专卖店")</f>
        <v>0</v>
      </c>
      <c r="BD636" s="99">
        <f>SUMIFS(通讯通路门店!$Z:$Z,通讯通路门店!$S:$S,$G636,通讯通路门店!$J:$J,"VIVO体验店")</f>
        <v>0</v>
      </c>
      <c r="BE636" s="99">
        <f>SUMIFS(通讯通路门店!$AB:$AB,通讯通路门店!$S:$S,$G636,通讯通路门店!$J:$J,"OPPO体验店")</f>
        <v>0</v>
      </c>
      <c r="BF636" s="99">
        <f>SUMIFS(通讯通路门店!$X:$X,通讯通路门店!$S:$S,$G636,通讯通路门店!$J:$J,"华为授权体验店")+SUMIFS(通讯通路门店!$AA:$AA,通讯通路门店!$S:$S,$G636,通讯通路门店!$J:$J,"华为堡垒店")</f>
        <v>0</v>
      </c>
      <c r="BG636" s="99">
        <f>SUMIFS(通讯通路门店!$Y:$Y,通讯通路门店!$S:$S,$G636,通讯通路门店!$J:$J,"小米体验店")</f>
        <v>0</v>
      </c>
      <c r="BH636" s="99">
        <f>SUMIFS(通讯通路门店!$AA:$AA,通讯通路门店!$S:$S,$G636,通讯通路门店!$J:$J,"苹果体验店")</f>
        <v>0</v>
      </c>
      <c r="BI636" s="99">
        <f>SUMIFS(通讯通路门店!$K:$K,通讯通路门店!$S:$S,$G636,通讯通路门店!$J:$J,"其他品牌专卖店")</f>
        <v>0</v>
      </c>
      <c r="BJ636" s="99">
        <f>SUMIFS(通讯通路门店!$AC:$AC,通讯通路门店!$S:$S,$G636)</f>
        <v>0</v>
      </c>
      <c r="BK636" s="99">
        <f>SUMIFS(通讯通路门店!$AD:$AD,通讯通路门店!$S:$S,$G636)</f>
        <v>0</v>
      </c>
      <c r="BL636" s="99">
        <f>SUMIFS(通讯通路门店!$AE:$AE,通讯通路门店!$S:$S,$G636)</f>
        <v>0</v>
      </c>
      <c r="BM636" s="99">
        <f>SUMIFS(通讯通路门店!$AF:$AF,通讯通路门店!$S:$S,$G636)</f>
        <v>0</v>
      </c>
      <c r="BN636" s="99">
        <f>SUMIFS(通讯通路门店!$AG:$AG,通讯通路门店!$S:$S,$G636)</f>
        <v>0</v>
      </c>
      <c r="BO636" s="99">
        <f>SUMIFS(通讯通路门店!$AH:$AH,通讯通路门店!$S:$S,$G636)</f>
        <v>0</v>
      </c>
      <c r="BP636" s="99">
        <f>SUMIFS(通讯通路门店!$AI:$AI,通讯通路门店!$S:$S,$G636)</f>
        <v>0</v>
      </c>
      <c r="BQ636" s="83"/>
    </row>
    <row r="637" spans="1:69">
      <c r="A637" s="99" t="str">
        <f>IFERROR(_xlfn.XLOOKUP($G637,通讯通路门店!$S$4:$S$993933,通讯通路门店!$A$4:$A$993933,0,0),"")</f>
        <v/>
      </c>
      <c r="B637" s="99" t="str">
        <f>IFERROR(_xlfn.XLOOKUP($G637,通讯通路门店!$S$4:$S$993933,通讯通路门店!$B$4:$B$993933,0,0),"")</f>
        <v/>
      </c>
      <c r="C637" s="99" t="str">
        <f>IFERROR(_xlfn.XLOOKUP($G637,通讯通路门店!$S$4:$S$993933,通讯通路门店!$C$4:$C$993933,0,0),"")</f>
        <v/>
      </c>
      <c r="D637" s="99" t="str">
        <f>IFERROR(_xlfn.XLOOKUP($G637,通讯通路门店!$S$4:$S$993933,通讯通路门店!$D$4:$D$993933,0,0),"")</f>
        <v/>
      </c>
      <c r="E637" s="83"/>
      <c r="F637" s="83"/>
      <c r="G637" s="101" t="e">
        <v>#N/A</v>
      </c>
      <c r="H637" s="102" t="str">
        <f>IFERROR(_xlfn.XLOOKUP($G637,通讯通路门店!$S$4:$S$993933,通讯通路门店!$R$4:$R$993933,0,0),"")</f>
        <v/>
      </c>
      <c r="I637" s="83"/>
      <c r="J637" s="83"/>
      <c r="K637" s="83"/>
      <c r="L637" s="83"/>
      <c r="M637" s="83"/>
      <c r="N637" s="83"/>
      <c r="O637" s="83"/>
      <c r="P637" s="83"/>
      <c r="Q637" s="83"/>
      <c r="R637" s="83"/>
      <c r="S637" s="83"/>
      <c r="T637" s="83"/>
      <c r="U637" s="99">
        <f>COUNTIF(通讯通路门店!$S:$S,$G637)</f>
        <v>0</v>
      </c>
      <c r="V637" s="99">
        <f>COUNTIFS(通讯通路门店!$S:$S,$G637,通讯通路门店!$J:$J,"综合卖场")</f>
        <v>0</v>
      </c>
      <c r="W637" s="99">
        <f>SUMIFS(通讯通路门店!$AJ:$AJ,通讯通路门店!$S:$S,通讯客户沙盘!$G637)</f>
        <v>0</v>
      </c>
      <c r="X637" s="99">
        <f t="shared" si="45"/>
        <v>0</v>
      </c>
      <c r="Y637" s="99">
        <f>COUNTIFS(通讯通路门店!$S:$S,$G637,通讯通路门店!$J:$J,"荣耀体验店")+COUNTIFS(通讯通路门店!$S:$S,$G637,通讯通路门店!$J:$J,"荣耀授权专卖店")</f>
        <v>0</v>
      </c>
      <c r="Z637" s="99">
        <f>COUNTIFS(通讯通路门店!$S:$S,$G637,通讯通路门店!$J:$J,"VIVO体验店")</f>
        <v>0</v>
      </c>
      <c r="AA637" s="99">
        <f>COUNTIFS(通讯通路门店!$S:$S,$G637,通讯通路门店!$J:$J,"OPPO体验店")</f>
        <v>0</v>
      </c>
      <c r="AB637" s="99">
        <f>COUNTIFS(通讯通路门店!$S:$S,$G637,通讯通路门店!$J:$J,"华为授权体验店")+COUNTIFS(通讯通路门店!$S:$S,$G637,通讯通路门店!$J:$J,"华为堡垒店")</f>
        <v>0</v>
      </c>
      <c r="AC637" s="99">
        <f>COUNTIFS(通讯通路门店!$S:$S,$G637,通讯通路门店!$J:$J,"小米体验店")</f>
        <v>0</v>
      </c>
      <c r="AD637" s="99">
        <f>COUNTIFS(通讯通路门店!$S:$S,$G637,通讯通路门店!$J:$J,"苹果体验店")</f>
        <v>0</v>
      </c>
      <c r="AE637" s="99">
        <f>COUNTIFS(通讯通路门店!$S:$S,$G637,通讯通路门店!$J:$J,"其他品牌专卖店")</f>
        <v>0</v>
      </c>
      <c r="AF637" s="99">
        <f>SUMIFS(通讯通路门店!$BI:$BI,通讯通路门店!$S:$S,$G637)</f>
        <v>0</v>
      </c>
      <c r="AG637" s="99">
        <f>SUMIFS(通讯通路门店!$BH:$BH,通讯通路门店!$S:$S,$G637)</f>
        <v>0</v>
      </c>
      <c r="AH637" s="99">
        <f t="shared" si="46"/>
        <v>0</v>
      </c>
      <c r="AI637" s="99">
        <f>SUMIFS(通讯通路门店!$BB:$BB,通讯通路门店!$S:$S,$G637)</f>
        <v>0</v>
      </c>
      <c r="AJ637" s="99">
        <f>SUMIFS(通讯通路门店!$BE:$BE,通讯通路门店!$S:$S,$G637)</f>
        <v>0</v>
      </c>
      <c r="AK637" s="99">
        <f>SUMIFS(通讯通路门店!$BG:$BG,通讯通路门店!$S:$S,$G637)</f>
        <v>0</v>
      </c>
      <c r="AL637" s="99">
        <f>SUMIFS(通讯通路门店!$BC:$BC,通讯通路门店!$S:$S,$G637)</f>
        <v>0</v>
      </c>
      <c r="AM637" s="99">
        <f>SUMIFS(通讯通路门店!$BD:$BD,通讯通路门店!$S:$S,$G637)</f>
        <v>0</v>
      </c>
      <c r="AN637" s="99">
        <f>SUMIFS(通讯通路门店!$BF:$BF,通讯通路门店!$S:$S,$G637)</f>
        <v>0</v>
      </c>
      <c r="AO637" s="99">
        <f t="shared" si="47"/>
        <v>0</v>
      </c>
      <c r="AP637" s="99">
        <f>SUMIFS(通讯通路门店!$K:$K,通讯通路门店!$S:$S,$G637)</f>
        <v>0</v>
      </c>
      <c r="AQ637" s="83"/>
      <c r="AR637" s="99">
        <f>SUMIFS(通讯通路门店!$T:$T,通讯通路门店!$S:$S,$G637)</f>
        <v>0</v>
      </c>
      <c r="AS637" s="99">
        <f>SUMIFS(通讯通路门店!$U:$U,通讯通路门店!$S:$S,$G637)</f>
        <v>0</v>
      </c>
      <c r="AT637" s="99">
        <f>SUMIFS(通讯通路门店!$V:$V,通讯通路门店!$S:$S,$G637)</f>
        <v>0</v>
      </c>
      <c r="AU637" s="99">
        <f>SUMIFS(通讯通路门店!$W:$W,通讯通路门店!$S:$S,$G637)</f>
        <v>0</v>
      </c>
      <c r="AV637" s="99">
        <f>SUMIFS(通讯通路门店!$Z:$Z,通讯通路门店!$S:$S,$G637)</f>
        <v>0</v>
      </c>
      <c r="AW637" s="99">
        <f>SUMIFS(通讯通路门店!$AB:$AB,通讯通路门店!$S:$S,$G637)</f>
        <v>0</v>
      </c>
      <c r="AX637" s="99">
        <f>SUMIFS(通讯通路门店!$X:$X,通讯通路门店!$S:$S,$G637)</f>
        <v>0</v>
      </c>
      <c r="AY637" s="99">
        <f>SUMIFS(通讯通路门店!$Y:$Y,通讯通路门店!$S:$S,$G637)</f>
        <v>0</v>
      </c>
      <c r="AZ637" s="99">
        <f>SUMIFS(通讯通路门店!$AA:$AA,通讯通路门店!$S:$S,$G637)</f>
        <v>0</v>
      </c>
      <c r="BA637" s="99">
        <f t="shared" si="48"/>
        <v>0</v>
      </c>
      <c r="BB637" s="99">
        <f t="shared" si="49"/>
        <v>0</v>
      </c>
      <c r="BC637" s="99">
        <f>SUMIFS(通讯通路门店!$W:$W,通讯通路门店!$S:$S,$G637,通讯通路门店!$J:$J,"荣耀体验店")+SUMIFS(通讯通路门店!$W:$W,通讯通路门店!$S:$S,$G637,通讯通路门店!$J:$J,"荣耀授权专卖店")</f>
        <v>0</v>
      </c>
      <c r="BD637" s="99">
        <f>SUMIFS(通讯通路门店!$Z:$Z,通讯通路门店!$S:$S,$G637,通讯通路门店!$J:$J,"VIVO体验店")</f>
        <v>0</v>
      </c>
      <c r="BE637" s="99">
        <f>SUMIFS(通讯通路门店!$AB:$AB,通讯通路门店!$S:$S,$G637,通讯通路门店!$J:$J,"OPPO体验店")</f>
        <v>0</v>
      </c>
      <c r="BF637" s="99">
        <f>SUMIFS(通讯通路门店!$X:$X,通讯通路门店!$S:$S,$G637,通讯通路门店!$J:$J,"华为授权体验店")+SUMIFS(通讯通路门店!$AA:$AA,通讯通路门店!$S:$S,$G637,通讯通路门店!$J:$J,"华为堡垒店")</f>
        <v>0</v>
      </c>
      <c r="BG637" s="99">
        <f>SUMIFS(通讯通路门店!$Y:$Y,通讯通路门店!$S:$S,$G637,通讯通路门店!$J:$J,"小米体验店")</f>
        <v>0</v>
      </c>
      <c r="BH637" s="99">
        <f>SUMIFS(通讯通路门店!$AA:$AA,通讯通路门店!$S:$S,$G637,通讯通路门店!$J:$J,"苹果体验店")</f>
        <v>0</v>
      </c>
      <c r="BI637" s="99">
        <f>SUMIFS(通讯通路门店!$K:$K,通讯通路门店!$S:$S,$G637,通讯通路门店!$J:$J,"其他品牌专卖店")</f>
        <v>0</v>
      </c>
      <c r="BJ637" s="99">
        <f>SUMIFS(通讯通路门店!$AC:$AC,通讯通路门店!$S:$S,$G637)</f>
        <v>0</v>
      </c>
      <c r="BK637" s="99">
        <f>SUMIFS(通讯通路门店!$AD:$AD,通讯通路门店!$S:$S,$G637)</f>
        <v>0</v>
      </c>
      <c r="BL637" s="99">
        <f>SUMIFS(通讯通路门店!$AE:$AE,通讯通路门店!$S:$S,$G637)</f>
        <v>0</v>
      </c>
      <c r="BM637" s="99">
        <f>SUMIFS(通讯通路门店!$AF:$AF,通讯通路门店!$S:$S,$G637)</f>
        <v>0</v>
      </c>
      <c r="BN637" s="99">
        <f>SUMIFS(通讯通路门店!$AG:$AG,通讯通路门店!$S:$S,$G637)</f>
        <v>0</v>
      </c>
      <c r="BO637" s="99">
        <f>SUMIFS(通讯通路门店!$AH:$AH,通讯通路门店!$S:$S,$G637)</f>
        <v>0</v>
      </c>
      <c r="BP637" s="99">
        <f>SUMIFS(通讯通路门店!$AI:$AI,通讯通路门店!$S:$S,$G637)</f>
        <v>0</v>
      </c>
      <c r="BQ637" s="83"/>
    </row>
    <row r="638" spans="1:69">
      <c r="A638" s="99" t="str">
        <f>IFERROR(_xlfn.XLOOKUP($G638,通讯通路门店!$S$4:$S$993933,通讯通路门店!$A$4:$A$993933,0,0),"")</f>
        <v/>
      </c>
      <c r="B638" s="99" t="str">
        <f>IFERROR(_xlfn.XLOOKUP($G638,通讯通路门店!$S$4:$S$993933,通讯通路门店!$B$4:$B$993933,0,0),"")</f>
        <v/>
      </c>
      <c r="C638" s="99" t="str">
        <f>IFERROR(_xlfn.XLOOKUP($G638,通讯通路门店!$S$4:$S$993933,通讯通路门店!$C$4:$C$993933,0,0),"")</f>
        <v/>
      </c>
      <c r="D638" s="99" t="str">
        <f>IFERROR(_xlfn.XLOOKUP($G638,通讯通路门店!$S$4:$S$993933,通讯通路门店!$D$4:$D$993933,0,0),"")</f>
        <v/>
      </c>
      <c r="E638" s="83"/>
      <c r="F638" s="83"/>
      <c r="G638" s="101" t="e">
        <v>#N/A</v>
      </c>
      <c r="H638" s="102" t="str">
        <f>IFERROR(_xlfn.XLOOKUP($G638,通讯通路门店!$S$4:$S$993933,通讯通路门店!$R$4:$R$993933,0,0),"")</f>
        <v/>
      </c>
      <c r="I638" s="83"/>
      <c r="J638" s="83"/>
      <c r="K638" s="83"/>
      <c r="L638" s="83"/>
      <c r="M638" s="83"/>
      <c r="N638" s="83"/>
      <c r="O638" s="83"/>
      <c r="P638" s="83"/>
      <c r="Q638" s="83"/>
      <c r="R638" s="83"/>
      <c r="S638" s="83"/>
      <c r="T638" s="83"/>
      <c r="U638" s="99">
        <f>COUNTIF(通讯通路门店!$S:$S,$G638)</f>
        <v>0</v>
      </c>
      <c r="V638" s="99">
        <f>COUNTIFS(通讯通路门店!$S:$S,$G638,通讯通路门店!$J:$J,"综合卖场")</f>
        <v>0</v>
      </c>
      <c r="W638" s="99">
        <f>SUMIFS(通讯通路门店!$AJ:$AJ,通讯通路门店!$S:$S,通讯客户沙盘!$G638)</f>
        <v>0</v>
      </c>
      <c r="X638" s="99">
        <f t="shared" si="45"/>
        <v>0</v>
      </c>
      <c r="Y638" s="99">
        <f>COUNTIFS(通讯通路门店!$S:$S,$G638,通讯通路门店!$J:$J,"荣耀体验店")+COUNTIFS(通讯通路门店!$S:$S,$G638,通讯通路门店!$J:$J,"荣耀授权专卖店")</f>
        <v>0</v>
      </c>
      <c r="Z638" s="99">
        <f>COUNTIFS(通讯通路门店!$S:$S,$G638,通讯通路门店!$J:$J,"VIVO体验店")</f>
        <v>0</v>
      </c>
      <c r="AA638" s="99">
        <f>COUNTIFS(通讯通路门店!$S:$S,$G638,通讯通路门店!$J:$J,"OPPO体验店")</f>
        <v>0</v>
      </c>
      <c r="AB638" s="99">
        <f>COUNTIFS(通讯通路门店!$S:$S,$G638,通讯通路门店!$J:$J,"华为授权体验店")+COUNTIFS(通讯通路门店!$S:$S,$G638,通讯通路门店!$J:$J,"华为堡垒店")</f>
        <v>0</v>
      </c>
      <c r="AC638" s="99">
        <f>COUNTIFS(通讯通路门店!$S:$S,$G638,通讯通路门店!$J:$J,"小米体验店")</f>
        <v>0</v>
      </c>
      <c r="AD638" s="99">
        <f>COUNTIFS(通讯通路门店!$S:$S,$G638,通讯通路门店!$J:$J,"苹果体验店")</f>
        <v>0</v>
      </c>
      <c r="AE638" s="99">
        <f>COUNTIFS(通讯通路门店!$S:$S,$G638,通讯通路门店!$J:$J,"其他品牌专卖店")</f>
        <v>0</v>
      </c>
      <c r="AF638" s="99">
        <f>SUMIFS(通讯通路门店!$BI:$BI,通讯通路门店!$S:$S,$G638)</f>
        <v>0</v>
      </c>
      <c r="AG638" s="99">
        <f>SUMIFS(通讯通路门店!$BH:$BH,通讯通路门店!$S:$S,$G638)</f>
        <v>0</v>
      </c>
      <c r="AH638" s="99">
        <f t="shared" si="46"/>
        <v>0</v>
      </c>
      <c r="AI638" s="99">
        <f>SUMIFS(通讯通路门店!$BB:$BB,通讯通路门店!$S:$S,$G638)</f>
        <v>0</v>
      </c>
      <c r="AJ638" s="99">
        <f>SUMIFS(通讯通路门店!$BE:$BE,通讯通路门店!$S:$S,$G638)</f>
        <v>0</v>
      </c>
      <c r="AK638" s="99">
        <f>SUMIFS(通讯通路门店!$BG:$BG,通讯通路门店!$S:$S,$G638)</f>
        <v>0</v>
      </c>
      <c r="AL638" s="99">
        <f>SUMIFS(通讯通路门店!$BC:$BC,通讯通路门店!$S:$S,$G638)</f>
        <v>0</v>
      </c>
      <c r="AM638" s="99">
        <f>SUMIFS(通讯通路门店!$BD:$BD,通讯通路门店!$S:$S,$G638)</f>
        <v>0</v>
      </c>
      <c r="AN638" s="99">
        <f>SUMIFS(通讯通路门店!$BF:$BF,通讯通路门店!$S:$S,$G638)</f>
        <v>0</v>
      </c>
      <c r="AO638" s="99">
        <f t="shared" si="47"/>
        <v>0</v>
      </c>
      <c r="AP638" s="99">
        <f>SUMIFS(通讯通路门店!$K:$K,通讯通路门店!$S:$S,$G638)</f>
        <v>0</v>
      </c>
      <c r="AQ638" s="83"/>
      <c r="AR638" s="99">
        <f>SUMIFS(通讯通路门店!$T:$T,通讯通路门店!$S:$S,$G638)</f>
        <v>0</v>
      </c>
      <c r="AS638" s="99">
        <f>SUMIFS(通讯通路门店!$U:$U,通讯通路门店!$S:$S,$G638)</f>
        <v>0</v>
      </c>
      <c r="AT638" s="99">
        <f>SUMIFS(通讯通路门店!$V:$V,通讯通路门店!$S:$S,$G638)</f>
        <v>0</v>
      </c>
      <c r="AU638" s="99">
        <f>SUMIFS(通讯通路门店!$W:$W,通讯通路门店!$S:$S,$G638)</f>
        <v>0</v>
      </c>
      <c r="AV638" s="99">
        <f>SUMIFS(通讯通路门店!$Z:$Z,通讯通路门店!$S:$S,$G638)</f>
        <v>0</v>
      </c>
      <c r="AW638" s="99">
        <f>SUMIFS(通讯通路门店!$AB:$AB,通讯通路门店!$S:$S,$G638)</f>
        <v>0</v>
      </c>
      <c r="AX638" s="99">
        <f>SUMIFS(通讯通路门店!$X:$X,通讯通路门店!$S:$S,$G638)</f>
        <v>0</v>
      </c>
      <c r="AY638" s="99">
        <f>SUMIFS(通讯通路门店!$Y:$Y,通讯通路门店!$S:$S,$G638)</f>
        <v>0</v>
      </c>
      <c r="AZ638" s="99">
        <f>SUMIFS(通讯通路门店!$AA:$AA,通讯通路门店!$S:$S,$G638)</f>
        <v>0</v>
      </c>
      <c r="BA638" s="99">
        <f t="shared" si="48"/>
        <v>0</v>
      </c>
      <c r="BB638" s="99">
        <f t="shared" si="49"/>
        <v>0</v>
      </c>
      <c r="BC638" s="99">
        <f>SUMIFS(通讯通路门店!$W:$W,通讯通路门店!$S:$S,$G638,通讯通路门店!$J:$J,"荣耀体验店")+SUMIFS(通讯通路门店!$W:$W,通讯通路门店!$S:$S,$G638,通讯通路门店!$J:$J,"荣耀授权专卖店")</f>
        <v>0</v>
      </c>
      <c r="BD638" s="99">
        <f>SUMIFS(通讯通路门店!$Z:$Z,通讯通路门店!$S:$S,$G638,通讯通路门店!$J:$J,"VIVO体验店")</f>
        <v>0</v>
      </c>
      <c r="BE638" s="99">
        <f>SUMIFS(通讯通路门店!$AB:$AB,通讯通路门店!$S:$S,$G638,通讯通路门店!$J:$J,"OPPO体验店")</f>
        <v>0</v>
      </c>
      <c r="BF638" s="99">
        <f>SUMIFS(通讯通路门店!$X:$X,通讯通路门店!$S:$S,$G638,通讯通路门店!$J:$J,"华为授权体验店")+SUMIFS(通讯通路门店!$AA:$AA,通讯通路门店!$S:$S,$G638,通讯通路门店!$J:$J,"华为堡垒店")</f>
        <v>0</v>
      </c>
      <c r="BG638" s="99">
        <f>SUMIFS(通讯通路门店!$Y:$Y,通讯通路门店!$S:$S,$G638,通讯通路门店!$J:$J,"小米体验店")</f>
        <v>0</v>
      </c>
      <c r="BH638" s="99">
        <f>SUMIFS(通讯通路门店!$AA:$AA,通讯通路门店!$S:$S,$G638,通讯通路门店!$J:$J,"苹果体验店")</f>
        <v>0</v>
      </c>
      <c r="BI638" s="99">
        <f>SUMIFS(通讯通路门店!$K:$K,通讯通路门店!$S:$S,$G638,通讯通路门店!$J:$J,"其他品牌专卖店")</f>
        <v>0</v>
      </c>
      <c r="BJ638" s="99">
        <f>SUMIFS(通讯通路门店!$AC:$AC,通讯通路门店!$S:$S,$G638)</f>
        <v>0</v>
      </c>
      <c r="BK638" s="99">
        <f>SUMIFS(通讯通路门店!$AD:$AD,通讯通路门店!$S:$S,$G638)</f>
        <v>0</v>
      </c>
      <c r="BL638" s="99">
        <f>SUMIFS(通讯通路门店!$AE:$AE,通讯通路门店!$S:$S,$G638)</f>
        <v>0</v>
      </c>
      <c r="BM638" s="99">
        <f>SUMIFS(通讯通路门店!$AF:$AF,通讯通路门店!$S:$S,$G638)</f>
        <v>0</v>
      </c>
      <c r="BN638" s="99">
        <f>SUMIFS(通讯通路门店!$AG:$AG,通讯通路门店!$S:$S,$G638)</f>
        <v>0</v>
      </c>
      <c r="BO638" s="99">
        <f>SUMIFS(通讯通路门店!$AH:$AH,通讯通路门店!$S:$S,$G638)</f>
        <v>0</v>
      </c>
      <c r="BP638" s="99">
        <f>SUMIFS(通讯通路门店!$AI:$AI,通讯通路门店!$S:$S,$G638)</f>
        <v>0</v>
      </c>
      <c r="BQ638" s="83"/>
    </row>
    <row r="639" spans="1:69">
      <c r="A639" s="99" t="str">
        <f>IFERROR(_xlfn.XLOOKUP($G639,通讯通路门店!$S$4:$S$993933,通讯通路门店!$A$4:$A$993933,0,0),"")</f>
        <v/>
      </c>
      <c r="B639" s="99" t="str">
        <f>IFERROR(_xlfn.XLOOKUP($G639,通讯通路门店!$S$4:$S$993933,通讯通路门店!$B$4:$B$993933,0,0),"")</f>
        <v/>
      </c>
      <c r="C639" s="99" t="str">
        <f>IFERROR(_xlfn.XLOOKUP($G639,通讯通路门店!$S$4:$S$993933,通讯通路门店!$C$4:$C$993933,0,0),"")</f>
        <v/>
      </c>
      <c r="D639" s="99" t="str">
        <f>IFERROR(_xlfn.XLOOKUP($G639,通讯通路门店!$S$4:$S$993933,通讯通路门店!$D$4:$D$993933,0,0),"")</f>
        <v/>
      </c>
      <c r="E639" s="83"/>
      <c r="F639" s="83"/>
      <c r="G639" s="101" t="e">
        <v>#N/A</v>
      </c>
      <c r="H639" s="102" t="str">
        <f>IFERROR(_xlfn.XLOOKUP($G639,通讯通路门店!$S$4:$S$993933,通讯通路门店!$R$4:$R$993933,0,0),"")</f>
        <v/>
      </c>
      <c r="I639" s="83"/>
      <c r="J639" s="83"/>
      <c r="K639" s="83"/>
      <c r="L639" s="83"/>
      <c r="M639" s="83"/>
      <c r="N639" s="83"/>
      <c r="O639" s="83"/>
      <c r="P639" s="83"/>
      <c r="Q639" s="83"/>
      <c r="R639" s="83"/>
      <c r="S639" s="83"/>
      <c r="T639" s="83"/>
      <c r="U639" s="99">
        <f>COUNTIF(通讯通路门店!$S:$S,$G639)</f>
        <v>0</v>
      </c>
      <c r="V639" s="99">
        <f>COUNTIFS(通讯通路门店!$S:$S,$G639,通讯通路门店!$J:$J,"综合卖场")</f>
        <v>0</v>
      </c>
      <c r="W639" s="99">
        <f>SUMIFS(通讯通路门店!$AJ:$AJ,通讯通路门店!$S:$S,通讯客户沙盘!$G639)</f>
        <v>0</v>
      </c>
      <c r="X639" s="99">
        <f t="shared" si="45"/>
        <v>0</v>
      </c>
      <c r="Y639" s="99">
        <f>COUNTIFS(通讯通路门店!$S:$S,$G639,通讯通路门店!$J:$J,"荣耀体验店")+COUNTIFS(通讯通路门店!$S:$S,$G639,通讯通路门店!$J:$J,"荣耀授权专卖店")</f>
        <v>0</v>
      </c>
      <c r="Z639" s="99">
        <f>COUNTIFS(通讯通路门店!$S:$S,$G639,通讯通路门店!$J:$J,"VIVO体验店")</f>
        <v>0</v>
      </c>
      <c r="AA639" s="99">
        <f>COUNTIFS(通讯通路门店!$S:$S,$G639,通讯通路门店!$J:$J,"OPPO体验店")</f>
        <v>0</v>
      </c>
      <c r="AB639" s="99">
        <f>COUNTIFS(通讯通路门店!$S:$S,$G639,通讯通路门店!$J:$J,"华为授权体验店")+COUNTIFS(通讯通路门店!$S:$S,$G639,通讯通路门店!$J:$J,"华为堡垒店")</f>
        <v>0</v>
      </c>
      <c r="AC639" s="99">
        <f>COUNTIFS(通讯通路门店!$S:$S,$G639,通讯通路门店!$J:$J,"小米体验店")</f>
        <v>0</v>
      </c>
      <c r="AD639" s="99">
        <f>COUNTIFS(通讯通路门店!$S:$S,$G639,通讯通路门店!$J:$J,"苹果体验店")</f>
        <v>0</v>
      </c>
      <c r="AE639" s="99">
        <f>COUNTIFS(通讯通路门店!$S:$S,$G639,通讯通路门店!$J:$J,"其他品牌专卖店")</f>
        <v>0</v>
      </c>
      <c r="AF639" s="99">
        <f>SUMIFS(通讯通路门店!$BI:$BI,通讯通路门店!$S:$S,$G639)</f>
        <v>0</v>
      </c>
      <c r="AG639" s="99">
        <f>SUMIFS(通讯通路门店!$BH:$BH,通讯通路门店!$S:$S,$G639)</f>
        <v>0</v>
      </c>
      <c r="AH639" s="99">
        <f t="shared" si="46"/>
        <v>0</v>
      </c>
      <c r="AI639" s="99">
        <f>SUMIFS(通讯通路门店!$BB:$BB,通讯通路门店!$S:$S,$G639)</f>
        <v>0</v>
      </c>
      <c r="AJ639" s="99">
        <f>SUMIFS(通讯通路门店!$BE:$BE,通讯通路门店!$S:$S,$G639)</f>
        <v>0</v>
      </c>
      <c r="AK639" s="99">
        <f>SUMIFS(通讯通路门店!$BG:$BG,通讯通路门店!$S:$S,$G639)</f>
        <v>0</v>
      </c>
      <c r="AL639" s="99">
        <f>SUMIFS(通讯通路门店!$BC:$BC,通讯通路门店!$S:$S,$G639)</f>
        <v>0</v>
      </c>
      <c r="AM639" s="99">
        <f>SUMIFS(通讯通路门店!$BD:$BD,通讯通路门店!$S:$S,$G639)</f>
        <v>0</v>
      </c>
      <c r="AN639" s="99">
        <f>SUMIFS(通讯通路门店!$BF:$BF,通讯通路门店!$S:$S,$G639)</f>
        <v>0</v>
      </c>
      <c r="AO639" s="99">
        <f t="shared" si="47"/>
        <v>0</v>
      </c>
      <c r="AP639" s="99">
        <f>SUMIFS(通讯通路门店!$K:$K,通讯通路门店!$S:$S,$G639)</f>
        <v>0</v>
      </c>
      <c r="AQ639" s="83"/>
      <c r="AR639" s="99">
        <f>SUMIFS(通讯通路门店!$T:$T,通讯通路门店!$S:$S,$G639)</f>
        <v>0</v>
      </c>
      <c r="AS639" s="99">
        <f>SUMIFS(通讯通路门店!$U:$U,通讯通路门店!$S:$S,$G639)</f>
        <v>0</v>
      </c>
      <c r="AT639" s="99">
        <f>SUMIFS(通讯通路门店!$V:$V,通讯通路门店!$S:$S,$G639)</f>
        <v>0</v>
      </c>
      <c r="AU639" s="99">
        <f>SUMIFS(通讯通路门店!$W:$W,通讯通路门店!$S:$S,$G639)</f>
        <v>0</v>
      </c>
      <c r="AV639" s="99">
        <f>SUMIFS(通讯通路门店!$Z:$Z,通讯通路门店!$S:$S,$G639)</f>
        <v>0</v>
      </c>
      <c r="AW639" s="99">
        <f>SUMIFS(通讯通路门店!$AB:$AB,通讯通路门店!$S:$S,$G639)</f>
        <v>0</v>
      </c>
      <c r="AX639" s="99">
        <f>SUMIFS(通讯通路门店!$X:$X,通讯通路门店!$S:$S,$G639)</f>
        <v>0</v>
      </c>
      <c r="AY639" s="99">
        <f>SUMIFS(通讯通路门店!$Y:$Y,通讯通路门店!$S:$S,$G639)</f>
        <v>0</v>
      </c>
      <c r="AZ639" s="99">
        <f>SUMIFS(通讯通路门店!$AA:$AA,通讯通路门店!$S:$S,$G639)</f>
        <v>0</v>
      </c>
      <c r="BA639" s="99">
        <f t="shared" si="48"/>
        <v>0</v>
      </c>
      <c r="BB639" s="99">
        <f t="shared" si="49"/>
        <v>0</v>
      </c>
      <c r="BC639" s="99">
        <f>SUMIFS(通讯通路门店!$W:$W,通讯通路门店!$S:$S,$G639,通讯通路门店!$J:$J,"荣耀体验店")+SUMIFS(通讯通路门店!$W:$W,通讯通路门店!$S:$S,$G639,通讯通路门店!$J:$J,"荣耀授权专卖店")</f>
        <v>0</v>
      </c>
      <c r="BD639" s="99">
        <f>SUMIFS(通讯通路门店!$Z:$Z,通讯通路门店!$S:$S,$G639,通讯通路门店!$J:$J,"VIVO体验店")</f>
        <v>0</v>
      </c>
      <c r="BE639" s="99">
        <f>SUMIFS(通讯通路门店!$AB:$AB,通讯通路门店!$S:$S,$G639,通讯通路门店!$J:$J,"OPPO体验店")</f>
        <v>0</v>
      </c>
      <c r="BF639" s="99">
        <f>SUMIFS(通讯通路门店!$X:$X,通讯通路门店!$S:$S,$G639,通讯通路门店!$J:$J,"华为授权体验店")+SUMIFS(通讯通路门店!$AA:$AA,通讯通路门店!$S:$S,$G639,通讯通路门店!$J:$J,"华为堡垒店")</f>
        <v>0</v>
      </c>
      <c r="BG639" s="99">
        <f>SUMIFS(通讯通路门店!$Y:$Y,通讯通路门店!$S:$S,$G639,通讯通路门店!$J:$J,"小米体验店")</f>
        <v>0</v>
      </c>
      <c r="BH639" s="99">
        <f>SUMIFS(通讯通路门店!$AA:$AA,通讯通路门店!$S:$S,$G639,通讯通路门店!$J:$J,"苹果体验店")</f>
        <v>0</v>
      </c>
      <c r="BI639" s="99">
        <f>SUMIFS(通讯通路门店!$K:$K,通讯通路门店!$S:$S,$G639,通讯通路门店!$J:$J,"其他品牌专卖店")</f>
        <v>0</v>
      </c>
      <c r="BJ639" s="99">
        <f>SUMIFS(通讯通路门店!$AC:$AC,通讯通路门店!$S:$S,$G639)</f>
        <v>0</v>
      </c>
      <c r="BK639" s="99">
        <f>SUMIFS(通讯通路门店!$AD:$AD,通讯通路门店!$S:$S,$G639)</f>
        <v>0</v>
      </c>
      <c r="BL639" s="99">
        <f>SUMIFS(通讯通路门店!$AE:$AE,通讯通路门店!$S:$S,$G639)</f>
        <v>0</v>
      </c>
      <c r="BM639" s="99">
        <f>SUMIFS(通讯通路门店!$AF:$AF,通讯通路门店!$S:$S,$G639)</f>
        <v>0</v>
      </c>
      <c r="BN639" s="99">
        <f>SUMIFS(通讯通路门店!$AG:$AG,通讯通路门店!$S:$S,$G639)</f>
        <v>0</v>
      </c>
      <c r="BO639" s="99">
        <f>SUMIFS(通讯通路门店!$AH:$AH,通讯通路门店!$S:$S,$G639)</f>
        <v>0</v>
      </c>
      <c r="BP639" s="99">
        <f>SUMIFS(通讯通路门店!$AI:$AI,通讯通路门店!$S:$S,$G639)</f>
        <v>0</v>
      </c>
      <c r="BQ639" s="83"/>
    </row>
    <row r="640" spans="1:69">
      <c r="A640" s="99" t="str">
        <f>IFERROR(_xlfn.XLOOKUP($G640,通讯通路门店!$S$4:$S$993933,通讯通路门店!$A$4:$A$993933,0,0),"")</f>
        <v/>
      </c>
      <c r="B640" s="99" t="str">
        <f>IFERROR(_xlfn.XLOOKUP($G640,通讯通路门店!$S$4:$S$993933,通讯通路门店!$B$4:$B$993933,0,0),"")</f>
        <v/>
      </c>
      <c r="C640" s="99" t="str">
        <f>IFERROR(_xlfn.XLOOKUP($G640,通讯通路门店!$S$4:$S$993933,通讯通路门店!$C$4:$C$993933,0,0),"")</f>
        <v/>
      </c>
      <c r="D640" s="99" t="str">
        <f>IFERROR(_xlfn.XLOOKUP($G640,通讯通路门店!$S$4:$S$993933,通讯通路门店!$D$4:$D$993933,0,0),"")</f>
        <v/>
      </c>
      <c r="E640" s="83"/>
      <c r="F640" s="83"/>
      <c r="G640" s="101" t="e">
        <v>#N/A</v>
      </c>
      <c r="H640" s="102" t="str">
        <f>IFERROR(_xlfn.XLOOKUP($G640,通讯通路门店!$S$4:$S$993933,通讯通路门店!$R$4:$R$993933,0,0),"")</f>
        <v/>
      </c>
      <c r="I640" s="83"/>
      <c r="J640" s="83"/>
      <c r="K640" s="83"/>
      <c r="L640" s="83"/>
      <c r="M640" s="83"/>
      <c r="N640" s="83"/>
      <c r="O640" s="83"/>
      <c r="P640" s="83"/>
      <c r="Q640" s="83"/>
      <c r="R640" s="83"/>
      <c r="S640" s="83"/>
      <c r="T640" s="83"/>
      <c r="U640" s="99">
        <f>COUNTIF(通讯通路门店!$S:$S,$G640)</f>
        <v>0</v>
      </c>
      <c r="V640" s="99">
        <f>COUNTIFS(通讯通路门店!$S:$S,$G640,通讯通路门店!$J:$J,"综合卖场")</f>
        <v>0</v>
      </c>
      <c r="W640" s="99">
        <f>SUMIFS(通讯通路门店!$AJ:$AJ,通讯通路门店!$S:$S,通讯客户沙盘!$G640)</f>
        <v>0</v>
      </c>
      <c r="X640" s="99">
        <f t="shared" si="45"/>
        <v>0</v>
      </c>
      <c r="Y640" s="99">
        <f>COUNTIFS(通讯通路门店!$S:$S,$G640,通讯通路门店!$J:$J,"荣耀体验店")+COUNTIFS(通讯通路门店!$S:$S,$G640,通讯通路门店!$J:$J,"荣耀授权专卖店")</f>
        <v>0</v>
      </c>
      <c r="Z640" s="99">
        <f>COUNTIFS(通讯通路门店!$S:$S,$G640,通讯通路门店!$J:$J,"VIVO体验店")</f>
        <v>0</v>
      </c>
      <c r="AA640" s="99">
        <f>COUNTIFS(通讯通路门店!$S:$S,$G640,通讯通路门店!$J:$J,"OPPO体验店")</f>
        <v>0</v>
      </c>
      <c r="AB640" s="99">
        <f>COUNTIFS(通讯通路门店!$S:$S,$G640,通讯通路门店!$J:$J,"华为授权体验店")+COUNTIFS(通讯通路门店!$S:$S,$G640,通讯通路门店!$J:$J,"华为堡垒店")</f>
        <v>0</v>
      </c>
      <c r="AC640" s="99">
        <f>COUNTIFS(通讯通路门店!$S:$S,$G640,通讯通路门店!$J:$J,"小米体验店")</f>
        <v>0</v>
      </c>
      <c r="AD640" s="99">
        <f>COUNTIFS(通讯通路门店!$S:$S,$G640,通讯通路门店!$J:$J,"苹果体验店")</f>
        <v>0</v>
      </c>
      <c r="AE640" s="99">
        <f>COUNTIFS(通讯通路门店!$S:$S,$G640,通讯通路门店!$J:$J,"其他品牌专卖店")</f>
        <v>0</v>
      </c>
      <c r="AF640" s="99">
        <f>SUMIFS(通讯通路门店!$BI:$BI,通讯通路门店!$S:$S,$G640)</f>
        <v>0</v>
      </c>
      <c r="AG640" s="99">
        <f>SUMIFS(通讯通路门店!$BH:$BH,通讯通路门店!$S:$S,$G640)</f>
        <v>0</v>
      </c>
      <c r="AH640" s="99">
        <f t="shared" si="46"/>
        <v>0</v>
      </c>
      <c r="AI640" s="99">
        <f>SUMIFS(通讯通路门店!$BB:$BB,通讯通路门店!$S:$S,$G640)</f>
        <v>0</v>
      </c>
      <c r="AJ640" s="99">
        <f>SUMIFS(通讯通路门店!$BE:$BE,通讯通路门店!$S:$S,$G640)</f>
        <v>0</v>
      </c>
      <c r="AK640" s="99">
        <f>SUMIFS(通讯通路门店!$BG:$BG,通讯通路门店!$S:$S,$G640)</f>
        <v>0</v>
      </c>
      <c r="AL640" s="99">
        <f>SUMIFS(通讯通路门店!$BC:$BC,通讯通路门店!$S:$S,$G640)</f>
        <v>0</v>
      </c>
      <c r="AM640" s="99">
        <f>SUMIFS(通讯通路门店!$BD:$BD,通讯通路门店!$S:$S,$G640)</f>
        <v>0</v>
      </c>
      <c r="AN640" s="99">
        <f>SUMIFS(通讯通路门店!$BF:$BF,通讯通路门店!$S:$S,$G640)</f>
        <v>0</v>
      </c>
      <c r="AO640" s="99">
        <f t="shared" si="47"/>
        <v>0</v>
      </c>
      <c r="AP640" s="99">
        <f>SUMIFS(通讯通路门店!$K:$K,通讯通路门店!$S:$S,$G640)</f>
        <v>0</v>
      </c>
      <c r="AQ640" s="83"/>
      <c r="AR640" s="99">
        <f>SUMIFS(通讯通路门店!$T:$T,通讯通路门店!$S:$S,$G640)</f>
        <v>0</v>
      </c>
      <c r="AS640" s="99">
        <f>SUMIFS(通讯通路门店!$U:$U,通讯通路门店!$S:$S,$G640)</f>
        <v>0</v>
      </c>
      <c r="AT640" s="99">
        <f>SUMIFS(通讯通路门店!$V:$V,通讯通路门店!$S:$S,$G640)</f>
        <v>0</v>
      </c>
      <c r="AU640" s="99">
        <f>SUMIFS(通讯通路门店!$W:$W,通讯通路门店!$S:$S,$G640)</f>
        <v>0</v>
      </c>
      <c r="AV640" s="99">
        <f>SUMIFS(通讯通路门店!$Z:$Z,通讯通路门店!$S:$S,$G640)</f>
        <v>0</v>
      </c>
      <c r="AW640" s="99">
        <f>SUMIFS(通讯通路门店!$AB:$AB,通讯通路门店!$S:$S,$G640)</f>
        <v>0</v>
      </c>
      <c r="AX640" s="99">
        <f>SUMIFS(通讯通路门店!$X:$X,通讯通路门店!$S:$S,$G640)</f>
        <v>0</v>
      </c>
      <c r="AY640" s="99">
        <f>SUMIFS(通讯通路门店!$Y:$Y,通讯通路门店!$S:$S,$G640)</f>
        <v>0</v>
      </c>
      <c r="AZ640" s="99">
        <f>SUMIFS(通讯通路门店!$AA:$AA,通讯通路门店!$S:$S,$G640)</f>
        <v>0</v>
      </c>
      <c r="BA640" s="99">
        <f t="shared" si="48"/>
        <v>0</v>
      </c>
      <c r="BB640" s="99">
        <f t="shared" si="49"/>
        <v>0</v>
      </c>
      <c r="BC640" s="99">
        <f>SUMIFS(通讯通路门店!$W:$W,通讯通路门店!$S:$S,$G640,通讯通路门店!$J:$J,"荣耀体验店")+SUMIFS(通讯通路门店!$W:$W,通讯通路门店!$S:$S,$G640,通讯通路门店!$J:$J,"荣耀授权专卖店")</f>
        <v>0</v>
      </c>
      <c r="BD640" s="99">
        <f>SUMIFS(通讯通路门店!$Z:$Z,通讯通路门店!$S:$S,$G640,通讯通路门店!$J:$J,"VIVO体验店")</f>
        <v>0</v>
      </c>
      <c r="BE640" s="99">
        <f>SUMIFS(通讯通路门店!$AB:$AB,通讯通路门店!$S:$S,$G640,通讯通路门店!$J:$J,"OPPO体验店")</f>
        <v>0</v>
      </c>
      <c r="BF640" s="99">
        <f>SUMIFS(通讯通路门店!$X:$X,通讯通路门店!$S:$S,$G640,通讯通路门店!$J:$J,"华为授权体验店")+SUMIFS(通讯通路门店!$AA:$AA,通讯通路门店!$S:$S,$G640,通讯通路门店!$J:$J,"华为堡垒店")</f>
        <v>0</v>
      </c>
      <c r="BG640" s="99">
        <f>SUMIFS(通讯通路门店!$Y:$Y,通讯通路门店!$S:$S,$G640,通讯通路门店!$J:$J,"小米体验店")</f>
        <v>0</v>
      </c>
      <c r="BH640" s="99">
        <f>SUMIFS(通讯通路门店!$AA:$AA,通讯通路门店!$S:$S,$G640,通讯通路门店!$J:$J,"苹果体验店")</f>
        <v>0</v>
      </c>
      <c r="BI640" s="99">
        <f>SUMIFS(通讯通路门店!$K:$K,通讯通路门店!$S:$S,$G640,通讯通路门店!$J:$J,"其他品牌专卖店")</f>
        <v>0</v>
      </c>
      <c r="BJ640" s="99">
        <f>SUMIFS(通讯通路门店!$AC:$AC,通讯通路门店!$S:$S,$G640)</f>
        <v>0</v>
      </c>
      <c r="BK640" s="99">
        <f>SUMIFS(通讯通路门店!$AD:$AD,通讯通路门店!$S:$S,$G640)</f>
        <v>0</v>
      </c>
      <c r="BL640" s="99">
        <f>SUMIFS(通讯通路门店!$AE:$AE,通讯通路门店!$S:$S,$G640)</f>
        <v>0</v>
      </c>
      <c r="BM640" s="99">
        <f>SUMIFS(通讯通路门店!$AF:$AF,通讯通路门店!$S:$S,$G640)</f>
        <v>0</v>
      </c>
      <c r="BN640" s="99">
        <f>SUMIFS(通讯通路门店!$AG:$AG,通讯通路门店!$S:$S,$G640)</f>
        <v>0</v>
      </c>
      <c r="BO640" s="99">
        <f>SUMIFS(通讯通路门店!$AH:$AH,通讯通路门店!$S:$S,$G640)</f>
        <v>0</v>
      </c>
      <c r="BP640" s="99">
        <f>SUMIFS(通讯通路门店!$AI:$AI,通讯通路门店!$S:$S,$G640)</f>
        <v>0</v>
      </c>
      <c r="BQ640" s="83"/>
    </row>
    <row r="641" spans="1:69">
      <c r="A641" s="99" t="str">
        <f>IFERROR(_xlfn.XLOOKUP($G641,通讯通路门店!$S$4:$S$993933,通讯通路门店!$A$4:$A$993933,0,0),"")</f>
        <v/>
      </c>
      <c r="B641" s="99" t="str">
        <f>IFERROR(_xlfn.XLOOKUP($G641,通讯通路门店!$S$4:$S$993933,通讯通路门店!$B$4:$B$993933,0,0),"")</f>
        <v/>
      </c>
      <c r="C641" s="99" t="str">
        <f>IFERROR(_xlfn.XLOOKUP($G641,通讯通路门店!$S$4:$S$993933,通讯通路门店!$C$4:$C$993933,0,0),"")</f>
        <v/>
      </c>
      <c r="D641" s="99" t="str">
        <f>IFERROR(_xlfn.XLOOKUP($G641,通讯通路门店!$S$4:$S$993933,通讯通路门店!$D$4:$D$993933,0,0),"")</f>
        <v/>
      </c>
      <c r="E641" s="83"/>
      <c r="F641" s="83"/>
      <c r="G641" s="101" t="e">
        <v>#N/A</v>
      </c>
      <c r="H641" s="102" t="str">
        <f>IFERROR(_xlfn.XLOOKUP($G641,通讯通路门店!$S$4:$S$993933,通讯通路门店!$R$4:$R$993933,0,0),"")</f>
        <v/>
      </c>
      <c r="I641" s="83"/>
      <c r="J641" s="83"/>
      <c r="K641" s="83"/>
      <c r="L641" s="83"/>
      <c r="M641" s="83"/>
      <c r="N641" s="83"/>
      <c r="O641" s="83"/>
      <c r="P641" s="83"/>
      <c r="Q641" s="83"/>
      <c r="R641" s="83"/>
      <c r="S641" s="83"/>
      <c r="T641" s="83"/>
      <c r="U641" s="99">
        <f>COUNTIF(通讯通路门店!$S:$S,$G641)</f>
        <v>0</v>
      </c>
      <c r="V641" s="99">
        <f>COUNTIFS(通讯通路门店!$S:$S,$G641,通讯通路门店!$J:$J,"综合卖场")</f>
        <v>0</v>
      </c>
      <c r="W641" s="99">
        <f>SUMIFS(通讯通路门店!$AJ:$AJ,通讯通路门店!$S:$S,通讯客户沙盘!$G641)</f>
        <v>0</v>
      </c>
      <c r="X641" s="99">
        <f t="shared" si="45"/>
        <v>0</v>
      </c>
      <c r="Y641" s="99">
        <f>COUNTIFS(通讯通路门店!$S:$S,$G641,通讯通路门店!$J:$J,"荣耀体验店")+COUNTIFS(通讯通路门店!$S:$S,$G641,通讯通路门店!$J:$J,"荣耀授权专卖店")</f>
        <v>0</v>
      </c>
      <c r="Z641" s="99">
        <f>COUNTIFS(通讯通路门店!$S:$S,$G641,通讯通路门店!$J:$J,"VIVO体验店")</f>
        <v>0</v>
      </c>
      <c r="AA641" s="99">
        <f>COUNTIFS(通讯通路门店!$S:$S,$G641,通讯通路门店!$J:$J,"OPPO体验店")</f>
        <v>0</v>
      </c>
      <c r="AB641" s="99">
        <f>COUNTIFS(通讯通路门店!$S:$S,$G641,通讯通路门店!$J:$J,"华为授权体验店")+COUNTIFS(通讯通路门店!$S:$S,$G641,通讯通路门店!$J:$J,"华为堡垒店")</f>
        <v>0</v>
      </c>
      <c r="AC641" s="99">
        <f>COUNTIFS(通讯通路门店!$S:$S,$G641,通讯通路门店!$J:$J,"小米体验店")</f>
        <v>0</v>
      </c>
      <c r="AD641" s="99">
        <f>COUNTIFS(通讯通路门店!$S:$S,$G641,通讯通路门店!$J:$J,"苹果体验店")</f>
        <v>0</v>
      </c>
      <c r="AE641" s="99">
        <f>COUNTIFS(通讯通路门店!$S:$S,$G641,通讯通路门店!$J:$J,"其他品牌专卖店")</f>
        <v>0</v>
      </c>
      <c r="AF641" s="99">
        <f>SUMIFS(通讯通路门店!$BI:$BI,通讯通路门店!$S:$S,$G641)</f>
        <v>0</v>
      </c>
      <c r="AG641" s="99">
        <f>SUMIFS(通讯通路门店!$BH:$BH,通讯通路门店!$S:$S,$G641)</f>
        <v>0</v>
      </c>
      <c r="AH641" s="99">
        <f t="shared" si="46"/>
        <v>0</v>
      </c>
      <c r="AI641" s="99">
        <f>SUMIFS(通讯通路门店!$BB:$BB,通讯通路门店!$S:$S,$G641)</f>
        <v>0</v>
      </c>
      <c r="AJ641" s="99">
        <f>SUMIFS(通讯通路门店!$BE:$BE,通讯通路门店!$S:$S,$G641)</f>
        <v>0</v>
      </c>
      <c r="AK641" s="99">
        <f>SUMIFS(通讯通路门店!$BG:$BG,通讯通路门店!$S:$S,$G641)</f>
        <v>0</v>
      </c>
      <c r="AL641" s="99">
        <f>SUMIFS(通讯通路门店!$BC:$BC,通讯通路门店!$S:$S,$G641)</f>
        <v>0</v>
      </c>
      <c r="AM641" s="99">
        <f>SUMIFS(通讯通路门店!$BD:$BD,通讯通路门店!$S:$S,$G641)</f>
        <v>0</v>
      </c>
      <c r="AN641" s="99">
        <f>SUMIFS(通讯通路门店!$BF:$BF,通讯通路门店!$S:$S,$G641)</f>
        <v>0</v>
      </c>
      <c r="AO641" s="99">
        <f t="shared" si="47"/>
        <v>0</v>
      </c>
      <c r="AP641" s="99">
        <f>SUMIFS(通讯通路门店!$K:$K,通讯通路门店!$S:$S,$G641)</f>
        <v>0</v>
      </c>
      <c r="AQ641" s="83"/>
      <c r="AR641" s="99">
        <f>SUMIFS(通讯通路门店!$T:$T,通讯通路门店!$S:$S,$G641)</f>
        <v>0</v>
      </c>
      <c r="AS641" s="99">
        <f>SUMIFS(通讯通路门店!$U:$U,通讯通路门店!$S:$S,$G641)</f>
        <v>0</v>
      </c>
      <c r="AT641" s="99">
        <f>SUMIFS(通讯通路门店!$V:$V,通讯通路门店!$S:$S,$G641)</f>
        <v>0</v>
      </c>
      <c r="AU641" s="99">
        <f>SUMIFS(通讯通路门店!$W:$W,通讯通路门店!$S:$S,$G641)</f>
        <v>0</v>
      </c>
      <c r="AV641" s="99">
        <f>SUMIFS(通讯通路门店!$Z:$Z,通讯通路门店!$S:$S,$G641)</f>
        <v>0</v>
      </c>
      <c r="AW641" s="99">
        <f>SUMIFS(通讯通路门店!$AB:$AB,通讯通路门店!$S:$S,$G641)</f>
        <v>0</v>
      </c>
      <c r="AX641" s="99">
        <f>SUMIFS(通讯通路门店!$X:$X,通讯通路门店!$S:$S,$G641)</f>
        <v>0</v>
      </c>
      <c r="AY641" s="99">
        <f>SUMIFS(通讯通路门店!$Y:$Y,通讯通路门店!$S:$S,$G641)</f>
        <v>0</v>
      </c>
      <c r="AZ641" s="99">
        <f>SUMIFS(通讯通路门店!$AA:$AA,通讯通路门店!$S:$S,$G641)</f>
        <v>0</v>
      </c>
      <c r="BA641" s="99">
        <f t="shared" si="48"/>
        <v>0</v>
      </c>
      <c r="BB641" s="99">
        <f t="shared" si="49"/>
        <v>0</v>
      </c>
      <c r="BC641" s="99">
        <f>SUMIFS(通讯通路门店!$W:$W,通讯通路门店!$S:$S,$G641,通讯通路门店!$J:$J,"荣耀体验店")+SUMIFS(通讯通路门店!$W:$W,通讯通路门店!$S:$S,$G641,通讯通路门店!$J:$J,"荣耀授权专卖店")</f>
        <v>0</v>
      </c>
      <c r="BD641" s="99">
        <f>SUMIFS(通讯通路门店!$Z:$Z,通讯通路门店!$S:$S,$G641,通讯通路门店!$J:$J,"VIVO体验店")</f>
        <v>0</v>
      </c>
      <c r="BE641" s="99">
        <f>SUMIFS(通讯通路门店!$AB:$AB,通讯通路门店!$S:$S,$G641,通讯通路门店!$J:$J,"OPPO体验店")</f>
        <v>0</v>
      </c>
      <c r="BF641" s="99">
        <f>SUMIFS(通讯通路门店!$X:$X,通讯通路门店!$S:$S,$G641,通讯通路门店!$J:$J,"华为授权体验店")+SUMIFS(通讯通路门店!$AA:$AA,通讯通路门店!$S:$S,$G641,通讯通路门店!$J:$J,"华为堡垒店")</f>
        <v>0</v>
      </c>
      <c r="BG641" s="99">
        <f>SUMIFS(通讯通路门店!$Y:$Y,通讯通路门店!$S:$S,$G641,通讯通路门店!$J:$J,"小米体验店")</f>
        <v>0</v>
      </c>
      <c r="BH641" s="99">
        <f>SUMIFS(通讯通路门店!$AA:$AA,通讯通路门店!$S:$S,$G641,通讯通路门店!$J:$J,"苹果体验店")</f>
        <v>0</v>
      </c>
      <c r="BI641" s="99">
        <f>SUMIFS(通讯通路门店!$K:$K,通讯通路门店!$S:$S,$G641,通讯通路门店!$J:$J,"其他品牌专卖店")</f>
        <v>0</v>
      </c>
      <c r="BJ641" s="99">
        <f>SUMIFS(通讯通路门店!$AC:$AC,通讯通路门店!$S:$S,$G641)</f>
        <v>0</v>
      </c>
      <c r="BK641" s="99">
        <f>SUMIFS(通讯通路门店!$AD:$AD,通讯通路门店!$S:$S,$G641)</f>
        <v>0</v>
      </c>
      <c r="BL641" s="99">
        <f>SUMIFS(通讯通路门店!$AE:$AE,通讯通路门店!$S:$S,$G641)</f>
        <v>0</v>
      </c>
      <c r="BM641" s="99">
        <f>SUMIFS(通讯通路门店!$AF:$AF,通讯通路门店!$S:$S,$G641)</f>
        <v>0</v>
      </c>
      <c r="BN641" s="99">
        <f>SUMIFS(通讯通路门店!$AG:$AG,通讯通路门店!$S:$S,$G641)</f>
        <v>0</v>
      </c>
      <c r="BO641" s="99">
        <f>SUMIFS(通讯通路门店!$AH:$AH,通讯通路门店!$S:$S,$G641)</f>
        <v>0</v>
      </c>
      <c r="BP641" s="99">
        <f>SUMIFS(通讯通路门店!$AI:$AI,通讯通路门店!$S:$S,$G641)</f>
        <v>0</v>
      </c>
      <c r="BQ641" s="83"/>
    </row>
    <row r="642" spans="1:69">
      <c r="A642" s="99" t="str">
        <f>IFERROR(_xlfn.XLOOKUP($G642,通讯通路门店!$S$4:$S$993933,通讯通路门店!$A$4:$A$993933,0,0),"")</f>
        <v/>
      </c>
      <c r="B642" s="99" t="str">
        <f>IFERROR(_xlfn.XLOOKUP($G642,通讯通路门店!$S$4:$S$993933,通讯通路门店!$B$4:$B$993933,0,0),"")</f>
        <v/>
      </c>
      <c r="C642" s="99" t="str">
        <f>IFERROR(_xlfn.XLOOKUP($G642,通讯通路门店!$S$4:$S$993933,通讯通路门店!$C$4:$C$993933,0,0),"")</f>
        <v/>
      </c>
      <c r="D642" s="99" t="str">
        <f>IFERROR(_xlfn.XLOOKUP($G642,通讯通路门店!$S$4:$S$993933,通讯通路门店!$D$4:$D$993933,0,0),"")</f>
        <v/>
      </c>
      <c r="E642" s="83"/>
      <c r="F642" s="83"/>
      <c r="G642" s="101" t="e">
        <v>#N/A</v>
      </c>
      <c r="H642" s="102" t="str">
        <f>IFERROR(_xlfn.XLOOKUP($G642,通讯通路门店!$S$4:$S$993933,通讯通路门店!$R$4:$R$993933,0,0),"")</f>
        <v/>
      </c>
      <c r="I642" s="83"/>
      <c r="J642" s="83"/>
      <c r="K642" s="83"/>
      <c r="L642" s="83"/>
      <c r="M642" s="83"/>
      <c r="N642" s="83"/>
      <c r="O642" s="83"/>
      <c r="P642" s="83"/>
      <c r="Q642" s="83"/>
      <c r="R642" s="83"/>
      <c r="S642" s="83"/>
      <c r="T642" s="83"/>
      <c r="U642" s="99">
        <f>COUNTIF(通讯通路门店!$S:$S,$G642)</f>
        <v>0</v>
      </c>
      <c r="V642" s="99">
        <f>COUNTIFS(通讯通路门店!$S:$S,$G642,通讯通路门店!$J:$J,"综合卖场")</f>
        <v>0</v>
      </c>
      <c r="W642" s="99">
        <f>SUMIFS(通讯通路门店!$AJ:$AJ,通讯通路门店!$S:$S,通讯客户沙盘!$G642)</f>
        <v>0</v>
      </c>
      <c r="X642" s="99">
        <f t="shared" si="45"/>
        <v>0</v>
      </c>
      <c r="Y642" s="99">
        <f>COUNTIFS(通讯通路门店!$S:$S,$G642,通讯通路门店!$J:$J,"荣耀体验店")+COUNTIFS(通讯通路门店!$S:$S,$G642,通讯通路门店!$J:$J,"荣耀授权专卖店")</f>
        <v>0</v>
      </c>
      <c r="Z642" s="99">
        <f>COUNTIFS(通讯通路门店!$S:$S,$G642,通讯通路门店!$J:$J,"VIVO体验店")</f>
        <v>0</v>
      </c>
      <c r="AA642" s="99">
        <f>COUNTIFS(通讯通路门店!$S:$S,$G642,通讯通路门店!$J:$J,"OPPO体验店")</f>
        <v>0</v>
      </c>
      <c r="AB642" s="99">
        <f>COUNTIFS(通讯通路门店!$S:$S,$G642,通讯通路门店!$J:$J,"华为授权体验店")+COUNTIFS(通讯通路门店!$S:$S,$G642,通讯通路门店!$J:$J,"华为堡垒店")</f>
        <v>0</v>
      </c>
      <c r="AC642" s="99">
        <f>COUNTIFS(通讯通路门店!$S:$S,$G642,通讯通路门店!$J:$J,"小米体验店")</f>
        <v>0</v>
      </c>
      <c r="AD642" s="99">
        <f>COUNTIFS(通讯通路门店!$S:$S,$G642,通讯通路门店!$J:$J,"苹果体验店")</f>
        <v>0</v>
      </c>
      <c r="AE642" s="99">
        <f>COUNTIFS(通讯通路门店!$S:$S,$G642,通讯通路门店!$J:$J,"其他品牌专卖店")</f>
        <v>0</v>
      </c>
      <c r="AF642" s="99">
        <f>SUMIFS(通讯通路门店!$BI:$BI,通讯通路门店!$S:$S,$G642)</f>
        <v>0</v>
      </c>
      <c r="AG642" s="99">
        <f>SUMIFS(通讯通路门店!$BH:$BH,通讯通路门店!$S:$S,$G642)</f>
        <v>0</v>
      </c>
      <c r="AH642" s="99">
        <f t="shared" si="46"/>
        <v>0</v>
      </c>
      <c r="AI642" s="99">
        <f>SUMIFS(通讯通路门店!$BB:$BB,通讯通路门店!$S:$S,$G642)</f>
        <v>0</v>
      </c>
      <c r="AJ642" s="99">
        <f>SUMIFS(通讯通路门店!$BE:$BE,通讯通路门店!$S:$S,$G642)</f>
        <v>0</v>
      </c>
      <c r="AK642" s="99">
        <f>SUMIFS(通讯通路门店!$BG:$BG,通讯通路门店!$S:$S,$G642)</f>
        <v>0</v>
      </c>
      <c r="AL642" s="99">
        <f>SUMIFS(通讯通路门店!$BC:$BC,通讯通路门店!$S:$S,$G642)</f>
        <v>0</v>
      </c>
      <c r="AM642" s="99">
        <f>SUMIFS(通讯通路门店!$BD:$BD,通讯通路门店!$S:$S,$G642)</f>
        <v>0</v>
      </c>
      <c r="AN642" s="99">
        <f>SUMIFS(通讯通路门店!$BF:$BF,通讯通路门店!$S:$S,$G642)</f>
        <v>0</v>
      </c>
      <c r="AO642" s="99">
        <f t="shared" si="47"/>
        <v>0</v>
      </c>
      <c r="AP642" s="99">
        <f>SUMIFS(通讯通路门店!$K:$K,通讯通路门店!$S:$S,$G642)</f>
        <v>0</v>
      </c>
      <c r="AQ642" s="83"/>
      <c r="AR642" s="99">
        <f>SUMIFS(通讯通路门店!$T:$T,通讯通路门店!$S:$S,$G642)</f>
        <v>0</v>
      </c>
      <c r="AS642" s="99">
        <f>SUMIFS(通讯通路门店!$U:$U,通讯通路门店!$S:$S,$G642)</f>
        <v>0</v>
      </c>
      <c r="AT642" s="99">
        <f>SUMIFS(通讯通路门店!$V:$V,通讯通路门店!$S:$S,$G642)</f>
        <v>0</v>
      </c>
      <c r="AU642" s="99">
        <f>SUMIFS(通讯通路门店!$W:$W,通讯通路门店!$S:$S,$G642)</f>
        <v>0</v>
      </c>
      <c r="AV642" s="99">
        <f>SUMIFS(通讯通路门店!$Z:$Z,通讯通路门店!$S:$S,$G642)</f>
        <v>0</v>
      </c>
      <c r="AW642" s="99">
        <f>SUMIFS(通讯通路门店!$AB:$AB,通讯通路门店!$S:$S,$G642)</f>
        <v>0</v>
      </c>
      <c r="AX642" s="99">
        <f>SUMIFS(通讯通路门店!$X:$X,通讯通路门店!$S:$S,$G642)</f>
        <v>0</v>
      </c>
      <c r="AY642" s="99">
        <f>SUMIFS(通讯通路门店!$Y:$Y,通讯通路门店!$S:$S,$G642)</f>
        <v>0</v>
      </c>
      <c r="AZ642" s="99">
        <f>SUMIFS(通讯通路门店!$AA:$AA,通讯通路门店!$S:$S,$G642)</f>
        <v>0</v>
      </c>
      <c r="BA642" s="99">
        <f t="shared" si="48"/>
        <v>0</v>
      </c>
      <c r="BB642" s="99">
        <f t="shared" si="49"/>
        <v>0</v>
      </c>
      <c r="BC642" s="99">
        <f>SUMIFS(通讯通路门店!$W:$W,通讯通路门店!$S:$S,$G642,通讯通路门店!$J:$J,"荣耀体验店")+SUMIFS(通讯通路门店!$W:$W,通讯通路门店!$S:$S,$G642,通讯通路门店!$J:$J,"荣耀授权专卖店")</f>
        <v>0</v>
      </c>
      <c r="BD642" s="99">
        <f>SUMIFS(通讯通路门店!$Z:$Z,通讯通路门店!$S:$S,$G642,通讯通路门店!$J:$J,"VIVO体验店")</f>
        <v>0</v>
      </c>
      <c r="BE642" s="99">
        <f>SUMIFS(通讯通路门店!$AB:$AB,通讯通路门店!$S:$S,$G642,通讯通路门店!$J:$J,"OPPO体验店")</f>
        <v>0</v>
      </c>
      <c r="BF642" s="99">
        <f>SUMIFS(通讯通路门店!$X:$X,通讯通路门店!$S:$S,$G642,通讯通路门店!$J:$J,"华为授权体验店")+SUMIFS(通讯通路门店!$AA:$AA,通讯通路门店!$S:$S,$G642,通讯通路门店!$J:$J,"华为堡垒店")</f>
        <v>0</v>
      </c>
      <c r="BG642" s="99">
        <f>SUMIFS(通讯通路门店!$Y:$Y,通讯通路门店!$S:$S,$G642,通讯通路门店!$J:$J,"小米体验店")</f>
        <v>0</v>
      </c>
      <c r="BH642" s="99">
        <f>SUMIFS(通讯通路门店!$AA:$AA,通讯通路门店!$S:$S,$G642,通讯通路门店!$J:$J,"苹果体验店")</f>
        <v>0</v>
      </c>
      <c r="BI642" s="99">
        <f>SUMIFS(通讯通路门店!$K:$K,通讯通路门店!$S:$S,$G642,通讯通路门店!$J:$J,"其他品牌专卖店")</f>
        <v>0</v>
      </c>
      <c r="BJ642" s="99">
        <f>SUMIFS(通讯通路门店!$AC:$AC,通讯通路门店!$S:$S,$G642)</f>
        <v>0</v>
      </c>
      <c r="BK642" s="99">
        <f>SUMIFS(通讯通路门店!$AD:$AD,通讯通路门店!$S:$S,$G642)</f>
        <v>0</v>
      </c>
      <c r="BL642" s="99">
        <f>SUMIFS(通讯通路门店!$AE:$AE,通讯通路门店!$S:$S,$G642)</f>
        <v>0</v>
      </c>
      <c r="BM642" s="99">
        <f>SUMIFS(通讯通路门店!$AF:$AF,通讯通路门店!$S:$S,$G642)</f>
        <v>0</v>
      </c>
      <c r="BN642" s="99">
        <f>SUMIFS(通讯通路门店!$AG:$AG,通讯通路门店!$S:$S,$G642)</f>
        <v>0</v>
      </c>
      <c r="BO642" s="99">
        <f>SUMIFS(通讯通路门店!$AH:$AH,通讯通路门店!$S:$S,$G642)</f>
        <v>0</v>
      </c>
      <c r="BP642" s="99">
        <f>SUMIFS(通讯通路门店!$AI:$AI,通讯通路门店!$S:$S,$G642)</f>
        <v>0</v>
      </c>
      <c r="BQ642" s="83"/>
    </row>
    <row r="643" spans="1:69">
      <c r="A643" s="99" t="str">
        <f>IFERROR(_xlfn.XLOOKUP($G643,通讯通路门店!$S$4:$S$993933,通讯通路门店!$A$4:$A$993933,0,0),"")</f>
        <v/>
      </c>
      <c r="B643" s="99" t="str">
        <f>IFERROR(_xlfn.XLOOKUP($G643,通讯通路门店!$S$4:$S$993933,通讯通路门店!$B$4:$B$993933,0,0),"")</f>
        <v/>
      </c>
      <c r="C643" s="99" t="str">
        <f>IFERROR(_xlfn.XLOOKUP($G643,通讯通路门店!$S$4:$S$993933,通讯通路门店!$C$4:$C$993933,0,0),"")</f>
        <v/>
      </c>
      <c r="D643" s="99" t="str">
        <f>IFERROR(_xlfn.XLOOKUP($G643,通讯通路门店!$S$4:$S$993933,通讯通路门店!$D$4:$D$993933,0,0),"")</f>
        <v/>
      </c>
      <c r="E643" s="83"/>
      <c r="F643" s="83"/>
      <c r="G643" s="101" t="e">
        <v>#N/A</v>
      </c>
      <c r="H643" s="102" t="str">
        <f>IFERROR(_xlfn.XLOOKUP($G643,通讯通路门店!$S$4:$S$993933,通讯通路门店!$R$4:$R$993933,0,0),"")</f>
        <v/>
      </c>
      <c r="I643" s="83"/>
      <c r="J643" s="83"/>
      <c r="K643" s="83"/>
      <c r="L643" s="83"/>
      <c r="M643" s="83"/>
      <c r="N643" s="83"/>
      <c r="O643" s="83"/>
      <c r="P643" s="83"/>
      <c r="Q643" s="83"/>
      <c r="R643" s="83"/>
      <c r="S643" s="83"/>
      <c r="T643" s="83"/>
      <c r="U643" s="99">
        <f>COUNTIF(通讯通路门店!$S:$S,$G643)</f>
        <v>0</v>
      </c>
      <c r="V643" s="99">
        <f>COUNTIFS(通讯通路门店!$S:$S,$G643,通讯通路门店!$J:$J,"综合卖场")</f>
        <v>0</v>
      </c>
      <c r="W643" s="99">
        <f>SUMIFS(通讯通路门店!$AJ:$AJ,通讯通路门店!$S:$S,通讯客户沙盘!$G643)</f>
        <v>0</v>
      </c>
      <c r="X643" s="99">
        <f t="shared" si="45"/>
        <v>0</v>
      </c>
      <c r="Y643" s="99">
        <f>COUNTIFS(通讯通路门店!$S:$S,$G643,通讯通路门店!$J:$J,"荣耀体验店")+COUNTIFS(通讯通路门店!$S:$S,$G643,通讯通路门店!$J:$J,"荣耀授权专卖店")</f>
        <v>0</v>
      </c>
      <c r="Z643" s="99">
        <f>COUNTIFS(通讯通路门店!$S:$S,$G643,通讯通路门店!$J:$J,"VIVO体验店")</f>
        <v>0</v>
      </c>
      <c r="AA643" s="99">
        <f>COUNTIFS(通讯通路门店!$S:$S,$G643,通讯通路门店!$J:$J,"OPPO体验店")</f>
        <v>0</v>
      </c>
      <c r="AB643" s="99">
        <f>COUNTIFS(通讯通路门店!$S:$S,$G643,通讯通路门店!$J:$J,"华为授权体验店")+COUNTIFS(通讯通路门店!$S:$S,$G643,通讯通路门店!$J:$J,"华为堡垒店")</f>
        <v>0</v>
      </c>
      <c r="AC643" s="99">
        <f>COUNTIFS(通讯通路门店!$S:$S,$G643,通讯通路门店!$J:$J,"小米体验店")</f>
        <v>0</v>
      </c>
      <c r="AD643" s="99">
        <f>COUNTIFS(通讯通路门店!$S:$S,$G643,通讯通路门店!$J:$J,"苹果体验店")</f>
        <v>0</v>
      </c>
      <c r="AE643" s="99">
        <f>COUNTIFS(通讯通路门店!$S:$S,$G643,通讯通路门店!$J:$J,"其他品牌专卖店")</f>
        <v>0</v>
      </c>
      <c r="AF643" s="99">
        <f>SUMIFS(通讯通路门店!$BI:$BI,通讯通路门店!$S:$S,$G643)</f>
        <v>0</v>
      </c>
      <c r="AG643" s="99">
        <f>SUMIFS(通讯通路门店!$BH:$BH,通讯通路门店!$S:$S,$G643)</f>
        <v>0</v>
      </c>
      <c r="AH643" s="99">
        <f t="shared" si="46"/>
        <v>0</v>
      </c>
      <c r="AI643" s="99">
        <f>SUMIFS(通讯通路门店!$BB:$BB,通讯通路门店!$S:$S,$G643)</f>
        <v>0</v>
      </c>
      <c r="AJ643" s="99">
        <f>SUMIFS(通讯通路门店!$BE:$BE,通讯通路门店!$S:$S,$G643)</f>
        <v>0</v>
      </c>
      <c r="AK643" s="99">
        <f>SUMIFS(通讯通路门店!$BG:$BG,通讯通路门店!$S:$S,$G643)</f>
        <v>0</v>
      </c>
      <c r="AL643" s="99">
        <f>SUMIFS(通讯通路门店!$BC:$BC,通讯通路门店!$S:$S,$G643)</f>
        <v>0</v>
      </c>
      <c r="AM643" s="99">
        <f>SUMIFS(通讯通路门店!$BD:$BD,通讯通路门店!$S:$S,$G643)</f>
        <v>0</v>
      </c>
      <c r="AN643" s="99">
        <f>SUMIFS(通讯通路门店!$BF:$BF,通讯通路门店!$S:$S,$G643)</f>
        <v>0</v>
      </c>
      <c r="AO643" s="99">
        <f t="shared" si="47"/>
        <v>0</v>
      </c>
      <c r="AP643" s="99">
        <f>SUMIFS(通讯通路门店!$K:$K,通讯通路门店!$S:$S,$G643)</f>
        <v>0</v>
      </c>
      <c r="AQ643" s="83"/>
      <c r="AR643" s="99">
        <f>SUMIFS(通讯通路门店!$T:$T,通讯通路门店!$S:$S,$G643)</f>
        <v>0</v>
      </c>
      <c r="AS643" s="99">
        <f>SUMIFS(通讯通路门店!$U:$U,通讯通路门店!$S:$S,$G643)</f>
        <v>0</v>
      </c>
      <c r="AT643" s="99">
        <f>SUMIFS(通讯通路门店!$V:$V,通讯通路门店!$S:$S,$G643)</f>
        <v>0</v>
      </c>
      <c r="AU643" s="99">
        <f>SUMIFS(通讯通路门店!$W:$W,通讯通路门店!$S:$S,$G643)</f>
        <v>0</v>
      </c>
      <c r="AV643" s="99">
        <f>SUMIFS(通讯通路门店!$Z:$Z,通讯通路门店!$S:$S,$G643)</f>
        <v>0</v>
      </c>
      <c r="AW643" s="99">
        <f>SUMIFS(通讯通路门店!$AB:$AB,通讯通路门店!$S:$S,$G643)</f>
        <v>0</v>
      </c>
      <c r="AX643" s="99">
        <f>SUMIFS(通讯通路门店!$X:$X,通讯通路门店!$S:$S,$G643)</f>
        <v>0</v>
      </c>
      <c r="AY643" s="99">
        <f>SUMIFS(通讯通路门店!$Y:$Y,通讯通路门店!$S:$S,$G643)</f>
        <v>0</v>
      </c>
      <c r="AZ643" s="99">
        <f>SUMIFS(通讯通路门店!$AA:$AA,通讯通路门店!$S:$S,$G643)</f>
        <v>0</v>
      </c>
      <c r="BA643" s="99">
        <f t="shared" si="48"/>
        <v>0</v>
      </c>
      <c r="BB643" s="99">
        <f t="shared" si="49"/>
        <v>0</v>
      </c>
      <c r="BC643" s="99">
        <f>SUMIFS(通讯通路门店!$W:$W,通讯通路门店!$S:$S,$G643,通讯通路门店!$J:$J,"荣耀体验店")+SUMIFS(通讯通路门店!$W:$W,通讯通路门店!$S:$S,$G643,通讯通路门店!$J:$J,"荣耀授权专卖店")</f>
        <v>0</v>
      </c>
      <c r="BD643" s="99">
        <f>SUMIFS(通讯通路门店!$Z:$Z,通讯通路门店!$S:$S,$G643,通讯通路门店!$J:$J,"VIVO体验店")</f>
        <v>0</v>
      </c>
      <c r="BE643" s="99">
        <f>SUMIFS(通讯通路门店!$AB:$AB,通讯通路门店!$S:$S,$G643,通讯通路门店!$J:$J,"OPPO体验店")</f>
        <v>0</v>
      </c>
      <c r="BF643" s="99">
        <f>SUMIFS(通讯通路门店!$X:$X,通讯通路门店!$S:$S,$G643,通讯通路门店!$J:$J,"华为授权体验店")+SUMIFS(通讯通路门店!$AA:$AA,通讯通路门店!$S:$S,$G643,通讯通路门店!$J:$J,"华为堡垒店")</f>
        <v>0</v>
      </c>
      <c r="BG643" s="99">
        <f>SUMIFS(通讯通路门店!$Y:$Y,通讯通路门店!$S:$S,$G643,通讯通路门店!$J:$J,"小米体验店")</f>
        <v>0</v>
      </c>
      <c r="BH643" s="99">
        <f>SUMIFS(通讯通路门店!$AA:$AA,通讯通路门店!$S:$S,$G643,通讯通路门店!$J:$J,"苹果体验店")</f>
        <v>0</v>
      </c>
      <c r="BI643" s="99">
        <f>SUMIFS(通讯通路门店!$K:$K,通讯通路门店!$S:$S,$G643,通讯通路门店!$J:$J,"其他品牌专卖店")</f>
        <v>0</v>
      </c>
      <c r="BJ643" s="99">
        <f>SUMIFS(通讯通路门店!$AC:$AC,通讯通路门店!$S:$S,$G643)</f>
        <v>0</v>
      </c>
      <c r="BK643" s="99">
        <f>SUMIFS(通讯通路门店!$AD:$AD,通讯通路门店!$S:$S,$G643)</f>
        <v>0</v>
      </c>
      <c r="BL643" s="99">
        <f>SUMIFS(通讯通路门店!$AE:$AE,通讯通路门店!$S:$S,$G643)</f>
        <v>0</v>
      </c>
      <c r="BM643" s="99">
        <f>SUMIFS(通讯通路门店!$AF:$AF,通讯通路门店!$S:$S,$G643)</f>
        <v>0</v>
      </c>
      <c r="BN643" s="99">
        <f>SUMIFS(通讯通路门店!$AG:$AG,通讯通路门店!$S:$S,$G643)</f>
        <v>0</v>
      </c>
      <c r="BO643" s="99">
        <f>SUMIFS(通讯通路门店!$AH:$AH,通讯通路门店!$S:$S,$G643)</f>
        <v>0</v>
      </c>
      <c r="BP643" s="99">
        <f>SUMIFS(通讯通路门店!$AI:$AI,通讯通路门店!$S:$S,$G643)</f>
        <v>0</v>
      </c>
      <c r="BQ643" s="83"/>
    </row>
    <row r="644" spans="1:69">
      <c r="A644" s="99" t="str">
        <f>IFERROR(_xlfn.XLOOKUP($G644,通讯通路门店!$S$4:$S$993933,通讯通路门店!$A$4:$A$993933,0,0),"")</f>
        <v/>
      </c>
      <c r="B644" s="99" t="str">
        <f>IFERROR(_xlfn.XLOOKUP($G644,通讯通路门店!$S$4:$S$993933,通讯通路门店!$B$4:$B$993933,0,0),"")</f>
        <v/>
      </c>
      <c r="C644" s="99" t="str">
        <f>IFERROR(_xlfn.XLOOKUP($G644,通讯通路门店!$S$4:$S$993933,通讯通路门店!$C$4:$C$993933,0,0),"")</f>
        <v/>
      </c>
      <c r="D644" s="99" t="str">
        <f>IFERROR(_xlfn.XLOOKUP($G644,通讯通路门店!$S$4:$S$993933,通讯通路门店!$D$4:$D$993933,0,0),"")</f>
        <v/>
      </c>
      <c r="E644" s="83"/>
      <c r="F644" s="83"/>
      <c r="G644" s="101" t="e">
        <v>#N/A</v>
      </c>
      <c r="H644" s="102" t="str">
        <f>IFERROR(_xlfn.XLOOKUP($G644,通讯通路门店!$S$4:$S$993933,通讯通路门店!$R$4:$R$993933,0,0),"")</f>
        <v/>
      </c>
      <c r="I644" s="83"/>
      <c r="J644" s="83"/>
      <c r="K644" s="83"/>
      <c r="L644" s="83"/>
      <c r="M644" s="83"/>
      <c r="N644" s="83"/>
      <c r="O644" s="83"/>
      <c r="P644" s="83"/>
      <c r="Q644" s="83"/>
      <c r="R644" s="83"/>
      <c r="S644" s="83"/>
      <c r="T644" s="83"/>
      <c r="U644" s="99">
        <f>COUNTIF(通讯通路门店!$S:$S,$G644)</f>
        <v>0</v>
      </c>
      <c r="V644" s="99">
        <f>COUNTIFS(通讯通路门店!$S:$S,$G644,通讯通路门店!$J:$J,"综合卖场")</f>
        <v>0</v>
      </c>
      <c r="W644" s="99">
        <f>SUMIFS(通讯通路门店!$AJ:$AJ,通讯通路门店!$S:$S,通讯客户沙盘!$G644)</f>
        <v>0</v>
      </c>
      <c r="X644" s="99">
        <f t="shared" ref="X644:X707" si="50">Y644+Z644+AA644+AB644+AC644+AD644+AE644</f>
        <v>0</v>
      </c>
      <c r="Y644" s="99">
        <f>COUNTIFS(通讯通路门店!$S:$S,$G644,通讯通路门店!$J:$J,"荣耀体验店")+COUNTIFS(通讯通路门店!$S:$S,$G644,通讯通路门店!$J:$J,"荣耀授权专卖店")</f>
        <v>0</v>
      </c>
      <c r="Z644" s="99">
        <f>COUNTIFS(通讯通路门店!$S:$S,$G644,通讯通路门店!$J:$J,"VIVO体验店")</f>
        <v>0</v>
      </c>
      <c r="AA644" s="99">
        <f>COUNTIFS(通讯通路门店!$S:$S,$G644,通讯通路门店!$J:$J,"OPPO体验店")</f>
        <v>0</v>
      </c>
      <c r="AB644" s="99">
        <f>COUNTIFS(通讯通路门店!$S:$S,$G644,通讯通路门店!$J:$J,"华为授权体验店")+COUNTIFS(通讯通路门店!$S:$S,$G644,通讯通路门店!$J:$J,"华为堡垒店")</f>
        <v>0</v>
      </c>
      <c r="AC644" s="99">
        <f>COUNTIFS(通讯通路门店!$S:$S,$G644,通讯通路门店!$J:$J,"小米体验店")</f>
        <v>0</v>
      </c>
      <c r="AD644" s="99">
        <f>COUNTIFS(通讯通路门店!$S:$S,$G644,通讯通路门店!$J:$J,"苹果体验店")</f>
        <v>0</v>
      </c>
      <c r="AE644" s="99">
        <f>COUNTIFS(通讯通路门店!$S:$S,$G644,通讯通路门店!$J:$J,"其他品牌专卖店")</f>
        <v>0</v>
      </c>
      <c r="AF644" s="99">
        <f>SUMIFS(通讯通路门店!$BI:$BI,通讯通路门店!$S:$S,$G644)</f>
        <v>0</v>
      </c>
      <c r="AG644" s="99">
        <f>SUMIFS(通讯通路门店!$BH:$BH,通讯通路门店!$S:$S,$G644)</f>
        <v>0</v>
      </c>
      <c r="AH644" s="99">
        <f t="shared" ref="AH644:AH707" si="51">AI644+AJ644+AK644+AL644+AM644+AN644</f>
        <v>0</v>
      </c>
      <c r="AI644" s="99">
        <f>SUMIFS(通讯通路门店!$BB:$BB,通讯通路门店!$S:$S,$G644)</f>
        <v>0</v>
      </c>
      <c r="AJ644" s="99">
        <f>SUMIFS(通讯通路门店!$BE:$BE,通讯通路门店!$S:$S,$G644)</f>
        <v>0</v>
      </c>
      <c r="AK644" s="99">
        <f>SUMIFS(通讯通路门店!$BG:$BG,通讯通路门店!$S:$S,$G644)</f>
        <v>0</v>
      </c>
      <c r="AL644" s="99">
        <f>SUMIFS(通讯通路门店!$BC:$BC,通讯通路门店!$S:$S,$G644)</f>
        <v>0</v>
      </c>
      <c r="AM644" s="99">
        <f>SUMIFS(通讯通路门店!$BD:$BD,通讯通路门店!$S:$S,$G644)</f>
        <v>0</v>
      </c>
      <c r="AN644" s="99">
        <f>SUMIFS(通讯通路门店!$BF:$BF,通讯通路门店!$S:$S,$G644)</f>
        <v>0</v>
      </c>
      <c r="AO644" s="99">
        <f t="shared" ref="AO644:AO707" si="52">AP644+AQ644</f>
        <v>0</v>
      </c>
      <c r="AP644" s="99">
        <f>SUMIFS(通讯通路门店!$K:$K,通讯通路门店!$S:$S,$G644)</f>
        <v>0</v>
      </c>
      <c r="AQ644" s="83"/>
      <c r="AR644" s="99">
        <f>SUMIFS(通讯通路门店!$T:$T,通讯通路门店!$S:$S,$G644)</f>
        <v>0</v>
      </c>
      <c r="AS644" s="99">
        <f>SUMIFS(通讯通路门店!$U:$U,通讯通路门店!$S:$S,$G644)</f>
        <v>0</v>
      </c>
      <c r="AT644" s="99">
        <f>SUMIFS(通讯通路门店!$V:$V,通讯通路门店!$S:$S,$G644)</f>
        <v>0</v>
      </c>
      <c r="AU644" s="99">
        <f>SUMIFS(通讯通路门店!$W:$W,通讯通路门店!$S:$S,$G644)</f>
        <v>0</v>
      </c>
      <c r="AV644" s="99">
        <f>SUMIFS(通讯通路门店!$Z:$Z,通讯通路门店!$S:$S,$G644)</f>
        <v>0</v>
      </c>
      <c r="AW644" s="99">
        <f>SUMIFS(通讯通路门店!$AB:$AB,通讯通路门店!$S:$S,$G644)</f>
        <v>0</v>
      </c>
      <c r="AX644" s="99">
        <f>SUMIFS(通讯通路门店!$X:$X,通讯通路门店!$S:$S,$G644)</f>
        <v>0</v>
      </c>
      <c r="AY644" s="99">
        <f>SUMIFS(通讯通路门店!$Y:$Y,通讯通路门店!$S:$S,$G644)</f>
        <v>0</v>
      </c>
      <c r="AZ644" s="99">
        <f>SUMIFS(通讯通路门店!$AA:$AA,通讯通路门店!$S:$S,$G644)</f>
        <v>0</v>
      </c>
      <c r="BA644" s="99">
        <f t="shared" ref="BA644:BA707" si="53">AP644-BB644</f>
        <v>0</v>
      </c>
      <c r="BB644" s="99">
        <f t="shared" ref="BB644:BB707" si="54">BC644+BD644+BE644+BF644+BG644+BH644</f>
        <v>0</v>
      </c>
      <c r="BC644" s="99">
        <f>SUMIFS(通讯通路门店!$W:$W,通讯通路门店!$S:$S,$G644,通讯通路门店!$J:$J,"荣耀体验店")+SUMIFS(通讯通路门店!$W:$W,通讯通路门店!$S:$S,$G644,通讯通路门店!$J:$J,"荣耀授权专卖店")</f>
        <v>0</v>
      </c>
      <c r="BD644" s="99">
        <f>SUMIFS(通讯通路门店!$Z:$Z,通讯通路门店!$S:$S,$G644,通讯通路门店!$J:$J,"VIVO体验店")</f>
        <v>0</v>
      </c>
      <c r="BE644" s="99">
        <f>SUMIFS(通讯通路门店!$AB:$AB,通讯通路门店!$S:$S,$G644,通讯通路门店!$J:$J,"OPPO体验店")</f>
        <v>0</v>
      </c>
      <c r="BF644" s="99">
        <f>SUMIFS(通讯通路门店!$X:$X,通讯通路门店!$S:$S,$G644,通讯通路门店!$J:$J,"华为授权体验店")+SUMIFS(通讯通路门店!$AA:$AA,通讯通路门店!$S:$S,$G644,通讯通路门店!$J:$J,"华为堡垒店")</f>
        <v>0</v>
      </c>
      <c r="BG644" s="99">
        <f>SUMIFS(通讯通路门店!$Y:$Y,通讯通路门店!$S:$S,$G644,通讯通路门店!$J:$J,"小米体验店")</f>
        <v>0</v>
      </c>
      <c r="BH644" s="99">
        <f>SUMIFS(通讯通路门店!$AA:$AA,通讯通路门店!$S:$S,$G644,通讯通路门店!$J:$J,"苹果体验店")</f>
        <v>0</v>
      </c>
      <c r="BI644" s="99">
        <f>SUMIFS(通讯通路门店!$K:$K,通讯通路门店!$S:$S,$G644,通讯通路门店!$J:$J,"其他品牌专卖店")</f>
        <v>0</v>
      </c>
      <c r="BJ644" s="99">
        <f>SUMIFS(通讯通路门店!$AC:$AC,通讯通路门店!$S:$S,$G644)</f>
        <v>0</v>
      </c>
      <c r="BK644" s="99">
        <f>SUMIFS(通讯通路门店!$AD:$AD,通讯通路门店!$S:$S,$G644)</f>
        <v>0</v>
      </c>
      <c r="BL644" s="99">
        <f>SUMIFS(通讯通路门店!$AE:$AE,通讯通路门店!$S:$S,$G644)</f>
        <v>0</v>
      </c>
      <c r="BM644" s="99">
        <f>SUMIFS(通讯通路门店!$AF:$AF,通讯通路门店!$S:$S,$G644)</f>
        <v>0</v>
      </c>
      <c r="BN644" s="99">
        <f>SUMIFS(通讯通路门店!$AG:$AG,通讯通路门店!$S:$S,$G644)</f>
        <v>0</v>
      </c>
      <c r="BO644" s="99">
        <f>SUMIFS(通讯通路门店!$AH:$AH,通讯通路门店!$S:$S,$G644)</f>
        <v>0</v>
      </c>
      <c r="BP644" s="99">
        <f>SUMIFS(通讯通路门店!$AI:$AI,通讯通路门店!$S:$S,$G644)</f>
        <v>0</v>
      </c>
      <c r="BQ644" s="83"/>
    </row>
    <row r="645" spans="1:69">
      <c r="A645" s="99" t="str">
        <f>IFERROR(_xlfn.XLOOKUP($G645,通讯通路门店!$S$4:$S$993933,通讯通路门店!$A$4:$A$993933,0,0),"")</f>
        <v/>
      </c>
      <c r="B645" s="99" t="str">
        <f>IFERROR(_xlfn.XLOOKUP($G645,通讯通路门店!$S$4:$S$993933,通讯通路门店!$B$4:$B$993933,0,0),"")</f>
        <v/>
      </c>
      <c r="C645" s="99" t="str">
        <f>IFERROR(_xlfn.XLOOKUP($G645,通讯通路门店!$S$4:$S$993933,通讯通路门店!$C$4:$C$993933,0,0),"")</f>
        <v/>
      </c>
      <c r="D645" s="99" t="str">
        <f>IFERROR(_xlfn.XLOOKUP($G645,通讯通路门店!$S$4:$S$993933,通讯通路门店!$D$4:$D$993933,0,0),"")</f>
        <v/>
      </c>
      <c r="E645" s="83"/>
      <c r="F645" s="83"/>
      <c r="G645" s="101" t="e">
        <v>#N/A</v>
      </c>
      <c r="H645" s="102" t="str">
        <f>IFERROR(_xlfn.XLOOKUP($G645,通讯通路门店!$S$4:$S$993933,通讯通路门店!$R$4:$R$993933,0,0),"")</f>
        <v/>
      </c>
      <c r="I645" s="83"/>
      <c r="J645" s="83"/>
      <c r="K645" s="83"/>
      <c r="L645" s="83"/>
      <c r="M645" s="83"/>
      <c r="N645" s="83"/>
      <c r="O645" s="83"/>
      <c r="P645" s="83"/>
      <c r="Q645" s="83"/>
      <c r="R645" s="83"/>
      <c r="S645" s="83"/>
      <c r="T645" s="83"/>
      <c r="U645" s="99">
        <f>COUNTIF(通讯通路门店!$S:$S,$G645)</f>
        <v>0</v>
      </c>
      <c r="V645" s="99">
        <f>COUNTIFS(通讯通路门店!$S:$S,$G645,通讯通路门店!$J:$J,"综合卖场")</f>
        <v>0</v>
      </c>
      <c r="W645" s="99">
        <f>SUMIFS(通讯通路门店!$AJ:$AJ,通讯通路门店!$S:$S,通讯客户沙盘!$G645)</f>
        <v>0</v>
      </c>
      <c r="X645" s="99">
        <f t="shared" si="50"/>
        <v>0</v>
      </c>
      <c r="Y645" s="99">
        <f>COUNTIFS(通讯通路门店!$S:$S,$G645,通讯通路门店!$J:$J,"荣耀体验店")+COUNTIFS(通讯通路门店!$S:$S,$G645,通讯通路门店!$J:$J,"荣耀授权专卖店")</f>
        <v>0</v>
      </c>
      <c r="Z645" s="99">
        <f>COUNTIFS(通讯通路门店!$S:$S,$G645,通讯通路门店!$J:$J,"VIVO体验店")</f>
        <v>0</v>
      </c>
      <c r="AA645" s="99">
        <f>COUNTIFS(通讯通路门店!$S:$S,$G645,通讯通路门店!$J:$J,"OPPO体验店")</f>
        <v>0</v>
      </c>
      <c r="AB645" s="99">
        <f>COUNTIFS(通讯通路门店!$S:$S,$G645,通讯通路门店!$J:$J,"华为授权体验店")+COUNTIFS(通讯通路门店!$S:$S,$G645,通讯通路门店!$J:$J,"华为堡垒店")</f>
        <v>0</v>
      </c>
      <c r="AC645" s="99">
        <f>COUNTIFS(通讯通路门店!$S:$S,$G645,通讯通路门店!$J:$J,"小米体验店")</f>
        <v>0</v>
      </c>
      <c r="AD645" s="99">
        <f>COUNTIFS(通讯通路门店!$S:$S,$G645,通讯通路门店!$J:$J,"苹果体验店")</f>
        <v>0</v>
      </c>
      <c r="AE645" s="99">
        <f>COUNTIFS(通讯通路门店!$S:$S,$G645,通讯通路门店!$J:$J,"其他品牌专卖店")</f>
        <v>0</v>
      </c>
      <c r="AF645" s="99">
        <f>SUMIFS(通讯通路门店!$BI:$BI,通讯通路门店!$S:$S,$G645)</f>
        <v>0</v>
      </c>
      <c r="AG645" s="99">
        <f>SUMIFS(通讯通路门店!$BH:$BH,通讯通路门店!$S:$S,$G645)</f>
        <v>0</v>
      </c>
      <c r="AH645" s="99">
        <f t="shared" si="51"/>
        <v>0</v>
      </c>
      <c r="AI645" s="99">
        <f>SUMIFS(通讯通路门店!$BB:$BB,通讯通路门店!$S:$S,$G645)</f>
        <v>0</v>
      </c>
      <c r="AJ645" s="99">
        <f>SUMIFS(通讯通路门店!$BE:$BE,通讯通路门店!$S:$S,$G645)</f>
        <v>0</v>
      </c>
      <c r="AK645" s="99">
        <f>SUMIFS(通讯通路门店!$BG:$BG,通讯通路门店!$S:$S,$G645)</f>
        <v>0</v>
      </c>
      <c r="AL645" s="99">
        <f>SUMIFS(通讯通路门店!$BC:$BC,通讯通路门店!$S:$S,$G645)</f>
        <v>0</v>
      </c>
      <c r="AM645" s="99">
        <f>SUMIFS(通讯通路门店!$BD:$BD,通讯通路门店!$S:$S,$G645)</f>
        <v>0</v>
      </c>
      <c r="AN645" s="99">
        <f>SUMIFS(通讯通路门店!$BF:$BF,通讯通路门店!$S:$S,$G645)</f>
        <v>0</v>
      </c>
      <c r="AO645" s="99">
        <f t="shared" si="52"/>
        <v>0</v>
      </c>
      <c r="AP645" s="99">
        <f>SUMIFS(通讯通路门店!$K:$K,通讯通路门店!$S:$S,$G645)</f>
        <v>0</v>
      </c>
      <c r="AQ645" s="83"/>
      <c r="AR645" s="99">
        <f>SUMIFS(通讯通路门店!$T:$T,通讯通路门店!$S:$S,$G645)</f>
        <v>0</v>
      </c>
      <c r="AS645" s="99">
        <f>SUMIFS(通讯通路门店!$U:$U,通讯通路门店!$S:$S,$G645)</f>
        <v>0</v>
      </c>
      <c r="AT645" s="99">
        <f>SUMIFS(通讯通路门店!$V:$V,通讯通路门店!$S:$S,$G645)</f>
        <v>0</v>
      </c>
      <c r="AU645" s="99">
        <f>SUMIFS(通讯通路门店!$W:$W,通讯通路门店!$S:$S,$G645)</f>
        <v>0</v>
      </c>
      <c r="AV645" s="99">
        <f>SUMIFS(通讯通路门店!$Z:$Z,通讯通路门店!$S:$S,$G645)</f>
        <v>0</v>
      </c>
      <c r="AW645" s="99">
        <f>SUMIFS(通讯通路门店!$AB:$AB,通讯通路门店!$S:$S,$G645)</f>
        <v>0</v>
      </c>
      <c r="AX645" s="99">
        <f>SUMIFS(通讯通路门店!$X:$X,通讯通路门店!$S:$S,$G645)</f>
        <v>0</v>
      </c>
      <c r="AY645" s="99">
        <f>SUMIFS(通讯通路门店!$Y:$Y,通讯通路门店!$S:$S,$G645)</f>
        <v>0</v>
      </c>
      <c r="AZ645" s="99">
        <f>SUMIFS(通讯通路门店!$AA:$AA,通讯通路门店!$S:$S,$G645)</f>
        <v>0</v>
      </c>
      <c r="BA645" s="99">
        <f t="shared" si="53"/>
        <v>0</v>
      </c>
      <c r="BB645" s="99">
        <f t="shared" si="54"/>
        <v>0</v>
      </c>
      <c r="BC645" s="99">
        <f>SUMIFS(通讯通路门店!$W:$W,通讯通路门店!$S:$S,$G645,通讯通路门店!$J:$J,"荣耀体验店")+SUMIFS(通讯通路门店!$W:$W,通讯通路门店!$S:$S,$G645,通讯通路门店!$J:$J,"荣耀授权专卖店")</f>
        <v>0</v>
      </c>
      <c r="BD645" s="99">
        <f>SUMIFS(通讯通路门店!$Z:$Z,通讯通路门店!$S:$S,$G645,通讯通路门店!$J:$J,"VIVO体验店")</f>
        <v>0</v>
      </c>
      <c r="BE645" s="99">
        <f>SUMIFS(通讯通路门店!$AB:$AB,通讯通路门店!$S:$S,$G645,通讯通路门店!$J:$J,"OPPO体验店")</f>
        <v>0</v>
      </c>
      <c r="BF645" s="99">
        <f>SUMIFS(通讯通路门店!$X:$X,通讯通路门店!$S:$S,$G645,通讯通路门店!$J:$J,"华为授权体验店")+SUMIFS(通讯通路门店!$AA:$AA,通讯通路门店!$S:$S,$G645,通讯通路门店!$J:$J,"华为堡垒店")</f>
        <v>0</v>
      </c>
      <c r="BG645" s="99">
        <f>SUMIFS(通讯通路门店!$Y:$Y,通讯通路门店!$S:$S,$G645,通讯通路门店!$J:$J,"小米体验店")</f>
        <v>0</v>
      </c>
      <c r="BH645" s="99">
        <f>SUMIFS(通讯通路门店!$AA:$AA,通讯通路门店!$S:$S,$G645,通讯通路门店!$J:$J,"苹果体验店")</f>
        <v>0</v>
      </c>
      <c r="BI645" s="99">
        <f>SUMIFS(通讯通路门店!$K:$K,通讯通路门店!$S:$S,$G645,通讯通路门店!$J:$J,"其他品牌专卖店")</f>
        <v>0</v>
      </c>
      <c r="BJ645" s="99">
        <f>SUMIFS(通讯通路门店!$AC:$AC,通讯通路门店!$S:$S,$G645)</f>
        <v>0</v>
      </c>
      <c r="BK645" s="99">
        <f>SUMIFS(通讯通路门店!$AD:$AD,通讯通路门店!$S:$S,$G645)</f>
        <v>0</v>
      </c>
      <c r="BL645" s="99">
        <f>SUMIFS(通讯通路门店!$AE:$AE,通讯通路门店!$S:$S,$G645)</f>
        <v>0</v>
      </c>
      <c r="BM645" s="99">
        <f>SUMIFS(通讯通路门店!$AF:$AF,通讯通路门店!$S:$S,$G645)</f>
        <v>0</v>
      </c>
      <c r="BN645" s="99">
        <f>SUMIFS(通讯通路门店!$AG:$AG,通讯通路门店!$S:$S,$G645)</f>
        <v>0</v>
      </c>
      <c r="BO645" s="99">
        <f>SUMIFS(通讯通路门店!$AH:$AH,通讯通路门店!$S:$S,$G645)</f>
        <v>0</v>
      </c>
      <c r="BP645" s="99">
        <f>SUMIFS(通讯通路门店!$AI:$AI,通讯通路门店!$S:$S,$G645)</f>
        <v>0</v>
      </c>
      <c r="BQ645" s="83"/>
    </row>
    <row r="646" spans="1:69">
      <c r="A646" s="99" t="str">
        <f>IFERROR(_xlfn.XLOOKUP($G646,通讯通路门店!$S$4:$S$993933,通讯通路门店!$A$4:$A$993933,0,0),"")</f>
        <v/>
      </c>
      <c r="B646" s="99" t="str">
        <f>IFERROR(_xlfn.XLOOKUP($G646,通讯通路门店!$S$4:$S$993933,通讯通路门店!$B$4:$B$993933,0,0),"")</f>
        <v/>
      </c>
      <c r="C646" s="99" t="str">
        <f>IFERROR(_xlfn.XLOOKUP($G646,通讯通路门店!$S$4:$S$993933,通讯通路门店!$C$4:$C$993933,0,0),"")</f>
        <v/>
      </c>
      <c r="D646" s="99" t="str">
        <f>IFERROR(_xlfn.XLOOKUP($G646,通讯通路门店!$S$4:$S$993933,通讯通路门店!$D$4:$D$993933,0,0),"")</f>
        <v/>
      </c>
      <c r="E646" s="83"/>
      <c r="F646" s="83"/>
      <c r="G646" s="101" t="e">
        <v>#N/A</v>
      </c>
      <c r="H646" s="102" t="str">
        <f>IFERROR(_xlfn.XLOOKUP($G646,通讯通路门店!$S$4:$S$993933,通讯通路门店!$R$4:$R$993933,0,0),"")</f>
        <v/>
      </c>
      <c r="I646" s="83"/>
      <c r="J646" s="83"/>
      <c r="K646" s="83"/>
      <c r="L646" s="83"/>
      <c r="M646" s="83"/>
      <c r="N646" s="83"/>
      <c r="O646" s="83"/>
      <c r="P646" s="83"/>
      <c r="Q646" s="83"/>
      <c r="R646" s="83"/>
      <c r="S646" s="83"/>
      <c r="T646" s="83"/>
      <c r="U646" s="99">
        <f>COUNTIF(通讯通路门店!$S:$S,$G646)</f>
        <v>0</v>
      </c>
      <c r="V646" s="99">
        <f>COUNTIFS(通讯通路门店!$S:$S,$G646,通讯通路门店!$J:$J,"综合卖场")</f>
        <v>0</v>
      </c>
      <c r="W646" s="99">
        <f>SUMIFS(通讯通路门店!$AJ:$AJ,通讯通路门店!$S:$S,通讯客户沙盘!$G646)</f>
        <v>0</v>
      </c>
      <c r="X646" s="99">
        <f t="shared" si="50"/>
        <v>0</v>
      </c>
      <c r="Y646" s="99">
        <f>COUNTIFS(通讯通路门店!$S:$S,$G646,通讯通路门店!$J:$J,"荣耀体验店")+COUNTIFS(通讯通路门店!$S:$S,$G646,通讯通路门店!$J:$J,"荣耀授权专卖店")</f>
        <v>0</v>
      </c>
      <c r="Z646" s="99">
        <f>COUNTIFS(通讯通路门店!$S:$S,$G646,通讯通路门店!$J:$J,"VIVO体验店")</f>
        <v>0</v>
      </c>
      <c r="AA646" s="99">
        <f>COUNTIFS(通讯通路门店!$S:$S,$G646,通讯通路门店!$J:$J,"OPPO体验店")</f>
        <v>0</v>
      </c>
      <c r="AB646" s="99">
        <f>COUNTIFS(通讯通路门店!$S:$S,$G646,通讯通路门店!$J:$J,"华为授权体验店")+COUNTIFS(通讯通路门店!$S:$S,$G646,通讯通路门店!$J:$J,"华为堡垒店")</f>
        <v>0</v>
      </c>
      <c r="AC646" s="99">
        <f>COUNTIFS(通讯通路门店!$S:$S,$G646,通讯通路门店!$J:$J,"小米体验店")</f>
        <v>0</v>
      </c>
      <c r="AD646" s="99">
        <f>COUNTIFS(通讯通路门店!$S:$S,$G646,通讯通路门店!$J:$J,"苹果体验店")</f>
        <v>0</v>
      </c>
      <c r="AE646" s="99">
        <f>COUNTIFS(通讯通路门店!$S:$S,$G646,通讯通路门店!$J:$J,"其他品牌专卖店")</f>
        <v>0</v>
      </c>
      <c r="AF646" s="99">
        <f>SUMIFS(通讯通路门店!$BI:$BI,通讯通路门店!$S:$S,$G646)</f>
        <v>0</v>
      </c>
      <c r="AG646" s="99">
        <f>SUMIFS(通讯通路门店!$BH:$BH,通讯通路门店!$S:$S,$G646)</f>
        <v>0</v>
      </c>
      <c r="AH646" s="99">
        <f t="shared" si="51"/>
        <v>0</v>
      </c>
      <c r="AI646" s="99">
        <f>SUMIFS(通讯通路门店!$BB:$BB,通讯通路门店!$S:$S,$G646)</f>
        <v>0</v>
      </c>
      <c r="AJ646" s="99">
        <f>SUMIFS(通讯通路门店!$BE:$BE,通讯通路门店!$S:$S,$G646)</f>
        <v>0</v>
      </c>
      <c r="AK646" s="99">
        <f>SUMIFS(通讯通路门店!$BG:$BG,通讯通路门店!$S:$S,$G646)</f>
        <v>0</v>
      </c>
      <c r="AL646" s="99">
        <f>SUMIFS(通讯通路门店!$BC:$BC,通讯通路门店!$S:$S,$G646)</f>
        <v>0</v>
      </c>
      <c r="AM646" s="99">
        <f>SUMIFS(通讯通路门店!$BD:$BD,通讯通路门店!$S:$S,$G646)</f>
        <v>0</v>
      </c>
      <c r="AN646" s="99">
        <f>SUMIFS(通讯通路门店!$BF:$BF,通讯通路门店!$S:$S,$G646)</f>
        <v>0</v>
      </c>
      <c r="AO646" s="99">
        <f t="shared" si="52"/>
        <v>0</v>
      </c>
      <c r="AP646" s="99">
        <f>SUMIFS(通讯通路门店!$K:$K,通讯通路门店!$S:$S,$G646)</f>
        <v>0</v>
      </c>
      <c r="AQ646" s="83"/>
      <c r="AR646" s="99">
        <f>SUMIFS(通讯通路门店!$T:$T,通讯通路门店!$S:$S,$G646)</f>
        <v>0</v>
      </c>
      <c r="AS646" s="99">
        <f>SUMIFS(通讯通路门店!$U:$U,通讯通路门店!$S:$S,$G646)</f>
        <v>0</v>
      </c>
      <c r="AT646" s="99">
        <f>SUMIFS(通讯通路门店!$V:$V,通讯通路门店!$S:$S,$G646)</f>
        <v>0</v>
      </c>
      <c r="AU646" s="99">
        <f>SUMIFS(通讯通路门店!$W:$W,通讯通路门店!$S:$S,$G646)</f>
        <v>0</v>
      </c>
      <c r="AV646" s="99">
        <f>SUMIFS(通讯通路门店!$Z:$Z,通讯通路门店!$S:$S,$G646)</f>
        <v>0</v>
      </c>
      <c r="AW646" s="99">
        <f>SUMIFS(通讯通路门店!$AB:$AB,通讯通路门店!$S:$S,$G646)</f>
        <v>0</v>
      </c>
      <c r="AX646" s="99">
        <f>SUMIFS(通讯通路门店!$X:$X,通讯通路门店!$S:$S,$G646)</f>
        <v>0</v>
      </c>
      <c r="AY646" s="99">
        <f>SUMIFS(通讯通路门店!$Y:$Y,通讯通路门店!$S:$S,$G646)</f>
        <v>0</v>
      </c>
      <c r="AZ646" s="99">
        <f>SUMIFS(通讯通路门店!$AA:$AA,通讯通路门店!$S:$S,$G646)</f>
        <v>0</v>
      </c>
      <c r="BA646" s="99">
        <f t="shared" si="53"/>
        <v>0</v>
      </c>
      <c r="BB646" s="99">
        <f t="shared" si="54"/>
        <v>0</v>
      </c>
      <c r="BC646" s="99">
        <f>SUMIFS(通讯通路门店!$W:$W,通讯通路门店!$S:$S,$G646,通讯通路门店!$J:$J,"荣耀体验店")+SUMIFS(通讯通路门店!$W:$W,通讯通路门店!$S:$S,$G646,通讯通路门店!$J:$J,"荣耀授权专卖店")</f>
        <v>0</v>
      </c>
      <c r="BD646" s="99">
        <f>SUMIFS(通讯通路门店!$Z:$Z,通讯通路门店!$S:$S,$G646,通讯通路门店!$J:$J,"VIVO体验店")</f>
        <v>0</v>
      </c>
      <c r="BE646" s="99">
        <f>SUMIFS(通讯通路门店!$AB:$AB,通讯通路门店!$S:$S,$G646,通讯通路门店!$J:$J,"OPPO体验店")</f>
        <v>0</v>
      </c>
      <c r="BF646" s="99">
        <f>SUMIFS(通讯通路门店!$X:$X,通讯通路门店!$S:$S,$G646,通讯通路门店!$J:$J,"华为授权体验店")+SUMIFS(通讯通路门店!$AA:$AA,通讯通路门店!$S:$S,$G646,通讯通路门店!$J:$J,"华为堡垒店")</f>
        <v>0</v>
      </c>
      <c r="BG646" s="99">
        <f>SUMIFS(通讯通路门店!$Y:$Y,通讯通路门店!$S:$S,$G646,通讯通路门店!$J:$J,"小米体验店")</f>
        <v>0</v>
      </c>
      <c r="BH646" s="99">
        <f>SUMIFS(通讯通路门店!$AA:$AA,通讯通路门店!$S:$S,$G646,通讯通路门店!$J:$J,"苹果体验店")</f>
        <v>0</v>
      </c>
      <c r="BI646" s="99">
        <f>SUMIFS(通讯通路门店!$K:$K,通讯通路门店!$S:$S,$G646,通讯通路门店!$J:$J,"其他品牌专卖店")</f>
        <v>0</v>
      </c>
      <c r="BJ646" s="99">
        <f>SUMIFS(通讯通路门店!$AC:$AC,通讯通路门店!$S:$S,$G646)</f>
        <v>0</v>
      </c>
      <c r="BK646" s="99">
        <f>SUMIFS(通讯通路门店!$AD:$AD,通讯通路门店!$S:$S,$G646)</f>
        <v>0</v>
      </c>
      <c r="BL646" s="99">
        <f>SUMIFS(通讯通路门店!$AE:$AE,通讯通路门店!$S:$S,$G646)</f>
        <v>0</v>
      </c>
      <c r="BM646" s="99">
        <f>SUMIFS(通讯通路门店!$AF:$AF,通讯通路门店!$S:$S,$G646)</f>
        <v>0</v>
      </c>
      <c r="BN646" s="99">
        <f>SUMIFS(通讯通路门店!$AG:$AG,通讯通路门店!$S:$S,$G646)</f>
        <v>0</v>
      </c>
      <c r="BO646" s="99">
        <f>SUMIFS(通讯通路门店!$AH:$AH,通讯通路门店!$S:$S,$G646)</f>
        <v>0</v>
      </c>
      <c r="BP646" s="99">
        <f>SUMIFS(通讯通路门店!$AI:$AI,通讯通路门店!$S:$S,$G646)</f>
        <v>0</v>
      </c>
      <c r="BQ646" s="83"/>
    </row>
    <row r="647" spans="1:69">
      <c r="A647" s="99" t="str">
        <f>IFERROR(_xlfn.XLOOKUP($G647,通讯通路门店!$S$4:$S$993933,通讯通路门店!$A$4:$A$993933,0,0),"")</f>
        <v/>
      </c>
      <c r="B647" s="99" t="str">
        <f>IFERROR(_xlfn.XLOOKUP($G647,通讯通路门店!$S$4:$S$993933,通讯通路门店!$B$4:$B$993933,0,0),"")</f>
        <v/>
      </c>
      <c r="C647" s="99" t="str">
        <f>IFERROR(_xlfn.XLOOKUP($G647,通讯通路门店!$S$4:$S$993933,通讯通路门店!$C$4:$C$993933,0,0),"")</f>
        <v/>
      </c>
      <c r="D647" s="99" t="str">
        <f>IFERROR(_xlfn.XLOOKUP($G647,通讯通路门店!$S$4:$S$993933,通讯通路门店!$D$4:$D$993933,0,0),"")</f>
        <v/>
      </c>
      <c r="E647" s="83"/>
      <c r="F647" s="83"/>
      <c r="G647" s="101" t="e">
        <v>#N/A</v>
      </c>
      <c r="H647" s="102" t="str">
        <f>IFERROR(_xlfn.XLOOKUP($G647,通讯通路门店!$S$4:$S$993933,通讯通路门店!$R$4:$R$993933,0,0),"")</f>
        <v/>
      </c>
      <c r="I647" s="83"/>
      <c r="J647" s="83"/>
      <c r="K647" s="83"/>
      <c r="L647" s="83"/>
      <c r="M647" s="83"/>
      <c r="N647" s="83"/>
      <c r="O647" s="83"/>
      <c r="P647" s="83"/>
      <c r="Q647" s="83"/>
      <c r="R647" s="83"/>
      <c r="S647" s="83"/>
      <c r="T647" s="83"/>
      <c r="U647" s="99">
        <f>COUNTIF(通讯通路门店!$S:$S,$G647)</f>
        <v>0</v>
      </c>
      <c r="V647" s="99">
        <f>COUNTIFS(通讯通路门店!$S:$S,$G647,通讯通路门店!$J:$J,"综合卖场")</f>
        <v>0</v>
      </c>
      <c r="W647" s="99">
        <f>SUMIFS(通讯通路门店!$AJ:$AJ,通讯通路门店!$S:$S,通讯客户沙盘!$G647)</f>
        <v>0</v>
      </c>
      <c r="X647" s="99">
        <f t="shared" si="50"/>
        <v>0</v>
      </c>
      <c r="Y647" s="99">
        <f>COUNTIFS(通讯通路门店!$S:$S,$G647,通讯通路门店!$J:$J,"荣耀体验店")+COUNTIFS(通讯通路门店!$S:$S,$G647,通讯通路门店!$J:$J,"荣耀授权专卖店")</f>
        <v>0</v>
      </c>
      <c r="Z647" s="99">
        <f>COUNTIFS(通讯通路门店!$S:$S,$G647,通讯通路门店!$J:$J,"VIVO体验店")</f>
        <v>0</v>
      </c>
      <c r="AA647" s="99">
        <f>COUNTIFS(通讯通路门店!$S:$S,$G647,通讯通路门店!$J:$J,"OPPO体验店")</f>
        <v>0</v>
      </c>
      <c r="AB647" s="99">
        <f>COUNTIFS(通讯通路门店!$S:$S,$G647,通讯通路门店!$J:$J,"华为授权体验店")+COUNTIFS(通讯通路门店!$S:$S,$G647,通讯通路门店!$J:$J,"华为堡垒店")</f>
        <v>0</v>
      </c>
      <c r="AC647" s="99">
        <f>COUNTIFS(通讯通路门店!$S:$S,$G647,通讯通路门店!$J:$J,"小米体验店")</f>
        <v>0</v>
      </c>
      <c r="AD647" s="99">
        <f>COUNTIFS(通讯通路门店!$S:$S,$G647,通讯通路门店!$J:$J,"苹果体验店")</f>
        <v>0</v>
      </c>
      <c r="AE647" s="99">
        <f>COUNTIFS(通讯通路门店!$S:$S,$G647,通讯通路门店!$J:$J,"其他品牌专卖店")</f>
        <v>0</v>
      </c>
      <c r="AF647" s="99">
        <f>SUMIFS(通讯通路门店!$BI:$BI,通讯通路门店!$S:$S,$G647)</f>
        <v>0</v>
      </c>
      <c r="AG647" s="99">
        <f>SUMIFS(通讯通路门店!$BH:$BH,通讯通路门店!$S:$S,$G647)</f>
        <v>0</v>
      </c>
      <c r="AH647" s="99">
        <f t="shared" si="51"/>
        <v>0</v>
      </c>
      <c r="AI647" s="99">
        <f>SUMIFS(通讯通路门店!$BB:$BB,通讯通路门店!$S:$S,$G647)</f>
        <v>0</v>
      </c>
      <c r="AJ647" s="99">
        <f>SUMIFS(通讯通路门店!$BE:$BE,通讯通路门店!$S:$S,$G647)</f>
        <v>0</v>
      </c>
      <c r="AK647" s="99">
        <f>SUMIFS(通讯通路门店!$BG:$BG,通讯通路门店!$S:$S,$G647)</f>
        <v>0</v>
      </c>
      <c r="AL647" s="99">
        <f>SUMIFS(通讯通路门店!$BC:$BC,通讯通路门店!$S:$S,$G647)</f>
        <v>0</v>
      </c>
      <c r="AM647" s="99">
        <f>SUMIFS(通讯通路门店!$BD:$BD,通讯通路门店!$S:$S,$G647)</f>
        <v>0</v>
      </c>
      <c r="AN647" s="99">
        <f>SUMIFS(通讯通路门店!$BF:$BF,通讯通路门店!$S:$S,$G647)</f>
        <v>0</v>
      </c>
      <c r="AO647" s="99">
        <f t="shared" si="52"/>
        <v>0</v>
      </c>
      <c r="AP647" s="99">
        <f>SUMIFS(通讯通路门店!$K:$K,通讯通路门店!$S:$S,$G647)</f>
        <v>0</v>
      </c>
      <c r="AQ647" s="83"/>
      <c r="AR647" s="99">
        <f>SUMIFS(通讯通路门店!$T:$T,通讯通路门店!$S:$S,$G647)</f>
        <v>0</v>
      </c>
      <c r="AS647" s="99">
        <f>SUMIFS(通讯通路门店!$U:$U,通讯通路门店!$S:$S,$G647)</f>
        <v>0</v>
      </c>
      <c r="AT647" s="99">
        <f>SUMIFS(通讯通路门店!$V:$V,通讯通路门店!$S:$S,$G647)</f>
        <v>0</v>
      </c>
      <c r="AU647" s="99">
        <f>SUMIFS(通讯通路门店!$W:$W,通讯通路门店!$S:$S,$G647)</f>
        <v>0</v>
      </c>
      <c r="AV647" s="99">
        <f>SUMIFS(通讯通路门店!$Z:$Z,通讯通路门店!$S:$S,$G647)</f>
        <v>0</v>
      </c>
      <c r="AW647" s="99">
        <f>SUMIFS(通讯通路门店!$AB:$AB,通讯通路门店!$S:$S,$G647)</f>
        <v>0</v>
      </c>
      <c r="AX647" s="99">
        <f>SUMIFS(通讯通路门店!$X:$X,通讯通路门店!$S:$S,$G647)</f>
        <v>0</v>
      </c>
      <c r="AY647" s="99">
        <f>SUMIFS(通讯通路门店!$Y:$Y,通讯通路门店!$S:$S,$G647)</f>
        <v>0</v>
      </c>
      <c r="AZ647" s="99">
        <f>SUMIFS(通讯通路门店!$AA:$AA,通讯通路门店!$S:$S,$G647)</f>
        <v>0</v>
      </c>
      <c r="BA647" s="99">
        <f t="shared" si="53"/>
        <v>0</v>
      </c>
      <c r="BB647" s="99">
        <f t="shared" si="54"/>
        <v>0</v>
      </c>
      <c r="BC647" s="99">
        <f>SUMIFS(通讯通路门店!$W:$W,通讯通路门店!$S:$S,$G647,通讯通路门店!$J:$J,"荣耀体验店")+SUMIFS(通讯通路门店!$W:$W,通讯通路门店!$S:$S,$G647,通讯通路门店!$J:$J,"荣耀授权专卖店")</f>
        <v>0</v>
      </c>
      <c r="BD647" s="99">
        <f>SUMIFS(通讯通路门店!$Z:$Z,通讯通路门店!$S:$S,$G647,通讯通路门店!$J:$J,"VIVO体验店")</f>
        <v>0</v>
      </c>
      <c r="BE647" s="99">
        <f>SUMIFS(通讯通路门店!$AB:$AB,通讯通路门店!$S:$S,$G647,通讯通路门店!$J:$J,"OPPO体验店")</f>
        <v>0</v>
      </c>
      <c r="BF647" s="99">
        <f>SUMIFS(通讯通路门店!$X:$X,通讯通路门店!$S:$S,$G647,通讯通路门店!$J:$J,"华为授权体验店")+SUMIFS(通讯通路门店!$AA:$AA,通讯通路门店!$S:$S,$G647,通讯通路门店!$J:$J,"华为堡垒店")</f>
        <v>0</v>
      </c>
      <c r="BG647" s="99">
        <f>SUMIFS(通讯通路门店!$Y:$Y,通讯通路门店!$S:$S,$G647,通讯通路门店!$J:$J,"小米体验店")</f>
        <v>0</v>
      </c>
      <c r="BH647" s="99">
        <f>SUMIFS(通讯通路门店!$AA:$AA,通讯通路门店!$S:$S,$G647,通讯通路门店!$J:$J,"苹果体验店")</f>
        <v>0</v>
      </c>
      <c r="BI647" s="99">
        <f>SUMIFS(通讯通路门店!$K:$K,通讯通路门店!$S:$S,$G647,通讯通路门店!$J:$J,"其他品牌专卖店")</f>
        <v>0</v>
      </c>
      <c r="BJ647" s="99">
        <f>SUMIFS(通讯通路门店!$AC:$AC,通讯通路门店!$S:$S,$G647)</f>
        <v>0</v>
      </c>
      <c r="BK647" s="99">
        <f>SUMIFS(通讯通路门店!$AD:$AD,通讯通路门店!$S:$S,$G647)</f>
        <v>0</v>
      </c>
      <c r="BL647" s="99">
        <f>SUMIFS(通讯通路门店!$AE:$AE,通讯通路门店!$S:$S,$G647)</f>
        <v>0</v>
      </c>
      <c r="BM647" s="99">
        <f>SUMIFS(通讯通路门店!$AF:$AF,通讯通路门店!$S:$S,$G647)</f>
        <v>0</v>
      </c>
      <c r="BN647" s="99">
        <f>SUMIFS(通讯通路门店!$AG:$AG,通讯通路门店!$S:$S,$G647)</f>
        <v>0</v>
      </c>
      <c r="BO647" s="99">
        <f>SUMIFS(通讯通路门店!$AH:$AH,通讯通路门店!$S:$S,$G647)</f>
        <v>0</v>
      </c>
      <c r="BP647" s="99">
        <f>SUMIFS(通讯通路门店!$AI:$AI,通讯通路门店!$S:$S,$G647)</f>
        <v>0</v>
      </c>
      <c r="BQ647" s="83"/>
    </row>
    <row r="648" spans="1:69">
      <c r="A648" s="99" t="str">
        <f>IFERROR(_xlfn.XLOOKUP($G648,通讯通路门店!$S$4:$S$993933,通讯通路门店!$A$4:$A$993933,0,0),"")</f>
        <v/>
      </c>
      <c r="B648" s="99" t="str">
        <f>IFERROR(_xlfn.XLOOKUP($G648,通讯通路门店!$S$4:$S$993933,通讯通路门店!$B$4:$B$993933,0,0),"")</f>
        <v/>
      </c>
      <c r="C648" s="99" t="str">
        <f>IFERROR(_xlfn.XLOOKUP($G648,通讯通路门店!$S$4:$S$993933,通讯通路门店!$C$4:$C$993933,0,0),"")</f>
        <v/>
      </c>
      <c r="D648" s="99" t="str">
        <f>IFERROR(_xlfn.XLOOKUP($G648,通讯通路门店!$S$4:$S$993933,通讯通路门店!$D$4:$D$993933,0,0),"")</f>
        <v/>
      </c>
      <c r="E648" s="83"/>
      <c r="F648" s="83"/>
      <c r="G648" s="101" t="e">
        <v>#N/A</v>
      </c>
      <c r="H648" s="102" t="str">
        <f>IFERROR(_xlfn.XLOOKUP($G648,通讯通路门店!$S$4:$S$993933,通讯通路门店!$R$4:$R$993933,0,0),"")</f>
        <v/>
      </c>
      <c r="I648" s="83"/>
      <c r="J648" s="83"/>
      <c r="K648" s="83"/>
      <c r="L648" s="83"/>
      <c r="M648" s="83"/>
      <c r="N648" s="83"/>
      <c r="O648" s="83"/>
      <c r="P648" s="83"/>
      <c r="Q648" s="83"/>
      <c r="R648" s="83"/>
      <c r="S648" s="83"/>
      <c r="T648" s="83"/>
      <c r="U648" s="99">
        <f>COUNTIF(通讯通路门店!$S:$S,$G648)</f>
        <v>0</v>
      </c>
      <c r="V648" s="99">
        <f>COUNTIFS(通讯通路门店!$S:$S,$G648,通讯通路门店!$J:$J,"综合卖场")</f>
        <v>0</v>
      </c>
      <c r="W648" s="99">
        <f>SUMIFS(通讯通路门店!$AJ:$AJ,通讯通路门店!$S:$S,通讯客户沙盘!$G648)</f>
        <v>0</v>
      </c>
      <c r="X648" s="99">
        <f t="shared" si="50"/>
        <v>0</v>
      </c>
      <c r="Y648" s="99">
        <f>COUNTIFS(通讯通路门店!$S:$S,$G648,通讯通路门店!$J:$J,"荣耀体验店")+COUNTIFS(通讯通路门店!$S:$S,$G648,通讯通路门店!$J:$J,"荣耀授权专卖店")</f>
        <v>0</v>
      </c>
      <c r="Z648" s="99">
        <f>COUNTIFS(通讯通路门店!$S:$S,$G648,通讯通路门店!$J:$J,"VIVO体验店")</f>
        <v>0</v>
      </c>
      <c r="AA648" s="99">
        <f>COUNTIFS(通讯通路门店!$S:$S,$G648,通讯通路门店!$J:$J,"OPPO体验店")</f>
        <v>0</v>
      </c>
      <c r="AB648" s="99">
        <f>COUNTIFS(通讯通路门店!$S:$S,$G648,通讯通路门店!$J:$J,"华为授权体验店")+COUNTIFS(通讯通路门店!$S:$S,$G648,通讯通路门店!$J:$J,"华为堡垒店")</f>
        <v>0</v>
      </c>
      <c r="AC648" s="99">
        <f>COUNTIFS(通讯通路门店!$S:$S,$G648,通讯通路门店!$J:$J,"小米体验店")</f>
        <v>0</v>
      </c>
      <c r="AD648" s="99">
        <f>COUNTIFS(通讯通路门店!$S:$S,$G648,通讯通路门店!$J:$J,"苹果体验店")</f>
        <v>0</v>
      </c>
      <c r="AE648" s="99">
        <f>COUNTIFS(通讯通路门店!$S:$S,$G648,通讯通路门店!$J:$J,"其他品牌专卖店")</f>
        <v>0</v>
      </c>
      <c r="AF648" s="99">
        <f>SUMIFS(通讯通路门店!$BI:$BI,通讯通路门店!$S:$S,$G648)</f>
        <v>0</v>
      </c>
      <c r="AG648" s="99">
        <f>SUMIFS(通讯通路门店!$BH:$BH,通讯通路门店!$S:$S,$G648)</f>
        <v>0</v>
      </c>
      <c r="AH648" s="99">
        <f t="shared" si="51"/>
        <v>0</v>
      </c>
      <c r="AI648" s="99">
        <f>SUMIFS(通讯通路门店!$BB:$BB,通讯通路门店!$S:$S,$G648)</f>
        <v>0</v>
      </c>
      <c r="AJ648" s="99">
        <f>SUMIFS(通讯通路门店!$BE:$BE,通讯通路门店!$S:$S,$G648)</f>
        <v>0</v>
      </c>
      <c r="AK648" s="99">
        <f>SUMIFS(通讯通路门店!$BG:$BG,通讯通路门店!$S:$S,$G648)</f>
        <v>0</v>
      </c>
      <c r="AL648" s="99">
        <f>SUMIFS(通讯通路门店!$BC:$BC,通讯通路门店!$S:$S,$G648)</f>
        <v>0</v>
      </c>
      <c r="AM648" s="99">
        <f>SUMIFS(通讯通路门店!$BD:$BD,通讯通路门店!$S:$S,$G648)</f>
        <v>0</v>
      </c>
      <c r="AN648" s="99">
        <f>SUMIFS(通讯通路门店!$BF:$BF,通讯通路门店!$S:$S,$G648)</f>
        <v>0</v>
      </c>
      <c r="AO648" s="99">
        <f t="shared" si="52"/>
        <v>0</v>
      </c>
      <c r="AP648" s="99">
        <f>SUMIFS(通讯通路门店!$K:$K,通讯通路门店!$S:$S,$G648)</f>
        <v>0</v>
      </c>
      <c r="AQ648" s="83"/>
      <c r="AR648" s="99">
        <f>SUMIFS(通讯通路门店!$T:$T,通讯通路门店!$S:$S,$G648)</f>
        <v>0</v>
      </c>
      <c r="AS648" s="99">
        <f>SUMIFS(通讯通路门店!$U:$U,通讯通路门店!$S:$S,$G648)</f>
        <v>0</v>
      </c>
      <c r="AT648" s="99">
        <f>SUMIFS(通讯通路门店!$V:$V,通讯通路门店!$S:$S,$G648)</f>
        <v>0</v>
      </c>
      <c r="AU648" s="99">
        <f>SUMIFS(通讯通路门店!$W:$W,通讯通路门店!$S:$S,$G648)</f>
        <v>0</v>
      </c>
      <c r="AV648" s="99">
        <f>SUMIFS(通讯通路门店!$Z:$Z,通讯通路门店!$S:$S,$G648)</f>
        <v>0</v>
      </c>
      <c r="AW648" s="99">
        <f>SUMIFS(通讯通路门店!$AB:$AB,通讯通路门店!$S:$S,$G648)</f>
        <v>0</v>
      </c>
      <c r="AX648" s="99">
        <f>SUMIFS(通讯通路门店!$X:$X,通讯通路门店!$S:$S,$G648)</f>
        <v>0</v>
      </c>
      <c r="AY648" s="99">
        <f>SUMIFS(通讯通路门店!$Y:$Y,通讯通路门店!$S:$S,$G648)</f>
        <v>0</v>
      </c>
      <c r="AZ648" s="99">
        <f>SUMIFS(通讯通路门店!$AA:$AA,通讯通路门店!$S:$S,$G648)</f>
        <v>0</v>
      </c>
      <c r="BA648" s="99">
        <f t="shared" si="53"/>
        <v>0</v>
      </c>
      <c r="BB648" s="99">
        <f t="shared" si="54"/>
        <v>0</v>
      </c>
      <c r="BC648" s="99">
        <f>SUMIFS(通讯通路门店!$W:$W,通讯通路门店!$S:$S,$G648,通讯通路门店!$J:$J,"荣耀体验店")+SUMIFS(通讯通路门店!$W:$W,通讯通路门店!$S:$S,$G648,通讯通路门店!$J:$J,"荣耀授权专卖店")</f>
        <v>0</v>
      </c>
      <c r="BD648" s="99">
        <f>SUMIFS(通讯通路门店!$Z:$Z,通讯通路门店!$S:$S,$G648,通讯通路门店!$J:$J,"VIVO体验店")</f>
        <v>0</v>
      </c>
      <c r="BE648" s="99">
        <f>SUMIFS(通讯通路门店!$AB:$AB,通讯通路门店!$S:$S,$G648,通讯通路门店!$J:$J,"OPPO体验店")</f>
        <v>0</v>
      </c>
      <c r="BF648" s="99">
        <f>SUMIFS(通讯通路门店!$X:$X,通讯通路门店!$S:$S,$G648,通讯通路门店!$J:$J,"华为授权体验店")+SUMIFS(通讯通路门店!$AA:$AA,通讯通路门店!$S:$S,$G648,通讯通路门店!$J:$J,"华为堡垒店")</f>
        <v>0</v>
      </c>
      <c r="BG648" s="99">
        <f>SUMIFS(通讯通路门店!$Y:$Y,通讯通路门店!$S:$S,$G648,通讯通路门店!$J:$J,"小米体验店")</f>
        <v>0</v>
      </c>
      <c r="BH648" s="99">
        <f>SUMIFS(通讯通路门店!$AA:$AA,通讯通路门店!$S:$S,$G648,通讯通路门店!$J:$J,"苹果体验店")</f>
        <v>0</v>
      </c>
      <c r="BI648" s="99">
        <f>SUMIFS(通讯通路门店!$K:$K,通讯通路门店!$S:$S,$G648,通讯通路门店!$J:$J,"其他品牌专卖店")</f>
        <v>0</v>
      </c>
      <c r="BJ648" s="99">
        <f>SUMIFS(通讯通路门店!$AC:$AC,通讯通路门店!$S:$S,$G648)</f>
        <v>0</v>
      </c>
      <c r="BK648" s="99">
        <f>SUMIFS(通讯通路门店!$AD:$AD,通讯通路门店!$S:$S,$G648)</f>
        <v>0</v>
      </c>
      <c r="BL648" s="99">
        <f>SUMIFS(通讯通路门店!$AE:$AE,通讯通路门店!$S:$S,$G648)</f>
        <v>0</v>
      </c>
      <c r="BM648" s="99">
        <f>SUMIFS(通讯通路门店!$AF:$AF,通讯通路门店!$S:$S,$G648)</f>
        <v>0</v>
      </c>
      <c r="BN648" s="99">
        <f>SUMIFS(通讯通路门店!$AG:$AG,通讯通路门店!$S:$S,$G648)</f>
        <v>0</v>
      </c>
      <c r="BO648" s="99">
        <f>SUMIFS(通讯通路门店!$AH:$AH,通讯通路门店!$S:$S,$G648)</f>
        <v>0</v>
      </c>
      <c r="BP648" s="99">
        <f>SUMIFS(通讯通路门店!$AI:$AI,通讯通路门店!$S:$S,$G648)</f>
        <v>0</v>
      </c>
      <c r="BQ648" s="83"/>
    </row>
    <row r="649" spans="1:69">
      <c r="A649" s="99" t="str">
        <f>IFERROR(_xlfn.XLOOKUP($G649,通讯通路门店!$S$4:$S$993933,通讯通路门店!$A$4:$A$993933,0,0),"")</f>
        <v/>
      </c>
      <c r="B649" s="99" t="str">
        <f>IFERROR(_xlfn.XLOOKUP($G649,通讯通路门店!$S$4:$S$993933,通讯通路门店!$B$4:$B$993933,0,0),"")</f>
        <v/>
      </c>
      <c r="C649" s="99" t="str">
        <f>IFERROR(_xlfn.XLOOKUP($G649,通讯通路门店!$S$4:$S$993933,通讯通路门店!$C$4:$C$993933,0,0),"")</f>
        <v/>
      </c>
      <c r="D649" s="99" t="str">
        <f>IFERROR(_xlfn.XLOOKUP($G649,通讯通路门店!$S$4:$S$993933,通讯通路门店!$D$4:$D$993933,0,0),"")</f>
        <v/>
      </c>
      <c r="E649" s="83"/>
      <c r="F649" s="83"/>
      <c r="G649" s="101" t="e">
        <v>#N/A</v>
      </c>
      <c r="H649" s="102" t="str">
        <f>IFERROR(_xlfn.XLOOKUP($G649,通讯通路门店!$S$4:$S$993933,通讯通路门店!$R$4:$R$993933,0,0),"")</f>
        <v/>
      </c>
      <c r="I649" s="83"/>
      <c r="J649" s="83"/>
      <c r="K649" s="83"/>
      <c r="L649" s="83"/>
      <c r="M649" s="83"/>
      <c r="N649" s="83"/>
      <c r="O649" s="83"/>
      <c r="P649" s="83"/>
      <c r="Q649" s="83"/>
      <c r="R649" s="83"/>
      <c r="S649" s="83"/>
      <c r="T649" s="83"/>
      <c r="U649" s="99">
        <f>COUNTIF(通讯通路门店!$S:$S,$G649)</f>
        <v>0</v>
      </c>
      <c r="V649" s="99">
        <f>COUNTIFS(通讯通路门店!$S:$S,$G649,通讯通路门店!$J:$J,"综合卖场")</f>
        <v>0</v>
      </c>
      <c r="W649" s="99">
        <f>SUMIFS(通讯通路门店!$AJ:$AJ,通讯通路门店!$S:$S,通讯客户沙盘!$G649)</f>
        <v>0</v>
      </c>
      <c r="X649" s="99">
        <f t="shared" si="50"/>
        <v>0</v>
      </c>
      <c r="Y649" s="99">
        <f>COUNTIFS(通讯通路门店!$S:$S,$G649,通讯通路门店!$J:$J,"荣耀体验店")+COUNTIFS(通讯通路门店!$S:$S,$G649,通讯通路门店!$J:$J,"荣耀授权专卖店")</f>
        <v>0</v>
      </c>
      <c r="Z649" s="99">
        <f>COUNTIFS(通讯通路门店!$S:$S,$G649,通讯通路门店!$J:$J,"VIVO体验店")</f>
        <v>0</v>
      </c>
      <c r="AA649" s="99">
        <f>COUNTIFS(通讯通路门店!$S:$S,$G649,通讯通路门店!$J:$J,"OPPO体验店")</f>
        <v>0</v>
      </c>
      <c r="AB649" s="99">
        <f>COUNTIFS(通讯通路门店!$S:$S,$G649,通讯通路门店!$J:$J,"华为授权体验店")+COUNTIFS(通讯通路门店!$S:$S,$G649,通讯通路门店!$J:$J,"华为堡垒店")</f>
        <v>0</v>
      </c>
      <c r="AC649" s="99">
        <f>COUNTIFS(通讯通路门店!$S:$S,$G649,通讯通路门店!$J:$J,"小米体验店")</f>
        <v>0</v>
      </c>
      <c r="AD649" s="99">
        <f>COUNTIFS(通讯通路门店!$S:$S,$G649,通讯通路门店!$J:$J,"苹果体验店")</f>
        <v>0</v>
      </c>
      <c r="AE649" s="99">
        <f>COUNTIFS(通讯通路门店!$S:$S,$G649,通讯通路门店!$J:$J,"其他品牌专卖店")</f>
        <v>0</v>
      </c>
      <c r="AF649" s="99">
        <f>SUMIFS(通讯通路门店!$BI:$BI,通讯通路门店!$S:$S,$G649)</f>
        <v>0</v>
      </c>
      <c r="AG649" s="99">
        <f>SUMIFS(通讯通路门店!$BH:$BH,通讯通路门店!$S:$S,$G649)</f>
        <v>0</v>
      </c>
      <c r="AH649" s="99">
        <f t="shared" si="51"/>
        <v>0</v>
      </c>
      <c r="AI649" s="99">
        <f>SUMIFS(通讯通路门店!$BB:$BB,通讯通路门店!$S:$S,$G649)</f>
        <v>0</v>
      </c>
      <c r="AJ649" s="99">
        <f>SUMIFS(通讯通路门店!$BE:$BE,通讯通路门店!$S:$S,$G649)</f>
        <v>0</v>
      </c>
      <c r="AK649" s="99">
        <f>SUMIFS(通讯通路门店!$BG:$BG,通讯通路门店!$S:$S,$G649)</f>
        <v>0</v>
      </c>
      <c r="AL649" s="99">
        <f>SUMIFS(通讯通路门店!$BC:$BC,通讯通路门店!$S:$S,$G649)</f>
        <v>0</v>
      </c>
      <c r="AM649" s="99">
        <f>SUMIFS(通讯通路门店!$BD:$BD,通讯通路门店!$S:$S,$G649)</f>
        <v>0</v>
      </c>
      <c r="AN649" s="99">
        <f>SUMIFS(通讯通路门店!$BF:$BF,通讯通路门店!$S:$S,$G649)</f>
        <v>0</v>
      </c>
      <c r="AO649" s="99">
        <f t="shared" si="52"/>
        <v>0</v>
      </c>
      <c r="AP649" s="99">
        <f>SUMIFS(通讯通路门店!$K:$K,通讯通路门店!$S:$S,$G649)</f>
        <v>0</v>
      </c>
      <c r="AQ649" s="83"/>
      <c r="AR649" s="99">
        <f>SUMIFS(通讯通路门店!$T:$T,通讯通路门店!$S:$S,$G649)</f>
        <v>0</v>
      </c>
      <c r="AS649" s="99">
        <f>SUMIFS(通讯通路门店!$U:$U,通讯通路门店!$S:$S,$G649)</f>
        <v>0</v>
      </c>
      <c r="AT649" s="99">
        <f>SUMIFS(通讯通路门店!$V:$V,通讯通路门店!$S:$S,$G649)</f>
        <v>0</v>
      </c>
      <c r="AU649" s="99">
        <f>SUMIFS(通讯通路门店!$W:$W,通讯通路门店!$S:$S,$G649)</f>
        <v>0</v>
      </c>
      <c r="AV649" s="99">
        <f>SUMIFS(通讯通路门店!$Z:$Z,通讯通路门店!$S:$S,$G649)</f>
        <v>0</v>
      </c>
      <c r="AW649" s="99">
        <f>SUMIFS(通讯通路门店!$AB:$AB,通讯通路门店!$S:$S,$G649)</f>
        <v>0</v>
      </c>
      <c r="AX649" s="99">
        <f>SUMIFS(通讯通路门店!$X:$X,通讯通路门店!$S:$S,$G649)</f>
        <v>0</v>
      </c>
      <c r="AY649" s="99">
        <f>SUMIFS(通讯通路门店!$Y:$Y,通讯通路门店!$S:$S,$G649)</f>
        <v>0</v>
      </c>
      <c r="AZ649" s="99">
        <f>SUMIFS(通讯通路门店!$AA:$AA,通讯通路门店!$S:$S,$G649)</f>
        <v>0</v>
      </c>
      <c r="BA649" s="99">
        <f t="shared" si="53"/>
        <v>0</v>
      </c>
      <c r="BB649" s="99">
        <f t="shared" si="54"/>
        <v>0</v>
      </c>
      <c r="BC649" s="99">
        <f>SUMIFS(通讯通路门店!$W:$W,通讯通路门店!$S:$S,$G649,通讯通路门店!$J:$J,"荣耀体验店")+SUMIFS(通讯通路门店!$W:$W,通讯通路门店!$S:$S,$G649,通讯通路门店!$J:$J,"荣耀授权专卖店")</f>
        <v>0</v>
      </c>
      <c r="BD649" s="99">
        <f>SUMIFS(通讯通路门店!$Z:$Z,通讯通路门店!$S:$S,$G649,通讯通路门店!$J:$J,"VIVO体验店")</f>
        <v>0</v>
      </c>
      <c r="BE649" s="99">
        <f>SUMIFS(通讯通路门店!$AB:$AB,通讯通路门店!$S:$S,$G649,通讯通路门店!$J:$J,"OPPO体验店")</f>
        <v>0</v>
      </c>
      <c r="BF649" s="99">
        <f>SUMIFS(通讯通路门店!$X:$X,通讯通路门店!$S:$S,$G649,通讯通路门店!$J:$J,"华为授权体验店")+SUMIFS(通讯通路门店!$AA:$AA,通讯通路门店!$S:$S,$G649,通讯通路门店!$J:$J,"华为堡垒店")</f>
        <v>0</v>
      </c>
      <c r="BG649" s="99">
        <f>SUMIFS(通讯通路门店!$Y:$Y,通讯通路门店!$S:$S,$G649,通讯通路门店!$J:$J,"小米体验店")</f>
        <v>0</v>
      </c>
      <c r="BH649" s="99">
        <f>SUMIFS(通讯通路门店!$AA:$AA,通讯通路门店!$S:$S,$G649,通讯通路门店!$J:$J,"苹果体验店")</f>
        <v>0</v>
      </c>
      <c r="BI649" s="99">
        <f>SUMIFS(通讯通路门店!$K:$K,通讯通路门店!$S:$S,$G649,通讯通路门店!$J:$J,"其他品牌专卖店")</f>
        <v>0</v>
      </c>
      <c r="BJ649" s="99">
        <f>SUMIFS(通讯通路门店!$AC:$AC,通讯通路门店!$S:$S,$G649)</f>
        <v>0</v>
      </c>
      <c r="BK649" s="99">
        <f>SUMIFS(通讯通路门店!$AD:$AD,通讯通路门店!$S:$S,$G649)</f>
        <v>0</v>
      </c>
      <c r="BL649" s="99">
        <f>SUMIFS(通讯通路门店!$AE:$AE,通讯通路门店!$S:$S,$G649)</f>
        <v>0</v>
      </c>
      <c r="BM649" s="99">
        <f>SUMIFS(通讯通路门店!$AF:$AF,通讯通路门店!$S:$S,$G649)</f>
        <v>0</v>
      </c>
      <c r="BN649" s="99">
        <f>SUMIFS(通讯通路门店!$AG:$AG,通讯通路门店!$S:$S,$G649)</f>
        <v>0</v>
      </c>
      <c r="BO649" s="99">
        <f>SUMIFS(通讯通路门店!$AH:$AH,通讯通路门店!$S:$S,$G649)</f>
        <v>0</v>
      </c>
      <c r="BP649" s="99">
        <f>SUMIFS(通讯通路门店!$AI:$AI,通讯通路门店!$S:$S,$G649)</f>
        <v>0</v>
      </c>
      <c r="BQ649" s="83"/>
    </row>
    <row r="650" spans="1:69">
      <c r="A650" s="99" t="str">
        <f>IFERROR(_xlfn.XLOOKUP($G650,通讯通路门店!$S$4:$S$993933,通讯通路门店!$A$4:$A$993933,0,0),"")</f>
        <v/>
      </c>
      <c r="B650" s="99" t="str">
        <f>IFERROR(_xlfn.XLOOKUP($G650,通讯通路门店!$S$4:$S$993933,通讯通路门店!$B$4:$B$993933,0,0),"")</f>
        <v/>
      </c>
      <c r="C650" s="99" t="str">
        <f>IFERROR(_xlfn.XLOOKUP($G650,通讯通路门店!$S$4:$S$993933,通讯通路门店!$C$4:$C$993933,0,0),"")</f>
        <v/>
      </c>
      <c r="D650" s="99" t="str">
        <f>IFERROR(_xlfn.XLOOKUP($G650,通讯通路门店!$S$4:$S$993933,通讯通路门店!$D$4:$D$993933,0,0),"")</f>
        <v/>
      </c>
      <c r="E650" s="83"/>
      <c r="F650" s="83"/>
      <c r="G650" s="101" t="e">
        <v>#N/A</v>
      </c>
      <c r="H650" s="102" t="str">
        <f>IFERROR(_xlfn.XLOOKUP($G650,通讯通路门店!$S$4:$S$993933,通讯通路门店!$R$4:$R$993933,0,0),"")</f>
        <v/>
      </c>
      <c r="I650" s="83"/>
      <c r="J650" s="83"/>
      <c r="K650" s="83"/>
      <c r="L650" s="83"/>
      <c r="M650" s="83"/>
      <c r="N650" s="83"/>
      <c r="O650" s="83"/>
      <c r="P650" s="83"/>
      <c r="Q650" s="83"/>
      <c r="R650" s="83"/>
      <c r="S650" s="83"/>
      <c r="T650" s="83"/>
      <c r="U650" s="99">
        <f>COUNTIF(通讯通路门店!$S:$S,$G650)</f>
        <v>0</v>
      </c>
      <c r="V650" s="99">
        <f>COUNTIFS(通讯通路门店!$S:$S,$G650,通讯通路门店!$J:$J,"综合卖场")</f>
        <v>0</v>
      </c>
      <c r="W650" s="99">
        <f>SUMIFS(通讯通路门店!$AJ:$AJ,通讯通路门店!$S:$S,通讯客户沙盘!$G650)</f>
        <v>0</v>
      </c>
      <c r="X650" s="99">
        <f t="shared" si="50"/>
        <v>0</v>
      </c>
      <c r="Y650" s="99">
        <f>COUNTIFS(通讯通路门店!$S:$S,$G650,通讯通路门店!$J:$J,"荣耀体验店")+COUNTIFS(通讯通路门店!$S:$S,$G650,通讯通路门店!$J:$J,"荣耀授权专卖店")</f>
        <v>0</v>
      </c>
      <c r="Z650" s="99">
        <f>COUNTIFS(通讯通路门店!$S:$S,$G650,通讯通路门店!$J:$J,"VIVO体验店")</f>
        <v>0</v>
      </c>
      <c r="AA650" s="99">
        <f>COUNTIFS(通讯通路门店!$S:$S,$G650,通讯通路门店!$J:$J,"OPPO体验店")</f>
        <v>0</v>
      </c>
      <c r="AB650" s="99">
        <f>COUNTIFS(通讯通路门店!$S:$S,$G650,通讯通路门店!$J:$J,"华为授权体验店")+COUNTIFS(通讯通路门店!$S:$S,$G650,通讯通路门店!$J:$J,"华为堡垒店")</f>
        <v>0</v>
      </c>
      <c r="AC650" s="99">
        <f>COUNTIFS(通讯通路门店!$S:$S,$G650,通讯通路门店!$J:$J,"小米体验店")</f>
        <v>0</v>
      </c>
      <c r="AD650" s="99">
        <f>COUNTIFS(通讯通路门店!$S:$S,$G650,通讯通路门店!$J:$J,"苹果体验店")</f>
        <v>0</v>
      </c>
      <c r="AE650" s="99">
        <f>COUNTIFS(通讯通路门店!$S:$S,$G650,通讯通路门店!$J:$J,"其他品牌专卖店")</f>
        <v>0</v>
      </c>
      <c r="AF650" s="99">
        <f>SUMIFS(通讯通路门店!$BI:$BI,通讯通路门店!$S:$S,$G650)</f>
        <v>0</v>
      </c>
      <c r="AG650" s="99">
        <f>SUMIFS(通讯通路门店!$BH:$BH,通讯通路门店!$S:$S,$G650)</f>
        <v>0</v>
      </c>
      <c r="AH650" s="99">
        <f t="shared" si="51"/>
        <v>0</v>
      </c>
      <c r="AI650" s="99">
        <f>SUMIFS(通讯通路门店!$BB:$BB,通讯通路门店!$S:$S,$G650)</f>
        <v>0</v>
      </c>
      <c r="AJ650" s="99">
        <f>SUMIFS(通讯通路门店!$BE:$BE,通讯通路门店!$S:$S,$G650)</f>
        <v>0</v>
      </c>
      <c r="AK650" s="99">
        <f>SUMIFS(通讯通路门店!$BG:$BG,通讯通路门店!$S:$S,$G650)</f>
        <v>0</v>
      </c>
      <c r="AL650" s="99">
        <f>SUMIFS(通讯通路门店!$BC:$BC,通讯通路门店!$S:$S,$G650)</f>
        <v>0</v>
      </c>
      <c r="AM650" s="99">
        <f>SUMIFS(通讯通路门店!$BD:$BD,通讯通路门店!$S:$S,$G650)</f>
        <v>0</v>
      </c>
      <c r="AN650" s="99">
        <f>SUMIFS(通讯通路门店!$BF:$BF,通讯通路门店!$S:$S,$G650)</f>
        <v>0</v>
      </c>
      <c r="AO650" s="99">
        <f t="shared" si="52"/>
        <v>0</v>
      </c>
      <c r="AP650" s="99">
        <f>SUMIFS(通讯通路门店!$K:$K,通讯通路门店!$S:$S,$G650)</f>
        <v>0</v>
      </c>
      <c r="AQ650" s="83"/>
      <c r="AR650" s="99">
        <f>SUMIFS(通讯通路门店!$T:$T,通讯通路门店!$S:$S,$G650)</f>
        <v>0</v>
      </c>
      <c r="AS650" s="99">
        <f>SUMIFS(通讯通路门店!$U:$U,通讯通路门店!$S:$S,$G650)</f>
        <v>0</v>
      </c>
      <c r="AT650" s="99">
        <f>SUMIFS(通讯通路门店!$V:$V,通讯通路门店!$S:$S,$G650)</f>
        <v>0</v>
      </c>
      <c r="AU650" s="99">
        <f>SUMIFS(通讯通路门店!$W:$W,通讯通路门店!$S:$S,$G650)</f>
        <v>0</v>
      </c>
      <c r="AV650" s="99">
        <f>SUMIFS(通讯通路门店!$Z:$Z,通讯通路门店!$S:$S,$G650)</f>
        <v>0</v>
      </c>
      <c r="AW650" s="99">
        <f>SUMIFS(通讯通路门店!$AB:$AB,通讯通路门店!$S:$S,$G650)</f>
        <v>0</v>
      </c>
      <c r="AX650" s="99">
        <f>SUMIFS(通讯通路门店!$X:$X,通讯通路门店!$S:$S,$G650)</f>
        <v>0</v>
      </c>
      <c r="AY650" s="99">
        <f>SUMIFS(通讯通路门店!$Y:$Y,通讯通路门店!$S:$S,$G650)</f>
        <v>0</v>
      </c>
      <c r="AZ650" s="99">
        <f>SUMIFS(通讯通路门店!$AA:$AA,通讯通路门店!$S:$S,$G650)</f>
        <v>0</v>
      </c>
      <c r="BA650" s="99">
        <f t="shared" si="53"/>
        <v>0</v>
      </c>
      <c r="BB650" s="99">
        <f t="shared" si="54"/>
        <v>0</v>
      </c>
      <c r="BC650" s="99">
        <f>SUMIFS(通讯通路门店!$W:$W,通讯通路门店!$S:$S,$G650,通讯通路门店!$J:$J,"荣耀体验店")+SUMIFS(通讯通路门店!$W:$W,通讯通路门店!$S:$S,$G650,通讯通路门店!$J:$J,"荣耀授权专卖店")</f>
        <v>0</v>
      </c>
      <c r="BD650" s="99">
        <f>SUMIFS(通讯通路门店!$Z:$Z,通讯通路门店!$S:$S,$G650,通讯通路门店!$J:$J,"VIVO体验店")</f>
        <v>0</v>
      </c>
      <c r="BE650" s="99">
        <f>SUMIFS(通讯通路门店!$AB:$AB,通讯通路门店!$S:$S,$G650,通讯通路门店!$J:$J,"OPPO体验店")</f>
        <v>0</v>
      </c>
      <c r="BF650" s="99">
        <f>SUMIFS(通讯通路门店!$X:$X,通讯通路门店!$S:$S,$G650,通讯通路门店!$J:$J,"华为授权体验店")+SUMIFS(通讯通路门店!$AA:$AA,通讯通路门店!$S:$S,$G650,通讯通路门店!$J:$J,"华为堡垒店")</f>
        <v>0</v>
      </c>
      <c r="BG650" s="99">
        <f>SUMIFS(通讯通路门店!$Y:$Y,通讯通路门店!$S:$S,$G650,通讯通路门店!$J:$J,"小米体验店")</f>
        <v>0</v>
      </c>
      <c r="BH650" s="99">
        <f>SUMIFS(通讯通路门店!$AA:$AA,通讯通路门店!$S:$S,$G650,通讯通路门店!$J:$J,"苹果体验店")</f>
        <v>0</v>
      </c>
      <c r="BI650" s="99">
        <f>SUMIFS(通讯通路门店!$K:$K,通讯通路门店!$S:$S,$G650,通讯通路门店!$J:$J,"其他品牌专卖店")</f>
        <v>0</v>
      </c>
      <c r="BJ650" s="99">
        <f>SUMIFS(通讯通路门店!$AC:$AC,通讯通路门店!$S:$S,$G650)</f>
        <v>0</v>
      </c>
      <c r="BK650" s="99">
        <f>SUMIFS(通讯通路门店!$AD:$AD,通讯通路门店!$S:$S,$G650)</f>
        <v>0</v>
      </c>
      <c r="BL650" s="99">
        <f>SUMIFS(通讯通路门店!$AE:$AE,通讯通路门店!$S:$S,$G650)</f>
        <v>0</v>
      </c>
      <c r="BM650" s="99">
        <f>SUMIFS(通讯通路门店!$AF:$AF,通讯通路门店!$S:$S,$G650)</f>
        <v>0</v>
      </c>
      <c r="BN650" s="99">
        <f>SUMIFS(通讯通路门店!$AG:$AG,通讯通路门店!$S:$S,$G650)</f>
        <v>0</v>
      </c>
      <c r="BO650" s="99">
        <f>SUMIFS(通讯通路门店!$AH:$AH,通讯通路门店!$S:$S,$G650)</f>
        <v>0</v>
      </c>
      <c r="BP650" s="99">
        <f>SUMIFS(通讯通路门店!$AI:$AI,通讯通路门店!$S:$S,$G650)</f>
        <v>0</v>
      </c>
      <c r="BQ650" s="83"/>
    </row>
    <row r="651" spans="1:69">
      <c r="A651" s="99" t="str">
        <f>IFERROR(_xlfn.XLOOKUP($G651,通讯通路门店!$S$4:$S$993933,通讯通路门店!$A$4:$A$993933,0,0),"")</f>
        <v/>
      </c>
      <c r="B651" s="99" t="str">
        <f>IFERROR(_xlfn.XLOOKUP($G651,通讯通路门店!$S$4:$S$993933,通讯通路门店!$B$4:$B$993933,0,0),"")</f>
        <v/>
      </c>
      <c r="C651" s="99" t="str">
        <f>IFERROR(_xlfn.XLOOKUP($G651,通讯通路门店!$S$4:$S$993933,通讯通路门店!$C$4:$C$993933,0,0),"")</f>
        <v/>
      </c>
      <c r="D651" s="99" t="str">
        <f>IFERROR(_xlfn.XLOOKUP($G651,通讯通路门店!$S$4:$S$993933,通讯通路门店!$D$4:$D$993933,0,0),"")</f>
        <v/>
      </c>
      <c r="E651" s="83"/>
      <c r="F651" s="83"/>
      <c r="G651" s="101" t="e">
        <v>#N/A</v>
      </c>
      <c r="H651" s="102" t="str">
        <f>IFERROR(_xlfn.XLOOKUP($G651,通讯通路门店!$S$4:$S$993933,通讯通路门店!$R$4:$R$993933,0,0),"")</f>
        <v/>
      </c>
      <c r="I651" s="83"/>
      <c r="J651" s="83"/>
      <c r="K651" s="83"/>
      <c r="L651" s="83"/>
      <c r="M651" s="83"/>
      <c r="N651" s="83"/>
      <c r="O651" s="83"/>
      <c r="P651" s="83"/>
      <c r="Q651" s="83"/>
      <c r="R651" s="83"/>
      <c r="S651" s="83"/>
      <c r="T651" s="83"/>
      <c r="U651" s="99">
        <f>COUNTIF(通讯通路门店!$S:$S,$G651)</f>
        <v>0</v>
      </c>
      <c r="V651" s="99">
        <f>COUNTIFS(通讯通路门店!$S:$S,$G651,通讯通路门店!$J:$J,"综合卖场")</f>
        <v>0</v>
      </c>
      <c r="W651" s="99">
        <f>SUMIFS(通讯通路门店!$AJ:$AJ,通讯通路门店!$S:$S,通讯客户沙盘!$G651)</f>
        <v>0</v>
      </c>
      <c r="X651" s="99">
        <f t="shared" si="50"/>
        <v>0</v>
      </c>
      <c r="Y651" s="99">
        <f>COUNTIFS(通讯通路门店!$S:$S,$G651,通讯通路门店!$J:$J,"荣耀体验店")+COUNTIFS(通讯通路门店!$S:$S,$G651,通讯通路门店!$J:$J,"荣耀授权专卖店")</f>
        <v>0</v>
      </c>
      <c r="Z651" s="99">
        <f>COUNTIFS(通讯通路门店!$S:$S,$G651,通讯通路门店!$J:$J,"VIVO体验店")</f>
        <v>0</v>
      </c>
      <c r="AA651" s="99">
        <f>COUNTIFS(通讯通路门店!$S:$S,$G651,通讯通路门店!$J:$J,"OPPO体验店")</f>
        <v>0</v>
      </c>
      <c r="AB651" s="99">
        <f>COUNTIFS(通讯通路门店!$S:$S,$G651,通讯通路门店!$J:$J,"华为授权体验店")+COUNTIFS(通讯通路门店!$S:$S,$G651,通讯通路门店!$J:$J,"华为堡垒店")</f>
        <v>0</v>
      </c>
      <c r="AC651" s="99">
        <f>COUNTIFS(通讯通路门店!$S:$S,$G651,通讯通路门店!$J:$J,"小米体验店")</f>
        <v>0</v>
      </c>
      <c r="AD651" s="99">
        <f>COUNTIFS(通讯通路门店!$S:$S,$G651,通讯通路门店!$J:$J,"苹果体验店")</f>
        <v>0</v>
      </c>
      <c r="AE651" s="99">
        <f>COUNTIFS(通讯通路门店!$S:$S,$G651,通讯通路门店!$J:$J,"其他品牌专卖店")</f>
        <v>0</v>
      </c>
      <c r="AF651" s="99">
        <f>SUMIFS(通讯通路门店!$BI:$BI,通讯通路门店!$S:$S,$G651)</f>
        <v>0</v>
      </c>
      <c r="AG651" s="99">
        <f>SUMIFS(通讯通路门店!$BH:$BH,通讯通路门店!$S:$S,$G651)</f>
        <v>0</v>
      </c>
      <c r="AH651" s="99">
        <f t="shared" si="51"/>
        <v>0</v>
      </c>
      <c r="AI651" s="99">
        <f>SUMIFS(通讯通路门店!$BB:$BB,通讯通路门店!$S:$S,$G651)</f>
        <v>0</v>
      </c>
      <c r="AJ651" s="99">
        <f>SUMIFS(通讯通路门店!$BE:$BE,通讯通路门店!$S:$S,$G651)</f>
        <v>0</v>
      </c>
      <c r="AK651" s="99">
        <f>SUMIFS(通讯通路门店!$BG:$BG,通讯通路门店!$S:$S,$G651)</f>
        <v>0</v>
      </c>
      <c r="AL651" s="99">
        <f>SUMIFS(通讯通路门店!$BC:$BC,通讯通路门店!$S:$S,$G651)</f>
        <v>0</v>
      </c>
      <c r="AM651" s="99">
        <f>SUMIFS(通讯通路门店!$BD:$BD,通讯通路门店!$S:$S,$G651)</f>
        <v>0</v>
      </c>
      <c r="AN651" s="99">
        <f>SUMIFS(通讯通路门店!$BF:$BF,通讯通路门店!$S:$S,$G651)</f>
        <v>0</v>
      </c>
      <c r="AO651" s="99">
        <f t="shared" si="52"/>
        <v>0</v>
      </c>
      <c r="AP651" s="99">
        <f>SUMIFS(通讯通路门店!$K:$K,通讯通路门店!$S:$S,$G651)</f>
        <v>0</v>
      </c>
      <c r="AQ651" s="83"/>
      <c r="AR651" s="99">
        <f>SUMIFS(通讯通路门店!$T:$T,通讯通路门店!$S:$S,$G651)</f>
        <v>0</v>
      </c>
      <c r="AS651" s="99">
        <f>SUMIFS(通讯通路门店!$U:$U,通讯通路门店!$S:$S,$G651)</f>
        <v>0</v>
      </c>
      <c r="AT651" s="99">
        <f>SUMIFS(通讯通路门店!$V:$V,通讯通路门店!$S:$S,$G651)</f>
        <v>0</v>
      </c>
      <c r="AU651" s="99">
        <f>SUMIFS(通讯通路门店!$W:$W,通讯通路门店!$S:$S,$G651)</f>
        <v>0</v>
      </c>
      <c r="AV651" s="99">
        <f>SUMIFS(通讯通路门店!$Z:$Z,通讯通路门店!$S:$S,$G651)</f>
        <v>0</v>
      </c>
      <c r="AW651" s="99">
        <f>SUMIFS(通讯通路门店!$AB:$AB,通讯通路门店!$S:$S,$G651)</f>
        <v>0</v>
      </c>
      <c r="AX651" s="99">
        <f>SUMIFS(通讯通路门店!$X:$X,通讯通路门店!$S:$S,$G651)</f>
        <v>0</v>
      </c>
      <c r="AY651" s="99">
        <f>SUMIFS(通讯通路门店!$Y:$Y,通讯通路门店!$S:$S,$G651)</f>
        <v>0</v>
      </c>
      <c r="AZ651" s="99">
        <f>SUMIFS(通讯通路门店!$AA:$AA,通讯通路门店!$S:$S,$G651)</f>
        <v>0</v>
      </c>
      <c r="BA651" s="99">
        <f t="shared" si="53"/>
        <v>0</v>
      </c>
      <c r="BB651" s="99">
        <f t="shared" si="54"/>
        <v>0</v>
      </c>
      <c r="BC651" s="99">
        <f>SUMIFS(通讯通路门店!$W:$W,通讯通路门店!$S:$S,$G651,通讯通路门店!$J:$J,"荣耀体验店")+SUMIFS(通讯通路门店!$W:$W,通讯通路门店!$S:$S,$G651,通讯通路门店!$J:$J,"荣耀授权专卖店")</f>
        <v>0</v>
      </c>
      <c r="BD651" s="99">
        <f>SUMIFS(通讯通路门店!$Z:$Z,通讯通路门店!$S:$S,$G651,通讯通路门店!$J:$J,"VIVO体验店")</f>
        <v>0</v>
      </c>
      <c r="BE651" s="99">
        <f>SUMIFS(通讯通路门店!$AB:$AB,通讯通路门店!$S:$S,$G651,通讯通路门店!$J:$J,"OPPO体验店")</f>
        <v>0</v>
      </c>
      <c r="BF651" s="99">
        <f>SUMIFS(通讯通路门店!$X:$X,通讯通路门店!$S:$S,$G651,通讯通路门店!$J:$J,"华为授权体验店")+SUMIFS(通讯通路门店!$AA:$AA,通讯通路门店!$S:$S,$G651,通讯通路门店!$J:$J,"华为堡垒店")</f>
        <v>0</v>
      </c>
      <c r="BG651" s="99">
        <f>SUMIFS(通讯通路门店!$Y:$Y,通讯通路门店!$S:$S,$G651,通讯通路门店!$J:$J,"小米体验店")</f>
        <v>0</v>
      </c>
      <c r="BH651" s="99">
        <f>SUMIFS(通讯通路门店!$AA:$AA,通讯通路门店!$S:$S,$G651,通讯通路门店!$J:$J,"苹果体验店")</f>
        <v>0</v>
      </c>
      <c r="BI651" s="99">
        <f>SUMIFS(通讯通路门店!$K:$K,通讯通路门店!$S:$S,$G651,通讯通路门店!$J:$J,"其他品牌专卖店")</f>
        <v>0</v>
      </c>
      <c r="BJ651" s="99">
        <f>SUMIFS(通讯通路门店!$AC:$AC,通讯通路门店!$S:$S,$G651)</f>
        <v>0</v>
      </c>
      <c r="BK651" s="99">
        <f>SUMIFS(通讯通路门店!$AD:$AD,通讯通路门店!$S:$S,$G651)</f>
        <v>0</v>
      </c>
      <c r="BL651" s="99">
        <f>SUMIFS(通讯通路门店!$AE:$AE,通讯通路门店!$S:$S,$G651)</f>
        <v>0</v>
      </c>
      <c r="BM651" s="99">
        <f>SUMIFS(通讯通路门店!$AF:$AF,通讯通路门店!$S:$S,$G651)</f>
        <v>0</v>
      </c>
      <c r="BN651" s="99">
        <f>SUMIFS(通讯通路门店!$AG:$AG,通讯通路门店!$S:$S,$G651)</f>
        <v>0</v>
      </c>
      <c r="BO651" s="99">
        <f>SUMIFS(通讯通路门店!$AH:$AH,通讯通路门店!$S:$S,$G651)</f>
        <v>0</v>
      </c>
      <c r="BP651" s="99">
        <f>SUMIFS(通讯通路门店!$AI:$AI,通讯通路门店!$S:$S,$G651)</f>
        <v>0</v>
      </c>
      <c r="BQ651" s="83"/>
    </row>
    <row r="652" spans="1:69">
      <c r="A652" s="99" t="str">
        <f>IFERROR(_xlfn.XLOOKUP($G652,通讯通路门店!$S$4:$S$993933,通讯通路门店!$A$4:$A$993933,0,0),"")</f>
        <v/>
      </c>
      <c r="B652" s="99" t="str">
        <f>IFERROR(_xlfn.XLOOKUP($G652,通讯通路门店!$S$4:$S$993933,通讯通路门店!$B$4:$B$993933,0,0),"")</f>
        <v/>
      </c>
      <c r="C652" s="99" t="str">
        <f>IFERROR(_xlfn.XLOOKUP($G652,通讯通路门店!$S$4:$S$993933,通讯通路门店!$C$4:$C$993933,0,0),"")</f>
        <v/>
      </c>
      <c r="D652" s="99" t="str">
        <f>IFERROR(_xlfn.XLOOKUP($G652,通讯通路门店!$S$4:$S$993933,通讯通路门店!$D$4:$D$993933,0,0),"")</f>
        <v/>
      </c>
      <c r="E652" s="83"/>
      <c r="F652" s="83"/>
      <c r="G652" s="101" t="e">
        <v>#N/A</v>
      </c>
      <c r="H652" s="102" t="str">
        <f>IFERROR(_xlfn.XLOOKUP($G652,通讯通路门店!$S$4:$S$993933,通讯通路门店!$R$4:$R$993933,0,0),"")</f>
        <v/>
      </c>
      <c r="I652" s="83"/>
      <c r="J652" s="83"/>
      <c r="K652" s="83"/>
      <c r="L652" s="83"/>
      <c r="M652" s="83"/>
      <c r="N652" s="83"/>
      <c r="O652" s="83"/>
      <c r="P652" s="83"/>
      <c r="Q652" s="83"/>
      <c r="R652" s="83"/>
      <c r="S652" s="83"/>
      <c r="T652" s="83"/>
      <c r="U652" s="99">
        <f>COUNTIF(通讯通路门店!$S:$S,$G652)</f>
        <v>0</v>
      </c>
      <c r="V652" s="99">
        <f>COUNTIFS(通讯通路门店!$S:$S,$G652,通讯通路门店!$J:$J,"综合卖场")</f>
        <v>0</v>
      </c>
      <c r="W652" s="99">
        <f>SUMIFS(通讯通路门店!$AJ:$AJ,通讯通路门店!$S:$S,通讯客户沙盘!$G652)</f>
        <v>0</v>
      </c>
      <c r="X652" s="99">
        <f t="shared" si="50"/>
        <v>0</v>
      </c>
      <c r="Y652" s="99">
        <f>COUNTIFS(通讯通路门店!$S:$S,$G652,通讯通路门店!$J:$J,"荣耀体验店")+COUNTIFS(通讯通路门店!$S:$S,$G652,通讯通路门店!$J:$J,"荣耀授权专卖店")</f>
        <v>0</v>
      </c>
      <c r="Z652" s="99">
        <f>COUNTIFS(通讯通路门店!$S:$S,$G652,通讯通路门店!$J:$J,"VIVO体验店")</f>
        <v>0</v>
      </c>
      <c r="AA652" s="99">
        <f>COUNTIFS(通讯通路门店!$S:$S,$G652,通讯通路门店!$J:$J,"OPPO体验店")</f>
        <v>0</v>
      </c>
      <c r="AB652" s="99">
        <f>COUNTIFS(通讯通路门店!$S:$S,$G652,通讯通路门店!$J:$J,"华为授权体验店")+COUNTIFS(通讯通路门店!$S:$S,$G652,通讯通路门店!$J:$J,"华为堡垒店")</f>
        <v>0</v>
      </c>
      <c r="AC652" s="99">
        <f>COUNTIFS(通讯通路门店!$S:$S,$G652,通讯通路门店!$J:$J,"小米体验店")</f>
        <v>0</v>
      </c>
      <c r="AD652" s="99">
        <f>COUNTIFS(通讯通路门店!$S:$S,$G652,通讯通路门店!$J:$J,"苹果体验店")</f>
        <v>0</v>
      </c>
      <c r="AE652" s="99">
        <f>COUNTIFS(通讯通路门店!$S:$S,$G652,通讯通路门店!$J:$J,"其他品牌专卖店")</f>
        <v>0</v>
      </c>
      <c r="AF652" s="99">
        <f>SUMIFS(通讯通路门店!$BI:$BI,通讯通路门店!$S:$S,$G652)</f>
        <v>0</v>
      </c>
      <c r="AG652" s="99">
        <f>SUMIFS(通讯通路门店!$BH:$BH,通讯通路门店!$S:$S,$G652)</f>
        <v>0</v>
      </c>
      <c r="AH652" s="99">
        <f t="shared" si="51"/>
        <v>0</v>
      </c>
      <c r="AI652" s="99">
        <f>SUMIFS(通讯通路门店!$BB:$BB,通讯通路门店!$S:$S,$G652)</f>
        <v>0</v>
      </c>
      <c r="AJ652" s="99">
        <f>SUMIFS(通讯通路门店!$BE:$BE,通讯通路门店!$S:$S,$G652)</f>
        <v>0</v>
      </c>
      <c r="AK652" s="99">
        <f>SUMIFS(通讯通路门店!$BG:$BG,通讯通路门店!$S:$S,$G652)</f>
        <v>0</v>
      </c>
      <c r="AL652" s="99">
        <f>SUMIFS(通讯通路门店!$BC:$BC,通讯通路门店!$S:$S,$G652)</f>
        <v>0</v>
      </c>
      <c r="AM652" s="99">
        <f>SUMIFS(通讯通路门店!$BD:$BD,通讯通路门店!$S:$S,$G652)</f>
        <v>0</v>
      </c>
      <c r="AN652" s="99">
        <f>SUMIFS(通讯通路门店!$BF:$BF,通讯通路门店!$S:$S,$G652)</f>
        <v>0</v>
      </c>
      <c r="AO652" s="99">
        <f t="shared" si="52"/>
        <v>0</v>
      </c>
      <c r="AP652" s="99">
        <f>SUMIFS(通讯通路门店!$K:$K,通讯通路门店!$S:$S,$G652)</f>
        <v>0</v>
      </c>
      <c r="AQ652" s="83"/>
      <c r="AR652" s="99">
        <f>SUMIFS(通讯通路门店!$T:$T,通讯通路门店!$S:$S,$G652)</f>
        <v>0</v>
      </c>
      <c r="AS652" s="99">
        <f>SUMIFS(通讯通路门店!$U:$U,通讯通路门店!$S:$S,$G652)</f>
        <v>0</v>
      </c>
      <c r="AT652" s="99">
        <f>SUMIFS(通讯通路门店!$V:$V,通讯通路门店!$S:$S,$G652)</f>
        <v>0</v>
      </c>
      <c r="AU652" s="99">
        <f>SUMIFS(通讯通路门店!$W:$W,通讯通路门店!$S:$S,$G652)</f>
        <v>0</v>
      </c>
      <c r="AV652" s="99">
        <f>SUMIFS(通讯通路门店!$Z:$Z,通讯通路门店!$S:$S,$G652)</f>
        <v>0</v>
      </c>
      <c r="AW652" s="99">
        <f>SUMIFS(通讯通路门店!$AB:$AB,通讯通路门店!$S:$S,$G652)</f>
        <v>0</v>
      </c>
      <c r="AX652" s="99">
        <f>SUMIFS(通讯通路门店!$X:$X,通讯通路门店!$S:$S,$G652)</f>
        <v>0</v>
      </c>
      <c r="AY652" s="99">
        <f>SUMIFS(通讯通路门店!$Y:$Y,通讯通路门店!$S:$S,$G652)</f>
        <v>0</v>
      </c>
      <c r="AZ652" s="99">
        <f>SUMIFS(通讯通路门店!$AA:$AA,通讯通路门店!$S:$S,$G652)</f>
        <v>0</v>
      </c>
      <c r="BA652" s="99">
        <f t="shared" si="53"/>
        <v>0</v>
      </c>
      <c r="BB652" s="99">
        <f t="shared" si="54"/>
        <v>0</v>
      </c>
      <c r="BC652" s="99">
        <f>SUMIFS(通讯通路门店!$W:$W,通讯通路门店!$S:$S,$G652,通讯通路门店!$J:$J,"荣耀体验店")+SUMIFS(通讯通路门店!$W:$W,通讯通路门店!$S:$S,$G652,通讯通路门店!$J:$J,"荣耀授权专卖店")</f>
        <v>0</v>
      </c>
      <c r="BD652" s="99">
        <f>SUMIFS(通讯通路门店!$Z:$Z,通讯通路门店!$S:$S,$G652,通讯通路门店!$J:$J,"VIVO体验店")</f>
        <v>0</v>
      </c>
      <c r="BE652" s="99">
        <f>SUMIFS(通讯通路门店!$AB:$AB,通讯通路门店!$S:$S,$G652,通讯通路门店!$J:$J,"OPPO体验店")</f>
        <v>0</v>
      </c>
      <c r="BF652" s="99">
        <f>SUMIFS(通讯通路门店!$X:$X,通讯通路门店!$S:$S,$G652,通讯通路门店!$J:$J,"华为授权体验店")+SUMIFS(通讯通路门店!$AA:$AA,通讯通路门店!$S:$S,$G652,通讯通路门店!$J:$J,"华为堡垒店")</f>
        <v>0</v>
      </c>
      <c r="BG652" s="99">
        <f>SUMIFS(通讯通路门店!$Y:$Y,通讯通路门店!$S:$S,$G652,通讯通路门店!$J:$J,"小米体验店")</f>
        <v>0</v>
      </c>
      <c r="BH652" s="99">
        <f>SUMIFS(通讯通路门店!$AA:$AA,通讯通路门店!$S:$S,$G652,通讯通路门店!$J:$J,"苹果体验店")</f>
        <v>0</v>
      </c>
      <c r="BI652" s="99">
        <f>SUMIFS(通讯通路门店!$K:$K,通讯通路门店!$S:$S,$G652,通讯通路门店!$J:$J,"其他品牌专卖店")</f>
        <v>0</v>
      </c>
      <c r="BJ652" s="99">
        <f>SUMIFS(通讯通路门店!$AC:$AC,通讯通路门店!$S:$S,$G652)</f>
        <v>0</v>
      </c>
      <c r="BK652" s="99">
        <f>SUMIFS(通讯通路门店!$AD:$AD,通讯通路门店!$S:$S,$G652)</f>
        <v>0</v>
      </c>
      <c r="BL652" s="99">
        <f>SUMIFS(通讯通路门店!$AE:$AE,通讯通路门店!$S:$S,$G652)</f>
        <v>0</v>
      </c>
      <c r="BM652" s="99">
        <f>SUMIFS(通讯通路门店!$AF:$AF,通讯通路门店!$S:$S,$G652)</f>
        <v>0</v>
      </c>
      <c r="BN652" s="99">
        <f>SUMIFS(通讯通路门店!$AG:$AG,通讯通路门店!$S:$S,$G652)</f>
        <v>0</v>
      </c>
      <c r="BO652" s="99">
        <f>SUMIFS(通讯通路门店!$AH:$AH,通讯通路门店!$S:$S,$G652)</f>
        <v>0</v>
      </c>
      <c r="BP652" s="99">
        <f>SUMIFS(通讯通路门店!$AI:$AI,通讯通路门店!$S:$S,$G652)</f>
        <v>0</v>
      </c>
      <c r="BQ652" s="83"/>
    </row>
    <row r="653" spans="1:69">
      <c r="A653" s="99" t="str">
        <f>IFERROR(_xlfn.XLOOKUP($G653,通讯通路门店!$S$4:$S$993933,通讯通路门店!$A$4:$A$993933,0,0),"")</f>
        <v/>
      </c>
      <c r="B653" s="99" t="str">
        <f>IFERROR(_xlfn.XLOOKUP($G653,通讯通路门店!$S$4:$S$993933,通讯通路门店!$B$4:$B$993933,0,0),"")</f>
        <v/>
      </c>
      <c r="C653" s="99" t="str">
        <f>IFERROR(_xlfn.XLOOKUP($G653,通讯通路门店!$S$4:$S$993933,通讯通路门店!$C$4:$C$993933,0,0),"")</f>
        <v/>
      </c>
      <c r="D653" s="99" t="str">
        <f>IFERROR(_xlfn.XLOOKUP($G653,通讯通路门店!$S$4:$S$993933,通讯通路门店!$D$4:$D$993933,0,0),"")</f>
        <v/>
      </c>
      <c r="E653" s="83"/>
      <c r="F653" s="83"/>
      <c r="G653" s="101" t="e">
        <v>#N/A</v>
      </c>
      <c r="H653" s="102" t="str">
        <f>IFERROR(_xlfn.XLOOKUP($G653,通讯通路门店!$S$4:$S$993933,通讯通路门店!$R$4:$R$993933,0,0),"")</f>
        <v/>
      </c>
      <c r="I653" s="83"/>
      <c r="J653" s="83"/>
      <c r="K653" s="83"/>
      <c r="L653" s="83"/>
      <c r="M653" s="83"/>
      <c r="N653" s="83"/>
      <c r="O653" s="83"/>
      <c r="P653" s="83"/>
      <c r="Q653" s="83"/>
      <c r="R653" s="83"/>
      <c r="S653" s="83"/>
      <c r="T653" s="83"/>
      <c r="U653" s="99">
        <f>COUNTIF(通讯通路门店!$S:$S,$G653)</f>
        <v>0</v>
      </c>
      <c r="V653" s="99">
        <f>COUNTIFS(通讯通路门店!$S:$S,$G653,通讯通路门店!$J:$J,"综合卖场")</f>
        <v>0</v>
      </c>
      <c r="W653" s="99">
        <f>SUMIFS(通讯通路门店!$AJ:$AJ,通讯通路门店!$S:$S,通讯客户沙盘!$G653)</f>
        <v>0</v>
      </c>
      <c r="X653" s="99">
        <f t="shared" si="50"/>
        <v>0</v>
      </c>
      <c r="Y653" s="99">
        <f>COUNTIFS(通讯通路门店!$S:$S,$G653,通讯通路门店!$J:$J,"荣耀体验店")+COUNTIFS(通讯通路门店!$S:$S,$G653,通讯通路门店!$J:$J,"荣耀授权专卖店")</f>
        <v>0</v>
      </c>
      <c r="Z653" s="99">
        <f>COUNTIFS(通讯通路门店!$S:$S,$G653,通讯通路门店!$J:$J,"VIVO体验店")</f>
        <v>0</v>
      </c>
      <c r="AA653" s="99">
        <f>COUNTIFS(通讯通路门店!$S:$S,$G653,通讯通路门店!$J:$J,"OPPO体验店")</f>
        <v>0</v>
      </c>
      <c r="AB653" s="99">
        <f>COUNTIFS(通讯通路门店!$S:$S,$G653,通讯通路门店!$J:$J,"华为授权体验店")+COUNTIFS(通讯通路门店!$S:$S,$G653,通讯通路门店!$J:$J,"华为堡垒店")</f>
        <v>0</v>
      </c>
      <c r="AC653" s="99">
        <f>COUNTIFS(通讯通路门店!$S:$S,$G653,通讯通路门店!$J:$J,"小米体验店")</f>
        <v>0</v>
      </c>
      <c r="AD653" s="99">
        <f>COUNTIFS(通讯通路门店!$S:$S,$G653,通讯通路门店!$J:$J,"苹果体验店")</f>
        <v>0</v>
      </c>
      <c r="AE653" s="99">
        <f>COUNTIFS(通讯通路门店!$S:$S,$G653,通讯通路门店!$J:$J,"其他品牌专卖店")</f>
        <v>0</v>
      </c>
      <c r="AF653" s="99">
        <f>SUMIFS(通讯通路门店!$BI:$BI,通讯通路门店!$S:$S,$G653)</f>
        <v>0</v>
      </c>
      <c r="AG653" s="99">
        <f>SUMIFS(通讯通路门店!$BH:$BH,通讯通路门店!$S:$S,$G653)</f>
        <v>0</v>
      </c>
      <c r="AH653" s="99">
        <f t="shared" si="51"/>
        <v>0</v>
      </c>
      <c r="AI653" s="99">
        <f>SUMIFS(通讯通路门店!$BB:$BB,通讯通路门店!$S:$S,$G653)</f>
        <v>0</v>
      </c>
      <c r="AJ653" s="99">
        <f>SUMIFS(通讯通路门店!$BE:$BE,通讯通路门店!$S:$S,$G653)</f>
        <v>0</v>
      </c>
      <c r="AK653" s="99">
        <f>SUMIFS(通讯通路门店!$BG:$BG,通讯通路门店!$S:$S,$G653)</f>
        <v>0</v>
      </c>
      <c r="AL653" s="99">
        <f>SUMIFS(通讯通路门店!$BC:$BC,通讯通路门店!$S:$S,$G653)</f>
        <v>0</v>
      </c>
      <c r="AM653" s="99">
        <f>SUMIFS(通讯通路门店!$BD:$BD,通讯通路门店!$S:$S,$G653)</f>
        <v>0</v>
      </c>
      <c r="AN653" s="99">
        <f>SUMIFS(通讯通路门店!$BF:$BF,通讯通路门店!$S:$S,$G653)</f>
        <v>0</v>
      </c>
      <c r="AO653" s="99">
        <f t="shared" si="52"/>
        <v>0</v>
      </c>
      <c r="AP653" s="99">
        <f>SUMIFS(通讯通路门店!$K:$K,通讯通路门店!$S:$S,$G653)</f>
        <v>0</v>
      </c>
      <c r="AQ653" s="83"/>
      <c r="AR653" s="99">
        <f>SUMIFS(通讯通路门店!$T:$T,通讯通路门店!$S:$S,$G653)</f>
        <v>0</v>
      </c>
      <c r="AS653" s="99">
        <f>SUMIFS(通讯通路门店!$U:$U,通讯通路门店!$S:$S,$G653)</f>
        <v>0</v>
      </c>
      <c r="AT653" s="99">
        <f>SUMIFS(通讯通路门店!$V:$V,通讯通路门店!$S:$S,$G653)</f>
        <v>0</v>
      </c>
      <c r="AU653" s="99">
        <f>SUMIFS(通讯通路门店!$W:$W,通讯通路门店!$S:$S,$G653)</f>
        <v>0</v>
      </c>
      <c r="AV653" s="99">
        <f>SUMIFS(通讯通路门店!$Z:$Z,通讯通路门店!$S:$S,$G653)</f>
        <v>0</v>
      </c>
      <c r="AW653" s="99">
        <f>SUMIFS(通讯通路门店!$AB:$AB,通讯通路门店!$S:$S,$G653)</f>
        <v>0</v>
      </c>
      <c r="AX653" s="99">
        <f>SUMIFS(通讯通路门店!$X:$X,通讯通路门店!$S:$S,$G653)</f>
        <v>0</v>
      </c>
      <c r="AY653" s="99">
        <f>SUMIFS(通讯通路门店!$Y:$Y,通讯通路门店!$S:$S,$G653)</f>
        <v>0</v>
      </c>
      <c r="AZ653" s="99">
        <f>SUMIFS(通讯通路门店!$AA:$AA,通讯通路门店!$S:$S,$G653)</f>
        <v>0</v>
      </c>
      <c r="BA653" s="99">
        <f t="shared" si="53"/>
        <v>0</v>
      </c>
      <c r="BB653" s="99">
        <f t="shared" si="54"/>
        <v>0</v>
      </c>
      <c r="BC653" s="99">
        <f>SUMIFS(通讯通路门店!$W:$W,通讯通路门店!$S:$S,$G653,通讯通路门店!$J:$J,"荣耀体验店")+SUMIFS(通讯通路门店!$W:$W,通讯通路门店!$S:$S,$G653,通讯通路门店!$J:$J,"荣耀授权专卖店")</f>
        <v>0</v>
      </c>
      <c r="BD653" s="99">
        <f>SUMIFS(通讯通路门店!$Z:$Z,通讯通路门店!$S:$S,$G653,通讯通路门店!$J:$J,"VIVO体验店")</f>
        <v>0</v>
      </c>
      <c r="BE653" s="99">
        <f>SUMIFS(通讯通路门店!$AB:$AB,通讯通路门店!$S:$S,$G653,通讯通路门店!$J:$J,"OPPO体验店")</f>
        <v>0</v>
      </c>
      <c r="BF653" s="99">
        <f>SUMIFS(通讯通路门店!$X:$X,通讯通路门店!$S:$S,$G653,通讯通路门店!$J:$J,"华为授权体验店")+SUMIFS(通讯通路门店!$AA:$AA,通讯通路门店!$S:$S,$G653,通讯通路门店!$J:$J,"华为堡垒店")</f>
        <v>0</v>
      </c>
      <c r="BG653" s="99">
        <f>SUMIFS(通讯通路门店!$Y:$Y,通讯通路门店!$S:$S,$G653,通讯通路门店!$J:$J,"小米体验店")</f>
        <v>0</v>
      </c>
      <c r="BH653" s="99">
        <f>SUMIFS(通讯通路门店!$AA:$AA,通讯通路门店!$S:$S,$G653,通讯通路门店!$J:$J,"苹果体验店")</f>
        <v>0</v>
      </c>
      <c r="BI653" s="99">
        <f>SUMIFS(通讯通路门店!$K:$K,通讯通路门店!$S:$S,$G653,通讯通路门店!$J:$J,"其他品牌专卖店")</f>
        <v>0</v>
      </c>
      <c r="BJ653" s="99">
        <f>SUMIFS(通讯通路门店!$AC:$AC,通讯通路门店!$S:$S,$G653)</f>
        <v>0</v>
      </c>
      <c r="BK653" s="99">
        <f>SUMIFS(通讯通路门店!$AD:$AD,通讯通路门店!$S:$S,$G653)</f>
        <v>0</v>
      </c>
      <c r="BL653" s="99">
        <f>SUMIFS(通讯通路门店!$AE:$AE,通讯通路门店!$S:$S,$G653)</f>
        <v>0</v>
      </c>
      <c r="BM653" s="99">
        <f>SUMIFS(通讯通路门店!$AF:$AF,通讯通路门店!$S:$S,$G653)</f>
        <v>0</v>
      </c>
      <c r="BN653" s="99">
        <f>SUMIFS(通讯通路门店!$AG:$AG,通讯通路门店!$S:$S,$G653)</f>
        <v>0</v>
      </c>
      <c r="BO653" s="99">
        <f>SUMIFS(通讯通路门店!$AH:$AH,通讯通路门店!$S:$S,$G653)</f>
        <v>0</v>
      </c>
      <c r="BP653" s="99">
        <f>SUMIFS(通讯通路门店!$AI:$AI,通讯通路门店!$S:$S,$G653)</f>
        <v>0</v>
      </c>
      <c r="BQ653" s="83"/>
    </row>
    <row r="654" spans="1:69">
      <c r="A654" s="99" t="str">
        <f>IFERROR(_xlfn.XLOOKUP($G654,通讯通路门店!$S$4:$S$993933,通讯通路门店!$A$4:$A$993933,0,0),"")</f>
        <v/>
      </c>
      <c r="B654" s="99" t="str">
        <f>IFERROR(_xlfn.XLOOKUP($G654,通讯通路门店!$S$4:$S$993933,通讯通路门店!$B$4:$B$993933,0,0),"")</f>
        <v/>
      </c>
      <c r="C654" s="99" t="str">
        <f>IFERROR(_xlfn.XLOOKUP($G654,通讯通路门店!$S$4:$S$993933,通讯通路门店!$C$4:$C$993933,0,0),"")</f>
        <v/>
      </c>
      <c r="D654" s="99" t="str">
        <f>IFERROR(_xlfn.XLOOKUP($G654,通讯通路门店!$S$4:$S$993933,通讯通路门店!$D$4:$D$993933,0,0),"")</f>
        <v/>
      </c>
      <c r="E654" s="83"/>
      <c r="F654" s="83"/>
      <c r="G654" s="101" t="e">
        <v>#N/A</v>
      </c>
      <c r="H654" s="102" t="str">
        <f>IFERROR(_xlfn.XLOOKUP($G654,通讯通路门店!$S$4:$S$993933,通讯通路门店!$R$4:$R$993933,0,0),"")</f>
        <v/>
      </c>
      <c r="I654" s="83"/>
      <c r="J654" s="83"/>
      <c r="K654" s="83"/>
      <c r="L654" s="83"/>
      <c r="M654" s="83"/>
      <c r="N654" s="83"/>
      <c r="O654" s="83"/>
      <c r="P654" s="83"/>
      <c r="Q654" s="83"/>
      <c r="R654" s="83"/>
      <c r="S654" s="83"/>
      <c r="T654" s="83"/>
      <c r="U654" s="99">
        <f>COUNTIF(通讯通路门店!$S:$S,$G654)</f>
        <v>0</v>
      </c>
      <c r="V654" s="99">
        <f>COUNTIFS(通讯通路门店!$S:$S,$G654,通讯通路门店!$J:$J,"综合卖场")</f>
        <v>0</v>
      </c>
      <c r="W654" s="99">
        <f>SUMIFS(通讯通路门店!$AJ:$AJ,通讯通路门店!$S:$S,通讯客户沙盘!$G654)</f>
        <v>0</v>
      </c>
      <c r="X654" s="99">
        <f t="shared" si="50"/>
        <v>0</v>
      </c>
      <c r="Y654" s="99">
        <f>COUNTIFS(通讯通路门店!$S:$S,$G654,通讯通路门店!$J:$J,"荣耀体验店")+COUNTIFS(通讯通路门店!$S:$S,$G654,通讯通路门店!$J:$J,"荣耀授权专卖店")</f>
        <v>0</v>
      </c>
      <c r="Z654" s="99">
        <f>COUNTIFS(通讯通路门店!$S:$S,$G654,通讯通路门店!$J:$J,"VIVO体验店")</f>
        <v>0</v>
      </c>
      <c r="AA654" s="99">
        <f>COUNTIFS(通讯通路门店!$S:$S,$G654,通讯通路门店!$J:$J,"OPPO体验店")</f>
        <v>0</v>
      </c>
      <c r="AB654" s="99">
        <f>COUNTIFS(通讯通路门店!$S:$S,$G654,通讯通路门店!$J:$J,"华为授权体验店")+COUNTIFS(通讯通路门店!$S:$S,$G654,通讯通路门店!$J:$J,"华为堡垒店")</f>
        <v>0</v>
      </c>
      <c r="AC654" s="99">
        <f>COUNTIFS(通讯通路门店!$S:$S,$G654,通讯通路门店!$J:$J,"小米体验店")</f>
        <v>0</v>
      </c>
      <c r="AD654" s="99">
        <f>COUNTIFS(通讯通路门店!$S:$S,$G654,通讯通路门店!$J:$J,"苹果体验店")</f>
        <v>0</v>
      </c>
      <c r="AE654" s="99">
        <f>COUNTIFS(通讯通路门店!$S:$S,$G654,通讯通路门店!$J:$J,"其他品牌专卖店")</f>
        <v>0</v>
      </c>
      <c r="AF654" s="99">
        <f>SUMIFS(通讯通路门店!$BI:$BI,通讯通路门店!$S:$S,$G654)</f>
        <v>0</v>
      </c>
      <c r="AG654" s="99">
        <f>SUMIFS(通讯通路门店!$BH:$BH,通讯通路门店!$S:$S,$G654)</f>
        <v>0</v>
      </c>
      <c r="AH654" s="99">
        <f t="shared" si="51"/>
        <v>0</v>
      </c>
      <c r="AI654" s="99">
        <f>SUMIFS(通讯通路门店!$BB:$BB,通讯通路门店!$S:$S,$G654)</f>
        <v>0</v>
      </c>
      <c r="AJ654" s="99">
        <f>SUMIFS(通讯通路门店!$BE:$BE,通讯通路门店!$S:$S,$G654)</f>
        <v>0</v>
      </c>
      <c r="AK654" s="99">
        <f>SUMIFS(通讯通路门店!$BG:$BG,通讯通路门店!$S:$S,$G654)</f>
        <v>0</v>
      </c>
      <c r="AL654" s="99">
        <f>SUMIFS(通讯通路门店!$BC:$BC,通讯通路门店!$S:$S,$G654)</f>
        <v>0</v>
      </c>
      <c r="AM654" s="99">
        <f>SUMIFS(通讯通路门店!$BD:$BD,通讯通路门店!$S:$S,$G654)</f>
        <v>0</v>
      </c>
      <c r="AN654" s="99">
        <f>SUMIFS(通讯通路门店!$BF:$BF,通讯通路门店!$S:$S,$G654)</f>
        <v>0</v>
      </c>
      <c r="AO654" s="99">
        <f t="shared" si="52"/>
        <v>0</v>
      </c>
      <c r="AP654" s="99">
        <f>SUMIFS(通讯通路门店!$K:$K,通讯通路门店!$S:$S,$G654)</f>
        <v>0</v>
      </c>
      <c r="AQ654" s="83"/>
      <c r="AR654" s="99">
        <f>SUMIFS(通讯通路门店!$T:$T,通讯通路门店!$S:$S,$G654)</f>
        <v>0</v>
      </c>
      <c r="AS654" s="99">
        <f>SUMIFS(通讯通路门店!$U:$U,通讯通路门店!$S:$S,$G654)</f>
        <v>0</v>
      </c>
      <c r="AT654" s="99">
        <f>SUMIFS(通讯通路门店!$V:$V,通讯通路门店!$S:$S,$G654)</f>
        <v>0</v>
      </c>
      <c r="AU654" s="99">
        <f>SUMIFS(通讯通路门店!$W:$W,通讯通路门店!$S:$S,$G654)</f>
        <v>0</v>
      </c>
      <c r="AV654" s="99">
        <f>SUMIFS(通讯通路门店!$Z:$Z,通讯通路门店!$S:$S,$G654)</f>
        <v>0</v>
      </c>
      <c r="AW654" s="99">
        <f>SUMIFS(通讯通路门店!$AB:$AB,通讯通路门店!$S:$S,$G654)</f>
        <v>0</v>
      </c>
      <c r="AX654" s="99">
        <f>SUMIFS(通讯通路门店!$X:$X,通讯通路门店!$S:$S,$G654)</f>
        <v>0</v>
      </c>
      <c r="AY654" s="99">
        <f>SUMIFS(通讯通路门店!$Y:$Y,通讯通路门店!$S:$S,$G654)</f>
        <v>0</v>
      </c>
      <c r="AZ654" s="99">
        <f>SUMIFS(通讯通路门店!$AA:$AA,通讯通路门店!$S:$S,$G654)</f>
        <v>0</v>
      </c>
      <c r="BA654" s="99">
        <f t="shared" si="53"/>
        <v>0</v>
      </c>
      <c r="BB654" s="99">
        <f t="shared" si="54"/>
        <v>0</v>
      </c>
      <c r="BC654" s="99">
        <f>SUMIFS(通讯通路门店!$W:$W,通讯通路门店!$S:$S,$G654,通讯通路门店!$J:$J,"荣耀体验店")+SUMIFS(通讯通路门店!$W:$W,通讯通路门店!$S:$S,$G654,通讯通路门店!$J:$J,"荣耀授权专卖店")</f>
        <v>0</v>
      </c>
      <c r="BD654" s="99">
        <f>SUMIFS(通讯通路门店!$Z:$Z,通讯通路门店!$S:$S,$G654,通讯通路门店!$J:$J,"VIVO体验店")</f>
        <v>0</v>
      </c>
      <c r="BE654" s="99">
        <f>SUMIFS(通讯通路门店!$AB:$AB,通讯通路门店!$S:$S,$G654,通讯通路门店!$J:$J,"OPPO体验店")</f>
        <v>0</v>
      </c>
      <c r="BF654" s="99">
        <f>SUMIFS(通讯通路门店!$X:$X,通讯通路门店!$S:$S,$G654,通讯通路门店!$J:$J,"华为授权体验店")+SUMIFS(通讯通路门店!$AA:$AA,通讯通路门店!$S:$S,$G654,通讯通路门店!$J:$J,"华为堡垒店")</f>
        <v>0</v>
      </c>
      <c r="BG654" s="99">
        <f>SUMIFS(通讯通路门店!$Y:$Y,通讯通路门店!$S:$S,$G654,通讯通路门店!$J:$J,"小米体验店")</f>
        <v>0</v>
      </c>
      <c r="BH654" s="99">
        <f>SUMIFS(通讯通路门店!$AA:$AA,通讯通路门店!$S:$S,$G654,通讯通路门店!$J:$J,"苹果体验店")</f>
        <v>0</v>
      </c>
      <c r="BI654" s="99">
        <f>SUMIFS(通讯通路门店!$K:$K,通讯通路门店!$S:$S,$G654,通讯通路门店!$J:$J,"其他品牌专卖店")</f>
        <v>0</v>
      </c>
      <c r="BJ654" s="99">
        <f>SUMIFS(通讯通路门店!$AC:$AC,通讯通路门店!$S:$S,$G654)</f>
        <v>0</v>
      </c>
      <c r="BK654" s="99">
        <f>SUMIFS(通讯通路门店!$AD:$AD,通讯通路门店!$S:$S,$G654)</f>
        <v>0</v>
      </c>
      <c r="BL654" s="99">
        <f>SUMIFS(通讯通路门店!$AE:$AE,通讯通路门店!$S:$S,$G654)</f>
        <v>0</v>
      </c>
      <c r="BM654" s="99">
        <f>SUMIFS(通讯通路门店!$AF:$AF,通讯通路门店!$S:$S,$G654)</f>
        <v>0</v>
      </c>
      <c r="BN654" s="99">
        <f>SUMIFS(通讯通路门店!$AG:$AG,通讯通路门店!$S:$S,$G654)</f>
        <v>0</v>
      </c>
      <c r="BO654" s="99">
        <f>SUMIFS(通讯通路门店!$AH:$AH,通讯通路门店!$S:$S,$G654)</f>
        <v>0</v>
      </c>
      <c r="BP654" s="99">
        <f>SUMIFS(通讯通路门店!$AI:$AI,通讯通路门店!$S:$S,$G654)</f>
        <v>0</v>
      </c>
      <c r="BQ654" s="83"/>
    </row>
    <row r="655" spans="1:69">
      <c r="A655" s="99" t="str">
        <f>IFERROR(_xlfn.XLOOKUP($G655,通讯通路门店!$S$4:$S$993933,通讯通路门店!$A$4:$A$993933,0,0),"")</f>
        <v/>
      </c>
      <c r="B655" s="99" t="str">
        <f>IFERROR(_xlfn.XLOOKUP($G655,通讯通路门店!$S$4:$S$993933,通讯通路门店!$B$4:$B$993933,0,0),"")</f>
        <v/>
      </c>
      <c r="C655" s="99" t="str">
        <f>IFERROR(_xlfn.XLOOKUP($G655,通讯通路门店!$S$4:$S$993933,通讯通路门店!$C$4:$C$993933,0,0),"")</f>
        <v/>
      </c>
      <c r="D655" s="99" t="str">
        <f>IFERROR(_xlfn.XLOOKUP($G655,通讯通路门店!$S$4:$S$993933,通讯通路门店!$D$4:$D$993933,0,0),"")</f>
        <v/>
      </c>
      <c r="E655" s="83"/>
      <c r="F655" s="83"/>
      <c r="G655" s="101" t="e">
        <v>#N/A</v>
      </c>
      <c r="H655" s="102" t="str">
        <f>IFERROR(_xlfn.XLOOKUP($G655,通讯通路门店!$S$4:$S$993933,通讯通路门店!$R$4:$R$993933,0,0),"")</f>
        <v/>
      </c>
      <c r="I655" s="83"/>
      <c r="J655" s="83"/>
      <c r="K655" s="83"/>
      <c r="L655" s="83"/>
      <c r="M655" s="83"/>
      <c r="N655" s="83"/>
      <c r="O655" s="83"/>
      <c r="P655" s="83"/>
      <c r="Q655" s="83"/>
      <c r="R655" s="83"/>
      <c r="S655" s="83"/>
      <c r="T655" s="83"/>
      <c r="U655" s="99">
        <f>COUNTIF(通讯通路门店!$S:$S,$G655)</f>
        <v>0</v>
      </c>
      <c r="V655" s="99">
        <f>COUNTIFS(通讯通路门店!$S:$S,$G655,通讯通路门店!$J:$J,"综合卖场")</f>
        <v>0</v>
      </c>
      <c r="W655" s="99">
        <f>SUMIFS(通讯通路门店!$AJ:$AJ,通讯通路门店!$S:$S,通讯客户沙盘!$G655)</f>
        <v>0</v>
      </c>
      <c r="X655" s="99">
        <f t="shared" si="50"/>
        <v>0</v>
      </c>
      <c r="Y655" s="99">
        <f>COUNTIFS(通讯通路门店!$S:$S,$G655,通讯通路门店!$J:$J,"荣耀体验店")+COUNTIFS(通讯通路门店!$S:$S,$G655,通讯通路门店!$J:$J,"荣耀授权专卖店")</f>
        <v>0</v>
      </c>
      <c r="Z655" s="99">
        <f>COUNTIFS(通讯通路门店!$S:$S,$G655,通讯通路门店!$J:$J,"VIVO体验店")</f>
        <v>0</v>
      </c>
      <c r="AA655" s="99">
        <f>COUNTIFS(通讯通路门店!$S:$S,$G655,通讯通路门店!$J:$J,"OPPO体验店")</f>
        <v>0</v>
      </c>
      <c r="AB655" s="99">
        <f>COUNTIFS(通讯通路门店!$S:$S,$G655,通讯通路门店!$J:$J,"华为授权体验店")+COUNTIFS(通讯通路门店!$S:$S,$G655,通讯通路门店!$J:$J,"华为堡垒店")</f>
        <v>0</v>
      </c>
      <c r="AC655" s="99">
        <f>COUNTIFS(通讯通路门店!$S:$S,$G655,通讯通路门店!$J:$J,"小米体验店")</f>
        <v>0</v>
      </c>
      <c r="AD655" s="99">
        <f>COUNTIFS(通讯通路门店!$S:$S,$G655,通讯通路门店!$J:$J,"苹果体验店")</f>
        <v>0</v>
      </c>
      <c r="AE655" s="99">
        <f>COUNTIFS(通讯通路门店!$S:$S,$G655,通讯通路门店!$J:$J,"其他品牌专卖店")</f>
        <v>0</v>
      </c>
      <c r="AF655" s="99">
        <f>SUMIFS(通讯通路门店!$BI:$BI,通讯通路门店!$S:$S,$G655)</f>
        <v>0</v>
      </c>
      <c r="AG655" s="99">
        <f>SUMIFS(通讯通路门店!$BH:$BH,通讯通路门店!$S:$S,$G655)</f>
        <v>0</v>
      </c>
      <c r="AH655" s="99">
        <f t="shared" si="51"/>
        <v>0</v>
      </c>
      <c r="AI655" s="99">
        <f>SUMIFS(通讯通路门店!$BB:$BB,通讯通路门店!$S:$S,$G655)</f>
        <v>0</v>
      </c>
      <c r="AJ655" s="99">
        <f>SUMIFS(通讯通路门店!$BE:$BE,通讯通路门店!$S:$S,$G655)</f>
        <v>0</v>
      </c>
      <c r="AK655" s="99">
        <f>SUMIFS(通讯通路门店!$BG:$BG,通讯通路门店!$S:$S,$G655)</f>
        <v>0</v>
      </c>
      <c r="AL655" s="99">
        <f>SUMIFS(通讯通路门店!$BC:$BC,通讯通路门店!$S:$S,$G655)</f>
        <v>0</v>
      </c>
      <c r="AM655" s="99">
        <f>SUMIFS(通讯通路门店!$BD:$BD,通讯通路门店!$S:$S,$G655)</f>
        <v>0</v>
      </c>
      <c r="AN655" s="99">
        <f>SUMIFS(通讯通路门店!$BF:$BF,通讯通路门店!$S:$S,$G655)</f>
        <v>0</v>
      </c>
      <c r="AO655" s="99">
        <f t="shared" si="52"/>
        <v>0</v>
      </c>
      <c r="AP655" s="99">
        <f>SUMIFS(通讯通路门店!$K:$K,通讯通路门店!$S:$S,$G655)</f>
        <v>0</v>
      </c>
      <c r="AQ655" s="83"/>
      <c r="AR655" s="99">
        <f>SUMIFS(通讯通路门店!$T:$T,通讯通路门店!$S:$S,$G655)</f>
        <v>0</v>
      </c>
      <c r="AS655" s="99">
        <f>SUMIFS(通讯通路门店!$U:$U,通讯通路门店!$S:$S,$G655)</f>
        <v>0</v>
      </c>
      <c r="AT655" s="99">
        <f>SUMIFS(通讯通路门店!$V:$V,通讯通路门店!$S:$S,$G655)</f>
        <v>0</v>
      </c>
      <c r="AU655" s="99">
        <f>SUMIFS(通讯通路门店!$W:$W,通讯通路门店!$S:$S,$G655)</f>
        <v>0</v>
      </c>
      <c r="AV655" s="99">
        <f>SUMIFS(通讯通路门店!$Z:$Z,通讯通路门店!$S:$S,$G655)</f>
        <v>0</v>
      </c>
      <c r="AW655" s="99">
        <f>SUMIFS(通讯通路门店!$AB:$AB,通讯通路门店!$S:$S,$G655)</f>
        <v>0</v>
      </c>
      <c r="AX655" s="99">
        <f>SUMIFS(通讯通路门店!$X:$X,通讯通路门店!$S:$S,$G655)</f>
        <v>0</v>
      </c>
      <c r="AY655" s="99">
        <f>SUMIFS(通讯通路门店!$Y:$Y,通讯通路门店!$S:$S,$G655)</f>
        <v>0</v>
      </c>
      <c r="AZ655" s="99">
        <f>SUMIFS(通讯通路门店!$AA:$AA,通讯通路门店!$S:$S,$G655)</f>
        <v>0</v>
      </c>
      <c r="BA655" s="99">
        <f t="shared" si="53"/>
        <v>0</v>
      </c>
      <c r="BB655" s="99">
        <f t="shared" si="54"/>
        <v>0</v>
      </c>
      <c r="BC655" s="99">
        <f>SUMIFS(通讯通路门店!$W:$W,通讯通路门店!$S:$S,$G655,通讯通路门店!$J:$J,"荣耀体验店")+SUMIFS(通讯通路门店!$W:$W,通讯通路门店!$S:$S,$G655,通讯通路门店!$J:$J,"荣耀授权专卖店")</f>
        <v>0</v>
      </c>
      <c r="BD655" s="99">
        <f>SUMIFS(通讯通路门店!$Z:$Z,通讯通路门店!$S:$S,$G655,通讯通路门店!$J:$J,"VIVO体验店")</f>
        <v>0</v>
      </c>
      <c r="BE655" s="99">
        <f>SUMIFS(通讯通路门店!$AB:$AB,通讯通路门店!$S:$S,$G655,通讯通路门店!$J:$J,"OPPO体验店")</f>
        <v>0</v>
      </c>
      <c r="BF655" s="99">
        <f>SUMIFS(通讯通路门店!$X:$X,通讯通路门店!$S:$S,$G655,通讯通路门店!$J:$J,"华为授权体验店")+SUMIFS(通讯通路门店!$AA:$AA,通讯通路门店!$S:$S,$G655,通讯通路门店!$J:$J,"华为堡垒店")</f>
        <v>0</v>
      </c>
      <c r="BG655" s="99">
        <f>SUMIFS(通讯通路门店!$Y:$Y,通讯通路门店!$S:$S,$G655,通讯通路门店!$J:$J,"小米体验店")</f>
        <v>0</v>
      </c>
      <c r="BH655" s="99">
        <f>SUMIFS(通讯通路门店!$AA:$AA,通讯通路门店!$S:$S,$G655,通讯通路门店!$J:$J,"苹果体验店")</f>
        <v>0</v>
      </c>
      <c r="BI655" s="99">
        <f>SUMIFS(通讯通路门店!$K:$K,通讯通路门店!$S:$S,$G655,通讯通路门店!$J:$J,"其他品牌专卖店")</f>
        <v>0</v>
      </c>
      <c r="BJ655" s="99">
        <f>SUMIFS(通讯通路门店!$AC:$AC,通讯通路门店!$S:$S,$G655)</f>
        <v>0</v>
      </c>
      <c r="BK655" s="99">
        <f>SUMIFS(通讯通路门店!$AD:$AD,通讯通路门店!$S:$S,$G655)</f>
        <v>0</v>
      </c>
      <c r="BL655" s="99">
        <f>SUMIFS(通讯通路门店!$AE:$AE,通讯通路门店!$S:$S,$G655)</f>
        <v>0</v>
      </c>
      <c r="BM655" s="99">
        <f>SUMIFS(通讯通路门店!$AF:$AF,通讯通路门店!$S:$S,$G655)</f>
        <v>0</v>
      </c>
      <c r="BN655" s="99">
        <f>SUMIFS(通讯通路门店!$AG:$AG,通讯通路门店!$S:$S,$G655)</f>
        <v>0</v>
      </c>
      <c r="BO655" s="99">
        <f>SUMIFS(通讯通路门店!$AH:$AH,通讯通路门店!$S:$S,$G655)</f>
        <v>0</v>
      </c>
      <c r="BP655" s="99">
        <f>SUMIFS(通讯通路门店!$AI:$AI,通讯通路门店!$S:$S,$G655)</f>
        <v>0</v>
      </c>
      <c r="BQ655" s="83"/>
    </row>
    <row r="656" spans="1:69">
      <c r="A656" s="99" t="str">
        <f>IFERROR(_xlfn.XLOOKUP($G656,通讯通路门店!$S$4:$S$993933,通讯通路门店!$A$4:$A$993933,0,0),"")</f>
        <v/>
      </c>
      <c r="B656" s="99" t="str">
        <f>IFERROR(_xlfn.XLOOKUP($G656,通讯通路门店!$S$4:$S$993933,通讯通路门店!$B$4:$B$993933,0,0),"")</f>
        <v/>
      </c>
      <c r="C656" s="99" t="str">
        <f>IFERROR(_xlfn.XLOOKUP($G656,通讯通路门店!$S$4:$S$993933,通讯通路门店!$C$4:$C$993933,0,0),"")</f>
        <v/>
      </c>
      <c r="D656" s="99" t="str">
        <f>IFERROR(_xlfn.XLOOKUP($G656,通讯通路门店!$S$4:$S$993933,通讯通路门店!$D$4:$D$993933,0,0),"")</f>
        <v/>
      </c>
      <c r="E656" s="83"/>
      <c r="F656" s="83"/>
      <c r="G656" s="101" t="e">
        <v>#N/A</v>
      </c>
      <c r="H656" s="102" t="str">
        <f>IFERROR(_xlfn.XLOOKUP($G656,通讯通路门店!$S$4:$S$993933,通讯通路门店!$R$4:$R$993933,0,0),"")</f>
        <v/>
      </c>
      <c r="I656" s="83"/>
      <c r="J656" s="83"/>
      <c r="K656" s="83"/>
      <c r="L656" s="83"/>
      <c r="M656" s="83"/>
      <c r="N656" s="83"/>
      <c r="O656" s="83"/>
      <c r="P656" s="83"/>
      <c r="Q656" s="83"/>
      <c r="R656" s="83"/>
      <c r="S656" s="83"/>
      <c r="T656" s="83"/>
      <c r="U656" s="99">
        <f>COUNTIF(通讯通路门店!$S:$S,$G656)</f>
        <v>0</v>
      </c>
      <c r="V656" s="99">
        <f>COUNTIFS(通讯通路门店!$S:$S,$G656,通讯通路门店!$J:$J,"综合卖场")</f>
        <v>0</v>
      </c>
      <c r="W656" s="99">
        <f>SUMIFS(通讯通路门店!$AJ:$AJ,通讯通路门店!$S:$S,通讯客户沙盘!$G656)</f>
        <v>0</v>
      </c>
      <c r="X656" s="99">
        <f t="shared" si="50"/>
        <v>0</v>
      </c>
      <c r="Y656" s="99">
        <f>COUNTIFS(通讯通路门店!$S:$S,$G656,通讯通路门店!$J:$J,"荣耀体验店")+COUNTIFS(通讯通路门店!$S:$S,$G656,通讯通路门店!$J:$J,"荣耀授权专卖店")</f>
        <v>0</v>
      </c>
      <c r="Z656" s="99">
        <f>COUNTIFS(通讯通路门店!$S:$S,$G656,通讯通路门店!$J:$J,"VIVO体验店")</f>
        <v>0</v>
      </c>
      <c r="AA656" s="99">
        <f>COUNTIFS(通讯通路门店!$S:$S,$G656,通讯通路门店!$J:$J,"OPPO体验店")</f>
        <v>0</v>
      </c>
      <c r="AB656" s="99">
        <f>COUNTIFS(通讯通路门店!$S:$S,$G656,通讯通路门店!$J:$J,"华为授权体验店")+COUNTIFS(通讯通路门店!$S:$S,$G656,通讯通路门店!$J:$J,"华为堡垒店")</f>
        <v>0</v>
      </c>
      <c r="AC656" s="99">
        <f>COUNTIFS(通讯通路门店!$S:$S,$G656,通讯通路门店!$J:$J,"小米体验店")</f>
        <v>0</v>
      </c>
      <c r="AD656" s="99">
        <f>COUNTIFS(通讯通路门店!$S:$S,$G656,通讯通路门店!$J:$J,"苹果体验店")</f>
        <v>0</v>
      </c>
      <c r="AE656" s="99">
        <f>COUNTIFS(通讯通路门店!$S:$S,$G656,通讯通路门店!$J:$J,"其他品牌专卖店")</f>
        <v>0</v>
      </c>
      <c r="AF656" s="99">
        <f>SUMIFS(通讯通路门店!$BI:$BI,通讯通路门店!$S:$S,$G656)</f>
        <v>0</v>
      </c>
      <c r="AG656" s="99">
        <f>SUMIFS(通讯通路门店!$BH:$BH,通讯通路门店!$S:$S,$G656)</f>
        <v>0</v>
      </c>
      <c r="AH656" s="99">
        <f t="shared" si="51"/>
        <v>0</v>
      </c>
      <c r="AI656" s="99">
        <f>SUMIFS(通讯通路门店!$BB:$BB,通讯通路门店!$S:$S,$G656)</f>
        <v>0</v>
      </c>
      <c r="AJ656" s="99">
        <f>SUMIFS(通讯通路门店!$BE:$BE,通讯通路门店!$S:$S,$G656)</f>
        <v>0</v>
      </c>
      <c r="AK656" s="99">
        <f>SUMIFS(通讯通路门店!$BG:$BG,通讯通路门店!$S:$S,$G656)</f>
        <v>0</v>
      </c>
      <c r="AL656" s="99">
        <f>SUMIFS(通讯通路门店!$BC:$BC,通讯通路门店!$S:$S,$G656)</f>
        <v>0</v>
      </c>
      <c r="AM656" s="99">
        <f>SUMIFS(通讯通路门店!$BD:$BD,通讯通路门店!$S:$S,$G656)</f>
        <v>0</v>
      </c>
      <c r="AN656" s="99">
        <f>SUMIFS(通讯通路门店!$BF:$BF,通讯通路门店!$S:$S,$G656)</f>
        <v>0</v>
      </c>
      <c r="AO656" s="99">
        <f t="shared" si="52"/>
        <v>0</v>
      </c>
      <c r="AP656" s="99">
        <f>SUMIFS(通讯通路门店!$K:$K,通讯通路门店!$S:$S,$G656)</f>
        <v>0</v>
      </c>
      <c r="AQ656" s="83"/>
      <c r="AR656" s="99">
        <f>SUMIFS(通讯通路门店!$T:$T,通讯通路门店!$S:$S,$G656)</f>
        <v>0</v>
      </c>
      <c r="AS656" s="99">
        <f>SUMIFS(通讯通路门店!$U:$U,通讯通路门店!$S:$S,$G656)</f>
        <v>0</v>
      </c>
      <c r="AT656" s="99">
        <f>SUMIFS(通讯通路门店!$V:$V,通讯通路门店!$S:$S,$G656)</f>
        <v>0</v>
      </c>
      <c r="AU656" s="99">
        <f>SUMIFS(通讯通路门店!$W:$W,通讯通路门店!$S:$S,$G656)</f>
        <v>0</v>
      </c>
      <c r="AV656" s="99">
        <f>SUMIFS(通讯通路门店!$Z:$Z,通讯通路门店!$S:$S,$G656)</f>
        <v>0</v>
      </c>
      <c r="AW656" s="99">
        <f>SUMIFS(通讯通路门店!$AB:$AB,通讯通路门店!$S:$S,$G656)</f>
        <v>0</v>
      </c>
      <c r="AX656" s="99">
        <f>SUMIFS(通讯通路门店!$X:$X,通讯通路门店!$S:$S,$G656)</f>
        <v>0</v>
      </c>
      <c r="AY656" s="99">
        <f>SUMIFS(通讯通路门店!$Y:$Y,通讯通路门店!$S:$S,$G656)</f>
        <v>0</v>
      </c>
      <c r="AZ656" s="99">
        <f>SUMIFS(通讯通路门店!$AA:$AA,通讯通路门店!$S:$S,$G656)</f>
        <v>0</v>
      </c>
      <c r="BA656" s="99">
        <f t="shared" si="53"/>
        <v>0</v>
      </c>
      <c r="BB656" s="99">
        <f t="shared" si="54"/>
        <v>0</v>
      </c>
      <c r="BC656" s="99">
        <f>SUMIFS(通讯通路门店!$W:$W,通讯通路门店!$S:$S,$G656,通讯通路门店!$J:$J,"荣耀体验店")+SUMIFS(通讯通路门店!$W:$W,通讯通路门店!$S:$S,$G656,通讯通路门店!$J:$J,"荣耀授权专卖店")</f>
        <v>0</v>
      </c>
      <c r="BD656" s="99">
        <f>SUMIFS(通讯通路门店!$Z:$Z,通讯通路门店!$S:$S,$G656,通讯通路门店!$J:$J,"VIVO体验店")</f>
        <v>0</v>
      </c>
      <c r="BE656" s="99">
        <f>SUMIFS(通讯通路门店!$AB:$AB,通讯通路门店!$S:$S,$G656,通讯通路门店!$J:$J,"OPPO体验店")</f>
        <v>0</v>
      </c>
      <c r="BF656" s="99">
        <f>SUMIFS(通讯通路门店!$X:$X,通讯通路门店!$S:$S,$G656,通讯通路门店!$J:$J,"华为授权体验店")+SUMIFS(通讯通路门店!$AA:$AA,通讯通路门店!$S:$S,$G656,通讯通路门店!$J:$J,"华为堡垒店")</f>
        <v>0</v>
      </c>
      <c r="BG656" s="99">
        <f>SUMIFS(通讯通路门店!$Y:$Y,通讯通路门店!$S:$S,$G656,通讯通路门店!$J:$J,"小米体验店")</f>
        <v>0</v>
      </c>
      <c r="BH656" s="99">
        <f>SUMIFS(通讯通路门店!$AA:$AA,通讯通路门店!$S:$S,$G656,通讯通路门店!$J:$J,"苹果体验店")</f>
        <v>0</v>
      </c>
      <c r="BI656" s="99">
        <f>SUMIFS(通讯通路门店!$K:$K,通讯通路门店!$S:$S,$G656,通讯通路门店!$J:$J,"其他品牌专卖店")</f>
        <v>0</v>
      </c>
      <c r="BJ656" s="99">
        <f>SUMIFS(通讯通路门店!$AC:$AC,通讯通路门店!$S:$S,$G656)</f>
        <v>0</v>
      </c>
      <c r="BK656" s="99">
        <f>SUMIFS(通讯通路门店!$AD:$AD,通讯通路门店!$S:$S,$G656)</f>
        <v>0</v>
      </c>
      <c r="BL656" s="99">
        <f>SUMIFS(通讯通路门店!$AE:$AE,通讯通路门店!$S:$S,$G656)</f>
        <v>0</v>
      </c>
      <c r="BM656" s="99">
        <f>SUMIFS(通讯通路门店!$AF:$AF,通讯通路门店!$S:$S,$G656)</f>
        <v>0</v>
      </c>
      <c r="BN656" s="99">
        <f>SUMIFS(通讯通路门店!$AG:$AG,通讯通路门店!$S:$S,$G656)</f>
        <v>0</v>
      </c>
      <c r="BO656" s="99">
        <f>SUMIFS(通讯通路门店!$AH:$AH,通讯通路门店!$S:$S,$G656)</f>
        <v>0</v>
      </c>
      <c r="BP656" s="99">
        <f>SUMIFS(通讯通路门店!$AI:$AI,通讯通路门店!$S:$S,$G656)</f>
        <v>0</v>
      </c>
      <c r="BQ656" s="83"/>
    </row>
    <row r="657" spans="1:69">
      <c r="A657" s="99" t="str">
        <f>IFERROR(_xlfn.XLOOKUP($G657,通讯通路门店!$S$4:$S$993933,通讯通路门店!$A$4:$A$993933,0,0),"")</f>
        <v/>
      </c>
      <c r="B657" s="99" t="str">
        <f>IFERROR(_xlfn.XLOOKUP($G657,通讯通路门店!$S$4:$S$993933,通讯通路门店!$B$4:$B$993933,0,0),"")</f>
        <v/>
      </c>
      <c r="C657" s="99" t="str">
        <f>IFERROR(_xlfn.XLOOKUP($G657,通讯通路门店!$S$4:$S$993933,通讯通路门店!$C$4:$C$993933,0,0),"")</f>
        <v/>
      </c>
      <c r="D657" s="99" t="str">
        <f>IFERROR(_xlfn.XLOOKUP($G657,通讯通路门店!$S$4:$S$993933,通讯通路门店!$D$4:$D$993933,0,0),"")</f>
        <v/>
      </c>
      <c r="E657" s="83"/>
      <c r="F657" s="83"/>
      <c r="G657" s="101" t="e">
        <v>#N/A</v>
      </c>
      <c r="H657" s="102" t="str">
        <f>IFERROR(_xlfn.XLOOKUP($G657,通讯通路门店!$S$4:$S$993933,通讯通路门店!$R$4:$R$993933,0,0),"")</f>
        <v/>
      </c>
      <c r="I657" s="83"/>
      <c r="J657" s="83"/>
      <c r="K657" s="83"/>
      <c r="L657" s="83"/>
      <c r="M657" s="83"/>
      <c r="N657" s="83"/>
      <c r="O657" s="83"/>
      <c r="P657" s="83"/>
      <c r="Q657" s="83"/>
      <c r="R657" s="83"/>
      <c r="S657" s="83"/>
      <c r="T657" s="83"/>
      <c r="U657" s="99">
        <f>COUNTIF(通讯通路门店!$S:$S,$G657)</f>
        <v>0</v>
      </c>
      <c r="V657" s="99">
        <f>COUNTIFS(通讯通路门店!$S:$S,$G657,通讯通路门店!$J:$J,"综合卖场")</f>
        <v>0</v>
      </c>
      <c r="W657" s="99">
        <f>SUMIFS(通讯通路门店!$AJ:$AJ,通讯通路门店!$S:$S,通讯客户沙盘!$G657)</f>
        <v>0</v>
      </c>
      <c r="X657" s="99">
        <f t="shared" si="50"/>
        <v>0</v>
      </c>
      <c r="Y657" s="99">
        <f>COUNTIFS(通讯通路门店!$S:$S,$G657,通讯通路门店!$J:$J,"荣耀体验店")+COUNTIFS(通讯通路门店!$S:$S,$G657,通讯通路门店!$J:$J,"荣耀授权专卖店")</f>
        <v>0</v>
      </c>
      <c r="Z657" s="99">
        <f>COUNTIFS(通讯通路门店!$S:$S,$G657,通讯通路门店!$J:$J,"VIVO体验店")</f>
        <v>0</v>
      </c>
      <c r="AA657" s="99">
        <f>COUNTIFS(通讯通路门店!$S:$S,$G657,通讯通路门店!$J:$J,"OPPO体验店")</f>
        <v>0</v>
      </c>
      <c r="AB657" s="99">
        <f>COUNTIFS(通讯通路门店!$S:$S,$G657,通讯通路门店!$J:$J,"华为授权体验店")+COUNTIFS(通讯通路门店!$S:$S,$G657,通讯通路门店!$J:$J,"华为堡垒店")</f>
        <v>0</v>
      </c>
      <c r="AC657" s="99">
        <f>COUNTIFS(通讯通路门店!$S:$S,$G657,通讯通路门店!$J:$J,"小米体验店")</f>
        <v>0</v>
      </c>
      <c r="AD657" s="99">
        <f>COUNTIFS(通讯通路门店!$S:$S,$G657,通讯通路门店!$J:$J,"苹果体验店")</f>
        <v>0</v>
      </c>
      <c r="AE657" s="99">
        <f>COUNTIFS(通讯通路门店!$S:$S,$G657,通讯通路门店!$J:$J,"其他品牌专卖店")</f>
        <v>0</v>
      </c>
      <c r="AF657" s="99">
        <f>SUMIFS(通讯通路门店!$BI:$BI,通讯通路门店!$S:$S,$G657)</f>
        <v>0</v>
      </c>
      <c r="AG657" s="99">
        <f>SUMIFS(通讯通路门店!$BH:$BH,通讯通路门店!$S:$S,$G657)</f>
        <v>0</v>
      </c>
      <c r="AH657" s="99">
        <f t="shared" si="51"/>
        <v>0</v>
      </c>
      <c r="AI657" s="99">
        <f>SUMIFS(通讯通路门店!$BB:$BB,通讯通路门店!$S:$S,$G657)</f>
        <v>0</v>
      </c>
      <c r="AJ657" s="99">
        <f>SUMIFS(通讯通路门店!$BE:$BE,通讯通路门店!$S:$S,$G657)</f>
        <v>0</v>
      </c>
      <c r="AK657" s="99">
        <f>SUMIFS(通讯通路门店!$BG:$BG,通讯通路门店!$S:$S,$G657)</f>
        <v>0</v>
      </c>
      <c r="AL657" s="99">
        <f>SUMIFS(通讯通路门店!$BC:$BC,通讯通路门店!$S:$S,$G657)</f>
        <v>0</v>
      </c>
      <c r="AM657" s="99">
        <f>SUMIFS(通讯通路门店!$BD:$BD,通讯通路门店!$S:$S,$G657)</f>
        <v>0</v>
      </c>
      <c r="AN657" s="99">
        <f>SUMIFS(通讯通路门店!$BF:$BF,通讯通路门店!$S:$S,$G657)</f>
        <v>0</v>
      </c>
      <c r="AO657" s="99">
        <f t="shared" si="52"/>
        <v>0</v>
      </c>
      <c r="AP657" s="99">
        <f>SUMIFS(通讯通路门店!$K:$K,通讯通路门店!$S:$S,$G657)</f>
        <v>0</v>
      </c>
      <c r="AQ657" s="83"/>
      <c r="AR657" s="99">
        <f>SUMIFS(通讯通路门店!$T:$T,通讯通路门店!$S:$S,$G657)</f>
        <v>0</v>
      </c>
      <c r="AS657" s="99">
        <f>SUMIFS(通讯通路门店!$U:$U,通讯通路门店!$S:$S,$G657)</f>
        <v>0</v>
      </c>
      <c r="AT657" s="99">
        <f>SUMIFS(通讯通路门店!$V:$V,通讯通路门店!$S:$S,$G657)</f>
        <v>0</v>
      </c>
      <c r="AU657" s="99">
        <f>SUMIFS(通讯通路门店!$W:$W,通讯通路门店!$S:$S,$G657)</f>
        <v>0</v>
      </c>
      <c r="AV657" s="99">
        <f>SUMIFS(通讯通路门店!$Z:$Z,通讯通路门店!$S:$S,$G657)</f>
        <v>0</v>
      </c>
      <c r="AW657" s="99">
        <f>SUMIFS(通讯通路门店!$AB:$AB,通讯通路门店!$S:$S,$G657)</f>
        <v>0</v>
      </c>
      <c r="AX657" s="99">
        <f>SUMIFS(通讯通路门店!$X:$X,通讯通路门店!$S:$S,$G657)</f>
        <v>0</v>
      </c>
      <c r="AY657" s="99">
        <f>SUMIFS(通讯通路门店!$Y:$Y,通讯通路门店!$S:$S,$G657)</f>
        <v>0</v>
      </c>
      <c r="AZ657" s="99">
        <f>SUMIFS(通讯通路门店!$AA:$AA,通讯通路门店!$S:$S,$G657)</f>
        <v>0</v>
      </c>
      <c r="BA657" s="99">
        <f t="shared" si="53"/>
        <v>0</v>
      </c>
      <c r="BB657" s="99">
        <f t="shared" si="54"/>
        <v>0</v>
      </c>
      <c r="BC657" s="99">
        <f>SUMIFS(通讯通路门店!$W:$W,通讯通路门店!$S:$S,$G657,通讯通路门店!$J:$J,"荣耀体验店")+SUMIFS(通讯通路门店!$W:$W,通讯通路门店!$S:$S,$G657,通讯通路门店!$J:$J,"荣耀授权专卖店")</f>
        <v>0</v>
      </c>
      <c r="BD657" s="99">
        <f>SUMIFS(通讯通路门店!$Z:$Z,通讯通路门店!$S:$S,$G657,通讯通路门店!$J:$J,"VIVO体验店")</f>
        <v>0</v>
      </c>
      <c r="BE657" s="99">
        <f>SUMIFS(通讯通路门店!$AB:$AB,通讯通路门店!$S:$S,$G657,通讯通路门店!$J:$J,"OPPO体验店")</f>
        <v>0</v>
      </c>
      <c r="BF657" s="99">
        <f>SUMIFS(通讯通路门店!$X:$X,通讯通路门店!$S:$S,$G657,通讯通路门店!$J:$J,"华为授权体验店")+SUMIFS(通讯通路门店!$AA:$AA,通讯通路门店!$S:$S,$G657,通讯通路门店!$J:$J,"华为堡垒店")</f>
        <v>0</v>
      </c>
      <c r="BG657" s="99">
        <f>SUMIFS(通讯通路门店!$Y:$Y,通讯通路门店!$S:$S,$G657,通讯通路门店!$J:$J,"小米体验店")</f>
        <v>0</v>
      </c>
      <c r="BH657" s="99">
        <f>SUMIFS(通讯通路门店!$AA:$AA,通讯通路门店!$S:$S,$G657,通讯通路门店!$J:$J,"苹果体验店")</f>
        <v>0</v>
      </c>
      <c r="BI657" s="99">
        <f>SUMIFS(通讯通路门店!$K:$K,通讯通路门店!$S:$S,$G657,通讯通路门店!$J:$J,"其他品牌专卖店")</f>
        <v>0</v>
      </c>
      <c r="BJ657" s="99">
        <f>SUMIFS(通讯通路门店!$AC:$AC,通讯通路门店!$S:$S,$G657)</f>
        <v>0</v>
      </c>
      <c r="BK657" s="99">
        <f>SUMIFS(通讯通路门店!$AD:$AD,通讯通路门店!$S:$S,$G657)</f>
        <v>0</v>
      </c>
      <c r="BL657" s="99">
        <f>SUMIFS(通讯通路门店!$AE:$AE,通讯通路门店!$S:$S,$G657)</f>
        <v>0</v>
      </c>
      <c r="BM657" s="99">
        <f>SUMIFS(通讯通路门店!$AF:$AF,通讯通路门店!$S:$S,$G657)</f>
        <v>0</v>
      </c>
      <c r="BN657" s="99">
        <f>SUMIFS(通讯通路门店!$AG:$AG,通讯通路门店!$S:$S,$G657)</f>
        <v>0</v>
      </c>
      <c r="BO657" s="99">
        <f>SUMIFS(通讯通路门店!$AH:$AH,通讯通路门店!$S:$S,$G657)</f>
        <v>0</v>
      </c>
      <c r="BP657" s="99">
        <f>SUMIFS(通讯通路门店!$AI:$AI,通讯通路门店!$S:$S,$G657)</f>
        <v>0</v>
      </c>
      <c r="BQ657" s="83"/>
    </row>
    <row r="658" spans="1:69">
      <c r="A658" s="99" t="str">
        <f>IFERROR(_xlfn.XLOOKUP($G658,通讯通路门店!$S$4:$S$993933,通讯通路门店!$A$4:$A$993933,0,0),"")</f>
        <v/>
      </c>
      <c r="B658" s="99" t="str">
        <f>IFERROR(_xlfn.XLOOKUP($G658,通讯通路门店!$S$4:$S$993933,通讯通路门店!$B$4:$B$993933,0,0),"")</f>
        <v/>
      </c>
      <c r="C658" s="99" t="str">
        <f>IFERROR(_xlfn.XLOOKUP($G658,通讯通路门店!$S$4:$S$993933,通讯通路门店!$C$4:$C$993933,0,0),"")</f>
        <v/>
      </c>
      <c r="D658" s="99" t="str">
        <f>IFERROR(_xlfn.XLOOKUP($G658,通讯通路门店!$S$4:$S$993933,通讯通路门店!$D$4:$D$993933,0,0),"")</f>
        <v/>
      </c>
      <c r="E658" s="83"/>
      <c r="F658" s="83"/>
      <c r="G658" s="101" t="e">
        <v>#N/A</v>
      </c>
      <c r="H658" s="102" t="str">
        <f>IFERROR(_xlfn.XLOOKUP($G658,通讯通路门店!$S$4:$S$993933,通讯通路门店!$R$4:$R$993933,0,0),"")</f>
        <v/>
      </c>
      <c r="I658" s="83"/>
      <c r="J658" s="83"/>
      <c r="K658" s="83"/>
      <c r="L658" s="83"/>
      <c r="M658" s="83"/>
      <c r="N658" s="83"/>
      <c r="O658" s="83"/>
      <c r="P658" s="83"/>
      <c r="Q658" s="83"/>
      <c r="R658" s="83"/>
      <c r="S658" s="83"/>
      <c r="T658" s="83"/>
      <c r="U658" s="99">
        <f>COUNTIF(通讯通路门店!$S:$S,$G658)</f>
        <v>0</v>
      </c>
      <c r="V658" s="99">
        <f>COUNTIFS(通讯通路门店!$S:$S,$G658,通讯通路门店!$J:$J,"综合卖场")</f>
        <v>0</v>
      </c>
      <c r="W658" s="99">
        <f>SUMIFS(通讯通路门店!$AJ:$AJ,通讯通路门店!$S:$S,通讯客户沙盘!$G658)</f>
        <v>0</v>
      </c>
      <c r="X658" s="99">
        <f t="shared" si="50"/>
        <v>0</v>
      </c>
      <c r="Y658" s="99">
        <f>COUNTIFS(通讯通路门店!$S:$S,$G658,通讯通路门店!$J:$J,"荣耀体验店")+COUNTIFS(通讯通路门店!$S:$S,$G658,通讯通路门店!$J:$J,"荣耀授权专卖店")</f>
        <v>0</v>
      </c>
      <c r="Z658" s="99">
        <f>COUNTIFS(通讯通路门店!$S:$S,$G658,通讯通路门店!$J:$J,"VIVO体验店")</f>
        <v>0</v>
      </c>
      <c r="AA658" s="99">
        <f>COUNTIFS(通讯通路门店!$S:$S,$G658,通讯通路门店!$J:$J,"OPPO体验店")</f>
        <v>0</v>
      </c>
      <c r="AB658" s="99">
        <f>COUNTIFS(通讯通路门店!$S:$S,$G658,通讯通路门店!$J:$J,"华为授权体验店")+COUNTIFS(通讯通路门店!$S:$S,$G658,通讯通路门店!$J:$J,"华为堡垒店")</f>
        <v>0</v>
      </c>
      <c r="AC658" s="99">
        <f>COUNTIFS(通讯通路门店!$S:$S,$G658,通讯通路门店!$J:$J,"小米体验店")</f>
        <v>0</v>
      </c>
      <c r="AD658" s="99">
        <f>COUNTIFS(通讯通路门店!$S:$S,$G658,通讯通路门店!$J:$J,"苹果体验店")</f>
        <v>0</v>
      </c>
      <c r="AE658" s="99">
        <f>COUNTIFS(通讯通路门店!$S:$S,$G658,通讯通路门店!$J:$J,"其他品牌专卖店")</f>
        <v>0</v>
      </c>
      <c r="AF658" s="99">
        <f>SUMIFS(通讯通路门店!$BI:$BI,通讯通路门店!$S:$S,$G658)</f>
        <v>0</v>
      </c>
      <c r="AG658" s="99">
        <f>SUMIFS(通讯通路门店!$BH:$BH,通讯通路门店!$S:$S,$G658)</f>
        <v>0</v>
      </c>
      <c r="AH658" s="99">
        <f t="shared" si="51"/>
        <v>0</v>
      </c>
      <c r="AI658" s="99">
        <f>SUMIFS(通讯通路门店!$BB:$BB,通讯通路门店!$S:$S,$G658)</f>
        <v>0</v>
      </c>
      <c r="AJ658" s="99">
        <f>SUMIFS(通讯通路门店!$BE:$BE,通讯通路门店!$S:$S,$G658)</f>
        <v>0</v>
      </c>
      <c r="AK658" s="99">
        <f>SUMIFS(通讯通路门店!$BG:$BG,通讯通路门店!$S:$S,$G658)</f>
        <v>0</v>
      </c>
      <c r="AL658" s="99">
        <f>SUMIFS(通讯通路门店!$BC:$BC,通讯通路门店!$S:$S,$G658)</f>
        <v>0</v>
      </c>
      <c r="AM658" s="99">
        <f>SUMIFS(通讯通路门店!$BD:$BD,通讯通路门店!$S:$S,$G658)</f>
        <v>0</v>
      </c>
      <c r="AN658" s="99">
        <f>SUMIFS(通讯通路门店!$BF:$BF,通讯通路门店!$S:$S,$G658)</f>
        <v>0</v>
      </c>
      <c r="AO658" s="99">
        <f t="shared" si="52"/>
        <v>0</v>
      </c>
      <c r="AP658" s="99">
        <f>SUMIFS(通讯通路门店!$K:$K,通讯通路门店!$S:$S,$G658)</f>
        <v>0</v>
      </c>
      <c r="AQ658" s="83"/>
      <c r="AR658" s="99">
        <f>SUMIFS(通讯通路门店!$T:$T,通讯通路门店!$S:$S,$G658)</f>
        <v>0</v>
      </c>
      <c r="AS658" s="99">
        <f>SUMIFS(通讯通路门店!$U:$U,通讯通路门店!$S:$S,$G658)</f>
        <v>0</v>
      </c>
      <c r="AT658" s="99">
        <f>SUMIFS(通讯通路门店!$V:$V,通讯通路门店!$S:$S,$G658)</f>
        <v>0</v>
      </c>
      <c r="AU658" s="99">
        <f>SUMIFS(通讯通路门店!$W:$W,通讯通路门店!$S:$S,$G658)</f>
        <v>0</v>
      </c>
      <c r="AV658" s="99">
        <f>SUMIFS(通讯通路门店!$Z:$Z,通讯通路门店!$S:$S,$G658)</f>
        <v>0</v>
      </c>
      <c r="AW658" s="99">
        <f>SUMIFS(通讯通路门店!$AB:$AB,通讯通路门店!$S:$S,$G658)</f>
        <v>0</v>
      </c>
      <c r="AX658" s="99">
        <f>SUMIFS(通讯通路门店!$X:$X,通讯通路门店!$S:$S,$G658)</f>
        <v>0</v>
      </c>
      <c r="AY658" s="99">
        <f>SUMIFS(通讯通路门店!$Y:$Y,通讯通路门店!$S:$S,$G658)</f>
        <v>0</v>
      </c>
      <c r="AZ658" s="99">
        <f>SUMIFS(通讯通路门店!$AA:$AA,通讯通路门店!$S:$S,$G658)</f>
        <v>0</v>
      </c>
      <c r="BA658" s="99">
        <f t="shared" si="53"/>
        <v>0</v>
      </c>
      <c r="BB658" s="99">
        <f t="shared" si="54"/>
        <v>0</v>
      </c>
      <c r="BC658" s="99">
        <f>SUMIFS(通讯通路门店!$W:$W,通讯通路门店!$S:$S,$G658,通讯通路门店!$J:$J,"荣耀体验店")+SUMIFS(通讯通路门店!$W:$W,通讯通路门店!$S:$S,$G658,通讯通路门店!$J:$J,"荣耀授权专卖店")</f>
        <v>0</v>
      </c>
      <c r="BD658" s="99">
        <f>SUMIFS(通讯通路门店!$Z:$Z,通讯通路门店!$S:$S,$G658,通讯通路门店!$J:$J,"VIVO体验店")</f>
        <v>0</v>
      </c>
      <c r="BE658" s="99">
        <f>SUMIFS(通讯通路门店!$AB:$AB,通讯通路门店!$S:$S,$G658,通讯通路门店!$J:$J,"OPPO体验店")</f>
        <v>0</v>
      </c>
      <c r="BF658" s="99">
        <f>SUMIFS(通讯通路门店!$X:$X,通讯通路门店!$S:$S,$G658,通讯通路门店!$J:$J,"华为授权体验店")+SUMIFS(通讯通路门店!$AA:$AA,通讯通路门店!$S:$S,$G658,通讯通路门店!$J:$J,"华为堡垒店")</f>
        <v>0</v>
      </c>
      <c r="BG658" s="99">
        <f>SUMIFS(通讯通路门店!$Y:$Y,通讯通路门店!$S:$S,$G658,通讯通路门店!$J:$J,"小米体验店")</f>
        <v>0</v>
      </c>
      <c r="BH658" s="99">
        <f>SUMIFS(通讯通路门店!$AA:$AA,通讯通路门店!$S:$S,$G658,通讯通路门店!$J:$J,"苹果体验店")</f>
        <v>0</v>
      </c>
      <c r="BI658" s="99">
        <f>SUMIFS(通讯通路门店!$K:$K,通讯通路门店!$S:$S,$G658,通讯通路门店!$J:$J,"其他品牌专卖店")</f>
        <v>0</v>
      </c>
      <c r="BJ658" s="99">
        <f>SUMIFS(通讯通路门店!$AC:$AC,通讯通路门店!$S:$S,$G658)</f>
        <v>0</v>
      </c>
      <c r="BK658" s="99">
        <f>SUMIFS(通讯通路门店!$AD:$AD,通讯通路门店!$S:$S,$G658)</f>
        <v>0</v>
      </c>
      <c r="BL658" s="99">
        <f>SUMIFS(通讯通路门店!$AE:$AE,通讯通路门店!$S:$S,$G658)</f>
        <v>0</v>
      </c>
      <c r="BM658" s="99">
        <f>SUMIFS(通讯通路门店!$AF:$AF,通讯通路门店!$S:$S,$G658)</f>
        <v>0</v>
      </c>
      <c r="BN658" s="99">
        <f>SUMIFS(通讯通路门店!$AG:$AG,通讯通路门店!$S:$S,$G658)</f>
        <v>0</v>
      </c>
      <c r="BO658" s="99">
        <f>SUMIFS(通讯通路门店!$AH:$AH,通讯通路门店!$S:$S,$G658)</f>
        <v>0</v>
      </c>
      <c r="BP658" s="99">
        <f>SUMIFS(通讯通路门店!$AI:$AI,通讯通路门店!$S:$S,$G658)</f>
        <v>0</v>
      </c>
      <c r="BQ658" s="83"/>
    </row>
    <row r="659" spans="1:69">
      <c r="A659" s="99" t="str">
        <f>IFERROR(_xlfn.XLOOKUP($G659,通讯通路门店!$S$4:$S$993933,通讯通路门店!$A$4:$A$993933,0,0),"")</f>
        <v/>
      </c>
      <c r="B659" s="99" t="str">
        <f>IFERROR(_xlfn.XLOOKUP($G659,通讯通路门店!$S$4:$S$993933,通讯通路门店!$B$4:$B$993933,0,0),"")</f>
        <v/>
      </c>
      <c r="C659" s="99" t="str">
        <f>IFERROR(_xlfn.XLOOKUP($G659,通讯通路门店!$S$4:$S$993933,通讯通路门店!$C$4:$C$993933,0,0),"")</f>
        <v/>
      </c>
      <c r="D659" s="99" t="str">
        <f>IFERROR(_xlfn.XLOOKUP($G659,通讯通路门店!$S$4:$S$993933,通讯通路门店!$D$4:$D$993933,0,0),"")</f>
        <v/>
      </c>
      <c r="E659" s="83"/>
      <c r="F659" s="83"/>
      <c r="G659" s="101" t="e">
        <v>#N/A</v>
      </c>
      <c r="H659" s="102" t="str">
        <f>IFERROR(_xlfn.XLOOKUP($G659,通讯通路门店!$S$4:$S$993933,通讯通路门店!$R$4:$R$993933,0,0),"")</f>
        <v/>
      </c>
      <c r="I659" s="83"/>
      <c r="J659" s="83"/>
      <c r="K659" s="83"/>
      <c r="L659" s="83"/>
      <c r="M659" s="83"/>
      <c r="N659" s="83"/>
      <c r="O659" s="83"/>
      <c r="P659" s="83"/>
      <c r="Q659" s="83"/>
      <c r="R659" s="83"/>
      <c r="S659" s="83"/>
      <c r="T659" s="83"/>
      <c r="U659" s="99">
        <f>COUNTIF(通讯通路门店!$S:$S,$G659)</f>
        <v>0</v>
      </c>
      <c r="V659" s="99">
        <f>COUNTIFS(通讯通路门店!$S:$S,$G659,通讯通路门店!$J:$J,"综合卖场")</f>
        <v>0</v>
      </c>
      <c r="W659" s="99">
        <f>SUMIFS(通讯通路门店!$AJ:$AJ,通讯通路门店!$S:$S,通讯客户沙盘!$G659)</f>
        <v>0</v>
      </c>
      <c r="X659" s="99">
        <f t="shared" si="50"/>
        <v>0</v>
      </c>
      <c r="Y659" s="99">
        <f>COUNTIFS(通讯通路门店!$S:$S,$G659,通讯通路门店!$J:$J,"荣耀体验店")+COUNTIFS(通讯通路门店!$S:$S,$G659,通讯通路门店!$J:$J,"荣耀授权专卖店")</f>
        <v>0</v>
      </c>
      <c r="Z659" s="99">
        <f>COUNTIFS(通讯通路门店!$S:$S,$G659,通讯通路门店!$J:$J,"VIVO体验店")</f>
        <v>0</v>
      </c>
      <c r="AA659" s="99">
        <f>COUNTIFS(通讯通路门店!$S:$S,$G659,通讯通路门店!$J:$J,"OPPO体验店")</f>
        <v>0</v>
      </c>
      <c r="AB659" s="99">
        <f>COUNTIFS(通讯通路门店!$S:$S,$G659,通讯通路门店!$J:$J,"华为授权体验店")+COUNTIFS(通讯通路门店!$S:$S,$G659,通讯通路门店!$J:$J,"华为堡垒店")</f>
        <v>0</v>
      </c>
      <c r="AC659" s="99">
        <f>COUNTIFS(通讯通路门店!$S:$S,$G659,通讯通路门店!$J:$J,"小米体验店")</f>
        <v>0</v>
      </c>
      <c r="AD659" s="99">
        <f>COUNTIFS(通讯通路门店!$S:$S,$G659,通讯通路门店!$J:$J,"苹果体验店")</f>
        <v>0</v>
      </c>
      <c r="AE659" s="99">
        <f>COUNTIFS(通讯通路门店!$S:$S,$G659,通讯通路门店!$J:$J,"其他品牌专卖店")</f>
        <v>0</v>
      </c>
      <c r="AF659" s="99">
        <f>SUMIFS(通讯通路门店!$BI:$BI,通讯通路门店!$S:$S,$G659)</f>
        <v>0</v>
      </c>
      <c r="AG659" s="99">
        <f>SUMIFS(通讯通路门店!$BH:$BH,通讯通路门店!$S:$S,$G659)</f>
        <v>0</v>
      </c>
      <c r="AH659" s="99">
        <f t="shared" si="51"/>
        <v>0</v>
      </c>
      <c r="AI659" s="99">
        <f>SUMIFS(通讯通路门店!$BB:$BB,通讯通路门店!$S:$S,$G659)</f>
        <v>0</v>
      </c>
      <c r="AJ659" s="99">
        <f>SUMIFS(通讯通路门店!$BE:$BE,通讯通路门店!$S:$S,$G659)</f>
        <v>0</v>
      </c>
      <c r="AK659" s="99">
        <f>SUMIFS(通讯通路门店!$BG:$BG,通讯通路门店!$S:$S,$G659)</f>
        <v>0</v>
      </c>
      <c r="AL659" s="99">
        <f>SUMIFS(通讯通路门店!$BC:$BC,通讯通路门店!$S:$S,$G659)</f>
        <v>0</v>
      </c>
      <c r="AM659" s="99">
        <f>SUMIFS(通讯通路门店!$BD:$BD,通讯通路门店!$S:$S,$G659)</f>
        <v>0</v>
      </c>
      <c r="AN659" s="99">
        <f>SUMIFS(通讯通路门店!$BF:$BF,通讯通路门店!$S:$S,$G659)</f>
        <v>0</v>
      </c>
      <c r="AO659" s="99">
        <f t="shared" si="52"/>
        <v>0</v>
      </c>
      <c r="AP659" s="99">
        <f>SUMIFS(通讯通路门店!$K:$K,通讯通路门店!$S:$S,$G659)</f>
        <v>0</v>
      </c>
      <c r="AQ659" s="83"/>
      <c r="AR659" s="99">
        <f>SUMIFS(通讯通路门店!$T:$T,通讯通路门店!$S:$S,$G659)</f>
        <v>0</v>
      </c>
      <c r="AS659" s="99">
        <f>SUMIFS(通讯通路门店!$U:$U,通讯通路门店!$S:$S,$G659)</f>
        <v>0</v>
      </c>
      <c r="AT659" s="99">
        <f>SUMIFS(通讯通路门店!$V:$V,通讯通路门店!$S:$S,$G659)</f>
        <v>0</v>
      </c>
      <c r="AU659" s="99">
        <f>SUMIFS(通讯通路门店!$W:$W,通讯通路门店!$S:$S,$G659)</f>
        <v>0</v>
      </c>
      <c r="AV659" s="99">
        <f>SUMIFS(通讯通路门店!$Z:$Z,通讯通路门店!$S:$S,$G659)</f>
        <v>0</v>
      </c>
      <c r="AW659" s="99">
        <f>SUMIFS(通讯通路门店!$AB:$AB,通讯通路门店!$S:$S,$G659)</f>
        <v>0</v>
      </c>
      <c r="AX659" s="99">
        <f>SUMIFS(通讯通路门店!$X:$X,通讯通路门店!$S:$S,$G659)</f>
        <v>0</v>
      </c>
      <c r="AY659" s="99">
        <f>SUMIFS(通讯通路门店!$Y:$Y,通讯通路门店!$S:$S,$G659)</f>
        <v>0</v>
      </c>
      <c r="AZ659" s="99">
        <f>SUMIFS(通讯通路门店!$AA:$AA,通讯通路门店!$S:$S,$G659)</f>
        <v>0</v>
      </c>
      <c r="BA659" s="99">
        <f t="shared" si="53"/>
        <v>0</v>
      </c>
      <c r="BB659" s="99">
        <f t="shared" si="54"/>
        <v>0</v>
      </c>
      <c r="BC659" s="99">
        <f>SUMIFS(通讯通路门店!$W:$W,通讯通路门店!$S:$S,$G659,通讯通路门店!$J:$J,"荣耀体验店")+SUMIFS(通讯通路门店!$W:$W,通讯通路门店!$S:$S,$G659,通讯通路门店!$J:$J,"荣耀授权专卖店")</f>
        <v>0</v>
      </c>
      <c r="BD659" s="99">
        <f>SUMIFS(通讯通路门店!$Z:$Z,通讯通路门店!$S:$S,$G659,通讯通路门店!$J:$J,"VIVO体验店")</f>
        <v>0</v>
      </c>
      <c r="BE659" s="99">
        <f>SUMIFS(通讯通路门店!$AB:$AB,通讯通路门店!$S:$S,$G659,通讯通路门店!$J:$J,"OPPO体验店")</f>
        <v>0</v>
      </c>
      <c r="BF659" s="99">
        <f>SUMIFS(通讯通路门店!$X:$X,通讯通路门店!$S:$S,$G659,通讯通路门店!$J:$J,"华为授权体验店")+SUMIFS(通讯通路门店!$AA:$AA,通讯通路门店!$S:$S,$G659,通讯通路门店!$J:$J,"华为堡垒店")</f>
        <v>0</v>
      </c>
      <c r="BG659" s="99">
        <f>SUMIFS(通讯通路门店!$Y:$Y,通讯通路门店!$S:$S,$G659,通讯通路门店!$J:$J,"小米体验店")</f>
        <v>0</v>
      </c>
      <c r="BH659" s="99">
        <f>SUMIFS(通讯通路门店!$AA:$AA,通讯通路门店!$S:$S,$G659,通讯通路门店!$J:$J,"苹果体验店")</f>
        <v>0</v>
      </c>
      <c r="BI659" s="99">
        <f>SUMIFS(通讯通路门店!$K:$K,通讯通路门店!$S:$S,$G659,通讯通路门店!$J:$J,"其他品牌专卖店")</f>
        <v>0</v>
      </c>
      <c r="BJ659" s="99">
        <f>SUMIFS(通讯通路门店!$AC:$AC,通讯通路门店!$S:$S,$G659)</f>
        <v>0</v>
      </c>
      <c r="BK659" s="99">
        <f>SUMIFS(通讯通路门店!$AD:$AD,通讯通路门店!$S:$S,$G659)</f>
        <v>0</v>
      </c>
      <c r="BL659" s="99">
        <f>SUMIFS(通讯通路门店!$AE:$AE,通讯通路门店!$S:$S,$G659)</f>
        <v>0</v>
      </c>
      <c r="BM659" s="99">
        <f>SUMIFS(通讯通路门店!$AF:$AF,通讯通路门店!$S:$S,$G659)</f>
        <v>0</v>
      </c>
      <c r="BN659" s="99">
        <f>SUMIFS(通讯通路门店!$AG:$AG,通讯通路门店!$S:$S,$G659)</f>
        <v>0</v>
      </c>
      <c r="BO659" s="99">
        <f>SUMIFS(通讯通路门店!$AH:$AH,通讯通路门店!$S:$S,$G659)</f>
        <v>0</v>
      </c>
      <c r="BP659" s="99">
        <f>SUMIFS(通讯通路门店!$AI:$AI,通讯通路门店!$S:$S,$G659)</f>
        <v>0</v>
      </c>
      <c r="BQ659" s="83"/>
    </row>
    <row r="660" spans="1:69">
      <c r="A660" s="99" t="str">
        <f>IFERROR(_xlfn.XLOOKUP($G660,通讯通路门店!$S$4:$S$993933,通讯通路门店!$A$4:$A$993933,0,0),"")</f>
        <v/>
      </c>
      <c r="B660" s="99" t="str">
        <f>IFERROR(_xlfn.XLOOKUP($G660,通讯通路门店!$S$4:$S$993933,通讯通路门店!$B$4:$B$993933,0,0),"")</f>
        <v/>
      </c>
      <c r="C660" s="99" t="str">
        <f>IFERROR(_xlfn.XLOOKUP($G660,通讯通路门店!$S$4:$S$993933,通讯通路门店!$C$4:$C$993933,0,0),"")</f>
        <v/>
      </c>
      <c r="D660" s="99" t="str">
        <f>IFERROR(_xlfn.XLOOKUP($G660,通讯通路门店!$S$4:$S$993933,通讯通路门店!$D$4:$D$993933,0,0),"")</f>
        <v/>
      </c>
      <c r="E660" s="83"/>
      <c r="F660" s="83"/>
      <c r="G660" s="101" t="e">
        <v>#N/A</v>
      </c>
      <c r="H660" s="102" t="str">
        <f>IFERROR(_xlfn.XLOOKUP($G660,通讯通路门店!$S$4:$S$993933,通讯通路门店!$R$4:$R$993933,0,0),"")</f>
        <v/>
      </c>
      <c r="I660" s="83"/>
      <c r="J660" s="83"/>
      <c r="K660" s="83"/>
      <c r="L660" s="83"/>
      <c r="M660" s="83"/>
      <c r="N660" s="83"/>
      <c r="O660" s="83"/>
      <c r="P660" s="83"/>
      <c r="Q660" s="83"/>
      <c r="R660" s="83"/>
      <c r="S660" s="83"/>
      <c r="T660" s="83"/>
      <c r="U660" s="99">
        <f>COUNTIF(通讯通路门店!$S:$S,$G660)</f>
        <v>0</v>
      </c>
      <c r="V660" s="99">
        <f>COUNTIFS(通讯通路门店!$S:$S,$G660,通讯通路门店!$J:$J,"综合卖场")</f>
        <v>0</v>
      </c>
      <c r="W660" s="99">
        <f>SUMIFS(通讯通路门店!$AJ:$AJ,通讯通路门店!$S:$S,通讯客户沙盘!$G660)</f>
        <v>0</v>
      </c>
      <c r="X660" s="99">
        <f t="shared" si="50"/>
        <v>0</v>
      </c>
      <c r="Y660" s="99">
        <f>COUNTIFS(通讯通路门店!$S:$S,$G660,通讯通路门店!$J:$J,"荣耀体验店")+COUNTIFS(通讯通路门店!$S:$S,$G660,通讯通路门店!$J:$J,"荣耀授权专卖店")</f>
        <v>0</v>
      </c>
      <c r="Z660" s="99">
        <f>COUNTIFS(通讯通路门店!$S:$S,$G660,通讯通路门店!$J:$J,"VIVO体验店")</f>
        <v>0</v>
      </c>
      <c r="AA660" s="99">
        <f>COUNTIFS(通讯通路门店!$S:$S,$G660,通讯通路门店!$J:$J,"OPPO体验店")</f>
        <v>0</v>
      </c>
      <c r="AB660" s="99">
        <f>COUNTIFS(通讯通路门店!$S:$S,$G660,通讯通路门店!$J:$J,"华为授权体验店")+COUNTIFS(通讯通路门店!$S:$S,$G660,通讯通路门店!$J:$J,"华为堡垒店")</f>
        <v>0</v>
      </c>
      <c r="AC660" s="99">
        <f>COUNTIFS(通讯通路门店!$S:$S,$G660,通讯通路门店!$J:$J,"小米体验店")</f>
        <v>0</v>
      </c>
      <c r="AD660" s="99">
        <f>COUNTIFS(通讯通路门店!$S:$S,$G660,通讯通路门店!$J:$J,"苹果体验店")</f>
        <v>0</v>
      </c>
      <c r="AE660" s="99">
        <f>COUNTIFS(通讯通路门店!$S:$S,$G660,通讯通路门店!$J:$J,"其他品牌专卖店")</f>
        <v>0</v>
      </c>
      <c r="AF660" s="99">
        <f>SUMIFS(通讯通路门店!$BI:$BI,通讯通路门店!$S:$S,$G660)</f>
        <v>0</v>
      </c>
      <c r="AG660" s="99">
        <f>SUMIFS(通讯通路门店!$BH:$BH,通讯通路门店!$S:$S,$G660)</f>
        <v>0</v>
      </c>
      <c r="AH660" s="99">
        <f t="shared" si="51"/>
        <v>0</v>
      </c>
      <c r="AI660" s="99">
        <f>SUMIFS(通讯通路门店!$BB:$BB,通讯通路门店!$S:$S,$G660)</f>
        <v>0</v>
      </c>
      <c r="AJ660" s="99">
        <f>SUMIFS(通讯通路门店!$BE:$BE,通讯通路门店!$S:$S,$G660)</f>
        <v>0</v>
      </c>
      <c r="AK660" s="99">
        <f>SUMIFS(通讯通路门店!$BG:$BG,通讯通路门店!$S:$S,$G660)</f>
        <v>0</v>
      </c>
      <c r="AL660" s="99">
        <f>SUMIFS(通讯通路门店!$BC:$BC,通讯通路门店!$S:$S,$G660)</f>
        <v>0</v>
      </c>
      <c r="AM660" s="99">
        <f>SUMIFS(通讯通路门店!$BD:$BD,通讯通路门店!$S:$S,$G660)</f>
        <v>0</v>
      </c>
      <c r="AN660" s="99">
        <f>SUMIFS(通讯通路门店!$BF:$BF,通讯通路门店!$S:$S,$G660)</f>
        <v>0</v>
      </c>
      <c r="AO660" s="99">
        <f t="shared" si="52"/>
        <v>0</v>
      </c>
      <c r="AP660" s="99">
        <f>SUMIFS(通讯通路门店!$K:$K,通讯通路门店!$S:$S,$G660)</f>
        <v>0</v>
      </c>
      <c r="AQ660" s="83"/>
      <c r="AR660" s="99">
        <f>SUMIFS(通讯通路门店!$T:$T,通讯通路门店!$S:$S,$G660)</f>
        <v>0</v>
      </c>
      <c r="AS660" s="99">
        <f>SUMIFS(通讯通路门店!$U:$U,通讯通路门店!$S:$S,$G660)</f>
        <v>0</v>
      </c>
      <c r="AT660" s="99">
        <f>SUMIFS(通讯通路门店!$V:$V,通讯通路门店!$S:$S,$G660)</f>
        <v>0</v>
      </c>
      <c r="AU660" s="99">
        <f>SUMIFS(通讯通路门店!$W:$W,通讯通路门店!$S:$S,$G660)</f>
        <v>0</v>
      </c>
      <c r="AV660" s="99">
        <f>SUMIFS(通讯通路门店!$Z:$Z,通讯通路门店!$S:$S,$G660)</f>
        <v>0</v>
      </c>
      <c r="AW660" s="99">
        <f>SUMIFS(通讯通路门店!$AB:$AB,通讯通路门店!$S:$S,$G660)</f>
        <v>0</v>
      </c>
      <c r="AX660" s="99">
        <f>SUMIFS(通讯通路门店!$X:$X,通讯通路门店!$S:$S,$G660)</f>
        <v>0</v>
      </c>
      <c r="AY660" s="99">
        <f>SUMIFS(通讯通路门店!$Y:$Y,通讯通路门店!$S:$S,$G660)</f>
        <v>0</v>
      </c>
      <c r="AZ660" s="99">
        <f>SUMIFS(通讯通路门店!$AA:$AA,通讯通路门店!$S:$S,$G660)</f>
        <v>0</v>
      </c>
      <c r="BA660" s="99">
        <f t="shared" si="53"/>
        <v>0</v>
      </c>
      <c r="BB660" s="99">
        <f t="shared" si="54"/>
        <v>0</v>
      </c>
      <c r="BC660" s="99">
        <f>SUMIFS(通讯通路门店!$W:$W,通讯通路门店!$S:$S,$G660,通讯通路门店!$J:$J,"荣耀体验店")+SUMIFS(通讯通路门店!$W:$W,通讯通路门店!$S:$S,$G660,通讯通路门店!$J:$J,"荣耀授权专卖店")</f>
        <v>0</v>
      </c>
      <c r="BD660" s="99">
        <f>SUMIFS(通讯通路门店!$Z:$Z,通讯通路门店!$S:$S,$G660,通讯通路门店!$J:$J,"VIVO体验店")</f>
        <v>0</v>
      </c>
      <c r="BE660" s="99">
        <f>SUMIFS(通讯通路门店!$AB:$AB,通讯通路门店!$S:$S,$G660,通讯通路门店!$J:$J,"OPPO体验店")</f>
        <v>0</v>
      </c>
      <c r="BF660" s="99">
        <f>SUMIFS(通讯通路门店!$X:$X,通讯通路门店!$S:$S,$G660,通讯通路门店!$J:$J,"华为授权体验店")+SUMIFS(通讯通路门店!$AA:$AA,通讯通路门店!$S:$S,$G660,通讯通路门店!$J:$J,"华为堡垒店")</f>
        <v>0</v>
      </c>
      <c r="BG660" s="99">
        <f>SUMIFS(通讯通路门店!$Y:$Y,通讯通路门店!$S:$S,$G660,通讯通路门店!$J:$J,"小米体验店")</f>
        <v>0</v>
      </c>
      <c r="BH660" s="99">
        <f>SUMIFS(通讯通路门店!$AA:$AA,通讯通路门店!$S:$S,$G660,通讯通路门店!$J:$J,"苹果体验店")</f>
        <v>0</v>
      </c>
      <c r="BI660" s="99">
        <f>SUMIFS(通讯通路门店!$K:$K,通讯通路门店!$S:$S,$G660,通讯通路门店!$J:$J,"其他品牌专卖店")</f>
        <v>0</v>
      </c>
      <c r="BJ660" s="99">
        <f>SUMIFS(通讯通路门店!$AC:$AC,通讯通路门店!$S:$S,$G660)</f>
        <v>0</v>
      </c>
      <c r="BK660" s="99">
        <f>SUMIFS(通讯通路门店!$AD:$AD,通讯通路门店!$S:$S,$G660)</f>
        <v>0</v>
      </c>
      <c r="BL660" s="99">
        <f>SUMIFS(通讯通路门店!$AE:$AE,通讯通路门店!$S:$S,$G660)</f>
        <v>0</v>
      </c>
      <c r="BM660" s="99">
        <f>SUMIFS(通讯通路门店!$AF:$AF,通讯通路门店!$S:$S,$G660)</f>
        <v>0</v>
      </c>
      <c r="BN660" s="99">
        <f>SUMIFS(通讯通路门店!$AG:$AG,通讯通路门店!$S:$S,$G660)</f>
        <v>0</v>
      </c>
      <c r="BO660" s="99">
        <f>SUMIFS(通讯通路门店!$AH:$AH,通讯通路门店!$S:$S,$G660)</f>
        <v>0</v>
      </c>
      <c r="BP660" s="99">
        <f>SUMIFS(通讯通路门店!$AI:$AI,通讯通路门店!$S:$S,$G660)</f>
        <v>0</v>
      </c>
      <c r="BQ660" s="83"/>
    </row>
    <row r="661" spans="1:69">
      <c r="A661" s="99" t="str">
        <f>IFERROR(_xlfn.XLOOKUP($G661,通讯通路门店!$S$4:$S$993933,通讯通路门店!$A$4:$A$993933,0,0),"")</f>
        <v/>
      </c>
      <c r="B661" s="99" t="str">
        <f>IFERROR(_xlfn.XLOOKUP($G661,通讯通路门店!$S$4:$S$993933,通讯通路门店!$B$4:$B$993933,0,0),"")</f>
        <v/>
      </c>
      <c r="C661" s="99" t="str">
        <f>IFERROR(_xlfn.XLOOKUP($G661,通讯通路门店!$S$4:$S$993933,通讯通路门店!$C$4:$C$993933,0,0),"")</f>
        <v/>
      </c>
      <c r="D661" s="99" t="str">
        <f>IFERROR(_xlfn.XLOOKUP($G661,通讯通路门店!$S$4:$S$993933,通讯通路门店!$D$4:$D$993933,0,0),"")</f>
        <v/>
      </c>
      <c r="E661" s="83"/>
      <c r="F661" s="83"/>
      <c r="G661" s="101" t="e">
        <v>#N/A</v>
      </c>
      <c r="H661" s="102" t="str">
        <f>IFERROR(_xlfn.XLOOKUP($G661,通讯通路门店!$S$4:$S$993933,通讯通路门店!$R$4:$R$993933,0,0),"")</f>
        <v/>
      </c>
      <c r="I661" s="83"/>
      <c r="J661" s="83"/>
      <c r="K661" s="83"/>
      <c r="L661" s="83"/>
      <c r="M661" s="83"/>
      <c r="N661" s="83"/>
      <c r="O661" s="83"/>
      <c r="P661" s="83"/>
      <c r="Q661" s="83"/>
      <c r="R661" s="83"/>
      <c r="S661" s="83"/>
      <c r="T661" s="83"/>
      <c r="U661" s="99">
        <f>COUNTIF(通讯通路门店!$S:$S,$G661)</f>
        <v>0</v>
      </c>
      <c r="V661" s="99">
        <f>COUNTIFS(通讯通路门店!$S:$S,$G661,通讯通路门店!$J:$J,"综合卖场")</f>
        <v>0</v>
      </c>
      <c r="W661" s="99">
        <f>SUMIFS(通讯通路门店!$AJ:$AJ,通讯通路门店!$S:$S,通讯客户沙盘!$G661)</f>
        <v>0</v>
      </c>
      <c r="X661" s="99">
        <f t="shared" si="50"/>
        <v>0</v>
      </c>
      <c r="Y661" s="99">
        <f>COUNTIFS(通讯通路门店!$S:$S,$G661,通讯通路门店!$J:$J,"荣耀体验店")+COUNTIFS(通讯通路门店!$S:$S,$G661,通讯通路门店!$J:$J,"荣耀授权专卖店")</f>
        <v>0</v>
      </c>
      <c r="Z661" s="99">
        <f>COUNTIFS(通讯通路门店!$S:$S,$G661,通讯通路门店!$J:$J,"VIVO体验店")</f>
        <v>0</v>
      </c>
      <c r="AA661" s="99">
        <f>COUNTIFS(通讯通路门店!$S:$S,$G661,通讯通路门店!$J:$J,"OPPO体验店")</f>
        <v>0</v>
      </c>
      <c r="AB661" s="99">
        <f>COUNTIFS(通讯通路门店!$S:$S,$G661,通讯通路门店!$J:$J,"华为授权体验店")+COUNTIFS(通讯通路门店!$S:$S,$G661,通讯通路门店!$J:$J,"华为堡垒店")</f>
        <v>0</v>
      </c>
      <c r="AC661" s="99">
        <f>COUNTIFS(通讯通路门店!$S:$S,$G661,通讯通路门店!$J:$J,"小米体验店")</f>
        <v>0</v>
      </c>
      <c r="AD661" s="99">
        <f>COUNTIFS(通讯通路门店!$S:$S,$G661,通讯通路门店!$J:$J,"苹果体验店")</f>
        <v>0</v>
      </c>
      <c r="AE661" s="99">
        <f>COUNTIFS(通讯通路门店!$S:$S,$G661,通讯通路门店!$J:$J,"其他品牌专卖店")</f>
        <v>0</v>
      </c>
      <c r="AF661" s="99">
        <f>SUMIFS(通讯通路门店!$BI:$BI,通讯通路门店!$S:$S,$G661)</f>
        <v>0</v>
      </c>
      <c r="AG661" s="99">
        <f>SUMIFS(通讯通路门店!$BH:$BH,通讯通路门店!$S:$S,$G661)</f>
        <v>0</v>
      </c>
      <c r="AH661" s="99">
        <f t="shared" si="51"/>
        <v>0</v>
      </c>
      <c r="AI661" s="99">
        <f>SUMIFS(通讯通路门店!$BB:$BB,通讯通路门店!$S:$S,$G661)</f>
        <v>0</v>
      </c>
      <c r="AJ661" s="99">
        <f>SUMIFS(通讯通路门店!$BE:$BE,通讯通路门店!$S:$S,$G661)</f>
        <v>0</v>
      </c>
      <c r="AK661" s="99">
        <f>SUMIFS(通讯通路门店!$BG:$BG,通讯通路门店!$S:$S,$G661)</f>
        <v>0</v>
      </c>
      <c r="AL661" s="99">
        <f>SUMIFS(通讯通路门店!$BC:$BC,通讯通路门店!$S:$S,$G661)</f>
        <v>0</v>
      </c>
      <c r="AM661" s="99">
        <f>SUMIFS(通讯通路门店!$BD:$BD,通讯通路门店!$S:$S,$G661)</f>
        <v>0</v>
      </c>
      <c r="AN661" s="99">
        <f>SUMIFS(通讯通路门店!$BF:$BF,通讯通路门店!$S:$S,$G661)</f>
        <v>0</v>
      </c>
      <c r="AO661" s="99">
        <f t="shared" si="52"/>
        <v>0</v>
      </c>
      <c r="AP661" s="99">
        <f>SUMIFS(通讯通路门店!$K:$K,通讯通路门店!$S:$S,$G661)</f>
        <v>0</v>
      </c>
      <c r="AQ661" s="83"/>
      <c r="AR661" s="99">
        <f>SUMIFS(通讯通路门店!$T:$T,通讯通路门店!$S:$S,$G661)</f>
        <v>0</v>
      </c>
      <c r="AS661" s="99">
        <f>SUMIFS(通讯通路门店!$U:$U,通讯通路门店!$S:$S,$G661)</f>
        <v>0</v>
      </c>
      <c r="AT661" s="99">
        <f>SUMIFS(通讯通路门店!$V:$V,通讯通路门店!$S:$S,$G661)</f>
        <v>0</v>
      </c>
      <c r="AU661" s="99">
        <f>SUMIFS(通讯通路门店!$W:$W,通讯通路门店!$S:$S,$G661)</f>
        <v>0</v>
      </c>
      <c r="AV661" s="99">
        <f>SUMIFS(通讯通路门店!$Z:$Z,通讯通路门店!$S:$S,$G661)</f>
        <v>0</v>
      </c>
      <c r="AW661" s="99">
        <f>SUMIFS(通讯通路门店!$AB:$AB,通讯通路门店!$S:$S,$G661)</f>
        <v>0</v>
      </c>
      <c r="AX661" s="99">
        <f>SUMIFS(通讯通路门店!$X:$X,通讯通路门店!$S:$S,$G661)</f>
        <v>0</v>
      </c>
      <c r="AY661" s="99">
        <f>SUMIFS(通讯通路门店!$Y:$Y,通讯通路门店!$S:$S,$G661)</f>
        <v>0</v>
      </c>
      <c r="AZ661" s="99">
        <f>SUMIFS(通讯通路门店!$AA:$AA,通讯通路门店!$S:$S,$G661)</f>
        <v>0</v>
      </c>
      <c r="BA661" s="99">
        <f t="shared" si="53"/>
        <v>0</v>
      </c>
      <c r="BB661" s="99">
        <f t="shared" si="54"/>
        <v>0</v>
      </c>
      <c r="BC661" s="99">
        <f>SUMIFS(通讯通路门店!$W:$W,通讯通路门店!$S:$S,$G661,通讯通路门店!$J:$J,"荣耀体验店")+SUMIFS(通讯通路门店!$W:$W,通讯通路门店!$S:$S,$G661,通讯通路门店!$J:$J,"荣耀授权专卖店")</f>
        <v>0</v>
      </c>
      <c r="BD661" s="99">
        <f>SUMIFS(通讯通路门店!$Z:$Z,通讯通路门店!$S:$S,$G661,通讯通路门店!$J:$J,"VIVO体验店")</f>
        <v>0</v>
      </c>
      <c r="BE661" s="99">
        <f>SUMIFS(通讯通路门店!$AB:$AB,通讯通路门店!$S:$S,$G661,通讯通路门店!$J:$J,"OPPO体验店")</f>
        <v>0</v>
      </c>
      <c r="BF661" s="99">
        <f>SUMIFS(通讯通路门店!$X:$X,通讯通路门店!$S:$S,$G661,通讯通路门店!$J:$J,"华为授权体验店")+SUMIFS(通讯通路门店!$AA:$AA,通讯通路门店!$S:$S,$G661,通讯通路门店!$J:$J,"华为堡垒店")</f>
        <v>0</v>
      </c>
      <c r="BG661" s="99">
        <f>SUMIFS(通讯通路门店!$Y:$Y,通讯通路门店!$S:$S,$G661,通讯通路门店!$J:$J,"小米体验店")</f>
        <v>0</v>
      </c>
      <c r="BH661" s="99">
        <f>SUMIFS(通讯通路门店!$AA:$AA,通讯通路门店!$S:$S,$G661,通讯通路门店!$J:$J,"苹果体验店")</f>
        <v>0</v>
      </c>
      <c r="BI661" s="99">
        <f>SUMIFS(通讯通路门店!$K:$K,通讯通路门店!$S:$S,$G661,通讯通路门店!$J:$J,"其他品牌专卖店")</f>
        <v>0</v>
      </c>
      <c r="BJ661" s="99">
        <f>SUMIFS(通讯通路门店!$AC:$AC,通讯通路门店!$S:$S,$G661)</f>
        <v>0</v>
      </c>
      <c r="BK661" s="99">
        <f>SUMIFS(通讯通路门店!$AD:$AD,通讯通路门店!$S:$S,$G661)</f>
        <v>0</v>
      </c>
      <c r="BL661" s="99">
        <f>SUMIFS(通讯通路门店!$AE:$AE,通讯通路门店!$S:$S,$G661)</f>
        <v>0</v>
      </c>
      <c r="BM661" s="99">
        <f>SUMIFS(通讯通路门店!$AF:$AF,通讯通路门店!$S:$S,$G661)</f>
        <v>0</v>
      </c>
      <c r="BN661" s="99">
        <f>SUMIFS(通讯通路门店!$AG:$AG,通讯通路门店!$S:$S,$G661)</f>
        <v>0</v>
      </c>
      <c r="BO661" s="99">
        <f>SUMIFS(通讯通路门店!$AH:$AH,通讯通路门店!$S:$S,$G661)</f>
        <v>0</v>
      </c>
      <c r="BP661" s="99">
        <f>SUMIFS(通讯通路门店!$AI:$AI,通讯通路门店!$S:$S,$G661)</f>
        <v>0</v>
      </c>
      <c r="BQ661" s="83"/>
    </row>
    <row r="662" spans="1:69">
      <c r="A662" s="99" t="str">
        <f>IFERROR(_xlfn.XLOOKUP($G662,通讯通路门店!$S$4:$S$993933,通讯通路门店!$A$4:$A$993933,0,0),"")</f>
        <v/>
      </c>
      <c r="B662" s="99" t="str">
        <f>IFERROR(_xlfn.XLOOKUP($G662,通讯通路门店!$S$4:$S$993933,通讯通路门店!$B$4:$B$993933,0,0),"")</f>
        <v/>
      </c>
      <c r="C662" s="99" t="str">
        <f>IFERROR(_xlfn.XLOOKUP($G662,通讯通路门店!$S$4:$S$993933,通讯通路门店!$C$4:$C$993933,0,0),"")</f>
        <v/>
      </c>
      <c r="D662" s="99" t="str">
        <f>IFERROR(_xlfn.XLOOKUP($G662,通讯通路门店!$S$4:$S$993933,通讯通路门店!$D$4:$D$993933,0,0),"")</f>
        <v/>
      </c>
      <c r="E662" s="83"/>
      <c r="F662" s="83"/>
      <c r="G662" s="101" t="e">
        <v>#N/A</v>
      </c>
      <c r="H662" s="102" t="str">
        <f>IFERROR(_xlfn.XLOOKUP($G662,通讯通路门店!$S$4:$S$993933,通讯通路门店!$R$4:$R$993933,0,0),"")</f>
        <v/>
      </c>
      <c r="I662" s="83"/>
      <c r="J662" s="83"/>
      <c r="K662" s="83"/>
      <c r="L662" s="83"/>
      <c r="M662" s="83"/>
      <c r="N662" s="83"/>
      <c r="O662" s="83"/>
      <c r="P662" s="83"/>
      <c r="Q662" s="83"/>
      <c r="R662" s="83"/>
      <c r="S662" s="83"/>
      <c r="T662" s="83"/>
      <c r="U662" s="99">
        <f>COUNTIF(通讯通路门店!$S:$S,$G662)</f>
        <v>0</v>
      </c>
      <c r="V662" s="99">
        <f>COUNTIFS(通讯通路门店!$S:$S,$G662,通讯通路门店!$J:$J,"综合卖场")</f>
        <v>0</v>
      </c>
      <c r="W662" s="99">
        <f>SUMIFS(通讯通路门店!$AJ:$AJ,通讯通路门店!$S:$S,通讯客户沙盘!$G662)</f>
        <v>0</v>
      </c>
      <c r="X662" s="99">
        <f t="shared" si="50"/>
        <v>0</v>
      </c>
      <c r="Y662" s="99">
        <f>COUNTIFS(通讯通路门店!$S:$S,$G662,通讯通路门店!$J:$J,"荣耀体验店")+COUNTIFS(通讯通路门店!$S:$S,$G662,通讯通路门店!$J:$J,"荣耀授权专卖店")</f>
        <v>0</v>
      </c>
      <c r="Z662" s="99">
        <f>COUNTIFS(通讯通路门店!$S:$S,$G662,通讯通路门店!$J:$J,"VIVO体验店")</f>
        <v>0</v>
      </c>
      <c r="AA662" s="99">
        <f>COUNTIFS(通讯通路门店!$S:$S,$G662,通讯通路门店!$J:$J,"OPPO体验店")</f>
        <v>0</v>
      </c>
      <c r="AB662" s="99">
        <f>COUNTIFS(通讯通路门店!$S:$S,$G662,通讯通路门店!$J:$J,"华为授权体验店")+COUNTIFS(通讯通路门店!$S:$S,$G662,通讯通路门店!$J:$J,"华为堡垒店")</f>
        <v>0</v>
      </c>
      <c r="AC662" s="99">
        <f>COUNTIFS(通讯通路门店!$S:$S,$G662,通讯通路门店!$J:$J,"小米体验店")</f>
        <v>0</v>
      </c>
      <c r="AD662" s="99">
        <f>COUNTIFS(通讯通路门店!$S:$S,$G662,通讯通路门店!$J:$J,"苹果体验店")</f>
        <v>0</v>
      </c>
      <c r="AE662" s="99">
        <f>COUNTIFS(通讯通路门店!$S:$S,$G662,通讯通路门店!$J:$J,"其他品牌专卖店")</f>
        <v>0</v>
      </c>
      <c r="AF662" s="99">
        <f>SUMIFS(通讯通路门店!$BI:$BI,通讯通路门店!$S:$S,$G662)</f>
        <v>0</v>
      </c>
      <c r="AG662" s="99">
        <f>SUMIFS(通讯通路门店!$BH:$BH,通讯通路门店!$S:$S,$G662)</f>
        <v>0</v>
      </c>
      <c r="AH662" s="99">
        <f t="shared" si="51"/>
        <v>0</v>
      </c>
      <c r="AI662" s="99">
        <f>SUMIFS(通讯通路门店!$BB:$BB,通讯通路门店!$S:$S,$G662)</f>
        <v>0</v>
      </c>
      <c r="AJ662" s="99">
        <f>SUMIFS(通讯通路门店!$BE:$BE,通讯通路门店!$S:$S,$G662)</f>
        <v>0</v>
      </c>
      <c r="AK662" s="99">
        <f>SUMIFS(通讯通路门店!$BG:$BG,通讯通路门店!$S:$S,$G662)</f>
        <v>0</v>
      </c>
      <c r="AL662" s="99">
        <f>SUMIFS(通讯通路门店!$BC:$BC,通讯通路门店!$S:$S,$G662)</f>
        <v>0</v>
      </c>
      <c r="AM662" s="99">
        <f>SUMIFS(通讯通路门店!$BD:$BD,通讯通路门店!$S:$S,$G662)</f>
        <v>0</v>
      </c>
      <c r="AN662" s="99">
        <f>SUMIFS(通讯通路门店!$BF:$BF,通讯通路门店!$S:$S,$G662)</f>
        <v>0</v>
      </c>
      <c r="AO662" s="99">
        <f t="shared" si="52"/>
        <v>0</v>
      </c>
      <c r="AP662" s="99">
        <f>SUMIFS(通讯通路门店!$K:$K,通讯通路门店!$S:$S,$G662)</f>
        <v>0</v>
      </c>
      <c r="AQ662" s="83"/>
      <c r="AR662" s="99">
        <f>SUMIFS(通讯通路门店!$T:$T,通讯通路门店!$S:$S,$G662)</f>
        <v>0</v>
      </c>
      <c r="AS662" s="99">
        <f>SUMIFS(通讯通路门店!$U:$U,通讯通路门店!$S:$S,$G662)</f>
        <v>0</v>
      </c>
      <c r="AT662" s="99">
        <f>SUMIFS(通讯通路门店!$V:$V,通讯通路门店!$S:$S,$G662)</f>
        <v>0</v>
      </c>
      <c r="AU662" s="99">
        <f>SUMIFS(通讯通路门店!$W:$W,通讯通路门店!$S:$S,$G662)</f>
        <v>0</v>
      </c>
      <c r="AV662" s="99">
        <f>SUMIFS(通讯通路门店!$Z:$Z,通讯通路门店!$S:$S,$G662)</f>
        <v>0</v>
      </c>
      <c r="AW662" s="99">
        <f>SUMIFS(通讯通路门店!$AB:$AB,通讯通路门店!$S:$S,$G662)</f>
        <v>0</v>
      </c>
      <c r="AX662" s="99">
        <f>SUMIFS(通讯通路门店!$X:$X,通讯通路门店!$S:$S,$G662)</f>
        <v>0</v>
      </c>
      <c r="AY662" s="99">
        <f>SUMIFS(通讯通路门店!$Y:$Y,通讯通路门店!$S:$S,$G662)</f>
        <v>0</v>
      </c>
      <c r="AZ662" s="99">
        <f>SUMIFS(通讯通路门店!$AA:$AA,通讯通路门店!$S:$S,$G662)</f>
        <v>0</v>
      </c>
      <c r="BA662" s="99">
        <f t="shared" si="53"/>
        <v>0</v>
      </c>
      <c r="BB662" s="99">
        <f t="shared" si="54"/>
        <v>0</v>
      </c>
      <c r="BC662" s="99">
        <f>SUMIFS(通讯通路门店!$W:$W,通讯通路门店!$S:$S,$G662,通讯通路门店!$J:$J,"荣耀体验店")+SUMIFS(通讯通路门店!$W:$W,通讯通路门店!$S:$S,$G662,通讯通路门店!$J:$J,"荣耀授权专卖店")</f>
        <v>0</v>
      </c>
      <c r="BD662" s="99">
        <f>SUMIFS(通讯通路门店!$Z:$Z,通讯通路门店!$S:$S,$G662,通讯通路门店!$J:$J,"VIVO体验店")</f>
        <v>0</v>
      </c>
      <c r="BE662" s="99">
        <f>SUMIFS(通讯通路门店!$AB:$AB,通讯通路门店!$S:$S,$G662,通讯通路门店!$J:$J,"OPPO体验店")</f>
        <v>0</v>
      </c>
      <c r="BF662" s="99">
        <f>SUMIFS(通讯通路门店!$X:$X,通讯通路门店!$S:$S,$G662,通讯通路门店!$J:$J,"华为授权体验店")+SUMIFS(通讯通路门店!$AA:$AA,通讯通路门店!$S:$S,$G662,通讯通路门店!$J:$J,"华为堡垒店")</f>
        <v>0</v>
      </c>
      <c r="BG662" s="99">
        <f>SUMIFS(通讯通路门店!$Y:$Y,通讯通路门店!$S:$S,$G662,通讯通路门店!$J:$J,"小米体验店")</f>
        <v>0</v>
      </c>
      <c r="BH662" s="99">
        <f>SUMIFS(通讯通路门店!$AA:$AA,通讯通路门店!$S:$S,$G662,通讯通路门店!$J:$J,"苹果体验店")</f>
        <v>0</v>
      </c>
      <c r="BI662" s="99">
        <f>SUMIFS(通讯通路门店!$K:$K,通讯通路门店!$S:$S,$G662,通讯通路门店!$J:$J,"其他品牌专卖店")</f>
        <v>0</v>
      </c>
      <c r="BJ662" s="99">
        <f>SUMIFS(通讯通路门店!$AC:$AC,通讯通路门店!$S:$S,$G662)</f>
        <v>0</v>
      </c>
      <c r="BK662" s="99">
        <f>SUMIFS(通讯通路门店!$AD:$AD,通讯通路门店!$S:$S,$G662)</f>
        <v>0</v>
      </c>
      <c r="BL662" s="99">
        <f>SUMIFS(通讯通路门店!$AE:$AE,通讯通路门店!$S:$S,$G662)</f>
        <v>0</v>
      </c>
      <c r="BM662" s="99">
        <f>SUMIFS(通讯通路门店!$AF:$AF,通讯通路门店!$S:$S,$G662)</f>
        <v>0</v>
      </c>
      <c r="BN662" s="99">
        <f>SUMIFS(通讯通路门店!$AG:$AG,通讯通路门店!$S:$S,$G662)</f>
        <v>0</v>
      </c>
      <c r="BO662" s="99">
        <f>SUMIFS(通讯通路门店!$AH:$AH,通讯通路门店!$S:$S,$G662)</f>
        <v>0</v>
      </c>
      <c r="BP662" s="99">
        <f>SUMIFS(通讯通路门店!$AI:$AI,通讯通路门店!$S:$S,$G662)</f>
        <v>0</v>
      </c>
      <c r="BQ662" s="83"/>
    </row>
    <row r="663" spans="1:69">
      <c r="A663" s="99" t="str">
        <f>IFERROR(_xlfn.XLOOKUP($G663,通讯通路门店!$S$4:$S$993933,通讯通路门店!$A$4:$A$993933,0,0),"")</f>
        <v/>
      </c>
      <c r="B663" s="99" t="str">
        <f>IFERROR(_xlfn.XLOOKUP($G663,通讯通路门店!$S$4:$S$993933,通讯通路门店!$B$4:$B$993933,0,0),"")</f>
        <v/>
      </c>
      <c r="C663" s="99" t="str">
        <f>IFERROR(_xlfn.XLOOKUP($G663,通讯通路门店!$S$4:$S$993933,通讯通路门店!$C$4:$C$993933,0,0),"")</f>
        <v/>
      </c>
      <c r="D663" s="99" t="str">
        <f>IFERROR(_xlfn.XLOOKUP($G663,通讯通路门店!$S$4:$S$993933,通讯通路门店!$D$4:$D$993933,0,0),"")</f>
        <v/>
      </c>
      <c r="E663" s="83"/>
      <c r="F663" s="83"/>
      <c r="G663" s="101" t="e">
        <v>#N/A</v>
      </c>
      <c r="H663" s="102" t="str">
        <f>IFERROR(_xlfn.XLOOKUP($G663,通讯通路门店!$S$4:$S$993933,通讯通路门店!$R$4:$R$993933,0,0),"")</f>
        <v/>
      </c>
      <c r="I663" s="83"/>
      <c r="J663" s="83"/>
      <c r="K663" s="83"/>
      <c r="L663" s="83"/>
      <c r="M663" s="83"/>
      <c r="N663" s="83"/>
      <c r="O663" s="83"/>
      <c r="P663" s="83"/>
      <c r="Q663" s="83"/>
      <c r="R663" s="83"/>
      <c r="S663" s="83"/>
      <c r="T663" s="83"/>
      <c r="U663" s="99">
        <f>COUNTIF(通讯通路门店!$S:$S,$G663)</f>
        <v>0</v>
      </c>
      <c r="V663" s="99">
        <f>COUNTIFS(通讯通路门店!$S:$S,$G663,通讯通路门店!$J:$J,"综合卖场")</f>
        <v>0</v>
      </c>
      <c r="W663" s="99">
        <f>SUMIFS(通讯通路门店!$AJ:$AJ,通讯通路门店!$S:$S,通讯客户沙盘!$G663)</f>
        <v>0</v>
      </c>
      <c r="X663" s="99">
        <f t="shared" si="50"/>
        <v>0</v>
      </c>
      <c r="Y663" s="99">
        <f>COUNTIFS(通讯通路门店!$S:$S,$G663,通讯通路门店!$J:$J,"荣耀体验店")+COUNTIFS(通讯通路门店!$S:$S,$G663,通讯通路门店!$J:$J,"荣耀授权专卖店")</f>
        <v>0</v>
      </c>
      <c r="Z663" s="99">
        <f>COUNTIFS(通讯通路门店!$S:$S,$G663,通讯通路门店!$J:$J,"VIVO体验店")</f>
        <v>0</v>
      </c>
      <c r="AA663" s="99">
        <f>COUNTIFS(通讯通路门店!$S:$S,$G663,通讯通路门店!$J:$J,"OPPO体验店")</f>
        <v>0</v>
      </c>
      <c r="AB663" s="99">
        <f>COUNTIFS(通讯通路门店!$S:$S,$G663,通讯通路门店!$J:$J,"华为授权体验店")+COUNTIFS(通讯通路门店!$S:$S,$G663,通讯通路门店!$J:$J,"华为堡垒店")</f>
        <v>0</v>
      </c>
      <c r="AC663" s="99">
        <f>COUNTIFS(通讯通路门店!$S:$S,$G663,通讯通路门店!$J:$J,"小米体验店")</f>
        <v>0</v>
      </c>
      <c r="AD663" s="99">
        <f>COUNTIFS(通讯通路门店!$S:$S,$G663,通讯通路门店!$J:$J,"苹果体验店")</f>
        <v>0</v>
      </c>
      <c r="AE663" s="99">
        <f>COUNTIFS(通讯通路门店!$S:$S,$G663,通讯通路门店!$J:$J,"其他品牌专卖店")</f>
        <v>0</v>
      </c>
      <c r="AF663" s="99">
        <f>SUMIFS(通讯通路门店!$BI:$BI,通讯通路门店!$S:$S,$G663)</f>
        <v>0</v>
      </c>
      <c r="AG663" s="99">
        <f>SUMIFS(通讯通路门店!$BH:$BH,通讯通路门店!$S:$S,$G663)</f>
        <v>0</v>
      </c>
      <c r="AH663" s="99">
        <f t="shared" si="51"/>
        <v>0</v>
      </c>
      <c r="AI663" s="99">
        <f>SUMIFS(通讯通路门店!$BB:$BB,通讯通路门店!$S:$S,$G663)</f>
        <v>0</v>
      </c>
      <c r="AJ663" s="99">
        <f>SUMIFS(通讯通路门店!$BE:$BE,通讯通路门店!$S:$S,$G663)</f>
        <v>0</v>
      </c>
      <c r="AK663" s="99">
        <f>SUMIFS(通讯通路门店!$BG:$BG,通讯通路门店!$S:$S,$G663)</f>
        <v>0</v>
      </c>
      <c r="AL663" s="99">
        <f>SUMIFS(通讯通路门店!$BC:$BC,通讯通路门店!$S:$S,$G663)</f>
        <v>0</v>
      </c>
      <c r="AM663" s="99">
        <f>SUMIFS(通讯通路门店!$BD:$BD,通讯通路门店!$S:$S,$G663)</f>
        <v>0</v>
      </c>
      <c r="AN663" s="99">
        <f>SUMIFS(通讯通路门店!$BF:$BF,通讯通路门店!$S:$S,$G663)</f>
        <v>0</v>
      </c>
      <c r="AO663" s="99">
        <f t="shared" si="52"/>
        <v>0</v>
      </c>
      <c r="AP663" s="99">
        <f>SUMIFS(通讯通路门店!$K:$K,通讯通路门店!$S:$S,$G663)</f>
        <v>0</v>
      </c>
      <c r="AQ663" s="83"/>
      <c r="AR663" s="99">
        <f>SUMIFS(通讯通路门店!$T:$T,通讯通路门店!$S:$S,$G663)</f>
        <v>0</v>
      </c>
      <c r="AS663" s="99">
        <f>SUMIFS(通讯通路门店!$U:$U,通讯通路门店!$S:$S,$G663)</f>
        <v>0</v>
      </c>
      <c r="AT663" s="99">
        <f>SUMIFS(通讯通路门店!$V:$V,通讯通路门店!$S:$S,$G663)</f>
        <v>0</v>
      </c>
      <c r="AU663" s="99">
        <f>SUMIFS(通讯通路门店!$W:$W,通讯通路门店!$S:$S,$G663)</f>
        <v>0</v>
      </c>
      <c r="AV663" s="99">
        <f>SUMIFS(通讯通路门店!$Z:$Z,通讯通路门店!$S:$S,$G663)</f>
        <v>0</v>
      </c>
      <c r="AW663" s="99">
        <f>SUMIFS(通讯通路门店!$AB:$AB,通讯通路门店!$S:$S,$G663)</f>
        <v>0</v>
      </c>
      <c r="AX663" s="99">
        <f>SUMIFS(通讯通路门店!$X:$X,通讯通路门店!$S:$S,$G663)</f>
        <v>0</v>
      </c>
      <c r="AY663" s="99">
        <f>SUMIFS(通讯通路门店!$Y:$Y,通讯通路门店!$S:$S,$G663)</f>
        <v>0</v>
      </c>
      <c r="AZ663" s="99">
        <f>SUMIFS(通讯通路门店!$AA:$AA,通讯通路门店!$S:$S,$G663)</f>
        <v>0</v>
      </c>
      <c r="BA663" s="99">
        <f t="shared" si="53"/>
        <v>0</v>
      </c>
      <c r="BB663" s="99">
        <f t="shared" si="54"/>
        <v>0</v>
      </c>
      <c r="BC663" s="99">
        <f>SUMIFS(通讯通路门店!$W:$W,通讯通路门店!$S:$S,$G663,通讯通路门店!$J:$J,"荣耀体验店")+SUMIFS(通讯通路门店!$W:$W,通讯通路门店!$S:$S,$G663,通讯通路门店!$J:$J,"荣耀授权专卖店")</f>
        <v>0</v>
      </c>
      <c r="BD663" s="99">
        <f>SUMIFS(通讯通路门店!$Z:$Z,通讯通路门店!$S:$S,$G663,通讯通路门店!$J:$J,"VIVO体验店")</f>
        <v>0</v>
      </c>
      <c r="BE663" s="99">
        <f>SUMIFS(通讯通路门店!$AB:$AB,通讯通路门店!$S:$S,$G663,通讯通路门店!$J:$J,"OPPO体验店")</f>
        <v>0</v>
      </c>
      <c r="BF663" s="99">
        <f>SUMIFS(通讯通路门店!$X:$X,通讯通路门店!$S:$S,$G663,通讯通路门店!$J:$J,"华为授权体验店")+SUMIFS(通讯通路门店!$AA:$AA,通讯通路门店!$S:$S,$G663,通讯通路门店!$J:$J,"华为堡垒店")</f>
        <v>0</v>
      </c>
      <c r="BG663" s="99">
        <f>SUMIFS(通讯通路门店!$Y:$Y,通讯通路门店!$S:$S,$G663,通讯通路门店!$J:$J,"小米体验店")</f>
        <v>0</v>
      </c>
      <c r="BH663" s="99">
        <f>SUMIFS(通讯通路门店!$AA:$AA,通讯通路门店!$S:$S,$G663,通讯通路门店!$J:$J,"苹果体验店")</f>
        <v>0</v>
      </c>
      <c r="BI663" s="99">
        <f>SUMIFS(通讯通路门店!$K:$K,通讯通路门店!$S:$S,$G663,通讯通路门店!$J:$J,"其他品牌专卖店")</f>
        <v>0</v>
      </c>
      <c r="BJ663" s="99">
        <f>SUMIFS(通讯通路门店!$AC:$AC,通讯通路门店!$S:$S,$G663)</f>
        <v>0</v>
      </c>
      <c r="BK663" s="99">
        <f>SUMIFS(通讯通路门店!$AD:$AD,通讯通路门店!$S:$S,$G663)</f>
        <v>0</v>
      </c>
      <c r="BL663" s="99">
        <f>SUMIFS(通讯通路门店!$AE:$AE,通讯通路门店!$S:$S,$G663)</f>
        <v>0</v>
      </c>
      <c r="BM663" s="99">
        <f>SUMIFS(通讯通路门店!$AF:$AF,通讯通路门店!$S:$S,$G663)</f>
        <v>0</v>
      </c>
      <c r="BN663" s="99">
        <f>SUMIFS(通讯通路门店!$AG:$AG,通讯通路门店!$S:$S,$G663)</f>
        <v>0</v>
      </c>
      <c r="BO663" s="99">
        <f>SUMIFS(通讯通路门店!$AH:$AH,通讯通路门店!$S:$S,$G663)</f>
        <v>0</v>
      </c>
      <c r="BP663" s="99">
        <f>SUMIFS(通讯通路门店!$AI:$AI,通讯通路门店!$S:$S,$G663)</f>
        <v>0</v>
      </c>
      <c r="BQ663" s="83"/>
    </row>
    <row r="664" spans="1:69">
      <c r="A664" s="99" t="str">
        <f>IFERROR(_xlfn.XLOOKUP($G664,通讯通路门店!$S$4:$S$993933,通讯通路门店!$A$4:$A$993933,0,0),"")</f>
        <v/>
      </c>
      <c r="B664" s="99" t="str">
        <f>IFERROR(_xlfn.XLOOKUP($G664,通讯通路门店!$S$4:$S$993933,通讯通路门店!$B$4:$B$993933,0,0),"")</f>
        <v/>
      </c>
      <c r="C664" s="99" t="str">
        <f>IFERROR(_xlfn.XLOOKUP($G664,通讯通路门店!$S$4:$S$993933,通讯通路门店!$C$4:$C$993933,0,0),"")</f>
        <v/>
      </c>
      <c r="D664" s="99" t="str">
        <f>IFERROR(_xlfn.XLOOKUP($G664,通讯通路门店!$S$4:$S$993933,通讯通路门店!$D$4:$D$993933,0,0),"")</f>
        <v/>
      </c>
      <c r="E664" s="83"/>
      <c r="F664" s="83"/>
      <c r="G664" s="101" t="e">
        <v>#N/A</v>
      </c>
      <c r="H664" s="102" t="str">
        <f>IFERROR(_xlfn.XLOOKUP($G664,通讯通路门店!$S$4:$S$993933,通讯通路门店!$R$4:$R$993933,0,0),"")</f>
        <v/>
      </c>
      <c r="I664" s="83"/>
      <c r="J664" s="83"/>
      <c r="K664" s="83"/>
      <c r="L664" s="83"/>
      <c r="M664" s="83"/>
      <c r="N664" s="83"/>
      <c r="O664" s="83"/>
      <c r="P664" s="83"/>
      <c r="Q664" s="83"/>
      <c r="R664" s="83"/>
      <c r="S664" s="83"/>
      <c r="T664" s="83"/>
      <c r="U664" s="99">
        <f>COUNTIF(通讯通路门店!$S:$S,$G664)</f>
        <v>0</v>
      </c>
      <c r="V664" s="99">
        <f>COUNTIFS(通讯通路门店!$S:$S,$G664,通讯通路门店!$J:$J,"综合卖场")</f>
        <v>0</v>
      </c>
      <c r="W664" s="99">
        <f>SUMIFS(通讯通路门店!$AJ:$AJ,通讯通路门店!$S:$S,通讯客户沙盘!$G664)</f>
        <v>0</v>
      </c>
      <c r="X664" s="99">
        <f t="shared" si="50"/>
        <v>0</v>
      </c>
      <c r="Y664" s="99">
        <f>COUNTIFS(通讯通路门店!$S:$S,$G664,通讯通路门店!$J:$J,"荣耀体验店")+COUNTIFS(通讯通路门店!$S:$S,$G664,通讯通路门店!$J:$J,"荣耀授权专卖店")</f>
        <v>0</v>
      </c>
      <c r="Z664" s="99">
        <f>COUNTIFS(通讯通路门店!$S:$S,$G664,通讯通路门店!$J:$J,"VIVO体验店")</f>
        <v>0</v>
      </c>
      <c r="AA664" s="99">
        <f>COUNTIFS(通讯通路门店!$S:$S,$G664,通讯通路门店!$J:$J,"OPPO体验店")</f>
        <v>0</v>
      </c>
      <c r="AB664" s="99">
        <f>COUNTIFS(通讯通路门店!$S:$S,$G664,通讯通路门店!$J:$J,"华为授权体验店")+COUNTIFS(通讯通路门店!$S:$S,$G664,通讯通路门店!$J:$J,"华为堡垒店")</f>
        <v>0</v>
      </c>
      <c r="AC664" s="99">
        <f>COUNTIFS(通讯通路门店!$S:$S,$G664,通讯通路门店!$J:$J,"小米体验店")</f>
        <v>0</v>
      </c>
      <c r="AD664" s="99">
        <f>COUNTIFS(通讯通路门店!$S:$S,$G664,通讯通路门店!$J:$J,"苹果体验店")</f>
        <v>0</v>
      </c>
      <c r="AE664" s="99">
        <f>COUNTIFS(通讯通路门店!$S:$S,$G664,通讯通路门店!$J:$J,"其他品牌专卖店")</f>
        <v>0</v>
      </c>
      <c r="AF664" s="99">
        <f>SUMIFS(通讯通路门店!$BI:$BI,通讯通路门店!$S:$S,$G664)</f>
        <v>0</v>
      </c>
      <c r="AG664" s="99">
        <f>SUMIFS(通讯通路门店!$BH:$BH,通讯通路门店!$S:$S,$G664)</f>
        <v>0</v>
      </c>
      <c r="AH664" s="99">
        <f t="shared" si="51"/>
        <v>0</v>
      </c>
      <c r="AI664" s="99">
        <f>SUMIFS(通讯通路门店!$BB:$BB,通讯通路门店!$S:$S,$G664)</f>
        <v>0</v>
      </c>
      <c r="AJ664" s="99">
        <f>SUMIFS(通讯通路门店!$BE:$BE,通讯通路门店!$S:$S,$G664)</f>
        <v>0</v>
      </c>
      <c r="AK664" s="99">
        <f>SUMIFS(通讯通路门店!$BG:$BG,通讯通路门店!$S:$S,$G664)</f>
        <v>0</v>
      </c>
      <c r="AL664" s="99">
        <f>SUMIFS(通讯通路门店!$BC:$BC,通讯通路门店!$S:$S,$G664)</f>
        <v>0</v>
      </c>
      <c r="AM664" s="99">
        <f>SUMIFS(通讯通路门店!$BD:$BD,通讯通路门店!$S:$S,$G664)</f>
        <v>0</v>
      </c>
      <c r="AN664" s="99">
        <f>SUMIFS(通讯通路门店!$BF:$BF,通讯通路门店!$S:$S,$G664)</f>
        <v>0</v>
      </c>
      <c r="AO664" s="99">
        <f t="shared" si="52"/>
        <v>0</v>
      </c>
      <c r="AP664" s="99">
        <f>SUMIFS(通讯通路门店!$K:$K,通讯通路门店!$S:$S,$G664)</f>
        <v>0</v>
      </c>
      <c r="AQ664" s="83"/>
      <c r="AR664" s="99">
        <f>SUMIFS(通讯通路门店!$T:$T,通讯通路门店!$S:$S,$G664)</f>
        <v>0</v>
      </c>
      <c r="AS664" s="99">
        <f>SUMIFS(通讯通路门店!$U:$U,通讯通路门店!$S:$S,$G664)</f>
        <v>0</v>
      </c>
      <c r="AT664" s="99">
        <f>SUMIFS(通讯通路门店!$V:$V,通讯通路门店!$S:$S,$G664)</f>
        <v>0</v>
      </c>
      <c r="AU664" s="99">
        <f>SUMIFS(通讯通路门店!$W:$W,通讯通路门店!$S:$S,$G664)</f>
        <v>0</v>
      </c>
      <c r="AV664" s="99">
        <f>SUMIFS(通讯通路门店!$Z:$Z,通讯通路门店!$S:$S,$G664)</f>
        <v>0</v>
      </c>
      <c r="AW664" s="99">
        <f>SUMIFS(通讯通路门店!$AB:$AB,通讯通路门店!$S:$S,$G664)</f>
        <v>0</v>
      </c>
      <c r="AX664" s="99">
        <f>SUMIFS(通讯通路门店!$X:$X,通讯通路门店!$S:$S,$G664)</f>
        <v>0</v>
      </c>
      <c r="AY664" s="99">
        <f>SUMIFS(通讯通路门店!$Y:$Y,通讯通路门店!$S:$S,$G664)</f>
        <v>0</v>
      </c>
      <c r="AZ664" s="99">
        <f>SUMIFS(通讯通路门店!$AA:$AA,通讯通路门店!$S:$S,$G664)</f>
        <v>0</v>
      </c>
      <c r="BA664" s="99">
        <f t="shared" si="53"/>
        <v>0</v>
      </c>
      <c r="BB664" s="99">
        <f t="shared" si="54"/>
        <v>0</v>
      </c>
      <c r="BC664" s="99">
        <f>SUMIFS(通讯通路门店!$W:$W,通讯通路门店!$S:$S,$G664,通讯通路门店!$J:$J,"荣耀体验店")+SUMIFS(通讯通路门店!$W:$W,通讯通路门店!$S:$S,$G664,通讯通路门店!$J:$J,"荣耀授权专卖店")</f>
        <v>0</v>
      </c>
      <c r="BD664" s="99">
        <f>SUMIFS(通讯通路门店!$Z:$Z,通讯通路门店!$S:$S,$G664,通讯通路门店!$J:$J,"VIVO体验店")</f>
        <v>0</v>
      </c>
      <c r="BE664" s="99">
        <f>SUMIFS(通讯通路门店!$AB:$AB,通讯通路门店!$S:$S,$G664,通讯通路门店!$J:$J,"OPPO体验店")</f>
        <v>0</v>
      </c>
      <c r="BF664" s="99">
        <f>SUMIFS(通讯通路门店!$X:$X,通讯通路门店!$S:$S,$G664,通讯通路门店!$J:$J,"华为授权体验店")+SUMIFS(通讯通路门店!$AA:$AA,通讯通路门店!$S:$S,$G664,通讯通路门店!$J:$J,"华为堡垒店")</f>
        <v>0</v>
      </c>
      <c r="BG664" s="99">
        <f>SUMIFS(通讯通路门店!$Y:$Y,通讯通路门店!$S:$S,$G664,通讯通路门店!$J:$J,"小米体验店")</f>
        <v>0</v>
      </c>
      <c r="BH664" s="99">
        <f>SUMIFS(通讯通路门店!$AA:$AA,通讯通路门店!$S:$S,$G664,通讯通路门店!$J:$J,"苹果体验店")</f>
        <v>0</v>
      </c>
      <c r="BI664" s="99">
        <f>SUMIFS(通讯通路门店!$K:$K,通讯通路门店!$S:$S,$G664,通讯通路门店!$J:$J,"其他品牌专卖店")</f>
        <v>0</v>
      </c>
      <c r="BJ664" s="99">
        <f>SUMIFS(通讯通路门店!$AC:$AC,通讯通路门店!$S:$S,$G664)</f>
        <v>0</v>
      </c>
      <c r="BK664" s="99">
        <f>SUMIFS(通讯通路门店!$AD:$AD,通讯通路门店!$S:$S,$G664)</f>
        <v>0</v>
      </c>
      <c r="BL664" s="99">
        <f>SUMIFS(通讯通路门店!$AE:$AE,通讯通路门店!$S:$S,$G664)</f>
        <v>0</v>
      </c>
      <c r="BM664" s="99">
        <f>SUMIFS(通讯通路门店!$AF:$AF,通讯通路门店!$S:$S,$G664)</f>
        <v>0</v>
      </c>
      <c r="BN664" s="99">
        <f>SUMIFS(通讯通路门店!$AG:$AG,通讯通路门店!$S:$S,$G664)</f>
        <v>0</v>
      </c>
      <c r="BO664" s="99">
        <f>SUMIFS(通讯通路门店!$AH:$AH,通讯通路门店!$S:$S,$G664)</f>
        <v>0</v>
      </c>
      <c r="BP664" s="99">
        <f>SUMIFS(通讯通路门店!$AI:$AI,通讯通路门店!$S:$S,$G664)</f>
        <v>0</v>
      </c>
      <c r="BQ664" s="83"/>
    </row>
    <row r="665" spans="1:69">
      <c r="A665" s="99" t="str">
        <f>IFERROR(_xlfn.XLOOKUP($G665,通讯通路门店!$S$4:$S$993933,通讯通路门店!$A$4:$A$993933,0,0),"")</f>
        <v/>
      </c>
      <c r="B665" s="99" t="str">
        <f>IFERROR(_xlfn.XLOOKUP($G665,通讯通路门店!$S$4:$S$993933,通讯通路门店!$B$4:$B$993933,0,0),"")</f>
        <v/>
      </c>
      <c r="C665" s="99" t="str">
        <f>IFERROR(_xlfn.XLOOKUP($G665,通讯通路门店!$S$4:$S$993933,通讯通路门店!$C$4:$C$993933,0,0),"")</f>
        <v/>
      </c>
      <c r="D665" s="99" t="str">
        <f>IFERROR(_xlfn.XLOOKUP($G665,通讯通路门店!$S$4:$S$993933,通讯通路门店!$D$4:$D$993933,0,0),"")</f>
        <v/>
      </c>
      <c r="E665" s="83"/>
      <c r="F665" s="83"/>
      <c r="G665" s="101" t="e">
        <v>#N/A</v>
      </c>
      <c r="H665" s="102" t="str">
        <f>IFERROR(_xlfn.XLOOKUP($G665,通讯通路门店!$S$4:$S$993933,通讯通路门店!$R$4:$R$993933,0,0),"")</f>
        <v/>
      </c>
      <c r="I665" s="83"/>
      <c r="J665" s="83"/>
      <c r="K665" s="83"/>
      <c r="L665" s="83"/>
      <c r="M665" s="83"/>
      <c r="N665" s="83"/>
      <c r="O665" s="83"/>
      <c r="P665" s="83"/>
      <c r="Q665" s="83"/>
      <c r="R665" s="83"/>
      <c r="S665" s="83"/>
      <c r="T665" s="83"/>
      <c r="U665" s="99">
        <f>COUNTIF(通讯通路门店!$S:$S,$G665)</f>
        <v>0</v>
      </c>
      <c r="V665" s="99">
        <f>COUNTIFS(通讯通路门店!$S:$S,$G665,通讯通路门店!$J:$J,"综合卖场")</f>
        <v>0</v>
      </c>
      <c r="W665" s="99">
        <f>SUMIFS(通讯通路门店!$AJ:$AJ,通讯通路门店!$S:$S,通讯客户沙盘!$G665)</f>
        <v>0</v>
      </c>
      <c r="X665" s="99">
        <f t="shared" si="50"/>
        <v>0</v>
      </c>
      <c r="Y665" s="99">
        <f>COUNTIFS(通讯通路门店!$S:$S,$G665,通讯通路门店!$J:$J,"荣耀体验店")+COUNTIFS(通讯通路门店!$S:$S,$G665,通讯通路门店!$J:$J,"荣耀授权专卖店")</f>
        <v>0</v>
      </c>
      <c r="Z665" s="99">
        <f>COUNTIFS(通讯通路门店!$S:$S,$G665,通讯通路门店!$J:$J,"VIVO体验店")</f>
        <v>0</v>
      </c>
      <c r="AA665" s="99">
        <f>COUNTIFS(通讯通路门店!$S:$S,$G665,通讯通路门店!$J:$J,"OPPO体验店")</f>
        <v>0</v>
      </c>
      <c r="AB665" s="99">
        <f>COUNTIFS(通讯通路门店!$S:$S,$G665,通讯通路门店!$J:$J,"华为授权体验店")+COUNTIFS(通讯通路门店!$S:$S,$G665,通讯通路门店!$J:$J,"华为堡垒店")</f>
        <v>0</v>
      </c>
      <c r="AC665" s="99">
        <f>COUNTIFS(通讯通路门店!$S:$S,$G665,通讯通路门店!$J:$J,"小米体验店")</f>
        <v>0</v>
      </c>
      <c r="AD665" s="99">
        <f>COUNTIFS(通讯通路门店!$S:$S,$G665,通讯通路门店!$J:$J,"苹果体验店")</f>
        <v>0</v>
      </c>
      <c r="AE665" s="99">
        <f>COUNTIFS(通讯通路门店!$S:$S,$G665,通讯通路门店!$J:$J,"其他品牌专卖店")</f>
        <v>0</v>
      </c>
      <c r="AF665" s="99">
        <f>SUMIFS(通讯通路门店!$BI:$BI,通讯通路门店!$S:$S,$G665)</f>
        <v>0</v>
      </c>
      <c r="AG665" s="99">
        <f>SUMIFS(通讯通路门店!$BH:$BH,通讯通路门店!$S:$S,$G665)</f>
        <v>0</v>
      </c>
      <c r="AH665" s="99">
        <f t="shared" si="51"/>
        <v>0</v>
      </c>
      <c r="AI665" s="99">
        <f>SUMIFS(通讯通路门店!$BB:$BB,通讯通路门店!$S:$S,$G665)</f>
        <v>0</v>
      </c>
      <c r="AJ665" s="99">
        <f>SUMIFS(通讯通路门店!$BE:$BE,通讯通路门店!$S:$S,$G665)</f>
        <v>0</v>
      </c>
      <c r="AK665" s="99">
        <f>SUMIFS(通讯通路门店!$BG:$BG,通讯通路门店!$S:$S,$G665)</f>
        <v>0</v>
      </c>
      <c r="AL665" s="99">
        <f>SUMIFS(通讯通路门店!$BC:$BC,通讯通路门店!$S:$S,$G665)</f>
        <v>0</v>
      </c>
      <c r="AM665" s="99">
        <f>SUMIFS(通讯通路门店!$BD:$BD,通讯通路门店!$S:$S,$G665)</f>
        <v>0</v>
      </c>
      <c r="AN665" s="99">
        <f>SUMIFS(通讯通路门店!$BF:$BF,通讯通路门店!$S:$S,$G665)</f>
        <v>0</v>
      </c>
      <c r="AO665" s="99">
        <f t="shared" si="52"/>
        <v>0</v>
      </c>
      <c r="AP665" s="99">
        <f>SUMIFS(通讯通路门店!$K:$K,通讯通路门店!$S:$S,$G665)</f>
        <v>0</v>
      </c>
      <c r="AQ665" s="83"/>
      <c r="AR665" s="99">
        <f>SUMIFS(通讯通路门店!$T:$T,通讯通路门店!$S:$S,$G665)</f>
        <v>0</v>
      </c>
      <c r="AS665" s="99">
        <f>SUMIFS(通讯通路门店!$U:$U,通讯通路门店!$S:$S,$G665)</f>
        <v>0</v>
      </c>
      <c r="AT665" s="99">
        <f>SUMIFS(通讯通路门店!$V:$V,通讯通路门店!$S:$S,$G665)</f>
        <v>0</v>
      </c>
      <c r="AU665" s="99">
        <f>SUMIFS(通讯通路门店!$W:$W,通讯通路门店!$S:$S,$G665)</f>
        <v>0</v>
      </c>
      <c r="AV665" s="99">
        <f>SUMIFS(通讯通路门店!$Z:$Z,通讯通路门店!$S:$S,$G665)</f>
        <v>0</v>
      </c>
      <c r="AW665" s="99">
        <f>SUMIFS(通讯通路门店!$AB:$AB,通讯通路门店!$S:$S,$G665)</f>
        <v>0</v>
      </c>
      <c r="AX665" s="99">
        <f>SUMIFS(通讯通路门店!$X:$X,通讯通路门店!$S:$S,$G665)</f>
        <v>0</v>
      </c>
      <c r="AY665" s="99">
        <f>SUMIFS(通讯通路门店!$Y:$Y,通讯通路门店!$S:$S,$G665)</f>
        <v>0</v>
      </c>
      <c r="AZ665" s="99">
        <f>SUMIFS(通讯通路门店!$AA:$AA,通讯通路门店!$S:$S,$G665)</f>
        <v>0</v>
      </c>
      <c r="BA665" s="99">
        <f t="shared" si="53"/>
        <v>0</v>
      </c>
      <c r="BB665" s="99">
        <f t="shared" si="54"/>
        <v>0</v>
      </c>
      <c r="BC665" s="99">
        <f>SUMIFS(通讯通路门店!$W:$W,通讯通路门店!$S:$S,$G665,通讯通路门店!$J:$J,"荣耀体验店")+SUMIFS(通讯通路门店!$W:$W,通讯通路门店!$S:$S,$G665,通讯通路门店!$J:$J,"荣耀授权专卖店")</f>
        <v>0</v>
      </c>
      <c r="BD665" s="99">
        <f>SUMIFS(通讯通路门店!$Z:$Z,通讯通路门店!$S:$S,$G665,通讯通路门店!$J:$J,"VIVO体验店")</f>
        <v>0</v>
      </c>
      <c r="BE665" s="99">
        <f>SUMIFS(通讯通路门店!$AB:$AB,通讯通路门店!$S:$S,$G665,通讯通路门店!$J:$J,"OPPO体验店")</f>
        <v>0</v>
      </c>
      <c r="BF665" s="99">
        <f>SUMIFS(通讯通路门店!$X:$X,通讯通路门店!$S:$S,$G665,通讯通路门店!$J:$J,"华为授权体验店")+SUMIFS(通讯通路门店!$AA:$AA,通讯通路门店!$S:$S,$G665,通讯通路门店!$J:$J,"华为堡垒店")</f>
        <v>0</v>
      </c>
      <c r="BG665" s="99">
        <f>SUMIFS(通讯通路门店!$Y:$Y,通讯通路门店!$S:$S,$G665,通讯通路门店!$J:$J,"小米体验店")</f>
        <v>0</v>
      </c>
      <c r="BH665" s="99">
        <f>SUMIFS(通讯通路门店!$AA:$AA,通讯通路门店!$S:$S,$G665,通讯通路门店!$J:$J,"苹果体验店")</f>
        <v>0</v>
      </c>
      <c r="BI665" s="99">
        <f>SUMIFS(通讯通路门店!$K:$K,通讯通路门店!$S:$S,$G665,通讯通路门店!$J:$J,"其他品牌专卖店")</f>
        <v>0</v>
      </c>
      <c r="BJ665" s="99">
        <f>SUMIFS(通讯通路门店!$AC:$AC,通讯通路门店!$S:$S,$G665)</f>
        <v>0</v>
      </c>
      <c r="BK665" s="99">
        <f>SUMIFS(通讯通路门店!$AD:$AD,通讯通路门店!$S:$S,$G665)</f>
        <v>0</v>
      </c>
      <c r="BL665" s="99">
        <f>SUMIFS(通讯通路门店!$AE:$AE,通讯通路门店!$S:$S,$G665)</f>
        <v>0</v>
      </c>
      <c r="BM665" s="99">
        <f>SUMIFS(通讯通路门店!$AF:$AF,通讯通路门店!$S:$S,$G665)</f>
        <v>0</v>
      </c>
      <c r="BN665" s="99">
        <f>SUMIFS(通讯通路门店!$AG:$AG,通讯通路门店!$S:$S,$G665)</f>
        <v>0</v>
      </c>
      <c r="BO665" s="99">
        <f>SUMIFS(通讯通路门店!$AH:$AH,通讯通路门店!$S:$S,$G665)</f>
        <v>0</v>
      </c>
      <c r="BP665" s="99">
        <f>SUMIFS(通讯通路门店!$AI:$AI,通讯通路门店!$S:$S,$G665)</f>
        <v>0</v>
      </c>
      <c r="BQ665" s="83"/>
    </row>
    <row r="666" spans="1:69">
      <c r="A666" s="99" t="str">
        <f>IFERROR(_xlfn.XLOOKUP($G666,通讯通路门店!$S$4:$S$993933,通讯通路门店!$A$4:$A$993933,0,0),"")</f>
        <v/>
      </c>
      <c r="B666" s="99" t="str">
        <f>IFERROR(_xlfn.XLOOKUP($G666,通讯通路门店!$S$4:$S$993933,通讯通路门店!$B$4:$B$993933,0,0),"")</f>
        <v/>
      </c>
      <c r="C666" s="99" t="str">
        <f>IFERROR(_xlfn.XLOOKUP($G666,通讯通路门店!$S$4:$S$993933,通讯通路门店!$C$4:$C$993933,0,0),"")</f>
        <v/>
      </c>
      <c r="D666" s="99" t="str">
        <f>IFERROR(_xlfn.XLOOKUP($G666,通讯通路门店!$S$4:$S$993933,通讯通路门店!$D$4:$D$993933,0,0),"")</f>
        <v/>
      </c>
      <c r="E666" s="83"/>
      <c r="F666" s="83"/>
      <c r="G666" s="101" t="e">
        <v>#N/A</v>
      </c>
      <c r="H666" s="102" t="str">
        <f>IFERROR(_xlfn.XLOOKUP($G666,通讯通路门店!$S$4:$S$993933,通讯通路门店!$R$4:$R$993933,0,0),"")</f>
        <v/>
      </c>
      <c r="I666" s="83"/>
      <c r="J666" s="83"/>
      <c r="K666" s="83"/>
      <c r="L666" s="83"/>
      <c r="M666" s="83"/>
      <c r="N666" s="83"/>
      <c r="O666" s="83"/>
      <c r="P666" s="83"/>
      <c r="Q666" s="83"/>
      <c r="R666" s="83"/>
      <c r="S666" s="83"/>
      <c r="T666" s="83"/>
      <c r="U666" s="99">
        <f>COUNTIF(通讯通路门店!$S:$S,$G666)</f>
        <v>0</v>
      </c>
      <c r="V666" s="99">
        <f>COUNTIFS(通讯通路门店!$S:$S,$G666,通讯通路门店!$J:$J,"综合卖场")</f>
        <v>0</v>
      </c>
      <c r="W666" s="99">
        <f>SUMIFS(通讯通路门店!$AJ:$AJ,通讯通路门店!$S:$S,通讯客户沙盘!$G666)</f>
        <v>0</v>
      </c>
      <c r="X666" s="99">
        <f t="shared" si="50"/>
        <v>0</v>
      </c>
      <c r="Y666" s="99">
        <f>COUNTIFS(通讯通路门店!$S:$S,$G666,通讯通路门店!$J:$J,"荣耀体验店")+COUNTIFS(通讯通路门店!$S:$S,$G666,通讯通路门店!$J:$J,"荣耀授权专卖店")</f>
        <v>0</v>
      </c>
      <c r="Z666" s="99">
        <f>COUNTIFS(通讯通路门店!$S:$S,$G666,通讯通路门店!$J:$J,"VIVO体验店")</f>
        <v>0</v>
      </c>
      <c r="AA666" s="99">
        <f>COUNTIFS(通讯通路门店!$S:$S,$G666,通讯通路门店!$J:$J,"OPPO体验店")</f>
        <v>0</v>
      </c>
      <c r="AB666" s="99">
        <f>COUNTIFS(通讯通路门店!$S:$S,$G666,通讯通路门店!$J:$J,"华为授权体验店")+COUNTIFS(通讯通路门店!$S:$S,$G666,通讯通路门店!$J:$J,"华为堡垒店")</f>
        <v>0</v>
      </c>
      <c r="AC666" s="99">
        <f>COUNTIFS(通讯通路门店!$S:$S,$G666,通讯通路门店!$J:$J,"小米体验店")</f>
        <v>0</v>
      </c>
      <c r="AD666" s="99">
        <f>COUNTIFS(通讯通路门店!$S:$S,$G666,通讯通路门店!$J:$J,"苹果体验店")</f>
        <v>0</v>
      </c>
      <c r="AE666" s="99">
        <f>COUNTIFS(通讯通路门店!$S:$S,$G666,通讯通路门店!$J:$J,"其他品牌专卖店")</f>
        <v>0</v>
      </c>
      <c r="AF666" s="99">
        <f>SUMIFS(通讯通路门店!$BI:$BI,通讯通路门店!$S:$S,$G666)</f>
        <v>0</v>
      </c>
      <c r="AG666" s="99">
        <f>SUMIFS(通讯通路门店!$BH:$BH,通讯通路门店!$S:$S,$G666)</f>
        <v>0</v>
      </c>
      <c r="AH666" s="99">
        <f t="shared" si="51"/>
        <v>0</v>
      </c>
      <c r="AI666" s="99">
        <f>SUMIFS(通讯通路门店!$BB:$BB,通讯通路门店!$S:$S,$G666)</f>
        <v>0</v>
      </c>
      <c r="AJ666" s="99">
        <f>SUMIFS(通讯通路门店!$BE:$BE,通讯通路门店!$S:$S,$G666)</f>
        <v>0</v>
      </c>
      <c r="AK666" s="99">
        <f>SUMIFS(通讯通路门店!$BG:$BG,通讯通路门店!$S:$S,$G666)</f>
        <v>0</v>
      </c>
      <c r="AL666" s="99">
        <f>SUMIFS(通讯通路门店!$BC:$BC,通讯通路门店!$S:$S,$G666)</f>
        <v>0</v>
      </c>
      <c r="AM666" s="99">
        <f>SUMIFS(通讯通路门店!$BD:$BD,通讯通路门店!$S:$S,$G666)</f>
        <v>0</v>
      </c>
      <c r="AN666" s="99">
        <f>SUMIFS(通讯通路门店!$BF:$BF,通讯通路门店!$S:$S,$G666)</f>
        <v>0</v>
      </c>
      <c r="AO666" s="99">
        <f t="shared" si="52"/>
        <v>0</v>
      </c>
      <c r="AP666" s="99">
        <f>SUMIFS(通讯通路门店!$K:$K,通讯通路门店!$S:$S,$G666)</f>
        <v>0</v>
      </c>
      <c r="AQ666" s="83"/>
      <c r="AR666" s="99">
        <f>SUMIFS(通讯通路门店!$T:$T,通讯通路门店!$S:$S,$G666)</f>
        <v>0</v>
      </c>
      <c r="AS666" s="99">
        <f>SUMIFS(通讯通路门店!$U:$U,通讯通路门店!$S:$S,$G666)</f>
        <v>0</v>
      </c>
      <c r="AT666" s="99">
        <f>SUMIFS(通讯通路门店!$V:$V,通讯通路门店!$S:$S,$G666)</f>
        <v>0</v>
      </c>
      <c r="AU666" s="99">
        <f>SUMIFS(通讯通路门店!$W:$W,通讯通路门店!$S:$S,$G666)</f>
        <v>0</v>
      </c>
      <c r="AV666" s="99">
        <f>SUMIFS(通讯通路门店!$Z:$Z,通讯通路门店!$S:$S,$G666)</f>
        <v>0</v>
      </c>
      <c r="AW666" s="99">
        <f>SUMIFS(通讯通路门店!$AB:$AB,通讯通路门店!$S:$S,$G666)</f>
        <v>0</v>
      </c>
      <c r="AX666" s="99">
        <f>SUMIFS(通讯通路门店!$X:$X,通讯通路门店!$S:$S,$G666)</f>
        <v>0</v>
      </c>
      <c r="AY666" s="99">
        <f>SUMIFS(通讯通路门店!$Y:$Y,通讯通路门店!$S:$S,$G666)</f>
        <v>0</v>
      </c>
      <c r="AZ666" s="99">
        <f>SUMIFS(通讯通路门店!$AA:$AA,通讯通路门店!$S:$S,$G666)</f>
        <v>0</v>
      </c>
      <c r="BA666" s="99">
        <f t="shared" si="53"/>
        <v>0</v>
      </c>
      <c r="BB666" s="99">
        <f t="shared" si="54"/>
        <v>0</v>
      </c>
      <c r="BC666" s="99">
        <f>SUMIFS(通讯通路门店!$W:$W,通讯通路门店!$S:$S,$G666,通讯通路门店!$J:$J,"荣耀体验店")+SUMIFS(通讯通路门店!$W:$W,通讯通路门店!$S:$S,$G666,通讯通路门店!$J:$J,"荣耀授权专卖店")</f>
        <v>0</v>
      </c>
      <c r="BD666" s="99">
        <f>SUMIFS(通讯通路门店!$Z:$Z,通讯通路门店!$S:$S,$G666,通讯通路门店!$J:$J,"VIVO体验店")</f>
        <v>0</v>
      </c>
      <c r="BE666" s="99">
        <f>SUMIFS(通讯通路门店!$AB:$AB,通讯通路门店!$S:$S,$G666,通讯通路门店!$J:$J,"OPPO体验店")</f>
        <v>0</v>
      </c>
      <c r="BF666" s="99">
        <f>SUMIFS(通讯通路门店!$X:$X,通讯通路门店!$S:$S,$G666,通讯通路门店!$J:$J,"华为授权体验店")+SUMIFS(通讯通路门店!$AA:$AA,通讯通路门店!$S:$S,$G666,通讯通路门店!$J:$J,"华为堡垒店")</f>
        <v>0</v>
      </c>
      <c r="BG666" s="99">
        <f>SUMIFS(通讯通路门店!$Y:$Y,通讯通路门店!$S:$S,$G666,通讯通路门店!$J:$J,"小米体验店")</f>
        <v>0</v>
      </c>
      <c r="BH666" s="99">
        <f>SUMIFS(通讯通路门店!$AA:$AA,通讯通路门店!$S:$S,$G666,通讯通路门店!$J:$J,"苹果体验店")</f>
        <v>0</v>
      </c>
      <c r="BI666" s="99">
        <f>SUMIFS(通讯通路门店!$K:$K,通讯通路门店!$S:$S,$G666,通讯通路门店!$J:$J,"其他品牌专卖店")</f>
        <v>0</v>
      </c>
      <c r="BJ666" s="99">
        <f>SUMIFS(通讯通路门店!$AC:$AC,通讯通路门店!$S:$S,$G666)</f>
        <v>0</v>
      </c>
      <c r="BK666" s="99">
        <f>SUMIFS(通讯通路门店!$AD:$AD,通讯通路门店!$S:$S,$G666)</f>
        <v>0</v>
      </c>
      <c r="BL666" s="99">
        <f>SUMIFS(通讯通路门店!$AE:$AE,通讯通路门店!$S:$S,$G666)</f>
        <v>0</v>
      </c>
      <c r="BM666" s="99">
        <f>SUMIFS(通讯通路门店!$AF:$AF,通讯通路门店!$S:$S,$G666)</f>
        <v>0</v>
      </c>
      <c r="BN666" s="99">
        <f>SUMIFS(通讯通路门店!$AG:$AG,通讯通路门店!$S:$S,$G666)</f>
        <v>0</v>
      </c>
      <c r="BO666" s="99">
        <f>SUMIFS(通讯通路门店!$AH:$AH,通讯通路门店!$S:$S,$G666)</f>
        <v>0</v>
      </c>
      <c r="BP666" s="99">
        <f>SUMIFS(通讯通路门店!$AI:$AI,通讯通路门店!$S:$S,$G666)</f>
        <v>0</v>
      </c>
      <c r="BQ666" s="83"/>
    </row>
    <row r="667" spans="1:69">
      <c r="A667" s="99" t="str">
        <f>IFERROR(_xlfn.XLOOKUP($G667,通讯通路门店!$S$4:$S$993933,通讯通路门店!$A$4:$A$993933,0,0),"")</f>
        <v/>
      </c>
      <c r="B667" s="99" t="str">
        <f>IFERROR(_xlfn.XLOOKUP($G667,通讯通路门店!$S$4:$S$993933,通讯通路门店!$B$4:$B$993933,0,0),"")</f>
        <v/>
      </c>
      <c r="C667" s="99" t="str">
        <f>IFERROR(_xlfn.XLOOKUP($G667,通讯通路门店!$S$4:$S$993933,通讯通路门店!$C$4:$C$993933,0,0),"")</f>
        <v/>
      </c>
      <c r="D667" s="99" t="str">
        <f>IFERROR(_xlfn.XLOOKUP($G667,通讯通路门店!$S$4:$S$993933,通讯通路门店!$D$4:$D$993933,0,0),"")</f>
        <v/>
      </c>
      <c r="E667" s="83"/>
      <c r="F667" s="83"/>
      <c r="G667" s="101" t="e">
        <v>#N/A</v>
      </c>
      <c r="H667" s="102" t="str">
        <f>IFERROR(_xlfn.XLOOKUP($G667,通讯通路门店!$S$4:$S$993933,通讯通路门店!$R$4:$R$993933,0,0),"")</f>
        <v/>
      </c>
      <c r="I667" s="83"/>
      <c r="J667" s="83"/>
      <c r="K667" s="83"/>
      <c r="L667" s="83"/>
      <c r="M667" s="83"/>
      <c r="N667" s="83"/>
      <c r="O667" s="83"/>
      <c r="P667" s="83"/>
      <c r="Q667" s="83"/>
      <c r="R667" s="83"/>
      <c r="S667" s="83"/>
      <c r="T667" s="83"/>
      <c r="U667" s="99">
        <f>COUNTIF(通讯通路门店!$S:$S,$G667)</f>
        <v>0</v>
      </c>
      <c r="V667" s="99">
        <f>COUNTIFS(通讯通路门店!$S:$S,$G667,通讯通路门店!$J:$J,"综合卖场")</f>
        <v>0</v>
      </c>
      <c r="W667" s="99">
        <f>SUMIFS(通讯通路门店!$AJ:$AJ,通讯通路门店!$S:$S,通讯客户沙盘!$G667)</f>
        <v>0</v>
      </c>
      <c r="X667" s="99">
        <f t="shared" si="50"/>
        <v>0</v>
      </c>
      <c r="Y667" s="99">
        <f>COUNTIFS(通讯通路门店!$S:$S,$G667,通讯通路门店!$J:$J,"荣耀体验店")+COUNTIFS(通讯通路门店!$S:$S,$G667,通讯通路门店!$J:$J,"荣耀授权专卖店")</f>
        <v>0</v>
      </c>
      <c r="Z667" s="99">
        <f>COUNTIFS(通讯通路门店!$S:$S,$G667,通讯通路门店!$J:$J,"VIVO体验店")</f>
        <v>0</v>
      </c>
      <c r="AA667" s="99">
        <f>COUNTIFS(通讯通路门店!$S:$S,$G667,通讯通路门店!$J:$J,"OPPO体验店")</f>
        <v>0</v>
      </c>
      <c r="AB667" s="99">
        <f>COUNTIFS(通讯通路门店!$S:$S,$G667,通讯通路门店!$J:$J,"华为授权体验店")+COUNTIFS(通讯通路门店!$S:$S,$G667,通讯通路门店!$J:$J,"华为堡垒店")</f>
        <v>0</v>
      </c>
      <c r="AC667" s="99">
        <f>COUNTIFS(通讯通路门店!$S:$S,$G667,通讯通路门店!$J:$J,"小米体验店")</f>
        <v>0</v>
      </c>
      <c r="AD667" s="99">
        <f>COUNTIFS(通讯通路门店!$S:$S,$G667,通讯通路门店!$J:$J,"苹果体验店")</f>
        <v>0</v>
      </c>
      <c r="AE667" s="99">
        <f>COUNTIFS(通讯通路门店!$S:$S,$G667,通讯通路门店!$J:$J,"其他品牌专卖店")</f>
        <v>0</v>
      </c>
      <c r="AF667" s="99">
        <f>SUMIFS(通讯通路门店!$BI:$BI,通讯通路门店!$S:$S,$G667)</f>
        <v>0</v>
      </c>
      <c r="AG667" s="99">
        <f>SUMIFS(通讯通路门店!$BH:$BH,通讯通路门店!$S:$S,$G667)</f>
        <v>0</v>
      </c>
      <c r="AH667" s="99">
        <f t="shared" si="51"/>
        <v>0</v>
      </c>
      <c r="AI667" s="99">
        <f>SUMIFS(通讯通路门店!$BB:$BB,通讯通路门店!$S:$S,$G667)</f>
        <v>0</v>
      </c>
      <c r="AJ667" s="99">
        <f>SUMIFS(通讯通路门店!$BE:$BE,通讯通路门店!$S:$S,$G667)</f>
        <v>0</v>
      </c>
      <c r="AK667" s="99">
        <f>SUMIFS(通讯通路门店!$BG:$BG,通讯通路门店!$S:$S,$G667)</f>
        <v>0</v>
      </c>
      <c r="AL667" s="99">
        <f>SUMIFS(通讯通路门店!$BC:$BC,通讯通路门店!$S:$S,$G667)</f>
        <v>0</v>
      </c>
      <c r="AM667" s="99">
        <f>SUMIFS(通讯通路门店!$BD:$BD,通讯通路门店!$S:$S,$G667)</f>
        <v>0</v>
      </c>
      <c r="AN667" s="99">
        <f>SUMIFS(通讯通路门店!$BF:$BF,通讯通路门店!$S:$S,$G667)</f>
        <v>0</v>
      </c>
      <c r="AO667" s="99">
        <f t="shared" si="52"/>
        <v>0</v>
      </c>
      <c r="AP667" s="99">
        <f>SUMIFS(通讯通路门店!$K:$K,通讯通路门店!$S:$S,$G667)</f>
        <v>0</v>
      </c>
      <c r="AQ667" s="83"/>
      <c r="AR667" s="99">
        <f>SUMIFS(通讯通路门店!$T:$T,通讯通路门店!$S:$S,$G667)</f>
        <v>0</v>
      </c>
      <c r="AS667" s="99">
        <f>SUMIFS(通讯通路门店!$U:$U,通讯通路门店!$S:$S,$G667)</f>
        <v>0</v>
      </c>
      <c r="AT667" s="99">
        <f>SUMIFS(通讯通路门店!$V:$V,通讯通路门店!$S:$S,$G667)</f>
        <v>0</v>
      </c>
      <c r="AU667" s="99">
        <f>SUMIFS(通讯通路门店!$W:$W,通讯通路门店!$S:$S,$G667)</f>
        <v>0</v>
      </c>
      <c r="AV667" s="99">
        <f>SUMIFS(通讯通路门店!$Z:$Z,通讯通路门店!$S:$S,$G667)</f>
        <v>0</v>
      </c>
      <c r="AW667" s="99">
        <f>SUMIFS(通讯通路门店!$AB:$AB,通讯通路门店!$S:$S,$G667)</f>
        <v>0</v>
      </c>
      <c r="AX667" s="99">
        <f>SUMIFS(通讯通路门店!$X:$X,通讯通路门店!$S:$S,$G667)</f>
        <v>0</v>
      </c>
      <c r="AY667" s="99">
        <f>SUMIFS(通讯通路门店!$Y:$Y,通讯通路门店!$S:$S,$G667)</f>
        <v>0</v>
      </c>
      <c r="AZ667" s="99">
        <f>SUMIFS(通讯通路门店!$AA:$AA,通讯通路门店!$S:$S,$G667)</f>
        <v>0</v>
      </c>
      <c r="BA667" s="99">
        <f t="shared" si="53"/>
        <v>0</v>
      </c>
      <c r="BB667" s="99">
        <f t="shared" si="54"/>
        <v>0</v>
      </c>
      <c r="BC667" s="99">
        <f>SUMIFS(通讯通路门店!$W:$W,通讯通路门店!$S:$S,$G667,通讯通路门店!$J:$J,"荣耀体验店")+SUMIFS(通讯通路门店!$W:$W,通讯通路门店!$S:$S,$G667,通讯通路门店!$J:$J,"荣耀授权专卖店")</f>
        <v>0</v>
      </c>
      <c r="BD667" s="99">
        <f>SUMIFS(通讯通路门店!$Z:$Z,通讯通路门店!$S:$S,$G667,通讯通路门店!$J:$J,"VIVO体验店")</f>
        <v>0</v>
      </c>
      <c r="BE667" s="99">
        <f>SUMIFS(通讯通路门店!$AB:$AB,通讯通路门店!$S:$S,$G667,通讯通路门店!$J:$J,"OPPO体验店")</f>
        <v>0</v>
      </c>
      <c r="BF667" s="99">
        <f>SUMIFS(通讯通路门店!$X:$X,通讯通路门店!$S:$S,$G667,通讯通路门店!$J:$J,"华为授权体验店")+SUMIFS(通讯通路门店!$AA:$AA,通讯通路门店!$S:$S,$G667,通讯通路门店!$J:$J,"华为堡垒店")</f>
        <v>0</v>
      </c>
      <c r="BG667" s="99">
        <f>SUMIFS(通讯通路门店!$Y:$Y,通讯通路门店!$S:$S,$G667,通讯通路门店!$J:$J,"小米体验店")</f>
        <v>0</v>
      </c>
      <c r="BH667" s="99">
        <f>SUMIFS(通讯通路门店!$AA:$AA,通讯通路门店!$S:$S,$G667,通讯通路门店!$J:$J,"苹果体验店")</f>
        <v>0</v>
      </c>
      <c r="BI667" s="99">
        <f>SUMIFS(通讯通路门店!$K:$K,通讯通路门店!$S:$S,$G667,通讯通路门店!$J:$J,"其他品牌专卖店")</f>
        <v>0</v>
      </c>
      <c r="BJ667" s="99">
        <f>SUMIFS(通讯通路门店!$AC:$AC,通讯通路门店!$S:$S,$G667)</f>
        <v>0</v>
      </c>
      <c r="BK667" s="99">
        <f>SUMIFS(通讯通路门店!$AD:$AD,通讯通路门店!$S:$S,$G667)</f>
        <v>0</v>
      </c>
      <c r="BL667" s="99">
        <f>SUMIFS(通讯通路门店!$AE:$AE,通讯通路门店!$S:$S,$G667)</f>
        <v>0</v>
      </c>
      <c r="BM667" s="99">
        <f>SUMIFS(通讯通路门店!$AF:$AF,通讯通路门店!$S:$S,$G667)</f>
        <v>0</v>
      </c>
      <c r="BN667" s="99">
        <f>SUMIFS(通讯通路门店!$AG:$AG,通讯通路门店!$S:$S,$G667)</f>
        <v>0</v>
      </c>
      <c r="BO667" s="99">
        <f>SUMIFS(通讯通路门店!$AH:$AH,通讯通路门店!$S:$S,$G667)</f>
        <v>0</v>
      </c>
      <c r="BP667" s="99">
        <f>SUMIFS(通讯通路门店!$AI:$AI,通讯通路门店!$S:$S,$G667)</f>
        <v>0</v>
      </c>
      <c r="BQ667" s="83"/>
    </row>
    <row r="668" spans="1:69">
      <c r="A668" s="99" t="str">
        <f>IFERROR(_xlfn.XLOOKUP($G668,通讯通路门店!$S$4:$S$993933,通讯通路门店!$A$4:$A$993933,0,0),"")</f>
        <v/>
      </c>
      <c r="B668" s="99" t="str">
        <f>IFERROR(_xlfn.XLOOKUP($G668,通讯通路门店!$S$4:$S$993933,通讯通路门店!$B$4:$B$993933,0,0),"")</f>
        <v/>
      </c>
      <c r="C668" s="99" t="str">
        <f>IFERROR(_xlfn.XLOOKUP($G668,通讯通路门店!$S$4:$S$993933,通讯通路门店!$C$4:$C$993933,0,0),"")</f>
        <v/>
      </c>
      <c r="D668" s="99" t="str">
        <f>IFERROR(_xlfn.XLOOKUP($G668,通讯通路门店!$S$4:$S$993933,通讯通路门店!$D$4:$D$993933,0,0),"")</f>
        <v/>
      </c>
      <c r="E668" s="83"/>
      <c r="F668" s="83"/>
      <c r="G668" s="101" t="e">
        <v>#N/A</v>
      </c>
      <c r="H668" s="102" t="str">
        <f>IFERROR(_xlfn.XLOOKUP($G668,通讯通路门店!$S$4:$S$993933,通讯通路门店!$R$4:$R$993933,0,0),"")</f>
        <v/>
      </c>
      <c r="I668" s="83"/>
      <c r="J668" s="83"/>
      <c r="K668" s="83"/>
      <c r="L668" s="83"/>
      <c r="M668" s="83"/>
      <c r="N668" s="83"/>
      <c r="O668" s="83"/>
      <c r="P668" s="83"/>
      <c r="Q668" s="83"/>
      <c r="R668" s="83"/>
      <c r="S668" s="83"/>
      <c r="T668" s="83"/>
      <c r="U668" s="99">
        <f>COUNTIF(通讯通路门店!$S:$S,$G668)</f>
        <v>0</v>
      </c>
      <c r="V668" s="99">
        <f>COUNTIFS(通讯通路门店!$S:$S,$G668,通讯通路门店!$J:$J,"综合卖场")</f>
        <v>0</v>
      </c>
      <c r="W668" s="99">
        <f>SUMIFS(通讯通路门店!$AJ:$AJ,通讯通路门店!$S:$S,通讯客户沙盘!$G668)</f>
        <v>0</v>
      </c>
      <c r="X668" s="99">
        <f t="shared" si="50"/>
        <v>0</v>
      </c>
      <c r="Y668" s="99">
        <f>COUNTIFS(通讯通路门店!$S:$S,$G668,通讯通路门店!$J:$J,"荣耀体验店")+COUNTIFS(通讯通路门店!$S:$S,$G668,通讯通路门店!$J:$J,"荣耀授权专卖店")</f>
        <v>0</v>
      </c>
      <c r="Z668" s="99">
        <f>COUNTIFS(通讯通路门店!$S:$S,$G668,通讯通路门店!$J:$J,"VIVO体验店")</f>
        <v>0</v>
      </c>
      <c r="AA668" s="99">
        <f>COUNTIFS(通讯通路门店!$S:$S,$G668,通讯通路门店!$J:$J,"OPPO体验店")</f>
        <v>0</v>
      </c>
      <c r="AB668" s="99">
        <f>COUNTIFS(通讯通路门店!$S:$S,$G668,通讯通路门店!$J:$J,"华为授权体验店")+COUNTIFS(通讯通路门店!$S:$S,$G668,通讯通路门店!$J:$J,"华为堡垒店")</f>
        <v>0</v>
      </c>
      <c r="AC668" s="99">
        <f>COUNTIFS(通讯通路门店!$S:$S,$G668,通讯通路门店!$J:$J,"小米体验店")</f>
        <v>0</v>
      </c>
      <c r="AD668" s="99">
        <f>COUNTIFS(通讯通路门店!$S:$S,$G668,通讯通路门店!$J:$J,"苹果体验店")</f>
        <v>0</v>
      </c>
      <c r="AE668" s="99">
        <f>COUNTIFS(通讯通路门店!$S:$S,$G668,通讯通路门店!$J:$J,"其他品牌专卖店")</f>
        <v>0</v>
      </c>
      <c r="AF668" s="99">
        <f>SUMIFS(通讯通路门店!$BI:$BI,通讯通路门店!$S:$S,$G668)</f>
        <v>0</v>
      </c>
      <c r="AG668" s="99">
        <f>SUMIFS(通讯通路门店!$BH:$BH,通讯通路门店!$S:$S,$G668)</f>
        <v>0</v>
      </c>
      <c r="AH668" s="99">
        <f t="shared" si="51"/>
        <v>0</v>
      </c>
      <c r="AI668" s="99">
        <f>SUMIFS(通讯通路门店!$BB:$BB,通讯通路门店!$S:$S,$G668)</f>
        <v>0</v>
      </c>
      <c r="AJ668" s="99">
        <f>SUMIFS(通讯通路门店!$BE:$BE,通讯通路门店!$S:$S,$G668)</f>
        <v>0</v>
      </c>
      <c r="AK668" s="99">
        <f>SUMIFS(通讯通路门店!$BG:$BG,通讯通路门店!$S:$S,$G668)</f>
        <v>0</v>
      </c>
      <c r="AL668" s="99">
        <f>SUMIFS(通讯通路门店!$BC:$BC,通讯通路门店!$S:$S,$G668)</f>
        <v>0</v>
      </c>
      <c r="AM668" s="99">
        <f>SUMIFS(通讯通路门店!$BD:$BD,通讯通路门店!$S:$S,$G668)</f>
        <v>0</v>
      </c>
      <c r="AN668" s="99">
        <f>SUMIFS(通讯通路门店!$BF:$BF,通讯通路门店!$S:$S,$G668)</f>
        <v>0</v>
      </c>
      <c r="AO668" s="99">
        <f t="shared" si="52"/>
        <v>0</v>
      </c>
      <c r="AP668" s="99">
        <f>SUMIFS(通讯通路门店!$K:$K,通讯通路门店!$S:$S,$G668)</f>
        <v>0</v>
      </c>
      <c r="AQ668" s="83"/>
      <c r="AR668" s="99">
        <f>SUMIFS(通讯通路门店!$T:$T,通讯通路门店!$S:$S,$G668)</f>
        <v>0</v>
      </c>
      <c r="AS668" s="99">
        <f>SUMIFS(通讯通路门店!$U:$U,通讯通路门店!$S:$S,$G668)</f>
        <v>0</v>
      </c>
      <c r="AT668" s="99">
        <f>SUMIFS(通讯通路门店!$V:$V,通讯通路门店!$S:$S,$G668)</f>
        <v>0</v>
      </c>
      <c r="AU668" s="99">
        <f>SUMIFS(通讯通路门店!$W:$W,通讯通路门店!$S:$S,$G668)</f>
        <v>0</v>
      </c>
      <c r="AV668" s="99">
        <f>SUMIFS(通讯通路门店!$Z:$Z,通讯通路门店!$S:$S,$G668)</f>
        <v>0</v>
      </c>
      <c r="AW668" s="99">
        <f>SUMIFS(通讯通路门店!$AB:$AB,通讯通路门店!$S:$S,$G668)</f>
        <v>0</v>
      </c>
      <c r="AX668" s="99">
        <f>SUMIFS(通讯通路门店!$X:$X,通讯通路门店!$S:$S,$G668)</f>
        <v>0</v>
      </c>
      <c r="AY668" s="99">
        <f>SUMIFS(通讯通路门店!$Y:$Y,通讯通路门店!$S:$S,$G668)</f>
        <v>0</v>
      </c>
      <c r="AZ668" s="99">
        <f>SUMIFS(通讯通路门店!$AA:$AA,通讯通路门店!$S:$S,$G668)</f>
        <v>0</v>
      </c>
      <c r="BA668" s="99">
        <f t="shared" si="53"/>
        <v>0</v>
      </c>
      <c r="BB668" s="99">
        <f t="shared" si="54"/>
        <v>0</v>
      </c>
      <c r="BC668" s="99">
        <f>SUMIFS(通讯通路门店!$W:$W,通讯通路门店!$S:$S,$G668,通讯通路门店!$J:$J,"荣耀体验店")+SUMIFS(通讯通路门店!$W:$W,通讯通路门店!$S:$S,$G668,通讯通路门店!$J:$J,"荣耀授权专卖店")</f>
        <v>0</v>
      </c>
      <c r="BD668" s="99">
        <f>SUMIFS(通讯通路门店!$Z:$Z,通讯通路门店!$S:$S,$G668,通讯通路门店!$J:$J,"VIVO体验店")</f>
        <v>0</v>
      </c>
      <c r="BE668" s="99">
        <f>SUMIFS(通讯通路门店!$AB:$AB,通讯通路门店!$S:$S,$G668,通讯通路门店!$J:$J,"OPPO体验店")</f>
        <v>0</v>
      </c>
      <c r="BF668" s="99">
        <f>SUMIFS(通讯通路门店!$X:$X,通讯通路门店!$S:$S,$G668,通讯通路门店!$J:$J,"华为授权体验店")+SUMIFS(通讯通路门店!$AA:$AA,通讯通路门店!$S:$S,$G668,通讯通路门店!$J:$J,"华为堡垒店")</f>
        <v>0</v>
      </c>
      <c r="BG668" s="99">
        <f>SUMIFS(通讯通路门店!$Y:$Y,通讯通路门店!$S:$S,$G668,通讯通路门店!$J:$J,"小米体验店")</f>
        <v>0</v>
      </c>
      <c r="BH668" s="99">
        <f>SUMIFS(通讯通路门店!$AA:$AA,通讯通路门店!$S:$S,$G668,通讯通路门店!$J:$J,"苹果体验店")</f>
        <v>0</v>
      </c>
      <c r="BI668" s="99">
        <f>SUMIFS(通讯通路门店!$K:$K,通讯通路门店!$S:$S,$G668,通讯通路门店!$J:$J,"其他品牌专卖店")</f>
        <v>0</v>
      </c>
      <c r="BJ668" s="99">
        <f>SUMIFS(通讯通路门店!$AC:$AC,通讯通路门店!$S:$S,$G668)</f>
        <v>0</v>
      </c>
      <c r="BK668" s="99">
        <f>SUMIFS(通讯通路门店!$AD:$AD,通讯通路门店!$S:$S,$G668)</f>
        <v>0</v>
      </c>
      <c r="BL668" s="99">
        <f>SUMIFS(通讯通路门店!$AE:$AE,通讯通路门店!$S:$S,$G668)</f>
        <v>0</v>
      </c>
      <c r="BM668" s="99">
        <f>SUMIFS(通讯通路门店!$AF:$AF,通讯通路门店!$S:$S,$G668)</f>
        <v>0</v>
      </c>
      <c r="BN668" s="99">
        <f>SUMIFS(通讯通路门店!$AG:$AG,通讯通路门店!$S:$S,$G668)</f>
        <v>0</v>
      </c>
      <c r="BO668" s="99">
        <f>SUMIFS(通讯通路门店!$AH:$AH,通讯通路门店!$S:$S,$G668)</f>
        <v>0</v>
      </c>
      <c r="BP668" s="99">
        <f>SUMIFS(通讯通路门店!$AI:$AI,通讯通路门店!$S:$S,$G668)</f>
        <v>0</v>
      </c>
      <c r="BQ668" s="83"/>
    </row>
    <row r="669" spans="1:69">
      <c r="A669" s="99" t="str">
        <f>IFERROR(_xlfn.XLOOKUP($G669,通讯通路门店!$S$4:$S$993933,通讯通路门店!$A$4:$A$993933,0,0),"")</f>
        <v/>
      </c>
      <c r="B669" s="99" t="str">
        <f>IFERROR(_xlfn.XLOOKUP($G669,通讯通路门店!$S$4:$S$993933,通讯通路门店!$B$4:$B$993933,0,0),"")</f>
        <v/>
      </c>
      <c r="C669" s="99" t="str">
        <f>IFERROR(_xlfn.XLOOKUP($G669,通讯通路门店!$S$4:$S$993933,通讯通路门店!$C$4:$C$993933,0,0),"")</f>
        <v/>
      </c>
      <c r="D669" s="99" t="str">
        <f>IFERROR(_xlfn.XLOOKUP($G669,通讯通路门店!$S$4:$S$993933,通讯通路门店!$D$4:$D$993933,0,0),"")</f>
        <v/>
      </c>
      <c r="E669" s="83"/>
      <c r="F669" s="83"/>
      <c r="G669" s="101" t="e">
        <v>#N/A</v>
      </c>
      <c r="H669" s="102" t="str">
        <f>IFERROR(_xlfn.XLOOKUP($G669,通讯通路门店!$S$4:$S$993933,通讯通路门店!$R$4:$R$993933,0,0),"")</f>
        <v/>
      </c>
      <c r="I669" s="83"/>
      <c r="J669" s="83"/>
      <c r="K669" s="83"/>
      <c r="L669" s="83"/>
      <c r="M669" s="83"/>
      <c r="N669" s="83"/>
      <c r="O669" s="83"/>
      <c r="P669" s="83"/>
      <c r="Q669" s="83"/>
      <c r="R669" s="83"/>
      <c r="S669" s="83"/>
      <c r="T669" s="83"/>
      <c r="U669" s="99">
        <f>COUNTIF(通讯通路门店!$S:$S,$G669)</f>
        <v>0</v>
      </c>
      <c r="V669" s="99">
        <f>COUNTIFS(通讯通路门店!$S:$S,$G669,通讯通路门店!$J:$J,"综合卖场")</f>
        <v>0</v>
      </c>
      <c r="W669" s="99">
        <f>SUMIFS(通讯通路门店!$AJ:$AJ,通讯通路门店!$S:$S,通讯客户沙盘!$G669)</f>
        <v>0</v>
      </c>
      <c r="X669" s="99">
        <f t="shared" si="50"/>
        <v>0</v>
      </c>
      <c r="Y669" s="99">
        <f>COUNTIFS(通讯通路门店!$S:$S,$G669,通讯通路门店!$J:$J,"荣耀体验店")+COUNTIFS(通讯通路门店!$S:$S,$G669,通讯通路门店!$J:$J,"荣耀授权专卖店")</f>
        <v>0</v>
      </c>
      <c r="Z669" s="99">
        <f>COUNTIFS(通讯通路门店!$S:$S,$G669,通讯通路门店!$J:$J,"VIVO体验店")</f>
        <v>0</v>
      </c>
      <c r="AA669" s="99">
        <f>COUNTIFS(通讯通路门店!$S:$S,$G669,通讯通路门店!$J:$J,"OPPO体验店")</f>
        <v>0</v>
      </c>
      <c r="AB669" s="99">
        <f>COUNTIFS(通讯通路门店!$S:$S,$G669,通讯通路门店!$J:$J,"华为授权体验店")+COUNTIFS(通讯通路门店!$S:$S,$G669,通讯通路门店!$J:$J,"华为堡垒店")</f>
        <v>0</v>
      </c>
      <c r="AC669" s="99">
        <f>COUNTIFS(通讯通路门店!$S:$S,$G669,通讯通路门店!$J:$J,"小米体验店")</f>
        <v>0</v>
      </c>
      <c r="AD669" s="99">
        <f>COUNTIFS(通讯通路门店!$S:$S,$G669,通讯通路门店!$J:$J,"苹果体验店")</f>
        <v>0</v>
      </c>
      <c r="AE669" s="99">
        <f>COUNTIFS(通讯通路门店!$S:$S,$G669,通讯通路门店!$J:$J,"其他品牌专卖店")</f>
        <v>0</v>
      </c>
      <c r="AF669" s="99">
        <f>SUMIFS(通讯通路门店!$BI:$BI,通讯通路门店!$S:$S,$G669)</f>
        <v>0</v>
      </c>
      <c r="AG669" s="99">
        <f>SUMIFS(通讯通路门店!$BH:$BH,通讯通路门店!$S:$S,$G669)</f>
        <v>0</v>
      </c>
      <c r="AH669" s="99">
        <f t="shared" si="51"/>
        <v>0</v>
      </c>
      <c r="AI669" s="99">
        <f>SUMIFS(通讯通路门店!$BB:$BB,通讯通路门店!$S:$S,$G669)</f>
        <v>0</v>
      </c>
      <c r="AJ669" s="99">
        <f>SUMIFS(通讯通路门店!$BE:$BE,通讯通路门店!$S:$S,$G669)</f>
        <v>0</v>
      </c>
      <c r="AK669" s="99">
        <f>SUMIFS(通讯通路门店!$BG:$BG,通讯通路门店!$S:$S,$G669)</f>
        <v>0</v>
      </c>
      <c r="AL669" s="99">
        <f>SUMIFS(通讯通路门店!$BC:$BC,通讯通路门店!$S:$S,$G669)</f>
        <v>0</v>
      </c>
      <c r="AM669" s="99">
        <f>SUMIFS(通讯通路门店!$BD:$BD,通讯通路门店!$S:$S,$G669)</f>
        <v>0</v>
      </c>
      <c r="AN669" s="99">
        <f>SUMIFS(通讯通路门店!$BF:$BF,通讯通路门店!$S:$S,$G669)</f>
        <v>0</v>
      </c>
      <c r="AO669" s="99">
        <f t="shared" si="52"/>
        <v>0</v>
      </c>
      <c r="AP669" s="99">
        <f>SUMIFS(通讯通路门店!$K:$K,通讯通路门店!$S:$S,$G669)</f>
        <v>0</v>
      </c>
      <c r="AQ669" s="83"/>
      <c r="AR669" s="99">
        <f>SUMIFS(通讯通路门店!$T:$T,通讯通路门店!$S:$S,$G669)</f>
        <v>0</v>
      </c>
      <c r="AS669" s="99">
        <f>SUMIFS(通讯通路门店!$U:$U,通讯通路门店!$S:$S,$G669)</f>
        <v>0</v>
      </c>
      <c r="AT669" s="99">
        <f>SUMIFS(通讯通路门店!$V:$V,通讯通路门店!$S:$S,$G669)</f>
        <v>0</v>
      </c>
      <c r="AU669" s="99">
        <f>SUMIFS(通讯通路门店!$W:$W,通讯通路门店!$S:$S,$G669)</f>
        <v>0</v>
      </c>
      <c r="AV669" s="99">
        <f>SUMIFS(通讯通路门店!$Z:$Z,通讯通路门店!$S:$S,$G669)</f>
        <v>0</v>
      </c>
      <c r="AW669" s="99">
        <f>SUMIFS(通讯通路门店!$AB:$AB,通讯通路门店!$S:$S,$G669)</f>
        <v>0</v>
      </c>
      <c r="AX669" s="99">
        <f>SUMIFS(通讯通路门店!$X:$X,通讯通路门店!$S:$S,$G669)</f>
        <v>0</v>
      </c>
      <c r="AY669" s="99">
        <f>SUMIFS(通讯通路门店!$Y:$Y,通讯通路门店!$S:$S,$G669)</f>
        <v>0</v>
      </c>
      <c r="AZ669" s="99">
        <f>SUMIFS(通讯通路门店!$AA:$AA,通讯通路门店!$S:$S,$G669)</f>
        <v>0</v>
      </c>
      <c r="BA669" s="99">
        <f t="shared" si="53"/>
        <v>0</v>
      </c>
      <c r="BB669" s="99">
        <f t="shared" si="54"/>
        <v>0</v>
      </c>
      <c r="BC669" s="99">
        <f>SUMIFS(通讯通路门店!$W:$W,通讯通路门店!$S:$S,$G669,通讯通路门店!$J:$J,"荣耀体验店")+SUMIFS(通讯通路门店!$W:$W,通讯通路门店!$S:$S,$G669,通讯通路门店!$J:$J,"荣耀授权专卖店")</f>
        <v>0</v>
      </c>
      <c r="BD669" s="99">
        <f>SUMIFS(通讯通路门店!$Z:$Z,通讯通路门店!$S:$S,$G669,通讯通路门店!$J:$J,"VIVO体验店")</f>
        <v>0</v>
      </c>
      <c r="BE669" s="99">
        <f>SUMIFS(通讯通路门店!$AB:$AB,通讯通路门店!$S:$S,$G669,通讯通路门店!$J:$J,"OPPO体验店")</f>
        <v>0</v>
      </c>
      <c r="BF669" s="99">
        <f>SUMIFS(通讯通路门店!$X:$X,通讯通路门店!$S:$S,$G669,通讯通路门店!$J:$J,"华为授权体验店")+SUMIFS(通讯通路门店!$AA:$AA,通讯通路门店!$S:$S,$G669,通讯通路门店!$J:$J,"华为堡垒店")</f>
        <v>0</v>
      </c>
      <c r="BG669" s="99">
        <f>SUMIFS(通讯通路门店!$Y:$Y,通讯通路门店!$S:$S,$G669,通讯通路门店!$J:$J,"小米体验店")</f>
        <v>0</v>
      </c>
      <c r="BH669" s="99">
        <f>SUMIFS(通讯通路门店!$AA:$AA,通讯通路门店!$S:$S,$G669,通讯通路门店!$J:$J,"苹果体验店")</f>
        <v>0</v>
      </c>
      <c r="BI669" s="99">
        <f>SUMIFS(通讯通路门店!$K:$K,通讯通路门店!$S:$S,$G669,通讯通路门店!$J:$J,"其他品牌专卖店")</f>
        <v>0</v>
      </c>
      <c r="BJ669" s="99">
        <f>SUMIFS(通讯通路门店!$AC:$AC,通讯通路门店!$S:$S,$G669)</f>
        <v>0</v>
      </c>
      <c r="BK669" s="99">
        <f>SUMIFS(通讯通路门店!$AD:$AD,通讯通路门店!$S:$S,$G669)</f>
        <v>0</v>
      </c>
      <c r="BL669" s="99">
        <f>SUMIFS(通讯通路门店!$AE:$AE,通讯通路门店!$S:$S,$G669)</f>
        <v>0</v>
      </c>
      <c r="BM669" s="99">
        <f>SUMIFS(通讯通路门店!$AF:$AF,通讯通路门店!$S:$S,$G669)</f>
        <v>0</v>
      </c>
      <c r="BN669" s="99">
        <f>SUMIFS(通讯通路门店!$AG:$AG,通讯通路门店!$S:$S,$G669)</f>
        <v>0</v>
      </c>
      <c r="BO669" s="99">
        <f>SUMIFS(通讯通路门店!$AH:$AH,通讯通路门店!$S:$S,$G669)</f>
        <v>0</v>
      </c>
      <c r="BP669" s="99">
        <f>SUMIFS(通讯通路门店!$AI:$AI,通讯通路门店!$S:$S,$G669)</f>
        <v>0</v>
      </c>
      <c r="BQ669" s="83"/>
    </row>
    <row r="670" spans="1:69">
      <c r="A670" s="99" t="str">
        <f>IFERROR(_xlfn.XLOOKUP($G670,通讯通路门店!$S$4:$S$993933,通讯通路门店!$A$4:$A$993933,0,0),"")</f>
        <v/>
      </c>
      <c r="B670" s="99" t="str">
        <f>IFERROR(_xlfn.XLOOKUP($G670,通讯通路门店!$S$4:$S$993933,通讯通路门店!$B$4:$B$993933,0,0),"")</f>
        <v/>
      </c>
      <c r="C670" s="99" t="str">
        <f>IFERROR(_xlfn.XLOOKUP($G670,通讯通路门店!$S$4:$S$993933,通讯通路门店!$C$4:$C$993933,0,0),"")</f>
        <v/>
      </c>
      <c r="D670" s="99" t="str">
        <f>IFERROR(_xlfn.XLOOKUP($G670,通讯通路门店!$S$4:$S$993933,通讯通路门店!$D$4:$D$993933,0,0),"")</f>
        <v/>
      </c>
      <c r="E670" s="83"/>
      <c r="F670" s="83"/>
      <c r="G670" s="101" t="e">
        <v>#N/A</v>
      </c>
      <c r="H670" s="102" t="str">
        <f>IFERROR(_xlfn.XLOOKUP($G670,通讯通路门店!$S$4:$S$993933,通讯通路门店!$R$4:$R$993933,0,0),"")</f>
        <v/>
      </c>
      <c r="I670" s="83"/>
      <c r="J670" s="83"/>
      <c r="K670" s="83"/>
      <c r="L670" s="83"/>
      <c r="M670" s="83"/>
      <c r="N670" s="83"/>
      <c r="O670" s="83"/>
      <c r="P670" s="83"/>
      <c r="Q670" s="83"/>
      <c r="R670" s="83"/>
      <c r="S670" s="83"/>
      <c r="T670" s="83"/>
      <c r="U670" s="99">
        <f>COUNTIF(通讯通路门店!$S:$S,$G670)</f>
        <v>0</v>
      </c>
      <c r="V670" s="99">
        <f>COUNTIFS(通讯通路门店!$S:$S,$G670,通讯通路门店!$J:$J,"综合卖场")</f>
        <v>0</v>
      </c>
      <c r="W670" s="99">
        <f>SUMIFS(通讯通路门店!$AJ:$AJ,通讯通路门店!$S:$S,通讯客户沙盘!$G670)</f>
        <v>0</v>
      </c>
      <c r="X670" s="99">
        <f t="shared" si="50"/>
        <v>0</v>
      </c>
      <c r="Y670" s="99">
        <f>COUNTIFS(通讯通路门店!$S:$S,$G670,通讯通路门店!$J:$J,"荣耀体验店")+COUNTIFS(通讯通路门店!$S:$S,$G670,通讯通路门店!$J:$J,"荣耀授权专卖店")</f>
        <v>0</v>
      </c>
      <c r="Z670" s="99">
        <f>COUNTIFS(通讯通路门店!$S:$S,$G670,通讯通路门店!$J:$J,"VIVO体验店")</f>
        <v>0</v>
      </c>
      <c r="AA670" s="99">
        <f>COUNTIFS(通讯通路门店!$S:$S,$G670,通讯通路门店!$J:$J,"OPPO体验店")</f>
        <v>0</v>
      </c>
      <c r="AB670" s="99">
        <f>COUNTIFS(通讯通路门店!$S:$S,$G670,通讯通路门店!$J:$J,"华为授权体验店")+COUNTIFS(通讯通路门店!$S:$S,$G670,通讯通路门店!$J:$J,"华为堡垒店")</f>
        <v>0</v>
      </c>
      <c r="AC670" s="99">
        <f>COUNTIFS(通讯通路门店!$S:$S,$G670,通讯通路门店!$J:$J,"小米体验店")</f>
        <v>0</v>
      </c>
      <c r="AD670" s="99">
        <f>COUNTIFS(通讯通路门店!$S:$S,$G670,通讯通路门店!$J:$J,"苹果体验店")</f>
        <v>0</v>
      </c>
      <c r="AE670" s="99">
        <f>COUNTIFS(通讯通路门店!$S:$S,$G670,通讯通路门店!$J:$J,"其他品牌专卖店")</f>
        <v>0</v>
      </c>
      <c r="AF670" s="99">
        <f>SUMIFS(通讯通路门店!$BI:$BI,通讯通路门店!$S:$S,$G670)</f>
        <v>0</v>
      </c>
      <c r="AG670" s="99">
        <f>SUMIFS(通讯通路门店!$BH:$BH,通讯通路门店!$S:$S,$G670)</f>
        <v>0</v>
      </c>
      <c r="AH670" s="99">
        <f t="shared" si="51"/>
        <v>0</v>
      </c>
      <c r="AI670" s="99">
        <f>SUMIFS(通讯通路门店!$BB:$BB,通讯通路门店!$S:$S,$G670)</f>
        <v>0</v>
      </c>
      <c r="AJ670" s="99">
        <f>SUMIFS(通讯通路门店!$BE:$BE,通讯通路门店!$S:$S,$G670)</f>
        <v>0</v>
      </c>
      <c r="AK670" s="99">
        <f>SUMIFS(通讯通路门店!$BG:$BG,通讯通路门店!$S:$S,$G670)</f>
        <v>0</v>
      </c>
      <c r="AL670" s="99">
        <f>SUMIFS(通讯通路门店!$BC:$BC,通讯通路门店!$S:$S,$G670)</f>
        <v>0</v>
      </c>
      <c r="AM670" s="99">
        <f>SUMIFS(通讯通路门店!$BD:$BD,通讯通路门店!$S:$S,$G670)</f>
        <v>0</v>
      </c>
      <c r="AN670" s="99">
        <f>SUMIFS(通讯通路门店!$BF:$BF,通讯通路门店!$S:$S,$G670)</f>
        <v>0</v>
      </c>
      <c r="AO670" s="99">
        <f t="shared" si="52"/>
        <v>0</v>
      </c>
      <c r="AP670" s="99">
        <f>SUMIFS(通讯通路门店!$K:$K,通讯通路门店!$S:$S,$G670)</f>
        <v>0</v>
      </c>
      <c r="AQ670" s="83"/>
      <c r="AR670" s="99">
        <f>SUMIFS(通讯通路门店!$T:$T,通讯通路门店!$S:$S,$G670)</f>
        <v>0</v>
      </c>
      <c r="AS670" s="99">
        <f>SUMIFS(通讯通路门店!$U:$U,通讯通路门店!$S:$S,$G670)</f>
        <v>0</v>
      </c>
      <c r="AT670" s="99">
        <f>SUMIFS(通讯通路门店!$V:$V,通讯通路门店!$S:$S,$G670)</f>
        <v>0</v>
      </c>
      <c r="AU670" s="99">
        <f>SUMIFS(通讯通路门店!$W:$W,通讯通路门店!$S:$S,$G670)</f>
        <v>0</v>
      </c>
      <c r="AV670" s="99">
        <f>SUMIFS(通讯通路门店!$Z:$Z,通讯通路门店!$S:$S,$G670)</f>
        <v>0</v>
      </c>
      <c r="AW670" s="99">
        <f>SUMIFS(通讯通路门店!$AB:$AB,通讯通路门店!$S:$S,$G670)</f>
        <v>0</v>
      </c>
      <c r="AX670" s="99">
        <f>SUMIFS(通讯通路门店!$X:$X,通讯通路门店!$S:$S,$G670)</f>
        <v>0</v>
      </c>
      <c r="AY670" s="99">
        <f>SUMIFS(通讯通路门店!$Y:$Y,通讯通路门店!$S:$S,$G670)</f>
        <v>0</v>
      </c>
      <c r="AZ670" s="99">
        <f>SUMIFS(通讯通路门店!$AA:$AA,通讯通路门店!$S:$S,$G670)</f>
        <v>0</v>
      </c>
      <c r="BA670" s="99">
        <f t="shared" si="53"/>
        <v>0</v>
      </c>
      <c r="BB670" s="99">
        <f t="shared" si="54"/>
        <v>0</v>
      </c>
      <c r="BC670" s="99">
        <f>SUMIFS(通讯通路门店!$W:$W,通讯通路门店!$S:$S,$G670,通讯通路门店!$J:$J,"荣耀体验店")+SUMIFS(通讯通路门店!$W:$W,通讯通路门店!$S:$S,$G670,通讯通路门店!$J:$J,"荣耀授权专卖店")</f>
        <v>0</v>
      </c>
      <c r="BD670" s="99">
        <f>SUMIFS(通讯通路门店!$Z:$Z,通讯通路门店!$S:$S,$G670,通讯通路门店!$J:$J,"VIVO体验店")</f>
        <v>0</v>
      </c>
      <c r="BE670" s="99">
        <f>SUMIFS(通讯通路门店!$AB:$AB,通讯通路门店!$S:$S,$G670,通讯通路门店!$J:$J,"OPPO体验店")</f>
        <v>0</v>
      </c>
      <c r="BF670" s="99">
        <f>SUMIFS(通讯通路门店!$X:$X,通讯通路门店!$S:$S,$G670,通讯通路门店!$J:$J,"华为授权体验店")+SUMIFS(通讯通路门店!$AA:$AA,通讯通路门店!$S:$S,$G670,通讯通路门店!$J:$J,"华为堡垒店")</f>
        <v>0</v>
      </c>
      <c r="BG670" s="99">
        <f>SUMIFS(通讯通路门店!$Y:$Y,通讯通路门店!$S:$S,$G670,通讯通路门店!$J:$J,"小米体验店")</f>
        <v>0</v>
      </c>
      <c r="BH670" s="99">
        <f>SUMIFS(通讯通路门店!$AA:$AA,通讯通路门店!$S:$S,$G670,通讯通路门店!$J:$J,"苹果体验店")</f>
        <v>0</v>
      </c>
      <c r="BI670" s="99">
        <f>SUMIFS(通讯通路门店!$K:$K,通讯通路门店!$S:$S,$G670,通讯通路门店!$J:$J,"其他品牌专卖店")</f>
        <v>0</v>
      </c>
      <c r="BJ670" s="99">
        <f>SUMIFS(通讯通路门店!$AC:$AC,通讯通路门店!$S:$S,$G670)</f>
        <v>0</v>
      </c>
      <c r="BK670" s="99">
        <f>SUMIFS(通讯通路门店!$AD:$AD,通讯通路门店!$S:$S,$G670)</f>
        <v>0</v>
      </c>
      <c r="BL670" s="99">
        <f>SUMIFS(通讯通路门店!$AE:$AE,通讯通路门店!$S:$S,$G670)</f>
        <v>0</v>
      </c>
      <c r="BM670" s="99">
        <f>SUMIFS(通讯通路门店!$AF:$AF,通讯通路门店!$S:$S,$G670)</f>
        <v>0</v>
      </c>
      <c r="BN670" s="99">
        <f>SUMIFS(通讯通路门店!$AG:$AG,通讯通路门店!$S:$S,$G670)</f>
        <v>0</v>
      </c>
      <c r="BO670" s="99">
        <f>SUMIFS(通讯通路门店!$AH:$AH,通讯通路门店!$S:$S,$G670)</f>
        <v>0</v>
      </c>
      <c r="BP670" s="99">
        <f>SUMIFS(通讯通路门店!$AI:$AI,通讯通路门店!$S:$S,$G670)</f>
        <v>0</v>
      </c>
      <c r="BQ670" s="83"/>
    </row>
    <row r="671" spans="1:69">
      <c r="A671" s="99" t="str">
        <f>IFERROR(_xlfn.XLOOKUP($G671,通讯通路门店!$S$4:$S$993933,通讯通路门店!$A$4:$A$993933,0,0),"")</f>
        <v/>
      </c>
      <c r="B671" s="99" t="str">
        <f>IFERROR(_xlfn.XLOOKUP($G671,通讯通路门店!$S$4:$S$993933,通讯通路门店!$B$4:$B$993933,0,0),"")</f>
        <v/>
      </c>
      <c r="C671" s="99" t="str">
        <f>IFERROR(_xlfn.XLOOKUP($G671,通讯通路门店!$S$4:$S$993933,通讯通路门店!$C$4:$C$993933,0,0),"")</f>
        <v/>
      </c>
      <c r="D671" s="99" t="str">
        <f>IFERROR(_xlfn.XLOOKUP($G671,通讯通路门店!$S$4:$S$993933,通讯通路门店!$D$4:$D$993933,0,0),"")</f>
        <v/>
      </c>
      <c r="E671" s="83"/>
      <c r="F671" s="83"/>
      <c r="G671" s="101" t="e">
        <v>#N/A</v>
      </c>
      <c r="H671" s="102" t="str">
        <f>IFERROR(_xlfn.XLOOKUP($G671,通讯通路门店!$S$4:$S$993933,通讯通路门店!$R$4:$R$993933,0,0),"")</f>
        <v/>
      </c>
      <c r="I671" s="83"/>
      <c r="J671" s="83"/>
      <c r="K671" s="83"/>
      <c r="L671" s="83"/>
      <c r="M671" s="83"/>
      <c r="N671" s="83"/>
      <c r="O671" s="83"/>
      <c r="P671" s="83"/>
      <c r="Q671" s="83"/>
      <c r="R671" s="83"/>
      <c r="S671" s="83"/>
      <c r="T671" s="83"/>
      <c r="U671" s="99">
        <f>COUNTIF(通讯通路门店!$S:$S,$G671)</f>
        <v>0</v>
      </c>
      <c r="V671" s="99">
        <f>COUNTIFS(通讯通路门店!$S:$S,$G671,通讯通路门店!$J:$J,"综合卖场")</f>
        <v>0</v>
      </c>
      <c r="W671" s="99">
        <f>SUMIFS(通讯通路门店!$AJ:$AJ,通讯通路门店!$S:$S,通讯客户沙盘!$G671)</f>
        <v>0</v>
      </c>
      <c r="X671" s="99">
        <f t="shared" si="50"/>
        <v>0</v>
      </c>
      <c r="Y671" s="99">
        <f>COUNTIFS(通讯通路门店!$S:$S,$G671,通讯通路门店!$J:$J,"荣耀体验店")+COUNTIFS(通讯通路门店!$S:$S,$G671,通讯通路门店!$J:$J,"荣耀授权专卖店")</f>
        <v>0</v>
      </c>
      <c r="Z671" s="99">
        <f>COUNTIFS(通讯通路门店!$S:$S,$G671,通讯通路门店!$J:$J,"VIVO体验店")</f>
        <v>0</v>
      </c>
      <c r="AA671" s="99">
        <f>COUNTIFS(通讯通路门店!$S:$S,$G671,通讯通路门店!$J:$J,"OPPO体验店")</f>
        <v>0</v>
      </c>
      <c r="AB671" s="99">
        <f>COUNTIFS(通讯通路门店!$S:$S,$G671,通讯通路门店!$J:$J,"华为授权体验店")+COUNTIFS(通讯通路门店!$S:$S,$G671,通讯通路门店!$J:$J,"华为堡垒店")</f>
        <v>0</v>
      </c>
      <c r="AC671" s="99">
        <f>COUNTIFS(通讯通路门店!$S:$S,$G671,通讯通路门店!$J:$J,"小米体验店")</f>
        <v>0</v>
      </c>
      <c r="AD671" s="99">
        <f>COUNTIFS(通讯通路门店!$S:$S,$G671,通讯通路门店!$J:$J,"苹果体验店")</f>
        <v>0</v>
      </c>
      <c r="AE671" s="99">
        <f>COUNTIFS(通讯通路门店!$S:$S,$G671,通讯通路门店!$J:$J,"其他品牌专卖店")</f>
        <v>0</v>
      </c>
      <c r="AF671" s="99">
        <f>SUMIFS(通讯通路门店!$BI:$BI,通讯通路门店!$S:$S,$G671)</f>
        <v>0</v>
      </c>
      <c r="AG671" s="99">
        <f>SUMIFS(通讯通路门店!$BH:$BH,通讯通路门店!$S:$S,$G671)</f>
        <v>0</v>
      </c>
      <c r="AH671" s="99">
        <f t="shared" si="51"/>
        <v>0</v>
      </c>
      <c r="AI671" s="99">
        <f>SUMIFS(通讯通路门店!$BB:$BB,通讯通路门店!$S:$S,$G671)</f>
        <v>0</v>
      </c>
      <c r="AJ671" s="99">
        <f>SUMIFS(通讯通路门店!$BE:$BE,通讯通路门店!$S:$S,$G671)</f>
        <v>0</v>
      </c>
      <c r="AK671" s="99">
        <f>SUMIFS(通讯通路门店!$BG:$BG,通讯通路门店!$S:$S,$G671)</f>
        <v>0</v>
      </c>
      <c r="AL671" s="99">
        <f>SUMIFS(通讯通路门店!$BC:$BC,通讯通路门店!$S:$S,$G671)</f>
        <v>0</v>
      </c>
      <c r="AM671" s="99">
        <f>SUMIFS(通讯通路门店!$BD:$BD,通讯通路门店!$S:$S,$G671)</f>
        <v>0</v>
      </c>
      <c r="AN671" s="99">
        <f>SUMIFS(通讯通路门店!$BF:$BF,通讯通路门店!$S:$S,$G671)</f>
        <v>0</v>
      </c>
      <c r="AO671" s="99">
        <f t="shared" si="52"/>
        <v>0</v>
      </c>
      <c r="AP671" s="99">
        <f>SUMIFS(通讯通路门店!$K:$K,通讯通路门店!$S:$S,$G671)</f>
        <v>0</v>
      </c>
      <c r="AQ671" s="83"/>
      <c r="AR671" s="99">
        <f>SUMIFS(通讯通路门店!$T:$T,通讯通路门店!$S:$S,$G671)</f>
        <v>0</v>
      </c>
      <c r="AS671" s="99">
        <f>SUMIFS(通讯通路门店!$U:$U,通讯通路门店!$S:$S,$G671)</f>
        <v>0</v>
      </c>
      <c r="AT671" s="99">
        <f>SUMIFS(通讯通路门店!$V:$V,通讯通路门店!$S:$S,$G671)</f>
        <v>0</v>
      </c>
      <c r="AU671" s="99">
        <f>SUMIFS(通讯通路门店!$W:$W,通讯通路门店!$S:$S,$G671)</f>
        <v>0</v>
      </c>
      <c r="AV671" s="99">
        <f>SUMIFS(通讯通路门店!$Z:$Z,通讯通路门店!$S:$S,$G671)</f>
        <v>0</v>
      </c>
      <c r="AW671" s="99">
        <f>SUMIFS(通讯通路门店!$AB:$AB,通讯通路门店!$S:$S,$G671)</f>
        <v>0</v>
      </c>
      <c r="AX671" s="99">
        <f>SUMIFS(通讯通路门店!$X:$X,通讯通路门店!$S:$S,$G671)</f>
        <v>0</v>
      </c>
      <c r="AY671" s="99">
        <f>SUMIFS(通讯通路门店!$Y:$Y,通讯通路门店!$S:$S,$G671)</f>
        <v>0</v>
      </c>
      <c r="AZ671" s="99">
        <f>SUMIFS(通讯通路门店!$AA:$AA,通讯通路门店!$S:$S,$G671)</f>
        <v>0</v>
      </c>
      <c r="BA671" s="99">
        <f t="shared" si="53"/>
        <v>0</v>
      </c>
      <c r="BB671" s="99">
        <f t="shared" si="54"/>
        <v>0</v>
      </c>
      <c r="BC671" s="99">
        <f>SUMIFS(通讯通路门店!$W:$W,通讯通路门店!$S:$S,$G671,通讯通路门店!$J:$J,"荣耀体验店")+SUMIFS(通讯通路门店!$W:$W,通讯通路门店!$S:$S,$G671,通讯通路门店!$J:$J,"荣耀授权专卖店")</f>
        <v>0</v>
      </c>
      <c r="BD671" s="99">
        <f>SUMIFS(通讯通路门店!$Z:$Z,通讯通路门店!$S:$S,$G671,通讯通路门店!$J:$J,"VIVO体验店")</f>
        <v>0</v>
      </c>
      <c r="BE671" s="99">
        <f>SUMIFS(通讯通路门店!$AB:$AB,通讯通路门店!$S:$S,$G671,通讯通路门店!$J:$J,"OPPO体验店")</f>
        <v>0</v>
      </c>
      <c r="BF671" s="99">
        <f>SUMIFS(通讯通路门店!$X:$X,通讯通路门店!$S:$S,$G671,通讯通路门店!$J:$J,"华为授权体验店")+SUMIFS(通讯通路门店!$AA:$AA,通讯通路门店!$S:$S,$G671,通讯通路门店!$J:$J,"华为堡垒店")</f>
        <v>0</v>
      </c>
      <c r="BG671" s="99">
        <f>SUMIFS(通讯通路门店!$Y:$Y,通讯通路门店!$S:$S,$G671,通讯通路门店!$J:$J,"小米体验店")</f>
        <v>0</v>
      </c>
      <c r="BH671" s="99">
        <f>SUMIFS(通讯通路门店!$AA:$AA,通讯通路门店!$S:$S,$G671,通讯通路门店!$J:$J,"苹果体验店")</f>
        <v>0</v>
      </c>
      <c r="BI671" s="99">
        <f>SUMIFS(通讯通路门店!$K:$K,通讯通路门店!$S:$S,$G671,通讯通路门店!$J:$J,"其他品牌专卖店")</f>
        <v>0</v>
      </c>
      <c r="BJ671" s="99">
        <f>SUMIFS(通讯通路门店!$AC:$AC,通讯通路门店!$S:$S,$G671)</f>
        <v>0</v>
      </c>
      <c r="BK671" s="99">
        <f>SUMIFS(通讯通路门店!$AD:$AD,通讯通路门店!$S:$S,$G671)</f>
        <v>0</v>
      </c>
      <c r="BL671" s="99">
        <f>SUMIFS(通讯通路门店!$AE:$AE,通讯通路门店!$S:$S,$G671)</f>
        <v>0</v>
      </c>
      <c r="BM671" s="99">
        <f>SUMIFS(通讯通路门店!$AF:$AF,通讯通路门店!$S:$S,$G671)</f>
        <v>0</v>
      </c>
      <c r="BN671" s="99">
        <f>SUMIFS(通讯通路门店!$AG:$AG,通讯通路门店!$S:$S,$G671)</f>
        <v>0</v>
      </c>
      <c r="BO671" s="99">
        <f>SUMIFS(通讯通路门店!$AH:$AH,通讯通路门店!$S:$S,$G671)</f>
        <v>0</v>
      </c>
      <c r="BP671" s="99">
        <f>SUMIFS(通讯通路门店!$AI:$AI,通讯通路门店!$S:$S,$G671)</f>
        <v>0</v>
      </c>
      <c r="BQ671" s="83"/>
    </row>
    <row r="672" spans="1:69">
      <c r="A672" s="99" t="str">
        <f>IFERROR(_xlfn.XLOOKUP($G672,通讯通路门店!$S$4:$S$993933,通讯通路门店!$A$4:$A$993933,0,0),"")</f>
        <v/>
      </c>
      <c r="B672" s="99" t="str">
        <f>IFERROR(_xlfn.XLOOKUP($G672,通讯通路门店!$S$4:$S$993933,通讯通路门店!$B$4:$B$993933,0,0),"")</f>
        <v/>
      </c>
      <c r="C672" s="99" t="str">
        <f>IFERROR(_xlfn.XLOOKUP($G672,通讯通路门店!$S$4:$S$993933,通讯通路门店!$C$4:$C$993933,0,0),"")</f>
        <v/>
      </c>
      <c r="D672" s="99" t="str">
        <f>IFERROR(_xlfn.XLOOKUP($G672,通讯通路门店!$S$4:$S$993933,通讯通路门店!$D$4:$D$993933,0,0),"")</f>
        <v/>
      </c>
      <c r="E672" s="83"/>
      <c r="F672" s="83"/>
      <c r="G672" s="101" t="e">
        <v>#N/A</v>
      </c>
      <c r="H672" s="102" t="str">
        <f>IFERROR(_xlfn.XLOOKUP($G672,通讯通路门店!$S$4:$S$993933,通讯通路门店!$R$4:$R$993933,0,0),"")</f>
        <v/>
      </c>
      <c r="I672" s="83"/>
      <c r="J672" s="83"/>
      <c r="K672" s="83"/>
      <c r="L672" s="83"/>
      <c r="M672" s="83"/>
      <c r="N672" s="83"/>
      <c r="O672" s="83"/>
      <c r="P672" s="83"/>
      <c r="Q672" s="83"/>
      <c r="R672" s="83"/>
      <c r="S672" s="83"/>
      <c r="T672" s="83"/>
      <c r="U672" s="99">
        <f>COUNTIF(通讯通路门店!$S:$S,$G672)</f>
        <v>0</v>
      </c>
      <c r="V672" s="99">
        <f>COUNTIFS(通讯通路门店!$S:$S,$G672,通讯通路门店!$J:$J,"综合卖场")</f>
        <v>0</v>
      </c>
      <c r="W672" s="99">
        <f>SUMIFS(通讯通路门店!$AJ:$AJ,通讯通路门店!$S:$S,通讯客户沙盘!$G672)</f>
        <v>0</v>
      </c>
      <c r="X672" s="99">
        <f t="shared" si="50"/>
        <v>0</v>
      </c>
      <c r="Y672" s="99">
        <f>COUNTIFS(通讯通路门店!$S:$S,$G672,通讯通路门店!$J:$J,"荣耀体验店")+COUNTIFS(通讯通路门店!$S:$S,$G672,通讯通路门店!$J:$J,"荣耀授权专卖店")</f>
        <v>0</v>
      </c>
      <c r="Z672" s="99">
        <f>COUNTIFS(通讯通路门店!$S:$S,$G672,通讯通路门店!$J:$J,"VIVO体验店")</f>
        <v>0</v>
      </c>
      <c r="AA672" s="99">
        <f>COUNTIFS(通讯通路门店!$S:$S,$G672,通讯通路门店!$J:$J,"OPPO体验店")</f>
        <v>0</v>
      </c>
      <c r="AB672" s="99">
        <f>COUNTIFS(通讯通路门店!$S:$S,$G672,通讯通路门店!$J:$J,"华为授权体验店")+COUNTIFS(通讯通路门店!$S:$S,$G672,通讯通路门店!$J:$J,"华为堡垒店")</f>
        <v>0</v>
      </c>
      <c r="AC672" s="99">
        <f>COUNTIFS(通讯通路门店!$S:$S,$G672,通讯通路门店!$J:$J,"小米体验店")</f>
        <v>0</v>
      </c>
      <c r="AD672" s="99">
        <f>COUNTIFS(通讯通路门店!$S:$S,$G672,通讯通路门店!$J:$J,"苹果体验店")</f>
        <v>0</v>
      </c>
      <c r="AE672" s="99">
        <f>COUNTIFS(通讯通路门店!$S:$S,$G672,通讯通路门店!$J:$J,"其他品牌专卖店")</f>
        <v>0</v>
      </c>
      <c r="AF672" s="99">
        <f>SUMIFS(通讯通路门店!$BI:$BI,通讯通路门店!$S:$S,$G672)</f>
        <v>0</v>
      </c>
      <c r="AG672" s="99">
        <f>SUMIFS(通讯通路门店!$BH:$BH,通讯通路门店!$S:$S,$G672)</f>
        <v>0</v>
      </c>
      <c r="AH672" s="99">
        <f t="shared" si="51"/>
        <v>0</v>
      </c>
      <c r="AI672" s="99">
        <f>SUMIFS(通讯通路门店!$BB:$BB,通讯通路门店!$S:$S,$G672)</f>
        <v>0</v>
      </c>
      <c r="AJ672" s="99">
        <f>SUMIFS(通讯通路门店!$BE:$BE,通讯通路门店!$S:$S,$G672)</f>
        <v>0</v>
      </c>
      <c r="AK672" s="99">
        <f>SUMIFS(通讯通路门店!$BG:$BG,通讯通路门店!$S:$S,$G672)</f>
        <v>0</v>
      </c>
      <c r="AL672" s="99">
        <f>SUMIFS(通讯通路门店!$BC:$BC,通讯通路门店!$S:$S,$G672)</f>
        <v>0</v>
      </c>
      <c r="AM672" s="99">
        <f>SUMIFS(通讯通路门店!$BD:$BD,通讯通路门店!$S:$S,$G672)</f>
        <v>0</v>
      </c>
      <c r="AN672" s="99">
        <f>SUMIFS(通讯通路门店!$BF:$BF,通讯通路门店!$S:$S,$G672)</f>
        <v>0</v>
      </c>
      <c r="AO672" s="99">
        <f t="shared" si="52"/>
        <v>0</v>
      </c>
      <c r="AP672" s="99">
        <f>SUMIFS(通讯通路门店!$K:$K,通讯通路门店!$S:$S,$G672)</f>
        <v>0</v>
      </c>
      <c r="AQ672" s="83"/>
      <c r="AR672" s="99">
        <f>SUMIFS(通讯通路门店!$T:$T,通讯通路门店!$S:$S,$G672)</f>
        <v>0</v>
      </c>
      <c r="AS672" s="99">
        <f>SUMIFS(通讯通路门店!$U:$U,通讯通路门店!$S:$S,$G672)</f>
        <v>0</v>
      </c>
      <c r="AT672" s="99">
        <f>SUMIFS(通讯通路门店!$V:$V,通讯通路门店!$S:$S,$G672)</f>
        <v>0</v>
      </c>
      <c r="AU672" s="99">
        <f>SUMIFS(通讯通路门店!$W:$W,通讯通路门店!$S:$S,$G672)</f>
        <v>0</v>
      </c>
      <c r="AV672" s="99">
        <f>SUMIFS(通讯通路门店!$Z:$Z,通讯通路门店!$S:$S,$G672)</f>
        <v>0</v>
      </c>
      <c r="AW672" s="99">
        <f>SUMIFS(通讯通路门店!$AB:$AB,通讯通路门店!$S:$S,$G672)</f>
        <v>0</v>
      </c>
      <c r="AX672" s="99">
        <f>SUMIFS(通讯通路门店!$X:$X,通讯通路门店!$S:$S,$G672)</f>
        <v>0</v>
      </c>
      <c r="AY672" s="99">
        <f>SUMIFS(通讯通路门店!$Y:$Y,通讯通路门店!$S:$S,$G672)</f>
        <v>0</v>
      </c>
      <c r="AZ672" s="99">
        <f>SUMIFS(通讯通路门店!$AA:$AA,通讯通路门店!$S:$S,$G672)</f>
        <v>0</v>
      </c>
      <c r="BA672" s="99">
        <f t="shared" si="53"/>
        <v>0</v>
      </c>
      <c r="BB672" s="99">
        <f t="shared" si="54"/>
        <v>0</v>
      </c>
      <c r="BC672" s="99">
        <f>SUMIFS(通讯通路门店!$W:$W,通讯通路门店!$S:$S,$G672,通讯通路门店!$J:$J,"荣耀体验店")+SUMIFS(通讯通路门店!$W:$W,通讯通路门店!$S:$S,$G672,通讯通路门店!$J:$J,"荣耀授权专卖店")</f>
        <v>0</v>
      </c>
      <c r="BD672" s="99">
        <f>SUMIFS(通讯通路门店!$Z:$Z,通讯通路门店!$S:$S,$G672,通讯通路门店!$J:$J,"VIVO体验店")</f>
        <v>0</v>
      </c>
      <c r="BE672" s="99">
        <f>SUMIFS(通讯通路门店!$AB:$AB,通讯通路门店!$S:$S,$G672,通讯通路门店!$J:$J,"OPPO体验店")</f>
        <v>0</v>
      </c>
      <c r="BF672" s="99">
        <f>SUMIFS(通讯通路门店!$X:$X,通讯通路门店!$S:$S,$G672,通讯通路门店!$J:$J,"华为授权体验店")+SUMIFS(通讯通路门店!$AA:$AA,通讯通路门店!$S:$S,$G672,通讯通路门店!$J:$J,"华为堡垒店")</f>
        <v>0</v>
      </c>
      <c r="BG672" s="99">
        <f>SUMIFS(通讯通路门店!$Y:$Y,通讯通路门店!$S:$S,$G672,通讯通路门店!$J:$J,"小米体验店")</f>
        <v>0</v>
      </c>
      <c r="BH672" s="99">
        <f>SUMIFS(通讯通路门店!$AA:$AA,通讯通路门店!$S:$S,$G672,通讯通路门店!$J:$J,"苹果体验店")</f>
        <v>0</v>
      </c>
      <c r="BI672" s="99">
        <f>SUMIFS(通讯通路门店!$K:$K,通讯通路门店!$S:$S,$G672,通讯通路门店!$J:$J,"其他品牌专卖店")</f>
        <v>0</v>
      </c>
      <c r="BJ672" s="99">
        <f>SUMIFS(通讯通路门店!$AC:$AC,通讯通路门店!$S:$S,$G672)</f>
        <v>0</v>
      </c>
      <c r="BK672" s="99">
        <f>SUMIFS(通讯通路门店!$AD:$AD,通讯通路门店!$S:$S,$G672)</f>
        <v>0</v>
      </c>
      <c r="BL672" s="99">
        <f>SUMIFS(通讯通路门店!$AE:$AE,通讯通路门店!$S:$S,$G672)</f>
        <v>0</v>
      </c>
      <c r="BM672" s="99">
        <f>SUMIFS(通讯通路门店!$AF:$AF,通讯通路门店!$S:$S,$G672)</f>
        <v>0</v>
      </c>
      <c r="BN672" s="99">
        <f>SUMIFS(通讯通路门店!$AG:$AG,通讯通路门店!$S:$S,$G672)</f>
        <v>0</v>
      </c>
      <c r="BO672" s="99">
        <f>SUMIFS(通讯通路门店!$AH:$AH,通讯通路门店!$S:$S,$G672)</f>
        <v>0</v>
      </c>
      <c r="BP672" s="99">
        <f>SUMIFS(通讯通路门店!$AI:$AI,通讯通路门店!$S:$S,$G672)</f>
        <v>0</v>
      </c>
      <c r="BQ672" s="83"/>
    </row>
    <row r="673" spans="1:69">
      <c r="A673" s="99" t="str">
        <f>IFERROR(_xlfn.XLOOKUP($G673,通讯通路门店!$S$4:$S$993933,通讯通路门店!$A$4:$A$993933,0,0),"")</f>
        <v/>
      </c>
      <c r="B673" s="99" t="str">
        <f>IFERROR(_xlfn.XLOOKUP($G673,通讯通路门店!$S$4:$S$993933,通讯通路门店!$B$4:$B$993933,0,0),"")</f>
        <v/>
      </c>
      <c r="C673" s="99" t="str">
        <f>IFERROR(_xlfn.XLOOKUP($G673,通讯通路门店!$S$4:$S$993933,通讯通路门店!$C$4:$C$993933,0,0),"")</f>
        <v/>
      </c>
      <c r="D673" s="99" t="str">
        <f>IFERROR(_xlfn.XLOOKUP($G673,通讯通路门店!$S$4:$S$993933,通讯通路门店!$D$4:$D$993933,0,0),"")</f>
        <v/>
      </c>
      <c r="E673" s="83"/>
      <c r="F673" s="83"/>
      <c r="G673" s="101" t="e">
        <v>#N/A</v>
      </c>
      <c r="H673" s="102" t="str">
        <f>IFERROR(_xlfn.XLOOKUP($G673,通讯通路门店!$S$4:$S$993933,通讯通路门店!$R$4:$R$993933,0,0),"")</f>
        <v/>
      </c>
      <c r="I673" s="83"/>
      <c r="J673" s="83"/>
      <c r="K673" s="83"/>
      <c r="L673" s="83"/>
      <c r="M673" s="83"/>
      <c r="N673" s="83"/>
      <c r="O673" s="83"/>
      <c r="P673" s="83"/>
      <c r="Q673" s="83"/>
      <c r="R673" s="83"/>
      <c r="S673" s="83"/>
      <c r="T673" s="83"/>
      <c r="U673" s="99">
        <f>COUNTIF(通讯通路门店!$S:$S,$G673)</f>
        <v>0</v>
      </c>
      <c r="V673" s="99">
        <f>COUNTIFS(通讯通路门店!$S:$S,$G673,通讯通路门店!$J:$J,"综合卖场")</f>
        <v>0</v>
      </c>
      <c r="W673" s="99">
        <f>SUMIFS(通讯通路门店!$AJ:$AJ,通讯通路门店!$S:$S,通讯客户沙盘!$G673)</f>
        <v>0</v>
      </c>
      <c r="X673" s="99">
        <f t="shared" si="50"/>
        <v>0</v>
      </c>
      <c r="Y673" s="99">
        <f>COUNTIFS(通讯通路门店!$S:$S,$G673,通讯通路门店!$J:$J,"荣耀体验店")+COUNTIFS(通讯通路门店!$S:$S,$G673,通讯通路门店!$J:$J,"荣耀授权专卖店")</f>
        <v>0</v>
      </c>
      <c r="Z673" s="99">
        <f>COUNTIFS(通讯通路门店!$S:$S,$G673,通讯通路门店!$J:$J,"VIVO体验店")</f>
        <v>0</v>
      </c>
      <c r="AA673" s="99">
        <f>COUNTIFS(通讯通路门店!$S:$S,$G673,通讯通路门店!$J:$J,"OPPO体验店")</f>
        <v>0</v>
      </c>
      <c r="AB673" s="99">
        <f>COUNTIFS(通讯通路门店!$S:$S,$G673,通讯通路门店!$J:$J,"华为授权体验店")+COUNTIFS(通讯通路门店!$S:$S,$G673,通讯通路门店!$J:$J,"华为堡垒店")</f>
        <v>0</v>
      </c>
      <c r="AC673" s="99">
        <f>COUNTIFS(通讯通路门店!$S:$S,$G673,通讯通路门店!$J:$J,"小米体验店")</f>
        <v>0</v>
      </c>
      <c r="AD673" s="99">
        <f>COUNTIFS(通讯通路门店!$S:$S,$G673,通讯通路门店!$J:$J,"苹果体验店")</f>
        <v>0</v>
      </c>
      <c r="AE673" s="99">
        <f>COUNTIFS(通讯通路门店!$S:$S,$G673,通讯通路门店!$J:$J,"其他品牌专卖店")</f>
        <v>0</v>
      </c>
      <c r="AF673" s="99">
        <f>SUMIFS(通讯通路门店!$BI:$BI,通讯通路门店!$S:$S,$G673)</f>
        <v>0</v>
      </c>
      <c r="AG673" s="99">
        <f>SUMIFS(通讯通路门店!$BH:$BH,通讯通路门店!$S:$S,$G673)</f>
        <v>0</v>
      </c>
      <c r="AH673" s="99">
        <f t="shared" si="51"/>
        <v>0</v>
      </c>
      <c r="AI673" s="99">
        <f>SUMIFS(通讯通路门店!$BB:$BB,通讯通路门店!$S:$S,$G673)</f>
        <v>0</v>
      </c>
      <c r="AJ673" s="99">
        <f>SUMIFS(通讯通路门店!$BE:$BE,通讯通路门店!$S:$S,$G673)</f>
        <v>0</v>
      </c>
      <c r="AK673" s="99">
        <f>SUMIFS(通讯通路门店!$BG:$BG,通讯通路门店!$S:$S,$G673)</f>
        <v>0</v>
      </c>
      <c r="AL673" s="99">
        <f>SUMIFS(通讯通路门店!$BC:$BC,通讯通路门店!$S:$S,$G673)</f>
        <v>0</v>
      </c>
      <c r="AM673" s="99">
        <f>SUMIFS(通讯通路门店!$BD:$BD,通讯通路门店!$S:$S,$G673)</f>
        <v>0</v>
      </c>
      <c r="AN673" s="99">
        <f>SUMIFS(通讯通路门店!$BF:$BF,通讯通路门店!$S:$S,$G673)</f>
        <v>0</v>
      </c>
      <c r="AO673" s="99">
        <f t="shared" si="52"/>
        <v>0</v>
      </c>
      <c r="AP673" s="99">
        <f>SUMIFS(通讯通路门店!$K:$K,通讯通路门店!$S:$S,$G673)</f>
        <v>0</v>
      </c>
      <c r="AQ673" s="83"/>
      <c r="AR673" s="99">
        <f>SUMIFS(通讯通路门店!$T:$T,通讯通路门店!$S:$S,$G673)</f>
        <v>0</v>
      </c>
      <c r="AS673" s="99">
        <f>SUMIFS(通讯通路门店!$U:$U,通讯通路门店!$S:$S,$G673)</f>
        <v>0</v>
      </c>
      <c r="AT673" s="99">
        <f>SUMIFS(通讯通路门店!$V:$V,通讯通路门店!$S:$S,$G673)</f>
        <v>0</v>
      </c>
      <c r="AU673" s="99">
        <f>SUMIFS(通讯通路门店!$W:$W,通讯通路门店!$S:$S,$G673)</f>
        <v>0</v>
      </c>
      <c r="AV673" s="99">
        <f>SUMIFS(通讯通路门店!$Z:$Z,通讯通路门店!$S:$S,$G673)</f>
        <v>0</v>
      </c>
      <c r="AW673" s="99">
        <f>SUMIFS(通讯通路门店!$AB:$AB,通讯通路门店!$S:$S,$G673)</f>
        <v>0</v>
      </c>
      <c r="AX673" s="99">
        <f>SUMIFS(通讯通路门店!$X:$X,通讯通路门店!$S:$S,$G673)</f>
        <v>0</v>
      </c>
      <c r="AY673" s="99">
        <f>SUMIFS(通讯通路门店!$Y:$Y,通讯通路门店!$S:$S,$G673)</f>
        <v>0</v>
      </c>
      <c r="AZ673" s="99">
        <f>SUMIFS(通讯通路门店!$AA:$AA,通讯通路门店!$S:$S,$G673)</f>
        <v>0</v>
      </c>
      <c r="BA673" s="99">
        <f t="shared" si="53"/>
        <v>0</v>
      </c>
      <c r="BB673" s="99">
        <f t="shared" si="54"/>
        <v>0</v>
      </c>
      <c r="BC673" s="99">
        <f>SUMIFS(通讯通路门店!$W:$W,通讯通路门店!$S:$S,$G673,通讯通路门店!$J:$J,"荣耀体验店")+SUMIFS(通讯通路门店!$W:$W,通讯通路门店!$S:$S,$G673,通讯通路门店!$J:$J,"荣耀授权专卖店")</f>
        <v>0</v>
      </c>
      <c r="BD673" s="99">
        <f>SUMIFS(通讯通路门店!$Z:$Z,通讯通路门店!$S:$S,$G673,通讯通路门店!$J:$J,"VIVO体验店")</f>
        <v>0</v>
      </c>
      <c r="BE673" s="99">
        <f>SUMIFS(通讯通路门店!$AB:$AB,通讯通路门店!$S:$S,$G673,通讯通路门店!$J:$J,"OPPO体验店")</f>
        <v>0</v>
      </c>
      <c r="BF673" s="99">
        <f>SUMIFS(通讯通路门店!$X:$X,通讯通路门店!$S:$S,$G673,通讯通路门店!$J:$J,"华为授权体验店")+SUMIFS(通讯通路门店!$AA:$AA,通讯通路门店!$S:$S,$G673,通讯通路门店!$J:$J,"华为堡垒店")</f>
        <v>0</v>
      </c>
      <c r="BG673" s="99">
        <f>SUMIFS(通讯通路门店!$Y:$Y,通讯通路门店!$S:$S,$G673,通讯通路门店!$J:$J,"小米体验店")</f>
        <v>0</v>
      </c>
      <c r="BH673" s="99">
        <f>SUMIFS(通讯通路门店!$AA:$AA,通讯通路门店!$S:$S,$G673,通讯通路门店!$J:$J,"苹果体验店")</f>
        <v>0</v>
      </c>
      <c r="BI673" s="99">
        <f>SUMIFS(通讯通路门店!$K:$K,通讯通路门店!$S:$S,$G673,通讯通路门店!$J:$J,"其他品牌专卖店")</f>
        <v>0</v>
      </c>
      <c r="BJ673" s="99">
        <f>SUMIFS(通讯通路门店!$AC:$AC,通讯通路门店!$S:$S,$G673)</f>
        <v>0</v>
      </c>
      <c r="BK673" s="99">
        <f>SUMIFS(通讯通路门店!$AD:$AD,通讯通路门店!$S:$S,$G673)</f>
        <v>0</v>
      </c>
      <c r="BL673" s="99">
        <f>SUMIFS(通讯通路门店!$AE:$AE,通讯通路门店!$S:$S,$G673)</f>
        <v>0</v>
      </c>
      <c r="BM673" s="99">
        <f>SUMIFS(通讯通路门店!$AF:$AF,通讯通路门店!$S:$S,$G673)</f>
        <v>0</v>
      </c>
      <c r="BN673" s="99">
        <f>SUMIFS(通讯通路门店!$AG:$AG,通讯通路门店!$S:$S,$G673)</f>
        <v>0</v>
      </c>
      <c r="BO673" s="99">
        <f>SUMIFS(通讯通路门店!$AH:$AH,通讯通路门店!$S:$S,$G673)</f>
        <v>0</v>
      </c>
      <c r="BP673" s="99">
        <f>SUMIFS(通讯通路门店!$AI:$AI,通讯通路门店!$S:$S,$G673)</f>
        <v>0</v>
      </c>
      <c r="BQ673" s="83"/>
    </row>
    <row r="674" spans="1:69">
      <c r="A674" s="99" t="str">
        <f>IFERROR(_xlfn.XLOOKUP($G674,通讯通路门店!$S$4:$S$993933,通讯通路门店!$A$4:$A$993933,0,0),"")</f>
        <v/>
      </c>
      <c r="B674" s="99" t="str">
        <f>IFERROR(_xlfn.XLOOKUP($G674,通讯通路门店!$S$4:$S$993933,通讯通路门店!$B$4:$B$993933,0,0),"")</f>
        <v/>
      </c>
      <c r="C674" s="99" t="str">
        <f>IFERROR(_xlfn.XLOOKUP($G674,通讯通路门店!$S$4:$S$993933,通讯通路门店!$C$4:$C$993933,0,0),"")</f>
        <v/>
      </c>
      <c r="D674" s="99" t="str">
        <f>IFERROR(_xlfn.XLOOKUP($G674,通讯通路门店!$S$4:$S$993933,通讯通路门店!$D$4:$D$993933,0,0),"")</f>
        <v/>
      </c>
      <c r="E674" s="83"/>
      <c r="F674" s="83"/>
      <c r="G674" s="101" t="e">
        <v>#N/A</v>
      </c>
      <c r="H674" s="102" t="str">
        <f>IFERROR(_xlfn.XLOOKUP($G674,通讯通路门店!$S$4:$S$993933,通讯通路门店!$R$4:$R$993933,0,0),"")</f>
        <v/>
      </c>
      <c r="I674" s="83"/>
      <c r="J674" s="83"/>
      <c r="K674" s="83"/>
      <c r="L674" s="83"/>
      <c r="M674" s="83"/>
      <c r="N674" s="83"/>
      <c r="O674" s="83"/>
      <c r="P674" s="83"/>
      <c r="Q674" s="83"/>
      <c r="R674" s="83"/>
      <c r="S674" s="83"/>
      <c r="T674" s="83"/>
      <c r="U674" s="99">
        <f>COUNTIF(通讯通路门店!$S:$S,$G674)</f>
        <v>0</v>
      </c>
      <c r="V674" s="99">
        <f>COUNTIFS(通讯通路门店!$S:$S,$G674,通讯通路门店!$J:$J,"综合卖场")</f>
        <v>0</v>
      </c>
      <c r="W674" s="99">
        <f>SUMIFS(通讯通路门店!$AJ:$AJ,通讯通路门店!$S:$S,通讯客户沙盘!$G674)</f>
        <v>0</v>
      </c>
      <c r="X674" s="99">
        <f t="shared" si="50"/>
        <v>0</v>
      </c>
      <c r="Y674" s="99">
        <f>COUNTIFS(通讯通路门店!$S:$S,$G674,通讯通路门店!$J:$J,"荣耀体验店")+COUNTIFS(通讯通路门店!$S:$S,$G674,通讯通路门店!$J:$J,"荣耀授权专卖店")</f>
        <v>0</v>
      </c>
      <c r="Z674" s="99">
        <f>COUNTIFS(通讯通路门店!$S:$S,$G674,通讯通路门店!$J:$J,"VIVO体验店")</f>
        <v>0</v>
      </c>
      <c r="AA674" s="99">
        <f>COUNTIFS(通讯通路门店!$S:$S,$G674,通讯通路门店!$J:$J,"OPPO体验店")</f>
        <v>0</v>
      </c>
      <c r="AB674" s="99">
        <f>COUNTIFS(通讯通路门店!$S:$S,$G674,通讯通路门店!$J:$J,"华为授权体验店")+COUNTIFS(通讯通路门店!$S:$S,$G674,通讯通路门店!$J:$J,"华为堡垒店")</f>
        <v>0</v>
      </c>
      <c r="AC674" s="99">
        <f>COUNTIFS(通讯通路门店!$S:$S,$G674,通讯通路门店!$J:$J,"小米体验店")</f>
        <v>0</v>
      </c>
      <c r="AD674" s="99">
        <f>COUNTIFS(通讯通路门店!$S:$S,$G674,通讯通路门店!$J:$J,"苹果体验店")</f>
        <v>0</v>
      </c>
      <c r="AE674" s="99">
        <f>COUNTIFS(通讯通路门店!$S:$S,$G674,通讯通路门店!$J:$J,"其他品牌专卖店")</f>
        <v>0</v>
      </c>
      <c r="AF674" s="99">
        <f>SUMIFS(通讯通路门店!$BI:$BI,通讯通路门店!$S:$S,$G674)</f>
        <v>0</v>
      </c>
      <c r="AG674" s="99">
        <f>SUMIFS(通讯通路门店!$BH:$BH,通讯通路门店!$S:$S,$G674)</f>
        <v>0</v>
      </c>
      <c r="AH674" s="99">
        <f t="shared" si="51"/>
        <v>0</v>
      </c>
      <c r="AI674" s="99">
        <f>SUMIFS(通讯通路门店!$BB:$BB,通讯通路门店!$S:$S,$G674)</f>
        <v>0</v>
      </c>
      <c r="AJ674" s="99">
        <f>SUMIFS(通讯通路门店!$BE:$BE,通讯通路门店!$S:$S,$G674)</f>
        <v>0</v>
      </c>
      <c r="AK674" s="99">
        <f>SUMIFS(通讯通路门店!$BG:$BG,通讯通路门店!$S:$S,$G674)</f>
        <v>0</v>
      </c>
      <c r="AL674" s="99">
        <f>SUMIFS(通讯通路门店!$BC:$BC,通讯通路门店!$S:$S,$G674)</f>
        <v>0</v>
      </c>
      <c r="AM674" s="99">
        <f>SUMIFS(通讯通路门店!$BD:$BD,通讯通路门店!$S:$S,$G674)</f>
        <v>0</v>
      </c>
      <c r="AN674" s="99">
        <f>SUMIFS(通讯通路门店!$BF:$BF,通讯通路门店!$S:$S,$G674)</f>
        <v>0</v>
      </c>
      <c r="AO674" s="99">
        <f t="shared" si="52"/>
        <v>0</v>
      </c>
      <c r="AP674" s="99">
        <f>SUMIFS(通讯通路门店!$K:$K,通讯通路门店!$S:$S,$G674)</f>
        <v>0</v>
      </c>
      <c r="AQ674" s="83"/>
      <c r="AR674" s="99">
        <f>SUMIFS(通讯通路门店!$T:$T,通讯通路门店!$S:$S,$G674)</f>
        <v>0</v>
      </c>
      <c r="AS674" s="99">
        <f>SUMIFS(通讯通路门店!$U:$U,通讯通路门店!$S:$S,$G674)</f>
        <v>0</v>
      </c>
      <c r="AT674" s="99">
        <f>SUMIFS(通讯通路门店!$V:$V,通讯通路门店!$S:$S,$G674)</f>
        <v>0</v>
      </c>
      <c r="AU674" s="99">
        <f>SUMIFS(通讯通路门店!$W:$W,通讯通路门店!$S:$S,$G674)</f>
        <v>0</v>
      </c>
      <c r="AV674" s="99">
        <f>SUMIFS(通讯通路门店!$Z:$Z,通讯通路门店!$S:$S,$G674)</f>
        <v>0</v>
      </c>
      <c r="AW674" s="99">
        <f>SUMIFS(通讯通路门店!$AB:$AB,通讯通路门店!$S:$S,$G674)</f>
        <v>0</v>
      </c>
      <c r="AX674" s="99">
        <f>SUMIFS(通讯通路门店!$X:$X,通讯通路门店!$S:$S,$G674)</f>
        <v>0</v>
      </c>
      <c r="AY674" s="99">
        <f>SUMIFS(通讯通路门店!$Y:$Y,通讯通路门店!$S:$S,$G674)</f>
        <v>0</v>
      </c>
      <c r="AZ674" s="99">
        <f>SUMIFS(通讯通路门店!$AA:$AA,通讯通路门店!$S:$S,$G674)</f>
        <v>0</v>
      </c>
      <c r="BA674" s="99">
        <f t="shared" si="53"/>
        <v>0</v>
      </c>
      <c r="BB674" s="99">
        <f t="shared" si="54"/>
        <v>0</v>
      </c>
      <c r="BC674" s="99">
        <f>SUMIFS(通讯通路门店!$W:$W,通讯通路门店!$S:$S,$G674,通讯通路门店!$J:$J,"荣耀体验店")+SUMIFS(通讯通路门店!$W:$W,通讯通路门店!$S:$S,$G674,通讯通路门店!$J:$J,"荣耀授权专卖店")</f>
        <v>0</v>
      </c>
      <c r="BD674" s="99">
        <f>SUMIFS(通讯通路门店!$Z:$Z,通讯通路门店!$S:$S,$G674,通讯通路门店!$J:$J,"VIVO体验店")</f>
        <v>0</v>
      </c>
      <c r="BE674" s="99">
        <f>SUMIFS(通讯通路门店!$AB:$AB,通讯通路门店!$S:$S,$G674,通讯通路门店!$J:$J,"OPPO体验店")</f>
        <v>0</v>
      </c>
      <c r="BF674" s="99">
        <f>SUMIFS(通讯通路门店!$X:$X,通讯通路门店!$S:$S,$G674,通讯通路门店!$J:$J,"华为授权体验店")+SUMIFS(通讯通路门店!$AA:$AA,通讯通路门店!$S:$S,$G674,通讯通路门店!$J:$J,"华为堡垒店")</f>
        <v>0</v>
      </c>
      <c r="BG674" s="99">
        <f>SUMIFS(通讯通路门店!$Y:$Y,通讯通路门店!$S:$S,$G674,通讯通路门店!$J:$J,"小米体验店")</f>
        <v>0</v>
      </c>
      <c r="BH674" s="99">
        <f>SUMIFS(通讯通路门店!$AA:$AA,通讯通路门店!$S:$S,$G674,通讯通路门店!$J:$J,"苹果体验店")</f>
        <v>0</v>
      </c>
      <c r="BI674" s="99">
        <f>SUMIFS(通讯通路门店!$K:$K,通讯通路门店!$S:$S,$G674,通讯通路门店!$J:$J,"其他品牌专卖店")</f>
        <v>0</v>
      </c>
      <c r="BJ674" s="99">
        <f>SUMIFS(通讯通路门店!$AC:$AC,通讯通路门店!$S:$S,$G674)</f>
        <v>0</v>
      </c>
      <c r="BK674" s="99">
        <f>SUMIFS(通讯通路门店!$AD:$AD,通讯通路门店!$S:$S,$G674)</f>
        <v>0</v>
      </c>
      <c r="BL674" s="99">
        <f>SUMIFS(通讯通路门店!$AE:$AE,通讯通路门店!$S:$S,$G674)</f>
        <v>0</v>
      </c>
      <c r="BM674" s="99">
        <f>SUMIFS(通讯通路门店!$AF:$AF,通讯通路门店!$S:$S,$G674)</f>
        <v>0</v>
      </c>
      <c r="BN674" s="99">
        <f>SUMIFS(通讯通路门店!$AG:$AG,通讯通路门店!$S:$S,$G674)</f>
        <v>0</v>
      </c>
      <c r="BO674" s="99">
        <f>SUMIFS(通讯通路门店!$AH:$AH,通讯通路门店!$S:$S,$G674)</f>
        <v>0</v>
      </c>
      <c r="BP674" s="99">
        <f>SUMIFS(通讯通路门店!$AI:$AI,通讯通路门店!$S:$S,$G674)</f>
        <v>0</v>
      </c>
      <c r="BQ674" s="83"/>
    </row>
    <row r="675" spans="1:69">
      <c r="A675" s="99" t="str">
        <f>IFERROR(_xlfn.XLOOKUP($G675,通讯通路门店!$S$4:$S$993933,通讯通路门店!$A$4:$A$993933,0,0),"")</f>
        <v/>
      </c>
      <c r="B675" s="99" t="str">
        <f>IFERROR(_xlfn.XLOOKUP($G675,通讯通路门店!$S$4:$S$993933,通讯通路门店!$B$4:$B$993933,0,0),"")</f>
        <v/>
      </c>
      <c r="C675" s="99" t="str">
        <f>IFERROR(_xlfn.XLOOKUP($G675,通讯通路门店!$S$4:$S$993933,通讯通路门店!$C$4:$C$993933,0,0),"")</f>
        <v/>
      </c>
      <c r="D675" s="99" t="str">
        <f>IFERROR(_xlfn.XLOOKUP($G675,通讯通路门店!$S$4:$S$993933,通讯通路门店!$D$4:$D$993933,0,0),"")</f>
        <v/>
      </c>
      <c r="E675" s="83"/>
      <c r="F675" s="83"/>
      <c r="G675" s="101" t="e">
        <v>#N/A</v>
      </c>
      <c r="H675" s="102" t="str">
        <f>IFERROR(_xlfn.XLOOKUP($G675,通讯通路门店!$S$4:$S$993933,通讯通路门店!$R$4:$R$993933,0,0),"")</f>
        <v/>
      </c>
      <c r="I675" s="83"/>
      <c r="J675" s="83"/>
      <c r="K675" s="83"/>
      <c r="L675" s="83"/>
      <c r="M675" s="83"/>
      <c r="N675" s="83"/>
      <c r="O675" s="83"/>
      <c r="P675" s="83"/>
      <c r="Q675" s="83"/>
      <c r="R675" s="83"/>
      <c r="S675" s="83"/>
      <c r="T675" s="83"/>
      <c r="U675" s="99">
        <f>COUNTIF(通讯通路门店!$S:$S,$G675)</f>
        <v>0</v>
      </c>
      <c r="V675" s="99">
        <f>COUNTIFS(通讯通路门店!$S:$S,$G675,通讯通路门店!$J:$J,"综合卖场")</f>
        <v>0</v>
      </c>
      <c r="W675" s="99">
        <f>SUMIFS(通讯通路门店!$AJ:$AJ,通讯通路门店!$S:$S,通讯客户沙盘!$G675)</f>
        <v>0</v>
      </c>
      <c r="X675" s="99">
        <f t="shared" si="50"/>
        <v>0</v>
      </c>
      <c r="Y675" s="99">
        <f>COUNTIFS(通讯通路门店!$S:$S,$G675,通讯通路门店!$J:$J,"荣耀体验店")+COUNTIFS(通讯通路门店!$S:$S,$G675,通讯通路门店!$J:$J,"荣耀授权专卖店")</f>
        <v>0</v>
      </c>
      <c r="Z675" s="99">
        <f>COUNTIFS(通讯通路门店!$S:$S,$G675,通讯通路门店!$J:$J,"VIVO体验店")</f>
        <v>0</v>
      </c>
      <c r="AA675" s="99">
        <f>COUNTIFS(通讯通路门店!$S:$S,$G675,通讯通路门店!$J:$J,"OPPO体验店")</f>
        <v>0</v>
      </c>
      <c r="AB675" s="99">
        <f>COUNTIFS(通讯通路门店!$S:$S,$G675,通讯通路门店!$J:$J,"华为授权体验店")+COUNTIFS(通讯通路门店!$S:$S,$G675,通讯通路门店!$J:$J,"华为堡垒店")</f>
        <v>0</v>
      </c>
      <c r="AC675" s="99">
        <f>COUNTIFS(通讯通路门店!$S:$S,$G675,通讯通路门店!$J:$J,"小米体验店")</f>
        <v>0</v>
      </c>
      <c r="AD675" s="99">
        <f>COUNTIFS(通讯通路门店!$S:$S,$G675,通讯通路门店!$J:$J,"苹果体验店")</f>
        <v>0</v>
      </c>
      <c r="AE675" s="99">
        <f>COUNTIFS(通讯通路门店!$S:$S,$G675,通讯通路门店!$J:$J,"其他品牌专卖店")</f>
        <v>0</v>
      </c>
      <c r="AF675" s="99">
        <f>SUMIFS(通讯通路门店!$BI:$BI,通讯通路门店!$S:$S,$G675)</f>
        <v>0</v>
      </c>
      <c r="AG675" s="99">
        <f>SUMIFS(通讯通路门店!$BH:$BH,通讯通路门店!$S:$S,$G675)</f>
        <v>0</v>
      </c>
      <c r="AH675" s="99">
        <f t="shared" si="51"/>
        <v>0</v>
      </c>
      <c r="AI675" s="99">
        <f>SUMIFS(通讯通路门店!$BB:$BB,通讯通路门店!$S:$S,$G675)</f>
        <v>0</v>
      </c>
      <c r="AJ675" s="99">
        <f>SUMIFS(通讯通路门店!$BE:$BE,通讯通路门店!$S:$S,$G675)</f>
        <v>0</v>
      </c>
      <c r="AK675" s="99">
        <f>SUMIFS(通讯通路门店!$BG:$BG,通讯通路门店!$S:$S,$G675)</f>
        <v>0</v>
      </c>
      <c r="AL675" s="99">
        <f>SUMIFS(通讯通路门店!$BC:$BC,通讯通路门店!$S:$S,$G675)</f>
        <v>0</v>
      </c>
      <c r="AM675" s="99">
        <f>SUMIFS(通讯通路门店!$BD:$BD,通讯通路门店!$S:$S,$G675)</f>
        <v>0</v>
      </c>
      <c r="AN675" s="99">
        <f>SUMIFS(通讯通路门店!$BF:$BF,通讯通路门店!$S:$S,$G675)</f>
        <v>0</v>
      </c>
      <c r="AO675" s="99">
        <f t="shared" si="52"/>
        <v>0</v>
      </c>
      <c r="AP675" s="99">
        <f>SUMIFS(通讯通路门店!$K:$K,通讯通路门店!$S:$S,$G675)</f>
        <v>0</v>
      </c>
      <c r="AQ675" s="83"/>
      <c r="AR675" s="99">
        <f>SUMIFS(通讯通路门店!$T:$T,通讯通路门店!$S:$S,$G675)</f>
        <v>0</v>
      </c>
      <c r="AS675" s="99">
        <f>SUMIFS(通讯通路门店!$U:$U,通讯通路门店!$S:$S,$G675)</f>
        <v>0</v>
      </c>
      <c r="AT675" s="99">
        <f>SUMIFS(通讯通路门店!$V:$V,通讯通路门店!$S:$S,$G675)</f>
        <v>0</v>
      </c>
      <c r="AU675" s="99">
        <f>SUMIFS(通讯通路门店!$W:$W,通讯通路门店!$S:$S,$G675)</f>
        <v>0</v>
      </c>
      <c r="AV675" s="99">
        <f>SUMIFS(通讯通路门店!$Z:$Z,通讯通路门店!$S:$S,$G675)</f>
        <v>0</v>
      </c>
      <c r="AW675" s="99">
        <f>SUMIFS(通讯通路门店!$AB:$AB,通讯通路门店!$S:$S,$G675)</f>
        <v>0</v>
      </c>
      <c r="AX675" s="99">
        <f>SUMIFS(通讯通路门店!$X:$X,通讯通路门店!$S:$S,$G675)</f>
        <v>0</v>
      </c>
      <c r="AY675" s="99">
        <f>SUMIFS(通讯通路门店!$Y:$Y,通讯通路门店!$S:$S,$G675)</f>
        <v>0</v>
      </c>
      <c r="AZ675" s="99">
        <f>SUMIFS(通讯通路门店!$AA:$AA,通讯通路门店!$S:$S,$G675)</f>
        <v>0</v>
      </c>
      <c r="BA675" s="99">
        <f t="shared" si="53"/>
        <v>0</v>
      </c>
      <c r="BB675" s="99">
        <f t="shared" si="54"/>
        <v>0</v>
      </c>
      <c r="BC675" s="99">
        <f>SUMIFS(通讯通路门店!$W:$W,通讯通路门店!$S:$S,$G675,通讯通路门店!$J:$J,"荣耀体验店")+SUMIFS(通讯通路门店!$W:$W,通讯通路门店!$S:$S,$G675,通讯通路门店!$J:$J,"荣耀授权专卖店")</f>
        <v>0</v>
      </c>
      <c r="BD675" s="99">
        <f>SUMIFS(通讯通路门店!$Z:$Z,通讯通路门店!$S:$S,$G675,通讯通路门店!$J:$J,"VIVO体验店")</f>
        <v>0</v>
      </c>
      <c r="BE675" s="99">
        <f>SUMIFS(通讯通路门店!$AB:$AB,通讯通路门店!$S:$S,$G675,通讯通路门店!$J:$J,"OPPO体验店")</f>
        <v>0</v>
      </c>
      <c r="BF675" s="99">
        <f>SUMIFS(通讯通路门店!$X:$X,通讯通路门店!$S:$S,$G675,通讯通路门店!$J:$J,"华为授权体验店")+SUMIFS(通讯通路门店!$AA:$AA,通讯通路门店!$S:$S,$G675,通讯通路门店!$J:$J,"华为堡垒店")</f>
        <v>0</v>
      </c>
      <c r="BG675" s="99">
        <f>SUMIFS(通讯通路门店!$Y:$Y,通讯通路门店!$S:$S,$G675,通讯通路门店!$J:$J,"小米体验店")</f>
        <v>0</v>
      </c>
      <c r="BH675" s="99">
        <f>SUMIFS(通讯通路门店!$AA:$AA,通讯通路门店!$S:$S,$G675,通讯通路门店!$J:$J,"苹果体验店")</f>
        <v>0</v>
      </c>
      <c r="BI675" s="99">
        <f>SUMIFS(通讯通路门店!$K:$K,通讯通路门店!$S:$S,$G675,通讯通路门店!$J:$J,"其他品牌专卖店")</f>
        <v>0</v>
      </c>
      <c r="BJ675" s="99">
        <f>SUMIFS(通讯通路门店!$AC:$AC,通讯通路门店!$S:$S,$G675)</f>
        <v>0</v>
      </c>
      <c r="BK675" s="99">
        <f>SUMIFS(通讯通路门店!$AD:$AD,通讯通路门店!$S:$S,$G675)</f>
        <v>0</v>
      </c>
      <c r="BL675" s="99">
        <f>SUMIFS(通讯通路门店!$AE:$AE,通讯通路门店!$S:$S,$G675)</f>
        <v>0</v>
      </c>
      <c r="BM675" s="99">
        <f>SUMIFS(通讯通路门店!$AF:$AF,通讯通路门店!$S:$S,$G675)</f>
        <v>0</v>
      </c>
      <c r="BN675" s="99">
        <f>SUMIFS(通讯通路门店!$AG:$AG,通讯通路门店!$S:$S,$G675)</f>
        <v>0</v>
      </c>
      <c r="BO675" s="99">
        <f>SUMIFS(通讯通路门店!$AH:$AH,通讯通路门店!$S:$S,$G675)</f>
        <v>0</v>
      </c>
      <c r="BP675" s="99">
        <f>SUMIFS(通讯通路门店!$AI:$AI,通讯通路门店!$S:$S,$G675)</f>
        <v>0</v>
      </c>
      <c r="BQ675" s="83"/>
    </row>
    <row r="676" spans="1:69">
      <c r="A676" s="99" t="str">
        <f>IFERROR(_xlfn.XLOOKUP($G676,通讯通路门店!$S$4:$S$993933,通讯通路门店!$A$4:$A$993933,0,0),"")</f>
        <v/>
      </c>
      <c r="B676" s="99" t="str">
        <f>IFERROR(_xlfn.XLOOKUP($G676,通讯通路门店!$S$4:$S$993933,通讯通路门店!$B$4:$B$993933,0,0),"")</f>
        <v/>
      </c>
      <c r="C676" s="99" t="str">
        <f>IFERROR(_xlfn.XLOOKUP($G676,通讯通路门店!$S$4:$S$993933,通讯通路门店!$C$4:$C$993933,0,0),"")</f>
        <v/>
      </c>
      <c r="D676" s="99" t="str">
        <f>IFERROR(_xlfn.XLOOKUP($G676,通讯通路门店!$S$4:$S$993933,通讯通路门店!$D$4:$D$993933,0,0),"")</f>
        <v/>
      </c>
      <c r="E676" s="83"/>
      <c r="F676" s="83"/>
      <c r="G676" s="101" t="e">
        <v>#N/A</v>
      </c>
      <c r="H676" s="102" t="str">
        <f>IFERROR(_xlfn.XLOOKUP($G676,通讯通路门店!$S$4:$S$993933,通讯通路门店!$R$4:$R$993933,0,0),"")</f>
        <v/>
      </c>
      <c r="I676" s="83"/>
      <c r="J676" s="83"/>
      <c r="K676" s="83"/>
      <c r="L676" s="83"/>
      <c r="M676" s="83"/>
      <c r="N676" s="83"/>
      <c r="O676" s="83"/>
      <c r="P676" s="83"/>
      <c r="Q676" s="83"/>
      <c r="R676" s="83"/>
      <c r="S676" s="83"/>
      <c r="T676" s="83"/>
      <c r="U676" s="99">
        <f>COUNTIF(通讯通路门店!$S:$S,$G676)</f>
        <v>0</v>
      </c>
      <c r="V676" s="99">
        <f>COUNTIFS(通讯通路门店!$S:$S,$G676,通讯通路门店!$J:$J,"综合卖场")</f>
        <v>0</v>
      </c>
      <c r="W676" s="99">
        <f>SUMIFS(通讯通路门店!$AJ:$AJ,通讯通路门店!$S:$S,通讯客户沙盘!$G676)</f>
        <v>0</v>
      </c>
      <c r="X676" s="99">
        <f t="shared" si="50"/>
        <v>0</v>
      </c>
      <c r="Y676" s="99">
        <f>COUNTIFS(通讯通路门店!$S:$S,$G676,通讯通路门店!$J:$J,"荣耀体验店")+COUNTIFS(通讯通路门店!$S:$S,$G676,通讯通路门店!$J:$J,"荣耀授权专卖店")</f>
        <v>0</v>
      </c>
      <c r="Z676" s="99">
        <f>COUNTIFS(通讯通路门店!$S:$S,$G676,通讯通路门店!$J:$J,"VIVO体验店")</f>
        <v>0</v>
      </c>
      <c r="AA676" s="99">
        <f>COUNTIFS(通讯通路门店!$S:$S,$G676,通讯通路门店!$J:$J,"OPPO体验店")</f>
        <v>0</v>
      </c>
      <c r="AB676" s="99">
        <f>COUNTIFS(通讯通路门店!$S:$S,$G676,通讯通路门店!$J:$J,"华为授权体验店")+COUNTIFS(通讯通路门店!$S:$S,$G676,通讯通路门店!$J:$J,"华为堡垒店")</f>
        <v>0</v>
      </c>
      <c r="AC676" s="99">
        <f>COUNTIFS(通讯通路门店!$S:$S,$G676,通讯通路门店!$J:$J,"小米体验店")</f>
        <v>0</v>
      </c>
      <c r="AD676" s="99">
        <f>COUNTIFS(通讯通路门店!$S:$S,$G676,通讯通路门店!$J:$J,"苹果体验店")</f>
        <v>0</v>
      </c>
      <c r="AE676" s="99">
        <f>COUNTIFS(通讯通路门店!$S:$S,$G676,通讯通路门店!$J:$J,"其他品牌专卖店")</f>
        <v>0</v>
      </c>
      <c r="AF676" s="99">
        <f>SUMIFS(通讯通路门店!$BI:$BI,通讯通路门店!$S:$S,$G676)</f>
        <v>0</v>
      </c>
      <c r="AG676" s="99">
        <f>SUMIFS(通讯通路门店!$BH:$BH,通讯通路门店!$S:$S,$G676)</f>
        <v>0</v>
      </c>
      <c r="AH676" s="99">
        <f t="shared" si="51"/>
        <v>0</v>
      </c>
      <c r="AI676" s="99">
        <f>SUMIFS(通讯通路门店!$BB:$BB,通讯通路门店!$S:$S,$G676)</f>
        <v>0</v>
      </c>
      <c r="AJ676" s="99">
        <f>SUMIFS(通讯通路门店!$BE:$BE,通讯通路门店!$S:$S,$G676)</f>
        <v>0</v>
      </c>
      <c r="AK676" s="99">
        <f>SUMIFS(通讯通路门店!$BG:$BG,通讯通路门店!$S:$S,$G676)</f>
        <v>0</v>
      </c>
      <c r="AL676" s="99">
        <f>SUMIFS(通讯通路门店!$BC:$BC,通讯通路门店!$S:$S,$G676)</f>
        <v>0</v>
      </c>
      <c r="AM676" s="99">
        <f>SUMIFS(通讯通路门店!$BD:$BD,通讯通路门店!$S:$S,$G676)</f>
        <v>0</v>
      </c>
      <c r="AN676" s="99">
        <f>SUMIFS(通讯通路门店!$BF:$BF,通讯通路门店!$S:$S,$G676)</f>
        <v>0</v>
      </c>
      <c r="AO676" s="99">
        <f t="shared" si="52"/>
        <v>0</v>
      </c>
      <c r="AP676" s="99">
        <f>SUMIFS(通讯通路门店!$K:$K,通讯通路门店!$S:$S,$G676)</f>
        <v>0</v>
      </c>
      <c r="AQ676" s="83"/>
      <c r="AR676" s="99">
        <f>SUMIFS(通讯通路门店!$T:$T,通讯通路门店!$S:$S,$G676)</f>
        <v>0</v>
      </c>
      <c r="AS676" s="99">
        <f>SUMIFS(通讯通路门店!$U:$U,通讯通路门店!$S:$S,$G676)</f>
        <v>0</v>
      </c>
      <c r="AT676" s="99">
        <f>SUMIFS(通讯通路门店!$V:$V,通讯通路门店!$S:$S,$G676)</f>
        <v>0</v>
      </c>
      <c r="AU676" s="99">
        <f>SUMIFS(通讯通路门店!$W:$W,通讯通路门店!$S:$S,$G676)</f>
        <v>0</v>
      </c>
      <c r="AV676" s="99">
        <f>SUMIFS(通讯通路门店!$Z:$Z,通讯通路门店!$S:$S,$G676)</f>
        <v>0</v>
      </c>
      <c r="AW676" s="99">
        <f>SUMIFS(通讯通路门店!$AB:$AB,通讯通路门店!$S:$S,$G676)</f>
        <v>0</v>
      </c>
      <c r="AX676" s="99">
        <f>SUMIFS(通讯通路门店!$X:$X,通讯通路门店!$S:$S,$G676)</f>
        <v>0</v>
      </c>
      <c r="AY676" s="99">
        <f>SUMIFS(通讯通路门店!$Y:$Y,通讯通路门店!$S:$S,$G676)</f>
        <v>0</v>
      </c>
      <c r="AZ676" s="99">
        <f>SUMIFS(通讯通路门店!$AA:$AA,通讯通路门店!$S:$S,$G676)</f>
        <v>0</v>
      </c>
      <c r="BA676" s="99">
        <f t="shared" si="53"/>
        <v>0</v>
      </c>
      <c r="BB676" s="99">
        <f t="shared" si="54"/>
        <v>0</v>
      </c>
      <c r="BC676" s="99">
        <f>SUMIFS(通讯通路门店!$W:$W,通讯通路门店!$S:$S,$G676,通讯通路门店!$J:$J,"荣耀体验店")+SUMIFS(通讯通路门店!$W:$W,通讯通路门店!$S:$S,$G676,通讯通路门店!$J:$J,"荣耀授权专卖店")</f>
        <v>0</v>
      </c>
      <c r="BD676" s="99">
        <f>SUMIFS(通讯通路门店!$Z:$Z,通讯通路门店!$S:$S,$G676,通讯通路门店!$J:$J,"VIVO体验店")</f>
        <v>0</v>
      </c>
      <c r="BE676" s="99">
        <f>SUMIFS(通讯通路门店!$AB:$AB,通讯通路门店!$S:$S,$G676,通讯通路门店!$J:$J,"OPPO体验店")</f>
        <v>0</v>
      </c>
      <c r="BF676" s="99">
        <f>SUMIFS(通讯通路门店!$X:$X,通讯通路门店!$S:$S,$G676,通讯通路门店!$J:$J,"华为授权体验店")+SUMIFS(通讯通路门店!$AA:$AA,通讯通路门店!$S:$S,$G676,通讯通路门店!$J:$J,"华为堡垒店")</f>
        <v>0</v>
      </c>
      <c r="BG676" s="99">
        <f>SUMIFS(通讯通路门店!$Y:$Y,通讯通路门店!$S:$S,$G676,通讯通路门店!$J:$J,"小米体验店")</f>
        <v>0</v>
      </c>
      <c r="BH676" s="99">
        <f>SUMIFS(通讯通路门店!$AA:$AA,通讯通路门店!$S:$S,$G676,通讯通路门店!$J:$J,"苹果体验店")</f>
        <v>0</v>
      </c>
      <c r="BI676" s="99">
        <f>SUMIFS(通讯通路门店!$K:$K,通讯通路门店!$S:$S,$G676,通讯通路门店!$J:$J,"其他品牌专卖店")</f>
        <v>0</v>
      </c>
      <c r="BJ676" s="99">
        <f>SUMIFS(通讯通路门店!$AC:$AC,通讯通路门店!$S:$S,$G676)</f>
        <v>0</v>
      </c>
      <c r="BK676" s="99">
        <f>SUMIFS(通讯通路门店!$AD:$AD,通讯通路门店!$S:$S,$G676)</f>
        <v>0</v>
      </c>
      <c r="BL676" s="99">
        <f>SUMIFS(通讯通路门店!$AE:$AE,通讯通路门店!$S:$S,$G676)</f>
        <v>0</v>
      </c>
      <c r="BM676" s="99">
        <f>SUMIFS(通讯通路门店!$AF:$AF,通讯通路门店!$S:$S,$G676)</f>
        <v>0</v>
      </c>
      <c r="BN676" s="99">
        <f>SUMIFS(通讯通路门店!$AG:$AG,通讯通路门店!$S:$S,$G676)</f>
        <v>0</v>
      </c>
      <c r="BO676" s="99">
        <f>SUMIFS(通讯通路门店!$AH:$AH,通讯通路门店!$S:$S,$G676)</f>
        <v>0</v>
      </c>
      <c r="BP676" s="99">
        <f>SUMIFS(通讯通路门店!$AI:$AI,通讯通路门店!$S:$S,$G676)</f>
        <v>0</v>
      </c>
      <c r="BQ676" s="83"/>
    </row>
    <row r="677" spans="1:69">
      <c r="A677" s="99" t="str">
        <f>IFERROR(_xlfn.XLOOKUP($G677,通讯通路门店!$S$4:$S$993933,通讯通路门店!$A$4:$A$993933,0,0),"")</f>
        <v/>
      </c>
      <c r="B677" s="99" t="str">
        <f>IFERROR(_xlfn.XLOOKUP($G677,通讯通路门店!$S$4:$S$993933,通讯通路门店!$B$4:$B$993933,0,0),"")</f>
        <v/>
      </c>
      <c r="C677" s="99" t="str">
        <f>IFERROR(_xlfn.XLOOKUP($G677,通讯通路门店!$S$4:$S$993933,通讯通路门店!$C$4:$C$993933,0,0),"")</f>
        <v/>
      </c>
      <c r="D677" s="99" t="str">
        <f>IFERROR(_xlfn.XLOOKUP($G677,通讯通路门店!$S$4:$S$993933,通讯通路门店!$D$4:$D$993933,0,0),"")</f>
        <v/>
      </c>
      <c r="E677" s="83"/>
      <c r="F677" s="83"/>
      <c r="G677" s="101" t="e">
        <v>#N/A</v>
      </c>
      <c r="H677" s="102" t="str">
        <f>IFERROR(_xlfn.XLOOKUP($G677,通讯通路门店!$S$4:$S$993933,通讯通路门店!$R$4:$R$993933,0,0),"")</f>
        <v/>
      </c>
      <c r="I677" s="83"/>
      <c r="J677" s="83"/>
      <c r="K677" s="83"/>
      <c r="L677" s="83"/>
      <c r="M677" s="83"/>
      <c r="N677" s="83"/>
      <c r="O677" s="83"/>
      <c r="P677" s="83"/>
      <c r="Q677" s="83"/>
      <c r="R677" s="83"/>
      <c r="S677" s="83"/>
      <c r="T677" s="83"/>
      <c r="U677" s="99">
        <f>COUNTIF(通讯通路门店!$S:$S,$G677)</f>
        <v>0</v>
      </c>
      <c r="V677" s="99">
        <f>COUNTIFS(通讯通路门店!$S:$S,$G677,通讯通路门店!$J:$J,"综合卖场")</f>
        <v>0</v>
      </c>
      <c r="W677" s="99">
        <f>SUMIFS(通讯通路门店!$AJ:$AJ,通讯通路门店!$S:$S,通讯客户沙盘!$G677)</f>
        <v>0</v>
      </c>
      <c r="X677" s="99">
        <f t="shared" si="50"/>
        <v>0</v>
      </c>
      <c r="Y677" s="99">
        <f>COUNTIFS(通讯通路门店!$S:$S,$G677,通讯通路门店!$J:$J,"荣耀体验店")+COUNTIFS(通讯通路门店!$S:$S,$G677,通讯通路门店!$J:$J,"荣耀授权专卖店")</f>
        <v>0</v>
      </c>
      <c r="Z677" s="99">
        <f>COUNTIFS(通讯通路门店!$S:$S,$G677,通讯通路门店!$J:$J,"VIVO体验店")</f>
        <v>0</v>
      </c>
      <c r="AA677" s="99">
        <f>COUNTIFS(通讯通路门店!$S:$S,$G677,通讯通路门店!$J:$J,"OPPO体验店")</f>
        <v>0</v>
      </c>
      <c r="AB677" s="99">
        <f>COUNTIFS(通讯通路门店!$S:$S,$G677,通讯通路门店!$J:$J,"华为授权体验店")+COUNTIFS(通讯通路门店!$S:$S,$G677,通讯通路门店!$J:$J,"华为堡垒店")</f>
        <v>0</v>
      </c>
      <c r="AC677" s="99">
        <f>COUNTIFS(通讯通路门店!$S:$S,$G677,通讯通路门店!$J:$J,"小米体验店")</f>
        <v>0</v>
      </c>
      <c r="AD677" s="99">
        <f>COUNTIFS(通讯通路门店!$S:$S,$G677,通讯通路门店!$J:$J,"苹果体验店")</f>
        <v>0</v>
      </c>
      <c r="AE677" s="99">
        <f>COUNTIFS(通讯通路门店!$S:$S,$G677,通讯通路门店!$J:$J,"其他品牌专卖店")</f>
        <v>0</v>
      </c>
      <c r="AF677" s="99">
        <f>SUMIFS(通讯通路门店!$BI:$BI,通讯通路门店!$S:$S,$G677)</f>
        <v>0</v>
      </c>
      <c r="AG677" s="99">
        <f>SUMIFS(通讯通路门店!$BH:$BH,通讯通路门店!$S:$S,$G677)</f>
        <v>0</v>
      </c>
      <c r="AH677" s="99">
        <f t="shared" si="51"/>
        <v>0</v>
      </c>
      <c r="AI677" s="99">
        <f>SUMIFS(通讯通路门店!$BB:$BB,通讯通路门店!$S:$S,$G677)</f>
        <v>0</v>
      </c>
      <c r="AJ677" s="99">
        <f>SUMIFS(通讯通路门店!$BE:$BE,通讯通路门店!$S:$S,$G677)</f>
        <v>0</v>
      </c>
      <c r="AK677" s="99">
        <f>SUMIFS(通讯通路门店!$BG:$BG,通讯通路门店!$S:$S,$G677)</f>
        <v>0</v>
      </c>
      <c r="AL677" s="99">
        <f>SUMIFS(通讯通路门店!$BC:$BC,通讯通路门店!$S:$S,$G677)</f>
        <v>0</v>
      </c>
      <c r="AM677" s="99">
        <f>SUMIFS(通讯通路门店!$BD:$BD,通讯通路门店!$S:$S,$G677)</f>
        <v>0</v>
      </c>
      <c r="AN677" s="99">
        <f>SUMIFS(通讯通路门店!$BF:$BF,通讯通路门店!$S:$S,$G677)</f>
        <v>0</v>
      </c>
      <c r="AO677" s="99">
        <f t="shared" si="52"/>
        <v>0</v>
      </c>
      <c r="AP677" s="99">
        <f>SUMIFS(通讯通路门店!$K:$K,通讯通路门店!$S:$S,$G677)</f>
        <v>0</v>
      </c>
      <c r="AQ677" s="83"/>
      <c r="AR677" s="99">
        <f>SUMIFS(通讯通路门店!$T:$T,通讯通路门店!$S:$S,$G677)</f>
        <v>0</v>
      </c>
      <c r="AS677" s="99">
        <f>SUMIFS(通讯通路门店!$U:$U,通讯通路门店!$S:$S,$G677)</f>
        <v>0</v>
      </c>
      <c r="AT677" s="99">
        <f>SUMIFS(通讯通路门店!$V:$V,通讯通路门店!$S:$S,$G677)</f>
        <v>0</v>
      </c>
      <c r="AU677" s="99">
        <f>SUMIFS(通讯通路门店!$W:$W,通讯通路门店!$S:$S,$G677)</f>
        <v>0</v>
      </c>
      <c r="AV677" s="99">
        <f>SUMIFS(通讯通路门店!$Z:$Z,通讯通路门店!$S:$S,$G677)</f>
        <v>0</v>
      </c>
      <c r="AW677" s="99">
        <f>SUMIFS(通讯通路门店!$AB:$AB,通讯通路门店!$S:$S,$G677)</f>
        <v>0</v>
      </c>
      <c r="AX677" s="99">
        <f>SUMIFS(通讯通路门店!$X:$X,通讯通路门店!$S:$S,$G677)</f>
        <v>0</v>
      </c>
      <c r="AY677" s="99">
        <f>SUMIFS(通讯通路门店!$Y:$Y,通讯通路门店!$S:$S,$G677)</f>
        <v>0</v>
      </c>
      <c r="AZ677" s="99">
        <f>SUMIFS(通讯通路门店!$AA:$AA,通讯通路门店!$S:$S,$G677)</f>
        <v>0</v>
      </c>
      <c r="BA677" s="99">
        <f t="shared" si="53"/>
        <v>0</v>
      </c>
      <c r="BB677" s="99">
        <f t="shared" si="54"/>
        <v>0</v>
      </c>
      <c r="BC677" s="99">
        <f>SUMIFS(通讯通路门店!$W:$W,通讯通路门店!$S:$S,$G677,通讯通路门店!$J:$J,"荣耀体验店")+SUMIFS(通讯通路门店!$W:$W,通讯通路门店!$S:$S,$G677,通讯通路门店!$J:$J,"荣耀授权专卖店")</f>
        <v>0</v>
      </c>
      <c r="BD677" s="99">
        <f>SUMIFS(通讯通路门店!$Z:$Z,通讯通路门店!$S:$S,$G677,通讯通路门店!$J:$J,"VIVO体验店")</f>
        <v>0</v>
      </c>
      <c r="BE677" s="99">
        <f>SUMIFS(通讯通路门店!$AB:$AB,通讯通路门店!$S:$S,$G677,通讯通路门店!$J:$J,"OPPO体验店")</f>
        <v>0</v>
      </c>
      <c r="BF677" s="99">
        <f>SUMIFS(通讯通路门店!$X:$X,通讯通路门店!$S:$S,$G677,通讯通路门店!$J:$J,"华为授权体验店")+SUMIFS(通讯通路门店!$AA:$AA,通讯通路门店!$S:$S,$G677,通讯通路门店!$J:$J,"华为堡垒店")</f>
        <v>0</v>
      </c>
      <c r="BG677" s="99">
        <f>SUMIFS(通讯通路门店!$Y:$Y,通讯通路门店!$S:$S,$G677,通讯通路门店!$J:$J,"小米体验店")</f>
        <v>0</v>
      </c>
      <c r="BH677" s="99">
        <f>SUMIFS(通讯通路门店!$AA:$AA,通讯通路门店!$S:$S,$G677,通讯通路门店!$J:$J,"苹果体验店")</f>
        <v>0</v>
      </c>
      <c r="BI677" s="99">
        <f>SUMIFS(通讯通路门店!$K:$K,通讯通路门店!$S:$S,$G677,通讯通路门店!$J:$J,"其他品牌专卖店")</f>
        <v>0</v>
      </c>
      <c r="BJ677" s="99">
        <f>SUMIFS(通讯通路门店!$AC:$AC,通讯通路门店!$S:$S,$G677)</f>
        <v>0</v>
      </c>
      <c r="BK677" s="99">
        <f>SUMIFS(通讯通路门店!$AD:$AD,通讯通路门店!$S:$S,$G677)</f>
        <v>0</v>
      </c>
      <c r="BL677" s="99">
        <f>SUMIFS(通讯通路门店!$AE:$AE,通讯通路门店!$S:$S,$G677)</f>
        <v>0</v>
      </c>
      <c r="BM677" s="99">
        <f>SUMIFS(通讯通路门店!$AF:$AF,通讯通路门店!$S:$S,$G677)</f>
        <v>0</v>
      </c>
      <c r="BN677" s="99">
        <f>SUMIFS(通讯通路门店!$AG:$AG,通讯通路门店!$S:$S,$G677)</f>
        <v>0</v>
      </c>
      <c r="BO677" s="99">
        <f>SUMIFS(通讯通路门店!$AH:$AH,通讯通路门店!$S:$S,$G677)</f>
        <v>0</v>
      </c>
      <c r="BP677" s="99">
        <f>SUMIFS(通讯通路门店!$AI:$AI,通讯通路门店!$S:$S,$G677)</f>
        <v>0</v>
      </c>
      <c r="BQ677" s="83"/>
    </row>
    <row r="678" spans="1:69">
      <c r="A678" s="99" t="str">
        <f>IFERROR(_xlfn.XLOOKUP($G678,通讯通路门店!$S$4:$S$993933,通讯通路门店!$A$4:$A$993933,0,0),"")</f>
        <v/>
      </c>
      <c r="B678" s="99" t="str">
        <f>IFERROR(_xlfn.XLOOKUP($G678,通讯通路门店!$S$4:$S$993933,通讯通路门店!$B$4:$B$993933,0,0),"")</f>
        <v/>
      </c>
      <c r="C678" s="99" t="str">
        <f>IFERROR(_xlfn.XLOOKUP($G678,通讯通路门店!$S$4:$S$993933,通讯通路门店!$C$4:$C$993933,0,0),"")</f>
        <v/>
      </c>
      <c r="D678" s="99" t="str">
        <f>IFERROR(_xlfn.XLOOKUP($G678,通讯通路门店!$S$4:$S$993933,通讯通路门店!$D$4:$D$993933,0,0),"")</f>
        <v/>
      </c>
      <c r="E678" s="83"/>
      <c r="F678" s="83"/>
      <c r="G678" s="101" t="e">
        <v>#N/A</v>
      </c>
      <c r="H678" s="102" t="str">
        <f>IFERROR(_xlfn.XLOOKUP($G678,通讯通路门店!$S$4:$S$993933,通讯通路门店!$R$4:$R$993933,0,0),"")</f>
        <v/>
      </c>
      <c r="I678" s="83"/>
      <c r="J678" s="83"/>
      <c r="K678" s="83"/>
      <c r="L678" s="83"/>
      <c r="M678" s="83"/>
      <c r="N678" s="83"/>
      <c r="O678" s="83"/>
      <c r="P678" s="83"/>
      <c r="Q678" s="83"/>
      <c r="R678" s="83"/>
      <c r="S678" s="83"/>
      <c r="T678" s="83"/>
      <c r="U678" s="99">
        <f>COUNTIF(通讯通路门店!$S:$S,$G678)</f>
        <v>0</v>
      </c>
      <c r="V678" s="99">
        <f>COUNTIFS(通讯通路门店!$S:$S,$G678,通讯通路门店!$J:$J,"综合卖场")</f>
        <v>0</v>
      </c>
      <c r="W678" s="99">
        <f>SUMIFS(通讯通路门店!$AJ:$AJ,通讯通路门店!$S:$S,通讯客户沙盘!$G678)</f>
        <v>0</v>
      </c>
      <c r="X678" s="99">
        <f t="shared" si="50"/>
        <v>0</v>
      </c>
      <c r="Y678" s="99">
        <f>COUNTIFS(通讯通路门店!$S:$S,$G678,通讯通路门店!$J:$J,"荣耀体验店")+COUNTIFS(通讯通路门店!$S:$S,$G678,通讯通路门店!$J:$J,"荣耀授权专卖店")</f>
        <v>0</v>
      </c>
      <c r="Z678" s="99">
        <f>COUNTIFS(通讯通路门店!$S:$S,$G678,通讯通路门店!$J:$J,"VIVO体验店")</f>
        <v>0</v>
      </c>
      <c r="AA678" s="99">
        <f>COUNTIFS(通讯通路门店!$S:$S,$G678,通讯通路门店!$J:$J,"OPPO体验店")</f>
        <v>0</v>
      </c>
      <c r="AB678" s="99">
        <f>COUNTIFS(通讯通路门店!$S:$S,$G678,通讯通路门店!$J:$J,"华为授权体验店")+COUNTIFS(通讯通路门店!$S:$S,$G678,通讯通路门店!$J:$J,"华为堡垒店")</f>
        <v>0</v>
      </c>
      <c r="AC678" s="99">
        <f>COUNTIFS(通讯通路门店!$S:$S,$G678,通讯通路门店!$J:$J,"小米体验店")</f>
        <v>0</v>
      </c>
      <c r="AD678" s="99">
        <f>COUNTIFS(通讯通路门店!$S:$S,$G678,通讯通路门店!$J:$J,"苹果体验店")</f>
        <v>0</v>
      </c>
      <c r="AE678" s="99">
        <f>COUNTIFS(通讯通路门店!$S:$S,$G678,通讯通路门店!$J:$J,"其他品牌专卖店")</f>
        <v>0</v>
      </c>
      <c r="AF678" s="99">
        <f>SUMIFS(通讯通路门店!$BI:$BI,通讯通路门店!$S:$S,$G678)</f>
        <v>0</v>
      </c>
      <c r="AG678" s="99">
        <f>SUMIFS(通讯通路门店!$BH:$BH,通讯通路门店!$S:$S,$G678)</f>
        <v>0</v>
      </c>
      <c r="AH678" s="99">
        <f t="shared" si="51"/>
        <v>0</v>
      </c>
      <c r="AI678" s="99">
        <f>SUMIFS(通讯通路门店!$BB:$BB,通讯通路门店!$S:$S,$G678)</f>
        <v>0</v>
      </c>
      <c r="AJ678" s="99">
        <f>SUMIFS(通讯通路门店!$BE:$BE,通讯通路门店!$S:$S,$G678)</f>
        <v>0</v>
      </c>
      <c r="AK678" s="99">
        <f>SUMIFS(通讯通路门店!$BG:$BG,通讯通路门店!$S:$S,$G678)</f>
        <v>0</v>
      </c>
      <c r="AL678" s="99">
        <f>SUMIFS(通讯通路门店!$BC:$BC,通讯通路门店!$S:$S,$G678)</f>
        <v>0</v>
      </c>
      <c r="AM678" s="99">
        <f>SUMIFS(通讯通路门店!$BD:$BD,通讯通路门店!$S:$S,$G678)</f>
        <v>0</v>
      </c>
      <c r="AN678" s="99">
        <f>SUMIFS(通讯通路门店!$BF:$BF,通讯通路门店!$S:$S,$G678)</f>
        <v>0</v>
      </c>
      <c r="AO678" s="99">
        <f t="shared" si="52"/>
        <v>0</v>
      </c>
      <c r="AP678" s="99">
        <f>SUMIFS(通讯通路门店!$K:$K,通讯通路门店!$S:$S,$G678)</f>
        <v>0</v>
      </c>
      <c r="AQ678" s="83"/>
      <c r="AR678" s="99">
        <f>SUMIFS(通讯通路门店!$T:$T,通讯通路门店!$S:$S,$G678)</f>
        <v>0</v>
      </c>
      <c r="AS678" s="99">
        <f>SUMIFS(通讯通路门店!$U:$U,通讯通路门店!$S:$S,$G678)</f>
        <v>0</v>
      </c>
      <c r="AT678" s="99">
        <f>SUMIFS(通讯通路门店!$V:$V,通讯通路门店!$S:$S,$G678)</f>
        <v>0</v>
      </c>
      <c r="AU678" s="99">
        <f>SUMIFS(通讯通路门店!$W:$W,通讯通路门店!$S:$S,$G678)</f>
        <v>0</v>
      </c>
      <c r="AV678" s="99">
        <f>SUMIFS(通讯通路门店!$Z:$Z,通讯通路门店!$S:$S,$G678)</f>
        <v>0</v>
      </c>
      <c r="AW678" s="99">
        <f>SUMIFS(通讯通路门店!$AB:$AB,通讯通路门店!$S:$S,$G678)</f>
        <v>0</v>
      </c>
      <c r="AX678" s="99">
        <f>SUMIFS(通讯通路门店!$X:$X,通讯通路门店!$S:$S,$G678)</f>
        <v>0</v>
      </c>
      <c r="AY678" s="99">
        <f>SUMIFS(通讯通路门店!$Y:$Y,通讯通路门店!$S:$S,$G678)</f>
        <v>0</v>
      </c>
      <c r="AZ678" s="99">
        <f>SUMIFS(通讯通路门店!$AA:$AA,通讯通路门店!$S:$S,$G678)</f>
        <v>0</v>
      </c>
      <c r="BA678" s="99">
        <f t="shared" si="53"/>
        <v>0</v>
      </c>
      <c r="BB678" s="99">
        <f t="shared" si="54"/>
        <v>0</v>
      </c>
      <c r="BC678" s="99">
        <f>SUMIFS(通讯通路门店!$W:$W,通讯通路门店!$S:$S,$G678,通讯通路门店!$J:$J,"荣耀体验店")+SUMIFS(通讯通路门店!$W:$W,通讯通路门店!$S:$S,$G678,通讯通路门店!$J:$J,"荣耀授权专卖店")</f>
        <v>0</v>
      </c>
      <c r="BD678" s="99">
        <f>SUMIFS(通讯通路门店!$Z:$Z,通讯通路门店!$S:$S,$G678,通讯通路门店!$J:$J,"VIVO体验店")</f>
        <v>0</v>
      </c>
      <c r="BE678" s="99">
        <f>SUMIFS(通讯通路门店!$AB:$AB,通讯通路门店!$S:$S,$G678,通讯通路门店!$J:$J,"OPPO体验店")</f>
        <v>0</v>
      </c>
      <c r="BF678" s="99">
        <f>SUMIFS(通讯通路门店!$X:$X,通讯通路门店!$S:$S,$G678,通讯通路门店!$J:$J,"华为授权体验店")+SUMIFS(通讯通路门店!$AA:$AA,通讯通路门店!$S:$S,$G678,通讯通路门店!$J:$J,"华为堡垒店")</f>
        <v>0</v>
      </c>
      <c r="BG678" s="99">
        <f>SUMIFS(通讯通路门店!$Y:$Y,通讯通路门店!$S:$S,$G678,通讯通路门店!$J:$J,"小米体验店")</f>
        <v>0</v>
      </c>
      <c r="BH678" s="99">
        <f>SUMIFS(通讯通路门店!$AA:$AA,通讯通路门店!$S:$S,$G678,通讯通路门店!$J:$J,"苹果体验店")</f>
        <v>0</v>
      </c>
      <c r="BI678" s="99">
        <f>SUMIFS(通讯通路门店!$K:$K,通讯通路门店!$S:$S,$G678,通讯通路门店!$J:$J,"其他品牌专卖店")</f>
        <v>0</v>
      </c>
      <c r="BJ678" s="99">
        <f>SUMIFS(通讯通路门店!$AC:$AC,通讯通路门店!$S:$S,$G678)</f>
        <v>0</v>
      </c>
      <c r="BK678" s="99">
        <f>SUMIFS(通讯通路门店!$AD:$AD,通讯通路门店!$S:$S,$G678)</f>
        <v>0</v>
      </c>
      <c r="BL678" s="99">
        <f>SUMIFS(通讯通路门店!$AE:$AE,通讯通路门店!$S:$S,$G678)</f>
        <v>0</v>
      </c>
      <c r="BM678" s="99">
        <f>SUMIFS(通讯通路门店!$AF:$AF,通讯通路门店!$S:$S,$G678)</f>
        <v>0</v>
      </c>
      <c r="BN678" s="99">
        <f>SUMIFS(通讯通路门店!$AG:$AG,通讯通路门店!$S:$S,$G678)</f>
        <v>0</v>
      </c>
      <c r="BO678" s="99">
        <f>SUMIFS(通讯通路门店!$AH:$AH,通讯通路门店!$S:$S,$G678)</f>
        <v>0</v>
      </c>
      <c r="BP678" s="99">
        <f>SUMIFS(通讯通路门店!$AI:$AI,通讯通路门店!$S:$S,$G678)</f>
        <v>0</v>
      </c>
      <c r="BQ678" s="83"/>
    </row>
    <row r="679" spans="1:69">
      <c r="A679" s="99" t="str">
        <f>IFERROR(_xlfn.XLOOKUP($G679,通讯通路门店!$S$4:$S$993933,通讯通路门店!$A$4:$A$993933,0,0),"")</f>
        <v/>
      </c>
      <c r="B679" s="99" t="str">
        <f>IFERROR(_xlfn.XLOOKUP($G679,通讯通路门店!$S$4:$S$993933,通讯通路门店!$B$4:$B$993933,0,0),"")</f>
        <v/>
      </c>
      <c r="C679" s="99" t="str">
        <f>IFERROR(_xlfn.XLOOKUP($G679,通讯通路门店!$S$4:$S$993933,通讯通路门店!$C$4:$C$993933,0,0),"")</f>
        <v/>
      </c>
      <c r="D679" s="99" t="str">
        <f>IFERROR(_xlfn.XLOOKUP($G679,通讯通路门店!$S$4:$S$993933,通讯通路门店!$D$4:$D$993933,0,0),"")</f>
        <v/>
      </c>
      <c r="E679" s="83"/>
      <c r="F679" s="83"/>
      <c r="G679" s="101" t="e">
        <v>#N/A</v>
      </c>
      <c r="H679" s="102" t="str">
        <f>IFERROR(_xlfn.XLOOKUP($G679,通讯通路门店!$S$4:$S$993933,通讯通路门店!$R$4:$R$993933,0,0),"")</f>
        <v/>
      </c>
      <c r="I679" s="83"/>
      <c r="J679" s="83"/>
      <c r="K679" s="83"/>
      <c r="L679" s="83"/>
      <c r="M679" s="83"/>
      <c r="N679" s="83"/>
      <c r="O679" s="83"/>
      <c r="P679" s="83"/>
      <c r="Q679" s="83"/>
      <c r="R679" s="83"/>
      <c r="S679" s="83"/>
      <c r="T679" s="83"/>
      <c r="U679" s="99">
        <f>COUNTIF(通讯通路门店!$S:$S,$G679)</f>
        <v>0</v>
      </c>
      <c r="V679" s="99">
        <f>COUNTIFS(通讯通路门店!$S:$S,$G679,通讯通路门店!$J:$J,"综合卖场")</f>
        <v>0</v>
      </c>
      <c r="W679" s="99">
        <f>SUMIFS(通讯通路门店!$AJ:$AJ,通讯通路门店!$S:$S,通讯客户沙盘!$G679)</f>
        <v>0</v>
      </c>
      <c r="X679" s="99">
        <f t="shared" si="50"/>
        <v>0</v>
      </c>
      <c r="Y679" s="99">
        <f>COUNTIFS(通讯通路门店!$S:$S,$G679,通讯通路门店!$J:$J,"荣耀体验店")+COUNTIFS(通讯通路门店!$S:$S,$G679,通讯通路门店!$J:$J,"荣耀授权专卖店")</f>
        <v>0</v>
      </c>
      <c r="Z679" s="99">
        <f>COUNTIFS(通讯通路门店!$S:$S,$G679,通讯通路门店!$J:$J,"VIVO体验店")</f>
        <v>0</v>
      </c>
      <c r="AA679" s="99">
        <f>COUNTIFS(通讯通路门店!$S:$S,$G679,通讯通路门店!$J:$J,"OPPO体验店")</f>
        <v>0</v>
      </c>
      <c r="AB679" s="99">
        <f>COUNTIFS(通讯通路门店!$S:$S,$G679,通讯通路门店!$J:$J,"华为授权体验店")+COUNTIFS(通讯通路门店!$S:$S,$G679,通讯通路门店!$J:$J,"华为堡垒店")</f>
        <v>0</v>
      </c>
      <c r="AC679" s="99">
        <f>COUNTIFS(通讯通路门店!$S:$S,$G679,通讯通路门店!$J:$J,"小米体验店")</f>
        <v>0</v>
      </c>
      <c r="AD679" s="99">
        <f>COUNTIFS(通讯通路门店!$S:$S,$G679,通讯通路门店!$J:$J,"苹果体验店")</f>
        <v>0</v>
      </c>
      <c r="AE679" s="99">
        <f>COUNTIFS(通讯通路门店!$S:$S,$G679,通讯通路门店!$J:$J,"其他品牌专卖店")</f>
        <v>0</v>
      </c>
      <c r="AF679" s="99">
        <f>SUMIFS(通讯通路门店!$BI:$BI,通讯通路门店!$S:$S,$G679)</f>
        <v>0</v>
      </c>
      <c r="AG679" s="99">
        <f>SUMIFS(通讯通路门店!$BH:$BH,通讯通路门店!$S:$S,$G679)</f>
        <v>0</v>
      </c>
      <c r="AH679" s="99">
        <f t="shared" si="51"/>
        <v>0</v>
      </c>
      <c r="AI679" s="99">
        <f>SUMIFS(通讯通路门店!$BB:$BB,通讯通路门店!$S:$S,$G679)</f>
        <v>0</v>
      </c>
      <c r="AJ679" s="99">
        <f>SUMIFS(通讯通路门店!$BE:$BE,通讯通路门店!$S:$S,$G679)</f>
        <v>0</v>
      </c>
      <c r="AK679" s="99">
        <f>SUMIFS(通讯通路门店!$BG:$BG,通讯通路门店!$S:$S,$G679)</f>
        <v>0</v>
      </c>
      <c r="AL679" s="99">
        <f>SUMIFS(通讯通路门店!$BC:$BC,通讯通路门店!$S:$S,$G679)</f>
        <v>0</v>
      </c>
      <c r="AM679" s="99">
        <f>SUMIFS(通讯通路门店!$BD:$BD,通讯通路门店!$S:$S,$G679)</f>
        <v>0</v>
      </c>
      <c r="AN679" s="99">
        <f>SUMIFS(通讯通路门店!$BF:$BF,通讯通路门店!$S:$S,$G679)</f>
        <v>0</v>
      </c>
      <c r="AO679" s="99">
        <f t="shared" si="52"/>
        <v>0</v>
      </c>
      <c r="AP679" s="99">
        <f>SUMIFS(通讯通路门店!$K:$K,通讯通路门店!$S:$S,$G679)</f>
        <v>0</v>
      </c>
      <c r="AQ679" s="83"/>
      <c r="AR679" s="99">
        <f>SUMIFS(通讯通路门店!$T:$T,通讯通路门店!$S:$S,$G679)</f>
        <v>0</v>
      </c>
      <c r="AS679" s="99">
        <f>SUMIFS(通讯通路门店!$U:$U,通讯通路门店!$S:$S,$G679)</f>
        <v>0</v>
      </c>
      <c r="AT679" s="99">
        <f>SUMIFS(通讯通路门店!$V:$V,通讯通路门店!$S:$S,$G679)</f>
        <v>0</v>
      </c>
      <c r="AU679" s="99">
        <f>SUMIFS(通讯通路门店!$W:$W,通讯通路门店!$S:$S,$G679)</f>
        <v>0</v>
      </c>
      <c r="AV679" s="99">
        <f>SUMIFS(通讯通路门店!$Z:$Z,通讯通路门店!$S:$S,$G679)</f>
        <v>0</v>
      </c>
      <c r="AW679" s="99">
        <f>SUMIFS(通讯通路门店!$AB:$AB,通讯通路门店!$S:$S,$G679)</f>
        <v>0</v>
      </c>
      <c r="AX679" s="99">
        <f>SUMIFS(通讯通路门店!$X:$X,通讯通路门店!$S:$S,$G679)</f>
        <v>0</v>
      </c>
      <c r="AY679" s="99">
        <f>SUMIFS(通讯通路门店!$Y:$Y,通讯通路门店!$S:$S,$G679)</f>
        <v>0</v>
      </c>
      <c r="AZ679" s="99">
        <f>SUMIFS(通讯通路门店!$AA:$AA,通讯通路门店!$S:$S,$G679)</f>
        <v>0</v>
      </c>
      <c r="BA679" s="99">
        <f t="shared" si="53"/>
        <v>0</v>
      </c>
      <c r="BB679" s="99">
        <f t="shared" si="54"/>
        <v>0</v>
      </c>
      <c r="BC679" s="99">
        <f>SUMIFS(通讯通路门店!$W:$W,通讯通路门店!$S:$S,$G679,通讯通路门店!$J:$J,"荣耀体验店")+SUMIFS(通讯通路门店!$W:$W,通讯通路门店!$S:$S,$G679,通讯通路门店!$J:$J,"荣耀授权专卖店")</f>
        <v>0</v>
      </c>
      <c r="BD679" s="99">
        <f>SUMIFS(通讯通路门店!$Z:$Z,通讯通路门店!$S:$S,$G679,通讯通路门店!$J:$J,"VIVO体验店")</f>
        <v>0</v>
      </c>
      <c r="BE679" s="99">
        <f>SUMIFS(通讯通路门店!$AB:$AB,通讯通路门店!$S:$S,$G679,通讯通路门店!$J:$J,"OPPO体验店")</f>
        <v>0</v>
      </c>
      <c r="BF679" s="99">
        <f>SUMIFS(通讯通路门店!$X:$X,通讯通路门店!$S:$S,$G679,通讯通路门店!$J:$J,"华为授权体验店")+SUMIFS(通讯通路门店!$AA:$AA,通讯通路门店!$S:$S,$G679,通讯通路门店!$J:$J,"华为堡垒店")</f>
        <v>0</v>
      </c>
      <c r="BG679" s="99">
        <f>SUMIFS(通讯通路门店!$Y:$Y,通讯通路门店!$S:$S,$G679,通讯通路门店!$J:$J,"小米体验店")</f>
        <v>0</v>
      </c>
      <c r="BH679" s="99">
        <f>SUMIFS(通讯通路门店!$AA:$AA,通讯通路门店!$S:$S,$G679,通讯通路门店!$J:$J,"苹果体验店")</f>
        <v>0</v>
      </c>
      <c r="BI679" s="99">
        <f>SUMIFS(通讯通路门店!$K:$K,通讯通路门店!$S:$S,$G679,通讯通路门店!$J:$J,"其他品牌专卖店")</f>
        <v>0</v>
      </c>
      <c r="BJ679" s="99">
        <f>SUMIFS(通讯通路门店!$AC:$AC,通讯通路门店!$S:$S,$G679)</f>
        <v>0</v>
      </c>
      <c r="BK679" s="99">
        <f>SUMIFS(通讯通路门店!$AD:$AD,通讯通路门店!$S:$S,$G679)</f>
        <v>0</v>
      </c>
      <c r="BL679" s="99">
        <f>SUMIFS(通讯通路门店!$AE:$AE,通讯通路门店!$S:$S,$G679)</f>
        <v>0</v>
      </c>
      <c r="BM679" s="99">
        <f>SUMIFS(通讯通路门店!$AF:$AF,通讯通路门店!$S:$S,$G679)</f>
        <v>0</v>
      </c>
      <c r="BN679" s="99">
        <f>SUMIFS(通讯通路门店!$AG:$AG,通讯通路门店!$S:$S,$G679)</f>
        <v>0</v>
      </c>
      <c r="BO679" s="99">
        <f>SUMIFS(通讯通路门店!$AH:$AH,通讯通路门店!$S:$S,$G679)</f>
        <v>0</v>
      </c>
      <c r="BP679" s="99">
        <f>SUMIFS(通讯通路门店!$AI:$AI,通讯通路门店!$S:$S,$G679)</f>
        <v>0</v>
      </c>
      <c r="BQ679" s="83"/>
    </row>
    <row r="680" spans="1:69">
      <c r="A680" s="99" t="str">
        <f>IFERROR(_xlfn.XLOOKUP($G680,通讯通路门店!$S$4:$S$993933,通讯通路门店!$A$4:$A$993933,0,0),"")</f>
        <v/>
      </c>
      <c r="B680" s="99" t="str">
        <f>IFERROR(_xlfn.XLOOKUP($G680,通讯通路门店!$S$4:$S$993933,通讯通路门店!$B$4:$B$993933,0,0),"")</f>
        <v/>
      </c>
      <c r="C680" s="99" t="str">
        <f>IFERROR(_xlfn.XLOOKUP($G680,通讯通路门店!$S$4:$S$993933,通讯通路门店!$C$4:$C$993933,0,0),"")</f>
        <v/>
      </c>
      <c r="D680" s="99" t="str">
        <f>IFERROR(_xlfn.XLOOKUP($G680,通讯通路门店!$S$4:$S$993933,通讯通路门店!$D$4:$D$993933,0,0),"")</f>
        <v/>
      </c>
      <c r="E680" s="83"/>
      <c r="F680" s="83"/>
      <c r="G680" s="101" t="e">
        <v>#N/A</v>
      </c>
      <c r="H680" s="102" t="str">
        <f>IFERROR(_xlfn.XLOOKUP($G680,通讯通路门店!$S$4:$S$993933,通讯通路门店!$R$4:$R$993933,0,0),"")</f>
        <v/>
      </c>
      <c r="I680" s="83"/>
      <c r="J680" s="83"/>
      <c r="K680" s="83"/>
      <c r="L680" s="83"/>
      <c r="M680" s="83"/>
      <c r="N680" s="83"/>
      <c r="O680" s="83"/>
      <c r="P680" s="83"/>
      <c r="Q680" s="83"/>
      <c r="R680" s="83"/>
      <c r="S680" s="83"/>
      <c r="T680" s="83"/>
      <c r="U680" s="99">
        <f>COUNTIF(通讯通路门店!$S:$S,$G680)</f>
        <v>0</v>
      </c>
      <c r="V680" s="99">
        <f>COUNTIFS(通讯通路门店!$S:$S,$G680,通讯通路门店!$J:$J,"综合卖场")</f>
        <v>0</v>
      </c>
      <c r="W680" s="99">
        <f>SUMIFS(通讯通路门店!$AJ:$AJ,通讯通路门店!$S:$S,通讯客户沙盘!$G680)</f>
        <v>0</v>
      </c>
      <c r="X680" s="99">
        <f t="shared" si="50"/>
        <v>0</v>
      </c>
      <c r="Y680" s="99">
        <f>COUNTIFS(通讯通路门店!$S:$S,$G680,通讯通路门店!$J:$J,"荣耀体验店")+COUNTIFS(通讯通路门店!$S:$S,$G680,通讯通路门店!$J:$J,"荣耀授权专卖店")</f>
        <v>0</v>
      </c>
      <c r="Z680" s="99">
        <f>COUNTIFS(通讯通路门店!$S:$S,$G680,通讯通路门店!$J:$J,"VIVO体验店")</f>
        <v>0</v>
      </c>
      <c r="AA680" s="99">
        <f>COUNTIFS(通讯通路门店!$S:$S,$G680,通讯通路门店!$J:$J,"OPPO体验店")</f>
        <v>0</v>
      </c>
      <c r="AB680" s="99">
        <f>COUNTIFS(通讯通路门店!$S:$S,$G680,通讯通路门店!$J:$J,"华为授权体验店")+COUNTIFS(通讯通路门店!$S:$S,$G680,通讯通路门店!$J:$J,"华为堡垒店")</f>
        <v>0</v>
      </c>
      <c r="AC680" s="99">
        <f>COUNTIFS(通讯通路门店!$S:$S,$G680,通讯通路门店!$J:$J,"小米体验店")</f>
        <v>0</v>
      </c>
      <c r="AD680" s="99">
        <f>COUNTIFS(通讯通路门店!$S:$S,$G680,通讯通路门店!$J:$J,"苹果体验店")</f>
        <v>0</v>
      </c>
      <c r="AE680" s="99">
        <f>COUNTIFS(通讯通路门店!$S:$S,$G680,通讯通路门店!$J:$J,"其他品牌专卖店")</f>
        <v>0</v>
      </c>
      <c r="AF680" s="99">
        <f>SUMIFS(通讯通路门店!$BI:$BI,通讯通路门店!$S:$S,$G680)</f>
        <v>0</v>
      </c>
      <c r="AG680" s="99">
        <f>SUMIFS(通讯通路门店!$BH:$BH,通讯通路门店!$S:$S,$G680)</f>
        <v>0</v>
      </c>
      <c r="AH680" s="99">
        <f t="shared" si="51"/>
        <v>0</v>
      </c>
      <c r="AI680" s="99">
        <f>SUMIFS(通讯通路门店!$BB:$BB,通讯通路门店!$S:$S,$G680)</f>
        <v>0</v>
      </c>
      <c r="AJ680" s="99">
        <f>SUMIFS(通讯通路门店!$BE:$BE,通讯通路门店!$S:$S,$G680)</f>
        <v>0</v>
      </c>
      <c r="AK680" s="99">
        <f>SUMIFS(通讯通路门店!$BG:$BG,通讯通路门店!$S:$S,$G680)</f>
        <v>0</v>
      </c>
      <c r="AL680" s="99">
        <f>SUMIFS(通讯通路门店!$BC:$BC,通讯通路门店!$S:$S,$G680)</f>
        <v>0</v>
      </c>
      <c r="AM680" s="99">
        <f>SUMIFS(通讯通路门店!$BD:$BD,通讯通路门店!$S:$S,$G680)</f>
        <v>0</v>
      </c>
      <c r="AN680" s="99">
        <f>SUMIFS(通讯通路门店!$BF:$BF,通讯通路门店!$S:$S,$G680)</f>
        <v>0</v>
      </c>
      <c r="AO680" s="99">
        <f t="shared" si="52"/>
        <v>0</v>
      </c>
      <c r="AP680" s="99">
        <f>SUMIFS(通讯通路门店!$K:$K,通讯通路门店!$S:$S,$G680)</f>
        <v>0</v>
      </c>
      <c r="AQ680" s="83"/>
      <c r="AR680" s="99">
        <f>SUMIFS(通讯通路门店!$T:$T,通讯通路门店!$S:$S,$G680)</f>
        <v>0</v>
      </c>
      <c r="AS680" s="99">
        <f>SUMIFS(通讯通路门店!$U:$U,通讯通路门店!$S:$S,$G680)</f>
        <v>0</v>
      </c>
      <c r="AT680" s="99">
        <f>SUMIFS(通讯通路门店!$V:$V,通讯通路门店!$S:$S,$G680)</f>
        <v>0</v>
      </c>
      <c r="AU680" s="99">
        <f>SUMIFS(通讯通路门店!$W:$W,通讯通路门店!$S:$S,$G680)</f>
        <v>0</v>
      </c>
      <c r="AV680" s="99">
        <f>SUMIFS(通讯通路门店!$Z:$Z,通讯通路门店!$S:$S,$G680)</f>
        <v>0</v>
      </c>
      <c r="AW680" s="99">
        <f>SUMIFS(通讯通路门店!$AB:$AB,通讯通路门店!$S:$S,$G680)</f>
        <v>0</v>
      </c>
      <c r="AX680" s="99">
        <f>SUMIFS(通讯通路门店!$X:$X,通讯通路门店!$S:$S,$G680)</f>
        <v>0</v>
      </c>
      <c r="AY680" s="99">
        <f>SUMIFS(通讯通路门店!$Y:$Y,通讯通路门店!$S:$S,$G680)</f>
        <v>0</v>
      </c>
      <c r="AZ680" s="99">
        <f>SUMIFS(通讯通路门店!$AA:$AA,通讯通路门店!$S:$S,$G680)</f>
        <v>0</v>
      </c>
      <c r="BA680" s="99">
        <f t="shared" si="53"/>
        <v>0</v>
      </c>
      <c r="BB680" s="99">
        <f t="shared" si="54"/>
        <v>0</v>
      </c>
      <c r="BC680" s="99">
        <f>SUMIFS(通讯通路门店!$W:$W,通讯通路门店!$S:$S,$G680,通讯通路门店!$J:$J,"荣耀体验店")+SUMIFS(通讯通路门店!$W:$W,通讯通路门店!$S:$S,$G680,通讯通路门店!$J:$J,"荣耀授权专卖店")</f>
        <v>0</v>
      </c>
      <c r="BD680" s="99">
        <f>SUMIFS(通讯通路门店!$Z:$Z,通讯通路门店!$S:$S,$G680,通讯通路门店!$J:$J,"VIVO体验店")</f>
        <v>0</v>
      </c>
      <c r="BE680" s="99">
        <f>SUMIFS(通讯通路门店!$AB:$AB,通讯通路门店!$S:$S,$G680,通讯通路门店!$J:$J,"OPPO体验店")</f>
        <v>0</v>
      </c>
      <c r="BF680" s="99">
        <f>SUMIFS(通讯通路门店!$X:$X,通讯通路门店!$S:$S,$G680,通讯通路门店!$J:$J,"华为授权体验店")+SUMIFS(通讯通路门店!$AA:$AA,通讯通路门店!$S:$S,$G680,通讯通路门店!$J:$J,"华为堡垒店")</f>
        <v>0</v>
      </c>
      <c r="BG680" s="99">
        <f>SUMIFS(通讯通路门店!$Y:$Y,通讯通路门店!$S:$S,$G680,通讯通路门店!$J:$J,"小米体验店")</f>
        <v>0</v>
      </c>
      <c r="BH680" s="99">
        <f>SUMIFS(通讯通路门店!$AA:$AA,通讯通路门店!$S:$S,$G680,通讯通路门店!$J:$J,"苹果体验店")</f>
        <v>0</v>
      </c>
      <c r="BI680" s="99">
        <f>SUMIFS(通讯通路门店!$K:$K,通讯通路门店!$S:$S,$G680,通讯通路门店!$J:$J,"其他品牌专卖店")</f>
        <v>0</v>
      </c>
      <c r="BJ680" s="99">
        <f>SUMIFS(通讯通路门店!$AC:$AC,通讯通路门店!$S:$S,$G680)</f>
        <v>0</v>
      </c>
      <c r="BK680" s="99">
        <f>SUMIFS(通讯通路门店!$AD:$AD,通讯通路门店!$S:$S,$G680)</f>
        <v>0</v>
      </c>
      <c r="BL680" s="99">
        <f>SUMIFS(通讯通路门店!$AE:$AE,通讯通路门店!$S:$S,$G680)</f>
        <v>0</v>
      </c>
      <c r="BM680" s="99">
        <f>SUMIFS(通讯通路门店!$AF:$AF,通讯通路门店!$S:$S,$G680)</f>
        <v>0</v>
      </c>
      <c r="BN680" s="99">
        <f>SUMIFS(通讯通路门店!$AG:$AG,通讯通路门店!$S:$S,$G680)</f>
        <v>0</v>
      </c>
      <c r="BO680" s="99">
        <f>SUMIFS(通讯通路门店!$AH:$AH,通讯通路门店!$S:$S,$G680)</f>
        <v>0</v>
      </c>
      <c r="BP680" s="99">
        <f>SUMIFS(通讯通路门店!$AI:$AI,通讯通路门店!$S:$S,$G680)</f>
        <v>0</v>
      </c>
      <c r="BQ680" s="83"/>
    </row>
    <row r="681" spans="1:69">
      <c r="A681" s="99" t="str">
        <f>IFERROR(_xlfn.XLOOKUP($G681,通讯通路门店!$S$4:$S$993933,通讯通路门店!$A$4:$A$993933,0,0),"")</f>
        <v/>
      </c>
      <c r="B681" s="99" t="str">
        <f>IFERROR(_xlfn.XLOOKUP($G681,通讯通路门店!$S$4:$S$993933,通讯通路门店!$B$4:$B$993933,0,0),"")</f>
        <v/>
      </c>
      <c r="C681" s="99" t="str">
        <f>IFERROR(_xlfn.XLOOKUP($G681,通讯通路门店!$S$4:$S$993933,通讯通路门店!$C$4:$C$993933,0,0),"")</f>
        <v/>
      </c>
      <c r="D681" s="99" t="str">
        <f>IFERROR(_xlfn.XLOOKUP($G681,通讯通路门店!$S$4:$S$993933,通讯通路门店!$D$4:$D$993933,0,0),"")</f>
        <v/>
      </c>
      <c r="E681" s="83"/>
      <c r="F681" s="83"/>
      <c r="G681" s="101" t="e">
        <v>#N/A</v>
      </c>
      <c r="H681" s="102" t="str">
        <f>IFERROR(_xlfn.XLOOKUP($G681,通讯通路门店!$S$4:$S$993933,通讯通路门店!$R$4:$R$993933,0,0),"")</f>
        <v/>
      </c>
      <c r="I681" s="83"/>
      <c r="J681" s="83"/>
      <c r="K681" s="83"/>
      <c r="L681" s="83"/>
      <c r="M681" s="83"/>
      <c r="N681" s="83"/>
      <c r="O681" s="83"/>
      <c r="P681" s="83"/>
      <c r="Q681" s="83"/>
      <c r="R681" s="83"/>
      <c r="S681" s="83"/>
      <c r="T681" s="83"/>
      <c r="U681" s="99">
        <f>COUNTIF(通讯通路门店!$S:$S,$G681)</f>
        <v>0</v>
      </c>
      <c r="V681" s="99">
        <f>COUNTIFS(通讯通路门店!$S:$S,$G681,通讯通路门店!$J:$J,"综合卖场")</f>
        <v>0</v>
      </c>
      <c r="W681" s="99">
        <f>SUMIFS(通讯通路门店!$AJ:$AJ,通讯通路门店!$S:$S,通讯客户沙盘!$G681)</f>
        <v>0</v>
      </c>
      <c r="X681" s="99">
        <f t="shared" si="50"/>
        <v>0</v>
      </c>
      <c r="Y681" s="99">
        <f>COUNTIFS(通讯通路门店!$S:$S,$G681,通讯通路门店!$J:$J,"荣耀体验店")+COUNTIFS(通讯通路门店!$S:$S,$G681,通讯通路门店!$J:$J,"荣耀授权专卖店")</f>
        <v>0</v>
      </c>
      <c r="Z681" s="99">
        <f>COUNTIFS(通讯通路门店!$S:$S,$G681,通讯通路门店!$J:$J,"VIVO体验店")</f>
        <v>0</v>
      </c>
      <c r="AA681" s="99">
        <f>COUNTIFS(通讯通路门店!$S:$S,$G681,通讯通路门店!$J:$J,"OPPO体验店")</f>
        <v>0</v>
      </c>
      <c r="AB681" s="99">
        <f>COUNTIFS(通讯通路门店!$S:$S,$G681,通讯通路门店!$J:$J,"华为授权体验店")+COUNTIFS(通讯通路门店!$S:$S,$G681,通讯通路门店!$J:$J,"华为堡垒店")</f>
        <v>0</v>
      </c>
      <c r="AC681" s="99">
        <f>COUNTIFS(通讯通路门店!$S:$S,$G681,通讯通路门店!$J:$J,"小米体验店")</f>
        <v>0</v>
      </c>
      <c r="AD681" s="99">
        <f>COUNTIFS(通讯通路门店!$S:$S,$G681,通讯通路门店!$J:$J,"苹果体验店")</f>
        <v>0</v>
      </c>
      <c r="AE681" s="99">
        <f>COUNTIFS(通讯通路门店!$S:$S,$G681,通讯通路门店!$J:$J,"其他品牌专卖店")</f>
        <v>0</v>
      </c>
      <c r="AF681" s="99">
        <f>SUMIFS(通讯通路门店!$BI:$BI,通讯通路门店!$S:$S,$G681)</f>
        <v>0</v>
      </c>
      <c r="AG681" s="99">
        <f>SUMIFS(通讯通路门店!$BH:$BH,通讯通路门店!$S:$S,$G681)</f>
        <v>0</v>
      </c>
      <c r="AH681" s="99">
        <f t="shared" si="51"/>
        <v>0</v>
      </c>
      <c r="AI681" s="99">
        <f>SUMIFS(通讯通路门店!$BB:$BB,通讯通路门店!$S:$S,$G681)</f>
        <v>0</v>
      </c>
      <c r="AJ681" s="99">
        <f>SUMIFS(通讯通路门店!$BE:$BE,通讯通路门店!$S:$S,$G681)</f>
        <v>0</v>
      </c>
      <c r="AK681" s="99">
        <f>SUMIFS(通讯通路门店!$BG:$BG,通讯通路门店!$S:$S,$G681)</f>
        <v>0</v>
      </c>
      <c r="AL681" s="99">
        <f>SUMIFS(通讯通路门店!$BC:$BC,通讯通路门店!$S:$S,$G681)</f>
        <v>0</v>
      </c>
      <c r="AM681" s="99">
        <f>SUMIFS(通讯通路门店!$BD:$BD,通讯通路门店!$S:$S,$G681)</f>
        <v>0</v>
      </c>
      <c r="AN681" s="99">
        <f>SUMIFS(通讯通路门店!$BF:$BF,通讯通路门店!$S:$S,$G681)</f>
        <v>0</v>
      </c>
      <c r="AO681" s="99">
        <f t="shared" si="52"/>
        <v>0</v>
      </c>
      <c r="AP681" s="99">
        <f>SUMIFS(通讯通路门店!$K:$K,通讯通路门店!$S:$S,$G681)</f>
        <v>0</v>
      </c>
      <c r="AQ681" s="83"/>
      <c r="AR681" s="99">
        <f>SUMIFS(通讯通路门店!$T:$T,通讯通路门店!$S:$S,$G681)</f>
        <v>0</v>
      </c>
      <c r="AS681" s="99">
        <f>SUMIFS(通讯通路门店!$U:$U,通讯通路门店!$S:$S,$G681)</f>
        <v>0</v>
      </c>
      <c r="AT681" s="99">
        <f>SUMIFS(通讯通路门店!$V:$V,通讯通路门店!$S:$S,$G681)</f>
        <v>0</v>
      </c>
      <c r="AU681" s="99">
        <f>SUMIFS(通讯通路门店!$W:$W,通讯通路门店!$S:$S,$G681)</f>
        <v>0</v>
      </c>
      <c r="AV681" s="99">
        <f>SUMIFS(通讯通路门店!$Z:$Z,通讯通路门店!$S:$S,$G681)</f>
        <v>0</v>
      </c>
      <c r="AW681" s="99">
        <f>SUMIFS(通讯通路门店!$AB:$AB,通讯通路门店!$S:$S,$G681)</f>
        <v>0</v>
      </c>
      <c r="AX681" s="99">
        <f>SUMIFS(通讯通路门店!$X:$X,通讯通路门店!$S:$S,$G681)</f>
        <v>0</v>
      </c>
      <c r="AY681" s="99">
        <f>SUMIFS(通讯通路门店!$Y:$Y,通讯通路门店!$S:$S,$G681)</f>
        <v>0</v>
      </c>
      <c r="AZ681" s="99">
        <f>SUMIFS(通讯通路门店!$AA:$AA,通讯通路门店!$S:$S,$G681)</f>
        <v>0</v>
      </c>
      <c r="BA681" s="99">
        <f t="shared" si="53"/>
        <v>0</v>
      </c>
      <c r="BB681" s="99">
        <f t="shared" si="54"/>
        <v>0</v>
      </c>
      <c r="BC681" s="99">
        <f>SUMIFS(通讯通路门店!$W:$W,通讯通路门店!$S:$S,$G681,通讯通路门店!$J:$J,"荣耀体验店")+SUMIFS(通讯通路门店!$W:$W,通讯通路门店!$S:$S,$G681,通讯通路门店!$J:$J,"荣耀授权专卖店")</f>
        <v>0</v>
      </c>
      <c r="BD681" s="99">
        <f>SUMIFS(通讯通路门店!$Z:$Z,通讯通路门店!$S:$S,$G681,通讯通路门店!$J:$J,"VIVO体验店")</f>
        <v>0</v>
      </c>
      <c r="BE681" s="99">
        <f>SUMIFS(通讯通路门店!$AB:$AB,通讯通路门店!$S:$S,$G681,通讯通路门店!$J:$J,"OPPO体验店")</f>
        <v>0</v>
      </c>
      <c r="BF681" s="99">
        <f>SUMIFS(通讯通路门店!$X:$X,通讯通路门店!$S:$S,$G681,通讯通路门店!$J:$J,"华为授权体验店")+SUMIFS(通讯通路门店!$AA:$AA,通讯通路门店!$S:$S,$G681,通讯通路门店!$J:$J,"华为堡垒店")</f>
        <v>0</v>
      </c>
      <c r="BG681" s="99">
        <f>SUMIFS(通讯通路门店!$Y:$Y,通讯通路门店!$S:$S,$G681,通讯通路门店!$J:$J,"小米体验店")</f>
        <v>0</v>
      </c>
      <c r="BH681" s="99">
        <f>SUMIFS(通讯通路门店!$AA:$AA,通讯通路门店!$S:$S,$G681,通讯通路门店!$J:$J,"苹果体验店")</f>
        <v>0</v>
      </c>
      <c r="BI681" s="99">
        <f>SUMIFS(通讯通路门店!$K:$K,通讯通路门店!$S:$S,$G681,通讯通路门店!$J:$J,"其他品牌专卖店")</f>
        <v>0</v>
      </c>
      <c r="BJ681" s="99">
        <f>SUMIFS(通讯通路门店!$AC:$AC,通讯通路门店!$S:$S,$G681)</f>
        <v>0</v>
      </c>
      <c r="BK681" s="99">
        <f>SUMIFS(通讯通路门店!$AD:$AD,通讯通路门店!$S:$S,$G681)</f>
        <v>0</v>
      </c>
      <c r="BL681" s="99">
        <f>SUMIFS(通讯通路门店!$AE:$AE,通讯通路门店!$S:$S,$G681)</f>
        <v>0</v>
      </c>
      <c r="BM681" s="99">
        <f>SUMIFS(通讯通路门店!$AF:$AF,通讯通路门店!$S:$S,$G681)</f>
        <v>0</v>
      </c>
      <c r="BN681" s="99">
        <f>SUMIFS(通讯通路门店!$AG:$AG,通讯通路门店!$S:$S,$G681)</f>
        <v>0</v>
      </c>
      <c r="BO681" s="99">
        <f>SUMIFS(通讯通路门店!$AH:$AH,通讯通路门店!$S:$S,$G681)</f>
        <v>0</v>
      </c>
      <c r="BP681" s="99">
        <f>SUMIFS(通讯通路门店!$AI:$AI,通讯通路门店!$S:$S,$G681)</f>
        <v>0</v>
      </c>
      <c r="BQ681" s="83"/>
    </row>
    <row r="682" spans="1:69">
      <c r="A682" s="99" t="str">
        <f>IFERROR(_xlfn.XLOOKUP($G682,通讯通路门店!$S$4:$S$993933,通讯通路门店!$A$4:$A$993933,0,0),"")</f>
        <v/>
      </c>
      <c r="B682" s="99" t="str">
        <f>IFERROR(_xlfn.XLOOKUP($G682,通讯通路门店!$S$4:$S$993933,通讯通路门店!$B$4:$B$993933,0,0),"")</f>
        <v/>
      </c>
      <c r="C682" s="99" t="str">
        <f>IFERROR(_xlfn.XLOOKUP($G682,通讯通路门店!$S$4:$S$993933,通讯通路门店!$C$4:$C$993933,0,0),"")</f>
        <v/>
      </c>
      <c r="D682" s="99" t="str">
        <f>IFERROR(_xlfn.XLOOKUP($G682,通讯通路门店!$S$4:$S$993933,通讯通路门店!$D$4:$D$993933,0,0),"")</f>
        <v/>
      </c>
      <c r="E682" s="83"/>
      <c r="F682" s="83"/>
      <c r="G682" s="101" t="e">
        <v>#N/A</v>
      </c>
      <c r="H682" s="102" t="str">
        <f>IFERROR(_xlfn.XLOOKUP($G682,通讯通路门店!$S$4:$S$993933,通讯通路门店!$R$4:$R$993933,0,0),"")</f>
        <v/>
      </c>
      <c r="I682" s="83"/>
      <c r="J682" s="83"/>
      <c r="K682" s="83"/>
      <c r="L682" s="83"/>
      <c r="M682" s="83"/>
      <c r="N682" s="83"/>
      <c r="O682" s="83"/>
      <c r="P682" s="83"/>
      <c r="Q682" s="83"/>
      <c r="R682" s="83"/>
      <c r="S682" s="83"/>
      <c r="T682" s="83"/>
      <c r="U682" s="99">
        <f>COUNTIF(通讯通路门店!$S:$S,$G682)</f>
        <v>0</v>
      </c>
      <c r="V682" s="99">
        <f>COUNTIFS(通讯通路门店!$S:$S,$G682,通讯通路门店!$J:$J,"综合卖场")</f>
        <v>0</v>
      </c>
      <c r="W682" s="99">
        <f>SUMIFS(通讯通路门店!$AJ:$AJ,通讯通路门店!$S:$S,通讯客户沙盘!$G682)</f>
        <v>0</v>
      </c>
      <c r="X682" s="99">
        <f t="shared" si="50"/>
        <v>0</v>
      </c>
      <c r="Y682" s="99">
        <f>COUNTIFS(通讯通路门店!$S:$S,$G682,通讯通路门店!$J:$J,"荣耀体验店")+COUNTIFS(通讯通路门店!$S:$S,$G682,通讯通路门店!$J:$J,"荣耀授权专卖店")</f>
        <v>0</v>
      </c>
      <c r="Z682" s="99">
        <f>COUNTIFS(通讯通路门店!$S:$S,$G682,通讯通路门店!$J:$J,"VIVO体验店")</f>
        <v>0</v>
      </c>
      <c r="AA682" s="99">
        <f>COUNTIFS(通讯通路门店!$S:$S,$G682,通讯通路门店!$J:$J,"OPPO体验店")</f>
        <v>0</v>
      </c>
      <c r="AB682" s="99">
        <f>COUNTIFS(通讯通路门店!$S:$S,$G682,通讯通路门店!$J:$J,"华为授权体验店")+COUNTIFS(通讯通路门店!$S:$S,$G682,通讯通路门店!$J:$J,"华为堡垒店")</f>
        <v>0</v>
      </c>
      <c r="AC682" s="99">
        <f>COUNTIFS(通讯通路门店!$S:$S,$G682,通讯通路门店!$J:$J,"小米体验店")</f>
        <v>0</v>
      </c>
      <c r="AD682" s="99">
        <f>COUNTIFS(通讯通路门店!$S:$S,$G682,通讯通路门店!$J:$J,"苹果体验店")</f>
        <v>0</v>
      </c>
      <c r="AE682" s="99">
        <f>COUNTIFS(通讯通路门店!$S:$S,$G682,通讯通路门店!$J:$J,"其他品牌专卖店")</f>
        <v>0</v>
      </c>
      <c r="AF682" s="99">
        <f>SUMIFS(通讯通路门店!$BI:$BI,通讯通路门店!$S:$S,$G682)</f>
        <v>0</v>
      </c>
      <c r="AG682" s="99">
        <f>SUMIFS(通讯通路门店!$BH:$BH,通讯通路门店!$S:$S,$G682)</f>
        <v>0</v>
      </c>
      <c r="AH682" s="99">
        <f t="shared" si="51"/>
        <v>0</v>
      </c>
      <c r="AI682" s="99">
        <f>SUMIFS(通讯通路门店!$BB:$BB,通讯通路门店!$S:$S,$G682)</f>
        <v>0</v>
      </c>
      <c r="AJ682" s="99">
        <f>SUMIFS(通讯通路门店!$BE:$BE,通讯通路门店!$S:$S,$G682)</f>
        <v>0</v>
      </c>
      <c r="AK682" s="99">
        <f>SUMIFS(通讯通路门店!$BG:$BG,通讯通路门店!$S:$S,$G682)</f>
        <v>0</v>
      </c>
      <c r="AL682" s="99">
        <f>SUMIFS(通讯通路门店!$BC:$BC,通讯通路门店!$S:$S,$G682)</f>
        <v>0</v>
      </c>
      <c r="AM682" s="99">
        <f>SUMIFS(通讯通路门店!$BD:$BD,通讯通路门店!$S:$S,$G682)</f>
        <v>0</v>
      </c>
      <c r="AN682" s="99">
        <f>SUMIFS(通讯通路门店!$BF:$BF,通讯通路门店!$S:$S,$G682)</f>
        <v>0</v>
      </c>
      <c r="AO682" s="99">
        <f t="shared" si="52"/>
        <v>0</v>
      </c>
      <c r="AP682" s="99">
        <f>SUMIFS(通讯通路门店!$K:$K,通讯通路门店!$S:$S,$G682)</f>
        <v>0</v>
      </c>
      <c r="AQ682" s="83"/>
      <c r="AR682" s="99">
        <f>SUMIFS(通讯通路门店!$T:$T,通讯通路门店!$S:$S,$G682)</f>
        <v>0</v>
      </c>
      <c r="AS682" s="99">
        <f>SUMIFS(通讯通路门店!$U:$U,通讯通路门店!$S:$S,$G682)</f>
        <v>0</v>
      </c>
      <c r="AT682" s="99">
        <f>SUMIFS(通讯通路门店!$V:$V,通讯通路门店!$S:$S,$G682)</f>
        <v>0</v>
      </c>
      <c r="AU682" s="99">
        <f>SUMIFS(通讯通路门店!$W:$W,通讯通路门店!$S:$S,$G682)</f>
        <v>0</v>
      </c>
      <c r="AV682" s="99">
        <f>SUMIFS(通讯通路门店!$Z:$Z,通讯通路门店!$S:$S,$G682)</f>
        <v>0</v>
      </c>
      <c r="AW682" s="99">
        <f>SUMIFS(通讯通路门店!$AB:$AB,通讯通路门店!$S:$S,$G682)</f>
        <v>0</v>
      </c>
      <c r="AX682" s="99">
        <f>SUMIFS(通讯通路门店!$X:$X,通讯通路门店!$S:$S,$G682)</f>
        <v>0</v>
      </c>
      <c r="AY682" s="99">
        <f>SUMIFS(通讯通路门店!$Y:$Y,通讯通路门店!$S:$S,$G682)</f>
        <v>0</v>
      </c>
      <c r="AZ682" s="99">
        <f>SUMIFS(通讯通路门店!$AA:$AA,通讯通路门店!$S:$S,$G682)</f>
        <v>0</v>
      </c>
      <c r="BA682" s="99">
        <f t="shared" si="53"/>
        <v>0</v>
      </c>
      <c r="BB682" s="99">
        <f t="shared" si="54"/>
        <v>0</v>
      </c>
      <c r="BC682" s="99">
        <f>SUMIFS(通讯通路门店!$W:$W,通讯通路门店!$S:$S,$G682,通讯通路门店!$J:$J,"荣耀体验店")+SUMIFS(通讯通路门店!$W:$W,通讯通路门店!$S:$S,$G682,通讯通路门店!$J:$J,"荣耀授权专卖店")</f>
        <v>0</v>
      </c>
      <c r="BD682" s="99">
        <f>SUMIFS(通讯通路门店!$Z:$Z,通讯通路门店!$S:$S,$G682,通讯通路门店!$J:$J,"VIVO体验店")</f>
        <v>0</v>
      </c>
      <c r="BE682" s="99">
        <f>SUMIFS(通讯通路门店!$AB:$AB,通讯通路门店!$S:$S,$G682,通讯通路门店!$J:$J,"OPPO体验店")</f>
        <v>0</v>
      </c>
      <c r="BF682" s="99">
        <f>SUMIFS(通讯通路门店!$X:$X,通讯通路门店!$S:$S,$G682,通讯通路门店!$J:$J,"华为授权体验店")+SUMIFS(通讯通路门店!$AA:$AA,通讯通路门店!$S:$S,$G682,通讯通路门店!$J:$J,"华为堡垒店")</f>
        <v>0</v>
      </c>
      <c r="BG682" s="99">
        <f>SUMIFS(通讯通路门店!$Y:$Y,通讯通路门店!$S:$S,$G682,通讯通路门店!$J:$J,"小米体验店")</f>
        <v>0</v>
      </c>
      <c r="BH682" s="99">
        <f>SUMIFS(通讯通路门店!$AA:$AA,通讯通路门店!$S:$S,$G682,通讯通路门店!$J:$J,"苹果体验店")</f>
        <v>0</v>
      </c>
      <c r="BI682" s="99">
        <f>SUMIFS(通讯通路门店!$K:$K,通讯通路门店!$S:$S,$G682,通讯通路门店!$J:$J,"其他品牌专卖店")</f>
        <v>0</v>
      </c>
      <c r="BJ682" s="99">
        <f>SUMIFS(通讯通路门店!$AC:$AC,通讯通路门店!$S:$S,$G682)</f>
        <v>0</v>
      </c>
      <c r="BK682" s="99">
        <f>SUMIFS(通讯通路门店!$AD:$AD,通讯通路门店!$S:$S,$G682)</f>
        <v>0</v>
      </c>
      <c r="BL682" s="99">
        <f>SUMIFS(通讯通路门店!$AE:$AE,通讯通路门店!$S:$S,$G682)</f>
        <v>0</v>
      </c>
      <c r="BM682" s="99">
        <f>SUMIFS(通讯通路门店!$AF:$AF,通讯通路门店!$S:$S,$G682)</f>
        <v>0</v>
      </c>
      <c r="BN682" s="99">
        <f>SUMIFS(通讯通路门店!$AG:$AG,通讯通路门店!$S:$S,$G682)</f>
        <v>0</v>
      </c>
      <c r="BO682" s="99">
        <f>SUMIFS(通讯通路门店!$AH:$AH,通讯通路门店!$S:$S,$G682)</f>
        <v>0</v>
      </c>
      <c r="BP682" s="99">
        <f>SUMIFS(通讯通路门店!$AI:$AI,通讯通路门店!$S:$S,$G682)</f>
        <v>0</v>
      </c>
      <c r="BQ682" s="83"/>
    </row>
    <row r="683" spans="1:69">
      <c r="A683" s="99" t="str">
        <f>IFERROR(_xlfn.XLOOKUP($G683,通讯通路门店!$S$4:$S$993933,通讯通路门店!$A$4:$A$993933,0,0),"")</f>
        <v/>
      </c>
      <c r="B683" s="99" t="str">
        <f>IFERROR(_xlfn.XLOOKUP($G683,通讯通路门店!$S$4:$S$993933,通讯通路门店!$B$4:$B$993933,0,0),"")</f>
        <v/>
      </c>
      <c r="C683" s="99" t="str">
        <f>IFERROR(_xlfn.XLOOKUP($G683,通讯通路门店!$S$4:$S$993933,通讯通路门店!$C$4:$C$993933,0,0),"")</f>
        <v/>
      </c>
      <c r="D683" s="99" t="str">
        <f>IFERROR(_xlfn.XLOOKUP($G683,通讯通路门店!$S$4:$S$993933,通讯通路门店!$D$4:$D$993933,0,0),"")</f>
        <v/>
      </c>
      <c r="E683" s="83"/>
      <c r="F683" s="83"/>
      <c r="G683" s="101" t="e">
        <v>#N/A</v>
      </c>
      <c r="H683" s="102" t="str">
        <f>IFERROR(_xlfn.XLOOKUP($G683,通讯通路门店!$S$4:$S$993933,通讯通路门店!$R$4:$R$993933,0,0),"")</f>
        <v/>
      </c>
      <c r="I683" s="83"/>
      <c r="J683" s="83"/>
      <c r="K683" s="83"/>
      <c r="L683" s="83"/>
      <c r="M683" s="83"/>
      <c r="N683" s="83"/>
      <c r="O683" s="83"/>
      <c r="P683" s="83"/>
      <c r="Q683" s="83"/>
      <c r="R683" s="83"/>
      <c r="S683" s="83"/>
      <c r="T683" s="83"/>
      <c r="U683" s="99">
        <f>COUNTIF(通讯通路门店!$S:$S,$G683)</f>
        <v>0</v>
      </c>
      <c r="V683" s="99">
        <f>COUNTIFS(通讯通路门店!$S:$S,$G683,通讯通路门店!$J:$J,"综合卖场")</f>
        <v>0</v>
      </c>
      <c r="W683" s="99">
        <f>SUMIFS(通讯通路门店!$AJ:$AJ,通讯通路门店!$S:$S,通讯客户沙盘!$G683)</f>
        <v>0</v>
      </c>
      <c r="X683" s="99">
        <f t="shared" si="50"/>
        <v>0</v>
      </c>
      <c r="Y683" s="99">
        <f>COUNTIFS(通讯通路门店!$S:$S,$G683,通讯通路门店!$J:$J,"荣耀体验店")+COUNTIFS(通讯通路门店!$S:$S,$G683,通讯通路门店!$J:$J,"荣耀授权专卖店")</f>
        <v>0</v>
      </c>
      <c r="Z683" s="99">
        <f>COUNTIFS(通讯通路门店!$S:$S,$G683,通讯通路门店!$J:$J,"VIVO体验店")</f>
        <v>0</v>
      </c>
      <c r="AA683" s="99">
        <f>COUNTIFS(通讯通路门店!$S:$S,$G683,通讯通路门店!$J:$J,"OPPO体验店")</f>
        <v>0</v>
      </c>
      <c r="AB683" s="99">
        <f>COUNTIFS(通讯通路门店!$S:$S,$G683,通讯通路门店!$J:$J,"华为授权体验店")+COUNTIFS(通讯通路门店!$S:$S,$G683,通讯通路门店!$J:$J,"华为堡垒店")</f>
        <v>0</v>
      </c>
      <c r="AC683" s="99">
        <f>COUNTIFS(通讯通路门店!$S:$S,$G683,通讯通路门店!$J:$J,"小米体验店")</f>
        <v>0</v>
      </c>
      <c r="AD683" s="99">
        <f>COUNTIFS(通讯通路门店!$S:$S,$G683,通讯通路门店!$J:$J,"苹果体验店")</f>
        <v>0</v>
      </c>
      <c r="AE683" s="99">
        <f>COUNTIFS(通讯通路门店!$S:$S,$G683,通讯通路门店!$J:$J,"其他品牌专卖店")</f>
        <v>0</v>
      </c>
      <c r="AF683" s="99">
        <f>SUMIFS(通讯通路门店!$BI:$BI,通讯通路门店!$S:$S,$G683)</f>
        <v>0</v>
      </c>
      <c r="AG683" s="99">
        <f>SUMIFS(通讯通路门店!$BH:$BH,通讯通路门店!$S:$S,$G683)</f>
        <v>0</v>
      </c>
      <c r="AH683" s="99">
        <f t="shared" si="51"/>
        <v>0</v>
      </c>
      <c r="AI683" s="99">
        <f>SUMIFS(通讯通路门店!$BB:$BB,通讯通路门店!$S:$S,$G683)</f>
        <v>0</v>
      </c>
      <c r="AJ683" s="99">
        <f>SUMIFS(通讯通路门店!$BE:$BE,通讯通路门店!$S:$S,$G683)</f>
        <v>0</v>
      </c>
      <c r="AK683" s="99">
        <f>SUMIFS(通讯通路门店!$BG:$BG,通讯通路门店!$S:$S,$G683)</f>
        <v>0</v>
      </c>
      <c r="AL683" s="99">
        <f>SUMIFS(通讯通路门店!$BC:$BC,通讯通路门店!$S:$S,$G683)</f>
        <v>0</v>
      </c>
      <c r="AM683" s="99">
        <f>SUMIFS(通讯通路门店!$BD:$BD,通讯通路门店!$S:$S,$G683)</f>
        <v>0</v>
      </c>
      <c r="AN683" s="99">
        <f>SUMIFS(通讯通路门店!$BF:$BF,通讯通路门店!$S:$S,$G683)</f>
        <v>0</v>
      </c>
      <c r="AO683" s="99">
        <f t="shared" si="52"/>
        <v>0</v>
      </c>
      <c r="AP683" s="99">
        <f>SUMIFS(通讯通路门店!$K:$K,通讯通路门店!$S:$S,$G683)</f>
        <v>0</v>
      </c>
      <c r="AQ683" s="83"/>
      <c r="AR683" s="99">
        <f>SUMIFS(通讯通路门店!$T:$T,通讯通路门店!$S:$S,$G683)</f>
        <v>0</v>
      </c>
      <c r="AS683" s="99">
        <f>SUMIFS(通讯通路门店!$U:$U,通讯通路门店!$S:$S,$G683)</f>
        <v>0</v>
      </c>
      <c r="AT683" s="99">
        <f>SUMIFS(通讯通路门店!$V:$V,通讯通路门店!$S:$S,$G683)</f>
        <v>0</v>
      </c>
      <c r="AU683" s="99">
        <f>SUMIFS(通讯通路门店!$W:$W,通讯通路门店!$S:$S,$G683)</f>
        <v>0</v>
      </c>
      <c r="AV683" s="99">
        <f>SUMIFS(通讯通路门店!$Z:$Z,通讯通路门店!$S:$S,$G683)</f>
        <v>0</v>
      </c>
      <c r="AW683" s="99">
        <f>SUMIFS(通讯通路门店!$AB:$AB,通讯通路门店!$S:$S,$G683)</f>
        <v>0</v>
      </c>
      <c r="AX683" s="99">
        <f>SUMIFS(通讯通路门店!$X:$X,通讯通路门店!$S:$S,$G683)</f>
        <v>0</v>
      </c>
      <c r="AY683" s="99">
        <f>SUMIFS(通讯通路门店!$Y:$Y,通讯通路门店!$S:$S,$G683)</f>
        <v>0</v>
      </c>
      <c r="AZ683" s="99">
        <f>SUMIFS(通讯通路门店!$AA:$AA,通讯通路门店!$S:$S,$G683)</f>
        <v>0</v>
      </c>
      <c r="BA683" s="99">
        <f t="shared" si="53"/>
        <v>0</v>
      </c>
      <c r="BB683" s="99">
        <f t="shared" si="54"/>
        <v>0</v>
      </c>
      <c r="BC683" s="99">
        <f>SUMIFS(通讯通路门店!$W:$W,通讯通路门店!$S:$S,$G683,通讯通路门店!$J:$J,"荣耀体验店")+SUMIFS(通讯通路门店!$W:$W,通讯通路门店!$S:$S,$G683,通讯通路门店!$J:$J,"荣耀授权专卖店")</f>
        <v>0</v>
      </c>
      <c r="BD683" s="99">
        <f>SUMIFS(通讯通路门店!$Z:$Z,通讯通路门店!$S:$S,$G683,通讯通路门店!$J:$J,"VIVO体验店")</f>
        <v>0</v>
      </c>
      <c r="BE683" s="99">
        <f>SUMIFS(通讯通路门店!$AB:$AB,通讯通路门店!$S:$S,$G683,通讯通路门店!$J:$J,"OPPO体验店")</f>
        <v>0</v>
      </c>
      <c r="BF683" s="99">
        <f>SUMIFS(通讯通路门店!$X:$X,通讯通路门店!$S:$S,$G683,通讯通路门店!$J:$J,"华为授权体验店")+SUMIFS(通讯通路门店!$AA:$AA,通讯通路门店!$S:$S,$G683,通讯通路门店!$J:$J,"华为堡垒店")</f>
        <v>0</v>
      </c>
      <c r="BG683" s="99">
        <f>SUMIFS(通讯通路门店!$Y:$Y,通讯通路门店!$S:$S,$G683,通讯通路门店!$J:$J,"小米体验店")</f>
        <v>0</v>
      </c>
      <c r="BH683" s="99">
        <f>SUMIFS(通讯通路门店!$AA:$AA,通讯通路门店!$S:$S,$G683,通讯通路门店!$J:$J,"苹果体验店")</f>
        <v>0</v>
      </c>
      <c r="BI683" s="99">
        <f>SUMIFS(通讯通路门店!$K:$K,通讯通路门店!$S:$S,$G683,通讯通路门店!$J:$J,"其他品牌专卖店")</f>
        <v>0</v>
      </c>
      <c r="BJ683" s="99">
        <f>SUMIFS(通讯通路门店!$AC:$AC,通讯通路门店!$S:$S,$G683)</f>
        <v>0</v>
      </c>
      <c r="BK683" s="99">
        <f>SUMIFS(通讯通路门店!$AD:$AD,通讯通路门店!$S:$S,$G683)</f>
        <v>0</v>
      </c>
      <c r="BL683" s="99">
        <f>SUMIFS(通讯通路门店!$AE:$AE,通讯通路门店!$S:$S,$G683)</f>
        <v>0</v>
      </c>
      <c r="BM683" s="99">
        <f>SUMIFS(通讯通路门店!$AF:$AF,通讯通路门店!$S:$S,$G683)</f>
        <v>0</v>
      </c>
      <c r="BN683" s="99">
        <f>SUMIFS(通讯通路门店!$AG:$AG,通讯通路门店!$S:$S,$G683)</f>
        <v>0</v>
      </c>
      <c r="BO683" s="99">
        <f>SUMIFS(通讯通路门店!$AH:$AH,通讯通路门店!$S:$S,$G683)</f>
        <v>0</v>
      </c>
      <c r="BP683" s="99">
        <f>SUMIFS(通讯通路门店!$AI:$AI,通讯通路门店!$S:$S,$G683)</f>
        <v>0</v>
      </c>
      <c r="BQ683" s="83"/>
    </row>
    <row r="684" spans="1:69">
      <c r="A684" s="99" t="str">
        <f>IFERROR(_xlfn.XLOOKUP($G684,通讯通路门店!$S$4:$S$993933,通讯通路门店!$A$4:$A$993933,0,0),"")</f>
        <v/>
      </c>
      <c r="B684" s="99" t="str">
        <f>IFERROR(_xlfn.XLOOKUP($G684,通讯通路门店!$S$4:$S$993933,通讯通路门店!$B$4:$B$993933,0,0),"")</f>
        <v/>
      </c>
      <c r="C684" s="99" t="str">
        <f>IFERROR(_xlfn.XLOOKUP($G684,通讯通路门店!$S$4:$S$993933,通讯通路门店!$C$4:$C$993933,0,0),"")</f>
        <v/>
      </c>
      <c r="D684" s="99" t="str">
        <f>IFERROR(_xlfn.XLOOKUP($G684,通讯通路门店!$S$4:$S$993933,通讯通路门店!$D$4:$D$993933,0,0),"")</f>
        <v/>
      </c>
      <c r="E684" s="83"/>
      <c r="F684" s="83"/>
      <c r="G684" s="101" t="e">
        <v>#N/A</v>
      </c>
      <c r="H684" s="102" t="str">
        <f>IFERROR(_xlfn.XLOOKUP($G684,通讯通路门店!$S$4:$S$993933,通讯通路门店!$R$4:$R$993933,0,0),"")</f>
        <v/>
      </c>
      <c r="I684" s="83"/>
      <c r="J684" s="83"/>
      <c r="K684" s="83"/>
      <c r="L684" s="83"/>
      <c r="M684" s="83"/>
      <c r="N684" s="83"/>
      <c r="O684" s="83"/>
      <c r="P684" s="83"/>
      <c r="Q684" s="83"/>
      <c r="R684" s="83"/>
      <c r="S684" s="83"/>
      <c r="T684" s="83"/>
      <c r="U684" s="99">
        <f>COUNTIF(通讯通路门店!$S:$S,$G684)</f>
        <v>0</v>
      </c>
      <c r="V684" s="99">
        <f>COUNTIFS(通讯通路门店!$S:$S,$G684,通讯通路门店!$J:$J,"综合卖场")</f>
        <v>0</v>
      </c>
      <c r="W684" s="99">
        <f>SUMIFS(通讯通路门店!$AJ:$AJ,通讯通路门店!$S:$S,通讯客户沙盘!$G684)</f>
        <v>0</v>
      </c>
      <c r="X684" s="99">
        <f t="shared" si="50"/>
        <v>0</v>
      </c>
      <c r="Y684" s="99">
        <f>COUNTIFS(通讯通路门店!$S:$S,$G684,通讯通路门店!$J:$J,"荣耀体验店")+COUNTIFS(通讯通路门店!$S:$S,$G684,通讯通路门店!$J:$J,"荣耀授权专卖店")</f>
        <v>0</v>
      </c>
      <c r="Z684" s="99">
        <f>COUNTIFS(通讯通路门店!$S:$S,$G684,通讯通路门店!$J:$J,"VIVO体验店")</f>
        <v>0</v>
      </c>
      <c r="AA684" s="99">
        <f>COUNTIFS(通讯通路门店!$S:$S,$G684,通讯通路门店!$J:$J,"OPPO体验店")</f>
        <v>0</v>
      </c>
      <c r="AB684" s="99">
        <f>COUNTIFS(通讯通路门店!$S:$S,$G684,通讯通路门店!$J:$J,"华为授权体验店")+COUNTIFS(通讯通路门店!$S:$S,$G684,通讯通路门店!$J:$J,"华为堡垒店")</f>
        <v>0</v>
      </c>
      <c r="AC684" s="99">
        <f>COUNTIFS(通讯通路门店!$S:$S,$G684,通讯通路门店!$J:$J,"小米体验店")</f>
        <v>0</v>
      </c>
      <c r="AD684" s="99">
        <f>COUNTIFS(通讯通路门店!$S:$S,$G684,通讯通路门店!$J:$J,"苹果体验店")</f>
        <v>0</v>
      </c>
      <c r="AE684" s="99">
        <f>COUNTIFS(通讯通路门店!$S:$S,$G684,通讯通路门店!$J:$J,"其他品牌专卖店")</f>
        <v>0</v>
      </c>
      <c r="AF684" s="99">
        <f>SUMIFS(通讯通路门店!$BI:$BI,通讯通路门店!$S:$S,$G684)</f>
        <v>0</v>
      </c>
      <c r="AG684" s="99">
        <f>SUMIFS(通讯通路门店!$BH:$BH,通讯通路门店!$S:$S,$G684)</f>
        <v>0</v>
      </c>
      <c r="AH684" s="99">
        <f t="shared" si="51"/>
        <v>0</v>
      </c>
      <c r="AI684" s="99">
        <f>SUMIFS(通讯通路门店!$BB:$BB,通讯通路门店!$S:$S,$G684)</f>
        <v>0</v>
      </c>
      <c r="AJ684" s="99">
        <f>SUMIFS(通讯通路门店!$BE:$BE,通讯通路门店!$S:$S,$G684)</f>
        <v>0</v>
      </c>
      <c r="AK684" s="99">
        <f>SUMIFS(通讯通路门店!$BG:$BG,通讯通路门店!$S:$S,$G684)</f>
        <v>0</v>
      </c>
      <c r="AL684" s="99">
        <f>SUMIFS(通讯通路门店!$BC:$BC,通讯通路门店!$S:$S,$G684)</f>
        <v>0</v>
      </c>
      <c r="AM684" s="99">
        <f>SUMIFS(通讯通路门店!$BD:$BD,通讯通路门店!$S:$S,$G684)</f>
        <v>0</v>
      </c>
      <c r="AN684" s="99">
        <f>SUMIFS(通讯通路门店!$BF:$BF,通讯通路门店!$S:$S,$G684)</f>
        <v>0</v>
      </c>
      <c r="AO684" s="99">
        <f t="shared" si="52"/>
        <v>0</v>
      </c>
      <c r="AP684" s="99">
        <f>SUMIFS(通讯通路门店!$K:$K,通讯通路门店!$S:$S,$G684)</f>
        <v>0</v>
      </c>
      <c r="AQ684" s="83"/>
      <c r="AR684" s="99">
        <f>SUMIFS(通讯通路门店!$T:$T,通讯通路门店!$S:$S,$G684)</f>
        <v>0</v>
      </c>
      <c r="AS684" s="99">
        <f>SUMIFS(通讯通路门店!$U:$U,通讯通路门店!$S:$S,$G684)</f>
        <v>0</v>
      </c>
      <c r="AT684" s="99">
        <f>SUMIFS(通讯通路门店!$V:$V,通讯通路门店!$S:$S,$G684)</f>
        <v>0</v>
      </c>
      <c r="AU684" s="99">
        <f>SUMIFS(通讯通路门店!$W:$W,通讯通路门店!$S:$S,$G684)</f>
        <v>0</v>
      </c>
      <c r="AV684" s="99">
        <f>SUMIFS(通讯通路门店!$Z:$Z,通讯通路门店!$S:$S,$G684)</f>
        <v>0</v>
      </c>
      <c r="AW684" s="99">
        <f>SUMIFS(通讯通路门店!$AB:$AB,通讯通路门店!$S:$S,$G684)</f>
        <v>0</v>
      </c>
      <c r="AX684" s="99">
        <f>SUMIFS(通讯通路门店!$X:$X,通讯通路门店!$S:$S,$G684)</f>
        <v>0</v>
      </c>
      <c r="AY684" s="99">
        <f>SUMIFS(通讯通路门店!$Y:$Y,通讯通路门店!$S:$S,$G684)</f>
        <v>0</v>
      </c>
      <c r="AZ684" s="99">
        <f>SUMIFS(通讯通路门店!$AA:$AA,通讯通路门店!$S:$S,$G684)</f>
        <v>0</v>
      </c>
      <c r="BA684" s="99">
        <f t="shared" si="53"/>
        <v>0</v>
      </c>
      <c r="BB684" s="99">
        <f t="shared" si="54"/>
        <v>0</v>
      </c>
      <c r="BC684" s="99">
        <f>SUMIFS(通讯通路门店!$W:$W,通讯通路门店!$S:$S,$G684,通讯通路门店!$J:$J,"荣耀体验店")+SUMIFS(通讯通路门店!$W:$W,通讯通路门店!$S:$S,$G684,通讯通路门店!$J:$J,"荣耀授权专卖店")</f>
        <v>0</v>
      </c>
      <c r="BD684" s="99">
        <f>SUMIFS(通讯通路门店!$Z:$Z,通讯通路门店!$S:$S,$G684,通讯通路门店!$J:$J,"VIVO体验店")</f>
        <v>0</v>
      </c>
      <c r="BE684" s="99">
        <f>SUMIFS(通讯通路门店!$AB:$AB,通讯通路门店!$S:$S,$G684,通讯通路门店!$J:$J,"OPPO体验店")</f>
        <v>0</v>
      </c>
      <c r="BF684" s="99">
        <f>SUMIFS(通讯通路门店!$X:$X,通讯通路门店!$S:$S,$G684,通讯通路门店!$J:$J,"华为授权体验店")+SUMIFS(通讯通路门店!$AA:$AA,通讯通路门店!$S:$S,$G684,通讯通路门店!$J:$J,"华为堡垒店")</f>
        <v>0</v>
      </c>
      <c r="BG684" s="99">
        <f>SUMIFS(通讯通路门店!$Y:$Y,通讯通路门店!$S:$S,$G684,通讯通路门店!$J:$J,"小米体验店")</f>
        <v>0</v>
      </c>
      <c r="BH684" s="99">
        <f>SUMIFS(通讯通路门店!$AA:$AA,通讯通路门店!$S:$S,$G684,通讯通路门店!$J:$J,"苹果体验店")</f>
        <v>0</v>
      </c>
      <c r="BI684" s="99">
        <f>SUMIFS(通讯通路门店!$K:$K,通讯通路门店!$S:$S,$G684,通讯通路门店!$J:$J,"其他品牌专卖店")</f>
        <v>0</v>
      </c>
      <c r="BJ684" s="99">
        <f>SUMIFS(通讯通路门店!$AC:$AC,通讯通路门店!$S:$S,$G684)</f>
        <v>0</v>
      </c>
      <c r="BK684" s="99">
        <f>SUMIFS(通讯通路门店!$AD:$AD,通讯通路门店!$S:$S,$G684)</f>
        <v>0</v>
      </c>
      <c r="BL684" s="99">
        <f>SUMIFS(通讯通路门店!$AE:$AE,通讯通路门店!$S:$S,$G684)</f>
        <v>0</v>
      </c>
      <c r="BM684" s="99">
        <f>SUMIFS(通讯通路门店!$AF:$AF,通讯通路门店!$S:$S,$G684)</f>
        <v>0</v>
      </c>
      <c r="BN684" s="99">
        <f>SUMIFS(通讯通路门店!$AG:$AG,通讯通路门店!$S:$S,$G684)</f>
        <v>0</v>
      </c>
      <c r="BO684" s="99">
        <f>SUMIFS(通讯通路门店!$AH:$AH,通讯通路门店!$S:$S,$G684)</f>
        <v>0</v>
      </c>
      <c r="BP684" s="99">
        <f>SUMIFS(通讯通路门店!$AI:$AI,通讯通路门店!$S:$S,$G684)</f>
        <v>0</v>
      </c>
      <c r="BQ684" s="83"/>
    </row>
    <row r="685" spans="1:69">
      <c r="A685" s="99" t="str">
        <f>IFERROR(_xlfn.XLOOKUP($G685,通讯通路门店!$S$4:$S$993933,通讯通路门店!$A$4:$A$993933,0,0),"")</f>
        <v/>
      </c>
      <c r="B685" s="99" t="str">
        <f>IFERROR(_xlfn.XLOOKUP($G685,通讯通路门店!$S$4:$S$993933,通讯通路门店!$B$4:$B$993933,0,0),"")</f>
        <v/>
      </c>
      <c r="C685" s="99" t="str">
        <f>IFERROR(_xlfn.XLOOKUP($G685,通讯通路门店!$S$4:$S$993933,通讯通路门店!$C$4:$C$993933,0,0),"")</f>
        <v/>
      </c>
      <c r="D685" s="99" t="str">
        <f>IFERROR(_xlfn.XLOOKUP($G685,通讯通路门店!$S$4:$S$993933,通讯通路门店!$D$4:$D$993933,0,0),"")</f>
        <v/>
      </c>
      <c r="E685" s="83"/>
      <c r="F685" s="83"/>
      <c r="G685" s="101" t="e">
        <v>#N/A</v>
      </c>
      <c r="H685" s="102" t="str">
        <f>IFERROR(_xlfn.XLOOKUP($G685,通讯通路门店!$S$4:$S$993933,通讯通路门店!$R$4:$R$993933,0,0),"")</f>
        <v/>
      </c>
      <c r="I685" s="83"/>
      <c r="J685" s="83"/>
      <c r="K685" s="83"/>
      <c r="L685" s="83"/>
      <c r="M685" s="83"/>
      <c r="N685" s="83"/>
      <c r="O685" s="83"/>
      <c r="P685" s="83"/>
      <c r="Q685" s="83"/>
      <c r="R685" s="83"/>
      <c r="S685" s="83"/>
      <c r="T685" s="83"/>
      <c r="U685" s="99">
        <f>COUNTIF(通讯通路门店!$S:$S,$G685)</f>
        <v>0</v>
      </c>
      <c r="V685" s="99">
        <f>COUNTIFS(通讯通路门店!$S:$S,$G685,通讯通路门店!$J:$J,"综合卖场")</f>
        <v>0</v>
      </c>
      <c r="W685" s="99">
        <f>SUMIFS(通讯通路门店!$AJ:$AJ,通讯通路门店!$S:$S,通讯客户沙盘!$G685)</f>
        <v>0</v>
      </c>
      <c r="X685" s="99">
        <f t="shared" si="50"/>
        <v>0</v>
      </c>
      <c r="Y685" s="99">
        <f>COUNTIFS(通讯通路门店!$S:$S,$G685,通讯通路门店!$J:$J,"荣耀体验店")+COUNTIFS(通讯通路门店!$S:$S,$G685,通讯通路门店!$J:$J,"荣耀授权专卖店")</f>
        <v>0</v>
      </c>
      <c r="Z685" s="99">
        <f>COUNTIFS(通讯通路门店!$S:$S,$G685,通讯通路门店!$J:$J,"VIVO体验店")</f>
        <v>0</v>
      </c>
      <c r="AA685" s="99">
        <f>COUNTIFS(通讯通路门店!$S:$S,$G685,通讯通路门店!$J:$J,"OPPO体验店")</f>
        <v>0</v>
      </c>
      <c r="AB685" s="99">
        <f>COUNTIFS(通讯通路门店!$S:$S,$G685,通讯通路门店!$J:$J,"华为授权体验店")+COUNTIFS(通讯通路门店!$S:$S,$G685,通讯通路门店!$J:$J,"华为堡垒店")</f>
        <v>0</v>
      </c>
      <c r="AC685" s="99">
        <f>COUNTIFS(通讯通路门店!$S:$S,$G685,通讯通路门店!$J:$J,"小米体验店")</f>
        <v>0</v>
      </c>
      <c r="AD685" s="99">
        <f>COUNTIFS(通讯通路门店!$S:$S,$G685,通讯通路门店!$J:$J,"苹果体验店")</f>
        <v>0</v>
      </c>
      <c r="AE685" s="99">
        <f>COUNTIFS(通讯通路门店!$S:$S,$G685,通讯通路门店!$J:$J,"其他品牌专卖店")</f>
        <v>0</v>
      </c>
      <c r="AF685" s="99">
        <f>SUMIFS(通讯通路门店!$BI:$BI,通讯通路门店!$S:$S,$G685)</f>
        <v>0</v>
      </c>
      <c r="AG685" s="99">
        <f>SUMIFS(通讯通路门店!$BH:$BH,通讯通路门店!$S:$S,$G685)</f>
        <v>0</v>
      </c>
      <c r="AH685" s="99">
        <f t="shared" si="51"/>
        <v>0</v>
      </c>
      <c r="AI685" s="99">
        <f>SUMIFS(通讯通路门店!$BB:$BB,通讯通路门店!$S:$S,$G685)</f>
        <v>0</v>
      </c>
      <c r="AJ685" s="99">
        <f>SUMIFS(通讯通路门店!$BE:$BE,通讯通路门店!$S:$S,$G685)</f>
        <v>0</v>
      </c>
      <c r="AK685" s="99">
        <f>SUMIFS(通讯通路门店!$BG:$BG,通讯通路门店!$S:$S,$G685)</f>
        <v>0</v>
      </c>
      <c r="AL685" s="99">
        <f>SUMIFS(通讯通路门店!$BC:$BC,通讯通路门店!$S:$S,$G685)</f>
        <v>0</v>
      </c>
      <c r="AM685" s="99">
        <f>SUMIFS(通讯通路门店!$BD:$BD,通讯通路门店!$S:$S,$G685)</f>
        <v>0</v>
      </c>
      <c r="AN685" s="99">
        <f>SUMIFS(通讯通路门店!$BF:$BF,通讯通路门店!$S:$S,$G685)</f>
        <v>0</v>
      </c>
      <c r="AO685" s="99">
        <f t="shared" si="52"/>
        <v>0</v>
      </c>
      <c r="AP685" s="99">
        <f>SUMIFS(通讯通路门店!$K:$K,通讯通路门店!$S:$S,$G685)</f>
        <v>0</v>
      </c>
      <c r="AQ685" s="83"/>
      <c r="AR685" s="99">
        <f>SUMIFS(通讯通路门店!$T:$T,通讯通路门店!$S:$S,$G685)</f>
        <v>0</v>
      </c>
      <c r="AS685" s="99">
        <f>SUMIFS(通讯通路门店!$U:$U,通讯通路门店!$S:$S,$G685)</f>
        <v>0</v>
      </c>
      <c r="AT685" s="99">
        <f>SUMIFS(通讯通路门店!$V:$V,通讯通路门店!$S:$S,$G685)</f>
        <v>0</v>
      </c>
      <c r="AU685" s="99">
        <f>SUMIFS(通讯通路门店!$W:$W,通讯通路门店!$S:$S,$G685)</f>
        <v>0</v>
      </c>
      <c r="AV685" s="99">
        <f>SUMIFS(通讯通路门店!$Z:$Z,通讯通路门店!$S:$S,$G685)</f>
        <v>0</v>
      </c>
      <c r="AW685" s="99">
        <f>SUMIFS(通讯通路门店!$AB:$AB,通讯通路门店!$S:$S,$G685)</f>
        <v>0</v>
      </c>
      <c r="AX685" s="99">
        <f>SUMIFS(通讯通路门店!$X:$X,通讯通路门店!$S:$S,$G685)</f>
        <v>0</v>
      </c>
      <c r="AY685" s="99">
        <f>SUMIFS(通讯通路门店!$Y:$Y,通讯通路门店!$S:$S,$G685)</f>
        <v>0</v>
      </c>
      <c r="AZ685" s="99">
        <f>SUMIFS(通讯通路门店!$AA:$AA,通讯通路门店!$S:$S,$G685)</f>
        <v>0</v>
      </c>
      <c r="BA685" s="99">
        <f t="shared" si="53"/>
        <v>0</v>
      </c>
      <c r="BB685" s="99">
        <f t="shared" si="54"/>
        <v>0</v>
      </c>
      <c r="BC685" s="99">
        <f>SUMIFS(通讯通路门店!$W:$W,通讯通路门店!$S:$S,$G685,通讯通路门店!$J:$J,"荣耀体验店")+SUMIFS(通讯通路门店!$W:$W,通讯通路门店!$S:$S,$G685,通讯通路门店!$J:$J,"荣耀授权专卖店")</f>
        <v>0</v>
      </c>
      <c r="BD685" s="99">
        <f>SUMIFS(通讯通路门店!$Z:$Z,通讯通路门店!$S:$S,$G685,通讯通路门店!$J:$J,"VIVO体验店")</f>
        <v>0</v>
      </c>
      <c r="BE685" s="99">
        <f>SUMIFS(通讯通路门店!$AB:$AB,通讯通路门店!$S:$S,$G685,通讯通路门店!$J:$J,"OPPO体验店")</f>
        <v>0</v>
      </c>
      <c r="BF685" s="99">
        <f>SUMIFS(通讯通路门店!$X:$X,通讯通路门店!$S:$S,$G685,通讯通路门店!$J:$J,"华为授权体验店")+SUMIFS(通讯通路门店!$AA:$AA,通讯通路门店!$S:$S,$G685,通讯通路门店!$J:$J,"华为堡垒店")</f>
        <v>0</v>
      </c>
      <c r="BG685" s="99">
        <f>SUMIFS(通讯通路门店!$Y:$Y,通讯通路门店!$S:$S,$G685,通讯通路门店!$J:$J,"小米体验店")</f>
        <v>0</v>
      </c>
      <c r="BH685" s="99">
        <f>SUMIFS(通讯通路门店!$AA:$AA,通讯通路门店!$S:$S,$G685,通讯通路门店!$J:$J,"苹果体验店")</f>
        <v>0</v>
      </c>
      <c r="BI685" s="99">
        <f>SUMIFS(通讯通路门店!$K:$K,通讯通路门店!$S:$S,$G685,通讯通路门店!$J:$J,"其他品牌专卖店")</f>
        <v>0</v>
      </c>
      <c r="BJ685" s="99">
        <f>SUMIFS(通讯通路门店!$AC:$AC,通讯通路门店!$S:$S,$G685)</f>
        <v>0</v>
      </c>
      <c r="BK685" s="99">
        <f>SUMIFS(通讯通路门店!$AD:$AD,通讯通路门店!$S:$S,$G685)</f>
        <v>0</v>
      </c>
      <c r="BL685" s="99">
        <f>SUMIFS(通讯通路门店!$AE:$AE,通讯通路门店!$S:$S,$G685)</f>
        <v>0</v>
      </c>
      <c r="BM685" s="99">
        <f>SUMIFS(通讯通路门店!$AF:$AF,通讯通路门店!$S:$S,$G685)</f>
        <v>0</v>
      </c>
      <c r="BN685" s="99">
        <f>SUMIFS(通讯通路门店!$AG:$AG,通讯通路门店!$S:$S,$G685)</f>
        <v>0</v>
      </c>
      <c r="BO685" s="99">
        <f>SUMIFS(通讯通路门店!$AH:$AH,通讯通路门店!$S:$S,$G685)</f>
        <v>0</v>
      </c>
      <c r="BP685" s="99">
        <f>SUMIFS(通讯通路门店!$AI:$AI,通讯通路门店!$S:$S,$G685)</f>
        <v>0</v>
      </c>
      <c r="BQ685" s="83"/>
    </row>
    <row r="686" spans="1:69">
      <c r="A686" s="99" t="str">
        <f>IFERROR(_xlfn.XLOOKUP($G686,通讯通路门店!$S$4:$S$993933,通讯通路门店!$A$4:$A$993933,0,0),"")</f>
        <v/>
      </c>
      <c r="B686" s="99" t="str">
        <f>IFERROR(_xlfn.XLOOKUP($G686,通讯通路门店!$S$4:$S$993933,通讯通路门店!$B$4:$B$993933,0,0),"")</f>
        <v/>
      </c>
      <c r="C686" s="99" t="str">
        <f>IFERROR(_xlfn.XLOOKUP($G686,通讯通路门店!$S$4:$S$993933,通讯通路门店!$C$4:$C$993933,0,0),"")</f>
        <v/>
      </c>
      <c r="D686" s="99" t="str">
        <f>IFERROR(_xlfn.XLOOKUP($G686,通讯通路门店!$S$4:$S$993933,通讯通路门店!$D$4:$D$993933,0,0),"")</f>
        <v/>
      </c>
      <c r="E686" s="83"/>
      <c r="F686" s="83"/>
      <c r="G686" s="101" t="e">
        <v>#N/A</v>
      </c>
      <c r="H686" s="102" t="str">
        <f>IFERROR(_xlfn.XLOOKUP($G686,通讯通路门店!$S$4:$S$993933,通讯通路门店!$R$4:$R$993933,0,0),"")</f>
        <v/>
      </c>
      <c r="I686" s="83"/>
      <c r="J686" s="83"/>
      <c r="K686" s="83"/>
      <c r="L686" s="83"/>
      <c r="M686" s="83"/>
      <c r="N686" s="83"/>
      <c r="O686" s="83"/>
      <c r="P686" s="83"/>
      <c r="Q686" s="83"/>
      <c r="R686" s="83"/>
      <c r="S686" s="83"/>
      <c r="T686" s="83"/>
      <c r="U686" s="99">
        <f>COUNTIF(通讯通路门店!$S:$S,$G686)</f>
        <v>0</v>
      </c>
      <c r="V686" s="99">
        <f>COUNTIFS(通讯通路门店!$S:$S,$G686,通讯通路门店!$J:$J,"综合卖场")</f>
        <v>0</v>
      </c>
      <c r="W686" s="99">
        <f>SUMIFS(通讯通路门店!$AJ:$AJ,通讯通路门店!$S:$S,通讯客户沙盘!$G686)</f>
        <v>0</v>
      </c>
      <c r="X686" s="99">
        <f t="shared" si="50"/>
        <v>0</v>
      </c>
      <c r="Y686" s="99">
        <f>COUNTIFS(通讯通路门店!$S:$S,$G686,通讯通路门店!$J:$J,"荣耀体验店")+COUNTIFS(通讯通路门店!$S:$S,$G686,通讯通路门店!$J:$J,"荣耀授权专卖店")</f>
        <v>0</v>
      </c>
      <c r="Z686" s="99">
        <f>COUNTIFS(通讯通路门店!$S:$S,$G686,通讯通路门店!$J:$J,"VIVO体验店")</f>
        <v>0</v>
      </c>
      <c r="AA686" s="99">
        <f>COUNTIFS(通讯通路门店!$S:$S,$G686,通讯通路门店!$J:$J,"OPPO体验店")</f>
        <v>0</v>
      </c>
      <c r="AB686" s="99">
        <f>COUNTIFS(通讯通路门店!$S:$S,$G686,通讯通路门店!$J:$J,"华为授权体验店")+COUNTIFS(通讯通路门店!$S:$S,$G686,通讯通路门店!$J:$J,"华为堡垒店")</f>
        <v>0</v>
      </c>
      <c r="AC686" s="99">
        <f>COUNTIFS(通讯通路门店!$S:$S,$G686,通讯通路门店!$J:$J,"小米体验店")</f>
        <v>0</v>
      </c>
      <c r="AD686" s="99">
        <f>COUNTIFS(通讯通路门店!$S:$S,$G686,通讯通路门店!$J:$J,"苹果体验店")</f>
        <v>0</v>
      </c>
      <c r="AE686" s="99">
        <f>COUNTIFS(通讯通路门店!$S:$S,$G686,通讯通路门店!$J:$J,"其他品牌专卖店")</f>
        <v>0</v>
      </c>
      <c r="AF686" s="99">
        <f>SUMIFS(通讯通路门店!$BI:$BI,通讯通路门店!$S:$S,$G686)</f>
        <v>0</v>
      </c>
      <c r="AG686" s="99">
        <f>SUMIFS(通讯通路门店!$BH:$BH,通讯通路门店!$S:$S,$G686)</f>
        <v>0</v>
      </c>
      <c r="AH686" s="99">
        <f t="shared" si="51"/>
        <v>0</v>
      </c>
      <c r="AI686" s="99">
        <f>SUMIFS(通讯通路门店!$BB:$BB,通讯通路门店!$S:$S,$G686)</f>
        <v>0</v>
      </c>
      <c r="AJ686" s="99">
        <f>SUMIFS(通讯通路门店!$BE:$BE,通讯通路门店!$S:$S,$G686)</f>
        <v>0</v>
      </c>
      <c r="AK686" s="99">
        <f>SUMIFS(通讯通路门店!$BG:$BG,通讯通路门店!$S:$S,$G686)</f>
        <v>0</v>
      </c>
      <c r="AL686" s="99">
        <f>SUMIFS(通讯通路门店!$BC:$BC,通讯通路门店!$S:$S,$G686)</f>
        <v>0</v>
      </c>
      <c r="AM686" s="99">
        <f>SUMIFS(通讯通路门店!$BD:$BD,通讯通路门店!$S:$S,$G686)</f>
        <v>0</v>
      </c>
      <c r="AN686" s="99">
        <f>SUMIFS(通讯通路门店!$BF:$BF,通讯通路门店!$S:$S,$G686)</f>
        <v>0</v>
      </c>
      <c r="AO686" s="99">
        <f t="shared" si="52"/>
        <v>0</v>
      </c>
      <c r="AP686" s="99">
        <f>SUMIFS(通讯通路门店!$K:$K,通讯通路门店!$S:$S,$G686)</f>
        <v>0</v>
      </c>
      <c r="AQ686" s="83"/>
      <c r="AR686" s="99">
        <f>SUMIFS(通讯通路门店!$T:$T,通讯通路门店!$S:$S,$G686)</f>
        <v>0</v>
      </c>
      <c r="AS686" s="99">
        <f>SUMIFS(通讯通路门店!$U:$U,通讯通路门店!$S:$S,$G686)</f>
        <v>0</v>
      </c>
      <c r="AT686" s="99">
        <f>SUMIFS(通讯通路门店!$V:$V,通讯通路门店!$S:$S,$G686)</f>
        <v>0</v>
      </c>
      <c r="AU686" s="99">
        <f>SUMIFS(通讯通路门店!$W:$W,通讯通路门店!$S:$S,$G686)</f>
        <v>0</v>
      </c>
      <c r="AV686" s="99">
        <f>SUMIFS(通讯通路门店!$Z:$Z,通讯通路门店!$S:$S,$G686)</f>
        <v>0</v>
      </c>
      <c r="AW686" s="99">
        <f>SUMIFS(通讯通路门店!$AB:$AB,通讯通路门店!$S:$S,$G686)</f>
        <v>0</v>
      </c>
      <c r="AX686" s="99">
        <f>SUMIFS(通讯通路门店!$X:$X,通讯通路门店!$S:$S,$G686)</f>
        <v>0</v>
      </c>
      <c r="AY686" s="99">
        <f>SUMIFS(通讯通路门店!$Y:$Y,通讯通路门店!$S:$S,$G686)</f>
        <v>0</v>
      </c>
      <c r="AZ686" s="99">
        <f>SUMIFS(通讯通路门店!$AA:$AA,通讯通路门店!$S:$S,$G686)</f>
        <v>0</v>
      </c>
      <c r="BA686" s="99">
        <f t="shared" si="53"/>
        <v>0</v>
      </c>
      <c r="BB686" s="99">
        <f t="shared" si="54"/>
        <v>0</v>
      </c>
      <c r="BC686" s="99">
        <f>SUMIFS(通讯通路门店!$W:$W,通讯通路门店!$S:$S,$G686,通讯通路门店!$J:$J,"荣耀体验店")+SUMIFS(通讯通路门店!$W:$W,通讯通路门店!$S:$S,$G686,通讯通路门店!$J:$J,"荣耀授权专卖店")</f>
        <v>0</v>
      </c>
      <c r="BD686" s="99">
        <f>SUMIFS(通讯通路门店!$Z:$Z,通讯通路门店!$S:$S,$G686,通讯通路门店!$J:$J,"VIVO体验店")</f>
        <v>0</v>
      </c>
      <c r="BE686" s="99">
        <f>SUMIFS(通讯通路门店!$AB:$AB,通讯通路门店!$S:$S,$G686,通讯通路门店!$J:$J,"OPPO体验店")</f>
        <v>0</v>
      </c>
      <c r="BF686" s="99">
        <f>SUMIFS(通讯通路门店!$X:$X,通讯通路门店!$S:$S,$G686,通讯通路门店!$J:$J,"华为授权体验店")+SUMIFS(通讯通路门店!$AA:$AA,通讯通路门店!$S:$S,$G686,通讯通路门店!$J:$J,"华为堡垒店")</f>
        <v>0</v>
      </c>
      <c r="BG686" s="99">
        <f>SUMIFS(通讯通路门店!$Y:$Y,通讯通路门店!$S:$S,$G686,通讯通路门店!$J:$J,"小米体验店")</f>
        <v>0</v>
      </c>
      <c r="BH686" s="99">
        <f>SUMIFS(通讯通路门店!$AA:$AA,通讯通路门店!$S:$S,$G686,通讯通路门店!$J:$J,"苹果体验店")</f>
        <v>0</v>
      </c>
      <c r="BI686" s="99">
        <f>SUMIFS(通讯通路门店!$K:$K,通讯通路门店!$S:$S,$G686,通讯通路门店!$J:$J,"其他品牌专卖店")</f>
        <v>0</v>
      </c>
      <c r="BJ686" s="99">
        <f>SUMIFS(通讯通路门店!$AC:$AC,通讯通路门店!$S:$S,$G686)</f>
        <v>0</v>
      </c>
      <c r="BK686" s="99">
        <f>SUMIFS(通讯通路门店!$AD:$AD,通讯通路门店!$S:$S,$G686)</f>
        <v>0</v>
      </c>
      <c r="BL686" s="99">
        <f>SUMIFS(通讯通路门店!$AE:$AE,通讯通路门店!$S:$S,$G686)</f>
        <v>0</v>
      </c>
      <c r="BM686" s="99">
        <f>SUMIFS(通讯通路门店!$AF:$AF,通讯通路门店!$S:$S,$G686)</f>
        <v>0</v>
      </c>
      <c r="BN686" s="99">
        <f>SUMIFS(通讯通路门店!$AG:$AG,通讯通路门店!$S:$S,$G686)</f>
        <v>0</v>
      </c>
      <c r="BO686" s="99">
        <f>SUMIFS(通讯通路门店!$AH:$AH,通讯通路门店!$S:$S,$G686)</f>
        <v>0</v>
      </c>
      <c r="BP686" s="99">
        <f>SUMIFS(通讯通路门店!$AI:$AI,通讯通路门店!$S:$S,$G686)</f>
        <v>0</v>
      </c>
      <c r="BQ686" s="83"/>
    </row>
    <row r="687" spans="1:69">
      <c r="A687" s="99" t="str">
        <f>IFERROR(_xlfn.XLOOKUP($G687,通讯通路门店!$S$4:$S$993933,通讯通路门店!$A$4:$A$993933,0,0),"")</f>
        <v/>
      </c>
      <c r="B687" s="99" t="str">
        <f>IFERROR(_xlfn.XLOOKUP($G687,通讯通路门店!$S$4:$S$993933,通讯通路门店!$B$4:$B$993933,0,0),"")</f>
        <v/>
      </c>
      <c r="C687" s="99" t="str">
        <f>IFERROR(_xlfn.XLOOKUP($G687,通讯通路门店!$S$4:$S$993933,通讯通路门店!$C$4:$C$993933,0,0),"")</f>
        <v/>
      </c>
      <c r="D687" s="99" t="str">
        <f>IFERROR(_xlfn.XLOOKUP($G687,通讯通路门店!$S$4:$S$993933,通讯通路门店!$D$4:$D$993933,0,0),"")</f>
        <v/>
      </c>
      <c r="E687" s="83"/>
      <c r="F687" s="83"/>
      <c r="G687" s="101" t="e">
        <v>#N/A</v>
      </c>
      <c r="H687" s="102" t="str">
        <f>IFERROR(_xlfn.XLOOKUP($G687,通讯通路门店!$S$4:$S$993933,通讯通路门店!$R$4:$R$993933,0,0),"")</f>
        <v/>
      </c>
      <c r="I687" s="83"/>
      <c r="J687" s="83"/>
      <c r="K687" s="83"/>
      <c r="L687" s="83"/>
      <c r="M687" s="83"/>
      <c r="N687" s="83"/>
      <c r="O687" s="83"/>
      <c r="P687" s="83"/>
      <c r="Q687" s="83"/>
      <c r="R687" s="83"/>
      <c r="S687" s="83"/>
      <c r="T687" s="83"/>
      <c r="U687" s="99">
        <f>COUNTIF(通讯通路门店!$S:$S,$G687)</f>
        <v>0</v>
      </c>
      <c r="V687" s="99">
        <f>COUNTIFS(通讯通路门店!$S:$S,$G687,通讯通路门店!$J:$J,"综合卖场")</f>
        <v>0</v>
      </c>
      <c r="W687" s="99">
        <f>SUMIFS(通讯通路门店!$AJ:$AJ,通讯通路门店!$S:$S,通讯客户沙盘!$G687)</f>
        <v>0</v>
      </c>
      <c r="X687" s="99">
        <f t="shared" si="50"/>
        <v>0</v>
      </c>
      <c r="Y687" s="99">
        <f>COUNTIFS(通讯通路门店!$S:$S,$G687,通讯通路门店!$J:$J,"荣耀体验店")+COUNTIFS(通讯通路门店!$S:$S,$G687,通讯通路门店!$J:$J,"荣耀授权专卖店")</f>
        <v>0</v>
      </c>
      <c r="Z687" s="99">
        <f>COUNTIFS(通讯通路门店!$S:$S,$G687,通讯通路门店!$J:$J,"VIVO体验店")</f>
        <v>0</v>
      </c>
      <c r="AA687" s="99">
        <f>COUNTIFS(通讯通路门店!$S:$S,$G687,通讯通路门店!$J:$J,"OPPO体验店")</f>
        <v>0</v>
      </c>
      <c r="AB687" s="99">
        <f>COUNTIFS(通讯通路门店!$S:$S,$G687,通讯通路门店!$J:$J,"华为授权体验店")+COUNTIFS(通讯通路门店!$S:$S,$G687,通讯通路门店!$J:$J,"华为堡垒店")</f>
        <v>0</v>
      </c>
      <c r="AC687" s="99">
        <f>COUNTIFS(通讯通路门店!$S:$S,$G687,通讯通路门店!$J:$J,"小米体验店")</f>
        <v>0</v>
      </c>
      <c r="AD687" s="99">
        <f>COUNTIFS(通讯通路门店!$S:$S,$G687,通讯通路门店!$J:$J,"苹果体验店")</f>
        <v>0</v>
      </c>
      <c r="AE687" s="99">
        <f>COUNTIFS(通讯通路门店!$S:$S,$G687,通讯通路门店!$J:$J,"其他品牌专卖店")</f>
        <v>0</v>
      </c>
      <c r="AF687" s="99">
        <f>SUMIFS(通讯通路门店!$BI:$BI,通讯通路门店!$S:$S,$G687)</f>
        <v>0</v>
      </c>
      <c r="AG687" s="99">
        <f>SUMIFS(通讯通路门店!$BH:$BH,通讯通路门店!$S:$S,$G687)</f>
        <v>0</v>
      </c>
      <c r="AH687" s="99">
        <f t="shared" si="51"/>
        <v>0</v>
      </c>
      <c r="AI687" s="99">
        <f>SUMIFS(通讯通路门店!$BB:$BB,通讯通路门店!$S:$S,$G687)</f>
        <v>0</v>
      </c>
      <c r="AJ687" s="99">
        <f>SUMIFS(通讯通路门店!$BE:$BE,通讯通路门店!$S:$S,$G687)</f>
        <v>0</v>
      </c>
      <c r="AK687" s="99">
        <f>SUMIFS(通讯通路门店!$BG:$BG,通讯通路门店!$S:$S,$G687)</f>
        <v>0</v>
      </c>
      <c r="AL687" s="99">
        <f>SUMIFS(通讯通路门店!$BC:$BC,通讯通路门店!$S:$S,$G687)</f>
        <v>0</v>
      </c>
      <c r="AM687" s="99">
        <f>SUMIFS(通讯通路门店!$BD:$BD,通讯通路门店!$S:$S,$G687)</f>
        <v>0</v>
      </c>
      <c r="AN687" s="99">
        <f>SUMIFS(通讯通路门店!$BF:$BF,通讯通路门店!$S:$S,$G687)</f>
        <v>0</v>
      </c>
      <c r="AO687" s="99">
        <f t="shared" si="52"/>
        <v>0</v>
      </c>
      <c r="AP687" s="99">
        <f>SUMIFS(通讯通路门店!$K:$K,通讯通路门店!$S:$S,$G687)</f>
        <v>0</v>
      </c>
      <c r="AQ687" s="83"/>
      <c r="AR687" s="99">
        <f>SUMIFS(通讯通路门店!$T:$T,通讯通路门店!$S:$S,$G687)</f>
        <v>0</v>
      </c>
      <c r="AS687" s="99">
        <f>SUMIFS(通讯通路门店!$U:$U,通讯通路门店!$S:$S,$G687)</f>
        <v>0</v>
      </c>
      <c r="AT687" s="99">
        <f>SUMIFS(通讯通路门店!$V:$V,通讯通路门店!$S:$S,$G687)</f>
        <v>0</v>
      </c>
      <c r="AU687" s="99">
        <f>SUMIFS(通讯通路门店!$W:$W,通讯通路门店!$S:$S,$G687)</f>
        <v>0</v>
      </c>
      <c r="AV687" s="99">
        <f>SUMIFS(通讯通路门店!$Z:$Z,通讯通路门店!$S:$S,$G687)</f>
        <v>0</v>
      </c>
      <c r="AW687" s="99">
        <f>SUMIFS(通讯通路门店!$AB:$AB,通讯通路门店!$S:$S,$G687)</f>
        <v>0</v>
      </c>
      <c r="AX687" s="99">
        <f>SUMIFS(通讯通路门店!$X:$X,通讯通路门店!$S:$S,$G687)</f>
        <v>0</v>
      </c>
      <c r="AY687" s="99">
        <f>SUMIFS(通讯通路门店!$Y:$Y,通讯通路门店!$S:$S,$G687)</f>
        <v>0</v>
      </c>
      <c r="AZ687" s="99">
        <f>SUMIFS(通讯通路门店!$AA:$AA,通讯通路门店!$S:$S,$G687)</f>
        <v>0</v>
      </c>
      <c r="BA687" s="99">
        <f t="shared" si="53"/>
        <v>0</v>
      </c>
      <c r="BB687" s="99">
        <f t="shared" si="54"/>
        <v>0</v>
      </c>
      <c r="BC687" s="99">
        <f>SUMIFS(通讯通路门店!$W:$W,通讯通路门店!$S:$S,$G687,通讯通路门店!$J:$J,"荣耀体验店")+SUMIFS(通讯通路门店!$W:$W,通讯通路门店!$S:$S,$G687,通讯通路门店!$J:$J,"荣耀授权专卖店")</f>
        <v>0</v>
      </c>
      <c r="BD687" s="99">
        <f>SUMIFS(通讯通路门店!$Z:$Z,通讯通路门店!$S:$S,$G687,通讯通路门店!$J:$J,"VIVO体验店")</f>
        <v>0</v>
      </c>
      <c r="BE687" s="99">
        <f>SUMIFS(通讯通路门店!$AB:$AB,通讯通路门店!$S:$S,$G687,通讯通路门店!$J:$J,"OPPO体验店")</f>
        <v>0</v>
      </c>
      <c r="BF687" s="99">
        <f>SUMIFS(通讯通路门店!$X:$X,通讯通路门店!$S:$S,$G687,通讯通路门店!$J:$J,"华为授权体验店")+SUMIFS(通讯通路门店!$AA:$AA,通讯通路门店!$S:$S,$G687,通讯通路门店!$J:$J,"华为堡垒店")</f>
        <v>0</v>
      </c>
      <c r="BG687" s="99">
        <f>SUMIFS(通讯通路门店!$Y:$Y,通讯通路门店!$S:$S,$G687,通讯通路门店!$J:$J,"小米体验店")</f>
        <v>0</v>
      </c>
      <c r="BH687" s="99">
        <f>SUMIFS(通讯通路门店!$AA:$AA,通讯通路门店!$S:$S,$G687,通讯通路门店!$J:$J,"苹果体验店")</f>
        <v>0</v>
      </c>
      <c r="BI687" s="99">
        <f>SUMIFS(通讯通路门店!$K:$K,通讯通路门店!$S:$S,$G687,通讯通路门店!$J:$J,"其他品牌专卖店")</f>
        <v>0</v>
      </c>
      <c r="BJ687" s="99">
        <f>SUMIFS(通讯通路门店!$AC:$AC,通讯通路门店!$S:$S,$G687)</f>
        <v>0</v>
      </c>
      <c r="BK687" s="99">
        <f>SUMIFS(通讯通路门店!$AD:$AD,通讯通路门店!$S:$S,$G687)</f>
        <v>0</v>
      </c>
      <c r="BL687" s="99">
        <f>SUMIFS(通讯通路门店!$AE:$AE,通讯通路门店!$S:$S,$G687)</f>
        <v>0</v>
      </c>
      <c r="BM687" s="99">
        <f>SUMIFS(通讯通路门店!$AF:$AF,通讯通路门店!$S:$S,$G687)</f>
        <v>0</v>
      </c>
      <c r="BN687" s="99">
        <f>SUMIFS(通讯通路门店!$AG:$AG,通讯通路门店!$S:$S,$G687)</f>
        <v>0</v>
      </c>
      <c r="BO687" s="99">
        <f>SUMIFS(通讯通路门店!$AH:$AH,通讯通路门店!$S:$S,$G687)</f>
        <v>0</v>
      </c>
      <c r="BP687" s="99">
        <f>SUMIFS(通讯通路门店!$AI:$AI,通讯通路门店!$S:$S,$G687)</f>
        <v>0</v>
      </c>
      <c r="BQ687" s="83"/>
    </row>
    <row r="688" spans="1:69">
      <c r="A688" s="99" t="str">
        <f>IFERROR(_xlfn.XLOOKUP($G688,通讯通路门店!$S$4:$S$993933,通讯通路门店!$A$4:$A$993933,0,0),"")</f>
        <v/>
      </c>
      <c r="B688" s="99" t="str">
        <f>IFERROR(_xlfn.XLOOKUP($G688,通讯通路门店!$S$4:$S$993933,通讯通路门店!$B$4:$B$993933,0,0),"")</f>
        <v/>
      </c>
      <c r="C688" s="99" t="str">
        <f>IFERROR(_xlfn.XLOOKUP($G688,通讯通路门店!$S$4:$S$993933,通讯通路门店!$C$4:$C$993933,0,0),"")</f>
        <v/>
      </c>
      <c r="D688" s="99" t="str">
        <f>IFERROR(_xlfn.XLOOKUP($G688,通讯通路门店!$S$4:$S$993933,通讯通路门店!$D$4:$D$993933,0,0),"")</f>
        <v/>
      </c>
      <c r="E688" s="83"/>
      <c r="F688" s="83"/>
      <c r="G688" s="101" t="e">
        <v>#N/A</v>
      </c>
      <c r="H688" s="102" t="str">
        <f>IFERROR(_xlfn.XLOOKUP($G688,通讯通路门店!$S$4:$S$993933,通讯通路门店!$R$4:$R$993933,0,0),"")</f>
        <v/>
      </c>
      <c r="I688" s="83"/>
      <c r="J688" s="83"/>
      <c r="K688" s="83"/>
      <c r="L688" s="83"/>
      <c r="M688" s="83"/>
      <c r="N688" s="83"/>
      <c r="O688" s="83"/>
      <c r="P688" s="83"/>
      <c r="Q688" s="83"/>
      <c r="R688" s="83"/>
      <c r="S688" s="83"/>
      <c r="T688" s="83"/>
      <c r="U688" s="99">
        <f>COUNTIF(通讯通路门店!$S:$S,$G688)</f>
        <v>0</v>
      </c>
      <c r="V688" s="99">
        <f>COUNTIFS(通讯通路门店!$S:$S,$G688,通讯通路门店!$J:$J,"综合卖场")</f>
        <v>0</v>
      </c>
      <c r="W688" s="99">
        <f>SUMIFS(通讯通路门店!$AJ:$AJ,通讯通路门店!$S:$S,通讯客户沙盘!$G688)</f>
        <v>0</v>
      </c>
      <c r="X688" s="99">
        <f t="shared" si="50"/>
        <v>0</v>
      </c>
      <c r="Y688" s="99">
        <f>COUNTIFS(通讯通路门店!$S:$S,$G688,通讯通路门店!$J:$J,"荣耀体验店")+COUNTIFS(通讯通路门店!$S:$S,$G688,通讯通路门店!$J:$J,"荣耀授权专卖店")</f>
        <v>0</v>
      </c>
      <c r="Z688" s="99">
        <f>COUNTIFS(通讯通路门店!$S:$S,$G688,通讯通路门店!$J:$J,"VIVO体验店")</f>
        <v>0</v>
      </c>
      <c r="AA688" s="99">
        <f>COUNTIFS(通讯通路门店!$S:$S,$G688,通讯通路门店!$J:$J,"OPPO体验店")</f>
        <v>0</v>
      </c>
      <c r="AB688" s="99">
        <f>COUNTIFS(通讯通路门店!$S:$S,$G688,通讯通路门店!$J:$J,"华为授权体验店")+COUNTIFS(通讯通路门店!$S:$S,$G688,通讯通路门店!$J:$J,"华为堡垒店")</f>
        <v>0</v>
      </c>
      <c r="AC688" s="99">
        <f>COUNTIFS(通讯通路门店!$S:$S,$G688,通讯通路门店!$J:$J,"小米体验店")</f>
        <v>0</v>
      </c>
      <c r="AD688" s="99">
        <f>COUNTIFS(通讯通路门店!$S:$S,$G688,通讯通路门店!$J:$J,"苹果体验店")</f>
        <v>0</v>
      </c>
      <c r="AE688" s="99">
        <f>COUNTIFS(通讯通路门店!$S:$S,$G688,通讯通路门店!$J:$J,"其他品牌专卖店")</f>
        <v>0</v>
      </c>
      <c r="AF688" s="99">
        <f>SUMIFS(通讯通路门店!$BI:$BI,通讯通路门店!$S:$S,$G688)</f>
        <v>0</v>
      </c>
      <c r="AG688" s="99">
        <f>SUMIFS(通讯通路门店!$BH:$BH,通讯通路门店!$S:$S,$G688)</f>
        <v>0</v>
      </c>
      <c r="AH688" s="99">
        <f t="shared" si="51"/>
        <v>0</v>
      </c>
      <c r="AI688" s="99">
        <f>SUMIFS(通讯通路门店!$BB:$BB,通讯通路门店!$S:$S,$G688)</f>
        <v>0</v>
      </c>
      <c r="AJ688" s="99">
        <f>SUMIFS(通讯通路门店!$BE:$BE,通讯通路门店!$S:$S,$G688)</f>
        <v>0</v>
      </c>
      <c r="AK688" s="99">
        <f>SUMIFS(通讯通路门店!$BG:$BG,通讯通路门店!$S:$S,$G688)</f>
        <v>0</v>
      </c>
      <c r="AL688" s="99">
        <f>SUMIFS(通讯通路门店!$BC:$BC,通讯通路门店!$S:$S,$G688)</f>
        <v>0</v>
      </c>
      <c r="AM688" s="99">
        <f>SUMIFS(通讯通路门店!$BD:$BD,通讯通路门店!$S:$S,$G688)</f>
        <v>0</v>
      </c>
      <c r="AN688" s="99">
        <f>SUMIFS(通讯通路门店!$BF:$BF,通讯通路门店!$S:$S,$G688)</f>
        <v>0</v>
      </c>
      <c r="AO688" s="99">
        <f t="shared" si="52"/>
        <v>0</v>
      </c>
      <c r="AP688" s="99">
        <f>SUMIFS(通讯通路门店!$K:$K,通讯通路门店!$S:$S,$G688)</f>
        <v>0</v>
      </c>
      <c r="AQ688" s="83"/>
      <c r="AR688" s="99">
        <f>SUMIFS(通讯通路门店!$T:$T,通讯通路门店!$S:$S,$G688)</f>
        <v>0</v>
      </c>
      <c r="AS688" s="99">
        <f>SUMIFS(通讯通路门店!$U:$U,通讯通路门店!$S:$S,$G688)</f>
        <v>0</v>
      </c>
      <c r="AT688" s="99">
        <f>SUMIFS(通讯通路门店!$V:$V,通讯通路门店!$S:$S,$G688)</f>
        <v>0</v>
      </c>
      <c r="AU688" s="99">
        <f>SUMIFS(通讯通路门店!$W:$W,通讯通路门店!$S:$S,$G688)</f>
        <v>0</v>
      </c>
      <c r="AV688" s="99">
        <f>SUMIFS(通讯通路门店!$Z:$Z,通讯通路门店!$S:$S,$G688)</f>
        <v>0</v>
      </c>
      <c r="AW688" s="99">
        <f>SUMIFS(通讯通路门店!$AB:$AB,通讯通路门店!$S:$S,$G688)</f>
        <v>0</v>
      </c>
      <c r="AX688" s="99">
        <f>SUMIFS(通讯通路门店!$X:$X,通讯通路门店!$S:$S,$G688)</f>
        <v>0</v>
      </c>
      <c r="AY688" s="99">
        <f>SUMIFS(通讯通路门店!$Y:$Y,通讯通路门店!$S:$S,$G688)</f>
        <v>0</v>
      </c>
      <c r="AZ688" s="99">
        <f>SUMIFS(通讯通路门店!$AA:$AA,通讯通路门店!$S:$S,$G688)</f>
        <v>0</v>
      </c>
      <c r="BA688" s="99">
        <f t="shared" si="53"/>
        <v>0</v>
      </c>
      <c r="BB688" s="99">
        <f t="shared" si="54"/>
        <v>0</v>
      </c>
      <c r="BC688" s="99">
        <f>SUMIFS(通讯通路门店!$W:$W,通讯通路门店!$S:$S,$G688,通讯通路门店!$J:$J,"荣耀体验店")+SUMIFS(通讯通路门店!$W:$W,通讯通路门店!$S:$S,$G688,通讯通路门店!$J:$J,"荣耀授权专卖店")</f>
        <v>0</v>
      </c>
      <c r="BD688" s="99">
        <f>SUMIFS(通讯通路门店!$Z:$Z,通讯通路门店!$S:$S,$G688,通讯通路门店!$J:$J,"VIVO体验店")</f>
        <v>0</v>
      </c>
      <c r="BE688" s="99">
        <f>SUMIFS(通讯通路门店!$AB:$AB,通讯通路门店!$S:$S,$G688,通讯通路门店!$J:$J,"OPPO体验店")</f>
        <v>0</v>
      </c>
      <c r="BF688" s="99">
        <f>SUMIFS(通讯通路门店!$X:$X,通讯通路门店!$S:$S,$G688,通讯通路门店!$J:$J,"华为授权体验店")+SUMIFS(通讯通路门店!$AA:$AA,通讯通路门店!$S:$S,$G688,通讯通路门店!$J:$J,"华为堡垒店")</f>
        <v>0</v>
      </c>
      <c r="BG688" s="99">
        <f>SUMIFS(通讯通路门店!$Y:$Y,通讯通路门店!$S:$S,$G688,通讯通路门店!$J:$J,"小米体验店")</f>
        <v>0</v>
      </c>
      <c r="BH688" s="99">
        <f>SUMIFS(通讯通路门店!$AA:$AA,通讯通路门店!$S:$S,$G688,通讯通路门店!$J:$J,"苹果体验店")</f>
        <v>0</v>
      </c>
      <c r="BI688" s="99">
        <f>SUMIFS(通讯通路门店!$K:$K,通讯通路门店!$S:$S,$G688,通讯通路门店!$J:$J,"其他品牌专卖店")</f>
        <v>0</v>
      </c>
      <c r="BJ688" s="99">
        <f>SUMIFS(通讯通路门店!$AC:$AC,通讯通路门店!$S:$S,$G688)</f>
        <v>0</v>
      </c>
      <c r="BK688" s="99">
        <f>SUMIFS(通讯通路门店!$AD:$AD,通讯通路门店!$S:$S,$G688)</f>
        <v>0</v>
      </c>
      <c r="BL688" s="99">
        <f>SUMIFS(通讯通路门店!$AE:$AE,通讯通路门店!$S:$S,$G688)</f>
        <v>0</v>
      </c>
      <c r="BM688" s="99">
        <f>SUMIFS(通讯通路门店!$AF:$AF,通讯通路门店!$S:$S,$G688)</f>
        <v>0</v>
      </c>
      <c r="BN688" s="99">
        <f>SUMIFS(通讯通路门店!$AG:$AG,通讯通路门店!$S:$S,$G688)</f>
        <v>0</v>
      </c>
      <c r="BO688" s="99">
        <f>SUMIFS(通讯通路门店!$AH:$AH,通讯通路门店!$S:$S,$G688)</f>
        <v>0</v>
      </c>
      <c r="BP688" s="99">
        <f>SUMIFS(通讯通路门店!$AI:$AI,通讯通路门店!$S:$S,$G688)</f>
        <v>0</v>
      </c>
      <c r="BQ688" s="83"/>
    </row>
    <row r="689" spans="1:69">
      <c r="A689" s="99" t="str">
        <f>IFERROR(_xlfn.XLOOKUP($G689,通讯通路门店!$S$4:$S$993933,通讯通路门店!$A$4:$A$993933,0,0),"")</f>
        <v/>
      </c>
      <c r="B689" s="99" t="str">
        <f>IFERROR(_xlfn.XLOOKUP($G689,通讯通路门店!$S$4:$S$993933,通讯通路门店!$B$4:$B$993933,0,0),"")</f>
        <v/>
      </c>
      <c r="C689" s="99" t="str">
        <f>IFERROR(_xlfn.XLOOKUP($G689,通讯通路门店!$S$4:$S$993933,通讯通路门店!$C$4:$C$993933,0,0),"")</f>
        <v/>
      </c>
      <c r="D689" s="99" t="str">
        <f>IFERROR(_xlfn.XLOOKUP($G689,通讯通路门店!$S$4:$S$993933,通讯通路门店!$D$4:$D$993933,0,0),"")</f>
        <v/>
      </c>
      <c r="E689" s="83"/>
      <c r="F689" s="83"/>
      <c r="G689" s="101" t="e">
        <v>#N/A</v>
      </c>
      <c r="H689" s="102" t="str">
        <f>IFERROR(_xlfn.XLOOKUP($G689,通讯通路门店!$S$4:$S$993933,通讯通路门店!$R$4:$R$993933,0,0),"")</f>
        <v/>
      </c>
      <c r="I689" s="83"/>
      <c r="J689" s="83"/>
      <c r="K689" s="83"/>
      <c r="L689" s="83"/>
      <c r="M689" s="83"/>
      <c r="N689" s="83"/>
      <c r="O689" s="83"/>
      <c r="P689" s="83"/>
      <c r="Q689" s="83"/>
      <c r="R689" s="83"/>
      <c r="S689" s="83"/>
      <c r="T689" s="83"/>
      <c r="U689" s="99">
        <f>COUNTIF(通讯通路门店!$S:$S,$G689)</f>
        <v>0</v>
      </c>
      <c r="V689" s="99">
        <f>COUNTIFS(通讯通路门店!$S:$S,$G689,通讯通路门店!$J:$J,"综合卖场")</f>
        <v>0</v>
      </c>
      <c r="W689" s="99">
        <f>SUMIFS(通讯通路门店!$AJ:$AJ,通讯通路门店!$S:$S,通讯客户沙盘!$G689)</f>
        <v>0</v>
      </c>
      <c r="X689" s="99">
        <f t="shared" si="50"/>
        <v>0</v>
      </c>
      <c r="Y689" s="99">
        <f>COUNTIFS(通讯通路门店!$S:$S,$G689,通讯通路门店!$J:$J,"荣耀体验店")+COUNTIFS(通讯通路门店!$S:$S,$G689,通讯通路门店!$J:$J,"荣耀授权专卖店")</f>
        <v>0</v>
      </c>
      <c r="Z689" s="99">
        <f>COUNTIFS(通讯通路门店!$S:$S,$G689,通讯通路门店!$J:$J,"VIVO体验店")</f>
        <v>0</v>
      </c>
      <c r="AA689" s="99">
        <f>COUNTIFS(通讯通路门店!$S:$S,$G689,通讯通路门店!$J:$J,"OPPO体验店")</f>
        <v>0</v>
      </c>
      <c r="AB689" s="99">
        <f>COUNTIFS(通讯通路门店!$S:$S,$G689,通讯通路门店!$J:$J,"华为授权体验店")+COUNTIFS(通讯通路门店!$S:$S,$G689,通讯通路门店!$J:$J,"华为堡垒店")</f>
        <v>0</v>
      </c>
      <c r="AC689" s="99">
        <f>COUNTIFS(通讯通路门店!$S:$S,$G689,通讯通路门店!$J:$J,"小米体验店")</f>
        <v>0</v>
      </c>
      <c r="AD689" s="99">
        <f>COUNTIFS(通讯通路门店!$S:$S,$G689,通讯通路门店!$J:$J,"苹果体验店")</f>
        <v>0</v>
      </c>
      <c r="AE689" s="99">
        <f>COUNTIFS(通讯通路门店!$S:$S,$G689,通讯通路门店!$J:$J,"其他品牌专卖店")</f>
        <v>0</v>
      </c>
      <c r="AF689" s="99">
        <f>SUMIFS(通讯通路门店!$BI:$BI,通讯通路门店!$S:$S,$G689)</f>
        <v>0</v>
      </c>
      <c r="AG689" s="99">
        <f>SUMIFS(通讯通路门店!$BH:$BH,通讯通路门店!$S:$S,$G689)</f>
        <v>0</v>
      </c>
      <c r="AH689" s="99">
        <f t="shared" si="51"/>
        <v>0</v>
      </c>
      <c r="AI689" s="99">
        <f>SUMIFS(通讯通路门店!$BB:$BB,通讯通路门店!$S:$S,$G689)</f>
        <v>0</v>
      </c>
      <c r="AJ689" s="99">
        <f>SUMIFS(通讯通路门店!$BE:$BE,通讯通路门店!$S:$S,$G689)</f>
        <v>0</v>
      </c>
      <c r="AK689" s="99">
        <f>SUMIFS(通讯通路门店!$BG:$BG,通讯通路门店!$S:$S,$G689)</f>
        <v>0</v>
      </c>
      <c r="AL689" s="99">
        <f>SUMIFS(通讯通路门店!$BC:$BC,通讯通路门店!$S:$S,$G689)</f>
        <v>0</v>
      </c>
      <c r="AM689" s="99">
        <f>SUMIFS(通讯通路门店!$BD:$BD,通讯通路门店!$S:$S,$G689)</f>
        <v>0</v>
      </c>
      <c r="AN689" s="99">
        <f>SUMIFS(通讯通路门店!$BF:$BF,通讯通路门店!$S:$S,$G689)</f>
        <v>0</v>
      </c>
      <c r="AO689" s="99">
        <f t="shared" si="52"/>
        <v>0</v>
      </c>
      <c r="AP689" s="99">
        <f>SUMIFS(通讯通路门店!$K:$K,通讯通路门店!$S:$S,$G689)</f>
        <v>0</v>
      </c>
      <c r="AQ689" s="83"/>
      <c r="AR689" s="99">
        <f>SUMIFS(通讯通路门店!$T:$T,通讯通路门店!$S:$S,$G689)</f>
        <v>0</v>
      </c>
      <c r="AS689" s="99">
        <f>SUMIFS(通讯通路门店!$U:$U,通讯通路门店!$S:$S,$G689)</f>
        <v>0</v>
      </c>
      <c r="AT689" s="99">
        <f>SUMIFS(通讯通路门店!$V:$V,通讯通路门店!$S:$S,$G689)</f>
        <v>0</v>
      </c>
      <c r="AU689" s="99">
        <f>SUMIFS(通讯通路门店!$W:$W,通讯通路门店!$S:$S,$G689)</f>
        <v>0</v>
      </c>
      <c r="AV689" s="99">
        <f>SUMIFS(通讯通路门店!$Z:$Z,通讯通路门店!$S:$S,$G689)</f>
        <v>0</v>
      </c>
      <c r="AW689" s="99">
        <f>SUMIFS(通讯通路门店!$AB:$AB,通讯通路门店!$S:$S,$G689)</f>
        <v>0</v>
      </c>
      <c r="AX689" s="99">
        <f>SUMIFS(通讯通路门店!$X:$X,通讯通路门店!$S:$S,$G689)</f>
        <v>0</v>
      </c>
      <c r="AY689" s="99">
        <f>SUMIFS(通讯通路门店!$Y:$Y,通讯通路门店!$S:$S,$G689)</f>
        <v>0</v>
      </c>
      <c r="AZ689" s="99">
        <f>SUMIFS(通讯通路门店!$AA:$AA,通讯通路门店!$S:$S,$G689)</f>
        <v>0</v>
      </c>
      <c r="BA689" s="99">
        <f t="shared" si="53"/>
        <v>0</v>
      </c>
      <c r="BB689" s="99">
        <f t="shared" si="54"/>
        <v>0</v>
      </c>
      <c r="BC689" s="99">
        <f>SUMIFS(通讯通路门店!$W:$W,通讯通路门店!$S:$S,$G689,通讯通路门店!$J:$J,"荣耀体验店")+SUMIFS(通讯通路门店!$W:$W,通讯通路门店!$S:$S,$G689,通讯通路门店!$J:$J,"荣耀授权专卖店")</f>
        <v>0</v>
      </c>
      <c r="BD689" s="99">
        <f>SUMIFS(通讯通路门店!$Z:$Z,通讯通路门店!$S:$S,$G689,通讯通路门店!$J:$J,"VIVO体验店")</f>
        <v>0</v>
      </c>
      <c r="BE689" s="99">
        <f>SUMIFS(通讯通路门店!$AB:$AB,通讯通路门店!$S:$S,$G689,通讯通路门店!$J:$J,"OPPO体验店")</f>
        <v>0</v>
      </c>
      <c r="BF689" s="99">
        <f>SUMIFS(通讯通路门店!$X:$X,通讯通路门店!$S:$S,$G689,通讯通路门店!$J:$J,"华为授权体验店")+SUMIFS(通讯通路门店!$AA:$AA,通讯通路门店!$S:$S,$G689,通讯通路门店!$J:$J,"华为堡垒店")</f>
        <v>0</v>
      </c>
      <c r="BG689" s="99">
        <f>SUMIFS(通讯通路门店!$Y:$Y,通讯通路门店!$S:$S,$G689,通讯通路门店!$J:$J,"小米体验店")</f>
        <v>0</v>
      </c>
      <c r="BH689" s="99">
        <f>SUMIFS(通讯通路门店!$AA:$AA,通讯通路门店!$S:$S,$G689,通讯通路门店!$J:$J,"苹果体验店")</f>
        <v>0</v>
      </c>
      <c r="BI689" s="99">
        <f>SUMIFS(通讯通路门店!$K:$K,通讯通路门店!$S:$S,$G689,通讯通路门店!$J:$J,"其他品牌专卖店")</f>
        <v>0</v>
      </c>
      <c r="BJ689" s="99">
        <f>SUMIFS(通讯通路门店!$AC:$AC,通讯通路门店!$S:$S,$G689)</f>
        <v>0</v>
      </c>
      <c r="BK689" s="99">
        <f>SUMIFS(通讯通路门店!$AD:$AD,通讯通路门店!$S:$S,$G689)</f>
        <v>0</v>
      </c>
      <c r="BL689" s="99">
        <f>SUMIFS(通讯通路门店!$AE:$AE,通讯通路门店!$S:$S,$G689)</f>
        <v>0</v>
      </c>
      <c r="BM689" s="99">
        <f>SUMIFS(通讯通路门店!$AF:$AF,通讯通路门店!$S:$S,$G689)</f>
        <v>0</v>
      </c>
      <c r="BN689" s="99">
        <f>SUMIFS(通讯通路门店!$AG:$AG,通讯通路门店!$S:$S,$G689)</f>
        <v>0</v>
      </c>
      <c r="BO689" s="99">
        <f>SUMIFS(通讯通路门店!$AH:$AH,通讯通路门店!$S:$S,$G689)</f>
        <v>0</v>
      </c>
      <c r="BP689" s="99">
        <f>SUMIFS(通讯通路门店!$AI:$AI,通讯通路门店!$S:$S,$G689)</f>
        <v>0</v>
      </c>
      <c r="BQ689" s="83"/>
    </row>
    <row r="690" spans="1:69">
      <c r="A690" s="99" t="str">
        <f>IFERROR(_xlfn.XLOOKUP($G690,通讯通路门店!$S$4:$S$993933,通讯通路门店!$A$4:$A$993933,0,0),"")</f>
        <v/>
      </c>
      <c r="B690" s="99" t="str">
        <f>IFERROR(_xlfn.XLOOKUP($G690,通讯通路门店!$S$4:$S$993933,通讯通路门店!$B$4:$B$993933,0,0),"")</f>
        <v/>
      </c>
      <c r="C690" s="99" t="str">
        <f>IFERROR(_xlfn.XLOOKUP($G690,通讯通路门店!$S$4:$S$993933,通讯通路门店!$C$4:$C$993933,0,0),"")</f>
        <v/>
      </c>
      <c r="D690" s="99" t="str">
        <f>IFERROR(_xlfn.XLOOKUP($G690,通讯通路门店!$S$4:$S$993933,通讯通路门店!$D$4:$D$993933,0,0),"")</f>
        <v/>
      </c>
      <c r="E690" s="83"/>
      <c r="F690" s="83"/>
      <c r="G690" s="101" t="e">
        <v>#N/A</v>
      </c>
      <c r="H690" s="102" t="str">
        <f>IFERROR(_xlfn.XLOOKUP($G690,通讯通路门店!$S$4:$S$993933,通讯通路门店!$R$4:$R$993933,0,0),"")</f>
        <v/>
      </c>
      <c r="I690" s="83"/>
      <c r="J690" s="83"/>
      <c r="K690" s="83"/>
      <c r="L690" s="83"/>
      <c r="M690" s="83"/>
      <c r="N690" s="83"/>
      <c r="O690" s="83"/>
      <c r="P690" s="83"/>
      <c r="Q690" s="83"/>
      <c r="R690" s="83"/>
      <c r="S690" s="83"/>
      <c r="T690" s="83"/>
      <c r="U690" s="99">
        <f>COUNTIF(通讯通路门店!$S:$S,$G690)</f>
        <v>0</v>
      </c>
      <c r="V690" s="99">
        <f>COUNTIFS(通讯通路门店!$S:$S,$G690,通讯通路门店!$J:$J,"综合卖场")</f>
        <v>0</v>
      </c>
      <c r="W690" s="99">
        <f>SUMIFS(通讯通路门店!$AJ:$AJ,通讯通路门店!$S:$S,通讯客户沙盘!$G690)</f>
        <v>0</v>
      </c>
      <c r="X690" s="99">
        <f t="shared" si="50"/>
        <v>0</v>
      </c>
      <c r="Y690" s="99">
        <f>COUNTIFS(通讯通路门店!$S:$S,$G690,通讯通路门店!$J:$J,"荣耀体验店")+COUNTIFS(通讯通路门店!$S:$S,$G690,通讯通路门店!$J:$J,"荣耀授权专卖店")</f>
        <v>0</v>
      </c>
      <c r="Z690" s="99">
        <f>COUNTIFS(通讯通路门店!$S:$S,$G690,通讯通路门店!$J:$J,"VIVO体验店")</f>
        <v>0</v>
      </c>
      <c r="AA690" s="99">
        <f>COUNTIFS(通讯通路门店!$S:$S,$G690,通讯通路门店!$J:$J,"OPPO体验店")</f>
        <v>0</v>
      </c>
      <c r="AB690" s="99">
        <f>COUNTIFS(通讯通路门店!$S:$S,$G690,通讯通路门店!$J:$J,"华为授权体验店")+COUNTIFS(通讯通路门店!$S:$S,$G690,通讯通路门店!$J:$J,"华为堡垒店")</f>
        <v>0</v>
      </c>
      <c r="AC690" s="99">
        <f>COUNTIFS(通讯通路门店!$S:$S,$G690,通讯通路门店!$J:$J,"小米体验店")</f>
        <v>0</v>
      </c>
      <c r="AD690" s="99">
        <f>COUNTIFS(通讯通路门店!$S:$S,$G690,通讯通路门店!$J:$J,"苹果体验店")</f>
        <v>0</v>
      </c>
      <c r="AE690" s="99">
        <f>COUNTIFS(通讯通路门店!$S:$S,$G690,通讯通路门店!$J:$J,"其他品牌专卖店")</f>
        <v>0</v>
      </c>
      <c r="AF690" s="99">
        <f>SUMIFS(通讯通路门店!$BI:$BI,通讯通路门店!$S:$S,$G690)</f>
        <v>0</v>
      </c>
      <c r="AG690" s="99">
        <f>SUMIFS(通讯通路门店!$BH:$BH,通讯通路门店!$S:$S,$G690)</f>
        <v>0</v>
      </c>
      <c r="AH690" s="99">
        <f t="shared" si="51"/>
        <v>0</v>
      </c>
      <c r="AI690" s="99">
        <f>SUMIFS(通讯通路门店!$BB:$BB,通讯通路门店!$S:$S,$G690)</f>
        <v>0</v>
      </c>
      <c r="AJ690" s="99">
        <f>SUMIFS(通讯通路门店!$BE:$BE,通讯通路门店!$S:$S,$G690)</f>
        <v>0</v>
      </c>
      <c r="AK690" s="99">
        <f>SUMIFS(通讯通路门店!$BG:$BG,通讯通路门店!$S:$S,$G690)</f>
        <v>0</v>
      </c>
      <c r="AL690" s="99">
        <f>SUMIFS(通讯通路门店!$BC:$BC,通讯通路门店!$S:$S,$G690)</f>
        <v>0</v>
      </c>
      <c r="AM690" s="99">
        <f>SUMIFS(通讯通路门店!$BD:$BD,通讯通路门店!$S:$S,$G690)</f>
        <v>0</v>
      </c>
      <c r="AN690" s="99">
        <f>SUMIFS(通讯通路门店!$BF:$BF,通讯通路门店!$S:$S,$G690)</f>
        <v>0</v>
      </c>
      <c r="AO690" s="99">
        <f t="shared" si="52"/>
        <v>0</v>
      </c>
      <c r="AP690" s="99">
        <f>SUMIFS(通讯通路门店!$K:$K,通讯通路门店!$S:$S,$G690)</f>
        <v>0</v>
      </c>
      <c r="AQ690" s="83"/>
      <c r="AR690" s="99">
        <f>SUMIFS(通讯通路门店!$T:$T,通讯通路门店!$S:$S,$G690)</f>
        <v>0</v>
      </c>
      <c r="AS690" s="99">
        <f>SUMIFS(通讯通路门店!$U:$U,通讯通路门店!$S:$S,$G690)</f>
        <v>0</v>
      </c>
      <c r="AT690" s="99">
        <f>SUMIFS(通讯通路门店!$V:$V,通讯通路门店!$S:$S,$G690)</f>
        <v>0</v>
      </c>
      <c r="AU690" s="99">
        <f>SUMIFS(通讯通路门店!$W:$W,通讯通路门店!$S:$S,$G690)</f>
        <v>0</v>
      </c>
      <c r="AV690" s="99">
        <f>SUMIFS(通讯通路门店!$Z:$Z,通讯通路门店!$S:$S,$G690)</f>
        <v>0</v>
      </c>
      <c r="AW690" s="99">
        <f>SUMIFS(通讯通路门店!$AB:$AB,通讯通路门店!$S:$S,$G690)</f>
        <v>0</v>
      </c>
      <c r="AX690" s="99">
        <f>SUMIFS(通讯通路门店!$X:$X,通讯通路门店!$S:$S,$G690)</f>
        <v>0</v>
      </c>
      <c r="AY690" s="99">
        <f>SUMIFS(通讯通路门店!$Y:$Y,通讯通路门店!$S:$S,$G690)</f>
        <v>0</v>
      </c>
      <c r="AZ690" s="99">
        <f>SUMIFS(通讯通路门店!$AA:$AA,通讯通路门店!$S:$S,$G690)</f>
        <v>0</v>
      </c>
      <c r="BA690" s="99">
        <f t="shared" si="53"/>
        <v>0</v>
      </c>
      <c r="BB690" s="99">
        <f t="shared" si="54"/>
        <v>0</v>
      </c>
      <c r="BC690" s="99">
        <f>SUMIFS(通讯通路门店!$W:$W,通讯通路门店!$S:$S,$G690,通讯通路门店!$J:$J,"荣耀体验店")+SUMIFS(通讯通路门店!$W:$W,通讯通路门店!$S:$S,$G690,通讯通路门店!$J:$J,"荣耀授权专卖店")</f>
        <v>0</v>
      </c>
      <c r="BD690" s="99">
        <f>SUMIFS(通讯通路门店!$Z:$Z,通讯通路门店!$S:$S,$G690,通讯通路门店!$J:$J,"VIVO体验店")</f>
        <v>0</v>
      </c>
      <c r="BE690" s="99">
        <f>SUMIFS(通讯通路门店!$AB:$AB,通讯通路门店!$S:$S,$G690,通讯通路门店!$J:$J,"OPPO体验店")</f>
        <v>0</v>
      </c>
      <c r="BF690" s="99">
        <f>SUMIFS(通讯通路门店!$X:$X,通讯通路门店!$S:$S,$G690,通讯通路门店!$J:$J,"华为授权体验店")+SUMIFS(通讯通路门店!$AA:$AA,通讯通路门店!$S:$S,$G690,通讯通路门店!$J:$J,"华为堡垒店")</f>
        <v>0</v>
      </c>
      <c r="BG690" s="99">
        <f>SUMIFS(通讯通路门店!$Y:$Y,通讯通路门店!$S:$S,$G690,通讯通路门店!$J:$J,"小米体验店")</f>
        <v>0</v>
      </c>
      <c r="BH690" s="99">
        <f>SUMIFS(通讯通路门店!$AA:$AA,通讯通路门店!$S:$S,$G690,通讯通路门店!$J:$J,"苹果体验店")</f>
        <v>0</v>
      </c>
      <c r="BI690" s="99">
        <f>SUMIFS(通讯通路门店!$K:$K,通讯通路门店!$S:$S,$G690,通讯通路门店!$J:$J,"其他品牌专卖店")</f>
        <v>0</v>
      </c>
      <c r="BJ690" s="99">
        <f>SUMIFS(通讯通路门店!$AC:$AC,通讯通路门店!$S:$S,$G690)</f>
        <v>0</v>
      </c>
      <c r="BK690" s="99">
        <f>SUMIFS(通讯通路门店!$AD:$AD,通讯通路门店!$S:$S,$G690)</f>
        <v>0</v>
      </c>
      <c r="BL690" s="99">
        <f>SUMIFS(通讯通路门店!$AE:$AE,通讯通路门店!$S:$S,$G690)</f>
        <v>0</v>
      </c>
      <c r="BM690" s="99">
        <f>SUMIFS(通讯通路门店!$AF:$AF,通讯通路门店!$S:$S,$G690)</f>
        <v>0</v>
      </c>
      <c r="BN690" s="99">
        <f>SUMIFS(通讯通路门店!$AG:$AG,通讯通路门店!$S:$S,$G690)</f>
        <v>0</v>
      </c>
      <c r="BO690" s="99">
        <f>SUMIFS(通讯通路门店!$AH:$AH,通讯通路门店!$S:$S,$G690)</f>
        <v>0</v>
      </c>
      <c r="BP690" s="99">
        <f>SUMIFS(通讯通路门店!$AI:$AI,通讯通路门店!$S:$S,$G690)</f>
        <v>0</v>
      </c>
      <c r="BQ690" s="83"/>
    </row>
    <row r="691" spans="1:69">
      <c r="A691" s="99" t="str">
        <f>IFERROR(_xlfn.XLOOKUP($G691,通讯通路门店!$S$4:$S$993933,通讯通路门店!$A$4:$A$993933,0,0),"")</f>
        <v/>
      </c>
      <c r="B691" s="99" t="str">
        <f>IFERROR(_xlfn.XLOOKUP($G691,通讯通路门店!$S$4:$S$993933,通讯通路门店!$B$4:$B$993933,0,0),"")</f>
        <v/>
      </c>
      <c r="C691" s="99" t="str">
        <f>IFERROR(_xlfn.XLOOKUP($G691,通讯通路门店!$S$4:$S$993933,通讯通路门店!$C$4:$C$993933,0,0),"")</f>
        <v/>
      </c>
      <c r="D691" s="99" t="str">
        <f>IFERROR(_xlfn.XLOOKUP($G691,通讯通路门店!$S$4:$S$993933,通讯通路门店!$D$4:$D$993933,0,0),"")</f>
        <v/>
      </c>
      <c r="E691" s="83"/>
      <c r="F691" s="83"/>
      <c r="G691" s="101" t="e">
        <v>#N/A</v>
      </c>
      <c r="H691" s="102" t="str">
        <f>IFERROR(_xlfn.XLOOKUP($G691,通讯通路门店!$S$4:$S$993933,通讯通路门店!$R$4:$R$993933,0,0),"")</f>
        <v/>
      </c>
      <c r="I691" s="83"/>
      <c r="J691" s="83"/>
      <c r="K691" s="83"/>
      <c r="L691" s="83"/>
      <c r="M691" s="83"/>
      <c r="N691" s="83"/>
      <c r="O691" s="83"/>
      <c r="P691" s="83"/>
      <c r="Q691" s="83"/>
      <c r="R691" s="83"/>
      <c r="S691" s="83"/>
      <c r="T691" s="83"/>
      <c r="U691" s="99">
        <f>COUNTIF(通讯通路门店!$S:$S,$G691)</f>
        <v>0</v>
      </c>
      <c r="V691" s="99">
        <f>COUNTIFS(通讯通路门店!$S:$S,$G691,通讯通路门店!$J:$J,"综合卖场")</f>
        <v>0</v>
      </c>
      <c r="W691" s="99">
        <f>SUMIFS(通讯通路门店!$AJ:$AJ,通讯通路门店!$S:$S,通讯客户沙盘!$G691)</f>
        <v>0</v>
      </c>
      <c r="X691" s="99">
        <f t="shared" si="50"/>
        <v>0</v>
      </c>
      <c r="Y691" s="99">
        <f>COUNTIFS(通讯通路门店!$S:$S,$G691,通讯通路门店!$J:$J,"荣耀体验店")+COUNTIFS(通讯通路门店!$S:$S,$G691,通讯通路门店!$J:$J,"荣耀授权专卖店")</f>
        <v>0</v>
      </c>
      <c r="Z691" s="99">
        <f>COUNTIFS(通讯通路门店!$S:$S,$G691,通讯通路门店!$J:$J,"VIVO体验店")</f>
        <v>0</v>
      </c>
      <c r="AA691" s="99">
        <f>COUNTIFS(通讯通路门店!$S:$S,$G691,通讯通路门店!$J:$J,"OPPO体验店")</f>
        <v>0</v>
      </c>
      <c r="AB691" s="99">
        <f>COUNTIFS(通讯通路门店!$S:$S,$G691,通讯通路门店!$J:$J,"华为授权体验店")+COUNTIFS(通讯通路门店!$S:$S,$G691,通讯通路门店!$J:$J,"华为堡垒店")</f>
        <v>0</v>
      </c>
      <c r="AC691" s="99">
        <f>COUNTIFS(通讯通路门店!$S:$S,$G691,通讯通路门店!$J:$J,"小米体验店")</f>
        <v>0</v>
      </c>
      <c r="AD691" s="99">
        <f>COUNTIFS(通讯通路门店!$S:$S,$G691,通讯通路门店!$J:$J,"苹果体验店")</f>
        <v>0</v>
      </c>
      <c r="AE691" s="99">
        <f>COUNTIFS(通讯通路门店!$S:$S,$G691,通讯通路门店!$J:$J,"其他品牌专卖店")</f>
        <v>0</v>
      </c>
      <c r="AF691" s="99">
        <f>SUMIFS(通讯通路门店!$BI:$BI,通讯通路门店!$S:$S,$G691)</f>
        <v>0</v>
      </c>
      <c r="AG691" s="99">
        <f>SUMIFS(通讯通路门店!$BH:$BH,通讯通路门店!$S:$S,$G691)</f>
        <v>0</v>
      </c>
      <c r="AH691" s="99">
        <f t="shared" si="51"/>
        <v>0</v>
      </c>
      <c r="AI691" s="99">
        <f>SUMIFS(通讯通路门店!$BB:$BB,通讯通路门店!$S:$S,$G691)</f>
        <v>0</v>
      </c>
      <c r="AJ691" s="99">
        <f>SUMIFS(通讯通路门店!$BE:$BE,通讯通路门店!$S:$S,$G691)</f>
        <v>0</v>
      </c>
      <c r="AK691" s="99">
        <f>SUMIFS(通讯通路门店!$BG:$BG,通讯通路门店!$S:$S,$G691)</f>
        <v>0</v>
      </c>
      <c r="AL691" s="99">
        <f>SUMIFS(通讯通路门店!$BC:$BC,通讯通路门店!$S:$S,$G691)</f>
        <v>0</v>
      </c>
      <c r="AM691" s="99">
        <f>SUMIFS(通讯通路门店!$BD:$BD,通讯通路门店!$S:$S,$G691)</f>
        <v>0</v>
      </c>
      <c r="AN691" s="99">
        <f>SUMIFS(通讯通路门店!$BF:$BF,通讯通路门店!$S:$S,$G691)</f>
        <v>0</v>
      </c>
      <c r="AO691" s="99">
        <f t="shared" si="52"/>
        <v>0</v>
      </c>
      <c r="AP691" s="99">
        <f>SUMIFS(通讯通路门店!$K:$K,通讯通路门店!$S:$S,$G691)</f>
        <v>0</v>
      </c>
      <c r="AQ691" s="83"/>
      <c r="AR691" s="99">
        <f>SUMIFS(通讯通路门店!$T:$T,通讯通路门店!$S:$S,$G691)</f>
        <v>0</v>
      </c>
      <c r="AS691" s="99">
        <f>SUMIFS(通讯通路门店!$U:$U,通讯通路门店!$S:$S,$G691)</f>
        <v>0</v>
      </c>
      <c r="AT691" s="99">
        <f>SUMIFS(通讯通路门店!$V:$V,通讯通路门店!$S:$S,$G691)</f>
        <v>0</v>
      </c>
      <c r="AU691" s="99">
        <f>SUMIFS(通讯通路门店!$W:$W,通讯通路门店!$S:$S,$G691)</f>
        <v>0</v>
      </c>
      <c r="AV691" s="99">
        <f>SUMIFS(通讯通路门店!$Z:$Z,通讯通路门店!$S:$S,$G691)</f>
        <v>0</v>
      </c>
      <c r="AW691" s="99">
        <f>SUMIFS(通讯通路门店!$AB:$AB,通讯通路门店!$S:$S,$G691)</f>
        <v>0</v>
      </c>
      <c r="AX691" s="99">
        <f>SUMIFS(通讯通路门店!$X:$X,通讯通路门店!$S:$S,$G691)</f>
        <v>0</v>
      </c>
      <c r="AY691" s="99">
        <f>SUMIFS(通讯通路门店!$Y:$Y,通讯通路门店!$S:$S,$G691)</f>
        <v>0</v>
      </c>
      <c r="AZ691" s="99">
        <f>SUMIFS(通讯通路门店!$AA:$AA,通讯通路门店!$S:$S,$G691)</f>
        <v>0</v>
      </c>
      <c r="BA691" s="99">
        <f t="shared" si="53"/>
        <v>0</v>
      </c>
      <c r="BB691" s="99">
        <f t="shared" si="54"/>
        <v>0</v>
      </c>
      <c r="BC691" s="99">
        <f>SUMIFS(通讯通路门店!$W:$W,通讯通路门店!$S:$S,$G691,通讯通路门店!$J:$J,"荣耀体验店")+SUMIFS(通讯通路门店!$W:$W,通讯通路门店!$S:$S,$G691,通讯通路门店!$J:$J,"荣耀授权专卖店")</f>
        <v>0</v>
      </c>
      <c r="BD691" s="99">
        <f>SUMIFS(通讯通路门店!$Z:$Z,通讯通路门店!$S:$S,$G691,通讯通路门店!$J:$J,"VIVO体验店")</f>
        <v>0</v>
      </c>
      <c r="BE691" s="99">
        <f>SUMIFS(通讯通路门店!$AB:$AB,通讯通路门店!$S:$S,$G691,通讯通路门店!$J:$J,"OPPO体验店")</f>
        <v>0</v>
      </c>
      <c r="BF691" s="99">
        <f>SUMIFS(通讯通路门店!$X:$X,通讯通路门店!$S:$S,$G691,通讯通路门店!$J:$J,"华为授权体验店")+SUMIFS(通讯通路门店!$AA:$AA,通讯通路门店!$S:$S,$G691,通讯通路门店!$J:$J,"华为堡垒店")</f>
        <v>0</v>
      </c>
      <c r="BG691" s="99">
        <f>SUMIFS(通讯通路门店!$Y:$Y,通讯通路门店!$S:$S,$G691,通讯通路门店!$J:$J,"小米体验店")</f>
        <v>0</v>
      </c>
      <c r="BH691" s="99">
        <f>SUMIFS(通讯通路门店!$AA:$AA,通讯通路门店!$S:$S,$G691,通讯通路门店!$J:$J,"苹果体验店")</f>
        <v>0</v>
      </c>
      <c r="BI691" s="99">
        <f>SUMIFS(通讯通路门店!$K:$K,通讯通路门店!$S:$S,$G691,通讯通路门店!$J:$J,"其他品牌专卖店")</f>
        <v>0</v>
      </c>
      <c r="BJ691" s="99">
        <f>SUMIFS(通讯通路门店!$AC:$AC,通讯通路门店!$S:$S,$G691)</f>
        <v>0</v>
      </c>
      <c r="BK691" s="99">
        <f>SUMIFS(通讯通路门店!$AD:$AD,通讯通路门店!$S:$S,$G691)</f>
        <v>0</v>
      </c>
      <c r="BL691" s="99">
        <f>SUMIFS(通讯通路门店!$AE:$AE,通讯通路门店!$S:$S,$G691)</f>
        <v>0</v>
      </c>
      <c r="BM691" s="99">
        <f>SUMIFS(通讯通路门店!$AF:$AF,通讯通路门店!$S:$S,$G691)</f>
        <v>0</v>
      </c>
      <c r="BN691" s="99">
        <f>SUMIFS(通讯通路门店!$AG:$AG,通讯通路门店!$S:$S,$G691)</f>
        <v>0</v>
      </c>
      <c r="BO691" s="99">
        <f>SUMIFS(通讯通路门店!$AH:$AH,通讯通路门店!$S:$S,$G691)</f>
        <v>0</v>
      </c>
      <c r="BP691" s="99">
        <f>SUMIFS(通讯通路门店!$AI:$AI,通讯通路门店!$S:$S,$G691)</f>
        <v>0</v>
      </c>
      <c r="BQ691" s="83"/>
    </row>
    <row r="692" spans="1:69">
      <c r="A692" s="99" t="str">
        <f>IFERROR(_xlfn.XLOOKUP($G692,通讯通路门店!$S$4:$S$993933,通讯通路门店!$A$4:$A$993933,0,0),"")</f>
        <v/>
      </c>
      <c r="B692" s="99" t="str">
        <f>IFERROR(_xlfn.XLOOKUP($G692,通讯通路门店!$S$4:$S$993933,通讯通路门店!$B$4:$B$993933,0,0),"")</f>
        <v/>
      </c>
      <c r="C692" s="99" t="str">
        <f>IFERROR(_xlfn.XLOOKUP($G692,通讯通路门店!$S$4:$S$993933,通讯通路门店!$C$4:$C$993933,0,0),"")</f>
        <v/>
      </c>
      <c r="D692" s="99" t="str">
        <f>IFERROR(_xlfn.XLOOKUP($G692,通讯通路门店!$S$4:$S$993933,通讯通路门店!$D$4:$D$993933,0,0),"")</f>
        <v/>
      </c>
      <c r="E692" s="83"/>
      <c r="F692" s="83"/>
      <c r="G692" s="101" t="e">
        <v>#N/A</v>
      </c>
      <c r="H692" s="102" t="str">
        <f>IFERROR(_xlfn.XLOOKUP($G692,通讯通路门店!$S$4:$S$993933,通讯通路门店!$R$4:$R$993933,0,0),"")</f>
        <v/>
      </c>
      <c r="I692" s="83"/>
      <c r="J692" s="83"/>
      <c r="K692" s="83"/>
      <c r="L692" s="83"/>
      <c r="M692" s="83"/>
      <c r="N692" s="83"/>
      <c r="O692" s="83"/>
      <c r="P692" s="83"/>
      <c r="Q692" s="83"/>
      <c r="R692" s="83"/>
      <c r="S692" s="83"/>
      <c r="T692" s="83"/>
      <c r="U692" s="99">
        <f>COUNTIF(通讯通路门店!$S:$S,$G692)</f>
        <v>0</v>
      </c>
      <c r="V692" s="99">
        <f>COUNTIFS(通讯通路门店!$S:$S,$G692,通讯通路门店!$J:$J,"综合卖场")</f>
        <v>0</v>
      </c>
      <c r="W692" s="99">
        <f>SUMIFS(通讯通路门店!$AJ:$AJ,通讯通路门店!$S:$S,通讯客户沙盘!$G692)</f>
        <v>0</v>
      </c>
      <c r="X692" s="99">
        <f t="shared" si="50"/>
        <v>0</v>
      </c>
      <c r="Y692" s="99">
        <f>COUNTIFS(通讯通路门店!$S:$S,$G692,通讯通路门店!$J:$J,"荣耀体验店")+COUNTIFS(通讯通路门店!$S:$S,$G692,通讯通路门店!$J:$J,"荣耀授权专卖店")</f>
        <v>0</v>
      </c>
      <c r="Z692" s="99">
        <f>COUNTIFS(通讯通路门店!$S:$S,$G692,通讯通路门店!$J:$J,"VIVO体验店")</f>
        <v>0</v>
      </c>
      <c r="AA692" s="99">
        <f>COUNTIFS(通讯通路门店!$S:$S,$G692,通讯通路门店!$J:$J,"OPPO体验店")</f>
        <v>0</v>
      </c>
      <c r="AB692" s="99">
        <f>COUNTIFS(通讯通路门店!$S:$S,$G692,通讯通路门店!$J:$J,"华为授权体验店")+COUNTIFS(通讯通路门店!$S:$S,$G692,通讯通路门店!$J:$J,"华为堡垒店")</f>
        <v>0</v>
      </c>
      <c r="AC692" s="99">
        <f>COUNTIFS(通讯通路门店!$S:$S,$G692,通讯通路门店!$J:$J,"小米体验店")</f>
        <v>0</v>
      </c>
      <c r="AD692" s="99">
        <f>COUNTIFS(通讯通路门店!$S:$S,$G692,通讯通路门店!$J:$J,"苹果体验店")</f>
        <v>0</v>
      </c>
      <c r="AE692" s="99">
        <f>COUNTIFS(通讯通路门店!$S:$S,$G692,通讯通路门店!$J:$J,"其他品牌专卖店")</f>
        <v>0</v>
      </c>
      <c r="AF692" s="99">
        <f>SUMIFS(通讯通路门店!$BI:$BI,通讯通路门店!$S:$S,$G692)</f>
        <v>0</v>
      </c>
      <c r="AG692" s="99">
        <f>SUMIFS(通讯通路门店!$BH:$BH,通讯通路门店!$S:$S,$G692)</f>
        <v>0</v>
      </c>
      <c r="AH692" s="99">
        <f t="shared" si="51"/>
        <v>0</v>
      </c>
      <c r="AI692" s="99">
        <f>SUMIFS(通讯通路门店!$BB:$BB,通讯通路门店!$S:$S,$G692)</f>
        <v>0</v>
      </c>
      <c r="AJ692" s="99">
        <f>SUMIFS(通讯通路门店!$BE:$BE,通讯通路门店!$S:$S,$G692)</f>
        <v>0</v>
      </c>
      <c r="AK692" s="99">
        <f>SUMIFS(通讯通路门店!$BG:$BG,通讯通路门店!$S:$S,$G692)</f>
        <v>0</v>
      </c>
      <c r="AL692" s="99">
        <f>SUMIFS(通讯通路门店!$BC:$BC,通讯通路门店!$S:$S,$G692)</f>
        <v>0</v>
      </c>
      <c r="AM692" s="99">
        <f>SUMIFS(通讯通路门店!$BD:$BD,通讯通路门店!$S:$S,$G692)</f>
        <v>0</v>
      </c>
      <c r="AN692" s="99">
        <f>SUMIFS(通讯通路门店!$BF:$BF,通讯通路门店!$S:$S,$G692)</f>
        <v>0</v>
      </c>
      <c r="AO692" s="99">
        <f t="shared" si="52"/>
        <v>0</v>
      </c>
      <c r="AP692" s="99">
        <f>SUMIFS(通讯通路门店!$K:$K,通讯通路门店!$S:$S,$G692)</f>
        <v>0</v>
      </c>
      <c r="AQ692" s="83"/>
      <c r="AR692" s="99">
        <f>SUMIFS(通讯通路门店!$T:$T,通讯通路门店!$S:$S,$G692)</f>
        <v>0</v>
      </c>
      <c r="AS692" s="99">
        <f>SUMIFS(通讯通路门店!$U:$U,通讯通路门店!$S:$S,$G692)</f>
        <v>0</v>
      </c>
      <c r="AT692" s="99">
        <f>SUMIFS(通讯通路门店!$V:$V,通讯通路门店!$S:$S,$G692)</f>
        <v>0</v>
      </c>
      <c r="AU692" s="99">
        <f>SUMIFS(通讯通路门店!$W:$W,通讯通路门店!$S:$S,$G692)</f>
        <v>0</v>
      </c>
      <c r="AV692" s="99">
        <f>SUMIFS(通讯通路门店!$Z:$Z,通讯通路门店!$S:$S,$G692)</f>
        <v>0</v>
      </c>
      <c r="AW692" s="99">
        <f>SUMIFS(通讯通路门店!$AB:$AB,通讯通路门店!$S:$S,$G692)</f>
        <v>0</v>
      </c>
      <c r="AX692" s="99">
        <f>SUMIFS(通讯通路门店!$X:$X,通讯通路门店!$S:$S,$G692)</f>
        <v>0</v>
      </c>
      <c r="AY692" s="99">
        <f>SUMIFS(通讯通路门店!$Y:$Y,通讯通路门店!$S:$S,$G692)</f>
        <v>0</v>
      </c>
      <c r="AZ692" s="99">
        <f>SUMIFS(通讯通路门店!$AA:$AA,通讯通路门店!$S:$S,$G692)</f>
        <v>0</v>
      </c>
      <c r="BA692" s="99">
        <f t="shared" si="53"/>
        <v>0</v>
      </c>
      <c r="BB692" s="99">
        <f t="shared" si="54"/>
        <v>0</v>
      </c>
      <c r="BC692" s="99">
        <f>SUMIFS(通讯通路门店!$W:$W,通讯通路门店!$S:$S,$G692,通讯通路门店!$J:$J,"荣耀体验店")+SUMIFS(通讯通路门店!$W:$W,通讯通路门店!$S:$S,$G692,通讯通路门店!$J:$J,"荣耀授权专卖店")</f>
        <v>0</v>
      </c>
      <c r="BD692" s="99">
        <f>SUMIFS(通讯通路门店!$Z:$Z,通讯通路门店!$S:$S,$G692,通讯通路门店!$J:$J,"VIVO体验店")</f>
        <v>0</v>
      </c>
      <c r="BE692" s="99">
        <f>SUMIFS(通讯通路门店!$AB:$AB,通讯通路门店!$S:$S,$G692,通讯通路门店!$J:$J,"OPPO体验店")</f>
        <v>0</v>
      </c>
      <c r="BF692" s="99">
        <f>SUMIFS(通讯通路门店!$X:$X,通讯通路门店!$S:$S,$G692,通讯通路门店!$J:$J,"华为授权体验店")+SUMIFS(通讯通路门店!$AA:$AA,通讯通路门店!$S:$S,$G692,通讯通路门店!$J:$J,"华为堡垒店")</f>
        <v>0</v>
      </c>
      <c r="BG692" s="99">
        <f>SUMIFS(通讯通路门店!$Y:$Y,通讯通路门店!$S:$S,$G692,通讯通路门店!$J:$J,"小米体验店")</f>
        <v>0</v>
      </c>
      <c r="BH692" s="99">
        <f>SUMIFS(通讯通路门店!$AA:$AA,通讯通路门店!$S:$S,$G692,通讯通路门店!$J:$J,"苹果体验店")</f>
        <v>0</v>
      </c>
      <c r="BI692" s="99">
        <f>SUMIFS(通讯通路门店!$K:$K,通讯通路门店!$S:$S,$G692,通讯通路门店!$J:$J,"其他品牌专卖店")</f>
        <v>0</v>
      </c>
      <c r="BJ692" s="99">
        <f>SUMIFS(通讯通路门店!$AC:$AC,通讯通路门店!$S:$S,$G692)</f>
        <v>0</v>
      </c>
      <c r="BK692" s="99">
        <f>SUMIFS(通讯通路门店!$AD:$AD,通讯通路门店!$S:$S,$G692)</f>
        <v>0</v>
      </c>
      <c r="BL692" s="99">
        <f>SUMIFS(通讯通路门店!$AE:$AE,通讯通路门店!$S:$S,$G692)</f>
        <v>0</v>
      </c>
      <c r="BM692" s="99">
        <f>SUMIFS(通讯通路门店!$AF:$AF,通讯通路门店!$S:$S,$G692)</f>
        <v>0</v>
      </c>
      <c r="BN692" s="99">
        <f>SUMIFS(通讯通路门店!$AG:$AG,通讯通路门店!$S:$S,$G692)</f>
        <v>0</v>
      </c>
      <c r="BO692" s="99">
        <f>SUMIFS(通讯通路门店!$AH:$AH,通讯通路门店!$S:$S,$G692)</f>
        <v>0</v>
      </c>
      <c r="BP692" s="99">
        <f>SUMIFS(通讯通路门店!$AI:$AI,通讯通路门店!$S:$S,$G692)</f>
        <v>0</v>
      </c>
      <c r="BQ692" s="83"/>
    </row>
    <row r="693" spans="1:69">
      <c r="A693" s="99" t="str">
        <f>IFERROR(_xlfn.XLOOKUP($G693,通讯通路门店!$S$4:$S$993933,通讯通路门店!$A$4:$A$993933,0,0),"")</f>
        <v/>
      </c>
      <c r="B693" s="99" t="str">
        <f>IFERROR(_xlfn.XLOOKUP($G693,通讯通路门店!$S$4:$S$993933,通讯通路门店!$B$4:$B$993933,0,0),"")</f>
        <v/>
      </c>
      <c r="C693" s="99" t="str">
        <f>IFERROR(_xlfn.XLOOKUP($G693,通讯通路门店!$S$4:$S$993933,通讯通路门店!$C$4:$C$993933,0,0),"")</f>
        <v/>
      </c>
      <c r="D693" s="99" t="str">
        <f>IFERROR(_xlfn.XLOOKUP($G693,通讯通路门店!$S$4:$S$993933,通讯通路门店!$D$4:$D$993933,0,0),"")</f>
        <v/>
      </c>
      <c r="E693" s="83"/>
      <c r="F693" s="83"/>
      <c r="G693" s="101" t="e">
        <v>#N/A</v>
      </c>
      <c r="H693" s="102" t="str">
        <f>IFERROR(_xlfn.XLOOKUP($G693,通讯通路门店!$S$4:$S$993933,通讯通路门店!$R$4:$R$993933,0,0),"")</f>
        <v/>
      </c>
      <c r="I693" s="83"/>
      <c r="J693" s="83"/>
      <c r="K693" s="83"/>
      <c r="L693" s="83"/>
      <c r="M693" s="83"/>
      <c r="N693" s="83"/>
      <c r="O693" s="83"/>
      <c r="P693" s="83"/>
      <c r="Q693" s="83"/>
      <c r="R693" s="83"/>
      <c r="S693" s="83"/>
      <c r="T693" s="83"/>
      <c r="U693" s="99">
        <f>COUNTIF(通讯通路门店!$S:$S,$G693)</f>
        <v>0</v>
      </c>
      <c r="V693" s="99">
        <f>COUNTIFS(通讯通路门店!$S:$S,$G693,通讯通路门店!$J:$J,"综合卖场")</f>
        <v>0</v>
      </c>
      <c r="W693" s="99">
        <f>SUMIFS(通讯通路门店!$AJ:$AJ,通讯通路门店!$S:$S,通讯客户沙盘!$G693)</f>
        <v>0</v>
      </c>
      <c r="X693" s="99">
        <f t="shared" si="50"/>
        <v>0</v>
      </c>
      <c r="Y693" s="99">
        <f>COUNTIFS(通讯通路门店!$S:$S,$G693,通讯通路门店!$J:$J,"荣耀体验店")+COUNTIFS(通讯通路门店!$S:$S,$G693,通讯通路门店!$J:$J,"荣耀授权专卖店")</f>
        <v>0</v>
      </c>
      <c r="Z693" s="99">
        <f>COUNTIFS(通讯通路门店!$S:$S,$G693,通讯通路门店!$J:$J,"VIVO体验店")</f>
        <v>0</v>
      </c>
      <c r="AA693" s="99">
        <f>COUNTIFS(通讯通路门店!$S:$S,$G693,通讯通路门店!$J:$J,"OPPO体验店")</f>
        <v>0</v>
      </c>
      <c r="AB693" s="99">
        <f>COUNTIFS(通讯通路门店!$S:$S,$G693,通讯通路门店!$J:$J,"华为授权体验店")+COUNTIFS(通讯通路门店!$S:$S,$G693,通讯通路门店!$J:$J,"华为堡垒店")</f>
        <v>0</v>
      </c>
      <c r="AC693" s="99">
        <f>COUNTIFS(通讯通路门店!$S:$S,$G693,通讯通路门店!$J:$J,"小米体验店")</f>
        <v>0</v>
      </c>
      <c r="AD693" s="99">
        <f>COUNTIFS(通讯通路门店!$S:$S,$G693,通讯通路门店!$J:$J,"苹果体验店")</f>
        <v>0</v>
      </c>
      <c r="AE693" s="99">
        <f>COUNTIFS(通讯通路门店!$S:$S,$G693,通讯通路门店!$J:$J,"其他品牌专卖店")</f>
        <v>0</v>
      </c>
      <c r="AF693" s="99">
        <f>SUMIFS(通讯通路门店!$BI:$BI,通讯通路门店!$S:$S,$G693)</f>
        <v>0</v>
      </c>
      <c r="AG693" s="99">
        <f>SUMIFS(通讯通路门店!$BH:$BH,通讯通路门店!$S:$S,$G693)</f>
        <v>0</v>
      </c>
      <c r="AH693" s="99">
        <f t="shared" si="51"/>
        <v>0</v>
      </c>
      <c r="AI693" s="99">
        <f>SUMIFS(通讯通路门店!$BB:$BB,通讯通路门店!$S:$S,$G693)</f>
        <v>0</v>
      </c>
      <c r="AJ693" s="99">
        <f>SUMIFS(通讯通路门店!$BE:$BE,通讯通路门店!$S:$S,$G693)</f>
        <v>0</v>
      </c>
      <c r="AK693" s="99">
        <f>SUMIFS(通讯通路门店!$BG:$BG,通讯通路门店!$S:$S,$G693)</f>
        <v>0</v>
      </c>
      <c r="AL693" s="99">
        <f>SUMIFS(通讯通路门店!$BC:$BC,通讯通路门店!$S:$S,$G693)</f>
        <v>0</v>
      </c>
      <c r="AM693" s="99">
        <f>SUMIFS(通讯通路门店!$BD:$BD,通讯通路门店!$S:$S,$G693)</f>
        <v>0</v>
      </c>
      <c r="AN693" s="99">
        <f>SUMIFS(通讯通路门店!$BF:$BF,通讯通路门店!$S:$S,$G693)</f>
        <v>0</v>
      </c>
      <c r="AO693" s="99">
        <f t="shared" si="52"/>
        <v>0</v>
      </c>
      <c r="AP693" s="99">
        <f>SUMIFS(通讯通路门店!$K:$K,通讯通路门店!$S:$S,$G693)</f>
        <v>0</v>
      </c>
      <c r="AQ693" s="83"/>
      <c r="AR693" s="99">
        <f>SUMIFS(通讯通路门店!$T:$T,通讯通路门店!$S:$S,$G693)</f>
        <v>0</v>
      </c>
      <c r="AS693" s="99">
        <f>SUMIFS(通讯通路门店!$U:$U,通讯通路门店!$S:$S,$G693)</f>
        <v>0</v>
      </c>
      <c r="AT693" s="99">
        <f>SUMIFS(通讯通路门店!$V:$V,通讯通路门店!$S:$S,$G693)</f>
        <v>0</v>
      </c>
      <c r="AU693" s="99">
        <f>SUMIFS(通讯通路门店!$W:$W,通讯通路门店!$S:$S,$G693)</f>
        <v>0</v>
      </c>
      <c r="AV693" s="99">
        <f>SUMIFS(通讯通路门店!$Z:$Z,通讯通路门店!$S:$S,$G693)</f>
        <v>0</v>
      </c>
      <c r="AW693" s="99">
        <f>SUMIFS(通讯通路门店!$AB:$AB,通讯通路门店!$S:$S,$G693)</f>
        <v>0</v>
      </c>
      <c r="AX693" s="99">
        <f>SUMIFS(通讯通路门店!$X:$X,通讯通路门店!$S:$S,$G693)</f>
        <v>0</v>
      </c>
      <c r="AY693" s="99">
        <f>SUMIFS(通讯通路门店!$Y:$Y,通讯通路门店!$S:$S,$G693)</f>
        <v>0</v>
      </c>
      <c r="AZ693" s="99">
        <f>SUMIFS(通讯通路门店!$AA:$AA,通讯通路门店!$S:$S,$G693)</f>
        <v>0</v>
      </c>
      <c r="BA693" s="99">
        <f t="shared" si="53"/>
        <v>0</v>
      </c>
      <c r="BB693" s="99">
        <f t="shared" si="54"/>
        <v>0</v>
      </c>
      <c r="BC693" s="99">
        <f>SUMIFS(通讯通路门店!$W:$W,通讯通路门店!$S:$S,$G693,通讯通路门店!$J:$J,"荣耀体验店")+SUMIFS(通讯通路门店!$W:$W,通讯通路门店!$S:$S,$G693,通讯通路门店!$J:$J,"荣耀授权专卖店")</f>
        <v>0</v>
      </c>
      <c r="BD693" s="99">
        <f>SUMIFS(通讯通路门店!$Z:$Z,通讯通路门店!$S:$S,$G693,通讯通路门店!$J:$J,"VIVO体验店")</f>
        <v>0</v>
      </c>
      <c r="BE693" s="99">
        <f>SUMIFS(通讯通路门店!$AB:$AB,通讯通路门店!$S:$S,$G693,通讯通路门店!$J:$J,"OPPO体验店")</f>
        <v>0</v>
      </c>
      <c r="BF693" s="99">
        <f>SUMIFS(通讯通路门店!$X:$X,通讯通路门店!$S:$S,$G693,通讯通路门店!$J:$J,"华为授权体验店")+SUMIFS(通讯通路门店!$AA:$AA,通讯通路门店!$S:$S,$G693,通讯通路门店!$J:$J,"华为堡垒店")</f>
        <v>0</v>
      </c>
      <c r="BG693" s="99">
        <f>SUMIFS(通讯通路门店!$Y:$Y,通讯通路门店!$S:$S,$G693,通讯通路门店!$J:$J,"小米体验店")</f>
        <v>0</v>
      </c>
      <c r="BH693" s="99">
        <f>SUMIFS(通讯通路门店!$AA:$AA,通讯通路门店!$S:$S,$G693,通讯通路门店!$J:$J,"苹果体验店")</f>
        <v>0</v>
      </c>
      <c r="BI693" s="99">
        <f>SUMIFS(通讯通路门店!$K:$K,通讯通路门店!$S:$S,$G693,通讯通路门店!$J:$J,"其他品牌专卖店")</f>
        <v>0</v>
      </c>
      <c r="BJ693" s="99">
        <f>SUMIFS(通讯通路门店!$AC:$AC,通讯通路门店!$S:$S,$G693)</f>
        <v>0</v>
      </c>
      <c r="BK693" s="99">
        <f>SUMIFS(通讯通路门店!$AD:$AD,通讯通路门店!$S:$S,$G693)</f>
        <v>0</v>
      </c>
      <c r="BL693" s="99">
        <f>SUMIFS(通讯通路门店!$AE:$AE,通讯通路门店!$S:$S,$G693)</f>
        <v>0</v>
      </c>
      <c r="BM693" s="99">
        <f>SUMIFS(通讯通路门店!$AF:$AF,通讯通路门店!$S:$S,$G693)</f>
        <v>0</v>
      </c>
      <c r="BN693" s="99">
        <f>SUMIFS(通讯通路门店!$AG:$AG,通讯通路门店!$S:$S,$G693)</f>
        <v>0</v>
      </c>
      <c r="BO693" s="99">
        <f>SUMIFS(通讯通路门店!$AH:$AH,通讯通路门店!$S:$S,$G693)</f>
        <v>0</v>
      </c>
      <c r="BP693" s="99">
        <f>SUMIFS(通讯通路门店!$AI:$AI,通讯通路门店!$S:$S,$G693)</f>
        <v>0</v>
      </c>
      <c r="BQ693" s="83"/>
    </row>
    <row r="694" spans="1:69">
      <c r="A694" s="99" t="str">
        <f>IFERROR(_xlfn.XLOOKUP($G694,通讯通路门店!$S$4:$S$993933,通讯通路门店!$A$4:$A$993933,0,0),"")</f>
        <v/>
      </c>
      <c r="B694" s="99" t="str">
        <f>IFERROR(_xlfn.XLOOKUP($G694,通讯通路门店!$S$4:$S$993933,通讯通路门店!$B$4:$B$993933,0,0),"")</f>
        <v/>
      </c>
      <c r="C694" s="99" t="str">
        <f>IFERROR(_xlfn.XLOOKUP($G694,通讯通路门店!$S$4:$S$993933,通讯通路门店!$C$4:$C$993933,0,0),"")</f>
        <v/>
      </c>
      <c r="D694" s="99" t="str">
        <f>IFERROR(_xlfn.XLOOKUP($G694,通讯通路门店!$S$4:$S$993933,通讯通路门店!$D$4:$D$993933,0,0),"")</f>
        <v/>
      </c>
      <c r="E694" s="83"/>
      <c r="F694" s="83"/>
      <c r="G694" s="101" t="e">
        <v>#N/A</v>
      </c>
      <c r="H694" s="102" t="str">
        <f>IFERROR(_xlfn.XLOOKUP($G694,通讯通路门店!$S$4:$S$993933,通讯通路门店!$R$4:$R$993933,0,0),"")</f>
        <v/>
      </c>
      <c r="I694" s="83"/>
      <c r="J694" s="83"/>
      <c r="K694" s="83"/>
      <c r="L694" s="83"/>
      <c r="M694" s="83"/>
      <c r="N694" s="83"/>
      <c r="O694" s="83"/>
      <c r="P694" s="83"/>
      <c r="Q694" s="83"/>
      <c r="R694" s="83"/>
      <c r="S694" s="83"/>
      <c r="T694" s="83"/>
      <c r="U694" s="99">
        <f>COUNTIF(通讯通路门店!$S:$S,$G694)</f>
        <v>0</v>
      </c>
      <c r="V694" s="99">
        <f>COUNTIFS(通讯通路门店!$S:$S,$G694,通讯通路门店!$J:$J,"综合卖场")</f>
        <v>0</v>
      </c>
      <c r="W694" s="99">
        <f>SUMIFS(通讯通路门店!$AJ:$AJ,通讯通路门店!$S:$S,通讯客户沙盘!$G694)</f>
        <v>0</v>
      </c>
      <c r="X694" s="99">
        <f t="shared" si="50"/>
        <v>0</v>
      </c>
      <c r="Y694" s="99">
        <f>COUNTIFS(通讯通路门店!$S:$S,$G694,通讯通路门店!$J:$J,"荣耀体验店")+COUNTIFS(通讯通路门店!$S:$S,$G694,通讯通路门店!$J:$J,"荣耀授权专卖店")</f>
        <v>0</v>
      </c>
      <c r="Z694" s="99">
        <f>COUNTIFS(通讯通路门店!$S:$S,$G694,通讯通路门店!$J:$J,"VIVO体验店")</f>
        <v>0</v>
      </c>
      <c r="AA694" s="99">
        <f>COUNTIFS(通讯通路门店!$S:$S,$G694,通讯通路门店!$J:$J,"OPPO体验店")</f>
        <v>0</v>
      </c>
      <c r="AB694" s="99">
        <f>COUNTIFS(通讯通路门店!$S:$S,$G694,通讯通路门店!$J:$J,"华为授权体验店")+COUNTIFS(通讯通路门店!$S:$S,$G694,通讯通路门店!$J:$J,"华为堡垒店")</f>
        <v>0</v>
      </c>
      <c r="AC694" s="99">
        <f>COUNTIFS(通讯通路门店!$S:$S,$G694,通讯通路门店!$J:$J,"小米体验店")</f>
        <v>0</v>
      </c>
      <c r="AD694" s="99">
        <f>COUNTIFS(通讯通路门店!$S:$S,$G694,通讯通路门店!$J:$J,"苹果体验店")</f>
        <v>0</v>
      </c>
      <c r="AE694" s="99">
        <f>COUNTIFS(通讯通路门店!$S:$S,$G694,通讯通路门店!$J:$J,"其他品牌专卖店")</f>
        <v>0</v>
      </c>
      <c r="AF694" s="99">
        <f>SUMIFS(通讯通路门店!$BI:$BI,通讯通路门店!$S:$S,$G694)</f>
        <v>0</v>
      </c>
      <c r="AG694" s="99">
        <f>SUMIFS(通讯通路门店!$BH:$BH,通讯通路门店!$S:$S,$G694)</f>
        <v>0</v>
      </c>
      <c r="AH694" s="99">
        <f t="shared" si="51"/>
        <v>0</v>
      </c>
      <c r="AI694" s="99">
        <f>SUMIFS(通讯通路门店!$BB:$BB,通讯通路门店!$S:$S,$G694)</f>
        <v>0</v>
      </c>
      <c r="AJ694" s="99">
        <f>SUMIFS(通讯通路门店!$BE:$BE,通讯通路门店!$S:$S,$G694)</f>
        <v>0</v>
      </c>
      <c r="AK694" s="99">
        <f>SUMIFS(通讯通路门店!$BG:$BG,通讯通路门店!$S:$S,$G694)</f>
        <v>0</v>
      </c>
      <c r="AL694" s="99">
        <f>SUMIFS(通讯通路门店!$BC:$BC,通讯通路门店!$S:$S,$G694)</f>
        <v>0</v>
      </c>
      <c r="AM694" s="99">
        <f>SUMIFS(通讯通路门店!$BD:$BD,通讯通路门店!$S:$S,$G694)</f>
        <v>0</v>
      </c>
      <c r="AN694" s="99">
        <f>SUMIFS(通讯通路门店!$BF:$BF,通讯通路门店!$S:$S,$G694)</f>
        <v>0</v>
      </c>
      <c r="AO694" s="99">
        <f t="shared" si="52"/>
        <v>0</v>
      </c>
      <c r="AP694" s="99">
        <f>SUMIFS(通讯通路门店!$K:$K,通讯通路门店!$S:$S,$G694)</f>
        <v>0</v>
      </c>
      <c r="AQ694" s="83"/>
      <c r="AR694" s="99">
        <f>SUMIFS(通讯通路门店!$T:$T,通讯通路门店!$S:$S,$G694)</f>
        <v>0</v>
      </c>
      <c r="AS694" s="99">
        <f>SUMIFS(通讯通路门店!$U:$U,通讯通路门店!$S:$S,$G694)</f>
        <v>0</v>
      </c>
      <c r="AT694" s="99">
        <f>SUMIFS(通讯通路门店!$V:$V,通讯通路门店!$S:$S,$G694)</f>
        <v>0</v>
      </c>
      <c r="AU694" s="99">
        <f>SUMIFS(通讯通路门店!$W:$W,通讯通路门店!$S:$S,$G694)</f>
        <v>0</v>
      </c>
      <c r="AV694" s="99">
        <f>SUMIFS(通讯通路门店!$Z:$Z,通讯通路门店!$S:$S,$G694)</f>
        <v>0</v>
      </c>
      <c r="AW694" s="99">
        <f>SUMIFS(通讯通路门店!$AB:$AB,通讯通路门店!$S:$S,$G694)</f>
        <v>0</v>
      </c>
      <c r="AX694" s="99">
        <f>SUMIFS(通讯通路门店!$X:$X,通讯通路门店!$S:$S,$G694)</f>
        <v>0</v>
      </c>
      <c r="AY694" s="99">
        <f>SUMIFS(通讯通路门店!$Y:$Y,通讯通路门店!$S:$S,$G694)</f>
        <v>0</v>
      </c>
      <c r="AZ694" s="99">
        <f>SUMIFS(通讯通路门店!$AA:$AA,通讯通路门店!$S:$S,$G694)</f>
        <v>0</v>
      </c>
      <c r="BA694" s="99">
        <f t="shared" si="53"/>
        <v>0</v>
      </c>
      <c r="BB694" s="99">
        <f t="shared" si="54"/>
        <v>0</v>
      </c>
      <c r="BC694" s="99">
        <f>SUMIFS(通讯通路门店!$W:$W,通讯通路门店!$S:$S,$G694,通讯通路门店!$J:$J,"荣耀体验店")+SUMIFS(通讯通路门店!$W:$W,通讯通路门店!$S:$S,$G694,通讯通路门店!$J:$J,"荣耀授权专卖店")</f>
        <v>0</v>
      </c>
      <c r="BD694" s="99">
        <f>SUMIFS(通讯通路门店!$Z:$Z,通讯通路门店!$S:$S,$G694,通讯通路门店!$J:$J,"VIVO体验店")</f>
        <v>0</v>
      </c>
      <c r="BE694" s="99">
        <f>SUMIFS(通讯通路门店!$AB:$AB,通讯通路门店!$S:$S,$G694,通讯通路门店!$J:$J,"OPPO体验店")</f>
        <v>0</v>
      </c>
      <c r="BF694" s="99">
        <f>SUMIFS(通讯通路门店!$X:$X,通讯通路门店!$S:$S,$G694,通讯通路门店!$J:$J,"华为授权体验店")+SUMIFS(通讯通路门店!$AA:$AA,通讯通路门店!$S:$S,$G694,通讯通路门店!$J:$J,"华为堡垒店")</f>
        <v>0</v>
      </c>
      <c r="BG694" s="99">
        <f>SUMIFS(通讯通路门店!$Y:$Y,通讯通路门店!$S:$S,$G694,通讯通路门店!$J:$J,"小米体验店")</f>
        <v>0</v>
      </c>
      <c r="BH694" s="99">
        <f>SUMIFS(通讯通路门店!$AA:$AA,通讯通路门店!$S:$S,$G694,通讯通路门店!$J:$J,"苹果体验店")</f>
        <v>0</v>
      </c>
      <c r="BI694" s="99">
        <f>SUMIFS(通讯通路门店!$K:$K,通讯通路门店!$S:$S,$G694,通讯通路门店!$J:$J,"其他品牌专卖店")</f>
        <v>0</v>
      </c>
      <c r="BJ694" s="99">
        <f>SUMIFS(通讯通路门店!$AC:$AC,通讯通路门店!$S:$S,$G694)</f>
        <v>0</v>
      </c>
      <c r="BK694" s="99">
        <f>SUMIFS(通讯通路门店!$AD:$AD,通讯通路门店!$S:$S,$G694)</f>
        <v>0</v>
      </c>
      <c r="BL694" s="99">
        <f>SUMIFS(通讯通路门店!$AE:$AE,通讯通路门店!$S:$S,$G694)</f>
        <v>0</v>
      </c>
      <c r="BM694" s="99">
        <f>SUMIFS(通讯通路门店!$AF:$AF,通讯通路门店!$S:$S,$G694)</f>
        <v>0</v>
      </c>
      <c r="BN694" s="99">
        <f>SUMIFS(通讯通路门店!$AG:$AG,通讯通路门店!$S:$S,$G694)</f>
        <v>0</v>
      </c>
      <c r="BO694" s="99">
        <f>SUMIFS(通讯通路门店!$AH:$AH,通讯通路门店!$S:$S,$G694)</f>
        <v>0</v>
      </c>
      <c r="BP694" s="99">
        <f>SUMIFS(通讯通路门店!$AI:$AI,通讯通路门店!$S:$S,$G694)</f>
        <v>0</v>
      </c>
      <c r="BQ694" s="83"/>
    </row>
    <row r="695" spans="1:69">
      <c r="A695" s="99" t="str">
        <f>IFERROR(_xlfn.XLOOKUP($G695,通讯通路门店!$S$4:$S$993933,通讯通路门店!$A$4:$A$993933,0,0),"")</f>
        <v/>
      </c>
      <c r="B695" s="99" t="str">
        <f>IFERROR(_xlfn.XLOOKUP($G695,通讯通路门店!$S$4:$S$993933,通讯通路门店!$B$4:$B$993933,0,0),"")</f>
        <v/>
      </c>
      <c r="C695" s="99" t="str">
        <f>IFERROR(_xlfn.XLOOKUP($G695,通讯通路门店!$S$4:$S$993933,通讯通路门店!$C$4:$C$993933,0,0),"")</f>
        <v/>
      </c>
      <c r="D695" s="99" t="str">
        <f>IFERROR(_xlfn.XLOOKUP($G695,通讯通路门店!$S$4:$S$993933,通讯通路门店!$D$4:$D$993933,0,0),"")</f>
        <v/>
      </c>
      <c r="E695" s="83"/>
      <c r="F695" s="83"/>
      <c r="G695" s="101" t="e">
        <v>#N/A</v>
      </c>
      <c r="H695" s="102" t="str">
        <f>IFERROR(_xlfn.XLOOKUP($G695,通讯通路门店!$S$4:$S$993933,通讯通路门店!$R$4:$R$993933,0,0),"")</f>
        <v/>
      </c>
      <c r="I695" s="83"/>
      <c r="J695" s="83"/>
      <c r="K695" s="83"/>
      <c r="L695" s="83"/>
      <c r="M695" s="83"/>
      <c r="N695" s="83"/>
      <c r="O695" s="83"/>
      <c r="P695" s="83"/>
      <c r="Q695" s="83"/>
      <c r="R695" s="83"/>
      <c r="S695" s="83"/>
      <c r="T695" s="83"/>
      <c r="U695" s="99">
        <f>COUNTIF(通讯通路门店!$S:$S,$G695)</f>
        <v>0</v>
      </c>
      <c r="V695" s="99">
        <f>COUNTIFS(通讯通路门店!$S:$S,$G695,通讯通路门店!$J:$J,"综合卖场")</f>
        <v>0</v>
      </c>
      <c r="W695" s="99">
        <f>SUMIFS(通讯通路门店!$AJ:$AJ,通讯通路门店!$S:$S,通讯客户沙盘!$G695)</f>
        <v>0</v>
      </c>
      <c r="X695" s="99">
        <f t="shared" si="50"/>
        <v>0</v>
      </c>
      <c r="Y695" s="99">
        <f>COUNTIFS(通讯通路门店!$S:$S,$G695,通讯通路门店!$J:$J,"荣耀体验店")+COUNTIFS(通讯通路门店!$S:$S,$G695,通讯通路门店!$J:$J,"荣耀授权专卖店")</f>
        <v>0</v>
      </c>
      <c r="Z695" s="99">
        <f>COUNTIFS(通讯通路门店!$S:$S,$G695,通讯通路门店!$J:$J,"VIVO体验店")</f>
        <v>0</v>
      </c>
      <c r="AA695" s="99">
        <f>COUNTIFS(通讯通路门店!$S:$S,$G695,通讯通路门店!$J:$J,"OPPO体验店")</f>
        <v>0</v>
      </c>
      <c r="AB695" s="99">
        <f>COUNTIFS(通讯通路门店!$S:$S,$G695,通讯通路门店!$J:$J,"华为授权体验店")+COUNTIFS(通讯通路门店!$S:$S,$G695,通讯通路门店!$J:$J,"华为堡垒店")</f>
        <v>0</v>
      </c>
      <c r="AC695" s="99">
        <f>COUNTIFS(通讯通路门店!$S:$S,$G695,通讯通路门店!$J:$J,"小米体验店")</f>
        <v>0</v>
      </c>
      <c r="AD695" s="99">
        <f>COUNTIFS(通讯通路门店!$S:$S,$G695,通讯通路门店!$J:$J,"苹果体验店")</f>
        <v>0</v>
      </c>
      <c r="AE695" s="99">
        <f>COUNTIFS(通讯通路门店!$S:$S,$G695,通讯通路门店!$J:$J,"其他品牌专卖店")</f>
        <v>0</v>
      </c>
      <c r="AF695" s="99">
        <f>SUMIFS(通讯通路门店!$BI:$BI,通讯通路门店!$S:$S,$G695)</f>
        <v>0</v>
      </c>
      <c r="AG695" s="99">
        <f>SUMIFS(通讯通路门店!$BH:$BH,通讯通路门店!$S:$S,$G695)</f>
        <v>0</v>
      </c>
      <c r="AH695" s="99">
        <f t="shared" si="51"/>
        <v>0</v>
      </c>
      <c r="AI695" s="99">
        <f>SUMIFS(通讯通路门店!$BB:$BB,通讯通路门店!$S:$S,$G695)</f>
        <v>0</v>
      </c>
      <c r="AJ695" s="99">
        <f>SUMIFS(通讯通路门店!$BE:$BE,通讯通路门店!$S:$S,$G695)</f>
        <v>0</v>
      </c>
      <c r="AK695" s="99">
        <f>SUMIFS(通讯通路门店!$BG:$BG,通讯通路门店!$S:$S,$G695)</f>
        <v>0</v>
      </c>
      <c r="AL695" s="99">
        <f>SUMIFS(通讯通路门店!$BC:$BC,通讯通路门店!$S:$S,$G695)</f>
        <v>0</v>
      </c>
      <c r="AM695" s="99">
        <f>SUMIFS(通讯通路门店!$BD:$BD,通讯通路门店!$S:$S,$G695)</f>
        <v>0</v>
      </c>
      <c r="AN695" s="99">
        <f>SUMIFS(通讯通路门店!$BF:$BF,通讯通路门店!$S:$S,$G695)</f>
        <v>0</v>
      </c>
      <c r="AO695" s="99">
        <f t="shared" si="52"/>
        <v>0</v>
      </c>
      <c r="AP695" s="99">
        <f>SUMIFS(通讯通路门店!$K:$K,通讯通路门店!$S:$S,$G695)</f>
        <v>0</v>
      </c>
      <c r="AQ695" s="83"/>
      <c r="AR695" s="99">
        <f>SUMIFS(通讯通路门店!$T:$T,通讯通路门店!$S:$S,$G695)</f>
        <v>0</v>
      </c>
      <c r="AS695" s="99">
        <f>SUMIFS(通讯通路门店!$U:$U,通讯通路门店!$S:$S,$G695)</f>
        <v>0</v>
      </c>
      <c r="AT695" s="99">
        <f>SUMIFS(通讯通路门店!$V:$V,通讯通路门店!$S:$S,$G695)</f>
        <v>0</v>
      </c>
      <c r="AU695" s="99">
        <f>SUMIFS(通讯通路门店!$W:$W,通讯通路门店!$S:$S,$G695)</f>
        <v>0</v>
      </c>
      <c r="AV695" s="99">
        <f>SUMIFS(通讯通路门店!$Z:$Z,通讯通路门店!$S:$S,$G695)</f>
        <v>0</v>
      </c>
      <c r="AW695" s="99">
        <f>SUMIFS(通讯通路门店!$AB:$AB,通讯通路门店!$S:$S,$G695)</f>
        <v>0</v>
      </c>
      <c r="AX695" s="99">
        <f>SUMIFS(通讯通路门店!$X:$X,通讯通路门店!$S:$S,$G695)</f>
        <v>0</v>
      </c>
      <c r="AY695" s="99">
        <f>SUMIFS(通讯通路门店!$Y:$Y,通讯通路门店!$S:$S,$G695)</f>
        <v>0</v>
      </c>
      <c r="AZ695" s="99">
        <f>SUMIFS(通讯通路门店!$AA:$AA,通讯通路门店!$S:$S,$G695)</f>
        <v>0</v>
      </c>
      <c r="BA695" s="99">
        <f t="shared" si="53"/>
        <v>0</v>
      </c>
      <c r="BB695" s="99">
        <f t="shared" si="54"/>
        <v>0</v>
      </c>
      <c r="BC695" s="99">
        <f>SUMIFS(通讯通路门店!$W:$W,通讯通路门店!$S:$S,$G695,通讯通路门店!$J:$J,"荣耀体验店")+SUMIFS(通讯通路门店!$W:$W,通讯通路门店!$S:$S,$G695,通讯通路门店!$J:$J,"荣耀授权专卖店")</f>
        <v>0</v>
      </c>
      <c r="BD695" s="99">
        <f>SUMIFS(通讯通路门店!$Z:$Z,通讯通路门店!$S:$S,$G695,通讯通路门店!$J:$J,"VIVO体验店")</f>
        <v>0</v>
      </c>
      <c r="BE695" s="99">
        <f>SUMIFS(通讯通路门店!$AB:$AB,通讯通路门店!$S:$S,$G695,通讯通路门店!$J:$J,"OPPO体验店")</f>
        <v>0</v>
      </c>
      <c r="BF695" s="99">
        <f>SUMIFS(通讯通路门店!$X:$X,通讯通路门店!$S:$S,$G695,通讯通路门店!$J:$J,"华为授权体验店")+SUMIFS(通讯通路门店!$AA:$AA,通讯通路门店!$S:$S,$G695,通讯通路门店!$J:$J,"华为堡垒店")</f>
        <v>0</v>
      </c>
      <c r="BG695" s="99">
        <f>SUMIFS(通讯通路门店!$Y:$Y,通讯通路门店!$S:$S,$G695,通讯通路门店!$J:$J,"小米体验店")</f>
        <v>0</v>
      </c>
      <c r="BH695" s="99">
        <f>SUMIFS(通讯通路门店!$AA:$AA,通讯通路门店!$S:$S,$G695,通讯通路门店!$J:$J,"苹果体验店")</f>
        <v>0</v>
      </c>
      <c r="BI695" s="99">
        <f>SUMIFS(通讯通路门店!$K:$K,通讯通路门店!$S:$S,$G695,通讯通路门店!$J:$J,"其他品牌专卖店")</f>
        <v>0</v>
      </c>
      <c r="BJ695" s="99">
        <f>SUMIFS(通讯通路门店!$AC:$AC,通讯通路门店!$S:$S,$G695)</f>
        <v>0</v>
      </c>
      <c r="BK695" s="99">
        <f>SUMIFS(通讯通路门店!$AD:$AD,通讯通路门店!$S:$S,$G695)</f>
        <v>0</v>
      </c>
      <c r="BL695" s="99">
        <f>SUMIFS(通讯通路门店!$AE:$AE,通讯通路门店!$S:$S,$G695)</f>
        <v>0</v>
      </c>
      <c r="BM695" s="99">
        <f>SUMIFS(通讯通路门店!$AF:$AF,通讯通路门店!$S:$S,$G695)</f>
        <v>0</v>
      </c>
      <c r="BN695" s="99">
        <f>SUMIFS(通讯通路门店!$AG:$AG,通讯通路门店!$S:$S,$G695)</f>
        <v>0</v>
      </c>
      <c r="BO695" s="99">
        <f>SUMIFS(通讯通路门店!$AH:$AH,通讯通路门店!$S:$S,$G695)</f>
        <v>0</v>
      </c>
      <c r="BP695" s="99">
        <f>SUMIFS(通讯通路门店!$AI:$AI,通讯通路门店!$S:$S,$G695)</f>
        <v>0</v>
      </c>
      <c r="BQ695" s="83"/>
    </row>
    <row r="696" spans="1:69">
      <c r="A696" s="99" t="str">
        <f>IFERROR(_xlfn.XLOOKUP($G696,通讯通路门店!$S$4:$S$993933,通讯通路门店!$A$4:$A$993933,0,0),"")</f>
        <v/>
      </c>
      <c r="B696" s="99" t="str">
        <f>IFERROR(_xlfn.XLOOKUP($G696,通讯通路门店!$S$4:$S$993933,通讯通路门店!$B$4:$B$993933,0,0),"")</f>
        <v/>
      </c>
      <c r="C696" s="99" t="str">
        <f>IFERROR(_xlfn.XLOOKUP($G696,通讯通路门店!$S$4:$S$993933,通讯通路门店!$C$4:$C$993933,0,0),"")</f>
        <v/>
      </c>
      <c r="D696" s="99" t="str">
        <f>IFERROR(_xlfn.XLOOKUP($G696,通讯通路门店!$S$4:$S$993933,通讯通路门店!$D$4:$D$993933,0,0),"")</f>
        <v/>
      </c>
      <c r="E696" s="83"/>
      <c r="F696" s="83"/>
      <c r="G696" s="101" t="e">
        <v>#N/A</v>
      </c>
      <c r="H696" s="102" t="str">
        <f>IFERROR(_xlfn.XLOOKUP($G696,通讯通路门店!$S$4:$S$993933,通讯通路门店!$R$4:$R$993933,0,0),"")</f>
        <v/>
      </c>
      <c r="I696" s="83"/>
      <c r="J696" s="83"/>
      <c r="K696" s="83"/>
      <c r="L696" s="83"/>
      <c r="M696" s="83"/>
      <c r="N696" s="83"/>
      <c r="O696" s="83"/>
      <c r="P696" s="83"/>
      <c r="Q696" s="83"/>
      <c r="R696" s="83"/>
      <c r="S696" s="83"/>
      <c r="T696" s="83"/>
      <c r="U696" s="99">
        <f>COUNTIF(通讯通路门店!$S:$S,$G696)</f>
        <v>0</v>
      </c>
      <c r="V696" s="99">
        <f>COUNTIFS(通讯通路门店!$S:$S,$G696,通讯通路门店!$J:$J,"综合卖场")</f>
        <v>0</v>
      </c>
      <c r="W696" s="99">
        <f>SUMIFS(通讯通路门店!$AJ:$AJ,通讯通路门店!$S:$S,通讯客户沙盘!$G696)</f>
        <v>0</v>
      </c>
      <c r="X696" s="99">
        <f t="shared" si="50"/>
        <v>0</v>
      </c>
      <c r="Y696" s="99">
        <f>COUNTIFS(通讯通路门店!$S:$S,$G696,通讯通路门店!$J:$J,"荣耀体验店")+COUNTIFS(通讯通路门店!$S:$S,$G696,通讯通路门店!$J:$J,"荣耀授权专卖店")</f>
        <v>0</v>
      </c>
      <c r="Z696" s="99">
        <f>COUNTIFS(通讯通路门店!$S:$S,$G696,通讯通路门店!$J:$J,"VIVO体验店")</f>
        <v>0</v>
      </c>
      <c r="AA696" s="99">
        <f>COUNTIFS(通讯通路门店!$S:$S,$G696,通讯通路门店!$J:$J,"OPPO体验店")</f>
        <v>0</v>
      </c>
      <c r="AB696" s="99">
        <f>COUNTIFS(通讯通路门店!$S:$S,$G696,通讯通路门店!$J:$J,"华为授权体验店")+COUNTIFS(通讯通路门店!$S:$S,$G696,通讯通路门店!$J:$J,"华为堡垒店")</f>
        <v>0</v>
      </c>
      <c r="AC696" s="99">
        <f>COUNTIFS(通讯通路门店!$S:$S,$G696,通讯通路门店!$J:$J,"小米体验店")</f>
        <v>0</v>
      </c>
      <c r="AD696" s="99">
        <f>COUNTIFS(通讯通路门店!$S:$S,$G696,通讯通路门店!$J:$J,"苹果体验店")</f>
        <v>0</v>
      </c>
      <c r="AE696" s="99">
        <f>COUNTIFS(通讯通路门店!$S:$S,$G696,通讯通路门店!$J:$J,"其他品牌专卖店")</f>
        <v>0</v>
      </c>
      <c r="AF696" s="99">
        <f>SUMIFS(通讯通路门店!$BI:$BI,通讯通路门店!$S:$S,$G696)</f>
        <v>0</v>
      </c>
      <c r="AG696" s="99">
        <f>SUMIFS(通讯通路门店!$BH:$BH,通讯通路门店!$S:$S,$G696)</f>
        <v>0</v>
      </c>
      <c r="AH696" s="99">
        <f t="shared" si="51"/>
        <v>0</v>
      </c>
      <c r="AI696" s="99">
        <f>SUMIFS(通讯通路门店!$BB:$BB,通讯通路门店!$S:$S,$G696)</f>
        <v>0</v>
      </c>
      <c r="AJ696" s="99">
        <f>SUMIFS(通讯通路门店!$BE:$BE,通讯通路门店!$S:$S,$G696)</f>
        <v>0</v>
      </c>
      <c r="AK696" s="99">
        <f>SUMIFS(通讯通路门店!$BG:$BG,通讯通路门店!$S:$S,$G696)</f>
        <v>0</v>
      </c>
      <c r="AL696" s="99">
        <f>SUMIFS(通讯通路门店!$BC:$BC,通讯通路门店!$S:$S,$G696)</f>
        <v>0</v>
      </c>
      <c r="AM696" s="99">
        <f>SUMIFS(通讯通路门店!$BD:$BD,通讯通路门店!$S:$S,$G696)</f>
        <v>0</v>
      </c>
      <c r="AN696" s="99">
        <f>SUMIFS(通讯通路门店!$BF:$BF,通讯通路门店!$S:$S,$G696)</f>
        <v>0</v>
      </c>
      <c r="AO696" s="99">
        <f t="shared" si="52"/>
        <v>0</v>
      </c>
      <c r="AP696" s="99">
        <f>SUMIFS(通讯通路门店!$K:$K,通讯通路门店!$S:$S,$G696)</f>
        <v>0</v>
      </c>
      <c r="AQ696" s="83"/>
      <c r="AR696" s="99">
        <f>SUMIFS(通讯通路门店!$T:$T,通讯通路门店!$S:$S,$G696)</f>
        <v>0</v>
      </c>
      <c r="AS696" s="99">
        <f>SUMIFS(通讯通路门店!$U:$U,通讯通路门店!$S:$S,$G696)</f>
        <v>0</v>
      </c>
      <c r="AT696" s="99">
        <f>SUMIFS(通讯通路门店!$V:$V,通讯通路门店!$S:$S,$G696)</f>
        <v>0</v>
      </c>
      <c r="AU696" s="99">
        <f>SUMIFS(通讯通路门店!$W:$W,通讯通路门店!$S:$S,$G696)</f>
        <v>0</v>
      </c>
      <c r="AV696" s="99">
        <f>SUMIFS(通讯通路门店!$Z:$Z,通讯通路门店!$S:$S,$G696)</f>
        <v>0</v>
      </c>
      <c r="AW696" s="99">
        <f>SUMIFS(通讯通路门店!$AB:$AB,通讯通路门店!$S:$S,$G696)</f>
        <v>0</v>
      </c>
      <c r="AX696" s="99">
        <f>SUMIFS(通讯通路门店!$X:$X,通讯通路门店!$S:$S,$G696)</f>
        <v>0</v>
      </c>
      <c r="AY696" s="99">
        <f>SUMIFS(通讯通路门店!$Y:$Y,通讯通路门店!$S:$S,$G696)</f>
        <v>0</v>
      </c>
      <c r="AZ696" s="99">
        <f>SUMIFS(通讯通路门店!$AA:$AA,通讯通路门店!$S:$S,$G696)</f>
        <v>0</v>
      </c>
      <c r="BA696" s="99">
        <f t="shared" si="53"/>
        <v>0</v>
      </c>
      <c r="BB696" s="99">
        <f t="shared" si="54"/>
        <v>0</v>
      </c>
      <c r="BC696" s="99">
        <f>SUMIFS(通讯通路门店!$W:$W,通讯通路门店!$S:$S,$G696,通讯通路门店!$J:$J,"荣耀体验店")+SUMIFS(通讯通路门店!$W:$W,通讯通路门店!$S:$S,$G696,通讯通路门店!$J:$J,"荣耀授权专卖店")</f>
        <v>0</v>
      </c>
      <c r="BD696" s="99">
        <f>SUMIFS(通讯通路门店!$Z:$Z,通讯通路门店!$S:$S,$G696,通讯通路门店!$J:$J,"VIVO体验店")</f>
        <v>0</v>
      </c>
      <c r="BE696" s="99">
        <f>SUMIFS(通讯通路门店!$AB:$AB,通讯通路门店!$S:$S,$G696,通讯通路门店!$J:$J,"OPPO体验店")</f>
        <v>0</v>
      </c>
      <c r="BF696" s="99">
        <f>SUMIFS(通讯通路门店!$X:$X,通讯通路门店!$S:$S,$G696,通讯通路门店!$J:$J,"华为授权体验店")+SUMIFS(通讯通路门店!$AA:$AA,通讯通路门店!$S:$S,$G696,通讯通路门店!$J:$J,"华为堡垒店")</f>
        <v>0</v>
      </c>
      <c r="BG696" s="99">
        <f>SUMIFS(通讯通路门店!$Y:$Y,通讯通路门店!$S:$S,$G696,通讯通路门店!$J:$J,"小米体验店")</f>
        <v>0</v>
      </c>
      <c r="BH696" s="99">
        <f>SUMIFS(通讯通路门店!$AA:$AA,通讯通路门店!$S:$S,$G696,通讯通路门店!$J:$J,"苹果体验店")</f>
        <v>0</v>
      </c>
      <c r="BI696" s="99">
        <f>SUMIFS(通讯通路门店!$K:$K,通讯通路门店!$S:$S,$G696,通讯通路门店!$J:$J,"其他品牌专卖店")</f>
        <v>0</v>
      </c>
      <c r="BJ696" s="99">
        <f>SUMIFS(通讯通路门店!$AC:$AC,通讯通路门店!$S:$S,$G696)</f>
        <v>0</v>
      </c>
      <c r="BK696" s="99">
        <f>SUMIFS(通讯通路门店!$AD:$AD,通讯通路门店!$S:$S,$G696)</f>
        <v>0</v>
      </c>
      <c r="BL696" s="99">
        <f>SUMIFS(通讯通路门店!$AE:$AE,通讯通路门店!$S:$S,$G696)</f>
        <v>0</v>
      </c>
      <c r="BM696" s="99">
        <f>SUMIFS(通讯通路门店!$AF:$AF,通讯通路门店!$S:$S,$G696)</f>
        <v>0</v>
      </c>
      <c r="BN696" s="99">
        <f>SUMIFS(通讯通路门店!$AG:$AG,通讯通路门店!$S:$S,$G696)</f>
        <v>0</v>
      </c>
      <c r="BO696" s="99">
        <f>SUMIFS(通讯通路门店!$AH:$AH,通讯通路门店!$S:$S,$G696)</f>
        <v>0</v>
      </c>
      <c r="BP696" s="99">
        <f>SUMIFS(通讯通路门店!$AI:$AI,通讯通路门店!$S:$S,$G696)</f>
        <v>0</v>
      </c>
      <c r="BQ696" s="83"/>
    </row>
    <row r="697" spans="1:69">
      <c r="A697" s="99" t="str">
        <f>IFERROR(_xlfn.XLOOKUP($G697,通讯通路门店!$S$4:$S$993933,通讯通路门店!$A$4:$A$993933,0,0),"")</f>
        <v/>
      </c>
      <c r="B697" s="99" t="str">
        <f>IFERROR(_xlfn.XLOOKUP($G697,通讯通路门店!$S$4:$S$993933,通讯通路门店!$B$4:$B$993933,0,0),"")</f>
        <v/>
      </c>
      <c r="C697" s="99" t="str">
        <f>IFERROR(_xlfn.XLOOKUP($G697,通讯通路门店!$S$4:$S$993933,通讯通路门店!$C$4:$C$993933,0,0),"")</f>
        <v/>
      </c>
      <c r="D697" s="99" t="str">
        <f>IFERROR(_xlfn.XLOOKUP($G697,通讯通路门店!$S$4:$S$993933,通讯通路门店!$D$4:$D$993933,0,0),"")</f>
        <v/>
      </c>
      <c r="E697" s="83"/>
      <c r="F697" s="83"/>
      <c r="G697" s="101" t="e">
        <v>#N/A</v>
      </c>
      <c r="H697" s="102" t="str">
        <f>IFERROR(_xlfn.XLOOKUP($G697,通讯通路门店!$S$4:$S$993933,通讯通路门店!$R$4:$R$993933,0,0),"")</f>
        <v/>
      </c>
      <c r="I697" s="83"/>
      <c r="J697" s="83"/>
      <c r="K697" s="83"/>
      <c r="L697" s="83"/>
      <c r="M697" s="83"/>
      <c r="N697" s="83"/>
      <c r="O697" s="83"/>
      <c r="P697" s="83"/>
      <c r="Q697" s="83"/>
      <c r="R697" s="83"/>
      <c r="S697" s="83"/>
      <c r="T697" s="83"/>
      <c r="U697" s="99">
        <f>COUNTIF(通讯通路门店!$S:$S,$G697)</f>
        <v>0</v>
      </c>
      <c r="V697" s="99">
        <f>COUNTIFS(通讯通路门店!$S:$S,$G697,通讯通路门店!$J:$J,"综合卖场")</f>
        <v>0</v>
      </c>
      <c r="W697" s="99">
        <f>SUMIFS(通讯通路门店!$AJ:$AJ,通讯通路门店!$S:$S,通讯客户沙盘!$G697)</f>
        <v>0</v>
      </c>
      <c r="X697" s="99">
        <f t="shared" si="50"/>
        <v>0</v>
      </c>
      <c r="Y697" s="99">
        <f>COUNTIFS(通讯通路门店!$S:$S,$G697,通讯通路门店!$J:$J,"荣耀体验店")+COUNTIFS(通讯通路门店!$S:$S,$G697,通讯通路门店!$J:$J,"荣耀授权专卖店")</f>
        <v>0</v>
      </c>
      <c r="Z697" s="99">
        <f>COUNTIFS(通讯通路门店!$S:$S,$G697,通讯通路门店!$J:$J,"VIVO体验店")</f>
        <v>0</v>
      </c>
      <c r="AA697" s="99">
        <f>COUNTIFS(通讯通路门店!$S:$S,$G697,通讯通路门店!$J:$J,"OPPO体验店")</f>
        <v>0</v>
      </c>
      <c r="AB697" s="99">
        <f>COUNTIFS(通讯通路门店!$S:$S,$G697,通讯通路门店!$J:$J,"华为授权体验店")+COUNTIFS(通讯通路门店!$S:$S,$G697,通讯通路门店!$J:$J,"华为堡垒店")</f>
        <v>0</v>
      </c>
      <c r="AC697" s="99">
        <f>COUNTIFS(通讯通路门店!$S:$S,$G697,通讯通路门店!$J:$J,"小米体验店")</f>
        <v>0</v>
      </c>
      <c r="AD697" s="99">
        <f>COUNTIFS(通讯通路门店!$S:$S,$G697,通讯通路门店!$J:$J,"苹果体验店")</f>
        <v>0</v>
      </c>
      <c r="AE697" s="99">
        <f>COUNTIFS(通讯通路门店!$S:$S,$G697,通讯通路门店!$J:$J,"其他品牌专卖店")</f>
        <v>0</v>
      </c>
      <c r="AF697" s="99">
        <f>SUMIFS(通讯通路门店!$BI:$BI,通讯通路门店!$S:$S,$G697)</f>
        <v>0</v>
      </c>
      <c r="AG697" s="99">
        <f>SUMIFS(通讯通路门店!$BH:$BH,通讯通路门店!$S:$S,$G697)</f>
        <v>0</v>
      </c>
      <c r="AH697" s="99">
        <f t="shared" si="51"/>
        <v>0</v>
      </c>
      <c r="AI697" s="99">
        <f>SUMIFS(通讯通路门店!$BB:$BB,通讯通路门店!$S:$S,$G697)</f>
        <v>0</v>
      </c>
      <c r="AJ697" s="99">
        <f>SUMIFS(通讯通路门店!$BE:$BE,通讯通路门店!$S:$S,$G697)</f>
        <v>0</v>
      </c>
      <c r="AK697" s="99">
        <f>SUMIFS(通讯通路门店!$BG:$BG,通讯通路门店!$S:$S,$G697)</f>
        <v>0</v>
      </c>
      <c r="AL697" s="99">
        <f>SUMIFS(通讯通路门店!$BC:$BC,通讯通路门店!$S:$S,$G697)</f>
        <v>0</v>
      </c>
      <c r="AM697" s="99">
        <f>SUMIFS(通讯通路门店!$BD:$BD,通讯通路门店!$S:$S,$G697)</f>
        <v>0</v>
      </c>
      <c r="AN697" s="99">
        <f>SUMIFS(通讯通路门店!$BF:$BF,通讯通路门店!$S:$S,$G697)</f>
        <v>0</v>
      </c>
      <c r="AO697" s="99">
        <f t="shared" si="52"/>
        <v>0</v>
      </c>
      <c r="AP697" s="99">
        <f>SUMIFS(通讯通路门店!$K:$K,通讯通路门店!$S:$S,$G697)</f>
        <v>0</v>
      </c>
      <c r="AQ697" s="83"/>
      <c r="AR697" s="99">
        <f>SUMIFS(通讯通路门店!$T:$T,通讯通路门店!$S:$S,$G697)</f>
        <v>0</v>
      </c>
      <c r="AS697" s="99">
        <f>SUMIFS(通讯通路门店!$U:$U,通讯通路门店!$S:$S,$G697)</f>
        <v>0</v>
      </c>
      <c r="AT697" s="99">
        <f>SUMIFS(通讯通路门店!$V:$V,通讯通路门店!$S:$S,$G697)</f>
        <v>0</v>
      </c>
      <c r="AU697" s="99">
        <f>SUMIFS(通讯通路门店!$W:$W,通讯通路门店!$S:$S,$G697)</f>
        <v>0</v>
      </c>
      <c r="AV697" s="99">
        <f>SUMIFS(通讯通路门店!$Z:$Z,通讯通路门店!$S:$S,$G697)</f>
        <v>0</v>
      </c>
      <c r="AW697" s="99">
        <f>SUMIFS(通讯通路门店!$AB:$AB,通讯通路门店!$S:$S,$G697)</f>
        <v>0</v>
      </c>
      <c r="AX697" s="99">
        <f>SUMIFS(通讯通路门店!$X:$X,通讯通路门店!$S:$S,$G697)</f>
        <v>0</v>
      </c>
      <c r="AY697" s="99">
        <f>SUMIFS(通讯通路门店!$Y:$Y,通讯通路门店!$S:$S,$G697)</f>
        <v>0</v>
      </c>
      <c r="AZ697" s="99">
        <f>SUMIFS(通讯通路门店!$AA:$AA,通讯通路门店!$S:$S,$G697)</f>
        <v>0</v>
      </c>
      <c r="BA697" s="99">
        <f t="shared" si="53"/>
        <v>0</v>
      </c>
      <c r="BB697" s="99">
        <f t="shared" si="54"/>
        <v>0</v>
      </c>
      <c r="BC697" s="99">
        <f>SUMIFS(通讯通路门店!$W:$W,通讯通路门店!$S:$S,$G697,通讯通路门店!$J:$J,"荣耀体验店")+SUMIFS(通讯通路门店!$W:$W,通讯通路门店!$S:$S,$G697,通讯通路门店!$J:$J,"荣耀授权专卖店")</f>
        <v>0</v>
      </c>
      <c r="BD697" s="99">
        <f>SUMIFS(通讯通路门店!$Z:$Z,通讯通路门店!$S:$S,$G697,通讯通路门店!$J:$J,"VIVO体验店")</f>
        <v>0</v>
      </c>
      <c r="BE697" s="99">
        <f>SUMIFS(通讯通路门店!$AB:$AB,通讯通路门店!$S:$S,$G697,通讯通路门店!$J:$J,"OPPO体验店")</f>
        <v>0</v>
      </c>
      <c r="BF697" s="99">
        <f>SUMIFS(通讯通路门店!$X:$X,通讯通路门店!$S:$S,$G697,通讯通路门店!$J:$J,"华为授权体验店")+SUMIFS(通讯通路门店!$AA:$AA,通讯通路门店!$S:$S,$G697,通讯通路门店!$J:$J,"华为堡垒店")</f>
        <v>0</v>
      </c>
      <c r="BG697" s="99">
        <f>SUMIFS(通讯通路门店!$Y:$Y,通讯通路门店!$S:$S,$G697,通讯通路门店!$J:$J,"小米体验店")</f>
        <v>0</v>
      </c>
      <c r="BH697" s="99">
        <f>SUMIFS(通讯通路门店!$AA:$AA,通讯通路门店!$S:$S,$G697,通讯通路门店!$J:$J,"苹果体验店")</f>
        <v>0</v>
      </c>
      <c r="BI697" s="99">
        <f>SUMIFS(通讯通路门店!$K:$K,通讯通路门店!$S:$S,$G697,通讯通路门店!$J:$J,"其他品牌专卖店")</f>
        <v>0</v>
      </c>
      <c r="BJ697" s="99">
        <f>SUMIFS(通讯通路门店!$AC:$AC,通讯通路门店!$S:$S,$G697)</f>
        <v>0</v>
      </c>
      <c r="BK697" s="99">
        <f>SUMIFS(通讯通路门店!$AD:$AD,通讯通路门店!$S:$S,$G697)</f>
        <v>0</v>
      </c>
      <c r="BL697" s="99">
        <f>SUMIFS(通讯通路门店!$AE:$AE,通讯通路门店!$S:$S,$G697)</f>
        <v>0</v>
      </c>
      <c r="BM697" s="99">
        <f>SUMIFS(通讯通路门店!$AF:$AF,通讯通路门店!$S:$S,$G697)</f>
        <v>0</v>
      </c>
      <c r="BN697" s="99">
        <f>SUMIFS(通讯通路门店!$AG:$AG,通讯通路门店!$S:$S,$G697)</f>
        <v>0</v>
      </c>
      <c r="BO697" s="99">
        <f>SUMIFS(通讯通路门店!$AH:$AH,通讯通路门店!$S:$S,$G697)</f>
        <v>0</v>
      </c>
      <c r="BP697" s="99">
        <f>SUMIFS(通讯通路门店!$AI:$AI,通讯通路门店!$S:$S,$G697)</f>
        <v>0</v>
      </c>
      <c r="BQ697" s="83"/>
    </row>
    <row r="698" spans="1:69">
      <c r="A698" s="99" t="str">
        <f>IFERROR(_xlfn.XLOOKUP($G698,通讯通路门店!$S$4:$S$993933,通讯通路门店!$A$4:$A$993933,0,0),"")</f>
        <v/>
      </c>
      <c r="B698" s="99" t="str">
        <f>IFERROR(_xlfn.XLOOKUP($G698,通讯通路门店!$S$4:$S$993933,通讯通路门店!$B$4:$B$993933,0,0),"")</f>
        <v/>
      </c>
      <c r="C698" s="99" t="str">
        <f>IFERROR(_xlfn.XLOOKUP($G698,通讯通路门店!$S$4:$S$993933,通讯通路门店!$C$4:$C$993933,0,0),"")</f>
        <v/>
      </c>
      <c r="D698" s="99" t="str">
        <f>IFERROR(_xlfn.XLOOKUP($G698,通讯通路门店!$S$4:$S$993933,通讯通路门店!$D$4:$D$993933,0,0),"")</f>
        <v/>
      </c>
      <c r="E698" s="83"/>
      <c r="F698" s="83"/>
      <c r="G698" s="101" t="e">
        <v>#N/A</v>
      </c>
      <c r="H698" s="102" t="str">
        <f>IFERROR(_xlfn.XLOOKUP($G698,通讯通路门店!$S$4:$S$993933,通讯通路门店!$R$4:$R$993933,0,0),"")</f>
        <v/>
      </c>
      <c r="I698" s="83"/>
      <c r="J698" s="83"/>
      <c r="K698" s="83"/>
      <c r="L698" s="83"/>
      <c r="M698" s="83"/>
      <c r="N698" s="83"/>
      <c r="O698" s="83"/>
      <c r="P698" s="83"/>
      <c r="Q698" s="83"/>
      <c r="R698" s="83"/>
      <c r="S698" s="83"/>
      <c r="T698" s="83"/>
      <c r="U698" s="99">
        <f>COUNTIF(通讯通路门店!$S:$S,$G698)</f>
        <v>0</v>
      </c>
      <c r="V698" s="99">
        <f>COUNTIFS(通讯通路门店!$S:$S,$G698,通讯通路门店!$J:$J,"综合卖场")</f>
        <v>0</v>
      </c>
      <c r="W698" s="99">
        <f>SUMIFS(通讯通路门店!$AJ:$AJ,通讯通路门店!$S:$S,通讯客户沙盘!$G698)</f>
        <v>0</v>
      </c>
      <c r="X698" s="99">
        <f t="shared" si="50"/>
        <v>0</v>
      </c>
      <c r="Y698" s="99">
        <f>COUNTIFS(通讯通路门店!$S:$S,$G698,通讯通路门店!$J:$J,"荣耀体验店")+COUNTIFS(通讯通路门店!$S:$S,$G698,通讯通路门店!$J:$J,"荣耀授权专卖店")</f>
        <v>0</v>
      </c>
      <c r="Z698" s="99">
        <f>COUNTIFS(通讯通路门店!$S:$S,$G698,通讯通路门店!$J:$J,"VIVO体验店")</f>
        <v>0</v>
      </c>
      <c r="AA698" s="99">
        <f>COUNTIFS(通讯通路门店!$S:$S,$G698,通讯通路门店!$J:$J,"OPPO体验店")</f>
        <v>0</v>
      </c>
      <c r="AB698" s="99">
        <f>COUNTIFS(通讯通路门店!$S:$S,$G698,通讯通路门店!$J:$J,"华为授权体验店")+COUNTIFS(通讯通路门店!$S:$S,$G698,通讯通路门店!$J:$J,"华为堡垒店")</f>
        <v>0</v>
      </c>
      <c r="AC698" s="99">
        <f>COUNTIFS(通讯通路门店!$S:$S,$G698,通讯通路门店!$J:$J,"小米体验店")</f>
        <v>0</v>
      </c>
      <c r="AD698" s="99">
        <f>COUNTIFS(通讯通路门店!$S:$S,$G698,通讯通路门店!$J:$J,"苹果体验店")</f>
        <v>0</v>
      </c>
      <c r="AE698" s="99">
        <f>COUNTIFS(通讯通路门店!$S:$S,$G698,通讯通路门店!$J:$J,"其他品牌专卖店")</f>
        <v>0</v>
      </c>
      <c r="AF698" s="99">
        <f>SUMIFS(通讯通路门店!$BI:$BI,通讯通路门店!$S:$S,$G698)</f>
        <v>0</v>
      </c>
      <c r="AG698" s="99">
        <f>SUMIFS(通讯通路门店!$BH:$BH,通讯通路门店!$S:$S,$G698)</f>
        <v>0</v>
      </c>
      <c r="AH698" s="99">
        <f t="shared" si="51"/>
        <v>0</v>
      </c>
      <c r="AI698" s="99">
        <f>SUMIFS(通讯通路门店!$BB:$BB,通讯通路门店!$S:$S,$G698)</f>
        <v>0</v>
      </c>
      <c r="AJ698" s="99">
        <f>SUMIFS(通讯通路门店!$BE:$BE,通讯通路门店!$S:$S,$G698)</f>
        <v>0</v>
      </c>
      <c r="AK698" s="99">
        <f>SUMIFS(通讯通路门店!$BG:$BG,通讯通路门店!$S:$S,$G698)</f>
        <v>0</v>
      </c>
      <c r="AL698" s="99">
        <f>SUMIFS(通讯通路门店!$BC:$BC,通讯通路门店!$S:$S,$G698)</f>
        <v>0</v>
      </c>
      <c r="AM698" s="99">
        <f>SUMIFS(通讯通路门店!$BD:$BD,通讯通路门店!$S:$S,$G698)</f>
        <v>0</v>
      </c>
      <c r="AN698" s="99">
        <f>SUMIFS(通讯通路门店!$BF:$BF,通讯通路门店!$S:$S,$G698)</f>
        <v>0</v>
      </c>
      <c r="AO698" s="99">
        <f t="shared" si="52"/>
        <v>0</v>
      </c>
      <c r="AP698" s="99">
        <f>SUMIFS(通讯通路门店!$K:$K,通讯通路门店!$S:$S,$G698)</f>
        <v>0</v>
      </c>
      <c r="AQ698" s="83"/>
      <c r="AR698" s="99">
        <f>SUMIFS(通讯通路门店!$T:$T,通讯通路门店!$S:$S,$G698)</f>
        <v>0</v>
      </c>
      <c r="AS698" s="99">
        <f>SUMIFS(通讯通路门店!$U:$U,通讯通路门店!$S:$S,$G698)</f>
        <v>0</v>
      </c>
      <c r="AT698" s="99">
        <f>SUMIFS(通讯通路门店!$V:$V,通讯通路门店!$S:$S,$G698)</f>
        <v>0</v>
      </c>
      <c r="AU698" s="99">
        <f>SUMIFS(通讯通路门店!$W:$W,通讯通路门店!$S:$S,$G698)</f>
        <v>0</v>
      </c>
      <c r="AV698" s="99">
        <f>SUMIFS(通讯通路门店!$Z:$Z,通讯通路门店!$S:$S,$G698)</f>
        <v>0</v>
      </c>
      <c r="AW698" s="99">
        <f>SUMIFS(通讯通路门店!$AB:$AB,通讯通路门店!$S:$S,$G698)</f>
        <v>0</v>
      </c>
      <c r="AX698" s="99">
        <f>SUMIFS(通讯通路门店!$X:$X,通讯通路门店!$S:$S,$G698)</f>
        <v>0</v>
      </c>
      <c r="AY698" s="99">
        <f>SUMIFS(通讯通路门店!$Y:$Y,通讯通路门店!$S:$S,$G698)</f>
        <v>0</v>
      </c>
      <c r="AZ698" s="99">
        <f>SUMIFS(通讯通路门店!$AA:$AA,通讯通路门店!$S:$S,$G698)</f>
        <v>0</v>
      </c>
      <c r="BA698" s="99">
        <f t="shared" si="53"/>
        <v>0</v>
      </c>
      <c r="BB698" s="99">
        <f t="shared" si="54"/>
        <v>0</v>
      </c>
      <c r="BC698" s="99">
        <f>SUMIFS(通讯通路门店!$W:$W,通讯通路门店!$S:$S,$G698,通讯通路门店!$J:$J,"荣耀体验店")+SUMIFS(通讯通路门店!$W:$W,通讯通路门店!$S:$S,$G698,通讯通路门店!$J:$J,"荣耀授权专卖店")</f>
        <v>0</v>
      </c>
      <c r="BD698" s="99">
        <f>SUMIFS(通讯通路门店!$Z:$Z,通讯通路门店!$S:$S,$G698,通讯通路门店!$J:$J,"VIVO体验店")</f>
        <v>0</v>
      </c>
      <c r="BE698" s="99">
        <f>SUMIFS(通讯通路门店!$AB:$AB,通讯通路门店!$S:$S,$G698,通讯通路门店!$J:$J,"OPPO体验店")</f>
        <v>0</v>
      </c>
      <c r="BF698" s="99">
        <f>SUMIFS(通讯通路门店!$X:$X,通讯通路门店!$S:$S,$G698,通讯通路门店!$J:$J,"华为授权体验店")+SUMIFS(通讯通路门店!$AA:$AA,通讯通路门店!$S:$S,$G698,通讯通路门店!$J:$J,"华为堡垒店")</f>
        <v>0</v>
      </c>
      <c r="BG698" s="99">
        <f>SUMIFS(通讯通路门店!$Y:$Y,通讯通路门店!$S:$S,$G698,通讯通路门店!$J:$J,"小米体验店")</f>
        <v>0</v>
      </c>
      <c r="BH698" s="99">
        <f>SUMIFS(通讯通路门店!$AA:$AA,通讯通路门店!$S:$S,$G698,通讯通路门店!$J:$J,"苹果体验店")</f>
        <v>0</v>
      </c>
      <c r="BI698" s="99">
        <f>SUMIFS(通讯通路门店!$K:$K,通讯通路门店!$S:$S,$G698,通讯通路门店!$J:$J,"其他品牌专卖店")</f>
        <v>0</v>
      </c>
      <c r="BJ698" s="99">
        <f>SUMIFS(通讯通路门店!$AC:$AC,通讯通路门店!$S:$S,$G698)</f>
        <v>0</v>
      </c>
      <c r="BK698" s="99">
        <f>SUMIFS(通讯通路门店!$AD:$AD,通讯通路门店!$S:$S,$G698)</f>
        <v>0</v>
      </c>
      <c r="BL698" s="99">
        <f>SUMIFS(通讯通路门店!$AE:$AE,通讯通路门店!$S:$S,$G698)</f>
        <v>0</v>
      </c>
      <c r="BM698" s="99">
        <f>SUMIFS(通讯通路门店!$AF:$AF,通讯通路门店!$S:$S,$G698)</f>
        <v>0</v>
      </c>
      <c r="BN698" s="99">
        <f>SUMIFS(通讯通路门店!$AG:$AG,通讯通路门店!$S:$S,$G698)</f>
        <v>0</v>
      </c>
      <c r="BO698" s="99">
        <f>SUMIFS(通讯通路门店!$AH:$AH,通讯通路门店!$S:$S,$G698)</f>
        <v>0</v>
      </c>
      <c r="BP698" s="99">
        <f>SUMIFS(通讯通路门店!$AI:$AI,通讯通路门店!$S:$S,$G698)</f>
        <v>0</v>
      </c>
      <c r="BQ698" s="83"/>
    </row>
    <row r="699" spans="1:69">
      <c r="A699" s="99" t="str">
        <f>IFERROR(_xlfn.XLOOKUP($G699,通讯通路门店!$S$4:$S$993933,通讯通路门店!$A$4:$A$993933,0,0),"")</f>
        <v/>
      </c>
      <c r="B699" s="99" t="str">
        <f>IFERROR(_xlfn.XLOOKUP($G699,通讯通路门店!$S$4:$S$993933,通讯通路门店!$B$4:$B$993933,0,0),"")</f>
        <v/>
      </c>
      <c r="C699" s="99" t="str">
        <f>IFERROR(_xlfn.XLOOKUP($G699,通讯通路门店!$S$4:$S$993933,通讯通路门店!$C$4:$C$993933,0,0),"")</f>
        <v/>
      </c>
      <c r="D699" s="99" t="str">
        <f>IFERROR(_xlfn.XLOOKUP($G699,通讯通路门店!$S$4:$S$993933,通讯通路门店!$D$4:$D$993933,0,0),"")</f>
        <v/>
      </c>
      <c r="E699" s="83"/>
      <c r="F699" s="83"/>
      <c r="G699" s="101" t="e">
        <v>#N/A</v>
      </c>
      <c r="H699" s="102" t="str">
        <f>IFERROR(_xlfn.XLOOKUP($G699,通讯通路门店!$S$4:$S$993933,通讯通路门店!$R$4:$R$993933,0,0),"")</f>
        <v/>
      </c>
      <c r="I699" s="83"/>
      <c r="J699" s="83"/>
      <c r="K699" s="83"/>
      <c r="L699" s="83"/>
      <c r="M699" s="83"/>
      <c r="N699" s="83"/>
      <c r="O699" s="83"/>
      <c r="P699" s="83"/>
      <c r="Q699" s="83"/>
      <c r="R699" s="83"/>
      <c r="S699" s="83"/>
      <c r="T699" s="83"/>
      <c r="U699" s="99">
        <f>COUNTIF(通讯通路门店!$S:$S,$G699)</f>
        <v>0</v>
      </c>
      <c r="V699" s="99">
        <f>COUNTIFS(通讯通路门店!$S:$S,$G699,通讯通路门店!$J:$J,"综合卖场")</f>
        <v>0</v>
      </c>
      <c r="W699" s="99">
        <f>SUMIFS(通讯通路门店!$AJ:$AJ,通讯通路门店!$S:$S,通讯客户沙盘!$G699)</f>
        <v>0</v>
      </c>
      <c r="X699" s="99">
        <f t="shared" si="50"/>
        <v>0</v>
      </c>
      <c r="Y699" s="99">
        <f>COUNTIFS(通讯通路门店!$S:$S,$G699,通讯通路门店!$J:$J,"荣耀体验店")+COUNTIFS(通讯通路门店!$S:$S,$G699,通讯通路门店!$J:$J,"荣耀授权专卖店")</f>
        <v>0</v>
      </c>
      <c r="Z699" s="99">
        <f>COUNTIFS(通讯通路门店!$S:$S,$G699,通讯通路门店!$J:$J,"VIVO体验店")</f>
        <v>0</v>
      </c>
      <c r="AA699" s="99">
        <f>COUNTIFS(通讯通路门店!$S:$S,$G699,通讯通路门店!$J:$J,"OPPO体验店")</f>
        <v>0</v>
      </c>
      <c r="AB699" s="99">
        <f>COUNTIFS(通讯通路门店!$S:$S,$G699,通讯通路门店!$J:$J,"华为授权体验店")+COUNTIFS(通讯通路门店!$S:$S,$G699,通讯通路门店!$J:$J,"华为堡垒店")</f>
        <v>0</v>
      </c>
      <c r="AC699" s="99">
        <f>COUNTIFS(通讯通路门店!$S:$S,$G699,通讯通路门店!$J:$J,"小米体验店")</f>
        <v>0</v>
      </c>
      <c r="AD699" s="99">
        <f>COUNTIFS(通讯通路门店!$S:$S,$G699,通讯通路门店!$J:$J,"苹果体验店")</f>
        <v>0</v>
      </c>
      <c r="AE699" s="99">
        <f>COUNTIFS(通讯通路门店!$S:$S,$G699,通讯通路门店!$J:$J,"其他品牌专卖店")</f>
        <v>0</v>
      </c>
      <c r="AF699" s="99">
        <f>SUMIFS(通讯通路门店!$BI:$BI,通讯通路门店!$S:$S,$G699)</f>
        <v>0</v>
      </c>
      <c r="AG699" s="99">
        <f>SUMIFS(通讯通路门店!$BH:$BH,通讯通路门店!$S:$S,$G699)</f>
        <v>0</v>
      </c>
      <c r="AH699" s="99">
        <f t="shared" si="51"/>
        <v>0</v>
      </c>
      <c r="AI699" s="99">
        <f>SUMIFS(通讯通路门店!$BB:$BB,通讯通路门店!$S:$S,$G699)</f>
        <v>0</v>
      </c>
      <c r="AJ699" s="99">
        <f>SUMIFS(通讯通路门店!$BE:$BE,通讯通路门店!$S:$S,$G699)</f>
        <v>0</v>
      </c>
      <c r="AK699" s="99">
        <f>SUMIFS(通讯通路门店!$BG:$BG,通讯通路门店!$S:$S,$G699)</f>
        <v>0</v>
      </c>
      <c r="AL699" s="99">
        <f>SUMIFS(通讯通路门店!$BC:$BC,通讯通路门店!$S:$S,$G699)</f>
        <v>0</v>
      </c>
      <c r="AM699" s="99">
        <f>SUMIFS(通讯通路门店!$BD:$BD,通讯通路门店!$S:$S,$G699)</f>
        <v>0</v>
      </c>
      <c r="AN699" s="99">
        <f>SUMIFS(通讯通路门店!$BF:$BF,通讯通路门店!$S:$S,$G699)</f>
        <v>0</v>
      </c>
      <c r="AO699" s="99">
        <f t="shared" si="52"/>
        <v>0</v>
      </c>
      <c r="AP699" s="99">
        <f>SUMIFS(通讯通路门店!$K:$K,通讯通路门店!$S:$S,$G699)</f>
        <v>0</v>
      </c>
      <c r="AQ699" s="83"/>
      <c r="AR699" s="99">
        <f>SUMIFS(通讯通路门店!$T:$T,通讯通路门店!$S:$S,$G699)</f>
        <v>0</v>
      </c>
      <c r="AS699" s="99">
        <f>SUMIFS(通讯通路门店!$U:$U,通讯通路门店!$S:$S,$G699)</f>
        <v>0</v>
      </c>
      <c r="AT699" s="99">
        <f>SUMIFS(通讯通路门店!$V:$V,通讯通路门店!$S:$S,$G699)</f>
        <v>0</v>
      </c>
      <c r="AU699" s="99">
        <f>SUMIFS(通讯通路门店!$W:$W,通讯通路门店!$S:$S,$G699)</f>
        <v>0</v>
      </c>
      <c r="AV699" s="99">
        <f>SUMIFS(通讯通路门店!$Z:$Z,通讯通路门店!$S:$S,$G699)</f>
        <v>0</v>
      </c>
      <c r="AW699" s="99">
        <f>SUMIFS(通讯通路门店!$AB:$AB,通讯通路门店!$S:$S,$G699)</f>
        <v>0</v>
      </c>
      <c r="AX699" s="99">
        <f>SUMIFS(通讯通路门店!$X:$X,通讯通路门店!$S:$S,$G699)</f>
        <v>0</v>
      </c>
      <c r="AY699" s="99">
        <f>SUMIFS(通讯通路门店!$Y:$Y,通讯通路门店!$S:$S,$G699)</f>
        <v>0</v>
      </c>
      <c r="AZ699" s="99">
        <f>SUMIFS(通讯通路门店!$AA:$AA,通讯通路门店!$S:$S,$G699)</f>
        <v>0</v>
      </c>
      <c r="BA699" s="99">
        <f t="shared" si="53"/>
        <v>0</v>
      </c>
      <c r="BB699" s="99">
        <f t="shared" si="54"/>
        <v>0</v>
      </c>
      <c r="BC699" s="99">
        <f>SUMIFS(通讯通路门店!$W:$W,通讯通路门店!$S:$S,$G699,通讯通路门店!$J:$J,"荣耀体验店")+SUMIFS(通讯通路门店!$W:$W,通讯通路门店!$S:$S,$G699,通讯通路门店!$J:$J,"荣耀授权专卖店")</f>
        <v>0</v>
      </c>
      <c r="BD699" s="99">
        <f>SUMIFS(通讯通路门店!$Z:$Z,通讯通路门店!$S:$S,$G699,通讯通路门店!$J:$J,"VIVO体验店")</f>
        <v>0</v>
      </c>
      <c r="BE699" s="99">
        <f>SUMIFS(通讯通路门店!$AB:$AB,通讯通路门店!$S:$S,$G699,通讯通路门店!$J:$J,"OPPO体验店")</f>
        <v>0</v>
      </c>
      <c r="BF699" s="99">
        <f>SUMIFS(通讯通路门店!$X:$X,通讯通路门店!$S:$S,$G699,通讯通路门店!$J:$J,"华为授权体验店")+SUMIFS(通讯通路门店!$AA:$AA,通讯通路门店!$S:$S,$G699,通讯通路门店!$J:$J,"华为堡垒店")</f>
        <v>0</v>
      </c>
      <c r="BG699" s="99">
        <f>SUMIFS(通讯通路门店!$Y:$Y,通讯通路门店!$S:$S,$G699,通讯通路门店!$J:$J,"小米体验店")</f>
        <v>0</v>
      </c>
      <c r="BH699" s="99">
        <f>SUMIFS(通讯通路门店!$AA:$AA,通讯通路门店!$S:$S,$G699,通讯通路门店!$J:$J,"苹果体验店")</f>
        <v>0</v>
      </c>
      <c r="BI699" s="99">
        <f>SUMIFS(通讯通路门店!$K:$K,通讯通路门店!$S:$S,$G699,通讯通路门店!$J:$J,"其他品牌专卖店")</f>
        <v>0</v>
      </c>
      <c r="BJ699" s="99">
        <f>SUMIFS(通讯通路门店!$AC:$AC,通讯通路门店!$S:$S,$G699)</f>
        <v>0</v>
      </c>
      <c r="BK699" s="99">
        <f>SUMIFS(通讯通路门店!$AD:$AD,通讯通路门店!$S:$S,$G699)</f>
        <v>0</v>
      </c>
      <c r="BL699" s="99">
        <f>SUMIFS(通讯通路门店!$AE:$AE,通讯通路门店!$S:$S,$G699)</f>
        <v>0</v>
      </c>
      <c r="BM699" s="99">
        <f>SUMIFS(通讯通路门店!$AF:$AF,通讯通路门店!$S:$S,$G699)</f>
        <v>0</v>
      </c>
      <c r="BN699" s="99">
        <f>SUMIFS(通讯通路门店!$AG:$AG,通讯通路门店!$S:$S,$G699)</f>
        <v>0</v>
      </c>
      <c r="BO699" s="99">
        <f>SUMIFS(通讯通路门店!$AH:$AH,通讯通路门店!$S:$S,$G699)</f>
        <v>0</v>
      </c>
      <c r="BP699" s="99">
        <f>SUMIFS(通讯通路门店!$AI:$AI,通讯通路门店!$S:$S,$G699)</f>
        <v>0</v>
      </c>
      <c r="BQ699" s="83"/>
    </row>
    <row r="700" spans="1:69">
      <c r="A700" s="99" t="str">
        <f>IFERROR(_xlfn.XLOOKUP($G700,通讯通路门店!$S$4:$S$993933,通讯通路门店!$A$4:$A$993933,0,0),"")</f>
        <v/>
      </c>
      <c r="B700" s="99" t="str">
        <f>IFERROR(_xlfn.XLOOKUP($G700,通讯通路门店!$S$4:$S$993933,通讯通路门店!$B$4:$B$993933,0,0),"")</f>
        <v/>
      </c>
      <c r="C700" s="99" t="str">
        <f>IFERROR(_xlfn.XLOOKUP($G700,通讯通路门店!$S$4:$S$993933,通讯通路门店!$C$4:$C$993933,0,0),"")</f>
        <v/>
      </c>
      <c r="D700" s="99" t="str">
        <f>IFERROR(_xlfn.XLOOKUP($G700,通讯通路门店!$S$4:$S$993933,通讯通路门店!$D$4:$D$993933,0,0),"")</f>
        <v/>
      </c>
      <c r="E700" s="83"/>
      <c r="F700" s="83"/>
      <c r="G700" s="101" t="e">
        <v>#N/A</v>
      </c>
      <c r="H700" s="102" t="str">
        <f>IFERROR(_xlfn.XLOOKUP($G700,通讯通路门店!$S$4:$S$993933,通讯通路门店!$R$4:$R$993933,0,0),"")</f>
        <v/>
      </c>
      <c r="I700" s="83"/>
      <c r="J700" s="83"/>
      <c r="K700" s="83"/>
      <c r="L700" s="83"/>
      <c r="M700" s="83"/>
      <c r="N700" s="83"/>
      <c r="O700" s="83"/>
      <c r="P700" s="83"/>
      <c r="Q700" s="83"/>
      <c r="R700" s="83"/>
      <c r="S700" s="83"/>
      <c r="T700" s="83"/>
      <c r="U700" s="99">
        <f>COUNTIF(通讯通路门店!$S:$S,$G700)</f>
        <v>0</v>
      </c>
      <c r="V700" s="99">
        <f>COUNTIFS(通讯通路门店!$S:$S,$G700,通讯通路门店!$J:$J,"综合卖场")</f>
        <v>0</v>
      </c>
      <c r="W700" s="99">
        <f>SUMIFS(通讯通路门店!$AJ:$AJ,通讯通路门店!$S:$S,通讯客户沙盘!$G700)</f>
        <v>0</v>
      </c>
      <c r="X700" s="99">
        <f t="shared" si="50"/>
        <v>0</v>
      </c>
      <c r="Y700" s="99">
        <f>COUNTIFS(通讯通路门店!$S:$S,$G700,通讯通路门店!$J:$J,"荣耀体验店")+COUNTIFS(通讯通路门店!$S:$S,$G700,通讯通路门店!$J:$J,"荣耀授权专卖店")</f>
        <v>0</v>
      </c>
      <c r="Z700" s="99">
        <f>COUNTIFS(通讯通路门店!$S:$S,$G700,通讯通路门店!$J:$J,"VIVO体验店")</f>
        <v>0</v>
      </c>
      <c r="AA700" s="99">
        <f>COUNTIFS(通讯通路门店!$S:$S,$G700,通讯通路门店!$J:$J,"OPPO体验店")</f>
        <v>0</v>
      </c>
      <c r="AB700" s="99">
        <f>COUNTIFS(通讯通路门店!$S:$S,$G700,通讯通路门店!$J:$J,"华为授权体验店")+COUNTIFS(通讯通路门店!$S:$S,$G700,通讯通路门店!$J:$J,"华为堡垒店")</f>
        <v>0</v>
      </c>
      <c r="AC700" s="99">
        <f>COUNTIFS(通讯通路门店!$S:$S,$G700,通讯通路门店!$J:$J,"小米体验店")</f>
        <v>0</v>
      </c>
      <c r="AD700" s="99">
        <f>COUNTIFS(通讯通路门店!$S:$S,$G700,通讯通路门店!$J:$J,"苹果体验店")</f>
        <v>0</v>
      </c>
      <c r="AE700" s="99">
        <f>COUNTIFS(通讯通路门店!$S:$S,$G700,通讯通路门店!$J:$J,"其他品牌专卖店")</f>
        <v>0</v>
      </c>
      <c r="AF700" s="99">
        <f>SUMIFS(通讯通路门店!$BI:$BI,通讯通路门店!$S:$S,$G700)</f>
        <v>0</v>
      </c>
      <c r="AG700" s="99">
        <f>SUMIFS(通讯通路门店!$BH:$BH,通讯通路门店!$S:$S,$G700)</f>
        <v>0</v>
      </c>
      <c r="AH700" s="99">
        <f t="shared" si="51"/>
        <v>0</v>
      </c>
      <c r="AI700" s="99">
        <f>SUMIFS(通讯通路门店!$BB:$BB,通讯通路门店!$S:$S,$G700)</f>
        <v>0</v>
      </c>
      <c r="AJ700" s="99">
        <f>SUMIFS(通讯通路门店!$BE:$BE,通讯通路门店!$S:$S,$G700)</f>
        <v>0</v>
      </c>
      <c r="AK700" s="99">
        <f>SUMIFS(通讯通路门店!$BG:$BG,通讯通路门店!$S:$S,$G700)</f>
        <v>0</v>
      </c>
      <c r="AL700" s="99">
        <f>SUMIFS(通讯通路门店!$BC:$BC,通讯通路门店!$S:$S,$G700)</f>
        <v>0</v>
      </c>
      <c r="AM700" s="99">
        <f>SUMIFS(通讯通路门店!$BD:$BD,通讯通路门店!$S:$S,$G700)</f>
        <v>0</v>
      </c>
      <c r="AN700" s="99">
        <f>SUMIFS(通讯通路门店!$BF:$BF,通讯通路门店!$S:$S,$G700)</f>
        <v>0</v>
      </c>
      <c r="AO700" s="99">
        <f t="shared" si="52"/>
        <v>0</v>
      </c>
      <c r="AP700" s="99">
        <f>SUMIFS(通讯通路门店!$K:$K,通讯通路门店!$S:$S,$G700)</f>
        <v>0</v>
      </c>
      <c r="AQ700" s="83"/>
      <c r="AR700" s="99">
        <f>SUMIFS(通讯通路门店!$T:$T,通讯通路门店!$S:$S,$G700)</f>
        <v>0</v>
      </c>
      <c r="AS700" s="99">
        <f>SUMIFS(通讯通路门店!$U:$U,通讯通路门店!$S:$S,$G700)</f>
        <v>0</v>
      </c>
      <c r="AT700" s="99">
        <f>SUMIFS(通讯通路门店!$V:$V,通讯通路门店!$S:$S,$G700)</f>
        <v>0</v>
      </c>
      <c r="AU700" s="99">
        <f>SUMIFS(通讯通路门店!$W:$W,通讯通路门店!$S:$S,$G700)</f>
        <v>0</v>
      </c>
      <c r="AV700" s="99">
        <f>SUMIFS(通讯通路门店!$Z:$Z,通讯通路门店!$S:$S,$G700)</f>
        <v>0</v>
      </c>
      <c r="AW700" s="99">
        <f>SUMIFS(通讯通路门店!$AB:$AB,通讯通路门店!$S:$S,$G700)</f>
        <v>0</v>
      </c>
      <c r="AX700" s="99">
        <f>SUMIFS(通讯通路门店!$X:$X,通讯通路门店!$S:$S,$G700)</f>
        <v>0</v>
      </c>
      <c r="AY700" s="99">
        <f>SUMIFS(通讯通路门店!$Y:$Y,通讯通路门店!$S:$S,$G700)</f>
        <v>0</v>
      </c>
      <c r="AZ700" s="99">
        <f>SUMIFS(通讯通路门店!$AA:$AA,通讯通路门店!$S:$S,$G700)</f>
        <v>0</v>
      </c>
      <c r="BA700" s="99">
        <f t="shared" si="53"/>
        <v>0</v>
      </c>
      <c r="BB700" s="99">
        <f t="shared" si="54"/>
        <v>0</v>
      </c>
      <c r="BC700" s="99">
        <f>SUMIFS(通讯通路门店!$W:$W,通讯通路门店!$S:$S,$G700,通讯通路门店!$J:$J,"荣耀体验店")+SUMIFS(通讯通路门店!$W:$W,通讯通路门店!$S:$S,$G700,通讯通路门店!$J:$J,"荣耀授权专卖店")</f>
        <v>0</v>
      </c>
      <c r="BD700" s="99">
        <f>SUMIFS(通讯通路门店!$Z:$Z,通讯通路门店!$S:$S,$G700,通讯通路门店!$J:$J,"VIVO体验店")</f>
        <v>0</v>
      </c>
      <c r="BE700" s="99">
        <f>SUMIFS(通讯通路门店!$AB:$AB,通讯通路门店!$S:$S,$G700,通讯通路门店!$J:$J,"OPPO体验店")</f>
        <v>0</v>
      </c>
      <c r="BF700" s="99">
        <f>SUMIFS(通讯通路门店!$X:$X,通讯通路门店!$S:$S,$G700,通讯通路门店!$J:$J,"华为授权体验店")+SUMIFS(通讯通路门店!$AA:$AA,通讯通路门店!$S:$S,$G700,通讯通路门店!$J:$J,"华为堡垒店")</f>
        <v>0</v>
      </c>
      <c r="BG700" s="99">
        <f>SUMIFS(通讯通路门店!$Y:$Y,通讯通路门店!$S:$S,$G700,通讯通路门店!$J:$J,"小米体验店")</f>
        <v>0</v>
      </c>
      <c r="BH700" s="99">
        <f>SUMIFS(通讯通路门店!$AA:$AA,通讯通路门店!$S:$S,$G700,通讯通路门店!$J:$J,"苹果体验店")</f>
        <v>0</v>
      </c>
      <c r="BI700" s="99">
        <f>SUMIFS(通讯通路门店!$K:$K,通讯通路门店!$S:$S,$G700,通讯通路门店!$J:$J,"其他品牌专卖店")</f>
        <v>0</v>
      </c>
      <c r="BJ700" s="99">
        <f>SUMIFS(通讯通路门店!$AC:$AC,通讯通路门店!$S:$S,$G700)</f>
        <v>0</v>
      </c>
      <c r="BK700" s="99">
        <f>SUMIFS(通讯通路门店!$AD:$AD,通讯通路门店!$S:$S,$G700)</f>
        <v>0</v>
      </c>
      <c r="BL700" s="99">
        <f>SUMIFS(通讯通路门店!$AE:$AE,通讯通路门店!$S:$S,$G700)</f>
        <v>0</v>
      </c>
      <c r="BM700" s="99">
        <f>SUMIFS(通讯通路门店!$AF:$AF,通讯通路门店!$S:$S,$G700)</f>
        <v>0</v>
      </c>
      <c r="BN700" s="99">
        <f>SUMIFS(通讯通路门店!$AG:$AG,通讯通路门店!$S:$S,$G700)</f>
        <v>0</v>
      </c>
      <c r="BO700" s="99">
        <f>SUMIFS(通讯通路门店!$AH:$AH,通讯通路门店!$S:$S,$G700)</f>
        <v>0</v>
      </c>
      <c r="BP700" s="99">
        <f>SUMIFS(通讯通路门店!$AI:$AI,通讯通路门店!$S:$S,$G700)</f>
        <v>0</v>
      </c>
      <c r="BQ700" s="83"/>
    </row>
    <row r="701" spans="1:69">
      <c r="A701" s="99" t="str">
        <f>IFERROR(_xlfn.XLOOKUP($G701,通讯通路门店!$S$4:$S$993933,通讯通路门店!$A$4:$A$993933,0,0),"")</f>
        <v/>
      </c>
      <c r="B701" s="99" t="str">
        <f>IFERROR(_xlfn.XLOOKUP($G701,通讯通路门店!$S$4:$S$993933,通讯通路门店!$B$4:$B$993933,0,0),"")</f>
        <v/>
      </c>
      <c r="C701" s="99" t="str">
        <f>IFERROR(_xlfn.XLOOKUP($G701,通讯通路门店!$S$4:$S$993933,通讯通路门店!$C$4:$C$993933,0,0),"")</f>
        <v/>
      </c>
      <c r="D701" s="99" t="str">
        <f>IFERROR(_xlfn.XLOOKUP($G701,通讯通路门店!$S$4:$S$993933,通讯通路门店!$D$4:$D$993933,0,0),"")</f>
        <v/>
      </c>
      <c r="E701" s="83"/>
      <c r="F701" s="83"/>
      <c r="G701" s="101" t="e">
        <v>#N/A</v>
      </c>
      <c r="H701" s="102" t="str">
        <f>IFERROR(_xlfn.XLOOKUP($G701,通讯通路门店!$S$4:$S$993933,通讯通路门店!$R$4:$R$993933,0,0),"")</f>
        <v/>
      </c>
      <c r="I701" s="83"/>
      <c r="J701" s="83"/>
      <c r="K701" s="83"/>
      <c r="L701" s="83"/>
      <c r="M701" s="83"/>
      <c r="N701" s="83"/>
      <c r="O701" s="83"/>
      <c r="P701" s="83"/>
      <c r="Q701" s="83"/>
      <c r="R701" s="83"/>
      <c r="S701" s="83"/>
      <c r="T701" s="83"/>
      <c r="U701" s="99">
        <f>COUNTIF(通讯通路门店!$S:$S,$G701)</f>
        <v>0</v>
      </c>
      <c r="V701" s="99">
        <f>COUNTIFS(通讯通路门店!$S:$S,$G701,通讯通路门店!$J:$J,"综合卖场")</f>
        <v>0</v>
      </c>
      <c r="W701" s="99">
        <f>SUMIFS(通讯通路门店!$AJ:$AJ,通讯通路门店!$S:$S,通讯客户沙盘!$G701)</f>
        <v>0</v>
      </c>
      <c r="X701" s="99">
        <f t="shared" si="50"/>
        <v>0</v>
      </c>
      <c r="Y701" s="99">
        <f>COUNTIFS(通讯通路门店!$S:$S,$G701,通讯通路门店!$J:$J,"荣耀体验店")+COUNTIFS(通讯通路门店!$S:$S,$G701,通讯通路门店!$J:$J,"荣耀授权专卖店")</f>
        <v>0</v>
      </c>
      <c r="Z701" s="99">
        <f>COUNTIFS(通讯通路门店!$S:$S,$G701,通讯通路门店!$J:$J,"VIVO体验店")</f>
        <v>0</v>
      </c>
      <c r="AA701" s="99">
        <f>COUNTIFS(通讯通路门店!$S:$S,$G701,通讯通路门店!$J:$J,"OPPO体验店")</f>
        <v>0</v>
      </c>
      <c r="AB701" s="99">
        <f>COUNTIFS(通讯通路门店!$S:$S,$G701,通讯通路门店!$J:$J,"华为授权体验店")+COUNTIFS(通讯通路门店!$S:$S,$G701,通讯通路门店!$J:$J,"华为堡垒店")</f>
        <v>0</v>
      </c>
      <c r="AC701" s="99">
        <f>COUNTIFS(通讯通路门店!$S:$S,$G701,通讯通路门店!$J:$J,"小米体验店")</f>
        <v>0</v>
      </c>
      <c r="AD701" s="99">
        <f>COUNTIFS(通讯通路门店!$S:$S,$G701,通讯通路门店!$J:$J,"苹果体验店")</f>
        <v>0</v>
      </c>
      <c r="AE701" s="99">
        <f>COUNTIFS(通讯通路门店!$S:$S,$G701,通讯通路门店!$J:$J,"其他品牌专卖店")</f>
        <v>0</v>
      </c>
      <c r="AF701" s="99">
        <f>SUMIFS(通讯通路门店!$BI:$BI,通讯通路门店!$S:$S,$G701)</f>
        <v>0</v>
      </c>
      <c r="AG701" s="99">
        <f>SUMIFS(通讯通路门店!$BH:$BH,通讯通路门店!$S:$S,$G701)</f>
        <v>0</v>
      </c>
      <c r="AH701" s="99">
        <f t="shared" si="51"/>
        <v>0</v>
      </c>
      <c r="AI701" s="99">
        <f>SUMIFS(通讯通路门店!$BB:$BB,通讯通路门店!$S:$S,$G701)</f>
        <v>0</v>
      </c>
      <c r="AJ701" s="99">
        <f>SUMIFS(通讯通路门店!$BE:$BE,通讯通路门店!$S:$S,$G701)</f>
        <v>0</v>
      </c>
      <c r="AK701" s="99">
        <f>SUMIFS(通讯通路门店!$BG:$BG,通讯通路门店!$S:$S,$G701)</f>
        <v>0</v>
      </c>
      <c r="AL701" s="99">
        <f>SUMIFS(通讯通路门店!$BC:$BC,通讯通路门店!$S:$S,$G701)</f>
        <v>0</v>
      </c>
      <c r="AM701" s="99">
        <f>SUMIFS(通讯通路门店!$BD:$BD,通讯通路门店!$S:$S,$G701)</f>
        <v>0</v>
      </c>
      <c r="AN701" s="99">
        <f>SUMIFS(通讯通路门店!$BF:$BF,通讯通路门店!$S:$S,$G701)</f>
        <v>0</v>
      </c>
      <c r="AO701" s="99">
        <f t="shared" si="52"/>
        <v>0</v>
      </c>
      <c r="AP701" s="99">
        <f>SUMIFS(通讯通路门店!$K:$K,通讯通路门店!$S:$S,$G701)</f>
        <v>0</v>
      </c>
      <c r="AQ701" s="83"/>
      <c r="AR701" s="99">
        <f>SUMIFS(通讯通路门店!$T:$T,通讯通路门店!$S:$S,$G701)</f>
        <v>0</v>
      </c>
      <c r="AS701" s="99">
        <f>SUMIFS(通讯通路门店!$U:$U,通讯通路门店!$S:$S,$G701)</f>
        <v>0</v>
      </c>
      <c r="AT701" s="99">
        <f>SUMIFS(通讯通路门店!$V:$V,通讯通路门店!$S:$S,$G701)</f>
        <v>0</v>
      </c>
      <c r="AU701" s="99">
        <f>SUMIFS(通讯通路门店!$W:$W,通讯通路门店!$S:$S,$G701)</f>
        <v>0</v>
      </c>
      <c r="AV701" s="99">
        <f>SUMIFS(通讯通路门店!$Z:$Z,通讯通路门店!$S:$S,$G701)</f>
        <v>0</v>
      </c>
      <c r="AW701" s="99">
        <f>SUMIFS(通讯通路门店!$AB:$AB,通讯通路门店!$S:$S,$G701)</f>
        <v>0</v>
      </c>
      <c r="AX701" s="99">
        <f>SUMIFS(通讯通路门店!$X:$X,通讯通路门店!$S:$S,$G701)</f>
        <v>0</v>
      </c>
      <c r="AY701" s="99">
        <f>SUMIFS(通讯通路门店!$Y:$Y,通讯通路门店!$S:$S,$G701)</f>
        <v>0</v>
      </c>
      <c r="AZ701" s="99">
        <f>SUMIFS(通讯通路门店!$AA:$AA,通讯通路门店!$S:$S,$G701)</f>
        <v>0</v>
      </c>
      <c r="BA701" s="99">
        <f t="shared" si="53"/>
        <v>0</v>
      </c>
      <c r="BB701" s="99">
        <f t="shared" si="54"/>
        <v>0</v>
      </c>
      <c r="BC701" s="99">
        <f>SUMIFS(通讯通路门店!$W:$W,通讯通路门店!$S:$S,$G701,通讯通路门店!$J:$J,"荣耀体验店")+SUMIFS(通讯通路门店!$W:$W,通讯通路门店!$S:$S,$G701,通讯通路门店!$J:$J,"荣耀授权专卖店")</f>
        <v>0</v>
      </c>
      <c r="BD701" s="99">
        <f>SUMIFS(通讯通路门店!$Z:$Z,通讯通路门店!$S:$S,$G701,通讯通路门店!$J:$J,"VIVO体验店")</f>
        <v>0</v>
      </c>
      <c r="BE701" s="99">
        <f>SUMIFS(通讯通路门店!$AB:$AB,通讯通路门店!$S:$S,$G701,通讯通路门店!$J:$J,"OPPO体验店")</f>
        <v>0</v>
      </c>
      <c r="BF701" s="99">
        <f>SUMIFS(通讯通路门店!$X:$X,通讯通路门店!$S:$S,$G701,通讯通路门店!$J:$J,"华为授权体验店")+SUMIFS(通讯通路门店!$AA:$AA,通讯通路门店!$S:$S,$G701,通讯通路门店!$J:$J,"华为堡垒店")</f>
        <v>0</v>
      </c>
      <c r="BG701" s="99">
        <f>SUMIFS(通讯通路门店!$Y:$Y,通讯通路门店!$S:$S,$G701,通讯通路门店!$J:$J,"小米体验店")</f>
        <v>0</v>
      </c>
      <c r="BH701" s="99">
        <f>SUMIFS(通讯通路门店!$AA:$AA,通讯通路门店!$S:$S,$G701,通讯通路门店!$J:$J,"苹果体验店")</f>
        <v>0</v>
      </c>
      <c r="BI701" s="99">
        <f>SUMIFS(通讯通路门店!$K:$K,通讯通路门店!$S:$S,$G701,通讯通路门店!$J:$J,"其他品牌专卖店")</f>
        <v>0</v>
      </c>
      <c r="BJ701" s="99">
        <f>SUMIFS(通讯通路门店!$AC:$AC,通讯通路门店!$S:$S,$G701)</f>
        <v>0</v>
      </c>
      <c r="BK701" s="99">
        <f>SUMIFS(通讯通路门店!$AD:$AD,通讯通路门店!$S:$S,$G701)</f>
        <v>0</v>
      </c>
      <c r="BL701" s="99">
        <f>SUMIFS(通讯通路门店!$AE:$AE,通讯通路门店!$S:$S,$G701)</f>
        <v>0</v>
      </c>
      <c r="BM701" s="99">
        <f>SUMIFS(通讯通路门店!$AF:$AF,通讯通路门店!$S:$S,$G701)</f>
        <v>0</v>
      </c>
      <c r="BN701" s="99">
        <f>SUMIFS(通讯通路门店!$AG:$AG,通讯通路门店!$S:$S,$G701)</f>
        <v>0</v>
      </c>
      <c r="BO701" s="99">
        <f>SUMIFS(通讯通路门店!$AH:$AH,通讯通路门店!$S:$S,$G701)</f>
        <v>0</v>
      </c>
      <c r="BP701" s="99">
        <f>SUMIFS(通讯通路门店!$AI:$AI,通讯通路门店!$S:$S,$G701)</f>
        <v>0</v>
      </c>
      <c r="BQ701" s="83"/>
    </row>
    <row r="702" spans="1:69">
      <c r="A702" s="99" t="str">
        <f>IFERROR(_xlfn.XLOOKUP($G702,通讯通路门店!$S$4:$S$993933,通讯通路门店!$A$4:$A$993933,0,0),"")</f>
        <v/>
      </c>
      <c r="B702" s="99" t="str">
        <f>IFERROR(_xlfn.XLOOKUP($G702,通讯通路门店!$S$4:$S$993933,通讯通路门店!$B$4:$B$993933,0,0),"")</f>
        <v/>
      </c>
      <c r="C702" s="99" t="str">
        <f>IFERROR(_xlfn.XLOOKUP($G702,通讯通路门店!$S$4:$S$993933,通讯通路门店!$C$4:$C$993933,0,0),"")</f>
        <v/>
      </c>
      <c r="D702" s="99" t="str">
        <f>IFERROR(_xlfn.XLOOKUP($G702,通讯通路门店!$S$4:$S$993933,通讯通路门店!$D$4:$D$993933,0,0),"")</f>
        <v/>
      </c>
      <c r="E702" s="83"/>
      <c r="F702" s="83"/>
      <c r="G702" s="101" t="e">
        <v>#N/A</v>
      </c>
      <c r="H702" s="102" t="str">
        <f>IFERROR(_xlfn.XLOOKUP($G702,通讯通路门店!$S$4:$S$993933,通讯通路门店!$R$4:$R$993933,0,0),"")</f>
        <v/>
      </c>
      <c r="I702" s="83"/>
      <c r="J702" s="83"/>
      <c r="K702" s="83"/>
      <c r="L702" s="83"/>
      <c r="M702" s="83"/>
      <c r="N702" s="83"/>
      <c r="O702" s="83"/>
      <c r="P702" s="83"/>
      <c r="Q702" s="83"/>
      <c r="R702" s="83"/>
      <c r="S702" s="83"/>
      <c r="T702" s="83"/>
      <c r="U702" s="99">
        <f>COUNTIF(通讯通路门店!$S:$S,$G702)</f>
        <v>0</v>
      </c>
      <c r="V702" s="99">
        <f>COUNTIFS(通讯通路门店!$S:$S,$G702,通讯通路门店!$J:$J,"综合卖场")</f>
        <v>0</v>
      </c>
      <c r="W702" s="99">
        <f>SUMIFS(通讯通路门店!$AJ:$AJ,通讯通路门店!$S:$S,通讯客户沙盘!$G702)</f>
        <v>0</v>
      </c>
      <c r="X702" s="99">
        <f t="shared" si="50"/>
        <v>0</v>
      </c>
      <c r="Y702" s="99">
        <f>COUNTIFS(通讯通路门店!$S:$S,$G702,通讯通路门店!$J:$J,"荣耀体验店")+COUNTIFS(通讯通路门店!$S:$S,$G702,通讯通路门店!$J:$J,"荣耀授权专卖店")</f>
        <v>0</v>
      </c>
      <c r="Z702" s="99">
        <f>COUNTIFS(通讯通路门店!$S:$S,$G702,通讯通路门店!$J:$J,"VIVO体验店")</f>
        <v>0</v>
      </c>
      <c r="AA702" s="99">
        <f>COUNTIFS(通讯通路门店!$S:$S,$G702,通讯通路门店!$J:$J,"OPPO体验店")</f>
        <v>0</v>
      </c>
      <c r="AB702" s="99">
        <f>COUNTIFS(通讯通路门店!$S:$S,$G702,通讯通路门店!$J:$J,"华为授权体验店")+COUNTIFS(通讯通路门店!$S:$S,$G702,通讯通路门店!$J:$J,"华为堡垒店")</f>
        <v>0</v>
      </c>
      <c r="AC702" s="99">
        <f>COUNTIFS(通讯通路门店!$S:$S,$G702,通讯通路门店!$J:$J,"小米体验店")</f>
        <v>0</v>
      </c>
      <c r="AD702" s="99">
        <f>COUNTIFS(通讯通路门店!$S:$S,$G702,通讯通路门店!$J:$J,"苹果体验店")</f>
        <v>0</v>
      </c>
      <c r="AE702" s="99">
        <f>COUNTIFS(通讯通路门店!$S:$S,$G702,通讯通路门店!$J:$J,"其他品牌专卖店")</f>
        <v>0</v>
      </c>
      <c r="AF702" s="99">
        <f>SUMIFS(通讯通路门店!$BI:$BI,通讯通路门店!$S:$S,$G702)</f>
        <v>0</v>
      </c>
      <c r="AG702" s="99">
        <f>SUMIFS(通讯通路门店!$BH:$BH,通讯通路门店!$S:$S,$G702)</f>
        <v>0</v>
      </c>
      <c r="AH702" s="99">
        <f t="shared" si="51"/>
        <v>0</v>
      </c>
      <c r="AI702" s="99">
        <f>SUMIFS(通讯通路门店!$BB:$BB,通讯通路门店!$S:$S,$G702)</f>
        <v>0</v>
      </c>
      <c r="AJ702" s="99">
        <f>SUMIFS(通讯通路门店!$BE:$BE,通讯通路门店!$S:$S,$G702)</f>
        <v>0</v>
      </c>
      <c r="AK702" s="99">
        <f>SUMIFS(通讯通路门店!$BG:$BG,通讯通路门店!$S:$S,$G702)</f>
        <v>0</v>
      </c>
      <c r="AL702" s="99">
        <f>SUMIFS(通讯通路门店!$BC:$BC,通讯通路门店!$S:$S,$G702)</f>
        <v>0</v>
      </c>
      <c r="AM702" s="99">
        <f>SUMIFS(通讯通路门店!$BD:$BD,通讯通路门店!$S:$S,$G702)</f>
        <v>0</v>
      </c>
      <c r="AN702" s="99">
        <f>SUMIFS(通讯通路门店!$BF:$BF,通讯通路门店!$S:$S,$G702)</f>
        <v>0</v>
      </c>
      <c r="AO702" s="99">
        <f t="shared" si="52"/>
        <v>0</v>
      </c>
      <c r="AP702" s="99">
        <f>SUMIFS(通讯通路门店!$K:$K,通讯通路门店!$S:$S,$G702)</f>
        <v>0</v>
      </c>
      <c r="AQ702" s="83"/>
      <c r="AR702" s="99">
        <f>SUMIFS(通讯通路门店!$T:$T,通讯通路门店!$S:$S,$G702)</f>
        <v>0</v>
      </c>
      <c r="AS702" s="99">
        <f>SUMIFS(通讯通路门店!$U:$U,通讯通路门店!$S:$S,$G702)</f>
        <v>0</v>
      </c>
      <c r="AT702" s="99">
        <f>SUMIFS(通讯通路门店!$V:$V,通讯通路门店!$S:$S,$G702)</f>
        <v>0</v>
      </c>
      <c r="AU702" s="99">
        <f>SUMIFS(通讯通路门店!$W:$W,通讯通路门店!$S:$S,$G702)</f>
        <v>0</v>
      </c>
      <c r="AV702" s="99">
        <f>SUMIFS(通讯通路门店!$Z:$Z,通讯通路门店!$S:$S,$G702)</f>
        <v>0</v>
      </c>
      <c r="AW702" s="99">
        <f>SUMIFS(通讯通路门店!$AB:$AB,通讯通路门店!$S:$S,$G702)</f>
        <v>0</v>
      </c>
      <c r="AX702" s="99">
        <f>SUMIFS(通讯通路门店!$X:$X,通讯通路门店!$S:$S,$G702)</f>
        <v>0</v>
      </c>
      <c r="AY702" s="99">
        <f>SUMIFS(通讯通路门店!$Y:$Y,通讯通路门店!$S:$S,$G702)</f>
        <v>0</v>
      </c>
      <c r="AZ702" s="99">
        <f>SUMIFS(通讯通路门店!$AA:$AA,通讯通路门店!$S:$S,$G702)</f>
        <v>0</v>
      </c>
      <c r="BA702" s="99">
        <f t="shared" si="53"/>
        <v>0</v>
      </c>
      <c r="BB702" s="99">
        <f t="shared" si="54"/>
        <v>0</v>
      </c>
      <c r="BC702" s="99">
        <f>SUMIFS(通讯通路门店!$W:$W,通讯通路门店!$S:$S,$G702,通讯通路门店!$J:$J,"荣耀体验店")+SUMIFS(通讯通路门店!$W:$W,通讯通路门店!$S:$S,$G702,通讯通路门店!$J:$J,"荣耀授权专卖店")</f>
        <v>0</v>
      </c>
      <c r="BD702" s="99">
        <f>SUMIFS(通讯通路门店!$Z:$Z,通讯通路门店!$S:$S,$G702,通讯通路门店!$J:$J,"VIVO体验店")</f>
        <v>0</v>
      </c>
      <c r="BE702" s="99">
        <f>SUMIFS(通讯通路门店!$AB:$AB,通讯通路门店!$S:$S,$G702,通讯通路门店!$J:$J,"OPPO体验店")</f>
        <v>0</v>
      </c>
      <c r="BF702" s="99">
        <f>SUMIFS(通讯通路门店!$X:$X,通讯通路门店!$S:$S,$G702,通讯通路门店!$J:$J,"华为授权体验店")+SUMIFS(通讯通路门店!$AA:$AA,通讯通路门店!$S:$S,$G702,通讯通路门店!$J:$J,"华为堡垒店")</f>
        <v>0</v>
      </c>
      <c r="BG702" s="99">
        <f>SUMIFS(通讯通路门店!$Y:$Y,通讯通路门店!$S:$S,$G702,通讯通路门店!$J:$J,"小米体验店")</f>
        <v>0</v>
      </c>
      <c r="BH702" s="99">
        <f>SUMIFS(通讯通路门店!$AA:$AA,通讯通路门店!$S:$S,$G702,通讯通路门店!$J:$J,"苹果体验店")</f>
        <v>0</v>
      </c>
      <c r="BI702" s="99">
        <f>SUMIFS(通讯通路门店!$K:$K,通讯通路门店!$S:$S,$G702,通讯通路门店!$J:$J,"其他品牌专卖店")</f>
        <v>0</v>
      </c>
      <c r="BJ702" s="99">
        <f>SUMIFS(通讯通路门店!$AC:$AC,通讯通路门店!$S:$S,$G702)</f>
        <v>0</v>
      </c>
      <c r="BK702" s="99">
        <f>SUMIFS(通讯通路门店!$AD:$AD,通讯通路门店!$S:$S,$G702)</f>
        <v>0</v>
      </c>
      <c r="BL702" s="99">
        <f>SUMIFS(通讯通路门店!$AE:$AE,通讯通路门店!$S:$S,$G702)</f>
        <v>0</v>
      </c>
      <c r="BM702" s="99">
        <f>SUMIFS(通讯通路门店!$AF:$AF,通讯通路门店!$S:$S,$G702)</f>
        <v>0</v>
      </c>
      <c r="BN702" s="99">
        <f>SUMIFS(通讯通路门店!$AG:$AG,通讯通路门店!$S:$S,$G702)</f>
        <v>0</v>
      </c>
      <c r="BO702" s="99">
        <f>SUMIFS(通讯通路门店!$AH:$AH,通讯通路门店!$S:$S,$G702)</f>
        <v>0</v>
      </c>
      <c r="BP702" s="99">
        <f>SUMIFS(通讯通路门店!$AI:$AI,通讯通路门店!$S:$S,$G702)</f>
        <v>0</v>
      </c>
      <c r="BQ702" s="83"/>
    </row>
    <row r="703" spans="1:69">
      <c r="A703" s="99" t="str">
        <f>IFERROR(_xlfn.XLOOKUP($G703,通讯通路门店!$S$4:$S$993933,通讯通路门店!$A$4:$A$993933,0,0),"")</f>
        <v/>
      </c>
      <c r="B703" s="99" t="str">
        <f>IFERROR(_xlfn.XLOOKUP($G703,通讯通路门店!$S$4:$S$993933,通讯通路门店!$B$4:$B$993933,0,0),"")</f>
        <v/>
      </c>
      <c r="C703" s="99" t="str">
        <f>IFERROR(_xlfn.XLOOKUP($G703,通讯通路门店!$S$4:$S$993933,通讯通路门店!$C$4:$C$993933,0,0),"")</f>
        <v/>
      </c>
      <c r="D703" s="99" t="str">
        <f>IFERROR(_xlfn.XLOOKUP($G703,通讯通路门店!$S$4:$S$993933,通讯通路门店!$D$4:$D$993933,0,0),"")</f>
        <v/>
      </c>
      <c r="E703" s="83"/>
      <c r="F703" s="83"/>
      <c r="G703" s="101" t="e">
        <v>#N/A</v>
      </c>
      <c r="H703" s="102" t="str">
        <f>IFERROR(_xlfn.XLOOKUP($G703,通讯通路门店!$S$4:$S$993933,通讯通路门店!$R$4:$R$993933,0,0),"")</f>
        <v/>
      </c>
      <c r="I703" s="83"/>
      <c r="J703" s="83"/>
      <c r="K703" s="83"/>
      <c r="L703" s="83"/>
      <c r="M703" s="83"/>
      <c r="N703" s="83"/>
      <c r="O703" s="83"/>
      <c r="P703" s="83"/>
      <c r="Q703" s="83"/>
      <c r="R703" s="83"/>
      <c r="S703" s="83"/>
      <c r="T703" s="83"/>
      <c r="U703" s="99">
        <f>COUNTIF(通讯通路门店!$S:$S,$G703)</f>
        <v>0</v>
      </c>
      <c r="V703" s="99">
        <f>COUNTIFS(通讯通路门店!$S:$S,$G703,通讯通路门店!$J:$J,"综合卖场")</f>
        <v>0</v>
      </c>
      <c r="W703" s="99">
        <f>SUMIFS(通讯通路门店!$AJ:$AJ,通讯通路门店!$S:$S,通讯客户沙盘!$G703)</f>
        <v>0</v>
      </c>
      <c r="X703" s="99">
        <f t="shared" si="50"/>
        <v>0</v>
      </c>
      <c r="Y703" s="99">
        <f>COUNTIFS(通讯通路门店!$S:$S,$G703,通讯通路门店!$J:$J,"荣耀体验店")+COUNTIFS(通讯通路门店!$S:$S,$G703,通讯通路门店!$J:$J,"荣耀授权专卖店")</f>
        <v>0</v>
      </c>
      <c r="Z703" s="99">
        <f>COUNTIFS(通讯通路门店!$S:$S,$G703,通讯通路门店!$J:$J,"VIVO体验店")</f>
        <v>0</v>
      </c>
      <c r="AA703" s="99">
        <f>COUNTIFS(通讯通路门店!$S:$S,$G703,通讯通路门店!$J:$J,"OPPO体验店")</f>
        <v>0</v>
      </c>
      <c r="AB703" s="99">
        <f>COUNTIFS(通讯通路门店!$S:$S,$G703,通讯通路门店!$J:$J,"华为授权体验店")+COUNTIFS(通讯通路门店!$S:$S,$G703,通讯通路门店!$J:$J,"华为堡垒店")</f>
        <v>0</v>
      </c>
      <c r="AC703" s="99">
        <f>COUNTIFS(通讯通路门店!$S:$S,$G703,通讯通路门店!$J:$J,"小米体验店")</f>
        <v>0</v>
      </c>
      <c r="AD703" s="99">
        <f>COUNTIFS(通讯通路门店!$S:$S,$G703,通讯通路门店!$J:$J,"苹果体验店")</f>
        <v>0</v>
      </c>
      <c r="AE703" s="99">
        <f>COUNTIFS(通讯通路门店!$S:$S,$G703,通讯通路门店!$J:$J,"其他品牌专卖店")</f>
        <v>0</v>
      </c>
      <c r="AF703" s="99">
        <f>SUMIFS(通讯通路门店!$BI:$BI,通讯通路门店!$S:$S,$G703)</f>
        <v>0</v>
      </c>
      <c r="AG703" s="99">
        <f>SUMIFS(通讯通路门店!$BH:$BH,通讯通路门店!$S:$S,$G703)</f>
        <v>0</v>
      </c>
      <c r="AH703" s="99">
        <f t="shared" si="51"/>
        <v>0</v>
      </c>
      <c r="AI703" s="99">
        <f>SUMIFS(通讯通路门店!$BB:$BB,通讯通路门店!$S:$S,$G703)</f>
        <v>0</v>
      </c>
      <c r="AJ703" s="99">
        <f>SUMIFS(通讯通路门店!$BE:$BE,通讯通路门店!$S:$S,$G703)</f>
        <v>0</v>
      </c>
      <c r="AK703" s="99">
        <f>SUMIFS(通讯通路门店!$BG:$BG,通讯通路门店!$S:$S,$G703)</f>
        <v>0</v>
      </c>
      <c r="AL703" s="99">
        <f>SUMIFS(通讯通路门店!$BC:$BC,通讯通路门店!$S:$S,$G703)</f>
        <v>0</v>
      </c>
      <c r="AM703" s="99">
        <f>SUMIFS(通讯通路门店!$BD:$BD,通讯通路门店!$S:$S,$G703)</f>
        <v>0</v>
      </c>
      <c r="AN703" s="99">
        <f>SUMIFS(通讯通路门店!$BF:$BF,通讯通路门店!$S:$S,$G703)</f>
        <v>0</v>
      </c>
      <c r="AO703" s="99">
        <f t="shared" si="52"/>
        <v>0</v>
      </c>
      <c r="AP703" s="99">
        <f>SUMIFS(通讯通路门店!$K:$K,通讯通路门店!$S:$S,$G703)</f>
        <v>0</v>
      </c>
      <c r="AQ703" s="83"/>
      <c r="AR703" s="99">
        <f>SUMIFS(通讯通路门店!$T:$T,通讯通路门店!$S:$S,$G703)</f>
        <v>0</v>
      </c>
      <c r="AS703" s="99">
        <f>SUMIFS(通讯通路门店!$U:$U,通讯通路门店!$S:$S,$G703)</f>
        <v>0</v>
      </c>
      <c r="AT703" s="99">
        <f>SUMIFS(通讯通路门店!$V:$V,通讯通路门店!$S:$S,$G703)</f>
        <v>0</v>
      </c>
      <c r="AU703" s="99">
        <f>SUMIFS(通讯通路门店!$W:$W,通讯通路门店!$S:$S,$G703)</f>
        <v>0</v>
      </c>
      <c r="AV703" s="99">
        <f>SUMIFS(通讯通路门店!$Z:$Z,通讯通路门店!$S:$S,$G703)</f>
        <v>0</v>
      </c>
      <c r="AW703" s="99">
        <f>SUMIFS(通讯通路门店!$AB:$AB,通讯通路门店!$S:$S,$G703)</f>
        <v>0</v>
      </c>
      <c r="AX703" s="99">
        <f>SUMIFS(通讯通路门店!$X:$X,通讯通路门店!$S:$S,$G703)</f>
        <v>0</v>
      </c>
      <c r="AY703" s="99">
        <f>SUMIFS(通讯通路门店!$Y:$Y,通讯通路门店!$S:$S,$G703)</f>
        <v>0</v>
      </c>
      <c r="AZ703" s="99">
        <f>SUMIFS(通讯通路门店!$AA:$AA,通讯通路门店!$S:$S,$G703)</f>
        <v>0</v>
      </c>
      <c r="BA703" s="99">
        <f t="shared" si="53"/>
        <v>0</v>
      </c>
      <c r="BB703" s="99">
        <f t="shared" si="54"/>
        <v>0</v>
      </c>
      <c r="BC703" s="99">
        <f>SUMIFS(通讯通路门店!$W:$W,通讯通路门店!$S:$S,$G703,通讯通路门店!$J:$J,"荣耀体验店")+SUMIFS(通讯通路门店!$W:$W,通讯通路门店!$S:$S,$G703,通讯通路门店!$J:$J,"荣耀授权专卖店")</f>
        <v>0</v>
      </c>
      <c r="BD703" s="99">
        <f>SUMIFS(通讯通路门店!$Z:$Z,通讯通路门店!$S:$S,$G703,通讯通路门店!$J:$J,"VIVO体验店")</f>
        <v>0</v>
      </c>
      <c r="BE703" s="99">
        <f>SUMIFS(通讯通路门店!$AB:$AB,通讯通路门店!$S:$S,$G703,通讯通路门店!$J:$J,"OPPO体验店")</f>
        <v>0</v>
      </c>
      <c r="BF703" s="99">
        <f>SUMIFS(通讯通路门店!$X:$X,通讯通路门店!$S:$S,$G703,通讯通路门店!$J:$J,"华为授权体验店")+SUMIFS(通讯通路门店!$AA:$AA,通讯通路门店!$S:$S,$G703,通讯通路门店!$J:$J,"华为堡垒店")</f>
        <v>0</v>
      </c>
      <c r="BG703" s="99">
        <f>SUMIFS(通讯通路门店!$Y:$Y,通讯通路门店!$S:$S,$G703,通讯通路门店!$J:$J,"小米体验店")</f>
        <v>0</v>
      </c>
      <c r="BH703" s="99">
        <f>SUMIFS(通讯通路门店!$AA:$AA,通讯通路门店!$S:$S,$G703,通讯通路门店!$J:$J,"苹果体验店")</f>
        <v>0</v>
      </c>
      <c r="BI703" s="99">
        <f>SUMIFS(通讯通路门店!$K:$K,通讯通路门店!$S:$S,$G703,通讯通路门店!$J:$J,"其他品牌专卖店")</f>
        <v>0</v>
      </c>
      <c r="BJ703" s="99">
        <f>SUMIFS(通讯通路门店!$AC:$AC,通讯通路门店!$S:$S,$G703)</f>
        <v>0</v>
      </c>
      <c r="BK703" s="99">
        <f>SUMIFS(通讯通路门店!$AD:$AD,通讯通路门店!$S:$S,$G703)</f>
        <v>0</v>
      </c>
      <c r="BL703" s="99">
        <f>SUMIFS(通讯通路门店!$AE:$AE,通讯通路门店!$S:$S,$G703)</f>
        <v>0</v>
      </c>
      <c r="BM703" s="99">
        <f>SUMIFS(通讯通路门店!$AF:$AF,通讯通路门店!$S:$S,$G703)</f>
        <v>0</v>
      </c>
      <c r="BN703" s="99">
        <f>SUMIFS(通讯通路门店!$AG:$AG,通讯通路门店!$S:$S,$G703)</f>
        <v>0</v>
      </c>
      <c r="BO703" s="99">
        <f>SUMIFS(通讯通路门店!$AH:$AH,通讯通路门店!$S:$S,$G703)</f>
        <v>0</v>
      </c>
      <c r="BP703" s="99">
        <f>SUMIFS(通讯通路门店!$AI:$AI,通讯通路门店!$S:$S,$G703)</f>
        <v>0</v>
      </c>
      <c r="BQ703" s="83"/>
    </row>
    <row r="704" spans="1:69">
      <c r="A704" s="99" t="str">
        <f>IFERROR(_xlfn.XLOOKUP($G704,通讯通路门店!$S$4:$S$993933,通讯通路门店!$A$4:$A$993933,0,0),"")</f>
        <v/>
      </c>
      <c r="B704" s="99" t="str">
        <f>IFERROR(_xlfn.XLOOKUP($G704,通讯通路门店!$S$4:$S$993933,通讯通路门店!$B$4:$B$993933,0,0),"")</f>
        <v/>
      </c>
      <c r="C704" s="99" t="str">
        <f>IFERROR(_xlfn.XLOOKUP($G704,通讯通路门店!$S$4:$S$993933,通讯通路门店!$C$4:$C$993933,0,0),"")</f>
        <v/>
      </c>
      <c r="D704" s="99" t="str">
        <f>IFERROR(_xlfn.XLOOKUP($G704,通讯通路门店!$S$4:$S$993933,通讯通路门店!$D$4:$D$993933,0,0),"")</f>
        <v/>
      </c>
      <c r="E704" s="83"/>
      <c r="F704" s="83"/>
      <c r="G704" s="101" t="e">
        <v>#N/A</v>
      </c>
      <c r="H704" s="102" t="str">
        <f>IFERROR(_xlfn.XLOOKUP($G704,通讯通路门店!$S$4:$S$993933,通讯通路门店!$R$4:$R$993933,0,0),"")</f>
        <v/>
      </c>
      <c r="I704" s="83"/>
      <c r="J704" s="83"/>
      <c r="K704" s="83"/>
      <c r="L704" s="83"/>
      <c r="M704" s="83"/>
      <c r="N704" s="83"/>
      <c r="O704" s="83"/>
      <c r="P704" s="83"/>
      <c r="Q704" s="83"/>
      <c r="R704" s="83"/>
      <c r="S704" s="83"/>
      <c r="T704" s="83"/>
      <c r="U704" s="99">
        <f>COUNTIF(通讯通路门店!$S:$S,$G704)</f>
        <v>0</v>
      </c>
      <c r="V704" s="99">
        <f>COUNTIFS(通讯通路门店!$S:$S,$G704,通讯通路门店!$J:$J,"综合卖场")</f>
        <v>0</v>
      </c>
      <c r="W704" s="99">
        <f>SUMIFS(通讯通路门店!$AJ:$AJ,通讯通路门店!$S:$S,通讯客户沙盘!$G704)</f>
        <v>0</v>
      </c>
      <c r="X704" s="99">
        <f t="shared" si="50"/>
        <v>0</v>
      </c>
      <c r="Y704" s="99">
        <f>COUNTIFS(通讯通路门店!$S:$S,$G704,通讯通路门店!$J:$J,"荣耀体验店")+COUNTIFS(通讯通路门店!$S:$S,$G704,通讯通路门店!$J:$J,"荣耀授权专卖店")</f>
        <v>0</v>
      </c>
      <c r="Z704" s="99">
        <f>COUNTIFS(通讯通路门店!$S:$S,$G704,通讯通路门店!$J:$J,"VIVO体验店")</f>
        <v>0</v>
      </c>
      <c r="AA704" s="99">
        <f>COUNTIFS(通讯通路门店!$S:$S,$G704,通讯通路门店!$J:$J,"OPPO体验店")</f>
        <v>0</v>
      </c>
      <c r="AB704" s="99">
        <f>COUNTIFS(通讯通路门店!$S:$S,$G704,通讯通路门店!$J:$J,"华为授权体验店")+COUNTIFS(通讯通路门店!$S:$S,$G704,通讯通路门店!$J:$J,"华为堡垒店")</f>
        <v>0</v>
      </c>
      <c r="AC704" s="99">
        <f>COUNTIFS(通讯通路门店!$S:$S,$G704,通讯通路门店!$J:$J,"小米体验店")</f>
        <v>0</v>
      </c>
      <c r="AD704" s="99">
        <f>COUNTIFS(通讯通路门店!$S:$S,$G704,通讯通路门店!$J:$J,"苹果体验店")</f>
        <v>0</v>
      </c>
      <c r="AE704" s="99">
        <f>COUNTIFS(通讯通路门店!$S:$S,$G704,通讯通路门店!$J:$J,"其他品牌专卖店")</f>
        <v>0</v>
      </c>
      <c r="AF704" s="99">
        <f>SUMIFS(通讯通路门店!$BI:$BI,通讯通路门店!$S:$S,$G704)</f>
        <v>0</v>
      </c>
      <c r="AG704" s="99">
        <f>SUMIFS(通讯通路门店!$BH:$BH,通讯通路门店!$S:$S,$G704)</f>
        <v>0</v>
      </c>
      <c r="AH704" s="99">
        <f t="shared" si="51"/>
        <v>0</v>
      </c>
      <c r="AI704" s="99">
        <f>SUMIFS(通讯通路门店!$BB:$BB,通讯通路门店!$S:$S,$G704)</f>
        <v>0</v>
      </c>
      <c r="AJ704" s="99">
        <f>SUMIFS(通讯通路门店!$BE:$BE,通讯通路门店!$S:$S,$G704)</f>
        <v>0</v>
      </c>
      <c r="AK704" s="99">
        <f>SUMIFS(通讯通路门店!$BG:$BG,通讯通路门店!$S:$S,$G704)</f>
        <v>0</v>
      </c>
      <c r="AL704" s="99">
        <f>SUMIFS(通讯通路门店!$BC:$BC,通讯通路门店!$S:$S,$G704)</f>
        <v>0</v>
      </c>
      <c r="AM704" s="99">
        <f>SUMIFS(通讯通路门店!$BD:$BD,通讯通路门店!$S:$S,$G704)</f>
        <v>0</v>
      </c>
      <c r="AN704" s="99">
        <f>SUMIFS(通讯通路门店!$BF:$BF,通讯通路门店!$S:$S,$G704)</f>
        <v>0</v>
      </c>
      <c r="AO704" s="99">
        <f t="shared" si="52"/>
        <v>0</v>
      </c>
      <c r="AP704" s="99">
        <f>SUMIFS(通讯通路门店!$K:$K,通讯通路门店!$S:$S,$G704)</f>
        <v>0</v>
      </c>
      <c r="AQ704" s="83"/>
      <c r="AR704" s="99">
        <f>SUMIFS(通讯通路门店!$T:$T,通讯通路门店!$S:$S,$G704)</f>
        <v>0</v>
      </c>
      <c r="AS704" s="99">
        <f>SUMIFS(通讯通路门店!$U:$U,通讯通路门店!$S:$S,$G704)</f>
        <v>0</v>
      </c>
      <c r="AT704" s="99">
        <f>SUMIFS(通讯通路门店!$V:$V,通讯通路门店!$S:$S,$G704)</f>
        <v>0</v>
      </c>
      <c r="AU704" s="99">
        <f>SUMIFS(通讯通路门店!$W:$W,通讯通路门店!$S:$S,$G704)</f>
        <v>0</v>
      </c>
      <c r="AV704" s="99">
        <f>SUMIFS(通讯通路门店!$Z:$Z,通讯通路门店!$S:$S,$G704)</f>
        <v>0</v>
      </c>
      <c r="AW704" s="99">
        <f>SUMIFS(通讯通路门店!$AB:$AB,通讯通路门店!$S:$S,$G704)</f>
        <v>0</v>
      </c>
      <c r="AX704" s="99">
        <f>SUMIFS(通讯通路门店!$X:$X,通讯通路门店!$S:$S,$G704)</f>
        <v>0</v>
      </c>
      <c r="AY704" s="99">
        <f>SUMIFS(通讯通路门店!$Y:$Y,通讯通路门店!$S:$S,$G704)</f>
        <v>0</v>
      </c>
      <c r="AZ704" s="99">
        <f>SUMIFS(通讯通路门店!$AA:$AA,通讯通路门店!$S:$S,$G704)</f>
        <v>0</v>
      </c>
      <c r="BA704" s="99">
        <f t="shared" si="53"/>
        <v>0</v>
      </c>
      <c r="BB704" s="99">
        <f t="shared" si="54"/>
        <v>0</v>
      </c>
      <c r="BC704" s="99">
        <f>SUMIFS(通讯通路门店!$W:$W,通讯通路门店!$S:$S,$G704,通讯通路门店!$J:$J,"荣耀体验店")+SUMIFS(通讯通路门店!$W:$W,通讯通路门店!$S:$S,$G704,通讯通路门店!$J:$J,"荣耀授权专卖店")</f>
        <v>0</v>
      </c>
      <c r="BD704" s="99">
        <f>SUMIFS(通讯通路门店!$Z:$Z,通讯通路门店!$S:$S,$G704,通讯通路门店!$J:$J,"VIVO体验店")</f>
        <v>0</v>
      </c>
      <c r="BE704" s="99">
        <f>SUMIFS(通讯通路门店!$AB:$AB,通讯通路门店!$S:$S,$G704,通讯通路门店!$J:$J,"OPPO体验店")</f>
        <v>0</v>
      </c>
      <c r="BF704" s="99">
        <f>SUMIFS(通讯通路门店!$X:$X,通讯通路门店!$S:$S,$G704,通讯通路门店!$J:$J,"华为授权体验店")+SUMIFS(通讯通路门店!$AA:$AA,通讯通路门店!$S:$S,$G704,通讯通路门店!$J:$J,"华为堡垒店")</f>
        <v>0</v>
      </c>
      <c r="BG704" s="99">
        <f>SUMIFS(通讯通路门店!$Y:$Y,通讯通路门店!$S:$S,$G704,通讯通路门店!$J:$J,"小米体验店")</f>
        <v>0</v>
      </c>
      <c r="BH704" s="99">
        <f>SUMIFS(通讯通路门店!$AA:$AA,通讯通路门店!$S:$S,$G704,通讯通路门店!$J:$J,"苹果体验店")</f>
        <v>0</v>
      </c>
      <c r="BI704" s="99">
        <f>SUMIFS(通讯通路门店!$K:$K,通讯通路门店!$S:$S,$G704,通讯通路门店!$J:$J,"其他品牌专卖店")</f>
        <v>0</v>
      </c>
      <c r="BJ704" s="99">
        <f>SUMIFS(通讯通路门店!$AC:$AC,通讯通路门店!$S:$S,$G704)</f>
        <v>0</v>
      </c>
      <c r="BK704" s="99">
        <f>SUMIFS(通讯通路门店!$AD:$AD,通讯通路门店!$S:$S,$G704)</f>
        <v>0</v>
      </c>
      <c r="BL704" s="99">
        <f>SUMIFS(通讯通路门店!$AE:$AE,通讯通路门店!$S:$S,$G704)</f>
        <v>0</v>
      </c>
      <c r="BM704" s="99">
        <f>SUMIFS(通讯通路门店!$AF:$AF,通讯通路门店!$S:$S,$G704)</f>
        <v>0</v>
      </c>
      <c r="BN704" s="99">
        <f>SUMIFS(通讯通路门店!$AG:$AG,通讯通路门店!$S:$S,$G704)</f>
        <v>0</v>
      </c>
      <c r="BO704" s="99">
        <f>SUMIFS(通讯通路门店!$AH:$AH,通讯通路门店!$S:$S,$G704)</f>
        <v>0</v>
      </c>
      <c r="BP704" s="99">
        <f>SUMIFS(通讯通路门店!$AI:$AI,通讯通路门店!$S:$S,$G704)</f>
        <v>0</v>
      </c>
      <c r="BQ704" s="83"/>
    </row>
    <row r="705" spans="1:69">
      <c r="A705" s="99" t="str">
        <f>IFERROR(_xlfn.XLOOKUP($G705,通讯通路门店!$S$4:$S$993933,通讯通路门店!$A$4:$A$993933,0,0),"")</f>
        <v/>
      </c>
      <c r="B705" s="99" t="str">
        <f>IFERROR(_xlfn.XLOOKUP($G705,通讯通路门店!$S$4:$S$993933,通讯通路门店!$B$4:$B$993933,0,0),"")</f>
        <v/>
      </c>
      <c r="C705" s="99" t="str">
        <f>IFERROR(_xlfn.XLOOKUP($G705,通讯通路门店!$S$4:$S$993933,通讯通路门店!$C$4:$C$993933,0,0),"")</f>
        <v/>
      </c>
      <c r="D705" s="99" t="str">
        <f>IFERROR(_xlfn.XLOOKUP($G705,通讯通路门店!$S$4:$S$993933,通讯通路门店!$D$4:$D$993933,0,0),"")</f>
        <v/>
      </c>
      <c r="E705" s="83"/>
      <c r="F705" s="83"/>
      <c r="G705" s="101" t="e">
        <v>#N/A</v>
      </c>
      <c r="H705" s="102" t="str">
        <f>IFERROR(_xlfn.XLOOKUP($G705,通讯通路门店!$S$4:$S$993933,通讯通路门店!$R$4:$R$993933,0,0),"")</f>
        <v/>
      </c>
      <c r="I705" s="83"/>
      <c r="J705" s="83"/>
      <c r="K705" s="83"/>
      <c r="L705" s="83"/>
      <c r="M705" s="83"/>
      <c r="N705" s="83"/>
      <c r="O705" s="83"/>
      <c r="P705" s="83"/>
      <c r="Q705" s="83"/>
      <c r="R705" s="83"/>
      <c r="S705" s="83"/>
      <c r="T705" s="83"/>
      <c r="U705" s="99">
        <f>COUNTIF(通讯通路门店!$S:$S,$G705)</f>
        <v>0</v>
      </c>
      <c r="V705" s="99">
        <f>COUNTIFS(通讯通路门店!$S:$S,$G705,通讯通路门店!$J:$J,"综合卖场")</f>
        <v>0</v>
      </c>
      <c r="W705" s="99">
        <f>SUMIFS(通讯通路门店!$AJ:$AJ,通讯通路门店!$S:$S,通讯客户沙盘!$G705)</f>
        <v>0</v>
      </c>
      <c r="X705" s="99">
        <f t="shared" si="50"/>
        <v>0</v>
      </c>
      <c r="Y705" s="99">
        <f>COUNTIFS(通讯通路门店!$S:$S,$G705,通讯通路门店!$J:$J,"荣耀体验店")+COUNTIFS(通讯通路门店!$S:$S,$G705,通讯通路门店!$J:$J,"荣耀授权专卖店")</f>
        <v>0</v>
      </c>
      <c r="Z705" s="99">
        <f>COUNTIFS(通讯通路门店!$S:$S,$G705,通讯通路门店!$J:$J,"VIVO体验店")</f>
        <v>0</v>
      </c>
      <c r="AA705" s="99">
        <f>COUNTIFS(通讯通路门店!$S:$S,$G705,通讯通路门店!$J:$J,"OPPO体验店")</f>
        <v>0</v>
      </c>
      <c r="AB705" s="99">
        <f>COUNTIFS(通讯通路门店!$S:$S,$G705,通讯通路门店!$J:$J,"华为授权体验店")+COUNTIFS(通讯通路门店!$S:$S,$G705,通讯通路门店!$J:$J,"华为堡垒店")</f>
        <v>0</v>
      </c>
      <c r="AC705" s="99">
        <f>COUNTIFS(通讯通路门店!$S:$S,$G705,通讯通路门店!$J:$J,"小米体验店")</f>
        <v>0</v>
      </c>
      <c r="AD705" s="99">
        <f>COUNTIFS(通讯通路门店!$S:$S,$G705,通讯通路门店!$J:$J,"苹果体验店")</f>
        <v>0</v>
      </c>
      <c r="AE705" s="99">
        <f>COUNTIFS(通讯通路门店!$S:$S,$G705,通讯通路门店!$J:$J,"其他品牌专卖店")</f>
        <v>0</v>
      </c>
      <c r="AF705" s="99">
        <f>SUMIFS(通讯通路门店!$BI:$BI,通讯通路门店!$S:$S,$G705)</f>
        <v>0</v>
      </c>
      <c r="AG705" s="99">
        <f>SUMIFS(通讯通路门店!$BH:$BH,通讯通路门店!$S:$S,$G705)</f>
        <v>0</v>
      </c>
      <c r="AH705" s="99">
        <f t="shared" si="51"/>
        <v>0</v>
      </c>
      <c r="AI705" s="99">
        <f>SUMIFS(通讯通路门店!$BB:$BB,通讯通路门店!$S:$S,$G705)</f>
        <v>0</v>
      </c>
      <c r="AJ705" s="99">
        <f>SUMIFS(通讯通路门店!$BE:$BE,通讯通路门店!$S:$S,$G705)</f>
        <v>0</v>
      </c>
      <c r="AK705" s="99">
        <f>SUMIFS(通讯通路门店!$BG:$BG,通讯通路门店!$S:$S,$G705)</f>
        <v>0</v>
      </c>
      <c r="AL705" s="99">
        <f>SUMIFS(通讯通路门店!$BC:$BC,通讯通路门店!$S:$S,$G705)</f>
        <v>0</v>
      </c>
      <c r="AM705" s="99">
        <f>SUMIFS(通讯通路门店!$BD:$BD,通讯通路门店!$S:$S,$G705)</f>
        <v>0</v>
      </c>
      <c r="AN705" s="99">
        <f>SUMIFS(通讯通路门店!$BF:$BF,通讯通路门店!$S:$S,$G705)</f>
        <v>0</v>
      </c>
      <c r="AO705" s="99">
        <f t="shared" si="52"/>
        <v>0</v>
      </c>
      <c r="AP705" s="99">
        <f>SUMIFS(通讯通路门店!$K:$K,通讯通路门店!$S:$S,$G705)</f>
        <v>0</v>
      </c>
      <c r="AQ705" s="83"/>
      <c r="AR705" s="99">
        <f>SUMIFS(通讯通路门店!$T:$T,通讯通路门店!$S:$S,$G705)</f>
        <v>0</v>
      </c>
      <c r="AS705" s="99">
        <f>SUMIFS(通讯通路门店!$U:$U,通讯通路门店!$S:$S,$G705)</f>
        <v>0</v>
      </c>
      <c r="AT705" s="99">
        <f>SUMIFS(通讯通路门店!$V:$V,通讯通路门店!$S:$S,$G705)</f>
        <v>0</v>
      </c>
      <c r="AU705" s="99">
        <f>SUMIFS(通讯通路门店!$W:$W,通讯通路门店!$S:$S,$G705)</f>
        <v>0</v>
      </c>
      <c r="AV705" s="99">
        <f>SUMIFS(通讯通路门店!$Z:$Z,通讯通路门店!$S:$S,$G705)</f>
        <v>0</v>
      </c>
      <c r="AW705" s="99">
        <f>SUMIFS(通讯通路门店!$AB:$AB,通讯通路门店!$S:$S,$G705)</f>
        <v>0</v>
      </c>
      <c r="AX705" s="99">
        <f>SUMIFS(通讯通路门店!$X:$X,通讯通路门店!$S:$S,$G705)</f>
        <v>0</v>
      </c>
      <c r="AY705" s="99">
        <f>SUMIFS(通讯通路门店!$Y:$Y,通讯通路门店!$S:$S,$G705)</f>
        <v>0</v>
      </c>
      <c r="AZ705" s="99">
        <f>SUMIFS(通讯通路门店!$AA:$AA,通讯通路门店!$S:$S,$G705)</f>
        <v>0</v>
      </c>
      <c r="BA705" s="99">
        <f t="shared" si="53"/>
        <v>0</v>
      </c>
      <c r="BB705" s="99">
        <f t="shared" si="54"/>
        <v>0</v>
      </c>
      <c r="BC705" s="99">
        <f>SUMIFS(通讯通路门店!$W:$W,通讯通路门店!$S:$S,$G705,通讯通路门店!$J:$J,"荣耀体验店")+SUMIFS(通讯通路门店!$W:$W,通讯通路门店!$S:$S,$G705,通讯通路门店!$J:$J,"荣耀授权专卖店")</f>
        <v>0</v>
      </c>
      <c r="BD705" s="99">
        <f>SUMIFS(通讯通路门店!$Z:$Z,通讯通路门店!$S:$S,$G705,通讯通路门店!$J:$J,"VIVO体验店")</f>
        <v>0</v>
      </c>
      <c r="BE705" s="99">
        <f>SUMIFS(通讯通路门店!$AB:$AB,通讯通路门店!$S:$S,$G705,通讯通路门店!$J:$J,"OPPO体验店")</f>
        <v>0</v>
      </c>
      <c r="BF705" s="99">
        <f>SUMIFS(通讯通路门店!$X:$X,通讯通路门店!$S:$S,$G705,通讯通路门店!$J:$J,"华为授权体验店")+SUMIFS(通讯通路门店!$AA:$AA,通讯通路门店!$S:$S,$G705,通讯通路门店!$J:$J,"华为堡垒店")</f>
        <v>0</v>
      </c>
      <c r="BG705" s="99">
        <f>SUMIFS(通讯通路门店!$Y:$Y,通讯通路门店!$S:$S,$G705,通讯通路门店!$J:$J,"小米体验店")</f>
        <v>0</v>
      </c>
      <c r="BH705" s="99">
        <f>SUMIFS(通讯通路门店!$AA:$AA,通讯通路门店!$S:$S,$G705,通讯通路门店!$J:$J,"苹果体验店")</f>
        <v>0</v>
      </c>
      <c r="BI705" s="99">
        <f>SUMIFS(通讯通路门店!$K:$K,通讯通路门店!$S:$S,$G705,通讯通路门店!$J:$J,"其他品牌专卖店")</f>
        <v>0</v>
      </c>
      <c r="BJ705" s="99">
        <f>SUMIFS(通讯通路门店!$AC:$AC,通讯通路门店!$S:$S,$G705)</f>
        <v>0</v>
      </c>
      <c r="BK705" s="99">
        <f>SUMIFS(通讯通路门店!$AD:$AD,通讯通路门店!$S:$S,$G705)</f>
        <v>0</v>
      </c>
      <c r="BL705" s="99">
        <f>SUMIFS(通讯通路门店!$AE:$AE,通讯通路门店!$S:$S,$G705)</f>
        <v>0</v>
      </c>
      <c r="BM705" s="99">
        <f>SUMIFS(通讯通路门店!$AF:$AF,通讯通路门店!$S:$S,$G705)</f>
        <v>0</v>
      </c>
      <c r="BN705" s="99">
        <f>SUMIFS(通讯通路门店!$AG:$AG,通讯通路门店!$S:$S,$G705)</f>
        <v>0</v>
      </c>
      <c r="BO705" s="99">
        <f>SUMIFS(通讯通路门店!$AH:$AH,通讯通路门店!$S:$S,$G705)</f>
        <v>0</v>
      </c>
      <c r="BP705" s="99">
        <f>SUMIFS(通讯通路门店!$AI:$AI,通讯通路门店!$S:$S,$G705)</f>
        <v>0</v>
      </c>
      <c r="BQ705" s="83"/>
    </row>
    <row r="706" spans="1:69">
      <c r="A706" s="99" t="str">
        <f>IFERROR(_xlfn.XLOOKUP($G706,通讯通路门店!$S$4:$S$993933,通讯通路门店!$A$4:$A$993933,0,0),"")</f>
        <v/>
      </c>
      <c r="B706" s="99" t="str">
        <f>IFERROR(_xlfn.XLOOKUP($G706,通讯通路门店!$S$4:$S$993933,通讯通路门店!$B$4:$B$993933,0,0),"")</f>
        <v/>
      </c>
      <c r="C706" s="99" t="str">
        <f>IFERROR(_xlfn.XLOOKUP($G706,通讯通路门店!$S$4:$S$993933,通讯通路门店!$C$4:$C$993933,0,0),"")</f>
        <v/>
      </c>
      <c r="D706" s="99" t="str">
        <f>IFERROR(_xlfn.XLOOKUP($G706,通讯通路门店!$S$4:$S$993933,通讯通路门店!$D$4:$D$993933,0,0),"")</f>
        <v/>
      </c>
      <c r="E706" s="83"/>
      <c r="F706" s="83"/>
      <c r="G706" s="101" t="e">
        <v>#N/A</v>
      </c>
      <c r="H706" s="102" t="str">
        <f>IFERROR(_xlfn.XLOOKUP($G706,通讯通路门店!$S$4:$S$993933,通讯通路门店!$R$4:$R$993933,0,0),"")</f>
        <v/>
      </c>
      <c r="I706" s="83"/>
      <c r="J706" s="83"/>
      <c r="K706" s="83"/>
      <c r="L706" s="83"/>
      <c r="M706" s="83"/>
      <c r="N706" s="83"/>
      <c r="O706" s="83"/>
      <c r="P706" s="83"/>
      <c r="Q706" s="83"/>
      <c r="R706" s="83"/>
      <c r="S706" s="83"/>
      <c r="T706" s="83"/>
      <c r="U706" s="99">
        <f>COUNTIF(通讯通路门店!$S:$S,$G706)</f>
        <v>0</v>
      </c>
      <c r="V706" s="99">
        <f>COUNTIFS(通讯通路门店!$S:$S,$G706,通讯通路门店!$J:$J,"综合卖场")</f>
        <v>0</v>
      </c>
      <c r="W706" s="99">
        <f>SUMIFS(通讯通路门店!$AJ:$AJ,通讯通路门店!$S:$S,通讯客户沙盘!$G706)</f>
        <v>0</v>
      </c>
      <c r="X706" s="99">
        <f t="shared" si="50"/>
        <v>0</v>
      </c>
      <c r="Y706" s="99">
        <f>COUNTIFS(通讯通路门店!$S:$S,$G706,通讯通路门店!$J:$J,"荣耀体验店")+COUNTIFS(通讯通路门店!$S:$S,$G706,通讯通路门店!$J:$J,"荣耀授权专卖店")</f>
        <v>0</v>
      </c>
      <c r="Z706" s="99">
        <f>COUNTIFS(通讯通路门店!$S:$S,$G706,通讯通路门店!$J:$J,"VIVO体验店")</f>
        <v>0</v>
      </c>
      <c r="AA706" s="99">
        <f>COUNTIFS(通讯通路门店!$S:$S,$G706,通讯通路门店!$J:$J,"OPPO体验店")</f>
        <v>0</v>
      </c>
      <c r="AB706" s="99">
        <f>COUNTIFS(通讯通路门店!$S:$S,$G706,通讯通路门店!$J:$J,"华为授权体验店")+COUNTIFS(通讯通路门店!$S:$S,$G706,通讯通路门店!$J:$J,"华为堡垒店")</f>
        <v>0</v>
      </c>
      <c r="AC706" s="99">
        <f>COUNTIFS(通讯通路门店!$S:$S,$G706,通讯通路门店!$J:$J,"小米体验店")</f>
        <v>0</v>
      </c>
      <c r="AD706" s="99">
        <f>COUNTIFS(通讯通路门店!$S:$S,$G706,通讯通路门店!$J:$J,"苹果体验店")</f>
        <v>0</v>
      </c>
      <c r="AE706" s="99">
        <f>COUNTIFS(通讯通路门店!$S:$S,$G706,通讯通路门店!$J:$J,"其他品牌专卖店")</f>
        <v>0</v>
      </c>
      <c r="AF706" s="99">
        <f>SUMIFS(通讯通路门店!$BI:$BI,通讯通路门店!$S:$S,$G706)</f>
        <v>0</v>
      </c>
      <c r="AG706" s="99">
        <f>SUMIFS(通讯通路门店!$BH:$BH,通讯通路门店!$S:$S,$G706)</f>
        <v>0</v>
      </c>
      <c r="AH706" s="99">
        <f t="shared" si="51"/>
        <v>0</v>
      </c>
      <c r="AI706" s="99">
        <f>SUMIFS(通讯通路门店!$BB:$BB,通讯通路门店!$S:$S,$G706)</f>
        <v>0</v>
      </c>
      <c r="AJ706" s="99">
        <f>SUMIFS(通讯通路门店!$BE:$BE,通讯通路门店!$S:$S,$G706)</f>
        <v>0</v>
      </c>
      <c r="AK706" s="99">
        <f>SUMIFS(通讯通路门店!$BG:$BG,通讯通路门店!$S:$S,$G706)</f>
        <v>0</v>
      </c>
      <c r="AL706" s="99">
        <f>SUMIFS(通讯通路门店!$BC:$BC,通讯通路门店!$S:$S,$G706)</f>
        <v>0</v>
      </c>
      <c r="AM706" s="99">
        <f>SUMIFS(通讯通路门店!$BD:$BD,通讯通路门店!$S:$S,$G706)</f>
        <v>0</v>
      </c>
      <c r="AN706" s="99">
        <f>SUMIFS(通讯通路门店!$BF:$BF,通讯通路门店!$S:$S,$G706)</f>
        <v>0</v>
      </c>
      <c r="AO706" s="99">
        <f t="shared" si="52"/>
        <v>0</v>
      </c>
      <c r="AP706" s="99">
        <f>SUMIFS(通讯通路门店!$K:$K,通讯通路门店!$S:$S,$G706)</f>
        <v>0</v>
      </c>
      <c r="AQ706" s="83"/>
      <c r="AR706" s="99">
        <f>SUMIFS(通讯通路门店!$T:$T,通讯通路门店!$S:$S,$G706)</f>
        <v>0</v>
      </c>
      <c r="AS706" s="99">
        <f>SUMIFS(通讯通路门店!$U:$U,通讯通路门店!$S:$S,$G706)</f>
        <v>0</v>
      </c>
      <c r="AT706" s="99">
        <f>SUMIFS(通讯通路门店!$V:$V,通讯通路门店!$S:$S,$G706)</f>
        <v>0</v>
      </c>
      <c r="AU706" s="99">
        <f>SUMIFS(通讯通路门店!$W:$W,通讯通路门店!$S:$S,$G706)</f>
        <v>0</v>
      </c>
      <c r="AV706" s="99">
        <f>SUMIFS(通讯通路门店!$Z:$Z,通讯通路门店!$S:$S,$G706)</f>
        <v>0</v>
      </c>
      <c r="AW706" s="99">
        <f>SUMIFS(通讯通路门店!$AB:$AB,通讯通路门店!$S:$S,$G706)</f>
        <v>0</v>
      </c>
      <c r="AX706" s="99">
        <f>SUMIFS(通讯通路门店!$X:$X,通讯通路门店!$S:$S,$G706)</f>
        <v>0</v>
      </c>
      <c r="AY706" s="99">
        <f>SUMIFS(通讯通路门店!$Y:$Y,通讯通路门店!$S:$S,$G706)</f>
        <v>0</v>
      </c>
      <c r="AZ706" s="99">
        <f>SUMIFS(通讯通路门店!$AA:$AA,通讯通路门店!$S:$S,$G706)</f>
        <v>0</v>
      </c>
      <c r="BA706" s="99">
        <f t="shared" si="53"/>
        <v>0</v>
      </c>
      <c r="BB706" s="99">
        <f t="shared" si="54"/>
        <v>0</v>
      </c>
      <c r="BC706" s="99">
        <f>SUMIFS(通讯通路门店!$W:$W,通讯通路门店!$S:$S,$G706,通讯通路门店!$J:$J,"荣耀体验店")+SUMIFS(通讯通路门店!$W:$W,通讯通路门店!$S:$S,$G706,通讯通路门店!$J:$J,"荣耀授权专卖店")</f>
        <v>0</v>
      </c>
      <c r="BD706" s="99">
        <f>SUMIFS(通讯通路门店!$Z:$Z,通讯通路门店!$S:$S,$G706,通讯通路门店!$J:$J,"VIVO体验店")</f>
        <v>0</v>
      </c>
      <c r="BE706" s="99">
        <f>SUMIFS(通讯通路门店!$AB:$AB,通讯通路门店!$S:$S,$G706,通讯通路门店!$J:$J,"OPPO体验店")</f>
        <v>0</v>
      </c>
      <c r="BF706" s="99">
        <f>SUMIFS(通讯通路门店!$X:$X,通讯通路门店!$S:$S,$G706,通讯通路门店!$J:$J,"华为授权体验店")+SUMIFS(通讯通路门店!$AA:$AA,通讯通路门店!$S:$S,$G706,通讯通路门店!$J:$J,"华为堡垒店")</f>
        <v>0</v>
      </c>
      <c r="BG706" s="99">
        <f>SUMIFS(通讯通路门店!$Y:$Y,通讯通路门店!$S:$S,$G706,通讯通路门店!$J:$J,"小米体验店")</f>
        <v>0</v>
      </c>
      <c r="BH706" s="99">
        <f>SUMIFS(通讯通路门店!$AA:$AA,通讯通路门店!$S:$S,$G706,通讯通路门店!$J:$J,"苹果体验店")</f>
        <v>0</v>
      </c>
      <c r="BI706" s="99">
        <f>SUMIFS(通讯通路门店!$K:$K,通讯通路门店!$S:$S,$G706,通讯通路门店!$J:$J,"其他品牌专卖店")</f>
        <v>0</v>
      </c>
      <c r="BJ706" s="99">
        <f>SUMIFS(通讯通路门店!$AC:$AC,通讯通路门店!$S:$S,$G706)</f>
        <v>0</v>
      </c>
      <c r="BK706" s="99">
        <f>SUMIFS(通讯通路门店!$AD:$AD,通讯通路门店!$S:$S,$G706)</f>
        <v>0</v>
      </c>
      <c r="BL706" s="99">
        <f>SUMIFS(通讯通路门店!$AE:$AE,通讯通路门店!$S:$S,$G706)</f>
        <v>0</v>
      </c>
      <c r="BM706" s="99">
        <f>SUMIFS(通讯通路门店!$AF:$AF,通讯通路门店!$S:$S,$G706)</f>
        <v>0</v>
      </c>
      <c r="BN706" s="99">
        <f>SUMIFS(通讯通路门店!$AG:$AG,通讯通路门店!$S:$S,$G706)</f>
        <v>0</v>
      </c>
      <c r="BO706" s="99">
        <f>SUMIFS(通讯通路门店!$AH:$AH,通讯通路门店!$S:$S,$G706)</f>
        <v>0</v>
      </c>
      <c r="BP706" s="99">
        <f>SUMIFS(通讯通路门店!$AI:$AI,通讯通路门店!$S:$S,$G706)</f>
        <v>0</v>
      </c>
      <c r="BQ706" s="83"/>
    </row>
    <row r="707" spans="1:69">
      <c r="A707" s="99" t="str">
        <f>IFERROR(_xlfn.XLOOKUP($G707,通讯通路门店!$S$4:$S$993933,通讯通路门店!$A$4:$A$993933,0,0),"")</f>
        <v/>
      </c>
      <c r="B707" s="99" t="str">
        <f>IFERROR(_xlfn.XLOOKUP($G707,通讯通路门店!$S$4:$S$993933,通讯通路门店!$B$4:$B$993933,0,0),"")</f>
        <v/>
      </c>
      <c r="C707" s="99" t="str">
        <f>IFERROR(_xlfn.XLOOKUP($G707,通讯通路门店!$S$4:$S$993933,通讯通路门店!$C$4:$C$993933,0,0),"")</f>
        <v/>
      </c>
      <c r="D707" s="99" t="str">
        <f>IFERROR(_xlfn.XLOOKUP($G707,通讯通路门店!$S$4:$S$993933,通讯通路门店!$D$4:$D$993933,0,0),"")</f>
        <v/>
      </c>
      <c r="E707" s="83"/>
      <c r="F707" s="83"/>
      <c r="G707" s="101" t="e">
        <v>#N/A</v>
      </c>
      <c r="H707" s="102" t="str">
        <f>IFERROR(_xlfn.XLOOKUP($G707,通讯通路门店!$S$4:$S$993933,通讯通路门店!$R$4:$R$993933,0,0),"")</f>
        <v/>
      </c>
      <c r="I707" s="83"/>
      <c r="J707" s="83"/>
      <c r="K707" s="83"/>
      <c r="L707" s="83"/>
      <c r="M707" s="83"/>
      <c r="N707" s="83"/>
      <c r="O707" s="83"/>
      <c r="P707" s="83"/>
      <c r="Q707" s="83"/>
      <c r="R707" s="83"/>
      <c r="S707" s="83"/>
      <c r="T707" s="83"/>
      <c r="U707" s="99">
        <f>COUNTIF(通讯通路门店!$S:$S,$G707)</f>
        <v>0</v>
      </c>
      <c r="V707" s="99">
        <f>COUNTIFS(通讯通路门店!$S:$S,$G707,通讯通路门店!$J:$J,"综合卖场")</f>
        <v>0</v>
      </c>
      <c r="W707" s="99">
        <f>SUMIFS(通讯通路门店!$AJ:$AJ,通讯通路门店!$S:$S,通讯客户沙盘!$G707)</f>
        <v>0</v>
      </c>
      <c r="X707" s="99">
        <f t="shared" si="50"/>
        <v>0</v>
      </c>
      <c r="Y707" s="99">
        <f>COUNTIFS(通讯通路门店!$S:$S,$G707,通讯通路门店!$J:$J,"荣耀体验店")+COUNTIFS(通讯通路门店!$S:$S,$G707,通讯通路门店!$J:$J,"荣耀授权专卖店")</f>
        <v>0</v>
      </c>
      <c r="Z707" s="99">
        <f>COUNTIFS(通讯通路门店!$S:$S,$G707,通讯通路门店!$J:$J,"VIVO体验店")</f>
        <v>0</v>
      </c>
      <c r="AA707" s="99">
        <f>COUNTIFS(通讯通路门店!$S:$S,$G707,通讯通路门店!$J:$J,"OPPO体验店")</f>
        <v>0</v>
      </c>
      <c r="AB707" s="99">
        <f>COUNTIFS(通讯通路门店!$S:$S,$G707,通讯通路门店!$J:$J,"华为授权体验店")+COUNTIFS(通讯通路门店!$S:$S,$G707,通讯通路门店!$J:$J,"华为堡垒店")</f>
        <v>0</v>
      </c>
      <c r="AC707" s="99">
        <f>COUNTIFS(通讯通路门店!$S:$S,$G707,通讯通路门店!$J:$J,"小米体验店")</f>
        <v>0</v>
      </c>
      <c r="AD707" s="99">
        <f>COUNTIFS(通讯通路门店!$S:$S,$G707,通讯通路门店!$J:$J,"苹果体验店")</f>
        <v>0</v>
      </c>
      <c r="AE707" s="99">
        <f>COUNTIFS(通讯通路门店!$S:$S,$G707,通讯通路门店!$J:$J,"其他品牌专卖店")</f>
        <v>0</v>
      </c>
      <c r="AF707" s="99">
        <f>SUMIFS(通讯通路门店!$BI:$BI,通讯通路门店!$S:$S,$G707)</f>
        <v>0</v>
      </c>
      <c r="AG707" s="99">
        <f>SUMIFS(通讯通路门店!$BH:$BH,通讯通路门店!$S:$S,$G707)</f>
        <v>0</v>
      </c>
      <c r="AH707" s="99">
        <f t="shared" si="51"/>
        <v>0</v>
      </c>
      <c r="AI707" s="99">
        <f>SUMIFS(通讯通路门店!$BB:$BB,通讯通路门店!$S:$S,$G707)</f>
        <v>0</v>
      </c>
      <c r="AJ707" s="99">
        <f>SUMIFS(通讯通路门店!$BE:$BE,通讯通路门店!$S:$S,$G707)</f>
        <v>0</v>
      </c>
      <c r="AK707" s="99">
        <f>SUMIFS(通讯通路门店!$BG:$BG,通讯通路门店!$S:$S,$G707)</f>
        <v>0</v>
      </c>
      <c r="AL707" s="99">
        <f>SUMIFS(通讯通路门店!$BC:$BC,通讯通路门店!$S:$S,$G707)</f>
        <v>0</v>
      </c>
      <c r="AM707" s="99">
        <f>SUMIFS(通讯通路门店!$BD:$BD,通讯通路门店!$S:$S,$G707)</f>
        <v>0</v>
      </c>
      <c r="AN707" s="99">
        <f>SUMIFS(通讯通路门店!$BF:$BF,通讯通路门店!$S:$S,$G707)</f>
        <v>0</v>
      </c>
      <c r="AO707" s="99">
        <f t="shared" si="52"/>
        <v>0</v>
      </c>
      <c r="AP707" s="99">
        <f>SUMIFS(通讯通路门店!$K:$K,通讯通路门店!$S:$S,$G707)</f>
        <v>0</v>
      </c>
      <c r="AQ707" s="83"/>
      <c r="AR707" s="99">
        <f>SUMIFS(通讯通路门店!$T:$T,通讯通路门店!$S:$S,$G707)</f>
        <v>0</v>
      </c>
      <c r="AS707" s="99">
        <f>SUMIFS(通讯通路门店!$U:$U,通讯通路门店!$S:$S,$G707)</f>
        <v>0</v>
      </c>
      <c r="AT707" s="99">
        <f>SUMIFS(通讯通路门店!$V:$V,通讯通路门店!$S:$S,$G707)</f>
        <v>0</v>
      </c>
      <c r="AU707" s="99">
        <f>SUMIFS(通讯通路门店!$W:$W,通讯通路门店!$S:$S,$G707)</f>
        <v>0</v>
      </c>
      <c r="AV707" s="99">
        <f>SUMIFS(通讯通路门店!$Z:$Z,通讯通路门店!$S:$S,$G707)</f>
        <v>0</v>
      </c>
      <c r="AW707" s="99">
        <f>SUMIFS(通讯通路门店!$AB:$AB,通讯通路门店!$S:$S,$G707)</f>
        <v>0</v>
      </c>
      <c r="AX707" s="99">
        <f>SUMIFS(通讯通路门店!$X:$X,通讯通路门店!$S:$S,$G707)</f>
        <v>0</v>
      </c>
      <c r="AY707" s="99">
        <f>SUMIFS(通讯通路门店!$Y:$Y,通讯通路门店!$S:$S,$G707)</f>
        <v>0</v>
      </c>
      <c r="AZ707" s="99">
        <f>SUMIFS(通讯通路门店!$AA:$AA,通讯通路门店!$S:$S,$G707)</f>
        <v>0</v>
      </c>
      <c r="BA707" s="99">
        <f t="shared" si="53"/>
        <v>0</v>
      </c>
      <c r="BB707" s="99">
        <f t="shared" si="54"/>
        <v>0</v>
      </c>
      <c r="BC707" s="99">
        <f>SUMIFS(通讯通路门店!$W:$W,通讯通路门店!$S:$S,$G707,通讯通路门店!$J:$J,"荣耀体验店")+SUMIFS(通讯通路门店!$W:$W,通讯通路门店!$S:$S,$G707,通讯通路门店!$J:$J,"荣耀授权专卖店")</f>
        <v>0</v>
      </c>
      <c r="BD707" s="99">
        <f>SUMIFS(通讯通路门店!$Z:$Z,通讯通路门店!$S:$S,$G707,通讯通路门店!$J:$J,"VIVO体验店")</f>
        <v>0</v>
      </c>
      <c r="BE707" s="99">
        <f>SUMIFS(通讯通路门店!$AB:$AB,通讯通路门店!$S:$S,$G707,通讯通路门店!$J:$J,"OPPO体验店")</f>
        <v>0</v>
      </c>
      <c r="BF707" s="99">
        <f>SUMIFS(通讯通路门店!$X:$X,通讯通路门店!$S:$S,$G707,通讯通路门店!$J:$J,"华为授权体验店")+SUMIFS(通讯通路门店!$AA:$AA,通讯通路门店!$S:$S,$G707,通讯通路门店!$J:$J,"华为堡垒店")</f>
        <v>0</v>
      </c>
      <c r="BG707" s="99">
        <f>SUMIFS(通讯通路门店!$Y:$Y,通讯通路门店!$S:$S,$G707,通讯通路门店!$J:$J,"小米体验店")</f>
        <v>0</v>
      </c>
      <c r="BH707" s="99">
        <f>SUMIFS(通讯通路门店!$AA:$AA,通讯通路门店!$S:$S,$G707,通讯通路门店!$J:$J,"苹果体验店")</f>
        <v>0</v>
      </c>
      <c r="BI707" s="99">
        <f>SUMIFS(通讯通路门店!$K:$K,通讯通路门店!$S:$S,$G707,通讯通路门店!$J:$J,"其他品牌专卖店")</f>
        <v>0</v>
      </c>
      <c r="BJ707" s="99">
        <f>SUMIFS(通讯通路门店!$AC:$AC,通讯通路门店!$S:$S,$G707)</f>
        <v>0</v>
      </c>
      <c r="BK707" s="99">
        <f>SUMIFS(通讯通路门店!$AD:$AD,通讯通路门店!$S:$S,$G707)</f>
        <v>0</v>
      </c>
      <c r="BL707" s="99">
        <f>SUMIFS(通讯通路门店!$AE:$AE,通讯通路门店!$S:$S,$G707)</f>
        <v>0</v>
      </c>
      <c r="BM707" s="99">
        <f>SUMIFS(通讯通路门店!$AF:$AF,通讯通路门店!$S:$S,$G707)</f>
        <v>0</v>
      </c>
      <c r="BN707" s="99">
        <f>SUMIFS(通讯通路门店!$AG:$AG,通讯通路门店!$S:$S,$G707)</f>
        <v>0</v>
      </c>
      <c r="BO707" s="99">
        <f>SUMIFS(通讯通路门店!$AH:$AH,通讯通路门店!$S:$S,$G707)</f>
        <v>0</v>
      </c>
      <c r="BP707" s="99">
        <f>SUMIFS(通讯通路门店!$AI:$AI,通讯通路门店!$S:$S,$G707)</f>
        <v>0</v>
      </c>
      <c r="BQ707" s="83"/>
    </row>
    <row r="708" spans="1:69">
      <c r="A708" s="99" t="str">
        <f>IFERROR(_xlfn.XLOOKUP($G708,通讯通路门店!$S$4:$S$993933,通讯通路门店!$A$4:$A$993933,0,0),"")</f>
        <v/>
      </c>
      <c r="B708" s="99" t="str">
        <f>IFERROR(_xlfn.XLOOKUP($G708,通讯通路门店!$S$4:$S$993933,通讯通路门店!$B$4:$B$993933,0,0),"")</f>
        <v/>
      </c>
      <c r="C708" s="99" t="str">
        <f>IFERROR(_xlfn.XLOOKUP($G708,通讯通路门店!$S$4:$S$993933,通讯通路门店!$C$4:$C$993933,0,0),"")</f>
        <v/>
      </c>
      <c r="D708" s="99" t="str">
        <f>IFERROR(_xlfn.XLOOKUP($G708,通讯通路门店!$S$4:$S$993933,通讯通路门店!$D$4:$D$993933,0,0),"")</f>
        <v/>
      </c>
      <c r="E708" s="83"/>
      <c r="F708" s="83"/>
      <c r="G708" s="101" t="e">
        <v>#N/A</v>
      </c>
      <c r="H708" s="102" t="str">
        <f>IFERROR(_xlfn.XLOOKUP($G708,通讯通路门店!$S$4:$S$993933,通讯通路门店!$R$4:$R$993933,0,0),"")</f>
        <v/>
      </c>
      <c r="I708" s="83"/>
      <c r="J708" s="83"/>
      <c r="K708" s="83"/>
      <c r="L708" s="83"/>
      <c r="M708" s="83"/>
      <c r="N708" s="83"/>
      <c r="O708" s="83"/>
      <c r="P708" s="83"/>
      <c r="Q708" s="83"/>
      <c r="R708" s="83"/>
      <c r="S708" s="83"/>
      <c r="T708" s="83"/>
      <c r="U708" s="99">
        <f>COUNTIF(通讯通路门店!$S:$S,$G708)</f>
        <v>0</v>
      </c>
      <c r="V708" s="99">
        <f>COUNTIFS(通讯通路门店!$S:$S,$G708,通讯通路门店!$J:$J,"综合卖场")</f>
        <v>0</v>
      </c>
      <c r="W708" s="99">
        <f>SUMIFS(通讯通路门店!$AJ:$AJ,通讯通路门店!$S:$S,通讯客户沙盘!$G708)</f>
        <v>0</v>
      </c>
      <c r="X708" s="99">
        <f t="shared" ref="X708:X771" si="55">Y708+Z708+AA708+AB708+AC708+AD708+AE708</f>
        <v>0</v>
      </c>
      <c r="Y708" s="99">
        <f>COUNTIFS(通讯通路门店!$S:$S,$G708,通讯通路门店!$J:$J,"荣耀体验店")+COUNTIFS(通讯通路门店!$S:$S,$G708,通讯通路门店!$J:$J,"荣耀授权专卖店")</f>
        <v>0</v>
      </c>
      <c r="Z708" s="99">
        <f>COUNTIFS(通讯通路门店!$S:$S,$G708,通讯通路门店!$J:$J,"VIVO体验店")</f>
        <v>0</v>
      </c>
      <c r="AA708" s="99">
        <f>COUNTIFS(通讯通路门店!$S:$S,$G708,通讯通路门店!$J:$J,"OPPO体验店")</f>
        <v>0</v>
      </c>
      <c r="AB708" s="99">
        <f>COUNTIFS(通讯通路门店!$S:$S,$G708,通讯通路门店!$J:$J,"华为授权体验店")+COUNTIFS(通讯通路门店!$S:$S,$G708,通讯通路门店!$J:$J,"华为堡垒店")</f>
        <v>0</v>
      </c>
      <c r="AC708" s="99">
        <f>COUNTIFS(通讯通路门店!$S:$S,$G708,通讯通路门店!$J:$J,"小米体验店")</f>
        <v>0</v>
      </c>
      <c r="AD708" s="99">
        <f>COUNTIFS(通讯通路门店!$S:$S,$G708,通讯通路门店!$J:$J,"苹果体验店")</f>
        <v>0</v>
      </c>
      <c r="AE708" s="99">
        <f>COUNTIFS(通讯通路门店!$S:$S,$G708,通讯通路门店!$J:$J,"其他品牌专卖店")</f>
        <v>0</v>
      </c>
      <c r="AF708" s="99">
        <f>SUMIFS(通讯通路门店!$BI:$BI,通讯通路门店!$S:$S,$G708)</f>
        <v>0</v>
      </c>
      <c r="AG708" s="99">
        <f>SUMIFS(通讯通路门店!$BH:$BH,通讯通路门店!$S:$S,$G708)</f>
        <v>0</v>
      </c>
      <c r="AH708" s="99">
        <f t="shared" ref="AH708:AH771" si="56">AI708+AJ708+AK708+AL708+AM708+AN708</f>
        <v>0</v>
      </c>
      <c r="AI708" s="99">
        <f>SUMIFS(通讯通路门店!$BB:$BB,通讯通路门店!$S:$S,$G708)</f>
        <v>0</v>
      </c>
      <c r="AJ708" s="99">
        <f>SUMIFS(通讯通路门店!$BE:$BE,通讯通路门店!$S:$S,$G708)</f>
        <v>0</v>
      </c>
      <c r="AK708" s="99">
        <f>SUMIFS(通讯通路门店!$BG:$BG,通讯通路门店!$S:$S,$G708)</f>
        <v>0</v>
      </c>
      <c r="AL708" s="99">
        <f>SUMIFS(通讯通路门店!$BC:$BC,通讯通路门店!$S:$S,$G708)</f>
        <v>0</v>
      </c>
      <c r="AM708" s="99">
        <f>SUMIFS(通讯通路门店!$BD:$BD,通讯通路门店!$S:$S,$G708)</f>
        <v>0</v>
      </c>
      <c r="AN708" s="99">
        <f>SUMIFS(通讯通路门店!$BF:$BF,通讯通路门店!$S:$S,$G708)</f>
        <v>0</v>
      </c>
      <c r="AO708" s="99">
        <f t="shared" ref="AO708:AO771" si="57">AP708+AQ708</f>
        <v>0</v>
      </c>
      <c r="AP708" s="99">
        <f>SUMIFS(通讯通路门店!$K:$K,通讯通路门店!$S:$S,$G708)</f>
        <v>0</v>
      </c>
      <c r="AQ708" s="83"/>
      <c r="AR708" s="99">
        <f>SUMIFS(通讯通路门店!$T:$T,通讯通路门店!$S:$S,$G708)</f>
        <v>0</v>
      </c>
      <c r="AS708" s="99">
        <f>SUMIFS(通讯通路门店!$U:$U,通讯通路门店!$S:$S,$G708)</f>
        <v>0</v>
      </c>
      <c r="AT708" s="99">
        <f>SUMIFS(通讯通路门店!$V:$V,通讯通路门店!$S:$S,$G708)</f>
        <v>0</v>
      </c>
      <c r="AU708" s="99">
        <f>SUMIFS(通讯通路门店!$W:$W,通讯通路门店!$S:$S,$G708)</f>
        <v>0</v>
      </c>
      <c r="AV708" s="99">
        <f>SUMIFS(通讯通路门店!$Z:$Z,通讯通路门店!$S:$S,$G708)</f>
        <v>0</v>
      </c>
      <c r="AW708" s="99">
        <f>SUMIFS(通讯通路门店!$AB:$AB,通讯通路门店!$S:$S,$G708)</f>
        <v>0</v>
      </c>
      <c r="AX708" s="99">
        <f>SUMIFS(通讯通路门店!$X:$X,通讯通路门店!$S:$S,$G708)</f>
        <v>0</v>
      </c>
      <c r="AY708" s="99">
        <f>SUMIFS(通讯通路门店!$Y:$Y,通讯通路门店!$S:$S,$G708)</f>
        <v>0</v>
      </c>
      <c r="AZ708" s="99">
        <f>SUMIFS(通讯通路门店!$AA:$AA,通讯通路门店!$S:$S,$G708)</f>
        <v>0</v>
      </c>
      <c r="BA708" s="99">
        <f t="shared" ref="BA708:BA771" si="58">AP708-BB708</f>
        <v>0</v>
      </c>
      <c r="BB708" s="99">
        <f t="shared" ref="BB708:BB771" si="59">BC708+BD708+BE708+BF708+BG708+BH708</f>
        <v>0</v>
      </c>
      <c r="BC708" s="99">
        <f>SUMIFS(通讯通路门店!$W:$W,通讯通路门店!$S:$S,$G708,通讯通路门店!$J:$J,"荣耀体验店")+SUMIFS(通讯通路门店!$W:$W,通讯通路门店!$S:$S,$G708,通讯通路门店!$J:$J,"荣耀授权专卖店")</f>
        <v>0</v>
      </c>
      <c r="BD708" s="99">
        <f>SUMIFS(通讯通路门店!$Z:$Z,通讯通路门店!$S:$S,$G708,通讯通路门店!$J:$J,"VIVO体验店")</f>
        <v>0</v>
      </c>
      <c r="BE708" s="99">
        <f>SUMIFS(通讯通路门店!$AB:$AB,通讯通路门店!$S:$S,$G708,通讯通路门店!$J:$J,"OPPO体验店")</f>
        <v>0</v>
      </c>
      <c r="BF708" s="99">
        <f>SUMIFS(通讯通路门店!$X:$X,通讯通路门店!$S:$S,$G708,通讯通路门店!$J:$J,"华为授权体验店")+SUMIFS(通讯通路门店!$AA:$AA,通讯通路门店!$S:$S,$G708,通讯通路门店!$J:$J,"华为堡垒店")</f>
        <v>0</v>
      </c>
      <c r="BG708" s="99">
        <f>SUMIFS(通讯通路门店!$Y:$Y,通讯通路门店!$S:$S,$G708,通讯通路门店!$J:$J,"小米体验店")</f>
        <v>0</v>
      </c>
      <c r="BH708" s="99">
        <f>SUMIFS(通讯通路门店!$AA:$AA,通讯通路门店!$S:$S,$G708,通讯通路门店!$J:$J,"苹果体验店")</f>
        <v>0</v>
      </c>
      <c r="BI708" s="99">
        <f>SUMIFS(通讯通路门店!$K:$K,通讯通路门店!$S:$S,$G708,通讯通路门店!$J:$J,"其他品牌专卖店")</f>
        <v>0</v>
      </c>
      <c r="BJ708" s="99">
        <f>SUMIFS(通讯通路门店!$AC:$AC,通讯通路门店!$S:$S,$G708)</f>
        <v>0</v>
      </c>
      <c r="BK708" s="99">
        <f>SUMIFS(通讯通路门店!$AD:$AD,通讯通路门店!$S:$S,$G708)</f>
        <v>0</v>
      </c>
      <c r="BL708" s="99">
        <f>SUMIFS(通讯通路门店!$AE:$AE,通讯通路门店!$S:$S,$G708)</f>
        <v>0</v>
      </c>
      <c r="BM708" s="99">
        <f>SUMIFS(通讯通路门店!$AF:$AF,通讯通路门店!$S:$S,$G708)</f>
        <v>0</v>
      </c>
      <c r="BN708" s="99">
        <f>SUMIFS(通讯通路门店!$AG:$AG,通讯通路门店!$S:$S,$G708)</f>
        <v>0</v>
      </c>
      <c r="BO708" s="99">
        <f>SUMIFS(通讯通路门店!$AH:$AH,通讯通路门店!$S:$S,$G708)</f>
        <v>0</v>
      </c>
      <c r="BP708" s="99">
        <f>SUMIFS(通讯通路门店!$AI:$AI,通讯通路门店!$S:$S,$G708)</f>
        <v>0</v>
      </c>
      <c r="BQ708" s="83"/>
    </row>
    <row r="709" spans="1:69">
      <c r="A709" s="99" t="str">
        <f>IFERROR(_xlfn.XLOOKUP($G709,通讯通路门店!$S$4:$S$993933,通讯通路门店!$A$4:$A$993933,0,0),"")</f>
        <v/>
      </c>
      <c r="B709" s="99" t="str">
        <f>IFERROR(_xlfn.XLOOKUP($G709,通讯通路门店!$S$4:$S$993933,通讯通路门店!$B$4:$B$993933,0,0),"")</f>
        <v/>
      </c>
      <c r="C709" s="99" t="str">
        <f>IFERROR(_xlfn.XLOOKUP($G709,通讯通路门店!$S$4:$S$993933,通讯通路门店!$C$4:$C$993933,0,0),"")</f>
        <v/>
      </c>
      <c r="D709" s="99" t="str">
        <f>IFERROR(_xlfn.XLOOKUP($G709,通讯通路门店!$S$4:$S$993933,通讯通路门店!$D$4:$D$993933,0,0),"")</f>
        <v/>
      </c>
      <c r="E709" s="83"/>
      <c r="F709" s="83"/>
      <c r="G709" s="101" t="e">
        <v>#N/A</v>
      </c>
      <c r="H709" s="102" t="str">
        <f>IFERROR(_xlfn.XLOOKUP($G709,通讯通路门店!$S$4:$S$993933,通讯通路门店!$R$4:$R$993933,0,0),"")</f>
        <v/>
      </c>
      <c r="I709" s="83"/>
      <c r="J709" s="83"/>
      <c r="K709" s="83"/>
      <c r="L709" s="83"/>
      <c r="M709" s="83"/>
      <c r="N709" s="83"/>
      <c r="O709" s="83"/>
      <c r="P709" s="83"/>
      <c r="Q709" s="83"/>
      <c r="R709" s="83"/>
      <c r="S709" s="83"/>
      <c r="T709" s="83"/>
      <c r="U709" s="99">
        <f>COUNTIF(通讯通路门店!$S:$S,$G709)</f>
        <v>0</v>
      </c>
      <c r="V709" s="99">
        <f>COUNTIFS(通讯通路门店!$S:$S,$G709,通讯通路门店!$J:$J,"综合卖场")</f>
        <v>0</v>
      </c>
      <c r="W709" s="99">
        <f>SUMIFS(通讯通路门店!$AJ:$AJ,通讯通路门店!$S:$S,通讯客户沙盘!$G709)</f>
        <v>0</v>
      </c>
      <c r="X709" s="99">
        <f t="shared" si="55"/>
        <v>0</v>
      </c>
      <c r="Y709" s="99">
        <f>COUNTIFS(通讯通路门店!$S:$S,$G709,通讯通路门店!$J:$J,"荣耀体验店")+COUNTIFS(通讯通路门店!$S:$S,$G709,通讯通路门店!$J:$J,"荣耀授权专卖店")</f>
        <v>0</v>
      </c>
      <c r="Z709" s="99">
        <f>COUNTIFS(通讯通路门店!$S:$S,$G709,通讯通路门店!$J:$J,"VIVO体验店")</f>
        <v>0</v>
      </c>
      <c r="AA709" s="99">
        <f>COUNTIFS(通讯通路门店!$S:$S,$G709,通讯通路门店!$J:$J,"OPPO体验店")</f>
        <v>0</v>
      </c>
      <c r="AB709" s="99">
        <f>COUNTIFS(通讯通路门店!$S:$S,$G709,通讯通路门店!$J:$J,"华为授权体验店")+COUNTIFS(通讯通路门店!$S:$S,$G709,通讯通路门店!$J:$J,"华为堡垒店")</f>
        <v>0</v>
      </c>
      <c r="AC709" s="99">
        <f>COUNTIFS(通讯通路门店!$S:$S,$G709,通讯通路门店!$J:$J,"小米体验店")</f>
        <v>0</v>
      </c>
      <c r="AD709" s="99">
        <f>COUNTIFS(通讯通路门店!$S:$S,$G709,通讯通路门店!$J:$J,"苹果体验店")</f>
        <v>0</v>
      </c>
      <c r="AE709" s="99">
        <f>COUNTIFS(通讯通路门店!$S:$S,$G709,通讯通路门店!$J:$J,"其他品牌专卖店")</f>
        <v>0</v>
      </c>
      <c r="AF709" s="99">
        <f>SUMIFS(通讯通路门店!$BI:$BI,通讯通路门店!$S:$S,$G709)</f>
        <v>0</v>
      </c>
      <c r="AG709" s="99">
        <f>SUMIFS(通讯通路门店!$BH:$BH,通讯通路门店!$S:$S,$G709)</f>
        <v>0</v>
      </c>
      <c r="AH709" s="99">
        <f t="shared" si="56"/>
        <v>0</v>
      </c>
      <c r="AI709" s="99">
        <f>SUMIFS(通讯通路门店!$BB:$BB,通讯通路门店!$S:$S,$G709)</f>
        <v>0</v>
      </c>
      <c r="AJ709" s="99">
        <f>SUMIFS(通讯通路门店!$BE:$BE,通讯通路门店!$S:$S,$G709)</f>
        <v>0</v>
      </c>
      <c r="AK709" s="99">
        <f>SUMIFS(通讯通路门店!$BG:$BG,通讯通路门店!$S:$S,$G709)</f>
        <v>0</v>
      </c>
      <c r="AL709" s="99">
        <f>SUMIFS(通讯通路门店!$BC:$BC,通讯通路门店!$S:$S,$G709)</f>
        <v>0</v>
      </c>
      <c r="AM709" s="99">
        <f>SUMIFS(通讯通路门店!$BD:$BD,通讯通路门店!$S:$S,$G709)</f>
        <v>0</v>
      </c>
      <c r="AN709" s="99">
        <f>SUMIFS(通讯通路门店!$BF:$BF,通讯通路门店!$S:$S,$G709)</f>
        <v>0</v>
      </c>
      <c r="AO709" s="99">
        <f t="shared" si="57"/>
        <v>0</v>
      </c>
      <c r="AP709" s="99">
        <f>SUMIFS(通讯通路门店!$K:$K,通讯通路门店!$S:$S,$G709)</f>
        <v>0</v>
      </c>
      <c r="AQ709" s="83"/>
      <c r="AR709" s="99">
        <f>SUMIFS(通讯通路门店!$T:$T,通讯通路门店!$S:$S,$G709)</f>
        <v>0</v>
      </c>
      <c r="AS709" s="99">
        <f>SUMIFS(通讯通路门店!$U:$U,通讯通路门店!$S:$S,$G709)</f>
        <v>0</v>
      </c>
      <c r="AT709" s="99">
        <f>SUMIFS(通讯通路门店!$V:$V,通讯通路门店!$S:$S,$G709)</f>
        <v>0</v>
      </c>
      <c r="AU709" s="99">
        <f>SUMIFS(通讯通路门店!$W:$W,通讯通路门店!$S:$S,$G709)</f>
        <v>0</v>
      </c>
      <c r="AV709" s="99">
        <f>SUMIFS(通讯通路门店!$Z:$Z,通讯通路门店!$S:$S,$G709)</f>
        <v>0</v>
      </c>
      <c r="AW709" s="99">
        <f>SUMIFS(通讯通路门店!$AB:$AB,通讯通路门店!$S:$S,$G709)</f>
        <v>0</v>
      </c>
      <c r="AX709" s="99">
        <f>SUMIFS(通讯通路门店!$X:$X,通讯通路门店!$S:$S,$G709)</f>
        <v>0</v>
      </c>
      <c r="AY709" s="99">
        <f>SUMIFS(通讯通路门店!$Y:$Y,通讯通路门店!$S:$S,$G709)</f>
        <v>0</v>
      </c>
      <c r="AZ709" s="99">
        <f>SUMIFS(通讯通路门店!$AA:$AA,通讯通路门店!$S:$S,$G709)</f>
        <v>0</v>
      </c>
      <c r="BA709" s="99">
        <f t="shared" si="58"/>
        <v>0</v>
      </c>
      <c r="BB709" s="99">
        <f t="shared" si="59"/>
        <v>0</v>
      </c>
      <c r="BC709" s="99">
        <f>SUMIFS(通讯通路门店!$W:$W,通讯通路门店!$S:$S,$G709,通讯通路门店!$J:$J,"荣耀体验店")+SUMIFS(通讯通路门店!$W:$W,通讯通路门店!$S:$S,$G709,通讯通路门店!$J:$J,"荣耀授权专卖店")</f>
        <v>0</v>
      </c>
      <c r="BD709" s="99">
        <f>SUMIFS(通讯通路门店!$Z:$Z,通讯通路门店!$S:$S,$G709,通讯通路门店!$J:$J,"VIVO体验店")</f>
        <v>0</v>
      </c>
      <c r="BE709" s="99">
        <f>SUMIFS(通讯通路门店!$AB:$AB,通讯通路门店!$S:$S,$G709,通讯通路门店!$J:$J,"OPPO体验店")</f>
        <v>0</v>
      </c>
      <c r="BF709" s="99">
        <f>SUMIFS(通讯通路门店!$X:$X,通讯通路门店!$S:$S,$G709,通讯通路门店!$J:$J,"华为授权体验店")+SUMIFS(通讯通路门店!$AA:$AA,通讯通路门店!$S:$S,$G709,通讯通路门店!$J:$J,"华为堡垒店")</f>
        <v>0</v>
      </c>
      <c r="BG709" s="99">
        <f>SUMIFS(通讯通路门店!$Y:$Y,通讯通路门店!$S:$S,$G709,通讯通路门店!$J:$J,"小米体验店")</f>
        <v>0</v>
      </c>
      <c r="BH709" s="99">
        <f>SUMIFS(通讯通路门店!$AA:$AA,通讯通路门店!$S:$S,$G709,通讯通路门店!$J:$J,"苹果体验店")</f>
        <v>0</v>
      </c>
      <c r="BI709" s="99">
        <f>SUMIFS(通讯通路门店!$K:$K,通讯通路门店!$S:$S,$G709,通讯通路门店!$J:$J,"其他品牌专卖店")</f>
        <v>0</v>
      </c>
      <c r="BJ709" s="99">
        <f>SUMIFS(通讯通路门店!$AC:$AC,通讯通路门店!$S:$S,$G709)</f>
        <v>0</v>
      </c>
      <c r="BK709" s="99">
        <f>SUMIFS(通讯通路门店!$AD:$AD,通讯通路门店!$S:$S,$G709)</f>
        <v>0</v>
      </c>
      <c r="BL709" s="99">
        <f>SUMIFS(通讯通路门店!$AE:$AE,通讯通路门店!$S:$S,$G709)</f>
        <v>0</v>
      </c>
      <c r="BM709" s="99">
        <f>SUMIFS(通讯通路门店!$AF:$AF,通讯通路门店!$S:$S,$G709)</f>
        <v>0</v>
      </c>
      <c r="BN709" s="99">
        <f>SUMIFS(通讯通路门店!$AG:$AG,通讯通路门店!$S:$S,$G709)</f>
        <v>0</v>
      </c>
      <c r="BO709" s="99">
        <f>SUMIFS(通讯通路门店!$AH:$AH,通讯通路门店!$S:$S,$G709)</f>
        <v>0</v>
      </c>
      <c r="BP709" s="99">
        <f>SUMIFS(通讯通路门店!$AI:$AI,通讯通路门店!$S:$S,$G709)</f>
        <v>0</v>
      </c>
      <c r="BQ709" s="83"/>
    </row>
    <row r="710" spans="1:69">
      <c r="A710" s="99" t="str">
        <f>IFERROR(_xlfn.XLOOKUP($G710,通讯通路门店!$S$4:$S$993933,通讯通路门店!$A$4:$A$993933,0,0),"")</f>
        <v/>
      </c>
      <c r="B710" s="99" t="str">
        <f>IFERROR(_xlfn.XLOOKUP($G710,通讯通路门店!$S$4:$S$993933,通讯通路门店!$B$4:$B$993933,0,0),"")</f>
        <v/>
      </c>
      <c r="C710" s="99" t="str">
        <f>IFERROR(_xlfn.XLOOKUP($G710,通讯通路门店!$S$4:$S$993933,通讯通路门店!$C$4:$C$993933,0,0),"")</f>
        <v/>
      </c>
      <c r="D710" s="99" t="str">
        <f>IFERROR(_xlfn.XLOOKUP($G710,通讯通路门店!$S$4:$S$993933,通讯通路门店!$D$4:$D$993933,0,0),"")</f>
        <v/>
      </c>
      <c r="E710" s="83"/>
      <c r="F710" s="83"/>
      <c r="G710" s="101" t="e">
        <v>#N/A</v>
      </c>
      <c r="H710" s="102" t="str">
        <f>IFERROR(_xlfn.XLOOKUP($G710,通讯通路门店!$S$4:$S$993933,通讯通路门店!$R$4:$R$993933,0,0),"")</f>
        <v/>
      </c>
      <c r="I710" s="83"/>
      <c r="J710" s="83"/>
      <c r="K710" s="83"/>
      <c r="L710" s="83"/>
      <c r="M710" s="83"/>
      <c r="N710" s="83"/>
      <c r="O710" s="83"/>
      <c r="P710" s="83"/>
      <c r="Q710" s="83"/>
      <c r="R710" s="83"/>
      <c r="S710" s="83"/>
      <c r="T710" s="83"/>
      <c r="U710" s="99">
        <f>COUNTIF(通讯通路门店!$S:$S,$G710)</f>
        <v>0</v>
      </c>
      <c r="V710" s="99">
        <f>COUNTIFS(通讯通路门店!$S:$S,$G710,通讯通路门店!$J:$J,"综合卖场")</f>
        <v>0</v>
      </c>
      <c r="W710" s="99">
        <f>SUMIFS(通讯通路门店!$AJ:$AJ,通讯通路门店!$S:$S,通讯客户沙盘!$G710)</f>
        <v>0</v>
      </c>
      <c r="X710" s="99">
        <f t="shared" si="55"/>
        <v>0</v>
      </c>
      <c r="Y710" s="99">
        <f>COUNTIFS(通讯通路门店!$S:$S,$G710,通讯通路门店!$J:$J,"荣耀体验店")+COUNTIFS(通讯通路门店!$S:$S,$G710,通讯通路门店!$J:$J,"荣耀授权专卖店")</f>
        <v>0</v>
      </c>
      <c r="Z710" s="99">
        <f>COUNTIFS(通讯通路门店!$S:$S,$G710,通讯通路门店!$J:$J,"VIVO体验店")</f>
        <v>0</v>
      </c>
      <c r="AA710" s="99">
        <f>COUNTIFS(通讯通路门店!$S:$S,$G710,通讯通路门店!$J:$J,"OPPO体验店")</f>
        <v>0</v>
      </c>
      <c r="AB710" s="99">
        <f>COUNTIFS(通讯通路门店!$S:$S,$G710,通讯通路门店!$J:$J,"华为授权体验店")+COUNTIFS(通讯通路门店!$S:$S,$G710,通讯通路门店!$J:$J,"华为堡垒店")</f>
        <v>0</v>
      </c>
      <c r="AC710" s="99">
        <f>COUNTIFS(通讯通路门店!$S:$S,$G710,通讯通路门店!$J:$J,"小米体验店")</f>
        <v>0</v>
      </c>
      <c r="AD710" s="99">
        <f>COUNTIFS(通讯通路门店!$S:$S,$G710,通讯通路门店!$J:$J,"苹果体验店")</f>
        <v>0</v>
      </c>
      <c r="AE710" s="99">
        <f>COUNTIFS(通讯通路门店!$S:$S,$G710,通讯通路门店!$J:$J,"其他品牌专卖店")</f>
        <v>0</v>
      </c>
      <c r="AF710" s="99">
        <f>SUMIFS(通讯通路门店!$BI:$BI,通讯通路门店!$S:$S,$G710)</f>
        <v>0</v>
      </c>
      <c r="AG710" s="99">
        <f>SUMIFS(通讯通路门店!$BH:$BH,通讯通路门店!$S:$S,$G710)</f>
        <v>0</v>
      </c>
      <c r="AH710" s="99">
        <f t="shared" si="56"/>
        <v>0</v>
      </c>
      <c r="AI710" s="99">
        <f>SUMIFS(通讯通路门店!$BB:$BB,通讯通路门店!$S:$S,$G710)</f>
        <v>0</v>
      </c>
      <c r="AJ710" s="99">
        <f>SUMIFS(通讯通路门店!$BE:$BE,通讯通路门店!$S:$S,$G710)</f>
        <v>0</v>
      </c>
      <c r="AK710" s="99">
        <f>SUMIFS(通讯通路门店!$BG:$BG,通讯通路门店!$S:$S,$G710)</f>
        <v>0</v>
      </c>
      <c r="AL710" s="99">
        <f>SUMIFS(通讯通路门店!$BC:$BC,通讯通路门店!$S:$S,$G710)</f>
        <v>0</v>
      </c>
      <c r="AM710" s="99">
        <f>SUMIFS(通讯通路门店!$BD:$BD,通讯通路门店!$S:$S,$G710)</f>
        <v>0</v>
      </c>
      <c r="AN710" s="99">
        <f>SUMIFS(通讯通路门店!$BF:$BF,通讯通路门店!$S:$S,$G710)</f>
        <v>0</v>
      </c>
      <c r="AO710" s="99">
        <f t="shared" si="57"/>
        <v>0</v>
      </c>
      <c r="AP710" s="99">
        <f>SUMIFS(通讯通路门店!$K:$K,通讯通路门店!$S:$S,$G710)</f>
        <v>0</v>
      </c>
      <c r="AQ710" s="83"/>
      <c r="AR710" s="99">
        <f>SUMIFS(通讯通路门店!$T:$T,通讯通路门店!$S:$S,$G710)</f>
        <v>0</v>
      </c>
      <c r="AS710" s="99">
        <f>SUMIFS(通讯通路门店!$U:$U,通讯通路门店!$S:$S,$G710)</f>
        <v>0</v>
      </c>
      <c r="AT710" s="99">
        <f>SUMIFS(通讯通路门店!$V:$V,通讯通路门店!$S:$S,$G710)</f>
        <v>0</v>
      </c>
      <c r="AU710" s="99">
        <f>SUMIFS(通讯通路门店!$W:$W,通讯通路门店!$S:$S,$G710)</f>
        <v>0</v>
      </c>
      <c r="AV710" s="99">
        <f>SUMIFS(通讯通路门店!$Z:$Z,通讯通路门店!$S:$S,$G710)</f>
        <v>0</v>
      </c>
      <c r="AW710" s="99">
        <f>SUMIFS(通讯通路门店!$AB:$AB,通讯通路门店!$S:$S,$G710)</f>
        <v>0</v>
      </c>
      <c r="AX710" s="99">
        <f>SUMIFS(通讯通路门店!$X:$X,通讯通路门店!$S:$S,$G710)</f>
        <v>0</v>
      </c>
      <c r="AY710" s="99">
        <f>SUMIFS(通讯通路门店!$Y:$Y,通讯通路门店!$S:$S,$G710)</f>
        <v>0</v>
      </c>
      <c r="AZ710" s="99">
        <f>SUMIFS(通讯通路门店!$AA:$AA,通讯通路门店!$S:$S,$G710)</f>
        <v>0</v>
      </c>
      <c r="BA710" s="99">
        <f t="shared" si="58"/>
        <v>0</v>
      </c>
      <c r="BB710" s="99">
        <f t="shared" si="59"/>
        <v>0</v>
      </c>
      <c r="BC710" s="99">
        <f>SUMIFS(通讯通路门店!$W:$W,通讯通路门店!$S:$S,$G710,通讯通路门店!$J:$J,"荣耀体验店")+SUMIFS(通讯通路门店!$W:$W,通讯通路门店!$S:$S,$G710,通讯通路门店!$J:$J,"荣耀授权专卖店")</f>
        <v>0</v>
      </c>
      <c r="BD710" s="99">
        <f>SUMIFS(通讯通路门店!$Z:$Z,通讯通路门店!$S:$S,$G710,通讯通路门店!$J:$J,"VIVO体验店")</f>
        <v>0</v>
      </c>
      <c r="BE710" s="99">
        <f>SUMIFS(通讯通路门店!$AB:$AB,通讯通路门店!$S:$S,$G710,通讯通路门店!$J:$J,"OPPO体验店")</f>
        <v>0</v>
      </c>
      <c r="BF710" s="99">
        <f>SUMIFS(通讯通路门店!$X:$X,通讯通路门店!$S:$S,$G710,通讯通路门店!$J:$J,"华为授权体验店")+SUMIFS(通讯通路门店!$AA:$AA,通讯通路门店!$S:$S,$G710,通讯通路门店!$J:$J,"华为堡垒店")</f>
        <v>0</v>
      </c>
      <c r="BG710" s="99">
        <f>SUMIFS(通讯通路门店!$Y:$Y,通讯通路门店!$S:$S,$G710,通讯通路门店!$J:$J,"小米体验店")</f>
        <v>0</v>
      </c>
      <c r="BH710" s="99">
        <f>SUMIFS(通讯通路门店!$AA:$AA,通讯通路门店!$S:$S,$G710,通讯通路门店!$J:$J,"苹果体验店")</f>
        <v>0</v>
      </c>
      <c r="BI710" s="99">
        <f>SUMIFS(通讯通路门店!$K:$K,通讯通路门店!$S:$S,$G710,通讯通路门店!$J:$J,"其他品牌专卖店")</f>
        <v>0</v>
      </c>
      <c r="BJ710" s="99">
        <f>SUMIFS(通讯通路门店!$AC:$AC,通讯通路门店!$S:$S,$G710)</f>
        <v>0</v>
      </c>
      <c r="BK710" s="99">
        <f>SUMIFS(通讯通路门店!$AD:$AD,通讯通路门店!$S:$S,$G710)</f>
        <v>0</v>
      </c>
      <c r="BL710" s="99">
        <f>SUMIFS(通讯通路门店!$AE:$AE,通讯通路门店!$S:$S,$G710)</f>
        <v>0</v>
      </c>
      <c r="BM710" s="99">
        <f>SUMIFS(通讯通路门店!$AF:$AF,通讯通路门店!$S:$S,$G710)</f>
        <v>0</v>
      </c>
      <c r="BN710" s="99">
        <f>SUMIFS(通讯通路门店!$AG:$AG,通讯通路门店!$S:$S,$G710)</f>
        <v>0</v>
      </c>
      <c r="BO710" s="99">
        <f>SUMIFS(通讯通路门店!$AH:$AH,通讯通路门店!$S:$S,$G710)</f>
        <v>0</v>
      </c>
      <c r="BP710" s="99">
        <f>SUMIFS(通讯通路门店!$AI:$AI,通讯通路门店!$S:$S,$G710)</f>
        <v>0</v>
      </c>
      <c r="BQ710" s="83"/>
    </row>
    <row r="711" spans="1:69">
      <c r="A711" s="99" t="str">
        <f>IFERROR(_xlfn.XLOOKUP($G711,通讯通路门店!$S$4:$S$993933,通讯通路门店!$A$4:$A$993933,0,0),"")</f>
        <v/>
      </c>
      <c r="B711" s="99" t="str">
        <f>IFERROR(_xlfn.XLOOKUP($G711,通讯通路门店!$S$4:$S$993933,通讯通路门店!$B$4:$B$993933,0,0),"")</f>
        <v/>
      </c>
      <c r="C711" s="99" t="str">
        <f>IFERROR(_xlfn.XLOOKUP($G711,通讯通路门店!$S$4:$S$993933,通讯通路门店!$C$4:$C$993933,0,0),"")</f>
        <v/>
      </c>
      <c r="D711" s="99" t="str">
        <f>IFERROR(_xlfn.XLOOKUP($G711,通讯通路门店!$S$4:$S$993933,通讯通路门店!$D$4:$D$993933,0,0),"")</f>
        <v/>
      </c>
      <c r="E711" s="83"/>
      <c r="F711" s="83"/>
      <c r="G711" s="101" t="e">
        <v>#N/A</v>
      </c>
      <c r="H711" s="102" t="str">
        <f>IFERROR(_xlfn.XLOOKUP($G711,通讯通路门店!$S$4:$S$993933,通讯通路门店!$R$4:$R$993933,0,0),"")</f>
        <v/>
      </c>
      <c r="I711" s="83"/>
      <c r="J711" s="83"/>
      <c r="K711" s="83"/>
      <c r="L711" s="83"/>
      <c r="M711" s="83"/>
      <c r="N711" s="83"/>
      <c r="O711" s="83"/>
      <c r="P711" s="83"/>
      <c r="Q711" s="83"/>
      <c r="R711" s="83"/>
      <c r="S711" s="83"/>
      <c r="T711" s="83"/>
      <c r="U711" s="99">
        <f>COUNTIF(通讯通路门店!$S:$S,$G711)</f>
        <v>0</v>
      </c>
      <c r="V711" s="99">
        <f>COUNTIFS(通讯通路门店!$S:$S,$G711,通讯通路门店!$J:$J,"综合卖场")</f>
        <v>0</v>
      </c>
      <c r="W711" s="99">
        <f>SUMIFS(通讯通路门店!$AJ:$AJ,通讯通路门店!$S:$S,通讯客户沙盘!$G711)</f>
        <v>0</v>
      </c>
      <c r="X711" s="99">
        <f t="shared" si="55"/>
        <v>0</v>
      </c>
      <c r="Y711" s="99">
        <f>COUNTIFS(通讯通路门店!$S:$S,$G711,通讯通路门店!$J:$J,"荣耀体验店")+COUNTIFS(通讯通路门店!$S:$S,$G711,通讯通路门店!$J:$J,"荣耀授权专卖店")</f>
        <v>0</v>
      </c>
      <c r="Z711" s="99">
        <f>COUNTIFS(通讯通路门店!$S:$S,$G711,通讯通路门店!$J:$J,"VIVO体验店")</f>
        <v>0</v>
      </c>
      <c r="AA711" s="99">
        <f>COUNTIFS(通讯通路门店!$S:$S,$G711,通讯通路门店!$J:$J,"OPPO体验店")</f>
        <v>0</v>
      </c>
      <c r="AB711" s="99">
        <f>COUNTIFS(通讯通路门店!$S:$S,$G711,通讯通路门店!$J:$J,"华为授权体验店")+COUNTIFS(通讯通路门店!$S:$S,$G711,通讯通路门店!$J:$J,"华为堡垒店")</f>
        <v>0</v>
      </c>
      <c r="AC711" s="99">
        <f>COUNTIFS(通讯通路门店!$S:$S,$G711,通讯通路门店!$J:$J,"小米体验店")</f>
        <v>0</v>
      </c>
      <c r="AD711" s="99">
        <f>COUNTIFS(通讯通路门店!$S:$S,$G711,通讯通路门店!$J:$J,"苹果体验店")</f>
        <v>0</v>
      </c>
      <c r="AE711" s="99">
        <f>COUNTIFS(通讯通路门店!$S:$S,$G711,通讯通路门店!$J:$J,"其他品牌专卖店")</f>
        <v>0</v>
      </c>
      <c r="AF711" s="99">
        <f>SUMIFS(通讯通路门店!$BI:$BI,通讯通路门店!$S:$S,$G711)</f>
        <v>0</v>
      </c>
      <c r="AG711" s="99">
        <f>SUMIFS(通讯通路门店!$BH:$BH,通讯通路门店!$S:$S,$G711)</f>
        <v>0</v>
      </c>
      <c r="AH711" s="99">
        <f t="shared" si="56"/>
        <v>0</v>
      </c>
      <c r="AI711" s="99">
        <f>SUMIFS(通讯通路门店!$BB:$BB,通讯通路门店!$S:$S,$G711)</f>
        <v>0</v>
      </c>
      <c r="AJ711" s="99">
        <f>SUMIFS(通讯通路门店!$BE:$BE,通讯通路门店!$S:$S,$G711)</f>
        <v>0</v>
      </c>
      <c r="AK711" s="99">
        <f>SUMIFS(通讯通路门店!$BG:$BG,通讯通路门店!$S:$S,$G711)</f>
        <v>0</v>
      </c>
      <c r="AL711" s="99">
        <f>SUMIFS(通讯通路门店!$BC:$BC,通讯通路门店!$S:$S,$G711)</f>
        <v>0</v>
      </c>
      <c r="AM711" s="99">
        <f>SUMIFS(通讯通路门店!$BD:$BD,通讯通路门店!$S:$S,$G711)</f>
        <v>0</v>
      </c>
      <c r="AN711" s="99">
        <f>SUMIFS(通讯通路门店!$BF:$BF,通讯通路门店!$S:$S,$G711)</f>
        <v>0</v>
      </c>
      <c r="AO711" s="99">
        <f t="shared" si="57"/>
        <v>0</v>
      </c>
      <c r="AP711" s="99">
        <f>SUMIFS(通讯通路门店!$K:$K,通讯通路门店!$S:$S,$G711)</f>
        <v>0</v>
      </c>
      <c r="AQ711" s="83"/>
      <c r="AR711" s="99">
        <f>SUMIFS(通讯通路门店!$T:$T,通讯通路门店!$S:$S,$G711)</f>
        <v>0</v>
      </c>
      <c r="AS711" s="99">
        <f>SUMIFS(通讯通路门店!$U:$U,通讯通路门店!$S:$S,$G711)</f>
        <v>0</v>
      </c>
      <c r="AT711" s="99">
        <f>SUMIFS(通讯通路门店!$V:$V,通讯通路门店!$S:$S,$G711)</f>
        <v>0</v>
      </c>
      <c r="AU711" s="99">
        <f>SUMIFS(通讯通路门店!$W:$W,通讯通路门店!$S:$S,$G711)</f>
        <v>0</v>
      </c>
      <c r="AV711" s="99">
        <f>SUMIFS(通讯通路门店!$Z:$Z,通讯通路门店!$S:$S,$G711)</f>
        <v>0</v>
      </c>
      <c r="AW711" s="99">
        <f>SUMIFS(通讯通路门店!$AB:$AB,通讯通路门店!$S:$S,$G711)</f>
        <v>0</v>
      </c>
      <c r="AX711" s="99">
        <f>SUMIFS(通讯通路门店!$X:$X,通讯通路门店!$S:$S,$G711)</f>
        <v>0</v>
      </c>
      <c r="AY711" s="99">
        <f>SUMIFS(通讯通路门店!$Y:$Y,通讯通路门店!$S:$S,$G711)</f>
        <v>0</v>
      </c>
      <c r="AZ711" s="99">
        <f>SUMIFS(通讯通路门店!$AA:$AA,通讯通路门店!$S:$S,$G711)</f>
        <v>0</v>
      </c>
      <c r="BA711" s="99">
        <f t="shared" si="58"/>
        <v>0</v>
      </c>
      <c r="BB711" s="99">
        <f t="shared" si="59"/>
        <v>0</v>
      </c>
      <c r="BC711" s="99">
        <f>SUMIFS(通讯通路门店!$W:$W,通讯通路门店!$S:$S,$G711,通讯通路门店!$J:$J,"荣耀体验店")+SUMIFS(通讯通路门店!$W:$W,通讯通路门店!$S:$S,$G711,通讯通路门店!$J:$J,"荣耀授权专卖店")</f>
        <v>0</v>
      </c>
      <c r="BD711" s="99">
        <f>SUMIFS(通讯通路门店!$Z:$Z,通讯通路门店!$S:$S,$G711,通讯通路门店!$J:$J,"VIVO体验店")</f>
        <v>0</v>
      </c>
      <c r="BE711" s="99">
        <f>SUMIFS(通讯通路门店!$AB:$AB,通讯通路门店!$S:$S,$G711,通讯通路门店!$J:$J,"OPPO体验店")</f>
        <v>0</v>
      </c>
      <c r="BF711" s="99">
        <f>SUMIFS(通讯通路门店!$X:$X,通讯通路门店!$S:$S,$G711,通讯通路门店!$J:$J,"华为授权体验店")+SUMIFS(通讯通路门店!$AA:$AA,通讯通路门店!$S:$S,$G711,通讯通路门店!$J:$J,"华为堡垒店")</f>
        <v>0</v>
      </c>
      <c r="BG711" s="99">
        <f>SUMIFS(通讯通路门店!$Y:$Y,通讯通路门店!$S:$S,$G711,通讯通路门店!$J:$J,"小米体验店")</f>
        <v>0</v>
      </c>
      <c r="BH711" s="99">
        <f>SUMIFS(通讯通路门店!$AA:$AA,通讯通路门店!$S:$S,$G711,通讯通路门店!$J:$J,"苹果体验店")</f>
        <v>0</v>
      </c>
      <c r="BI711" s="99">
        <f>SUMIFS(通讯通路门店!$K:$K,通讯通路门店!$S:$S,$G711,通讯通路门店!$J:$J,"其他品牌专卖店")</f>
        <v>0</v>
      </c>
      <c r="BJ711" s="99">
        <f>SUMIFS(通讯通路门店!$AC:$AC,通讯通路门店!$S:$S,$G711)</f>
        <v>0</v>
      </c>
      <c r="BK711" s="99">
        <f>SUMIFS(通讯通路门店!$AD:$AD,通讯通路门店!$S:$S,$G711)</f>
        <v>0</v>
      </c>
      <c r="BL711" s="99">
        <f>SUMIFS(通讯通路门店!$AE:$AE,通讯通路门店!$S:$S,$G711)</f>
        <v>0</v>
      </c>
      <c r="BM711" s="99">
        <f>SUMIFS(通讯通路门店!$AF:$AF,通讯通路门店!$S:$S,$G711)</f>
        <v>0</v>
      </c>
      <c r="BN711" s="99">
        <f>SUMIFS(通讯通路门店!$AG:$AG,通讯通路门店!$S:$S,$G711)</f>
        <v>0</v>
      </c>
      <c r="BO711" s="99">
        <f>SUMIFS(通讯通路门店!$AH:$AH,通讯通路门店!$S:$S,$G711)</f>
        <v>0</v>
      </c>
      <c r="BP711" s="99">
        <f>SUMIFS(通讯通路门店!$AI:$AI,通讯通路门店!$S:$S,$G711)</f>
        <v>0</v>
      </c>
      <c r="BQ711" s="83"/>
    </row>
    <row r="712" spans="1:69">
      <c r="A712" s="99" t="str">
        <f>IFERROR(_xlfn.XLOOKUP($G712,通讯通路门店!$S$4:$S$993933,通讯通路门店!$A$4:$A$993933,0,0),"")</f>
        <v/>
      </c>
      <c r="B712" s="99" t="str">
        <f>IFERROR(_xlfn.XLOOKUP($G712,通讯通路门店!$S$4:$S$993933,通讯通路门店!$B$4:$B$993933,0,0),"")</f>
        <v/>
      </c>
      <c r="C712" s="99" t="str">
        <f>IFERROR(_xlfn.XLOOKUP($G712,通讯通路门店!$S$4:$S$993933,通讯通路门店!$C$4:$C$993933,0,0),"")</f>
        <v/>
      </c>
      <c r="D712" s="99" t="str">
        <f>IFERROR(_xlfn.XLOOKUP($G712,通讯通路门店!$S$4:$S$993933,通讯通路门店!$D$4:$D$993933,0,0),"")</f>
        <v/>
      </c>
      <c r="E712" s="83"/>
      <c r="F712" s="83"/>
      <c r="G712" s="101" t="e">
        <v>#N/A</v>
      </c>
      <c r="H712" s="102" t="str">
        <f>IFERROR(_xlfn.XLOOKUP($G712,通讯通路门店!$S$4:$S$993933,通讯通路门店!$R$4:$R$993933,0,0),"")</f>
        <v/>
      </c>
      <c r="I712" s="83"/>
      <c r="J712" s="83"/>
      <c r="K712" s="83"/>
      <c r="L712" s="83"/>
      <c r="M712" s="83"/>
      <c r="N712" s="83"/>
      <c r="O712" s="83"/>
      <c r="P712" s="83"/>
      <c r="Q712" s="83"/>
      <c r="R712" s="83"/>
      <c r="S712" s="83"/>
      <c r="T712" s="83"/>
      <c r="U712" s="99">
        <f>COUNTIF(通讯通路门店!$S:$S,$G712)</f>
        <v>0</v>
      </c>
      <c r="V712" s="99">
        <f>COUNTIFS(通讯通路门店!$S:$S,$G712,通讯通路门店!$J:$J,"综合卖场")</f>
        <v>0</v>
      </c>
      <c r="W712" s="99">
        <f>SUMIFS(通讯通路门店!$AJ:$AJ,通讯通路门店!$S:$S,通讯客户沙盘!$G712)</f>
        <v>0</v>
      </c>
      <c r="X712" s="99">
        <f t="shared" si="55"/>
        <v>0</v>
      </c>
      <c r="Y712" s="99">
        <f>COUNTIFS(通讯通路门店!$S:$S,$G712,通讯通路门店!$J:$J,"荣耀体验店")+COUNTIFS(通讯通路门店!$S:$S,$G712,通讯通路门店!$J:$J,"荣耀授权专卖店")</f>
        <v>0</v>
      </c>
      <c r="Z712" s="99">
        <f>COUNTIFS(通讯通路门店!$S:$S,$G712,通讯通路门店!$J:$J,"VIVO体验店")</f>
        <v>0</v>
      </c>
      <c r="AA712" s="99">
        <f>COUNTIFS(通讯通路门店!$S:$S,$G712,通讯通路门店!$J:$J,"OPPO体验店")</f>
        <v>0</v>
      </c>
      <c r="AB712" s="99">
        <f>COUNTIFS(通讯通路门店!$S:$S,$G712,通讯通路门店!$J:$J,"华为授权体验店")+COUNTIFS(通讯通路门店!$S:$S,$G712,通讯通路门店!$J:$J,"华为堡垒店")</f>
        <v>0</v>
      </c>
      <c r="AC712" s="99">
        <f>COUNTIFS(通讯通路门店!$S:$S,$G712,通讯通路门店!$J:$J,"小米体验店")</f>
        <v>0</v>
      </c>
      <c r="AD712" s="99">
        <f>COUNTIFS(通讯通路门店!$S:$S,$G712,通讯通路门店!$J:$J,"苹果体验店")</f>
        <v>0</v>
      </c>
      <c r="AE712" s="99">
        <f>COUNTIFS(通讯通路门店!$S:$S,$G712,通讯通路门店!$J:$J,"其他品牌专卖店")</f>
        <v>0</v>
      </c>
      <c r="AF712" s="99">
        <f>SUMIFS(通讯通路门店!$BI:$BI,通讯通路门店!$S:$S,$G712)</f>
        <v>0</v>
      </c>
      <c r="AG712" s="99">
        <f>SUMIFS(通讯通路门店!$BH:$BH,通讯通路门店!$S:$S,$G712)</f>
        <v>0</v>
      </c>
      <c r="AH712" s="99">
        <f t="shared" si="56"/>
        <v>0</v>
      </c>
      <c r="AI712" s="99">
        <f>SUMIFS(通讯通路门店!$BB:$BB,通讯通路门店!$S:$S,$G712)</f>
        <v>0</v>
      </c>
      <c r="AJ712" s="99">
        <f>SUMIFS(通讯通路门店!$BE:$BE,通讯通路门店!$S:$S,$G712)</f>
        <v>0</v>
      </c>
      <c r="AK712" s="99">
        <f>SUMIFS(通讯通路门店!$BG:$BG,通讯通路门店!$S:$S,$G712)</f>
        <v>0</v>
      </c>
      <c r="AL712" s="99">
        <f>SUMIFS(通讯通路门店!$BC:$BC,通讯通路门店!$S:$S,$G712)</f>
        <v>0</v>
      </c>
      <c r="AM712" s="99">
        <f>SUMIFS(通讯通路门店!$BD:$BD,通讯通路门店!$S:$S,$G712)</f>
        <v>0</v>
      </c>
      <c r="AN712" s="99">
        <f>SUMIFS(通讯通路门店!$BF:$BF,通讯通路门店!$S:$S,$G712)</f>
        <v>0</v>
      </c>
      <c r="AO712" s="99">
        <f t="shared" si="57"/>
        <v>0</v>
      </c>
      <c r="AP712" s="99">
        <f>SUMIFS(通讯通路门店!$K:$K,通讯通路门店!$S:$S,$G712)</f>
        <v>0</v>
      </c>
      <c r="AQ712" s="83"/>
      <c r="AR712" s="99">
        <f>SUMIFS(通讯通路门店!$T:$T,通讯通路门店!$S:$S,$G712)</f>
        <v>0</v>
      </c>
      <c r="AS712" s="99">
        <f>SUMIFS(通讯通路门店!$U:$U,通讯通路门店!$S:$S,$G712)</f>
        <v>0</v>
      </c>
      <c r="AT712" s="99">
        <f>SUMIFS(通讯通路门店!$V:$V,通讯通路门店!$S:$S,$G712)</f>
        <v>0</v>
      </c>
      <c r="AU712" s="99">
        <f>SUMIFS(通讯通路门店!$W:$W,通讯通路门店!$S:$S,$G712)</f>
        <v>0</v>
      </c>
      <c r="AV712" s="99">
        <f>SUMIFS(通讯通路门店!$Z:$Z,通讯通路门店!$S:$S,$G712)</f>
        <v>0</v>
      </c>
      <c r="AW712" s="99">
        <f>SUMIFS(通讯通路门店!$AB:$AB,通讯通路门店!$S:$S,$G712)</f>
        <v>0</v>
      </c>
      <c r="AX712" s="99">
        <f>SUMIFS(通讯通路门店!$X:$X,通讯通路门店!$S:$S,$G712)</f>
        <v>0</v>
      </c>
      <c r="AY712" s="99">
        <f>SUMIFS(通讯通路门店!$Y:$Y,通讯通路门店!$S:$S,$G712)</f>
        <v>0</v>
      </c>
      <c r="AZ712" s="99">
        <f>SUMIFS(通讯通路门店!$AA:$AA,通讯通路门店!$S:$S,$G712)</f>
        <v>0</v>
      </c>
      <c r="BA712" s="99">
        <f t="shared" si="58"/>
        <v>0</v>
      </c>
      <c r="BB712" s="99">
        <f t="shared" si="59"/>
        <v>0</v>
      </c>
      <c r="BC712" s="99">
        <f>SUMIFS(通讯通路门店!$W:$W,通讯通路门店!$S:$S,$G712,通讯通路门店!$J:$J,"荣耀体验店")+SUMIFS(通讯通路门店!$W:$W,通讯通路门店!$S:$S,$G712,通讯通路门店!$J:$J,"荣耀授权专卖店")</f>
        <v>0</v>
      </c>
      <c r="BD712" s="99">
        <f>SUMIFS(通讯通路门店!$Z:$Z,通讯通路门店!$S:$S,$G712,通讯通路门店!$J:$J,"VIVO体验店")</f>
        <v>0</v>
      </c>
      <c r="BE712" s="99">
        <f>SUMIFS(通讯通路门店!$AB:$AB,通讯通路门店!$S:$S,$G712,通讯通路门店!$J:$J,"OPPO体验店")</f>
        <v>0</v>
      </c>
      <c r="BF712" s="99">
        <f>SUMIFS(通讯通路门店!$X:$X,通讯通路门店!$S:$S,$G712,通讯通路门店!$J:$J,"华为授权体验店")+SUMIFS(通讯通路门店!$AA:$AA,通讯通路门店!$S:$S,$G712,通讯通路门店!$J:$J,"华为堡垒店")</f>
        <v>0</v>
      </c>
      <c r="BG712" s="99">
        <f>SUMIFS(通讯通路门店!$Y:$Y,通讯通路门店!$S:$S,$G712,通讯通路门店!$J:$J,"小米体验店")</f>
        <v>0</v>
      </c>
      <c r="BH712" s="99">
        <f>SUMIFS(通讯通路门店!$AA:$AA,通讯通路门店!$S:$S,$G712,通讯通路门店!$J:$J,"苹果体验店")</f>
        <v>0</v>
      </c>
      <c r="BI712" s="99">
        <f>SUMIFS(通讯通路门店!$K:$K,通讯通路门店!$S:$S,$G712,通讯通路门店!$J:$J,"其他品牌专卖店")</f>
        <v>0</v>
      </c>
      <c r="BJ712" s="99">
        <f>SUMIFS(通讯通路门店!$AC:$AC,通讯通路门店!$S:$S,$G712)</f>
        <v>0</v>
      </c>
      <c r="BK712" s="99">
        <f>SUMIFS(通讯通路门店!$AD:$AD,通讯通路门店!$S:$S,$G712)</f>
        <v>0</v>
      </c>
      <c r="BL712" s="99">
        <f>SUMIFS(通讯通路门店!$AE:$AE,通讯通路门店!$S:$S,$G712)</f>
        <v>0</v>
      </c>
      <c r="BM712" s="99">
        <f>SUMIFS(通讯通路门店!$AF:$AF,通讯通路门店!$S:$S,$G712)</f>
        <v>0</v>
      </c>
      <c r="BN712" s="99">
        <f>SUMIFS(通讯通路门店!$AG:$AG,通讯通路门店!$S:$S,$G712)</f>
        <v>0</v>
      </c>
      <c r="BO712" s="99">
        <f>SUMIFS(通讯通路门店!$AH:$AH,通讯通路门店!$S:$S,$G712)</f>
        <v>0</v>
      </c>
      <c r="BP712" s="99">
        <f>SUMIFS(通讯通路门店!$AI:$AI,通讯通路门店!$S:$S,$G712)</f>
        <v>0</v>
      </c>
      <c r="BQ712" s="83"/>
    </row>
    <row r="713" spans="1:69">
      <c r="A713" s="99" t="str">
        <f>IFERROR(_xlfn.XLOOKUP($G713,通讯通路门店!$S$4:$S$993933,通讯通路门店!$A$4:$A$993933,0,0),"")</f>
        <v/>
      </c>
      <c r="B713" s="99" t="str">
        <f>IFERROR(_xlfn.XLOOKUP($G713,通讯通路门店!$S$4:$S$993933,通讯通路门店!$B$4:$B$993933,0,0),"")</f>
        <v/>
      </c>
      <c r="C713" s="99" t="str">
        <f>IFERROR(_xlfn.XLOOKUP($G713,通讯通路门店!$S$4:$S$993933,通讯通路门店!$C$4:$C$993933,0,0),"")</f>
        <v/>
      </c>
      <c r="D713" s="99" t="str">
        <f>IFERROR(_xlfn.XLOOKUP($G713,通讯通路门店!$S$4:$S$993933,通讯通路门店!$D$4:$D$993933,0,0),"")</f>
        <v/>
      </c>
      <c r="E713" s="83"/>
      <c r="F713" s="83"/>
      <c r="G713" s="101" t="e">
        <v>#N/A</v>
      </c>
      <c r="H713" s="102" t="str">
        <f>IFERROR(_xlfn.XLOOKUP($G713,通讯通路门店!$S$4:$S$993933,通讯通路门店!$R$4:$R$993933,0,0),"")</f>
        <v/>
      </c>
      <c r="I713" s="83"/>
      <c r="J713" s="83"/>
      <c r="K713" s="83"/>
      <c r="L713" s="83"/>
      <c r="M713" s="83"/>
      <c r="N713" s="83"/>
      <c r="O713" s="83"/>
      <c r="P713" s="83"/>
      <c r="Q713" s="83"/>
      <c r="R713" s="83"/>
      <c r="S713" s="83"/>
      <c r="T713" s="83"/>
      <c r="U713" s="99">
        <f>COUNTIF(通讯通路门店!$S:$S,$G713)</f>
        <v>0</v>
      </c>
      <c r="V713" s="99">
        <f>COUNTIFS(通讯通路门店!$S:$S,$G713,通讯通路门店!$J:$J,"综合卖场")</f>
        <v>0</v>
      </c>
      <c r="W713" s="99">
        <f>SUMIFS(通讯通路门店!$AJ:$AJ,通讯通路门店!$S:$S,通讯客户沙盘!$G713)</f>
        <v>0</v>
      </c>
      <c r="X713" s="99">
        <f t="shared" si="55"/>
        <v>0</v>
      </c>
      <c r="Y713" s="99">
        <f>COUNTIFS(通讯通路门店!$S:$S,$G713,通讯通路门店!$J:$J,"荣耀体验店")+COUNTIFS(通讯通路门店!$S:$S,$G713,通讯通路门店!$J:$J,"荣耀授权专卖店")</f>
        <v>0</v>
      </c>
      <c r="Z713" s="99">
        <f>COUNTIFS(通讯通路门店!$S:$S,$G713,通讯通路门店!$J:$J,"VIVO体验店")</f>
        <v>0</v>
      </c>
      <c r="AA713" s="99">
        <f>COUNTIFS(通讯通路门店!$S:$S,$G713,通讯通路门店!$J:$J,"OPPO体验店")</f>
        <v>0</v>
      </c>
      <c r="AB713" s="99">
        <f>COUNTIFS(通讯通路门店!$S:$S,$G713,通讯通路门店!$J:$J,"华为授权体验店")+COUNTIFS(通讯通路门店!$S:$S,$G713,通讯通路门店!$J:$J,"华为堡垒店")</f>
        <v>0</v>
      </c>
      <c r="AC713" s="99">
        <f>COUNTIFS(通讯通路门店!$S:$S,$G713,通讯通路门店!$J:$J,"小米体验店")</f>
        <v>0</v>
      </c>
      <c r="AD713" s="99">
        <f>COUNTIFS(通讯通路门店!$S:$S,$G713,通讯通路门店!$J:$J,"苹果体验店")</f>
        <v>0</v>
      </c>
      <c r="AE713" s="99">
        <f>COUNTIFS(通讯通路门店!$S:$S,$G713,通讯通路门店!$J:$J,"其他品牌专卖店")</f>
        <v>0</v>
      </c>
      <c r="AF713" s="99">
        <f>SUMIFS(通讯通路门店!$BI:$BI,通讯通路门店!$S:$S,$G713)</f>
        <v>0</v>
      </c>
      <c r="AG713" s="99">
        <f>SUMIFS(通讯通路门店!$BH:$BH,通讯通路门店!$S:$S,$G713)</f>
        <v>0</v>
      </c>
      <c r="AH713" s="99">
        <f t="shared" si="56"/>
        <v>0</v>
      </c>
      <c r="AI713" s="99">
        <f>SUMIFS(通讯通路门店!$BB:$BB,通讯通路门店!$S:$S,$G713)</f>
        <v>0</v>
      </c>
      <c r="AJ713" s="99">
        <f>SUMIFS(通讯通路门店!$BE:$BE,通讯通路门店!$S:$S,$G713)</f>
        <v>0</v>
      </c>
      <c r="AK713" s="99">
        <f>SUMIFS(通讯通路门店!$BG:$BG,通讯通路门店!$S:$S,$G713)</f>
        <v>0</v>
      </c>
      <c r="AL713" s="99">
        <f>SUMIFS(通讯通路门店!$BC:$BC,通讯通路门店!$S:$S,$G713)</f>
        <v>0</v>
      </c>
      <c r="AM713" s="99">
        <f>SUMIFS(通讯通路门店!$BD:$BD,通讯通路门店!$S:$S,$G713)</f>
        <v>0</v>
      </c>
      <c r="AN713" s="99">
        <f>SUMIFS(通讯通路门店!$BF:$BF,通讯通路门店!$S:$S,$G713)</f>
        <v>0</v>
      </c>
      <c r="AO713" s="99">
        <f t="shared" si="57"/>
        <v>0</v>
      </c>
      <c r="AP713" s="99">
        <f>SUMIFS(通讯通路门店!$K:$K,通讯通路门店!$S:$S,$G713)</f>
        <v>0</v>
      </c>
      <c r="AQ713" s="83"/>
      <c r="AR713" s="99">
        <f>SUMIFS(通讯通路门店!$T:$T,通讯通路门店!$S:$S,$G713)</f>
        <v>0</v>
      </c>
      <c r="AS713" s="99">
        <f>SUMIFS(通讯通路门店!$U:$U,通讯通路门店!$S:$S,$G713)</f>
        <v>0</v>
      </c>
      <c r="AT713" s="99">
        <f>SUMIFS(通讯通路门店!$V:$V,通讯通路门店!$S:$S,$G713)</f>
        <v>0</v>
      </c>
      <c r="AU713" s="99">
        <f>SUMIFS(通讯通路门店!$W:$W,通讯通路门店!$S:$S,$G713)</f>
        <v>0</v>
      </c>
      <c r="AV713" s="99">
        <f>SUMIFS(通讯通路门店!$Z:$Z,通讯通路门店!$S:$S,$G713)</f>
        <v>0</v>
      </c>
      <c r="AW713" s="99">
        <f>SUMIFS(通讯通路门店!$AB:$AB,通讯通路门店!$S:$S,$G713)</f>
        <v>0</v>
      </c>
      <c r="AX713" s="99">
        <f>SUMIFS(通讯通路门店!$X:$X,通讯通路门店!$S:$S,$G713)</f>
        <v>0</v>
      </c>
      <c r="AY713" s="99">
        <f>SUMIFS(通讯通路门店!$Y:$Y,通讯通路门店!$S:$S,$G713)</f>
        <v>0</v>
      </c>
      <c r="AZ713" s="99">
        <f>SUMIFS(通讯通路门店!$AA:$AA,通讯通路门店!$S:$S,$G713)</f>
        <v>0</v>
      </c>
      <c r="BA713" s="99">
        <f t="shared" si="58"/>
        <v>0</v>
      </c>
      <c r="BB713" s="99">
        <f t="shared" si="59"/>
        <v>0</v>
      </c>
      <c r="BC713" s="99">
        <f>SUMIFS(通讯通路门店!$W:$W,通讯通路门店!$S:$S,$G713,通讯通路门店!$J:$J,"荣耀体验店")+SUMIFS(通讯通路门店!$W:$W,通讯通路门店!$S:$S,$G713,通讯通路门店!$J:$J,"荣耀授权专卖店")</f>
        <v>0</v>
      </c>
      <c r="BD713" s="99">
        <f>SUMIFS(通讯通路门店!$Z:$Z,通讯通路门店!$S:$S,$G713,通讯通路门店!$J:$J,"VIVO体验店")</f>
        <v>0</v>
      </c>
      <c r="BE713" s="99">
        <f>SUMIFS(通讯通路门店!$AB:$AB,通讯通路门店!$S:$S,$G713,通讯通路门店!$J:$J,"OPPO体验店")</f>
        <v>0</v>
      </c>
      <c r="BF713" s="99">
        <f>SUMIFS(通讯通路门店!$X:$X,通讯通路门店!$S:$S,$G713,通讯通路门店!$J:$J,"华为授权体验店")+SUMIFS(通讯通路门店!$AA:$AA,通讯通路门店!$S:$S,$G713,通讯通路门店!$J:$J,"华为堡垒店")</f>
        <v>0</v>
      </c>
      <c r="BG713" s="99">
        <f>SUMIFS(通讯通路门店!$Y:$Y,通讯通路门店!$S:$S,$G713,通讯通路门店!$J:$J,"小米体验店")</f>
        <v>0</v>
      </c>
      <c r="BH713" s="99">
        <f>SUMIFS(通讯通路门店!$AA:$AA,通讯通路门店!$S:$S,$G713,通讯通路门店!$J:$J,"苹果体验店")</f>
        <v>0</v>
      </c>
      <c r="BI713" s="99">
        <f>SUMIFS(通讯通路门店!$K:$K,通讯通路门店!$S:$S,$G713,通讯通路门店!$J:$J,"其他品牌专卖店")</f>
        <v>0</v>
      </c>
      <c r="BJ713" s="99">
        <f>SUMIFS(通讯通路门店!$AC:$AC,通讯通路门店!$S:$S,$G713)</f>
        <v>0</v>
      </c>
      <c r="BK713" s="99">
        <f>SUMIFS(通讯通路门店!$AD:$AD,通讯通路门店!$S:$S,$G713)</f>
        <v>0</v>
      </c>
      <c r="BL713" s="99">
        <f>SUMIFS(通讯通路门店!$AE:$AE,通讯通路门店!$S:$S,$G713)</f>
        <v>0</v>
      </c>
      <c r="BM713" s="99">
        <f>SUMIFS(通讯通路门店!$AF:$AF,通讯通路门店!$S:$S,$G713)</f>
        <v>0</v>
      </c>
      <c r="BN713" s="99">
        <f>SUMIFS(通讯通路门店!$AG:$AG,通讯通路门店!$S:$S,$G713)</f>
        <v>0</v>
      </c>
      <c r="BO713" s="99">
        <f>SUMIFS(通讯通路门店!$AH:$AH,通讯通路门店!$S:$S,$G713)</f>
        <v>0</v>
      </c>
      <c r="BP713" s="99">
        <f>SUMIFS(通讯通路门店!$AI:$AI,通讯通路门店!$S:$S,$G713)</f>
        <v>0</v>
      </c>
      <c r="BQ713" s="83"/>
    </row>
    <row r="714" spans="1:69">
      <c r="A714" s="99" t="str">
        <f>IFERROR(_xlfn.XLOOKUP($G714,通讯通路门店!$S$4:$S$993933,通讯通路门店!$A$4:$A$993933,0,0),"")</f>
        <v/>
      </c>
      <c r="B714" s="99" t="str">
        <f>IFERROR(_xlfn.XLOOKUP($G714,通讯通路门店!$S$4:$S$993933,通讯通路门店!$B$4:$B$993933,0,0),"")</f>
        <v/>
      </c>
      <c r="C714" s="99" t="str">
        <f>IFERROR(_xlfn.XLOOKUP($G714,通讯通路门店!$S$4:$S$993933,通讯通路门店!$C$4:$C$993933,0,0),"")</f>
        <v/>
      </c>
      <c r="D714" s="99" t="str">
        <f>IFERROR(_xlfn.XLOOKUP($G714,通讯通路门店!$S$4:$S$993933,通讯通路门店!$D$4:$D$993933,0,0),"")</f>
        <v/>
      </c>
      <c r="E714" s="83"/>
      <c r="F714" s="83"/>
      <c r="G714" s="101" t="e">
        <v>#N/A</v>
      </c>
      <c r="H714" s="102" t="str">
        <f>IFERROR(_xlfn.XLOOKUP($G714,通讯通路门店!$S$4:$S$993933,通讯通路门店!$R$4:$R$993933,0,0),"")</f>
        <v/>
      </c>
      <c r="I714" s="83"/>
      <c r="J714" s="83"/>
      <c r="K714" s="83"/>
      <c r="L714" s="83"/>
      <c r="M714" s="83"/>
      <c r="N714" s="83"/>
      <c r="O714" s="83"/>
      <c r="P714" s="83"/>
      <c r="Q714" s="83"/>
      <c r="R714" s="83"/>
      <c r="S714" s="83"/>
      <c r="T714" s="83"/>
      <c r="U714" s="99">
        <f>COUNTIF(通讯通路门店!$S:$S,$G714)</f>
        <v>0</v>
      </c>
      <c r="V714" s="99">
        <f>COUNTIFS(通讯通路门店!$S:$S,$G714,通讯通路门店!$J:$J,"综合卖场")</f>
        <v>0</v>
      </c>
      <c r="W714" s="99">
        <f>SUMIFS(通讯通路门店!$AJ:$AJ,通讯通路门店!$S:$S,通讯客户沙盘!$G714)</f>
        <v>0</v>
      </c>
      <c r="X714" s="99">
        <f t="shared" si="55"/>
        <v>0</v>
      </c>
      <c r="Y714" s="99">
        <f>COUNTIFS(通讯通路门店!$S:$S,$G714,通讯通路门店!$J:$J,"荣耀体验店")+COUNTIFS(通讯通路门店!$S:$S,$G714,通讯通路门店!$J:$J,"荣耀授权专卖店")</f>
        <v>0</v>
      </c>
      <c r="Z714" s="99">
        <f>COUNTIFS(通讯通路门店!$S:$S,$G714,通讯通路门店!$J:$J,"VIVO体验店")</f>
        <v>0</v>
      </c>
      <c r="AA714" s="99">
        <f>COUNTIFS(通讯通路门店!$S:$S,$G714,通讯通路门店!$J:$J,"OPPO体验店")</f>
        <v>0</v>
      </c>
      <c r="AB714" s="99">
        <f>COUNTIFS(通讯通路门店!$S:$S,$G714,通讯通路门店!$J:$J,"华为授权体验店")+COUNTIFS(通讯通路门店!$S:$S,$G714,通讯通路门店!$J:$J,"华为堡垒店")</f>
        <v>0</v>
      </c>
      <c r="AC714" s="99">
        <f>COUNTIFS(通讯通路门店!$S:$S,$G714,通讯通路门店!$J:$J,"小米体验店")</f>
        <v>0</v>
      </c>
      <c r="AD714" s="99">
        <f>COUNTIFS(通讯通路门店!$S:$S,$G714,通讯通路门店!$J:$J,"苹果体验店")</f>
        <v>0</v>
      </c>
      <c r="AE714" s="99">
        <f>COUNTIFS(通讯通路门店!$S:$S,$G714,通讯通路门店!$J:$J,"其他品牌专卖店")</f>
        <v>0</v>
      </c>
      <c r="AF714" s="99">
        <f>SUMIFS(通讯通路门店!$BI:$BI,通讯通路门店!$S:$S,$G714)</f>
        <v>0</v>
      </c>
      <c r="AG714" s="99">
        <f>SUMIFS(通讯通路门店!$BH:$BH,通讯通路门店!$S:$S,$G714)</f>
        <v>0</v>
      </c>
      <c r="AH714" s="99">
        <f t="shared" si="56"/>
        <v>0</v>
      </c>
      <c r="AI714" s="99">
        <f>SUMIFS(通讯通路门店!$BB:$BB,通讯通路门店!$S:$S,$G714)</f>
        <v>0</v>
      </c>
      <c r="AJ714" s="99">
        <f>SUMIFS(通讯通路门店!$BE:$BE,通讯通路门店!$S:$S,$G714)</f>
        <v>0</v>
      </c>
      <c r="AK714" s="99">
        <f>SUMIFS(通讯通路门店!$BG:$BG,通讯通路门店!$S:$S,$G714)</f>
        <v>0</v>
      </c>
      <c r="AL714" s="99">
        <f>SUMIFS(通讯通路门店!$BC:$BC,通讯通路门店!$S:$S,$G714)</f>
        <v>0</v>
      </c>
      <c r="AM714" s="99">
        <f>SUMIFS(通讯通路门店!$BD:$BD,通讯通路门店!$S:$S,$G714)</f>
        <v>0</v>
      </c>
      <c r="AN714" s="99">
        <f>SUMIFS(通讯通路门店!$BF:$BF,通讯通路门店!$S:$S,$G714)</f>
        <v>0</v>
      </c>
      <c r="AO714" s="99">
        <f t="shared" si="57"/>
        <v>0</v>
      </c>
      <c r="AP714" s="99">
        <f>SUMIFS(通讯通路门店!$K:$K,通讯通路门店!$S:$S,$G714)</f>
        <v>0</v>
      </c>
      <c r="AQ714" s="83"/>
      <c r="AR714" s="99">
        <f>SUMIFS(通讯通路门店!$T:$T,通讯通路门店!$S:$S,$G714)</f>
        <v>0</v>
      </c>
      <c r="AS714" s="99">
        <f>SUMIFS(通讯通路门店!$U:$U,通讯通路门店!$S:$S,$G714)</f>
        <v>0</v>
      </c>
      <c r="AT714" s="99">
        <f>SUMIFS(通讯通路门店!$V:$V,通讯通路门店!$S:$S,$G714)</f>
        <v>0</v>
      </c>
      <c r="AU714" s="99">
        <f>SUMIFS(通讯通路门店!$W:$W,通讯通路门店!$S:$S,$G714)</f>
        <v>0</v>
      </c>
      <c r="AV714" s="99">
        <f>SUMIFS(通讯通路门店!$Z:$Z,通讯通路门店!$S:$S,$G714)</f>
        <v>0</v>
      </c>
      <c r="AW714" s="99">
        <f>SUMIFS(通讯通路门店!$AB:$AB,通讯通路门店!$S:$S,$G714)</f>
        <v>0</v>
      </c>
      <c r="AX714" s="99">
        <f>SUMIFS(通讯通路门店!$X:$X,通讯通路门店!$S:$S,$G714)</f>
        <v>0</v>
      </c>
      <c r="AY714" s="99">
        <f>SUMIFS(通讯通路门店!$Y:$Y,通讯通路门店!$S:$S,$G714)</f>
        <v>0</v>
      </c>
      <c r="AZ714" s="99">
        <f>SUMIFS(通讯通路门店!$AA:$AA,通讯通路门店!$S:$S,$G714)</f>
        <v>0</v>
      </c>
      <c r="BA714" s="99">
        <f t="shared" si="58"/>
        <v>0</v>
      </c>
      <c r="BB714" s="99">
        <f t="shared" si="59"/>
        <v>0</v>
      </c>
      <c r="BC714" s="99">
        <f>SUMIFS(通讯通路门店!$W:$W,通讯通路门店!$S:$S,$G714,通讯通路门店!$J:$J,"荣耀体验店")+SUMIFS(通讯通路门店!$W:$W,通讯通路门店!$S:$S,$G714,通讯通路门店!$J:$J,"荣耀授权专卖店")</f>
        <v>0</v>
      </c>
      <c r="BD714" s="99">
        <f>SUMIFS(通讯通路门店!$Z:$Z,通讯通路门店!$S:$S,$G714,通讯通路门店!$J:$J,"VIVO体验店")</f>
        <v>0</v>
      </c>
      <c r="BE714" s="99">
        <f>SUMIFS(通讯通路门店!$AB:$AB,通讯通路门店!$S:$S,$G714,通讯通路门店!$J:$J,"OPPO体验店")</f>
        <v>0</v>
      </c>
      <c r="BF714" s="99">
        <f>SUMIFS(通讯通路门店!$X:$X,通讯通路门店!$S:$S,$G714,通讯通路门店!$J:$J,"华为授权体验店")+SUMIFS(通讯通路门店!$AA:$AA,通讯通路门店!$S:$S,$G714,通讯通路门店!$J:$J,"华为堡垒店")</f>
        <v>0</v>
      </c>
      <c r="BG714" s="99">
        <f>SUMIFS(通讯通路门店!$Y:$Y,通讯通路门店!$S:$S,$G714,通讯通路门店!$J:$J,"小米体验店")</f>
        <v>0</v>
      </c>
      <c r="BH714" s="99">
        <f>SUMIFS(通讯通路门店!$AA:$AA,通讯通路门店!$S:$S,$G714,通讯通路门店!$J:$J,"苹果体验店")</f>
        <v>0</v>
      </c>
      <c r="BI714" s="99">
        <f>SUMIFS(通讯通路门店!$K:$K,通讯通路门店!$S:$S,$G714,通讯通路门店!$J:$J,"其他品牌专卖店")</f>
        <v>0</v>
      </c>
      <c r="BJ714" s="99">
        <f>SUMIFS(通讯通路门店!$AC:$AC,通讯通路门店!$S:$S,$G714)</f>
        <v>0</v>
      </c>
      <c r="BK714" s="99">
        <f>SUMIFS(通讯通路门店!$AD:$AD,通讯通路门店!$S:$S,$G714)</f>
        <v>0</v>
      </c>
      <c r="BL714" s="99">
        <f>SUMIFS(通讯通路门店!$AE:$AE,通讯通路门店!$S:$S,$G714)</f>
        <v>0</v>
      </c>
      <c r="BM714" s="99">
        <f>SUMIFS(通讯通路门店!$AF:$AF,通讯通路门店!$S:$S,$G714)</f>
        <v>0</v>
      </c>
      <c r="BN714" s="99">
        <f>SUMIFS(通讯通路门店!$AG:$AG,通讯通路门店!$S:$S,$G714)</f>
        <v>0</v>
      </c>
      <c r="BO714" s="99">
        <f>SUMIFS(通讯通路门店!$AH:$AH,通讯通路门店!$S:$S,$G714)</f>
        <v>0</v>
      </c>
      <c r="BP714" s="99">
        <f>SUMIFS(通讯通路门店!$AI:$AI,通讯通路门店!$S:$S,$G714)</f>
        <v>0</v>
      </c>
      <c r="BQ714" s="83"/>
    </row>
    <row r="715" spans="1:69">
      <c r="A715" s="99" t="str">
        <f>IFERROR(_xlfn.XLOOKUP($G715,通讯通路门店!$S$4:$S$993933,通讯通路门店!$A$4:$A$993933,0,0),"")</f>
        <v/>
      </c>
      <c r="B715" s="99" t="str">
        <f>IFERROR(_xlfn.XLOOKUP($G715,通讯通路门店!$S$4:$S$993933,通讯通路门店!$B$4:$B$993933,0,0),"")</f>
        <v/>
      </c>
      <c r="C715" s="99" t="str">
        <f>IFERROR(_xlfn.XLOOKUP($G715,通讯通路门店!$S$4:$S$993933,通讯通路门店!$C$4:$C$993933,0,0),"")</f>
        <v/>
      </c>
      <c r="D715" s="99" t="str">
        <f>IFERROR(_xlfn.XLOOKUP($G715,通讯通路门店!$S$4:$S$993933,通讯通路门店!$D$4:$D$993933,0,0),"")</f>
        <v/>
      </c>
      <c r="E715" s="83"/>
      <c r="F715" s="83"/>
      <c r="G715" s="101" t="e">
        <v>#N/A</v>
      </c>
      <c r="H715" s="102" t="str">
        <f>IFERROR(_xlfn.XLOOKUP($G715,通讯通路门店!$S$4:$S$993933,通讯通路门店!$R$4:$R$993933,0,0),"")</f>
        <v/>
      </c>
      <c r="I715" s="83"/>
      <c r="J715" s="83"/>
      <c r="K715" s="83"/>
      <c r="L715" s="83"/>
      <c r="M715" s="83"/>
      <c r="N715" s="83"/>
      <c r="O715" s="83"/>
      <c r="P715" s="83"/>
      <c r="Q715" s="83"/>
      <c r="R715" s="83"/>
      <c r="S715" s="83"/>
      <c r="T715" s="83"/>
      <c r="U715" s="99">
        <f>COUNTIF(通讯通路门店!$S:$S,$G715)</f>
        <v>0</v>
      </c>
      <c r="V715" s="99">
        <f>COUNTIFS(通讯通路门店!$S:$S,$G715,通讯通路门店!$J:$J,"综合卖场")</f>
        <v>0</v>
      </c>
      <c r="W715" s="99">
        <f>SUMIFS(通讯通路门店!$AJ:$AJ,通讯通路门店!$S:$S,通讯客户沙盘!$G715)</f>
        <v>0</v>
      </c>
      <c r="X715" s="99">
        <f t="shared" si="55"/>
        <v>0</v>
      </c>
      <c r="Y715" s="99">
        <f>COUNTIFS(通讯通路门店!$S:$S,$G715,通讯通路门店!$J:$J,"荣耀体验店")+COUNTIFS(通讯通路门店!$S:$S,$G715,通讯通路门店!$J:$J,"荣耀授权专卖店")</f>
        <v>0</v>
      </c>
      <c r="Z715" s="99">
        <f>COUNTIFS(通讯通路门店!$S:$S,$G715,通讯通路门店!$J:$J,"VIVO体验店")</f>
        <v>0</v>
      </c>
      <c r="AA715" s="99">
        <f>COUNTIFS(通讯通路门店!$S:$S,$G715,通讯通路门店!$J:$J,"OPPO体验店")</f>
        <v>0</v>
      </c>
      <c r="AB715" s="99">
        <f>COUNTIFS(通讯通路门店!$S:$S,$G715,通讯通路门店!$J:$J,"华为授权体验店")+COUNTIFS(通讯通路门店!$S:$S,$G715,通讯通路门店!$J:$J,"华为堡垒店")</f>
        <v>0</v>
      </c>
      <c r="AC715" s="99">
        <f>COUNTIFS(通讯通路门店!$S:$S,$G715,通讯通路门店!$J:$J,"小米体验店")</f>
        <v>0</v>
      </c>
      <c r="AD715" s="99">
        <f>COUNTIFS(通讯通路门店!$S:$S,$G715,通讯通路门店!$J:$J,"苹果体验店")</f>
        <v>0</v>
      </c>
      <c r="AE715" s="99">
        <f>COUNTIFS(通讯通路门店!$S:$S,$G715,通讯通路门店!$J:$J,"其他品牌专卖店")</f>
        <v>0</v>
      </c>
      <c r="AF715" s="99">
        <f>SUMIFS(通讯通路门店!$BI:$BI,通讯通路门店!$S:$S,$G715)</f>
        <v>0</v>
      </c>
      <c r="AG715" s="99">
        <f>SUMIFS(通讯通路门店!$BH:$BH,通讯通路门店!$S:$S,$G715)</f>
        <v>0</v>
      </c>
      <c r="AH715" s="99">
        <f t="shared" si="56"/>
        <v>0</v>
      </c>
      <c r="AI715" s="99">
        <f>SUMIFS(通讯通路门店!$BB:$BB,通讯通路门店!$S:$S,$G715)</f>
        <v>0</v>
      </c>
      <c r="AJ715" s="99">
        <f>SUMIFS(通讯通路门店!$BE:$BE,通讯通路门店!$S:$S,$G715)</f>
        <v>0</v>
      </c>
      <c r="AK715" s="99">
        <f>SUMIFS(通讯通路门店!$BG:$BG,通讯通路门店!$S:$S,$G715)</f>
        <v>0</v>
      </c>
      <c r="AL715" s="99">
        <f>SUMIFS(通讯通路门店!$BC:$BC,通讯通路门店!$S:$S,$G715)</f>
        <v>0</v>
      </c>
      <c r="AM715" s="99">
        <f>SUMIFS(通讯通路门店!$BD:$BD,通讯通路门店!$S:$S,$G715)</f>
        <v>0</v>
      </c>
      <c r="AN715" s="99">
        <f>SUMIFS(通讯通路门店!$BF:$BF,通讯通路门店!$S:$S,$G715)</f>
        <v>0</v>
      </c>
      <c r="AO715" s="99">
        <f t="shared" si="57"/>
        <v>0</v>
      </c>
      <c r="AP715" s="99">
        <f>SUMIFS(通讯通路门店!$K:$K,通讯通路门店!$S:$S,$G715)</f>
        <v>0</v>
      </c>
      <c r="AQ715" s="83"/>
      <c r="AR715" s="99">
        <f>SUMIFS(通讯通路门店!$T:$T,通讯通路门店!$S:$S,$G715)</f>
        <v>0</v>
      </c>
      <c r="AS715" s="99">
        <f>SUMIFS(通讯通路门店!$U:$U,通讯通路门店!$S:$S,$G715)</f>
        <v>0</v>
      </c>
      <c r="AT715" s="99">
        <f>SUMIFS(通讯通路门店!$V:$V,通讯通路门店!$S:$S,$G715)</f>
        <v>0</v>
      </c>
      <c r="AU715" s="99">
        <f>SUMIFS(通讯通路门店!$W:$W,通讯通路门店!$S:$S,$G715)</f>
        <v>0</v>
      </c>
      <c r="AV715" s="99">
        <f>SUMIFS(通讯通路门店!$Z:$Z,通讯通路门店!$S:$S,$G715)</f>
        <v>0</v>
      </c>
      <c r="AW715" s="99">
        <f>SUMIFS(通讯通路门店!$AB:$AB,通讯通路门店!$S:$S,$G715)</f>
        <v>0</v>
      </c>
      <c r="AX715" s="99">
        <f>SUMIFS(通讯通路门店!$X:$X,通讯通路门店!$S:$S,$G715)</f>
        <v>0</v>
      </c>
      <c r="AY715" s="99">
        <f>SUMIFS(通讯通路门店!$Y:$Y,通讯通路门店!$S:$S,$G715)</f>
        <v>0</v>
      </c>
      <c r="AZ715" s="99">
        <f>SUMIFS(通讯通路门店!$AA:$AA,通讯通路门店!$S:$S,$G715)</f>
        <v>0</v>
      </c>
      <c r="BA715" s="99">
        <f t="shared" si="58"/>
        <v>0</v>
      </c>
      <c r="BB715" s="99">
        <f t="shared" si="59"/>
        <v>0</v>
      </c>
      <c r="BC715" s="99">
        <f>SUMIFS(通讯通路门店!$W:$W,通讯通路门店!$S:$S,$G715,通讯通路门店!$J:$J,"荣耀体验店")+SUMIFS(通讯通路门店!$W:$W,通讯通路门店!$S:$S,$G715,通讯通路门店!$J:$J,"荣耀授权专卖店")</f>
        <v>0</v>
      </c>
      <c r="BD715" s="99">
        <f>SUMIFS(通讯通路门店!$Z:$Z,通讯通路门店!$S:$S,$G715,通讯通路门店!$J:$J,"VIVO体验店")</f>
        <v>0</v>
      </c>
      <c r="BE715" s="99">
        <f>SUMIFS(通讯通路门店!$AB:$AB,通讯通路门店!$S:$S,$G715,通讯通路门店!$J:$J,"OPPO体验店")</f>
        <v>0</v>
      </c>
      <c r="BF715" s="99">
        <f>SUMIFS(通讯通路门店!$X:$X,通讯通路门店!$S:$S,$G715,通讯通路门店!$J:$J,"华为授权体验店")+SUMIFS(通讯通路门店!$AA:$AA,通讯通路门店!$S:$S,$G715,通讯通路门店!$J:$J,"华为堡垒店")</f>
        <v>0</v>
      </c>
      <c r="BG715" s="99">
        <f>SUMIFS(通讯通路门店!$Y:$Y,通讯通路门店!$S:$S,$G715,通讯通路门店!$J:$J,"小米体验店")</f>
        <v>0</v>
      </c>
      <c r="BH715" s="99">
        <f>SUMIFS(通讯通路门店!$AA:$AA,通讯通路门店!$S:$S,$G715,通讯通路门店!$J:$J,"苹果体验店")</f>
        <v>0</v>
      </c>
      <c r="BI715" s="99">
        <f>SUMIFS(通讯通路门店!$K:$K,通讯通路门店!$S:$S,$G715,通讯通路门店!$J:$J,"其他品牌专卖店")</f>
        <v>0</v>
      </c>
      <c r="BJ715" s="99">
        <f>SUMIFS(通讯通路门店!$AC:$AC,通讯通路门店!$S:$S,$G715)</f>
        <v>0</v>
      </c>
      <c r="BK715" s="99">
        <f>SUMIFS(通讯通路门店!$AD:$AD,通讯通路门店!$S:$S,$G715)</f>
        <v>0</v>
      </c>
      <c r="BL715" s="99">
        <f>SUMIFS(通讯通路门店!$AE:$AE,通讯通路门店!$S:$S,$G715)</f>
        <v>0</v>
      </c>
      <c r="BM715" s="99">
        <f>SUMIFS(通讯通路门店!$AF:$AF,通讯通路门店!$S:$S,$G715)</f>
        <v>0</v>
      </c>
      <c r="BN715" s="99">
        <f>SUMIFS(通讯通路门店!$AG:$AG,通讯通路门店!$S:$S,$G715)</f>
        <v>0</v>
      </c>
      <c r="BO715" s="99">
        <f>SUMIFS(通讯通路门店!$AH:$AH,通讯通路门店!$S:$S,$G715)</f>
        <v>0</v>
      </c>
      <c r="BP715" s="99">
        <f>SUMIFS(通讯通路门店!$AI:$AI,通讯通路门店!$S:$S,$G715)</f>
        <v>0</v>
      </c>
      <c r="BQ715" s="83"/>
    </row>
    <row r="716" spans="1:69">
      <c r="A716" s="99" t="str">
        <f>IFERROR(_xlfn.XLOOKUP($G716,通讯通路门店!$S$4:$S$993933,通讯通路门店!$A$4:$A$993933,0,0),"")</f>
        <v/>
      </c>
      <c r="B716" s="99" t="str">
        <f>IFERROR(_xlfn.XLOOKUP($G716,通讯通路门店!$S$4:$S$993933,通讯通路门店!$B$4:$B$993933,0,0),"")</f>
        <v/>
      </c>
      <c r="C716" s="99" t="str">
        <f>IFERROR(_xlfn.XLOOKUP($G716,通讯通路门店!$S$4:$S$993933,通讯通路门店!$C$4:$C$993933,0,0),"")</f>
        <v/>
      </c>
      <c r="D716" s="99" t="str">
        <f>IFERROR(_xlfn.XLOOKUP($G716,通讯通路门店!$S$4:$S$993933,通讯通路门店!$D$4:$D$993933,0,0),"")</f>
        <v/>
      </c>
      <c r="E716" s="83"/>
      <c r="F716" s="83"/>
      <c r="G716" s="101" t="e">
        <v>#N/A</v>
      </c>
      <c r="H716" s="102" t="str">
        <f>IFERROR(_xlfn.XLOOKUP($G716,通讯通路门店!$S$4:$S$993933,通讯通路门店!$R$4:$R$993933,0,0),"")</f>
        <v/>
      </c>
      <c r="I716" s="83"/>
      <c r="J716" s="83"/>
      <c r="K716" s="83"/>
      <c r="L716" s="83"/>
      <c r="M716" s="83"/>
      <c r="N716" s="83"/>
      <c r="O716" s="83"/>
      <c r="P716" s="83"/>
      <c r="Q716" s="83"/>
      <c r="R716" s="83"/>
      <c r="S716" s="83"/>
      <c r="T716" s="83"/>
      <c r="U716" s="99">
        <f>COUNTIF(通讯通路门店!$S:$S,$G716)</f>
        <v>0</v>
      </c>
      <c r="V716" s="99">
        <f>COUNTIFS(通讯通路门店!$S:$S,$G716,通讯通路门店!$J:$J,"综合卖场")</f>
        <v>0</v>
      </c>
      <c r="W716" s="99">
        <f>SUMIFS(通讯通路门店!$AJ:$AJ,通讯通路门店!$S:$S,通讯客户沙盘!$G716)</f>
        <v>0</v>
      </c>
      <c r="X716" s="99">
        <f t="shared" si="55"/>
        <v>0</v>
      </c>
      <c r="Y716" s="99">
        <f>COUNTIFS(通讯通路门店!$S:$S,$G716,通讯通路门店!$J:$J,"荣耀体验店")+COUNTIFS(通讯通路门店!$S:$S,$G716,通讯通路门店!$J:$J,"荣耀授权专卖店")</f>
        <v>0</v>
      </c>
      <c r="Z716" s="99">
        <f>COUNTIFS(通讯通路门店!$S:$S,$G716,通讯通路门店!$J:$J,"VIVO体验店")</f>
        <v>0</v>
      </c>
      <c r="AA716" s="99">
        <f>COUNTIFS(通讯通路门店!$S:$S,$G716,通讯通路门店!$J:$J,"OPPO体验店")</f>
        <v>0</v>
      </c>
      <c r="AB716" s="99">
        <f>COUNTIFS(通讯通路门店!$S:$S,$G716,通讯通路门店!$J:$J,"华为授权体验店")+COUNTIFS(通讯通路门店!$S:$S,$G716,通讯通路门店!$J:$J,"华为堡垒店")</f>
        <v>0</v>
      </c>
      <c r="AC716" s="99">
        <f>COUNTIFS(通讯通路门店!$S:$S,$G716,通讯通路门店!$J:$J,"小米体验店")</f>
        <v>0</v>
      </c>
      <c r="AD716" s="99">
        <f>COUNTIFS(通讯通路门店!$S:$S,$G716,通讯通路门店!$J:$J,"苹果体验店")</f>
        <v>0</v>
      </c>
      <c r="AE716" s="99">
        <f>COUNTIFS(通讯通路门店!$S:$S,$G716,通讯通路门店!$J:$J,"其他品牌专卖店")</f>
        <v>0</v>
      </c>
      <c r="AF716" s="99">
        <f>SUMIFS(通讯通路门店!$BI:$BI,通讯通路门店!$S:$S,$G716)</f>
        <v>0</v>
      </c>
      <c r="AG716" s="99">
        <f>SUMIFS(通讯通路门店!$BH:$BH,通讯通路门店!$S:$S,$G716)</f>
        <v>0</v>
      </c>
      <c r="AH716" s="99">
        <f t="shared" si="56"/>
        <v>0</v>
      </c>
      <c r="AI716" s="99">
        <f>SUMIFS(通讯通路门店!$BB:$BB,通讯通路门店!$S:$S,$G716)</f>
        <v>0</v>
      </c>
      <c r="AJ716" s="99">
        <f>SUMIFS(通讯通路门店!$BE:$BE,通讯通路门店!$S:$S,$G716)</f>
        <v>0</v>
      </c>
      <c r="AK716" s="99">
        <f>SUMIFS(通讯通路门店!$BG:$BG,通讯通路门店!$S:$S,$G716)</f>
        <v>0</v>
      </c>
      <c r="AL716" s="99">
        <f>SUMIFS(通讯通路门店!$BC:$BC,通讯通路门店!$S:$S,$G716)</f>
        <v>0</v>
      </c>
      <c r="AM716" s="99">
        <f>SUMIFS(通讯通路门店!$BD:$BD,通讯通路门店!$S:$S,$G716)</f>
        <v>0</v>
      </c>
      <c r="AN716" s="99">
        <f>SUMIFS(通讯通路门店!$BF:$BF,通讯通路门店!$S:$S,$G716)</f>
        <v>0</v>
      </c>
      <c r="AO716" s="99">
        <f t="shared" si="57"/>
        <v>0</v>
      </c>
      <c r="AP716" s="99">
        <f>SUMIFS(通讯通路门店!$K:$K,通讯通路门店!$S:$S,$G716)</f>
        <v>0</v>
      </c>
      <c r="AQ716" s="83"/>
      <c r="AR716" s="99">
        <f>SUMIFS(通讯通路门店!$T:$T,通讯通路门店!$S:$S,$G716)</f>
        <v>0</v>
      </c>
      <c r="AS716" s="99">
        <f>SUMIFS(通讯通路门店!$U:$U,通讯通路门店!$S:$S,$G716)</f>
        <v>0</v>
      </c>
      <c r="AT716" s="99">
        <f>SUMIFS(通讯通路门店!$V:$V,通讯通路门店!$S:$S,$G716)</f>
        <v>0</v>
      </c>
      <c r="AU716" s="99">
        <f>SUMIFS(通讯通路门店!$W:$W,通讯通路门店!$S:$S,$G716)</f>
        <v>0</v>
      </c>
      <c r="AV716" s="99">
        <f>SUMIFS(通讯通路门店!$Z:$Z,通讯通路门店!$S:$S,$G716)</f>
        <v>0</v>
      </c>
      <c r="AW716" s="99">
        <f>SUMIFS(通讯通路门店!$AB:$AB,通讯通路门店!$S:$S,$G716)</f>
        <v>0</v>
      </c>
      <c r="AX716" s="99">
        <f>SUMIFS(通讯通路门店!$X:$X,通讯通路门店!$S:$S,$G716)</f>
        <v>0</v>
      </c>
      <c r="AY716" s="99">
        <f>SUMIFS(通讯通路门店!$Y:$Y,通讯通路门店!$S:$S,$G716)</f>
        <v>0</v>
      </c>
      <c r="AZ716" s="99">
        <f>SUMIFS(通讯通路门店!$AA:$AA,通讯通路门店!$S:$S,$G716)</f>
        <v>0</v>
      </c>
      <c r="BA716" s="99">
        <f t="shared" si="58"/>
        <v>0</v>
      </c>
      <c r="BB716" s="99">
        <f t="shared" si="59"/>
        <v>0</v>
      </c>
      <c r="BC716" s="99">
        <f>SUMIFS(通讯通路门店!$W:$W,通讯通路门店!$S:$S,$G716,通讯通路门店!$J:$J,"荣耀体验店")+SUMIFS(通讯通路门店!$W:$W,通讯通路门店!$S:$S,$G716,通讯通路门店!$J:$J,"荣耀授权专卖店")</f>
        <v>0</v>
      </c>
      <c r="BD716" s="99">
        <f>SUMIFS(通讯通路门店!$Z:$Z,通讯通路门店!$S:$S,$G716,通讯通路门店!$J:$J,"VIVO体验店")</f>
        <v>0</v>
      </c>
      <c r="BE716" s="99">
        <f>SUMIFS(通讯通路门店!$AB:$AB,通讯通路门店!$S:$S,$G716,通讯通路门店!$J:$J,"OPPO体验店")</f>
        <v>0</v>
      </c>
      <c r="BF716" s="99">
        <f>SUMIFS(通讯通路门店!$X:$X,通讯通路门店!$S:$S,$G716,通讯通路门店!$J:$J,"华为授权体验店")+SUMIFS(通讯通路门店!$AA:$AA,通讯通路门店!$S:$S,$G716,通讯通路门店!$J:$J,"华为堡垒店")</f>
        <v>0</v>
      </c>
      <c r="BG716" s="99">
        <f>SUMIFS(通讯通路门店!$Y:$Y,通讯通路门店!$S:$S,$G716,通讯通路门店!$J:$J,"小米体验店")</f>
        <v>0</v>
      </c>
      <c r="BH716" s="99">
        <f>SUMIFS(通讯通路门店!$AA:$AA,通讯通路门店!$S:$S,$G716,通讯通路门店!$J:$J,"苹果体验店")</f>
        <v>0</v>
      </c>
      <c r="BI716" s="99">
        <f>SUMIFS(通讯通路门店!$K:$K,通讯通路门店!$S:$S,$G716,通讯通路门店!$J:$J,"其他品牌专卖店")</f>
        <v>0</v>
      </c>
      <c r="BJ716" s="99">
        <f>SUMIFS(通讯通路门店!$AC:$AC,通讯通路门店!$S:$S,$G716)</f>
        <v>0</v>
      </c>
      <c r="BK716" s="99">
        <f>SUMIFS(通讯通路门店!$AD:$AD,通讯通路门店!$S:$S,$G716)</f>
        <v>0</v>
      </c>
      <c r="BL716" s="99">
        <f>SUMIFS(通讯通路门店!$AE:$AE,通讯通路门店!$S:$S,$G716)</f>
        <v>0</v>
      </c>
      <c r="BM716" s="99">
        <f>SUMIFS(通讯通路门店!$AF:$AF,通讯通路门店!$S:$S,$G716)</f>
        <v>0</v>
      </c>
      <c r="BN716" s="99">
        <f>SUMIFS(通讯通路门店!$AG:$AG,通讯通路门店!$S:$S,$G716)</f>
        <v>0</v>
      </c>
      <c r="BO716" s="99">
        <f>SUMIFS(通讯通路门店!$AH:$AH,通讯通路门店!$S:$S,$G716)</f>
        <v>0</v>
      </c>
      <c r="BP716" s="99">
        <f>SUMIFS(通讯通路门店!$AI:$AI,通讯通路门店!$S:$S,$G716)</f>
        <v>0</v>
      </c>
      <c r="BQ716" s="83"/>
    </row>
    <row r="717" spans="1:69">
      <c r="A717" s="99" t="str">
        <f>IFERROR(_xlfn.XLOOKUP($G717,通讯通路门店!$S$4:$S$993933,通讯通路门店!$A$4:$A$993933,0,0),"")</f>
        <v/>
      </c>
      <c r="B717" s="99" t="str">
        <f>IFERROR(_xlfn.XLOOKUP($G717,通讯通路门店!$S$4:$S$993933,通讯通路门店!$B$4:$B$993933,0,0),"")</f>
        <v/>
      </c>
      <c r="C717" s="99" t="str">
        <f>IFERROR(_xlfn.XLOOKUP($G717,通讯通路门店!$S$4:$S$993933,通讯通路门店!$C$4:$C$993933,0,0),"")</f>
        <v/>
      </c>
      <c r="D717" s="99" t="str">
        <f>IFERROR(_xlfn.XLOOKUP($G717,通讯通路门店!$S$4:$S$993933,通讯通路门店!$D$4:$D$993933,0,0),"")</f>
        <v/>
      </c>
      <c r="E717" s="83"/>
      <c r="F717" s="83"/>
      <c r="G717" s="101" t="e">
        <v>#N/A</v>
      </c>
      <c r="H717" s="102" t="str">
        <f>IFERROR(_xlfn.XLOOKUP($G717,通讯通路门店!$S$4:$S$993933,通讯通路门店!$R$4:$R$993933,0,0),"")</f>
        <v/>
      </c>
      <c r="I717" s="83"/>
      <c r="J717" s="83"/>
      <c r="K717" s="83"/>
      <c r="L717" s="83"/>
      <c r="M717" s="83"/>
      <c r="N717" s="83"/>
      <c r="O717" s="83"/>
      <c r="P717" s="83"/>
      <c r="Q717" s="83"/>
      <c r="R717" s="83"/>
      <c r="S717" s="83"/>
      <c r="T717" s="83"/>
      <c r="U717" s="99">
        <f>COUNTIF(通讯通路门店!$S:$S,$G717)</f>
        <v>0</v>
      </c>
      <c r="V717" s="99">
        <f>COUNTIFS(通讯通路门店!$S:$S,$G717,通讯通路门店!$J:$J,"综合卖场")</f>
        <v>0</v>
      </c>
      <c r="W717" s="99">
        <f>SUMIFS(通讯通路门店!$AJ:$AJ,通讯通路门店!$S:$S,通讯客户沙盘!$G717)</f>
        <v>0</v>
      </c>
      <c r="X717" s="99">
        <f t="shared" si="55"/>
        <v>0</v>
      </c>
      <c r="Y717" s="99">
        <f>COUNTIFS(通讯通路门店!$S:$S,$G717,通讯通路门店!$J:$J,"荣耀体验店")+COUNTIFS(通讯通路门店!$S:$S,$G717,通讯通路门店!$J:$J,"荣耀授权专卖店")</f>
        <v>0</v>
      </c>
      <c r="Z717" s="99">
        <f>COUNTIFS(通讯通路门店!$S:$S,$G717,通讯通路门店!$J:$J,"VIVO体验店")</f>
        <v>0</v>
      </c>
      <c r="AA717" s="99">
        <f>COUNTIFS(通讯通路门店!$S:$S,$G717,通讯通路门店!$J:$J,"OPPO体验店")</f>
        <v>0</v>
      </c>
      <c r="AB717" s="99">
        <f>COUNTIFS(通讯通路门店!$S:$S,$G717,通讯通路门店!$J:$J,"华为授权体验店")+COUNTIFS(通讯通路门店!$S:$S,$G717,通讯通路门店!$J:$J,"华为堡垒店")</f>
        <v>0</v>
      </c>
      <c r="AC717" s="99">
        <f>COUNTIFS(通讯通路门店!$S:$S,$G717,通讯通路门店!$J:$J,"小米体验店")</f>
        <v>0</v>
      </c>
      <c r="AD717" s="99">
        <f>COUNTIFS(通讯通路门店!$S:$S,$G717,通讯通路门店!$J:$J,"苹果体验店")</f>
        <v>0</v>
      </c>
      <c r="AE717" s="99">
        <f>COUNTIFS(通讯通路门店!$S:$S,$G717,通讯通路门店!$J:$J,"其他品牌专卖店")</f>
        <v>0</v>
      </c>
      <c r="AF717" s="99">
        <f>SUMIFS(通讯通路门店!$BI:$BI,通讯通路门店!$S:$S,$G717)</f>
        <v>0</v>
      </c>
      <c r="AG717" s="99">
        <f>SUMIFS(通讯通路门店!$BH:$BH,通讯通路门店!$S:$S,$G717)</f>
        <v>0</v>
      </c>
      <c r="AH717" s="99">
        <f t="shared" si="56"/>
        <v>0</v>
      </c>
      <c r="AI717" s="99">
        <f>SUMIFS(通讯通路门店!$BB:$BB,通讯通路门店!$S:$S,$G717)</f>
        <v>0</v>
      </c>
      <c r="AJ717" s="99">
        <f>SUMIFS(通讯通路门店!$BE:$BE,通讯通路门店!$S:$S,$G717)</f>
        <v>0</v>
      </c>
      <c r="AK717" s="99">
        <f>SUMIFS(通讯通路门店!$BG:$BG,通讯通路门店!$S:$S,$G717)</f>
        <v>0</v>
      </c>
      <c r="AL717" s="99">
        <f>SUMIFS(通讯通路门店!$BC:$BC,通讯通路门店!$S:$S,$G717)</f>
        <v>0</v>
      </c>
      <c r="AM717" s="99">
        <f>SUMIFS(通讯通路门店!$BD:$BD,通讯通路门店!$S:$S,$G717)</f>
        <v>0</v>
      </c>
      <c r="AN717" s="99">
        <f>SUMIFS(通讯通路门店!$BF:$BF,通讯通路门店!$S:$S,$G717)</f>
        <v>0</v>
      </c>
      <c r="AO717" s="99">
        <f t="shared" si="57"/>
        <v>0</v>
      </c>
      <c r="AP717" s="99">
        <f>SUMIFS(通讯通路门店!$K:$K,通讯通路门店!$S:$S,$G717)</f>
        <v>0</v>
      </c>
      <c r="AQ717" s="83"/>
      <c r="AR717" s="99">
        <f>SUMIFS(通讯通路门店!$T:$T,通讯通路门店!$S:$S,$G717)</f>
        <v>0</v>
      </c>
      <c r="AS717" s="99">
        <f>SUMIFS(通讯通路门店!$U:$U,通讯通路门店!$S:$S,$G717)</f>
        <v>0</v>
      </c>
      <c r="AT717" s="99">
        <f>SUMIFS(通讯通路门店!$V:$V,通讯通路门店!$S:$S,$G717)</f>
        <v>0</v>
      </c>
      <c r="AU717" s="99">
        <f>SUMIFS(通讯通路门店!$W:$W,通讯通路门店!$S:$S,$G717)</f>
        <v>0</v>
      </c>
      <c r="AV717" s="99">
        <f>SUMIFS(通讯通路门店!$Z:$Z,通讯通路门店!$S:$S,$G717)</f>
        <v>0</v>
      </c>
      <c r="AW717" s="99">
        <f>SUMIFS(通讯通路门店!$AB:$AB,通讯通路门店!$S:$S,$G717)</f>
        <v>0</v>
      </c>
      <c r="AX717" s="99">
        <f>SUMIFS(通讯通路门店!$X:$X,通讯通路门店!$S:$S,$G717)</f>
        <v>0</v>
      </c>
      <c r="AY717" s="99">
        <f>SUMIFS(通讯通路门店!$Y:$Y,通讯通路门店!$S:$S,$G717)</f>
        <v>0</v>
      </c>
      <c r="AZ717" s="99">
        <f>SUMIFS(通讯通路门店!$AA:$AA,通讯通路门店!$S:$S,$G717)</f>
        <v>0</v>
      </c>
      <c r="BA717" s="99">
        <f t="shared" si="58"/>
        <v>0</v>
      </c>
      <c r="BB717" s="99">
        <f t="shared" si="59"/>
        <v>0</v>
      </c>
      <c r="BC717" s="99">
        <f>SUMIFS(通讯通路门店!$W:$W,通讯通路门店!$S:$S,$G717,通讯通路门店!$J:$J,"荣耀体验店")+SUMIFS(通讯通路门店!$W:$W,通讯通路门店!$S:$S,$G717,通讯通路门店!$J:$J,"荣耀授权专卖店")</f>
        <v>0</v>
      </c>
      <c r="BD717" s="99">
        <f>SUMIFS(通讯通路门店!$Z:$Z,通讯通路门店!$S:$S,$G717,通讯通路门店!$J:$J,"VIVO体验店")</f>
        <v>0</v>
      </c>
      <c r="BE717" s="99">
        <f>SUMIFS(通讯通路门店!$AB:$AB,通讯通路门店!$S:$S,$G717,通讯通路门店!$J:$J,"OPPO体验店")</f>
        <v>0</v>
      </c>
      <c r="BF717" s="99">
        <f>SUMIFS(通讯通路门店!$X:$X,通讯通路门店!$S:$S,$G717,通讯通路门店!$J:$J,"华为授权体验店")+SUMIFS(通讯通路门店!$AA:$AA,通讯通路门店!$S:$S,$G717,通讯通路门店!$J:$J,"华为堡垒店")</f>
        <v>0</v>
      </c>
      <c r="BG717" s="99">
        <f>SUMIFS(通讯通路门店!$Y:$Y,通讯通路门店!$S:$S,$G717,通讯通路门店!$J:$J,"小米体验店")</f>
        <v>0</v>
      </c>
      <c r="BH717" s="99">
        <f>SUMIFS(通讯通路门店!$AA:$AA,通讯通路门店!$S:$S,$G717,通讯通路门店!$J:$J,"苹果体验店")</f>
        <v>0</v>
      </c>
      <c r="BI717" s="99">
        <f>SUMIFS(通讯通路门店!$K:$K,通讯通路门店!$S:$S,$G717,通讯通路门店!$J:$J,"其他品牌专卖店")</f>
        <v>0</v>
      </c>
      <c r="BJ717" s="99">
        <f>SUMIFS(通讯通路门店!$AC:$AC,通讯通路门店!$S:$S,$G717)</f>
        <v>0</v>
      </c>
      <c r="BK717" s="99">
        <f>SUMIFS(通讯通路门店!$AD:$AD,通讯通路门店!$S:$S,$G717)</f>
        <v>0</v>
      </c>
      <c r="BL717" s="99">
        <f>SUMIFS(通讯通路门店!$AE:$AE,通讯通路门店!$S:$S,$G717)</f>
        <v>0</v>
      </c>
      <c r="BM717" s="99">
        <f>SUMIFS(通讯通路门店!$AF:$AF,通讯通路门店!$S:$S,$G717)</f>
        <v>0</v>
      </c>
      <c r="BN717" s="99">
        <f>SUMIFS(通讯通路门店!$AG:$AG,通讯通路门店!$S:$S,$G717)</f>
        <v>0</v>
      </c>
      <c r="BO717" s="99">
        <f>SUMIFS(通讯通路门店!$AH:$AH,通讯通路门店!$S:$S,$G717)</f>
        <v>0</v>
      </c>
      <c r="BP717" s="99">
        <f>SUMIFS(通讯通路门店!$AI:$AI,通讯通路门店!$S:$S,$G717)</f>
        <v>0</v>
      </c>
      <c r="BQ717" s="83"/>
    </row>
    <row r="718" spans="1:69">
      <c r="A718" s="99" t="str">
        <f>IFERROR(_xlfn.XLOOKUP($G718,通讯通路门店!$S$4:$S$993933,通讯通路门店!$A$4:$A$993933,0,0),"")</f>
        <v/>
      </c>
      <c r="B718" s="99" t="str">
        <f>IFERROR(_xlfn.XLOOKUP($G718,通讯通路门店!$S$4:$S$993933,通讯通路门店!$B$4:$B$993933,0,0),"")</f>
        <v/>
      </c>
      <c r="C718" s="99" t="str">
        <f>IFERROR(_xlfn.XLOOKUP($G718,通讯通路门店!$S$4:$S$993933,通讯通路门店!$C$4:$C$993933,0,0),"")</f>
        <v/>
      </c>
      <c r="D718" s="99" t="str">
        <f>IFERROR(_xlfn.XLOOKUP($G718,通讯通路门店!$S$4:$S$993933,通讯通路门店!$D$4:$D$993933,0,0),"")</f>
        <v/>
      </c>
      <c r="E718" s="83"/>
      <c r="F718" s="83"/>
      <c r="G718" s="101" t="e">
        <v>#N/A</v>
      </c>
      <c r="H718" s="102" t="str">
        <f>IFERROR(_xlfn.XLOOKUP($G718,通讯通路门店!$S$4:$S$993933,通讯通路门店!$R$4:$R$993933,0,0),"")</f>
        <v/>
      </c>
      <c r="I718" s="83"/>
      <c r="J718" s="83"/>
      <c r="K718" s="83"/>
      <c r="L718" s="83"/>
      <c r="M718" s="83"/>
      <c r="N718" s="83"/>
      <c r="O718" s="83"/>
      <c r="P718" s="83"/>
      <c r="Q718" s="83"/>
      <c r="R718" s="83"/>
      <c r="S718" s="83"/>
      <c r="T718" s="83"/>
      <c r="U718" s="99">
        <f>COUNTIF(通讯通路门店!$S:$S,$G718)</f>
        <v>0</v>
      </c>
      <c r="V718" s="99">
        <f>COUNTIFS(通讯通路门店!$S:$S,$G718,通讯通路门店!$J:$J,"综合卖场")</f>
        <v>0</v>
      </c>
      <c r="W718" s="99">
        <f>SUMIFS(通讯通路门店!$AJ:$AJ,通讯通路门店!$S:$S,通讯客户沙盘!$G718)</f>
        <v>0</v>
      </c>
      <c r="X718" s="99">
        <f t="shared" si="55"/>
        <v>0</v>
      </c>
      <c r="Y718" s="99">
        <f>COUNTIFS(通讯通路门店!$S:$S,$G718,通讯通路门店!$J:$J,"荣耀体验店")+COUNTIFS(通讯通路门店!$S:$S,$G718,通讯通路门店!$J:$J,"荣耀授权专卖店")</f>
        <v>0</v>
      </c>
      <c r="Z718" s="99">
        <f>COUNTIFS(通讯通路门店!$S:$S,$G718,通讯通路门店!$J:$J,"VIVO体验店")</f>
        <v>0</v>
      </c>
      <c r="AA718" s="99">
        <f>COUNTIFS(通讯通路门店!$S:$S,$G718,通讯通路门店!$J:$J,"OPPO体验店")</f>
        <v>0</v>
      </c>
      <c r="AB718" s="99">
        <f>COUNTIFS(通讯通路门店!$S:$S,$G718,通讯通路门店!$J:$J,"华为授权体验店")+COUNTIFS(通讯通路门店!$S:$S,$G718,通讯通路门店!$J:$J,"华为堡垒店")</f>
        <v>0</v>
      </c>
      <c r="AC718" s="99">
        <f>COUNTIFS(通讯通路门店!$S:$S,$G718,通讯通路门店!$J:$J,"小米体验店")</f>
        <v>0</v>
      </c>
      <c r="AD718" s="99">
        <f>COUNTIFS(通讯通路门店!$S:$S,$G718,通讯通路门店!$J:$J,"苹果体验店")</f>
        <v>0</v>
      </c>
      <c r="AE718" s="99">
        <f>COUNTIFS(通讯通路门店!$S:$S,$G718,通讯通路门店!$J:$J,"其他品牌专卖店")</f>
        <v>0</v>
      </c>
      <c r="AF718" s="99">
        <f>SUMIFS(通讯通路门店!$BI:$BI,通讯通路门店!$S:$S,$G718)</f>
        <v>0</v>
      </c>
      <c r="AG718" s="99">
        <f>SUMIFS(通讯通路门店!$BH:$BH,通讯通路门店!$S:$S,$G718)</f>
        <v>0</v>
      </c>
      <c r="AH718" s="99">
        <f t="shared" si="56"/>
        <v>0</v>
      </c>
      <c r="AI718" s="99">
        <f>SUMIFS(通讯通路门店!$BB:$BB,通讯通路门店!$S:$S,$G718)</f>
        <v>0</v>
      </c>
      <c r="AJ718" s="99">
        <f>SUMIFS(通讯通路门店!$BE:$BE,通讯通路门店!$S:$S,$G718)</f>
        <v>0</v>
      </c>
      <c r="AK718" s="99">
        <f>SUMIFS(通讯通路门店!$BG:$BG,通讯通路门店!$S:$S,$G718)</f>
        <v>0</v>
      </c>
      <c r="AL718" s="99">
        <f>SUMIFS(通讯通路门店!$BC:$BC,通讯通路门店!$S:$S,$G718)</f>
        <v>0</v>
      </c>
      <c r="AM718" s="99">
        <f>SUMIFS(通讯通路门店!$BD:$BD,通讯通路门店!$S:$S,$G718)</f>
        <v>0</v>
      </c>
      <c r="AN718" s="99">
        <f>SUMIFS(通讯通路门店!$BF:$BF,通讯通路门店!$S:$S,$G718)</f>
        <v>0</v>
      </c>
      <c r="AO718" s="99">
        <f t="shared" si="57"/>
        <v>0</v>
      </c>
      <c r="AP718" s="99">
        <f>SUMIFS(通讯通路门店!$K:$K,通讯通路门店!$S:$S,$G718)</f>
        <v>0</v>
      </c>
      <c r="AQ718" s="83"/>
      <c r="AR718" s="99">
        <f>SUMIFS(通讯通路门店!$T:$T,通讯通路门店!$S:$S,$G718)</f>
        <v>0</v>
      </c>
      <c r="AS718" s="99">
        <f>SUMIFS(通讯通路门店!$U:$U,通讯通路门店!$S:$S,$G718)</f>
        <v>0</v>
      </c>
      <c r="AT718" s="99">
        <f>SUMIFS(通讯通路门店!$V:$V,通讯通路门店!$S:$S,$G718)</f>
        <v>0</v>
      </c>
      <c r="AU718" s="99">
        <f>SUMIFS(通讯通路门店!$W:$W,通讯通路门店!$S:$S,$G718)</f>
        <v>0</v>
      </c>
      <c r="AV718" s="99">
        <f>SUMIFS(通讯通路门店!$Z:$Z,通讯通路门店!$S:$S,$G718)</f>
        <v>0</v>
      </c>
      <c r="AW718" s="99">
        <f>SUMIFS(通讯通路门店!$AB:$AB,通讯通路门店!$S:$S,$G718)</f>
        <v>0</v>
      </c>
      <c r="AX718" s="99">
        <f>SUMIFS(通讯通路门店!$X:$X,通讯通路门店!$S:$S,$G718)</f>
        <v>0</v>
      </c>
      <c r="AY718" s="99">
        <f>SUMIFS(通讯通路门店!$Y:$Y,通讯通路门店!$S:$S,$G718)</f>
        <v>0</v>
      </c>
      <c r="AZ718" s="99">
        <f>SUMIFS(通讯通路门店!$AA:$AA,通讯通路门店!$S:$S,$G718)</f>
        <v>0</v>
      </c>
      <c r="BA718" s="99">
        <f t="shared" si="58"/>
        <v>0</v>
      </c>
      <c r="BB718" s="99">
        <f t="shared" si="59"/>
        <v>0</v>
      </c>
      <c r="BC718" s="99">
        <f>SUMIFS(通讯通路门店!$W:$W,通讯通路门店!$S:$S,$G718,通讯通路门店!$J:$J,"荣耀体验店")+SUMIFS(通讯通路门店!$W:$W,通讯通路门店!$S:$S,$G718,通讯通路门店!$J:$J,"荣耀授权专卖店")</f>
        <v>0</v>
      </c>
      <c r="BD718" s="99">
        <f>SUMIFS(通讯通路门店!$Z:$Z,通讯通路门店!$S:$S,$G718,通讯通路门店!$J:$J,"VIVO体验店")</f>
        <v>0</v>
      </c>
      <c r="BE718" s="99">
        <f>SUMIFS(通讯通路门店!$AB:$AB,通讯通路门店!$S:$S,$G718,通讯通路门店!$J:$J,"OPPO体验店")</f>
        <v>0</v>
      </c>
      <c r="BF718" s="99">
        <f>SUMIFS(通讯通路门店!$X:$X,通讯通路门店!$S:$S,$G718,通讯通路门店!$J:$J,"华为授权体验店")+SUMIFS(通讯通路门店!$AA:$AA,通讯通路门店!$S:$S,$G718,通讯通路门店!$J:$J,"华为堡垒店")</f>
        <v>0</v>
      </c>
      <c r="BG718" s="99">
        <f>SUMIFS(通讯通路门店!$Y:$Y,通讯通路门店!$S:$S,$G718,通讯通路门店!$J:$J,"小米体验店")</f>
        <v>0</v>
      </c>
      <c r="BH718" s="99">
        <f>SUMIFS(通讯通路门店!$AA:$AA,通讯通路门店!$S:$S,$G718,通讯通路门店!$J:$J,"苹果体验店")</f>
        <v>0</v>
      </c>
      <c r="BI718" s="99">
        <f>SUMIFS(通讯通路门店!$K:$K,通讯通路门店!$S:$S,$G718,通讯通路门店!$J:$J,"其他品牌专卖店")</f>
        <v>0</v>
      </c>
      <c r="BJ718" s="99">
        <f>SUMIFS(通讯通路门店!$AC:$AC,通讯通路门店!$S:$S,$G718)</f>
        <v>0</v>
      </c>
      <c r="BK718" s="99">
        <f>SUMIFS(通讯通路门店!$AD:$AD,通讯通路门店!$S:$S,$G718)</f>
        <v>0</v>
      </c>
      <c r="BL718" s="99">
        <f>SUMIFS(通讯通路门店!$AE:$AE,通讯通路门店!$S:$S,$G718)</f>
        <v>0</v>
      </c>
      <c r="BM718" s="99">
        <f>SUMIFS(通讯通路门店!$AF:$AF,通讯通路门店!$S:$S,$G718)</f>
        <v>0</v>
      </c>
      <c r="BN718" s="99">
        <f>SUMIFS(通讯通路门店!$AG:$AG,通讯通路门店!$S:$S,$G718)</f>
        <v>0</v>
      </c>
      <c r="BO718" s="99">
        <f>SUMIFS(通讯通路门店!$AH:$AH,通讯通路门店!$S:$S,$G718)</f>
        <v>0</v>
      </c>
      <c r="BP718" s="99">
        <f>SUMIFS(通讯通路门店!$AI:$AI,通讯通路门店!$S:$S,$G718)</f>
        <v>0</v>
      </c>
      <c r="BQ718" s="83"/>
    </row>
    <row r="719" spans="1:69">
      <c r="A719" s="99" t="str">
        <f>IFERROR(_xlfn.XLOOKUP($G719,通讯通路门店!$S$4:$S$993933,通讯通路门店!$A$4:$A$993933,0,0),"")</f>
        <v/>
      </c>
      <c r="B719" s="99" t="str">
        <f>IFERROR(_xlfn.XLOOKUP($G719,通讯通路门店!$S$4:$S$993933,通讯通路门店!$B$4:$B$993933,0,0),"")</f>
        <v/>
      </c>
      <c r="C719" s="99" t="str">
        <f>IFERROR(_xlfn.XLOOKUP($G719,通讯通路门店!$S$4:$S$993933,通讯通路门店!$C$4:$C$993933,0,0),"")</f>
        <v/>
      </c>
      <c r="D719" s="99" t="str">
        <f>IFERROR(_xlfn.XLOOKUP($G719,通讯通路门店!$S$4:$S$993933,通讯通路门店!$D$4:$D$993933,0,0),"")</f>
        <v/>
      </c>
      <c r="E719" s="83"/>
      <c r="F719" s="83"/>
      <c r="G719" s="101" t="e">
        <v>#N/A</v>
      </c>
      <c r="H719" s="102" t="str">
        <f>IFERROR(_xlfn.XLOOKUP($G719,通讯通路门店!$S$4:$S$993933,通讯通路门店!$R$4:$R$993933,0,0),"")</f>
        <v/>
      </c>
      <c r="I719" s="83"/>
      <c r="J719" s="83"/>
      <c r="K719" s="83"/>
      <c r="L719" s="83"/>
      <c r="M719" s="83"/>
      <c r="N719" s="83"/>
      <c r="O719" s="83"/>
      <c r="P719" s="83"/>
      <c r="Q719" s="83"/>
      <c r="R719" s="83"/>
      <c r="S719" s="83"/>
      <c r="T719" s="83"/>
      <c r="U719" s="99">
        <f>COUNTIF(通讯通路门店!$S:$S,$G719)</f>
        <v>0</v>
      </c>
      <c r="V719" s="99">
        <f>COUNTIFS(通讯通路门店!$S:$S,$G719,通讯通路门店!$J:$J,"综合卖场")</f>
        <v>0</v>
      </c>
      <c r="W719" s="99">
        <f>SUMIFS(通讯通路门店!$AJ:$AJ,通讯通路门店!$S:$S,通讯客户沙盘!$G719)</f>
        <v>0</v>
      </c>
      <c r="X719" s="99">
        <f t="shared" si="55"/>
        <v>0</v>
      </c>
      <c r="Y719" s="99">
        <f>COUNTIFS(通讯通路门店!$S:$S,$G719,通讯通路门店!$J:$J,"荣耀体验店")+COUNTIFS(通讯通路门店!$S:$S,$G719,通讯通路门店!$J:$J,"荣耀授权专卖店")</f>
        <v>0</v>
      </c>
      <c r="Z719" s="99">
        <f>COUNTIFS(通讯通路门店!$S:$S,$G719,通讯通路门店!$J:$J,"VIVO体验店")</f>
        <v>0</v>
      </c>
      <c r="AA719" s="99">
        <f>COUNTIFS(通讯通路门店!$S:$S,$G719,通讯通路门店!$J:$J,"OPPO体验店")</f>
        <v>0</v>
      </c>
      <c r="AB719" s="99">
        <f>COUNTIFS(通讯通路门店!$S:$S,$G719,通讯通路门店!$J:$J,"华为授权体验店")+COUNTIFS(通讯通路门店!$S:$S,$G719,通讯通路门店!$J:$J,"华为堡垒店")</f>
        <v>0</v>
      </c>
      <c r="AC719" s="99">
        <f>COUNTIFS(通讯通路门店!$S:$S,$G719,通讯通路门店!$J:$J,"小米体验店")</f>
        <v>0</v>
      </c>
      <c r="AD719" s="99">
        <f>COUNTIFS(通讯通路门店!$S:$S,$G719,通讯通路门店!$J:$J,"苹果体验店")</f>
        <v>0</v>
      </c>
      <c r="AE719" s="99">
        <f>COUNTIFS(通讯通路门店!$S:$S,$G719,通讯通路门店!$J:$J,"其他品牌专卖店")</f>
        <v>0</v>
      </c>
      <c r="AF719" s="99">
        <f>SUMIFS(通讯通路门店!$BI:$BI,通讯通路门店!$S:$S,$G719)</f>
        <v>0</v>
      </c>
      <c r="AG719" s="99">
        <f>SUMIFS(通讯通路门店!$BH:$BH,通讯通路门店!$S:$S,$G719)</f>
        <v>0</v>
      </c>
      <c r="AH719" s="99">
        <f t="shared" si="56"/>
        <v>0</v>
      </c>
      <c r="AI719" s="99">
        <f>SUMIFS(通讯通路门店!$BB:$BB,通讯通路门店!$S:$S,$G719)</f>
        <v>0</v>
      </c>
      <c r="AJ719" s="99">
        <f>SUMIFS(通讯通路门店!$BE:$BE,通讯通路门店!$S:$S,$G719)</f>
        <v>0</v>
      </c>
      <c r="AK719" s="99">
        <f>SUMIFS(通讯通路门店!$BG:$BG,通讯通路门店!$S:$S,$G719)</f>
        <v>0</v>
      </c>
      <c r="AL719" s="99">
        <f>SUMIFS(通讯通路门店!$BC:$BC,通讯通路门店!$S:$S,$G719)</f>
        <v>0</v>
      </c>
      <c r="AM719" s="99">
        <f>SUMIFS(通讯通路门店!$BD:$BD,通讯通路门店!$S:$S,$G719)</f>
        <v>0</v>
      </c>
      <c r="AN719" s="99">
        <f>SUMIFS(通讯通路门店!$BF:$BF,通讯通路门店!$S:$S,$G719)</f>
        <v>0</v>
      </c>
      <c r="AO719" s="99">
        <f t="shared" si="57"/>
        <v>0</v>
      </c>
      <c r="AP719" s="99">
        <f>SUMIFS(通讯通路门店!$K:$K,通讯通路门店!$S:$S,$G719)</f>
        <v>0</v>
      </c>
      <c r="AQ719" s="83"/>
      <c r="AR719" s="99">
        <f>SUMIFS(通讯通路门店!$T:$T,通讯通路门店!$S:$S,$G719)</f>
        <v>0</v>
      </c>
      <c r="AS719" s="99">
        <f>SUMIFS(通讯通路门店!$U:$U,通讯通路门店!$S:$S,$G719)</f>
        <v>0</v>
      </c>
      <c r="AT719" s="99">
        <f>SUMIFS(通讯通路门店!$V:$V,通讯通路门店!$S:$S,$G719)</f>
        <v>0</v>
      </c>
      <c r="AU719" s="99">
        <f>SUMIFS(通讯通路门店!$W:$W,通讯通路门店!$S:$S,$G719)</f>
        <v>0</v>
      </c>
      <c r="AV719" s="99">
        <f>SUMIFS(通讯通路门店!$Z:$Z,通讯通路门店!$S:$S,$G719)</f>
        <v>0</v>
      </c>
      <c r="AW719" s="99">
        <f>SUMIFS(通讯通路门店!$AB:$AB,通讯通路门店!$S:$S,$G719)</f>
        <v>0</v>
      </c>
      <c r="AX719" s="99">
        <f>SUMIFS(通讯通路门店!$X:$X,通讯通路门店!$S:$S,$G719)</f>
        <v>0</v>
      </c>
      <c r="AY719" s="99">
        <f>SUMIFS(通讯通路门店!$Y:$Y,通讯通路门店!$S:$S,$G719)</f>
        <v>0</v>
      </c>
      <c r="AZ719" s="99">
        <f>SUMIFS(通讯通路门店!$AA:$AA,通讯通路门店!$S:$S,$G719)</f>
        <v>0</v>
      </c>
      <c r="BA719" s="99">
        <f t="shared" si="58"/>
        <v>0</v>
      </c>
      <c r="BB719" s="99">
        <f t="shared" si="59"/>
        <v>0</v>
      </c>
      <c r="BC719" s="99">
        <f>SUMIFS(通讯通路门店!$W:$W,通讯通路门店!$S:$S,$G719,通讯通路门店!$J:$J,"荣耀体验店")+SUMIFS(通讯通路门店!$W:$W,通讯通路门店!$S:$S,$G719,通讯通路门店!$J:$J,"荣耀授权专卖店")</f>
        <v>0</v>
      </c>
      <c r="BD719" s="99">
        <f>SUMIFS(通讯通路门店!$Z:$Z,通讯通路门店!$S:$S,$G719,通讯通路门店!$J:$J,"VIVO体验店")</f>
        <v>0</v>
      </c>
      <c r="BE719" s="99">
        <f>SUMIFS(通讯通路门店!$AB:$AB,通讯通路门店!$S:$S,$G719,通讯通路门店!$J:$J,"OPPO体验店")</f>
        <v>0</v>
      </c>
      <c r="BF719" s="99">
        <f>SUMIFS(通讯通路门店!$X:$X,通讯通路门店!$S:$S,$G719,通讯通路门店!$J:$J,"华为授权体验店")+SUMIFS(通讯通路门店!$AA:$AA,通讯通路门店!$S:$S,$G719,通讯通路门店!$J:$J,"华为堡垒店")</f>
        <v>0</v>
      </c>
      <c r="BG719" s="99">
        <f>SUMIFS(通讯通路门店!$Y:$Y,通讯通路门店!$S:$S,$G719,通讯通路门店!$J:$J,"小米体验店")</f>
        <v>0</v>
      </c>
      <c r="BH719" s="99">
        <f>SUMIFS(通讯通路门店!$AA:$AA,通讯通路门店!$S:$S,$G719,通讯通路门店!$J:$J,"苹果体验店")</f>
        <v>0</v>
      </c>
      <c r="BI719" s="99">
        <f>SUMIFS(通讯通路门店!$K:$K,通讯通路门店!$S:$S,$G719,通讯通路门店!$J:$J,"其他品牌专卖店")</f>
        <v>0</v>
      </c>
      <c r="BJ719" s="99">
        <f>SUMIFS(通讯通路门店!$AC:$AC,通讯通路门店!$S:$S,$G719)</f>
        <v>0</v>
      </c>
      <c r="BK719" s="99">
        <f>SUMIFS(通讯通路门店!$AD:$AD,通讯通路门店!$S:$S,$G719)</f>
        <v>0</v>
      </c>
      <c r="BL719" s="99">
        <f>SUMIFS(通讯通路门店!$AE:$AE,通讯通路门店!$S:$S,$G719)</f>
        <v>0</v>
      </c>
      <c r="BM719" s="99">
        <f>SUMIFS(通讯通路门店!$AF:$AF,通讯通路门店!$S:$S,$G719)</f>
        <v>0</v>
      </c>
      <c r="BN719" s="99">
        <f>SUMIFS(通讯通路门店!$AG:$AG,通讯通路门店!$S:$S,$G719)</f>
        <v>0</v>
      </c>
      <c r="BO719" s="99">
        <f>SUMIFS(通讯通路门店!$AH:$AH,通讯通路门店!$S:$S,$G719)</f>
        <v>0</v>
      </c>
      <c r="BP719" s="99">
        <f>SUMIFS(通讯通路门店!$AI:$AI,通讯通路门店!$S:$S,$G719)</f>
        <v>0</v>
      </c>
      <c r="BQ719" s="83"/>
    </row>
    <row r="720" spans="1:69">
      <c r="A720" s="99" t="str">
        <f>IFERROR(_xlfn.XLOOKUP($G720,通讯通路门店!$S$4:$S$993933,通讯通路门店!$A$4:$A$993933,0,0),"")</f>
        <v/>
      </c>
      <c r="B720" s="99" t="str">
        <f>IFERROR(_xlfn.XLOOKUP($G720,通讯通路门店!$S$4:$S$993933,通讯通路门店!$B$4:$B$993933,0,0),"")</f>
        <v/>
      </c>
      <c r="C720" s="99" t="str">
        <f>IFERROR(_xlfn.XLOOKUP($G720,通讯通路门店!$S$4:$S$993933,通讯通路门店!$C$4:$C$993933,0,0),"")</f>
        <v/>
      </c>
      <c r="D720" s="99" t="str">
        <f>IFERROR(_xlfn.XLOOKUP($G720,通讯通路门店!$S$4:$S$993933,通讯通路门店!$D$4:$D$993933,0,0),"")</f>
        <v/>
      </c>
      <c r="E720" s="83"/>
      <c r="F720" s="83"/>
      <c r="G720" s="101" t="e">
        <v>#N/A</v>
      </c>
      <c r="H720" s="102" t="str">
        <f>IFERROR(_xlfn.XLOOKUP($G720,通讯通路门店!$S$4:$S$993933,通讯通路门店!$R$4:$R$993933,0,0),"")</f>
        <v/>
      </c>
      <c r="I720" s="83"/>
      <c r="J720" s="83"/>
      <c r="K720" s="83"/>
      <c r="L720" s="83"/>
      <c r="M720" s="83"/>
      <c r="N720" s="83"/>
      <c r="O720" s="83"/>
      <c r="P720" s="83"/>
      <c r="Q720" s="83"/>
      <c r="R720" s="83"/>
      <c r="S720" s="83"/>
      <c r="T720" s="83"/>
      <c r="U720" s="99">
        <f>COUNTIF(通讯通路门店!$S:$S,$G720)</f>
        <v>0</v>
      </c>
      <c r="V720" s="99">
        <f>COUNTIFS(通讯通路门店!$S:$S,$G720,通讯通路门店!$J:$J,"综合卖场")</f>
        <v>0</v>
      </c>
      <c r="W720" s="99">
        <f>SUMIFS(通讯通路门店!$AJ:$AJ,通讯通路门店!$S:$S,通讯客户沙盘!$G720)</f>
        <v>0</v>
      </c>
      <c r="X720" s="99">
        <f t="shared" si="55"/>
        <v>0</v>
      </c>
      <c r="Y720" s="99">
        <f>COUNTIFS(通讯通路门店!$S:$S,$G720,通讯通路门店!$J:$J,"荣耀体验店")+COUNTIFS(通讯通路门店!$S:$S,$G720,通讯通路门店!$J:$J,"荣耀授权专卖店")</f>
        <v>0</v>
      </c>
      <c r="Z720" s="99">
        <f>COUNTIFS(通讯通路门店!$S:$S,$G720,通讯通路门店!$J:$J,"VIVO体验店")</f>
        <v>0</v>
      </c>
      <c r="AA720" s="99">
        <f>COUNTIFS(通讯通路门店!$S:$S,$G720,通讯通路门店!$J:$J,"OPPO体验店")</f>
        <v>0</v>
      </c>
      <c r="AB720" s="99">
        <f>COUNTIFS(通讯通路门店!$S:$S,$G720,通讯通路门店!$J:$J,"华为授权体验店")+COUNTIFS(通讯通路门店!$S:$S,$G720,通讯通路门店!$J:$J,"华为堡垒店")</f>
        <v>0</v>
      </c>
      <c r="AC720" s="99">
        <f>COUNTIFS(通讯通路门店!$S:$S,$G720,通讯通路门店!$J:$J,"小米体验店")</f>
        <v>0</v>
      </c>
      <c r="AD720" s="99">
        <f>COUNTIFS(通讯通路门店!$S:$S,$G720,通讯通路门店!$J:$J,"苹果体验店")</f>
        <v>0</v>
      </c>
      <c r="AE720" s="99">
        <f>COUNTIFS(通讯通路门店!$S:$S,$G720,通讯通路门店!$J:$J,"其他品牌专卖店")</f>
        <v>0</v>
      </c>
      <c r="AF720" s="99">
        <f>SUMIFS(通讯通路门店!$BI:$BI,通讯通路门店!$S:$S,$G720)</f>
        <v>0</v>
      </c>
      <c r="AG720" s="99">
        <f>SUMIFS(通讯通路门店!$BH:$BH,通讯通路门店!$S:$S,$G720)</f>
        <v>0</v>
      </c>
      <c r="AH720" s="99">
        <f t="shared" si="56"/>
        <v>0</v>
      </c>
      <c r="AI720" s="99">
        <f>SUMIFS(通讯通路门店!$BB:$BB,通讯通路门店!$S:$S,$G720)</f>
        <v>0</v>
      </c>
      <c r="AJ720" s="99">
        <f>SUMIFS(通讯通路门店!$BE:$BE,通讯通路门店!$S:$S,$G720)</f>
        <v>0</v>
      </c>
      <c r="AK720" s="99">
        <f>SUMIFS(通讯通路门店!$BG:$BG,通讯通路门店!$S:$S,$G720)</f>
        <v>0</v>
      </c>
      <c r="AL720" s="99">
        <f>SUMIFS(通讯通路门店!$BC:$BC,通讯通路门店!$S:$S,$G720)</f>
        <v>0</v>
      </c>
      <c r="AM720" s="99">
        <f>SUMIFS(通讯通路门店!$BD:$BD,通讯通路门店!$S:$S,$G720)</f>
        <v>0</v>
      </c>
      <c r="AN720" s="99">
        <f>SUMIFS(通讯通路门店!$BF:$BF,通讯通路门店!$S:$S,$G720)</f>
        <v>0</v>
      </c>
      <c r="AO720" s="99">
        <f t="shared" si="57"/>
        <v>0</v>
      </c>
      <c r="AP720" s="99">
        <f>SUMIFS(通讯通路门店!$K:$K,通讯通路门店!$S:$S,$G720)</f>
        <v>0</v>
      </c>
      <c r="AQ720" s="83"/>
      <c r="AR720" s="99">
        <f>SUMIFS(通讯通路门店!$T:$T,通讯通路门店!$S:$S,$G720)</f>
        <v>0</v>
      </c>
      <c r="AS720" s="99">
        <f>SUMIFS(通讯通路门店!$U:$U,通讯通路门店!$S:$S,$G720)</f>
        <v>0</v>
      </c>
      <c r="AT720" s="99">
        <f>SUMIFS(通讯通路门店!$V:$V,通讯通路门店!$S:$S,$G720)</f>
        <v>0</v>
      </c>
      <c r="AU720" s="99">
        <f>SUMIFS(通讯通路门店!$W:$W,通讯通路门店!$S:$S,$G720)</f>
        <v>0</v>
      </c>
      <c r="AV720" s="99">
        <f>SUMIFS(通讯通路门店!$Z:$Z,通讯通路门店!$S:$S,$G720)</f>
        <v>0</v>
      </c>
      <c r="AW720" s="99">
        <f>SUMIFS(通讯通路门店!$AB:$AB,通讯通路门店!$S:$S,$G720)</f>
        <v>0</v>
      </c>
      <c r="AX720" s="99">
        <f>SUMIFS(通讯通路门店!$X:$X,通讯通路门店!$S:$S,$G720)</f>
        <v>0</v>
      </c>
      <c r="AY720" s="99">
        <f>SUMIFS(通讯通路门店!$Y:$Y,通讯通路门店!$S:$S,$G720)</f>
        <v>0</v>
      </c>
      <c r="AZ720" s="99">
        <f>SUMIFS(通讯通路门店!$AA:$AA,通讯通路门店!$S:$S,$G720)</f>
        <v>0</v>
      </c>
      <c r="BA720" s="99">
        <f t="shared" si="58"/>
        <v>0</v>
      </c>
      <c r="BB720" s="99">
        <f t="shared" si="59"/>
        <v>0</v>
      </c>
      <c r="BC720" s="99">
        <f>SUMIFS(通讯通路门店!$W:$W,通讯通路门店!$S:$S,$G720,通讯通路门店!$J:$J,"荣耀体验店")+SUMIFS(通讯通路门店!$W:$W,通讯通路门店!$S:$S,$G720,通讯通路门店!$J:$J,"荣耀授权专卖店")</f>
        <v>0</v>
      </c>
      <c r="BD720" s="99">
        <f>SUMIFS(通讯通路门店!$Z:$Z,通讯通路门店!$S:$S,$G720,通讯通路门店!$J:$J,"VIVO体验店")</f>
        <v>0</v>
      </c>
      <c r="BE720" s="99">
        <f>SUMIFS(通讯通路门店!$AB:$AB,通讯通路门店!$S:$S,$G720,通讯通路门店!$J:$J,"OPPO体验店")</f>
        <v>0</v>
      </c>
      <c r="BF720" s="99">
        <f>SUMIFS(通讯通路门店!$X:$X,通讯通路门店!$S:$S,$G720,通讯通路门店!$J:$J,"华为授权体验店")+SUMIFS(通讯通路门店!$AA:$AA,通讯通路门店!$S:$S,$G720,通讯通路门店!$J:$J,"华为堡垒店")</f>
        <v>0</v>
      </c>
      <c r="BG720" s="99">
        <f>SUMIFS(通讯通路门店!$Y:$Y,通讯通路门店!$S:$S,$G720,通讯通路门店!$J:$J,"小米体验店")</f>
        <v>0</v>
      </c>
      <c r="BH720" s="99">
        <f>SUMIFS(通讯通路门店!$AA:$AA,通讯通路门店!$S:$S,$G720,通讯通路门店!$J:$J,"苹果体验店")</f>
        <v>0</v>
      </c>
      <c r="BI720" s="99">
        <f>SUMIFS(通讯通路门店!$K:$K,通讯通路门店!$S:$S,$G720,通讯通路门店!$J:$J,"其他品牌专卖店")</f>
        <v>0</v>
      </c>
      <c r="BJ720" s="99">
        <f>SUMIFS(通讯通路门店!$AC:$AC,通讯通路门店!$S:$S,$G720)</f>
        <v>0</v>
      </c>
      <c r="BK720" s="99">
        <f>SUMIFS(通讯通路门店!$AD:$AD,通讯通路门店!$S:$S,$G720)</f>
        <v>0</v>
      </c>
      <c r="BL720" s="99">
        <f>SUMIFS(通讯通路门店!$AE:$AE,通讯通路门店!$S:$S,$G720)</f>
        <v>0</v>
      </c>
      <c r="BM720" s="99">
        <f>SUMIFS(通讯通路门店!$AF:$AF,通讯通路门店!$S:$S,$G720)</f>
        <v>0</v>
      </c>
      <c r="BN720" s="99">
        <f>SUMIFS(通讯通路门店!$AG:$AG,通讯通路门店!$S:$S,$G720)</f>
        <v>0</v>
      </c>
      <c r="BO720" s="99">
        <f>SUMIFS(通讯通路门店!$AH:$AH,通讯通路门店!$S:$S,$G720)</f>
        <v>0</v>
      </c>
      <c r="BP720" s="99">
        <f>SUMIFS(通讯通路门店!$AI:$AI,通讯通路门店!$S:$S,$G720)</f>
        <v>0</v>
      </c>
      <c r="BQ720" s="83"/>
    </row>
    <row r="721" spans="1:69">
      <c r="A721" s="99" t="str">
        <f>IFERROR(_xlfn.XLOOKUP($G721,通讯通路门店!$S$4:$S$993933,通讯通路门店!$A$4:$A$993933,0,0),"")</f>
        <v/>
      </c>
      <c r="B721" s="99" t="str">
        <f>IFERROR(_xlfn.XLOOKUP($G721,通讯通路门店!$S$4:$S$993933,通讯通路门店!$B$4:$B$993933,0,0),"")</f>
        <v/>
      </c>
      <c r="C721" s="99" t="str">
        <f>IFERROR(_xlfn.XLOOKUP($G721,通讯通路门店!$S$4:$S$993933,通讯通路门店!$C$4:$C$993933,0,0),"")</f>
        <v/>
      </c>
      <c r="D721" s="99" t="str">
        <f>IFERROR(_xlfn.XLOOKUP($G721,通讯通路门店!$S$4:$S$993933,通讯通路门店!$D$4:$D$993933,0,0),"")</f>
        <v/>
      </c>
      <c r="E721" s="83"/>
      <c r="F721" s="83"/>
      <c r="G721" s="101" t="e">
        <v>#N/A</v>
      </c>
      <c r="H721" s="102" t="str">
        <f>IFERROR(_xlfn.XLOOKUP($G721,通讯通路门店!$S$4:$S$993933,通讯通路门店!$R$4:$R$993933,0,0),"")</f>
        <v/>
      </c>
      <c r="I721" s="83"/>
      <c r="J721" s="83"/>
      <c r="K721" s="83"/>
      <c r="L721" s="83"/>
      <c r="M721" s="83"/>
      <c r="N721" s="83"/>
      <c r="O721" s="83"/>
      <c r="P721" s="83"/>
      <c r="Q721" s="83"/>
      <c r="R721" s="83"/>
      <c r="S721" s="83"/>
      <c r="T721" s="83"/>
      <c r="U721" s="99">
        <f>COUNTIF(通讯通路门店!$S:$S,$G721)</f>
        <v>0</v>
      </c>
      <c r="V721" s="99">
        <f>COUNTIFS(通讯通路门店!$S:$S,$G721,通讯通路门店!$J:$J,"综合卖场")</f>
        <v>0</v>
      </c>
      <c r="W721" s="99">
        <f>SUMIFS(通讯通路门店!$AJ:$AJ,通讯通路门店!$S:$S,通讯客户沙盘!$G721)</f>
        <v>0</v>
      </c>
      <c r="X721" s="99">
        <f t="shared" si="55"/>
        <v>0</v>
      </c>
      <c r="Y721" s="99">
        <f>COUNTIFS(通讯通路门店!$S:$S,$G721,通讯通路门店!$J:$J,"荣耀体验店")+COUNTIFS(通讯通路门店!$S:$S,$G721,通讯通路门店!$J:$J,"荣耀授权专卖店")</f>
        <v>0</v>
      </c>
      <c r="Z721" s="99">
        <f>COUNTIFS(通讯通路门店!$S:$S,$G721,通讯通路门店!$J:$J,"VIVO体验店")</f>
        <v>0</v>
      </c>
      <c r="AA721" s="99">
        <f>COUNTIFS(通讯通路门店!$S:$S,$G721,通讯通路门店!$J:$J,"OPPO体验店")</f>
        <v>0</v>
      </c>
      <c r="AB721" s="99">
        <f>COUNTIFS(通讯通路门店!$S:$S,$G721,通讯通路门店!$J:$J,"华为授权体验店")+COUNTIFS(通讯通路门店!$S:$S,$G721,通讯通路门店!$J:$J,"华为堡垒店")</f>
        <v>0</v>
      </c>
      <c r="AC721" s="99">
        <f>COUNTIFS(通讯通路门店!$S:$S,$G721,通讯通路门店!$J:$J,"小米体验店")</f>
        <v>0</v>
      </c>
      <c r="AD721" s="99">
        <f>COUNTIFS(通讯通路门店!$S:$S,$G721,通讯通路门店!$J:$J,"苹果体验店")</f>
        <v>0</v>
      </c>
      <c r="AE721" s="99">
        <f>COUNTIFS(通讯通路门店!$S:$S,$G721,通讯通路门店!$J:$J,"其他品牌专卖店")</f>
        <v>0</v>
      </c>
      <c r="AF721" s="99">
        <f>SUMIFS(通讯通路门店!$BI:$BI,通讯通路门店!$S:$S,$G721)</f>
        <v>0</v>
      </c>
      <c r="AG721" s="99">
        <f>SUMIFS(通讯通路门店!$BH:$BH,通讯通路门店!$S:$S,$G721)</f>
        <v>0</v>
      </c>
      <c r="AH721" s="99">
        <f t="shared" si="56"/>
        <v>0</v>
      </c>
      <c r="AI721" s="99">
        <f>SUMIFS(通讯通路门店!$BB:$BB,通讯通路门店!$S:$S,$G721)</f>
        <v>0</v>
      </c>
      <c r="AJ721" s="99">
        <f>SUMIFS(通讯通路门店!$BE:$BE,通讯通路门店!$S:$S,$G721)</f>
        <v>0</v>
      </c>
      <c r="AK721" s="99">
        <f>SUMIFS(通讯通路门店!$BG:$BG,通讯通路门店!$S:$S,$G721)</f>
        <v>0</v>
      </c>
      <c r="AL721" s="99">
        <f>SUMIFS(通讯通路门店!$BC:$BC,通讯通路门店!$S:$S,$G721)</f>
        <v>0</v>
      </c>
      <c r="AM721" s="99">
        <f>SUMIFS(通讯通路门店!$BD:$BD,通讯通路门店!$S:$S,$G721)</f>
        <v>0</v>
      </c>
      <c r="AN721" s="99">
        <f>SUMIFS(通讯通路门店!$BF:$BF,通讯通路门店!$S:$S,$G721)</f>
        <v>0</v>
      </c>
      <c r="AO721" s="99">
        <f t="shared" si="57"/>
        <v>0</v>
      </c>
      <c r="AP721" s="99">
        <f>SUMIFS(通讯通路门店!$K:$K,通讯通路门店!$S:$S,$G721)</f>
        <v>0</v>
      </c>
      <c r="AQ721" s="83"/>
      <c r="AR721" s="99">
        <f>SUMIFS(通讯通路门店!$T:$T,通讯通路门店!$S:$S,$G721)</f>
        <v>0</v>
      </c>
      <c r="AS721" s="99">
        <f>SUMIFS(通讯通路门店!$U:$U,通讯通路门店!$S:$S,$G721)</f>
        <v>0</v>
      </c>
      <c r="AT721" s="99">
        <f>SUMIFS(通讯通路门店!$V:$V,通讯通路门店!$S:$S,$G721)</f>
        <v>0</v>
      </c>
      <c r="AU721" s="99">
        <f>SUMIFS(通讯通路门店!$W:$W,通讯通路门店!$S:$S,$G721)</f>
        <v>0</v>
      </c>
      <c r="AV721" s="99">
        <f>SUMIFS(通讯通路门店!$Z:$Z,通讯通路门店!$S:$S,$G721)</f>
        <v>0</v>
      </c>
      <c r="AW721" s="99">
        <f>SUMIFS(通讯通路门店!$AB:$AB,通讯通路门店!$S:$S,$G721)</f>
        <v>0</v>
      </c>
      <c r="AX721" s="99">
        <f>SUMIFS(通讯通路门店!$X:$X,通讯通路门店!$S:$S,$G721)</f>
        <v>0</v>
      </c>
      <c r="AY721" s="99">
        <f>SUMIFS(通讯通路门店!$Y:$Y,通讯通路门店!$S:$S,$G721)</f>
        <v>0</v>
      </c>
      <c r="AZ721" s="99">
        <f>SUMIFS(通讯通路门店!$AA:$AA,通讯通路门店!$S:$S,$G721)</f>
        <v>0</v>
      </c>
      <c r="BA721" s="99">
        <f t="shared" si="58"/>
        <v>0</v>
      </c>
      <c r="BB721" s="99">
        <f t="shared" si="59"/>
        <v>0</v>
      </c>
      <c r="BC721" s="99">
        <f>SUMIFS(通讯通路门店!$W:$W,通讯通路门店!$S:$S,$G721,通讯通路门店!$J:$J,"荣耀体验店")+SUMIFS(通讯通路门店!$W:$W,通讯通路门店!$S:$S,$G721,通讯通路门店!$J:$J,"荣耀授权专卖店")</f>
        <v>0</v>
      </c>
      <c r="BD721" s="99">
        <f>SUMIFS(通讯通路门店!$Z:$Z,通讯通路门店!$S:$S,$G721,通讯通路门店!$J:$J,"VIVO体验店")</f>
        <v>0</v>
      </c>
      <c r="BE721" s="99">
        <f>SUMIFS(通讯通路门店!$AB:$AB,通讯通路门店!$S:$S,$G721,通讯通路门店!$J:$J,"OPPO体验店")</f>
        <v>0</v>
      </c>
      <c r="BF721" s="99">
        <f>SUMIFS(通讯通路门店!$X:$X,通讯通路门店!$S:$S,$G721,通讯通路门店!$J:$J,"华为授权体验店")+SUMIFS(通讯通路门店!$AA:$AA,通讯通路门店!$S:$S,$G721,通讯通路门店!$J:$J,"华为堡垒店")</f>
        <v>0</v>
      </c>
      <c r="BG721" s="99">
        <f>SUMIFS(通讯通路门店!$Y:$Y,通讯通路门店!$S:$S,$G721,通讯通路门店!$J:$J,"小米体验店")</f>
        <v>0</v>
      </c>
      <c r="BH721" s="99">
        <f>SUMIFS(通讯通路门店!$AA:$AA,通讯通路门店!$S:$S,$G721,通讯通路门店!$J:$J,"苹果体验店")</f>
        <v>0</v>
      </c>
      <c r="BI721" s="99">
        <f>SUMIFS(通讯通路门店!$K:$K,通讯通路门店!$S:$S,$G721,通讯通路门店!$J:$J,"其他品牌专卖店")</f>
        <v>0</v>
      </c>
      <c r="BJ721" s="99">
        <f>SUMIFS(通讯通路门店!$AC:$AC,通讯通路门店!$S:$S,$G721)</f>
        <v>0</v>
      </c>
      <c r="BK721" s="99">
        <f>SUMIFS(通讯通路门店!$AD:$AD,通讯通路门店!$S:$S,$G721)</f>
        <v>0</v>
      </c>
      <c r="BL721" s="99">
        <f>SUMIFS(通讯通路门店!$AE:$AE,通讯通路门店!$S:$S,$G721)</f>
        <v>0</v>
      </c>
      <c r="BM721" s="99">
        <f>SUMIFS(通讯通路门店!$AF:$AF,通讯通路门店!$S:$S,$G721)</f>
        <v>0</v>
      </c>
      <c r="BN721" s="99">
        <f>SUMIFS(通讯通路门店!$AG:$AG,通讯通路门店!$S:$S,$G721)</f>
        <v>0</v>
      </c>
      <c r="BO721" s="99">
        <f>SUMIFS(通讯通路门店!$AH:$AH,通讯通路门店!$S:$S,$G721)</f>
        <v>0</v>
      </c>
      <c r="BP721" s="99">
        <f>SUMIFS(通讯通路门店!$AI:$AI,通讯通路门店!$S:$S,$G721)</f>
        <v>0</v>
      </c>
      <c r="BQ721" s="83"/>
    </row>
    <row r="722" spans="1:69">
      <c r="A722" s="99" t="str">
        <f>IFERROR(_xlfn.XLOOKUP($G722,通讯通路门店!$S$4:$S$993933,通讯通路门店!$A$4:$A$993933,0,0),"")</f>
        <v/>
      </c>
      <c r="B722" s="99" t="str">
        <f>IFERROR(_xlfn.XLOOKUP($G722,通讯通路门店!$S$4:$S$993933,通讯通路门店!$B$4:$B$993933,0,0),"")</f>
        <v/>
      </c>
      <c r="C722" s="99" t="str">
        <f>IFERROR(_xlfn.XLOOKUP($G722,通讯通路门店!$S$4:$S$993933,通讯通路门店!$C$4:$C$993933,0,0),"")</f>
        <v/>
      </c>
      <c r="D722" s="99" t="str">
        <f>IFERROR(_xlfn.XLOOKUP($G722,通讯通路门店!$S$4:$S$993933,通讯通路门店!$D$4:$D$993933,0,0),"")</f>
        <v/>
      </c>
      <c r="E722" s="83"/>
      <c r="F722" s="83"/>
      <c r="G722" s="101" t="e">
        <v>#N/A</v>
      </c>
      <c r="H722" s="102" t="str">
        <f>IFERROR(_xlfn.XLOOKUP($G722,通讯通路门店!$S$4:$S$993933,通讯通路门店!$R$4:$R$993933,0,0),"")</f>
        <v/>
      </c>
      <c r="I722" s="83"/>
      <c r="J722" s="83"/>
      <c r="K722" s="83"/>
      <c r="L722" s="83"/>
      <c r="M722" s="83"/>
      <c r="N722" s="83"/>
      <c r="O722" s="83"/>
      <c r="P722" s="83"/>
      <c r="Q722" s="83"/>
      <c r="R722" s="83"/>
      <c r="S722" s="83"/>
      <c r="T722" s="83"/>
      <c r="U722" s="99">
        <f>COUNTIF(通讯通路门店!$S:$S,$G722)</f>
        <v>0</v>
      </c>
      <c r="V722" s="99">
        <f>COUNTIFS(通讯通路门店!$S:$S,$G722,通讯通路门店!$J:$J,"综合卖场")</f>
        <v>0</v>
      </c>
      <c r="W722" s="99">
        <f>SUMIFS(通讯通路门店!$AJ:$AJ,通讯通路门店!$S:$S,通讯客户沙盘!$G722)</f>
        <v>0</v>
      </c>
      <c r="X722" s="99">
        <f t="shared" si="55"/>
        <v>0</v>
      </c>
      <c r="Y722" s="99">
        <f>COUNTIFS(通讯通路门店!$S:$S,$G722,通讯通路门店!$J:$J,"荣耀体验店")+COUNTIFS(通讯通路门店!$S:$S,$G722,通讯通路门店!$J:$J,"荣耀授权专卖店")</f>
        <v>0</v>
      </c>
      <c r="Z722" s="99">
        <f>COUNTIFS(通讯通路门店!$S:$S,$G722,通讯通路门店!$J:$J,"VIVO体验店")</f>
        <v>0</v>
      </c>
      <c r="AA722" s="99">
        <f>COUNTIFS(通讯通路门店!$S:$S,$G722,通讯通路门店!$J:$J,"OPPO体验店")</f>
        <v>0</v>
      </c>
      <c r="AB722" s="99">
        <f>COUNTIFS(通讯通路门店!$S:$S,$G722,通讯通路门店!$J:$J,"华为授权体验店")+COUNTIFS(通讯通路门店!$S:$S,$G722,通讯通路门店!$J:$J,"华为堡垒店")</f>
        <v>0</v>
      </c>
      <c r="AC722" s="99">
        <f>COUNTIFS(通讯通路门店!$S:$S,$G722,通讯通路门店!$J:$J,"小米体验店")</f>
        <v>0</v>
      </c>
      <c r="AD722" s="99">
        <f>COUNTIFS(通讯通路门店!$S:$S,$G722,通讯通路门店!$J:$J,"苹果体验店")</f>
        <v>0</v>
      </c>
      <c r="AE722" s="99">
        <f>COUNTIFS(通讯通路门店!$S:$S,$G722,通讯通路门店!$J:$J,"其他品牌专卖店")</f>
        <v>0</v>
      </c>
      <c r="AF722" s="99">
        <f>SUMIFS(通讯通路门店!$BI:$BI,通讯通路门店!$S:$S,$G722)</f>
        <v>0</v>
      </c>
      <c r="AG722" s="99">
        <f>SUMIFS(通讯通路门店!$BH:$BH,通讯通路门店!$S:$S,$G722)</f>
        <v>0</v>
      </c>
      <c r="AH722" s="99">
        <f t="shared" si="56"/>
        <v>0</v>
      </c>
      <c r="AI722" s="99">
        <f>SUMIFS(通讯通路门店!$BB:$BB,通讯通路门店!$S:$S,$G722)</f>
        <v>0</v>
      </c>
      <c r="AJ722" s="99">
        <f>SUMIFS(通讯通路门店!$BE:$BE,通讯通路门店!$S:$S,$G722)</f>
        <v>0</v>
      </c>
      <c r="AK722" s="99">
        <f>SUMIFS(通讯通路门店!$BG:$BG,通讯通路门店!$S:$S,$G722)</f>
        <v>0</v>
      </c>
      <c r="AL722" s="99">
        <f>SUMIFS(通讯通路门店!$BC:$BC,通讯通路门店!$S:$S,$G722)</f>
        <v>0</v>
      </c>
      <c r="AM722" s="99">
        <f>SUMIFS(通讯通路门店!$BD:$BD,通讯通路门店!$S:$S,$G722)</f>
        <v>0</v>
      </c>
      <c r="AN722" s="99">
        <f>SUMIFS(通讯通路门店!$BF:$BF,通讯通路门店!$S:$S,$G722)</f>
        <v>0</v>
      </c>
      <c r="AO722" s="99">
        <f t="shared" si="57"/>
        <v>0</v>
      </c>
      <c r="AP722" s="99">
        <f>SUMIFS(通讯通路门店!$K:$K,通讯通路门店!$S:$S,$G722)</f>
        <v>0</v>
      </c>
      <c r="AQ722" s="83"/>
      <c r="AR722" s="99">
        <f>SUMIFS(通讯通路门店!$T:$T,通讯通路门店!$S:$S,$G722)</f>
        <v>0</v>
      </c>
      <c r="AS722" s="99">
        <f>SUMIFS(通讯通路门店!$U:$U,通讯通路门店!$S:$S,$G722)</f>
        <v>0</v>
      </c>
      <c r="AT722" s="99">
        <f>SUMIFS(通讯通路门店!$V:$V,通讯通路门店!$S:$S,$G722)</f>
        <v>0</v>
      </c>
      <c r="AU722" s="99">
        <f>SUMIFS(通讯通路门店!$W:$W,通讯通路门店!$S:$S,$G722)</f>
        <v>0</v>
      </c>
      <c r="AV722" s="99">
        <f>SUMIFS(通讯通路门店!$Z:$Z,通讯通路门店!$S:$S,$G722)</f>
        <v>0</v>
      </c>
      <c r="AW722" s="99">
        <f>SUMIFS(通讯通路门店!$AB:$AB,通讯通路门店!$S:$S,$G722)</f>
        <v>0</v>
      </c>
      <c r="AX722" s="99">
        <f>SUMIFS(通讯通路门店!$X:$X,通讯通路门店!$S:$S,$G722)</f>
        <v>0</v>
      </c>
      <c r="AY722" s="99">
        <f>SUMIFS(通讯通路门店!$Y:$Y,通讯通路门店!$S:$S,$G722)</f>
        <v>0</v>
      </c>
      <c r="AZ722" s="99">
        <f>SUMIFS(通讯通路门店!$AA:$AA,通讯通路门店!$S:$S,$G722)</f>
        <v>0</v>
      </c>
      <c r="BA722" s="99">
        <f t="shared" si="58"/>
        <v>0</v>
      </c>
      <c r="BB722" s="99">
        <f t="shared" si="59"/>
        <v>0</v>
      </c>
      <c r="BC722" s="99">
        <f>SUMIFS(通讯通路门店!$W:$W,通讯通路门店!$S:$S,$G722,通讯通路门店!$J:$J,"荣耀体验店")+SUMIFS(通讯通路门店!$W:$W,通讯通路门店!$S:$S,$G722,通讯通路门店!$J:$J,"荣耀授权专卖店")</f>
        <v>0</v>
      </c>
      <c r="BD722" s="99">
        <f>SUMIFS(通讯通路门店!$Z:$Z,通讯通路门店!$S:$S,$G722,通讯通路门店!$J:$J,"VIVO体验店")</f>
        <v>0</v>
      </c>
      <c r="BE722" s="99">
        <f>SUMIFS(通讯通路门店!$AB:$AB,通讯通路门店!$S:$S,$G722,通讯通路门店!$J:$J,"OPPO体验店")</f>
        <v>0</v>
      </c>
      <c r="BF722" s="99">
        <f>SUMIFS(通讯通路门店!$X:$X,通讯通路门店!$S:$S,$G722,通讯通路门店!$J:$J,"华为授权体验店")+SUMIFS(通讯通路门店!$AA:$AA,通讯通路门店!$S:$S,$G722,通讯通路门店!$J:$J,"华为堡垒店")</f>
        <v>0</v>
      </c>
      <c r="BG722" s="99">
        <f>SUMIFS(通讯通路门店!$Y:$Y,通讯通路门店!$S:$S,$G722,通讯通路门店!$J:$J,"小米体验店")</f>
        <v>0</v>
      </c>
      <c r="BH722" s="99">
        <f>SUMIFS(通讯通路门店!$AA:$AA,通讯通路门店!$S:$S,$G722,通讯通路门店!$J:$J,"苹果体验店")</f>
        <v>0</v>
      </c>
      <c r="BI722" s="99">
        <f>SUMIFS(通讯通路门店!$K:$K,通讯通路门店!$S:$S,$G722,通讯通路门店!$J:$J,"其他品牌专卖店")</f>
        <v>0</v>
      </c>
      <c r="BJ722" s="99">
        <f>SUMIFS(通讯通路门店!$AC:$AC,通讯通路门店!$S:$S,$G722)</f>
        <v>0</v>
      </c>
      <c r="BK722" s="99">
        <f>SUMIFS(通讯通路门店!$AD:$AD,通讯通路门店!$S:$S,$G722)</f>
        <v>0</v>
      </c>
      <c r="BL722" s="99">
        <f>SUMIFS(通讯通路门店!$AE:$AE,通讯通路门店!$S:$S,$G722)</f>
        <v>0</v>
      </c>
      <c r="BM722" s="99">
        <f>SUMIFS(通讯通路门店!$AF:$AF,通讯通路门店!$S:$S,$G722)</f>
        <v>0</v>
      </c>
      <c r="BN722" s="99">
        <f>SUMIFS(通讯通路门店!$AG:$AG,通讯通路门店!$S:$S,$G722)</f>
        <v>0</v>
      </c>
      <c r="BO722" s="99">
        <f>SUMIFS(通讯通路门店!$AH:$AH,通讯通路门店!$S:$S,$G722)</f>
        <v>0</v>
      </c>
      <c r="BP722" s="99">
        <f>SUMIFS(通讯通路门店!$AI:$AI,通讯通路门店!$S:$S,$G722)</f>
        <v>0</v>
      </c>
      <c r="BQ722" s="83"/>
    </row>
    <row r="723" spans="1:69">
      <c r="A723" s="99" t="str">
        <f>IFERROR(_xlfn.XLOOKUP($G723,通讯通路门店!$S$4:$S$993933,通讯通路门店!$A$4:$A$993933,0,0),"")</f>
        <v/>
      </c>
      <c r="B723" s="99" t="str">
        <f>IFERROR(_xlfn.XLOOKUP($G723,通讯通路门店!$S$4:$S$993933,通讯通路门店!$B$4:$B$993933,0,0),"")</f>
        <v/>
      </c>
      <c r="C723" s="99" t="str">
        <f>IFERROR(_xlfn.XLOOKUP($G723,通讯通路门店!$S$4:$S$993933,通讯通路门店!$C$4:$C$993933,0,0),"")</f>
        <v/>
      </c>
      <c r="D723" s="99" t="str">
        <f>IFERROR(_xlfn.XLOOKUP($G723,通讯通路门店!$S$4:$S$993933,通讯通路门店!$D$4:$D$993933,0,0),"")</f>
        <v/>
      </c>
      <c r="E723" s="83"/>
      <c r="F723" s="83"/>
      <c r="G723" s="101" t="e">
        <v>#N/A</v>
      </c>
      <c r="H723" s="102" t="str">
        <f>IFERROR(_xlfn.XLOOKUP($G723,通讯通路门店!$S$4:$S$993933,通讯通路门店!$R$4:$R$993933,0,0),"")</f>
        <v/>
      </c>
      <c r="I723" s="83"/>
      <c r="J723" s="83"/>
      <c r="K723" s="83"/>
      <c r="L723" s="83"/>
      <c r="M723" s="83"/>
      <c r="N723" s="83"/>
      <c r="O723" s="83"/>
      <c r="P723" s="83"/>
      <c r="Q723" s="83"/>
      <c r="R723" s="83"/>
      <c r="S723" s="83"/>
      <c r="T723" s="83"/>
      <c r="U723" s="99">
        <f>COUNTIF(通讯通路门店!$S:$S,$G723)</f>
        <v>0</v>
      </c>
      <c r="V723" s="99">
        <f>COUNTIFS(通讯通路门店!$S:$S,$G723,通讯通路门店!$J:$J,"综合卖场")</f>
        <v>0</v>
      </c>
      <c r="W723" s="99">
        <f>SUMIFS(通讯通路门店!$AJ:$AJ,通讯通路门店!$S:$S,通讯客户沙盘!$G723)</f>
        <v>0</v>
      </c>
      <c r="X723" s="99">
        <f t="shared" si="55"/>
        <v>0</v>
      </c>
      <c r="Y723" s="99">
        <f>COUNTIFS(通讯通路门店!$S:$S,$G723,通讯通路门店!$J:$J,"荣耀体验店")+COUNTIFS(通讯通路门店!$S:$S,$G723,通讯通路门店!$J:$J,"荣耀授权专卖店")</f>
        <v>0</v>
      </c>
      <c r="Z723" s="99">
        <f>COUNTIFS(通讯通路门店!$S:$S,$G723,通讯通路门店!$J:$J,"VIVO体验店")</f>
        <v>0</v>
      </c>
      <c r="AA723" s="99">
        <f>COUNTIFS(通讯通路门店!$S:$S,$G723,通讯通路门店!$J:$J,"OPPO体验店")</f>
        <v>0</v>
      </c>
      <c r="AB723" s="99">
        <f>COUNTIFS(通讯通路门店!$S:$S,$G723,通讯通路门店!$J:$J,"华为授权体验店")+COUNTIFS(通讯通路门店!$S:$S,$G723,通讯通路门店!$J:$J,"华为堡垒店")</f>
        <v>0</v>
      </c>
      <c r="AC723" s="99">
        <f>COUNTIFS(通讯通路门店!$S:$S,$G723,通讯通路门店!$J:$J,"小米体验店")</f>
        <v>0</v>
      </c>
      <c r="AD723" s="99">
        <f>COUNTIFS(通讯通路门店!$S:$S,$G723,通讯通路门店!$J:$J,"苹果体验店")</f>
        <v>0</v>
      </c>
      <c r="AE723" s="99">
        <f>COUNTIFS(通讯通路门店!$S:$S,$G723,通讯通路门店!$J:$J,"其他品牌专卖店")</f>
        <v>0</v>
      </c>
      <c r="AF723" s="99">
        <f>SUMIFS(通讯通路门店!$BI:$BI,通讯通路门店!$S:$S,$G723)</f>
        <v>0</v>
      </c>
      <c r="AG723" s="99">
        <f>SUMIFS(通讯通路门店!$BH:$BH,通讯通路门店!$S:$S,$G723)</f>
        <v>0</v>
      </c>
      <c r="AH723" s="99">
        <f t="shared" si="56"/>
        <v>0</v>
      </c>
      <c r="AI723" s="99">
        <f>SUMIFS(通讯通路门店!$BB:$BB,通讯通路门店!$S:$S,$G723)</f>
        <v>0</v>
      </c>
      <c r="AJ723" s="99">
        <f>SUMIFS(通讯通路门店!$BE:$BE,通讯通路门店!$S:$S,$G723)</f>
        <v>0</v>
      </c>
      <c r="AK723" s="99">
        <f>SUMIFS(通讯通路门店!$BG:$BG,通讯通路门店!$S:$S,$G723)</f>
        <v>0</v>
      </c>
      <c r="AL723" s="99">
        <f>SUMIFS(通讯通路门店!$BC:$BC,通讯通路门店!$S:$S,$G723)</f>
        <v>0</v>
      </c>
      <c r="AM723" s="99">
        <f>SUMIFS(通讯通路门店!$BD:$BD,通讯通路门店!$S:$S,$G723)</f>
        <v>0</v>
      </c>
      <c r="AN723" s="99">
        <f>SUMIFS(通讯通路门店!$BF:$BF,通讯通路门店!$S:$S,$G723)</f>
        <v>0</v>
      </c>
      <c r="AO723" s="99">
        <f t="shared" si="57"/>
        <v>0</v>
      </c>
      <c r="AP723" s="99">
        <f>SUMIFS(通讯通路门店!$K:$K,通讯通路门店!$S:$S,$G723)</f>
        <v>0</v>
      </c>
      <c r="AQ723" s="83"/>
      <c r="AR723" s="99">
        <f>SUMIFS(通讯通路门店!$T:$T,通讯通路门店!$S:$S,$G723)</f>
        <v>0</v>
      </c>
      <c r="AS723" s="99">
        <f>SUMIFS(通讯通路门店!$U:$U,通讯通路门店!$S:$S,$G723)</f>
        <v>0</v>
      </c>
      <c r="AT723" s="99">
        <f>SUMIFS(通讯通路门店!$V:$V,通讯通路门店!$S:$S,$G723)</f>
        <v>0</v>
      </c>
      <c r="AU723" s="99">
        <f>SUMIFS(通讯通路门店!$W:$W,通讯通路门店!$S:$S,$G723)</f>
        <v>0</v>
      </c>
      <c r="AV723" s="99">
        <f>SUMIFS(通讯通路门店!$Z:$Z,通讯通路门店!$S:$S,$G723)</f>
        <v>0</v>
      </c>
      <c r="AW723" s="99">
        <f>SUMIFS(通讯通路门店!$AB:$AB,通讯通路门店!$S:$S,$G723)</f>
        <v>0</v>
      </c>
      <c r="AX723" s="99">
        <f>SUMIFS(通讯通路门店!$X:$X,通讯通路门店!$S:$S,$G723)</f>
        <v>0</v>
      </c>
      <c r="AY723" s="99">
        <f>SUMIFS(通讯通路门店!$Y:$Y,通讯通路门店!$S:$S,$G723)</f>
        <v>0</v>
      </c>
      <c r="AZ723" s="99">
        <f>SUMIFS(通讯通路门店!$AA:$AA,通讯通路门店!$S:$S,$G723)</f>
        <v>0</v>
      </c>
      <c r="BA723" s="99">
        <f t="shared" si="58"/>
        <v>0</v>
      </c>
      <c r="BB723" s="99">
        <f t="shared" si="59"/>
        <v>0</v>
      </c>
      <c r="BC723" s="99">
        <f>SUMIFS(通讯通路门店!$W:$W,通讯通路门店!$S:$S,$G723,通讯通路门店!$J:$J,"荣耀体验店")+SUMIFS(通讯通路门店!$W:$W,通讯通路门店!$S:$S,$G723,通讯通路门店!$J:$J,"荣耀授权专卖店")</f>
        <v>0</v>
      </c>
      <c r="BD723" s="99">
        <f>SUMIFS(通讯通路门店!$Z:$Z,通讯通路门店!$S:$S,$G723,通讯通路门店!$J:$J,"VIVO体验店")</f>
        <v>0</v>
      </c>
      <c r="BE723" s="99">
        <f>SUMIFS(通讯通路门店!$AB:$AB,通讯通路门店!$S:$S,$G723,通讯通路门店!$J:$J,"OPPO体验店")</f>
        <v>0</v>
      </c>
      <c r="BF723" s="99">
        <f>SUMIFS(通讯通路门店!$X:$X,通讯通路门店!$S:$S,$G723,通讯通路门店!$J:$J,"华为授权体验店")+SUMIFS(通讯通路门店!$AA:$AA,通讯通路门店!$S:$S,$G723,通讯通路门店!$J:$J,"华为堡垒店")</f>
        <v>0</v>
      </c>
      <c r="BG723" s="99">
        <f>SUMIFS(通讯通路门店!$Y:$Y,通讯通路门店!$S:$S,$G723,通讯通路门店!$J:$J,"小米体验店")</f>
        <v>0</v>
      </c>
      <c r="BH723" s="99">
        <f>SUMIFS(通讯通路门店!$AA:$AA,通讯通路门店!$S:$S,$G723,通讯通路门店!$J:$J,"苹果体验店")</f>
        <v>0</v>
      </c>
      <c r="BI723" s="99">
        <f>SUMIFS(通讯通路门店!$K:$K,通讯通路门店!$S:$S,$G723,通讯通路门店!$J:$J,"其他品牌专卖店")</f>
        <v>0</v>
      </c>
      <c r="BJ723" s="99">
        <f>SUMIFS(通讯通路门店!$AC:$AC,通讯通路门店!$S:$S,$G723)</f>
        <v>0</v>
      </c>
      <c r="BK723" s="99">
        <f>SUMIFS(通讯通路门店!$AD:$AD,通讯通路门店!$S:$S,$G723)</f>
        <v>0</v>
      </c>
      <c r="BL723" s="99">
        <f>SUMIFS(通讯通路门店!$AE:$AE,通讯通路门店!$S:$S,$G723)</f>
        <v>0</v>
      </c>
      <c r="BM723" s="99">
        <f>SUMIFS(通讯通路门店!$AF:$AF,通讯通路门店!$S:$S,$G723)</f>
        <v>0</v>
      </c>
      <c r="BN723" s="99">
        <f>SUMIFS(通讯通路门店!$AG:$AG,通讯通路门店!$S:$S,$G723)</f>
        <v>0</v>
      </c>
      <c r="BO723" s="99">
        <f>SUMIFS(通讯通路门店!$AH:$AH,通讯通路门店!$S:$S,$G723)</f>
        <v>0</v>
      </c>
      <c r="BP723" s="99">
        <f>SUMIFS(通讯通路门店!$AI:$AI,通讯通路门店!$S:$S,$G723)</f>
        <v>0</v>
      </c>
      <c r="BQ723" s="83"/>
    </row>
    <row r="724" spans="1:69">
      <c r="A724" s="99" t="str">
        <f>IFERROR(_xlfn.XLOOKUP($G724,通讯通路门店!$S$4:$S$993933,通讯通路门店!$A$4:$A$993933,0,0),"")</f>
        <v/>
      </c>
      <c r="B724" s="99" t="str">
        <f>IFERROR(_xlfn.XLOOKUP($G724,通讯通路门店!$S$4:$S$993933,通讯通路门店!$B$4:$B$993933,0,0),"")</f>
        <v/>
      </c>
      <c r="C724" s="99" t="str">
        <f>IFERROR(_xlfn.XLOOKUP($G724,通讯通路门店!$S$4:$S$993933,通讯通路门店!$C$4:$C$993933,0,0),"")</f>
        <v/>
      </c>
      <c r="D724" s="99" t="str">
        <f>IFERROR(_xlfn.XLOOKUP($G724,通讯通路门店!$S$4:$S$993933,通讯通路门店!$D$4:$D$993933,0,0),"")</f>
        <v/>
      </c>
      <c r="E724" s="83"/>
      <c r="F724" s="83"/>
      <c r="G724" s="101" t="e">
        <v>#N/A</v>
      </c>
      <c r="H724" s="102" t="str">
        <f>IFERROR(_xlfn.XLOOKUP($G724,通讯通路门店!$S$4:$S$993933,通讯通路门店!$R$4:$R$993933,0,0),"")</f>
        <v/>
      </c>
      <c r="I724" s="83"/>
      <c r="J724" s="83"/>
      <c r="K724" s="83"/>
      <c r="L724" s="83"/>
      <c r="M724" s="83"/>
      <c r="N724" s="83"/>
      <c r="O724" s="83"/>
      <c r="P724" s="83"/>
      <c r="Q724" s="83"/>
      <c r="R724" s="83"/>
      <c r="S724" s="83"/>
      <c r="T724" s="83"/>
      <c r="U724" s="99">
        <f>COUNTIF(通讯通路门店!$S:$S,$G724)</f>
        <v>0</v>
      </c>
      <c r="V724" s="99">
        <f>COUNTIFS(通讯通路门店!$S:$S,$G724,通讯通路门店!$J:$J,"综合卖场")</f>
        <v>0</v>
      </c>
      <c r="W724" s="99">
        <f>SUMIFS(通讯通路门店!$AJ:$AJ,通讯通路门店!$S:$S,通讯客户沙盘!$G724)</f>
        <v>0</v>
      </c>
      <c r="X724" s="99">
        <f t="shared" si="55"/>
        <v>0</v>
      </c>
      <c r="Y724" s="99">
        <f>COUNTIFS(通讯通路门店!$S:$S,$G724,通讯通路门店!$J:$J,"荣耀体验店")+COUNTIFS(通讯通路门店!$S:$S,$G724,通讯通路门店!$J:$J,"荣耀授权专卖店")</f>
        <v>0</v>
      </c>
      <c r="Z724" s="99">
        <f>COUNTIFS(通讯通路门店!$S:$S,$G724,通讯通路门店!$J:$J,"VIVO体验店")</f>
        <v>0</v>
      </c>
      <c r="AA724" s="99">
        <f>COUNTIFS(通讯通路门店!$S:$S,$G724,通讯通路门店!$J:$J,"OPPO体验店")</f>
        <v>0</v>
      </c>
      <c r="AB724" s="99">
        <f>COUNTIFS(通讯通路门店!$S:$S,$G724,通讯通路门店!$J:$J,"华为授权体验店")+COUNTIFS(通讯通路门店!$S:$S,$G724,通讯通路门店!$J:$J,"华为堡垒店")</f>
        <v>0</v>
      </c>
      <c r="AC724" s="99">
        <f>COUNTIFS(通讯通路门店!$S:$S,$G724,通讯通路门店!$J:$J,"小米体验店")</f>
        <v>0</v>
      </c>
      <c r="AD724" s="99">
        <f>COUNTIFS(通讯通路门店!$S:$S,$G724,通讯通路门店!$J:$J,"苹果体验店")</f>
        <v>0</v>
      </c>
      <c r="AE724" s="99">
        <f>COUNTIFS(通讯通路门店!$S:$S,$G724,通讯通路门店!$J:$J,"其他品牌专卖店")</f>
        <v>0</v>
      </c>
      <c r="AF724" s="99">
        <f>SUMIFS(通讯通路门店!$BI:$BI,通讯通路门店!$S:$S,$G724)</f>
        <v>0</v>
      </c>
      <c r="AG724" s="99">
        <f>SUMIFS(通讯通路门店!$BH:$BH,通讯通路门店!$S:$S,$G724)</f>
        <v>0</v>
      </c>
      <c r="AH724" s="99">
        <f t="shared" si="56"/>
        <v>0</v>
      </c>
      <c r="AI724" s="99">
        <f>SUMIFS(通讯通路门店!$BB:$BB,通讯通路门店!$S:$S,$G724)</f>
        <v>0</v>
      </c>
      <c r="AJ724" s="99">
        <f>SUMIFS(通讯通路门店!$BE:$BE,通讯通路门店!$S:$S,$G724)</f>
        <v>0</v>
      </c>
      <c r="AK724" s="99">
        <f>SUMIFS(通讯通路门店!$BG:$BG,通讯通路门店!$S:$S,$G724)</f>
        <v>0</v>
      </c>
      <c r="AL724" s="99">
        <f>SUMIFS(通讯通路门店!$BC:$BC,通讯通路门店!$S:$S,$G724)</f>
        <v>0</v>
      </c>
      <c r="AM724" s="99">
        <f>SUMIFS(通讯通路门店!$BD:$BD,通讯通路门店!$S:$S,$G724)</f>
        <v>0</v>
      </c>
      <c r="AN724" s="99">
        <f>SUMIFS(通讯通路门店!$BF:$BF,通讯通路门店!$S:$S,$G724)</f>
        <v>0</v>
      </c>
      <c r="AO724" s="99">
        <f t="shared" si="57"/>
        <v>0</v>
      </c>
      <c r="AP724" s="99">
        <f>SUMIFS(通讯通路门店!$K:$K,通讯通路门店!$S:$S,$G724)</f>
        <v>0</v>
      </c>
      <c r="AQ724" s="83"/>
      <c r="AR724" s="99">
        <f>SUMIFS(通讯通路门店!$T:$T,通讯通路门店!$S:$S,$G724)</f>
        <v>0</v>
      </c>
      <c r="AS724" s="99">
        <f>SUMIFS(通讯通路门店!$U:$U,通讯通路门店!$S:$S,$G724)</f>
        <v>0</v>
      </c>
      <c r="AT724" s="99">
        <f>SUMIFS(通讯通路门店!$V:$V,通讯通路门店!$S:$S,$G724)</f>
        <v>0</v>
      </c>
      <c r="AU724" s="99">
        <f>SUMIFS(通讯通路门店!$W:$W,通讯通路门店!$S:$S,$G724)</f>
        <v>0</v>
      </c>
      <c r="AV724" s="99">
        <f>SUMIFS(通讯通路门店!$Z:$Z,通讯通路门店!$S:$S,$G724)</f>
        <v>0</v>
      </c>
      <c r="AW724" s="99">
        <f>SUMIFS(通讯通路门店!$AB:$AB,通讯通路门店!$S:$S,$G724)</f>
        <v>0</v>
      </c>
      <c r="AX724" s="99">
        <f>SUMIFS(通讯通路门店!$X:$X,通讯通路门店!$S:$S,$G724)</f>
        <v>0</v>
      </c>
      <c r="AY724" s="99">
        <f>SUMIFS(通讯通路门店!$Y:$Y,通讯通路门店!$S:$S,$G724)</f>
        <v>0</v>
      </c>
      <c r="AZ724" s="99">
        <f>SUMIFS(通讯通路门店!$AA:$AA,通讯通路门店!$S:$S,$G724)</f>
        <v>0</v>
      </c>
      <c r="BA724" s="99">
        <f t="shared" si="58"/>
        <v>0</v>
      </c>
      <c r="BB724" s="99">
        <f t="shared" si="59"/>
        <v>0</v>
      </c>
      <c r="BC724" s="99">
        <f>SUMIFS(通讯通路门店!$W:$W,通讯通路门店!$S:$S,$G724,通讯通路门店!$J:$J,"荣耀体验店")+SUMIFS(通讯通路门店!$W:$W,通讯通路门店!$S:$S,$G724,通讯通路门店!$J:$J,"荣耀授权专卖店")</f>
        <v>0</v>
      </c>
      <c r="BD724" s="99">
        <f>SUMIFS(通讯通路门店!$Z:$Z,通讯通路门店!$S:$S,$G724,通讯通路门店!$J:$J,"VIVO体验店")</f>
        <v>0</v>
      </c>
      <c r="BE724" s="99">
        <f>SUMIFS(通讯通路门店!$AB:$AB,通讯通路门店!$S:$S,$G724,通讯通路门店!$J:$J,"OPPO体验店")</f>
        <v>0</v>
      </c>
      <c r="BF724" s="99">
        <f>SUMIFS(通讯通路门店!$X:$X,通讯通路门店!$S:$S,$G724,通讯通路门店!$J:$J,"华为授权体验店")+SUMIFS(通讯通路门店!$AA:$AA,通讯通路门店!$S:$S,$G724,通讯通路门店!$J:$J,"华为堡垒店")</f>
        <v>0</v>
      </c>
      <c r="BG724" s="99">
        <f>SUMIFS(通讯通路门店!$Y:$Y,通讯通路门店!$S:$S,$G724,通讯通路门店!$J:$J,"小米体验店")</f>
        <v>0</v>
      </c>
      <c r="BH724" s="99">
        <f>SUMIFS(通讯通路门店!$AA:$AA,通讯通路门店!$S:$S,$G724,通讯通路门店!$J:$J,"苹果体验店")</f>
        <v>0</v>
      </c>
      <c r="BI724" s="99">
        <f>SUMIFS(通讯通路门店!$K:$K,通讯通路门店!$S:$S,$G724,通讯通路门店!$J:$J,"其他品牌专卖店")</f>
        <v>0</v>
      </c>
      <c r="BJ724" s="99">
        <f>SUMIFS(通讯通路门店!$AC:$AC,通讯通路门店!$S:$S,$G724)</f>
        <v>0</v>
      </c>
      <c r="BK724" s="99">
        <f>SUMIFS(通讯通路门店!$AD:$AD,通讯通路门店!$S:$S,$G724)</f>
        <v>0</v>
      </c>
      <c r="BL724" s="99">
        <f>SUMIFS(通讯通路门店!$AE:$AE,通讯通路门店!$S:$S,$G724)</f>
        <v>0</v>
      </c>
      <c r="BM724" s="99">
        <f>SUMIFS(通讯通路门店!$AF:$AF,通讯通路门店!$S:$S,$G724)</f>
        <v>0</v>
      </c>
      <c r="BN724" s="99">
        <f>SUMIFS(通讯通路门店!$AG:$AG,通讯通路门店!$S:$S,$G724)</f>
        <v>0</v>
      </c>
      <c r="BO724" s="99">
        <f>SUMIFS(通讯通路门店!$AH:$AH,通讯通路门店!$S:$S,$G724)</f>
        <v>0</v>
      </c>
      <c r="BP724" s="99">
        <f>SUMIFS(通讯通路门店!$AI:$AI,通讯通路门店!$S:$S,$G724)</f>
        <v>0</v>
      </c>
      <c r="BQ724" s="83"/>
    </row>
    <row r="725" spans="1:69">
      <c r="A725" s="99" t="str">
        <f>IFERROR(_xlfn.XLOOKUP($G725,通讯通路门店!$S$4:$S$993933,通讯通路门店!$A$4:$A$993933,0,0),"")</f>
        <v/>
      </c>
      <c r="B725" s="99" t="str">
        <f>IFERROR(_xlfn.XLOOKUP($G725,通讯通路门店!$S$4:$S$993933,通讯通路门店!$B$4:$B$993933,0,0),"")</f>
        <v/>
      </c>
      <c r="C725" s="99" t="str">
        <f>IFERROR(_xlfn.XLOOKUP($G725,通讯通路门店!$S$4:$S$993933,通讯通路门店!$C$4:$C$993933,0,0),"")</f>
        <v/>
      </c>
      <c r="D725" s="99" t="str">
        <f>IFERROR(_xlfn.XLOOKUP($G725,通讯通路门店!$S$4:$S$993933,通讯通路门店!$D$4:$D$993933,0,0),"")</f>
        <v/>
      </c>
      <c r="E725" s="83"/>
      <c r="F725" s="83"/>
      <c r="G725" s="101" t="e">
        <v>#N/A</v>
      </c>
      <c r="H725" s="102" t="str">
        <f>IFERROR(_xlfn.XLOOKUP($G725,通讯通路门店!$S$4:$S$993933,通讯通路门店!$R$4:$R$993933,0,0),"")</f>
        <v/>
      </c>
      <c r="I725" s="83"/>
      <c r="J725" s="83"/>
      <c r="K725" s="83"/>
      <c r="L725" s="83"/>
      <c r="M725" s="83"/>
      <c r="N725" s="83"/>
      <c r="O725" s="83"/>
      <c r="P725" s="83"/>
      <c r="Q725" s="83"/>
      <c r="R725" s="83"/>
      <c r="S725" s="83"/>
      <c r="T725" s="83"/>
      <c r="U725" s="99">
        <f>COUNTIF(通讯通路门店!$S:$S,$G725)</f>
        <v>0</v>
      </c>
      <c r="V725" s="99">
        <f>COUNTIFS(通讯通路门店!$S:$S,$G725,通讯通路门店!$J:$J,"综合卖场")</f>
        <v>0</v>
      </c>
      <c r="W725" s="99">
        <f>SUMIFS(通讯通路门店!$AJ:$AJ,通讯通路门店!$S:$S,通讯客户沙盘!$G725)</f>
        <v>0</v>
      </c>
      <c r="X725" s="99">
        <f t="shared" si="55"/>
        <v>0</v>
      </c>
      <c r="Y725" s="99">
        <f>COUNTIFS(通讯通路门店!$S:$S,$G725,通讯通路门店!$J:$J,"荣耀体验店")+COUNTIFS(通讯通路门店!$S:$S,$G725,通讯通路门店!$J:$J,"荣耀授权专卖店")</f>
        <v>0</v>
      </c>
      <c r="Z725" s="99">
        <f>COUNTIFS(通讯通路门店!$S:$S,$G725,通讯通路门店!$J:$J,"VIVO体验店")</f>
        <v>0</v>
      </c>
      <c r="AA725" s="99">
        <f>COUNTIFS(通讯通路门店!$S:$S,$G725,通讯通路门店!$J:$J,"OPPO体验店")</f>
        <v>0</v>
      </c>
      <c r="AB725" s="99">
        <f>COUNTIFS(通讯通路门店!$S:$S,$G725,通讯通路门店!$J:$J,"华为授权体验店")+COUNTIFS(通讯通路门店!$S:$S,$G725,通讯通路门店!$J:$J,"华为堡垒店")</f>
        <v>0</v>
      </c>
      <c r="AC725" s="99">
        <f>COUNTIFS(通讯通路门店!$S:$S,$G725,通讯通路门店!$J:$J,"小米体验店")</f>
        <v>0</v>
      </c>
      <c r="AD725" s="99">
        <f>COUNTIFS(通讯通路门店!$S:$S,$G725,通讯通路门店!$J:$J,"苹果体验店")</f>
        <v>0</v>
      </c>
      <c r="AE725" s="99">
        <f>COUNTIFS(通讯通路门店!$S:$S,$G725,通讯通路门店!$J:$J,"其他品牌专卖店")</f>
        <v>0</v>
      </c>
      <c r="AF725" s="99">
        <f>SUMIFS(通讯通路门店!$BI:$BI,通讯通路门店!$S:$S,$G725)</f>
        <v>0</v>
      </c>
      <c r="AG725" s="99">
        <f>SUMIFS(通讯通路门店!$BH:$BH,通讯通路门店!$S:$S,$G725)</f>
        <v>0</v>
      </c>
      <c r="AH725" s="99">
        <f t="shared" si="56"/>
        <v>0</v>
      </c>
      <c r="AI725" s="99">
        <f>SUMIFS(通讯通路门店!$BB:$BB,通讯通路门店!$S:$S,$G725)</f>
        <v>0</v>
      </c>
      <c r="AJ725" s="99">
        <f>SUMIFS(通讯通路门店!$BE:$BE,通讯通路门店!$S:$S,$G725)</f>
        <v>0</v>
      </c>
      <c r="AK725" s="99">
        <f>SUMIFS(通讯通路门店!$BG:$BG,通讯通路门店!$S:$S,$G725)</f>
        <v>0</v>
      </c>
      <c r="AL725" s="99">
        <f>SUMIFS(通讯通路门店!$BC:$BC,通讯通路门店!$S:$S,$G725)</f>
        <v>0</v>
      </c>
      <c r="AM725" s="99">
        <f>SUMIFS(通讯通路门店!$BD:$BD,通讯通路门店!$S:$S,$G725)</f>
        <v>0</v>
      </c>
      <c r="AN725" s="99">
        <f>SUMIFS(通讯通路门店!$BF:$BF,通讯通路门店!$S:$S,$G725)</f>
        <v>0</v>
      </c>
      <c r="AO725" s="99">
        <f t="shared" si="57"/>
        <v>0</v>
      </c>
      <c r="AP725" s="99">
        <f>SUMIFS(通讯通路门店!$K:$K,通讯通路门店!$S:$S,$G725)</f>
        <v>0</v>
      </c>
      <c r="AQ725" s="83"/>
      <c r="AR725" s="99">
        <f>SUMIFS(通讯通路门店!$T:$T,通讯通路门店!$S:$S,$G725)</f>
        <v>0</v>
      </c>
      <c r="AS725" s="99">
        <f>SUMIFS(通讯通路门店!$U:$U,通讯通路门店!$S:$S,$G725)</f>
        <v>0</v>
      </c>
      <c r="AT725" s="99">
        <f>SUMIFS(通讯通路门店!$V:$V,通讯通路门店!$S:$S,$G725)</f>
        <v>0</v>
      </c>
      <c r="AU725" s="99">
        <f>SUMIFS(通讯通路门店!$W:$W,通讯通路门店!$S:$S,$G725)</f>
        <v>0</v>
      </c>
      <c r="AV725" s="99">
        <f>SUMIFS(通讯通路门店!$Z:$Z,通讯通路门店!$S:$S,$G725)</f>
        <v>0</v>
      </c>
      <c r="AW725" s="99">
        <f>SUMIFS(通讯通路门店!$AB:$AB,通讯通路门店!$S:$S,$G725)</f>
        <v>0</v>
      </c>
      <c r="AX725" s="99">
        <f>SUMIFS(通讯通路门店!$X:$X,通讯通路门店!$S:$S,$G725)</f>
        <v>0</v>
      </c>
      <c r="AY725" s="99">
        <f>SUMIFS(通讯通路门店!$Y:$Y,通讯通路门店!$S:$S,$G725)</f>
        <v>0</v>
      </c>
      <c r="AZ725" s="99">
        <f>SUMIFS(通讯通路门店!$AA:$AA,通讯通路门店!$S:$S,$G725)</f>
        <v>0</v>
      </c>
      <c r="BA725" s="99">
        <f t="shared" si="58"/>
        <v>0</v>
      </c>
      <c r="BB725" s="99">
        <f t="shared" si="59"/>
        <v>0</v>
      </c>
      <c r="BC725" s="99">
        <f>SUMIFS(通讯通路门店!$W:$W,通讯通路门店!$S:$S,$G725,通讯通路门店!$J:$J,"荣耀体验店")+SUMIFS(通讯通路门店!$W:$W,通讯通路门店!$S:$S,$G725,通讯通路门店!$J:$J,"荣耀授权专卖店")</f>
        <v>0</v>
      </c>
      <c r="BD725" s="99">
        <f>SUMIFS(通讯通路门店!$Z:$Z,通讯通路门店!$S:$S,$G725,通讯通路门店!$J:$J,"VIVO体验店")</f>
        <v>0</v>
      </c>
      <c r="BE725" s="99">
        <f>SUMIFS(通讯通路门店!$AB:$AB,通讯通路门店!$S:$S,$G725,通讯通路门店!$J:$J,"OPPO体验店")</f>
        <v>0</v>
      </c>
      <c r="BF725" s="99">
        <f>SUMIFS(通讯通路门店!$X:$X,通讯通路门店!$S:$S,$G725,通讯通路门店!$J:$J,"华为授权体验店")+SUMIFS(通讯通路门店!$AA:$AA,通讯通路门店!$S:$S,$G725,通讯通路门店!$J:$J,"华为堡垒店")</f>
        <v>0</v>
      </c>
      <c r="BG725" s="99">
        <f>SUMIFS(通讯通路门店!$Y:$Y,通讯通路门店!$S:$S,$G725,通讯通路门店!$J:$J,"小米体验店")</f>
        <v>0</v>
      </c>
      <c r="BH725" s="99">
        <f>SUMIFS(通讯通路门店!$AA:$AA,通讯通路门店!$S:$S,$G725,通讯通路门店!$J:$J,"苹果体验店")</f>
        <v>0</v>
      </c>
      <c r="BI725" s="99">
        <f>SUMIFS(通讯通路门店!$K:$K,通讯通路门店!$S:$S,$G725,通讯通路门店!$J:$J,"其他品牌专卖店")</f>
        <v>0</v>
      </c>
      <c r="BJ725" s="99">
        <f>SUMIFS(通讯通路门店!$AC:$AC,通讯通路门店!$S:$S,$G725)</f>
        <v>0</v>
      </c>
      <c r="BK725" s="99">
        <f>SUMIFS(通讯通路门店!$AD:$AD,通讯通路门店!$S:$S,$G725)</f>
        <v>0</v>
      </c>
      <c r="BL725" s="99">
        <f>SUMIFS(通讯通路门店!$AE:$AE,通讯通路门店!$S:$S,$G725)</f>
        <v>0</v>
      </c>
      <c r="BM725" s="99">
        <f>SUMIFS(通讯通路门店!$AF:$AF,通讯通路门店!$S:$S,$G725)</f>
        <v>0</v>
      </c>
      <c r="BN725" s="99">
        <f>SUMIFS(通讯通路门店!$AG:$AG,通讯通路门店!$S:$S,$G725)</f>
        <v>0</v>
      </c>
      <c r="BO725" s="99">
        <f>SUMIFS(通讯通路门店!$AH:$AH,通讯通路门店!$S:$S,$G725)</f>
        <v>0</v>
      </c>
      <c r="BP725" s="99">
        <f>SUMIFS(通讯通路门店!$AI:$AI,通讯通路门店!$S:$S,$G725)</f>
        <v>0</v>
      </c>
      <c r="BQ725" s="83"/>
    </row>
    <row r="726" spans="1:69">
      <c r="A726" s="99" t="str">
        <f>IFERROR(_xlfn.XLOOKUP($G726,通讯通路门店!$S$4:$S$993933,通讯通路门店!$A$4:$A$993933,0,0),"")</f>
        <v/>
      </c>
      <c r="B726" s="99" t="str">
        <f>IFERROR(_xlfn.XLOOKUP($G726,通讯通路门店!$S$4:$S$993933,通讯通路门店!$B$4:$B$993933,0,0),"")</f>
        <v/>
      </c>
      <c r="C726" s="99" t="str">
        <f>IFERROR(_xlfn.XLOOKUP($G726,通讯通路门店!$S$4:$S$993933,通讯通路门店!$C$4:$C$993933,0,0),"")</f>
        <v/>
      </c>
      <c r="D726" s="99" t="str">
        <f>IFERROR(_xlfn.XLOOKUP($G726,通讯通路门店!$S$4:$S$993933,通讯通路门店!$D$4:$D$993933,0,0),"")</f>
        <v/>
      </c>
      <c r="E726" s="83"/>
      <c r="F726" s="83"/>
      <c r="G726" s="101" t="e">
        <v>#N/A</v>
      </c>
      <c r="H726" s="102" t="str">
        <f>IFERROR(_xlfn.XLOOKUP($G726,通讯通路门店!$S$4:$S$993933,通讯通路门店!$R$4:$R$993933,0,0),"")</f>
        <v/>
      </c>
      <c r="I726" s="83"/>
      <c r="J726" s="83"/>
      <c r="K726" s="83"/>
      <c r="L726" s="83"/>
      <c r="M726" s="83"/>
      <c r="N726" s="83"/>
      <c r="O726" s="83"/>
      <c r="P726" s="83"/>
      <c r="Q726" s="83"/>
      <c r="R726" s="83"/>
      <c r="S726" s="83"/>
      <c r="T726" s="83"/>
      <c r="U726" s="99">
        <f>COUNTIF(通讯通路门店!$S:$S,$G726)</f>
        <v>0</v>
      </c>
      <c r="V726" s="99">
        <f>COUNTIFS(通讯通路门店!$S:$S,$G726,通讯通路门店!$J:$J,"综合卖场")</f>
        <v>0</v>
      </c>
      <c r="W726" s="99">
        <f>SUMIFS(通讯通路门店!$AJ:$AJ,通讯通路门店!$S:$S,通讯客户沙盘!$G726)</f>
        <v>0</v>
      </c>
      <c r="X726" s="99">
        <f t="shared" si="55"/>
        <v>0</v>
      </c>
      <c r="Y726" s="99">
        <f>COUNTIFS(通讯通路门店!$S:$S,$G726,通讯通路门店!$J:$J,"荣耀体验店")+COUNTIFS(通讯通路门店!$S:$S,$G726,通讯通路门店!$J:$J,"荣耀授权专卖店")</f>
        <v>0</v>
      </c>
      <c r="Z726" s="99">
        <f>COUNTIFS(通讯通路门店!$S:$S,$G726,通讯通路门店!$J:$J,"VIVO体验店")</f>
        <v>0</v>
      </c>
      <c r="AA726" s="99">
        <f>COUNTIFS(通讯通路门店!$S:$S,$G726,通讯通路门店!$J:$J,"OPPO体验店")</f>
        <v>0</v>
      </c>
      <c r="AB726" s="99">
        <f>COUNTIFS(通讯通路门店!$S:$S,$G726,通讯通路门店!$J:$J,"华为授权体验店")+COUNTIFS(通讯通路门店!$S:$S,$G726,通讯通路门店!$J:$J,"华为堡垒店")</f>
        <v>0</v>
      </c>
      <c r="AC726" s="99">
        <f>COUNTIFS(通讯通路门店!$S:$S,$G726,通讯通路门店!$J:$J,"小米体验店")</f>
        <v>0</v>
      </c>
      <c r="AD726" s="99">
        <f>COUNTIFS(通讯通路门店!$S:$S,$G726,通讯通路门店!$J:$J,"苹果体验店")</f>
        <v>0</v>
      </c>
      <c r="AE726" s="99">
        <f>COUNTIFS(通讯通路门店!$S:$S,$G726,通讯通路门店!$J:$J,"其他品牌专卖店")</f>
        <v>0</v>
      </c>
      <c r="AF726" s="99">
        <f>SUMIFS(通讯通路门店!$BI:$BI,通讯通路门店!$S:$S,$G726)</f>
        <v>0</v>
      </c>
      <c r="AG726" s="99">
        <f>SUMIFS(通讯通路门店!$BH:$BH,通讯通路门店!$S:$S,$G726)</f>
        <v>0</v>
      </c>
      <c r="AH726" s="99">
        <f t="shared" si="56"/>
        <v>0</v>
      </c>
      <c r="AI726" s="99">
        <f>SUMIFS(通讯通路门店!$BB:$BB,通讯通路门店!$S:$S,$G726)</f>
        <v>0</v>
      </c>
      <c r="AJ726" s="99">
        <f>SUMIFS(通讯通路门店!$BE:$BE,通讯通路门店!$S:$S,$G726)</f>
        <v>0</v>
      </c>
      <c r="AK726" s="99">
        <f>SUMIFS(通讯通路门店!$BG:$BG,通讯通路门店!$S:$S,$G726)</f>
        <v>0</v>
      </c>
      <c r="AL726" s="99">
        <f>SUMIFS(通讯通路门店!$BC:$BC,通讯通路门店!$S:$S,$G726)</f>
        <v>0</v>
      </c>
      <c r="AM726" s="99">
        <f>SUMIFS(通讯通路门店!$BD:$BD,通讯通路门店!$S:$S,$G726)</f>
        <v>0</v>
      </c>
      <c r="AN726" s="99">
        <f>SUMIFS(通讯通路门店!$BF:$BF,通讯通路门店!$S:$S,$G726)</f>
        <v>0</v>
      </c>
      <c r="AO726" s="99">
        <f t="shared" si="57"/>
        <v>0</v>
      </c>
      <c r="AP726" s="99">
        <f>SUMIFS(通讯通路门店!$K:$K,通讯通路门店!$S:$S,$G726)</f>
        <v>0</v>
      </c>
      <c r="AQ726" s="83"/>
      <c r="AR726" s="99">
        <f>SUMIFS(通讯通路门店!$T:$T,通讯通路门店!$S:$S,$G726)</f>
        <v>0</v>
      </c>
      <c r="AS726" s="99">
        <f>SUMIFS(通讯通路门店!$U:$U,通讯通路门店!$S:$S,$G726)</f>
        <v>0</v>
      </c>
      <c r="AT726" s="99">
        <f>SUMIFS(通讯通路门店!$V:$V,通讯通路门店!$S:$S,$G726)</f>
        <v>0</v>
      </c>
      <c r="AU726" s="99">
        <f>SUMIFS(通讯通路门店!$W:$W,通讯通路门店!$S:$S,$G726)</f>
        <v>0</v>
      </c>
      <c r="AV726" s="99">
        <f>SUMIFS(通讯通路门店!$Z:$Z,通讯通路门店!$S:$S,$G726)</f>
        <v>0</v>
      </c>
      <c r="AW726" s="99">
        <f>SUMIFS(通讯通路门店!$AB:$AB,通讯通路门店!$S:$S,$G726)</f>
        <v>0</v>
      </c>
      <c r="AX726" s="99">
        <f>SUMIFS(通讯通路门店!$X:$X,通讯通路门店!$S:$S,$G726)</f>
        <v>0</v>
      </c>
      <c r="AY726" s="99">
        <f>SUMIFS(通讯通路门店!$Y:$Y,通讯通路门店!$S:$S,$G726)</f>
        <v>0</v>
      </c>
      <c r="AZ726" s="99">
        <f>SUMIFS(通讯通路门店!$AA:$AA,通讯通路门店!$S:$S,$G726)</f>
        <v>0</v>
      </c>
      <c r="BA726" s="99">
        <f t="shared" si="58"/>
        <v>0</v>
      </c>
      <c r="BB726" s="99">
        <f t="shared" si="59"/>
        <v>0</v>
      </c>
      <c r="BC726" s="99">
        <f>SUMIFS(通讯通路门店!$W:$W,通讯通路门店!$S:$S,$G726,通讯通路门店!$J:$J,"荣耀体验店")+SUMIFS(通讯通路门店!$W:$W,通讯通路门店!$S:$S,$G726,通讯通路门店!$J:$J,"荣耀授权专卖店")</f>
        <v>0</v>
      </c>
      <c r="BD726" s="99">
        <f>SUMIFS(通讯通路门店!$Z:$Z,通讯通路门店!$S:$S,$G726,通讯通路门店!$J:$J,"VIVO体验店")</f>
        <v>0</v>
      </c>
      <c r="BE726" s="99">
        <f>SUMIFS(通讯通路门店!$AB:$AB,通讯通路门店!$S:$S,$G726,通讯通路门店!$J:$J,"OPPO体验店")</f>
        <v>0</v>
      </c>
      <c r="BF726" s="99">
        <f>SUMIFS(通讯通路门店!$X:$X,通讯通路门店!$S:$S,$G726,通讯通路门店!$J:$J,"华为授权体验店")+SUMIFS(通讯通路门店!$AA:$AA,通讯通路门店!$S:$S,$G726,通讯通路门店!$J:$J,"华为堡垒店")</f>
        <v>0</v>
      </c>
      <c r="BG726" s="99">
        <f>SUMIFS(通讯通路门店!$Y:$Y,通讯通路门店!$S:$S,$G726,通讯通路门店!$J:$J,"小米体验店")</f>
        <v>0</v>
      </c>
      <c r="BH726" s="99">
        <f>SUMIFS(通讯通路门店!$AA:$AA,通讯通路门店!$S:$S,$G726,通讯通路门店!$J:$J,"苹果体验店")</f>
        <v>0</v>
      </c>
      <c r="BI726" s="99">
        <f>SUMIFS(通讯通路门店!$K:$K,通讯通路门店!$S:$S,$G726,通讯通路门店!$J:$J,"其他品牌专卖店")</f>
        <v>0</v>
      </c>
      <c r="BJ726" s="99">
        <f>SUMIFS(通讯通路门店!$AC:$AC,通讯通路门店!$S:$S,$G726)</f>
        <v>0</v>
      </c>
      <c r="BK726" s="99">
        <f>SUMIFS(通讯通路门店!$AD:$AD,通讯通路门店!$S:$S,$G726)</f>
        <v>0</v>
      </c>
      <c r="BL726" s="99">
        <f>SUMIFS(通讯通路门店!$AE:$AE,通讯通路门店!$S:$S,$G726)</f>
        <v>0</v>
      </c>
      <c r="BM726" s="99">
        <f>SUMIFS(通讯通路门店!$AF:$AF,通讯通路门店!$S:$S,$G726)</f>
        <v>0</v>
      </c>
      <c r="BN726" s="99">
        <f>SUMIFS(通讯通路门店!$AG:$AG,通讯通路门店!$S:$S,$G726)</f>
        <v>0</v>
      </c>
      <c r="BO726" s="99">
        <f>SUMIFS(通讯通路门店!$AH:$AH,通讯通路门店!$S:$S,$G726)</f>
        <v>0</v>
      </c>
      <c r="BP726" s="99">
        <f>SUMIFS(通讯通路门店!$AI:$AI,通讯通路门店!$S:$S,$G726)</f>
        <v>0</v>
      </c>
      <c r="BQ726" s="83"/>
    </row>
    <row r="727" spans="1:69">
      <c r="A727" s="99" t="str">
        <f>IFERROR(_xlfn.XLOOKUP($G727,通讯通路门店!$S$4:$S$993933,通讯通路门店!$A$4:$A$993933,0,0),"")</f>
        <v/>
      </c>
      <c r="B727" s="99" t="str">
        <f>IFERROR(_xlfn.XLOOKUP($G727,通讯通路门店!$S$4:$S$993933,通讯通路门店!$B$4:$B$993933,0,0),"")</f>
        <v/>
      </c>
      <c r="C727" s="99" t="str">
        <f>IFERROR(_xlfn.XLOOKUP($G727,通讯通路门店!$S$4:$S$993933,通讯通路门店!$C$4:$C$993933,0,0),"")</f>
        <v/>
      </c>
      <c r="D727" s="99" t="str">
        <f>IFERROR(_xlfn.XLOOKUP($G727,通讯通路门店!$S$4:$S$993933,通讯通路门店!$D$4:$D$993933,0,0),"")</f>
        <v/>
      </c>
      <c r="E727" s="83"/>
      <c r="F727" s="83"/>
      <c r="G727" s="101" t="e">
        <v>#N/A</v>
      </c>
      <c r="H727" s="102" t="str">
        <f>IFERROR(_xlfn.XLOOKUP($G727,通讯通路门店!$S$4:$S$993933,通讯通路门店!$R$4:$R$993933,0,0),"")</f>
        <v/>
      </c>
      <c r="I727" s="83"/>
      <c r="J727" s="83"/>
      <c r="K727" s="83"/>
      <c r="L727" s="83"/>
      <c r="M727" s="83"/>
      <c r="N727" s="83"/>
      <c r="O727" s="83"/>
      <c r="P727" s="83"/>
      <c r="Q727" s="83"/>
      <c r="R727" s="83"/>
      <c r="S727" s="83"/>
      <c r="T727" s="83"/>
      <c r="U727" s="99">
        <f>COUNTIF(通讯通路门店!$S:$S,$G727)</f>
        <v>0</v>
      </c>
      <c r="V727" s="99">
        <f>COUNTIFS(通讯通路门店!$S:$S,$G727,通讯通路门店!$J:$J,"综合卖场")</f>
        <v>0</v>
      </c>
      <c r="W727" s="99">
        <f>SUMIFS(通讯通路门店!$AJ:$AJ,通讯通路门店!$S:$S,通讯客户沙盘!$G727)</f>
        <v>0</v>
      </c>
      <c r="X727" s="99">
        <f t="shared" si="55"/>
        <v>0</v>
      </c>
      <c r="Y727" s="99">
        <f>COUNTIFS(通讯通路门店!$S:$S,$G727,通讯通路门店!$J:$J,"荣耀体验店")+COUNTIFS(通讯通路门店!$S:$S,$G727,通讯通路门店!$J:$J,"荣耀授权专卖店")</f>
        <v>0</v>
      </c>
      <c r="Z727" s="99">
        <f>COUNTIFS(通讯通路门店!$S:$S,$G727,通讯通路门店!$J:$J,"VIVO体验店")</f>
        <v>0</v>
      </c>
      <c r="AA727" s="99">
        <f>COUNTIFS(通讯通路门店!$S:$S,$G727,通讯通路门店!$J:$J,"OPPO体验店")</f>
        <v>0</v>
      </c>
      <c r="AB727" s="99">
        <f>COUNTIFS(通讯通路门店!$S:$S,$G727,通讯通路门店!$J:$J,"华为授权体验店")+COUNTIFS(通讯通路门店!$S:$S,$G727,通讯通路门店!$J:$J,"华为堡垒店")</f>
        <v>0</v>
      </c>
      <c r="AC727" s="99">
        <f>COUNTIFS(通讯通路门店!$S:$S,$G727,通讯通路门店!$J:$J,"小米体验店")</f>
        <v>0</v>
      </c>
      <c r="AD727" s="99">
        <f>COUNTIFS(通讯通路门店!$S:$S,$G727,通讯通路门店!$J:$J,"苹果体验店")</f>
        <v>0</v>
      </c>
      <c r="AE727" s="99">
        <f>COUNTIFS(通讯通路门店!$S:$S,$G727,通讯通路门店!$J:$J,"其他品牌专卖店")</f>
        <v>0</v>
      </c>
      <c r="AF727" s="99">
        <f>SUMIFS(通讯通路门店!$BI:$BI,通讯通路门店!$S:$S,$G727)</f>
        <v>0</v>
      </c>
      <c r="AG727" s="99">
        <f>SUMIFS(通讯通路门店!$BH:$BH,通讯通路门店!$S:$S,$G727)</f>
        <v>0</v>
      </c>
      <c r="AH727" s="99">
        <f t="shared" si="56"/>
        <v>0</v>
      </c>
      <c r="AI727" s="99">
        <f>SUMIFS(通讯通路门店!$BB:$BB,通讯通路门店!$S:$S,$G727)</f>
        <v>0</v>
      </c>
      <c r="AJ727" s="99">
        <f>SUMIFS(通讯通路门店!$BE:$BE,通讯通路门店!$S:$S,$G727)</f>
        <v>0</v>
      </c>
      <c r="AK727" s="99">
        <f>SUMIFS(通讯通路门店!$BG:$BG,通讯通路门店!$S:$S,$G727)</f>
        <v>0</v>
      </c>
      <c r="AL727" s="99">
        <f>SUMIFS(通讯通路门店!$BC:$BC,通讯通路门店!$S:$S,$G727)</f>
        <v>0</v>
      </c>
      <c r="AM727" s="99">
        <f>SUMIFS(通讯通路门店!$BD:$BD,通讯通路门店!$S:$S,$G727)</f>
        <v>0</v>
      </c>
      <c r="AN727" s="99">
        <f>SUMIFS(通讯通路门店!$BF:$BF,通讯通路门店!$S:$S,$G727)</f>
        <v>0</v>
      </c>
      <c r="AO727" s="99">
        <f t="shared" si="57"/>
        <v>0</v>
      </c>
      <c r="AP727" s="99">
        <f>SUMIFS(通讯通路门店!$K:$K,通讯通路门店!$S:$S,$G727)</f>
        <v>0</v>
      </c>
      <c r="AQ727" s="83"/>
      <c r="AR727" s="99">
        <f>SUMIFS(通讯通路门店!$T:$T,通讯通路门店!$S:$S,$G727)</f>
        <v>0</v>
      </c>
      <c r="AS727" s="99">
        <f>SUMIFS(通讯通路门店!$U:$U,通讯通路门店!$S:$S,$G727)</f>
        <v>0</v>
      </c>
      <c r="AT727" s="99">
        <f>SUMIFS(通讯通路门店!$V:$V,通讯通路门店!$S:$S,$G727)</f>
        <v>0</v>
      </c>
      <c r="AU727" s="99">
        <f>SUMIFS(通讯通路门店!$W:$W,通讯通路门店!$S:$S,$G727)</f>
        <v>0</v>
      </c>
      <c r="AV727" s="99">
        <f>SUMIFS(通讯通路门店!$Z:$Z,通讯通路门店!$S:$S,$G727)</f>
        <v>0</v>
      </c>
      <c r="AW727" s="99">
        <f>SUMIFS(通讯通路门店!$AB:$AB,通讯通路门店!$S:$S,$G727)</f>
        <v>0</v>
      </c>
      <c r="AX727" s="99">
        <f>SUMIFS(通讯通路门店!$X:$X,通讯通路门店!$S:$S,$G727)</f>
        <v>0</v>
      </c>
      <c r="AY727" s="99">
        <f>SUMIFS(通讯通路门店!$Y:$Y,通讯通路门店!$S:$S,$G727)</f>
        <v>0</v>
      </c>
      <c r="AZ727" s="99">
        <f>SUMIFS(通讯通路门店!$AA:$AA,通讯通路门店!$S:$S,$G727)</f>
        <v>0</v>
      </c>
      <c r="BA727" s="99">
        <f t="shared" si="58"/>
        <v>0</v>
      </c>
      <c r="BB727" s="99">
        <f t="shared" si="59"/>
        <v>0</v>
      </c>
      <c r="BC727" s="99">
        <f>SUMIFS(通讯通路门店!$W:$W,通讯通路门店!$S:$S,$G727,通讯通路门店!$J:$J,"荣耀体验店")+SUMIFS(通讯通路门店!$W:$W,通讯通路门店!$S:$S,$G727,通讯通路门店!$J:$J,"荣耀授权专卖店")</f>
        <v>0</v>
      </c>
      <c r="BD727" s="99">
        <f>SUMIFS(通讯通路门店!$Z:$Z,通讯通路门店!$S:$S,$G727,通讯通路门店!$J:$J,"VIVO体验店")</f>
        <v>0</v>
      </c>
      <c r="BE727" s="99">
        <f>SUMIFS(通讯通路门店!$AB:$AB,通讯通路门店!$S:$S,$G727,通讯通路门店!$J:$J,"OPPO体验店")</f>
        <v>0</v>
      </c>
      <c r="BF727" s="99">
        <f>SUMIFS(通讯通路门店!$X:$X,通讯通路门店!$S:$S,$G727,通讯通路门店!$J:$J,"华为授权体验店")+SUMIFS(通讯通路门店!$AA:$AA,通讯通路门店!$S:$S,$G727,通讯通路门店!$J:$J,"华为堡垒店")</f>
        <v>0</v>
      </c>
      <c r="BG727" s="99">
        <f>SUMIFS(通讯通路门店!$Y:$Y,通讯通路门店!$S:$S,$G727,通讯通路门店!$J:$J,"小米体验店")</f>
        <v>0</v>
      </c>
      <c r="BH727" s="99">
        <f>SUMIFS(通讯通路门店!$AA:$AA,通讯通路门店!$S:$S,$G727,通讯通路门店!$J:$J,"苹果体验店")</f>
        <v>0</v>
      </c>
      <c r="BI727" s="99">
        <f>SUMIFS(通讯通路门店!$K:$K,通讯通路门店!$S:$S,$G727,通讯通路门店!$J:$J,"其他品牌专卖店")</f>
        <v>0</v>
      </c>
      <c r="BJ727" s="99">
        <f>SUMIFS(通讯通路门店!$AC:$AC,通讯通路门店!$S:$S,$G727)</f>
        <v>0</v>
      </c>
      <c r="BK727" s="99">
        <f>SUMIFS(通讯通路门店!$AD:$AD,通讯通路门店!$S:$S,$G727)</f>
        <v>0</v>
      </c>
      <c r="BL727" s="99">
        <f>SUMIFS(通讯通路门店!$AE:$AE,通讯通路门店!$S:$S,$G727)</f>
        <v>0</v>
      </c>
      <c r="BM727" s="99">
        <f>SUMIFS(通讯通路门店!$AF:$AF,通讯通路门店!$S:$S,$G727)</f>
        <v>0</v>
      </c>
      <c r="BN727" s="99">
        <f>SUMIFS(通讯通路门店!$AG:$AG,通讯通路门店!$S:$S,$G727)</f>
        <v>0</v>
      </c>
      <c r="BO727" s="99">
        <f>SUMIFS(通讯通路门店!$AH:$AH,通讯通路门店!$S:$S,$G727)</f>
        <v>0</v>
      </c>
      <c r="BP727" s="99">
        <f>SUMIFS(通讯通路门店!$AI:$AI,通讯通路门店!$S:$S,$G727)</f>
        <v>0</v>
      </c>
      <c r="BQ727" s="83"/>
    </row>
    <row r="728" spans="1:69">
      <c r="A728" s="99" t="str">
        <f>IFERROR(_xlfn.XLOOKUP($G728,通讯通路门店!$S$4:$S$993933,通讯通路门店!$A$4:$A$993933,0,0),"")</f>
        <v/>
      </c>
      <c r="B728" s="99" t="str">
        <f>IFERROR(_xlfn.XLOOKUP($G728,通讯通路门店!$S$4:$S$993933,通讯通路门店!$B$4:$B$993933,0,0),"")</f>
        <v/>
      </c>
      <c r="C728" s="99" t="str">
        <f>IFERROR(_xlfn.XLOOKUP($G728,通讯通路门店!$S$4:$S$993933,通讯通路门店!$C$4:$C$993933,0,0),"")</f>
        <v/>
      </c>
      <c r="D728" s="99" t="str">
        <f>IFERROR(_xlfn.XLOOKUP($G728,通讯通路门店!$S$4:$S$993933,通讯通路门店!$D$4:$D$993933,0,0),"")</f>
        <v/>
      </c>
      <c r="E728" s="83"/>
      <c r="F728" s="83"/>
      <c r="G728" s="101" t="e">
        <v>#N/A</v>
      </c>
      <c r="H728" s="102" t="str">
        <f>IFERROR(_xlfn.XLOOKUP($G728,通讯通路门店!$S$4:$S$993933,通讯通路门店!$R$4:$R$993933,0,0),"")</f>
        <v/>
      </c>
      <c r="I728" s="83"/>
      <c r="J728" s="83"/>
      <c r="K728" s="83"/>
      <c r="L728" s="83"/>
      <c r="M728" s="83"/>
      <c r="N728" s="83"/>
      <c r="O728" s="83"/>
      <c r="P728" s="83"/>
      <c r="Q728" s="83"/>
      <c r="R728" s="83"/>
      <c r="S728" s="83"/>
      <c r="T728" s="83"/>
      <c r="U728" s="99">
        <f>COUNTIF(通讯通路门店!$S:$S,$G728)</f>
        <v>0</v>
      </c>
      <c r="V728" s="99">
        <f>COUNTIFS(通讯通路门店!$S:$S,$G728,通讯通路门店!$J:$J,"综合卖场")</f>
        <v>0</v>
      </c>
      <c r="W728" s="99">
        <f>SUMIFS(通讯通路门店!$AJ:$AJ,通讯通路门店!$S:$S,通讯客户沙盘!$G728)</f>
        <v>0</v>
      </c>
      <c r="X728" s="99">
        <f t="shared" si="55"/>
        <v>0</v>
      </c>
      <c r="Y728" s="99">
        <f>COUNTIFS(通讯通路门店!$S:$S,$G728,通讯通路门店!$J:$J,"荣耀体验店")+COUNTIFS(通讯通路门店!$S:$S,$G728,通讯通路门店!$J:$J,"荣耀授权专卖店")</f>
        <v>0</v>
      </c>
      <c r="Z728" s="99">
        <f>COUNTIFS(通讯通路门店!$S:$S,$G728,通讯通路门店!$J:$J,"VIVO体验店")</f>
        <v>0</v>
      </c>
      <c r="AA728" s="99">
        <f>COUNTIFS(通讯通路门店!$S:$S,$G728,通讯通路门店!$J:$J,"OPPO体验店")</f>
        <v>0</v>
      </c>
      <c r="AB728" s="99">
        <f>COUNTIFS(通讯通路门店!$S:$S,$G728,通讯通路门店!$J:$J,"华为授权体验店")+COUNTIFS(通讯通路门店!$S:$S,$G728,通讯通路门店!$J:$J,"华为堡垒店")</f>
        <v>0</v>
      </c>
      <c r="AC728" s="99">
        <f>COUNTIFS(通讯通路门店!$S:$S,$G728,通讯通路门店!$J:$J,"小米体验店")</f>
        <v>0</v>
      </c>
      <c r="AD728" s="99">
        <f>COUNTIFS(通讯通路门店!$S:$S,$G728,通讯通路门店!$J:$J,"苹果体验店")</f>
        <v>0</v>
      </c>
      <c r="AE728" s="99">
        <f>COUNTIFS(通讯通路门店!$S:$S,$G728,通讯通路门店!$J:$J,"其他品牌专卖店")</f>
        <v>0</v>
      </c>
      <c r="AF728" s="99">
        <f>SUMIFS(通讯通路门店!$BI:$BI,通讯通路门店!$S:$S,$G728)</f>
        <v>0</v>
      </c>
      <c r="AG728" s="99">
        <f>SUMIFS(通讯通路门店!$BH:$BH,通讯通路门店!$S:$S,$G728)</f>
        <v>0</v>
      </c>
      <c r="AH728" s="99">
        <f t="shared" si="56"/>
        <v>0</v>
      </c>
      <c r="AI728" s="99">
        <f>SUMIFS(通讯通路门店!$BB:$BB,通讯通路门店!$S:$S,$G728)</f>
        <v>0</v>
      </c>
      <c r="AJ728" s="99">
        <f>SUMIFS(通讯通路门店!$BE:$BE,通讯通路门店!$S:$S,$G728)</f>
        <v>0</v>
      </c>
      <c r="AK728" s="99">
        <f>SUMIFS(通讯通路门店!$BG:$BG,通讯通路门店!$S:$S,$G728)</f>
        <v>0</v>
      </c>
      <c r="AL728" s="99">
        <f>SUMIFS(通讯通路门店!$BC:$BC,通讯通路门店!$S:$S,$G728)</f>
        <v>0</v>
      </c>
      <c r="AM728" s="99">
        <f>SUMIFS(通讯通路门店!$BD:$BD,通讯通路门店!$S:$S,$G728)</f>
        <v>0</v>
      </c>
      <c r="AN728" s="99">
        <f>SUMIFS(通讯通路门店!$BF:$BF,通讯通路门店!$S:$S,$G728)</f>
        <v>0</v>
      </c>
      <c r="AO728" s="99">
        <f t="shared" si="57"/>
        <v>0</v>
      </c>
      <c r="AP728" s="99">
        <f>SUMIFS(通讯通路门店!$K:$K,通讯通路门店!$S:$S,$G728)</f>
        <v>0</v>
      </c>
      <c r="AQ728" s="83"/>
      <c r="AR728" s="99">
        <f>SUMIFS(通讯通路门店!$T:$T,通讯通路门店!$S:$S,$G728)</f>
        <v>0</v>
      </c>
      <c r="AS728" s="99">
        <f>SUMIFS(通讯通路门店!$U:$U,通讯通路门店!$S:$S,$G728)</f>
        <v>0</v>
      </c>
      <c r="AT728" s="99">
        <f>SUMIFS(通讯通路门店!$V:$V,通讯通路门店!$S:$S,$G728)</f>
        <v>0</v>
      </c>
      <c r="AU728" s="99">
        <f>SUMIFS(通讯通路门店!$W:$W,通讯通路门店!$S:$S,$G728)</f>
        <v>0</v>
      </c>
      <c r="AV728" s="99">
        <f>SUMIFS(通讯通路门店!$Z:$Z,通讯通路门店!$S:$S,$G728)</f>
        <v>0</v>
      </c>
      <c r="AW728" s="99">
        <f>SUMIFS(通讯通路门店!$AB:$AB,通讯通路门店!$S:$S,$G728)</f>
        <v>0</v>
      </c>
      <c r="AX728" s="99">
        <f>SUMIFS(通讯通路门店!$X:$X,通讯通路门店!$S:$S,$G728)</f>
        <v>0</v>
      </c>
      <c r="AY728" s="99">
        <f>SUMIFS(通讯通路门店!$Y:$Y,通讯通路门店!$S:$S,$G728)</f>
        <v>0</v>
      </c>
      <c r="AZ728" s="99">
        <f>SUMIFS(通讯通路门店!$AA:$AA,通讯通路门店!$S:$S,$G728)</f>
        <v>0</v>
      </c>
      <c r="BA728" s="99">
        <f t="shared" si="58"/>
        <v>0</v>
      </c>
      <c r="BB728" s="99">
        <f t="shared" si="59"/>
        <v>0</v>
      </c>
      <c r="BC728" s="99">
        <f>SUMIFS(通讯通路门店!$W:$W,通讯通路门店!$S:$S,$G728,通讯通路门店!$J:$J,"荣耀体验店")+SUMIFS(通讯通路门店!$W:$W,通讯通路门店!$S:$S,$G728,通讯通路门店!$J:$J,"荣耀授权专卖店")</f>
        <v>0</v>
      </c>
      <c r="BD728" s="99">
        <f>SUMIFS(通讯通路门店!$Z:$Z,通讯通路门店!$S:$S,$G728,通讯通路门店!$J:$J,"VIVO体验店")</f>
        <v>0</v>
      </c>
      <c r="BE728" s="99">
        <f>SUMIFS(通讯通路门店!$AB:$AB,通讯通路门店!$S:$S,$G728,通讯通路门店!$J:$J,"OPPO体验店")</f>
        <v>0</v>
      </c>
      <c r="BF728" s="99">
        <f>SUMIFS(通讯通路门店!$X:$X,通讯通路门店!$S:$S,$G728,通讯通路门店!$J:$J,"华为授权体验店")+SUMIFS(通讯通路门店!$AA:$AA,通讯通路门店!$S:$S,$G728,通讯通路门店!$J:$J,"华为堡垒店")</f>
        <v>0</v>
      </c>
      <c r="BG728" s="99">
        <f>SUMIFS(通讯通路门店!$Y:$Y,通讯通路门店!$S:$S,$G728,通讯通路门店!$J:$J,"小米体验店")</f>
        <v>0</v>
      </c>
      <c r="BH728" s="99">
        <f>SUMIFS(通讯通路门店!$AA:$AA,通讯通路门店!$S:$S,$G728,通讯通路门店!$J:$J,"苹果体验店")</f>
        <v>0</v>
      </c>
      <c r="BI728" s="99">
        <f>SUMIFS(通讯通路门店!$K:$K,通讯通路门店!$S:$S,$G728,通讯通路门店!$J:$J,"其他品牌专卖店")</f>
        <v>0</v>
      </c>
      <c r="BJ728" s="99">
        <f>SUMIFS(通讯通路门店!$AC:$AC,通讯通路门店!$S:$S,$G728)</f>
        <v>0</v>
      </c>
      <c r="BK728" s="99">
        <f>SUMIFS(通讯通路门店!$AD:$AD,通讯通路门店!$S:$S,$G728)</f>
        <v>0</v>
      </c>
      <c r="BL728" s="99">
        <f>SUMIFS(通讯通路门店!$AE:$AE,通讯通路门店!$S:$S,$G728)</f>
        <v>0</v>
      </c>
      <c r="BM728" s="99">
        <f>SUMIFS(通讯通路门店!$AF:$AF,通讯通路门店!$S:$S,$G728)</f>
        <v>0</v>
      </c>
      <c r="BN728" s="99">
        <f>SUMIFS(通讯通路门店!$AG:$AG,通讯通路门店!$S:$S,$G728)</f>
        <v>0</v>
      </c>
      <c r="BO728" s="99">
        <f>SUMIFS(通讯通路门店!$AH:$AH,通讯通路门店!$S:$S,$G728)</f>
        <v>0</v>
      </c>
      <c r="BP728" s="99">
        <f>SUMIFS(通讯通路门店!$AI:$AI,通讯通路门店!$S:$S,$G728)</f>
        <v>0</v>
      </c>
      <c r="BQ728" s="83"/>
    </row>
    <row r="729" spans="1:69">
      <c r="A729" s="99" t="str">
        <f>IFERROR(_xlfn.XLOOKUP($G729,通讯通路门店!$S$4:$S$993933,通讯通路门店!$A$4:$A$993933,0,0),"")</f>
        <v/>
      </c>
      <c r="B729" s="99" t="str">
        <f>IFERROR(_xlfn.XLOOKUP($G729,通讯通路门店!$S$4:$S$993933,通讯通路门店!$B$4:$B$993933,0,0),"")</f>
        <v/>
      </c>
      <c r="C729" s="99" t="str">
        <f>IFERROR(_xlfn.XLOOKUP($G729,通讯通路门店!$S$4:$S$993933,通讯通路门店!$C$4:$C$993933,0,0),"")</f>
        <v/>
      </c>
      <c r="D729" s="99" t="str">
        <f>IFERROR(_xlfn.XLOOKUP($G729,通讯通路门店!$S$4:$S$993933,通讯通路门店!$D$4:$D$993933,0,0),"")</f>
        <v/>
      </c>
      <c r="E729" s="83"/>
      <c r="F729" s="83"/>
      <c r="G729" s="101" t="e">
        <v>#N/A</v>
      </c>
      <c r="H729" s="102" t="str">
        <f>IFERROR(_xlfn.XLOOKUP($G729,通讯通路门店!$S$4:$S$993933,通讯通路门店!$R$4:$R$993933,0,0),"")</f>
        <v/>
      </c>
      <c r="I729" s="83"/>
      <c r="J729" s="83"/>
      <c r="K729" s="83"/>
      <c r="L729" s="83"/>
      <c r="M729" s="83"/>
      <c r="N729" s="83"/>
      <c r="O729" s="83"/>
      <c r="P729" s="83"/>
      <c r="Q729" s="83"/>
      <c r="R729" s="83"/>
      <c r="S729" s="83"/>
      <c r="T729" s="83"/>
      <c r="U729" s="99">
        <f>COUNTIF(通讯通路门店!$S:$S,$G729)</f>
        <v>0</v>
      </c>
      <c r="V729" s="99">
        <f>COUNTIFS(通讯通路门店!$S:$S,$G729,通讯通路门店!$J:$J,"综合卖场")</f>
        <v>0</v>
      </c>
      <c r="W729" s="99">
        <f>SUMIFS(通讯通路门店!$AJ:$AJ,通讯通路门店!$S:$S,通讯客户沙盘!$G729)</f>
        <v>0</v>
      </c>
      <c r="X729" s="99">
        <f t="shared" si="55"/>
        <v>0</v>
      </c>
      <c r="Y729" s="99">
        <f>COUNTIFS(通讯通路门店!$S:$S,$G729,通讯通路门店!$J:$J,"荣耀体验店")+COUNTIFS(通讯通路门店!$S:$S,$G729,通讯通路门店!$J:$J,"荣耀授权专卖店")</f>
        <v>0</v>
      </c>
      <c r="Z729" s="99">
        <f>COUNTIFS(通讯通路门店!$S:$S,$G729,通讯通路门店!$J:$J,"VIVO体验店")</f>
        <v>0</v>
      </c>
      <c r="AA729" s="99">
        <f>COUNTIFS(通讯通路门店!$S:$S,$G729,通讯通路门店!$J:$J,"OPPO体验店")</f>
        <v>0</v>
      </c>
      <c r="AB729" s="99">
        <f>COUNTIFS(通讯通路门店!$S:$S,$G729,通讯通路门店!$J:$J,"华为授权体验店")+COUNTIFS(通讯通路门店!$S:$S,$G729,通讯通路门店!$J:$J,"华为堡垒店")</f>
        <v>0</v>
      </c>
      <c r="AC729" s="99">
        <f>COUNTIFS(通讯通路门店!$S:$S,$G729,通讯通路门店!$J:$J,"小米体验店")</f>
        <v>0</v>
      </c>
      <c r="AD729" s="99">
        <f>COUNTIFS(通讯通路门店!$S:$S,$G729,通讯通路门店!$J:$J,"苹果体验店")</f>
        <v>0</v>
      </c>
      <c r="AE729" s="99">
        <f>COUNTIFS(通讯通路门店!$S:$S,$G729,通讯通路门店!$J:$J,"其他品牌专卖店")</f>
        <v>0</v>
      </c>
      <c r="AF729" s="99">
        <f>SUMIFS(通讯通路门店!$BI:$BI,通讯通路门店!$S:$S,$G729)</f>
        <v>0</v>
      </c>
      <c r="AG729" s="99">
        <f>SUMIFS(通讯通路门店!$BH:$BH,通讯通路门店!$S:$S,$G729)</f>
        <v>0</v>
      </c>
      <c r="AH729" s="99">
        <f t="shared" si="56"/>
        <v>0</v>
      </c>
      <c r="AI729" s="99">
        <f>SUMIFS(通讯通路门店!$BB:$BB,通讯通路门店!$S:$S,$G729)</f>
        <v>0</v>
      </c>
      <c r="AJ729" s="99">
        <f>SUMIFS(通讯通路门店!$BE:$BE,通讯通路门店!$S:$S,$G729)</f>
        <v>0</v>
      </c>
      <c r="AK729" s="99">
        <f>SUMIFS(通讯通路门店!$BG:$BG,通讯通路门店!$S:$S,$G729)</f>
        <v>0</v>
      </c>
      <c r="AL729" s="99">
        <f>SUMIFS(通讯通路门店!$BC:$BC,通讯通路门店!$S:$S,$G729)</f>
        <v>0</v>
      </c>
      <c r="AM729" s="99">
        <f>SUMIFS(通讯通路门店!$BD:$BD,通讯通路门店!$S:$S,$G729)</f>
        <v>0</v>
      </c>
      <c r="AN729" s="99">
        <f>SUMIFS(通讯通路门店!$BF:$BF,通讯通路门店!$S:$S,$G729)</f>
        <v>0</v>
      </c>
      <c r="AO729" s="99">
        <f t="shared" si="57"/>
        <v>0</v>
      </c>
      <c r="AP729" s="99">
        <f>SUMIFS(通讯通路门店!$K:$K,通讯通路门店!$S:$S,$G729)</f>
        <v>0</v>
      </c>
      <c r="AQ729" s="83"/>
      <c r="AR729" s="99">
        <f>SUMIFS(通讯通路门店!$T:$T,通讯通路门店!$S:$S,$G729)</f>
        <v>0</v>
      </c>
      <c r="AS729" s="99">
        <f>SUMIFS(通讯通路门店!$U:$U,通讯通路门店!$S:$S,$G729)</f>
        <v>0</v>
      </c>
      <c r="AT729" s="99">
        <f>SUMIFS(通讯通路门店!$V:$V,通讯通路门店!$S:$S,$G729)</f>
        <v>0</v>
      </c>
      <c r="AU729" s="99">
        <f>SUMIFS(通讯通路门店!$W:$W,通讯通路门店!$S:$S,$G729)</f>
        <v>0</v>
      </c>
      <c r="AV729" s="99">
        <f>SUMIFS(通讯通路门店!$Z:$Z,通讯通路门店!$S:$S,$G729)</f>
        <v>0</v>
      </c>
      <c r="AW729" s="99">
        <f>SUMIFS(通讯通路门店!$AB:$AB,通讯通路门店!$S:$S,$G729)</f>
        <v>0</v>
      </c>
      <c r="AX729" s="99">
        <f>SUMIFS(通讯通路门店!$X:$X,通讯通路门店!$S:$S,$G729)</f>
        <v>0</v>
      </c>
      <c r="AY729" s="99">
        <f>SUMIFS(通讯通路门店!$Y:$Y,通讯通路门店!$S:$S,$G729)</f>
        <v>0</v>
      </c>
      <c r="AZ729" s="99">
        <f>SUMIFS(通讯通路门店!$AA:$AA,通讯通路门店!$S:$S,$G729)</f>
        <v>0</v>
      </c>
      <c r="BA729" s="99">
        <f t="shared" si="58"/>
        <v>0</v>
      </c>
      <c r="BB729" s="99">
        <f t="shared" si="59"/>
        <v>0</v>
      </c>
      <c r="BC729" s="99">
        <f>SUMIFS(通讯通路门店!$W:$W,通讯通路门店!$S:$S,$G729,通讯通路门店!$J:$J,"荣耀体验店")+SUMIFS(通讯通路门店!$W:$W,通讯通路门店!$S:$S,$G729,通讯通路门店!$J:$J,"荣耀授权专卖店")</f>
        <v>0</v>
      </c>
      <c r="BD729" s="99">
        <f>SUMIFS(通讯通路门店!$Z:$Z,通讯通路门店!$S:$S,$G729,通讯通路门店!$J:$J,"VIVO体验店")</f>
        <v>0</v>
      </c>
      <c r="BE729" s="99">
        <f>SUMIFS(通讯通路门店!$AB:$AB,通讯通路门店!$S:$S,$G729,通讯通路门店!$J:$J,"OPPO体验店")</f>
        <v>0</v>
      </c>
      <c r="BF729" s="99">
        <f>SUMIFS(通讯通路门店!$X:$X,通讯通路门店!$S:$S,$G729,通讯通路门店!$J:$J,"华为授权体验店")+SUMIFS(通讯通路门店!$AA:$AA,通讯通路门店!$S:$S,$G729,通讯通路门店!$J:$J,"华为堡垒店")</f>
        <v>0</v>
      </c>
      <c r="BG729" s="99">
        <f>SUMIFS(通讯通路门店!$Y:$Y,通讯通路门店!$S:$S,$G729,通讯通路门店!$J:$J,"小米体验店")</f>
        <v>0</v>
      </c>
      <c r="BH729" s="99">
        <f>SUMIFS(通讯通路门店!$AA:$AA,通讯通路门店!$S:$S,$G729,通讯通路门店!$J:$J,"苹果体验店")</f>
        <v>0</v>
      </c>
      <c r="BI729" s="99">
        <f>SUMIFS(通讯通路门店!$K:$K,通讯通路门店!$S:$S,$G729,通讯通路门店!$J:$J,"其他品牌专卖店")</f>
        <v>0</v>
      </c>
      <c r="BJ729" s="99">
        <f>SUMIFS(通讯通路门店!$AC:$AC,通讯通路门店!$S:$S,$G729)</f>
        <v>0</v>
      </c>
      <c r="BK729" s="99">
        <f>SUMIFS(通讯通路门店!$AD:$AD,通讯通路门店!$S:$S,$G729)</f>
        <v>0</v>
      </c>
      <c r="BL729" s="99">
        <f>SUMIFS(通讯通路门店!$AE:$AE,通讯通路门店!$S:$S,$G729)</f>
        <v>0</v>
      </c>
      <c r="BM729" s="99">
        <f>SUMIFS(通讯通路门店!$AF:$AF,通讯通路门店!$S:$S,$G729)</f>
        <v>0</v>
      </c>
      <c r="BN729" s="99">
        <f>SUMIFS(通讯通路门店!$AG:$AG,通讯通路门店!$S:$S,$G729)</f>
        <v>0</v>
      </c>
      <c r="BO729" s="99">
        <f>SUMIFS(通讯通路门店!$AH:$AH,通讯通路门店!$S:$S,$G729)</f>
        <v>0</v>
      </c>
      <c r="BP729" s="99">
        <f>SUMIFS(通讯通路门店!$AI:$AI,通讯通路门店!$S:$S,$G729)</f>
        <v>0</v>
      </c>
      <c r="BQ729" s="83"/>
    </row>
    <row r="730" spans="1:69">
      <c r="A730" s="99" t="str">
        <f>IFERROR(_xlfn.XLOOKUP($G730,通讯通路门店!$S$4:$S$993933,通讯通路门店!$A$4:$A$993933,0,0),"")</f>
        <v/>
      </c>
      <c r="B730" s="99" t="str">
        <f>IFERROR(_xlfn.XLOOKUP($G730,通讯通路门店!$S$4:$S$993933,通讯通路门店!$B$4:$B$993933,0,0),"")</f>
        <v/>
      </c>
      <c r="C730" s="99" t="str">
        <f>IFERROR(_xlfn.XLOOKUP($G730,通讯通路门店!$S$4:$S$993933,通讯通路门店!$C$4:$C$993933,0,0),"")</f>
        <v/>
      </c>
      <c r="D730" s="99" t="str">
        <f>IFERROR(_xlfn.XLOOKUP($G730,通讯通路门店!$S$4:$S$993933,通讯通路门店!$D$4:$D$993933,0,0),"")</f>
        <v/>
      </c>
      <c r="E730" s="83"/>
      <c r="F730" s="83"/>
      <c r="G730" s="101" t="e">
        <v>#N/A</v>
      </c>
      <c r="H730" s="102" t="str">
        <f>IFERROR(_xlfn.XLOOKUP($G730,通讯通路门店!$S$4:$S$993933,通讯通路门店!$R$4:$R$993933,0,0),"")</f>
        <v/>
      </c>
      <c r="I730" s="83"/>
      <c r="J730" s="83"/>
      <c r="K730" s="83"/>
      <c r="L730" s="83"/>
      <c r="M730" s="83"/>
      <c r="N730" s="83"/>
      <c r="O730" s="83"/>
      <c r="P730" s="83"/>
      <c r="Q730" s="83"/>
      <c r="R730" s="83"/>
      <c r="S730" s="83"/>
      <c r="T730" s="83"/>
      <c r="U730" s="99">
        <f>COUNTIF(通讯通路门店!$S:$S,$G730)</f>
        <v>0</v>
      </c>
      <c r="V730" s="99">
        <f>COUNTIFS(通讯通路门店!$S:$S,$G730,通讯通路门店!$J:$J,"综合卖场")</f>
        <v>0</v>
      </c>
      <c r="W730" s="99">
        <f>SUMIFS(通讯通路门店!$AJ:$AJ,通讯通路门店!$S:$S,通讯客户沙盘!$G730)</f>
        <v>0</v>
      </c>
      <c r="X730" s="99">
        <f t="shared" si="55"/>
        <v>0</v>
      </c>
      <c r="Y730" s="99">
        <f>COUNTIFS(通讯通路门店!$S:$S,$G730,通讯通路门店!$J:$J,"荣耀体验店")+COUNTIFS(通讯通路门店!$S:$S,$G730,通讯通路门店!$J:$J,"荣耀授权专卖店")</f>
        <v>0</v>
      </c>
      <c r="Z730" s="99">
        <f>COUNTIFS(通讯通路门店!$S:$S,$G730,通讯通路门店!$J:$J,"VIVO体验店")</f>
        <v>0</v>
      </c>
      <c r="AA730" s="99">
        <f>COUNTIFS(通讯通路门店!$S:$S,$G730,通讯通路门店!$J:$J,"OPPO体验店")</f>
        <v>0</v>
      </c>
      <c r="AB730" s="99">
        <f>COUNTIFS(通讯通路门店!$S:$S,$G730,通讯通路门店!$J:$J,"华为授权体验店")+COUNTIFS(通讯通路门店!$S:$S,$G730,通讯通路门店!$J:$J,"华为堡垒店")</f>
        <v>0</v>
      </c>
      <c r="AC730" s="99">
        <f>COUNTIFS(通讯通路门店!$S:$S,$G730,通讯通路门店!$J:$J,"小米体验店")</f>
        <v>0</v>
      </c>
      <c r="AD730" s="99">
        <f>COUNTIFS(通讯通路门店!$S:$S,$G730,通讯通路门店!$J:$J,"苹果体验店")</f>
        <v>0</v>
      </c>
      <c r="AE730" s="99">
        <f>COUNTIFS(通讯通路门店!$S:$S,$G730,通讯通路门店!$J:$J,"其他品牌专卖店")</f>
        <v>0</v>
      </c>
      <c r="AF730" s="99">
        <f>SUMIFS(通讯通路门店!$BI:$BI,通讯通路门店!$S:$S,$G730)</f>
        <v>0</v>
      </c>
      <c r="AG730" s="99">
        <f>SUMIFS(通讯通路门店!$BH:$BH,通讯通路门店!$S:$S,$G730)</f>
        <v>0</v>
      </c>
      <c r="AH730" s="99">
        <f t="shared" si="56"/>
        <v>0</v>
      </c>
      <c r="AI730" s="99">
        <f>SUMIFS(通讯通路门店!$BB:$BB,通讯通路门店!$S:$S,$G730)</f>
        <v>0</v>
      </c>
      <c r="AJ730" s="99">
        <f>SUMIFS(通讯通路门店!$BE:$BE,通讯通路门店!$S:$S,$G730)</f>
        <v>0</v>
      </c>
      <c r="AK730" s="99">
        <f>SUMIFS(通讯通路门店!$BG:$BG,通讯通路门店!$S:$S,$G730)</f>
        <v>0</v>
      </c>
      <c r="AL730" s="99">
        <f>SUMIFS(通讯通路门店!$BC:$BC,通讯通路门店!$S:$S,$G730)</f>
        <v>0</v>
      </c>
      <c r="AM730" s="99">
        <f>SUMIFS(通讯通路门店!$BD:$BD,通讯通路门店!$S:$S,$G730)</f>
        <v>0</v>
      </c>
      <c r="AN730" s="99">
        <f>SUMIFS(通讯通路门店!$BF:$BF,通讯通路门店!$S:$S,$G730)</f>
        <v>0</v>
      </c>
      <c r="AO730" s="99">
        <f t="shared" si="57"/>
        <v>0</v>
      </c>
      <c r="AP730" s="99">
        <f>SUMIFS(通讯通路门店!$K:$K,通讯通路门店!$S:$S,$G730)</f>
        <v>0</v>
      </c>
      <c r="AQ730" s="83"/>
      <c r="AR730" s="99">
        <f>SUMIFS(通讯通路门店!$T:$T,通讯通路门店!$S:$S,$G730)</f>
        <v>0</v>
      </c>
      <c r="AS730" s="99">
        <f>SUMIFS(通讯通路门店!$U:$U,通讯通路门店!$S:$S,$G730)</f>
        <v>0</v>
      </c>
      <c r="AT730" s="99">
        <f>SUMIFS(通讯通路门店!$V:$V,通讯通路门店!$S:$S,$G730)</f>
        <v>0</v>
      </c>
      <c r="AU730" s="99">
        <f>SUMIFS(通讯通路门店!$W:$W,通讯通路门店!$S:$S,$G730)</f>
        <v>0</v>
      </c>
      <c r="AV730" s="99">
        <f>SUMIFS(通讯通路门店!$Z:$Z,通讯通路门店!$S:$S,$G730)</f>
        <v>0</v>
      </c>
      <c r="AW730" s="99">
        <f>SUMIFS(通讯通路门店!$AB:$AB,通讯通路门店!$S:$S,$G730)</f>
        <v>0</v>
      </c>
      <c r="AX730" s="99">
        <f>SUMIFS(通讯通路门店!$X:$X,通讯通路门店!$S:$S,$G730)</f>
        <v>0</v>
      </c>
      <c r="AY730" s="99">
        <f>SUMIFS(通讯通路门店!$Y:$Y,通讯通路门店!$S:$S,$G730)</f>
        <v>0</v>
      </c>
      <c r="AZ730" s="99">
        <f>SUMIFS(通讯通路门店!$AA:$AA,通讯通路门店!$S:$S,$G730)</f>
        <v>0</v>
      </c>
      <c r="BA730" s="99">
        <f t="shared" si="58"/>
        <v>0</v>
      </c>
      <c r="BB730" s="99">
        <f t="shared" si="59"/>
        <v>0</v>
      </c>
      <c r="BC730" s="99">
        <f>SUMIFS(通讯通路门店!$W:$W,通讯通路门店!$S:$S,$G730,通讯通路门店!$J:$J,"荣耀体验店")+SUMIFS(通讯通路门店!$W:$W,通讯通路门店!$S:$S,$G730,通讯通路门店!$J:$J,"荣耀授权专卖店")</f>
        <v>0</v>
      </c>
      <c r="BD730" s="99">
        <f>SUMIFS(通讯通路门店!$Z:$Z,通讯通路门店!$S:$S,$G730,通讯通路门店!$J:$J,"VIVO体验店")</f>
        <v>0</v>
      </c>
      <c r="BE730" s="99">
        <f>SUMIFS(通讯通路门店!$AB:$AB,通讯通路门店!$S:$S,$G730,通讯通路门店!$J:$J,"OPPO体验店")</f>
        <v>0</v>
      </c>
      <c r="BF730" s="99">
        <f>SUMIFS(通讯通路门店!$X:$X,通讯通路门店!$S:$S,$G730,通讯通路门店!$J:$J,"华为授权体验店")+SUMIFS(通讯通路门店!$AA:$AA,通讯通路门店!$S:$S,$G730,通讯通路门店!$J:$J,"华为堡垒店")</f>
        <v>0</v>
      </c>
      <c r="BG730" s="99">
        <f>SUMIFS(通讯通路门店!$Y:$Y,通讯通路门店!$S:$S,$G730,通讯通路门店!$J:$J,"小米体验店")</f>
        <v>0</v>
      </c>
      <c r="BH730" s="99">
        <f>SUMIFS(通讯通路门店!$AA:$AA,通讯通路门店!$S:$S,$G730,通讯通路门店!$J:$J,"苹果体验店")</f>
        <v>0</v>
      </c>
      <c r="BI730" s="99">
        <f>SUMIFS(通讯通路门店!$K:$K,通讯通路门店!$S:$S,$G730,通讯通路门店!$J:$J,"其他品牌专卖店")</f>
        <v>0</v>
      </c>
      <c r="BJ730" s="99">
        <f>SUMIFS(通讯通路门店!$AC:$AC,通讯通路门店!$S:$S,$G730)</f>
        <v>0</v>
      </c>
      <c r="BK730" s="99">
        <f>SUMIFS(通讯通路门店!$AD:$AD,通讯通路门店!$S:$S,$G730)</f>
        <v>0</v>
      </c>
      <c r="BL730" s="99">
        <f>SUMIFS(通讯通路门店!$AE:$AE,通讯通路门店!$S:$S,$G730)</f>
        <v>0</v>
      </c>
      <c r="BM730" s="99">
        <f>SUMIFS(通讯通路门店!$AF:$AF,通讯通路门店!$S:$S,$G730)</f>
        <v>0</v>
      </c>
      <c r="BN730" s="99">
        <f>SUMIFS(通讯通路门店!$AG:$AG,通讯通路门店!$S:$S,$G730)</f>
        <v>0</v>
      </c>
      <c r="BO730" s="99">
        <f>SUMIFS(通讯通路门店!$AH:$AH,通讯通路门店!$S:$S,$G730)</f>
        <v>0</v>
      </c>
      <c r="BP730" s="99">
        <f>SUMIFS(通讯通路门店!$AI:$AI,通讯通路门店!$S:$S,$G730)</f>
        <v>0</v>
      </c>
      <c r="BQ730" s="83"/>
    </row>
    <row r="731" spans="1:69">
      <c r="A731" s="99" t="str">
        <f>IFERROR(_xlfn.XLOOKUP($G731,通讯通路门店!$S$4:$S$993933,通讯通路门店!$A$4:$A$993933,0,0),"")</f>
        <v/>
      </c>
      <c r="B731" s="99" t="str">
        <f>IFERROR(_xlfn.XLOOKUP($G731,通讯通路门店!$S$4:$S$993933,通讯通路门店!$B$4:$B$993933,0,0),"")</f>
        <v/>
      </c>
      <c r="C731" s="99" t="str">
        <f>IFERROR(_xlfn.XLOOKUP($G731,通讯通路门店!$S$4:$S$993933,通讯通路门店!$C$4:$C$993933,0,0),"")</f>
        <v/>
      </c>
      <c r="D731" s="99" t="str">
        <f>IFERROR(_xlfn.XLOOKUP($G731,通讯通路门店!$S$4:$S$993933,通讯通路门店!$D$4:$D$993933,0,0),"")</f>
        <v/>
      </c>
      <c r="E731" s="83"/>
      <c r="F731" s="83"/>
      <c r="G731" s="101" t="e">
        <v>#N/A</v>
      </c>
      <c r="H731" s="102" t="str">
        <f>IFERROR(_xlfn.XLOOKUP($G731,通讯通路门店!$S$4:$S$993933,通讯通路门店!$R$4:$R$993933,0,0),"")</f>
        <v/>
      </c>
      <c r="I731" s="83"/>
      <c r="J731" s="83"/>
      <c r="K731" s="83"/>
      <c r="L731" s="83"/>
      <c r="M731" s="83"/>
      <c r="N731" s="83"/>
      <c r="O731" s="83"/>
      <c r="P731" s="83"/>
      <c r="Q731" s="83"/>
      <c r="R731" s="83"/>
      <c r="S731" s="83"/>
      <c r="T731" s="83"/>
      <c r="U731" s="99">
        <f>COUNTIF(通讯通路门店!$S:$S,$G731)</f>
        <v>0</v>
      </c>
      <c r="V731" s="99">
        <f>COUNTIFS(通讯通路门店!$S:$S,$G731,通讯通路门店!$J:$J,"综合卖场")</f>
        <v>0</v>
      </c>
      <c r="W731" s="99">
        <f>SUMIFS(通讯通路门店!$AJ:$AJ,通讯通路门店!$S:$S,通讯客户沙盘!$G731)</f>
        <v>0</v>
      </c>
      <c r="X731" s="99">
        <f t="shared" si="55"/>
        <v>0</v>
      </c>
      <c r="Y731" s="99">
        <f>COUNTIFS(通讯通路门店!$S:$S,$G731,通讯通路门店!$J:$J,"荣耀体验店")+COUNTIFS(通讯通路门店!$S:$S,$G731,通讯通路门店!$J:$J,"荣耀授权专卖店")</f>
        <v>0</v>
      </c>
      <c r="Z731" s="99">
        <f>COUNTIFS(通讯通路门店!$S:$S,$G731,通讯通路门店!$J:$J,"VIVO体验店")</f>
        <v>0</v>
      </c>
      <c r="AA731" s="99">
        <f>COUNTIFS(通讯通路门店!$S:$S,$G731,通讯通路门店!$J:$J,"OPPO体验店")</f>
        <v>0</v>
      </c>
      <c r="AB731" s="99">
        <f>COUNTIFS(通讯通路门店!$S:$S,$G731,通讯通路门店!$J:$J,"华为授权体验店")+COUNTIFS(通讯通路门店!$S:$S,$G731,通讯通路门店!$J:$J,"华为堡垒店")</f>
        <v>0</v>
      </c>
      <c r="AC731" s="99">
        <f>COUNTIFS(通讯通路门店!$S:$S,$G731,通讯通路门店!$J:$J,"小米体验店")</f>
        <v>0</v>
      </c>
      <c r="AD731" s="99">
        <f>COUNTIFS(通讯通路门店!$S:$S,$G731,通讯通路门店!$J:$J,"苹果体验店")</f>
        <v>0</v>
      </c>
      <c r="AE731" s="99">
        <f>COUNTIFS(通讯通路门店!$S:$S,$G731,通讯通路门店!$J:$J,"其他品牌专卖店")</f>
        <v>0</v>
      </c>
      <c r="AF731" s="99">
        <f>SUMIFS(通讯通路门店!$BI:$BI,通讯通路门店!$S:$S,$G731)</f>
        <v>0</v>
      </c>
      <c r="AG731" s="99">
        <f>SUMIFS(通讯通路门店!$BH:$BH,通讯通路门店!$S:$S,$G731)</f>
        <v>0</v>
      </c>
      <c r="AH731" s="99">
        <f t="shared" si="56"/>
        <v>0</v>
      </c>
      <c r="AI731" s="99">
        <f>SUMIFS(通讯通路门店!$BB:$BB,通讯通路门店!$S:$S,$G731)</f>
        <v>0</v>
      </c>
      <c r="AJ731" s="99">
        <f>SUMIFS(通讯通路门店!$BE:$BE,通讯通路门店!$S:$S,$G731)</f>
        <v>0</v>
      </c>
      <c r="AK731" s="99">
        <f>SUMIFS(通讯通路门店!$BG:$BG,通讯通路门店!$S:$S,$G731)</f>
        <v>0</v>
      </c>
      <c r="AL731" s="99">
        <f>SUMIFS(通讯通路门店!$BC:$BC,通讯通路门店!$S:$S,$G731)</f>
        <v>0</v>
      </c>
      <c r="AM731" s="99">
        <f>SUMIFS(通讯通路门店!$BD:$BD,通讯通路门店!$S:$S,$G731)</f>
        <v>0</v>
      </c>
      <c r="AN731" s="99">
        <f>SUMIFS(通讯通路门店!$BF:$BF,通讯通路门店!$S:$S,$G731)</f>
        <v>0</v>
      </c>
      <c r="AO731" s="99">
        <f t="shared" si="57"/>
        <v>0</v>
      </c>
      <c r="AP731" s="99">
        <f>SUMIFS(通讯通路门店!$K:$K,通讯通路门店!$S:$S,$G731)</f>
        <v>0</v>
      </c>
      <c r="AQ731" s="83"/>
      <c r="AR731" s="99">
        <f>SUMIFS(通讯通路门店!$T:$T,通讯通路门店!$S:$S,$G731)</f>
        <v>0</v>
      </c>
      <c r="AS731" s="99">
        <f>SUMIFS(通讯通路门店!$U:$U,通讯通路门店!$S:$S,$G731)</f>
        <v>0</v>
      </c>
      <c r="AT731" s="99">
        <f>SUMIFS(通讯通路门店!$V:$V,通讯通路门店!$S:$S,$G731)</f>
        <v>0</v>
      </c>
      <c r="AU731" s="99">
        <f>SUMIFS(通讯通路门店!$W:$W,通讯通路门店!$S:$S,$G731)</f>
        <v>0</v>
      </c>
      <c r="AV731" s="99">
        <f>SUMIFS(通讯通路门店!$Z:$Z,通讯通路门店!$S:$S,$G731)</f>
        <v>0</v>
      </c>
      <c r="AW731" s="99">
        <f>SUMIFS(通讯通路门店!$AB:$AB,通讯通路门店!$S:$S,$G731)</f>
        <v>0</v>
      </c>
      <c r="AX731" s="99">
        <f>SUMIFS(通讯通路门店!$X:$X,通讯通路门店!$S:$S,$G731)</f>
        <v>0</v>
      </c>
      <c r="AY731" s="99">
        <f>SUMIFS(通讯通路门店!$Y:$Y,通讯通路门店!$S:$S,$G731)</f>
        <v>0</v>
      </c>
      <c r="AZ731" s="99">
        <f>SUMIFS(通讯通路门店!$AA:$AA,通讯通路门店!$S:$S,$G731)</f>
        <v>0</v>
      </c>
      <c r="BA731" s="99">
        <f t="shared" si="58"/>
        <v>0</v>
      </c>
      <c r="BB731" s="99">
        <f t="shared" si="59"/>
        <v>0</v>
      </c>
      <c r="BC731" s="99">
        <f>SUMIFS(通讯通路门店!$W:$W,通讯通路门店!$S:$S,$G731,通讯通路门店!$J:$J,"荣耀体验店")+SUMIFS(通讯通路门店!$W:$W,通讯通路门店!$S:$S,$G731,通讯通路门店!$J:$J,"荣耀授权专卖店")</f>
        <v>0</v>
      </c>
      <c r="BD731" s="99">
        <f>SUMIFS(通讯通路门店!$Z:$Z,通讯通路门店!$S:$S,$G731,通讯通路门店!$J:$J,"VIVO体验店")</f>
        <v>0</v>
      </c>
      <c r="BE731" s="99">
        <f>SUMIFS(通讯通路门店!$AB:$AB,通讯通路门店!$S:$S,$G731,通讯通路门店!$J:$J,"OPPO体验店")</f>
        <v>0</v>
      </c>
      <c r="BF731" s="99">
        <f>SUMIFS(通讯通路门店!$X:$X,通讯通路门店!$S:$S,$G731,通讯通路门店!$J:$J,"华为授权体验店")+SUMIFS(通讯通路门店!$AA:$AA,通讯通路门店!$S:$S,$G731,通讯通路门店!$J:$J,"华为堡垒店")</f>
        <v>0</v>
      </c>
      <c r="BG731" s="99">
        <f>SUMIFS(通讯通路门店!$Y:$Y,通讯通路门店!$S:$S,$G731,通讯通路门店!$J:$J,"小米体验店")</f>
        <v>0</v>
      </c>
      <c r="BH731" s="99">
        <f>SUMIFS(通讯通路门店!$AA:$AA,通讯通路门店!$S:$S,$G731,通讯通路门店!$J:$J,"苹果体验店")</f>
        <v>0</v>
      </c>
      <c r="BI731" s="99">
        <f>SUMIFS(通讯通路门店!$K:$K,通讯通路门店!$S:$S,$G731,通讯通路门店!$J:$J,"其他品牌专卖店")</f>
        <v>0</v>
      </c>
      <c r="BJ731" s="99">
        <f>SUMIFS(通讯通路门店!$AC:$AC,通讯通路门店!$S:$S,$G731)</f>
        <v>0</v>
      </c>
      <c r="BK731" s="99">
        <f>SUMIFS(通讯通路门店!$AD:$AD,通讯通路门店!$S:$S,$G731)</f>
        <v>0</v>
      </c>
      <c r="BL731" s="99">
        <f>SUMIFS(通讯通路门店!$AE:$AE,通讯通路门店!$S:$S,$G731)</f>
        <v>0</v>
      </c>
      <c r="BM731" s="99">
        <f>SUMIFS(通讯通路门店!$AF:$AF,通讯通路门店!$S:$S,$G731)</f>
        <v>0</v>
      </c>
      <c r="BN731" s="99">
        <f>SUMIFS(通讯通路门店!$AG:$AG,通讯通路门店!$S:$S,$G731)</f>
        <v>0</v>
      </c>
      <c r="BO731" s="99">
        <f>SUMIFS(通讯通路门店!$AH:$AH,通讯通路门店!$S:$S,$G731)</f>
        <v>0</v>
      </c>
      <c r="BP731" s="99">
        <f>SUMIFS(通讯通路门店!$AI:$AI,通讯通路门店!$S:$S,$G731)</f>
        <v>0</v>
      </c>
      <c r="BQ731" s="83"/>
    </row>
    <row r="732" spans="1:69">
      <c r="A732" s="99" t="str">
        <f>IFERROR(_xlfn.XLOOKUP($G732,通讯通路门店!$S$4:$S$993933,通讯通路门店!$A$4:$A$993933,0,0),"")</f>
        <v/>
      </c>
      <c r="B732" s="99" t="str">
        <f>IFERROR(_xlfn.XLOOKUP($G732,通讯通路门店!$S$4:$S$993933,通讯通路门店!$B$4:$B$993933,0,0),"")</f>
        <v/>
      </c>
      <c r="C732" s="99" t="str">
        <f>IFERROR(_xlfn.XLOOKUP($G732,通讯通路门店!$S$4:$S$993933,通讯通路门店!$C$4:$C$993933,0,0),"")</f>
        <v/>
      </c>
      <c r="D732" s="99" t="str">
        <f>IFERROR(_xlfn.XLOOKUP($G732,通讯通路门店!$S$4:$S$993933,通讯通路门店!$D$4:$D$993933,0,0),"")</f>
        <v/>
      </c>
      <c r="E732" s="83"/>
      <c r="F732" s="83"/>
      <c r="G732" s="101" t="e">
        <v>#N/A</v>
      </c>
      <c r="H732" s="102" t="str">
        <f>IFERROR(_xlfn.XLOOKUP($G732,通讯通路门店!$S$4:$S$993933,通讯通路门店!$R$4:$R$993933,0,0),"")</f>
        <v/>
      </c>
      <c r="I732" s="83"/>
      <c r="J732" s="83"/>
      <c r="K732" s="83"/>
      <c r="L732" s="83"/>
      <c r="M732" s="83"/>
      <c r="N732" s="83"/>
      <c r="O732" s="83"/>
      <c r="P732" s="83"/>
      <c r="Q732" s="83"/>
      <c r="R732" s="83"/>
      <c r="S732" s="83"/>
      <c r="T732" s="83"/>
      <c r="U732" s="99">
        <f>COUNTIF(通讯通路门店!$S:$S,$G732)</f>
        <v>0</v>
      </c>
      <c r="V732" s="99">
        <f>COUNTIFS(通讯通路门店!$S:$S,$G732,通讯通路门店!$J:$J,"综合卖场")</f>
        <v>0</v>
      </c>
      <c r="W732" s="99">
        <f>SUMIFS(通讯通路门店!$AJ:$AJ,通讯通路门店!$S:$S,通讯客户沙盘!$G732)</f>
        <v>0</v>
      </c>
      <c r="X732" s="99">
        <f t="shared" si="55"/>
        <v>0</v>
      </c>
      <c r="Y732" s="99">
        <f>COUNTIFS(通讯通路门店!$S:$S,$G732,通讯通路门店!$J:$J,"荣耀体验店")+COUNTIFS(通讯通路门店!$S:$S,$G732,通讯通路门店!$J:$J,"荣耀授权专卖店")</f>
        <v>0</v>
      </c>
      <c r="Z732" s="99">
        <f>COUNTIFS(通讯通路门店!$S:$S,$G732,通讯通路门店!$J:$J,"VIVO体验店")</f>
        <v>0</v>
      </c>
      <c r="AA732" s="99">
        <f>COUNTIFS(通讯通路门店!$S:$S,$G732,通讯通路门店!$J:$J,"OPPO体验店")</f>
        <v>0</v>
      </c>
      <c r="AB732" s="99">
        <f>COUNTIFS(通讯通路门店!$S:$S,$G732,通讯通路门店!$J:$J,"华为授权体验店")+COUNTIFS(通讯通路门店!$S:$S,$G732,通讯通路门店!$J:$J,"华为堡垒店")</f>
        <v>0</v>
      </c>
      <c r="AC732" s="99">
        <f>COUNTIFS(通讯通路门店!$S:$S,$G732,通讯通路门店!$J:$J,"小米体验店")</f>
        <v>0</v>
      </c>
      <c r="AD732" s="99">
        <f>COUNTIFS(通讯通路门店!$S:$S,$G732,通讯通路门店!$J:$J,"苹果体验店")</f>
        <v>0</v>
      </c>
      <c r="AE732" s="99">
        <f>COUNTIFS(通讯通路门店!$S:$S,$G732,通讯通路门店!$J:$J,"其他品牌专卖店")</f>
        <v>0</v>
      </c>
      <c r="AF732" s="99">
        <f>SUMIFS(通讯通路门店!$BI:$BI,通讯通路门店!$S:$S,$G732)</f>
        <v>0</v>
      </c>
      <c r="AG732" s="99">
        <f>SUMIFS(通讯通路门店!$BH:$BH,通讯通路门店!$S:$S,$G732)</f>
        <v>0</v>
      </c>
      <c r="AH732" s="99">
        <f t="shared" si="56"/>
        <v>0</v>
      </c>
      <c r="AI732" s="99">
        <f>SUMIFS(通讯通路门店!$BB:$BB,通讯通路门店!$S:$S,$G732)</f>
        <v>0</v>
      </c>
      <c r="AJ732" s="99">
        <f>SUMIFS(通讯通路门店!$BE:$BE,通讯通路门店!$S:$S,$G732)</f>
        <v>0</v>
      </c>
      <c r="AK732" s="99">
        <f>SUMIFS(通讯通路门店!$BG:$BG,通讯通路门店!$S:$S,$G732)</f>
        <v>0</v>
      </c>
      <c r="AL732" s="99">
        <f>SUMIFS(通讯通路门店!$BC:$BC,通讯通路门店!$S:$S,$G732)</f>
        <v>0</v>
      </c>
      <c r="AM732" s="99">
        <f>SUMIFS(通讯通路门店!$BD:$BD,通讯通路门店!$S:$S,$G732)</f>
        <v>0</v>
      </c>
      <c r="AN732" s="99">
        <f>SUMIFS(通讯通路门店!$BF:$BF,通讯通路门店!$S:$S,$G732)</f>
        <v>0</v>
      </c>
      <c r="AO732" s="99">
        <f t="shared" si="57"/>
        <v>0</v>
      </c>
      <c r="AP732" s="99">
        <f>SUMIFS(通讯通路门店!$K:$K,通讯通路门店!$S:$S,$G732)</f>
        <v>0</v>
      </c>
      <c r="AQ732" s="83"/>
      <c r="AR732" s="99">
        <f>SUMIFS(通讯通路门店!$T:$T,通讯通路门店!$S:$S,$G732)</f>
        <v>0</v>
      </c>
      <c r="AS732" s="99">
        <f>SUMIFS(通讯通路门店!$U:$U,通讯通路门店!$S:$S,$G732)</f>
        <v>0</v>
      </c>
      <c r="AT732" s="99">
        <f>SUMIFS(通讯通路门店!$V:$V,通讯通路门店!$S:$S,$G732)</f>
        <v>0</v>
      </c>
      <c r="AU732" s="99">
        <f>SUMIFS(通讯通路门店!$W:$W,通讯通路门店!$S:$S,$G732)</f>
        <v>0</v>
      </c>
      <c r="AV732" s="99">
        <f>SUMIFS(通讯通路门店!$Z:$Z,通讯通路门店!$S:$S,$G732)</f>
        <v>0</v>
      </c>
      <c r="AW732" s="99">
        <f>SUMIFS(通讯通路门店!$AB:$AB,通讯通路门店!$S:$S,$G732)</f>
        <v>0</v>
      </c>
      <c r="AX732" s="99">
        <f>SUMIFS(通讯通路门店!$X:$X,通讯通路门店!$S:$S,$G732)</f>
        <v>0</v>
      </c>
      <c r="AY732" s="99">
        <f>SUMIFS(通讯通路门店!$Y:$Y,通讯通路门店!$S:$S,$G732)</f>
        <v>0</v>
      </c>
      <c r="AZ732" s="99">
        <f>SUMIFS(通讯通路门店!$AA:$AA,通讯通路门店!$S:$S,$G732)</f>
        <v>0</v>
      </c>
      <c r="BA732" s="99">
        <f t="shared" si="58"/>
        <v>0</v>
      </c>
      <c r="BB732" s="99">
        <f t="shared" si="59"/>
        <v>0</v>
      </c>
      <c r="BC732" s="99">
        <f>SUMIFS(通讯通路门店!$W:$W,通讯通路门店!$S:$S,$G732,通讯通路门店!$J:$J,"荣耀体验店")+SUMIFS(通讯通路门店!$W:$W,通讯通路门店!$S:$S,$G732,通讯通路门店!$J:$J,"荣耀授权专卖店")</f>
        <v>0</v>
      </c>
      <c r="BD732" s="99">
        <f>SUMIFS(通讯通路门店!$Z:$Z,通讯通路门店!$S:$S,$G732,通讯通路门店!$J:$J,"VIVO体验店")</f>
        <v>0</v>
      </c>
      <c r="BE732" s="99">
        <f>SUMIFS(通讯通路门店!$AB:$AB,通讯通路门店!$S:$S,$G732,通讯通路门店!$J:$J,"OPPO体验店")</f>
        <v>0</v>
      </c>
      <c r="BF732" s="99">
        <f>SUMIFS(通讯通路门店!$X:$X,通讯通路门店!$S:$S,$G732,通讯通路门店!$J:$J,"华为授权体验店")+SUMIFS(通讯通路门店!$AA:$AA,通讯通路门店!$S:$S,$G732,通讯通路门店!$J:$J,"华为堡垒店")</f>
        <v>0</v>
      </c>
      <c r="BG732" s="99">
        <f>SUMIFS(通讯通路门店!$Y:$Y,通讯通路门店!$S:$S,$G732,通讯通路门店!$J:$J,"小米体验店")</f>
        <v>0</v>
      </c>
      <c r="BH732" s="99">
        <f>SUMIFS(通讯通路门店!$AA:$AA,通讯通路门店!$S:$S,$G732,通讯通路门店!$J:$J,"苹果体验店")</f>
        <v>0</v>
      </c>
      <c r="BI732" s="99">
        <f>SUMIFS(通讯通路门店!$K:$K,通讯通路门店!$S:$S,$G732,通讯通路门店!$J:$J,"其他品牌专卖店")</f>
        <v>0</v>
      </c>
      <c r="BJ732" s="99">
        <f>SUMIFS(通讯通路门店!$AC:$AC,通讯通路门店!$S:$S,$G732)</f>
        <v>0</v>
      </c>
      <c r="BK732" s="99">
        <f>SUMIFS(通讯通路门店!$AD:$AD,通讯通路门店!$S:$S,$G732)</f>
        <v>0</v>
      </c>
      <c r="BL732" s="99">
        <f>SUMIFS(通讯通路门店!$AE:$AE,通讯通路门店!$S:$S,$G732)</f>
        <v>0</v>
      </c>
      <c r="BM732" s="99">
        <f>SUMIFS(通讯通路门店!$AF:$AF,通讯通路门店!$S:$S,$G732)</f>
        <v>0</v>
      </c>
      <c r="BN732" s="99">
        <f>SUMIFS(通讯通路门店!$AG:$AG,通讯通路门店!$S:$S,$G732)</f>
        <v>0</v>
      </c>
      <c r="BO732" s="99">
        <f>SUMIFS(通讯通路门店!$AH:$AH,通讯通路门店!$S:$S,$G732)</f>
        <v>0</v>
      </c>
      <c r="BP732" s="99">
        <f>SUMIFS(通讯通路门店!$AI:$AI,通讯通路门店!$S:$S,$G732)</f>
        <v>0</v>
      </c>
      <c r="BQ732" s="83"/>
    </row>
    <row r="733" spans="1:69">
      <c r="A733" s="99" t="str">
        <f>IFERROR(_xlfn.XLOOKUP($G733,通讯通路门店!$S$4:$S$993933,通讯通路门店!$A$4:$A$993933,0,0),"")</f>
        <v/>
      </c>
      <c r="B733" s="99" t="str">
        <f>IFERROR(_xlfn.XLOOKUP($G733,通讯通路门店!$S$4:$S$993933,通讯通路门店!$B$4:$B$993933,0,0),"")</f>
        <v/>
      </c>
      <c r="C733" s="99" t="str">
        <f>IFERROR(_xlfn.XLOOKUP($G733,通讯通路门店!$S$4:$S$993933,通讯通路门店!$C$4:$C$993933,0,0),"")</f>
        <v/>
      </c>
      <c r="D733" s="99" t="str">
        <f>IFERROR(_xlfn.XLOOKUP($G733,通讯通路门店!$S$4:$S$993933,通讯通路门店!$D$4:$D$993933,0,0),"")</f>
        <v/>
      </c>
      <c r="E733" s="83"/>
      <c r="F733" s="83"/>
      <c r="G733" s="101" t="e">
        <v>#N/A</v>
      </c>
      <c r="H733" s="102" t="str">
        <f>IFERROR(_xlfn.XLOOKUP($G733,通讯通路门店!$S$4:$S$993933,通讯通路门店!$R$4:$R$993933,0,0),"")</f>
        <v/>
      </c>
      <c r="I733" s="83"/>
      <c r="J733" s="83"/>
      <c r="K733" s="83"/>
      <c r="L733" s="83"/>
      <c r="M733" s="83"/>
      <c r="N733" s="83"/>
      <c r="O733" s="83"/>
      <c r="P733" s="83"/>
      <c r="Q733" s="83"/>
      <c r="R733" s="83"/>
      <c r="S733" s="83"/>
      <c r="T733" s="83"/>
      <c r="U733" s="99">
        <f>COUNTIF(通讯通路门店!$S:$S,$G733)</f>
        <v>0</v>
      </c>
      <c r="V733" s="99">
        <f>COUNTIFS(通讯通路门店!$S:$S,$G733,通讯通路门店!$J:$J,"综合卖场")</f>
        <v>0</v>
      </c>
      <c r="W733" s="99">
        <f>SUMIFS(通讯通路门店!$AJ:$AJ,通讯通路门店!$S:$S,通讯客户沙盘!$G733)</f>
        <v>0</v>
      </c>
      <c r="X733" s="99">
        <f t="shared" si="55"/>
        <v>0</v>
      </c>
      <c r="Y733" s="99">
        <f>COUNTIFS(通讯通路门店!$S:$S,$G733,通讯通路门店!$J:$J,"荣耀体验店")+COUNTIFS(通讯通路门店!$S:$S,$G733,通讯通路门店!$J:$J,"荣耀授权专卖店")</f>
        <v>0</v>
      </c>
      <c r="Z733" s="99">
        <f>COUNTIFS(通讯通路门店!$S:$S,$G733,通讯通路门店!$J:$J,"VIVO体验店")</f>
        <v>0</v>
      </c>
      <c r="AA733" s="99">
        <f>COUNTIFS(通讯通路门店!$S:$S,$G733,通讯通路门店!$J:$J,"OPPO体验店")</f>
        <v>0</v>
      </c>
      <c r="AB733" s="99">
        <f>COUNTIFS(通讯通路门店!$S:$S,$G733,通讯通路门店!$J:$J,"华为授权体验店")+COUNTIFS(通讯通路门店!$S:$S,$G733,通讯通路门店!$J:$J,"华为堡垒店")</f>
        <v>0</v>
      </c>
      <c r="AC733" s="99">
        <f>COUNTIFS(通讯通路门店!$S:$S,$G733,通讯通路门店!$J:$J,"小米体验店")</f>
        <v>0</v>
      </c>
      <c r="AD733" s="99">
        <f>COUNTIFS(通讯通路门店!$S:$S,$G733,通讯通路门店!$J:$J,"苹果体验店")</f>
        <v>0</v>
      </c>
      <c r="AE733" s="99">
        <f>COUNTIFS(通讯通路门店!$S:$S,$G733,通讯通路门店!$J:$J,"其他品牌专卖店")</f>
        <v>0</v>
      </c>
      <c r="AF733" s="99">
        <f>SUMIFS(通讯通路门店!$BI:$BI,通讯通路门店!$S:$S,$G733)</f>
        <v>0</v>
      </c>
      <c r="AG733" s="99">
        <f>SUMIFS(通讯通路门店!$BH:$BH,通讯通路门店!$S:$S,$G733)</f>
        <v>0</v>
      </c>
      <c r="AH733" s="99">
        <f t="shared" si="56"/>
        <v>0</v>
      </c>
      <c r="AI733" s="99">
        <f>SUMIFS(通讯通路门店!$BB:$BB,通讯通路门店!$S:$S,$G733)</f>
        <v>0</v>
      </c>
      <c r="AJ733" s="99">
        <f>SUMIFS(通讯通路门店!$BE:$BE,通讯通路门店!$S:$S,$G733)</f>
        <v>0</v>
      </c>
      <c r="AK733" s="99">
        <f>SUMIFS(通讯通路门店!$BG:$BG,通讯通路门店!$S:$S,$G733)</f>
        <v>0</v>
      </c>
      <c r="AL733" s="99">
        <f>SUMIFS(通讯通路门店!$BC:$BC,通讯通路门店!$S:$S,$G733)</f>
        <v>0</v>
      </c>
      <c r="AM733" s="99">
        <f>SUMIFS(通讯通路门店!$BD:$BD,通讯通路门店!$S:$S,$G733)</f>
        <v>0</v>
      </c>
      <c r="AN733" s="99">
        <f>SUMIFS(通讯通路门店!$BF:$BF,通讯通路门店!$S:$S,$G733)</f>
        <v>0</v>
      </c>
      <c r="AO733" s="99">
        <f t="shared" si="57"/>
        <v>0</v>
      </c>
      <c r="AP733" s="99">
        <f>SUMIFS(通讯通路门店!$K:$K,通讯通路门店!$S:$S,$G733)</f>
        <v>0</v>
      </c>
      <c r="AQ733" s="83"/>
      <c r="AR733" s="99">
        <f>SUMIFS(通讯通路门店!$T:$T,通讯通路门店!$S:$S,$G733)</f>
        <v>0</v>
      </c>
      <c r="AS733" s="99">
        <f>SUMIFS(通讯通路门店!$U:$U,通讯通路门店!$S:$S,$G733)</f>
        <v>0</v>
      </c>
      <c r="AT733" s="99">
        <f>SUMIFS(通讯通路门店!$V:$V,通讯通路门店!$S:$S,$G733)</f>
        <v>0</v>
      </c>
      <c r="AU733" s="99">
        <f>SUMIFS(通讯通路门店!$W:$W,通讯通路门店!$S:$S,$G733)</f>
        <v>0</v>
      </c>
      <c r="AV733" s="99">
        <f>SUMIFS(通讯通路门店!$Z:$Z,通讯通路门店!$S:$S,$G733)</f>
        <v>0</v>
      </c>
      <c r="AW733" s="99">
        <f>SUMIFS(通讯通路门店!$AB:$AB,通讯通路门店!$S:$S,$G733)</f>
        <v>0</v>
      </c>
      <c r="AX733" s="99">
        <f>SUMIFS(通讯通路门店!$X:$X,通讯通路门店!$S:$S,$G733)</f>
        <v>0</v>
      </c>
      <c r="AY733" s="99">
        <f>SUMIFS(通讯通路门店!$Y:$Y,通讯通路门店!$S:$S,$G733)</f>
        <v>0</v>
      </c>
      <c r="AZ733" s="99">
        <f>SUMIFS(通讯通路门店!$AA:$AA,通讯通路门店!$S:$S,$G733)</f>
        <v>0</v>
      </c>
      <c r="BA733" s="99">
        <f t="shared" si="58"/>
        <v>0</v>
      </c>
      <c r="BB733" s="99">
        <f t="shared" si="59"/>
        <v>0</v>
      </c>
      <c r="BC733" s="99">
        <f>SUMIFS(通讯通路门店!$W:$W,通讯通路门店!$S:$S,$G733,通讯通路门店!$J:$J,"荣耀体验店")+SUMIFS(通讯通路门店!$W:$W,通讯通路门店!$S:$S,$G733,通讯通路门店!$J:$J,"荣耀授权专卖店")</f>
        <v>0</v>
      </c>
      <c r="BD733" s="99">
        <f>SUMIFS(通讯通路门店!$Z:$Z,通讯通路门店!$S:$S,$G733,通讯通路门店!$J:$J,"VIVO体验店")</f>
        <v>0</v>
      </c>
      <c r="BE733" s="99">
        <f>SUMIFS(通讯通路门店!$AB:$AB,通讯通路门店!$S:$S,$G733,通讯通路门店!$J:$J,"OPPO体验店")</f>
        <v>0</v>
      </c>
      <c r="BF733" s="99">
        <f>SUMIFS(通讯通路门店!$X:$X,通讯通路门店!$S:$S,$G733,通讯通路门店!$J:$J,"华为授权体验店")+SUMIFS(通讯通路门店!$AA:$AA,通讯通路门店!$S:$S,$G733,通讯通路门店!$J:$J,"华为堡垒店")</f>
        <v>0</v>
      </c>
      <c r="BG733" s="99">
        <f>SUMIFS(通讯通路门店!$Y:$Y,通讯通路门店!$S:$S,$G733,通讯通路门店!$J:$J,"小米体验店")</f>
        <v>0</v>
      </c>
      <c r="BH733" s="99">
        <f>SUMIFS(通讯通路门店!$AA:$AA,通讯通路门店!$S:$S,$G733,通讯通路门店!$J:$J,"苹果体验店")</f>
        <v>0</v>
      </c>
      <c r="BI733" s="99">
        <f>SUMIFS(通讯通路门店!$K:$K,通讯通路门店!$S:$S,$G733,通讯通路门店!$J:$J,"其他品牌专卖店")</f>
        <v>0</v>
      </c>
      <c r="BJ733" s="99">
        <f>SUMIFS(通讯通路门店!$AC:$AC,通讯通路门店!$S:$S,$G733)</f>
        <v>0</v>
      </c>
      <c r="BK733" s="99">
        <f>SUMIFS(通讯通路门店!$AD:$AD,通讯通路门店!$S:$S,$G733)</f>
        <v>0</v>
      </c>
      <c r="BL733" s="99">
        <f>SUMIFS(通讯通路门店!$AE:$AE,通讯通路门店!$S:$S,$G733)</f>
        <v>0</v>
      </c>
      <c r="BM733" s="99">
        <f>SUMIFS(通讯通路门店!$AF:$AF,通讯通路门店!$S:$S,$G733)</f>
        <v>0</v>
      </c>
      <c r="BN733" s="99">
        <f>SUMIFS(通讯通路门店!$AG:$AG,通讯通路门店!$S:$S,$G733)</f>
        <v>0</v>
      </c>
      <c r="BO733" s="99">
        <f>SUMIFS(通讯通路门店!$AH:$AH,通讯通路门店!$S:$S,$G733)</f>
        <v>0</v>
      </c>
      <c r="BP733" s="99">
        <f>SUMIFS(通讯通路门店!$AI:$AI,通讯通路门店!$S:$S,$G733)</f>
        <v>0</v>
      </c>
      <c r="BQ733" s="83"/>
    </row>
    <row r="734" spans="1:69">
      <c r="A734" s="99" t="str">
        <f>IFERROR(_xlfn.XLOOKUP($G734,通讯通路门店!$S$4:$S$993933,通讯通路门店!$A$4:$A$993933,0,0),"")</f>
        <v/>
      </c>
      <c r="B734" s="99" t="str">
        <f>IFERROR(_xlfn.XLOOKUP($G734,通讯通路门店!$S$4:$S$993933,通讯通路门店!$B$4:$B$993933,0,0),"")</f>
        <v/>
      </c>
      <c r="C734" s="99" t="str">
        <f>IFERROR(_xlfn.XLOOKUP($G734,通讯通路门店!$S$4:$S$993933,通讯通路门店!$C$4:$C$993933,0,0),"")</f>
        <v/>
      </c>
      <c r="D734" s="99" t="str">
        <f>IFERROR(_xlfn.XLOOKUP($G734,通讯通路门店!$S$4:$S$993933,通讯通路门店!$D$4:$D$993933,0,0),"")</f>
        <v/>
      </c>
      <c r="E734" s="83"/>
      <c r="F734" s="83"/>
      <c r="G734" s="101" t="e">
        <v>#N/A</v>
      </c>
      <c r="H734" s="102" t="str">
        <f>IFERROR(_xlfn.XLOOKUP($G734,通讯通路门店!$S$4:$S$993933,通讯通路门店!$R$4:$R$993933,0,0),"")</f>
        <v/>
      </c>
      <c r="I734" s="83"/>
      <c r="J734" s="83"/>
      <c r="K734" s="83"/>
      <c r="L734" s="83"/>
      <c r="M734" s="83"/>
      <c r="N734" s="83"/>
      <c r="O734" s="83"/>
      <c r="P734" s="83"/>
      <c r="Q734" s="83"/>
      <c r="R734" s="83"/>
      <c r="S734" s="83"/>
      <c r="T734" s="83"/>
      <c r="U734" s="99">
        <f>COUNTIF(通讯通路门店!$S:$S,$G734)</f>
        <v>0</v>
      </c>
      <c r="V734" s="99">
        <f>COUNTIFS(通讯通路门店!$S:$S,$G734,通讯通路门店!$J:$J,"综合卖场")</f>
        <v>0</v>
      </c>
      <c r="W734" s="99">
        <f>SUMIFS(通讯通路门店!$AJ:$AJ,通讯通路门店!$S:$S,通讯客户沙盘!$G734)</f>
        <v>0</v>
      </c>
      <c r="X734" s="99">
        <f t="shared" si="55"/>
        <v>0</v>
      </c>
      <c r="Y734" s="99">
        <f>COUNTIFS(通讯通路门店!$S:$S,$G734,通讯通路门店!$J:$J,"荣耀体验店")+COUNTIFS(通讯通路门店!$S:$S,$G734,通讯通路门店!$J:$J,"荣耀授权专卖店")</f>
        <v>0</v>
      </c>
      <c r="Z734" s="99">
        <f>COUNTIFS(通讯通路门店!$S:$S,$G734,通讯通路门店!$J:$J,"VIVO体验店")</f>
        <v>0</v>
      </c>
      <c r="AA734" s="99">
        <f>COUNTIFS(通讯通路门店!$S:$S,$G734,通讯通路门店!$J:$J,"OPPO体验店")</f>
        <v>0</v>
      </c>
      <c r="AB734" s="99">
        <f>COUNTIFS(通讯通路门店!$S:$S,$G734,通讯通路门店!$J:$J,"华为授权体验店")+COUNTIFS(通讯通路门店!$S:$S,$G734,通讯通路门店!$J:$J,"华为堡垒店")</f>
        <v>0</v>
      </c>
      <c r="AC734" s="99">
        <f>COUNTIFS(通讯通路门店!$S:$S,$G734,通讯通路门店!$J:$J,"小米体验店")</f>
        <v>0</v>
      </c>
      <c r="AD734" s="99">
        <f>COUNTIFS(通讯通路门店!$S:$S,$G734,通讯通路门店!$J:$J,"苹果体验店")</f>
        <v>0</v>
      </c>
      <c r="AE734" s="99">
        <f>COUNTIFS(通讯通路门店!$S:$S,$G734,通讯通路门店!$J:$J,"其他品牌专卖店")</f>
        <v>0</v>
      </c>
      <c r="AF734" s="99">
        <f>SUMIFS(通讯通路门店!$BI:$BI,通讯通路门店!$S:$S,$G734)</f>
        <v>0</v>
      </c>
      <c r="AG734" s="99">
        <f>SUMIFS(通讯通路门店!$BH:$BH,通讯通路门店!$S:$S,$G734)</f>
        <v>0</v>
      </c>
      <c r="AH734" s="99">
        <f t="shared" si="56"/>
        <v>0</v>
      </c>
      <c r="AI734" s="99">
        <f>SUMIFS(通讯通路门店!$BB:$BB,通讯通路门店!$S:$S,$G734)</f>
        <v>0</v>
      </c>
      <c r="AJ734" s="99">
        <f>SUMIFS(通讯通路门店!$BE:$BE,通讯通路门店!$S:$S,$G734)</f>
        <v>0</v>
      </c>
      <c r="AK734" s="99">
        <f>SUMIFS(通讯通路门店!$BG:$BG,通讯通路门店!$S:$S,$G734)</f>
        <v>0</v>
      </c>
      <c r="AL734" s="99">
        <f>SUMIFS(通讯通路门店!$BC:$BC,通讯通路门店!$S:$S,$G734)</f>
        <v>0</v>
      </c>
      <c r="AM734" s="99">
        <f>SUMIFS(通讯通路门店!$BD:$BD,通讯通路门店!$S:$S,$G734)</f>
        <v>0</v>
      </c>
      <c r="AN734" s="99">
        <f>SUMIFS(通讯通路门店!$BF:$BF,通讯通路门店!$S:$S,$G734)</f>
        <v>0</v>
      </c>
      <c r="AO734" s="99">
        <f t="shared" si="57"/>
        <v>0</v>
      </c>
      <c r="AP734" s="99">
        <f>SUMIFS(通讯通路门店!$K:$K,通讯通路门店!$S:$S,$G734)</f>
        <v>0</v>
      </c>
      <c r="AQ734" s="83"/>
      <c r="AR734" s="99">
        <f>SUMIFS(通讯通路门店!$T:$T,通讯通路门店!$S:$S,$G734)</f>
        <v>0</v>
      </c>
      <c r="AS734" s="99">
        <f>SUMIFS(通讯通路门店!$U:$U,通讯通路门店!$S:$S,$G734)</f>
        <v>0</v>
      </c>
      <c r="AT734" s="99">
        <f>SUMIFS(通讯通路门店!$V:$V,通讯通路门店!$S:$S,$G734)</f>
        <v>0</v>
      </c>
      <c r="AU734" s="99">
        <f>SUMIFS(通讯通路门店!$W:$W,通讯通路门店!$S:$S,$G734)</f>
        <v>0</v>
      </c>
      <c r="AV734" s="99">
        <f>SUMIFS(通讯通路门店!$Z:$Z,通讯通路门店!$S:$S,$G734)</f>
        <v>0</v>
      </c>
      <c r="AW734" s="99">
        <f>SUMIFS(通讯通路门店!$AB:$AB,通讯通路门店!$S:$S,$G734)</f>
        <v>0</v>
      </c>
      <c r="AX734" s="99">
        <f>SUMIFS(通讯通路门店!$X:$X,通讯通路门店!$S:$S,$G734)</f>
        <v>0</v>
      </c>
      <c r="AY734" s="99">
        <f>SUMIFS(通讯通路门店!$Y:$Y,通讯通路门店!$S:$S,$G734)</f>
        <v>0</v>
      </c>
      <c r="AZ734" s="99">
        <f>SUMIFS(通讯通路门店!$AA:$AA,通讯通路门店!$S:$S,$G734)</f>
        <v>0</v>
      </c>
      <c r="BA734" s="99">
        <f t="shared" si="58"/>
        <v>0</v>
      </c>
      <c r="BB734" s="99">
        <f t="shared" si="59"/>
        <v>0</v>
      </c>
      <c r="BC734" s="99">
        <f>SUMIFS(通讯通路门店!$W:$W,通讯通路门店!$S:$S,$G734,通讯通路门店!$J:$J,"荣耀体验店")+SUMIFS(通讯通路门店!$W:$W,通讯通路门店!$S:$S,$G734,通讯通路门店!$J:$J,"荣耀授权专卖店")</f>
        <v>0</v>
      </c>
      <c r="BD734" s="99">
        <f>SUMIFS(通讯通路门店!$Z:$Z,通讯通路门店!$S:$S,$G734,通讯通路门店!$J:$J,"VIVO体验店")</f>
        <v>0</v>
      </c>
      <c r="BE734" s="99">
        <f>SUMIFS(通讯通路门店!$AB:$AB,通讯通路门店!$S:$S,$G734,通讯通路门店!$J:$J,"OPPO体验店")</f>
        <v>0</v>
      </c>
      <c r="BF734" s="99">
        <f>SUMIFS(通讯通路门店!$X:$X,通讯通路门店!$S:$S,$G734,通讯通路门店!$J:$J,"华为授权体验店")+SUMIFS(通讯通路门店!$AA:$AA,通讯通路门店!$S:$S,$G734,通讯通路门店!$J:$J,"华为堡垒店")</f>
        <v>0</v>
      </c>
      <c r="BG734" s="99">
        <f>SUMIFS(通讯通路门店!$Y:$Y,通讯通路门店!$S:$S,$G734,通讯通路门店!$J:$J,"小米体验店")</f>
        <v>0</v>
      </c>
      <c r="BH734" s="99">
        <f>SUMIFS(通讯通路门店!$AA:$AA,通讯通路门店!$S:$S,$G734,通讯通路门店!$J:$J,"苹果体验店")</f>
        <v>0</v>
      </c>
      <c r="BI734" s="99">
        <f>SUMIFS(通讯通路门店!$K:$K,通讯通路门店!$S:$S,$G734,通讯通路门店!$J:$J,"其他品牌专卖店")</f>
        <v>0</v>
      </c>
      <c r="BJ734" s="99">
        <f>SUMIFS(通讯通路门店!$AC:$AC,通讯通路门店!$S:$S,$G734)</f>
        <v>0</v>
      </c>
      <c r="BK734" s="99">
        <f>SUMIFS(通讯通路门店!$AD:$AD,通讯通路门店!$S:$S,$G734)</f>
        <v>0</v>
      </c>
      <c r="BL734" s="99">
        <f>SUMIFS(通讯通路门店!$AE:$AE,通讯通路门店!$S:$S,$G734)</f>
        <v>0</v>
      </c>
      <c r="BM734" s="99">
        <f>SUMIFS(通讯通路门店!$AF:$AF,通讯通路门店!$S:$S,$G734)</f>
        <v>0</v>
      </c>
      <c r="BN734" s="99">
        <f>SUMIFS(通讯通路门店!$AG:$AG,通讯通路门店!$S:$S,$G734)</f>
        <v>0</v>
      </c>
      <c r="BO734" s="99">
        <f>SUMIFS(通讯通路门店!$AH:$AH,通讯通路门店!$S:$S,$G734)</f>
        <v>0</v>
      </c>
      <c r="BP734" s="99">
        <f>SUMIFS(通讯通路门店!$AI:$AI,通讯通路门店!$S:$S,$G734)</f>
        <v>0</v>
      </c>
      <c r="BQ734" s="83"/>
    </row>
    <row r="735" spans="1:69">
      <c r="A735" s="99" t="str">
        <f>IFERROR(_xlfn.XLOOKUP($G735,通讯通路门店!$S$4:$S$993933,通讯通路门店!$A$4:$A$993933,0,0),"")</f>
        <v/>
      </c>
      <c r="B735" s="99" t="str">
        <f>IFERROR(_xlfn.XLOOKUP($G735,通讯通路门店!$S$4:$S$993933,通讯通路门店!$B$4:$B$993933,0,0),"")</f>
        <v/>
      </c>
      <c r="C735" s="99" t="str">
        <f>IFERROR(_xlfn.XLOOKUP($G735,通讯通路门店!$S$4:$S$993933,通讯通路门店!$C$4:$C$993933,0,0),"")</f>
        <v/>
      </c>
      <c r="D735" s="99" t="str">
        <f>IFERROR(_xlfn.XLOOKUP($G735,通讯通路门店!$S$4:$S$993933,通讯通路门店!$D$4:$D$993933,0,0),"")</f>
        <v/>
      </c>
      <c r="E735" s="83"/>
      <c r="F735" s="83"/>
      <c r="G735" s="101" t="e">
        <v>#N/A</v>
      </c>
      <c r="H735" s="102" t="str">
        <f>IFERROR(_xlfn.XLOOKUP($G735,通讯通路门店!$S$4:$S$993933,通讯通路门店!$R$4:$R$993933,0,0),"")</f>
        <v/>
      </c>
      <c r="I735" s="83"/>
      <c r="J735" s="83"/>
      <c r="K735" s="83"/>
      <c r="L735" s="83"/>
      <c r="M735" s="83"/>
      <c r="N735" s="83"/>
      <c r="O735" s="83"/>
      <c r="P735" s="83"/>
      <c r="Q735" s="83"/>
      <c r="R735" s="83"/>
      <c r="S735" s="83"/>
      <c r="T735" s="83"/>
      <c r="U735" s="99">
        <f>COUNTIF(通讯通路门店!$S:$S,$G735)</f>
        <v>0</v>
      </c>
      <c r="V735" s="99">
        <f>COUNTIFS(通讯通路门店!$S:$S,$G735,通讯通路门店!$J:$J,"综合卖场")</f>
        <v>0</v>
      </c>
      <c r="W735" s="99">
        <f>SUMIFS(通讯通路门店!$AJ:$AJ,通讯通路门店!$S:$S,通讯客户沙盘!$G735)</f>
        <v>0</v>
      </c>
      <c r="X735" s="99">
        <f t="shared" si="55"/>
        <v>0</v>
      </c>
      <c r="Y735" s="99">
        <f>COUNTIFS(通讯通路门店!$S:$S,$G735,通讯通路门店!$J:$J,"荣耀体验店")+COUNTIFS(通讯通路门店!$S:$S,$G735,通讯通路门店!$J:$J,"荣耀授权专卖店")</f>
        <v>0</v>
      </c>
      <c r="Z735" s="99">
        <f>COUNTIFS(通讯通路门店!$S:$S,$G735,通讯通路门店!$J:$J,"VIVO体验店")</f>
        <v>0</v>
      </c>
      <c r="AA735" s="99">
        <f>COUNTIFS(通讯通路门店!$S:$S,$G735,通讯通路门店!$J:$J,"OPPO体验店")</f>
        <v>0</v>
      </c>
      <c r="AB735" s="99">
        <f>COUNTIFS(通讯通路门店!$S:$S,$G735,通讯通路门店!$J:$J,"华为授权体验店")+COUNTIFS(通讯通路门店!$S:$S,$G735,通讯通路门店!$J:$J,"华为堡垒店")</f>
        <v>0</v>
      </c>
      <c r="AC735" s="99">
        <f>COUNTIFS(通讯通路门店!$S:$S,$G735,通讯通路门店!$J:$J,"小米体验店")</f>
        <v>0</v>
      </c>
      <c r="AD735" s="99">
        <f>COUNTIFS(通讯通路门店!$S:$S,$G735,通讯通路门店!$J:$J,"苹果体验店")</f>
        <v>0</v>
      </c>
      <c r="AE735" s="99">
        <f>COUNTIFS(通讯通路门店!$S:$S,$G735,通讯通路门店!$J:$J,"其他品牌专卖店")</f>
        <v>0</v>
      </c>
      <c r="AF735" s="99">
        <f>SUMIFS(通讯通路门店!$BI:$BI,通讯通路门店!$S:$S,$G735)</f>
        <v>0</v>
      </c>
      <c r="AG735" s="99">
        <f>SUMIFS(通讯通路门店!$BH:$BH,通讯通路门店!$S:$S,$G735)</f>
        <v>0</v>
      </c>
      <c r="AH735" s="99">
        <f t="shared" si="56"/>
        <v>0</v>
      </c>
      <c r="AI735" s="99">
        <f>SUMIFS(通讯通路门店!$BB:$BB,通讯通路门店!$S:$S,$G735)</f>
        <v>0</v>
      </c>
      <c r="AJ735" s="99">
        <f>SUMIFS(通讯通路门店!$BE:$BE,通讯通路门店!$S:$S,$G735)</f>
        <v>0</v>
      </c>
      <c r="AK735" s="99">
        <f>SUMIFS(通讯通路门店!$BG:$BG,通讯通路门店!$S:$S,$G735)</f>
        <v>0</v>
      </c>
      <c r="AL735" s="99">
        <f>SUMIFS(通讯通路门店!$BC:$BC,通讯通路门店!$S:$S,$G735)</f>
        <v>0</v>
      </c>
      <c r="AM735" s="99">
        <f>SUMIFS(通讯通路门店!$BD:$BD,通讯通路门店!$S:$S,$G735)</f>
        <v>0</v>
      </c>
      <c r="AN735" s="99">
        <f>SUMIFS(通讯通路门店!$BF:$BF,通讯通路门店!$S:$S,$G735)</f>
        <v>0</v>
      </c>
      <c r="AO735" s="99">
        <f t="shared" si="57"/>
        <v>0</v>
      </c>
      <c r="AP735" s="99">
        <f>SUMIFS(通讯通路门店!$K:$K,通讯通路门店!$S:$S,$G735)</f>
        <v>0</v>
      </c>
      <c r="AQ735" s="83"/>
      <c r="AR735" s="99">
        <f>SUMIFS(通讯通路门店!$T:$T,通讯通路门店!$S:$S,$G735)</f>
        <v>0</v>
      </c>
      <c r="AS735" s="99">
        <f>SUMIFS(通讯通路门店!$U:$U,通讯通路门店!$S:$S,$G735)</f>
        <v>0</v>
      </c>
      <c r="AT735" s="99">
        <f>SUMIFS(通讯通路门店!$V:$V,通讯通路门店!$S:$S,$G735)</f>
        <v>0</v>
      </c>
      <c r="AU735" s="99">
        <f>SUMIFS(通讯通路门店!$W:$W,通讯通路门店!$S:$S,$G735)</f>
        <v>0</v>
      </c>
      <c r="AV735" s="99">
        <f>SUMIFS(通讯通路门店!$Z:$Z,通讯通路门店!$S:$S,$G735)</f>
        <v>0</v>
      </c>
      <c r="AW735" s="99">
        <f>SUMIFS(通讯通路门店!$AB:$AB,通讯通路门店!$S:$S,$G735)</f>
        <v>0</v>
      </c>
      <c r="AX735" s="99">
        <f>SUMIFS(通讯通路门店!$X:$X,通讯通路门店!$S:$S,$G735)</f>
        <v>0</v>
      </c>
      <c r="AY735" s="99">
        <f>SUMIFS(通讯通路门店!$Y:$Y,通讯通路门店!$S:$S,$G735)</f>
        <v>0</v>
      </c>
      <c r="AZ735" s="99">
        <f>SUMIFS(通讯通路门店!$AA:$AA,通讯通路门店!$S:$S,$G735)</f>
        <v>0</v>
      </c>
      <c r="BA735" s="99">
        <f t="shared" si="58"/>
        <v>0</v>
      </c>
      <c r="BB735" s="99">
        <f t="shared" si="59"/>
        <v>0</v>
      </c>
      <c r="BC735" s="99">
        <f>SUMIFS(通讯通路门店!$W:$W,通讯通路门店!$S:$S,$G735,通讯通路门店!$J:$J,"荣耀体验店")+SUMIFS(通讯通路门店!$W:$W,通讯通路门店!$S:$S,$G735,通讯通路门店!$J:$J,"荣耀授权专卖店")</f>
        <v>0</v>
      </c>
      <c r="BD735" s="99">
        <f>SUMIFS(通讯通路门店!$Z:$Z,通讯通路门店!$S:$S,$G735,通讯通路门店!$J:$J,"VIVO体验店")</f>
        <v>0</v>
      </c>
      <c r="BE735" s="99">
        <f>SUMIFS(通讯通路门店!$AB:$AB,通讯通路门店!$S:$S,$G735,通讯通路门店!$J:$J,"OPPO体验店")</f>
        <v>0</v>
      </c>
      <c r="BF735" s="99">
        <f>SUMIFS(通讯通路门店!$X:$X,通讯通路门店!$S:$S,$G735,通讯通路门店!$J:$J,"华为授权体验店")+SUMIFS(通讯通路门店!$AA:$AA,通讯通路门店!$S:$S,$G735,通讯通路门店!$J:$J,"华为堡垒店")</f>
        <v>0</v>
      </c>
      <c r="BG735" s="99">
        <f>SUMIFS(通讯通路门店!$Y:$Y,通讯通路门店!$S:$S,$G735,通讯通路门店!$J:$J,"小米体验店")</f>
        <v>0</v>
      </c>
      <c r="BH735" s="99">
        <f>SUMIFS(通讯通路门店!$AA:$AA,通讯通路门店!$S:$S,$G735,通讯通路门店!$J:$J,"苹果体验店")</f>
        <v>0</v>
      </c>
      <c r="BI735" s="99">
        <f>SUMIFS(通讯通路门店!$K:$K,通讯通路门店!$S:$S,$G735,通讯通路门店!$J:$J,"其他品牌专卖店")</f>
        <v>0</v>
      </c>
      <c r="BJ735" s="99">
        <f>SUMIFS(通讯通路门店!$AC:$AC,通讯通路门店!$S:$S,$G735)</f>
        <v>0</v>
      </c>
      <c r="BK735" s="99">
        <f>SUMIFS(通讯通路门店!$AD:$AD,通讯通路门店!$S:$S,$G735)</f>
        <v>0</v>
      </c>
      <c r="BL735" s="99">
        <f>SUMIFS(通讯通路门店!$AE:$AE,通讯通路门店!$S:$S,$G735)</f>
        <v>0</v>
      </c>
      <c r="BM735" s="99">
        <f>SUMIFS(通讯通路门店!$AF:$AF,通讯通路门店!$S:$S,$G735)</f>
        <v>0</v>
      </c>
      <c r="BN735" s="99">
        <f>SUMIFS(通讯通路门店!$AG:$AG,通讯通路门店!$S:$S,$G735)</f>
        <v>0</v>
      </c>
      <c r="BO735" s="99">
        <f>SUMIFS(通讯通路门店!$AH:$AH,通讯通路门店!$S:$S,$G735)</f>
        <v>0</v>
      </c>
      <c r="BP735" s="99">
        <f>SUMIFS(通讯通路门店!$AI:$AI,通讯通路门店!$S:$S,$G735)</f>
        <v>0</v>
      </c>
      <c r="BQ735" s="83"/>
    </row>
    <row r="736" spans="1:69">
      <c r="A736" s="99" t="str">
        <f>IFERROR(_xlfn.XLOOKUP($G736,通讯通路门店!$S$4:$S$993933,通讯通路门店!$A$4:$A$993933,0,0),"")</f>
        <v/>
      </c>
      <c r="B736" s="99" t="str">
        <f>IFERROR(_xlfn.XLOOKUP($G736,通讯通路门店!$S$4:$S$993933,通讯通路门店!$B$4:$B$993933,0,0),"")</f>
        <v/>
      </c>
      <c r="C736" s="99" t="str">
        <f>IFERROR(_xlfn.XLOOKUP($G736,通讯通路门店!$S$4:$S$993933,通讯通路门店!$C$4:$C$993933,0,0),"")</f>
        <v/>
      </c>
      <c r="D736" s="99" t="str">
        <f>IFERROR(_xlfn.XLOOKUP($G736,通讯通路门店!$S$4:$S$993933,通讯通路门店!$D$4:$D$993933,0,0),"")</f>
        <v/>
      </c>
      <c r="E736" s="83"/>
      <c r="F736" s="83"/>
      <c r="G736" s="101" t="e">
        <v>#N/A</v>
      </c>
      <c r="H736" s="102" t="str">
        <f>IFERROR(_xlfn.XLOOKUP($G736,通讯通路门店!$S$4:$S$993933,通讯通路门店!$R$4:$R$993933,0,0),"")</f>
        <v/>
      </c>
      <c r="I736" s="83"/>
      <c r="J736" s="83"/>
      <c r="K736" s="83"/>
      <c r="L736" s="83"/>
      <c r="M736" s="83"/>
      <c r="N736" s="83"/>
      <c r="O736" s="83"/>
      <c r="P736" s="83"/>
      <c r="Q736" s="83"/>
      <c r="R736" s="83"/>
      <c r="S736" s="83"/>
      <c r="T736" s="83"/>
      <c r="U736" s="99">
        <f>COUNTIF(通讯通路门店!$S:$S,$G736)</f>
        <v>0</v>
      </c>
      <c r="V736" s="99">
        <f>COUNTIFS(通讯通路门店!$S:$S,$G736,通讯通路门店!$J:$J,"综合卖场")</f>
        <v>0</v>
      </c>
      <c r="W736" s="99">
        <f>SUMIFS(通讯通路门店!$AJ:$AJ,通讯通路门店!$S:$S,通讯客户沙盘!$G736)</f>
        <v>0</v>
      </c>
      <c r="X736" s="99">
        <f t="shared" si="55"/>
        <v>0</v>
      </c>
      <c r="Y736" s="99">
        <f>COUNTIFS(通讯通路门店!$S:$S,$G736,通讯通路门店!$J:$J,"荣耀体验店")+COUNTIFS(通讯通路门店!$S:$S,$G736,通讯通路门店!$J:$J,"荣耀授权专卖店")</f>
        <v>0</v>
      </c>
      <c r="Z736" s="99">
        <f>COUNTIFS(通讯通路门店!$S:$S,$G736,通讯通路门店!$J:$J,"VIVO体验店")</f>
        <v>0</v>
      </c>
      <c r="AA736" s="99">
        <f>COUNTIFS(通讯通路门店!$S:$S,$G736,通讯通路门店!$J:$J,"OPPO体验店")</f>
        <v>0</v>
      </c>
      <c r="AB736" s="99">
        <f>COUNTIFS(通讯通路门店!$S:$S,$G736,通讯通路门店!$J:$J,"华为授权体验店")+COUNTIFS(通讯通路门店!$S:$S,$G736,通讯通路门店!$J:$J,"华为堡垒店")</f>
        <v>0</v>
      </c>
      <c r="AC736" s="99">
        <f>COUNTIFS(通讯通路门店!$S:$S,$G736,通讯通路门店!$J:$J,"小米体验店")</f>
        <v>0</v>
      </c>
      <c r="AD736" s="99">
        <f>COUNTIFS(通讯通路门店!$S:$S,$G736,通讯通路门店!$J:$J,"苹果体验店")</f>
        <v>0</v>
      </c>
      <c r="AE736" s="99">
        <f>COUNTIFS(通讯通路门店!$S:$S,$G736,通讯通路门店!$J:$J,"其他品牌专卖店")</f>
        <v>0</v>
      </c>
      <c r="AF736" s="99">
        <f>SUMIFS(通讯通路门店!$BI:$BI,通讯通路门店!$S:$S,$G736)</f>
        <v>0</v>
      </c>
      <c r="AG736" s="99">
        <f>SUMIFS(通讯通路门店!$BH:$BH,通讯通路门店!$S:$S,$G736)</f>
        <v>0</v>
      </c>
      <c r="AH736" s="99">
        <f t="shared" si="56"/>
        <v>0</v>
      </c>
      <c r="AI736" s="99">
        <f>SUMIFS(通讯通路门店!$BB:$BB,通讯通路门店!$S:$S,$G736)</f>
        <v>0</v>
      </c>
      <c r="AJ736" s="99">
        <f>SUMIFS(通讯通路门店!$BE:$BE,通讯通路门店!$S:$S,$G736)</f>
        <v>0</v>
      </c>
      <c r="AK736" s="99">
        <f>SUMIFS(通讯通路门店!$BG:$BG,通讯通路门店!$S:$S,$G736)</f>
        <v>0</v>
      </c>
      <c r="AL736" s="99">
        <f>SUMIFS(通讯通路门店!$BC:$BC,通讯通路门店!$S:$S,$G736)</f>
        <v>0</v>
      </c>
      <c r="AM736" s="99">
        <f>SUMIFS(通讯通路门店!$BD:$BD,通讯通路门店!$S:$S,$G736)</f>
        <v>0</v>
      </c>
      <c r="AN736" s="99">
        <f>SUMIFS(通讯通路门店!$BF:$BF,通讯通路门店!$S:$S,$G736)</f>
        <v>0</v>
      </c>
      <c r="AO736" s="99">
        <f t="shared" si="57"/>
        <v>0</v>
      </c>
      <c r="AP736" s="99">
        <f>SUMIFS(通讯通路门店!$K:$K,通讯通路门店!$S:$S,$G736)</f>
        <v>0</v>
      </c>
      <c r="AQ736" s="83"/>
      <c r="AR736" s="99">
        <f>SUMIFS(通讯通路门店!$T:$T,通讯通路门店!$S:$S,$G736)</f>
        <v>0</v>
      </c>
      <c r="AS736" s="99">
        <f>SUMIFS(通讯通路门店!$U:$U,通讯通路门店!$S:$S,$G736)</f>
        <v>0</v>
      </c>
      <c r="AT736" s="99">
        <f>SUMIFS(通讯通路门店!$V:$V,通讯通路门店!$S:$S,$G736)</f>
        <v>0</v>
      </c>
      <c r="AU736" s="99">
        <f>SUMIFS(通讯通路门店!$W:$W,通讯通路门店!$S:$S,$G736)</f>
        <v>0</v>
      </c>
      <c r="AV736" s="99">
        <f>SUMIFS(通讯通路门店!$Z:$Z,通讯通路门店!$S:$S,$G736)</f>
        <v>0</v>
      </c>
      <c r="AW736" s="99">
        <f>SUMIFS(通讯通路门店!$AB:$AB,通讯通路门店!$S:$S,$G736)</f>
        <v>0</v>
      </c>
      <c r="AX736" s="99">
        <f>SUMIFS(通讯通路门店!$X:$X,通讯通路门店!$S:$S,$G736)</f>
        <v>0</v>
      </c>
      <c r="AY736" s="99">
        <f>SUMIFS(通讯通路门店!$Y:$Y,通讯通路门店!$S:$S,$G736)</f>
        <v>0</v>
      </c>
      <c r="AZ736" s="99">
        <f>SUMIFS(通讯通路门店!$AA:$AA,通讯通路门店!$S:$S,$G736)</f>
        <v>0</v>
      </c>
      <c r="BA736" s="99">
        <f t="shared" si="58"/>
        <v>0</v>
      </c>
      <c r="BB736" s="99">
        <f t="shared" si="59"/>
        <v>0</v>
      </c>
      <c r="BC736" s="99">
        <f>SUMIFS(通讯通路门店!$W:$W,通讯通路门店!$S:$S,$G736,通讯通路门店!$J:$J,"荣耀体验店")+SUMIFS(通讯通路门店!$W:$W,通讯通路门店!$S:$S,$G736,通讯通路门店!$J:$J,"荣耀授权专卖店")</f>
        <v>0</v>
      </c>
      <c r="BD736" s="99">
        <f>SUMIFS(通讯通路门店!$Z:$Z,通讯通路门店!$S:$S,$G736,通讯通路门店!$J:$J,"VIVO体验店")</f>
        <v>0</v>
      </c>
      <c r="BE736" s="99">
        <f>SUMIFS(通讯通路门店!$AB:$AB,通讯通路门店!$S:$S,$G736,通讯通路门店!$J:$J,"OPPO体验店")</f>
        <v>0</v>
      </c>
      <c r="BF736" s="99">
        <f>SUMIFS(通讯通路门店!$X:$X,通讯通路门店!$S:$S,$G736,通讯通路门店!$J:$J,"华为授权体验店")+SUMIFS(通讯通路门店!$AA:$AA,通讯通路门店!$S:$S,$G736,通讯通路门店!$J:$J,"华为堡垒店")</f>
        <v>0</v>
      </c>
      <c r="BG736" s="99">
        <f>SUMIFS(通讯通路门店!$Y:$Y,通讯通路门店!$S:$S,$G736,通讯通路门店!$J:$J,"小米体验店")</f>
        <v>0</v>
      </c>
      <c r="BH736" s="99">
        <f>SUMIFS(通讯通路门店!$AA:$AA,通讯通路门店!$S:$S,$G736,通讯通路门店!$J:$J,"苹果体验店")</f>
        <v>0</v>
      </c>
      <c r="BI736" s="99">
        <f>SUMIFS(通讯通路门店!$K:$K,通讯通路门店!$S:$S,$G736,通讯通路门店!$J:$J,"其他品牌专卖店")</f>
        <v>0</v>
      </c>
      <c r="BJ736" s="99">
        <f>SUMIFS(通讯通路门店!$AC:$AC,通讯通路门店!$S:$S,$G736)</f>
        <v>0</v>
      </c>
      <c r="BK736" s="99">
        <f>SUMIFS(通讯通路门店!$AD:$AD,通讯通路门店!$S:$S,$G736)</f>
        <v>0</v>
      </c>
      <c r="BL736" s="99">
        <f>SUMIFS(通讯通路门店!$AE:$AE,通讯通路门店!$S:$S,$G736)</f>
        <v>0</v>
      </c>
      <c r="BM736" s="99">
        <f>SUMIFS(通讯通路门店!$AF:$AF,通讯通路门店!$S:$S,$G736)</f>
        <v>0</v>
      </c>
      <c r="BN736" s="99">
        <f>SUMIFS(通讯通路门店!$AG:$AG,通讯通路门店!$S:$S,$G736)</f>
        <v>0</v>
      </c>
      <c r="BO736" s="99">
        <f>SUMIFS(通讯通路门店!$AH:$AH,通讯通路门店!$S:$S,$G736)</f>
        <v>0</v>
      </c>
      <c r="BP736" s="99">
        <f>SUMIFS(通讯通路门店!$AI:$AI,通讯通路门店!$S:$S,$G736)</f>
        <v>0</v>
      </c>
      <c r="BQ736" s="83"/>
    </row>
    <row r="737" spans="1:69">
      <c r="A737" s="99" t="str">
        <f>IFERROR(_xlfn.XLOOKUP($G737,通讯通路门店!$S$4:$S$993933,通讯通路门店!$A$4:$A$993933,0,0),"")</f>
        <v/>
      </c>
      <c r="B737" s="99" t="str">
        <f>IFERROR(_xlfn.XLOOKUP($G737,通讯通路门店!$S$4:$S$993933,通讯通路门店!$B$4:$B$993933,0,0),"")</f>
        <v/>
      </c>
      <c r="C737" s="99" t="str">
        <f>IFERROR(_xlfn.XLOOKUP($G737,通讯通路门店!$S$4:$S$993933,通讯通路门店!$C$4:$C$993933,0,0),"")</f>
        <v/>
      </c>
      <c r="D737" s="99" t="str">
        <f>IFERROR(_xlfn.XLOOKUP($G737,通讯通路门店!$S$4:$S$993933,通讯通路门店!$D$4:$D$993933,0,0),"")</f>
        <v/>
      </c>
      <c r="E737" s="83"/>
      <c r="F737" s="83"/>
      <c r="G737" s="101" t="e">
        <v>#N/A</v>
      </c>
      <c r="H737" s="102" t="str">
        <f>IFERROR(_xlfn.XLOOKUP($G737,通讯通路门店!$S$4:$S$993933,通讯通路门店!$R$4:$R$993933,0,0),"")</f>
        <v/>
      </c>
      <c r="I737" s="83"/>
      <c r="J737" s="83"/>
      <c r="K737" s="83"/>
      <c r="L737" s="83"/>
      <c r="M737" s="83"/>
      <c r="N737" s="83"/>
      <c r="O737" s="83"/>
      <c r="P737" s="83"/>
      <c r="Q737" s="83"/>
      <c r="R737" s="83"/>
      <c r="S737" s="83"/>
      <c r="T737" s="83"/>
      <c r="U737" s="99">
        <f>COUNTIF(通讯通路门店!$S:$S,$G737)</f>
        <v>0</v>
      </c>
      <c r="V737" s="99">
        <f>COUNTIFS(通讯通路门店!$S:$S,$G737,通讯通路门店!$J:$J,"综合卖场")</f>
        <v>0</v>
      </c>
      <c r="W737" s="99">
        <f>SUMIFS(通讯通路门店!$AJ:$AJ,通讯通路门店!$S:$S,通讯客户沙盘!$G737)</f>
        <v>0</v>
      </c>
      <c r="X737" s="99">
        <f t="shared" si="55"/>
        <v>0</v>
      </c>
      <c r="Y737" s="99">
        <f>COUNTIFS(通讯通路门店!$S:$S,$G737,通讯通路门店!$J:$J,"荣耀体验店")+COUNTIFS(通讯通路门店!$S:$S,$G737,通讯通路门店!$J:$J,"荣耀授权专卖店")</f>
        <v>0</v>
      </c>
      <c r="Z737" s="99">
        <f>COUNTIFS(通讯通路门店!$S:$S,$G737,通讯通路门店!$J:$J,"VIVO体验店")</f>
        <v>0</v>
      </c>
      <c r="AA737" s="99">
        <f>COUNTIFS(通讯通路门店!$S:$S,$G737,通讯通路门店!$J:$J,"OPPO体验店")</f>
        <v>0</v>
      </c>
      <c r="AB737" s="99">
        <f>COUNTIFS(通讯通路门店!$S:$S,$G737,通讯通路门店!$J:$J,"华为授权体验店")+COUNTIFS(通讯通路门店!$S:$S,$G737,通讯通路门店!$J:$J,"华为堡垒店")</f>
        <v>0</v>
      </c>
      <c r="AC737" s="99">
        <f>COUNTIFS(通讯通路门店!$S:$S,$G737,通讯通路门店!$J:$J,"小米体验店")</f>
        <v>0</v>
      </c>
      <c r="AD737" s="99">
        <f>COUNTIFS(通讯通路门店!$S:$S,$G737,通讯通路门店!$J:$J,"苹果体验店")</f>
        <v>0</v>
      </c>
      <c r="AE737" s="99">
        <f>COUNTIFS(通讯通路门店!$S:$S,$G737,通讯通路门店!$J:$J,"其他品牌专卖店")</f>
        <v>0</v>
      </c>
      <c r="AF737" s="99">
        <f>SUMIFS(通讯通路门店!$BI:$BI,通讯通路门店!$S:$S,$G737)</f>
        <v>0</v>
      </c>
      <c r="AG737" s="99">
        <f>SUMIFS(通讯通路门店!$BH:$BH,通讯通路门店!$S:$S,$G737)</f>
        <v>0</v>
      </c>
      <c r="AH737" s="99">
        <f t="shared" si="56"/>
        <v>0</v>
      </c>
      <c r="AI737" s="99">
        <f>SUMIFS(通讯通路门店!$BB:$BB,通讯通路门店!$S:$S,$G737)</f>
        <v>0</v>
      </c>
      <c r="AJ737" s="99">
        <f>SUMIFS(通讯通路门店!$BE:$BE,通讯通路门店!$S:$S,$G737)</f>
        <v>0</v>
      </c>
      <c r="AK737" s="99">
        <f>SUMIFS(通讯通路门店!$BG:$BG,通讯通路门店!$S:$S,$G737)</f>
        <v>0</v>
      </c>
      <c r="AL737" s="99">
        <f>SUMIFS(通讯通路门店!$BC:$BC,通讯通路门店!$S:$S,$G737)</f>
        <v>0</v>
      </c>
      <c r="AM737" s="99">
        <f>SUMIFS(通讯通路门店!$BD:$BD,通讯通路门店!$S:$S,$G737)</f>
        <v>0</v>
      </c>
      <c r="AN737" s="99">
        <f>SUMIFS(通讯通路门店!$BF:$BF,通讯通路门店!$S:$S,$G737)</f>
        <v>0</v>
      </c>
      <c r="AO737" s="99">
        <f t="shared" si="57"/>
        <v>0</v>
      </c>
      <c r="AP737" s="99">
        <f>SUMIFS(通讯通路门店!$K:$K,通讯通路门店!$S:$S,$G737)</f>
        <v>0</v>
      </c>
      <c r="AQ737" s="83"/>
      <c r="AR737" s="99">
        <f>SUMIFS(通讯通路门店!$T:$T,通讯通路门店!$S:$S,$G737)</f>
        <v>0</v>
      </c>
      <c r="AS737" s="99">
        <f>SUMIFS(通讯通路门店!$U:$U,通讯通路门店!$S:$S,$G737)</f>
        <v>0</v>
      </c>
      <c r="AT737" s="99">
        <f>SUMIFS(通讯通路门店!$V:$V,通讯通路门店!$S:$S,$G737)</f>
        <v>0</v>
      </c>
      <c r="AU737" s="99">
        <f>SUMIFS(通讯通路门店!$W:$W,通讯通路门店!$S:$S,$G737)</f>
        <v>0</v>
      </c>
      <c r="AV737" s="99">
        <f>SUMIFS(通讯通路门店!$Z:$Z,通讯通路门店!$S:$S,$G737)</f>
        <v>0</v>
      </c>
      <c r="AW737" s="99">
        <f>SUMIFS(通讯通路门店!$AB:$AB,通讯通路门店!$S:$S,$G737)</f>
        <v>0</v>
      </c>
      <c r="AX737" s="99">
        <f>SUMIFS(通讯通路门店!$X:$X,通讯通路门店!$S:$S,$G737)</f>
        <v>0</v>
      </c>
      <c r="AY737" s="99">
        <f>SUMIFS(通讯通路门店!$Y:$Y,通讯通路门店!$S:$S,$G737)</f>
        <v>0</v>
      </c>
      <c r="AZ737" s="99">
        <f>SUMIFS(通讯通路门店!$AA:$AA,通讯通路门店!$S:$S,$G737)</f>
        <v>0</v>
      </c>
      <c r="BA737" s="99">
        <f t="shared" si="58"/>
        <v>0</v>
      </c>
      <c r="BB737" s="99">
        <f t="shared" si="59"/>
        <v>0</v>
      </c>
      <c r="BC737" s="99">
        <f>SUMIFS(通讯通路门店!$W:$W,通讯通路门店!$S:$S,$G737,通讯通路门店!$J:$J,"荣耀体验店")+SUMIFS(通讯通路门店!$W:$W,通讯通路门店!$S:$S,$G737,通讯通路门店!$J:$J,"荣耀授权专卖店")</f>
        <v>0</v>
      </c>
      <c r="BD737" s="99">
        <f>SUMIFS(通讯通路门店!$Z:$Z,通讯通路门店!$S:$S,$G737,通讯通路门店!$J:$J,"VIVO体验店")</f>
        <v>0</v>
      </c>
      <c r="BE737" s="99">
        <f>SUMIFS(通讯通路门店!$AB:$AB,通讯通路门店!$S:$S,$G737,通讯通路门店!$J:$J,"OPPO体验店")</f>
        <v>0</v>
      </c>
      <c r="BF737" s="99">
        <f>SUMIFS(通讯通路门店!$X:$X,通讯通路门店!$S:$S,$G737,通讯通路门店!$J:$J,"华为授权体验店")+SUMIFS(通讯通路门店!$AA:$AA,通讯通路门店!$S:$S,$G737,通讯通路门店!$J:$J,"华为堡垒店")</f>
        <v>0</v>
      </c>
      <c r="BG737" s="99">
        <f>SUMIFS(通讯通路门店!$Y:$Y,通讯通路门店!$S:$S,$G737,通讯通路门店!$J:$J,"小米体验店")</f>
        <v>0</v>
      </c>
      <c r="BH737" s="99">
        <f>SUMIFS(通讯通路门店!$AA:$AA,通讯通路门店!$S:$S,$G737,通讯通路门店!$J:$J,"苹果体验店")</f>
        <v>0</v>
      </c>
      <c r="BI737" s="99">
        <f>SUMIFS(通讯通路门店!$K:$K,通讯通路门店!$S:$S,$G737,通讯通路门店!$J:$J,"其他品牌专卖店")</f>
        <v>0</v>
      </c>
      <c r="BJ737" s="99">
        <f>SUMIFS(通讯通路门店!$AC:$AC,通讯通路门店!$S:$S,$G737)</f>
        <v>0</v>
      </c>
      <c r="BK737" s="99">
        <f>SUMIFS(通讯通路门店!$AD:$AD,通讯通路门店!$S:$S,$G737)</f>
        <v>0</v>
      </c>
      <c r="BL737" s="99">
        <f>SUMIFS(通讯通路门店!$AE:$AE,通讯通路门店!$S:$S,$G737)</f>
        <v>0</v>
      </c>
      <c r="BM737" s="99">
        <f>SUMIFS(通讯通路门店!$AF:$AF,通讯通路门店!$S:$S,$G737)</f>
        <v>0</v>
      </c>
      <c r="BN737" s="99">
        <f>SUMIFS(通讯通路门店!$AG:$AG,通讯通路门店!$S:$S,$G737)</f>
        <v>0</v>
      </c>
      <c r="BO737" s="99">
        <f>SUMIFS(通讯通路门店!$AH:$AH,通讯通路门店!$S:$S,$G737)</f>
        <v>0</v>
      </c>
      <c r="BP737" s="99">
        <f>SUMIFS(通讯通路门店!$AI:$AI,通讯通路门店!$S:$S,$G737)</f>
        <v>0</v>
      </c>
      <c r="BQ737" s="83"/>
    </row>
    <row r="738" spans="1:69">
      <c r="A738" s="99" t="str">
        <f>IFERROR(_xlfn.XLOOKUP($G738,通讯通路门店!$S$4:$S$993933,通讯通路门店!$A$4:$A$993933,0,0),"")</f>
        <v/>
      </c>
      <c r="B738" s="99" t="str">
        <f>IFERROR(_xlfn.XLOOKUP($G738,通讯通路门店!$S$4:$S$993933,通讯通路门店!$B$4:$B$993933,0,0),"")</f>
        <v/>
      </c>
      <c r="C738" s="99" t="str">
        <f>IFERROR(_xlfn.XLOOKUP($G738,通讯通路门店!$S$4:$S$993933,通讯通路门店!$C$4:$C$993933,0,0),"")</f>
        <v/>
      </c>
      <c r="D738" s="99" t="str">
        <f>IFERROR(_xlfn.XLOOKUP($G738,通讯通路门店!$S$4:$S$993933,通讯通路门店!$D$4:$D$993933,0,0),"")</f>
        <v/>
      </c>
      <c r="E738" s="83"/>
      <c r="F738" s="83"/>
      <c r="G738" s="101" t="e">
        <v>#N/A</v>
      </c>
      <c r="H738" s="102" t="str">
        <f>IFERROR(_xlfn.XLOOKUP($G738,通讯通路门店!$S$4:$S$993933,通讯通路门店!$R$4:$R$993933,0,0),"")</f>
        <v/>
      </c>
      <c r="I738" s="83"/>
      <c r="J738" s="83"/>
      <c r="K738" s="83"/>
      <c r="L738" s="83"/>
      <c r="M738" s="83"/>
      <c r="N738" s="83"/>
      <c r="O738" s="83"/>
      <c r="P738" s="83"/>
      <c r="Q738" s="83"/>
      <c r="R738" s="83"/>
      <c r="S738" s="83"/>
      <c r="T738" s="83"/>
      <c r="U738" s="99">
        <f>COUNTIF(通讯通路门店!$S:$S,$G738)</f>
        <v>0</v>
      </c>
      <c r="V738" s="99">
        <f>COUNTIFS(通讯通路门店!$S:$S,$G738,通讯通路门店!$J:$J,"综合卖场")</f>
        <v>0</v>
      </c>
      <c r="W738" s="99">
        <f>SUMIFS(通讯通路门店!$AJ:$AJ,通讯通路门店!$S:$S,通讯客户沙盘!$G738)</f>
        <v>0</v>
      </c>
      <c r="X738" s="99">
        <f t="shared" si="55"/>
        <v>0</v>
      </c>
      <c r="Y738" s="99">
        <f>COUNTIFS(通讯通路门店!$S:$S,$G738,通讯通路门店!$J:$J,"荣耀体验店")+COUNTIFS(通讯通路门店!$S:$S,$G738,通讯通路门店!$J:$J,"荣耀授权专卖店")</f>
        <v>0</v>
      </c>
      <c r="Z738" s="99">
        <f>COUNTIFS(通讯通路门店!$S:$S,$G738,通讯通路门店!$J:$J,"VIVO体验店")</f>
        <v>0</v>
      </c>
      <c r="AA738" s="99">
        <f>COUNTIFS(通讯通路门店!$S:$S,$G738,通讯通路门店!$J:$J,"OPPO体验店")</f>
        <v>0</v>
      </c>
      <c r="AB738" s="99">
        <f>COUNTIFS(通讯通路门店!$S:$S,$G738,通讯通路门店!$J:$J,"华为授权体验店")+COUNTIFS(通讯通路门店!$S:$S,$G738,通讯通路门店!$J:$J,"华为堡垒店")</f>
        <v>0</v>
      </c>
      <c r="AC738" s="99">
        <f>COUNTIFS(通讯通路门店!$S:$S,$G738,通讯通路门店!$J:$J,"小米体验店")</f>
        <v>0</v>
      </c>
      <c r="AD738" s="99">
        <f>COUNTIFS(通讯通路门店!$S:$S,$G738,通讯通路门店!$J:$J,"苹果体验店")</f>
        <v>0</v>
      </c>
      <c r="AE738" s="99">
        <f>COUNTIFS(通讯通路门店!$S:$S,$G738,通讯通路门店!$J:$J,"其他品牌专卖店")</f>
        <v>0</v>
      </c>
      <c r="AF738" s="99">
        <f>SUMIFS(通讯通路门店!$BI:$BI,通讯通路门店!$S:$S,$G738)</f>
        <v>0</v>
      </c>
      <c r="AG738" s="99">
        <f>SUMIFS(通讯通路门店!$BH:$BH,通讯通路门店!$S:$S,$G738)</f>
        <v>0</v>
      </c>
      <c r="AH738" s="99">
        <f t="shared" si="56"/>
        <v>0</v>
      </c>
      <c r="AI738" s="99">
        <f>SUMIFS(通讯通路门店!$BB:$BB,通讯通路门店!$S:$S,$G738)</f>
        <v>0</v>
      </c>
      <c r="AJ738" s="99">
        <f>SUMIFS(通讯通路门店!$BE:$BE,通讯通路门店!$S:$S,$G738)</f>
        <v>0</v>
      </c>
      <c r="AK738" s="99">
        <f>SUMIFS(通讯通路门店!$BG:$BG,通讯通路门店!$S:$S,$G738)</f>
        <v>0</v>
      </c>
      <c r="AL738" s="99">
        <f>SUMIFS(通讯通路门店!$BC:$BC,通讯通路门店!$S:$S,$G738)</f>
        <v>0</v>
      </c>
      <c r="AM738" s="99">
        <f>SUMIFS(通讯通路门店!$BD:$BD,通讯通路门店!$S:$S,$G738)</f>
        <v>0</v>
      </c>
      <c r="AN738" s="99">
        <f>SUMIFS(通讯通路门店!$BF:$BF,通讯通路门店!$S:$S,$G738)</f>
        <v>0</v>
      </c>
      <c r="AO738" s="99">
        <f t="shared" si="57"/>
        <v>0</v>
      </c>
      <c r="AP738" s="99">
        <f>SUMIFS(通讯通路门店!$K:$K,通讯通路门店!$S:$S,$G738)</f>
        <v>0</v>
      </c>
      <c r="AQ738" s="83"/>
      <c r="AR738" s="99">
        <f>SUMIFS(通讯通路门店!$T:$T,通讯通路门店!$S:$S,$G738)</f>
        <v>0</v>
      </c>
      <c r="AS738" s="99">
        <f>SUMIFS(通讯通路门店!$U:$U,通讯通路门店!$S:$S,$G738)</f>
        <v>0</v>
      </c>
      <c r="AT738" s="99">
        <f>SUMIFS(通讯通路门店!$V:$V,通讯通路门店!$S:$S,$G738)</f>
        <v>0</v>
      </c>
      <c r="AU738" s="99">
        <f>SUMIFS(通讯通路门店!$W:$W,通讯通路门店!$S:$S,$G738)</f>
        <v>0</v>
      </c>
      <c r="AV738" s="99">
        <f>SUMIFS(通讯通路门店!$Z:$Z,通讯通路门店!$S:$S,$G738)</f>
        <v>0</v>
      </c>
      <c r="AW738" s="99">
        <f>SUMIFS(通讯通路门店!$AB:$AB,通讯通路门店!$S:$S,$G738)</f>
        <v>0</v>
      </c>
      <c r="AX738" s="99">
        <f>SUMIFS(通讯通路门店!$X:$X,通讯通路门店!$S:$S,$G738)</f>
        <v>0</v>
      </c>
      <c r="AY738" s="99">
        <f>SUMIFS(通讯通路门店!$Y:$Y,通讯通路门店!$S:$S,$G738)</f>
        <v>0</v>
      </c>
      <c r="AZ738" s="99">
        <f>SUMIFS(通讯通路门店!$AA:$AA,通讯通路门店!$S:$S,$G738)</f>
        <v>0</v>
      </c>
      <c r="BA738" s="99">
        <f t="shared" si="58"/>
        <v>0</v>
      </c>
      <c r="BB738" s="99">
        <f t="shared" si="59"/>
        <v>0</v>
      </c>
      <c r="BC738" s="99">
        <f>SUMIFS(通讯通路门店!$W:$W,通讯通路门店!$S:$S,$G738,通讯通路门店!$J:$J,"荣耀体验店")+SUMIFS(通讯通路门店!$W:$W,通讯通路门店!$S:$S,$G738,通讯通路门店!$J:$J,"荣耀授权专卖店")</f>
        <v>0</v>
      </c>
      <c r="BD738" s="99">
        <f>SUMIFS(通讯通路门店!$Z:$Z,通讯通路门店!$S:$S,$G738,通讯通路门店!$J:$J,"VIVO体验店")</f>
        <v>0</v>
      </c>
      <c r="BE738" s="99">
        <f>SUMIFS(通讯通路门店!$AB:$AB,通讯通路门店!$S:$S,$G738,通讯通路门店!$J:$J,"OPPO体验店")</f>
        <v>0</v>
      </c>
      <c r="BF738" s="99">
        <f>SUMIFS(通讯通路门店!$X:$X,通讯通路门店!$S:$S,$G738,通讯通路门店!$J:$J,"华为授权体验店")+SUMIFS(通讯通路门店!$AA:$AA,通讯通路门店!$S:$S,$G738,通讯通路门店!$J:$J,"华为堡垒店")</f>
        <v>0</v>
      </c>
      <c r="BG738" s="99">
        <f>SUMIFS(通讯通路门店!$Y:$Y,通讯通路门店!$S:$S,$G738,通讯通路门店!$J:$J,"小米体验店")</f>
        <v>0</v>
      </c>
      <c r="BH738" s="99">
        <f>SUMIFS(通讯通路门店!$AA:$AA,通讯通路门店!$S:$S,$G738,通讯通路门店!$J:$J,"苹果体验店")</f>
        <v>0</v>
      </c>
      <c r="BI738" s="99">
        <f>SUMIFS(通讯通路门店!$K:$K,通讯通路门店!$S:$S,$G738,通讯通路门店!$J:$J,"其他品牌专卖店")</f>
        <v>0</v>
      </c>
      <c r="BJ738" s="99">
        <f>SUMIFS(通讯通路门店!$AC:$AC,通讯通路门店!$S:$S,$G738)</f>
        <v>0</v>
      </c>
      <c r="BK738" s="99">
        <f>SUMIFS(通讯通路门店!$AD:$AD,通讯通路门店!$S:$S,$G738)</f>
        <v>0</v>
      </c>
      <c r="BL738" s="99">
        <f>SUMIFS(通讯通路门店!$AE:$AE,通讯通路门店!$S:$S,$G738)</f>
        <v>0</v>
      </c>
      <c r="BM738" s="99">
        <f>SUMIFS(通讯通路门店!$AF:$AF,通讯通路门店!$S:$S,$G738)</f>
        <v>0</v>
      </c>
      <c r="BN738" s="99">
        <f>SUMIFS(通讯通路门店!$AG:$AG,通讯通路门店!$S:$S,$G738)</f>
        <v>0</v>
      </c>
      <c r="BO738" s="99">
        <f>SUMIFS(通讯通路门店!$AH:$AH,通讯通路门店!$S:$S,$G738)</f>
        <v>0</v>
      </c>
      <c r="BP738" s="99">
        <f>SUMIFS(通讯通路门店!$AI:$AI,通讯通路门店!$S:$S,$G738)</f>
        <v>0</v>
      </c>
      <c r="BQ738" s="83"/>
    </row>
    <row r="739" spans="1:69">
      <c r="A739" s="99" t="str">
        <f>IFERROR(_xlfn.XLOOKUP($G739,通讯通路门店!$S$4:$S$993933,通讯通路门店!$A$4:$A$993933,0,0),"")</f>
        <v/>
      </c>
      <c r="B739" s="99" t="str">
        <f>IFERROR(_xlfn.XLOOKUP($G739,通讯通路门店!$S$4:$S$993933,通讯通路门店!$B$4:$B$993933,0,0),"")</f>
        <v/>
      </c>
      <c r="C739" s="99" t="str">
        <f>IFERROR(_xlfn.XLOOKUP($G739,通讯通路门店!$S$4:$S$993933,通讯通路门店!$C$4:$C$993933,0,0),"")</f>
        <v/>
      </c>
      <c r="D739" s="99" t="str">
        <f>IFERROR(_xlfn.XLOOKUP($G739,通讯通路门店!$S$4:$S$993933,通讯通路门店!$D$4:$D$993933,0,0),"")</f>
        <v/>
      </c>
      <c r="E739" s="83"/>
      <c r="F739" s="83"/>
      <c r="G739" s="101" t="e">
        <v>#N/A</v>
      </c>
      <c r="H739" s="102" t="str">
        <f>IFERROR(_xlfn.XLOOKUP($G739,通讯通路门店!$S$4:$S$993933,通讯通路门店!$R$4:$R$993933,0,0),"")</f>
        <v/>
      </c>
      <c r="I739" s="83"/>
      <c r="J739" s="83"/>
      <c r="K739" s="83"/>
      <c r="L739" s="83"/>
      <c r="M739" s="83"/>
      <c r="N739" s="83"/>
      <c r="O739" s="83"/>
      <c r="P739" s="83"/>
      <c r="Q739" s="83"/>
      <c r="R739" s="83"/>
      <c r="S739" s="83"/>
      <c r="T739" s="83"/>
      <c r="U739" s="99">
        <f>COUNTIF(通讯通路门店!$S:$S,$G739)</f>
        <v>0</v>
      </c>
      <c r="V739" s="99">
        <f>COUNTIFS(通讯通路门店!$S:$S,$G739,通讯通路门店!$J:$J,"综合卖场")</f>
        <v>0</v>
      </c>
      <c r="W739" s="99">
        <f>SUMIFS(通讯通路门店!$AJ:$AJ,通讯通路门店!$S:$S,通讯客户沙盘!$G739)</f>
        <v>0</v>
      </c>
      <c r="X739" s="99">
        <f t="shared" si="55"/>
        <v>0</v>
      </c>
      <c r="Y739" s="99">
        <f>COUNTIFS(通讯通路门店!$S:$S,$G739,通讯通路门店!$J:$J,"荣耀体验店")+COUNTIFS(通讯通路门店!$S:$S,$G739,通讯通路门店!$J:$J,"荣耀授权专卖店")</f>
        <v>0</v>
      </c>
      <c r="Z739" s="99">
        <f>COUNTIFS(通讯通路门店!$S:$S,$G739,通讯通路门店!$J:$J,"VIVO体验店")</f>
        <v>0</v>
      </c>
      <c r="AA739" s="99">
        <f>COUNTIFS(通讯通路门店!$S:$S,$G739,通讯通路门店!$J:$J,"OPPO体验店")</f>
        <v>0</v>
      </c>
      <c r="AB739" s="99">
        <f>COUNTIFS(通讯通路门店!$S:$S,$G739,通讯通路门店!$J:$J,"华为授权体验店")+COUNTIFS(通讯通路门店!$S:$S,$G739,通讯通路门店!$J:$J,"华为堡垒店")</f>
        <v>0</v>
      </c>
      <c r="AC739" s="99">
        <f>COUNTIFS(通讯通路门店!$S:$S,$G739,通讯通路门店!$J:$J,"小米体验店")</f>
        <v>0</v>
      </c>
      <c r="AD739" s="99">
        <f>COUNTIFS(通讯通路门店!$S:$S,$G739,通讯通路门店!$J:$J,"苹果体验店")</f>
        <v>0</v>
      </c>
      <c r="AE739" s="99">
        <f>COUNTIFS(通讯通路门店!$S:$S,$G739,通讯通路门店!$J:$J,"其他品牌专卖店")</f>
        <v>0</v>
      </c>
      <c r="AF739" s="99">
        <f>SUMIFS(通讯通路门店!$BI:$BI,通讯通路门店!$S:$S,$G739)</f>
        <v>0</v>
      </c>
      <c r="AG739" s="99">
        <f>SUMIFS(通讯通路门店!$BH:$BH,通讯通路门店!$S:$S,$G739)</f>
        <v>0</v>
      </c>
      <c r="AH739" s="99">
        <f t="shared" si="56"/>
        <v>0</v>
      </c>
      <c r="AI739" s="99">
        <f>SUMIFS(通讯通路门店!$BB:$BB,通讯通路门店!$S:$S,$G739)</f>
        <v>0</v>
      </c>
      <c r="AJ739" s="99">
        <f>SUMIFS(通讯通路门店!$BE:$BE,通讯通路门店!$S:$S,$G739)</f>
        <v>0</v>
      </c>
      <c r="AK739" s="99">
        <f>SUMIFS(通讯通路门店!$BG:$BG,通讯通路门店!$S:$S,$G739)</f>
        <v>0</v>
      </c>
      <c r="AL739" s="99">
        <f>SUMIFS(通讯通路门店!$BC:$BC,通讯通路门店!$S:$S,$G739)</f>
        <v>0</v>
      </c>
      <c r="AM739" s="99">
        <f>SUMIFS(通讯通路门店!$BD:$BD,通讯通路门店!$S:$S,$G739)</f>
        <v>0</v>
      </c>
      <c r="AN739" s="99">
        <f>SUMIFS(通讯通路门店!$BF:$BF,通讯通路门店!$S:$S,$G739)</f>
        <v>0</v>
      </c>
      <c r="AO739" s="99">
        <f t="shared" si="57"/>
        <v>0</v>
      </c>
      <c r="AP739" s="99">
        <f>SUMIFS(通讯通路门店!$K:$K,通讯通路门店!$S:$S,$G739)</f>
        <v>0</v>
      </c>
      <c r="AQ739" s="83"/>
      <c r="AR739" s="99">
        <f>SUMIFS(通讯通路门店!$T:$T,通讯通路门店!$S:$S,$G739)</f>
        <v>0</v>
      </c>
      <c r="AS739" s="99">
        <f>SUMIFS(通讯通路门店!$U:$U,通讯通路门店!$S:$S,$G739)</f>
        <v>0</v>
      </c>
      <c r="AT739" s="99">
        <f>SUMIFS(通讯通路门店!$V:$V,通讯通路门店!$S:$S,$G739)</f>
        <v>0</v>
      </c>
      <c r="AU739" s="99">
        <f>SUMIFS(通讯通路门店!$W:$W,通讯通路门店!$S:$S,$G739)</f>
        <v>0</v>
      </c>
      <c r="AV739" s="99">
        <f>SUMIFS(通讯通路门店!$Z:$Z,通讯通路门店!$S:$S,$G739)</f>
        <v>0</v>
      </c>
      <c r="AW739" s="99">
        <f>SUMIFS(通讯通路门店!$AB:$AB,通讯通路门店!$S:$S,$G739)</f>
        <v>0</v>
      </c>
      <c r="AX739" s="99">
        <f>SUMIFS(通讯通路门店!$X:$X,通讯通路门店!$S:$S,$G739)</f>
        <v>0</v>
      </c>
      <c r="AY739" s="99">
        <f>SUMIFS(通讯通路门店!$Y:$Y,通讯通路门店!$S:$S,$G739)</f>
        <v>0</v>
      </c>
      <c r="AZ739" s="99">
        <f>SUMIFS(通讯通路门店!$AA:$AA,通讯通路门店!$S:$S,$G739)</f>
        <v>0</v>
      </c>
      <c r="BA739" s="99">
        <f t="shared" si="58"/>
        <v>0</v>
      </c>
      <c r="BB739" s="99">
        <f t="shared" si="59"/>
        <v>0</v>
      </c>
      <c r="BC739" s="99">
        <f>SUMIFS(通讯通路门店!$W:$W,通讯通路门店!$S:$S,$G739,通讯通路门店!$J:$J,"荣耀体验店")+SUMIFS(通讯通路门店!$W:$W,通讯通路门店!$S:$S,$G739,通讯通路门店!$J:$J,"荣耀授权专卖店")</f>
        <v>0</v>
      </c>
      <c r="BD739" s="99">
        <f>SUMIFS(通讯通路门店!$Z:$Z,通讯通路门店!$S:$S,$G739,通讯通路门店!$J:$J,"VIVO体验店")</f>
        <v>0</v>
      </c>
      <c r="BE739" s="99">
        <f>SUMIFS(通讯通路门店!$AB:$AB,通讯通路门店!$S:$S,$G739,通讯通路门店!$J:$J,"OPPO体验店")</f>
        <v>0</v>
      </c>
      <c r="BF739" s="99">
        <f>SUMIFS(通讯通路门店!$X:$X,通讯通路门店!$S:$S,$G739,通讯通路门店!$J:$J,"华为授权体验店")+SUMIFS(通讯通路门店!$AA:$AA,通讯通路门店!$S:$S,$G739,通讯通路门店!$J:$J,"华为堡垒店")</f>
        <v>0</v>
      </c>
      <c r="BG739" s="99">
        <f>SUMIFS(通讯通路门店!$Y:$Y,通讯通路门店!$S:$S,$G739,通讯通路门店!$J:$J,"小米体验店")</f>
        <v>0</v>
      </c>
      <c r="BH739" s="99">
        <f>SUMIFS(通讯通路门店!$AA:$AA,通讯通路门店!$S:$S,$G739,通讯通路门店!$J:$J,"苹果体验店")</f>
        <v>0</v>
      </c>
      <c r="BI739" s="99">
        <f>SUMIFS(通讯通路门店!$K:$K,通讯通路门店!$S:$S,$G739,通讯通路门店!$J:$J,"其他品牌专卖店")</f>
        <v>0</v>
      </c>
      <c r="BJ739" s="99">
        <f>SUMIFS(通讯通路门店!$AC:$AC,通讯通路门店!$S:$S,$G739)</f>
        <v>0</v>
      </c>
      <c r="BK739" s="99">
        <f>SUMIFS(通讯通路门店!$AD:$AD,通讯通路门店!$S:$S,$G739)</f>
        <v>0</v>
      </c>
      <c r="BL739" s="99">
        <f>SUMIFS(通讯通路门店!$AE:$AE,通讯通路门店!$S:$S,$G739)</f>
        <v>0</v>
      </c>
      <c r="BM739" s="99">
        <f>SUMIFS(通讯通路门店!$AF:$AF,通讯通路门店!$S:$S,$G739)</f>
        <v>0</v>
      </c>
      <c r="BN739" s="99">
        <f>SUMIFS(通讯通路门店!$AG:$AG,通讯通路门店!$S:$S,$G739)</f>
        <v>0</v>
      </c>
      <c r="BO739" s="99">
        <f>SUMIFS(通讯通路门店!$AH:$AH,通讯通路门店!$S:$S,$G739)</f>
        <v>0</v>
      </c>
      <c r="BP739" s="99">
        <f>SUMIFS(通讯通路门店!$AI:$AI,通讯通路门店!$S:$S,$G739)</f>
        <v>0</v>
      </c>
      <c r="BQ739" s="83"/>
    </row>
    <row r="740" spans="1:69">
      <c r="A740" s="99" t="str">
        <f>IFERROR(_xlfn.XLOOKUP($G740,通讯通路门店!$S$4:$S$993933,通讯通路门店!$A$4:$A$993933,0,0),"")</f>
        <v/>
      </c>
      <c r="B740" s="99" t="str">
        <f>IFERROR(_xlfn.XLOOKUP($G740,通讯通路门店!$S$4:$S$993933,通讯通路门店!$B$4:$B$993933,0,0),"")</f>
        <v/>
      </c>
      <c r="C740" s="99" t="str">
        <f>IFERROR(_xlfn.XLOOKUP($G740,通讯通路门店!$S$4:$S$993933,通讯通路门店!$C$4:$C$993933,0,0),"")</f>
        <v/>
      </c>
      <c r="D740" s="99" t="str">
        <f>IFERROR(_xlfn.XLOOKUP($G740,通讯通路门店!$S$4:$S$993933,通讯通路门店!$D$4:$D$993933,0,0),"")</f>
        <v/>
      </c>
      <c r="E740" s="83"/>
      <c r="F740" s="83"/>
      <c r="G740" s="101" t="e">
        <v>#N/A</v>
      </c>
      <c r="H740" s="102" t="str">
        <f>IFERROR(_xlfn.XLOOKUP($G740,通讯通路门店!$S$4:$S$993933,通讯通路门店!$R$4:$R$993933,0,0),"")</f>
        <v/>
      </c>
      <c r="I740" s="83"/>
      <c r="J740" s="83"/>
      <c r="K740" s="83"/>
      <c r="L740" s="83"/>
      <c r="M740" s="83"/>
      <c r="N740" s="83"/>
      <c r="O740" s="83"/>
      <c r="P740" s="83"/>
      <c r="Q740" s="83"/>
      <c r="R740" s="83"/>
      <c r="S740" s="83"/>
      <c r="T740" s="83"/>
      <c r="U740" s="99">
        <f>COUNTIF(通讯通路门店!$S:$S,$G740)</f>
        <v>0</v>
      </c>
      <c r="V740" s="99">
        <f>COUNTIFS(通讯通路门店!$S:$S,$G740,通讯通路门店!$J:$J,"综合卖场")</f>
        <v>0</v>
      </c>
      <c r="W740" s="99">
        <f>SUMIFS(通讯通路门店!$AJ:$AJ,通讯通路门店!$S:$S,通讯客户沙盘!$G740)</f>
        <v>0</v>
      </c>
      <c r="X740" s="99">
        <f t="shared" si="55"/>
        <v>0</v>
      </c>
      <c r="Y740" s="99">
        <f>COUNTIFS(通讯通路门店!$S:$S,$G740,通讯通路门店!$J:$J,"荣耀体验店")+COUNTIFS(通讯通路门店!$S:$S,$G740,通讯通路门店!$J:$J,"荣耀授权专卖店")</f>
        <v>0</v>
      </c>
      <c r="Z740" s="99">
        <f>COUNTIFS(通讯通路门店!$S:$S,$G740,通讯通路门店!$J:$J,"VIVO体验店")</f>
        <v>0</v>
      </c>
      <c r="AA740" s="99">
        <f>COUNTIFS(通讯通路门店!$S:$S,$G740,通讯通路门店!$J:$J,"OPPO体验店")</f>
        <v>0</v>
      </c>
      <c r="AB740" s="99">
        <f>COUNTIFS(通讯通路门店!$S:$S,$G740,通讯通路门店!$J:$J,"华为授权体验店")+COUNTIFS(通讯通路门店!$S:$S,$G740,通讯通路门店!$J:$J,"华为堡垒店")</f>
        <v>0</v>
      </c>
      <c r="AC740" s="99">
        <f>COUNTIFS(通讯通路门店!$S:$S,$G740,通讯通路门店!$J:$J,"小米体验店")</f>
        <v>0</v>
      </c>
      <c r="AD740" s="99">
        <f>COUNTIFS(通讯通路门店!$S:$S,$G740,通讯通路门店!$J:$J,"苹果体验店")</f>
        <v>0</v>
      </c>
      <c r="AE740" s="99">
        <f>COUNTIFS(通讯通路门店!$S:$S,$G740,通讯通路门店!$J:$J,"其他品牌专卖店")</f>
        <v>0</v>
      </c>
      <c r="AF740" s="99">
        <f>SUMIFS(通讯通路门店!$BI:$BI,通讯通路门店!$S:$S,$G740)</f>
        <v>0</v>
      </c>
      <c r="AG740" s="99">
        <f>SUMIFS(通讯通路门店!$BH:$BH,通讯通路门店!$S:$S,$G740)</f>
        <v>0</v>
      </c>
      <c r="AH740" s="99">
        <f t="shared" si="56"/>
        <v>0</v>
      </c>
      <c r="AI740" s="99">
        <f>SUMIFS(通讯通路门店!$BB:$BB,通讯通路门店!$S:$S,$G740)</f>
        <v>0</v>
      </c>
      <c r="AJ740" s="99">
        <f>SUMIFS(通讯通路门店!$BE:$BE,通讯通路门店!$S:$S,$G740)</f>
        <v>0</v>
      </c>
      <c r="AK740" s="99">
        <f>SUMIFS(通讯通路门店!$BG:$BG,通讯通路门店!$S:$S,$G740)</f>
        <v>0</v>
      </c>
      <c r="AL740" s="99">
        <f>SUMIFS(通讯通路门店!$BC:$BC,通讯通路门店!$S:$S,$G740)</f>
        <v>0</v>
      </c>
      <c r="AM740" s="99">
        <f>SUMIFS(通讯通路门店!$BD:$BD,通讯通路门店!$S:$S,$G740)</f>
        <v>0</v>
      </c>
      <c r="AN740" s="99">
        <f>SUMIFS(通讯通路门店!$BF:$BF,通讯通路门店!$S:$S,$G740)</f>
        <v>0</v>
      </c>
      <c r="AO740" s="99">
        <f t="shared" si="57"/>
        <v>0</v>
      </c>
      <c r="AP740" s="99">
        <f>SUMIFS(通讯通路门店!$K:$K,通讯通路门店!$S:$S,$G740)</f>
        <v>0</v>
      </c>
      <c r="AQ740" s="83"/>
      <c r="AR740" s="99">
        <f>SUMIFS(通讯通路门店!$T:$T,通讯通路门店!$S:$S,$G740)</f>
        <v>0</v>
      </c>
      <c r="AS740" s="99">
        <f>SUMIFS(通讯通路门店!$U:$U,通讯通路门店!$S:$S,$G740)</f>
        <v>0</v>
      </c>
      <c r="AT740" s="99">
        <f>SUMIFS(通讯通路门店!$V:$V,通讯通路门店!$S:$S,$G740)</f>
        <v>0</v>
      </c>
      <c r="AU740" s="99">
        <f>SUMIFS(通讯通路门店!$W:$W,通讯通路门店!$S:$S,$G740)</f>
        <v>0</v>
      </c>
      <c r="AV740" s="99">
        <f>SUMIFS(通讯通路门店!$Z:$Z,通讯通路门店!$S:$S,$G740)</f>
        <v>0</v>
      </c>
      <c r="AW740" s="99">
        <f>SUMIFS(通讯通路门店!$AB:$AB,通讯通路门店!$S:$S,$G740)</f>
        <v>0</v>
      </c>
      <c r="AX740" s="99">
        <f>SUMIFS(通讯通路门店!$X:$X,通讯通路门店!$S:$S,$G740)</f>
        <v>0</v>
      </c>
      <c r="AY740" s="99">
        <f>SUMIFS(通讯通路门店!$Y:$Y,通讯通路门店!$S:$S,$G740)</f>
        <v>0</v>
      </c>
      <c r="AZ740" s="99">
        <f>SUMIFS(通讯通路门店!$AA:$AA,通讯通路门店!$S:$S,$G740)</f>
        <v>0</v>
      </c>
      <c r="BA740" s="99">
        <f t="shared" si="58"/>
        <v>0</v>
      </c>
      <c r="BB740" s="99">
        <f t="shared" si="59"/>
        <v>0</v>
      </c>
      <c r="BC740" s="99">
        <f>SUMIFS(通讯通路门店!$W:$W,通讯通路门店!$S:$S,$G740,通讯通路门店!$J:$J,"荣耀体验店")+SUMIFS(通讯通路门店!$W:$W,通讯通路门店!$S:$S,$G740,通讯通路门店!$J:$J,"荣耀授权专卖店")</f>
        <v>0</v>
      </c>
      <c r="BD740" s="99">
        <f>SUMIFS(通讯通路门店!$Z:$Z,通讯通路门店!$S:$S,$G740,通讯通路门店!$J:$J,"VIVO体验店")</f>
        <v>0</v>
      </c>
      <c r="BE740" s="99">
        <f>SUMIFS(通讯通路门店!$AB:$AB,通讯通路门店!$S:$S,$G740,通讯通路门店!$J:$J,"OPPO体验店")</f>
        <v>0</v>
      </c>
      <c r="BF740" s="99">
        <f>SUMIFS(通讯通路门店!$X:$X,通讯通路门店!$S:$S,$G740,通讯通路门店!$J:$J,"华为授权体验店")+SUMIFS(通讯通路门店!$AA:$AA,通讯通路门店!$S:$S,$G740,通讯通路门店!$J:$J,"华为堡垒店")</f>
        <v>0</v>
      </c>
      <c r="BG740" s="99">
        <f>SUMIFS(通讯通路门店!$Y:$Y,通讯通路门店!$S:$S,$G740,通讯通路门店!$J:$J,"小米体验店")</f>
        <v>0</v>
      </c>
      <c r="BH740" s="99">
        <f>SUMIFS(通讯通路门店!$AA:$AA,通讯通路门店!$S:$S,$G740,通讯通路门店!$J:$J,"苹果体验店")</f>
        <v>0</v>
      </c>
      <c r="BI740" s="99">
        <f>SUMIFS(通讯通路门店!$K:$K,通讯通路门店!$S:$S,$G740,通讯通路门店!$J:$J,"其他品牌专卖店")</f>
        <v>0</v>
      </c>
      <c r="BJ740" s="99">
        <f>SUMIFS(通讯通路门店!$AC:$AC,通讯通路门店!$S:$S,$G740)</f>
        <v>0</v>
      </c>
      <c r="BK740" s="99">
        <f>SUMIFS(通讯通路门店!$AD:$AD,通讯通路门店!$S:$S,$G740)</f>
        <v>0</v>
      </c>
      <c r="BL740" s="99">
        <f>SUMIFS(通讯通路门店!$AE:$AE,通讯通路门店!$S:$S,$G740)</f>
        <v>0</v>
      </c>
      <c r="BM740" s="99">
        <f>SUMIFS(通讯通路门店!$AF:$AF,通讯通路门店!$S:$S,$G740)</f>
        <v>0</v>
      </c>
      <c r="BN740" s="99">
        <f>SUMIFS(通讯通路门店!$AG:$AG,通讯通路门店!$S:$S,$G740)</f>
        <v>0</v>
      </c>
      <c r="BO740" s="99">
        <f>SUMIFS(通讯通路门店!$AH:$AH,通讯通路门店!$S:$S,$G740)</f>
        <v>0</v>
      </c>
      <c r="BP740" s="99">
        <f>SUMIFS(通讯通路门店!$AI:$AI,通讯通路门店!$S:$S,$G740)</f>
        <v>0</v>
      </c>
      <c r="BQ740" s="83"/>
    </row>
    <row r="741" spans="1:69">
      <c r="A741" s="99" t="str">
        <f>IFERROR(_xlfn.XLOOKUP($G741,通讯通路门店!$S$4:$S$993933,通讯通路门店!$A$4:$A$993933,0,0),"")</f>
        <v/>
      </c>
      <c r="B741" s="99" t="str">
        <f>IFERROR(_xlfn.XLOOKUP($G741,通讯通路门店!$S$4:$S$993933,通讯通路门店!$B$4:$B$993933,0,0),"")</f>
        <v/>
      </c>
      <c r="C741" s="99" t="str">
        <f>IFERROR(_xlfn.XLOOKUP($G741,通讯通路门店!$S$4:$S$993933,通讯通路门店!$C$4:$C$993933,0,0),"")</f>
        <v/>
      </c>
      <c r="D741" s="99" t="str">
        <f>IFERROR(_xlfn.XLOOKUP($G741,通讯通路门店!$S$4:$S$993933,通讯通路门店!$D$4:$D$993933,0,0),"")</f>
        <v/>
      </c>
      <c r="E741" s="83"/>
      <c r="F741" s="83"/>
      <c r="G741" s="101" t="e">
        <v>#N/A</v>
      </c>
      <c r="H741" s="102" t="str">
        <f>IFERROR(_xlfn.XLOOKUP($G741,通讯通路门店!$S$4:$S$993933,通讯通路门店!$R$4:$R$993933,0,0),"")</f>
        <v/>
      </c>
      <c r="I741" s="83"/>
      <c r="J741" s="83"/>
      <c r="K741" s="83"/>
      <c r="L741" s="83"/>
      <c r="M741" s="83"/>
      <c r="N741" s="83"/>
      <c r="O741" s="83"/>
      <c r="P741" s="83"/>
      <c r="Q741" s="83"/>
      <c r="R741" s="83"/>
      <c r="S741" s="83"/>
      <c r="T741" s="83"/>
      <c r="U741" s="99">
        <f>COUNTIF(通讯通路门店!$S:$S,$G741)</f>
        <v>0</v>
      </c>
      <c r="V741" s="99">
        <f>COUNTIFS(通讯通路门店!$S:$S,$G741,通讯通路门店!$J:$J,"综合卖场")</f>
        <v>0</v>
      </c>
      <c r="W741" s="99">
        <f>SUMIFS(通讯通路门店!$AJ:$AJ,通讯通路门店!$S:$S,通讯客户沙盘!$G741)</f>
        <v>0</v>
      </c>
      <c r="X741" s="99">
        <f t="shared" si="55"/>
        <v>0</v>
      </c>
      <c r="Y741" s="99">
        <f>COUNTIFS(通讯通路门店!$S:$S,$G741,通讯通路门店!$J:$J,"荣耀体验店")+COUNTIFS(通讯通路门店!$S:$S,$G741,通讯通路门店!$J:$J,"荣耀授权专卖店")</f>
        <v>0</v>
      </c>
      <c r="Z741" s="99">
        <f>COUNTIFS(通讯通路门店!$S:$S,$G741,通讯通路门店!$J:$J,"VIVO体验店")</f>
        <v>0</v>
      </c>
      <c r="AA741" s="99">
        <f>COUNTIFS(通讯通路门店!$S:$S,$G741,通讯通路门店!$J:$J,"OPPO体验店")</f>
        <v>0</v>
      </c>
      <c r="AB741" s="99">
        <f>COUNTIFS(通讯通路门店!$S:$S,$G741,通讯通路门店!$J:$J,"华为授权体验店")+COUNTIFS(通讯通路门店!$S:$S,$G741,通讯通路门店!$J:$J,"华为堡垒店")</f>
        <v>0</v>
      </c>
      <c r="AC741" s="99">
        <f>COUNTIFS(通讯通路门店!$S:$S,$G741,通讯通路门店!$J:$J,"小米体验店")</f>
        <v>0</v>
      </c>
      <c r="AD741" s="99">
        <f>COUNTIFS(通讯通路门店!$S:$S,$G741,通讯通路门店!$J:$J,"苹果体验店")</f>
        <v>0</v>
      </c>
      <c r="AE741" s="99">
        <f>COUNTIFS(通讯通路门店!$S:$S,$G741,通讯通路门店!$J:$J,"其他品牌专卖店")</f>
        <v>0</v>
      </c>
      <c r="AF741" s="99">
        <f>SUMIFS(通讯通路门店!$BI:$BI,通讯通路门店!$S:$S,$G741)</f>
        <v>0</v>
      </c>
      <c r="AG741" s="99">
        <f>SUMIFS(通讯通路门店!$BH:$BH,通讯通路门店!$S:$S,$G741)</f>
        <v>0</v>
      </c>
      <c r="AH741" s="99">
        <f t="shared" si="56"/>
        <v>0</v>
      </c>
      <c r="AI741" s="99">
        <f>SUMIFS(通讯通路门店!$BB:$BB,通讯通路门店!$S:$S,$G741)</f>
        <v>0</v>
      </c>
      <c r="AJ741" s="99">
        <f>SUMIFS(通讯通路门店!$BE:$BE,通讯通路门店!$S:$S,$G741)</f>
        <v>0</v>
      </c>
      <c r="AK741" s="99">
        <f>SUMIFS(通讯通路门店!$BG:$BG,通讯通路门店!$S:$S,$G741)</f>
        <v>0</v>
      </c>
      <c r="AL741" s="99">
        <f>SUMIFS(通讯通路门店!$BC:$BC,通讯通路门店!$S:$S,$G741)</f>
        <v>0</v>
      </c>
      <c r="AM741" s="99">
        <f>SUMIFS(通讯通路门店!$BD:$BD,通讯通路门店!$S:$S,$G741)</f>
        <v>0</v>
      </c>
      <c r="AN741" s="99">
        <f>SUMIFS(通讯通路门店!$BF:$BF,通讯通路门店!$S:$S,$G741)</f>
        <v>0</v>
      </c>
      <c r="AO741" s="99">
        <f t="shared" si="57"/>
        <v>0</v>
      </c>
      <c r="AP741" s="99">
        <f>SUMIFS(通讯通路门店!$K:$K,通讯通路门店!$S:$S,$G741)</f>
        <v>0</v>
      </c>
      <c r="AQ741" s="83"/>
      <c r="AR741" s="99">
        <f>SUMIFS(通讯通路门店!$T:$T,通讯通路门店!$S:$S,$G741)</f>
        <v>0</v>
      </c>
      <c r="AS741" s="99">
        <f>SUMIFS(通讯通路门店!$U:$U,通讯通路门店!$S:$S,$G741)</f>
        <v>0</v>
      </c>
      <c r="AT741" s="99">
        <f>SUMIFS(通讯通路门店!$V:$V,通讯通路门店!$S:$S,$G741)</f>
        <v>0</v>
      </c>
      <c r="AU741" s="99">
        <f>SUMIFS(通讯通路门店!$W:$W,通讯通路门店!$S:$S,$G741)</f>
        <v>0</v>
      </c>
      <c r="AV741" s="99">
        <f>SUMIFS(通讯通路门店!$Z:$Z,通讯通路门店!$S:$S,$G741)</f>
        <v>0</v>
      </c>
      <c r="AW741" s="99">
        <f>SUMIFS(通讯通路门店!$AB:$AB,通讯通路门店!$S:$S,$G741)</f>
        <v>0</v>
      </c>
      <c r="AX741" s="99">
        <f>SUMIFS(通讯通路门店!$X:$X,通讯通路门店!$S:$S,$G741)</f>
        <v>0</v>
      </c>
      <c r="AY741" s="99">
        <f>SUMIFS(通讯通路门店!$Y:$Y,通讯通路门店!$S:$S,$G741)</f>
        <v>0</v>
      </c>
      <c r="AZ741" s="99">
        <f>SUMIFS(通讯通路门店!$AA:$AA,通讯通路门店!$S:$S,$G741)</f>
        <v>0</v>
      </c>
      <c r="BA741" s="99">
        <f t="shared" si="58"/>
        <v>0</v>
      </c>
      <c r="BB741" s="99">
        <f t="shared" si="59"/>
        <v>0</v>
      </c>
      <c r="BC741" s="99">
        <f>SUMIFS(通讯通路门店!$W:$W,通讯通路门店!$S:$S,$G741,通讯通路门店!$J:$J,"荣耀体验店")+SUMIFS(通讯通路门店!$W:$W,通讯通路门店!$S:$S,$G741,通讯通路门店!$J:$J,"荣耀授权专卖店")</f>
        <v>0</v>
      </c>
      <c r="BD741" s="99">
        <f>SUMIFS(通讯通路门店!$Z:$Z,通讯通路门店!$S:$S,$G741,通讯通路门店!$J:$J,"VIVO体验店")</f>
        <v>0</v>
      </c>
      <c r="BE741" s="99">
        <f>SUMIFS(通讯通路门店!$AB:$AB,通讯通路门店!$S:$S,$G741,通讯通路门店!$J:$J,"OPPO体验店")</f>
        <v>0</v>
      </c>
      <c r="BF741" s="99">
        <f>SUMIFS(通讯通路门店!$X:$X,通讯通路门店!$S:$S,$G741,通讯通路门店!$J:$J,"华为授权体验店")+SUMIFS(通讯通路门店!$AA:$AA,通讯通路门店!$S:$S,$G741,通讯通路门店!$J:$J,"华为堡垒店")</f>
        <v>0</v>
      </c>
      <c r="BG741" s="99">
        <f>SUMIFS(通讯通路门店!$Y:$Y,通讯通路门店!$S:$S,$G741,通讯通路门店!$J:$J,"小米体验店")</f>
        <v>0</v>
      </c>
      <c r="BH741" s="99">
        <f>SUMIFS(通讯通路门店!$AA:$AA,通讯通路门店!$S:$S,$G741,通讯通路门店!$J:$J,"苹果体验店")</f>
        <v>0</v>
      </c>
      <c r="BI741" s="99">
        <f>SUMIFS(通讯通路门店!$K:$K,通讯通路门店!$S:$S,$G741,通讯通路门店!$J:$J,"其他品牌专卖店")</f>
        <v>0</v>
      </c>
      <c r="BJ741" s="99">
        <f>SUMIFS(通讯通路门店!$AC:$AC,通讯通路门店!$S:$S,$G741)</f>
        <v>0</v>
      </c>
      <c r="BK741" s="99">
        <f>SUMIFS(通讯通路门店!$AD:$AD,通讯通路门店!$S:$S,$G741)</f>
        <v>0</v>
      </c>
      <c r="BL741" s="99">
        <f>SUMIFS(通讯通路门店!$AE:$AE,通讯通路门店!$S:$S,$G741)</f>
        <v>0</v>
      </c>
      <c r="BM741" s="99">
        <f>SUMIFS(通讯通路门店!$AF:$AF,通讯通路门店!$S:$S,$G741)</f>
        <v>0</v>
      </c>
      <c r="BN741" s="99">
        <f>SUMIFS(通讯通路门店!$AG:$AG,通讯通路门店!$S:$S,$G741)</f>
        <v>0</v>
      </c>
      <c r="BO741" s="99">
        <f>SUMIFS(通讯通路门店!$AH:$AH,通讯通路门店!$S:$S,$G741)</f>
        <v>0</v>
      </c>
      <c r="BP741" s="99">
        <f>SUMIFS(通讯通路门店!$AI:$AI,通讯通路门店!$S:$S,$G741)</f>
        <v>0</v>
      </c>
      <c r="BQ741" s="83"/>
    </row>
    <row r="742" spans="1:69">
      <c r="A742" s="99" t="str">
        <f>IFERROR(_xlfn.XLOOKUP($G742,通讯通路门店!$S$4:$S$993933,通讯通路门店!$A$4:$A$993933,0,0),"")</f>
        <v/>
      </c>
      <c r="B742" s="99" t="str">
        <f>IFERROR(_xlfn.XLOOKUP($G742,通讯通路门店!$S$4:$S$993933,通讯通路门店!$B$4:$B$993933,0,0),"")</f>
        <v/>
      </c>
      <c r="C742" s="99" t="str">
        <f>IFERROR(_xlfn.XLOOKUP($G742,通讯通路门店!$S$4:$S$993933,通讯通路门店!$C$4:$C$993933,0,0),"")</f>
        <v/>
      </c>
      <c r="D742" s="99" t="str">
        <f>IFERROR(_xlfn.XLOOKUP($G742,通讯通路门店!$S$4:$S$993933,通讯通路门店!$D$4:$D$993933,0,0),"")</f>
        <v/>
      </c>
      <c r="E742" s="83"/>
      <c r="F742" s="83"/>
      <c r="G742" s="101" t="e">
        <v>#N/A</v>
      </c>
      <c r="H742" s="102" t="str">
        <f>IFERROR(_xlfn.XLOOKUP($G742,通讯通路门店!$S$4:$S$993933,通讯通路门店!$R$4:$R$993933,0,0),"")</f>
        <v/>
      </c>
      <c r="I742" s="83"/>
      <c r="J742" s="83"/>
      <c r="K742" s="83"/>
      <c r="L742" s="83"/>
      <c r="M742" s="83"/>
      <c r="N742" s="83"/>
      <c r="O742" s="83"/>
      <c r="P742" s="83"/>
      <c r="Q742" s="83"/>
      <c r="R742" s="83"/>
      <c r="S742" s="83"/>
      <c r="T742" s="83"/>
      <c r="U742" s="99">
        <f>COUNTIF(通讯通路门店!$S:$S,$G742)</f>
        <v>0</v>
      </c>
      <c r="V742" s="99">
        <f>COUNTIFS(通讯通路门店!$S:$S,$G742,通讯通路门店!$J:$J,"综合卖场")</f>
        <v>0</v>
      </c>
      <c r="W742" s="99">
        <f>SUMIFS(通讯通路门店!$AJ:$AJ,通讯通路门店!$S:$S,通讯客户沙盘!$G742)</f>
        <v>0</v>
      </c>
      <c r="X742" s="99">
        <f t="shared" si="55"/>
        <v>0</v>
      </c>
      <c r="Y742" s="99">
        <f>COUNTIFS(通讯通路门店!$S:$S,$G742,通讯通路门店!$J:$J,"荣耀体验店")+COUNTIFS(通讯通路门店!$S:$S,$G742,通讯通路门店!$J:$J,"荣耀授权专卖店")</f>
        <v>0</v>
      </c>
      <c r="Z742" s="99">
        <f>COUNTIFS(通讯通路门店!$S:$S,$G742,通讯通路门店!$J:$J,"VIVO体验店")</f>
        <v>0</v>
      </c>
      <c r="AA742" s="99">
        <f>COUNTIFS(通讯通路门店!$S:$S,$G742,通讯通路门店!$J:$J,"OPPO体验店")</f>
        <v>0</v>
      </c>
      <c r="AB742" s="99">
        <f>COUNTIFS(通讯通路门店!$S:$S,$G742,通讯通路门店!$J:$J,"华为授权体验店")+COUNTIFS(通讯通路门店!$S:$S,$G742,通讯通路门店!$J:$J,"华为堡垒店")</f>
        <v>0</v>
      </c>
      <c r="AC742" s="99">
        <f>COUNTIFS(通讯通路门店!$S:$S,$G742,通讯通路门店!$J:$J,"小米体验店")</f>
        <v>0</v>
      </c>
      <c r="AD742" s="99">
        <f>COUNTIFS(通讯通路门店!$S:$S,$G742,通讯通路门店!$J:$J,"苹果体验店")</f>
        <v>0</v>
      </c>
      <c r="AE742" s="99">
        <f>COUNTIFS(通讯通路门店!$S:$S,$G742,通讯通路门店!$J:$J,"其他品牌专卖店")</f>
        <v>0</v>
      </c>
      <c r="AF742" s="99">
        <f>SUMIFS(通讯通路门店!$BI:$BI,通讯通路门店!$S:$S,$G742)</f>
        <v>0</v>
      </c>
      <c r="AG742" s="99">
        <f>SUMIFS(通讯通路门店!$BH:$BH,通讯通路门店!$S:$S,$G742)</f>
        <v>0</v>
      </c>
      <c r="AH742" s="99">
        <f t="shared" si="56"/>
        <v>0</v>
      </c>
      <c r="AI742" s="99">
        <f>SUMIFS(通讯通路门店!$BB:$BB,通讯通路门店!$S:$S,$G742)</f>
        <v>0</v>
      </c>
      <c r="AJ742" s="99">
        <f>SUMIFS(通讯通路门店!$BE:$BE,通讯通路门店!$S:$S,$G742)</f>
        <v>0</v>
      </c>
      <c r="AK742" s="99">
        <f>SUMIFS(通讯通路门店!$BG:$BG,通讯通路门店!$S:$S,$G742)</f>
        <v>0</v>
      </c>
      <c r="AL742" s="99">
        <f>SUMIFS(通讯通路门店!$BC:$BC,通讯通路门店!$S:$S,$G742)</f>
        <v>0</v>
      </c>
      <c r="AM742" s="99">
        <f>SUMIFS(通讯通路门店!$BD:$BD,通讯通路门店!$S:$S,$G742)</f>
        <v>0</v>
      </c>
      <c r="AN742" s="99">
        <f>SUMIFS(通讯通路门店!$BF:$BF,通讯通路门店!$S:$S,$G742)</f>
        <v>0</v>
      </c>
      <c r="AO742" s="99">
        <f t="shared" si="57"/>
        <v>0</v>
      </c>
      <c r="AP742" s="99">
        <f>SUMIFS(通讯通路门店!$K:$K,通讯通路门店!$S:$S,$G742)</f>
        <v>0</v>
      </c>
      <c r="AQ742" s="83"/>
      <c r="AR742" s="99">
        <f>SUMIFS(通讯通路门店!$T:$T,通讯通路门店!$S:$S,$G742)</f>
        <v>0</v>
      </c>
      <c r="AS742" s="99">
        <f>SUMIFS(通讯通路门店!$U:$U,通讯通路门店!$S:$S,$G742)</f>
        <v>0</v>
      </c>
      <c r="AT742" s="99">
        <f>SUMIFS(通讯通路门店!$V:$V,通讯通路门店!$S:$S,$G742)</f>
        <v>0</v>
      </c>
      <c r="AU742" s="99">
        <f>SUMIFS(通讯通路门店!$W:$W,通讯通路门店!$S:$S,$G742)</f>
        <v>0</v>
      </c>
      <c r="AV742" s="99">
        <f>SUMIFS(通讯通路门店!$Z:$Z,通讯通路门店!$S:$S,$G742)</f>
        <v>0</v>
      </c>
      <c r="AW742" s="99">
        <f>SUMIFS(通讯通路门店!$AB:$AB,通讯通路门店!$S:$S,$G742)</f>
        <v>0</v>
      </c>
      <c r="AX742" s="99">
        <f>SUMIFS(通讯通路门店!$X:$X,通讯通路门店!$S:$S,$G742)</f>
        <v>0</v>
      </c>
      <c r="AY742" s="99">
        <f>SUMIFS(通讯通路门店!$Y:$Y,通讯通路门店!$S:$S,$G742)</f>
        <v>0</v>
      </c>
      <c r="AZ742" s="99">
        <f>SUMIFS(通讯通路门店!$AA:$AA,通讯通路门店!$S:$S,$G742)</f>
        <v>0</v>
      </c>
      <c r="BA742" s="99">
        <f t="shared" si="58"/>
        <v>0</v>
      </c>
      <c r="BB742" s="99">
        <f t="shared" si="59"/>
        <v>0</v>
      </c>
      <c r="BC742" s="99">
        <f>SUMIFS(通讯通路门店!$W:$W,通讯通路门店!$S:$S,$G742,通讯通路门店!$J:$J,"荣耀体验店")+SUMIFS(通讯通路门店!$W:$W,通讯通路门店!$S:$S,$G742,通讯通路门店!$J:$J,"荣耀授权专卖店")</f>
        <v>0</v>
      </c>
      <c r="BD742" s="99">
        <f>SUMIFS(通讯通路门店!$Z:$Z,通讯通路门店!$S:$S,$G742,通讯通路门店!$J:$J,"VIVO体验店")</f>
        <v>0</v>
      </c>
      <c r="BE742" s="99">
        <f>SUMIFS(通讯通路门店!$AB:$AB,通讯通路门店!$S:$S,$G742,通讯通路门店!$J:$J,"OPPO体验店")</f>
        <v>0</v>
      </c>
      <c r="BF742" s="99">
        <f>SUMIFS(通讯通路门店!$X:$X,通讯通路门店!$S:$S,$G742,通讯通路门店!$J:$J,"华为授权体验店")+SUMIFS(通讯通路门店!$AA:$AA,通讯通路门店!$S:$S,$G742,通讯通路门店!$J:$J,"华为堡垒店")</f>
        <v>0</v>
      </c>
      <c r="BG742" s="99">
        <f>SUMIFS(通讯通路门店!$Y:$Y,通讯通路门店!$S:$S,$G742,通讯通路门店!$J:$J,"小米体验店")</f>
        <v>0</v>
      </c>
      <c r="BH742" s="99">
        <f>SUMIFS(通讯通路门店!$AA:$AA,通讯通路门店!$S:$S,$G742,通讯通路门店!$J:$J,"苹果体验店")</f>
        <v>0</v>
      </c>
      <c r="BI742" s="99">
        <f>SUMIFS(通讯通路门店!$K:$K,通讯通路门店!$S:$S,$G742,通讯通路门店!$J:$J,"其他品牌专卖店")</f>
        <v>0</v>
      </c>
      <c r="BJ742" s="99">
        <f>SUMIFS(通讯通路门店!$AC:$AC,通讯通路门店!$S:$S,$G742)</f>
        <v>0</v>
      </c>
      <c r="BK742" s="99">
        <f>SUMIFS(通讯通路门店!$AD:$AD,通讯通路门店!$S:$S,$G742)</f>
        <v>0</v>
      </c>
      <c r="BL742" s="99">
        <f>SUMIFS(通讯通路门店!$AE:$AE,通讯通路门店!$S:$S,$G742)</f>
        <v>0</v>
      </c>
      <c r="BM742" s="99">
        <f>SUMIFS(通讯通路门店!$AF:$AF,通讯通路门店!$S:$S,$G742)</f>
        <v>0</v>
      </c>
      <c r="BN742" s="99">
        <f>SUMIFS(通讯通路门店!$AG:$AG,通讯通路门店!$S:$S,$G742)</f>
        <v>0</v>
      </c>
      <c r="BO742" s="99">
        <f>SUMIFS(通讯通路门店!$AH:$AH,通讯通路门店!$S:$S,$G742)</f>
        <v>0</v>
      </c>
      <c r="BP742" s="99">
        <f>SUMIFS(通讯通路门店!$AI:$AI,通讯通路门店!$S:$S,$G742)</f>
        <v>0</v>
      </c>
      <c r="BQ742" s="83"/>
    </row>
    <row r="743" spans="1:69">
      <c r="A743" s="99" t="str">
        <f>IFERROR(_xlfn.XLOOKUP($G743,通讯通路门店!$S$4:$S$993933,通讯通路门店!$A$4:$A$993933,0,0),"")</f>
        <v/>
      </c>
      <c r="B743" s="99" t="str">
        <f>IFERROR(_xlfn.XLOOKUP($G743,通讯通路门店!$S$4:$S$993933,通讯通路门店!$B$4:$B$993933,0,0),"")</f>
        <v/>
      </c>
      <c r="C743" s="99" t="str">
        <f>IFERROR(_xlfn.XLOOKUP($G743,通讯通路门店!$S$4:$S$993933,通讯通路门店!$C$4:$C$993933,0,0),"")</f>
        <v/>
      </c>
      <c r="D743" s="99" t="str">
        <f>IFERROR(_xlfn.XLOOKUP($G743,通讯通路门店!$S$4:$S$993933,通讯通路门店!$D$4:$D$993933,0,0),"")</f>
        <v/>
      </c>
      <c r="E743" s="83"/>
      <c r="F743" s="83"/>
      <c r="G743" s="101" t="e">
        <v>#N/A</v>
      </c>
      <c r="H743" s="102" t="str">
        <f>IFERROR(_xlfn.XLOOKUP($G743,通讯通路门店!$S$4:$S$993933,通讯通路门店!$R$4:$R$993933,0,0),"")</f>
        <v/>
      </c>
      <c r="I743" s="83"/>
      <c r="J743" s="83"/>
      <c r="K743" s="83"/>
      <c r="L743" s="83"/>
      <c r="M743" s="83"/>
      <c r="N743" s="83"/>
      <c r="O743" s="83"/>
      <c r="P743" s="83"/>
      <c r="Q743" s="83"/>
      <c r="R743" s="83"/>
      <c r="S743" s="83"/>
      <c r="T743" s="83"/>
      <c r="U743" s="99">
        <f>COUNTIF(通讯通路门店!$S:$S,$G743)</f>
        <v>0</v>
      </c>
      <c r="V743" s="99">
        <f>COUNTIFS(通讯通路门店!$S:$S,$G743,通讯通路门店!$J:$J,"综合卖场")</f>
        <v>0</v>
      </c>
      <c r="W743" s="99">
        <f>SUMIFS(通讯通路门店!$AJ:$AJ,通讯通路门店!$S:$S,通讯客户沙盘!$G743)</f>
        <v>0</v>
      </c>
      <c r="X743" s="99">
        <f t="shared" si="55"/>
        <v>0</v>
      </c>
      <c r="Y743" s="99">
        <f>COUNTIFS(通讯通路门店!$S:$S,$G743,通讯通路门店!$J:$J,"荣耀体验店")+COUNTIFS(通讯通路门店!$S:$S,$G743,通讯通路门店!$J:$J,"荣耀授权专卖店")</f>
        <v>0</v>
      </c>
      <c r="Z743" s="99">
        <f>COUNTIFS(通讯通路门店!$S:$S,$G743,通讯通路门店!$J:$J,"VIVO体验店")</f>
        <v>0</v>
      </c>
      <c r="AA743" s="99">
        <f>COUNTIFS(通讯通路门店!$S:$S,$G743,通讯通路门店!$J:$J,"OPPO体验店")</f>
        <v>0</v>
      </c>
      <c r="AB743" s="99">
        <f>COUNTIFS(通讯通路门店!$S:$S,$G743,通讯通路门店!$J:$J,"华为授权体验店")+COUNTIFS(通讯通路门店!$S:$S,$G743,通讯通路门店!$J:$J,"华为堡垒店")</f>
        <v>0</v>
      </c>
      <c r="AC743" s="99">
        <f>COUNTIFS(通讯通路门店!$S:$S,$G743,通讯通路门店!$J:$J,"小米体验店")</f>
        <v>0</v>
      </c>
      <c r="AD743" s="99">
        <f>COUNTIFS(通讯通路门店!$S:$S,$G743,通讯通路门店!$J:$J,"苹果体验店")</f>
        <v>0</v>
      </c>
      <c r="AE743" s="99">
        <f>COUNTIFS(通讯通路门店!$S:$S,$G743,通讯通路门店!$J:$J,"其他品牌专卖店")</f>
        <v>0</v>
      </c>
      <c r="AF743" s="99">
        <f>SUMIFS(通讯通路门店!$BI:$BI,通讯通路门店!$S:$S,$G743)</f>
        <v>0</v>
      </c>
      <c r="AG743" s="99">
        <f>SUMIFS(通讯通路门店!$BH:$BH,通讯通路门店!$S:$S,$G743)</f>
        <v>0</v>
      </c>
      <c r="AH743" s="99">
        <f t="shared" si="56"/>
        <v>0</v>
      </c>
      <c r="AI743" s="99">
        <f>SUMIFS(通讯通路门店!$BB:$BB,通讯通路门店!$S:$S,$G743)</f>
        <v>0</v>
      </c>
      <c r="AJ743" s="99">
        <f>SUMIFS(通讯通路门店!$BE:$BE,通讯通路门店!$S:$S,$G743)</f>
        <v>0</v>
      </c>
      <c r="AK743" s="99">
        <f>SUMIFS(通讯通路门店!$BG:$BG,通讯通路门店!$S:$S,$G743)</f>
        <v>0</v>
      </c>
      <c r="AL743" s="99">
        <f>SUMIFS(通讯通路门店!$BC:$BC,通讯通路门店!$S:$S,$G743)</f>
        <v>0</v>
      </c>
      <c r="AM743" s="99">
        <f>SUMIFS(通讯通路门店!$BD:$BD,通讯通路门店!$S:$S,$G743)</f>
        <v>0</v>
      </c>
      <c r="AN743" s="99">
        <f>SUMIFS(通讯通路门店!$BF:$BF,通讯通路门店!$S:$S,$G743)</f>
        <v>0</v>
      </c>
      <c r="AO743" s="99">
        <f t="shared" si="57"/>
        <v>0</v>
      </c>
      <c r="AP743" s="99">
        <f>SUMIFS(通讯通路门店!$K:$K,通讯通路门店!$S:$S,$G743)</f>
        <v>0</v>
      </c>
      <c r="AQ743" s="83"/>
      <c r="AR743" s="99">
        <f>SUMIFS(通讯通路门店!$T:$T,通讯通路门店!$S:$S,$G743)</f>
        <v>0</v>
      </c>
      <c r="AS743" s="99">
        <f>SUMIFS(通讯通路门店!$U:$U,通讯通路门店!$S:$S,$G743)</f>
        <v>0</v>
      </c>
      <c r="AT743" s="99">
        <f>SUMIFS(通讯通路门店!$V:$V,通讯通路门店!$S:$S,$G743)</f>
        <v>0</v>
      </c>
      <c r="AU743" s="99">
        <f>SUMIFS(通讯通路门店!$W:$W,通讯通路门店!$S:$S,$G743)</f>
        <v>0</v>
      </c>
      <c r="AV743" s="99">
        <f>SUMIFS(通讯通路门店!$Z:$Z,通讯通路门店!$S:$S,$G743)</f>
        <v>0</v>
      </c>
      <c r="AW743" s="99">
        <f>SUMIFS(通讯通路门店!$AB:$AB,通讯通路门店!$S:$S,$G743)</f>
        <v>0</v>
      </c>
      <c r="AX743" s="99">
        <f>SUMIFS(通讯通路门店!$X:$X,通讯通路门店!$S:$S,$G743)</f>
        <v>0</v>
      </c>
      <c r="AY743" s="99">
        <f>SUMIFS(通讯通路门店!$Y:$Y,通讯通路门店!$S:$S,$G743)</f>
        <v>0</v>
      </c>
      <c r="AZ743" s="99">
        <f>SUMIFS(通讯通路门店!$AA:$AA,通讯通路门店!$S:$S,$G743)</f>
        <v>0</v>
      </c>
      <c r="BA743" s="99">
        <f t="shared" si="58"/>
        <v>0</v>
      </c>
      <c r="BB743" s="99">
        <f t="shared" si="59"/>
        <v>0</v>
      </c>
      <c r="BC743" s="99">
        <f>SUMIFS(通讯通路门店!$W:$W,通讯通路门店!$S:$S,$G743,通讯通路门店!$J:$J,"荣耀体验店")+SUMIFS(通讯通路门店!$W:$W,通讯通路门店!$S:$S,$G743,通讯通路门店!$J:$J,"荣耀授权专卖店")</f>
        <v>0</v>
      </c>
      <c r="BD743" s="99">
        <f>SUMIFS(通讯通路门店!$Z:$Z,通讯通路门店!$S:$S,$G743,通讯通路门店!$J:$J,"VIVO体验店")</f>
        <v>0</v>
      </c>
      <c r="BE743" s="99">
        <f>SUMIFS(通讯通路门店!$AB:$AB,通讯通路门店!$S:$S,$G743,通讯通路门店!$J:$J,"OPPO体验店")</f>
        <v>0</v>
      </c>
      <c r="BF743" s="99">
        <f>SUMIFS(通讯通路门店!$X:$X,通讯通路门店!$S:$S,$G743,通讯通路门店!$J:$J,"华为授权体验店")+SUMIFS(通讯通路门店!$AA:$AA,通讯通路门店!$S:$S,$G743,通讯通路门店!$J:$J,"华为堡垒店")</f>
        <v>0</v>
      </c>
      <c r="BG743" s="99">
        <f>SUMIFS(通讯通路门店!$Y:$Y,通讯通路门店!$S:$S,$G743,通讯通路门店!$J:$J,"小米体验店")</f>
        <v>0</v>
      </c>
      <c r="BH743" s="99">
        <f>SUMIFS(通讯通路门店!$AA:$AA,通讯通路门店!$S:$S,$G743,通讯通路门店!$J:$J,"苹果体验店")</f>
        <v>0</v>
      </c>
      <c r="BI743" s="99">
        <f>SUMIFS(通讯通路门店!$K:$K,通讯通路门店!$S:$S,$G743,通讯通路门店!$J:$J,"其他品牌专卖店")</f>
        <v>0</v>
      </c>
      <c r="BJ743" s="99">
        <f>SUMIFS(通讯通路门店!$AC:$AC,通讯通路门店!$S:$S,$G743)</f>
        <v>0</v>
      </c>
      <c r="BK743" s="99">
        <f>SUMIFS(通讯通路门店!$AD:$AD,通讯通路门店!$S:$S,$G743)</f>
        <v>0</v>
      </c>
      <c r="BL743" s="99">
        <f>SUMIFS(通讯通路门店!$AE:$AE,通讯通路门店!$S:$S,$G743)</f>
        <v>0</v>
      </c>
      <c r="BM743" s="99">
        <f>SUMIFS(通讯通路门店!$AF:$AF,通讯通路门店!$S:$S,$G743)</f>
        <v>0</v>
      </c>
      <c r="BN743" s="99">
        <f>SUMIFS(通讯通路门店!$AG:$AG,通讯通路门店!$S:$S,$G743)</f>
        <v>0</v>
      </c>
      <c r="BO743" s="99">
        <f>SUMIFS(通讯通路门店!$AH:$AH,通讯通路门店!$S:$S,$G743)</f>
        <v>0</v>
      </c>
      <c r="BP743" s="99">
        <f>SUMIFS(通讯通路门店!$AI:$AI,通讯通路门店!$S:$S,$G743)</f>
        <v>0</v>
      </c>
      <c r="BQ743" s="83"/>
    </row>
    <row r="744" spans="1:69">
      <c r="A744" s="99" t="str">
        <f>IFERROR(_xlfn.XLOOKUP($G744,通讯通路门店!$S$4:$S$993933,通讯通路门店!$A$4:$A$993933,0,0),"")</f>
        <v/>
      </c>
      <c r="B744" s="99" t="str">
        <f>IFERROR(_xlfn.XLOOKUP($G744,通讯通路门店!$S$4:$S$993933,通讯通路门店!$B$4:$B$993933,0,0),"")</f>
        <v/>
      </c>
      <c r="C744" s="99" t="str">
        <f>IFERROR(_xlfn.XLOOKUP($G744,通讯通路门店!$S$4:$S$993933,通讯通路门店!$C$4:$C$993933,0,0),"")</f>
        <v/>
      </c>
      <c r="D744" s="99" t="str">
        <f>IFERROR(_xlfn.XLOOKUP($G744,通讯通路门店!$S$4:$S$993933,通讯通路门店!$D$4:$D$993933,0,0),"")</f>
        <v/>
      </c>
      <c r="E744" s="83"/>
      <c r="F744" s="83"/>
      <c r="G744" s="101" t="e">
        <v>#N/A</v>
      </c>
      <c r="H744" s="102" t="str">
        <f>IFERROR(_xlfn.XLOOKUP($G744,通讯通路门店!$S$4:$S$993933,通讯通路门店!$R$4:$R$993933,0,0),"")</f>
        <v/>
      </c>
      <c r="I744" s="83"/>
      <c r="J744" s="83"/>
      <c r="K744" s="83"/>
      <c r="L744" s="83"/>
      <c r="M744" s="83"/>
      <c r="N744" s="83"/>
      <c r="O744" s="83"/>
      <c r="P744" s="83"/>
      <c r="Q744" s="83"/>
      <c r="R744" s="83"/>
      <c r="S744" s="83"/>
      <c r="T744" s="83"/>
      <c r="U744" s="99">
        <f>COUNTIF(通讯通路门店!$S:$S,$G744)</f>
        <v>0</v>
      </c>
      <c r="V744" s="99">
        <f>COUNTIFS(通讯通路门店!$S:$S,$G744,通讯通路门店!$J:$J,"综合卖场")</f>
        <v>0</v>
      </c>
      <c r="W744" s="99">
        <f>SUMIFS(通讯通路门店!$AJ:$AJ,通讯通路门店!$S:$S,通讯客户沙盘!$G744)</f>
        <v>0</v>
      </c>
      <c r="X744" s="99">
        <f t="shared" si="55"/>
        <v>0</v>
      </c>
      <c r="Y744" s="99">
        <f>COUNTIFS(通讯通路门店!$S:$S,$G744,通讯通路门店!$J:$J,"荣耀体验店")+COUNTIFS(通讯通路门店!$S:$S,$G744,通讯通路门店!$J:$J,"荣耀授权专卖店")</f>
        <v>0</v>
      </c>
      <c r="Z744" s="99">
        <f>COUNTIFS(通讯通路门店!$S:$S,$G744,通讯通路门店!$J:$J,"VIVO体验店")</f>
        <v>0</v>
      </c>
      <c r="AA744" s="99">
        <f>COUNTIFS(通讯通路门店!$S:$S,$G744,通讯通路门店!$J:$J,"OPPO体验店")</f>
        <v>0</v>
      </c>
      <c r="AB744" s="99">
        <f>COUNTIFS(通讯通路门店!$S:$S,$G744,通讯通路门店!$J:$J,"华为授权体验店")+COUNTIFS(通讯通路门店!$S:$S,$G744,通讯通路门店!$J:$J,"华为堡垒店")</f>
        <v>0</v>
      </c>
      <c r="AC744" s="99">
        <f>COUNTIFS(通讯通路门店!$S:$S,$G744,通讯通路门店!$J:$J,"小米体验店")</f>
        <v>0</v>
      </c>
      <c r="AD744" s="99">
        <f>COUNTIFS(通讯通路门店!$S:$S,$G744,通讯通路门店!$J:$J,"苹果体验店")</f>
        <v>0</v>
      </c>
      <c r="AE744" s="99">
        <f>COUNTIFS(通讯通路门店!$S:$S,$G744,通讯通路门店!$J:$J,"其他品牌专卖店")</f>
        <v>0</v>
      </c>
      <c r="AF744" s="99">
        <f>SUMIFS(通讯通路门店!$BI:$BI,通讯通路门店!$S:$S,$G744)</f>
        <v>0</v>
      </c>
      <c r="AG744" s="99">
        <f>SUMIFS(通讯通路门店!$BH:$BH,通讯通路门店!$S:$S,$G744)</f>
        <v>0</v>
      </c>
      <c r="AH744" s="99">
        <f t="shared" si="56"/>
        <v>0</v>
      </c>
      <c r="AI744" s="99">
        <f>SUMIFS(通讯通路门店!$BB:$BB,通讯通路门店!$S:$S,$G744)</f>
        <v>0</v>
      </c>
      <c r="AJ744" s="99">
        <f>SUMIFS(通讯通路门店!$BE:$BE,通讯通路门店!$S:$S,$G744)</f>
        <v>0</v>
      </c>
      <c r="AK744" s="99">
        <f>SUMIFS(通讯通路门店!$BG:$BG,通讯通路门店!$S:$S,$G744)</f>
        <v>0</v>
      </c>
      <c r="AL744" s="99">
        <f>SUMIFS(通讯通路门店!$BC:$BC,通讯通路门店!$S:$S,$G744)</f>
        <v>0</v>
      </c>
      <c r="AM744" s="99">
        <f>SUMIFS(通讯通路门店!$BD:$BD,通讯通路门店!$S:$S,$G744)</f>
        <v>0</v>
      </c>
      <c r="AN744" s="99">
        <f>SUMIFS(通讯通路门店!$BF:$BF,通讯通路门店!$S:$S,$G744)</f>
        <v>0</v>
      </c>
      <c r="AO744" s="99">
        <f t="shared" si="57"/>
        <v>0</v>
      </c>
      <c r="AP744" s="99">
        <f>SUMIFS(通讯通路门店!$K:$K,通讯通路门店!$S:$S,$G744)</f>
        <v>0</v>
      </c>
      <c r="AQ744" s="83"/>
      <c r="AR744" s="99">
        <f>SUMIFS(通讯通路门店!$T:$T,通讯通路门店!$S:$S,$G744)</f>
        <v>0</v>
      </c>
      <c r="AS744" s="99">
        <f>SUMIFS(通讯通路门店!$U:$U,通讯通路门店!$S:$S,$G744)</f>
        <v>0</v>
      </c>
      <c r="AT744" s="99">
        <f>SUMIFS(通讯通路门店!$V:$V,通讯通路门店!$S:$S,$G744)</f>
        <v>0</v>
      </c>
      <c r="AU744" s="99">
        <f>SUMIFS(通讯通路门店!$W:$W,通讯通路门店!$S:$S,$G744)</f>
        <v>0</v>
      </c>
      <c r="AV744" s="99">
        <f>SUMIFS(通讯通路门店!$Z:$Z,通讯通路门店!$S:$S,$G744)</f>
        <v>0</v>
      </c>
      <c r="AW744" s="99">
        <f>SUMIFS(通讯通路门店!$AB:$AB,通讯通路门店!$S:$S,$G744)</f>
        <v>0</v>
      </c>
      <c r="AX744" s="99">
        <f>SUMIFS(通讯通路门店!$X:$X,通讯通路门店!$S:$S,$G744)</f>
        <v>0</v>
      </c>
      <c r="AY744" s="99">
        <f>SUMIFS(通讯通路门店!$Y:$Y,通讯通路门店!$S:$S,$G744)</f>
        <v>0</v>
      </c>
      <c r="AZ744" s="99">
        <f>SUMIFS(通讯通路门店!$AA:$AA,通讯通路门店!$S:$S,$G744)</f>
        <v>0</v>
      </c>
      <c r="BA744" s="99">
        <f t="shared" si="58"/>
        <v>0</v>
      </c>
      <c r="BB744" s="99">
        <f t="shared" si="59"/>
        <v>0</v>
      </c>
      <c r="BC744" s="99">
        <f>SUMIFS(通讯通路门店!$W:$W,通讯通路门店!$S:$S,$G744,通讯通路门店!$J:$J,"荣耀体验店")+SUMIFS(通讯通路门店!$W:$W,通讯通路门店!$S:$S,$G744,通讯通路门店!$J:$J,"荣耀授权专卖店")</f>
        <v>0</v>
      </c>
      <c r="BD744" s="99">
        <f>SUMIFS(通讯通路门店!$Z:$Z,通讯通路门店!$S:$S,$G744,通讯通路门店!$J:$J,"VIVO体验店")</f>
        <v>0</v>
      </c>
      <c r="BE744" s="99">
        <f>SUMIFS(通讯通路门店!$AB:$AB,通讯通路门店!$S:$S,$G744,通讯通路门店!$J:$J,"OPPO体验店")</f>
        <v>0</v>
      </c>
      <c r="BF744" s="99">
        <f>SUMIFS(通讯通路门店!$X:$X,通讯通路门店!$S:$S,$G744,通讯通路门店!$J:$J,"华为授权体验店")+SUMIFS(通讯通路门店!$AA:$AA,通讯通路门店!$S:$S,$G744,通讯通路门店!$J:$J,"华为堡垒店")</f>
        <v>0</v>
      </c>
      <c r="BG744" s="99">
        <f>SUMIFS(通讯通路门店!$Y:$Y,通讯通路门店!$S:$S,$G744,通讯通路门店!$J:$J,"小米体验店")</f>
        <v>0</v>
      </c>
      <c r="BH744" s="99">
        <f>SUMIFS(通讯通路门店!$AA:$AA,通讯通路门店!$S:$S,$G744,通讯通路门店!$J:$J,"苹果体验店")</f>
        <v>0</v>
      </c>
      <c r="BI744" s="99">
        <f>SUMIFS(通讯通路门店!$K:$K,通讯通路门店!$S:$S,$G744,通讯通路门店!$J:$J,"其他品牌专卖店")</f>
        <v>0</v>
      </c>
      <c r="BJ744" s="99">
        <f>SUMIFS(通讯通路门店!$AC:$AC,通讯通路门店!$S:$S,$G744)</f>
        <v>0</v>
      </c>
      <c r="BK744" s="99">
        <f>SUMIFS(通讯通路门店!$AD:$AD,通讯通路门店!$S:$S,$G744)</f>
        <v>0</v>
      </c>
      <c r="BL744" s="99">
        <f>SUMIFS(通讯通路门店!$AE:$AE,通讯通路门店!$S:$S,$G744)</f>
        <v>0</v>
      </c>
      <c r="BM744" s="99">
        <f>SUMIFS(通讯通路门店!$AF:$AF,通讯通路门店!$S:$S,$G744)</f>
        <v>0</v>
      </c>
      <c r="BN744" s="99">
        <f>SUMIFS(通讯通路门店!$AG:$AG,通讯通路门店!$S:$S,$G744)</f>
        <v>0</v>
      </c>
      <c r="BO744" s="99">
        <f>SUMIFS(通讯通路门店!$AH:$AH,通讯通路门店!$S:$S,$G744)</f>
        <v>0</v>
      </c>
      <c r="BP744" s="99">
        <f>SUMIFS(通讯通路门店!$AI:$AI,通讯通路门店!$S:$S,$G744)</f>
        <v>0</v>
      </c>
      <c r="BQ744" s="83"/>
    </row>
    <row r="745" spans="1:69">
      <c r="A745" s="99" t="str">
        <f>IFERROR(_xlfn.XLOOKUP($G745,通讯通路门店!$S$4:$S$993933,通讯通路门店!$A$4:$A$993933,0,0),"")</f>
        <v/>
      </c>
      <c r="B745" s="99" t="str">
        <f>IFERROR(_xlfn.XLOOKUP($G745,通讯通路门店!$S$4:$S$993933,通讯通路门店!$B$4:$B$993933,0,0),"")</f>
        <v/>
      </c>
      <c r="C745" s="99" t="str">
        <f>IFERROR(_xlfn.XLOOKUP($G745,通讯通路门店!$S$4:$S$993933,通讯通路门店!$C$4:$C$993933,0,0),"")</f>
        <v/>
      </c>
      <c r="D745" s="99" t="str">
        <f>IFERROR(_xlfn.XLOOKUP($G745,通讯通路门店!$S$4:$S$993933,通讯通路门店!$D$4:$D$993933,0,0),"")</f>
        <v/>
      </c>
      <c r="E745" s="83"/>
      <c r="F745" s="83"/>
      <c r="G745" s="101" t="e">
        <v>#N/A</v>
      </c>
      <c r="H745" s="102" t="str">
        <f>IFERROR(_xlfn.XLOOKUP($G745,通讯通路门店!$S$4:$S$993933,通讯通路门店!$R$4:$R$993933,0,0),"")</f>
        <v/>
      </c>
      <c r="I745" s="83"/>
      <c r="J745" s="83"/>
      <c r="K745" s="83"/>
      <c r="L745" s="83"/>
      <c r="M745" s="83"/>
      <c r="N745" s="83"/>
      <c r="O745" s="83"/>
      <c r="P745" s="83"/>
      <c r="Q745" s="83"/>
      <c r="R745" s="83"/>
      <c r="S745" s="83"/>
      <c r="T745" s="83"/>
      <c r="U745" s="99">
        <f>COUNTIF(通讯通路门店!$S:$S,$G745)</f>
        <v>0</v>
      </c>
      <c r="V745" s="99">
        <f>COUNTIFS(通讯通路门店!$S:$S,$G745,通讯通路门店!$J:$J,"综合卖场")</f>
        <v>0</v>
      </c>
      <c r="W745" s="99">
        <f>SUMIFS(通讯通路门店!$AJ:$AJ,通讯通路门店!$S:$S,通讯客户沙盘!$G745)</f>
        <v>0</v>
      </c>
      <c r="X745" s="99">
        <f t="shared" si="55"/>
        <v>0</v>
      </c>
      <c r="Y745" s="99">
        <f>COUNTIFS(通讯通路门店!$S:$S,$G745,通讯通路门店!$J:$J,"荣耀体验店")+COUNTIFS(通讯通路门店!$S:$S,$G745,通讯通路门店!$J:$J,"荣耀授权专卖店")</f>
        <v>0</v>
      </c>
      <c r="Z745" s="99">
        <f>COUNTIFS(通讯通路门店!$S:$S,$G745,通讯通路门店!$J:$J,"VIVO体验店")</f>
        <v>0</v>
      </c>
      <c r="AA745" s="99">
        <f>COUNTIFS(通讯通路门店!$S:$S,$G745,通讯通路门店!$J:$J,"OPPO体验店")</f>
        <v>0</v>
      </c>
      <c r="AB745" s="99">
        <f>COUNTIFS(通讯通路门店!$S:$S,$G745,通讯通路门店!$J:$J,"华为授权体验店")+COUNTIFS(通讯通路门店!$S:$S,$G745,通讯通路门店!$J:$J,"华为堡垒店")</f>
        <v>0</v>
      </c>
      <c r="AC745" s="99">
        <f>COUNTIFS(通讯通路门店!$S:$S,$G745,通讯通路门店!$J:$J,"小米体验店")</f>
        <v>0</v>
      </c>
      <c r="AD745" s="99">
        <f>COUNTIFS(通讯通路门店!$S:$S,$G745,通讯通路门店!$J:$J,"苹果体验店")</f>
        <v>0</v>
      </c>
      <c r="AE745" s="99">
        <f>COUNTIFS(通讯通路门店!$S:$S,$G745,通讯通路门店!$J:$J,"其他品牌专卖店")</f>
        <v>0</v>
      </c>
      <c r="AF745" s="99">
        <f>SUMIFS(通讯通路门店!$BI:$BI,通讯通路门店!$S:$S,$G745)</f>
        <v>0</v>
      </c>
      <c r="AG745" s="99">
        <f>SUMIFS(通讯通路门店!$BH:$BH,通讯通路门店!$S:$S,$G745)</f>
        <v>0</v>
      </c>
      <c r="AH745" s="99">
        <f t="shared" si="56"/>
        <v>0</v>
      </c>
      <c r="AI745" s="99">
        <f>SUMIFS(通讯通路门店!$BB:$BB,通讯通路门店!$S:$S,$G745)</f>
        <v>0</v>
      </c>
      <c r="AJ745" s="99">
        <f>SUMIFS(通讯通路门店!$BE:$BE,通讯通路门店!$S:$S,$G745)</f>
        <v>0</v>
      </c>
      <c r="AK745" s="99">
        <f>SUMIFS(通讯通路门店!$BG:$BG,通讯通路门店!$S:$S,$G745)</f>
        <v>0</v>
      </c>
      <c r="AL745" s="99">
        <f>SUMIFS(通讯通路门店!$BC:$BC,通讯通路门店!$S:$S,$G745)</f>
        <v>0</v>
      </c>
      <c r="AM745" s="99">
        <f>SUMIFS(通讯通路门店!$BD:$BD,通讯通路门店!$S:$S,$G745)</f>
        <v>0</v>
      </c>
      <c r="AN745" s="99">
        <f>SUMIFS(通讯通路门店!$BF:$BF,通讯通路门店!$S:$S,$G745)</f>
        <v>0</v>
      </c>
      <c r="AO745" s="99">
        <f t="shared" si="57"/>
        <v>0</v>
      </c>
      <c r="AP745" s="99">
        <f>SUMIFS(通讯通路门店!$K:$K,通讯通路门店!$S:$S,$G745)</f>
        <v>0</v>
      </c>
      <c r="AQ745" s="83"/>
      <c r="AR745" s="99">
        <f>SUMIFS(通讯通路门店!$T:$T,通讯通路门店!$S:$S,$G745)</f>
        <v>0</v>
      </c>
      <c r="AS745" s="99">
        <f>SUMIFS(通讯通路门店!$U:$U,通讯通路门店!$S:$S,$G745)</f>
        <v>0</v>
      </c>
      <c r="AT745" s="99">
        <f>SUMIFS(通讯通路门店!$V:$V,通讯通路门店!$S:$S,$G745)</f>
        <v>0</v>
      </c>
      <c r="AU745" s="99">
        <f>SUMIFS(通讯通路门店!$W:$W,通讯通路门店!$S:$S,$G745)</f>
        <v>0</v>
      </c>
      <c r="AV745" s="99">
        <f>SUMIFS(通讯通路门店!$Z:$Z,通讯通路门店!$S:$S,$G745)</f>
        <v>0</v>
      </c>
      <c r="AW745" s="99">
        <f>SUMIFS(通讯通路门店!$AB:$AB,通讯通路门店!$S:$S,$G745)</f>
        <v>0</v>
      </c>
      <c r="AX745" s="99">
        <f>SUMIFS(通讯通路门店!$X:$X,通讯通路门店!$S:$S,$G745)</f>
        <v>0</v>
      </c>
      <c r="AY745" s="99">
        <f>SUMIFS(通讯通路门店!$Y:$Y,通讯通路门店!$S:$S,$G745)</f>
        <v>0</v>
      </c>
      <c r="AZ745" s="99">
        <f>SUMIFS(通讯通路门店!$AA:$AA,通讯通路门店!$S:$S,$G745)</f>
        <v>0</v>
      </c>
      <c r="BA745" s="99">
        <f t="shared" si="58"/>
        <v>0</v>
      </c>
      <c r="BB745" s="99">
        <f t="shared" si="59"/>
        <v>0</v>
      </c>
      <c r="BC745" s="99">
        <f>SUMIFS(通讯通路门店!$W:$W,通讯通路门店!$S:$S,$G745,通讯通路门店!$J:$J,"荣耀体验店")+SUMIFS(通讯通路门店!$W:$W,通讯通路门店!$S:$S,$G745,通讯通路门店!$J:$J,"荣耀授权专卖店")</f>
        <v>0</v>
      </c>
      <c r="BD745" s="99">
        <f>SUMIFS(通讯通路门店!$Z:$Z,通讯通路门店!$S:$S,$G745,通讯通路门店!$J:$J,"VIVO体验店")</f>
        <v>0</v>
      </c>
      <c r="BE745" s="99">
        <f>SUMIFS(通讯通路门店!$AB:$AB,通讯通路门店!$S:$S,$G745,通讯通路门店!$J:$J,"OPPO体验店")</f>
        <v>0</v>
      </c>
      <c r="BF745" s="99">
        <f>SUMIFS(通讯通路门店!$X:$X,通讯通路门店!$S:$S,$G745,通讯通路门店!$J:$J,"华为授权体验店")+SUMIFS(通讯通路门店!$AA:$AA,通讯通路门店!$S:$S,$G745,通讯通路门店!$J:$J,"华为堡垒店")</f>
        <v>0</v>
      </c>
      <c r="BG745" s="99">
        <f>SUMIFS(通讯通路门店!$Y:$Y,通讯通路门店!$S:$S,$G745,通讯通路门店!$J:$J,"小米体验店")</f>
        <v>0</v>
      </c>
      <c r="BH745" s="99">
        <f>SUMIFS(通讯通路门店!$AA:$AA,通讯通路门店!$S:$S,$G745,通讯通路门店!$J:$J,"苹果体验店")</f>
        <v>0</v>
      </c>
      <c r="BI745" s="99">
        <f>SUMIFS(通讯通路门店!$K:$K,通讯通路门店!$S:$S,$G745,通讯通路门店!$J:$J,"其他品牌专卖店")</f>
        <v>0</v>
      </c>
      <c r="BJ745" s="99">
        <f>SUMIFS(通讯通路门店!$AC:$AC,通讯通路门店!$S:$S,$G745)</f>
        <v>0</v>
      </c>
      <c r="BK745" s="99">
        <f>SUMIFS(通讯通路门店!$AD:$AD,通讯通路门店!$S:$S,$G745)</f>
        <v>0</v>
      </c>
      <c r="BL745" s="99">
        <f>SUMIFS(通讯通路门店!$AE:$AE,通讯通路门店!$S:$S,$G745)</f>
        <v>0</v>
      </c>
      <c r="BM745" s="99">
        <f>SUMIFS(通讯通路门店!$AF:$AF,通讯通路门店!$S:$S,$G745)</f>
        <v>0</v>
      </c>
      <c r="BN745" s="99">
        <f>SUMIFS(通讯通路门店!$AG:$AG,通讯通路门店!$S:$S,$G745)</f>
        <v>0</v>
      </c>
      <c r="BO745" s="99">
        <f>SUMIFS(通讯通路门店!$AH:$AH,通讯通路门店!$S:$S,$G745)</f>
        <v>0</v>
      </c>
      <c r="BP745" s="99">
        <f>SUMIFS(通讯通路门店!$AI:$AI,通讯通路门店!$S:$S,$G745)</f>
        <v>0</v>
      </c>
      <c r="BQ745" s="83"/>
    </row>
    <row r="746" spans="1:69">
      <c r="A746" s="99" t="str">
        <f>IFERROR(_xlfn.XLOOKUP($G746,通讯通路门店!$S$4:$S$993933,通讯通路门店!$A$4:$A$993933,0,0),"")</f>
        <v/>
      </c>
      <c r="B746" s="99" t="str">
        <f>IFERROR(_xlfn.XLOOKUP($G746,通讯通路门店!$S$4:$S$993933,通讯通路门店!$B$4:$B$993933,0,0),"")</f>
        <v/>
      </c>
      <c r="C746" s="99" t="str">
        <f>IFERROR(_xlfn.XLOOKUP($G746,通讯通路门店!$S$4:$S$993933,通讯通路门店!$C$4:$C$993933,0,0),"")</f>
        <v/>
      </c>
      <c r="D746" s="99" t="str">
        <f>IFERROR(_xlfn.XLOOKUP($G746,通讯通路门店!$S$4:$S$993933,通讯通路门店!$D$4:$D$993933,0,0),"")</f>
        <v/>
      </c>
      <c r="E746" s="83"/>
      <c r="F746" s="83"/>
      <c r="G746" s="101" t="e">
        <v>#N/A</v>
      </c>
      <c r="H746" s="102" t="str">
        <f>IFERROR(_xlfn.XLOOKUP($G746,通讯通路门店!$S$4:$S$993933,通讯通路门店!$R$4:$R$993933,0,0),"")</f>
        <v/>
      </c>
      <c r="I746" s="83"/>
      <c r="J746" s="83"/>
      <c r="K746" s="83"/>
      <c r="L746" s="83"/>
      <c r="M746" s="83"/>
      <c r="N746" s="83"/>
      <c r="O746" s="83"/>
      <c r="P746" s="83"/>
      <c r="Q746" s="83"/>
      <c r="R746" s="83"/>
      <c r="S746" s="83"/>
      <c r="T746" s="83"/>
      <c r="U746" s="99">
        <f>COUNTIF(通讯通路门店!$S:$S,$G746)</f>
        <v>0</v>
      </c>
      <c r="V746" s="99">
        <f>COUNTIFS(通讯通路门店!$S:$S,$G746,通讯通路门店!$J:$J,"综合卖场")</f>
        <v>0</v>
      </c>
      <c r="W746" s="99">
        <f>SUMIFS(通讯通路门店!$AJ:$AJ,通讯通路门店!$S:$S,通讯客户沙盘!$G746)</f>
        <v>0</v>
      </c>
      <c r="X746" s="99">
        <f t="shared" si="55"/>
        <v>0</v>
      </c>
      <c r="Y746" s="99">
        <f>COUNTIFS(通讯通路门店!$S:$S,$G746,通讯通路门店!$J:$J,"荣耀体验店")+COUNTIFS(通讯通路门店!$S:$S,$G746,通讯通路门店!$J:$J,"荣耀授权专卖店")</f>
        <v>0</v>
      </c>
      <c r="Z746" s="99">
        <f>COUNTIFS(通讯通路门店!$S:$S,$G746,通讯通路门店!$J:$J,"VIVO体验店")</f>
        <v>0</v>
      </c>
      <c r="AA746" s="99">
        <f>COUNTIFS(通讯通路门店!$S:$S,$G746,通讯通路门店!$J:$J,"OPPO体验店")</f>
        <v>0</v>
      </c>
      <c r="AB746" s="99">
        <f>COUNTIFS(通讯通路门店!$S:$S,$G746,通讯通路门店!$J:$J,"华为授权体验店")+COUNTIFS(通讯通路门店!$S:$S,$G746,通讯通路门店!$J:$J,"华为堡垒店")</f>
        <v>0</v>
      </c>
      <c r="AC746" s="99">
        <f>COUNTIFS(通讯通路门店!$S:$S,$G746,通讯通路门店!$J:$J,"小米体验店")</f>
        <v>0</v>
      </c>
      <c r="AD746" s="99">
        <f>COUNTIFS(通讯通路门店!$S:$S,$G746,通讯通路门店!$J:$J,"苹果体验店")</f>
        <v>0</v>
      </c>
      <c r="AE746" s="99">
        <f>COUNTIFS(通讯通路门店!$S:$S,$G746,通讯通路门店!$J:$J,"其他品牌专卖店")</f>
        <v>0</v>
      </c>
      <c r="AF746" s="99">
        <f>SUMIFS(通讯通路门店!$BI:$BI,通讯通路门店!$S:$S,$G746)</f>
        <v>0</v>
      </c>
      <c r="AG746" s="99">
        <f>SUMIFS(通讯通路门店!$BH:$BH,通讯通路门店!$S:$S,$G746)</f>
        <v>0</v>
      </c>
      <c r="AH746" s="99">
        <f t="shared" si="56"/>
        <v>0</v>
      </c>
      <c r="AI746" s="99">
        <f>SUMIFS(通讯通路门店!$BB:$BB,通讯通路门店!$S:$S,$G746)</f>
        <v>0</v>
      </c>
      <c r="AJ746" s="99">
        <f>SUMIFS(通讯通路门店!$BE:$BE,通讯通路门店!$S:$S,$G746)</f>
        <v>0</v>
      </c>
      <c r="AK746" s="99">
        <f>SUMIFS(通讯通路门店!$BG:$BG,通讯通路门店!$S:$S,$G746)</f>
        <v>0</v>
      </c>
      <c r="AL746" s="99">
        <f>SUMIFS(通讯通路门店!$BC:$BC,通讯通路门店!$S:$S,$G746)</f>
        <v>0</v>
      </c>
      <c r="AM746" s="99">
        <f>SUMIFS(通讯通路门店!$BD:$BD,通讯通路门店!$S:$S,$G746)</f>
        <v>0</v>
      </c>
      <c r="AN746" s="99">
        <f>SUMIFS(通讯通路门店!$BF:$BF,通讯通路门店!$S:$S,$G746)</f>
        <v>0</v>
      </c>
      <c r="AO746" s="99">
        <f t="shared" si="57"/>
        <v>0</v>
      </c>
      <c r="AP746" s="99">
        <f>SUMIFS(通讯通路门店!$K:$K,通讯通路门店!$S:$S,$G746)</f>
        <v>0</v>
      </c>
      <c r="AQ746" s="83"/>
      <c r="AR746" s="99">
        <f>SUMIFS(通讯通路门店!$T:$T,通讯通路门店!$S:$S,$G746)</f>
        <v>0</v>
      </c>
      <c r="AS746" s="99">
        <f>SUMIFS(通讯通路门店!$U:$U,通讯通路门店!$S:$S,$G746)</f>
        <v>0</v>
      </c>
      <c r="AT746" s="99">
        <f>SUMIFS(通讯通路门店!$V:$V,通讯通路门店!$S:$S,$G746)</f>
        <v>0</v>
      </c>
      <c r="AU746" s="99">
        <f>SUMIFS(通讯通路门店!$W:$W,通讯通路门店!$S:$S,$G746)</f>
        <v>0</v>
      </c>
      <c r="AV746" s="99">
        <f>SUMIFS(通讯通路门店!$Z:$Z,通讯通路门店!$S:$S,$G746)</f>
        <v>0</v>
      </c>
      <c r="AW746" s="99">
        <f>SUMIFS(通讯通路门店!$AB:$AB,通讯通路门店!$S:$S,$G746)</f>
        <v>0</v>
      </c>
      <c r="AX746" s="99">
        <f>SUMIFS(通讯通路门店!$X:$X,通讯通路门店!$S:$S,$G746)</f>
        <v>0</v>
      </c>
      <c r="AY746" s="99">
        <f>SUMIFS(通讯通路门店!$Y:$Y,通讯通路门店!$S:$S,$G746)</f>
        <v>0</v>
      </c>
      <c r="AZ746" s="99">
        <f>SUMIFS(通讯通路门店!$AA:$AA,通讯通路门店!$S:$S,$G746)</f>
        <v>0</v>
      </c>
      <c r="BA746" s="99">
        <f t="shared" si="58"/>
        <v>0</v>
      </c>
      <c r="BB746" s="99">
        <f t="shared" si="59"/>
        <v>0</v>
      </c>
      <c r="BC746" s="99">
        <f>SUMIFS(通讯通路门店!$W:$W,通讯通路门店!$S:$S,$G746,通讯通路门店!$J:$J,"荣耀体验店")+SUMIFS(通讯通路门店!$W:$W,通讯通路门店!$S:$S,$G746,通讯通路门店!$J:$J,"荣耀授权专卖店")</f>
        <v>0</v>
      </c>
      <c r="BD746" s="99">
        <f>SUMIFS(通讯通路门店!$Z:$Z,通讯通路门店!$S:$S,$G746,通讯通路门店!$J:$J,"VIVO体验店")</f>
        <v>0</v>
      </c>
      <c r="BE746" s="99">
        <f>SUMIFS(通讯通路门店!$AB:$AB,通讯通路门店!$S:$S,$G746,通讯通路门店!$J:$J,"OPPO体验店")</f>
        <v>0</v>
      </c>
      <c r="BF746" s="99">
        <f>SUMIFS(通讯通路门店!$X:$X,通讯通路门店!$S:$S,$G746,通讯通路门店!$J:$J,"华为授权体验店")+SUMIFS(通讯通路门店!$AA:$AA,通讯通路门店!$S:$S,$G746,通讯通路门店!$J:$J,"华为堡垒店")</f>
        <v>0</v>
      </c>
      <c r="BG746" s="99">
        <f>SUMIFS(通讯通路门店!$Y:$Y,通讯通路门店!$S:$S,$G746,通讯通路门店!$J:$J,"小米体验店")</f>
        <v>0</v>
      </c>
      <c r="BH746" s="99">
        <f>SUMIFS(通讯通路门店!$AA:$AA,通讯通路门店!$S:$S,$G746,通讯通路门店!$J:$J,"苹果体验店")</f>
        <v>0</v>
      </c>
      <c r="BI746" s="99">
        <f>SUMIFS(通讯通路门店!$K:$K,通讯通路门店!$S:$S,$G746,通讯通路门店!$J:$J,"其他品牌专卖店")</f>
        <v>0</v>
      </c>
      <c r="BJ746" s="99">
        <f>SUMIFS(通讯通路门店!$AC:$AC,通讯通路门店!$S:$S,$G746)</f>
        <v>0</v>
      </c>
      <c r="BK746" s="99">
        <f>SUMIFS(通讯通路门店!$AD:$AD,通讯通路门店!$S:$S,$G746)</f>
        <v>0</v>
      </c>
      <c r="BL746" s="99">
        <f>SUMIFS(通讯通路门店!$AE:$AE,通讯通路门店!$S:$S,$G746)</f>
        <v>0</v>
      </c>
      <c r="BM746" s="99">
        <f>SUMIFS(通讯通路门店!$AF:$AF,通讯通路门店!$S:$S,$G746)</f>
        <v>0</v>
      </c>
      <c r="BN746" s="99">
        <f>SUMIFS(通讯通路门店!$AG:$AG,通讯通路门店!$S:$S,$G746)</f>
        <v>0</v>
      </c>
      <c r="BO746" s="99">
        <f>SUMIFS(通讯通路门店!$AH:$AH,通讯通路门店!$S:$S,$G746)</f>
        <v>0</v>
      </c>
      <c r="BP746" s="99">
        <f>SUMIFS(通讯通路门店!$AI:$AI,通讯通路门店!$S:$S,$G746)</f>
        <v>0</v>
      </c>
      <c r="BQ746" s="83"/>
    </row>
    <row r="747" spans="1:69">
      <c r="A747" s="99" t="str">
        <f>IFERROR(_xlfn.XLOOKUP($G747,通讯通路门店!$S$4:$S$993933,通讯通路门店!$A$4:$A$993933,0,0),"")</f>
        <v/>
      </c>
      <c r="B747" s="99" t="str">
        <f>IFERROR(_xlfn.XLOOKUP($G747,通讯通路门店!$S$4:$S$993933,通讯通路门店!$B$4:$B$993933,0,0),"")</f>
        <v/>
      </c>
      <c r="C747" s="99" t="str">
        <f>IFERROR(_xlfn.XLOOKUP($G747,通讯通路门店!$S$4:$S$993933,通讯通路门店!$C$4:$C$993933,0,0),"")</f>
        <v/>
      </c>
      <c r="D747" s="99" t="str">
        <f>IFERROR(_xlfn.XLOOKUP($G747,通讯通路门店!$S$4:$S$993933,通讯通路门店!$D$4:$D$993933,0,0),"")</f>
        <v/>
      </c>
      <c r="E747" s="83"/>
      <c r="F747" s="83"/>
      <c r="G747" s="101" t="e">
        <v>#N/A</v>
      </c>
      <c r="H747" s="102" t="str">
        <f>IFERROR(_xlfn.XLOOKUP($G747,通讯通路门店!$S$4:$S$993933,通讯通路门店!$R$4:$R$993933,0,0),"")</f>
        <v/>
      </c>
      <c r="I747" s="83"/>
      <c r="J747" s="83"/>
      <c r="K747" s="83"/>
      <c r="L747" s="83"/>
      <c r="M747" s="83"/>
      <c r="N747" s="83"/>
      <c r="O747" s="83"/>
      <c r="P747" s="83"/>
      <c r="Q747" s="83"/>
      <c r="R747" s="83"/>
      <c r="S747" s="83"/>
      <c r="T747" s="83"/>
      <c r="U747" s="99">
        <f>COUNTIF(通讯通路门店!$S:$S,$G747)</f>
        <v>0</v>
      </c>
      <c r="V747" s="99">
        <f>COUNTIFS(通讯通路门店!$S:$S,$G747,通讯通路门店!$J:$J,"综合卖场")</f>
        <v>0</v>
      </c>
      <c r="W747" s="99">
        <f>SUMIFS(通讯通路门店!$AJ:$AJ,通讯通路门店!$S:$S,通讯客户沙盘!$G747)</f>
        <v>0</v>
      </c>
      <c r="X747" s="99">
        <f t="shared" si="55"/>
        <v>0</v>
      </c>
      <c r="Y747" s="99">
        <f>COUNTIFS(通讯通路门店!$S:$S,$G747,通讯通路门店!$J:$J,"荣耀体验店")+COUNTIFS(通讯通路门店!$S:$S,$G747,通讯通路门店!$J:$J,"荣耀授权专卖店")</f>
        <v>0</v>
      </c>
      <c r="Z747" s="99">
        <f>COUNTIFS(通讯通路门店!$S:$S,$G747,通讯通路门店!$J:$J,"VIVO体验店")</f>
        <v>0</v>
      </c>
      <c r="AA747" s="99">
        <f>COUNTIFS(通讯通路门店!$S:$S,$G747,通讯通路门店!$J:$J,"OPPO体验店")</f>
        <v>0</v>
      </c>
      <c r="AB747" s="99">
        <f>COUNTIFS(通讯通路门店!$S:$S,$G747,通讯通路门店!$J:$J,"华为授权体验店")+COUNTIFS(通讯通路门店!$S:$S,$G747,通讯通路门店!$J:$J,"华为堡垒店")</f>
        <v>0</v>
      </c>
      <c r="AC747" s="99">
        <f>COUNTIFS(通讯通路门店!$S:$S,$G747,通讯通路门店!$J:$J,"小米体验店")</f>
        <v>0</v>
      </c>
      <c r="AD747" s="99">
        <f>COUNTIFS(通讯通路门店!$S:$S,$G747,通讯通路门店!$J:$J,"苹果体验店")</f>
        <v>0</v>
      </c>
      <c r="AE747" s="99">
        <f>COUNTIFS(通讯通路门店!$S:$S,$G747,通讯通路门店!$J:$J,"其他品牌专卖店")</f>
        <v>0</v>
      </c>
      <c r="AF747" s="99">
        <f>SUMIFS(通讯通路门店!$BI:$BI,通讯通路门店!$S:$S,$G747)</f>
        <v>0</v>
      </c>
      <c r="AG747" s="99">
        <f>SUMIFS(通讯通路门店!$BH:$BH,通讯通路门店!$S:$S,$G747)</f>
        <v>0</v>
      </c>
      <c r="AH747" s="99">
        <f t="shared" si="56"/>
        <v>0</v>
      </c>
      <c r="AI747" s="99">
        <f>SUMIFS(通讯通路门店!$BB:$BB,通讯通路门店!$S:$S,$G747)</f>
        <v>0</v>
      </c>
      <c r="AJ747" s="99">
        <f>SUMIFS(通讯通路门店!$BE:$BE,通讯通路门店!$S:$S,$G747)</f>
        <v>0</v>
      </c>
      <c r="AK747" s="99">
        <f>SUMIFS(通讯通路门店!$BG:$BG,通讯通路门店!$S:$S,$G747)</f>
        <v>0</v>
      </c>
      <c r="AL747" s="99">
        <f>SUMIFS(通讯通路门店!$BC:$BC,通讯通路门店!$S:$S,$G747)</f>
        <v>0</v>
      </c>
      <c r="AM747" s="99">
        <f>SUMIFS(通讯通路门店!$BD:$BD,通讯通路门店!$S:$S,$G747)</f>
        <v>0</v>
      </c>
      <c r="AN747" s="99">
        <f>SUMIFS(通讯通路门店!$BF:$BF,通讯通路门店!$S:$S,$G747)</f>
        <v>0</v>
      </c>
      <c r="AO747" s="99">
        <f t="shared" si="57"/>
        <v>0</v>
      </c>
      <c r="AP747" s="99">
        <f>SUMIFS(通讯通路门店!$K:$K,通讯通路门店!$S:$S,$G747)</f>
        <v>0</v>
      </c>
      <c r="AQ747" s="83"/>
      <c r="AR747" s="99">
        <f>SUMIFS(通讯通路门店!$T:$T,通讯通路门店!$S:$S,$G747)</f>
        <v>0</v>
      </c>
      <c r="AS747" s="99">
        <f>SUMIFS(通讯通路门店!$U:$U,通讯通路门店!$S:$S,$G747)</f>
        <v>0</v>
      </c>
      <c r="AT747" s="99">
        <f>SUMIFS(通讯通路门店!$V:$V,通讯通路门店!$S:$S,$G747)</f>
        <v>0</v>
      </c>
      <c r="AU747" s="99">
        <f>SUMIFS(通讯通路门店!$W:$W,通讯通路门店!$S:$S,$G747)</f>
        <v>0</v>
      </c>
      <c r="AV747" s="99">
        <f>SUMIFS(通讯通路门店!$Z:$Z,通讯通路门店!$S:$S,$G747)</f>
        <v>0</v>
      </c>
      <c r="AW747" s="99">
        <f>SUMIFS(通讯通路门店!$AB:$AB,通讯通路门店!$S:$S,$G747)</f>
        <v>0</v>
      </c>
      <c r="AX747" s="99">
        <f>SUMIFS(通讯通路门店!$X:$X,通讯通路门店!$S:$S,$G747)</f>
        <v>0</v>
      </c>
      <c r="AY747" s="99">
        <f>SUMIFS(通讯通路门店!$Y:$Y,通讯通路门店!$S:$S,$G747)</f>
        <v>0</v>
      </c>
      <c r="AZ747" s="99">
        <f>SUMIFS(通讯通路门店!$AA:$AA,通讯通路门店!$S:$S,$G747)</f>
        <v>0</v>
      </c>
      <c r="BA747" s="99">
        <f t="shared" si="58"/>
        <v>0</v>
      </c>
      <c r="BB747" s="99">
        <f t="shared" si="59"/>
        <v>0</v>
      </c>
      <c r="BC747" s="99">
        <f>SUMIFS(通讯通路门店!$W:$W,通讯通路门店!$S:$S,$G747,通讯通路门店!$J:$J,"荣耀体验店")+SUMIFS(通讯通路门店!$W:$W,通讯通路门店!$S:$S,$G747,通讯通路门店!$J:$J,"荣耀授权专卖店")</f>
        <v>0</v>
      </c>
      <c r="BD747" s="99">
        <f>SUMIFS(通讯通路门店!$Z:$Z,通讯通路门店!$S:$S,$G747,通讯通路门店!$J:$J,"VIVO体验店")</f>
        <v>0</v>
      </c>
      <c r="BE747" s="99">
        <f>SUMIFS(通讯通路门店!$AB:$AB,通讯通路门店!$S:$S,$G747,通讯通路门店!$J:$J,"OPPO体验店")</f>
        <v>0</v>
      </c>
      <c r="BF747" s="99">
        <f>SUMIFS(通讯通路门店!$X:$X,通讯通路门店!$S:$S,$G747,通讯通路门店!$J:$J,"华为授权体验店")+SUMIFS(通讯通路门店!$AA:$AA,通讯通路门店!$S:$S,$G747,通讯通路门店!$J:$J,"华为堡垒店")</f>
        <v>0</v>
      </c>
      <c r="BG747" s="99">
        <f>SUMIFS(通讯通路门店!$Y:$Y,通讯通路门店!$S:$S,$G747,通讯通路门店!$J:$J,"小米体验店")</f>
        <v>0</v>
      </c>
      <c r="BH747" s="99">
        <f>SUMIFS(通讯通路门店!$AA:$AA,通讯通路门店!$S:$S,$G747,通讯通路门店!$J:$J,"苹果体验店")</f>
        <v>0</v>
      </c>
      <c r="BI747" s="99">
        <f>SUMIFS(通讯通路门店!$K:$K,通讯通路门店!$S:$S,$G747,通讯通路门店!$J:$J,"其他品牌专卖店")</f>
        <v>0</v>
      </c>
      <c r="BJ747" s="99">
        <f>SUMIFS(通讯通路门店!$AC:$AC,通讯通路门店!$S:$S,$G747)</f>
        <v>0</v>
      </c>
      <c r="BK747" s="99">
        <f>SUMIFS(通讯通路门店!$AD:$AD,通讯通路门店!$S:$S,$G747)</f>
        <v>0</v>
      </c>
      <c r="BL747" s="99">
        <f>SUMIFS(通讯通路门店!$AE:$AE,通讯通路门店!$S:$S,$G747)</f>
        <v>0</v>
      </c>
      <c r="BM747" s="99">
        <f>SUMIFS(通讯通路门店!$AF:$AF,通讯通路门店!$S:$S,$G747)</f>
        <v>0</v>
      </c>
      <c r="BN747" s="99">
        <f>SUMIFS(通讯通路门店!$AG:$AG,通讯通路门店!$S:$S,$G747)</f>
        <v>0</v>
      </c>
      <c r="BO747" s="99">
        <f>SUMIFS(通讯通路门店!$AH:$AH,通讯通路门店!$S:$S,$G747)</f>
        <v>0</v>
      </c>
      <c r="BP747" s="99">
        <f>SUMIFS(通讯通路门店!$AI:$AI,通讯通路门店!$S:$S,$G747)</f>
        <v>0</v>
      </c>
      <c r="BQ747" s="83"/>
    </row>
    <row r="748" spans="1:69">
      <c r="A748" s="99" t="str">
        <f>IFERROR(_xlfn.XLOOKUP($G748,通讯通路门店!$S$4:$S$993933,通讯通路门店!$A$4:$A$993933,0,0),"")</f>
        <v/>
      </c>
      <c r="B748" s="99" t="str">
        <f>IFERROR(_xlfn.XLOOKUP($G748,通讯通路门店!$S$4:$S$993933,通讯通路门店!$B$4:$B$993933,0,0),"")</f>
        <v/>
      </c>
      <c r="C748" s="99" t="str">
        <f>IFERROR(_xlfn.XLOOKUP($G748,通讯通路门店!$S$4:$S$993933,通讯通路门店!$C$4:$C$993933,0,0),"")</f>
        <v/>
      </c>
      <c r="D748" s="99" t="str">
        <f>IFERROR(_xlfn.XLOOKUP($G748,通讯通路门店!$S$4:$S$993933,通讯通路门店!$D$4:$D$993933,0,0),"")</f>
        <v/>
      </c>
      <c r="E748" s="83"/>
      <c r="F748" s="83"/>
      <c r="G748" s="101" t="e">
        <v>#N/A</v>
      </c>
      <c r="H748" s="102" t="str">
        <f>IFERROR(_xlfn.XLOOKUP($G748,通讯通路门店!$S$4:$S$993933,通讯通路门店!$R$4:$R$993933,0,0),"")</f>
        <v/>
      </c>
      <c r="I748" s="83"/>
      <c r="J748" s="83"/>
      <c r="K748" s="83"/>
      <c r="L748" s="83"/>
      <c r="M748" s="83"/>
      <c r="N748" s="83"/>
      <c r="O748" s="83"/>
      <c r="P748" s="83"/>
      <c r="Q748" s="83"/>
      <c r="R748" s="83"/>
      <c r="S748" s="83"/>
      <c r="T748" s="83"/>
      <c r="U748" s="99">
        <f>COUNTIF(通讯通路门店!$S:$S,$G748)</f>
        <v>0</v>
      </c>
      <c r="V748" s="99">
        <f>COUNTIFS(通讯通路门店!$S:$S,$G748,通讯通路门店!$J:$J,"综合卖场")</f>
        <v>0</v>
      </c>
      <c r="W748" s="99">
        <f>SUMIFS(通讯通路门店!$AJ:$AJ,通讯通路门店!$S:$S,通讯客户沙盘!$G748)</f>
        <v>0</v>
      </c>
      <c r="X748" s="99">
        <f t="shared" si="55"/>
        <v>0</v>
      </c>
      <c r="Y748" s="99">
        <f>COUNTIFS(通讯通路门店!$S:$S,$G748,通讯通路门店!$J:$J,"荣耀体验店")+COUNTIFS(通讯通路门店!$S:$S,$G748,通讯通路门店!$J:$J,"荣耀授权专卖店")</f>
        <v>0</v>
      </c>
      <c r="Z748" s="99">
        <f>COUNTIFS(通讯通路门店!$S:$S,$G748,通讯通路门店!$J:$J,"VIVO体验店")</f>
        <v>0</v>
      </c>
      <c r="AA748" s="99">
        <f>COUNTIFS(通讯通路门店!$S:$S,$G748,通讯通路门店!$J:$J,"OPPO体验店")</f>
        <v>0</v>
      </c>
      <c r="AB748" s="99">
        <f>COUNTIFS(通讯通路门店!$S:$S,$G748,通讯通路门店!$J:$J,"华为授权体验店")+COUNTIFS(通讯通路门店!$S:$S,$G748,通讯通路门店!$J:$J,"华为堡垒店")</f>
        <v>0</v>
      </c>
      <c r="AC748" s="99">
        <f>COUNTIFS(通讯通路门店!$S:$S,$G748,通讯通路门店!$J:$J,"小米体验店")</f>
        <v>0</v>
      </c>
      <c r="AD748" s="99">
        <f>COUNTIFS(通讯通路门店!$S:$S,$G748,通讯通路门店!$J:$J,"苹果体验店")</f>
        <v>0</v>
      </c>
      <c r="AE748" s="99">
        <f>COUNTIFS(通讯通路门店!$S:$S,$G748,通讯通路门店!$J:$J,"其他品牌专卖店")</f>
        <v>0</v>
      </c>
      <c r="AF748" s="99">
        <f>SUMIFS(通讯通路门店!$BI:$BI,通讯通路门店!$S:$S,$G748)</f>
        <v>0</v>
      </c>
      <c r="AG748" s="99">
        <f>SUMIFS(通讯通路门店!$BH:$BH,通讯通路门店!$S:$S,$G748)</f>
        <v>0</v>
      </c>
      <c r="AH748" s="99">
        <f t="shared" si="56"/>
        <v>0</v>
      </c>
      <c r="AI748" s="99">
        <f>SUMIFS(通讯通路门店!$BB:$BB,通讯通路门店!$S:$S,$G748)</f>
        <v>0</v>
      </c>
      <c r="AJ748" s="99">
        <f>SUMIFS(通讯通路门店!$BE:$BE,通讯通路门店!$S:$S,$G748)</f>
        <v>0</v>
      </c>
      <c r="AK748" s="99">
        <f>SUMIFS(通讯通路门店!$BG:$BG,通讯通路门店!$S:$S,$G748)</f>
        <v>0</v>
      </c>
      <c r="AL748" s="99">
        <f>SUMIFS(通讯通路门店!$BC:$BC,通讯通路门店!$S:$S,$G748)</f>
        <v>0</v>
      </c>
      <c r="AM748" s="99">
        <f>SUMIFS(通讯通路门店!$BD:$BD,通讯通路门店!$S:$S,$G748)</f>
        <v>0</v>
      </c>
      <c r="AN748" s="99">
        <f>SUMIFS(通讯通路门店!$BF:$BF,通讯通路门店!$S:$S,$G748)</f>
        <v>0</v>
      </c>
      <c r="AO748" s="99">
        <f t="shared" si="57"/>
        <v>0</v>
      </c>
      <c r="AP748" s="99">
        <f>SUMIFS(通讯通路门店!$K:$K,通讯通路门店!$S:$S,$G748)</f>
        <v>0</v>
      </c>
      <c r="AQ748" s="83"/>
      <c r="AR748" s="99">
        <f>SUMIFS(通讯通路门店!$T:$T,通讯通路门店!$S:$S,$G748)</f>
        <v>0</v>
      </c>
      <c r="AS748" s="99">
        <f>SUMIFS(通讯通路门店!$U:$U,通讯通路门店!$S:$S,$G748)</f>
        <v>0</v>
      </c>
      <c r="AT748" s="99">
        <f>SUMIFS(通讯通路门店!$V:$V,通讯通路门店!$S:$S,$G748)</f>
        <v>0</v>
      </c>
      <c r="AU748" s="99">
        <f>SUMIFS(通讯通路门店!$W:$W,通讯通路门店!$S:$S,$G748)</f>
        <v>0</v>
      </c>
      <c r="AV748" s="99">
        <f>SUMIFS(通讯通路门店!$Z:$Z,通讯通路门店!$S:$S,$G748)</f>
        <v>0</v>
      </c>
      <c r="AW748" s="99">
        <f>SUMIFS(通讯通路门店!$AB:$AB,通讯通路门店!$S:$S,$G748)</f>
        <v>0</v>
      </c>
      <c r="AX748" s="99">
        <f>SUMIFS(通讯通路门店!$X:$X,通讯通路门店!$S:$S,$G748)</f>
        <v>0</v>
      </c>
      <c r="AY748" s="99">
        <f>SUMIFS(通讯通路门店!$Y:$Y,通讯通路门店!$S:$S,$G748)</f>
        <v>0</v>
      </c>
      <c r="AZ748" s="99">
        <f>SUMIFS(通讯通路门店!$AA:$AA,通讯通路门店!$S:$S,$G748)</f>
        <v>0</v>
      </c>
      <c r="BA748" s="99">
        <f t="shared" si="58"/>
        <v>0</v>
      </c>
      <c r="BB748" s="99">
        <f t="shared" si="59"/>
        <v>0</v>
      </c>
      <c r="BC748" s="99">
        <f>SUMIFS(通讯通路门店!$W:$W,通讯通路门店!$S:$S,$G748,通讯通路门店!$J:$J,"荣耀体验店")+SUMIFS(通讯通路门店!$W:$W,通讯通路门店!$S:$S,$G748,通讯通路门店!$J:$J,"荣耀授权专卖店")</f>
        <v>0</v>
      </c>
      <c r="BD748" s="99">
        <f>SUMIFS(通讯通路门店!$Z:$Z,通讯通路门店!$S:$S,$G748,通讯通路门店!$J:$J,"VIVO体验店")</f>
        <v>0</v>
      </c>
      <c r="BE748" s="99">
        <f>SUMIFS(通讯通路门店!$AB:$AB,通讯通路门店!$S:$S,$G748,通讯通路门店!$J:$J,"OPPO体验店")</f>
        <v>0</v>
      </c>
      <c r="BF748" s="99">
        <f>SUMIFS(通讯通路门店!$X:$X,通讯通路门店!$S:$S,$G748,通讯通路门店!$J:$J,"华为授权体验店")+SUMIFS(通讯通路门店!$AA:$AA,通讯通路门店!$S:$S,$G748,通讯通路门店!$J:$J,"华为堡垒店")</f>
        <v>0</v>
      </c>
      <c r="BG748" s="99">
        <f>SUMIFS(通讯通路门店!$Y:$Y,通讯通路门店!$S:$S,$G748,通讯通路门店!$J:$J,"小米体验店")</f>
        <v>0</v>
      </c>
      <c r="BH748" s="99">
        <f>SUMIFS(通讯通路门店!$AA:$AA,通讯通路门店!$S:$S,$G748,通讯通路门店!$J:$J,"苹果体验店")</f>
        <v>0</v>
      </c>
      <c r="BI748" s="99">
        <f>SUMIFS(通讯通路门店!$K:$K,通讯通路门店!$S:$S,$G748,通讯通路门店!$J:$J,"其他品牌专卖店")</f>
        <v>0</v>
      </c>
      <c r="BJ748" s="99">
        <f>SUMIFS(通讯通路门店!$AC:$AC,通讯通路门店!$S:$S,$G748)</f>
        <v>0</v>
      </c>
      <c r="BK748" s="99">
        <f>SUMIFS(通讯通路门店!$AD:$AD,通讯通路门店!$S:$S,$G748)</f>
        <v>0</v>
      </c>
      <c r="BL748" s="99">
        <f>SUMIFS(通讯通路门店!$AE:$AE,通讯通路门店!$S:$S,$G748)</f>
        <v>0</v>
      </c>
      <c r="BM748" s="99">
        <f>SUMIFS(通讯通路门店!$AF:$AF,通讯通路门店!$S:$S,$G748)</f>
        <v>0</v>
      </c>
      <c r="BN748" s="99">
        <f>SUMIFS(通讯通路门店!$AG:$AG,通讯通路门店!$S:$S,$G748)</f>
        <v>0</v>
      </c>
      <c r="BO748" s="99">
        <f>SUMIFS(通讯通路门店!$AH:$AH,通讯通路门店!$S:$S,$G748)</f>
        <v>0</v>
      </c>
      <c r="BP748" s="99">
        <f>SUMIFS(通讯通路门店!$AI:$AI,通讯通路门店!$S:$S,$G748)</f>
        <v>0</v>
      </c>
      <c r="BQ748" s="83"/>
    </row>
    <row r="749" spans="1:69">
      <c r="A749" s="99" t="str">
        <f>IFERROR(_xlfn.XLOOKUP($G749,通讯通路门店!$S$4:$S$993933,通讯通路门店!$A$4:$A$993933,0,0),"")</f>
        <v/>
      </c>
      <c r="B749" s="99" t="str">
        <f>IFERROR(_xlfn.XLOOKUP($G749,通讯通路门店!$S$4:$S$993933,通讯通路门店!$B$4:$B$993933,0,0),"")</f>
        <v/>
      </c>
      <c r="C749" s="99" t="str">
        <f>IFERROR(_xlfn.XLOOKUP($G749,通讯通路门店!$S$4:$S$993933,通讯通路门店!$C$4:$C$993933,0,0),"")</f>
        <v/>
      </c>
      <c r="D749" s="99" t="str">
        <f>IFERROR(_xlfn.XLOOKUP($G749,通讯通路门店!$S$4:$S$993933,通讯通路门店!$D$4:$D$993933,0,0),"")</f>
        <v/>
      </c>
      <c r="E749" s="83"/>
      <c r="F749" s="83"/>
      <c r="G749" s="101" t="e">
        <v>#N/A</v>
      </c>
      <c r="H749" s="102" t="str">
        <f>IFERROR(_xlfn.XLOOKUP($G749,通讯通路门店!$S$4:$S$993933,通讯通路门店!$R$4:$R$993933,0,0),"")</f>
        <v/>
      </c>
      <c r="I749" s="83"/>
      <c r="J749" s="83"/>
      <c r="K749" s="83"/>
      <c r="L749" s="83"/>
      <c r="M749" s="83"/>
      <c r="N749" s="83"/>
      <c r="O749" s="83"/>
      <c r="P749" s="83"/>
      <c r="Q749" s="83"/>
      <c r="R749" s="83"/>
      <c r="S749" s="83"/>
      <c r="T749" s="83"/>
      <c r="U749" s="99">
        <f>COUNTIF(通讯通路门店!$S:$S,$G749)</f>
        <v>0</v>
      </c>
      <c r="V749" s="99">
        <f>COUNTIFS(通讯通路门店!$S:$S,$G749,通讯通路门店!$J:$J,"综合卖场")</f>
        <v>0</v>
      </c>
      <c r="W749" s="99">
        <f>SUMIFS(通讯通路门店!$AJ:$AJ,通讯通路门店!$S:$S,通讯客户沙盘!$G749)</f>
        <v>0</v>
      </c>
      <c r="X749" s="99">
        <f t="shared" si="55"/>
        <v>0</v>
      </c>
      <c r="Y749" s="99">
        <f>COUNTIFS(通讯通路门店!$S:$S,$G749,通讯通路门店!$J:$J,"荣耀体验店")+COUNTIFS(通讯通路门店!$S:$S,$G749,通讯通路门店!$J:$J,"荣耀授权专卖店")</f>
        <v>0</v>
      </c>
      <c r="Z749" s="99">
        <f>COUNTIFS(通讯通路门店!$S:$S,$G749,通讯通路门店!$J:$J,"VIVO体验店")</f>
        <v>0</v>
      </c>
      <c r="AA749" s="99">
        <f>COUNTIFS(通讯通路门店!$S:$S,$G749,通讯通路门店!$J:$J,"OPPO体验店")</f>
        <v>0</v>
      </c>
      <c r="AB749" s="99">
        <f>COUNTIFS(通讯通路门店!$S:$S,$G749,通讯通路门店!$J:$J,"华为授权体验店")+COUNTIFS(通讯通路门店!$S:$S,$G749,通讯通路门店!$J:$J,"华为堡垒店")</f>
        <v>0</v>
      </c>
      <c r="AC749" s="99">
        <f>COUNTIFS(通讯通路门店!$S:$S,$G749,通讯通路门店!$J:$J,"小米体验店")</f>
        <v>0</v>
      </c>
      <c r="AD749" s="99">
        <f>COUNTIFS(通讯通路门店!$S:$S,$G749,通讯通路门店!$J:$J,"苹果体验店")</f>
        <v>0</v>
      </c>
      <c r="AE749" s="99">
        <f>COUNTIFS(通讯通路门店!$S:$S,$G749,通讯通路门店!$J:$J,"其他品牌专卖店")</f>
        <v>0</v>
      </c>
      <c r="AF749" s="99">
        <f>SUMIFS(通讯通路门店!$BI:$BI,通讯通路门店!$S:$S,$G749)</f>
        <v>0</v>
      </c>
      <c r="AG749" s="99">
        <f>SUMIFS(通讯通路门店!$BH:$BH,通讯通路门店!$S:$S,$G749)</f>
        <v>0</v>
      </c>
      <c r="AH749" s="99">
        <f t="shared" si="56"/>
        <v>0</v>
      </c>
      <c r="AI749" s="99">
        <f>SUMIFS(通讯通路门店!$BB:$BB,通讯通路门店!$S:$S,$G749)</f>
        <v>0</v>
      </c>
      <c r="AJ749" s="99">
        <f>SUMIFS(通讯通路门店!$BE:$BE,通讯通路门店!$S:$S,$G749)</f>
        <v>0</v>
      </c>
      <c r="AK749" s="99">
        <f>SUMIFS(通讯通路门店!$BG:$BG,通讯通路门店!$S:$S,$G749)</f>
        <v>0</v>
      </c>
      <c r="AL749" s="99">
        <f>SUMIFS(通讯通路门店!$BC:$BC,通讯通路门店!$S:$S,$G749)</f>
        <v>0</v>
      </c>
      <c r="AM749" s="99">
        <f>SUMIFS(通讯通路门店!$BD:$BD,通讯通路门店!$S:$S,$G749)</f>
        <v>0</v>
      </c>
      <c r="AN749" s="99">
        <f>SUMIFS(通讯通路门店!$BF:$BF,通讯通路门店!$S:$S,$G749)</f>
        <v>0</v>
      </c>
      <c r="AO749" s="99">
        <f t="shared" si="57"/>
        <v>0</v>
      </c>
      <c r="AP749" s="99">
        <f>SUMIFS(通讯通路门店!$K:$K,通讯通路门店!$S:$S,$G749)</f>
        <v>0</v>
      </c>
      <c r="AQ749" s="83"/>
      <c r="AR749" s="99">
        <f>SUMIFS(通讯通路门店!$T:$T,通讯通路门店!$S:$S,$G749)</f>
        <v>0</v>
      </c>
      <c r="AS749" s="99">
        <f>SUMIFS(通讯通路门店!$U:$U,通讯通路门店!$S:$S,$G749)</f>
        <v>0</v>
      </c>
      <c r="AT749" s="99">
        <f>SUMIFS(通讯通路门店!$V:$V,通讯通路门店!$S:$S,$G749)</f>
        <v>0</v>
      </c>
      <c r="AU749" s="99">
        <f>SUMIFS(通讯通路门店!$W:$W,通讯通路门店!$S:$S,$G749)</f>
        <v>0</v>
      </c>
      <c r="AV749" s="99">
        <f>SUMIFS(通讯通路门店!$Z:$Z,通讯通路门店!$S:$S,$G749)</f>
        <v>0</v>
      </c>
      <c r="AW749" s="99">
        <f>SUMIFS(通讯通路门店!$AB:$AB,通讯通路门店!$S:$S,$G749)</f>
        <v>0</v>
      </c>
      <c r="AX749" s="99">
        <f>SUMIFS(通讯通路门店!$X:$X,通讯通路门店!$S:$S,$G749)</f>
        <v>0</v>
      </c>
      <c r="AY749" s="99">
        <f>SUMIFS(通讯通路门店!$Y:$Y,通讯通路门店!$S:$S,$G749)</f>
        <v>0</v>
      </c>
      <c r="AZ749" s="99">
        <f>SUMIFS(通讯通路门店!$AA:$AA,通讯通路门店!$S:$S,$G749)</f>
        <v>0</v>
      </c>
      <c r="BA749" s="99">
        <f t="shared" si="58"/>
        <v>0</v>
      </c>
      <c r="BB749" s="99">
        <f t="shared" si="59"/>
        <v>0</v>
      </c>
      <c r="BC749" s="99">
        <f>SUMIFS(通讯通路门店!$W:$W,通讯通路门店!$S:$S,$G749,通讯通路门店!$J:$J,"荣耀体验店")+SUMIFS(通讯通路门店!$W:$W,通讯通路门店!$S:$S,$G749,通讯通路门店!$J:$J,"荣耀授权专卖店")</f>
        <v>0</v>
      </c>
      <c r="BD749" s="99">
        <f>SUMIFS(通讯通路门店!$Z:$Z,通讯通路门店!$S:$S,$G749,通讯通路门店!$J:$J,"VIVO体验店")</f>
        <v>0</v>
      </c>
      <c r="BE749" s="99">
        <f>SUMIFS(通讯通路门店!$AB:$AB,通讯通路门店!$S:$S,$G749,通讯通路门店!$J:$J,"OPPO体验店")</f>
        <v>0</v>
      </c>
      <c r="BF749" s="99">
        <f>SUMIFS(通讯通路门店!$X:$X,通讯通路门店!$S:$S,$G749,通讯通路门店!$J:$J,"华为授权体验店")+SUMIFS(通讯通路门店!$AA:$AA,通讯通路门店!$S:$S,$G749,通讯通路门店!$J:$J,"华为堡垒店")</f>
        <v>0</v>
      </c>
      <c r="BG749" s="99">
        <f>SUMIFS(通讯通路门店!$Y:$Y,通讯通路门店!$S:$S,$G749,通讯通路门店!$J:$J,"小米体验店")</f>
        <v>0</v>
      </c>
      <c r="BH749" s="99">
        <f>SUMIFS(通讯通路门店!$AA:$AA,通讯通路门店!$S:$S,$G749,通讯通路门店!$J:$J,"苹果体验店")</f>
        <v>0</v>
      </c>
      <c r="BI749" s="99">
        <f>SUMIFS(通讯通路门店!$K:$K,通讯通路门店!$S:$S,$G749,通讯通路门店!$J:$J,"其他品牌专卖店")</f>
        <v>0</v>
      </c>
      <c r="BJ749" s="99">
        <f>SUMIFS(通讯通路门店!$AC:$AC,通讯通路门店!$S:$S,$G749)</f>
        <v>0</v>
      </c>
      <c r="BK749" s="99">
        <f>SUMIFS(通讯通路门店!$AD:$AD,通讯通路门店!$S:$S,$G749)</f>
        <v>0</v>
      </c>
      <c r="BL749" s="99">
        <f>SUMIFS(通讯通路门店!$AE:$AE,通讯通路门店!$S:$S,$G749)</f>
        <v>0</v>
      </c>
      <c r="BM749" s="99">
        <f>SUMIFS(通讯通路门店!$AF:$AF,通讯通路门店!$S:$S,$G749)</f>
        <v>0</v>
      </c>
      <c r="BN749" s="99">
        <f>SUMIFS(通讯通路门店!$AG:$AG,通讯通路门店!$S:$S,$G749)</f>
        <v>0</v>
      </c>
      <c r="BO749" s="99">
        <f>SUMIFS(通讯通路门店!$AH:$AH,通讯通路门店!$S:$S,$G749)</f>
        <v>0</v>
      </c>
      <c r="BP749" s="99">
        <f>SUMIFS(通讯通路门店!$AI:$AI,通讯通路门店!$S:$S,$G749)</f>
        <v>0</v>
      </c>
      <c r="BQ749" s="83"/>
    </row>
    <row r="750" spans="1:69">
      <c r="A750" s="99" t="str">
        <f>IFERROR(_xlfn.XLOOKUP($G750,通讯通路门店!$S$4:$S$993933,通讯通路门店!$A$4:$A$993933,0,0),"")</f>
        <v/>
      </c>
      <c r="B750" s="99" t="str">
        <f>IFERROR(_xlfn.XLOOKUP($G750,通讯通路门店!$S$4:$S$993933,通讯通路门店!$B$4:$B$993933,0,0),"")</f>
        <v/>
      </c>
      <c r="C750" s="99" t="str">
        <f>IFERROR(_xlfn.XLOOKUP($G750,通讯通路门店!$S$4:$S$993933,通讯通路门店!$C$4:$C$993933,0,0),"")</f>
        <v/>
      </c>
      <c r="D750" s="99" t="str">
        <f>IFERROR(_xlfn.XLOOKUP($G750,通讯通路门店!$S$4:$S$993933,通讯通路门店!$D$4:$D$993933,0,0),"")</f>
        <v/>
      </c>
      <c r="E750" s="83"/>
      <c r="F750" s="83"/>
      <c r="G750" s="101" t="e">
        <v>#N/A</v>
      </c>
      <c r="H750" s="102" t="str">
        <f>IFERROR(_xlfn.XLOOKUP($G750,通讯通路门店!$S$4:$S$993933,通讯通路门店!$R$4:$R$993933,0,0),"")</f>
        <v/>
      </c>
      <c r="I750" s="83"/>
      <c r="J750" s="83"/>
      <c r="K750" s="83"/>
      <c r="L750" s="83"/>
      <c r="M750" s="83"/>
      <c r="N750" s="83"/>
      <c r="O750" s="83"/>
      <c r="P750" s="83"/>
      <c r="Q750" s="83"/>
      <c r="R750" s="83"/>
      <c r="S750" s="83"/>
      <c r="T750" s="83"/>
      <c r="U750" s="99">
        <f>COUNTIF(通讯通路门店!$S:$S,$G750)</f>
        <v>0</v>
      </c>
      <c r="V750" s="99">
        <f>COUNTIFS(通讯通路门店!$S:$S,$G750,通讯通路门店!$J:$J,"综合卖场")</f>
        <v>0</v>
      </c>
      <c r="W750" s="99">
        <f>SUMIFS(通讯通路门店!$AJ:$AJ,通讯通路门店!$S:$S,通讯客户沙盘!$G750)</f>
        <v>0</v>
      </c>
      <c r="X750" s="99">
        <f t="shared" si="55"/>
        <v>0</v>
      </c>
      <c r="Y750" s="99">
        <f>COUNTIFS(通讯通路门店!$S:$S,$G750,通讯通路门店!$J:$J,"荣耀体验店")+COUNTIFS(通讯通路门店!$S:$S,$G750,通讯通路门店!$J:$J,"荣耀授权专卖店")</f>
        <v>0</v>
      </c>
      <c r="Z750" s="99">
        <f>COUNTIFS(通讯通路门店!$S:$S,$G750,通讯通路门店!$J:$J,"VIVO体验店")</f>
        <v>0</v>
      </c>
      <c r="AA750" s="99">
        <f>COUNTIFS(通讯通路门店!$S:$S,$G750,通讯通路门店!$J:$J,"OPPO体验店")</f>
        <v>0</v>
      </c>
      <c r="AB750" s="99">
        <f>COUNTIFS(通讯通路门店!$S:$S,$G750,通讯通路门店!$J:$J,"华为授权体验店")+COUNTIFS(通讯通路门店!$S:$S,$G750,通讯通路门店!$J:$J,"华为堡垒店")</f>
        <v>0</v>
      </c>
      <c r="AC750" s="99">
        <f>COUNTIFS(通讯通路门店!$S:$S,$G750,通讯通路门店!$J:$J,"小米体验店")</f>
        <v>0</v>
      </c>
      <c r="AD750" s="99">
        <f>COUNTIFS(通讯通路门店!$S:$S,$G750,通讯通路门店!$J:$J,"苹果体验店")</f>
        <v>0</v>
      </c>
      <c r="AE750" s="99">
        <f>COUNTIFS(通讯通路门店!$S:$S,$G750,通讯通路门店!$J:$J,"其他品牌专卖店")</f>
        <v>0</v>
      </c>
      <c r="AF750" s="99">
        <f>SUMIFS(通讯通路门店!$BI:$BI,通讯通路门店!$S:$S,$G750)</f>
        <v>0</v>
      </c>
      <c r="AG750" s="99">
        <f>SUMIFS(通讯通路门店!$BH:$BH,通讯通路门店!$S:$S,$G750)</f>
        <v>0</v>
      </c>
      <c r="AH750" s="99">
        <f t="shared" si="56"/>
        <v>0</v>
      </c>
      <c r="AI750" s="99">
        <f>SUMIFS(通讯通路门店!$BB:$BB,通讯通路门店!$S:$S,$G750)</f>
        <v>0</v>
      </c>
      <c r="AJ750" s="99">
        <f>SUMIFS(通讯通路门店!$BE:$BE,通讯通路门店!$S:$S,$G750)</f>
        <v>0</v>
      </c>
      <c r="AK750" s="99">
        <f>SUMIFS(通讯通路门店!$BG:$BG,通讯通路门店!$S:$S,$G750)</f>
        <v>0</v>
      </c>
      <c r="AL750" s="99">
        <f>SUMIFS(通讯通路门店!$BC:$BC,通讯通路门店!$S:$S,$G750)</f>
        <v>0</v>
      </c>
      <c r="AM750" s="99">
        <f>SUMIFS(通讯通路门店!$BD:$BD,通讯通路门店!$S:$S,$G750)</f>
        <v>0</v>
      </c>
      <c r="AN750" s="99">
        <f>SUMIFS(通讯通路门店!$BF:$BF,通讯通路门店!$S:$S,$G750)</f>
        <v>0</v>
      </c>
      <c r="AO750" s="99">
        <f t="shared" si="57"/>
        <v>0</v>
      </c>
      <c r="AP750" s="99">
        <f>SUMIFS(通讯通路门店!$K:$K,通讯通路门店!$S:$S,$G750)</f>
        <v>0</v>
      </c>
      <c r="AQ750" s="83"/>
      <c r="AR750" s="99">
        <f>SUMIFS(通讯通路门店!$T:$T,通讯通路门店!$S:$S,$G750)</f>
        <v>0</v>
      </c>
      <c r="AS750" s="99">
        <f>SUMIFS(通讯通路门店!$U:$U,通讯通路门店!$S:$S,$G750)</f>
        <v>0</v>
      </c>
      <c r="AT750" s="99">
        <f>SUMIFS(通讯通路门店!$V:$V,通讯通路门店!$S:$S,$G750)</f>
        <v>0</v>
      </c>
      <c r="AU750" s="99">
        <f>SUMIFS(通讯通路门店!$W:$W,通讯通路门店!$S:$S,$G750)</f>
        <v>0</v>
      </c>
      <c r="AV750" s="99">
        <f>SUMIFS(通讯通路门店!$Z:$Z,通讯通路门店!$S:$S,$G750)</f>
        <v>0</v>
      </c>
      <c r="AW750" s="99">
        <f>SUMIFS(通讯通路门店!$AB:$AB,通讯通路门店!$S:$S,$G750)</f>
        <v>0</v>
      </c>
      <c r="AX750" s="99">
        <f>SUMIFS(通讯通路门店!$X:$X,通讯通路门店!$S:$S,$G750)</f>
        <v>0</v>
      </c>
      <c r="AY750" s="99">
        <f>SUMIFS(通讯通路门店!$Y:$Y,通讯通路门店!$S:$S,$G750)</f>
        <v>0</v>
      </c>
      <c r="AZ750" s="99">
        <f>SUMIFS(通讯通路门店!$AA:$AA,通讯通路门店!$S:$S,$G750)</f>
        <v>0</v>
      </c>
      <c r="BA750" s="99">
        <f t="shared" si="58"/>
        <v>0</v>
      </c>
      <c r="BB750" s="99">
        <f t="shared" si="59"/>
        <v>0</v>
      </c>
      <c r="BC750" s="99">
        <f>SUMIFS(通讯通路门店!$W:$W,通讯通路门店!$S:$S,$G750,通讯通路门店!$J:$J,"荣耀体验店")+SUMIFS(通讯通路门店!$W:$W,通讯通路门店!$S:$S,$G750,通讯通路门店!$J:$J,"荣耀授权专卖店")</f>
        <v>0</v>
      </c>
      <c r="BD750" s="99">
        <f>SUMIFS(通讯通路门店!$Z:$Z,通讯通路门店!$S:$S,$G750,通讯通路门店!$J:$J,"VIVO体验店")</f>
        <v>0</v>
      </c>
      <c r="BE750" s="99">
        <f>SUMIFS(通讯通路门店!$AB:$AB,通讯通路门店!$S:$S,$G750,通讯通路门店!$J:$J,"OPPO体验店")</f>
        <v>0</v>
      </c>
      <c r="BF750" s="99">
        <f>SUMIFS(通讯通路门店!$X:$X,通讯通路门店!$S:$S,$G750,通讯通路门店!$J:$J,"华为授权体验店")+SUMIFS(通讯通路门店!$AA:$AA,通讯通路门店!$S:$S,$G750,通讯通路门店!$J:$J,"华为堡垒店")</f>
        <v>0</v>
      </c>
      <c r="BG750" s="99">
        <f>SUMIFS(通讯通路门店!$Y:$Y,通讯通路门店!$S:$S,$G750,通讯通路门店!$J:$J,"小米体验店")</f>
        <v>0</v>
      </c>
      <c r="BH750" s="99">
        <f>SUMIFS(通讯通路门店!$AA:$AA,通讯通路门店!$S:$S,$G750,通讯通路门店!$J:$J,"苹果体验店")</f>
        <v>0</v>
      </c>
      <c r="BI750" s="99">
        <f>SUMIFS(通讯通路门店!$K:$K,通讯通路门店!$S:$S,$G750,通讯通路门店!$J:$J,"其他品牌专卖店")</f>
        <v>0</v>
      </c>
      <c r="BJ750" s="99">
        <f>SUMIFS(通讯通路门店!$AC:$AC,通讯通路门店!$S:$S,$G750)</f>
        <v>0</v>
      </c>
      <c r="BK750" s="99">
        <f>SUMIFS(通讯通路门店!$AD:$AD,通讯通路门店!$S:$S,$G750)</f>
        <v>0</v>
      </c>
      <c r="BL750" s="99">
        <f>SUMIFS(通讯通路门店!$AE:$AE,通讯通路门店!$S:$S,$G750)</f>
        <v>0</v>
      </c>
      <c r="BM750" s="99">
        <f>SUMIFS(通讯通路门店!$AF:$AF,通讯通路门店!$S:$S,$G750)</f>
        <v>0</v>
      </c>
      <c r="BN750" s="99">
        <f>SUMIFS(通讯通路门店!$AG:$AG,通讯通路门店!$S:$S,$G750)</f>
        <v>0</v>
      </c>
      <c r="BO750" s="99">
        <f>SUMIFS(通讯通路门店!$AH:$AH,通讯通路门店!$S:$S,$G750)</f>
        <v>0</v>
      </c>
      <c r="BP750" s="99">
        <f>SUMIFS(通讯通路门店!$AI:$AI,通讯通路门店!$S:$S,$G750)</f>
        <v>0</v>
      </c>
      <c r="BQ750" s="83"/>
    </row>
    <row r="751" spans="1:69">
      <c r="A751" s="99" t="str">
        <f>IFERROR(_xlfn.XLOOKUP($G751,通讯通路门店!$S$4:$S$993933,通讯通路门店!$A$4:$A$993933,0,0),"")</f>
        <v/>
      </c>
      <c r="B751" s="99" t="str">
        <f>IFERROR(_xlfn.XLOOKUP($G751,通讯通路门店!$S$4:$S$993933,通讯通路门店!$B$4:$B$993933,0,0),"")</f>
        <v/>
      </c>
      <c r="C751" s="99" t="str">
        <f>IFERROR(_xlfn.XLOOKUP($G751,通讯通路门店!$S$4:$S$993933,通讯通路门店!$C$4:$C$993933,0,0),"")</f>
        <v/>
      </c>
      <c r="D751" s="99" t="str">
        <f>IFERROR(_xlfn.XLOOKUP($G751,通讯通路门店!$S$4:$S$993933,通讯通路门店!$D$4:$D$993933,0,0),"")</f>
        <v/>
      </c>
      <c r="E751" s="83"/>
      <c r="F751" s="83"/>
      <c r="G751" s="101" t="e">
        <v>#N/A</v>
      </c>
      <c r="H751" s="102" t="str">
        <f>IFERROR(_xlfn.XLOOKUP($G751,通讯通路门店!$S$4:$S$993933,通讯通路门店!$R$4:$R$993933,0,0),"")</f>
        <v/>
      </c>
      <c r="I751" s="83"/>
      <c r="J751" s="83"/>
      <c r="K751" s="83"/>
      <c r="L751" s="83"/>
      <c r="M751" s="83"/>
      <c r="N751" s="83"/>
      <c r="O751" s="83"/>
      <c r="P751" s="83"/>
      <c r="Q751" s="83"/>
      <c r="R751" s="83"/>
      <c r="S751" s="83"/>
      <c r="T751" s="83"/>
      <c r="U751" s="99">
        <f>COUNTIF(通讯通路门店!$S:$S,$G751)</f>
        <v>0</v>
      </c>
      <c r="V751" s="99">
        <f>COUNTIFS(通讯通路门店!$S:$S,$G751,通讯通路门店!$J:$J,"综合卖场")</f>
        <v>0</v>
      </c>
      <c r="W751" s="99">
        <f>SUMIFS(通讯通路门店!$AJ:$AJ,通讯通路门店!$S:$S,通讯客户沙盘!$G751)</f>
        <v>0</v>
      </c>
      <c r="X751" s="99">
        <f t="shared" si="55"/>
        <v>0</v>
      </c>
      <c r="Y751" s="99">
        <f>COUNTIFS(通讯通路门店!$S:$S,$G751,通讯通路门店!$J:$J,"荣耀体验店")+COUNTIFS(通讯通路门店!$S:$S,$G751,通讯通路门店!$J:$J,"荣耀授权专卖店")</f>
        <v>0</v>
      </c>
      <c r="Z751" s="99">
        <f>COUNTIFS(通讯通路门店!$S:$S,$G751,通讯通路门店!$J:$J,"VIVO体验店")</f>
        <v>0</v>
      </c>
      <c r="AA751" s="99">
        <f>COUNTIFS(通讯通路门店!$S:$S,$G751,通讯通路门店!$J:$J,"OPPO体验店")</f>
        <v>0</v>
      </c>
      <c r="AB751" s="99">
        <f>COUNTIFS(通讯通路门店!$S:$S,$G751,通讯通路门店!$J:$J,"华为授权体验店")+COUNTIFS(通讯通路门店!$S:$S,$G751,通讯通路门店!$J:$J,"华为堡垒店")</f>
        <v>0</v>
      </c>
      <c r="AC751" s="99">
        <f>COUNTIFS(通讯通路门店!$S:$S,$G751,通讯通路门店!$J:$J,"小米体验店")</f>
        <v>0</v>
      </c>
      <c r="AD751" s="99">
        <f>COUNTIFS(通讯通路门店!$S:$S,$G751,通讯通路门店!$J:$J,"苹果体验店")</f>
        <v>0</v>
      </c>
      <c r="AE751" s="99">
        <f>COUNTIFS(通讯通路门店!$S:$S,$G751,通讯通路门店!$J:$J,"其他品牌专卖店")</f>
        <v>0</v>
      </c>
      <c r="AF751" s="99">
        <f>SUMIFS(通讯通路门店!$BI:$BI,通讯通路门店!$S:$S,$G751)</f>
        <v>0</v>
      </c>
      <c r="AG751" s="99">
        <f>SUMIFS(通讯通路门店!$BH:$BH,通讯通路门店!$S:$S,$G751)</f>
        <v>0</v>
      </c>
      <c r="AH751" s="99">
        <f t="shared" si="56"/>
        <v>0</v>
      </c>
      <c r="AI751" s="99">
        <f>SUMIFS(通讯通路门店!$BB:$BB,通讯通路门店!$S:$S,$G751)</f>
        <v>0</v>
      </c>
      <c r="AJ751" s="99">
        <f>SUMIFS(通讯通路门店!$BE:$BE,通讯通路门店!$S:$S,$G751)</f>
        <v>0</v>
      </c>
      <c r="AK751" s="99">
        <f>SUMIFS(通讯通路门店!$BG:$BG,通讯通路门店!$S:$S,$G751)</f>
        <v>0</v>
      </c>
      <c r="AL751" s="99">
        <f>SUMIFS(通讯通路门店!$BC:$BC,通讯通路门店!$S:$S,$G751)</f>
        <v>0</v>
      </c>
      <c r="AM751" s="99">
        <f>SUMIFS(通讯通路门店!$BD:$BD,通讯通路门店!$S:$S,$G751)</f>
        <v>0</v>
      </c>
      <c r="AN751" s="99">
        <f>SUMIFS(通讯通路门店!$BF:$BF,通讯通路门店!$S:$S,$G751)</f>
        <v>0</v>
      </c>
      <c r="AO751" s="99">
        <f t="shared" si="57"/>
        <v>0</v>
      </c>
      <c r="AP751" s="99">
        <f>SUMIFS(通讯通路门店!$K:$K,通讯通路门店!$S:$S,$G751)</f>
        <v>0</v>
      </c>
      <c r="AQ751" s="83"/>
      <c r="AR751" s="99">
        <f>SUMIFS(通讯通路门店!$T:$T,通讯通路门店!$S:$S,$G751)</f>
        <v>0</v>
      </c>
      <c r="AS751" s="99">
        <f>SUMIFS(通讯通路门店!$U:$U,通讯通路门店!$S:$S,$G751)</f>
        <v>0</v>
      </c>
      <c r="AT751" s="99">
        <f>SUMIFS(通讯通路门店!$V:$V,通讯通路门店!$S:$S,$G751)</f>
        <v>0</v>
      </c>
      <c r="AU751" s="99">
        <f>SUMIFS(通讯通路门店!$W:$W,通讯通路门店!$S:$S,$G751)</f>
        <v>0</v>
      </c>
      <c r="AV751" s="99">
        <f>SUMIFS(通讯通路门店!$Z:$Z,通讯通路门店!$S:$S,$G751)</f>
        <v>0</v>
      </c>
      <c r="AW751" s="99">
        <f>SUMIFS(通讯通路门店!$AB:$AB,通讯通路门店!$S:$S,$G751)</f>
        <v>0</v>
      </c>
      <c r="AX751" s="99">
        <f>SUMIFS(通讯通路门店!$X:$X,通讯通路门店!$S:$S,$G751)</f>
        <v>0</v>
      </c>
      <c r="AY751" s="99">
        <f>SUMIFS(通讯通路门店!$Y:$Y,通讯通路门店!$S:$S,$G751)</f>
        <v>0</v>
      </c>
      <c r="AZ751" s="99">
        <f>SUMIFS(通讯通路门店!$AA:$AA,通讯通路门店!$S:$S,$G751)</f>
        <v>0</v>
      </c>
      <c r="BA751" s="99">
        <f t="shared" si="58"/>
        <v>0</v>
      </c>
      <c r="BB751" s="99">
        <f t="shared" si="59"/>
        <v>0</v>
      </c>
      <c r="BC751" s="99">
        <f>SUMIFS(通讯通路门店!$W:$W,通讯通路门店!$S:$S,$G751,通讯通路门店!$J:$J,"荣耀体验店")+SUMIFS(通讯通路门店!$W:$W,通讯通路门店!$S:$S,$G751,通讯通路门店!$J:$J,"荣耀授权专卖店")</f>
        <v>0</v>
      </c>
      <c r="BD751" s="99">
        <f>SUMIFS(通讯通路门店!$Z:$Z,通讯通路门店!$S:$S,$G751,通讯通路门店!$J:$J,"VIVO体验店")</f>
        <v>0</v>
      </c>
      <c r="BE751" s="99">
        <f>SUMIFS(通讯通路门店!$AB:$AB,通讯通路门店!$S:$S,$G751,通讯通路门店!$J:$J,"OPPO体验店")</f>
        <v>0</v>
      </c>
      <c r="BF751" s="99">
        <f>SUMIFS(通讯通路门店!$X:$X,通讯通路门店!$S:$S,$G751,通讯通路门店!$J:$J,"华为授权体验店")+SUMIFS(通讯通路门店!$AA:$AA,通讯通路门店!$S:$S,$G751,通讯通路门店!$J:$J,"华为堡垒店")</f>
        <v>0</v>
      </c>
      <c r="BG751" s="99">
        <f>SUMIFS(通讯通路门店!$Y:$Y,通讯通路门店!$S:$S,$G751,通讯通路门店!$J:$J,"小米体验店")</f>
        <v>0</v>
      </c>
      <c r="BH751" s="99">
        <f>SUMIFS(通讯通路门店!$AA:$AA,通讯通路门店!$S:$S,$G751,通讯通路门店!$J:$J,"苹果体验店")</f>
        <v>0</v>
      </c>
      <c r="BI751" s="99">
        <f>SUMIFS(通讯通路门店!$K:$K,通讯通路门店!$S:$S,$G751,通讯通路门店!$J:$J,"其他品牌专卖店")</f>
        <v>0</v>
      </c>
      <c r="BJ751" s="99">
        <f>SUMIFS(通讯通路门店!$AC:$AC,通讯通路门店!$S:$S,$G751)</f>
        <v>0</v>
      </c>
      <c r="BK751" s="99">
        <f>SUMIFS(通讯通路门店!$AD:$AD,通讯通路门店!$S:$S,$G751)</f>
        <v>0</v>
      </c>
      <c r="BL751" s="99">
        <f>SUMIFS(通讯通路门店!$AE:$AE,通讯通路门店!$S:$S,$G751)</f>
        <v>0</v>
      </c>
      <c r="BM751" s="99">
        <f>SUMIFS(通讯通路门店!$AF:$AF,通讯通路门店!$S:$S,$G751)</f>
        <v>0</v>
      </c>
      <c r="BN751" s="99">
        <f>SUMIFS(通讯通路门店!$AG:$AG,通讯通路门店!$S:$S,$G751)</f>
        <v>0</v>
      </c>
      <c r="BO751" s="99">
        <f>SUMIFS(通讯通路门店!$AH:$AH,通讯通路门店!$S:$S,$G751)</f>
        <v>0</v>
      </c>
      <c r="BP751" s="99">
        <f>SUMIFS(通讯通路门店!$AI:$AI,通讯通路门店!$S:$S,$G751)</f>
        <v>0</v>
      </c>
      <c r="BQ751" s="83"/>
    </row>
    <row r="752" spans="1:69">
      <c r="A752" s="99" t="str">
        <f>IFERROR(_xlfn.XLOOKUP($G752,通讯通路门店!$S$4:$S$993933,通讯通路门店!$A$4:$A$993933,0,0),"")</f>
        <v/>
      </c>
      <c r="B752" s="99" t="str">
        <f>IFERROR(_xlfn.XLOOKUP($G752,通讯通路门店!$S$4:$S$993933,通讯通路门店!$B$4:$B$993933,0,0),"")</f>
        <v/>
      </c>
      <c r="C752" s="99" t="str">
        <f>IFERROR(_xlfn.XLOOKUP($G752,通讯通路门店!$S$4:$S$993933,通讯通路门店!$C$4:$C$993933,0,0),"")</f>
        <v/>
      </c>
      <c r="D752" s="99" t="str">
        <f>IFERROR(_xlfn.XLOOKUP($G752,通讯通路门店!$S$4:$S$993933,通讯通路门店!$D$4:$D$993933,0,0),"")</f>
        <v/>
      </c>
      <c r="E752" s="83"/>
      <c r="F752" s="83"/>
      <c r="G752" s="101" t="e">
        <v>#N/A</v>
      </c>
      <c r="H752" s="102" t="str">
        <f>IFERROR(_xlfn.XLOOKUP($G752,通讯通路门店!$S$4:$S$993933,通讯通路门店!$R$4:$R$993933,0,0),"")</f>
        <v/>
      </c>
      <c r="I752" s="83"/>
      <c r="J752" s="83"/>
      <c r="K752" s="83"/>
      <c r="L752" s="83"/>
      <c r="M752" s="83"/>
      <c r="N752" s="83"/>
      <c r="O752" s="83"/>
      <c r="P752" s="83"/>
      <c r="Q752" s="83"/>
      <c r="R752" s="83"/>
      <c r="S752" s="83"/>
      <c r="T752" s="83"/>
      <c r="U752" s="99">
        <f>COUNTIF(通讯通路门店!$S:$S,$G752)</f>
        <v>0</v>
      </c>
      <c r="V752" s="99">
        <f>COUNTIFS(通讯通路门店!$S:$S,$G752,通讯通路门店!$J:$J,"综合卖场")</f>
        <v>0</v>
      </c>
      <c r="W752" s="99">
        <f>SUMIFS(通讯通路门店!$AJ:$AJ,通讯通路门店!$S:$S,通讯客户沙盘!$G752)</f>
        <v>0</v>
      </c>
      <c r="X752" s="99">
        <f t="shared" si="55"/>
        <v>0</v>
      </c>
      <c r="Y752" s="99">
        <f>COUNTIFS(通讯通路门店!$S:$S,$G752,通讯通路门店!$J:$J,"荣耀体验店")+COUNTIFS(通讯通路门店!$S:$S,$G752,通讯通路门店!$J:$J,"荣耀授权专卖店")</f>
        <v>0</v>
      </c>
      <c r="Z752" s="99">
        <f>COUNTIFS(通讯通路门店!$S:$S,$G752,通讯通路门店!$J:$J,"VIVO体验店")</f>
        <v>0</v>
      </c>
      <c r="AA752" s="99">
        <f>COUNTIFS(通讯通路门店!$S:$S,$G752,通讯通路门店!$J:$J,"OPPO体验店")</f>
        <v>0</v>
      </c>
      <c r="AB752" s="99">
        <f>COUNTIFS(通讯通路门店!$S:$S,$G752,通讯通路门店!$J:$J,"华为授权体验店")+COUNTIFS(通讯通路门店!$S:$S,$G752,通讯通路门店!$J:$J,"华为堡垒店")</f>
        <v>0</v>
      </c>
      <c r="AC752" s="99">
        <f>COUNTIFS(通讯通路门店!$S:$S,$G752,通讯通路门店!$J:$J,"小米体验店")</f>
        <v>0</v>
      </c>
      <c r="AD752" s="99">
        <f>COUNTIFS(通讯通路门店!$S:$S,$G752,通讯通路门店!$J:$J,"苹果体验店")</f>
        <v>0</v>
      </c>
      <c r="AE752" s="99">
        <f>COUNTIFS(通讯通路门店!$S:$S,$G752,通讯通路门店!$J:$J,"其他品牌专卖店")</f>
        <v>0</v>
      </c>
      <c r="AF752" s="99">
        <f>SUMIFS(通讯通路门店!$BI:$BI,通讯通路门店!$S:$S,$G752)</f>
        <v>0</v>
      </c>
      <c r="AG752" s="99">
        <f>SUMIFS(通讯通路门店!$BH:$BH,通讯通路门店!$S:$S,$G752)</f>
        <v>0</v>
      </c>
      <c r="AH752" s="99">
        <f t="shared" si="56"/>
        <v>0</v>
      </c>
      <c r="AI752" s="99">
        <f>SUMIFS(通讯通路门店!$BB:$BB,通讯通路门店!$S:$S,$G752)</f>
        <v>0</v>
      </c>
      <c r="AJ752" s="99">
        <f>SUMIFS(通讯通路门店!$BE:$BE,通讯通路门店!$S:$S,$G752)</f>
        <v>0</v>
      </c>
      <c r="AK752" s="99">
        <f>SUMIFS(通讯通路门店!$BG:$BG,通讯通路门店!$S:$S,$G752)</f>
        <v>0</v>
      </c>
      <c r="AL752" s="99">
        <f>SUMIFS(通讯通路门店!$BC:$BC,通讯通路门店!$S:$S,$G752)</f>
        <v>0</v>
      </c>
      <c r="AM752" s="99">
        <f>SUMIFS(通讯通路门店!$BD:$BD,通讯通路门店!$S:$S,$G752)</f>
        <v>0</v>
      </c>
      <c r="AN752" s="99">
        <f>SUMIFS(通讯通路门店!$BF:$BF,通讯通路门店!$S:$S,$G752)</f>
        <v>0</v>
      </c>
      <c r="AO752" s="99">
        <f t="shared" si="57"/>
        <v>0</v>
      </c>
      <c r="AP752" s="99">
        <f>SUMIFS(通讯通路门店!$K:$K,通讯通路门店!$S:$S,$G752)</f>
        <v>0</v>
      </c>
      <c r="AQ752" s="83"/>
      <c r="AR752" s="99">
        <f>SUMIFS(通讯通路门店!$T:$T,通讯通路门店!$S:$S,$G752)</f>
        <v>0</v>
      </c>
      <c r="AS752" s="99">
        <f>SUMIFS(通讯通路门店!$U:$U,通讯通路门店!$S:$S,$G752)</f>
        <v>0</v>
      </c>
      <c r="AT752" s="99">
        <f>SUMIFS(通讯通路门店!$V:$V,通讯通路门店!$S:$S,$G752)</f>
        <v>0</v>
      </c>
      <c r="AU752" s="99">
        <f>SUMIFS(通讯通路门店!$W:$W,通讯通路门店!$S:$S,$G752)</f>
        <v>0</v>
      </c>
      <c r="AV752" s="99">
        <f>SUMIFS(通讯通路门店!$Z:$Z,通讯通路门店!$S:$S,$G752)</f>
        <v>0</v>
      </c>
      <c r="AW752" s="99">
        <f>SUMIFS(通讯通路门店!$AB:$AB,通讯通路门店!$S:$S,$G752)</f>
        <v>0</v>
      </c>
      <c r="AX752" s="99">
        <f>SUMIFS(通讯通路门店!$X:$X,通讯通路门店!$S:$S,$G752)</f>
        <v>0</v>
      </c>
      <c r="AY752" s="99">
        <f>SUMIFS(通讯通路门店!$Y:$Y,通讯通路门店!$S:$S,$G752)</f>
        <v>0</v>
      </c>
      <c r="AZ752" s="99">
        <f>SUMIFS(通讯通路门店!$AA:$AA,通讯通路门店!$S:$S,$G752)</f>
        <v>0</v>
      </c>
      <c r="BA752" s="99">
        <f t="shared" si="58"/>
        <v>0</v>
      </c>
      <c r="BB752" s="99">
        <f t="shared" si="59"/>
        <v>0</v>
      </c>
      <c r="BC752" s="99">
        <f>SUMIFS(通讯通路门店!$W:$W,通讯通路门店!$S:$S,$G752,通讯通路门店!$J:$J,"荣耀体验店")+SUMIFS(通讯通路门店!$W:$W,通讯通路门店!$S:$S,$G752,通讯通路门店!$J:$J,"荣耀授权专卖店")</f>
        <v>0</v>
      </c>
      <c r="BD752" s="99">
        <f>SUMIFS(通讯通路门店!$Z:$Z,通讯通路门店!$S:$S,$G752,通讯通路门店!$J:$J,"VIVO体验店")</f>
        <v>0</v>
      </c>
      <c r="BE752" s="99">
        <f>SUMIFS(通讯通路门店!$AB:$AB,通讯通路门店!$S:$S,$G752,通讯通路门店!$J:$J,"OPPO体验店")</f>
        <v>0</v>
      </c>
      <c r="BF752" s="99">
        <f>SUMIFS(通讯通路门店!$X:$X,通讯通路门店!$S:$S,$G752,通讯通路门店!$J:$J,"华为授权体验店")+SUMIFS(通讯通路门店!$AA:$AA,通讯通路门店!$S:$S,$G752,通讯通路门店!$J:$J,"华为堡垒店")</f>
        <v>0</v>
      </c>
      <c r="BG752" s="99">
        <f>SUMIFS(通讯通路门店!$Y:$Y,通讯通路门店!$S:$S,$G752,通讯通路门店!$J:$J,"小米体验店")</f>
        <v>0</v>
      </c>
      <c r="BH752" s="99">
        <f>SUMIFS(通讯通路门店!$AA:$AA,通讯通路门店!$S:$S,$G752,通讯通路门店!$J:$J,"苹果体验店")</f>
        <v>0</v>
      </c>
      <c r="BI752" s="99">
        <f>SUMIFS(通讯通路门店!$K:$K,通讯通路门店!$S:$S,$G752,通讯通路门店!$J:$J,"其他品牌专卖店")</f>
        <v>0</v>
      </c>
      <c r="BJ752" s="99">
        <f>SUMIFS(通讯通路门店!$AC:$AC,通讯通路门店!$S:$S,$G752)</f>
        <v>0</v>
      </c>
      <c r="BK752" s="99">
        <f>SUMIFS(通讯通路门店!$AD:$AD,通讯通路门店!$S:$S,$G752)</f>
        <v>0</v>
      </c>
      <c r="BL752" s="99">
        <f>SUMIFS(通讯通路门店!$AE:$AE,通讯通路门店!$S:$S,$G752)</f>
        <v>0</v>
      </c>
      <c r="BM752" s="99">
        <f>SUMIFS(通讯通路门店!$AF:$AF,通讯通路门店!$S:$S,$G752)</f>
        <v>0</v>
      </c>
      <c r="BN752" s="99">
        <f>SUMIFS(通讯通路门店!$AG:$AG,通讯通路门店!$S:$S,$G752)</f>
        <v>0</v>
      </c>
      <c r="BO752" s="99">
        <f>SUMIFS(通讯通路门店!$AH:$AH,通讯通路门店!$S:$S,$G752)</f>
        <v>0</v>
      </c>
      <c r="BP752" s="99">
        <f>SUMIFS(通讯通路门店!$AI:$AI,通讯通路门店!$S:$S,$G752)</f>
        <v>0</v>
      </c>
      <c r="BQ752" s="83"/>
    </row>
    <row r="753" spans="1:69">
      <c r="A753" s="99" t="str">
        <f>IFERROR(_xlfn.XLOOKUP($G753,通讯通路门店!$S$4:$S$993933,通讯通路门店!$A$4:$A$993933,0,0),"")</f>
        <v/>
      </c>
      <c r="B753" s="99" t="str">
        <f>IFERROR(_xlfn.XLOOKUP($G753,通讯通路门店!$S$4:$S$993933,通讯通路门店!$B$4:$B$993933,0,0),"")</f>
        <v/>
      </c>
      <c r="C753" s="99" t="str">
        <f>IFERROR(_xlfn.XLOOKUP($G753,通讯通路门店!$S$4:$S$993933,通讯通路门店!$C$4:$C$993933,0,0),"")</f>
        <v/>
      </c>
      <c r="D753" s="99" t="str">
        <f>IFERROR(_xlfn.XLOOKUP($G753,通讯通路门店!$S$4:$S$993933,通讯通路门店!$D$4:$D$993933,0,0),"")</f>
        <v/>
      </c>
      <c r="E753" s="83"/>
      <c r="F753" s="83"/>
      <c r="G753" s="101" t="e">
        <v>#N/A</v>
      </c>
      <c r="H753" s="102" t="str">
        <f>IFERROR(_xlfn.XLOOKUP($G753,通讯通路门店!$S$4:$S$993933,通讯通路门店!$R$4:$R$993933,0,0),"")</f>
        <v/>
      </c>
      <c r="I753" s="83"/>
      <c r="J753" s="83"/>
      <c r="K753" s="83"/>
      <c r="L753" s="83"/>
      <c r="M753" s="83"/>
      <c r="N753" s="83"/>
      <c r="O753" s="83"/>
      <c r="P753" s="83"/>
      <c r="Q753" s="83"/>
      <c r="R753" s="83"/>
      <c r="S753" s="83"/>
      <c r="T753" s="83"/>
      <c r="U753" s="99">
        <f>COUNTIF(通讯通路门店!$S:$S,$G753)</f>
        <v>0</v>
      </c>
      <c r="V753" s="99">
        <f>COUNTIFS(通讯通路门店!$S:$S,$G753,通讯通路门店!$J:$J,"综合卖场")</f>
        <v>0</v>
      </c>
      <c r="W753" s="99">
        <f>SUMIFS(通讯通路门店!$AJ:$AJ,通讯通路门店!$S:$S,通讯客户沙盘!$G753)</f>
        <v>0</v>
      </c>
      <c r="X753" s="99">
        <f t="shared" si="55"/>
        <v>0</v>
      </c>
      <c r="Y753" s="99">
        <f>COUNTIFS(通讯通路门店!$S:$S,$G753,通讯通路门店!$J:$J,"荣耀体验店")+COUNTIFS(通讯通路门店!$S:$S,$G753,通讯通路门店!$J:$J,"荣耀授权专卖店")</f>
        <v>0</v>
      </c>
      <c r="Z753" s="99">
        <f>COUNTIFS(通讯通路门店!$S:$S,$G753,通讯通路门店!$J:$J,"VIVO体验店")</f>
        <v>0</v>
      </c>
      <c r="AA753" s="99">
        <f>COUNTIFS(通讯通路门店!$S:$S,$G753,通讯通路门店!$J:$J,"OPPO体验店")</f>
        <v>0</v>
      </c>
      <c r="AB753" s="99">
        <f>COUNTIFS(通讯通路门店!$S:$S,$G753,通讯通路门店!$J:$J,"华为授权体验店")+COUNTIFS(通讯通路门店!$S:$S,$G753,通讯通路门店!$J:$J,"华为堡垒店")</f>
        <v>0</v>
      </c>
      <c r="AC753" s="99">
        <f>COUNTIFS(通讯通路门店!$S:$S,$G753,通讯通路门店!$J:$J,"小米体验店")</f>
        <v>0</v>
      </c>
      <c r="AD753" s="99">
        <f>COUNTIFS(通讯通路门店!$S:$S,$G753,通讯通路门店!$J:$J,"苹果体验店")</f>
        <v>0</v>
      </c>
      <c r="AE753" s="99">
        <f>COUNTIFS(通讯通路门店!$S:$S,$G753,通讯通路门店!$J:$J,"其他品牌专卖店")</f>
        <v>0</v>
      </c>
      <c r="AF753" s="99">
        <f>SUMIFS(通讯通路门店!$BI:$BI,通讯通路门店!$S:$S,$G753)</f>
        <v>0</v>
      </c>
      <c r="AG753" s="99">
        <f>SUMIFS(通讯通路门店!$BH:$BH,通讯通路门店!$S:$S,$G753)</f>
        <v>0</v>
      </c>
      <c r="AH753" s="99">
        <f t="shared" si="56"/>
        <v>0</v>
      </c>
      <c r="AI753" s="99">
        <f>SUMIFS(通讯通路门店!$BB:$BB,通讯通路门店!$S:$S,$G753)</f>
        <v>0</v>
      </c>
      <c r="AJ753" s="99">
        <f>SUMIFS(通讯通路门店!$BE:$BE,通讯通路门店!$S:$S,$G753)</f>
        <v>0</v>
      </c>
      <c r="AK753" s="99">
        <f>SUMIFS(通讯通路门店!$BG:$BG,通讯通路门店!$S:$S,$G753)</f>
        <v>0</v>
      </c>
      <c r="AL753" s="99">
        <f>SUMIFS(通讯通路门店!$BC:$BC,通讯通路门店!$S:$S,$G753)</f>
        <v>0</v>
      </c>
      <c r="AM753" s="99">
        <f>SUMIFS(通讯通路门店!$BD:$BD,通讯通路门店!$S:$S,$G753)</f>
        <v>0</v>
      </c>
      <c r="AN753" s="99">
        <f>SUMIFS(通讯通路门店!$BF:$BF,通讯通路门店!$S:$S,$G753)</f>
        <v>0</v>
      </c>
      <c r="AO753" s="99">
        <f t="shared" si="57"/>
        <v>0</v>
      </c>
      <c r="AP753" s="99">
        <f>SUMIFS(通讯通路门店!$K:$K,通讯通路门店!$S:$S,$G753)</f>
        <v>0</v>
      </c>
      <c r="AQ753" s="83"/>
      <c r="AR753" s="99">
        <f>SUMIFS(通讯通路门店!$T:$T,通讯通路门店!$S:$S,$G753)</f>
        <v>0</v>
      </c>
      <c r="AS753" s="99">
        <f>SUMIFS(通讯通路门店!$U:$U,通讯通路门店!$S:$S,$G753)</f>
        <v>0</v>
      </c>
      <c r="AT753" s="99">
        <f>SUMIFS(通讯通路门店!$V:$V,通讯通路门店!$S:$S,$G753)</f>
        <v>0</v>
      </c>
      <c r="AU753" s="99">
        <f>SUMIFS(通讯通路门店!$W:$W,通讯通路门店!$S:$S,$G753)</f>
        <v>0</v>
      </c>
      <c r="AV753" s="99">
        <f>SUMIFS(通讯通路门店!$Z:$Z,通讯通路门店!$S:$S,$G753)</f>
        <v>0</v>
      </c>
      <c r="AW753" s="99">
        <f>SUMIFS(通讯通路门店!$AB:$AB,通讯通路门店!$S:$S,$G753)</f>
        <v>0</v>
      </c>
      <c r="AX753" s="99">
        <f>SUMIFS(通讯通路门店!$X:$X,通讯通路门店!$S:$S,$G753)</f>
        <v>0</v>
      </c>
      <c r="AY753" s="99">
        <f>SUMIFS(通讯通路门店!$Y:$Y,通讯通路门店!$S:$S,$G753)</f>
        <v>0</v>
      </c>
      <c r="AZ753" s="99">
        <f>SUMIFS(通讯通路门店!$AA:$AA,通讯通路门店!$S:$S,$G753)</f>
        <v>0</v>
      </c>
      <c r="BA753" s="99">
        <f t="shared" si="58"/>
        <v>0</v>
      </c>
      <c r="BB753" s="99">
        <f t="shared" si="59"/>
        <v>0</v>
      </c>
      <c r="BC753" s="99">
        <f>SUMIFS(通讯通路门店!$W:$W,通讯通路门店!$S:$S,$G753,通讯通路门店!$J:$J,"荣耀体验店")+SUMIFS(通讯通路门店!$W:$W,通讯通路门店!$S:$S,$G753,通讯通路门店!$J:$J,"荣耀授权专卖店")</f>
        <v>0</v>
      </c>
      <c r="BD753" s="99">
        <f>SUMIFS(通讯通路门店!$Z:$Z,通讯通路门店!$S:$S,$G753,通讯通路门店!$J:$J,"VIVO体验店")</f>
        <v>0</v>
      </c>
      <c r="BE753" s="99">
        <f>SUMIFS(通讯通路门店!$AB:$AB,通讯通路门店!$S:$S,$G753,通讯通路门店!$J:$J,"OPPO体验店")</f>
        <v>0</v>
      </c>
      <c r="BF753" s="99">
        <f>SUMIFS(通讯通路门店!$X:$X,通讯通路门店!$S:$S,$G753,通讯通路门店!$J:$J,"华为授权体验店")+SUMIFS(通讯通路门店!$AA:$AA,通讯通路门店!$S:$S,$G753,通讯通路门店!$J:$J,"华为堡垒店")</f>
        <v>0</v>
      </c>
      <c r="BG753" s="99">
        <f>SUMIFS(通讯通路门店!$Y:$Y,通讯通路门店!$S:$S,$G753,通讯通路门店!$J:$J,"小米体验店")</f>
        <v>0</v>
      </c>
      <c r="BH753" s="99">
        <f>SUMIFS(通讯通路门店!$AA:$AA,通讯通路门店!$S:$S,$G753,通讯通路门店!$J:$J,"苹果体验店")</f>
        <v>0</v>
      </c>
      <c r="BI753" s="99">
        <f>SUMIFS(通讯通路门店!$K:$K,通讯通路门店!$S:$S,$G753,通讯通路门店!$J:$J,"其他品牌专卖店")</f>
        <v>0</v>
      </c>
      <c r="BJ753" s="99">
        <f>SUMIFS(通讯通路门店!$AC:$AC,通讯通路门店!$S:$S,$G753)</f>
        <v>0</v>
      </c>
      <c r="BK753" s="99">
        <f>SUMIFS(通讯通路门店!$AD:$AD,通讯通路门店!$S:$S,$G753)</f>
        <v>0</v>
      </c>
      <c r="BL753" s="99">
        <f>SUMIFS(通讯通路门店!$AE:$AE,通讯通路门店!$S:$S,$G753)</f>
        <v>0</v>
      </c>
      <c r="BM753" s="99">
        <f>SUMIFS(通讯通路门店!$AF:$AF,通讯通路门店!$S:$S,$G753)</f>
        <v>0</v>
      </c>
      <c r="BN753" s="99">
        <f>SUMIFS(通讯通路门店!$AG:$AG,通讯通路门店!$S:$S,$G753)</f>
        <v>0</v>
      </c>
      <c r="BO753" s="99">
        <f>SUMIFS(通讯通路门店!$AH:$AH,通讯通路门店!$S:$S,$G753)</f>
        <v>0</v>
      </c>
      <c r="BP753" s="99">
        <f>SUMIFS(通讯通路门店!$AI:$AI,通讯通路门店!$S:$S,$G753)</f>
        <v>0</v>
      </c>
      <c r="BQ753" s="83"/>
    </row>
    <row r="754" spans="1:69">
      <c r="A754" s="99" t="str">
        <f>IFERROR(_xlfn.XLOOKUP($G754,通讯通路门店!$S$4:$S$993933,通讯通路门店!$A$4:$A$993933,0,0),"")</f>
        <v/>
      </c>
      <c r="B754" s="99" t="str">
        <f>IFERROR(_xlfn.XLOOKUP($G754,通讯通路门店!$S$4:$S$993933,通讯通路门店!$B$4:$B$993933,0,0),"")</f>
        <v/>
      </c>
      <c r="C754" s="99" t="str">
        <f>IFERROR(_xlfn.XLOOKUP($G754,通讯通路门店!$S$4:$S$993933,通讯通路门店!$C$4:$C$993933,0,0),"")</f>
        <v/>
      </c>
      <c r="D754" s="99" t="str">
        <f>IFERROR(_xlfn.XLOOKUP($G754,通讯通路门店!$S$4:$S$993933,通讯通路门店!$D$4:$D$993933,0,0),"")</f>
        <v/>
      </c>
      <c r="E754" s="83"/>
      <c r="F754" s="83"/>
      <c r="G754" s="101" t="e">
        <v>#N/A</v>
      </c>
      <c r="H754" s="102" t="str">
        <f>IFERROR(_xlfn.XLOOKUP($G754,通讯通路门店!$S$4:$S$993933,通讯通路门店!$R$4:$R$993933,0,0),"")</f>
        <v/>
      </c>
      <c r="I754" s="83"/>
      <c r="J754" s="83"/>
      <c r="K754" s="83"/>
      <c r="L754" s="83"/>
      <c r="M754" s="83"/>
      <c r="N754" s="83"/>
      <c r="O754" s="83"/>
      <c r="P754" s="83"/>
      <c r="Q754" s="83"/>
      <c r="R754" s="83"/>
      <c r="S754" s="83"/>
      <c r="T754" s="83"/>
      <c r="U754" s="99">
        <f>COUNTIF(通讯通路门店!$S:$S,$G754)</f>
        <v>0</v>
      </c>
      <c r="V754" s="99">
        <f>COUNTIFS(通讯通路门店!$S:$S,$G754,通讯通路门店!$J:$J,"综合卖场")</f>
        <v>0</v>
      </c>
      <c r="W754" s="99">
        <f>SUMIFS(通讯通路门店!$AJ:$AJ,通讯通路门店!$S:$S,通讯客户沙盘!$G754)</f>
        <v>0</v>
      </c>
      <c r="X754" s="99">
        <f t="shared" si="55"/>
        <v>0</v>
      </c>
      <c r="Y754" s="99">
        <f>COUNTIFS(通讯通路门店!$S:$S,$G754,通讯通路门店!$J:$J,"荣耀体验店")+COUNTIFS(通讯通路门店!$S:$S,$G754,通讯通路门店!$J:$J,"荣耀授权专卖店")</f>
        <v>0</v>
      </c>
      <c r="Z754" s="99">
        <f>COUNTIFS(通讯通路门店!$S:$S,$G754,通讯通路门店!$J:$J,"VIVO体验店")</f>
        <v>0</v>
      </c>
      <c r="AA754" s="99">
        <f>COUNTIFS(通讯通路门店!$S:$S,$G754,通讯通路门店!$J:$J,"OPPO体验店")</f>
        <v>0</v>
      </c>
      <c r="AB754" s="99">
        <f>COUNTIFS(通讯通路门店!$S:$S,$G754,通讯通路门店!$J:$J,"华为授权体验店")+COUNTIFS(通讯通路门店!$S:$S,$G754,通讯通路门店!$J:$J,"华为堡垒店")</f>
        <v>0</v>
      </c>
      <c r="AC754" s="99">
        <f>COUNTIFS(通讯通路门店!$S:$S,$G754,通讯通路门店!$J:$J,"小米体验店")</f>
        <v>0</v>
      </c>
      <c r="AD754" s="99">
        <f>COUNTIFS(通讯通路门店!$S:$S,$G754,通讯通路门店!$J:$J,"苹果体验店")</f>
        <v>0</v>
      </c>
      <c r="AE754" s="99">
        <f>COUNTIFS(通讯通路门店!$S:$S,$G754,通讯通路门店!$J:$J,"其他品牌专卖店")</f>
        <v>0</v>
      </c>
      <c r="AF754" s="99">
        <f>SUMIFS(通讯通路门店!$BI:$BI,通讯通路门店!$S:$S,$G754)</f>
        <v>0</v>
      </c>
      <c r="AG754" s="99">
        <f>SUMIFS(通讯通路门店!$BH:$BH,通讯通路门店!$S:$S,$G754)</f>
        <v>0</v>
      </c>
      <c r="AH754" s="99">
        <f t="shared" si="56"/>
        <v>0</v>
      </c>
      <c r="AI754" s="99">
        <f>SUMIFS(通讯通路门店!$BB:$BB,通讯通路门店!$S:$S,$G754)</f>
        <v>0</v>
      </c>
      <c r="AJ754" s="99">
        <f>SUMIFS(通讯通路门店!$BE:$BE,通讯通路门店!$S:$S,$G754)</f>
        <v>0</v>
      </c>
      <c r="AK754" s="99">
        <f>SUMIFS(通讯通路门店!$BG:$BG,通讯通路门店!$S:$S,$G754)</f>
        <v>0</v>
      </c>
      <c r="AL754" s="99">
        <f>SUMIFS(通讯通路门店!$BC:$BC,通讯通路门店!$S:$S,$G754)</f>
        <v>0</v>
      </c>
      <c r="AM754" s="99">
        <f>SUMIFS(通讯通路门店!$BD:$BD,通讯通路门店!$S:$S,$G754)</f>
        <v>0</v>
      </c>
      <c r="AN754" s="99">
        <f>SUMIFS(通讯通路门店!$BF:$BF,通讯通路门店!$S:$S,$G754)</f>
        <v>0</v>
      </c>
      <c r="AO754" s="99">
        <f t="shared" si="57"/>
        <v>0</v>
      </c>
      <c r="AP754" s="99">
        <f>SUMIFS(通讯通路门店!$K:$K,通讯通路门店!$S:$S,$G754)</f>
        <v>0</v>
      </c>
      <c r="AQ754" s="83"/>
      <c r="AR754" s="99">
        <f>SUMIFS(通讯通路门店!$T:$T,通讯通路门店!$S:$S,$G754)</f>
        <v>0</v>
      </c>
      <c r="AS754" s="99">
        <f>SUMIFS(通讯通路门店!$U:$U,通讯通路门店!$S:$S,$G754)</f>
        <v>0</v>
      </c>
      <c r="AT754" s="99">
        <f>SUMIFS(通讯通路门店!$V:$V,通讯通路门店!$S:$S,$G754)</f>
        <v>0</v>
      </c>
      <c r="AU754" s="99">
        <f>SUMIFS(通讯通路门店!$W:$W,通讯通路门店!$S:$S,$G754)</f>
        <v>0</v>
      </c>
      <c r="AV754" s="99">
        <f>SUMIFS(通讯通路门店!$Z:$Z,通讯通路门店!$S:$S,$G754)</f>
        <v>0</v>
      </c>
      <c r="AW754" s="99">
        <f>SUMIFS(通讯通路门店!$AB:$AB,通讯通路门店!$S:$S,$G754)</f>
        <v>0</v>
      </c>
      <c r="AX754" s="99">
        <f>SUMIFS(通讯通路门店!$X:$X,通讯通路门店!$S:$S,$G754)</f>
        <v>0</v>
      </c>
      <c r="AY754" s="99">
        <f>SUMIFS(通讯通路门店!$Y:$Y,通讯通路门店!$S:$S,$G754)</f>
        <v>0</v>
      </c>
      <c r="AZ754" s="99">
        <f>SUMIFS(通讯通路门店!$AA:$AA,通讯通路门店!$S:$S,$G754)</f>
        <v>0</v>
      </c>
      <c r="BA754" s="99">
        <f t="shared" si="58"/>
        <v>0</v>
      </c>
      <c r="BB754" s="99">
        <f t="shared" si="59"/>
        <v>0</v>
      </c>
      <c r="BC754" s="99">
        <f>SUMIFS(通讯通路门店!$W:$W,通讯通路门店!$S:$S,$G754,通讯通路门店!$J:$J,"荣耀体验店")+SUMIFS(通讯通路门店!$W:$W,通讯通路门店!$S:$S,$G754,通讯通路门店!$J:$J,"荣耀授权专卖店")</f>
        <v>0</v>
      </c>
      <c r="BD754" s="99">
        <f>SUMIFS(通讯通路门店!$Z:$Z,通讯通路门店!$S:$S,$G754,通讯通路门店!$J:$J,"VIVO体验店")</f>
        <v>0</v>
      </c>
      <c r="BE754" s="99">
        <f>SUMIFS(通讯通路门店!$AB:$AB,通讯通路门店!$S:$S,$G754,通讯通路门店!$J:$J,"OPPO体验店")</f>
        <v>0</v>
      </c>
      <c r="BF754" s="99">
        <f>SUMIFS(通讯通路门店!$X:$X,通讯通路门店!$S:$S,$G754,通讯通路门店!$J:$J,"华为授权体验店")+SUMIFS(通讯通路门店!$AA:$AA,通讯通路门店!$S:$S,$G754,通讯通路门店!$J:$J,"华为堡垒店")</f>
        <v>0</v>
      </c>
      <c r="BG754" s="99">
        <f>SUMIFS(通讯通路门店!$Y:$Y,通讯通路门店!$S:$S,$G754,通讯通路门店!$J:$J,"小米体验店")</f>
        <v>0</v>
      </c>
      <c r="BH754" s="99">
        <f>SUMIFS(通讯通路门店!$AA:$AA,通讯通路门店!$S:$S,$G754,通讯通路门店!$J:$J,"苹果体验店")</f>
        <v>0</v>
      </c>
      <c r="BI754" s="99">
        <f>SUMIFS(通讯通路门店!$K:$K,通讯通路门店!$S:$S,$G754,通讯通路门店!$J:$J,"其他品牌专卖店")</f>
        <v>0</v>
      </c>
      <c r="BJ754" s="99">
        <f>SUMIFS(通讯通路门店!$AC:$AC,通讯通路门店!$S:$S,$G754)</f>
        <v>0</v>
      </c>
      <c r="BK754" s="99">
        <f>SUMIFS(通讯通路门店!$AD:$AD,通讯通路门店!$S:$S,$G754)</f>
        <v>0</v>
      </c>
      <c r="BL754" s="99">
        <f>SUMIFS(通讯通路门店!$AE:$AE,通讯通路门店!$S:$S,$G754)</f>
        <v>0</v>
      </c>
      <c r="BM754" s="99">
        <f>SUMIFS(通讯通路门店!$AF:$AF,通讯通路门店!$S:$S,$G754)</f>
        <v>0</v>
      </c>
      <c r="BN754" s="99">
        <f>SUMIFS(通讯通路门店!$AG:$AG,通讯通路门店!$S:$S,$G754)</f>
        <v>0</v>
      </c>
      <c r="BO754" s="99">
        <f>SUMIFS(通讯通路门店!$AH:$AH,通讯通路门店!$S:$S,$G754)</f>
        <v>0</v>
      </c>
      <c r="BP754" s="99">
        <f>SUMIFS(通讯通路门店!$AI:$AI,通讯通路门店!$S:$S,$G754)</f>
        <v>0</v>
      </c>
      <c r="BQ754" s="83"/>
    </row>
    <row r="755" spans="1:69">
      <c r="A755" s="99" t="str">
        <f>IFERROR(_xlfn.XLOOKUP($G755,通讯通路门店!$S$4:$S$993933,通讯通路门店!$A$4:$A$993933,0,0),"")</f>
        <v/>
      </c>
      <c r="B755" s="99" t="str">
        <f>IFERROR(_xlfn.XLOOKUP($G755,通讯通路门店!$S$4:$S$993933,通讯通路门店!$B$4:$B$993933,0,0),"")</f>
        <v/>
      </c>
      <c r="C755" s="99" t="str">
        <f>IFERROR(_xlfn.XLOOKUP($G755,通讯通路门店!$S$4:$S$993933,通讯通路门店!$C$4:$C$993933,0,0),"")</f>
        <v/>
      </c>
      <c r="D755" s="99" t="str">
        <f>IFERROR(_xlfn.XLOOKUP($G755,通讯通路门店!$S$4:$S$993933,通讯通路门店!$D$4:$D$993933,0,0),"")</f>
        <v/>
      </c>
      <c r="E755" s="83"/>
      <c r="F755" s="83"/>
      <c r="G755" s="101" t="e">
        <v>#N/A</v>
      </c>
      <c r="H755" s="102" t="str">
        <f>IFERROR(_xlfn.XLOOKUP($G755,通讯通路门店!$S$4:$S$993933,通讯通路门店!$R$4:$R$993933,0,0),"")</f>
        <v/>
      </c>
      <c r="I755" s="83"/>
      <c r="J755" s="83"/>
      <c r="K755" s="83"/>
      <c r="L755" s="83"/>
      <c r="M755" s="83"/>
      <c r="N755" s="83"/>
      <c r="O755" s="83"/>
      <c r="P755" s="83"/>
      <c r="Q755" s="83"/>
      <c r="R755" s="83"/>
      <c r="S755" s="83"/>
      <c r="T755" s="83"/>
      <c r="U755" s="99">
        <f>COUNTIF(通讯通路门店!$S:$S,$G755)</f>
        <v>0</v>
      </c>
      <c r="V755" s="99">
        <f>COUNTIFS(通讯通路门店!$S:$S,$G755,通讯通路门店!$J:$J,"综合卖场")</f>
        <v>0</v>
      </c>
      <c r="W755" s="99">
        <f>SUMIFS(通讯通路门店!$AJ:$AJ,通讯通路门店!$S:$S,通讯客户沙盘!$G755)</f>
        <v>0</v>
      </c>
      <c r="X755" s="99">
        <f t="shared" si="55"/>
        <v>0</v>
      </c>
      <c r="Y755" s="99">
        <f>COUNTIFS(通讯通路门店!$S:$S,$G755,通讯通路门店!$J:$J,"荣耀体验店")+COUNTIFS(通讯通路门店!$S:$S,$G755,通讯通路门店!$J:$J,"荣耀授权专卖店")</f>
        <v>0</v>
      </c>
      <c r="Z755" s="99">
        <f>COUNTIFS(通讯通路门店!$S:$S,$G755,通讯通路门店!$J:$J,"VIVO体验店")</f>
        <v>0</v>
      </c>
      <c r="AA755" s="99">
        <f>COUNTIFS(通讯通路门店!$S:$S,$G755,通讯通路门店!$J:$J,"OPPO体验店")</f>
        <v>0</v>
      </c>
      <c r="AB755" s="99">
        <f>COUNTIFS(通讯通路门店!$S:$S,$G755,通讯通路门店!$J:$J,"华为授权体验店")+COUNTIFS(通讯通路门店!$S:$S,$G755,通讯通路门店!$J:$J,"华为堡垒店")</f>
        <v>0</v>
      </c>
      <c r="AC755" s="99">
        <f>COUNTIFS(通讯通路门店!$S:$S,$G755,通讯通路门店!$J:$J,"小米体验店")</f>
        <v>0</v>
      </c>
      <c r="AD755" s="99">
        <f>COUNTIFS(通讯通路门店!$S:$S,$G755,通讯通路门店!$J:$J,"苹果体验店")</f>
        <v>0</v>
      </c>
      <c r="AE755" s="99">
        <f>COUNTIFS(通讯通路门店!$S:$S,$G755,通讯通路门店!$J:$J,"其他品牌专卖店")</f>
        <v>0</v>
      </c>
      <c r="AF755" s="99">
        <f>SUMIFS(通讯通路门店!$BI:$BI,通讯通路门店!$S:$S,$G755)</f>
        <v>0</v>
      </c>
      <c r="AG755" s="99">
        <f>SUMIFS(通讯通路门店!$BH:$BH,通讯通路门店!$S:$S,$G755)</f>
        <v>0</v>
      </c>
      <c r="AH755" s="99">
        <f t="shared" si="56"/>
        <v>0</v>
      </c>
      <c r="AI755" s="99">
        <f>SUMIFS(通讯通路门店!$BB:$BB,通讯通路门店!$S:$S,$G755)</f>
        <v>0</v>
      </c>
      <c r="AJ755" s="99">
        <f>SUMIFS(通讯通路门店!$BE:$BE,通讯通路门店!$S:$S,$G755)</f>
        <v>0</v>
      </c>
      <c r="AK755" s="99">
        <f>SUMIFS(通讯通路门店!$BG:$BG,通讯通路门店!$S:$S,$G755)</f>
        <v>0</v>
      </c>
      <c r="AL755" s="99">
        <f>SUMIFS(通讯通路门店!$BC:$BC,通讯通路门店!$S:$S,$G755)</f>
        <v>0</v>
      </c>
      <c r="AM755" s="99">
        <f>SUMIFS(通讯通路门店!$BD:$BD,通讯通路门店!$S:$S,$G755)</f>
        <v>0</v>
      </c>
      <c r="AN755" s="99">
        <f>SUMIFS(通讯通路门店!$BF:$BF,通讯通路门店!$S:$S,$G755)</f>
        <v>0</v>
      </c>
      <c r="AO755" s="99">
        <f t="shared" si="57"/>
        <v>0</v>
      </c>
      <c r="AP755" s="99">
        <f>SUMIFS(通讯通路门店!$K:$K,通讯通路门店!$S:$S,$G755)</f>
        <v>0</v>
      </c>
      <c r="AQ755" s="83"/>
      <c r="AR755" s="99">
        <f>SUMIFS(通讯通路门店!$T:$T,通讯通路门店!$S:$S,$G755)</f>
        <v>0</v>
      </c>
      <c r="AS755" s="99">
        <f>SUMIFS(通讯通路门店!$U:$U,通讯通路门店!$S:$S,$G755)</f>
        <v>0</v>
      </c>
      <c r="AT755" s="99">
        <f>SUMIFS(通讯通路门店!$V:$V,通讯通路门店!$S:$S,$G755)</f>
        <v>0</v>
      </c>
      <c r="AU755" s="99">
        <f>SUMIFS(通讯通路门店!$W:$W,通讯通路门店!$S:$S,$G755)</f>
        <v>0</v>
      </c>
      <c r="AV755" s="99">
        <f>SUMIFS(通讯通路门店!$Z:$Z,通讯通路门店!$S:$S,$G755)</f>
        <v>0</v>
      </c>
      <c r="AW755" s="99">
        <f>SUMIFS(通讯通路门店!$AB:$AB,通讯通路门店!$S:$S,$G755)</f>
        <v>0</v>
      </c>
      <c r="AX755" s="99">
        <f>SUMIFS(通讯通路门店!$X:$X,通讯通路门店!$S:$S,$G755)</f>
        <v>0</v>
      </c>
      <c r="AY755" s="99">
        <f>SUMIFS(通讯通路门店!$Y:$Y,通讯通路门店!$S:$S,$G755)</f>
        <v>0</v>
      </c>
      <c r="AZ755" s="99">
        <f>SUMIFS(通讯通路门店!$AA:$AA,通讯通路门店!$S:$S,$G755)</f>
        <v>0</v>
      </c>
      <c r="BA755" s="99">
        <f t="shared" si="58"/>
        <v>0</v>
      </c>
      <c r="BB755" s="99">
        <f t="shared" si="59"/>
        <v>0</v>
      </c>
      <c r="BC755" s="99">
        <f>SUMIFS(通讯通路门店!$W:$W,通讯通路门店!$S:$S,$G755,通讯通路门店!$J:$J,"荣耀体验店")+SUMIFS(通讯通路门店!$W:$W,通讯通路门店!$S:$S,$G755,通讯通路门店!$J:$J,"荣耀授权专卖店")</f>
        <v>0</v>
      </c>
      <c r="BD755" s="99">
        <f>SUMIFS(通讯通路门店!$Z:$Z,通讯通路门店!$S:$S,$G755,通讯通路门店!$J:$J,"VIVO体验店")</f>
        <v>0</v>
      </c>
      <c r="BE755" s="99">
        <f>SUMIFS(通讯通路门店!$AB:$AB,通讯通路门店!$S:$S,$G755,通讯通路门店!$J:$J,"OPPO体验店")</f>
        <v>0</v>
      </c>
      <c r="BF755" s="99">
        <f>SUMIFS(通讯通路门店!$X:$X,通讯通路门店!$S:$S,$G755,通讯通路门店!$J:$J,"华为授权体验店")+SUMIFS(通讯通路门店!$AA:$AA,通讯通路门店!$S:$S,$G755,通讯通路门店!$J:$J,"华为堡垒店")</f>
        <v>0</v>
      </c>
      <c r="BG755" s="99">
        <f>SUMIFS(通讯通路门店!$Y:$Y,通讯通路门店!$S:$S,$G755,通讯通路门店!$J:$J,"小米体验店")</f>
        <v>0</v>
      </c>
      <c r="BH755" s="99">
        <f>SUMIFS(通讯通路门店!$AA:$AA,通讯通路门店!$S:$S,$G755,通讯通路门店!$J:$J,"苹果体验店")</f>
        <v>0</v>
      </c>
      <c r="BI755" s="99">
        <f>SUMIFS(通讯通路门店!$K:$K,通讯通路门店!$S:$S,$G755,通讯通路门店!$J:$J,"其他品牌专卖店")</f>
        <v>0</v>
      </c>
      <c r="BJ755" s="99">
        <f>SUMIFS(通讯通路门店!$AC:$AC,通讯通路门店!$S:$S,$G755)</f>
        <v>0</v>
      </c>
      <c r="BK755" s="99">
        <f>SUMIFS(通讯通路门店!$AD:$AD,通讯通路门店!$S:$S,$G755)</f>
        <v>0</v>
      </c>
      <c r="BL755" s="99">
        <f>SUMIFS(通讯通路门店!$AE:$AE,通讯通路门店!$S:$S,$G755)</f>
        <v>0</v>
      </c>
      <c r="BM755" s="99">
        <f>SUMIFS(通讯通路门店!$AF:$AF,通讯通路门店!$S:$S,$G755)</f>
        <v>0</v>
      </c>
      <c r="BN755" s="99">
        <f>SUMIFS(通讯通路门店!$AG:$AG,通讯通路门店!$S:$S,$G755)</f>
        <v>0</v>
      </c>
      <c r="BO755" s="99">
        <f>SUMIFS(通讯通路门店!$AH:$AH,通讯通路门店!$S:$S,$G755)</f>
        <v>0</v>
      </c>
      <c r="BP755" s="99">
        <f>SUMIFS(通讯通路门店!$AI:$AI,通讯通路门店!$S:$S,$G755)</f>
        <v>0</v>
      </c>
      <c r="BQ755" s="83"/>
    </row>
    <row r="756" spans="1:69">
      <c r="A756" s="99" t="str">
        <f>IFERROR(_xlfn.XLOOKUP($G756,通讯通路门店!$S$4:$S$993933,通讯通路门店!$A$4:$A$993933,0,0),"")</f>
        <v/>
      </c>
      <c r="B756" s="99" t="str">
        <f>IFERROR(_xlfn.XLOOKUP($G756,通讯通路门店!$S$4:$S$993933,通讯通路门店!$B$4:$B$993933,0,0),"")</f>
        <v/>
      </c>
      <c r="C756" s="99" t="str">
        <f>IFERROR(_xlfn.XLOOKUP($G756,通讯通路门店!$S$4:$S$993933,通讯通路门店!$C$4:$C$993933,0,0),"")</f>
        <v/>
      </c>
      <c r="D756" s="99" t="str">
        <f>IFERROR(_xlfn.XLOOKUP($G756,通讯通路门店!$S$4:$S$993933,通讯通路门店!$D$4:$D$993933,0,0),"")</f>
        <v/>
      </c>
      <c r="E756" s="83"/>
      <c r="F756" s="83"/>
      <c r="G756" s="101" t="e">
        <v>#N/A</v>
      </c>
      <c r="H756" s="102" t="str">
        <f>IFERROR(_xlfn.XLOOKUP($G756,通讯通路门店!$S$4:$S$993933,通讯通路门店!$R$4:$R$993933,0,0),"")</f>
        <v/>
      </c>
      <c r="I756" s="83"/>
      <c r="J756" s="83"/>
      <c r="K756" s="83"/>
      <c r="L756" s="83"/>
      <c r="M756" s="83"/>
      <c r="N756" s="83"/>
      <c r="O756" s="83"/>
      <c r="P756" s="83"/>
      <c r="Q756" s="83"/>
      <c r="R756" s="83"/>
      <c r="S756" s="83"/>
      <c r="T756" s="83"/>
      <c r="U756" s="99">
        <f>COUNTIF(通讯通路门店!$S:$S,$G756)</f>
        <v>0</v>
      </c>
      <c r="V756" s="99">
        <f>COUNTIFS(通讯通路门店!$S:$S,$G756,通讯通路门店!$J:$J,"综合卖场")</f>
        <v>0</v>
      </c>
      <c r="W756" s="99">
        <f>SUMIFS(通讯通路门店!$AJ:$AJ,通讯通路门店!$S:$S,通讯客户沙盘!$G756)</f>
        <v>0</v>
      </c>
      <c r="X756" s="99">
        <f t="shared" si="55"/>
        <v>0</v>
      </c>
      <c r="Y756" s="99">
        <f>COUNTIFS(通讯通路门店!$S:$S,$G756,通讯通路门店!$J:$J,"荣耀体验店")+COUNTIFS(通讯通路门店!$S:$S,$G756,通讯通路门店!$J:$J,"荣耀授权专卖店")</f>
        <v>0</v>
      </c>
      <c r="Z756" s="99">
        <f>COUNTIFS(通讯通路门店!$S:$S,$G756,通讯通路门店!$J:$J,"VIVO体验店")</f>
        <v>0</v>
      </c>
      <c r="AA756" s="99">
        <f>COUNTIFS(通讯通路门店!$S:$S,$G756,通讯通路门店!$J:$J,"OPPO体验店")</f>
        <v>0</v>
      </c>
      <c r="AB756" s="99">
        <f>COUNTIFS(通讯通路门店!$S:$S,$G756,通讯通路门店!$J:$J,"华为授权体验店")+COUNTIFS(通讯通路门店!$S:$S,$G756,通讯通路门店!$J:$J,"华为堡垒店")</f>
        <v>0</v>
      </c>
      <c r="AC756" s="99">
        <f>COUNTIFS(通讯通路门店!$S:$S,$G756,通讯通路门店!$J:$J,"小米体验店")</f>
        <v>0</v>
      </c>
      <c r="AD756" s="99">
        <f>COUNTIFS(通讯通路门店!$S:$S,$G756,通讯通路门店!$J:$J,"苹果体验店")</f>
        <v>0</v>
      </c>
      <c r="AE756" s="99">
        <f>COUNTIFS(通讯通路门店!$S:$S,$G756,通讯通路门店!$J:$J,"其他品牌专卖店")</f>
        <v>0</v>
      </c>
      <c r="AF756" s="99">
        <f>SUMIFS(通讯通路门店!$BI:$BI,通讯通路门店!$S:$S,$G756)</f>
        <v>0</v>
      </c>
      <c r="AG756" s="99">
        <f>SUMIFS(通讯通路门店!$BH:$BH,通讯通路门店!$S:$S,$G756)</f>
        <v>0</v>
      </c>
      <c r="AH756" s="99">
        <f t="shared" si="56"/>
        <v>0</v>
      </c>
      <c r="AI756" s="99">
        <f>SUMIFS(通讯通路门店!$BB:$BB,通讯通路门店!$S:$S,$G756)</f>
        <v>0</v>
      </c>
      <c r="AJ756" s="99">
        <f>SUMIFS(通讯通路门店!$BE:$BE,通讯通路门店!$S:$S,$G756)</f>
        <v>0</v>
      </c>
      <c r="AK756" s="99">
        <f>SUMIFS(通讯通路门店!$BG:$BG,通讯通路门店!$S:$S,$G756)</f>
        <v>0</v>
      </c>
      <c r="AL756" s="99">
        <f>SUMIFS(通讯通路门店!$BC:$BC,通讯通路门店!$S:$S,$G756)</f>
        <v>0</v>
      </c>
      <c r="AM756" s="99">
        <f>SUMIFS(通讯通路门店!$BD:$BD,通讯通路门店!$S:$S,$G756)</f>
        <v>0</v>
      </c>
      <c r="AN756" s="99">
        <f>SUMIFS(通讯通路门店!$BF:$BF,通讯通路门店!$S:$S,$G756)</f>
        <v>0</v>
      </c>
      <c r="AO756" s="99">
        <f t="shared" si="57"/>
        <v>0</v>
      </c>
      <c r="AP756" s="99">
        <f>SUMIFS(通讯通路门店!$K:$K,通讯通路门店!$S:$S,$G756)</f>
        <v>0</v>
      </c>
      <c r="AQ756" s="83"/>
      <c r="AR756" s="99">
        <f>SUMIFS(通讯通路门店!$T:$T,通讯通路门店!$S:$S,$G756)</f>
        <v>0</v>
      </c>
      <c r="AS756" s="99">
        <f>SUMIFS(通讯通路门店!$U:$U,通讯通路门店!$S:$S,$G756)</f>
        <v>0</v>
      </c>
      <c r="AT756" s="99">
        <f>SUMIFS(通讯通路门店!$V:$V,通讯通路门店!$S:$S,$G756)</f>
        <v>0</v>
      </c>
      <c r="AU756" s="99">
        <f>SUMIFS(通讯通路门店!$W:$W,通讯通路门店!$S:$S,$G756)</f>
        <v>0</v>
      </c>
      <c r="AV756" s="99">
        <f>SUMIFS(通讯通路门店!$Z:$Z,通讯通路门店!$S:$S,$G756)</f>
        <v>0</v>
      </c>
      <c r="AW756" s="99">
        <f>SUMIFS(通讯通路门店!$AB:$AB,通讯通路门店!$S:$S,$G756)</f>
        <v>0</v>
      </c>
      <c r="AX756" s="99">
        <f>SUMIFS(通讯通路门店!$X:$X,通讯通路门店!$S:$S,$G756)</f>
        <v>0</v>
      </c>
      <c r="AY756" s="99">
        <f>SUMIFS(通讯通路门店!$Y:$Y,通讯通路门店!$S:$S,$G756)</f>
        <v>0</v>
      </c>
      <c r="AZ756" s="99">
        <f>SUMIFS(通讯通路门店!$AA:$AA,通讯通路门店!$S:$S,$G756)</f>
        <v>0</v>
      </c>
      <c r="BA756" s="99">
        <f t="shared" si="58"/>
        <v>0</v>
      </c>
      <c r="BB756" s="99">
        <f t="shared" si="59"/>
        <v>0</v>
      </c>
      <c r="BC756" s="99">
        <f>SUMIFS(通讯通路门店!$W:$W,通讯通路门店!$S:$S,$G756,通讯通路门店!$J:$J,"荣耀体验店")+SUMIFS(通讯通路门店!$W:$W,通讯通路门店!$S:$S,$G756,通讯通路门店!$J:$J,"荣耀授权专卖店")</f>
        <v>0</v>
      </c>
      <c r="BD756" s="99">
        <f>SUMIFS(通讯通路门店!$Z:$Z,通讯通路门店!$S:$S,$G756,通讯通路门店!$J:$J,"VIVO体验店")</f>
        <v>0</v>
      </c>
      <c r="BE756" s="99">
        <f>SUMIFS(通讯通路门店!$AB:$AB,通讯通路门店!$S:$S,$G756,通讯通路门店!$J:$J,"OPPO体验店")</f>
        <v>0</v>
      </c>
      <c r="BF756" s="99">
        <f>SUMIFS(通讯通路门店!$X:$X,通讯通路门店!$S:$S,$G756,通讯通路门店!$J:$J,"华为授权体验店")+SUMIFS(通讯通路门店!$AA:$AA,通讯通路门店!$S:$S,$G756,通讯通路门店!$J:$J,"华为堡垒店")</f>
        <v>0</v>
      </c>
      <c r="BG756" s="99">
        <f>SUMIFS(通讯通路门店!$Y:$Y,通讯通路门店!$S:$S,$G756,通讯通路门店!$J:$J,"小米体验店")</f>
        <v>0</v>
      </c>
      <c r="BH756" s="99">
        <f>SUMIFS(通讯通路门店!$AA:$AA,通讯通路门店!$S:$S,$G756,通讯通路门店!$J:$J,"苹果体验店")</f>
        <v>0</v>
      </c>
      <c r="BI756" s="99">
        <f>SUMIFS(通讯通路门店!$K:$K,通讯通路门店!$S:$S,$G756,通讯通路门店!$J:$J,"其他品牌专卖店")</f>
        <v>0</v>
      </c>
      <c r="BJ756" s="99">
        <f>SUMIFS(通讯通路门店!$AC:$AC,通讯通路门店!$S:$S,$G756)</f>
        <v>0</v>
      </c>
      <c r="BK756" s="99">
        <f>SUMIFS(通讯通路门店!$AD:$AD,通讯通路门店!$S:$S,$G756)</f>
        <v>0</v>
      </c>
      <c r="BL756" s="99">
        <f>SUMIFS(通讯通路门店!$AE:$AE,通讯通路门店!$S:$S,$G756)</f>
        <v>0</v>
      </c>
      <c r="BM756" s="99">
        <f>SUMIFS(通讯通路门店!$AF:$AF,通讯通路门店!$S:$S,$G756)</f>
        <v>0</v>
      </c>
      <c r="BN756" s="99">
        <f>SUMIFS(通讯通路门店!$AG:$AG,通讯通路门店!$S:$S,$G756)</f>
        <v>0</v>
      </c>
      <c r="BO756" s="99">
        <f>SUMIFS(通讯通路门店!$AH:$AH,通讯通路门店!$S:$S,$G756)</f>
        <v>0</v>
      </c>
      <c r="BP756" s="99">
        <f>SUMIFS(通讯通路门店!$AI:$AI,通讯通路门店!$S:$S,$G756)</f>
        <v>0</v>
      </c>
      <c r="BQ756" s="83"/>
    </row>
    <row r="757" spans="1:69">
      <c r="A757" s="99" t="str">
        <f>IFERROR(_xlfn.XLOOKUP($G757,通讯通路门店!$S$4:$S$993933,通讯通路门店!$A$4:$A$993933,0,0),"")</f>
        <v/>
      </c>
      <c r="B757" s="99" t="str">
        <f>IFERROR(_xlfn.XLOOKUP($G757,通讯通路门店!$S$4:$S$993933,通讯通路门店!$B$4:$B$993933,0,0),"")</f>
        <v/>
      </c>
      <c r="C757" s="99" t="str">
        <f>IFERROR(_xlfn.XLOOKUP($G757,通讯通路门店!$S$4:$S$993933,通讯通路门店!$C$4:$C$993933,0,0),"")</f>
        <v/>
      </c>
      <c r="D757" s="99" t="str">
        <f>IFERROR(_xlfn.XLOOKUP($G757,通讯通路门店!$S$4:$S$993933,通讯通路门店!$D$4:$D$993933,0,0),"")</f>
        <v/>
      </c>
      <c r="E757" s="83"/>
      <c r="F757" s="83"/>
      <c r="G757" s="101" t="e">
        <v>#N/A</v>
      </c>
      <c r="H757" s="102" t="str">
        <f>IFERROR(_xlfn.XLOOKUP($G757,通讯通路门店!$S$4:$S$993933,通讯通路门店!$R$4:$R$993933,0,0),"")</f>
        <v/>
      </c>
      <c r="I757" s="83"/>
      <c r="J757" s="83"/>
      <c r="K757" s="83"/>
      <c r="L757" s="83"/>
      <c r="M757" s="83"/>
      <c r="N757" s="83"/>
      <c r="O757" s="83"/>
      <c r="P757" s="83"/>
      <c r="Q757" s="83"/>
      <c r="R757" s="83"/>
      <c r="S757" s="83"/>
      <c r="T757" s="83"/>
      <c r="U757" s="99">
        <f>COUNTIF(通讯通路门店!$S:$S,$G757)</f>
        <v>0</v>
      </c>
      <c r="V757" s="99">
        <f>COUNTIFS(通讯通路门店!$S:$S,$G757,通讯通路门店!$J:$J,"综合卖场")</f>
        <v>0</v>
      </c>
      <c r="W757" s="99">
        <f>SUMIFS(通讯通路门店!$AJ:$AJ,通讯通路门店!$S:$S,通讯客户沙盘!$G757)</f>
        <v>0</v>
      </c>
      <c r="X757" s="99">
        <f t="shared" si="55"/>
        <v>0</v>
      </c>
      <c r="Y757" s="99">
        <f>COUNTIFS(通讯通路门店!$S:$S,$G757,通讯通路门店!$J:$J,"荣耀体验店")+COUNTIFS(通讯通路门店!$S:$S,$G757,通讯通路门店!$J:$J,"荣耀授权专卖店")</f>
        <v>0</v>
      </c>
      <c r="Z757" s="99">
        <f>COUNTIFS(通讯通路门店!$S:$S,$G757,通讯通路门店!$J:$J,"VIVO体验店")</f>
        <v>0</v>
      </c>
      <c r="AA757" s="99">
        <f>COUNTIFS(通讯通路门店!$S:$S,$G757,通讯通路门店!$J:$J,"OPPO体验店")</f>
        <v>0</v>
      </c>
      <c r="AB757" s="99">
        <f>COUNTIFS(通讯通路门店!$S:$S,$G757,通讯通路门店!$J:$J,"华为授权体验店")+COUNTIFS(通讯通路门店!$S:$S,$G757,通讯通路门店!$J:$J,"华为堡垒店")</f>
        <v>0</v>
      </c>
      <c r="AC757" s="99">
        <f>COUNTIFS(通讯通路门店!$S:$S,$G757,通讯通路门店!$J:$J,"小米体验店")</f>
        <v>0</v>
      </c>
      <c r="AD757" s="99">
        <f>COUNTIFS(通讯通路门店!$S:$S,$G757,通讯通路门店!$J:$J,"苹果体验店")</f>
        <v>0</v>
      </c>
      <c r="AE757" s="99">
        <f>COUNTIFS(通讯通路门店!$S:$S,$G757,通讯通路门店!$J:$J,"其他品牌专卖店")</f>
        <v>0</v>
      </c>
      <c r="AF757" s="99">
        <f>SUMIFS(通讯通路门店!$BI:$BI,通讯通路门店!$S:$S,$G757)</f>
        <v>0</v>
      </c>
      <c r="AG757" s="99">
        <f>SUMIFS(通讯通路门店!$BH:$BH,通讯通路门店!$S:$S,$G757)</f>
        <v>0</v>
      </c>
      <c r="AH757" s="99">
        <f t="shared" si="56"/>
        <v>0</v>
      </c>
      <c r="AI757" s="99">
        <f>SUMIFS(通讯通路门店!$BB:$BB,通讯通路门店!$S:$S,$G757)</f>
        <v>0</v>
      </c>
      <c r="AJ757" s="99">
        <f>SUMIFS(通讯通路门店!$BE:$BE,通讯通路门店!$S:$S,$G757)</f>
        <v>0</v>
      </c>
      <c r="AK757" s="99">
        <f>SUMIFS(通讯通路门店!$BG:$BG,通讯通路门店!$S:$S,$G757)</f>
        <v>0</v>
      </c>
      <c r="AL757" s="99">
        <f>SUMIFS(通讯通路门店!$BC:$BC,通讯通路门店!$S:$S,$G757)</f>
        <v>0</v>
      </c>
      <c r="AM757" s="99">
        <f>SUMIFS(通讯通路门店!$BD:$BD,通讯通路门店!$S:$S,$G757)</f>
        <v>0</v>
      </c>
      <c r="AN757" s="99">
        <f>SUMIFS(通讯通路门店!$BF:$BF,通讯通路门店!$S:$S,$G757)</f>
        <v>0</v>
      </c>
      <c r="AO757" s="99">
        <f t="shared" si="57"/>
        <v>0</v>
      </c>
      <c r="AP757" s="99">
        <f>SUMIFS(通讯通路门店!$K:$K,通讯通路门店!$S:$S,$G757)</f>
        <v>0</v>
      </c>
      <c r="AQ757" s="83"/>
      <c r="AR757" s="99">
        <f>SUMIFS(通讯通路门店!$T:$T,通讯通路门店!$S:$S,$G757)</f>
        <v>0</v>
      </c>
      <c r="AS757" s="99">
        <f>SUMIFS(通讯通路门店!$U:$U,通讯通路门店!$S:$S,$G757)</f>
        <v>0</v>
      </c>
      <c r="AT757" s="99">
        <f>SUMIFS(通讯通路门店!$V:$V,通讯通路门店!$S:$S,$G757)</f>
        <v>0</v>
      </c>
      <c r="AU757" s="99">
        <f>SUMIFS(通讯通路门店!$W:$W,通讯通路门店!$S:$S,$G757)</f>
        <v>0</v>
      </c>
      <c r="AV757" s="99">
        <f>SUMIFS(通讯通路门店!$Z:$Z,通讯通路门店!$S:$S,$G757)</f>
        <v>0</v>
      </c>
      <c r="AW757" s="99">
        <f>SUMIFS(通讯通路门店!$AB:$AB,通讯通路门店!$S:$S,$G757)</f>
        <v>0</v>
      </c>
      <c r="AX757" s="99">
        <f>SUMIFS(通讯通路门店!$X:$X,通讯通路门店!$S:$S,$G757)</f>
        <v>0</v>
      </c>
      <c r="AY757" s="99">
        <f>SUMIFS(通讯通路门店!$Y:$Y,通讯通路门店!$S:$S,$G757)</f>
        <v>0</v>
      </c>
      <c r="AZ757" s="99">
        <f>SUMIFS(通讯通路门店!$AA:$AA,通讯通路门店!$S:$S,$G757)</f>
        <v>0</v>
      </c>
      <c r="BA757" s="99">
        <f t="shared" si="58"/>
        <v>0</v>
      </c>
      <c r="BB757" s="99">
        <f t="shared" si="59"/>
        <v>0</v>
      </c>
      <c r="BC757" s="99">
        <f>SUMIFS(通讯通路门店!$W:$W,通讯通路门店!$S:$S,$G757,通讯通路门店!$J:$J,"荣耀体验店")+SUMIFS(通讯通路门店!$W:$W,通讯通路门店!$S:$S,$G757,通讯通路门店!$J:$J,"荣耀授权专卖店")</f>
        <v>0</v>
      </c>
      <c r="BD757" s="99">
        <f>SUMIFS(通讯通路门店!$Z:$Z,通讯通路门店!$S:$S,$G757,通讯通路门店!$J:$J,"VIVO体验店")</f>
        <v>0</v>
      </c>
      <c r="BE757" s="99">
        <f>SUMIFS(通讯通路门店!$AB:$AB,通讯通路门店!$S:$S,$G757,通讯通路门店!$J:$J,"OPPO体验店")</f>
        <v>0</v>
      </c>
      <c r="BF757" s="99">
        <f>SUMIFS(通讯通路门店!$X:$X,通讯通路门店!$S:$S,$G757,通讯通路门店!$J:$J,"华为授权体验店")+SUMIFS(通讯通路门店!$AA:$AA,通讯通路门店!$S:$S,$G757,通讯通路门店!$J:$J,"华为堡垒店")</f>
        <v>0</v>
      </c>
      <c r="BG757" s="99">
        <f>SUMIFS(通讯通路门店!$Y:$Y,通讯通路门店!$S:$S,$G757,通讯通路门店!$J:$J,"小米体验店")</f>
        <v>0</v>
      </c>
      <c r="BH757" s="99">
        <f>SUMIFS(通讯通路门店!$AA:$AA,通讯通路门店!$S:$S,$G757,通讯通路门店!$J:$J,"苹果体验店")</f>
        <v>0</v>
      </c>
      <c r="BI757" s="99">
        <f>SUMIFS(通讯通路门店!$K:$K,通讯通路门店!$S:$S,$G757,通讯通路门店!$J:$J,"其他品牌专卖店")</f>
        <v>0</v>
      </c>
      <c r="BJ757" s="99">
        <f>SUMIFS(通讯通路门店!$AC:$AC,通讯通路门店!$S:$S,$G757)</f>
        <v>0</v>
      </c>
      <c r="BK757" s="99">
        <f>SUMIFS(通讯通路门店!$AD:$AD,通讯通路门店!$S:$S,$G757)</f>
        <v>0</v>
      </c>
      <c r="BL757" s="99">
        <f>SUMIFS(通讯通路门店!$AE:$AE,通讯通路门店!$S:$S,$G757)</f>
        <v>0</v>
      </c>
      <c r="BM757" s="99">
        <f>SUMIFS(通讯通路门店!$AF:$AF,通讯通路门店!$S:$S,$G757)</f>
        <v>0</v>
      </c>
      <c r="BN757" s="99">
        <f>SUMIFS(通讯通路门店!$AG:$AG,通讯通路门店!$S:$S,$G757)</f>
        <v>0</v>
      </c>
      <c r="BO757" s="99">
        <f>SUMIFS(通讯通路门店!$AH:$AH,通讯通路门店!$S:$S,$G757)</f>
        <v>0</v>
      </c>
      <c r="BP757" s="99">
        <f>SUMIFS(通讯通路门店!$AI:$AI,通讯通路门店!$S:$S,$G757)</f>
        <v>0</v>
      </c>
      <c r="BQ757" s="83"/>
    </row>
    <row r="758" spans="1:69">
      <c r="A758" s="99" t="str">
        <f>IFERROR(_xlfn.XLOOKUP($G758,通讯通路门店!$S$4:$S$993933,通讯通路门店!$A$4:$A$993933,0,0),"")</f>
        <v/>
      </c>
      <c r="B758" s="99" t="str">
        <f>IFERROR(_xlfn.XLOOKUP($G758,通讯通路门店!$S$4:$S$993933,通讯通路门店!$B$4:$B$993933,0,0),"")</f>
        <v/>
      </c>
      <c r="C758" s="99" t="str">
        <f>IFERROR(_xlfn.XLOOKUP($G758,通讯通路门店!$S$4:$S$993933,通讯通路门店!$C$4:$C$993933,0,0),"")</f>
        <v/>
      </c>
      <c r="D758" s="99" t="str">
        <f>IFERROR(_xlfn.XLOOKUP($G758,通讯通路门店!$S$4:$S$993933,通讯通路门店!$D$4:$D$993933,0,0),"")</f>
        <v/>
      </c>
      <c r="E758" s="83"/>
      <c r="F758" s="83"/>
      <c r="G758" s="101" t="e">
        <v>#N/A</v>
      </c>
      <c r="H758" s="102" t="str">
        <f>IFERROR(_xlfn.XLOOKUP($G758,通讯通路门店!$S$4:$S$993933,通讯通路门店!$R$4:$R$993933,0,0),"")</f>
        <v/>
      </c>
      <c r="I758" s="83"/>
      <c r="J758" s="83"/>
      <c r="K758" s="83"/>
      <c r="L758" s="83"/>
      <c r="M758" s="83"/>
      <c r="N758" s="83"/>
      <c r="O758" s="83"/>
      <c r="P758" s="83"/>
      <c r="Q758" s="83"/>
      <c r="R758" s="83"/>
      <c r="S758" s="83"/>
      <c r="T758" s="83"/>
      <c r="U758" s="99">
        <f>COUNTIF(通讯通路门店!$S:$S,$G758)</f>
        <v>0</v>
      </c>
      <c r="V758" s="99">
        <f>COUNTIFS(通讯通路门店!$S:$S,$G758,通讯通路门店!$J:$J,"综合卖场")</f>
        <v>0</v>
      </c>
      <c r="W758" s="99">
        <f>SUMIFS(通讯通路门店!$AJ:$AJ,通讯通路门店!$S:$S,通讯客户沙盘!$G758)</f>
        <v>0</v>
      </c>
      <c r="X758" s="99">
        <f t="shared" si="55"/>
        <v>0</v>
      </c>
      <c r="Y758" s="99">
        <f>COUNTIFS(通讯通路门店!$S:$S,$G758,通讯通路门店!$J:$J,"荣耀体验店")+COUNTIFS(通讯通路门店!$S:$S,$G758,通讯通路门店!$J:$J,"荣耀授权专卖店")</f>
        <v>0</v>
      </c>
      <c r="Z758" s="99">
        <f>COUNTIFS(通讯通路门店!$S:$S,$G758,通讯通路门店!$J:$J,"VIVO体验店")</f>
        <v>0</v>
      </c>
      <c r="AA758" s="99">
        <f>COUNTIFS(通讯通路门店!$S:$S,$G758,通讯通路门店!$J:$J,"OPPO体验店")</f>
        <v>0</v>
      </c>
      <c r="AB758" s="99">
        <f>COUNTIFS(通讯通路门店!$S:$S,$G758,通讯通路门店!$J:$J,"华为授权体验店")+COUNTIFS(通讯通路门店!$S:$S,$G758,通讯通路门店!$J:$J,"华为堡垒店")</f>
        <v>0</v>
      </c>
      <c r="AC758" s="99">
        <f>COUNTIFS(通讯通路门店!$S:$S,$G758,通讯通路门店!$J:$J,"小米体验店")</f>
        <v>0</v>
      </c>
      <c r="AD758" s="99">
        <f>COUNTIFS(通讯通路门店!$S:$S,$G758,通讯通路门店!$J:$J,"苹果体验店")</f>
        <v>0</v>
      </c>
      <c r="AE758" s="99">
        <f>COUNTIFS(通讯通路门店!$S:$S,$G758,通讯通路门店!$J:$J,"其他品牌专卖店")</f>
        <v>0</v>
      </c>
      <c r="AF758" s="99">
        <f>SUMIFS(通讯通路门店!$BI:$BI,通讯通路门店!$S:$S,$G758)</f>
        <v>0</v>
      </c>
      <c r="AG758" s="99">
        <f>SUMIFS(通讯通路门店!$BH:$BH,通讯通路门店!$S:$S,$G758)</f>
        <v>0</v>
      </c>
      <c r="AH758" s="99">
        <f t="shared" si="56"/>
        <v>0</v>
      </c>
      <c r="AI758" s="99">
        <f>SUMIFS(通讯通路门店!$BB:$BB,通讯通路门店!$S:$S,$G758)</f>
        <v>0</v>
      </c>
      <c r="AJ758" s="99">
        <f>SUMIFS(通讯通路门店!$BE:$BE,通讯通路门店!$S:$S,$G758)</f>
        <v>0</v>
      </c>
      <c r="AK758" s="99">
        <f>SUMIFS(通讯通路门店!$BG:$BG,通讯通路门店!$S:$S,$G758)</f>
        <v>0</v>
      </c>
      <c r="AL758" s="99">
        <f>SUMIFS(通讯通路门店!$BC:$BC,通讯通路门店!$S:$S,$G758)</f>
        <v>0</v>
      </c>
      <c r="AM758" s="99">
        <f>SUMIFS(通讯通路门店!$BD:$BD,通讯通路门店!$S:$S,$G758)</f>
        <v>0</v>
      </c>
      <c r="AN758" s="99">
        <f>SUMIFS(通讯通路门店!$BF:$BF,通讯通路门店!$S:$S,$G758)</f>
        <v>0</v>
      </c>
      <c r="AO758" s="99">
        <f t="shared" si="57"/>
        <v>0</v>
      </c>
      <c r="AP758" s="99">
        <f>SUMIFS(通讯通路门店!$K:$K,通讯通路门店!$S:$S,$G758)</f>
        <v>0</v>
      </c>
      <c r="AQ758" s="83"/>
      <c r="AR758" s="99">
        <f>SUMIFS(通讯通路门店!$T:$T,通讯通路门店!$S:$S,$G758)</f>
        <v>0</v>
      </c>
      <c r="AS758" s="99">
        <f>SUMIFS(通讯通路门店!$U:$U,通讯通路门店!$S:$S,$G758)</f>
        <v>0</v>
      </c>
      <c r="AT758" s="99">
        <f>SUMIFS(通讯通路门店!$V:$V,通讯通路门店!$S:$S,$G758)</f>
        <v>0</v>
      </c>
      <c r="AU758" s="99">
        <f>SUMIFS(通讯通路门店!$W:$W,通讯通路门店!$S:$S,$G758)</f>
        <v>0</v>
      </c>
      <c r="AV758" s="99">
        <f>SUMIFS(通讯通路门店!$Z:$Z,通讯通路门店!$S:$S,$G758)</f>
        <v>0</v>
      </c>
      <c r="AW758" s="99">
        <f>SUMIFS(通讯通路门店!$AB:$AB,通讯通路门店!$S:$S,$G758)</f>
        <v>0</v>
      </c>
      <c r="AX758" s="99">
        <f>SUMIFS(通讯通路门店!$X:$X,通讯通路门店!$S:$S,$G758)</f>
        <v>0</v>
      </c>
      <c r="AY758" s="99">
        <f>SUMIFS(通讯通路门店!$Y:$Y,通讯通路门店!$S:$S,$G758)</f>
        <v>0</v>
      </c>
      <c r="AZ758" s="99">
        <f>SUMIFS(通讯通路门店!$AA:$AA,通讯通路门店!$S:$S,$G758)</f>
        <v>0</v>
      </c>
      <c r="BA758" s="99">
        <f t="shared" si="58"/>
        <v>0</v>
      </c>
      <c r="BB758" s="99">
        <f t="shared" si="59"/>
        <v>0</v>
      </c>
      <c r="BC758" s="99">
        <f>SUMIFS(通讯通路门店!$W:$W,通讯通路门店!$S:$S,$G758,通讯通路门店!$J:$J,"荣耀体验店")+SUMIFS(通讯通路门店!$W:$W,通讯通路门店!$S:$S,$G758,通讯通路门店!$J:$J,"荣耀授权专卖店")</f>
        <v>0</v>
      </c>
      <c r="BD758" s="99">
        <f>SUMIFS(通讯通路门店!$Z:$Z,通讯通路门店!$S:$S,$G758,通讯通路门店!$J:$J,"VIVO体验店")</f>
        <v>0</v>
      </c>
      <c r="BE758" s="99">
        <f>SUMIFS(通讯通路门店!$AB:$AB,通讯通路门店!$S:$S,$G758,通讯通路门店!$J:$J,"OPPO体验店")</f>
        <v>0</v>
      </c>
      <c r="BF758" s="99">
        <f>SUMIFS(通讯通路门店!$X:$X,通讯通路门店!$S:$S,$G758,通讯通路门店!$J:$J,"华为授权体验店")+SUMIFS(通讯通路门店!$AA:$AA,通讯通路门店!$S:$S,$G758,通讯通路门店!$J:$J,"华为堡垒店")</f>
        <v>0</v>
      </c>
      <c r="BG758" s="99">
        <f>SUMIFS(通讯通路门店!$Y:$Y,通讯通路门店!$S:$S,$G758,通讯通路门店!$J:$J,"小米体验店")</f>
        <v>0</v>
      </c>
      <c r="BH758" s="99">
        <f>SUMIFS(通讯通路门店!$AA:$AA,通讯通路门店!$S:$S,$G758,通讯通路门店!$J:$J,"苹果体验店")</f>
        <v>0</v>
      </c>
      <c r="BI758" s="99">
        <f>SUMIFS(通讯通路门店!$K:$K,通讯通路门店!$S:$S,$G758,通讯通路门店!$J:$J,"其他品牌专卖店")</f>
        <v>0</v>
      </c>
      <c r="BJ758" s="99">
        <f>SUMIFS(通讯通路门店!$AC:$AC,通讯通路门店!$S:$S,$G758)</f>
        <v>0</v>
      </c>
      <c r="BK758" s="99">
        <f>SUMIFS(通讯通路门店!$AD:$AD,通讯通路门店!$S:$S,$G758)</f>
        <v>0</v>
      </c>
      <c r="BL758" s="99">
        <f>SUMIFS(通讯通路门店!$AE:$AE,通讯通路门店!$S:$S,$G758)</f>
        <v>0</v>
      </c>
      <c r="BM758" s="99">
        <f>SUMIFS(通讯通路门店!$AF:$AF,通讯通路门店!$S:$S,$G758)</f>
        <v>0</v>
      </c>
      <c r="BN758" s="99">
        <f>SUMIFS(通讯通路门店!$AG:$AG,通讯通路门店!$S:$S,$G758)</f>
        <v>0</v>
      </c>
      <c r="BO758" s="99">
        <f>SUMIFS(通讯通路门店!$AH:$AH,通讯通路门店!$S:$S,$G758)</f>
        <v>0</v>
      </c>
      <c r="BP758" s="99">
        <f>SUMIFS(通讯通路门店!$AI:$AI,通讯通路门店!$S:$S,$G758)</f>
        <v>0</v>
      </c>
      <c r="BQ758" s="83"/>
    </row>
    <row r="759" spans="1:69">
      <c r="A759" s="99" t="str">
        <f>IFERROR(_xlfn.XLOOKUP($G759,通讯通路门店!$S$4:$S$993933,通讯通路门店!$A$4:$A$993933,0,0),"")</f>
        <v/>
      </c>
      <c r="B759" s="99" t="str">
        <f>IFERROR(_xlfn.XLOOKUP($G759,通讯通路门店!$S$4:$S$993933,通讯通路门店!$B$4:$B$993933,0,0),"")</f>
        <v/>
      </c>
      <c r="C759" s="99" t="str">
        <f>IFERROR(_xlfn.XLOOKUP($G759,通讯通路门店!$S$4:$S$993933,通讯通路门店!$C$4:$C$993933,0,0),"")</f>
        <v/>
      </c>
      <c r="D759" s="99" t="str">
        <f>IFERROR(_xlfn.XLOOKUP($G759,通讯通路门店!$S$4:$S$993933,通讯通路门店!$D$4:$D$993933,0,0),"")</f>
        <v/>
      </c>
      <c r="E759" s="83"/>
      <c r="F759" s="83"/>
      <c r="G759" s="101" t="e">
        <v>#N/A</v>
      </c>
      <c r="H759" s="102" t="str">
        <f>IFERROR(_xlfn.XLOOKUP($G759,通讯通路门店!$S$4:$S$993933,通讯通路门店!$R$4:$R$993933,0,0),"")</f>
        <v/>
      </c>
      <c r="I759" s="83"/>
      <c r="J759" s="83"/>
      <c r="K759" s="83"/>
      <c r="L759" s="83"/>
      <c r="M759" s="83"/>
      <c r="N759" s="83"/>
      <c r="O759" s="83"/>
      <c r="P759" s="83"/>
      <c r="Q759" s="83"/>
      <c r="R759" s="83"/>
      <c r="S759" s="83"/>
      <c r="T759" s="83"/>
      <c r="U759" s="99">
        <f>COUNTIF(通讯通路门店!$S:$S,$G759)</f>
        <v>0</v>
      </c>
      <c r="V759" s="99">
        <f>COUNTIFS(通讯通路门店!$S:$S,$G759,通讯通路门店!$J:$J,"综合卖场")</f>
        <v>0</v>
      </c>
      <c r="W759" s="99">
        <f>SUMIFS(通讯通路门店!$AJ:$AJ,通讯通路门店!$S:$S,通讯客户沙盘!$G759)</f>
        <v>0</v>
      </c>
      <c r="X759" s="99">
        <f t="shared" si="55"/>
        <v>0</v>
      </c>
      <c r="Y759" s="99">
        <f>COUNTIFS(通讯通路门店!$S:$S,$G759,通讯通路门店!$J:$J,"荣耀体验店")+COUNTIFS(通讯通路门店!$S:$S,$G759,通讯通路门店!$J:$J,"荣耀授权专卖店")</f>
        <v>0</v>
      </c>
      <c r="Z759" s="99">
        <f>COUNTIFS(通讯通路门店!$S:$S,$G759,通讯通路门店!$J:$J,"VIVO体验店")</f>
        <v>0</v>
      </c>
      <c r="AA759" s="99">
        <f>COUNTIFS(通讯通路门店!$S:$S,$G759,通讯通路门店!$J:$J,"OPPO体验店")</f>
        <v>0</v>
      </c>
      <c r="AB759" s="99">
        <f>COUNTIFS(通讯通路门店!$S:$S,$G759,通讯通路门店!$J:$J,"华为授权体验店")+COUNTIFS(通讯通路门店!$S:$S,$G759,通讯通路门店!$J:$J,"华为堡垒店")</f>
        <v>0</v>
      </c>
      <c r="AC759" s="99">
        <f>COUNTIFS(通讯通路门店!$S:$S,$G759,通讯通路门店!$J:$J,"小米体验店")</f>
        <v>0</v>
      </c>
      <c r="AD759" s="99">
        <f>COUNTIFS(通讯通路门店!$S:$S,$G759,通讯通路门店!$J:$J,"苹果体验店")</f>
        <v>0</v>
      </c>
      <c r="AE759" s="99">
        <f>COUNTIFS(通讯通路门店!$S:$S,$G759,通讯通路门店!$J:$J,"其他品牌专卖店")</f>
        <v>0</v>
      </c>
      <c r="AF759" s="99">
        <f>SUMIFS(通讯通路门店!$BI:$BI,通讯通路门店!$S:$S,$G759)</f>
        <v>0</v>
      </c>
      <c r="AG759" s="99">
        <f>SUMIFS(通讯通路门店!$BH:$BH,通讯通路门店!$S:$S,$G759)</f>
        <v>0</v>
      </c>
      <c r="AH759" s="99">
        <f t="shared" si="56"/>
        <v>0</v>
      </c>
      <c r="AI759" s="99">
        <f>SUMIFS(通讯通路门店!$BB:$BB,通讯通路门店!$S:$S,$G759)</f>
        <v>0</v>
      </c>
      <c r="AJ759" s="99">
        <f>SUMIFS(通讯通路门店!$BE:$BE,通讯通路门店!$S:$S,$G759)</f>
        <v>0</v>
      </c>
      <c r="AK759" s="99">
        <f>SUMIFS(通讯通路门店!$BG:$BG,通讯通路门店!$S:$S,$G759)</f>
        <v>0</v>
      </c>
      <c r="AL759" s="99">
        <f>SUMIFS(通讯通路门店!$BC:$BC,通讯通路门店!$S:$S,$G759)</f>
        <v>0</v>
      </c>
      <c r="AM759" s="99">
        <f>SUMIFS(通讯通路门店!$BD:$BD,通讯通路门店!$S:$S,$G759)</f>
        <v>0</v>
      </c>
      <c r="AN759" s="99">
        <f>SUMIFS(通讯通路门店!$BF:$BF,通讯通路门店!$S:$S,$G759)</f>
        <v>0</v>
      </c>
      <c r="AO759" s="99">
        <f t="shared" si="57"/>
        <v>0</v>
      </c>
      <c r="AP759" s="99">
        <f>SUMIFS(通讯通路门店!$K:$K,通讯通路门店!$S:$S,$G759)</f>
        <v>0</v>
      </c>
      <c r="AQ759" s="83"/>
      <c r="AR759" s="99">
        <f>SUMIFS(通讯通路门店!$T:$T,通讯通路门店!$S:$S,$G759)</f>
        <v>0</v>
      </c>
      <c r="AS759" s="99">
        <f>SUMIFS(通讯通路门店!$U:$U,通讯通路门店!$S:$S,$G759)</f>
        <v>0</v>
      </c>
      <c r="AT759" s="99">
        <f>SUMIFS(通讯通路门店!$V:$V,通讯通路门店!$S:$S,$G759)</f>
        <v>0</v>
      </c>
      <c r="AU759" s="99">
        <f>SUMIFS(通讯通路门店!$W:$W,通讯通路门店!$S:$S,$G759)</f>
        <v>0</v>
      </c>
      <c r="AV759" s="99">
        <f>SUMIFS(通讯通路门店!$Z:$Z,通讯通路门店!$S:$S,$G759)</f>
        <v>0</v>
      </c>
      <c r="AW759" s="99">
        <f>SUMIFS(通讯通路门店!$AB:$AB,通讯通路门店!$S:$S,$G759)</f>
        <v>0</v>
      </c>
      <c r="AX759" s="99">
        <f>SUMIFS(通讯通路门店!$X:$X,通讯通路门店!$S:$S,$G759)</f>
        <v>0</v>
      </c>
      <c r="AY759" s="99">
        <f>SUMIFS(通讯通路门店!$Y:$Y,通讯通路门店!$S:$S,$G759)</f>
        <v>0</v>
      </c>
      <c r="AZ759" s="99">
        <f>SUMIFS(通讯通路门店!$AA:$AA,通讯通路门店!$S:$S,$G759)</f>
        <v>0</v>
      </c>
      <c r="BA759" s="99">
        <f t="shared" si="58"/>
        <v>0</v>
      </c>
      <c r="BB759" s="99">
        <f t="shared" si="59"/>
        <v>0</v>
      </c>
      <c r="BC759" s="99">
        <f>SUMIFS(通讯通路门店!$W:$W,通讯通路门店!$S:$S,$G759,通讯通路门店!$J:$J,"荣耀体验店")+SUMIFS(通讯通路门店!$W:$W,通讯通路门店!$S:$S,$G759,通讯通路门店!$J:$J,"荣耀授权专卖店")</f>
        <v>0</v>
      </c>
      <c r="BD759" s="99">
        <f>SUMIFS(通讯通路门店!$Z:$Z,通讯通路门店!$S:$S,$G759,通讯通路门店!$J:$J,"VIVO体验店")</f>
        <v>0</v>
      </c>
      <c r="BE759" s="99">
        <f>SUMIFS(通讯通路门店!$AB:$AB,通讯通路门店!$S:$S,$G759,通讯通路门店!$J:$J,"OPPO体验店")</f>
        <v>0</v>
      </c>
      <c r="BF759" s="99">
        <f>SUMIFS(通讯通路门店!$X:$X,通讯通路门店!$S:$S,$G759,通讯通路门店!$J:$J,"华为授权体验店")+SUMIFS(通讯通路门店!$AA:$AA,通讯通路门店!$S:$S,$G759,通讯通路门店!$J:$J,"华为堡垒店")</f>
        <v>0</v>
      </c>
      <c r="BG759" s="99">
        <f>SUMIFS(通讯通路门店!$Y:$Y,通讯通路门店!$S:$S,$G759,通讯通路门店!$J:$J,"小米体验店")</f>
        <v>0</v>
      </c>
      <c r="BH759" s="99">
        <f>SUMIFS(通讯通路门店!$AA:$AA,通讯通路门店!$S:$S,$G759,通讯通路门店!$J:$J,"苹果体验店")</f>
        <v>0</v>
      </c>
      <c r="BI759" s="99">
        <f>SUMIFS(通讯通路门店!$K:$K,通讯通路门店!$S:$S,$G759,通讯通路门店!$J:$J,"其他品牌专卖店")</f>
        <v>0</v>
      </c>
      <c r="BJ759" s="99">
        <f>SUMIFS(通讯通路门店!$AC:$AC,通讯通路门店!$S:$S,$G759)</f>
        <v>0</v>
      </c>
      <c r="BK759" s="99">
        <f>SUMIFS(通讯通路门店!$AD:$AD,通讯通路门店!$S:$S,$G759)</f>
        <v>0</v>
      </c>
      <c r="BL759" s="99">
        <f>SUMIFS(通讯通路门店!$AE:$AE,通讯通路门店!$S:$S,$G759)</f>
        <v>0</v>
      </c>
      <c r="BM759" s="99">
        <f>SUMIFS(通讯通路门店!$AF:$AF,通讯通路门店!$S:$S,$G759)</f>
        <v>0</v>
      </c>
      <c r="BN759" s="99">
        <f>SUMIFS(通讯通路门店!$AG:$AG,通讯通路门店!$S:$S,$G759)</f>
        <v>0</v>
      </c>
      <c r="BO759" s="99">
        <f>SUMIFS(通讯通路门店!$AH:$AH,通讯通路门店!$S:$S,$G759)</f>
        <v>0</v>
      </c>
      <c r="BP759" s="99">
        <f>SUMIFS(通讯通路门店!$AI:$AI,通讯通路门店!$S:$S,$G759)</f>
        <v>0</v>
      </c>
      <c r="BQ759" s="83"/>
    </row>
    <row r="760" spans="1:69">
      <c r="A760" s="99" t="str">
        <f>IFERROR(_xlfn.XLOOKUP($G760,通讯通路门店!$S$4:$S$993933,通讯通路门店!$A$4:$A$993933,0,0),"")</f>
        <v/>
      </c>
      <c r="B760" s="99" t="str">
        <f>IFERROR(_xlfn.XLOOKUP($G760,通讯通路门店!$S$4:$S$993933,通讯通路门店!$B$4:$B$993933,0,0),"")</f>
        <v/>
      </c>
      <c r="C760" s="99" t="str">
        <f>IFERROR(_xlfn.XLOOKUP($G760,通讯通路门店!$S$4:$S$993933,通讯通路门店!$C$4:$C$993933,0,0),"")</f>
        <v/>
      </c>
      <c r="D760" s="99" t="str">
        <f>IFERROR(_xlfn.XLOOKUP($G760,通讯通路门店!$S$4:$S$993933,通讯通路门店!$D$4:$D$993933,0,0),"")</f>
        <v/>
      </c>
      <c r="E760" s="83"/>
      <c r="F760" s="83"/>
      <c r="G760" s="101" t="e">
        <v>#N/A</v>
      </c>
      <c r="H760" s="102" t="str">
        <f>IFERROR(_xlfn.XLOOKUP($G760,通讯通路门店!$S$4:$S$993933,通讯通路门店!$R$4:$R$993933,0,0),"")</f>
        <v/>
      </c>
      <c r="I760" s="83"/>
      <c r="J760" s="83"/>
      <c r="K760" s="83"/>
      <c r="L760" s="83"/>
      <c r="M760" s="83"/>
      <c r="N760" s="83"/>
      <c r="O760" s="83"/>
      <c r="P760" s="83"/>
      <c r="Q760" s="83"/>
      <c r="R760" s="83"/>
      <c r="S760" s="83"/>
      <c r="T760" s="83"/>
      <c r="U760" s="99">
        <f>COUNTIF(通讯通路门店!$S:$S,$G760)</f>
        <v>0</v>
      </c>
      <c r="V760" s="99">
        <f>COUNTIFS(通讯通路门店!$S:$S,$G760,通讯通路门店!$J:$J,"综合卖场")</f>
        <v>0</v>
      </c>
      <c r="W760" s="99">
        <f>SUMIFS(通讯通路门店!$AJ:$AJ,通讯通路门店!$S:$S,通讯客户沙盘!$G760)</f>
        <v>0</v>
      </c>
      <c r="X760" s="99">
        <f t="shared" si="55"/>
        <v>0</v>
      </c>
      <c r="Y760" s="99">
        <f>COUNTIFS(通讯通路门店!$S:$S,$G760,通讯通路门店!$J:$J,"荣耀体验店")+COUNTIFS(通讯通路门店!$S:$S,$G760,通讯通路门店!$J:$J,"荣耀授权专卖店")</f>
        <v>0</v>
      </c>
      <c r="Z760" s="99">
        <f>COUNTIFS(通讯通路门店!$S:$S,$G760,通讯通路门店!$J:$J,"VIVO体验店")</f>
        <v>0</v>
      </c>
      <c r="AA760" s="99">
        <f>COUNTIFS(通讯通路门店!$S:$S,$G760,通讯通路门店!$J:$J,"OPPO体验店")</f>
        <v>0</v>
      </c>
      <c r="AB760" s="99">
        <f>COUNTIFS(通讯通路门店!$S:$S,$G760,通讯通路门店!$J:$J,"华为授权体验店")+COUNTIFS(通讯通路门店!$S:$S,$G760,通讯通路门店!$J:$J,"华为堡垒店")</f>
        <v>0</v>
      </c>
      <c r="AC760" s="99">
        <f>COUNTIFS(通讯通路门店!$S:$S,$G760,通讯通路门店!$J:$J,"小米体验店")</f>
        <v>0</v>
      </c>
      <c r="AD760" s="99">
        <f>COUNTIFS(通讯通路门店!$S:$S,$G760,通讯通路门店!$J:$J,"苹果体验店")</f>
        <v>0</v>
      </c>
      <c r="AE760" s="99">
        <f>COUNTIFS(通讯通路门店!$S:$S,$G760,通讯通路门店!$J:$J,"其他品牌专卖店")</f>
        <v>0</v>
      </c>
      <c r="AF760" s="99">
        <f>SUMIFS(通讯通路门店!$BI:$BI,通讯通路门店!$S:$S,$G760)</f>
        <v>0</v>
      </c>
      <c r="AG760" s="99">
        <f>SUMIFS(通讯通路门店!$BH:$BH,通讯通路门店!$S:$S,$G760)</f>
        <v>0</v>
      </c>
      <c r="AH760" s="99">
        <f t="shared" si="56"/>
        <v>0</v>
      </c>
      <c r="AI760" s="99">
        <f>SUMIFS(通讯通路门店!$BB:$BB,通讯通路门店!$S:$S,$G760)</f>
        <v>0</v>
      </c>
      <c r="AJ760" s="99">
        <f>SUMIFS(通讯通路门店!$BE:$BE,通讯通路门店!$S:$S,$G760)</f>
        <v>0</v>
      </c>
      <c r="AK760" s="99">
        <f>SUMIFS(通讯通路门店!$BG:$BG,通讯通路门店!$S:$S,$G760)</f>
        <v>0</v>
      </c>
      <c r="AL760" s="99">
        <f>SUMIFS(通讯通路门店!$BC:$BC,通讯通路门店!$S:$S,$G760)</f>
        <v>0</v>
      </c>
      <c r="AM760" s="99">
        <f>SUMIFS(通讯通路门店!$BD:$BD,通讯通路门店!$S:$S,$G760)</f>
        <v>0</v>
      </c>
      <c r="AN760" s="99">
        <f>SUMIFS(通讯通路门店!$BF:$BF,通讯通路门店!$S:$S,$G760)</f>
        <v>0</v>
      </c>
      <c r="AO760" s="99">
        <f t="shared" si="57"/>
        <v>0</v>
      </c>
      <c r="AP760" s="99">
        <f>SUMIFS(通讯通路门店!$K:$K,通讯通路门店!$S:$S,$G760)</f>
        <v>0</v>
      </c>
      <c r="AQ760" s="83"/>
      <c r="AR760" s="99">
        <f>SUMIFS(通讯通路门店!$T:$T,通讯通路门店!$S:$S,$G760)</f>
        <v>0</v>
      </c>
      <c r="AS760" s="99">
        <f>SUMIFS(通讯通路门店!$U:$U,通讯通路门店!$S:$S,$G760)</f>
        <v>0</v>
      </c>
      <c r="AT760" s="99">
        <f>SUMIFS(通讯通路门店!$V:$V,通讯通路门店!$S:$S,$G760)</f>
        <v>0</v>
      </c>
      <c r="AU760" s="99">
        <f>SUMIFS(通讯通路门店!$W:$W,通讯通路门店!$S:$S,$G760)</f>
        <v>0</v>
      </c>
      <c r="AV760" s="99">
        <f>SUMIFS(通讯通路门店!$Z:$Z,通讯通路门店!$S:$S,$G760)</f>
        <v>0</v>
      </c>
      <c r="AW760" s="99">
        <f>SUMIFS(通讯通路门店!$AB:$AB,通讯通路门店!$S:$S,$G760)</f>
        <v>0</v>
      </c>
      <c r="AX760" s="99">
        <f>SUMIFS(通讯通路门店!$X:$X,通讯通路门店!$S:$S,$G760)</f>
        <v>0</v>
      </c>
      <c r="AY760" s="99">
        <f>SUMIFS(通讯通路门店!$Y:$Y,通讯通路门店!$S:$S,$G760)</f>
        <v>0</v>
      </c>
      <c r="AZ760" s="99">
        <f>SUMIFS(通讯通路门店!$AA:$AA,通讯通路门店!$S:$S,$G760)</f>
        <v>0</v>
      </c>
      <c r="BA760" s="99">
        <f t="shared" si="58"/>
        <v>0</v>
      </c>
      <c r="BB760" s="99">
        <f t="shared" si="59"/>
        <v>0</v>
      </c>
      <c r="BC760" s="99">
        <f>SUMIFS(通讯通路门店!$W:$W,通讯通路门店!$S:$S,$G760,通讯通路门店!$J:$J,"荣耀体验店")+SUMIFS(通讯通路门店!$W:$W,通讯通路门店!$S:$S,$G760,通讯通路门店!$J:$J,"荣耀授权专卖店")</f>
        <v>0</v>
      </c>
      <c r="BD760" s="99">
        <f>SUMIFS(通讯通路门店!$Z:$Z,通讯通路门店!$S:$S,$G760,通讯通路门店!$J:$J,"VIVO体验店")</f>
        <v>0</v>
      </c>
      <c r="BE760" s="99">
        <f>SUMIFS(通讯通路门店!$AB:$AB,通讯通路门店!$S:$S,$G760,通讯通路门店!$J:$J,"OPPO体验店")</f>
        <v>0</v>
      </c>
      <c r="BF760" s="99">
        <f>SUMIFS(通讯通路门店!$X:$X,通讯通路门店!$S:$S,$G760,通讯通路门店!$J:$J,"华为授权体验店")+SUMIFS(通讯通路门店!$AA:$AA,通讯通路门店!$S:$S,$G760,通讯通路门店!$J:$J,"华为堡垒店")</f>
        <v>0</v>
      </c>
      <c r="BG760" s="99">
        <f>SUMIFS(通讯通路门店!$Y:$Y,通讯通路门店!$S:$S,$G760,通讯通路门店!$J:$J,"小米体验店")</f>
        <v>0</v>
      </c>
      <c r="BH760" s="99">
        <f>SUMIFS(通讯通路门店!$AA:$AA,通讯通路门店!$S:$S,$G760,通讯通路门店!$J:$J,"苹果体验店")</f>
        <v>0</v>
      </c>
      <c r="BI760" s="99">
        <f>SUMIFS(通讯通路门店!$K:$K,通讯通路门店!$S:$S,$G760,通讯通路门店!$J:$J,"其他品牌专卖店")</f>
        <v>0</v>
      </c>
      <c r="BJ760" s="99">
        <f>SUMIFS(通讯通路门店!$AC:$AC,通讯通路门店!$S:$S,$G760)</f>
        <v>0</v>
      </c>
      <c r="BK760" s="99">
        <f>SUMIFS(通讯通路门店!$AD:$AD,通讯通路门店!$S:$S,$G760)</f>
        <v>0</v>
      </c>
      <c r="BL760" s="99">
        <f>SUMIFS(通讯通路门店!$AE:$AE,通讯通路门店!$S:$S,$G760)</f>
        <v>0</v>
      </c>
      <c r="BM760" s="99">
        <f>SUMIFS(通讯通路门店!$AF:$AF,通讯通路门店!$S:$S,$G760)</f>
        <v>0</v>
      </c>
      <c r="BN760" s="99">
        <f>SUMIFS(通讯通路门店!$AG:$AG,通讯通路门店!$S:$S,$G760)</f>
        <v>0</v>
      </c>
      <c r="BO760" s="99">
        <f>SUMIFS(通讯通路门店!$AH:$AH,通讯通路门店!$S:$S,$G760)</f>
        <v>0</v>
      </c>
      <c r="BP760" s="99">
        <f>SUMIFS(通讯通路门店!$AI:$AI,通讯通路门店!$S:$S,$G760)</f>
        <v>0</v>
      </c>
      <c r="BQ760" s="83"/>
    </row>
    <row r="761" spans="1:69">
      <c r="A761" s="99" t="str">
        <f>IFERROR(_xlfn.XLOOKUP($G761,通讯通路门店!$S$4:$S$993933,通讯通路门店!$A$4:$A$993933,0,0),"")</f>
        <v/>
      </c>
      <c r="B761" s="99" t="str">
        <f>IFERROR(_xlfn.XLOOKUP($G761,通讯通路门店!$S$4:$S$993933,通讯通路门店!$B$4:$B$993933,0,0),"")</f>
        <v/>
      </c>
      <c r="C761" s="99" t="str">
        <f>IFERROR(_xlfn.XLOOKUP($G761,通讯通路门店!$S$4:$S$993933,通讯通路门店!$C$4:$C$993933,0,0),"")</f>
        <v/>
      </c>
      <c r="D761" s="99" t="str">
        <f>IFERROR(_xlfn.XLOOKUP($G761,通讯通路门店!$S$4:$S$993933,通讯通路门店!$D$4:$D$993933,0,0),"")</f>
        <v/>
      </c>
      <c r="E761" s="83"/>
      <c r="F761" s="83"/>
      <c r="G761" s="101" t="e">
        <v>#N/A</v>
      </c>
      <c r="H761" s="102" t="str">
        <f>IFERROR(_xlfn.XLOOKUP($G761,通讯通路门店!$S$4:$S$993933,通讯通路门店!$R$4:$R$993933,0,0),"")</f>
        <v/>
      </c>
      <c r="I761" s="83"/>
      <c r="J761" s="83"/>
      <c r="K761" s="83"/>
      <c r="L761" s="83"/>
      <c r="M761" s="83"/>
      <c r="N761" s="83"/>
      <c r="O761" s="83"/>
      <c r="P761" s="83"/>
      <c r="Q761" s="83"/>
      <c r="R761" s="83"/>
      <c r="S761" s="83"/>
      <c r="T761" s="83"/>
      <c r="U761" s="99">
        <f>COUNTIF(通讯通路门店!$S:$S,$G761)</f>
        <v>0</v>
      </c>
      <c r="V761" s="99">
        <f>COUNTIFS(通讯通路门店!$S:$S,$G761,通讯通路门店!$J:$J,"综合卖场")</f>
        <v>0</v>
      </c>
      <c r="W761" s="99">
        <f>SUMIFS(通讯通路门店!$AJ:$AJ,通讯通路门店!$S:$S,通讯客户沙盘!$G761)</f>
        <v>0</v>
      </c>
      <c r="X761" s="99">
        <f t="shared" si="55"/>
        <v>0</v>
      </c>
      <c r="Y761" s="99">
        <f>COUNTIFS(通讯通路门店!$S:$S,$G761,通讯通路门店!$J:$J,"荣耀体验店")+COUNTIFS(通讯通路门店!$S:$S,$G761,通讯通路门店!$J:$J,"荣耀授权专卖店")</f>
        <v>0</v>
      </c>
      <c r="Z761" s="99">
        <f>COUNTIFS(通讯通路门店!$S:$S,$G761,通讯通路门店!$J:$J,"VIVO体验店")</f>
        <v>0</v>
      </c>
      <c r="AA761" s="99">
        <f>COUNTIFS(通讯通路门店!$S:$S,$G761,通讯通路门店!$J:$J,"OPPO体验店")</f>
        <v>0</v>
      </c>
      <c r="AB761" s="99">
        <f>COUNTIFS(通讯通路门店!$S:$S,$G761,通讯通路门店!$J:$J,"华为授权体验店")+COUNTIFS(通讯通路门店!$S:$S,$G761,通讯通路门店!$J:$J,"华为堡垒店")</f>
        <v>0</v>
      </c>
      <c r="AC761" s="99">
        <f>COUNTIFS(通讯通路门店!$S:$S,$G761,通讯通路门店!$J:$J,"小米体验店")</f>
        <v>0</v>
      </c>
      <c r="AD761" s="99">
        <f>COUNTIFS(通讯通路门店!$S:$S,$G761,通讯通路门店!$J:$J,"苹果体验店")</f>
        <v>0</v>
      </c>
      <c r="AE761" s="99">
        <f>COUNTIFS(通讯通路门店!$S:$S,$G761,通讯通路门店!$J:$J,"其他品牌专卖店")</f>
        <v>0</v>
      </c>
      <c r="AF761" s="99">
        <f>SUMIFS(通讯通路门店!$BI:$BI,通讯通路门店!$S:$S,$G761)</f>
        <v>0</v>
      </c>
      <c r="AG761" s="99">
        <f>SUMIFS(通讯通路门店!$BH:$BH,通讯通路门店!$S:$S,$G761)</f>
        <v>0</v>
      </c>
      <c r="AH761" s="99">
        <f t="shared" si="56"/>
        <v>0</v>
      </c>
      <c r="AI761" s="99">
        <f>SUMIFS(通讯通路门店!$BB:$BB,通讯通路门店!$S:$S,$G761)</f>
        <v>0</v>
      </c>
      <c r="AJ761" s="99">
        <f>SUMIFS(通讯通路门店!$BE:$BE,通讯通路门店!$S:$S,$G761)</f>
        <v>0</v>
      </c>
      <c r="AK761" s="99">
        <f>SUMIFS(通讯通路门店!$BG:$BG,通讯通路门店!$S:$S,$G761)</f>
        <v>0</v>
      </c>
      <c r="AL761" s="99">
        <f>SUMIFS(通讯通路门店!$BC:$BC,通讯通路门店!$S:$S,$G761)</f>
        <v>0</v>
      </c>
      <c r="AM761" s="99">
        <f>SUMIFS(通讯通路门店!$BD:$BD,通讯通路门店!$S:$S,$G761)</f>
        <v>0</v>
      </c>
      <c r="AN761" s="99">
        <f>SUMIFS(通讯通路门店!$BF:$BF,通讯通路门店!$S:$S,$G761)</f>
        <v>0</v>
      </c>
      <c r="AO761" s="99">
        <f t="shared" si="57"/>
        <v>0</v>
      </c>
      <c r="AP761" s="99">
        <f>SUMIFS(通讯通路门店!$K:$K,通讯通路门店!$S:$S,$G761)</f>
        <v>0</v>
      </c>
      <c r="AQ761" s="83"/>
      <c r="AR761" s="99">
        <f>SUMIFS(通讯通路门店!$T:$T,通讯通路门店!$S:$S,$G761)</f>
        <v>0</v>
      </c>
      <c r="AS761" s="99">
        <f>SUMIFS(通讯通路门店!$U:$U,通讯通路门店!$S:$S,$G761)</f>
        <v>0</v>
      </c>
      <c r="AT761" s="99">
        <f>SUMIFS(通讯通路门店!$V:$V,通讯通路门店!$S:$S,$G761)</f>
        <v>0</v>
      </c>
      <c r="AU761" s="99">
        <f>SUMIFS(通讯通路门店!$W:$W,通讯通路门店!$S:$S,$G761)</f>
        <v>0</v>
      </c>
      <c r="AV761" s="99">
        <f>SUMIFS(通讯通路门店!$Z:$Z,通讯通路门店!$S:$S,$G761)</f>
        <v>0</v>
      </c>
      <c r="AW761" s="99">
        <f>SUMIFS(通讯通路门店!$AB:$AB,通讯通路门店!$S:$S,$G761)</f>
        <v>0</v>
      </c>
      <c r="AX761" s="99">
        <f>SUMIFS(通讯通路门店!$X:$X,通讯通路门店!$S:$S,$G761)</f>
        <v>0</v>
      </c>
      <c r="AY761" s="99">
        <f>SUMIFS(通讯通路门店!$Y:$Y,通讯通路门店!$S:$S,$G761)</f>
        <v>0</v>
      </c>
      <c r="AZ761" s="99">
        <f>SUMIFS(通讯通路门店!$AA:$AA,通讯通路门店!$S:$S,$G761)</f>
        <v>0</v>
      </c>
      <c r="BA761" s="99">
        <f t="shared" si="58"/>
        <v>0</v>
      </c>
      <c r="BB761" s="99">
        <f t="shared" si="59"/>
        <v>0</v>
      </c>
      <c r="BC761" s="99">
        <f>SUMIFS(通讯通路门店!$W:$W,通讯通路门店!$S:$S,$G761,通讯通路门店!$J:$J,"荣耀体验店")+SUMIFS(通讯通路门店!$W:$W,通讯通路门店!$S:$S,$G761,通讯通路门店!$J:$J,"荣耀授权专卖店")</f>
        <v>0</v>
      </c>
      <c r="BD761" s="99">
        <f>SUMIFS(通讯通路门店!$Z:$Z,通讯通路门店!$S:$S,$G761,通讯通路门店!$J:$J,"VIVO体验店")</f>
        <v>0</v>
      </c>
      <c r="BE761" s="99">
        <f>SUMIFS(通讯通路门店!$AB:$AB,通讯通路门店!$S:$S,$G761,通讯通路门店!$J:$J,"OPPO体验店")</f>
        <v>0</v>
      </c>
      <c r="BF761" s="99">
        <f>SUMIFS(通讯通路门店!$X:$X,通讯通路门店!$S:$S,$G761,通讯通路门店!$J:$J,"华为授权体验店")+SUMIFS(通讯通路门店!$AA:$AA,通讯通路门店!$S:$S,$G761,通讯通路门店!$J:$J,"华为堡垒店")</f>
        <v>0</v>
      </c>
      <c r="BG761" s="99">
        <f>SUMIFS(通讯通路门店!$Y:$Y,通讯通路门店!$S:$S,$G761,通讯通路门店!$J:$J,"小米体验店")</f>
        <v>0</v>
      </c>
      <c r="BH761" s="99">
        <f>SUMIFS(通讯通路门店!$AA:$AA,通讯通路门店!$S:$S,$G761,通讯通路门店!$J:$J,"苹果体验店")</f>
        <v>0</v>
      </c>
      <c r="BI761" s="99">
        <f>SUMIFS(通讯通路门店!$K:$K,通讯通路门店!$S:$S,$G761,通讯通路门店!$J:$J,"其他品牌专卖店")</f>
        <v>0</v>
      </c>
      <c r="BJ761" s="99">
        <f>SUMIFS(通讯通路门店!$AC:$AC,通讯通路门店!$S:$S,$G761)</f>
        <v>0</v>
      </c>
      <c r="BK761" s="99">
        <f>SUMIFS(通讯通路门店!$AD:$AD,通讯通路门店!$S:$S,$G761)</f>
        <v>0</v>
      </c>
      <c r="BL761" s="99">
        <f>SUMIFS(通讯通路门店!$AE:$AE,通讯通路门店!$S:$S,$G761)</f>
        <v>0</v>
      </c>
      <c r="BM761" s="99">
        <f>SUMIFS(通讯通路门店!$AF:$AF,通讯通路门店!$S:$S,$G761)</f>
        <v>0</v>
      </c>
      <c r="BN761" s="99">
        <f>SUMIFS(通讯通路门店!$AG:$AG,通讯通路门店!$S:$S,$G761)</f>
        <v>0</v>
      </c>
      <c r="BO761" s="99">
        <f>SUMIFS(通讯通路门店!$AH:$AH,通讯通路门店!$S:$S,$G761)</f>
        <v>0</v>
      </c>
      <c r="BP761" s="99">
        <f>SUMIFS(通讯通路门店!$AI:$AI,通讯通路门店!$S:$S,$G761)</f>
        <v>0</v>
      </c>
      <c r="BQ761" s="83"/>
    </row>
    <row r="762" spans="1:69">
      <c r="A762" s="99" t="str">
        <f>IFERROR(_xlfn.XLOOKUP($G762,通讯通路门店!$S$4:$S$993933,通讯通路门店!$A$4:$A$993933,0,0),"")</f>
        <v/>
      </c>
      <c r="B762" s="99" t="str">
        <f>IFERROR(_xlfn.XLOOKUP($G762,通讯通路门店!$S$4:$S$993933,通讯通路门店!$B$4:$B$993933,0,0),"")</f>
        <v/>
      </c>
      <c r="C762" s="99" t="str">
        <f>IFERROR(_xlfn.XLOOKUP($G762,通讯通路门店!$S$4:$S$993933,通讯通路门店!$C$4:$C$993933,0,0),"")</f>
        <v/>
      </c>
      <c r="D762" s="99" t="str">
        <f>IFERROR(_xlfn.XLOOKUP($G762,通讯通路门店!$S$4:$S$993933,通讯通路门店!$D$4:$D$993933,0,0),"")</f>
        <v/>
      </c>
      <c r="E762" s="83"/>
      <c r="F762" s="83"/>
      <c r="G762" s="101" t="e">
        <v>#N/A</v>
      </c>
      <c r="H762" s="102" t="str">
        <f>IFERROR(_xlfn.XLOOKUP($G762,通讯通路门店!$S$4:$S$993933,通讯通路门店!$R$4:$R$993933,0,0),"")</f>
        <v/>
      </c>
      <c r="I762" s="83"/>
      <c r="J762" s="83"/>
      <c r="K762" s="83"/>
      <c r="L762" s="83"/>
      <c r="M762" s="83"/>
      <c r="N762" s="83"/>
      <c r="O762" s="83"/>
      <c r="P762" s="83"/>
      <c r="Q762" s="83"/>
      <c r="R762" s="83"/>
      <c r="S762" s="83"/>
      <c r="T762" s="83"/>
      <c r="U762" s="99">
        <f>COUNTIF(通讯通路门店!$S:$S,$G762)</f>
        <v>0</v>
      </c>
      <c r="V762" s="99">
        <f>COUNTIFS(通讯通路门店!$S:$S,$G762,通讯通路门店!$J:$J,"综合卖场")</f>
        <v>0</v>
      </c>
      <c r="W762" s="99">
        <f>SUMIFS(通讯通路门店!$AJ:$AJ,通讯通路门店!$S:$S,通讯客户沙盘!$G762)</f>
        <v>0</v>
      </c>
      <c r="X762" s="99">
        <f t="shared" si="55"/>
        <v>0</v>
      </c>
      <c r="Y762" s="99">
        <f>COUNTIFS(通讯通路门店!$S:$S,$G762,通讯通路门店!$J:$J,"荣耀体验店")+COUNTIFS(通讯通路门店!$S:$S,$G762,通讯通路门店!$J:$J,"荣耀授权专卖店")</f>
        <v>0</v>
      </c>
      <c r="Z762" s="99">
        <f>COUNTIFS(通讯通路门店!$S:$S,$G762,通讯通路门店!$J:$J,"VIVO体验店")</f>
        <v>0</v>
      </c>
      <c r="AA762" s="99">
        <f>COUNTIFS(通讯通路门店!$S:$S,$G762,通讯通路门店!$J:$J,"OPPO体验店")</f>
        <v>0</v>
      </c>
      <c r="AB762" s="99">
        <f>COUNTIFS(通讯通路门店!$S:$S,$G762,通讯通路门店!$J:$J,"华为授权体验店")+COUNTIFS(通讯通路门店!$S:$S,$G762,通讯通路门店!$J:$J,"华为堡垒店")</f>
        <v>0</v>
      </c>
      <c r="AC762" s="99">
        <f>COUNTIFS(通讯通路门店!$S:$S,$G762,通讯通路门店!$J:$J,"小米体验店")</f>
        <v>0</v>
      </c>
      <c r="AD762" s="99">
        <f>COUNTIFS(通讯通路门店!$S:$S,$G762,通讯通路门店!$J:$J,"苹果体验店")</f>
        <v>0</v>
      </c>
      <c r="AE762" s="99">
        <f>COUNTIFS(通讯通路门店!$S:$S,$G762,通讯通路门店!$J:$J,"其他品牌专卖店")</f>
        <v>0</v>
      </c>
      <c r="AF762" s="99">
        <f>SUMIFS(通讯通路门店!$BI:$BI,通讯通路门店!$S:$S,$G762)</f>
        <v>0</v>
      </c>
      <c r="AG762" s="99">
        <f>SUMIFS(通讯通路门店!$BH:$BH,通讯通路门店!$S:$S,$G762)</f>
        <v>0</v>
      </c>
      <c r="AH762" s="99">
        <f t="shared" si="56"/>
        <v>0</v>
      </c>
      <c r="AI762" s="99">
        <f>SUMIFS(通讯通路门店!$BB:$BB,通讯通路门店!$S:$S,$G762)</f>
        <v>0</v>
      </c>
      <c r="AJ762" s="99">
        <f>SUMIFS(通讯通路门店!$BE:$BE,通讯通路门店!$S:$S,$G762)</f>
        <v>0</v>
      </c>
      <c r="AK762" s="99">
        <f>SUMIFS(通讯通路门店!$BG:$BG,通讯通路门店!$S:$S,$G762)</f>
        <v>0</v>
      </c>
      <c r="AL762" s="99">
        <f>SUMIFS(通讯通路门店!$BC:$BC,通讯通路门店!$S:$S,$G762)</f>
        <v>0</v>
      </c>
      <c r="AM762" s="99">
        <f>SUMIFS(通讯通路门店!$BD:$BD,通讯通路门店!$S:$S,$G762)</f>
        <v>0</v>
      </c>
      <c r="AN762" s="99">
        <f>SUMIFS(通讯通路门店!$BF:$BF,通讯通路门店!$S:$S,$G762)</f>
        <v>0</v>
      </c>
      <c r="AO762" s="99">
        <f t="shared" si="57"/>
        <v>0</v>
      </c>
      <c r="AP762" s="99">
        <f>SUMIFS(通讯通路门店!$K:$K,通讯通路门店!$S:$S,$G762)</f>
        <v>0</v>
      </c>
      <c r="AQ762" s="83"/>
      <c r="AR762" s="99">
        <f>SUMIFS(通讯通路门店!$T:$T,通讯通路门店!$S:$S,$G762)</f>
        <v>0</v>
      </c>
      <c r="AS762" s="99">
        <f>SUMIFS(通讯通路门店!$U:$U,通讯通路门店!$S:$S,$G762)</f>
        <v>0</v>
      </c>
      <c r="AT762" s="99">
        <f>SUMIFS(通讯通路门店!$V:$V,通讯通路门店!$S:$S,$G762)</f>
        <v>0</v>
      </c>
      <c r="AU762" s="99">
        <f>SUMIFS(通讯通路门店!$W:$W,通讯通路门店!$S:$S,$G762)</f>
        <v>0</v>
      </c>
      <c r="AV762" s="99">
        <f>SUMIFS(通讯通路门店!$Z:$Z,通讯通路门店!$S:$S,$G762)</f>
        <v>0</v>
      </c>
      <c r="AW762" s="99">
        <f>SUMIFS(通讯通路门店!$AB:$AB,通讯通路门店!$S:$S,$G762)</f>
        <v>0</v>
      </c>
      <c r="AX762" s="99">
        <f>SUMIFS(通讯通路门店!$X:$X,通讯通路门店!$S:$S,$G762)</f>
        <v>0</v>
      </c>
      <c r="AY762" s="99">
        <f>SUMIFS(通讯通路门店!$Y:$Y,通讯通路门店!$S:$S,$G762)</f>
        <v>0</v>
      </c>
      <c r="AZ762" s="99">
        <f>SUMIFS(通讯通路门店!$AA:$AA,通讯通路门店!$S:$S,$G762)</f>
        <v>0</v>
      </c>
      <c r="BA762" s="99">
        <f t="shared" si="58"/>
        <v>0</v>
      </c>
      <c r="BB762" s="99">
        <f t="shared" si="59"/>
        <v>0</v>
      </c>
      <c r="BC762" s="99">
        <f>SUMIFS(通讯通路门店!$W:$W,通讯通路门店!$S:$S,$G762,通讯通路门店!$J:$J,"荣耀体验店")+SUMIFS(通讯通路门店!$W:$W,通讯通路门店!$S:$S,$G762,通讯通路门店!$J:$J,"荣耀授权专卖店")</f>
        <v>0</v>
      </c>
      <c r="BD762" s="99">
        <f>SUMIFS(通讯通路门店!$Z:$Z,通讯通路门店!$S:$S,$G762,通讯通路门店!$J:$J,"VIVO体验店")</f>
        <v>0</v>
      </c>
      <c r="BE762" s="99">
        <f>SUMIFS(通讯通路门店!$AB:$AB,通讯通路门店!$S:$S,$G762,通讯通路门店!$J:$J,"OPPO体验店")</f>
        <v>0</v>
      </c>
      <c r="BF762" s="99">
        <f>SUMIFS(通讯通路门店!$X:$X,通讯通路门店!$S:$S,$G762,通讯通路门店!$J:$J,"华为授权体验店")+SUMIFS(通讯通路门店!$AA:$AA,通讯通路门店!$S:$S,$G762,通讯通路门店!$J:$J,"华为堡垒店")</f>
        <v>0</v>
      </c>
      <c r="BG762" s="99">
        <f>SUMIFS(通讯通路门店!$Y:$Y,通讯通路门店!$S:$S,$G762,通讯通路门店!$J:$J,"小米体验店")</f>
        <v>0</v>
      </c>
      <c r="BH762" s="99">
        <f>SUMIFS(通讯通路门店!$AA:$AA,通讯通路门店!$S:$S,$G762,通讯通路门店!$J:$J,"苹果体验店")</f>
        <v>0</v>
      </c>
      <c r="BI762" s="99">
        <f>SUMIFS(通讯通路门店!$K:$K,通讯通路门店!$S:$S,$G762,通讯通路门店!$J:$J,"其他品牌专卖店")</f>
        <v>0</v>
      </c>
      <c r="BJ762" s="99">
        <f>SUMIFS(通讯通路门店!$AC:$AC,通讯通路门店!$S:$S,$G762)</f>
        <v>0</v>
      </c>
      <c r="BK762" s="99">
        <f>SUMIFS(通讯通路门店!$AD:$AD,通讯通路门店!$S:$S,$G762)</f>
        <v>0</v>
      </c>
      <c r="BL762" s="99">
        <f>SUMIFS(通讯通路门店!$AE:$AE,通讯通路门店!$S:$S,$G762)</f>
        <v>0</v>
      </c>
      <c r="BM762" s="99">
        <f>SUMIFS(通讯通路门店!$AF:$AF,通讯通路门店!$S:$S,$G762)</f>
        <v>0</v>
      </c>
      <c r="BN762" s="99">
        <f>SUMIFS(通讯通路门店!$AG:$AG,通讯通路门店!$S:$S,$G762)</f>
        <v>0</v>
      </c>
      <c r="BO762" s="99">
        <f>SUMIFS(通讯通路门店!$AH:$AH,通讯通路门店!$S:$S,$G762)</f>
        <v>0</v>
      </c>
      <c r="BP762" s="99">
        <f>SUMIFS(通讯通路门店!$AI:$AI,通讯通路门店!$S:$S,$G762)</f>
        <v>0</v>
      </c>
      <c r="BQ762" s="83"/>
    </row>
    <row r="763" spans="1:69">
      <c r="A763" s="99" t="str">
        <f>IFERROR(_xlfn.XLOOKUP($G763,通讯通路门店!$S$4:$S$993933,通讯通路门店!$A$4:$A$993933,0,0),"")</f>
        <v/>
      </c>
      <c r="B763" s="99" t="str">
        <f>IFERROR(_xlfn.XLOOKUP($G763,通讯通路门店!$S$4:$S$993933,通讯通路门店!$B$4:$B$993933,0,0),"")</f>
        <v/>
      </c>
      <c r="C763" s="99" t="str">
        <f>IFERROR(_xlfn.XLOOKUP($G763,通讯通路门店!$S$4:$S$993933,通讯通路门店!$C$4:$C$993933,0,0),"")</f>
        <v/>
      </c>
      <c r="D763" s="99" t="str">
        <f>IFERROR(_xlfn.XLOOKUP($G763,通讯通路门店!$S$4:$S$993933,通讯通路门店!$D$4:$D$993933,0,0),"")</f>
        <v/>
      </c>
      <c r="E763" s="83"/>
      <c r="F763" s="83"/>
      <c r="G763" s="101" t="e">
        <v>#N/A</v>
      </c>
      <c r="H763" s="102" t="str">
        <f>IFERROR(_xlfn.XLOOKUP($G763,通讯通路门店!$S$4:$S$993933,通讯通路门店!$R$4:$R$993933,0,0),"")</f>
        <v/>
      </c>
      <c r="I763" s="83"/>
      <c r="J763" s="83"/>
      <c r="K763" s="83"/>
      <c r="L763" s="83"/>
      <c r="M763" s="83"/>
      <c r="N763" s="83"/>
      <c r="O763" s="83"/>
      <c r="P763" s="83"/>
      <c r="Q763" s="83"/>
      <c r="R763" s="83"/>
      <c r="S763" s="83"/>
      <c r="T763" s="83"/>
      <c r="U763" s="99">
        <f>COUNTIF(通讯通路门店!$S:$S,$G763)</f>
        <v>0</v>
      </c>
      <c r="V763" s="99">
        <f>COUNTIFS(通讯通路门店!$S:$S,$G763,通讯通路门店!$J:$J,"综合卖场")</f>
        <v>0</v>
      </c>
      <c r="W763" s="99">
        <f>SUMIFS(通讯通路门店!$AJ:$AJ,通讯通路门店!$S:$S,通讯客户沙盘!$G763)</f>
        <v>0</v>
      </c>
      <c r="X763" s="99">
        <f t="shared" si="55"/>
        <v>0</v>
      </c>
      <c r="Y763" s="99">
        <f>COUNTIFS(通讯通路门店!$S:$S,$G763,通讯通路门店!$J:$J,"荣耀体验店")+COUNTIFS(通讯通路门店!$S:$S,$G763,通讯通路门店!$J:$J,"荣耀授权专卖店")</f>
        <v>0</v>
      </c>
      <c r="Z763" s="99">
        <f>COUNTIFS(通讯通路门店!$S:$S,$G763,通讯通路门店!$J:$J,"VIVO体验店")</f>
        <v>0</v>
      </c>
      <c r="AA763" s="99">
        <f>COUNTIFS(通讯通路门店!$S:$S,$G763,通讯通路门店!$J:$J,"OPPO体验店")</f>
        <v>0</v>
      </c>
      <c r="AB763" s="99">
        <f>COUNTIFS(通讯通路门店!$S:$S,$G763,通讯通路门店!$J:$J,"华为授权体验店")+COUNTIFS(通讯通路门店!$S:$S,$G763,通讯通路门店!$J:$J,"华为堡垒店")</f>
        <v>0</v>
      </c>
      <c r="AC763" s="99">
        <f>COUNTIFS(通讯通路门店!$S:$S,$G763,通讯通路门店!$J:$J,"小米体验店")</f>
        <v>0</v>
      </c>
      <c r="AD763" s="99">
        <f>COUNTIFS(通讯通路门店!$S:$S,$G763,通讯通路门店!$J:$J,"苹果体验店")</f>
        <v>0</v>
      </c>
      <c r="AE763" s="99">
        <f>COUNTIFS(通讯通路门店!$S:$S,$G763,通讯通路门店!$J:$J,"其他品牌专卖店")</f>
        <v>0</v>
      </c>
      <c r="AF763" s="99">
        <f>SUMIFS(通讯通路门店!$BI:$BI,通讯通路门店!$S:$S,$G763)</f>
        <v>0</v>
      </c>
      <c r="AG763" s="99">
        <f>SUMIFS(通讯通路门店!$BH:$BH,通讯通路门店!$S:$S,$G763)</f>
        <v>0</v>
      </c>
      <c r="AH763" s="99">
        <f t="shared" si="56"/>
        <v>0</v>
      </c>
      <c r="AI763" s="99">
        <f>SUMIFS(通讯通路门店!$BB:$BB,通讯通路门店!$S:$S,$G763)</f>
        <v>0</v>
      </c>
      <c r="AJ763" s="99">
        <f>SUMIFS(通讯通路门店!$BE:$BE,通讯通路门店!$S:$S,$G763)</f>
        <v>0</v>
      </c>
      <c r="AK763" s="99">
        <f>SUMIFS(通讯通路门店!$BG:$BG,通讯通路门店!$S:$S,$G763)</f>
        <v>0</v>
      </c>
      <c r="AL763" s="99">
        <f>SUMIFS(通讯通路门店!$BC:$BC,通讯通路门店!$S:$S,$G763)</f>
        <v>0</v>
      </c>
      <c r="AM763" s="99">
        <f>SUMIFS(通讯通路门店!$BD:$BD,通讯通路门店!$S:$S,$G763)</f>
        <v>0</v>
      </c>
      <c r="AN763" s="99">
        <f>SUMIFS(通讯通路门店!$BF:$BF,通讯通路门店!$S:$S,$G763)</f>
        <v>0</v>
      </c>
      <c r="AO763" s="99">
        <f t="shared" si="57"/>
        <v>0</v>
      </c>
      <c r="AP763" s="99">
        <f>SUMIFS(通讯通路门店!$K:$K,通讯通路门店!$S:$S,$G763)</f>
        <v>0</v>
      </c>
      <c r="AQ763" s="83"/>
      <c r="AR763" s="99">
        <f>SUMIFS(通讯通路门店!$T:$T,通讯通路门店!$S:$S,$G763)</f>
        <v>0</v>
      </c>
      <c r="AS763" s="99">
        <f>SUMIFS(通讯通路门店!$U:$U,通讯通路门店!$S:$S,$G763)</f>
        <v>0</v>
      </c>
      <c r="AT763" s="99">
        <f>SUMIFS(通讯通路门店!$V:$V,通讯通路门店!$S:$S,$G763)</f>
        <v>0</v>
      </c>
      <c r="AU763" s="99">
        <f>SUMIFS(通讯通路门店!$W:$W,通讯通路门店!$S:$S,$G763)</f>
        <v>0</v>
      </c>
      <c r="AV763" s="99">
        <f>SUMIFS(通讯通路门店!$Z:$Z,通讯通路门店!$S:$S,$G763)</f>
        <v>0</v>
      </c>
      <c r="AW763" s="99">
        <f>SUMIFS(通讯通路门店!$AB:$AB,通讯通路门店!$S:$S,$G763)</f>
        <v>0</v>
      </c>
      <c r="AX763" s="99">
        <f>SUMIFS(通讯通路门店!$X:$X,通讯通路门店!$S:$S,$G763)</f>
        <v>0</v>
      </c>
      <c r="AY763" s="99">
        <f>SUMIFS(通讯通路门店!$Y:$Y,通讯通路门店!$S:$S,$G763)</f>
        <v>0</v>
      </c>
      <c r="AZ763" s="99">
        <f>SUMIFS(通讯通路门店!$AA:$AA,通讯通路门店!$S:$S,$G763)</f>
        <v>0</v>
      </c>
      <c r="BA763" s="99">
        <f t="shared" si="58"/>
        <v>0</v>
      </c>
      <c r="BB763" s="99">
        <f t="shared" si="59"/>
        <v>0</v>
      </c>
      <c r="BC763" s="99">
        <f>SUMIFS(通讯通路门店!$W:$W,通讯通路门店!$S:$S,$G763,通讯通路门店!$J:$J,"荣耀体验店")+SUMIFS(通讯通路门店!$W:$W,通讯通路门店!$S:$S,$G763,通讯通路门店!$J:$J,"荣耀授权专卖店")</f>
        <v>0</v>
      </c>
      <c r="BD763" s="99">
        <f>SUMIFS(通讯通路门店!$Z:$Z,通讯通路门店!$S:$S,$G763,通讯通路门店!$J:$J,"VIVO体验店")</f>
        <v>0</v>
      </c>
      <c r="BE763" s="99">
        <f>SUMIFS(通讯通路门店!$AB:$AB,通讯通路门店!$S:$S,$G763,通讯通路门店!$J:$J,"OPPO体验店")</f>
        <v>0</v>
      </c>
      <c r="BF763" s="99">
        <f>SUMIFS(通讯通路门店!$X:$X,通讯通路门店!$S:$S,$G763,通讯通路门店!$J:$J,"华为授权体验店")+SUMIFS(通讯通路门店!$AA:$AA,通讯通路门店!$S:$S,$G763,通讯通路门店!$J:$J,"华为堡垒店")</f>
        <v>0</v>
      </c>
      <c r="BG763" s="99">
        <f>SUMIFS(通讯通路门店!$Y:$Y,通讯通路门店!$S:$S,$G763,通讯通路门店!$J:$J,"小米体验店")</f>
        <v>0</v>
      </c>
      <c r="BH763" s="99">
        <f>SUMIFS(通讯通路门店!$AA:$AA,通讯通路门店!$S:$S,$G763,通讯通路门店!$J:$J,"苹果体验店")</f>
        <v>0</v>
      </c>
      <c r="BI763" s="99">
        <f>SUMIFS(通讯通路门店!$K:$K,通讯通路门店!$S:$S,$G763,通讯通路门店!$J:$J,"其他品牌专卖店")</f>
        <v>0</v>
      </c>
      <c r="BJ763" s="99">
        <f>SUMIFS(通讯通路门店!$AC:$AC,通讯通路门店!$S:$S,$G763)</f>
        <v>0</v>
      </c>
      <c r="BK763" s="99">
        <f>SUMIFS(通讯通路门店!$AD:$AD,通讯通路门店!$S:$S,$G763)</f>
        <v>0</v>
      </c>
      <c r="BL763" s="99">
        <f>SUMIFS(通讯通路门店!$AE:$AE,通讯通路门店!$S:$S,$G763)</f>
        <v>0</v>
      </c>
      <c r="BM763" s="99">
        <f>SUMIFS(通讯通路门店!$AF:$AF,通讯通路门店!$S:$S,$G763)</f>
        <v>0</v>
      </c>
      <c r="BN763" s="99">
        <f>SUMIFS(通讯通路门店!$AG:$AG,通讯通路门店!$S:$S,$G763)</f>
        <v>0</v>
      </c>
      <c r="BO763" s="99">
        <f>SUMIFS(通讯通路门店!$AH:$AH,通讯通路门店!$S:$S,$G763)</f>
        <v>0</v>
      </c>
      <c r="BP763" s="99">
        <f>SUMIFS(通讯通路门店!$AI:$AI,通讯通路门店!$S:$S,$G763)</f>
        <v>0</v>
      </c>
      <c r="BQ763" s="83"/>
    </row>
    <row r="764" spans="1:69">
      <c r="A764" s="99" t="str">
        <f>IFERROR(_xlfn.XLOOKUP($G764,通讯通路门店!$S$4:$S$993933,通讯通路门店!$A$4:$A$993933,0,0),"")</f>
        <v/>
      </c>
      <c r="B764" s="99" t="str">
        <f>IFERROR(_xlfn.XLOOKUP($G764,通讯通路门店!$S$4:$S$993933,通讯通路门店!$B$4:$B$993933,0,0),"")</f>
        <v/>
      </c>
      <c r="C764" s="99" t="str">
        <f>IFERROR(_xlfn.XLOOKUP($G764,通讯通路门店!$S$4:$S$993933,通讯通路门店!$C$4:$C$993933,0,0),"")</f>
        <v/>
      </c>
      <c r="D764" s="99" t="str">
        <f>IFERROR(_xlfn.XLOOKUP($G764,通讯通路门店!$S$4:$S$993933,通讯通路门店!$D$4:$D$993933,0,0),"")</f>
        <v/>
      </c>
      <c r="E764" s="83"/>
      <c r="F764" s="83"/>
      <c r="G764" s="101" t="e">
        <v>#N/A</v>
      </c>
      <c r="H764" s="102" t="str">
        <f>IFERROR(_xlfn.XLOOKUP($G764,通讯通路门店!$S$4:$S$993933,通讯通路门店!$R$4:$R$993933,0,0),"")</f>
        <v/>
      </c>
      <c r="I764" s="83"/>
      <c r="J764" s="83"/>
      <c r="K764" s="83"/>
      <c r="L764" s="83"/>
      <c r="M764" s="83"/>
      <c r="N764" s="83"/>
      <c r="O764" s="83"/>
      <c r="P764" s="83"/>
      <c r="Q764" s="83"/>
      <c r="R764" s="83"/>
      <c r="S764" s="83"/>
      <c r="T764" s="83"/>
      <c r="U764" s="99">
        <f>COUNTIF(通讯通路门店!$S:$S,$G764)</f>
        <v>0</v>
      </c>
      <c r="V764" s="99">
        <f>COUNTIFS(通讯通路门店!$S:$S,$G764,通讯通路门店!$J:$J,"综合卖场")</f>
        <v>0</v>
      </c>
      <c r="W764" s="99">
        <f>SUMIFS(通讯通路门店!$AJ:$AJ,通讯通路门店!$S:$S,通讯客户沙盘!$G764)</f>
        <v>0</v>
      </c>
      <c r="X764" s="99">
        <f t="shared" si="55"/>
        <v>0</v>
      </c>
      <c r="Y764" s="99">
        <f>COUNTIFS(通讯通路门店!$S:$S,$G764,通讯通路门店!$J:$J,"荣耀体验店")+COUNTIFS(通讯通路门店!$S:$S,$G764,通讯通路门店!$J:$J,"荣耀授权专卖店")</f>
        <v>0</v>
      </c>
      <c r="Z764" s="99">
        <f>COUNTIFS(通讯通路门店!$S:$S,$G764,通讯通路门店!$J:$J,"VIVO体验店")</f>
        <v>0</v>
      </c>
      <c r="AA764" s="99">
        <f>COUNTIFS(通讯通路门店!$S:$S,$G764,通讯通路门店!$J:$J,"OPPO体验店")</f>
        <v>0</v>
      </c>
      <c r="AB764" s="99">
        <f>COUNTIFS(通讯通路门店!$S:$S,$G764,通讯通路门店!$J:$J,"华为授权体验店")+COUNTIFS(通讯通路门店!$S:$S,$G764,通讯通路门店!$J:$J,"华为堡垒店")</f>
        <v>0</v>
      </c>
      <c r="AC764" s="99">
        <f>COUNTIFS(通讯通路门店!$S:$S,$G764,通讯通路门店!$J:$J,"小米体验店")</f>
        <v>0</v>
      </c>
      <c r="AD764" s="99">
        <f>COUNTIFS(通讯通路门店!$S:$S,$G764,通讯通路门店!$J:$J,"苹果体验店")</f>
        <v>0</v>
      </c>
      <c r="AE764" s="99">
        <f>COUNTIFS(通讯通路门店!$S:$S,$G764,通讯通路门店!$J:$J,"其他品牌专卖店")</f>
        <v>0</v>
      </c>
      <c r="AF764" s="99">
        <f>SUMIFS(通讯通路门店!$BI:$BI,通讯通路门店!$S:$S,$G764)</f>
        <v>0</v>
      </c>
      <c r="AG764" s="99">
        <f>SUMIFS(通讯通路门店!$BH:$BH,通讯通路门店!$S:$S,$G764)</f>
        <v>0</v>
      </c>
      <c r="AH764" s="99">
        <f t="shared" si="56"/>
        <v>0</v>
      </c>
      <c r="AI764" s="99">
        <f>SUMIFS(通讯通路门店!$BB:$BB,通讯通路门店!$S:$S,$G764)</f>
        <v>0</v>
      </c>
      <c r="AJ764" s="99">
        <f>SUMIFS(通讯通路门店!$BE:$BE,通讯通路门店!$S:$S,$G764)</f>
        <v>0</v>
      </c>
      <c r="AK764" s="99">
        <f>SUMIFS(通讯通路门店!$BG:$BG,通讯通路门店!$S:$S,$G764)</f>
        <v>0</v>
      </c>
      <c r="AL764" s="99">
        <f>SUMIFS(通讯通路门店!$BC:$BC,通讯通路门店!$S:$S,$G764)</f>
        <v>0</v>
      </c>
      <c r="AM764" s="99">
        <f>SUMIFS(通讯通路门店!$BD:$BD,通讯通路门店!$S:$S,$G764)</f>
        <v>0</v>
      </c>
      <c r="AN764" s="99">
        <f>SUMIFS(通讯通路门店!$BF:$BF,通讯通路门店!$S:$S,$G764)</f>
        <v>0</v>
      </c>
      <c r="AO764" s="99">
        <f t="shared" si="57"/>
        <v>0</v>
      </c>
      <c r="AP764" s="99">
        <f>SUMIFS(通讯通路门店!$K:$K,通讯通路门店!$S:$S,$G764)</f>
        <v>0</v>
      </c>
      <c r="AQ764" s="83"/>
      <c r="AR764" s="99">
        <f>SUMIFS(通讯通路门店!$T:$T,通讯通路门店!$S:$S,$G764)</f>
        <v>0</v>
      </c>
      <c r="AS764" s="99">
        <f>SUMIFS(通讯通路门店!$U:$U,通讯通路门店!$S:$S,$G764)</f>
        <v>0</v>
      </c>
      <c r="AT764" s="99">
        <f>SUMIFS(通讯通路门店!$V:$V,通讯通路门店!$S:$S,$G764)</f>
        <v>0</v>
      </c>
      <c r="AU764" s="99">
        <f>SUMIFS(通讯通路门店!$W:$W,通讯通路门店!$S:$S,$G764)</f>
        <v>0</v>
      </c>
      <c r="AV764" s="99">
        <f>SUMIFS(通讯通路门店!$Z:$Z,通讯通路门店!$S:$S,$G764)</f>
        <v>0</v>
      </c>
      <c r="AW764" s="99">
        <f>SUMIFS(通讯通路门店!$AB:$AB,通讯通路门店!$S:$S,$G764)</f>
        <v>0</v>
      </c>
      <c r="AX764" s="99">
        <f>SUMIFS(通讯通路门店!$X:$X,通讯通路门店!$S:$S,$G764)</f>
        <v>0</v>
      </c>
      <c r="AY764" s="99">
        <f>SUMIFS(通讯通路门店!$Y:$Y,通讯通路门店!$S:$S,$G764)</f>
        <v>0</v>
      </c>
      <c r="AZ764" s="99">
        <f>SUMIFS(通讯通路门店!$AA:$AA,通讯通路门店!$S:$S,$G764)</f>
        <v>0</v>
      </c>
      <c r="BA764" s="99">
        <f t="shared" si="58"/>
        <v>0</v>
      </c>
      <c r="BB764" s="99">
        <f t="shared" si="59"/>
        <v>0</v>
      </c>
      <c r="BC764" s="99">
        <f>SUMIFS(通讯通路门店!$W:$W,通讯通路门店!$S:$S,$G764,通讯通路门店!$J:$J,"荣耀体验店")+SUMIFS(通讯通路门店!$W:$W,通讯通路门店!$S:$S,$G764,通讯通路门店!$J:$J,"荣耀授权专卖店")</f>
        <v>0</v>
      </c>
      <c r="BD764" s="99">
        <f>SUMIFS(通讯通路门店!$Z:$Z,通讯通路门店!$S:$S,$G764,通讯通路门店!$J:$J,"VIVO体验店")</f>
        <v>0</v>
      </c>
      <c r="BE764" s="99">
        <f>SUMIFS(通讯通路门店!$AB:$AB,通讯通路门店!$S:$S,$G764,通讯通路门店!$J:$J,"OPPO体验店")</f>
        <v>0</v>
      </c>
      <c r="BF764" s="99">
        <f>SUMIFS(通讯通路门店!$X:$X,通讯通路门店!$S:$S,$G764,通讯通路门店!$J:$J,"华为授权体验店")+SUMIFS(通讯通路门店!$AA:$AA,通讯通路门店!$S:$S,$G764,通讯通路门店!$J:$J,"华为堡垒店")</f>
        <v>0</v>
      </c>
      <c r="BG764" s="99">
        <f>SUMIFS(通讯通路门店!$Y:$Y,通讯通路门店!$S:$S,$G764,通讯通路门店!$J:$J,"小米体验店")</f>
        <v>0</v>
      </c>
      <c r="BH764" s="99">
        <f>SUMIFS(通讯通路门店!$AA:$AA,通讯通路门店!$S:$S,$G764,通讯通路门店!$J:$J,"苹果体验店")</f>
        <v>0</v>
      </c>
      <c r="BI764" s="99">
        <f>SUMIFS(通讯通路门店!$K:$K,通讯通路门店!$S:$S,$G764,通讯通路门店!$J:$J,"其他品牌专卖店")</f>
        <v>0</v>
      </c>
      <c r="BJ764" s="99">
        <f>SUMIFS(通讯通路门店!$AC:$AC,通讯通路门店!$S:$S,$G764)</f>
        <v>0</v>
      </c>
      <c r="BK764" s="99">
        <f>SUMIFS(通讯通路门店!$AD:$AD,通讯通路门店!$S:$S,$G764)</f>
        <v>0</v>
      </c>
      <c r="BL764" s="99">
        <f>SUMIFS(通讯通路门店!$AE:$AE,通讯通路门店!$S:$S,$G764)</f>
        <v>0</v>
      </c>
      <c r="BM764" s="99">
        <f>SUMIFS(通讯通路门店!$AF:$AF,通讯通路门店!$S:$S,$G764)</f>
        <v>0</v>
      </c>
      <c r="BN764" s="99">
        <f>SUMIFS(通讯通路门店!$AG:$AG,通讯通路门店!$S:$S,$G764)</f>
        <v>0</v>
      </c>
      <c r="BO764" s="99">
        <f>SUMIFS(通讯通路门店!$AH:$AH,通讯通路门店!$S:$S,$G764)</f>
        <v>0</v>
      </c>
      <c r="BP764" s="99">
        <f>SUMIFS(通讯通路门店!$AI:$AI,通讯通路门店!$S:$S,$G764)</f>
        <v>0</v>
      </c>
      <c r="BQ764" s="83"/>
    </row>
    <row r="765" spans="1:69">
      <c r="A765" s="99" t="str">
        <f>IFERROR(_xlfn.XLOOKUP($G765,通讯通路门店!$S$4:$S$993933,通讯通路门店!$A$4:$A$993933,0,0),"")</f>
        <v/>
      </c>
      <c r="B765" s="99" t="str">
        <f>IFERROR(_xlfn.XLOOKUP($G765,通讯通路门店!$S$4:$S$993933,通讯通路门店!$B$4:$B$993933,0,0),"")</f>
        <v/>
      </c>
      <c r="C765" s="99" t="str">
        <f>IFERROR(_xlfn.XLOOKUP($G765,通讯通路门店!$S$4:$S$993933,通讯通路门店!$C$4:$C$993933,0,0),"")</f>
        <v/>
      </c>
      <c r="D765" s="99" t="str">
        <f>IFERROR(_xlfn.XLOOKUP($G765,通讯通路门店!$S$4:$S$993933,通讯通路门店!$D$4:$D$993933,0,0),"")</f>
        <v/>
      </c>
      <c r="E765" s="83"/>
      <c r="F765" s="83"/>
      <c r="G765" s="101" t="e">
        <v>#N/A</v>
      </c>
      <c r="H765" s="102" t="str">
        <f>IFERROR(_xlfn.XLOOKUP($G765,通讯通路门店!$S$4:$S$993933,通讯通路门店!$R$4:$R$993933,0,0),"")</f>
        <v/>
      </c>
      <c r="I765" s="83"/>
      <c r="J765" s="83"/>
      <c r="K765" s="83"/>
      <c r="L765" s="83"/>
      <c r="M765" s="83"/>
      <c r="N765" s="83"/>
      <c r="O765" s="83"/>
      <c r="P765" s="83"/>
      <c r="Q765" s="83"/>
      <c r="R765" s="83"/>
      <c r="S765" s="83"/>
      <c r="T765" s="83"/>
      <c r="U765" s="99">
        <f>COUNTIF(通讯通路门店!$S:$S,$G765)</f>
        <v>0</v>
      </c>
      <c r="V765" s="99">
        <f>COUNTIFS(通讯通路门店!$S:$S,$G765,通讯通路门店!$J:$J,"综合卖场")</f>
        <v>0</v>
      </c>
      <c r="W765" s="99">
        <f>SUMIFS(通讯通路门店!$AJ:$AJ,通讯通路门店!$S:$S,通讯客户沙盘!$G765)</f>
        <v>0</v>
      </c>
      <c r="X765" s="99">
        <f t="shared" si="55"/>
        <v>0</v>
      </c>
      <c r="Y765" s="99">
        <f>COUNTIFS(通讯通路门店!$S:$S,$G765,通讯通路门店!$J:$J,"荣耀体验店")+COUNTIFS(通讯通路门店!$S:$S,$G765,通讯通路门店!$J:$J,"荣耀授权专卖店")</f>
        <v>0</v>
      </c>
      <c r="Z765" s="99">
        <f>COUNTIFS(通讯通路门店!$S:$S,$G765,通讯通路门店!$J:$J,"VIVO体验店")</f>
        <v>0</v>
      </c>
      <c r="AA765" s="99">
        <f>COUNTIFS(通讯通路门店!$S:$S,$G765,通讯通路门店!$J:$J,"OPPO体验店")</f>
        <v>0</v>
      </c>
      <c r="AB765" s="99">
        <f>COUNTIFS(通讯通路门店!$S:$S,$G765,通讯通路门店!$J:$J,"华为授权体验店")+COUNTIFS(通讯通路门店!$S:$S,$G765,通讯通路门店!$J:$J,"华为堡垒店")</f>
        <v>0</v>
      </c>
      <c r="AC765" s="99">
        <f>COUNTIFS(通讯通路门店!$S:$S,$G765,通讯通路门店!$J:$J,"小米体验店")</f>
        <v>0</v>
      </c>
      <c r="AD765" s="99">
        <f>COUNTIFS(通讯通路门店!$S:$S,$G765,通讯通路门店!$J:$J,"苹果体验店")</f>
        <v>0</v>
      </c>
      <c r="AE765" s="99">
        <f>COUNTIFS(通讯通路门店!$S:$S,$G765,通讯通路门店!$J:$J,"其他品牌专卖店")</f>
        <v>0</v>
      </c>
      <c r="AF765" s="99">
        <f>SUMIFS(通讯通路门店!$BI:$BI,通讯通路门店!$S:$S,$G765)</f>
        <v>0</v>
      </c>
      <c r="AG765" s="99">
        <f>SUMIFS(通讯通路门店!$BH:$BH,通讯通路门店!$S:$S,$G765)</f>
        <v>0</v>
      </c>
      <c r="AH765" s="99">
        <f t="shared" si="56"/>
        <v>0</v>
      </c>
      <c r="AI765" s="99">
        <f>SUMIFS(通讯通路门店!$BB:$BB,通讯通路门店!$S:$S,$G765)</f>
        <v>0</v>
      </c>
      <c r="AJ765" s="99">
        <f>SUMIFS(通讯通路门店!$BE:$BE,通讯通路门店!$S:$S,$G765)</f>
        <v>0</v>
      </c>
      <c r="AK765" s="99">
        <f>SUMIFS(通讯通路门店!$BG:$BG,通讯通路门店!$S:$S,$G765)</f>
        <v>0</v>
      </c>
      <c r="AL765" s="99">
        <f>SUMIFS(通讯通路门店!$BC:$BC,通讯通路门店!$S:$S,$G765)</f>
        <v>0</v>
      </c>
      <c r="AM765" s="99">
        <f>SUMIFS(通讯通路门店!$BD:$BD,通讯通路门店!$S:$S,$G765)</f>
        <v>0</v>
      </c>
      <c r="AN765" s="99">
        <f>SUMIFS(通讯通路门店!$BF:$BF,通讯通路门店!$S:$S,$G765)</f>
        <v>0</v>
      </c>
      <c r="AO765" s="99">
        <f t="shared" si="57"/>
        <v>0</v>
      </c>
      <c r="AP765" s="99">
        <f>SUMIFS(通讯通路门店!$K:$K,通讯通路门店!$S:$S,$G765)</f>
        <v>0</v>
      </c>
      <c r="AQ765" s="83"/>
      <c r="AR765" s="99">
        <f>SUMIFS(通讯通路门店!$T:$T,通讯通路门店!$S:$S,$G765)</f>
        <v>0</v>
      </c>
      <c r="AS765" s="99">
        <f>SUMIFS(通讯通路门店!$U:$U,通讯通路门店!$S:$S,$G765)</f>
        <v>0</v>
      </c>
      <c r="AT765" s="99">
        <f>SUMIFS(通讯通路门店!$V:$V,通讯通路门店!$S:$S,$G765)</f>
        <v>0</v>
      </c>
      <c r="AU765" s="99">
        <f>SUMIFS(通讯通路门店!$W:$W,通讯通路门店!$S:$S,$G765)</f>
        <v>0</v>
      </c>
      <c r="AV765" s="99">
        <f>SUMIFS(通讯通路门店!$Z:$Z,通讯通路门店!$S:$S,$G765)</f>
        <v>0</v>
      </c>
      <c r="AW765" s="99">
        <f>SUMIFS(通讯通路门店!$AB:$AB,通讯通路门店!$S:$S,$G765)</f>
        <v>0</v>
      </c>
      <c r="AX765" s="99">
        <f>SUMIFS(通讯通路门店!$X:$X,通讯通路门店!$S:$S,$G765)</f>
        <v>0</v>
      </c>
      <c r="AY765" s="99">
        <f>SUMIFS(通讯通路门店!$Y:$Y,通讯通路门店!$S:$S,$G765)</f>
        <v>0</v>
      </c>
      <c r="AZ765" s="99">
        <f>SUMIFS(通讯通路门店!$AA:$AA,通讯通路门店!$S:$S,$G765)</f>
        <v>0</v>
      </c>
      <c r="BA765" s="99">
        <f t="shared" si="58"/>
        <v>0</v>
      </c>
      <c r="BB765" s="99">
        <f t="shared" si="59"/>
        <v>0</v>
      </c>
      <c r="BC765" s="99">
        <f>SUMIFS(通讯通路门店!$W:$W,通讯通路门店!$S:$S,$G765,通讯通路门店!$J:$J,"荣耀体验店")+SUMIFS(通讯通路门店!$W:$W,通讯通路门店!$S:$S,$G765,通讯通路门店!$J:$J,"荣耀授权专卖店")</f>
        <v>0</v>
      </c>
      <c r="BD765" s="99">
        <f>SUMIFS(通讯通路门店!$Z:$Z,通讯通路门店!$S:$S,$G765,通讯通路门店!$J:$J,"VIVO体验店")</f>
        <v>0</v>
      </c>
      <c r="BE765" s="99">
        <f>SUMIFS(通讯通路门店!$AB:$AB,通讯通路门店!$S:$S,$G765,通讯通路门店!$J:$J,"OPPO体验店")</f>
        <v>0</v>
      </c>
      <c r="BF765" s="99">
        <f>SUMIFS(通讯通路门店!$X:$X,通讯通路门店!$S:$S,$G765,通讯通路门店!$J:$J,"华为授权体验店")+SUMIFS(通讯通路门店!$AA:$AA,通讯通路门店!$S:$S,$G765,通讯通路门店!$J:$J,"华为堡垒店")</f>
        <v>0</v>
      </c>
      <c r="BG765" s="99">
        <f>SUMIFS(通讯通路门店!$Y:$Y,通讯通路门店!$S:$S,$G765,通讯通路门店!$J:$J,"小米体验店")</f>
        <v>0</v>
      </c>
      <c r="BH765" s="99">
        <f>SUMIFS(通讯通路门店!$AA:$AA,通讯通路门店!$S:$S,$G765,通讯通路门店!$J:$J,"苹果体验店")</f>
        <v>0</v>
      </c>
      <c r="BI765" s="99">
        <f>SUMIFS(通讯通路门店!$K:$K,通讯通路门店!$S:$S,$G765,通讯通路门店!$J:$J,"其他品牌专卖店")</f>
        <v>0</v>
      </c>
      <c r="BJ765" s="99">
        <f>SUMIFS(通讯通路门店!$AC:$AC,通讯通路门店!$S:$S,$G765)</f>
        <v>0</v>
      </c>
      <c r="BK765" s="99">
        <f>SUMIFS(通讯通路门店!$AD:$AD,通讯通路门店!$S:$S,$G765)</f>
        <v>0</v>
      </c>
      <c r="BL765" s="99">
        <f>SUMIFS(通讯通路门店!$AE:$AE,通讯通路门店!$S:$S,$G765)</f>
        <v>0</v>
      </c>
      <c r="BM765" s="99">
        <f>SUMIFS(通讯通路门店!$AF:$AF,通讯通路门店!$S:$S,$G765)</f>
        <v>0</v>
      </c>
      <c r="BN765" s="99">
        <f>SUMIFS(通讯通路门店!$AG:$AG,通讯通路门店!$S:$S,$G765)</f>
        <v>0</v>
      </c>
      <c r="BO765" s="99">
        <f>SUMIFS(通讯通路门店!$AH:$AH,通讯通路门店!$S:$S,$G765)</f>
        <v>0</v>
      </c>
      <c r="BP765" s="99">
        <f>SUMIFS(通讯通路门店!$AI:$AI,通讯通路门店!$S:$S,$G765)</f>
        <v>0</v>
      </c>
      <c r="BQ765" s="83"/>
    </row>
    <row r="766" spans="1:69">
      <c r="A766" s="99" t="str">
        <f>IFERROR(_xlfn.XLOOKUP($G766,通讯通路门店!$S$4:$S$993933,通讯通路门店!$A$4:$A$993933,0,0),"")</f>
        <v/>
      </c>
      <c r="B766" s="99" t="str">
        <f>IFERROR(_xlfn.XLOOKUP($G766,通讯通路门店!$S$4:$S$993933,通讯通路门店!$B$4:$B$993933,0,0),"")</f>
        <v/>
      </c>
      <c r="C766" s="99" t="str">
        <f>IFERROR(_xlfn.XLOOKUP($G766,通讯通路门店!$S$4:$S$993933,通讯通路门店!$C$4:$C$993933,0,0),"")</f>
        <v/>
      </c>
      <c r="D766" s="99" t="str">
        <f>IFERROR(_xlfn.XLOOKUP($G766,通讯通路门店!$S$4:$S$993933,通讯通路门店!$D$4:$D$993933,0,0),"")</f>
        <v/>
      </c>
      <c r="E766" s="83"/>
      <c r="F766" s="83"/>
      <c r="G766" s="101" t="e">
        <v>#N/A</v>
      </c>
      <c r="H766" s="102" t="str">
        <f>IFERROR(_xlfn.XLOOKUP($G766,通讯通路门店!$S$4:$S$993933,通讯通路门店!$R$4:$R$993933,0,0),"")</f>
        <v/>
      </c>
      <c r="I766" s="83"/>
      <c r="J766" s="83"/>
      <c r="K766" s="83"/>
      <c r="L766" s="83"/>
      <c r="M766" s="83"/>
      <c r="N766" s="83"/>
      <c r="O766" s="83"/>
      <c r="P766" s="83"/>
      <c r="Q766" s="83"/>
      <c r="R766" s="83"/>
      <c r="S766" s="83"/>
      <c r="T766" s="83"/>
      <c r="U766" s="99">
        <f>COUNTIF(通讯通路门店!$S:$S,$G766)</f>
        <v>0</v>
      </c>
      <c r="V766" s="99">
        <f>COUNTIFS(通讯通路门店!$S:$S,$G766,通讯通路门店!$J:$J,"综合卖场")</f>
        <v>0</v>
      </c>
      <c r="W766" s="99">
        <f>SUMIFS(通讯通路门店!$AJ:$AJ,通讯通路门店!$S:$S,通讯客户沙盘!$G766)</f>
        <v>0</v>
      </c>
      <c r="X766" s="99">
        <f t="shared" si="55"/>
        <v>0</v>
      </c>
      <c r="Y766" s="99">
        <f>COUNTIFS(通讯通路门店!$S:$S,$G766,通讯通路门店!$J:$J,"荣耀体验店")+COUNTIFS(通讯通路门店!$S:$S,$G766,通讯通路门店!$J:$J,"荣耀授权专卖店")</f>
        <v>0</v>
      </c>
      <c r="Z766" s="99">
        <f>COUNTIFS(通讯通路门店!$S:$S,$G766,通讯通路门店!$J:$J,"VIVO体验店")</f>
        <v>0</v>
      </c>
      <c r="AA766" s="99">
        <f>COUNTIFS(通讯通路门店!$S:$S,$G766,通讯通路门店!$J:$J,"OPPO体验店")</f>
        <v>0</v>
      </c>
      <c r="AB766" s="99">
        <f>COUNTIFS(通讯通路门店!$S:$S,$G766,通讯通路门店!$J:$J,"华为授权体验店")+COUNTIFS(通讯通路门店!$S:$S,$G766,通讯通路门店!$J:$J,"华为堡垒店")</f>
        <v>0</v>
      </c>
      <c r="AC766" s="99">
        <f>COUNTIFS(通讯通路门店!$S:$S,$G766,通讯通路门店!$J:$J,"小米体验店")</f>
        <v>0</v>
      </c>
      <c r="AD766" s="99">
        <f>COUNTIFS(通讯通路门店!$S:$S,$G766,通讯通路门店!$J:$J,"苹果体验店")</f>
        <v>0</v>
      </c>
      <c r="AE766" s="99">
        <f>COUNTIFS(通讯通路门店!$S:$S,$G766,通讯通路门店!$J:$J,"其他品牌专卖店")</f>
        <v>0</v>
      </c>
      <c r="AF766" s="99">
        <f>SUMIFS(通讯通路门店!$BI:$BI,通讯通路门店!$S:$S,$G766)</f>
        <v>0</v>
      </c>
      <c r="AG766" s="99">
        <f>SUMIFS(通讯通路门店!$BH:$BH,通讯通路门店!$S:$S,$G766)</f>
        <v>0</v>
      </c>
      <c r="AH766" s="99">
        <f t="shared" si="56"/>
        <v>0</v>
      </c>
      <c r="AI766" s="99">
        <f>SUMIFS(通讯通路门店!$BB:$BB,通讯通路门店!$S:$S,$G766)</f>
        <v>0</v>
      </c>
      <c r="AJ766" s="99">
        <f>SUMIFS(通讯通路门店!$BE:$BE,通讯通路门店!$S:$S,$G766)</f>
        <v>0</v>
      </c>
      <c r="AK766" s="99">
        <f>SUMIFS(通讯通路门店!$BG:$BG,通讯通路门店!$S:$S,$G766)</f>
        <v>0</v>
      </c>
      <c r="AL766" s="99">
        <f>SUMIFS(通讯通路门店!$BC:$BC,通讯通路门店!$S:$S,$G766)</f>
        <v>0</v>
      </c>
      <c r="AM766" s="99">
        <f>SUMIFS(通讯通路门店!$BD:$BD,通讯通路门店!$S:$S,$G766)</f>
        <v>0</v>
      </c>
      <c r="AN766" s="99">
        <f>SUMIFS(通讯通路门店!$BF:$BF,通讯通路门店!$S:$S,$G766)</f>
        <v>0</v>
      </c>
      <c r="AO766" s="99">
        <f t="shared" si="57"/>
        <v>0</v>
      </c>
      <c r="AP766" s="99">
        <f>SUMIFS(通讯通路门店!$K:$K,通讯通路门店!$S:$S,$G766)</f>
        <v>0</v>
      </c>
      <c r="AQ766" s="83"/>
      <c r="AR766" s="99">
        <f>SUMIFS(通讯通路门店!$T:$T,通讯通路门店!$S:$S,$G766)</f>
        <v>0</v>
      </c>
      <c r="AS766" s="99">
        <f>SUMIFS(通讯通路门店!$U:$U,通讯通路门店!$S:$S,$G766)</f>
        <v>0</v>
      </c>
      <c r="AT766" s="99">
        <f>SUMIFS(通讯通路门店!$V:$V,通讯通路门店!$S:$S,$G766)</f>
        <v>0</v>
      </c>
      <c r="AU766" s="99">
        <f>SUMIFS(通讯通路门店!$W:$W,通讯通路门店!$S:$S,$G766)</f>
        <v>0</v>
      </c>
      <c r="AV766" s="99">
        <f>SUMIFS(通讯通路门店!$Z:$Z,通讯通路门店!$S:$S,$G766)</f>
        <v>0</v>
      </c>
      <c r="AW766" s="99">
        <f>SUMIFS(通讯通路门店!$AB:$AB,通讯通路门店!$S:$S,$G766)</f>
        <v>0</v>
      </c>
      <c r="AX766" s="99">
        <f>SUMIFS(通讯通路门店!$X:$X,通讯通路门店!$S:$S,$G766)</f>
        <v>0</v>
      </c>
      <c r="AY766" s="99">
        <f>SUMIFS(通讯通路门店!$Y:$Y,通讯通路门店!$S:$S,$G766)</f>
        <v>0</v>
      </c>
      <c r="AZ766" s="99">
        <f>SUMIFS(通讯通路门店!$AA:$AA,通讯通路门店!$S:$S,$G766)</f>
        <v>0</v>
      </c>
      <c r="BA766" s="99">
        <f t="shared" si="58"/>
        <v>0</v>
      </c>
      <c r="BB766" s="99">
        <f t="shared" si="59"/>
        <v>0</v>
      </c>
      <c r="BC766" s="99">
        <f>SUMIFS(通讯通路门店!$W:$W,通讯通路门店!$S:$S,$G766,通讯通路门店!$J:$J,"荣耀体验店")+SUMIFS(通讯通路门店!$W:$W,通讯通路门店!$S:$S,$G766,通讯通路门店!$J:$J,"荣耀授权专卖店")</f>
        <v>0</v>
      </c>
      <c r="BD766" s="99">
        <f>SUMIFS(通讯通路门店!$Z:$Z,通讯通路门店!$S:$S,$G766,通讯通路门店!$J:$J,"VIVO体验店")</f>
        <v>0</v>
      </c>
      <c r="BE766" s="99">
        <f>SUMIFS(通讯通路门店!$AB:$AB,通讯通路门店!$S:$S,$G766,通讯通路门店!$J:$J,"OPPO体验店")</f>
        <v>0</v>
      </c>
      <c r="BF766" s="99">
        <f>SUMIFS(通讯通路门店!$X:$X,通讯通路门店!$S:$S,$G766,通讯通路门店!$J:$J,"华为授权体验店")+SUMIFS(通讯通路门店!$AA:$AA,通讯通路门店!$S:$S,$G766,通讯通路门店!$J:$J,"华为堡垒店")</f>
        <v>0</v>
      </c>
      <c r="BG766" s="99">
        <f>SUMIFS(通讯通路门店!$Y:$Y,通讯通路门店!$S:$S,$G766,通讯通路门店!$J:$J,"小米体验店")</f>
        <v>0</v>
      </c>
      <c r="BH766" s="99">
        <f>SUMIFS(通讯通路门店!$AA:$AA,通讯通路门店!$S:$S,$G766,通讯通路门店!$J:$J,"苹果体验店")</f>
        <v>0</v>
      </c>
      <c r="BI766" s="99">
        <f>SUMIFS(通讯通路门店!$K:$K,通讯通路门店!$S:$S,$G766,通讯通路门店!$J:$J,"其他品牌专卖店")</f>
        <v>0</v>
      </c>
      <c r="BJ766" s="99">
        <f>SUMIFS(通讯通路门店!$AC:$AC,通讯通路门店!$S:$S,$G766)</f>
        <v>0</v>
      </c>
      <c r="BK766" s="99">
        <f>SUMIFS(通讯通路门店!$AD:$AD,通讯通路门店!$S:$S,$G766)</f>
        <v>0</v>
      </c>
      <c r="BL766" s="99">
        <f>SUMIFS(通讯通路门店!$AE:$AE,通讯通路门店!$S:$S,$G766)</f>
        <v>0</v>
      </c>
      <c r="BM766" s="99">
        <f>SUMIFS(通讯通路门店!$AF:$AF,通讯通路门店!$S:$S,$G766)</f>
        <v>0</v>
      </c>
      <c r="BN766" s="99">
        <f>SUMIFS(通讯通路门店!$AG:$AG,通讯通路门店!$S:$S,$G766)</f>
        <v>0</v>
      </c>
      <c r="BO766" s="99">
        <f>SUMIFS(通讯通路门店!$AH:$AH,通讯通路门店!$S:$S,$G766)</f>
        <v>0</v>
      </c>
      <c r="BP766" s="99">
        <f>SUMIFS(通讯通路门店!$AI:$AI,通讯通路门店!$S:$S,$G766)</f>
        <v>0</v>
      </c>
      <c r="BQ766" s="83"/>
    </row>
    <row r="767" spans="1:69">
      <c r="A767" s="99" t="str">
        <f>IFERROR(_xlfn.XLOOKUP($G767,通讯通路门店!$S$4:$S$993933,通讯通路门店!$A$4:$A$993933,0,0),"")</f>
        <v/>
      </c>
      <c r="B767" s="99" t="str">
        <f>IFERROR(_xlfn.XLOOKUP($G767,通讯通路门店!$S$4:$S$993933,通讯通路门店!$B$4:$B$993933,0,0),"")</f>
        <v/>
      </c>
      <c r="C767" s="99" t="str">
        <f>IFERROR(_xlfn.XLOOKUP($G767,通讯通路门店!$S$4:$S$993933,通讯通路门店!$C$4:$C$993933,0,0),"")</f>
        <v/>
      </c>
      <c r="D767" s="99" t="str">
        <f>IFERROR(_xlfn.XLOOKUP($G767,通讯通路门店!$S$4:$S$993933,通讯通路门店!$D$4:$D$993933,0,0),"")</f>
        <v/>
      </c>
      <c r="E767" s="83"/>
      <c r="F767" s="83"/>
      <c r="G767" s="101" t="e">
        <v>#N/A</v>
      </c>
      <c r="H767" s="102" t="str">
        <f>IFERROR(_xlfn.XLOOKUP($G767,通讯通路门店!$S$4:$S$993933,通讯通路门店!$R$4:$R$993933,0,0),"")</f>
        <v/>
      </c>
      <c r="I767" s="83"/>
      <c r="J767" s="83"/>
      <c r="K767" s="83"/>
      <c r="L767" s="83"/>
      <c r="M767" s="83"/>
      <c r="N767" s="83"/>
      <c r="O767" s="83"/>
      <c r="P767" s="83"/>
      <c r="Q767" s="83"/>
      <c r="R767" s="83"/>
      <c r="S767" s="83"/>
      <c r="T767" s="83"/>
      <c r="U767" s="99">
        <f>COUNTIF(通讯通路门店!$S:$S,$G767)</f>
        <v>0</v>
      </c>
      <c r="V767" s="99">
        <f>COUNTIFS(通讯通路门店!$S:$S,$G767,通讯通路门店!$J:$J,"综合卖场")</f>
        <v>0</v>
      </c>
      <c r="W767" s="99">
        <f>SUMIFS(通讯通路门店!$AJ:$AJ,通讯通路门店!$S:$S,通讯客户沙盘!$G767)</f>
        <v>0</v>
      </c>
      <c r="X767" s="99">
        <f t="shared" si="55"/>
        <v>0</v>
      </c>
      <c r="Y767" s="99">
        <f>COUNTIFS(通讯通路门店!$S:$S,$G767,通讯通路门店!$J:$J,"荣耀体验店")+COUNTIFS(通讯通路门店!$S:$S,$G767,通讯通路门店!$J:$J,"荣耀授权专卖店")</f>
        <v>0</v>
      </c>
      <c r="Z767" s="99">
        <f>COUNTIFS(通讯通路门店!$S:$S,$G767,通讯通路门店!$J:$J,"VIVO体验店")</f>
        <v>0</v>
      </c>
      <c r="AA767" s="99">
        <f>COUNTIFS(通讯通路门店!$S:$S,$G767,通讯通路门店!$J:$J,"OPPO体验店")</f>
        <v>0</v>
      </c>
      <c r="AB767" s="99">
        <f>COUNTIFS(通讯通路门店!$S:$S,$G767,通讯通路门店!$J:$J,"华为授权体验店")+COUNTIFS(通讯通路门店!$S:$S,$G767,通讯通路门店!$J:$J,"华为堡垒店")</f>
        <v>0</v>
      </c>
      <c r="AC767" s="99">
        <f>COUNTIFS(通讯通路门店!$S:$S,$G767,通讯通路门店!$J:$J,"小米体验店")</f>
        <v>0</v>
      </c>
      <c r="AD767" s="99">
        <f>COUNTIFS(通讯通路门店!$S:$S,$G767,通讯通路门店!$J:$J,"苹果体验店")</f>
        <v>0</v>
      </c>
      <c r="AE767" s="99">
        <f>COUNTIFS(通讯通路门店!$S:$S,$G767,通讯通路门店!$J:$J,"其他品牌专卖店")</f>
        <v>0</v>
      </c>
      <c r="AF767" s="99">
        <f>SUMIFS(通讯通路门店!$BI:$BI,通讯通路门店!$S:$S,$G767)</f>
        <v>0</v>
      </c>
      <c r="AG767" s="99">
        <f>SUMIFS(通讯通路门店!$BH:$BH,通讯通路门店!$S:$S,$G767)</f>
        <v>0</v>
      </c>
      <c r="AH767" s="99">
        <f t="shared" si="56"/>
        <v>0</v>
      </c>
      <c r="AI767" s="99">
        <f>SUMIFS(通讯通路门店!$BB:$BB,通讯通路门店!$S:$S,$G767)</f>
        <v>0</v>
      </c>
      <c r="AJ767" s="99">
        <f>SUMIFS(通讯通路门店!$BE:$BE,通讯通路门店!$S:$S,$G767)</f>
        <v>0</v>
      </c>
      <c r="AK767" s="99">
        <f>SUMIFS(通讯通路门店!$BG:$BG,通讯通路门店!$S:$S,$G767)</f>
        <v>0</v>
      </c>
      <c r="AL767" s="99">
        <f>SUMIFS(通讯通路门店!$BC:$BC,通讯通路门店!$S:$S,$G767)</f>
        <v>0</v>
      </c>
      <c r="AM767" s="99">
        <f>SUMIFS(通讯通路门店!$BD:$BD,通讯通路门店!$S:$S,$G767)</f>
        <v>0</v>
      </c>
      <c r="AN767" s="99">
        <f>SUMIFS(通讯通路门店!$BF:$BF,通讯通路门店!$S:$S,$G767)</f>
        <v>0</v>
      </c>
      <c r="AO767" s="99">
        <f t="shared" si="57"/>
        <v>0</v>
      </c>
      <c r="AP767" s="99">
        <f>SUMIFS(通讯通路门店!$K:$K,通讯通路门店!$S:$S,$G767)</f>
        <v>0</v>
      </c>
      <c r="AQ767" s="83"/>
      <c r="AR767" s="99">
        <f>SUMIFS(通讯通路门店!$T:$T,通讯通路门店!$S:$S,$G767)</f>
        <v>0</v>
      </c>
      <c r="AS767" s="99">
        <f>SUMIFS(通讯通路门店!$U:$U,通讯通路门店!$S:$S,$G767)</f>
        <v>0</v>
      </c>
      <c r="AT767" s="99">
        <f>SUMIFS(通讯通路门店!$V:$V,通讯通路门店!$S:$S,$G767)</f>
        <v>0</v>
      </c>
      <c r="AU767" s="99">
        <f>SUMIFS(通讯通路门店!$W:$W,通讯通路门店!$S:$S,$G767)</f>
        <v>0</v>
      </c>
      <c r="AV767" s="99">
        <f>SUMIFS(通讯通路门店!$Z:$Z,通讯通路门店!$S:$S,$G767)</f>
        <v>0</v>
      </c>
      <c r="AW767" s="99">
        <f>SUMIFS(通讯通路门店!$AB:$AB,通讯通路门店!$S:$S,$G767)</f>
        <v>0</v>
      </c>
      <c r="AX767" s="99">
        <f>SUMIFS(通讯通路门店!$X:$X,通讯通路门店!$S:$S,$G767)</f>
        <v>0</v>
      </c>
      <c r="AY767" s="99">
        <f>SUMIFS(通讯通路门店!$Y:$Y,通讯通路门店!$S:$S,$G767)</f>
        <v>0</v>
      </c>
      <c r="AZ767" s="99">
        <f>SUMIFS(通讯通路门店!$AA:$AA,通讯通路门店!$S:$S,$G767)</f>
        <v>0</v>
      </c>
      <c r="BA767" s="99">
        <f t="shared" si="58"/>
        <v>0</v>
      </c>
      <c r="BB767" s="99">
        <f t="shared" si="59"/>
        <v>0</v>
      </c>
      <c r="BC767" s="99">
        <f>SUMIFS(通讯通路门店!$W:$W,通讯通路门店!$S:$S,$G767,通讯通路门店!$J:$J,"荣耀体验店")+SUMIFS(通讯通路门店!$W:$W,通讯通路门店!$S:$S,$G767,通讯通路门店!$J:$J,"荣耀授权专卖店")</f>
        <v>0</v>
      </c>
      <c r="BD767" s="99">
        <f>SUMIFS(通讯通路门店!$Z:$Z,通讯通路门店!$S:$S,$G767,通讯通路门店!$J:$J,"VIVO体验店")</f>
        <v>0</v>
      </c>
      <c r="BE767" s="99">
        <f>SUMIFS(通讯通路门店!$AB:$AB,通讯通路门店!$S:$S,$G767,通讯通路门店!$J:$J,"OPPO体验店")</f>
        <v>0</v>
      </c>
      <c r="BF767" s="99">
        <f>SUMIFS(通讯通路门店!$X:$X,通讯通路门店!$S:$S,$G767,通讯通路门店!$J:$J,"华为授权体验店")+SUMIFS(通讯通路门店!$AA:$AA,通讯通路门店!$S:$S,$G767,通讯通路门店!$J:$J,"华为堡垒店")</f>
        <v>0</v>
      </c>
      <c r="BG767" s="99">
        <f>SUMIFS(通讯通路门店!$Y:$Y,通讯通路门店!$S:$S,$G767,通讯通路门店!$J:$J,"小米体验店")</f>
        <v>0</v>
      </c>
      <c r="BH767" s="99">
        <f>SUMIFS(通讯通路门店!$AA:$AA,通讯通路门店!$S:$S,$G767,通讯通路门店!$J:$J,"苹果体验店")</f>
        <v>0</v>
      </c>
      <c r="BI767" s="99">
        <f>SUMIFS(通讯通路门店!$K:$K,通讯通路门店!$S:$S,$G767,通讯通路门店!$J:$J,"其他品牌专卖店")</f>
        <v>0</v>
      </c>
      <c r="BJ767" s="99">
        <f>SUMIFS(通讯通路门店!$AC:$AC,通讯通路门店!$S:$S,$G767)</f>
        <v>0</v>
      </c>
      <c r="BK767" s="99">
        <f>SUMIFS(通讯通路门店!$AD:$AD,通讯通路门店!$S:$S,$G767)</f>
        <v>0</v>
      </c>
      <c r="BL767" s="99">
        <f>SUMIFS(通讯通路门店!$AE:$AE,通讯通路门店!$S:$S,$G767)</f>
        <v>0</v>
      </c>
      <c r="BM767" s="99">
        <f>SUMIFS(通讯通路门店!$AF:$AF,通讯通路门店!$S:$S,$G767)</f>
        <v>0</v>
      </c>
      <c r="BN767" s="99">
        <f>SUMIFS(通讯通路门店!$AG:$AG,通讯通路门店!$S:$S,$G767)</f>
        <v>0</v>
      </c>
      <c r="BO767" s="99">
        <f>SUMIFS(通讯通路门店!$AH:$AH,通讯通路门店!$S:$S,$G767)</f>
        <v>0</v>
      </c>
      <c r="BP767" s="99">
        <f>SUMIFS(通讯通路门店!$AI:$AI,通讯通路门店!$S:$S,$G767)</f>
        <v>0</v>
      </c>
      <c r="BQ767" s="83"/>
    </row>
    <row r="768" spans="1:69">
      <c r="A768" s="99" t="str">
        <f>IFERROR(_xlfn.XLOOKUP($G768,通讯通路门店!$S$4:$S$993933,通讯通路门店!$A$4:$A$993933,0,0),"")</f>
        <v/>
      </c>
      <c r="B768" s="99" t="str">
        <f>IFERROR(_xlfn.XLOOKUP($G768,通讯通路门店!$S$4:$S$993933,通讯通路门店!$B$4:$B$993933,0,0),"")</f>
        <v/>
      </c>
      <c r="C768" s="99" t="str">
        <f>IFERROR(_xlfn.XLOOKUP($G768,通讯通路门店!$S$4:$S$993933,通讯通路门店!$C$4:$C$993933,0,0),"")</f>
        <v/>
      </c>
      <c r="D768" s="99" t="str">
        <f>IFERROR(_xlfn.XLOOKUP($G768,通讯通路门店!$S$4:$S$993933,通讯通路门店!$D$4:$D$993933,0,0),"")</f>
        <v/>
      </c>
      <c r="E768" s="83"/>
      <c r="F768" s="83"/>
      <c r="G768" s="101" t="e">
        <v>#N/A</v>
      </c>
      <c r="H768" s="102" t="str">
        <f>IFERROR(_xlfn.XLOOKUP($G768,通讯通路门店!$S$4:$S$993933,通讯通路门店!$R$4:$R$993933,0,0),"")</f>
        <v/>
      </c>
      <c r="I768" s="83"/>
      <c r="J768" s="83"/>
      <c r="K768" s="83"/>
      <c r="L768" s="83"/>
      <c r="M768" s="83"/>
      <c r="N768" s="83"/>
      <c r="O768" s="83"/>
      <c r="P768" s="83"/>
      <c r="Q768" s="83"/>
      <c r="R768" s="83"/>
      <c r="S768" s="83"/>
      <c r="T768" s="83"/>
      <c r="U768" s="99">
        <f>COUNTIF(通讯通路门店!$S:$S,$G768)</f>
        <v>0</v>
      </c>
      <c r="V768" s="99">
        <f>COUNTIFS(通讯通路门店!$S:$S,$G768,通讯通路门店!$J:$J,"综合卖场")</f>
        <v>0</v>
      </c>
      <c r="W768" s="99">
        <f>SUMIFS(通讯通路门店!$AJ:$AJ,通讯通路门店!$S:$S,通讯客户沙盘!$G768)</f>
        <v>0</v>
      </c>
      <c r="X768" s="99">
        <f t="shared" si="55"/>
        <v>0</v>
      </c>
      <c r="Y768" s="99">
        <f>COUNTIFS(通讯通路门店!$S:$S,$G768,通讯通路门店!$J:$J,"荣耀体验店")+COUNTIFS(通讯通路门店!$S:$S,$G768,通讯通路门店!$J:$J,"荣耀授权专卖店")</f>
        <v>0</v>
      </c>
      <c r="Z768" s="99">
        <f>COUNTIFS(通讯通路门店!$S:$S,$G768,通讯通路门店!$J:$J,"VIVO体验店")</f>
        <v>0</v>
      </c>
      <c r="AA768" s="99">
        <f>COUNTIFS(通讯通路门店!$S:$S,$G768,通讯通路门店!$J:$J,"OPPO体验店")</f>
        <v>0</v>
      </c>
      <c r="AB768" s="99">
        <f>COUNTIFS(通讯通路门店!$S:$S,$G768,通讯通路门店!$J:$J,"华为授权体验店")+COUNTIFS(通讯通路门店!$S:$S,$G768,通讯通路门店!$J:$J,"华为堡垒店")</f>
        <v>0</v>
      </c>
      <c r="AC768" s="99">
        <f>COUNTIFS(通讯通路门店!$S:$S,$G768,通讯通路门店!$J:$J,"小米体验店")</f>
        <v>0</v>
      </c>
      <c r="AD768" s="99">
        <f>COUNTIFS(通讯通路门店!$S:$S,$G768,通讯通路门店!$J:$J,"苹果体验店")</f>
        <v>0</v>
      </c>
      <c r="AE768" s="99">
        <f>COUNTIFS(通讯通路门店!$S:$S,$G768,通讯通路门店!$J:$J,"其他品牌专卖店")</f>
        <v>0</v>
      </c>
      <c r="AF768" s="99">
        <f>SUMIFS(通讯通路门店!$BI:$BI,通讯通路门店!$S:$S,$G768)</f>
        <v>0</v>
      </c>
      <c r="AG768" s="99">
        <f>SUMIFS(通讯通路门店!$BH:$BH,通讯通路门店!$S:$S,$G768)</f>
        <v>0</v>
      </c>
      <c r="AH768" s="99">
        <f t="shared" si="56"/>
        <v>0</v>
      </c>
      <c r="AI768" s="99">
        <f>SUMIFS(通讯通路门店!$BB:$BB,通讯通路门店!$S:$S,$G768)</f>
        <v>0</v>
      </c>
      <c r="AJ768" s="99">
        <f>SUMIFS(通讯通路门店!$BE:$BE,通讯通路门店!$S:$S,$G768)</f>
        <v>0</v>
      </c>
      <c r="AK768" s="99">
        <f>SUMIFS(通讯通路门店!$BG:$BG,通讯通路门店!$S:$S,$G768)</f>
        <v>0</v>
      </c>
      <c r="AL768" s="99">
        <f>SUMIFS(通讯通路门店!$BC:$BC,通讯通路门店!$S:$S,$G768)</f>
        <v>0</v>
      </c>
      <c r="AM768" s="99">
        <f>SUMIFS(通讯通路门店!$BD:$BD,通讯通路门店!$S:$S,$G768)</f>
        <v>0</v>
      </c>
      <c r="AN768" s="99">
        <f>SUMIFS(通讯通路门店!$BF:$BF,通讯通路门店!$S:$S,$G768)</f>
        <v>0</v>
      </c>
      <c r="AO768" s="99">
        <f t="shared" si="57"/>
        <v>0</v>
      </c>
      <c r="AP768" s="99">
        <f>SUMIFS(通讯通路门店!$K:$K,通讯通路门店!$S:$S,$G768)</f>
        <v>0</v>
      </c>
      <c r="AQ768" s="83"/>
      <c r="AR768" s="99">
        <f>SUMIFS(通讯通路门店!$T:$T,通讯通路门店!$S:$S,$G768)</f>
        <v>0</v>
      </c>
      <c r="AS768" s="99">
        <f>SUMIFS(通讯通路门店!$U:$U,通讯通路门店!$S:$S,$G768)</f>
        <v>0</v>
      </c>
      <c r="AT768" s="99">
        <f>SUMIFS(通讯通路门店!$V:$V,通讯通路门店!$S:$S,$G768)</f>
        <v>0</v>
      </c>
      <c r="AU768" s="99">
        <f>SUMIFS(通讯通路门店!$W:$W,通讯通路门店!$S:$S,$G768)</f>
        <v>0</v>
      </c>
      <c r="AV768" s="99">
        <f>SUMIFS(通讯通路门店!$Z:$Z,通讯通路门店!$S:$S,$G768)</f>
        <v>0</v>
      </c>
      <c r="AW768" s="99">
        <f>SUMIFS(通讯通路门店!$AB:$AB,通讯通路门店!$S:$S,$G768)</f>
        <v>0</v>
      </c>
      <c r="AX768" s="99">
        <f>SUMIFS(通讯通路门店!$X:$X,通讯通路门店!$S:$S,$G768)</f>
        <v>0</v>
      </c>
      <c r="AY768" s="99">
        <f>SUMIFS(通讯通路门店!$Y:$Y,通讯通路门店!$S:$S,$G768)</f>
        <v>0</v>
      </c>
      <c r="AZ768" s="99">
        <f>SUMIFS(通讯通路门店!$AA:$AA,通讯通路门店!$S:$S,$G768)</f>
        <v>0</v>
      </c>
      <c r="BA768" s="99">
        <f t="shared" si="58"/>
        <v>0</v>
      </c>
      <c r="BB768" s="99">
        <f t="shared" si="59"/>
        <v>0</v>
      </c>
      <c r="BC768" s="99">
        <f>SUMIFS(通讯通路门店!$W:$W,通讯通路门店!$S:$S,$G768,通讯通路门店!$J:$J,"荣耀体验店")+SUMIFS(通讯通路门店!$W:$W,通讯通路门店!$S:$S,$G768,通讯通路门店!$J:$J,"荣耀授权专卖店")</f>
        <v>0</v>
      </c>
      <c r="BD768" s="99">
        <f>SUMIFS(通讯通路门店!$Z:$Z,通讯通路门店!$S:$S,$G768,通讯通路门店!$J:$J,"VIVO体验店")</f>
        <v>0</v>
      </c>
      <c r="BE768" s="99">
        <f>SUMIFS(通讯通路门店!$AB:$AB,通讯通路门店!$S:$S,$G768,通讯通路门店!$J:$J,"OPPO体验店")</f>
        <v>0</v>
      </c>
      <c r="BF768" s="99">
        <f>SUMIFS(通讯通路门店!$X:$X,通讯通路门店!$S:$S,$G768,通讯通路门店!$J:$J,"华为授权体验店")+SUMIFS(通讯通路门店!$AA:$AA,通讯通路门店!$S:$S,$G768,通讯通路门店!$J:$J,"华为堡垒店")</f>
        <v>0</v>
      </c>
      <c r="BG768" s="99">
        <f>SUMIFS(通讯通路门店!$Y:$Y,通讯通路门店!$S:$S,$G768,通讯通路门店!$J:$J,"小米体验店")</f>
        <v>0</v>
      </c>
      <c r="BH768" s="99">
        <f>SUMIFS(通讯通路门店!$AA:$AA,通讯通路门店!$S:$S,$G768,通讯通路门店!$J:$J,"苹果体验店")</f>
        <v>0</v>
      </c>
      <c r="BI768" s="99">
        <f>SUMIFS(通讯通路门店!$K:$K,通讯通路门店!$S:$S,$G768,通讯通路门店!$J:$J,"其他品牌专卖店")</f>
        <v>0</v>
      </c>
      <c r="BJ768" s="99">
        <f>SUMIFS(通讯通路门店!$AC:$AC,通讯通路门店!$S:$S,$G768)</f>
        <v>0</v>
      </c>
      <c r="BK768" s="99">
        <f>SUMIFS(通讯通路门店!$AD:$AD,通讯通路门店!$S:$S,$G768)</f>
        <v>0</v>
      </c>
      <c r="BL768" s="99">
        <f>SUMIFS(通讯通路门店!$AE:$AE,通讯通路门店!$S:$S,$G768)</f>
        <v>0</v>
      </c>
      <c r="BM768" s="99">
        <f>SUMIFS(通讯通路门店!$AF:$AF,通讯通路门店!$S:$S,$G768)</f>
        <v>0</v>
      </c>
      <c r="BN768" s="99">
        <f>SUMIFS(通讯通路门店!$AG:$AG,通讯通路门店!$S:$S,$G768)</f>
        <v>0</v>
      </c>
      <c r="BO768" s="99">
        <f>SUMIFS(通讯通路门店!$AH:$AH,通讯通路门店!$S:$S,$G768)</f>
        <v>0</v>
      </c>
      <c r="BP768" s="99">
        <f>SUMIFS(通讯通路门店!$AI:$AI,通讯通路门店!$S:$S,$G768)</f>
        <v>0</v>
      </c>
      <c r="BQ768" s="83"/>
    </row>
    <row r="769" spans="1:69">
      <c r="A769" s="99" t="str">
        <f>IFERROR(_xlfn.XLOOKUP($G769,通讯通路门店!$S$4:$S$993933,通讯通路门店!$A$4:$A$993933,0,0),"")</f>
        <v/>
      </c>
      <c r="B769" s="99" t="str">
        <f>IFERROR(_xlfn.XLOOKUP($G769,通讯通路门店!$S$4:$S$993933,通讯通路门店!$B$4:$B$993933,0,0),"")</f>
        <v/>
      </c>
      <c r="C769" s="99" t="str">
        <f>IFERROR(_xlfn.XLOOKUP($G769,通讯通路门店!$S$4:$S$993933,通讯通路门店!$C$4:$C$993933,0,0),"")</f>
        <v/>
      </c>
      <c r="D769" s="99" t="str">
        <f>IFERROR(_xlfn.XLOOKUP($G769,通讯通路门店!$S$4:$S$993933,通讯通路门店!$D$4:$D$993933,0,0),"")</f>
        <v/>
      </c>
      <c r="E769" s="83"/>
      <c r="F769" s="83"/>
      <c r="G769" s="101" t="e">
        <v>#N/A</v>
      </c>
      <c r="H769" s="102" t="str">
        <f>IFERROR(_xlfn.XLOOKUP($G769,通讯通路门店!$S$4:$S$993933,通讯通路门店!$R$4:$R$993933,0,0),"")</f>
        <v/>
      </c>
      <c r="I769" s="83"/>
      <c r="J769" s="83"/>
      <c r="K769" s="83"/>
      <c r="L769" s="83"/>
      <c r="M769" s="83"/>
      <c r="N769" s="83"/>
      <c r="O769" s="83"/>
      <c r="P769" s="83"/>
      <c r="Q769" s="83"/>
      <c r="R769" s="83"/>
      <c r="S769" s="83"/>
      <c r="T769" s="83"/>
      <c r="U769" s="99">
        <f>COUNTIF(通讯通路门店!$S:$S,$G769)</f>
        <v>0</v>
      </c>
      <c r="V769" s="99">
        <f>COUNTIFS(通讯通路门店!$S:$S,$G769,通讯通路门店!$J:$J,"综合卖场")</f>
        <v>0</v>
      </c>
      <c r="W769" s="99">
        <f>SUMIFS(通讯通路门店!$AJ:$AJ,通讯通路门店!$S:$S,通讯客户沙盘!$G769)</f>
        <v>0</v>
      </c>
      <c r="X769" s="99">
        <f t="shared" si="55"/>
        <v>0</v>
      </c>
      <c r="Y769" s="99">
        <f>COUNTIFS(通讯通路门店!$S:$S,$G769,通讯通路门店!$J:$J,"荣耀体验店")+COUNTIFS(通讯通路门店!$S:$S,$G769,通讯通路门店!$J:$J,"荣耀授权专卖店")</f>
        <v>0</v>
      </c>
      <c r="Z769" s="99">
        <f>COUNTIFS(通讯通路门店!$S:$S,$G769,通讯通路门店!$J:$J,"VIVO体验店")</f>
        <v>0</v>
      </c>
      <c r="AA769" s="99">
        <f>COUNTIFS(通讯通路门店!$S:$S,$G769,通讯通路门店!$J:$J,"OPPO体验店")</f>
        <v>0</v>
      </c>
      <c r="AB769" s="99">
        <f>COUNTIFS(通讯通路门店!$S:$S,$G769,通讯通路门店!$J:$J,"华为授权体验店")+COUNTIFS(通讯通路门店!$S:$S,$G769,通讯通路门店!$J:$J,"华为堡垒店")</f>
        <v>0</v>
      </c>
      <c r="AC769" s="99">
        <f>COUNTIFS(通讯通路门店!$S:$S,$G769,通讯通路门店!$J:$J,"小米体验店")</f>
        <v>0</v>
      </c>
      <c r="AD769" s="99">
        <f>COUNTIFS(通讯通路门店!$S:$S,$G769,通讯通路门店!$J:$J,"苹果体验店")</f>
        <v>0</v>
      </c>
      <c r="AE769" s="99">
        <f>COUNTIFS(通讯通路门店!$S:$S,$G769,通讯通路门店!$J:$J,"其他品牌专卖店")</f>
        <v>0</v>
      </c>
      <c r="AF769" s="99">
        <f>SUMIFS(通讯通路门店!$BI:$BI,通讯通路门店!$S:$S,$G769)</f>
        <v>0</v>
      </c>
      <c r="AG769" s="99">
        <f>SUMIFS(通讯通路门店!$BH:$BH,通讯通路门店!$S:$S,$G769)</f>
        <v>0</v>
      </c>
      <c r="AH769" s="99">
        <f t="shared" si="56"/>
        <v>0</v>
      </c>
      <c r="AI769" s="99">
        <f>SUMIFS(通讯通路门店!$BB:$BB,通讯通路门店!$S:$S,$G769)</f>
        <v>0</v>
      </c>
      <c r="AJ769" s="99">
        <f>SUMIFS(通讯通路门店!$BE:$BE,通讯通路门店!$S:$S,$G769)</f>
        <v>0</v>
      </c>
      <c r="AK769" s="99">
        <f>SUMIFS(通讯通路门店!$BG:$BG,通讯通路门店!$S:$S,$G769)</f>
        <v>0</v>
      </c>
      <c r="AL769" s="99">
        <f>SUMIFS(通讯通路门店!$BC:$BC,通讯通路门店!$S:$S,$G769)</f>
        <v>0</v>
      </c>
      <c r="AM769" s="99">
        <f>SUMIFS(通讯通路门店!$BD:$BD,通讯通路门店!$S:$S,$G769)</f>
        <v>0</v>
      </c>
      <c r="AN769" s="99">
        <f>SUMIFS(通讯通路门店!$BF:$BF,通讯通路门店!$S:$S,$G769)</f>
        <v>0</v>
      </c>
      <c r="AO769" s="99">
        <f t="shared" si="57"/>
        <v>0</v>
      </c>
      <c r="AP769" s="99">
        <f>SUMIFS(通讯通路门店!$K:$K,通讯通路门店!$S:$S,$G769)</f>
        <v>0</v>
      </c>
      <c r="AQ769" s="83"/>
      <c r="AR769" s="99">
        <f>SUMIFS(通讯通路门店!$T:$T,通讯通路门店!$S:$S,$G769)</f>
        <v>0</v>
      </c>
      <c r="AS769" s="99">
        <f>SUMIFS(通讯通路门店!$U:$U,通讯通路门店!$S:$S,$G769)</f>
        <v>0</v>
      </c>
      <c r="AT769" s="99">
        <f>SUMIFS(通讯通路门店!$V:$V,通讯通路门店!$S:$S,$G769)</f>
        <v>0</v>
      </c>
      <c r="AU769" s="99">
        <f>SUMIFS(通讯通路门店!$W:$W,通讯通路门店!$S:$S,$G769)</f>
        <v>0</v>
      </c>
      <c r="AV769" s="99">
        <f>SUMIFS(通讯通路门店!$Z:$Z,通讯通路门店!$S:$S,$G769)</f>
        <v>0</v>
      </c>
      <c r="AW769" s="99">
        <f>SUMIFS(通讯通路门店!$AB:$AB,通讯通路门店!$S:$S,$G769)</f>
        <v>0</v>
      </c>
      <c r="AX769" s="99">
        <f>SUMIFS(通讯通路门店!$X:$X,通讯通路门店!$S:$S,$G769)</f>
        <v>0</v>
      </c>
      <c r="AY769" s="99">
        <f>SUMIFS(通讯通路门店!$Y:$Y,通讯通路门店!$S:$S,$G769)</f>
        <v>0</v>
      </c>
      <c r="AZ769" s="99">
        <f>SUMIFS(通讯通路门店!$AA:$AA,通讯通路门店!$S:$S,$G769)</f>
        <v>0</v>
      </c>
      <c r="BA769" s="99">
        <f t="shared" si="58"/>
        <v>0</v>
      </c>
      <c r="BB769" s="99">
        <f t="shared" si="59"/>
        <v>0</v>
      </c>
      <c r="BC769" s="99">
        <f>SUMIFS(通讯通路门店!$W:$W,通讯通路门店!$S:$S,$G769,通讯通路门店!$J:$J,"荣耀体验店")+SUMIFS(通讯通路门店!$W:$W,通讯通路门店!$S:$S,$G769,通讯通路门店!$J:$J,"荣耀授权专卖店")</f>
        <v>0</v>
      </c>
      <c r="BD769" s="99">
        <f>SUMIFS(通讯通路门店!$Z:$Z,通讯通路门店!$S:$S,$G769,通讯通路门店!$J:$J,"VIVO体验店")</f>
        <v>0</v>
      </c>
      <c r="BE769" s="99">
        <f>SUMIFS(通讯通路门店!$AB:$AB,通讯通路门店!$S:$S,$G769,通讯通路门店!$J:$J,"OPPO体验店")</f>
        <v>0</v>
      </c>
      <c r="BF769" s="99">
        <f>SUMIFS(通讯通路门店!$X:$X,通讯通路门店!$S:$S,$G769,通讯通路门店!$J:$J,"华为授权体验店")+SUMIFS(通讯通路门店!$AA:$AA,通讯通路门店!$S:$S,$G769,通讯通路门店!$J:$J,"华为堡垒店")</f>
        <v>0</v>
      </c>
      <c r="BG769" s="99">
        <f>SUMIFS(通讯通路门店!$Y:$Y,通讯通路门店!$S:$S,$G769,通讯通路门店!$J:$J,"小米体验店")</f>
        <v>0</v>
      </c>
      <c r="BH769" s="99">
        <f>SUMIFS(通讯通路门店!$AA:$AA,通讯通路门店!$S:$S,$G769,通讯通路门店!$J:$J,"苹果体验店")</f>
        <v>0</v>
      </c>
      <c r="BI769" s="99">
        <f>SUMIFS(通讯通路门店!$K:$K,通讯通路门店!$S:$S,$G769,通讯通路门店!$J:$J,"其他品牌专卖店")</f>
        <v>0</v>
      </c>
      <c r="BJ769" s="99">
        <f>SUMIFS(通讯通路门店!$AC:$AC,通讯通路门店!$S:$S,$G769)</f>
        <v>0</v>
      </c>
      <c r="BK769" s="99">
        <f>SUMIFS(通讯通路门店!$AD:$AD,通讯通路门店!$S:$S,$G769)</f>
        <v>0</v>
      </c>
      <c r="BL769" s="99">
        <f>SUMIFS(通讯通路门店!$AE:$AE,通讯通路门店!$S:$S,$G769)</f>
        <v>0</v>
      </c>
      <c r="BM769" s="99">
        <f>SUMIFS(通讯通路门店!$AF:$AF,通讯通路门店!$S:$S,$G769)</f>
        <v>0</v>
      </c>
      <c r="BN769" s="99">
        <f>SUMIFS(通讯通路门店!$AG:$AG,通讯通路门店!$S:$S,$G769)</f>
        <v>0</v>
      </c>
      <c r="BO769" s="99">
        <f>SUMIFS(通讯通路门店!$AH:$AH,通讯通路门店!$S:$S,$G769)</f>
        <v>0</v>
      </c>
      <c r="BP769" s="99">
        <f>SUMIFS(通讯通路门店!$AI:$AI,通讯通路门店!$S:$S,$G769)</f>
        <v>0</v>
      </c>
      <c r="BQ769" s="83"/>
    </row>
    <row r="770" spans="1:69">
      <c r="A770" s="99" t="str">
        <f>IFERROR(_xlfn.XLOOKUP($G770,通讯通路门店!$S$4:$S$993933,通讯通路门店!$A$4:$A$993933,0,0),"")</f>
        <v/>
      </c>
      <c r="B770" s="99" t="str">
        <f>IFERROR(_xlfn.XLOOKUP($G770,通讯通路门店!$S$4:$S$993933,通讯通路门店!$B$4:$B$993933,0,0),"")</f>
        <v/>
      </c>
      <c r="C770" s="99" t="str">
        <f>IFERROR(_xlfn.XLOOKUP($G770,通讯通路门店!$S$4:$S$993933,通讯通路门店!$C$4:$C$993933,0,0),"")</f>
        <v/>
      </c>
      <c r="D770" s="99" t="str">
        <f>IFERROR(_xlfn.XLOOKUP($G770,通讯通路门店!$S$4:$S$993933,通讯通路门店!$D$4:$D$993933,0,0),"")</f>
        <v/>
      </c>
      <c r="E770" s="83"/>
      <c r="F770" s="83"/>
      <c r="G770" s="101" t="e">
        <v>#N/A</v>
      </c>
      <c r="H770" s="102" t="str">
        <f>IFERROR(_xlfn.XLOOKUP($G770,通讯通路门店!$S$4:$S$993933,通讯通路门店!$R$4:$R$993933,0,0),"")</f>
        <v/>
      </c>
      <c r="I770" s="83"/>
      <c r="J770" s="83"/>
      <c r="K770" s="83"/>
      <c r="L770" s="83"/>
      <c r="M770" s="83"/>
      <c r="N770" s="83"/>
      <c r="O770" s="83"/>
      <c r="P770" s="83"/>
      <c r="Q770" s="83"/>
      <c r="R770" s="83"/>
      <c r="S770" s="83"/>
      <c r="T770" s="83"/>
      <c r="U770" s="99">
        <f>COUNTIF(通讯通路门店!$S:$S,$G770)</f>
        <v>0</v>
      </c>
      <c r="V770" s="99">
        <f>COUNTIFS(通讯通路门店!$S:$S,$G770,通讯通路门店!$J:$J,"综合卖场")</f>
        <v>0</v>
      </c>
      <c r="W770" s="99">
        <f>SUMIFS(通讯通路门店!$AJ:$AJ,通讯通路门店!$S:$S,通讯客户沙盘!$G770)</f>
        <v>0</v>
      </c>
      <c r="X770" s="99">
        <f t="shared" si="55"/>
        <v>0</v>
      </c>
      <c r="Y770" s="99">
        <f>COUNTIFS(通讯通路门店!$S:$S,$G770,通讯通路门店!$J:$J,"荣耀体验店")+COUNTIFS(通讯通路门店!$S:$S,$G770,通讯通路门店!$J:$J,"荣耀授权专卖店")</f>
        <v>0</v>
      </c>
      <c r="Z770" s="99">
        <f>COUNTIFS(通讯通路门店!$S:$S,$G770,通讯通路门店!$J:$J,"VIVO体验店")</f>
        <v>0</v>
      </c>
      <c r="AA770" s="99">
        <f>COUNTIFS(通讯通路门店!$S:$S,$G770,通讯通路门店!$J:$J,"OPPO体验店")</f>
        <v>0</v>
      </c>
      <c r="AB770" s="99">
        <f>COUNTIFS(通讯通路门店!$S:$S,$G770,通讯通路门店!$J:$J,"华为授权体验店")+COUNTIFS(通讯通路门店!$S:$S,$G770,通讯通路门店!$J:$J,"华为堡垒店")</f>
        <v>0</v>
      </c>
      <c r="AC770" s="99">
        <f>COUNTIFS(通讯通路门店!$S:$S,$G770,通讯通路门店!$J:$J,"小米体验店")</f>
        <v>0</v>
      </c>
      <c r="AD770" s="99">
        <f>COUNTIFS(通讯通路门店!$S:$S,$G770,通讯通路门店!$J:$J,"苹果体验店")</f>
        <v>0</v>
      </c>
      <c r="AE770" s="99">
        <f>COUNTIFS(通讯通路门店!$S:$S,$G770,通讯通路门店!$J:$J,"其他品牌专卖店")</f>
        <v>0</v>
      </c>
      <c r="AF770" s="99">
        <f>SUMIFS(通讯通路门店!$BI:$BI,通讯通路门店!$S:$S,$G770)</f>
        <v>0</v>
      </c>
      <c r="AG770" s="99">
        <f>SUMIFS(通讯通路门店!$BH:$BH,通讯通路门店!$S:$S,$G770)</f>
        <v>0</v>
      </c>
      <c r="AH770" s="99">
        <f t="shared" si="56"/>
        <v>0</v>
      </c>
      <c r="AI770" s="99">
        <f>SUMIFS(通讯通路门店!$BB:$BB,通讯通路门店!$S:$S,$G770)</f>
        <v>0</v>
      </c>
      <c r="AJ770" s="99">
        <f>SUMIFS(通讯通路门店!$BE:$BE,通讯通路门店!$S:$S,$G770)</f>
        <v>0</v>
      </c>
      <c r="AK770" s="99">
        <f>SUMIFS(通讯通路门店!$BG:$BG,通讯通路门店!$S:$S,$G770)</f>
        <v>0</v>
      </c>
      <c r="AL770" s="99">
        <f>SUMIFS(通讯通路门店!$BC:$BC,通讯通路门店!$S:$S,$G770)</f>
        <v>0</v>
      </c>
      <c r="AM770" s="99">
        <f>SUMIFS(通讯通路门店!$BD:$BD,通讯通路门店!$S:$S,$G770)</f>
        <v>0</v>
      </c>
      <c r="AN770" s="99">
        <f>SUMIFS(通讯通路门店!$BF:$BF,通讯通路门店!$S:$S,$G770)</f>
        <v>0</v>
      </c>
      <c r="AO770" s="99">
        <f t="shared" si="57"/>
        <v>0</v>
      </c>
      <c r="AP770" s="99">
        <f>SUMIFS(通讯通路门店!$K:$K,通讯通路门店!$S:$S,$G770)</f>
        <v>0</v>
      </c>
      <c r="AQ770" s="83"/>
      <c r="AR770" s="99">
        <f>SUMIFS(通讯通路门店!$T:$T,通讯通路门店!$S:$S,$G770)</f>
        <v>0</v>
      </c>
      <c r="AS770" s="99">
        <f>SUMIFS(通讯通路门店!$U:$U,通讯通路门店!$S:$S,$G770)</f>
        <v>0</v>
      </c>
      <c r="AT770" s="99">
        <f>SUMIFS(通讯通路门店!$V:$V,通讯通路门店!$S:$S,$G770)</f>
        <v>0</v>
      </c>
      <c r="AU770" s="99">
        <f>SUMIFS(通讯通路门店!$W:$W,通讯通路门店!$S:$S,$G770)</f>
        <v>0</v>
      </c>
      <c r="AV770" s="99">
        <f>SUMIFS(通讯通路门店!$Z:$Z,通讯通路门店!$S:$S,$G770)</f>
        <v>0</v>
      </c>
      <c r="AW770" s="99">
        <f>SUMIFS(通讯通路门店!$AB:$AB,通讯通路门店!$S:$S,$G770)</f>
        <v>0</v>
      </c>
      <c r="AX770" s="99">
        <f>SUMIFS(通讯通路门店!$X:$X,通讯通路门店!$S:$S,$G770)</f>
        <v>0</v>
      </c>
      <c r="AY770" s="99">
        <f>SUMIFS(通讯通路门店!$Y:$Y,通讯通路门店!$S:$S,$G770)</f>
        <v>0</v>
      </c>
      <c r="AZ770" s="99">
        <f>SUMIFS(通讯通路门店!$AA:$AA,通讯通路门店!$S:$S,$G770)</f>
        <v>0</v>
      </c>
      <c r="BA770" s="99">
        <f t="shared" si="58"/>
        <v>0</v>
      </c>
      <c r="BB770" s="99">
        <f t="shared" si="59"/>
        <v>0</v>
      </c>
      <c r="BC770" s="99">
        <f>SUMIFS(通讯通路门店!$W:$W,通讯通路门店!$S:$S,$G770,通讯通路门店!$J:$J,"荣耀体验店")+SUMIFS(通讯通路门店!$W:$W,通讯通路门店!$S:$S,$G770,通讯通路门店!$J:$J,"荣耀授权专卖店")</f>
        <v>0</v>
      </c>
      <c r="BD770" s="99">
        <f>SUMIFS(通讯通路门店!$Z:$Z,通讯通路门店!$S:$S,$G770,通讯通路门店!$J:$J,"VIVO体验店")</f>
        <v>0</v>
      </c>
      <c r="BE770" s="99">
        <f>SUMIFS(通讯通路门店!$AB:$AB,通讯通路门店!$S:$S,$G770,通讯通路门店!$J:$J,"OPPO体验店")</f>
        <v>0</v>
      </c>
      <c r="BF770" s="99">
        <f>SUMIFS(通讯通路门店!$X:$X,通讯通路门店!$S:$S,$G770,通讯通路门店!$J:$J,"华为授权体验店")+SUMIFS(通讯通路门店!$AA:$AA,通讯通路门店!$S:$S,$G770,通讯通路门店!$J:$J,"华为堡垒店")</f>
        <v>0</v>
      </c>
      <c r="BG770" s="99">
        <f>SUMIFS(通讯通路门店!$Y:$Y,通讯通路门店!$S:$S,$G770,通讯通路门店!$J:$J,"小米体验店")</f>
        <v>0</v>
      </c>
      <c r="BH770" s="99">
        <f>SUMIFS(通讯通路门店!$AA:$AA,通讯通路门店!$S:$S,$G770,通讯通路门店!$J:$J,"苹果体验店")</f>
        <v>0</v>
      </c>
      <c r="BI770" s="99">
        <f>SUMIFS(通讯通路门店!$K:$K,通讯通路门店!$S:$S,$G770,通讯通路门店!$J:$J,"其他品牌专卖店")</f>
        <v>0</v>
      </c>
      <c r="BJ770" s="99">
        <f>SUMIFS(通讯通路门店!$AC:$AC,通讯通路门店!$S:$S,$G770)</f>
        <v>0</v>
      </c>
      <c r="BK770" s="99">
        <f>SUMIFS(通讯通路门店!$AD:$AD,通讯通路门店!$S:$S,$G770)</f>
        <v>0</v>
      </c>
      <c r="BL770" s="99">
        <f>SUMIFS(通讯通路门店!$AE:$AE,通讯通路门店!$S:$S,$G770)</f>
        <v>0</v>
      </c>
      <c r="BM770" s="99">
        <f>SUMIFS(通讯通路门店!$AF:$AF,通讯通路门店!$S:$S,$G770)</f>
        <v>0</v>
      </c>
      <c r="BN770" s="99">
        <f>SUMIFS(通讯通路门店!$AG:$AG,通讯通路门店!$S:$S,$G770)</f>
        <v>0</v>
      </c>
      <c r="BO770" s="99">
        <f>SUMIFS(通讯通路门店!$AH:$AH,通讯通路门店!$S:$S,$G770)</f>
        <v>0</v>
      </c>
      <c r="BP770" s="99">
        <f>SUMIFS(通讯通路门店!$AI:$AI,通讯通路门店!$S:$S,$G770)</f>
        <v>0</v>
      </c>
      <c r="BQ770" s="83"/>
    </row>
    <row r="771" spans="1:69">
      <c r="A771" s="99" t="str">
        <f>IFERROR(_xlfn.XLOOKUP($G771,通讯通路门店!$S$4:$S$993933,通讯通路门店!$A$4:$A$993933,0,0),"")</f>
        <v/>
      </c>
      <c r="B771" s="99" t="str">
        <f>IFERROR(_xlfn.XLOOKUP($G771,通讯通路门店!$S$4:$S$993933,通讯通路门店!$B$4:$B$993933,0,0),"")</f>
        <v/>
      </c>
      <c r="C771" s="99" t="str">
        <f>IFERROR(_xlfn.XLOOKUP($G771,通讯通路门店!$S$4:$S$993933,通讯通路门店!$C$4:$C$993933,0,0),"")</f>
        <v/>
      </c>
      <c r="D771" s="99" t="str">
        <f>IFERROR(_xlfn.XLOOKUP($G771,通讯通路门店!$S$4:$S$993933,通讯通路门店!$D$4:$D$993933,0,0),"")</f>
        <v/>
      </c>
      <c r="E771" s="83"/>
      <c r="F771" s="83"/>
      <c r="G771" s="101" t="e">
        <v>#N/A</v>
      </c>
      <c r="H771" s="102" t="str">
        <f>IFERROR(_xlfn.XLOOKUP($G771,通讯通路门店!$S$4:$S$993933,通讯通路门店!$R$4:$R$993933,0,0),"")</f>
        <v/>
      </c>
      <c r="I771" s="83"/>
      <c r="J771" s="83"/>
      <c r="K771" s="83"/>
      <c r="L771" s="83"/>
      <c r="M771" s="83"/>
      <c r="N771" s="83"/>
      <c r="O771" s="83"/>
      <c r="P771" s="83"/>
      <c r="Q771" s="83"/>
      <c r="R771" s="83"/>
      <c r="S771" s="83"/>
      <c r="T771" s="83"/>
      <c r="U771" s="99">
        <f>COUNTIF(通讯通路门店!$S:$S,$G771)</f>
        <v>0</v>
      </c>
      <c r="V771" s="99">
        <f>COUNTIFS(通讯通路门店!$S:$S,$G771,通讯通路门店!$J:$J,"综合卖场")</f>
        <v>0</v>
      </c>
      <c r="W771" s="99">
        <f>SUMIFS(通讯通路门店!$AJ:$AJ,通讯通路门店!$S:$S,通讯客户沙盘!$G771)</f>
        <v>0</v>
      </c>
      <c r="X771" s="99">
        <f t="shared" si="55"/>
        <v>0</v>
      </c>
      <c r="Y771" s="99">
        <f>COUNTIFS(通讯通路门店!$S:$S,$G771,通讯通路门店!$J:$J,"荣耀体验店")+COUNTIFS(通讯通路门店!$S:$S,$G771,通讯通路门店!$J:$J,"荣耀授权专卖店")</f>
        <v>0</v>
      </c>
      <c r="Z771" s="99">
        <f>COUNTIFS(通讯通路门店!$S:$S,$G771,通讯通路门店!$J:$J,"VIVO体验店")</f>
        <v>0</v>
      </c>
      <c r="AA771" s="99">
        <f>COUNTIFS(通讯通路门店!$S:$S,$G771,通讯通路门店!$J:$J,"OPPO体验店")</f>
        <v>0</v>
      </c>
      <c r="AB771" s="99">
        <f>COUNTIFS(通讯通路门店!$S:$S,$G771,通讯通路门店!$J:$J,"华为授权体验店")+COUNTIFS(通讯通路门店!$S:$S,$G771,通讯通路门店!$J:$J,"华为堡垒店")</f>
        <v>0</v>
      </c>
      <c r="AC771" s="99">
        <f>COUNTIFS(通讯通路门店!$S:$S,$G771,通讯通路门店!$J:$J,"小米体验店")</f>
        <v>0</v>
      </c>
      <c r="AD771" s="99">
        <f>COUNTIFS(通讯通路门店!$S:$S,$G771,通讯通路门店!$J:$J,"苹果体验店")</f>
        <v>0</v>
      </c>
      <c r="AE771" s="99">
        <f>COUNTIFS(通讯通路门店!$S:$S,$G771,通讯通路门店!$J:$J,"其他品牌专卖店")</f>
        <v>0</v>
      </c>
      <c r="AF771" s="99">
        <f>SUMIFS(通讯通路门店!$BI:$BI,通讯通路门店!$S:$S,$G771)</f>
        <v>0</v>
      </c>
      <c r="AG771" s="99">
        <f>SUMIFS(通讯通路门店!$BH:$BH,通讯通路门店!$S:$S,$G771)</f>
        <v>0</v>
      </c>
      <c r="AH771" s="99">
        <f t="shared" si="56"/>
        <v>0</v>
      </c>
      <c r="AI771" s="99">
        <f>SUMIFS(通讯通路门店!$BB:$BB,通讯通路门店!$S:$S,$G771)</f>
        <v>0</v>
      </c>
      <c r="AJ771" s="99">
        <f>SUMIFS(通讯通路门店!$BE:$BE,通讯通路门店!$S:$S,$G771)</f>
        <v>0</v>
      </c>
      <c r="AK771" s="99">
        <f>SUMIFS(通讯通路门店!$BG:$BG,通讯通路门店!$S:$S,$G771)</f>
        <v>0</v>
      </c>
      <c r="AL771" s="99">
        <f>SUMIFS(通讯通路门店!$BC:$BC,通讯通路门店!$S:$S,$G771)</f>
        <v>0</v>
      </c>
      <c r="AM771" s="99">
        <f>SUMIFS(通讯通路门店!$BD:$BD,通讯通路门店!$S:$S,$G771)</f>
        <v>0</v>
      </c>
      <c r="AN771" s="99">
        <f>SUMIFS(通讯通路门店!$BF:$BF,通讯通路门店!$S:$S,$G771)</f>
        <v>0</v>
      </c>
      <c r="AO771" s="99">
        <f t="shared" si="57"/>
        <v>0</v>
      </c>
      <c r="AP771" s="99">
        <f>SUMIFS(通讯通路门店!$K:$K,通讯通路门店!$S:$S,$G771)</f>
        <v>0</v>
      </c>
      <c r="AQ771" s="83"/>
      <c r="AR771" s="99">
        <f>SUMIFS(通讯通路门店!$T:$T,通讯通路门店!$S:$S,$G771)</f>
        <v>0</v>
      </c>
      <c r="AS771" s="99">
        <f>SUMIFS(通讯通路门店!$U:$U,通讯通路门店!$S:$S,$G771)</f>
        <v>0</v>
      </c>
      <c r="AT771" s="99">
        <f>SUMIFS(通讯通路门店!$V:$V,通讯通路门店!$S:$S,$G771)</f>
        <v>0</v>
      </c>
      <c r="AU771" s="99">
        <f>SUMIFS(通讯通路门店!$W:$W,通讯通路门店!$S:$S,$G771)</f>
        <v>0</v>
      </c>
      <c r="AV771" s="99">
        <f>SUMIFS(通讯通路门店!$Z:$Z,通讯通路门店!$S:$S,$G771)</f>
        <v>0</v>
      </c>
      <c r="AW771" s="99">
        <f>SUMIFS(通讯通路门店!$AB:$AB,通讯通路门店!$S:$S,$G771)</f>
        <v>0</v>
      </c>
      <c r="AX771" s="99">
        <f>SUMIFS(通讯通路门店!$X:$X,通讯通路门店!$S:$S,$G771)</f>
        <v>0</v>
      </c>
      <c r="AY771" s="99">
        <f>SUMIFS(通讯通路门店!$Y:$Y,通讯通路门店!$S:$S,$G771)</f>
        <v>0</v>
      </c>
      <c r="AZ771" s="99">
        <f>SUMIFS(通讯通路门店!$AA:$AA,通讯通路门店!$S:$S,$G771)</f>
        <v>0</v>
      </c>
      <c r="BA771" s="99">
        <f t="shared" si="58"/>
        <v>0</v>
      </c>
      <c r="BB771" s="99">
        <f t="shared" si="59"/>
        <v>0</v>
      </c>
      <c r="BC771" s="99">
        <f>SUMIFS(通讯通路门店!$W:$W,通讯通路门店!$S:$S,$G771,通讯通路门店!$J:$J,"荣耀体验店")+SUMIFS(通讯通路门店!$W:$W,通讯通路门店!$S:$S,$G771,通讯通路门店!$J:$J,"荣耀授权专卖店")</f>
        <v>0</v>
      </c>
      <c r="BD771" s="99">
        <f>SUMIFS(通讯通路门店!$Z:$Z,通讯通路门店!$S:$S,$G771,通讯通路门店!$J:$J,"VIVO体验店")</f>
        <v>0</v>
      </c>
      <c r="BE771" s="99">
        <f>SUMIFS(通讯通路门店!$AB:$AB,通讯通路门店!$S:$S,$G771,通讯通路门店!$J:$J,"OPPO体验店")</f>
        <v>0</v>
      </c>
      <c r="BF771" s="99">
        <f>SUMIFS(通讯通路门店!$X:$X,通讯通路门店!$S:$S,$G771,通讯通路门店!$J:$J,"华为授权体验店")+SUMIFS(通讯通路门店!$AA:$AA,通讯通路门店!$S:$S,$G771,通讯通路门店!$J:$J,"华为堡垒店")</f>
        <v>0</v>
      </c>
      <c r="BG771" s="99">
        <f>SUMIFS(通讯通路门店!$Y:$Y,通讯通路门店!$S:$S,$G771,通讯通路门店!$J:$J,"小米体验店")</f>
        <v>0</v>
      </c>
      <c r="BH771" s="99">
        <f>SUMIFS(通讯通路门店!$AA:$AA,通讯通路门店!$S:$S,$G771,通讯通路门店!$J:$J,"苹果体验店")</f>
        <v>0</v>
      </c>
      <c r="BI771" s="99">
        <f>SUMIFS(通讯通路门店!$K:$K,通讯通路门店!$S:$S,$G771,通讯通路门店!$J:$J,"其他品牌专卖店")</f>
        <v>0</v>
      </c>
      <c r="BJ771" s="99">
        <f>SUMIFS(通讯通路门店!$AC:$AC,通讯通路门店!$S:$S,$G771)</f>
        <v>0</v>
      </c>
      <c r="BK771" s="99">
        <f>SUMIFS(通讯通路门店!$AD:$AD,通讯通路门店!$S:$S,$G771)</f>
        <v>0</v>
      </c>
      <c r="BL771" s="99">
        <f>SUMIFS(通讯通路门店!$AE:$AE,通讯通路门店!$S:$S,$G771)</f>
        <v>0</v>
      </c>
      <c r="BM771" s="99">
        <f>SUMIFS(通讯通路门店!$AF:$AF,通讯通路门店!$S:$S,$G771)</f>
        <v>0</v>
      </c>
      <c r="BN771" s="99">
        <f>SUMIFS(通讯通路门店!$AG:$AG,通讯通路门店!$S:$S,$G771)</f>
        <v>0</v>
      </c>
      <c r="BO771" s="99">
        <f>SUMIFS(通讯通路门店!$AH:$AH,通讯通路门店!$S:$S,$G771)</f>
        <v>0</v>
      </c>
      <c r="BP771" s="99">
        <f>SUMIFS(通讯通路门店!$AI:$AI,通讯通路门店!$S:$S,$G771)</f>
        <v>0</v>
      </c>
      <c r="BQ771" s="83"/>
    </row>
    <row r="772" spans="1:69">
      <c r="A772" s="99" t="str">
        <f>IFERROR(_xlfn.XLOOKUP($G772,通讯通路门店!$S$4:$S$993933,通讯通路门店!$A$4:$A$993933,0,0),"")</f>
        <v/>
      </c>
      <c r="B772" s="99" t="str">
        <f>IFERROR(_xlfn.XLOOKUP($G772,通讯通路门店!$S$4:$S$993933,通讯通路门店!$B$4:$B$993933,0,0),"")</f>
        <v/>
      </c>
      <c r="C772" s="99" t="str">
        <f>IFERROR(_xlfn.XLOOKUP($G772,通讯通路门店!$S$4:$S$993933,通讯通路门店!$C$4:$C$993933,0,0),"")</f>
        <v/>
      </c>
      <c r="D772" s="99" t="str">
        <f>IFERROR(_xlfn.XLOOKUP($G772,通讯通路门店!$S$4:$S$993933,通讯通路门店!$D$4:$D$993933,0,0),"")</f>
        <v/>
      </c>
      <c r="E772" s="83"/>
      <c r="F772" s="83"/>
      <c r="G772" s="101" t="e">
        <v>#N/A</v>
      </c>
      <c r="H772" s="102" t="str">
        <f>IFERROR(_xlfn.XLOOKUP($G772,通讯通路门店!$S$4:$S$993933,通讯通路门店!$R$4:$R$993933,0,0),"")</f>
        <v/>
      </c>
      <c r="I772" s="83"/>
      <c r="J772" s="83"/>
      <c r="K772" s="83"/>
      <c r="L772" s="83"/>
      <c r="M772" s="83"/>
      <c r="N772" s="83"/>
      <c r="O772" s="83"/>
      <c r="P772" s="83"/>
      <c r="Q772" s="83"/>
      <c r="R772" s="83"/>
      <c r="S772" s="83"/>
      <c r="T772" s="83"/>
      <c r="U772" s="99">
        <f>COUNTIF(通讯通路门店!$S:$S,$G772)</f>
        <v>0</v>
      </c>
      <c r="V772" s="99">
        <f>COUNTIFS(通讯通路门店!$S:$S,$G772,通讯通路门店!$J:$J,"综合卖场")</f>
        <v>0</v>
      </c>
      <c r="W772" s="99">
        <f>SUMIFS(通讯通路门店!$AJ:$AJ,通讯通路门店!$S:$S,通讯客户沙盘!$G772)</f>
        <v>0</v>
      </c>
      <c r="X772" s="99">
        <f t="shared" ref="X772:X835" si="60">Y772+Z772+AA772+AB772+AC772+AD772+AE772</f>
        <v>0</v>
      </c>
      <c r="Y772" s="99">
        <f>COUNTIFS(通讯通路门店!$S:$S,$G772,通讯通路门店!$J:$J,"荣耀体验店")+COUNTIFS(通讯通路门店!$S:$S,$G772,通讯通路门店!$J:$J,"荣耀授权专卖店")</f>
        <v>0</v>
      </c>
      <c r="Z772" s="99">
        <f>COUNTIFS(通讯通路门店!$S:$S,$G772,通讯通路门店!$J:$J,"VIVO体验店")</f>
        <v>0</v>
      </c>
      <c r="AA772" s="99">
        <f>COUNTIFS(通讯通路门店!$S:$S,$G772,通讯通路门店!$J:$J,"OPPO体验店")</f>
        <v>0</v>
      </c>
      <c r="AB772" s="99">
        <f>COUNTIFS(通讯通路门店!$S:$S,$G772,通讯通路门店!$J:$J,"华为授权体验店")+COUNTIFS(通讯通路门店!$S:$S,$G772,通讯通路门店!$J:$J,"华为堡垒店")</f>
        <v>0</v>
      </c>
      <c r="AC772" s="99">
        <f>COUNTIFS(通讯通路门店!$S:$S,$G772,通讯通路门店!$J:$J,"小米体验店")</f>
        <v>0</v>
      </c>
      <c r="AD772" s="99">
        <f>COUNTIFS(通讯通路门店!$S:$S,$G772,通讯通路门店!$J:$J,"苹果体验店")</f>
        <v>0</v>
      </c>
      <c r="AE772" s="99">
        <f>COUNTIFS(通讯通路门店!$S:$S,$G772,通讯通路门店!$J:$J,"其他品牌专卖店")</f>
        <v>0</v>
      </c>
      <c r="AF772" s="99">
        <f>SUMIFS(通讯通路门店!$BI:$BI,通讯通路门店!$S:$S,$G772)</f>
        <v>0</v>
      </c>
      <c r="AG772" s="99">
        <f>SUMIFS(通讯通路门店!$BH:$BH,通讯通路门店!$S:$S,$G772)</f>
        <v>0</v>
      </c>
      <c r="AH772" s="99">
        <f t="shared" ref="AH772:AH835" si="61">AI772+AJ772+AK772+AL772+AM772+AN772</f>
        <v>0</v>
      </c>
      <c r="AI772" s="99">
        <f>SUMIFS(通讯通路门店!$BB:$BB,通讯通路门店!$S:$S,$G772)</f>
        <v>0</v>
      </c>
      <c r="AJ772" s="99">
        <f>SUMIFS(通讯通路门店!$BE:$BE,通讯通路门店!$S:$S,$G772)</f>
        <v>0</v>
      </c>
      <c r="AK772" s="99">
        <f>SUMIFS(通讯通路门店!$BG:$BG,通讯通路门店!$S:$S,$G772)</f>
        <v>0</v>
      </c>
      <c r="AL772" s="99">
        <f>SUMIFS(通讯通路门店!$BC:$BC,通讯通路门店!$S:$S,$G772)</f>
        <v>0</v>
      </c>
      <c r="AM772" s="99">
        <f>SUMIFS(通讯通路门店!$BD:$BD,通讯通路门店!$S:$S,$G772)</f>
        <v>0</v>
      </c>
      <c r="AN772" s="99">
        <f>SUMIFS(通讯通路门店!$BF:$BF,通讯通路门店!$S:$S,$G772)</f>
        <v>0</v>
      </c>
      <c r="AO772" s="99">
        <f t="shared" ref="AO772:AO835" si="62">AP772+AQ772</f>
        <v>0</v>
      </c>
      <c r="AP772" s="99">
        <f>SUMIFS(通讯通路门店!$K:$K,通讯通路门店!$S:$S,$G772)</f>
        <v>0</v>
      </c>
      <c r="AQ772" s="83"/>
      <c r="AR772" s="99">
        <f>SUMIFS(通讯通路门店!$T:$T,通讯通路门店!$S:$S,$G772)</f>
        <v>0</v>
      </c>
      <c r="AS772" s="99">
        <f>SUMIFS(通讯通路门店!$U:$U,通讯通路门店!$S:$S,$G772)</f>
        <v>0</v>
      </c>
      <c r="AT772" s="99">
        <f>SUMIFS(通讯通路门店!$V:$V,通讯通路门店!$S:$S,$G772)</f>
        <v>0</v>
      </c>
      <c r="AU772" s="99">
        <f>SUMIFS(通讯通路门店!$W:$W,通讯通路门店!$S:$S,$G772)</f>
        <v>0</v>
      </c>
      <c r="AV772" s="99">
        <f>SUMIFS(通讯通路门店!$Z:$Z,通讯通路门店!$S:$S,$G772)</f>
        <v>0</v>
      </c>
      <c r="AW772" s="99">
        <f>SUMIFS(通讯通路门店!$AB:$AB,通讯通路门店!$S:$S,$G772)</f>
        <v>0</v>
      </c>
      <c r="AX772" s="99">
        <f>SUMIFS(通讯通路门店!$X:$X,通讯通路门店!$S:$S,$G772)</f>
        <v>0</v>
      </c>
      <c r="AY772" s="99">
        <f>SUMIFS(通讯通路门店!$Y:$Y,通讯通路门店!$S:$S,$G772)</f>
        <v>0</v>
      </c>
      <c r="AZ772" s="99">
        <f>SUMIFS(通讯通路门店!$AA:$AA,通讯通路门店!$S:$S,$G772)</f>
        <v>0</v>
      </c>
      <c r="BA772" s="99">
        <f t="shared" ref="BA772:BA835" si="63">AP772-BB772</f>
        <v>0</v>
      </c>
      <c r="BB772" s="99">
        <f t="shared" ref="BB772:BB835" si="64">BC772+BD772+BE772+BF772+BG772+BH772</f>
        <v>0</v>
      </c>
      <c r="BC772" s="99">
        <f>SUMIFS(通讯通路门店!$W:$W,通讯通路门店!$S:$S,$G772,通讯通路门店!$J:$J,"荣耀体验店")+SUMIFS(通讯通路门店!$W:$W,通讯通路门店!$S:$S,$G772,通讯通路门店!$J:$J,"荣耀授权专卖店")</f>
        <v>0</v>
      </c>
      <c r="BD772" s="99">
        <f>SUMIFS(通讯通路门店!$Z:$Z,通讯通路门店!$S:$S,$G772,通讯通路门店!$J:$J,"VIVO体验店")</f>
        <v>0</v>
      </c>
      <c r="BE772" s="99">
        <f>SUMIFS(通讯通路门店!$AB:$AB,通讯通路门店!$S:$S,$G772,通讯通路门店!$J:$J,"OPPO体验店")</f>
        <v>0</v>
      </c>
      <c r="BF772" s="99">
        <f>SUMIFS(通讯通路门店!$X:$X,通讯通路门店!$S:$S,$G772,通讯通路门店!$J:$J,"华为授权体验店")+SUMIFS(通讯通路门店!$AA:$AA,通讯通路门店!$S:$S,$G772,通讯通路门店!$J:$J,"华为堡垒店")</f>
        <v>0</v>
      </c>
      <c r="BG772" s="99">
        <f>SUMIFS(通讯通路门店!$Y:$Y,通讯通路门店!$S:$S,$G772,通讯通路门店!$J:$J,"小米体验店")</f>
        <v>0</v>
      </c>
      <c r="BH772" s="99">
        <f>SUMIFS(通讯通路门店!$AA:$AA,通讯通路门店!$S:$S,$G772,通讯通路门店!$J:$J,"苹果体验店")</f>
        <v>0</v>
      </c>
      <c r="BI772" s="99">
        <f>SUMIFS(通讯通路门店!$K:$K,通讯通路门店!$S:$S,$G772,通讯通路门店!$J:$J,"其他品牌专卖店")</f>
        <v>0</v>
      </c>
      <c r="BJ772" s="99">
        <f>SUMIFS(通讯通路门店!$AC:$AC,通讯通路门店!$S:$S,$G772)</f>
        <v>0</v>
      </c>
      <c r="BK772" s="99">
        <f>SUMIFS(通讯通路门店!$AD:$AD,通讯通路门店!$S:$S,$G772)</f>
        <v>0</v>
      </c>
      <c r="BL772" s="99">
        <f>SUMIFS(通讯通路门店!$AE:$AE,通讯通路门店!$S:$S,$G772)</f>
        <v>0</v>
      </c>
      <c r="BM772" s="99">
        <f>SUMIFS(通讯通路门店!$AF:$AF,通讯通路门店!$S:$S,$G772)</f>
        <v>0</v>
      </c>
      <c r="BN772" s="99">
        <f>SUMIFS(通讯通路门店!$AG:$AG,通讯通路门店!$S:$S,$G772)</f>
        <v>0</v>
      </c>
      <c r="BO772" s="99">
        <f>SUMIFS(通讯通路门店!$AH:$AH,通讯通路门店!$S:$S,$G772)</f>
        <v>0</v>
      </c>
      <c r="BP772" s="99">
        <f>SUMIFS(通讯通路门店!$AI:$AI,通讯通路门店!$S:$S,$G772)</f>
        <v>0</v>
      </c>
      <c r="BQ772" s="83"/>
    </row>
    <row r="773" spans="1:69">
      <c r="A773" s="99" t="str">
        <f>IFERROR(_xlfn.XLOOKUP($G773,通讯通路门店!$S$4:$S$993933,通讯通路门店!$A$4:$A$993933,0,0),"")</f>
        <v/>
      </c>
      <c r="B773" s="99" t="str">
        <f>IFERROR(_xlfn.XLOOKUP($G773,通讯通路门店!$S$4:$S$993933,通讯通路门店!$B$4:$B$993933,0,0),"")</f>
        <v/>
      </c>
      <c r="C773" s="99" t="str">
        <f>IFERROR(_xlfn.XLOOKUP($G773,通讯通路门店!$S$4:$S$993933,通讯通路门店!$C$4:$C$993933,0,0),"")</f>
        <v/>
      </c>
      <c r="D773" s="99" t="str">
        <f>IFERROR(_xlfn.XLOOKUP($G773,通讯通路门店!$S$4:$S$993933,通讯通路门店!$D$4:$D$993933,0,0),"")</f>
        <v/>
      </c>
      <c r="E773" s="83"/>
      <c r="F773" s="83"/>
      <c r="G773" s="101" t="e">
        <v>#N/A</v>
      </c>
      <c r="H773" s="102" t="str">
        <f>IFERROR(_xlfn.XLOOKUP($G773,通讯通路门店!$S$4:$S$993933,通讯通路门店!$R$4:$R$993933,0,0),"")</f>
        <v/>
      </c>
      <c r="I773" s="83"/>
      <c r="J773" s="83"/>
      <c r="K773" s="83"/>
      <c r="L773" s="83"/>
      <c r="M773" s="83"/>
      <c r="N773" s="83"/>
      <c r="O773" s="83"/>
      <c r="P773" s="83"/>
      <c r="Q773" s="83"/>
      <c r="R773" s="83"/>
      <c r="S773" s="83"/>
      <c r="T773" s="83"/>
      <c r="U773" s="99">
        <f>COUNTIF(通讯通路门店!$S:$S,$G773)</f>
        <v>0</v>
      </c>
      <c r="V773" s="99">
        <f>COUNTIFS(通讯通路门店!$S:$S,$G773,通讯通路门店!$J:$J,"综合卖场")</f>
        <v>0</v>
      </c>
      <c r="W773" s="99">
        <f>SUMIFS(通讯通路门店!$AJ:$AJ,通讯通路门店!$S:$S,通讯客户沙盘!$G773)</f>
        <v>0</v>
      </c>
      <c r="X773" s="99">
        <f t="shared" si="60"/>
        <v>0</v>
      </c>
      <c r="Y773" s="99">
        <f>COUNTIFS(通讯通路门店!$S:$S,$G773,通讯通路门店!$J:$J,"荣耀体验店")+COUNTIFS(通讯通路门店!$S:$S,$G773,通讯通路门店!$J:$J,"荣耀授权专卖店")</f>
        <v>0</v>
      </c>
      <c r="Z773" s="99">
        <f>COUNTIFS(通讯通路门店!$S:$S,$G773,通讯通路门店!$J:$J,"VIVO体验店")</f>
        <v>0</v>
      </c>
      <c r="AA773" s="99">
        <f>COUNTIFS(通讯通路门店!$S:$S,$G773,通讯通路门店!$J:$J,"OPPO体验店")</f>
        <v>0</v>
      </c>
      <c r="AB773" s="99">
        <f>COUNTIFS(通讯通路门店!$S:$S,$G773,通讯通路门店!$J:$J,"华为授权体验店")+COUNTIFS(通讯通路门店!$S:$S,$G773,通讯通路门店!$J:$J,"华为堡垒店")</f>
        <v>0</v>
      </c>
      <c r="AC773" s="99">
        <f>COUNTIFS(通讯通路门店!$S:$S,$G773,通讯通路门店!$J:$J,"小米体验店")</f>
        <v>0</v>
      </c>
      <c r="AD773" s="99">
        <f>COUNTIFS(通讯通路门店!$S:$S,$G773,通讯通路门店!$J:$J,"苹果体验店")</f>
        <v>0</v>
      </c>
      <c r="AE773" s="99">
        <f>COUNTIFS(通讯通路门店!$S:$S,$G773,通讯通路门店!$J:$J,"其他品牌专卖店")</f>
        <v>0</v>
      </c>
      <c r="AF773" s="99">
        <f>SUMIFS(通讯通路门店!$BI:$BI,通讯通路门店!$S:$S,$G773)</f>
        <v>0</v>
      </c>
      <c r="AG773" s="99">
        <f>SUMIFS(通讯通路门店!$BH:$BH,通讯通路门店!$S:$S,$G773)</f>
        <v>0</v>
      </c>
      <c r="AH773" s="99">
        <f t="shared" si="61"/>
        <v>0</v>
      </c>
      <c r="AI773" s="99">
        <f>SUMIFS(通讯通路门店!$BB:$BB,通讯通路门店!$S:$S,$G773)</f>
        <v>0</v>
      </c>
      <c r="AJ773" s="99">
        <f>SUMIFS(通讯通路门店!$BE:$BE,通讯通路门店!$S:$S,$G773)</f>
        <v>0</v>
      </c>
      <c r="AK773" s="99">
        <f>SUMIFS(通讯通路门店!$BG:$BG,通讯通路门店!$S:$S,$G773)</f>
        <v>0</v>
      </c>
      <c r="AL773" s="99">
        <f>SUMIFS(通讯通路门店!$BC:$BC,通讯通路门店!$S:$S,$G773)</f>
        <v>0</v>
      </c>
      <c r="AM773" s="99">
        <f>SUMIFS(通讯通路门店!$BD:$BD,通讯通路门店!$S:$S,$G773)</f>
        <v>0</v>
      </c>
      <c r="AN773" s="99">
        <f>SUMIFS(通讯通路门店!$BF:$BF,通讯通路门店!$S:$S,$G773)</f>
        <v>0</v>
      </c>
      <c r="AO773" s="99">
        <f t="shared" si="62"/>
        <v>0</v>
      </c>
      <c r="AP773" s="99">
        <f>SUMIFS(通讯通路门店!$K:$K,通讯通路门店!$S:$S,$G773)</f>
        <v>0</v>
      </c>
      <c r="AQ773" s="83"/>
      <c r="AR773" s="99">
        <f>SUMIFS(通讯通路门店!$T:$T,通讯通路门店!$S:$S,$G773)</f>
        <v>0</v>
      </c>
      <c r="AS773" s="99">
        <f>SUMIFS(通讯通路门店!$U:$U,通讯通路门店!$S:$S,$G773)</f>
        <v>0</v>
      </c>
      <c r="AT773" s="99">
        <f>SUMIFS(通讯通路门店!$V:$V,通讯通路门店!$S:$S,$G773)</f>
        <v>0</v>
      </c>
      <c r="AU773" s="99">
        <f>SUMIFS(通讯通路门店!$W:$W,通讯通路门店!$S:$S,$G773)</f>
        <v>0</v>
      </c>
      <c r="AV773" s="99">
        <f>SUMIFS(通讯通路门店!$Z:$Z,通讯通路门店!$S:$S,$G773)</f>
        <v>0</v>
      </c>
      <c r="AW773" s="99">
        <f>SUMIFS(通讯通路门店!$AB:$AB,通讯通路门店!$S:$S,$G773)</f>
        <v>0</v>
      </c>
      <c r="AX773" s="99">
        <f>SUMIFS(通讯通路门店!$X:$X,通讯通路门店!$S:$S,$G773)</f>
        <v>0</v>
      </c>
      <c r="AY773" s="99">
        <f>SUMIFS(通讯通路门店!$Y:$Y,通讯通路门店!$S:$S,$G773)</f>
        <v>0</v>
      </c>
      <c r="AZ773" s="99">
        <f>SUMIFS(通讯通路门店!$AA:$AA,通讯通路门店!$S:$S,$G773)</f>
        <v>0</v>
      </c>
      <c r="BA773" s="99">
        <f t="shared" si="63"/>
        <v>0</v>
      </c>
      <c r="BB773" s="99">
        <f t="shared" si="64"/>
        <v>0</v>
      </c>
      <c r="BC773" s="99">
        <f>SUMIFS(通讯通路门店!$W:$W,通讯通路门店!$S:$S,$G773,通讯通路门店!$J:$J,"荣耀体验店")+SUMIFS(通讯通路门店!$W:$W,通讯通路门店!$S:$S,$G773,通讯通路门店!$J:$J,"荣耀授权专卖店")</f>
        <v>0</v>
      </c>
      <c r="BD773" s="99">
        <f>SUMIFS(通讯通路门店!$Z:$Z,通讯通路门店!$S:$S,$G773,通讯通路门店!$J:$J,"VIVO体验店")</f>
        <v>0</v>
      </c>
      <c r="BE773" s="99">
        <f>SUMIFS(通讯通路门店!$AB:$AB,通讯通路门店!$S:$S,$G773,通讯通路门店!$J:$J,"OPPO体验店")</f>
        <v>0</v>
      </c>
      <c r="BF773" s="99">
        <f>SUMIFS(通讯通路门店!$X:$X,通讯通路门店!$S:$S,$G773,通讯通路门店!$J:$J,"华为授权体验店")+SUMIFS(通讯通路门店!$AA:$AA,通讯通路门店!$S:$S,$G773,通讯通路门店!$J:$J,"华为堡垒店")</f>
        <v>0</v>
      </c>
      <c r="BG773" s="99">
        <f>SUMIFS(通讯通路门店!$Y:$Y,通讯通路门店!$S:$S,$G773,通讯通路门店!$J:$J,"小米体验店")</f>
        <v>0</v>
      </c>
      <c r="BH773" s="99">
        <f>SUMIFS(通讯通路门店!$AA:$AA,通讯通路门店!$S:$S,$G773,通讯通路门店!$J:$J,"苹果体验店")</f>
        <v>0</v>
      </c>
      <c r="BI773" s="99">
        <f>SUMIFS(通讯通路门店!$K:$K,通讯通路门店!$S:$S,$G773,通讯通路门店!$J:$J,"其他品牌专卖店")</f>
        <v>0</v>
      </c>
      <c r="BJ773" s="99">
        <f>SUMIFS(通讯通路门店!$AC:$AC,通讯通路门店!$S:$S,$G773)</f>
        <v>0</v>
      </c>
      <c r="BK773" s="99">
        <f>SUMIFS(通讯通路门店!$AD:$AD,通讯通路门店!$S:$S,$G773)</f>
        <v>0</v>
      </c>
      <c r="BL773" s="99">
        <f>SUMIFS(通讯通路门店!$AE:$AE,通讯通路门店!$S:$S,$G773)</f>
        <v>0</v>
      </c>
      <c r="BM773" s="99">
        <f>SUMIFS(通讯通路门店!$AF:$AF,通讯通路门店!$S:$S,$G773)</f>
        <v>0</v>
      </c>
      <c r="BN773" s="99">
        <f>SUMIFS(通讯通路门店!$AG:$AG,通讯通路门店!$S:$S,$G773)</f>
        <v>0</v>
      </c>
      <c r="BO773" s="99">
        <f>SUMIFS(通讯通路门店!$AH:$AH,通讯通路门店!$S:$S,$G773)</f>
        <v>0</v>
      </c>
      <c r="BP773" s="99">
        <f>SUMIFS(通讯通路门店!$AI:$AI,通讯通路门店!$S:$S,$G773)</f>
        <v>0</v>
      </c>
      <c r="BQ773" s="83"/>
    </row>
    <row r="774" spans="1:69">
      <c r="A774" s="99" t="str">
        <f>IFERROR(_xlfn.XLOOKUP($G774,通讯通路门店!$S$4:$S$993933,通讯通路门店!$A$4:$A$993933,0,0),"")</f>
        <v/>
      </c>
      <c r="B774" s="99" t="str">
        <f>IFERROR(_xlfn.XLOOKUP($G774,通讯通路门店!$S$4:$S$993933,通讯通路门店!$B$4:$B$993933,0,0),"")</f>
        <v/>
      </c>
      <c r="C774" s="99" t="str">
        <f>IFERROR(_xlfn.XLOOKUP($G774,通讯通路门店!$S$4:$S$993933,通讯通路门店!$C$4:$C$993933,0,0),"")</f>
        <v/>
      </c>
      <c r="D774" s="99" t="str">
        <f>IFERROR(_xlfn.XLOOKUP($G774,通讯通路门店!$S$4:$S$993933,通讯通路门店!$D$4:$D$993933,0,0),"")</f>
        <v/>
      </c>
      <c r="E774" s="83"/>
      <c r="F774" s="83"/>
      <c r="G774" s="101" t="e">
        <v>#N/A</v>
      </c>
      <c r="H774" s="102" t="str">
        <f>IFERROR(_xlfn.XLOOKUP($G774,通讯通路门店!$S$4:$S$993933,通讯通路门店!$R$4:$R$993933,0,0),"")</f>
        <v/>
      </c>
      <c r="I774" s="83"/>
      <c r="J774" s="83"/>
      <c r="K774" s="83"/>
      <c r="L774" s="83"/>
      <c r="M774" s="83"/>
      <c r="N774" s="83"/>
      <c r="O774" s="83"/>
      <c r="P774" s="83"/>
      <c r="Q774" s="83"/>
      <c r="R774" s="83"/>
      <c r="S774" s="83"/>
      <c r="T774" s="83"/>
      <c r="U774" s="99">
        <f>COUNTIF(通讯通路门店!$S:$S,$G774)</f>
        <v>0</v>
      </c>
      <c r="V774" s="99">
        <f>COUNTIFS(通讯通路门店!$S:$S,$G774,通讯通路门店!$J:$J,"综合卖场")</f>
        <v>0</v>
      </c>
      <c r="W774" s="99">
        <f>SUMIFS(通讯通路门店!$AJ:$AJ,通讯通路门店!$S:$S,通讯客户沙盘!$G774)</f>
        <v>0</v>
      </c>
      <c r="X774" s="99">
        <f t="shared" si="60"/>
        <v>0</v>
      </c>
      <c r="Y774" s="99">
        <f>COUNTIFS(通讯通路门店!$S:$S,$G774,通讯通路门店!$J:$J,"荣耀体验店")+COUNTIFS(通讯通路门店!$S:$S,$G774,通讯通路门店!$J:$J,"荣耀授权专卖店")</f>
        <v>0</v>
      </c>
      <c r="Z774" s="99">
        <f>COUNTIFS(通讯通路门店!$S:$S,$G774,通讯通路门店!$J:$J,"VIVO体验店")</f>
        <v>0</v>
      </c>
      <c r="AA774" s="99">
        <f>COUNTIFS(通讯通路门店!$S:$S,$G774,通讯通路门店!$J:$J,"OPPO体验店")</f>
        <v>0</v>
      </c>
      <c r="AB774" s="99">
        <f>COUNTIFS(通讯通路门店!$S:$S,$G774,通讯通路门店!$J:$J,"华为授权体验店")+COUNTIFS(通讯通路门店!$S:$S,$G774,通讯通路门店!$J:$J,"华为堡垒店")</f>
        <v>0</v>
      </c>
      <c r="AC774" s="99">
        <f>COUNTIFS(通讯通路门店!$S:$S,$G774,通讯通路门店!$J:$J,"小米体验店")</f>
        <v>0</v>
      </c>
      <c r="AD774" s="99">
        <f>COUNTIFS(通讯通路门店!$S:$S,$G774,通讯通路门店!$J:$J,"苹果体验店")</f>
        <v>0</v>
      </c>
      <c r="AE774" s="99">
        <f>COUNTIFS(通讯通路门店!$S:$S,$G774,通讯通路门店!$J:$J,"其他品牌专卖店")</f>
        <v>0</v>
      </c>
      <c r="AF774" s="99">
        <f>SUMIFS(通讯通路门店!$BI:$BI,通讯通路门店!$S:$S,$G774)</f>
        <v>0</v>
      </c>
      <c r="AG774" s="99">
        <f>SUMIFS(通讯通路门店!$BH:$BH,通讯通路门店!$S:$S,$G774)</f>
        <v>0</v>
      </c>
      <c r="AH774" s="99">
        <f t="shared" si="61"/>
        <v>0</v>
      </c>
      <c r="AI774" s="99">
        <f>SUMIFS(通讯通路门店!$BB:$BB,通讯通路门店!$S:$S,$G774)</f>
        <v>0</v>
      </c>
      <c r="AJ774" s="99">
        <f>SUMIFS(通讯通路门店!$BE:$BE,通讯通路门店!$S:$S,$G774)</f>
        <v>0</v>
      </c>
      <c r="AK774" s="99">
        <f>SUMIFS(通讯通路门店!$BG:$BG,通讯通路门店!$S:$S,$G774)</f>
        <v>0</v>
      </c>
      <c r="AL774" s="99">
        <f>SUMIFS(通讯通路门店!$BC:$BC,通讯通路门店!$S:$S,$G774)</f>
        <v>0</v>
      </c>
      <c r="AM774" s="99">
        <f>SUMIFS(通讯通路门店!$BD:$BD,通讯通路门店!$S:$S,$G774)</f>
        <v>0</v>
      </c>
      <c r="AN774" s="99">
        <f>SUMIFS(通讯通路门店!$BF:$BF,通讯通路门店!$S:$S,$G774)</f>
        <v>0</v>
      </c>
      <c r="AO774" s="99">
        <f t="shared" si="62"/>
        <v>0</v>
      </c>
      <c r="AP774" s="99">
        <f>SUMIFS(通讯通路门店!$K:$K,通讯通路门店!$S:$S,$G774)</f>
        <v>0</v>
      </c>
      <c r="AQ774" s="83"/>
      <c r="AR774" s="99">
        <f>SUMIFS(通讯通路门店!$T:$T,通讯通路门店!$S:$S,$G774)</f>
        <v>0</v>
      </c>
      <c r="AS774" s="99">
        <f>SUMIFS(通讯通路门店!$U:$U,通讯通路门店!$S:$S,$G774)</f>
        <v>0</v>
      </c>
      <c r="AT774" s="99">
        <f>SUMIFS(通讯通路门店!$V:$V,通讯通路门店!$S:$S,$G774)</f>
        <v>0</v>
      </c>
      <c r="AU774" s="99">
        <f>SUMIFS(通讯通路门店!$W:$W,通讯通路门店!$S:$S,$G774)</f>
        <v>0</v>
      </c>
      <c r="AV774" s="99">
        <f>SUMIFS(通讯通路门店!$Z:$Z,通讯通路门店!$S:$S,$G774)</f>
        <v>0</v>
      </c>
      <c r="AW774" s="99">
        <f>SUMIFS(通讯通路门店!$AB:$AB,通讯通路门店!$S:$S,$G774)</f>
        <v>0</v>
      </c>
      <c r="AX774" s="99">
        <f>SUMIFS(通讯通路门店!$X:$X,通讯通路门店!$S:$S,$G774)</f>
        <v>0</v>
      </c>
      <c r="AY774" s="99">
        <f>SUMIFS(通讯通路门店!$Y:$Y,通讯通路门店!$S:$S,$G774)</f>
        <v>0</v>
      </c>
      <c r="AZ774" s="99">
        <f>SUMIFS(通讯通路门店!$AA:$AA,通讯通路门店!$S:$S,$G774)</f>
        <v>0</v>
      </c>
      <c r="BA774" s="99">
        <f t="shared" si="63"/>
        <v>0</v>
      </c>
      <c r="BB774" s="99">
        <f t="shared" si="64"/>
        <v>0</v>
      </c>
      <c r="BC774" s="99">
        <f>SUMIFS(通讯通路门店!$W:$W,通讯通路门店!$S:$S,$G774,通讯通路门店!$J:$J,"荣耀体验店")+SUMIFS(通讯通路门店!$W:$W,通讯通路门店!$S:$S,$G774,通讯通路门店!$J:$J,"荣耀授权专卖店")</f>
        <v>0</v>
      </c>
      <c r="BD774" s="99">
        <f>SUMIFS(通讯通路门店!$Z:$Z,通讯通路门店!$S:$S,$G774,通讯通路门店!$J:$J,"VIVO体验店")</f>
        <v>0</v>
      </c>
      <c r="BE774" s="99">
        <f>SUMIFS(通讯通路门店!$AB:$AB,通讯通路门店!$S:$S,$G774,通讯通路门店!$J:$J,"OPPO体验店")</f>
        <v>0</v>
      </c>
      <c r="BF774" s="99">
        <f>SUMIFS(通讯通路门店!$X:$X,通讯通路门店!$S:$S,$G774,通讯通路门店!$J:$J,"华为授权体验店")+SUMIFS(通讯通路门店!$AA:$AA,通讯通路门店!$S:$S,$G774,通讯通路门店!$J:$J,"华为堡垒店")</f>
        <v>0</v>
      </c>
      <c r="BG774" s="99">
        <f>SUMIFS(通讯通路门店!$Y:$Y,通讯通路门店!$S:$S,$G774,通讯通路门店!$J:$J,"小米体验店")</f>
        <v>0</v>
      </c>
      <c r="BH774" s="99">
        <f>SUMIFS(通讯通路门店!$AA:$AA,通讯通路门店!$S:$S,$G774,通讯通路门店!$J:$J,"苹果体验店")</f>
        <v>0</v>
      </c>
      <c r="BI774" s="99">
        <f>SUMIFS(通讯通路门店!$K:$K,通讯通路门店!$S:$S,$G774,通讯通路门店!$J:$J,"其他品牌专卖店")</f>
        <v>0</v>
      </c>
      <c r="BJ774" s="99">
        <f>SUMIFS(通讯通路门店!$AC:$AC,通讯通路门店!$S:$S,$G774)</f>
        <v>0</v>
      </c>
      <c r="BK774" s="99">
        <f>SUMIFS(通讯通路门店!$AD:$AD,通讯通路门店!$S:$S,$G774)</f>
        <v>0</v>
      </c>
      <c r="BL774" s="99">
        <f>SUMIFS(通讯通路门店!$AE:$AE,通讯通路门店!$S:$S,$G774)</f>
        <v>0</v>
      </c>
      <c r="BM774" s="99">
        <f>SUMIFS(通讯通路门店!$AF:$AF,通讯通路门店!$S:$S,$G774)</f>
        <v>0</v>
      </c>
      <c r="BN774" s="99">
        <f>SUMIFS(通讯通路门店!$AG:$AG,通讯通路门店!$S:$S,$G774)</f>
        <v>0</v>
      </c>
      <c r="BO774" s="99">
        <f>SUMIFS(通讯通路门店!$AH:$AH,通讯通路门店!$S:$S,$G774)</f>
        <v>0</v>
      </c>
      <c r="BP774" s="99">
        <f>SUMIFS(通讯通路门店!$AI:$AI,通讯通路门店!$S:$S,$G774)</f>
        <v>0</v>
      </c>
      <c r="BQ774" s="83"/>
    </row>
    <row r="775" spans="1:69">
      <c r="A775" s="99" t="str">
        <f>IFERROR(_xlfn.XLOOKUP($G775,通讯通路门店!$S$4:$S$993933,通讯通路门店!$A$4:$A$993933,0,0),"")</f>
        <v/>
      </c>
      <c r="B775" s="99" t="str">
        <f>IFERROR(_xlfn.XLOOKUP($G775,通讯通路门店!$S$4:$S$993933,通讯通路门店!$B$4:$B$993933,0,0),"")</f>
        <v/>
      </c>
      <c r="C775" s="99" t="str">
        <f>IFERROR(_xlfn.XLOOKUP($G775,通讯通路门店!$S$4:$S$993933,通讯通路门店!$C$4:$C$993933,0,0),"")</f>
        <v/>
      </c>
      <c r="D775" s="99" t="str">
        <f>IFERROR(_xlfn.XLOOKUP($G775,通讯通路门店!$S$4:$S$993933,通讯通路门店!$D$4:$D$993933,0,0),"")</f>
        <v/>
      </c>
      <c r="E775" s="83"/>
      <c r="F775" s="83"/>
      <c r="G775" s="101" t="e">
        <v>#N/A</v>
      </c>
      <c r="H775" s="102" t="str">
        <f>IFERROR(_xlfn.XLOOKUP($G775,通讯通路门店!$S$4:$S$993933,通讯通路门店!$R$4:$R$993933,0,0),"")</f>
        <v/>
      </c>
      <c r="I775" s="83"/>
      <c r="J775" s="83"/>
      <c r="K775" s="83"/>
      <c r="L775" s="83"/>
      <c r="M775" s="83"/>
      <c r="N775" s="83"/>
      <c r="O775" s="83"/>
      <c r="P775" s="83"/>
      <c r="Q775" s="83"/>
      <c r="R775" s="83"/>
      <c r="S775" s="83"/>
      <c r="T775" s="83"/>
      <c r="U775" s="99">
        <f>COUNTIF(通讯通路门店!$S:$S,$G775)</f>
        <v>0</v>
      </c>
      <c r="V775" s="99">
        <f>COUNTIFS(通讯通路门店!$S:$S,$G775,通讯通路门店!$J:$J,"综合卖场")</f>
        <v>0</v>
      </c>
      <c r="W775" s="99">
        <f>SUMIFS(通讯通路门店!$AJ:$AJ,通讯通路门店!$S:$S,通讯客户沙盘!$G775)</f>
        <v>0</v>
      </c>
      <c r="X775" s="99">
        <f t="shared" si="60"/>
        <v>0</v>
      </c>
      <c r="Y775" s="99">
        <f>COUNTIFS(通讯通路门店!$S:$S,$G775,通讯通路门店!$J:$J,"荣耀体验店")+COUNTIFS(通讯通路门店!$S:$S,$G775,通讯通路门店!$J:$J,"荣耀授权专卖店")</f>
        <v>0</v>
      </c>
      <c r="Z775" s="99">
        <f>COUNTIFS(通讯通路门店!$S:$S,$G775,通讯通路门店!$J:$J,"VIVO体验店")</f>
        <v>0</v>
      </c>
      <c r="AA775" s="99">
        <f>COUNTIFS(通讯通路门店!$S:$S,$G775,通讯通路门店!$J:$J,"OPPO体验店")</f>
        <v>0</v>
      </c>
      <c r="AB775" s="99">
        <f>COUNTIFS(通讯通路门店!$S:$S,$G775,通讯通路门店!$J:$J,"华为授权体验店")+COUNTIFS(通讯通路门店!$S:$S,$G775,通讯通路门店!$J:$J,"华为堡垒店")</f>
        <v>0</v>
      </c>
      <c r="AC775" s="99">
        <f>COUNTIFS(通讯通路门店!$S:$S,$G775,通讯通路门店!$J:$J,"小米体验店")</f>
        <v>0</v>
      </c>
      <c r="AD775" s="99">
        <f>COUNTIFS(通讯通路门店!$S:$S,$G775,通讯通路门店!$J:$J,"苹果体验店")</f>
        <v>0</v>
      </c>
      <c r="AE775" s="99">
        <f>COUNTIFS(通讯通路门店!$S:$S,$G775,通讯通路门店!$J:$J,"其他品牌专卖店")</f>
        <v>0</v>
      </c>
      <c r="AF775" s="99">
        <f>SUMIFS(通讯通路门店!$BI:$BI,通讯通路门店!$S:$S,$G775)</f>
        <v>0</v>
      </c>
      <c r="AG775" s="99">
        <f>SUMIFS(通讯通路门店!$BH:$BH,通讯通路门店!$S:$S,$G775)</f>
        <v>0</v>
      </c>
      <c r="AH775" s="99">
        <f t="shared" si="61"/>
        <v>0</v>
      </c>
      <c r="AI775" s="99">
        <f>SUMIFS(通讯通路门店!$BB:$BB,通讯通路门店!$S:$S,$G775)</f>
        <v>0</v>
      </c>
      <c r="AJ775" s="99">
        <f>SUMIFS(通讯通路门店!$BE:$BE,通讯通路门店!$S:$S,$G775)</f>
        <v>0</v>
      </c>
      <c r="AK775" s="99">
        <f>SUMIFS(通讯通路门店!$BG:$BG,通讯通路门店!$S:$S,$G775)</f>
        <v>0</v>
      </c>
      <c r="AL775" s="99">
        <f>SUMIFS(通讯通路门店!$BC:$BC,通讯通路门店!$S:$S,$G775)</f>
        <v>0</v>
      </c>
      <c r="AM775" s="99">
        <f>SUMIFS(通讯通路门店!$BD:$BD,通讯通路门店!$S:$S,$G775)</f>
        <v>0</v>
      </c>
      <c r="AN775" s="99">
        <f>SUMIFS(通讯通路门店!$BF:$BF,通讯通路门店!$S:$S,$G775)</f>
        <v>0</v>
      </c>
      <c r="AO775" s="99">
        <f t="shared" si="62"/>
        <v>0</v>
      </c>
      <c r="AP775" s="99">
        <f>SUMIFS(通讯通路门店!$K:$K,通讯通路门店!$S:$S,$G775)</f>
        <v>0</v>
      </c>
      <c r="AQ775" s="83"/>
      <c r="AR775" s="99">
        <f>SUMIFS(通讯通路门店!$T:$T,通讯通路门店!$S:$S,$G775)</f>
        <v>0</v>
      </c>
      <c r="AS775" s="99">
        <f>SUMIFS(通讯通路门店!$U:$U,通讯通路门店!$S:$S,$G775)</f>
        <v>0</v>
      </c>
      <c r="AT775" s="99">
        <f>SUMIFS(通讯通路门店!$V:$V,通讯通路门店!$S:$S,$G775)</f>
        <v>0</v>
      </c>
      <c r="AU775" s="99">
        <f>SUMIFS(通讯通路门店!$W:$W,通讯通路门店!$S:$S,$G775)</f>
        <v>0</v>
      </c>
      <c r="AV775" s="99">
        <f>SUMIFS(通讯通路门店!$Z:$Z,通讯通路门店!$S:$S,$G775)</f>
        <v>0</v>
      </c>
      <c r="AW775" s="99">
        <f>SUMIFS(通讯通路门店!$AB:$AB,通讯通路门店!$S:$S,$G775)</f>
        <v>0</v>
      </c>
      <c r="AX775" s="99">
        <f>SUMIFS(通讯通路门店!$X:$X,通讯通路门店!$S:$S,$G775)</f>
        <v>0</v>
      </c>
      <c r="AY775" s="99">
        <f>SUMIFS(通讯通路门店!$Y:$Y,通讯通路门店!$S:$S,$G775)</f>
        <v>0</v>
      </c>
      <c r="AZ775" s="99">
        <f>SUMIFS(通讯通路门店!$AA:$AA,通讯通路门店!$S:$S,$G775)</f>
        <v>0</v>
      </c>
      <c r="BA775" s="99">
        <f t="shared" si="63"/>
        <v>0</v>
      </c>
      <c r="BB775" s="99">
        <f t="shared" si="64"/>
        <v>0</v>
      </c>
      <c r="BC775" s="99">
        <f>SUMIFS(通讯通路门店!$W:$W,通讯通路门店!$S:$S,$G775,通讯通路门店!$J:$J,"荣耀体验店")+SUMIFS(通讯通路门店!$W:$W,通讯通路门店!$S:$S,$G775,通讯通路门店!$J:$J,"荣耀授权专卖店")</f>
        <v>0</v>
      </c>
      <c r="BD775" s="99">
        <f>SUMIFS(通讯通路门店!$Z:$Z,通讯通路门店!$S:$S,$G775,通讯通路门店!$J:$J,"VIVO体验店")</f>
        <v>0</v>
      </c>
      <c r="BE775" s="99">
        <f>SUMIFS(通讯通路门店!$AB:$AB,通讯通路门店!$S:$S,$G775,通讯通路门店!$J:$J,"OPPO体验店")</f>
        <v>0</v>
      </c>
      <c r="BF775" s="99">
        <f>SUMIFS(通讯通路门店!$X:$X,通讯通路门店!$S:$S,$G775,通讯通路门店!$J:$J,"华为授权体验店")+SUMIFS(通讯通路门店!$AA:$AA,通讯通路门店!$S:$S,$G775,通讯通路门店!$J:$J,"华为堡垒店")</f>
        <v>0</v>
      </c>
      <c r="BG775" s="99">
        <f>SUMIFS(通讯通路门店!$Y:$Y,通讯通路门店!$S:$S,$G775,通讯通路门店!$J:$J,"小米体验店")</f>
        <v>0</v>
      </c>
      <c r="BH775" s="99">
        <f>SUMIFS(通讯通路门店!$AA:$AA,通讯通路门店!$S:$S,$G775,通讯通路门店!$J:$J,"苹果体验店")</f>
        <v>0</v>
      </c>
      <c r="BI775" s="99">
        <f>SUMIFS(通讯通路门店!$K:$K,通讯通路门店!$S:$S,$G775,通讯通路门店!$J:$J,"其他品牌专卖店")</f>
        <v>0</v>
      </c>
      <c r="BJ775" s="99">
        <f>SUMIFS(通讯通路门店!$AC:$AC,通讯通路门店!$S:$S,$G775)</f>
        <v>0</v>
      </c>
      <c r="BK775" s="99">
        <f>SUMIFS(通讯通路门店!$AD:$AD,通讯通路门店!$S:$S,$G775)</f>
        <v>0</v>
      </c>
      <c r="BL775" s="99">
        <f>SUMIFS(通讯通路门店!$AE:$AE,通讯通路门店!$S:$S,$G775)</f>
        <v>0</v>
      </c>
      <c r="BM775" s="99">
        <f>SUMIFS(通讯通路门店!$AF:$AF,通讯通路门店!$S:$S,$G775)</f>
        <v>0</v>
      </c>
      <c r="BN775" s="99">
        <f>SUMIFS(通讯通路门店!$AG:$AG,通讯通路门店!$S:$S,$G775)</f>
        <v>0</v>
      </c>
      <c r="BO775" s="99">
        <f>SUMIFS(通讯通路门店!$AH:$AH,通讯通路门店!$S:$S,$G775)</f>
        <v>0</v>
      </c>
      <c r="BP775" s="99">
        <f>SUMIFS(通讯通路门店!$AI:$AI,通讯通路门店!$S:$S,$G775)</f>
        <v>0</v>
      </c>
      <c r="BQ775" s="83"/>
    </row>
    <row r="776" spans="1:69">
      <c r="A776" s="99" t="str">
        <f>IFERROR(_xlfn.XLOOKUP($G776,通讯通路门店!$S$4:$S$993933,通讯通路门店!$A$4:$A$993933,0,0),"")</f>
        <v/>
      </c>
      <c r="B776" s="99" t="str">
        <f>IFERROR(_xlfn.XLOOKUP($G776,通讯通路门店!$S$4:$S$993933,通讯通路门店!$B$4:$B$993933,0,0),"")</f>
        <v/>
      </c>
      <c r="C776" s="99" t="str">
        <f>IFERROR(_xlfn.XLOOKUP($G776,通讯通路门店!$S$4:$S$993933,通讯通路门店!$C$4:$C$993933,0,0),"")</f>
        <v/>
      </c>
      <c r="D776" s="99" t="str">
        <f>IFERROR(_xlfn.XLOOKUP($G776,通讯通路门店!$S$4:$S$993933,通讯通路门店!$D$4:$D$993933,0,0),"")</f>
        <v/>
      </c>
      <c r="E776" s="83"/>
      <c r="F776" s="83"/>
      <c r="G776" s="101" t="e">
        <v>#N/A</v>
      </c>
      <c r="H776" s="102" t="str">
        <f>IFERROR(_xlfn.XLOOKUP($G776,通讯通路门店!$S$4:$S$993933,通讯通路门店!$R$4:$R$993933,0,0),"")</f>
        <v/>
      </c>
      <c r="I776" s="83"/>
      <c r="J776" s="83"/>
      <c r="K776" s="83"/>
      <c r="L776" s="83"/>
      <c r="M776" s="83"/>
      <c r="N776" s="83"/>
      <c r="O776" s="83"/>
      <c r="P776" s="83"/>
      <c r="Q776" s="83"/>
      <c r="R776" s="83"/>
      <c r="S776" s="83"/>
      <c r="T776" s="83"/>
      <c r="U776" s="99">
        <f>COUNTIF(通讯通路门店!$S:$S,$G776)</f>
        <v>0</v>
      </c>
      <c r="V776" s="99">
        <f>COUNTIFS(通讯通路门店!$S:$S,$G776,通讯通路门店!$J:$J,"综合卖场")</f>
        <v>0</v>
      </c>
      <c r="W776" s="99">
        <f>SUMIFS(通讯通路门店!$AJ:$AJ,通讯通路门店!$S:$S,通讯客户沙盘!$G776)</f>
        <v>0</v>
      </c>
      <c r="X776" s="99">
        <f t="shared" si="60"/>
        <v>0</v>
      </c>
      <c r="Y776" s="99">
        <f>COUNTIFS(通讯通路门店!$S:$S,$G776,通讯通路门店!$J:$J,"荣耀体验店")+COUNTIFS(通讯通路门店!$S:$S,$G776,通讯通路门店!$J:$J,"荣耀授权专卖店")</f>
        <v>0</v>
      </c>
      <c r="Z776" s="99">
        <f>COUNTIFS(通讯通路门店!$S:$S,$G776,通讯通路门店!$J:$J,"VIVO体验店")</f>
        <v>0</v>
      </c>
      <c r="AA776" s="99">
        <f>COUNTIFS(通讯通路门店!$S:$S,$G776,通讯通路门店!$J:$J,"OPPO体验店")</f>
        <v>0</v>
      </c>
      <c r="AB776" s="99">
        <f>COUNTIFS(通讯通路门店!$S:$S,$G776,通讯通路门店!$J:$J,"华为授权体验店")+COUNTIFS(通讯通路门店!$S:$S,$G776,通讯通路门店!$J:$J,"华为堡垒店")</f>
        <v>0</v>
      </c>
      <c r="AC776" s="99">
        <f>COUNTIFS(通讯通路门店!$S:$S,$G776,通讯通路门店!$J:$J,"小米体验店")</f>
        <v>0</v>
      </c>
      <c r="AD776" s="99">
        <f>COUNTIFS(通讯通路门店!$S:$S,$G776,通讯通路门店!$J:$J,"苹果体验店")</f>
        <v>0</v>
      </c>
      <c r="AE776" s="99">
        <f>COUNTIFS(通讯通路门店!$S:$S,$G776,通讯通路门店!$J:$J,"其他品牌专卖店")</f>
        <v>0</v>
      </c>
      <c r="AF776" s="99">
        <f>SUMIFS(通讯通路门店!$BI:$BI,通讯通路门店!$S:$S,$G776)</f>
        <v>0</v>
      </c>
      <c r="AG776" s="99">
        <f>SUMIFS(通讯通路门店!$BH:$BH,通讯通路门店!$S:$S,$G776)</f>
        <v>0</v>
      </c>
      <c r="AH776" s="99">
        <f t="shared" si="61"/>
        <v>0</v>
      </c>
      <c r="AI776" s="99">
        <f>SUMIFS(通讯通路门店!$BB:$BB,通讯通路门店!$S:$S,$G776)</f>
        <v>0</v>
      </c>
      <c r="AJ776" s="99">
        <f>SUMIFS(通讯通路门店!$BE:$BE,通讯通路门店!$S:$S,$G776)</f>
        <v>0</v>
      </c>
      <c r="AK776" s="99">
        <f>SUMIFS(通讯通路门店!$BG:$BG,通讯通路门店!$S:$S,$G776)</f>
        <v>0</v>
      </c>
      <c r="AL776" s="99">
        <f>SUMIFS(通讯通路门店!$BC:$BC,通讯通路门店!$S:$S,$G776)</f>
        <v>0</v>
      </c>
      <c r="AM776" s="99">
        <f>SUMIFS(通讯通路门店!$BD:$BD,通讯通路门店!$S:$S,$G776)</f>
        <v>0</v>
      </c>
      <c r="AN776" s="99">
        <f>SUMIFS(通讯通路门店!$BF:$BF,通讯通路门店!$S:$S,$G776)</f>
        <v>0</v>
      </c>
      <c r="AO776" s="99">
        <f t="shared" si="62"/>
        <v>0</v>
      </c>
      <c r="AP776" s="99">
        <f>SUMIFS(通讯通路门店!$K:$K,通讯通路门店!$S:$S,$G776)</f>
        <v>0</v>
      </c>
      <c r="AQ776" s="83"/>
      <c r="AR776" s="99">
        <f>SUMIFS(通讯通路门店!$T:$T,通讯通路门店!$S:$S,$G776)</f>
        <v>0</v>
      </c>
      <c r="AS776" s="99">
        <f>SUMIFS(通讯通路门店!$U:$U,通讯通路门店!$S:$S,$G776)</f>
        <v>0</v>
      </c>
      <c r="AT776" s="99">
        <f>SUMIFS(通讯通路门店!$V:$V,通讯通路门店!$S:$S,$G776)</f>
        <v>0</v>
      </c>
      <c r="AU776" s="99">
        <f>SUMIFS(通讯通路门店!$W:$W,通讯通路门店!$S:$S,$G776)</f>
        <v>0</v>
      </c>
      <c r="AV776" s="99">
        <f>SUMIFS(通讯通路门店!$Z:$Z,通讯通路门店!$S:$S,$G776)</f>
        <v>0</v>
      </c>
      <c r="AW776" s="99">
        <f>SUMIFS(通讯通路门店!$AB:$AB,通讯通路门店!$S:$S,$G776)</f>
        <v>0</v>
      </c>
      <c r="AX776" s="99">
        <f>SUMIFS(通讯通路门店!$X:$X,通讯通路门店!$S:$S,$G776)</f>
        <v>0</v>
      </c>
      <c r="AY776" s="99">
        <f>SUMIFS(通讯通路门店!$Y:$Y,通讯通路门店!$S:$S,$G776)</f>
        <v>0</v>
      </c>
      <c r="AZ776" s="99">
        <f>SUMIFS(通讯通路门店!$AA:$AA,通讯通路门店!$S:$S,$G776)</f>
        <v>0</v>
      </c>
      <c r="BA776" s="99">
        <f t="shared" si="63"/>
        <v>0</v>
      </c>
      <c r="BB776" s="99">
        <f t="shared" si="64"/>
        <v>0</v>
      </c>
      <c r="BC776" s="99">
        <f>SUMIFS(通讯通路门店!$W:$W,通讯通路门店!$S:$S,$G776,通讯通路门店!$J:$J,"荣耀体验店")+SUMIFS(通讯通路门店!$W:$W,通讯通路门店!$S:$S,$G776,通讯通路门店!$J:$J,"荣耀授权专卖店")</f>
        <v>0</v>
      </c>
      <c r="BD776" s="99">
        <f>SUMIFS(通讯通路门店!$Z:$Z,通讯通路门店!$S:$S,$G776,通讯通路门店!$J:$J,"VIVO体验店")</f>
        <v>0</v>
      </c>
      <c r="BE776" s="99">
        <f>SUMIFS(通讯通路门店!$AB:$AB,通讯通路门店!$S:$S,$G776,通讯通路门店!$J:$J,"OPPO体验店")</f>
        <v>0</v>
      </c>
      <c r="BF776" s="99">
        <f>SUMIFS(通讯通路门店!$X:$X,通讯通路门店!$S:$S,$G776,通讯通路门店!$J:$J,"华为授权体验店")+SUMIFS(通讯通路门店!$AA:$AA,通讯通路门店!$S:$S,$G776,通讯通路门店!$J:$J,"华为堡垒店")</f>
        <v>0</v>
      </c>
      <c r="BG776" s="99">
        <f>SUMIFS(通讯通路门店!$Y:$Y,通讯通路门店!$S:$S,$G776,通讯通路门店!$J:$J,"小米体验店")</f>
        <v>0</v>
      </c>
      <c r="BH776" s="99">
        <f>SUMIFS(通讯通路门店!$AA:$AA,通讯通路门店!$S:$S,$G776,通讯通路门店!$J:$J,"苹果体验店")</f>
        <v>0</v>
      </c>
      <c r="BI776" s="99">
        <f>SUMIFS(通讯通路门店!$K:$K,通讯通路门店!$S:$S,$G776,通讯通路门店!$J:$J,"其他品牌专卖店")</f>
        <v>0</v>
      </c>
      <c r="BJ776" s="99">
        <f>SUMIFS(通讯通路门店!$AC:$AC,通讯通路门店!$S:$S,$G776)</f>
        <v>0</v>
      </c>
      <c r="BK776" s="99">
        <f>SUMIFS(通讯通路门店!$AD:$AD,通讯通路门店!$S:$S,$G776)</f>
        <v>0</v>
      </c>
      <c r="BL776" s="99">
        <f>SUMIFS(通讯通路门店!$AE:$AE,通讯通路门店!$S:$S,$G776)</f>
        <v>0</v>
      </c>
      <c r="BM776" s="99">
        <f>SUMIFS(通讯通路门店!$AF:$AF,通讯通路门店!$S:$S,$G776)</f>
        <v>0</v>
      </c>
      <c r="BN776" s="99">
        <f>SUMIFS(通讯通路门店!$AG:$AG,通讯通路门店!$S:$S,$G776)</f>
        <v>0</v>
      </c>
      <c r="BO776" s="99">
        <f>SUMIFS(通讯通路门店!$AH:$AH,通讯通路门店!$S:$S,$G776)</f>
        <v>0</v>
      </c>
      <c r="BP776" s="99">
        <f>SUMIFS(通讯通路门店!$AI:$AI,通讯通路门店!$S:$S,$G776)</f>
        <v>0</v>
      </c>
      <c r="BQ776" s="83"/>
    </row>
    <row r="777" spans="1:69">
      <c r="A777" s="99" t="str">
        <f>IFERROR(_xlfn.XLOOKUP($G777,通讯通路门店!$S$4:$S$993933,通讯通路门店!$A$4:$A$993933,0,0),"")</f>
        <v/>
      </c>
      <c r="B777" s="99" t="str">
        <f>IFERROR(_xlfn.XLOOKUP($G777,通讯通路门店!$S$4:$S$993933,通讯通路门店!$B$4:$B$993933,0,0),"")</f>
        <v/>
      </c>
      <c r="C777" s="99" t="str">
        <f>IFERROR(_xlfn.XLOOKUP($G777,通讯通路门店!$S$4:$S$993933,通讯通路门店!$C$4:$C$993933,0,0),"")</f>
        <v/>
      </c>
      <c r="D777" s="99" t="str">
        <f>IFERROR(_xlfn.XLOOKUP($G777,通讯通路门店!$S$4:$S$993933,通讯通路门店!$D$4:$D$993933,0,0),"")</f>
        <v/>
      </c>
      <c r="E777" s="83"/>
      <c r="F777" s="83"/>
      <c r="G777" s="101" t="e">
        <v>#N/A</v>
      </c>
      <c r="H777" s="102" t="str">
        <f>IFERROR(_xlfn.XLOOKUP($G777,通讯通路门店!$S$4:$S$993933,通讯通路门店!$R$4:$R$993933,0,0),"")</f>
        <v/>
      </c>
      <c r="I777" s="83"/>
      <c r="J777" s="83"/>
      <c r="K777" s="83"/>
      <c r="L777" s="83"/>
      <c r="M777" s="83"/>
      <c r="N777" s="83"/>
      <c r="O777" s="83"/>
      <c r="P777" s="83"/>
      <c r="Q777" s="83"/>
      <c r="R777" s="83"/>
      <c r="S777" s="83"/>
      <c r="T777" s="83"/>
      <c r="U777" s="99">
        <f>COUNTIF(通讯通路门店!$S:$S,$G777)</f>
        <v>0</v>
      </c>
      <c r="V777" s="99">
        <f>COUNTIFS(通讯通路门店!$S:$S,$G777,通讯通路门店!$J:$J,"综合卖场")</f>
        <v>0</v>
      </c>
      <c r="W777" s="99">
        <f>SUMIFS(通讯通路门店!$AJ:$AJ,通讯通路门店!$S:$S,通讯客户沙盘!$G777)</f>
        <v>0</v>
      </c>
      <c r="X777" s="99">
        <f t="shared" si="60"/>
        <v>0</v>
      </c>
      <c r="Y777" s="99">
        <f>COUNTIFS(通讯通路门店!$S:$S,$G777,通讯通路门店!$J:$J,"荣耀体验店")+COUNTIFS(通讯通路门店!$S:$S,$G777,通讯通路门店!$J:$J,"荣耀授权专卖店")</f>
        <v>0</v>
      </c>
      <c r="Z777" s="99">
        <f>COUNTIFS(通讯通路门店!$S:$S,$G777,通讯通路门店!$J:$J,"VIVO体验店")</f>
        <v>0</v>
      </c>
      <c r="AA777" s="99">
        <f>COUNTIFS(通讯通路门店!$S:$S,$G777,通讯通路门店!$J:$J,"OPPO体验店")</f>
        <v>0</v>
      </c>
      <c r="AB777" s="99">
        <f>COUNTIFS(通讯通路门店!$S:$S,$G777,通讯通路门店!$J:$J,"华为授权体验店")+COUNTIFS(通讯通路门店!$S:$S,$G777,通讯通路门店!$J:$J,"华为堡垒店")</f>
        <v>0</v>
      </c>
      <c r="AC777" s="99">
        <f>COUNTIFS(通讯通路门店!$S:$S,$G777,通讯通路门店!$J:$J,"小米体验店")</f>
        <v>0</v>
      </c>
      <c r="AD777" s="99">
        <f>COUNTIFS(通讯通路门店!$S:$S,$G777,通讯通路门店!$J:$J,"苹果体验店")</f>
        <v>0</v>
      </c>
      <c r="AE777" s="99">
        <f>COUNTIFS(通讯通路门店!$S:$S,$G777,通讯通路门店!$J:$J,"其他品牌专卖店")</f>
        <v>0</v>
      </c>
      <c r="AF777" s="99">
        <f>SUMIFS(通讯通路门店!$BI:$BI,通讯通路门店!$S:$S,$G777)</f>
        <v>0</v>
      </c>
      <c r="AG777" s="99">
        <f>SUMIFS(通讯通路门店!$BH:$BH,通讯通路门店!$S:$S,$G777)</f>
        <v>0</v>
      </c>
      <c r="AH777" s="99">
        <f t="shared" si="61"/>
        <v>0</v>
      </c>
      <c r="AI777" s="99">
        <f>SUMIFS(通讯通路门店!$BB:$BB,通讯通路门店!$S:$S,$G777)</f>
        <v>0</v>
      </c>
      <c r="AJ777" s="99">
        <f>SUMIFS(通讯通路门店!$BE:$BE,通讯通路门店!$S:$S,$G777)</f>
        <v>0</v>
      </c>
      <c r="AK777" s="99">
        <f>SUMIFS(通讯通路门店!$BG:$BG,通讯通路门店!$S:$S,$G777)</f>
        <v>0</v>
      </c>
      <c r="AL777" s="99">
        <f>SUMIFS(通讯通路门店!$BC:$BC,通讯通路门店!$S:$S,$G777)</f>
        <v>0</v>
      </c>
      <c r="AM777" s="99">
        <f>SUMIFS(通讯通路门店!$BD:$BD,通讯通路门店!$S:$S,$G777)</f>
        <v>0</v>
      </c>
      <c r="AN777" s="99">
        <f>SUMIFS(通讯通路门店!$BF:$BF,通讯通路门店!$S:$S,$G777)</f>
        <v>0</v>
      </c>
      <c r="AO777" s="99">
        <f t="shared" si="62"/>
        <v>0</v>
      </c>
      <c r="AP777" s="99">
        <f>SUMIFS(通讯通路门店!$K:$K,通讯通路门店!$S:$S,$G777)</f>
        <v>0</v>
      </c>
      <c r="AQ777" s="83"/>
      <c r="AR777" s="99">
        <f>SUMIFS(通讯通路门店!$T:$T,通讯通路门店!$S:$S,$G777)</f>
        <v>0</v>
      </c>
      <c r="AS777" s="99">
        <f>SUMIFS(通讯通路门店!$U:$U,通讯通路门店!$S:$S,$G777)</f>
        <v>0</v>
      </c>
      <c r="AT777" s="99">
        <f>SUMIFS(通讯通路门店!$V:$V,通讯通路门店!$S:$S,$G777)</f>
        <v>0</v>
      </c>
      <c r="AU777" s="99">
        <f>SUMIFS(通讯通路门店!$W:$W,通讯通路门店!$S:$S,$G777)</f>
        <v>0</v>
      </c>
      <c r="AV777" s="99">
        <f>SUMIFS(通讯通路门店!$Z:$Z,通讯通路门店!$S:$S,$G777)</f>
        <v>0</v>
      </c>
      <c r="AW777" s="99">
        <f>SUMIFS(通讯通路门店!$AB:$AB,通讯通路门店!$S:$S,$G777)</f>
        <v>0</v>
      </c>
      <c r="AX777" s="99">
        <f>SUMIFS(通讯通路门店!$X:$X,通讯通路门店!$S:$S,$G777)</f>
        <v>0</v>
      </c>
      <c r="AY777" s="99">
        <f>SUMIFS(通讯通路门店!$Y:$Y,通讯通路门店!$S:$S,$G777)</f>
        <v>0</v>
      </c>
      <c r="AZ777" s="99">
        <f>SUMIFS(通讯通路门店!$AA:$AA,通讯通路门店!$S:$S,$G777)</f>
        <v>0</v>
      </c>
      <c r="BA777" s="99">
        <f t="shared" si="63"/>
        <v>0</v>
      </c>
      <c r="BB777" s="99">
        <f t="shared" si="64"/>
        <v>0</v>
      </c>
      <c r="BC777" s="99">
        <f>SUMIFS(通讯通路门店!$W:$W,通讯通路门店!$S:$S,$G777,通讯通路门店!$J:$J,"荣耀体验店")+SUMIFS(通讯通路门店!$W:$W,通讯通路门店!$S:$S,$G777,通讯通路门店!$J:$J,"荣耀授权专卖店")</f>
        <v>0</v>
      </c>
      <c r="BD777" s="99">
        <f>SUMIFS(通讯通路门店!$Z:$Z,通讯通路门店!$S:$S,$G777,通讯通路门店!$J:$J,"VIVO体验店")</f>
        <v>0</v>
      </c>
      <c r="BE777" s="99">
        <f>SUMIFS(通讯通路门店!$AB:$AB,通讯通路门店!$S:$S,$G777,通讯通路门店!$J:$J,"OPPO体验店")</f>
        <v>0</v>
      </c>
      <c r="BF777" s="99">
        <f>SUMIFS(通讯通路门店!$X:$X,通讯通路门店!$S:$S,$G777,通讯通路门店!$J:$J,"华为授权体验店")+SUMIFS(通讯通路门店!$AA:$AA,通讯通路门店!$S:$S,$G777,通讯通路门店!$J:$J,"华为堡垒店")</f>
        <v>0</v>
      </c>
      <c r="BG777" s="99">
        <f>SUMIFS(通讯通路门店!$Y:$Y,通讯通路门店!$S:$S,$G777,通讯通路门店!$J:$J,"小米体验店")</f>
        <v>0</v>
      </c>
      <c r="BH777" s="99">
        <f>SUMIFS(通讯通路门店!$AA:$AA,通讯通路门店!$S:$S,$G777,通讯通路门店!$J:$J,"苹果体验店")</f>
        <v>0</v>
      </c>
      <c r="BI777" s="99">
        <f>SUMIFS(通讯通路门店!$K:$K,通讯通路门店!$S:$S,$G777,通讯通路门店!$J:$J,"其他品牌专卖店")</f>
        <v>0</v>
      </c>
      <c r="BJ777" s="99">
        <f>SUMIFS(通讯通路门店!$AC:$AC,通讯通路门店!$S:$S,$G777)</f>
        <v>0</v>
      </c>
      <c r="BK777" s="99">
        <f>SUMIFS(通讯通路门店!$AD:$AD,通讯通路门店!$S:$S,$G777)</f>
        <v>0</v>
      </c>
      <c r="BL777" s="99">
        <f>SUMIFS(通讯通路门店!$AE:$AE,通讯通路门店!$S:$S,$G777)</f>
        <v>0</v>
      </c>
      <c r="BM777" s="99">
        <f>SUMIFS(通讯通路门店!$AF:$AF,通讯通路门店!$S:$S,$G777)</f>
        <v>0</v>
      </c>
      <c r="BN777" s="99">
        <f>SUMIFS(通讯通路门店!$AG:$AG,通讯通路门店!$S:$S,$G777)</f>
        <v>0</v>
      </c>
      <c r="BO777" s="99">
        <f>SUMIFS(通讯通路门店!$AH:$AH,通讯通路门店!$S:$S,$G777)</f>
        <v>0</v>
      </c>
      <c r="BP777" s="99">
        <f>SUMIFS(通讯通路门店!$AI:$AI,通讯通路门店!$S:$S,$G777)</f>
        <v>0</v>
      </c>
      <c r="BQ777" s="83"/>
    </row>
    <row r="778" spans="1:69">
      <c r="A778" s="99" t="str">
        <f>IFERROR(_xlfn.XLOOKUP($G778,通讯通路门店!$S$4:$S$993933,通讯通路门店!$A$4:$A$993933,0,0),"")</f>
        <v/>
      </c>
      <c r="B778" s="99" t="str">
        <f>IFERROR(_xlfn.XLOOKUP($G778,通讯通路门店!$S$4:$S$993933,通讯通路门店!$B$4:$B$993933,0,0),"")</f>
        <v/>
      </c>
      <c r="C778" s="99" t="str">
        <f>IFERROR(_xlfn.XLOOKUP($G778,通讯通路门店!$S$4:$S$993933,通讯通路门店!$C$4:$C$993933,0,0),"")</f>
        <v/>
      </c>
      <c r="D778" s="99" t="str">
        <f>IFERROR(_xlfn.XLOOKUP($G778,通讯通路门店!$S$4:$S$993933,通讯通路门店!$D$4:$D$993933,0,0),"")</f>
        <v/>
      </c>
      <c r="E778" s="83"/>
      <c r="F778" s="83"/>
      <c r="G778" s="101" t="e">
        <v>#N/A</v>
      </c>
      <c r="H778" s="102" t="str">
        <f>IFERROR(_xlfn.XLOOKUP($G778,通讯通路门店!$S$4:$S$993933,通讯通路门店!$R$4:$R$993933,0,0),"")</f>
        <v/>
      </c>
      <c r="I778" s="83"/>
      <c r="J778" s="83"/>
      <c r="K778" s="83"/>
      <c r="L778" s="83"/>
      <c r="M778" s="83"/>
      <c r="N778" s="83"/>
      <c r="O778" s="83"/>
      <c r="P778" s="83"/>
      <c r="Q778" s="83"/>
      <c r="R778" s="83"/>
      <c r="S778" s="83"/>
      <c r="T778" s="83"/>
      <c r="U778" s="99">
        <f>COUNTIF(通讯通路门店!$S:$S,$G778)</f>
        <v>0</v>
      </c>
      <c r="V778" s="99">
        <f>COUNTIFS(通讯通路门店!$S:$S,$G778,通讯通路门店!$J:$J,"综合卖场")</f>
        <v>0</v>
      </c>
      <c r="W778" s="99">
        <f>SUMIFS(通讯通路门店!$AJ:$AJ,通讯通路门店!$S:$S,通讯客户沙盘!$G778)</f>
        <v>0</v>
      </c>
      <c r="X778" s="99">
        <f t="shared" si="60"/>
        <v>0</v>
      </c>
      <c r="Y778" s="99">
        <f>COUNTIFS(通讯通路门店!$S:$S,$G778,通讯通路门店!$J:$J,"荣耀体验店")+COUNTIFS(通讯通路门店!$S:$S,$G778,通讯通路门店!$J:$J,"荣耀授权专卖店")</f>
        <v>0</v>
      </c>
      <c r="Z778" s="99">
        <f>COUNTIFS(通讯通路门店!$S:$S,$G778,通讯通路门店!$J:$J,"VIVO体验店")</f>
        <v>0</v>
      </c>
      <c r="AA778" s="99">
        <f>COUNTIFS(通讯通路门店!$S:$S,$G778,通讯通路门店!$J:$J,"OPPO体验店")</f>
        <v>0</v>
      </c>
      <c r="AB778" s="99">
        <f>COUNTIFS(通讯通路门店!$S:$S,$G778,通讯通路门店!$J:$J,"华为授权体验店")+COUNTIFS(通讯通路门店!$S:$S,$G778,通讯通路门店!$J:$J,"华为堡垒店")</f>
        <v>0</v>
      </c>
      <c r="AC778" s="99">
        <f>COUNTIFS(通讯通路门店!$S:$S,$G778,通讯通路门店!$J:$J,"小米体验店")</f>
        <v>0</v>
      </c>
      <c r="AD778" s="99">
        <f>COUNTIFS(通讯通路门店!$S:$S,$G778,通讯通路门店!$J:$J,"苹果体验店")</f>
        <v>0</v>
      </c>
      <c r="AE778" s="99">
        <f>COUNTIFS(通讯通路门店!$S:$S,$G778,通讯通路门店!$J:$J,"其他品牌专卖店")</f>
        <v>0</v>
      </c>
      <c r="AF778" s="99">
        <f>SUMIFS(通讯通路门店!$BI:$BI,通讯通路门店!$S:$S,$G778)</f>
        <v>0</v>
      </c>
      <c r="AG778" s="99">
        <f>SUMIFS(通讯通路门店!$BH:$BH,通讯通路门店!$S:$S,$G778)</f>
        <v>0</v>
      </c>
      <c r="AH778" s="99">
        <f t="shared" si="61"/>
        <v>0</v>
      </c>
      <c r="AI778" s="99">
        <f>SUMIFS(通讯通路门店!$BB:$BB,通讯通路门店!$S:$S,$G778)</f>
        <v>0</v>
      </c>
      <c r="AJ778" s="99">
        <f>SUMIFS(通讯通路门店!$BE:$BE,通讯通路门店!$S:$S,$G778)</f>
        <v>0</v>
      </c>
      <c r="AK778" s="99">
        <f>SUMIFS(通讯通路门店!$BG:$BG,通讯通路门店!$S:$S,$G778)</f>
        <v>0</v>
      </c>
      <c r="AL778" s="99">
        <f>SUMIFS(通讯通路门店!$BC:$BC,通讯通路门店!$S:$S,$G778)</f>
        <v>0</v>
      </c>
      <c r="AM778" s="99">
        <f>SUMIFS(通讯通路门店!$BD:$BD,通讯通路门店!$S:$S,$G778)</f>
        <v>0</v>
      </c>
      <c r="AN778" s="99">
        <f>SUMIFS(通讯通路门店!$BF:$BF,通讯通路门店!$S:$S,$G778)</f>
        <v>0</v>
      </c>
      <c r="AO778" s="99">
        <f t="shared" si="62"/>
        <v>0</v>
      </c>
      <c r="AP778" s="99">
        <f>SUMIFS(通讯通路门店!$K:$K,通讯通路门店!$S:$S,$G778)</f>
        <v>0</v>
      </c>
      <c r="AQ778" s="83"/>
      <c r="AR778" s="99">
        <f>SUMIFS(通讯通路门店!$T:$T,通讯通路门店!$S:$S,$G778)</f>
        <v>0</v>
      </c>
      <c r="AS778" s="99">
        <f>SUMIFS(通讯通路门店!$U:$U,通讯通路门店!$S:$S,$G778)</f>
        <v>0</v>
      </c>
      <c r="AT778" s="99">
        <f>SUMIFS(通讯通路门店!$V:$V,通讯通路门店!$S:$S,$G778)</f>
        <v>0</v>
      </c>
      <c r="AU778" s="99">
        <f>SUMIFS(通讯通路门店!$W:$W,通讯通路门店!$S:$S,$G778)</f>
        <v>0</v>
      </c>
      <c r="AV778" s="99">
        <f>SUMIFS(通讯通路门店!$Z:$Z,通讯通路门店!$S:$S,$G778)</f>
        <v>0</v>
      </c>
      <c r="AW778" s="99">
        <f>SUMIFS(通讯通路门店!$AB:$AB,通讯通路门店!$S:$S,$G778)</f>
        <v>0</v>
      </c>
      <c r="AX778" s="99">
        <f>SUMIFS(通讯通路门店!$X:$X,通讯通路门店!$S:$S,$G778)</f>
        <v>0</v>
      </c>
      <c r="AY778" s="99">
        <f>SUMIFS(通讯通路门店!$Y:$Y,通讯通路门店!$S:$S,$G778)</f>
        <v>0</v>
      </c>
      <c r="AZ778" s="99">
        <f>SUMIFS(通讯通路门店!$AA:$AA,通讯通路门店!$S:$S,$G778)</f>
        <v>0</v>
      </c>
      <c r="BA778" s="99">
        <f t="shared" si="63"/>
        <v>0</v>
      </c>
      <c r="BB778" s="99">
        <f t="shared" si="64"/>
        <v>0</v>
      </c>
      <c r="BC778" s="99">
        <f>SUMIFS(通讯通路门店!$W:$W,通讯通路门店!$S:$S,$G778,通讯通路门店!$J:$J,"荣耀体验店")+SUMIFS(通讯通路门店!$W:$W,通讯通路门店!$S:$S,$G778,通讯通路门店!$J:$J,"荣耀授权专卖店")</f>
        <v>0</v>
      </c>
      <c r="BD778" s="99">
        <f>SUMIFS(通讯通路门店!$Z:$Z,通讯通路门店!$S:$S,$G778,通讯通路门店!$J:$J,"VIVO体验店")</f>
        <v>0</v>
      </c>
      <c r="BE778" s="99">
        <f>SUMIFS(通讯通路门店!$AB:$AB,通讯通路门店!$S:$S,$G778,通讯通路门店!$J:$J,"OPPO体验店")</f>
        <v>0</v>
      </c>
      <c r="BF778" s="99">
        <f>SUMIFS(通讯通路门店!$X:$X,通讯通路门店!$S:$S,$G778,通讯通路门店!$J:$J,"华为授权体验店")+SUMIFS(通讯通路门店!$AA:$AA,通讯通路门店!$S:$S,$G778,通讯通路门店!$J:$J,"华为堡垒店")</f>
        <v>0</v>
      </c>
      <c r="BG778" s="99">
        <f>SUMIFS(通讯通路门店!$Y:$Y,通讯通路门店!$S:$S,$G778,通讯通路门店!$J:$J,"小米体验店")</f>
        <v>0</v>
      </c>
      <c r="BH778" s="99">
        <f>SUMIFS(通讯通路门店!$AA:$AA,通讯通路门店!$S:$S,$G778,通讯通路门店!$J:$J,"苹果体验店")</f>
        <v>0</v>
      </c>
      <c r="BI778" s="99">
        <f>SUMIFS(通讯通路门店!$K:$K,通讯通路门店!$S:$S,$G778,通讯通路门店!$J:$J,"其他品牌专卖店")</f>
        <v>0</v>
      </c>
      <c r="BJ778" s="99">
        <f>SUMIFS(通讯通路门店!$AC:$AC,通讯通路门店!$S:$S,$G778)</f>
        <v>0</v>
      </c>
      <c r="BK778" s="99">
        <f>SUMIFS(通讯通路门店!$AD:$AD,通讯通路门店!$S:$S,$G778)</f>
        <v>0</v>
      </c>
      <c r="BL778" s="99">
        <f>SUMIFS(通讯通路门店!$AE:$AE,通讯通路门店!$S:$S,$G778)</f>
        <v>0</v>
      </c>
      <c r="BM778" s="99">
        <f>SUMIFS(通讯通路门店!$AF:$AF,通讯通路门店!$S:$S,$G778)</f>
        <v>0</v>
      </c>
      <c r="BN778" s="99">
        <f>SUMIFS(通讯通路门店!$AG:$AG,通讯通路门店!$S:$S,$G778)</f>
        <v>0</v>
      </c>
      <c r="BO778" s="99">
        <f>SUMIFS(通讯通路门店!$AH:$AH,通讯通路门店!$S:$S,$G778)</f>
        <v>0</v>
      </c>
      <c r="BP778" s="99">
        <f>SUMIFS(通讯通路门店!$AI:$AI,通讯通路门店!$S:$S,$G778)</f>
        <v>0</v>
      </c>
      <c r="BQ778" s="83"/>
    </row>
    <row r="779" spans="1:69">
      <c r="A779" s="99" t="str">
        <f>IFERROR(_xlfn.XLOOKUP($G779,通讯通路门店!$S$4:$S$993933,通讯通路门店!$A$4:$A$993933,0,0),"")</f>
        <v/>
      </c>
      <c r="B779" s="99" t="str">
        <f>IFERROR(_xlfn.XLOOKUP($G779,通讯通路门店!$S$4:$S$993933,通讯通路门店!$B$4:$B$993933,0,0),"")</f>
        <v/>
      </c>
      <c r="C779" s="99" t="str">
        <f>IFERROR(_xlfn.XLOOKUP($G779,通讯通路门店!$S$4:$S$993933,通讯通路门店!$C$4:$C$993933,0,0),"")</f>
        <v/>
      </c>
      <c r="D779" s="99" t="str">
        <f>IFERROR(_xlfn.XLOOKUP($G779,通讯通路门店!$S$4:$S$993933,通讯通路门店!$D$4:$D$993933,0,0),"")</f>
        <v/>
      </c>
      <c r="E779" s="83"/>
      <c r="F779" s="83"/>
      <c r="G779" s="101" t="e">
        <v>#N/A</v>
      </c>
      <c r="H779" s="102" t="str">
        <f>IFERROR(_xlfn.XLOOKUP($G779,通讯通路门店!$S$4:$S$993933,通讯通路门店!$R$4:$R$993933,0,0),"")</f>
        <v/>
      </c>
      <c r="I779" s="83"/>
      <c r="J779" s="83"/>
      <c r="K779" s="83"/>
      <c r="L779" s="83"/>
      <c r="M779" s="83"/>
      <c r="N779" s="83"/>
      <c r="O779" s="83"/>
      <c r="P779" s="83"/>
      <c r="Q779" s="83"/>
      <c r="R779" s="83"/>
      <c r="S779" s="83"/>
      <c r="T779" s="83"/>
      <c r="U779" s="99">
        <f>COUNTIF(通讯通路门店!$S:$S,$G779)</f>
        <v>0</v>
      </c>
      <c r="V779" s="99">
        <f>COUNTIFS(通讯通路门店!$S:$S,$G779,通讯通路门店!$J:$J,"综合卖场")</f>
        <v>0</v>
      </c>
      <c r="W779" s="99">
        <f>SUMIFS(通讯通路门店!$AJ:$AJ,通讯通路门店!$S:$S,通讯客户沙盘!$G779)</f>
        <v>0</v>
      </c>
      <c r="X779" s="99">
        <f t="shared" si="60"/>
        <v>0</v>
      </c>
      <c r="Y779" s="99">
        <f>COUNTIFS(通讯通路门店!$S:$S,$G779,通讯通路门店!$J:$J,"荣耀体验店")+COUNTIFS(通讯通路门店!$S:$S,$G779,通讯通路门店!$J:$J,"荣耀授权专卖店")</f>
        <v>0</v>
      </c>
      <c r="Z779" s="99">
        <f>COUNTIFS(通讯通路门店!$S:$S,$G779,通讯通路门店!$J:$J,"VIVO体验店")</f>
        <v>0</v>
      </c>
      <c r="AA779" s="99">
        <f>COUNTIFS(通讯通路门店!$S:$S,$G779,通讯通路门店!$J:$J,"OPPO体验店")</f>
        <v>0</v>
      </c>
      <c r="AB779" s="99">
        <f>COUNTIFS(通讯通路门店!$S:$S,$G779,通讯通路门店!$J:$J,"华为授权体验店")+COUNTIFS(通讯通路门店!$S:$S,$G779,通讯通路门店!$J:$J,"华为堡垒店")</f>
        <v>0</v>
      </c>
      <c r="AC779" s="99">
        <f>COUNTIFS(通讯通路门店!$S:$S,$G779,通讯通路门店!$J:$J,"小米体验店")</f>
        <v>0</v>
      </c>
      <c r="AD779" s="99">
        <f>COUNTIFS(通讯通路门店!$S:$S,$G779,通讯通路门店!$J:$J,"苹果体验店")</f>
        <v>0</v>
      </c>
      <c r="AE779" s="99">
        <f>COUNTIFS(通讯通路门店!$S:$S,$G779,通讯通路门店!$J:$J,"其他品牌专卖店")</f>
        <v>0</v>
      </c>
      <c r="AF779" s="99">
        <f>SUMIFS(通讯通路门店!$BI:$BI,通讯通路门店!$S:$S,$G779)</f>
        <v>0</v>
      </c>
      <c r="AG779" s="99">
        <f>SUMIFS(通讯通路门店!$BH:$BH,通讯通路门店!$S:$S,$G779)</f>
        <v>0</v>
      </c>
      <c r="AH779" s="99">
        <f t="shared" si="61"/>
        <v>0</v>
      </c>
      <c r="AI779" s="99">
        <f>SUMIFS(通讯通路门店!$BB:$BB,通讯通路门店!$S:$S,$G779)</f>
        <v>0</v>
      </c>
      <c r="AJ779" s="99">
        <f>SUMIFS(通讯通路门店!$BE:$BE,通讯通路门店!$S:$S,$G779)</f>
        <v>0</v>
      </c>
      <c r="AK779" s="99">
        <f>SUMIFS(通讯通路门店!$BG:$BG,通讯通路门店!$S:$S,$G779)</f>
        <v>0</v>
      </c>
      <c r="AL779" s="99">
        <f>SUMIFS(通讯通路门店!$BC:$BC,通讯通路门店!$S:$S,$G779)</f>
        <v>0</v>
      </c>
      <c r="AM779" s="99">
        <f>SUMIFS(通讯通路门店!$BD:$BD,通讯通路门店!$S:$S,$G779)</f>
        <v>0</v>
      </c>
      <c r="AN779" s="99">
        <f>SUMIFS(通讯通路门店!$BF:$BF,通讯通路门店!$S:$S,$G779)</f>
        <v>0</v>
      </c>
      <c r="AO779" s="99">
        <f t="shared" si="62"/>
        <v>0</v>
      </c>
      <c r="AP779" s="99">
        <f>SUMIFS(通讯通路门店!$K:$K,通讯通路门店!$S:$S,$G779)</f>
        <v>0</v>
      </c>
      <c r="AQ779" s="83"/>
      <c r="AR779" s="99">
        <f>SUMIFS(通讯通路门店!$T:$T,通讯通路门店!$S:$S,$G779)</f>
        <v>0</v>
      </c>
      <c r="AS779" s="99">
        <f>SUMIFS(通讯通路门店!$U:$U,通讯通路门店!$S:$S,$G779)</f>
        <v>0</v>
      </c>
      <c r="AT779" s="99">
        <f>SUMIFS(通讯通路门店!$V:$V,通讯通路门店!$S:$S,$G779)</f>
        <v>0</v>
      </c>
      <c r="AU779" s="99">
        <f>SUMIFS(通讯通路门店!$W:$W,通讯通路门店!$S:$S,$G779)</f>
        <v>0</v>
      </c>
      <c r="AV779" s="99">
        <f>SUMIFS(通讯通路门店!$Z:$Z,通讯通路门店!$S:$S,$G779)</f>
        <v>0</v>
      </c>
      <c r="AW779" s="99">
        <f>SUMIFS(通讯通路门店!$AB:$AB,通讯通路门店!$S:$S,$G779)</f>
        <v>0</v>
      </c>
      <c r="AX779" s="99">
        <f>SUMIFS(通讯通路门店!$X:$X,通讯通路门店!$S:$S,$G779)</f>
        <v>0</v>
      </c>
      <c r="AY779" s="99">
        <f>SUMIFS(通讯通路门店!$Y:$Y,通讯通路门店!$S:$S,$G779)</f>
        <v>0</v>
      </c>
      <c r="AZ779" s="99">
        <f>SUMIFS(通讯通路门店!$AA:$AA,通讯通路门店!$S:$S,$G779)</f>
        <v>0</v>
      </c>
      <c r="BA779" s="99">
        <f t="shared" si="63"/>
        <v>0</v>
      </c>
      <c r="BB779" s="99">
        <f t="shared" si="64"/>
        <v>0</v>
      </c>
      <c r="BC779" s="99">
        <f>SUMIFS(通讯通路门店!$W:$W,通讯通路门店!$S:$S,$G779,通讯通路门店!$J:$J,"荣耀体验店")+SUMIFS(通讯通路门店!$W:$W,通讯通路门店!$S:$S,$G779,通讯通路门店!$J:$J,"荣耀授权专卖店")</f>
        <v>0</v>
      </c>
      <c r="BD779" s="99">
        <f>SUMIFS(通讯通路门店!$Z:$Z,通讯通路门店!$S:$S,$G779,通讯通路门店!$J:$J,"VIVO体验店")</f>
        <v>0</v>
      </c>
      <c r="BE779" s="99">
        <f>SUMIFS(通讯通路门店!$AB:$AB,通讯通路门店!$S:$S,$G779,通讯通路门店!$J:$J,"OPPO体验店")</f>
        <v>0</v>
      </c>
      <c r="BF779" s="99">
        <f>SUMIFS(通讯通路门店!$X:$X,通讯通路门店!$S:$S,$G779,通讯通路门店!$J:$J,"华为授权体验店")+SUMIFS(通讯通路门店!$AA:$AA,通讯通路门店!$S:$S,$G779,通讯通路门店!$J:$J,"华为堡垒店")</f>
        <v>0</v>
      </c>
      <c r="BG779" s="99">
        <f>SUMIFS(通讯通路门店!$Y:$Y,通讯通路门店!$S:$S,$G779,通讯通路门店!$J:$J,"小米体验店")</f>
        <v>0</v>
      </c>
      <c r="BH779" s="99">
        <f>SUMIFS(通讯通路门店!$AA:$AA,通讯通路门店!$S:$S,$G779,通讯通路门店!$J:$J,"苹果体验店")</f>
        <v>0</v>
      </c>
      <c r="BI779" s="99">
        <f>SUMIFS(通讯通路门店!$K:$K,通讯通路门店!$S:$S,$G779,通讯通路门店!$J:$J,"其他品牌专卖店")</f>
        <v>0</v>
      </c>
      <c r="BJ779" s="99">
        <f>SUMIFS(通讯通路门店!$AC:$AC,通讯通路门店!$S:$S,$G779)</f>
        <v>0</v>
      </c>
      <c r="BK779" s="99">
        <f>SUMIFS(通讯通路门店!$AD:$AD,通讯通路门店!$S:$S,$G779)</f>
        <v>0</v>
      </c>
      <c r="BL779" s="99">
        <f>SUMIFS(通讯通路门店!$AE:$AE,通讯通路门店!$S:$S,$G779)</f>
        <v>0</v>
      </c>
      <c r="BM779" s="99">
        <f>SUMIFS(通讯通路门店!$AF:$AF,通讯通路门店!$S:$S,$G779)</f>
        <v>0</v>
      </c>
      <c r="BN779" s="99">
        <f>SUMIFS(通讯通路门店!$AG:$AG,通讯通路门店!$S:$S,$G779)</f>
        <v>0</v>
      </c>
      <c r="BO779" s="99">
        <f>SUMIFS(通讯通路门店!$AH:$AH,通讯通路门店!$S:$S,$G779)</f>
        <v>0</v>
      </c>
      <c r="BP779" s="99">
        <f>SUMIFS(通讯通路门店!$AI:$AI,通讯通路门店!$S:$S,$G779)</f>
        <v>0</v>
      </c>
      <c r="BQ779" s="83"/>
    </row>
    <row r="780" spans="1:69">
      <c r="A780" s="99" t="str">
        <f>IFERROR(_xlfn.XLOOKUP($G780,通讯通路门店!$S$4:$S$993933,通讯通路门店!$A$4:$A$993933,0,0),"")</f>
        <v/>
      </c>
      <c r="B780" s="99" t="str">
        <f>IFERROR(_xlfn.XLOOKUP($G780,通讯通路门店!$S$4:$S$993933,通讯通路门店!$B$4:$B$993933,0,0),"")</f>
        <v/>
      </c>
      <c r="C780" s="99" t="str">
        <f>IFERROR(_xlfn.XLOOKUP($G780,通讯通路门店!$S$4:$S$993933,通讯通路门店!$C$4:$C$993933,0,0),"")</f>
        <v/>
      </c>
      <c r="D780" s="99" t="str">
        <f>IFERROR(_xlfn.XLOOKUP($G780,通讯通路门店!$S$4:$S$993933,通讯通路门店!$D$4:$D$993933,0,0),"")</f>
        <v/>
      </c>
      <c r="E780" s="83"/>
      <c r="F780" s="83"/>
      <c r="G780" s="101" t="e">
        <v>#N/A</v>
      </c>
      <c r="H780" s="102" t="str">
        <f>IFERROR(_xlfn.XLOOKUP($G780,通讯通路门店!$S$4:$S$993933,通讯通路门店!$R$4:$R$993933,0,0),"")</f>
        <v/>
      </c>
      <c r="I780" s="83"/>
      <c r="J780" s="83"/>
      <c r="K780" s="83"/>
      <c r="L780" s="83"/>
      <c r="M780" s="83"/>
      <c r="N780" s="83"/>
      <c r="O780" s="83"/>
      <c r="P780" s="83"/>
      <c r="Q780" s="83"/>
      <c r="R780" s="83"/>
      <c r="S780" s="83"/>
      <c r="T780" s="83"/>
      <c r="U780" s="99">
        <f>COUNTIF(通讯通路门店!$S:$S,$G780)</f>
        <v>0</v>
      </c>
      <c r="V780" s="99">
        <f>COUNTIFS(通讯通路门店!$S:$S,$G780,通讯通路门店!$J:$J,"综合卖场")</f>
        <v>0</v>
      </c>
      <c r="W780" s="99">
        <f>SUMIFS(通讯通路门店!$AJ:$AJ,通讯通路门店!$S:$S,通讯客户沙盘!$G780)</f>
        <v>0</v>
      </c>
      <c r="X780" s="99">
        <f t="shared" si="60"/>
        <v>0</v>
      </c>
      <c r="Y780" s="99">
        <f>COUNTIFS(通讯通路门店!$S:$S,$G780,通讯通路门店!$J:$J,"荣耀体验店")+COUNTIFS(通讯通路门店!$S:$S,$G780,通讯通路门店!$J:$J,"荣耀授权专卖店")</f>
        <v>0</v>
      </c>
      <c r="Z780" s="99">
        <f>COUNTIFS(通讯通路门店!$S:$S,$G780,通讯通路门店!$J:$J,"VIVO体验店")</f>
        <v>0</v>
      </c>
      <c r="AA780" s="99">
        <f>COUNTIFS(通讯通路门店!$S:$S,$G780,通讯通路门店!$J:$J,"OPPO体验店")</f>
        <v>0</v>
      </c>
      <c r="AB780" s="99">
        <f>COUNTIFS(通讯通路门店!$S:$S,$G780,通讯通路门店!$J:$J,"华为授权体验店")+COUNTIFS(通讯通路门店!$S:$S,$G780,通讯通路门店!$J:$J,"华为堡垒店")</f>
        <v>0</v>
      </c>
      <c r="AC780" s="99">
        <f>COUNTIFS(通讯通路门店!$S:$S,$G780,通讯通路门店!$J:$J,"小米体验店")</f>
        <v>0</v>
      </c>
      <c r="AD780" s="99">
        <f>COUNTIFS(通讯通路门店!$S:$S,$G780,通讯通路门店!$J:$J,"苹果体验店")</f>
        <v>0</v>
      </c>
      <c r="AE780" s="99">
        <f>COUNTIFS(通讯通路门店!$S:$S,$G780,通讯通路门店!$J:$J,"其他品牌专卖店")</f>
        <v>0</v>
      </c>
      <c r="AF780" s="99">
        <f>SUMIFS(通讯通路门店!$BI:$BI,通讯通路门店!$S:$S,$G780)</f>
        <v>0</v>
      </c>
      <c r="AG780" s="99">
        <f>SUMIFS(通讯通路门店!$BH:$BH,通讯通路门店!$S:$S,$G780)</f>
        <v>0</v>
      </c>
      <c r="AH780" s="99">
        <f t="shared" si="61"/>
        <v>0</v>
      </c>
      <c r="AI780" s="99">
        <f>SUMIFS(通讯通路门店!$BB:$BB,通讯通路门店!$S:$S,$G780)</f>
        <v>0</v>
      </c>
      <c r="AJ780" s="99">
        <f>SUMIFS(通讯通路门店!$BE:$BE,通讯通路门店!$S:$S,$G780)</f>
        <v>0</v>
      </c>
      <c r="AK780" s="99">
        <f>SUMIFS(通讯通路门店!$BG:$BG,通讯通路门店!$S:$S,$G780)</f>
        <v>0</v>
      </c>
      <c r="AL780" s="99">
        <f>SUMIFS(通讯通路门店!$BC:$BC,通讯通路门店!$S:$S,$G780)</f>
        <v>0</v>
      </c>
      <c r="AM780" s="99">
        <f>SUMIFS(通讯通路门店!$BD:$BD,通讯通路门店!$S:$S,$G780)</f>
        <v>0</v>
      </c>
      <c r="AN780" s="99">
        <f>SUMIFS(通讯通路门店!$BF:$BF,通讯通路门店!$S:$S,$G780)</f>
        <v>0</v>
      </c>
      <c r="AO780" s="99">
        <f t="shared" si="62"/>
        <v>0</v>
      </c>
      <c r="AP780" s="99">
        <f>SUMIFS(通讯通路门店!$K:$K,通讯通路门店!$S:$S,$G780)</f>
        <v>0</v>
      </c>
      <c r="AQ780" s="83"/>
      <c r="AR780" s="99">
        <f>SUMIFS(通讯通路门店!$T:$T,通讯通路门店!$S:$S,$G780)</f>
        <v>0</v>
      </c>
      <c r="AS780" s="99">
        <f>SUMIFS(通讯通路门店!$U:$U,通讯通路门店!$S:$S,$G780)</f>
        <v>0</v>
      </c>
      <c r="AT780" s="99">
        <f>SUMIFS(通讯通路门店!$V:$V,通讯通路门店!$S:$S,$G780)</f>
        <v>0</v>
      </c>
      <c r="AU780" s="99">
        <f>SUMIFS(通讯通路门店!$W:$W,通讯通路门店!$S:$S,$G780)</f>
        <v>0</v>
      </c>
      <c r="AV780" s="99">
        <f>SUMIFS(通讯通路门店!$Z:$Z,通讯通路门店!$S:$S,$G780)</f>
        <v>0</v>
      </c>
      <c r="AW780" s="99">
        <f>SUMIFS(通讯通路门店!$AB:$AB,通讯通路门店!$S:$S,$G780)</f>
        <v>0</v>
      </c>
      <c r="AX780" s="99">
        <f>SUMIFS(通讯通路门店!$X:$X,通讯通路门店!$S:$S,$G780)</f>
        <v>0</v>
      </c>
      <c r="AY780" s="99">
        <f>SUMIFS(通讯通路门店!$Y:$Y,通讯通路门店!$S:$S,$G780)</f>
        <v>0</v>
      </c>
      <c r="AZ780" s="99">
        <f>SUMIFS(通讯通路门店!$AA:$AA,通讯通路门店!$S:$S,$G780)</f>
        <v>0</v>
      </c>
      <c r="BA780" s="99">
        <f t="shared" si="63"/>
        <v>0</v>
      </c>
      <c r="BB780" s="99">
        <f t="shared" si="64"/>
        <v>0</v>
      </c>
      <c r="BC780" s="99">
        <f>SUMIFS(通讯通路门店!$W:$W,通讯通路门店!$S:$S,$G780,通讯通路门店!$J:$J,"荣耀体验店")+SUMIFS(通讯通路门店!$W:$W,通讯通路门店!$S:$S,$G780,通讯通路门店!$J:$J,"荣耀授权专卖店")</f>
        <v>0</v>
      </c>
      <c r="BD780" s="99">
        <f>SUMIFS(通讯通路门店!$Z:$Z,通讯通路门店!$S:$S,$G780,通讯通路门店!$J:$J,"VIVO体验店")</f>
        <v>0</v>
      </c>
      <c r="BE780" s="99">
        <f>SUMIFS(通讯通路门店!$AB:$AB,通讯通路门店!$S:$S,$G780,通讯通路门店!$J:$J,"OPPO体验店")</f>
        <v>0</v>
      </c>
      <c r="BF780" s="99">
        <f>SUMIFS(通讯通路门店!$X:$X,通讯通路门店!$S:$S,$G780,通讯通路门店!$J:$J,"华为授权体验店")+SUMIFS(通讯通路门店!$AA:$AA,通讯通路门店!$S:$S,$G780,通讯通路门店!$J:$J,"华为堡垒店")</f>
        <v>0</v>
      </c>
      <c r="BG780" s="99">
        <f>SUMIFS(通讯通路门店!$Y:$Y,通讯通路门店!$S:$S,$G780,通讯通路门店!$J:$J,"小米体验店")</f>
        <v>0</v>
      </c>
      <c r="BH780" s="99">
        <f>SUMIFS(通讯通路门店!$AA:$AA,通讯通路门店!$S:$S,$G780,通讯通路门店!$J:$J,"苹果体验店")</f>
        <v>0</v>
      </c>
      <c r="BI780" s="99">
        <f>SUMIFS(通讯通路门店!$K:$K,通讯通路门店!$S:$S,$G780,通讯通路门店!$J:$J,"其他品牌专卖店")</f>
        <v>0</v>
      </c>
      <c r="BJ780" s="99">
        <f>SUMIFS(通讯通路门店!$AC:$AC,通讯通路门店!$S:$S,$G780)</f>
        <v>0</v>
      </c>
      <c r="BK780" s="99">
        <f>SUMIFS(通讯通路门店!$AD:$AD,通讯通路门店!$S:$S,$G780)</f>
        <v>0</v>
      </c>
      <c r="BL780" s="99">
        <f>SUMIFS(通讯通路门店!$AE:$AE,通讯通路门店!$S:$S,$G780)</f>
        <v>0</v>
      </c>
      <c r="BM780" s="99">
        <f>SUMIFS(通讯通路门店!$AF:$AF,通讯通路门店!$S:$S,$G780)</f>
        <v>0</v>
      </c>
      <c r="BN780" s="99">
        <f>SUMIFS(通讯通路门店!$AG:$AG,通讯通路门店!$S:$S,$G780)</f>
        <v>0</v>
      </c>
      <c r="BO780" s="99">
        <f>SUMIFS(通讯通路门店!$AH:$AH,通讯通路门店!$S:$S,$G780)</f>
        <v>0</v>
      </c>
      <c r="BP780" s="99">
        <f>SUMIFS(通讯通路门店!$AI:$AI,通讯通路门店!$S:$S,$G780)</f>
        <v>0</v>
      </c>
      <c r="BQ780" s="83"/>
    </row>
    <row r="781" spans="1:69">
      <c r="A781" s="99" t="str">
        <f>IFERROR(_xlfn.XLOOKUP($G781,通讯通路门店!$S$4:$S$993933,通讯通路门店!$A$4:$A$993933,0,0),"")</f>
        <v/>
      </c>
      <c r="B781" s="99" t="str">
        <f>IFERROR(_xlfn.XLOOKUP($G781,通讯通路门店!$S$4:$S$993933,通讯通路门店!$B$4:$B$993933,0,0),"")</f>
        <v/>
      </c>
      <c r="C781" s="99" t="str">
        <f>IFERROR(_xlfn.XLOOKUP($G781,通讯通路门店!$S$4:$S$993933,通讯通路门店!$C$4:$C$993933,0,0),"")</f>
        <v/>
      </c>
      <c r="D781" s="99" t="str">
        <f>IFERROR(_xlfn.XLOOKUP($G781,通讯通路门店!$S$4:$S$993933,通讯通路门店!$D$4:$D$993933,0,0),"")</f>
        <v/>
      </c>
      <c r="E781" s="83"/>
      <c r="F781" s="83"/>
      <c r="G781" s="101" t="e">
        <v>#N/A</v>
      </c>
      <c r="H781" s="102" t="str">
        <f>IFERROR(_xlfn.XLOOKUP($G781,通讯通路门店!$S$4:$S$993933,通讯通路门店!$R$4:$R$993933,0,0),"")</f>
        <v/>
      </c>
      <c r="I781" s="83"/>
      <c r="J781" s="83"/>
      <c r="K781" s="83"/>
      <c r="L781" s="83"/>
      <c r="M781" s="83"/>
      <c r="N781" s="83"/>
      <c r="O781" s="83"/>
      <c r="P781" s="83"/>
      <c r="Q781" s="83"/>
      <c r="R781" s="83"/>
      <c r="S781" s="83"/>
      <c r="T781" s="83"/>
      <c r="U781" s="99">
        <f>COUNTIF(通讯通路门店!$S:$S,$G781)</f>
        <v>0</v>
      </c>
      <c r="V781" s="99">
        <f>COUNTIFS(通讯通路门店!$S:$S,$G781,通讯通路门店!$J:$J,"综合卖场")</f>
        <v>0</v>
      </c>
      <c r="W781" s="99">
        <f>SUMIFS(通讯通路门店!$AJ:$AJ,通讯通路门店!$S:$S,通讯客户沙盘!$G781)</f>
        <v>0</v>
      </c>
      <c r="X781" s="99">
        <f t="shared" si="60"/>
        <v>0</v>
      </c>
      <c r="Y781" s="99">
        <f>COUNTIFS(通讯通路门店!$S:$S,$G781,通讯通路门店!$J:$J,"荣耀体验店")+COUNTIFS(通讯通路门店!$S:$S,$G781,通讯通路门店!$J:$J,"荣耀授权专卖店")</f>
        <v>0</v>
      </c>
      <c r="Z781" s="99">
        <f>COUNTIFS(通讯通路门店!$S:$S,$G781,通讯通路门店!$J:$J,"VIVO体验店")</f>
        <v>0</v>
      </c>
      <c r="AA781" s="99">
        <f>COUNTIFS(通讯通路门店!$S:$S,$G781,通讯通路门店!$J:$J,"OPPO体验店")</f>
        <v>0</v>
      </c>
      <c r="AB781" s="99">
        <f>COUNTIFS(通讯通路门店!$S:$S,$G781,通讯通路门店!$J:$J,"华为授权体验店")+COUNTIFS(通讯通路门店!$S:$S,$G781,通讯通路门店!$J:$J,"华为堡垒店")</f>
        <v>0</v>
      </c>
      <c r="AC781" s="99">
        <f>COUNTIFS(通讯通路门店!$S:$S,$G781,通讯通路门店!$J:$J,"小米体验店")</f>
        <v>0</v>
      </c>
      <c r="AD781" s="99">
        <f>COUNTIFS(通讯通路门店!$S:$S,$G781,通讯通路门店!$J:$J,"苹果体验店")</f>
        <v>0</v>
      </c>
      <c r="AE781" s="99">
        <f>COUNTIFS(通讯通路门店!$S:$S,$G781,通讯通路门店!$J:$J,"其他品牌专卖店")</f>
        <v>0</v>
      </c>
      <c r="AF781" s="99">
        <f>SUMIFS(通讯通路门店!$BI:$BI,通讯通路门店!$S:$S,$G781)</f>
        <v>0</v>
      </c>
      <c r="AG781" s="99">
        <f>SUMIFS(通讯通路门店!$BH:$BH,通讯通路门店!$S:$S,$G781)</f>
        <v>0</v>
      </c>
      <c r="AH781" s="99">
        <f t="shared" si="61"/>
        <v>0</v>
      </c>
      <c r="AI781" s="99">
        <f>SUMIFS(通讯通路门店!$BB:$BB,通讯通路门店!$S:$S,$G781)</f>
        <v>0</v>
      </c>
      <c r="AJ781" s="99">
        <f>SUMIFS(通讯通路门店!$BE:$BE,通讯通路门店!$S:$S,$G781)</f>
        <v>0</v>
      </c>
      <c r="AK781" s="99">
        <f>SUMIFS(通讯通路门店!$BG:$BG,通讯通路门店!$S:$S,$G781)</f>
        <v>0</v>
      </c>
      <c r="AL781" s="99">
        <f>SUMIFS(通讯通路门店!$BC:$BC,通讯通路门店!$S:$S,$G781)</f>
        <v>0</v>
      </c>
      <c r="AM781" s="99">
        <f>SUMIFS(通讯通路门店!$BD:$BD,通讯通路门店!$S:$S,$G781)</f>
        <v>0</v>
      </c>
      <c r="AN781" s="99">
        <f>SUMIFS(通讯通路门店!$BF:$BF,通讯通路门店!$S:$S,$G781)</f>
        <v>0</v>
      </c>
      <c r="AO781" s="99">
        <f t="shared" si="62"/>
        <v>0</v>
      </c>
      <c r="AP781" s="99">
        <f>SUMIFS(通讯通路门店!$K:$K,通讯通路门店!$S:$S,$G781)</f>
        <v>0</v>
      </c>
      <c r="AQ781" s="83"/>
      <c r="AR781" s="99">
        <f>SUMIFS(通讯通路门店!$T:$T,通讯通路门店!$S:$S,$G781)</f>
        <v>0</v>
      </c>
      <c r="AS781" s="99">
        <f>SUMIFS(通讯通路门店!$U:$U,通讯通路门店!$S:$S,$G781)</f>
        <v>0</v>
      </c>
      <c r="AT781" s="99">
        <f>SUMIFS(通讯通路门店!$V:$V,通讯通路门店!$S:$S,$G781)</f>
        <v>0</v>
      </c>
      <c r="AU781" s="99">
        <f>SUMIFS(通讯通路门店!$W:$W,通讯通路门店!$S:$S,$G781)</f>
        <v>0</v>
      </c>
      <c r="AV781" s="99">
        <f>SUMIFS(通讯通路门店!$Z:$Z,通讯通路门店!$S:$S,$G781)</f>
        <v>0</v>
      </c>
      <c r="AW781" s="99">
        <f>SUMIFS(通讯通路门店!$AB:$AB,通讯通路门店!$S:$S,$G781)</f>
        <v>0</v>
      </c>
      <c r="AX781" s="99">
        <f>SUMIFS(通讯通路门店!$X:$X,通讯通路门店!$S:$S,$G781)</f>
        <v>0</v>
      </c>
      <c r="AY781" s="99">
        <f>SUMIFS(通讯通路门店!$Y:$Y,通讯通路门店!$S:$S,$G781)</f>
        <v>0</v>
      </c>
      <c r="AZ781" s="99">
        <f>SUMIFS(通讯通路门店!$AA:$AA,通讯通路门店!$S:$S,$G781)</f>
        <v>0</v>
      </c>
      <c r="BA781" s="99">
        <f t="shared" si="63"/>
        <v>0</v>
      </c>
      <c r="BB781" s="99">
        <f t="shared" si="64"/>
        <v>0</v>
      </c>
      <c r="BC781" s="99">
        <f>SUMIFS(通讯通路门店!$W:$W,通讯通路门店!$S:$S,$G781,通讯通路门店!$J:$J,"荣耀体验店")+SUMIFS(通讯通路门店!$W:$W,通讯通路门店!$S:$S,$G781,通讯通路门店!$J:$J,"荣耀授权专卖店")</f>
        <v>0</v>
      </c>
      <c r="BD781" s="99">
        <f>SUMIFS(通讯通路门店!$Z:$Z,通讯通路门店!$S:$S,$G781,通讯通路门店!$J:$J,"VIVO体验店")</f>
        <v>0</v>
      </c>
      <c r="BE781" s="99">
        <f>SUMIFS(通讯通路门店!$AB:$AB,通讯通路门店!$S:$S,$G781,通讯通路门店!$J:$J,"OPPO体验店")</f>
        <v>0</v>
      </c>
      <c r="BF781" s="99">
        <f>SUMIFS(通讯通路门店!$X:$X,通讯通路门店!$S:$S,$G781,通讯通路门店!$J:$J,"华为授权体验店")+SUMIFS(通讯通路门店!$AA:$AA,通讯通路门店!$S:$S,$G781,通讯通路门店!$J:$J,"华为堡垒店")</f>
        <v>0</v>
      </c>
      <c r="BG781" s="99">
        <f>SUMIFS(通讯通路门店!$Y:$Y,通讯通路门店!$S:$S,$G781,通讯通路门店!$J:$J,"小米体验店")</f>
        <v>0</v>
      </c>
      <c r="BH781" s="99">
        <f>SUMIFS(通讯通路门店!$AA:$AA,通讯通路门店!$S:$S,$G781,通讯通路门店!$J:$J,"苹果体验店")</f>
        <v>0</v>
      </c>
      <c r="BI781" s="99">
        <f>SUMIFS(通讯通路门店!$K:$K,通讯通路门店!$S:$S,$G781,通讯通路门店!$J:$J,"其他品牌专卖店")</f>
        <v>0</v>
      </c>
      <c r="BJ781" s="99">
        <f>SUMIFS(通讯通路门店!$AC:$AC,通讯通路门店!$S:$S,$G781)</f>
        <v>0</v>
      </c>
      <c r="BK781" s="99">
        <f>SUMIFS(通讯通路门店!$AD:$AD,通讯通路门店!$S:$S,$G781)</f>
        <v>0</v>
      </c>
      <c r="BL781" s="99">
        <f>SUMIFS(通讯通路门店!$AE:$AE,通讯通路门店!$S:$S,$G781)</f>
        <v>0</v>
      </c>
      <c r="BM781" s="99">
        <f>SUMIFS(通讯通路门店!$AF:$AF,通讯通路门店!$S:$S,$G781)</f>
        <v>0</v>
      </c>
      <c r="BN781" s="99">
        <f>SUMIFS(通讯通路门店!$AG:$AG,通讯通路门店!$S:$S,$G781)</f>
        <v>0</v>
      </c>
      <c r="BO781" s="99">
        <f>SUMIFS(通讯通路门店!$AH:$AH,通讯通路门店!$S:$S,$G781)</f>
        <v>0</v>
      </c>
      <c r="BP781" s="99">
        <f>SUMIFS(通讯通路门店!$AI:$AI,通讯通路门店!$S:$S,$G781)</f>
        <v>0</v>
      </c>
      <c r="BQ781" s="83"/>
    </row>
    <row r="782" spans="1:69">
      <c r="A782" s="99" t="str">
        <f>IFERROR(_xlfn.XLOOKUP($G782,通讯通路门店!$S$4:$S$993933,通讯通路门店!$A$4:$A$993933,0,0),"")</f>
        <v/>
      </c>
      <c r="B782" s="99" t="str">
        <f>IFERROR(_xlfn.XLOOKUP($G782,通讯通路门店!$S$4:$S$993933,通讯通路门店!$B$4:$B$993933,0,0),"")</f>
        <v/>
      </c>
      <c r="C782" s="99" t="str">
        <f>IFERROR(_xlfn.XLOOKUP($G782,通讯通路门店!$S$4:$S$993933,通讯通路门店!$C$4:$C$993933,0,0),"")</f>
        <v/>
      </c>
      <c r="D782" s="99" t="str">
        <f>IFERROR(_xlfn.XLOOKUP($G782,通讯通路门店!$S$4:$S$993933,通讯通路门店!$D$4:$D$993933,0,0),"")</f>
        <v/>
      </c>
      <c r="E782" s="83"/>
      <c r="F782" s="83"/>
      <c r="G782" s="101" t="e">
        <v>#N/A</v>
      </c>
      <c r="H782" s="102" t="str">
        <f>IFERROR(_xlfn.XLOOKUP($G782,通讯通路门店!$S$4:$S$993933,通讯通路门店!$R$4:$R$993933,0,0),"")</f>
        <v/>
      </c>
      <c r="I782" s="83"/>
      <c r="J782" s="83"/>
      <c r="K782" s="83"/>
      <c r="L782" s="83"/>
      <c r="M782" s="83"/>
      <c r="N782" s="83"/>
      <c r="O782" s="83"/>
      <c r="P782" s="83"/>
      <c r="Q782" s="83"/>
      <c r="R782" s="83"/>
      <c r="S782" s="83"/>
      <c r="T782" s="83"/>
      <c r="U782" s="99">
        <f>COUNTIF(通讯通路门店!$S:$S,$G782)</f>
        <v>0</v>
      </c>
      <c r="V782" s="99">
        <f>COUNTIFS(通讯通路门店!$S:$S,$G782,通讯通路门店!$J:$J,"综合卖场")</f>
        <v>0</v>
      </c>
      <c r="W782" s="99">
        <f>SUMIFS(通讯通路门店!$AJ:$AJ,通讯通路门店!$S:$S,通讯客户沙盘!$G782)</f>
        <v>0</v>
      </c>
      <c r="X782" s="99">
        <f t="shared" si="60"/>
        <v>0</v>
      </c>
      <c r="Y782" s="99">
        <f>COUNTIFS(通讯通路门店!$S:$S,$G782,通讯通路门店!$J:$J,"荣耀体验店")+COUNTIFS(通讯通路门店!$S:$S,$G782,通讯通路门店!$J:$J,"荣耀授权专卖店")</f>
        <v>0</v>
      </c>
      <c r="Z782" s="99">
        <f>COUNTIFS(通讯通路门店!$S:$S,$G782,通讯通路门店!$J:$J,"VIVO体验店")</f>
        <v>0</v>
      </c>
      <c r="AA782" s="99">
        <f>COUNTIFS(通讯通路门店!$S:$S,$G782,通讯通路门店!$J:$J,"OPPO体验店")</f>
        <v>0</v>
      </c>
      <c r="AB782" s="99">
        <f>COUNTIFS(通讯通路门店!$S:$S,$G782,通讯通路门店!$J:$J,"华为授权体验店")+COUNTIFS(通讯通路门店!$S:$S,$G782,通讯通路门店!$J:$J,"华为堡垒店")</f>
        <v>0</v>
      </c>
      <c r="AC782" s="99">
        <f>COUNTIFS(通讯通路门店!$S:$S,$G782,通讯通路门店!$J:$J,"小米体验店")</f>
        <v>0</v>
      </c>
      <c r="AD782" s="99">
        <f>COUNTIFS(通讯通路门店!$S:$S,$G782,通讯通路门店!$J:$J,"苹果体验店")</f>
        <v>0</v>
      </c>
      <c r="AE782" s="99">
        <f>COUNTIFS(通讯通路门店!$S:$S,$G782,通讯通路门店!$J:$J,"其他品牌专卖店")</f>
        <v>0</v>
      </c>
      <c r="AF782" s="99">
        <f>SUMIFS(通讯通路门店!$BI:$BI,通讯通路门店!$S:$S,$G782)</f>
        <v>0</v>
      </c>
      <c r="AG782" s="99">
        <f>SUMIFS(通讯通路门店!$BH:$BH,通讯通路门店!$S:$S,$G782)</f>
        <v>0</v>
      </c>
      <c r="AH782" s="99">
        <f t="shared" si="61"/>
        <v>0</v>
      </c>
      <c r="AI782" s="99">
        <f>SUMIFS(通讯通路门店!$BB:$BB,通讯通路门店!$S:$S,$G782)</f>
        <v>0</v>
      </c>
      <c r="AJ782" s="99">
        <f>SUMIFS(通讯通路门店!$BE:$BE,通讯通路门店!$S:$S,$G782)</f>
        <v>0</v>
      </c>
      <c r="AK782" s="99">
        <f>SUMIFS(通讯通路门店!$BG:$BG,通讯通路门店!$S:$S,$G782)</f>
        <v>0</v>
      </c>
      <c r="AL782" s="99">
        <f>SUMIFS(通讯通路门店!$BC:$BC,通讯通路门店!$S:$S,$G782)</f>
        <v>0</v>
      </c>
      <c r="AM782" s="99">
        <f>SUMIFS(通讯通路门店!$BD:$BD,通讯通路门店!$S:$S,$G782)</f>
        <v>0</v>
      </c>
      <c r="AN782" s="99">
        <f>SUMIFS(通讯通路门店!$BF:$BF,通讯通路门店!$S:$S,$G782)</f>
        <v>0</v>
      </c>
      <c r="AO782" s="99">
        <f t="shared" si="62"/>
        <v>0</v>
      </c>
      <c r="AP782" s="99">
        <f>SUMIFS(通讯通路门店!$K:$K,通讯通路门店!$S:$S,$G782)</f>
        <v>0</v>
      </c>
      <c r="AQ782" s="83"/>
      <c r="AR782" s="99">
        <f>SUMIFS(通讯通路门店!$T:$T,通讯通路门店!$S:$S,$G782)</f>
        <v>0</v>
      </c>
      <c r="AS782" s="99">
        <f>SUMIFS(通讯通路门店!$U:$U,通讯通路门店!$S:$S,$G782)</f>
        <v>0</v>
      </c>
      <c r="AT782" s="99">
        <f>SUMIFS(通讯通路门店!$V:$V,通讯通路门店!$S:$S,$G782)</f>
        <v>0</v>
      </c>
      <c r="AU782" s="99">
        <f>SUMIFS(通讯通路门店!$W:$W,通讯通路门店!$S:$S,$G782)</f>
        <v>0</v>
      </c>
      <c r="AV782" s="99">
        <f>SUMIFS(通讯通路门店!$Z:$Z,通讯通路门店!$S:$S,$G782)</f>
        <v>0</v>
      </c>
      <c r="AW782" s="99">
        <f>SUMIFS(通讯通路门店!$AB:$AB,通讯通路门店!$S:$S,$G782)</f>
        <v>0</v>
      </c>
      <c r="AX782" s="99">
        <f>SUMIFS(通讯通路门店!$X:$X,通讯通路门店!$S:$S,$G782)</f>
        <v>0</v>
      </c>
      <c r="AY782" s="99">
        <f>SUMIFS(通讯通路门店!$Y:$Y,通讯通路门店!$S:$S,$G782)</f>
        <v>0</v>
      </c>
      <c r="AZ782" s="99">
        <f>SUMIFS(通讯通路门店!$AA:$AA,通讯通路门店!$S:$S,$G782)</f>
        <v>0</v>
      </c>
      <c r="BA782" s="99">
        <f t="shared" si="63"/>
        <v>0</v>
      </c>
      <c r="BB782" s="99">
        <f t="shared" si="64"/>
        <v>0</v>
      </c>
      <c r="BC782" s="99">
        <f>SUMIFS(通讯通路门店!$W:$W,通讯通路门店!$S:$S,$G782,通讯通路门店!$J:$J,"荣耀体验店")+SUMIFS(通讯通路门店!$W:$W,通讯通路门店!$S:$S,$G782,通讯通路门店!$J:$J,"荣耀授权专卖店")</f>
        <v>0</v>
      </c>
      <c r="BD782" s="99">
        <f>SUMIFS(通讯通路门店!$Z:$Z,通讯通路门店!$S:$S,$G782,通讯通路门店!$J:$J,"VIVO体验店")</f>
        <v>0</v>
      </c>
      <c r="BE782" s="99">
        <f>SUMIFS(通讯通路门店!$AB:$AB,通讯通路门店!$S:$S,$G782,通讯通路门店!$J:$J,"OPPO体验店")</f>
        <v>0</v>
      </c>
      <c r="BF782" s="99">
        <f>SUMIFS(通讯通路门店!$X:$X,通讯通路门店!$S:$S,$G782,通讯通路门店!$J:$J,"华为授权体验店")+SUMIFS(通讯通路门店!$AA:$AA,通讯通路门店!$S:$S,$G782,通讯通路门店!$J:$J,"华为堡垒店")</f>
        <v>0</v>
      </c>
      <c r="BG782" s="99">
        <f>SUMIFS(通讯通路门店!$Y:$Y,通讯通路门店!$S:$S,$G782,通讯通路门店!$J:$J,"小米体验店")</f>
        <v>0</v>
      </c>
      <c r="BH782" s="99">
        <f>SUMIFS(通讯通路门店!$AA:$AA,通讯通路门店!$S:$S,$G782,通讯通路门店!$J:$J,"苹果体验店")</f>
        <v>0</v>
      </c>
      <c r="BI782" s="99">
        <f>SUMIFS(通讯通路门店!$K:$K,通讯通路门店!$S:$S,$G782,通讯通路门店!$J:$J,"其他品牌专卖店")</f>
        <v>0</v>
      </c>
      <c r="BJ782" s="99">
        <f>SUMIFS(通讯通路门店!$AC:$AC,通讯通路门店!$S:$S,$G782)</f>
        <v>0</v>
      </c>
      <c r="BK782" s="99">
        <f>SUMIFS(通讯通路门店!$AD:$AD,通讯通路门店!$S:$S,$G782)</f>
        <v>0</v>
      </c>
      <c r="BL782" s="99">
        <f>SUMIFS(通讯通路门店!$AE:$AE,通讯通路门店!$S:$S,$G782)</f>
        <v>0</v>
      </c>
      <c r="BM782" s="99">
        <f>SUMIFS(通讯通路门店!$AF:$AF,通讯通路门店!$S:$S,$G782)</f>
        <v>0</v>
      </c>
      <c r="BN782" s="99">
        <f>SUMIFS(通讯通路门店!$AG:$AG,通讯通路门店!$S:$S,$G782)</f>
        <v>0</v>
      </c>
      <c r="BO782" s="99">
        <f>SUMIFS(通讯通路门店!$AH:$AH,通讯通路门店!$S:$S,$G782)</f>
        <v>0</v>
      </c>
      <c r="BP782" s="99">
        <f>SUMIFS(通讯通路门店!$AI:$AI,通讯通路门店!$S:$S,$G782)</f>
        <v>0</v>
      </c>
      <c r="BQ782" s="83"/>
    </row>
    <row r="783" spans="1:69">
      <c r="A783" s="99" t="str">
        <f>IFERROR(_xlfn.XLOOKUP($G783,通讯通路门店!$S$4:$S$993933,通讯通路门店!$A$4:$A$993933,0,0),"")</f>
        <v/>
      </c>
      <c r="B783" s="99" t="str">
        <f>IFERROR(_xlfn.XLOOKUP($G783,通讯通路门店!$S$4:$S$993933,通讯通路门店!$B$4:$B$993933,0,0),"")</f>
        <v/>
      </c>
      <c r="C783" s="99" t="str">
        <f>IFERROR(_xlfn.XLOOKUP($G783,通讯通路门店!$S$4:$S$993933,通讯通路门店!$C$4:$C$993933,0,0),"")</f>
        <v/>
      </c>
      <c r="D783" s="99" t="str">
        <f>IFERROR(_xlfn.XLOOKUP($G783,通讯通路门店!$S$4:$S$993933,通讯通路门店!$D$4:$D$993933,0,0),"")</f>
        <v/>
      </c>
      <c r="E783" s="83"/>
      <c r="F783" s="83"/>
      <c r="G783" s="101" t="e">
        <v>#N/A</v>
      </c>
      <c r="H783" s="102" t="str">
        <f>IFERROR(_xlfn.XLOOKUP($G783,通讯通路门店!$S$4:$S$993933,通讯通路门店!$R$4:$R$993933,0,0),"")</f>
        <v/>
      </c>
      <c r="I783" s="83"/>
      <c r="J783" s="83"/>
      <c r="K783" s="83"/>
      <c r="L783" s="83"/>
      <c r="M783" s="83"/>
      <c r="N783" s="83"/>
      <c r="O783" s="83"/>
      <c r="P783" s="83"/>
      <c r="Q783" s="83"/>
      <c r="R783" s="83"/>
      <c r="S783" s="83"/>
      <c r="T783" s="83"/>
      <c r="U783" s="99">
        <f>COUNTIF(通讯通路门店!$S:$S,$G783)</f>
        <v>0</v>
      </c>
      <c r="V783" s="99">
        <f>COUNTIFS(通讯通路门店!$S:$S,$G783,通讯通路门店!$J:$J,"综合卖场")</f>
        <v>0</v>
      </c>
      <c r="W783" s="99">
        <f>SUMIFS(通讯通路门店!$AJ:$AJ,通讯通路门店!$S:$S,通讯客户沙盘!$G783)</f>
        <v>0</v>
      </c>
      <c r="X783" s="99">
        <f t="shared" si="60"/>
        <v>0</v>
      </c>
      <c r="Y783" s="99">
        <f>COUNTIFS(通讯通路门店!$S:$S,$G783,通讯通路门店!$J:$J,"荣耀体验店")+COUNTIFS(通讯通路门店!$S:$S,$G783,通讯通路门店!$J:$J,"荣耀授权专卖店")</f>
        <v>0</v>
      </c>
      <c r="Z783" s="99">
        <f>COUNTIFS(通讯通路门店!$S:$S,$G783,通讯通路门店!$J:$J,"VIVO体验店")</f>
        <v>0</v>
      </c>
      <c r="AA783" s="99">
        <f>COUNTIFS(通讯通路门店!$S:$S,$G783,通讯通路门店!$J:$J,"OPPO体验店")</f>
        <v>0</v>
      </c>
      <c r="AB783" s="99">
        <f>COUNTIFS(通讯通路门店!$S:$S,$G783,通讯通路门店!$J:$J,"华为授权体验店")+COUNTIFS(通讯通路门店!$S:$S,$G783,通讯通路门店!$J:$J,"华为堡垒店")</f>
        <v>0</v>
      </c>
      <c r="AC783" s="99">
        <f>COUNTIFS(通讯通路门店!$S:$S,$G783,通讯通路门店!$J:$J,"小米体验店")</f>
        <v>0</v>
      </c>
      <c r="AD783" s="99">
        <f>COUNTIFS(通讯通路门店!$S:$S,$G783,通讯通路门店!$J:$J,"苹果体验店")</f>
        <v>0</v>
      </c>
      <c r="AE783" s="99">
        <f>COUNTIFS(通讯通路门店!$S:$S,$G783,通讯通路门店!$J:$J,"其他品牌专卖店")</f>
        <v>0</v>
      </c>
      <c r="AF783" s="99">
        <f>SUMIFS(通讯通路门店!$BI:$BI,通讯通路门店!$S:$S,$G783)</f>
        <v>0</v>
      </c>
      <c r="AG783" s="99">
        <f>SUMIFS(通讯通路门店!$BH:$BH,通讯通路门店!$S:$S,$G783)</f>
        <v>0</v>
      </c>
      <c r="AH783" s="99">
        <f t="shared" si="61"/>
        <v>0</v>
      </c>
      <c r="AI783" s="99">
        <f>SUMIFS(通讯通路门店!$BB:$BB,通讯通路门店!$S:$S,$G783)</f>
        <v>0</v>
      </c>
      <c r="AJ783" s="99">
        <f>SUMIFS(通讯通路门店!$BE:$BE,通讯通路门店!$S:$S,$G783)</f>
        <v>0</v>
      </c>
      <c r="AK783" s="99">
        <f>SUMIFS(通讯通路门店!$BG:$BG,通讯通路门店!$S:$S,$G783)</f>
        <v>0</v>
      </c>
      <c r="AL783" s="99">
        <f>SUMIFS(通讯通路门店!$BC:$BC,通讯通路门店!$S:$S,$G783)</f>
        <v>0</v>
      </c>
      <c r="AM783" s="99">
        <f>SUMIFS(通讯通路门店!$BD:$BD,通讯通路门店!$S:$S,$G783)</f>
        <v>0</v>
      </c>
      <c r="AN783" s="99">
        <f>SUMIFS(通讯通路门店!$BF:$BF,通讯通路门店!$S:$S,$G783)</f>
        <v>0</v>
      </c>
      <c r="AO783" s="99">
        <f t="shared" si="62"/>
        <v>0</v>
      </c>
      <c r="AP783" s="99">
        <f>SUMIFS(通讯通路门店!$K:$K,通讯通路门店!$S:$S,$G783)</f>
        <v>0</v>
      </c>
      <c r="AQ783" s="83"/>
      <c r="AR783" s="99">
        <f>SUMIFS(通讯通路门店!$T:$T,通讯通路门店!$S:$S,$G783)</f>
        <v>0</v>
      </c>
      <c r="AS783" s="99">
        <f>SUMIFS(通讯通路门店!$U:$U,通讯通路门店!$S:$S,$G783)</f>
        <v>0</v>
      </c>
      <c r="AT783" s="99">
        <f>SUMIFS(通讯通路门店!$V:$V,通讯通路门店!$S:$S,$G783)</f>
        <v>0</v>
      </c>
      <c r="AU783" s="99">
        <f>SUMIFS(通讯通路门店!$W:$W,通讯通路门店!$S:$S,$G783)</f>
        <v>0</v>
      </c>
      <c r="AV783" s="99">
        <f>SUMIFS(通讯通路门店!$Z:$Z,通讯通路门店!$S:$S,$G783)</f>
        <v>0</v>
      </c>
      <c r="AW783" s="99">
        <f>SUMIFS(通讯通路门店!$AB:$AB,通讯通路门店!$S:$S,$G783)</f>
        <v>0</v>
      </c>
      <c r="AX783" s="99">
        <f>SUMIFS(通讯通路门店!$X:$X,通讯通路门店!$S:$S,$G783)</f>
        <v>0</v>
      </c>
      <c r="AY783" s="99">
        <f>SUMIFS(通讯通路门店!$Y:$Y,通讯通路门店!$S:$S,$G783)</f>
        <v>0</v>
      </c>
      <c r="AZ783" s="99">
        <f>SUMIFS(通讯通路门店!$AA:$AA,通讯通路门店!$S:$S,$G783)</f>
        <v>0</v>
      </c>
      <c r="BA783" s="99">
        <f t="shared" si="63"/>
        <v>0</v>
      </c>
      <c r="BB783" s="99">
        <f t="shared" si="64"/>
        <v>0</v>
      </c>
      <c r="BC783" s="99">
        <f>SUMIFS(通讯通路门店!$W:$W,通讯通路门店!$S:$S,$G783,通讯通路门店!$J:$J,"荣耀体验店")+SUMIFS(通讯通路门店!$W:$W,通讯通路门店!$S:$S,$G783,通讯通路门店!$J:$J,"荣耀授权专卖店")</f>
        <v>0</v>
      </c>
      <c r="BD783" s="99">
        <f>SUMIFS(通讯通路门店!$Z:$Z,通讯通路门店!$S:$S,$G783,通讯通路门店!$J:$J,"VIVO体验店")</f>
        <v>0</v>
      </c>
      <c r="BE783" s="99">
        <f>SUMIFS(通讯通路门店!$AB:$AB,通讯通路门店!$S:$S,$G783,通讯通路门店!$J:$J,"OPPO体验店")</f>
        <v>0</v>
      </c>
      <c r="BF783" s="99">
        <f>SUMIFS(通讯通路门店!$X:$X,通讯通路门店!$S:$S,$G783,通讯通路门店!$J:$J,"华为授权体验店")+SUMIFS(通讯通路门店!$AA:$AA,通讯通路门店!$S:$S,$G783,通讯通路门店!$J:$J,"华为堡垒店")</f>
        <v>0</v>
      </c>
      <c r="BG783" s="99">
        <f>SUMIFS(通讯通路门店!$Y:$Y,通讯通路门店!$S:$S,$G783,通讯通路门店!$J:$J,"小米体验店")</f>
        <v>0</v>
      </c>
      <c r="BH783" s="99">
        <f>SUMIFS(通讯通路门店!$AA:$AA,通讯通路门店!$S:$S,$G783,通讯通路门店!$J:$J,"苹果体验店")</f>
        <v>0</v>
      </c>
      <c r="BI783" s="99">
        <f>SUMIFS(通讯通路门店!$K:$K,通讯通路门店!$S:$S,$G783,通讯通路门店!$J:$J,"其他品牌专卖店")</f>
        <v>0</v>
      </c>
      <c r="BJ783" s="99">
        <f>SUMIFS(通讯通路门店!$AC:$AC,通讯通路门店!$S:$S,$G783)</f>
        <v>0</v>
      </c>
      <c r="BK783" s="99">
        <f>SUMIFS(通讯通路门店!$AD:$AD,通讯通路门店!$S:$S,$G783)</f>
        <v>0</v>
      </c>
      <c r="BL783" s="99">
        <f>SUMIFS(通讯通路门店!$AE:$AE,通讯通路门店!$S:$S,$G783)</f>
        <v>0</v>
      </c>
      <c r="BM783" s="99">
        <f>SUMIFS(通讯通路门店!$AF:$AF,通讯通路门店!$S:$S,$G783)</f>
        <v>0</v>
      </c>
      <c r="BN783" s="99">
        <f>SUMIFS(通讯通路门店!$AG:$AG,通讯通路门店!$S:$S,$G783)</f>
        <v>0</v>
      </c>
      <c r="BO783" s="99">
        <f>SUMIFS(通讯通路门店!$AH:$AH,通讯通路门店!$S:$S,$G783)</f>
        <v>0</v>
      </c>
      <c r="BP783" s="99">
        <f>SUMIFS(通讯通路门店!$AI:$AI,通讯通路门店!$S:$S,$G783)</f>
        <v>0</v>
      </c>
      <c r="BQ783" s="83"/>
    </row>
    <row r="784" spans="1:69">
      <c r="A784" s="99" t="str">
        <f>IFERROR(_xlfn.XLOOKUP($G784,通讯通路门店!$S$4:$S$993933,通讯通路门店!$A$4:$A$993933,0,0),"")</f>
        <v/>
      </c>
      <c r="B784" s="99" t="str">
        <f>IFERROR(_xlfn.XLOOKUP($G784,通讯通路门店!$S$4:$S$993933,通讯通路门店!$B$4:$B$993933,0,0),"")</f>
        <v/>
      </c>
      <c r="C784" s="99" t="str">
        <f>IFERROR(_xlfn.XLOOKUP($G784,通讯通路门店!$S$4:$S$993933,通讯通路门店!$C$4:$C$993933,0,0),"")</f>
        <v/>
      </c>
      <c r="D784" s="99" t="str">
        <f>IFERROR(_xlfn.XLOOKUP($G784,通讯通路门店!$S$4:$S$993933,通讯通路门店!$D$4:$D$993933,0,0),"")</f>
        <v/>
      </c>
      <c r="E784" s="83"/>
      <c r="F784" s="83"/>
      <c r="G784" s="101" t="e">
        <v>#N/A</v>
      </c>
      <c r="H784" s="102" t="str">
        <f>IFERROR(_xlfn.XLOOKUP($G784,通讯通路门店!$S$4:$S$993933,通讯通路门店!$R$4:$R$993933,0,0),"")</f>
        <v/>
      </c>
      <c r="I784" s="83"/>
      <c r="J784" s="83"/>
      <c r="K784" s="83"/>
      <c r="L784" s="83"/>
      <c r="M784" s="83"/>
      <c r="N784" s="83"/>
      <c r="O784" s="83"/>
      <c r="P784" s="83"/>
      <c r="Q784" s="83"/>
      <c r="R784" s="83"/>
      <c r="S784" s="83"/>
      <c r="T784" s="83"/>
      <c r="U784" s="99">
        <f>COUNTIF(通讯通路门店!$S:$S,$G784)</f>
        <v>0</v>
      </c>
      <c r="V784" s="99">
        <f>COUNTIFS(通讯通路门店!$S:$S,$G784,通讯通路门店!$J:$J,"综合卖场")</f>
        <v>0</v>
      </c>
      <c r="W784" s="99">
        <f>SUMIFS(通讯通路门店!$AJ:$AJ,通讯通路门店!$S:$S,通讯客户沙盘!$G784)</f>
        <v>0</v>
      </c>
      <c r="X784" s="99">
        <f t="shared" si="60"/>
        <v>0</v>
      </c>
      <c r="Y784" s="99">
        <f>COUNTIFS(通讯通路门店!$S:$S,$G784,通讯通路门店!$J:$J,"荣耀体验店")+COUNTIFS(通讯通路门店!$S:$S,$G784,通讯通路门店!$J:$J,"荣耀授权专卖店")</f>
        <v>0</v>
      </c>
      <c r="Z784" s="99">
        <f>COUNTIFS(通讯通路门店!$S:$S,$G784,通讯通路门店!$J:$J,"VIVO体验店")</f>
        <v>0</v>
      </c>
      <c r="AA784" s="99">
        <f>COUNTIFS(通讯通路门店!$S:$S,$G784,通讯通路门店!$J:$J,"OPPO体验店")</f>
        <v>0</v>
      </c>
      <c r="AB784" s="99">
        <f>COUNTIFS(通讯通路门店!$S:$S,$G784,通讯通路门店!$J:$J,"华为授权体验店")+COUNTIFS(通讯通路门店!$S:$S,$G784,通讯通路门店!$J:$J,"华为堡垒店")</f>
        <v>0</v>
      </c>
      <c r="AC784" s="99">
        <f>COUNTIFS(通讯通路门店!$S:$S,$G784,通讯通路门店!$J:$J,"小米体验店")</f>
        <v>0</v>
      </c>
      <c r="AD784" s="99">
        <f>COUNTIFS(通讯通路门店!$S:$S,$G784,通讯通路门店!$J:$J,"苹果体验店")</f>
        <v>0</v>
      </c>
      <c r="AE784" s="99">
        <f>COUNTIFS(通讯通路门店!$S:$S,$G784,通讯通路门店!$J:$J,"其他品牌专卖店")</f>
        <v>0</v>
      </c>
      <c r="AF784" s="99">
        <f>SUMIFS(通讯通路门店!$BI:$BI,通讯通路门店!$S:$S,$G784)</f>
        <v>0</v>
      </c>
      <c r="AG784" s="99">
        <f>SUMIFS(通讯通路门店!$BH:$BH,通讯通路门店!$S:$S,$G784)</f>
        <v>0</v>
      </c>
      <c r="AH784" s="99">
        <f t="shared" si="61"/>
        <v>0</v>
      </c>
      <c r="AI784" s="99">
        <f>SUMIFS(通讯通路门店!$BB:$BB,通讯通路门店!$S:$S,$G784)</f>
        <v>0</v>
      </c>
      <c r="AJ784" s="99">
        <f>SUMIFS(通讯通路门店!$BE:$BE,通讯通路门店!$S:$S,$G784)</f>
        <v>0</v>
      </c>
      <c r="AK784" s="99">
        <f>SUMIFS(通讯通路门店!$BG:$BG,通讯通路门店!$S:$S,$G784)</f>
        <v>0</v>
      </c>
      <c r="AL784" s="99">
        <f>SUMIFS(通讯通路门店!$BC:$BC,通讯通路门店!$S:$S,$G784)</f>
        <v>0</v>
      </c>
      <c r="AM784" s="99">
        <f>SUMIFS(通讯通路门店!$BD:$BD,通讯通路门店!$S:$S,$G784)</f>
        <v>0</v>
      </c>
      <c r="AN784" s="99">
        <f>SUMIFS(通讯通路门店!$BF:$BF,通讯通路门店!$S:$S,$G784)</f>
        <v>0</v>
      </c>
      <c r="AO784" s="99">
        <f t="shared" si="62"/>
        <v>0</v>
      </c>
      <c r="AP784" s="99">
        <f>SUMIFS(通讯通路门店!$K:$K,通讯通路门店!$S:$S,$G784)</f>
        <v>0</v>
      </c>
      <c r="AQ784" s="83"/>
      <c r="AR784" s="99">
        <f>SUMIFS(通讯通路门店!$T:$T,通讯通路门店!$S:$S,$G784)</f>
        <v>0</v>
      </c>
      <c r="AS784" s="99">
        <f>SUMIFS(通讯通路门店!$U:$U,通讯通路门店!$S:$S,$G784)</f>
        <v>0</v>
      </c>
      <c r="AT784" s="99">
        <f>SUMIFS(通讯通路门店!$V:$V,通讯通路门店!$S:$S,$G784)</f>
        <v>0</v>
      </c>
      <c r="AU784" s="99">
        <f>SUMIFS(通讯通路门店!$W:$W,通讯通路门店!$S:$S,$G784)</f>
        <v>0</v>
      </c>
      <c r="AV784" s="99">
        <f>SUMIFS(通讯通路门店!$Z:$Z,通讯通路门店!$S:$S,$G784)</f>
        <v>0</v>
      </c>
      <c r="AW784" s="99">
        <f>SUMIFS(通讯通路门店!$AB:$AB,通讯通路门店!$S:$S,$G784)</f>
        <v>0</v>
      </c>
      <c r="AX784" s="99">
        <f>SUMIFS(通讯通路门店!$X:$X,通讯通路门店!$S:$S,$G784)</f>
        <v>0</v>
      </c>
      <c r="AY784" s="99">
        <f>SUMIFS(通讯通路门店!$Y:$Y,通讯通路门店!$S:$S,$G784)</f>
        <v>0</v>
      </c>
      <c r="AZ784" s="99">
        <f>SUMIFS(通讯通路门店!$AA:$AA,通讯通路门店!$S:$S,$G784)</f>
        <v>0</v>
      </c>
      <c r="BA784" s="99">
        <f t="shared" si="63"/>
        <v>0</v>
      </c>
      <c r="BB784" s="99">
        <f t="shared" si="64"/>
        <v>0</v>
      </c>
      <c r="BC784" s="99">
        <f>SUMIFS(通讯通路门店!$W:$W,通讯通路门店!$S:$S,$G784,通讯通路门店!$J:$J,"荣耀体验店")+SUMIFS(通讯通路门店!$W:$W,通讯通路门店!$S:$S,$G784,通讯通路门店!$J:$J,"荣耀授权专卖店")</f>
        <v>0</v>
      </c>
      <c r="BD784" s="99">
        <f>SUMIFS(通讯通路门店!$Z:$Z,通讯通路门店!$S:$S,$G784,通讯通路门店!$J:$J,"VIVO体验店")</f>
        <v>0</v>
      </c>
      <c r="BE784" s="99">
        <f>SUMIFS(通讯通路门店!$AB:$AB,通讯通路门店!$S:$S,$G784,通讯通路门店!$J:$J,"OPPO体验店")</f>
        <v>0</v>
      </c>
      <c r="BF784" s="99">
        <f>SUMIFS(通讯通路门店!$X:$X,通讯通路门店!$S:$S,$G784,通讯通路门店!$J:$J,"华为授权体验店")+SUMIFS(通讯通路门店!$AA:$AA,通讯通路门店!$S:$S,$G784,通讯通路门店!$J:$J,"华为堡垒店")</f>
        <v>0</v>
      </c>
      <c r="BG784" s="99">
        <f>SUMIFS(通讯通路门店!$Y:$Y,通讯通路门店!$S:$S,$G784,通讯通路门店!$J:$J,"小米体验店")</f>
        <v>0</v>
      </c>
      <c r="BH784" s="99">
        <f>SUMIFS(通讯通路门店!$AA:$AA,通讯通路门店!$S:$S,$G784,通讯通路门店!$J:$J,"苹果体验店")</f>
        <v>0</v>
      </c>
      <c r="BI784" s="99">
        <f>SUMIFS(通讯通路门店!$K:$K,通讯通路门店!$S:$S,$G784,通讯通路门店!$J:$J,"其他品牌专卖店")</f>
        <v>0</v>
      </c>
      <c r="BJ784" s="99">
        <f>SUMIFS(通讯通路门店!$AC:$AC,通讯通路门店!$S:$S,$G784)</f>
        <v>0</v>
      </c>
      <c r="BK784" s="99">
        <f>SUMIFS(通讯通路门店!$AD:$AD,通讯通路门店!$S:$S,$G784)</f>
        <v>0</v>
      </c>
      <c r="BL784" s="99">
        <f>SUMIFS(通讯通路门店!$AE:$AE,通讯通路门店!$S:$S,$G784)</f>
        <v>0</v>
      </c>
      <c r="BM784" s="99">
        <f>SUMIFS(通讯通路门店!$AF:$AF,通讯通路门店!$S:$S,$G784)</f>
        <v>0</v>
      </c>
      <c r="BN784" s="99">
        <f>SUMIFS(通讯通路门店!$AG:$AG,通讯通路门店!$S:$S,$G784)</f>
        <v>0</v>
      </c>
      <c r="BO784" s="99">
        <f>SUMIFS(通讯通路门店!$AH:$AH,通讯通路门店!$S:$S,$G784)</f>
        <v>0</v>
      </c>
      <c r="BP784" s="99">
        <f>SUMIFS(通讯通路门店!$AI:$AI,通讯通路门店!$S:$S,$G784)</f>
        <v>0</v>
      </c>
      <c r="BQ784" s="83"/>
    </row>
    <row r="785" spans="1:69">
      <c r="A785" s="99" t="str">
        <f>IFERROR(_xlfn.XLOOKUP($G785,通讯通路门店!$S$4:$S$993933,通讯通路门店!$A$4:$A$993933,0,0),"")</f>
        <v/>
      </c>
      <c r="B785" s="99" t="str">
        <f>IFERROR(_xlfn.XLOOKUP($G785,通讯通路门店!$S$4:$S$993933,通讯通路门店!$B$4:$B$993933,0,0),"")</f>
        <v/>
      </c>
      <c r="C785" s="99" t="str">
        <f>IFERROR(_xlfn.XLOOKUP($G785,通讯通路门店!$S$4:$S$993933,通讯通路门店!$C$4:$C$993933,0,0),"")</f>
        <v/>
      </c>
      <c r="D785" s="99" t="str">
        <f>IFERROR(_xlfn.XLOOKUP($G785,通讯通路门店!$S$4:$S$993933,通讯通路门店!$D$4:$D$993933,0,0),"")</f>
        <v/>
      </c>
      <c r="E785" s="83"/>
      <c r="F785" s="83"/>
      <c r="G785" s="101" t="e">
        <v>#N/A</v>
      </c>
      <c r="H785" s="102" t="str">
        <f>IFERROR(_xlfn.XLOOKUP($G785,通讯通路门店!$S$4:$S$993933,通讯通路门店!$R$4:$R$993933,0,0),"")</f>
        <v/>
      </c>
      <c r="I785" s="83"/>
      <c r="J785" s="83"/>
      <c r="K785" s="83"/>
      <c r="L785" s="83"/>
      <c r="M785" s="83"/>
      <c r="N785" s="83"/>
      <c r="O785" s="83"/>
      <c r="P785" s="83"/>
      <c r="Q785" s="83"/>
      <c r="R785" s="83"/>
      <c r="S785" s="83"/>
      <c r="T785" s="83"/>
      <c r="U785" s="99">
        <f>COUNTIF(通讯通路门店!$S:$S,$G785)</f>
        <v>0</v>
      </c>
      <c r="V785" s="99">
        <f>COUNTIFS(通讯通路门店!$S:$S,$G785,通讯通路门店!$J:$J,"综合卖场")</f>
        <v>0</v>
      </c>
      <c r="W785" s="99">
        <f>SUMIFS(通讯通路门店!$AJ:$AJ,通讯通路门店!$S:$S,通讯客户沙盘!$G785)</f>
        <v>0</v>
      </c>
      <c r="X785" s="99">
        <f t="shared" si="60"/>
        <v>0</v>
      </c>
      <c r="Y785" s="99">
        <f>COUNTIFS(通讯通路门店!$S:$S,$G785,通讯通路门店!$J:$J,"荣耀体验店")+COUNTIFS(通讯通路门店!$S:$S,$G785,通讯通路门店!$J:$J,"荣耀授权专卖店")</f>
        <v>0</v>
      </c>
      <c r="Z785" s="99">
        <f>COUNTIFS(通讯通路门店!$S:$S,$G785,通讯通路门店!$J:$J,"VIVO体验店")</f>
        <v>0</v>
      </c>
      <c r="AA785" s="99">
        <f>COUNTIFS(通讯通路门店!$S:$S,$G785,通讯通路门店!$J:$J,"OPPO体验店")</f>
        <v>0</v>
      </c>
      <c r="AB785" s="99">
        <f>COUNTIFS(通讯通路门店!$S:$S,$G785,通讯通路门店!$J:$J,"华为授权体验店")+COUNTIFS(通讯通路门店!$S:$S,$G785,通讯通路门店!$J:$J,"华为堡垒店")</f>
        <v>0</v>
      </c>
      <c r="AC785" s="99">
        <f>COUNTIFS(通讯通路门店!$S:$S,$G785,通讯通路门店!$J:$J,"小米体验店")</f>
        <v>0</v>
      </c>
      <c r="AD785" s="99">
        <f>COUNTIFS(通讯通路门店!$S:$S,$G785,通讯通路门店!$J:$J,"苹果体验店")</f>
        <v>0</v>
      </c>
      <c r="AE785" s="99">
        <f>COUNTIFS(通讯通路门店!$S:$S,$G785,通讯通路门店!$J:$J,"其他品牌专卖店")</f>
        <v>0</v>
      </c>
      <c r="AF785" s="99">
        <f>SUMIFS(通讯通路门店!$BI:$BI,通讯通路门店!$S:$S,$G785)</f>
        <v>0</v>
      </c>
      <c r="AG785" s="99">
        <f>SUMIFS(通讯通路门店!$BH:$BH,通讯通路门店!$S:$S,$G785)</f>
        <v>0</v>
      </c>
      <c r="AH785" s="99">
        <f t="shared" si="61"/>
        <v>0</v>
      </c>
      <c r="AI785" s="99">
        <f>SUMIFS(通讯通路门店!$BB:$BB,通讯通路门店!$S:$S,$G785)</f>
        <v>0</v>
      </c>
      <c r="AJ785" s="99">
        <f>SUMIFS(通讯通路门店!$BE:$BE,通讯通路门店!$S:$S,$G785)</f>
        <v>0</v>
      </c>
      <c r="AK785" s="99">
        <f>SUMIFS(通讯通路门店!$BG:$BG,通讯通路门店!$S:$S,$G785)</f>
        <v>0</v>
      </c>
      <c r="AL785" s="99">
        <f>SUMIFS(通讯通路门店!$BC:$BC,通讯通路门店!$S:$S,$G785)</f>
        <v>0</v>
      </c>
      <c r="AM785" s="99">
        <f>SUMIFS(通讯通路门店!$BD:$BD,通讯通路门店!$S:$S,$G785)</f>
        <v>0</v>
      </c>
      <c r="AN785" s="99">
        <f>SUMIFS(通讯通路门店!$BF:$BF,通讯通路门店!$S:$S,$G785)</f>
        <v>0</v>
      </c>
      <c r="AO785" s="99">
        <f t="shared" si="62"/>
        <v>0</v>
      </c>
      <c r="AP785" s="99">
        <f>SUMIFS(通讯通路门店!$K:$K,通讯通路门店!$S:$S,$G785)</f>
        <v>0</v>
      </c>
      <c r="AQ785" s="83"/>
      <c r="AR785" s="99">
        <f>SUMIFS(通讯通路门店!$T:$T,通讯通路门店!$S:$S,$G785)</f>
        <v>0</v>
      </c>
      <c r="AS785" s="99">
        <f>SUMIFS(通讯通路门店!$U:$U,通讯通路门店!$S:$S,$G785)</f>
        <v>0</v>
      </c>
      <c r="AT785" s="99">
        <f>SUMIFS(通讯通路门店!$V:$V,通讯通路门店!$S:$S,$G785)</f>
        <v>0</v>
      </c>
      <c r="AU785" s="99">
        <f>SUMIFS(通讯通路门店!$W:$W,通讯通路门店!$S:$S,$G785)</f>
        <v>0</v>
      </c>
      <c r="AV785" s="99">
        <f>SUMIFS(通讯通路门店!$Z:$Z,通讯通路门店!$S:$S,$G785)</f>
        <v>0</v>
      </c>
      <c r="AW785" s="99">
        <f>SUMIFS(通讯通路门店!$AB:$AB,通讯通路门店!$S:$S,$G785)</f>
        <v>0</v>
      </c>
      <c r="AX785" s="99">
        <f>SUMIFS(通讯通路门店!$X:$X,通讯通路门店!$S:$S,$G785)</f>
        <v>0</v>
      </c>
      <c r="AY785" s="99">
        <f>SUMIFS(通讯通路门店!$Y:$Y,通讯通路门店!$S:$S,$G785)</f>
        <v>0</v>
      </c>
      <c r="AZ785" s="99">
        <f>SUMIFS(通讯通路门店!$AA:$AA,通讯通路门店!$S:$S,$G785)</f>
        <v>0</v>
      </c>
      <c r="BA785" s="99">
        <f t="shared" si="63"/>
        <v>0</v>
      </c>
      <c r="BB785" s="99">
        <f t="shared" si="64"/>
        <v>0</v>
      </c>
      <c r="BC785" s="99">
        <f>SUMIFS(通讯通路门店!$W:$W,通讯通路门店!$S:$S,$G785,通讯通路门店!$J:$J,"荣耀体验店")+SUMIFS(通讯通路门店!$W:$W,通讯通路门店!$S:$S,$G785,通讯通路门店!$J:$J,"荣耀授权专卖店")</f>
        <v>0</v>
      </c>
      <c r="BD785" s="99">
        <f>SUMIFS(通讯通路门店!$Z:$Z,通讯通路门店!$S:$S,$G785,通讯通路门店!$J:$J,"VIVO体验店")</f>
        <v>0</v>
      </c>
      <c r="BE785" s="99">
        <f>SUMIFS(通讯通路门店!$AB:$AB,通讯通路门店!$S:$S,$G785,通讯通路门店!$J:$J,"OPPO体验店")</f>
        <v>0</v>
      </c>
      <c r="BF785" s="99">
        <f>SUMIFS(通讯通路门店!$X:$X,通讯通路门店!$S:$S,$G785,通讯通路门店!$J:$J,"华为授权体验店")+SUMIFS(通讯通路门店!$AA:$AA,通讯通路门店!$S:$S,$G785,通讯通路门店!$J:$J,"华为堡垒店")</f>
        <v>0</v>
      </c>
      <c r="BG785" s="99">
        <f>SUMIFS(通讯通路门店!$Y:$Y,通讯通路门店!$S:$S,$G785,通讯通路门店!$J:$J,"小米体验店")</f>
        <v>0</v>
      </c>
      <c r="BH785" s="99">
        <f>SUMIFS(通讯通路门店!$AA:$AA,通讯通路门店!$S:$S,$G785,通讯通路门店!$J:$J,"苹果体验店")</f>
        <v>0</v>
      </c>
      <c r="BI785" s="99">
        <f>SUMIFS(通讯通路门店!$K:$K,通讯通路门店!$S:$S,$G785,通讯通路门店!$J:$J,"其他品牌专卖店")</f>
        <v>0</v>
      </c>
      <c r="BJ785" s="99">
        <f>SUMIFS(通讯通路门店!$AC:$AC,通讯通路门店!$S:$S,$G785)</f>
        <v>0</v>
      </c>
      <c r="BK785" s="99">
        <f>SUMIFS(通讯通路门店!$AD:$AD,通讯通路门店!$S:$S,$G785)</f>
        <v>0</v>
      </c>
      <c r="BL785" s="99">
        <f>SUMIFS(通讯通路门店!$AE:$AE,通讯通路门店!$S:$S,$G785)</f>
        <v>0</v>
      </c>
      <c r="BM785" s="99">
        <f>SUMIFS(通讯通路门店!$AF:$AF,通讯通路门店!$S:$S,$G785)</f>
        <v>0</v>
      </c>
      <c r="BN785" s="99">
        <f>SUMIFS(通讯通路门店!$AG:$AG,通讯通路门店!$S:$S,$G785)</f>
        <v>0</v>
      </c>
      <c r="BO785" s="99">
        <f>SUMIFS(通讯通路门店!$AH:$AH,通讯通路门店!$S:$S,$G785)</f>
        <v>0</v>
      </c>
      <c r="BP785" s="99">
        <f>SUMIFS(通讯通路门店!$AI:$AI,通讯通路门店!$S:$S,$G785)</f>
        <v>0</v>
      </c>
      <c r="BQ785" s="83"/>
    </row>
    <row r="786" spans="1:69">
      <c r="A786" s="99" t="str">
        <f>IFERROR(_xlfn.XLOOKUP($G786,通讯通路门店!$S$4:$S$993933,通讯通路门店!$A$4:$A$993933,0,0),"")</f>
        <v/>
      </c>
      <c r="B786" s="99" t="str">
        <f>IFERROR(_xlfn.XLOOKUP($G786,通讯通路门店!$S$4:$S$993933,通讯通路门店!$B$4:$B$993933,0,0),"")</f>
        <v/>
      </c>
      <c r="C786" s="99" t="str">
        <f>IFERROR(_xlfn.XLOOKUP($G786,通讯通路门店!$S$4:$S$993933,通讯通路门店!$C$4:$C$993933,0,0),"")</f>
        <v/>
      </c>
      <c r="D786" s="99" t="str">
        <f>IFERROR(_xlfn.XLOOKUP($G786,通讯通路门店!$S$4:$S$993933,通讯通路门店!$D$4:$D$993933,0,0),"")</f>
        <v/>
      </c>
      <c r="E786" s="83"/>
      <c r="F786" s="83"/>
      <c r="G786" s="101" t="e">
        <v>#N/A</v>
      </c>
      <c r="H786" s="102" t="str">
        <f>IFERROR(_xlfn.XLOOKUP($G786,通讯通路门店!$S$4:$S$993933,通讯通路门店!$R$4:$R$993933,0,0),"")</f>
        <v/>
      </c>
      <c r="I786" s="83"/>
      <c r="J786" s="83"/>
      <c r="K786" s="83"/>
      <c r="L786" s="83"/>
      <c r="M786" s="83"/>
      <c r="N786" s="83"/>
      <c r="O786" s="83"/>
      <c r="P786" s="83"/>
      <c r="Q786" s="83"/>
      <c r="R786" s="83"/>
      <c r="S786" s="83"/>
      <c r="T786" s="83"/>
      <c r="U786" s="99">
        <f>COUNTIF(通讯通路门店!$S:$S,$G786)</f>
        <v>0</v>
      </c>
      <c r="V786" s="99">
        <f>COUNTIFS(通讯通路门店!$S:$S,$G786,通讯通路门店!$J:$J,"综合卖场")</f>
        <v>0</v>
      </c>
      <c r="W786" s="99">
        <f>SUMIFS(通讯通路门店!$AJ:$AJ,通讯通路门店!$S:$S,通讯客户沙盘!$G786)</f>
        <v>0</v>
      </c>
      <c r="X786" s="99">
        <f t="shared" si="60"/>
        <v>0</v>
      </c>
      <c r="Y786" s="99">
        <f>COUNTIFS(通讯通路门店!$S:$S,$G786,通讯通路门店!$J:$J,"荣耀体验店")+COUNTIFS(通讯通路门店!$S:$S,$G786,通讯通路门店!$J:$J,"荣耀授权专卖店")</f>
        <v>0</v>
      </c>
      <c r="Z786" s="99">
        <f>COUNTIFS(通讯通路门店!$S:$S,$G786,通讯通路门店!$J:$J,"VIVO体验店")</f>
        <v>0</v>
      </c>
      <c r="AA786" s="99">
        <f>COUNTIFS(通讯通路门店!$S:$S,$G786,通讯通路门店!$J:$J,"OPPO体验店")</f>
        <v>0</v>
      </c>
      <c r="AB786" s="99">
        <f>COUNTIFS(通讯通路门店!$S:$S,$G786,通讯通路门店!$J:$J,"华为授权体验店")+COUNTIFS(通讯通路门店!$S:$S,$G786,通讯通路门店!$J:$J,"华为堡垒店")</f>
        <v>0</v>
      </c>
      <c r="AC786" s="99">
        <f>COUNTIFS(通讯通路门店!$S:$S,$G786,通讯通路门店!$J:$J,"小米体验店")</f>
        <v>0</v>
      </c>
      <c r="AD786" s="99">
        <f>COUNTIFS(通讯通路门店!$S:$S,$G786,通讯通路门店!$J:$J,"苹果体验店")</f>
        <v>0</v>
      </c>
      <c r="AE786" s="99">
        <f>COUNTIFS(通讯通路门店!$S:$S,$G786,通讯通路门店!$J:$J,"其他品牌专卖店")</f>
        <v>0</v>
      </c>
      <c r="AF786" s="99">
        <f>SUMIFS(通讯通路门店!$BI:$BI,通讯通路门店!$S:$S,$G786)</f>
        <v>0</v>
      </c>
      <c r="AG786" s="99">
        <f>SUMIFS(通讯通路门店!$BH:$BH,通讯通路门店!$S:$S,$G786)</f>
        <v>0</v>
      </c>
      <c r="AH786" s="99">
        <f t="shared" si="61"/>
        <v>0</v>
      </c>
      <c r="AI786" s="99">
        <f>SUMIFS(通讯通路门店!$BB:$BB,通讯通路门店!$S:$S,$G786)</f>
        <v>0</v>
      </c>
      <c r="AJ786" s="99">
        <f>SUMIFS(通讯通路门店!$BE:$BE,通讯通路门店!$S:$S,$G786)</f>
        <v>0</v>
      </c>
      <c r="AK786" s="99">
        <f>SUMIFS(通讯通路门店!$BG:$BG,通讯通路门店!$S:$S,$G786)</f>
        <v>0</v>
      </c>
      <c r="AL786" s="99">
        <f>SUMIFS(通讯通路门店!$BC:$BC,通讯通路门店!$S:$S,$G786)</f>
        <v>0</v>
      </c>
      <c r="AM786" s="99">
        <f>SUMIFS(通讯通路门店!$BD:$BD,通讯通路门店!$S:$S,$G786)</f>
        <v>0</v>
      </c>
      <c r="AN786" s="99">
        <f>SUMIFS(通讯通路门店!$BF:$BF,通讯通路门店!$S:$S,$G786)</f>
        <v>0</v>
      </c>
      <c r="AO786" s="99">
        <f t="shared" si="62"/>
        <v>0</v>
      </c>
      <c r="AP786" s="99">
        <f>SUMIFS(通讯通路门店!$K:$K,通讯通路门店!$S:$S,$G786)</f>
        <v>0</v>
      </c>
      <c r="AQ786" s="83"/>
      <c r="AR786" s="99">
        <f>SUMIFS(通讯通路门店!$T:$T,通讯通路门店!$S:$S,$G786)</f>
        <v>0</v>
      </c>
      <c r="AS786" s="99">
        <f>SUMIFS(通讯通路门店!$U:$U,通讯通路门店!$S:$S,$G786)</f>
        <v>0</v>
      </c>
      <c r="AT786" s="99">
        <f>SUMIFS(通讯通路门店!$V:$V,通讯通路门店!$S:$S,$G786)</f>
        <v>0</v>
      </c>
      <c r="AU786" s="99">
        <f>SUMIFS(通讯通路门店!$W:$W,通讯通路门店!$S:$S,$G786)</f>
        <v>0</v>
      </c>
      <c r="AV786" s="99">
        <f>SUMIFS(通讯通路门店!$Z:$Z,通讯通路门店!$S:$S,$G786)</f>
        <v>0</v>
      </c>
      <c r="AW786" s="99">
        <f>SUMIFS(通讯通路门店!$AB:$AB,通讯通路门店!$S:$S,$G786)</f>
        <v>0</v>
      </c>
      <c r="AX786" s="99">
        <f>SUMIFS(通讯通路门店!$X:$X,通讯通路门店!$S:$S,$G786)</f>
        <v>0</v>
      </c>
      <c r="AY786" s="99">
        <f>SUMIFS(通讯通路门店!$Y:$Y,通讯通路门店!$S:$S,$G786)</f>
        <v>0</v>
      </c>
      <c r="AZ786" s="99">
        <f>SUMIFS(通讯通路门店!$AA:$AA,通讯通路门店!$S:$S,$G786)</f>
        <v>0</v>
      </c>
      <c r="BA786" s="99">
        <f t="shared" si="63"/>
        <v>0</v>
      </c>
      <c r="BB786" s="99">
        <f t="shared" si="64"/>
        <v>0</v>
      </c>
      <c r="BC786" s="99">
        <f>SUMIFS(通讯通路门店!$W:$W,通讯通路门店!$S:$S,$G786,通讯通路门店!$J:$J,"荣耀体验店")+SUMIFS(通讯通路门店!$W:$W,通讯通路门店!$S:$S,$G786,通讯通路门店!$J:$J,"荣耀授权专卖店")</f>
        <v>0</v>
      </c>
      <c r="BD786" s="99">
        <f>SUMIFS(通讯通路门店!$Z:$Z,通讯通路门店!$S:$S,$G786,通讯通路门店!$J:$J,"VIVO体验店")</f>
        <v>0</v>
      </c>
      <c r="BE786" s="99">
        <f>SUMIFS(通讯通路门店!$AB:$AB,通讯通路门店!$S:$S,$G786,通讯通路门店!$J:$J,"OPPO体验店")</f>
        <v>0</v>
      </c>
      <c r="BF786" s="99">
        <f>SUMIFS(通讯通路门店!$X:$X,通讯通路门店!$S:$S,$G786,通讯通路门店!$J:$J,"华为授权体验店")+SUMIFS(通讯通路门店!$AA:$AA,通讯通路门店!$S:$S,$G786,通讯通路门店!$J:$J,"华为堡垒店")</f>
        <v>0</v>
      </c>
      <c r="BG786" s="99">
        <f>SUMIFS(通讯通路门店!$Y:$Y,通讯通路门店!$S:$S,$G786,通讯通路门店!$J:$J,"小米体验店")</f>
        <v>0</v>
      </c>
      <c r="BH786" s="99">
        <f>SUMIFS(通讯通路门店!$AA:$AA,通讯通路门店!$S:$S,$G786,通讯通路门店!$J:$J,"苹果体验店")</f>
        <v>0</v>
      </c>
      <c r="BI786" s="99">
        <f>SUMIFS(通讯通路门店!$K:$K,通讯通路门店!$S:$S,$G786,通讯通路门店!$J:$J,"其他品牌专卖店")</f>
        <v>0</v>
      </c>
      <c r="BJ786" s="99">
        <f>SUMIFS(通讯通路门店!$AC:$AC,通讯通路门店!$S:$S,$G786)</f>
        <v>0</v>
      </c>
      <c r="BK786" s="99">
        <f>SUMIFS(通讯通路门店!$AD:$AD,通讯通路门店!$S:$S,$G786)</f>
        <v>0</v>
      </c>
      <c r="BL786" s="99">
        <f>SUMIFS(通讯通路门店!$AE:$AE,通讯通路门店!$S:$S,$G786)</f>
        <v>0</v>
      </c>
      <c r="BM786" s="99">
        <f>SUMIFS(通讯通路门店!$AF:$AF,通讯通路门店!$S:$S,$G786)</f>
        <v>0</v>
      </c>
      <c r="BN786" s="99">
        <f>SUMIFS(通讯通路门店!$AG:$AG,通讯通路门店!$S:$S,$G786)</f>
        <v>0</v>
      </c>
      <c r="BO786" s="99">
        <f>SUMIFS(通讯通路门店!$AH:$AH,通讯通路门店!$S:$S,$G786)</f>
        <v>0</v>
      </c>
      <c r="BP786" s="99">
        <f>SUMIFS(通讯通路门店!$AI:$AI,通讯通路门店!$S:$S,$G786)</f>
        <v>0</v>
      </c>
      <c r="BQ786" s="83"/>
    </row>
    <row r="787" spans="1:69">
      <c r="A787" s="99" t="str">
        <f>IFERROR(_xlfn.XLOOKUP($G787,通讯通路门店!$S$4:$S$993933,通讯通路门店!$A$4:$A$993933,0,0),"")</f>
        <v/>
      </c>
      <c r="B787" s="99" t="str">
        <f>IFERROR(_xlfn.XLOOKUP($G787,通讯通路门店!$S$4:$S$993933,通讯通路门店!$B$4:$B$993933,0,0),"")</f>
        <v/>
      </c>
      <c r="C787" s="99" t="str">
        <f>IFERROR(_xlfn.XLOOKUP($G787,通讯通路门店!$S$4:$S$993933,通讯通路门店!$C$4:$C$993933,0,0),"")</f>
        <v/>
      </c>
      <c r="D787" s="99" t="str">
        <f>IFERROR(_xlfn.XLOOKUP($G787,通讯通路门店!$S$4:$S$993933,通讯通路门店!$D$4:$D$993933,0,0),"")</f>
        <v/>
      </c>
      <c r="E787" s="83"/>
      <c r="F787" s="83"/>
      <c r="G787" s="101" t="e">
        <v>#N/A</v>
      </c>
      <c r="H787" s="102" t="str">
        <f>IFERROR(_xlfn.XLOOKUP($G787,通讯通路门店!$S$4:$S$993933,通讯通路门店!$R$4:$R$993933,0,0),"")</f>
        <v/>
      </c>
      <c r="I787" s="83"/>
      <c r="J787" s="83"/>
      <c r="K787" s="83"/>
      <c r="L787" s="83"/>
      <c r="M787" s="83"/>
      <c r="N787" s="83"/>
      <c r="O787" s="83"/>
      <c r="P787" s="83"/>
      <c r="Q787" s="83"/>
      <c r="R787" s="83"/>
      <c r="S787" s="83"/>
      <c r="T787" s="83"/>
      <c r="U787" s="99">
        <f>COUNTIF(通讯通路门店!$S:$S,$G787)</f>
        <v>0</v>
      </c>
      <c r="V787" s="99">
        <f>COUNTIFS(通讯通路门店!$S:$S,$G787,通讯通路门店!$J:$J,"综合卖场")</f>
        <v>0</v>
      </c>
      <c r="W787" s="99">
        <f>SUMIFS(通讯通路门店!$AJ:$AJ,通讯通路门店!$S:$S,通讯客户沙盘!$G787)</f>
        <v>0</v>
      </c>
      <c r="X787" s="99">
        <f t="shared" si="60"/>
        <v>0</v>
      </c>
      <c r="Y787" s="99">
        <f>COUNTIFS(通讯通路门店!$S:$S,$G787,通讯通路门店!$J:$J,"荣耀体验店")+COUNTIFS(通讯通路门店!$S:$S,$G787,通讯通路门店!$J:$J,"荣耀授权专卖店")</f>
        <v>0</v>
      </c>
      <c r="Z787" s="99">
        <f>COUNTIFS(通讯通路门店!$S:$S,$G787,通讯通路门店!$J:$J,"VIVO体验店")</f>
        <v>0</v>
      </c>
      <c r="AA787" s="99">
        <f>COUNTIFS(通讯通路门店!$S:$S,$G787,通讯通路门店!$J:$J,"OPPO体验店")</f>
        <v>0</v>
      </c>
      <c r="AB787" s="99">
        <f>COUNTIFS(通讯通路门店!$S:$S,$G787,通讯通路门店!$J:$J,"华为授权体验店")+COUNTIFS(通讯通路门店!$S:$S,$G787,通讯通路门店!$J:$J,"华为堡垒店")</f>
        <v>0</v>
      </c>
      <c r="AC787" s="99">
        <f>COUNTIFS(通讯通路门店!$S:$S,$G787,通讯通路门店!$J:$J,"小米体验店")</f>
        <v>0</v>
      </c>
      <c r="AD787" s="99">
        <f>COUNTIFS(通讯通路门店!$S:$S,$G787,通讯通路门店!$J:$J,"苹果体验店")</f>
        <v>0</v>
      </c>
      <c r="AE787" s="99">
        <f>COUNTIFS(通讯通路门店!$S:$S,$G787,通讯通路门店!$J:$J,"其他品牌专卖店")</f>
        <v>0</v>
      </c>
      <c r="AF787" s="99">
        <f>SUMIFS(通讯通路门店!$BI:$BI,通讯通路门店!$S:$S,$G787)</f>
        <v>0</v>
      </c>
      <c r="AG787" s="99">
        <f>SUMIFS(通讯通路门店!$BH:$BH,通讯通路门店!$S:$S,$G787)</f>
        <v>0</v>
      </c>
      <c r="AH787" s="99">
        <f t="shared" si="61"/>
        <v>0</v>
      </c>
      <c r="AI787" s="99">
        <f>SUMIFS(通讯通路门店!$BB:$BB,通讯通路门店!$S:$S,$G787)</f>
        <v>0</v>
      </c>
      <c r="AJ787" s="99">
        <f>SUMIFS(通讯通路门店!$BE:$BE,通讯通路门店!$S:$S,$G787)</f>
        <v>0</v>
      </c>
      <c r="AK787" s="99">
        <f>SUMIFS(通讯通路门店!$BG:$BG,通讯通路门店!$S:$S,$G787)</f>
        <v>0</v>
      </c>
      <c r="AL787" s="99">
        <f>SUMIFS(通讯通路门店!$BC:$BC,通讯通路门店!$S:$S,$G787)</f>
        <v>0</v>
      </c>
      <c r="AM787" s="99">
        <f>SUMIFS(通讯通路门店!$BD:$BD,通讯通路门店!$S:$S,$G787)</f>
        <v>0</v>
      </c>
      <c r="AN787" s="99">
        <f>SUMIFS(通讯通路门店!$BF:$BF,通讯通路门店!$S:$S,$G787)</f>
        <v>0</v>
      </c>
      <c r="AO787" s="99">
        <f t="shared" si="62"/>
        <v>0</v>
      </c>
      <c r="AP787" s="99">
        <f>SUMIFS(通讯通路门店!$K:$K,通讯通路门店!$S:$S,$G787)</f>
        <v>0</v>
      </c>
      <c r="AQ787" s="83"/>
      <c r="AR787" s="99">
        <f>SUMIFS(通讯通路门店!$T:$T,通讯通路门店!$S:$S,$G787)</f>
        <v>0</v>
      </c>
      <c r="AS787" s="99">
        <f>SUMIFS(通讯通路门店!$U:$U,通讯通路门店!$S:$S,$G787)</f>
        <v>0</v>
      </c>
      <c r="AT787" s="99">
        <f>SUMIFS(通讯通路门店!$V:$V,通讯通路门店!$S:$S,$G787)</f>
        <v>0</v>
      </c>
      <c r="AU787" s="99">
        <f>SUMIFS(通讯通路门店!$W:$W,通讯通路门店!$S:$S,$G787)</f>
        <v>0</v>
      </c>
      <c r="AV787" s="99">
        <f>SUMIFS(通讯通路门店!$Z:$Z,通讯通路门店!$S:$S,$G787)</f>
        <v>0</v>
      </c>
      <c r="AW787" s="99">
        <f>SUMIFS(通讯通路门店!$AB:$AB,通讯通路门店!$S:$S,$G787)</f>
        <v>0</v>
      </c>
      <c r="AX787" s="99">
        <f>SUMIFS(通讯通路门店!$X:$X,通讯通路门店!$S:$S,$G787)</f>
        <v>0</v>
      </c>
      <c r="AY787" s="99">
        <f>SUMIFS(通讯通路门店!$Y:$Y,通讯通路门店!$S:$S,$G787)</f>
        <v>0</v>
      </c>
      <c r="AZ787" s="99">
        <f>SUMIFS(通讯通路门店!$AA:$AA,通讯通路门店!$S:$S,$G787)</f>
        <v>0</v>
      </c>
      <c r="BA787" s="99">
        <f t="shared" si="63"/>
        <v>0</v>
      </c>
      <c r="BB787" s="99">
        <f t="shared" si="64"/>
        <v>0</v>
      </c>
      <c r="BC787" s="99">
        <f>SUMIFS(通讯通路门店!$W:$W,通讯通路门店!$S:$S,$G787,通讯通路门店!$J:$J,"荣耀体验店")+SUMIFS(通讯通路门店!$W:$W,通讯通路门店!$S:$S,$G787,通讯通路门店!$J:$J,"荣耀授权专卖店")</f>
        <v>0</v>
      </c>
      <c r="BD787" s="99">
        <f>SUMIFS(通讯通路门店!$Z:$Z,通讯通路门店!$S:$S,$G787,通讯通路门店!$J:$J,"VIVO体验店")</f>
        <v>0</v>
      </c>
      <c r="BE787" s="99">
        <f>SUMIFS(通讯通路门店!$AB:$AB,通讯通路门店!$S:$S,$G787,通讯通路门店!$J:$J,"OPPO体验店")</f>
        <v>0</v>
      </c>
      <c r="BF787" s="99">
        <f>SUMIFS(通讯通路门店!$X:$X,通讯通路门店!$S:$S,$G787,通讯通路门店!$J:$J,"华为授权体验店")+SUMIFS(通讯通路门店!$AA:$AA,通讯通路门店!$S:$S,$G787,通讯通路门店!$J:$J,"华为堡垒店")</f>
        <v>0</v>
      </c>
      <c r="BG787" s="99">
        <f>SUMIFS(通讯通路门店!$Y:$Y,通讯通路门店!$S:$S,$G787,通讯通路门店!$J:$J,"小米体验店")</f>
        <v>0</v>
      </c>
      <c r="BH787" s="99">
        <f>SUMIFS(通讯通路门店!$AA:$AA,通讯通路门店!$S:$S,$G787,通讯通路门店!$J:$J,"苹果体验店")</f>
        <v>0</v>
      </c>
      <c r="BI787" s="99">
        <f>SUMIFS(通讯通路门店!$K:$K,通讯通路门店!$S:$S,$G787,通讯通路门店!$J:$J,"其他品牌专卖店")</f>
        <v>0</v>
      </c>
      <c r="BJ787" s="99">
        <f>SUMIFS(通讯通路门店!$AC:$AC,通讯通路门店!$S:$S,$G787)</f>
        <v>0</v>
      </c>
      <c r="BK787" s="99">
        <f>SUMIFS(通讯通路门店!$AD:$AD,通讯通路门店!$S:$S,$G787)</f>
        <v>0</v>
      </c>
      <c r="BL787" s="99">
        <f>SUMIFS(通讯通路门店!$AE:$AE,通讯通路门店!$S:$S,$G787)</f>
        <v>0</v>
      </c>
      <c r="BM787" s="99">
        <f>SUMIFS(通讯通路门店!$AF:$AF,通讯通路门店!$S:$S,$G787)</f>
        <v>0</v>
      </c>
      <c r="BN787" s="99">
        <f>SUMIFS(通讯通路门店!$AG:$AG,通讯通路门店!$S:$S,$G787)</f>
        <v>0</v>
      </c>
      <c r="BO787" s="99">
        <f>SUMIFS(通讯通路门店!$AH:$AH,通讯通路门店!$S:$S,$G787)</f>
        <v>0</v>
      </c>
      <c r="BP787" s="99">
        <f>SUMIFS(通讯通路门店!$AI:$AI,通讯通路门店!$S:$S,$G787)</f>
        <v>0</v>
      </c>
      <c r="BQ787" s="83"/>
    </row>
    <row r="788" spans="1:69">
      <c r="A788" s="99" t="str">
        <f>IFERROR(_xlfn.XLOOKUP($G788,通讯通路门店!$S$4:$S$993933,通讯通路门店!$A$4:$A$993933,0,0),"")</f>
        <v/>
      </c>
      <c r="B788" s="99" t="str">
        <f>IFERROR(_xlfn.XLOOKUP($G788,通讯通路门店!$S$4:$S$993933,通讯通路门店!$B$4:$B$993933,0,0),"")</f>
        <v/>
      </c>
      <c r="C788" s="99" t="str">
        <f>IFERROR(_xlfn.XLOOKUP($G788,通讯通路门店!$S$4:$S$993933,通讯通路门店!$C$4:$C$993933,0,0),"")</f>
        <v/>
      </c>
      <c r="D788" s="99" t="str">
        <f>IFERROR(_xlfn.XLOOKUP($G788,通讯通路门店!$S$4:$S$993933,通讯通路门店!$D$4:$D$993933,0,0),"")</f>
        <v/>
      </c>
      <c r="E788" s="83"/>
      <c r="F788" s="83"/>
      <c r="G788" s="101" t="e">
        <v>#N/A</v>
      </c>
      <c r="H788" s="102" t="str">
        <f>IFERROR(_xlfn.XLOOKUP($G788,通讯通路门店!$S$4:$S$993933,通讯通路门店!$R$4:$R$993933,0,0),"")</f>
        <v/>
      </c>
      <c r="I788" s="83"/>
      <c r="J788" s="83"/>
      <c r="K788" s="83"/>
      <c r="L788" s="83"/>
      <c r="M788" s="83"/>
      <c r="N788" s="83"/>
      <c r="O788" s="83"/>
      <c r="P788" s="83"/>
      <c r="Q788" s="83"/>
      <c r="R788" s="83"/>
      <c r="S788" s="83"/>
      <c r="T788" s="83"/>
      <c r="U788" s="99">
        <f>COUNTIF(通讯通路门店!$S:$S,$G788)</f>
        <v>0</v>
      </c>
      <c r="V788" s="99">
        <f>COUNTIFS(通讯通路门店!$S:$S,$G788,通讯通路门店!$J:$J,"综合卖场")</f>
        <v>0</v>
      </c>
      <c r="W788" s="99">
        <f>SUMIFS(通讯通路门店!$AJ:$AJ,通讯通路门店!$S:$S,通讯客户沙盘!$G788)</f>
        <v>0</v>
      </c>
      <c r="X788" s="99">
        <f t="shared" si="60"/>
        <v>0</v>
      </c>
      <c r="Y788" s="99">
        <f>COUNTIFS(通讯通路门店!$S:$S,$G788,通讯通路门店!$J:$J,"荣耀体验店")+COUNTIFS(通讯通路门店!$S:$S,$G788,通讯通路门店!$J:$J,"荣耀授权专卖店")</f>
        <v>0</v>
      </c>
      <c r="Z788" s="99">
        <f>COUNTIFS(通讯通路门店!$S:$S,$G788,通讯通路门店!$J:$J,"VIVO体验店")</f>
        <v>0</v>
      </c>
      <c r="AA788" s="99">
        <f>COUNTIFS(通讯通路门店!$S:$S,$G788,通讯通路门店!$J:$J,"OPPO体验店")</f>
        <v>0</v>
      </c>
      <c r="AB788" s="99">
        <f>COUNTIFS(通讯通路门店!$S:$S,$G788,通讯通路门店!$J:$J,"华为授权体验店")+COUNTIFS(通讯通路门店!$S:$S,$G788,通讯通路门店!$J:$J,"华为堡垒店")</f>
        <v>0</v>
      </c>
      <c r="AC788" s="99">
        <f>COUNTIFS(通讯通路门店!$S:$S,$G788,通讯通路门店!$J:$J,"小米体验店")</f>
        <v>0</v>
      </c>
      <c r="AD788" s="99">
        <f>COUNTIFS(通讯通路门店!$S:$S,$G788,通讯通路门店!$J:$J,"苹果体验店")</f>
        <v>0</v>
      </c>
      <c r="AE788" s="99">
        <f>COUNTIFS(通讯通路门店!$S:$S,$G788,通讯通路门店!$J:$J,"其他品牌专卖店")</f>
        <v>0</v>
      </c>
      <c r="AF788" s="99">
        <f>SUMIFS(通讯通路门店!$BI:$BI,通讯通路门店!$S:$S,$G788)</f>
        <v>0</v>
      </c>
      <c r="AG788" s="99">
        <f>SUMIFS(通讯通路门店!$BH:$BH,通讯通路门店!$S:$S,$G788)</f>
        <v>0</v>
      </c>
      <c r="AH788" s="99">
        <f t="shared" si="61"/>
        <v>0</v>
      </c>
      <c r="AI788" s="99">
        <f>SUMIFS(通讯通路门店!$BB:$BB,通讯通路门店!$S:$S,$G788)</f>
        <v>0</v>
      </c>
      <c r="AJ788" s="99">
        <f>SUMIFS(通讯通路门店!$BE:$BE,通讯通路门店!$S:$S,$G788)</f>
        <v>0</v>
      </c>
      <c r="AK788" s="99">
        <f>SUMIFS(通讯通路门店!$BG:$BG,通讯通路门店!$S:$S,$G788)</f>
        <v>0</v>
      </c>
      <c r="AL788" s="99">
        <f>SUMIFS(通讯通路门店!$BC:$BC,通讯通路门店!$S:$S,$G788)</f>
        <v>0</v>
      </c>
      <c r="AM788" s="99">
        <f>SUMIFS(通讯通路门店!$BD:$BD,通讯通路门店!$S:$S,$G788)</f>
        <v>0</v>
      </c>
      <c r="AN788" s="99">
        <f>SUMIFS(通讯通路门店!$BF:$BF,通讯通路门店!$S:$S,$G788)</f>
        <v>0</v>
      </c>
      <c r="AO788" s="99">
        <f t="shared" si="62"/>
        <v>0</v>
      </c>
      <c r="AP788" s="99">
        <f>SUMIFS(通讯通路门店!$K:$K,通讯通路门店!$S:$S,$G788)</f>
        <v>0</v>
      </c>
      <c r="AQ788" s="83"/>
      <c r="AR788" s="99">
        <f>SUMIFS(通讯通路门店!$T:$T,通讯通路门店!$S:$S,$G788)</f>
        <v>0</v>
      </c>
      <c r="AS788" s="99">
        <f>SUMIFS(通讯通路门店!$U:$U,通讯通路门店!$S:$S,$G788)</f>
        <v>0</v>
      </c>
      <c r="AT788" s="99">
        <f>SUMIFS(通讯通路门店!$V:$V,通讯通路门店!$S:$S,$G788)</f>
        <v>0</v>
      </c>
      <c r="AU788" s="99">
        <f>SUMIFS(通讯通路门店!$W:$W,通讯通路门店!$S:$S,$G788)</f>
        <v>0</v>
      </c>
      <c r="AV788" s="99">
        <f>SUMIFS(通讯通路门店!$Z:$Z,通讯通路门店!$S:$S,$G788)</f>
        <v>0</v>
      </c>
      <c r="AW788" s="99">
        <f>SUMIFS(通讯通路门店!$AB:$AB,通讯通路门店!$S:$S,$G788)</f>
        <v>0</v>
      </c>
      <c r="AX788" s="99">
        <f>SUMIFS(通讯通路门店!$X:$X,通讯通路门店!$S:$S,$G788)</f>
        <v>0</v>
      </c>
      <c r="AY788" s="99">
        <f>SUMIFS(通讯通路门店!$Y:$Y,通讯通路门店!$S:$S,$G788)</f>
        <v>0</v>
      </c>
      <c r="AZ788" s="99">
        <f>SUMIFS(通讯通路门店!$AA:$AA,通讯通路门店!$S:$S,$G788)</f>
        <v>0</v>
      </c>
      <c r="BA788" s="99">
        <f t="shared" si="63"/>
        <v>0</v>
      </c>
      <c r="BB788" s="99">
        <f t="shared" si="64"/>
        <v>0</v>
      </c>
      <c r="BC788" s="99">
        <f>SUMIFS(通讯通路门店!$W:$W,通讯通路门店!$S:$S,$G788,通讯通路门店!$J:$J,"荣耀体验店")+SUMIFS(通讯通路门店!$W:$W,通讯通路门店!$S:$S,$G788,通讯通路门店!$J:$J,"荣耀授权专卖店")</f>
        <v>0</v>
      </c>
      <c r="BD788" s="99">
        <f>SUMIFS(通讯通路门店!$Z:$Z,通讯通路门店!$S:$S,$G788,通讯通路门店!$J:$J,"VIVO体验店")</f>
        <v>0</v>
      </c>
      <c r="BE788" s="99">
        <f>SUMIFS(通讯通路门店!$AB:$AB,通讯通路门店!$S:$S,$G788,通讯通路门店!$J:$J,"OPPO体验店")</f>
        <v>0</v>
      </c>
      <c r="BF788" s="99">
        <f>SUMIFS(通讯通路门店!$X:$X,通讯通路门店!$S:$S,$G788,通讯通路门店!$J:$J,"华为授权体验店")+SUMIFS(通讯通路门店!$AA:$AA,通讯通路门店!$S:$S,$G788,通讯通路门店!$J:$J,"华为堡垒店")</f>
        <v>0</v>
      </c>
      <c r="BG788" s="99">
        <f>SUMIFS(通讯通路门店!$Y:$Y,通讯通路门店!$S:$S,$G788,通讯通路门店!$J:$J,"小米体验店")</f>
        <v>0</v>
      </c>
      <c r="BH788" s="99">
        <f>SUMIFS(通讯通路门店!$AA:$AA,通讯通路门店!$S:$S,$G788,通讯通路门店!$J:$J,"苹果体验店")</f>
        <v>0</v>
      </c>
      <c r="BI788" s="99">
        <f>SUMIFS(通讯通路门店!$K:$K,通讯通路门店!$S:$S,$G788,通讯通路门店!$J:$J,"其他品牌专卖店")</f>
        <v>0</v>
      </c>
      <c r="BJ788" s="99">
        <f>SUMIFS(通讯通路门店!$AC:$AC,通讯通路门店!$S:$S,$G788)</f>
        <v>0</v>
      </c>
      <c r="BK788" s="99">
        <f>SUMIFS(通讯通路门店!$AD:$AD,通讯通路门店!$S:$S,$G788)</f>
        <v>0</v>
      </c>
      <c r="BL788" s="99">
        <f>SUMIFS(通讯通路门店!$AE:$AE,通讯通路门店!$S:$S,$G788)</f>
        <v>0</v>
      </c>
      <c r="BM788" s="99">
        <f>SUMIFS(通讯通路门店!$AF:$AF,通讯通路门店!$S:$S,$G788)</f>
        <v>0</v>
      </c>
      <c r="BN788" s="99">
        <f>SUMIFS(通讯通路门店!$AG:$AG,通讯通路门店!$S:$S,$G788)</f>
        <v>0</v>
      </c>
      <c r="BO788" s="99">
        <f>SUMIFS(通讯通路门店!$AH:$AH,通讯通路门店!$S:$S,$G788)</f>
        <v>0</v>
      </c>
      <c r="BP788" s="99">
        <f>SUMIFS(通讯通路门店!$AI:$AI,通讯通路门店!$S:$S,$G788)</f>
        <v>0</v>
      </c>
      <c r="BQ788" s="83"/>
    </row>
    <row r="789" spans="1:69">
      <c r="A789" s="99" t="str">
        <f>IFERROR(_xlfn.XLOOKUP($G789,通讯通路门店!$S$4:$S$993933,通讯通路门店!$A$4:$A$993933,0,0),"")</f>
        <v/>
      </c>
      <c r="B789" s="99" t="str">
        <f>IFERROR(_xlfn.XLOOKUP($G789,通讯通路门店!$S$4:$S$993933,通讯通路门店!$B$4:$B$993933,0,0),"")</f>
        <v/>
      </c>
      <c r="C789" s="99" t="str">
        <f>IFERROR(_xlfn.XLOOKUP($G789,通讯通路门店!$S$4:$S$993933,通讯通路门店!$C$4:$C$993933,0,0),"")</f>
        <v/>
      </c>
      <c r="D789" s="99" t="str">
        <f>IFERROR(_xlfn.XLOOKUP($G789,通讯通路门店!$S$4:$S$993933,通讯通路门店!$D$4:$D$993933,0,0),"")</f>
        <v/>
      </c>
      <c r="E789" s="83"/>
      <c r="F789" s="83"/>
      <c r="G789" s="101" t="e">
        <v>#N/A</v>
      </c>
      <c r="H789" s="102" t="str">
        <f>IFERROR(_xlfn.XLOOKUP($G789,通讯通路门店!$S$4:$S$993933,通讯通路门店!$R$4:$R$993933,0,0),"")</f>
        <v/>
      </c>
      <c r="I789" s="83"/>
      <c r="J789" s="83"/>
      <c r="K789" s="83"/>
      <c r="L789" s="83"/>
      <c r="M789" s="83"/>
      <c r="N789" s="83"/>
      <c r="O789" s="83"/>
      <c r="P789" s="83"/>
      <c r="Q789" s="83"/>
      <c r="R789" s="83"/>
      <c r="S789" s="83"/>
      <c r="T789" s="83"/>
      <c r="U789" s="99">
        <f>COUNTIF(通讯通路门店!$S:$S,$G789)</f>
        <v>0</v>
      </c>
      <c r="V789" s="99">
        <f>COUNTIFS(通讯通路门店!$S:$S,$G789,通讯通路门店!$J:$J,"综合卖场")</f>
        <v>0</v>
      </c>
      <c r="W789" s="99">
        <f>SUMIFS(通讯通路门店!$AJ:$AJ,通讯通路门店!$S:$S,通讯客户沙盘!$G789)</f>
        <v>0</v>
      </c>
      <c r="X789" s="99">
        <f t="shared" si="60"/>
        <v>0</v>
      </c>
      <c r="Y789" s="99">
        <f>COUNTIFS(通讯通路门店!$S:$S,$G789,通讯通路门店!$J:$J,"荣耀体验店")+COUNTIFS(通讯通路门店!$S:$S,$G789,通讯通路门店!$J:$J,"荣耀授权专卖店")</f>
        <v>0</v>
      </c>
      <c r="Z789" s="99">
        <f>COUNTIFS(通讯通路门店!$S:$S,$G789,通讯通路门店!$J:$J,"VIVO体验店")</f>
        <v>0</v>
      </c>
      <c r="AA789" s="99">
        <f>COUNTIFS(通讯通路门店!$S:$S,$G789,通讯通路门店!$J:$J,"OPPO体验店")</f>
        <v>0</v>
      </c>
      <c r="AB789" s="99">
        <f>COUNTIFS(通讯通路门店!$S:$S,$G789,通讯通路门店!$J:$J,"华为授权体验店")+COUNTIFS(通讯通路门店!$S:$S,$G789,通讯通路门店!$J:$J,"华为堡垒店")</f>
        <v>0</v>
      </c>
      <c r="AC789" s="99">
        <f>COUNTIFS(通讯通路门店!$S:$S,$G789,通讯通路门店!$J:$J,"小米体验店")</f>
        <v>0</v>
      </c>
      <c r="AD789" s="99">
        <f>COUNTIFS(通讯通路门店!$S:$S,$G789,通讯通路门店!$J:$J,"苹果体验店")</f>
        <v>0</v>
      </c>
      <c r="AE789" s="99">
        <f>COUNTIFS(通讯通路门店!$S:$S,$G789,通讯通路门店!$J:$J,"其他品牌专卖店")</f>
        <v>0</v>
      </c>
      <c r="AF789" s="99">
        <f>SUMIFS(通讯通路门店!$BI:$BI,通讯通路门店!$S:$S,$G789)</f>
        <v>0</v>
      </c>
      <c r="AG789" s="99">
        <f>SUMIFS(通讯通路门店!$BH:$BH,通讯通路门店!$S:$S,$G789)</f>
        <v>0</v>
      </c>
      <c r="AH789" s="99">
        <f t="shared" si="61"/>
        <v>0</v>
      </c>
      <c r="AI789" s="99">
        <f>SUMIFS(通讯通路门店!$BB:$BB,通讯通路门店!$S:$S,$G789)</f>
        <v>0</v>
      </c>
      <c r="AJ789" s="99">
        <f>SUMIFS(通讯通路门店!$BE:$BE,通讯通路门店!$S:$S,$G789)</f>
        <v>0</v>
      </c>
      <c r="AK789" s="99">
        <f>SUMIFS(通讯通路门店!$BG:$BG,通讯通路门店!$S:$S,$G789)</f>
        <v>0</v>
      </c>
      <c r="AL789" s="99">
        <f>SUMIFS(通讯通路门店!$BC:$BC,通讯通路门店!$S:$S,$G789)</f>
        <v>0</v>
      </c>
      <c r="AM789" s="99">
        <f>SUMIFS(通讯通路门店!$BD:$BD,通讯通路门店!$S:$S,$G789)</f>
        <v>0</v>
      </c>
      <c r="AN789" s="99">
        <f>SUMIFS(通讯通路门店!$BF:$BF,通讯通路门店!$S:$S,$G789)</f>
        <v>0</v>
      </c>
      <c r="AO789" s="99">
        <f t="shared" si="62"/>
        <v>0</v>
      </c>
      <c r="AP789" s="99">
        <f>SUMIFS(通讯通路门店!$K:$K,通讯通路门店!$S:$S,$G789)</f>
        <v>0</v>
      </c>
      <c r="AQ789" s="83"/>
      <c r="AR789" s="99">
        <f>SUMIFS(通讯通路门店!$T:$T,通讯通路门店!$S:$S,$G789)</f>
        <v>0</v>
      </c>
      <c r="AS789" s="99">
        <f>SUMIFS(通讯通路门店!$U:$U,通讯通路门店!$S:$S,$G789)</f>
        <v>0</v>
      </c>
      <c r="AT789" s="99">
        <f>SUMIFS(通讯通路门店!$V:$V,通讯通路门店!$S:$S,$G789)</f>
        <v>0</v>
      </c>
      <c r="AU789" s="99">
        <f>SUMIFS(通讯通路门店!$W:$W,通讯通路门店!$S:$S,$G789)</f>
        <v>0</v>
      </c>
      <c r="AV789" s="99">
        <f>SUMIFS(通讯通路门店!$Z:$Z,通讯通路门店!$S:$S,$G789)</f>
        <v>0</v>
      </c>
      <c r="AW789" s="99">
        <f>SUMIFS(通讯通路门店!$AB:$AB,通讯通路门店!$S:$S,$G789)</f>
        <v>0</v>
      </c>
      <c r="AX789" s="99">
        <f>SUMIFS(通讯通路门店!$X:$X,通讯通路门店!$S:$S,$G789)</f>
        <v>0</v>
      </c>
      <c r="AY789" s="99">
        <f>SUMIFS(通讯通路门店!$Y:$Y,通讯通路门店!$S:$S,$G789)</f>
        <v>0</v>
      </c>
      <c r="AZ789" s="99">
        <f>SUMIFS(通讯通路门店!$AA:$AA,通讯通路门店!$S:$S,$G789)</f>
        <v>0</v>
      </c>
      <c r="BA789" s="99">
        <f t="shared" si="63"/>
        <v>0</v>
      </c>
      <c r="BB789" s="99">
        <f t="shared" si="64"/>
        <v>0</v>
      </c>
      <c r="BC789" s="99">
        <f>SUMIFS(通讯通路门店!$W:$W,通讯通路门店!$S:$S,$G789,通讯通路门店!$J:$J,"荣耀体验店")+SUMIFS(通讯通路门店!$W:$W,通讯通路门店!$S:$S,$G789,通讯通路门店!$J:$J,"荣耀授权专卖店")</f>
        <v>0</v>
      </c>
      <c r="BD789" s="99">
        <f>SUMIFS(通讯通路门店!$Z:$Z,通讯通路门店!$S:$S,$G789,通讯通路门店!$J:$J,"VIVO体验店")</f>
        <v>0</v>
      </c>
      <c r="BE789" s="99">
        <f>SUMIFS(通讯通路门店!$AB:$AB,通讯通路门店!$S:$S,$G789,通讯通路门店!$J:$J,"OPPO体验店")</f>
        <v>0</v>
      </c>
      <c r="BF789" s="99">
        <f>SUMIFS(通讯通路门店!$X:$X,通讯通路门店!$S:$S,$G789,通讯通路门店!$J:$J,"华为授权体验店")+SUMIFS(通讯通路门店!$AA:$AA,通讯通路门店!$S:$S,$G789,通讯通路门店!$J:$J,"华为堡垒店")</f>
        <v>0</v>
      </c>
      <c r="BG789" s="99">
        <f>SUMIFS(通讯通路门店!$Y:$Y,通讯通路门店!$S:$S,$G789,通讯通路门店!$J:$J,"小米体验店")</f>
        <v>0</v>
      </c>
      <c r="BH789" s="99">
        <f>SUMIFS(通讯通路门店!$AA:$AA,通讯通路门店!$S:$S,$G789,通讯通路门店!$J:$J,"苹果体验店")</f>
        <v>0</v>
      </c>
      <c r="BI789" s="99">
        <f>SUMIFS(通讯通路门店!$K:$K,通讯通路门店!$S:$S,$G789,通讯通路门店!$J:$J,"其他品牌专卖店")</f>
        <v>0</v>
      </c>
      <c r="BJ789" s="99">
        <f>SUMIFS(通讯通路门店!$AC:$AC,通讯通路门店!$S:$S,$G789)</f>
        <v>0</v>
      </c>
      <c r="BK789" s="99">
        <f>SUMIFS(通讯通路门店!$AD:$AD,通讯通路门店!$S:$S,$G789)</f>
        <v>0</v>
      </c>
      <c r="BL789" s="99">
        <f>SUMIFS(通讯通路门店!$AE:$AE,通讯通路门店!$S:$S,$G789)</f>
        <v>0</v>
      </c>
      <c r="BM789" s="99">
        <f>SUMIFS(通讯通路门店!$AF:$AF,通讯通路门店!$S:$S,$G789)</f>
        <v>0</v>
      </c>
      <c r="BN789" s="99">
        <f>SUMIFS(通讯通路门店!$AG:$AG,通讯通路门店!$S:$S,$G789)</f>
        <v>0</v>
      </c>
      <c r="BO789" s="99">
        <f>SUMIFS(通讯通路门店!$AH:$AH,通讯通路门店!$S:$S,$G789)</f>
        <v>0</v>
      </c>
      <c r="BP789" s="99">
        <f>SUMIFS(通讯通路门店!$AI:$AI,通讯通路门店!$S:$S,$G789)</f>
        <v>0</v>
      </c>
      <c r="BQ789" s="83"/>
    </row>
    <row r="790" spans="1:69">
      <c r="A790" s="99" t="str">
        <f>IFERROR(_xlfn.XLOOKUP($G790,通讯通路门店!$S$4:$S$993933,通讯通路门店!$A$4:$A$993933,0,0),"")</f>
        <v/>
      </c>
      <c r="B790" s="99" t="str">
        <f>IFERROR(_xlfn.XLOOKUP($G790,通讯通路门店!$S$4:$S$993933,通讯通路门店!$B$4:$B$993933,0,0),"")</f>
        <v/>
      </c>
      <c r="C790" s="99" t="str">
        <f>IFERROR(_xlfn.XLOOKUP($G790,通讯通路门店!$S$4:$S$993933,通讯通路门店!$C$4:$C$993933,0,0),"")</f>
        <v/>
      </c>
      <c r="D790" s="99" t="str">
        <f>IFERROR(_xlfn.XLOOKUP($G790,通讯通路门店!$S$4:$S$993933,通讯通路门店!$D$4:$D$993933,0,0),"")</f>
        <v/>
      </c>
      <c r="E790" s="83"/>
      <c r="F790" s="83"/>
      <c r="G790" s="101" t="e">
        <v>#N/A</v>
      </c>
      <c r="H790" s="102" t="str">
        <f>IFERROR(_xlfn.XLOOKUP($G790,通讯通路门店!$S$4:$S$993933,通讯通路门店!$R$4:$R$993933,0,0),"")</f>
        <v/>
      </c>
      <c r="I790" s="83"/>
      <c r="J790" s="83"/>
      <c r="K790" s="83"/>
      <c r="L790" s="83"/>
      <c r="M790" s="83"/>
      <c r="N790" s="83"/>
      <c r="O790" s="83"/>
      <c r="P790" s="83"/>
      <c r="Q790" s="83"/>
      <c r="R790" s="83"/>
      <c r="S790" s="83"/>
      <c r="T790" s="83"/>
      <c r="U790" s="99">
        <f>COUNTIF(通讯通路门店!$S:$S,$G790)</f>
        <v>0</v>
      </c>
      <c r="V790" s="99">
        <f>COUNTIFS(通讯通路门店!$S:$S,$G790,通讯通路门店!$J:$J,"综合卖场")</f>
        <v>0</v>
      </c>
      <c r="W790" s="99">
        <f>SUMIFS(通讯通路门店!$AJ:$AJ,通讯通路门店!$S:$S,通讯客户沙盘!$G790)</f>
        <v>0</v>
      </c>
      <c r="X790" s="99">
        <f t="shared" si="60"/>
        <v>0</v>
      </c>
      <c r="Y790" s="99">
        <f>COUNTIFS(通讯通路门店!$S:$S,$G790,通讯通路门店!$J:$J,"荣耀体验店")+COUNTIFS(通讯通路门店!$S:$S,$G790,通讯通路门店!$J:$J,"荣耀授权专卖店")</f>
        <v>0</v>
      </c>
      <c r="Z790" s="99">
        <f>COUNTIFS(通讯通路门店!$S:$S,$G790,通讯通路门店!$J:$J,"VIVO体验店")</f>
        <v>0</v>
      </c>
      <c r="AA790" s="99">
        <f>COUNTIFS(通讯通路门店!$S:$S,$G790,通讯通路门店!$J:$J,"OPPO体验店")</f>
        <v>0</v>
      </c>
      <c r="AB790" s="99">
        <f>COUNTIFS(通讯通路门店!$S:$S,$G790,通讯通路门店!$J:$J,"华为授权体验店")+COUNTIFS(通讯通路门店!$S:$S,$G790,通讯通路门店!$J:$J,"华为堡垒店")</f>
        <v>0</v>
      </c>
      <c r="AC790" s="99">
        <f>COUNTIFS(通讯通路门店!$S:$S,$G790,通讯通路门店!$J:$J,"小米体验店")</f>
        <v>0</v>
      </c>
      <c r="AD790" s="99">
        <f>COUNTIFS(通讯通路门店!$S:$S,$G790,通讯通路门店!$J:$J,"苹果体验店")</f>
        <v>0</v>
      </c>
      <c r="AE790" s="99">
        <f>COUNTIFS(通讯通路门店!$S:$S,$G790,通讯通路门店!$J:$J,"其他品牌专卖店")</f>
        <v>0</v>
      </c>
      <c r="AF790" s="99">
        <f>SUMIFS(通讯通路门店!$BI:$BI,通讯通路门店!$S:$S,$G790)</f>
        <v>0</v>
      </c>
      <c r="AG790" s="99">
        <f>SUMIFS(通讯通路门店!$BH:$BH,通讯通路门店!$S:$S,$G790)</f>
        <v>0</v>
      </c>
      <c r="AH790" s="99">
        <f t="shared" si="61"/>
        <v>0</v>
      </c>
      <c r="AI790" s="99">
        <f>SUMIFS(通讯通路门店!$BB:$BB,通讯通路门店!$S:$S,$G790)</f>
        <v>0</v>
      </c>
      <c r="AJ790" s="99">
        <f>SUMIFS(通讯通路门店!$BE:$BE,通讯通路门店!$S:$S,$G790)</f>
        <v>0</v>
      </c>
      <c r="AK790" s="99">
        <f>SUMIFS(通讯通路门店!$BG:$BG,通讯通路门店!$S:$S,$G790)</f>
        <v>0</v>
      </c>
      <c r="AL790" s="99">
        <f>SUMIFS(通讯通路门店!$BC:$BC,通讯通路门店!$S:$S,$G790)</f>
        <v>0</v>
      </c>
      <c r="AM790" s="99">
        <f>SUMIFS(通讯通路门店!$BD:$BD,通讯通路门店!$S:$S,$G790)</f>
        <v>0</v>
      </c>
      <c r="AN790" s="99">
        <f>SUMIFS(通讯通路门店!$BF:$BF,通讯通路门店!$S:$S,$G790)</f>
        <v>0</v>
      </c>
      <c r="AO790" s="99">
        <f t="shared" si="62"/>
        <v>0</v>
      </c>
      <c r="AP790" s="99">
        <f>SUMIFS(通讯通路门店!$K:$K,通讯通路门店!$S:$S,$G790)</f>
        <v>0</v>
      </c>
      <c r="AQ790" s="83"/>
      <c r="AR790" s="99">
        <f>SUMIFS(通讯通路门店!$T:$T,通讯通路门店!$S:$S,$G790)</f>
        <v>0</v>
      </c>
      <c r="AS790" s="99">
        <f>SUMIFS(通讯通路门店!$U:$U,通讯通路门店!$S:$S,$G790)</f>
        <v>0</v>
      </c>
      <c r="AT790" s="99">
        <f>SUMIFS(通讯通路门店!$V:$V,通讯通路门店!$S:$S,$G790)</f>
        <v>0</v>
      </c>
      <c r="AU790" s="99">
        <f>SUMIFS(通讯通路门店!$W:$W,通讯通路门店!$S:$S,$G790)</f>
        <v>0</v>
      </c>
      <c r="AV790" s="99">
        <f>SUMIFS(通讯通路门店!$Z:$Z,通讯通路门店!$S:$S,$G790)</f>
        <v>0</v>
      </c>
      <c r="AW790" s="99">
        <f>SUMIFS(通讯通路门店!$AB:$AB,通讯通路门店!$S:$S,$G790)</f>
        <v>0</v>
      </c>
      <c r="AX790" s="99">
        <f>SUMIFS(通讯通路门店!$X:$X,通讯通路门店!$S:$S,$G790)</f>
        <v>0</v>
      </c>
      <c r="AY790" s="99">
        <f>SUMIFS(通讯通路门店!$Y:$Y,通讯通路门店!$S:$S,$G790)</f>
        <v>0</v>
      </c>
      <c r="AZ790" s="99">
        <f>SUMIFS(通讯通路门店!$AA:$AA,通讯通路门店!$S:$S,$G790)</f>
        <v>0</v>
      </c>
      <c r="BA790" s="99">
        <f t="shared" si="63"/>
        <v>0</v>
      </c>
      <c r="BB790" s="99">
        <f t="shared" si="64"/>
        <v>0</v>
      </c>
      <c r="BC790" s="99">
        <f>SUMIFS(通讯通路门店!$W:$W,通讯通路门店!$S:$S,$G790,通讯通路门店!$J:$J,"荣耀体验店")+SUMIFS(通讯通路门店!$W:$W,通讯通路门店!$S:$S,$G790,通讯通路门店!$J:$J,"荣耀授权专卖店")</f>
        <v>0</v>
      </c>
      <c r="BD790" s="99">
        <f>SUMIFS(通讯通路门店!$Z:$Z,通讯通路门店!$S:$S,$G790,通讯通路门店!$J:$J,"VIVO体验店")</f>
        <v>0</v>
      </c>
      <c r="BE790" s="99">
        <f>SUMIFS(通讯通路门店!$AB:$AB,通讯通路门店!$S:$S,$G790,通讯通路门店!$J:$J,"OPPO体验店")</f>
        <v>0</v>
      </c>
      <c r="BF790" s="99">
        <f>SUMIFS(通讯通路门店!$X:$X,通讯通路门店!$S:$S,$G790,通讯通路门店!$J:$J,"华为授权体验店")+SUMIFS(通讯通路门店!$AA:$AA,通讯通路门店!$S:$S,$G790,通讯通路门店!$J:$J,"华为堡垒店")</f>
        <v>0</v>
      </c>
      <c r="BG790" s="99">
        <f>SUMIFS(通讯通路门店!$Y:$Y,通讯通路门店!$S:$S,$G790,通讯通路门店!$J:$J,"小米体验店")</f>
        <v>0</v>
      </c>
      <c r="BH790" s="99">
        <f>SUMIFS(通讯通路门店!$AA:$AA,通讯通路门店!$S:$S,$G790,通讯通路门店!$J:$J,"苹果体验店")</f>
        <v>0</v>
      </c>
      <c r="BI790" s="99">
        <f>SUMIFS(通讯通路门店!$K:$K,通讯通路门店!$S:$S,$G790,通讯通路门店!$J:$J,"其他品牌专卖店")</f>
        <v>0</v>
      </c>
      <c r="BJ790" s="99">
        <f>SUMIFS(通讯通路门店!$AC:$AC,通讯通路门店!$S:$S,$G790)</f>
        <v>0</v>
      </c>
      <c r="BK790" s="99">
        <f>SUMIFS(通讯通路门店!$AD:$AD,通讯通路门店!$S:$S,$G790)</f>
        <v>0</v>
      </c>
      <c r="BL790" s="99">
        <f>SUMIFS(通讯通路门店!$AE:$AE,通讯通路门店!$S:$S,$G790)</f>
        <v>0</v>
      </c>
      <c r="BM790" s="99">
        <f>SUMIFS(通讯通路门店!$AF:$AF,通讯通路门店!$S:$S,$G790)</f>
        <v>0</v>
      </c>
      <c r="BN790" s="99">
        <f>SUMIFS(通讯通路门店!$AG:$AG,通讯通路门店!$S:$S,$G790)</f>
        <v>0</v>
      </c>
      <c r="BO790" s="99">
        <f>SUMIFS(通讯通路门店!$AH:$AH,通讯通路门店!$S:$S,$G790)</f>
        <v>0</v>
      </c>
      <c r="BP790" s="99">
        <f>SUMIFS(通讯通路门店!$AI:$AI,通讯通路门店!$S:$S,$G790)</f>
        <v>0</v>
      </c>
      <c r="BQ790" s="83"/>
    </row>
    <row r="791" spans="1:69">
      <c r="A791" s="99" t="str">
        <f>IFERROR(_xlfn.XLOOKUP($G791,通讯通路门店!$S$4:$S$993933,通讯通路门店!$A$4:$A$993933,0,0),"")</f>
        <v/>
      </c>
      <c r="B791" s="99" t="str">
        <f>IFERROR(_xlfn.XLOOKUP($G791,通讯通路门店!$S$4:$S$993933,通讯通路门店!$B$4:$B$993933,0,0),"")</f>
        <v/>
      </c>
      <c r="C791" s="99" t="str">
        <f>IFERROR(_xlfn.XLOOKUP($G791,通讯通路门店!$S$4:$S$993933,通讯通路门店!$C$4:$C$993933,0,0),"")</f>
        <v/>
      </c>
      <c r="D791" s="99" t="str">
        <f>IFERROR(_xlfn.XLOOKUP($G791,通讯通路门店!$S$4:$S$993933,通讯通路门店!$D$4:$D$993933,0,0),"")</f>
        <v/>
      </c>
      <c r="E791" s="83"/>
      <c r="F791" s="83"/>
      <c r="G791" s="101" t="e">
        <v>#N/A</v>
      </c>
      <c r="H791" s="102" t="str">
        <f>IFERROR(_xlfn.XLOOKUP($G791,通讯通路门店!$S$4:$S$993933,通讯通路门店!$R$4:$R$993933,0,0),"")</f>
        <v/>
      </c>
      <c r="I791" s="83"/>
      <c r="J791" s="83"/>
      <c r="K791" s="83"/>
      <c r="L791" s="83"/>
      <c r="M791" s="83"/>
      <c r="N791" s="83"/>
      <c r="O791" s="83"/>
      <c r="P791" s="83"/>
      <c r="Q791" s="83"/>
      <c r="R791" s="83"/>
      <c r="S791" s="83"/>
      <c r="T791" s="83"/>
      <c r="U791" s="99">
        <f>COUNTIF(通讯通路门店!$S:$S,$G791)</f>
        <v>0</v>
      </c>
      <c r="V791" s="99">
        <f>COUNTIFS(通讯通路门店!$S:$S,$G791,通讯通路门店!$J:$J,"综合卖场")</f>
        <v>0</v>
      </c>
      <c r="W791" s="99">
        <f>SUMIFS(通讯通路门店!$AJ:$AJ,通讯通路门店!$S:$S,通讯客户沙盘!$G791)</f>
        <v>0</v>
      </c>
      <c r="X791" s="99">
        <f t="shared" si="60"/>
        <v>0</v>
      </c>
      <c r="Y791" s="99">
        <f>COUNTIFS(通讯通路门店!$S:$S,$G791,通讯通路门店!$J:$J,"荣耀体验店")+COUNTIFS(通讯通路门店!$S:$S,$G791,通讯通路门店!$J:$J,"荣耀授权专卖店")</f>
        <v>0</v>
      </c>
      <c r="Z791" s="99">
        <f>COUNTIFS(通讯通路门店!$S:$S,$G791,通讯通路门店!$J:$J,"VIVO体验店")</f>
        <v>0</v>
      </c>
      <c r="AA791" s="99">
        <f>COUNTIFS(通讯通路门店!$S:$S,$G791,通讯通路门店!$J:$J,"OPPO体验店")</f>
        <v>0</v>
      </c>
      <c r="AB791" s="99">
        <f>COUNTIFS(通讯通路门店!$S:$S,$G791,通讯通路门店!$J:$J,"华为授权体验店")+COUNTIFS(通讯通路门店!$S:$S,$G791,通讯通路门店!$J:$J,"华为堡垒店")</f>
        <v>0</v>
      </c>
      <c r="AC791" s="99">
        <f>COUNTIFS(通讯通路门店!$S:$S,$G791,通讯通路门店!$J:$J,"小米体验店")</f>
        <v>0</v>
      </c>
      <c r="AD791" s="99">
        <f>COUNTIFS(通讯通路门店!$S:$S,$G791,通讯通路门店!$J:$J,"苹果体验店")</f>
        <v>0</v>
      </c>
      <c r="AE791" s="99">
        <f>COUNTIFS(通讯通路门店!$S:$S,$G791,通讯通路门店!$J:$J,"其他品牌专卖店")</f>
        <v>0</v>
      </c>
      <c r="AF791" s="99">
        <f>SUMIFS(通讯通路门店!$BI:$BI,通讯通路门店!$S:$S,$G791)</f>
        <v>0</v>
      </c>
      <c r="AG791" s="99">
        <f>SUMIFS(通讯通路门店!$BH:$BH,通讯通路门店!$S:$S,$G791)</f>
        <v>0</v>
      </c>
      <c r="AH791" s="99">
        <f t="shared" si="61"/>
        <v>0</v>
      </c>
      <c r="AI791" s="99">
        <f>SUMIFS(通讯通路门店!$BB:$BB,通讯通路门店!$S:$S,$G791)</f>
        <v>0</v>
      </c>
      <c r="AJ791" s="99">
        <f>SUMIFS(通讯通路门店!$BE:$BE,通讯通路门店!$S:$S,$G791)</f>
        <v>0</v>
      </c>
      <c r="AK791" s="99">
        <f>SUMIFS(通讯通路门店!$BG:$BG,通讯通路门店!$S:$S,$G791)</f>
        <v>0</v>
      </c>
      <c r="AL791" s="99">
        <f>SUMIFS(通讯通路门店!$BC:$BC,通讯通路门店!$S:$S,$G791)</f>
        <v>0</v>
      </c>
      <c r="AM791" s="99">
        <f>SUMIFS(通讯通路门店!$BD:$BD,通讯通路门店!$S:$S,$G791)</f>
        <v>0</v>
      </c>
      <c r="AN791" s="99">
        <f>SUMIFS(通讯通路门店!$BF:$BF,通讯通路门店!$S:$S,$G791)</f>
        <v>0</v>
      </c>
      <c r="AO791" s="99">
        <f t="shared" si="62"/>
        <v>0</v>
      </c>
      <c r="AP791" s="99">
        <f>SUMIFS(通讯通路门店!$K:$K,通讯通路门店!$S:$S,$G791)</f>
        <v>0</v>
      </c>
      <c r="AQ791" s="83"/>
      <c r="AR791" s="99">
        <f>SUMIFS(通讯通路门店!$T:$T,通讯通路门店!$S:$S,$G791)</f>
        <v>0</v>
      </c>
      <c r="AS791" s="99">
        <f>SUMIFS(通讯通路门店!$U:$U,通讯通路门店!$S:$S,$G791)</f>
        <v>0</v>
      </c>
      <c r="AT791" s="99">
        <f>SUMIFS(通讯通路门店!$V:$V,通讯通路门店!$S:$S,$G791)</f>
        <v>0</v>
      </c>
      <c r="AU791" s="99">
        <f>SUMIFS(通讯通路门店!$W:$W,通讯通路门店!$S:$S,$G791)</f>
        <v>0</v>
      </c>
      <c r="AV791" s="99">
        <f>SUMIFS(通讯通路门店!$Z:$Z,通讯通路门店!$S:$S,$G791)</f>
        <v>0</v>
      </c>
      <c r="AW791" s="99">
        <f>SUMIFS(通讯通路门店!$AB:$AB,通讯通路门店!$S:$S,$G791)</f>
        <v>0</v>
      </c>
      <c r="AX791" s="99">
        <f>SUMIFS(通讯通路门店!$X:$X,通讯通路门店!$S:$S,$G791)</f>
        <v>0</v>
      </c>
      <c r="AY791" s="99">
        <f>SUMIFS(通讯通路门店!$Y:$Y,通讯通路门店!$S:$S,$G791)</f>
        <v>0</v>
      </c>
      <c r="AZ791" s="99">
        <f>SUMIFS(通讯通路门店!$AA:$AA,通讯通路门店!$S:$S,$G791)</f>
        <v>0</v>
      </c>
      <c r="BA791" s="99">
        <f t="shared" si="63"/>
        <v>0</v>
      </c>
      <c r="BB791" s="99">
        <f t="shared" si="64"/>
        <v>0</v>
      </c>
      <c r="BC791" s="99">
        <f>SUMIFS(通讯通路门店!$W:$W,通讯通路门店!$S:$S,$G791,通讯通路门店!$J:$J,"荣耀体验店")+SUMIFS(通讯通路门店!$W:$W,通讯通路门店!$S:$S,$G791,通讯通路门店!$J:$J,"荣耀授权专卖店")</f>
        <v>0</v>
      </c>
      <c r="BD791" s="99">
        <f>SUMIFS(通讯通路门店!$Z:$Z,通讯通路门店!$S:$S,$G791,通讯通路门店!$J:$J,"VIVO体验店")</f>
        <v>0</v>
      </c>
      <c r="BE791" s="99">
        <f>SUMIFS(通讯通路门店!$AB:$AB,通讯通路门店!$S:$S,$G791,通讯通路门店!$J:$J,"OPPO体验店")</f>
        <v>0</v>
      </c>
      <c r="BF791" s="99">
        <f>SUMIFS(通讯通路门店!$X:$X,通讯通路门店!$S:$S,$G791,通讯通路门店!$J:$J,"华为授权体验店")+SUMIFS(通讯通路门店!$AA:$AA,通讯通路门店!$S:$S,$G791,通讯通路门店!$J:$J,"华为堡垒店")</f>
        <v>0</v>
      </c>
      <c r="BG791" s="99">
        <f>SUMIFS(通讯通路门店!$Y:$Y,通讯通路门店!$S:$S,$G791,通讯通路门店!$J:$J,"小米体验店")</f>
        <v>0</v>
      </c>
      <c r="BH791" s="99">
        <f>SUMIFS(通讯通路门店!$AA:$AA,通讯通路门店!$S:$S,$G791,通讯通路门店!$J:$J,"苹果体验店")</f>
        <v>0</v>
      </c>
      <c r="BI791" s="99">
        <f>SUMIFS(通讯通路门店!$K:$K,通讯通路门店!$S:$S,$G791,通讯通路门店!$J:$J,"其他品牌专卖店")</f>
        <v>0</v>
      </c>
      <c r="BJ791" s="99">
        <f>SUMIFS(通讯通路门店!$AC:$AC,通讯通路门店!$S:$S,$G791)</f>
        <v>0</v>
      </c>
      <c r="BK791" s="99">
        <f>SUMIFS(通讯通路门店!$AD:$AD,通讯通路门店!$S:$S,$G791)</f>
        <v>0</v>
      </c>
      <c r="BL791" s="99">
        <f>SUMIFS(通讯通路门店!$AE:$AE,通讯通路门店!$S:$S,$G791)</f>
        <v>0</v>
      </c>
      <c r="BM791" s="99">
        <f>SUMIFS(通讯通路门店!$AF:$AF,通讯通路门店!$S:$S,$G791)</f>
        <v>0</v>
      </c>
      <c r="BN791" s="99">
        <f>SUMIFS(通讯通路门店!$AG:$AG,通讯通路门店!$S:$S,$G791)</f>
        <v>0</v>
      </c>
      <c r="BO791" s="99">
        <f>SUMIFS(通讯通路门店!$AH:$AH,通讯通路门店!$S:$S,$G791)</f>
        <v>0</v>
      </c>
      <c r="BP791" s="99">
        <f>SUMIFS(通讯通路门店!$AI:$AI,通讯通路门店!$S:$S,$G791)</f>
        <v>0</v>
      </c>
      <c r="BQ791" s="83"/>
    </row>
    <row r="792" spans="1:69">
      <c r="A792" s="99" t="str">
        <f>IFERROR(_xlfn.XLOOKUP($G792,通讯通路门店!$S$4:$S$993933,通讯通路门店!$A$4:$A$993933,0,0),"")</f>
        <v/>
      </c>
      <c r="B792" s="99" t="str">
        <f>IFERROR(_xlfn.XLOOKUP($G792,通讯通路门店!$S$4:$S$993933,通讯通路门店!$B$4:$B$993933,0,0),"")</f>
        <v/>
      </c>
      <c r="C792" s="99" t="str">
        <f>IFERROR(_xlfn.XLOOKUP($G792,通讯通路门店!$S$4:$S$993933,通讯通路门店!$C$4:$C$993933,0,0),"")</f>
        <v/>
      </c>
      <c r="D792" s="99" t="str">
        <f>IFERROR(_xlfn.XLOOKUP($G792,通讯通路门店!$S$4:$S$993933,通讯通路门店!$D$4:$D$993933,0,0),"")</f>
        <v/>
      </c>
      <c r="E792" s="83"/>
      <c r="F792" s="83"/>
      <c r="G792" s="101" t="e">
        <v>#N/A</v>
      </c>
      <c r="H792" s="102" t="str">
        <f>IFERROR(_xlfn.XLOOKUP($G792,通讯通路门店!$S$4:$S$993933,通讯通路门店!$R$4:$R$993933,0,0),"")</f>
        <v/>
      </c>
      <c r="I792" s="83"/>
      <c r="J792" s="83"/>
      <c r="K792" s="83"/>
      <c r="L792" s="83"/>
      <c r="M792" s="83"/>
      <c r="N792" s="83"/>
      <c r="O792" s="83"/>
      <c r="P792" s="83"/>
      <c r="Q792" s="83"/>
      <c r="R792" s="83"/>
      <c r="S792" s="83"/>
      <c r="T792" s="83"/>
      <c r="U792" s="99">
        <f>COUNTIF(通讯通路门店!$S:$S,$G792)</f>
        <v>0</v>
      </c>
      <c r="V792" s="99">
        <f>COUNTIFS(通讯通路门店!$S:$S,$G792,通讯通路门店!$J:$J,"综合卖场")</f>
        <v>0</v>
      </c>
      <c r="W792" s="99">
        <f>SUMIFS(通讯通路门店!$AJ:$AJ,通讯通路门店!$S:$S,通讯客户沙盘!$G792)</f>
        <v>0</v>
      </c>
      <c r="X792" s="99">
        <f t="shared" si="60"/>
        <v>0</v>
      </c>
      <c r="Y792" s="99">
        <f>COUNTIFS(通讯通路门店!$S:$S,$G792,通讯通路门店!$J:$J,"荣耀体验店")+COUNTIFS(通讯通路门店!$S:$S,$G792,通讯通路门店!$J:$J,"荣耀授权专卖店")</f>
        <v>0</v>
      </c>
      <c r="Z792" s="99">
        <f>COUNTIFS(通讯通路门店!$S:$S,$G792,通讯通路门店!$J:$J,"VIVO体验店")</f>
        <v>0</v>
      </c>
      <c r="AA792" s="99">
        <f>COUNTIFS(通讯通路门店!$S:$S,$G792,通讯通路门店!$J:$J,"OPPO体验店")</f>
        <v>0</v>
      </c>
      <c r="AB792" s="99">
        <f>COUNTIFS(通讯通路门店!$S:$S,$G792,通讯通路门店!$J:$J,"华为授权体验店")+COUNTIFS(通讯通路门店!$S:$S,$G792,通讯通路门店!$J:$J,"华为堡垒店")</f>
        <v>0</v>
      </c>
      <c r="AC792" s="99">
        <f>COUNTIFS(通讯通路门店!$S:$S,$G792,通讯通路门店!$J:$J,"小米体验店")</f>
        <v>0</v>
      </c>
      <c r="AD792" s="99">
        <f>COUNTIFS(通讯通路门店!$S:$S,$G792,通讯通路门店!$J:$J,"苹果体验店")</f>
        <v>0</v>
      </c>
      <c r="AE792" s="99">
        <f>COUNTIFS(通讯通路门店!$S:$S,$G792,通讯通路门店!$J:$J,"其他品牌专卖店")</f>
        <v>0</v>
      </c>
      <c r="AF792" s="99">
        <f>SUMIFS(通讯通路门店!$BI:$BI,通讯通路门店!$S:$S,$G792)</f>
        <v>0</v>
      </c>
      <c r="AG792" s="99">
        <f>SUMIFS(通讯通路门店!$BH:$BH,通讯通路门店!$S:$S,$G792)</f>
        <v>0</v>
      </c>
      <c r="AH792" s="99">
        <f t="shared" si="61"/>
        <v>0</v>
      </c>
      <c r="AI792" s="99">
        <f>SUMIFS(通讯通路门店!$BB:$BB,通讯通路门店!$S:$S,$G792)</f>
        <v>0</v>
      </c>
      <c r="AJ792" s="99">
        <f>SUMIFS(通讯通路门店!$BE:$BE,通讯通路门店!$S:$S,$G792)</f>
        <v>0</v>
      </c>
      <c r="AK792" s="99">
        <f>SUMIFS(通讯通路门店!$BG:$BG,通讯通路门店!$S:$S,$G792)</f>
        <v>0</v>
      </c>
      <c r="AL792" s="99">
        <f>SUMIFS(通讯通路门店!$BC:$BC,通讯通路门店!$S:$S,$G792)</f>
        <v>0</v>
      </c>
      <c r="AM792" s="99">
        <f>SUMIFS(通讯通路门店!$BD:$BD,通讯通路门店!$S:$S,$G792)</f>
        <v>0</v>
      </c>
      <c r="AN792" s="99">
        <f>SUMIFS(通讯通路门店!$BF:$BF,通讯通路门店!$S:$S,$G792)</f>
        <v>0</v>
      </c>
      <c r="AO792" s="99">
        <f t="shared" si="62"/>
        <v>0</v>
      </c>
      <c r="AP792" s="99">
        <f>SUMIFS(通讯通路门店!$K:$K,通讯通路门店!$S:$S,$G792)</f>
        <v>0</v>
      </c>
      <c r="AQ792" s="83"/>
      <c r="AR792" s="99">
        <f>SUMIFS(通讯通路门店!$T:$T,通讯通路门店!$S:$S,$G792)</f>
        <v>0</v>
      </c>
      <c r="AS792" s="99">
        <f>SUMIFS(通讯通路门店!$U:$U,通讯通路门店!$S:$S,$G792)</f>
        <v>0</v>
      </c>
      <c r="AT792" s="99">
        <f>SUMIFS(通讯通路门店!$V:$V,通讯通路门店!$S:$S,$G792)</f>
        <v>0</v>
      </c>
      <c r="AU792" s="99">
        <f>SUMIFS(通讯通路门店!$W:$W,通讯通路门店!$S:$S,$G792)</f>
        <v>0</v>
      </c>
      <c r="AV792" s="99">
        <f>SUMIFS(通讯通路门店!$Z:$Z,通讯通路门店!$S:$S,$G792)</f>
        <v>0</v>
      </c>
      <c r="AW792" s="99">
        <f>SUMIFS(通讯通路门店!$AB:$AB,通讯通路门店!$S:$S,$G792)</f>
        <v>0</v>
      </c>
      <c r="AX792" s="99">
        <f>SUMIFS(通讯通路门店!$X:$X,通讯通路门店!$S:$S,$G792)</f>
        <v>0</v>
      </c>
      <c r="AY792" s="99">
        <f>SUMIFS(通讯通路门店!$Y:$Y,通讯通路门店!$S:$S,$G792)</f>
        <v>0</v>
      </c>
      <c r="AZ792" s="99">
        <f>SUMIFS(通讯通路门店!$AA:$AA,通讯通路门店!$S:$S,$G792)</f>
        <v>0</v>
      </c>
      <c r="BA792" s="99">
        <f t="shared" si="63"/>
        <v>0</v>
      </c>
      <c r="BB792" s="99">
        <f t="shared" si="64"/>
        <v>0</v>
      </c>
      <c r="BC792" s="99">
        <f>SUMIFS(通讯通路门店!$W:$W,通讯通路门店!$S:$S,$G792,通讯通路门店!$J:$J,"荣耀体验店")+SUMIFS(通讯通路门店!$W:$W,通讯通路门店!$S:$S,$G792,通讯通路门店!$J:$J,"荣耀授权专卖店")</f>
        <v>0</v>
      </c>
      <c r="BD792" s="99">
        <f>SUMIFS(通讯通路门店!$Z:$Z,通讯通路门店!$S:$S,$G792,通讯通路门店!$J:$J,"VIVO体验店")</f>
        <v>0</v>
      </c>
      <c r="BE792" s="99">
        <f>SUMIFS(通讯通路门店!$AB:$AB,通讯通路门店!$S:$S,$G792,通讯通路门店!$J:$J,"OPPO体验店")</f>
        <v>0</v>
      </c>
      <c r="BF792" s="99">
        <f>SUMIFS(通讯通路门店!$X:$X,通讯通路门店!$S:$S,$G792,通讯通路门店!$J:$J,"华为授权体验店")+SUMIFS(通讯通路门店!$AA:$AA,通讯通路门店!$S:$S,$G792,通讯通路门店!$J:$J,"华为堡垒店")</f>
        <v>0</v>
      </c>
      <c r="BG792" s="99">
        <f>SUMIFS(通讯通路门店!$Y:$Y,通讯通路门店!$S:$S,$G792,通讯通路门店!$J:$J,"小米体验店")</f>
        <v>0</v>
      </c>
      <c r="BH792" s="99">
        <f>SUMIFS(通讯通路门店!$AA:$AA,通讯通路门店!$S:$S,$G792,通讯通路门店!$J:$J,"苹果体验店")</f>
        <v>0</v>
      </c>
      <c r="BI792" s="99">
        <f>SUMIFS(通讯通路门店!$K:$K,通讯通路门店!$S:$S,$G792,通讯通路门店!$J:$J,"其他品牌专卖店")</f>
        <v>0</v>
      </c>
      <c r="BJ792" s="99">
        <f>SUMIFS(通讯通路门店!$AC:$AC,通讯通路门店!$S:$S,$G792)</f>
        <v>0</v>
      </c>
      <c r="BK792" s="99">
        <f>SUMIFS(通讯通路门店!$AD:$AD,通讯通路门店!$S:$S,$G792)</f>
        <v>0</v>
      </c>
      <c r="BL792" s="99">
        <f>SUMIFS(通讯通路门店!$AE:$AE,通讯通路门店!$S:$S,$G792)</f>
        <v>0</v>
      </c>
      <c r="BM792" s="99">
        <f>SUMIFS(通讯通路门店!$AF:$AF,通讯通路门店!$S:$S,$G792)</f>
        <v>0</v>
      </c>
      <c r="BN792" s="99">
        <f>SUMIFS(通讯通路门店!$AG:$AG,通讯通路门店!$S:$S,$G792)</f>
        <v>0</v>
      </c>
      <c r="BO792" s="99">
        <f>SUMIFS(通讯通路门店!$AH:$AH,通讯通路门店!$S:$S,$G792)</f>
        <v>0</v>
      </c>
      <c r="BP792" s="99">
        <f>SUMIFS(通讯通路门店!$AI:$AI,通讯通路门店!$S:$S,$G792)</f>
        <v>0</v>
      </c>
      <c r="BQ792" s="83"/>
    </row>
    <row r="793" spans="1:69">
      <c r="A793" s="99" t="str">
        <f>IFERROR(_xlfn.XLOOKUP($G793,通讯通路门店!$S$4:$S$993933,通讯通路门店!$A$4:$A$993933,0,0),"")</f>
        <v/>
      </c>
      <c r="B793" s="99" t="str">
        <f>IFERROR(_xlfn.XLOOKUP($G793,通讯通路门店!$S$4:$S$993933,通讯通路门店!$B$4:$B$993933,0,0),"")</f>
        <v/>
      </c>
      <c r="C793" s="99" t="str">
        <f>IFERROR(_xlfn.XLOOKUP($G793,通讯通路门店!$S$4:$S$993933,通讯通路门店!$C$4:$C$993933,0,0),"")</f>
        <v/>
      </c>
      <c r="D793" s="99" t="str">
        <f>IFERROR(_xlfn.XLOOKUP($G793,通讯通路门店!$S$4:$S$993933,通讯通路门店!$D$4:$D$993933,0,0),"")</f>
        <v/>
      </c>
      <c r="E793" s="83"/>
      <c r="F793" s="83"/>
      <c r="G793" s="101" t="e">
        <v>#N/A</v>
      </c>
      <c r="H793" s="102" t="str">
        <f>IFERROR(_xlfn.XLOOKUP($G793,通讯通路门店!$S$4:$S$993933,通讯通路门店!$R$4:$R$993933,0,0),"")</f>
        <v/>
      </c>
      <c r="I793" s="83"/>
      <c r="J793" s="83"/>
      <c r="K793" s="83"/>
      <c r="L793" s="83"/>
      <c r="M793" s="83"/>
      <c r="N793" s="83"/>
      <c r="O793" s="83"/>
      <c r="P793" s="83"/>
      <c r="Q793" s="83"/>
      <c r="R793" s="83"/>
      <c r="S793" s="83"/>
      <c r="T793" s="83"/>
      <c r="U793" s="99">
        <f>COUNTIF(通讯通路门店!$S:$S,$G793)</f>
        <v>0</v>
      </c>
      <c r="V793" s="99">
        <f>COUNTIFS(通讯通路门店!$S:$S,$G793,通讯通路门店!$J:$J,"综合卖场")</f>
        <v>0</v>
      </c>
      <c r="W793" s="99">
        <f>SUMIFS(通讯通路门店!$AJ:$AJ,通讯通路门店!$S:$S,通讯客户沙盘!$G793)</f>
        <v>0</v>
      </c>
      <c r="X793" s="99">
        <f t="shared" si="60"/>
        <v>0</v>
      </c>
      <c r="Y793" s="99">
        <f>COUNTIFS(通讯通路门店!$S:$S,$G793,通讯通路门店!$J:$J,"荣耀体验店")+COUNTIFS(通讯通路门店!$S:$S,$G793,通讯通路门店!$J:$J,"荣耀授权专卖店")</f>
        <v>0</v>
      </c>
      <c r="Z793" s="99">
        <f>COUNTIFS(通讯通路门店!$S:$S,$G793,通讯通路门店!$J:$J,"VIVO体验店")</f>
        <v>0</v>
      </c>
      <c r="AA793" s="99">
        <f>COUNTIFS(通讯通路门店!$S:$S,$G793,通讯通路门店!$J:$J,"OPPO体验店")</f>
        <v>0</v>
      </c>
      <c r="AB793" s="99">
        <f>COUNTIFS(通讯通路门店!$S:$S,$G793,通讯通路门店!$J:$J,"华为授权体验店")+COUNTIFS(通讯通路门店!$S:$S,$G793,通讯通路门店!$J:$J,"华为堡垒店")</f>
        <v>0</v>
      </c>
      <c r="AC793" s="99">
        <f>COUNTIFS(通讯通路门店!$S:$S,$G793,通讯通路门店!$J:$J,"小米体验店")</f>
        <v>0</v>
      </c>
      <c r="AD793" s="99">
        <f>COUNTIFS(通讯通路门店!$S:$S,$G793,通讯通路门店!$J:$J,"苹果体验店")</f>
        <v>0</v>
      </c>
      <c r="AE793" s="99">
        <f>COUNTIFS(通讯通路门店!$S:$S,$G793,通讯通路门店!$J:$J,"其他品牌专卖店")</f>
        <v>0</v>
      </c>
      <c r="AF793" s="99">
        <f>SUMIFS(通讯通路门店!$BI:$BI,通讯通路门店!$S:$S,$G793)</f>
        <v>0</v>
      </c>
      <c r="AG793" s="99">
        <f>SUMIFS(通讯通路门店!$BH:$BH,通讯通路门店!$S:$S,$G793)</f>
        <v>0</v>
      </c>
      <c r="AH793" s="99">
        <f t="shared" si="61"/>
        <v>0</v>
      </c>
      <c r="AI793" s="99">
        <f>SUMIFS(通讯通路门店!$BB:$BB,通讯通路门店!$S:$S,$G793)</f>
        <v>0</v>
      </c>
      <c r="AJ793" s="99">
        <f>SUMIFS(通讯通路门店!$BE:$BE,通讯通路门店!$S:$S,$G793)</f>
        <v>0</v>
      </c>
      <c r="AK793" s="99">
        <f>SUMIFS(通讯通路门店!$BG:$BG,通讯通路门店!$S:$S,$G793)</f>
        <v>0</v>
      </c>
      <c r="AL793" s="99">
        <f>SUMIFS(通讯通路门店!$BC:$BC,通讯通路门店!$S:$S,$G793)</f>
        <v>0</v>
      </c>
      <c r="AM793" s="99">
        <f>SUMIFS(通讯通路门店!$BD:$BD,通讯通路门店!$S:$S,$G793)</f>
        <v>0</v>
      </c>
      <c r="AN793" s="99">
        <f>SUMIFS(通讯通路门店!$BF:$BF,通讯通路门店!$S:$S,$G793)</f>
        <v>0</v>
      </c>
      <c r="AO793" s="99">
        <f t="shared" si="62"/>
        <v>0</v>
      </c>
      <c r="AP793" s="99">
        <f>SUMIFS(通讯通路门店!$K:$K,通讯通路门店!$S:$S,$G793)</f>
        <v>0</v>
      </c>
      <c r="AQ793" s="83"/>
      <c r="AR793" s="99">
        <f>SUMIFS(通讯通路门店!$T:$T,通讯通路门店!$S:$S,$G793)</f>
        <v>0</v>
      </c>
      <c r="AS793" s="99">
        <f>SUMIFS(通讯通路门店!$U:$U,通讯通路门店!$S:$S,$G793)</f>
        <v>0</v>
      </c>
      <c r="AT793" s="99">
        <f>SUMIFS(通讯通路门店!$V:$V,通讯通路门店!$S:$S,$G793)</f>
        <v>0</v>
      </c>
      <c r="AU793" s="99">
        <f>SUMIFS(通讯通路门店!$W:$W,通讯通路门店!$S:$S,$G793)</f>
        <v>0</v>
      </c>
      <c r="AV793" s="99">
        <f>SUMIFS(通讯通路门店!$Z:$Z,通讯通路门店!$S:$S,$G793)</f>
        <v>0</v>
      </c>
      <c r="AW793" s="99">
        <f>SUMIFS(通讯通路门店!$AB:$AB,通讯通路门店!$S:$S,$G793)</f>
        <v>0</v>
      </c>
      <c r="AX793" s="99">
        <f>SUMIFS(通讯通路门店!$X:$X,通讯通路门店!$S:$S,$G793)</f>
        <v>0</v>
      </c>
      <c r="AY793" s="99">
        <f>SUMIFS(通讯通路门店!$Y:$Y,通讯通路门店!$S:$S,$G793)</f>
        <v>0</v>
      </c>
      <c r="AZ793" s="99">
        <f>SUMIFS(通讯通路门店!$AA:$AA,通讯通路门店!$S:$S,$G793)</f>
        <v>0</v>
      </c>
      <c r="BA793" s="99">
        <f t="shared" si="63"/>
        <v>0</v>
      </c>
      <c r="BB793" s="99">
        <f t="shared" si="64"/>
        <v>0</v>
      </c>
      <c r="BC793" s="99">
        <f>SUMIFS(通讯通路门店!$W:$W,通讯通路门店!$S:$S,$G793,通讯通路门店!$J:$J,"荣耀体验店")+SUMIFS(通讯通路门店!$W:$W,通讯通路门店!$S:$S,$G793,通讯通路门店!$J:$J,"荣耀授权专卖店")</f>
        <v>0</v>
      </c>
      <c r="BD793" s="99">
        <f>SUMIFS(通讯通路门店!$Z:$Z,通讯通路门店!$S:$S,$G793,通讯通路门店!$J:$J,"VIVO体验店")</f>
        <v>0</v>
      </c>
      <c r="BE793" s="99">
        <f>SUMIFS(通讯通路门店!$AB:$AB,通讯通路门店!$S:$S,$G793,通讯通路门店!$J:$J,"OPPO体验店")</f>
        <v>0</v>
      </c>
      <c r="BF793" s="99">
        <f>SUMIFS(通讯通路门店!$X:$X,通讯通路门店!$S:$S,$G793,通讯通路门店!$J:$J,"华为授权体验店")+SUMIFS(通讯通路门店!$AA:$AA,通讯通路门店!$S:$S,$G793,通讯通路门店!$J:$J,"华为堡垒店")</f>
        <v>0</v>
      </c>
      <c r="BG793" s="99">
        <f>SUMIFS(通讯通路门店!$Y:$Y,通讯通路门店!$S:$S,$G793,通讯通路门店!$J:$J,"小米体验店")</f>
        <v>0</v>
      </c>
      <c r="BH793" s="99">
        <f>SUMIFS(通讯通路门店!$AA:$AA,通讯通路门店!$S:$S,$G793,通讯通路门店!$J:$J,"苹果体验店")</f>
        <v>0</v>
      </c>
      <c r="BI793" s="99">
        <f>SUMIFS(通讯通路门店!$K:$K,通讯通路门店!$S:$S,$G793,通讯通路门店!$J:$J,"其他品牌专卖店")</f>
        <v>0</v>
      </c>
      <c r="BJ793" s="99">
        <f>SUMIFS(通讯通路门店!$AC:$AC,通讯通路门店!$S:$S,$G793)</f>
        <v>0</v>
      </c>
      <c r="BK793" s="99">
        <f>SUMIFS(通讯通路门店!$AD:$AD,通讯通路门店!$S:$S,$G793)</f>
        <v>0</v>
      </c>
      <c r="BL793" s="99">
        <f>SUMIFS(通讯通路门店!$AE:$AE,通讯通路门店!$S:$S,$G793)</f>
        <v>0</v>
      </c>
      <c r="BM793" s="99">
        <f>SUMIFS(通讯通路门店!$AF:$AF,通讯通路门店!$S:$S,$G793)</f>
        <v>0</v>
      </c>
      <c r="BN793" s="99">
        <f>SUMIFS(通讯通路门店!$AG:$AG,通讯通路门店!$S:$S,$G793)</f>
        <v>0</v>
      </c>
      <c r="BO793" s="99">
        <f>SUMIFS(通讯通路门店!$AH:$AH,通讯通路门店!$S:$S,$G793)</f>
        <v>0</v>
      </c>
      <c r="BP793" s="99">
        <f>SUMIFS(通讯通路门店!$AI:$AI,通讯通路门店!$S:$S,$G793)</f>
        <v>0</v>
      </c>
      <c r="BQ793" s="83"/>
    </row>
    <row r="794" spans="1:69">
      <c r="A794" s="99" t="str">
        <f>IFERROR(_xlfn.XLOOKUP($G794,通讯通路门店!$S$4:$S$993933,通讯通路门店!$A$4:$A$993933,0,0),"")</f>
        <v/>
      </c>
      <c r="B794" s="99" t="str">
        <f>IFERROR(_xlfn.XLOOKUP($G794,通讯通路门店!$S$4:$S$993933,通讯通路门店!$B$4:$B$993933,0,0),"")</f>
        <v/>
      </c>
      <c r="C794" s="99" t="str">
        <f>IFERROR(_xlfn.XLOOKUP($G794,通讯通路门店!$S$4:$S$993933,通讯通路门店!$C$4:$C$993933,0,0),"")</f>
        <v/>
      </c>
      <c r="D794" s="99" t="str">
        <f>IFERROR(_xlfn.XLOOKUP($G794,通讯通路门店!$S$4:$S$993933,通讯通路门店!$D$4:$D$993933,0,0),"")</f>
        <v/>
      </c>
      <c r="E794" s="83"/>
      <c r="F794" s="83"/>
      <c r="G794" s="101" t="e">
        <v>#N/A</v>
      </c>
      <c r="H794" s="102" t="str">
        <f>IFERROR(_xlfn.XLOOKUP($G794,通讯通路门店!$S$4:$S$993933,通讯通路门店!$R$4:$R$993933,0,0),"")</f>
        <v/>
      </c>
      <c r="I794" s="83"/>
      <c r="J794" s="83"/>
      <c r="K794" s="83"/>
      <c r="L794" s="83"/>
      <c r="M794" s="83"/>
      <c r="N794" s="83"/>
      <c r="O794" s="83"/>
      <c r="P794" s="83"/>
      <c r="Q794" s="83"/>
      <c r="R794" s="83"/>
      <c r="S794" s="83"/>
      <c r="T794" s="83"/>
      <c r="U794" s="99">
        <f>COUNTIF(通讯通路门店!$S:$S,$G794)</f>
        <v>0</v>
      </c>
      <c r="V794" s="99">
        <f>COUNTIFS(通讯通路门店!$S:$S,$G794,通讯通路门店!$J:$J,"综合卖场")</f>
        <v>0</v>
      </c>
      <c r="W794" s="99">
        <f>SUMIFS(通讯通路门店!$AJ:$AJ,通讯通路门店!$S:$S,通讯客户沙盘!$G794)</f>
        <v>0</v>
      </c>
      <c r="X794" s="99">
        <f t="shared" si="60"/>
        <v>0</v>
      </c>
      <c r="Y794" s="99">
        <f>COUNTIFS(通讯通路门店!$S:$S,$G794,通讯通路门店!$J:$J,"荣耀体验店")+COUNTIFS(通讯通路门店!$S:$S,$G794,通讯通路门店!$J:$J,"荣耀授权专卖店")</f>
        <v>0</v>
      </c>
      <c r="Z794" s="99">
        <f>COUNTIFS(通讯通路门店!$S:$S,$G794,通讯通路门店!$J:$J,"VIVO体验店")</f>
        <v>0</v>
      </c>
      <c r="AA794" s="99">
        <f>COUNTIFS(通讯通路门店!$S:$S,$G794,通讯通路门店!$J:$J,"OPPO体验店")</f>
        <v>0</v>
      </c>
      <c r="AB794" s="99">
        <f>COUNTIFS(通讯通路门店!$S:$S,$G794,通讯通路门店!$J:$J,"华为授权体验店")+COUNTIFS(通讯通路门店!$S:$S,$G794,通讯通路门店!$J:$J,"华为堡垒店")</f>
        <v>0</v>
      </c>
      <c r="AC794" s="99">
        <f>COUNTIFS(通讯通路门店!$S:$S,$G794,通讯通路门店!$J:$J,"小米体验店")</f>
        <v>0</v>
      </c>
      <c r="AD794" s="99">
        <f>COUNTIFS(通讯通路门店!$S:$S,$G794,通讯通路门店!$J:$J,"苹果体验店")</f>
        <v>0</v>
      </c>
      <c r="AE794" s="99">
        <f>COUNTIFS(通讯通路门店!$S:$S,$G794,通讯通路门店!$J:$J,"其他品牌专卖店")</f>
        <v>0</v>
      </c>
      <c r="AF794" s="99">
        <f>SUMIFS(通讯通路门店!$BI:$BI,通讯通路门店!$S:$S,$G794)</f>
        <v>0</v>
      </c>
      <c r="AG794" s="99">
        <f>SUMIFS(通讯通路门店!$BH:$BH,通讯通路门店!$S:$S,$G794)</f>
        <v>0</v>
      </c>
      <c r="AH794" s="99">
        <f t="shared" si="61"/>
        <v>0</v>
      </c>
      <c r="AI794" s="99">
        <f>SUMIFS(通讯通路门店!$BB:$BB,通讯通路门店!$S:$S,$G794)</f>
        <v>0</v>
      </c>
      <c r="AJ794" s="99">
        <f>SUMIFS(通讯通路门店!$BE:$BE,通讯通路门店!$S:$S,$G794)</f>
        <v>0</v>
      </c>
      <c r="AK794" s="99">
        <f>SUMIFS(通讯通路门店!$BG:$BG,通讯通路门店!$S:$S,$G794)</f>
        <v>0</v>
      </c>
      <c r="AL794" s="99">
        <f>SUMIFS(通讯通路门店!$BC:$BC,通讯通路门店!$S:$S,$G794)</f>
        <v>0</v>
      </c>
      <c r="AM794" s="99">
        <f>SUMIFS(通讯通路门店!$BD:$BD,通讯通路门店!$S:$S,$G794)</f>
        <v>0</v>
      </c>
      <c r="AN794" s="99">
        <f>SUMIFS(通讯通路门店!$BF:$BF,通讯通路门店!$S:$S,$G794)</f>
        <v>0</v>
      </c>
      <c r="AO794" s="99">
        <f t="shared" si="62"/>
        <v>0</v>
      </c>
      <c r="AP794" s="99">
        <f>SUMIFS(通讯通路门店!$K:$K,通讯通路门店!$S:$S,$G794)</f>
        <v>0</v>
      </c>
      <c r="AQ794" s="83"/>
      <c r="AR794" s="99">
        <f>SUMIFS(通讯通路门店!$T:$T,通讯通路门店!$S:$S,$G794)</f>
        <v>0</v>
      </c>
      <c r="AS794" s="99">
        <f>SUMIFS(通讯通路门店!$U:$U,通讯通路门店!$S:$S,$G794)</f>
        <v>0</v>
      </c>
      <c r="AT794" s="99">
        <f>SUMIFS(通讯通路门店!$V:$V,通讯通路门店!$S:$S,$G794)</f>
        <v>0</v>
      </c>
      <c r="AU794" s="99">
        <f>SUMIFS(通讯通路门店!$W:$W,通讯通路门店!$S:$S,$G794)</f>
        <v>0</v>
      </c>
      <c r="AV794" s="99">
        <f>SUMIFS(通讯通路门店!$Z:$Z,通讯通路门店!$S:$S,$G794)</f>
        <v>0</v>
      </c>
      <c r="AW794" s="99">
        <f>SUMIFS(通讯通路门店!$AB:$AB,通讯通路门店!$S:$S,$G794)</f>
        <v>0</v>
      </c>
      <c r="AX794" s="99">
        <f>SUMIFS(通讯通路门店!$X:$X,通讯通路门店!$S:$S,$G794)</f>
        <v>0</v>
      </c>
      <c r="AY794" s="99">
        <f>SUMIFS(通讯通路门店!$Y:$Y,通讯通路门店!$S:$S,$G794)</f>
        <v>0</v>
      </c>
      <c r="AZ794" s="99">
        <f>SUMIFS(通讯通路门店!$AA:$AA,通讯通路门店!$S:$S,$G794)</f>
        <v>0</v>
      </c>
      <c r="BA794" s="99">
        <f t="shared" si="63"/>
        <v>0</v>
      </c>
      <c r="BB794" s="99">
        <f t="shared" si="64"/>
        <v>0</v>
      </c>
      <c r="BC794" s="99">
        <f>SUMIFS(通讯通路门店!$W:$W,通讯通路门店!$S:$S,$G794,通讯通路门店!$J:$J,"荣耀体验店")+SUMIFS(通讯通路门店!$W:$W,通讯通路门店!$S:$S,$G794,通讯通路门店!$J:$J,"荣耀授权专卖店")</f>
        <v>0</v>
      </c>
      <c r="BD794" s="99">
        <f>SUMIFS(通讯通路门店!$Z:$Z,通讯通路门店!$S:$S,$G794,通讯通路门店!$J:$J,"VIVO体验店")</f>
        <v>0</v>
      </c>
      <c r="BE794" s="99">
        <f>SUMIFS(通讯通路门店!$AB:$AB,通讯通路门店!$S:$S,$G794,通讯通路门店!$J:$J,"OPPO体验店")</f>
        <v>0</v>
      </c>
      <c r="BF794" s="99">
        <f>SUMIFS(通讯通路门店!$X:$X,通讯通路门店!$S:$S,$G794,通讯通路门店!$J:$J,"华为授权体验店")+SUMIFS(通讯通路门店!$AA:$AA,通讯通路门店!$S:$S,$G794,通讯通路门店!$J:$J,"华为堡垒店")</f>
        <v>0</v>
      </c>
      <c r="BG794" s="99">
        <f>SUMIFS(通讯通路门店!$Y:$Y,通讯通路门店!$S:$S,$G794,通讯通路门店!$J:$J,"小米体验店")</f>
        <v>0</v>
      </c>
      <c r="BH794" s="99">
        <f>SUMIFS(通讯通路门店!$AA:$AA,通讯通路门店!$S:$S,$G794,通讯通路门店!$J:$J,"苹果体验店")</f>
        <v>0</v>
      </c>
      <c r="BI794" s="99">
        <f>SUMIFS(通讯通路门店!$K:$K,通讯通路门店!$S:$S,$G794,通讯通路门店!$J:$J,"其他品牌专卖店")</f>
        <v>0</v>
      </c>
      <c r="BJ794" s="99">
        <f>SUMIFS(通讯通路门店!$AC:$AC,通讯通路门店!$S:$S,$G794)</f>
        <v>0</v>
      </c>
      <c r="BK794" s="99">
        <f>SUMIFS(通讯通路门店!$AD:$AD,通讯通路门店!$S:$S,$G794)</f>
        <v>0</v>
      </c>
      <c r="BL794" s="99">
        <f>SUMIFS(通讯通路门店!$AE:$AE,通讯通路门店!$S:$S,$G794)</f>
        <v>0</v>
      </c>
      <c r="BM794" s="99">
        <f>SUMIFS(通讯通路门店!$AF:$AF,通讯通路门店!$S:$S,$G794)</f>
        <v>0</v>
      </c>
      <c r="BN794" s="99">
        <f>SUMIFS(通讯通路门店!$AG:$AG,通讯通路门店!$S:$S,$G794)</f>
        <v>0</v>
      </c>
      <c r="BO794" s="99">
        <f>SUMIFS(通讯通路门店!$AH:$AH,通讯通路门店!$S:$S,$G794)</f>
        <v>0</v>
      </c>
      <c r="BP794" s="99">
        <f>SUMIFS(通讯通路门店!$AI:$AI,通讯通路门店!$S:$S,$G794)</f>
        <v>0</v>
      </c>
      <c r="BQ794" s="83"/>
    </row>
    <row r="795" spans="1:69">
      <c r="A795" s="99" t="str">
        <f>IFERROR(_xlfn.XLOOKUP($G795,通讯通路门店!$S$4:$S$993933,通讯通路门店!$A$4:$A$993933,0,0),"")</f>
        <v/>
      </c>
      <c r="B795" s="99" t="str">
        <f>IFERROR(_xlfn.XLOOKUP($G795,通讯通路门店!$S$4:$S$993933,通讯通路门店!$B$4:$B$993933,0,0),"")</f>
        <v/>
      </c>
      <c r="C795" s="99" t="str">
        <f>IFERROR(_xlfn.XLOOKUP($G795,通讯通路门店!$S$4:$S$993933,通讯通路门店!$C$4:$C$993933,0,0),"")</f>
        <v/>
      </c>
      <c r="D795" s="99" t="str">
        <f>IFERROR(_xlfn.XLOOKUP($G795,通讯通路门店!$S$4:$S$993933,通讯通路门店!$D$4:$D$993933,0,0),"")</f>
        <v/>
      </c>
      <c r="E795" s="83"/>
      <c r="F795" s="83"/>
      <c r="G795" s="101" t="e">
        <v>#N/A</v>
      </c>
      <c r="H795" s="102" t="str">
        <f>IFERROR(_xlfn.XLOOKUP($G795,通讯通路门店!$S$4:$S$993933,通讯通路门店!$R$4:$R$993933,0,0),"")</f>
        <v/>
      </c>
      <c r="I795" s="83"/>
      <c r="J795" s="83"/>
      <c r="K795" s="83"/>
      <c r="L795" s="83"/>
      <c r="M795" s="83"/>
      <c r="N795" s="83"/>
      <c r="O795" s="83"/>
      <c r="P795" s="83"/>
      <c r="Q795" s="83"/>
      <c r="R795" s="83"/>
      <c r="S795" s="83"/>
      <c r="T795" s="83"/>
      <c r="U795" s="99">
        <f>COUNTIF(通讯通路门店!$S:$S,$G795)</f>
        <v>0</v>
      </c>
      <c r="V795" s="99">
        <f>COUNTIFS(通讯通路门店!$S:$S,$G795,通讯通路门店!$J:$J,"综合卖场")</f>
        <v>0</v>
      </c>
      <c r="W795" s="99">
        <f>SUMIFS(通讯通路门店!$AJ:$AJ,通讯通路门店!$S:$S,通讯客户沙盘!$G795)</f>
        <v>0</v>
      </c>
      <c r="X795" s="99">
        <f t="shared" si="60"/>
        <v>0</v>
      </c>
      <c r="Y795" s="99">
        <f>COUNTIFS(通讯通路门店!$S:$S,$G795,通讯通路门店!$J:$J,"荣耀体验店")+COUNTIFS(通讯通路门店!$S:$S,$G795,通讯通路门店!$J:$J,"荣耀授权专卖店")</f>
        <v>0</v>
      </c>
      <c r="Z795" s="99">
        <f>COUNTIFS(通讯通路门店!$S:$S,$G795,通讯通路门店!$J:$J,"VIVO体验店")</f>
        <v>0</v>
      </c>
      <c r="AA795" s="99">
        <f>COUNTIFS(通讯通路门店!$S:$S,$G795,通讯通路门店!$J:$J,"OPPO体验店")</f>
        <v>0</v>
      </c>
      <c r="AB795" s="99">
        <f>COUNTIFS(通讯通路门店!$S:$S,$G795,通讯通路门店!$J:$J,"华为授权体验店")+COUNTIFS(通讯通路门店!$S:$S,$G795,通讯通路门店!$J:$J,"华为堡垒店")</f>
        <v>0</v>
      </c>
      <c r="AC795" s="99">
        <f>COUNTIFS(通讯通路门店!$S:$S,$G795,通讯通路门店!$J:$J,"小米体验店")</f>
        <v>0</v>
      </c>
      <c r="AD795" s="99">
        <f>COUNTIFS(通讯通路门店!$S:$S,$G795,通讯通路门店!$J:$J,"苹果体验店")</f>
        <v>0</v>
      </c>
      <c r="AE795" s="99">
        <f>COUNTIFS(通讯通路门店!$S:$S,$G795,通讯通路门店!$J:$J,"其他品牌专卖店")</f>
        <v>0</v>
      </c>
      <c r="AF795" s="99">
        <f>SUMIFS(通讯通路门店!$BI:$BI,通讯通路门店!$S:$S,$G795)</f>
        <v>0</v>
      </c>
      <c r="AG795" s="99">
        <f>SUMIFS(通讯通路门店!$BH:$BH,通讯通路门店!$S:$S,$G795)</f>
        <v>0</v>
      </c>
      <c r="AH795" s="99">
        <f t="shared" si="61"/>
        <v>0</v>
      </c>
      <c r="AI795" s="99">
        <f>SUMIFS(通讯通路门店!$BB:$BB,通讯通路门店!$S:$S,$G795)</f>
        <v>0</v>
      </c>
      <c r="AJ795" s="99">
        <f>SUMIFS(通讯通路门店!$BE:$BE,通讯通路门店!$S:$S,$G795)</f>
        <v>0</v>
      </c>
      <c r="AK795" s="99">
        <f>SUMIFS(通讯通路门店!$BG:$BG,通讯通路门店!$S:$S,$G795)</f>
        <v>0</v>
      </c>
      <c r="AL795" s="99">
        <f>SUMIFS(通讯通路门店!$BC:$BC,通讯通路门店!$S:$S,$G795)</f>
        <v>0</v>
      </c>
      <c r="AM795" s="99">
        <f>SUMIFS(通讯通路门店!$BD:$BD,通讯通路门店!$S:$S,$G795)</f>
        <v>0</v>
      </c>
      <c r="AN795" s="99">
        <f>SUMIFS(通讯通路门店!$BF:$BF,通讯通路门店!$S:$S,$G795)</f>
        <v>0</v>
      </c>
      <c r="AO795" s="99">
        <f t="shared" si="62"/>
        <v>0</v>
      </c>
      <c r="AP795" s="99">
        <f>SUMIFS(通讯通路门店!$K:$K,通讯通路门店!$S:$S,$G795)</f>
        <v>0</v>
      </c>
      <c r="AQ795" s="83"/>
      <c r="AR795" s="99">
        <f>SUMIFS(通讯通路门店!$T:$T,通讯通路门店!$S:$S,$G795)</f>
        <v>0</v>
      </c>
      <c r="AS795" s="99">
        <f>SUMIFS(通讯通路门店!$U:$U,通讯通路门店!$S:$S,$G795)</f>
        <v>0</v>
      </c>
      <c r="AT795" s="99">
        <f>SUMIFS(通讯通路门店!$V:$V,通讯通路门店!$S:$S,$G795)</f>
        <v>0</v>
      </c>
      <c r="AU795" s="99">
        <f>SUMIFS(通讯通路门店!$W:$W,通讯通路门店!$S:$S,$G795)</f>
        <v>0</v>
      </c>
      <c r="AV795" s="99">
        <f>SUMIFS(通讯通路门店!$Z:$Z,通讯通路门店!$S:$S,$G795)</f>
        <v>0</v>
      </c>
      <c r="AW795" s="99">
        <f>SUMIFS(通讯通路门店!$AB:$AB,通讯通路门店!$S:$S,$G795)</f>
        <v>0</v>
      </c>
      <c r="AX795" s="99">
        <f>SUMIFS(通讯通路门店!$X:$X,通讯通路门店!$S:$S,$G795)</f>
        <v>0</v>
      </c>
      <c r="AY795" s="99">
        <f>SUMIFS(通讯通路门店!$Y:$Y,通讯通路门店!$S:$S,$G795)</f>
        <v>0</v>
      </c>
      <c r="AZ795" s="99">
        <f>SUMIFS(通讯通路门店!$AA:$AA,通讯通路门店!$S:$S,$G795)</f>
        <v>0</v>
      </c>
      <c r="BA795" s="99">
        <f t="shared" si="63"/>
        <v>0</v>
      </c>
      <c r="BB795" s="99">
        <f t="shared" si="64"/>
        <v>0</v>
      </c>
      <c r="BC795" s="99">
        <f>SUMIFS(通讯通路门店!$W:$W,通讯通路门店!$S:$S,$G795,通讯通路门店!$J:$J,"荣耀体验店")+SUMIFS(通讯通路门店!$W:$W,通讯通路门店!$S:$S,$G795,通讯通路门店!$J:$J,"荣耀授权专卖店")</f>
        <v>0</v>
      </c>
      <c r="BD795" s="99">
        <f>SUMIFS(通讯通路门店!$Z:$Z,通讯通路门店!$S:$S,$G795,通讯通路门店!$J:$J,"VIVO体验店")</f>
        <v>0</v>
      </c>
      <c r="BE795" s="99">
        <f>SUMIFS(通讯通路门店!$AB:$AB,通讯通路门店!$S:$S,$G795,通讯通路门店!$J:$J,"OPPO体验店")</f>
        <v>0</v>
      </c>
      <c r="BF795" s="99">
        <f>SUMIFS(通讯通路门店!$X:$X,通讯通路门店!$S:$S,$G795,通讯通路门店!$J:$J,"华为授权体验店")+SUMIFS(通讯通路门店!$AA:$AA,通讯通路门店!$S:$S,$G795,通讯通路门店!$J:$J,"华为堡垒店")</f>
        <v>0</v>
      </c>
      <c r="BG795" s="99">
        <f>SUMIFS(通讯通路门店!$Y:$Y,通讯通路门店!$S:$S,$G795,通讯通路门店!$J:$J,"小米体验店")</f>
        <v>0</v>
      </c>
      <c r="BH795" s="99">
        <f>SUMIFS(通讯通路门店!$AA:$AA,通讯通路门店!$S:$S,$G795,通讯通路门店!$J:$J,"苹果体验店")</f>
        <v>0</v>
      </c>
      <c r="BI795" s="99">
        <f>SUMIFS(通讯通路门店!$K:$K,通讯通路门店!$S:$S,$G795,通讯通路门店!$J:$J,"其他品牌专卖店")</f>
        <v>0</v>
      </c>
      <c r="BJ795" s="99">
        <f>SUMIFS(通讯通路门店!$AC:$AC,通讯通路门店!$S:$S,$G795)</f>
        <v>0</v>
      </c>
      <c r="BK795" s="99">
        <f>SUMIFS(通讯通路门店!$AD:$AD,通讯通路门店!$S:$S,$G795)</f>
        <v>0</v>
      </c>
      <c r="BL795" s="99">
        <f>SUMIFS(通讯通路门店!$AE:$AE,通讯通路门店!$S:$S,$G795)</f>
        <v>0</v>
      </c>
      <c r="BM795" s="99">
        <f>SUMIFS(通讯通路门店!$AF:$AF,通讯通路门店!$S:$S,$G795)</f>
        <v>0</v>
      </c>
      <c r="BN795" s="99">
        <f>SUMIFS(通讯通路门店!$AG:$AG,通讯通路门店!$S:$S,$G795)</f>
        <v>0</v>
      </c>
      <c r="BO795" s="99">
        <f>SUMIFS(通讯通路门店!$AH:$AH,通讯通路门店!$S:$S,$G795)</f>
        <v>0</v>
      </c>
      <c r="BP795" s="99">
        <f>SUMIFS(通讯通路门店!$AI:$AI,通讯通路门店!$S:$S,$G795)</f>
        <v>0</v>
      </c>
      <c r="BQ795" s="83"/>
    </row>
    <row r="796" spans="1:69">
      <c r="A796" s="99" t="str">
        <f>IFERROR(_xlfn.XLOOKUP($G796,通讯通路门店!$S$4:$S$993933,通讯通路门店!$A$4:$A$993933,0,0),"")</f>
        <v/>
      </c>
      <c r="B796" s="99" t="str">
        <f>IFERROR(_xlfn.XLOOKUP($G796,通讯通路门店!$S$4:$S$993933,通讯通路门店!$B$4:$B$993933,0,0),"")</f>
        <v/>
      </c>
      <c r="C796" s="99" t="str">
        <f>IFERROR(_xlfn.XLOOKUP($G796,通讯通路门店!$S$4:$S$993933,通讯通路门店!$C$4:$C$993933,0,0),"")</f>
        <v/>
      </c>
      <c r="D796" s="99" t="str">
        <f>IFERROR(_xlfn.XLOOKUP($G796,通讯通路门店!$S$4:$S$993933,通讯通路门店!$D$4:$D$993933,0,0),"")</f>
        <v/>
      </c>
      <c r="E796" s="83"/>
      <c r="F796" s="83"/>
      <c r="G796" s="101" t="e">
        <v>#N/A</v>
      </c>
      <c r="H796" s="102" t="str">
        <f>IFERROR(_xlfn.XLOOKUP($G796,通讯通路门店!$S$4:$S$993933,通讯通路门店!$R$4:$R$993933,0,0),"")</f>
        <v/>
      </c>
      <c r="I796" s="83"/>
      <c r="J796" s="83"/>
      <c r="K796" s="83"/>
      <c r="L796" s="83"/>
      <c r="M796" s="83"/>
      <c r="N796" s="83"/>
      <c r="O796" s="83"/>
      <c r="P796" s="83"/>
      <c r="Q796" s="83"/>
      <c r="R796" s="83"/>
      <c r="S796" s="83"/>
      <c r="T796" s="83"/>
      <c r="U796" s="99">
        <f>COUNTIF(通讯通路门店!$S:$S,$G796)</f>
        <v>0</v>
      </c>
      <c r="V796" s="99">
        <f>COUNTIFS(通讯通路门店!$S:$S,$G796,通讯通路门店!$J:$J,"综合卖场")</f>
        <v>0</v>
      </c>
      <c r="W796" s="99">
        <f>SUMIFS(通讯通路门店!$AJ:$AJ,通讯通路门店!$S:$S,通讯客户沙盘!$G796)</f>
        <v>0</v>
      </c>
      <c r="X796" s="99">
        <f t="shared" si="60"/>
        <v>0</v>
      </c>
      <c r="Y796" s="99">
        <f>COUNTIFS(通讯通路门店!$S:$S,$G796,通讯通路门店!$J:$J,"荣耀体验店")+COUNTIFS(通讯通路门店!$S:$S,$G796,通讯通路门店!$J:$J,"荣耀授权专卖店")</f>
        <v>0</v>
      </c>
      <c r="Z796" s="99">
        <f>COUNTIFS(通讯通路门店!$S:$S,$G796,通讯通路门店!$J:$J,"VIVO体验店")</f>
        <v>0</v>
      </c>
      <c r="AA796" s="99">
        <f>COUNTIFS(通讯通路门店!$S:$S,$G796,通讯通路门店!$J:$J,"OPPO体验店")</f>
        <v>0</v>
      </c>
      <c r="AB796" s="99">
        <f>COUNTIFS(通讯通路门店!$S:$S,$G796,通讯通路门店!$J:$J,"华为授权体验店")+COUNTIFS(通讯通路门店!$S:$S,$G796,通讯通路门店!$J:$J,"华为堡垒店")</f>
        <v>0</v>
      </c>
      <c r="AC796" s="99">
        <f>COUNTIFS(通讯通路门店!$S:$S,$G796,通讯通路门店!$J:$J,"小米体验店")</f>
        <v>0</v>
      </c>
      <c r="AD796" s="99">
        <f>COUNTIFS(通讯通路门店!$S:$S,$G796,通讯通路门店!$J:$J,"苹果体验店")</f>
        <v>0</v>
      </c>
      <c r="AE796" s="99">
        <f>COUNTIFS(通讯通路门店!$S:$S,$G796,通讯通路门店!$J:$J,"其他品牌专卖店")</f>
        <v>0</v>
      </c>
      <c r="AF796" s="99">
        <f>SUMIFS(通讯通路门店!$BI:$BI,通讯通路门店!$S:$S,$G796)</f>
        <v>0</v>
      </c>
      <c r="AG796" s="99">
        <f>SUMIFS(通讯通路门店!$BH:$BH,通讯通路门店!$S:$S,$G796)</f>
        <v>0</v>
      </c>
      <c r="AH796" s="99">
        <f t="shared" si="61"/>
        <v>0</v>
      </c>
      <c r="AI796" s="99">
        <f>SUMIFS(通讯通路门店!$BB:$BB,通讯通路门店!$S:$S,$G796)</f>
        <v>0</v>
      </c>
      <c r="AJ796" s="99">
        <f>SUMIFS(通讯通路门店!$BE:$BE,通讯通路门店!$S:$S,$G796)</f>
        <v>0</v>
      </c>
      <c r="AK796" s="99">
        <f>SUMIFS(通讯通路门店!$BG:$BG,通讯通路门店!$S:$S,$G796)</f>
        <v>0</v>
      </c>
      <c r="AL796" s="99">
        <f>SUMIFS(通讯通路门店!$BC:$BC,通讯通路门店!$S:$S,$G796)</f>
        <v>0</v>
      </c>
      <c r="AM796" s="99">
        <f>SUMIFS(通讯通路门店!$BD:$BD,通讯通路门店!$S:$S,$G796)</f>
        <v>0</v>
      </c>
      <c r="AN796" s="99">
        <f>SUMIFS(通讯通路门店!$BF:$BF,通讯通路门店!$S:$S,$G796)</f>
        <v>0</v>
      </c>
      <c r="AO796" s="99">
        <f t="shared" si="62"/>
        <v>0</v>
      </c>
      <c r="AP796" s="99">
        <f>SUMIFS(通讯通路门店!$K:$K,通讯通路门店!$S:$S,$G796)</f>
        <v>0</v>
      </c>
      <c r="AQ796" s="83"/>
      <c r="AR796" s="99">
        <f>SUMIFS(通讯通路门店!$T:$T,通讯通路门店!$S:$S,$G796)</f>
        <v>0</v>
      </c>
      <c r="AS796" s="99">
        <f>SUMIFS(通讯通路门店!$U:$U,通讯通路门店!$S:$S,$G796)</f>
        <v>0</v>
      </c>
      <c r="AT796" s="99">
        <f>SUMIFS(通讯通路门店!$V:$V,通讯通路门店!$S:$S,$G796)</f>
        <v>0</v>
      </c>
      <c r="AU796" s="99">
        <f>SUMIFS(通讯通路门店!$W:$W,通讯通路门店!$S:$S,$G796)</f>
        <v>0</v>
      </c>
      <c r="AV796" s="99">
        <f>SUMIFS(通讯通路门店!$Z:$Z,通讯通路门店!$S:$S,$G796)</f>
        <v>0</v>
      </c>
      <c r="AW796" s="99">
        <f>SUMIFS(通讯通路门店!$AB:$AB,通讯通路门店!$S:$S,$G796)</f>
        <v>0</v>
      </c>
      <c r="AX796" s="99">
        <f>SUMIFS(通讯通路门店!$X:$X,通讯通路门店!$S:$S,$G796)</f>
        <v>0</v>
      </c>
      <c r="AY796" s="99">
        <f>SUMIFS(通讯通路门店!$Y:$Y,通讯通路门店!$S:$S,$G796)</f>
        <v>0</v>
      </c>
      <c r="AZ796" s="99">
        <f>SUMIFS(通讯通路门店!$AA:$AA,通讯通路门店!$S:$S,$G796)</f>
        <v>0</v>
      </c>
      <c r="BA796" s="99">
        <f t="shared" si="63"/>
        <v>0</v>
      </c>
      <c r="BB796" s="99">
        <f t="shared" si="64"/>
        <v>0</v>
      </c>
      <c r="BC796" s="99">
        <f>SUMIFS(通讯通路门店!$W:$W,通讯通路门店!$S:$S,$G796,通讯通路门店!$J:$J,"荣耀体验店")+SUMIFS(通讯通路门店!$W:$W,通讯通路门店!$S:$S,$G796,通讯通路门店!$J:$J,"荣耀授权专卖店")</f>
        <v>0</v>
      </c>
      <c r="BD796" s="99">
        <f>SUMIFS(通讯通路门店!$Z:$Z,通讯通路门店!$S:$S,$G796,通讯通路门店!$J:$J,"VIVO体验店")</f>
        <v>0</v>
      </c>
      <c r="BE796" s="99">
        <f>SUMIFS(通讯通路门店!$AB:$AB,通讯通路门店!$S:$S,$G796,通讯通路门店!$J:$J,"OPPO体验店")</f>
        <v>0</v>
      </c>
      <c r="BF796" s="99">
        <f>SUMIFS(通讯通路门店!$X:$X,通讯通路门店!$S:$S,$G796,通讯通路门店!$J:$J,"华为授权体验店")+SUMIFS(通讯通路门店!$AA:$AA,通讯通路门店!$S:$S,$G796,通讯通路门店!$J:$J,"华为堡垒店")</f>
        <v>0</v>
      </c>
      <c r="BG796" s="99">
        <f>SUMIFS(通讯通路门店!$Y:$Y,通讯通路门店!$S:$S,$G796,通讯通路门店!$J:$J,"小米体验店")</f>
        <v>0</v>
      </c>
      <c r="BH796" s="99">
        <f>SUMIFS(通讯通路门店!$AA:$AA,通讯通路门店!$S:$S,$G796,通讯通路门店!$J:$J,"苹果体验店")</f>
        <v>0</v>
      </c>
      <c r="BI796" s="99">
        <f>SUMIFS(通讯通路门店!$K:$K,通讯通路门店!$S:$S,$G796,通讯通路门店!$J:$J,"其他品牌专卖店")</f>
        <v>0</v>
      </c>
      <c r="BJ796" s="99">
        <f>SUMIFS(通讯通路门店!$AC:$AC,通讯通路门店!$S:$S,$G796)</f>
        <v>0</v>
      </c>
      <c r="BK796" s="99">
        <f>SUMIFS(通讯通路门店!$AD:$AD,通讯通路门店!$S:$S,$G796)</f>
        <v>0</v>
      </c>
      <c r="BL796" s="99">
        <f>SUMIFS(通讯通路门店!$AE:$AE,通讯通路门店!$S:$S,$G796)</f>
        <v>0</v>
      </c>
      <c r="BM796" s="99">
        <f>SUMIFS(通讯通路门店!$AF:$AF,通讯通路门店!$S:$S,$G796)</f>
        <v>0</v>
      </c>
      <c r="BN796" s="99">
        <f>SUMIFS(通讯通路门店!$AG:$AG,通讯通路门店!$S:$S,$G796)</f>
        <v>0</v>
      </c>
      <c r="BO796" s="99">
        <f>SUMIFS(通讯通路门店!$AH:$AH,通讯通路门店!$S:$S,$G796)</f>
        <v>0</v>
      </c>
      <c r="BP796" s="99">
        <f>SUMIFS(通讯通路门店!$AI:$AI,通讯通路门店!$S:$S,$G796)</f>
        <v>0</v>
      </c>
      <c r="BQ796" s="83"/>
    </row>
    <row r="797" spans="1:69">
      <c r="A797" s="99" t="str">
        <f>IFERROR(_xlfn.XLOOKUP($G797,通讯通路门店!$S$4:$S$993933,通讯通路门店!$A$4:$A$993933,0,0),"")</f>
        <v/>
      </c>
      <c r="B797" s="99" t="str">
        <f>IFERROR(_xlfn.XLOOKUP($G797,通讯通路门店!$S$4:$S$993933,通讯通路门店!$B$4:$B$993933,0,0),"")</f>
        <v/>
      </c>
      <c r="C797" s="99" t="str">
        <f>IFERROR(_xlfn.XLOOKUP($G797,通讯通路门店!$S$4:$S$993933,通讯通路门店!$C$4:$C$993933,0,0),"")</f>
        <v/>
      </c>
      <c r="D797" s="99" t="str">
        <f>IFERROR(_xlfn.XLOOKUP($G797,通讯通路门店!$S$4:$S$993933,通讯通路门店!$D$4:$D$993933,0,0),"")</f>
        <v/>
      </c>
      <c r="E797" s="83"/>
      <c r="F797" s="83"/>
      <c r="G797" s="101" t="e">
        <v>#N/A</v>
      </c>
      <c r="H797" s="102" t="str">
        <f>IFERROR(_xlfn.XLOOKUP($G797,通讯通路门店!$S$4:$S$993933,通讯通路门店!$R$4:$R$993933,0,0),"")</f>
        <v/>
      </c>
      <c r="I797" s="83"/>
      <c r="J797" s="83"/>
      <c r="K797" s="83"/>
      <c r="L797" s="83"/>
      <c r="M797" s="83"/>
      <c r="N797" s="83"/>
      <c r="O797" s="83"/>
      <c r="P797" s="83"/>
      <c r="Q797" s="83"/>
      <c r="R797" s="83"/>
      <c r="S797" s="83"/>
      <c r="T797" s="83"/>
      <c r="U797" s="99">
        <f>COUNTIF(通讯通路门店!$S:$S,$G797)</f>
        <v>0</v>
      </c>
      <c r="V797" s="99">
        <f>COUNTIFS(通讯通路门店!$S:$S,$G797,通讯通路门店!$J:$J,"综合卖场")</f>
        <v>0</v>
      </c>
      <c r="W797" s="99">
        <f>SUMIFS(通讯通路门店!$AJ:$AJ,通讯通路门店!$S:$S,通讯客户沙盘!$G797)</f>
        <v>0</v>
      </c>
      <c r="X797" s="99">
        <f t="shared" si="60"/>
        <v>0</v>
      </c>
      <c r="Y797" s="99">
        <f>COUNTIFS(通讯通路门店!$S:$S,$G797,通讯通路门店!$J:$J,"荣耀体验店")+COUNTIFS(通讯通路门店!$S:$S,$G797,通讯通路门店!$J:$J,"荣耀授权专卖店")</f>
        <v>0</v>
      </c>
      <c r="Z797" s="99">
        <f>COUNTIFS(通讯通路门店!$S:$S,$G797,通讯通路门店!$J:$J,"VIVO体验店")</f>
        <v>0</v>
      </c>
      <c r="AA797" s="99">
        <f>COUNTIFS(通讯通路门店!$S:$S,$G797,通讯通路门店!$J:$J,"OPPO体验店")</f>
        <v>0</v>
      </c>
      <c r="AB797" s="99">
        <f>COUNTIFS(通讯通路门店!$S:$S,$G797,通讯通路门店!$J:$J,"华为授权体验店")+COUNTIFS(通讯通路门店!$S:$S,$G797,通讯通路门店!$J:$J,"华为堡垒店")</f>
        <v>0</v>
      </c>
      <c r="AC797" s="99">
        <f>COUNTIFS(通讯通路门店!$S:$S,$G797,通讯通路门店!$J:$J,"小米体验店")</f>
        <v>0</v>
      </c>
      <c r="AD797" s="99">
        <f>COUNTIFS(通讯通路门店!$S:$S,$G797,通讯通路门店!$J:$J,"苹果体验店")</f>
        <v>0</v>
      </c>
      <c r="AE797" s="99">
        <f>COUNTIFS(通讯通路门店!$S:$S,$G797,通讯通路门店!$J:$J,"其他品牌专卖店")</f>
        <v>0</v>
      </c>
      <c r="AF797" s="99">
        <f>SUMIFS(通讯通路门店!$BI:$BI,通讯通路门店!$S:$S,$G797)</f>
        <v>0</v>
      </c>
      <c r="AG797" s="99">
        <f>SUMIFS(通讯通路门店!$BH:$BH,通讯通路门店!$S:$S,$G797)</f>
        <v>0</v>
      </c>
      <c r="AH797" s="99">
        <f t="shared" si="61"/>
        <v>0</v>
      </c>
      <c r="AI797" s="99">
        <f>SUMIFS(通讯通路门店!$BB:$BB,通讯通路门店!$S:$S,$G797)</f>
        <v>0</v>
      </c>
      <c r="AJ797" s="99">
        <f>SUMIFS(通讯通路门店!$BE:$BE,通讯通路门店!$S:$S,$G797)</f>
        <v>0</v>
      </c>
      <c r="AK797" s="99">
        <f>SUMIFS(通讯通路门店!$BG:$BG,通讯通路门店!$S:$S,$G797)</f>
        <v>0</v>
      </c>
      <c r="AL797" s="99">
        <f>SUMIFS(通讯通路门店!$BC:$BC,通讯通路门店!$S:$S,$G797)</f>
        <v>0</v>
      </c>
      <c r="AM797" s="99">
        <f>SUMIFS(通讯通路门店!$BD:$BD,通讯通路门店!$S:$S,$G797)</f>
        <v>0</v>
      </c>
      <c r="AN797" s="99">
        <f>SUMIFS(通讯通路门店!$BF:$BF,通讯通路门店!$S:$S,$G797)</f>
        <v>0</v>
      </c>
      <c r="AO797" s="99">
        <f t="shared" si="62"/>
        <v>0</v>
      </c>
      <c r="AP797" s="99">
        <f>SUMIFS(通讯通路门店!$K:$K,通讯通路门店!$S:$S,$G797)</f>
        <v>0</v>
      </c>
      <c r="AQ797" s="83"/>
      <c r="AR797" s="99">
        <f>SUMIFS(通讯通路门店!$T:$T,通讯通路门店!$S:$S,$G797)</f>
        <v>0</v>
      </c>
      <c r="AS797" s="99">
        <f>SUMIFS(通讯通路门店!$U:$U,通讯通路门店!$S:$S,$G797)</f>
        <v>0</v>
      </c>
      <c r="AT797" s="99">
        <f>SUMIFS(通讯通路门店!$V:$V,通讯通路门店!$S:$S,$G797)</f>
        <v>0</v>
      </c>
      <c r="AU797" s="99">
        <f>SUMIFS(通讯通路门店!$W:$W,通讯通路门店!$S:$S,$G797)</f>
        <v>0</v>
      </c>
      <c r="AV797" s="99">
        <f>SUMIFS(通讯通路门店!$Z:$Z,通讯通路门店!$S:$S,$G797)</f>
        <v>0</v>
      </c>
      <c r="AW797" s="99">
        <f>SUMIFS(通讯通路门店!$AB:$AB,通讯通路门店!$S:$S,$G797)</f>
        <v>0</v>
      </c>
      <c r="AX797" s="99">
        <f>SUMIFS(通讯通路门店!$X:$X,通讯通路门店!$S:$S,$G797)</f>
        <v>0</v>
      </c>
      <c r="AY797" s="99">
        <f>SUMIFS(通讯通路门店!$Y:$Y,通讯通路门店!$S:$S,$G797)</f>
        <v>0</v>
      </c>
      <c r="AZ797" s="99">
        <f>SUMIFS(通讯通路门店!$AA:$AA,通讯通路门店!$S:$S,$G797)</f>
        <v>0</v>
      </c>
      <c r="BA797" s="99">
        <f t="shared" si="63"/>
        <v>0</v>
      </c>
      <c r="BB797" s="99">
        <f t="shared" si="64"/>
        <v>0</v>
      </c>
      <c r="BC797" s="99">
        <f>SUMIFS(通讯通路门店!$W:$W,通讯通路门店!$S:$S,$G797,通讯通路门店!$J:$J,"荣耀体验店")+SUMIFS(通讯通路门店!$W:$W,通讯通路门店!$S:$S,$G797,通讯通路门店!$J:$J,"荣耀授权专卖店")</f>
        <v>0</v>
      </c>
      <c r="BD797" s="99">
        <f>SUMIFS(通讯通路门店!$Z:$Z,通讯通路门店!$S:$S,$G797,通讯通路门店!$J:$J,"VIVO体验店")</f>
        <v>0</v>
      </c>
      <c r="BE797" s="99">
        <f>SUMIFS(通讯通路门店!$AB:$AB,通讯通路门店!$S:$S,$G797,通讯通路门店!$J:$J,"OPPO体验店")</f>
        <v>0</v>
      </c>
      <c r="BF797" s="99">
        <f>SUMIFS(通讯通路门店!$X:$X,通讯通路门店!$S:$S,$G797,通讯通路门店!$J:$J,"华为授权体验店")+SUMIFS(通讯通路门店!$AA:$AA,通讯通路门店!$S:$S,$G797,通讯通路门店!$J:$J,"华为堡垒店")</f>
        <v>0</v>
      </c>
      <c r="BG797" s="99">
        <f>SUMIFS(通讯通路门店!$Y:$Y,通讯通路门店!$S:$S,$G797,通讯通路门店!$J:$J,"小米体验店")</f>
        <v>0</v>
      </c>
      <c r="BH797" s="99">
        <f>SUMIFS(通讯通路门店!$AA:$AA,通讯通路门店!$S:$S,$G797,通讯通路门店!$J:$J,"苹果体验店")</f>
        <v>0</v>
      </c>
      <c r="BI797" s="99">
        <f>SUMIFS(通讯通路门店!$K:$K,通讯通路门店!$S:$S,$G797,通讯通路门店!$J:$J,"其他品牌专卖店")</f>
        <v>0</v>
      </c>
      <c r="BJ797" s="99">
        <f>SUMIFS(通讯通路门店!$AC:$AC,通讯通路门店!$S:$S,$G797)</f>
        <v>0</v>
      </c>
      <c r="BK797" s="99">
        <f>SUMIFS(通讯通路门店!$AD:$AD,通讯通路门店!$S:$S,$G797)</f>
        <v>0</v>
      </c>
      <c r="BL797" s="99">
        <f>SUMIFS(通讯通路门店!$AE:$AE,通讯通路门店!$S:$S,$G797)</f>
        <v>0</v>
      </c>
      <c r="BM797" s="99">
        <f>SUMIFS(通讯通路门店!$AF:$AF,通讯通路门店!$S:$S,$G797)</f>
        <v>0</v>
      </c>
      <c r="BN797" s="99">
        <f>SUMIFS(通讯通路门店!$AG:$AG,通讯通路门店!$S:$S,$G797)</f>
        <v>0</v>
      </c>
      <c r="BO797" s="99">
        <f>SUMIFS(通讯通路门店!$AH:$AH,通讯通路门店!$S:$S,$G797)</f>
        <v>0</v>
      </c>
      <c r="BP797" s="99">
        <f>SUMIFS(通讯通路门店!$AI:$AI,通讯通路门店!$S:$S,$G797)</f>
        <v>0</v>
      </c>
      <c r="BQ797" s="83"/>
    </row>
    <row r="798" spans="1:69">
      <c r="A798" s="99" t="str">
        <f>IFERROR(_xlfn.XLOOKUP($G798,通讯通路门店!$S$4:$S$993933,通讯通路门店!$A$4:$A$993933,0,0),"")</f>
        <v/>
      </c>
      <c r="B798" s="99" t="str">
        <f>IFERROR(_xlfn.XLOOKUP($G798,通讯通路门店!$S$4:$S$993933,通讯通路门店!$B$4:$B$993933,0,0),"")</f>
        <v/>
      </c>
      <c r="C798" s="99" t="str">
        <f>IFERROR(_xlfn.XLOOKUP($G798,通讯通路门店!$S$4:$S$993933,通讯通路门店!$C$4:$C$993933,0,0),"")</f>
        <v/>
      </c>
      <c r="D798" s="99" t="str">
        <f>IFERROR(_xlfn.XLOOKUP($G798,通讯通路门店!$S$4:$S$993933,通讯通路门店!$D$4:$D$993933,0,0),"")</f>
        <v/>
      </c>
      <c r="E798" s="83"/>
      <c r="F798" s="83"/>
      <c r="G798" s="101" t="e">
        <v>#N/A</v>
      </c>
      <c r="H798" s="102" t="str">
        <f>IFERROR(_xlfn.XLOOKUP($G798,通讯通路门店!$S$4:$S$993933,通讯通路门店!$R$4:$R$993933,0,0),"")</f>
        <v/>
      </c>
      <c r="I798" s="83"/>
      <c r="J798" s="83"/>
      <c r="K798" s="83"/>
      <c r="L798" s="83"/>
      <c r="M798" s="83"/>
      <c r="N798" s="83"/>
      <c r="O798" s="83"/>
      <c r="P798" s="83"/>
      <c r="Q798" s="83"/>
      <c r="R798" s="83"/>
      <c r="S798" s="83"/>
      <c r="T798" s="83"/>
      <c r="U798" s="99">
        <f>COUNTIF(通讯通路门店!$S:$S,$G798)</f>
        <v>0</v>
      </c>
      <c r="V798" s="99">
        <f>COUNTIFS(通讯通路门店!$S:$S,$G798,通讯通路门店!$J:$J,"综合卖场")</f>
        <v>0</v>
      </c>
      <c r="W798" s="99">
        <f>SUMIFS(通讯通路门店!$AJ:$AJ,通讯通路门店!$S:$S,通讯客户沙盘!$G798)</f>
        <v>0</v>
      </c>
      <c r="X798" s="99">
        <f t="shared" si="60"/>
        <v>0</v>
      </c>
      <c r="Y798" s="99">
        <f>COUNTIFS(通讯通路门店!$S:$S,$G798,通讯通路门店!$J:$J,"荣耀体验店")+COUNTIFS(通讯通路门店!$S:$S,$G798,通讯通路门店!$J:$J,"荣耀授权专卖店")</f>
        <v>0</v>
      </c>
      <c r="Z798" s="99">
        <f>COUNTIFS(通讯通路门店!$S:$S,$G798,通讯通路门店!$J:$J,"VIVO体验店")</f>
        <v>0</v>
      </c>
      <c r="AA798" s="99">
        <f>COUNTIFS(通讯通路门店!$S:$S,$G798,通讯通路门店!$J:$J,"OPPO体验店")</f>
        <v>0</v>
      </c>
      <c r="AB798" s="99">
        <f>COUNTIFS(通讯通路门店!$S:$S,$G798,通讯通路门店!$J:$J,"华为授权体验店")+COUNTIFS(通讯通路门店!$S:$S,$G798,通讯通路门店!$J:$J,"华为堡垒店")</f>
        <v>0</v>
      </c>
      <c r="AC798" s="99">
        <f>COUNTIFS(通讯通路门店!$S:$S,$G798,通讯通路门店!$J:$J,"小米体验店")</f>
        <v>0</v>
      </c>
      <c r="AD798" s="99">
        <f>COUNTIFS(通讯通路门店!$S:$S,$G798,通讯通路门店!$J:$J,"苹果体验店")</f>
        <v>0</v>
      </c>
      <c r="AE798" s="99">
        <f>COUNTIFS(通讯通路门店!$S:$S,$G798,通讯通路门店!$J:$J,"其他品牌专卖店")</f>
        <v>0</v>
      </c>
      <c r="AF798" s="99">
        <f>SUMIFS(通讯通路门店!$BI:$BI,通讯通路门店!$S:$S,$G798)</f>
        <v>0</v>
      </c>
      <c r="AG798" s="99">
        <f>SUMIFS(通讯通路门店!$BH:$BH,通讯通路门店!$S:$S,$G798)</f>
        <v>0</v>
      </c>
      <c r="AH798" s="99">
        <f t="shared" si="61"/>
        <v>0</v>
      </c>
      <c r="AI798" s="99">
        <f>SUMIFS(通讯通路门店!$BB:$BB,通讯通路门店!$S:$S,$G798)</f>
        <v>0</v>
      </c>
      <c r="AJ798" s="99">
        <f>SUMIFS(通讯通路门店!$BE:$BE,通讯通路门店!$S:$S,$G798)</f>
        <v>0</v>
      </c>
      <c r="AK798" s="99">
        <f>SUMIFS(通讯通路门店!$BG:$BG,通讯通路门店!$S:$S,$G798)</f>
        <v>0</v>
      </c>
      <c r="AL798" s="99">
        <f>SUMIFS(通讯通路门店!$BC:$BC,通讯通路门店!$S:$S,$G798)</f>
        <v>0</v>
      </c>
      <c r="AM798" s="99">
        <f>SUMIFS(通讯通路门店!$BD:$BD,通讯通路门店!$S:$S,$G798)</f>
        <v>0</v>
      </c>
      <c r="AN798" s="99">
        <f>SUMIFS(通讯通路门店!$BF:$BF,通讯通路门店!$S:$S,$G798)</f>
        <v>0</v>
      </c>
      <c r="AO798" s="99">
        <f t="shared" si="62"/>
        <v>0</v>
      </c>
      <c r="AP798" s="99">
        <f>SUMIFS(通讯通路门店!$K:$K,通讯通路门店!$S:$S,$G798)</f>
        <v>0</v>
      </c>
      <c r="AQ798" s="83"/>
      <c r="AR798" s="99">
        <f>SUMIFS(通讯通路门店!$T:$T,通讯通路门店!$S:$S,$G798)</f>
        <v>0</v>
      </c>
      <c r="AS798" s="99">
        <f>SUMIFS(通讯通路门店!$U:$U,通讯通路门店!$S:$S,$G798)</f>
        <v>0</v>
      </c>
      <c r="AT798" s="99">
        <f>SUMIFS(通讯通路门店!$V:$V,通讯通路门店!$S:$S,$G798)</f>
        <v>0</v>
      </c>
      <c r="AU798" s="99">
        <f>SUMIFS(通讯通路门店!$W:$W,通讯通路门店!$S:$S,$G798)</f>
        <v>0</v>
      </c>
      <c r="AV798" s="99">
        <f>SUMIFS(通讯通路门店!$Z:$Z,通讯通路门店!$S:$S,$G798)</f>
        <v>0</v>
      </c>
      <c r="AW798" s="99">
        <f>SUMIFS(通讯通路门店!$AB:$AB,通讯通路门店!$S:$S,$G798)</f>
        <v>0</v>
      </c>
      <c r="AX798" s="99">
        <f>SUMIFS(通讯通路门店!$X:$X,通讯通路门店!$S:$S,$G798)</f>
        <v>0</v>
      </c>
      <c r="AY798" s="99">
        <f>SUMIFS(通讯通路门店!$Y:$Y,通讯通路门店!$S:$S,$G798)</f>
        <v>0</v>
      </c>
      <c r="AZ798" s="99">
        <f>SUMIFS(通讯通路门店!$AA:$AA,通讯通路门店!$S:$S,$G798)</f>
        <v>0</v>
      </c>
      <c r="BA798" s="99">
        <f t="shared" si="63"/>
        <v>0</v>
      </c>
      <c r="BB798" s="99">
        <f t="shared" si="64"/>
        <v>0</v>
      </c>
      <c r="BC798" s="99">
        <f>SUMIFS(通讯通路门店!$W:$W,通讯通路门店!$S:$S,$G798,通讯通路门店!$J:$J,"荣耀体验店")+SUMIFS(通讯通路门店!$W:$W,通讯通路门店!$S:$S,$G798,通讯通路门店!$J:$J,"荣耀授权专卖店")</f>
        <v>0</v>
      </c>
      <c r="BD798" s="99">
        <f>SUMIFS(通讯通路门店!$Z:$Z,通讯通路门店!$S:$S,$G798,通讯通路门店!$J:$J,"VIVO体验店")</f>
        <v>0</v>
      </c>
      <c r="BE798" s="99">
        <f>SUMIFS(通讯通路门店!$AB:$AB,通讯通路门店!$S:$S,$G798,通讯通路门店!$J:$J,"OPPO体验店")</f>
        <v>0</v>
      </c>
      <c r="BF798" s="99">
        <f>SUMIFS(通讯通路门店!$X:$X,通讯通路门店!$S:$S,$G798,通讯通路门店!$J:$J,"华为授权体验店")+SUMIFS(通讯通路门店!$AA:$AA,通讯通路门店!$S:$S,$G798,通讯通路门店!$J:$J,"华为堡垒店")</f>
        <v>0</v>
      </c>
      <c r="BG798" s="99">
        <f>SUMIFS(通讯通路门店!$Y:$Y,通讯通路门店!$S:$S,$G798,通讯通路门店!$J:$J,"小米体验店")</f>
        <v>0</v>
      </c>
      <c r="BH798" s="99">
        <f>SUMIFS(通讯通路门店!$AA:$AA,通讯通路门店!$S:$S,$G798,通讯通路门店!$J:$J,"苹果体验店")</f>
        <v>0</v>
      </c>
      <c r="BI798" s="99">
        <f>SUMIFS(通讯通路门店!$K:$K,通讯通路门店!$S:$S,$G798,通讯通路门店!$J:$J,"其他品牌专卖店")</f>
        <v>0</v>
      </c>
      <c r="BJ798" s="99">
        <f>SUMIFS(通讯通路门店!$AC:$AC,通讯通路门店!$S:$S,$G798)</f>
        <v>0</v>
      </c>
      <c r="BK798" s="99">
        <f>SUMIFS(通讯通路门店!$AD:$AD,通讯通路门店!$S:$S,$G798)</f>
        <v>0</v>
      </c>
      <c r="BL798" s="99">
        <f>SUMIFS(通讯通路门店!$AE:$AE,通讯通路门店!$S:$S,$G798)</f>
        <v>0</v>
      </c>
      <c r="BM798" s="99">
        <f>SUMIFS(通讯通路门店!$AF:$AF,通讯通路门店!$S:$S,$G798)</f>
        <v>0</v>
      </c>
      <c r="BN798" s="99">
        <f>SUMIFS(通讯通路门店!$AG:$AG,通讯通路门店!$S:$S,$G798)</f>
        <v>0</v>
      </c>
      <c r="BO798" s="99">
        <f>SUMIFS(通讯通路门店!$AH:$AH,通讯通路门店!$S:$S,$G798)</f>
        <v>0</v>
      </c>
      <c r="BP798" s="99">
        <f>SUMIFS(通讯通路门店!$AI:$AI,通讯通路门店!$S:$S,$G798)</f>
        <v>0</v>
      </c>
      <c r="BQ798" s="83"/>
    </row>
    <row r="799" spans="1:69">
      <c r="A799" s="99" t="str">
        <f>IFERROR(_xlfn.XLOOKUP($G799,通讯通路门店!$S$4:$S$993933,通讯通路门店!$A$4:$A$993933,0,0),"")</f>
        <v/>
      </c>
      <c r="B799" s="99" t="str">
        <f>IFERROR(_xlfn.XLOOKUP($G799,通讯通路门店!$S$4:$S$993933,通讯通路门店!$B$4:$B$993933,0,0),"")</f>
        <v/>
      </c>
      <c r="C799" s="99" t="str">
        <f>IFERROR(_xlfn.XLOOKUP($G799,通讯通路门店!$S$4:$S$993933,通讯通路门店!$C$4:$C$993933,0,0),"")</f>
        <v/>
      </c>
      <c r="D799" s="99" t="str">
        <f>IFERROR(_xlfn.XLOOKUP($G799,通讯通路门店!$S$4:$S$993933,通讯通路门店!$D$4:$D$993933,0,0),"")</f>
        <v/>
      </c>
      <c r="E799" s="83"/>
      <c r="F799" s="83"/>
      <c r="G799" s="101" t="e">
        <v>#N/A</v>
      </c>
      <c r="H799" s="102" t="str">
        <f>IFERROR(_xlfn.XLOOKUP($G799,通讯通路门店!$S$4:$S$993933,通讯通路门店!$R$4:$R$993933,0,0),"")</f>
        <v/>
      </c>
      <c r="I799" s="83"/>
      <c r="J799" s="83"/>
      <c r="K799" s="83"/>
      <c r="L799" s="83"/>
      <c r="M799" s="83"/>
      <c r="N799" s="83"/>
      <c r="O799" s="83"/>
      <c r="P799" s="83"/>
      <c r="Q799" s="83"/>
      <c r="R799" s="83"/>
      <c r="S799" s="83"/>
      <c r="T799" s="83"/>
      <c r="U799" s="99">
        <f>COUNTIF(通讯通路门店!$S:$S,$G799)</f>
        <v>0</v>
      </c>
      <c r="V799" s="99">
        <f>COUNTIFS(通讯通路门店!$S:$S,$G799,通讯通路门店!$J:$J,"综合卖场")</f>
        <v>0</v>
      </c>
      <c r="W799" s="99">
        <f>SUMIFS(通讯通路门店!$AJ:$AJ,通讯通路门店!$S:$S,通讯客户沙盘!$G799)</f>
        <v>0</v>
      </c>
      <c r="X799" s="99">
        <f t="shared" si="60"/>
        <v>0</v>
      </c>
      <c r="Y799" s="99">
        <f>COUNTIFS(通讯通路门店!$S:$S,$G799,通讯通路门店!$J:$J,"荣耀体验店")+COUNTIFS(通讯通路门店!$S:$S,$G799,通讯通路门店!$J:$J,"荣耀授权专卖店")</f>
        <v>0</v>
      </c>
      <c r="Z799" s="99">
        <f>COUNTIFS(通讯通路门店!$S:$S,$G799,通讯通路门店!$J:$J,"VIVO体验店")</f>
        <v>0</v>
      </c>
      <c r="AA799" s="99">
        <f>COUNTIFS(通讯通路门店!$S:$S,$G799,通讯通路门店!$J:$J,"OPPO体验店")</f>
        <v>0</v>
      </c>
      <c r="AB799" s="99">
        <f>COUNTIFS(通讯通路门店!$S:$S,$G799,通讯通路门店!$J:$J,"华为授权体验店")+COUNTIFS(通讯通路门店!$S:$S,$G799,通讯通路门店!$J:$J,"华为堡垒店")</f>
        <v>0</v>
      </c>
      <c r="AC799" s="99">
        <f>COUNTIFS(通讯通路门店!$S:$S,$G799,通讯通路门店!$J:$J,"小米体验店")</f>
        <v>0</v>
      </c>
      <c r="AD799" s="99">
        <f>COUNTIFS(通讯通路门店!$S:$S,$G799,通讯通路门店!$J:$J,"苹果体验店")</f>
        <v>0</v>
      </c>
      <c r="AE799" s="99">
        <f>COUNTIFS(通讯通路门店!$S:$S,$G799,通讯通路门店!$J:$J,"其他品牌专卖店")</f>
        <v>0</v>
      </c>
      <c r="AF799" s="99">
        <f>SUMIFS(通讯通路门店!$BI:$BI,通讯通路门店!$S:$S,$G799)</f>
        <v>0</v>
      </c>
      <c r="AG799" s="99">
        <f>SUMIFS(通讯通路门店!$BH:$BH,通讯通路门店!$S:$S,$G799)</f>
        <v>0</v>
      </c>
      <c r="AH799" s="99">
        <f t="shared" si="61"/>
        <v>0</v>
      </c>
      <c r="AI799" s="99">
        <f>SUMIFS(通讯通路门店!$BB:$BB,通讯通路门店!$S:$S,$G799)</f>
        <v>0</v>
      </c>
      <c r="AJ799" s="99">
        <f>SUMIFS(通讯通路门店!$BE:$BE,通讯通路门店!$S:$S,$G799)</f>
        <v>0</v>
      </c>
      <c r="AK799" s="99">
        <f>SUMIFS(通讯通路门店!$BG:$BG,通讯通路门店!$S:$S,$G799)</f>
        <v>0</v>
      </c>
      <c r="AL799" s="99">
        <f>SUMIFS(通讯通路门店!$BC:$BC,通讯通路门店!$S:$S,$G799)</f>
        <v>0</v>
      </c>
      <c r="AM799" s="99">
        <f>SUMIFS(通讯通路门店!$BD:$BD,通讯通路门店!$S:$S,$G799)</f>
        <v>0</v>
      </c>
      <c r="AN799" s="99">
        <f>SUMIFS(通讯通路门店!$BF:$BF,通讯通路门店!$S:$S,$G799)</f>
        <v>0</v>
      </c>
      <c r="AO799" s="99">
        <f t="shared" si="62"/>
        <v>0</v>
      </c>
      <c r="AP799" s="99">
        <f>SUMIFS(通讯通路门店!$K:$K,通讯通路门店!$S:$S,$G799)</f>
        <v>0</v>
      </c>
      <c r="AQ799" s="83"/>
      <c r="AR799" s="99">
        <f>SUMIFS(通讯通路门店!$T:$T,通讯通路门店!$S:$S,$G799)</f>
        <v>0</v>
      </c>
      <c r="AS799" s="99">
        <f>SUMIFS(通讯通路门店!$U:$U,通讯通路门店!$S:$S,$G799)</f>
        <v>0</v>
      </c>
      <c r="AT799" s="99">
        <f>SUMIFS(通讯通路门店!$V:$V,通讯通路门店!$S:$S,$G799)</f>
        <v>0</v>
      </c>
      <c r="AU799" s="99">
        <f>SUMIFS(通讯通路门店!$W:$W,通讯通路门店!$S:$S,$G799)</f>
        <v>0</v>
      </c>
      <c r="AV799" s="99">
        <f>SUMIFS(通讯通路门店!$Z:$Z,通讯通路门店!$S:$S,$G799)</f>
        <v>0</v>
      </c>
      <c r="AW799" s="99">
        <f>SUMIFS(通讯通路门店!$AB:$AB,通讯通路门店!$S:$S,$G799)</f>
        <v>0</v>
      </c>
      <c r="AX799" s="99">
        <f>SUMIFS(通讯通路门店!$X:$X,通讯通路门店!$S:$S,$G799)</f>
        <v>0</v>
      </c>
      <c r="AY799" s="99">
        <f>SUMIFS(通讯通路门店!$Y:$Y,通讯通路门店!$S:$S,$G799)</f>
        <v>0</v>
      </c>
      <c r="AZ799" s="99">
        <f>SUMIFS(通讯通路门店!$AA:$AA,通讯通路门店!$S:$S,$G799)</f>
        <v>0</v>
      </c>
      <c r="BA799" s="99">
        <f t="shared" si="63"/>
        <v>0</v>
      </c>
      <c r="BB799" s="99">
        <f t="shared" si="64"/>
        <v>0</v>
      </c>
      <c r="BC799" s="99">
        <f>SUMIFS(通讯通路门店!$W:$W,通讯通路门店!$S:$S,$G799,通讯通路门店!$J:$J,"荣耀体验店")+SUMIFS(通讯通路门店!$W:$W,通讯通路门店!$S:$S,$G799,通讯通路门店!$J:$J,"荣耀授权专卖店")</f>
        <v>0</v>
      </c>
      <c r="BD799" s="99">
        <f>SUMIFS(通讯通路门店!$Z:$Z,通讯通路门店!$S:$S,$G799,通讯通路门店!$J:$J,"VIVO体验店")</f>
        <v>0</v>
      </c>
      <c r="BE799" s="99">
        <f>SUMIFS(通讯通路门店!$AB:$AB,通讯通路门店!$S:$S,$G799,通讯通路门店!$J:$J,"OPPO体验店")</f>
        <v>0</v>
      </c>
      <c r="BF799" s="99">
        <f>SUMIFS(通讯通路门店!$X:$X,通讯通路门店!$S:$S,$G799,通讯通路门店!$J:$J,"华为授权体验店")+SUMIFS(通讯通路门店!$AA:$AA,通讯通路门店!$S:$S,$G799,通讯通路门店!$J:$J,"华为堡垒店")</f>
        <v>0</v>
      </c>
      <c r="BG799" s="99">
        <f>SUMIFS(通讯通路门店!$Y:$Y,通讯通路门店!$S:$S,$G799,通讯通路门店!$J:$J,"小米体验店")</f>
        <v>0</v>
      </c>
      <c r="BH799" s="99">
        <f>SUMIFS(通讯通路门店!$AA:$AA,通讯通路门店!$S:$S,$G799,通讯通路门店!$J:$J,"苹果体验店")</f>
        <v>0</v>
      </c>
      <c r="BI799" s="99">
        <f>SUMIFS(通讯通路门店!$K:$K,通讯通路门店!$S:$S,$G799,通讯通路门店!$J:$J,"其他品牌专卖店")</f>
        <v>0</v>
      </c>
      <c r="BJ799" s="99">
        <f>SUMIFS(通讯通路门店!$AC:$AC,通讯通路门店!$S:$S,$G799)</f>
        <v>0</v>
      </c>
      <c r="BK799" s="99">
        <f>SUMIFS(通讯通路门店!$AD:$AD,通讯通路门店!$S:$S,$G799)</f>
        <v>0</v>
      </c>
      <c r="BL799" s="99">
        <f>SUMIFS(通讯通路门店!$AE:$AE,通讯通路门店!$S:$S,$G799)</f>
        <v>0</v>
      </c>
      <c r="BM799" s="99">
        <f>SUMIFS(通讯通路门店!$AF:$AF,通讯通路门店!$S:$S,$G799)</f>
        <v>0</v>
      </c>
      <c r="BN799" s="99">
        <f>SUMIFS(通讯通路门店!$AG:$AG,通讯通路门店!$S:$S,$G799)</f>
        <v>0</v>
      </c>
      <c r="BO799" s="99">
        <f>SUMIFS(通讯通路门店!$AH:$AH,通讯通路门店!$S:$S,$G799)</f>
        <v>0</v>
      </c>
      <c r="BP799" s="99">
        <f>SUMIFS(通讯通路门店!$AI:$AI,通讯通路门店!$S:$S,$G799)</f>
        <v>0</v>
      </c>
      <c r="BQ799" s="83"/>
    </row>
    <row r="800" spans="1:69">
      <c r="A800" s="99" t="str">
        <f>IFERROR(_xlfn.XLOOKUP($G800,通讯通路门店!$S$4:$S$993933,通讯通路门店!$A$4:$A$993933,0,0),"")</f>
        <v/>
      </c>
      <c r="B800" s="99" t="str">
        <f>IFERROR(_xlfn.XLOOKUP($G800,通讯通路门店!$S$4:$S$993933,通讯通路门店!$B$4:$B$993933,0,0),"")</f>
        <v/>
      </c>
      <c r="C800" s="99" t="str">
        <f>IFERROR(_xlfn.XLOOKUP($G800,通讯通路门店!$S$4:$S$993933,通讯通路门店!$C$4:$C$993933,0,0),"")</f>
        <v/>
      </c>
      <c r="D800" s="99" t="str">
        <f>IFERROR(_xlfn.XLOOKUP($G800,通讯通路门店!$S$4:$S$993933,通讯通路门店!$D$4:$D$993933,0,0),"")</f>
        <v/>
      </c>
      <c r="E800" s="83"/>
      <c r="F800" s="83"/>
      <c r="G800" s="101" t="e">
        <v>#N/A</v>
      </c>
      <c r="H800" s="102" t="str">
        <f>IFERROR(_xlfn.XLOOKUP($G800,通讯通路门店!$S$4:$S$993933,通讯通路门店!$R$4:$R$993933,0,0),"")</f>
        <v/>
      </c>
      <c r="I800" s="83"/>
      <c r="J800" s="83"/>
      <c r="K800" s="83"/>
      <c r="L800" s="83"/>
      <c r="M800" s="83"/>
      <c r="N800" s="83"/>
      <c r="O800" s="83"/>
      <c r="P800" s="83"/>
      <c r="Q800" s="83"/>
      <c r="R800" s="83"/>
      <c r="S800" s="83"/>
      <c r="T800" s="83"/>
      <c r="U800" s="99">
        <f>COUNTIF(通讯通路门店!$S:$S,$G800)</f>
        <v>0</v>
      </c>
      <c r="V800" s="99">
        <f>COUNTIFS(通讯通路门店!$S:$S,$G800,通讯通路门店!$J:$J,"综合卖场")</f>
        <v>0</v>
      </c>
      <c r="W800" s="99">
        <f>SUMIFS(通讯通路门店!$AJ:$AJ,通讯通路门店!$S:$S,通讯客户沙盘!$G800)</f>
        <v>0</v>
      </c>
      <c r="X800" s="99">
        <f t="shared" si="60"/>
        <v>0</v>
      </c>
      <c r="Y800" s="99">
        <f>COUNTIFS(通讯通路门店!$S:$S,$G800,通讯通路门店!$J:$J,"荣耀体验店")+COUNTIFS(通讯通路门店!$S:$S,$G800,通讯通路门店!$J:$J,"荣耀授权专卖店")</f>
        <v>0</v>
      </c>
      <c r="Z800" s="99">
        <f>COUNTIFS(通讯通路门店!$S:$S,$G800,通讯通路门店!$J:$J,"VIVO体验店")</f>
        <v>0</v>
      </c>
      <c r="AA800" s="99">
        <f>COUNTIFS(通讯通路门店!$S:$S,$G800,通讯通路门店!$J:$J,"OPPO体验店")</f>
        <v>0</v>
      </c>
      <c r="AB800" s="99">
        <f>COUNTIFS(通讯通路门店!$S:$S,$G800,通讯通路门店!$J:$J,"华为授权体验店")+COUNTIFS(通讯通路门店!$S:$S,$G800,通讯通路门店!$J:$J,"华为堡垒店")</f>
        <v>0</v>
      </c>
      <c r="AC800" s="99">
        <f>COUNTIFS(通讯通路门店!$S:$S,$G800,通讯通路门店!$J:$J,"小米体验店")</f>
        <v>0</v>
      </c>
      <c r="AD800" s="99">
        <f>COUNTIFS(通讯通路门店!$S:$S,$G800,通讯通路门店!$J:$J,"苹果体验店")</f>
        <v>0</v>
      </c>
      <c r="AE800" s="99">
        <f>COUNTIFS(通讯通路门店!$S:$S,$G800,通讯通路门店!$J:$J,"其他品牌专卖店")</f>
        <v>0</v>
      </c>
      <c r="AF800" s="99">
        <f>SUMIFS(通讯通路门店!$BI:$BI,通讯通路门店!$S:$S,$G800)</f>
        <v>0</v>
      </c>
      <c r="AG800" s="99">
        <f>SUMIFS(通讯通路门店!$BH:$BH,通讯通路门店!$S:$S,$G800)</f>
        <v>0</v>
      </c>
      <c r="AH800" s="99">
        <f t="shared" si="61"/>
        <v>0</v>
      </c>
      <c r="AI800" s="99">
        <f>SUMIFS(通讯通路门店!$BB:$BB,通讯通路门店!$S:$S,$G800)</f>
        <v>0</v>
      </c>
      <c r="AJ800" s="99">
        <f>SUMIFS(通讯通路门店!$BE:$BE,通讯通路门店!$S:$S,$G800)</f>
        <v>0</v>
      </c>
      <c r="AK800" s="99">
        <f>SUMIFS(通讯通路门店!$BG:$BG,通讯通路门店!$S:$S,$G800)</f>
        <v>0</v>
      </c>
      <c r="AL800" s="99">
        <f>SUMIFS(通讯通路门店!$BC:$BC,通讯通路门店!$S:$S,$G800)</f>
        <v>0</v>
      </c>
      <c r="AM800" s="99">
        <f>SUMIFS(通讯通路门店!$BD:$BD,通讯通路门店!$S:$S,$G800)</f>
        <v>0</v>
      </c>
      <c r="AN800" s="99">
        <f>SUMIFS(通讯通路门店!$BF:$BF,通讯通路门店!$S:$S,$G800)</f>
        <v>0</v>
      </c>
      <c r="AO800" s="99">
        <f t="shared" si="62"/>
        <v>0</v>
      </c>
      <c r="AP800" s="99">
        <f>SUMIFS(通讯通路门店!$K:$K,通讯通路门店!$S:$S,$G800)</f>
        <v>0</v>
      </c>
      <c r="AQ800" s="83"/>
      <c r="AR800" s="99">
        <f>SUMIFS(通讯通路门店!$T:$T,通讯通路门店!$S:$S,$G800)</f>
        <v>0</v>
      </c>
      <c r="AS800" s="99">
        <f>SUMIFS(通讯通路门店!$U:$U,通讯通路门店!$S:$S,$G800)</f>
        <v>0</v>
      </c>
      <c r="AT800" s="99">
        <f>SUMIFS(通讯通路门店!$V:$V,通讯通路门店!$S:$S,$G800)</f>
        <v>0</v>
      </c>
      <c r="AU800" s="99">
        <f>SUMIFS(通讯通路门店!$W:$W,通讯通路门店!$S:$S,$G800)</f>
        <v>0</v>
      </c>
      <c r="AV800" s="99">
        <f>SUMIFS(通讯通路门店!$Z:$Z,通讯通路门店!$S:$S,$G800)</f>
        <v>0</v>
      </c>
      <c r="AW800" s="99">
        <f>SUMIFS(通讯通路门店!$AB:$AB,通讯通路门店!$S:$S,$G800)</f>
        <v>0</v>
      </c>
      <c r="AX800" s="99">
        <f>SUMIFS(通讯通路门店!$X:$X,通讯通路门店!$S:$S,$G800)</f>
        <v>0</v>
      </c>
      <c r="AY800" s="99">
        <f>SUMIFS(通讯通路门店!$Y:$Y,通讯通路门店!$S:$S,$G800)</f>
        <v>0</v>
      </c>
      <c r="AZ800" s="99">
        <f>SUMIFS(通讯通路门店!$AA:$AA,通讯通路门店!$S:$S,$G800)</f>
        <v>0</v>
      </c>
      <c r="BA800" s="99">
        <f t="shared" si="63"/>
        <v>0</v>
      </c>
      <c r="BB800" s="99">
        <f t="shared" si="64"/>
        <v>0</v>
      </c>
      <c r="BC800" s="99">
        <f>SUMIFS(通讯通路门店!$W:$W,通讯通路门店!$S:$S,$G800,通讯通路门店!$J:$J,"荣耀体验店")+SUMIFS(通讯通路门店!$W:$W,通讯通路门店!$S:$S,$G800,通讯通路门店!$J:$J,"荣耀授权专卖店")</f>
        <v>0</v>
      </c>
      <c r="BD800" s="99">
        <f>SUMIFS(通讯通路门店!$Z:$Z,通讯通路门店!$S:$S,$G800,通讯通路门店!$J:$J,"VIVO体验店")</f>
        <v>0</v>
      </c>
      <c r="BE800" s="99">
        <f>SUMIFS(通讯通路门店!$AB:$AB,通讯通路门店!$S:$S,$G800,通讯通路门店!$J:$J,"OPPO体验店")</f>
        <v>0</v>
      </c>
      <c r="BF800" s="99">
        <f>SUMIFS(通讯通路门店!$X:$X,通讯通路门店!$S:$S,$G800,通讯通路门店!$J:$J,"华为授权体验店")+SUMIFS(通讯通路门店!$AA:$AA,通讯通路门店!$S:$S,$G800,通讯通路门店!$J:$J,"华为堡垒店")</f>
        <v>0</v>
      </c>
      <c r="BG800" s="99">
        <f>SUMIFS(通讯通路门店!$Y:$Y,通讯通路门店!$S:$S,$G800,通讯通路门店!$J:$J,"小米体验店")</f>
        <v>0</v>
      </c>
      <c r="BH800" s="99">
        <f>SUMIFS(通讯通路门店!$AA:$AA,通讯通路门店!$S:$S,$G800,通讯通路门店!$J:$J,"苹果体验店")</f>
        <v>0</v>
      </c>
      <c r="BI800" s="99">
        <f>SUMIFS(通讯通路门店!$K:$K,通讯通路门店!$S:$S,$G800,通讯通路门店!$J:$J,"其他品牌专卖店")</f>
        <v>0</v>
      </c>
      <c r="BJ800" s="99">
        <f>SUMIFS(通讯通路门店!$AC:$AC,通讯通路门店!$S:$S,$G800)</f>
        <v>0</v>
      </c>
      <c r="BK800" s="99">
        <f>SUMIFS(通讯通路门店!$AD:$AD,通讯通路门店!$S:$S,$G800)</f>
        <v>0</v>
      </c>
      <c r="BL800" s="99">
        <f>SUMIFS(通讯通路门店!$AE:$AE,通讯通路门店!$S:$S,$G800)</f>
        <v>0</v>
      </c>
      <c r="BM800" s="99">
        <f>SUMIFS(通讯通路门店!$AF:$AF,通讯通路门店!$S:$S,$G800)</f>
        <v>0</v>
      </c>
      <c r="BN800" s="99">
        <f>SUMIFS(通讯通路门店!$AG:$AG,通讯通路门店!$S:$S,$G800)</f>
        <v>0</v>
      </c>
      <c r="BO800" s="99">
        <f>SUMIFS(通讯通路门店!$AH:$AH,通讯通路门店!$S:$S,$G800)</f>
        <v>0</v>
      </c>
      <c r="BP800" s="99">
        <f>SUMIFS(通讯通路门店!$AI:$AI,通讯通路门店!$S:$S,$G800)</f>
        <v>0</v>
      </c>
      <c r="BQ800" s="83"/>
    </row>
    <row r="801" spans="1:69">
      <c r="A801" s="99" t="str">
        <f>IFERROR(_xlfn.XLOOKUP($G801,通讯通路门店!$S$4:$S$993933,通讯通路门店!$A$4:$A$993933,0,0),"")</f>
        <v/>
      </c>
      <c r="B801" s="99" t="str">
        <f>IFERROR(_xlfn.XLOOKUP($G801,通讯通路门店!$S$4:$S$993933,通讯通路门店!$B$4:$B$993933,0,0),"")</f>
        <v/>
      </c>
      <c r="C801" s="99" t="str">
        <f>IFERROR(_xlfn.XLOOKUP($G801,通讯通路门店!$S$4:$S$993933,通讯通路门店!$C$4:$C$993933,0,0),"")</f>
        <v/>
      </c>
      <c r="D801" s="99" t="str">
        <f>IFERROR(_xlfn.XLOOKUP($G801,通讯通路门店!$S$4:$S$993933,通讯通路门店!$D$4:$D$993933,0,0),"")</f>
        <v/>
      </c>
      <c r="E801" s="83"/>
      <c r="F801" s="83"/>
      <c r="G801" s="101" t="e">
        <v>#N/A</v>
      </c>
      <c r="H801" s="102" t="str">
        <f>IFERROR(_xlfn.XLOOKUP($G801,通讯通路门店!$S$4:$S$993933,通讯通路门店!$R$4:$R$993933,0,0),"")</f>
        <v/>
      </c>
      <c r="I801" s="83"/>
      <c r="J801" s="83"/>
      <c r="K801" s="83"/>
      <c r="L801" s="83"/>
      <c r="M801" s="83"/>
      <c r="N801" s="83"/>
      <c r="O801" s="83"/>
      <c r="P801" s="83"/>
      <c r="Q801" s="83"/>
      <c r="R801" s="83"/>
      <c r="S801" s="83"/>
      <c r="T801" s="83"/>
      <c r="U801" s="99">
        <f>COUNTIF(通讯通路门店!$S:$S,$G801)</f>
        <v>0</v>
      </c>
      <c r="V801" s="99">
        <f>COUNTIFS(通讯通路门店!$S:$S,$G801,通讯通路门店!$J:$J,"综合卖场")</f>
        <v>0</v>
      </c>
      <c r="W801" s="99">
        <f>SUMIFS(通讯通路门店!$AJ:$AJ,通讯通路门店!$S:$S,通讯客户沙盘!$G801)</f>
        <v>0</v>
      </c>
      <c r="X801" s="99">
        <f t="shared" si="60"/>
        <v>0</v>
      </c>
      <c r="Y801" s="99">
        <f>COUNTIFS(通讯通路门店!$S:$S,$G801,通讯通路门店!$J:$J,"荣耀体验店")+COUNTIFS(通讯通路门店!$S:$S,$G801,通讯通路门店!$J:$J,"荣耀授权专卖店")</f>
        <v>0</v>
      </c>
      <c r="Z801" s="99">
        <f>COUNTIFS(通讯通路门店!$S:$S,$G801,通讯通路门店!$J:$J,"VIVO体验店")</f>
        <v>0</v>
      </c>
      <c r="AA801" s="99">
        <f>COUNTIFS(通讯通路门店!$S:$S,$G801,通讯通路门店!$J:$J,"OPPO体验店")</f>
        <v>0</v>
      </c>
      <c r="AB801" s="99">
        <f>COUNTIFS(通讯通路门店!$S:$S,$G801,通讯通路门店!$J:$J,"华为授权体验店")+COUNTIFS(通讯通路门店!$S:$S,$G801,通讯通路门店!$J:$J,"华为堡垒店")</f>
        <v>0</v>
      </c>
      <c r="AC801" s="99">
        <f>COUNTIFS(通讯通路门店!$S:$S,$G801,通讯通路门店!$J:$J,"小米体验店")</f>
        <v>0</v>
      </c>
      <c r="AD801" s="99">
        <f>COUNTIFS(通讯通路门店!$S:$S,$G801,通讯通路门店!$J:$J,"苹果体验店")</f>
        <v>0</v>
      </c>
      <c r="AE801" s="99">
        <f>COUNTIFS(通讯通路门店!$S:$S,$G801,通讯通路门店!$J:$J,"其他品牌专卖店")</f>
        <v>0</v>
      </c>
      <c r="AF801" s="99">
        <f>SUMIFS(通讯通路门店!$BI:$BI,通讯通路门店!$S:$S,$G801)</f>
        <v>0</v>
      </c>
      <c r="AG801" s="99">
        <f>SUMIFS(通讯通路门店!$BH:$BH,通讯通路门店!$S:$S,$G801)</f>
        <v>0</v>
      </c>
      <c r="AH801" s="99">
        <f t="shared" si="61"/>
        <v>0</v>
      </c>
      <c r="AI801" s="99">
        <f>SUMIFS(通讯通路门店!$BB:$BB,通讯通路门店!$S:$S,$G801)</f>
        <v>0</v>
      </c>
      <c r="AJ801" s="99">
        <f>SUMIFS(通讯通路门店!$BE:$BE,通讯通路门店!$S:$S,$G801)</f>
        <v>0</v>
      </c>
      <c r="AK801" s="99">
        <f>SUMIFS(通讯通路门店!$BG:$BG,通讯通路门店!$S:$S,$G801)</f>
        <v>0</v>
      </c>
      <c r="AL801" s="99">
        <f>SUMIFS(通讯通路门店!$BC:$BC,通讯通路门店!$S:$S,$G801)</f>
        <v>0</v>
      </c>
      <c r="AM801" s="99">
        <f>SUMIFS(通讯通路门店!$BD:$BD,通讯通路门店!$S:$S,$G801)</f>
        <v>0</v>
      </c>
      <c r="AN801" s="99">
        <f>SUMIFS(通讯通路门店!$BF:$BF,通讯通路门店!$S:$S,$G801)</f>
        <v>0</v>
      </c>
      <c r="AO801" s="99">
        <f t="shared" si="62"/>
        <v>0</v>
      </c>
      <c r="AP801" s="99">
        <f>SUMIFS(通讯通路门店!$K:$K,通讯通路门店!$S:$S,$G801)</f>
        <v>0</v>
      </c>
      <c r="AQ801" s="83"/>
      <c r="AR801" s="99">
        <f>SUMIFS(通讯通路门店!$T:$T,通讯通路门店!$S:$S,$G801)</f>
        <v>0</v>
      </c>
      <c r="AS801" s="99">
        <f>SUMIFS(通讯通路门店!$U:$U,通讯通路门店!$S:$S,$G801)</f>
        <v>0</v>
      </c>
      <c r="AT801" s="99">
        <f>SUMIFS(通讯通路门店!$V:$V,通讯通路门店!$S:$S,$G801)</f>
        <v>0</v>
      </c>
      <c r="AU801" s="99">
        <f>SUMIFS(通讯通路门店!$W:$W,通讯通路门店!$S:$S,$G801)</f>
        <v>0</v>
      </c>
      <c r="AV801" s="99">
        <f>SUMIFS(通讯通路门店!$Z:$Z,通讯通路门店!$S:$S,$G801)</f>
        <v>0</v>
      </c>
      <c r="AW801" s="99">
        <f>SUMIFS(通讯通路门店!$AB:$AB,通讯通路门店!$S:$S,$G801)</f>
        <v>0</v>
      </c>
      <c r="AX801" s="99">
        <f>SUMIFS(通讯通路门店!$X:$X,通讯通路门店!$S:$S,$G801)</f>
        <v>0</v>
      </c>
      <c r="AY801" s="99">
        <f>SUMIFS(通讯通路门店!$Y:$Y,通讯通路门店!$S:$S,$G801)</f>
        <v>0</v>
      </c>
      <c r="AZ801" s="99">
        <f>SUMIFS(通讯通路门店!$AA:$AA,通讯通路门店!$S:$S,$G801)</f>
        <v>0</v>
      </c>
      <c r="BA801" s="99">
        <f t="shared" si="63"/>
        <v>0</v>
      </c>
      <c r="BB801" s="99">
        <f t="shared" si="64"/>
        <v>0</v>
      </c>
      <c r="BC801" s="99">
        <f>SUMIFS(通讯通路门店!$W:$W,通讯通路门店!$S:$S,$G801,通讯通路门店!$J:$J,"荣耀体验店")+SUMIFS(通讯通路门店!$W:$W,通讯通路门店!$S:$S,$G801,通讯通路门店!$J:$J,"荣耀授权专卖店")</f>
        <v>0</v>
      </c>
      <c r="BD801" s="99">
        <f>SUMIFS(通讯通路门店!$Z:$Z,通讯通路门店!$S:$S,$G801,通讯通路门店!$J:$J,"VIVO体验店")</f>
        <v>0</v>
      </c>
      <c r="BE801" s="99">
        <f>SUMIFS(通讯通路门店!$AB:$AB,通讯通路门店!$S:$S,$G801,通讯通路门店!$J:$J,"OPPO体验店")</f>
        <v>0</v>
      </c>
      <c r="BF801" s="99">
        <f>SUMIFS(通讯通路门店!$X:$X,通讯通路门店!$S:$S,$G801,通讯通路门店!$J:$J,"华为授权体验店")+SUMIFS(通讯通路门店!$AA:$AA,通讯通路门店!$S:$S,$G801,通讯通路门店!$J:$J,"华为堡垒店")</f>
        <v>0</v>
      </c>
      <c r="BG801" s="99">
        <f>SUMIFS(通讯通路门店!$Y:$Y,通讯通路门店!$S:$S,$G801,通讯通路门店!$J:$J,"小米体验店")</f>
        <v>0</v>
      </c>
      <c r="BH801" s="99">
        <f>SUMIFS(通讯通路门店!$AA:$AA,通讯通路门店!$S:$S,$G801,通讯通路门店!$J:$J,"苹果体验店")</f>
        <v>0</v>
      </c>
      <c r="BI801" s="99">
        <f>SUMIFS(通讯通路门店!$K:$K,通讯通路门店!$S:$S,$G801,通讯通路门店!$J:$J,"其他品牌专卖店")</f>
        <v>0</v>
      </c>
      <c r="BJ801" s="99">
        <f>SUMIFS(通讯通路门店!$AC:$AC,通讯通路门店!$S:$S,$G801)</f>
        <v>0</v>
      </c>
      <c r="BK801" s="99">
        <f>SUMIFS(通讯通路门店!$AD:$AD,通讯通路门店!$S:$S,$G801)</f>
        <v>0</v>
      </c>
      <c r="BL801" s="99">
        <f>SUMIFS(通讯通路门店!$AE:$AE,通讯通路门店!$S:$S,$G801)</f>
        <v>0</v>
      </c>
      <c r="BM801" s="99">
        <f>SUMIFS(通讯通路门店!$AF:$AF,通讯通路门店!$S:$S,$G801)</f>
        <v>0</v>
      </c>
      <c r="BN801" s="99">
        <f>SUMIFS(通讯通路门店!$AG:$AG,通讯通路门店!$S:$S,$G801)</f>
        <v>0</v>
      </c>
      <c r="BO801" s="99">
        <f>SUMIFS(通讯通路门店!$AH:$AH,通讯通路门店!$S:$S,$G801)</f>
        <v>0</v>
      </c>
      <c r="BP801" s="99">
        <f>SUMIFS(通讯通路门店!$AI:$AI,通讯通路门店!$S:$S,$G801)</f>
        <v>0</v>
      </c>
      <c r="BQ801" s="83"/>
    </row>
    <row r="802" spans="1:69">
      <c r="A802" s="99" t="str">
        <f>IFERROR(_xlfn.XLOOKUP($G802,通讯通路门店!$S$4:$S$993933,通讯通路门店!$A$4:$A$993933,0,0),"")</f>
        <v/>
      </c>
      <c r="B802" s="99" t="str">
        <f>IFERROR(_xlfn.XLOOKUP($G802,通讯通路门店!$S$4:$S$993933,通讯通路门店!$B$4:$B$993933,0,0),"")</f>
        <v/>
      </c>
      <c r="C802" s="99" t="str">
        <f>IFERROR(_xlfn.XLOOKUP($G802,通讯通路门店!$S$4:$S$993933,通讯通路门店!$C$4:$C$993933,0,0),"")</f>
        <v/>
      </c>
      <c r="D802" s="99" t="str">
        <f>IFERROR(_xlfn.XLOOKUP($G802,通讯通路门店!$S$4:$S$993933,通讯通路门店!$D$4:$D$993933,0,0),"")</f>
        <v/>
      </c>
      <c r="E802" s="83"/>
      <c r="F802" s="83"/>
      <c r="G802" s="101" t="e">
        <v>#N/A</v>
      </c>
      <c r="H802" s="102" t="str">
        <f>IFERROR(_xlfn.XLOOKUP($G802,通讯通路门店!$S$4:$S$993933,通讯通路门店!$R$4:$R$993933,0,0),"")</f>
        <v/>
      </c>
      <c r="I802" s="83"/>
      <c r="J802" s="83"/>
      <c r="K802" s="83"/>
      <c r="L802" s="83"/>
      <c r="M802" s="83"/>
      <c r="N802" s="83"/>
      <c r="O802" s="83"/>
      <c r="P802" s="83"/>
      <c r="Q802" s="83"/>
      <c r="R802" s="83"/>
      <c r="S802" s="83"/>
      <c r="T802" s="83"/>
      <c r="U802" s="99">
        <f>COUNTIF(通讯通路门店!$S:$S,$G802)</f>
        <v>0</v>
      </c>
      <c r="V802" s="99">
        <f>COUNTIFS(通讯通路门店!$S:$S,$G802,通讯通路门店!$J:$J,"综合卖场")</f>
        <v>0</v>
      </c>
      <c r="W802" s="99">
        <f>SUMIFS(通讯通路门店!$AJ:$AJ,通讯通路门店!$S:$S,通讯客户沙盘!$G802)</f>
        <v>0</v>
      </c>
      <c r="X802" s="99">
        <f t="shared" si="60"/>
        <v>0</v>
      </c>
      <c r="Y802" s="99">
        <f>COUNTIFS(通讯通路门店!$S:$S,$G802,通讯通路门店!$J:$J,"荣耀体验店")+COUNTIFS(通讯通路门店!$S:$S,$G802,通讯通路门店!$J:$J,"荣耀授权专卖店")</f>
        <v>0</v>
      </c>
      <c r="Z802" s="99">
        <f>COUNTIFS(通讯通路门店!$S:$S,$G802,通讯通路门店!$J:$J,"VIVO体验店")</f>
        <v>0</v>
      </c>
      <c r="AA802" s="99">
        <f>COUNTIFS(通讯通路门店!$S:$S,$G802,通讯通路门店!$J:$J,"OPPO体验店")</f>
        <v>0</v>
      </c>
      <c r="AB802" s="99">
        <f>COUNTIFS(通讯通路门店!$S:$S,$G802,通讯通路门店!$J:$J,"华为授权体验店")+COUNTIFS(通讯通路门店!$S:$S,$G802,通讯通路门店!$J:$J,"华为堡垒店")</f>
        <v>0</v>
      </c>
      <c r="AC802" s="99">
        <f>COUNTIFS(通讯通路门店!$S:$S,$G802,通讯通路门店!$J:$J,"小米体验店")</f>
        <v>0</v>
      </c>
      <c r="AD802" s="99">
        <f>COUNTIFS(通讯通路门店!$S:$S,$G802,通讯通路门店!$J:$J,"苹果体验店")</f>
        <v>0</v>
      </c>
      <c r="AE802" s="99">
        <f>COUNTIFS(通讯通路门店!$S:$S,$G802,通讯通路门店!$J:$J,"其他品牌专卖店")</f>
        <v>0</v>
      </c>
      <c r="AF802" s="99">
        <f>SUMIFS(通讯通路门店!$BI:$BI,通讯通路门店!$S:$S,$G802)</f>
        <v>0</v>
      </c>
      <c r="AG802" s="99">
        <f>SUMIFS(通讯通路门店!$BH:$BH,通讯通路门店!$S:$S,$G802)</f>
        <v>0</v>
      </c>
      <c r="AH802" s="99">
        <f t="shared" si="61"/>
        <v>0</v>
      </c>
      <c r="AI802" s="99">
        <f>SUMIFS(通讯通路门店!$BB:$BB,通讯通路门店!$S:$S,$G802)</f>
        <v>0</v>
      </c>
      <c r="AJ802" s="99">
        <f>SUMIFS(通讯通路门店!$BE:$BE,通讯通路门店!$S:$S,$G802)</f>
        <v>0</v>
      </c>
      <c r="AK802" s="99">
        <f>SUMIFS(通讯通路门店!$BG:$BG,通讯通路门店!$S:$S,$G802)</f>
        <v>0</v>
      </c>
      <c r="AL802" s="99">
        <f>SUMIFS(通讯通路门店!$BC:$BC,通讯通路门店!$S:$S,$G802)</f>
        <v>0</v>
      </c>
      <c r="AM802" s="99">
        <f>SUMIFS(通讯通路门店!$BD:$BD,通讯通路门店!$S:$S,$G802)</f>
        <v>0</v>
      </c>
      <c r="AN802" s="99">
        <f>SUMIFS(通讯通路门店!$BF:$BF,通讯通路门店!$S:$S,$G802)</f>
        <v>0</v>
      </c>
      <c r="AO802" s="99">
        <f t="shared" si="62"/>
        <v>0</v>
      </c>
      <c r="AP802" s="99">
        <f>SUMIFS(通讯通路门店!$K:$K,通讯通路门店!$S:$S,$G802)</f>
        <v>0</v>
      </c>
      <c r="AQ802" s="83"/>
      <c r="AR802" s="99">
        <f>SUMIFS(通讯通路门店!$T:$T,通讯通路门店!$S:$S,$G802)</f>
        <v>0</v>
      </c>
      <c r="AS802" s="99">
        <f>SUMIFS(通讯通路门店!$U:$U,通讯通路门店!$S:$S,$G802)</f>
        <v>0</v>
      </c>
      <c r="AT802" s="99">
        <f>SUMIFS(通讯通路门店!$V:$V,通讯通路门店!$S:$S,$G802)</f>
        <v>0</v>
      </c>
      <c r="AU802" s="99">
        <f>SUMIFS(通讯通路门店!$W:$W,通讯通路门店!$S:$S,$G802)</f>
        <v>0</v>
      </c>
      <c r="AV802" s="99">
        <f>SUMIFS(通讯通路门店!$Z:$Z,通讯通路门店!$S:$S,$G802)</f>
        <v>0</v>
      </c>
      <c r="AW802" s="99">
        <f>SUMIFS(通讯通路门店!$AB:$AB,通讯通路门店!$S:$S,$G802)</f>
        <v>0</v>
      </c>
      <c r="AX802" s="99">
        <f>SUMIFS(通讯通路门店!$X:$X,通讯通路门店!$S:$S,$G802)</f>
        <v>0</v>
      </c>
      <c r="AY802" s="99">
        <f>SUMIFS(通讯通路门店!$Y:$Y,通讯通路门店!$S:$S,$G802)</f>
        <v>0</v>
      </c>
      <c r="AZ802" s="99">
        <f>SUMIFS(通讯通路门店!$AA:$AA,通讯通路门店!$S:$S,$G802)</f>
        <v>0</v>
      </c>
      <c r="BA802" s="99">
        <f t="shared" si="63"/>
        <v>0</v>
      </c>
      <c r="BB802" s="99">
        <f t="shared" si="64"/>
        <v>0</v>
      </c>
      <c r="BC802" s="99">
        <f>SUMIFS(通讯通路门店!$W:$W,通讯通路门店!$S:$S,$G802,通讯通路门店!$J:$J,"荣耀体验店")+SUMIFS(通讯通路门店!$W:$W,通讯通路门店!$S:$S,$G802,通讯通路门店!$J:$J,"荣耀授权专卖店")</f>
        <v>0</v>
      </c>
      <c r="BD802" s="99">
        <f>SUMIFS(通讯通路门店!$Z:$Z,通讯通路门店!$S:$S,$G802,通讯通路门店!$J:$J,"VIVO体验店")</f>
        <v>0</v>
      </c>
      <c r="BE802" s="99">
        <f>SUMIFS(通讯通路门店!$AB:$AB,通讯通路门店!$S:$S,$G802,通讯通路门店!$J:$J,"OPPO体验店")</f>
        <v>0</v>
      </c>
      <c r="BF802" s="99">
        <f>SUMIFS(通讯通路门店!$X:$X,通讯通路门店!$S:$S,$G802,通讯通路门店!$J:$J,"华为授权体验店")+SUMIFS(通讯通路门店!$AA:$AA,通讯通路门店!$S:$S,$G802,通讯通路门店!$J:$J,"华为堡垒店")</f>
        <v>0</v>
      </c>
      <c r="BG802" s="99">
        <f>SUMIFS(通讯通路门店!$Y:$Y,通讯通路门店!$S:$S,$G802,通讯通路门店!$J:$J,"小米体验店")</f>
        <v>0</v>
      </c>
      <c r="BH802" s="99">
        <f>SUMIFS(通讯通路门店!$AA:$AA,通讯通路门店!$S:$S,$G802,通讯通路门店!$J:$J,"苹果体验店")</f>
        <v>0</v>
      </c>
      <c r="BI802" s="99">
        <f>SUMIFS(通讯通路门店!$K:$K,通讯通路门店!$S:$S,$G802,通讯通路门店!$J:$J,"其他品牌专卖店")</f>
        <v>0</v>
      </c>
      <c r="BJ802" s="99">
        <f>SUMIFS(通讯通路门店!$AC:$AC,通讯通路门店!$S:$S,$G802)</f>
        <v>0</v>
      </c>
      <c r="BK802" s="99">
        <f>SUMIFS(通讯通路门店!$AD:$AD,通讯通路门店!$S:$S,$G802)</f>
        <v>0</v>
      </c>
      <c r="BL802" s="99">
        <f>SUMIFS(通讯通路门店!$AE:$AE,通讯通路门店!$S:$S,$G802)</f>
        <v>0</v>
      </c>
      <c r="BM802" s="99">
        <f>SUMIFS(通讯通路门店!$AF:$AF,通讯通路门店!$S:$S,$G802)</f>
        <v>0</v>
      </c>
      <c r="BN802" s="99">
        <f>SUMIFS(通讯通路门店!$AG:$AG,通讯通路门店!$S:$S,$G802)</f>
        <v>0</v>
      </c>
      <c r="BO802" s="99">
        <f>SUMIFS(通讯通路门店!$AH:$AH,通讯通路门店!$S:$S,$G802)</f>
        <v>0</v>
      </c>
      <c r="BP802" s="99">
        <f>SUMIFS(通讯通路门店!$AI:$AI,通讯通路门店!$S:$S,$G802)</f>
        <v>0</v>
      </c>
      <c r="BQ802" s="83"/>
    </row>
    <row r="803" spans="1:69">
      <c r="A803" s="99" t="str">
        <f>IFERROR(_xlfn.XLOOKUP($G803,通讯通路门店!$S$4:$S$993933,通讯通路门店!$A$4:$A$993933,0,0),"")</f>
        <v/>
      </c>
      <c r="B803" s="99" t="str">
        <f>IFERROR(_xlfn.XLOOKUP($G803,通讯通路门店!$S$4:$S$993933,通讯通路门店!$B$4:$B$993933,0,0),"")</f>
        <v/>
      </c>
      <c r="C803" s="99" t="str">
        <f>IFERROR(_xlfn.XLOOKUP($G803,通讯通路门店!$S$4:$S$993933,通讯通路门店!$C$4:$C$993933,0,0),"")</f>
        <v/>
      </c>
      <c r="D803" s="99" t="str">
        <f>IFERROR(_xlfn.XLOOKUP($G803,通讯通路门店!$S$4:$S$993933,通讯通路门店!$D$4:$D$993933,0,0),"")</f>
        <v/>
      </c>
      <c r="E803" s="83"/>
      <c r="F803" s="83"/>
      <c r="G803" s="101" t="e">
        <v>#N/A</v>
      </c>
      <c r="H803" s="102" t="str">
        <f>IFERROR(_xlfn.XLOOKUP($G803,通讯通路门店!$S$4:$S$993933,通讯通路门店!$R$4:$R$993933,0,0),"")</f>
        <v/>
      </c>
      <c r="I803" s="83"/>
      <c r="J803" s="83"/>
      <c r="K803" s="83"/>
      <c r="L803" s="83"/>
      <c r="M803" s="83"/>
      <c r="N803" s="83"/>
      <c r="O803" s="83"/>
      <c r="P803" s="83"/>
      <c r="Q803" s="83"/>
      <c r="R803" s="83"/>
      <c r="S803" s="83"/>
      <c r="T803" s="83"/>
      <c r="U803" s="99">
        <f>COUNTIF(通讯通路门店!$S:$S,$G803)</f>
        <v>0</v>
      </c>
      <c r="V803" s="99">
        <f>COUNTIFS(通讯通路门店!$S:$S,$G803,通讯通路门店!$J:$J,"综合卖场")</f>
        <v>0</v>
      </c>
      <c r="W803" s="99">
        <f>SUMIFS(通讯通路门店!$AJ:$AJ,通讯通路门店!$S:$S,通讯客户沙盘!$G803)</f>
        <v>0</v>
      </c>
      <c r="X803" s="99">
        <f t="shared" si="60"/>
        <v>0</v>
      </c>
      <c r="Y803" s="99">
        <f>COUNTIFS(通讯通路门店!$S:$S,$G803,通讯通路门店!$J:$J,"荣耀体验店")+COUNTIFS(通讯通路门店!$S:$S,$G803,通讯通路门店!$J:$J,"荣耀授权专卖店")</f>
        <v>0</v>
      </c>
      <c r="Z803" s="99">
        <f>COUNTIFS(通讯通路门店!$S:$S,$G803,通讯通路门店!$J:$J,"VIVO体验店")</f>
        <v>0</v>
      </c>
      <c r="AA803" s="99">
        <f>COUNTIFS(通讯通路门店!$S:$S,$G803,通讯通路门店!$J:$J,"OPPO体验店")</f>
        <v>0</v>
      </c>
      <c r="AB803" s="99">
        <f>COUNTIFS(通讯通路门店!$S:$S,$G803,通讯通路门店!$J:$J,"华为授权体验店")+COUNTIFS(通讯通路门店!$S:$S,$G803,通讯通路门店!$J:$J,"华为堡垒店")</f>
        <v>0</v>
      </c>
      <c r="AC803" s="99">
        <f>COUNTIFS(通讯通路门店!$S:$S,$G803,通讯通路门店!$J:$J,"小米体验店")</f>
        <v>0</v>
      </c>
      <c r="AD803" s="99">
        <f>COUNTIFS(通讯通路门店!$S:$S,$G803,通讯通路门店!$J:$J,"苹果体验店")</f>
        <v>0</v>
      </c>
      <c r="AE803" s="99">
        <f>COUNTIFS(通讯通路门店!$S:$S,$G803,通讯通路门店!$J:$J,"其他品牌专卖店")</f>
        <v>0</v>
      </c>
      <c r="AF803" s="99">
        <f>SUMIFS(通讯通路门店!$BI:$BI,通讯通路门店!$S:$S,$G803)</f>
        <v>0</v>
      </c>
      <c r="AG803" s="99">
        <f>SUMIFS(通讯通路门店!$BH:$BH,通讯通路门店!$S:$S,$G803)</f>
        <v>0</v>
      </c>
      <c r="AH803" s="99">
        <f t="shared" si="61"/>
        <v>0</v>
      </c>
      <c r="AI803" s="99">
        <f>SUMIFS(通讯通路门店!$BB:$BB,通讯通路门店!$S:$S,$G803)</f>
        <v>0</v>
      </c>
      <c r="AJ803" s="99">
        <f>SUMIFS(通讯通路门店!$BE:$BE,通讯通路门店!$S:$S,$G803)</f>
        <v>0</v>
      </c>
      <c r="AK803" s="99">
        <f>SUMIFS(通讯通路门店!$BG:$BG,通讯通路门店!$S:$S,$G803)</f>
        <v>0</v>
      </c>
      <c r="AL803" s="99">
        <f>SUMIFS(通讯通路门店!$BC:$BC,通讯通路门店!$S:$S,$G803)</f>
        <v>0</v>
      </c>
      <c r="AM803" s="99">
        <f>SUMIFS(通讯通路门店!$BD:$BD,通讯通路门店!$S:$S,$G803)</f>
        <v>0</v>
      </c>
      <c r="AN803" s="99">
        <f>SUMIFS(通讯通路门店!$BF:$BF,通讯通路门店!$S:$S,$G803)</f>
        <v>0</v>
      </c>
      <c r="AO803" s="99">
        <f t="shared" si="62"/>
        <v>0</v>
      </c>
      <c r="AP803" s="99">
        <f>SUMIFS(通讯通路门店!$K:$K,通讯通路门店!$S:$S,$G803)</f>
        <v>0</v>
      </c>
      <c r="AQ803" s="83"/>
      <c r="AR803" s="99">
        <f>SUMIFS(通讯通路门店!$T:$T,通讯通路门店!$S:$S,$G803)</f>
        <v>0</v>
      </c>
      <c r="AS803" s="99">
        <f>SUMIFS(通讯通路门店!$U:$U,通讯通路门店!$S:$S,$G803)</f>
        <v>0</v>
      </c>
      <c r="AT803" s="99">
        <f>SUMIFS(通讯通路门店!$V:$V,通讯通路门店!$S:$S,$G803)</f>
        <v>0</v>
      </c>
      <c r="AU803" s="99">
        <f>SUMIFS(通讯通路门店!$W:$W,通讯通路门店!$S:$S,$G803)</f>
        <v>0</v>
      </c>
      <c r="AV803" s="99">
        <f>SUMIFS(通讯通路门店!$Z:$Z,通讯通路门店!$S:$S,$G803)</f>
        <v>0</v>
      </c>
      <c r="AW803" s="99">
        <f>SUMIFS(通讯通路门店!$AB:$AB,通讯通路门店!$S:$S,$G803)</f>
        <v>0</v>
      </c>
      <c r="AX803" s="99">
        <f>SUMIFS(通讯通路门店!$X:$X,通讯通路门店!$S:$S,$G803)</f>
        <v>0</v>
      </c>
      <c r="AY803" s="99">
        <f>SUMIFS(通讯通路门店!$Y:$Y,通讯通路门店!$S:$S,$G803)</f>
        <v>0</v>
      </c>
      <c r="AZ803" s="99">
        <f>SUMIFS(通讯通路门店!$AA:$AA,通讯通路门店!$S:$S,$G803)</f>
        <v>0</v>
      </c>
      <c r="BA803" s="99">
        <f t="shared" si="63"/>
        <v>0</v>
      </c>
      <c r="BB803" s="99">
        <f t="shared" si="64"/>
        <v>0</v>
      </c>
      <c r="BC803" s="99">
        <f>SUMIFS(通讯通路门店!$W:$W,通讯通路门店!$S:$S,$G803,通讯通路门店!$J:$J,"荣耀体验店")+SUMIFS(通讯通路门店!$W:$W,通讯通路门店!$S:$S,$G803,通讯通路门店!$J:$J,"荣耀授权专卖店")</f>
        <v>0</v>
      </c>
      <c r="BD803" s="99">
        <f>SUMIFS(通讯通路门店!$Z:$Z,通讯通路门店!$S:$S,$G803,通讯通路门店!$J:$J,"VIVO体验店")</f>
        <v>0</v>
      </c>
      <c r="BE803" s="99">
        <f>SUMIFS(通讯通路门店!$AB:$AB,通讯通路门店!$S:$S,$G803,通讯通路门店!$J:$J,"OPPO体验店")</f>
        <v>0</v>
      </c>
      <c r="BF803" s="99">
        <f>SUMIFS(通讯通路门店!$X:$X,通讯通路门店!$S:$S,$G803,通讯通路门店!$J:$J,"华为授权体验店")+SUMIFS(通讯通路门店!$AA:$AA,通讯通路门店!$S:$S,$G803,通讯通路门店!$J:$J,"华为堡垒店")</f>
        <v>0</v>
      </c>
      <c r="BG803" s="99">
        <f>SUMIFS(通讯通路门店!$Y:$Y,通讯通路门店!$S:$S,$G803,通讯通路门店!$J:$J,"小米体验店")</f>
        <v>0</v>
      </c>
      <c r="BH803" s="99">
        <f>SUMIFS(通讯通路门店!$AA:$AA,通讯通路门店!$S:$S,$G803,通讯通路门店!$J:$J,"苹果体验店")</f>
        <v>0</v>
      </c>
      <c r="BI803" s="99">
        <f>SUMIFS(通讯通路门店!$K:$K,通讯通路门店!$S:$S,$G803,通讯通路门店!$J:$J,"其他品牌专卖店")</f>
        <v>0</v>
      </c>
      <c r="BJ803" s="99">
        <f>SUMIFS(通讯通路门店!$AC:$AC,通讯通路门店!$S:$S,$G803)</f>
        <v>0</v>
      </c>
      <c r="BK803" s="99">
        <f>SUMIFS(通讯通路门店!$AD:$AD,通讯通路门店!$S:$S,$G803)</f>
        <v>0</v>
      </c>
      <c r="BL803" s="99">
        <f>SUMIFS(通讯通路门店!$AE:$AE,通讯通路门店!$S:$S,$G803)</f>
        <v>0</v>
      </c>
      <c r="BM803" s="99">
        <f>SUMIFS(通讯通路门店!$AF:$AF,通讯通路门店!$S:$S,$G803)</f>
        <v>0</v>
      </c>
      <c r="BN803" s="99">
        <f>SUMIFS(通讯通路门店!$AG:$AG,通讯通路门店!$S:$S,$G803)</f>
        <v>0</v>
      </c>
      <c r="BO803" s="99">
        <f>SUMIFS(通讯通路门店!$AH:$AH,通讯通路门店!$S:$S,$G803)</f>
        <v>0</v>
      </c>
      <c r="BP803" s="99">
        <f>SUMIFS(通讯通路门店!$AI:$AI,通讯通路门店!$S:$S,$G803)</f>
        <v>0</v>
      </c>
      <c r="BQ803" s="83"/>
    </row>
    <row r="804" spans="1:69">
      <c r="A804" s="99" t="str">
        <f>IFERROR(_xlfn.XLOOKUP($G804,通讯通路门店!$S$4:$S$993933,通讯通路门店!$A$4:$A$993933,0,0),"")</f>
        <v/>
      </c>
      <c r="B804" s="99" t="str">
        <f>IFERROR(_xlfn.XLOOKUP($G804,通讯通路门店!$S$4:$S$993933,通讯通路门店!$B$4:$B$993933,0,0),"")</f>
        <v/>
      </c>
      <c r="C804" s="99" t="str">
        <f>IFERROR(_xlfn.XLOOKUP($G804,通讯通路门店!$S$4:$S$993933,通讯通路门店!$C$4:$C$993933,0,0),"")</f>
        <v/>
      </c>
      <c r="D804" s="99" t="str">
        <f>IFERROR(_xlfn.XLOOKUP($G804,通讯通路门店!$S$4:$S$993933,通讯通路门店!$D$4:$D$993933,0,0),"")</f>
        <v/>
      </c>
      <c r="E804" s="83"/>
      <c r="F804" s="83"/>
      <c r="G804" s="101" t="e">
        <v>#N/A</v>
      </c>
      <c r="H804" s="102" t="str">
        <f>IFERROR(_xlfn.XLOOKUP($G804,通讯通路门店!$S$4:$S$993933,通讯通路门店!$R$4:$R$993933,0,0),"")</f>
        <v/>
      </c>
      <c r="I804" s="83"/>
      <c r="J804" s="83"/>
      <c r="K804" s="83"/>
      <c r="L804" s="83"/>
      <c r="M804" s="83"/>
      <c r="N804" s="83"/>
      <c r="O804" s="83"/>
      <c r="P804" s="83"/>
      <c r="Q804" s="83"/>
      <c r="R804" s="83"/>
      <c r="S804" s="83"/>
      <c r="T804" s="83"/>
      <c r="U804" s="99">
        <f>COUNTIF(通讯通路门店!$S:$S,$G804)</f>
        <v>0</v>
      </c>
      <c r="V804" s="99">
        <f>COUNTIFS(通讯通路门店!$S:$S,$G804,通讯通路门店!$J:$J,"综合卖场")</f>
        <v>0</v>
      </c>
      <c r="W804" s="99">
        <f>SUMIFS(通讯通路门店!$AJ:$AJ,通讯通路门店!$S:$S,通讯客户沙盘!$G804)</f>
        <v>0</v>
      </c>
      <c r="X804" s="99">
        <f t="shared" si="60"/>
        <v>0</v>
      </c>
      <c r="Y804" s="99">
        <f>COUNTIFS(通讯通路门店!$S:$S,$G804,通讯通路门店!$J:$J,"荣耀体验店")+COUNTIFS(通讯通路门店!$S:$S,$G804,通讯通路门店!$J:$J,"荣耀授权专卖店")</f>
        <v>0</v>
      </c>
      <c r="Z804" s="99">
        <f>COUNTIFS(通讯通路门店!$S:$S,$G804,通讯通路门店!$J:$J,"VIVO体验店")</f>
        <v>0</v>
      </c>
      <c r="AA804" s="99">
        <f>COUNTIFS(通讯通路门店!$S:$S,$G804,通讯通路门店!$J:$J,"OPPO体验店")</f>
        <v>0</v>
      </c>
      <c r="AB804" s="99">
        <f>COUNTIFS(通讯通路门店!$S:$S,$G804,通讯通路门店!$J:$J,"华为授权体验店")+COUNTIFS(通讯通路门店!$S:$S,$G804,通讯通路门店!$J:$J,"华为堡垒店")</f>
        <v>0</v>
      </c>
      <c r="AC804" s="99">
        <f>COUNTIFS(通讯通路门店!$S:$S,$G804,通讯通路门店!$J:$J,"小米体验店")</f>
        <v>0</v>
      </c>
      <c r="AD804" s="99">
        <f>COUNTIFS(通讯通路门店!$S:$S,$G804,通讯通路门店!$J:$J,"苹果体验店")</f>
        <v>0</v>
      </c>
      <c r="AE804" s="99">
        <f>COUNTIFS(通讯通路门店!$S:$S,$G804,通讯通路门店!$J:$J,"其他品牌专卖店")</f>
        <v>0</v>
      </c>
      <c r="AF804" s="99">
        <f>SUMIFS(通讯通路门店!$BI:$BI,通讯通路门店!$S:$S,$G804)</f>
        <v>0</v>
      </c>
      <c r="AG804" s="99">
        <f>SUMIFS(通讯通路门店!$BH:$BH,通讯通路门店!$S:$S,$G804)</f>
        <v>0</v>
      </c>
      <c r="AH804" s="99">
        <f t="shared" si="61"/>
        <v>0</v>
      </c>
      <c r="AI804" s="99">
        <f>SUMIFS(通讯通路门店!$BB:$BB,通讯通路门店!$S:$S,$G804)</f>
        <v>0</v>
      </c>
      <c r="AJ804" s="99">
        <f>SUMIFS(通讯通路门店!$BE:$BE,通讯通路门店!$S:$S,$G804)</f>
        <v>0</v>
      </c>
      <c r="AK804" s="99">
        <f>SUMIFS(通讯通路门店!$BG:$BG,通讯通路门店!$S:$S,$G804)</f>
        <v>0</v>
      </c>
      <c r="AL804" s="99">
        <f>SUMIFS(通讯通路门店!$BC:$BC,通讯通路门店!$S:$S,$G804)</f>
        <v>0</v>
      </c>
      <c r="AM804" s="99">
        <f>SUMIFS(通讯通路门店!$BD:$BD,通讯通路门店!$S:$S,$G804)</f>
        <v>0</v>
      </c>
      <c r="AN804" s="99">
        <f>SUMIFS(通讯通路门店!$BF:$BF,通讯通路门店!$S:$S,$G804)</f>
        <v>0</v>
      </c>
      <c r="AO804" s="99">
        <f t="shared" si="62"/>
        <v>0</v>
      </c>
      <c r="AP804" s="99">
        <f>SUMIFS(通讯通路门店!$K:$K,通讯通路门店!$S:$S,$G804)</f>
        <v>0</v>
      </c>
      <c r="AQ804" s="83"/>
      <c r="AR804" s="99">
        <f>SUMIFS(通讯通路门店!$T:$T,通讯通路门店!$S:$S,$G804)</f>
        <v>0</v>
      </c>
      <c r="AS804" s="99">
        <f>SUMIFS(通讯通路门店!$U:$U,通讯通路门店!$S:$S,$G804)</f>
        <v>0</v>
      </c>
      <c r="AT804" s="99">
        <f>SUMIFS(通讯通路门店!$V:$V,通讯通路门店!$S:$S,$G804)</f>
        <v>0</v>
      </c>
      <c r="AU804" s="99">
        <f>SUMIFS(通讯通路门店!$W:$W,通讯通路门店!$S:$S,$G804)</f>
        <v>0</v>
      </c>
      <c r="AV804" s="99">
        <f>SUMIFS(通讯通路门店!$Z:$Z,通讯通路门店!$S:$S,$G804)</f>
        <v>0</v>
      </c>
      <c r="AW804" s="99">
        <f>SUMIFS(通讯通路门店!$AB:$AB,通讯通路门店!$S:$S,$G804)</f>
        <v>0</v>
      </c>
      <c r="AX804" s="99">
        <f>SUMIFS(通讯通路门店!$X:$X,通讯通路门店!$S:$S,$G804)</f>
        <v>0</v>
      </c>
      <c r="AY804" s="99">
        <f>SUMIFS(通讯通路门店!$Y:$Y,通讯通路门店!$S:$S,$G804)</f>
        <v>0</v>
      </c>
      <c r="AZ804" s="99">
        <f>SUMIFS(通讯通路门店!$AA:$AA,通讯通路门店!$S:$S,$G804)</f>
        <v>0</v>
      </c>
      <c r="BA804" s="99">
        <f t="shared" si="63"/>
        <v>0</v>
      </c>
      <c r="BB804" s="99">
        <f t="shared" si="64"/>
        <v>0</v>
      </c>
      <c r="BC804" s="99">
        <f>SUMIFS(通讯通路门店!$W:$W,通讯通路门店!$S:$S,$G804,通讯通路门店!$J:$J,"荣耀体验店")+SUMIFS(通讯通路门店!$W:$W,通讯通路门店!$S:$S,$G804,通讯通路门店!$J:$J,"荣耀授权专卖店")</f>
        <v>0</v>
      </c>
      <c r="BD804" s="99">
        <f>SUMIFS(通讯通路门店!$Z:$Z,通讯通路门店!$S:$S,$G804,通讯通路门店!$J:$J,"VIVO体验店")</f>
        <v>0</v>
      </c>
      <c r="BE804" s="99">
        <f>SUMIFS(通讯通路门店!$AB:$AB,通讯通路门店!$S:$S,$G804,通讯通路门店!$J:$J,"OPPO体验店")</f>
        <v>0</v>
      </c>
      <c r="BF804" s="99">
        <f>SUMIFS(通讯通路门店!$X:$X,通讯通路门店!$S:$S,$G804,通讯通路门店!$J:$J,"华为授权体验店")+SUMIFS(通讯通路门店!$AA:$AA,通讯通路门店!$S:$S,$G804,通讯通路门店!$J:$J,"华为堡垒店")</f>
        <v>0</v>
      </c>
      <c r="BG804" s="99">
        <f>SUMIFS(通讯通路门店!$Y:$Y,通讯通路门店!$S:$S,$G804,通讯通路门店!$J:$J,"小米体验店")</f>
        <v>0</v>
      </c>
      <c r="BH804" s="99">
        <f>SUMIFS(通讯通路门店!$AA:$AA,通讯通路门店!$S:$S,$G804,通讯通路门店!$J:$J,"苹果体验店")</f>
        <v>0</v>
      </c>
      <c r="BI804" s="99">
        <f>SUMIFS(通讯通路门店!$K:$K,通讯通路门店!$S:$S,$G804,通讯通路门店!$J:$J,"其他品牌专卖店")</f>
        <v>0</v>
      </c>
      <c r="BJ804" s="99">
        <f>SUMIFS(通讯通路门店!$AC:$AC,通讯通路门店!$S:$S,$G804)</f>
        <v>0</v>
      </c>
      <c r="BK804" s="99">
        <f>SUMIFS(通讯通路门店!$AD:$AD,通讯通路门店!$S:$S,$G804)</f>
        <v>0</v>
      </c>
      <c r="BL804" s="99">
        <f>SUMIFS(通讯通路门店!$AE:$AE,通讯通路门店!$S:$S,$G804)</f>
        <v>0</v>
      </c>
      <c r="BM804" s="99">
        <f>SUMIFS(通讯通路门店!$AF:$AF,通讯通路门店!$S:$S,$G804)</f>
        <v>0</v>
      </c>
      <c r="BN804" s="99">
        <f>SUMIFS(通讯通路门店!$AG:$AG,通讯通路门店!$S:$S,$G804)</f>
        <v>0</v>
      </c>
      <c r="BO804" s="99">
        <f>SUMIFS(通讯通路门店!$AH:$AH,通讯通路门店!$S:$S,$G804)</f>
        <v>0</v>
      </c>
      <c r="BP804" s="99">
        <f>SUMIFS(通讯通路门店!$AI:$AI,通讯通路门店!$S:$S,$G804)</f>
        <v>0</v>
      </c>
      <c r="BQ804" s="83"/>
    </row>
    <row r="805" spans="1:69">
      <c r="A805" s="99" t="str">
        <f>IFERROR(_xlfn.XLOOKUP($G805,通讯通路门店!$S$4:$S$993933,通讯通路门店!$A$4:$A$993933,0,0),"")</f>
        <v/>
      </c>
      <c r="B805" s="99" t="str">
        <f>IFERROR(_xlfn.XLOOKUP($G805,通讯通路门店!$S$4:$S$993933,通讯通路门店!$B$4:$B$993933,0,0),"")</f>
        <v/>
      </c>
      <c r="C805" s="99" t="str">
        <f>IFERROR(_xlfn.XLOOKUP($G805,通讯通路门店!$S$4:$S$993933,通讯通路门店!$C$4:$C$993933,0,0),"")</f>
        <v/>
      </c>
      <c r="D805" s="99" t="str">
        <f>IFERROR(_xlfn.XLOOKUP($G805,通讯通路门店!$S$4:$S$993933,通讯通路门店!$D$4:$D$993933,0,0),"")</f>
        <v/>
      </c>
      <c r="E805" s="83"/>
      <c r="F805" s="83"/>
      <c r="G805" s="101" t="e">
        <v>#N/A</v>
      </c>
      <c r="H805" s="102" t="str">
        <f>IFERROR(_xlfn.XLOOKUP($G805,通讯通路门店!$S$4:$S$993933,通讯通路门店!$R$4:$R$993933,0,0),"")</f>
        <v/>
      </c>
      <c r="I805" s="83"/>
      <c r="J805" s="83"/>
      <c r="K805" s="83"/>
      <c r="L805" s="83"/>
      <c r="M805" s="83"/>
      <c r="N805" s="83"/>
      <c r="O805" s="83"/>
      <c r="P805" s="83"/>
      <c r="Q805" s="83"/>
      <c r="R805" s="83"/>
      <c r="S805" s="83"/>
      <c r="T805" s="83"/>
      <c r="U805" s="99">
        <f>COUNTIF(通讯通路门店!$S:$S,$G805)</f>
        <v>0</v>
      </c>
      <c r="V805" s="99">
        <f>COUNTIFS(通讯通路门店!$S:$S,$G805,通讯通路门店!$J:$J,"综合卖场")</f>
        <v>0</v>
      </c>
      <c r="W805" s="99">
        <f>SUMIFS(通讯通路门店!$AJ:$AJ,通讯通路门店!$S:$S,通讯客户沙盘!$G805)</f>
        <v>0</v>
      </c>
      <c r="X805" s="99">
        <f t="shared" si="60"/>
        <v>0</v>
      </c>
      <c r="Y805" s="99">
        <f>COUNTIFS(通讯通路门店!$S:$S,$G805,通讯通路门店!$J:$J,"荣耀体验店")+COUNTIFS(通讯通路门店!$S:$S,$G805,通讯通路门店!$J:$J,"荣耀授权专卖店")</f>
        <v>0</v>
      </c>
      <c r="Z805" s="99">
        <f>COUNTIFS(通讯通路门店!$S:$S,$G805,通讯通路门店!$J:$J,"VIVO体验店")</f>
        <v>0</v>
      </c>
      <c r="AA805" s="99">
        <f>COUNTIFS(通讯通路门店!$S:$S,$G805,通讯通路门店!$J:$J,"OPPO体验店")</f>
        <v>0</v>
      </c>
      <c r="AB805" s="99">
        <f>COUNTIFS(通讯通路门店!$S:$S,$G805,通讯通路门店!$J:$J,"华为授权体验店")+COUNTIFS(通讯通路门店!$S:$S,$G805,通讯通路门店!$J:$J,"华为堡垒店")</f>
        <v>0</v>
      </c>
      <c r="AC805" s="99">
        <f>COUNTIFS(通讯通路门店!$S:$S,$G805,通讯通路门店!$J:$J,"小米体验店")</f>
        <v>0</v>
      </c>
      <c r="AD805" s="99">
        <f>COUNTIFS(通讯通路门店!$S:$S,$G805,通讯通路门店!$J:$J,"苹果体验店")</f>
        <v>0</v>
      </c>
      <c r="AE805" s="99">
        <f>COUNTIFS(通讯通路门店!$S:$S,$G805,通讯通路门店!$J:$J,"其他品牌专卖店")</f>
        <v>0</v>
      </c>
      <c r="AF805" s="99">
        <f>SUMIFS(通讯通路门店!$BI:$BI,通讯通路门店!$S:$S,$G805)</f>
        <v>0</v>
      </c>
      <c r="AG805" s="99">
        <f>SUMIFS(通讯通路门店!$BH:$BH,通讯通路门店!$S:$S,$G805)</f>
        <v>0</v>
      </c>
      <c r="AH805" s="99">
        <f t="shared" si="61"/>
        <v>0</v>
      </c>
      <c r="AI805" s="99">
        <f>SUMIFS(通讯通路门店!$BB:$BB,通讯通路门店!$S:$S,$G805)</f>
        <v>0</v>
      </c>
      <c r="AJ805" s="99">
        <f>SUMIFS(通讯通路门店!$BE:$BE,通讯通路门店!$S:$S,$G805)</f>
        <v>0</v>
      </c>
      <c r="AK805" s="99">
        <f>SUMIFS(通讯通路门店!$BG:$BG,通讯通路门店!$S:$S,$G805)</f>
        <v>0</v>
      </c>
      <c r="AL805" s="99">
        <f>SUMIFS(通讯通路门店!$BC:$BC,通讯通路门店!$S:$S,$G805)</f>
        <v>0</v>
      </c>
      <c r="AM805" s="99">
        <f>SUMIFS(通讯通路门店!$BD:$BD,通讯通路门店!$S:$S,$G805)</f>
        <v>0</v>
      </c>
      <c r="AN805" s="99">
        <f>SUMIFS(通讯通路门店!$BF:$BF,通讯通路门店!$S:$S,$G805)</f>
        <v>0</v>
      </c>
      <c r="AO805" s="99">
        <f t="shared" si="62"/>
        <v>0</v>
      </c>
      <c r="AP805" s="99">
        <f>SUMIFS(通讯通路门店!$K:$K,通讯通路门店!$S:$S,$G805)</f>
        <v>0</v>
      </c>
      <c r="AQ805" s="83"/>
      <c r="AR805" s="99">
        <f>SUMIFS(通讯通路门店!$T:$T,通讯通路门店!$S:$S,$G805)</f>
        <v>0</v>
      </c>
      <c r="AS805" s="99">
        <f>SUMIFS(通讯通路门店!$U:$U,通讯通路门店!$S:$S,$G805)</f>
        <v>0</v>
      </c>
      <c r="AT805" s="99">
        <f>SUMIFS(通讯通路门店!$V:$V,通讯通路门店!$S:$S,$G805)</f>
        <v>0</v>
      </c>
      <c r="AU805" s="99">
        <f>SUMIFS(通讯通路门店!$W:$W,通讯通路门店!$S:$S,$G805)</f>
        <v>0</v>
      </c>
      <c r="AV805" s="99">
        <f>SUMIFS(通讯通路门店!$Z:$Z,通讯通路门店!$S:$S,$G805)</f>
        <v>0</v>
      </c>
      <c r="AW805" s="99">
        <f>SUMIFS(通讯通路门店!$AB:$AB,通讯通路门店!$S:$S,$G805)</f>
        <v>0</v>
      </c>
      <c r="AX805" s="99">
        <f>SUMIFS(通讯通路门店!$X:$X,通讯通路门店!$S:$S,$G805)</f>
        <v>0</v>
      </c>
      <c r="AY805" s="99">
        <f>SUMIFS(通讯通路门店!$Y:$Y,通讯通路门店!$S:$S,$G805)</f>
        <v>0</v>
      </c>
      <c r="AZ805" s="99">
        <f>SUMIFS(通讯通路门店!$AA:$AA,通讯通路门店!$S:$S,$G805)</f>
        <v>0</v>
      </c>
      <c r="BA805" s="99">
        <f t="shared" si="63"/>
        <v>0</v>
      </c>
      <c r="BB805" s="99">
        <f t="shared" si="64"/>
        <v>0</v>
      </c>
      <c r="BC805" s="99">
        <f>SUMIFS(通讯通路门店!$W:$W,通讯通路门店!$S:$S,$G805,通讯通路门店!$J:$J,"荣耀体验店")+SUMIFS(通讯通路门店!$W:$W,通讯通路门店!$S:$S,$G805,通讯通路门店!$J:$J,"荣耀授权专卖店")</f>
        <v>0</v>
      </c>
      <c r="BD805" s="99">
        <f>SUMIFS(通讯通路门店!$Z:$Z,通讯通路门店!$S:$S,$G805,通讯通路门店!$J:$J,"VIVO体验店")</f>
        <v>0</v>
      </c>
      <c r="BE805" s="99">
        <f>SUMIFS(通讯通路门店!$AB:$AB,通讯通路门店!$S:$S,$G805,通讯通路门店!$J:$J,"OPPO体验店")</f>
        <v>0</v>
      </c>
      <c r="BF805" s="99">
        <f>SUMIFS(通讯通路门店!$X:$X,通讯通路门店!$S:$S,$G805,通讯通路门店!$J:$J,"华为授权体验店")+SUMIFS(通讯通路门店!$AA:$AA,通讯通路门店!$S:$S,$G805,通讯通路门店!$J:$J,"华为堡垒店")</f>
        <v>0</v>
      </c>
      <c r="BG805" s="99">
        <f>SUMIFS(通讯通路门店!$Y:$Y,通讯通路门店!$S:$S,$G805,通讯通路门店!$J:$J,"小米体验店")</f>
        <v>0</v>
      </c>
      <c r="BH805" s="99">
        <f>SUMIFS(通讯通路门店!$AA:$AA,通讯通路门店!$S:$S,$G805,通讯通路门店!$J:$J,"苹果体验店")</f>
        <v>0</v>
      </c>
      <c r="BI805" s="99">
        <f>SUMIFS(通讯通路门店!$K:$K,通讯通路门店!$S:$S,$G805,通讯通路门店!$J:$J,"其他品牌专卖店")</f>
        <v>0</v>
      </c>
      <c r="BJ805" s="99">
        <f>SUMIFS(通讯通路门店!$AC:$AC,通讯通路门店!$S:$S,$G805)</f>
        <v>0</v>
      </c>
      <c r="BK805" s="99">
        <f>SUMIFS(通讯通路门店!$AD:$AD,通讯通路门店!$S:$S,$G805)</f>
        <v>0</v>
      </c>
      <c r="BL805" s="99">
        <f>SUMIFS(通讯通路门店!$AE:$AE,通讯通路门店!$S:$S,$G805)</f>
        <v>0</v>
      </c>
      <c r="BM805" s="99">
        <f>SUMIFS(通讯通路门店!$AF:$AF,通讯通路门店!$S:$S,$G805)</f>
        <v>0</v>
      </c>
      <c r="BN805" s="99">
        <f>SUMIFS(通讯通路门店!$AG:$AG,通讯通路门店!$S:$S,$G805)</f>
        <v>0</v>
      </c>
      <c r="BO805" s="99">
        <f>SUMIFS(通讯通路门店!$AH:$AH,通讯通路门店!$S:$S,$G805)</f>
        <v>0</v>
      </c>
      <c r="BP805" s="99">
        <f>SUMIFS(通讯通路门店!$AI:$AI,通讯通路门店!$S:$S,$G805)</f>
        <v>0</v>
      </c>
      <c r="BQ805" s="83"/>
    </row>
    <row r="806" spans="1:69">
      <c r="A806" s="99" t="str">
        <f>IFERROR(_xlfn.XLOOKUP($G806,通讯通路门店!$S$4:$S$993933,通讯通路门店!$A$4:$A$993933,0,0),"")</f>
        <v/>
      </c>
      <c r="B806" s="99" t="str">
        <f>IFERROR(_xlfn.XLOOKUP($G806,通讯通路门店!$S$4:$S$993933,通讯通路门店!$B$4:$B$993933,0,0),"")</f>
        <v/>
      </c>
      <c r="C806" s="99" t="str">
        <f>IFERROR(_xlfn.XLOOKUP($G806,通讯通路门店!$S$4:$S$993933,通讯通路门店!$C$4:$C$993933,0,0),"")</f>
        <v/>
      </c>
      <c r="D806" s="99" t="str">
        <f>IFERROR(_xlfn.XLOOKUP($G806,通讯通路门店!$S$4:$S$993933,通讯通路门店!$D$4:$D$993933,0,0),"")</f>
        <v/>
      </c>
      <c r="E806" s="83"/>
      <c r="F806" s="83"/>
      <c r="G806" s="101" t="e">
        <v>#N/A</v>
      </c>
      <c r="H806" s="102" t="str">
        <f>IFERROR(_xlfn.XLOOKUP($G806,通讯通路门店!$S$4:$S$993933,通讯通路门店!$R$4:$R$993933,0,0),"")</f>
        <v/>
      </c>
      <c r="I806" s="83"/>
      <c r="J806" s="83"/>
      <c r="K806" s="83"/>
      <c r="L806" s="83"/>
      <c r="M806" s="83"/>
      <c r="N806" s="83"/>
      <c r="O806" s="83"/>
      <c r="P806" s="83"/>
      <c r="Q806" s="83"/>
      <c r="R806" s="83"/>
      <c r="S806" s="83"/>
      <c r="T806" s="83"/>
      <c r="U806" s="99">
        <f>COUNTIF(通讯通路门店!$S:$S,$G806)</f>
        <v>0</v>
      </c>
      <c r="V806" s="99">
        <f>COUNTIFS(通讯通路门店!$S:$S,$G806,通讯通路门店!$J:$J,"综合卖场")</f>
        <v>0</v>
      </c>
      <c r="W806" s="99">
        <f>SUMIFS(通讯通路门店!$AJ:$AJ,通讯通路门店!$S:$S,通讯客户沙盘!$G806)</f>
        <v>0</v>
      </c>
      <c r="X806" s="99">
        <f t="shared" si="60"/>
        <v>0</v>
      </c>
      <c r="Y806" s="99">
        <f>COUNTIFS(通讯通路门店!$S:$S,$G806,通讯通路门店!$J:$J,"荣耀体验店")+COUNTIFS(通讯通路门店!$S:$S,$G806,通讯通路门店!$J:$J,"荣耀授权专卖店")</f>
        <v>0</v>
      </c>
      <c r="Z806" s="99">
        <f>COUNTIFS(通讯通路门店!$S:$S,$G806,通讯通路门店!$J:$J,"VIVO体验店")</f>
        <v>0</v>
      </c>
      <c r="AA806" s="99">
        <f>COUNTIFS(通讯通路门店!$S:$S,$G806,通讯通路门店!$J:$J,"OPPO体验店")</f>
        <v>0</v>
      </c>
      <c r="AB806" s="99">
        <f>COUNTIFS(通讯通路门店!$S:$S,$G806,通讯通路门店!$J:$J,"华为授权体验店")+COUNTIFS(通讯通路门店!$S:$S,$G806,通讯通路门店!$J:$J,"华为堡垒店")</f>
        <v>0</v>
      </c>
      <c r="AC806" s="99">
        <f>COUNTIFS(通讯通路门店!$S:$S,$G806,通讯通路门店!$J:$J,"小米体验店")</f>
        <v>0</v>
      </c>
      <c r="AD806" s="99">
        <f>COUNTIFS(通讯通路门店!$S:$S,$G806,通讯通路门店!$J:$J,"苹果体验店")</f>
        <v>0</v>
      </c>
      <c r="AE806" s="99">
        <f>COUNTIFS(通讯通路门店!$S:$S,$G806,通讯通路门店!$J:$J,"其他品牌专卖店")</f>
        <v>0</v>
      </c>
      <c r="AF806" s="99">
        <f>SUMIFS(通讯通路门店!$BI:$BI,通讯通路门店!$S:$S,$G806)</f>
        <v>0</v>
      </c>
      <c r="AG806" s="99">
        <f>SUMIFS(通讯通路门店!$BH:$BH,通讯通路门店!$S:$S,$G806)</f>
        <v>0</v>
      </c>
      <c r="AH806" s="99">
        <f t="shared" si="61"/>
        <v>0</v>
      </c>
      <c r="AI806" s="99">
        <f>SUMIFS(通讯通路门店!$BB:$BB,通讯通路门店!$S:$S,$G806)</f>
        <v>0</v>
      </c>
      <c r="AJ806" s="99">
        <f>SUMIFS(通讯通路门店!$BE:$BE,通讯通路门店!$S:$S,$G806)</f>
        <v>0</v>
      </c>
      <c r="AK806" s="99">
        <f>SUMIFS(通讯通路门店!$BG:$BG,通讯通路门店!$S:$S,$G806)</f>
        <v>0</v>
      </c>
      <c r="AL806" s="99">
        <f>SUMIFS(通讯通路门店!$BC:$BC,通讯通路门店!$S:$S,$G806)</f>
        <v>0</v>
      </c>
      <c r="AM806" s="99">
        <f>SUMIFS(通讯通路门店!$BD:$BD,通讯通路门店!$S:$S,$G806)</f>
        <v>0</v>
      </c>
      <c r="AN806" s="99">
        <f>SUMIFS(通讯通路门店!$BF:$BF,通讯通路门店!$S:$S,$G806)</f>
        <v>0</v>
      </c>
      <c r="AO806" s="99">
        <f t="shared" si="62"/>
        <v>0</v>
      </c>
      <c r="AP806" s="99">
        <f>SUMIFS(通讯通路门店!$K:$K,通讯通路门店!$S:$S,$G806)</f>
        <v>0</v>
      </c>
      <c r="AQ806" s="83"/>
      <c r="AR806" s="99">
        <f>SUMIFS(通讯通路门店!$T:$T,通讯通路门店!$S:$S,$G806)</f>
        <v>0</v>
      </c>
      <c r="AS806" s="99">
        <f>SUMIFS(通讯通路门店!$U:$U,通讯通路门店!$S:$S,$G806)</f>
        <v>0</v>
      </c>
      <c r="AT806" s="99">
        <f>SUMIFS(通讯通路门店!$V:$V,通讯通路门店!$S:$S,$G806)</f>
        <v>0</v>
      </c>
      <c r="AU806" s="99">
        <f>SUMIFS(通讯通路门店!$W:$W,通讯通路门店!$S:$S,$G806)</f>
        <v>0</v>
      </c>
      <c r="AV806" s="99">
        <f>SUMIFS(通讯通路门店!$Z:$Z,通讯通路门店!$S:$S,$G806)</f>
        <v>0</v>
      </c>
      <c r="AW806" s="99">
        <f>SUMIFS(通讯通路门店!$AB:$AB,通讯通路门店!$S:$S,$G806)</f>
        <v>0</v>
      </c>
      <c r="AX806" s="99">
        <f>SUMIFS(通讯通路门店!$X:$X,通讯通路门店!$S:$S,$G806)</f>
        <v>0</v>
      </c>
      <c r="AY806" s="99">
        <f>SUMIFS(通讯通路门店!$Y:$Y,通讯通路门店!$S:$S,$G806)</f>
        <v>0</v>
      </c>
      <c r="AZ806" s="99">
        <f>SUMIFS(通讯通路门店!$AA:$AA,通讯通路门店!$S:$S,$G806)</f>
        <v>0</v>
      </c>
      <c r="BA806" s="99">
        <f t="shared" si="63"/>
        <v>0</v>
      </c>
      <c r="BB806" s="99">
        <f t="shared" si="64"/>
        <v>0</v>
      </c>
      <c r="BC806" s="99">
        <f>SUMIFS(通讯通路门店!$W:$W,通讯通路门店!$S:$S,$G806,通讯通路门店!$J:$J,"荣耀体验店")+SUMIFS(通讯通路门店!$W:$W,通讯通路门店!$S:$S,$G806,通讯通路门店!$J:$J,"荣耀授权专卖店")</f>
        <v>0</v>
      </c>
      <c r="BD806" s="99">
        <f>SUMIFS(通讯通路门店!$Z:$Z,通讯通路门店!$S:$S,$G806,通讯通路门店!$J:$J,"VIVO体验店")</f>
        <v>0</v>
      </c>
      <c r="BE806" s="99">
        <f>SUMIFS(通讯通路门店!$AB:$AB,通讯通路门店!$S:$S,$G806,通讯通路门店!$J:$J,"OPPO体验店")</f>
        <v>0</v>
      </c>
      <c r="BF806" s="99">
        <f>SUMIFS(通讯通路门店!$X:$X,通讯通路门店!$S:$S,$G806,通讯通路门店!$J:$J,"华为授权体验店")+SUMIFS(通讯通路门店!$AA:$AA,通讯通路门店!$S:$S,$G806,通讯通路门店!$J:$J,"华为堡垒店")</f>
        <v>0</v>
      </c>
      <c r="BG806" s="99">
        <f>SUMIFS(通讯通路门店!$Y:$Y,通讯通路门店!$S:$S,$G806,通讯通路门店!$J:$J,"小米体验店")</f>
        <v>0</v>
      </c>
      <c r="BH806" s="99">
        <f>SUMIFS(通讯通路门店!$AA:$AA,通讯通路门店!$S:$S,$G806,通讯通路门店!$J:$J,"苹果体验店")</f>
        <v>0</v>
      </c>
      <c r="BI806" s="99">
        <f>SUMIFS(通讯通路门店!$K:$K,通讯通路门店!$S:$S,$G806,通讯通路门店!$J:$J,"其他品牌专卖店")</f>
        <v>0</v>
      </c>
      <c r="BJ806" s="99">
        <f>SUMIFS(通讯通路门店!$AC:$AC,通讯通路门店!$S:$S,$G806)</f>
        <v>0</v>
      </c>
      <c r="BK806" s="99">
        <f>SUMIFS(通讯通路门店!$AD:$AD,通讯通路门店!$S:$S,$G806)</f>
        <v>0</v>
      </c>
      <c r="BL806" s="99">
        <f>SUMIFS(通讯通路门店!$AE:$AE,通讯通路门店!$S:$S,$G806)</f>
        <v>0</v>
      </c>
      <c r="BM806" s="99">
        <f>SUMIFS(通讯通路门店!$AF:$AF,通讯通路门店!$S:$S,$G806)</f>
        <v>0</v>
      </c>
      <c r="BN806" s="99">
        <f>SUMIFS(通讯通路门店!$AG:$AG,通讯通路门店!$S:$S,$G806)</f>
        <v>0</v>
      </c>
      <c r="BO806" s="99">
        <f>SUMIFS(通讯通路门店!$AH:$AH,通讯通路门店!$S:$S,$G806)</f>
        <v>0</v>
      </c>
      <c r="BP806" s="99">
        <f>SUMIFS(通讯通路门店!$AI:$AI,通讯通路门店!$S:$S,$G806)</f>
        <v>0</v>
      </c>
      <c r="BQ806" s="83"/>
    </row>
    <row r="807" spans="1:69">
      <c r="A807" s="99" t="str">
        <f>IFERROR(_xlfn.XLOOKUP($G807,通讯通路门店!$S$4:$S$993933,通讯通路门店!$A$4:$A$993933,0,0),"")</f>
        <v/>
      </c>
      <c r="B807" s="99" t="str">
        <f>IFERROR(_xlfn.XLOOKUP($G807,通讯通路门店!$S$4:$S$993933,通讯通路门店!$B$4:$B$993933,0,0),"")</f>
        <v/>
      </c>
      <c r="C807" s="99" t="str">
        <f>IFERROR(_xlfn.XLOOKUP($G807,通讯通路门店!$S$4:$S$993933,通讯通路门店!$C$4:$C$993933,0,0),"")</f>
        <v/>
      </c>
      <c r="D807" s="99" t="str">
        <f>IFERROR(_xlfn.XLOOKUP($G807,通讯通路门店!$S$4:$S$993933,通讯通路门店!$D$4:$D$993933,0,0),"")</f>
        <v/>
      </c>
      <c r="E807" s="83"/>
      <c r="F807" s="83"/>
      <c r="G807" s="101" t="e">
        <v>#N/A</v>
      </c>
      <c r="H807" s="102" t="str">
        <f>IFERROR(_xlfn.XLOOKUP($G807,通讯通路门店!$S$4:$S$993933,通讯通路门店!$R$4:$R$993933,0,0),"")</f>
        <v/>
      </c>
      <c r="I807" s="83"/>
      <c r="J807" s="83"/>
      <c r="K807" s="83"/>
      <c r="L807" s="83"/>
      <c r="M807" s="83"/>
      <c r="N807" s="83"/>
      <c r="O807" s="83"/>
      <c r="P807" s="83"/>
      <c r="Q807" s="83"/>
      <c r="R807" s="83"/>
      <c r="S807" s="83"/>
      <c r="T807" s="83"/>
      <c r="U807" s="99">
        <f>COUNTIF(通讯通路门店!$S:$S,$G807)</f>
        <v>0</v>
      </c>
      <c r="V807" s="99">
        <f>COUNTIFS(通讯通路门店!$S:$S,$G807,通讯通路门店!$J:$J,"综合卖场")</f>
        <v>0</v>
      </c>
      <c r="W807" s="99">
        <f>SUMIFS(通讯通路门店!$AJ:$AJ,通讯通路门店!$S:$S,通讯客户沙盘!$G807)</f>
        <v>0</v>
      </c>
      <c r="X807" s="99">
        <f t="shared" si="60"/>
        <v>0</v>
      </c>
      <c r="Y807" s="99">
        <f>COUNTIFS(通讯通路门店!$S:$S,$G807,通讯通路门店!$J:$J,"荣耀体验店")+COUNTIFS(通讯通路门店!$S:$S,$G807,通讯通路门店!$J:$J,"荣耀授权专卖店")</f>
        <v>0</v>
      </c>
      <c r="Z807" s="99">
        <f>COUNTIFS(通讯通路门店!$S:$S,$G807,通讯通路门店!$J:$J,"VIVO体验店")</f>
        <v>0</v>
      </c>
      <c r="AA807" s="99">
        <f>COUNTIFS(通讯通路门店!$S:$S,$G807,通讯通路门店!$J:$J,"OPPO体验店")</f>
        <v>0</v>
      </c>
      <c r="AB807" s="99">
        <f>COUNTIFS(通讯通路门店!$S:$S,$G807,通讯通路门店!$J:$J,"华为授权体验店")+COUNTIFS(通讯通路门店!$S:$S,$G807,通讯通路门店!$J:$J,"华为堡垒店")</f>
        <v>0</v>
      </c>
      <c r="AC807" s="99">
        <f>COUNTIFS(通讯通路门店!$S:$S,$G807,通讯通路门店!$J:$J,"小米体验店")</f>
        <v>0</v>
      </c>
      <c r="AD807" s="99">
        <f>COUNTIFS(通讯通路门店!$S:$S,$G807,通讯通路门店!$J:$J,"苹果体验店")</f>
        <v>0</v>
      </c>
      <c r="AE807" s="99">
        <f>COUNTIFS(通讯通路门店!$S:$S,$G807,通讯通路门店!$J:$J,"其他品牌专卖店")</f>
        <v>0</v>
      </c>
      <c r="AF807" s="99">
        <f>SUMIFS(通讯通路门店!$BI:$BI,通讯通路门店!$S:$S,$G807)</f>
        <v>0</v>
      </c>
      <c r="AG807" s="99">
        <f>SUMIFS(通讯通路门店!$BH:$BH,通讯通路门店!$S:$S,$G807)</f>
        <v>0</v>
      </c>
      <c r="AH807" s="99">
        <f t="shared" si="61"/>
        <v>0</v>
      </c>
      <c r="AI807" s="99">
        <f>SUMIFS(通讯通路门店!$BB:$BB,通讯通路门店!$S:$S,$G807)</f>
        <v>0</v>
      </c>
      <c r="AJ807" s="99">
        <f>SUMIFS(通讯通路门店!$BE:$BE,通讯通路门店!$S:$S,$G807)</f>
        <v>0</v>
      </c>
      <c r="AK807" s="99">
        <f>SUMIFS(通讯通路门店!$BG:$BG,通讯通路门店!$S:$S,$G807)</f>
        <v>0</v>
      </c>
      <c r="AL807" s="99">
        <f>SUMIFS(通讯通路门店!$BC:$BC,通讯通路门店!$S:$S,$G807)</f>
        <v>0</v>
      </c>
      <c r="AM807" s="99">
        <f>SUMIFS(通讯通路门店!$BD:$BD,通讯通路门店!$S:$S,$G807)</f>
        <v>0</v>
      </c>
      <c r="AN807" s="99">
        <f>SUMIFS(通讯通路门店!$BF:$BF,通讯通路门店!$S:$S,$G807)</f>
        <v>0</v>
      </c>
      <c r="AO807" s="99">
        <f t="shared" si="62"/>
        <v>0</v>
      </c>
      <c r="AP807" s="99">
        <f>SUMIFS(通讯通路门店!$K:$K,通讯通路门店!$S:$S,$G807)</f>
        <v>0</v>
      </c>
      <c r="AQ807" s="83"/>
      <c r="AR807" s="99">
        <f>SUMIFS(通讯通路门店!$T:$T,通讯通路门店!$S:$S,$G807)</f>
        <v>0</v>
      </c>
      <c r="AS807" s="99">
        <f>SUMIFS(通讯通路门店!$U:$U,通讯通路门店!$S:$S,$G807)</f>
        <v>0</v>
      </c>
      <c r="AT807" s="99">
        <f>SUMIFS(通讯通路门店!$V:$V,通讯通路门店!$S:$S,$G807)</f>
        <v>0</v>
      </c>
      <c r="AU807" s="99">
        <f>SUMIFS(通讯通路门店!$W:$W,通讯通路门店!$S:$S,$G807)</f>
        <v>0</v>
      </c>
      <c r="AV807" s="99">
        <f>SUMIFS(通讯通路门店!$Z:$Z,通讯通路门店!$S:$S,$G807)</f>
        <v>0</v>
      </c>
      <c r="AW807" s="99">
        <f>SUMIFS(通讯通路门店!$AB:$AB,通讯通路门店!$S:$S,$G807)</f>
        <v>0</v>
      </c>
      <c r="AX807" s="99">
        <f>SUMIFS(通讯通路门店!$X:$X,通讯通路门店!$S:$S,$G807)</f>
        <v>0</v>
      </c>
      <c r="AY807" s="99">
        <f>SUMIFS(通讯通路门店!$Y:$Y,通讯通路门店!$S:$S,$G807)</f>
        <v>0</v>
      </c>
      <c r="AZ807" s="99">
        <f>SUMIFS(通讯通路门店!$AA:$AA,通讯通路门店!$S:$S,$G807)</f>
        <v>0</v>
      </c>
      <c r="BA807" s="99">
        <f t="shared" si="63"/>
        <v>0</v>
      </c>
      <c r="BB807" s="99">
        <f t="shared" si="64"/>
        <v>0</v>
      </c>
      <c r="BC807" s="99">
        <f>SUMIFS(通讯通路门店!$W:$W,通讯通路门店!$S:$S,$G807,通讯通路门店!$J:$J,"荣耀体验店")+SUMIFS(通讯通路门店!$W:$W,通讯通路门店!$S:$S,$G807,通讯通路门店!$J:$J,"荣耀授权专卖店")</f>
        <v>0</v>
      </c>
      <c r="BD807" s="99">
        <f>SUMIFS(通讯通路门店!$Z:$Z,通讯通路门店!$S:$S,$G807,通讯通路门店!$J:$J,"VIVO体验店")</f>
        <v>0</v>
      </c>
      <c r="BE807" s="99">
        <f>SUMIFS(通讯通路门店!$AB:$AB,通讯通路门店!$S:$S,$G807,通讯通路门店!$J:$J,"OPPO体验店")</f>
        <v>0</v>
      </c>
      <c r="BF807" s="99">
        <f>SUMIFS(通讯通路门店!$X:$X,通讯通路门店!$S:$S,$G807,通讯通路门店!$J:$J,"华为授权体验店")+SUMIFS(通讯通路门店!$AA:$AA,通讯通路门店!$S:$S,$G807,通讯通路门店!$J:$J,"华为堡垒店")</f>
        <v>0</v>
      </c>
      <c r="BG807" s="99">
        <f>SUMIFS(通讯通路门店!$Y:$Y,通讯通路门店!$S:$S,$G807,通讯通路门店!$J:$J,"小米体验店")</f>
        <v>0</v>
      </c>
      <c r="BH807" s="99">
        <f>SUMIFS(通讯通路门店!$AA:$AA,通讯通路门店!$S:$S,$G807,通讯通路门店!$J:$J,"苹果体验店")</f>
        <v>0</v>
      </c>
      <c r="BI807" s="99">
        <f>SUMIFS(通讯通路门店!$K:$K,通讯通路门店!$S:$S,$G807,通讯通路门店!$J:$J,"其他品牌专卖店")</f>
        <v>0</v>
      </c>
      <c r="BJ807" s="99">
        <f>SUMIFS(通讯通路门店!$AC:$AC,通讯通路门店!$S:$S,$G807)</f>
        <v>0</v>
      </c>
      <c r="BK807" s="99">
        <f>SUMIFS(通讯通路门店!$AD:$AD,通讯通路门店!$S:$S,$G807)</f>
        <v>0</v>
      </c>
      <c r="BL807" s="99">
        <f>SUMIFS(通讯通路门店!$AE:$AE,通讯通路门店!$S:$S,$G807)</f>
        <v>0</v>
      </c>
      <c r="BM807" s="99">
        <f>SUMIFS(通讯通路门店!$AF:$AF,通讯通路门店!$S:$S,$G807)</f>
        <v>0</v>
      </c>
      <c r="BN807" s="99">
        <f>SUMIFS(通讯通路门店!$AG:$AG,通讯通路门店!$S:$S,$G807)</f>
        <v>0</v>
      </c>
      <c r="BO807" s="99">
        <f>SUMIFS(通讯通路门店!$AH:$AH,通讯通路门店!$S:$S,$G807)</f>
        <v>0</v>
      </c>
      <c r="BP807" s="99">
        <f>SUMIFS(通讯通路门店!$AI:$AI,通讯通路门店!$S:$S,$G807)</f>
        <v>0</v>
      </c>
      <c r="BQ807" s="83"/>
    </row>
    <row r="808" spans="1:69">
      <c r="A808" s="99" t="str">
        <f>IFERROR(_xlfn.XLOOKUP($G808,通讯通路门店!$S$4:$S$993933,通讯通路门店!$A$4:$A$993933,0,0),"")</f>
        <v/>
      </c>
      <c r="B808" s="99" t="str">
        <f>IFERROR(_xlfn.XLOOKUP($G808,通讯通路门店!$S$4:$S$993933,通讯通路门店!$B$4:$B$993933,0,0),"")</f>
        <v/>
      </c>
      <c r="C808" s="99" t="str">
        <f>IFERROR(_xlfn.XLOOKUP($G808,通讯通路门店!$S$4:$S$993933,通讯通路门店!$C$4:$C$993933,0,0),"")</f>
        <v/>
      </c>
      <c r="D808" s="99" t="str">
        <f>IFERROR(_xlfn.XLOOKUP($G808,通讯通路门店!$S$4:$S$993933,通讯通路门店!$D$4:$D$993933,0,0),"")</f>
        <v/>
      </c>
      <c r="E808" s="83"/>
      <c r="F808" s="83"/>
      <c r="G808" s="101" t="e">
        <v>#N/A</v>
      </c>
      <c r="H808" s="102" t="str">
        <f>IFERROR(_xlfn.XLOOKUP($G808,通讯通路门店!$S$4:$S$993933,通讯通路门店!$R$4:$R$993933,0,0),"")</f>
        <v/>
      </c>
      <c r="I808" s="83"/>
      <c r="J808" s="83"/>
      <c r="K808" s="83"/>
      <c r="L808" s="83"/>
      <c r="M808" s="83"/>
      <c r="N808" s="83"/>
      <c r="O808" s="83"/>
      <c r="P808" s="83"/>
      <c r="Q808" s="83"/>
      <c r="R808" s="83"/>
      <c r="S808" s="83"/>
      <c r="T808" s="83"/>
      <c r="U808" s="99">
        <f>COUNTIF(通讯通路门店!$S:$S,$G808)</f>
        <v>0</v>
      </c>
      <c r="V808" s="99">
        <f>COUNTIFS(通讯通路门店!$S:$S,$G808,通讯通路门店!$J:$J,"综合卖场")</f>
        <v>0</v>
      </c>
      <c r="W808" s="99">
        <f>SUMIFS(通讯通路门店!$AJ:$AJ,通讯通路门店!$S:$S,通讯客户沙盘!$G808)</f>
        <v>0</v>
      </c>
      <c r="X808" s="99">
        <f t="shared" si="60"/>
        <v>0</v>
      </c>
      <c r="Y808" s="99">
        <f>COUNTIFS(通讯通路门店!$S:$S,$G808,通讯通路门店!$J:$J,"荣耀体验店")+COUNTIFS(通讯通路门店!$S:$S,$G808,通讯通路门店!$J:$J,"荣耀授权专卖店")</f>
        <v>0</v>
      </c>
      <c r="Z808" s="99">
        <f>COUNTIFS(通讯通路门店!$S:$S,$G808,通讯通路门店!$J:$J,"VIVO体验店")</f>
        <v>0</v>
      </c>
      <c r="AA808" s="99">
        <f>COUNTIFS(通讯通路门店!$S:$S,$G808,通讯通路门店!$J:$J,"OPPO体验店")</f>
        <v>0</v>
      </c>
      <c r="AB808" s="99">
        <f>COUNTIFS(通讯通路门店!$S:$S,$G808,通讯通路门店!$J:$J,"华为授权体验店")+COUNTIFS(通讯通路门店!$S:$S,$G808,通讯通路门店!$J:$J,"华为堡垒店")</f>
        <v>0</v>
      </c>
      <c r="AC808" s="99">
        <f>COUNTIFS(通讯通路门店!$S:$S,$G808,通讯通路门店!$J:$J,"小米体验店")</f>
        <v>0</v>
      </c>
      <c r="AD808" s="99">
        <f>COUNTIFS(通讯通路门店!$S:$S,$G808,通讯通路门店!$J:$J,"苹果体验店")</f>
        <v>0</v>
      </c>
      <c r="AE808" s="99">
        <f>COUNTIFS(通讯通路门店!$S:$S,$G808,通讯通路门店!$J:$J,"其他品牌专卖店")</f>
        <v>0</v>
      </c>
      <c r="AF808" s="99">
        <f>SUMIFS(通讯通路门店!$BI:$BI,通讯通路门店!$S:$S,$G808)</f>
        <v>0</v>
      </c>
      <c r="AG808" s="99">
        <f>SUMIFS(通讯通路门店!$BH:$BH,通讯通路门店!$S:$S,$G808)</f>
        <v>0</v>
      </c>
      <c r="AH808" s="99">
        <f t="shared" si="61"/>
        <v>0</v>
      </c>
      <c r="AI808" s="99">
        <f>SUMIFS(通讯通路门店!$BB:$BB,通讯通路门店!$S:$S,$G808)</f>
        <v>0</v>
      </c>
      <c r="AJ808" s="99">
        <f>SUMIFS(通讯通路门店!$BE:$BE,通讯通路门店!$S:$S,$G808)</f>
        <v>0</v>
      </c>
      <c r="AK808" s="99">
        <f>SUMIFS(通讯通路门店!$BG:$BG,通讯通路门店!$S:$S,$G808)</f>
        <v>0</v>
      </c>
      <c r="AL808" s="99">
        <f>SUMIFS(通讯通路门店!$BC:$BC,通讯通路门店!$S:$S,$G808)</f>
        <v>0</v>
      </c>
      <c r="AM808" s="99">
        <f>SUMIFS(通讯通路门店!$BD:$BD,通讯通路门店!$S:$S,$G808)</f>
        <v>0</v>
      </c>
      <c r="AN808" s="99">
        <f>SUMIFS(通讯通路门店!$BF:$BF,通讯通路门店!$S:$S,$G808)</f>
        <v>0</v>
      </c>
      <c r="AO808" s="99">
        <f t="shared" si="62"/>
        <v>0</v>
      </c>
      <c r="AP808" s="99">
        <f>SUMIFS(通讯通路门店!$K:$K,通讯通路门店!$S:$S,$G808)</f>
        <v>0</v>
      </c>
      <c r="AQ808" s="83"/>
      <c r="AR808" s="99">
        <f>SUMIFS(通讯通路门店!$T:$T,通讯通路门店!$S:$S,$G808)</f>
        <v>0</v>
      </c>
      <c r="AS808" s="99">
        <f>SUMIFS(通讯通路门店!$U:$U,通讯通路门店!$S:$S,$G808)</f>
        <v>0</v>
      </c>
      <c r="AT808" s="99">
        <f>SUMIFS(通讯通路门店!$V:$V,通讯通路门店!$S:$S,$G808)</f>
        <v>0</v>
      </c>
      <c r="AU808" s="99">
        <f>SUMIFS(通讯通路门店!$W:$W,通讯通路门店!$S:$S,$G808)</f>
        <v>0</v>
      </c>
      <c r="AV808" s="99">
        <f>SUMIFS(通讯通路门店!$Z:$Z,通讯通路门店!$S:$S,$G808)</f>
        <v>0</v>
      </c>
      <c r="AW808" s="99">
        <f>SUMIFS(通讯通路门店!$AB:$AB,通讯通路门店!$S:$S,$G808)</f>
        <v>0</v>
      </c>
      <c r="AX808" s="99">
        <f>SUMIFS(通讯通路门店!$X:$X,通讯通路门店!$S:$S,$G808)</f>
        <v>0</v>
      </c>
      <c r="AY808" s="99">
        <f>SUMIFS(通讯通路门店!$Y:$Y,通讯通路门店!$S:$S,$G808)</f>
        <v>0</v>
      </c>
      <c r="AZ808" s="99">
        <f>SUMIFS(通讯通路门店!$AA:$AA,通讯通路门店!$S:$S,$G808)</f>
        <v>0</v>
      </c>
      <c r="BA808" s="99">
        <f t="shared" si="63"/>
        <v>0</v>
      </c>
      <c r="BB808" s="99">
        <f t="shared" si="64"/>
        <v>0</v>
      </c>
      <c r="BC808" s="99">
        <f>SUMIFS(通讯通路门店!$W:$W,通讯通路门店!$S:$S,$G808,通讯通路门店!$J:$J,"荣耀体验店")+SUMIFS(通讯通路门店!$W:$W,通讯通路门店!$S:$S,$G808,通讯通路门店!$J:$J,"荣耀授权专卖店")</f>
        <v>0</v>
      </c>
      <c r="BD808" s="99">
        <f>SUMIFS(通讯通路门店!$Z:$Z,通讯通路门店!$S:$S,$G808,通讯通路门店!$J:$J,"VIVO体验店")</f>
        <v>0</v>
      </c>
      <c r="BE808" s="99">
        <f>SUMIFS(通讯通路门店!$AB:$AB,通讯通路门店!$S:$S,$G808,通讯通路门店!$J:$J,"OPPO体验店")</f>
        <v>0</v>
      </c>
      <c r="BF808" s="99">
        <f>SUMIFS(通讯通路门店!$X:$X,通讯通路门店!$S:$S,$G808,通讯通路门店!$J:$J,"华为授权体验店")+SUMIFS(通讯通路门店!$AA:$AA,通讯通路门店!$S:$S,$G808,通讯通路门店!$J:$J,"华为堡垒店")</f>
        <v>0</v>
      </c>
      <c r="BG808" s="99">
        <f>SUMIFS(通讯通路门店!$Y:$Y,通讯通路门店!$S:$S,$G808,通讯通路门店!$J:$J,"小米体验店")</f>
        <v>0</v>
      </c>
      <c r="BH808" s="99">
        <f>SUMIFS(通讯通路门店!$AA:$AA,通讯通路门店!$S:$S,$G808,通讯通路门店!$J:$J,"苹果体验店")</f>
        <v>0</v>
      </c>
      <c r="BI808" s="99">
        <f>SUMIFS(通讯通路门店!$K:$K,通讯通路门店!$S:$S,$G808,通讯通路门店!$J:$J,"其他品牌专卖店")</f>
        <v>0</v>
      </c>
      <c r="BJ808" s="99">
        <f>SUMIFS(通讯通路门店!$AC:$AC,通讯通路门店!$S:$S,$G808)</f>
        <v>0</v>
      </c>
      <c r="BK808" s="99">
        <f>SUMIFS(通讯通路门店!$AD:$AD,通讯通路门店!$S:$S,$G808)</f>
        <v>0</v>
      </c>
      <c r="BL808" s="99">
        <f>SUMIFS(通讯通路门店!$AE:$AE,通讯通路门店!$S:$S,$G808)</f>
        <v>0</v>
      </c>
      <c r="BM808" s="99">
        <f>SUMIFS(通讯通路门店!$AF:$AF,通讯通路门店!$S:$S,$G808)</f>
        <v>0</v>
      </c>
      <c r="BN808" s="99">
        <f>SUMIFS(通讯通路门店!$AG:$AG,通讯通路门店!$S:$S,$G808)</f>
        <v>0</v>
      </c>
      <c r="BO808" s="99">
        <f>SUMIFS(通讯通路门店!$AH:$AH,通讯通路门店!$S:$S,$G808)</f>
        <v>0</v>
      </c>
      <c r="BP808" s="99">
        <f>SUMIFS(通讯通路门店!$AI:$AI,通讯通路门店!$S:$S,$G808)</f>
        <v>0</v>
      </c>
      <c r="BQ808" s="83"/>
    </row>
    <row r="809" spans="1:69">
      <c r="A809" s="99" t="str">
        <f>IFERROR(_xlfn.XLOOKUP($G809,通讯通路门店!$S$4:$S$993933,通讯通路门店!$A$4:$A$993933,0,0),"")</f>
        <v/>
      </c>
      <c r="B809" s="99" t="str">
        <f>IFERROR(_xlfn.XLOOKUP($G809,通讯通路门店!$S$4:$S$993933,通讯通路门店!$B$4:$B$993933,0,0),"")</f>
        <v/>
      </c>
      <c r="C809" s="99" t="str">
        <f>IFERROR(_xlfn.XLOOKUP($G809,通讯通路门店!$S$4:$S$993933,通讯通路门店!$C$4:$C$993933,0,0),"")</f>
        <v/>
      </c>
      <c r="D809" s="99" t="str">
        <f>IFERROR(_xlfn.XLOOKUP($G809,通讯通路门店!$S$4:$S$993933,通讯通路门店!$D$4:$D$993933,0,0),"")</f>
        <v/>
      </c>
      <c r="E809" s="83"/>
      <c r="F809" s="83"/>
      <c r="G809" s="101" t="e">
        <v>#N/A</v>
      </c>
      <c r="H809" s="102" t="str">
        <f>IFERROR(_xlfn.XLOOKUP($G809,通讯通路门店!$S$4:$S$993933,通讯通路门店!$R$4:$R$993933,0,0),"")</f>
        <v/>
      </c>
      <c r="I809" s="83"/>
      <c r="J809" s="83"/>
      <c r="K809" s="83"/>
      <c r="L809" s="83"/>
      <c r="M809" s="83"/>
      <c r="N809" s="83"/>
      <c r="O809" s="83"/>
      <c r="P809" s="83"/>
      <c r="Q809" s="83"/>
      <c r="R809" s="83"/>
      <c r="S809" s="83"/>
      <c r="T809" s="83"/>
      <c r="U809" s="99">
        <f>COUNTIF(通讯通路门店!$S:$S,$G809)</f>
        <v>0</v>
      </c>
      <c r="V809" s="99">
        <f>COUNTIFS(通讯通路门店!$S:$S,$G809,通讯通路门店!$J:$J,"综合卖场")</f>
        <v>0</v>
      </c>
      <c r="W809" s="99">
        <f>SUMIFS(通讯通路门店!$AJ:$AJ,通讯通路门店!$S:$S,通讯客户沙盘!$G809)</f>
        <v>0</v>
      </c>
      <c r="X809" s="99">
        <f t="shared" si="60"/>
        <v>0</v>
      </c>
      <c r="Y809" s="99">
        <f>COUNTIFS(通讯通路门店!$S:$S,$G809,通讯通路门店!$J:$J,"荣耀体验店")+COUNTIFS(通讯通路门店!$S:$S,$G809,通讯通路门店!$J:$J,"荣耀授权专卖店")</f>
        <v>0</v>
      </c>
      <c r="Z809" s="99">
        <f>COUNTIFS(通讯通路门店!$S:$S,$G809,通讯通路门店!$J:$J,"VIVO体验店")</f>
        <v>0</v>
      </c>
      <c r="AA809" s="99">
        <f>COUNTIFS(通讯通路门店!$S:$S,$G809,通讯通路门店!$J:$J,"OPPO体验店")</f>
        <v>0</v>
      </c>
      <c r="AB809" s="99">
        <f>COUNTIFS(通讯通路门店!$S:$S,$G809,通讯通路门店!$J:$J,"华为授权体验店")+COUNTIFS(通讯通路门店!$S:$S,$G809,通讯通路门店!$J:$J,"华为堡垒店")</f>
        <v>0</v>
      </c>
      <c r="AC809" s="99">
        <f>COUNTIFS(通讯通路门店!$S:$S,$G809,通讯通路门店!$J:$J,"小米体验店")</f>
        <v>0</v>
      </c>
      <c r="AD809" s="99">
        <f>COUNTIFS(通讯通路门店!$S:$S,$G809,通讯通路门店!$J:$J,"苹果体验店")</f>
        <v>0</v>
      </c>
      <c r="AE809" s="99">
        <f>COUNTIFS(通讯通路门店!$S:$S,$G809,通讯通路门店!$J:$J,"其他品牌专卖店")</f>
        <v>0</v>
      </c>
      <c r="AF809" s="99">
        <f>SUMIFS(通讯通路门店!$BI:$BI,通讯通路门店!$S:$S,$G809)</f>
        <v>0</v>
      </c>
      <c r="AG809" s="99">
        <f>SUMIFS(通讯通路门店!$BH:$BH,通讯通路门店!$S:$S,$G809)</f>
        <v>0</v>
      </c>
      <c r="AH809" s="99">
        <f t="shared" si="61"/>
        <v>0</v>
      </c>
      <c r="AI809" s="99">
        <f>SUMIFS(通讯通路门店!$BB:$BB,通讯通路门店!$S:$S,$G809)</f>
        <v>0</v>
      </c>
      <c r="AJ809" s="99">
        <f>SUMIFS(通讯通路门店!$BE:$BE,通讯通路门店!$S:$S,$G809)</f>
        <v>0</v>
      </c>
      <c r="AK809" s="99">
        <f>SUMIFS(通讯通路门店!$BG:$BG,通讯通路门店!$S:$S,$G809)</f>
        <v>0</v>
      </c>
      <c r="AL809" s="99">
        <f>SUMIFS(通讯通路门店!$BC:$BC,通讯通路门店!$S:$S,$G809)</f>
        <v>0</v>
      </c>
      <c r="AM809" s="99">
        <f>SUMIFS(通讯通路门店!$BD:$BD,通讯通路门店!$S:$S,$G809)</f>
        <v>0</v>
      </c>
      <c r="AN809" s="99">
        <f>SUMIFS(通讯通路门店!$BF:$BF,通讯通路门店!$S:$S,$G809)</f>
        <v>0</v>
      </c>
      <c r="AO809" s="99">
        <f t="shared" si="62"/>
        <v>0</v>
      </c>
      <c r="AP809" s="99">
        <f>SUMIFS(通讯通路门店!$K:$K,通讯通路门店!$S:$S,$G809)</f>
        <v>0</v>
      </c>
      <c r="AQ809" s="83"/>
      <c r="AR809" s="99">
        <f>SUMIFS(通讯通路门店!$T:$T,通讯通路门店!$S:$S,$G809)</f>
        <v>0</v>
      </c>
      <c r="AS809" s="99">
        <f>SUMIFS(通讯通路门店!$U:$U,通讯通路门店!$S:$S,$G809)</f>
        <v>0</v>
      </c>
      <c r="AT809" s="99">
        <f>SUMIFS(通讯通路门店!$V:$V,通讯通路门店!$S:$S,$G809)</f>
        <v>0</v>
      </c>
      <c r="AU809" s="99">
        <f>SUMIFS(通讯通路门店!$W:$W,通讯通路门店!$S:$S,$G809)</f>
        <v>0</v>
      </c>
      <c r="AV809" s="99">
        <f>SUMIFS(通讯通路门店!$Z:$Z,通讯通路门店!$S:$S,$G809)</f>
        <v>0</v>
      </c>
      <c r="AW809" s="99">
        <f>SUMIFS(通讯通路门店!$AB:$AB,通讯通路门店!$S:$S,$G809)</f>
        <v>0</v>
      </c>
      <c r="AX809" s="99">
        <f>SUMIFS(通讯通路门店!$X:$X,通讯通路门店!$S:$S,$G809)</f>
        <v>0</v>
      </c>
      <c r="AY809" s="99">
        <f>SUMIFS(通讯通路门店!$Y:$Y,通讯通路门店!$S:$S,$G809)</f>
        <v>0</v>
      </c>
      <c r="AZ809" s="99">
        <f>SUMIFS(通讯通路门店!$AA:$AA,通讯通路门店!$S:$S,$G809)</f>
        <v>0</v>
      </c>
      <c r="BA809" s="99">
        <f t="shared" si="63"/>
        <v>0</v>
      </c>
      <c r="BB809" s="99">
        <f t="shared" si="64"/>
        <v>0</v>
      </c>
      <c r="BC809" s="99">
        <f>SUMIFS(通讯通路门店!$W:$W,通讯通路门店!$S:$S,$G809,通讯通路门店!$J:$J,"荣耀体验店")+SUMIFS(通讯通路门店!$W:$W,通讯通路门店!$S:$S,$G809,通讯通路门店!$J:$J,"荣耀授权专卖店")</f>
        <v>0</v>
      </c>
      <c r="BD809" s="99">
        <f>SUMIFS(通讯通路门店!$Z:$Z,通讯通路门店!$S:$S,$G809,通讯通路门店!$J:$J,"VIVO体验店")</f>
        <v>0</v>
      </c>
      <c r="BE809" s="99">
        <f>SUMIFS(通讯通路门店!$AB:$AB,通讯通路门店!$S:$S,$G809,通讯通路门店!$J:$J,"OPPO体验店")</f>
        <v>0</v>
      </c>
      <c r="BF809" s="99">
        <f>SUMIFS(通讯通路门店!$X:$X,通讯通路门店!$S:$S,$G809,通讯通路门店!$J:$J,"华为授权体验店")+SUMIFS(通讯通路门店!$AA:$AA,通讯通路门店!$S:$S,$G809,通讯通路门店!$J:$J,"华为堡垒店")</f>
        <v>0</v>
      </c>
      <c r="BG809" s="99">
        <f>SUMIFS(通讯通路门店!$Y:$Y,通讯通路门店!$S:$S,$G809,通讯通路门店!$J:$J,"小米体验店")</f>
        <v>0</v>
      </c>
      <c r="BH809" s="99">
        <f>SUMIFS(通讯通路门店!$AA:$AA,通讯通路门店!$S:$S,$G809,通讯通路门店!$J:$J,"苹果体验店")</f>
        <v>0</v>
      </c>
      <c r="BI809" s="99">
        <f>SUMIFS(通讯通路门店!$K:$K,通讯通路门店!$S:$S,$G809,通讯通路门店!$J:$J,"其他品牌专卖店")</f>
        <v>0</v>
      </c>
      <c r="BJ809" s="99">
        <f>SUMIFS(通讯通路门店!$AC:$AC,通讯通路门店!$S:$S,$G809)</f>
        <v>0</v>
      </c>
      <c r="BK809" s="99">
        <f>SUMIFS(通讯通路门店!$AD:$AD,通讯通路门店!$S:$S,$G809)</f>
        <v>0</v>
      </c>
      <c r="BL809" s="99">
        <f>SUMIFS(通讯通路门店!$AE:$AE,通讯通路门店!$S:$S,$G809)</f>
        <v>0</v>
      </c>
      <c r="BM809" s="99">
        <f>SUMIFS(通讯通路门店!$AF:$AF,通讯通路门店!$S:$S,$G809)</f>
        <v>0</v>
      </c>
      <c r="BN809" s="99">
        <f>SUMIFS(通讯通路门店!$AG:$AG,通讯通路门店!$S:$S,$G809)</f>
        <v>0</v>
      </c>
      <c r="BO809" s="99">
        <f>SUMIFS(通讯通路门店!$AH:$AH,通讯通路门店!$S:$S,$G809)</f>
        <v>0</v>
      </c>
      <c r="BP809" s="99">
        <f>SUMIFS(通讯通路门店!$AI:$AI,通讯通路门店!$S:$S,$G809)</f>
        <v>0</v>
      </c>
      <c r="BQ809" s="83"/>
    </row>
    <row r="810" spans="1:69">
      <c r="A810" s="99" t="str">
        <f>IFERROR(_xlfn.XLOOKUP($G810,通讯通路门店!$S$4:$S$993933,通讯通路门店!$A$4:$A$993933,0,0),"")</f>
        <v/>
      </c>
      <c r="B810" s="99" t="str">
        <f>IFERROR(_xlfn.XLOOKUP($G810,通讯通路门店!$S$4:$S$993933,通讯通路门店!$B$4:$B$993933,0,0),"")</f>
        <v/>
      </c>
      <c r="C810" s="99" t="str">
        <f>IFERROR(_xlfn.XLOOKUP($G810,通讯通路门店!$S$4:$S$993933,通讯通路门店!$C$4:$C$993933,0,0),"")</f>
        <v/>
      </c>
      <c r="D810" s="99" t="str">
        <f>IFERROR(_xlfn.XLOOKUP($G810,通讯通路门店!$S$4:$S$993933,通讯通路门店!$D$4:$D$993933,0,0),"")</f>
        <v/>
      </c>
      <c r="E810" s="83"/>
      <c r="F810" s="83"/>
      <c r="G810" s="101" t="e">
        <v>#N/A</v>
      </c>
      <c r="H810" s="102" t="str">
        <f>IFERROR(_xlfn.XLOOKUP($G810,通讯通路门店!$S$4:$S$993933,通讯通路门店!$R$4:$R$993933,0,0),"")</f>
        <v/>
      </c>
      <c r="I810" s="83"/>
      <c r="J810" s="83"/>
      <c r="K810" s="83"/>
      <c r="L810" s="83"/>
      <c r="M810" s="83"/>
      <c r="N810" s="83"/>
      <c r="O810" s="83"/>
      <c r="P810" s="83"/>
      <c r="Q810" s="83"/>
      <c r="R810" s="83"/>
      <c r="S810" s="83"/>
      <c r="T810" s="83"/>
      <c r="U810" s="99">
        <f>COUNTIF(通讯通路门店!$S:$S,$G810)</f>
        <v>0</v>
      </c>
      <c r="V810" s="99">
        <f>COUNTIFS(通讯通路门店!$S:$S,$G810,通讯通路门店!$J:$J,"综合卖场")</f>
        <v>0</v>
      </c>
      <c r="W810" s="99">
        <f>SUMIFS(通讯通路门店!$AJ:$AJ,通讯通路门店!$S:$S,通讯客户沙盘!$G810)</f>
        <v>0</v>
      </c>
      <c r="X810" s="99">
        <f t="shared" si="60"/>
        <v>0</v>
      </c>
      <c r="Y810" s="99">
        <f>COUNTIFS(通讯通路门店!$S:$S,$G810,通讯通路门店!$J:$J,"荣耀体验店")+COUNTIFS(通讯通路门店!$S:$S,$G810,通讯通路门店!$J:$J,"荣耀授权专卖店")</f>
        <v>0</v>
      </c>
      <c r="Z810" s="99">
        <f>COUNTIFS(通讯通路门店!$S:$S,$G810,通讯通路门店!$J:$J,"VIVO体验店")</f>
        <v>0</v>
      </c>
      <c r="AA810" s="99">
        <f>COUNTIFS(通讯通路门店!$S:$S,$G810,通讯通路门店!$J:$J,"OPPO体验店")</f>
        <v>0</v>
      </c>
      <c r="AB810" s="99">
        <f>COUNTIFS(通讯通路门店!$S:$S,$G810,通讯通路门店!$J:$J,"华为授权体验店")+COUNTIFS(通讯通路门店!$S:$S,$G810,通讯通路门店!$J:$J,"华为堡垒店")</f>
        <v>0</v>
      </c>
      <c r="AC810" s="99">
        <f>COUNTIFS(通讯通路门店!$S:$S,$G810,通讯通路门店!$J:$J,"小米体验店")</f>
        <v>0</v>
      </c>
      <c r="AD810" s="99">
        <f>COUNTIFS(通讯通路门店!$S:$S,$G810,通讯通路门店!$J:$J,"苹果体验店")</f>
        <v>0</v>
      </c>
      <c r="AE810" s="99">
        <f>COUNTIFS(通讯通路门店!$S:$S,$G810,通讯通路门店!$J:$J,"其他品牌专卖店")</f>
        <v>0</v>
      </c>
      <c r="AF810" s="99">
        <f>SUMIFS(通讯通路门店!$BI:$BI,通讯通路门店!$S:$S,$G810)</f>
        <v>0</v>
      </c>
      <c r="AG810" s="99">
        <f>SUMIFS(通讯通路门店!$BH:$BH,通讯通路门店!$S:$S,$G810)</f>
        <v>0</v>
      </c>
      <c r="AH810" s="99">
        <f t="shared" si="61"/>
        <v>0</v>
      </c>
      <c r="AI810" s="99">
        <f>SUMIFS(通讯通路门店!$BB:$BB,通讯通路门店!$S:$S,$G810)</f>
        <v>0</v>
      </c>
      <c r="AJ810" s="99">
        <f>SUMIFS(通讯通路门店!$BE:$BE,通讯通路门店!$S:$S,$G810)</f>
        <v>0</v>
      </c>
      <c r="AK810" s="99">
        <f>SUMIFS(通讯通路门店!$BG:$BG,通讯通路门店!$S:$S,$G810)</f>
        <v>0</v>
      </c>
      <c r="AL810" s="99">
        <f>SUMIFS(通讯通路门店!$BC:$BC,通讯通路门店!$S:$S,$G810)</f>
        <v>0</v>
      </c>
      <c r="AM810" s="99">
        <f>SUMIFS(通讯通路门店!$BD:$BD,通讯通路门店!$S:$S,$G810)</f>
        <v>0</v>
      </c>
      <c r="AN810" s="99">
        <f>SUMIFS(通讯通路门店!$BF:$BF,通讯通路门店!$S:$S,$G810)</f>
        <v>0</v>
      </c>
      <c r="AO810" s="99">
        <f t="shared" si="62"/>
        <v>0</v>
      </c>
      <c r="AP810" s="99">
        <f>SUMIFS(通讯通路门店!$K:$K,通讯通路门店!$S:$S,$G810)</f>
        <v>0</v>
      </c>
      <c r="AQ810" s="83"/>
      <c r="AR810" s="99">
        <f>SUMIFS(通讯通路门店!$T:$T,通讯通路门店!$S:$S,$G810)</f>
        <v>0</v>
      </c>
      <c r="AS810" s="99">
        <f>SUMIFS(通讯通路门店!$U:$U,通讯通路门店!$S:$S,$G810)</f>
        <v>0</v>
      </c>
      <c r="AT810" s="99">
        <f>SUMIFS(通讯通路门店!$V:$V,通讯通路门店!$S:$S,$G810)</f>
        <v>0</v>
      </c>
      <c r="AU810" s="99">
        <f>SUMIFS(通讯通路门店!$W:$W,通讯通路门店!$S:$S,$G810)</f>
        <v>0</v>
      </c>
      <c r="AV810" s="99">
        <f>SUMIFS(通讯通路门店!$Z:$Z,通讯通路门店!$S:$S,$G810)</f>
        <v>0</v>
      </c>
      <c r="AW810" s="99">
        <f>SUMIFS(通讯通路门店!$AB:$AB,通讯通路门店!$S:$S,$G810)</f>
        <v>0</v>
      </c>
      <c r="AX810" s="99">
        <f>SUMIFS(通讯通路门店!$X:$X,通讯通路门店!$S:$S,$G810)</f>
        <v>0</v>
      </c>
      <c r="AY810" s="99">
        <f>SUMIFS(通讯通路门店!$Y:$Y,通讯通路门店!$S:$S,$G810)</f>
        <v>0</v>
      </c>
      <c r="AZ810" s="99">
        <f>SUMIFS(通讯通路门店!$AA:$AA,通讯通路门店!$S:$S,$G810)</f>
        <v>0</v>
      </c>
      <c r="BA810" s="99">
        <f t="shared" si="63"/>
        <v>0</v>
      </c>
      <c r="BB810" s="99">
        <f t="shared" si="64"/>
        <v>0</v>
      </c>
      <c r="BC810" s="99">
        <f>SUMIFS(通讯通路门店!$W:$W,通讯通路门店!$S:$S,$G810,通讯通路门店!$J:$J,"荣耀体验店")+SUMIFS(通讯通路门店!$W:$W,通讯通路门店!$S:$S,$G810,通讯通路门店!$J:$J,"荣耀授权专卖店")</f>
        <v>0</v>
      </c>
      <c r="BD810" s="99">
        <f>SUMIFS(通讯通路门店!$Z:$Z,通讯通路门店!$S:$S,$G810,通讯通路门店!$J:$J,"VIVO体验店")</f>
        <v>0</v>
      </c>
      <c r="BE810" s="99">
        <f>SUMIFS(通讯通路门店!$AB:$AB,通讯通路门店!$S:$S,$G810,通讯通路门店!$J:$J,"OPPO体验店")</f>
        <v>0</v>
      </c>
      <c r="BF810" s="99">
        <f>SUMIFS(通讯通路门店!$X:$X,通讯通路门店!$S:$S,$G810,通讯通路门店!$J:$J,"华为授权体验店")+SUMIFS(通讯通路门店!$AA:$AA,通讯通路门店!$S:$S,$G810,通讯通路门店!$J:$J,"华为堡垒店")</f>
        <v>0</v>
      </c>
      <c r="BG810" s="99">
        <f>SUMIFS(通讯通路门店!$Y:$Y,通讯通路门店!$S:$S,$G810,通讯通路门店!$J:$J,"小米体验店")</f>
        <v>0</v>
      </c>
      <c r="BH810" s="99">
        <f>SUMIFS(通讯通路门店!$AA:$AA,通讯通路门店!$S:$S,$G810,通讯通路门店!$J:$J,"苹果体验店")</f>
        <v>0</v>
      </c>
      <c r="BI810" s="99">
        <f>SUMIFS(通讯通路门店!$K:$K,通讯通路门店!$S:$S,$G810,通讯通路门店!$J:$J,"其他品牌专卖店")</f>
        <v>0</v>
      </c>
      <c r="BJ810" s="99">
        <f>SUMIFS(通讯通路门店!$AC:$AC,通讯通路门店!$S:$S,$G810)</f>
        <v>0</v>
      </c>
      <c r="BK810" s="99">
        <f>SUMIFS(通讯通路门店!$AD:$AD,通讯通路门店!$S:$S,$G810)</f>
        <v>0</v>
      </c>
      <c r="BL810" s="99">
        <f>SUMIFS(通讯通路门店!$AE:$AE,通讯通路门店!$S:$S,$G810)</f>
        <v>0</v>
      </c>
      <c r="BM810" s="99">
        <f>SUMIFS(通讯通路门店!$AF:$AF,通讯通路门店!$S:$S,$G810)</f>
        <v>0</v>
      </c>
      <c r="BN810" s="99">
        <f>SUMIFS(通讯通路门店!$AG:$AG,通讯通路门店!$S:$S,$G810)</f>
        <v>0</v>
      </c>
      <c r="BO810" s="99">
        <f>SUMIFS(通讯通路门店!$AH:$AH,通讯通路门店!$S:$S,$G810)</f>
        <v>0</v>
      </c>
      <c r="BP810" s="99">
        <f>SUMIFS(通讯通路门店!$AI:$AI,通讯通路门店!$S:$S,$G810)</f>
        <v>0</v>
      </c>
      <c r="BQ810" s="83"/>
    </row>
    <row r="811" spans="1:69">
      <c r="A811" s="99" t="str">
        <f>IFERROR(_xlfn.XLOOKUP($G811,通讯通路门店!$S$4:$S$993933,通讯通路门店!$A$4:$A$993933,0,0),"")</f>
        <v/>
      </c>
      <c r="B811" s="99" t="str">
        <f>IFERROR(_xlfn.XLOOKUP($G811,通讯通路门店!$S$4:$S$993933,通讯通路门店!$B$4:$B$993933,0,0),"")</f>
        <v/>
      </c>
      <c r="C811" s="99" t="str">
        <f>IFERROR(_xlfn.XLOOKUP($G811,通讯通路门店!$S$4:$S$993933,通讯通路门店!$C$4:$C$993933,0,0),"")</f>
        <v/>
      </c>
      <c r="D811" s="99" t="str">
        <f>IFERROR(_xlfn.XLOOKUP($G811,通讯通路门店!$S$4:$S$993933,通讯通路门店!$D$4:$D$993933,0,0),"")</f>
        <v/>
      </c>
      <c r="E811" s="83"/>
      <c r="F811" s="83"/>
      <c r="G811" s="101" t="e">
        <v>#N/A</v>
      </c>
      <c r="H811" s="102" t="str">
        <f>IFERROR(_xlfn.XLOOKUP($G811,通讯通路门店!$S$4:$S$993933,通讯通路门店!$R$4:$R$993933,0,0),"")</f>
        <v/>
      </c>
      <c r="I811" s="83"/>
      <c r="J811" s="83"/>
      <c r="K811" s="83"/>
      <c r="L811" s="83"/>
      <c r="M811" s="83"/>
      <c r="N811" s="83"/>
      <c r="O811" s="83"/>
      <c r="P811" s="83"/>
      <c r="Q811" s="83"/>
      <c r="R811" s="83"/>
      <c r="S811" s="83"/>
      <c r="T811" s="83"/>
      <c r="U811" s="99">
        <f>COUNTIF(通讯通路门店!$S:$S,$G811)</f>
        <v>0</v>
      </c>
      <c r="V811" s="99">
        <f>COUNTIFS(通讯通路门店!$S:$S,$G811,通讯通路门店!$J:$J,"综合卖场")</f>
        <v>0</v>
      </c>
      <c r="W811" s="99">
        <f>SUMIFS(通讯通路门店!$AJ:$AJ,通讯通路门店!$S:$S,通讯客户沙盘!$G811)</f>
        <v>0</v>
      </c>
      <c r="X811" s="99">
        <f t="shared" si="60"/>
        <v>0</v>
      </c>
      <c r="Y811" s="99">
        <f>COUNTIFS(通讯通路门店!$S:$S,$G811,通讯通路门店!$J:$J,"荣耀体验店")+COUNTIFS(通讯通路门店!$S:$S,$G811,通讯通路门店!$J:$J,"荣耀授权专卖店")</f>
        <v>0</v>
      </c>
      <c r="Z811" s="99">
        <f>COUNTIFS(通讯通路门店!$S:$S,$G811,通讯通路门店!$J:$J,"VIVO体验店")</f>
        <v>0</v>
      </c>
      <c r="AA811" s="99">
        <f>COUNTIFS(通讯通路门店!$S:$S,$G811,通讯通路门店!$J:$J,"OPPO体验店")</f>
        <v>0</v>
      </c>
      <c r="AB811" s="99">
        <f>COUNTIFS(通讯通路门店!$S:$S,$G811,通讯通路门店!$J:$J,"华为授权体验店")+COUNTIFS(通讯通路门店!$S:$S,$G811,通讯通路门店!$J:$J,"华为堡垒店")</f>
        <v>0</v>
      </c>
      <c r="AC811" s="99">
        <f>COUNTIFS(通讯通路门店!$S:$S,$G811,通讯通路门店!$J:$J,"小米体验店")</f>
        <v>0</v>
      </c>
      <c r="AD811" s="99">
        <f>COUNTIFS(通讯通路门店!$S:$S,$G811,通讯通路门店!$J:$J,"苹果体验店")</f>
        <v>0</v>
      </c>
      <c r="AE811" s="99">
        <f>COUNTIFS(通讯通路门店!$S:$S,$G811,通讯通路门店!$J:$J,"其他品牌专卖店")</f>
        <v>0</v>
      </c>
      <c r="AF811" s="99">
        <f>SUMIFS(通讯通路门店!$BI:$BI,通讯通路门店!$S:$S,$G811)</f>
        <v>0</v>
      </c>
      <c r="AG811" s="99">
        <f>SUMIFS(通讯通路门店!$BH:$BH,通讯通路门店!$S:$S,$G811)</f>
        <v>0</v>
      </c>
      <c r="AH811" s="99">
        <f t="shared" si="61"/>
        <v>0</v>
      </c>
      <c r="AI811" s="99">
        <f>SUMIFS(通讯通路门店!$BB:$BB,通讯通路门店!$S:$S,$G811)</f>
        <v>0</v>
      </c>
      <c r="AJ811" s="99">
        <f>SUMIFS(通讯通路门店!$BE:$BE,通讯通路门店!$S:$S,$G811)</f>
        <v>0</v>
      </c>
      <c r="AK811" s="99">
        <f>SUMIFS(通讯通路门店!$BG:$BG,通讯通路门店!$S:$S,$G811)</f>
        <v>0</v>
      </c>
      <c r="AL811" s="99">
        <f>SUMIFS(通讯通路门店!$BC:$BC,通讯通路门店!$S:$S,$G811)</f>
        <v>0</v>
      </c>
      <c r="AM811" s="99">
        <f>SUMIFS(通讯通路门店!$BD:$BD,通讯通路门店!$S:$S,$G811)</f>
        <v>0</v>
      </c>
      <c r="AN811" s="99">
        <f>SUMIFS(通讯通路门店!$BF:$BF,通讯通路门店!$S:$S,$G811)</f>
        <v>0</v>
      </c>
      <c r="AO811" s="99">
        <f t="shared" si="62"/>
        <v>0</v>
      </c>
      <c r="AP811" s="99">
        <f>SUMIFS(通讯通路门店!$K:$K,通讯通路门店!$S:$S,$G811)</f>
        <v>0</v>
      </c>
      <c r="AQ811" s="83"/>
      <c r="AR811" s="99">
        <f>SUMIFS(通讯通路门店!$T:$T,通讯通路门店!$S:$S,$G811)</f>
        <v>0</v>
      </c>
      <c r="AS811" s="99">
        <f>SUMIFS(通讯通路门店!$U:$U,通讯通路门店!$S:$S,$G811)</f>
        <v>0</v>
      </c>
      <c r="AT811" s="99">
        <f>SUMIFS(通讯通路门店!$V:$V,通讯通路门店!$S:$S,$G811)</f>
        <v>0</v>
      </c>
      <c r="AU811" s="99">
        <f>SUMIFS(通讯通路门店!$W:$W,通讯通路门店!$S:$S,$G811)</f>
        <v>0</v>
      </c>
      <c r="AV811" s="99">
        <f>SUMIFS(通讯通路门店!$Z:$Z,通讯通路门店!$S:$S,$G811)</f>
        <v>0</v>
      </c>
      <c r="AW811" s="99">
        <f>SUMIFS(通讯通路门店!$AB:$AB,通讯通路门店!$S:$S,$G811)</f>
        <v>0</v>
      </c>
      <c r="AX811" s="99">
        <f>SUMIFS(通讯通路门店!$X:$X,通讯通路门店!$S:$S,$G811)</f>
        <v>0</v>
      </c>
      <c r="AY811" s="99">
        <f>SUMIFS(通讯通路门店!$Y:$Y,通讯通路门店!$S:$S,$G811)</f>
        <v>0</v>
      </c>
      <c r="AZ811" s="99">
        <f>SUMIFS(通讯通路门店!$AA:$AA,通讯通路门店!$S:$S,$G811)</f>
        <v>0</v>
      </c>
      <c r="BA811" s="99">
        <f t="shared" si="63"/>
        <v>0</v>
      </c>
      <c r="BB811" s="99">
        <f t="shared" si="64"/>
        <v>0</v>
      </c>
      <c r="BC811" s="99">
        <f>SUMIFS(通讯通路门店!$W:$W,通讯通路门店!$S:$S,$G811,通讯通路门店!$J:$J,"荣耀体验店")+SUMIFS(通讯通路门店!$W:$W,通讯通路门店!$S:$S,$G811,通讯通路门店!$J:$J,"荣耀授权专卖店")</f>
        <v>0</v>
      </c>
      <c r="BD811" s="99">
        <f>SUMIFS(通讯通路门店!$Z:$Z,通讯通路门店!$S:$S,$G811,通讯通路门店!$J:$J,"VIVO体验店")</f>
        <v>0</v>
      </c>
      <c r="BE811" s="99">
        <f>SUMIFS(通讯通路门店!$AB:$AB,通讯通路门店!$S:$S,$G811,通讯通路门店!$J:$J,"OPPO体验店")</f>
        <v>0</v>
      </c>
      <c r="BF811" s="99">
        <f>SUMIFS(通讯通路门店!$X:$X,通讯通路门店!$S:$S,$G811,通讯通路门店!$J:$J,"华为授权体验店")+SUMIFS(通讯通路门店!$AA:$AA,通讯通路门店!$S:$S,$G811,通讯通路门店!$J:$J,"华为堡垒店")</f>
        <v>0</v>
      </c>
      <c r="BG811" s="99">
        <f>SUMIFS(通讯通路门店!$Y:$Y,通讯通路门店!$S:$S,$G811,通讯通路门店!$J:$J,"小米体验店")</f>
        <v>0</v>
      </c>
      <c r="BH811" s="99">
        <f>SUMIFS(通讯通路门店!$AA:$AA,通讯通路门店!$S:$S,$G811,通讯通路门店!$J:$J,"苹果体验店")</f>
        <v>0</v>
      </c>
      <c r="BI811" s="99">
        <f>SUMIFS(通讯通路门店!$K:$K,通讯通路门店!$S:$S,$G811,通讯通路门店!$J:$J,"其他品牌专卖店")</f>
        <v>0</v>
      </c>
      <c r="BJ811" s="99">
        <f>SUMIFS(通讯通路门店!$AC:$AC,通讯通路门店!$S:$S,$G811)</f>
        <v>0</v>
      </c>
      <c r="BK811" s="99">
        <f>SUMIFS(通讯通路门店!$AD:$AD,通讯通路门店!$S:$S,$G811)</f>
        <v>0</v>
      </c>
      <c r="BL811" s="99">
        <f>SUMIFS(通讯通路门店!$AE:$AE,通讯通路门店!$S:$S,$G811)</f>
        <v>0</v>
      </c>
      <c r="BM811" s="99">
        <f>SUMIFS(通讯通路门店!$AF:$AF,通讯通路门店!$S:$S,$G811)</f>
        <v>0</v>
      </c>
      <c r="BN811" s="99">
        <f>SUMIFS(通讯通路门店!$AG:$AG,通讯通路门店!$S:$S,$G811)</f>
        <v>0</v>
      </c>
      <c r="BO811" s="99">
        <f>SUMIFS(通讯通路门店!$AH:$AH,通讯通路门店!$S:$S,$G811)</f>
        <v>0</v>
      </c>
      <c r="BP811" s="99">
        <f>SUMIFS(通讯通路门店!$AI:$AI,通讯通路门店!$S:$S,$G811)</f>
        <v>0</v>
      </c>
      <c r="BQ811" s="83"/>
    </row>
    <row r="812" spans="1:69">
      <c r="A812" s="99" t="str">
        <f>IFERROR(_xlfn.XLOOKUP($G812,通讯通路门店!$S$4:$S$993933,通讯通路门店!$A$4:$A$993933,0,0),"")</f>
        <v/>
      </c>
      <c r="B812" s="99" t="str">
        <f>IFERROR(_xlfn.XLOOKUP($G812,通讯通路门店!$S$4:$S$993933,通讯通路门店!$B$4:$B$993933,0,0),"")</f>
        <v/>
      </c>
      <c r="C812" s="99" t="str">
        <f>IFERROR(_xlfn.XLOOKUP($G812,通讯通路门店!$S$4:$S$993933,通讯通路门店!$C$4:$C$993933,0,0),"")</f>
        <v/>
      </c>
      <c r="D812" s="99" t="str">
        <f>IFERROR(_xlfn.XLOOKUP($G812,通讯通路门店!$S$4:$S$993933,通讯通路门店!$D$4:$D$993933,0,0),"")</f>
        <v/>
      </c>
      <c r="E812" s="83"/>
      <c r="F812" s="83"/>
      <c r="G812" s="101" t="e">
        <v>#N/A</v>
      </c>
      <c r="H812" s="102" t="str">
        <f>IFERROR(_xlfn.XLOOKUP($G812,通讯通路门店!$S$4:$S$993933,通讯通路门店!$R$4:$R$993933,0,0),"")</f>
        <v/>
      </c>
      <c r="I812" s="83"/>
      <c r="J812" s="83"/>
      <c r="K812" s="83"/>
      <c r="L812" s="83"/>
      <c r="M812" s="83"/>
      <c r="N812" s="83"/>
      <c r="O812" s="83"/>
      <c r="P812" s="83"/>
      <c r="Q812" s="83"/>
      <c r="R812" s="83"/>
      <c r="S812" s="83"/>
      <c r="T812" s="83"/>
      <c r="U812" s="99">
        <f>COUNTIF(通讯通路门店!$S:$S,$G812)</f>
        <v>0</v>
      </c>
      <c r="V812" s="99">
        <f>COUNTIFS(通讯通路门店!$S:$S,$G812,通讯通路门店!$J:$J,"综合卖场")</f>
        <v>0</v>
      </c>
      <c r="W812" s="99">
        <f>SUMIFS(通讯通路门店!$AJ:$AJ,通讯通路门店!$S:$S,通讯客户沙盘!$G812)</f>
        <v>0</v>
      </c>
      <c r="X812" s="99">
        <f t="shared" si="60"/>
        <v>0</v>
      </c>
      <c r="Y812" s="99">
        <f>COUNTIFS(通讯通路门店!$S:$S,$G812,通讯通路门店!$J:$J,"荣耀体验店")+COUNTIFS(通讯通路门店!$S:$S,$G812,通讯通路门店!$J:$J,"荣耀授权专卖店")</f>
        <v>0</v>
      </c>
      <c r="Z812" s="99">
        <f>COUNTIFS(通讯通路门店!$S:$S,$G812,通讯通路门店!$J:$J,"VIVO体验店")</f>
        <v>0</v>
      </c>
      <c r="AA812" s="99">
        <f>COUNTIFS(通讯通路门店!$S:$S,$G812,通讯通路门店!$J:$J,"OPPO体验店")</f>
        <v>0</v>
      </c>
      <c r="AB812" s="99">
        <f>COUNTIFS(通讯通路门店!$S:$S,$G812,通讯通路门店!$J:$J,"华为授权体验店")+COUNTIFS(通讯通路门店!$S:$S,$G812,通讯通路门店!$J:$J,"华为堡垒店")</f>
        <v>0</v>
      </c>
      <c r="AC812" s="99">
        <f>COUNTIFS(通讯通路门店!$S:$S,$G812,通讯通路门店!$J:$J,"小米体验店")</f>
        <v>0</v>
      </c>
      <c r="AD812" s="99">
        <f>COUNTIFS(通讯通路门店!$S:$S,$G812,通讯通路门店!$J:$J,"苹果体验店")</f>
        <v>0</v>
      </c>
      <c r="AE812" s="99">
        <f>COUNTIFS(通讯通路门店!$S:$S,$G812,通讯通路门店!$J:$J,"其他品牌专卖店")</f>
        <v>0</v>
      </c>
      <c r="AF812" s="99">
        <f>SUMIFS(通讯通路门店!$BI:$BI,通讯通路门店!$S:$S,$G812)</f>
        <v>0</v>
      </c>
      <c r="AG812" s="99">
        <f>SUMIFS(通讯通路门店!$BH:$BH,通讯通路门店!$S:$S,$G812)</f>
        <v>0</v>
      </c>
      <c r="AH812" s="99">
        <f t="shared" si="61"/>
        <v>0</v>
      </c>
      <c r="AI812" s="99">
        <f>SUMIFS(通讯通路门店!$BB:$BB,通讯通路门店!$S:$S,$G812)</f>
        <v>0</v>
      </c>
      <c r="AJ812" s="99">
        <f>SUMIFS(通讯通路门店!$BE:$BE,通讯通路门店!$S:$S,$G812)</f>
        <v>0</v>
      </c>
      <c r="AK812" s="99">
        <f>SUMIFS(通讯通路门店!$BG:$BG,通讯通路门店!$S:$S,$G812)</f>
        <v>0</v>
      </c>
      <c r="AL812" s="99">
        <f>SUMIFS(通讯通路门店!$BC:$BC,通讯通路门店!$S:$S,$G812)</f>
        <v>0</v>
      </c>
      <c r="AM812" s="99">
        <f>SUMIFS(通讯通路门店!$BD:$BD,通讯通路门店!$S:$S,$G812)</f>
        <v>0</v>
      </c>
      <c r="AN812" s="99">
        <f>SUMIFS(通讯通路门店!$BF:$BF,通讯通路门店!$S:$S,$G812)</f>
        <v>0</v>
      </c>
      <c r="AO812" s="99">
        <f t="shared" si="62"/>
        <v>0</v>
      </c>
      <c r="AP812" s="99">
        <f>SUMIFS(通讯通路门店!$K:$K,通讯通路门店!$S:$S,$G812)</f>
        <v>0</v>
      </c>
      <c r="AQ812" s="83"/>
      <c r="AR812" s="99">
        <f>SUMIFS(通讯通路门店!$T:$T,通讯通路门店!$S:$S,$G812)</f>
        <v>0</v>
      </c>
      <c r="AS812" s="99">
        <f>SUMIFS(通讯通路门店!$U:$U,通讯通路门店!$S:$S,$G812)</f>
        <v>0</v>
      </c>
      <c r="AT812" s="99">
        <f>SUMIFS(通讯通路门店!$V:$V,通讯通路门店!$S:$S,$G812)</f>
        <v>0</v>
      </c>
      <c r="AU812" s="99">
        <f>SUMIFS(通讯通路门店!$W:$W,通讯通路门店!$S:$S,$G812)</f>
        <v>0</v>
      </c>
      <c r="AV812" s="99">
        <f>SUMIFS(通讯通路门店!$Z:$Z,通讯通路门店!$S:$S,$G812)</f>
        <v>0</v>
      </c>
      <c r="AW812" s="99">
        <f>SUMIFS(通讯通路门店!$AB:$AB,通讯通路门店!$S:$S,$G812)</f>
        <v>0</v>
      </c>
      <c r="AX812" s="99">
        <f>SUMIFS(通讯通路门店!$X:$X,通讯通路门店!$S:$S,$G812)</f>
        <v>0</v>
      </c>
      <c r="AY812" s="99">
        <f>SUMIFS(通讯通路门店!$Y:$Y,通讯通路门店!$S:$S,$G812)</f>
        <v>0</v>
      </c>
      <c r="AZ812" s="99">
        <f>SUMIFS(通讯通路门店!$AA:$AA,通讯通路门店!$S:$S,$G812)</f>
        <v>0</v>
      </c>
      <c r="BA812" s="99">
        <f t="shared" si="63"/>
        <v>0</v>
      </c>
      <c r="BB812" s="99">
        <f t="shared" si="64"/>
        <v>0</v>
      </c>
      <c r="BC812" s="99">
        <f>SUMIFS(通讯通路门店!$W:$W,通讯通路门店!$S:$S,$G812,通讯通路门店!$J:$J,"荣耀体验店")+SUMIFS(通讯通路门店!$W:$W,通讯通路门店!$S:$S,$G812,通讯通路门店!$J:$J,"荣耀授权专卖店")</f>
        <v>0</v>
      </c>
      <c r="BD812" s="99">
        <f>SUMIFS(通讯通路门店!$Z:$Z,通讯通路门店!$S:$S,$G812,通讯通路门店!$J:$J,"VIVO体验店")</f>
        <v>0</v>
      </c>
      <c r="BE812" s="99">
        <f>SUMIFS(通讯通路门店!$AB:$AB,通讯通路门店!$S:$S,$G812,通讯通路门店!$J:$J,"OPPO体验店")</f>
        <v>0</v>
      </c>
      <c r="BF812" s="99">
        <f>SUMIFS(通讯通路门店!$X:$X,通讯通路门店!$S:$S,$G812,通讯通路门店!$J:$J,"华为授权体验店")+SUMIFS(通讯通路门店!$AA:$AA,通讯通路门店!$S:$S,$G812,通讯通路门店!$J:$J,"华为堡垒店")</f>
        <v>0</v>
      </c>
      <c r="BG812" s="99">
        <f>SUMIFS(通讯通路门店!$Y:$Y,通讯通路门店!$S:$S,$G812,通讯通路门店!$J:$J,"小米体验店")</f>
        <v>0</v>
      </c>
      <c r="BH812" s="99">
        <f>SUMIFS(通讯通路门店!$AA:$AA,通讯通路门店!$S:$S,$G812,通讯通路门店!$J:$J,"苹果体验店")</f>
        <v>0</v>
      </c>
      <c r="BI812" s="99">
        <f>SUMIFS(通讯通路门店!$K:$K,通讯通路门店!$S:$S,$G812,通讯通路门店!$J:$J,"其他品牌专卖店")</f>
        <v>0</v>
      </c>
      <c r="BJ812" s="99">
        <f>SUMIFS(通讯通路门店!$AC:$AC,通讯通路门店!$S:$S,$G812)</f>
        <v>0</v>
      </c>
      <c r="BK812" s="99">
        <f>SUMIFS(通讯通路门店!$AD:$AD,通讯通路门店!$S:$S,$G812)</f>
        <v>0</v>
      </c>
      <c r="BL812" s="99">
        <f>SUMIFS(通讯通路门店!$AE:$AE,通讯通路门店!$S:$S,$G812)</f>
        <v>0</v>
      </c>
      <c r="BM812" s="99">
        <f>SUMIFS(通讯通路门店!$AF:$AF,通讯通路门店!$S:$S,$G812)</f>
        <v>0</v>
      </c>
      <c r="BN812" s="99">
        <f>SUMIFS(通讯通路门店!$AG:$AG,通讯通路门店!$S:$S,$G812)</f>
        <v>0</v>
      </c>
      <c r="BO812" s="99">
        <f>SUMIFS(通讯通路门店!$AH:$AH,通讯通路门店!$S:$S,$G812)</f>
        <v>0</v>
      </c>
      <c r="BP812" s="99">
        <f>SUMIFS(通讯通路门店!$AI:$AI,通讯通路门店!$S:$S,$G812)</f>
        <v>0</v>
      </c>
      <c r="BQ812" s="83"/>
    </row>
    <row r="813" spans="1:69">
      <c r="A813" s="99" t="str">
        <f>IFERROR(_xlfn.XLOOKUP($G813,通讯通路门店!$S$4:$S$993933,通讯通路门店!$A$4:$A$993933,0,0),"")</f>
        <v/>
      </c>
      <c r="B813" s="99" t="str">
        <f>IFERROR(_xlfn.XLOOKUP($G813,通讯通路门店!$S$4:$S$993933,通讯通路门店!$B$4:$B$993933,0,0),"")</f>
        <v/>
      </c>
      <c r="C813" s="99" t="str">
        <f>IFERROR(_xlfn.XLOOKUP($G813,通讯通路门店!$S$4:$S$993933,通讯通路门店!$C$4:$C$993933,0,0),"")</f>
        <v/>
      </c>
      <c r="D813" s="99" t="str">
        <f>IFERROR(_xlfn.XLOOKUP($G813,通讯通路门店!$S$4:$S$993933,通讯通路门店!$D$4:$D$993933,0,0),"")</f>
        <v/>
      </c>
      <c r="E813" s="83"/>
      <c r="F813" s="83"/>
      <c r="G813" s="101" t="e">
        <v>#N/A</v>
      </c>
      <c r="H813" s="102" t="str">
        <f>IFERROR(_xlfn.XLOOKUP($G813,通讯通路门店!$S$4:$S$993933,通讯通路门店!$R$4:$R$993933,0,0),"")</f>
        <v/>
      </c>
      <c r="I813" s="83"/>
      <c r="J813" s="83"/>
      <c r="K813" s="83"/>
      <c r="L813" s="83"/>
      <c r="M813" s="83"/>
      <c r="N813" s="83"/>
      <c r="O813" s="83"/>
      <c r="P813" s="83"/>
      <c r="Q813" s="83"/>
      <c r="R813" s="83"/>
      <c r="S813" s="83"/>
      <c r="T813" s="83"/>
      <c r="U813" s="99">
        <f>COUNTIF(通讯通路门店!$S:$S,$G813)</f>
        <v>0</v>
      </c>
      <c r="V813" s="99">
        <f>COUNTIFS(通讯通路门店!$S:$S,$G813,通讯通路门店!$J:$J,"综合卖场")</f>
        <v>0</v>
      </c>
      <c r="W813" s="99">
        <f>SUMIFS(通讯通路门店!$AJ:$AJ,通讯通路门店!$S:$S,通讯客户沙盘!$G813)</f>
        <v>0</v>
      </c>
      <c r="X813" s="99">
        <f t="shared" si="60"/>
        <v>0</v>
      </c>
      <c r="Y813" s="99">
        <f>COUNTIFS(通讯通路门店!$S:$S,$G813,通讯通路门店!$J:$J,"荣耀体验店")+COUNTIFS(通讯通路门店!$S:$S,$G813,通讯通路门店!$J:$J,"荣耀授权专卖店")</f>
        <v>0</v>
      </c>
      <c r="Z813" s="99">
        <f>COUNTIFS(通讯通路门店!$S:$S,$G813,通讯通路门店!$J:$J,"VIVO体验店")</f>
        <v>0</v>
      </c>
      <c r="AA813" s="99">
        <f>COUNTIFS(通讯通路门店!$S:$S,$G813,通讯通路门店!$J:$J,"OPPO体验店")</f>
        <v>0</v>
      </c>
      <c r="AB813" s="99">
        <f>COUNTIFS(通讯通路门店!$S:$S,$G813,通讯通路门店!$J:$J,"华为授权体验店")+COUNTIFS(通讯通路门店!$S:$S,$G813,通讯通路门店!$J:$J,"华为堡垒店")</f>
        <v>0</v>
      </c>
      <c r="AC813" s="99">
        <f>COUNTIFS(通讯通路门店!$S:$S,$G813,通讯通路门店!$J:$J,"小米体验店")</f>
        <v>0</v>
      </c>
      <c r="AD813" s="99">
        <f>COUNTIFS(通讯通路门店!$S:$S,$G813,通讯通路门店!$J:$J,"苹果体验店")</f>
        <v>0</v>
      </c>
      <c r="AE813" s="99">
        <f>COUNTIFS(通讯通路门店!$S:$S,$G813,通讯通路门店!$J:$J,"其他品牌专卖店")</f>
        <v>0</v>
      </c>
      <c r="AF813" s="99">
        <f>SUMIFS(通讯通路门店!$BI:$BI,通讯通路门店!$S:$S,$G813)</f>
        <v>0</v>
      </c>
      <c r="AG813" s="99">
        <f>SUMIFS(通讯通路门店!$BH:$BH,通讯通路门店!$S:$S,$G813)</f>
        <v>0</v>
      </c>
      <c r="AH813" s="99">
        <f t="shared" si="61"/>
        <v>0</v>
      </c>
      <c r="AI813" s="99">
        <f>SUMIFS(通讯通路门店!$BB:$BB,通讯通路门店!$S:$S,$G813)</f>
        <v>0</v>
      </c>
      <c r="AJ813" s="99">
        <f>SUMIFS(通讯通路门店!$BE:$BE,通讯通路门店!$S:$S,$G813)</f>
        <v>0</v>
      </c>
      <c r="AK813" s="99">
        <f>SUMIFS(通讯通路门店!$BG:$BG,通讯通路门店!$S:$S,$G813)</f>
        <v>0</v>
      </c>
      <c r="AL813" s="99">
        <f>SUMIFS(通讯通路门店!$BC:$BC,通讯通路门店!$S:$S,$G813)</f>
        <v>0</v>
      </c>
      <c r="AM813" s="99">
        <f>SUMIFS(通讯通路门店!$BD:$BD,通讯通路门店!$S:$S,$G813)</f>
        <v>0</v>
      </c>
      <c r="AN813" s="99">
        <f>SUMIFS(通讯通路门店!$BF:$BF,通讯通路门店!$S:$S,$G813)</f>
        <v>0</v>
      </c>
      <c r="AO813" s="99">
        <f t="shared" si="62"/>
        <v>0</v>
      </c>
      <c r="AP813" s="99">
        <f>SUMIFS(通讯通路门店!$K:$K,通讯通路门店!$S:$S,$G813)</f>
        <v>0</v>
      </c>
      <c r="AQ813" s="83"/>
      <c r="AR813" s="99">
        <f>SUMIFS(通讯通路门店!$T:$T,通讯通路门店!$S:$S,$G813)</f>
        <v>0</v>
      </c>
      <c r="AS813" s="99">
        <f>SUMIFS(通讯通路门店!$U:$U,通讯通路门店!$S:$S,$G813)</f>
        <v>0</v>
      </c>
      <c r="AT813" s="99">
        <f>SUMIFS(通讯通路门店!$V:$V,通讯通路门店!$S:$S,$G813)</f>
        <v>0</v>
      </c>
      <c r="AU813" s="99">
        <f>SUMIFS(通讯通路门店!$W:$W,通讯通路门店!$S:$S,$G813)</f>
        <v>0</v>
      </c>
      <c r="AV813" s="99">
        <f>SUMIFS(通讯通路门店!$Z:$Z,通讯通路门店!$S:$S,$G813)</f>
        <v>0</v>
      </c>
      <c r="AW813" s="99">
        <f>SUMIFS(通讯通路门店!$AB:$AB,通讯通路门店!$S:$S,$G813)</f>
        <v>0</v>
      </c>
      <c r="AX813" s="99">
        <f>SUMIFS(通讯通路门店!$X:$X,通讯通路门店!$S:$S,$G813)</f>
        <v>0</v>
      </c>
      <c r="AY813" s="99">
        <f>SUMIFS(通讯通路门店!$Y:$Y,通讯通路门店!$S:$S,$G813)</f>
        <v>0</v>
      </c>
      <c r="AZ813" s="99">
        <f>SUMIFS(通讯通路门店!$AA:$AA,通讯通路门店!$S:$S,$G813)</f>
        <v>0</v>
      </c>
      <c r="BA813" s="99">
        <f t="shared" si="63"/>
        <v>0</v>
      </c>
      <c r="BB813" s="99">
        <f t="shared" si="64"/>
        <v>0</v>
      </c>
      <c r="BC813" s="99">
        <f>SUMIFS(通讯通路门店!$W:$W,通讯通路门店!$S:$S,$G813,通讯通路门店!$J:$J,"荣耀体验店")+SUMIFS(通讯通路门店!$W:$W,通讯通路门店!$S:$S,$G813,通讯通路门店!$J:$J,"荣耀授权专卖店")</f>
        <v>0</v>
      </c>
      <c r="BD813" s="99">
        <f>SUMIFS(通讯通路门店!$Z:$Z,通讯通路门店!$S:$S,$G813,通讯通路门店!$J:$J,"VIVO体验店")</f>
        <v>0</v>
      </c>
      <c r="BE813" s="99">
        <f>SUMIFS(通讯通路门店!$AB:$AB,通讯通路门店!$S:$S,$G813,通讯通路门店!$J:$J,"OPPO体验店")</f>
        <v>0</v>
      </c>
      <c r="BF813" s="99">
        <f>SUMIFS(通讯通路门店!$X:$X,通讯通路门店!$S:$S,$G813,通讯通路门店!$J:$J,"华为授权体验店")+SUMIFS(通讯通路门店!$AA:$AA,通讯通路门店!$S:$S,$G813,通讯通路门店!$J:$J,"华为堡垒店")</f>
        <v>0</v>
      </c>
      <c r="BG813" s="99">
        <f>SUMIFS(通讯通路门店!$Y:$Y,通讯通路门店!$S:$S,$G813,通讯通路门店!$J:$J,"小米体验店")</f>
        <v>0</v>
      </c>
      <c r="BH813" s="99">
        <f>SUMIFS(通讯通路门店!$AA:$AA,通讯通路门店!$S:$S,$G813,通讯通路门店!$J:$J,"苹果体验店")</f>
        <v>0</v>
      </c>
      <c r="BI813" s="99">
        <f>SUMIFS(通讯通路门店!$K:$K,通讯通路门店!$S:$S,$G813,通讯通路门店!$J:$J,"其他品牌专卖店")</f>
        <v>0</v>
      </c>
      <c r="BJ813" s="99">
        <f>SUMIFS(通讯通路门店!$AC:$AC,通讯通路门店!$S:$S,$G813)</f>
        <v>0</v>
      </c>
      <c r="BK813" s="99">
        <f>SUMIFS(通讯通路门店!$AD:$AD,通讯通路门店!$S:$S,$G813)</f>
        <v>0</v>
      </c>
      <c r="BL813" s="99">
        <f>SUMIFS(通讯通路门店!$AE:$AE,通讯通路门店!$S:$S,$G813)</f>
        <v>0</v>
      </c>
      <c r="BM813" s="99">
        <f>SUMIFS(通讯通路门店!$AF:$AF,通讯通路门店!$S:$S,$G813)</f>
        <v>0</v>
      </c>
      <c r="BN813" s="99">
        <f>SUMIFS(通讯通路门店!$AG:$AG,通讯通路门店!$S:$S,$G813)</f>
        <v>0</v>
      </c>
      <c r="BO813" s="99">
        <f>SUMIFS(通讯通路门店!$AH:$AH,通讯通路门店!$S:$S,$G813)</f>
        <v>0</v>
      </c>
      <c r="BP813" s="99">
        <f>SUMIFS(通讯通路门店!$AI:$AI,通讯通路门店!$S:$S,$G813)</f>
        <v>0</v>
      </c>
      <c r="BQ813" s="83"/>
    </row>
    <row r="814" spans="1:69">
      <c r="A814" s="99" t="str">
        <f>IFERROR(_xlfn.XLOOKUP($G814,通讯通路门店!$S$4:$S$993933,通讯通路门店!$A$4:$A$993933,0,0),"")</f>
        <v/>
      </c>
      <c r="B814" s="99" t="str">
        <f>IFERROR(_xlfn.XLOOKUP($G814,通讯通路门店!$S$4:$S$993933,通讯通路门店!$B$4:$B$993933,0,0),"")</f>
        <v/>
      </c>
      <c r="C814" s="99" t="str">
        <f>IFERROR(_xlfn.XLOOKUP($G814,通讯通路门店!$S$4:$S$993933,通讯通路门店!$C$4:$C$993933,0,0),"")</f>
        <v/>
      </c>
      <c r="D814" s="99" t="str">
        <f>IFERROR(_xlfn.XLOOKUP($G814,通讯通路门店!$S$4:$S$993933,通讯通路门店!$D$4:$D$993933,0,0),"")</f>
        <v/>
      </c>
      <c r="E814" s="83"/>
      <c r="F814" s="83"/>
      <c r="G814" s="101" t="e">
        <v>#N/A</v>
      </c>
      <c r="H814" s="102" t="str">
        <f>IFERROR(_xlfn.XLOOKUP($G814,通讯通路门店!$S$4:$S$993933,通讯通路门店!$R$4:$R$993933,0,0),"")</f>
        <v/>
      </c>
      <c r="I814" s="83"/>
      <c r="J814" s="83"/>
      <c r="K814" s="83"/>
      <c r="L814" s="83"/>
      <c r="M814" s="83"/>
      <c r="N814" s="83"/>
      <c r="O814" s="83"/>
      <c r="P814" s="83"/>
      <c r="Q814" s="83"/>
      <c r="R814" s="83"/>
      <c r="S814" s="83"/>
      <c r="T814" s="83"/>
      <c r="U814" s="99">
        <f>COUNTIF(通讯通路门店!$S:$S,$G814)</f>
        <v>0</v>
      </c>
      <c r="V814" s="99">
        <f>COUNTIFS(通讯通路门店!$S:$S,$G814,通讯通路门店!$J:$J,"综合卖场")</f>
        <v>0</v>
      </c>
      <c r="W814" s="99">
        <f>SUMIFS(通讯通路门店!$AJ:$AJ,通讯通路门店!$S:$S,通讯客户沙盘!$G814)</f>
        <v>0</v>
      </c>
      <c r="X814" s="99">
        <f t="shared" si="60"/>
        <v>0</v>
      </c>
      <c r="Y814" s="99">
        <f>COUNTIFS(通讯通路门店!$S:$S,$G814,通讯通路门店!$J:$J,"荣耀体验店")+COUNTIFS(通讯通路门店!$S:$S,$G814,通讯通路门店!$J:$J,"荣耀授权专卖店")</f>
        <v>0</v>
      </c>
      <c r="Z814" s="99">
        <f>COUNTIFS(通讯通路门店!$S:$S,$G814,通讯通路门店!$J:$J,"VIVO体验店")</f>
        <v>0</v>
      </c>
      <c r="AA814" s="99">
        <f>COUNTIFS(通讯通路门店!$S:$S,$G814,通讯通路门店!$J:$J,"OPPO体验店")</f>
        <v>0</v>
      </c>
      <c r="AB814" s="99">
        <f>COUNTIFS(通讯通路门店!$S:$S,$G814,通讯通路门店!$J:$J,"华为授权体验店")+COUNTIFS(通讯通路门店!$S:$S,$G814,通讯通路门店!$J:$J,"华为堡垒店")</f>
        <v>0</v>
      </c>
      <c r="AC814" s="99">
        <f>COUNTIFS(通讯通路门店!$S:$S,$G814,通讯通路门店!$J:$J,"小米体验店")</f>
        <v>0</v>
      </c>
      <c r="AD814" s="99">
        <f>COUNTIFS(通讯通路门店!$S:$S,$G814,通讯通路门店!$J:$J,"苹果体验店")</f>
        <v>0</v>
      </c>
      <c r="AE814" s="99">
        <f>COUNTIFS(通讯通路门店!$S:$S,$G814,通讯通路门店!$J:$J,"其他品牌专卖店")</f>
        <v>0</v>
      </c>
      <c r="AF814" s="99">
        <f>SUMIFS(通讯通路门店!$BI:$BI,通讯通路门店!$S:$S,$G814)</f>
        <v>0</v>
      </c>
      <c r="AG814" s="99">
        <f>SUMIFS(通讯通路门店!$BH:$BH,通讯通路门店!$S:$S,$G814)</f>
        <v>0</v>
      </c>
      <c r="AH814" s="99">
        <f t="shared" si="61"/>
        <v>0</v>
      </c>
      <c r="AI814" s="99">
        <f>SUMIFS(通讯通路门店!$BB:$BB,通讯通路门店!$S:$S,$G814)</f>
        <v>0</v>
      </c>
      <c r="AJ814" s="99">
        <f>SUMIFS(通讯通路门店!$BE:$BE,通讯通路门店!$S:$S,$G814)</f>
        <v>0</v>
      </c>
      <c r="AK814" s="99">
        <f>SUMIFS(通讯通路门店!$BG:$BG,通讯通路门店!$S:$S,$G814)</f>
        <v>0</v>
      </c>
      <c r="AL814" s="99">
        <f>SUMIFS(通讯通路门店!$BC:$BC,通讯通路门店!$S:$S,$G814)</f>
        <v>0</v>
      </c>
      <c r="AM814" s="99">
        <f>SUMIFS(通讯通路门店!$BD:$BD,通讯通路门店!$S:$S,$G814)</f>
        <v>0</v>
      </c>
      <c r="AN814" s="99">
        <f>SUMIFS(通讯通路门店!$BF:$BF,通讯通路门店!$S:$S,$G814)</f>
        <v>0</v>
      </c>
      <c r="AO814" s="99">
        <f t="shared" si="62"/>
        <v>0</v>
      </c>
      <c r="AP814" s="99">
        <f>SUMIFS(通讯通路门店!$K:$K,通讯通路门店!$S:$S,$G814)</f>
        <v>0</v>
      </c>
      <c r="AQ814" s="83"/>
      <c r="AR814" s="99">
        <f>SUMIFS(通讯通路门店!$T:$T,通讯通路门店!$S:$S,$G814)</f>
        <v>0</v>
      </c>
      <c r="AS814" s="99">
        <f>SUMIFS(通讯通路门店!$U:$U,通讯通路门店!$S:$S,$G814)</f>
        <v>0</v>
      </c>
      <c r="AT814" s="99">
        <f>SUMIFS(通讯通路门店!$V:$V,通讯通路门店!$S:$S,$G814)</f>
        <v>0</v>
      </c>
      <c r="AU814" s="99">
        <f>SUMIFS(通讯通路门店!$W:$W,通讯通路门店!$S:$S,$G814)</f>
        <v>0</v>
      </c>
      <c r="AV814" s="99">
        <f>SUMIFS(通讯通路门店!$Z:$Z,通讯通路门店!$S:$S,$G814)</f>
        <v>0</v>
      </c>
      <c r="AW814" s="99">
        <f>SUMIFS(通讯通路门店!$AB:$AB,通讯通路门店!$S:$S,$G814)</f>
        <v>0</v>
      </c>
      <c r="AX814" s="99">
        <f>SUMIFS(通讯通路门店!$X:$X,通讯通路门店!$S:$S,$G814)</f>
        <v>0</v>
      </c>
      <c r="AY814" s="99">
        <f>SUMIFS(通讯通路门店!$Y:$Y,通讯通路门店!$S:$S,$G814)</f>
        <v>0</v>
      </c>
      <c r="AZ814" s="99">
        <f>SUMIFS(通讯通路门店!$AA:$AA,通讯通路门店!$S:$S,$G814)</f>
        <v>0</v>
      </c>
      <c r="BA814" s="99">
        <f t="shared" si="63"/>
        <v>0</v>
      </c>
      <c r="BB814" s="99">
        <f t="shared" si="64"/>
        <v>0</v>
      </c>
      <c r="BC814" s="99">
        <f>SUMIFS(通讯通路门店!$W:$W,通讯通路门店!$S:$S,$G814,通讯通路门店!$J:$J,"荣耀体验店")+SUMIFS(通讯通路门店!$W:$W,通讯通路门店!$S:$S,$G814,通讯通路门店!$J:$J,"荣耀授权专卖店")</f>
        <v>0</v>
      </c>
      <c r="BD814" s="99">
        <f>SUMIFS(通讯通路门店!$Z:$Z,通讯通路门店!$S:$S,$G814,通讯通路门店!$J:$J,"VIVO体验店")</f>
        <v>0</v>
      </c>
      <c r="BE814" s="99">
        <f>SUMIFS(通讯通路门店!$AB:$AB,通讯通路门店!$S:$S,$G814,通讯通路门店!$J:$J,"OPPO体验店")</f>
        <v>0</v>
      </c>
      <c r="BF814" s="99">
        <f>SUMIFS(通讯通路门店!$X:$X,通讯通路门店!$S:$S,$G814,通讯通路门店!$J:$J,"华为授权体验店")+SUMIFS(通讯通路门店!$AA:$AA,通讯通路门店!$S:$S,$G814,通讯通路门店!$J:$J,"华为堡垒店")</f>
        <v>0</v>
      </c>
      <c r="BG814" s="99">
        <f>SUMIFS(通讯通路门店!$Y:$Y,通讯通路门店!$S:$S,$G814,通讯通路门店!$J:$J,"小米体验店")</f>
        <v>0</v>
      </c>
      <c r="BH814" s="99">
        <f>SUMIFS(通讯通路门店!$AA:$AA,通讯通路门店!$S:$S,$G814,通讯通路门店!$J:$J,"苹果体验店")</f>
        <v>0</v>
      </c>
      <c r="BI814" s="99">
        <f>SUMIFS(通讯通路门店!$K:$K,通讯通路门店!$S:$S,$G814,通讯通路门店!$J:$J,"其他品牌专卖店")</f>
        <v>0</v>
      </c>
      <c r="BJ814" s="99">
        <f>SUMIFS(通讯通路门店!$AC:$AC,通讯通路门店!$S:$S,$G814)</f>
        <v>0</v>
      </c>
      <c r="BK814" s="99">
        <f>SUMIFS(通讯通路门店!$AD:$AD,通讯通路门店!$S:$S,$G814)</f>
        <v>0</v>
      </c>
      <c r="BL814" s="99">
        <f>SUMIFS(通讯通路门店!$AE:$AE,通讯通路门店!$S:$S,$G814)</f>
        <v>0</v>
      </c>
      <c r="BM814" s="99">
        <f>SUMIFS(通讯通路门店!$AF:$AF,通讯通路门店!$S:$S,$G814)</f>
        <v>0</v>
      </c>
      <c r="BN814" s="99">
        <f>SUMIFS(通讯通路门店!$AG:$AG,通讯通路门店!$S:$S,$G814)</f>
        <v>0</v>
      </c>
      <c r="BO814" s="99">
        <f>SUMIFS(通讯通路门店!$AH:$AH,通讯通路门店!$S:$S,$G814)</f>
        <v>0</v>
      </c>
      <c r="BP814" s="99">
        <f>SUMIFS(通讯通路门店!$AI:$AI,通讯通路门店!$S:$S,$G814)</f>
        <v>0</v>
      </c>
      <c r="BQ814" s="83"/>
    </row>
    <row r="815" spans="1:69">
      <c r="A815" s="99" t="str">
        <f>IFERROR(_xlfn.XLOOKUP($G815,通讯通路门店!$S$4:$S$993933,通讯通路门店!$A$4:$A$993933,0,0),"")</f>
        <v/>
      </c>
      <c r="B815" s="99" t="str">
        <f>IFERROR(_xlfn.XLOOKUP($G815,通讯通路门店!$S$4:$S$993933,通讯通路门店!$B$4:$B$993933,0,0),"")</f>
        <v/>
      </c>
      <c r="C815" s="99" t="str">
        <f>IFERROR(_xlfn.XLOOKUP($G815,通讯通路门店!$S$4:$S$993933,通讯通路门店!$C$4:$C$993933,0,0),"")</f>
        <v/>
      </c>
      <c r="D815" s="99" t="str">
        <f>IFERROR(_xlfn.XLOOKUP($G815,通讯通路门店!$S$4:$S$993933,通讯通路门店!$D$4:$D$993933,0,0),"")</f>
        <v/>
      </c>
      <c r="E815" s="83"/>
      <c r="F815" s="83"/>
      <c r="G815" s="101" t="e">
        <v>#N/A</v>
      </c>
      <c r="H815" s="102" t="str">
        <f>IFERROR(_xlfn.XLOOKUP($G815,通讯通路门店!$S$4:$S$993933,通讯通路门店!$R$4:$R$993933,0,0),"")</f>
        <v/>
      </c>
      <c r="I815" s="83"/>
      <c r="J815" s="83"/>
      <c r="K815" s="83"/>
      <c r="L815" s="83"/>
      <c r="M815" s="83"/>
      <c r="N815" s="83"/>
      <c r="O815" s="83"/>
      <c r="P815" s="83"/>
      <c r="Q815" s="83"/>
      <c r="R815" s="83"/>
      <c r="S815" s="83"/>
      <c r="T815" s="83"/>
      <c r="U815" s="99">
        <f>COUNTIF(通讯通路门店!$S:$S,$G815)</f>
        <v>0</v>
      </c>
      <c r="V815" s="99">
        <f>COUNTIFS(通讯通路门店!$S:$S,$G815,通讯通路门店!$J:$J,"综合卖场")</f>
        <v>0</v>
      </c>
      <c r="W815" s="99">
        <f>SUMIFS(通讯通路门店!$AJ:$AJ,通讯通路门店!$S:$S,通讯客户沙盘!$G815)</f>
        <v>0</v>
      </c>
      <c r="X815" s="99">
        <f t="shared" si="60"/>
        <v>0</v>
      </c>
      <c r="Y815" s="99">
        <f>COUNTIFS(通讯通路门店!$S:$S,$G815,通讯通路门店!$J:$J,"荣耀体验店")+COUNTIFS(通讯通路门店!$S:$S,$G815,通讯通路门店!$J:$J,"荣耀授权专卖店")</f>
        <v>0</v>
      </c>
      <c r="Z815" s="99">
        <f>COUNTIFS(通讯通路门店!$S:$S,$G815,通讯通路门店!$J:$J,"VIVO体验店")</f>
        <v>0</v>
      </c>
      <c r="AA815" s="99">
        <f>COUNTIFS(通讯通路门店!$S:$S,$G815,通讯通路门店!$J:$J,"OPPO体验店")</f>
        <v>0</v>
      </c>
      <c r="AB815" s="99">
        <f>COUNTIFS(通讯通路门店!$S:$S,$G815,通讯通路门店!$J:$J,"华为授权体验店")+COUNTIFS(通讯通路门店!$S:$S,$G815,通讯通路门店!$J:$J,"华为堡垒店")</f>
        <v>0</v>
      </c>
      <c r="AC815" s="99">
        <f>COUNTIFS(通讯通路门店!$S:$S,$G815,通讯通路门店!$J:$J,"小米体验店")</f>
        <v>0</v>
      </c>
      <c r="AD815" s="99">
        <f>COUNTIFS(通讯通路门店!$S:$S,$G815,通讯通路门店!$J:$J,"苹果体验店")</f>
        <v>0</v>
      </c>
      <c r="AE815" s="99">
        <f>COUNTIFS(通讯通路门店!$S:$S,$G815,通讯通路门店!$J:$J,"其他品牌专卖店")</f>
        <v>0</v>
      </c>
      <c r="AF815" s="99">
        <f>SUMIFS(通讯通路门店!$BI:$BI,通讯通路门店!$S:$S,$G815)</f>
        <v>0</v>
      </c>
      <c r="AG815" s="99">
        <f>SUMIFS(通讯通路门店!$BH:$BH,通讯通路门店!$S:$S,$G815)</f>
        <v>0</v>
      </c>
      <c r="AH815" s="99">
        <f t="shared" si="61"/>
        <v>0</v>
      </c>
      <c r="AI815" s="99">
        <f>SUMIFS(通讯通路门店!$BB:$BB,通讯通路门店!$S:$S,$G815)</f>
        <v>0</v>
      </c>
      <c r="AJ815" s="99">
        <f>SUMIFS(通讯通路门店!$BE:$BE,通讯通路门店!$S:$S,$G815)</f>
        <v>0</v>
      </c>
      <c r="AK815" s="99">
        <f>SUMIFS(通讯通路门店!$BG:$BG,通讯通路门店!$S:$S,$G815)</f>
        <v>0</v>
      </c>
      <c r="AL815" s="99">
        <f>SUMIFS(通讯通路门店!$BC:$BC,通讯通路门店!$S:$S,$G815)</f>
        <v>0</v>
      </c>
      <c r="AM815" s="99">
        <f>SUMIFS(通讯通路门店!$BD:$BD,通讯通路门店!$S:$S,$G815)</f>
        <v>0</v>
      </c>
      <c r="AN815" s="99">
        <f>SUMIFS(通讯通路门店!$BF:$BF,通讯通路门店!$S:$S,$G815)</f>
        <v>0</v>
      </c>
      <c r="AO815" s="99">
        <f t="shared" si="62"/>
        <v>0</v>
      </c>
      <c r="AP815" s="99">
        <f>SUMIFS(通讯通路门店!$K:$K,通讯通路门店!$S:$S,$G815)</f>
        <v>0</v>
      </c>
      <c r="AQ815" s="83"/>
      <c r="AR815" s="99">
        <f>SUMIFS(通讯通路门店!$T:$T,通讯通路门店!$S:$S,$G815)</f>
        <v>0</v>
      </c>
      <c r="AS815" s="99">
        <f>SUMIFS(通讯通路门店!$U:$U,通讯通路门店!$S:$S,$G815)</f>
        <v>0</v>
      </c>
      <c r="AT815" s="99">
        <f>SUMIFS(通讯通路门店!$V:$V,通讯通路门店!$S:$S,$G815)</f>
        <v>0</v>
      </c>
      <c r="AU815" s="99">
        <f>SUMIFS(通讯通路门店!$W:$W,通讯通路门店!$S:$S,$G815)</f>
        <v>0</v>
      </c>
      <c r="AV815" s="99">
        <f>SUMIFS(通讯通路门店!$Z:$Z,通讯通路门店!$S:$S,$G815)</f>
        <v>0</v>
      </c>
      <c r="AW815" s="99">
        <f>SUMIFS(通讯通路门店!$AB:$AB,通讯通路门店!$S:$S,$G815)</f>
        <v>0</v>
      </c>
      <c r="AX815" s="99">
        <f>SUMIFS(通讯通路门店!$X:$X,通讯通路门店!$S:$S,$G815)</f>
        <v>0</v>
      </c>
      <c r="AY815" s="99">
        <f>SUMIFS(通讯通路门店!$Y:$Y,通讯通路门店!$S:$S,$G815)</f>
        <v>0</v>
      </c>
      <c r="AZ815" s="99">
        <f>SUMIFS(通讯通路门店!$AA:$AA,通讯通路门店!$S:$S,$G815)</f>
        <v>0</v>
      </c>
      <c r="BA815" s="99">
        <f t="shared" si="63"/>
        <v>0</v>
      </c>
      <c r="BB815" s="99">
        <f t="shared" si="64"/>
        <v>0</v>
      </c>
      <c r="BC815" s="99">
        <f>SUMIFS(通讯通路门店!$W:$W,通讯通路门店!$S:$S,$G815,通讯通路门店!$J:$J,"荣耀体验店")+SUMIFS(通讯通路门店!$W:$W,通讯通路门店!$S:$S,$G815,通讯通路门店!$J:$J,"荣耀授权专卖店")</f>
        <v>0</v>
      </c>
      <c r="BD815" s="99">
        <f>SUMIFS(通讯通路门店!$Z:$Z,通讯通路门店!$S:$S,$G815,通讯通路门店!$J:$J,"VIVO体验店")</f>
        <v>0</v>
      </c>
      <c r="BE815" s="99">
        <f>SUMIFS(通讯通路门店!$AB:$AB,通讯通路门店!$S:$S,$G815,通讯通路门店!$J:$J,"OPPO体验店")</f>
        <v>0</v>
      </c>
      <c r="BF815" s="99">
        <f>SUMIFS(通讯通路门店!$X:$X,通讯通路门店!$S:$S,$G815,通讯通路门店!$J:$J,"华为授权体验店")+SUMIFS(通讯通路门店!$AA:$AA,通讯通路门店!$S:$S,$G815,通讯通路门店!$J:$J,"华为堡垒店")</f>
        <v>0</v>
      </c>
      <c r="BG815" s="99">
        <f>SUMIFS(通讯通路门店!$Y:$Y,通讯通路门店!$S:$S,$G815,通讯通路门店!$J:$J,"小米体验店")</f>
        <v>0</v>
      </c>
      <c r="BH815" s="99">
        <f>SUMIFS(通讯通路门店!$AA:$AA,通讯通路门店!$S:$S,$G815,通讯通路门店!$J:$J,"苹果体验店")</f>
        <v>0</v>
      </c>
      <c r="BI815" s="99">
        <f>SUMIFS(通讯通路门店!$K:$K,通讯通路门店!$S:$S,$G815,通讯通路门店!$J:$J,"其他品牌专卖店")</f>
        <v>0</v>
      </c>
      <c r="BJ815" s="99">
        <f>SUMIFS(通讯通路门店!$AC:$AC,通讯通路门店!$S:$S,$G815)</f>
        <v>0</v>
      </c>
      <c r="BK815" s="99">
        <f>SUMIFS(通讯通路门店!$AD:$AD,通讯通路门店!$S:$S,$G815)</f>
        <v>0</v>
      </c>
      <c r="BL815" s="99">
        <f>SUMIFS(通讯通路门店!$AE:$AE,通讯通路门店!$S:$S,$G815)</f>
        <v>0</v>
      </c>
      <c r="BM815" s="99">
        <f>SUMIFS(通讯通路门店!$AF:$AF,通讯通路门店!$S:$S,$G815)</f>
        <v>0</v>
      </c>
      <c r="BN815" s="99">
        <f>SUMIFS(通讯通路门店!$AG:$AG,通讯通路门店!$S:$S,$G815)</f>
        <v>0</v>
      </c>
      <c r="BO815" s="99">
        <f>SUMIFS(通讯通路门店!$AH:$AH,通讯通路门店!$S:$S,$G815)</f>
        <v>0</v>
      </c>
      <c r="BP815" s="99">
        <f>SUMIFS(通讯通路门店!$AI:$AI,通讯通路门店!$S:$S,$G815)</f>
        <v>0</v>
      </c>
      <c r="BQ815" s="83"/>
    </row>
    <row r="816" spans="1:69">
      <c r="A816" s="99" t="str">
        <f>IFERROR(_xlfn.XLOOKUP($G816,通讯通路门店!$S$4:$S$993933,通讯通路门店!$A$4:$A$993933,0,0),"")</f>
        <v/>
      </c>
      <c r="B816" s="99" t="str">
        <f>IFERROR(_xlfn.XLOOKUP($G816,通讯通路门店!$S$4:$S$993933,通讯通路门店!$B$4:$B$993933,0,0),"")</f>
        <v/>
      </c>
      <c r="C816" s="99" t="str">
        <f>IFERROR(_xlfn.XLOOKUP($G816,通讯通路门店!$S$4:$S$993933,通讯通路门店!$C$4:$C$993933,0,0),"")</f>
        <v/>
      </c>
      <c r="D816" s="99" t="str">
        <f>IFERROR(_xlfn.XLOOKUP($G816,通讯通路门店!$S$4:$S$993933,通讯通路门店!$D$4:$D$993933,0,0),"")</f>
        <v/>
      </c>
      <c r="E816" s="83"/>
      <c r="F816" s="83"/>
      <c r="G816" s="101" t="e">
        <v>#N/A</v>
      </c>
      <c r="H816" s="102" t="str">
        <f>IFERROR(_xlfn.XLOOKUP($G816,通讯通路门店!$S$4:$S$993933,通讯通路门店!$R$4:$R$993933,0,0),"")</f>
        <v/>
      </c>
      <c r="I816" s="83"/>
      <c r="J816" s="83"/>
      <c r="K816" s="83"/>
      <c r="L816" s="83"/>
      <c r="M816" s="83"/>
      <c r="N816" s="83"/>
      <c r="O816" s="83"/>
      <c r="P816" s="83"/>
      <c r="Q816" s="83"/>
      <c r="R816" s="83"/>
      <c r="S816" s="83"/>
      <c r="T816" s="83"/>
      <c r="U816" s="99">
        <f>COUNTIF(通讯通路门店!$S:$S,$G816)</f>
        <v>0</v>
      </c>
      <c r="V816" s="99">
        <f>COUNTIFS(通讯通路门店!$S:$S,$G816,通讯通路门店!$J:$J,"综合卖场")</f>
        <v>0</v>
      </c>
      <c r="W816" s="99">
        <f>SUMIFS(通讯通路门店!$AJ:$AJ,通讯通路门店!$S:$S,通讯客户沙盘!$G816)</f>
        <v>0</v>
      </c>
      <c r="X816" s="99">
        <f t="shared" si="60"/>
        <v>0</v>
      </c>
      <c r="Y816" s="99">
        <f>COUNTIFS(通讯通路门店!$S:$S,$G816,通讯通路门店!$J:$J,"荣耀体验店")+COUNTIFS(通讯通路门店!$S:$S,$G816,通讯通路门店!$J:$J,"荣耀授权专卖店")</f>
        <v>0</v>
      </c>
      <c r="Z816" s="99">
        <f>COUNTIFS(通讯通路门店!$S:$S,$G816,通讯通路门店!$J:$J,"VIVO体验店")</f>
        <v>0</v>
      </c>
      <c r="AA816" s="99">
        <f>COUNTIFS(通讯通路门店!$S:$S,$G816,通讯通路门店!$J:$J,"OPPO体验店")</f>
        <v>0</v>
      </c>
      <c r="AB816" s="99">
        <f>COUNTIFS(通讯通路门店!$S:$S,$G816,通讯通路门店!$J:$J,"华为授权体验店")+COUNTIFS(通讯通路门店!$S:$S,$G816,通讯通路门店!$J:$J,"华为堡垒店")</f>
        <v>0</v>
      </c>
      <c r="AC816" s="99">
        <f>COUNTIFS(通讯通路门店!$S:$S,$G816,通讯通路门店!$J:$J,"小米体验店")</f>
        <v>0</v>
      </c>
      <c r="AD816" s="99">
        <f>COUNTIFS(通讯通路门店!$S:$S,$G816,通讯通路门店!$J:$J,"苹果体验店")</f>
        <v>0</v>
      </c>
      <c r="AE816" s="99">
        <f>COUNTIFS(通讯通路门店!$S:$S,$G816,通讯通路门店!$J:$J,"其他品牌专卖店")</f>
        <v>0</v>
      </c>
      <c r="AF816" s="99">
        <f>SUMIFS(通讯通路门店!$BI:$BI,通讯通路门店!$S:$S,$G816)</f>
        <v>0</v>
      </c>
      <c r="AG816" s="99">
        <f>SUMIFS(通讯通路门店!$BH:$BH,通讯通路门店!$S:$S,$G816)</f>
        <v>0</v>
      </c>
      <c r="AH816" s="99">
        <f t="shared" si="61"/>
        <v>0</v>
      </c>
      <c r="AI816" s="99">
        <f>SUMIFS(通讯通路门店!$BB:$BB,通讯通路门店!$S:$S,$G816)</f>
        <v>0</v>
      </c>
      <c r="AJ816" s="99">
        <f>SUMIFS(通讯通路门店!$BE:$BE,通讯通路门店!$S:$S,$G816)</f>
        <v>0</v>
      </c>
      <c r="AK816" s="99">
        <f>SUMIFS(通讯通路门店!$BG:$BG,通讯通路门店!$S:$S,$G816)</f>
        <v>0</v>
      </c>
      <c r="AL816" s="99">
        <f>SUMIFS(通讯通路门店!$BC:$BC,通讯通路门店!$S:$S,$G816)</f>
        <v>0</v>
      </c>
      <c r="AM816" s="99">
        <f>SUMIFS(通讯通路门店!$BD:$BD,通讯通路门店!$S:$S,$G816)</f>
        <v>0</v>
      </c>
      <c r="AN816" s="99">
        <f>SUMIFS(通讯通路门店!$BF:$BF,通讯通路门店!$S:$S,$G816)</f>
        <v>0</v>
      </c>
      <c r="AO816" s="99">
        <f t="shared" si="62"/>
        <v>0</v>
      </c>
      <c r="AP816" s="99">
        <f>SUMIFS(通讯通路门店!$K:$K,通讯通路门店!$S:$S,$G816)</f>
        <v>0</v>
      </c>
      <c r="AQ816" s="83"/>
      <c r="AR816" s="99">
        <f>SUMIFS(通讯通路门店!$T:$T,通讯通路门店!$S:$S,$G816)</f>
        <v>0</v>
      </c>
      <c r="AS816" s="99">
        <f>SUMIFS(通讯通路门店!$U:$U,通讯通路门店!$S:$S,$G816)</f>
        <v>0</v>
      </c>
      <c r="AT816" s="99">
        <f>SUMIFS(通讯通路门店!$V:$V,通讯通路门店!$S:$S,$G816)</f>
        <v>0</v>
      </c>
      <c r="AU816" s="99">
        <f>SUMIFS(通讯通路门店!$W:$W,通讯通路门店!$S:$S,$G816)</f>
        <v>0</v>
      </c>
      <c r="AV816" s="99">
        <f>SUMIFS(通讯通路门店!$Z:$Z,通讯通路门店!$S:$S,$G816)</f>
        <v>0</v>
      </c>
      <c r="AW816" s="99">
        <f>SUMIFS(通讯通路门店!$AB:$AB,通讯通路门店!$S:$S,$G816)</f>
        <v>0</v>
      </c>
      <c r="AX816" s="99">
        <f>SUMIFS(通讯通路门店!$X:$X,通讯通路门店!$S:$S,$G816)</f>
        <v>0</v>
      </c>
      <c r="AY816" s="99">
        <f>SUMIFS(通讯通路门店!$Y:$Y,通讯通路门店!$S:$S,$G816)</f>
        <v>0</v>
      </c>
      <c r="AZ816" s="99">
        <f>SUMIFS(通讯通路门店!$AA:$AA,通讯通路门店!$S:$S,$G816)</f>
        <v>0</v>
      </c>
      <c r="BA816" s="99">
        <f t="shared" si="63"/>
        <v>0</v>
      </c>
      <c r="BB816" s="99">
        <f t="shared" si="64"/>
        <v>0</v>
      </c>
      <c r="BC816" s="99">
        <f>SUMIFS(通讯通路门店!$W:$W,通讯通路门店!$S:$S,$G816,通讯通路门店!$J:$J,"荣耀体验店")+SUMIFS(通讯通路门店!$W:$W,通讯通路门店!$S:$S,$G816,通讯通路门店!$J:$J,"荣耀授权专卖店")</f>
        <v>0</v>
      </c>
      <c r="BD816" s="99">
        <f>SUMIFS(通讯通路门店!$Z:$Z,通讯通路门店!$S:$S,$G816,通讯通路门店!$J:$J,"VIVO体验店")</f>
        <v>0</v>
      </c>
      <c r="BE816" s="99">
        <f>SUMIFS(通讯通路门店!$AB:$AB,通讯通路门店!$S:$S,$G816,通讯通路门店!$J:$J,"OPPO体验店")</f>
        <v>0</v>
      </c>
      <c r="BF816" s="99">
        <f>SUMIFS(通讯通路门店!$X:$X,通讯通路门店!$S:$S,$G816,通讯通路门店!$J:$J,"华为授权体验店")+SUMIFS(通讯通路门店!$AA:$AA,通讯通路门店!$S:$S,$G816,通讯通路门店!$J:$J,"华为堡垒店")</f>
        <v>0</v>
      </c>
      <c r="BG816" s="99">
        <f>SUMIFS(通讯通路门店!$Y:$Y,通讯通路门店!$S:$S,$G816,通讯通路门店!$J:$J,"小米体验店")</f>
        <v>0</v>
      </c>
      <c r="BH816" s="99">
        <f>SUMIFS(通讯通路门店!$AA:$AA,通讯通路门店!$S:$S,$G816,通讯通路门店!$J:$J,"苹果体验店")</f>
        <v>0</v>
      </c>
      <c r="BI816" s="99">
        <f>SUMIFS(通讯通路门店!$K:$K,通讯通路门店!$S:$S,$G816,通讯通路门店!$J:$J,"其他品牌专卖店")</f>
        <v>0</v>
      </c>
      <c r="BJ816" s="99">
        <f>SUMIFS(通讯通路门店!$AC:$AC,通讯通路门店!$S:$S,$G816)</f>
        <v>0</v>
      </c>
      <c r="BK816" s="99">
        <f>SUMIFS(通讯通路门店!$AD:$AD,通讯通路门店!$S:$S,$G816)</f>
        <v>0</v>
      </c>
      <c r="BL816" s="99">
        <f>SUMIFS(通讯通路门店!$AE:$AE,通讯通路门店!$S:$S,$G816)</f>
        <v>0</v>
      </c>
      <c r="BM816" s="99">
        <f>SUMIFS(通讯通路门店!$AF:$AF,通讯通路门店!$S:$S,$G816)</f>
        <v>0</v>
      </c>
      <c r="BN816" s="99">
        <f>SUMIFS(通讯通路门店!$AG:$AG,通讯通路门店!$S:$S,$G816)</f>
        <v>0</v>
      </c>
      <c r="BO816" s="99">
        <f>SUMIFS(通讯通路门店!$AH:$AH,通讯通路门店!$S:$S,$G816)</f>
        <v>0</v>
      </c>
      <c r="BP816" s="99">
        <f>SUMIFS(通讯通路门店!$AI:$AI,通讯通路门店!$S:$S,$G816)</f>
        <v>0</v>
      </c>
      <c r="BQ816" s="83"/>
    </row>
    <row r="817" spans="1:69">
      <c r="A817" s="99" t="str">
        <f>IFERROR(_xlfn.XLOOKUP($G817,通讯通路门店!$S$4:$S$993933,通讯通路门店!$A$4:$A$993933,0,0),"")</f>
        <v/>
      </c>
      <c r="B817" s="99" t="str">
        <f>IFERROR(_xlfn.XLOOKUP($G817,通讯通路门店!$S$4:$S$993933,通讯通路门店!$B$4:$B$993933,0,0),"")</f>
        <v/>
      </c>
      <c r="C817" s="99" t="str">
        <f>IFERROR(_xlfn.XLOOKUP($G817,通讯通路门店!$S$4:$S$993933,通讯通路门店!$C$4:$C$993933,0,0),"")</f>
        <v/>
      </c>
      <c r="D817" s="99" t="str">
        <f>IFERROR(_xlfn.XLOOKUP($G817,通讯通路门店!$S$4:$S$993933,通讯通路门店!$D$4:$D$993933,0,0),"")</f>
        <v/>
      </c>
      <c r="E817" s="83"/>
      <c r="F817" s="83"/>
      <c r="G817" s="101" t="e">
        <v>#N/A</v>
      </c>
      <c r="H817" s="102" t="str">
        <f>IFERROR(_xlfn.XLOOKUP($G817,通讯通路门店!$S$4:$S$993933,通讯通路门店!$R$4:$R$993933,0,0),"")</f>
        <v/>
      </c>
      <c r="I817" s="83"/>
      <c r="J817" s="83"/>
      <c r="K817" s="83"/>
      <c r="L817" s="83"/>
      <c r="M817" s="83"/>
      <c r="N817" s="83"/>
      <c r="O817" s="83"/>
      <c r="P817" s="83"/>
      <c r="Q817" s="83"/>
      <c r="R817" s="83"/>
      <c r="S817" s="83"/>
      <c r="T817" s="83"/>
      <c r="U817" s="99">
        <f>COUNTIF(通讯通路门店!$S:$S,$G817)</f>
        <v>0</v>
      </c>
      <c r="V817" s="99">
        <f>COUNTIFS(通讯通路门店!$S:$S,$G817,通讯通路门店!$J:$J,"综合卖场")</f>
        <v>0</v>
      </c>
      <c r="W817" s="99">
        <f>SUMIFS(通讯通路门店!$AJ:$AJ,通讯通路门店!$S:$S,通讯客户沙盘!$G817)</f>
        <v>0</v>
      </c>
      <c r="X817" s="99">
        <f t="shared" si="60"/>
        <v>0</v>
      </c>
      <c r="Y817" s="99">
        <f>COUNTIFS(通讯通路门店!$S:$S,$G817,通讯通路门店!$J:$J,"荣耀体验店")+COUNTIFS(通讯通路门店!$S:$S,$G817,通讯通路门店!$J:$J,"荣耀授权专卖店")</f>
        <v>0</v>
      </c>
      <c r="Z817" s="99">
        <f>COUNTIFS(通讯通路门店!$S:$S,$G817,通讯通路门店!$J:$J,"VIVO体验店")</f>
        <v>0</v>
      </c>
      <c r="AA817" s="99">
        <f>COUNTIFS(通讯通路门店!$S:$S,$G817,通讯通路门店!$J:$J,"OPPO体验店")</f>
        <v>0</v>
      </c>
      <c r="AB817" s="99">
        <f>COUNTIFS(通讯通路门店!$S:$S,$G817,通讯通路门店!$J:$J,"华为授权体验店")+COUNTIFS(通讯通路门店!$S:$S,$G817,通讯通路门店!$J:$J,"华为堡垒店")</f>
        <v>0</v>
      </c>
      <c r="AC817" s="99">
        <f>COUNTIFS(通讯通路门店!$S:$S,$G817,通讯通路门店!$J:$J,"小米体验店")</f>
        <v>0</v>
      </c>
      <c r="AD817" s="99">
        <f>COUNTIFS(通讯通路门店!$S:$S,$G817,通讯通路门店!$J:$J,"苹果体验店")</f>
        <v>0</v>
      </c>
      <c r="AE817" s="99">
        <f>COUNTIFS(通讯通路门店!$S:$S,$G817,通讯通路门店!$J:$J,"其他品牌专卖店")</f>
        <v>0</v>
      </c>
      <c r="AF817" s="99">
        <f>SUMIFS(通讯通路门店!$BI:$BI,通讯通路门店!$S:$S,$G817)</f>
        <v>0</v>
      </c>
      <c r="AG817" s="99">
        <f>SUMIFS(通讯通路门店!$BH:$BH,通讯通路门店!$S:$S,$G817)</f>
        <v>0</v>
      </c>
      <c r="AH817" s="99">
        <f t="shared" si="61"/>
        <v>0</v>
      </c>
      <c r="AI817" s="99">
        <f>SUMIFS(通讯通路门店!$BB:$BB,通讯通路门店!$S:$S,$G817)</f>
        <v>0</v>
      </c>
      <c r="AJ817" s="99">
        <f>SUMIFS(通讯通路门店!$BE:$BE,通讯通路门店!$S:$S,$G817)</f>
        <v>0</v>
      </c>
      <c r="AK817" s="99">
        <f>SUMIFS(通讯通路门店!$BG:$BG,通讯通路门店!$S:$S,$G817)</f>
        <v>0</v>
      </c>
      <c r="AL817" s="99">
        <f>SUMIFS(通讯通路门店!$BC:$BC,通讯通路门店!$S:$S,$G817)</f>
        <v>0</v>
      </c>
      <c r="AM817" s="99">
        <f>SUMIFS(通讯通路门店!$BD:$BD,通讯通路门店!$S:$S,$G817)</f>
        <v>0</v>
      </c>
      <c r="AN817" s="99">
        <f>SUMIFS(通讯通路门店!$BF:$BF,通讯通路门店!$S:$S,$G817)</f>
        <v>0</v>
      </c>
      <c r="AO817" s="99">
        <f t="shared" si="62"/>
        <v>0</v>
      </c>
      <c r="AP817" s="99">
        <f>SUMIFS(通讯通路门店!$K:$K,通讯通路门店!$S:$S,$G817)</f>
        <v>0</v>
      </c>
      <c r="AQ817" s="83"/>
      <c r="AR817" s="99">
        <f>SUMIFS(通讯通路门店!$T:$T,通讯通路门店!$S:$S,$G817)</f>
        <v>0</v>
      </c>
      <c r="AS817" s="99">
        <f>SUMIFS(通讯通路门店!$U:$U,通讯通路门店!$S:$S,$G817)</f>
        <v>0</v>
      </c>
      <c r="AT817" s="99">
        <f>SUMIFS(通讯通路门店!$V:$V,通讯通路门店!$S:$S,$G817)</f>
        <v>0</v>
      </c>
      <c r="AU817" s="99">
        <f>SUMIFS(通讯通路门店!$W:$W,通讯通路门店!$S:$S,$G817)</f>
        <v>0</v>
      </c>
      <c r="AV817" s="99">
        <f>SUMIFS(通讯通路门店!$Z:$Z,通讯通路门店!$S:$S,$G817)</f>
        <v>0</v>
      </c>
      <c r="AW817" s="99">
        <f>SUMIFS(通讯通路门店!$AB:$AB,通讯通路门店!$S:$S,$G817)</f>
        <v>0</v>
      </c>
      <c r="AX817" s="99">
        <f>SUMIFS(通讯通路门店!$X:$X,通讯通路门店!$S:$S,$G817)</f>
        <v>0</v>
      </c>
      <c r="AY817" s="99">
        <f>SUMIFS(通讯通路门店!$Y:$Y,通讯通路门店!$S:$S,$G817)</f>
        <v>0</v>
      </c>
      <c r="AZ817" s="99">
        <f>SUMIFS(通讯通路门店!$AA:$AA,通讯通路门店!$S:$S,$G817)</f>
        <v>0</v>
      </c>
      <c r="BA817" s="99">
        <f t="shared" si="63"/>
        <v>0</v>
      </c>
      <c r="BB817" s="99">
        <f t="shared" si="64"/>
        <v>0</v>
      </c>
      <c r="BC817" s="99">
        <f>SUMIFS(通讯通路门店!$W:$W,通讯通路门店!$S:$S,$G817,通讯通路门店!$J:$J,"荣耀体验店")+SUMIFS(通讯通路门店!$W:$W,通讯通路门店!$S:$S,$G817,通讯通路门店!$J:$J,"荣耀授权专卖店")</f>
        <v>0</v>
      </c>
      <c r="BD817" s="99">
        <f>SUMIFS(通讯通路门店!$Z:$Z,通讯通路门店!$S:$S,$G817,通讯通路门店!$J:$J,"VIVO体验店")</f>
        <v>0</v>
      </c>
      <c r="BE817" s="99">
        <f>SUMIFS(通讯通路门店!$AB:$AB,通讯通路门店!$S:$S,$G817,通讯通路门店!$J:$J,"OPPO体验店")</f>
        <v>0</v>
      </c>
      <c r="BF817" s="99">
        <f>SUMIFS(通讯通路门店!$X:$X,通讯通路门店!$S:$S,$G817,通讯通路门店!$J:$J,"华为授权体验店")+SUMIFS(通讯通路门店!$AA:$AA,通讯通路门店!$S:$S,$G817,通讯通路门店!$J:$J,"华为堡垒店")</f>
        <v>0</v>
      </c>
      <c r="BG817" s="99">
        <f>SUMIFS(通讯通路门店!$Y:$Y,通讯通路门店!$S:$S,$G817,通讯通路门店!$J:$J,"小米体验店")</f>
        <v>0</v>
      </c>
      <c r="BH817" s="99">
        <f>SUMIFS(通讯通路门店!$AA:$AA,通讯通路门店!$S:$S,$G817,通讯通路门店!$J:$J,"苹果体验店")</f>
        <v>0</v>
      </c>
      <c r="BI817" s="99">
        <f>SUMIFS(通讯通路门店!$K:$K,通讯通路门店!$S:$S,$G817,通讯通路门店!$J:$J,"其他品牌专卖店")</f>
        <v>0</v>
      </c>
      <c r="BJ817" s="99">
        <f>SUMIFS(通讯通路门店!$AC:$AC,通讯通路门店!$S:$S,$G817)</f>
        <v>0</v>
      </c>
      <c r="BK817" s="99">
        <f>SUMIFS(通讯通路门店!$AD:$AD,通讯通路门店!$S:$S,$G817)</f>
        <v>0</v>
      </c>
      <c r="BL817" s="99">
        <f>SUMIFS(通讯通路门店!$AE:$AE,通讯通路门店!$S:$S,$G817)</f>
        <v>0</v>
      </c>
      <c r="BM817" s="99">
        <f>SUMIFS(通讯通路门店!$AF:$AF,通讯通路门店!$S:$S,$G817)</f>
        <v>0</v>
      </c>
      <c r="BN817" s="99">
        <f>SUMIFS(通讯通路门店!$AG:$AG,通讯通路门店!$S:$S,$G817)</f>
        <v>0</v>
      </c>
      <c r="BO817" s="99">
        <f>SUMIFS(通讯通路门店!$AH:$AH,通讯通路门店!$S:$S,$G817)</f>
        <v>0</v>
      </c>
      <c r="BP817" s="99">
        <f>SUMIFS(通讯通路门店!$AI:$AI,通讯通路门店!$S:$S,$G817)</f>
        <v>0</v>
      </c>
      <c r="BQ817" s="83"/>
    </row>
    <row r="818" spans="1:69">
      <c r="A818" s="99" t="str">
        <f>IFERROR(_xlfn.XLOOKUP($G818,通讯通路门店!$S$4:$S$993933,通讯通路门店!$A$4:$A$993933,0,0),"")</f>
        <v/>
      </c>
      <c r="B818" s="99" t="str">
        <f>IFERROR(_xlfn.XLOOKUP($G818,通讯通路门店!$S$4:$S$993933,通讯通路门店!$B$4:$B$993933,0,0),"")</f>
        <v/>
      </c>
      <c r="C818" s="99" t="str">
        <f>IFERROR(_xlfn.XLOOKUP($G818,通讯通路门店!$S$4:$S$993933,通讯通路门店!$C$4:$C$993933,0,0),"")</f>
        <v/>
      </c>
      <c r="D818" s="99" t="str">
        <f>IFERROR(_xlfn.XLOOKUP($G818,通讯通路门店!$S$4:$S$993933,通讯通路门店!$D$4:$D$993933,0,0),"")</f>
        <v/>
      </c>
      <c r="E818" s="83"/>
      <c r="F818" s="83"/>
      <c r="G818" s="101" t="e">
        <v>#N/A</v>
      </c>
      <c r="H818" s="102" t="str">
        <f>IFERROR(_xlfn.XLOOKUP($G818,通讯通路门店!$S$4:$S$993933,通讯通路门店!$R$4:$R$993933,0,0),"")</f>
        <v/>
      </c>
      <c r="I818" s="83"/>
      <c r="J818" s="83"/>
      <c r="K818" s="83"/>
      <c r="L818" s="83"/>
      <c r="M818" s="83"/>
      <c r="N818" s="83"/>
      <c r="O818" s="83"/>
      <c r="P818" s="83"/>
      <c r="Q818" s="83"/>
      <c r="R818" s="83"/>
      <c r="S818" s="83"/>
      <c r="T818" s="83"/>
      <c r="U818" s="99">
        <f>COUNTIF(通讯通路门店!$S:$S,$G818)</f>
        <v>0</v>
      </c>
      <c r="V818" s="99">
        <f>COUNTIFS(通讯通路门店!$S:$S,$G818,通讯通路门店!$J:$J,"综合卖场")</f>
        <v>0</v>
      </c>
      <c r="W818" s="99">
        <f>SUMIFS(通讯通路门店!$AJ:$AJ,通讯通路门店!$S:$S,通讯客户沙盘!$G818)</f>
        <v>0</v>
      </c>
      <c r="X818" s="99">
        <f t="shared" si="60"/>
        <v>0</v>
      </c>
      <c r="Y818" s="99">
        <f>COUNTIFS(通讯通路门店!$S:$S,$G818,通讯通路门店!$J:$J,"荣耀体验店")+COUNTIFS(通讯通路门店!$S:$S,$G818,通讯通路门店!$J:$J,"荣耀授权专卖店")</f>
        <v>0</v>
      </c>
      <c r="Z818" s="99">
        <f>COUNTIFS(通讯通路门店!$S:$S,$G818,通讯通路门店!$J:$J,"VIVO体验店")</f>
        <v>0</v>
      </c>
      <c r="AA818" s="99">
        <f>COUNTIFS(通讯通路门店!$S:$S,$G818,通讯通路门店!$J:$J,"OPPO体验店")</f>
        <v>0</v>
      </c>
      <c r="AB818" s="99">
        <f>COUNTIFS(通讯通路门店!$S:$S,$G818,通讯通路门店!$J:$J,"华为授权体验店")+COUNTIFS(通讯通路门店!$S:$S,$G818,通讯通路门店!$J:$J,"华为堡垒店")</f>
        <v>0</v>
      </c>
      <c r="AC818" s="99">
        <f>COUNTIFS(通讯通路门店!$S:$S,$G818,通讯通路门店!$J:$J,"小米体验店")</f>
        <v>0</v>
      </c>
      <c r="AD818" s="99">
        <f>COUNTIFS(通讯通路门店!$S:$S,$G818,通讯通路门店!$J:$J,"苹果体验店")</f>
        <v>0</v>
      </c>
      <c r="AE818" s="99">
        <f>COUNTIFS(通讯通路门店!$S:$S,$G818,通讯通路门店!$J:$J,"其他品牌专卖店")</f>
        <v>0</v>
      </c>
      <c r="AF818" s="99">
        <f>SUMIFS(通讯通路门店!$BI:$BI,通讯通路门店!$S:$S,$G818)</f>
        <v>0</v>
      </c>
      <c r="AG818" s="99">
        <f>SUMIFS(通讯通路门店!$BH:$BH,通讯通路门店!$S:$S,$G818)</f>
        <v>0</v>
      </c>
      <c r="AH818" s="99">
        <f t="shared" si="61"/>
        <v>0</v>
      </c>
      <c r="AI818" s="99">
        <f>SUMIFS(通讯通路门店!$BB:$BB,通讯通路门店!$S:$S,$G818)</f>
        <v>0</v>
      </c>
      <c r="AJ818" s="99">
        <f>SUMIFS(通讯通路门店!$BE:$BE,通讯通路门店!$S:$S,$G818)</f>
        <v>0</v>
      </c>
      <c r="AK818" s="99">
        <f>SUMIFS(通讯通路门店!$BG:$BG,通讯通路门店!$S:$S,$G818)</f>
        <v>0</v>
      </c>
      <c r="AL818" s="99">
        <f>SUMIFS(通讯通路门店!$BC:$BC,通讯通路门店!$S:$S,$G818)</f>
        <v>0</v>
      </c>
      <c r="AM818" s="99">
        <f>SUMIFS(通讯通路门店!$BD:$BD,通讯通路门店!$S:$S,$G818)</f>
        <v>0</v>
      </c>
      <c r="AN818" s="99">
        <f>SUMIFS(通讯通路门店!$BF:$BF,通讯通路门店!$S:$S,$G818)</f>
        <v>0</v>
      </c>
      <c r="AO818" s="99">
        <f t="shared" si="62"/>
        <v>0</v>
      </c>
      <c r="AP818" s="99">
        <f>SUMIFS(通讯通路门店!$K:$K,通讯通路门店!$S:$S,$G818)</f>
        <v>0</v>
      </c>
      <c r="AQ818" s="83"/>
      <c r="AR818" s="99">
        <f>SUMIFS(通讯通路门店!$T:$T,通讯通路门店!$S:$S,$G818)</f>
        <v>0</v>
      </c>
      <c r="AS818" s="99">
        <f>SUMIFS(通讯通路门店!$U:$U,通讯通路门店!$S:$S,$G818)</f>
        <v>0</v>
      </c>
      <c r="AT818" s="99">
        <f>SUMIFS(通讯通路门店!$V:$V,通讯通路门店!$S:$S,$G818)</f>
        <v>0</v>
      </c>
      <c r="AU818" s="99">
        <f>SUMIFS(通讯通路门店!$W:$W,通讯通路门店!$S:$S,$G818)</f>
        <v>0</v>
      </c>
      <c r="AV818" s="99">
        <f>SUMIFS(通讯通路门店!$Z:$Z,通讯通路门店!$S:$S,$G818)</f>
        <v>0</v>
      </c>
      <c r="AW818" s="99">
        <f>SUMIFS(通讯通路门店!$AB:$AB,通讯通路门店!$S:$S,$G818)</f>
        <v>0</v>
      </c>
      <c r="AX818" s="99">
        <f>SUMIFS(通讯通路门店!$X:$X,通讯通路门店!$S:$S,$G818)</f>
        <v>0</v>
      </c>
      <c r="AY818" s="99">
        <f>SUMIFS(通讯通路门店!$Y:$Y,通讯通路门店!$S:$S,$G818)</f>
        <v>0</v>
      </c>
      <c r="AZ818" s="99">
        <f>SUMIFS(通讯通路门店!$AA:$AA,通讯通路门店!$S:$S,$G818)</f>
        <v>0</v>
      </c>
      <c r="BA818" s="99">
        <f t="shared" si="63"/>
        <v>0</v>
      </c>
      <c r="BB818" s="99">
        <f t="shared" si="64"/>
        <v>0</v>
      </c>
      <c r="BC818" s="99">
        <f>SUMIFS(通讯通路门店!$W:$W,通讯通路门店!$S:$S,$G818,通讯通路门店!$J:$J,"荣耀体验店")+SUMIFS(通讯通路门店!$W:$W,通讯通路门店!$S:$S,$G818,通讯通路门店!$J:$J,"荣耀授权专卖店")</f>
        <v>0</v>
      </c>
      <c r="BD818" s="99">
        <f>SUMIFS(通讯通路门店!$Z:$Z,通讯通路门店!$S:$S,$G818,通讯通路门店!$J:$J,"VIVO体验店")</f>
        <v>0</v>
      </c>
      <c r="BE818" s="99">
        <f>SUMIFS(通讯通路门店!$AB:$AB,通讯通路门店!$S:$S,$G818,通讯通路门店!$J:$J,"OPPO体验店")</f>
        <v>0</v>
      </c>
      <c r="BF818" s="99">
        <f>SUMIFS(通讯通路门店!$X:$X,通讯通路门店!$S:$S,$G818,通讯通路门店!$J:$J,"华为授权体验店")+SUMIFS(通讯通路门店!$AA:$AA,通讯通路门店!$S:$S,$G818,通讯通路门店!$J:$J,"华为堡垒店")</f>
        <v>0</v>
      </c>
      <c r="BG818" s="99">
        <f>SUMIFS(通讯通路门店!$Y:$Y,通讯通路门店!$S:$S,$G818,通讯通路门店!$J:$J,"小米体验店")</f>
        <v>0</v>
      </c>
      <c r="BH818" s="99">
        <f>SUMIFS(通讯通路门店!$AA:$AA,通讯通路门店!$S:$S,$G818,通讯通路门店!$J:$J,"苹果体验店")</f>
        <v>0</v>
      </c>
      <c r="BI818" s="99">
        <f>SUMIFS(通讯通路门店!$K:$K,通讯通路门店!$S:$S,$G818,通讯通路门店!$J:$J,"其他品牌专卖店")</f>
        <v>0</v>
      </c>
      <c r="BJ818" s="99">
        <f>SUMIFS(通讯通路门店!$AC:$AC,通讯通路门店!$S:$S,$G818)</f>
        <v>0</v>
      </c>
      <c r="BK818" s="99">
        <f>SUMIFS(通讯通路门店!$AD:$AD,通讯通路门店!$S:$S,$G818)</f>
        <v>0</v>
      </c>
      <c r="BL818" s="99">
        <f>SUMIFS(通讯通路门店!$AE:$AE,通讯通路门店!$S:$S,$G818)</f>
        <v>0</v>
      </c>
      <c r="BM818" s="99">
        <f>SUMIFS(通讯通路门店!$AF:$AF,通讯通路门店!$S:$S,$G818)</f>
        <v>0</v>
      </c>
      <c r="BN818" s="99">
        <f>SUMIFS(通讯通路门店!$AG:$AG,通讯通路门店!$S:$S,$G818)</f>
        <v>0</v>
      </c>
      <c r="BO818" s="99">
        <f>SUMIFS(通讯通路门店!$AH:$AH,通讯通路门店!$S:$S,$G818)</f>
        <v>0</v>
      </c>
      <c r="BP818" s="99">
        <f>SUMIFS(通讯通路门店!$AI:$AI,通讯通路门店!$S:$S,$G818)</f>
        <v>0</v>
      </c>
      <c r="BQ818" s="83"/>
    </row>
    <row r="819" spans="1:69">
      <c r="A819" s="99" t="str">
        <f>IFERROR(_xlfn.XLOOKUP($G819,通讯通路门店!$S$4:$S$993933,通讯通路门店!$A$4:$A$993933,0,0),"")</f>
        <v/>
      </c>
      <c r="B819" s="99" t="str">
        <f>IFERROR(_xlfn.XLOOKUP($G819,通讯通路门店!$S$4:$S$993933,通讯通路门店!$B$4:$B$993933,0,0),"")</f>
        <v/>
      </c>
      <c r="C819" s="99" t="str">
        <f>IFERROR(_xlfn.XLOOKUP($G819,通讯通路门店!$S$4:$S$993933,通讯通路门店!$C$4:$C$993933,0,0),"")</f>
        <v/>
      </c>
      <c r="D819" s="99" t="str">
        <f>IFERROR(_xlfn.XLOOKUP($G819,通讯通路门店!$S$4:$S$993933,通讯通路门店!$D$4:$D$993933,0,0),"")</f>
        <v/>
      </c>
      <c r="E819" s="83"/>
      <c r="F819" s="83"/>
      <c r="G819" s="101" t="e">
        <v>#N/A</v>
      </c>
      <c r="H819" s="102" t="str">
        <f>IFERROR(_xlfn.XLOOKUP($G819,通讯通路门店!$S$4:$S$993933,通讯通路门店!$R$4:$R$993933,0,0),"")</f>
        <v/>
      </c>
      <c r="I819" s="83"/>
      <c r="J819" s="83"/>
      <c r="K819" s="83"/>
      <c r="L819" s="83"/>
      <c r="M819" s="83"/>
      <c r="N819" s="83"/>
      <c r="O819" s="83"/>
      <c r="P819" s="83"/>
      <c r="Q819" s="83"/>
      <c r="R819" s="83"/>
      <c r="S819" s="83"/>
      <c r="T819" s="83"/>
      <c r="U819" s="99">
        <f>COUNTIF(通讯通路门店!$S:$S,$G819)</f>
        <v>0</v>
      </c>
      <c r="V819" s="99">
        <f>COUNTIFS(通讯通路门店!$S:$S,$G819,通讯通路门店!$J:$J,"综合卖场")</f>
        <v>0</v>
      </c>
      <c r="W819" s="99">
        <f>SUMIFS(通讯通路门店!$AJ:$AJ,通讯通路门店!$S:$S,通讯客户沙盘!$G819)</f>
        <v>0</v>
      </c>
      <c r="X819" s="99">
        <f t="shared" si="60"/>
        <v>0</v>
      </c>
      <c r="Y819" s="99">
        <f>COUNTIFS(通讯通路门店!$S:$S,$G819,通讯通路门店!$J:$J,"荣耀体验店")+COUNTIFS(通讯通路门店!$S:$S,$G819,通讯通路门店!$J:$J,"荣耀授权专卖店")</f>
        <v>0</v>
      </c>
      <c r="Z819" s="99">
        <f>COUNTIFS(通讯通路门店!$S:$S,$G819,通讯通路门店!$J:$J,"VIVO体验店")</f>
        <v>0</v>
      </c>
      <c r="AA819" s="99">
        <f>COUNTIFS(通讯通路门店!$S:$S,$G819,通讯通路门店!$J:$J,"OPPO体验店")</f>
        <v>0</v>
      </c>
      <c r="AB819" s="99">
        <f>COUNTIFS(通讯通路门店!$S:$S,$G819,通讯通路门店!$J:$J,"华为授权体验店")+COUNTIFS(通讯通路门店!$S:$S,$G819,通讯通路门店!$J:$J,"华为堡垒店")</f>
        <v>0</v>
      </c>
      <c r="AC819" s="99">
        <f>COUNTIFS(通讯通路门店!$S:$S,$G819,通讯通路门店!$J:$J,"小米体验店")</f>
        <v>0</v>
      </c>
      <c r="AD819" s="99">
        <f>COUNTIFS(通讯通路门店!$S:$S,$G819,通讯通路门店!$J:$J,"苹果体验店")</f>
        <v>0</v>
      </c>
      <c r="AE819" s="99">
        <f>COUNTIFS(通讯通路门店!$S:$S,$G819,通讯通路门店!$J:$J,"其他品牌专卖店")</f>
        <v>0</v>
      </c>
      <c r="AF819" s="99">
        <f>SUMIFS(通讯通路门店!$BI:$BI,通讯通路门店!$S:$S,$G819)</f>
        <v>0</v>
      </c>
      <c r="AG819" s="99">
        <f>SUMIFS(通讯通路门店!$BH:$BH,通讯通路门店!$S:$S,$G819)</f>
        <v>0</v>
      </c>
      <c r="AH819" s="99">
        <f t="shared" si="61"/>
        <v>0</v>
      </c>
      <c r="AI819" s="99">
        <f>SUMIFS(通讯通路门店!$BB:$BB,通讯通路门店!$S:$S,$G819)</f>
        <v>0</v>
      </c>
      <c r="AJ819" s="99">
        <f>SUMIFS(通讯通路门店!$BE:$BE,通讯通路门店!$S:$S,$G819)</f>
        <v>0</v>
      </c>
      <c r="AK819" s="99">
        <f>SUMIFS(通讯通路门店!$BG:$BG,通讯通路门店!$S:$S,$G819)</f>
        <v>0</v>
      </c>
      <c r="AL819" s="99">
        <f>SUMIFS(通讯通路门店!$BC:$BC,通讯通路门店!$S:$S,$G819)</f>
        <v>0</v>
      </c>
      <c r="AM819" s="99">
        <f>SUMIFS(通讯通路门店!$BD:$BD,通讯通路门店!$S:$S,$G819)</f>
        <v>0</v>
      </c>
      <c r="AN819" s="99">
        <f>SUMIFS(通讯通路门店!$BF:$BF,通讯通路门店!$S:$S,$G819)</f>
        <v>0</v>
      </c>
      <c r="AO819" s="99">
        <f t="shared" si="62"/>
        <v>0</v>
      </c>
      <c r="AP819" s="99">
        <f>SUMIFS(通讯通路门店!$K:$K,通讯通路门店!$S:$S,$G819)</f>
        <v>0</v>
      </c>
      <c r="AQ819" s="83"/>
      <c r="AR819" s="99">
        <f>SUMIFS(通讯通路门店!$T:$T,通讯通路门店!$S:$S,$G819)</f>
        <v>0</v>
      </c>
      <c r="AS819" s="99">
        <f>SUMIFS(通讯通路门店!$U:$U,通讯通路门店!$S:$S,$G819)</f>
        <v>0</v>
      </c>
      <c r="AT819" s="99">
        <f>SUMIFS(通讯通路门店!$V:$V,通讯通路门店!$S:$S,$G819)</f>
        <v>0</v>
      </c>
      <c r="AU819" s="99">
        <f>SUMIFS(通讯通路门店!$W:$W,通讯通路门店!$S:$S,$G819)</f>
        <v>0</v>
      </c>
      <c r="AV819" s="99">
        <f>SUMIFS(通讯通路门店!$Z:$Z,通讯通路门店!$S:$S,$G819)</f>
        <v>0</v>
      </c>
      <c r="AW819" s="99">
        <f>SUMIFS(通讯通路门店!$AB:$AB,通讯通路门店!$S:$S,$G819)</f>
        <v>0</v>
      </c>
      <c r="AX819" s="99">
        <f>SUMIFS(通讯通路门店!$X:$X,通讯通路门店!$S:$S,$G819)</f>
        <v>0</v>
      </c>
      <c r="AY819" s="99">
        <f>SUMIFS(通讯通路门店!$Y:$Y,通讯通路门店!$S:$S,$G819)</f>
        <v>0</v>
      </c>
      <c r="AZ819" s="99">
        <f>SUMIFS(通讯通路门店!$AA:$AA,通讯通路门店!$S:$S,$G819)</f>
        <v>0</v>
      </c>
      <c r="BA819" s="99">
        <f t="shared" si="63"/>
        <v>0</v>
      </c>
      <c r="BB819" s="99">
        <f t="shared" si="64"/>
        <v>0</v>
      </c>
      <c r="BC819" s="99">
        <f>SUMIFS(通讯通路门店!$W:$W,通讯通路门店!$S:$S,$G819,通讯通路门店!$J:$J,"荣耀体验店")+SUMIFS(通讯通路门店!$W:$W,通讯通路门店!$S:$S,$G819,通讯通路门店!$J:$J,"荣耀授权专卖店")</f>
        <v>0</v>
      </c>
      <c r="BD819" s="99">
        <f>SUMIFS(通讯通路门店!$Z:$Z,通讯通路门店!$S:$S,$G819,通讯通路门店!$J:$J,"VIVO体验店")</f>
        <v>0</v>
      </c>
      <c r="BE819" s="99">
        <f>SUMIFS(通讯通路门店!$AB:$AB,通讯通路门店!$S:$S,$G819,通讯通路门店!$J:$J,"OPPO体验店")</f>
        <v>0</v>
      </c>
      <c r="BF819" s="99">
        <f>SUMIFS(通讯通路门店!$X:$X,通讯通路门店!$S:$S,$G819,通讯通路门店!$J:$J,"华为授权体验店")+SUMIFS(通讯通路门店!$AA:$AA,通讯通路门店!$S:$S,$G819,通讯通路门店!$J:$J,"华为堡垒店")</f>
        <v>0</v>
      </c>
      <c r="BG819" s="99">
        <f>SUMIFS(通讯通路门店!$Y:$Y,通讯通路门店!$S:$S,$G819,通讯通路门店!$J:$J,"小米体验店")</f>
        <v>0</v>
      </c>
      <c r="BH819" s="99">
        <f>SUMIFS(通讯通路门店!$AA:$AA,通讯通路门店!$S:$S,$G819,通讯通路门店!$J:$J,"苹果体验店")</f>
        <v>0</v>
      </c>
      <c r="BI819" s="99">
        <f>SUMIFS(通讯通路门店!$K:$K,通讯通路门店!$S:$S,$G819,通讯通路门店!$J:$J,"其他品牌专卖店")</f>
        <v>0</v>
      </c>
      <c r="BJ819" s="99">
        <f>SUMIFS(通讯通路门店!$AC:$AC,通讯通路门店!$S:$S,$G819)</f>
        <v>0</v>
      </c>
      <c r="BK819" s="99">
        <f>SUMIFS(通讯通路门店!$AD:$AD,通讯通路门店!$S:$S,$G819)</f>
        <v>0</v>
      </c>
      <c r="BL819" s="99">
        <f>SUMIFS(通讯通路门店!$AE:$AE,通讯通路门店!$S:$S,$G819)</f>
        <v>0</v>
      </c>
      <c r="BM819" s="99">
        <f>SUMIFS(通讯通路门店!$AF:$AF,通讯通路门店!$S:$S,$G819)</f>
        <v>0</v>
      </c>
      <c r="BN819" s="99">
        <f>SUMIFS(通讯通路门店!$AG:$AG,通讯通路门店!$S:$S,$G819)</f>
        <v>0</v>
      </c>
      <c r="BO819" s="99">
        <f>SUMIFS(通讯通路门店!$AH:$AH,通讯通路门店!$S:$S,$G819)</f>
        <v>0</v>
      </c>
      <c r="BP819" s="99">
        <f>SUMIFS(通讯通路门店!$AI:$AI,通讯通路门店!$S:$S,$G819)</f>
        <v>0</v>
      </c>
      <c r="BQ819" s="83"/>
    </row>
    <row r="820" spans="1:69">
      <c r="A820" s="99" t="str">
        <f>IFERROR(_xlfn.XLOOKUP($G820,通讯通路门店!$S$4:$S$993933,通讯通路门店!$A$4:$A$993933,0,0),"")</f>
        <v/>
      </c>
      <c r="B820" s="99" t="str">
        <f>IFERROR(_xlfn.XLOOKUP($G820,通讯通路门店!$S$4:$S$993933,通讯通路门店!$B$4:$B$993933,0,0),"")</f>
        <v/>
      </c>
      <c r="C820" s="99" t="str">
        <f>IFERROR(_xlfn.XLOOKUP($G820,通讯通路门店!$S$4:$S$993933,通讯通路门店!$C$4:$C$993933,0,0),"")</f>
        <v/>
      </c>
      <c r="D820" s="99" t="str">
        <f>IFERROR(_xlfn.XLOOKUP($G820,通讯通路门店!$S$4:$S$993933,通讯通路门店!$D$4:$D$993933,0,0),"")</f>
        <v/>
      </c>
      <c r="E820" s="83"/>
      <c r="F820" s="83"/>
      <c r="G820" s="101" t="e">
        <v>#N/A</v>
      </c>
      <c r="H820" s="102" t="str">
        <f>IFERROR(_xlfn.XLOOKUP($G820,通讯通路门店!$S$4:$S$993933,通讯通路门店!$R$4:$R$993933,0,0),"")</f>
        <v/>
      </c>
      <c r="I820" s="83"/>
      <c r="J820" s="83"/>
      <c r="K820" s="83"/>
      <c r="L820" s="83"/>
      <c r="M820" s="83"/>
      <c r="N820" s="83"/>
      <c r="O820" s="83"/>
      <c r="P820" s="83"/>
      <c r="Q820" s="83"/>
      <c r="R820" s="83"/>
      <c r="S820" s="83"/>
      <c r="T820" s="83"/>
      <c r="U820" s="99">
        <f>COUNTIF(通讯通路门店!$S:$S,$G820)</f>
        <v>0</v>
      </c>
      <c r="V820" s="99">
        <f>COUNTIFS(通讯通路门店!$S:$S,$G820,通讯通路门店!$J:$J,"综合卖场")</f>
        <v>0</v>
      </c>
      <c r="W820" s="99">
        <f>SUMIFS(通讯通路门店!$AJ:$AJ,通讯通路门店!$S:$S,通讯客户沙盘!$G820)</f>
        <v>0</v>
      </c>
      <c r="X820" s="99">
        <f t="shared" si="60"/>
        <v>0</v>
      </c>
      <c r="Y820" s="99">
        <f>COUNTIFS(通讯通路门店!$S:$S,$G820,通讯通路门店!$J:$J,"荣耀体验店")+COUNTIFS(通讯通路门店!$S:$S,$G820,通讯通路门店!$J:$J,"荣耀授权专卖店")</f>
        <v>0</v>
      </c>
      <c r="Z820" s="99">
        <f>COUNTIFS(通讯通路门店!$S:$S,$G820,通讯通路门店!$J:$J,"VIVO体验店")</f>
        <v>0</v>
      </c>
      <c r="AA820" s="99">
        <f>COUNTIFS(通讯通路门店!$S:$S,$G820,通讯通路门店!$J:$J,"OPPO体验店")</f>
        <v>0</v>
      </c>
      <c r="AB820" s="99">
        <f>COUNTIFS(通讯通路门店!$S:$S,$G820,通讯通路门店!$J:$J,"华为授权体验店")+COUNTIFS(通讯通路门店!$S:$S,$G820,通讯通路门店!$J:$J,"华为堡垒店")</f>
        <v>0</v>
      </c>
      <c r="AC820" s="99">
        <f>COUNTIFS(通讯通路门店!$S:$S,$G820,通讯通路门店!$J:$J,"小米体验店")</f>
        <v>0</v>
      </c>
      <c r="AD820" s="99">
        <f>COUNTIFS(通讯通路门店!$S:$S,$G820,通讯通路门店!$J:$J,"苹果体验店")</f>
        <v>0</v>
      </c>
      <c r="AE820" s="99">
        <f>COUNTIFS(通讯通路门店!$S:$S,$G820,通讯通路门店!$J:$J,"其他品牌专卖店")</f>
        <v>0</v>
      </c>
      <c r="AF820" s="99">
        <f>SUMIFS(通讯通路门店!$BI:$BI,通讯通路门店!$S:$S,$G820)</f>
        <v>0</v>
      </c>
      <c r="AG820" s="99">
        <f>SUMIFS(通讯通路门店!$BH:$BH,通讯通路门店!$S:$S,$G820)</f>
        <v>0</v>
      </c>
      <c r="AH820" s="99">
        <f t="shared" si="61"/>
        <v>0</v>
      </c>
      <c r="AI820" s="99">
        <f>SUMIFS(通讯通路门店!$BB:$BB,通讯通路门店!$S:$S,$G820)</f>
        <v>0</v>
      </c>
      <c r="AJ820" s="99">
        <f>SUMIFS(通讯通路门店!$BE:$BE,通讯通路门店!$S:$S,$G820)</f>
        <v>0</v>
      </c>
      <c r="AK820" s="99">
        <f>SUMIFS(通讯通路门店!$BG:$BG,通讯通路门店!$S:$S,$G820)</f>
        <v>0</v>
      </c>
      <c r="AL820" s="99">
        <f>SUMIFS(通讯通路门店!$BC:$BC,通讯通路门店!$S:$S,$G820)</f>
        <v>0</v>
      </c>
      <c r="AM820" s="99">
        <f>SUMIFS(通讯通路门店!$BD:$BD,通讯通路门店!$S:$S,$G820)</f>
        <v>0</v>
      </c>
      <c r="AN820" s="99">
        <f>SUMIFS(通讯通路门店!$BF:$BF,通讯通路门店!$S:$S,$G820)</f>
        <v>0</v>
      </c>
      <c r="AO820" s="99">
        <f t="shared" si="62"/>
        <v>0</v>
      </c>
      <c r="AP820" s="99">
        <f>SUMIFS(通讯通路门店!$K:$K,通讯通路门店!$S:$S,$G820)</f>
        <v>0</v>
      </c>
      <c r="AQ820" s="83"/>
      <c r="AR820" s="99">
        <f>SUMIFS(通讯通路门店!$T:$T,通讯通路门店!$S:$S,$G820)</f>
        <v>0</v>
      </c>
      <c r="AS820" s="99">
        <f>SUMIFS(通讯通路门店!$U:$U,通讯通路门店!$S:$S,$G820)</f>
        <v>0</v>
      </c>
      <c r="AT820" s="99">
        <f>SUMIFS(通讯通路门店!$V:$V,通讯通路门店!$S:$S,$G820)</f>
        <v>0</v>
      </c>
      <c r="AU820" s="99">
        <f>SUMIFS(通讯通路门店!$W:$W,通讯通路门店!$S:$S,$G820)</f>
        <v>0</v>
      </c>
      <c r="AV820" s="99">
        <f>SUMIFS(通讯通路门店!$Z:$Z,通讯通路门店!$S:$S,$G820)</f>
        <v>0</v>
      </c>
      <c r="AW820" s="99">
        <f>SUMIFS(通讯通路门店!$AB:$AB,通讯通路门店!$S:$S,$G820)</f>
        <v>0</v>
      </c>
      <c r="AX820" s="99">
        <f>SUMIFS(通讯通路门店!$X:$X,通讯通路门店!$S:$S,$G820)</f>
        <v>0</v>
      </c>
      <c r="AY820" s="99">
        <f>SUMIFS(通讯通路门店!$Y:$Y,通讯通路门店!$S:$S,$G820)</f>
        <v>0</v>
      </c>
      <c r="AZ820" s="99">
        <f>SUMIFS(通讯通路门店!$AA:$AA,通讯通路门店!$S:$S,$G820)</f>
        <v>0</v>
      </c>
      <c r="BA820" s="99">
        <f t="shared" si="63"/>
        <v>0</v>
      </c>
      <c r="BB820" s="99">
        <f t="shared" si="64"/>
        <v>0</v>
      </c>
      <c r="BC820" s="99">
        <f>SUMIFS(通讯通路门店!$W:$W,通讯通路门店!$S:$S,$G820,通讯通路门店!$J:$J,"荣耀体验店")+SUMIFS(通讯通路门店!$W:$W,通讯通路门店!$S:$S,$G820,通讯通路门店!$J:$J,"荣耀授权专卖店")</f>
        <v>0</v>
      </c>
      <c r="BD820" s="99">
        <f>SUMIFS(通讯通路门店!$Z:$Z,通讯通路门店!$S:$S,$G820,通讯通路门店!$J:$J,"VIVO体验店")</f>
        <v>0</v>
      </c>
      <c r="BE820" s="99">
        <f>SUMIFS(通讯通路门店!$AB:$AB,通讯通路门店!$S:$S,$G820,通讯通路门店!$J:$J,"OPPO体验店")</f>
        <v>0</v>
      </c>
      <c r="BF820" s="99">
        <f>SUMIFS(通讯通路门店!$X:$X,通讯通路门店!$S:$S,$G820,通讯通路门店!$J:$J,"华为授权体验店")+SUMIFS(通讯通路门店!$AA:$AA,通讯通路门店!$S:$S,$G820,通讯通路门店!$J:$J,"华为堡垒店")</f>
        <v>0</v>
      </c>
      <c r="BG820" s="99">
        <f>SUMIFS(通讯通路门店!$Y:$Y,通讯通路门店!$S:$S,$G820,通讯通路门店!$J:$J,"小米体验店")</f>
        <v>0</v>
      </c>
      <c r="BH820" s="99">
        <f>SUMIFS(通讯通路门店!$AA:$AA,通讯通路门店!$S:$S,$G820,通讯通路门店!$J:$J,"苹果体验店")</f>
        <v>0</v>
      </c>
      <c r="BI820" s="99">
        <f>SUMIFS(通讯通路门店!$K:$K,通讯通路门店!$S:$S,$G820,通讯通路门店!$J:$J,"其他品牌专卖店")</f>
        <v>0</v>
      </c>
      <c r="BJ820" s="99">
        <f>SUMIFS(通讯通路门店!$AC:$AC,通讯通路门店!$S:$S,$G820)</f>
        <v>0</v>
      </c>
      <c r="BK820" s="99">
        <f>SUMIFS(通讯通路门店!$AD:$AD,通讯通路门店!$S:$S,$G820)</f>
        <v>0</v>
      </c>
      <c r="BL820" s="99">
        <f>SUMIFS(通讯通路门店!$AE:$AE,通讯通路门店!$S:$S,$G820)</f>
        <v>0</v>
      </c>
      <c r="BM820" s="99">
        <f>SUMIFS(通讯通路门店!$AF:$AF,通讯通路门店!$S:$S,$G820)</f>
        <v>0</v>
      </c>
      <c r="BN820" s="99">
        <f>SUMIFS(通讯通路门店!$AG:$AG,通讯通路门店!$S:$S,$G820)</f>
        <v>0</v>
      </c>
      <c r="BO820" s="99">
        <f>SUMIFS(通讯通路门店!$AH:$AH,通讯通路门店!$S:$S,$G820)</f>
        <v>0</v>
      </c>
      <c r="BP820" s="99">
        <f>SUMIFS(通讯通路门店!$AI:$AI,通讯通路门店!$S:$S,$G820)</f>
        <v>0</v>
      </c>
      <c r="BQ820" s="83"/>
    </row>
    <row r="821" spans="1:69">
      <c r="A821" s="99" t="str">
        <f>IFERROR(_xlfn.XLOOKUP($G821,通讯通路门店!$S$4:$S$993933,通讯通路门店!$A$4:$A$993933,0,0),"")</f>
        <v/>
      </c>
      <c r="B821" s="99" t="str">
        <f>IFERROR(_xlfn.XLOOKUP($G821,通讯通路门店!$S$4:$S$993933,通讯通路门店!$B$4:$B$993933,0,0),"")</f>
        <v/>
      </c>
      <c r="C821" s="99" t="str">
        <f>IFERROR(_xlfn.XLOOKUP($G821,通讯通路门店!$S$4:$S$993933,通讯通路门店!$C$4:$C$993933,0,0),"")</f>
        <v/>
      </c>
      <c r="D821" s="99" t="str">
        <f>IFERROR(_xlfn.XLOOKUP($G821,通讯通路门店!$S$4:$S$993933,通讯通路门店!$D$4:$D$993933,0,0),"")</f>
        <v/>
      </c>
      <c r="E821" s="83"/>
      <c r="F821" s="83"/>
      <c r="G821" s="101" t="e">
        <v>#N/A</v>
      </c>
      <c r="H821" s="102" t="str">
        <f>IFERROR(_xlfn.XLOOKUP($G821,通讯通路门店!$S$4:$S$993933,通讯通路门店!$R$4:$R$993933,0,0),"")</f>
        <v/>
      </c>
      <c r="I821" s="83"/>
      <c r="J821" s="83"/>
      <c r="K821" s="83"/>
      <c r="L821" s="83"/>
      <c r="M821" s="83"/>
      <c r="N821" s="83"/>
      <c r="O821" s="83"/>
      <c r="P821" s="83"/>
      <c r="Q821" s="83"/>
      <c r="R821" s="83"/>
      <c r="S821" s="83"/>
      <c r="T821" s="83"/>
      <c r="U821" s="99">
        <f>COUNTIF(通讯通路门店!$S:$S,$G821)</f>
        <v>0</v>
      </c>
      <c r="V821" s="99">
        <f>COUNTIFS(通讯通路门店!$S:$S,$G821,通讯通路门店!$J:$J,"综合卖场")</f>
        <v>0</v>
      </c>
      <c r="W821" s="99">
        <f>SUMIFS(通讯通路门店!$AJ:$AJ,通讯通路门店!$S:$S,通讯客户沙盘!$G821)</f>
        <v>0</v>
      </c>
      <c r="X821" s="99">
        <f t="shared" si="60"/>
        <v>0</v>
      </c>
      <c r="Y821" s="99">
        <f>COUNTIFS(通讯通路门店!$S:$S,$G821,通讯通路门店!$J:$J,"荣耀体验店")+COUNTIFS(通讯通路门店!$S:$S,$G821,通讯通路门店!$J:$J,"荣耀授权专卖店")</f>
        <v>0</v>
      </c>
      <c r="Z821" s="99">
        <f>COUNTIFS(通讯通路门店!$S:$S,$G821,通讯通路门店!$J:$J,"VIVO体验店")</f>
        <v>0</v>
      </c>
      <c r="AA821" s="99">
        <f>COUNTIFS(通讯通路门店!$S:$S,$G821,通讯通路门店!$J:$J,"OPPO体验店")</f>
        <v>0</v>
      </c>
      <c r="AB821" s="99">
        <f>COUNTIFS(通讯通路门店!$S:$S,$G821,通讯通路门店!$J:$J,"华为授权体验店")+COUNTIFS(通讯通路门店!$S:$S,$G821,通讯通路门店!$J:$J,"华为堡垒店")</f>
        <v>0</v>
      </c>
      <c r="AC821" s="99">
        <f>COUNTIFS(通讯通路门店!$S:$S,$G821,通讯通路门店!$J:$J,"小米体验店")</f>
        <v>0</v>
      </c>
      <c r="AD821" s="99">
        <f>COUNTIFS(通讯通路门店!$S:$S,$G821,通讯通路门店!$J:$J,"苹果体验店")</f>
        <v>0</v>
      </c>
      <c r="AE821" s="99">
        <f>COUNTIFS(通讯通路门店!$S:$S,$G821,通讯通路门店!$J:$J,"其他品牌专卖店")</f>
        <v>0</v>
      </c>
      <c r="AF821" s="99">
        <f>SUMIFS(通讯通路门店!$BI:$BI,通讯通路门店!$S:$S,$G821)</f>
        <v>0</v>
      </c>
      <c r="AG821" s="99">
        <f>SUMIFS(通讯通路门店!$BH:$BH,通讯通路门店!$S:$S,$G821)</f>
        <v>0</v>
      </c>
      <c r="AH821" s="99">
        <f t="shared" si="61"/>
        <v>0</v>
      </c>
      <c r="AI821" s="99">
        <f>SUMIFS(通讯通路门店!$BB:$BB,通讯通路门店!$S:$S,$G821)</f>
        <v>0</v>
      </c>
      <c r="AJ821" s="99">
        <f>SUMIFS(通讯通路门店!$BE:$BE,通讯通路门店!$S:$S,$G821)</f>
        <v>0</v>
      </c>
      <c r="AK821" s="99">
        <f>SUMIFS(通讯通路门店!$BG:$BG,通讯通路门店!$S:$S,$G821)</f>
        <v>0</v>
      </c>
      <c r="AL821" s="99">
        <f>SUMIFS(通讯通路门店!$BC:$BC,通讯通路门店!$S:$S,$G821)</f>
        <v>0</v>
      </c>
      <c r="AM821" s="99">
        <f>SUMIFS(通讯通路门店!$BD:$BD,通讯通路门店!$S:$S,$G821)</f>
        <v>0</v>
      </c>
      <c r="AN821" s="99">
        <f>SUMIFS(通讯通路门店!$BF:$BF,通讯通路门店!$S:$S,$G821)</f>
        <v>0</v>
      </c>
      <c r="AO821" s="99">
        <f t="shared" si="62"/>
        <v>0</v>
      </c>
      <c r="AP821" s="99">
        <f>SUMIFS(通讯通路门店!$K:$K,通讯通路门店!$S:$S,$G821)</f>
        <v>0</v>
      </c>
      <c r="AQ821" s="83"/>
      <c r="AR821" s="99">
        <f>SUMIFS(通讯通路门店!$T:$T,通讯通路门店!$S:$S,$G821)</f>
        <v>0</v>
      </c>
      <c r="AS821" s="99">
        <f>SUMIFS(通讯通路门店!$U:$U,通讯通路门店!$S:$S,$G821)</f>
        <v>0</v>
      </c>
      <c r="AT821" s="99">
        <f>SUMIFS(通讯通路门店!$V:$V,通讯通路门店!$S:$S,$G821)</f>
        <v>0</v>
      </c>
      <c r="AU821" s="99">
        <f>SUMIFS(通讯通路门店!$W:$W,通讯通路门店!$S:$S,$G821)</f>
        <v>0</v>
      </c>
      <c r="AV821" s="99">
        <f>SUMIFS(通讯通路门店!$Z:$Z,通讯通路门店!$S:$S,$G821)</f>
        <v>0</v>
      </c>
      <c r="AW821" s="99">
        <f>SUMIFS(通讯通路门店!$AB:$AB,通讯通路门店!$S:$S,$G821)</f>
        <v>0</v>
      </c>
      <c r="AX821" s="99">
        <f>SUMIFS(通讯通路门店!$X:$X,通讯通路门店!$S:$S,$G821)</f>
        <v>0</v>
      </c>
      <c r="AY821" s="99">
        <f>SUMIFS(通讯通路门店!$Y:$Y,通讯通路门店!$S:$S,$G821)</f>
        <v>0</v>
      </c>
      <c r="AZ821" s="99">
        <f>SUMIFS(通讯通路门店!$AA:$AA,通讯通路门店!$S:$S,$G821)</f>
        <v>0</v>
      </c>
      <c r="BA821" s="99">
        <f t="shared" si="63"/>
        <v>0</v>
      </c>
      <c r="BB821" s="99">
        <f t="shared" si="64"/>
        <v>0</v>
      </c>
      <c r="BC821" s="99">
        <f>SUMIFS(通讯通路门店!$W:$W,通讯通路门店!$S:$S,$G821,通讯通路门店!$J:$J,"荣耀体验店")+SUMIFS(通讯通路门店!$W:$W,通讯通路门店!$S:$S,$G821,通讯通路门店!$J:$J,"荣耀授权专卖店")</f>
        <v>0</v>
      </c>
      <c r="BD821" s="99">
        <f>SUMIFS(通讯通路门店!$Z:$Z,通讯通路门店!$S:$S,$G821,通讯通路门店!$J:$J,"VIVO体验店")</f>
        <v>0</v>
      </c>
      <c r="BE821" s="99">
        <f>SUMIFS(通讯通路门店!$AB:$AB,通讯通路门店!$S:$S,$G821,通讯通路门店!$J:$J,"OPPO体验店")</f>
        <v>0</v>
      </c>
      <c r="BF821" s="99">
        <f>SUMIFS(通讯通路门店!$X:$X,通讯通路门店!$S:$S,$G821,通讯通路门店!$J:$J,"华为授权体验店")+SUMIFS(通讯通路门店!$AA:$AA,通讯通路门店!$S:$S,$G821,通讯通路门店!$J:$J,"华为堡垒店")</f>
        <v>0</v>
      </c>
      <c r="BG821" s="99">
        <f>SUMIFS(通讯通路门店!$Y:$Y,通讯通路门店!$S:$S,$G821,通讯通路门店!$J:$J,"小米体验店")</f>
        <v>0</v>
      </c>
      <c r="BH821" s="99">
        <f>SUMIFS(通讯通路门店!$AA:$AA,通讯通路门店!$S:$S,$G821,通讯通路门店!$J:$J,"苹果体验店")</f>
        <v>0</v>
      </c>
      <c r="BI821" s="99">
        <f>SUMIFS(通讯通路门店!$K:$K,通讯通路门店!$S:$S,$G821,通讯通路门店!$J:$J,"其他品牌专卖店")</f>
        <v>0</v>
      </c>
      <c r="BJ821" s="99">
        <f>SUMIFS(通讯通路门店!$AC:$AC,通讯通路门店!$S:$S,$G821)</f>
        <v>0</v>
      </c>
      <c r="BK821" s="99">
        <f>SUMIFS(通讯通路门店!$AD:$AD,通讯通路门店!$S:$S,$G821)</f>
        <v>0</v>
      </c>
      <c r="BL821" s="99">
        <f>SUMIFS(通讯通路门店!$AE:$AE,通讯通路门店!$S:$S,$G821)</f>
        <v>0</v>
      </c>
      <c r="BM821" s="99">
        <f>SUMIFS(通讯通路门店!$AF:$AF,通讯通路门店!$S:$S,$G821)</f>
        <v>0</v>
      </c>
      <c r="BN821" s="99">
        <f>SUMIFS(通讯通路门店!$AG:$AG,通讯通路门店!$S:$S,$G821)</f>
        <v>0</v>
      </c>
      <c r="BO821" s="99">
        <f>SUMIFS(通讯通路门店!$AH:$AH,通讯通路门店!$S:$S,$G821)</f>
        <v>0</v>
      </c>
      <c r="BP821" s="99">
        <f>SUMIFS(通讯通路门店!$AI:$AI,通讯通路门店!$S:$S,$G821)</f>
        <v>0</v>
      </c>
      <c r="BQ821" s="83"/>
    </row>
    <row r="822" spans="1:69">
      <c r="A822" s="99" t="str">
        <f>IFERROR(_xlfn.XLOOKUP($G822,通讯通路门店!$S$4:$S$993933,通讯通路门店!$A$4:$A$993933,0,0),"")</f>
        <v/>
      </c>
      <c r="B822" s="99" t="str">
        <f>IFERROR(_xlfn.XLOOKUP($G822,通讯通路门店!$S$4:$S$993933,通讯通路门店!$B$4:$B$993933,0,0),"")</f>
        <v/>
      </c>
      <c r="C822" s="99" t="str">
        <f>IFERROR(_xlfn.XLOOKUP($G822,通讯通路门店!$S$4:$S$993933,通讯通路门店!$C$4:$C$993933,0,0),"")</f>
        <v/>
      </c>
      <c r="D822" s="99" t="str">
        <f>IFERROR(_xlfn.XLOOKUP($G822,通讯通路门店!$S$4:$S$993933,通讯通路门店!$D$4:$D$993933,0,0),"")</f>
        <v/>
      </c>
      <c r="E822" s="83"/>
      <c r="F822" s="83"/>
      <c r="G822" s="101" t="e">
        <v>#N/A</v>
      </c>
      <c r="H822" s="102" t="str">
        <f>IFERROR(_xlfn.XLOOKUP($G822,通讯通路门店!$S$4:$S$993933,通讯通路门店!$R$4:$R$993933,0,0),"")</f>
        <v/>
      </c>
      <c r="I822" s="83"/>
      <c r="J822" s="83"/>
      <c r="K822" s="83"/>
      <c r="L822" s="83"/>
      <c r="M822" s="83"/>
      <c r="N822" s="83"/>
      <c r="O822" s="83"/>
      <c r="P822" s="83"/>
      <c r="Q822" s="83"/>
      <c r="R822" s="83"/>
      <c r="S822" s="83"/>
      <c r="T822" s="83"/>
      <c r="U822" s="99">
        <f>COUNTIF(通讯通路门店!$S:$S,$G822)</f>
        <v>0</v>
      </c>
      <c r="V822" s="99">
        <f>COUNTIFS(通讯通路门店!$S:$S,$G822,通讯通路门店!$J:$J,"综合卖场")</f>
        <v>0</v>
      </c>
      <c r="W822" s="99">
        <f>SUMIFS(通讯通路门店!$AJ:$AJ,通讯通路门店!$S:$S,通讯客户沙盘!$G822)</f>
        <v>0</v>
      </c>
      <c r="X822" s="99">
        <f t="shared" si="60"/>
        <v>0</v>
      </c>
      <c r="Y822" s="99">
        <f>COUNTIFS(通讯通路门店!$S:$S,$G822,通讯通路门店!$J:$J,"荣耀体验店")+COUNTIFS(通讯通路门店!$S:$S,$G822,通讯通路门店!$J:$J,"荣耀授权专卖店")</f>
        <v>0</v>
      </c>
      <c r="Z822" s="99">
        <f>COUNTIFS(通讯通路门店!$S:$S,$G822,通讯通路门店!$J:$J,"VIVO体验店")</f>
        <v>0</v>
      </c>
      <c r="AA822" s="99">
        <f>COUNTIFS(通讯通路门店!$S:$S,$G822,通讯通路门店!$J:$J,"OPPO体验店")</f>
        <v>0</v>
      </c>
      <c r="AB822" s="99">
        <f>COUNTIFS(通讯通路门店!$S:$S,$G822,通讯通路门店!$J:$J,"华为授权体验店")+COUNTIFS(通讯通路门店!$S:$S,$G822,通讯通路门店!$J:$J,"华为堡垒店")</f>
        <v>0</v>
      </c>
      <c r="AC822" s="99">
        <f>COUNTIFS(通讯通路门店!$S:$S,$G822,通讯通路门店!$J:$J,"小米体验店")</f>
        <v>0</v>
      </c>
      <c r="AD822" s="99">
        <f>COUNTIFS(通讯通路门店!$S:$S,$G822,通讯通路门店!$J:$J,"苹果体验店")</f>
        <v>0</v>
      </c>
      <c r="AE822" s="99">
        <f>COUNTIFS(通讯通路门店!$S:$S,$G822,通讯通路门店!$J:$J,"其他品牌专卖店")</f>
        <v>0</v>
      </c>
      <c r="AF822" s="99">
        <f>SUMIFS(通讯通路门店!$BI:$BI,通讯通路门店!$S:$S,$G822)</f>
        <v>0</v>
      </c>
      <c r="AG822" s="99">
        <f>SUMIFS(通讯通路门店!$BH:$BH,通讯通路门店!$S:$S,$G822)</f>
        <v>0</v>
      </c>
      <c r="AH822" s="99">
        <f t="shared" si="61"/>
        <v>0</v>
      </c>
      <c r="AI822" s="99">
        <f>SUMIFS(通讯通路门店!$BB:$BB,通讯通路门店!$S:$S,$G822)</f>
        <v>0</v>
      </c>
      <c r="AJ822" s="99">
        <f>SUMIFS(通讯通路门店!$BE:$BE,通讯通路门店!$S:$S,$G822)</f>
        <v>0</v>
      </c>
      <c r="AK822" s="99">
        <f>SUMIFS(通讯通路门店!$BG:$BG,通讯通路门店!$S:$S,$G822)</f>
        <v>0</v>
      </c>
      <c r="AL822" s="99">
        <f>SUMIFS(通讯通路门店!$BC:$BC,通讯通路门店!$S:$S,$G822)</f>
        <v>0</v>
      </c>
      <c r="AM822" s="99">
        <f>SUMIFS(通讯通路门店!$BD:$BD,通讯通路门店!$S:$S,$G822)</f>
        <v>0</v>
      </c>
      <c r="AN822" s="99">
        <f>SUMIFS(通讯通路门店!$BF:$BF,通讯通路门店!$S:$S,$G822)</f>
        <v>0</v>
      </c>
      <c r="AO822" s="99">
        <f t="shared" si="62"/>
        <v>0</v>
      </c>
      <c r="AP822" s="99">
        <f>SUMIFS(通讯通路门店!$K:$K,通讯通路门店!$S:$S,$G822)</f>
        <v>0</v>
      </c>
      <c r="AQ822" s="83"/>
      <c r="AR822" s="99">
        <f>SUMIFS(通讯通路门店!$T:$T,通讯通路门店!$S:$S,$G822)</f>
        <v>0</v>
      </c>
      <c r="AS822" s="99">
        <f>SUMIFS(通讯通路门店!$U:$U,通讯通路门店!$S:$S,$G822)</f>
        <v>0</v>
      </c>
      <c r="AT822" s="99">
        <f>SUMIFS(通讯通路门店!$V:$V,通讯通路门店!$S:$S,$G822)</f>
        <v>0</v>
      </c>
      <c r="AU822" s="99">
        <f>SUMIFS(通讯通路门店!$W:$W,通讯通路门店!$S:$S,$G822)</f>
        <v>0</v>
      </c>
      <c r="AV822" s="99">
        <f>SUMIFS(通讯通路门店!$Z:$Z,通讯通路门店!$S:$S,$G822)</f>
        <v>0</v>
      </c>
      <c r="AW822" s="99">
        <f>SUMIFS(通讯通路门店!$AB:$AB,通讯通路门店!$S:$S,$G822)</f>
        <v>0</v>
      </c>
      <c r="AX822" s="99">
        <f>SUMIFS(通讯通路门店!$X:$X,通讯通路门店!$S:$S,$G822)</f>
        <v>0</v>
      </c>
      <c r="AY822" s="99">
        <f>SUMIFS(通讯通路门店!$Y:$Y,通讯通路门店!$S:$S,$G822)</f>
        <v>0</v>
      </c>
      <c r="AZ822" s="99">
        <f>SUMIFS(通讯通路门店!$AA:$AA,通讯通路门店!$S:$S,$G822)</f>
        <v>0</v>
      </c>
      <c r="BA822" s="99">
        <f t="shared" si="63"/>
        <v>0</v>
      </c>
      <c r="BB822" s="99">
        <f t="shared" si="64"/>
        <v>0</v>
      </c>
      <c r="BC822" s="99">
        <f>SUMIFS(通讯通路门店!$W:$W,通讯通路门店!$S:$S,$G822,通讯通路门店!$J:$J,"荣耀体验店")+SUMIFS(通讯通路门店!$W:$W,通讯通路门店!$S:$S,$G822,通讯通路门店!$J:$J,"荣耀授权专卖店")</f>
        <v>0</v>
      </c>
      <c r="BD822" s="99">
        <f>SUMIFS(通讯通路门店!$Z:$Z,通讯通路门店!$S:$S,$G822,通讯通路门店!$J:$J,"VIVO体验店")</f>
        <v>0</v>
      </c>
      <c r="BE822" s="99">
        <f>SUMIFS(通讯通路门店!$AB:$AB,通讯通路门店!$S:$S,$G822,通讯通路门店!$J:$J,"OPPO体验店")</f>
        <v>0</v>
      </c>
      <c r="BF822" s="99">
        <f>SUMIFS(通讯通路门店!$X:$X,通讯通路门店!$S:$S,$G822,通讯通路门店!$J:$J,"华为授权体验店")+SUMIFS(通讯通路门店!$AA:$AA,通讯通路门店!$S:$S,$G822,通讯通路门店!$J:$J,"华为堡垒店")</f>
        <v>0</v>
      </c>
      <c r="BG822" s="99">
        <f>SUMIFS(通讯通路门店!$Y:$Y,通讯通路门店!$S:$S,$G822,通讯通路门店!$J:$J,"小米体验店")</f>
        <v>0</v>
      </c>
      <c r="BH822" s="99">
        <f>SUMIFS(通讯通路门店!$AA:$AA,通讯通路门店!$S:$S,$G822,通讯通路门店!$J:$J,"苹果体验店")</f>
        <v>0</v>
      </c>
      <c r="BI822" s="99">
        <f>SUMIFS(通讯通路门店!$K:$K,通讯通路门店!$S:$S,$G822,通讯通路门店!$J:$J,"其他品牌专卖店")</f>
        <v>0</v>
      </c>
      <c r="BJ822" s="99">
        <f>SUMIFS(通讯通路门店!$AC:$AC,通讯通路门店!$S:$S,$G822)</f>
        <v>0</v>
      </c>
      <c r="BK822" s="99">
        <f>SUMIFS(通讯通路门店!$AD:$AD,通讯通路门店!$S:$S,$G822)</f>
        <v>0</v>
      </c>
      <c r="BL822" s="99">
        <f>SUMIFS(通讯通路门店!$AE:$AE,通讯通路门店!$S:$S,$G822)</f>
        <v>0</v>
      </c>
      <c r="BM822" s="99">
        <f>SUMIFS(通讯通路门店!$AF:$AF,通讯通路门店!$S:$S,$G822)</f>
        <v>0</v>
      </c>
      <c r="BN822" s="99">
        <f>SUMIFS(通讯通路门店!$AG:$AG,通讯通路门店!$S:$S,$G822)</f>
        <v>0</v>
      </c>
      <c r="BO822" s="99">
        <f>SUMIFS(通讯通路门店!$AH:$AH,通讯通路门店!$S:$S,$G822)</f>
        <v>0</v>
      </c>
      <c r="BP822" s="99">
        <f>SUMIFS(通讯通路门店!$AI:$AI,通讯通路门店!$S:$S,$G822)</f>
        <v>0</v>
      </c>
      <c r="BQ822" s="83"/>
    </row>
    <row r="823" spans="1:69">
      <c r="A823" s="99" t="str">
        <f>IFERROR(_xlfn.XLOOKUP($G823,通讯通路门店!$S$4:$S$993933,通讯通路门店!$A$4:$A$993933,0,0),"")</f>
        <v/>
      </c>
      <c r="B823" s="99" t="str">
        <f>IFERROR(_xlfn.XLOOKUP($G823,通讯通路门店!$S$4:$S$993933,通讯通路门店!$B$4:$B$993933,0,0),"")</f>
        <v/>
      </c>
      <c r="C823" s="99" t="str">
        <f>IFERROR(_xlfn.XLOOKUP($G823,通讯通路门店!$S$4:$S$993933,通讯通路门店!$C$4:$C$993933,0,0),"")</f>
        <v/>
      </c>
      <c r="D823" s="99" t="str">
        <f>IFERROR(_xlfn.XLOOKUP($G823,通讯通路门店!$S$4:$S$993933,通讯通路门店!$D$4:$D$993933,0,0),"")</f>
        <v/>
      </c>
      <c r="E823" s="83"/>
      <c r="F823" s="83"/>
      <c r="G823" s="101" t="e">
        <v>#N/A</v>
      </c>
      <c r="H823" s="102" t="str">
        <f>IFERROR(_xlfn.XLOOKUP($G823,通讯通路门店!$S$4:$S$993933,通讯通路门店!$R$4:$R$993933,0,0),"")</f>
        <v/>
      </c>
      <c r="I823" s="83"/>
      <c r="J823" s="83"/>
      <c r="K823" s="83"/>
      <c r="L823" s="83"/>
      <c r="M823" s="83"/>
      <c r="N823" s="83"/>
      <c r="O823" s="83"/>
      <c r="P823" s="83"/>
      <c r="Q823" s="83"/>
      <c r="R823" s="83"/>
      <c r="S823" s="83"/>
      <c r="T823" s="83"/>
      <c r="U823" s="99">
        <f>COUNTIF(通讯通路门店!$S:$S,$G823)</f>
        <v>0</v>
      </c>
      <c r="V823" s="99">
        <f>COUNTIFS(通讯通路门店!$S:$S,$G823,通讯通路门店!$J:$J,"综合卖场")</f>
        <v>0</v>
      </c>
      <c r="W823" s="99">
        <f>SUMIFS(通讯通路门店!$AJ:$AJ,通讯通路门店!$S:$S,通讯客户沙盘!$G823)</f>
        <v>0</v>
      </c>
      <c r="X823" s="99">
        <f t="shared" si="60"/>
        <v>0</v>
      </c>
      <c r="Y823" s="99">
        <f>COUNTIFS(通讯通路门店!$S:$S,$G823,通讯通路门店!$J:$J,"荣耀体验店")+COUNTIFS(通讯通路门店!$S:$S,$G823,通讯通路门店!$J:$J,"荣耀授权专卖店")</f>
        <v>0</v>
      </c>
      <c r="Z823" s="99">
        <f>COUNTIFS(通讯通路门店!$S:$S,$G823,通讯通路门店!$J:$J,"VIVO体验店")</f>
        <v>0</v>
      </c>
      <c r="AA823" s="99">
        <f>COUNTIFS(通讯通路门店!$S:$S,$G823,通讯通路门店!$J:$J,"OPPO体验店")</f>
        <v>0</v>
      </c>
      <c r="AB823" s="99">
        <f>COUNTIFS(通讯通路门店!$S:$S,$G823,通讯通路门店!$J:$J,"华为授权体验店")+COUNTIFS(通讯通路门店!$S:$S,$G823,通讯通路门店!$J:$J,"华为堡垒店")</f>
        <v>0</v>
      </c>
      <c r="AC823" s="99">
        <f>COUNTIFS(通讯通路门店!$S:$S,$G823,通讯通路门店!$J:$J,"小米体验店")</f>
        <v>0</v>
      </c>
      <c r="AD823" s="99">
        <f>COUNTIFS(通讯通路门店!$S:$S,$G823,通讯通路门店!$J:$J,"苹果体验店")</f>
        <v>0</v>
      </c>
      <c r="AE823" s="99">
        <f>COUNTIFS(通讯通路门店!$S:$S,$G823,通讯通路门店!$J:$J,"其他品牌专卖店")</f>
        <v>0</v>
      </c>
      <c r="AF823" s="99">
        <f>SUMIFS(通讯通路门店!$BI:$BI,通讯通路门店!$S:$S,$G823)</f>
        <v>0</v>
      </c>
      <c r="AG823" s="99">
        <f>SUMIFS(通讯通路门店!$BH:$BH,通讯通路门店!$S:$S,$G823)</f>
        <v>0</v>
      </c>
      <c r="AH823" s="99">
        <f t="shared" si="61"/>
        <v>0</v>
      </c>
      <c r="AI823" s="99">
        <f>SUMIFS(通讯通路门店!$BB:$BB,通讯通路门店!$S:$S,$G823)</f>
        <v>0</v>
      </c>
      <c r="AJ823" s="99">
        <f>SUMIFS(通讯通路门店!$BE:$BE,通讯通路门店!$S:$S,$G823)</f>
        <v>0</v>
      </c>
      <c r="AK823" s="99">
        <f>SUMIFS(通讯通路门店!$BG:$BG,通讯通路门店!$S:$S,$G823)</f>
        <v>0</v>
      </c>
      <c r="AL823" s="99">
        <f>SUMIFS(通讯通路门店!$BC:$BC,通讯通路门店!$S:$S,$G823)</f>
        <v>0</v>
      </c>
      <c r="AM823" s="99">
        <f>SUMIFS(通讯通路门店!$BD:$BD,通讯通路门店!$S:$S,$G823)</f>
        <v>0</v>
      </c>
      <c r="AN823" s="99">
        <f>SUMIFS(通讯通路门店!$BF:$BF,通讯通路门店!$S:$S,$G823)</f>
        <v>0</v>
      </c>
      <c r="AO823" s="99">
        <f t="shared" si="62"/>
        <v>0</v>
      </c>
      <c r="AP823" s="99">
        <f>SUMIFS(通讯通路门店!$K:$K,通讯通路门店!$S:$S,$G823)</f>
        <v>0</v>
      </c>
      <c r="AQ823" s="83"/>
      <c r="AR823" s="99">
        <f>SUMIFS(通讯通路门店!$T:$T,通讯通路门店!$S:$S,$G823)</f>
        <v>0</v>
      </c>
      <c r="AS823" s="99">
        <f>SUMIFS(通讯通路门店!$U:$U,通讯通路门店!$S:$S,$G823)</f>
        <v>0</v>
      </c>
      <c r="AT823" s="99">
        <f>SUMIFS(通讯通路门店!$V:$V,通讯通路门店!$S:$S,$G823)</f>
        <v>0</v>
      </c>
      <c r="AU823" s="99">
        <f>SUMIFS(通讯通路门店!$W:$W,通讯通路门店!$S:$S,$G823)</f>
        <v>0</v>
      </c>
      <c r="AV823" s="99">
        <f>SUMIFS(通讯通路门店!$Z:$Z,通讯通路门店!$S:$S,$G823)</f>
        <v>0</v>
      </c>
      <c r="AW823" s="99">
        <f>SUMIFS(通讯通路门店!$AB:$AB,通讯通路门店!$S:$S,$G823)</f>
        <v>0</v>
      </c>
      <c r="AX823" s="99">
        <f>SUMIFS(通讯通路门店!$X:$X,通讯通路门店!$S:$S,$G823)</f>
        <v>0</v>
      </c>
      <c r="AY823" s="99">
        <f>SUMIFS(通讯通路门店!$Y:$Y,通讯通路门店!$S:$S,$G823)</f>
        <v>0</v>
      </c>
      <c r="AZ823" s="99">
        <f>SUMIFS(通讯通路门店!$AA:$AA,通讯通路门店!$S:$S,$G823)</f>
        <v>0</v>
      </c>
      <c r="BA823" s="99">
        <f t="shared" si="63"/>
        <v>0</v>
      </c>
      <c r="BB823" s="99">
        <f t="shared" si="64"/>
        <v>0</v>
      </c>
      <c r="BC823" s="99">
        <f>SUMIFS(通讯通路门店!$W:$W,通讯通路门店!$S:$S,$G823,通讯通路门店!$J:$J,"荣耀体验店")+SUMIFS(通讯通路门店!$W:$W,通讯通路门店!$S:$S,$G823,通讯通路门店!$J:$J,"荣耀授权专卖店")</f>
        <v>0</v>
      </c>
      <c r="BD823" s="99">
        <f>SUMIFS(通讯通路门店!$Z:$Z,通讯通路门店!$S:$S,$G823,通讯通路门店!$J:$J,"VIVO体验店")</f>
        <v>0</v>
      </c>
      <c r="BE823" s="99">
        <f>SUMIFS(通讯通路门店!$AB:$AB,通讯通路门店!$S:$S,$G823,通讯通路门店!$J:$J,"OPPO体验店")</f>
        <v>0</v>
      </c>
      <c r="BF823" s="99">
        <f>SUMIFS(通讯通路门店!$X:$X,通讯通路门店!$S:$S,$G823,通讯通路门店!$J:$J,"华为授权体验店")+SUMIFS(通讯通路门店!$AA:$AA,通讯通路门店!$S:$S,$G823,通讯通路门店!$J:$J,"华为堡垒店")</f>
        <v>0</v>
      </c>
      <c r="BG823" s="99">
        <f>SUMIFS(通讯通路门店!$Y:$Y,通讯通路门店!$S:$S,$G823,通讯通路门店!$J:$J,"小米体验店")</f>
        <v>0</v>
      </c>
      <c r="BH823" s="99">
        <f>SUMIFS(通讯通路门店!$AA:$AA,通讯通路门店!$S:$S,$G823,通讯通路门店!$J:$J,"苹果体验店")</f>
        <v>0</v>
      </c>
      <c r="BI823" s="99">
        <f>SUMIFS(通讯通路门店!$K:$K,通讯通路门店!$S:$S,$G823,通讯通路门店!$J:$J,"其他品牌专卖店")</f>
        <v>0</v>
      </c>
      <c r="BJ823" s="99">
        <f>SUMIFS(通讯通路门店!$AC:$AC,通讯通路门店!$S:$S,$G823)</f>
        <v>0</v>
      </c>
      <c r="BK823" s="99">
        <f>SUMIFS(通讯通路门店!$AD:$AD,通讯通路门店!$S:$S,$G823)</f>
        <v>0</v>
      </c>
      <c r="BL823" s="99">
        <f>SUMIFS(通讯通路门店!$AE:$AE,通讯通路门店!$S:$S,$G823)</f>
        <v>0</v>
      </c>
      <c r="BM823" s="99">
        <f>SUMIFS(通讯通路门店!$AF:$AF,通讯通路门店!$S:$S,$G823)</f>
        <v>0</v>
      </c>
      <c r="BN823" s="99">
        <f>SUMIFS(通讯通路门店!$AG:$AG,通讯通路门店!$S:$S,$G823)</f>
        <v>0</v>
      </c>
      <c r="BO823" s="99">
        <f>SUMIFS(通讯通路门店!$AH:$AH,通讯通路门店!$S:$S,$G823)</f>
        <v>0</v>
      </c>
      <c r="BP823" s="99">
        <f>SUMIFS(通讯通路门店!$AI:$AI,通讯通路门店!$S:$S,$G823)</f>
        <v>0</v>
      </c>
      <c r="BQ823" s="83"/>
    </row>
    <row r="824" spans="1:69">
      <c r="A824" s="99" t="str">
        <f>IFERROR(_xlfn.XLOOKUP($G824,通讯通路门店!$S$4:$S$993933,通讯通路门店!$A$4:$A$993933,0,0),"")</f>
        <v/>
      </c>
      <c r="B824" s="99" t="str">
        <f>IFERROR(_xlfn.XLOOKUP($G824,通讯通路门店!$S$4:$S$993933,通讯通路门店!$B$4:$B$993933,0,0),"")</f>
        <v/>
      </c>
      <c r="C824" s="99" t="str">
        <f>IFERROR(_xlfn.XLOOKUP($G824,通讯通路门店!$S$4:$S$993933,通讯通路门店!$C$4:$C$993933,0,0),"")</f>
        <v/>
      </c>
      <c r="D824" s="99" t="str">
        <f>IFERROR(_xlfn.XLOOKUP($G824,通讯通路门店!$S$4:$S$993933,通讯通路门店!$D$4:$D$993933,0,0),"")</f>
        <v/>
      </c>
      <c r="E824" s="83"/>
      <c r="F824" s="83"/>
      <c r="G824" s="101" t="e">
        <v>#N/A</v>
      </c>
      <c r="H824" s="102" t="str">
        <f>IFERROR(_xlfn.XLOOKUP($G824,通讯通路门店!$S$4:$S$993933,通讯通路门店!$R$4:$R$993933,0,0),"")</f>
        <v/>
      </c>
      <c r="I824" s="83"/>
      <c r="J824" s="83"/>
      <c r="K824" s="83"/>
      <c r="L824" s="83"/>
      <c r="M824" s="83"/>
      <c r="N824" s="83"/>
      <c r="O824" s="83"/>
      <c r="P824" s="83"/>
      <c r="Q824" s="83"/>
      <c r="R824" s="83"/>
      <c r="S824" s="83"/>
      <c r="T824" s="83"/>
      <c r="U824" s="99">
        <f>COUNTIF(通讯通路门店!$S:$S,$G824)</f>
        <v>0</v>
      </c>
      <c r="V824" s="99">
        <f>COUNTIFS(通讯通路门店!$S:$S,$G824,通讯通路门店!$J:$J,"综合卖场")</f>
        <v>0</v>
      </c>
      <c r="W824" s="99">
        <f>SUMIFS(通讯通路门店!$AJ:$AJ,通讯通路门店!$S:$S,通讯客户沙盘!$G824)</f>
        <v>0</v>
      </c>
      <c r="X824" s="99">
        <f t="shared" si="60"/>
        <v>0</v>
      </c>
      <c r="Y824" s="99">
        <f>COUNTIFS(通讯通路门店!$S:$S,$G824,通讯通路门店!$J:$J,"荣耀体验店")+COUNTIFS(通讯通路门店!$S:$S,$G824,通讯通路门店!$J:$J,"荣耀授权专卖店")</f>
        <v>0</v>
      </c>
      <c r="Z824" s="99">
        <f>COUNTIFS(通讯通路门店!$S:$S,$G824,通讯通路门店!$J:$J,"VIVO体验店")</f>
        <v>0</v>
      </c>
      <c r="AA824" s="99">
        <f>COUNTIFS(通讯通路门店!$S:$S,$G824,通讯通路门店!$J:$J,"OPPO体验店")</f>
        <v>0</v>
      </c>
      <c r="AB824" s="99">
        <f>COUNTIFS(通讯通路门店!$S:$S,$G824,通讯通路门店!$J:$J,"华为授权体验店")+COUNTIFS(通讯通路门店!$S:$S,$G824,通讯通路门店!$J:$J,"华为堡垒店")</f>
        <v>0</v>
      </c>
      <c r="AC824" s="99">
        <f>COUNTIFS(通讯通路门店!$S:$S,$G824,通讯通路门店!$J:$J,"小米体验店")</f>
        <v>0</v>
      </c>
      <c r="AD824" s="99">
        <f>COUNTIFS(通讯通路门店!$S:$S,$G824,通讯通路门店!$J:$J,"苹果体验店")</f>
        <v>0</v>
      </c>
      <c r="AE824" s="99">
        <f>COUNTIFS(通讯通路门店!$S:$S,$G824,通讯通路门店!$J:$J,"其他品牌专卖店")</f>
        <v>0</v>
      </c>
      <c r="AF824" s="99">
        <f>SUMIFS(通讯通路门店!$BI:$BI,通讯通路门店!$S:$S,$G824)</f>
        <v>0</v>
      </c>
      <c r="AG824" s="99">
        <f>SUMIFS(通讯通路门店!$BH:$BH,通讯通路门店!$S:$S,$G824)</f>
        <v>0</v>
      </c>
      <c r="AH824" s="99">
        <f t="shared" si="61"/>
        <v>0</v>
      </c>
      <c r="AI824" s="99">
        <f>SUMIFS(通讯通路门店!$BB:$BB,通讯通路门店!$S:$S,$G824)</f>
        <v>0</v>
      </c>
      <c r="AJ824" s="99">
        <f>SUMIFS(通讯通路门店!$BE:$BE,通讯通路门店!$S:$S,$G824)</f>
        <v>0</v>
      </c>
      <c r="AK824" s="99">
        <f>SUMIFS(通讯通路门店!$BG:$BG,通讯通路门店!$S:$S,$G824)</f>
        <v>0</v>
      </c>
      <c r="AL824" s="99">
        <f>SUMIFS(通讯通路门店!$BC:$BC,通讯通路门店!$S:$S,$G824)</f>
        <v>0</v>
      </c>
      <c r="AM824" s="99">
        <f>SUMIFS(通讯通路门店!$BD:$BD,通讯通路门店!$S:$S,$G824)</f>
        <v>0</v>
      </c>
      <c r="AN824" s="99">
        <f>SUMIFS(通讯通路门店!$BF:$BF,通讯通路门店!$S:$S,$G824)</f>
        <v>0</v>
      </c>
      <c r="AO824" s="99">
        <f t="shared" si="62"/>
        <v>0</v>
      </c>
      <c r="AP824" s="99">
        <f>SUMIFS(通讯通路门店!$K:$K,通讯通路门店!$S:$S,$G824)</f>
        <v>0</v>
      </c>
      <c r="AQ824" s="83"/>
      <c r="AR824" s="99">
        <f>SUMIFS(通讯通路门店!$T:$T,通讯通路门店!$S:$S,$G824)</f>
        <v>0</v>
      </c>
      <c r="AS824" s="99">
        <f>SUMIFS(通讯通路门店!$U:$U,通讯通路门店!$S:$S,$G824)</f>
        <v>0</v>
      </c>
      <c r="AT824" s="99">
        <f>SUMIFS(通讯通路门店!$V:$V,通讯通路门店!$S:$S,$G824)</f>
        <v>0</v>
      </c>
      <c r="AU824" s="99">
        <f>SUMIFS(通讯通路门店!$W:$W,通讯通路门店!$S:$S,$G824)</f>
        <v>0</v>
      </c>
      <c r="AV824" s="99">
        <f>SUMIFS(通讯通路门店!$Z:$Z,通讯通路门店!$S:$S,$G824)</f>
        <v>0</v>
      </c>
      <c r="AW824" s="99">
        <f>SUMIFS(通讯通路门店!$AB:$AB,通讯通路门店!$S:$S,$G824)</f>
        <v>0</v>
      </c>
      <c r="AX824" s="99">
        <f>SUMIFS(通讯通路门店!$X:$X,通讯通路门店!$S:$S,$G824)</f>
        <v>0</v>
      </c>
      <c r="AY824" s="99">
        <f>SUMIFS(通讯通路门店!$Y:$Y,通讯通路门店!$S:$S,$G824)</f>
        <v>0</v>
      </c>
      <c r="AZ824" s="99">
        <f>SUMIFS(通讯通路门店!$AA:$AA,通讯通路门店!$S:$S,$G824)</f>
        <v>0</v>
      </c>
      <c r="BA824" s="99">
        <f t="shared" si="63"/>
        <v>0</v>
      </c>
      <c r="BB824" s="99">
        <f t="shared" si="64"/>
        <v>0</v>
      </c>
      <c r="BC824" s="99">
        <f>SUMIFS(通讯通路门店!$W:$W,通讯通路门店!$S:$S,$G824,通讯通路门店!$J:$J,"荣耀体验店")+SUMIFS(通讯通路门店!$W:$W,通讯通路门店!$S:$S,$G824,通讯通路门店!$J:$J,"荣耀授权专卖店")</f>
        <v>0</v>
      </c>
      <c r="BD824" s="99">
        <f>SUMIFS(通讯通路门店!$Z:$Z,通讯通路门店!$S:$S,$G824,通讯通路门店!$J:$J,"VIVO体验店")</f>
        <v>0</v>
      </c>
      <c r="BE824" s="99">
        <f>SUMIFS(通讯通路门店!$AB:$AB,通讯通路门店!$S:$S,$G824,通讯通路门店!$J:$J,"OPPO体验店")</f>
        <v>0</v>
      </c>
      <c r="BF824" s="99">
        <f>SUMIFS(通讯通路门店!$X:$X,通讯通路门店!$S:$S,$G824,通讯通路门店!$J:$J,"华为授权体验店")+SUMIFS(通讯通路门店!$AA:$AA,通讯通路门店!$S:$S,$G824,通讯通路门店!$J:$J,"华为堡垒店")</f>
        <v>0</v>
      </c>
      <c r="BG824" s="99">
        <f>SUMIFS(通讯通路门店!$Y:$Y,通讯通路门店!$S:$S,$G824,通讯通路门店!$J:$J,"小米体验店")</f>
        <v>0</v>
      </c>
      <c r="BH824" s="99">
        <f>SUMIFS(通讯通路门店!$AA:$AA,通讯通路门店!$S:$S,$G824,通讯通路门店!$J:$J,"苹果体验店")</f>
        <v>0</v>
      </c>
      <c r="BI824" s="99">
        <f>SUMIFS(通讯通路门店!$K:$K,通讯通路门店!$S:$S,$G824,通讯通路门店!$J:$J,"其他品牌专卖店")</f>
        <v>0</v>
      </c>
      <c r="BJ824" s="99">
        <f>SUMIFS(通讯通路门店!$AC:$AC,通讯通路门店!$S:$S,$G824)</f>
        <v>0</v>
      </c>
      <c r="BK824" s="99">
        <f>SUMIFS(通讯通路门店!$AD:$AD,通讯通路门店!$S:$S,$G824)</f>
        <v>0</v>
      </c>
      <c r="BL824" s="99">
        <f>SUMIFS(通讯通路门店!$AE:$AE,通讯通路门店!$S:$S,$G824)</f>
        <v>0</v>
      </c>
      <c r="BM824" s="99">
        <f>SUMIFS(通讯通路门店!$AF:$AF,通讯通路门店!$S:$S,$G824)</f>
        <v>0</v>
      </c>
      <c r="BN824" s="99">
        <f>SUMIFS(通讯通路门店!$AG:$AG,通讯通路门店!$S:$S,$G824)</f>
        <v>0</v>
      </c>
      <c r="BO824" s="99">
        <f>SUMIFS(通讯通路门店!$AH:$AH,通讯通路门店!$S:$S,$G824)</f>
        <v>0</v>
      </c>
      <c r="BP824" s="99">
        <f>SUMIFS(通讯通路门店!$AI:$AI,通讯通路门店!$S:$S,$G824)</f>
        <v>0</v>
      </c>
      <c r="BQ824" s="83"/>
    </row>
    <row r="825" spans="1:69">
      <c r="A825" s="99" t="str">
        <f>IFERROR(_xlfn.XLOOKUP($G825,通讯通路门店!$S$4:$S$993933,通讯通路门店!$A$4:$A$993933,0,0),"")</f>
        <v/>
      </c>
      <c r="B825" s="99" t="str">
        <f>IFERROR(_xlfn.XLOOKUP($G825,通讯通路门店!$S$4:$S$993933,通讯通路门店!$B$4:$B$993933,0,0),"")</f>
        <v/>
      </c>
      <c r="C825" s="99" t="str">
        <f>IFERROR(_xlfn.XLOOKUP($G825,通讯通路门店!$S$4:$S$993933,通讯通路门店!$C$4:$C$993933,0,0),"")</f>
        <v/>
      </c>
      <c r="D825" s="99" t="str">
        <f>IFERROR(_xlfn.XLOOKUP($G825,通讯通路门店!$S$4:$S$993933,通讯通路门店!$D$4:$D$993933,0,0),"")</f>
        <v/>
      </c>
      <c r="E825" s="83"/>
      <c r="F825" s="83"/>
      <c r="G825" s="101" t="e">
        <v>#N/A</v>
      </c>
      <c r="H825" s="102" t="str">
        <f>IFERROR(_xlfn.XLOOKUP($G825,通讯通路门店!$S$4:$S$993933,通讯通路门店!$R$4:$R$993933,0,0),"")</f>
        <v/>
      </c>
      <c r="I825" s="83"/>
      <c r="J825" s="83"/>
      <c r="K825" s="83"/>
      <c r="L825" s="83"/>
      <c r="M825" s="83"/>
      <c r="N825" s="83"/>
      <c r="O825" s="83"/>
      <c r="P825" s="83"/>
      <c r="Q825" s="83"/>
      <c r="R825" s="83"/>
      <c r="S825" s="83"/>
      <c r="T825" s="83"/>
      <c r="U825" s="99">
        <f>COUNTIF(通讯通路门店!$S:$S,$G825)</f>
        <v>0</v>
      </c>
      <c r="V825" s="99">
        <f>COUNTIFS(通讯通路门店!$S:$S,$G825,通讯通路门店!$J:$J,"综合卖场")</f>
        <v>0</v>
      </c>
      <c r="W825" s="99">
        <f>SUMIFS(通讯通路门店!$AJ:$AJ,通讯通路门店!$S:$S,通讯客户沙盘!$G825)</f>
        <v>0</v>
      </c>
      <c r="X825" s="99">
        <f t="shared" si="60"/>
        <v>0</v>
      </c>
      <c r="Y825" s="99">
        <f>COUNTIFS(通讯通路门店!$S:$S,$G825,通讯通路门店!$J:$J,"荣耀体验店")+COUNTIFS(通讯通路门店!$S:$S,$G825,通讯通路门店!$J:$J,"荣耀授权专卖店")</f>
        <v>0</v>
      </c>
      <c r="Z825" s="99">
        <f>COUNTIFS(通讯通路门店!$S:$S,$G825,通讯通路门店!$J:$J,"VIVO体验店")</f>
        <v>0</v>
      </c>
      <c r="AA825" s="99">
        <f>COUNTIFS(通讯通路门店!$S:$S,$G825,通讯通路门店!$J:$J,"OPPO体验店")</f>
        <v>0</v>
      </c>
      <c r="AB825" s="99">
        <f>COUNTIFS(通讯通路门店!$S:$S,$G825,通讯通路门店!$J:$J,"华为授权体验店")+COUNTIFS(通讯通路门店!$S:$S,$G825,通讯通路门店!$J:$J,"华为堡垒店")</f>
        <v>0</v>
      </c>
      <c r="AC825" s="99">
        <f>COUNTIFS(通讯通路门店!$S:$S,$G825,通讯通路门店!$J:$J,"小米体验店")</f>
        <v>0</v>
      </c>
      <c r="AD825" s="99">
        <f>COUNTIFS(通讯通路门店!$S:$S,$G825,通讯通路门店!$J:$J,"苹果体验店")</f>
        <v>0</v>
      </c>
      <c r="AE825" s="99">
        <f>COUNTIFS(通讯通路门店!$S:$S,$G825,通讯通路门店!$J:$J,"其他品牌专卖店")</f>
        <v>0</v>
      </c>
      <c r="AF825" s="99">
        <f>SUMIFS(通讯通路门店!$BI:$BI,通讯通路门店!$S:$S,$G825)</f>
        <v>0</v>
      </c>
      <c r="AG825" s="99">
        <f>SUMIFS(通讯通路门店!$BH:$BH,通讯通路门店!$S:$S,$G825)</f>
        <v>0</v>
      </c>
      <c r="AH825" s="99">
        <f t="shared" si="61"/>
        <v>0</v>
      </c>
      <c r="AI825" s="99">
        <f>SUMIFS(通讯通路门店!$BB:$BB,通讯通路门店!$S:$S,$G825)</f>
        <v>0</v>
      </c>
      <c r="AJ825" s="99">
        <f>SUMIFS(通讯通路门店!$BE:$BE,通讯通路门店!$S:$S,$G825)</f>
        <v>0</v>
      </c>
      <c r="AK825" s="99">
        <f>SUMIFS(通讯通路门店!$BG:$BG,通讯通路门店!$S:$S,$G825)</f>
        <v>0</v>
      </c>
      <c r="AL825" s="99">
        <f>SUMIFS(通讯通路门店!$BC:$BC,通讯通路门店!$S:$S,$G825)</f>
        <v>0</v>
      </c>
      <c r="AM825" s="99">
        <f>SUMIFS(通讯通路门店!$BD:$BD,通讯通路门店!$S:$S,$G825)</f>
        <v>0</v>
      </c>
      <c r="AN825" s="99">
        <f>SUMIFS(通讯通路门店!$BF:$BF,通讯通路门店!$S:$S,$G825)</f>
        <v>0</v>
      </c>
      <c r="AO825" s="99">
        <f t="shared" si="62"/>
        <v>0</v>
      </c>
      <c r="AP825" s="99">
        <f>SUMIFS(通讯通路门店!$K:$K,通讯通路门店!$S:$S,$G825)</f>
        <v>0</v>
      </c>
      <c r="AQ825" s="83"/>
      <c r="AR825" s="99">
        <f>SUMIFS(通讯通路门店!$T:$T,通讯通路门店!$S:$S,$G825)</f>
        <v>0</v>
      </c>
      <c r="AS825" s="99">
        <f>SUMIFS(通讯通路门店!$U:$U,通讯通路门店!$S:$S,$G825)</f>
        <v>0</v>
      </c>
      <c r="AT825" s="99">
        <f>SUMIFS(通讯通路门店!$V:$V,通讯通路门店!$S:$S,$G825)</f>
        <v>0</v>
      </c>
      <c r="AU825" s="99">
        <f>SUMIFS(通讯通路门店!$W:$W,通讯通路门店!$S:$S,$G825)</f>
        <v>0</v>
      </c>
      <c r="AV825" s="99">
        <f>SUMIFS(通讯通路门店!$Z:$Z,通讯通路门店!$S:$S,$G825)</f>
        <v>0</v>
      </c>
      <c r="AW825" s="99">
        <f>SUMIFS(通讯通路门店!$AB:$AB,通讯通路门店!$S:$S,$G825)</f>
        <v>0</v>
      </c>
      <c r="AX825" s="99">
        <f>SUMIFS(通讯通路门店!$X:$X,通讯通路门店!$S:$S,$G825)</f>
        <v>0</v>
      </c>
      <c r="AY825" s="99">
        <f>SUMIFS(通讯通路门店!$Y:$Y,通讯通路门店!$S:$S,$G825)</f>
        <v>0</v>
      </c>
      <c r="AZ825" s="99">
        <f>SUMIFS(通讯通路门店!$AA:$AA,通讯通路门店!$S:$S,$G825)</f>
        <v>0</v>
      </c>
      <c r="BA825" s="99">
        <f t="shared" si="63"/>
        <v>0</v>
      </c>
      <c r="BB825" s="99">
        <f t="shared" si="64"/>
        <v>0</v>
      </c>
      <c r="BC825" s="99">
        <f>SUMIFS(通讯通路门店!$W:$W,通讯通路门店!$S:$S,$G825,通讯通路门店!$J:$J,"荣耀体验店")+SUMIFS(通讯通路门店!$W:$W,通讯通路门店!$S:$S,$G825,通讯通路门店!$J:$J,"荣耀授权专卖店")</f>
        <v>0</v>
      </c>
      <c r="BD825" s="99">
        <f>SUMIFS(通讯通路门店!$Z:$Z,通讯通路门店!$S:$S,$G825,通讯通路门店!$J:$J,"VIVO体验店")</f>
        <v>0</v>
      </c>
      <c r="BE825" s="99">
        <f>SUMIFS(通讯通路门店!$AB:$AB,通讯通路门店!$S:$S,$G825,通讯通路门店!$J:$J,"OPPO体验店")</f>
        <v>0</v>
      </c>
      <c r="BF825" s="99">
        <f>SUMIFS(通讯通路门店!$X:$X,通讯通路门店!$S:$S,$G825,通讯通路门店!$J:$J,"华为授权体验店")+SUMIFS(通讯通路门店!$AA:$AA,通讯通路门店!$S:$S,$G825,通讯通路门店!$J:$J,"华为堡垒店")</f>
        <v>0</v>
      </c>
      <c r="BG825" s="99">
        <f>SUMIFS(通讯通路门店!$Y:$Y,通讯通路门店!$S:$S,$G825,通讯通路门店!$J:$J,"小米体验店")</f>
        <v>0</v>
      </c>
      <c r="BH825" s="99">
        <f>SUMIFS(通讯通路门店!$AA:$AA,通讯通路门店!$S:$S,$G825,通讯通路门店!$J:$J,"苹果体验店")</f>
        <v>0</v>
      </c>
      <c r="BI825" s="99">
        <f>SUMIFS(通讯通路门店!$K:$K,通讯通路门店!$S:$S,$G825,通讯通路门店!$J:$J,"其他品牌专卖店")</f>
        <v>0</v>
      </c>
      <c r="BJ825" s="99">
        <f>SUMIFS(通讯通路门店!$AC:$AC,通讯通路门店!$S:$S,$G825)</f>
        <v>0</v>
      </c>
      <c r="BK825" s="99">
        <f>SUMIFS(通讯通路门店!$AD:$AD,通讯通路门店!$S:$S,$G825)</f>
        <v>0</v>
      </c>
      <c r="BL825" s="99">
        <f>SUMIFS(通讯通路门店!$AE:$AE,通讯通路门店!$S:$S,$G825)</f>
        <v>0</v>
      </c>
      <c r="BM825" s="99">
        <f>SUMIFS(通讯通路门店!$AF:$AF,通讯通路门店!$S:$S,$G825)</f>
        <v>0</v>
      </c>
      <c r="BN825" s="99">
        <f>SUMIFS(通讯通路门店!$AG:$AG,通讯通路门店!$S:$S,$G825)</f>
        <v>0</v>
      </c>
      <c r="BO825" s="99">
        <f>SUMIFS(通讯通路门店!$AH:$AH,通讯通路门店!$S:$S,$G825)</f>
        <v>0</v>
      </c>
      <c r="BP825" s="99">
        <f>SUMIFS(通讯通路门店!$AI:$AI,通讯通路门店!$S:$S,$G825)</f>
        <v>0</v>
      </c>
      <c r="BQ825" s="83"/>
    </row>
    <row r="826" spans="1:69">
      <c r="A826" s="99" t="str">
        <f>IFERROR(_xlfn.XLOOKUP($G826,通讯通路门店!$S$4:$S$993933,通讯通路门店!$A$4:$A$993933,0,0),"")</f>
        <v/>
      </c>
      <c r="B826" s="99" t="str">
        <f>IFERROR(_xlfn.XLOOKUP($G826,通讯通路门店!$S$4:$S$993933,通讯通路门店!$B$4:$B$993933,0,0),"")</f>
        <v/>
      </c>
      <c r="C826" s="99" t="str">
        <f>IFERROR(_xlfn.XLOOKUP($G826,通讯通路门店!$S$4:$S$993933,通讯通路门店!$C$4:$C$993933,0,0),"")</f>
        <v/>
      </c>
      <c r="D826" s="99" t="str">
        <f>IFERROR(_xlfn.XLOOKUP($G826,通讯通路门店!$S$4:$S$993933,通讯通路门店!$D$4:$D$993933,0,0),"")</f>
        <v/>
      </c>
      <c r="E826" s="83"/>
      <c r="F826" s="83"/>
      <c r="G826" s="101" t="e">
        <v>#N/A</v>
      </c>
      <c r="H826" s="102" t="str">
        <f>IFERROR(_xlfn.XLOOKUP($G826,通讯通路门店!$S$4:$S$993933,通讯通路门店!$R$4:$R$993933,0,0),"")</f>
        <v/>
      </c>
      <c r="I826" s="83"/>
      <c r="J826" s="83"/>
      <c r="K826" s="83"/>
      <c r="L826" s="83"/>
      <c r="M826" s="83"/>
      <c r="N826" s="83"/>
      <c r="O826" s="83"/>
      <c r="P826" s="83"/>
      <c r="Q826" s="83"/>
      <c r="R826" s="83"/>
      <c r="S826" s="83"/>
      <c r="T826" s="83"/>
      <c r="U826" s="99">
        <f>COUNTIF(通讯通路门店!$S:$S,$G826)</f>
        <v>0</v>
      </c>
      <c r="V826" s="99">
        <f>COUNTIFS(通讯通路门店!$S:$S,$G826,通讯通路门店!$J:$J,"综合卖场")</f>
        <v>0</v>
      </c>
      <c r="W826" s="99">
        <f>SUMIFS(通讯通路门店!$AJ:$AJ,通讯通路门店!$S:$S,通讯客户沙盘!$G826)</f>
        <v>0</v>
      </c>
      <c r="X826" s="99">
        <f t="shared" si="60"/>
        <v>0</v>
      </c>
      <c r="Y826" s="99">
        <f>COUNTIFS(通讯通路门店!$S:$S,$G826,通讯通路门店!$J:$J,"荣耀体验店")+COUNTIFS(通讯通路门店!$S:$S,$G826,通讯通路门店!$J:$J,"荣耀授权专卖店")</f>
        <v>0</v>
      </c>
      <c r="Z826" s="99">
        <f>COUNTIFS(通讯通路门店!$S:$S,$G826,通讯通路门店!$J:$J,"VIVO体验店")</f>
        <v>0</v>
      </c>
      <c r="AA826" s="99">
        <f>COUNTIFS(通讯通路门店!$S:$S,$G826,通讯通路门店!$J:$J,"OPPO体验店")</f>
        <v>0</v>
      </c>
      <c r="AB826" s="99">
        <f>COUNTIFS(通讯通路门店!$S:$S,$G826,通讯通路门店!$J:$J,"华为授权体验店")+COUNTIFS(通讯通路门店!$S:$S,$G826,通讯通路门店!$J:$J,"华为堡垒店")</f>
        <v>0</v>
      </c>
      <c r="AC826" s="99">
        <f>COUNTIFS(通讯通路门店!$S:$S,$G826,通讯通路门店!$J:$J,"小米体验店")</f>
        <v>0</v>
      </c>
      <c r="AD826" s="99">
        <f>COUNTIFS(通讯通路门店!$S:$S,$G826,通讯通路门店!$J:$J,"苹果体验店")</f>
        <v>0</v>
      </c>
      <c r="AE826" s="99">
        <f>COUNTIFS(通讯通路门店!$S:$S,$G826,通讯通路门店!$J:$J,"其他品牌专卖店")</f>
        <v>0</v>
      </c>
      <c r="AF826" s="99">
        <f>SUMIFS(通讯通路门店!$BI:$BI,通讯通路门店!$S:$S,$G826)</f>
        <v>0</v>
      </c>
      <c r="AG826" s="99">
        <f>SUMIFS(通讯通路门店!$BH:$BH,通讯通路门店!$S:$S,$G826)</f>
        <v>0</v>
      </c>
      <c r="AH826" s="99">
        <f t="shared" si="61"/>
        <v>0</v>
      </c>
      <c r="AI826" s="99">
        <f>SUMIFS(通讯通路门店!$BB:$BB,通讯通路门店!$S:$S,$G826)</f>
        <v>0</v>
      </c>
      <c r="AJ826" s="99">
        <f>SUMIFS(通讯通路门店!$BE:$BE,通讯通路门店!$S:$S,$G826)</f>
        <v>0</v>
      </c>
      <c r="AK826" s="99">
        <f>SUMIFS(通讯通路门店!$BG:$BG,通讯通路门店!$S:$S,$G826)</f>
        <v>0</v>
      </c>
      <c r="AL826" s="99">
        <f>SUMIFS(通讯通路门店!$BC:$BC,通讯通路门店!$S:$S,$G826)</f>
        <v>0</v>
      </c>
      <c r="AM826" s="99">
        <f>SUMIFS(通讯通路门店!$BD:$BD,通讯通路门店!$S:$S,$G826)</f>
        <v>0</v>
      </c>
      <c r="AN826" s="99">
        <f>SUMIFS(通讯通路门店!$BF:$BF,通讯通路门店!$S:$S,$G826)</f>
        <v>0</v>
      </c>
      <c r="AO826" s="99">
        <f t="shared" si="62"/>
        <v>0</v>
      </c>
      <c r="AP826" s="99">
        <f>SUMIFS(通讯通路门店!$K:$K,通讯通路门店!$S:$S,$G826)</f>
        <v>0</v>
      </c>
      <c r="AQ826" s="83"/>
      <c r="AR826" s="99">
        <f>SUMIFS(通讯通路门店!$T:$T,通讯通路门店!$S:$S,$G826)</f>
        <v>0</v>
      </c>
      <c r="AS826" s="99">
        <f>SUMIFS(通讯通路门店!$U:$U,通讯通路门店!$S:$S,$G826)</f>
        <v>0</v>
      </c>
      <c r="AT826" s="99">
        <f>SUMIFS(通讯通路门店!$V:$V,通讯通路门店!$S:$S,$G826)</f>
        <v>0</v>
      </c>
      <c r="AU826" s="99">
        <f>SUMIFS(通讯通路门店!$W:$W,通讯通路门店!$S:$S,$G826)</f>
        <v>0</v>
      </c>
      <c r="AV826" s="99">
        <f>SUMIFS(通讯通路门店!$Z:$Z,通讯通路门店!$S:$S,$G826)</f>
        <v>0</v>
      </c>
      <c r="AW826" s="99">
        <f>SUMIFS(通讯通路门店!$AB:$AB,通讯通路门店!$S:$S,$G826)</f>
        <v>0</v>
      </c>
      <c r="AX826" s="99">
        <f>SUMIFS(通讯通路门店!$X:$X,通讯通路门店!$S:$S,$G826)</f>
        <v>0</v>
      </c>
      <c r="AY826" s="99">
        <f>SUMIFS(通讯通路门店!$Y:$Y,通讯通路门店!$S:$S,$G826)</f>
        <v>0</v>
      </c>
      <c r="AZ826" s="99">
        <f>SUMIFS(通讯通路门店!$AA:$AA,通讯通路门店!$S:$S,$G826)</f>
        <v>0</v>
      </c>
      <c r="BA826" s="99">
        <f t="shared" si="63"/>
        <v>0</v>
      </c>
      <c r="BB826" s="99">
        <f t="shared" si="64"/>
        <v>0</v>
      </c>
      <c r="BC826" s="99">
        <f>SUMIFS(通讯通路门店!$W:$W,通讯通路门店!$S:$S,$G826,通讯通路门店!$J:$J,"荣耀体验店")+SUMIFS(通讯通路门店!$W:$W,通讯通路门店!$S:$S,$G826,通讯通路门店!$J:$J,"荣耀授权专卖店")</f>
        <v>0</v>
      </c>
      <c r="BD826" s="99">
        <f>SUMIFS(通讯通路门店!$Z:$Z,通讯通路门店!$S:$S,$G826,通讯通路门店!$J:$J,"VIVO体验店")</f>
        <v>0</v>
      </c>
      <c r="BE826" s="99">
        <f>SUMIFS(通讯通路门店!$AB:$AB,通讯通路门店!$S:$S,$G826,通讯通路门店!$J:$J,"OPPO体验店")</f>
        <v>0</v>
      </c>
      <c r="BF826" s="99">
        <f>SUMIFS(通讯通路门店!$X:$X,通讯通路门店!$S:$S,$G826,通讯通路门店!$J:$J,"华为授权体验店")+SUMIFS(通讯通路门店!$AA:$AA,通讯通路门店!$S:$S,$G826,通讯通路门店!$J:$J,"华为堡垒店")</f>
        <v>0</v>
      </c>
      <c r="BG826" s="99">
        <f>SUMIFS(通讯通路门店!$Y:$Y,通讯通路门店!$S:$S,$G826,通讯通路门店!$J:$J,"小米体验店")</f>
        <v>0</v>
      </c>
      <c r="BH826" s="99">
        <f>SUMIFS(通讯通路门店!$AA:$AA,通讯通路门店!$S:$S,$G826,通讯通路门店!$J:$J,"苹果体验店")</f>
        <v>0</v>
      </c>
      <c r="BI826" s="99">
        <f>SUMIFS(通讯通路门店!$K:$K,通讯通路门店!$S:$S,$G826,通讯通路门店!$J:$J,"其他品牌专卖店")</f>
        <v>0</v>
      </c>
      <c r="BJ826" s="99">
        <f>SUMIFS(通讯通路门店!$AC:$AC,通讯通路门店!$S:$S,$G826)</f>
        <v>0</v>
      </c>
      <c r="BK826" s="99">
        <f>SUMIFS(通讯通路门店!$AD:$AD,通讯通路门店!$S:$S,$G826)</f>
        <v>0</v>
      </c>
      <c r="BL826" s="99">
        <f>SUMIFS(通讯通路门店!$AE:$AE,通讯通路门店!$S:$S,$G826)</f>
        <v>0</v>
      </c>
      <c r="BM826" s="99">
        <f>SUMIFS(通讯通路门店!$AF:$AF,通讯通路门店!$S:$S,$G826)</f>
        <v>0</v>
      </c>
      <c r="BN826" s="99">
        <f>SUMIFS(通讯通路门店!$AG:$AG,通讯通路门店!$S:$S,$G826)</f>
        <v>0</v>
      </c>
      <c r="BO826" s="99">
        <f>SUMIFS(通讯通路门店!$AH:$AH,通讯通路门店!$S:$S,$G826)</f>
        <v>0</v>
      </c>
      <c r="BP826" s="99">
        <f>SUMIFS(通讯通路门店!$AI:$AI,通讯通路门店!$S:$S,$G826)</f>
        <v>0</v>
      </c>
      <c r="BQ826" s="83"/>
    </row>
    <row r="827" spans="1:69">
      <c r="A827" s="99" t="str">
        <f>IFERROR(_xlfn.XLOOKUP($G827,通讯通路门店!$S$4:$S$993933,通讯通路门店!$A$4:$A$993933,0,0),"")</f>
        <v/>
      </c>
      <c r="B827" s="99" t="str">
        <f>IFERROR(_xlfn.XLOOKUP($G827,通讯通路门店!$S$4:$S$993933,通讯通路门店!$B$4:$B$993933,0,0),"")</f>
        <v/>
      </c>
      <c r="C827" s="99" t="str">
        <f>IFERROR(_xlfn.XLOOKUP($G827,通讯通路门店!$S$4:$S$993933,通讯通路门店!$C$4:$C$993933,0,0),"")</f>
        <v/>
      </c>
      <c r="D827" s="99" t="str">
        <f>IFERROR(_xlfn.XLOOKUP($G827,通讯通路门店!$S$4:$S$993933,通讯通路门店!$D$4:$D$993933,0,0),"")</f>
        <v/>
      </c>
      <c r="E827" s="83"/>
      <c r="F827" s="83"/>
      <c r="G827" s="101" t="e">
        <v>#N/A</v>
      </c>
      <c r="H827" s="102" t="str">
        <f>IFERROR(_xlfn.XLOOKUP($G827,通讯通路门店!$S$4:$S$993933,通讯通路门店!$R$4:$R$993933,0,0),"")</f>
        <v/>
      </c>
      <c r="I827" s="83"/>
      <c r="J827" s="83"/>
      <c r="K827" s="83"/>
      <c r="L827" s="83"/>
      <c r="M827" s="83"/>
      <c r="N827" s="83"/>
      <c r="O827" s="83"/>
      <c r="P827" s="83"/>
      <c r="Q827" s="83"/>
      <c r="R827" s="83"/>
      <c r="S827" s="83"/>
      <c r="T827" s="83"/>
      <c r="U827" s="99">
        <f>COUNTIF(通讯通路门店!$S:$S,$G827)</f>
        <v>0</v>
      </c>
      <c r="V827" s="99">
        <f>COUNTIFS(通讯通路门店!$S:$S,$G827,通讯通路门店!$J:$J,"综合卖场")</f>
        <v>0</v>
      </c>
      <c r="W827" s="99">
        <f>SUMIFS(通讯通路门店!$AJ:$AJ,通讯通路门店!$S:$S,通讯客户沙盘!$G827)</f>
        <v>0</v>
      </c>
      <c r="X827" s="99">
        <f t="shared" si="60"/>
        <v>0</v>
      </c>
      <c r="Y827" s="99">
        <f>COUNTIFS(通讯通路门店!$S:$S,$G827,通讯通路门店!$J:$J,"荣耀体验店")+COUNTIFS(通讯通路门店!$S:$S,$G827,通讯通路门店!$J:$J,"荣耀授权专卖店")</f>
        <v>0</v>
      </c>
      <c r="Z827" s="99">
        <f>COUNTIFS(通讯通路门店!$S:$S,$G827,通讯通路门店!$J:$J,"VIVO体验店")</f>
        <v>0</v>
      </c>
      <c r="AA827" s="99">
        <f>COUNTIFS(通讯通路门店!$S:$S,$G827,通讯通路门店!$J:$J,"OPPO体验店")</f>
        <v>0</v>
      </c>
      <c r="AB827" s="99">
        <f>COUNTIFS(通讯通路门店!$S:$S,$G827,通讯通路门店!$J:$J,"华为授权体验店")+COUNTIFS(通讯通路门店!$S:$S,$G827,通讯通路门店!$J:$J,"华为堡垒店")</f>
        <v>0</v>
      </c>
      <c r="AC827" s="99">
        <f>COUNTIFS(通讯通路门店!$S:$S,$G827,通讯通路门店!$J:$J,"小米体验店")</f>
        <v>0</v>
      </c>
      <c r="AD827" s="99">
        <f>COUNTIFS(通讯通路门店!$S:$S,$G827,通讯通路门店!$J:$J,"苹果体验店")</f>
        <v>0</v>
      </c>
      <c r="AE827" s="99">
        <f>COUNTIFS(通讯通路门店!$S:$S,$G827,通讯通路门店!$J:$J,"其他品牌专卖店")</f>
        <v>0</v>
      </c>
      <c r="AF827" s="99">
        <f>SUMIFS(通讯通路门店!$BI:$BI,通讯通路门店!$S:$S,$G827)</f>
        <v>0</v>
      </c>
      <c r="AG827" s="99">
        <f>SUMIFS(通讯通路门店!$BH:$BH,通讯通路门店!$S:$S,$G827)</f>
        <v>0</v>
      </c>
      <c r="AH827" s="99">
        <f t="shared" si="61"/>
        <v>0</v>
      </c>
      <c r="AI827" s="99">
        <f>SUMIFS(通讯通路门店!$BB:$BB,通讯通路门店!$S:$S,$G827)</f>
        <v>0</v>
      </c>
      <c r="AJ827" s="99">
        <f>SUMIFS(通讯通路门店!$BE:$BE,通讯通路门店!$S:$S,$G827)</f>
        <v>0</v>
      </c>
      <c r="AK827" s="99">
        <f>SUMIFS(通讯通路门店!$BG:$BG,通讯通路门店!$S:$S,$G827)</f>
        <v>0</v>
      </c>
      <c r="AL827" s="99">
        <f>SUMIFS(通讯通路门店!$BC:$BC,通讯通路门店!$S:$S,$G827)</f>
        <v>0</v>
      </c>
      <c r="AM827" s="99">
        <f>SUMIFS(通讯通路门店!$BD:$BD,通讯通路门店!$S:$S,$G827)</f>
        <v>0</v>
      </c>
      <c r="AN827" s="99">
        <f>SUMIFS(通讯通路门店!$BF:$BF,通讯通路门店!$S:$S,$G827)</f>
        <v>0</v>
      </c>
      <c r="AO827" s="99">
        <f t="shared" si="62"/>
        <v>0</v>
      </c>
      <c r="AP827" s="99">
        <f>SUMIFS(通讯通路门店!$K:$K,通讯通路门店!$S:$S,$G827)</f>
        <v>0</v>
      </c>
      <c r="AQ827" s="83"/>
      <c r="AR827" s="99">
        <f>SUMIFS(通讯通路门店!$T:$T,通讯通路门店!$S:$S,$G827)</f>
        <v>0</v>
      </c>
      <c r="AS827" s="99">
        <f>SUMIFS(通讯通路门店!$U:$U,通讯通路门店!$S:$S,$G827)</f>
        <v>0</v>
      </c>
      <c r="AT827" s="99">
        <f>SUMIFS(通讯通路门店!$V:$V,通讯通路门店!$S:$S,$G827)</f>
        <v>0</v>
      </c>
      <c r="AU827" s="99">
        <f>SUMIFS(通讯通路门店!$W:$W,通讯通路门店!$S:$S,$G827)</f>
        <v>0</v>
      </c>
      <c r="AV827" s="99">
        <f>SUMIFS(通讯通路门店!$Z:$Z,通讯通路门店!$S:$S,$G827)</f>
        <v>0</v>
      </c>
      <c r="AW827" s="99">
        <f>SUMIFS(通讯通路门店!$AB:$AB,通讯通路门店!$S:$S,$G827)</f>
        <v>0</v>
      </c>
      <c r="AX827" s="99">
        <f>SUMIFS(通讯通路门店!$X:$X,通讯通路门店!$S:$S,$G827)</f>
        <v>0</v>
      </c>
      <c r="AY827" s="99">
        <f>SUMIFS(通讯通路门店!$Y:$Y,通讯通路门店!$S:$S,$G827)</f>
        <v>0</v>
      </c>
      <c r="AZ827" s="99">
        <f>SUMIFS(通讯通路门店!$AA:$AA,通讯通路门店!$S:$S,$G827)</f>
        <v>0</v>
      </c>
      <c r="BA827" s="99">
        <f t="shared" si="63"/>
        <v>0</v>
      </c>
      <c r="BB827" s="99">
        <f t="shared" si="64"/>
        <v>0</v>
      </c>
      <c r="BC827" s="99">
        <f>SUMIFS(通讯通路门店!$W:$W,通讯通路门店!$S:$S,$G827,通讯通路门店!$J:$J,"荣耀体验店")+SUMIFS(通讯通路门店!$W:$W,通讯通路门店!$S:$S,$G827,通讯通路门店!$J:$J,"荣耀授权专卖店")</f>
        <v>0</v>
      </c>
      <c r="BD827" s="99">
        <f>SUMIFS(通讯通路门店!$Z:$Z,通讯通路门店!$S:$S,$G827,通讯通路门店!$J:$J,"VIVO体验店")</f>
        <v>0</v>
      </c>
      <c r="BE827" s="99">
        <f>SUMIFS(通讯通路门店!$AB:$AB,通讯通路门店!$S:$S,$G827,通讯通路门店!$J:$J,"OPPO体验店")</f>
        <v>0</v>
      </c>
      <c r="BF827" s="99">
        <f>SUMIFS(通讯通路门店!$X:$X,通讯通路门店!$S:$S,$G827,通讯通路门店!$J:$J,"华为授权体验店")+SUMIFS(通讯通路门店!$AA:$AA,通讯通路门店!$S:$S,$G827,通讯通路门店!$J:$J,"华为堡垒店")</f>
        <v>0</v>
      </c>
      <c r="BG827" s="99">
        <f>SUMIFS(通讯通路门店!$Y:$Y,通讯通路门店!$S:$S,$G827,通讯通路门店!$J:$J,"小米体验店")</f>
        <v>0</v>
      </c>
      <c r="BH827" s="99">
        <f>SUMIFS(通讯通路门店!$AA:$AA,通讯通路门店!$S:$S,$G827,通讯通路门店!$J:$J,"苹果体验店")</f>
        <v>0</v>
      </c>
      <c r="BI827" s="99">
        <f>SUMIFS(通讯通路门店!$K:$K,通讯通路门店!$S:$S,$G827,通讯通路门店!$J:$J,"其他品牌专卖店")</f>
        <v>0</v>
      </c>
      <c r="BJ827" s="99">
        <f>SUMIFS(通讯通路门店!$AC:$AC,通讯通路门店!$S:$S,$G827)</f>
        <v>0</v>
      </c>
      <c r="BK827" s="99">
        <f>SUMIFS(通讯通路门店!$AD:$AD,通讯通路门店!$S:$S,$G827)</f>
        <v>0</v>
      </c>
      <c r="BL827" s="99">
        <f>SUMIFS(通讯通路门店!$AE:$AE,通讯通路门店!$S:$S,$G827)</f>
        <v>0</v>
      </c>
      <c r="BM827" s="99">
        <f>SUMIFS(通讯通路门店!$AF:$AF,通讯通路门店!$S:$S,$G827)</f>
        <v>0</v>
      </c>
      <c r="BN827" s="99">
        <f>SUMIFS(通讯通路门店!$AG:$AG,通讯通路门店!$S:$S,$G827)</f>
        <v>0</v>
      </c>
      <c r="BO827" s="99">
        <f>SUMIFS(通讯通路门店!$AH:$AH,通讯通路门店!$S:$S,$G827)</f>
        <v>0</v>
      </c>
      <c r="BP827" s="99">
        <f>SUMIFS(通讯通路门店!$AI:$AI,通讯通路门店!$S:$S,$G827)</f>
        <v>0</v>
      </c>
      <c r="BQ827" s="83"/>
    </row>
    <row r="828" spans="1:69">
      <c r="A828" s="99" t="str">
        <f>IFERROR(_xlfn.XLOOKUP($G828,通讯通路门店!$S$4:$S$993933,通讯通路门店!$A$4:$A$993933,0,0),"")</f>
        <v/>
      </c>
      <c r="B828" s="99" t="str">
        <f>IFERROR(_xlfn.XLOOKUP($G828,通讯通路门店!$S$4:$S$993933,通讯通路门店!$B$4:$B$993933,0,0),"")</f>
        <v/>
      </c>
      <c r="C828" s="99" t="str">
        <f>IFERROR(_xlfn.XLOOKUP($G828,通讯通路门店!$S$4:$S$993933,通讯通路门店!$C$4:$C$993933,0,0),"")</f>
        <v/>
      </c>
      <c r="D828" s="99" t="str">
        <f>IFERROR(_xlfn.XLOOKUP($G828,通讯通路门店!$S$4:$S$993933,通讯通路门店!$D$4:$D$993933,0,0),"")</f>
        <v/>
      </c>
      <c r="E828" s="83"/>
      <c r="F828" s="83"/>
      <c r="G828" s="101" t="e">
        <v>#N/A</v>
      </c>
      <c r="H828" s="102" t="str">
        <f>IFERROR(_xlfn.XLOOKUP($G828,通讯通路门店!$S$4:$S$993933,通讯通路门店!$R$4:$R$993933,0,0),"")</f>
        <v/>
      </c>
      <c r="I828" s="83"/>
      <c r="J828" s="83"/>
      <c r="K828" s="83"/>
      <c r="L828" s="83"/>
      <c r="M828" s="83"/>
      <c r="N828" s="83"/>
      <c r="O828" s="83"/>
      <c r="P828" s="83"/>
      <c r="Q828" s="83"/>
      <c r="R828" s="83"/>
      <c r="S828" s="83"/>
      <c r="T828" s="83"/>
      <c r="U828" s="99">
        <f>COUNTIF(通讯通路门店!$S:$S,$G828)</f>
        <v>0</v>
      </c>
      <c r="V828" s="99">
        <f>COUNTIFS(通讯通路门店!$S:$S,$G828,通讯通路门店!$J:$J,"综合卖场")</f>
        <v>0</v>
      </c>
      <c r="W828" s="99">
        <f>SUMIFS(通讯通路门店!$AJ:$AJ,通讯通路门店!$S:$S,通讯客户沙盘!$G828)</f>
        <v>0</v>
      </c>
      <c r="X828" s="99">
        <f t="shared" si="60"/>
        <v>0</v>
      </c>
      <c r="Y828" s="99">
        <f>COUNTIFS(通讯通路门店!$S:$S,$G828,通讯通路门店!$J:$J,"荣耀体验店")+COUNTIFS(通讯通路门店!$S:$S,$G828,通讯通路门店!$J:$J,"荣耀授权专卖店")</f>
        <v>0</v>
      </c>
      <c r="Z828" s="99">
        <f>COUNTIFS(通讯通路门店!$S:$S,$G828,通讯通路门店!$J:$J,"VIVO体验店")</f>
        <v>0</v>
      </c>
      <c r="AA828" s="99">
        <f>COUNTIFS(通讯通路门店!$S:$S,$G828,通讯通路门店!$J:$J,"OPPO体验店")</f>
        <v>0</v>
      </c>
      <c r="AB828" s="99">
        <f>COUNTIFS(通讯通路门店!$S:$S,$G828,通讯通路门店!$J:$J,"华为授权体验店")+COUNTIFS(通讯通路门店!$S:$S,$G828,通讯通路门店!$J:$J,"华为堡垒店")</f>
        <v>0</v>
      </c>
      <c r="AC828" s="99">
        <f>COUNTIFS(通讯通路门店!$S:$S,$G828,通讯通路门店!$J:$J,"小米体验店")</f>
        <v>0</v>
      </c>
      <c r="AD828" s="99">
        <f>COUNTIFS(通讯通路门店!$S:$S,$G828,通讯通路门店!$J:$J,"苹果体验店")</f>
        <v>0</v>
      </c>
      <c r="AE828" s="99">
        <f>COUNTIFS(通讯通路门店!$S:$S,$G828,通讯通路门店!$J:$J,"其他品牌专卖店")</f>
        <v>0</v>
      </c>
      <c r="AF828" s="99">
        <f>SUMIFS(通讯通路门店!$BI:$BI,通讯通路门店!$S:$S,$G828)</f>
        <v>0</v>
      </c>
      <c r="AG828" s="99">
        <f>SUMIFS(通讯通路门店!$BH:$BH,通讯通路门店!$S:$S,$G828)</f>
        <v>0</v>
      </c>
      <c r="AH828" s="99">
        <f t="shared" si="61"/>
        <v>0</v>
      </c>
      <c r="AI828" s="99">
        <f>SUMIFS(通讯通路门店!$BB:$BB,通讯通路门店!$S:$S,$G828)</f>
        <v>0</v>
      </c>
      <c r="AJ828" s="99">
        <f>SUMIFS(通讯通路门店!$BE:$BE,通讯通路门店!$S:$S,$G828)</f>
        <v>0</v>
      </c>
      <c r="AK828" s="99">
        <f>SUMIFS(通讯通路门店!$BG:$BG,通讯通路门店!$S:$S,$G828)</f>
        <v>0</v>
      </c>
      <c r="AL828" s="99">
        <f>SUMIFS(通讯通路门店!$BC:$BC,通讯通路门店!$S:$S,$G828)</f>
        <v>0</v>
      </c>
      <c r="AM828" s="99">
        <f>SUMIFS(通讯通路门店!$BD:$BD,通讯通路门店!$S:$S,$G828)</f>
        <v>0</v>
      </c>
      <c r="AN828" s="99">
        <f>SUMIFS(通讯通路门店!$BF:$BF,通讯通路门店!$S:$S,$G828)</f>
        <v>0</v>
      </c>
      <c r="AO828" s="99">
        <f t="shared" si="62"/>
        <v>0</v>
      </c>
      <c r="AP828" s="99">
        <f>SUMIFS(通讯通路门店!$K:$K,通讯通路门店!$S:$S,$G828)</f>
        <v>0</v>
      </c>
      <c r="AQ828" s="83"/>
      <c r="AR828" s="99">
        <f>SUMIFS(通讯通路门店!$T:$T,通讯通路门店!$S:$S,$G828)</f>
        <v>0</v>
      </c>
      <c r="AS828" s="99">
        <f>SUMIFS(通讯通路门店!$U:$U,通讯通路门店!$S:$S,$G828)</f>
        <v>0</v>
      </c>
      <c r="AT828" s="99">
        <f>SUMIFS(通讯通路门店!$V:$V,通讯通路门店!$S:$S,$G828)</f>
        <v>0</v>
      </c>
      <c r="AU828" s="99">
        <f>SUMIFS(通讯通路门店!$W:$W,通讯通路门店!$S:$S,$G828)</f>
        <v>0</v>
      </c>
      <c r="AV828" s="99">
        <f>SUMIFS(通讯通路门店!$Z:$Z,通讯通路门店!$S:$S,$G828)</f>
        <v>0</v>
      </c>
      <c r="AW828" s="99">
        <f>SUMIFS(通讯通路门店!$AB:$AB,通讯通路门店!$S:$S,$G828)</f>
        <v>0</v>
      </c>
      <c r="AX828" s="99">
        <f>SUMIFS(通讯通路门店!$X:$X,通讯通路门店!$S:$S,$G828)</f>
        <v>0</v>
      </c>
      <c r="AY828" s="99">
        <f>SUMIFS(通讯通路门店!$Y:$Y,通讯通路门店!$S:$S,$G828)</f>
        <v>0</v>
      </c>
      <c r="AZ828" s="99">
        <f>SUMIFS(通讯通路门店!$AA:$AA,通讯通路门店!$S:$S,$G828)</f>
        <v>0</v>
      </c>
      <c r="BA828" s="99">
        <f t="shared" si="63"/>
        <v>0</v>
      </c>
      <c r="BB828" s="99">
        <f t="shared" si="64"/>
        <v>0</v>
      </c>
      <c r="BC828" s="99">
        <f>SUMIFS(通讯通路门店!$W:$W,通讯通路门店!$S:$S,$G828,通讯通路门店!$J:$J,"荣耀体验店")+SUMIFS(通讯通路门店!$W:$W,通讯通路门店!$S:$S,$G828,通讯通路门店!$J:$J,"荣耀授权专卖店")</f>
        <v>0</v>
      </c>
      <c r="BD828" s="99">
        <f>SUMIFS(通讯通路门店!$Z:$Z,通讯通路门店!$S:$S,$G828,通讯通路门店!$J:$J,"VIVO体验店")</f>
        <v>0</v>
      </c>
      <c r="BE828" s="99">
        <f>SUMIFS(通讯通路门店!$AB:$AB,通讯通路门店!$S:$S,$G828,通讯通路门店!$J:$J,"OPPO体验店")</f>
        <v>0</v>
      </c>
      <c r="BF828" s="99">
        <f>SUMIFS(通讯通路门店!$X:$X,通讯通路门店!$S:$S,$G828,通讯通路门店!$J:$J,"华为授权体验店")+SUMIFS(通讯通路门店!$AA:$AA,通讯通路门店!$S:$S,$G828,通讯通路门店!$J:$J,"华为堡垒店")</f>
        <v>0</v>
      </c>
      <c r="BG828" s="99">
        <f>SUMIFS(通讯通路门店!$Y:$Y,通讯通路门店!$S:$S,$G828,通讯通路门店!$J:$J,"小米体验店")</f>
        <v>0</v>
      </c>
      <c r="BH828" s="99">
        <f>SUMIFS(通讯通路门店!$AA:$AA,通讯通路门店!$S:$S,$G828,通讯通路门店!$J:$J,"苹果体验店")</f>
        <v>0</v>
      </c>
      <c r="BI828" s="99">
        <f>SUMIFS(通讯通路门店!$K:$K,通讯通路门店!$S:$S,$G828,通讯通路门店!$J:$J,"其他品牌专卖店")</f>
        <v>0</v>
      </c>
      <c r="BJ828" s="99">
        <f>SUMIFS(通讯通路门店!$AC:$AC,通讯通路门店!$S:$S,$G828)</f>
        <v>0</v>
      </c>
      <c r="BK828" s="99">
        <f>SUMIFS(通讯通路门店!$AD:$AD,通讯通路门店!$S:$S,$G828)</f>
        <v>0</v>
      </c>
      <c r="BL828" s="99">
        <f>SUMIFS(通讯通路门店!$AE:$AE,通讯通路门店!$S:$S,$G828)</f>
        <v>0</v>
      </c>
      <c r="BM828" s="99">
        <f>SUMIFS(通讯通路门店!$AF:$AF,通讯通路门店!$S:$S,$G828)</f>
        <v>0</v>
      </c>
      <c r="BN828" s="99">
        <f>SUMIFS(通讯通路门店!$AG:$AG,通讯通路门店!$S:$S,$G828)</f>
        <v>0</v>
      </c>
      <c r="BO828" s="99">
        <f>SUMIFS(通讯通路门店!$AH:$AH,通讯通路门店!$S:$S,$G828)</f>
        <v>0</v>
      </c>
      <c r="BP828" s="99">
        <f>SUMIFS(通讯通路门店!$AI:$AI,通讯通路门店!$S:$S,$G828)</f>
        <v>0</v>
      </c>
      <c r="BQ828" s="83"/>
    </row>
    <row r="829" spans="1:69">
      <c r="A829" s="99" t="str">
        <f>IFERROR(_xlfn.XLOOKUP($G829,通讯通路门店!$S$4:$S$993933,通讯通路门店!$A$4:$A$993933,0,0),"")</f>
        <v/>
      </c>
      <c r="B829" s="99" t="str">
        <f>IFERROR(_xlfn.XLOOKUP($G829,通讯通路门店!$S$4:$S$993933,通讯通路门店!$B$4:$B$993933,0,0),"")</f>
        <v/>
      </c>
      <c r="C829" s="99" t="str">
        <f>IFERROR(_xlfn.XLOOKUP($G829,通讯通路门店!$S$4:$S$993933,通讯通路门店!$C$4:$C$993933,0,0),"")</f>
        <v/>
      </c>
      <c r="D829" s="99" t="str">
        <f>IFERROR(_xlfn.XLOOKUP($G829,通讯通路门店!$S$4:$S$993933,通讯通路门店!$D$4:$D$993933,0,0),"")</f>
        <v/>
      </c>
      <c r="E829" s="83"/>
      <c r="F829" s="83"/>
      <c r="G829" s="101" t="e">
        <v>#N/A</v>
      </c>
      <c r="H829" s="102" t="str">
        <f>IFERROR(_xlfn.XLOOKUP($G829,通讯通路门店!$S$4:$S$993933,通讯通路门店!$R$4:$R$993933,0,0),"")</f>
        <v/>
      </c>
      <c r="I829" s="83"/>
      <c r="J829" s="83"/>
      <c r="K829" s="83"/>
      <c r="L829" s="83"/>
      <c r="M829" s="83"/>
      <c r="N829" s="83"/>
      <c r="O829" s="83"/>
      <c r="P829" s="83"/>
      <c r="Q829" s="83"/>
      <c r="R829" s="83"/>
      <c r="S829" s="83"/>
      <c r="T829" s="83"/>
      <c r="U829" s="99">
        <f>COUNTIF(通讯通路门店!$S:$S,$G829)</f>
        <v>0</v>
      </c>
      <c r="V829" s="99">
        <f>COUNTIFS(通讯通路门店!$S:$S,$G829,通讯通路门店!$J:$J,"综合卖场")</f>
        <v>0</v>
      </c>
      <c r="W829" s="99">
        <f>SUMIFS(通讯通路门店!$AJ:$AJ,通讯通路门店!$S:$S,通讯客户沙盘!$G829)</f>
        <v>0</v>
      </c>
      <c r="X829" s="99">
        <f t="shared" si="60"/>
        <v>0</v>
      </c>
      <c r="Y829" s="99">
        <f>COUNTIFS(通讯通路门店!$S:$S,$G829,通讯通路门店!$J:$J,"荣耀体验店")+COUNTIFS(通讯通路门店!$S:$S,$G829,通讯通路门店!$J:$J,"荣耀授权专卖店")</f>
        <v>0</v>
      </c>
      <c r="Z829" s="99">
        <f>COUNTIFS(通讯通路门店!$S:$S,$G829,通讯通路门店!$J:$J,"VIVO体验店")</f>
        <v>0</v>
      </c>
      <c r="AA829" s="99">
        <f>COUNTIFS(通讯通路门店!$S:$S,$G829,通讯通路门店!$J:$J,"OPPO体验店")</f>
        <v>0</v>
      </c>
      <c r="AB829" s="99">
        <f>COUNTIFS(通讯通路门店!$S:$S,$G829,通讯通路门店!$J:$J,"华为授权体验店")+COUNTIFS(通讯通路门店!$S:$S,$G829,通讯通路门店!$J:$J,"华为堡垒店")</f>
        <v>0</v>
      </c>
      <c r="AC829" s="99">
        <f>COUNTIFS(通讯通路门店!$S:$S,$G829,通讯通路门店!$J:$J,"小米体验店")</f>
        <v>0</v>
      </c>
      <c r="AD829" s="99">
        <f>COUNTIFS(通讯通路门店!$S:$S,$G829,通讯通路门店!$J:$J,"苹果体验店")</f>
        <v>0</v>
      </c>
      <c r="AE829" s="99">
        <f>COUNTIFS(通讯通路门店!$S:$S,$G829,通讯通路门店!$J:$J,"其他品牌专卖店")</f>
        <v>0</v>
      </c>
      <c r="AF829" s="99">
        <f>SUMIFS(通讯通路门店!$BI:$BI,通讯通路门店!$S:$S,$G829)</f>
        <v>0</v>
      </c>
      <c r="AG829" s="99">
        <f>SUMIFS(通讯通路门店!$BH:$BH,通讯通路门店!$S:$S,$G829)</f>
        <v>0</v>
      </c>
      <c r="AH829" s="99">
        <f t="shared" si="61"/>
        <v>0</v>
      </c>
      <c r="AI829" s="99">
        <f>SUMIFS(通讯通路门店!$BB:$BB,通讯通路门店!$S:$S,$G829)</f>
        <v>0</v>
      </c>
      <c r="AJ829" s="99">
        <f>SUMIFS(通讯通路门店!$BE:$BE,通讯通路门店!$S:$S,$G829)</f>
        <v>0</v>
      </c>
      <c r="AK829" s="99">
        <f>SUMIFS(通讯通路门店!$BG:$BG,通讯通路门店!$S:$S,$G829)</f>
        <v>0</v>
      </c>
      <c r="AL829" s="99">
        <f>SUMIFS(通讯通路门店!$BC:$BC,通讯通路门店!$S:$S,$G829)</f>
        <v>0</v>
      </c>
      <c r="AM829" s="99">
        <f>SUMIFS(通讯通路门店!$BD:$BD,通讯通路门店!$S:$S,$G829)</f>
        <v>0</v>
      </c>
      <c r="AN829" s="99">
        <f>SUMIFS(通讯通路门店!$BF:$BF,通讯通路门店!$S:$S,$G829)</f>
        <v>0</v>
      </c>
      <c r="AO829" s="99">
        <f t="shared" si="62"/>
        <v>0</v>
      </c>
      <c r="AP829" s="99">
        <f>SUMIFS(通讯通路门店!$K:$K,通讯通路门店!$S:$S,$G829)</f>
        <v>0</v>
      </c>
      <c r="AQ829" s="83"/>
      <c r="AR829" s="99">
        <f>SUMIFS(通讯通路门店!$T:$T,通讯通路门店!$S:$S,$G829)</f>
        <v>0</v>
      </c>
      <c r="AS829" s="99">
        <f>SUMIFS(通讯通路门店!$U:$U,通讯通路门店!$S:$S,$G829)</f>
        <v>0</v>
      </c>
      <c r="AT829" s="99">
        <f>SUMIFS(通讯通路门店!$V:$V,通讯通路门店!$S:$S,$G829)</f>
        <v>0</v>
      </c>
      <c r="AU829" s="99">
        <f>SUMIFS(通讯通路门店!$W:$W,通讯通路门店!$S:$S,$G829)</f>
        <v>0</v>
      </c>
      <c r="AV829" s="99">
        <f>SUMIFS(通讯通路门店!$Z:$Z,通讯通路门店!$S:$S,$G829)</f>
        <v>0</v>
      </c>
      <c r="AW829" s="99">
        <f>SUMIFS(通讯通路门店!$AB:$AB,通讯通路门店!$S:$S,$G829)</f>
        <v>0</v>
      </c>
      <c r="AX829" s="99">
        <f>SUMIFS(通讯通路门店!$X:$X,通讯通路门店!$S:$S,$G829)</f>
        <v>0</v>
      </c>
      <c r="AY829" s="99">
        <f>SUMIFS(通讯通路门店!$Y:$Y,通讯通路门店!$S:$S,$G829)</f>
        <v>0</v>
      </c>
      <c r="AZ829" s="99">
        <f>SUMIFS(通讯通路门店!$AA:$AA,通讯通路门店!$S:$S,$G829)</f>
        <v>0</v>
      </c>
      <c r="BA829" s="99">
        <f t="shared" si="63"/>
        <v>0</v>
      </c>
      <c r="BB829" s="99">
        <f t="shared" si="64"/>
        <v>0</v>
      </c>
      <c r="BC829" s="99">
        <f>SUMIFS(通讯通路门店!$W:$W,通讯通路门店!$S:$S,$G829,通讯通路门店!$J:$J,"荣耀体验店")+SUMIFS(通讯通路门店!$W:$W,通讯通路门店!$S:$S,$G829,通讯通路门店!$J:$J,"荣耀授权专卖店")</f>
        <v>0</v>
      </c>
      <c r="BD829" s="99">
        <f>SUMIFS(通讯通路门店!$Z:$Z,通讯通路门店!$S:$S,$G829,通讯通路门店!$J:$J,"VIVO体验店")</f>
        <v>0</v>
      </c>
      <c r="BE829" s="99">
        <f>SUMIFS(通讯通路门店!$AB:$AB,通讯通路门店!$S:$S,$G829,通讯通路门店!$J:$J,"OPPO体验店")</f>
        <v>0</v>
      </c>
      <c r="BF829" s="99">
        <f>SUMIFS(通讯通路门店!$X:$X,通讯通路门店!$S:$S,$G829,通讯通路门店!$J:$J,"华为授权体验店")+SUMIFS(通讯通路门店!$AA:$AA,通讯通路门店!$S:$S,$G829,通讯通路门店!$J:$J,"华为堡垒店")</f>
        <v>0</v>
      </c>
      <c r="BG829" s="99">
        <f>SUMIFS(通讯通路门店!$Y:$Y,通讯通路门店!$S:$S,$G829,通讯通路门店!$J:$J,"小米体验店")</f>
        <v>0</v>
      </c>
      <c r="BH829" s="99">
        <f>SUMIFS(通讯通路门店!$AA:$AA,通讯通路门店!$S:$S,$G829,通讯通路门店!$J:$J,"苹果体验店")</f>
        <v>0</v>
      </c>
      <c r="BI829" s="99">
        <f>SUMIFS(通讯通路门店!$K:$K,通讯通路门店!$S:$S,$G829,通讯通路门店!$J:$J,"其他品牌专卖店")</f>
        <v>0</v>
      </c>
      <c r="BJ829" s="99">
        <f>SUMIFS(通讯通路门店!$AC:$AC,通讯通路门店!$S:$S,$G829)</f>
        <v>0</v>
      </c>
      <c r="BK829" s="99">
        <f>SUMIFS(通讯通路门店!$AD:$AD,通讯通路门店!$S:$S,$G829)</f>
        <v>0</v>
      </c>
      <c r="BL829" s="99">
        <f>SUMIFS(通讯通路门店!$AE:$AE,通讯通路门店!$S:$S,$G829)</f>
        <v>0</v>
      </c>
      <c r="BM829" s="99">
        <f>SUMIFS(通讯通路门店!$AF:$AF,通讯通路门店!$S:$S,$G829)</f>
        <v>0</v>
      </c>
      <c r="BN829" s="99">
        <f>SUMIFS(通讯通路门店!$AG:$AG,通讯通路门店!$S:$S,$G829)</f>
        <v>0</v>
      </c>
      <c r="BO829" s="99">
        <f>SUMIFS(通讯通路门店!$AH:$AH,通讯通路门店!$S:$S,$G829)</f>
        <v>0</v>
      </c>
      <c r="BP829" s="99">
        <f>SUMIFS(通讯通路门店!$AI:$AI,通讯通路门店!$S:$S,$G829)</f>
        <v>0</v>
      </c>
      <c r="BQ829" s="83"/>
    </row>
    <row r="830" spans="1:69">
      <c r="A830" s="99" t="str">
        <f>IFERROR(_xlfn.XLOOKUP($G830,通讯通路门店!$S$4:$S$993933,通讯通路门店!$A$4:$A$993933,0,0),"")</f>
        <v/>
      </c>
      <c r="B830" s="99" t="str">
        <f>IFERROR(_xlfn.XLOOKUP($G830,通讯通路门店!$S$4:$S$993933,通讯通路门店!$B$4:$B$993933,0,0),"")</f>
        <v/>
      </c>
      <c r="C830" s="99" t="str">
        <f>IFERROR(_xlfn.XLOOKUP($G830,通讯通路门店!$S$4:$S$993933,通讯通路门店!$C$4:$C$993933,0,0),"")</f>
        <v/>
      </c>
      <c r="D830" s="99" t="str">
        <f>IFERROR(_xlfn.XLOOKUP($G830,通讯通路门店!$S$4:$S$993933,通讯通路门店!$D$4:$D$993933,0,0),"")</f>
        <v/>
      </c>
      <c r="E830" s="83"/>
      <c r="F830" s="83"/>
      <c r="G830" s="101" t="e">
        <v>#N/A</v>
      </c>
      <c r="H830" s="102" t="str">
        <f>IFERROR(_xlfn.XLOOKUP($G830,通讯通路门店!$S$4:$S$993933,通讯通路门店!$R$4:$R$993933,0,0),"")</f>
        <v/>
      </c>
      <c r="I830" s="83"/>
      <c r="J830" s="83"/>
      <c r="K830" s="83"/>
      <c r="L830" s="83"/>
      <c r="M830" s="83"/>
      <c r="N830" s="83"/>
      <c r="O830" s="83"/>
      <c r="P830" s="83"/>
      <c r="Q830" s="83"/>
      <c r="R830" s="83"/>
      <c r="S830" s="83"/>
      <c r="T830" s="83"/>
      <c r="U830" s="99">
        <f>COUNTIF(通讯通路门店!$S:$S,$G830)</f>
        <v>0</v>
      </c>
      <c r="V830" s="99">
        <f>COUNTIFS(通讯通路门店!$S:$S,$G830,通讯通路门店!$J:$J,"综合卖场")</f>
        <v>0</v>
      </c>
      <c r="W830" s="99">
        <f>SUMIFS(通讯通路门店!$AJ:$AJ,通讯通路门店!$S:$S,通讯客户沙盘!$G830)</f>
        <v>0</v>
      </c>
      <c r="X830" s="99">
        <f t="shared" si="60"/>
        <v>0</v>
      </c>
      <c r="Y830" s="99">
        <f>COUNTIFS(通讯通路门店!$S:$S,$G830,通讯通路门店!$J:$J,"荣耀体验店")+COUNTIFS(通讯通路门店!$S:$S,$G830,通讯通路门店!$J:$J,"荣耀授权专卖店")</f>
        <v>0</v>
      </c>
      <c r="Z830" s="99">
        <f>COUNTIFS(通讯通路门店!$S:$S,$G830,通讯通路门店!$J:$J,"VIVO体验店")</f>
        <v>0</v>
      </c>
      <c r="AA830" s="99">
        <f>COUNTIFS(通讯通路门店!$S:$S,$G830,通讯通路门店!$J:$J,"OPPO体验店")</f>
        <v>0</v>
      </c>
      <c r="AB830" s="99">
        <f>COUNTIFS(通讯通路门店!$S:$S,$G830,通讯通路门店!$J:$J,"华为授权体验店")+COUNTIFS(通讯通路门店!$S:$S,$G830,通讯通路门店!$J:$J,"华为堡垒店")</f>
        <v>0</v>
      </c>
      <c r="AC830" s="99">
        <f>COUNTIFS(通讯通路门店!$S:$S,$G830,通讯通路门店!$J:$J,"小米体验店")</f>
        <v>0</v>
      </c>
      <c r="AD830" s="99">
        <f>COUNTIFS(通讯通路门店!$S:$S,$G830,通讯通路门店!$J:$J,"苹果体验店")</f>
        <v>0</v>
      </c>
      <c r="AE830" s="99">
        <f>COUNTIFS(通讯通路门店!$S:$S,$G830,通讯通路门店!$J:$J,"其他品牌专卖店")</f>
        <v>0</v>
      </c>
      <c r="AF830" s="99">
        <f>SUMIFS(通讯通路门店!$BI:$BI,通讯通路门店!$S:$S,$G830)</f>
        <v>0</v>
      </c>
      <c r="AG830" s="99">
        <f>SUMIFS(通讯通路门店!$BH:$BH,通讯通路门店!$S:$S,$G830)</f>
        <v>0</v>
      </c>
      <c r="AH830" s="99">
        <f t="shared" si="61"/>
        <v>0</v>
      </c>
      <c r="AI830" s="99">
        <f>SUMIFS(通讯通路门店!$BB:$BB,通讯通路门店!$S:$S,$G830)</f>
        <v>0</v>
      </c>
      <c r="AJ830" s="99">
        <f>SUMIFS(通讯通路门店!$BE:$BE,通讯通路门店!$S:$S,$G830)</f>
        <v>0</v>
      </c>
      <c r="AK830" s="99">
        <f>SUMIFS(通讯通路门店!$BG:$BG,通讯通路门店!$S:$S,$G830)</f>
        <v>0</v>
      </c>
      <c r="AL830" s="99">
        <f>SUMIFS(通讯通路门店!$BC:$BC,通讯通路门店!$S:$S,$G830)</f>
        <v>0</v>
      </c>
      <c r="AM830" s="99">
        <f>SUMIFS(通讯通路门店!$BD:$BD,通讯通路门店!$S:$S,$G830)</f>
        <v>0</v>
      </c>
      <c r="AN830" s="99">
        <f>SUMIFS(通讯通路门店!$BF:$BF,通讯通路门店!$S:$S,$G830)</f>
        <v>0</v>
      </c>
      <c r="AO830" s="99">
        <f t="shared" si="62"/>
        <v>0</v>
      </c>
      <c r="AP830" s="99">
        <f>SUMIFS(通讯通路门店!$K:$K,通讯通路门店!$S:$S,$G830)</f>
        <v>0</v>
      </c>
      <c r="AQ830" s="83"/>
      <c r="AR830" s="99">
        <f>SUMIFS(通讯通路门店!$T:$T,通讯通路门店!$S:$S,$G830)</f>
        <v>0</v>
      </c>
      <c r="AS830" s="99">
        <f>SUMIFS(通讯通路门店!$U:$U,通讯通路门店!$S:$S,$G830)</f>
        <v>0</v>
      </c>
      <c r="AT830" s="99">
        <f>SUMIFS(通讯通路门店!$V:$V,通讯通路门店!$S:$S,$G830)</f>
        <v>0</v>
      </c>
      <c r="AU830" s="99">
        <f>SUMIFS(通讯通路门店!$W:$W,通讯通路门店!$S:$S,$G830)</f>
        <v>0</v>
      </c>
      <c r="AV830" s="99">
        <f>SUMIFS(通讯通路门店!$Z:$Z,通讯通路门店!$S:$S,$G830)</f>
        <v>0</v>
      </c>
      <c r="AW830" s="99">
        <f>SUMIFS(通讯通路门店!$AB:$AB,通讯通路门店!$S:$S,$G830)</f>
        <v>0</v>
      </c>
      <c r="AX830" s="99">
        <f>SUMIFS(通讯通路门店!$X:$X,通讯通路门店!$S:$S,$G830)</f>
        <v>0</v>
      </c>
      <c r="AY830" s="99">
        <f>SUMIFS(通讯通路门店!$Y:$Y,通讯通路门店!$S:$S,$G830)</f>
        <v>0</v>
      </c>
      <c r="AZ830" s="99">
        <f>SUMIFS(通讯通路门店!$AA:$AA,通讯通路门店!$S:$S,$G830)</f>
        <v>0</v>
      </c>
      <c r="BA830" s="99">
        <f t="shared" si="63"/>
        <v>0</v>
      </c>
      <c r="BB830" s="99">
        <f t="shared" si="64"/>
        <v>0</v>
      </c>
      <c r="BC830" s="99">
        <f>SUMIFS(通讯通路门店!$W:$W,通讯通路门店!$S:$S,$G830,通讯通路门店!$J:$J,"荣耀体验店")+SUMIFS(通讯通路门店!$W:$W,通讯通路门店!$S:$S,$G830,通讯通路门店!$J:$J,"荣耀授权专卖店")</f>
        <v>0</v>
      </c>
      <c r="BD830" s="99">
        <f>SUMIFS(通讯通路门店!$Z:$Z,通讯通路门店!$S:$S,$G830,通讯通路门店!$J:$J,"VIVO体验店")</f>
        <v>0</v>
      </c>
      <c r="BE830" s="99">
        <f>SUMIFS(通讯通路门店!$AB:$AB,通讯通路门店!$S:$S,$G830,通讯通路门店!$J:$J,"OPPO体验店")</f>
        <v>0</v>
      </c>
      <c r="BF830" s="99">
        <f>SUMIFS(通讯通路门店!$X:$X,通讯通路门店!$S:$S,$G830,通讯通路门店!$J:$J,"华为授权体验店")+SUMIFS(通讯通路门店!$AA:$AA,通讯通路门店!$S:$S,$G830,通讯通路门店!$J:$J,"华为堡垒店")</f>
        <v>0</v>
      </c>
      <c r="BG830" s="99">
        <f>SUMIFS(通讯通路门店!$Y:$Y,通讯通路门店!$S:$S,$G830,通讯通路门店!$J:$J,"小米体验店")</f>
        <v>0</v>
      </c>
      <c r="BH830" s="99">
        <f>SUMIFS(通讯通路门店!$AA:$AA,通讯通路门店!$S:$S,$G830,通讯通路门店!$J:$J,"苹果体验店")</f>
        <v>0</v>
      </c>
      <c r="BI830" s="99">
        <f>SUMIFS(通讯通路门店!$K:$K,通讯通路门店!$S:$S,$G830,通讯通路门店!$J:$J,"其他品牌专卖店")</f>
        <v>0</v>
      </c>
      <c r="BJ830" s="99">
        <f>SUMIFS(通讯通路门店!$AC:$AC,通讯通路门店!$S:$S,$G830)</f>
        <v>0</v>
      </c>
      <c r="BK830" s="99">
        <f>SUMIFS(通讯通路门店!$AD:$AD,通讯通路门店!$S:$S,$G830)</f>
        <v>0</v>
      </c>
      <c r="BL830" s="99">
        <f>SUMIFS(通讯通路门店!$AE:$AE,通讯通路门店!$S:$S,$G830)</f>
        <v>0</v>
      </c>
      <c r="BM830" s="99">
        <f>SUMIFS(通讯通路门店!$AF:$AF,通讯通路门店!$S:$S,$G830)</f>
        <v>0</v>
      </c>
      <c r="BN830" s="99">
        <f>SUMIFS(通讯通路门店!$AG:$AG,通讯通路门店!$S:$S,$G830)</f>
        <v>0</v>
      </c>
      <c r="BO830" s="99">
        <f>SUMIFS(通讯通路门店!$AH:$AH,通讯通路门店!$S:$S,$G830)</f>
        <v>0</v>
      </c>
      <c r="BP830" s="99">
        <f>SUMIFS(通讯通路门店!$AI:$AI,通讯通路门店!$S:$S,$G830)</f>
        <v>0</v>
      </c>
      <c r="BQ830" s="83"/>
    </row>
    <row r="831" spans="1:69">
      <c r="A831" s="99" t="str">
        <f>IFERROR(_xlfn.XLOOKUP($G831,通讯通路门店!$S$4:$S$993933,通讯通路门店!$A$4:$A$993933,0,0),"")</f>
        <v/>
      </c>
      <c r="B831" s="99" t="str">
        <f>IFERROR(_xlfn.XLOOKUP($G831,通讯通路门店!$S$4:$S$993933,通讯通路门店!$B$4:$B$993933,0,0),"")</f>
        <v/>
      </c>
      <c r="C831" s="99" t="str">
        <f>IFERROR(_xlfn.XLOOKUP($G831,通讯通路门店!$S$4:$S$993933,通讯通路门店!$C$4:$C$993933,0,0),"")</f>
        <v/>
      </c>
      <c r="D831" s="99" t="str">
        <f>IFERROR(_xlfn.XLOOKUP($G831,通讯通路门店!$S$4:$S$993933,通讯通路门店!$D$4:$D$993933,0,0),"")</f>
        <v/>
      </c>
      <c r="E831" s="83"/>
      <c r="F831" s="83"/>
      <c r="G831" s="101" t="e">
        <v>#N/A</v>
      </c>
      <c r="H831" s="102" t="str">
        <f>IFERROR(_xlfn.XLOOKUP($G831,通讯通路门店!$S$4:$S$993933,通讯通路门店!$R$4:$R$993933,0,0),"")</f>
        <v/>
      </c>
      <c r="I831" s="83"/>
      <c r="J831" s="83"/>
      <c r="K831" s="83"/>
      <c r="L831" s="83"/>
      <c r="M831" s="83"/>
      <c r="N831" s="83"/>
      <c r="O831" s="83"/>
      <c r="P831" s="83"/>
      <c r="Q831" s="83"/>
      <c r="R831" s="83"/>
      <c r="S831" s="83"/>
      <c r="T831" s="83"/>
      <c r="U831" s="99">
        <f>COUNTIF(通讯通路门店!$S:$S,$G831)</f>
        <v>0</v>
      </c>
      <c r="V831" s="99">
        <f>COUNTIFS(通讯通路门店!$S:$S,$G831,通讯通路门店!$J:$J,"综合卖场")</f>
        <v>0</v>
      </c>
      <c r="W831" s="99">
        <f>SUMIFS(通讯通路门店!$AJ:$AJ,通讯通路门店!$S:$S,通讯客户沙盘!$G831)</f>
        <v>0</v>
      </c>
      <c r="X831" s="99">
        <f t="shared" si="60"/>
        <v>0</v>
      </c>
      <c r="Y831" s="99">
        <f>COUNTIFS(通讯通路门店!$S:$S,$G831,通讯通路门店!$J:$J,"荣耀体验店")+COUNTIFS(通讯通路门店!$S:$S,$G831,通讯通路门店!$J:$J,"荣耀授权专卖店")</f>
        <v>0</v>
      </c>
      <c r="Z831" s="99">
        <f>COUNTIFS(通讯通路门店!$S:$S,$G831,通讯通路门店!$J:$J,"VIVO体验店")</f>
        <v>0</v>
      </c>
      <c r="AA831" s="99">
        <f>COUNTIFS(通讯通路门店!$S:$S,$G831,通讯通路门店!$J:$J,"OPPO体验店")</f>
        <v>0</v>
      </c>
      <c r="AB831" s="99">
        <f>COUNTIFS(通讯通路门店!$S:$S,$G831,通讯通路门店!$J:$J,"华为授权体验店")+COUNTIFS(通讯通路门店!$S:$S,$G831,通讯通路门店!$J:$J,"华为堡垒店")</f>
        <v>0</v>
      </c>
      <c r="AC831" s="99">
        <f>COUNTIFS(通讯通路门店!$S:$S,$G831,通讯通路门店!$J:$J,"小米体验店")</f>
        <v>0</v>
      </c>
      <c r="AD831" s="99">
        <f>COUNTIFS(通讯通路门店!$S:$S,$G831,通讯通路门店!$J:$J,"苹果体验店")</f>
        <v>0</v>
      </c>
      <c r="AE831" s="99">
        <f>COUNTIFS(通讯通路门店!$S:$S,$G831,通讯通路门店!$J:$J,"其他品牌专卖店")</f>
        <v>0</v>
      </c>
      <c r="AF831" s="99">
        <f>SUMIFS(通讯通路门店!$BI:$BI,通讯通路门店!$S:$S,$G831)</f>
        <v>0</v>
      </c>
      <c r="AG831" s="99">
        <f>SUMIFS(通讯通路门店!$BH:$BH,通讯通路门店!$S:$S,$G831)</f>
        <v>0</v>
      </c>
      <c r="AH831" s="99">
        <f t="shared" si="61"/>
        <v>0</v>
      </c>
      <c r="AI831" s="99">
        <f>SUMIFS(通讯通路门店!$BB:$BB,通讯通路门店!$S:$S,$G831)</f>
        <v>0</v>
      </c>
      <c r="AJ831" s="99">
        <f>SUMIFS(通讯通路门店!$BE:$BE,通讯通路门店!$S:$S,$G831)</f>
        <v>0</v>
      </c>
      <c r="AK831" s="99">
        <f>SUMIFS(通讯通路门店!$BG:$BG,通讯通路门店!$S:$S,$G831)</f>
        <v>0</v>
      </c>
      <c r="AL831" s="99">
        <f>SUMIFS(通讯通路门店!$BC:$BC,通讯通路门店!$S:$S,$G831)</f>
        <v>0</v>
      </c>
      <c r="AM831" s="99">
        <f>SUMIFS(通讯通路门店!$BD:$BD,通讯通路门店!$S:$S,$G831)</f>
        <v>0</v>
      </c>
      <c r="AN831" s="99">
        <f>SUMIFS(通讯通路门店!$BF:$BF,通讯通路门店!$S:$S,$G831)</f>
        <v>0</v>
      </c>
      <c r="AO831" s="99">
        <f t="shared" si="62"/>
        <v>0</v>
      </c>
      <c r="AP831" s="99">
        <f>SUMIFS(通讯通路门店!$K:$K,通讯通路门店!$S:$S,$G831)</f>
        <v>0</v>
      </c>
      <c r="AQ831" s="83"/>
      <c r="AR831" s="99">
        <f>SUMIFS(通讯通路门店!$T:$T,通讯通路门店!$S:$S,$G831)</f>
        <v>0</v>
      </c>
      <c r="AS831" s="99">
        <f>SUMIFS(通讯通路门店!$U:$U,通讯通路门店!$S:$S,$G831)</f>
        <v>0</v>
      </c>
      <c r="AT831" s="99">
        <f>SUMIFS(通讯通路门店!$V:$V,通讯通路门店!$S:$S,$G831)</f>
        <v>0</v>
      </c>
      <c r="AU831" s="99">
        <f>SUMIFS(通讯通路门店!$W:$W,通讯通路门店!$S:$S,$G831)</f>
        <v>0</v>
      </c>
      <c r="AV831" s="99">
        <f>SUMIFS(通讯通路门店!$Z:$Z,通讯通路门店!$S:$S,$G831)</f>
        <v>0</v>
      </c>
      <c r="AW831" s="99">
        <f>SUMIFS(通讯通路门店!$AB:$AB,通讯通路门店!$S:$S,$G831)</f>
        <v>0</v>
      </c>
      <c r="AX831" s="99">
        <f>SUMIFS(通讯通路门店!$X:$X,通讯通路门店!$S:$S,$G831)</f>
        <v>0</v>
      </c>
      <c r="AY831" s="99">
        <f>SUMIFS(通讯通路门店!$Y:$Y,通讯通路门店!$S:$S,$G831)</f>
        <v>0</v>
      </c>
      <c r="AZ831" s="99">
        <f>SUMIFS(通讯通路门店!$AA:$AA,通讯通路门店!$S:$S,$G831)</f>
        <v>0</v>
      </c>
      <c r="BA831" s="99">
        <f t="shared" si="63"/>
        <v>0</v>
      </c>
      <c r="BB831" s="99">
        <f t="shared" si="64"/>
        <v>0</v>
      </c>
      <c r="BC831" s="99">
        <f>SUMIFS(通讯通路门店!$W:$W,通讯通路门店!$S:$S,$G831,通讯通路门店!$J:$J,"荣耀体验店")+SUMIFS(通讯通路门店!$W:$W,通讯通路门店!$S:$S,$G831,通讯通路门店!$J:$J,"荣耀授权专卖店")</f>
        <v>0</v>
      </c>
      <c r="BD831" s="99">
        <f>SUMIFS(通讯通路门店!$Z:$Z,通讯通路门店!$S:$S,$G831,通讯通路门店!$J:$J,"VIVO体验店")</f>
        <v>0</v>
      </c>
      <c r="BE831" s="99">
        <f>SUMIFS(通讯通路门店!$AB:$AB,通讯通路门店!$S:$S,$G831,通讯通路门店!$J:$J,"OPPO体验店")</f>
        <v>0</v>
      </c>
      <c r="BF831" s="99">
        <f>SUMIFS(通讯通路门店!$X:$X,通讯通路门店!$S:$S,$G831,通讯通路门店!$J:$J,"华为授权体验店")+SUMIFS(通讯通路门店!$AA:$AA,通讯通路门店!$S:$S,$G831,通讯通路门店!$J:$J,"华为堡垒店")</f>
        <v>0</v>
      </c>
      <c r="BG831" s="99">
        <f>SUMIFS(通讯通路门店!$Y:$Y,通讯通路门店!$S:$S,$G831,通讯通路门店!$J:$J,"小米体验店")</f>
        <v>0</v>
      </c>
      <c r="BH831" s="99">
        <f>SUMIFS(通讯通路门店!$AA:$AA,通讯通路门店!$S:$S,$G831,通讯通路门店!$J:$J,"苹果体验店")</f>
        <v>0</v>
      </c>
      <c r="BI831" s="99">
        <f>SUMIFS(通讯通路门店!$K:$K,通讯通路门店!$S:$S,$G831,通讯通路门店!$J:$J,"其他品牌专卖店")</f>
        <v>0</v>
      </c>
      <c r="BJ831" s="99">
        <f>SUMIFS(通讯通路门店!$AC:$AC,通讯通路门店!$S:$S,$G831)</f>
        <v>0</v>
      </c>
      <c r="BK831" s="99">
        <f>SUMIFS(通讯通路门店!$AD:$AD,通讯通路门店!$S:$S,$G831)</f>
        <v>0</v>
      </c>
      <c r="BL831" s="99">
        <f>SUMIFS(通讯通路门店!$AE:$AE,通讯通路门店!$S:$S,$G831)</f>
        <v>0</v>
      </c>
      <c r="BM831" s="99">
        <f>SUMIFS(通讯通路门店!$AF:$AF,通讯通路门店!$S:$S,$G831)</f>
        <v>0</v>
      </c>
      <c r="BN831" s="99">
        <f>SUMIFS(通讯通路门店!$AG:$AG,通讯通路门店!$S:$S,$G831)</f>
        <v>0</v>
      </c>
      <c r="BO831" s="99">
        <f>SUMIFS(通讯通路门店!$AH:$AH,通讯通路门店!$S:$S,$G831)</f>
        <v>0</v>
      </c>
      <c r="BP831" s="99">
        <f>SUMIFS(通讯通路门店!$AI:$AI,通讯通路门店!$S:$S,$G831)</f>
        <v>0</v>
      </c>
      <c r="BQ831" s="83"/>
    </row>
    <row r="832" spans="1:69">
      <c r="A832" s="99" t="str">
        <f>IFERROR(_xlfn.XLOOKUP($G832,通讯通路门店!$S$4:$S$993933,通讯通路门店!$A$4:$A$993933,0,0),"")</f>
        <v/>
      </c>
      <c r="B832" s="99" t="str">
        <f>IFERROR(_xlfn.XLOOKUP($G832,通讯通路门店!$S$4:$S$993933,通讯通路门店!$B$4:$B$993933,0,0),"")</f>
        <v/>
      </c>
      <c r="C832" s="99" t="str">
        <f>IFERROR(_xlfn.XLOOKUP($G832,通讯通路门店!$S$4:$S$993933,通讯通路门店!$C$4:$C$993933,0,0),"")</f>
        <v/>
      </c>
      <c r="D832" s="99" t="str">
        <f>IFERROR(_xlfn.XLOOKUP($G832,通讯通路门店!$S$4:$S$993933,通讯通路门店!$D$4:$D$993933,0,0),"")</f>
        <v/>
      </c>
      <c r="E832" s="83"/>
      <c r="F832" s="83"/>
      <c r="G832" s="101" t="e">
        <v>#N/A</v>
      </c>
      <c r="H832" s="102" t="str">
        <f>IFERROR(_xlfn.XLOOKUP($G832,通讯通路门店!$S$4:$S$993933,通讯通路门店!$R$4:$R$993933,0,0),"")</f>
        <v/>
      </c>
      <c r="I832" s="83"/>
      <c r="J832" s="83"/>
      <c r="K832" s="83"/>
      <c r="L832" s="83"/>
      <c r="M832" s="83"/>
      <c r="N832" s="83"/>
      <c r="O832" s="83"/>
      <c r="P832" s="83"/>
      <c r="Q832" s="83"/>
      <c r="R832" s="83"/>
      <c r="S832" s="83"/>
      <c r="T832" s="83"/>
      <c r="U832" s="99">
        <f>COUNTIF(通讯通路门店!$S:$S,$G832)</f>
        <v>0</v>
      </c>
      <c r="V832" s="99">
        <f>COUNTIFS(通讯通路门店!$S:$S,$G832,通讯通路门店!$J:$J,"综合卖场")</f>
        <v>0</v>
      </c>
      <c r="W832" s="99">
        <f>SUMIFS(通讯通路门店!$AJ:$AJ,通讯通路门店!$S:$S,通讯客户沙盘!$G832)</f>
        <v>0</v>
      </c>
      <c r="X832" s="99">
        <f t="shared" si="60"/>
        <v>0</v>
      </c>
      <c r="Y832" s="99">
        <f>COUNTIFS(通讯通路门店!$S:$S,$G832,通讯通路门店!$J:$J,"荣耀体验店")+COUNTIFS(通讯通路门店!$S:$S,$G832,通讯通路门店!$J:$J,"荣耀授权专卖店")</f>
        <v>0</v>
      </c>
      <c r="Z832" s="99">
        <f>COUNTIFS(通讯通路门店!$S:$S,$G832,通讯通路门店!$J:$J,"VIVO体验店")</f>
        <v>0</v>
      </c>
      <c r="AA832" s="99">
        <f>COUNTIFS(通讯通路门店!$S:$S,$G832,通讯通路门店!$J:$J,"OPPO体验店")</f>
        <v>0</v>
      </c>
      <c r="AB832" s="99">
        <f>COUNTIFS(通讯通路门店!$S:$S,$G832,通讯通路门店!$J:$J,"华为授权体验店")+COUNTIFS(通讯通路门店!$S:$S,$G832,通讯通路门店!$J:$J,"华为堡垒店")</f>
        <v>0</v>
      </c>
      <c r="AC832" s="99">
        <f>COUNTIFS(通讯通路门店!$S:$S,$G832,通讯通路门店!$J:$J,"小米体验店")</f>
        <v>0</v>
      </c>
      <c r="AD832" s="99">
        <f>COUNTIFS(通讯通路门店!$S:$S,$G832,通讯通路门店!$J:$J,"苹果体验店")</f>
        <v>0</v>
      </c>
      <c r="AE832" s="99">
        <f>COUNTIFS(通讯通路门店!$S:$S,$G832,通讯通路门店!$J:$J,"其他品牌专卖店")</f>
        <v>0</v>
      </c>
      <c r="AF832" s="99">
        <f>SUMIFS(通讯通路门店!$BI:$BI,通讯通路门店!$S:$S,$G832)</f>
        <v>0</v>
      </c>
      <c r="AG832" s="99">
        <f>SUMIFS(通讯通路门店!$BH:$BH,通讯通路门店!$S:$S,$G832)</f>
        <v>0</v>
      </c>
      <c r="AH832" s="99">
        <f t="shared" si="61"/>
        <v>0</v>
      </c>
      <c r="AI832" s="99">
        <f>SUMIFS(通讯通路门店!$BB:$BB,通讯通路门店!$S:$S,$G832)</f>
        <v>0</v>
      </c>
      <c r="AJ832" s="99">
        <f>SUMIFS(通讯通路门店!$BE:$BE,通讯通路门店!$S:$S,$G832)</f>
        <v>0</v>
      </c>
      <c r="AK832" s="99">
        <f>SUMIFS(通讯通路门店!$BG:$BG,通讯通路门店!$S:$S,$G832)</f>
        <v>0</v>
      </c>
      <c r="AL832" s="99">
        <f>SUMIFS(通讯通路门店!$BC:$BC,通讯通路门店!$S:$S,$G832)</f>
        <v>0</v>
      </c>
      <c r="AM832" s="99">
        <f>SUMIFS(通讯通路门店!$BD:$BD,通讯通路门店!$S:$S,$G832)</f>
        <v>0</v>
      </c>
      <c r="AN832" s="99">
        <f>SUMIFS(通讯通路门店!$BF:$BF,通讯通路门店!$S:$S,$G832)</f>
        <v>0</v>
      </c>
      <c r="AO832" s="99">
        <f t="shared" si="62"/>
        <v>0</v>
      </c>
      <c r="AP832" s="99">
        <f>SUMIFS(通讯通路门店!$K:$K,通讯通路门店!$S:$S,$G832)</f>
        <v>0</v>
      </c>
      <c r="AQ832" s="83"/>
      <c r="AR832" s="99">
        <f>SUMIFS(通讯通路门店!$T:$T,通讯通路门店!$S:$S,$G832)</f>
        <v>0</v>
      </c>
      <c r="AS832" s="99">
        <f>SUMIFS(通讯通路门店!$U:$U,通讯通路门店!$S:$S,$G832)</f>
        <v>0</v>
      </c>
      <c r="AT832" s="99">
        <f>SUMIFS(通讯通路门店!$V:$V,通讯通路门店!$S:$S,$G832)</f>
        <v>0</v>
      </c>
      <c r="AU832" s="99">
        <f>SUMIFS(通讯通路门店!$W:$W,通讯通路门店!$S:$S,$G832)</f>
        <v>0</v>
      </c>
      <c r="AV832" s="99">
        <f>SUMIFS(通讯通路门店!$Z:$Z,通讯通路门店!$S:$S,$G832)</f>
        <v>0</v>
      </c>
      <c r="AW832" s="99">
        <f>SUMIFS(通讯通路门店!$AB:$AB,通讯通路门店!$S:$S,$G832)</f>
        <v>0</v>
      </c>
      <c r="AX832" s="99">
        <f>SUMIFS(通讯通路门店!$X:$X,通讯通路门店!$S:$S,$G832)</f>
        <v>0</v>
      </c>
      <c r="AY832" s="99">
        <f>SUMIFS(通讯通路门店!$Y:$Y,通讯通路门店!$S:$S,$G832)</f>
        <v>0</v>
      </c>
      <c r="AZ832" s="99">
        <f>SUMIFS(通讯通路门店!$AA:$AA,通讯通路门店!$S:$S,$G832)</f>
        <v>0</v>
      </c>
      <c r="BA832" s="99">
        <f t="shared" si="63"/>
        <v>0</v>
      </c>
      <c r="BB832" s="99">
        <f t="shared" si="64"/>
        <v>0</v>
      </c>
      <c r="BC832" s="99">
        <f>SUMIFS(通讯通路门店!$W:$W,通讯通路门店!$S:$S,$G832,通讯通路门店!$J:$J,"荣耀体验店")+SUMIFS(通讯通路门店!$W:$W,通讯通路门店!$S:$S,$G832,通讯通路门店!$J:$J,"荣耀授权专卖店")</f>
        <v>0</v>
      </c>
      <c r="BD832" s="99">
        <f>SUMIFS(通讯通路门店!$Z:$Z,通讯通路门店!$S:$S,$G832,通讯通路门店!$J:$J,"VIVO体验店")</f>
        <v>0</v>
      </c>
      <c r="BE832" s="99">
        <f>SUMIFS(通讯通路门店!$AB:$AB,通讯通路门店!$S:$S,$G832,通讯通路门店!$J:$J,"OPPO体验店")</f>
        <v>0</v>
      </c>
      <c r="BF832" s="99">
        <f>SUMIFS(通讯通路门店!$X:$X,通讯通路门店!$S:$S,$G832,通讯通路门店!$J:$J,"华为授权体验店")+SUMIFS(通讯通路门店!$AA:$AA,通讯通路门店!$S:$S,$G832,通讯通路门店!$J:$J,"华为堡垒店")</f>
        <v>0</v>
      </c>
      <c r="BG832" s="99">
        <f>SUMIFS(通讯通路门店!$Y:$Y,通讯通路门店!$S:$S,$G832,通讯通路门店!$J:$J,"小米体验店")</f>
        <v>0</v>
      </c>
      <c r="BH832" s="99">
        <f>SUMIFS(通讯通路门店!$AA:$AA,通讯通路门店!$S:$S,$G832,通讯通路门店!$J:$J,"苹果体验店")</f>
        <v>0</v>
      </c>
      <c r="BI832" s="99">
        <f>SUMIFS(通讯通路门店!$K:$K,通讯通路门店!$S:$S,$G832,通讯通路门店!$J:$J,"其他品牌专卖店")</f>
        <v>0</v>
      </c>
      <c r="BJ832" s="99">
        <f>SUMIFS(通讯通路门店!$AC:$AC,通讯通路门店!$S:$S,$G832)</f>
        <v>0</v>
      </c>
      <c r="BK832" s="99">
        <f>SUMIFS(通讯通路门店!$AD:$AD,通讯通路门店!$S:$S,$G832)</f>
        <v>0</v>
      </c>
      <c r="BL832" s="99">
        <f>SUMIFS(通讯通路门店!$AE:$AE,通讯通路门店!$S:$S,$G832)</f>
        <v>0</v>
      </c>
      <c r="BM832" s="99">
        <f>SUMIFS(通讯通路门店!$AF:$AF,通讯通路门店!$S:$S,$G832)</f>
        <v>0</v>
      </c>
      <c r="BN832" s="99">
        <f>SUMIFS(通讯通路门店!$AG:$AG,通讯通路门店!$S:$S,$G832)</f>
        <v>0</v>
      </c>
      <c r="BO832" s="99">
        <f>SUMIFS(通讯通路门店!$AH:$AH,通讯通路门店!$S:$S,$G832)</f>
        <v>0</v>
      </c>
      <c r="BP832" s="99">
        <f>SUMIFS(通讯通路门店!$AI:$AI,通讯通路门店!$S:$S,$G832)</f>
        <v>0</v>
      </c>
      <c r="BQ832" s="83"/>
    </row>
    <row r="833" spans="1:69">
      <c r="A833" s="99" t="str">
        <f>IFERROR(_xlfn.XLOOKUP($G833,通讯通路门店!$S$4:$S$993933,通讯通路门店!$A$4:$A$993933,0,0),"")</f>
        <v/>
      </c>
      <c r="B833" s="99" t="str">
        <f>IFERROR(_xlfn.XLOOKUP($G833,通讯通路门店!$S$4:$S$993933,通讯通路门店!$B$4:$B$993933,0,0),"")</f>
        <v/>
      </c>
      <c r="C833" s="99" t="str">
        <f>IFERROR(_xlfn.XLOOKUP($G833,通讯通路门店!$S$4:$S$993933,通讯通路门店!$C$4:$C$993933,0,0),"")</f>
        <v/>
      </c>
      <c r="D833" s="99" t="str">
        <f>IFERROR(_xlfn.XLOOKUP($G833,通讯通路门店!$S$4:$S$993933,通讯通路门店!$D$4:$D$993933,0,0),"")</f>
        <v/>
      </c>
      <c r="E833" s="83"/>
      <c r="F833" s="83"/>
      <c r="G833" s="101" t="e">
        <v>#N/A</v>
      </c>
      <c r="H833" s="102" t="str">
        <f>IFERROR(_xlfn.XLOOKUP($G833,通讯通路门店!$S$4:$S$993933,通讯通路门店!$R$4:$R$993933,0,0),"")</f>
        <v/>
      </c>
      <c r="I833" s="83"/>
      <c r="J833" s="83"/>
      <c r="K833" s="83"/>
      <c r="L833" s="83"/>
      <c r="M833" s="83"/>
      <c r="N833" s="83"/>
      <c r="O833" s="83"/>
      <c r="P833" s="83"/>
      <c r="Q833" s="83"/>
      <c r="R833" s="83"/>
      <c r="S833" s="83"/>
      <c r="T833" s="83"/>
      <c r="U833" s="99">
        <f>COUNTIF(通讯通路门店!$S:$S,$G833)</f>
        <v>0</v>
      </c>
      <c r="V833" s="99">
        <f>COUNTIFS(通讯通路门店!$S:$S,$G833,通讯通路门店!$J:$J,"综合卖场")</f>
        <v>0</v>
      </c>
      <c r="W833" s="99">
        <f>SUMIFS(通讯通路门店!$AJ:$AJ,通讯通路门店!$S:$S,通讯客户沙盘!$G833)</f>
        <v>0</v>
      </c>
      <c r="X833" s="99">
        <f t="shared" si="60"/>
        <v>0</v>
      </c>
      <c r="Y833" s="99">
        <f>COUNTIFS(通讯通路门店!$S:$S,$G833,通讯通路门店!$J:$J,"荣耀体验店")+COUNTIFS(通讯通路门店!$S:$S,$G833,通讯通路门店!$J:$J,"荣耀授权专卖店")</f>
        <v>0</v>
      </c>
      <c r="Z833" s="99">
        <f>COUNTIFS(通讯通路门店!$S:$S,$G833,通讯通路门店!$J:$J,"VIVO体验店")</f>
        <v>0</v>
      </c>
      <c r="AA833" s="99">
        <f>COUNTIFS(通讯通路门店!$S:$S,$G833,通讯通路门店!$J:$J,"OPPO体验店")</f>
        <v>0</v>
      </c>
      <c r="AB833" s="99">
        <f>COUNTIFS(通讯通路门店!$S:$S,$G833,通讯通路门店!$J:$J,"华为授权体验店")+COUNTIFS(通讯通路门店!$S:$S,$G833,通讯通路门店!$J:$J,"华为堡垒店")</f>
        <v>0</v>
      </c>
      <c r="AC833" s="99">
        <f>COUNTIFS(通讯通路门店!$S:$S,$G833,通讯通路门店!$J:$J,"小米体验店")</f>
        <v>0</v>
      </c>
      <c r="AD833" s="99">
        <f>COUNTIFS(通讯通路门店!$S:$S,$G833,通讯通路门店!$J:$J,"苹果体验店")</f>
        <v>0</v>
      </c>
      <c r="AE833" s="99">
        <f>COUNTIFS(通讯通路门店!$S:$S,$G833,通讯通路门店!$J:$J,"其他品牌专卖店")</f>
        <v>0</v>
      </c>
      <c r="AF833" s="99">
        <f>SUMIFS(通讯通路门店!$BI:$BI,通讯通路门店!$S:$S,$G833)</f>
        <v>0</v>
      </c>
      <c r="AG833" s="99">
        <f>SUMIFS(通讯通路门店!$BH:$BH,通讯通路门店!$S:$S,$G833)</f>
        <v>0</v>
      </c>
      <c r="AH833" s="99">
        <f t="shared" si="61"/>
        <v>0</v>
      </c>
      <c r="AI833" s="99">
        <f>SUMIFS(通讯通路门店!$BB:$BB,通讯通路门店!$S:$S,$G833)</f>
        <v>0</v>
      </c>
      <c r="AJ833" s="99">
        <f>SUMIFS(通讯通路门店!$BE:$BE,通讯通路门店!$S:$S,$G833)</f>
        <v>0</v>
      </c>
      <c r="AK833" s="99">
        <f>SUMIFS(通讯通路门店!$BG:$BG,通讯通路门店!$S:$S,$G833)</f>
        <v>0</v>
      </c>
      <c r="AL833" s="99">
        <f>SUMIFS(通讯通路门店!$BC:$BC,通讯通路门店!$S:$S,$G833)</f>
        <v>0</v>
      </c>
      <c r="AM833" s="99">
        <f>SUMIFS(通讯通路门店!$BD:$BD,通讯通路门店!$S:$S,$G833)</f>
        <v>0</v>
      </c>
      <c r="AN833" s="99">
        <f>SUMIFS(通讯通路门店!$BF:$BF,通讯通路门店!$S:$S,$G833)</f>
        <v>0</v>
      </c>
      <c r="AO833" s="99">
        <f t="shared" si="62"/>
        <v>0</v>
      </c>
      <c r="AP833" s="99">
        <f>SUMIFS(通讯通路门店!$K:$K,通讯通路门店!$S:$S,$G833)</f>
        <v>0</v>
      </c>
      <c r="AQ833" s="83"/>
      <c r="AR833" s="99">
        <f>SUMIFS(通讯通路门店!$T:$T,通讯通路门店!$S:$S,$G833)</f>
        <v>0</v>
      </c>
      <c r="AS833" s="99">
        <f>SUMIFS(通讯通路门店!$U:$U,通讯通路门店!$S:$S,$G833)</f>
        <v>0</v>
      </c>
      <c r="AT833" s="99">
        <f>SUMIFS(通讯通路门店!$V:$V,通讯通路门店!$S:$S,$G833)</f>
        <v>0</v>
      </c>
      <c r="AU833" s="99">
        <f>SUMIFS(通讯通路门店!$W:$W,通讯通路门店!$S:$S,$G833)</f>
        <v>0</v>
      </c>
      <c r="AV833" s="99">
        <f>SUMIFS(通讯通路门店!$Z:$Z,通讯通路门店!$S:$S,$G833)</f>
        <v>0</v>
      </c>
      <c r="AW833" s="99">
        <f>SUMIFS(通讯通路门店!$AB:$AB,通讯通路门店!$S:$S,$G833)</f>
        <v>0</v>
      </c>
      <c r="AX833" s="99">
        <f>SUMIFS(通讯通路门店!$X:$X,通讯通路门店!$S:$S,$G833)</f>
        <v>0</v>
      </c>
      <c r="AY833" s="99">
        <f>SUMIFS(通讯通路门店!$Y:$Y,通讯通路门店!$S:$S,$G833)</f>
        <v>0</v>
      </c>
      <c r="AZ833" s="99">
        <f>SUMIFS(通讯通路门店!$AA:$AA,通讯通路门店!$S:$S,$G833)</f>
        <v>0</v>
      </c>
      <c r="BA833" s="99">
        <f t="shared" si="63"/>
        <v>0</v>
      </c>
      <c r="BB833" s="99">
        <f t="shared" si="64"/>
        <v>0</v>
      </c>
      <c r="BC833" s="99">
        <f>SUMIFS(通讯通路门店!$W:$W,通讯通路门店!$S:$S,$G833,通讯通路门店!$J:$J,"荣耀体验店")+SUMIFS(通讯通路门店!$W:$W,通讯通路门店!$S:$S,$G833,通讯通路门店!$J:$J,"荣耀授权专卖店")</f>
        <v>0</v>
      </c>
      <c r="BD833" s="99">
        <f>SUMIFS(通讯通路门店!$Z:$Z,通讯通路门店!$S:$S,$G833,通讯通路门店!$J:$J,"VIVO体验店")</f>
        <v>0</v>
      </c>
      <c r="BE833" s="99">
        <f>SUMIFS(通讯通路门店!$AB:$AB,通讯通路门店!$S:$S,$G833,通讯通路门店!$J:$J,"OPPO体验店")</f>
        <v>0</v>
      </c>
      <c r="BF833" s="99">
        <f>SUMIFS(通讯通路门店!$X:$X,通讯通路门店!$S:$S,$G833,通讯通路门店!$J:$J,"华为授权体验店")+SUMIFS(通讯通路门店!$AA:$AA,通讯通路门店!$S:$S,$G833,通讯通路门店!$J:$J,"华为堡垒店")</f>
        <v>0</v>
      </c>
      <c r="BG833" s="99">
        <f>SUMIFS(通讯通路门店!$Y:$Y,通讯通路门店!$S:$S,$G833,通讯通路门店!$J:$J,"小米体验店")</f>
        <v>0</v>
      </c>
      <c r="BH833" s="99">
        <f>SUMIFS(通讯通路门店!$AA:$AA,通讯通路门店!$S:$S,$G833,通讯通路门店!$J:$J,"苹果体验店")</f>
        <v>0</v>
      </c>
      <c r="BI833" s="99">
        <f>SUMIFS(通讯通路门店!$K:$K,通讯通路门店!$S:$S,$G833,通讯通路门店!$J:$J,"其他品牌专卖店")</f>
        <v>0</v>
      </c>
      <c r="BJ833" s="99">
        <f>SUMIFS(通讯通路门店!$AC:$AC,通讯通路门店!$S:$S,$G833)</f>
        <v>0</v>
      </c>
      <c r="BK833" s="99">
        <f>SUMIFS(通讯通路门店!$AD:$AD,通讯通路门店!$S:$S,$G833)</f>
        <v>0</v>
      </c>
      <c r="BL833" s="99">
        <f>SUMIFS(通讯通路门店!$AE:$AE,通讯通路门店!$S:$S,$G833)</f>
        <v>0</v>
      </c>
      <c r="BM833" s="99">
        <f>SUMIFS(通讯通路门店!$AF:$AF,通讯通路门店!$S:$S,$G833)</f>
        <v>0</v>
      </c>
      <c r="BN833" s="99">
        <f>SUMIFS(通讯通路门店!$AG:$AG,通讯通路门店!$S:$S,$G833)</f>
        <v>0</v>
      </c>
      <c r="BO833" s="99">
        <f>SUMIFS(通讯通路门店!$AH:$AH,通讯通路门店!$S:$S,$G833)</f>
        <v>0</v>
      </c>
      <c r="BP833" s="99">
        <f>SUMIFS(通讯通路门店!$AI:$AI,通讯通路门店!$S:$S,$G833)</f>
        <v>0</v>
      </c>
      <c r="BQ833" s="83"/>
    </row>
    <row r="834" spans="1:69">
      <c r="A834" s="99" t="str">
        <f>IFERROR(_xlfn.XLOOKUP($G834,通讯通路门店!$S$4:$S$993933,通讯通路门店!$A$4:$A$993933,0,0),"")</f>
        <v/>
      </c>
      <c r="B834" s="99" t="str">
        <f>IFERROR(_xlfn.XLOOKUP($G834,通讯通路门店!$S$4:$S$993933,通讯通路门店!$B$4:$B$993933,0,0),"")</f>
        <v/>
      </c>
      <c r="C834" s="99" t="str">
        <f>IFERROR(_xlfn.XLOOKUP($G834,通讯通路门店!$S$4:$S$993933,通讯通路门店!$C$4:$C$993933,0,0),"")</f>
        <v/>
      </c>
      <c r="D834" s="99" t="str">
        <f>IFERROR(_xlfn.XLOOKUP($G834,通讯通路门店!$S$4:$S$993933,通讯通路门店!$D$4:$D$993933,0,0),"")</f>
        <v/>
      </c>
      <c r="E834" s="83"/>
      <c r="F834" s="83"/>
      <c r="G834" s="101" t="e">
        <v>#N/A</v>
      </c>
      <c r="H834" s="102" t="str">
        <f>IFERROR(_xlfn.XLOOKUP($G834,通讯通路门店!$S$4:$S$993933,通讯通路门店!$R$4:$R$993933,0,0),"")</f>
        <v/>
      </c>
      <c r="I834" s="83"/>
      <c r="J834" s="83"/>
      <c r="K834" s="83"/>
      <c r="L834" s="83"/>
      <c r="M834" s="83"/>
      <c r="N834" s="83"/>
      <c r="O834" s="83"/>
      <c r="P834" s="83"/>
      <c r="Q834" s="83"/>
      <c r="R834" s="83"/>
      <c r="S834" s="83"/>
      <c r="T834" s="83"/>
      <c r="U834" s="99">
        <f>COUNTIF(通讯通路门店!$S:$S,$G834)</f>
        <v>0</v>
      </c>
      <c r="V834" s="99">
        <f>COUNTIFS(通讯通路门店!$S:$S,$G834,通讯通路门店!$J:$J,"综合卖场")</f>
        <v>0</v>
      </c>
      <c r="W834" s="99">
        <f>SUMIFS(通讯通路门店!$AJ:$AJ,通讯通路门店!$S:$S,通讯客户沙盘!$G834)</f>
        <v>0</v>
      </c>
      <c r="X834" s="99">
        <f t="shared" si="60"/>
        <v>0</v>
      </c>
      <c r="Y834" s="99">
        <f>COUNTIFS(通讯通路门店!$S:$S,$G834,通讯通路门店!$J:$J,"荣耀体验店")+COUNTIFS(通讯通路门店!$S:$S,$G834,通讯通路门店!$J:$J,"荣耀授权专卖店")</f>
        <v>0</v>
      </c>
      <c r="Z834" s="99">
        <f>COUNTIFS(通讯通路门店!$S:$S,$G834,通讯通路门店!$J:$J,"VIVO体验店")</f>
        <v>0</v>
      </c>
      <c r="AA834" s="99">
        <f>COUNTIFS(通讯通路门店!$S:$S,$G834,通讯通路门店!$J:$J,"OPPO体验店")</f>
        <v>0</v>
      </c>
      <c r="AB834" s="99">
        <f>COUNTIFS(通讯通路门店!$S:$S,$G834,通讯通路门店!$J:$J,"华为授权体验店")+COUNTIFS(通讯通路门店!$S:$S,$G834,通讯通路门店!$J:$J,"华为堡垒店")</f>
        <v>0</v>
      </c>
      <c r="AC834" s="99">
        <f>COUNTIFS(通讯通路门店!$S:$S,$G834,通讯通路门店!$J:$J,"小米体验店")</f>
        <v>0</v>
      </c>
      <c r="AD834" s="99">
        <f>COUNTIFS(通讯通路门店!$S:$S,$G834,通讯通路门店!$J:$J,"苹果体验店")</f>
        <v>0</v>
      </c>
      <c r="AE834" s="99">
        <f>COUNTIFS(通讯通路门店!$S:$S,$G834,通讯通路门店!$J:$J,"其他品牌专卖店")</f>
        <v>0</v>
      </c>
      <c r="AF834" s="99">
        <f>SUMIFS(通讯通路门店!$BI:$BI,通讯通路门店!$S:$S,$G834)</f>
        <v>0</v>
      </c>
      <c r="AG834" s="99">
        <f>SUMIFS(通讯通路门店!$BH:$BH,通讯通路门店!$S:$S,$G834)</f>
        <v>0</v>
      </c>
      <c r="AH834" s="99">
        <f t="shared" si="61"/>
        <v>0</v>
      </c>
      <c r="AI834" s="99">
        <f>SUMIFS(通讯通路门店!$BB:$BB,通讯通路门店!$S:$S,$G834)</f>
        <v>0</v>
      </c>
      <c r="AJ834" s="99">
        <f>SUMIFS(通讯通路门店!$BE:$BE,通讯通路门店!$S:$S,$G834)</f>
        <v>0</v>
      </c>
      <c r="AK834" s="99">
        <f>SUMIFS(通讯通路门店!$BG:$BG,通讯通路门店!$S:$S,$G834)</f>
        <v>0</v>
      </c>
      <c r="AL834" s="99">
        <f>SUMIFS(通讯通路门店!$BC:$BC,通讯通路门店!$S:$S,$G834)</f>
        <v>0</v>
      </c>
      <c r="AM834" s="99">
        <f>SUMIFS(通讯通路门店!$BD:$BD,通讯通路门店!$S:$S,$G834)</f>
        <v>0</v>
      </c>
      <c r="AN834" s="99">
        <f>SUMIFS(通讯通路门店!$BF:$BF,通讯通路门店!$S:$S,$G834)</f>
        <v>0</v>
      </c>
      <c r="AO834" s="99">
        <f t="shared" si="62"/>
        <v>0</v>
      </c>
      <c r="AP834" s="99">
        <f>SUMIFS(通讯通路门店!$K:$K,通讯通路门店!$S:$S,$G834)</f>
        <v>0</v>
      </c>
      <c r="AQ834" s="83"/>
      <c r="AR834" s="99">
        <f>SUMIFS(通讯通路门店!$T:$T,通讯通路门店!$S:$S,$G834)</f>
        <v>0</v>
      </c>
      <c r="AS834" s="99">
        <f>SUMIFS(通讯通路门店!$U:$U,通讯通路门店!$S:$S,$G834)</f>
        <v>0</v>
      </c>
      <c r="AT834" s="99">
        <f>SUMIFS(通讯通路门店!$V:$V,通讯通路门店!$S:$S,$G834)</f>
        <v>0</v>
      </c>
      <c r="AU834" s="99">
        <f>SUMIFS(通讯通路门店!$W:$W,通讯通路门店!$S:$S,$G834)</f>
        <v>0</v>
      </c>
      <c r="AV834" s="99">
        <f>SUMIFS(通讯通路门店!$Z:$Z,通讯通路门店!$S:$S,$G834)</f>
        <v>0</v>
      </c>
      <c r="AW834" s="99">
        <f>SUMIFS(通讯通路门店!$AB:$AB,通讯通路门店!$S:$S,$G834)</f>
        <v>0</v>
      </c>
      <c r="AX834" s="99">
        <f>SUMIFS(通讯通路门店!$X:$X,通讯通路门店!$S:$S,$G834)</f>
        <v>0</v>
      </c>
      <c r="AY834" s="99">
        <f>SUMIFS(通讯通路门店!$Y:$Y,通讯通路门店!$S:$S,$G834)</f>
        <v>0</v>
      </c>
      <c r="AZ834" s="99">
        <f>SUMIFS(通讯通路门店!$AA:$AA,通讯通路门店!$S:$S,$G834)</f>
        <v>0</v>
      </c>
      <c r="BA834" s="99">
        <f t="shared" si="63"/>
        <v>0</v>
      </c>
      <c r="BB834" s="99">
        <f t="shared" si="64"/>
        <v>0</v>
      </c>
      <c r="BC834" s="99">
        <f>SUMIFS(通讯通路门店!$W:$W,通讯通路门店!$S:$S,$G834,通讯通路门店!$J:$J,"荣耀体验店")+SUMIFS(通讯通路门店!$W:$W,通讯通路门店!$S:$S,$G834,通讯通路门店!$J:$J,"荣耀授权专卖店")</f>
        <v>0</v>
      </c>
      <c r="BD834" s="99">
        <f>SUMIFS(通讯通路门店!$Z:$Z,通讯通路门店!$S:$S,$G834,通讯通路门店!$J:$J,"VIVO体验店")</f>
        <v>0</v>
      </c>
      <c r="BE834" s="99">
        <f>SUMIFS(通讯通路门店!$AB:$AB,通讯通路门店!$S:$S,$G834,通讯通路门店!$J:$J,"OPPO体验店")</f>
        <v>0</v>
      </c>
      <c r="BF834" s="99">
        <f>SUMIFS(通讯通路门店!$X:$X,通讯通路门店!$S:$S,$G834,通讯通路门店!$J:$J,"华为授权体验店")+SUMIFS(通讯通路门店!$AA:$AA,通讯通路门店!$S:$S,$G834,通讯通路门店!$J:$J,"华为堡垒店")</f>
        <v>0</v>
      </c>
      <c r="BG834" s="99">
        <f>SUMIFS(通讯通路门店!$Y:$Y,通讯通路门店!$S:$S,$G834,通讯通路门店!$J:$J,"小米体验店")</f>
        <v>0</v>
      </c>
      <c r="BH834" s="99">
        <f>SUMIFS(通讯通路门店!$AA:$AA,通讯通路门店!$S:$S,$G834,通讯通路门店!$J:$J,"苹果体验店")</f>
        <v>0</v>
      </c>
      <c r="BI834" s="99">
        <f>SUMIFS(通讯通路门店!$K:$K,通讯通路门店!$S:$S,$G834,通讯通路门店!$J:$J,"其他品牌专卖店")</f>
        <v>0</v>
      </c>
      <c r="BJ834" s="99">
        <f>SUMIFS(通讯通路门店!$AC:$AC,通讯通路门店!$S:$S,$G834)</f>
        <v>0</v>
      </c>
      <c r="BK834" s="99">
        <f>SUMIFS(通讯通路门店!$AD:$AD,通讯通路门店!$S:$S,$G834)</f>
        <v>0</v>
      </c>
      <c r="BL834" s="99">
        <f>SUMIFS(通讯通路门店!$AE:$AE,通讯通路门店!$S:$S,$G834)</f>
        <v>0</v>
      </c>
      <c r="BM834" s="99">
        <f>SUMIFS(通讯通路门店!$AF:$AF,通讯通路门店!$S:$S,$G834)</f>
        <v>0</v>
      </c>
      <c r="BN834" s="99">
        <f>SUMIFS(通讯通路门店!$AG:$AG,通讯通路门店!$S:$S,$G834)</f>
        <v>0</v>
      </c>
      <c r="BO834" s="99">
        <f>SUMIFS(通讯通路门店!$AH:$AH,通讯通路门店!$S:$S,$G834)</f>
        <v>0</v>
      </c>
      <c r="BP834" s="99">
        <f>SUMIFS(通讯通路门店!$AI:$AI,通讯通路门店!$S:$S,$G834)</f>
        <v>0</v>
      </c>
      <c r="BQ834" s="83"/>
    </row>
    <row r="835" spans="1:69">
      <c r="A835" s="99" t="str">
        <f>IFERROR(_xlfn.XLOOKUP($G835,通讯通路门店!$S$4:$S$993933,通讯通路门店!$A$4:$A$993933,0,0),"")</f>
        <v/>
      </c>
      <c r="B835" s="99" t="str">
        <f>IFERROR(_xlfn.XLOOKUP($G835,通讯通路门店!$S$4:$S$993933,通讯通路门店!$B$4:$B$993933,0,0),"")</f>
        <v/>
      </c>
      <c r="C835" s="99" t="str">
        <f>IFERROR(_xlfn.XLOOKUP($G835,通讯通路门店!$S$4:$S$993933,通讯通路门店!$C$4:$C$993933,0,0),"")</f>
        <v/>
      </c>
      <c r="D835" s="99" t="str">
        <f>IFERROR(_xlfn.XLOOKUP($G835,通讯通路门店!$S$4:$S$993933,通讯通路门店!$D$4:$D$993933,0,0),"")</f>
        <v/>
      </c>
      <c r="E835" s="83"/>
      <c r="F835" s="83"/>
      <c r="G835" s="101" t="e">
        <v>#N/A</v>
      </c>
      <c r="H835" s="102" t="str">
        <f>IFERROR(_xlfn.XLOOKUP($G835,通讯通路门店!$S$4:$S$993933,通讯通路门店!$R$4:$R$993933,0,0),"")</f>
        <v/>
      </c>
      <c r="I835" s="83"/>
      <c r="J835" s="83"/>
      <c r="K835" s="83"/>
      <c r="L835" s="83"/>
      <c r="M835" s="83"/>
      <c r="N835" s="83"/>
      <c r="O835" s="83"/>
      <c r="P835" s="83"/>
      <c r="Q835" s="83"/>
      <c r="R835" s="83"/>
      <c r="S835" s="83"/>
      <c r="T835" s="83"/>
      <c r="U835" s="99">
        <f>COUNTIF(通讯通路门店!$S:$S,$G835)</f>
        <v>0</v>
      </c>
      <c r="V835" s="99">
        <f>COUNTIFS(通讯通路门店!$S:$S,$G835,通讯通路门店!$J:$J,"综合卖场")</f>
        <v>0</v>
      </c>
      <c r="W835" s="99">
        <f>SUMIFS(通讯通路门店!$AJ:$AJ,通讯通路门店!$S:$S,通讯客户沙盘!$G835)</f>
        <v>0</v>
      </c>
      <c r="X835" s="99">
        <f t="shared" si="60"/>
        <v>0</v>
      </c>
      <c r="Y835" s="99">
        <f>COUNTIFS(通讯通路门店!$S:$S,$G835,通讯通路门店!$J:$J,"荣耀体验店")+COUNTIFS(通讯通路门店!$S:$S,$G835,通讯通路门店!$J:$J,"荣耀授权专卖店")</f>
        <v>0</v>
      </c>
      <c r="Z835" s="99">
        <f>COUNTIFS(通讯通路门店!$S:$S,$G835,通讯通路门店!$J:$J,"VIVO体验店")</f>
        <v>0</v>
      </c>
      <c r="AA835" s="99">
        <f>COUNTIFS(通讯通路门店!$S:$S,$G835,通讯通路门店!$J:$J,"OPPO体验店")</f>
        <v>0</v>
      </c>
      <c r="AB835" s="99">
        <f>COUNTIFS(通讯通路门店!$S:$S,$G835,通讯通路门店!$J:$J,"华为授权体验店")+COUNTIFS(通讯通路门店!$S:$S,$G835,通讯通路门店!$J:$J,"华为堡垒店")</f>
        <v>0</v>
      </c>
      <c r="AC835" s="99">
        <f>COUNTIFS(通讯通路门店!$S:$S,$G835,通讯通路门店!$J:$J,"小米体验店")</f>
        <v>0</v>
      </c>
      <c r="AD835" s="99">
        <f>COUNTIFS(通讯通路门店!$S:$S,$G835,通讯通路门店!$J:$J,"苹果体验店")</f>
        <v>0</v>
      </c>
      <c r="AE835" s="99">
        <f>COUNTIFS(通讯通路门店!$S:$S,$G835,通讯通路门店!$J:$J,"其他品牌专卖店")</f>
        <v>0</v>
      </c>
      <c r="AF835" s="99">
        <f>SUMIFS(通讯通路门店!$BI:$BI,通讯通路门店!$S:$S,$G835)</f>
        <v>0</v>
      </c>
      <c r="AG835" s="99">
        <f>SUMIFS(通讯通路门店!$BH:$BH,通讯通路门店!$S:$S,$G835)</f>
        <v>0</v>
      </c>
      <c r="AH835" s="99">
        <f t="shared" si="61"/>
        <v>0</v>
      </c>
      <c r="AI835" s="99">
        <f>SUMIFS(通讯通路门店!$BB:$BB,通讯通路门店!$S:$S,$G835)</f>
        <v>0</v>
      </c>
      <c r="AJ835" s="99">
        <f>SUMIFS(通讯通路门店!$BE:$BE,通讯通路门店!$S:$S,$G835)</f>
        <v>0</v>
      </c>
      <c r="AK835" s="99">
        <f>SUMIFS(通讯通路门店!$BG:$BG,通讯通路门店!$S:$S,$G835)</f>
        <v>0</v>
      </c>
      <c r="AL835" s="99">
        <f>SUMIFS(通讯通路门店!$BC:$BC,通讯通路门店!$S:$S,$G835)</f>
        <v>0</v>
      </c>
      <c r="AM835" s="99">
        <f>SUMIFS(通讯通路门店!$BD:$BD,通讯通路门店!$S:$S,$G835)</f>
        <v>0</v>
      </c>
      <c r="AN835" s="99">
        <f>SUMIFS(通讯通路门店!$BF:$BF,通讯通路门店!$S:$S,$G835)</f>
        <v>0</v>
      </c>
      <c r="AO835" s="99">
        <f t="shared" si="62"/>
        <v>0</v>
      </c>
      <c r="AP835" s="99">
        <f>SUMIFS(通讯通路门店!$K:$K,通讯通路门店!$S:$S,$G835)</f>
        <v>0</v>
      </c>
      <c r="AQ835" s="83"/>
      <c r="AR835" s="99">
        <f>SUMIFS(通讯通路门店!$T:$T,通讯通路门店!$S:$S,$G835)</f>
        <v>0</v>
      </c>
      <c r="AS835" s="99">
        <f>SUMIFS(通讯通路门店!$U:$U,通讯通路门店!$S:$S,$G835)</f>
        <v>0</v>
      </c>
      <c r="AT835" s="99">
        <f>SUMIFS(通讯通路门店!$V:$V,通讯通路门店!$S:$S,$G835)</f>
        <v>0</v>
      </c>
      <c r="AU835" s="99">
        <f>SUMIFS(通讯通路门店!$W:$W,通讯通路门店!$S:$S,$G835)</f>
        <v>0</v>
      </c>
      <c r="AV835" s="99">
        <f>SUMIFS(通讯通路门店!$Z:$Z,通讯通路门店!$S:$S,$G835)</f>
        <v>0</v>
      </c>
      <c r="AW835" s="99">
        <f>SUMIFS(通讯通路门店!$AB:$AB,通讯通路门店!$S:$S,$G835)</f>
        <v>0</v>
      </c>
      <c r="AX835" s="99">
        <f>SUMIFS(通讯通路门店!$X:$X,通讯通路门店!$S:$S,$G835)</f>
        <v>0</v>
      </c>
      <c r="AY835" s="99">
        <f>SUMIFS(通讯通路门店!$Y:$Y,通讯通路门店!$S:$S,$G835)</f>
        <v>0</v>
      </c>
      <c r="AZ835" s="99">
        <f>SUMIFS(通讯通路门店!$AA:$AA,通讯通路门店!$S:$S,$G835)</f>
        <v>0</v>
      </c>
      <c r="BA835" s="99">
        <f t="shared" si="63"/>
        <v>0</v>
      </c>
      <c r="BB835" s="99">
        <f t="shared" si="64"/>
        <v>0</v>
      </c>
      <c r="BC835" s="99">
        <f>SUMIFS(通讯通路门店!$W:$W,通讯通路门店!$S:$S,$G835,通讯通路门店!$J:$J,"荣耀体验店")+SUMIFS(通讯通路门店!$W:$W,通讯通路门店!$S:$S,$G835,通讯通路门店!$J:$J,"荣耀授权专卖店")</f>
        <v>0</v>
      </c>
      <c r="BD835" s="99">
        <f>SUMIFS(通讯通路门店!$Z:$Z,通讯通路门店!$S:$S,$G835,通讯通路门店!$J:$J,"VIVO体验店")</f>
        <v>0</v>
      </c>
      <c r="BE835" s="99">
        <f>SUMIFS(通讯通路门店!$AB:$AB,通讯通路门店!$S:$S,$G835,通讯通路门店!$J:$J,"OPPO体验店")</f>
        <v>0</v>
      </c>
      <c r="BF835" s="99">
        <f>SUMIFS(通讯通路门店!$X:$X,通讯通路门店!$S:$S,$G835,通讯通路门店!$J:$J,"华为授权体验店")+SUMIFS(通讯通路门店!$AA:$AA,通讯通路门店!$S:$S,$G835,通讯通路门店!$J:$J,"华为堡垒店")</f>
        <v>0</v>
      </c>
      <c r="BG835" s="99">
        <f>SUMIFS(通讯通路门店!$Y:$Y,通讯通路门店!$S:$S,$G835,通讯通路门店!$J:$J,"小米体验店")</f>
        <v>0</v>
      </c>
      <c r="BH835" s="99">
        <f>SUMIFS(通讯通路门店!$AA:$AA,通讯通路门店!$S:$S,$G835,通讯通路门店!$J:$J,"苹果体验店")</f>
        <v>0</v>
      </c>
      <c r="BI835" s="99">
        <f>SUMIFS(通讯通路门店!$K:$K,通讯通路门店!$S:$S,$G835,通讯通路门店!$J:$J,"其他品牌专卖店")</f>
        <v>0</v>
      </c>
      <c r="BJ835" s="99">
        <f>SUMIFS(通讯通路门店!$AC:$AC,通讯通路门店!$S:$S,$G835)</f>
        <v>0</v>
      </c>
      <c r="BK835" s="99">
        <f>SUMIFS(通讯通路门店!$AD:$AD,通讯通路门店!$S:$S,$G835)</f>
        <v>0</v>
      </c>
      <c r="BL835" s="99">
        <f>SUMIFS(通讯通路门店!$AE:$AE,通讯通路门店!$S:$S,$G835)</f>
        <v>0</v>
      </c>
      <c r="BM835" s="99">
        <f>SUMIFS(通讯通路门店!$AF:$AF,通讯通路门店!$S:$S,$G835)</f>
        <v>0</v>
      </c>
      <c r="BN835" s="99">
        <f>SUMIFS(通讯通路门店!$AG:$AG,通讯通路门店!$S:$S,$G835)</f>
        <v>0</v>
      </c>
      <c r="BO835" s="99">
        <f>SUMIFS(通讯通路门店!$AH:$AH,通讯通路门店!$S:$S,$G835)</f>
        <v>0</v>
      </c>
      <c r="BP835" s="99">
        <f>SUMIFS(通讯通路门店!$AI:$AI,通讯通路门店!$S:$S,$G835)</f>
        <v>0</v>
      </c>
      <c r="BQ835" s="83"/>
    </row>
    <row r="836" spans="1:69">
      <c r="A836" s="99" t="str">
        <f>IFERROR(_xlfn.XLOOKUP($G836,通讯通路门店!$S$4:$S$993933,通讯通路门店!$A$4:$A$993933,0,0),"")</f>
        <v/>
      </c>
      <c r="B836" s="99" t="str">
        <f>IFERROR(_xlfn.XLOOKUP($G836,通讯通路门店!$S$4:$S$993933,通讯通路门店!$B$4:$B$993933,0,0),"")</f>
        <v/>
      </c>
      <c r="C836" s="99" t="str">
        <f>IFERROR(_xlfn.XLOOKUP($G836,通讯通路门店!$S$4:$S$993933,通讯通路门店!$C$4:$C$993933,0,0),"")</f>
        <v/>
      </c>
      <c r="D836" s="99" t="str">
        <f>IFERROR(_xlfn.XLOOKUP($G836,通讯通路门店!$S$4:$S$993933,通讯通路门店!$D$4:$D$993933,0,0),"")</f>
        <v/>
      </c>
      <c r="E836" s="83"/>
      <c r="F836" s="83"/>
      <c r="G836" s="101" t="e">
        <v>#N/A</v>
      </c>
      <c r="H836" s="102" t="str">
        <f>IFERROR(_xlfn.XLOOKUP($G836,通讯通路门店!$S$4:$S$993933,通讯通路门店!$R$4:$R$993933,0,0),"")</f>
        <v/>
      </c>
      <c r="I836" s="83"/>
      <c r="J836" s="83"/>
      <c r="K836" s="83"/>
      <c r="L836" s="83"/>
      <c r="M836" s="83"/>
      <c r="N836" s="83"/>
      <c r="O836" s="83"/>
      <c r="P836" s="83"/>
      <c r="Q836" s="83"/>
      <c r="R836" s="83"/>
      <c r="S836" s="83"/>
      <c r="T836" s="83"/>
      <c r="U836" s="99">
        <f>COUNTIF(通讯通路门店!$S:$S,$G836)</f>
        <v>0</v>
      </c>
      <c r="V836" s="99">
        <f>COUNTIFS(通讯通路门店!$S:$S,$G836,通讯通路门店!$J:$J,"综合卖场")</f>
        <v>0</v>
      </c>
      <c r="W836" s="99">
        <f>SUMIFS(通讯通路门店!$AJ:$AJ,通讯通路门店!$S:$S,通讯客户沙盘!$G836)</f>
        <v>0</v>
      </c>
      <c r="X836" s="99">
        <f t="shared" ref="X836:X899" si="65">Y836+Z836+AA836+AB836+AC836+AD836+AE836</f>
        <v>0</v>
      </c>
      <c r="Y836" s="99">
        <f>COUNTIFS(通讯通路门店!$S:$S,$G836,通讯通路门店!$J:$J,"荣耀体验店")+COUNTIFS(通讯通路门店!$S:$S,$G836,通讯通路门店!$J:$J,"荣耀授权专卖店")</f>
        <v>0</v>
      </c>
      <c r="Z836" s="99">
        <f>COUNTIFS(通讯通路门店!$S:$S,$G836,通讯通路门店!$J:$J,"VIVO体验店")</f>
        <v>0</v>
      </c>
      <c r="AA836" s="99">
        <f>COUNTIFS(通讯通路门店!$S:$S,$G836,通讯通路门店!$J:$J,"OPPO体验店")</f>
        <v>0</v>
      </c>
      <c r="AB836" s="99">
        <f>COUNTIFS(通讯通路门店!$S:$S,$G836,通讯通路门店!$J:$J,"华为授权体验店")+COUNTIFS(通讯通路门店!$S:$S,$G836,通讯通路门店!$J:$J,"华为堡垒店")</f>
        <v>0</v>
      </c>
      <c r="AC836" s="99">
        <f>COUNTIFS(通讯通路门店!$S:$S,$G836,通讯通路门店!$J:$J,"小米体验店")</f>
        <v>0</v>
      </c>
      <c r="AD836" s="99">
        <f>COUNTIFS(通讯通路门店!$S:$S,$G836,通讯通路门店!$J:$J,"苹果体验店")</f>
        <v>0</v>
      </c>
      <c r="AE836" s="99">
        <f>COUNTIFS(通讯通路门店!$S:$S,$G836,通讯通路门店!$J:$J,"其他品牌专卖店")</f>
        <v>0</v>
      </c>
      <c r="AF836" s="99">
        <f>SUMIFS(通讯通路门店!$BI:$BI,通讯通路门店!$S:$S,$G836)</f>
        <v>0</v>
      </c>
      <c r="AG836" s="99">
        <f>SUMIFS(通讯通路门店!$BH:$BH,通讯通路门店!$S:$S,$G836)</f>
        <v>0</v>
      </c>
      <c r="AH836" s="99">
        <f t="shared" ref="AH836:AH899" si="66">AI836+AJ836+AK836+AL836+AM836+AN836</f>
        <v>0</v>
      </c>
      <c r="AI836" s="99">
        <f>SUMIFS(通讯通路门店!$BB:$BB,通讯通路门店!$S:$S,$G836)</f>
        <v>0</v>
      </c>
      <c r="AJ836" s="99">
        <f>SUMIFS(通讯通路门店!$BE:$BE,通讯通路门店!$S:$S,$G836)</f>
        <v>0</v>
      </c>
      <c r="AK836" s="99">
        <f>SUMIFS(通讯通路门店!$BG:$BG,通讯通路门店!$S:$S,$G836)</f>
        <v>0</v>
      </c>
      <c r="AL836" s="99">
        <f>SUMIFS(通讯通路门店!$BC:$BC,通讯通路门店!$S:$S,$G836)</f>
        <v>0</v>
      </c>
      <c r="AM836" s="99">
        <f>SUMIFS(通讯通路门店!$BD:$BD,通讯通路门店!$S:$S,$G836)</f>
        <v>0</v>
      </c>
      <c r="AN836" s="99">
        <f>SUMIFS(通讯通路门店!$BF:$BF,通讯通路门店!$S:$S,$G836)</f>
        <v>0</v>
      </c>
      <c r="AO836" s="99">
        <f t="shared" ref="AO836:AO899" si="67">AP836+AQ836</f>
        <v>0</v>
      </c>
      <c r="AP836" s="99">
        <f>SUMIFS(通讯通路门店!$K:$K,通讯通路门店!$S:$S,$G836)</f>
        <v>0</v>
      </c>
      <c r="AQ836" s="83"/>
      <c r="AR836" s="99">
        <f>SUMIFS(通讯通路门店!$T:$T,通讯通路门店!$S:$S,$G836)</f>
        <v>0</v>
      </c>
      <c r="AS836" s="99">
        <f>SUMIFS(通讯通路门店!$U:$U,通讯通路门店!$S:$S,$G836)</f>
        <v>0</v>
      </c>
      <c r="AT836" s="99">
        <f>SUMIFS(通讯通路门店!$V:$V,通讯通路门店!$S:$S,$G836)</f>
        <v>0</v>
      </c>
      <c r="AU836" s="99">
        <f>SUMIFS(通讯通路门店!$W:$W,通讯通路门店!$S:$S,$G836)</f>
        <v>0</v>
      </c>
      <c r="AV836" s="99">
        <f>SUMIFS(通讯通路门店!$Z:$Z,通讯通路门店!$S:$S,$G836)</f>
        <v>0</v>
      </c>
      <c r="AW836" s="99">
        <f>SUMIFS(通讯通路门店!$AB:$AB,通讯通路门店!$S:$S,$G836)</f>
        <v>0</v>
      </c>
      <c r="AX836" s="99">
        <f>SUMIFS(通讯通路门店!$X:$X,通讯通路门店!$S:$S,$G836)</f>
        <v>0</v>
      </c>
      <c r="AY836" s="99">
        <f>SUMIFS(通讯通路门店!$Y:$Y,通讯通路门店!$S:$S,$G836)</f>
        <v>0</v>
      </c>
      <c r="AZ836" s="99">
        <f>SUMIFS(通讯通路门店!$AA:$AA,通讯通路门店!$S:$S,$G836)</f>
        <v>0</v>
      </c>
      <c r="BA836" s="99">
        <f t="shared" ref="BA836:BA899" si="68">AP836-BB836</f>
        <v>0</v>
      </c>
      <c r="BB836" s="99">
        <f t="shared" ref="BB836:BB899" si="69">BC836+BD836+BE836+BF836+BG836+BH836</f>
        <v>0</v>
      </c>
      <c r="BC836" s="99">
        <f>SUMIFS(通讯通路门店!$W:$W,通讯通路门店!$S:$S,$G836,通讯通路门店!$J:$J,"荣耀体验店")+SUMIFS(通讯通路门店!$W:$W,通讯通路门店!$S:$S,$G836,通讯通路门店!$J:$J,"荣耀授权专卖店")</f>
        <v>0</v>
      </c>
      <c r="BD836" s="99">
        <f>SUMIFS(通讯通路门店!$Z:$Z,通讯通路门店!$S:$S,$G836,通讯通路门店!$J:$J,"VIVO体验店")</f>
        <v>0</v>
      </c>
      <c r="BE836" s="99">
        <f>SUMIFS(通讯通路门店!$AB:$AB,通讯通路门店!$S:$S,$G836,通讯通路门店!$J:$J,"OPPO体验店")</f>
        <v>0</v>
      </c>
      <c r="BF836" s="99">
        <f>SUMIFS(通讯通路门店!$X:$X,通讯通路门店!$S:$S,$G836,通讯通路门店!$J:$J,"华为授权体验店")+SUMIFS(通讯通路门店!$AA:$AA,通讯通路门店!$S:$S,$G836,通讯通路门店!$J:$J,"华为堡垒店")</f>
        <v>0</v>
      </c>
      <c r="BG836" s="99">
        <f>SUMIFS(通讯通路门店!$Y:$Y,通讯通路门店!$S:$S,$G836,通讯通路门店!$J:$J,"小米体验店")</f>
        <v>0</v>
      </c>
      <c r="BH836" s="99">
        <f>SUMIFS(通讯通路门店!$AA:$AA,通讯通路门店!$S:$S,$G836,通讯通路门店!$J:$J,"苹果体验店")</f>
        <v>0</v>
      </c>
      <c r="BI836" s="99">
        <f>SUMIFS(通讯通路门店!$K:$K,通讯通路门店!$S:$S,$G836,通讯通路门店!$J:$J,"其他品牌专卖店")</f>
        <v>0</v>
      </c>
      <c r="BJ836" s="99">
        <f>SUMIFS(通讯通路门店!$AC:$AC,通讯通路门店!$S:$S,$G836)</f>
        <v>0</v>
      </c>
      <c r="BK836" s="99">
        <f>SUMIFS(通讯通路门店!$AD:$AD,通讯通路门店!$S:$S,$G836)</f>
        <v>0</v>
      </c>
      <c r="BL836" s="99">
        <f>SUMIFS(通讯通路门店!$AE:$AE,通讯通路门店!$S:$S,$G836)</f>
        <v>0</v>
      </c>
      <c r="BM836" s="99">
        <f>SUMIFS(通讯通路门店!$AF:$AF,通讯通路门店!$S:$S,$G836)</f>
        <v>0</v>
      </c>
      <c r="BN836" s="99">
        <f>SUMIFS(通讯通路门店!$AG:$AG,通讯通路门店!$S:$S,$G836)</f>
        <v>0</v>
      </c>
      <c r="BO836" s="99">
        <f>SUMIFS(通讯通路门店!$AH:$AH,通讯通路门店!$S:$S,$G836)</f>
        <v>0</v>
      </c>
      <c r="BP836" s="99">
        <f>SUMIFS(通讯通路门店!$AI:$AI,通讯通路门店!$S:$S,$G836)</f>
        <v>0</v>
      </c>
      <c r="BQ836" s="83"/>
    </row>
    <row r="837" spans="1:69">
      <c r="A837" s="99" t="str">
        <f>IFERROR(_xlfn.XLOOKUP($G837,通讯通路门店!$S$4:$S$993933,通讯通路门店!$A$4:$A$993933,0,0),"")</f>
        <v/>
      </c>
      <c r="B837" s="99" t="str">
        <f>IFERROR(_xlfn.XLOOKUP($G837,通讯通路门店!$S$4:$S$993933,通讯通路门店!$B$4:$B$993933,0,0),"")</f>
        <v/>
      </c>
      <c r="C837" s="99" t="str">
        <f>IFERROR(_xlfn.XLOOKUP($G837,通讯通路门店!$S$4:$S$993933,通讯通路门店!$C$4:$C$993933,0,0),"")</f>
        <v/>
      </c>
      <c r="D837" s="99" t="str">
        <f>IFERROR(_xlfn.XLOOKUP($G837,通讯通路门店!$S$4:$S$993933,通讯通路门店!$D$4:$D$993933,0,0),"")</f>
        <v/>
      </c>
      <c r="E837" s="83"/>
      <c r="F837" s="83"/>
      <c r="G837" s="101" t="e">
        <v>#N/A</v>
      </c>
      <c r="H837" s="102" t="str">
        <f>IFERROR(_xlfn.XLOOKUP($G837,通讯通路门店!$S$4:$S$993933,通讯通路门店!$R$4:$R$993933,0,0),"")</f>
        <v/>
      </c>
      <c r="I837" s="83"/>
      <c r="J837" s="83"/>
      <c r="K837" s="83"/>
      <c r="L837" s="83"/>
      <c r="M837" s="83"/>
      <c r="N837" s="83"/>
      <c r="O837" s="83"/>
      <c r="P837" s="83"/>
      <c r="Q837" s="83"/>
      <c r="R837" s="83"/>
      <c r="S837" s="83"/>
      <c r="T837" s="83"/>
      <c r="U837" s="99">
        <f>COUNTIF(通讯通路门店!$S:$S,$G837)</f>
        <v>0</v>
      </c>
      <c r="V837" s="99">
        <f>COUNTIFS(通讯通路门店!$S:$S,$G837,通讯通路门店!$J:$J,"综合卖场")</f>
        <v>0</v>
      </c>
      <c r="W837" s="99">
        <f>SUMIFS(通讯通路门店!$AJ:$AJ,通讯通路门店!$S:$S,通讯客户沙盘!$G837)</f>
        <v>0</v>
      </c>
      <c r="X837" s="99">
        <f t="shared" si="65"/>
        <v>0</v>
      </c>
      <c r="Y837" s="99">
        <f>COUNTIFS(通讯通路门店!$S:$S,$G837,通讯通路门店!$J:$J,"荣耀体验店")+COUNTIFS(通讯通路门店!$S:$S,$G837,通讯通路门店!$J:$J,"荣耀授权专卖店")</f>
        <v>0</v>
      </c>
      <c r="Z837" s="99">
        <f>COUNTIFS(通讯通路门店!$S:$S,$G837,通讯通路门店!$J:$J,"VIVO体验店")</f>
        <v>0</v>
      </c>
      <c r="AA837" s="99">
        <f>COUNTIFS(通讯通路门店!$S:$S,$G837,通讯通路门店!$J:$J,"OPPO体验店")</f>
        <v>0</v>
      </c>
      <c r="AB837" s="99">
        <f>COUNTIFS(通讯通路门店!$S:$S,$G837,通讯通路门店!$J:$J,"华为授权体验店")+COUNTIFS(通讯通路门店!$S:$S,$G837,通讯通路门店!$J:$J,"华为堡垒店")</f>
        <v>0</v>
      </c>
      <c r="AC837" s="99">
        <f>COUNTIFS(通讯通路门店!$S:$S,$G837,通讯通路门店!$J:$J,"小米体验店")</f>
        <v>0</v>
      </c>
      <c r="AD837" s="99">
        <f>COUNTIFS(通讯通路门店!$S:$S,$G837,通讯通路门店!$J:$J,"苹果体验店")</f>
        <v>0</v>
      </c>
      <c r="AE837" s="99">
        <f>COUNTIFS(通讯通路门店!$S:$S,$G837,通讯通路门店!$J:$J,"其他品牌专卖店")</f>
        <v>0</v>
      </c>
      <c r="AF837" s="99">
        <f>SUMIFS(通讯通路门店!$BI:$BI,通讯通路门店!$S:$S,$G837)</f>
        <v>0</v>
      </c>
      <c r="AG837" s="99">
        <f>SUMIFS(通讯通路门店!$BH:$BH,通讯通路门店!$S:$S,$G837)</f>
        <v>0</v>
      </c>
      <c r="AH837" s="99">
        <f t="shared" si="66"/>
        <v>0</v>
      </c>
      <c r="AI837" s="99">
        <f>SUMIFS(通讯通路门店!$BB:$BB,通讯通路门店!$S:$S,$G837)</f>
        <v>0</v>
      </c>
      <c r="AJ837" s="99">
        <f>SUMIFS(通讯通路门店!$BE:$BE,通讯通路门店!$S:$S,$G837)</f>
        <v>0</v>
      </c>
      <c r="AK837" s="99">
        <f>SUMIFS(通讯通路门店!$BG:$BG,通讯通路门店!$S:$S,$G837)</f>
        <v>0</v>
      </c>
      <c r="AL837" s="99">
        <f>SUMIFS(通讯通路门店!$BC:$BC,通讯通路门店!$S:$S,$G837)</f>
        <v>0</v>
      </c>
      <c r="AM837" s="99">
        <f>SUMIFS(通讯通路门店!$BD:$BD,通讯通路门店!$S:$S,$G837)</f>
        <v>0</v>
      </c>
      <c r="AN837" s="99">
        <f>SUMIFS(通讯通路门店!$BF:$BF,通讯通路门店!$S:$S,$G837)</f>
        <v>0</v>
      </c>
      <c r="AO837" s="99">
        <f t="shared" si="67"/>
        <v>0</v>
      </c>
      <c r="AP837" s="99">
        <f>SUMIFS(通讯通路门店!$K:$K,通讯通路门店!$S:$S,$G837)</f>
        <v>0</v>
      </c>
      <c r="AQ837" s="83"/>
      <c r="AR837" s="99">
        <f>SUMIFS(通讯通路门店!$T:$T,通讯通路门店!$S:$S,$G837)</f>
        <v>0</v>
      </c>
      <c r="AS837" s="99">
        <f>SUMIFS(通讯通路门店!$U:$U,通讯通路门店!$S:$S,$G837)</f>
        <v>0</v>
      </c>
      <c r="AT837" s="99">
        <f>SUMIFS(通讯通路门店!$V:$V,通讯通路门店!$S:$S,$G837)</f>
        <v>0</v>
      </c>
      <c r="AU837" s="99">
        <f>SUMIFS(通讯通路门店!$W:$W,通讯通路门店!$S:$S,$G837)</f>
        <v>0</v>
      </c>
      <c r="AV837" s="99">
        <f>SUMIFS(通讯通路门店!$Z:$Z,通讯通路门店!$S:$S,$G837)</f>
        <v>0</v>
      </c>
      <c r="AW837" s="99">
        <f>SUMIFS(通讯通路门店!$AB:$AB,通讯通路门店!$S:$S,$G837)</f>
        <v>0</v>
      </c>
      <c r="AX837" s="99">
        <f>SUMIFS(通讯通路门店!$X:$X,通讯通路门店!$S:$S,$G837)</f>
        <v>0</v>
      </c>
      <c r="AY837" s="99">
        <f>SUMIFS(通讯通路门店!$Y:$Y,通讯通路门店!$S:$S,$G837)</f>
        <v>0</v>
      </c>
      <c r="AZ837" s="99">
        <f>SUMIFS(通讯通路门店!$AA:$AA,通讯通路门店!$S:$S,$G837)</f>
        <v>0</v>
      </c>
      <c r="BA837" s="99">
        <f t="shared" si="68"/>
        <v>0</v>
      </c>
      <c r="BB837" s="99">
        <f t="shared" si="69"/>
        <v>0</v>
      </c>
      <c r="BC837" s="99">
        <f>SUMIFS(通讯通路门店!$W:$W,通讯通路门店!$S:$S,$G837,通讯通路门店!$J:$J,"荣耀体验店")+SUMIFS(通讯通路门店!$W:$W,通讯通路门店!$S:$S,$G837,通讯通路门店!$J:$J,"荣耀授权专卖店")</f>
        <v>0</v>
      </c>
      <c r="BD837" s="99">
        <f>SUMIFS(通讯通路门店!$Z:$Z,通讯通路门店!$S:$S,$G837,通讯通路门店!$J:$J,"VIVO体验店")</f>
        <v>0</v>
      </c>
      <c r="BE837" s="99">
        <f>SUMIFS(通讯通路门店!$AB:$AB,通讯通路门店!$S:$S,$G837,通讯通路门店!$J:$J,"OPPO体验店")</f>
        <v>0</v>
      </c>
      <c r="BF837" s="99">
        <f>SUMIFS(通讯通路门店!$X:$X,通讯通路门店!$S:$S,$G837,通讯通路门店!$J:$J,"华为授权体验店")+SUMIFS(通讯通路门店!$AA:$AA,通讯通路门店!$S:$S,$G837,通讯通路门店!$J:$J,"华为堡垒店")</f>
        <v>0</v>
      </c>
      <c r="BG837" s="99">
        <f>SUMIFS(通讯通路门店!$Y:$Y,通讯通路门店!$S:$S,$G837,通讯通路门店!$J:$J,"小米体验店")</f>
        <v>0</v>
      </c>
      <c r="BH837" s="99">
        <f>SUMIFS(通讯通路门店!$AA:$AA,通讯通路门店!$S:$S,$G837,通讯通路门店!$J:$J,"苹果体验店")</f>
        <v>0</v>
      </c>
      <c r="BI837" s="99">
        <f>SUMIFS(通讯通路门店!$K:$K,通讯通路门店!$S:$S,$G837,通讯通路门店!$J:$J,"其他品牌专卖店")</f>
        <v>0</v>
      </c>
      <c r="BJ837" s="99">
        <f>SUMIFS(通讯通路门店!$AC:$AC,通讯通路门店!$S:$S,$G837)</f>
        <v>0</v>
      </c>
      <c r="BK837" s="99">
        <f>SUMIFS(通讯通路门店!$AD:$AD,通讯通路门店!$S:$S,$G837)</f>
        <v>0</v>
      </c>
      <c r="BL837" s="99">
        <f>SUMIFS(通讯通路门店!$AE:$AE,通讯通路门店!$S:$S,$G837)</f>
        <v>0</v>
      </c>
      <c r="BM837" s="99">
        <f>SUMIFS(通讯通路门店!$AF:$AF,通讯通路门店!$S:$S,$G837)</f>
        <v>0</v>
      </c>
      <c r="BN837" s="99">
        <f>SUMIFS(通讯通路门店!$AG:$AG,通讯通路门店!$S:$S,$G837)</f>
        <v>0</v>
      </c>
      <c r="BO837" s="99">
        <f>SUMIFS(通讯通路门店!$AH:$AH,通讯通路门店!$S:$S,$G837)</f>
        <v>0</v>
      </c>
      <c r="BP837" s="99">
        <f>SUMIFS(通讯通路门店!$AI:$AI,通讯通路门店!$S:$S,$G837)</f>
        <v>0</v>
      </c>
      <c r="BQ837" s="83"/>
    </row>
    <row r="838" spans="1:69">
      <c r="A838" s="99" t="str">
        <f>IFERROR(_xlfn.XLOOKUP($G838,通讯通路门店!$S$4:$S$993933,通讯通路门店!$A$4:$A$993933,0,0),"")</f>
        <v/>
      </c>
      <c r="B838" s="99" t="str">
        <f>IFERROR(_xlfn.XLOOKUP($G838,通讯通路门店!$S$4:$S$993933,通讯通路门店!$B$4:$B$993933,0,0),"")</f>
        <v/>
      </c>
      <c r="C838" s="99" t="str">
        <f>IFERROR(_xlfn.XLOOKUP($G838,通讯通路门店!$S$4:$S$993933,通讯通路门店!$C$4:$C$993933,0,0),"")</f>
        <v/>
      </c>
      <c r="D838" s="99" t="str">
        <f>IFERROR(_xlfn.XLOOKUP($G838,通讯通路门店!$S$4:$S$993933,通讯通路门店!$D$4:$D$993933,0,0),"")</f>
        <v/>
      </c>
      <c r="E838" s="83"/>
      <c r="F838" s="83"/>
      <c r="G838" s="101" t="e">
        <v>#N/A</v>
      </c>
      <c r="H838" s="102" t="str">
        <f>IFERROR(_xlfn.XLOOKUP($G838,通讯通路门店!$S$4:$S$993933,通讯通路门店!$R$4:$R$993933,0,0),"")</f>
        <v/>
      </c>
      <c r="I838" s="83"/>
      <c r="J838" s="83"/>
      <c r="K838" s="83"/>
      <c r="L838" s="83"/>
      <c r="M838" s="83"/>
      <c r="N838" s="83"/>
      <c r="O838" s="83"/>
      <c r="P838" s="83"/>
      <c r="Q838" s="83"/>
      <c r="R838" s="83"/>
      <c r="S838" s="83"/>
      <c r="T838" s="83"/>
      <c r="U838" s="99">
        <f>COUNTIF(通讯通路门店!$S:$S,$G838)</f>
        <v>0</v>
      </c>
      <c r="V838" s="99">
        <f>COUNTIFS(通讯通路门店!$S:$S,$G838,通讯通路门店!$J:$J,"综合卖场")</f>
        <v>0</v>
      </c>
      <c r="W838" s="99">
        <f>SUMIFS(通讯通路门店!$AJ:$AJ,通讯通路门店!$S:$S,通讯客户沙盘!$G838)</f>
        <v>0</v>
      </c>
      <c r="X838" s="99">
        <f t="shared" si="65"/>
        <v>0</v>
      </c>
      <c r="Y838" s="99">
        <f>COUNTIFS(通讯通路门店!$S:$S,$G838,通讯通路门店!$J:$J,"荣耀体验店")+COUNTIFS(通讯通路门店!$S:$S,$G838,通讯通路门店!$J:$J,"荣耀授权专卖店")</f>
        <v>0</v>
      </c>
      <c r="Z838" s="99">
        <f>COUNTIFS(通讯通路门店!$S:$S,$G838,通讯通路门店!$J:$J,"VIVO体验店")</f>
        <v>0</v>
      </c>
      <c r="AA838" s="99">
        <f>COUNTIFS(通讯通路门店!$S:$S,$G838,通讯通路门店!$J:$J,"OPPO体验店")</f>
        <v>0</v>
      </c>
      <c r="AB838" s="99">
        <f>COUNTIFS(通讯通路门店!$S:$S,$G838,通讯通路门店!$J:$J,"华为授权体验店")+COUNTIFS(通讯通路门店!$S:$S,$G838,通讯通路门店!$J:$J,"华为堡垒店")</f>
        <v>0</v>
      </c>
      <c r="AC838" s="99">
        <f>COUNTIFS(通讯通路门店!$S:$S,$G838,通讯通路门店!$J:$J,"小米体验店")</f>
        <v>0</v>
      </c>
      <c r="AD838" s="99">
        <f>COUNTIFS(通讯通路门店!$S:$S,$G838,通讯通路门店!$J:$J,"苹果体验店")</f>
        <v>0</v>
      </c>
      <c r="AE838" s="99">
        <f>COUNTIFS(通讯通路门店!$S:$S,$G838,通讯通路门店!$J:$J,"其他品牌专卖店")</f>
        <v>0</v>
      </c>
      <c r="AF838" s="99">
        <f>SUMIFS(通讯通路门店!$BI:$BI,通讯通路门店!$S:$S,$G838)</f>
        <v>0</v>
      </c>
      <c r="AG838" s="99">
        <f>SUMIFS(通讯通路门店!$BH:$BH,通讯通路门店!$S:$S,$G838)</f>
        <v>0</v>
      </c>
      <c r="AH838" s="99">
        <f t="shared" si="66"/>
        <v>0</v>
      </c>
      <c r="AI838" s="99">
        <f>SUMIFS(通讯通路门店!$BB:$BB,通讯通路门店!$S:$S,$G838)</f>
        <v>0</v>
      </c>
      <c r="AJ838" s="99">
        <f>SUMIFS(通讯通路门店!$BE:$BE,通讯通路门店!$S:$S,$G838)</f>
        <v>0</v>
      </c>
      <c r="AK838" s="99">
        <f>SUMIFS(通讯通路门店!$BG:$BG,通讯通路门店!$S:$S,$G838)</f>
        <v>0</v>
      </c>
      <c r="AL838" s="99">
        <f>SUMIFS(通讯通路门店!$BC:$BC,通讯通路门店!$S:$S,$G838)</f>
        <v>0</v>
      </c>
      <c r="AM838" s="99">
        <f>SUMIFS(通讯通路门店!$BD:$BD,通讯通路门店!$S:$S,$G838)</f>
        <v>0</v>
      </c>
      <c r="AN838" s="99">
        <f>SUMIFS(通讯通路门店!$BF:$BF,通讯通路门店!$S:$S,$G838)</f>
        <v>0</v>
      </c>
      <c r="AO838" s="99">
        <f t="shared" si="67"/>
        <v>0</v>
      </c>
      <c r="AP838" s="99">
        <f>SUMIFS(通讯通路门店!$K:$K,通讯通路门店!$S:$S,$G838)</f>
        <v>0</v>
      </c>
      <c r="AQ838" s="83"/>
      <c r="AR838" s="99">
        <f>SUMIFS(通讯通路门店!$T:$T,通讯通路门店!$S:$S,$G838)</f>
        <v>0</v>
      </c>
      <c r="AS838" s="99">
        <f>SUMIFS(通讯通路门店!$U:$U,通讯通路门店!$S:$S,$G838)</f>
        <v>0</v>
      </c>
      <c r="AT838" s="99">
        <f>SUMIFS(通讯通路门店!$V:$V,通讯通路门店!$S:$S,$G838)</f>
        <v>0</v>
      </c>
      <c r="AU838" s="99">
        <f>SUMIFS(通讯通路门店!$W:$W,通讯通路门店!$S:$S,$G838)</f>
        <v>0</v>
      </c>
      <c r="AV838" s="99">
        <f>SUMIFS(通讯通路门店!$Z:$Z,通讯通路门店!$S:$S,$G838)</f>
        <v>0</v>
      </c>
      <c r="AW838" s="99">
        <f>SUMIFS(通讯通路门店!$AB:$AB,通讯通路门店!$S:$S,$G838)</f>
        <v>0</v>
      </c>
      <c r="AX838" s="99">
        <f>SUMIFS(通讯通路门店!$X:$X,通讯通路门店!$S:$S,$G838)</f>
        <v>0</v>
      </c>
      <c r="AY838" s="99">
        <f>SUMIFS(通讯通路门店!$Y:$Y,通讯通路门店!$S:$S,$G838)</f>
        <v>0</v>
      </c>
      <c r="AZ838" s="99">
        <f>SUMIFS(通讯通路门店!$AA:$AA,通讯通路门店!$S:$S,$G838)</f>
        <v>0</v>
      </c>
      <c r="BA838" s="99">
        <f t="shared" si="68"/>
        <v>0</v>
      </c>
      <c r="BB838" s="99">
        <f t="shared" si="69"/>
        <v>0</v>
      </c>
      <c r="BC838" s="99">
        <f>SUMIFS(通讯通路门店!$W:$W,通讯通路门店!$S:$S,$G838,通讯通路门店!$J:$J,"荣耀体验店")+SUMIFS(通讯通路门店!$W:$W,通讯通路门店!$S:$S,$G838,通讯通路门店!$J:$J,"荣耀授权专卖店")</f>
        <v>0</v>
      </c>
      <c r="BD838" s="99">
        <f>SUMIFS(通讯通路门店!$Z:$Z,通讯通路门店!$S:$S,$G838,通讯通路门店!$J:$J,"VIVO体验店")</f>
        <v>0</v>
      </c>
      <c r="BE838" s="99">
        <f>SUMIFS(通讯通路门店!$AB:$AB,通讯通路门店!$S:$S,$G838,通讯通路门店!$J:$J,"OPPO体验店")</f>
        <v>0</v>
      </c>
      <c r="BF838" s="99">
        <f>SUMIFS(通讯通路门店!$X:$X,通讯通路门店!$S:$S,$G838,通讯通路门店!$J:$J,"华为授权体验店")+SUMIFS(通讯通路门店!$AA:$AA,通讯通路门店!$S:$S,$G838,通讯通路门店!$J:$J,"华为堡垒店")</f>
        <v>0</v>
      </c>
      <c r="BG838" s="99">
        <f>SUMIFS(通讯通路门店!$Y:$Y,通讯通路门店!$S:$S,$G838,通讯通路门店!$J:$J,"小米体验店")</f>
        <v>0</v>
      </c>
      <c r="BH838" s="99">
        <f>SUMIFS(通讯通路门店!$AA:$AA,通讯通路门店!$S:$S,$G838,通讯通路门店!$J:$J,"苹果体验店")</f>
        <v>0</v>
      </c>
      <c r="BI838" s="99">
        <f>SUMIFS(通讯通路门店!$K:$K,通讯通路门店!$S:$S,$G838,通讯通路门店!$J:$J,"其他品牌专卖店")</f>
        <v>0</v>
      </c>
      <c r="BJ838" s="99">
        <f>SUMIFS(通讯通路门店!$AC:$AC,通讯通路门店!$S:$S,$G838)</f>
        <v>0</v>
      </c>
      <c r="BK838" s="99">
        <f>SUMIFS(通讯通路门店!$AD:$AD,通讯通路门店!$S:$S,$G838)</f>
        <v>0</v>
      </c>
      <c r="BL838" s="99">
        <f>SUMIFS(通讯通路门店!$AE:$AE,通讯通路门店!$S:$S,$G838)</f>
        <v>0</v>
      </c>
      <c r="BM838" s="99">
        <f>SUMIFS(通讯通路门店!$AF:$AF,通讯通路门店!$S:$S,$G838)</f>
        <v>0</v>
      </c>
      <c r="BN838" s="99">
        <f>SUMIFS(通讯通路门店!$AG:$AG,通讯通路门店!$S:$S,$G838)</f>
        <v>0</v>
      </c>
      <c r="BO838" s="99">
        <f>SUMIFS(通讯通路门店!$AH:$AH,通讯通路门店!$S:$S,$G838)</f>
        <v>0</v>
      </c>
      <c r="BP838" s="99">
        <f>SUMIFS(通讯通路门店!$AI:$AI,通讯通路门店!$S:$S,$G838)</f>
        <v>0</v>
      </c>
      <c r="BQ838" s="83"/>
    </row>
    <row r="839" spans="1:69">
      <c r="A839" s="99" t="str">
        <f>IFERROR(_xlfn.XLOOKUP($G839,通讯通路门店!$S$4:$S$993933,通讯通路门店!$A$4:$A$993933,0,0),"")</f>
        <v/>
      </c>
      <c r="B839" s="99" t="str">
        <f>IFERROR(_xlfn.XLOOKUP($G839,通讯通路门店!$S$4:$S$993933,通讯通路门店!$B$4:$B$993933,0,0),"")</f>
        <v/>
      </c>
      <c r="C839" s="99" t="str">
        <f>IFERROR(_xlfn.XLOOKUP($G839,通讯通路门店!$S$4:$S$993933,通讯通路门店!$C$4:$C$993933,0,0),"")</f>
        <v/>
      </c>
      <c r="D839" s="99" t="str">
        <f>IFERROR(_xlfn.XLOOKUP($G839,通讯通路门店!$S$4:$S$993933,通讯通路门店!$D$4:$D$993933,0,0),"")</f>
        <v/>
      </c>
      <c r="E839" s="83"/>
      <c r="F839" s="83"/>
      <c r="G839" s="101" t="e">
        <v>#N/A</v>
      </c>
      <c r="H839" s="102" t="str">
        <f>IFERROR(_xlfn.XLOOKUP($G839,通讯通路门店!$S$4:$S$993933,通讯通路门店!$R$4:$R$993933,0,0),"")</f>
        <v/>
      </c>
      <c r="I839" s="83"/>
      <c r="J839" s="83"/>
      <c r="K839" s="83"/>
      <c r="L839" s="83"/>
      <c r="M839" s="83"/>
      <c r="N839" s="83"/>
      <c r="O839" s="83"/>
      <c r="P839" s="83"/>
      <c r="Q839" s="83"/>
      <c r="R839" s="83"/>
      <c r="S839" s="83"/>
      <c r="T839" s="83"/>
      <c r="U839" s="99">
        <f>COUNTIF(通讯通路门店!$S:$S,$G839)</f>
        <v>0</v>
      </c>
      <c r="V839" s="99">
        <f>COUNTIFS(通讯通路门店!$S:$S,$G839,通讯通路门店!$J:$J,"综合卖场")</f>
        <v>0</v>
      </c>
      <c r="W839" s="99">
        <f>SUMIFS(通讯通路门店!$AJ:$AJ,通讯通路门店!$S:$S,通讯客户沙盘!$G839)</f>
        <v>0</v>
      </c>
      <c r="X839" s="99">
        <f t="shared" si="65"/>
        <v>0</v>
      </c>
      <c r="Y839" s="99">
        <f>COUNTIFS(通讯通路门店!$S:$S,$G839,通讯通路门店!$J:$J,"荣耀体验店")+COUNTIFS(通讯通路门店!$S:$S,$G839,通讯通路门店!$J:$J,"荣耀授权专卖店")</f>
        <v>0</v>
      </c>
      <c r="Z839" s="99">
        <f>COUNTIFS(通讯通路门店!$S:$S,$G839,通讯通路门店!$J:$J,"VIVO体验店")</f>
        <v>0</v>
      </c>
      <c r="AA839" s="99">
        <f>COUNTIFS(通讯通路门店!$S:$S,$G839,通讯通路门店!$J:$J,"OPPO体验店")</f>
        <v>0</v>
      </c>
      <c r="AB839" s="99">
        <f>COUNTIFS(通讯通路门店!$S:$S,$G839,通讯通路门店!$J:$J,"华为授权体验店")+COUNTIFS(通讯通路门店!$S:$S,$G839,通讯通路门店!$J:$J,"华为堡垒店")</f>
        <v>0</v>
      </c>
      <c r="AC839" s="99">
        <f>COUNTIFS(通讯通路门店!$S:$S,$G839,通讯通路门店!$J:$J,"小米体验店")</f>
        <v>0</v>
      </c>
      <c r="AD839" s="99">
        <f>COUNTIFS(通讯通路门店!$S:$S,$G839,通讯通路门店!$J:$J,"苹果体验店")</f>
        <v>0</v>
      </c>
      <c r="AE839" s="99">
        <f>COUNTIFS(通讯通路门店!$S:$S,$G839,通讯通路门店!$J:$J,"其他品牌专卖店")</f>
        <v>0</v>
      </c>
      <c r="AF839" s="99">
        <f>SUMIFS(通讯通路门店!$BI:$BI,通讯通路门店!$S:$S,$G839)</f>
        <v>0</v>
      </c>
      <c r="AG839" s="99">
        <f>SUMIFS(通讯通路门店!$BH:$BH,通讯通路门店!$S:$S,$G839)</f>
        <v>0</v>
      </c>
      <c r="AH839" s="99">
        <f t="shared" si="66"/>
        <v>0</v>
      </c>
      <c r="AI839" s="99">
        <f>SUMIFS(通讯通路门店!$BB:$BB,通讯通路门店!$S:$S,$G839)</f>
        <v>0</v>
      </c>
      <c r="AJ839" s="99">
        <f>SUMIFS(通讯通路门店!$BE:$BE,通讯通路门店!$S:$S,$G839)</f>
        <v>0</v>
      </c>
      <c r="AK839" s="99">
        <f>SUMIFS(通讯通路门店!$BG:$BG,通讯通路门店!$S:$S,$G839)</f>
        <v>0</v>
      </c>
      <c r="AL839" s="99">
        <f>SUMIFS(通讯通路门店!$BC:$BC,通讯通路门店!$S:$S,$G839)</f>
        <v>0</v>
      </c>
      <c r="AM839" s="99">
        <f>SUMIFS(通讯通路门店!$BD:$BD,通讯通路门店!$S:$S,$G839)</f>
        <v>0</v>
      </c>
      <c r="AN839" s="99">
        <f>SUMIFS(通讯通路门店!$BF:$BF,通讯通路门店!$S:$S,$G839)</f>
        <v>0</v>
      </c>
      <c r="AO839" s="99">
        <f t="shared" si="67"/>
        <v>0</v>
      </c>
      <c r="AP839" s="99">
        <f>SUMIFS(通讯通路门店!$K:$K,通讯通路门店!$S:$S,$G839)</f>
        <v>0</v>
      </c>
      <c r="AQ839" s="83"/>
      <c r="AR839" s="99">
        <f>SUMIFS(通讯通路门店!$T:$T,通讯通路门店!$S:$S,$G839)</f>
        <v>0</v>
      </c>
      <c r="AS839" s="99">
        <f>SUMIFS(通讯通路门店!$U:$U,通讯通路门店!$S:$S,$G839)</f>
        <v>0</v>
      </c>
      <c r="AT839" s="99">
        <f>SUMIFS(通讯通路门店!$V:$V,通讯通路门店!$S:$S,$G839)</f>
        <v>0</v>
      </c>
      <c r="AU839" s="99">
        <f>SUMIFS(通讯通路门店!$W:$W,通讯通路门店!$S:$S,$G839)</f>
        <v>0</v>
      </c>
      <c r="AV839" s="99">
        <f>SUMIFS(通讯通路门店!$Z:$Z,通讯通路门店!$S:$S,$G839)</f>
        <v>0</v>
      </c>
      <c r="AW839" s="99">
        <f>SUMIFS(通讯通路门店!$AB:$AB,通讯通路门店!$S:$S,$G839)</f>
        <v>0</v>
      </c>
      <c r="AX839" s="99">
        <f>SUMIFS(通讯通路门店!$X:$X,通讯通路门店!$S:$S,$G839)</f>
        <v>0</v>
      </c>
      <c r="AY839" s="99">
        <f>SUMIFS(通讯通路门店!$Y:$Y,通讯通路门店!$S:$S,$G839)</f>
        <v>0</v>
      </c>
      <c r="AZ839" s="99">
        <f>SUMIFS(通讯通路门店!$AA:$AA,通讯通路门店!$S:$S,$G839)</f>
        <v>0</v>
      </c>
      <c r="BA839" s="99">
        <f t="shared" si="68"/>
        <v>0</v>
      </c>
      <c r="BB839" s="99">
        <f t="shared" si="69"/>
        <v>0</v>
      </c>
      <c r="BC839" s="99">
        <f>SUMIFS(通讯通路门店!$W:$W,通讯通路门店!$S:$S,$G839,通讯通路门店!$J:$J,"荣耀体验店")+SUMIFS(通讯通路门店!$W:$W,通讯通路门店!$S:$S,$G839,通讯通路门店!$J:$J,"荣耀授权专卖店")</f>
        <v>0</v>
      </c>
      <c r="BD839" s="99">
        <f>SUMIFS(通讯通路门店!$Z:$Z,通讯通路门店!$S:$S,$G839,通讯通路门店!$J:$J,"VIVO体验店")</f>
        <v>0</v>
      </c>
      <c r="BE839" s="99">
        <f>SUMIFS(通讯通路门店!$AB:$AB,通讯通路门店!$S:$S,$G839,通讯通路门店!$J:$J,"OPPO体验店")</f>
        <v>0</v>
      </c>
      <c r="BF839" s="99">
        <f>SUMIFS(通讯通路门店!$X:$X,通讯通路门店!$S:$S,$G839,通讯通路门店!$J:$J,"华为授权体验店")+SUMIFS(通讯通路门店!$AA:$AA,通讯通路门店!$S:$S,$G839,通讯通路门店!$J:$J,"华为堡垒店")</f>
        <v>0</v>
      </c>
      <c r="BG839" s="99">
        <f>SUMIFS(通讯通路门店!$Y:$Y,通讯通路门店!$S:$S,$G839,通讯通路门店!$J:$J,"小米体验店")</f>
        <v>0</v>
      </c>
      <c r="BH839" s="99">
        <f>SUMIFS(通讯通路门店!$AA:$AA,通讯通路门店!$S:$S,$G839,通讯通路门店!$J:$J,"苹果体验店")</f>
        <v>0</v>
      </c>
      <c r="BI839" s="99">
        <f>SUMIFS(通讯通路门店!$K:$K,通讯通路门店!$S:$S,$G839,通讯通路门店!$J:$J,"其他品牌专卖店")</f>
        <v>0</v>
      </c>
      <c r="BJ839" s="99">
        <f>SUMIFS(通讯通路门店!$AC:$AC,通讯通路门店!$S:$S,$G839)</f>
        <v>0</v>
      </c>
      <c r="BK839" s="99">
        <f>SUMIFS(通讯通路门店!$AD:$AD,通讯通路门店!$S:$S,$G839)</f>
        <v>0</v>
      </c>
      <c r="BL839" s="99">
        <f>SUMIFS(通讯通路门店!$AE:$AE,通讯通路门店!$S:$S,$G839)</f>
        <v>0</v>
      </c>
      <c r="BM839" s="99">
        <f>SUMIFS(通讯通路门店!$AF:$AF,通讯通路门店!$S:$S,$G839)</f>
        <v>0</v>
      </c>
      <c r="BN839" s="99">
        <f>SUMIFS(通讯通路门店!$AG:$AG,通讯通路门店!$S:$S,$G839)</f>
        <v>0</v>
      </c>
      <c r="BO839" s="99">
        <f>SUMIFS(通讯通路门店!$AH:$AH,通讯通路门店!$S:$S,$G839)</f>
        <v>0</v>
      </c>
      <c r="BP839" s="99">
        <f>SUMIFS(通讯通路门店!$AI:$AI,通讯通路门店!$S:$S,$G839)</f>
        <v>0</v>
      </c>
      <c r="BQ839" s="83"/>
    </row>
    <row r="840" spans="1:69">
      <c r="A840" s="99" t="str">
        <f>IFERROR(_xlfn.XLOOKUP($G840,通讯通路门店!$S$4:$S$993933,通讯通路门店!$A$4:$A$993933,0,0),"")</f>
        <v/>
      </c>
      <c r="B840" s="99" t="str">
        <f>IFERROR(_xlfn.XLOOKUP($G840,通讯通路门店!$S$4:$S$993933,通讯通路门店!$B$4:$B$993933,0,0),"")</f>
        <v/>
      </c>
      <c r="C840" s="99" t="str">
        <f>IFERROR(_xlfn.XLOOKUP($G840,通讯通路门店!$S$4:$S$993933,通讯通路门店!$C$4:$C$993933,0,0),"")</f>
        <v/>
      </c>
      <c r="D840" s="99" t="str">
        <f>IFERROR(_xlfn.XLOOKUP($G840,通讯通路门店!$S$4:$S$993933,通讯通路门店!$D$4:$D$993933,0,0),"")</f>
        <v/>
      </c>
      <c r="E840" s="83"/>
      <c r="F840" s="83"/>
      <c r="G840" s="101" t="e">
        <v>#N/A</v>
      </c>
      <c r="H840" s="102" t="str">
        <f>IFERROR(_xlfn.XLOOKUP($G840,通讯通路门店!$S$4:$S$993933,通讯通路门店!$R$4:$R$993933,0,0),"")</f>
        <v/>
      </c>
      <c r="I840" s="83"/>
      <c r="J840" s="83"/>
      <c r="K840" s="83"/>
      <c r="L840" s="83"/>
      <c r="M840" s="83"/>
      <c r="N840" s="83"/>
      <c r="O840" s="83"/>
      <c r="P840" s="83"/>
      <c r="Q840" s="83"/>
      <c r="R840" s="83"/>
      <c r="S840" s="83"/>
      <c r="T840" s="83"/>
      <c r="U840" s="99">
        <f>COUNTIF(通讯通路门店!$S:$S,$G840)</f>
        <v>0</v>
      </c>
      <c r="V840" s="99">
        <f>COUNTIFS(通讯通路门店!$S:$S,$G840,通讯通路门店!$J:$J,"综合卖场")</f>
        <v>0</v>
      </c>
      <c r="W840" s="99">
        <f>SUMIFS(通讯通路门店!$AJ:$AJ,通讯通路门店!$S:$S,通讯客户沙盘!$G840)</f>
        <v>0</v>
      </c>
      <c r="X840" s="99">
        <f t="shared" si="65"/>
        <v>0</v>
      </c>
      <c r="Y840" s="99">
        <f>COUNTIFS(通讯通路门店!$S:$S,$G840,通讯通路门店!$J:$J,"荣耀体验店")+COUNTIFS(通讯通路门店!$S:$S,$G840,通讯通路门店!$J:$J,"荣耀授权专卖店")</f>
        <v>0</v>
      </c>
      <c r="Z840" s="99">
        <f>COUNTIFS(通讯通路门店!$S:$S,$G840,通讯通路门店!$J:$J,"VIVO体验店")</f>
        <v>0</v>
      </c>
      <c r="AA840" s="99">
        <f>COUNTIFS(通讯通路门店!$S:$S,$G840,通讯通路门店!$J:$J,"OPPO体验店")</f>
        <v>0</v>
      </c>
      <c r="AB840" s="99">
        <f>COUNTIFS(通讯通路门店!$S:$S,$G840,通讯通路门店!$J:$J,"华为授权体验店")+COUNTIFS(通讯通路门店!$S:$S,$G840,通讯通路门店!$J:$J,"华为堡垒店")</f>
        <v>0</v>
      </c>
      <c r="AC840" s="99">
        <f>COUNTIFS(通讯通路门店!$S:$S,$G840,通讯通路门店!$J:$J,"小米体验店")</f>
        <v>0</v>
      </c>
      <c r="AD840" s="99">
        <f>COUNTIFS(通讯通路门店!$S:$S,$G840,通讯通路门店!$J:$J,"苹果体验店")</f>
        <v>0</v>
      </c>
      <c r="AE840" s="99">
        <f>COUNTIFS(通讯通路门店!$S:$S,$G840,通讯通路门店!$J:$J,"其他品牌专卖店")</f>
        <v>0</v>
      </c>
      <c r="AF840" s="99">
        <f>SUMIFS(通讯通路门店!$BI:$BI,通讯通路门店!$S:$S,$G840)</f>
        <v>0</v>
      </c>
      <c r="AG840" s="99">
        <f>SUMIFS(通讯通路门店!$BH:$BH,通讯通路门店!$S:$S,$G840)</f>
        <v>0</v>
      </c>
      <c r="AH840" s="99">
        <f t="shared" si="66"/>
        <v>0</v>
      </c>
      <c r="AI840" s="99">
        <f>SUMIFS(通讯通路门店!$BB:$BB,通讯通路门店!$S:$S,$G840)</f>
        <v>0</v>
      </c>
      <c r="AJ840" s="99">
        <f>SUMIFS(通讯通路门店!$BE:$BE,通讯通路门店!$S:$S,$G840)</f>
        <v>0</v>
      </c>
      <c r="AK840" s="99">
        <f>SUMIFS(通讯通路门店!$BG:$BG,通讯通路门店!$S:$S,$G840)</f>
        <v>0</v>
      </c>
      <c r="AL840" s="99">
        <f>SUMIFS(通讯通路门店!$BC:$BC,通讯通路门店!$S:$S,$G840)</f>
        <v>0</v>
      </c>
      <c r="AM840" s="99">
        <f>SUMIFS(通讯通路门店!$BD:$BD,通讯通路门店!$S:$S,$G840)</f>
        <v>0</v>
      </c>
      <c r="AN840" s="99">
        <f>SUMIFS(通讯通路门店!$BF:$BF,通讯通路门店!$S:$S,$G840)</f>
        <v>0</v>
      </c>
      <c r="AO840" s="99">
        <f t="shared" si="67"/>
        <v>0</v>
      </c>
      <c r="AP840" s="99">
        <f>SUMIFS(通讯通路门店!$K:$K,通讯通路门店!$S:$S,$G840)</f>
        <v>0</v>
      </c>
      <c r="AQ840" s="83"/>
      <c r="AR840" s="99">
        <f>SUMIFS(通讯通路门店!$T:$T,通讯通路门店!$S:$S,$G840)</f>
        <v>0</v>
      </c>
      <c r="AS840" s="99">
        <f>SUMIFS(通讯通路门店!$U:$U,通讯通路门店!$S:$S,$G840)</f>
        <v>0</v>
      </c>
      <c r="AT840" s="99">
        <f>SUMIFS(通讯通路门店!$V:$V,通讯通路门店!$S:$S,$G840)</f>
        <v>0</v>
      </c>
      <c r="AU840" s="99">
        <f>SUMIFS(通讯通路门店!$W:$W,通讯通路门店!$S:$S,$G840)</f>
        <v>0</v>
      </c>
      <c r="AV840" s="99">
        <f>SUMIFS(通讯通路门店!$Z:$Z,通讯通路门店!$S:$S,$G840)</f>
        <v>0</v>
      </c>
      <c r="AW840" s="99">
        <f>SUMIFS(通讯通路门店!$AB:$AB,通讯通路门店!$S:$S,$G840)</f>
        <v>0</v>
      </c>
      <c r="AX840" s="99">
        <f>SUMIFS(通讯通路门店!$X:$X,通讯通路门店!$S:$S,$G840)</f>
        <v>0</v>
      </c>
      <c r="AY840" s="99">
        <f>SUMIFS(通讯通路门店!$Y:$Y,通讯通路门店!$S:$S,$G840)</f>
        <v>0</v>
      </c>
      <c r="AZ840" s="99">
        <f>SUMIFS(通讯通路门店!$AA:$AA,通讯通路门店!$S:$S,$G840)</f>
        <v>0</v>
      </c>
      <c r="BA840" s="99">
        <f t="shared" si="68"/>
        <v>0</v>
      </c>
      <c r="BB840" s="99">
        <f t="shared" si="69"/>
        <v>0</v>
      </c>
      <c r="BC840" s="99">
        <f>SUMIFS(通讯通路门店!$W:$W,通讯通路门店!$S:$S,$G840,通讯通路门店!$J:$J,"荣耀体验店")+SUMIFS(通讯通路门店!$W:$W,通讯通路门店!$S:$S,$G840,通讯通路门店!$J:$J,"荣耀授权专卖店")</f>
        <v>0</v>
      </c>
      <c r="BD840" s="99">
        <f>SUMIFS(通讯通路门店!$Z:$Z,通讯通路门店!$S:$S,$G840,通讯通路门店!$J:$J,"VIVO体验店")</f>
        <v>0</v>
      </c>
      <c r="BE840" s="99">
        <f>SUMIFS(通讯通路门店!$AB:$AB,通讯通路门店!$S:$S,$G840,通讯通路门店!$J:$J,"OPPO体验店")</f>
        <v>0</v>
      </c>
      <c r="BF840" s="99">
        <f>SUMIFS(通讯通路门店!$X:$X,通讯通路门店!$S:$S,$G840,通讯通路门店!$J:$J,"华为授权体验店")+SUMIFS(通讯通路门店!$AA:$AA,通讯通路门店!$S:$S,$G840,通讯通路门店!$J:$J,"华为堡垒店")</f>
        <v>0</v>
      </c>
      <c r="BG840" s="99">
        <f>SUMIFS(通讯通路门店!$Y:$Y,通讯通路门店!$S:$S,$G840,通讯通路门店!$J:$J,"小米体验店")</f>
        <v>0</v>
      </c>
      <c r="BH840" s="99">
        <f>SUMIFS(通讯通路门店!$AA:$AA,通讯通路门店!$S:$S,$G840,通讯通路门店!$J:$J,"苹果体验店")</f>
        <v>0</v>
      </c>
      <c r="BI840" s="99">
        <f>SUMIFS(通讯通路门店!$K:$K,通讯通路门店!$S:$S,$G840,通讯通路门店!$J:$J,"其他品牌专卖店")</f>
        <v>0</v>
      </c>
      <c r="BJ840" s="99">
        <f>SUMIFS(通讯通路门店!$AC:$AC,通讯通路门店!$S:$S,$G840)</f>
        <v>0</v>
      </c>
      <c r="BK840" s="99">
        <f>SUMIFS(通讯通路门店!$AD:$AD,通讯通路门店!$S:$S,$G840)</f>
        <v>0</v>
      </c>
      <c r="BL840" s="99">
        <f>SUMIFS(通讯通路门店!$AE:$AE,通讯通路门店!$S:$S,$G840)</f>
        <v>0</v>
      </c>
      <c r="BM840" s="99">
        <f>SUMIFS(通讯通路门店!$AF:$AF,通讯通路门店!$S:$S,$G840)</f>
        <v>0</v>
      </c>
      <c r="BN840" s="99">
        <f>SUMIFS(通讯通路门店!$AG:$AG,通讯通路门店!$S:$S,$G840)</f>
        <v>0</v>
      </c>
      <c r="BO840" s="99">
        <f>SUMIFS(通讯通路门店!$AH:$AH,通讯通路门店!$S:$S,$G840)</f>
        <v>0</v>
      </c>
      <c r="BP840" s="99">
        <f>SUMIFS(通讯通路门店!$AI:$AI,通讯通路门店!$S:$S,$G840)</f>
        <v>0</v>
      </c>
      <c r="BQ840" s="83"/>
    </row>
    <row r="841" spans="1:69">
      <c r="A841" s="99" t="str">
        <f>IFERROR(_xlfn.XLOOKUP($G841,通讯通路门店!$S$4:$S$993933,通讯通路门店!$A$4:$A$993933,0,0),"")</f>
        <v/>
      </c>
      <c r="B841" s="99" t="str">
        <f>IFERROR(_xlfn.XLOOKUP($G841,通讯通路门店!$S$4:$S$993933,通讯通路门店!$B$4:$B$993933,0,0),"")</f>
        <v/>
      </c>
      <c r="C841" s="99" t="str">
        <f>IFERROR(_xlfn.XLOOKUP($G841,通讯通路门店!$S$4:$S$993933,通讯通路门店!$C$4:$C$993933,0,0),"")</f>
        <v/>
      </c>
      <c r="D841" s="99" t="str">
        <f>IFERROR(_xlfn.XLOOKUP($G841,通讯通路门店!$S$4:$S$993933,通讯通路门店!$D$4:$D$993933,0,0),"")</f>
        <v/>
      </c>
      <c r="E841" s="83"/>
      <c r="F841" s="83"/>
      <c r="G841" s="101" t="e">
        <v>#N/A</v>
      </c>
      <c r="H841" s="102" t="str">
        <f>IFERROR(_xlfn.XLOOKUP($G841,通讯通路门店!$S$4:$S$993933,通讯通路门店!$R$4:$R$993933,0,0),"")</f>
        <v/>
      </c>
      <c r="I841" s="83"/>
      <c r="J841" s="83"/>
      <c r="K841" s="83"/>
      <c r="L841" s="83"/>
      <c r="M841" s="83"/>
      <c r="N841" s="83"/>
      <c r="O841" s="83"/>
      <c r="P841" s="83"/>
      <c r="Q841" s="83"/>
      <c r="R841" s="83"/>
      <c r="S841" s="83"/>
      <c r="T841" s="83"/>
      <c r="U841" s="99">
        <f>COUNTIF(通讯通路门店!$S:$S,$G841)</f>
        <v>0</v>
      </c>
      <c r="V841" s="99">
        <f>COUNTIFS(通讯通路门店!$S:$S,$G841,通讯通路门店!$J:$J,"综合卖场")</f>
        <v>0</v>
      </c>
      <c r="W841" s="99">
        <f>SUMIFS(通讯通路门店!$AJ:$AJ,通讯通路门店!$S:$S,通讯客户沙盘!$G841)</f>
        <v>0</v>
      </c>
      <c r="X841" s="99">
        <f t="shared" si="65"/>
        <v>0</v>
      </c>
      <c r="Y841" s="99">
        <f>COUNTIFS(通讯通路门店!$S:$S,$G841,通讯通路门店!$J:$J,"荣耀体验店")+COUNTIFS(通讯通路门店!$S:$S,$G841,通讯通路门店!$J:$J,"荣耀授权专卖店")</f>
        <v>0</v>
      </c>
      <c r="Z841" s="99">
        <f>COUNTIFS(通讯通路门店!$S:$S,$G841,通讯通路门店!$J:$J,"VIVO体验店")</f>
        <v>0</v>
      </c>
      <c r="AA841" s="99">
        <f>COUNTIFS(通讯通路门店!$S:$S,$G841,通讯通路门店!$J:$J,"OPPO体验店")</f>
        <v>0</v>
      </c>
      <c r="AB841" s="99">
        <f>COUNTIFS(通讯通路门店!$S:$S,$G841,通讯通路门店!$J:$J,"华为授权体验店")+COUNTIFS(通讯通路门店!$S:$S,$G841,通讯通路门店!$J:$J,"华为堡垒店")</f>
        <v>0</v>
      </c>
      <c r="AC841" s="99">
        <f>COUNTIFS(通讯通路门店!$S:$S,$G841,通讯通路门店!$J:$J,"小米体验店")</f>
        <v>0</v>
      </c>
      <c r="AD841" s="99">
        <f>COUNTIFS(通讯通路门店!$S:$S,$G841,通讯通路门店!$J:$J,"苹果体验店")</f>
        <v>0</v>
      </c>
      <c r="AE841" s="99">
        <f>COUNTIFS(通讯通路门店!$S:$S,$G841,通讯通路门店!$J:$J,"其他品牌专卖店")</f>
        <v>0</v>
      </c>
      <c r="AF841" s="99">
        <f>SUMIFS(通讯通路门店!$BI:$BI,通讯通路门店!$S:$S,$G841)</f>
        <v>0</v>
      </c>
      <c r="AG841" s="99">
        <f>SUMIFS(通讯通路门店!$BH:$BH,通讯通路门店!$S:$S,$G841)</f>
        <v>0</v>
      </c>
      <c r="AH841" s="99">
        <f t="shared" si="66"/>
        <v>0</v>
      </c>
      <c r="AI841" s="99">
        <f>SUMIFS(通讯通路门店!$BB:$BB,通讯通路门店!$S:$S,$G841)</f>
        <v>0</v>
      </c>
      <c r="AJ841" s="99">
        <f>SUMIFS(通讯通路门店!$BE:$BE,通讯通路门店!$S:$S,$G841)</f>
        <v>0</v>
      </c>
      <c r="AK841" s="99">
        <f>SUMIFS(通讯通路门店!$BG:$BG,通讯通路门店!$S:$S,$G841)</f>
        <v>0</v>
      </c>
      <c r="AL841" s="99">
        <f>SUMIFS(通讯通路门店!$BC:$BC,通讯通路门店!$S:$S,$G841)</f>
        <v>0</v>
      </c>
      <c r="AM841" s="99">
        <f>SUMIFS(通讯通路门店!$BD:$BD,通讯通路门店!$S:$S,$G841)</f>
        <v>0</v>
      </c>
      <c r="AN841" s="99">
        <f>SUMIFS(通讯通路门店!$BF:$BF,通讯通路门店!$S:$S,$G841)</f>
        <v>0</v>
      </c>
      <c r="AO841" s="99">
        <f t="shared" si="67"/>
        <v>0</v>
      </c>
      <c r="AP841" s="99">
        <f>SUMIFS(通讯通路门店!$K:$K,通讯通路门店!$S:$S,$G841)</f>
        <v>0</v>
      </c>
      <c r="AQ841" s="83"/>
      <c r="AR841" s="99">
        <f>SUMIFS(通讯通路门店!$T:$T,通讯通路门店!$S:$S,$G841)</f>
        <v>0</v>
      </c>
      <c r="AS841" s="99">
        <f>SUMIFS(通讯通路门店!$U:$U,通讯通路门店!$S:$S,$G841)</f>
        <v>0</v>
      </c>
      <c r="AT841" s="99">
        <f>SUMIFS(通讯通路门店!$V:$V,通讯通路门店!$S:$S,$G841)</f>
        <v>0</v>
      </c>
      <c r="AU841" s="99">
        <f>SUMIFS(通讯通路门店!$W:$W,通讯通路门店!$S:$S,$G841)</f>
        <v>0</v>
      </c>
      <c r="AV841" s="99">
        <f>SUMIFS(通讯通路门店!$Z:$Z,通讯通路门店!$S:$S,$G841)</f>
        <v>0</v>
      </c>
      <c r="AW841" s="99">
        <f>SUMIFS(通讯通路门店!$AB:$AB,通讯通路门店!$S:$S,$G841)</f>
        <v>0</v>
      </c>
      <c r="AX841" s="99">
        <f>SUMIFS(通讯通路门店!$X:$X,通讯通路门店!$S:$S,$G841)</f>
        <v>0</v>
      </c>
      <c r="AY841" s="99">
        <f>SUMIFS(通讯通路门店!$Y:$Y,通讯通路门店!$S:$S,$G841)</f>
        <v>0</v>
      </c>
      <c r="AZ841" s="99">
        <f>SUMIFS(通讯通路门店!$AA:$AA,通讯通路门店!$S:$S,$G841)</f>
        <v>0</v>
      </c>
      <c r="BA841" s="99">
        <f t="shared" si="68"/>
        <v>0</v>
      </c>
      <c r="BB841" s="99">
        <f t="shared" si="69"/>
        <v>0</v>
      </c>
      <c r="BC841" s="99">
        <f>SUMIFS(通讯通路门店!$W:$W,通讯通路门店!$S:$S,$G841,通讯通路门店!$J:$J,"荣耀体验店")+SUMIFS(通讯通路门店!$W:$W,通讯通路门店!$S:$S,$G841,通讯通路门店!$J:$J,"荣耀授权专卖店")</f>
        <v>0</v>
      </c>
      <c r="BD841" s="99">
        <f>SUMIFS(通讯通路门店!$Z:$Z,通讯通路门店!$S:$S,$G841,通讯通路门店!$J:$J,"VIVO体验店")</f>
        <v>0</v>
      </c>
      <c r="BE841" s="99">
        <f>SUMIFS(通讯通路门店!$AB:$AB,通讯通路门店!$S:$S,$G841,通讯通路门店!$J:$J,"OPPO体验店")</f>
        <v>0</v>
      </c>
      <c r="BF841" s="99">
        <f>SUMIFS(通讯通路门店!$X:$X,通讯通路门店!$S:$S,$G841,通讯通路门店!$J:$J,"华为授权体验店")+SUMIFS(通讯通路门店!$AA:$AA,通讯通路门店!$S:$S,$G841,通讯通路门店!$J:$J,"华为堡垒店")</f>
        <v>0</v>
      </c>
      <c r="BG841" s="99">
        <f>SUMIFS(通讯通路门店!$Y:$Y,通讯通路门店!$S:$S,$G841,通讯通路门店!$J:$J,"小米体验店")</f>
        <v>0</v>
      </c>
      <c r="BH841" s="99">
        <f>SUMIFS(通讯通路门店!$AA:$AA,通讯通路门店!$S:$S,$G841,通讯通路门店!$J:$J,"苹果体验店")</f>
        <v>0</v>
      </c>
      <c r="BI841" s="99">
        <f>SUMIFS(通讯通路门店!$K:$K,通讯通路门店!$S:$S,$G841,通讯通路门店!$J:$J,"其他品牌专卖店")</f>
        <v>0</v>
      </c>
      <c r="BJ841" s="99">
        <f>SUMIFS(通讯通路门店!$AC:$AC,通讯通路门店!$S:$S,$G841)</f>
        <v>0</v>
      </c>
      <c r="BK841" s="99">
        <f>SUMIFS(通讯通路门店!$AD:$AD,通讯通路门店!$S:$S,$G841)</f>
        <v>0</v>
      </c>
      <c r="BL841" s="99">
        <f>SUMIFS(通讯通路门店!$AE:$AE,通讯通路门店!$S:$S,$G841)</f>
        <v>0</v>
      </c>
      <c r="BM841" s="99">
        <f>SUMIFS(通讯通路门店!$AF:$AF,通讯通路门店!$S:$S,$G841)</f>
        <v>0</v>
      </c>
      <c r="BN841" s="99">
        <f>SUMIFS(通讯通路门店!$AG:$AG,通讯通路门店!$S:$S,$G841)</f>
        <v>0</v>
      </c>
      <c r="BO841" s="99">
        <f>SUMIFS(通讯通路门店!$AH:$AH,通讯通路门店!$S:$S,$G841)</f>
        <v>0</v>
      </c>
      <c r="BP841" s="99">
        <f>SUMIFS(通讯通路门店!$AI:$AI,通讯通路门店!$S:$S,$G841)</f>
        <v>0</v>
      </c>
      <c r="BQ841" s="83"/>
    </row>
    <row r="842" spans="1:69">
      <c r="A842" s="99" t="str">
        <f>IFERROR(_xlfn.XLOOKUP($G842,通讯通路门店!$S$4:$S$993933,通讯通路门店!$A$4:$A$993933,0,0),"")</f>
        <v/>
      </c>
      <c r="B842" s="99" t="str">
        <f>IFERROR(_xlfn.XLOOKUP($G842,通讯通路门店!$S$4:$S$993933,通讯通路门店!$B$4:$B$993933,0,0),"")</f>
        <v/>
      </c>
      <c r="C842" s="99" t="str">
        <f>IFERROR(_xlfn.XLOOKUP($G842,通讯通路门店!$S$4:$S$993933,通讯通路门店!$C$4:$C$993933,0,0),"")</f>
        <v/>
      </c>
      <c r="D842" s="99" t="str">
        <f>IFERROR(_xlfn.XLOOKUP($G842,通讯通路门店!$S$4:$S$993933,通讯通路门店!$D$4:$D$993933,0,0),"")</f>
        <v/>
      </c>
      <c r="E842" s="83"/>
      <c r="F842" s="83"/>
      <c r="G842" s="101" t="e">
        <v>#N/A</v>
      </c>
      <c r="H842" s="102" t="str">
        <f>IFERROR(_xlfn.XLOOKUP($G842,通讯通路门店!$S$4:$S$993933,通讯通路门店!$R$4:$R$993933,0,0),"")</f>
        <v/>
      </c>
      <c r="I842" s="83"/>
      <c r="J842" s="83"/>
      <c r="K842" s="83"/>
      <c r="L842" s="83"/>
      <c r="M842" s="83"/>
      <c r="N842" s="83"/>
      <c r="O842" s="83"/>
      <c r="P842" s="83"/>
      <c r="Q842" s="83"/>
      <c r="R842" s="83"/>
      <c r="S842" s="83"/>
      <c r="T842" s="83"/>
      <c r="U842" s="99">
        <f>COUNTIF(通讯通路门店!$S:$S,$G842)</f>
        <v>0</v>
      </c>
      <c r="V842" s="99">
        <f>COUNTIFS(通讯通路门店!$S:$S,$G842,通讯通路门店!$J:$J,"综合卖场")</f>
        <v>0</v>
      </c>
      <c r="W842" s="99">
        <f>SUMIFS(通讯通路门店!$AJ:$AJ,通讯通路门店!$S:$S,通讯客户沙盘!$G842)</f>
        <v>0</v>
      </c>
      <c r="X842" s="99">
        <f t="shared" si="65"/>
        <v>0</v>
      </c>
      <c r="Y842" s="99">
        <f>COUNTIFS(通讯通路门店!$S:$S,$G842,通讯通路门店!$J:$J,"荣耀体验店")+COUNTIFS(通讯通路门店!$S:$S,$G842,通讯通路门店!$J:$J,"荣耀授权专卖店")</f>
        <v>0</v>
      </c>
      <c r="Z842" s="99">
        <f>COUNTIFS(通讯通路门店!$S:$S,$G842,通讯通路门店!$J:$J,"VIVO体验店")</f>
        <v>0</v>
      </c>
      <c r="AA842" s="99">
        <f>COUNTIFS(通讯通路门店!$S:$S,$G842,通讯通路门店!$J:$J,"OPPO体验店")</f>
        <v>0</v>
      </c>
      <c r="AB842" s="99">
        <f>COUNTIFS(通讯通路门店!$S:$S,$G842,通讯通路门店!$J:$J,"华为授权体验店")+COUNTIFS(通讯通路门店!$S:$S,$G842,通讯通路门店!$J:$J,"华为堡垒店")</f>
        <v>0</v>
      </c>
      <c r="AC842" s="99">
        <f>COUNTIFS(通讯通路门店!$S:$S,$G842,通讯通路门店!$J:$J,"小米体验店")</f>
        <v>0</v>
      </c>
      <c r="AD842" s="99">
        <f>COUNTIFS(通讯通路门店!$S:$S,$G842,通讯通路门店!$J:$J,"苹果体验店")</f>
        <v>0</v>
      </c>
      <c r="AE842" s="99">
        <f>COUNTIFS(通讯通路门店!$S:$S,$G842,通讯通路门店!$J:$J,"其他品牌专卖店")</f>
        <v>0</v>
      </c>
      <c r="AF842" s="99">
        <f>SUMIFS(通讯通路门店!$BI:$BI,通讯通路门店!$S:$S,$G842)</f>
        <v>0</v>
      </c>
      <c r="AG842" s="99">
        <f>SUMIFS(通讯通路门店!$BH:$BH,通讯通路门店!$S:$S,$G842)</f>
        <v>0</v>
      </c>
      <c r="AH842" s="99">
        <f t="shared" si="66"/>
        <v>0</v>
      </c>
      <c r="AI842" s="99">
        <f>SUMIFS(通讯通路门店!$BB:$BB,通讯通路门店!$S:$S,$G842)</f>
        <v>0</v>
      </c>
      <c r="AJ842" s="99">
        <f>SUMIFS(通讯通路门店!$BE:$BE,通讯通路门店!$S:$S,$G842)</f>
        <v>0</v>
      </c>
      <c r="AK842" s="99">
        <f>SUMIFS(通讯通路门店!$BG:$BG,通讯通路门店!$S:$S,$G842)</f>
        <v>0</v>
      </c>
      <c r="AL842" s="99">
        <f>SUMIFS(通讯通路门店!$BC:$BC,通讯通路门店!$S:$S,$G842)</f>
        <v>0</v>
      </c>
      <c r="AM842" s="99">
        <f>SUMIFS(通讯通路门店!$BD:$BD,通讯通路门店!$S:$S,$G842)</f>
        <v>0</v>
      </c>
      <c r="AN842" s="99">
        <f>SUMIFS(通讯通路门店!$BF:$BF,通讯通路门店!$S:$S,$G842)</f>
        <v>0</v>
      </c>
      <c r="AO842" s="99">
        <f t="shared" si="67"/>
        <v>0</v>
      </c>
      <c r="AP842" s="99">
        <f>SUMIFS(通讯通路门店!$K:$K,通讯通路门店!$S:$S,$G842)</f>
        <v>0</v>
      </c>
      <c r="AQ842" s="83"/>
      <c r="AR842" s="99">
        <f>SUMIFS(通讯通路门店!$T:$T,通讯通路门店!$S:$S,$G842)</f>
        <v>0</v>
      </c>
      <c r="AS842" s="99">
        <f>SUMIFS(通讯通路门店!$U:$U,通讯通路门店!$S:$S,$G842)</f>
        <v>0</v>
      </c>
      <c r="AT842" s="99">
        <f>SUMIFS(通讯通路门店!$V:$V,通讯通路门店!$S:$S,$G842)</f>
        <v>0</v>
      </c>
      <c r="AU842" s="99">
        <f>SUMIFS(通讯通路门店!$W:$W,通讯通路门店!$S:$S,$G842)</f>
        <v>0</v>
      </c>
      <c r="AV842" s="99">
        <f>SUMIFS(通讯通路门店!$Z:$Z,通讯通路门店!$S:$S,$G842)</f>
        <v>0</v>
      </c>
      <c r="AW842" s="99">
        <f>SUMIFS(通讯通路门店!$AB:$AB,通讯通路门店!$S:$S,$G842)</f>
        <v>0</v>
      </c>
      <c r="AX842" s="99">
        <f>SUMIFS(通讯通路门店!$X:$X,通讯通路门店!$S:$S,$G842)</f>
        <v>0</v>
      </c>
      <c r="AY842" s="99">
        <f>SUMIFS(通讯通路门店!$Y:$Y,通讯通路门店!$S:$S,$G842)</f>
        <v>0</v>
      </c>
      <c r="AZ842" s="99">
        <f>SUMIFS(通讯通路门店!$AA:$AA,通讯通路门店!$S:$S,$G842)</f>
        <v>0</v>
      </c>
      <c r="BA842" s="99">
        <f t="shared" si="68"/>
        <v>0</v>
      </c>
      <c r="BB842" s="99">
        <f t="shared" si="69"/>
        <v>0</v>
      </c>
      <c r="BC842" s="99">
        <f>SUMIFS(通讯通路门店!$W:$W,通讯通路门店!$S:$S,$G842,通讯通路门店!$J:$J,"荣耀体验店")+SUMIFS(通讯通路门店!$W:$W,通讯通路门店!$S:$S,$G842,通讯通路门店!$J:$J,"荣耀授权专卖店")</f>
        <v>0</v>
      </c>
      <c r="BD842" s="99">
        <f>SUMIFS(通讯通路门店!$Z:$Z,通讯通路门店!$S:$S,$G842,通讯通路门店!$J:$J,"VIVO体验店")</f>
        <v>0</v>
      </c>
      <c r="BE842" s="99">
        <f>SUMIFS(通讯通路门店!$AB:$AB,通讯通路门店!$S:$S,$G842,通讯通路门店!$J:$J,"OPPO体验店")</f>
        <v>0</v>
      </c>
      <c r="BF842" s="99">
        <f>SUMIFS(通讯通路门店!$X:$X,通讯通路门店!$S:$S,$G842,通讯通路门店!$J:$J,"华为授权体验店")+SUMIFS(通讯通路门店!$AA:$AA,通讯通路门店!$S:$S,$G842,通讯通路门店!$J:$J,"华为堡垒店")</f>
        <v>0</v>
      </c>
      <c r="BG842" s="99">
        <f>SUMIFS(通讯通路门店!$Y:$Y,通讯通路门店!$S:$S,$G842,通讯通路门店!$J:$J,"小米体验店")</f>
        <v>0</v>
      </c>
      <c r="BH842" s="99">
        <f>SUMIFS(通讯通路门店!$AA:$AA,通讯通路门店!$S:$S,$G842,通讯通路门店!$J:$J,"苹果体验店")</f>
        <v>0</v>
      </c>
      <c r="BI842" s="99">
        <f>SUMIFS(通讯通路门店!$K:$K,通讯通路门店!$S:$S,$G842,通讯通路门店!$J:$J,"其他品牌专卖店")</f>
        <v>0</v>
      </c>
      <c r="BJ842" s="99">
        <f>SUMIFS(通讯通路门店!$AC:$AC,通讯通路门店!$S:$S,$G842)</f>
        <v>0</v>
      </c>
      <c r="BK842" s="99">
        <f>SUMIFS(通讯通路门店!$AD:$AD,通讯通路门店!$S:$S,$G842)</f>
        <v>0</v>
      </c>
      <c r="BL842" s="99">
        <f>SUMIFS(通讯通路门店!$AE:$AE,通讯通路门店!$S:$S,$G842)</f>
        <v>0</v>
      </c>
      <c r="BM842" s="99">
        <f>SUMIFS(通讯通路门店!$AF:$AF,通讯通路门店!$S:$S,$G842)</f>
        <v>0</v>
      </c>
      <c r="BN842" s="99">
        <f>SUMIFS(通讯通路门店!$AG:$AG,通讯通路门店!$S:$S,$G842)</f>
        <v>0</v>
      </c>
      <c r="BO842" s="99">
        <f>SUMIFS(通讯通路门店!$AH:$AH,通讯通路门店!$S:$S,$G842)</f>
        <v>0</v>
      </c>
      <c r="BP842" s="99">
        <f>SUMIFS(通讯通路门店!$AI:$AI,通讯通路门店!$S:$S,$G842)</f>
        <v>0</v>
      </c>
      <c r="BQ842" s="83"/>
    </row>
    <row r="843" spans="1:69">
      <c r="A843" s="99" t="str">
        <f>IFERROR(_xlfn.XLOOKUP($G843,通讯通路门店!$S$4:$S$993933,通讯通路门店!$A$4:$A$993933,0,0),"")</f>
        <v/>
      </c>
      <c r="B843" s="99" t="str">
        <f>IFERROR(_xlfn.XLOOKUP($G843,通讯通路门店!$S$4:$S$993933,通讯通路门店!$B$4:$B$993933,0,0),"")</f>
        <v/>
      </c>
      <c r="C843" s="99" t="str">
        <f>IFERROR(_xlfn.XLOOKUP($G843,通讯通路门店!$S$4:$S$993933,通讯通路门店!$C$4:$C$993933,0,0),"")</f>
        <v/>
      </c>
      <c r="D843" s="99" t="str">
        <f>IFERROR(_xlfn.XLOOKUP($G843,通讯通路门店!$S$4:$S$993933,通讯通路门店!$D$4:$D$993933,0,0),"")</f>
        <v/>
      </c>
      <c r="E843" s="83"/>
      <c r="F843" s="83"/>
      <c r="G843" s="101" t="e">
        <v>#N/A</v>
      </c>
      <c r="H843" s="102" t="str">
        <f>IFERROR(_xlfn.XLOOKUP($G843,通讯通路门店!$S$4:$S$993933,通讯通路门店!$R$4:$R$993933,0,0),"")</f>
        <v/>
      </c>
      <c r="I843" s="83"/>
      <c r="J843" s="83"/>
      <c r="K843" s="83"/>
      <c r="L843" s="83"/>
      <c r="M843" s="83"/>
      <c r="N843" s="83"/>
      <c r="O843" s="83"/>
      <c r="P843" s="83"/>
      <c r="Q843" s="83"/>
      <c r="R843" s="83"/>
      <c r="S843" s="83"/>
      <c r="T843" s="83"/>
      <c r="U843" s="99">
        <f>COUNTIF(通讯通路门店!$S:$S,$G843)</f>
        <v>0</v>
      </c>
      <c r="V843" s="99">
        <f>COUNTIFS(通讯通路门店!$S:$S,$G843,通讯通路门店!$J:$J,"综合卖场")</f>
        <v>0</v>
      </c>
      <c r="W843" s="99">
        <f>SUMIFS(通讯通路门店!$AJ:$AJ,通讯通路门店!$S:$S,通讯客户沙盘!$G843)</f>
        <v>0</v>
      </c>
      <c r="X843" s="99">
        <f t="shared" si="65"/>
        <v>0</v>
      </c>
      <c r="Y843" s="99">
        <f>COUNTIFS(通讯通路门店!$S:$S,$G843,通讯通路门店!$J:$J,"荣耀体验店")+COUNTIFS(通讯通路门店!$S:$S,$G843,通讯通路门店!$J:$J,"荣耀授权专卖店")</f>
        <v>0</v>
      </c>
      <c r="Z843" s="99">
        <f>COUNTIFS(通讯通路门店!$S:$S,$G843,通讯通路门店!$J:$J,"VIVO体验店")</f>
        <v>0</v>
      </c>
      <c r="AA843" s="99">
        <f>COUNTIFS(通讯通路门店!$S:$S,$G843,通讯通路门店!$J:$J,"OPPO体验店")</f>
        <v>0</v>
      </c>
      <c r="AB843" s="99">
        <f>COUNTIFS(通讯通路门店!$S:$S,$G843,通讯通路门店!$J:$J,"华为授权体验店")+COUNTIFS(通讯通路门店!$S:$S,$G843,通讯通路门店!$J:$J,"华为堡垒店")</f>
        <v>0</v>
      </c>
      <c r="AC843" s="99">
        <f>COUNTIFS(通讯通路门店!$S:$S,$G843,通讯通路门店!$J:$J,"小米体验店")</f>
        <v>0</v>
      </c>
      <c r="AD843" s="99">
        <f>COUNTIFS(通讯通路门店!$S:$S,$G843,通讯通路门店!$J:$J,"苹果体验店")</f>
        <v>0</v>
      </c>
      <c r="AE843" s="99">
        <f>COUNTIFS(通讯通路门店!$S:$S,$G843,通讯通路门店!$J:$J,"其他品牌专卖店")</f>
        <v>0</v>
      </c>
      <c r="AF843" s="99">
        <f>SUMIFS(通讯通路门店!$BI:$BI,通讯通路门店!$S:$S,$G843)</f>
        <v>0</v>
      </c>
      <c r="AG843" s="99">
        <f>SUMIFS(通讯通路门店!$BH:$BH,通讯通路门店!$S:$S,$G843)</f>
        <v>0</v>
      </c>
      <c r="AH843" s="99">
        <f t="shared" si="66"/>
        <v>0</v>
      </c>
      <c r="AI843" s="99">
        <f>SUMIFS(通讯通路门店!$BB:$BB,通讯通路门店!$S:$S,$G843)</f>
        <v>0</v>
      </c>
      <c r="AJ843" s="99">
        <f>SUMIFS(通讯通路门店!$BE:$BE,通讯通路门店!$S:$S,$G843)</f>
        <v>0</v>
      </c>
      <c r="AK843" s="99">
        <f>SUMIFS(通讯通路门店!$BG:$BG,通讯通路门店!$S:$S,$G843)</f>
        <v>0</v>
      </c>
      <c r="AL843" s="99">
        <f>SUMIFS(通讯通路门店!$BC:$BC,通讯通路门店!$S:$S,$G843)</f>
        <v>0</v>
      </c>
      <c r="AM843" s="99">
        <f>SUMIFS(通讯通路门店!$BD:$BD,通讯通路门店!$S:$S,$G843)</f>
        <v>0</v>
      </c>
      <c r="AN843" s="99">
        <f>SUMIFS(通讯通路门店!$BF:$BF,通讯通路门店!$S:$S,$G843)</f>
        <v>0</v>
      </c>
      <c r="AO843" s="99">
        <f t="shared" si="67"/>
        <v>0</v>
      </c>
      <c r="AP843" s="99">
        <f>SUMIFS(通讯通路门店!$K:$K,通讯通路门店!$S:$S,$G843)</f>
        <v>0</v>
      </c>
      <c r="AQ843" s="83"/>
      <c r="AR843" s="99">
        <f>SUMIFS(通讯通路门店!$T:$T,通讯通路门店!$S:$S,$G843)</f>
        <v>0</v>
      </c>
      <c r="AS843" s="99">
        <f>SUMIFS(通讯通路门店!$U:$U,通讯通路门店!$S:$S,$G843)</f>
        <v>0</v>
      </c>
      <c r="AT843" s="99">
        <f>SUMIFS(通讯通路门店!$V:$V,通讯通路门店!$S:$S,$G843)</f>
        <v>0</v>
      </c>
      <c r="AU843" s="99">
        <f>SUMIFS(通讯通路门店!$W:$W,通讯通路门店!$S:$S,$G843)</f>
        <v>0</v>
      </c>
      <c r="AV843" s="99">
        <f>SUMIFS(通讯通路门店!$Z:$Z,通讯通路门店!$S:$S,$G843)</f>
        <v>0</v>
      </c>
      <c r="AW843" s="99">
        <f>SUMIFS(通讯通路门店!$AB:$AB,通讯通路门店!$S:$S,$G843)</f>
        <v>0</v>
      </c>
      <c r="AX843" s="99">
        <f>SUMIFS(通讯通路门店!$X:$X,通讯通路门店!$S:$S,$G843)</f>
        <v>0</v>
      </c>
      <c r="AY843" s="99">
        <f>SUMIFS(通讯通路门店!$Y:$Y,通讯通路门店!$S:$S,$G843)</f>
        <v>0</v>
      </c>
      <c r="AZ843" s="99">
        <f>SUMIFS(通讯通路门店!$AA:$AA,通讯通路门店!$S:$S,$G843)</f>
        <v>0</v>
      </c>
      <c r="BA843" s="99">
        <f t="shared" si="68"/>
        <v>0</v>
      </c>
      <c r="BB843" s="99">
        <f t="shared" si="69"/>
        <v>0</v>
      </c>
      <c r="BC843" s="99">
        <f>SUMIFS(通讯通路门店!$W:$W,通讯通路门店!$S:$S,$G843,通讯通路门店!$J:$J,"荣耀体验店")+SUMIFS(通讯通路门店!$W:$W,通讯通路门店!$S:$S,$G843,通讯通路门店!$J:$J,"荣耀授权专卖店")</f>
        <v>0</v>
      </c>
      <c r="BD843" s="99">
        <f>SUMIFS(通讯通路门店!$Z:$Z,通讯通路门店!$S:$S,$G843,通讯通路门店!$J:$J,"VIVO体验店")</f>
        <v>0</v>
      </c>
      <c r="BE843" s="99">
        <f>SUMIFS(通讯通路门店!$AB:$AB,通讯通路门店!$S:$S,$G843,通讯通路门店!$J:$J,"OPPO体验店")</f>
        <v>0</v>
      </c>
      <c r="BF843" s="99">
        <f>SUMIFS(通讯通路门店!$X:$X,通讯通路门店!$S:$S,$G843,通讯通路门店!$J:$J,"华为授权体验店")+SUMIFS(通讯通路门店!$AA:$AA,通讯通路门店!$S:$S,$G843,通讯通路门店!$J:$J,"华为堡垒店")</f>
        <v>0</v>
      </c>
      <c r="BG843" s="99">
        <f>SUMIFS(通讯通路门店!$Y:$Y,通讯通路门店!$S:$S,$G843,通讯通路门店!$J:$J,"小米体验店")</f>
        <v>0</v>
      </c>
      <c r="BH843" s="99">
        <f>SUMIFS(通讯通路门店!$AA:$AA,通讯通路门店!$S:$S,$G843,通讯通路门店!$J:$J,"苹果体验店")</f>
        <v>0</v>
      </c>
      <c r="BI843" s="99">
        <f>SUMIFS(通讯通路门店!$K:$K,通讯通路门店!$S:$S,$G843,通讯通路门店!$J:$J,"其他品牌专卖店")</f>
        <v>0</v>
      </c>
      <c r="BJ843" s="99">
        <f>SUMIFS(通讯通路门店!$AC:$AC,通讯通路门店!$S:$S,$G843)</f>
        <v>0</v>
      </c>
      <c r="BK843" s="99">
        <f>SUMIFS(通讯通路门店!$AD:$AD,通讯通路门店!$S:$S,$G843)</f>
        <v>0</v>
      </c>
      <c r="BL843" s="99">
        <f>SUMIFS(通讯通路门店!$AE:$AE,通讯通路门店!$S:$S,$G843)</f>
        <v>0</v>
      </c>
      <c r="BM843" s="99">
        <f>SUMIFS(通讯通路门店!$AF:$AF,通讯通路门店!$S:$S,$G843)</f>
        <v>0</v>
      </c>
      <c r="BN843" s="99">
        <f>SUMIFS(通讯通路门店!$AG:$AG,通讯通路门店!$S:$S,$G843)</f>
        <v>0</v>
      </c>
      <c r="BO843" s="99">
        <f>SUMIFS(通讯通路门店!$AH:$AH,通讯通路门店!$S:$S,$G843)</f>
        <v>0</v>
      </c>
      <c r="BP843" s="99">
        <f>SUMIFS(通讯通路门店!$AI:$AI,通讯通路门店!$S:$S,$G843)</f>
        <v>0</v>
      </c>
      <c r="BQ843" s="83"/>
    </row>
    <row r="844" spans="1:69">
      <c r="A844" s="99" t="str">
        <f>IFERROR(_xlfn.XLOOKUP($G844,通讯通路门店!$S$4:$S$993933,通讯通路门店!$A$4:$A$993933,0,0),"")</f>
        <v/>
      </c>
      <c r="B844" s="99" t="str">
        <f>IFERROR(_xlfn.XLOOKUP($G844,通讯通路门店!$S$4:$S$993933,通讯通路门店!$B$4:$B$993933,0,0),"")</f>
        <v/>
      </c>
      <c r="C844" s="99" t="str">
        <f>IFERROR(_xlfn.XLOOKUP($G844,通讯通路门店!$S$4:$S$993933,通讯通路门店!$C$4:$C$993933,0,0),"")</f>
        <v/>
      </c>
      <c r="D844" s="99" t="str">
        <f>IFERROR(_xlfn.XLOOKUP($G844,通讯通路门店!$S$4:$S$993933,通讯通路门店!$D$4:$D$993933,0,0),"")</f>
        <v/>
      </c>
      <c r="E844" s="83"/>
      <c r="F844" s="83"/>
      <c r="G844" s="101" t="e">
        <v>#N/A</v>
      </c>
      <c r="H844" s="102" t="str">
        <f>IFERROR(_xlfn.XLOOKUP($G844,通讯通路门店!$S$4:$S$993933,通讯通路门店!$R$4:$R$993933,0,0),"")</f>
        <v/>
      </c>
      <c r="I844" s="83"/>
      <c r="J844" s="83"/>
      <c r="K844" s="83"/>
      <c r="L844" s="83"/>
      <c r="M844" s="83"/>
      <c r="N844" s="83"/>
      <c r="O844" s="83"/>
      <c r="P844" s="83"/>
      <c r="Q844" s="83"/>
      <c r="R844" s="83"/>
      <c r="S844" s="83"/>
      <c r="T844" s="83"/>
      <c r="U844" s="99">
        <f>COUNTIF(通讯通路门店!$S:$S,$G844)</f>
        <v>0</v>
      </c>
      <c r="V844" s="99">
        <f>COUNTIFS(通讯通路门店!$S:$S,$G844,通讯通路门店!$J:$J,"综合卖场")</f>
        <v>0</v>
      </c>
      <c r="W844" s="99">
        <f>SUMIFS(通讯通路门店!$AJ:$AJ,通讯通路门店!$S:$S,通讯客户沙盘!$G844)</f>
        <v>0</v>
      </c>
      <c r="X844" s="99">
        <f t="shared" si="65"/>
        <v>0</v>
      </c>
      <c r="Y844" s="99">
        <f>COUNTIFS(通讯通路门店!$S:$S,$G844,通讯通路门店!$J:$J,"荣耀体验店")+COUNTIFS(通讯通路门店!$S:$S,$G844,通讯通路门店!$J:$J,"荣耀授权专卖店")</f>
        <v>0</v>
      </c>
      <c r="Z844" s="99">
        <f>COUNTIFS(通讯通路门店!$S:$S,$G844,通讯通路门店!$J:$J,"VIVO体验店")</f>
        <v>0</v>
      </c>
      <c r="AA844" s="99">
        <f>COUNTIFS(通讯通路门店!$S:$S,$G844,通讯通路门店!$J:$J,"OPPO体验店")</f>
        <v>0</v>
      </c>
      <c r="AB844" s="99">
        <f>COUNTIFS(通讯通路门店!$S:$S,$G844,通讯通路门店!$J:$J,"华为授权体验店")+COUNTIFS(通讯通路门店!$S:$S,$G844,通讯通路门店!$J:$J,"华为堡垒店")</f>
        <v>0</v>
      </c>
      <c r="AC844" s="99">
        <f>COUNTIFS(通讯通路门店!$S:$S,$G844,通讯通路门店!$J:$J,"小米体验店")</f>
        <v>0</v>
      </c>
      <c r="AD844" s="99">
        <f>COUNTIFS(通讯通路门店!$S:$S,$G844,通讯通路门店!$J:$J,"苹果体验店")</f>
        <v>0</v>
      </c>
      <c r="AE844" s="99">
        <f>COUNTIFS(通讯通路门店!$S:$S,$G844,通讯通路门店!$J:$J,"其他品牌专卖店")</f>
        <v>0</v>
      </c>
      <c r="AF844" s="99">
        <f>SUMIFS(通讯通路门店!$BI:$BI,通讯通路门店!$S:$S,$G844)</f>
        <v>0</v>
      </c>
      <c r="AG844" s="99">
        <f>SUMIFS(通讯通路门店!$BH:$BH,通讯通路门店!$S:$S,$G844)</f>
        <v>0</v>
      </c>
      <c r="AH844" s="99">
        <f t="shared" si="66"/>
        <v>0</v>
      </c>
      <c r="AI844" s="99">
        <f>SUMIFS(通讯通路门店!$BB:$BB,通讯通路门店!$S:$S,$G844)</f>
        <v>0</v>
      </c>
      <c r="AJ844" s="99">
        <f>SUMIFS(通讯通路门店!$BE:$BE,通讯通路门店!$S:$S,$G844)</f>
        <v>0</v>
      </c>
      <c r="AK844" s="99">
        <f>SUMIFS(通讯通路门店!$BG:$BG,通讯通路门店!$S:$S,$G844)</f>
        <v>0</v>
      </c>
      <c r="AL844" s="99">
        <f>SUMIFS(通讯通路门店!$BC:$BC,通讯通路门店!$S:$S,$G844)</f>
        <v>0</v>
      </c>
      <c r="AM844" s="99">
        <f>SUMIFS(通讯通路门店!$BD:$BD,通讯通路门店!$S:$S,$G844)</f>
        <v>0</v>
      </c>
      <c r="AN844" s="99">
        <f>SUMIFS(通讯通路门店!$BF:$BF,通讯通路门店!$S:$S,$G844)</f>
        <v>0</v>
      </c>
      <c r="AO844" s="99">
        <f t="shared" si="67"/>
        <v>0</v>
      </c>
      <c r="AP844" s="99">
        <f>SUMIFS(通讯通路门店!$K:$K,通讯通路门店!$S:$S,$G844)</f>
        <v>0</v>
      </c>
      <c r="AQ844" s="83"/>
      <c r="AR844" s="99">
        <f>SUMIFS(通讯通路门店!$T:$T,通讯通路门店!$S:$S,$G844)</f>
        <v>0</v>
      </c>
      <c r="AS844" s="99">
        <f>SUMIFS(通讯通路门店!$U:$U,通讯通路门店!$S:$S,$G844)</f>
        <v>0</v>
      </c>
      <c r="AT844" s="99">
        <f>SUMIFS(通讯通路门店!$V:$V,通讯通路门店!$S:$S,$G844)</f>
        <v>0</v>
      </c>
      <c r="AU844" s="99">
        <f>SUMIFS(通讯通路门店!$W:$W,通讯通路门店!$S:$S,$G844)</f>
        <v>0</v>
      </c>
      <c r="AV844" s="99">
        <f>SUMIFS(通讯通路门店!$Z:$Z,通讯通路门店!$S:$S,$G844)</f>
        <v>0</v>
      </c>
      <c r="AW844" s="99">
        <f>SUMIFS(通讯通路门店!$AB:$AB,通讯通路门店!$S:$S,$G844)</f>
        <v>0</v>
      </c>
      <c r="AX844" s="99">
        <f>SUMIFS(通讯通路门店!$X:$X,通讯通路门店!$S:$S,$G844)</f>
        <v>0</v>
      </c>
      <c r="AY844" s="99">
        <f>SUMIFS(通讯通路门店!$Y:$Y,通讯通路门店!$S:$S,$G844)</f>
        <v>0</v>
      </c>
      <c r="AZ844" s="99">
        <f>SUMIFS(通讯通路门店!$AA:$AA,通讯通路门店!$S:$S,$G844)</f>
        <v>0</v>
      </c>
      <c r="BA844" s="99">
        <f t="shared" si="68"/>
        <v>0</v>
      </c>
      <c r="BB844" s="99">
        <f t="shared" si="69"/>
        <v>0</v>
      </c>
      <c r="BC844" s="99">
        <f>SUMIFS(通讯通路门店!$W:$W,通讯通路门店!$S:$S,$G844,通讯通路门店!$J:$J,"荣耀体验店")+SUMIFS(通讯通路门店!$W:$W,通讯通路门店!$S:$S,$G844,通讯通路门店!$J:$J,"荣耀授权专卖店")</f>
        <v>0</v>
      </c>
      <c r="BD844" s="99">
        <f>SUMIFS(通讯通路门店!$Z:$Z,通讯通路门店!$S:$S,$G844,通讯通路门店!$J:$J,"VIVO体验店")</f>
        <v>0</v>
      </c>
      <c r="BE844" s="99">
        <f>SUMIFS(通讯通路门店!$AB:$AB,通讯通路门店!$S:$S,$G844,通讯通路门店!$J:$J,"OPPO体验店")</f>
        <v>0</v>
      </c>
      <c r="BF844" s="99">
        <f>SUMIFS(通讯通路门店!$X:$X,通讯通路门店!$S:$S,$G844,通讯通路门店!$J:$J,"华为授权体验店")+SUMIFS(通讯通路门店!$AA:$AA,通讯通路门店!$S:$S,$G844,通讯通路门店!$J:$J,"华为堡垒店")</f>
        <v>0</v>
      </c>
      <c r="BG844" s="99">
        <f>SUMIFS(通讯通路门店!$Y:$Y,通讯通路门店!$S:$S,$G844,通讯通路门店!$J:$J,"小米体验店")</f>
        <v>0</v>
      </c>
      <c r="BH844" s="99">
        <f>SUMIFS(通讯通路门店!$AA:$AA,通讯通路门店!$S:$S,$G844,通讯通路门店!$J:$J,"苹果体验店")</f>
        <v>0</v>
      </c>
      <c r="BI844" s="99">
        <f>SUMIFS(通讯通路门店!$K:$K,通讯通路门店!$S:$S,$G844,通讯通路门店!$J:$J,"其他品牌专卖店")</f>
        <v>0</v>
      </c>
      <c r="BJ844" s="99">
        <f>SUMIFS(通讯通路门店!$AC:$AC,通讯通路门店!$S:$S,$G844)</f>
        <v>0</v>
      </c>
      <c r="BK844" s="99">
        <f>SUMIFS(通讯通路门店!$AD:$AD,通讯通路门店!$S:$S,$G844)</f>
        <v>0</v>
      </c>
      <c r="BL844" s="99">
        <f>SUMIFS(通讯通路门店!$AE:$AE,通讯通路门店!$S:$S,$G844)</f>
        <v>0</v>
      </c>
      <c r="BM844" s="99">
        <f>SUMIFS(通讯通路门店!$AF:$AF,通讯通路门店!$S:$S,$G844)</f>
        <v>0</v>
      </c>
      <c r="BN844" s="99">
        <f>SUMIFS(通讯通路门店!$AG:$AG,通讯通路门店!$S:$S,$G844)</f>
        <v>0</v>
      </c>
      <c r="BO844" s="99">
        <f>SUMIFS(通讯通路门店!$AH:$AH,通讯通路门店!$S:$S,$G844)</f>
        <v>0</v>
      </c>
      <c r="BP844" s="99">
        <f>SUMIFS(通讯通路门店!$AI:$AI,通讯通路门店!$S:$S,$G844)</f>
        <v>0</v>
      </c>
      <c r="BQ844" s="83"/>
    </row>
    <row r="845" spans="1:69">
      <c r="A845" s="99" t="str">
        <f>IFERROR(_xlfn.XLOOKUP($G845,通讯通路门店!$S$4:$S$993933,通讯通路门店!$A$4:$A$993933,0,0),"")</f>
        <v/>
      </c>
      <c r="B845" s="99" t="str">
        <f>IFERROR(_xlfn.XLOOKUP($G845,通讯通路门店!$S$4:$S$993933,通讯通路门店!$B$4:$B$993933,0,0),"")</f>
        <v/>
      </c>
      <c r="C845" s="99" t="str">
        <f>IFERROR(_xlfn.XLOOKUP($G845,通讯通路门店!$S$4:$S$993933,通讯通路门店!$C$4:$C$993933,0,0),"")</f>
        <v/>
      </c>
      <c r="D845" s="99" t="str">
        <f>IFERROR(_xlfn.XLOOKUP($G845,通讯通路门店!$S$4:$S$993933,通讯通路门店!$D$4:$D$993933,0,0),"")</f>
        <v/>
      </c>
      <c r="E845" s="83"/>
      <c r="F845" s="83"/>
      <c r="G845" s="101" t="e">
        <v>#N/A</v>
      </c>
      <c r="H845" s="102" t="str">
        <f>IFERROR(_xlfn.XLOOKUP($G845,通讯通路门店!$S$4:$S$993933,通讯通路门店!$R$4:$R$993933,0,0),"")</f>
        <v/>
      </c>
      <c r="I845" s="83"/>
      <c r="J845" s="83"/>
      <c r="K845" s="83"/>
      <c r="L845" s="83"/>
      <c r="M845" s="83"/>
      <c r="N845" s="83"/>
      <c r="O845" s="83"/>
      <c r="P845" s="83"/>
      <c r="Q845" s="83"/>
      <c r="R845" s="83"/>
      <c r="S845" s="83"/>
      <c r="T845" s="83"/>
      <c r="U845" s="99">
        <f>COUNTIF(通讯通路门店!$S:$S,$G845)</f>
        <v>0</v>
      </c>
      <c r="V845" s="99">
        <f>COUNTIFS(通讯通路门店!$S:$S,$G845,通讯通路门店!$J:$J,"综合卖场")</f>
        <v>0</v>
      </c>
      <c r="W845" s="99">
        <f>SUMIFS(通讯通路门店!$AJ:$AJ,通讯通路门店!$S:$S,通讯客户沙盘!$G845)</f>
        <v>0</v>
      </c>
      <c r="X845" s="99">
        <f t="shared" si="65"/>
        <v>0</v>
      </c>
      <c r="Y845" s="99">
        <f>COUNTIFS(通讯通路门店!$S:$S,$G845,通讯通路门店!$J:$J,"荣耀体验店")+COUNTIFS(通讯通路门店!$S:$S,$G845,通讯通路门店!$J:$J,"荣耀授权专卖店")</f>
        <v>0</v>
      </c>
      <c r="Z845" s="99">
        <f>COUNTIFS(通讯通路门店!$S:$S,$G845,通讯通路门店!$J:$J,"VIVO体验店")</f>
        <v>0</v>
      </c>
      <c r="AA845" s="99">
        <f>COUNTIFS(通讯通路门店!$S:$S,$G845,通讯通路门店!$J:$J,"OPPO体验店")</f>
        <v>0</v>
      </c>
      <c r="AB845" s="99">
        <f>COUNTIFS(通讯通路门店!$S:$S,$G845,通讯通路门店!$J:$J,"华为授权体验店")+COUNTIFS(通讯通路门店!$S:$S,$G845,通讯通路门店!$J:$J,"华为堡垒店")</f>
        <v>0</v>
      </c>
      <c r="AC845" s="99">
        <f>COUNTIFS(通讯通路门店!$S:$S,$G845,通讯通路门店!$J:$J,"小米体验店")</f>
        <v>0</v>
      </c>
      <c r="AD845" s="99">
        <f>COUNTIFS(通讯通路门店!$S:$S,$G845,通讯通路门店!$J:$J,"苹果体验店")</f>
        <v>0</v>
      </c>
      <c r="AE845" s="99">
        <f>COUNTIFS(通讯通路门店!$S:$S,$G845,通讯通路门店!$J:$J,"其他品牌专卖店")</f>
        <v>0</v>
      </c>
      <c r="AF845" s="99">
        <f>SUMIFS(通讯通路门店!$BI:$BI,通讯通路门店!$S:$S,$G845)</f>
        <v>0</v>
      </c>
      <c r="AG845" s="99">
        <f>SUMIFS(通讯通路门店!$BH:$BH,通讯通路门店!$S:$S,$G845)</f>
        <v>0</v>
      </c>
      <c r="AH845" s="99">
        <f t="shared" si="66"/>
        <v>0</v>
      </c>
      <c r="AI845" s="99">
        <f>SUMIFS(通讯通路门店!$BB:$BB,通讯通路门店!$S:$S,$G845)</f>
        <v>0</v>
      </c>
      <c r="AJ845" s="99">
        <f>SUMIFS(通讯通路门店!$BE:$BE,通讯通路门店!$S:$S,$G845)</f>
        <v>0</v>
      </c>
      <c r="AK845" s="99">
        <f>SUMIFS(通讯通路门店!$BG:$BG,通讯通路门店!$S:$S,$G845)</f>
        <v>0</v>
      </c>
      <c r="AL845" s="99">
        <f>SUMIFS(通讯通路门店!$BC:$BC,通讯通路门店!$S:$S,$G845)</f>
        <v>0</v>
      </c>
      <c r="AM845" s="99">
        <f>SUMIFS(通讯通路门店!$BD:$BD,通讯通路门店!$S:$S,$G845)</f>
        <v>0</v>
      </c>
      <c r="AN845" s="99">
        <f>SUMIFS(通讯通路门店!$BF:$BF,通讯通路门店!$S:$S,$G845)</f>
        <v>0</v>
      </c>
      <c r="AO845" s="99">
        <f t="shared" si="67"/>
        <v>0</v>
      </c>
      <c r="AP845" s="99">
        <f>SUMIFS(通讯通路门店!$K:$K,通讯通路门店!$S:$S,$G845)</f>
        <v>0</v>
      </c>
      <c r="AQ845" s="83"/>
      <c r="AR845" s="99">
        <f>SUMIFS(通讯通路门店!$T:$T,通讯通路门店!$S:$S,$G845)</f>
        <v>0</v>
      </c>
      <c r="AS845" s="99">
        <f>SUMIFS(通讯通路门店!$U:$U,通讯通路门店!$S:$S,$G845)</f>
        <v>0</v>
      </c>
      <c r="AT845" s="99">
        <f>SUMIFS(通讯通路门店!$V:$V,通讯通路门店!$S:$S,$G845)</f>
        <v>0</v>
      </c>
      <c r="AU845" s="99">
        <f>SUMIFS(通讯通路门店!$W:$W,通讯通路门店!$S:$S,$G845)</f>
        <v>0</v>
      </c>
      <c r="AV845" s="99">
        <f>SUMIFS(通讯通路门店!$Z:$Z,通讯通路门店!$S:$S,$G845)</f>
        <v>0</v>
      </c>
      <c r="AW845" s="99">
        <f>SUMIFS(通讯通路门店!$AB:$AB,通讯通路门店!$S:$S,$G845)</f>
        <v>0</v>
      </c>
      <c r="AX845" s="99">
        <f>SUMIFS(通讯通路门店!$X:$X,通讯通路门店!$S:$S,$G845)</f>
        <v>0</v>
      </c>
      <c r="AY845" s="99">
        <f>SUMIFS(通讯通路门店!$Y:$Y,通讯通路门店!$S:$S,$G845)</f>
        <v>0</v>
      </c>
      <c r="AZ845" s="99">
        <f>SUMIFS(通讯通路门店!$AA:$AA,通讯通路门店!$S:$S,$G845)</f>
        <v>0</v>
      </c>
      <c r="BA845" s="99">
        <f t="shared" si="68"/>
        <v>0</v>
      </c>
      <c r="BB845" s="99">
        <f t="shared" si="69"/>
        <v>0</v>
      </c>
      <c r="BC845" s="99">
        <f>SUMIFS(通讯通路门店!$W:$W,通讯通路门店!$S:$S,$G845,通讯通路门店!$J:$J,"荣耀体验店")+SUMIFS(通讯通路门店!$W:$W,通讯通路门店!$S:$S,$G845,通讯通路门店!$J:$J,"荣耀授权专卖店")</f>
        <v>0</v>
      </c>
      <c r="BD845" s="99">
        <f>SUMIFS(通讯通路门店!$Z:$Z,通讯通路门店!$S:$S,$G845,通讯通路门店!$J:$J,"VIVO体验店")</f>
        <v>0</v>
      </c>
      <c r="BE845" s="99">
        <f>SUMIFS(通讯通路门店!$AB:$AB,通讯通路门店!$S:$S,$G845,通讯通路门店!$J:$J,"OPPO体验店")</f>
        <v>0</v>
      </c>
      <c r="BF845" s="99">
        <f>SUMIFS(通讯通路门店!$X:$X,通讯通路门店!$S:$S,$G845,通讯通路门店!$J:$J,"华为授权体验店")+SUMIFS(通讯通路门店!$AA:$AA,通讯通路门店!$S:$S,$G845,通讯通路门店!$J:$J,"华为堡垒店")</f>
        <v>0</v>
      </c>
      <c r="BG845" s="99">
        <f>SUMIFS(通讯通路门店!$Y:$Y,通讯通路门店!$S:$S,$G845,通讯通路门店!$J:$J,"小米体验店")</f>
        <v>0</v>
      </c>
      <c r="BH845" s="99">
        <f>SUMIFS(通讯通路门店!$AA:$AA,通讯通路门店!$S:$S,$G845,通讯通路门店!$J:$J,"苹果体验店")</f>
        <v>0</v>
      </c>
      <c r="BI845" s="99">
        <f>SUMIFS(通讯通路门店!$K:$K,通讯通路门店!$S:$S,$G845,通讯通路门店!$J:$J,"其他品牌专卖店")</f>
        <v>0</v>
      </c>
      <c r="BJ845" s="99">
        <f>SUMIFS(通讯通路门店!$AC:$AC,通讯通路门店!$S:$S,$G845)</f>
        <v>0</v>
      </c>
      <c r="BK845" s="99">
        <f>SUMIFS(通讯通路门店!$AD:$AD,通讯通路门店!$S:$S,$G845)</f>
        <v>0</v>
      </c>
      <c r="BL845" s="99">
        <f>SUMIFS(通讯通路门店!$AE:$AE,通讯通路门店!$S:$S,$G845)</f>
        <v>0</v>
      </c>
      <c r="BM845" s="99">
        <f>SUMIFS(通讯通路门店!$AF:$AF,通讯通路门店!$S:$S,$G845)</f>
        <v>0</v>
      </c>
      <c r="BN845" s="99">
        <f>SUMIFS(通讯通路门店!$AG:$AG,通讯通路门店!$S:$S,$G845)</f>
        <v>0</v>
      </c>
      <c r="BO845" s="99">
        <f>SUMIFS(通讯通路门店!$AH:$AH,通讯通路门店!$S:$S,$G845)</f>
        <v>0</v>
      </c>
      <c r="BP845" s="99">
        <f>SUMIFS(通讯通路门店!$AI:$AI,通讯通路门店!$S:$S,$G845)</f>
        <v>0</v>
      </c>
      <c r="BQ845" s="83"/>
    </row>
    <row r="846" spans="1:69">
      <c r="A846" s="99" t="str">
        <f>IFERROR(_xlfn.XLOOKUP($G846,通讯通路门店!$S$4:$S$993933,通讯通路门店!$A$4:$A$993933,0,0),"")</f>
        <v/>
      </c>
      <c r="B846" s="99" t="str">
        <f>IFERROR(_xlfn.XLOOKUP($G846,通讯通路门店!$S$4:$S$993933,通讯通路门店!$B$4:$B$993933,0,0),"")</f>
        <v/>
      </c>
      <c r="C846" s="99" t="str">
        <f>IFERROR(_xlfn.XLOOKUP($G846,通讯通路门店!$S$4:$S$993933,通讯通路门店!$C$4:$C$993933,0,0),"")</f>
        <v/>
      </c>
      <c r="D846" s="99" t="str">
        <f>IFERROR(_xlfn.XLOOKUP($G846,通讯通路门店!$S$4:$S$993933,通讯通路门店!$D$4:$D$993933,0,0),"")</f>
        <v/>
      </c>
      <c r="E846" s="83"/>
      <c r="F846" s="83"/>
      <c r="G846" s="101" t="e">
        <v>#N/A</v>
      </c>
      <c r="H846" s="102" t="str">
        <f>IFERROR(_xlfn.XLOOKUP($G846,通讯通路门店!$S$4:$S$993933,通讯通路门店!$R$4:$R$993933,0,0),"")</f>
        <v/>
      </c>
      <c r="I846" s="83"/>
      <c r="J846" s="83"/>
      <c r="K846" s="83"/>
      <c r="L846" s="83"/>
      <c r="M846" s="83"/>
      <c r="N846" s="83"/>
      <c r="O846" s="83"/>
      <c r="P846" s="83"/>
      <c r="Q846" s="83"/>
      <c r="R846" s="83"/>
      <c r="S846" s="83"/>
      <c r="T846" s="83"/>
      <c r="U846" s="99">
        <f>COUNTIF(通讯通路门店!$S:$S,$G846)</f>
        <v>0</v>
      </c>
      <c r="V846" s="99">
        <f>COUNTIFS(通讯通路门店!$S:$S,$G846,通讯通路门店!$J:$J,"综合卖场")</f>
        <v>0</v>
      </c>
      <c r="W846" s="99">
        <f>SUMIFS(通讯通路门店!$AJ:$AJ,通讯通路门店!$S:$S,通讯客户沙盘!$G846)</f>
        <v>0</v>
      </c>
      <c r="X846" s="99">
        <f t="shared" si="65"/>
        <v>0</v>
      </c>
      <c r="Y846" s="99">
        <f>COUNTIFS(通讯通路门店!$S:$S,$G846,通讯通路门店!$J:$J,"荣耀体验店")+COUNTIFS(通讯通路门店!$S:$S,$G846,通讯通路门店!$J:$J,"荣耀授权专卖店")</f>
        <v>0</v>
      </c>
      <c r="Z846" s="99">
        <f>COUNTIFS(通讯通路门店!$S:$S,$G846,通讯通路门店!$J:$J,"VIVO体验店")</f>
        <v>0</v>
      </c>
      <c r="AA846" s="99">
        <f>COUNTIFS(通讯通路门店!$S:$S,$G846,通讯通路门店!$J:$J,"OPPO体验店")</f>
        <v>0</v>
      </c>
      <c r="AB846" s="99">
        <f>COUNTIFS(通讯通路门店!$S:$S,$G846,通讯通路门店!$J:$J,"华为授权体验店")+COUNTIFS(通讯通路门店!$S:$S,$G846,通讯通路门店!$J:$J,"华为堡垒店")</f>
        <v>0</v>
      </c>
      <c r="AC846" s="99">
        <f>COUNTIFS(通讯通路门店!$S:$S,$G846,通讯通路门店!$J:$J,"小米体验店")</f>
        <v>0</v>
      </c>
      <c r="AD846" s="99">
        <f>COUNTIFS(通讯通路门店!$S:$S,$G846,通讯通路门店!$J:$J,"苹果体验店")</f>
        <v>0</v>
      </c>
      <c r="AE846" s="99">
        <f>COUNTIFS(通讯通路门店!$S:$S,$G846,通讯通路门店!$J:$J,"其他品牌专卖店")</f>
        <v>0</v>
      </c>
      <c r="AF846" s="99">
        <f>SUMIFS(通讯通路门店!$BI:$BI,通讯通路门店!$S:$S,$G846)</f>
        <v>0</v>
      </c>
      <c r="AG846" s="99">
        <f>SUMIFS(通讯通路门店!$BH:$BH,通讯通路门店!$S:$S,$G846)</f>
        <v>0</v>
      </c>
      <c r="AH846" s="99">
        <f t="shared" si="66"/>
        <v>0</v>
      </c>
      <c r="AI846" s="99">
        <f>SUMIFS(通讯通路门店!$BB:$BB,通讯通路门店!$S:$S,$G846)</f>
        <v>0</v>
      </c>
      <c r="AJ846" s="99">
        <f>SUMIFS(通讯通路门店!$BE:$BE,通讯通路门店!$S:$S,$G846)</f>
        <v>0</v>
      </c>
      <c r="AK846" s="99">
        <f>SUMIFS(通讯通路门店!$BG:$BG,通讯通路门店!$S:$S,$G846)</f>
        <v>0</v>
      </c>
      <c r="AL846" s="99">
        <f>SUMIFS(通讯通路门店!$BC:$BC,通讯通路门店!$S:$S,$G846)</f>
        <v>0</v>
      </c>
      <c r="AM846" s="99">
        <f>SUMIFS(通讯通路门店!$BD:$BD,通讯通路门店!$S:$S,$G846)</f>
        <v>0</v>
      </c>
      <c r="AN846" s="99">
        <f>SUMIFS(通讯通路门店!$BF:$BF,通讯通路门店!$S:$S,$G846)</f>
        <v>0</v>
      </c>
      <c r="AO846" s="99">
        <f t="shared" si="67"/>
        <v>0</v>
      </c>
      <c r="AP846" s="99">
        <f>SUMIFS(通讯通路门店!$K:$K,通讯通路门店!$S:$S,$G846)</f>
        <v>0</v>
      </c>
      <c r="AQ846" s="83"/>
      <c r="AR846" s="99">
        <f>SUMIFS(通讯通路门店!$T:$T,通讯通路门店!$S:$S,$G846)</f>
        <v>0</v>
      </c>
      <c r="AS846" s="99">
        <f>SUMIFS(通讯通路门店!$U:$U,通讯通路门店!$S:$S,$G846)</f>
        <v>0</v>
      </c>
      <c r="AT846" s="99">
        <f>SUMIFS(通讯通路门店!$V:$V,通讯通路门店!$S:$S,$G846)</f>
        <v>0</v>
      </c>
      <c r="AU846" s="99">
        <f>SUMIFS(通讯通路门店!$W:$W,通讯通路门店!$S:$S,$G846)</f>
        <v>0</v>
      </c>
      <c r="AV846" s="99">
        <f>SUMIFS(通讯通路门店!$Z:$Z,通讯通路门店!$S:$S,$G846)</f>
        <v>0</v>
      </c>
      <c r="AW846" s="99">
        <f>SUMIFS(通讯通路门店!$AB:$AB,通讯通路门店!$S:$S,$G846)</f>
        <v>0</v>
      </c>
      <c r="AX846" s="99">
        <f>SUMIFS(通讯通路门店!$X:$X,通讯通路门店!$S:$S,$G846)</f>
        <v>0</v>
      </c>
      <c r="AY846" s="99">
        <f>SUMIFS(通讯通路门店!$Y:$Y,通讯通路门店!$S:$S,$G846)</f>
        <v>0</v>
      </c>
      <c r="AZ846" s="99">
        <f>SUMIFS(通讯通路门店!$AA:$AA,通讯通路门店!$S:$S,$G846)</f>
        <v>0</v>
      </c>
      <c r="BA846" s="99">
        <f t="shared" si="68"/>
        <v>0</v>
      </c>
      <c r="BB846" s="99">
        <f t="shared" si="69"/>
        <v>0</v>
      </c>
      <c r="BC846" s="99">
        <f>SUMIFS(通讯通路门店!$W:$W,通讯通路门店!$S:$S,$G846,通讯通路门店!$J:$J,"荣耀体验店")+SUMIFS(通讯通路门店!$W:$W,通讯通路门店!$S:$S,$G846,通讯通路门店!$J:$J,"荣耀授权专卖店")</f>
        <v>0</v>
      </c>
      <c r="BD846" s="99">
        <f>SUMIFS(通讯通路门店!$Z:$Z,通讯通路门店!$S:$S,$G846,通讯通路门店!$J:$J,"VIVO体验店")</f>
        <v>0</v>
      </c>
      <c r="BE846" s="99">
        <f>SUMIFS(通讯通路门店!$AB:$AB,通讯通路门店!$S:$S,$G846,通讯通路门店!$J:$J,"OPPO体验店")</f>
        <v>0</v>
      </c>
      <c r="BF846" s="99">
        <f>SUMIFS(通讯通路门店!$X:$X,通讯通路门店!$S:$S,$G846,通讯通路门店!$J:$J,"华为授权体验店")+SUMIFS(通讯通路门店!$AA:$AA,通讯通路门店!$S:$S,$G846,通讯通路门店!$J:$J,"华为堡垒店")</f>
        <v>0</v>
      </c>
      <c r="BG846" s="99">
        <f>SUMIFS(通讯通路门店!$Y:$Y,通讯通路门店!$S:$S,$G846,通讯通路门店!$J:$J,"小米体验店")</f>
        <v>0</v>
      </c>
      <c r="BH846" s="99">
        <f>SUMIFS(通讯通路门店!$AA:$AA,通讯通路门店!$S:$S,$G846,通讯通路门店!$J:$J,"苹果体验店")</f>
        <v>0</v>
      </c>
      <c r="BI846" s="99">
        <f>SUMIFS(通讯通路门店!$K:$K,通讯通路门店!$S:$S,$G846,通讯通路门店!$J:$J,"其他品牌专卖店")</f>
        <v>0</v>
      </c>
      <c r="BJ846" s="99">
        <f>SUMIFS(通讯通路门店!$AC:$AC,通讯通路门店!$S:$S,$G846)</f>
        <v>0</v>
      </c>
      <c r="BK846" s="99">
        <f>SUMIFS(通讯通路门店!$AD:$AD,通讯通路门店!$S:$S,$G846)</f>
        <v>0</v>
      </c>
      <c r="BL846" s="99">
        <f>SUMIFS(通讯通路门店!$AE:$AE,通讯通路门店!$S:$S,$G846)</f>
        <v>0</v>
      </c>
      <c r="BM846" s="99">
        <f>SUMIFS(通讯通路门店!$AF:$AF,通讯通路门店!$S:$S,$G846)</f>
        <v>0</v>
      </c>
      <c r="BN846" s="99">
        <f>SUMIFS(通讯通路门店!$AG:$AG,通讯通路门店!$S:$S,$G846)</f>
        <v>0</v>
      </c>
      <c r="BO846" s="99">
        <f>SUMIFS(通讯通路门店!$AH:$AH,通讯通路门店!$S:$S,$G846)</f>
        <v>0</v>
      </c>
      <c r="BP846" s="99">
        <f>SUMIFS(通讯通路门店!$AI:$AI,通讯通路门店!$S:$S,$G846)</f>
        <v>0</v>
      </c>
      <c r="BQ846" s="83"/>
    </row>
    <row r="847" spans="1:69">
      <c r="A847" s="99" t="str">
        <f>IFERROR(_xlfn.XLOOKUP($G847,通讯通路门店!$S$4:$S$993933,通讯通路门店!$A$4:$A$993933,0,0),"")</f>
        <v/>
      </c>
      <c r="B847" s="99" t="str">
        <f>IFERROR(_xlfn.XLOOKUP($G847,通讯通路门店!$S$4:$S$993933,通讯通路门店!$B$4:$B$993933,0,0),"")</f>
        <v/>
      </c>
      <c r="C847" s="99" t="str">
        <f>IFERROR(_xlfn.XLOOKUP($G847,通讯通路门店!$S$4:$S$993933,通讯通路门店!$C$4:$C$993933,0,0),"")</f>
        <v/>
      </c>
      <c r="D847" s="99" t="str">
        <f>IFERROR(_xlfn.XLOOKUP($G847,通讯通路门店!$S$4:$S$993933,通讯通路门店!$D$4:$D$993933,0,0),"")</f>
        <v/>
      </c>
      <c r="E847" s="83"/>
      <c r="F847" s="83"/>
      <c r="G847" s="101" t="e">
        <v>#N/A</v>
      </c>
      <c r="H847" s="102" t="str">
        <f>IFERROR(_xlfn.XLOOKUP($G847,通讯通路门店!$S$4:$S$993933,通讯通路门店!$R$4:$R$993933,0,0),"")</f>
        <v/>
      </c>
      <c r="I847" s="83"/>
      <c r="J847" s="83"/>
      <c r="K847" s="83"/>
      <c r="L847" s="83"/>
      <c r="M847" s="83"/>
      <c r="N847" s="83"/>
      <c r="O847" s="83"/>
      <c r="P847" s="83"/>
      <c r="Q847" s="83"/>
      <c r="R847" s="83"/>
      <c r="S847" s="83"/>
      <c r="T847" s="83"/>
      <c r="U847" s="99">
        <f>COUNTIF(通讯通路门店!$S:$S,$G847)</f>
        <v>0</v>
      </c>
      <c r="V847" s="99">
        <f>COUNTIFS(通讯通路门店!$S:$S,$G847,通讯通路门店!$J:$J,"综合卖场")</f>
        <v>0</v>
      </c>
      <c r="W847" s="99">
        <f>SUMIFS(通讯通路门店!$AJ:$AJ,通讯通路门店!$S:$S,通讯客户沙盘!$G847)</f>
        <v>0</v>
      </c>
      <c r="X847" s="99">
        <f t="shared" si="65"/>
        <v>0</v>
      </c>
      <c r="Y847" s="99">
        <f>COUNTIFS(通讯通路门店!$S:$S,$G847,通讯通路门店!$J:$J,"荣耀体验店")+COUNTIFS(通讯通路门店!$S:$S,$G847,通讯通路门店!$J:$J,"荣耀授权专卖店")</f>
        <v>0</v>
      </c>
      <c r="Z847" s="99">
        <f>COUNTIFS(通讯通路门店!$S:$S,$G847,通讯通路门店!$J:$J,"VIVO体验店")</f>
        <v>0</v>
      </c>
      <c r="AA847" s="99">
        <f>COUNTIFS(通讯通路门店!$S:$S,$G847,通讯通路门店!$J:$J,"OPPO体验店")</f>
        <v>0</v>
      </c>
      <c r="AB847" s="99">
        <f>COUNTIFS(通讯通路门店!$S:$S,$G847,通讯通路门店!$J:$J,"华为授权体验店")+COUNTIFS(通讯通路门店!$S:$S,$G847,通讯通路门店!$J:$J,"华为堡垒店")</f>
        <v>0</v>
      </c>
      <c r="AC847" s="99">
        <f>COUNTIFS(通讯通路门店!$S:$S,$G847,通讯通路门店!$J:$J,"小米体验店")</f>
        <v>0</v>
      </c>
      <c r="AD847" s="99">
        <f>COUNTIFS(通讯通路门店!$S:$S,$G847,通讯通路门店!$J:$J,"苹果体验店")</f>
        <v>0</v>
      </c>
      <c r="AE847" s="99">
        <f>COUNTIFS(通讯通路门店!$S:$S,$G847,通讯通路门店!$J:$J,"其他品牌专卖店")</f>
        <v>0</v>
      </c>
      <c r="AF847" s="99">
        <f>SUMIFS(通讯通路门店!$BI:$BI,通讯通路门店!$S:$S,$G847)</f>
        <v>0</v>
      </c>
      <c r="AG847" s="99">
        <f>SUMIFS(通讯通路门店!$BH:$BH,通讯通路门店!$S:$S,$G847)</f>
        <v>0</v>
      </c>
      <c r="AH847" s="99">
        <f t="shared" si="66"/>
        <v>0</v>
      </c>
      <c r="AI847" s="99">
        <f>SUMIFS(通讯通路门店!$BB:$BB,通讯通路门店!$S:$S,$G847)</f>
        <v>0</v>
      </c>
      <c r="AJ847" s="99">
        <f>SUMIFS(通讯通路门店!$BE:$BE,通讯通路门店!$S:$S,$G847)</f>
        <v>0</v>
      </c>
      <c r="AK847" s="99">
        <f>SUMIFS(通讯通路门店!$BG:$BG,通讯通路门店!$S:$S,$G847)</f>
        <v>0</v>
      </c>
      <c r="AL847" s="99">
        <f>SUMIFS(通讯通路门店!$BC:$BC,通讯通路门店!$S:$S,$G847)</f>
        <v>0</v>
      </c>
      <c r="AM847" s="99">
        <f>SUMIFS(通讯通路门店!$BD:$BD,通讯通路门店!$S:$S,$G847)</f>
        <v>0</v>
      </c>
      <c r="AN847" s="99">
        <f>SUMIFS(通讯通路门店!$BF:$BF,通讯通路门店!$S:$S,$G847)</f>
        <v>0</v>
      </c>
      <c r="AO847" s="99">
        <f t="shared" si="67"/>
        <v>0</v>
      </c>
      <c r="AP847" s="99">
        <f>SUMIFS(通讯通路门店!$K:$K,通讯通路门店!$S:$S,$G847)</f>
        <v>0</v>
      </c>
      <c r="AQ847" s="83"/>
      <c r="AR847" s="99">
        <f>SUMIFS(通讯通路门店!$T:$T,通讯通路门店!$S:$S,$G847)</f>
        <v>0</v>
      </c>
      <c r="AS847" s="99">
        <f>SUMIFS(通讯通路门店!$U:$U,通讯通路门店!$S:$S,$G847)</f>
        <v>0</v>
      </c>
      <c r="AT847" s="99">
        <f>SUMIFS(通讯通路门店!$V:$V,通讯通路门店!$S:$S,$G847)</f>
        <v>0</v>
      </c>
      <c r="AU847" s="99">
        <f>SUMIFS(通讯通路门店!$W:$W,通讯通路门店!$S:$S,$G847)</f>
        <v>0</v>
      </c>
      <c r="AV847" s="99">
        <f>SUMIFS(通讯通路门店!$Z:$Z,通讯通路门店!$S:$S,$G847)</f>
        <v>0</v>
      </c>
      <c r="AW847" s="99">
        <f>SUMIFS(通讯通路门店!$AB:$AB,通讯通路门店!$S:$S,$G847)</f>
        <v>0</v>
      </c>
      <c r="AX847" s="99">
        <f>SUMIFS(通讯通路门店!$X:$X,通讯通路门店!$S:$S,$G847)</f>
        <v>0</v>
      </c>
      <c r="AY847" s="99">
        <f>SUMIFS(通讯通路门店!$Y:$Y,通讯通路门店!$S:$S,$G847)</f>
        <v>0</v>
      </c>
      <c r="AZ847" s="99">
        <f>SUMIFS(通讯通路门店!$AA:$AA,通讯通路门店!$S:$S,$G847)</f>
        <v>0</v>
      </c>
      <c r="BA847" s="99">
        <f t="shared" si="68"/>
        <v>0</v>
      </c>
      <c r="BB847" s="99">
        <f t="shared" si="69"/>
        <v>0</v>
      </c>
      <c r="BC847" s="99">
        <f>SUMIFS(通讯通路门店!$W:$W,通讯通路门店!$S:$S,$G847,通讯通路门店!$J:$J,"荣耀体验店")+SUMIFS(通讯通路门店!$W:$W,通讯通路门店!$S:$S,$G847,通讯通路门店!$J:$J,"荣耀授权专卖店")</f>
        <v>0</v>
      </c>
      <c r="BD847" s="99">
        <f>SUMIFS(通讯通路门店!$Z:$Z,通讯通路门店!$S:$S,$G847,通讯通路门店!$J:$J,"VIVO体验店")</f>
        <v>0</v>
      </c>
      <c r="BE847" s="99">
        <f>SUMIFS(通讯通路门店!$AB:$AB,通讯通路门店!$S:$S,$G847,通讯通路门店!$J:$J,"OPPO体验店")</f>
        <v>0</v>
      </c>
      <c r="BF847" s="99">
        <f>SUMIFS(通讯通路门店!$X:$X,通讯通路门店!$S:$S,$G847,通讯通路门店!$J:$J,"华为授权体验店")+SUMIFS(通讯通路门店!$AA:$AA,通讯通路门店!$S:$S,$G847,通讯通路门店!$J:$J,"华为堡垒店")</f>
        <v>0</v>
      </c>
      <c r="BG847" s="99">
        <f>SUMIFS(通讯通路门店!$Y:$Y,通讯通路门店!$S:$S,$G847,通讯通路门店!$J:$J,"小米体验店")</f>
        <v>0</v>
      </c>
      <c r="BH847" s="99">
        <f>SUMIFS(通讯通路门店!$AA:$AA,通讯通路门店!$S:$S,$G847,通讯通路门店!$J:$J,"苹果体验店")</f>
        <v>0</v>
      </c>
      <c r="BI847" s="99">
        <f>SUMIFS(通讯通路门店!$K:$K,通讯通路门店!$S:$S,$G847,通讯通路门店!$J:$J,"其他品牌专卖店")</f>
        <v>0</v>
      </c>
      <c r="BJ847" s="99">
        <f>SUMIFS(通讯通路门店!$AC:$AC,通讯通路门店!$S:$S,$G847)</f>
        <v>0</v>
      </c>
      <c r="BK847" s="99">
        <f>SUMIFS(通讯通路门店!$AD:$AD,通讯通路门店!$S:$S,$G847)</f>
        <v>0</v>
      </c>
      <c r="BL847" s="99">
        <f>SUMIFS(通讯通路门店!$AE:$AE,通讯通路门店!$S:$S,$G847)</f>
        <v>0</v>
      </c>
      <c r="BM847" s="99">
        <f>SUMIFS(通讯通路门店!$AF:$AF,通讯通路门店!$S:$S,$G847)</f>
        <v>0</v>
      </c>
      <c r="BN847" s="99">
        <f>SUMIFS(通讯通路门店!$AG:$AG,通讯通路门店!$S:$S,$G847)</f>
        <v>0</v>
      </c>
      <c r="BO847" s="99">
        <f>SUMIFS(通讯通路门店!$AH:$AH,通讯通路门店!$S:$S,$G847)</f>
        <v>0</v>
      </c>
      <c r="BP847" s="99">
        <f>SUMIFS(通讯通路门店!$AI:$AI,通讯通路门店!$S:$S,$G847)</f>
        <v>0</v>
      </c>
      <c r="BQ847" s="83"/>
    </row>
    <row r="848" spans="1:69">
      <c r="A848" s="99" t="str">
        <f>IFERROR(_xlfn.XLOOKUP($G848,通讯通路门店!$S$4:$S$993933,通讯通路门店!$A$4:$A$993933,0,0),"")</f>
        <v/>
      </c>
      <c r="B848" s="99" t="str">
        <f>IFERROR(_xlfn.XLOOKUP($G848,通讯通路门店!$S$4:$S$993933,通讯通路门店!$B$4:$B$993933,0,0),"")</f>
        <v/>
      </c>
      <c r="C848" s="99" t="str">
        <f>IFERROR(_xlfn.XLOOKUP($G848,通讯通路门店!$S$4:$S$993933,通讯通路门店!$C$4:$C$993933,0,0),"")</f>
        <v/>
      </c>
      <c r="D848" s="99" t="str">
        <f>IFERROR(_xlfn.XLOOKUP($G848,通讯通路门店!$S$4:$S$993933,通讯通路门店!$D$4:$D$993933,0,0),"")</f>
        <v/>
      </c>
      <c r="E848" s="83"/>
      <c r="F848" s="83"/>
      <c r="G848" s="101" t="e">
        <v>#N/A</v>
      </c>
      <c r="H848" s="102" t="str">
        <f>IFERROR(_xlfn.XLOOKUP($G848,通讯通路门店!$S$4:$S$993933,通讯通路门店!$R$4:$R$993933,0,0),"")</f>
        <v/>
      </c>
      <c r="I848" s="83"/>
      <c r="J848" s="83"/>
      <c r="K848" s="83"/>
      <c r="L848" s="83"/>
      <c r="M848" s="83"/>
      <c r="N848" s="83"/>
      <c r="O848" s="83"/>
      <c r="P848" s="83"/>
      <c r="Q848" s="83"/>
      <c r="R848" s="83"/>
      <c r="S848" s="83"/>
      <c r="T848" s="83"/>
      <c r="U848" s="99">
        <f>COUNTIF(通讯通路门店!$S:$S,$G848)</f>
        <v>0</v>
      </c>
      <c r="V848" s="99">
        <f>COUNTIFS(通讯通路门店!$S:$S,$G848,通讯通路门店!$J:$J,"综合卖场")</f>
        <v>0</v>
      </c>
      <c r="W848" s="99">
        <f>SUMIFS(通讯通路门店!$AJ:$AJ,通讯通路门店!$S:$S,通讯客户沙盘!$G848)</f>
        <v>0</v>
      </c>
      <c r="X848" s="99">
        <f t="shared" si="65"/>
        <v>0</v>
      </c>
      <c r="Y848" s="99">
        <f>COUNTIFS(通讯通路门店!$S:$S,$G848,通讯通路门店!$J:$J,"荣耀体验店")+COUNTIFS(通讯通路门店!$S:$S,$G848,通讯通路门店!$J:$J,"荣耀授权专卖店")</f>
        <v>0</v>
      </c>
      <c r="Z848" s="99">
        <f>COUNTIFS(通讯通路门店!$S:$S,$G848,通讯通路门店!$J:$J,"VIVO体验店")</f>
        <v>0</v>
      </c>
      <c r="AA848" s="99">
        <f>COUNTIFS(通讯通路门店!$S:$S,$G848,通讯通路门店!$J:$J,"OPPO体验店")</f>
        <v>0</v>
      </c>
      <c r="AB848" s="99">
        <f>COUNTIFS(通讯通路门店!$S:$S,$G848,通讯通路门店!$J:$J,"华为授权体验店")+COUNTIFS(通讯通路门店!$S:$S,$G848,通讯通路门店!$J:$J,"华为堡垒店")</f>
        <v>0</v>
      </c>
      <c r="AC848" s="99">
        <f>COUNTIFS(通讯通路门店!$S:$S,$G848,通讯通路门店!$J:$J,"小米体验店")</f>
        <v>0</v>
      </c>
      <c r="AD848" s="99">
        <f>COUNTIFS(通讯通路门店!$S:$S,$G848,通讯通路门店!$J:$J,"苹果体验店")</f>
        <v>0</v>
      </c>
      <c r="AE848" s="99">
        <f>COUNTIFS(通讯通路门店!$S:$S,$G848,通讯通路门店!$J:$J,"其他品牌专卖店")</f>
        <v>0</v>
      </c>
      <c r="AF848" s="99">
        <f>SUMIFS(通讯通路门店!$BI:$BI,通讯通路门店!$S:$S,$G848)</f>
        <v>0</v>
      </c>
      <c r="AG848" s="99">
        <f>SUMIFS(通讯通路门店!$BH:$BH,通讯通路门店!$S:$S,$G848)</f>
        <v>0</v>
      </c>
      <c r="AH848" s="99">
        <f t="shared" si="66"/>
        <v>0</v>
      </c>
      <c r="AI848" s="99">
        <f>SUMIFS(通讯通路门店!$BB:$BB,通讯通路门店!$S:$S,$G848)</f>
        <v>0</v>
      </c>
      <c r="AJ848" s="99">
        <f>SUMIFS(通讯通路门店!$BE:$BE,通讯通路门店!$S:$S,$G848)</f>
        <v>0</v>
      </c>
      <c r="AK848" s="99">
        <f>SUMIFS(通讯通路门店!$BG:$BG,通讯通路门店!$S:$S,$G848)</f>
        <v>0</v>
      </c>
      <c r="AL848" s="99">
        <f>SUMIFS(通讯通路门店!$BC:$BC,通讯通路门店!$S:$S,$G848)</f>
        <v>0</v>
      </c>
      <c r="AM848" s="99">
        <f>SUMIFS(通讯通路门店!$BD:$BD,通讯通路门店!$S:$S,$G848)</f>
        <v>0</v>
      </c>
      <c r="AN848" s="99">
        <f>SUMIFS(通讯通路门店!$BF:$BF,通讯通路门店!$S:$S,$G848)</f>
        <v>0</v>
      </c>
      <c r="AO848" s="99">
        <f t="shared" si="67"/>
        <v>0</v>
      </c>
      <c r="AP848" s="99">
        <f>SUMIFS(通讯通路门店!$K:$K,通讯通路门店!$S:$S,$G848)</f>
        <v>0</v>
      </c>
      <c r="AQ848" s="83"/>
      <c r="AR848" s="99">
        <f>SUMIFS(通讯通路门店!$T:$T,通讯通路门店!$S:$S,$G848)</f>
        <v>0</v>
      </c>
      <c r="AS848" s="99">
        <f>SUMIFS(通讯通路门店!$U:$U,通讯通路门店!$S:$S,$G848)</f>
        <v>0</v>
      </c>
      <c r="AT848" s="99">
        <f>SUMIFS(通讯通路门店!$V:$V,通讯通路门店!$S:$S,$G848)</f>
        <v>0</v>
      </c>
      <c r="AU848" s="99">
        <f>SUMIFS(通讯通路门店!$W:$W,通讯通路门店!$S:$S,$G848)</f>
        <v>0</v>
      </c>
      <c r="AV848" s="99">
        <f>SUMIFS(通讯通路门店!$Z:$Z,通讯通路门店!$S:$S,$G848)</f>
        <v>0</v>
      </c>
      <c r="AW848" s="99">
        <f>SUMIFS(通讯通路门店!$AB:$AB,通讯通路门店!$S:$S,$G848)</f>
        <v>0</v>
      </c>
      <c r="AX848" s="99">
        <f>SUMIFS(通讯通路门店!$X:$X,通讯通路门店!$S:$S,$G848)</f>
        <v>0</v>
      </c>
      <c r="AY848" s="99">
        <f>SUMIFS(通讯通路门店!$Y:$Y,通讯通路门店!$S:$S,$G848)</f>
        <v>0</v>
      </c>
      <c r="AZ848" s="99">
        <f>SUMIFS(通讯通路门店!$AA:$AA,通讯通路门店!$S:$S,$G848)</f>
        <v>0</v>
      </c>
      <c r="BA848" s="99">
        <f t="shared" si="68"/>
        <v>0</v>
      </c>
      <c r="BB848" s="99">
        <f t="shared" si="69"/>
        <v>0</v>
      </c>
      <c r="BC848" s="99">
        <f>SUMIFS(通讯通路门店!$W:$W,通讯通路门店!$S:$S,$G848,通讯通路门店!$J:$J,"荣耀体验店")+SUMIFS(通讯通路门店!$W:$W,通讯通路门店!$S:$S,$G848,通讯通路门店!$J:$J,"荣耀授权专卖店")</f>
        <v>0</v>
      </c>
      <c r="BD848" s="99">
        <f>SUMIFS(通讯通路门店!$Z:$Z,通讯通路门店!$S:$S,$G848,通讯通路门店!$J:$J,"VIVO体验店")</f>
        <v>0</v>
      </c>
      <c r="BE848" s="99">
        <f>SUMIFS(通讯通路门店!$AB:$AB,通讯通路门店!$S:$S,$G848,通讯通路门店!$J:$J,"OPPO体验店")</f>
        <v>0</v>
      </c>
      <c r="BF848" s="99">
        <f>SUMIFS(通讯通路门店!$X:$X,通讯通路门店!$S:$S,$G848,通讯通路门店!$J:$J,"华为授权体验店")+SUMIFS(通讯通路门店!$AA:$AA,通讯通路门店!$S:$S,$G848,通讯通路门店!$J:$J,"华为堡垒店")</f>
        <v>0</v>
      </c>
      <c r="BG848" s="99">
        <f>SUMIFS(通讯通路门店!$Y:$Y,通讯通路门店!$S:$S,$G848,通讯通路门店!$J:$J,"小米体验店")</f>
        <v>0</v>
      </c>
      <c r="BH848" s="99">
        <f>SUMIFS(通讯通路门店!$AA:$AA,通讯通路门店!$S:$S,$G848,通讯通路门店!$J:$J,"苹果体验店")</f>
        <v>0</v>
      </c>
      <c r="BI848" s="99">
        <f>SUMIFS(通讯通路门店!$K:$K,通讯通路门店!$S:$S,$G848,通讯通路门店!$J:$J,"其他品牌专卖店")</f>
        <v>0</v>
      </c>
      <c r="BJ848" s="99">
        <f>SUMIFS(通讯通路门店!$AC:$AC,通讯通路门店!$S:$S,$G848)</f>
        <v>0</v>
      </c>
      <c r="BK848" s="99">
        <f>SUMIFS(通讯通路门店!$AD:$AD,通讯通路门店!$S:$S,$G848)</f>
        <v>0</v>
      </c>
      <c r="BL848" s="99">
        <f>SUMIFS(通讯通路门店!$AE:$AE,通讯通路门店!$S:$S,$G848)</f>
        <v>0</v>
      </c>
      <c r="BM848" s="99">
        <f>SUMIFS(通讯通路门店!$AF:$AF,通讯通路门店!$S:$S,$G848)</f>
        <v>0</v>
      </c>
      <c r="BN848" s="99">
        <f>SUMIFS(通讯通路门店!$AG:$AG,通讯通路门店!$S:$S,$G848)</f>
        <v>0</v>
      </c>
      <c r="BO848" s="99">
        <f>SUMIFS(通讯通路门店!$AH:$AH,通讯通路门店!$S:$S,$G848)</f>
        <v>0</v>
      </c>
      <c r="BP848" s="99">
        <f>SUMIFS(通讯通路门店!$AI:$AI,通讯通路门店!$S:$S,$G848)</f>
        <v>0</v>
      </c>
      <c r="BQ848" s="83"/>
    </row>
    <row r="849" spans="1:69">
      <c r="A849" s="99" t="str">
        <f>IFERROR(_xlfn.XLOOKUP($G849,通讯通路门店!$S$4:$S$993933,通讯通路门店!$A$4:$A$993933,0,0),"")</f>
        <v/>
      </c>
      <c r="B849" s="99" t="str">
        <f>IFERROR(_xlfn.XLOOKUP($G849,通讯通路门店!$S$4:$S$993933,通讯通路门店!$B$4:$B$993933,0,0),"")</f>
        <v/>
      </c>
      <c r="C849" s="99" t="str">
        <f>IFERROR(_xlfn.XLOOKUP($G849,通讯通路门店!$S$4:$S$993933,通讯通路门店!$C$4:$C$993933,0,0),"")</f>
        <v/>
      </c>
      <c r="D849" s="99" t="str">
        <f>IFERROR(_xlfn.XLOOKUP($G849,通讯通路门店!$S$4:$S$993933,通讯通路门店!$D$4:$D$993933,0,0),"")</f>
        <v/>
      </c>
      <c r="E849" s="83"/>
      <c r="F849" s="83"/>
      <c r="G849" s="101" t="e">
        <v>#N/A</v>
      </c>
      <c r="H849" s="102" t="str">
        <f>IFERROR(_xlfn.XLOOKUP($G849,通讯通路门店!$S$4:$S$993933,通讯通路门店!$R$4:$R$993933,0,0),"")</f>
        <v/>
      </c>
      <c r="I849" s="83"/>
      <c r="J849" s="83"/>
      <c r="K849" s="83"/>
      <c r="L849" s="83"/>
      <c r="M849" s="83"/>
      <c r="N849" s="83"/>
      <c r="O849" s="83"/>
      <c r="P849" s="83"/>
      <c r="Q849" s="83"/>
      <c r="R849" s="83"/>
      <c r="S849" s="83"/>
      <c r="T849" s="83"/>
      <c r="U849" s="99">
        <f>COUNTIF(通讯通路门店!$S:$S,$G849)</f>
        <v>0</v>
      </c>
      <c r="V849" s="99">
        <f>COUNTIFS(通讯通路门店!$S:$S,$G849,通讯通路门店!$J:$J,"综合卖场")</f>
        <v>0</v>
      </c>
      <c r="W849" s="99">
        <f>SUMIFS(通讯通路门店!$AJ:$AJ,通讯通路门店!$S:$S,通讯客户沙盘!$G849)</f>
        <v>0</v>
      </c>
      <c r="X849" s="99">
        <f t="shared" si="65"/>
        <v>0</v>
      </c>
      <c r="Y849" s="99">
        <f>COUNTIFS(通讯通路门店!$S:$S,$G849,通讯通路门店!$J:$J,"荣耀体验店")+COUNTIFS(通讯通路门店!$S:$S,$G849,通讯通路门店!$J:$J,"荣耀授权专卖店")</f>
        <v>0</v>
      </c>
      <c r="Z849" s="99">
        <f>COUNTIFS(通讯通路门店!$S:$S,$G849,通讯通路门店!$J:$J,"VIVO体验店")</f>
        <v>0</v>
      </c>
      <c r="AA849" s="99">
        <f>COUNTIFS(通讯通路门店!$S:$S,$G849,通讯通路门店!$J:$J,"OPPO体验店")</f>
        <v>0</v>
      </c>
      <c r="AB849" s="99">
        <f>COUNTIFS(通讯通路门店!$S:$S,$G849,通讯通路门店!$J:$J,"华为授权体验店")+COUNTIFS(通讯通路门店!$S:$S,$G849,通讯通路门店!$J:$J,"华为堡垒店")</f>
        <v>0</v>
      </c>
      <c r="AC849" s="99">
        <f>COUNTIFS(通讯通路门店!$S:$S,$G849,通讯通路门店!$J:$J,"小米体验店")</f>
        <v>0</v>
      </c>
      <c r="AD849" s="99">
        <f>COUNTIFS(通讯通路门店!$S:$S,$G849,通讯通路门店!$J:$J,"苹果体验店")</f>
        <v>0</v>
      </c>
      <c r="AE849" s="99">
        <f>COUNTIFS(通讯通路门店!$S:$S,$G849,通讯通路门店!$J:$J,"其他品牌专卖店")</f>
        <v>0</v>
      </c>
      <c r="AF849" s="99">
        <f>SUMIFS(通讯通路门店!$BI:$BI,通讯通路门店!$S:$S,$G849)</f>
        <v>0</v>
      </c>
      <c r="AG849" s="99">
        <f>SUMIFS(通讯通路门店!$BH:$BH,通讯通路门店!$S:$S,$G849)</f>
        <v>0</v>
      </c>
      <c r="AH849" s="99">
        <f t="shared" si="66"/>
        <v>0</v>
      </c>
      <c r="AI849" s="99">
        <f>SUMIFS(通讯通路门店!$BB:$BB,通讯通路门店!$S:$S,$G849)</f>
        <v>0</v>
      </c>
      <c r="AJ849" s="99">
        <f>SUMIFS(通讯通路门店!$BE:$BE,通讯通路门店!$S:$S,$G849)</f>
        <v>0</v>
      </c>
      <c r="AK849" s="99">
        <f>SUMIFS(通讯通路门店!$BG:$BG,通讯通路门店!$S:$S,$G849)</f>
        <v>0</v>
      </c>
      <c r="AL849" s="99">
        <f>SUMIFS(通讯通路门店!$BC:$BC,通讯通路门店!$S:$S,$G849)</f>
        <v>0</v>
      </c>
      <c r="AM849" s="99">
        <f>SUMIFS(通讯通路门店!$BD:$BD,通讯通路门店!$S:$S,$G849)</f>
        <v>0</v>
      </c>
      <c r="AN849" s="99">
        <f>SUMIFS(通讯通路门店!$BF:$BF,通讯通路门店!$S:$S,$G849)</f>
        <v>0</v>
      </c>
      <c r="AO849" s="99">
        <f t="shared" si="67"/>
        <v>0</v>
      </c>
      <c r="AP849" s="99">
        <f>SUMIFS(通讯通路门店!$K:$K,通讯通路门店!$S:$S,$G849)</f>
        <v>0</v>
      </c>
      <c r="AQ849" s="83"/>
      <c r="AR849" s="99">
        <f>SUMIFS(通讯通路门店!$T:$T,通讯通路门店!$S:$S,$G849)</f>
        <v>0</v>
      </c>
      <c r="AS849" s="99">
        <f>SUMIFS(通讯通路门店!$U:$U,通讯通路门店!$S:$S,$G849)</f>
        <v>0</v>
      </c>
      <c r="AT849" s="99">
        <f>SUMIFS(通讯通路门店!$V:$V,通讯通路门店!$S:$S,$G849)</f>
        <v>0</v>
      </c>
      <c r="AU849" s="99">
        <f>SUMIFS(通讯通路门店!$W:$W,通讯通路门店!$S:$S,$G849)</f>
        <v>0</v>
      </c>
      <c r="AV849" s="99">
        <f>SUMIFS(通讯通路门店!$Z:$Z,通讯通路门店!$S:$S,$G849)</f>
        <v>0</v>
      </c>
      <c r="AW849" s="99">
        <f>SUMIFS(通讯通路门店!$AB:$AB,通讯通路门店!$S:$S,$G849)</f>
        <v>0</v>
      </c>
      <c r="AX849" s="99">
        <f>SUMIFS(通讯通路门店!$X:$X,通讯通路门店!$S:$S,$G849)</f>
        <v>0</v>
      </c>
      <c r="AY849" s="99">
        <f>SUMIFS(通讯通路门店!$Y:$Y,通讯通路门店!$S:$S,$G849)</f>
        <v>0</v>
      </c>
      <c r="AZ849" s="99">
        <f>SUMIFS(通讯通路门店!$AA:$AA,通讯通路门店!$S:$S,$G849)</f>
        <v>0</v>
      </c>
      <c r="BA849" s="99">
        <f t="shared" si="68"/>
        <v>0</v>
      </c>
      <c r="BB849" s="99">
        <f t="shared" si="69"/>
        <v>0</v>
      </c>
      <c r="BC849" s="99">
        <f>SUMIFS(通讯通路门店!$W:$W,通讯通路门店!$S:$S,$G849,通讯通路门店!$J:$J,"荣耀体验店")+SUMIFS(通讯通路门店!$W:$W,通讯通路门店!$S:$S,$G849,通讯通路门店!$J:$J,"荣耀授权专卖店")</f>
        <v>0</v>
      </c>
      <c r="BD849" s="99">
        <f>SUMIFS(通讯通路门店!$Z:$Z,通讯通路门店!$S:$S,$G849,通讯通路门店!$J:$J,"VIVO体验店")</f>
        <v>0</v>
      </c>
      <c r="BE849" s="99">
        <f>SUMIFS(通讯通路门店!$AB:$AB,通讯通路门店!$S:$S,$G849,通讯通路门店!$J:$J,"OPPO体验店")</f>
        <v>0</v>
      </c>
      <c r="BF849" s="99">
        <f>SUMIFS(通讯通路门店!$X:$X,通讯通路门店!$S:$S,$G849,通讯通路门店!$J:$J,"华为授权体验店")+SUMIFS(通讯通路门店!$AA:$AA,通讯通路门店!$S:$S,$G849,通讯通路门店!$J:$J,"华为堡垒店")</f>
        <v>0</v>
      </c>
      <c r="BG849" s="99">
        <f>SUMIFS(通讯通路门店!$Y:$Y,通讯通路门店!$S:$S,$G849,通讯通路门店!$J:$J,"小米体验店")</f>
        <v>0</v>
      </c>
      <c r="BH849" s="99">
        <f>SUMIFS(通讯通路门店!$AA:$AA,通讯通路门店!$S:$S,$G849,通讯通路门店!$J:$J,"苹果体验店")</f>
        <v>0</v>
      </c>
      <c r="BI849" s="99">
        <f>SUMIFS(通讯通路门店!$K:$K,通讯通路门店!$S:$S,$G849,通讯通路门店!$J:$J,"其他品牌专卖店")</f>
        <v>0</v>
      </c>
      <c r="BJ849" s="99">
        <f>SUMIFS(通讯通路门店!$AC:$AC,通讯通路门店!$S:$S,$G849)</f>
        <v>0</v>
      </c>
      <c r="BK849" s="99">
        <f>SUMIFS(通讯通路门店!$AD:$AD,通讯通路门店!$S:$S,$G849)</f>
        <v>0</v>
      </c>
      <c r="BL849" s="99">
        <f>SUMIFS(通讯通路门店!$AE:$AE,通讯通路门店!$S:$S,$G849)</f>
        <v>0</v>
      </c>
      <c r="BM849" s="99">
        <f>SUMIFS(通讯通路门店!$AF:$AF,通讯通路门店!$S:$S,$G849)</f>
        <v>0</v>
      </c>
      <c r="BN849" s="99">
        <f>SUMIFS(通讯通路门店!$AG:$AG,通讯通路门店!$S:$S,$G849)</f>
        <v>0</v>
      </c>
      <c r="BO849" s="99">
        <f>SUMIFS(通讯通路门店!$AH:$AH,通讯通路门店!$S:$S,$G849)</f>
        <v>0</v>
      </c>
      <c r="BP849" s="99">
        <f>SUMIFS(通讯通路门店!$AI:$AI,通讯通路门店!$S:$S,$G849)</f>
        <v>0</v>
      </c>
      <c r="BQ849" s="83"/>
    </row>
    <row r="850" spans="1:69">
      <c r="A850" s="99" t="str">
        <f>IFERROR(_xlfn.XLOOKUP($G850,通讯通路门店!$S$4:$S$993933,通讯通路门店!$A$4:$A$993933,0,0),"")</f>
        <v/>
      </c>
      <c r="B850" s="99" t="str">
        <f>IFERROR(_xlfn.XLOOKUP($G850,通讯通路门店!$S$4:$S$993933,通讯通路门店!$B$4:$B$993933,0,0),"")</f>
        <v/>
      </c>
      <c r="C850" s="99" t="str">
        <f>IFERROR(_xlfn.XLOOKUP($G850,通讯通路门店!$S$4:$S$993933,通讯通路门店!$C$4:$C$993933,0,0),"")</f>
        <v/>
      </c>
      <c r="D850" s="99" t="str">
        <f>IFERROR(_xlfn.XLOOKUP($G850,通讯通路门店!$S$4:$S$993933,通讯通路门店!$D$4:$D$993933,0,0),"")</f>
        <v/>
      </c>
      <c r="E850" s="83"/>
      <c r="F850" s="83"/>
      <c r="G850" s="101" t="e">
        <v>#N/A</v>
      </c>
      <c r="H850" s="102" t="str">
        <f>IFERROR(_xlfn.XLOOKUP($G850,通讯通路门店!$S$4:$S$993933,通讯通路门店!$R$4:$R$993933,0,0),"")</f>
        <v/>
      </c>
      <c r="I850" s="83"/>
      <c r="J850" s="83"/>
      <c r="K850" s="83"/>
      <c r="L850" s="83"/>
      <c r="M850" s="83"/>
      <c r="N850" s="83"/>
      <c r="O850" s="83"/>
      <c r="P850" s="83"/>
      <c r="Q850" s="83"/>
      <c r="R850" s="83"/>
      <c r="S850" s="83"/>
      <c r="T850" s="83"/>
      <c r="U850" s="99">
        <f>COUNTIF(通讯通路门店!$S:$S,$G850)</f>
        <v>0</v>
      </c>
      <c r="V850" s="99">
        <f>COUNTIFS(通讯通路门店!$S:$S,$G850,通讯通路门店!$J:$J,"综合卖场")</f>
        <v>0</v>
      </c>
      <c r="W850" s="99">
        <f>SUMIFS(通讯通路门店!$AJ:$AJ,通讯通路门店!$S:$S,通讯客户沙盘!$G850)</f>
        <v>0</v>
      </c>
      <c r="X850" s="99">
        <f t="shared" si="65"/>
        <v>0</v>
      </c>
      <c r="Y850" s="99">
        <f>COUNTIFS(通讯通路门店!$S:$S,$G850,通讯通路门店!$J:$J,"荣耀体验店")+COUNTIFS(通讯通路门店!$S:$S,$G850,通讯通路门店!$J:$J,"荣耀授权专卖店")</f>
        <v>0</v>
      </c>
      <c r="Z850" s="99">
        <f>COUNTIFS(通讯通路门店!$S:$S,$G850,通讯通路门店!$J:$J,"VIVO体验店")</f>
        <v>0</v>
      </c>
      <c r="AA850" s="99">
        <f>COUNTIFS(通讯通路门店!$S:$S,$G850,通讯通路门店!$J:$J,"OPPO体验店")</f>
        <v>0</v>
      </c>
      <c r="AB850" s="99">
        <f>COUNTIFS(通讯通路门店!$S:$S,$G850,通讯通路门店!$J:$J,"华为授权体验店")+COUNTIFS(通讯通路门店!$S:$S,$G850,通讯通路门店!$J:$J,"华为堡垒店")</f>
        <v>0</v>
      </c>
      <c r="AC850" s="99">
        <f>COUNTIFS(通讯通路门店!$S:$S,$G850,通讯通路门店!$J:$J,"小米体验店")</f>
        <v>0</v>
      </c>
      <c r="AD850" s="99">
        <f>COUNTIFS(通讯通路门店!$S:$S,$G850,通讯通路门店!$J:$J,"苹果体验店")</f>
        <v>0</v>
      </c>
      <c r="AE850" s="99">
        <f>COUNTIFS(通讯通路门店!$S:$S,$G850,通讯通路门店!$J:$J,"其他品牌专卖店")</f>
        <v>0</v>
      </c>
      <c r="AF850" s="99">
        <f>SUMIFS(通讯通路门店!$BI:$BI,通讯通路门店!$S:$S,$G850)</f>
        <v>0</v>
      </c>
      <c r="AG850" s="99">
        <f>SUMIFS(通讯通路门店!$BH:$BH,通讯通路门店!$S:$S,$G850)</f>
        <v>0</v>
      </c>
      <c r="AH850" s="99">
        <f t="shared" si="66"/>
        <v>0</v>
      </c>
      <c r="AI850" s="99">
        <f>SUMIFS(通讯通路门店!$BB:$BB,通讯通路门店!$S:$S,$G850)</f>
        <v>0</v>
      </c>
      <c r="AJ850" s="99">
        <f>SUMIFS(通讯通路门店!$BE:$BE,通讯通路门店!$S:$S,$G850)</f>
        <v>0</v>
      </c>
      <c r="AK850" s="99">
        <f>SUMIFS(通讯通路门店!$BG:$BG,通讯通路门店!$S:$S,$G850)</f>
        <v>0</v>
      </c>
      <c r="AL850" s="99">
        <f>SUMIFS(通讯通路门店!$BC:$BC,通讯通路门店!$S:$S,$G850)</f>
        <v>0</v>
      </c>
      <c r="AM850" s="99">
        <f>SUMIFS(通讯通路门店!$BD:$BD,通讯通路门店!$S:$S,$G850)</f>
        <v>0</v>
      </c>
      <c r="AN850" s="99">
        <f>SUMIFS(通讯通路门店!$BF:$BF,通讯通路门店!$S:$S,$G850)</f>
        <v>0</v>
      </c>
      <c r="AO850" s="99">
        <f t="shared" si="67"/>
        <v>0</v>
      </c>
      <c r="AP850" s="99">
        <f>SUMIFS(通讯通路门店!$K:$K,通讯通路门店!$S:$S,$G850)</f>
        <v>0</v>
      </c>
      <c r="AQ850" s="83"/>
      <c r="AR850" s="99">
        <f>SUMIFS(通讯通路门店!$T:$T,通讯通路门店!$S:$S,$G850)</f>
        <v>0</v>
      </c>
      <c r="AS850" s="99">
        <f>SUMIFS(通讯通路门店!$U:$U,通讯通路门店!$S:$S,$G850)</f>
        <v>0</v>
      </c>
      <c r="AT850" s="99">
        <f>SUMIFS(通讯通路门店!$V:$V,通讯通路门店!$S:$S,$G850)</f>
        <v>0</v>
      </c>
      <c r="AU850" s="99">
        <f>SUMIFS(通讯通路门店!$W:$W,通讯通路门店!$S:$S,$G850)</f>
        <v>0</v>
      </c>
      <c r="AV850" s="99">
        <f>SUMIFS(通讯通路门店!$Z:$Z,通讯通路门店!$S:$S,$G850)</f>
        <v>0</v>
      </c>
      <c r="AW850" s="99">
        <f>SUMIFS(通讯通路门店!$AB:$AB,通讯通路门店!$S:$S,$G850)</f>
        <v>0</v>
      </c>
      <c r="AX850" s="99">
        <f>SUMIFS(通讯通路门店!$X:$X,通讯通路门店!$S:$S,$G850)</f>
        <v>0</v>
      </c>
      <c r="AY850" s="99">
        <f>SUMIFS(通讯通路门店!$Y:$Y,通讯通路门店!$S:$S,$G850)</f>
        <v>0</v>
      </c>
      <c r="AZ850" s="99">
        <f>SUMIFS(通讯通路门店!$AA:$AA,通讯通路门店!$S:$S,$G850)</f>
        <v>0</v>
      </c>
      <c r="BA850" s="99">
        <f t="shared" si="68"/>
        <v>0</v>
      </c>
      <c r="BB850" s="99">
        <f t="shared" si="69"/>
        <v>0</v>
      </c>
      <c r="BC850" s="99">
        <f>SUMIFS(通讯通路门店!$W:$W,通讯通路门店!$S:$S,$G850,通讯通路门店!$J:$J,"荣耀体验店")+SUMIFS(通讯通路门店!$W:$W,通讯通路门店!$S:$S,$G850,通讯通路门店!$J:$J,"荣耀授权专卖店")</f>
        <v>0</v>
      </c>
      <c r="BD850" s="99">
        <f>SUMIFS(通讯通路门店!$Z:$Z,通讯通路门店!$S:$S,$G850,通讯通路门店!$J:$J,"VIVO体验店")</f>
        <v>0</v>
      </c>
      <c r="BE850" s="99">
        <f>SUMIFS(通讯通路门店!$AB:$AB,通讯通路门店!$S:$S,$G850,通讯通路门店!$J:$J,"OPPO体验店")</f>
        <v>0</v>
      </c>
      <c r="BF850" s="99">
        <f>SUMIFS(通讯通路门店!$X:$X,通讯通路门店!$S:$S,$G850,通讯通路门店!$J:$J,"华为授权体验店")+SUMIFS(通讯通路门店!$AA:$AA,通讯通路门店!$S:$S,$G850,通讯通路门店!$J:$J,"华为堡垒店")</f>
        <v>0</v>
      </c>
      <c r="BG850" s="99">
        <f>SUMIFS(通讯通路门店!$Y:$Y,通讯通路门店!$S:$S,$G850,通讯通路门店!$J:$J,"小米体验店")</f>
        <v>0</v>
      </c>
      <c r="BH850" s="99">
        <f>SUMIFS(通讯通路门店!$AA:$AA,通讯通路门店!$S:$S,$G850,通讯通路门店!$J:$J,"苹果体验店")</f>
        <v>0</v>
      </c>
      <c r="BI850" s="99">
        <f>SUMIFS(通讯通路门店!$K:$K,通讯通路门店!$S:$S,$G850,通讯通路门店!$J:$J,"其他品牌专卖店")</f>
        <v>0</v>
      </c>
      <c r="BJ850" s="99">
        <f>SUMIFS(通讯通路门店!$AC:$AC,通讯通路门店!$S:$S,$G850)</f>
        <v>0</v>
      </c>
      <c r="BK850" s="99">
        <f>SUMIFS(通讯通路门店!$AD:$AD,通讯通路门店!$S:$S,$G850)</f>
        <v>0</v>
      </c>
      <c r="BL850" s="99">
        <f>SUMIFS(通讯通路门店!$AE:$AE,通讯通路门店!$S:$S,$G850)</f>
        <v>0</v>
      </c>
      <c r="BM850" s="99">
        <f>SUMIFS(通讯通路门店!$AF:$AF,通讯通路门店!$S:$S,$G850)</f>
        <v>0</v>
      </c>
      <c r="BN850" s="99">
        <f>SUMIFS(通讯通路门店!$AG:$AG,通讯通路门店!$S:$S,$G850)</f>
        <v>0</v>
      </c>
      <c r="BO850" s="99">
        <f>SUMIFS(通讯通路门店!$AH:$AH,通讯通路门店!$S:$S,$G850)</f>
        <v>0</v>
      </c>
      <c r="BP850" s="99">
        <f>SUMIFS(通讯通路门店!$AI:$AI,通讯通路门店!$S:$S,$G850)</f>
        <v>0</v>
      </c>
      <c r="BQ850" s="83"/>
    </row>
    <row r="851" spans="1:69">
      <c r="A851" s="99" t="str">
        <f>IFERROR(_xlfn.XLOOKUP($G851,通讯通路门店!$S$4:$S$993933,通讯通路门店!$A$4:$A$993933,0,0),"")</f>
        <v/>
      </c>
      <c r="B851" s="99" t="str">
        <f>IFERROR(_xlfn.XLOOKUP($G851,通讯通路门店!$S$4:$S$993933,通讯通路门店!$B$4:$B$993933,0,0),"")</f>
        <v/>
      </c>
      <c r="C851" s="99" t="str">
        <f>IFERROR(_xlfn.XLOOKUP($G851,通讯通路门店!$S$4:$S$993933,通讯通路门店!$C$4:$C$993933,0,0),"")</f>
        <v/>
      </c>
      <c r="D851" s="99" t="str">
        <f>IFERROR(_xlfn.XLOOKUP($G851,通讯通路门店!$S$4:$S$993933,通讯通路门店!$D$4:$D$993933,0,0),"")</f>
        <v/>
      </c>
      <c r="E851" s="83"/>
      <c r="F851" s="83"/>
      <c r="G851" s="101" t="e">
        <v>#N/A</v>
      </c>
      <c r="H851" s="102" t="str">
        <f>IFERROR(_xlfn.XLOOKUP($G851,通讯通路门店!$S$4:$S$993933,通讯通路门店!$R$4:$R$993933,0,0),"")</f>
        <v/>
      </c>
      <c r="I851" s="83"/>
      <c r="J851" s="83"/>
      <c r="K851" s="83"/>
      <c r="L851" s="83"/>
      <c r="M851" s="83"/>
      <c r="N851" s="83"/>
      <c r="O851" s="83"/>
      <c r="P851" s="83"/>
      <c r="Q851" s="83"/>
      <c r="R851" s="83"/>
      <c r="S851" s="83"/>
      <c r="T851" s="83"/>
      <c r="U851" s="99">
        <f>COUNTIF(通讯通路门店!$S:$S,$G851)</f>
        <v>0</v>
      </c>
      <c r="V851" s="99">
        <f>COUNTIFS(通讯通路门店!$S:$S,$G851,通讯通路门店!$J:$J,"综合卖场")</f>
        <v>0</v>
      </c>
      <c r="W851" s="99">
        <f>SUMIFS(通讯通路门店!$AJ:$AJ,通讯通路门店!$S:$S,通讯客户沙盘!$G851)</f>
        <v>0</v>
      </c>
      <c r="X851" s="99">
        <f t="shared" si="65"/>
        <v>0</v>
      </c>
      <c r="Y851" s="99">
        <f>COUNTIFS(通讯通路门店!$S:$S,$G851,通讯通路门店!$J:$J,"荣耀体验店")+COUNTIFS(通讯通路门店!$S:$S,$G851,通讯通路门店!$J:$J,"荣耀授权专卖店")</f>
        <v>0</v>
      </c>
      <c r="Z851" s="99">
        <f>COUNTIFS(通讯通路门店!$S:$S,$G851,通讯通路门店!$J:$J,"VIVO体验店")</f>
        <v>0</v>
      </c>
      <c r="AA851" s="99">
        <f>COUNTIFS(通讯通路门店!$S:$S,$G851,通讯通路门店!$J:$J,"OPPO体验店")</f>
        <v>0</v>
      </c>
      <c r="AB851" s="99">
        <f>COUNTIFS(通讯通路门店!$S:$S,$G851,通讯通路门店!$J:$J,"华为授权体验店")+COUNTIFS(通讯通路门店!$S:$S,$G851,通讯通路门店!$J:$J,"华为堡垒店")</f>
        <v>0</v>
      </c>
      <c r="AC851" s="99">
        <f>COUNTIFS(通讯通路门店!$S:$S,$G851,通讯通路门店!$J:$J,"小米体验店")</f>
        <v>0</v>
      </c>
      <c r="AD851" s="99">
        <f>COUNTIFS(通讯通路门店!$S:$S,$G851,通讯通路门店!$J:$J,"苹果体验店")</f>
        <v>0</v>
      </c>
      <c r="AE851" s="99">
        <f>COUNTIFS(通讯通路门店!$S:$S,$G851,通讯通路门店!$J:$J,"其他品牌专卖店")</f>
        <v>0</v>
      </c>
      <c r="AF851" s="99">
        <f>SUMIFS(通讯通路门店!$BI:$BI,通讯通路门店!$S:$S,$G851)</f>
        <v>0</v>
      </c>
      <c r="AG851" s="99">
        <f>SUMIFS(通讯通路门店!$BH:$BH,通讯通路门店!$S:$S,$G851)</f>
        <v>0</v>
      </c>
      <c r="AH851" s="99">
        <f t="shared" si="66"/>
        <v>0</v>
      </c>
      <c r="AI851" s="99">
        <f>SUMIFS(通讯通路门店!$BB:$BB,通讯通路门店!$S:$S,$G851)</f>
        <v>0</v>
      </c>
      <c r="AJ851" s="99">
        <f>SUMIFS(通讯通路门店!$BE:$BE,通讯通路门店!$S:$S,$G851)</f>
        <v>0</v>
      </c>
      <c r="AK851" s="99">
        <f>SUMIFS(通讯通路门店!$BG:$BG,通讯通路门店!$S:$S,$G851)</f>
        <v>0</v>
      </c>
      <c r="AL851" s="99">
        <f>SUMIFS(通讯通路门店!$BC:$BC,通讯通路门店!$S:$S,$G851)</f>
        <v>0</v>
      </c>
      <c r="AM851" s="99">
        <f>SUMIFS(通讯通路门店!$BD:$BD,通讯通路门店!$S:$S,$G851)</f>
        <v>0</v>
      </c>
      <c r="AN851" s="99">
        <f>SUMIFS(通讯通路门店!$BF:$BF,通讯通路门店!$S:$S,$G851)</f>
        <v>0</v>
      </c>
      <c r="AO851" s="99">
        <f t="shared" si="67"/>
        <v>0</v>
      </c>
      <c r="AP851" s="99">
        <f>SUMIFS(通讯通路门店!$K:$K,通讯通路门店!$S:$S,$G851)</f>
        <v>0</v>
      </c>
      <c r="AQ851" s="83"/>
      <c r="AR851" s="99">
        <f>SUMIFS(通讯通路门店!$T:$T,通讯通路门店!$S:$S,$G851)</f>
        <v>0</v>
      </c>
      <c r="AS851" s="99">
        <f>SUMIFS(通讯通路门店!$U:$U,通讯通路门店!$S:$S,$G851)</f>
        <v>0</v>
      </c>
      <c r="AT851" s="99">
        <f>SUMIFS(通讯通路门店!$V:$V,通讯通路门店!$S:$S,$G851)</f>
        <v>0</v>
      </c>
      <c r="AU851" s="99">
        <f>SUMIFS(通讯通路门店!$W:$W,通讯通路门店!$S:$S,$G851)</f>
        <v>0</v>
      </c>
      <c r="AV851" s="99">
        <f>SUMIFS(通讯通路门店!$Z:$Z,通讯通路门店!$S:$S,$G851)</f>
        <v>0</v>
      </c>
      <c r="AW851" s="99">
        <f>SUMIFS(通讯通路门店!$AB:$AB,通讯通路门店!$S:$S,$G851)</f>
        <v>0</v>
      </c>
      <c r="AX851" s="99">
        <f>SUMIFS(通讯通路门店!$X:$X,通讯通路门店!$S:$S,$G851)</f>
        <v>0</v>
      </c>
      <c r="AY851" s="99">
        <f>SUMIFS(通讯通路门店!$Y:$Y,通讯通路门店!$S:$S,$G851)</f>
        <v>0</v>
      </c>
      <c r="AZ851" s="99">
        <f>SUMIFS(通讯通路门店!$AA:$AA,通讯通路门店!$S:$S,$G851)</f>
        <v>0</v>
      </c>
      <c r="BA851" s="99">
        <f t="shared" si="68"/>
        <v>0</v>
      </c>
      <c r="BB851" s="99">
        <f t="shared" si="69"/>
        <v>0</v>
      </c>
      <c r="BC851" s="99">
        <f>SUMIFS(通讯通路门店!$W:$W,通讯通路门店!$S:$S,$G851,通讯通路门店!$J:$J,"荣耀体验店")+SUMIFS(通讯通路门店!$W:$W,通讯通路门店!$S:$S,$G851,通讯通路门店!$J:$J,"荣耀授权专卖店")</f>
        <v>0</v>
      </c>
      <c r="BD851" s="99">
        <f>SUMIFS(通讯通路门店!$Z:$Z,通讯通路门店!$S:$S,$G851,通讯通路门店!$J:$J,"VIVO体验店")</f>
        <v>0</v>
      </c>
      <c r="BE851" s="99">
        <f>SUMIFS(通讯通路门店!$AB:$AB,通讯通路门店!$S:$S,$G851,通讯通路门店!$J:$J,"OPPO体验店")</f>
        <v>0</v>
      </c>
      <c r="BF851" s="99">
        <f>SUMIFS(通讯通路门店!$X:$X,通讯通路门店!$S:$S,$G851,通讯通路门店!$J:$J,"华为授权体验店")+SUMIFS(通讯通路门店!$AA:$AA,通讯通路门店!$S:$S,$G851,通讯通路门店!$J:$J,"华为堡垒店")</f>
        <v>0</v>
      </c>
      <c r="BG851" s="99">
        <f>SUMIFS(通讯通路门店!$Y:$Y,通讯通路门店!$S:$S,$G851,通讯通路门店!$J:$J,"小米体验店")</f>
        <v>0</v>
      </c>
      <c r="BH851" s="99">
        <f>SUMIFS(通讯通路门店!$AA:$AA,通讯通路门店!$S:$S,$G851,通讯通路门店!$J:$J,"苹果体验店")</f>
        <v>0</v>
      </c>
      <c r="BI851" s="99">
        <f>SUMIFS(通讯通路门店!$K:$K,通讯通路门店!$S:$S,$G851,通讯通路门店!$J:$J,"其他品牌专卖店")</f>
        <v>0</v>
      </c>
      <c r="BJ851" s="99">
        <f>SUMIFS(通讯通路门店!$AC:$AC,通讯通路门店!$S:$S,$G851)</f>
        <v>0</v>
      </c>
      <c r="BK851" s="99">
        <f>SUMIFS(通讯通路门店!$AD:$AD,通讯通路门店!$S:$S,$G851)</f>
        <v>0</v>
      </c>
      <c r="BL851" s="99">
        <f>SUMIFS(通讯通路门店!$AE:$AE,通讯通路门店!$S:$S,$G851)</f>
        <v>0</v>
      </c>
      <c r="BM851" s="99">
        <f>SUMIFS(通讯通路门店!$AF:$AF,通讯通路门店!$S:$S,$G851)</f>
        <v>0</v>
      </c>
      <c r="BN851" s="99">
        <f>SUMIFS(通讯通路门店!$AG:$AG,通讯通路门店!$S:$S,$G851)</f>
        <v>0</v>
      </c>
      <c r="BO851" s="99">
        <f>SUMIFS(通讯通路门店!$AH:$AH,通讯通路门店!$S:$S,$G851)</f>
        <v>0</v>
      </c>
      <c r="BP851" s="99">
        <f>SUMIFS(通讯通路门店!$AI:$AI,通讯通路门店!$S:$S,$G851)</f>
        <v>0</v>
      </c>
      <c r="BQ851" s="83"/>
    </row>
    <row r="852" spans="1:69">
      <c r="A852" s="99" t="str">
        <f>IFERROR(_xlfn.XLOOKUP($G852,通讯通路门店!$S$4:$S$993933,通讯通路门店!$A$4:$A$993933,0,0),"")</f>
        <v/>
      </c>
      <c r="B852" s="99" t="str">
        <f>IFERROR(_xlfn.XLOOKUP($G852,通讯通路门店!$S$4:$S$993933,通讯通路门店!$B$4:$B$993933,0,0),"")</f>
        <v/>
      </c>
      <c r="C852" s="99" t="str">
        <f>IFERROR(_xlfn.XLOOKUP($G852,通讯通路门店!$S$4:$S$993933,通讯通路门店!$C$4:$C$993933,0,0),"")</f>
        <v/>
      </c>
      <c r="D852" s="99" t="str">
        <f>IFERROR(_xlfn.XLOOKUP($G852,通讯通路门店!$S$4:$S$993933,通讯通路门店!$D$4:$D$993933,0,0),"")</f>
        <v/>
      </c>
      <c r="E852" s="83"/>
      <c r="F852" s="83"/>
      <c r="G852" s="101" t="e">
        <v>#N/A</v>
      </c>
      <c r="H852" s="102" t="str">
        <f>IFERROR(_xlfn.XLOOKUP($G852,通讯通路门店!$S$4:$S$993933,通讯通路门店!$R$4:$R$993933,0,0),"")</f>
        <v/>
      </c>
      <c r="I852" s="83"/>
      <c r="J852" s="83"/>
      <c r="K852" s="83"/>
      <c r="L852" s="83"/>
      <c r="M852" s="83"/>
      <c r="N852" s="83"/>
      <c r="O852" s="83"/>
      <c r="P852" s="83"/>
      <c r="Q852" s="83"/>
      <c r="R852" s="83"/>
      <c r="S852" s="83"/>
      <c r="T852" s="83"/>
      <c r="U852" s="99">
        <f>COUNTIF(通讯通路门店!$S:$S,$G852)</f>
        <v>0</v>
      </c>
      <c r="V852" s="99">
        <f>COUNTIFS(通讯通路门店!$S:$S,$G852,通讯通路门店!$J:$J,"综合卖场")</f>
        <v>0</v>
      </c>
      <c r="W852" s="99">
        <f>SUMIFS(通讯通路门店!$AJ:$AJ,通讯通路门店!$S:$S,通讯客户沙盘!$G852)</f>
        <v>0</v>
      </c>
      <c r="X852" s="99">
        <f t="shared" si="65"/>
        <v>0</v>
      </c>
      <c r="Y852" s="99">
        <f>COUNTIFS(通讯通路门店!$S:$S,$G852,通讯通路门店!$J:$J,"荣耀体验店")+COUNTIFS(通讯通路门店!$S:$S,$G852,通讯通路门店!$J:$J,"荣耀授权专卖店")</f>
        <v>0</v>
      </c>
      <c r="Z852" s="99">
        <f>COUNTIFS(通讯通路门店!$S:$S,$G852,通讯通路门店!$J:$J,"VIVO体验店")</f>
        <v>0</v>
      </c>
      <c r="AA852" s="99">
        <f>COUNTIFS(通讯通路门店!$S:$S,$G852,通讯通路门店!$J:$J,"OPPO体验店")</f>
        <v>0</v>
      </c>
      <c r="AB852" s="99">
        <f>COUNTIFS(通讯通路门店!$S:$S,$G852,通讯通路门店!$J:$J,"华为授权体验店")+COUNTIFS(通讯通路门店!$S:$S,$G852,通讯通路门店!$J:$J,"华为堡垒店")</f>
        <v>0</v>
      </c>
      <c r="AC852" s="99">
        <f>COUNTIFS(通讯通路门店!$S:$S,$G852,通讯通路门店!$J:$J,"小米体验店")</f>
        <v>0</v>
      </c>
      <c r="AD852" s="99">
        <f>COUNTIFS(通讯通路门店!$S:$S,$G852,通讯通路门店!$J:$J,"苹果体验店")</f>
        <v>0</v>
      </c>
      <c r="AE852" s="99">
        <f>COUNTIFS(通讯通路门店!$S:$S,$G852,通讯通路门店!$J:$J,"其他品牌专卖店")</f>
        <v>0</v>
      </c>
      <c r="AF852" s="99">
        <f>SUMIFS(通讯通路门店!$BI:$BI,通讯通路门店!$S:$S,$G852)</f>
        <v>0</v>
      </c>
      <c r="AG852" s="99">
        <f>SUMIFS(通讯通路门店!$BH:$BH,通讯通路门店!$S:$S,$G852)</f>
        <v>0</v>
      </c>
      <c r="AH852" s="99">
        <f t="shared" si="66"/>
        <v>0</v>
      </c>
      <c r="AI852" s="99">
        <f>SUMIFS(通讯通路门店!$BB:$BB,通讯通路门店!$S:$S,$G852)</f>
        <v>0</v>
      </c>
      <c r="AJ852" s="99">
        <f>SUMIFS(通讯通路门店!$BE:$BE,通讯通路门店!$S:$S,$G852)</f>
        <v>0</v>
      </c>
      <c r="AK852" s="99">
        <f>SUMIFS(通讯通路门店!$BG:$BG,通讯通路门店!$S:$S,$G852)</f>
        <v>0</v>
      </c>
      <c r="AL852" s="99">
        <f>SUMIFS(通讯通路门店!$BC:$BC,通讯通路门店!$S:$S,$G852)</f>
        <v>0</v>
      </c>
      <c r="AM852" s="99">
        <f>SUMIFS(通讯通路门店!$BD:$BD,通讯通路门店!$S:$S,$G852)</f>
        <v>0</v>
      </c>
      <c r="AN852" s="99">
        <f>SUMIFS(通讯通路门店!$BF:$BF,通讯通路门店!$S:$S,$G852)</f>
        <v>0</v>
      </c>
      <c r="AO852" s="99">
        <f t="shared" si="67"/>
        <v>0</v>
      </c>
      <c r="AP852" s="99">
        <f>SUMIFS(通讯通路门店!$K:$K,通讯通路门店!$S:$S,$G852)</f>
        <v>0</v>
      </c>
      <c r="AQ852" s="83"/>
      <c r="AR852" s="99">
        <f>SUMIFS(通讯通路门店!$T:$T,通讯通路门店!$S:$S,$G852)</f>
        <v>0</v>
      </c>
      <c r="AS852" s="99">
        <f>SUMIFS(通讯通路门店!$U:$U,通讯通路门店!$S:$S,$G852)</f>
        <v>0</v>
      </c>
      <c r="AT852" s="99">
        <f>SUMIFS(通讯通路门店!$V:$V,通讯通路门店!$S:$S,$G852)</f>
        <v>0</v>
      </c>
      <c r="AU852" s="99">
        <f>SUMIFS(通讯通路门店!$W:$W,通讯通路门店!$S:$S,$G852)</f>
        <v>0</v>
      </c>
      <c r="AV852" s="99">
        <f>SUMIFS(通讯通路门店!$Z:$Z,通讯通路门店!$S:$S,$G852)</f>
        <v>0</v>
      </c>
      <c r="AW852" s="99">
        <f>SUMIFS(通讯通路门店!$AB:$AB,通讯通路门店!$S:$S,$G852)</f>
        <v>0</v>
      </c>
      <c r="AX852" s="99">
        <f>SUMIFS(通讯通路门店!$X:$X,通讯通路门店!$S:$S,$G852)</f>
        <v>0</v>
      </c>
      <c r="AY852" s="99">
        <f>SUMIFS(通讯通路门店!$Y:$Y,通讯通路门店!$S:$S,$G852)</f>
        <v>0</v>
      </c>
      <c r="AZ852" s="99">
        <f>SUMIFS(通讯通路门店!$AA:$AA,通讯通路门店!$S:$S,$G852)</f>
        <v>0</v>
      </c>
      <c r="BA852" s="99">
        <f t="shared" si="68"/>
        <v>0</v>
      </c>
      <c r="BB852" s="99">
        <f t="shared" si="69"/>
        <v>0</v>
      </c>
      <c r="BC852" s="99">
        <f>SUMIFS(通讯通路门店!$W:$W,通讯通路门店!$S:$S,$G852,通讯通路门店!$J:$J,"荣耀体验店")+SUMIFS(通讯通路门店!$W:$W,通讯通路门店!$S:$S,$G852,通讯通路门店!$J:$J,"荣耀授权专卖店")</f>
        <v>0</v>
      </c>
      <c r="BD852" s="99">
        <f>SUMIFS(通讯通路门店!$Z:$Z,通讯通路门店!$S:$S,$G852,通讯通路门店!$J:$J,"VIVO体验店")</f>
        <v>0</v>
      </c>
      <c r="BE852" s="99">
        <f>SUMIFS(通讯通路门店!$AB:$AB,通讯通路门店!$S:$S,$G852,通讯通路门店!$J:$J,"OPPO体验店")</f>
        <v>0</v>
      </c>
      <c r="BF852" s="99">
        <f>SUMIFS(通讯通路门店!$X:$X,通讯通路门店!$S:$S,$G852,通讯通路门店!$J:$J,"华为授权体验店")+SUMIFS(通讯通路门店!$AA:$AA,通讯通路门店!$S:$S,$G852,通讯通路门店!$J:$J,"华为堡垒店")</f>
        <v>0</v>
      </c>
      <c r="BG852" s="99">
        <f>SUMIFS(通讯通路门店!$Y:$Y,通讯通路门店!$S:$S,$G852,通讯通路门店!$J:$J,"小米体验店")</f>
        <v>0</v>
      </c>
      <c r="BH852" s="99">
        <f>SUMIFS(通讯通路门店!$AA:$AA,通讯通路门店!$S:$S,$G852,通讯通路门店!$J:$J,"苹果体验店")</f>
        <v>0</v>
      </c>
      <c r="BI852" s="99">
        <f>SUMIFS(通讯通路门店!$K:$K,通讯通路门店!$S:$S,$G852,通讯通路门店!$J:$J,"其他品牌专卖店")</f>
        <v>0</v>
      </c>
      <c r="BJ852" s="99">
        <f>SUMIFS(通讯通路门店!$AC:$AC,通讯通路门店!$S:$S,$G852)</f>
        <v>0</v>
      </c>
      <c r="BK852" s="99">
        <f>SUMIFS(通讯通路门店!$AD:$AD,通讯通路门店!$S:$S,$G852)</f>
        <v>0</v>
      </c>
      <c r="BL852" s="99">
        <f>SUMIFS(通讯通路门店!$AE:$AE,通讯通路门店!$S:$S,$G852)</f>
        <v>0</v>
      </c>
      <c r="BM852" s="99">
        <f>SUMIFS(通讯通路门店!$AF:$AF,通讯通路门店!$S:$S,$G852)</f>
        <v>0</v>
      </c>
      <c r="BN852" s="99">
        <f>SUMIFS(通讯通路门店!$AG:$AG,通讯通路门店!$S:$S,$G852)</f>
        <v>0</v>
      </c>
      <c r="BO852" s="99">
        <f>SUMIFS(通讯通路门店!$AH:$AH,通讯通路门店!$S:$S,$G852)</f>
        <v>0</v>
      </c>
      <c r="BP852" s="99">
        <f>SUMIFS(通讯通路门店!$AI:$AI,通讯通路门店!$S:$S,$G852)</f>
        <v>0</v>
      </c>
      <c r="BQ852" s="83"/>
    </row>
    <row r="853" spans="1:69">
      <c r="A853" s="99" t="str">
        <f>IFERROR(_xlfn.XLOOKUP($G853,通讯通路门店!$S$4:$S$993933,通讯通路门店!$A$4:$A$993933,0,0),"")</f>
        <v/>
      </c>
      <c r="B853" s="99" t="str">
        <f>IFERROR(_xlfn.XLOOKUP($G853,通讯通路门店!$S$4:$S$993933,通讯通路门店!$B$4:$B$993933,0,0),"")</f>
        <v/>
      </c>
      <c r="C853" s="99" t="str">
        <f>IFERROR(_xlfn.XLOOKUP($G853,通讯通路门店!$S$4:$S$993933,通讯通路门店!$C$4:$C$993933,0,0),"")</f>
        <v/>
      </c>
      <c r="D853" s="99" t="str">
        <f>IFERROR(_xlfn.XLOOKUP($G853,通讯通路门店!$S$4:$S$993933,通讯通路门店!$D$4:$D$993933,0,0),"")</f>
        <v/>
      </c>
      <c r="E853" s="83"/>
      <c r="F853" s="83"/>
      <c r="G853" s="101" t="e">
        <v>#N/A</v>
      </c>
      <c r="H853" s="102" t="str">
        <f>IFERROR(_xlfn.XLOOKUP($G853,通讯通路门店!$S$4:$S$993933,通讯通路门店!$R$4:$R$993933,0,0),"")</f>
        <v/>
      </c>
      <c r="I853" s="83"/>
      <c r="J853" s="83"/>
      <c r="K853" s="83"/>
      <c r="L853" s="83"/>
      <c r="M853" s="83"/>
      <c r="N853" s="83"/>
      <c r="O853" s="83"/>
      <c r="P853" s="83"/>
      <c r="Q853" s="83"/>
      <c r="R853" s="83"/>
      <c r="S853" s="83"/>
      <c r="T853" s="83"/>
      <c r="U853" s="99">
        <f>COUNTIF(通讯通路门店!$S:$S,$G853)</f>
        <v>0</v>
      </c>
      <c r="V853" s="99">
        <f>COUNTIFS(通讯通路门店!$S:$S,$G853,通讯通路门店!$J:$J,"综合卖场")</f>
        <v>0</v>
      </c>
      <c r="W853" s="99">
        <f>SUMIFS(通讯通路门店!$AJ:$AJ,通讯通路门店!$S:$S,通讯客户沙盘!$G853)</f>
        <v>0</v>
      </c>
      <c r="X853" s="99">
        <f t="shared" si="65"/>
        <v>0</v>
      </c>
      <c r="Y853" s="99">
        <f>COUNTIFS(通讯通路门店!$S:$S,$G853,通讯通路门店!$J:$J,"荣耀体验店")+COUNTIFS(通讯通路门店!$S:$S,$G853,通讯通路门店!$J:$J,"荣耀授权专卖店")</f>
        <v>0</v>
      </c>
      <c r="Z853" s="99">
        <f>COUNTIFS(通讯通路门店!$S:$S,$G853,通讯通路门店!$J:$J,"VIVO体验店")</f>
        <v>0</v>
      </c>
      <c r="AA853" s="99">
        <f>COUNTIFS(通讯通路门店!$S:$S,$G853,通讯通路门店!$J:$J,"OPPO体验店")</f>
        <v>0</v>
      </c>
      <c r="AB853" s="99">
        <f>COUNTIFS(通讯通路门店!$S:$S,$G853,通讯通路门店!$J:$J,"华为授权体验店")+COUNTIFS(通讯通路门店!$S:$S,$G853,通讯通路门店!$J:$J,"华为堡垒店")</f>
        <v>0</v>
      </c>
      <c r="AC853" s="99">
        <f>COUNTIFS(通讯通路门店!$S:$S,$G853,通讯通路门店!$J:$J,"小米体验店")</f>
        <v>0</v>
      </c>
      <c r="AD853" s="99">
        <f>COUNTIFS(通讯通路门店!$S:$S,$G853,通讯通路门店!$J:$J,"苹果体验店")</f>
        <v>0</v>
      </c>
      <c r="AE853" s="99">
        <f>COUNTIFS(通讯通路门店!$S:$S,$G853,通讯通路门店!$J:$J,"其他品牌专卖店")</f>
        <v>0</v>
      </c>
      <c r="AF853" s="99">
        <f>SUMIFS(通讯通路门店!$BI:$BI,通讯通路门店!$S:$S,$G853)</f>
        <v>0</v>
      </c>
      <c r="AG853" s="99">
        <f>SUMIFS(通讯通路门店!$BH:$BH,通讯通路门店!$S:$S,$G853)</f>
        <v>0</v>
      </c>
      <c r="AH853" s="99">
        <f t="shared" si="66"/>
        <v>0</v>
      </c>
      <c r="AI853" s="99">
        <f>SUMIFS(通讯通路门店!$BB:$BB,通讯通路门店!$S:$S,$G853)</f>
        <v>0</v>
      </c>
      <c r="AJ853" s="99">
        <f>SUMIFS(通讯通路门店!$BE:$BE,通讯通路门店!$S:$S,$G853)</f>
        <v>0</v>
      </c>
      <c r="AK853" s="99">
        <f>SUMIFS(通讯通路门店!$BG:$BG,通讯通路门店!$S:$S,$G853)</f>
        <v>0</v>
      </c>
      <c r="AL853" s="99">
        <f>SUMIFS(通讯通路门店!$BC:$BC,通讯通路门店!$S:$S,$G853)</f>
        <v>0</v>
      </c>
      <c r="AM853" s="99">
        <f>SUMIFS(通讯通路门店!$BD:$BD,通讯通路门店!$S:$S,$G853)</f>
        <v>0</v>
      </c>
      <c r="AN853" s="99">
        <f>SUMIFS(通讯通路门店!$BF:$BF,通讯通路门店!$S:$S,$G853)</f>
        <v>0</v>
      </c>
      <c r="AO853" s="99">
        <f t="shared" si="67"/>
        <v>0</v>
      </c>
      <c r="AP853" s="99">
        <f>SUMIFS(通讯通路门店!$K:$K,通讯通路门店!$S:$S,$G853)</f>
        <v>0</v>
      </c>
      <c r="AQ853" s="83"/>
      <c r="AR853" s="99">
        <f>SUMIFS(通讯通路门店!$T:$T,通讯通路门店!$S:$S,$G853)</f>
        <v>0</v>
      </c>
      <c r="AS853" s="99">
        <f>SUMIFS(通讯通路门店!$U:$U,通讯通路门店!$S:$S,$G853)</f>
        <v>0</v>
      </c>
      <c r="AT853" s="99">
        <f>SUMIFS(通讯通路门店!$V:$V,通讯通路门店!$S:$S,$G853)</f>
        <v>0</v>
      </c>
      <c r="AU853" s="99">
        <f>SUMIFS(通讯通路门店!$W:$W,通讯通路门店!$S:$S,$G853)</f>
        <v>0</v>
      </c>
      <c r="AV853" s="99">
        <f>SUMIFS(通讯通路门店!$Z:$Z,通讯通路门店!$S:$S,$G853)</f>
        <v>0</v>
      </c>
      <c r="AW853" s="99">
        <f>SUMIFS(通讯通路门店!$AB:$AB,通讯通路门店!$S:$S,$G853)</f>
        <v>0</v>
      </c>
      <c r="AX853" s="99">
        <f>SUMIFS(通讯通路门店!$X:$X,通讯通路门店!$S:$S,$G853)</f>
        <v>0</v>
      </c>
      <c r="AY853" s="99">
        <f>SUMIFS(通讯通路门店!$Y:$Y,通讯通路门店!$S:$S,$G853)</f>
        <v>0</v>
      </c>
      <c r="AZ853" s="99">
        <f>SUMIFS(通讯通路门店!$AA:$AA,通讯通路门店!$S:$S,$G853)</f>
        <v>0</v>
      </c>
      <c r="BA853" s="99">
        <f t="shared" si="68"/>
        <v>0</v>
      </c>
      <c r="BB853" s="99">
        <f t="shared" si="69"/>
        <v>0</v>
      </c>
      <c r="BC853" s="99">
        <f>SUMIFS(通讯通路门店!$W:$W,通讯通路门店!$S:$S,$G853,通讯通路门店!$J:$J,"荣耀体验店")+SUMIFS(通讯通路门店!$W:$W,通讯通路门店!$S:$S,$G853,通讯通路门店!$J:$J,"荣耀授权专卖店")</f>
        <v>0</v>
      </c>
      <c r="BD853" s="99">
        <f>SUMIFS(通讯通路门店!$Z:$Z,通讯通路门店!$S:$S,$G853,通讯通路门店!$J:$J,"VIVO体验店")</f>
        <v>0</v>
      </c>
      <c r="BE853" s="99">
        <f>SUMIFS(通讯通路门店!$AB:$AB,通讯通路门店!$S:$S,$G853,通讯通路门店!$J:$J,"OPPO体验店")</f>
        <v>0</v>
      </c>
      <c r="BF853" s="99">
        <f>SUMIFS(通讯通路门店!$X:$X,通讯通路门店!$S:$S,$G853,通讯通路门店!$J:$J,"华为授权体验店")+SUMIFS(通讯通路门店!$AA:$AA,通讯通路门店!$S:$S,$G853,通讯通路门店!$J:$J,"华为堡垒店")</f>
        <v>0</v>
      </c>
      <c r="BG853" s="99">
        <f>SUMIFS(通讯通路门店!$Y:$Y,通讯通路门店!$S:$S,$G853,通讯通路门店!$J:$J,"小米体验店")</f>
        <v>0</v>
      </c>
      <c r="BH853" s="99">
        <f>SUMIFS(通讯通路门店!$AA:$AA,通讯通路门店!$S:$S,$G853,通讯通路门店!$J:$J,"苹果体验店")</f>
        <v>0</v>
      </c>
      <c r="BI853" s="99">
        <f>SUMIFS(通讯通路门店!$K:$K,通讯通路门店!$S:$S,$G853,通讯通路门店!$J:$J,"其他品牌专卖店")</f>
        <v>0</v>
      </c>
      <c r="BJ853" s="99">
        <f>SUMIFS(通讯通路门店!$AC:$AC,通讯通路门店!$S:$S,$G853)</f>
        <v>0</v>
      </c>
      <c r="BK853" s="99">
        <f>SUMIFS(通讯通路门店!$AD:$AD,通讯通路门店!$S:$S,$G853)</f>
        <v>0</v>
      </c>
      <c r="BL853" s="99">
        <f>SUMIFS(通讯通路门店!$AE:$AE,通讯通路门店!$S:$S,$G853)</f>
        <v>0</v>
      </c>
      <c r="BM853" s="99">
        <f>SUMIFS(通讯通路门店!$AF:$AF,通讯通路门店!$S:$S,$G853)</f>
        <v>0</v>
      </c>
      <c r="BN853" s="99">
        <f>SUMIFS(通讯通路门店!$AG:$AG,通讯通路门店!$S:$S,$G853)</f>
        <v>0</v>
      </c>
      <c r="BO853" s="99">
        <f>SUMIFS(通讯通路门店!$AH:$AH,通讯通路门店!$S:$S,$G853)</f>
        <v>0</v>
      </c>
      <c r="BP853" s="99">
        <f>SUMIFS(通讯通路门店!$AI:$AI,通讯通路门店!$S:$S,$G853)</f>
        <v>0</v>
      </c>
      <c r="BQ853" s="83"/>
    </row>
    <row r="854" spans="1:69">
      <c r="A854" s="99" t="str">
        <f>IFERROR(_xlfn.XLOOKUP($G854,通讯通路门店!$S$4:$S$993933,通讯通路门店!$A$4:$A$993933,0,0),"")</f>
        <v/>
      </c>
      <c r="B854" s="99" t="str">
        <f>IFERROR(_xlfn.XLOOKUP($G854,通讯通路门店!$S$4:$S$993933,通讯通路门店!$B$4:$B$993933,0,0),"")</f>
        <v/>
      </c>
      <c r="C854" s="99" t="str">
        <f>IFERROR(_xlfn.XLOOKUP($G854,通讯通路门店!$S$4:$S$993933,通讯通路门店!$C$4:$C$993933,0,0),"")</f>
        <v/>
      </c>
      <c r="D854" s="99" t="str">
        <f>IFERROR(_xlfn.XLOOKUP($G854,通讯通路门店!$S$4:$S$993933,通讯通路门店!$D$4:$D$993933,0,0),"")</f>
        <v/>
      </c>
      <c r="E854" s="83"/>
      <c r="F854" s="83"/>
      <c r="G854" s="101" t="e">
        <v>#N/A</v>
      </c>
      <c r="H854" s="102" t="str">
        <f>IFERROR(_xlfn.XLOOKUP($G854,通讯通路门店!$S$4:$S$993933,通讯通路门店!$R$4:$R$993933,0,0),"")</f>
        <v/>
      </c>
      <c r="I854" s="83"/>
      <c r="J854" s="83"/>
      <c r="K854" s="83"/>
      <c r="L854" s="83"/>
      <c r="M854" s="83"/>
      <c r="N854" s="83"/>
      <c r="O854" s="83"/>
      <c r="P854" s="83"/>
      <c r="Q854" s="83"/>
      <c r="R854" s="83"/>
      <c r="S854" s="83"/>
      <c r="T854" s="83"/>
      <c r="U854" s="99">
        <f>COUNTIF(通讯通路门店!$S:$S,$G854)</f>
        <v>0</v>
      </c>
      <c r="V854" s="99">
        <f>COUNTIFS(通讯通路门店!$S:$S,$G854,通讯通路门店!$J:$J,"综合卖场")</f>
        <v>0</v>
      </c>
      <c r="W854" s="99">
        <f>SUMIFS(通讯通路门店!$AJ:$AJ,通讯通路门店!$S:$S,通讯客户沙盘!$G854)</f>
        <v>0</v>
      </c>
      <c r="X854" s="99">
        <f t="shared" si="65"/>
        <v>0</v>
      </c>
      <c r="Y854" s="99">
        <f>COUNTIFS(通讯通路门店!$S:$S,$G854,通讯通路门店!$J:$J,"荣耀体验店")+COUNTIFS(通讯通路门店!$S:$S,$G854,通讯通路门店!$J:$J,"荣耀授权专卖店")</f>
        <v>0</v>
      </c>
      <c r="Z854" s="99">
        <f>COUNTIFS(通讯通路门店!$S:$S,$G854,通讯通路门店!$J:$J,"VIVO体验店")</f>
        <v>0</v>
      </c>
      <c r="AA854" s="99">
        <f>COUNTIFS(通讯通路门店!$S:$S,$G854,通讯通路门店!$J:$J,"OPPO体验店")</f>
        <v>0</v>
      </c>
      <c r="AB854" s="99">
        <f>COUNTIFS(通讯通路门店!$S:$S,$G854,通讯通路门店!$J:$J,"华为授权体验店")+COUNTIFS(通讯通路门店!$S:$S,$G854,通讯通路门店!$J:$J,"华为堡垒店")</f>
        <v>0</v>
      </c>
      <c r="AC854" s="99">
        <f>COUNTIFS(通讯通路门店!$S:$S,$G854,通讯通路门店!$J:$J,"小米体验店")</f>
        <v>0</v>
      </c>
      <c r="AD854" s="99">
        <f>COUNTIFS(通讯通路门店!$S:$S,$G854,通讯通路门店!$J:$J,"苹果体验店")</f>
        <v>0</v>
      </c>
      <c r="AE854" s="99">
        <f>COUNTIFS(通讯通路门店!$S:$S,$G854,通讯通路门店!$J:$J,"其他品牌专卖店")</f>
        <v>0</v>
      </c>
      <c r="AF854" s="99">
        <f>SUMIFS(通讯通路门店!$BI:$BI,通讯通路门店!$S:$S,$G854)</f>
        <v>0</v>
      </c>
      <c r="AG854" s="99">
        <f>SUMIFS(通讯通路门店!$BH:$BH,通讯通路门店!$S:$S,$G854)</f>
        <v>0</v>
      </c>
      <c r="AH854" s="99">
        <f t="shared" si="66"/>
        <v>0</v>
      </c>
      <c r="AI854" s="99">
        <f>SUMIFS(通讯通路门店!$BB:$BB,通讯通路门店!$S:$S,$G854)</f>
        <v>0</v>
      </c>
      <c r="AJ854" s="99">
        <f>SUMIFS(通讯通路门店!$BE:$BE,通讯通路门店!$S:$S,$G854)</f>
        <v>0</v>
      </c>
      <c r="AK854" s="99">
        <f>SUMIFS(通讯通路门店!$BG:$BG,通讯通路门店!$S:$S,$G854)</f>
        <v>0</v>
      </c>
      <c r="AL854" s="99">
        <f>SUMIFS(通讯通路门店!$BC:$BC,通讯通路门店!$S:$S,$G854)</f>
        <v>0</v>
      </c>
      <c r="AM854" s="99">
        <f>SUMIFS(通讯通路门店!$BD:$BD,通讯通路门店!$S:$S,$G854)</f>
        <v>0</v>
      </c>
      <c r="AN854" s="99">
        <f>SUMIFS(通讯通路门店!$BF:$BF,通讯通路门店!$S:$S,$G854)</f>
        <v>0</v>
      </c>
      <c r="AO854" s="99">
        <f t="shared" si="67"/>
        <v>0</v>
      </c>
      <c r="AP854" s="99">
        <f>SUMIFS(通讯通路门店!$K:$K,通讯通路门店!$S:$S,$G854)</f>
        <v>0</v>
      </c>
      <c r="AQ854" s="83"/>
      <c r="AR854" s="99">
        <f>SUMIFS(通讯通路门店!$T:$T,通讯通路门店!$S:$S,$G854)</f>
        <v>0</v>
      </c>
      <c r="AS854" s="99">
        <f>SUMIFS(通讯通路门店!$U:$U,通讯通路门店!$S:$S,$G854)</f>
        <v>0</v>
      </c>
      <c r="AT854" s="99">
        <f>SUMIFS(通讯通路门店!$V:$V,通讯通路门店!$S:$S,$G854)</f>
        <v>0</v>
      </c>
      <c r="AU854" s="99">
        <f>SUMIFS(通讯通路门店!$W:$W,通讯通路门店!$S:$S,$G854)</f>
        <v>0</v>
      </c>
      <c r="AV854" s="99">
        <f>SUMIFS(通讯通路门店!$Z:$Z,通讯通路门店!$S:$S,$G854)</f>
        <v>0</v>
      </c>
      <c r="AW854" s="99">
        <f>SUMIFS(通讯通路门店!$AB:$AB,通讯通路门店!$S:$S,$G854)</f>
        <v>0</v>
      </c>
      <c r="AX854" s="99">
        <f>SUMIFS(通讯通路门店!$X:$X,通讯通路门店!$S:$S,$G854)</f>
        <v>0</v>
      </c>
      <c r="AY854" s="99">
        <f>SUMIFS(通讯通路门店!$Y:$Y,通讯通路门店!$S:$S,$G854)</f>
        <v>0</v>
      </c>
      <c r="AZ854" s="99">
        <f>SUMIFS(通讯通路门店!$AA:$AA,通讯通路门店!$S:$S,$G854)</f>
        <v>0</v>
      </c>
      <c r="BA854" s="99">
        <f t="shared" si="68"/>
        <v>0</v>
      </c>
      <c r="BB854" s="99">
        <f t="shared" si="69"/>
        <v>0</v>
      </c>
      <c r="BC854" s="99">
        <f>SUMIFS(通讯通路门店!$W:$W,通讯通路门店!$S:$S,$G854,通讯通路门店!$J:$J,"荣耀体验店")+SUMIFS(通讯通路门店!$W:$W,通讯通路门店!$S:$S,$G854,通讯通路门店!$J:$J,"荣耀授权专卖店")</f>
        <v>0</v>
      </c>
      <c r="BD854" s="99">
        <f>SUMIFS(通讯通路门店!$Z:$Z,通讯通路门店!$S:$S,$G854,通讯通路门店!$J:$J,"VIVO体验店")</f>
        <v>0</v>
      </c>
      <c r="BE854" s="99">
        <f>SUMIFS(通讯通路门店!$AB:$AB,通讯通路门店!$S:$S,$G854,通讯通路门店!$J:$J,"OPPO体验店")</f>
        <v>0</v>
      </c>
      <c r="BF854" s="99">
        <f>SUMIFS(通讯通路门店!$X:$X,通讯通路门店!$S:$S,$G854,通讯通路门店!$J:$J,"华为授权体验店")+SUMIFS(通讯通路门店!$AA:$AA,通讯通路门店!$S:$S,$G854,通讯通路门店!$J:$J,"华为堡垒店")</f>
        <v>0</v>
      </c>
      <c r="BG854" s="99">
        <f>SUMIFS(通讯通路门店!$Y:$Y,通讯通路门店!$S:$S,$G854,通讯通路门店!$J:$J,"小米体验店")</f>
        <v>0</v>
      </c>
      <c r="BH854" s="99">
        <f>SUMIFS(通讯通路门店!$AA:$AA,通讯通路门店!$S:$S,$G854,通讯通路门店!$J:$J,"苹果体验店")</f>
        <v>0</v>
      </c>
      <c r="BI854" s="99">
        <f>SUMIFS(通讯通路门店!$K:$K,通讯通路门店!$S:$S,$G854,通讯通路门店!$J:$J,"其他品牌专卖店")</f>
        <v>0</v>
      </c>
      <c r="BJ854" s="99">
        <f>SUMIFS(通讯通路门店!$AC:$AC,通讯通路门店!$S:$S,$G854)</f>
        <v>0</v>
      </c>
      <c r="BK854" s="99">
        <f>SUMIFS(通讯通路门店!$AD:$AD,通讯通路门店!$S:$S,$G854)</f>
        <v>0</v>
      </c>
      <c r="BL854" s="99">
        <f>SUMIFS(通讯通路门店!$AE:$AE,通讯通路门店!$S:$S,$G854)</f>
        <v>0</v>
      </c>
      <c r="BM854" s="99">
        <f>SUMIFS(通讯通路门店!$AF:$AF,通讯通路门店!$S:$S,$G854)</f>
        <v>0</v>
      </c>
      <c r="BN854" s="99">
        <f>SUMIFS(通讯通路门店!$AG:$AG,通讯通路门店!$S:$S,$G854)</f>
        <v>0</v>
      </c>
      <c r="BO854" s="99">
        <f>SUMIFS(通讯通路门店!$AH:$AH,通讯通路门店!$S:$S,$G854)</f>
        <v>0</v>
      </c>
      <c r="BP854" s="99">
        <f>SUMIFS(通讯通路门店!$AI:$AI,通讯通路门店!$S:$S,$G854)</f>
        <v>0</v>
      </c>
      <c r="BQ854" s="83"/>
    </row>
    <row r="855" spans="1:69">
      <c r="A855" s="99" t="str">
        <f>IFERROR(_xlfn.XLOOKUP($G855,通讯通路门店!$S$4:$S$993933,通讯通路门店!$A$4:$A$993933,0,0),"")</f>
        <v/>
      </c>
      <c r="B855" s="99" t="str">
        <f>IFERROR(_xlfn.XLOOKUP($G855,通讯通路门店!$S$4:$S$993933,通讯通路门店!$B$4:$B$993933,0,0),"")</f>
        <v/>
      </c>
      <c r="C855" s="99" t="str">
        <f>IFERROR(_xlfn.XLOOKUP($G855,通讯通路门店!$S$4:$S$993933,通讯通路门店!$C$4:$C$993933,0,0),"")</f>
        <v/>
      </c>
      <c r="D855" s="99" t="str">
        <f>IFERROR(_xlfn.XLOOKUP($G855,通讯通路门店!$S$4:$S$993933,通讯通路门店!$D$4:$D$993933,0,0),"")</f>
        <v/>
      </c>
      <c r="E855" s="83"/>
      <c r="F855" s="83"/>
      <c r="G855" s="101" t="e">
        <v>#N/A</v>
      </c>
      <c r="H855" s="102" t="str">
        <f>IFERROR(_xlfn.XLOOKUP($G855,通讯通路门店!$S$4:$S$993933,通讯通路门店!$R$4:$R$993933,0,0),"")</f>
        <v/>
      </c>
      <c r="I855" s="83"/>
      <c r="J855" s="83"/>
      <c r="K855" s="83"/>
      <c r="L855" s="83"/>
      <c r="M855" s="83"/>
      <c r="N855" s="83"/>
      <c r="O855" s="83"/>
      <c r="P855" s="83"/>
      <c r="Q855" s="83"/>
      <c r="R855" s="83"/>
      <c r="S855" s="83"/>
      <c r="T855" s="83"/>
      <c r="U855" s="99">
        <f>COUNTIF(通讯通路门店!$S:$S,$G855)</f>
        <v>0</v>
      </c>
      <c r="V855" s="99">
        <f>COUNTIFS(通讯通路门店!$S:$S,$G855,通讯通路门店!$J:$J,"综合卖场")</f>
        <v>0</v>
      </c>
      <c r="W855" s="99">
        <f>SUMIFS(通讯通路门店!$AJ:$AJ,通讯通路门店!$S:$S,通讯客户沙盘!$G855)</f>
        <v>0</v>
      </c>
      <c r="X855" s="99">
        <f t="shared" si="65"/>
        <v>0</v>
      </c>
      <c r="Y855" s="99">
        <f>COUNTIFS(通讯通路门店!$S:$S,$G855,通讯通路门店!$J:$J,"荣耀体验店")+COUNTIFS(通讯通路门店!$S:$S,$G855,通讯通路门店!$J:$J,"荣耀授权专卖店")</f>
        <v>0</v>
      </c>
      <c r="Z855" s="99">
        <f>COUNTIFS(通讯通路门店!$S:$S,$G855,通讯通路门店!$J:$J,"VIVO体验店")</f>
        <v>0</v>
      </c>
      <c r="AA855" s="99">
        <f>COUNTIFS(通讯通路门店!$S:$S,$G855,通讯通路门店!$J:$J,"OPPO体验店")</f>
        <v>0</v>
      </c>
      <c r="AB855" s="99">
        <f>COUNTIFS(通讯通路门店!$S:$S,$G855,通讯通路门店!$J:$J,"华为授权体验店")+COUNTIFS(通讯通路门店!$S:$S,$G855,通讯通路门店!$J:$J,"华为堡垒店")</f>
        <v>0</v>
      </c>
      <c r="AC855" s="99">
        <f>COUNTIFS(通讯通路门店!$S:$S,$G855,通讯通路门店!$J:$J,"小米体验店")</f>
        <v>0</v>
      </c>
      <c r="AD855" s="99">
        <f>COUNTIFS(通讯通路门店!$S:$S,$G855,通讯通路门店!$J:$J,"苹果体验店")</f>
        <v>0</v>
      </c>
      <c r="AE855" s="99">
        <f>COUNTIFS(通讯通路门店!$S:$S,$G855,通讯通路门店!$J:$J,"其他品牌专卖店")</f>
        <v>0</v>
      </c>
      <c r="AF855" s="99">
        <f>SUMIFS(通讯通路门店!$BI:$BI,通讯通路门店!$S:$S,$G855)</f>
        <v>0</v>
      </c>
      <c r="AG855" s="99">
        <f>SUMIFS(通讯通路门店!$BH:$BH,通讯通路门店!$S:$S,$G855)</f>
        <v>0</v>
      </c>
      <c r="AH855" s="99">
        <f t="shared" si="66"/>
        <v>0</v>
      </c>
      <c r="AI855" s="99">
        <f>SUMIFS(通讯通路门店!$BB:$BB,通讯通路门店!$S:$S,$G855)</f>
        <v>0</v>
      </c>
      <c r="AJ855" s="99">
        <f>SUMIFS(通讯通路门店!$BE:$BE,通讯通路门店!$S:$S,$G855)</f>
        <v>0</v>
      </c>
      <c r="AK855" s="99">
        <f>SUMIFS(通讯通路门店!$BG:$BG,通讯通路门店!$S:$S,$G855)</f>
        <v>0</v>
      </c>
      <c r="AL855" s="99">
        <f>SUMIFS(通讯通路门店!$BC:$BC,通讯通路门店!$S:$S,$G855)</f>
        <v>0</v>
      </c>
      <c r="AM855" s="99">
        <f>SUMIFS(通讯通路门店!$BD:$BD,通讯通路门店!$S:$S,$G855)</f>
        <v>0</v>
      </c>
      <c r="AN855" s="99">
        <f>SUMIFS(通讯通路门店!$BF:$BF,通讯通路门店!$S:$S,$G855)</f>
        <v>0</v>
      </c>
      <c r="AO855" s="99">
        <f t="shared" si="67"/>
        <v>0</v>
      </c>
      <c r="AP855" s="99">
        <f>SUMIFS(通讯通路门店!$K:$K,通讯通路门店!$S:$S,$G855)</f>
        <v>0</v>
      </c>
      <c r="AQ855" s="83"/>
      <c r="AR855" s="99">
        <f>SUMIFS(通讯通路门店!$T:$T,通讯通路门店!$S:$S,$G855)</f>
        <v>0</v>
      </c>
      <c r="AS855" s="99">
        <f>SUMIFS(通讯通路门店!$U:$U,通讯通路门店!$S:$S,$G855)</f>
        <v>0</v>
      </c>
      <c r="AT855" s="99">
        <f>SUMIFS(通讯通路门店!$V:$V,通讯通路门店!$S:$S,$G855)</f>
        <v>0</v>
      </c>
      <c r="AU855" s="99">
        <f>SUMIFS(通讯通路门店!$W:$W,通讯通路门店!$S:$S,$G855)</f>
        <v>0</v>
      </c>
      <c r="AV855" s="99">
        <f>SUMIFS(通讯通路门店!$Z:$Z,通讯通路门店!$S:$S,$G855)</f>
        <v>0</v>
      </c>
      <c r="AW855" s="99">
        <f>SUMIFS(通讯通路门店!$AB:$AB,通讯通路门店!$S:$S,$G855)</f>
        <v>0</v>
      </c>
      <c r="AX855" s="99">
        <f>SUMIFS(通讯通路门店!$X:$X,通讯通路门店!$S:$S,$G855)</f>
        <v>0</v>
      </c>
      <c r="AY855" s="99">
        <f>SUMIFS(通讯通路门店!$Y:$Y,通讯通路门店!$S:$S,$G855)</f>
        <v>0</v>
      </c>
      <c r="AZ855" s="99">
        <f>SUMIFS(通讯通路门店!$AA:$AA,通讯通路门店!$S:$S,$G855)</f>
        <v>0</v>
      </c>
      <c r="BA855" s="99">
        <f t="shared" si="68"/>
        <v>0</v>
      </c>
      <c r="BB855" s="99">
        <f t="shared" si="69"/>
        <v>0</v>
      </c>
      <c r="BC855" s="99">
        <f>SUMIFS(通讯通路门店!$W:$W,通讯通路门店!$S:$S,$G855,通讯通路门店!$J:$J,"荣耀体验店")+SUMIFS(通讯通路门店!$W:$W,通讯通路门店!$S:$S,$G855,通讯通路门店!$J:$J,"荣耀授权专卖店")</f>
        <v>0</v>
      </c>
      <c r="BD855" s="99">
        <f>SUMIFS(通讯通路门店!$Z:$Z,通讯通路门店!$S:$S,$G855,通讯通路门店!$J:$J,"VIVO体验店")</f>
        <v>0</v>
      </c>
      <c r="BE855" s="99">
        <f>SUMIFS(通讯通路门店!$AB:$AB,通讯通路门店!$S:$S,$G855,通讯通路门店!$J:$J,"OPPO体验店")</f>
        <v>0</v>
      </c>
      <c r="BF855" s="99">
        <f>SUMIFS(通讯通路门店!$X:$X,通讯通路门店!$S:$S,$G855,通讯通路门店!$J:$J,"华为授权体验店")+SUMIFS(通讯通路门店!$AA:$AA,通讯通路门店!$S:$S,$G855,通讯通路门店!$J:$J,"华为堡垒店")</f>
        <v>0</v>
      </c>
      <c r="BG855" s="99">
        <f>SUMIFS(通讯通路门店!$Y:$Y,通讯通路门店!$S:$S,$G855,通讯通路门店!$J:$J,"小米体验店")</f>
        <v>0</v>
      </c>
      <c r="BH855" s="99">
        <f>SUMIFS(通讯通路门店!$AA:$AA,通讯通路门店!$S:$S,$G855,通讯通路门店!$J:$J,"苹果体验店")</f>
        <v>0</v>
      </c>
      <c r="BI855" s="99">
        <f>SUMIFS(通讯通路门店!$K:$K,通讯通路门店!$S:$S,$G855,通讯通路门店!$J:$J,"其他品牌专卖店")</f>
        <v>0</v>
      </c>
      <c r="BJ855" s="99">
        <f>SUMIFS(通讯通路门店!$AC:$AC,通讯通路门店!$S:$S,$G855)</f>
        <v>0</v>
      </c>
      <c r="BK855" s="99">
        <f>SUMIFS(通讯通路门店!$AD:$AD,通讯通路门店!$S:$S,$G855)</f>
        <v>0</v>
      </c>
      <c r="BL855" s="99">
        <f>SUMIFS(通讯通路门店!$AE:$AE,通讯通路门店!$S:$S,$G855)</f>
        <v>0</v>
      </c>
      <c r="BM855" s="99">
        <f>SUMIFS(通讯通路门店!$AF:$AF,通讯通路门店!$S:$S,$G855)</f>
        <v>0</v>
      </c>
      <c r="BN855" s="99">
        <f>SUMIFS(通讯通路门店!$AG:$AG,通讯通路门店!$S:$S,$G855)</f>
        <v>0</v>
      </c>
      <c r="BO855" s="99">
        <f>SUMIFS(通讯通路门店!$AH:$AH,通讯通路门店!$S:$S,$G855)</f>
        <v>0</v>
      </c>
      <c r="BP855" s="99">
        <f>SUMIFS(通讯通路门店!$AI:$AI,通讯通路门店!$S:$S,$G855)</f>
        <v>0</v>
      </c>
      <c r="BQ855" s="83"/>
    </row>
    <row r="856" spans="1:69">
      <c r="A856" s="99" t="str">
        <f>IFERROR(_xlfn.XLOOKUP($G856,通讯通路门店!$S$4:$S$993933,通讯通路门店!$A$4:$A$993933,0,0),"")</f>
        <v/>
      </c>
      <c r="B856" s="99" t="str">
        <f>IFERROR(_xlfn.XLOOKUP($G856,通讯通路门店!$S$4:$S$993933,通讯通路门店!$B$4:$B$993933,0,0),"")</f>
        <v/>
      </c>
      <c r="C856" s="99" t="str">
        <f>IFERROR(_xlfn.XLOOKUP($G856,通讯通路门店!$S$4:$S$993933,通讯通路门店!$C$4:$C$993933,0,0),"")</f>
        <v/>
      </c>
      <c r="D856" s="99" t="str">
        <f>IFERROR(_xlfn.XLOOKUP($G856,通讯通路门店!$S$4:$S$993933,通讯通路门店!$D$4:$D$993933,0,0),"")</f>
        <v/>
      </c>
      <c r="E856" s="83"/>
      <c r="F856" s="83"/>
      <c r="G856" s="101" t="e">
        <v>#N/A</v>
      </c>
      <c r="H856" s="102" t="str">
        <f>IFERROR(_xlfn.XLOOKUP($G856,通讯通路门店!$S$4:$S$993933,通讯通路门店!$R$4:$R$993933,0,0),"")</f>
        <v/>
      </c>
      <c r="I856" s="83"/>
      <c r="J856" s="83"/>
      <c r="K856" s="83"/>
      <c r="L856" s="83"/>
      <c r="M856" s="83"/>
      <c r="N856" s="83"/>
      <c r="O856" s="83"/>
      <c r="P856" s="83"/>
      <c r="Q856" s="83"/>
      <c r="R856" s="83"/>
      <c r="S856" s="83"/>
      <c r="T856" s="83"/>
      <c r="U856" s="99">
        <f>COUNTIF(通讯通路门店!$S:$S,$G856)</f>
        <v>0</v>
      </c>
      <c r="V856" s="99">
        <f>COUNTIFS(通讯通路门店!$S:$S,$G856,通讯通路门店!$J:$J,"综合卖场")</f>
        <v>0</v>
      </c>
      <c r="W856" s="99">
        <f>SUMIFS(通讯通路门店!$AJ:$AJ,通讯通路门店!$S:$S,通讯客户沙盘!$G856)</f>
        <v>0</v>
      </c>
      <c r="X856" s="99">
        <f t="shared" si="65"/>
        <v>0</v>
      </c>
      <c r="Y856" s="99">
        <f>COUNTIFS(通讯通路门店!$S:$S,$G856,通讯通路门店!$J:$J,"荣耀体验店")+COUNTIFS(通讯通路门店!$S:$S,$G856,通讯通路门店!$J:$J,"荣耀授权专卖店")</f>
        <v>0</v>
      </c>
      <c r="Z856" s="99">
        <f>COUNTIFS(通讯通路门店!$S:$S,$G856,通讯通路门店!$J:$J,"VIVO体验店")</f>
        <v>0</v>
      </c>
      <c r="AA856" s="99">
        <f>COUNTIFS(通讯通路门店!$S:$S,$G856,通讯通路门店!$J:$J,"OPPO体验店")</f>
        <v>0</v>
      </c>
      <c r="AB856" s="99">
        <f>COUNTIFS(通讯通路门店!$S:$S,$G856,通讯通路门店!$J:$J,"华为授权体验店")+COUNTIFS(通讯通路门店!$S:$S,$G856,通讯通路门店!$J:$J,"华为堡垒店")</f>
        <v>0</v>
      </c>
      <c r="AC856" s="99">
        <f>COUNTIFS(通讯通路门店!$S:$S,$G856,通讯通路门店!$J:$J,"小米体验店")</f>
        <v>0</v>
      </c>
      <c r="AD856" s="99">
        <f>COUNTIFS(通讯通路门店!$S:$S,$G856,通讯通路门店!$J:$J,"苹果体验店")</f>
        <v>0</v>
      </c>
      <c r="AE856" s="99">
        <f>COUNTIFS(通讯通路门店!$S:$S,$G856,通讯通路门店!$J:$J,"其他品牌专卖店")</f>
        <v>0</v>
      </c>
      <c r="AF856" s="99">
        <f>SUMIFS(通讯通路门店!$BI:$BI,通讯通路门店!$S:$S,$G856)</f>
        <v>0</v>
      </c>
      <c r="AG856" s="99">
        <f>SUMIFS(通讯通路门店!$BH:$BH,通讯通路门店!$S:$S,$G856)</f>
        <v>0</v>
      </c>
      <c r="AH856" s="99">
        <f t="shared" si="66"/>
        <v>0</v>
      </c>
      <c r="AI856" s="99">
        <f>SUMIFS(通讯通路门店!$BB:$BB,通讯通路门店!$S:$S,$G856)</f>
        <v>0</v>
      </c>
      <c r="AJ856" s="99">
        <f>SUMIFS(通讯通路门店!$BE:$BE,通讯通路门店!$S:$S,$G856)</f>
        <v>0</v>
      </c>
      <c r="AK856" s="99">
        <f>SUMIFS(通讯通路门店!$BG:$BG,通讯通路门店!$S:$S,$G856)</f>
        <v>0</v>
      </c>
      <c r="AL856" s="99">
        <f>SUMIFS(通讯通路门店!$BC:$BC,通讯通路门店!$S:$S,$G856)</f>
        <v>0</v>
      </c>
      <c r="AM856" s="99">
        <f>SUMIFS(通讯通路门店!$BD:$BD,通讯通路门店!$S:$S,$G856)</f>
        <v>0</v>
      </c>
      <c r="AN856" s="99">
        <f>SUMIFS(通讯通路门店!$BF:$BF,通讯通路门店!$S:$S,$G856)</f>
        <v>0</v>
      </c>
      <c r="AO856" s="99">
        <f t="shared" si="67"/>
        <v>0</v>
      </c>
      <c r="AP856" s="99">
        <f>SUMIFS(通讯通路门店!$K:$K,通讯通路门店!$S:$S,$G856)</f>
        <v>0</v>
      </c>
      <c r="AQ856" s="83"/>
      <c r="AR856" s="99">
        <f>SUMIFS(通讯通路门店!$T:$T,通讯通路门店!$S:$S,$G856)</f>
        <v>0</v>
      </c>
      <c r="AS856" s="99">
        <f>SUMIFS(通讯通路门店!$U:$U,通讯通路门店!$S:$S,$G856)</f>
        <v>0</v>
      </c>
      <c r="AT856" s="99">
        <f>SUMIFS(通讯通路门店!$V:$V,通讯通路门店!$S:$S,$G856)</f>
        <v>0</v>
      </c>
      <c r="AU856" s="99">
        <f>SUMIFS(通讯通路门店!$W:$W,通讯通路门店!$S:$S,$G856)</f>
        <v>0</v>
      </c>
      <c r="AV856" s="99">
        <f>SUMIFS(通讯通路门店!$Z:$Z,通讯通路门店!$S:$S,$G856)</f>
        <v>0</v>
      </c>
      <c r="AW856" s="99">
        <f>SUMIFS(通讯通路门店!$AB:$AB,通讯通路门店!$S:$S,$G856)</f>
        <v>0</v>
      </c>
      <c r="AX856" s="99">
        <f>SUMIFS(通讯通路门店!$X:$X,通讯通路门店!$S:$S,$G856)</f>
        <v>0</v>
      </c>
      <c r="AY856" s="99">
        <f>SUMIFS(通讯通路门店!$Y:$Y,通讯通路门店!$S:$S,$G856)</f>
        <v>0</v>
      </c>
      <c r="AZ856" s="99">
        <f>SUMIFS(通讯通路门店!$AA:$AA,通讯通路门店!$S:$S,$G856)</f>
        <v>0</v>
      </c>
      <c r="BA856" s="99">
        <f t="shared" si="68"/>
        <v>0</v>
      </c>
      <c r="BB856" s="99">
        <f t="shared" si="69"/>
        <v>0</v>
      </c>
      <c r="BC856" s="99">
        <f>SUMIFS(通讯通路门店!$W:$W,通讯通路门店!$S:$S,$G856,通讯通路门店!$J:$J,"荣耀体验店")+SUMIFS(通讯通路门店!$W:$W,通讯通路门店!$S:$S,$G856,通讯通路门店!$J:$J,"荣耀授权专卖店")</f>
        <v>0</v>
      </c>
      <c r="BD856" s="99">
        <f>SUMIFS(通讯通路门店!$Z:$Z,通讯通路门店!$S:$S,$G856,通讯通路门店!$J:$J,"VIVO体验店")</f>
        <v>0</v>
      </c>
      <c r="BE856" s="99">
        <f>SUMIFS(通讯通路门店!$AB:$AB,通讯通路门店!$S:$S,$G856,通讯通路门店!$J:$J,"OPPO体验店")</f>
        <v>0</v>
      </c>
      <c r="BF856" s="99">
        <f>SUMIFS(通讯通路门店!$X:$X,通讯通路门店!$S:$S,$G856,通讯通路门店!$J:$J,"华为授权体验店")+SUMIFS(通讯通路门店!$AA:$AA,通讯通路门店!$S:$S,$G856,通讯通路门店!$J:$J,"华为堡垒店")</f>
        <v>0</v>
      </c>
      <c r="BG856" s="99">
        <f>SUMIFS(通讯通路门店!$Y:$Y,通讯通路门店!$S:$S,$G856,通讯通路门店!$J:$J,"小米体验店")</f>
        <v>0</v>
      </c>
      <c r="BH856" s="99">
        <f>SUMIFS(通讯通路门店!$AA:$AA,通讯通路门店!$S:$S,$G856,通讯通路门店!$J:$J,"苹果体验店")</f>
        <v>0</v>
      </c>
      <c r="BI856" s="99">
        <f>SUMIFS(通讯通路门店!$K:$K,通讯通路门店!$S:$S,$G856,通讯通路门店!$J:$J,"其他品牌专卖店")</f>
        <v>0</v>
      </c>
      <c r="BJ856" s="99">
        <f>SUMIFS(通讯通路门店!$AC:$AC,通讯通路门店!$S:$S,$G856)</f>
        <v>0</v>
      </c>
      <c r="BK856" s="99">
        <f>SUMIFS(通讯通路门店!$AD:$AD,通讯通路门店!$S:$S,$G856)</f>
        <v>0</v>
      </c>
      <c r="BL856" s="99">
        <f>SUMIFS(通讯通路门店!$AE:$AE,通讯通路门店!$S:$S,$G856)</f>
        <v>0</v>
      </c>
      <c r="BM856" s="99">
        <f>SUMIFS(通讯通路门店!$AF:$AF,通讯通路门店!$S:$S,$G856)</f>
        <v>0</v>
      </c>
      <c r="BN856" s="99">
        <f>SUMIFS(通讯通路门店!$AG:$AG,通讯通路门店!$S:$S,$G856)</f>
        <v>0</v>
      </c>
      <c r="BO856" s="99">
        <f>SUMIFS(通讯通路门店!$AH:$AH,通讯通路门店!$S:$S,$G856)</f>
        <v>0</v>
      </c>
      <c r="BP856" s="99">
        <f>SUMIFS(通讯通路门店!$AI:$AI,通讯通路门店!$S:$S,$G856)</f>
        <v>0</v>
      </c>
      <c r="BQ856" s="83"/>
    </row>
    <row r="857" spans="1:69">
      <c r="A857" s="99" t="str">
        <f>IFERROR(_xlfn.XLOOKUP($G857,通讯通路门店!$S$4:$S$993933,通讯通路门店!$A$4:$A$993933,0,0),"")</f>
        <v/>
      </c>
      <c r="B857" s="99" t="str">
        <f>IFERROR(_xlfn.XLOOKUP($G857,通讯通路门店!$S$4:$S$993933,通讯通路门店!$B$4:$B$993933,0,0),"")</f>
        <v/>
      </c>
      <c r="C857" s="99" t="str">
        <f>IFERROR(_xlfn.XLOOKUP($G857,通讯通路门店!$S$4:$S$993933,通讯通路门店!$C$4:$C$993933,0,0),"")</f>
        <v/>
      </c>
      <c r="D857" s="99" t="str">
        <f>IFERROR(_xlfn.XLOOKUP($G857,通讯通路门店!$S$4:$S$993933,通讯通路门店!$D$4:$D$993933,0,0),"")</f>
        <v/>
      </c>
      <c r="E857" s="83"/>
      <c r="F857" s="83"/>
      <c r="G857" s="101" t="e">
        <v>#N/A</v>
      </c>
      <c r="H857" s="102" t="str">
        <f>IFERROR(_xlfn.XLOOKUP($G857,通讯通路门店!$S$4:$S$993933,通讯通路门店!$R$4:$R$993933,0,0),"")</f>
        <v/>
      </c>
      <c r="I857" s="83"/>
      <c r="J857" s="83"/>
      <c r="K857" s="83"/>
      <c r="L857" s="83"/>
      <c r="M857" s="83"/>
      <c r="N857" s="83"/>
      <c r="O857" s="83"/>
      <c r="P857" s="83"/>
      <c r="Q857" s="83"/>
      <c r="R857" s="83"/>
      <c r="S857" s="83"/>
      <c r="T857" s="83"/>
      <c r="U857" s="99">
        <f>COUNTIF(通讯通路门店!$S:$S,$G857)</f>
        <v>0</v>
      </c>
      <c r="V857" s="99">
        <f>COUNTIFS(通讯通路门店!$S:$S,$G857,通讯通路门店!$J:$J,"综合卖场")</f>
        <v>0</v>
      </c>
      <c r="W857" s="99">
        <f>SUMIFS(通讯通路门店!$AJ:$AJ,通讯通路门店!$S:$S,通讯客户沙盘!$G857)</f>
        <v>0</v>
      </c>
      <c r="X857" s="99">
        <f t="shared" si="65"/>
        <v>0</v>
      </c>
      <c r="Y857" s="99">
        <f>COUNTIFS(通讯通路门店!$S:$S,$G857,通讯通路门店!$J:$J,"荣耀体验店")+COUNTIFS(通讯通路门店!$S:$S,$G857,通讯通路门店!$J:$J,"荣耀授权专卖店")</f>
        <v>0</v>
      </c>
      <c r="Z857" s="99">
        <f>COUNTIFS(通讯通路门店!$S:$S,$G857,通讯通路门店!$J:$J,"VIVO体验店")</f>
        <v>0</v>
      </c>
      <c r="AA857" s="99">
        <f>COUNTIFS(通讯通路门店!$S:$S,$G857,通讯通路门店!$J:$J,"OPPO体验店")</f>
        <v>0</v>
      </c>
      <c r="AB857" s="99">
        <f>COUNTIFS(通讯通路门店!$S:$S,$G857,通讯通路门店!$J:$J,"华为授权体验店")+COUNTIFS(通讯通路门店!$S:$S,$G857,通讯通路门店!$J:$J,"华为堡垒店")</f>
        <v>0</v>
      </c>
      <c r="AC857" s="99">
        <f>COUNTIFS(通讯通路门店!$S:$S,$G857,通讯通路门店!$J:$J,"小米体验店")</f>
        <v>0</v>
      </c>
      <c r="AD857" s="99">
        <f>COUNTIFS(通讯通路门店!$S:$S,$G857,通讯通路门店!$J:$J,"苹果体验店")</f>
        <v>0</v>
      </c>
      <c r="AE857" s="99">
        <f>COUNTIFS(通讯通路门店!$S:$S,$G857,通讯通路门店!$J:$J,"其他品牌专卖店")</f>
        <v>0</v>
      </c>
      <c r="AF857" s="99">
        <f>SUMIFS(通讯通路门店!$BI:$BI,通讯通路门店!$S:$S,$G857)</f>
        <v>0</v>
      </c>
      <c r="AG857" s="99">
        <f>SUMIFS(通讯通路门店!$BH:$BH,通讯通路门店!$S:$S,$G857)</f>
        <v>0</v>
      </c>
      <c r="AH857" s="99">
        <f t="shared" si="66"/>
        <v>0</v>
      </c>
      <c r="AI857" s="99">
        <f>SUMIFS(通讯通路门店!$BB:$BB,通讯通路门店!$S:$S,$G857)</f>
        <v>0</v>
      </c>
      <c r="AJ857" s="99">
        <f>SUMIFS(通讯通路门店!$BE:$BE,通讯通路门店!$S:$S,$G857)</f>
        <v>0</v>
      </c>
      <c r="AK857" s="99">
        <f>SUMIFS(通讯通路门店!$BG:$BG,通讯通路门店!$S:$S,$G857)</f>
        <v>0</v>
      </c>
      <c r="AL857" s="99">
        <f>SUMIFS(通讯通路门店!$BC:$BC,通讯通路门店!$S:$S,$G857)</f>
        <v>0</v>
      </c>
      <c r="AM857" s="99">
        <f>SUMIFS(通讯通路门店!$BD:$BD,通讯通路门店!$S:$S,$G857)</f>
        <v>0</v>
      </c>
      <c r="AN857" s="99">
        <f>SUMIFS(通讯通路门店!$BF:$BF,通讯通路门店!$S:$S,$G857)</f>
        <v>0</v>
      </c>
      <c r="AO857" s="99">
        <f t="shared" si="67"/>
        <v>0</v>
      </c>
      <c r="AP857" s="99">
        <f>SUMIFS(通讯通路门店!$K:$K,通讯通路门店!$S:$S,$G857)</f>
        <v>0</v>
      </c>
      <c r="AQ857" s="83"/>
      <c r="AR857" s="99">
        <f>SUMIFS(通讯通路门店!$T:$T,通讯通路门店!$S:$S,$G857)</f>
        <v>0</v>
      </c>
      <c r="AS857" s="99">
        <f>SUMIFS(通讯通路门店!$U:$U,通讯通路门店!$S:$S,$G857)</f>
        <v>0</v>
      </c>
      <c r="AT857" s="99">
        <f>SUMIFS(通讯通路门店!$V:$V,通讯通路门店!$S:$S,$G857)</f>
        <v>0</v>
      </c>
      <c r="AU857" s="99">
        <f>SUMIFS(通讯通路门店!$W:$W,通讯通路门店!$S:$S,$G857)</f>
        <v>0</v>
      </c>
      <c r="AV857" s="99">
        <f>SUMIFS(通讯通路门店!$Z:$Z,通讯通路门店!$S:$S,$G857)</f>
        <v>0</v>
      </c>
      <c r="AW857" s="99">
        <f>SUMIFS(通讯通路门店!$AB:$AB,通讯通路门店!$S:$S,$G857)</f>
        <v>0</v>
      </c>
      <c r="AX857" s="99">
        <f>SUMIFS(通讯通路门店!$X:$X,通讯通路门店!$S:$S,$G857)</f>
        <v>0</v>
      </c>
      <c r="AY857" s="99">
        <f>SUMIFS(通讯通路门店!$Y:$Y,通讯通路门店!$S:$S,$G857)</f>
        <v>0</v>
      </c>
      <c r="AZ857" s="99">
        <f>SUMIFS(通讯通路门店!$AA:$AA,通讯通路门店!$S:$S,$G857)</f>
        <v>0</v>
      </c>
      <c r="BA857" s="99">
        <f t="shared" si="68"/>
        <v>0</v>
      </c>
      <c r="BB857" s="99">
        <f t="shared" si="69"/>
        <v>0</v>
      </c>
      <c r="BC857" s="99">
        <f>SUMIFS(通讯通路门店!$W:$W,通讯通路门店!$S:$S,$G857,通讯通路门店!$J:$J,"荣耀体验店")+SUMIFS(通讯通路门店!$W:$W,通讯通路门店!$S:$S,$G857,通讯通路门店!$J:$J,"荣耀授权专卖店")</f>
        <v>0</v>
      </c>
      <c r="BD857" s="99">
        <f>SUMIFS(通讯通路门店!$Z:$Z,通讯通路门店!$S:$S,$G857,通讯通路门店!$J:$J,"VIVO体验店")</f>
        <v>0</v>
      </c>
      <c r="BE857" s="99">
        <f>SUMIFS(通讯通路门店!$AB:$AB,通讯通路门店!$S:$S,$G857,通讯通路门店!$J:$J,"OPPO体验店")</f>
        <v>0</v>
      </c>
      <c r="BF857" s="99">
        <f>SUMIFS(通讯通路门店!$X:$X,通讯通路门店!$S:$S,$G857,通讯通路门店!$J:$J,"华为授权体验店")+SUMIFS(通讯通路门店!$AA:$AA,通讯通路门店!$S:$S,$G857,通讯通路门店!$J:$J,"华为堡垒店")</f>
        <v>0</v>
      </c>
      <c r="BG857" s="99">
        <f>SUMIFS(通讯通路门店!$Y:$Y,通讯通路门店!$S:$S,$G857,通讯通路门店!$J:$J,"小米体验店")</f>
        <v>0</v>
      </c>
      <c r="BH857" s="99">
        <f>SUMIFS(通讯通路门店!$AA:$AA,通讯通路门店!$S:$S,$G857,通讯通路门店!$J:$J,"苹果体验店")</f>
        <v>0</v>
      </c>
      <c r="BI857" s="99">
        <f>SUMIFS(通讯通路门店!$K:$K,通讯通路门店!$S:$S,$G857,通讯通路门店!$J:$J,"其他品牌专卖店")</f>
        <v>0</v>
      </c>
      <c r="BJ857" s="99">
        <f>SUMIFS(通讯通路门店!$AC:$AC,通讯通路门店!$S:$S,$G857)</f>
        <v>0</v>
      </c>
      <c r="BK857" s="99">
        <f>SUMIFS(通讯通路门店!$AD:$AD,通讯通路门店!$S:$S,$G857)</f>
        <v>0</v>
      </c>
      <c r="BL857" s="99">
        <f>SUMIFS(通讯通路门店!$AE:$AE,通讯通路门店!$S:$S,$G857)</f>
        <v>0</v>
      </c>
      <c r="BM857" s="99">
        <f>SUMIFS(通讯通路门店!$AF:$AF,通讯通路门店!$S:$S,$G857)</f>
        <v>0</v>
      </c>
      <c r="BN857" s="99">
        <f>SUMIFS(通讯通路门店!$AG:$AG,通讯通路门店!$S:$S,$G857)</f>
        <v>0</v>
      </c>
      <c r="BO857" s="99">
        <f>SUMIFS(通讯通路门店!$AH:$AH,通讯通路门店!$S:$S,$G857)</f>
        <v>0</v>
      </c>
      <c r="BP857" s="99">
        <f>SUMIFS(通讯通路门店!$AI:$AI,通讯通路门店!$S:$S,$G857)</f>
        <v>0</v>
      </c>
      <c r="BQ857" s="83"/>
    </row>
    <row r="858" spans="1:69">
      <c r="A858" s="99" t="str">
        <f>IFERROR(_xlfn.XLOOKUP($G858,通讯通路门店!$S$4:$S$993933,通讯通路门店!$A$4:$A$993933,0,0),"")</f>
        <v/>
      </c>
      <c r="B858" s="99" t="str">
        <f>IFERROR(_xlfn.XLOOKUP($G858,通讯通路门店!$S$4:$S$993933,通讯通路门店!$B$4:$B$993933,0,0),"")</f>
        <v/>
      </c>
      <c r="C858" s="99" t="str">
        <f>IFERROR(_xlfn.XLOOKUP($G858,通讯通路门店!$S$4:$S$993933,通讯通路门店!$C$4:$C$993933,0,0),"")</f>
        <v/>
      </c>
      <c r="D858" s="99" t="str">
        <f>IFERROR(_xlfn.XLOOKUP($G858,通讯通路门店!$S$4:$S$993933,通讯通路门店!$D$4:$D$993933,0,0),"")</f>
        <v/>
      </c>
      <c r="E858" s="83"/>
      <c r="F858" s="83"/>
      <c r="G858" s="101" t="e">
        <v>#N/A</v>
      </c>
      <c r="H858" s="102" t="str">
        <f>IFERROR(_xlfn.XLOOKUP($G858,通讯通路门店!$S$4:$S$993933,通讯通路门店!$R$4:$R$993933,0,0),"")</f>
        <v/>
      </c>
      <c r="I858" s="83"/>
      <c r="J858" s="83"/>
      <c r="K858" s="83"/>
      <c r="L858" s="83"/>
      <c r="M858" s="83"/>
      <c r="N858" s="83"/>
      <c r="O858" s="83"/>
      <c r="P858" s="83"/>
      <c r="Q858" s="83"/>
      <c r="R858" s="83"/>
      <c r="S858" s="83"/>
      <c r="T858" s="83"/>
      <c r="U858" s="99">
        <f>COUNTIF(通讯通路门店!$S:$S,$G858)</f>
        <v>0</v>
      </c>
      <c r="V858" s="99">
        <f>COUNTIFS(通讯通路门店!$S:$S,$G858,通讯通路门店!$J:$J,"综合卖场")</f>
        <v>0</v>
      </c>
      <c r="W858" s="99">
        <f>SUMIFS(通讯通路门店!$AJ:$AJ,通讯通路门店!$S:$S,通讯客户沙盘!$G858)</f>
        <v>0</v>
      </c>
      <c r="X858" s="99">
        <f t="shared" si="65"/>
        <v>0</v>
      </c>
      <c r="Y858" s="99">
        <f>COUNTIFS(通讯通路门店!$S:$S,$G858,通讯通路门店!$J:$J,"荣耀体验店")+COUNTIFS(通讯通路门店!$S:$S,$G858,通讯通路门店!$J:$J,"荣耀授权专卖店")</f>
        <v>0</v>
      </c>
      <c r="Z858" s="99">
        <f>COUNTIFS(通讯通路门店!$S:$S,$G858,通讯通路门店!$J:$J,"VIVO体验店")</f>
        <v>0</v>
      </c>
      <c r="AA858" s="99">
        <f>COUNTIFS(通讯通路门店!$S:$S,$G858,通讯通路门店!$J:$J,"OPPO体验店")</f>
        <v>0</v>
      </c>
      <c r="AB858" s="99">
        <f>COUNTIFS(通讯通路门店!$S:$S,$G858,通讯通路门店!$J:$J,"华为授权体验店")+COUNTIFS(通讯通路门店!$S:$S,$G858,通讯通路门店!$J:$J,"华为堡垒店")</f>
        <v>0</v>
      </c>
      <c r="AC858" s="99">
        <f>COUNTIFS(通讯通路门店!$S:$S,$G858,通讯通路门店!$J:$J,"小米体验店")</f>
        <v>0</v>
      </c>
      <c r="AD858" s="99">
        <f>COUNTIFS(通讯通路门店!$S:$S,$G858,通讯通路门店!$J:$J,"苹果体验店")</f>
        <v>0</v>
      </c>
      <c r="AE858" s="99">
        <f>COUNTIFS(通讯通路门店!$S:$S,$G858,通讯通路门店!$J:$J,"其他品牌专卖店")</f>
        <v>0</v>
      </c>
      <c r="AF858" s="99">
        <f>SUMIFS(通讯通路门店!$BI:$BI,通讯通路门店!$S:$S,$G858)</f>
        <v>0</v>
      </c>
      <c r="AG858" s="99">
        <f>SUMIFS(通讯通路门店!$BH:$BH,通讯通路门店!$S:$S,$G858)</f>
        <v>0</v>
      </c>
      <c r="AH858" s="99">
        <f t="shared" si="66"/>
        <v>0</v>
      </c>
      <c r="AI858" s="99">
        <f>SUMIFS(通讯通路门店!$BB:$BB,通讯通路门店!$S:$S,$G858)</f>
        <v>0</v>
      </c>
      <c r="AJ858" s="99">
        <f>SUMIFS(通讯通路门店!$BE:$BE,通讯通路门店!$S:$S,$G858)</f>
        <v>0</v>
      </c>
      <c r="AK858" s="99">
        <f>SUMIFS(通讯通路门店!$BG:$BG,通讯通路门店!$S:$S,$G858)</f>
        <v>0</v>
      </c>
      <c r="AL858" s="99">
        <f>SUMIFS(通讯通路门店!$BC:$BC,通讯通路门店!$S:$S,$G858)</f>
        <v>0</v>
      </c>
      <c r="AM858" s="99">
        <f>SUMIFS(通讯通路门店!$BD:$BD,通讯通路门店!$S:$S,$G858)</f>
        <v>0</v>
      </c>
      <c r="AN858" s="99">
        <f>SUMIFS(通讯通路门店!$BF:$BF,通讯通路门店!$S:$S,$G858)</f>
        <v>0</v>
      </c>
      <c r="AO858" s="99">
        <f t="shared" si="67"/>
        <v>0</v>
      </c>
      <c r="AP858" s="99">
        <f>SUMIFS(通讯通路门店!$K:$K,通讯通路门店!$S:$S,$G858)</f>
        <v>0</v>
      </c>
      <c r="AQ858" s="83"/>
      <c r="AR858" s="99">
        <f>SUMIFS(通讯通路门店!$T:$T,通讯通路门店!$S:$S,$G858)</f>
        <v>0</v>
      </c>
      <c r="AS858" s="99">
        <f>SUMIFS(通讯通路门店!$U:$U,通讯通路门店!$S:$S,$G858)</f>
        <v>0</v>
      </c>
      <c r="AT858" s="99">
        <f>SUMIFS(通讯通路门店!$V:$V,通讯通路门店!$S:$S,$G858)</f>
        <v>0</v>
      </c>
      <c r="AU858" s="99">
        <f>SUMIFS(通讯通路门店!$W:$W,通讯通路门店!$S:$S,$G858)</f>
        <v>0</v>
      </c>
      <c r="AV858" s="99">
        <f>SUMIFS(通讯通路门店!$Z:$Z,通讯通路门店!$S:$S,$G858)</f>
        <v>0</v>
      </c>
      <c r="AW858" s="99">
        <f>SUMIFS(通讯通路门店!$AB:$AB,通讯通路门店!$S:$S,$G858)</f>
        <v>0</v>
      </c>
      <c r="AX858" s="99">
        <f>SUMIFS(通讯通路门店!$X:$X,通讯通路门店!$S:$S,$G858)</f>
        <v>0</v>
      </c>
      <c r="AY858" s="99">
        <f>SUMIFS(通讯通路门店!$Y:$Y,通讯通路门店!$S:$S,$G858)</f>
        <v>0</v>
      </c>
      <c r="AZ858" s="99">
        <f>SUMIFS(通讯通路门店!$AA:$AA,通讯通路门店!$S:$S,$G858)</f>
        <v>0</v>
      </c>
      <c r="BA858" s="99">
        <f t="shared" si="68"/>
        <v>0</v>
      </c>
      <c r="BB858" s="99">
        <f t="shared" si="69"/>
        <v>0</v>
      </c>
      <c r="BC858" s="99">
        <f>SUMIFS(通讯通路门店!$W:$W,通讯通路门店!$S:$S,$G858,通讯通路门店!$J:$J,"荣耀体验店")+SUMIFS(通讯通路门店!$W:$W,通讯通路门店!$S:$S,$G858,通讯通路门店!$J:$J,"荣耀授权专卖店")</f>
        <v>0</v>
      </c>
      <c r="BD858" s="99">
        <f>SUMIFS(通讯通路门店!$Z:$Z,通讯通路门店!$S:$S,$G858,通讯通路门店!$J:$J,"VIVO体验店")</f>
        <v>0</v>
      </c>
      <c r="BE858" s="99">
        <f>SUMIFS(通讯通路门店!$AB:$AB,通讯通路门店!$S:$S,$G858,通讯通路门店!$J:$J,"OPPO体验店")</f>
        <v>0</v>
      </c>
      <c r="BF858" s="99">
        <f>SUMIFS(通讯通路门店!$X:$X,通讯通路门店!$S:$S,$G858,通讯通路门店!$J:$J,"华为授权体验店")+SUMIFS(通讯通路门店!$AA:$AA,通讯通路门店!$S:$S,$G858,通讯通路门店!$J:$J,"华为堡垒店")</f>
        <v>0</v>
      </c>
      <c r="BG858" s="99">
        <f>SUMIFS(通讯通路门店!$Y:$Y,通讯通路门店!$S:$S,$G858,通讯通路门店!$J:$J,"小米体验店")</f>
        <v>0</v>
      </c>
      <c r="BH858" s="99">
        <f>SUMIFS(通讯通路门店!$AA:$AA,通讯通路门店!$S:$S,$G858,通讯通路门店!$J:$J,"苹果体验店")</f>
        <v>0</v>
      </c>
      <c r="BI858" s="99">
        <f>SUMIFS(通讯通路门店!$K:$K,通讯通路门店!$S:$S,$G858,通讯通路门店!$J:$J,"其他品牌专卖店")</f>
        <v>0</v>
      </c>
      <c r="BJ858" s="99">
        <f>SUMIFS(通讯通路门店!$AC:$AC,通讯通路门店!$S:$S,$G858)</f>
        <v>0</v>
      </c>
      <c r="BK858" s="99">
        <f>SUMIFS(通讯通路门店!$AD:$AD,通讯通路门店!$S:$S,$G858)</f>
        <v>0</v>
      </c>
      <c r="BL858" s="99">
        <f>SUMIFS(通讯通路门店!$AE:$AE,通讯通路门店!$S:$S,$G858)</f>
        <v>0</v>
      </c>
      <c r="BM858" s="99">
        <f>SUMIFS(通讯通路门店!$AF:$AF,通讯通路门店!$S:$S,$G858)</f>
        <v>0</v>
      </c>
      <c r="BN858" s="99">
        <f>SUMIFS(通讯通路门店!$AG:$AG,通讯通路门店!$S:$S,$G858)</f>
        <v>0</v>
      </c>
      <c r="BO858" s="99">
        <f>SUMIFS(通讯通路门店!$AH:$AH,通讯通路门店!$S:$S,$G858)</f>
        <v>0</v>
      </c>
      <c r="BP858" s="99">
        <f>SUMIFS(通讯通路门店!$AI:$AI,通讯通路门店!$S:$S,$G858)</f>
        <v>0</v>
      </c>
      <c r="BQ858" s="83"/>
    </row>
    <row r="859" spans="1:69">
      <c r="A859" s="99" t="str">
        <f>IFERROR(_xlfn.XLOOKUP($G859,通讯通路门店!$S$4:$S$993933,通讯通路门店!$A$4:$A$993933,0,0),"")</f>
        <v/>
      </c>
      <c r="B859" s="99" t="str">
        <f>IFERROR(_xlfn.XLOOKUP($G859,通讯通路门店!$S$4:$S$993933,通讯通路门店!$B$4:$B$993933,0,0),"")</f>
        <v/>
      </c>
      <c r="C859" s="99" t="str">
        <f>IFERROR(_xlfn.XLOOKUP($G859,通讯通路门店!$S$4:$S$993933,通讯通路门店!$C$4:$C$993933,0,0),"")</f>
        <v/>
      </c>
      <c r="D859" s="99" t="str">
        <f>IFERROR(_xlfn.XLOOKUP($G859,通讯通路门店!$S$4:$S$993933,通讯通路门店!$D$4:$D$993933,0,0),"")</f>
        <v/>
      </c>
      <c r="E859" s="83"/>
      <c r="F859" s="83"/>
      <c r="G859" s="101" t="e">
        <v>#N/A</v>
      </c>
      <c r="H859" s="102" t="str">
        <f>IFERROR(_xlfn.XLOOKUP($G859,通讯通路门店!$S$4:$S$993933,通讯通路门店!$R$4:$R$993933,0,0),"")</f>
        <v/>
      </c>
      <c r="I859" s="83"/>
      <c r="J859" s="83"/>
      <c r="K859" s="83"/>
      <c r="L859" s="83"/>
      <c r="M859" s="83"/>
      <c r="N859" s="83"/>
      <c r="O859" s="83"/>
      <c r="P859" s="83"/>
      <c r="Q859" s="83"/>
      <c r="R859" s="83"/>
      <c r="S859" s="83"/>
      <c r="T859" s="83"/>
      <c r="U859" s="99">
        <f>COUNTIF(通讯通路门店!$S:$S,$G859)</f>
        <v>0</v>
      </c>
      <c r="V859" s="99">
        <f>COUNTIFS(通讯通路门店!$S:$S,$G859,通讯通路门店!$J:$J,"综合卖场")</f>
        <v>0</v>
      </c>
      <c r="W859" s="99">
        <f>SUMIFS(通讯通路门店!$AJ:$AJ,通讯通路门店!$S:$S,通讯客户沙盘!$G859)</f>
        <v>0</v>
      </c>
      <c r="X859" s="99">
        <f t="shared" si="65"/>
        <v>0</v>
      </c>
      <c r="Y859" s="99">
        <f>COUNTIFS(通讯通路门店!$S:$S,$G859,通讯通路门店!$J:$J,"荣耀体验店")+COUNTIFS(通讯通路门店!$S:$S,$G859,通讯通路门店!$J:$J,"荣耀授权专卖店")</f>
        <v>0</v>
      </c>
      <c r="Z859" s="99">
        <f>COUNTIFS(通讯通路门店!$S:$S,$G859,通讯通路门店!$J:$J,"VIVO体验店")</f>
        <v>0</v>
      </c>
      <c r="AA859" s="99">
        <f>COUNTIFS(通讯通路门店!$S:$S,$G859,通讯通路门店!$J:$J,"OPPO体验店")</f>
        <v>0</v>
      </c>
      <c r="AB859" s="99">
        <f>COUNTIFS(通讯通路门店!$S:$S,$G859,通讯通路门店!$J:$J,"华为授权体验店")+COUNTIFS(通讯通路门店!$S:$S,$G859,通讯通路门店!$J:$J,"华为堡垒店")</f>
        <v>0</v>
      </c>
      <c r="AC859" s="99">
        <f>COUNTIFS(通讯通路门店!$S:$S,$G859,通讯通路门店!$J:$J,"小米体验店")</f>
        <v>0</v>
      </c>
      <c r="AD859" s="99">
        <f>COUNTIFS(通讯通路门店!$S:$S,$G859,通讯通路门店!$J:$J,"苹果体验店")</f>
        <v>0</v>
      </c>
      <c r="AE859" s="99">
        <f>COUNTIFS(通讯通路门店!$S:$S,$G859,通讯通路门店!$J:$J,"其他品牌专卖店")</f>
        <v>0</v>
      </c>
      <c r="AF859" s="99">
        <f>SUMIFS(通讯通路门店!$BI:$BI,通讯通路门店!$S:$S,$G859)</f>
        <v>0</v>
      </c>
      <c r="AG859" s="99">
        <f>SUMIFS(通讯通路门店!$BH:$BH,通讯通路门店!$S:$S,$G859)</f>
        <v>0</v>
      </c>
      <c r="AH859" s="99">
        <f t="shared" si="66"/>
        <v>0</v>
      </c>
      <c r="AI859" s="99">
        <f>SUMIFS(通讯通路门店!$BB:$BB,通讯通路门店!$S:$S,$G859)</f>
        <v>0</v>
      </c>
      <c r="AJ859" s="99">
        <f>SUMIFS(通讯通路门店!$BE:$BE,通讯通路门店!$S:$S,$G859)</f>
        <v>0</v>
      </c>
      <c r="AK859" s="99">
        <f>SUMIFS(通讯通路门店!$BG:$BG,通讯通路门店!$S:$S,$G859)</f>
        <v>0</v>
      </c>
      <c r="AL859" s="99">
        <f>SUMIFS(通讯通路门店!$BC:$BC,通讯通路门店!$S:$S,$G859)</f>
        <v>0</v>
      </c>
      <c r="AM859" s="99">
        <f>SUMIFS(通讯通路门店!$BD:$BD,通讯通路门店!$S:$S,$G859)</f>
        <v>0</v>
      </c>
      <c r="AN859" s="99">
        <f>SUMIFS(通讯通路门店!$BF:$BF,通讯通路门店!$S:$S,$G859)</f>
        <v>0</v>
      </c>
      <c r="AO859" s="99">
        <f t="shared" si="67"/>
        <v>0</v>
      </c>
      <c r="AP859" s="99">
        <f>SUMIFS(通讯通路门店!$K:$K,通讯通路门店!$S:$S,$G859)</f>
        <v>0</v>
      </c>
      <c r="AQ859" s="83"/>
      <c r="AR859" s="99">
        <f>SUMIFS(通讯通路门店!$T:$T,通讯通路门店!$S:$S,$G859)</f>
        <v>0</v>
      </c>
      <c r="AS859" s="99">
        <f>SUMIFS(通讯通路门店!$U:$U,通讯通路门店!$S:$S,$G859)</f>
        <v>0</v>
      </c>
      <c r="AT859" s="99">
        <f>SUMIFS(通讯通路门店!$V:$V,通讯通路门店!$S:$S,$G859)</f>
        <v>0</v>
      </c>
      <c r="AU859" s="99">
        <f>SUMIFS(通讯通路门店!$W:$W,通讯通路门店!$S:$S,$G859)</f>
        <v>0</v>
      </c>
      <c r="AV859" s="99">
        <f>SUMIFS(通讯通路门店!$Z:$Z,通讯通路门店!$S:$S,$G859)</f>
        <v>0</v>
      </c>
      <c r="AW859" s="99">
        <f>SUMIFS(通讯通路门店!$AB:$AB,通讯通路门店!$S:$S,$G859)</f>
        <v>0</v>
      </c>
      <c r="AX859" s="99">
        <f>SUMIFS(通讯通路门店!$X:$X,通讯通路门店!$S:$S,$G859)</f>
        <v>0</v>
      </c>
      <c r="AY859" s="99">
        <f>SUMIFS(通讯通路门店!$Y:$Y,通讯通路门店!$S:$S,$G859)</f>
        <v>0</v>
      </c>
      <c r="AZ859" s="99">
        <f>SUMIFS(通讯通路门店!$AA:$AA,通讯通路门店!$S:$S,$G859)</f>
        <v>0</v>
      </c>
      <c r="BA859" s="99">
        <f t="shared" si="68"/>
        <v>0</v>
      </c>
      <c r="BB859" s="99">
        <f t="shared" si="69"/>
        <v>0</v>
      </c>
      <c r="BC859" s="99">
        <f>SUMIFS(通讯通路门店!$W:$W,通讯通路门店!$S:$S,$G859,通讯通路门店!$J:$J,"荣耀体验店")+SUMIFS(通讯通路门店!$W:$W,通讯通路门店!$S:$S,$G859,通讯通路门店!$J:$J,"荣耀授权专卖店")</f>
        <v>0</v>
      </c>
      <c r="BD859" s="99">
        <f>SUMIFS(通讯通路门店!$Z:$Z,通讯通路门店!$S:$S,$G859,通讯通路门店!$J:$J,"VIVO体验店")</f>
        <v>0</v>
      </c>
      <c r="BE859" s="99">
        <f>SUMIFS(通讯通路门店!$AB:$AB,通讯通路门店!$S:$S,$G859,通讯通路门店!$J:$J,"OPPO体验店")</f>
        <v>0</v>
      </c>
      <c r="BF859" s="99">
        <f>SUMIFS(通讯通路门店!$X:$X,通讯通路门店!$S:$S,$G859,通讯通路门店!$J:$J,"华为授权体验店")+SUMIFS(通讯通路门店!$AA:$AA,通讯通路门店!$S:$S,$G859,通讯通路门店!$J:$J,"华为堡垒店")</f>
        <v>0</v>
      </c>
      <c r="BG859" s="99">
        <f>SUMIFS(通讯通路门店!$Y:$Y,通讯通路门店!$S:$S,$G859,通讯通路门店!$J:$J,"小米体验店")</f>
        <v>0</v>
      </c>
      <c r="BH859" s="99">
        <f>SUMIFS(通讯通路门店!$AA:$AA,通讯通路门店!$S:$S,$G859,通讯通路门店!$J:$J,"苹果体验店")</f>
        <v>0</v>
      </c>
      <c r="BI859" s="99">
        <f>SUMIFS(通讯通路门店!$K:$K,通讯通路门店!$S:$S,$G859,通讯通路门店!$J:$J,"其他品牌专卖店")</f>
        <v>0</v>
      </c>
      <c r="BJ859" s="99">
        <f>SUMIFS(通讯通路门店!$AC:$AC,通讯通路门店!$S:$S,$G859)</f>
        <v>0</v>
      </c>
      <c r="BK859" s="99">
        <f>SUMIFS(通讯通路门店!$AD:$AD,通讯通路门店!$S:$S,$G859)</f>
        <v>0</v>
      </c>
      <c r="BL859" s="99">
        <f>SUMIFS(通讯通路门店!$AE:$AE,通讯通路门店!$S:$S,$G859)</f>
        <v>0</v>
      </c>
      <c r="BM859" s="99">
        <f>SUMIFS(通讯通路门店!$AF:$AF,通讯通路门店!$S:$S,$G859)</f>
        <v>0</v>
      </c>
      <c r="BN859" s="99">
        <f>SUMIFS(通讯通路门店!$AG:$AG,通讯通路门店!$S:$S,$G859)</f>
        <v>0</v>
      </c>
      <c r="BO859" s="99">
        <f>SUMIFS(通讯通路门店!$AH:$AH,通讯通路门店!$S:$S,$G859)</f>
        <v>0</v>
      </c>
      <c r="BP859" s="99">
        <f>SUMIFS(通讯通路门店!$AI:$AI,通讯通路门店!$S:$S,$G859)</f>
        <v>0</v>
      </c>
      <c r="BQ859" s="83"/>
    </row>
    <row r="860" spans="1:69">
      <c r="A860" s="99" t="str">
        <f>IFERROR(_xlfn.XLOOKUP($G860,通讯通路门店!$S$4:$S$993933,通讯通路门店!$A$4:$A$993933,0,0),"")</f>
        <v/>
      </c>
      <c r="B860" s="99" t="str">
        <f>IFERROR(_xlfn.XLOOKUP($G860,通讯通路门店!$S$4:$S$993933,通讯通路门店!$B$4:$B$993933,0,0),"")</f>
        <v/>
      </c>
      <c r="C860" s="99" t="str">
        <f>IFERROR(_xlfn.XLOOKUP($G860,通讯通路门店!$S$4:$S$993933,通讯通路门店!$C$4:$C$993933,0,0),"")</f>
        <v/>
      </c>
      <c r="D860" s="99" t="str">
        <f>IFERROR(_xlfn.XLOOKUP($G860,通讯通路门店!$S$4:$S$993933,通讯通路门店!$D$4:$D$993933,0,0),"")</f>
        <v/>
      </c>
      <c r="E860" s="83"/>
      <c r="F860" s="83"/>
      <c r="G860" s="101" t="e">
        <v>#N/A</v>
      </c>
      <c r="H860" s="102" t="str">
        <f>IFERROR(_xlfn.XLOOKUP($G860,通讯通路门店!$S$4:$S$993933,通讯通路门店!$R$4:$R$993933,0,0),"")</f>
        <v/>
      </c>
      <c r="I860" s="83"/>
      <c r="J860" s="83"/>
      <c r="K860" s="83"/>
      <c r="L860" s="83"/>
      <c r="M860" s="83"/>
      <c r="N860" s="83"/>
      <c r="O860" s="83"/>
      <c r="P860" s="83"/>
      <c r="Q860" s="83"/>
      <c r="R860" s="83"/>
      <c r="S860" s="83"/>
      <c r="T860" s="83"/>
      <c r="U860" s="99">
        <f>COUNTIF(通讯通路门店!$S:$S,$G860)</f>
        <v>0</v>
      </c>
      <c r="V860" s="99">
        <f>COUNTIFS(通讯通路门店!$S:$S,$G860,通讯通路门店!$J:$J,"综合卖场")</f>
        <v>0</v>
      </c>
      <c r="W860" s="99">
        <f>SUMIFS(通讯通路门店!$AJ:$AJ,通讯通路门店!$S:$S,通讯客户沙盘!$G860)</f>
        <v>0</v>
      </c>
      <c r="X860" s="99">
        <f t="shared" si="65"/>
        <v>0</v>
      </c>
      <c r="Y860" s="99">
        <f>COUNTIFS(通讯通路门店!$S:$S,$G860,通讯通路门店!$J:$J,"荣耀体验店")+COUNTIFS(通讯通路门店!$S:$S,$G860,通讯通路门店!$J:$J,"荣耀授权专卖店")</f>
        <v>0</v>
      </c>
      <c r="Z860" s="99">
        <f>COUNTIFS(通讯通路门店!$S:$S,$G860,通讯通路门店!$J:$J,"VIVO体验店")</f>
        <v>0</v>
      </c>
      <c r="AA860" s="99">
        <f>COUNTIFS(通讯通路门店!$S:$S,$G860,通讯通路门店!$J:$J,"OPPO体验店")</f>
        <v>0</v>
      </c>
      <c r="AB860" s="99">
        <f>COUNTIFS(通讯通路门店!$S:$S,$G860,通讯通路门店!$J:$J,"华为授权体验店")+COUNTIFS(通讯通路门店!$S:$S,$G860,通讯通路门店!$J:$J,"华为堡垒店")</f>
        <v>0</v>
      </c>
      <c r="AC860" s="99">
        <f>COUNTIFS(通讯通路门店!$S:$S,$G860,通讯通路门店!$J:$J,"小米体验店")</f>
        <v>0</v>
      </c>
      <c r="AD860" s="99">
        <f>COUNTIFS(通讯通路门店!$S:$S,$G860,通讯通路门店!$J:$J,"苹果体验店")</f>
        <v>0</v>
      </c>
      <c r="AE860" s="99">
        <f>COUNTIFS(通讯通路门店!$S:$S,$G860,通讯通路门店!$J:$J,"其他品牌专卖店")</f>
        <v>0</v>
      </c>
      <c r="AF860" s="99">
        <f>SUMIFS(通讯通路门店!$BI:$BI,通讯通路门店!$S:$S,$G860)</f>
        <v>0</v>
      </c>
      <c r="AG860" s="99">
        <f>SUMIFS(通讯通路门店!$BH:$BH,通讯通路门店!$S:$S,$G860)</f>
        <v>0</v>
      </c>
      <c r="AH860" s="99">
        <f t="shared" si="66"/>
        <v>0</v>
      </c>
      <c r="AI860" s="99">
        <f>SUMIFS(通讯通路门店!$BB:$BB,通讯通路门店!$S:$S,$G860)</f>
        <v>0</v>
      </c>
      <c r="AJ860" s="99">
        <f>SUMIFS(通讯通路门店!$BE:$BE,通讯通路门店!$S:$S,$G860)</f>
        <v>0</v>
      </c>
      <c r="AK860" s="99">
        <f>SUMIFS(通讯通路门店!$BG:$BG,通讯通路门店!$S:$S,$G860)</f>
        <v>0</v>
      </c>
      <c r="AL860" s="99">
        <f>SUMIFS(通讯通路门店!$BC:$BC,通讯通路门店!$S:$S,$G860)</f>
        <v>0</v>
      </c>
      <c r="AM860" s="99">
        <f>SUMIFS(通讯通路门店!$BD:$BD,通讯通路门店!$S:$S,$G860)</f>
        <v>0</v>
      </c>
      <c r="AN860" s="99">
        <f>SUMIFS(通讯通路门店!$BF:$BF,通讯通路门店!$S:$S,$G860)</f>
        <v>0</v>
      </c>
      <c r="AO860" s="99">
        <f t="shared" si="67"/>
        <v>0</v>
      </c>
      <c r="AP860" s="99">
        <f>SUMIFS(通讯通路门店!$K:$K,通讯通路门店!$S:$S,$G860)</f>
        <v>0</v>
      </c>
      <c r="AQ860" s="83"/>
      <c r="AR860" s="99">
        <f>SUMIFS(通讯通路门店!$T:$T,通讯通路门店!$S:$S,$G860)</f>
        <v>0</v>
      </c>
      <c r="AS860" s="99">
        <f>SUMIFS(通讯通路门店!$U:$U,通讯通路门店!$S:$S,$G860)</f>
        <v>0</v>
      </c>
      <c r="AT860" s="99">
        <f>SUMIFS(通讯通路门店!$V:$V,通讯通路门店!$S:$S,$G860)</f>
        <v>0</v>
      </c>
      <c r="AU860" s="99">
        <f>SUMIFS(通讯通路门店!$W:$W,通讯通路门店!$S:$S,$G860)</f>
        <v>0</v>
      </c>
      <c r="AV860" s="99">
        <f>SUMIFS(通讯通路门店!$Z:$Z,通讯通路门店!$S:$S,$G860)</f>
        <v>0</v>
      </c>
      <c r="AW860" s="99">
        <f>SUMIFS(通讯通路门店!$AB:$AB,通讯通路门店!$S:$S,$G860)</f>
        <v>0</v>
      </c>
      <c r="AX860" s="99">
        <f>SUMIFS(通讯通路门店!$X:$X,通讯通路门店!$S:$S,$G860)</f>
        <v>0</v>
      </c>
      <c r="AY860" s="99">
        <f>SUMIFS(通讯通路门店!$Y:$Y,通讯通路门店!$S:$S,$G860)</f>
        <v>0</v>
      </c>
      <c r="AZ860" s="99">
        <f>SUMIFS(通讯通路门店!$AA:$AA,通讯通路门店!$S:$S,$G860)</f>
        <v>0</v>
      </c>
      <c r="BA860" s="99">
        <f t="shared" si="68"/>
        <v>0</v>
      </c>
      <c r="BB860" s="99">
        <f t="shared" si="69"/>
        <v>0</v>
      </c>
      <c r="BC860" s="99">
        <f>SUMIFS(通讯通路门店!$W:$W,通讯通路门店!$S:$S,$G860,通讯通路门店!$J:$J,"荣耀体验店")+SUMIFS(通讯通路门店!$W:$W,通讯通路门店!$S:$S,$G860,通讯通路门店!$J:$J,"荣耀授权专卖店")</f>
        <v>0</v>
      </c>
      <c r="BD860" s="99">
        <f>SUMIFS(通讯通路门店!$Z:$Z,通讯通路门店!$S:$S,$G860,通讯通路门店!$J:$J,"VIVO体验店")</f>
        <v>0</v>
      </c>
      <c r="BE860" s="99">
        <f>SUMIFS(通讯通路门店!$AB:$AB,通讯通路门店!$S:$S,$G860,通讯通路门店!$J:$J,"OPPO体验店")</f>
        <v>0</v>
      </c>
      <c r="BF860" s="99">
        <f>SUMIFS(通讯通路门店!$X:$X,通讯通路门店!$S:$S,$G860,通讯通路门店!$J:$J,"华为授权体验店")+SUMIFS(通讯通路门店!$AA:$AA,通讯通路门店!$S:$S,$G860,通讯通路门店!$J:$J,"华为堡垒店")</f>
        <v>0</v>
      </c>
      <c r="BG860" s="99">
        <f>SUMIFS(通讯通路门店!$Y:$Y,通讯通路门店!$S:$S,$G860,通讯通路门店!$J:$J,"小米体验店")</f>
        <v>0</v>
      </c>
      <c r="BH860" s="99">
        <f>SUMIFS(通讯通路门店!$AA:$AA,通讯通路门店!$S:$S,$G860,通讯通路门店!$J:$J,"苹果体验店")</f>
        <v>0</v>
      </c>
      <c r="BI860" s="99">
        <f>SUMIFS(通讯通路门店!$K:$K,通讯通路门店!$S:$S,$G860,通讯通路门店!$J:$J,"其他品牌专卖店")</f>
        <v>0</v>
      </c>
      <c r="BJ860" s="99">
        <f>SUMIFS(通讯通路门店!$AC:$AC,通讯通路门店!$S:$S,$G860)</f>
        <v>0</v>
      </c>
      <c r="BK860" s="99">
        <f>SUMIFS(通讯通路门店!$AD:$AD,通讯通路门店!$S:$S,$G860)</f>
        <v>0</v>
      </c>
      <c r="BL860" s="99">
        <f>SUMIFS(通讯通路门店!$AE:$AE,通讯通路门店!$S:$S,$G860)</f>
        <v>0</v>
      </c>
      <c r="BM860" s="99">
        <f>SUMIFS(通讯通路门店!$AF:$AF,通讯通路门店!$S:$S,$G860)</f>
        <v>0</v>
      </c>
      <c r="BN860" s="99">
        <f>SUMIFS(通讯通路门店!$AG:$AG,通讯通路门店!$S:$S,$G860)</f>
        <v>0</v>
      </c>
      <c r="BO860" s="99">
        <f>SUMIFS(通讯通路门店!$AH:$AH,通讯通路门店!$S:$S,$G860)</f>
        <v>0</v>
      </c>
      <c r="BP860" s="99">
        <f>SUMIFS(通讯通路门店!$AI:$AI,通讯通路门店!$S:$S,$G860)</f>
        <v>0</v>
      </c>
      <c r="BQ860" s="83"/>
    </row>
    <row r="861" spans="1:69">
      <c r="A861" s="99" t="str">
        <f>IFERROR(_xlfn.XLOOKUP($G861,通讯通路门店!$S$4:$S$993933,通讯通路门店!$A$4:$A$993933,0,0),"")</f>
        <v/>
      </c>
      <c r="B861" s="99" t="str">
        <f>IFERROR(_xlfn.XLOOKUP($G861,通讯通路门店!$S$4:$S$993933,通讯通路门店!$B$4:$B$993933,0,0),"")</f>
        <v/>
      </c>
      <c r="C861" s="99" t="str">
        <f>IFERROR(_xlfn.XLOOKUP($G861,通讯通路门店!$S$4:$S$993933,通讯通路门店!$C$4:$C$993933,0,0),"")</f>
        <v/>
      </c>
      <c r="D861" s="99" t="str">
        <f>IFERROR(_xlfn.XLOOKUP($G861,通讯通路门店!$S$4:$S$993933,通讯通路门店!$D$4:$D$993933,0,0),"")</f>
        <v/>
      </c>
      <c r="E861" s="83"/>
      <c r="F861" s="83"/>
      <c r="G861" s="101" t="e">
        <v>#N/A</v>
      </c>
      <c r="H861" s="102" t="str">
        <f>IFERROR(_xlfn.XLOOKUP($G861,通讯通路门店!$S$4:$S$993933,通讯通路门店!$R$4:$R$993933,0,0),"")</f>
        <v/>
      </c>
      <c r="I861" s="83"/>
      <c r="J861" s="83"/>
      <c r="K861" s="83"/>
      <c r="L861" s="83"/>
      <c r="M861" s="83"/>
      <c r="N861" s="83"/>
      <c r="O861" s="83"/>
      <c r="P861" s="83"/>
      <c r="Q861" s="83"/>
      <c r="R861" s="83"/>
      <c r="S861" s="83"/>
      <c r="T861" s="83"/>
      <c r="U861" s="99">
        <f>COUNTIF(通讯通路门店!$S:$S,$G861)</f>
        <v>0</v>
      </c>
      <c r="V861" s="99">
        <f>COUNTIFS(通讯通路门店!$S:$S,$G861,通讯通路门店!$J:$J,"综合卖场")</f>
        <v>0</v>
      </c>
      <c r="W861" s="99">
        <f>SUMIFS(通讯通路门店!$AJ:$AJ,通讯通路门店!$S:$S,通讯客户沙盘!$G861)</f>
        <v>0</v>
      </c>
      <c r="X861" s="99">
        <f t="shared" si="65"/>
        <v>0</v>
      </c>
      <c r="Y861" s="99">
        <f>COUNTIFS(通讯通路门店!$S:$S,$G861,通讯通路门店!$J:$J,"荣耀体验店")+COUNTIFS(通讯通路门店!$S:$S,$G861,通讯通路门店!$J:$J,"荣耀授权专卖店")</f>
        <v>0</v>
      </c>
      <c r="Z861" s="99">
        <f>COUNTIFS(通讯通路门店!$S:$S,$G861,通讯通路门店!$J:$J,"VIVO体验店")</f>
        <v>0</v>
      </c>
      <c r="AA861" s="99">
        <f>COUNTIFS(通讯通路门店!$S:$S,$G861,通讯通路门店!$J:$J,"OPPO体验店")</f>
        <v>0</v>
      </c>
      <c r="AB861" s="99">
        <f>COUNTIFS(通讯通路门店!$S:$S,$G861,通讯通路门店!$J:$J,"华为授权体验店")+COUNTIFS(通讯通路门店!$S:$S,$G861,通讯通路门店!$J:$J,"华为堡垒店")</f>
        <v>0</v>
      </c>
      <c r="AC861" s="99">
        <f>COUNTIFS(通讯通路门店!$S:$S,$G861,通讯通路门店!$J:$J,"小米体验店")</f>
        <v>0</v>
      </c>
      <c r="AD861" s="99">
        <f>COUNTIFS(通讯通路门店!$S:$S,$G861,通讯通路门店!$J:$J,"苹果体验店")</f>
        <v>0</v>
      </c>
      <c r="AE861" s="99">
        <f>COUNTIFS(通讯通路门店!$S:$S,$G861,通讯通路门店!$J:$J,"其他品牌专卖店")</f>
        <v>0</v>
      </c>
      <c r="AF861" s="99">
        <f>SUMIFS(通讯通路门店!$BI:$BI,通讯通路门店!$S:$S,$G861)</f>
        <v>0</v>
      </c>
      <c r="AG861" s="99">
        <f>SUMIFS(通讯通路门店!$BH:$BH,通讯通路门店!$S:$S,$G861)</f>
        <v>0</v>
      </c>
      <c r="AH861" s="99">
        <f t="shared" si="66"/>
        <v>0</v>
      </c>
      <c r="AI861" s="99">
        <f>SUMIFS(通讯通路门店!$BB:$BB,通讯通路门店!$S:$S,$G861)</f>
        <v>0</v>
      </c>
      <c r="AJ861" s="99">
        <f>SUMIFS(通讯通路门店!$BE:$BE,通讯通路门店!$S:$S,$G861)</f>
        <v>0</v>
      </c>
      <c r="AK861" s="99">
        <f>SUMIFS(通讯通路门店!$BG:$BG,通讯通路门店!$S:$S,$G861)</f>
        <v>0</v>
      </c>
      <c r="AL861" s="99">
        <f>SUMIFS(通讯通路门店!$BC:$BC,通讯通路门店!$S:$S,$G861)</f>
        <v>0</v>
      </c>
      <c r="AM861" s="99">
        <f>SUMIFS(通讯通路门店!$BD:$BD,通讯通路门店!$S:$S,$G861)</f>
        <v>0</v>
      </c>
      <c r="AN861" s="99">
        <f>SUMIFS(通讯通路门店!$BF:$BF,通讯通路门店!$S:$S,$G861)</f>
        <v>0</v>
      </c>
      <c r="AO861" s="99">
        <f t="shared" si="67"/>
        <v>0</v>
      </c>
      <c r="AP861" s="99">
        <f>SUMIFS(通讯通路门店!$K:$K,通讯通路门店!$S:$S,$G861)</f>
        <v>0</v>
      </c>
      <c r="AQ861" s="83"/>
      <c r="AR861" s="99">
        <f>SUMIFS(通讯通路门店!$T:$T,通讯通路门店!$S:$S,$G861)</f>
        <v>0</v>
      </c>
      <c r="AS861" s="99">
        <f>SUMIFS(通讯通路门店!$U:$U,通讯通路门店!$S:$S,$G861)</f>
        <v>0</v>
      </c>
      <c r="AT861" s="99">
        <f>SUMIFS(通讯通路门店!$V:$V,通讯通路门店!$S:$S,$G861)</f>
        <v>0</v>
      </c>
      <c r="AU861" s="99">
        <f>SUMIFS(通讯通路门店!$W:$W,通讯通路门店!$S:$S,$G861)</f>
        <v>0</v>
      </c>
      <c r="AV861" s="99">
        <f>SUMIFS(通讯通路门店!$Z:$Z,通讯通路门店!$S:$S,$G861)</f>
        <v>0</v>
      </c>
      <c r="AW861" s="99">
        <f>SUMIFS(通讯通路门店!$AB:$AB,通讯通路门店!$S:$S,$G861)</f>
        <v>0</v>
      </c>
      <c r="AX861" s="99">
        <f>SUMIFS(通讯通路门店!$X:$X,通讯通路门店!$S:$S,$G861)</f>
        <v>0</v>
      </c>
      <c r="AY861" s="99">
        <f>SUMIFS(通讯通路门店!$Y:$Y,通讯通路门店!$S:$S,$G861)</f>
        <v>0</v>
      </c>
      <c r="AZ861" s="99">
        <f>SUMIFS(通讯通路门店!$AA:$AA,通讯通路门店!$S:$S,$G861)</f>
        <v>0</v>
      </c>
      <c r="BA861" s="99">
        <f t="shared" si="68"/>
        <v>0</v>
      </c>
      <c r="BB861" s="99">
        <f t="shared" si="69"/>
        <v>0</v>
      </c>
      <c r="BC861" s="99">
        <f>SUMIFS(通讯通路门店!$W:$W,通讯通路门店!$S:$S,$G861,通讯通路门店!$J:$J,"荣耀体验店")+SUMIFS(通讯通路门店!$W:$W,通讯通路门店!$S:$S,$G861,通讯通路门店!$J:$J,"荣耀授权专卖店")</f>
        <v>0</v>
      </c>
      <c r="BD861" s="99">
        <f>SUMIFS(通讯通路门店!$Z:$Z,通讯通路门店!$S:$S,$G861,通讯通路门店!$J:$J,"VIVO体验店")</f>
        <v>0</v>
      </c>
      <c r="BE861" s="99">
        <f>SUMIFS(通讯通路门店!$AB:$AB,通讯通路门店!$S:$S,$G861,通讯通路门店!$J:$J,"OPPO体验店")</f>
        <v>0</v>
      </c>
      <c r="BF861" s="99">
        <f>SUMIFS(通讯通路门店!$X:$X,通讯通路门店!$S:$S,$G861,通讯通路门店!$J:$J,"华为授权体验店")+SUMIFS(通讯通路门店!$AA:$AA,通讯通路门店!$S:$S,$G861,通讯通路门店!$J:$J,"华为堡垒店")</f>
        <v>0</v>
      </c>
      <c r="BG861" s="99">
        <f>SUMIFS(通讯通路门店!$Y:$Y,通讯通路门店!$S:$S,$G861,通讯通路门店!$J:$J,"小米体验店")</f>
        <v>0</v>
      </c>
      <c r="BH861" s="99">
        <f>SUMIFS(通讯通路门店!$AA:$AA,通讯通路门店!$S:$S,$G861,通讯通路门店!$J:$J,"苹果体验店")</f>
        <v>0</v>
      </c>
      <c r="BI861" s="99">
        <f>SUMIFS(通讯通路门店!$K:$K,通讯通路门店!$S:$S,$G861,通讯通路门店!$J:$J,"其他品牌专卖店")</f>
        <v>0</v>
      </c>
      <c r="BJ861" s="99">
        <f>SUMIFS(通讯通路门店!$AC:$AC,通讯通路门店!$S:$S,$G861)</f>
        <v>0</v>
      </c>
      <c r="BK861" s="99">
        <f>SUMIFS(通讯通路门店!$AD:$AD,通讯通路门店!$S:$S,$G861)</f>
        <v>0</v>
      </c>
      <c r="BL861" s="99">
        <f>SUMIFS(通讯通路门店!$AE:$AE,通讯通路门店!$S:$S,$G861)</f>
        <v>0</v>
      </c>
      <c r="BM861" s="99">
        <f>SUMIFS(通讯通路门店!$AF:$AF,通讯通路门店!$S:$S,$G861)</f>
        <v>0</v>
      </c>
      <c r="BN861" s="99">
        <f>SUMIFS(通讯通路门店!$AG:$AG,通讯通路门店!$S:$S,$G861)</f>
        <v>0</v>
      </c>
      <c r="BO861" s="99">
        <f>SUMIFS(通讯通路门店!$AH:$AH,通讯通路门店!$S:$S,$G861)</f>
        <v>0</v>
      </c>
      <c r="BP861" s="99">
        <f>SUMIFS(通讯通路门店!$AI:$AI,通讯通路门店!$S:$S,$G861)</f>
        <v>0</v>
      </c>
      <c r="BQ861" s="83"/>
    </row>
    <row r="862" spans="1:69">
      <c r="A862" s="99" t="str">
        <f>IFERROR(_xlfn.XLOOKUP($G862,通讯通路门店!$S$4:$S$993933,通讯通路门店!$A$4:$A$993933,0,0),"")</f>
        <v/>
      </c>
      <c r="B862" s="99" t="str">
        <f>IFERROR(_xlfn.XLOOKUP($G862,通讯通路门店!$S$4:$S$993933,通讯通路门店!$B$4:$B$993933,0,0),"")</f>
        <v/>
      </c>
      <c r="C862" s="99" t="str">
        <f>IFERROR(_xlfn.XLOOKUP($G862,通讯通路门店!$S$4:$S$993933,通讯通路门店!$C$4:$C$993933,0,0),"")</f>
        <v/>
      </c>
      <c r="D862" s="99" t="str">
        <f>IFERROR(_xlfn.XLOOKUP($G862,通讯通路门店!$S$4:$S$993933,通讯通路门店!$D$4:$D$993933,0,0),"")</f>
        <v/>
      </c>
      <c r="E862" s="83"/>
      <c r="F862" s="83"/>
      <c r="G862" s="101" t="e">
        <v>#N/A</v>
      </c>
      <c r="H862" s="102" t="str">
        <f>IFERROR(_xlfn.XLOOKUP($G862,通讯通路门店!$S$4:$S$993933,通讯通路门店!$R$4:$R$993933,0,0),"")</f>
        <v/>
      </c>
      <c r="I862" s="83"/>
      <c r="J862" s="83"/>
      <c r="K862" s="83"/>
      <c r="L862" s="83"/>
      <c r="M862" s="83"/>
      <c r="N862" s="83"/>
      <c r="O862" s="83"/>
      <c r="P862" s="83"/>
      <c r="Q862" s="83"/>
      <c r="R862" s="83"/>
      <c r="S862" s="83"/>
      <c r="T862" s="83"/>
      <c r="U862" s="99">
        <f>COUNTIF(通讯通路门店!$S:$S,$G862)</f>
        <v>0</v>
      </c>
      <c r="V862" s="99">
        <f>COUNTIFS(通讯通路门店!$S:$S,$G862,通讯通路门店!$J:$J,"综合卖场")</f>
        <v>0</v>
      </c>
      <c r="W862" s="99">
        <f>SUMIFS(通讯通路门店!$AJ:$AJ,通讯通路门店!$S:$S,通讯客户沙盘!$G862)</f>
        <v>0</v>
      </c>
      <c r="X862" s="99">
        <f t="shared" si="65"/>
        <v>0</v>
      </c>
      <c r="Y862" s="99">
        <f>COUNTIFS(通讯通路门店!$S:$S,$G862,通讯通路门店!$J:$J,"荣耀体验店")+COUNTIFS(通讯通路门店!$S:$S,$G862,通讯通路门店!$J:$J,"荣耀授权专卖店")</f>
        <v>0</v>
      </c>
      <c r="Z862" s="99">
        <f>COUNTIFS(通讯通路门店!$S:$S,$G862,通讯通路门店!$J:$J,"VIVO体验店")</f>
        <v>0</v>
      </c>
      <c r="AA862" s="99">
        <f>COUNTIFS(通讯通路门店!$S:$S,$G862,通讯通路门店!$J:$J,"OPPO体验店")</f>
        <v>0</v>
      </c>
      <c r="AB862" s="99">
        <f>COUNTIFS(通讯通路门店!$S:$S,$G862,通讯通路门店!$J:$J,"华为授权体验店")+COUNTIFS(通讯通路门店!$S:$S,$G862,通讯通路门店!$J:$J,"华为堡垒店")</f>
        <v>0</v>
      </c>
      <c r="AC862" s="99">
        <f>COUNTIFS(通讯通路门店!$S:$S,$G862,通讯通路门店!$J:$J,"小米体验店")</f>
        <v>0</v>
      </c>
      <c r="AD862" s="99">
        <f>COUNTIFS(通讯通路门店!$S:$S,$G862,通讯通路门店!$J:$J,"苹果体验店")</f>
        <v>0</v>
      </c>
      <c r="AE862" s="99">
        <f>COUNTIFS(通讯通路门店!$S:$S,$G862,通讯通路门店!$J:$J,"其他品牌专卖店")</f>
        <v>0</v>
      </c>
      <c r="AF862" s="99">
        <f>SUMIFS(通讯通路门店!$BI:$BI,通讯通路门店!$S:$S,$G862)</f>
        <v>0</v>
      </c>
      <c r="AG862" s="99">
        <f>SUMIFS(通讯通路门店!$BH:$BH,通讯通路门店!$S:$S,$G862)</f>
        <v>0</v>
      </c>
      <c r="AH862" s="99">
        <f t="shared" si="66"/>
        <v>0</v>
      </c>
      <c r="AI862" s="99">
        <f>SUMIFS(通讯通路门店!$BB:$BB,通讯通路门店!$S:$S,$G862)</f>
        <v>0</v>
      </c>
      <c r="AJ862" s="99">
        <f>SUMIFS(通讯通路门店!$BE:$BE,通讯通路门店!$S:$S,$G862)</f>
        <v>0</v>
      </c>
      <c r="AK862" s="99">
        <f>SUMIFS(通讯通路门店!$BG:$BG,通讯通路门店!$S:$S,$G862)</f>
        <v>0</v>
      </c>
      <c r="AL862" s="99">
        <f>SUMIFS(通讯通路门店!$BC:$BC,通讯通路门店!$S:$S,$G862)</f>
        <v>0</v>
      </c>
      <c r="AM862" s="99">
        <f>SUMIFS(通讯通路门店!$BD:$BD,通讯通路门店!$S:$S,$G862)</f>
        <v>0</v>
      </c>
      <c r="AN862" s="99">
        <f>SUMIFS(通讯通路门店!$BF:$BF,通讯通路门店!$S:$S,$G862)</f>
        <v>0</v>
      </c>
      <c r="AO862" s="99">
        <f t="shared" si="67"/>
        <v>0</v>
      </c>
      <c r="AP862" s="99">
        <f>SUMIFS(通讯通路门店!$K:$K,通讯通路门店!$S:$S,$G862)</f>
        <v>0</v>
      </c>
      <c r="AQ862" s="83"/>
      <c r="AR862" s="99">
        <f>SUMIFS(通讯通路门店!$T:$T,通讯通路门店!$S:$S,$G862)</f>
        <v>0</v>
      </c>
      <c r="AS862" s="99">
        <f>SUMIFS(通讯通路门店!$U:$U,通讯通路门店!$S:$S,$G862)</f>
        <v>0</v>
      </c>
      <c r="AT862" s="99">
        <f>SUMIFS(通讯通路门店!$V:$V,通讯通路门店!$S:$S,$G862)</f>
        <v>0</v>
      </c>
      <c r="AU862" s="99">
        <f>SUMIFS(通讯通路门店!$W:$W,通讯通路门店!$S:$S,$G862)</f>
        <v>0</v>
      </c>
      <c r="AV862" s="99">
        <f>SUMIFS(通讯通路门店!$Z:$Z,通讯通路门店!$S:$S,$G862)</f>
        <v>0</v>
      </c>
      <c r="AW862" s="99">
        <f>SUMIFS(通讯通路门店!$AB:$AB,通讯通路门店!$S:$S,$G862)</f>
        <v>0</v>
      </c>
      <c r="AX862" s="99">
        <f>SUMIFS(通讯通路门店!$X:$X,通讯通路门店!$S:$S,$G862)</f>
        <v>0</v>
      </c>
      <c r="AY862" s="99">
        <f>SUMIFS(通讯通路门店!$Y:$Y,通讯通路门店!$S:$S,$G862)</f>
        <v>0</v>
      </c>
      <c r="AZ862" s="99">
        <f>SUMIFS(通讯通路门店!$AA:$AA,通讯通路门店!$S:$S,$G862)</f>
        <v>0</v>
      </c>
      <c r="BA862" s="99">
        <f t="shared" si="68"/>
        <v>0</v>
      </c>
      <c r="BB862" s="99">
        <f t="shared" si="69"/>
        <v>0</v>
      </c>
      <c r="BC862" s="99">
        <f>SUMIFS(通讯通路门店!$W:$W,通讯通路门店!$S:$S,$G862,通讯通路门店!$J:$J,"荣耀体验店")+SUMIFS(通讯通路门店!$W:$W,通讯通路门店!$S:$S,$G862,通讯通路门店!$J:$J,"荣耀授权专卖店")</f>
        <v>0</v>
      </c>
      <c r="BD862" s="99">
        <f>SUMIFS(通讯通路门店!$Z:$Z,通讯通路门店!$S:$S,$G862,通讯通路门店!$J:$J,"VIVO体验店")</f>
        <v>0</v>
      </c>
      <c r="BE862" s="99">
        <f>SUMIFS(通讯通路门店!$AB:$AB,通讯通路门店!$S:$S,$G862,通讯通路门店!$J:$J,"OPPO体验店")</f>
        <v>0</v>
      </c>
      <c r="BF862" s="99">
        <f>SUMIFS(通讯通路门店!$X:$X,通讯通路门店!$S:$S,$G862,通讯通路门店!$J:$J,"华为授权体验店")+SUMIFS(通讯通路门店!$AA:$AA,通讯通路门店!$S:$S,$G862,通讯通路门店!$J:$J,"华为堡垒店")</f>
        <v>0</v>
      </c>
      <c r="BG862" s="99">
        <f>SUMIFS(通讯通路门店!$Y:$Y,通讯通路门店!$S:$S,$G862,通讯通路门店!$J:$J,"小米体验店")</f>
        <v>0</v>
      </c>
      <c r="BH862" s="99">
        <f>SUMIFS(通讯通路门店!$AA:$AA,通讯通路门店!$S:$S,$G862,通讯通路门店!$J:$J,"苹果体验店")</f>
        <v>0</v>
      </c>
      <c r="BI862" s="99">
        <f>SUMIFS(通讯通路门店!$K:$K,通讯通路门店!$S:$S,$G862,通讯通路门店!$J:$J,"其他品牌专卖店")</f>
        <v>0</v>
      </c>
      <c r="BJ862" s="99">
        <f>SUMIFS(通讯通路门店!$AC:$AC,通讯通路门店!$S:$S,$G862)</f>
        <v>0</v>
      </c>
      <c r="BK862" s="99">
        <f>SUMIFS(通讯通路门店!$AD:$AD,通讯通路门店!$S:$S,$G862)</f>
        <v>0</v>
      </c>
      <c r="BL862" s="99">
        <f>SUMIFS(通讯通路门店!$AE:$AE,通讯通路门店!$S:$S,$G862)</f>
        <v>0</v>
      </c>
      <c r="BM862" s="99">
        <f>SUMIFS(通讯通路门店!$AF:$AF,通讯通路门店!$S:$S,$G862)</f>
        <v>0</v>
      </c>
      <c r="BN862" s="99">
        <f>SUMIFS(通讯通路门店!$AG:$AG,通讯通路门店!$S:$S,$G862)</f>
        <v>0</v>
      </c>
      <c r="BO862" s="99">
        <f>SUMIFS(通讯通路门店!$AH:$AH,通讯通路门店!$S:$S,$G862)</f>
        <v>0</v>
      </c>
      <c r="BP862" s="99">
        <f>SUMIFS(通讯通路门店!$AI:$AI,通讯通路门店!$S:$S,$G862)</f>
        <v>0</v>
      </c>
      <c r="BQ862" s="83"/>
    </row>
    <row r="863" spans="1:69">
      <c r="A863" s="99" t="str">
        <f>IFERROR(_xlfn.XLOOKUP($G863,通讯通路门店!$S$4:$S$993933,通讯通路门店!$A$4:$A$993933,0,0),"")</f>
        <v/>
      </c>
      <c r="B863" s="99" t="str">
        <f>IFERROR(_xlfn.XLOOKUP($G863,通讯通路门店!$S$4:$S$993933,通讯通路门店!$B$4:$B$993933,0,0),"")</f>
        <v/>
      </c>
      <c r="C863" s="99" t="str">
        <f>IFERROR(_xlfn.XLOOKUP($G863,通讯通路门店!$S$4:$S$993933,通讯通路门店!$C$4:$C$993933,0,0),"")</f>
        <v/>
      </c>
      <c r="D863" s="99" t="str">
        <f>IFERROR(_xlfn.XLOOKUP($G863,通讯通路门店!$S$4:$S$993933,通讯通路门店!$D$4:$D$993933,0,0),"")</f>
        <v/>
      </c>
      <c r="E863" s="83"/>
      <c r="F863" s="83"/>
      <c r="G863" s="101" t="e">
        <v>#N/A</v>
      </c>
      <c r="H863" s="102" t="str">
        <f>IFERROR(_xlfn.XLOOKUP($G863,通讯通路门店!$S$4:$S$993933,通讯通路门店!$R$4:$R$993933,0,0),"")</f>
        <v/>
      </c>
      <c r="I863" s="83"/>
      <c r="J863" s="83"/>
      <c r="K863" s="83"/>
      <c r="L863" s="83"/>
      <c r="M863" s="83"/>
      <c r="N863" s="83"/>
      <c r="O863" s="83"/>
      <c r="P863" s="83"/>
      <c r="Q863" s="83"/>
      <c r="R863" s="83"/>
      <c r="S863" s="83"/>
      <c r="T863" s="83"/>
      <c r="U863" s="99">
        <f>COUNTIF(通讯通路门店!$S:$S,$G863)</f>
        <v>0</v>
      </c>
      <c r="V863" s="99">
        <f>COUNTIFS(通讯通路门店!$S:$S,$G863,通讯通路门店!$J:$J,"综合卖场")</f>
        <v>0</v>
      </c>
      <c r="W863" s="99">
        <f>SUMIFS(通讯通路门店!$AJ:$AJ,通讯通路门店!$S:$S,通讯客户沙盘!$G863)</f>
        <v>0</v>
      </c>
      <c r="X863" s="99">
        <f t="shared" si="65"/>
        <v>0</v>
      </c>
      <c r="Y863" s="99">
        <f>COUNTIFS(通讯通路门店!$S:$S,$G863,通讯通路门店!$J:$J,"荣耀体验店")+COUNTIFS(通讯通路门店!$S:$S,$G863,通讯通路门店!$J:$J,"荣耀授权专卖店")</f>
        <v>0</v>
      </c>
      <c r="Z863" s="99">
        <f>COUNTIFS(通讯通路门店!$S:$S,$G863,通讯通路门店!$J:$J,"VIVO体验店")</f>
        <v>0</v>
      </c>
      <c r="AA863" s="99">
        <f>COUNTIFS(通讯通路门店!$S:$S,$G863,通讯通路门店!$J:$J,"OPPO体验店")</f>
        <v>0</v>
      </c>
      <c r="AB863" s="99">
        <f>COUNTIFS(通讯通路门店!$S:$S,$G863,通讯通路门店!$J:$J,"华为授权体验店")+COUNTIFS(通讯通路门店!$S:$S,$G863,通讯通路门店!$J:$J,"华为堡垒店")</f>
        <v>0</v>
      </c>
      <c r="AC863" s="99">
        <f>COUNTIFS(通讯通路门店!$S:$S,$G863,通讯通路门店!$J:$J,"小米体验店")</f>
        <v>0</v>
      </c>
      <c r="AD863" s="99">
        <f>COUNTIFS(通讯通路门店!$S:$S,$G863,通讯通路门店!$J:$J,"苹果体验店")</f>
        <v>0</v>
      </c>
      <c r="AE863" s="99">
        <f>COUNTIFS(通讯通路门店!$S:$S,$G863,通讯通路门店!$J:$J,"其他品牌专卖店")</f>
        <v>0</v>
      </c>
      <c r="AF863" s="99">
        <f>SUMIFS(通讯通路门店!$BI:$BI,通讯通路门店!$S:$S,$G863)</f>
        <v>0</v>
      </c>
      <c r="AG863" s="99">
        <f>SUMIFS(通讯通路门店!$BH:$BH,通讯通路门店!$S:$S,$G863)</f>
        <v>0</v>
      </c>
      <c r="AH863" s="99">
        <f t="shared" si="66"/>
        <v>0</v>
      </c>
      <c r="AI863" s="99">
        <f>SUMIFS(通讯通路门店!$BB:$BB,通讯通路门店!$S:$S,$G863)</f>
        <v>0</v>
      </c>
      <c r="AJ863" s="99">
        <f>SUMIFS(通讯通路门店!$BE:$BE,通讯通路门店!$S:$S,$G863)</f>
        <v>0</v>
      </c>
      <c r="AK863" s="99">
        <f>SUMIFS(通讯通路门店!$BG:$BG,通讯通路门店!$S:$S,$G863)</f>
        <v>0</v>
      </c>
      <c r="AL863" s="99">
        <f>SUMIFS(通讯通路门店!$BC:$BC,通讯通路门店!$S:$S,$G863)</f>
        <v>0</v>
      </c>
      <c r="AM863" s="99">
        <f>SUMIFS(通讯通路门店!$BD:$BD,通讯通路门店!$S:$S,$G863)</f>
        <v>0</v>
      </c>
      <c r="AN863" s="99">
        <f>SUMIFS(通讯通路门店!$BF:$BF,通讯通路门店!$S:$S,$G863)</f>
        <v>0</v>
      </c>
      <c r="AO863" s="99">
        <f t="shared" si="67"/>
        <v>0</v>
      </c>
      <c r="AP863" s="99">
        <f>SUMIFS(通讯通路门店!$K:$K,通讯通路门店!$S:$S,$G863)</f>
        <v>0</v>
      </c>
      <c r="AQ863" s="83"/>
      <c r="AR863" s="99">
        <f>SUMIFS(通讯通路门店!$T:$T,通讯通路门店!$S:$S,$G863)</f>
        <v>0</v>
      </c>
      <c r="AS863" s="99">
        <f>SUMIFS(通讯通路门店!$U:$U,通讯通路门店!$S:$S,$G863)</f>
        <v>0</v>
      </c>
      <c r="AT863" s="99">
        <f>SUMIFS(通讯通路门店!$V:$V,通讯通路门店!$S:$S,$G863)</f>
        <v>0</v>
      </c>
      <c r="AU863" s="99">
        <f>SUMIFS(通讯通路门店!$W:$W,通讯通路门店!$S:$S,$G863)</f>
        <v>0</v>
      </c>
      <c r="AV863" s="99">
        <f>SUMIFS(通讯通路门店!$Z:$Z,通讯通路门店!$S:$S,$G863)</f>
        <v>0</v>
      </c>
      <c r="AW863" s="99">
        <f>SUMIFS(通讯通路门店!$AB:$AB,通讯通路门店!$S:$S,$G863)</f>
        <v>0</v>
      </c>
      <c r="AX863" s="99">
        <f>SUMIFS(通讯通路门店!$X:$X,通讯通路门店!$S:$S,$G863)</f>
        <v>0</v>
      </c>
      <c r="AY863" s="99">
        <f>SUMIFS(通讯通路门店!$Y:$Y,通讯通路门店!$S:$S,$G863)</f>
        <v>0</v>
      </c>
      <c r="AZ863" s="99">
        <f>SUMIFS(通讯通路门店!$AA:$AA,通讯通路门店!$S:$S,$G863)</f>
        <v>0</v>
      </c>
      <c r="BA863" s="99">
        <f t="shared" si="68"/>
        <v>0</v>
      </c>
      <c r="BB863" s="99">
        <f t="shared" si="69"/>
        <v>0</v>
      </c>
      <c r="BC863" s="99">
        <f>SUMIFS(通讯通路门店!$W:$W,通讯通路门店!$S:$S,$G863,通讯通路门店!$J:$J,"荣耀体验店")+SUMIFS(通讯通路门店!$W:$W,通讯通路门店!$S:$S,$G863,通讯通路门店!$J:$J,"荣耀授权专卖店")</f>
        <v>0</v>
      </c>
      <c r="BD863" s="99">
        <f>SUMIFS(通讯通路门店!$Z:$Z,通讯通路门店!$S:$S,$G863,通讯通路门店!$J:$J,"VIVO体验店")</f>
        <v>0</v>
      </c>
      <c r="BE863" s="99">
        <f>SUMIFS(通讯通路门店!$AB:$AB,通讯通路门店!$S:$S,$G863,通讯通路门店!$J:$J,"OPPO体验店")</f>
        <v>0</v>
      </c>
      <c r="BF863" s="99">
        <f>SUMIFS(通讯通路门店!$X:$X,通讯通路门店!$S:$S,$G863,通讯通路门店!$J:$J,"华为授权体验店")+SUMIFS(通讯通路门店!$AA:$AA,通讯通路门店!$S:$S,$G863,通讯通路门店!$J:$J,"华为堡垒店")</f>
        <v>0</v>
      </c>
      <c r="BG863" s="99">
        <f>SUMIFS(通讯通路门店!$Y:$Y,通讯通路门店!$S:$S,$G863,通讯通路门店!$J:$J,"小米体验店")</f>
        <v>0</v>
      </c>
      <c r="BH863" s="99">
        <f>SUMIFS(通讯通路门店!$AA:$AA,通讯通路门店!$S:$S,$G863,通讯通路门店!$J:$J,"苹果体验店")</f>
        <v>0</v>
      </c>
      <c r="BI863" s="99">
        <f>SUMIFS(通讯通路门店!$K:$K,通讯通路门店!$S:$S,$G863,通讯通路门店!$J:$J,"其他品牌专卖店")</f>
        <v>0</v>
      </c>
      <c r="BJ863" s="99">
        <f>SUMIFS(通讯通路门店!$AC:$AC,通讯通路门店!$S:$S,$G863)</f>
        <v>0</v>
      </c>
      <c r="BK863" s="99">
        <f>SUMIFS(通讯通路门店!$AD:$AD,通讯通路门店!$S:$S,$G863)</f>
        <v>0</v>
      </c>
      <c r="BL863" s="99">
        <f>SUMIFS(通讯通路门店!$AE:$AE,通讯通路门店!$S:$S,$G863)</f>
        <v>0</v>
      </c>
      <c r="BM863" s="99">
        <f>SUMIFS(通讯通路门店!$AF:$AF,通讯通路门店!$S:$S,$G863)</f>
        <v>0</v>
      </c>
      <c r="BN863" s="99">
        <f>SUMIFS(通讯通路门店!$AG:$AG,通讯通路门店!$S:$S,$G863)</f>
        <v>0</v>
      </c>
      <c r="BO863" s="99">
        <f>SUMIFS(通讯通路门店!$AH:$AH,通讯通路门店!$S:$S,$G863)</f>
        <v>0</v>
      </c>
      <c r="BP863" s="99">
        <f>SUMIFS(通讯通路门店!$AI:$AI,通讯通路门店!$S:$S,$G863)</f>
        <v>0</v>
      </c>
      <c r="BQ863" s="83"/>
    </row>
    <row r="864" spans="1:69">
      <c r="A864" s="99" t="str">
        <f>IFERROR(_xlfn.XLOOKUP($G864,通讯通路门店!$S$4:$S$993933,通讯通路门店!$A$4:$A$993933,0,0),"")</f>
        <v/>
      </c>
      <c r="B864" s="99" t="str">
        <f>IFERROR(_xlfn.XLOOKUP($G864,通讯通路门店!$S$4:$S$993933,通讯通路门店!$B$4:$B$993933,0,0),"")</f>
        <v/>
      </c>
      <c r="C864" s="99" t="str">
        <f>IFERROR(_xlfn.XLOOKUP($G864,通讯通路门店!$S$4:$S$993933,通讯通路门店!$C$4:$C$993933,0,0),"")</f>
        <v/>
      </c>
      <c r="D864" s="99" t="str">
        <f>IFERROR(_xlfn.XLOOKUP($G864,通讯通路门店!$S$4:$S$993933,通讯通路门店!$D$4:$D$993933,0,0),"")</f>
        <v/>
      </c>
      <c r="E864" s="83"/>
      <c r="F864" s="83"/>
      <c r="G864" s="101" t="e">
        <v>#N/A</v>
      </c>
      <c r="H864" s="102" t="str">
        <f>IFERROR(_xlfn.XLOOKUP($G864,通讯通路门店!$S$4:$S$993933,通讯通路门店!$R$4:$R$993933,0,0),"")</f>
        <v/>
      </c>
      <c r="I864" s="83"/>
      <c r="J864" s="83"/>
      <c r="K864" s="83"/>
      <c r="L864" s="83"/>
      <c r="M864" s="83"/>
      <c r="N864" s="83"/>
      <c r="O864" s="83"/>
      <c r="P864" s="83"/>
      <c r="Q864" s="83"/>
      <c r="R864" s="83"/>
      <c r="S864" s="83"/>
      <c r="T864" s="83"/>
      <c r="U864" s="99">
        <f>COUNTIF(通讯通路门店!$S:$S,$G864)</f>
        <v>0</v>
      </c>
      <c r="V864" s="99">
        <f>COUNTIFS(通讯通路门店!$S:$S,$G864,通讯通路门店!$J:$J,"综合卖场")</f>
        <v>0</v>
      </c>
      <c r="W864" s="99">
        <f>SUMIFS(通讯通路门店!$AJ:$AJ,通讯通路门店!$S:$S,通讯客户沙盘!$G864)</f>
        <v>0</v>
      </c>
      <c r="X864" s="99">
        <f t="shared" si="65"/>
        <v>0</v>
      </c>
      <c r="Y864" s="99">
        <f>COUNTIFS(通讯通路门店!$S:$S,$G864,通讯通路门店!$J:$J,"荣耀体验店")+COUNTIFS(通讯通路门店!$S:$S,$G864,通讯通路门店!$J:$J,"荣耀授权专卖店")</f>
        <v>0</v>
      </c>
      <c r="Z864" s="99">
        <f>COUNTIFS(通讯通路门店!$S:$S,$G864,通讯通路门店!$J:$J,"VIVO体验店")</f>
        <v>0</v>
      </c>
      <c r="AA864" s="99">
        <f>COUNTIFS(通讯通路门店!$S:$S,$G864,通讯通路门店!$J:$J,"OPPO体验店")</f>
        <v>0</v>
      </c>
      <c r="AB864" s="99">
        <f>COUNTIFS(通讯通路门店!$S:$S,$G864,通讯通路门店!$J:$J,"华为授权体验店")+COUNTIFS(通讯通路门店!$S:$S,$G864,通讯通路门店!$J:$J,"华为堡垒店")</f>
        <v>0</v>
      </c>
      <c r="AC864" s="99">
        <f>COUNTIFS(通讯通路门店!$S:$S,$G864,通讯通路门店!$J:$J,"小米体验店")</f>
        <v>0</v>
      </c>
      <c r="AD864" s="99">
        <f>COUNTIFS(通讯通路门店!$S:$S,$G864,通讯通路门店!$J:$J,"苹果体验店")</f>
        <v>0</v>
      </c>
      <c r="AE864" s="99">
        <f>COUNTIFS(通讯通路门店!$S:$S,$G864,通讯通路门店!$J:$J,"其他品牌专卖店")</f>
        <v>0</v>
      </c>
      <c r="AF864" s="99">
        <f>SUMIFS(通讯通路门店!$BI:$BI,通讯通路门店!$S:$S,$G864)</f>
        <v>0</v>
      </c>
      <c r="AG864" s="99">
        <f>SUMIFS(通讯通路门店!$BH:$BH,通讯通路门店!$S:$S,$G864)</f>
        <v>0</v>
      </c>
      <c r="AH864" s="99">
        <f t="shared" si="66"/>
        <v>0</v>
      </c>
      <c r="AI864" s="99">
        <f>SUMIFS(通讯通路门店!$BB:$BB,通讯通路门店!$S:$S,$G864)</f>
        <v>0</v>
      </c>
      <c r="AJ864" s="99">
        <f>SUMIFS(通讯通路门店!$BE:$BE,通讯通路门店!$S:$S,$G864)</f>
        <v>0</v>
      </c>
      <c r="AK864" s="99">
        <f>SUMIFS(通讯通路门店!$BG:$BG,通讯通路门店!$S:$S,$G864)</f>
        <v>0</v>
      </c>
      <c r="AL864" s="99">
        <f>SUMIFS(通讯通路门店!$BC:$BC,通讯通路门店!$S:$S,$G864)</f>
        <v>0</v>
      </c>
      <c r="AM864" s="99">
        <f>SUMIFS(通讯通路门店!$BD:$BD,通讯通路门店!$S:$S,$G864)</f>
        <v>0</v>
      </c>
      <c r="AN864" s="99">
        <f>SUMIFS(通讯通路门店!$BF:$BF,通讯通路门店!$S:$S,$G864)</f>
        <v>0</v>
      </c>
      <c r="AO864" s="99">
        <f t="shared" si="67"/>
        <v>0</v>
      </c>
      <c r="AP864" s="99">
        <f>SUMIFS(通讯通路门店!$K:$K,通讯通路门店!$S:$S,$G864)</f>
        <v>0</v>
      </c>
      <c r="AQ864" s="83"/>
      <c r="AR864" s="99">
        <f>SUMIFS(通讯通路门店!$T:$T,通讯通路门店!$S:$S,$G864)</f>
        <v>0</v>
      </c>
      <c r="AS864" s="99">
        <f>SUMIFS(通讯通路门店!$U:$U,通讯通路门店!$S:$S,$G864)</f>
        <v>0</v>
      </c>
      <c r="AT864" s="99">
        <f>SUMIFS(通讯通路门店!$V:$V,通讯通路门店!$S:$S,$G864)</f>
        <v>0</v>
      </c>
      <c r="AU864" s="99">
        <f>SUMIFS(通讯通路门店!$W:$W,通讯通路门店!$S:$S,$G864)</f>
        <v>0</v>
      </c>
      <c r="AV864" s="99">
        <f>SUMIFS(通讯通路门店!$Z:$Z,通讯通路门店!$S:$S,$G864)</f>
        <v>0</v>
      </c>
      <c r="AW864" s="99">
        <f>SUMIFS(通讯通路门店!$AB:$AB,通讯通路门店!$S:$S,$G864)</f>
        <v>0</v>
      </c>
      <c r="AX864" s="99">
        <f>SUMIFS(通讯通路门店!$X:$X,通讯通路门店!$S:$S,$G864)</f>
        <v>0</v>
      </c>
      <c r="AY864" s="99">
        <f>SUMIFS(通讯通路门店!$Y:$Y,通讯通路门店!$S:$S,$G864)</f>
        <v>0</v>
      </c>
      <c r="AZ864" s="99">
        <f>SUMIFS(通讯通路门店!$AA:$AA,通讯通路门店!$S:$S,$G864)</f>
        <v>0</v>
      </c>
      <c r="BA864" s="99">
        <f t="shared" si="68"/>
        <v>0</v>
      </c>
      <c r="BB864" s="99">
        <f t="shared" si="69"/>
        <v>0</v>
      </c>
      <c r="BC864" s="99">
        <f>SUMIFS(通讯通路门店!$W:$W,通讯通路门店!$S:$S,$G864,通讯通路门店!$J:$J,"荣耀体验店")+SUMIFS(通讯通路门店!$W:$W,通讯通路门店!$S:$S,$G864,通讯通路门店!$J:$J,"荣耀授权专卖店")</f>
        <v>0</v>
      </c>
      <c r="BD864" s="99">
        <f>SUMIFS(通讯通路门店!$Z:$Z,通讯通路门店!$S:$S,$G864,通讯通路门店!$J:$J,"VIVO体验店")</f>
        <v>0</v>
      </c>
      <c r="BE864" s="99">
        <f>SUMIFS(通讯通路门店!$AB:$AB,通讯通路门店!$S:$S,$G864,通讯通路门店!$J:$J,"OPPO体验店")</f>
        <v>0</v>
      </c>
      <c r="BF864" s="99">
        <f>SUMIFS(通讯通路门店!$X:$X,通讯通路门店!$S:$S,$G864,通讯通路门店!$J:$J,"华为授权体验店")+SUMIFS(通讯通路门店!$AA:$AA,通讯通路门店!$S:$S,$G864,通讯通路门店!$J:$J,"华为堡垒店")</f>
        <v>0</v>
      </c>
      <c r="BG864" s="99">
        <f>SUMIFS(通讯通路门店!$Y:$Y,通讯通路门店!$S:$S,$G864,通讯通路门店!$J:$J,"小米体验店")</f>
        <v>0</v>
      </c>
      <c r="BH864" s="99">
        <f>SUMIFS(通讯通路门店!$AA:$AA,通讯通路门店!$S:$S,$G864,通讯通路门店!$J:$J,"苹果体验店")</f>
        <v>0</v>
      </c>
      <c r="BI864" s="99">
        <f>SUMIFS(通讯通路门店!$K:$K,通讯通路门店!$S:$S,$G864,通讯通路门店!$J:$J,"其他品牌专卖店")</f>
        <v>0</v>
      </c>
      <c r="BJ864" s="99">
        <f>SUMIFS(通讯通路门店!$AC:$AC,通讯通路门店!$S:$S,$G864)</f>
        <v>0</v>
      </c>
      <c r="BK864" s="99">
        <f>SUMIFS(通讯通路门店!$AD:$AD,通讯通路门店!$S:$S,$G864)</f>
        <v>0</v>
      </c>
      <c r="BL864" s="99">
        <f>SUMIFS(通讯通路门店!$AE:$AE,通讯通路门店!$S:$S,$G864)</f>
        <v>0</v>
      </c>
      <c r="BM864" s="99">
        <f>SUMIFS(通讯通路门店!$AF:$AF,通讯通路门店!$S:$S,$G864)</f>
        <v>0</v>
      </c>
      <c r="BN864" s="99">
        <f>SUMIFS(通讯通路门店!$AG:$AG,通讯通路门店!$S:$S,$G864)</f>
        <v>0</v>
      </c>
      <c r="BO864" s="99">
        <f>SUMIFS(通讯通路门店!$AH:$AH,通讯通路门店!$S:$S,$G864)</f>
        <v>0</v>
      </c>
      <c r="BP864" s="99">
        <f>SUMIFS(通讯通路门店!$AI:$AI,通讯通路门店!$S:$S,$G864)</f>
        <v>0</v>
      </c>
      <c r="BQ864" s="83"/>
    </row>
    <row r="865" spans="1:69">
      <c r="A865" s="99" t="str">
        <f>IFERROR(_xlfn.XLOOKUP($G865,通讯通路门店!$S$4:$S$993933,通讯通路门店!$A$4:$A$993933,0,0),"")</f>
        <v/>
      </c>
      <c r="B865" s="99" t="str">
        <f>IFERROR(_xlfn.XLOOKUP($G865,通讯通路门店!$S$4:$S$993933,通讯通路门店!$B$4:$B$993933,0,0),"")</f>
        <v/>
      </c>
      <c r="C865" s="99" t="str">
        <f>IFERROR(_xlfn.XLOOKUP($G865,通讯通路门店!$S$4:$S$993933,通讯通路门店!$C$4:$C$993933,0,0),"")</f>
        <v/>
      </c>
      <c r="D865" s="99" t="str">
        <f>IFERROR(_xlfn.XLOOKUP($G865,通讯通路门店!$S$4:$S$993933,通讯通路门店!$D$4:$D$993933,0,0),"")</f>
        <v/>
      </c>
      <c r="E865" s="83"/>
      <c r="F865" s="83"/>
      <c r="G865" s="101" t="e">
        <v>#N/A</v>
      </c>
      <c r="H865" s="102" t="str">
        <f>IFERROR(_xlfn.XLOOKUP($G865,通讯通路门店!$S$4:$S$993933,通讯通路门店!$R$4:$R$993933,0,0),"")</f>
        <v/>
      </c>
      <c r="I865" s="83"/>
      <c r="J865" s="83"/>
      <c r="K865" s="83"/>
      <c r="L865" s="83"/>
      <c r="M865" s="83"/>
      <c r="N865" s="83"/>
      <c r="O865" s="83"/>
      <c r="P865" s="83"/>
      <c r="Q865" s="83"/>
      <c r="R865" s="83"/>
      <c r="S865" s="83"/>
      <c r="T865" s="83"/>
      <c r="U865" s="99">
        <f>COUNTIF(通讯通路门店!$S:$S,$G865)</f>
        <v>0</v>
      </c>
      <c r="V865" s="99">
        <f>COUNTIFS(通讯通路门店!$S:$S,$G865,通讯通路门店!$J:$J,"综合卖场")</f>
        <v>0</v>
      </c>
      <c r="W865" s="99">
        <f>SUMIFS(通讯通路门店!$AJ:$AJ,通讯通路门店!$S:$S,通讯客户沙盘!$G865)</f>
        <v>0</v>
      </c>
      <c r="X865" s="99">
        <f t="shared" si="65"/>
        <v>0</v>
      </c>
      <c r="Y865" s="99">
        <f>COUNTIFS(通讯通路门店!$S:$S,$G865,通讯通路门店!$J:$J,"荣耀体验店")+COUNTIFS(通讯通路门店!$S:$S,$G865,通讯通路门店!$J:$J,"荣耀授权专卖店")</f>
        <v>0</v>
      </c>
      <c r="Z865" s="99">
        <f>COUNTIFS(通讯通路门店!$S:$S,$G865,通讯通路门店!$J:$J,"VIVO体验店")</f>
        <v>0</v>
      </c>
      <c r="AA865" s="99">
        <f>COUNTIFS(通讯通路门店!$S:$S,$G865,通讯通路门店!$J:$J,"OPPO体验店")</f>
        <v>0</v>
      </c>
      <c r="AB865" s="99">
        <f>COUNTIFS(通讯通路门店!$S:$S,$G865,通讯通路门店!$J:$J,"华为授权体验店")+COUNTIFS(通讯通路门店!$S:$S,$G865,通讯通路门店!$J:$J,"华为堡垒店")</f>
        <v>0</v>
      </c>
      <c r="AC865" s="99">
        <f>COUNTIFS(通讯通路门店!$S:$S,$G865,通讯通路门店!$J:$J,"小米体验店")</f>
        <v>0</v>
      </c>
      <c r="AD865" s="99">
        <f>COUNTIFS(通讯通路门店!$S:$S,$G865,通讯通路门店!$J:$J,"苹果体验店")</f>
        <v>0</v>
      </c>
      <c r="AE865" s="99">
        <f>COUNTIFS(通讯通路门店!$S:$S,$G865,通讯通路门店!$J:$J,"其他品牌专卖店")</f>
        <v>0</v>
      </c>
      <c r="AF865" s="99">
        <f>SUMIFS(通讯通路门店!$BI:$BI,通讯通路门店!$S:$S,$G865)</f>
        <v>0</v>
      </c>
      <c r="AG865" s="99">
        <f>SUMIFS(通讯通路门店!$BH:$BH,通讯通路门店!$S:$S,$G865)</f>
        <v>0</v>
      </c>
      <c r="AH865" s="99">
        <f t="shared" si="66"/>
        <v>0</v>
      </c>
      <c r="AI865" s="99">
        <f>SUMIFS(通讯通路门店!$BB:$BB,通讯通路门店!$S:$S,$G865)</f>
        <v>0</v>
      </c>
      <c r="AJ865" s="99">
        <f>SUMIFS(通讯通路门店!$BE:$BE,通讯通路门店!$S:$S,$G865)</f>
        <v>0</v>
      </c>
      <c r="AK865" s="99">
        <f>SUMIFS(通讯通路门店!$BG:$BG,通讯通路门店!$S:$S,$G865)</f>
        <v>0</v>
      </c>
      <c r="AL865" s="99">
        <f>SUMIFS(通讯通路门店!$BC:$BC,通讯通路门店!$S:$S,$G865)</f>
        <v>0</v>
      </c>
      <c r="AM865" s="99">
        <f>SUMIFS(通讯通路门店!$BD:$BD,通讯通路门店!$S:$S,$G865)</f>
        <v>0</v>
      </c>
      <c r="AN865" s="99">
        <f>SUMIFS(通讯通路门店!$BF:$BF,通讯通路门店!$S:$S,$G865)</f>
        <v>0</v>
      </c>
      <c r="AO865" s="99">
        <f t="shared" si="67"/>
        <v>0</v>
      </c>
      <c r="AP865" s="99">
        <f>SUMIFS(通讯通路门店!$K:$K,通讯通路门店!$S:$S,$G865)</f>
        <v>0</v>
      </c>
      <c r="AQ865" s="83"/>
      <c r="AR865" s="99">
        <f>SUMIFS(通讯通路门店!$T:$T,通讯通路门店!$S:$S,$G865)</f>
        <v>0</v>
      </c>
      <c r="AS865" s="99">
        <f>SUMIFS(通讯通路门店!$U:$U,通讯通路门店!$S:$S,$G865)</f>
        <v>0</v>
      </c>
      <c r="AT865" s="99">
        <f>SUMIFS(通讯通路门店!$V:$V,通讯通路门店!$S:$S,$G865)</f>
        <v>0</v>
      </c>
      <c r="AU865" s="99">
        <f>SUMIFS(通讯通路门店!$W:$W,通讯通路门店!$S:$S,$G865)</f>
        <v>0</v>
      </c>
      <c r="AV865" s="99">
        <f>SUMIFS(通讯通路门店!$Z:$Z,通讯通路门店!$S:$S,$G865)</f>
        <v>0</v>
      </c>
      <c r="AW865" s="99">
        <f>SUMIFS(通讯通路门店!$AB:$AB,通讯通路门店!$S:$S,$G865)</f>
        <v>0</v>
      </c>
      <c r="AX865" s="99">
        <f>SUMIFS(通讯通路门店!$X:$X,通讯通路门店!$S:$S,$G865)</f>
        <v>0</v>
      </c>
      <c r="AY865" s="99">
        <f>SUMIFS(通讯通路门店!$Y:$Y,通讯通路门店!$S:$S,$G865)</f>
        <v>0</v>
      </c>
      <c r="AZ865" s="99">
        <f>SUMIFS(通讯通路门店!$AA:$AA,通讯通路门店!$S:$S,$G865)</f>
        <v>0</v>
      </c>
      <c r="BA865" s="99">
        <f t="shared" si="68"/>
        <v>0</v>
      </c>
      <c r="BB865" s="99">
        <f t="shared" si="69"/>
        <v>0</v>
      </c>
      <c r="BC865" s="99">
        <f>SUMIFS(通讯通路门店!$W:$W,通讯通路门店!$S:$S,$G865,通讯通路门店!$J:$J,"荣耀体验店")+SUMIFS(通讯通路门店!$W:$W,通讯通路门店!$S:$S,$G865,通讯通路门店!$J:$J,"荣耀授权专卖店")</f>
        <v>0</v>
      </c>
      <c r="BD865" s="99">
        <f>SUMIFS(通讯通路门店!$Z:$Z,通讯通路门店!$S:$S,$G865,通讯通路门店!$J:$J,"VIVO体验店")</f>
        <v>0</v>
      </c>
      <c r="BE865" s="99">
        <f>SUMIFS(通讯通路门店!$AB:$AB,通讯通路门店!$S:$S,$G865,通讯通路门店!$J:$J,"OPPO体验店")</f>
        <v>0</v>
      </c>
      <c r="BF865" s="99">
        <f>SUMIFS(通讯通路门店!$X:$X,通讯通路门店!$S:$S,$G865,通讯通路门店!$J:$J,"华为授权体验店")+SUMIFS(通讯通路门店!$AA:$AA,通讯通路门店!$S:$S,$G865,通讯通路门店!$J:$J,"华为堡垒店")</f>
        <v>0</v>
      </c>
      <c r="BG865" s="99">
        <f>SUMIFS(通讯通路门店!$Y:$Y,通讯通路门店!$S:$S,$G865,通讯通路门店!$J:$J,"小米体验店")</f>
        <v>0</v>
      </c>
      <c r="BH865" s="99">
        <f>SUMIFS(通讯通路门店!$AA:$AA,通讯通路门店!$S:$S,$G865,通讯通路门店!$J:$J,"苹果体验店")</f>
        <v>0</v>
      </c>
      <c r="BI865" s="99">
        <f>SUMIFS(通讯通路门店!$K:$K,通讯通路门店!$S:$S,$G865,通讯通路门店!$J:$J,"其他品牌专卖店")</f>
        <v>0</v>
      </c>
      <c r="BJ865" s="99">
        <f>SUMIFS(通讯通路门店!$AC:$AC,通讯通路门店!$S:$S,$G865)</f>
        <v>0</v>
      </c>
      <c r="BK865" s="99">
        <f>SUMIFS(通讯通路门店!$AD:$AD,通讯通路门店!$S:$S,$G865)</f>
        <v>0</v>
      </c>
      <c r="BL865" s="99">
        <f>SUMIFS(通讯通路门店!$AE:$AE,通讯通路门店!$S:$S,$G865)</f>
        <v>0</v>
      </c>
      <c r="BM865" s="99">
        <f>SUMIFS(通讯通路门店!$AF:$AF,通讯通路门店!$S:$S,$G865)</f>
        <v>0</v>
      </c>
      <c r="BN865" s="99">
        <f>SUMIFS(通讯通路门店!$AG:$AG,通讯通路门店!$S:$S,$G865)</f>
        <v>0</v>
      </c>
      <c r="BO865" s="99">
        <f>SUMIFS(通讯通路门店!$AH:$AH,通讯通路门店!$S:$S,$G865)</f>
        <v>0</v>
      </c>
      <c r="BP865" s="99">
        <f>SUMIFS(通讯通路门店!$AI:$AI,通讯通路门店!$S:$S,$G865)</f>
        <v>0</v>
      </c>
      <c r="BQ865" s="83"/>
    </row>
    <row r="866" spans="1:69">
      <c r="A866" s="99" t="str">
        <f>IFERROR(_xlfn.XLOOKUP($G866,通讯通路门店!$S$4:$S$993933,通讯通路门店!$A$4:$A$993933,0,0),"")</f>
        <v/>
      </c>
      <c r="B866" s="99" t="str">
        <f>IFERROR(_xlfn.XLOOKUP($G866,通讯通路门店!$S$4:$S$993933,通讯通路门店!$B$4:$B$993933,0,0),"")</f>
        <v/>
      </c>
      <c r="C866" s="99" t="str">
        <f>IFERROR(_xlfn.XLOOKUP($G866,通讯通路门店!$S$4:$S$993933,通讯通路门店!$C$4:$C$993933,0,0),"")</f>
        <v/>
      </c>
      <c r="D866" s="99" t="str">
        <f>IFERROR(_xlfn.XLOOKUP($G866,通讯通路门店!$S$4:$S$993933,通讯通路门店!$D$4:$D$993933,0,0),"")</f>
        <v/>
      </c>
      <c r="E866" s="83"/>
      <c r="F866" s="83"/>
      <c r="G866" s="101" t="e">
        <v>#N/A</v>
      </c>
      <c r="H866" s="102" t="str">
        <f>IFERROR(_xlfn.XLOOKUP($G866,通讯通路门店!$S$4:$S$993933,通讯通路门店!$R$4:$R$993933,0,0),"")</f>
        <v/>
      </c>
      <c r="I866" s="83"/>
      <c r="J866" s="83"/>
      <c r="K866" s="83"/>
      <c r="L866" s="83"/>
      <c r="M866" s="83"/>
      <c r="N866" s="83"/>
      <c r="O866" s="83"/>
      <c r="P866" s="83"/>
      <c r="Q866" s="83"/>
      <c r="R866" s="83"/>
      <c r="S866" s="83"/>
      <c r="T866" s="83"/>
      <c r="U866" s="99">
        <f>COUNTIF(通讯通路门店!$S:$S,$G866)</f>
        <v>0</v>
      </c>
      <c r="V866" s="99">
        <f>COUNTIFS(通讯通路门店!$S:$S,$G866,通讯通路门店!$J:$J,"综合卖场")</f>
        <v>0</v>
      </c>
      <c r="W866" s="99">
        <f>SUMIFS(通讯通路门店!$AJ:$AJ,通讯通路门店!$S:$S,通讯客户沙盘!$G866)</f>
        <v>0</v>
      </c>
      <c r="X866" s="99">
        <f t="shared" si="65"/>
        <v>0</v>
      </c>
      <c r="Y866" s="99">
        <f>COUNTIFS(通讯通路门店!$S:$S,$G866,通讯通路门店!$J:$J,"荣耀体验店")+COUNTIFS(通讯通路门店!$S:$S,$G866,通讯通路门店!$J:$J,"荣耀授权专卖店")</f>
        <v>0</v>
      </c>
      <c r="Z866" s="99">
        <f>COUNTIFS(通讯通路门店!$S:$S,$G866,通讯通路门店!$J:$J,"VIVO体验店")</f>
        <v>0</v>
      </c>
      <c r="AA866" s="99">
        <f>COUNTIFS(通讯通路门店!$S:$S,$G866,通讯通路门店!$J:$J,"OPPO体验店")</f>
        <v>0</v>
      </c>
      <c r="AB866" s="99">
        <f>COUNTIFS(通讯通路门店!$S:$S,$G866,通讯通路门店!$J:$J,"华为授权体验店")+COUNTIFS(通讯通路门店!$S:$S,$G866,通讯通路门店!$J:$J,"华为堡垒店")</f>
        <v>0</v>
      </c>
      <c r="AC866" s="99">
        <f>COUNTIFS(通讯通路门店!$S:$S,$G866,通讯通路门店!$J:$J,"小米体验店")</f>
        <v>0</v>
      </c>
      <c r="AD866" s="99">
        <f>COUNTIFS(通讯通路门店!$S:$S,$G866,通讯通路门店!$J:$J,"苹果体验店")</f>
        <v>0</v>
      </c>
      <c r="AE866" s="99">
        <f>COUNTIFS(通讯通路门店!$S:$S,$G866,通讯通路门店!$J:$J,"其他品牌专卖店")</f>
        <v>0</v>
      </c>
      <c r="AF866" s="99">
        <f>SUMIFS(通讯通路门店!$BI:$BI,通讯通路门店!$S:$S,$G866)</f>
        <v>0</v>
      </c>
      <c r="AG866" s="99">
        <f>SUMIFS(通讯通路门店!$BH:$BH,通讯通路门店!$S:$S,$G866)</f>
        <v>0</v>
      </c>
      <c r="AH866" s="99">
        <f t="shared" si="66"/>
        <v>0</v>
      </c>
      <c r="AI866" s="99">
        <f>SUMIFS(通讯通路门店!$BB:$BB,通讯通路门店!$S:$S,$G866)</f>
        <v>0</v>
      </c>
      <c r="AJ866" s="99">
        <f>SUMIFS(通讯通路门店!$BE:$BE,通讯通路门店!$S:$S,$G866)</f>
        <v>0</v>
      </c>
      <c r="AK866" s="99">
        <f>SUMIFS(通讯通路门店!$BG:$BG,通讯通路门店!$S:$S,$G866)</f>
        <v>0</v>
      </c>
      <c r="AL866" s="99">
        <f>SUMIFS(通讯通路门店!$BC:$BC,通讯通路门店!$S:$S,$G866)</f>
        <v>0</v>
      </c>
      <c r="AM866" s="99">
        <f>SUMIFS(通讯通路门店!$BD:$BD,通讯通路门店!$S:$S,$G866)</f>
        <v>0</v>
      </c>
      <c r="AN866" s="99">
        <f>SUMIFS(通讯通路门店!$BF:$BF,通讯通路门店!$S:$S,$G866)</f>
        <v>0</v>
      </c>
      <c r="AO866" s="99">
        <f t="shared" si="67"/>
        <v>0</v>
      </c>
      <c r="AP866" s="99">
        <f>SUMIFS(通讯通路门店!$K:$K,通讯通路门店!$S:$S,$G866)</f>
        <v>0</v>
      </c>
      <c r="AQ866" s="83"/>
      <c r="AR866" s="99">
        <f>SUMIFS(通讯通路门店!$T:$T,通讯通路门店!$S:$S,$G866)</f>
        <v>0</v>
      </c>
      <c r="AS866" s="99">
        <f>SUMIFS(通讯通路门店!$U:$U,通讯通路门店!$S:$S,$G866)</f>
        <v>0</v>
      </c>
      <c r="AT866" s="99">
        <f>SUMIFS(通讯通路门店!$V:$V,通讯通路门店!$S:$S,$G866)</f>
        <v>0</v>
      </c>
      <c r="AU866" s="99">
        <f>SUMIFS(通讯通路门店!$W:$W,通讯通路门店!$S:$S,$G866)</f>
        <v>0</v>
      </c>
      <c r="AV866" s="99">
        <f>SUMIFS(通讯通路门店!$Z:$Z,通讯通路门店!$S:$S,$G866)</f>
        <v>0</v>
      </c>
      <c r="AW866" s="99">
        <f>SUMIFS(通讯通路门店!$AB:$AB,通讯通路门店!$S:$S,$G866)</f>
        <v>0</v>
      </c>
      <c r="AX866" s="99">
        <f>SUMIFS(通讯通路门店!$X:$X,通讯通路门店!$S:$S,$G866)</f>
        <v>0</v>
      </c>
      <c r="AY866" s="99">
        <f>SUMIFS(通讯通路门店!$Y:$Y,通讯通路门店!$S:$S,$G866)</f>
        <v>0</v>
      </c>
      <c r="AZ866" s="99">
        <f>SUMIFS(通讯通路门店!$AA:$AA,通讯通路门店!$S:$S,$G866)</f>
        <v>0</v>
      </c>
      <c r="BA866" s="99">
        <f t="shared" si="68"/>
        <v>0</v>
      </c>
      <c r="BB866" s="99">
        <f t="shared" si="69"/>
        <v>0</v>
      </c>
      <c r="BC866" s="99">
        <f>SUMIFS(通讯通路门店!$W:$W,通讯通路门店!$S:$S,$G866,通讯通路门店!$J:$J,"荣耀体验店")+SUMIFS(通讯通路门店!$W:$W,通讯通路门店!$S:$S,$G866,通讯通路门店!$J:$J,"荣耀授权专卖店")</f>
        <v>0</v>
      </c>
      <c r="BD866" s="99">
        <f>SUMIFS(通讯通路门店!$Z:$Z,通讯通路门店!$S:$S,$G866,通讯通路门店!$J:$J,"VIVO体验店")</f>
        <v>0</v>
      </c>
      <c r="BE866" s="99">
        <f>SUMIFS(通讯通路门店!$AB:$AB,通讯通路门店!$S:$S,$G866,通讯通路门店!$J:$J,"OPPO体验店")</f>
        <v>0</v>
      </c>
      <c r="BF866" s="99">
        <f>SUMIFS(通讯通路门店!$X:$X,通讯通路门店!$S:$S,$G866,通讯通路门店!$J:$J,"华为授权体验店")+SUMIFS(通讯通路门店!$AA:$AA,通讯通路门店!$S:$S,$G866,通讯通路门店!$J:$J,"华为堡垒店")</f>
        <v>0</v>
      </c>
      <c r="BG866" s="99">
        <f>SUMIFS(通讯通路门店!$Y:$Y,通讯通路门店!$S:$S,$G866,通讯通路门店!$J:$J,"小米体验店")</f>
        <v>0</v>
      </c>
      <c r="BH866" s="99">
        <f>SUMIFS(通讯通路门店!$AA:$AA,通讯通路门店!$S:$S,$G866,通讯通路门店!$J:$J,"苹果体验店")</f>
        <v>0</v>
      </c>
      <c r="BI866" s="99">
        <f>SUMIFS(通讯通路门店!$K:$K,通讯通路门店!$S:$S,$G866,通讯通路门店!$J:$J,"其他品牌专卖店")</f>
        <v>0</v>
      </c>
      <c r="BJ866" s="99">
        <f>SUMIFS(通讯通路门店!$AC:$AC,通讯通路门店!$S:$S,$G866)</f>
        <v>0</v>
      </c>
      <c r="BK866" s="99">
        <f>SUMIFS(通讯通路门店!$AD:$AD,通讯通路门店!$S:$S,$G866)</f>
        <v>0</v>
      </c>
      <c r="BL866" s="99">
        <f>SUMIFS(通讯通路门店!$AE:$AE,通讯通路门店!$S:$S,$G866)</f>
        <v>0</v>
      </c>
      <c r="BM866" s="99">
        <f>SUMIFS(通讯通路门店!$AF:$AF,通讯通路门店!$S:$S,$G866)</f>
        <v>0</v>
      </c>
      <c r="BN866" s="99">
        <f>SUMIFS(通讯通路门店!$AG:$AG,通讯通路门店!$S:$S,$G866)</f>
        <v>0</v>
      </c>
      <c r="BO866" s="99">
        <f>SUMIFS(通讯通路门店!$AH:$AH,通讯通路门店!$S:$S,$G866)</f>
        <v>0</v>
      </c>
      <c r="BP866" s="99">
        <f>SUMIFS(通讯通路门店!$AI:$AI,通讯通路门店!$S:$S,$G866)</f>
        <v>0</v>
      </c>
      <c r="BQ866" s="83"/>
    </row>
    <row r="867" spans="1:69">
      <c r="A867" s="99" t="str">
        <f>IFERROR(_xlfn.XLOOKUP($G867,通讯通路门店!$S$4:$S$993933,通讯通路门店!$A$4:$A$993933,0,0),"")</f>
        <v/>
      </c>
      <c r="B867" s="99" t="str">
        <f>IFERROR(_xlfn.XLOOKUP($G867,通讯通路门店!$S$4:$S$993933,通讯通路门店!$B$4:$B$993933,0,0),"")</f>
        <v/>
      </c>
      <c r="C867" s="99" t="str">
        <f>IFERROR(_xlfn.XLOOKUP($G867,通讯通路门店!$S$4:$S$993933,通讯通路门店!$C$4:$C$993933,0,0),"")</f>
        <v/>
      </c>
      <c r="D867" s="99" t="str">
        <f>IFERROR(_xlfn.XLOOKUP($G867,通讯通路门店!$S$4:$S$993933,通讯通路门店!$D$4:$D$993933,0,0),"")</f>
        <v/>
      </c>
      <c r="E867" s="83"/>
      <c r="F867" s="83"/>
      <c r="G867" s="101" t="e">
        <v>#N/A</v>
      </c>
      <c r="H867" s="102" t="str">
        <f>IFERROR(_xlfn.XLOOKUP($G867,通讯通路门店!$S$4:$S$993933,通讯通路门店!$R$4:$R$993933,0,0),"")</f>
        <v/>
      </c>
      <c r="I867" s="83"/>
      <c r="J867" s="83"/>
      <c r="K867" s="83"/>
      <c r="L867" s="83"/>
      <c r="M867" s="83"/>
      <c r="N867" s="83"/>
      <c r="O867" s="83"/>
      <c r="P867" s="83"/>
      <c r="Q867" s="83"/>
      <c r="R867" s="83"/>
      <c r="S867" s="83"/>
      <c r="T867" s="83"/>
      <c r="U867" s="99">
        <f>COUNTIF(通讯通路门店!$S:$S,$G867)</f>
        <v>0</v>
      </c>
      <c r="V867" s="99">
        <f>COUNTIFS(通讯通路门店!$S:$S,$G867,通讯通路门店!$J:$J,"综合卖场")</f>
        <v>0</v>
      </c>
      <c r="W867" s="99">
        <f>SUMIFS(通讯通路门店!$AJ:$AJ,通讯通路门店!$S:$S,通讯客户沙盘!$G867)</f>
        <v>0</v>
      </c>
      <c r="X867" s="99">
        <f t="shared" si="65"/>
        <v>0</v>
      </c>
      <c r="Y867" s="99">
        <f>COUNTIFS(通讯通路门店!$S:$S,$G867,通讯通路门店!$J:$J,"荣耀体验店")+COUNTIFS(通讯通路门店!$S:$S,$G867,通讯通路门店!$J:$J,"荣耀授权专卖店")</f>
        <v>0</v>
      </c>
      <c r="Z867" s="99">
        <f>COUNTIFS(通讯通路门店!$S:$S,$G867,通讯通路门店!$J:$J,"VIVO体验店")</f>
        <v>0</v>
      </c>
      <c r="AA867" s="99">
        <f>COUNTIFS(通讯通路门店!$S:$S,$G867,通讯通路门店!$J:$J,"OPPO体验店")</f>
        <v>0</v>
      </c>
      <c r="AB867" s="99">
        <f>COUNTIFS(通讯通路门店!$S:$S,$G867,通讯通路门店!$J:$J,"华为授权体验店")+COUNTIFS(通讯通路门店!$S:$S,$G867,通讯通路门店!$J:$J,"华为堡垒店")</f>
        <v>0</v>
      </c>
      <c r="AC867" s="99">
        <f>COUNTIFS(通讯通路门店!$S:$S,$G867,通讯通路门店!$J:$J,"小米体验店")</f>
        <v>0</v>
      </c>
      <c r="AD867" s="99">
        <f>COUNTIFS(通讯通路门店!$S:$S,$G867,通讯通路门店!$J:$J,"苹果体验店")</f>
        <v>0</v>
      </c>
      <c r="AE867" s="99">
        <f>COUNTIFS(通讯通路门店!$S:$S,$G867,通讯通路门店!$J:$J,"其他品牌专卖店")</f>
        <v>0</v>
      </c>
      <c r="AF867" s="99">
        <f>SUMIFS(通讯通路门店!$BI:$BI,通讯通路门店!$S:$S,$G867)</f>
        <v>0</v>
      </c>
      <c r="AG867" s="99">
        <f>SUMIFS(通讯通路门店!$BH:$BH,通讯通路门店!$S:$S,$G867)</f>
        <v>0</v>
      </c>
      <c r="AH867" s="99">
        <f t="shared" si="66"/>
        <v>0</v>
      </c>
      <c r="AI867" s="99">
        <f>SUMIFS(通讯通路门店!$BB:$BB,通讯通路门店!$S:$S,$G867)</f>
        <v>0</v>
      </c>
      <c r="AJ867" s="99">
        <f>SUMIFS(通讯通路门店!$BE:$BE,通讯通路门店!$S:$S,$G867)</f>
        <v>0</v>
      </c>
      <c r="AK867" s="99">
        <f>SUMIFS(通讯通路门店!$BG:$BG,通讯通路门店!$S:$S,$G867)</f>
        <v>0</v>
      </c>
      <c r="AL867" s="99">
        <f>SUMIFS(通讯通路门店!$BC:$BC,通讯通路门店!$S:$S,$G867)</f>
        <v>0</v>
      </c>
      <c r="AM867" s="99">
        <f>SUMIFS(通讯通路门店!$BD:$BD,通讯通路门店!$S:$S,$G867)</f>
        <v>0</v>
      </c>
      <c r="AN867" s="99">
        <f>SUMIFS(通讯通路门店!$BF:$BF,通讯通路门店!$S:$S,$G867)</f>
        <v>0</v>
      </c>
      <c r="AO867" s="99">
        <f t="shared" si="67"/>
        <v>0</v>
      </c>
      <c r="AP867" s="99">
        <f>SUMIFS(通讯通路门店!$K:$K,通讯通路门店!$S:$S,$G867)</f>
        <v>0</v>
      </c>
      <c r="AQ867" s="83"/>
      <c r="AR867" s="99">
        <f>SUMIFS(通讯通路门店!$T:$T,通讯通路门店!$S:$S,$G867)</f>
        <v>0</v>
      </c>
      <c r="AS867" s="99">
        <f>SUMIFS(通讯通路门店!$U:$U,通讯通路门店!$S:$S,$G867)</f>
        <v>0</v>
      </c>
      <c r="AT867" s="99">
        <f>SUMIFS(通讯通路门店!$V:$V,通讯通路门店!$S:$S,$G867)</f>
        <v>0</v>
      </c>
      <c r="AU867" s="99">
        <f>SUMIFS(通讯通路门店!$W:$W,通讯通路门店!$S:$S,$G867)</f>
        <v>0</v>
      </c>
      <c r="AV867" s="99">
        <f>SUMIFS(通讯通路门店!$Z:$Z,通讯通路门店!$S:$S,$G867)</f>
        <v>0</v>
      </c>
      <c r="AW867" s="99">
        <f>SUMIFS(通讯通路门店!$AB:$AB,通讯通路门店!$S:$S,$G867)</f>
        <v>0</v>
      </c>
      <c r="AX867" s="99">
        <f>SUMIFS(通讯通路门店!$X:$X,通讯通路门店!$S:$S,$G867)</f>
        <v>0</v>
      </c>
      <c r="AY867" s="99">
        <f>SUMIFS(通讯通路门店!$Y:$Y,通讯通路门店!$S:$S,$G867)</f>
        <v>0</v>
      </c>
      <c r="AZ867" s="99">
        <f>SUMIFS(通讯通路门店!$AA:$AA,通讯通路门店!$S:$S,$G867)</f>
        <v>0</v>
      </c>
      <c r="BA867" s="99">
        <f t="shared" si="68"/>
        <v>0</v>
      </c>
      <c r="BB867" s="99">
        <f t="shared" si="69"/>
        <v>0</v>
      </c>
      <c r="BC867" s="99">
        <f>SUMIFS(通讯通路门店!$W:$W,通讯通路门店!$S:$S,$G867,通讯通路门店!$J:$J,"荣耀体验店")+SUMIFS(通讯通路门店!$W:$W,通讯通路门店!$S:$S,$G867,通讯通路门店!$J:$J,"荣耀授权专卖店")</f>
        <v>0</v>
      </c>
      <c r="BD867" s="99">
        <f>SUMIFS(通讯通路门店!$Z:$Z,通讯通路门店!$S:$S,$G867,通讯通路门店!$J:$J,"VIVO体验店")</f>
        <v>0</v>
      </c>
      <c r="BE867" s="99">
        <f>SUMIFS(通讯通路门店!$AB:$AB,通讯通路门店!$S:$S,$G867,通讯通路门店!$J:$J,"OPPO体验店")</f>
        <v>0</v>
      </c>
      <c r="BF867" s="99">
        <f>SUMIFS(通讯通路门店!$X:$X,通讯通路门店!$S:$S,$G867,通讯通路门店!$J:$J,"华为授权体验店")+SUMIFS(通讯通路门店!$AA:$AA,通讯通路门店!$S:$S,$G867,通讯通路门店!$J:$J,"华为堡垒店")</f>
        <v>0</v>
      </c>
      <c r="BG867" s="99">
        <f>SUMIFS(通讯通路门店!$Y:$Y,通讯通路门店!$S:$S,$G867,通讯通路门店!$J:$J,"小米体验店")</f>
        <v>0</v>
      </c>
      <c r="BH867" s="99">
        <f>SUMIFS(通讯通路门店!$AA:$AA,通讯通路门店!$S:$S,$G867,通讯通路门店!$J:$J,"苹果体验店")</f>
        <v>0</v>
      </c>
      <c r="BI867" s="99">
        <f>SUMIFS(通讯通路门店!$K:$K,通讯通路门店!$S:$S,$G867,通讯通路门店!$J:$J,"其他品牌专卖店")</f>
        <v>0</v>
      </c>
      <c r="BJ867" s="99">
        <f>SUMIFS(通讯通路门店!$AC:$AC,通讯通路门店!$S:$S,$G867)</f>
        <v>0</v>
      </c>
      <c r="BK867" s="99">
        <f>SUMIFS(通讯通路门店!$AD:$AD,通讯通路门店!$S:$S,$G867)</f>
        <v>0</v>
      </c>
      <c r="BL867" s="99">
        <f>SUMIFS(通讯通路门店!$AE:$AE,通讯通路门店!$S:$S,$G867)</f>
        <v>0</v>
      </c>
      <c r="BM867" s="99">
        <f>SUMIFS(通讯通路门店!$AF:$AF,通讯通路门店!$S:$S,$G867)</f>
        <v>0</v>
      </c>
      <c r="BN867" s="99">
        <f>SUMIFS(通讯通路门店!$AG:$AG,通讯通路门店!$S:$S,$G867)</f>
        <v>0</v>
      </c>
      <c r="BO867" s="99">
        <f>SUMIFS(通讯通路门店!$AH:$AH,通讯通路门店!$S:$S,$G867)</f>
        <v>0</v>
      </c>
      <c r="BP867" s="99">
        <f>SUMIFS(通讯通路门店!$AI:$AI,通讯通路门店!$S:$S,$G867)</f>
        <v>0</v>
      </c>
      <c r="BQ867" s="83"/>
    </row>
    <row r="868" spans="1:69">
      <c r="A868" s="99" t="str">
        <f>IFERROR(_xlfn.XLOOKUP($G868,通讯通路门店!$S$4:$S$993933,通讯通路门店!$A$4:$A$993933,0,0),"")</f>
        <v/>
      </c>
      <c r="B868" s="99" t="str">
        <f>IFERROR(_xlfn.XLOOKUP($G868,通讯通路门店!$S$4:$S$993933,通讯通路门店!$B$4:$B$993933,0,0),"")</f>
        <v/>
      </c>
      <c r="C868" s="99" t="str">
        <f>IFERROR(_xlfn.XLOOKUP($G868,通讯通路门店!$S$4:$S$993933,通讯通路门店!$C$4:$C$993933,0,0),"")</f>
        <v/>
      </c>
      <c r="D868" s="99" t="str">
        <f>IFERROR(_xlfn.XLOOKUP($G868,通讯通路门店!$S$4:$S$993933,通讯通路门店!$D$4:$D$993933,0,0),"")</f>
        <v/>
      </c>
      <c r="E868" s="83"/>
      <c r="F868" s="83"/>
      <c r="G868" s="101" t="e">
        <v>#N/A</v>
      </c>
      <c r="H868" s="102" t="str">
        <f>IFERROR(_xlfn.XLOOKUP($G868,通讯通路门店!$S$4:$S$993933,通讯通路门店!$R$4:$R$993933,0,0),"")</f>
        <v/>
      </c>
      <c r="I868" s="83"/>
      <c r="J868" s="83"/>
      <c r="K868" s="83"/>
      <c r="L868" s="83"/>
      <c r="M868" s="83"/>
      <c r="N868" s="83"/>
      <c r="O868" s="83"/>
      <c r="P868" s="83"/>
      <c r="Q868" s="83"/>
      <c r="R868" s="83"/>
      <c r="S868" s="83"/>
      <c r="T868" s="83"/>
      <c r="U868" s="99">
        <f>COUNTIF(通讯通路门店!$S:$S,$G868)</f>
        <v>0</v>
      </c>
      <c r="V868" s="99">
        <f>COUNTIFS(通讯通路门店!$S:$S,$G868,通讯通路门店!$J:$J,"综合卖场")</f>
        <v>0</v>
      </c>
      <c r="W868" s="99">
        <f>SUMIFS(通讯通路门店!$AJ:$AJ,通讯通路门店!$S:$S,通讯客户沙盘!$G868)</f>
        <v>0</v>
      </c>
      <c r="X868" s="99">
        <f t="shared" si="65"/>
        <v>0</v>
      </c>
      <c r="Y868" s="99">
        <f>COUNTIFS(通讯通路门店!$S:$S,$G868,通讯通路门店!$J:$J,"荣耀体验店")+COUNTIFS(通讯通路门店!$S:$S,$G868,通讯通路门店!$J:$J,"荣耀授权专卖店")</f>
        <v>0</v>
      </c>
      <c r="Z868" s="99">
        <f>COUNTIFS(通讯通路门店!$S:$S,$G868,通讯通路门店!$J:$J,"VIVO体验店")</f>
        <v>0</v>
      </c>
      <c r="AA868" s="99">
        <f>COUNTIFS(通讯通路门店!$S:$S,$G868,通讯通路门店!$J:$J,"OPPO体验店")</f>
        <v>0</v>
      </c>
      <c r="AB868" s="99">
        <f>COUNTIFS(通讯通路门店!$S:$S,$G868,通讯通路门店!$J:$J,"华为授权体验店")+COUNTIFS(通讯通路门店!$S:$S,$G868,通讯通路门店!$J:$J,"华为堡垒店")</f>
        <v>0</v>
      </c>
      <c r="AC868" s="99">
        <f>COUNTIFS(通讯通路门店!$S:$S,$G868,通讯通路门店!$J:$J,"小米体验店")</f>
        <v>0</v>
      </c>
      <c r="AD868" s="99">
        <f>COUNTIFS(通讯通路门店!$S:$S,$G868,通讯通路门店!$J:$J,"苹果体验店")</f>
        <v>0</v>
      </c>
      <c r="AE868" s="99">
        <f>COUNTIFS(通讯通路门店!$S:$S,$G868,通讯通路门店!$J:$J,"其他品牌专卖店")</f>
        <v>0</v>
      </c>
      <c r="AF868" s="99">
        <f>SUMIFS(通讯通路门店!$BI:$BI,通讯通路门店!$S:$S,$G868)</f>
        <v>0</v>
      </c>
      <c r="AG868" s="99">
        <f>SUMIFS(通讯通路门店!$BH:$BH,通讯通路门店!$S:$S,$G868)</f>
        <v>0</v>
      </c>
      <c r="AH868" s="99">
        <f t="shared" si="66"/>
        <v>0</v>
      </c>
      <c r="AI868" s="99">
        <f>SUMIFS(通讯通路门店!$BB:$BB,通讯通路门店!$S:$S,$G868)</f>
        <v>0</v>
      </c>
      <c r="AJ868" s="99">
        <f>SUMIFS(通讯通路门店!$BE:$BE,通讯通路门店!$S:$S,$G868)</f>
        <v>0</v>
      </c>
      <c r="AK868" s="99">
        <f>SUMIFS(通讯通路门店!$BG:$BG,通讯通路门店!$S:$S,$G868)</f>
        <v>0</v>
      </c>
      <c r="AL868" s="99">
        <f>SUMIFS(通讯通路门店!$BC:$BC,通讯通路门店!$S:$S,$G868)</f>
        <v>0</v>
      </c>
      <c r="AM868" s="99">
        <f>SUMIFS(通讯通路门店!$BD:$BD,通讯通路门店!$S:$S,$G868)</f>
        <v>0</v>
      </c>
      <c r="AN868" s="99">
        <f>SUMIFS(通讯通路门店!$BF:$BF,通讯通路门店!$S:$S,$G868)</f>
        <v>0</v>
      </c>
      <c r="AO868" s="99">
        <f t="shared" si="67"/>
        <v>0</v>
      </c>
      <c r="AP868" s="99">
        <f>SUMIFS(通讯通路门店!$K:$K,通讯通路门店!$S:$S,$G868)</f>
        <v>0</v>
      </c>
      <c r="AQ868" s="83"/>
      <c r="AR868" s="99">
        <f>SUMIFS(通讯通路门店!$T:$T,通讯通路门店!$S:$S,$G868)</f>
        <v>0</v>
      </c>
      <c r="AS868" s="99">
        <f>SUMIFS(通讯通路门店!$U:$U,通讯通路门店!$S:$S,$G868)</f>
        <v>0</v>
      </c>
      <c r="AT868" s="99">
        <f>SUMIFS(通讯通路门店!$V:$V,通讯通路门店!$S:$S,$G868)</f>
        <v>0</v>
      </c>
      <c r="AU868" s="99">
        <f>SUMIFS(通讯通路门店!$W:$W,通讯通路门店!$S:$S,$G868)</f>
        <v>0</v>
      </c>
      <c r="AV868" s="99">
        <f>SUMIFS(通讯通路门店!$Z:$Z,通讯通路门店!$S:$S,$G868)</f>
        <v>0</v>
      </c>
      <c r="AW868" s="99">
        <f>SUMIFS(通讯通路门店!$AB:$AB,通讯通路门店!$S:$S,$G868)</f>
        <v>0</v>
      </c>
      <c r="AX868" s="99">
        <f>SUMIFS(通讯通路门店!$X:$X,通讯通路门店!$S:$S,$G868)</f>
        <v>0</v>
      </c>
      <c r="AY868" s="99">
        <f>SUMIFS(通讯通路门店!$Y:$Y,通讯通路门店!$S:$S,$G868)</f>
        <v>0</v>
      </c>
      <c r="AZ868" s="99">
        <f>SUMIFS(通讯通路门店!$AA:$AA,通讯通路门店!$S:$S,$G868)</f>
        <v>0</v>
      </c>
      <c r="BA868" s="99">
        <f t="shared" si="68"/>
        <v>0</v>
      </c>
      <c r="BB868" s="99">
        <f t="shared" si="69"/>
        <v>0</v>
      </c>
      <c r="BC868" s="99">
        <f>SUMIFS(通讯通路门店!$W:$W,通讯通路门店!$S:$S,$G868,通讯通路门店!$J:$J,"荣耀体验店")+SUMIFS(通讯通路门店!$W:$W,通讯通路门店!$S:$S,$G868,通讯通路门店!$J:$J,"荣耀授权专卖店")</f>
        <v>0</v>
      </c>
      <c r="BD868" s="99">
        <f>SUMIFS(通讯通路门店!$Z:$Z,通讯通路门店!$S:$S,$G868,通讯通路门店!$J:$J,"VIVO体验店")</f>
        <v>0</v>
      </c>
      <c r="BE868" s="99">
        <f>SUMIFS(通讯通路门店!$AB:$AB,通讯通路门店!$S:$S,$G868,通讯通路门店!$J:$J,"OPPO体验店")</f>
        <v>0</v>
      </c>
      <c r="BF868" s="99">
        <f>SUMIFS(通讯通路门店!$X:$X,通讯通路门店!$S:$S,$G868,通讯通路门店!$J:$J,"华为授权体验店")+SUMIFS(通讯通路门店!$AA:$AA,通讯通路门店!$S:$S,$G868,通讯通路门店!$J:$J,"华为堡垒店")</f>
        <v>0</v>
      </c>
      <c r="BG868" s="99">
        <f>SUMIFS(通讯通路门店!$Y:$Y,通讯通路门店!$S:$S,$G868,通讯通路门店!$J:$J,"小米体验店")</f>
        <v>0</v>
      </c>
      <c r="BH868" s="99">
        <f>SUMIFS(通讯通路门店!$AA:$AA,通讯通路门店!$S:$S,$G868,通讯通路门店!$J:$J,"苹果体验店")</f>
        <v>0</v>
      </c>
      <c r="BI868" s="99">
        <f>SUMIFS(通讯通路门店!$K:$K,通讯通路门店!$S:$S,$G868,通讯通路门店!$J:$J,"其他品牌专卖店")</f>
        <v>0</v>
      </c>
      <c r="BJ868" s="99">
        <f>SUMIFS(通讯通路门店!$AC:$AC,通讯通路门店!$S:$S,$G868)</f>
        <v>0</v>
      </c>
      <c r="BK868" s="99">
        <f>SUMIFS(通讯通路门店!$AD:$AD,通讯通路门店!$S:$S,$G868)</f>
        <v>0</v>
      </c>
      <c r="BL868" s="99">
        <f>SUMIFS(通讯通路门店!$AE:$AE,通讯通路门店!$S:$S,$G868)</f>
        <v>0</v>
      </c>
      <c r="BM868" s="99">
        <f>SUMIFS(通讯通路门店!$AF:$AF,通讯通路门店!$S:$S,$G868)</f>
        <v>0</v>
      </c>
      <c r="BN868" s="99">
        <f>SUMIFS(通讯通路门店!$AG:$AG,通讯通路门店!$S:$S,$G868)</f>
        <v>0</v>
      </c>
      <c r="BO868" s="99">
        <f>SUMIFS(通讯通路门店!$AH:$AH,通讯通路门店!$S:$S,$G868)</f>
        <v>0</v>
      </c>
      <c r="BP868" s="99">
        <f>SUMIFS(通讯通路门店!$AI:$AI,通讯通路门店!$S:$S,$G868)</f>
        <v>0</v>
      </c>
      <c r="BQ868" s="83"/>
    </row>
    <row r="869" spans="1:69">
      <c r="A869" s="99" t="str">
        <f>IFERROR(_xlfn.XLOOKUP($G869,通讯通路门店!$S$4:$S$993933,通讯通路门店!$A$4:$A$993933,0,0),"")</f>
        <v/>
      </c>
      <c r="B869" s="99" t="str">
        <f>IFERROR(_xlfn.XLOOKUP($G869,通讯通路门店!$S$4:$S$993933,通讯通路门店!$B$4:$B$993933,0,0),"")</f>
        <v/>
      </c>
      <c r="C869" s="99" t="str">
        <f>IFERROR(_xlfn.XLOOKUP($G869,通讯通路门店!$S$4:$S$993933,通讯通路门店!$C$4:$C$993933,0,0),"")</f>
        <v/>
      </c>
      <c r="D869" s="99" t="str">
        <f>IFERROR(_xlfn.XLOOKUP($G869,通讯通路门店!$S$4:$S$993933,通讯通路门店!$D$4:$D$993933,0,0),"")</f>
        <v/>
      </c>
      <c r="E869" s="83"/>
      <c r="F869" s="83"/>
      <c r="G869" s="101" t="e">
        <v>#N/A</v>
      </c>
      <c r="H869" s="102" t="str">
        <f>IFERROR(_xlfn.XLOOKUP($G869,通讯通路门店!$S$4:$S$993933,通讯通路门店!$R$4:$R$993933,0,0),"")</f>
        <v/>
      </c>
      <c r="I869" s="83"/>
      <c r="J869" s="83"/>
      <c r="K869" s="83"/>
      <c r="L869" s="83"/>
      <c r="M869" s="83"/>
      <c r="N869" s="83"/>
      <c r="O869" s="83"/>
      <c r="P869" s="83"/>
      <c r="Q869" s="83"/>
      <c r="R869" s="83"/>
      <c r="S869" s="83"/>
      <c r="T869" s="83"/>
      <c r="U869" s="99">
        <f>COUNTIF(通讯通路门店!$S:$S,$G869)</f>
        <v>0</v>
      </c>
      <c r="V869" s="99">
        <f>COUNTIFS(通讯通路门店!$S:$S,$G869,通讯通路门店!$J:$J,"综合卖场")</f>
        <v>0</v>
      </c>
      <c r="W869" s="99">
        <f>SUMIFS(通讯通路门店!$AJ:$AJ,通讯通路门店!$S:$S,通讯客户沙盘!$G869)</f>
        <v>0</v>
      </c>
      <c r="X869" s="99">
        <f t="shared" si="65"/>
        <v>0</v>
      </c>
      <c r="Y869" s="99">
        <f>COUNTIFS(通讯通路门店!$S:$S,$G869,通讯通路门店!$J:$J,"荣耀体验店")+COUNTIFS(通讯通路门店!$S:$S,$G869,通讯通路门店!$J:$J,"荣耀授权专卖店")</f>
        <v>0</v>
      </c>
      <c r="Z869" s="99">
        <f>COUNTIFS(通讯通路门店!$S:$S,$G869,通讯通路门店!$J:$J,"VIVO体验店")</f>
        <v>0</v>
      </c>
      <c r="AA869" s="99">
        <f>COUNTIFS(通讯通路门店!$S:$S,$G869,通讯通路门店!$J:$J,"OPPO体验店")</f>
        <v>0</v>
      </c>
      <c r="AB869" s="99">
        <f>COUNTIFS(通讯通路门店!$S:$S,$G869,通讯通路门店!$J:$J,"华为授权体验店")+COUNTIFS(通讯通路门店!$S:$S,$G869,通讯通路门店!$J:$J,"华为堡垒店")</f>
        <v>0</v>
      </c>
      <c r="AC869" s="99">
        <f>COUNTIFS(通讯通路门店!$S:$S,$G869,通讯通路门店!$J:$J,"小米体验店")</f>
        <v>0</v>
      </c>
      <c r="AD869" s="99">
        <f>COUNTIFS(通讯通路门店!$S:$S,$G869,通讯通路门店!$J:$J,"苹果体验店")</f>
        <v>0</v>
      </c>
      <c r="AE869" s="99">
        <f>COUNTIFS(通讯通路门店!$S:$S,$G869,通讯通路门店!$J:$J,"其他品牌专卖店")</f>
        <v>0</v>
      </c>
      <c r="AF869" s="99">
        <f>SUMIFS(通讯通路门店!$BI:$BI,通讯通路门店!$S:$S,$G869)</f>
        <v>0</v>
      </c>
      <c r="AG869" s="99">
        <f>SUMIFS(通讯通路门店!$BH:$BH,通讯通路门店!$S:$S,$G869)</f>
        <v>0</v>
      </c>
      <c r="AH869" s="99">
        <f t="shared" si="66"/>
        <v>0</v>
      </c>
      <c r="AI869" s="99">
        <f>SUMIFS(通讯通路门店!$BB:$BB,通讯通路门店!$S:$S,$G869)</f>
        <v>0</v>
      </c>
      <c r="AJ869" s="99">
        <f>SUMIFS(通讯通路门店!$BE:$BE,通讯通路门店!$S:$S,$G869)</f>
        <v>0</v>
      </c>
      <c r="AK869" s="99">
        <f>SUMIFS(通讯通路门店!$BG:$BG,通讯通路门店!$S:$S,$G869)</f>
        <v>0</v>
      </c>
      <c r="AL869" s="99">
        <f>SUMIFS(通讯通路门店!$BC:$BC,通讯通路门店!$S:$S,$G869)</f>
        <v>0</v>
      </c>
      <c r="AM869" s="99">
        <f>SUMIFS(通讯通路门店!$BD:$BD,通讯通路门店!$S:$S,$G869)</f>
        <v>0</v>
      </c>
      <c r="AN869" s="99">
        <f>SUMIFS(通讯通路门店!$BF:$BF,通讯通路门店!$S:$S,$G869)</f>
        <v>0</v>
      </c>
      <c r="AO869" s="99">
        <f t="shared" si="67"/>
        <v>0</v>
      </c>
      <c r="AP869" s="99">
        <f>SUMIFS(通讯通路门店!$K:$K,通讯通路门店!$S:$S,$G869)</f>
        <v>0</v>
      </c>
      <c r="AQ869" s="83"/>
      <c r="AR869" s="99">
        <f>SUMIFS(通讯通路门店!$T:$T,通讯通路门店!$S:$S,$G869)</f>
        <v>0</v>
      </c>
      <c r="AS869" s="99">
        <f>SUMIFS(通讯通路门店!$U:$U,通讯通路门店!$S:$S,$G869)</f>
        <v>0</v>
      </c>
      <c r="AT869" s="99">
        <f>SUMIFS(通讯通路门店!$V:$V,通讯通路门店!$S:$S,$G869)</f>
        <v>0</v>
      </c>
      <c r="AU869" s="99">
        <f>SUMIFS(通讯通路门店!$W:$W,通讯通路门店!$S:$S,$G869)</f>
        <v>0</v>
      </c>
      <c r="AV869" s="99">
        <f>SUMIFS(通讯通路门店!$Z:$Z,通讯通路门店!$S:$S,$G869)</f>
        <v>0</v>
      </c>
      <c r="AW869" s="99">
        <f>SUMIFS(通讯通路门店!$AB:$AB,通讯通路门店!$S:$S,$G869)</f>
        <v>0</v>
      </c>
      <c r="AX869" s="99">
        <f>SUMIFS(通讯通路门店!$X:$X,通讯通路门店!$S:$S,$G869)</f>
        <v>0</v>
      </c>
      <c r="AY869" s="99">
        <f>SUMIFS(通讯通路门店!$Y:$Y,通讯通路门店!$S:$S,$G869)</f>
        <v>0</v>
      </c>
      <c r="AZ869" s="99">
        <f>SUMIFS(通讯通路门店!$AA:$AA,通讯通路门店!$S:$S,$G869)</f>
        <v>0</v>
      </c>
      <c r="BA869" s="99">
        <f t="shared" si="68"/>
        <v>0</v>
      </c>
      <c r="BB869" s="99">
        <f t="shared" si="69"/>
        <v>0</v>
      </c>
      <c r="BC869" s="99">
        <f>SUMIFS(通讯通路门店!$W:$W,通讯通路门店!$S:$S,$G869,通讯通路门店!$J:$J,"荣耀体验店")+SUMIFS(通讯通路门店!$W:$W,通讯通路门店!$S:$S,$G869,通讯通路门店!$J:$J,"荣耀授权专卖店")</f>
        <v>0</v>
      </c>
      <c r="BD869" s="99">
        <f>SUMIFS(通讯通路门店!$Z:$Z,通讯通路门店!$S:$S,$G869,通讯通路门店!$J:$J,"VIVO体验店")</f>
        <v>0</v>
      </c>
      <c r="BE869" s="99">
        <f>SUMIFS(通讯通路门店!$AB:$AB,通讯通路门店!$S:$S,$G869,通讯通路门店!$J:$J,"OPPO体验店")</f>
        <v>0</v>
      </c>
      <c r="BF869" s="99">
        <f>SUMIFS(通讯通路门店!$X:$X,通讯通路门店!$S:$S,$G869,通讯通路门店!$J:$J,"华为授权体验店")+SUMIFS(通讯通路门店!$AA:$AA,通讯通路门店!$S:$S,$G869,通讯通路门店!$J:$J,"华为堡垒店")</f>
        <v>0</v>
      </c>
      <c r="BG869" s="99">
        <f>SUMIFS(通讯通路门店!$Y:$Y,通讯通路门店!$S:$S,$G869,通讯通路门店!$J:$J,"小米体验店")</f>
        <v>0</v>
      </c>
      <c r="BH869" s="99">
        <f>SUMIFS(通讯通路门店!$AA:$AA,通讯通路门店!$S:$S,$G869,通讯通路门店!$J:$J,"苹果体验店")</f>
        <v>0</v>
      </c>
      <c r="BI869" s="99">
        <f>SUMIFS(通讯通路门店!$K:$K,通讯通路门店!$S:$S,$G869,通讯通路门店!$J:$J,"其他品牌专卖店")</f>
        <v>0</v>
      </c>
      <c r="BJ869" s="99">
        <f>SUMIFS(通讯通路门店!$AC:$AC,通讯通路门店!$S:$S,$G869)</f>
        <v>0</v>
      </c>
      <c r="BK869" s="99">
        <f>SUMIFS(通讯通路门店!$AD:$AD,通讯通路门店!$S:$S,$G869)</f>
        <v>0</v>
      </c>
      <c r="BL869" s="99">
        <f>SUMIFS(通讯通路门店!$AE:$AE,通讯通路门店!$S:$S,$G869)</f>
        <v>0</v>
      </c>
      <c r="BM869" s="99">
        <f>SUMIFS(通讯通路门店!$AF:$AF,通讯通路门店!$S:$S,$G869)</f>
        <v>0</v>
      </c>
      <c r="BN869" s="99">
        <f>SUMIFS(通讯通路门店!$AG:$AG,通讯通路门店!$S:$S,$G869)</f>
        <v>0</v>
      </c>
      <c r="BO869" s="99">
        <f>SUMIFS(通讯通路门店!$AH:$AH,通讯通路门店!$S:$S,$G869)</f>
        <v>0</v>
      </c>
      <c r="BP869" s="99">
        <f>SUMIFS(通讯通路门店!$AI:$AI,通讯通路门店!$S:$S,$G869)</f>
        <v>0</v>
      </c>
      <c r="BQ869" s="83"/>
    </row>
    <row r="870" spans="1:69">
      <c r="A870" s="99" t="str">
        <f>IFERROR(_xlfn.XLOOKUP($G870,通讯通路门店!$S$4:$S$993933,通讯通路门店!$A$4:$A$993933,0,0),"")</f>
        <v/>
      </c>
      <c r="B870" s="99" t="str">
        <f>IFERROR(_xlfn.XLOOKUP($G870,通讯通路门店!$S$4:$S$993933,通讯通路门店!$B$4:$B$993933,0,0),"")</f>
        <v/>
      </c>
      <c r="C870" s="99" t="str">
        <f>IFERROR(_xlfn.XLOOKUP($G870,通讯通路门店!$S$4:$S$993933,通讯通路门店!$C$4:$C$993933,0,0),"")</f>
        <v/>
      </c>
      <c r="D870" s="99" t="str">
        <f>IFERROR(_xlfn.XLOOKUP($G870,通讯通路门店!$S$4:$S$993933,通讯通路门店!$D$4:$D$993933,0,0),"")</f>
        <v/>
      </c>
      <c r="E870" s="83"/>
      <c r="F870" s="83"/>
      <c r="G870" s="101" t="e">
        <v>#N/A</v>
      </c>
      <c r="H870" s="102" t="str">
        <f>IFERROR(_xlfn.XLOOKUP($G870,通讯通路门店!$S$4:$S$993933,通讯通路门店!$R$4:$R$993933,0,0),"")</f>
        <v/>
      </c>
      <c r="I870" s="83"/>
      <c r="J870" s="83"/>
      <c r="K870" s="83"/>
      <c r="L870" s="83"/>
      <c r="M870" s="83"/>
      <c r="N870" s="83"/>
      <c r="O870" s="83"/>
      <c r="P870" s="83"/>
      <c r="Q870" s="83"/>
      <c r="R870" s="83"/>
      <c r="S870" s="83"/>
      <c r="T870" s="83"/>
      <c r="U870" s="99">
        <f>COUNTIF(通讯通路门店!$S:$S,$G870)</f>
        <v>0</v>
      </c>
      <c r="V870" s="99">
        <f>COUNTIFS(通讯通路门店!$S:$S,$G870,通讯通路门店!$J:$J,"综合卖场")</f>
        <v>0</v>
      </c>
      <c r="W870" s="99">
        <f>SUMIFS(通讯通路门店!$AJ:$AJ,通讯通路门店!$S:$S,通讯客户沙盘!$G870)</f>
        <v>0</v>
      </c>
      <c r="X870" s="99">
        <f t="shared" si="65"/>
        <v>0</v>
      </c>
      <c r="Y870" s="99">
        <f>COUNTIFS(通讯通路门店!$S:$S,$G870,通讯通路门店!$J:$J,"荣耀体验店")+COUNTIFS(通讯通路门店!$S:$S,$G870,通讯通路门店!$J:$J,"荣耀授权专卖店")</f>
        <v>0</v>
      </c>
      <c r="Z870" s="99">
        <f>COUNTIFS(通讯通路门店!$S:$S,$G870,通讯通路门店!$J:$J,"VIVO体验店")</f>
        <v>0</v>
      </c>
      <c r="AA870" s="99">
        <f>COUNTIFS(通讯通路门店!$S:$S,$G870,通讯通路门店!$J:$J,"OPPO体验店")</f>
        <v>0</v>
      </c>
      <c r="AB870" s="99">
        <f>COUNTIFS(通讯通路门店!$S:$S,$G870,通讯通路门店!$J:$J,"华为授权体验店")+COUNTIFS(通讯通路门店!$S:$S,$G870,通讯通路门店!$J:$J,"华为堡垒店")</f>
        <v>0</v>
      </c>
      <c r="AC870" s="99">
        <f>COUNTIFS(通讯通路门店!$S:$S,$G870,通讯通路门店!$J:$J,"小米体验店")</f>
        <v>0</v>
      </c>
      <c r="AD870" s="99">
        <f>COUNTIFS(通讯通路门店!$S:$S,$G870,通讯通路门店!$J:$J,"苹果体验店")</f>
        <v>0</v>
      </c>
      <c r="AE870" s="99">
        <f>COUNTIFS(通讯通路门店!$S:$S,$G870,通讯通路门店!$J:$J,"其他品牌专卖店")</f>
        <v>0</v>
      </c>
      <c r="AF870" s="99">
        <f>SUMIFS(通讯通路门店!$BI:$BI,通讯通路门店!$S:$S,$G870)</f>
        <v>0</v>
      </c>
      <c r="AG870" s="99">
        <f>SUMIFS(通讯通路门店!$BH:$BH,通讯通路门店!$S:$S,$G870)</f>
        <v>0</v>
      </c>
      <c r="AH870" s="99">
        <f t="shared" si="66"/>
        <v>0</v>
      </c>
      <c r="AI870" s="99">
        <f>SUMIFS(通讯通路门店!$BB:$BB,通讯通路门店!$S:$S,$G870)</f>
        <v>0</v>
      </c>
      <c r="AJ870" s="99">
        <f>SUMIFS(通讯通路门店!$BE:$BE,通讯通路门店!$S:$S,$G870)</f>
        <v>0</v>
      </c>
      <c r="AK870" s="99">
        <f>SUMIFS(通讯通路门店!$BG:$BG,通讯通路门店!$S:$S,$G870)</f>
        <v>0</v>
      </c>
      <c r="AL870" s="99">
        <f>SUMIFS(通讯通路门店!$BC:$BC,通讯通路门店!$S:$S,$G870)</f>
        <v>0</v>
      </c>
      <c r="AM870" s="99">
        <f>SUMIFS(通讯通路门店!$BD:$BD,通讯通路门店!$S:$S,$G870)</f>
        <v>0</v>
      </c>
      <c r="AN870" s="99">
        <f>SUMIFS(通讯通路门店!$BF:$BF,通讯通路门店!$S:$S,$G870)</f>
        <v>0</v>
      </c>
      <c r="AO870" s="99">
        <f t="shared" si="67"/>
        <v>0</v>
      </c>
      <c r="AP870" s="99">
        <f>SUMIFS(通讯通路门店!$K:$K,通讯通路门店!$S:$S,$G870)</f>
        <v>0</v>
      </c>
      <c r="AQ870" s="83"/>
      <c r="AR870" s="99">
        <f>SUMIFS(通讯通路门店!$T:$T,通讯通路门店!$S:$S,$G870)</f>
        <v>0</v>
      </c>
      <c r="AS870" s="99">
        <f>SUMIFS(通讯通路门店!$U:$U,通讯通路门店!$S:$S,$G870)</f>
        <v>0</v>
      </c>
      <c r="AT870" s="99">
        <f>SUMIFS(通讯通路门店!$V:$V,通讯通路门店!$S:$S,$G870)</f>
        <v>0</v>
      </c>
      <c r="AU870" s="99">
        <f>SUMIFS(通讯通路门店!$W:$W,通讯通路门店!$S:$S,$G870)</f>
        <v>0</v>
      </c>
      <c r="AV870" s="99">
        <f>SUMIFS(通讯通路门店!$Z:$Z,通讯通路门店!$S:$S,$G870)</f>
        <v>0</v>
      </c>
      <c r="AW870" s="99">
        <f>SUMIFS(通讯通路门店!$AB:$AB,通讯通路门店!$S:$S,$G870)</f>
        <v>0</v>
      </c>
      <c r="AX870" s="99">
        <f>SUMIFS(通讯通路门店!$X:$X,通讯通路门店!$S:$S,$G870)</f>
        <v>0</v>
      </c>
      <c r="AY870" s="99">
        <f>SUMIFS(通讯通路门店!$Y:$Y,通讯通路门店!$S:$S,$G870)</f>
        <v>0</v>
      </c>
      <c r="AZ870" s="99">
        <f>SUMIFS(通讯通路门店!$AA:$AA,通讯通路门店!$S:$S,$G870)</f>
        <v>0</v>
      </c>
      <c r="BA870" s="99">
        <f t="shared" si="68"/>
        <v>0</v>
      </c>
      <c r="BB870" s="99">
        <f t="shared" si="69"/>
        <v>0</v>
      </c>
      <c r="BC870" s="99">
        <f>SUMIFS(通讯通路门店!$W:$W,通讯通路门店!$S:$S,$G870,通讯通路门店!$J:$J,"荣耀体验店")+SUMIFS(通讯通路门店!$W:$W,通讯通路门店!$S:$S,$G870,通讯通路门店!$J:$J,"荣耀授权专卖店")</f>
        <v>0</v>
      </c>
      <c r="BD870" s="99">
        <f>SUMIFS(通讯通路门店!$Z:$Z,通讯通路门店!$S:$S,$G870,通讯通路门店!$J:$J,"VIVO体验店")</f>
        <v>0</v>
      </c>
      <c r="BE870" s="99">
        <f>SUMIFS(通讯通路门店!$AB:$AB,通讯通路门店!$S:$S,$G870,通讯通路门店!$J:$J,"OPPO体验店")</f>
        <v>0</v>
      </c>
      <c r="BF870" s="99">
        <f>SUMIFS(通讯通路门店!$X:$X,通讯通路门店!$S:$S,$G870,通讯通路门店!$J:$J,"华为授权体验店")+SUMIFS(通讯通路门店!$AA:$AA,通讯通路门店!$S:$S,$G870,通讯通路门店!$J:$J,"华为堡垒店")</f>
        <v>0</v>
      </c>
      <c r="BG870" s="99">
        <f>SUMIFS(通讯通路门店!$Y:$Y,通讯通路门店!$S:$S,$G870,通讯通路门店!$J:$J,"小米体验店")</f>
        <v>0</v>
      </c>
      <c r="BH870" s="99">
        <f>SUMIFS(通讯通路门店!$AA:$AA,通讯通路门店!$S:$S,$G870,通讯通路门店!$J:$J,"苹果体验店")</f>
        <v>0</v>
      </c>
      <c r="BI870" s="99">
        <f>SUMIFS(通讯通路门店!$K:$K,通讯通路门店!$S:$S,$G870,通讯通路门店!$J:$J,"其他品牌专卖店")</f>
        <v>0</v>
      </c>
      <c r="BJ870" s="99">
        <f>SUMIFS(通讯通路门店!$AC:$AC,通讯通路门店!$S:$S,$G870)</f>
        <v>0</v>
      </c>
      <c r="BK870" s="99">
        <f>SUMIFS(通讯通路门店!$AD:$AD,通讯通路门店!$S:$S,$G870)</f>
        <v>0</v>
      </c>
      <c r="BL870" s="99">
        <f>SUMIFS(通讯通路门店!$AE:$AE,通讯通路门店!$S:$S,$G870)</f>
        <v>0</v>
      </c>
      <c r="BM870" s="99">
        <f>SUMIFS(通讯通路门店!$AF:$AF,通讯通路门店!$S:$S,$G870)</f>
        <v>0</v>
      </c>
      <c r="BN870" s="99">
        <f>SUMIFS(通讯通路门店!$AG:$AG,通讯通路门店!$S:$S,$G870)</f>
        <v>0</v>
      </c>
      <c r="BO870" s="99">
        <f>SUMIFS(通讯通路门店!$AH:$AH,通讯通路门店!$S:$S,$G870)</f>
        <v>0</v>
      </c>
      <c r="BP870" s="99">
        <f>SUMIFS(通讯通路门店!$AI:$AI,通讯通路门店!$S:$S,$G870)</f>
        <v>0</v>
      </c>
      <c r="BQ870" s="83"/>
    </row>
    <row r="871" spans="1:69">
      <c r="A871" s="99" t="str">
        <f>IFERROR(_xlfn.XLOOKUP($G871,通讯通路门店!$S$4:$S$993933,通讯通路门店!$A$4:$A$993933,0,0),"")</f>
        <v/>
      </c>
      <c r="B871" s="99" t="str">
        <f>IFERROR(_xlfn.XLOOKUP($G871,通讯通路门店!$S$4:$S$993933,通讯通路门店!$B$4:$B$993933,0,0),"")</f>
        <v/>
      </c>
      <c r="C871" s="99" t="str">
        <f>IFERROR(_xlfn.XLOOKUP($G871,通讯通路门店!$S$4:$S$993933,通讯通路门店!$C$4:$C$993933,0,0),"")</f>
        <v/>
      </c>
      <c r="D871" s="99" t="str">
        <f>IFERROR(_xlfn.XLOOKUP($G871,通讯通路门店!$S$4:$S$993933,通讯通路门店!$D$4:$D$993933,0,0),"")</f>
        <v/>
      </c>
      <c r="E871" s="83"/>
      <c r="F871" s="83"/>
      <c r="G871" s="101" t="e">
        <v>#N/A</v>
      </c>
      <c r="H871" s="102" t="str">
        <f>IFERROR(_xlfn.XLOOKUP($G871,通讯通路门店!$S$4:$S$993933,通讯通路门店!$R$4:$R$993933,0,0),"")</f>
        <v/>
      </c>
      <c r="I871" s="83"/>
      <c r="J871" s="83"/>
      <c r="K871" s="83"/>
      <c r="L871" s="83"/>
      <c r="M871" s="83"/>
      <c r="N871" s="83"/>
      <c r="O871" s="83"/>
      <c r="P871" s="83"/>
      <c r="Q871" s="83"/>
      <c r="R871" s="83"/>
      <c r="S871" s="83"/>
      <c r="T871" s="83"/>
      <c r="U871" s="99">
        <f>COUNTIF(通讯通路门店!$S:$S,$G871)</f>
        <v>0</v>
      </c>
      <c r="V871" s="99">
        <f>COUNTIFS(通讯通路门店!$S:$S,$G871,通讯通路门店!$J:$J,"综合卖场")</f>
        <v>0</v>
      </c>
      <c r="W871" s="99">
        <f>SUMIFS(通讯通路门店!$AJ:$AJ,通讯通路门店!$S:$S,通讯客户沙盘!$G871)</f>
        <v>0</v>
      </c>
      <c r="X871" s="99">
        <f t="shared" si="65"/>
        <v>0</v>
      </c>
      <c r="Y871" s="99">
        <f>COUNTIFS(通讯通路门店!$S:$S,$G871,通讯通路门店!$J:$J,"荣耀体验店")+COUNTIFS(通讯通路门店!$S:$S,$G871,通讯通路门店!$J:$J,"荣耀授权专卖店")</f>
        <v>0</v>
      </c>
      <c r="Z871" s="99">
        <f>COUNTIFS(通讯通路门店!$S:$S,$G871,通讯通路门店!$J:$J,"VIVO体验店")</f>
        <v>0</v>
      </c>
      <c r="AA871" s="99">
        <f>COUNTIFS(通讯通路门店!$S:$S,$G871,通讯通路门店!$J:$J,"OPPO体验店")</f>
        <v>0</v>
      </c>
      <c r="AB871" s="99">
        <f>COUNTIFS(通讯通路门店!$S:$S,$G871,通讯通路门店!$J:$J,"华为授权体验店")+COUNTIFS(通讯通路门店!$S:$S,$G871,通讯通路门店!$J:$J,"华为堡垒店")</f>
        <v>0</v>
      </c>
      <c r="AC871" s="99">
        <f>COUNTIFS(通讯通路门店!$S:$S,$G871,通讯通路门店!$J:$J,"小米体验店")</f>
        <v>0</v>
      </c>
      <c r="AD871" s="99">
        <f>COUNTIFS(通讯通路门店!$S:$S,$G871,通讯通路门店!$J:$J,"苹果体验店")</f>
        <v>0</v>
      </c>
      <c r="AE871" s="99">
        <f>COUNTIFS(通讯通路门店!$S:$S,$G871,通讯通路门店!$J:$J,"其他品牌专卖店")</f>
        <v>0</v>
      </c>
      <c r="AF871" s="99">
        <f>SUMIFS(通讯通路门店!$BI:$BI,通讯通路门店!$S:$S,$G871)</f>
        <v>0</v>
      </c>
      <c r="AG871" s="99">
        <f>SUMIFS(通讯通路门店!$BH:$BH,通讯通路门店!$S:$S,$G871)</f>
        <v>0</v>
      </c>
      <c r="AH871" s="99">
        <f t="shared" si="66"/>
        <v>0</v>
      </c>
      <c r="AI871" s="99">
        <f>SUMIFS(通讯通路门店!$BB:$BB,通讯通路门店!$S:$S,$G871)</f>
        <v>0</v>
      </c>
      <c r="AJ871" s="99">
        <f>SUMIFS(通讯通路门店!$BE:$BE,通讯通路门店!$S:$S,$G871)</f>
        <v>0</v>
      </c>
      <c r="AK871" s="99">
        <f>SUMIFS(通讯通路门店!$BG:$BG,通讯通路门店!$S:$S,$G871)</f>
        <v>0</v>
      </c>
      <c r="AL871" s="99">
        <f>SUMIFS(通讯通路门店!$BC:$BC,通讯通路门店!$S:$S,$G871)</f>
        <v>0</v>
      </c>
      <c r="AM871" s="99">
        <f>SUMIFS(通讯通路门店!$BD:$BD,通讯通路门店!$S:$S,$G871)</f>
        <v>0</v>
      </c>
      <c r="AN871" s="99">
        <f>SUMIFS(通讯通路门店!$BF:$BF,通讯通路门店!$S:$S,$G871)</f>
        <v>0</v>
      </c>
      <c r="AO871" s="99">
        <f t="shared" si="67"/>
        <v>0</v>
      </c>
      <c r="AP871" s="99">
        <f>SUMIFS(通讯通路门店!$K:$K,通讯通路门店!$S:$S,$G871)</f>
        <v>0</v>
      </c>
      <c r="AQ871" s="83"/>
      <c r="AR871" s="99">
        <f>SUMIFS(通讯通路门店!$T:$T,通讯通路门店!$S:$S,$G871)</f>
        <v>0</v>
      </c>
      <c r="AS871" s="99">
        <f>SUMIFS(通讯通路门店!$U:$U,通讯通路门店!$S:$S,$G871)</f>
        <v>0</v>
      </c>
      <c r="AT871" s="99">
        <f>SUMIFS(通讯通路门店!$V:$V,通讯通路门店!$S:$S,$G871)</f>
        <v>0</v>
      </c>
      <c r="AU871" s="99">
        <f>SUMIFS(通讯通路门店!$W:$W,通讯通路门店!$S:$S,$G871)</f>
        <v>0</v>
      </c>
      <c r="AV871" s="99">
        <f>SUMIFS(通讯通路门店!$Z:$Z,通讯通路门店!$S:$S,$G871)</f>
        <v>0</v>
      </c>
      <c r="AW871" s="99">
        <f>SUMIFS(通讯通路门店!$AB:$AB,通讯通路门店!$S:$S,$G871)</f>
        <v>0</v>
      </c>
      <c r="AX871" s="99">
        <f>SUMIFS(通讯通路门店!$X:$X,通讯通路门店!$S:$S,$G871)</f>
        <v>0</v>
      </c>
      <c r="AY871" s="99">
        <f>SUMIFS(通讯通路门店!$Y:$Y,通讯通路门店!$S:$S,$G871)</f>
        <v>0</v>
      </c>
      <c r="AZ871" s="99">
        <f>SUMIFS(通讯通路门店!$AA:$AA,通讯通路门店!$S:$S,$G871)</f>
        <v>0</v>
      </c>
      <c r="BA871" s="99">
        <f t="shared" si="68"/>
        <v>0</v>
      </c>
      <c r="BB871" s="99">
        <f t="shared" si="69"/>
        <v>0</v>
      </c>
      <c r="BC871" s="99">
        <f>SUMIFS(通讯通路门店!$W:$W,通讯通路门店!$S:$S,$G871,通讯通路门店!$J:$J,"荣耀体验店")+SUMIFS(通讯通路门店!$W:$W,通讯通路门店!$S:$S,$G871,通讯通路门店!$J:$J,"荣耀授权专卖店")</f>
        <v>0</v>
      </c>
      <c r="BD871" s="99">
        <f>SUMIFS(通讯通路门店!$Z:$Z,通讯通路门店!$S:$S,$G871,通讯通路门店!$J:$J,"VIVO体验店")</f>
        <v>0</v>
      </c>
      <c r="BE871" s="99">
        <f>SUMIFS(通讯通路门店!$AB:$AB,通讯通路门店!$S:$S,$G871,通讯通路门店!$J:$J,"OPPO体验店")</f>
        <v>0</v>
      </c>
      <c r="BF871" s="99">
        <f>SUMIFS(通讯通路门店!$X:$X,通讯通路门店!$S:$S,$G871,通讯通路门店!$J:$J,"华为授权体验店")+SUMIFS(通讯通路门店!$AA:$AA,通讯通路门店!$S:$S,$G871,通讯通路门店!$J:$J,"华为堡垒店")</f>
        <v>0</v>
      </c>
      <c r="BG871" s="99">
        <f>SUMIFS(通讯通路门店!$Y:$Y,通讯通路门店!$S:$S,$G871,通讯通路门店!$J:$J,"小米体验店")</f>
        <v>0</v>
      </c>
      <c r="BH871" s="99">
        <f>SUMIFS(通讯通路门店!$AA:$AA,通讯通路门店!$S:$S,$G871,通讯通路门店!$J:$J,"苹果体验店")</f>
        <v>0</v>
      </c>
      <c r="BI871" s="99">
        <f>SUMIFS(通讯通路门店!$K:$K,通讯通路门店!$S:$S,$G871,通讯通路门店!$J:$J,"其他品牌专卖店")</f>
        <v>0</v>
      </c>
      <c r="BJ871" s="99">
        <f>SUMIFS(通讯通路门店!$AC:$AC,通讯通路门店!$S:$S,$G871)</f>
        <v>0</v>
      </c>
      <c r="BK871" s="99">
        <f>SUMIFS(通讯通路门店!$AD:$AD,通讯通路门店!$S:$S,$G871)</f>
        <v>0</v>
      </c>
      <c r="BL871" s="99">
        <f>SUMIFS(通讯通路门店!$AE:$AE,通讯通路门店!$S:$S,$G871)</f>
        <v>0</v>
      </c>
      <c r="BM871" s="99">
        <f>SUMIFS(通讯通路门店!$AF:$AF,通讯通路门店!$S:$S,$G871)</f>
        <v>0</v>
      </c>
      <c r="BN871" s="99">
        <f>SUMIFS(通讯通路门店!$AG:$AG,通讯通路门店!$S:$S,$G871)</f>
        <v>0</v>
      </c>
      <c r="BO871" s="99">
        <f>SUMIFS(通讯通路门店!$AH:$AH,通讯通路门店!$S:$S,$G871)</f>
        <v>0</v>
      </c>
      <c r="BP871" s="99">
        <f>SUMIFS(通讯通路门店!$AI:$AI,通讯通路门店!$S:$S,$G871)</f>
        <v>0</v>
      </c>
      <c r="BQ871" s="83"/>
    </row>
    <row r="872" spans="1:69">
      <c r="A872" s="99" t="str">
        <f>IFERROR(_xlfn.XLOOKUP($G872,通讯通路门店!$S$4:$S$993933,通讯通路门店!$A$4:$A$993933,0,0),"")</f>
        <v/>
      </c>
      <c r="B872" s="99" t="str">
        <f>IFERROR(_xlfn.XLOOKUP($G872,通讯通路门店!$S$4:$S$993933,通讯通路门店!$B$4:$B$993933,0,0),"")</f>
        <v/>
      </c>
      <c r="C872" s="99" t="str">
        <f>IFERROR(_xlfn.XLOOKUP($G872,通讯通路门店!$S$4:$S$993933,通讯通路门店!$C$4:$C$993933,0,0),"")</f>
        <v/>
      </c>
      <c r="D872" s="99" t="str">
        <f>IFERROR(_xlfn.XLOOKUP($G872,通讯通路门店!$S$4:$S$993933,通讯通路门店!$D$4:$D$993933,0,0),"")</f>
        <v/>
      </c>
      <c r="E872" s="83"/>
      <c r="F872" s="83"/>
      <c r="G872" s="101" t="e">
        <v>#N/A</v>
      </c>
      <c r="H872" s="102" t="str">
        <f>IFERROR(_xlfn.XLOOKUP($G872,通讯通路门店!$S$4:$S$993933,通讯通路门店!$R$4:$R$993933,0,0),"")</f>
        <v/>
      </c>
      <c r="I872" s="83"/>
      <c r="J872" s="83"/>
      <c r="K872" s="83"/>
      <c r="L872" s="83"/>
      <c r="M872" s="83"/>
      <c r="N872" s="83"/>
      <c r="O872" s="83"/>
      <c r="P872" s="83"/>
      <c r="Q872" s="83"/>
      <c r="R872" s="83"/>
      <c r="S872" s="83"/>
      <c r="T872" s="83"/>
      <c r="U872" s="99">
        <f>COUNTIF(通讯通路门店!$S:$S,$G872)</f>
        <v>0</v>
      </c>
      <c r="V872" s="99">
        <f>COUNTIFS(通讯通路门店!$S:$S,$G872,通讯通路门店!$J:$J,"综合卖场")</f>
        <v>0</v>
      </c>
      <c r="W872" s="99">
        <f>SUMIFS(通讯通路门店!$AJ:$AJ,通讯通路门店!$S:$S,通讯客户沙盘!$G872)</f>
        <v>0</v>
      </c>
      <c r="X872" s="99">
        <f t="shared" si="65"/>
        <v>0</v>
      </c>
      <c r="Y872" s="99">
        <f>COUNTIFS(通讯通路门店!$S:$S,$G872,通讯通路门店!$J:$J,"荣耀体验店")+COUNTIFS(通讯通路门店!$S:$S,$G872,通讯通路门店!$J:$J,"荣耀授权专卖店")</f>
        <v>0</v>
      </c>
      <c r="Z872" s="99">
        <f>COUNTIFS(通讯通路门店!$S:$S,$G872,通讯通路门店!$J:$J,"VIVO体验店")</f>
        <v>0</v>
      </c>
      <c r="AA872" s="99">
        <f>COUNTIFS(通讯通路门店!$S:$S,$G872,通讯通路门店!$J:$J,"OPPO体验店")</f>
        <v>0</v>
      </c>
      <c r="AB872" s="99">
        <f>COUNTIFS(通讯通路门店!$S:$S,$G872,通讯通路门店!$J:$J,"华为授权体验店")+COUNTIFS(通讯通路门店!$S:$S,$G872,通讯通路门店!$J:$J,"华为堡垒店")</f>
        <v>0</v>
      </c>
      <c r="AC872" s="99">
        <f>COUNTIFS(通讯通路门店!$S:$S,$G872,通讯通路门店!$J:$J,"小米体验店")</f>
        <v>0</v>
      </c>
      <c r="AD872" s="99">
        <f>COUNTIFS(通讯通路门店!$S:$S,$G872,通讯通路门店!$J:$J,"苹果体验店")</f>
        <v>0</v>
      </c>
      <c r="AE872" s="99">
        <f>COUNTIFS(通讯通路门店!$S:$S,$G872,通讯通路门店!$J:$J,"其他品牌专卖店")</f>
        <v>0</v>
      </c>
      <c r="AF872" s="99">
        <f>SUMIFS(通讯通路门店!$BI:$BI,通讯通路门店!$S:$S,$G872)</f>
        <v>0</v>
      </c>
      <c r="AG872" s="99">
        <f>SUMIFS(通讯通路门店!$BH:$BH,通讯通路门店!$S:$S,$G872)</f>
        <v>0</v>
      </c>
      <c r="AH872" s="99">
        <f t="shared" si="66"/>
        <v>0</v>
      </c>
      <c r="AI872" s="99">
        <f>SUMIFS(通讯通路门店!$BB:$BB,通讯通路门店!$S:$S,$G872)</f>
        <v>0</v>
      </c>
      <c r="AJ872" s="99">
        <f>SUMIFS(通讯通路门店!$BE:$BE,通讯通路门店!$S:$S,$G872)</f>
        <v>0</v>
      </c>
      <c r="AK872" s="99">
        <f>SUMIFS(通讯通路门店!$BG:$BG,通讯通路门店!$S:$S,$G872)</f>
        <v>0</v>
      </c>
      <c r="AL872" s="99">
        <f>SUMIFS(通讯通路门店!$BC:$BC,通讯通路门店!$S:$S,$G872)</f>
        <v>0</v>
      </c>
      <c r="AM872" s="99">
        <f>SUMIFS(通讯通路门店!$BD:$BD,通讯通路门店!$S:$S,$G872)</f>
        <v>0</v>
      </c>
      <c r="AN872" s="99">
        <f>SUMIFS(通讯通路门店!$BF:$BF,通讯通路门店!$S:$S,$G872)</f>
        <v>0</v>
      </c>
      <c r="AO872" s="99">
        <f t="shared" si="67"/>
        <v>0</v>
      </c>
      <c r="AP872" s="99">
        <f>SUMIFS(通讯通路门店!$K:$K,通讯通路门店!$S:$S,$G872)</f>
        <v>0</v>
      </c>
      <c r="AQ872" s="83"/>
      <c r="AR872" s="99">
        <f>SUMIFS(通讯通路门店!$T:$T,通讯通路门店!$S:$S,$G872)</f>
        <v>0</v>
      </c>
      <c r="AS872" s="99">
        <f>SUMIFS(通讯通路门店!$U:$U,通讯通路门店!$S:$S,$G872)</f>
        <v>0</v>
      </c>
      <c r="AT872" s="99">
        <f>SUMIFS(通讯通路门店!$V:$V,通讯通路门店!$S:$S,$G872)</f>
        <v>0</v>
      </c>
      <c r="AU872" s="99">
        <f>SUMIFS(通讯通路门店!$W:$W,通讯通路门店!$S:$S,$G872)</f>
        <v>0</v>
      </c>
      <c r="AV872" s="99">
        <f>SUMIFS(通讯通路门店!$Z:$Z,通讯通路门店!$S:$S,$G872)</f>
        <v>0</v>
      </c>
      <c r="AW872" s="99">
        <f>SUMIFS(通讯通路门店!$AB:$AB,通讯通路门店!$S:$S,$G872)</f>
        <v>0</v>
      </c>
      <c r="AX872" s="99">
        <f>SUMIFS(通讯通路门店!$X:$X,通讯通路门店!$S:$S,$G872)</f>
        <v>0</v>
      </c>
      <c r="AY872" s="99">
        <f>SUMIFS(通讯通路门店!$Y:$Y,通讯通路门店!$S:$S,$G872)</f>
        <v>0</v>
      </c>
      <c r="AZ872" s="99">
        <f>SUMIFS(通讯通路门店!$AA:$AA,通讯通路门店!$S:$S,$G872)</f>
        <v>0</v>
      </c>
      <c r="BA872" s="99">
        <f t="shared" si="68"/>
        <v>0</v>
      </c>
      <c r="BB872" s="99">
        <f t="shared" si="69"/>
        <v>0</v>
      </c>
      <c r="BC872" s="99">
        <f>SUMIFS(通讯通路门店!$W:$W,通讯通路门店!$S:$S,$G872,通讯通路门店!$J:$J,"荣耀体验店")+SUMIFS(通讯通路门店!$W:$W,通讯通路门店!$S:$S,$G872,通讯通路门店!$J:$J,"荣耀授权专卖店")</f>
        <v>0</v>
      </c>
      <c r="BD872" s="99">
        <f>SUMIFS(通讯通路门店!$Z:$Z,通讯通路门店!$S:$S,$G872,通讯通路门店!$J:$J,"VIVO体验店")</f>
        <v>0</v>
      </c>
      <c r="BE872" s="99">
        <f>SUMIFS(通讯通路门店!$AB:$AB,通讯通路门店!$S:$S,$G872,通讯通路门店!$J:$J,"OPPO体验店")</f>
        <v>0</v>
      </c>
      <c r="BF872" s="99">
        <f>SUMIFS(通讯通路门店!$X:$X,通讯通路门店!$S:$S,$G872,通讯通路门店!$J:$J,"华为授权体验店")+SUMIFS(通讯通路门店!$AA:$AA,通讯通路门店!$S:$S,$G872,通讯通路门店!$J:$J,"华为堡垒店")</f>
        <v>0</v>
      </c>
      <c r="BG872" s="99">
        <f>SUMIFS(通讯通路门店!$Y:$Y,通讯通路门店!$S:$S,$G872,通讯通路门店!$J:$J,"小米体验店")</f>
        <v>0</v>
      </c>
      <c r="BH872" s="99">
        <f>SUMIFS(通讯通路门店!$AA:$AA,通讯通路门店!$S:$S,$G872,通讯通路门店!$J:$J,"苹果体验店")</f>
        <v>0</v>
      </c>
      <c r="BI872" s="99">
        <f>SUMIFS(通讯通路门店!$K:$K,通讯通路门店!$S:$S,$G872,通讯通路门店!$J:$J,"其他品牌专卖店")</f>
        <v>0</v>
      </c>
      <c r="BJ872" s="99">
        <f>SUMIFS(通讯通路门店!$AC:$AC,通讯通路门店!$S:$S,$G872)</f>
        <v>0</v>
      </c>
      <c r="BK872" s="99">
        <f>SUMIFS(通讯通路门店!$AD:$AD,通讯通路门店!$S:$S,$G872)</f>
        <v>0</v>
      </c>
      <c r="BL872" s="99">
        <f>SUMIFS(通讯通路门店!$AE:$AE,通讯通路门店!$S:$S,$G872)</f>
        <v>0</v>
      </c>
      <c r="BM872" s="99">
        <f>SUMIFS(通讯通路门店!$AF:$AF,通讯通路门店!$S:$S,$G872)</f>
        <v>0</v>
      </c>
      <c r="BN872" s="99">
        <f>SUMIFS(通讯通路门店!$AG:$AG,通讯通路门店!$S:$S,$G872)</f>
        <v>0</v>
      </c>
      <c r="BO872" s="99">
        <f>SUMIFS(通讯通路门店!$AH:$AH,通讯通路门店!$S:$S,$G872)</f>
        <v>0</v>
      </c>
      <c r="BP872" s="99">
        <f>SUMIFS(通讯通路门店!$AI:$AI,通讯通路门店!$S:$S,$G872)</f>
        <v>0</v>
      </c>
      <c r="BQ872" s="83"/>
    </row>
    <row r="873" spans="1:69">
      <c r="A873" s="99" t="str">
        <f>IFERROR(_xlfn.XLOOKUP($G873,通讯通路门店!$S$4:$S$993933,通讯通路门店!$A$4:$A$993933,0,0),"")</f>
        <v/>
      </c>
      <c r="B873" s="99" t="str">
        <f>IFERROR(_xlfn.XLOOKUP($G873,通讯通路门店!$S$4:$S$993933,通讯通路门店!$B$4:$B$993933,0,0),"")</f>
        <v/>
      </c>
      <c r="C873" s="99" t="str">
        <f>IFERROR(_xlfn.XLOOKUP($G873,通讯通路门店!$S$4:$S$993933,通讯通路门店!$C$4:$C$993933,0,0),"")</f>
        <v/>
      </c>
      <c r="D873" s="99" t="str">
        <f>IFERROR(_xlfn.XLOOKUP($G873,通讯通路门店!$S$4:$S$993933,通讯通路门店!$D$4:$D$993933,0,0),"")</f>
        <v/>
      </c>
      <c r="E873" s="83"/>
      <c r="F873" s="83"/>
      <c r="G873" s="101" t="e">
        <v>#N/A</v>
      </c>
      <c r="H873" s="102" t="str">
        <f>IFERROR(_xlfn.XLOOKUP($G873,通讯通路门店!$S$4:$S$993933,通讯通路门店!$R$4:$R$993933,0,0),"")</f>
        <v/>
      </c>
      <c r="I873" s="83"/>
      <c r="J873" s="83"/>
      <c r="K873" s="83"/>
      <c r="L873" s="83"/>
      <c r="M873" s="83"/>
      <c r="N873" s="83"/>
      <c r="O873" s="83"/>
      <c r="P873" s="83"/>
      <c r="Q873" s="83"/>
      <c r="R873" s="83"/>
      <c r="S873" s="83"/>
      <c r="T873" s="83"/>
      <c r="U873" s="99">
        <f>COUNTIF(通讯通路门店!$S:$S,$G873)</f>
        <v>0</v>
      </c>
      <c r="V873" s="99">
        <f>COUNTIFS(通讯通路门店!$S:$S,$G873,通讯通路门店!$J:$J,"综合卖场")</f>
        <v>0</v>
      </c>
      <c r="W873" s="99">
        <f>SUMIFS(通讯通路门店!$AJ:$AJ,通讯通路门店!$S:$S,通讯客户沙盘!$G873)</f>
        <v>0</v>
      </c>
      <c r="X873" s="99">
        <f t="shared" si="65"/>
        <v>0</v>
      </c>
      <c r="Y873" s="99">
        <f>COUNTIFS(通讯通路门店!$S:$S,$G873,通讯通路门店!$J:$J,"荣耀体验店")+COUNTIFS(通讯通路门店!$S:$S,$G873,通讯通路门店!$J:$J,"荣耀授权专卖店")</f>
        <v>0</v>
      </c>
      <c r="Z873" s="99">
        <f>COUNTIFS(通讯通路门店!$S:$S,$G873,通讯通路门店!$J:$J,"VIVO体验店")</f>
        <v>0</v>
      </c>
      <c r="AA873" s="99">
        <f>COUNTIFS(通讯通路门店!$S:$S,$G873,通讯通路门店!$J:$J,"OPPO体验店")</f>
        <v>0</v>
      </c>
      <c r="AB873" s="99">
        <f>COUNTIFS(通讯通路门店!$S:$S,$G873,通讯通路门店!$J:$J,"华为授权体验店")+COUNTIFS(通讯通路门店!$S:$S,$G873,通讯通路门店!$J:$J,"华为堡垒店")</f>
        <v>0</v>
      </c>
      <c r="AC873" s="99">
        <f>COUNTIFS(通讯通路门店!$S:$S,$G873,通讯通路门店!$J:$J,"小米体验店")</f>
        <v>0</v>
      </c>
      <c r="AD873" s="99">
        <f>COUNTIFS(通讯通路门店!$S:$S,$G873,通讯通路门店!$J:$J,"苹果体验店")</f>
        <v>0</v>
      </c>
      <c r="AE873" s="99">
        <f>COUNTIFS(通讯通路门店!$S:$S,$G873,通讯通路门店!$J:$J,"其他品牌专卖店")</f>
        <v>0</v>
      </c>
      <c r="AF873" s="99">
        <f>SUMIFS(通讯通路门店!$BI:$BI,通讯通路门店!$S:$S,$G873)</f>
        <v>0</v>
      </c>
      <c r="AG873" s="99">
        <f>SUMIFS(通讯通路门店!$BH:$BH,通讯通路门店!$S:$S,$G873)</f>
        <v>0</v>
      </c>
      <c r="AH873" s="99">
        <f t="shared" si="66"/>
        <v>0</v>
      </c>
      <c r="AI873" s="99">
        <f>SUMIFS(通讯通路门店!$BB:$BB,通讯通路门店!$S:$S,$G873)</f>
        <v>0</v>
      </c>
      <c r="AJ873" s="99">
        <f>SUMIFS(通讯通路门店!$BE:$BE,通讯通路门店!$S:$S,$G873)</f>
        <v>0</v>
      </c>
      <c r="AK873" s="99">
        <f>SUMIFS(通讯通路门店!$BG:$BG,通讯通路门店!$S:$S,$G873)</f>
        <v>0</v>
      </c>
      <c r="AL873" s="99">
        <f>SUMIFS(通讯通路门店!$BC:$BC,通讯通路门店!$S:$S,$G873)</f>
        <v>0</v>
      </c>
      <c r="AM873" s="99">
        <f>SUMIFS(通讯通路门店!$BD:$BD,通讯通路门店!$S:$S,$G873)</f>
        <v>0</v>
      </c>
      <c r="AN873" s="99">
        <f>SUMIFS(通讯通路门店!$BF:$BF,通讯通路门店!$S:$S,$G873)</f>
        <v>0</v>
      </c>
      <c r="AO873" s="99">
        <f t="shared" si="67"/>
        <v>0</v>
      </c>
      <c r="AP873" s="99">
        <f>SUMIFS(通讯通路门店!$K:$K,通讯通路门店!$S:$S,$G873)</f>
        <v>0</v>
      </c>
      <c r="AQ873" s="83"/>
      <c r="AR873" s="99">
        <f>SUMIFS(通讯通路门店!$T:$T,通讯通路门店!$S:$S,$G873)</f>
        <v>0</v>
      </c>
      <c r="AS873" s="99">
        <f>SUMIFS(通讯通路门店!$U:$U,通讯通路门店!$S:$S,$G873)</f>
        <v>0</v>
      </c>
      <c r="AT873" s="99">
        <f>SUMIFS(通讯通路门店!$V:$V,通讯通路门店!$S:$S,$G873)</f>
        <v>0</v>
      </c>
      <c r="AU873" s="99">
        <f>SUMIFS(通讯通路门店!$W:$W,通讯通路门店!$S:$S,$G873)</f>
        <v>0</v>
      </c>
      <c r="AV873" s="99">
        <f>SUMIFS(通讯通路门店!$Z:$Z,通讯通路门店!$S:$S,$G873)</f>
        <v>0</v>
      </c>
      <c r="AW873" s="99">
        <f>SUMIFS(通讯通路门店!$AB:$AB,通讯通路门店!$S:$S,$G873)</f>
        <v>0</v>
      </c>
      <c r="AX873" s="99">
        <f>SUMIFS(通讯通路门店!$X:$X,通讯通路门店!$S:$S,$G873)</f>
        <v>0</v>
      </c>
      <c r="AY873" s="99">
        <f>SUMIFS(通讯通路门店!$Y:$Y,通讯通路门店!$S:$S,$G873)</f>
        <v>0</v>
      </c>
      <c r="AZ873" s="99">
        <f>SUMIFS(通讯通路门店!$AA:$AA,通讯通路门店!$S:$S,$G873)</f>
        <v>0</v>
      </c>
      <c r="BA873" s="99">
        <f t="shared" si="68"/>
        <v>0</v>
      </c>
      <c r="BB873" s="99">
        <f t="shared" si="69"/>
        <v>0</v>
      </c>
      <c r="BC873" s="99">
        <f>SUMIFS(通讯通路门店!$W:$W,通讯通路门店!$S:$S,$G873,通讯通路门店!$J:$J,"荣耀体验店")+SUMIFS(通讯通路门店!$W:$W,通讯通路门店!$S:$S,$G873,通讯通路门店!$J:$J,"荣耀授权专卖店")</f>
        <v>0</v>
      </c>
      <c r="BD873" s="99">
        <f>SUMIFS(通讯通路门店!$Z:$Z,通讯通路门店!$S:$S,$G873,通讯通路门店!$J:$J,"VIVO体验店")</f>
        <v>0</v>
      </c>
      <c r="BE873" s="99">
        <f>SUMIFS(通讯通路门店!$AB:$AB,通讯通路门店!$S:$S,$G873,通讯通路门店!$J:$J,"OPPO体验店")</f>
        <v>0</v>
      </c>
      <c r="BF873" s="99">
        <f>SUMIFS(通讯通路门店!$X:$X,通讯通路门店!$S:$S,$G873,通讯通路门店!$J:$J,"华为授权体验店")+SUMIFS(通讯通路门店!$AA:$AA,通讯通路门店!$S:$S,$G873,通讯通路门店!$J:$J,"华为堡垒店")</f>
        <v>0</v>
      </c>
      <c r="BG873" s="99">
        <f>SUMIFS(通讯通路门店!$Y:$Y,通讯通路门店!$S:$S,$G873,通讯通路门店!$J:$J,"小米体验店")</f>
        <v>0</v>
      </c>
      <c r="BH873" s="99">
        <f>SUMIFS(通讯通路门店!$AA:$AA,通讯通路门店!$S:$S,$G873,通讯通路门店!$J:$J,"苹果体验店")</f>
        <v>0</v>
      </c>
      <c r="BI873" s="99">
        <f>SUMIFS(通讯通路门店!$K:$K,通讯通路门店!$S:$S,$G873,通讯通路门店!$J:$J,"其他品牌专卖店")</f>
        <v>0</v>
      </c>
      <c r="BJ873" s="99">
        <f>SUMIFS(通讯通路门店!$AC:$AC,通讯通路门店!$S:$S,$G873)</f>
        <v>0</v>
      </c>
      <c r="BK873" s="99">
        <f>SUMIFS(通讯通路门店!$AD:$AD,通讯通路门店!$S:$S,$G873)</f>
        <v>0</v>
      </c>
      <c r="BL873" s="99">
        <f>SUMIFS(通讯通路门店!$AE:$AE,通讯通路门店!$S:$S,$G873)</f>
        <v>0</v>
      </c>
      <c r="BM873" s="99">
        <f>SUMIFS(通讯通路门店!$AF:$AF,通讯通路门店!$S:$S,$G873)</f>
        <v>0</v>
      </c>
      <c r="BN873" s="99">
        <f>SUMIFS(通讯通路门店!$AG:$AG,通讯通路门店!$S:$S,$G873)</f>
        <v>0</v>
      </c>
      <c r="BO873" s="99">
        <f>SUMIFS(通讯通路门店!$AH:$AH,通讯通路门店!$S:$S,$G873)</f>
        <v>0</v>
      </c>
      <c r="BP873" s="99">
        <f>SUMIFS(通讯通路门店!$AI:$AI,通讯通路门店!$S:$S,$G873)</f>
        <v>0</v>
      </c>
      <c r="BQ873" s="83"/>
    </row>
    <row r="874" spans="1:69">
      <c r="A874" s="99" t="str">
        <f>IFERROR(_xlfn.XLOOKUP($G874,通讯通路门店!$S$4:$S$993933,通讯通路门店!$A$4:$A$993933,0,0),"")</f>
        <v/>
      </c>
      <c r="B874" s="99" t="str">
        <f>IFERROR(_xlfn.XLOOKUP($G874,通讯通路门店!$S$4:$S$993933,通讯通路门店!$B$4:$B$993933,0,0),"")</f>
        <v/>
      </c>
      <c r="C874" s="99" t="str">
        <f>IFERROR(_xlfn.XLOOKUP($G874,通讯通路门店!$S$4:$S$993933,通讯通路门店!$C$4:$C$993933,0,0),"")</f>
        <v/>
      </c>
      <c r="D874" s="99" t="str">
        <f>IFERROR(_xlfn.XLOOKUP($G874,通讯通路门店!$S$4:$S$993933,通讯通路门店!$D$4:$D$993933,0,0),"")</f>
        <v/>
      </c>
      <c r="E874" s="83"/>
      <c r="F874" s="83"/>
      <c r="G874" s="101" t="e">
        <v>#N/A</v>
      </c>
      <c r="H874" s="102" t="str">
        <f>IFERROR(_xlfn.XLOOKUP($G874,通讯通路门店!$S$4:$S$993933,通讯通路门店!$R$4:$R$993933,0,0),"")</f>
        <v/>
      </c>
      <c r="I874" s="83"/>
      <c r="J874" s="83"/>
      <c r="K874" s="83"/>
      <c r="L874" s="83"/>
      <c r="M874" s="83"/>
      <c r="N874" s="83"/>
      <c r="O874" s="83"/>
      <c r="P874" s="83"/>
      <c r="Q874" s="83"/>
      <c r="R874" s="83"/>
      <c r="S874" s="83"/>
      <c r="T874" s="83"/>
      <c r="U874" s="99">
        <f>COUNTIF(通讯通路门店!$S:$S,$G874)</f>
        <v>0</v>
      </c>
      <c r="V874" s="99">
        <f>COUNTIFS(通讯通路门店!$S:$S,$G874,通讯通路门店!$J:$J,"综合卖场")</f>
        <v>0</v>
      </c>
      <c r="W874" s="99">
        <f>SUMIFS(通讯通路门店!$AJ:$AJ,通讯通路门店!$S:$S,通讯客户沙盘!$G874)</f>
        <v>0</v>
      </c>
      <c r="X874" s="99">
        <f t="shared" si="65"/>
        <v>0</v>
      </c>
      <c r="Y874" s="99">
        <f>COUNTIFS(通讯通路门店!$S:$S,$G874,通讯通路门店!$J:$J,"荣耀体验店")+COUNTIFS(通讯通路门店!$S:$S,$G874,通讯通路门店!$J:$J,"荣耀授权专卖店")</f>
        <v>0</v>
      </c>
      <c r="Z874" s="99">
        <f>COUNTIFS(通讯通路门店!$S:$S,$G874,通讯通路门店!$J:$J,"VIVO体验店")</f>
        <v>0</v>
      </c>
      <c r="AA874" s="99">
        <f>COUNTIFS(通讯通路门店!$S:$S,$G874,通讯通路门店!$J:$J,"OPPO体验店")</f>
        <v>0</v>
      </c>
      <c r="AB874" s="99">
        <f>COUNTIFS(通讯通路门店!$S:$S,$G874,通讯通路门店!$J:$J,"华为授权体验店")+COUNTIFS(通讯通路门店!$S:$S,$G874,通讯通路门店!$J:$J,"华为堡垒店")</f>
        <v>0</v>
      </c>
      <c r="AC874" s="99">
        <f>COUNTIFS(通讯通路门店!$S:$S,$G874,通讯通路门店!$J:$J,"小米体验店")</f>
        <v>0</v>
      </c>
      <c r="AD874" s="99">
        <f>COUNTIFS(通讯通路门店!$S:$S,$G874,通讯通路门店!$J:$J,"苹果体验店")</f>
        <v>0</v>
      </c>
      <c r="AE874" s="99">
        <f>COUNTIFS(通讯通路门店!$S:$S,$G874,通讯通路门店!$J:$J,"其他品牌专卖店")</f>
        <v>0</v>
      </c>
      <c r="AF874" s="99">
        <f>SUMIFS(通讯通路门店!$BI:$BI,通讯通路门店!$S:$S,$G874)</f>
        <v>0</v>
      </c>
      <c r="AG874" s="99">
        <f>SUMIFS(通讯通路门店!$BH:$BH,通讯通路门店!$S:$S,$G874)</f>
        <v>0</v>
      </c>
      <c r="AH874" s="99">
        <f t="shared" si="66"/>
        <v>0</v>
      </c>
      <c r="AI874" s="99">
        <f>SUMIFS(通讯通路门店!$BB:$BB,通讯通路门店!$S:$S,$G874)</f>
        <v>0</v>
      </c>
      <c r="AJ874" s="99">
        <f>SUMIFS(通讯通路门店!$BE:$BE,通讯通路门店!$S:$S,$G874)</f>
        <v>0</v>
      </c>
      <c r="AK874" s="99">
        <f>SUMIFS(通讯通路门店!$BG:$BG,通讯通路门店!$S:$S,$G874)</f>
        <v>0</v>
      </c>
      <c r="AL874" s="99">
        <f>SUMIFS(通讯通路门店!$BC:$BC,通讯通路门店!$S:$S,$G874)</f>
        <v>0</v>
      </c>
      <c r="AM874" s="99">
        <f>SUMIFS(通讯通路门店!$BD:$BD,通讯通路门店!$S:$S,$G874)</f>
        <v>0</v>
      </c>
      <c r="AN874" s="99">
        <f>SUMIFS(通讯通路门店!$BF:$BF,通讯通路门店!$S:$S,$G874)</f>
        <v>0</v>
      </c>
      <c r="AO874" s="99">
        <f t="shared" si="67"/>
        <v>0</v>
      </c>
      <c r="AP874" s="99">
        <f>SUMIFS(通讯通路门店!$K:$K,通讯通路门店!$S:$S,$G874)</f>
        <v>0</v>
      </c>
      <c r="AQ874" s="83"/>
      <c r="AR874" s="99">
        <f>SUMIFS(通讯通路门店!$T:$T,通讯通路门店!$S:$S,$G874)</f>
        <v>0</v>
      </c>
      <c r="AS874" s="99">
        <f>SUMIFS(通讯通路门店!$U:$U,通讯通路门店!$S:$S,$G874)</f>
        <v>0</v>
      </c>
      <c r="AT874" s="99">
        <f>SUMIFS(通讯通路门店!$V:$V,通讯通路门店!$S:$S,$G874)</f>
        <v>0</v>
      </c>
      <c r="AU874" s="99">
        <f>SUMIFS(通讯通路门店!$W:$W,通讯通路门店!$S:$S,$G874)</f>
        <v>0</v>
      </c>
      <c r="AV874" s="99">
        <f>SUMIFS(通讯通路门店!$Z:$Z,通讯通路门店!$S:$S,$G874)</f>
        <v>0</v>
      </c>
      <c r="AW874" s="99">
        <f>SUMIFS(通讯通路门店!$AB:$AB,通讯通路门店!$S:$S,$G874)</f>
        <v>0</v>
      </c>
      <c r="AX874" s="99">
        <f>SUMIFS(通讯通路门店!$X:$X,通讯通路门店!$S:$S,$G874)</f>
        <v>0</v>
      </c>
      <c r="AY874" s="99">
        <f>SUMIFS(通讯通路门店!$Y:$Y,通讯通路门店!$S:$S,$G874)</f>
        <v>0</v>
      </c>
      <c r="AZ874" s="99">
        <f>SUMIFS(通讯通路门店!$AA:$AA,通讯通路门店!$S:$S,$G874)</f>
        <v>0</v>
      </c>
      <c r="BA874" s="99">
        <f t="shared" si="68"/>
        <v>0</v>
      </c>
      <c r="BB874" s="99">
        <f t="shared" si="69"/>
        <v>0</v>
      </c>
      <c r="BC874" s="99">
        <f>SUMIFS(通讯通路门店!$W:$W,通讯通路门店!$S:$S,$G874,通讯通路门店!$J:$J,"荣耀体验店")+SUMIFS(通讯通路门店!$W:$W,通讯通路门店!$S:$S,$G874,通讯通路门店!$J:$J,"荣耀授权专卖店")</f>
        <v>0</v>
      </c>
      <c r="BD874" s="99">
        <f>SUMIFS(通讯通路门店!$Z:$Z,通讯通路门店!$S:$S,$G874,通讯通路门店!$J:$J,"VIVO体验店")</f>
        <v>0</v>
      </c>
      <c r="BE874" s="99">
        <f>SUMIFS(通讯通路门店!$AB:$AB,通讯通路门店!$S:$S,$G874,通讯通路门店!$J:$J,"OPPO体验店")</f>
        <v>0</v>
      </c>
      <c r="BF874" s="99">
        <f>SUMIFS(通讯通路门店!$X:$X,通讯通路门店!$S:$S,$G874,通讯通路门店!$J:$J,"华为授权体验店")+SUMIFS(通讯通路门店!$AA:$AA,通讯通路门店!$S:$S,$G874,通讯通路门店!$J:$J,"华为堡垒店")</f>
        <v>0</v>
      </c>
      <c r="BG874" s="99">
        <f>SUMIFS(通讯通路门店!$Y:$Y,通讯通路门店!$S:$S,$G874,通讯通路门店!$J:$J,"小米体验店")</f>
        <v>0</v>
      </c>
      <c r="BH874" s="99">
        <f>SUMIFS(通讯通路门店!$AA:$AA,通讯通路门店!$S:$S,$G874,通讯通路门店!$J:$J,"苹果体验店")</f>
        <v>0</v>
      </c>
      <c r="BI874" s="99">
        <f>SUMIFS(通讯通路门店!$K:$K,通讯通路门店!$S:$S,$G874,通讯通路门店!$J:$J,"其他品牌专卖店")</f>
        <v>0</v>
      </c>
      <c r="BJ874" s="99">
        <f>SUMIFS(通讯通路门店!$AC:$AC,通讯通路门店!$S:$S,$G874)</f>
        <v>0</v>
      </c>
      <c r="BK874" s="99">
        <f>SUMIFS(通讯通路门店!$AD:$AD,通讯通路门店!$S:$S,$G874)</f>
        <v>0</v>
      </c>
      <c r="BL874" s="99">
        <f>SUMIFS(通讯通路门店!$AE:$AE,通讯通路门店!$S:$S,$G874)</f>
        <v>0</v>
      </c>
      <c r="BM874" s="99">
        <f>SUMIFS(通讯通路门店!$AF:$AF,通讯通路门店!$S:$S,$G874)</f>
        <v>0</v>
      </c>
      <c r="BN874" s="99">
        <f>SUMIFS(通讯通路门店!$AG:$AG,通讯通路门店!$S:$S,$G874)</f>
        <v>0</v>
      </c>
      <c r="BO874" s="99">
        <f>SUMIFS(通讯通路门店!$AH:$AH,通讯通路门店!$S:$S,$G874)</f>
        <v>0</v>
      </c>
      <c r="BP874" s="99">
        <f>SUMIFS(通讯通路门店!$AI:$AI,通讯通路门店!$S:$S,$G874)</f>
        <v>0</v>
      </c>
      <c r="BQ874" s="83"/>
    </row>
    <row r="875" spans="1:69">
      <c r="A875" s="99" t="str">
        <f>IFERROR(_xlfn.XLOOKUP($G875,通讯通路门店!$S$4:$S$993933,通讯通路门店!$A$4:$A$993933,0,0),"")</f>
        <v/>
      </c>
      <c r="B875" s="99" t="str">
        <f>IFERROR(_xlfn.XLOOKUP($G875,通讯通路门店!$S$4:$S$993933,通讯通路门店!$B$4:$B$993933,0,0),"")</f>
        <v/>
      </c>
      <c r="C875" s="99" t="str">
        <f>IFERROR(_xlfn.XLOOKUP($G875,通讯通路门店!$S$4:$S$993933,通讯通路门店!$C$4:$C$993933,0,0),"")</f>
        <v/>
      </c>
      <c r="D875" s="99" t="str">
        <f>IFERROR(_xlfn.XLOOKUP($G875,通讯通路门店!$S$4:$S$993933,通讯通路门店!$D$4:$D$993933,0,0),"")</f>
        <v/>
      </c>
      <c r="E875" s="83"/>
      <c r="F875" s="83"/>
      <c r="G875" s="101" t="e">
        <v>#N/A</v>
      </c>
      <c r="H875" s="102" t="str">
        <f>IFERROR(_xlfn.XLOOKUP($G875,通讯通路门店!$S$4:$S$993933,通讯通路门店!$R$4:$R$993933,0,0),"")</f>
        <v/>
      </c>
      <c r="I875" s="83"/>
      <c r="J875" s="83"/>
      <c r="K875" s="83"/>
      <c r="L875" s="83"/>
      <c r="M875" s="83"/>
      <c r="N875" s="83"/>
      <c r="O875" s="83"/>
      <c r="P875" s="83"/>
      <c r="Q875" s="83"/>
      <c r="R875" s="83"/>
      <c r="S875" s="83"/>
      <c r="T875" s="83"/>
      <c r="U875" s="99">
        <f>COUNTIF(通讯通路门店!$S:$S,$G875)</f>
        <v>0</v>
      </c>
      <c r="V875" s="99">
        <f>COUNTIFS(通讯通路门店!$S:$S,$G875,通讯通路门店!$J:$J,"综合卖场")</f>
        <v>0</v>
      </c>
      <c r="W875" s="99">
        <f>SUMIFS(通讯通路门店!$AJ:$AJ,通讯通路门店!$S:$S,通讯客户沙盘!$G875)</f>
        <v>0</v>
      </c>
      <c r="X875" s="99">
        <f t="shared" si="65"/>
        <v>0</v>
      </c>
      <c r="Y875" s="99">
        <f>COUNTIFS(通讯通路门店!$S:$S,$G875,通讯通路门店!$J:$J,"荣耀体验店")+COUNTIFS(通讯通路门店!$S:$S,$G875,通讯通路门店!$J:$J,"荣耀授权专卖店")</f>
        <v>0</v>
      </c>
      <c r="Z875" s="99">
        <f>COUNTIFS(通讯通路门店!$S:$S,$G875,通讯通路门店!$J:$J,"VIVO体验店")</f>
        <v>0</v>
      </c>
      <c r="AA875" s="99">
        <f>COUNTIFS(通讯通路门店!$S:$S,$G875,通讯通路门店!$J:$J,"OPPO体验店")</f>
        <v>0</v>
      </c>
      <c r="AB875" s="99">
        <f>COUNTIFS(通讯通路门店!$S:$S,$G875,通讯通路门店!$J:$J,"华为授权体验店")+COUNTIFS(通讯通路门店!$S:$S,$G875,通讯通路门店!$J:$J,"华为堡垒店")</f>
        <v>0</v>
      </c>
      <c r="AC875" s="99">
        <f>COUNTIFS(通讯通路门店!$S:$S,$G875,通讯通路门店!$J:$J,"小米体验店")</f>
        <v>0</v>
      </c>
      <c r="AD875" s="99">
        <f>COUNTIFS(通讯通路门店!$S:$S,$G875,通讯通路门店!$J:$J,"苹果体验店")</f>
        <v>0</v>
      </c>
      <c r="AE875" s="99">
        <f>COUNTIFS(通讯通路门店!$S:$S,$G875,通讯通路门店!$J:$J,"其他品牌专卖店")</f>
        <v>0</v>
      </c>
      <c r="AF875" s="99">
        <f>SUMIFS(通讯通路门店!$BI:$BI,通讯通路门店!$S:$S,$G875)</f>
        <v>0</v>
      </c>
      <c r="AG875" s="99">
        <f>SUMIFS(通讯通路门店!$BH:$BH,通讯通路门店!$S:$S,$G875)</f>
        <v>0</v>
      </c>
      <c r="AH875" s="99">
        <f t="shared" si="66"/>
        <v>0</v>
      </c>
      <c r="AI875" s="99">
        <f>SUMIFS(通讯通路门店!$BB:$BB,通讯通路门店!$S:$S,$G875)</f>
        <v>0</v>
      </c>
      <c r="AJ875" s="99">
        <f>SUMIFS(通讯通路门店!$BE:$BE,通讯通路门店!$S:$S,$G875)</f>
        <v>0</v>
      </c>
      <c r="AK875" s="99">
        <f>SUMIFS(通讯通路门店!$BG:$BG,通讯通路门店!$S:$S,$G875)</f>
        <v>0</v>
      </c>
      <c r="AL875" s="99">
        <f>SUMIFS(通讯通路门店!$BC:$BC,通讯通路门店!$S:$S,$G875)</f>
        <v>0</v>
      </c>
      <c r="AM875" s="99">
        <f>SUMIFS(通讯通路门店!$BD:$BD,通讯通路门店!$S:$S,$G875)</f>
        <v>0</v>
      </c>
      <c r="AN875" s="99">
        <f>SUMIFS(通讯通路门店!$BF:$BF,通讯通路门店!$S:$S,$G875)</f>
        <v>0</v>
      </c>
      <c r="AO875" s="99">
        <f t="shared" si="67"/>
        <v>0</v>
      </c>
      <c r="AP875" s="99">
        <f>SUMIFS(通讯通路门店!$K:$K,通讯通路门店!$S:$S,$G875)</f>
        <v>0</v>
      </c>
      <c r="AQ875" s="83"/>
      <c r="AR875" s="99">
        <f>SUMIFS(通讯通路门店!$T:$T,通讯通路门店!$S:$S,$G875)</f>
        <v>0</v>
      </c>
      <c r="AS875" s="99">
        <f>SUMIFS(通讯通路门店!$U:$U,通讯通路门店!$S:$S,$G875)</f>
        <v>0</v>
      </c>
      <c r="AT875" s="99">
        <f>SUMIFS(通讯通路门店!$V:$V,通讯通路门店!$S:$S,$G875)</f>
        <v>0</v>
      </c>
      <c r="AU875" s="99">
        <f>SUMIFS(通讯通路门店!$W:$W,通讯通路门店!$S:$S,$G875)</f>
        <v>0</v>
      </c>
      <c r="AV875" s="99">
        <f>SUMIFS(通讯通路门店!$Z:$Z,通讯通路门店!$S:$S,$G875)</f>
        <v>0</v>
      </c>
      <c r="AW875" s="99">
        <f>SUMIFS(通讯通路门店!$AB:$AB,通讯通路门店!$S:$S,$G875)</f>
        <v>0</v>
      </c>
      <c r="AX875" s="99">
        <f>SUMIFS(通讯通路门店!$X:$X,通讯通路门店!$S:$S,$G875)</f>
        <v>0</v>
      </c>
      <c r="AY875" s="99">
        <f>SUMIFS(通讯通路门店!$Y:$Y,通讯通路门店!$S:$S,$G875)</f>
        <v>0</v>
      </c>
      <c r="AZ875" s="99">
        <f>SUMIFS(通讯通路门店!$AA:$AA,通讯通路门店!$S:$S,$G875)</f>
        <v>0</v>
      </c>
      <c r="BA875" s="99">
        <f t="shared" si="68"/>
        <v>0</v>
      </c>
      <c r="BB875" s="99">
        <f t="shared" si="69"/>
        <v>0</v>
      </c>
      <c r="BC875" s="99">
        <f>SUMIFS(通讯通路门店!$W:$W,通讯通路门店!$S:$S,$G875,通讯通路门店!$J:$J,"荣耀体验店")+SUMIFS(通讯通路门店!$W:$W,通讯通路门店!$S:$S,$G875,通讯通路门店!$J:$J,"荣耀授权专卖店")</f>
        <v>0</v>
      </c>
      <c r="BD875" s="99">
        <f>SUMIFS(通讯通路门店!$Z:$Z,通讯通路门店!$S:$S,$G875,通讯通路门店!$J:$J,"VIVO体验店")</f>
        <v>0</v>
      </c>
      <c r="BE875" s="99">
        <f>SUMIFS(通讯通路门店!$AB:$AB,通讯通路门店!$S:$S,$G875,通讯通路门店!$J:$J,"OPPO体验店")</f>
        <v>0</v>
      </c>
      <c r="BF875" s="99">
        <f>SUMIFS(通讯通路门店!$X:$X,通讯通路门店!$S:$S,$G875,通讯通路门店!$J:$J,"华为授权体验店")+SUMIFS(通讯通路门店!$AA:$AA,通讯通路门店!$S:$S,$G875,通讯通路门店!$J:$J,"华为堡垒店")</f>
        <v>0</v>
      </c>
      <c r="BG875" s="99">
        <f>SUMIFS(通讯通路门店!$Y:$Y,通讯通路门店!$S:$S,$G875,通讯通路门店!$J:$J,"小米体验店")</f>
        <v>0</v>
      </c>
      <c r="BH875" s="99">
        <f>SUMIFS(通讯通路门店!$AA:$AA,通讯通路门店!$S:$S,$G875,通讯通路门店!$J:$J,"苹果体验店")</f>
        <v>0</v>
      </c>
      <c r="BI875" s="99">
        <f>SUMIFS(通讯通路门店!$K:$K,通讯通路门店!$S:$S,$G875,通讯通路门店!$J:$J,"其他品牌专卖店")</f>
        <v>0</v>
      </c>
      <c r="BJ875" s="99">
        <f>SUMIFS(通讯通路门店!$AC:$AC,通讯通路门店!$S:$S,$G875)</f>
        <v>0</v>
      </c>
      <c r="BK875" s="99">
        <f>SUMIFS(通讯通路门店!$AD:$AD,通讯通路门店!$S:$S,$G875)</f>
        <v>0</v>
      </c>
      <c r="BL875" s="99">
        <f>SUMIFS(通讯通路门店!$AE:$AE,通讯通路门店!$S:$S,$G875)</f>
        <v>0</v>
      </c>
      <c r="BM875" s="99">
        <f>SUMIFS(通讯通路门店!$AF:$AF,通讯通路门店!$S:$S,$G875)</f>
        <v>0</v>
      </c>
      <c r="BN875" s="99">
        <f>SUMIFS(通讯通路门店!$AG:$AG,通讯通路门店!$S:$S,$G875)</f>
        <v>0</v>
      </c>
      <c r="BO875" s="99">
        <f>SUMIFS(通讯通路门店!$AH:$AH,通讯通路门店!$S:$S,$G875)</f>
        <v>0</v>
      </c>
      <c r="BP875" s="99">
        <f>SUMIFS(通讯通路门店!$AI:$AI,通讯通路门店!$S:$S,$G875)</f>
        <v>0</v>
      </c>
      <c r="BQ875" s="83"/>
    </row>
    <row r="876" spans="1:69">
      <c r="A876" s="99" t="str">
        <f>IFERROR(_xlfn.XLOOKUP($G876,通讯通路门店!$S$4:$S$993933,通讯通路门店!$A$4:$A$993933,0,0),"")</f>
        <v/>
      </c>
      <c r="B876" s="99" t="str">
        <f>IFERROR(_xlfn.XLOOKUP($G876,通讯通路门店!$S$4:$S$993933,通讯通路门店!$B$4:$B$993933,0,0),"")</f>
        <v/>
      </c>
      <c r="C876" s="99" t="str">
        <f>IFERROR(_xlfn.XLOOKUP($G876,通讯通路门店!$S$4:$S$993933,通讯通路门店!$C$4:$C$993933,0,0),"")</f>
        <v/>
      </c>
      <c r="D876" s="99" t="str">
        <f>IFERROR(_xlfn.XLOOKUP($G876,通讯通路门店!$S$4:$S$993933,通讯通路门店!$D$4:$D$993933,0,0),"")</f>
        <v/>
      </c>
      <c r="E876" s="83"/>
      <c r="F876" s="83"/>
      <c r="G876" s="101" t="e">
        <v>#N/A</v>
      </c>
      <c r="H876" s="102" t="str">
        <f>IFERROR(_xlfn.XLOOKUP($G876,通讯通路门店!$S$4:$S$993933,通讯通路门店!$R$4:$R$993933,0,0),"")</f>
        <v/>
      </c>
      <c r="I876" s="83"/>
      <c r="J876" s="83"/>
      <c r="K876" s="83"/>
      <c r="L876" s="83"/>
      <c r="M876" s="83"/>
      <c r="N876" s="83"/>
      <c r="O876" s="83"/>
      <c r="P876" s="83"/>
      <c r="Q876" s="83"/>
      <c r="R876" s="83"/>
      <c r="S876" s="83"/>
      <c r="T876" s="83"/>
      <c r="U876" s="99">
        <f>COUNTIF(通讯通路门店!$S:$S,$G876)</f>
        <v>0</v>
      </c>
      <c r="V876" s="99">
        <f>COUNTIFS(通讯通路门店!$S:$S,$G876,通讯通路门店!$J:$J,"综合卖场")</f>
        <v>0</v>
      </c>
      <c r="W876" s="99">
        <f>SUMIFS(通讯通路门店!$AJ:$AJ,通讯通路门店!$S:$S,通讯客户沙盘!$G876)</f>
        <v>0</v>
      </c>
      <c r="X876" s="99">
        <f t="shared" si="65"/>
        <v>0</v>
      </c>
      <c r="Y876" s="99">
        <f>COUNTIFS(通讯通路门店!$S:$S,$G876,通讯通路门店!$J:$J,"荣耀体验店")+COUNTIFS(通讯通路门店!$S:$S,$G876,通讯通路门店!$J:$J,"荣耀授权专卖店")</f>
        <v>0</v>
      </c>
      <c r="Z876" s="99">
        <f>COUNTIFS(通讯通路门店!$S:$S,$G876,通讯通路门店!$J:$J,"VIVO体验店")</f>
        <v>0</v>
      </c>
      <c r="AA876" s="99">
        <f>COUNTIFS(通讯通路门店!$S:$S,$G876,通讯通路门店!$J:$J,"OPPO体验店")</f>
        <v>0</v>
      </c>
      <c r="AB876" s="99">
        <f>COUNTIFS(通讯通路门店!$S:$S,$G876,通讯通路门店!$J:$J,"华为授权体验店")+COUNTIFS(通讯通路门店!$S:$S,$G876,通讯通路门店!$J:$J,"华为堡垒店")</f>
        <v>0</v>
      </c>
      <c r="AC876" s="99">
        <f>COUNTIFS(通讯通路门店!$S:$S,$G876,通讯通路门店!$J:$J,"小米体验店")</f>
        <v>0</v>
      </c>
      <c r="AD876" s="99">
        <f>COUNTIFS(通讯通路门店!$S:$S,$G876,通讯通路门店!$J:$J,"苹果体验店")</f>
        <v>0</v>
      </c>
      <c r="AE876" s="99">
        <f>COUNTIFS(通讯通路门店!$S:$S,$G876,通讯通路门店!$J:$J,"其他品牌专卖店")</f>
        <v>0</v>
      </c>
      <c r="AF876" s="99">
        <f>SUMIFS(通讯通路门店!$BI:$BI,通讯通路门店!$S:$S,$G876)</f>
        <v>0</v>
      </c>
      <c r="AG876" s="99">
        <f>SUMIFS(通讯通路门店!$BH:$BH,通讯通路门店!$S:$S,$G876)</f>
        <v>0</v>
      </c>
      <c r="AH876" s="99">
        <f t="shared" si="66"/>
        <v>0</v>
      </c>
      <c r="AI876" s="99">
        <f>SUMIFS(通讯通路门店!$BB:$BB,通讯通路门店!$S:$S,$G876)</f>
        <v>0</v>
      </c>
      <c r="AJ876" s="99">
        <f>SUMIFS(通讯通路门店!$BE:$BE,通讯通路门店!$S:$S,$G876)</f>
        <v>0</v>
      </c>
      <c r="AK876" s="99">
        <f>SUMIFS(通讯通路门店!$BG:$BG,通讯通路门店!$S:$S,$G876)</f>
        <v>0</v>
      </c>
      <c r="AL876" s="99">
        <f>SUMIFS(通讯通路门店!$BC:$BC,通讯通路门店!$S:$S,$G876)</f>
        <v>0</v>
      </c>
      <c r="AM876" s="99">
        <f>SUMIFS(通讯通路门店!$BD:$BD,通讯通路门店!$S:$S,$G876)</f>
        <v>0</v>
      </c>
      <c r="AN876" s="99">
        <f>SUMIFS(通讯通路门店!$BF:$BF,通讯通路门店!$S:$S,$G876)</f>
        <v>0</v>
      </c>
      <c r="AO876" s="99">
        <f t="shared" si="67"/>
        <v>0</v>
      </c>
      <c r="AP876" s="99">
        <f>SUMIFS(通讯通路门店!$K:$K,通讯通路门店!$S:$S,$G876)</f>
        <v>0</v>
      </c>
      <c r="AQ876" s="83"/>
      <c r="AR876" s="99">
        <f>SUMIFS(通讯通路门店!$T:$T,通讯通路门店!$S:$S,$G876)</f>
        <v>0</v>
      </c>
      <c r="AS876" s="99">
        <f>SUMIFS(通讯通路门店!$U:$U,通讯通路门店!$S:$S,$G876)</f>
        <v>0</v>
      </c>
      <c r="AT876" s="99">
        <f>SUMIFS(通讯通路门店!$V:$V,通讯通路门店!$S:$S,$G876)</f>
        <v>0</v>
      </c>
      <c r="AU876" s="99">
        <f>SUMIFS(通讯通路门店!$W:$W,通讯通路门店!$S:$S,$G876)</f>
        <v>0</v>
      </c>
      <c r="AV876" s="99">
        <f>SUMIFS(通讯通路门店!$Z:$Z,通讯通路门店!$S:$S,$G876)</f>
        <v>0</v>
      </c>
      <c r="AW876" s="99">
        <f>SUMIFS(通讯通路门店!$AB:$AB,通讯通路门店!$S:$S,$G876)</f>
        <v>0</v>
      </c>
      <c r="AX876" s="99">
        <f>SUMIFS(通讯通路门店!$X:$X,通讯通路门店!$S:$S,$G876)</f>
        <v>0</v>
      </c>
      <c r="AY876" s="99">
        <f>SUMIFS(通讯通路门店!$Y:$Y,通讯通路门店!$S:$S,$G876)</f>
        <v>0</v>
      </c>
      <c r="AZ876" s="99">
        <f>SUMIFS(通讯通路门店!$AA:$AA,通讯通路门店!$S:$S,$G876)</f>
        <v>0</v>
      </c>
      <c r="BA876" s="99">
        <f t="shared" si="68"/>
        <v>0</v>
      </c>
      <c r="BB876" s="99">
        <f t="shared" si="69"/>
        <v>0</v>
      </c>
      <c r="BC876" s="99">
        <f>SUMIFS(通讯通路门店!$W:$W,通讯通路门店!$S:$S,$G876,通讯通路门店!$J:$J,"荣耀体验店")+SUMIFS(通讯通路门店!$W:$W,通讯通路门店!$S:$S,$G876,通讯通路门店!$J:$J,"荣耀授权专卖店")</f>
        <v>0</v>
      </c>
      <c r="BD876" s="99">
        <f>SUMIFS(通讯通路门店!$Z:$Z,通讯通路门店!$S:$S,$G876,通讯通路门店!$J:$J,"VIVO体验店")</f>
        <v>0</v>
      </c>
      <c r="BE876" s="99">
        <f>SUMIFS(通讯通路门店!$AB:$AB,通讯通路门店!$S:$S,$G876,通讯通路门店!$J:$J,"OPPO体验店")</f>
        <v>0</v>
      </c>
      <c r="BF876" s="99">
        <f>SUMIFS(通讯通路门店!$X:$X,通讯通路门店!$S:$S,$G876,通讯通路门店!$J:$J,"华为授权体验店")+SUMIFS(通讯通路门店!$AA:$AA,通讯通路门店!$S:$S,$G876,通讯通路门店!$J:$J,"华为堡垒店")</f>
        <v>0</v>
      </c>
      <c r="BG876" s="99">
        <f>SUMIFS(通讯通路门店!$Y:$Y,通讯通路门店!$S:$S,$G876,通讯通路门店!$J:$J,"小米体验店")</f>
        <v>0</v>
      </c>
      <c r="BH876" s="99">
        <f>SUMIFS(通讯通路门店!$AA:$AA,通讯通路门店!$S:$S,$G876,通讯通路门店!$J:$J,"苹果体验店")</f>
        <v>0</v>
      </c>
      <c r="BI876" s="99">
        <f>SUMIFS(通讯通路门店!$K:$K,通讯通路门店!$S:$S,$G876,通讯通路门店!$J:$J,"其他品牌专卖店")</f>
        <v>0</v>
      </c>
      <c r="BJ876" s="99">
        <f>SUMIFS(通讯通路门店!$AC:$AC,通讯通路门店!$S:$S,$G876)</f>
        <v>0</v>
      </c>
      <c r="BK876" s="99">
        <f>SUMIFS(通讯通路门店!$AD:$AD,通讯通路门店!$S:$S,$G876)</f>
        <v>0</v>
      </c>
      <c r="BL876" s="99">
        <f>SUMIFS(通讯通路门店!$AE:$AE,通讯通路门店!$S:$S,$G876)</f>
        <v>0</v>
      </c>
      <c r="BM876" s="99">
        <f>SUMIFS(通讯通路门店!$AF:$AF,通讯通路门店!$S:$S,$G876)</f>
        <v>0</v>
      </c>
      <c r="BN876" s="99">
        <f>SUMIFS(通讯通路门店!$AG:$AG,通讯通路门店!$S:$S,$G876)</f>
        <v>0</v>
      </c>
      <c r="BO876" s="99">
        <f>SUMIFS(通讯通路门店!$AH:$AH,通讯通路门店!$S:$S,$G876)</f>
        <v>0</v>
      </c>
      <c r="BP876" s="99">
        <f>SUMIFS(通讯通路门店!$AI:$AI,通讯通路门店!$S:$S,$G876)</f>
        <v>0</v>
      </c>
      <c r="BQ876" s="83"/>
    </row>
    <row r="877" spans="1:69">
      <c r="A877" s="99" t="str">
        <f>IFERROR(_xlfn.XLOOKUP($G877,通讯通路门店!$S$4:$S$993933,通讯通路门店!$A$4:$A$993933,0,0),"")</f>
        <v/>
      </c>
      <c r="B877" s="99" t="str">
        <f>IFERROR(_xlfn.XLOOKUP($G877,通讯通路门店!$S$4:$S$993933,通讯通路门店!$B$4:$B$993933,0,0),"")</f>
        <v/>
      </c>
      <c r="C877" s="99" t="str">
        <f>IFERROR(_xlfn.XLOOKUP($G877,通讯通路门店!$S$4:$S$993933,通讯通路门店!$C$4:$C$993933,0,0),"")</f>
        <v/>
      </c>
      <c r="D877" s="99" t="str">
        <f>IFERROR(_xlfn.XLOOKUP($G877,通讯通路门店!$S$4:$S$993933,通讯通路门店!$D$4:$D$993933,0,0),"")</f>
        <v/>
      </c>
      <c r="E877" s="83"/>
      <c r="F877" s="83"/>
      <c r="G877" s="101" t="e">
        <v>#N/A</v>
      </c>
      <c r="H877" s="102" t="str">
        <f>IFERROR(_xlfn.XLOOKUP($G877,通讯通路门店!$S$4:$S$993933,通讯通路门店!$R$4:$R$993933,0,0),"")</f>
        <v/>
      </c>
      <c r="I877" s="83"/>
      <c r="J877" s="83"/>
      <c r="K877" s="83"/>
      <c r="L877" s="83"/>
      <c r="M877" s="83"/>
      <c r="N877" s="83"/>
      <c r="O877" s="83"/>
      <c r="P877" s="83"/>
      <c r="Q877" s="83"/>
      <c r="R877" s="83"/>
      <c r="S877" s="83"/>
      <c r="T877" s="83"/>
      <c r="U877" s="99">
        <f>COUNTIF(通讯通路门店!$S:$S,$G877)</f>
        <v>0</v>
      </c>
      <c r="V877" s="99">
        <f>COUNTIFS(通讯通路门店!$S:$S,$G877,通讯通路门店!$J:$J,"综合卖场")</f>
        <v>0</v>
      </c>
      <c r="W877" s="99">
        <f>SUMIFS(通讯通路门店!$AJ:$AJ,通讯通路门店!$S:$S,通讯客户沙盘!$G877)</f>
        <v>0</v>
      </c>
      <c r="X877" s="99">
        <f t="shared" si="65"/>
        <v>0</v>
      </c>
      <c r="Y877" s="99">
        <f>COUNTIFS(通讯通路门店!$S:$S,$G877,通讯通路门店!$J:$J,"荣耀体验店")+COUNTIFS(通讯通路门店!$S:$S,$G877,通讯通路门店!$J:$J,"荣耀授权专卖店")</f>
        <v>0</v>
      </c>
      <c r="Z877" s="99">
        <f>COUNTIFS(通讯通路门店!$S:$S,$G877,通讯通路门店!$J:$J,"VIVO体验店")</f>
        <v>0</v>
      </c>
      <c r="AA877" s="99">
        <f>COUNTIFS(通讯通路门店!$S:$S,$G877,通讯通路门店!$J:$J,"OPPO体验店")</f>
        <v>0</v>
      </c>
      <c r="AB877" s="99">
        <f>COUNTIFS(通讯通路门店!$S:$S,$G877,通讯通路门店!$J:$J,"华为授权体验店")+COUNTIFS(通讯通路门店!$S:$S,$G877,通讯通路门店!$J:$J,"华为堡垒店")</f>
        <v>0</v>
      </c>
      <c r="AC877" s="99">
        <f>COUNTIFS(通讯通路门店!$S:$S,$G877,通讯通路门店!$J:$J,"小米体验店")</f>
        <v>0</v>
      </c>
      <c r="AD877" s="99">
        <f>COUNTIFS(通讯通路门店!$S:$S,$G877,通讯通路门店!$J:$J,"苹果体验店")</f>
        <v>0</v>
      </c>
      <c r="AE877" s="99">
        <f>COUNTIFS(通讯通路门店!$S:$S,$G877,通讯通路门店!$J:$J,"其他品牌专卖店")</f>
        <v>0</v>
      </c>
      <c r="AF877" s="99">
        <f>SUMIFS(通讯通路门店!$BI:$BI,通讯通路门店!$S:$S,$G877)</f>
        <v>0</v>
      </c>
      <c r="AG877" s="99">
        <f>SUMIFS(通讯通路门店!$BH:$BH,通讯通路门店!$S:$S,$G877)</f>
        <v>0</v>
      </c>
      <c r="AH877" s="99">
        <f t="shared" si="66"/>
        <v>0</v>
      </c>
      <c r="AI877" s="99">
        <f>SUMIFS(通讯通路门店!$BB:$BB,通讯通路门店!$S:$S,$G877)</f>
        <v>0</v>
      </c>
      <c r="AJ877" s="99">
        <f>SUMIFS(通讯通路门店!$BE:$BE,通讯通路门店!$S:$S,$G877)</f>
        <v>0</v>
      </c>
      <c r="AK877" s="99">
        <f>SUMIFS(通讯通路门店!$BG:$BG,通讯通路门店!$S:$S,$G877)</f>
        <v>0</v>
      </c>
      <c r="AL877" s="99">
        <f>SUMIFS(通讯通路门店!$BC:$BC,通讯通路门店!$S:$S,$G877)</f>
        <v>0</v>
      </c>
      <c r="AM877" s="99">
        <f>SUMIFS(通讯通路门店!$BD:$BD,通讯通路门店!$S:$S,$G877)</f>
        <v>0</v>
      </c>
      <c r="AN877" s="99">
        <f>SUMIFS(通讯通路门店!$BF:$BF,通讯通路门店!$S:$S,$G877)</f>
        <v>0</v>
      </c>
      <c r="AO877" s="99">
        <f t="shared" si="67"/>
        <v>0</v>
      </c>
      <c r="AP877" s="99">
        <f>SUMIFS(通讯通路门店!$K:$K,通讯通路门店!$S:$S,$G877)</f>
        <v>0</v>
      </c>
      <c r="AQ877" s="83"/>
      <c r="AR877" s="99">
        <f>SUMIFS(通讯通路门店!$T:$T,通讯通路门店!$S:$S,$G877)</f>
        <v>0</v>
      </c>
      <c r="AS877" s="99">
        <f>SUMIFS(通讯通路门店!$U:$U,通讯通路门店!$S:$S,$G877)</f>
        <v>0</v>
      </c>
      <c r="AT877" s="99">
        <f>SUMIFS(通讯通路门店!$V:$V,通讯通路门店!$S:$S,$G877)</f>
        <v>0</v>
      </c>
      <c r="AU877" s="99">
        <f>SUMIFS(通讯通路门店!$W:$W,通讯通路门店!$S:$S,$G877)</f>
        <v>0</v>
      </c>
      <c r="AV877" s="99">
        <f>SUMIFS(通讯通路门店!$Z:$Z,通讯通路门店!$S:$S,$G877)</f>
        <v>0</v>
      </c>
      <c r="AW877" s="99">
        <f>SUMIFS(通讯通路门店!$AB:$AB,通讯通路门店!$S:$S,$G877)</f>
        <v>0</v>
      </c>
      <c r="AX877" s="99">
        <f>SUMIFS(通讯通路门店!$X:$X,通讯通路门店!$S:$S,$G877)</f>
        <v>0</v>
      </c>
      <c r="AY877" s="99">
        <f>SUMIFS(通讯通路门店!$Y:$Y,通讯通路门店!$S:$S,$G877)</f>
        <v>0</v>
      </c>
      <c r="AZ877" s="99">
        <f>SUMIFS(通讯通路门店!$AA:$AA,通讯通路门店!$S:$S,$G877)</f>
        <v>0</v>
      </c>
      <c r="BA877" s="99">
        <f t="shared" si="68"/>
        <v>0</v>
      </c>
      <c r="BB877" s="99">
        <f t="shared" si="69"/>
        <v>0</v>
      </c>
      <c r="BC877" s="99">
        <f>SUMIFS(通讯通路门店!$W:$W,通讯通路门店!$S:$S,$G877,通讯通路门店!$J:$J,"荣耀体验店")+SUMIFS(通讯通路门店!$W:$W,通讯通路门店!$S:$S,$G877,通讯通路门店!$J:$J,"荣耀授权专卖店")</f>
        <v>0</v>
      </c>
      <c r="BD877" s="99">
        <f>SUMIFS(通讯通路门店!$Z:$Z,通讯通路门店!$S:$S,$G877,通讯通路门店!$J:$J,"VIVO体验店")</f>
        <v>0</v>
      </c>
      <c r="BE877" s="99">
        <f>SUMIFS(通讯通路门店!$AB:$AB,通讯通路门店!$S:$S,$G877,通讯通路门店!$J:$J,"OPPO体验店")</f>
        <v>0</v>
      </c>
      <c r="BF877" s="99">
        <f>SUMIFS(通讯通路门店!$X:$X,通讯通路门店!$S:$S,$G877,通讯通路门店!$J:$J,"华为授权体验店")+SUMIFS(通讯通路门店!$AA:$AA,通讯通路门店!$S:$S,$G877,通讯通路门店!$J:$J,"华为堡垒店")</f>
        <v>0</v>
      </c>
      <c r="BG877" s="99">
        <f>SUMIFS(通讯通路门店!$Y:$Y,通讯通路门店!$S:$S,$G877,通讯通路门店!$J:$J,"小米体验店")</f>
        <v>0</v>
      </c>
      <c r="BH877" s="99">
        <f>SUMIFS(通讯通路门店!$AA:$AA,通讯通路门店!$S:$S,$G877,通讯通路门店!$J:$J,"苹果体验店")</f>
        <v>0</v>
      </c>
      <c r="BI877" s="99">
        <f>SUMIFS(通讯通路门店!$K:$K,通讯通路门店!$S:$S,$G877,通讯通路门店!$J:$J,"其他品牌专卖店")</f>
        <v>0</v>
      </c>
      <c r="BJ877" s="99">
        <f>SUMIFS(通讯通路门店!$AC:$AC,通讯通路门店!$S:$S,$G877)</f>
        <v>0</v>
      </c>
      <c r="BK877" s="99">
        <f>SUMIFS(通讯通路门店!$AD:$AD,通讯通路门店!$S:$S,$G877)</f>
        <v>0</v>
      </c>
      <c r="BL877" s="99">
        <f>SUMIFS(通讯通路门店!$AE:$AE,通讯通路门店!$S:$S,$G877)</f>
        <v>0</v>
      </c>
      <c r="BM877" s="99">
        <f>SUMIFS(通讯通路门店!$AF:$AF,通讯通路门店!$S:$S,$G877)</f>
        <v>0</v>
      </c>
      <c r="BN877" s="99">
        <f>SUMIFS(通讯通路门店!$AG:$AG,通讯通路门店!$S:$S,$G877)</f>
        <v>0</v>
      </c>
      <c r="BO877" s="99">
        <f>SUMIFS(通讯通路门店!$AH:$AH,通讯通路门店!$S:$S,$G877)</f>
        <v>0</v>
      </c>
      <c r="BP877" s="99">
        <f>SUMIFS(通讯通路门店!$AI:$AI,通讯通路门店!$S:$S,$G877)</f>
        <v>0</v>
      </c>
      <c r="BQ877" s="83"/>
    </row>
    <row r="878" spans="1:69">
      <c r="A878" s="99" t="str">
        <f>IFERROR(_xlfn.XLOOKUP($G878,通讯通路门店!$S$4:$S$993933,通讯通路门店!$A$4:$A$993933,0,0),"")</f>
        <v/>
      </c>
      <c r="B878" s="99" t="str">
        <f>IFERROR(_xlfn.XLOOKUP($G878,通讯通路门店!$S$4:$S$993933,通讯通路门店!$B$4:$B$993933,0,0),"")</f>
        <v/>
      </c>
      <c r="C878" s="99" t="str">
        <f>IFERROR(_xlfn.XLOOKUP($G878,通讯通路门店!$S$4:$S$993933,通讯通路门店!$C$4:$C$993933,0,0),"")</f>
        <v/>
      </c>
      <c r="D878" s="99" t="str">
        <f>IFERROR(_xlfn.XLOOKUP($G878,通讯通路门店!$S$4:$S$993933,通讯通路门店!$D$4:$D$993933,0,0),"")</f>
        <v/>
      </c>
      <c r="E878" s="83"/>
      <c r="F878" s="83"/>
      <c r="G878" s="101" t="e">
        <v>#N/A</v>
      </c>
      <c r="H878" s="102" t="str">
        <f>IFERROR(_xlfn.XLOOKUP($G878,通讯通路门店!$S$4:$S$993933,通讯通路门店!$R$4:$R$993933,0,0),"")</f>
        <v/>
      </c>
      <c r="I878" s="83"/>
      <c r="J878" s="83"/>
      <c r="K878" s="83"/>
      <c r="L878" s="83"/>
      <c r="M878" s="83"/>
      <c r="N878" s="83"/>
      <c r="O878" s="83"/>
      <c r="P878" s="83"/>
      <c r="Q878" s="83"/>
      <c r="R878" s="83"/>
      <c r="S878" s="83"/>
      <c r="T878" s="83"/>
      <c r="U878" s="99">
        <f>COUNTIF(通讯通路门店!$S:$S,$G878)</f>
        <v>0</v>
      </c>
      <c r="V878" s="99">
        <f>COUNTIFS(通讯通路门店!$S:$S,$G878,通讯通路门店!$J:$J,"综合卖场")</f>
        <v>0</v>
      </c>
      <c r="W878" s="99">
        <f>SUMIFS(通讯通路门店!$AJ:$AJ,通讯通路门店!$S:$S,通讯客户沙盘!$G878)</f>
        <v>0</v>
      </c>
      <c r="X878" s="99">
        <f t="shared" si="65"/>
        <v>0</v>
      </c>
      <c r="Y878" s="99">
        <f>COUNTIFS(通讯通路门店!$S:$S,$G878,通讯通路门店!$J:$J,"荣耀体验店")+COUNTIFS(通讯通路门店!$S:$S,$G878,通讯通路门店!$J:$J,"荣耀授权专卖店")</f>
        <v>0</v>
      </c>
      <c r="Z878" s="99">
        <f>COUNTIFS(通讯通路门店!$S:$S,$G878,通讯通路门店!$J:$J,"VIVO体验店")</f>
        <v>0</v>
      </c>
      <c r="AA878" s="99">
        <f>COUNTIFS(通讯通路门店!$S:$S,$G878,通讯通路门店!$J:$J,"OPPO体验店")</f>
        <v>0</v>
      </c>
      <c r="AB878" s="99">
        <f>COUNTIFS(通讯通路门店!$S:$S,$G878,通讯通路门店!$J:$J,"华为授权体验店")+COUNTIFS(通讯通路门店!$S:$S,$G878,通讯通路门店!$J:$J,"华为堡垒店")</f>
        <v>0</v>
      </c>
      <c r="AC878" s="99">
        <f>COUNTIFS(通讯通路门店!$S:$S,$G878,通讯通路门店!$J:$J,"小米体验店")</f>
        <v>0</v>
      </c>
      <c r="AD878" s="99">
        <f>COUNTIFS(通讯通路门店!$S:$S,$G878,通讯通路门店!$J:$J,"苹果体验店")</f>
        <v>0</v>
      </c>
      <c r="AE878" s="99">
        <f>COUNTIFS(通讯通路门店!$S:$S,$G878,通讯通路门店!$J:$J,"其他品牌专卖店")</f>
        <v>0</v>
      </c>
      <c r="AF878" s="99">
        <f>SUMIFS(通讯通路门店!$BI:$BI,通讯通路门店!$S:$S,$G878)</f>
        <v>0</v>
      </c>
      <c r="AG878" s="99">
        <f>SUMIFS(通讯通路门店!$BH:$BH,通讯通路门店!$S:$S,$G878)</f>
        <v>0</v>
      </c>
      <c r="AH878" s="99">
        <f t="shared" si="66"/>
        <v>0</v>
      </c>
      <c r="AI878" s="99">
        <f>SUMIFS(通讯通路门店!$BB:$BB,通讯通路门店!$S:$S,$G878)</f>
        <v>0</v>
      </c>
      <c r="AJ878" s="99">
        <f>SUMIFS(通讯通路门店!$BE:$BE,通讯通路门店!$S:$S,$G878)</f>
        <v>0</v>
      </c>
      <c r="AK878" s="99">
        <f>SUMIFS(通讯通路门店!$BG:$BG,通讯通路门店!$S:$S,$G878)</f>
        <v>0</v>
      </c>
      <c r="AL878" s="99">
        <f>SUMIFS(通讯通路门店!$BC:$BC,通讯通路门店!$S:$S,$G878)</f>
        <v>0</v>
      </c>
      <c r="AM878" s="99">
        <f>SUMIFS(通讯通路门店!$BD:$BD,通讯通路门店!$S:$S,$G878)</f>
        <v>0</v>
      </c>
      <c r="AN878" s="99">
        <f>SUMIFS(通讯通路门店!$BF:$BF,通讯通路门店!$S:$S,$G878)</f>
        <v>0</v>
      </c>
      <c r="AO878" s="99">
        <f t="shared" si="67"/>
        <v>0</v>
      </c>
      <c r="AP878" s="99">
        <f>SUMIFS(通讯通路门店!$K:$K,通讯通路门店!$S:$S,$G878)</f>
        <v>0</v>
      </c>
      <c r="AQ878" s="83"/>
      <c r="AR878" s="99">
        <f>SUMIFS(通讯通路门店!$T:$T,通讯通路门店!$S:$S,$G878)</f>
        <v>0</v>
      </c>
      <c r="AS878" s="99">
        <f>SUMIFS(通讯通路门店!$U:$U,通讯通路门店!$S:$S,$G878)</f>
        <v>0</v>
      </c>
      <c r="AT878" s="99">
        <f>SUMIFS(通讯通路门店!$V:$V,通讯通路门店!$S:$S,$G878)</f>
        <v>0</v>
      </c>
      <c r="AU878" s="99">
        <f>SUMIFS(通讯通路门店!$W:$W,通讯通路门店!$S:$S,$G878)</f>
        <v>0</v>
      </c>
      <c r="AV878" s="99">
        <f>SUMIFS(通讯通路门店!$Z:$Z,通讯通路门店!$S:$S,$G878)</f>
        <v>0</v>
      </c>
      <c r="AW878" s="99">
        <f>SUMIFS(通讯通路门店!$AB:$AB,通讯通路门店!$S:$S,$G878)</f>
        <v>0</v>
      </c>
      <c r="AX878" s="99">
        <f>SUMIFS(通讯通路门店!$X:$X,通讯通路门店!$S:$S,$G878)</f>
        <v>0</v>
      </c>
      <c r="AY878" s="99">
        <f>SUMIFS(通讯通路门店!$Y:$Y,通讯通路门店!$S:$S,$G878)</f>
        <v>0</v>
      </c>
      <c r="AZ878" s="99">
        <f>SUMIFS(通讯通路门店!$AA:$AA,通讯通路门店!$S:$S,$G878)</f>
        <v>0</v>
      </c>
      <c r="BA878" s="99">
        <f t="shared" si="68"/>
        <v>0</v>
      </c>
      <c r="BB878" s="99">
        <f t="shared" si="69"/>
        <v>0</v>
      </c>
      <c r="BC878" s="99">
        <f>SUMIFS(通讯通路门店!$W:$W,通讯通路门店!$S:$S,$G878,通讯通路门店!$J:$J,"荣耀体验店")+SUMIFS(通讯通路门店!$W:$W,通讯通路门店!$S:$S,$G878,通讯通路门店!$J:$J,"荣耀授权专卖店")</f>
        <v>0</v>
      </c>
      <c r="BD878" s="99">
        <f>SUMIFS(通讯通路门店!$Z:$Z,通讯通路门店!$S:$S,$G878,通讯通路门店!$J:$J,"VIVO体验店")</f>
        <v>0</v>
      </c>
      <c r="BE878" s="99">
        <f>SUMIFS(通讯通路门店!$AB:$AB,通讯通路门店!$S:$S,$G878,通讯通路门店!$J:$J,"OPPO体验店")</f>
        <v>0</v>
      </c>
      <c r="BF878" s="99">
        <f>SUMIFS(通讯通路门店!$X:$X,通讯通路门店!$S:$S,$G878,通讯通路门店!$J:$J,"华为授权体验店")+SUMIFS(通讯通路门店!$AA:$AA,通讯通路门店!$S:$S,$G878,通讯通路门店!$J:$J,"华为堡垒店")</f>
        <v>0</v>
      </c>
      <c r="BG878" s="99">
        <f>SUMIFS(通讯通路门店!$Y:$Y,通讯通路门店!$S:$S,$G878,通讯通路门店!$J:$J,"小米体验店")</f>
        <v>0</v>
      </c>
      <c r="BH878" s="99">
        <f>SUMIFS(通讯通路门店!$AA:$AA,通讯通路门店!$S:$S,$G878,通讯通路门店!$J:$J,"苹果体验店")</f>
        <v>0</v>
      </c>
      <c r="BI878" s="99">
        <f>SUMIFS(通讯通路门店!$K:$K,通讯通路门店!$S:$S,$G878,通讯通路门店!$J:$J,"其他品牌专卖店")</f>
        <v>0</v>
      </c>
      <c r="BJ878" s="99">
        <f>SUMIFS(通讯通路门店!$AC:$AC,通讯通路门店!$S:$S,$G878)</f>
        <v>0</v>
      </c>
      <c r="BK878" s="99">
        <f>SUMIFS(通讯通路门店!$AD:$AD,通讯通路门店!$S:$S,$G878)</f>
        <v>0</v>
      </c>
      <c r="BL878" s="99">
        <f>SUMIFS(通讯通路门店!$AE:$AE,通讯通路门店!$S:$S,$G878)</f>
        <v>0</v>
      </c>
      <c r="BM878" s="99">
        <f>SUMIFS(通讯通路门店!$AF:$AF,通讯通路门店!$S:$S,$G878)</f>
        <v>0</v>
      </c>
      <c r="BN878" s="99">
        <f>SUMIFS(通讯通路门店!$AG:$AG,通讯通路门店!$S:$S,$G878)</f>
        <v>0</v>
      </c>
      <c r="BO878" s="99">
        <f>SUMIFS(通讯通路门店!$AH:$AH,通讯通路门店!$S:$S,$G878)</f>
        <v>0</v>
      </c>
      <c r="BP878" s="99">
        <f>SUMIFS(通讯通路门店!$AI:$AI,通讯通路门店!$S:$S,$G878)</f>
        <v>0</v>
      </c>
      <c r="BQ878" s="83"/>
    </row>
    <row r="879" spans="1:69">
      <c r="A879" s="99" t="str">
        <f>IFERROR(_xlfn.XLOOKUP($G879,通讯通路门店!$S$4:$S$993933,通讯通路门店!$A$4:$A$993933,0,0),"")</f>
        <v/>
      </c>
      <c r="B879" s="99" t="str">
        <f>IFERROR(_xlfn.XLOOKUP($G879,通讯通路门店!$S$4:$S$993933,通讯通路门店!$B$4:$B$993933,0,0),"")</f>
        <v/>
      </c>
      <c r="C879" s="99" t="str">
        <f>IFERROR(_xlfn.XLOOKUP($G879,通讯通路门店!$S$4:$S$993933,通讯通路门店!$C$4:$C$993933,0,0),"")</f>
        <v/>
      </c>
      <c r="D879" s="99" t="str">
        <f>IFERROR(_xlfn.XLOOKUP($G879,通讯通路门店!$S$4:$S$993933,通讯通路门店!$D$4:$D$993933,0,0),"")</f>
        <v/>
      </c>
      <c r="E879" s="83"/>
      <c r="F879" s="83"/>
      <c r="G879" s="101" t="e">
        <v>#N/A</v>
      </c>
      <c r="H879" s="102" t="str">
        <f>IFERROR(_xlfn.XLOOKUP($G879,通讯通路门店!$S$4:$S$993933,通讯通路门店!$R$4:$R$993933,0,0),"")</f>
        <v/>
      </c>
      <c r="I879" s="83"/>
      <c r="J879" s="83"/>
      <c r="K879" s="83"/>
      <c r="L879" s="83"/>
      <c r="M879" s="83"/>
      <c r="N879" s="83"/>
      <c r="O879" s="83"/>
      <c r="P879" s="83"/>
      <c r="Q879" s="83"/>
      <c r="R879" s="83"/>
      <c r="S879" s="83"/>
      <c r="T879" s="83"/>
      <c r="U879" s="99">
        <f>COUNTIF(通讯通路门店!$S:$S,$G879)</f>
        <v>0</v>
      </c>
      <c r="V879" s="99">
        <f>COUNTIFS(通讯通路门店!$S:$S,$G879,通讯通路门店!$J:$J,"综合卖场")</f>
        <v>0</v>
      </c>
      <c r="W879" s="99">
        <f>SUMIFS(通讯通路门店!$AJ:$AJ,通讯通路门店!$S:$S,通讯客户沙盘!$G879)</f>
        <v>0</v>
      </c>
      <c r="X879" s="99">
        <f t="shared" si="65"/>
        <v>0</v>
      </c>
      <c r="Y879" s="99">
        <f>COUNTIFS(通讯通路门店!$S:$S,$G879,通讯通路门店!$J:$J,"荣耀体验店")+COUNTIFS(通讯通路门店!$S:$S,$G879,通讯通路门店!$J:$J,"荣耀授权专卖店")</f>
        <v>0</v>
      </c>
      <c r="Z879" s="99">
        <f>COUNTIFS(通讯通路门店!$S:$S,$G879,通讯通路门店!$J:$J,"VIVO体验店")</f>
        <v>0</v>
      </c>
      <c r="AA879" s="99">
        <f>COUNTIFS(通讯通路门店!$S:$S,$G879,通讯通路门店!$J:$J,"OPPO体验店")</f>
        <v>0</v>
      </c>
      <c r="AB879" s="99">
        <f>COUNTIFS(通讯通路门店!$S:$S,$G879,通讯通路门店!$J:$J,"华为授权体验店")+COUNTIFS(通讯通路门店!$S:$S,$G879,通讯通路门店!$J:$J,"华为堡垒店")</f>
        <v>0</v>
      </c>
      <c r="AC879" s="99">
        <f>COUNTIFS(通讯通路门店!$S:$S,$G879,通讯通路门店!$J:$J,"小米体验店")</f>
        <v>0</v>
      </c>
      <c r="AD879" s="99">
        <f>COUNTIFS(通讯通路门店!$S:$S,$G879,通讯通路门店!$J:$J,"苹果体验店")</f>
        <v>0</v>
      </c>
      <c r="AE879" s="99">
        <f>COUNTIFS(通讯通路门店!$S:$S,$G879,通讯通路门店!$J:$J,"其他品牌专卖店")</f>
        <v>0</v>
      </c>
      <c r="AF879" s="99">
        <f>SUMIFS(通讯通路门店!$BI:$BI,通讯通路门店!$S:$S,$G879)</f>
        <v>0</v>
      </c>
      <c r="AG879" s="99">
        <f>SUMIFS(通讯通路门店!$BH:$BH,通讯通路门店!$S:$S,$G879)</f>
        <v>0</v>
      </c>
      <c r="AH879" s="99">
        <f t="shared" si="66"/>
        <v>0</v>
      </c>
      <c r="AI879" s="99">
        <f>SUMIFS(通讯通路门店!$BB:$BB,通讯通路门店!$S:$S,$G879)</f>
        <v>0</v>
      </c>
      <c r="AJ879" s="99">
        <f>SUMIFS(通讯通路门店!$BE:$BE,通讯通路门店!$S:$S,$G879)</f>
        <v>0</v>
      </c>
      <c r="AK879" s="99">
        <f>SUMIFS(通讯通路门店!$BG:$BG,通讯通路门店!$S:$S,$G879)</f>
        <v>0</v>
      </c>
      <c r="AL879" s="99">
        <f>SUMIFS(通讯通路门店!$BC:$BC,通讯通路门店!$S:$S,$G879)</f>
        <v>0</v>
      </c>
      <c r="AM879" s="99">
        <f>SUMIFS(通讯通路门店!$BD:$BD,通讯通路门店!$S:$S,$G879)</f>
        <v>0</v>
      </c>
      <c r="AN879" s="99">
        <f>SUMIFS(通讯通路门店!$BF:$BF,通讯通路门店!$S:$S,$G879)</f>
        <v>0</v>
      </c>
      <c r="AO879" s="99">
        <f t="shared" si="67"/>
        <v>0</v>
      </c>
      <c r="AP879" s="99">
        <f>SUMIFS(通讯通路门店!$K:$K,通讯通路门店!$S:$S,$G879)</f>
        <v>0</v>
      </c>
      <c r="AQ879" s="83"/>
      <c r="AR879" s="99">
        <f>SUMIFS(通讯通路门店!$T:$T,通讯通路门店!$S:$S,$G879)</f>
        <v>0</v>
      </c>
      <c r="AS879" s="99">
        <f>SUMIFS(通讯通路门店!$U:$U,通讯通路门店!$S:$S,$G879)</f>
        <v>0</v>
      </c>
      <c r="AT879" s="99">
        <f>SUMIFS(通讯通路门店!$V:$V,通讯通路门店!$S:$S,$G879)</f>
        <v>0</v>
      </c>
      <c r="AU879" s="99">
        <f>SUMIFS(通讯通路门店!$W:$W,通讯通路门店!$S:$S,$G879)</f>
        <v>0</v>
      </c>
      <c r="AV879" s="99">
        <f>SUMIFS(通讯通路门店!$Z:$Z,通讯通路门店!$S:$S,$G879)</f>
        <v>0</v>
      </c>
      <c r="AW879" s="99">
        <f>SUMIFS(通讯通路门店!$AB:$AB,通讯通路门店!$S:$S,$G879)</f>
        <v>0</v>
      </c>
      <c r="AX879" s="99">
        <f>SUMIFS(通讯通路门店!$X:$X,通讯通路门店!$S:$S,$G879)</f>
        <v>0</v>
      </c>
      <c r="AY879" s="99">
        <f>SUMIFS(通讯通路门店!$Y:$Y,通讯通路门店!$S:$S,$G879)</f>
        <v>0</v>
      </c>
      <c r="AZ879" s="99">
        <f>SUMIFS(通讯通路门店!$AA:$AA,通讯通路门店!$S:$S,$G879)</f>
        <v>0</v>
      </c>
      <c r="BA879" s="99">
        <f t="shared" si="68"/>
        <v>0</v>
      </c>
      <c r="BB879" s="99">
        <f t="shared" si="69"/>
        <v>0</v>
      </c>
      <c r="BC879" s="99">
        <f>SUMIFS(通讯通路门店!$W:$W,通讯通路门店!$S:$S,$G879,通讯通路门店!$J:$J,"荣耀体验店")+SUMIFS(通讯通路门店!$W:$W,通讯通路门店!$S:$S,$G879,通讯通路门店!$J:$J,"荣耀授权专卖店")</f>
        <v>0</v>
      </c>
      <c r="BD879" s="99">
        <f>SUMIFS(通讯通路门店!$Z:$Z,通讯通路门店!$S:$S,$G879,通讯通路门店!$J:$J,"VIVO体验店")</f>
        <v>0</v>
      </c>
      <c r="BE879" s="99">
        <f>SUMIFS(通讯通路门店!$AB:$AB,通讯通路门店!$S:$S,$G879,通讯通路门店!$J:$J,"OPPO体验店")</f>
        <v>0</v>
      </c>
      <c r="BF879" s="99">
        <f>SUMIFS(通讯通路门店!$X:$X,通讯通路门店!$S:$S,$G879,通讯通路门店!$J:$J,"华为授权体验店")+SUMIFS(通讯通路门店!$AA:$AA,通讯通路门店!$S:$S,$G879,通讯通路门店!$J:$J,"华为堡垒店")</f>
        <v>0</v>
      </c>
      <c r="BG879" s="99">
        <f>SUMIFS(通讯通路门店!$Y:$Y,通讯通路门店!$S:$S,$G879,通讯通路门店!$J:$J,"小米体验店")</f>
        <v>0</v>
      </c>
      <c r="BH879" s="99">
        <f>SUMIFS(通讯通路门店!$AA:$AA,通讯通路门店!$S:$S,$G879,通讯通路门店!$J:$J,"苹果体验店")</f>
        <v>0</v>
      </c>
      <c r="BI879" s="99">
        <f>SUMIFS(通讯通路门店!$K:$K,通讯通路门店!$S:$S,$G879,通讯通路门店!$J:$J,"其他品牌专卖店")</f>
        <v>0</v>
      </c>
      <c r="BJ879" s="99">
        <f>SUMIFS(通讯通路门店!$AC:$AC,通讯通路门店!$S:$S,$G879)</f>
        <v>0</v>
      </c>
      <c r="BK879" s="99">
        <f>SUMIFS(通讯通路门店!$AD:$AD,通讯通路门店!$S:$S,$G879)</f>
        <v>0</v>
      </c>
      <c r="BL879" s="99">
        <f>SUMIFS(通讯通路门店!$AE:$AE,通讯通路门店!$S:$S,$G879)</f>
        <v>0</v>
      </c>
      <c r="BM879" s="99">
        <f>SUMIFS(通讯通路门店!$AF:$AF,通讯通路门店!$S:$S,$G879)</f>
        <v>0</v>
      </c>
      <c r="BN879" s="99">
        <f>SUMIFS(通讯通路门店!$AG:$AG,通讯通路门店!$S:$S,$G879)</f>
        <v>0</v>
      </c>
      <c r="BO879" s="99">
        <f>SUMIFS(通讯通路门店!$AH:$AH,通讯通路门店!$S:$S,$G879)</f>
        <v>0</v>
      </c>
      <c r="BP879" s="99">
        <f>SUMIFS(通讯通路门店!$AI:$AI,通讯通路门店!$S:$S,$G879)</f>
        <v>0</v>
      </c>
      <c r="BQ879" s="83"/>
    </row>
    <row r="880" spans="1:69">
      <c r="A880" s="99" t="str">
        <f>IFERROR(_xlfn.XLOOKUP($G880,通讯通路门店!$S$4:$S$993933,通讯通路门店!$A$4:$A$993933,0,0),"")</f>
        <v/>
      </c>
      <c r="B880" s="99" t="str">
        <f>IFERROR(_xlfn.XLOOKUP($G880,通讯通路门店!$S$4:$S$993933,通讯通路门店!$B$4:$B$993933,0,0),"")</f>
        <v/>
      </c>
      <c r="C880" s="99" t="str">
        <f>IFERROR(_xlfn.XLOOKUP($G880,通讯通路门店!$S$4:$S$993933,通讯通路门店!$C$4:$C$993933,0,0),"")</f>
        <v/>
      </c>
      <c r="D880" s="99" t="str">
        <f>IFERROR(_xlfn.XLOOKUP($G880,通讯通路门店!$S$4:$S$993933,通讯通路门店!$D$4:$D$993933,0,0),"")</f>
        <v/>
      </c>
      <c r="E880" s="83"/>
      <c r="F880" s="83"/>
      <c r="G880" s="101" t="e">
        <v>#N/A</v>
      </c>
      <c r="H880" s="102" t="str">
        <f>IFERROR(_xlfn.XLOOKUP($G880,通讯通路门店!$S$4:$S$993933,通讯通路门店!$R$4:$R$993933,0,0),"")</f>
        <v/>
      </c>
      <c r="I880" s="83"/>
      <c r="J880" s="83"/>
      <c r="K880" s="83"/>
      <c r="L880" s="83"/>
      <c r="M880" s="83"/>
      <c r="N880" s="83"/>
      <c r="O880" s="83"/>
      <c r="P880" s="83"/>
      <c r="Q880" s="83"/>
      <c r="R880" s="83"/>
      <c r="S880" s="83"/>
      <c r="T880" s="83"/>
      <c r="U880" s="99">
        <f>COUNTIF(通讯通路门店!$S:$S,$G880)</f>
        <v>0</v>
      </c>
      <c r="V880" s="99">
        <f>COUNTIFS(通讯通路门店!$S:$S,$G880,通讯通路门店!$J:$J,"综合卖场")</f>
        <v>0</v>
      </c>
      <c r="W880" s="99">
        <f>SUMIFS(通讯通路门店!$AJ:$AJ,通讯通路门店!$S:$S,通讯客户沙盘!$G880)</f>
        <v>0</v>
      </c>
      <c r="X880" s="99">
        <f t="shared" si="65"/>
        <v>0</v>
      </c>
      <c r="Y880" s="99">
        <f>COUNTIFS(通讯通路门店!$S:$S,$G880,通讯通路门店!$J:$J,"荣耀体验店")+COUNTIFS(通讯通路门店!$S:$S,$G880,通讯通路门店!$J:$J,"荣耀授权专卖店")</f>
        <v>0</v>
      </c>
      <c r="Z880" s="99">
        <f>COUNTIFS(通讯通路门店!$S:$S,$G880,通讯通路门店!$J:$J,"VIVO体验店")</f>
        <v>0</v>
      </c>
      <c r="AA880" s="99">
        <f>COUNTIFS(通讯通路门店!$S:$S,$G880,通讯通路门店!$J:$J,"OPPO体验店")</f>
        <v>0</v>
      </c>
      <c r="AB880" s="99">
        <f>COUNTIFS(通讯通路门店!$S:$S,$G880,通讯通路门店!$J:$J,"华为授权体验店")+COUNTIFS(通讯通路门店!$S:$S,$G880,通讯通路门店!$J:$J,"华为堡垒店")</f>
        <v>0</v>
      </c>
      <c r="AC880" s="99">
        <f>COUNTIFS(通讯通路门店!$S:$S,$G880,通讯通路门店!$J:$J,"小米体验店")</f>
        <v>0</v>
      </c>
      <c r="AD880" s="99">
        <f>COUNTIFS(通讯通路门店!$S:$S,$G880,通讯通路门店!$J:$J,"苹果体验店")</f>
        <v>0</v>
      </c>
      <c r="AE880" s="99">
        <f>COUNTIFS(通讯通路门店!$S:$S,$G880,通讯通路门店!$J:$J,"其他品牌专卖店")</f>
        <v>0</v>
      </c>
      <c r="AF880" s="99">
        <f>SUMIFS(通讯通路门店!$BI:$BI,通讯通路门店!$S:$S,$G880)</f>
        <v>0</v>
      </c>
      <c r="AG880" s="99">
        <f>SUMIFS(通讯通路门店!$BH:$BH,通讯通路门店!$S:$S,$G880)</f>
        <v>0</v>
      </c>
      <c r="AH880" s="99">
        <f t="shared" si="66"/>
        <v>0</v>
      </c>
      <c r="AI880" s="99">
        <f>SUMIFS(通讯通路门店!$BB:$BB,通讯通路门店!$S:$S,$G880)</f>
        <v>0</v>
      </c>
      <c r="AJ880" s="99">
        <f>SUMIFS(通讯通路门店!$BE:$BE,通讯通路门店!$S:$S,$G880)</f>
        <v>0</v>
      </c>
      <c r="AK880" s="99">
        <f>SUMIFS(通讯通路门店!$BG:$BG,通讯通路门店!$S:$S,$G880)</f>
        <v>0</v>
      </c>
      <c r="AL880" s="99">
        <f>SUMIFS(通讯通路门店!$BC:$BC,通讯通路门店!$S:$S,$G880)</f>
        <v>0</v>
      </c>
      <c r="AM880" s="99">
        <f>SUMIFS(通讯通路门店!$BD:$BD,通讯通路门店!$S:$S,$G880)</f>
        <v>0</v>
      </c>
      <c r="AN880" s="99">
        <f>SUMIFS(通讯通路门店!$BF:$BF,通讯通路门店!$S:$S,$G880)</f>
        <v>0</v>
      </c>
      <c r="AO880" s="99">
        <f t="shared" si="67"/>
        <v>0</v>
      </c>
      <c r="AP880" s="99">
        <f>SUMIFS(通讯通路门店!$K:$K,通讯通路门店!$S:$S,$G880)</f>
        <v>0</v>
      </c>
      <c r="AQ880" s="83"/>
      <c r="AR880" s="99">
        <f>SUMIFS(通讯通路门店!$T:$T,通讯通路门店!$S:$S,$G880)</f>
        <v>0</v>
      </c>
      <c r="AS880" s="99">
        <f>SUMIFS(通讯通路门店!$U:$U,通讯通路门店!$S:$S,$G880)</f>
        <v>0</v>
      </c>
      <c r="AT880" s="99">
        <f>SUMIFS(通讯通路门店!$V:$V,通讯通路门店!$S:$S,$G880)</f>
        <v>0</v>
      </c>
      <c r="AU880" s="99">
        <f>SUMIFS(通讯通路门店!$W:$W,通讯通路门店!$S:$S,$G880)</f>
        <v>0</v>
      </c>
      <c r="AV880" s="99">
        <f>SUMIFS(通讯通路门店!$Z:$Z,通讯通路门店!$S:$S,$G880)</f>
        <v>0</v>
      </c>
      <c r="AW880" s="99">
        <f>SUMIFS(通讯通路门店!$AB:$AB,通讯通路门店!$S:$S,$G880)</f>
        <v>0</v>
      </c>
      <c r="AX880" s="99">
        <f>SUMIFS(通讯通路门店!$X:$X,通讯通路门店!$S:$S,$G880)</f>
        <v>0</v>
      </c>
      <c r="AY880" s="99">
        <f>SUMIFS(通讯通路门店!$Y:$Y,通讯通路门店!$S:$S,$G880)</f>
        <v>0</v>
      </c>
      <c r="AZ880" s="99">
        <f>SUMIFS(通讯通路门店!$AA:$AA,通讯通路门店!$S:$S,$G880)</f>
        <v>0</v>
      </c>
      <c r="BA880" s="99">
        <f t="shared" si="68"/>
        <v>0</v>
      </c>
      <c r="BB880" s="99">
        <f t="shared" si="69"/>
        <v>0</v>
      </c>
      <c r="BC880" s="99">
        <f>SUMIFS(通讯通路门店!$W:$W,通讯通路门店!$S:$S,$G880,通讯通路门店!$J:$J,"荣耀体验店")+SUMIFS(通讯通路门店!$W:$W,通讯通路门店!$S:$S,$G880,通讯通路门店!$J:$J,"荣耀授权专卖店")</f>
        <v>0</v>
      </c>
      <c r="BD880" s="99">
        <f>SUMIFS(通讯通路门店!$Z:$Z,通讯通路门店!$S:$S,$G880,通讯通路门店!$J:$J,"VIVO体验店")</f>
        <v>0</v>
      </c>
      <c r="BE880" s="99">
        <f>SUMIFS(通讯通路门店!$AB:$AB,通讯通路门店!$S:$S,$G880,通讯通路门店!$J:$J,"OPPO体验店")</f>
        <v>0</v>
      </c>
      <c r="BF880" s="99">
        <f>SUMIFS(通讯通路门店!$X:$X,通讯通路门店!$S:$S,$G880,通讯通路门店!$J:$J,"华为授权体验店")+SUMIFS(通讯通路门店!$AA:$AA,通讯通路门店!$S:$S,$G880,通讯通路门店!$J:$J,"华为堡垒店")</f>
        <v>0</v>
      </c>
      <c r="BG880" s="99">
        <f>SUMIFS(通讯通路门店!$Y:$Y,通讯通路门店!$S:$S,$G880,通讯通路门店!$J:$J,"小米体验店")</f>
        <v>0</v>
      </c>
      <c r="BH880" s="99">
        <f>SUMIFS(通讯通路门店!$AA:$AA,通讯通路门店!$S:$S,$G880,通讯通路门店!$J:$J,"苹果体验店")</f>
        <v>0</v>
      </c>
      <c r="BI880" s="99">
        <f>SUMIFS(通讯通路门店!$K:$K,通讯通路门店!$S:$S,$G880,通讯通路门店!$J:$J,"其他品牌专卖店")</f>
        <v>0</v>
      </c>
      <c r="BJ880" s="99">
        <f>SUMIFS(通讯通路门店!$AC:$AC,通讯通路门店!$S:$S,$G880)</f>
        <v>0</v>
      </c>
      <c r="BK880" s="99">
        <f>SUMIFS(通讯通路门店!$AD:$AD,通讯通路门店!$S:$S,$G880)</f>
        <v>0</v>
      </c>
      <c r="BL880" s="99">
        <f>SUMIFS(通讯通路门店!$AE:$AE,通讯通路门店!$S:$S,$G880)</f>
        <v>0</v>
      </c>
      <c r="BM880" s="99">
        <f>SUMIFS(通讯通路门店!$AF:$AF,通讯通路门店!$S:$S,$G880)</f>
        <v>0</v>
      </c>
      <c r="BN880" s="99">
        <f>SUMIFS(通讯通路门店!$AG:$AG,通讯通路门店!$S:$S,$G880)</f>
        <v>0</v>
      </c>
      <c r="BO880" s="99">
        <f>SUMIFS(通讯通路门店!$AH:$AH,通讯通路门店!$S:$S,$G880)</f>
        <v>0</v>
      </c>
      <c r="BP880" s="99">
        <f>SUMIFS(通讯通路门店!$AI:$AI,通讯通路门店!$S:$S,$G880)</f>
        <v>0</v>
      </c>
      <c r="BQ880" s="83"/>
    </row>
    <row r="881" spans="1:69">
      <c r="A881" s="99" t="str">
        <f>IFERROR(_xlfn.XLOOKUP($G881,通讯通路门店!$S$4:$S$993933,通讯通路门店!$A$4:$A$993933,0,0),"")</f>
        <v/>
      </c>
      <c r="B881" s="99" t="str">
        <f>IFERROR(_xlfn.XLOOKUP($G881,通讯通路门店!$S$4:$S$993933,通讯通路门店!$B$4:$B$993933,0,0),"")</f>
        <v/>
      </c>
      <c r="C881" s="99" t="str">
        <f>IFERROR(_xlfn.XLOOKUP($G881,通讯通路门店!$S$4:$S$993933,通讯通路门店!$C$4:$C$993933,0,0),"")</f>
        <v/>
      </c>
      <c r="D881" s="99" t="str">
        <f>IFERROR(_xlfn.XLOOKUP($G881,通讯通路门店!$S$4:$S$993933,通讯通路门店!$D$4:$D$993933,0,0),"")</f>
        <v/>
      </c>
      <c r="E881" s="83"/>
      <c r="F881" s="83"/>
      <c r="G881" s="101" t="e">
        <v>#N/A</v>
      </c>
      <c r="H881" s="102" t="str">
        <f>IFERROR(_xlfn.XLOOKUP($G881,通讯通路门店!$S$4:$S$993933,通讯通路门店!$R$4:$R$993933,0,0),"")</f>
        <v/>
      </c>
      <c r="I881" s="83"/>
      <c r="J881" s="83"/>
      <c r="K881" s="83"/>
      <c r="L881" s="83"/>
      <c r="M881" s="83"/>
      <c r="N881" s="83"/>
      <c r="O881" s="83"/>
      <c r="P881" s="83"/>
      <c r="Q881" s="83"/>
      <c r="R881" s="83"/>
      <c r="S881" s="83"/>
      <c r="T881" s="83"/>
      <c r="U881" s="99">
        <f>COUNTIF(通讯通路门店!$S:$S,$G881)</f>
        <v>0</v>
      </c>
      <c r="V881" s="99">
        <f>COUNTIFS(通讯通路门店!$S:$S,$G881,通讯通路门店!$J:$J,"综合卖场")</f>
        <v>0</v>
      </c>
      <c r="W881" s="99">
        <f>SUMIFS(通讯通路门店!$AJ:$AJ,通讯通路门店!$S:$S,通讯客户沙盘!$G881)</f>
        <v>0</v>
      </c>
      <c r="X881" s="99">
        <f t="shared" si="65"/>
        <v>0</v>
      </c>
      <c r="Y881" s="99">
        <f>COUNTIFS(通讯通路门店!$S:$S,$G881,通讯通路门店!$J:$J,"荣耀体验店")+COUNTIFS(通讯通路门店!$S:$S,$G881,通讯通路门店!$J:$J,"荣耀授权专卖店")</f>
        <v>0</v>
      </c>
      <c r="Z881" s="99">
        <f>COUNTIFS(通讯通路门店!$S:$S,$G881,通讯通路门店!$J:$J,"VIVO体验店")</f>
        <v>0</v>
      </c>
      <c r="AA881" s="99">
        <f>COUNTIFS(通讯通路门店!$S:$S,$G881,通讯通路门店!$J:$J,"OPPO体验店")</f>
        <v>0</v>
      </c>
      <c r="AB881" s="99">
        <f>COUNTIFS(通讯通路门店!$S:$S,$G881,通讯通路门店!$J:$J,"华为授权体验店")+COUNTIFS(通讯通路门店!$S:$S,$G881,通讯通路门店!$J:$J,"华为堡垒店")</f>
        <v>0</v>
      </c>
      <c r="AC881" s="99">
        <f>COUNTIFS(通讯通路门店!$S:$S,$G881,通讯通路门店!$J:$J,"小米体验店")</f>
        <v>0</v>
      </c>
      <c r="AD881" s="99">
        <f>COUNTIFS(通讯通路门店!$S:$S,$G881,通讯通路门店!$J:$J,"苹果体验店")</f>
        <v>0</v>
      </c>
      <c r="AE881" s="99">
        <f>COUNTIFS(通讯通路门店!$S:$S,$G881,通讯通路门店!$J:$J,"其他品牌专卖店")</f>
        <v>0</v>
      </c>
      <c r="AF881" s="99">
        <f>SUMIFS(通讯通路门店!$BI:$BI,通讯通路门店!$S:$S,$G881)</f>
        <v>0</v>
      </c>
      <c r="AG881" s="99">
        <f>SUMIFS(通讯通路门店!$BH:$BH,通讯通路门店!$S:$S,$G881)</f>
        <v>0</v>
      </c>
      <c r="AH881" s="99">
        <f t="shared" si="66"/>
        <v>0</v>
      </c>
      <c r="AI881" s="99">
        <f>SUMIFS(通讯通路门店!$BB:$BB,通讯通路门店!$S:$S,$G881)</f>
        <v>0</v>
      </c>
      <c r="AJ881" s="99">
        <f>SUMIFS(通讯通路门店!$BE:$BE,通讯通路门店!$S:$S,$G881)</f>
        <v>0</v>
      </c>
      <c r="AK881" s="99">
        <f>SUMIFS(通讯通路门店!$BG:$BG,通讯通路门店!$S:$S,$G881)</f>
        <v>0</v>
      </c>
      <c r="AL881" s="99">
        <f>SUMIFS(通讯通路门店!$BC:$BC,通讯通路门店!$S:$S,$G881)</f>
        <v>0</v>
      </c>
      <c r="AM881" s="99">
        <f>SUMIFS(通讯通路门店!$BD:$BD,通讯通路门店!$S:$S,$G881)</f>
        <v>0</v>
      </c>
      <c r="AN881" s="99">
        <f>SUMIFS(通讯通路门店!$BF:$BF,通讯通路门店!$S:$S,$G881)</f>
        <v>0</v>
      </c>
      <c r="AO881" s="99">
        <f t="shared" si="67"/>
        <v>0</v>
      </c>
      <c r="AP881" s="99">
        <f>SUMIFS(通讯通路门店!$K:$K,通讯通路门店!$S:$S,$G881)</f>
        <v>0</v>
      </c>
      <c r="AQ881" s="83"/>
      <c r="AR881" s="99">
        <f>SUMIFS(通讯通路门店!$T:$T,通讯通路门店!$S:$S,$G881)</f>
        <v>0</v>
      </c>
      <c r="AS881" s="99">
        <f>SUMIFS(通讯通路门店!$U:$U,通讯通路门店!$S:$S,$G881)</f>
        <v>0</v>
      </c>
      <c r="AT881" s="99">
        <f>SUMIFS(通讯通路门店!$V:$V,通讯通路门店!$S:$S,$G881)</f>
        <v>0</v>
      </c>
      <c r="AU881" s="99">
        <f>SUMIFS(通讯通路门店!$W:$W,通讯通路门店!$S:$S,$G881)</f>
        <v>0</v>
      </c>
      <c r="AV881" s="99">
        <f>SUMIFS(通讯通路门店!$Z:$Z,通讯通路门店!$S:$S,$G881)</f>
        <v>0</v>
      </c>
      <c r="AW881" s="99">
        <f>SUMIFS(通讯通路门店!$AB:$AB,通讯通路门店!$S:$S,$G881)</f>
        <v>0</v>
      </c>
      <c r="AX881" s="99">
        <f>SUMIFS(通讯通路门店!$X:$X,通讯通路门店!$S:$S,$G881)</f>
        <v>0</v>
      </c>
      <c r="AY881" s="99">
        <f>SUMIFS(通讯通路门店!$Y:$Y,通讯通路门店!$S:$S,$G881)</f>
        <v>0</v>
      </c>
      <c r="AZ881" s="99">
        <f>SUMIFS(通讯通路门店!$AA:$AA,通讯通路门店!$S:$S,$G881)</f>
        <v>0</v>
      </c>
      <c r="BA881" s="99">
        <f t="shared" si="68"/>
        <v>0</v>
      </c>
      <c r="BB881" s="99">
        <f t="shared" si="69"/>
        <v>0</v>
      </c>
      <c r="BC881" s="99">
        <f>SUMIFS(通讯通路门店!$W:$W,通讯通路门店!$S:$S,$G881,通讯通路门店!$J:$J,"荣耀体验店")+SUMIFS(通讯通路门店!$W:$W,通讯通路门店!$S:$S,$G881,通讯通路门店!$J:$J,"荣耀授权专卖店")</f>
        <v>0</v>
      </c>
      <c r="BD881" s="99">
        <f>SUMIFS(通讯通路门店!$Z:$Z,通讯通路门店!$S:$S,$G881,通讯通路门店!$J:$J,"VIVO体验店")</f>
        <v>0</v>
      </c>
      <c r="BE881" s="99">
        <f>SUMIFS(通讯通路门店!$AB:$AB,通讯通路门店!$S:$S,$G881,通讯通路门店!$J:$J,"OPPO体验店")</f>
        <v>0</v>
      </c>
      <c r="BF881" s="99">
        <f>SUMIFS(通讯通路门店!$X:$X,通讯通路门店!$S:$S,$G881,通讯通路门店!$J:$J,"华为授权体验店")+SUMIFS(通讯通路门店!$AA:$AA,通讯通路门店!$S:$S,$G881,通讯通路门店!$J:$J,"华为堡垒店")</f>
        <v>0</v>
      </c>
      <c r="BG881" s="99">
        <f>SUMIFS(通讯通路门店!$Y:$Y,通讯通路门店!$S:$S,$G881,通讯通路门店!$J:$J,"小米体验店")</f>
        <v>0</v>
      </c>
      <c r="BH881" s="99">
        <f>SUMIFS(通讯通路门店!$AA:$AA,通讯通路门店!$S:$S,$G881,通讯通路门店!$J:$J,"苹果体验店")</f>
        <v>0</v>
      </c>
      <c r="BI881" s="99">
        <f>SUMIFS(通讯通路门店!$K:$K,通讯通路门店!$S:$S,$G881,通讯通路门店!$J:$J,"其他品牌专卖店")</f>
        <v>0</v>
      </c>
      <c r="BJ881" s="99">
        <f>SUMIFS(通讯通路门店!$AC:$AC,通讯通路门店!$S:$S,$G881)</f>
        <v>0</v>
      </c>
      <c r="BK881" s="99">
        <f>SUMIFS(通讯通路门店!$AD:$AD,通讯通路门店!$S:$S,$G881)</f>
        <v>0</v>
      </c>
      <c r="BL881" s="99">
        <f>SUMIFS(通讯通路门店!$AE:$AE,通讯通路门店!$S:$S,$G881)</f>
        <v>0</v>
      </c>
      <c r="BM881" s="99">
        <f>SUMIFS(通讯通路门店!$AF:$AF,通讯通路门店!$S:$S,$G881)</f>
        <v>0</v>
      </c>
      <c r="BN881" s="99">
        <f>SUMIFS(通讯通路门店!$AG:$AG,通讯通路门店!$S:$S,$G881)</f>
        <v>0</v>
      </c>
      <c r="BO881" s="99">
        <f>SUMIFS(通讯通路门店!$AH:$AH,通讯通路门店!$S:$S,$G881)</f>
        <v>0</v>
      </c>
      <c r="BP881" s="99">
        <f>SUMIFS(通讯通路门店!$AI:$AI,通讯通路门店!$S:$S,$G881)</f>
        <v>0</v>
      </c>
      <c r="BQ881" s="83"/>
    </row>
    <row r="882" spans="1:69">
      <c r="A882" s="99" t="str">
        <f>IFERROR(_xlfn.XLOOKUP($G882,通讯通路门店!$S$4:$S$993933,通讯通路门店!$A$4:$A$993933,0,0),"")</f>
        <v/>
      </c>
      <c r="B882" s="99" t="str">
        <f>IFERROR(_xlfn.XLOOKUP($G882,通讯通路门店!$S$4:$S$993933,通讯通路门店!$B$4:$B$993933,0,0),"")</f>
        <v/>
      </c>
      <c r="C882" s="99" t="str">
        <f>IFERROR(_xlfn.XLOOKUP($G882,通讯通路门店!$S$4:$S$993933,通讯通路门店!$C$4:$C$993933,0,0),"")</f>
        <v/>
      </c>
      <c r="D882" s="99" t="str">
        <f>IFERROR(_xlfn.XLOOKUP($G882,通讯通路门店!$S$4:$S$993933,通讯通路门店!$D$4:$D$993933,0,0),"")</f>
        <v/>
      </c>
      <c r="E882" s="83"/>
      <c r="F882" s="83"/>
      <c r="G882" s="101" t="e">
        <v>#N/A</v>
      </c>
      <c r="H882" s="102" t="str">
        <f>IFERROR(_xlfn.XLOOKUP($G882,通讯通路门店!$S$4:$S$993933,通讯通路门店!$R$4:$R$993933,0,0),"")</f>
        <v/>
      </c>
      <c r="I882" s="83"/>
      <c r="J882" s="83"/>
      <c r="K882" s="83"/>
      <c r="L882" s="83"/>
      <c r="M882" s="83"/>
      <c r="N882" s="83"/>
      <c r="O882" s="83"/>
      <c r="P882" s="83"/>
      <c r="Q882" s="83"/>
      <c r="R882" s="83"/>
      <c r="S882" s="83"/>
      <c r="T882" s="83"/>
      <c r="U882" s="99">
        <f>COUNTIF(通讯通路门店!$S:$S,$G882)</f>
        <v>0</v>
      </c>
      <c r="V882" s="99">
        <f>COUNTIFS(通讯通路门店!$S:$S,$G882,通讯通路门店!$J:$J,"综合卖场")</f>
        <v>0</v>
      </c>
      <c r="W882" s="99">
        <f>SUMIFS(通讯通路门店!$AJ:$AJ,通讯通路门店!$S:$S,通讯客户沙盘!$G882)</f>
        <v>0</v>
      </c>
      <c r="X882" s="99">
        <f t="shared" si="65"/>
        <v>0</v>
      </c>
      <c r="Y882" s="99">
        <f>COUNTIFS(通讯通路门店!$S:$S,$G882,通讯通路门店!$J:$J,"荣耀体验店")+COUNTIFS(通讯通路门店!$S:$S,$G882,通讯通路门店!$J:$J,"荣耀授权专卖店")</f>
        <v>0</v>
      </c>
      <c r="Z882" s="99">
        <f>COUNTIFS(通讯通路门店!$S:$S,$G882,通讯通路门店!$J:$J,"VIVO体验店")</f>
        <v>0</v>
      </c>
      <c r="AA882" s="99">
        <f>COUNTIFS(通讯通路门店!$S:$S,$G882,通讯通路门店!$J:$J,"OPPO体验店")</f>
        <v>0</v>
      </c>
      <c r="AB882" s="99">
        <f>COUNTIFS(通讯通路门店!$S:$S,$G882,通讯通路门店!$J:$J,"华为授权体验店")+COUNTIFS(通讯通路门店!$S:$S,$G882,通讯通路门店!$J:$J,"华为堡垒店")</f>
        <v>0</v>
      </c>
      <c r="AC882" s="99">
        <f>COUNTIFS(通讯通路门店!$S:$S,$G882,通讯通路门店!$J:$J,"小米体验店")</f>
        <v>0</v>
      </c>
      <c r="AD882" s="99">
        <f>COUNTIFS(通讯通路门店!$S:$S,$G882,通讯通路门店!$J:$J,"苹果体验店")</f>
        <v>0</v>
      </c>
      <c r="AE882" s="99">
        <f>COUNTIFS(通讯通路门店!$S:$S,$G882,通讯通路门店!$J:$J,"其他品牌专卖店")</f>
        <v>0</v>
      </c>
      <c r="AF882" s="99">
        <f>SUMIFS(通讯通路门店!$BI:$BI,通讯通路门店!$S:$S,$G882)</f>
        <v>0</v>
      </c>
      <c r="AG882" s="99">
        <f>SUMIFS(通讯通路门店!$BH:$BH,通讯通路门店!$S:$S,$G882)</f>
        <v>0</v>
      </c>
      <c r="AH882" s="99">
        <f t="shared" si="66"/>
        <v>0</v>
      </c>
      <c r="AI882" s="99">
        <f>SUMIFS(通讯通路门店!$BB:$BB,通讯通路门店!$S:$S,$G882)</f>
        <v>0</v>
      </c>
      <c r="AJ882" s="99">
        <f>SUMIFS(通讯通路门店!$BE:$BE,通讯通路门店!$S:$S,$G882)</f>
        <v>0</v>
      </c>
      <c r="AK882" s="99">
        <f>SUMIFS(通讯通路门店!$BG:$BG,通讯通路门店!$S:$S,$G882)</f>
        <v>0</v>
      </c>
      <c r="AL882" s="99">
        <f>SUMIFS(通讯通路门店!$BC:$BC,通讯通路门店!$S:$S,$G882)</f>
        <v>0</v>
      </c>
      <c r="AM882" s="99">
        <f>SUMIFS(通讯通路门店!$BD:$BD,通讯通路门店!$S:$S,$G882)</f>
        <v>0</v>
      </c>
      <c r="AN882" s="99">
        <f>SUMIFS(通讯通路门店!$BF:$BF,通讯通路门店!$S:$S,$G882)</f>
        <v>0</v>
      </c>
      <c r="AO882" s="99">
        <f t="shared" si="67"/>
        <v>0</v>
      </c>
      <c r="AP882" s="99">
        <f>SUMIFS(通讯通路门店!$K:$K,通讯通路门店!$S:$S,$G882)</f>
        <v>0</v>
      </c>
      <c r="AQ882" s="83"/>
      <c r="AR882" s="99">
        <f>SUMIFS(通讯通路门店!$T:$T,通讯通路门店!$S:$S,$G882)</f>
        <v>0</v>
      </c>
      <c r="AS882" s="99">
        <f>SUMIFS(通讯通路门店!$U:$U,通讯通路门店!$S:$S,$G882)</f>
        <v>0</v>
      </c>
      <c r="AT882" s="99">
        <f>SUMIFS(通讯通路门店!$V:$V,通讯通路门店!$S:$S,$G882)</f>
        <v>0</v>
      </c>
      <c r="AU882" s="99">
        <f>SUMIFS(通讯通路门店!$W:$W,通讯通路门店!$S:$S,$G882)</f>
        <v>0</v>
      </c>
      <c r="AV882" s="99">
        <f>SUMIFS(通讯通路门店!$Z:$Z,通讯通路门店!$S:$S,$G882)</f>
        <v>0</v>
      </c>
      <c r="AW882" s="99">
        <f>SUMIFS(通讯通路门店!$AB:$AB,通讯通路门店!$S:$S,$G882)</f>
        <v>0</v>
      </c>
      <c r="AX882" s="99">
        <f>SUMIFS(通讯通路门店!$X:$X,通讯通路门店!$S:$S,$G882)</f>
        <v>0</v>
      </c>
      <c r="AY882" s="99">
        <f>SUMIFS(通讯通路门店!$Y:$Y,通讯通路门店!$S:$S,$G882)</f>
        <v>0</v>
      </c>
      <c r="AZ882" s="99">
        <f>SUMIFS(通讯通路门店!$AA:$AA,通讯通路门店!$S:$S,$G882)</f>
        <v>0</v>
      </c>
      <c r="BA882" s="99">
        <f t="shared" si="68"/>
        <v>0</v>
      </c>
      <c r="BB882" s="99">
        <f t="shared" si="69"/>
        <v>0</v>
      </c>
      <c r="BC882" s="99">
        <f>SUMIFS(通讯通路门店!$W:$W,通讯通路门店!$S:$S,$G882,通讯通路门店!$J:$J,"荣耀体验店")+SUMIFS(通讯通路门店!$W:$W,通讯通路门店!$S:$S,$G882,通讯通路门店!$J:$J,"荣耀授权专卖店")</f>
        <v>0</v>
      </c>
      <c r="BD882" s="99">
        <f>SUMIFS(通讯通路门店!$Z:$Z,通讯通路门店!$S:$S,$G882,通讯通路门店!$J:$J,"VIVO体验店")</f>
        <v>0</v>
      </c>
      <c r="BE882" s="99">
        <f>SUMIFS(通讯通路门店!$AB:$AB,通讯通路门店!$S:$S,$G882,通讯通路门店!$J:$J,"OPPO体验店")</f>
        <v>0</v>
      </c>
      <c r="BF882" s="99">
        <f>SUMIFS(通讯通路门店!$X:$X,通讯通路门店!$S:$S,$G882,通讯通路门店!$J:$J,"华为授权体验店")+SUMIFS(通讯通路门店!$AA:$AA,通讯通路门店!$S:$S,$G882,通讯通路门店!$J:$J,"华为堡垒店")</f>
        <v>0</v>
      </c>
      <c r="BG882" s="99">
        <f>SUMIFS(通讯通路门店!$Y:$Y,通讯通路门店!$S:$S,$G882,通讯通路门店!$J:$J,"小米体验店")</f>
        <v>0</v>
      </c>
      <c r="BH882" s="99">
        <f>SUMIFS(通讯通路门店!$AA:$AA,通讯通路门店!$S:$S,$G882,通讯通路门店!$J:$J,"苹果体验店")</f>
        <v>0</v>
      </c>
      <c r="BI882" s="99">
        <f>SUMIFS(通讯通路门店!$K:$K,通讯通路门店!$S:$S,$G882,通讯通路门店!$J:$J,"其他品牌专卖店")</f>
        <v>0</v>
      </c>
      <c r="BJ882" s="99">
        <f>SUMIFS(通讯通路门店!$AC:$AC,通讯通路门店!$S:$S,$G882)</f>
        <v>0</v>
      </c>
      <c r="BK882" s="99">
        <f>SUMIFS(通讯通路门店!$AD:$AD,通讯通路门店!$S:$S,$G882)</f>
        <v>0</v>
      </c>
      <c r="BL882" s="99">
        <f>SUMIFS(通讯通路门店!$AE:$AE,通讯通路门店!$S:$S,$G882)</f>
        <v>0</v>
      </c>
      <c r="BM882" s="99">
        <f>SUMIFS(通讯通路门店!$AF:$AF,通讯通路门店!$S:$S,$G882)</f>
        <v>0</v>
      </c>
      <c r="BN882" s="99">
        <f>SUMIFS(通讯通路门店!$AG:$AG,通讯通路门店!$S:$S,$G882)</f>
        <v>0</v>
      </c>
      <c r="BO882" s="99">
        <f>SUMIFS(通讯通路门店!$AH:$AH,通讯通路门店!$S:$S,$G882)</f>
        <v>0</v>
      </c>
      <c r="BP882" s="99">
        <f>SUMIFS(通讯通路门店!$AI:$AI,通讯通路门店!$S:$S,$G882)</f>
        <v>0</v>
      </c>
      <c r="BQ882" s="83"/>
    </row>
    <row r="883" spans="1:69">
      <c r="A883" s="99" t="str">
        <f>IFERROR(_xlfn.XLOOKUP($G883,通讯通路门店!$S$4:$S$993933,通讯通路门店!$A$4:$A$993933,0,0),"")</f>
        <v/>
      </c>
      <c r="B883" s="99" t="str">
        <f>IFERROR(_xlfn.XLOOKUP($G883,通讯通路门店!$S$4:$S$993933,通讯通路门店!$B$4:$B$993933,0,0),"")</f>
        <v/>
      </c>
      <c r="C883" s="99" t="str">
        <f>IFERROR(_xlfn.XLOOKUP($G883,通讯通路门店!$S$4:$S$993933,通讯通路门店!$C$4:$C$993933,0,0),"")</f>
        <v/>
      </c>
      <c r="D883" s="99" t="str">
        <f>IFERROR(_xlfn.XLOOKUP($G883,通讯通路门店!$S$4:$S$993933,通讯通路门店!$D$4:$D$993933,0,0),"")</f>
        <v/>
      </c>
      <c r="E883" s="83"/>
      <c r="F883" s="83"/>
      <c r="G883" s="101" t="e">
        <v>#N/A</v>
      </c>
      <c r="H883" s="102" t="str">
        <f>IFERROR(_xlfn.XLOOKUP($G883,通讯通路门店!$S$4:$S$993933,通讯通路门店!$R$4:$R$993933,0,0),"")</f>
        <v/>
      </c>
      <c r="I883" s="83"/>
      <c r="J883" s="83"/>
      <c r="K883" s="83"/>
      <c r="L883" s="83"/>
      <c r="M883" s="83"/>
      <c r="N883" s="83"/>
      <c r="O883" s="83"/>
      <c r="P883" s="83"/>
      <c r="Q883" s="83"/>
      <c r="R883" s="83"/>
      <c r="S883" s="83"/>
      <c r="T883" s="83"/>
      <c r="U883" s="99">
        <f>COUNTIF(通讯通路门店!$S:$S,$G883)</f>
        <v>0</v>
      </c>
      <c r="V883" s="99">
        <f>COUNTIFS(通讯通路门店!$S:$S,$G883,通讯通路门店!$J:$J,"综合卖场")</f>
        <v>0</v>
      </c>
      <c r="W883" s="99">
        <f>SUMIFS(通讯通路门店!$AJ:$AJ,通讯通路门店!$S:$S,通讯客户沙盘!$G883)</f>
        <v>0</v>
      </c>
      <c r="X883" s="99">
        <f t="shared" si="65"/>
        <v>0</v>
      </c>
      <c r="Y883" s="99">
        <f>COUNTIFS(通讯通路门店!$S:$S,$G883,通讯通路门店!$J:$J,"荣耀体验店")+COUNTIFS(通讯通路门店!$S:$S,$G883,通讯通路门店!$J:$J,"荣耀授权专卖店")</f>
        <v>0</v>
      </c>
      <c r="Z883" s="99">
        <f>COUNTIFS(通讯通路门店!$S:$S,$G883,通讯通路门店!$J:$J,"VIVO体验店")</f>
        <v>0</v>
      </c>
      <c r="AA883" s="99">
        <f>COUNTIFS(通讯通路门店!$S:$S,$G883,通讯通路门店!$J:$J,"OPPO体验店")</f>
        <v>0</v>
      </c>
      <c r="AB883" s="99">
        <f>COUNTIFS(通讯通路门店!$S:$S,$G883,通讯通路门店!$J:$J,"华为授权体验店")+COUNTIFS(通讯通路门店!$S:$S,$G883,通讯通路门店!$J:$J,"华为堡垒店")</f>
        <v>0</v>
      </c>
      <c r="AC883" s="99">
        <f>COUNTIFS(通讯通路门店!$S:$S,$G883,通讯通路门店!$J:$J,"小米体验店")</f>
        <v>0</v>
      </c>
      <c r="AD883" s="99">
        <f>COUNTIFS(通讯通路门店!$S:$S,$G883,通讯通路门店!$J:$J,"苹果体验店")</f>
        <v>0</v>
      </c>
      <c r="AE883" s="99">
        <f>COUNTIFS(通讯通路门店!$S:$S,$G883,通讯通路门店!$J:$J,"其他品牌专卖店")</f>
        <v>0</v>
      </c>
      <c r="AF883" s="99">
        <f>SUMIFS(通讯通路门店!$BI:$BI,通讯通路门店!$S:$S,$G883)</f>
        <v>0</v>
      </c>
      <c r="AG883" s="99">
        <f>SUMIFS(通讯通路门店!$BH:$BH,通讯通路门店!$S:$S,$G883)</f>
        <v>0</v>
      </c>
      <c r="AH883" s="99">
        <f t="shared" si="66"/>
        <v>0</v>
      </c>
      <c r="AI883" s="99">
        <f>SUMIFS(通讯通路门店!$BB:$BB,通讯通路门店!$S:$S,$G883)</f>
        <v>0</v>
      </c>
      <c r="AJ883" s="99">
        <f>SUMIFS(通讯通路门店!$BE:$BE,通讯通路门店!$S:$S,$G883)</f>
        <v>0</v>
      </c>
      <c r="AK883" s="99">
        <f>SUMIFS(通讯通路门店!$BG:$BG,通讯通路门店!$S:$S,$G883)</f>
        <v>0</v>
      </c>
      <c r="AL883" s="99">
        <f>SUMIFS(通讯通路门店!$BC:$BC,通讯通路门店!$S:$S,$G883)</f>
        <v>0</v>
      </c>
      <c r="AM883" s="99">
        <f>SUMIFS(通讯通路门店!$BD:$BD,通讯通路门店!$S:$S,$G883)</f>
        <v>0</v>
      </c>
      <c r="AN883" s="99">
        <f>SUMIFS(通讯通路门店!$BF:$BF,通讯通路门店!$S:$S,$G883)</f>
        <v>0</v>
      </c>
      <c r="AO883" s="99">
        <f t="shared" si="67"/>
        <v>0</v>
      </c>
      <c r="AP883" s="99">
        <f>SUMIFS(通讯通路门店!$K:$K,通讯通路门店!$S:$S,$G883)</f>
        <v>0</v>
      </c>
      <c r="AQ883" s="83"/>
      <c r="AR883" s="99">
        <f>SUMIFS(通讯通路门店!$T:$T,通讯通路门店!$S:$S,$G883)</f>
        <v>0</v>
      </c>
      <c r="AS883" s="99">
        <f>SUMIFS(通讯通路门店!$U:$U,通讯通路门店!$S:$S,$G883)</f>
        <v>0</v>
      </c>
      <c r="AT883" s="99">
        <f>SUMIFS(通讯通路门店!$V:$V,通讯通路门店!$S:$S,$G883)</f>
        <v>0</v>
      </c>
      <c r="AU883" s="99">
        <f>SUMIFS(通讯通路门店!$W:$W,通讯通路门店!$S:$S,$G883)</f>
        <v>0</v>
      </c>
      <c r="AV883" s="99">
        <f>SUMIFS(通讯通路门店!$Z:$Z,通讯通路门店!$S:$S,$G883)</f>
        <v>0</v>
      </c>
      <c r="AW883" s="99">
        <f>SUMIFS(通讯通路门店!$AB:$AB,通讯通路门店!$S:$S,$G883)</f>
        <v>0</v>
      </c>
      <c r="AX883" s="99">
        <f>SUMIFS(通讯通路门店!$X:$X,通讯通路门店!$S:$S,$G883)</f>
        <v>0</v>
      </c>
      <c r="AY883" s="99">
        <f>SUMIFS(通讯通路门店!$Y:$Y,通讯通路门店!$S:$S,$G883)</f>
        <v>0</v>
      </c>
      <c r="AZ883" s="99">
        <f>SUMIFS(通讯通路门店!$AA:$AA,通讯通路门店!$S:$S,$G883)</f>
        <v>0</v>
      </c>
      <c r="BA883" s="99">
        <f t="shared" si="68"/>
        <v>0</v>
      </c>
      <c r="BB883" s="99">
        <f t="shared" si="69"/>
        <v>0</v>
      </c>
      <c r="BC883" s="99">
        <f>SUMIFS(通讯通路门店!$W:$W,通讯通路门店!$S:$S,$G883,通讯通路门店!$J:$J,"荣耀体验店")+SUMIFS(通讯通路门店!$W:$W,通讯通路门店!$S:$S,$G883,通讯通路门店!$J:$J,"荣耀授权专卖店")</f>
        <v>0</v>
      </c>
      <c r="BD883" s="99">
        <f>SUMIFS(通讯通路门店!$Z:$Z,通讯通路门店!$S:$S,$G883,通讯通路门店!$J:$J,"VIVO体验店")</f>
        <v>0</v>
      </c>
      <c r="BE883" s="99">
        <f>SUMIFS(通讯通路门店!$AB:$AB,通讯通路门店!$S:$S,$G883,通讯通路门店!$J:$J,"OPPO体验店")</f>
        <v>0</v>
      </c>
      <c r="BF883" s="99">
        <f>SUMIFS(通讯通路门店!$X:$X,通讯通路门店!$S:$S,$G883,通讯通路门店!$J:$J,"华为授权体验店")+SUMIFS(通讯通路门店!$AA:$AA,通讯通路门店!$S:$S,$G883,通讯通路门店!$J:$J,"华为堡垒店")</f>
        <v>0</v>
      </c>
      <c r="BG883" s="99">
        <f>SUMIFS(通讯通路门店!$Y:$Y,通讯通路门店!$S:$S,$G883,通讯通路门店!$J:$J,"小米体验店")</f>
        <v>0</v>
      </c>
      <c r="BH883" s="99">
        <f>SUMIFS(通讯通路门店!$AA:$AA,通讯通路门店!$S:$S,$G883,通讯通路门店!$J:$J,"苹果体验店")</f>
        <v>0</v>
      </c>
      <c r="BI883" s="99">
        <f>SUMIFS(通讯通路门店!$K:$K,通讯通路门店!$S:$S,$G883,通讯通路门店!$J:$J,"其他品牌专卖店")</f>
        <v>0</v>
      </c>
      <c r="BJ883" s="99">
        <f>SUMIFS(通讯通路门店!$AC:$AC,通讯通路门店!$S:$S,$G883)</f>
        <v>0</v>
      </c>
      <c r="BK883" s="99">
        <f>SUMIFS(通讯通路门店!$AD:$AD,通讯通路门店!$S:$S,$G883)</f>
        <v>0</v>
      </c>
      <c r="BL883" s="99">
        <f>SUMIFS(通讯通路门店!$AE:$AE,通讯通路门店!$S:$S,$G883)</f>
        <v>0</v>
      </c>
      <c r="BM883" s="99">
        <f>SUMIFS(通讯通路门店!$AF:$AF,通讯通路门店!$S:$S,$G883)</f>
        <v>0</v>
      </c>
      <c r="BN883" s="99">
        <f>SUMIFS(通讯通路门店!$AG:$AG,通讯通路门店!$S:$S,$G883)</f>
        <v>0</v>
      </c>
      <c r="BO883" s="99">
        <f>SUMIFS(通讯通路门店!$AH:$AH,通讯通路门店!$S:$S,$G883)</f>
        <v>0</v>
      </c>
      <c r="BP883" s="99">
        <f>SUMIFS(通讯通路门店!$AI:$AI,通讯通路门店!$S:$S,$G883)</f>
        <v>0</v>
      </c>
      <c r="BQ883" s="83"/>
    </row>
    <row r="884" spans="1:69">
      <c r="A884" s="99" t="str">
        <f>IFERROR(_xlfn.XLOOKUP($G884,通讯通路门店!$S$4:$S$993933,通讯通路门店!$A$4:$A$993933,0,0),"")</f>
        <v/>
      </c>
      <c r="B884" s="99" t="str">
        <f>IFERROR(_xlfn.XLOOKUP($G884,通讯通路门店!$S$4:$S$993933,通讯通路门店!$B$4:$B$993933,0,0),"")</f>
        <v/>
      </c>
      <c r="C884" s="99" t="str">
        <f>IFERROR(_xlfn.XLOOKUP($G884,通讯通路门店!$S$4:$S$993933,通讯通路门店!$C$4:$C$993933,0,0),"")</f>
        <v/>
      </c>
      <c r="D884" s="99" t="str">
        <f>IFERROR(_xlfn.XLOOKUP($G884,通讯通路门店!$S$4:$S$993933,通讯通路门店!$D$4:$D$993933,0,0),"")</f>
        <v/>
      </c>
      <c r="E884" s="83"/>
      <c r="F884" s="83"/>
      <c r="G884" s="101" t="e">
        <v>#N/A</v>
      </c>
      <c r="H884" s="102" t="str">
        <f>IFERROR(_xlfn.XLOOKUP($G884,通讯通路门店!$S$4:$S$993933,通讯通路门店!$R$4:$R$993933,0,0),"")</f>
        <v/>
      </c>
      <c r="I884" s="83"/>
      <c r="J884" s="83"/>
      <c r="K884" s="83"/>
      <c r="L884" s="83"/>
      <c r="M884" s="83"/>
      <c r="N884" s="83"/>
      <c r="O884" s="83"/>
      <c r="P884" s="83"/>
      <c r="Q884" s="83"/>
      <c r="R884" s="83"/>
      <c r="S884" s="83"/>
      <c r="T884" s="83"/>
      <c r="U884" s="99">
        <f>COUNTIF(通讯通路门店!$S:$S,$G884)</f>
        <v>0</v>
      </c>
      <c r="V884" s="99">
        <f>COUNTIFS(通讯通路门店!$S:$S,$G884,通讯通路门店!$J:$J,"综合卖场")</f>
        <v>0</v>
      </c>
      <c r="W884" s="99">
        <f>SUMIFS(通讯通路门店!$AJ:$AJ,通讯通路门店!$S:$S,通讯客户沙盘!$G884)</f>
        <v>0</v>
      </c>
      <c r="X884" s="99">
        <f t="shared" si="65"/>
        <v>0</v>
      </c>
      <c r="Y884" s="99">
        <f>COUNTIFS(通讯通路门店!$S:$S,$G884,通讯通路门店!$J:$J,"荣耀体验店")+COUNTIFS(通讯通路门店!$S:$S,$G884,通讯通路门店!$J:$J,"荣耀授权专卖店")</f>
        <v>0</v>
      </c>
      <c r="Z884" s="99">
        <f>COUNTIFS(通讯通路门店!$S:$S,$G884,通讯通路门店!$J:$J,"VIVO体验店")</f>
        <v>0</v>
      </c>
      <c r="AA884" s="99">
        <f>COUNTIFS(通讯通路门店!$S:$S,$G884,通讯通路门店!$J:$J,"OPPO体验店")</f>
        <v>0</v>
      </c>
      <c r="AB884" s="99">
        <f>COUNTIFS(通讯通路门店!$S:$S,$G884,通讯通路门店!$J:$J,"华为授权体验店")+COUNTIFS(通讯通路门店!$S:$S,$G884,通讯通路门店!$J:$J,"华为堡垒店")</f>
        <v>0</v>
      </c>
      <c r="AC884" s="99">
        <f>COUNTIFS(通讯通路门店!$S:$S,$G884,通讯通路门店!$J:$J,"小米体验店")</f>
        <v>0</v>
      </c>
      <c r="AD884" s="99">
        <f>COUNTIFS(通讯通路门店!$S:$S,$G884,通讯通路门店!$J:$J,"苹果体验店")</f>
        <v>0</v>
      </c>
      <c r="AE884" s="99">
        <f>COUNTIFS(通讯通路门店!$S:$S,$G884,通讯通路门店!$J:$J,"其他品牌专卖店")</f>
        <v>0</v>
      </c>
      <c r="AF884" s="99">
        <f>SUMIFS(通讯通路门店!$BI:$BI,通讯通路门店!$S:$S,$G884)</f>
        <v>0</v>
      </c>
      <c r="AG884" s="99">
        <f>SUMIFS(通讯通路门店!$BH:$BH,通讯通路门店!$S:$S,$G884)</f>
        <v>0</v>
      </c>
      <c r="AH884" s="99">
        <f t="shared" si="66"/>
        <v>0</v>
      </c>
      <c r="AI884" s="99">
        <f>SUMIFS(通讯通路门店!$BB:$BB,通讯通路门店!$S:$S,$G884)</f>
        <v>0</v>
      </c>
      <c r="AJ884" s="99">
        <f>SUMIFS(通讯通路门店!$BE:$BE,通讯通路门店!$S:$S,$G884)</f>
        <v>0</v>
      </c>
      <c r="AK884" s="99">
        <f>SUMIFS(通讯通路门店!$BG:$BG,通讯通路门店!$S:$S,$G884)</f>
        <v>0</v>
      </c>
      <c r="AL884" s="99">
        <f>SUMIFS(通讯通路门店!$BC:$BC,通讯通路门店!$S:$S,$G884)</f>
        <v>0</v>
      </c>
      <c r="AM884" s="99">
        <f>SUMIFS(通讯通路门店!$BD:$BD,通讯通路门店!$S:$S,$G884)</f>
        <v>0</v>
      </c>
      <c r="AN884" s="99">
        <f>SUMIFS(通讯通路门店!$BF:$BF,通讯通路门店!$S:$S,$G884)</f>
        <v>0</v>
      </c>
      <c r="AO884" s="99">
        <f t="shared" si="67"/>
        <v>0</v>
      </c>
      <c r="AP884" s="99">
        <f>SUMIFS(通讯通路门店!$K:$K,通讯通路门店!$S:$S,$G884)</f>
        <v>0</v>
      </c>
      <c r="AQ884" s="83"/>
      <c r="AR884" s="99">
        <f>SUMIFS(通讯通路门店!$T:$T,通讯通路门店!$S:$S,$G884)</f>
        <v>0</v>
      </c>
      <c r="AS884" s="99">
        <f>SUMIFS(通讯通路门店!$U:$U,通讯通路门店!$S:$S,$G884)</f>
        <v>0</v>
      </c>
      <c r="AT884" s="99">
        <f>SUMIFS(通讯通路门店!$V:$V,通讯通路门店!$S:$S,$G884)</f>
        <v>0</v>
      </c>
      <c r="AU884" s="99">
        <f>SUMIFS(通讯通路门店!$W:$W,通讯通路门店!$S:$S,$G884)</f>
        <v>0</v>
      </c>
      <c r="AV884" s="99">
        <f>SUMIFS(通讯通路门店!$Z:$Z,通讯通路门店!$S:$S,$G884)</f>
        <v>0</v>
      </c>
      <c r="AW884" s="99">
        <f>SUMIFS(通讯通路门店!$AB:$AB,通讯通路门店!$S:$S,$G884)</f>
        <v>0</v>
      </c>
      <c r="AX884" s="99">
        <f>SUMIFS(通讯通路门店!$X:$X,通讯通路门店!$S:$S,$G884)</f>
        <v>0</v>
      </c>
      <c r="AY884" s="99">
        <f>SUMIFS(通讯通路门店!$Y:$Y,通讯通路门店!$S:$S,$G884)</f>
        <v>0</v>
      </c>
      <c r="AZ884" s="99">
        <f>SUMIFS(通讯通路门店!$AA:$AA,通讯通路门店!$S:$S,$G884)</f>
        <v>0</v>
      </c>
      <c r="BA884" s="99">
        <f t="shared" si="68"/>
        <v>0</v>
      </c>
      <c r="BB884" s="99">
        <f t="shared" si="69"/>
        <v>0</v>
      </c>
      <c r="BC884" s="99">
        <f>SUMIFS(通讯通路门店!$W:$W,通讯通路门店!$S:$S,$G884,通讯通路门店!$J:$J,"荣耀体验店")+SUMIFS(通讯通路门店!$W:$W,通讯通路门店!$S:$S,$G884,通讯通路门店!$J:$J,"荣耀授权专卖店")</f>
        <v>0</v>
      </c>
      <c r="BD884" s="99">
        <f>SUMIFS(通讯通路门店!$Z:$Z,通讯通路门店!$S:$S,$G884,通讯通路门店!$J:$J,"VIVO体验店")</f>
        <v>0</v>
      </c>
      <c r="BE884" s="99">
        <f>SUMIFS(通讯通路门店!$AB:$AB,通讯通路门店!$S:$S,$G884,通讯通路门店!$J:$J,"OPPO体验店")</f>
        <v>0</v>
      </c>
      <c r="BF884" s="99">
        <f>SUMIFS(通讯通路门店!$X:$X,通讯通路门店!$S:$S,$G884,通讯通路门店!$J:$J,"华为授权体验店")+SUMIFS(通讯通路门店!$AA:$AA,通讯通路门店!$S:$S,$G884,通讯通路门店!$J:$J,"华为堡垒店")</f>
        <v>0</v>
      </c>
      <c r="BG884" s="99">
        <f>SUMIFS(通讯通路门店!$Y:$Y,通讯通路门店!$S:$S,$G884,通讯通路门店!$J:$J,"小米体验店")</f>
        <v>0</v>
      </c>
      <c r="BH884" s="99">
        <f>SUMIFS(通讯通路门店!$AA:$AA,通讯通路门店!$S:$S,$G884,通讯通路门店!$J:$J,"苹果体验店")</f>
        <v>0</v>
      </c>
      <c r="BI884" s="99">
        <f>SUMIFS(通讯通路门店!$K:$K,通讯通路门店!$S:$S,$G884,通讯通路门店!$J:$J,"其他品牌专卖店")</f>
        <v>0</v>
      </c>
      <c r="BJ884" s="99">
        <f>SUMIFS(通讯通路门店!$AC:$AC,通讯通路门店!$S:$S,$G884)</f>
        <v>0</v>
      </c>
      <c r="BK884" s="99">
        <f>SUMIFS(通讯通路门店!$AD:$AD,通讯通路门店!$S:$S,$G884)</f>
        <v>0</v>
      </c>
      <c r="BL884" s="99">
        <f>SUMIFS(通讯通路门店!$AE:$AE,通讯通路门店!$S:$S,$G884)</f>
        <v>0</v>
      </c>
      <c r="BM884" s="99">
        <f>SUMIFS(通讯通路门店!$AF:$AF,通讯通路门店!$S:$S,$G884)</f>
        <v>0</v>
      </c>
      <c r="BN884" s="99">
        <f>SUMIFS(通讯通路门店!$AG:$AG,通讯通路门店!$S:$S,$G884)</f>
        <v>0</v>
      </c>
      <c r="BO884" s="99">
        <f>SUMIFS(通讯通路门店!$AH:$AH,通讯通路门店!$S:$S,$G884)</f>
        <v>0</v>
      </c>
      <c r="BP884" s="99">
        <f>SUMIFS(通讯通路门店!$AI:$AI,通讯通路门店!$S:$S,$G884)</f>
        <v>0</v>
      </c>
      <c r="BQ884" s="83"/>
    </row>
    <row r="885" spans="1:69">
      <c r="A885" s="99" t="str">
        <f>IFERROR(_xlfn.XLOOKUP($G885,通讯通路门店!$S$4:$S$993933,通讯通路门店!$A$4:$A$993933,0,0),"")</f>
        <v/>
      </c>
      <c r="B885" s="99" t="str">
        <f>IFERROR(_xlfn.XLOOKUP($G885,通讯通路门店!$S$4:$S$993933,通讯通路门店!$B$4:$B$993933,0,0),"")</f>
        <v/>
      </c>
      <c r="C885" s="99" t="str">
        <f>IFERROR(_xlfn.XLOOKUP($G885,通讯通路门店!$S$4:$S$993933,通讯通路门店!$C$4:$C$993933,0,0),"")</f>
        <v/>
      </c>
      <c r="D885" s="99" t="str">
        <f>IFERROR(_xlfn.XLOOKUP($G885,通讯通路门店!$S$4:$S$993933,通讯通路门店!$D$4:$D$993933,0,0),"")</f>
        <v/>
      </c>
      <c r="E885" s="83"/>
      <c r="F885" s="83"/>
      <c r="G885" s="101" t="e">
        <v>#N/A</v>
      </c>
      <c r="H885" s="102" t="str">
        <f>IFERROR(_xlfn.XLOOKUP($G885,通讯通路门店!$S$4:$S$993933,通讯通路门店!$R$4:$R$993933,0,0),"")</f>
        <v/>
      </c>
      <c r="I885" s="83"/>
      <c r="J885" s="83"/>
      <c r="K885" s="83"/>
      <c r="L885" s="83"/>
      <c r="M885" s="83"/>
      <c r="N885" s="83"/>
      <c r="O885" s="83"/>
      <c r="P885" s="83"/>
      <c r="Q885" s="83"/>
      <c r="R885" s="83"/>
      <c r="S885" s="83"/>
      <c r="T885" s="83"/>
      <c r="U885" s="99">
        <f>COUNTIF(通讯通路门店!$S:$S,$G885)</f>
        <v>0</v>
      </c>
      <c r="V885" s="99">
        <f>COUNTIFS(通讯通路门店!$S:$S,$G885,通讯通路门店!$J:$J,"综合卖场")</f>
        <v>0</v>
      </c>
      <c r="W885" s="99">
        <f>SUMIFS(通讯通路门店!$AJ:$AJ,通讯通路门店!$S:$S,通讯客户沙盘!$G885)</f>
        <v>0</v>
      </c>
      <c r="X885" s="99">
        <f t="shared" si="65"/>
        <v>0</v>
      </c>
      <c r="Y885" s="99">
        <f>COUNTIFS(通讯通路门店!$S:$S,$G885,通讯通路门店!$J:$J,"荣耀体验店")+COUNTIFS(通讯通路门店!$S:$S,$G885,通讯通路门店!$J:$J,"荣耀授权专卖店")</f>
        <v>0</v>
      </c>
      <c r="Z885" s="99">
        <f>COUNTIFS(通讯通路门店!$S:$S,$G885,通讯通路门店!$J:$J,"VIVO体验店")</f>
        <v>0</v>
      </c>
      <c r="AA885" s="99">
        <f>COUNTIFS(通讯通路门店!$S:$S,$G885,通讯通路门店!$J:$J,"OPPO体验店")</f>
        <v>0</v>
      </c>
      <c r="AB885" s="99">
        <f>COUNTIFS(通讯通路门店!$S:$S,$G885,通讯通路门店!$J:$J,"华为授权体验店")+COUNTIFS(通讯通路门店!$S:$S,$G885,通讯通路门店!$J:$J,"华为堡垒店")</f>
        <v>0</v>
      </c>
      <c r="AC885" s="99">
        <f>COUNTIFS(通讯通路门店!$S:$S,$G885,通讯通路门店!$J:$J,"小米体验店")</f>
        <v>0</v>
      </c>
      <c r="AD885" s="99">
        <f>COUNTIFS(通讯通路门店!$S:$S,$G885,通讯通路门店!$J:$J,"苹果体验店")</f>
        <v>0</v>
      </c>
      <c r="AE885" s="99">
        <f>COUNTIFS(通讯通路门店!$S:$S,$G885,通讯通路门店!$J:$J,"其他品牌专卖店")</f>
        <v>0</v>
      </c>
      <c r="AF885" s="99">
        <f>SUMIFS(通讯通路门店!$BI:$BI,通讯通路门店!$S:$S,$G885)</f>
        <v>0</v>
      </c>
      <c r="AG885" s="99">
        <f>SUMIFS(通讯通路门店!$BH:$BH,通讯通路门店!$S:$S,$G885)</f>
        <v>0</v>
      </c>
      <c r="AH885" s="99">
        <f t="shared" si="66"/>
        <v>0</v>
      </c>
      <c r="AI885" s="99">
        <f>SUMIFS(通讯通路门店!$BB:$BB,通讯通路门店!$S:$S,$G885)</f>
        <v>0</v>
      </c>
      <c r="AJ885" s="99">
        <f>SUMIFS(通讯通路门店!$BE:$BE,通讯通路门店!$S:$S,$G885)</f>
        <v>0</v>
      </c>
      <c r="AK885" s="99">
        <f>SUMIFS(通讯通路门店!$BG:$BG,通讯通路门店!$S:$S,$G885)</f>
        <v>0</v>
      </c>
      <c r="AL885" s="99">
        <f>SUMIFS(通讯通路门店!$BC:$BC,通讯通路门店!$S:$S,$G885)</f>
        <v>0</v>
      </c>
      <c r="AM885" s="99">
        <f>SUMIFS(通讯通路门店!$BD:$BD,通讯通路门店!$S:$S,$G885)</f>
        <v>0</v>
      </c>
      <c r="AN885" s="99">
        <f>SUMIFS(通讯通路门店!$BF:$BF,通讯通路门店!$S:$S,$G885)</f>
        <v>0</v>
      </c>
      <c r="AO885" s="99">
        <f t="shared" si="67"/>
        <v>0</v>
      </c>
      <c r="AP885" s="99">
        <f>SUMIFS(通讯通路门店!$K:$K,通讯通路门店!$S:$S,$G885)</f>
        <v>0</v>
      </c>
      <c r="AQ885" s="83"/>
      <c r="AR885" s="99">
        <f>SUMIFS(通讯通路门店!$T:$T,通讯通路门店!$S:$S,$G885)</f>
        <v>0</v>
      </c>
      <c r="AS885" s="99">
        <f>SUMIFS(通讯通路门店!$U:$U,通讯通路门店!$S:$S,$G885)</f>
        <v>0</v>
      </c>
      <c r="AT885" s="99">
        <f>SUMIFS(通讯通路门店!$V:$V,通讯通路门店!$S:$S,$G885)</f>
        <v>0</v>
      </c>
      <c r="AU885" s="99">
        <f>SUMIFS(通讯通路门店!$W:$W,通讯通路门店!$S:$S,$G885)</f>
        <v>0</v>
      </c>
      <c r="AV885" s="99">
        <f>SUMIFS(通讯通路门店!$Z:$Z,通讯通路门店!$S:$S,$G885)</f>
        <v>0</v>
      </c>
      <c r="AW885" s="99">
        <f>SUMIFS(通讯通路门店!$AB:$AB,通讯通路门店!$S:$S,$G885)</f>
        <v>0</v>
      </c>
      <c r="AX885" s="99">
        <f>SUMIFS(通讯通路门店!$X:$X,通讯通路门店!$S:$S,$G885)</f>
        <v>0</v>
      </c>
      <c r="AY885" s="99">
        <f>SUMIFS(通讯通路门店!$Y:$Y,通讯通路门店!$S:$S,$G885)</f>
        <v>0</v>
      </c>
      <c r="AZ885" s="99">
        <f>SUMIFS(通讯通路门店!$AA:$AA,通讯通路门店!$S:$S,$G885)</f>
        <v>0</v>
      </c>
      <c r="BA885" s="99">
        <f t="shared" si="68"/>
        <v>0</v>
      </c>
      <c r="BB885" s="99">
        <f t="shared" si="69"/>
        <v>0</v>
      </c>
      <c r="BC885" s="99">
        <f>SUMIFS(通讯通路门店!$W:$W,通讯通路门店!$S:$S,$G885,通讯通路门店!$J:$J,"荣耀体验店")+SUMIFS(通讯通路门店!$W:$W,通讯通路门店!$S:$S,$G885,通讯通路门店!$J:$J,"荣耀授权专卖店")</f>
        <v>0</v>
      </c>
      <c r="BD885" s="99">
        <f>SUMIFS(通讯通路门店!$Z:$Z,通讯通路门店!$S:$S,$G885,通讯通路门店!$J:$J,"VIVO体验店")</f>
        <v>0</v>
      </c>
      <c r="BE885" s="99">
        <f>SUMIFS(通讯通路门店!$AB:$AB,通讯通路门店!$S:$S,$G885,通讯通路门店!$J:$J,"OPPO体验店")</f>
        <v>0</v>
      </c>
      <c r="BF885" s="99">
        <f>SUMIFS(通讯通路门店!$X:$X,通讯通路门店!$S:$S,$G885,通讯通路门店!$J:$J,"华为授权体验店")+SUMIFS(通讯通路门店!$AA:$AA,通讯通路门店!$S:$S,$G885,通讯通路门店!$J:$J,"华为堡垒店")</f>
        <v>0</v>
      </c>
      <c r="BG885" s="99">
        <f>SUMIFS(通讯通路门店!$Y:$Y,通讯通路门店!$S:$S,$G885,通讯通路门店!$J:$J,"小米体验店")</f>
        <v>0</v>
      </c>
      <c r="BH885" s="99">
        <f>SUMIFS(通讯通路门店!$AA:$AA,通讯通路门店!$S:$S,$G885,通讯通路门店!$J:$J,"苹果体验店")</f>
        <v>0</v>
      </c>
      <c r="BI885" s="99">
        <f>SUMIFS(通讯通路门店!$K:$K,通讯通路门店!$S:$S,$G885,通讯通路门店!$J:$J,"其他品牌专卖店")</f>
        <v>0</v>
      </c>
      <c r="BJ885" s="99">
        <f>SUMIFS(通讯通路门店!$AC:$AC,通讯通路门店!$S:$S,$G885)</f>
        <v>0</v>
      </c>
      <c r="BK885" s="99">
        <f>SUMIFS(通讯通路门店!$AD:$AD,通讯通路门店!$S:$S,$G885)</f>
        <v>0</v>
      </c>
      <c r="BL885" s="99">
        <f>SUMIFS(通讯通路门店!$AE:$AE,通讯通路门店!$S:$S,$G885)</f>
        <v>0</v>
      </c>
      <c r="BM885" s="99">
        <f>SUMIFS(通讯通路门店!$AF:$AF,通讯通路门店!$S:$S,$G885)</f>
        <v>0</v>
      </c>
      <c r="BN885" s="99">
        <f>SUMIFS(通讯通路门店!$AG:$AG,通讯通路门店!$S:$S,$G885)</f>
        <v>0</v>
      </c>
      <c r="BO885" s="99">
        <f>SUMIFS(通讯通路门店!$AH:$AH,通讯通路门店!$S:$S,$G885)</f>
        <v>0</v>
      </c>
      <c r="BP885" s="99">
        <f>SUMIFS(通讯通路门店!$AI:$AI,通讯通路门店!$S:$S,$G885)</f>
        <v>0</v>
      </c>
      <c r="BQ885" s="83"/>
    </row>
    <row r="886" spans="1:69">
      <c r="A886" s="99" t="str">
        <f>IFERROR(_xlfn.XLOOKUP($G886,通讯通路门店!$S$4:$S$993933,通讯通路门店!$A$4:$A$993933,0,0),"")</f>
        <v/>
      </c>
      <c r="B886" s="99" t="str">
        <f>IFERROR(_xlfn.XLOOKUP($G886,通讯通路门店!$S$4:$S$993933,通讯通路门店!$B$4:$B$993933,0,0),"")</f>
        <v/>
      </c>
      <c r="C886" s="99" t="str">
        <f>IFERROR(_xlfn.XLOOKUP($G886,通讯通路门店!$S$4:$S$993933,通讯通路门店!$C$4:$C$993933,0,0),"")</f>
        <v/>
      </c>
      <c r="D886" s="99" t="str">
        <f>IFERROR(_xlfn.XLOOKUP($G886,通讯通路门店!$S$4:$S$993933,通讯通路门店!$D$4:$D$993933,0,0),"")</f>
        <v/>
      </c>
      <c r="E886" s="83"/>
      <c r="F886" s="83"/>
      <c r="G886" s="101" t="e">
        <v>#N/A</v>
      </c>
      <c r="H886" s="102" t="str">
        <f>IFERROR(_xlfn.XLOOKUP($G886,通讯通路门店!$S$4:$S$993933,通讯通路门店!$R$4:$R$993933,0,0),"")</f>
        <v/>
      </c>
      <c r="I886" s="83"/>
      <c r="J886" s="83"/>
      <c r="K886" s="83"/>
      <c r="L886" s="83"/>
      <c r="M886" s="83"/>
      <c r="N886" s="83"/>
      <c r="O886" s="83"/>
      <c r="P886" s="83"/>
      <c r="Q886" s="83"/>
      <c r="R886" s="83"/>
      <c r="S886" s="83"/>
      <c r="T886" s="83"/>
      <c r="U886" s="99">
        <f>COUNTIF(通讯通路门店!$S:$S,$G886)</f>
        <v>0</v>
      </c>
      <c r="V886" s="99">
        <f>COUNTIFS(通讯通路门店!$S:$S,$G886,通讯通路门店!$J:$J,"综合卖场")</f>
        <v>0</v>
      </c>
      <c r="W886" s="99">
        <f>SUMIFS(通讯通路门店!$AJ:$AJ,通讯通路门店!$S:$S,通讯客户沙盘!$G886)</f>
        <v>0</v>
      </c>
      <c r="X886" s="99">
        <f t="shared" si="65"/>
        <v>0</v>
      </c>
      <c r="Y886" s="99">
        <f>COUNTIFS(通讯通路门店!$S:$S,$G886,通讯通路门店!$J:$J,"荣耀体验店")+COUNTIFS(通讯通路门店!$S:$S,$G886,通讯通路门店!$J:$J,"荣耀授权专卖店")</f>
        <v>0</v>
      </c>
      <c r="Z886" s="99">
        <f>COUNTIFS(通讯通路门店!$S:$S,$G886,通讯通路门店!$J:$J,"VIVO体验店")</f>
        <v>0</v>
      </c>
      <c r="AA886" s="99">
        <f>COUNTIFS(通讯通路门店!$S:$S,$G886,通讯通路门店!$J:$J,"OPPO体验店")</f>
        <v>0</v>
      </c>
      <c r="AB886" s="99">
        <f>COUNTIFS(通讯通路门店!$S:$S,$G886,通讯通路门店!$J:$J,"华为授权体验店")+COUNTIFS(通讯通路门店!$S:$S,$G886,通讯通路门店!$J:$J,"华为堡垒店")</f>
        <v>0</v>
      </c>
      <c r="AC886" s="99">
        <f>COUNTIFS(通讯通路门店!$S:$S,$G886,通讯通路门店!$J:$J,"小米体验店")</f>
        <v>0</v>
      </c>
      <c r="AD886" s="99">
        <f>COUNTIFS(通讯通路门店!$S:$S,$G886,通讯通路门店!$J:$J,"苹果体验店")</f>
        <v>0</v>
      </c>
      <c r="AE886" s="99">
        <f>COUNTIFS(通讯通路门店!$S:$S,$G886,通讯通路门店!$J:$J,"其他品牌专卖店")</f>
        <v>0</v>
      </c>
      <c r="AF886" s="99">
        <f>SUMIFS(通讯通路门店!$BI:$BI,通讯通路门店!$S:$S,$G886)</f>
        <v>0</v>
      </c>
      <c r="AG886" s="99">
        <f>SUMIFS(通讯通路门店!$BH:$BH,通讯通路门店!$S:$S,$G886)</f>
        <v>0</v>
      </c>
      <c r="AH886" s="99">
        <f t="shared" si="66"/>
        <v>0</v>
      </c>
      <c r="AI886" s="99">
        <f>SUMIFS(通讯通路门店!$BB:$BB,通讯通路门店!$S:$S,$G886)</f>
        <v>0</v>
      </c>
      <c r="AJ886" s="99">
        <f>SUMIFS(通讯通路门店!$BE:$BE,通讯通路门店!$S:$S,$G886)</f>
        <v>0</v>
      </c>
      <c r="AK886" s="99">
        <f>SUMIFS(通讯通路门店!$BG:$BG,通讯通路门店!$S:$S,$G886)</f>
        <v>0</v>
      </c>
      <c r="AL886" s="99">
        <f>SUMIFS(通讯通路门店!$BC:$BC,通讯通路门店!$S:$S,$G886)</f>
        <v>0</v>
      </c>
      <c r="AM886" s="99">
        <f>SUMIFS(通讯通路门店!$BD:$BD,通讯通路门店!$S:$S,$G886)</f>
        <v>0</v>
      </c>
      <c r="AN886" s="99">
        <f>SUMIFS(通讯通路门店!$BF:$BF,通讯通路门店!$S:$S,$G886)</f>
        <v>0</v>
      </c>
      <c r="AO886" s="99">
        <f t="shared" si="67"/>
        <v>0</v>
      </c>
      <c r="AP886" s="99">
        <f>SUMIFS(通讯通路门店!$K:$K,通讯通路门店!$S:$S,$G886)</f>
        <v>0</v>
      </c>
      <c r="AQ886" s="83"/>
      <c r="AR886" s="99">
        <f>SUMIFS(通讯通路门店!$T:$T,通讯通路门店!$S:$S,$G886)</f>
        <v>0</v>
      </c>
      <c r="AS886" s="99">
        <f>SUMIFS(通讯通路门店!$U:$U,通讯通路门店!$S:$S,$G886)</f>
        <v>0</v>
      </c>
      <c r="AT886" s="99">
        <f>SUMIFS(通讯通路门店!$V:$V,通讯通路门店!$S:$S,$G886)</f>
        <v>0</v>
      </c>
      <c r="AU886" s="99">
        <f>SUMIFS(通讯通路门店!$W:$W,通讯通路门店!$S:$S,$G886)</f>
        <v>0</v>
      </c>
      <c r="AV886" s="99">
        <f>SUMIFS(通讯通路门店!$Z:$Z,通讯通路门店!$S:$S,$G886)</f>
        <v>0</v>
      </c>
      <c r="AW886" s="99">
        <f>SUMIFS(通讯通路门店!$AB:$AB,通讯通路门店!$S:$S,$G886)</f>
        <v>0</v>
      </c>
      <c r="AX886" s="99">
        <f>SUMIFS(通讯通路门店!$X:$X,通讯通路门店!$S:$S,$G886)</f>
        <v>0</v>
      </c>
      <c r="AY886" s="99">
        <f>SUMIFS(通讯通路门店!$Y:$Y,通讯通路门店!$S:$S,$G886)</f>
        <v>0</v>
      </c>
      <c r="AZ886" s="99">
        <f>SUMIFS(通讯通路门店!$AA:$AA,通讯通路门店!$S:$S,$G886)</f>
        <v>0</v>
      </c>
      <c r="BA886" s="99">
        <f t="shared" si="68"/>
        <v>0</v>
      </c>
      <c r="BB886" s="99">
        <f t="shared" si="69"/>
        <v>0</v>
      </c>
      <c r="BC886" s="99">
        <f>SUMIFS(通讯通路门店!$W:$W,通讯通路门店!$S:$S,$G886,通讯通路门店!$J:$J,"荣耀体验店")+SUMIFS(通讯通路门店!$W:$W,通讯通路门店!$S:$S,$G886,通讯通路门店!$J:$J,"荣耀授权专卖店")</f>
        <v>0</v>
      </c>
      <c r="BD886" s="99">
        <f>SUMIFS(通讯通路门店!$Z:$Z,通讯通路门店!$S:$S,$G886,通讯通路门店!$J:$J,"VIVO体验店")</f>
        <v>0</v>
      </c>
      <c r="BE886" s="99">
        <f>SUMIFS(通讯通路门店!$AB:$AB,通讯通路门店!$S:$S,$G886,通讯通路门店!$J:$J,"OPPO体验店")</f>
        <v>0</v>
      </c>
      <c r="BF886" s="99">
        <f>SUMIFS(通讯通路门店!$X:$X,通讯通路门店!$S:$S,$G886,通讯通路门店!$J:$J,"华为授权体验店")+SUMIFS(通讯通路门店!$AA:$AA,通讯通路门店!$S:$S,$G886,通讯通路门店!$J:$J,"华为堡垒店")</f>
        <v>0</v>
      </c>
      <c r="BG886" s="99">
        <f>SUMIFS(通讯通路门店!$Y:$Y,通讯通路门店!$S:$S,$G886,通讯通路门店!$J:$J,"小米体验店")</f>
        <v>0</v>
      </c>
      <c r="BH886" s="99">
        <f>SUMIFS(通讯通路门店!$AA:$AA,通讯通路门店!$S:$S,$G886,通讯通路门店!$J:$J,"苹果体验店")</f>
        <v>0</v>
      </c>
      <c r="BI886" s="99">
        <f>SUMIFS(通讯通路门店!$K:$K,通讯通路门店!$S:$S,$G886,通讯通路门店!$J:$J,"其他品牌专卖店")</f>
        <v>0</v>
      </c>
      <c r="BJ886" s="99">
        <f>SUMIFS(通讯通路门店!$AC:$AC,通讯通路门店!$S:$S,$G886)</f>
        <v>0</v>
      </c>
      <c r="BK886" s="99">
        <f>SUMIFS(通讯通路门店!$AD:$AD,通讯通路门店!$S:$S,$G886)</f>
        <v>0</v>
      </c>
      <c r="BL886" s="99">
        <f>SUMIFS(通讯通路门店!$AE:$AE,通讯通路门店!$S:$S,$G886)</f>
        <v>0</v>
      </c>
      <c r="BM886" s="99">
        <f>SUMIFS(通讯通路门店!$AF:$AF,通讯通路门店!$S:$S,$G886)</f>
        <v>0</v>
      </c>
      <c r="BN886" s="99">
        <f>SUMIFS(通讯通路门店!$AG:$AG,通讯通路门店!$S:$S,$G886)</f>
        <v>0</v>
      </c>
      <c r="BO886" s="99">
        <f>SUMIFS(通讯通路门店!$AH:$AH,通讯通路门店!$S:$S,$G886)</f>
        <v>0</v>
      </c>
      <c r="BP886" s="99">
        <f>SUMIFS(通讯通路门店!$AI:$AI,通讯通路门店!$S:$S,$G886)</f>
        <v>0</v>
      </c>
      <c r="BQ886" s="83"/>
    </row>
    <row r="887" spans="1:69">
      <c r="A887" s="99" t="str">
        <f>IFERROR(_xlfn.XLOOKUP($G887,通讯通路门店!$S$4:$S$993933,通讯通路门店!$A$4:$A$993933,0,0),"")</f>
        <v/>
      </c>
      <c r="B887" s="99" t="str">
        <f>IFERROR(_xlfn.XLOOKUP($G887,通讯通路门店!$S$4:$S$993933,通讯通路门店!$B$4:$B$993933,0,0),"")</f>
        <v/>
      </c>
      <c r="C887" s="99" t="str">
        <f>IFERROR(_xlfn.XLOOKUP($G887,通讯通路门店!$S$4:$S$993933,通讯通路门店!$C$4:$C$993933,0,0),"")</f>
        <v/>
      </c>
      <c r="D887" s="99" t="str">
        <f>IFERROR(_xlfn.XLOOKUP($G887,通讯通路门店!$S$4:$S$993933,通讯通路门店!$D$4:$D$993933,0,0),"")</f>
        <v/>
      </c>
      <c r="E887" s="83"/>
      <c r="F887" s="83"/>
      <c r="G887" s="101" t="e">
        <v>#N/A</v>
      </c>
      <c r="H887" s="102" t="str">
        <f>IFERROR(_xlfn.XLOOKUP($G887,通讯通路门店!$S$4:$S$993933,通讯通路门店!$R$4:$R$993933,0,0),"")</f>
        <v/>
      </c>
      <c r="I887" s="83"/>
      <c r="J887" s="83"/>
      <c r="K887" s="83"/>
      <c r="L887" s="83"/>
      <c r="M887" s="83"/>
      <c r="N887" s="83"/>
      <c r="O887" s="83"/>
      <c r="P887" s="83"/>
      <c r="Q887" s="83"/>
      <c r="R887" s="83"/>
      <c r="S887" s="83"/>
      <c r="T887" s="83"/>
      <c r="U887" s="99">
        <f>COUNTIF(通讯通路门店!$S:$S,$G887)</f>
        <v>0</v>
      </c>
      <c r="V887" s="99">
        <f>COUNTIFS(通讯通路门店!$S:$S,$G887,通讯通路门店!$J:$J,"综合卖场")</f>
        <v>0</v>
      </c>
      <c r="W887" s="99">
        <f>SUMIFS(通讯通路门店!$AJ:$AJ,通讯通路门店!$S:$S,通讯客户沙盘!$G887)</f>
        <v>0</v>
      </c>
      <c r="X887" s="99">
        <f t="shared" si="65"/>
        <v>0</v>
      </c>
      <c r="Y887" s="99">
        <f>COUNTIFS(通讯通路门店!$S:$S,$G887,通讯通路门店!$J:$J,"荣耀体验店")+COUNTIFS(通讯通路门店!$S:$S,$G887,通讯通路门店!$J:$J,"荣耀授权专卖店")</f>
        <v>0</v>
      </c>
      <c r="Z887" s="99">
        <f>COUNTIFS(通讯通路门店!$S:$S,$G887,通讯通路门店!$J:$J,"VIVO体验店")</f>
        <v>0</v>
      </c>
      <c r="AA887" s="99">
        <f>COUNTIFS(通讯通路门店!$S:$S,$G887,通讯通路门店!$J:$J,"OPPO体验店")</f>
        <v>0</v>
      </c>
      <c r="AB887" s="99">
        <f>COUNTIFS(通讯通路门店!$S:$S,$G887,通讯通路门店!$J:$J,"华为授权体验店")+COUNTIFS(通讯通路门店!$S:$S,$G887,通讯通路门店!$J:$J,"华为堡垒店")</f>
        <v>0</v>
      </c>
      <c r="AC887" s="99">
        <f>COUNTIFS(通讯通路门店!$S:$S,$G887,通讯通路门店!$J:$J,"小米体验店")</f>
        <v>0</v>
      </c>
      <c r="AD887" s="99">
        <f>COUNTIFS(通讯通路门店!$S:$S,$G887,通讯通路门店!$J:$J,"苹果体验店")</f>
        <v>0</v>
      </c>
      <c r="AE887" s="99">
        <f>COUNTIFS(通讯通路门店!$S:$S,$G887,通讯通路门店!$J:$J,"其他品牌专卖店")</f>
        <v>0</v>
      </c>
      <c r="AF887" s="99">
        <f>SUMIFS(通讯通路门店!$BI:$BI,通讯通路门店!$S:$S,$G887)</f>
        <v>0</v>
      </c>
      <c r="AG887" s="99">
        <f>SUMIFS(通讯通路门店!$BH:$BH,通讯通路门店!$S:$S,$G887)</f>
        <v>0</v>
      </c>
      <c r="AH887" s="99">
        <f t="shared" si="66"/>
        <v>0</v>
      </c>
      <c r="AI887" s="99">
        <f>SUMIFS(通讯通路门店!$BB:$BB,通讯通路门店!$S:$S,$G887)</f>
        <v>0</v>
      </c>
      <c r="AJ887" s="99">
        <f>SUMIFS(通讯通路门店!$BE:$BE,通讯通路门店!$S:$S,$G887)</f>
        <v>0</v>
      </c>
      <c r="AK887" s="99">
        <f>SUMIFS(通讯通路门店!$BG:$BG,通讯通路门店!$S:$S,$G887)</f>
        <v>0</v>
      </c>
      <c r="AL887" s="99">
        <f>SUMIFS(通讯通路门店!$BC:$BC,通讯通路门店!$S:$S,$G887)</f>
        <v>0</v>
      </c>
      <c r="AM887" s="99">
        <f>SUMIFS(通讯通路门店!$BD:$BD,通讯通路门店!$S:$S,$G887)</f>
        <v>0</v>
      </c>
      <c r="AN887" s="99">
        <f>SUMIFS(通讯通路门店!$BF:$BF,通讯通路门店!$S:$S,$G887)</f>
        <v>0</v>
      </c>
      <c r="AO887" s="99">
        <f t="shared" si="67"/>
        <v>0</v>
      </c>
      <c r="AP887" s="99">
        <f>SUMIFS(通讯通路门店!$K:$K,通讯通路门店!$S:$S,$G887)</f>
        <v>0</v>
      </c>
      <c r="AQ887" s="83"/>
      <c r="AR887" s="99">
        <f>SUMIFS(通讯通路门店!$T:$T,通讯通路门店!$S:$S,$G887)</f>
        <v>0</v>
      </c>
      <c r="AS887" s="99">
        <f>SUMIFS(通讯通路门店!$U:$U,通讯通路门店!$S:$S,$G887)</f>
        <v>0</v>
      </c>
      <c r="AT887" s="99">
        <f>SUMIFS(通讯通路门店!$V:$V,通讯通路门店!$S:$S,$G887)</f>
        <v>0</v>
      </c>
      <c r="AU887" s="99">
        <f>SUMIFS(通讯通路门店!$W:$W,通讯通路门店!$S:$S,$G887)</f>
        <v>0</v>
      </c>
      <c r="AV887" s="99">
        <f>SUMIFS(通讯通路门店!$Z:$Z,通讯通路门店!$S:$S,$G887)</f>
        <v>0</v>
      </c>
      <c r="AW887" s="99">
        <f>SUMIFS(通讯通路门店!$AB:$AB,通讯通路门店!$S:$S,$G887)</f>
        <v>0</v>
      </c>
      <c r="AX887" s="99">
        <f>SUMIFS(通讯通路门店!$X:$X,通讯通路门店!$S:$S,$G887)</f>
        <v>0</v>
      </c>
      <c r="AY887" s="99">
        <f>SUMIFS(通讯通路门店!$Y:$Y,通讯通路门店!$S:$S,$G887)</f>
        <v>0</v>
      </c>
      <c r="AZ887" s="99">
        <f>SUMIFS(通讯通路门店!$AA:$AA,通讯通路门店!$S:$S,$G887)</f>
        <v>0</v>
      </c>
      <c r="BA887" s="99">
        <f t="shared" si="68"/>
        <v>0</v>
      </c>
      <c r="BB887" s="99">
        <f t="shared" si="69"/>
        <v>0</v>
      </c>
      <c r="BC887" s="99">
        <f>SUMIFS(通讯通路门店!$W:$W,通讯通路门店!$S:$S,$G887,通讯通路门店!$J:$J,"荣耀体验店")+SUMIFS(通讯通路门店!$W:$W,通讯通路门店!$S:$S,$G887,通讯通路门店!$J:$J,"荣耀授权专卖店")</f>
        <v>0</v>
      </c>
      <c r="BD887" s="99">
        <f>SUMIFS(通讯通路门店!$Z:$Z,通讯通路门店!$S:$S,$G887,通讯通路门店!$J:$J,"VIVO体验店")</f>
        <v>0</v>
      </c>
      <c r="BE887" s="99">
        <f>SUMIFS(通讯通路门店!$AB:$AB,通讯通路门店!$S:$S,$G887,通讯通路门店!$J:$J,"OPPO体验店")</f>
        <v>0</v>
      </c>
      <c r="BF887" s="99">
        <f>SUMIFS(通讯通路门店!$X:$X,通讯通路门店!$S:$S,$G887,通讯通路门店!$J:$J,"华为授权体验店")+SUMIFS(通讯通路门店!$AA:$AA,通讯通路门店!$S:$S,$G887,通讯通路门店!$J:$J,"华为堡垒店")</f>
        <v>0</v>
      </c>
      <c r="BG887" s="99">
        <f>SUMIFS(通讯通路门店!$Y:$Y,通讯通路门店!$S:$S,$G887,通讯通路门店!$J:$J,"小米体验店")</f>
        <v>0</v>
      </c>
      <c r="BH887" s="99">
        <f>SUMIFS(通讯通路门店!$AA:$AA,通讯通路门店!$S:$S,$G887,通讯通路门店!$J:$J,"苹果体验店")</f>
        <v>0</v>
      </c>
      <c r="BI887" s="99">
        <f>SUMIFS(通讯通路门店!$K:$K,通讯通路门店!$S:$S,$G887,通讯通路门店!$J:$J,"其他品牌专卖店")</f>
        <v>0</v>
      </c>
      <c r="BJ887" s="99">
        <f>SUMIFS(通讯通路门店!$AC:$AC,通讯通路门店!$S:$S,$G887)</f>
        <v>0</v>
      </c>
      <c r="BK887" s="99">
        <f>SUMIFS(通讯通路门店!$AD:$AD,通讯通路门店!$S:$S,$G887)</f>
        <v>0</v>
      </c>
      <c r="BL887" s="99">
        <f>SUMIFS(通讯通路门店!$AE:$AE,通讯通路门店!$S:$S,$G887)</f>
        <v>0</v>
      </c>
      <c r="BM887" s="99">
        <f>SUMIFS(通讯通路门店!$AF:$AF,通讯通路门店!$S:$S,$G887)</f>
        <v>0</v>
      </c>
      <c r="BN887" s="99">
        <f>SUMIFS(通讯通路门店!$AG:$AG,通讯通路门店!$S:$S,$G887)</f>
        <v>0</v>
      </c>
      <c r="BO887" s="99">
        <f>SUMIFS(通讯通路门店!$AH:$AH,通讯通路门店!$S:$S,$G887)</f>
        <v>0</v>
      </c>
      <c r="BP887" s="99">
        <f>SUMIFS(通讯通路门店!$AI:$AI,通讯通路门店!$S:$S,$G887)</f>
        <v>0</v>
      </c>
      <c r="BQ887" s="83"/>
    </row>
    <row r="888" spans="1:69">
      <c r="A888" s="99" t="str">
        <f>IFERROR(_xlfn.XLOOKUP($G888,通讯通路门店!$S$4:$S$993933,通讯通路门店!$A$4:$A$993933,0,0),"")</f>
        <v/>
      </c>
      <c r="B888" s="99" t="str">
        <f>IFERROR(_xlfn.XLOOKUP($G888,通讯通路门店!$S$4:$S$993933,通讯通路门店!$B$4:$B$993933,0,0),"")</f>
        <v/>
      </c>
      <c r="C888" s="99" t="str">
        <f>IFERROR(_xlfn.XLOOKUP($G888,通讯通路门店!$S$4:$S$993933,通讯通路门店!$C$4:$C$993933,0,0),"")</f>
        <v/>
      </c>
      <c r="D888" s="99" t="str">
        <f>IFERROR(_xlfn.XLOOKUP($G888,通讯通路门店!$S$4:$S$993933,通讯通路门店!$D$4:$D$993933,0,0),"")</f>
        <v/>
      </c>
      <c r="E888" s="83"/>
      <c r="F888" s="83"/>
      <c r="G888" s="101" t="e">
        <v>#N/A</v>
      </c>
      <c r="H888" s="102" t="str">
        <f>IFERROR(_xlfn.XLOOKUP($G888,通讯通路门店!$S$4:$S$993933,通讯通路门店!$R$4:$R$993933,0,0),"")</f>
        <v/>
      </c>
      <c r="I888" s="83"/>
      <c r="J888" s="83"/>
      <c r="K888" s="83"/>
      <c r="L888" s="83"/>
      <c r="M888" s="83"/>
      <c r="N888" s="83"/>
      <c r="O888" s="83"/>
      <c r="P888" s="83"/>
      <c r="Q888" s="83"/>
      <c r="R888" s="83"/>
      <c r="S888" s="83"/>
      <c r="T888" s="83"/>
      <c r="U888" s="99">
        <f>COUNTIF(通讯通路门店!$S:$S,$G888)</f>
        <v>0</v>
      </c>
      <c r="V888" s="99">
        <f>COUNTIFS(通讯通路门店!$S:$S,$G888,通讯通路门店!$J:$J,"综合卖场")</f>
        <v>0</v>
      </c>
      <c r="W888" s="99">
        <f>SUMIFS(通讯通路门店!$AJ:$AJ,通讯通路门店!$S:$S,通讯客户沙盘!$G888)</f>
        <v>0</v>
      </c>
      <c r="X888" s="99">
        <f t="shared" si="65"/>
        <v>0</v>
      </c>
      <c r="Y888" s="99">
        <f>COUNTIFS(通讯通路门店!$S:$S,$G888,通讯通路门店!$J:$J,"荣耀体验店")+COUNTIFS(通讯通路门店!$S:$S,$G888,通讯通路门店!$J:$J,"荣耀授权专卖店")</f>
        <v>0</v>
      </c>
      <c r="Z888" s="99">
        <f>COUNTIFS(通讯通路门店!$S:$S,$G888,通讯通路门店!$J:$J,"VIVO体验店")</f>
        <v>0</v>
      </c>
      <c r="AA888" s="99">
        <f>COUNTIFS(通讯通路门店!$S:$S,$G888,通讯通路门店!$J:$J,"OPPO体验店")</f>
        <v>0</v>
      </c>
      <c r="AB888" s="99">
        <f>COUNTIFS(通讯通路门店!$S:$S,$G888,通讯通路门店!$J:$J,"华为授权体验店")+COUNTIFS(通讯通路门店!$S:$S,$G888,通讯通路门店!$J:$J,"华为堡垒店")</f>
        <v>0</v>
      </c>
      <c r="AC888" s="99">
        <f>COUNTIFS(通讯通路门店!$S:$S,$G888,通讯通路门店!$J:$J,"小米体验店")</f>
        <v>0</v>
      </c>
      <c r="AD888" s="99">
        <f>COUNTIFS(通讯通路门店!$S:$S,$G888,通讯通路门店!$J:$J,"苹果体验店")</f>
        <v>0</v>
      </c>
      <c r="AE888" s="99">
        <f>COUNTIFS(通讯通路门店!$S:$S,$G888,通讯通路门店!$J:$J,"其他品牌专卖店")</f>
        <v>0</v>
      </c>
      <c r="AF888" s="99">
        <f>SUMIFS(通讯通路门店!$BI:$BI,通讯通路门店!$S:$S,$G888)</f>
        <v>0</v>
      </c>
      <c r="AG888" s="99">
        <f>SUMIFS(通讯通路门店!$BH:$BH,通讯通路门店!$S:$S,$G888)</f>
        <v>0</v>
      </c>
      <c r="AH888" s="99">
        <f t="shared" si="66"/>
        <v>0</v>
      </c>
      <c r="AI888" s="99">
        <f>SUMIFS(通讯通路门店!$BB:$BB,通讯通路门店!$S:$S,$G888)</f>
        <v>0</v>
      </c>
      <c r="AJ888" s="99">
        <f>SUMIFS(通讯通路门店!$BE:$BE,通讯通路门店!$S:$S,$G888)</f>
        <v>0</v>
      </c>
      <c r="AK888" s="99">
        <f>SUMIFS(通讯通路门店!$BG:$BG,通讯通路门店!$S:$S,$G888)</f>
        <v>0</v>
      </c>
      <c r="AL888" s="99">
        <f>SUMIFS(通讯通路门店!$BC:$BC,通讯通路门店!$S:$S,$G888)</f>
        <v>0</v>
      </c>
      <c r="AM888" s="99">
        <f>SUMIFS(通讯通路门店!$BD:$BD,通讯通路门店!$S:$S,$G888)</f>
        <v>0</v>
      </c>
      <c r="AN888" s="99">
        <f>SUMIFS(通讯通路门店!$BF:$BF,通讯通路门店!$S:$S,$G888)</f>
        <v>0</v>
      </c>
      <c r="AO888" s="99">
        <f t="shared" si="67"/>
        <v>0</v>
      </c>
      <c r="AP888" s="99">
        <f>SUMIFS(通讯通路门店!$K:$K,通讯通路门店!$S:$S,$G888)</f>
        <v>0</v>
      </c>
      <c r="AQ888" s="83"/>
      <c r="AR888" s="99">
        <f>SUMIFS(通讯通路门店!$T:$T,通讯通路门店!$S:$S,$G888)</f>
        <v>0</v>
      </c>
      <c r="AS888" s="99">
        <f>SUMIFS(通讯通路门店!$U:$U,通讯通路门店!$S:$S,$G888)</f>
        <v>0</v>
      </c>
      <c r="AT888" s="99">
        <f>SUMIFS(通讯通路门店!$V:$V,通讯通路门店!$S:$S,$G888)</f>
        <v>0</v>
      </c>
      <c r="AU888" s="99">
        <f>SUMIFS(通讯通路门店!$W:$W,通讯通路门店!$S:$S,$G888)</f>
        <v>0</v>
      </c>
      <c r="AV888" s="99">
        <f>SUMIFS(通讯通路门店!$Z:$Z,通讯通路门店!$S:$S,$G888)</f>
        <v>0</v>
      </c>
      <c r="AW888" s="99">
        <f>SUMIFS(通讯通路门店!$AB:$AB,通讯通路门店!$S:$S,$G888)</f>
        <v>0</v>
      </c>
      <c r="AX888" s="99">
        <f>SUMIFS(通讯通路门店!$X:$X,通讯通路门店!$S:$S,$G888)</f>
        <v>0</v>
      </c>
      <c r="AY888" s="99">
        <f>SUMIFS(通讯通路门店!$Y:$Y,通讯通路门店!$S:$S,$G888)</f>
        <v>0</v>
      </c>
      <c r="AZ888" s="99">
        <f>SUMIFS(通讯通路门店!$AA:$AA,通讯通路门店!$S:$S,$G888)</f>
        <v>0</v>
      </c>
      <c r="BA888" s="99">
        <f t="shared" si="68"/>
        <v>0</v>
      </c>
      <c r="BB888" s="99">
        <f t="shared" si="69"/>
        <v>0</v>
      </c>
      <c r="BC888" s="99">
        <f>SUMIFS(通讯通路门店!$W:$W,通讯通路门店!$S:$S,$G888,通讯通路门店!$J:$J,"荣耀体验店")+SUMIFS(通讯通路门店!$W:$W,通讯通路门店!$S:$S,$G888,通讯通路门店!$J:$J,"荣耀授权专卖店")</f>
        <v>0</v>
      </c>
      <c r="BD888" s="99">
        <f>SUMIFS(通讯通路门店!$Z:$Z,通讯通路门店!$S:$S,$G888,通讯通路门店!$J:$J,"VIVO体验店")</f>
        <v>0</v>
      </c>
      <c r="BE888" s="99">
        <f>SUMIFS(通讯通路门店!$AB:$AB,通讯通路门店!$S:$S,$G888,通讯通路门店!$J:$J,"OPPO体验店")</f>
        <v>0</v>
      </c>
      <c r="BF888" s="99">
        <f>SUMIFS(通讯通路门店!$X:$X,通讯通路门店!$S:$S,$G888,通讯通路门店!$J:$J,"华为授权体验店")+SUMIFS(通讯通路门店!$AA:$AA,通讯通路门店!$S:$S,$G888,通讯通路门店!$J:$J,"华为堡垒店")</f>
        <v>0</v>
      </c>
      <c r="BG888" s="99">
        <f>SUMIFS(通讯通路门店!$Y:$Y,通讯通路门店!$S:$S,$G888,通讯通路门店!$J:$J,"小米体验店")</f>
        <v>0</v>
      </c>
      <c r="BH888" s="99">
        <f>SUMIFS(通讯通路门店!$AA:$AA,通讯通路门店!$S:$S,$G888,通讯通路门店!$J:$J,"苹果体验店")</f>
        <v>0</v>
      </c>
      <c r="BI888" s="99">
        <f>SUMIFS(通讯通路门店!$K:$K,通讯通路门店!$S:$S,$G888,通讯通路门店!$J:$J,"其他品牌专卖店")</f>
        <v>0</v>
      </c>
      <c r="BJ888" s="99">
        <f>SUMIFS(通讯通路门店!$AC:$AC,通讯通路门店!$S:$S,$G888)</f>
        <v>0</v>
      </c>
      <c r="BK888" s="99">
        <f>SUMIFS(通讯通路门店!$AD:$AD,通讯通路门店!$S:$S,$G888)</f>
        <v>0</v>
      </c>
      <c r="BL888" s="99">
        <f>SUMIFS(通讯通路门店!$AE:$AE,通讯通路门店!$S:$S,$G888)</f>
        <v>0</v>
      </c>
      <c r="BM888" s="99">
        <f>SUMIFS(通讯通路门店!$AF:$AF,通讯通路门店!$S:$S,$G888)</f>
        <v>0</v>
      </c>
      <c r="BN888" s="99">
        <f>SUMIFS(通讯通路门店!$AG:$AG,通讯通路门店!$S:$S,$G888)</f>
        <v>0</v>
      </c>
      <c r="BO888" s="99">
        <f>SUMIFS(通讯通路门店!$AH:$AH,通讯通路门店!$S:$S,$G888)</f>
        <v>0</v>
      </c>
      <c r="BP888" s="99">
        <f>SUMIFS(通讯通路门店!$AI:$AI,通讯通路门店!$S:$S,$G888)</f>
        <v>0</v>
      </c>
      <c r="BQ888" s="83"/>
    </row>
    <row r="889" spans="1:69">
      <c r="A889" s="99" t="str">
        <f>IFERROR(_xlfn.XLOOKUP($G889,通讯通路门店!$S$4:$S$993933,通讯通路门店!$A$4:$A$993933,0,0),"")</f>
        <v/>
      </c>
      <c r="B889" s="99" t="str">
        <f>IFERROR(_xlfn.XLOOKUP($G889,通讯通路门店!$S$4:$S$993933,通讯通路门店!$B$4:$B$993933,0,0),"")</f>
        <v/>
      </c>
      <c r="C889" s="99" t="str">
        <f>IFERROR(_xlfn.XLOOKUP($G889,通讯通路门店!$S$4:$S$993933,通讯通路门店!$C$4:$C$993933,0,0),"")</f>
        <v/>
      </c>
      <c r="D889" s="99" t="str">
        <f>IFERROR(_xlfn.XLOOKUP($G889,通讯通路门店!$S$4:$S$993933,通讯通路门店!$D$4:$D$993933,0,0),"")</f>
        <v/>
      </c>
      <c r="E889" s="83"/>
      <c r="F889" s="83"/>
      <c r="G889" s="101" t="e">
        <v>#N/A</v>
      </c>
      <c r="H889" s="102" t="str">
        <f>IFERROR(_xlfn.XLOOKUP($G889,通讯通路门店!$S$4:$S$993933,通讯通路门店!$R$4:$R$993933,0,0),"")</f>
        <v/>
      </c>
      <c r="I889" s="83"/>
      <c r="J889" s="83"/>
      <c r="K889" s="83"/>
      <c r="L889" s="83"/>
      <c r="M889" s="83"/>
      <c r="N889" s="83"/>
      <c r="O889" s="83"/>
      <c r="P889" s="83"/>
      <c r="Q889" s="83"/>
      <c r="R889" s="83"/>
      <c r="S889" s="83"/>
      <c r="T889" s="83"/>
      <c r="U889" s="99">
        <f>COUNTIF(通讯通路门店!$S:$S,$G889)</f>
        <v>0</v>
      </c>
      <c r="V889" s="99">
        <f>COUNTIFS(通讯通路门店!$S:$S,$G889,通讯通路门店!$J:$J,"综合卖场")</f>
        <v>0</v>
      </c>
      <c r="W889" s="99">
        <f>SUMIFS(通讯通路门店!$AJ:$AJ,通讯通路门店!$S:$S,通讯客户沙盘!$G889)</f>
        <v>0</v>
      </c>
      <c r="X889" s="99">
        <f t="shared" si="65"/>
        <v>0</v>
      </c>
      <c r="Y889" s="99">
        <f>COUNTIFS(通讯通路门店!$S:$S,$G889,通讯通路门店!$J:$J,"荣耀体验店")+COUNTIFS(通讯通路门店!$S:$S,$G889,通讯通路门店!$J:$J,"荣耀授权专卖店")</f>
        <v>0</v>
      </c>
      <c r="Z889" s="99">
        <f>COUNTIFS(通讯通路门店!$S:$S,$G889,通讯通路门店!$J:$J,"VIVO体验店")</f>
        <v>0</v>
      </c>
      <c r="AA889" s="99">
        <f>COUNTIFS(通讯通路门店!$S:$S,$G889,通讯通路门店!$J:$J,"OPPO体验店")</f>
        <v>0</v>
      </c>
      <c r="AB889" s="99">
        <f>COUNTIFS(通讯通路门店!$S:$S,$G889,通讯通路门店!$J:$J,"华为授权体验店")+COUNTIFS(通讯通路门店!$S:$S,$G889,通讯通路门店!$J:$J,"华为堡垒店")</f>
        <v>0</v>
      </c>
      <c r="AC889" s="99">
        <f>COUNTIFS(通讯通路门店!$S:$S,$G889,通讯通路门店!$J:$J,"小米体验店")</f>
        <v>0</v>
      </c>
      <c r="AD889" s="99">
        <f>COUNTIFS(通讯通路门店!$S:$S,$G889,通讯通路门店!$J:$J,"苹果体验店")</f>
        <v>0</v>
      </c>
      <c r="AE889" s="99">
        <f>COUNTIFS(通讯通路门店!$S:$S,$G889,通讯通路门店!$J:$J,"其他品牌专卖店")</f>
        <v>0</v>
      </c>
      <c r="AF889" s="99">
        <f>SUMIFS(通讯通路门店!$BI:$BI,通讯通路门店!$S:$S,$G889)</f>
        <v>0</v>
      </c>
      <c r="AG889" s="99">
        <f>SUMIFS(通讯通路门店!$BH:$BH,通讯通路门店!$S:$S,$G889)</f>
        <v>0</v>
      </c>
      <c r="AH889" s="99">
        <f t="shared" si="66"/>
        <v>0</v>
      </c>
      <c r="AI889" s="99">
        <f>SUMIFS(通讯通路门店!$BB:$BB,通讯通路门店!$S:$S,$G889)</f>
        <v>0</v>
      </c>
      <c r="AJ889" s="99">
        <f>SUMIFS(通讯通路门店!$BE:$BE,通讯通路门店!$S:$S,$G889)</f>
        <v>0</v>
      </c>
      <c r="AK889" s="99">
        <f>SUMIFS(通讯通路门店!$BG:$BG,通讯通路门店!$S:$S,$G889)</f>
        <v>0</v>
      </c>
      <c r="AL889" s="99">
        <f>SUMIFS(通讯通路门店!$BC:$BC,通讯通路门店!$S:$S,$G889)</f>
        <v>0</v>
      </c>
      <c r="AM889" s="99">
        <f>SUMIFS(通讯通路门店!$BD:$BD,通讯通路门店!$S:$S,$G889)</f>
        <v>0</v>
      </c>
      <c r="AN889" s="99">
        <f>SUMIFS(通讯通路门店!$BF:$BF,通讯通路门店!$S:$S,$G889)</f>
        <v>0</v>
      </c>
      <c r="AO889" s="99">
        <f t="shared" si="67"/>
        <v>0</v>
      </c>
      <c r="AP889" s="99">
        <f>SUMIFS(通讯通路门店!$K:$K,通讯通路门店!$S:$S,$G889)</f>
        <v>0</v>
      </c>
      <c r="AQ889" s="83"/>
      <c r="AR889" s="99">
        <f>SUMIFS(通讯通路门店!$T:$T,通讯通路门店!$S:$S,$G889)</f>
        <v>0</v>
      </c>
      <c r="AS889" s="99">
        <f>SUMIFS(通讯通路门店!$U:$U,通讯通路门店!$S:$S,$G889)</f>
        <v>0</v>
      </c>
      <c r="AT889" s="99">
        <f>SUMIFS(通讯通路门店!$V:$V,通讯通路门店!$S:$S,$G889)</f>
        <v>0</v>
      </c>
      <c r="AU889" s="99">
        <f>SUMIFS(通讯通路门店!$W:$W,通讯通路门店!$S:$S,$G889)</f>
        <v>0</v>
      </c>
      <c r="AV889" s="99">
        <f>SUMIFS(通讯通路门店!$Z:$Z,通讯通路门店!$S:$S,$G889)</f>
        <v>0</v>
      </c>
      <c r="AW889" s="99">
        <f>SUMIFS(通讯通路门店!$AB:$AB,通讯通路门店!$S:$S,$G889)</f>
        <v>0</v>
      </c>
      <c r="AX889" s="99">
        <f>SUMIFS(通讯通路门店!$X:$X,通讯通路门店!$S:$S,$G889)</f>
        <v>0</v>
      </c>
      <c r="AY889" s="99">
        <f>SUMIFS(通讯通路门店!$Y:$Y,通讯通路门店!$S:$S,$G889)</f>
        <v>0</v>
      </c>
      <c r="AZ889" s="99">
        <f>SUMIFS(通讯通路门店!$AA:$AA,通讯通路门店!$S:$S,$G889)</f>
        <v>0</v>
      </c>
      <c r="BA889" s="99">
        <f t="shared" si="68"/>
        <v>0</v>
      </c>
      <c r="BB889" s="99">
        <f t="shared" si="69"/>
        <v>0</v>
      </c>
      <c r="BC889" s="99">
        <f>SUMIFS(通讯通路门店!$W:$W,通讯通路门店!$S:$S,$G889,通讯通路门店!$J:$J,"荣耀体验店")+SUMIFS(通讯通路门店!$W:$W,通讯通路门店!$S:$S,$G889,通讯通路门店!$J:$J,"荣耀授权专卖店")</f>
        <v>0</v>
      </c>
      <c r="BD889" s="99">
        <f>SUMIFS(通讯通路门店!$Z:$Z,通讯通路门店!$S:$S,$G889,通讯通路门店!$J:$J,"VIVO体验店")</f>
        <v>0</v>
      </c>
      <c r="BE889" s="99">
        <f>SUMIFS(通讯通路门店!$AB:$AB,通讯通路门店!$S:$S,$G889,通讯通路门店!$J:$J,"OPPO体验店")</f>
        <v>0</v>
      </c>
      <c r="BF889" s="99">
        <f>SUMIFS(通讯通路门店!$X:$X,通讯通路门店!$S:$S,$G889,通讯通路门店!$J:$J,"华为授权体验店")+SUMIFS(通讯通路门店!$AA:$AA,通讯通路门店!$S:$S,$G889,通讯通路门店!$J:$J,"华为堡垒店")</f>
        <v>0</v>
      </c>
      <c r="BG889" s="99">
        <f>SUMIFS(通讯通路门店!$Y:$Y,通讯通路门店!$S:$S,$G889,通讯通路门店!$J:$J,"小米体验店")</f>
        <v>0</v>
      </c>
      <c r="BH889" s="99">
        <f>SUMIFS(通讯通路门店!$AA:$AA,通讯通路门店!$S:$S,$G889,通讯通路门店!$J:$J,"苹果体验店")</f>
        <v>0</v>
      </c>
      <c r="BI889" s="99">
        <f>SUMIFS(通讯通路门店!$K:$K,通讯通路门店!$S:$S,$G889,通讯通路门店!$J:$J,"其他品牌专卖店")</f>
        <v>0</v>
      </c>
      <c r="BJ889" s="99">
        <f>SUMIFS(通讯通路门店!$AC:$AC,通讯通路门店!$S:$S,$G889)</f>
        <v>0</v>
      </c>
      <c r="BK889" s="99">
        <f>SUMIFS(通讯通路门店!$AD:$AD,通讯通路门店!$S:$S,$G889)</f>
        <v>0</v>
      </c>
      <c r="BL889" s="99">
        <f>SUMIFS(通讯通路门店!$AE:$AE,通讯通路门店!$S:$S,$G889)</f>
        <v>0</v>
      </c>
      <c r="BM889" s="99">
        <f>SUMIFS(通讯通路门店!$AF:$AF,通讯通路门店!$S:$S,$G889)</f>
        <v>0</v>
      </c>
      <c r="BN889" s="99">
        <f>SUMIFS(通讯通路门店!$AG:$AG,通讯通路门店!$S:$S,$G889)</f>
        <v>0</v>
      </c>
      <c r="BO889" s="99">
        <f>SUMIFS(通讯通路门店!$AH:$AH,通讯通路门店!$S:$S,$G889)</f>
        <v>0</v>
      </c>
      <c r="BP889" s="99">
        <f>SUMIFS(通讯通路门店!$AI:$AI,通讯通路门店!$S:$S,$G889)</f>
        <v>0</v>
      </c>
      <c r="BQ889" s="83"/>
    </row>
    <row r="890" spans="1:69">
      <c r="A890" s="99" t="str">
        <f>IFERROR(_xlfn.XLOOKUP($G890,通讯通路门店!$S$4:$S$993933,通讯通路门店!$A$4:$A$993933,0,0),"")</f>
        <v/>
      </c>
      <c r="B890" s="99" t="str">
        <f>IFERROR(_xlfn.XLOOKUP($G890,通讯通路门店!$S$4:$S$993933,通讯通路门店!$B$4:$B$993933,0,0),"")</f>
        <v/>
      </c>
      <c r="C890" s="99" t="str">
        <f>IFERROR(_xlfn.XLOOKUP($G890,通讯通路门店!$S$4:$S$993933,通讯通路门店!$C$4:$C$993933,0,0),"")</f>
        <v/>
      </c>
      <c r="D890" s="99" t="str">
        <f>IFERROR(_xlfn.XLOOKUP($G890,通讯通路门店!$S$4:$S$993933,通讯通路门店!$D$4:$D$993933,0,0),"")</f>
        <v/>
      </c>
      <c r="E890" s="83"/>
      <c r="F890" s="83"/>
      <c r="G890" s="101" t="e">
        <v>#N/A</v>
      </c>
      <c r="H890" s="102" t="str">
        <f>IFERROR(_xlfn.XLOOKUP($G890,通讯通路门店!$S$4:$S$993933,通讯通路门店!$R$4:$R$993933,0,0),"")</f>
        <v/>
      </c>
      <c r="I890" s="83"/>
      <c r="J890" s="83"/>
      <c r="K890" s="83"/>
      <c r="L890" s="83"/>
      <c r="M890" s="83"/>
      <c r="N890" s="83"/>
      <c r="O890" s="83"/>
      <c r="P890" s="83"/>
      <c r="Q890" s="83"/>
      <c r="R890" s="83"/>
      <c r="S890" s="83"/>
      <c r="T890" s="83"/>
      <c r="U890" s="99">
        <f>COUNTIF(通讯通路门店!$S:$S,$G890)</f>
        <v>0</v>
      </c>
      <c r="V890" s="99">
        <f>COUNTIFS(通讯通路门店!$S:$S,$G890,通讯通路门店!$J:$J,"综合卖场")</f>
        <v>0</v>
      </c>
      <c r="W890" s="99">
        <f>SUMIFS(通讯通路门店!$AJ:$AJ,通讯通路门店!$S:$S,通讯客户沙盘!$G890)</f>
        <v>0</v>
      </c>
      <c r="X890" s="99">
        <f t="shared" si="65"/>
        <v>0</v>
      </c>
      <c r="Y890" s="99">
        <f>COUNTIFS(通讯通路门店!$S:$S,$G890,通讯通路门店!$J:$J,"荣耀体验店")+COUNTIFS(通讯通路门店!$S:$S,$G890,通讯通路门店!$J:$J,"荣耀授权专卖店")</f>
        <v>0</v>
      </c>
      <c r="Z890" s="99">
        <f>COUNTIFS(通讯通路门店!$S:$S,$G890,通讯通路门店!$J:$J,"VIVO体验店")</f>
        <v>0</v>
      </c>
      <c r="AA890" s="99">
        <f>COUNTIFS(通讯通路门店!$S:$S,$G890,通讯通路门店!$J:$J,"OPPO体验店")</f>
        <v>0</v>
      </c>
      <c r="AB890" s="99">
        <f>COUNTIFS(通讯通路门店!$S:$S,$G890,通讯通路门店!$J:$J,"华为授权体验店")+COUNTIFS(通讯通路门店!$S:$S,$G890,通讯通路门店!$J:$J,"华为堡垒店")</f>
        <v>0</v>
      </c>
      <c r="AC890" s="99">
        <f>COUNTIFS(通讯通路门店!$S:$S,$G890,通讯通路门店!$J:$J,"小米体验店")</f>
        <v>0</v>
      </c>
      <c r="AD890" s="99">
        <f>COUNTIFS(通讯通路门店!$S:$S,$G890,通讯通路门店!$J:$J,"苹果体验店")</f>
        <v>0</v>
      </c>
      <c r="AE890" s="99">
        <f>COUNTIFS(通讯通路门店!$S:$S,$G890,通讯通路门店!$J:$J,"其他品牌专卖店")</f>
        <v>0</v>
      </c>
      <c r="AF890" s="99">
        <f>SUMIFS(通讯通路门店!$BI:$BI,通讯通路门店!$S:$S,$G890)</f>
        <v>0</v>
      </c>
      <c r="AG890" s="99">
        <f>SUMIFS(通讯通路门店!$BH:$BH,通讯通路门店!$S:$S,$G890)</f>
        <v>0</v>
      </c>
      <c r="AH890" s="99">
        <f t="shared" si="66"/>
        <v>0</v>
      </c>
      <c r="AI890" s="99">
        <f>SUMIFS(通讯通路门店!$BB:$BB,通讯通路门店!$S:$S,$G890)</f>
        <v>0</v>
      </c>
      <c r="AJ890" s="99">
        <f>SUMIFS(通讯通路门店!$BE:$BE,通讯通路门店!$S:$S,$G890)</f>
        <v>0</v>
      </c>
      <c r="AK890" s="99">
        <f>SUMIFS(通讯通路门店!$BG:$BG,通讯通路门店!$S:$S,$G890)</f>
        <v>0</v>
      </c>
      <c r="AL890" s="99">
        <f>SUMIFS(通讯通路门店!$BC:$BC,通讯通路门店!$S:$S,$G890)</f>
        <v>0</v>
      </c>
      <c r="AM890" s="99">
        <f>SUMIFS(通讯通路门店!$BD:$BD,通讯通路门店!$S:$S,$G890)</f>
        <v>0</v>
      </c>
      <c r="AN890" s="99">
        <f>SUMIFS(通讯通路门店!$BF:$BF,通讯通路门店!$S:$S,$G890)</f>
        <v>0</v>
      </c>
      <c r="AO890" s="99">
        <f t="shared" si="67"/>
        <v>0</v>
      </c>
      <c r="AP890" s="99">
        <f>SUMIFS(通讯通路门店!$K:$K,通讯通路门店!$S:$S,$G890)</f>
        <v>0</v>
      </c>
      <c r="AQ890" s="83"/>
      <c r="AR890" s="99">
        <f>SUMIFS(通讯通路门店!$T:$T,通讯通路门店!$S:$S,$G890)</f>
        <v>0</v>
      </c>
      <c r="AS890" s="99">
        <f>SUMIFS(通讯通路门店!$U:$U,通讯通路门店!$S:$S,$G890)</f>
        <v>0</v>
      </c>
      <c r="AT890" s="99">
        <f>SUMIFS(通讯通路门店!$V:$V,通讯通路门店!$S:$S,$G890)</f>
        <v>0</v>
      </c>
      <c r="AU890" s="99">
        <f>SUMIFS(通讯通路门店!$W:$W,通讯通路门店!$S:$S,$G890)</f>
        <v>0</v>
      </c>
      <c r="AV890" s="99">
        <f>SUMIFS(通讯通路门店!$Z:$Z,通讯通路门店!$S:$S,$G890)</f>
        <v>0</v>
      </c>
      <c r="AW890" s="99">
        <f>SUMIFS(通讯通路门店!$AB:$AB,通讯通路门店!$S:$S,$G890)</f>
        <v>0</v>
      </c>
      <c r="AX890" s="99">
        <f>SUMIFS(通讯通路门店!$X:$X,通讯通路门店!$S:$S,$G890)</f>
        <v>0</v>
      </c>
      <c r="AY890" s="99">
        <f>SUMIFS(通讯通路门店!$Y:$Y,通讯通路门店!$S:$S,$G890)</f>
        <v>0</v>
      </c>
      <c r="AZ890" s="99">
        <f>SUMIFS(通讯通路门店!$AA:$AA,通讯通路门店!$S:$S,$G890)</f>
        <v>0</v>
      </c>
      <c r="BA890" s="99">
        <f t="shared" si="68"/>
        <v>0</v>
      </c>
      <c r="BB890" s="99">
        <f t="shared" si="69"/>
        <v>0</v>
      </c>
      <c r="BC890" s="99">
        <f>SUMIFS(通讯通路门店!$W:$W,通讯通路门店!$S:$S,$G890,通讯通路门店!$J:$J,"荣耀体验店")+SUMIFS(通讯通路门店!$W:$W,通讯通路门店!$S:$S,$G890,通讯通路门店!$J:$J,"荣耀授权专卖店")</f>
        <v>0</v>
      </c>
      <c r="BD890" s="99">
        <f>SUMIFS(通讯通路门店!$Z:$Z,通讯通路门店!$S:$S,$G890,通讯通路门店!$J:$J,"VIVO体验店")</f>
        <v>0</v>
      </c>
      <c r="BE890" s="99">
        <f>SUMIFS(通讯通路门店!$AB:$AB,通讯通路门店!$S:$S,$G890,通讯通路门店!$J:$J,"OPPO体验店")</f>
        <v>0</v>
      </c>
      <c r="BF890" s="99">
        <f>SUMIFS(通讯通路门店!$X:$X,通讯通路门店!$S:$S,$G890,通讯通路门店!$J:$J,"华为授权体验店")+SUMIFS(通讯通路门店!$AA:$AA,通讯通路门店!$S:$S,$G890,通讯通路门店!$J:$J,"华为堡垒店")</f>
        <v>0</v>
      </c>
      <c r="BG890" s="99">
        <f>SUMIFS(通讯通路门店!$Y:$Y,通讯通路门店!$S:$S,$G890,通讯通路门店!$J:$J,"小米体验店")</f>
        <v>0</v>
      </c>
      <c r="BH890" s="99">
        <f>SUMIFS(通讯通路门店!$AA:$AA,通讯通路门店!$S:$S,$G890,通讯通路门店!$J:$J,"苹果体验店")</f>
        <v>0</v>
      </c>
      <c r="BI890" s="99">
        <f>SUMIFS(通讯通路门店!$K:$K,通讯通路门店!$S:$S,$G890,通讯通路门店!$J:$J,"其他品牌专卖店")</f>
        <v>0</v>
      </c>
      <c r="BJ890" s="99">
        <f>SUMIFS(通讯通路门店!$AC:$AC,通讯通路门店!$S:$S,$G890)</f>
        <v>0</v>
      </c>
      <c r="BK890" s="99">
        <f>SUMIFS(通讯通路门店!$AD:$AD,通讯通路门店!$S:$S,$G890)</f>
        <v>0</v>
      </c>
      <c r="BL890" s="99">
        <f>SUMIFS(通讯通路门店!$AE:$AE,通讯通路门店!$S:$S,$G890)</f>
        <v>0</v>
      </c>
      <c r="BM890" s="99">
        <f>SUMIFS(通讯通路门店!$AF:$AF,通讯通路门店!$S:$S,$G890)</f>
        <v>0</v>
      </c>
      <c r="BN890" s="99">
        <f>SUMIFS(通讯通路门店!$AG:$AG,通讯通路门店!$S:$S,$G890)</f>
        <v>0</v>
      </c>
      <c r="BO890" s="99">
        <f>SUMIFS(通讯通路门店!$AH:$AH,通讯通路门店!$S:$S,$G890)</f>
        <v>0</v>
      </c>
      <c r="BP890" s="99">
        <f>SUMIFS(通讯通路门店!$AI:$AI,通讯通路门店!$S:$S,$G890)</f>
        <v>0</v>
      </c>
      <c r="BQ890" s="83"/>
    </row>
    <row r="891" spans="1:69">
      <c r="A891" s="99" t="str">
        <f>IFERROR(_xlfn.XLOOKUP($G891,通讯通路门店!$S$4:$S$993933,通讯通路门店!$A$4:$A$993933,0,0),"")</f>
        <v/>
      </c>
      <c r="B891" s="99" t="str">
        <f>IFERROR(_xlfn.XLOOKUP($G891,通讯通路门店!$S$4:$S$993933,通讯通路门店!$B$4:$B$993933,0,0),"")</f>
        <v/>
      </c>
      <c r="C891" s="99" t="str">
        <f>IFERROR(_xlfn.XLOOKUP($G891,通讯通路门店!$S$4:$S$993933,通讯通路门店!$C$4:$C$993933,0,0),"")</f>
        <v/>
      </c>
      <c r="D891" s="99" t="str">
        <f>IFERROR(_xlfn.XLOOKUP($G891,通讯通路门店!$S$4:$S$993933,通讯通路门店!$D$4:$D$993933,0,0),"")</f>
        <v/>
      </c>
      <c r="E891" s="83"/>
      <c r="F891" s="83"/>
      <c r="G891" s="101" t="e">
        <v>#N/A</v>
      </c>
      <c r="H891" s="102" t="str">
        <f>IFERROR(_xlfn.XLOOKUP($G891,通讯通路门店!$S$4:$S$993933,通讯通路门店!$R$4:$R$993933,0,0),"")</f>
        <v/>
      </c>
      <c r="I891" s="83"/>
      <c r="J891" s="83"/>
      <c r="K891" s="83"/>
      <c r="L891" s="83"/>
      <c r="M891" s="83"/>
      <c r="N891" s="83"/>
      <c r="O891" s="83"/>
      <c r="P891" s="83"/>
      <c r="Q891" s="83"/>
      <c r="R891" s="83"/>
      <c r="S891" s="83"/>
      <c r="T891" s="83"/>
      <c r="U891" s="99">
        <f>COUNTIF(通讯通路门店!$S:$S,$G891)</f>
        <v>0</v>
      </c>
      <c r="V891" s="99">
        <f>COUNTIFS(通讯通路门店!$S:$S,$G891,通讯通路门店!$J:$J,"综合卖场")</f>
        <v>0</v>
      </c>
      <c r="W891" s="99">
        <f>SUMIFS(通讯通路门店!$AJ:$AJ,通讯通路门店!$S:$S,通讯客户沙盘!$G891)</f>
        <v>0</v>
      </c>
      <c r="X891" s="99">
        <f t="shared" si="65"/>
        <v>0</v>
      </c>
      <c r="Y891" s="99">
        <f>COUNTIFS(通讯通路门店!$S:$S,$G891,通讯通路门店!$J:$J,"荣耀体验店")+COUNTIFS(通讯通路门店!$S:$S,$G891,通讯通路门店!$J:$J,"荣耀授权专卖店")</f>
        <v>0</v>
      </c>
      <c r="Z891" s="99">
        <f>COUNTIFS(通讯通路门店!$S:$S,$G891,通讯通路门店!$J:$J,"VIVO体验店")</f>
        <v>0</v>
      </c>
      <c r="AA891" s="99">
        <f>COUNTIFS(通讯通路门店!$S:$S,$G891,通讯通路门店!$J:$J,"OPPO体验店")</f>
        <v>0</v>
      </c>
      <c r="AB891" s="99">
        <f>COUNTIFS(通讯通路门店!$S:$S,$G891,通讯通路门店!$J:$J,"华为授权体验店")+COUNTIFS(通讯通路门店!$S:$S,$G891,通讯通路门店!$J:$J,"华为堡垒店")</f>
        <v>0</v>
      </c>
      <c r="AC891" s="99">
        <f>COUNTIFS(通讯通路门店!$S:$S,$G891,通讯通路门店!$J:$J,"小米体验店")</f>
        <v>0</v>
      </c>
      <c r="AD891" s="99">
        <f>COUNTIFS(通讯通路门店!$S:$S,$G891,通讯通路门店!$J:$J,"苹果体验店")</f>
        <v>0</v>
      </c>
      <c r="AE891" s="99">
        <f>COUNTIFS(通讯通路门店!$S:$S,$G891,通讯通路门店!$J:$J,"其他品牌专卖店")</f>
        <v>0</v>
      </c>
      <c r="AF891" s="99">
        <f>SUMIFS(通讯通路门店!$BI:$BI,通讯通路门店!$S:$S,$G891)</f>
        <v>0</v>
      </c>
      <c r="AG891" s="99">
        <f>SUMIFS(通讯通路门店!$BH:$BH,通讯通路门店!$S:$S,$G891)</f>
        <v>0</v>
      </c>
      <c r="AH891" s="99">
        <f t="shared" si="66"/>
        <v>0</v>
      </c>
      <c r="AI891" s="99">
        <f>SUMIFS(通讯通路门店!$BB:$BB,通讯通路门店!$S:$S,$G891)</f>
        <v>0</v>
      </c>
      <c r="AJ891" s="99">
        <f>SUMIFS(通讯通路门店!$BE:$BE,通讯通路门店!$S:$S,$G891)</f>
        <v>0</v>
      </c>
      <c r="AK891" s="99">
        <f>SUMIFS(通讯通路门店!$BG:$BG,通讯通路门店!$S:$S,$G891)</f>
        <v>0</v>
      </c>
      <c r="AL891" s="99">
        <f>SUMIFS(通讯通路门店!$BC:$BC,通讯通路门店!$S:$S,$G891)</f>
        <v>0</v>
      </c>
      <c r="AM891" s="99">
        <f>SUMIFS(通讯通路门店!$BD:$BD,通讯通路门店!$S:$S,$G891)</f>
        <v>0</v>
      </c>
      <c r="AN891" s="99">
        <f>SUMIFS(通讯通路门店!$BF:$BF,通讯通路门店!$S:$S,$G891)</f>
        <v>0</v>
      </c>
      <c r="AO891" s="99">
        <f t="shared" si="67"/>
        <v>0</v>
      </c>
      <c r="AP891" s="99">
        <f>SUMIFS(通讯通路门店!$K:$K,通讯通路门店!$S:$S,$G891)</f>
        <v>0</v>
      </c>
      <c r="AQ891" s="83"/>
      <c r="AR891" s="99">
        <f>SUMIFS(通讯通路门店!$T:$T,通讯通路门店!$S:$S,$G891)</f>
        <v>0</v>
      </c>
      <c r="AS891" s="99">
        <f>SUMIFS(通讯通路门店!$U:$U,通讯通路门店!$S:$S,$G891)</f>
        <v>0</v>
      </c>
      <c r="AT891" s="99">
        <f>SUMIFS(通讯通路门店!$V:$V,通讯通路门店!$S:$S,$G891)</f>
        <v>0</v>
      </c>
      <c r="AU891" s="99">
        <f>SUMIFS(通讯通路门店!$W:$W,通讯通路门店!$S:$S,$G891)</f>
        <v>0</v>
      </c>
      <c r="AV891" s="99">
        <f>SUMIFS(通讯通路门店!$Z:$Z,通讯通路门店!$S:$S,$G891)</f>
        <v>0</v>
      </c>
      <c r="AW891" s="99">
        <f>SUMIFS(通讯通路门店!$AB:$AB,通讯通路门店!$S:$S,$G891)</f>
        <v>0</v>
      </c>
      <c r="AX891" s="99">
        <f>SUMIFS(通讯通路门店!$X:$X,通讯通路门店!$S:$S,$G891)</f>
        <v>0</v>
      </c>
      <c r="AY891" s="99">
        <f>SUMIFS(通讯通路门店!$Y:$Y,通讯通路门店!$S:$S,$G891)</f>
        <v>0</v>
      </c>
      <c r="AZ891" s="99">
        <f>SUMIFS(通讯通路门店!$AA:$AA,通讯通路门店!$S:$S,$G891)</f>
        <v>0</v>
      </c>
      <c r="BA891" s="99">
        <f t="shared" si="68"/>
        <v>0</v>
      </c>
      <c r="BB891" s="99">
        <f t="shared" si="69"/>
        <v>0</v>
      </c>
      <c r="BC891" s="99">
        <f>SUMIFS(通讯通路门店!$W:$W,通讯通路门店!$S:$S,$G891,通讯通路门店!$J:$J,"荣耀体验店")+SUMIFS(通讯通路门店!$W:$W,通讯通路门店!$S:$S,$G891,通讯通路门店!$J:$J,"荣耀授权专卖店")</f>
        <v>0</v>
      </c>
      <c r="BD891" s="99">
        <f>SUMIFS(通讯通路门店!$Z:$Z,通讯通路门店!$S:$S,$G891,通讯通路门店!$J:$J,"VIVO体验店")</f>
        <v>0</v>
      </c>
      <c r="BE891" s="99">
        <f>SUMIFS(通讯通路门店!$AB:$AB,通讯通路门店!$S:$S,$G891,通讯通路门店!$J:$J,"OPPO体验店")</f>
        <v>0</v>
      </c>
      <c r="BF891" s="99">
        <f>SUMIFS(通讯通路门店!$X:$X,通讯通路门店!$S:$S,$G891,通讯通路门店!$J:$J,"华为授权体验店")+SUMIFS(通讯通路门店!$AA:$AA,通讯通路门店!$S:$S,$G891,通讯通路门店!$J:$J,"华为堡垒店")</f>
        <v>0</v>
      </c>
      <c r="BG891" s="99">
        <f>SUMIFS(通讯通路门店!$Y:$Y,通讯通路门店!$S:$S,$G891,通讯通路门店!$J:$J,"小米体验店")</f>
        <v>0</v>
      </c>
      <c r="BH891" s="99">
        <f>SUMIFS(通讯通路门店!$AA:$AA,通讯通路门店!$S:$S,$G891,通讯通路门店!$J:$J,"苹果体验店")</f>
        <v>0</v>
      </c>
      <c r="BI891" s="99">
        <f>SUMIFS(通讯通路门店!$K:$K,通讯通路门店!$S:$S,$G891,通讯通路门店!$J:$J,"其他品牌专卖店")</f>
        <v>0</v>
      </c>
      <c r="BJ891" s="99">
        <f>SUMIFS(通讯通路门店!$AC:$AC,通讯通路门店!$S:$S,$G891)</f>
        <v>0</v>
      </c>
      <c r="BK891" s="99">
        <f>SUMIFS(通讯通路门店!$AD:$AD,通讯通路门店!$S:$S,$G891)</f>
        <v>0</v>
      </c>
      <c r="BL891" s="99">
        <f>SUMIFS(通讯通路门店!$AE:$AE,通讯通路门店!$S:$S,$G891)</f>
        <v>0</v>
      </c>
      <c r="BM891" s="99">
        <f>SUMIFS(通讯通路门店!$AF:$AF,通讯通路门店!$S:$S,$G891)</f>
        <v>0</v>
      </c>
      <c r="BN891" s="99">
        <f>SUMIFS(通讯通路门店!$AG:$AG,通讯通路门店!$S:$S,$G891)</f>
        <v>0</v>
      </c>
      <c r="BO891" s="99">
        <f>SUMIFS(通讯通路门店!$AH:$AH,通讯通路门店!$S:$S,$G891)</f>
        <v>0</v>
      </c>
      <c r="BP891" s="99">
        <f>SUMIFS(通讯通路门店!$AI:$AI,通讯通路门店!$S:$S,$G891)</f>
        <v>0</v>
      </c>
      <c r="BQ891" s="83"/>
    </row>
    <row r="892" spans="1:69">
      <c r="A892" s="99" t="str">
        <f>IFERROR(_xlfn.XLOOKUP($G892,通讯通路门店!$S$4:$S$993933,通讯通路门店!$A$4:$A$993933,0,0),"")</f>
        <v/>
      </c>
      <c r="B892" s="99" t="str">
        <f>IFERROR(_xlfn.XLOOKUP($G892,通讯通路门店!$S$4:$S$993933,通讯通路门店!$B$4:$B$993933,0,0),"")</f>
        <v/>
      </c>
      <c r="C892" s="99" t="str">
        <f>IFERROR(_xlfn.XLOOKUP($G892,通讯通路门店!$S$4:$S$993933,通讯通路门店!$C$4:$C$993933,0,0),"")</f>
        <v/>
      </c>
      <c r="D892" s="99" t="str">
        <f>IFERROR(_xlfn.XLOOKUP($G892,通讯通路门店!$S$4:$S$993933,通讯通路门店!$D$4:$D$993933,0,0),"")</f>
        <v/>
      </c>
      <c r="E892" s="83"/>
      <c r="F892" s="83"/>
      <c r="G892" s="101" t="e">
        <v>#N/A</v>
      </c>
      <c r="H892" s="102" t="str">
        <f>IFERROR(_xlfn.XLOOKUP($G892,通讯通路门店!$S$4:$S$993933,通讯通路门店!$R$4:$R$993933,0,0),"")</f>
        <v/>
      </c>
      <c r="I892" s="83"/>
      <c r="J892" s="83"/>
      <c r="K892" s="83"/>
      <c r="L892" s="83"/>
      <c r="M892" s="83"/>
      <c r="N892" s="83"/>
      <c r="O892" s="83"/>
      <c r="P892" s="83"/>
      <c r="Q892" s="83"/>
      <c r="R892" s="83"/>
      <c r="S892" s="83"/>
      <c r="T892" s="83"/>
      <c r="U892" s="99">
        <f>COUNTIF(通讯通路门店!$S:$S,$G892)</f>
        <v>0</v>
      </c>
      <c r="V892" s="99">
        <f>COUNTIFS(通讯通路门店!$S:$S,$G892,通讯通路门店!$J:$J,"综合卖场")</f>
        <v>0</v>
      </c>
      <c r="W892" s="99">
        <f>SUMIFS(通讯通路门店!$AJ:$AJ,通讯通路门店!$S:$S,通讯客户沙盘!$G892)</f>
        <v>0</v>
      </c>
      <c r="X892" s="99">
        <f t="shared" si="65"/>
        <v>0</v>
      </c>
      <c r="Y892" s="99">
        <f>COUNTIFS(通讯通路门店!$S:$S,$G892,通讯通路门店!$J:$J,"荣耀体验店")+COUNTIFS(通讯通路门店!$S:$S,$G892,通讯通路门店!$J:$J,"荣耀授权专卖店")</f>
        <v>0</v>
      </c>
      <c r="Z892" s="99">
        <f>COUNTIFS(通讯通路门店!$S:$S,$G892,通讯通路门店!$J:$J,"VIVO体验店")</f>
        <v>0</v>
      </c>
      <c r="AA892" s="99">
        <f>COUNTIFS(通讯通路门店!$S:$S,$G892,通讯通路门店!$J:$J,"OPPO体验店")</f>
        <v>0</v>
      </c>
      <c r="AB892" s="99">
        <f>COUNTIFS(通讯通路门店!$S:$S,$G892,通讯通路门店!$J:$J,"华为授权体验店")+COUNTIFS(通讯通路门店!$S:$S,$G892,通讯通路门店!$J:$J,"华为堡垒店")</f>
        <v>0</v>
      </c>
      <c r="AC892" s="99">
        <f>COUNTIFS(通讯通路门店!$S:$S,$G892,通讯通路门店!$J:$J,"小米体验店")</f>
        <v>0</v>
      </c>
      <c r="AD892" s="99">
        <f>COUNTIFS(通讯通路门店!$S:$S,$G892,通讯通路门店!$J:$J,"苹果体验店")</f>
        <v>0</v>
      </c>
      <c r="AE892" s="99">
        <f>COUNTIFS(通讯通路门店!$S:$S,$G892,通讯通路门店!$J:$J,"其他品牌专卖店")</f>
        <v>0</v>
      </c>
      <c r="AF892" s="99">
        <f>SUMIFS(通讯通路门店!$BI:$BI,通讯通路门店!$S:$S,$G892)</f>
        <v>0</v>
      </c>
      <c r="AG892" s="99">
        <f>SUMIFS(通讯通路门店!$BH:$BH,通讯通路门店!$S:$S,$G892)</f>
        <v>0</v>
      </c>
      <c r="AH892" s="99">
        <f t="shared" si="66"/>
        <v>0</v>
      </c>
      <c r="AI892" s="99">
        <f>SUMIFS(通讯通路门店!$BB:$BB,通讯通路门店!$S:$S,$G892)</f>
        <v>0</v>
      </c>
      <c r="AJ892" s="99">
        <f>SUMIFS(通讯通路门店!$BE:$BE,通讯通路门店!$S:$S,$G892)</f>
        <v>0</v>
      </c>
      <c r="AK892" s="99">
        <f>SUMIFS(通讯通路门店!$BG:$BG,通讯通路门店!$S:$S,$G892)</f>
        <v>0</v>
      </c>
      <c r="AL892" s="99">
        <f>SUMIFS(通讯通路门店!$BC:$BC,通讯通路门店!$S:$S,$G892)</f>
        <v>0</v>
      </c>
      <c r="AM892" s="99">
        <f>SUMIFS(通讯通路门店!$BD:$BD,通讯通路门店!$S:$S,$G892)</f>
        <v>0</v>
      </c>
      <c r="AN892" s="99">
        <f>SUMIFS(通讯通路门店!$BF:$BF,通讯通路门店!$S:$S,$G892)</f>
        <v>0</v>
      </c>
      <c r="AO892" s="99">
        <f t="shared" si="67"/>
        <v>0</v>
      </c>
      <c r="AP892" s="99">
        <f>SUMIFS(通讯通路门店!$K:$K,通讯通路门店!$S:$S,$G892)</f>
        <v>0</v>
      </c>
      <c r="AQ892" s="83"/>
      <c r="AR892" s="99">
        <f>SUMIFS(通讯通路门店!$T:$T,通讯通路门店!$S:$S,$G892)</f>
        <v>0</v>
      </c>
      <c r="AS892" s="99">
        <f>SUMIFS(通讯通路门店!$U:$U,通讯通路门店!$S:$S,$G892)</f>
        <v>0</v>
      </c>
      <c r="AT892" s="99">
        <f>SUMIFS(通讯通路门店!$V:$V,通讯通路门店!$S:$S,$G892)</f>
        <v>0</v>
      </c>
      <c r="AU892" s="99">
        <f>SUMIFS(通讯通路门店!$W:$W,通讯通路门店!$S:$S,$G892)</f>
        <v>0</v>
      </c>
      <c r="AV892" s="99">
        <f>SUMIFS(通讯通路门店!$Z:$Z,通讯通路门店!$S:$S,$G892)</f>
        <v>0</v>
      </c>
      <c r="AW892" s="99">
        <f>SUMIFS(通讯通路门店!$AB:$AB,通讯通路门店!$S:$S,$G892)</f>
        <v>0</v>
      </c>
      <c r="AX892" s="99">
        <f>SUMIFS(通讯通路门店!$X:$X,通讯通路门店!$S:$S,$G892)</f>
        <v>0</v>
      </c>
      <c r="AY892" s="99">
        <f>SUMIFS(通讯通路门店!$Y:$Y,通讯通路门店!$S:$S,$G892)</f>
        <v>0</v>
      </c>
      <c r="AZ892" s="99">
        <f>SUMIFS(通讯通路门店!$AA:$AA,通讯通路门店!$S:$S,$G892)</f>
        <v>0</v>
      </c>
      <c r="BA892" s="99">
        <f t="shared" si="68"/>
        <v>0</v>
      </c>
      <c r="BB892" s="99">
        <f t="shared" si="69"/>
        <v>0</v>
      </c>
      <c r="BC892" s="99">
        <f>SUMIFS(通讯通路门店!$W:$W,通讯通路门店!$S:$S,$G892,通讯通路门店!$J:$J,"荣耀体验店")+SUMIFS(通讯通路门店!$W:$W,通讯通路门店!$S:$S,$G892,通讯通路门店!$J:$J,"荣耀授权专卖店")</f>
        <v>0</v>
      </c>
      <c r="BD892" s="99">
        <f>SUMIFS(通讯通路门店!$Z:$Z,通讯通路门店!$S:$S,$G892,通讯通路门店!$J:$J,"VIVO体验店")</f>
        <v>0</v>
      </c>
      <c r="BE892" s="99">
        <f>SUMIFS(通讯通路门店!$AB:$AB,通讯通路门店!$S:$S,$G892,通讯通路门店!$J:$J,"OPPO体验店")</f>
        <v>0</v>
      </c>
      <c r="BF892" s="99">
        <f>SUMIFS(通讯通路门店!$X:$X,通讯通路门店!$S:$S,$G892,通讯通路门店!$J:$J,"华为授权体验店")+SUMIFS(通讯通路门店!$AA:$AA,通讯通路门店!$S:$S,$G892,通讯通路门店!$J:$J,"华为堡垒店")</f>
        <v>0</v>
      </c>
      <c r="BG892" s="99">
        <f>SUMIFS(通讯通路门店!$Y:$Y,通讯通路门店!$S:$S,$G892,通讯通路门店!$J:$J,"小米体验店")</f>
        <v>0</v>
      </c>
      <c r="BH892" s="99">
        <f>SUMIFS(通讯通路门店!$AA:$AA,通讯通路门店!$S:$S,$G892,通讯通路门店!$J:$J,"苹果体验店")</f>
        <v>0</v>
      </c>
      <c r="BI892" s="99">
        <f>SUMIFS(通讯通路门店!$K:$K,通讯通路门店!$S:$S,$G892,通讯通路门店!$J:$J,"其他品牌专卖店")</f>
        <v>0</v>
      </c>
      <c r="BJ892" s="99">
        <f>SUMIFS(通讯通路门店!$AC:$AC,通讯通路门店!$S:$S,$G892)</f>
        <v>0</v>
      </c>
      <c r="BK892" s="99">
        <f>SUMIFS(通讯通路门店!$AD:$AD,通讯通路门店!$S:$S,$G892)</f>
        <v>0</v>
      </c>
      <c r="BL892" s="99">
        <f>SUMIFS(通讯通路门店!$AE:$AE,通讯通路门店!$S:$S,$G892)</f>
        <v>0</v>
      </c>
      <c r="BM892" s="99">
        <f>SUMIFS(通讯通路门店!$AF:$AF,通讯通路门店!$S:$S,$G892)</f>
        <v>0</v>
      </c>
      <c r="BN892" s="99">
        <f>SUMIFS(通讯通路门店!$AG:$AG,通讯通路门店!$S:$S,$G892)</f>
        <v>0</v>
      </c>
      <c r="BO892" s="99">
        <f>SUMIFS(通讯通路门店!$AH:$AH,通讯通路门店!$S:$S,$G892)</f>
        <v>0</v>
      </c>
      <c r="BP892" s="99">
        <f>SUMIFS(通讯通路门店!$AI:$AI,通讯通路门店!$S:$S,$G892)</f>
        <v>0</v>
      </c>
      <c r="BQ892" s="83"/>
    </row>
    <row r="893" spans="1:69">
      <c r="A893" s="99" t="str">
        <f>IFERROR(_xlfn.XLOOKUP($G893,通讯通路门店!$S$4:$S$993933,通讯通路门店!$A$4:$A$993933,0,0),"")</f>
        <v/>
      </c>
      <c r="B893" s="99" t="str">
        <f>IFERROR(_xlfn.XLOOKUP($G893,通讯通路门店!$S$4:$S$993933,通讯通路门店!$B$4:$B$993933,0,0),"")</f>
        <v/>
      </c>
      <c r="C893" s="99" t="str">
        <f>IFERROR(_xlfn.XLOOKUP($G893,通讯通路门店!$S$4:$S$993933,通讯通路门店!$C$4:$C$993933,0,0),"")</f>
        <v/>
      </c>
      <c r="D893" s="99" t="str">
        <f>IFERROR(_xlfn.XLOOKUP($G893,通讯通路门店!$S$4:$S$993933,通讯通路门店!$D$4:$D$993933,0,0),"")</f>
        <v/>
      </c>
      <c r="E893" s="83"/>
      <c r="F893" s="83"/>
      <c r="G893" s="101" t="e">
        <v>#N/A</v>
      </c>
      <c r="H893" s="102" t="str">
        <f>IFERROR(_xlfn.XLOOKUP($G893,通讯通路门店!$S$4:$S$993933,通讯通路门店!$R$4:$R$993933,0,0),"")</f>
        <v/>
      </c>
      <c r="I893" s="83"/>
      <c r="J893" s="83"/>
      <c r="K893" s="83"/>
      <c r="L893" s="83"/>
      <c r="M893" s="83"/>
      <c r="N893" s="83"/>
      <c r="O893" s="83"/>
      <c r="P893" s="83"/>
      <c r="Q893" s="83"/>
      <c r="R893" s="83"/>
      <c r="S893" s="83"/>
      <c r="T893" s="83"/>
      <c r="U893" s="99">
        <f>COUNTIF(通讯通路门店!$S:$S,$G893)</f>
        <v>0</v>
      </c>
      <c r="V893" s="99">
        <f>COUNTIFS(通讯通路门店!$S:$S,$G893,通讯通路门店!$J:$J,"综合卖场")</f>
        <v>0</v>
      </c>
      <c r="W893" s="99">
        <f>SUMIFS(通讯通路门店!$AJ:$AJ,通讯通路门店!$S:$S,通讯客户沙盘!$G893)</f>
        <v>0</v>
      </c>
      <c r="X893" s="99">
        <f t="shared" si="65"/>
        <v>0</v>
      </c>
      <c r="Y893" s="99">
        <f>COUNTIFS(通讯通路门店!$S:$S,$G893,通讯通路门店!$J:$J,"荣耀体验店")+COUNTIFS(通讯通路门店!$S:$S,$G893,通讯通路门店!$J:$J,"荣耀授权专卖店")</f>
        <v>0</v>
      </c>
      <c r="Z893" s="99">
        <f>COUNTIFS(通讯通路门店!$S:$S,$G893,通讯通路门店!$J:$J,"VIVO体验店")</f>
        <v>0</v>
      </c>
      <c r="AA893" s="99">
        <f>COUNTIFS(通讯通路门店!$S:$S,$G893,通讯通路门店!$J:$J,"OPPO体验店")</f>
        <v>0</v>
      </c>
      <c r="AB893" s="99">
        <f>COUNTIFS(通讯通路门店!$S:$S,$G893,通讯通路门店!$J:$J,"华为授权体验店")+COUNTIFS(通讯通路门店!$S:$S,$G893,通讯通路门店!$J:$J,"华为堡垒店")</f>
        <v>0</v>
      </c>
      <c r="AC893" s="99">
        <f>COUNTIFS(通讯通路门店!$S:$S,$G893,通讯通路门店!$J:$J,"小米体验店")</f>
        <v>0</v>
      </c>
      <c r="AD893" s="99">
        <f>COUNTIFS(通讯通路门店!$S:$S,$G893,通讯通路门店!$J:$J,"苹果体验店")</f>
        <v>0</v>
      </c>
      <c r="AE893" s="99">
        <f>COUNTIFS(通讯通路门店!$S:$S,$G893,通讯通路门店!$J:$J,"其他品牌专卖店")</f>
        <v>0</v>
      </c>
      <c r="AF893" s="99">
        <f>SUMIFS(通讯通路门店!$BI:$BI,通讯通路门店!$S:$S,$G893)</f>
        <v>0</v>
      </c>
      <c r="AG893" s="99">
        <f>SUMIFS(通讯通路门店!$BH:$BH,通讯通路门店!$S:$S,$G893)</f>
        <v>0</v>
      </c>
      <c r="AH893" s="99">
        <f t="shared" si="66"/>
        <v>0</v>
      </c>
      <c r="AI893" s="99">
        <f>SUMIFS(通讯通路门店!$BB:$BB,通讯通路门店!$S:$S,$G893)</f>
        <v>0</v>
      </c>
      <c r="AJ893" s="99">
        <f>SUMIFS(通讯通路门店!$BE:$BE,通讯通路门店!$S:$S,$G893)</f>
        <v>0</v>
      </c>
      <c r="AK893" s="99">
        <f>SUMIFS(通讯通路门店!$BG:$BG,通讯通路门店!$S:$S,$G893)</f>
        <v>0</v>
      </c>
      <c r="AL893" s="99">
        <f>SUMIFS(通讯通路门店!$BC:$BC,通讯通路门店!$S:$S,$G893)</f>
        <v>0</v>
      </c>
      <c r="AM893" s="99">
        <f>SUMIFS(通讯通路门店!$BD:$BD,通讯通路门店!$S:$S,$G893)</f>
        <v>0</v>
      </c>
      <c r="AN893" s="99">
        <f>SUMIFS(通讯通路门店!$BF:$BF,通讯通路门店!$S:$S,$G893)</f>
        <v>0</v>
      </c>
      <c r="AO893" s="99">
        <f t="shared" si="67"/>
        <v>0</v>
      </c>
      <c r="AP893" s="99">
        <f>SUMIFS(通讯通路门店!$K:$K,通讯通路门店!$S:$S,$G893)</f>
        <v>0</v>
      </c>
      <c r="AQ893" s="83"/>
      <c r="AR893" s="99">
        <f>SUMIFS(通讯通路门店!$T:$T,通讯通路门店!$S:$S,$G893)</f>
        <v>0</v>
      </c>
      <c r="AS893" s="99">
        <f>SUMIFS(通讯通路门店!$U:$U,通讯通路门店!$S:$S,$G893)</f>
        <v>0</v>
      </c>
      <c r="AT893" s="99">
        <f>SUMIFS(通讯通路门店!$V:$V,通讯通路门店!$S:$S,$G893)</f>
        <v>0</v>
      </c>
      <c r="AU893" s="99">
        <f>SUMIFS(通讯通路门店!$W:$W,通讯通路门店!$S:$S,$G893)</f>
        <v>0</v>
      </c>
      <c r="AV893" s="99">
        <f>SUMIFS(通讯通路门店!$Z:$Z,通讯通路门店!$S:$S,$G893)</f>
        <v>0</v>
      </c>
      <c r="AW893" s="99">
        <f>SUMIFS(通讯通路门店!$AB:$AB,通讯通路门店!$S:$S,$G893)</f>
        <v>0</v>
      </c>
      <c r="AX893" s="99">
        <f>SUMIFS(通讯通路门店!$X:$X,通讯通路门店!$S:$S,$G893)</f>
        <v>0</v>
      </c>
      <c r="AY893" s="99">
        <f>SUMIFS(通讯通路门店!$Y:$Y,通讯通路门店!$S:$S,$G893)</f>
        <v>0</v>
      </c>
      <c r="AZ893" s="99">
        <f>SUMIFS(通讯通路门店!$AA:$AA,通讯通路门店!$S:$S,$G893)</f>
        <v>0</v>
      </c>
      <c r="BA893" s="99">
        <f t="shared" si="68"/>
        <v>0</v>
      </c>
      <c r="BB893" s="99">
        <f t="shared" si="69"/>
        <v>0</v>
      </c>
      <c r="BC893" s="99">
        <f>SUMIFS(通讯通路门店!$W:$W,通讯通路门店!$S:$S,$G893,通讯通路门店!$J:$J,"荣耀体验店")+SUMIFS(通讯通路门店!$W:$W,通讯通路门店!$S:$S,$G893,通讯通路门店!$J:$J,"荣耀授权专卖店")</f>
        <v>0</v>
      </c>
      <c r="BD893" s="99">
        <f>SUMIFS(通讯通路门店!$Z:$Z,通讯通路门店!$S:$S,$G893,通讯通路门店!$J:$J,"VIVO体验店")</f>
        <v>0</v>
      </c>
      <c r="BE893" s="99">
        <f>SUMIFS(通讯通路门店!$AB:$AB,通讯通路门店!$S:$S,$G893,通讯通路门店!$J:$J,"OPPO体验店")</f>
        <v>0</v>
      </c>
      <c r="BF893" s="99">
        <f>SUMIFS(通讯通路门店!$X:$X,通讯通路门店!$S:$S,$G893,通讯通路门店!$J:$J,"华为授权体验店")+SUMIFS(通讯通路门店!$AA:$AA,通讯通路门店!$S:$S,$G893,通讯通路门店!$J:$J,"华为堡垒店")</f>
        <v>0</v>
      </c>
      <c r="BG893" s="99">
        <f>SUMIFS(通讯通路门店!$Y:$Y,通讯通路门店!$S:$S,$G893,通讯通路门店!$J:$J,"小米体验店")</f>
        <v>0</v>
      </c>
      <c r="BH893" s="99">
        <f>SUMIFS(通讯通路门店!$AA:$AA,通讯通路门店!$S:$S,$G893,通讯通路门店!$J:$J,"苹果体验店")</f>
        <v>0</v>
      </c>
      <c r="BI893" s="99">
        <f>SUMIFS(通讯通路门店!$K:$K,通讯通路门店!$S:$S,$G893,通讯通路门店!$J:$J,"其他品牌专卖店")</f>
        <v>0</v>
      </c>
      <c r="BJ893" s="99">
        <f>SUMIFS(通讯通路门店!$AC:$AC,通讯通路门店!$S:$S,$G893)</f>
        <v>0</v>
      </c>
      <c r="BK893" s="99">
        <f>SUMIFS(通讯通路门店!$AD:$AD,通讯通路门店!$S:$S,$G893)</f>
        <v>0</v>
      </c>
      <c r="BL893" s="99">
        <f>SUMIFS(通讯通路门店!$AE:$AE,通讯通路门店!$S:$S,$G893)</f>
        <v>0</v>
      </c>
      <c r="BM893" s="99">
        <f>SUMIFS(通讯通路门店!$AF:$AF,通讯通路门店!$S:$S,$G893)</f>
        <v>0</v>
      </c>
      <c r="BN893" s="99">
        <f>SUMIFS(通讯通路门店!$AG:$AG,通讯通路门店!$S:$S,$G893)</f>
        <v>0</v>
      </c>
      <c r="BO893" s="99">
        <f>SUMIFS(通讯通路门店!$AH:$AH,通讯通路门店!$S:$S,$G893)</f>
        <v>0</v>
      </c>
      <c r="BP893" s="99">
        <f>SUMIFS(通讯通路门店!$AI:$AI,通讯通路门店!$S:$S,$G893)</f>
        <v>0</v>
      </c>
      <c r="BQ893" s="83"/>
    </row>
    <row r="894" spans="1:69">
      <c r="A894" s="99" t="str">
        <f>IFERROR(_xlfn.XLOOKUP($G894,通讯通路门店!$S$4:$S$993933,通讯通路门店!$A$4:$A$993933,0,0),"")</f>
        <v/>
      </c>
      <c r="B894" s="99" t="str">
        <f>IFERROR(_xlfn.XLOOKUP($G894,通讯通路门店!$S$4:$S$993933,通讯通路门店!$B$4:$B$993933,0,0),"")</f>
        <v/>
      </c>
      <c r="C894" s="99" t="str">
        <f>IFERROR(_xlfn.XLOOKUP($G894,通讯通路门店!$S$4:$S$993933,通讯通路门店!$C$4:$C$993933,0,0),"")</f>
        <v/>
      </c>
      <c r="D894" s="99" t="str">
        <f>IFERROR(_xlfn.XLOOKUP($G894,通讯通路门店!$S$4:$S$993933,通讯通路门店!$D$4:$D$993933,0,0),"")</f>
        <v/>
      </c>
      <c r="E894" s="83"/>
      <c r="F894" s="83"/>
      <c r="G894" s="101" t="e">
        <v>#N/A</v>
      </c>
      <c r="H894" s="102" t="str">
        <f>IFERROR(_xlfn.XLOOKUP($G894,通讯通路门店!$S$4:$S$993933,通讯通路门店!$R$4:$R$993933,0,0),"")</f>
        <v/>
      </c>
      <c r="I894" s="83"/>
      <c r="J894" s="83"/>
      <c r="K894" s="83"/>
      <c r="L894" s="83"/>
      <c r="M894" s="83"/>
      <c r="N894" s="83"/>
      <c r="O894" s="83"/>
      <c r="P894" s="83"/>
      <c r="Q894" s="83"/>
      <c r="R894" s="83"/>
      <c r="S894" s="83"/>
      <c r="T894" s="83"/>
      <c r="U894" s="99">
        <f>COUNTIF(通讯通路门店!$S:$S,$G894)</f>
        <v>0</v>
      </c>
      <c r="V894" s="99">
        <f>COUNTIFS(通讯通路门店!$S:$S,$G894,通讯通路门店!$J:$J,"综合卖场")</f>
        <v>0</v>
      </c>
      <c r="W894" s="99">
        <f>SUMIFS(通讯通路门店!$AJ:$AJ,通讯通路门店!$S:$S,通讯客户沙盘!$G894)</f>
        <v>0</v>
      </c>
      <c r="X894" s="99">
        <f t="shared" si="65"/>
        <v>0</v>
      </c>
      <c r="Y894" s="99">
        <f>COUNTIFS(通讯通路门店!$S:$S,$G894,通讯通路门店!$J:$J,"荣耀体验店")+COUNTIFS(通讯通路门店!$S:$S,$G894,通讯通路门店!$J:$J,"荣耀授权专卖店")</f>
        <v>0</v>
      </c>
      <c r="Z894" s="99">
        <f>COUNTIFS(通讯通路门店!$S:$S,$G894,通讯通路门店!$J:$J,"VIVO体验店")</f>
        <v>0</v>
      </c>
      <c r="AA894" s="99">
        <f>COUNTIFS(通讯通路门店!$S:$S,$G894,通讯通路门店!$J:$J,"OPPO体验店")</f>
        <v>0</v>
      </c>
      <c r="AB894" s="99">
        <f>COUNTIFS(通讯通路门店!$S:$S,$G894,通讯通路门店!$J:$J,"华为授权体验店")+COUNTIFS(通讯通路门店!$S:$S,$G894,通讯通路门店!$J:$J,"华为堡垒店")</f>
        <v>0</v>
      </c>
      <c r="AC894" s="99">
        <f>COUNTIFS(通讯通路门店!$S:$S,$G894,通讯通路门店!$J:$J,"小米体验店")</f>
        <v>0</v>
      </c>
      <c r="AD894" s="99">
        <f>COUNTIFS(通讯通路门店!$S:$S,$G894,通讯通路门店!$J:$J,"苹果体验店")</f>
        <v>0</v>
      </c>
      <c r="AE894" s="99">
        <f>COUNTIFS(通讯通路门店!$S:$S,$G894,通讯通路门店!$J:$J,"其他品牌专卖店")</f>
        <v>0</v>
      </c>
      <c r="AF894" s="99">
        <f>SUMIFS(通讯通路门店!$BI:$BI,通讯通路门店!$S:$S,$G894)</f>
        <v>0</v>
      </c>
      <c r="AG894" s="99">
        <f>SUMIFS(通讯通路门店!$BH:$BH,通讯通路门店!$S:$S,$G894)</f>
        <v>0</v>
      </c>
      <c r="AH894" s="99">
        <f t="shared" si="66"/>
        <v>0</v>
      </c>
      <c r="AI894" s="99">
        <f>SUMIFS(通讯通路门店!$BB:$BB,通讯通路门店!$S:$S,$G894)</f>
        <v>0</v>
      </c>
      <c r="AJ894" s="99">
        <f>SUMIFS(通讯通路门店!$BE:$BE,通讯通路门店!$S:$S,$G894)</f>
        <v>0</v>
      </c>
      <c r="AK894" s="99">
        <f>SUMIFS(通讯通路门店!$BG:$BG,通讯通路门店!$S:$S,$G894)</f>
        <v>0</v>
      </c>
      <c r="AL894" s="99">
        <f>SUMIFS(通讯通路门店!$BC:$BC,通讯通路门店!$S:$S,$G894)</f>
        <v>0</v>
      </c>
      <c r="AM894" s="99">
        <f>SUMIFS(通讯通路门店!$BD:$BD,通讯通路门店!$S:$S,$G894)</f>
        <v>0</v>
      </c>
      <c r="AN894" s="99">
        <f>SUMIFS(通讯通路门店!$BF:$BF,通讯通路门店!$S:$S,$G894)</f>
        <v>0</v>
      </c>
      <c r="AO894" s="99">
        <f t="shared" si="67"/>
        <v>0</v>
      </c>
      <c r="AP894" s="99">
        <f>SUMIFS(通讯通路门店!$K:$K,通讯通路门店!$S:$S,$G894)</f>
        <v>0</v>
      </c>
      <c r="AQ894" s="83"/>
      <c r="AR894" s="99">
        <f>SUMIFS(通讯通路门店!$T:$T,通讯通路门店!$S:$S,$G894)</f>
        <v>0</v>
      </c>
      <c r="AS894" s="99">
        <f>SUMIFS(通讯通路门店!$U:$U,通讯通路门店!$S:$S,$G894)</f>
        <v>0</v>
      </c>
      <c r="AT894" s="99">
        <f>SUMIFS(通讯通路门店!$V:$V,通讯通路门店!$S:$S,$G894)</f>
        <v>0</v>
      </c>
      <c r="AU894" s="99">
        <f>SUMIFS(通讯通路门店!$W:$W,通讯通路门店!$S:$S,$G894)</f>
        <v>0</v>
      </c>
      <c r="AV894" s="99">
        <f>SUMIFS(通讯通路门店!$Z:$Z,通讯通路门店!$S:$S,$G894)</f>
        <v>0</v>
      </c>
      <c r="AW894" s="99">
        <f>SUMIFS(通讯通路门店!$AB:$AB,通讯通路门店!$S:$S,$G894)</f>
        <v>0</v>
      </c>
      <c r="AX894" s="99">
        <f>SUMIFS(通讯通路门店!$X:$X,通讯通路门店!$S:$S,$G894)</f>
        <v>0</v>
      </c>
      <c r="AY894" s="99">
        <f>SUMIFS(通讯通路门店!$Y:$Y,通讯通路门店!$S:$S,$G894)</f>
        <v>0</v>
      </c>
      <c r="AZ894" s="99">
        <f>SUMIFS(通讯通路门店!$AA:$AA,通讯通路门店!$S:$S,$G894)</f>
        <v>0</v>
      </c>
      <c r="BA894" s="99">
        <f t="shared" si="68"/>
        <v>0</v>
      </c>
      <c r="BB894" s="99">
        <f t="shared" si="69"/>
        <v>0</v>
      </c>
      <c r="BC894" s="99">
        <f>SUMIFS(通讯通路门店!$W:$W,通讯通路门店!$S:$S,$G894,通讯通路门店!$J:$J,"荣耀体验店")+SUMIFS(通讯通路门店!$W:$W,通讯通路门店!$S:$S,$G894,通讯通路门店!$J:$J,"荣耀授权专卖店")</f>
        <v>0</v>
      </c>
      <c r="BD894" s="99">
        <f>SUMIFS(通讯通路门店!$Z:$Z,通讯通路门店!$S:$S,$G894,通讯通路门店!$J:$J,"VIVO体验店")</f>
        <v>0</v>
      </c>
      <c r="BE894" s="99">
        <f>SUMIFS(通讯通路门店!$AB:$AB,通讯通路门店!$S:$S,$G894,通讯通路门店!$J:$J,"OPPO体验店")</f>
        <v>0</v>
      </c>
      <c r="BF894" s="99">
        <f>SUMIFS(通讯通路门店!$X:$X,通讯通路门店!$S:$S,$G894,通讯通路门店!$J:$J,"华为授权体验店")+SUMIFS(通讯通路门店!$AA:$AA,通讯通路门店!$S:$S,$G894,通讯通路门店!$J:$J,"华为堡垒店")</f>
        <v>0</v>
      </c>
      <c r="BG894" s="99">
        <f>SUMIFS(通讯通路门店!$Y:$Y,通讯通路门店!$S:$S,$G894,通讯通路门店!$J:$J,"小米体验店")</f>
        <v>0</v>
      </c>
      <c r="BH894" s="99">
        <f>SUMIFS(通讯通路门店!$AA:$AA,通讯通路门店!$S:$S,$G894,通讯通路门店!$J:$J,"苹果体验店")</f>
        <v>0</v>
      </c>
      <c r="BI894" s="99">
        <f>SUMIFS(通讯通路门店!$K:$K,通讯通路门店!$S:$S,$G894,通讯通路门店!$J:$J,"其他品牌专卖店")</f>
        <v>0</v>
      </c>
      <c r="BJ894" s="99">
        <f>SUMIFS(通讯通路门店!$AC:$AC,通讯通路门店!$S:$S,$G894)</f>
        <v>0</v>
      </c>
      <c r="BK894" s="99">
        <f>SUMIFS(通讯通路门店!$AD:$AD,通讯通路门店!$S:$S,$G894)</f>
        <v>0</v>
      </c>
      <c r="BL894" s="99">
        <f>SUMIFS(通讯通路门店!$AE:$AE,通讯通路门店!$S:$S,$G894)</f>
        <v>0</v>
      </c>
      <c r="BM894" s="99">
        <f>SUMIFS(通讯通路门店!$AF:$AF,通讯通路门店!$S:$S,$G894)</f>
        <v>0</v>
      </c>
      <c r="BN894" s="99">
        <f>SUMIFS(通讯通路门店!$AG:$AG,通讯通路门店!$S:$S,$G894)</f>
        <v>0</v>
      </c>
      <c r="BO894" s="99">
        <f>SUMIFS(通讯通路门店!$AH:$AH,通讯通路门店!$S:$S,$G894)</f>
        <v>0</v>
      </c>
      <c r="BP894" s="99">
        <f>SUMIFS(通讯通路门店!$AI:$AI,通讯通路门店!$S:$S,$G894)</f>
        <v>0</v>
      </c>
      <c r="BQ894" s="83"/>
    </row>
    <row r="895" spans="1:69">
      <c r="A895" s="99" t="str">
        <f>IFERROR(_xlfn.XLOOKUP($G895,通讯通路门店!$S$4:$S$993933,通讯通路门店!$A$4:$A$993933,0,0),"")</f>
        <v/>
      </c>
      <c r="B895" s="99" t="str">
        <f>IFERROR(_xlfn.XLOOKUP($G895,通讯通路门店!$S$4:$S$993933,通讯通路门店!$B$4:$B$993933,0,0),"")</f>
        <v/>
      </c>
      <c r="C895" s="99" t="str">
        <f>IFERROR(_xlfn.XLOOKUP($G895,通讯通路门店!$S$4:$S$993933,通讯通路门店!$C$4:$C$993933,0,0),"")</f>
        <v/>
      </c>
      <c r="D895" s="99" t="str">
        <f>IFERROR(_xlfn.XLOOKUP($G895,通讯通路门店!$S$4:$S$993933,通讯通路门店!$D$4:$D$993933,0,0),"")</f>
        <v/>
      </c>
      <c r="E895" s="83"/>
      <c r="F895" s="83"/>
      <c r="G895" s="101" t="e">
        <v>#N/A</v>
      </c>
      <c r="H895" s="102" t="str">
        <f>IFERROR(_xlfn.XLOOKUP($G895,通讯通路门店!$S$4:$S$993933,通讯通路门店!$R$4:$R$993933,0,0),"")</f>
        <v/>
      </c>
      <c r="I895" s="83"/>
      <c r="J895" s="83"/>
      <c r="K895" s="83"/>
      <c r="L895" s="83"/>
      <c r="M895" s="83"/>
      <c r="N895" s="83"/>
      <c r="O895" s="83"/>
      <c r="P895" s="83"/>
      <c r="Q895" s="83"/>
      <c r="R895" s="83"/>
      <c r="S895" s="83"/>
      <c r="T895" s="83"/>
      <c r="U895" s="99">
        <f>COUNTIF(通讯通路门店!$S:$S,$G895)</f>
        <v>0</v>
      </c>
      <c r="V895" s="99">
        <f>COUNTIFS(通讯通路门店!$S:$S,$G895,通讯通路门店!$J:$J,"综合卖场")</f>
        <v>0</v>
      </c>
      <c r="W895" s="99">
        <f>SUMIFS(通讯通路门店!$AJ:$AJ,通讯通路门店!$S:$S,通讯客户沙盘!$G895)</f>
        <v>0</v>
      </c>
      <c r="X895" s="99">
        <f t="shared" si="65"/>
        <v>0</v>
      </c>
      <c r="Y895" s="99">
        <f>COUNTIFS(通讯通路门店!$S:$S,$G895,通讯通路门店!$J:$J,"荣耀体验店")+COUNTIFS(通讯通路门店!$S:$S,$G895,通讯通路门店!$J:$J,"荣耀授权专卖店")</f>
        <v>0</v>
      </c>
      <c r="Z895" s="99">
        <f>COUNTIFS(通讯通路门店!$S:$S,$G895,通讯通路门店!$J:$J,"VIVO体验店")</f>
        <v>0</v>
      </c>
      <c r="AA895" s="99">
        <f>COUNTIFS(通讯通路门店!$S:$S,$G895,通讯通路门店!$J:$J,"OPPO体验店")</f>
        <v>0</v>
      </c>
      <c r="AB895" s="99">
        <f>COUNTIFS(通讯通路门店!$S:$S,$G895,通讯通路门店!$J:$J,"华为授权体验店")+COUNTIFS(通讯通路门店!$S:$S,$G895,通讯通路门店!$J:$J,"华为堡垒店")</f>
        <v>0</v>
      </c>
      <c r="AC895" s="99">
        <f>COUNTIFS(通讯通路门店!$S:$S,$G895,通讯通路门店!$J:$J,"小米体验店")</f>
        <v>0</v>
      </c>
      <c r="AD895" s="99">
        <f>COUNTIFS(通讯通路门店!$S:$S,$G895,通讯通路门店!$J:$J,"苹果体验店")</f>
        <v>0</v>
      </c>
      <c r="AE895" s="99">
        <f>COUNTIFS(通讯通路门店!$S:$S,$G895,通讯通路门店!$J:$J,"其他品牌专卖店")</f>
        <v>0</v>
      </c>
      <c r="AF895" s="99">
        <f>SUMIFS(通讯通路门店!$BI:$BI,通讯通路门店!$S:$S,$G895)</f>
        <v>0</v>
      </c>
      <c r="AG895" s="99">
        <f>SUMIFS(通讯通路门店!$BH:$BH,通讯通路门店!$S:$S,$G895)</f>
        <v>0</v>
      </c>
      <c r="AH895" s="99">
        <f t="shared" si="66"/>
        <v>0</v>
      </c>
      <c r="AI895" s="99">
        <f>SUMIFS(通讯通路门店!$BB:$BB,通讯通路门店!$S:$S,$G895)</f>
        <v>0</v>
      </c>
      <c r="AJ895" s="99">
        <f>SUMIFS(通讯通路门店!$BE:$BE,通讯通路门店!$S:$S,$G895)</f>
        <v>0</v>
      </c>
      <c r="AK895" s="99">
        <f>SUMIFS(通讯通路门店!$BG:$BG,通讯通路门店!$S:$S,$G895)</f>
        <v>0</v>
      </c>
      <c r="AL895" s="99">
        <f>SUMIFS(通讯通路门店!$BC:$BC,通讯通路门店!$S:$S,$G895)</f>
        <v>0</v>
      </c>
      <c r="AM895" s="99">
        <f>SUMIFS(通讯通路门店!$BD:$BD,通讯通路门店!$S:$S,$G895)</f>
        <v>0</v>
      </c>
      <c r="AN895" s="99">
        <f>SUMIFS(通讯通路门店!$BF:$BF,通讯通路门店!$S:$S,$G895)</f>
        <v>0</v>
      </c>
      <c r="AO895" s="99">
        <f t="shared" si="67"/>
        <v>0</v>
      </c>
      <c r="AP895" s="99">
        <f>SUMIFS(通讯通路门店!$K:$K,通讯通路门店!$S:$S,$G895)</f>
        <v>0</v>
      </c>
      <c r="AQ895" s="83"/>
      <c r="AR895" s="99">
        <f>SUMIFS(通讯通路门店!$T:$T,通讯通路门店!$S:$S,$G895)</f>
        <v>0</v>
      </c>
      <c r="AS895" s="99">
        <f>SUMIFS(通讯通路门店!$U:$U,通讯通路门店!$S:$S,$G895)</f>
        <v>0</v>
      </c>
      <c r="AT895" s="99">
        <f>SUMIFS(通讯通路门店!$V:$V,通讯通路门店!$S:$S,$G895)</f>
        <v>0</v>
      </c>
      <c r="AU895" s="99">
        <f>SUMIFS(通讯通路门店!$W:$W,通讯通路门店!$S:$S,$G895)</f>
        <v>0</v>
      </c>
      <c r="AV895" s="99">
        <f>SUMIFS(通讯通路门店!$Z:$Z,通讯通路门店!$S:$S,$G895)</f>
        <v>0</v>
      </c>
      <c r="AW895" s="99">
        <f>SUMIFS(通讯通路门店!$AB:$AB,通讯通路门店!$S:$S,$G895)</f>
        <v>0</v>
      </c>
      <c r="AX895" s="99">
        <f>SUMIFS(通讯通路门店!$X:$X,通讯通路门店!$S:$S,$G895)</f>
        <v>0</v>
      </c>
      <c r="AY895" s="99">
        <f>SUMIFS(通讯通路门店!$Y:$Y,通讯通路门店!$S:$S,$G895)</f>
        <v>0</v>
      </c>
      <c r="AZ895" s="99">
        <f>SUMIFS(通讯通路门店!$AA:$AA,通讯通路门店!$S:$S,$G895)</f>
        <v>0</v>
      </c>
      <c r="BA895" s="99">
        <f t="shared" si="68"/>
        <v>0</v>
      </c>
      <c r="BB895" s="99">
        <f t="shared" si="69"/>
        <v>0</v>
      </c>
      <c r="BC895" s="99">
        <f>SUMIFS(通讯通路门店!$W:$W,通讯通路门店!$S:$S,$G895,通讯通路门店!$J:$J,"荣耀体验店")+SUMIFS(通讯通路门店!$W:$W,通讯通路门店!$S:$S,$G895,通讯通路门店!$J:$J,"荣耀授权专卖店")</f>
        <v>0</v>
      </c>
      <c r="BD895" s="99">
        <f>SUMIFS(通讯通路门店!$Z:$Z,通讯通路门店!$S:$S,$G895,通讯通路门店!$J:$J,"VIVO体验店")</f>
        <v>0</v>
      </c>
      <c r="BE895" s="99">
        <f>SUMIFS(通讯通路门店!$AB:$AB,通讯通路门店!$S:$S,$G895,通讯通路门店!$J:$J,"OPPO体验店")</f>
        <v>0</v>
      </c>
      <c r="BF895" s="99">
        <f>SUMIFS(通讯通路门店!$X:$X,通讯通路门店!$S:$S,$G895,通讯通路门店!$J:$J,"华为授权体验店")+SUMIFS(通讯通路门店!$AA:$AA,通讯通路门店!$S:$S,$G895,通讯通路门店!$J:$J,"华为堡垒店")</f>
        <v>0</v>
      </c>
      <c r="BG895" s="99">
        <f>SUMIFS(通讯通路门店!$Y:$Y,通讯通路门店!$S:$S,$G895,通讯通路门店!$J:$J,"小米体验店")</f>
        <v>0</v>
      </c>
      <c r="BH895" s="99">
        <f>SUMIFS(通讯通路门店!$AA:$AA,通讯通路门店!$S:$S,$G895,通讯通路门店!$J:$J,"苹果体验店")</f>
        <v>0</v>
      </c>
      <c r="BI895" s="99">
        <f>SUMIFS(通讯通路门店!$K:$K,通讯通路门店!$S:$S,$G895,通讯通路门店!$J:$J,"其他品牌专卖店")</f>
        <v>0</v>
      </c>
      <c r="BJ895" s="99">
        <f>SUMIFS(通讯通路门店!$AC:$AC,通讯通路门店!$S:$S,$G895)</f>
        <v>0</v>
      </c>
      <c r="BK895" s="99">
        <f>SUMIFS(通讯通路门店!$AD:$AD,通讯通路门店!$S:$S,$G895)</f>
        <v>0</v>
      </c>
      <c r="BL895" s="99">
        <f>SUMIFS(通讯通路门店!$AE:$AE,通讯通路门店!$S:$S,$G895)</f>
        <v>0</v>
      </c>
      <c r="BM895" s="99">
        <f>SUMIFS(通讯通路门店!$AF:$AF,通讯通路门店!$S:$S,$G895)</f>
        <v>0</v>
      </c>
      <c r="BN895" s="99">
        <f>SUMIFS(通讯通路门店!$AG:$AG,通讯通路门店!$S:$S,$G895)</f>
        <v>0</v>
      </c>
      <c r="BO895" s="99">
        <f>SUMIFS(通讯通路门店!$AH:$AH,通讯通路门店!$S:$S,$G895)</f>
        <v>0</v>
      </c>
      <c r="BP895" s="99">
        <f>SUMIFS(通讯通路门店!$AI:$AI,通讯通路门店!$S:$S,$G895)</f>
        <v>0</v>
      </c>
      <c r="BQ895" s="83"/>
    </row>
    <row r="896" spans="1:69">
      <c r="A896" s="99" t="str">
        <f>IFERROR(_xlfn.XLOOKUP($G896,通讯通路门店!$S$4:$S$993933,通讯通路门店!$A$4:$A$993933,0,0),"")</f>
        <v/>
      </c>
      <c r="B896" s="99" t="str">
        <f>IFERROR(_xlfn.XLOOKUP($G896,通讯通路门店!$S$4:$S$993933,通讯通路门店!$B$4:$B$993933,0,0),"")</f>
        <v/>
      </c>
      <c r="C896" s="99" t="str">
        <f>IFERROR(_xlfn.XLOOKUP($G896,通讯通路门店!$S$4:$S$993933,通讯通路门店!$C$4:$C$993933,0,0),"")</f>
        <v/>
      </c>
      <c r="D896" s="99" t="str">
        <f>IFERROR(_xlfn.XLOOKUP($G896,通讯通路门店!$S$4:$S$993933,通讯通路门店!$D$4:$D$993933,0,0),"")</f>
        <v/>
      </c>
      <c r="E896" s="83"/>
      <c r="F896" s="83"/>
      <c r="G896" s="101" t="e">
        <v>#N/A</v>
      </c>
      <c r="H896" s="102" t="str">
        <f>IFERROR(_xlfn.XLOOKUP($G896,通讯通路门店!$S$4:$S$993933,通讯通路门店!$R$4:$R$993933,0,0),"")</f>
        <v/>
      </c>
      <c r="I896" s="83"/>
      <c r="J896" s="83"/>
      <c r="K896" s="83"/>
      <c r="L896" s="83"/>
      <c r="M896" s="83"/>
      <c r="N896" s="83"/>
      <c r="O896" s="83"/>
      <c r="P896" s="83"/>
      <c r="Q896" s="83"/>
      <c r="R896" s="83"/>
      <c r="S896" s="83"/>
      <c r="T896" s="83"/>
      <c r="U896" s="99">
        <f>COUNTIF(通讯通路门店!$S:$S,$G896)</f>
        <v>0</v>
      </c>
      <c r="V896" s="99">
        <f>COUNTIFS(通讯通路门店!$S:$S,$G896,通讯通路门店!$J:$J,"综合卖场")</f>
        <v>0</v>
      </c>
      <c r="W896" s="99">
        <f>SUMIFS(通讯通路门店!$AJ:$AJ,通讯通路门店!$S:$S,通讯客户沙盘!$G896)</f>
        <v>0</v>
      </c>
      <c r="X896" s="99">
        <f t="shared" si="65"/>
        <v>0</v>
      </c>
      <c r="Y896" s="99">
        <f>COUNTIFS(通讯通路门店!$S:$S,$G896,通讯通路门店!$J:$J,"荣耀体验店")+COUNTIFS(通讯通路门店!$S:$S,$G896,通讯通路门店!$J:$J,"荣耀授权专卖店")</f>
        <v>0</v>
      </c>
      <c r="Z896" s="99">
        <f>COUNTIFS(通讯通路门店!$S:$S,$G896,通讯通路门店!$J:$J,"VIVO体验店")</f>
        <v>0</v>
      </c>
      <c r="AA896" s="99">
        <f>COUNTIFS(通讯通路门店!$S:$S,$G896,通讯通路门店!$J:$J,"OPPO体验店")</f>
        <v>0</v>
      </c>
      <c r="AB896" s="99">
        <f>COUNTIFS(通讯通路门店!$S:$S,$G896,通讯通路门店!$J:$J,"华为授权体验店")+COUNTIFS(通讯通路门店!$S:$S,$G896,通讯通路门店!$J:$J,"华为堡垒店")</f>
        <v>0</v>
      </c>
      <c r="AC896" s="99">
        <f>COUNTIFS(通讯通路门店!$S:$S,$G896,通讯通路门店!$J:$J,"小米体验店")</f>
        <v>0</v>
      </c>
      <c r="AD896" s="99">
        <f>COUNTIFS(通讯通路门店!$S:$S,$G896,通讯通路门店!$J:$J,"苹果体验店")</f>
        <v>0</v>
      </c>
      <c r="AE896" s="99">
        <f>COUNTIFS(通讯通路门店!$S:$S,$G896,通讯通路门店!$J:$J,"其他品牌专卖店")</f>
        <v>0</v>
      </c>
      <c r="AF896" s="99">
        <f>SUMIFS(通讯通路门店!$BI:$BI,通讯通路门店!$S:$S,$G896)</f>
        <v>0</v>
      </c>
      <c r="AG896" s="99">
        <f>SUMIFS(通讯通路门店!$BH:$BH,通讯通路门店!$S:$S,$G896)</f>
        <v>0</v>
      </c>
      <c r="AH896" s="99">
        <f t="shared" si="66"/>
        <v>0</v>
      </c>
      <c r="AI896" s="99">
        <f>SUMIFS(通讯通路门店!$BB:$BB,通讯通路门店!$S:$S,$G896)</f>
        <v>0</v>
      </c>
      <c r="AJ896" s="99">
        <f>SUMIFS(通讯通路门店!$BE:$BE,通讯通路门店!$S:$S,$G896)</f>
        <v>0</v>
      </c>
      <c r="AK896" s="99">
        <f>SUMIFS(通讯通路门店!$BG:$BG,通讯通路门店!$S:$S,$G896)</f>
        <v>0</v>
      </c>
      <c r="AL896" s="99">
        <f>SUMIFS(通讯通路门店!$BC:$BC,通讯通路门店!$S:$S,$G896)</f>
        <v>0</v>
      </c>
      <c r="AM896" s="99">
        <f>SUMIFS(通讯通路门店!$BD:$BD,通讯通路门店!$S:$S,$G896)</f>
        <v>0</v>
      </c>
      <c r="AN896" s="99">
        <f>SUMIFS(通讯通路门店!$BF:$BF,通讯通路门店!$S:$S,$G896)</f>
        <v>0</v>
      </c>
      <c r="AO896" s="99">
        <f t="shared" si="67"/>
        <v>0</v>
      </c>
      <c r="AP896" s="99">
        <f>SUMIFS(通讯通路门店!$K:$K,通讯通路门店!$S:$S,$G896)</f>
        <v>0</v>
      </c>
      <c r="AQ896" s="83"/>
      <c r="AR896" s="99">
        <f>SUMIFS(通讯通路门店!$T:$T,通讯通路门店!$S:$S,$G896)</f>
        <v>0</v>
      </c>
      <c r="AS896" s="99">
        <f>SUMIFS(通讯通路门店!$U:$U,通讯通路门店!$S:$S,$G896)</f>
        <v>0</v>
      </c>
      <c r="AT896" s="99">
        <f>SUMIFS(通讯通路门店!$V:$V,通讯通路门店!$S:$S,$G896)</f>
        <v>0</v>
      </c>
      <c r="AU896" s="99">
        <f>SUMIFS(通讯通路门店!$W:$W,通讯通路门店!$S:$S,$G896)</f>
        <v>0</v>
      </c>
      <c r="AV896" s="99">
        <f>SUMIFS(通讯通路门店!$Z:$Z,通讯通路门店!$S:$S,$G896)</f>
        <v>0</v>
      </c>
      <c r="AW896" s="99">
        <f>SUMIFS(通讯通路门店!$AB:$AB,通讯通路门店!$S:$S,$G896)</f>
        <v>0</v>
      </c>
      <c r="AX896" s="99">
        <f>SUMIFS(通讯通路门店!$X:$X,通讯通路门店!$S:$S,$G896)</f>
        <v>0</v>
      </c>
      <c r="AY896" s="99">
        <f>SUMIFS(通讯通路门店!$Y:$Y,通讯通路门店!$S:$S,$G896)</f>
        <v>0</v>
      </c>
      <c r="AZ896" s="99">
        <f>SUMIFS(通讯通路门店!$AA:$AA,通讯通路门店!$S:$S,$G896)</f>
        <v>0</v>
      </c>
      <c r="BA896" s="99">
        <f t="shared" si="68"/>
        <v>0</v>
      </c>
      <c r="BB896" s="99">
        <f t="shared" si="69"/>
        <v>0</v>
      </c>
      <c r="BC896" s="99">
        <f>SUMIFS(通讯通路门店!$W:$W,通讯通路门店!$S:$S,$G896,通讯通路门店!$J:$J,"荣耀体验店")+SUMIFS(通讯通路门店!$W:$W,通讯通路门店!$S:$S,$G896,通讯通路门店!$J:$J,"荣耀授权专卖店")</f>
        <v>0</v>
      </c>
      <c r="BD896" s="99">
        <f>SUMIFS(通讯通路门店!$Z:$Z,通讯通路门店!$S:$S,$G896,通讯通路门店!$J:$J,"VIVO体验店")</f>
        <v>0</v>
      </c>
      <c r="BE896" s="99">
        <f>SUMIFS(通讯通路门店!$AB:$AB,通讯通路门店!$S:$S,$G896,通讯通路门店!$J:$J,"OPPO体验店")</f>
        <v>0</v>
      </c>
      <c r="BF896" s="99">
        <f>SUMIFS(通讯通路门店!$X:$X,通讯通路门店!$S:$S,$G896,通讯通路门店!$J:$J,"华为授权体验店")+SUMIFS(通讯通路门店!$AA:$AA,通讯通路门店!$S:$S,$G896,通讯通路门店!$J:$J,"华为堡垒店")</f>
        <v>0</v>
      </c>
      <c r="BG896" s="99">
        <f>SUMIFS(通讯通路门店!$Y:$Y,通讯通路门店!$S:$S,$G896,通讯通路门店!$J:$J,"小米体验店")</f>
        <v>0</v>
      </c>
      <c r="BH896" s="99">
        <f>SUMIFS(通讯通路门店!$AA:$AA,通讯通路门店!$S:$S,$G896,通讯通路门店!$J:$J,"苹果体验店")</f>
        <v>0</v>
      </c>
      <c r="BI896" s="99">
        <f>SUMIFS(通讯通路门店!$K:$K,通讯通路门店!$S:$S,$G896,通讯通路门店!$J:$J,"其他品牌专卖店")</f>
        <v>0</v>
      </c>
      <c r="BJ896" s="99">
        <f>SUMIFS(通讯通路门店!$AC:$AC,通讯通路门店!$S:$S,$G896)</f>
        <v>0</v>
      </c>
      <c r="BK896" s="99">
        <f>SUMIFS(通讯通路门店!$AD:$AD,通讯通路门店!$S:$S,$G896)</f>
        <v>0</v>
      </c>
      <c r="BL896" s="99">
        <f>SUMIFS(通讯通路门店!$AE:$AE,通讯通路门店!$S:$S,$G896)</f>
        <v>0</v>
      </c>
      <c r="BM896" s="99">
        <f>SUMIFS(通讯通路门店!$AF:$AF,通讯通路门店!$S:$S,$G896)</f>
        <v>0</v>
      </c>
      <c r="BN896" s="99">
        <f>SUMIFS(通讯通路门店!$AG:$AG,通讯通路门店!$S:$S,$G896)</f>
        <v>0</v>
      </c>
      <c r="BO896" s="99">
        <f>SUMIFS(通讯通路门店!$AH:$AH,通讯通路门店!$S:$S,$G896)</f>
        <v>0</v>
      </c>
      <c r="BP896" s="99">
        <f>SUMIFS(通讯通路门店!$AI:$AI,通讯通路门店!$S:$S,$G896)</f>
        <v>0</v>
      </c>
      <c r="BQ896" s="83"/>
    </row>
    <row r="897" spans="1:69">
      <c r="A897" s="99" t="str">
        <f>IFERROR(_xlfn.XLOOKUP($G897,通讯通路门店!$S$4:$S$993933,通讯通路门店!$A$4:$A$993933,0,0),"")</f>
        <v/>
      </c>
      <c r="B897" s="99" t="str">
        <f>IFERROR(_xlfn.XLOOKUP($G897,通讯通路门店!$S$4:$S$993933,通讯通路门店!$B$4:$B$993933,0,0),"")</f>
        <v/>
      </c>
      <c r="C897" s="99" t="str">
        <f>IFERROR(_xlfn.XLOOKUP($G897,通讯通路门店!$S$4:$S$993933,通讯通路门店!$C$4:$C$993933,0,0),"")</f>
        <v/>
      </c>
      <c r="D897" s="99" t="str">
        <f>IFERROR(_xlfn.XLOOKUP($G897,通讯通路门店!$S$4:$S$993933,通讯通路门店!$D$4:$D$993933,0,0),"")</f>
        <v/>
      </c>
      <c r="E897" s="83"/>
      <c r="F897" s="83"/>
      <c r="G897" s="101" t="e">
        <v>#N/A</v>
      </c>
      <c r="H897" s="102" t="str">
        <f>IFERROR(_xlfn.XLOOKUP($G897,通讯通路门店!$S$4:$S$993933,通讯通路门店!$R$4:$R$993933,0,0),"")</f>
        <v/>
      </c>
      <c r="I897" s="83"/>
      <c r="J897" s="83"/>
      <c r="K897" s="83"/>
      <c r="L897" s="83"/>
      <c r="M897" s="83"/>
      <c r="N897" s="83"/>
      <c r="O897" s="83"/>
      <c r="P897" s="83"/>
      <c r="Q897" s="83"/>
      <c r="R897" s="83"/>
      <c r="S897" s="83"/>
      <c r="T897" s="83"/>
      <c r="U897" s="99">
        <f>COUNTIF(通讯通路门店!$S:$S,$G897)</f>
        <v>0</v>
      </c>
      <c r="V897" s="99">
        <f>COUNTIFS(通讯通路门店!$S:$S,$G897,通讯通路门店!$J:$J,"综合卖场")</f>
        <v>0</v>
      </c>
      <c r="W897" s="99">
        <f>SUMIFS(通讯通路门店!$AJ:$AJ,通讯通路门店!$S:$S,通讯客户沙盘!$G897)</f>
        <v>0</v>
      </c>
      <c r="X897" s="99">
        <f t="shared" si="65"/>
        <v>0</v>
      </c>
      <c r="Y897" s="99">
        <f>COUNTIFS(通讯通路门店!$S:$S,$G897,通讯通路门店!$J:$J,"荣耀体验店")+COUNTIFS(通讯通路门店!$S:$S,$G897,通讯通路门店!$J:$J,"荣耀授权专卖店")</f>
        <v>0</v>
      </c>
      <c r="Z897" s="99">
        <f>COUNTIFS(通讯通路门店!$S:$S,$G897,通讯通路门店!$J:$J,"VIVO体验店")</f>
        <v>0</v>
      </c>
      <c r="AA897" s="99">
        <f>COUNTIFS(通讯通路门店!$S:$S,$G897,通讯通路门店!$J:$J,"OPPO体验店")</f>
        <v>0</v>
      </c>
      <c r="AB897" s="99">
        <f>COUNTIFS(通讯通路门店!$S:$S,$G897,通讯通路门店!$J:$J,"华为授权体验店")+COUNTIFS(通讯通路门店!$S:$S,$G897,通讯通路门店!$J:$J,"华为堡垒店")</f>
        <v>0</v>
      </c>
      <c r="AC897" s="99">
        <f>COUNTIFS(通讯通路门店!$S:$S,$G897,通讯通路门店!$J:$J,"小米体验店")</f>
        <v>0</v>
      </c>
      <c r="AD897" s="99">
        <f>COUNTIFS(通讯通路门店!$S:$S,$G897,通讯通路门店!$J:$J,"苹果体验店")</f>
        <v>0</v>
      </c>
      <c r="AE897" s="99">
        <f>COUNTIFS(通讯通路门店!$S:$S,$G897,通讯通路门店!$J:$J,"其他品牌专卖店")</f>
        <v>0</v>
      </c>
      <c r="AF897" s="99">
        <f>SUMIFS(通讯通路门店!$BI:$BI,通讯通路门店!$S:$S,$G897)</f>
        <v>0</v>
      </c>
      <c r="AG897" s="99">
        <f>SUMIFS(通讯通路门店!$BH:$BH,通讯通路门店!$S:$S,$G897)</f>
        <v>0</v>
      </c>
      <c r="AH897" s="99">
        <f t="shared" si="66"/>
        <v>0</v>
      </c>
      <c r="AI897" s="99">
        <f>SUMIFS(通讯通路门店!$BB:$BB,通讯通路门店!$S:$S,$G897)</f>
        <v>0</v>
      </c>
      <c r="AJ897" s="99">
        <f>SUMIFS(通讯通路门店!$BE:$BE,通讯通路门店!$S:$S,$G897)</f>
        <v>0</v>
      </c>
      <c r="AK897" s="99">
        <f>SUMIFS(通讯通路门店!$BG:$BG,通讯通路门店!$S:$S,$G897)</f>
        <v>0</v>
      </c>
      <c r="AL897" s="99">
        <f>SUMIFS(通讯通路门店!$BC:$BC,通讯通路门店!$S:$S,$G897)</f>
        <v>0</v>
      </c>
      <c r="AM897" s="99">
        <f>SUMIFS(通讯通路门店!$BD:$BD,通讯通路门店!$S:$S,$G897)</f>
        <v>0</v>
      </c>
      <c r="AN897" s="99">
        <f>SUMIFS(通讯通路门店!$BF:$BF,通讯通路门店!$S:$S,$G897)</f>
        <v>0</v>
      </c>
      <c r="AO897" s="99">
        <f t="shared" si="67"/>
        <v>0</v>
      </c>
      <c r="AP897" s="99">
        <f>SUMIFS(通讯通路门店!$K:$K,通讯通路门店!$S:$S,$G897)</f>
        <v>0</v>
      </c>
      <c r="AQ897" s="83"/>
      <c r="AR897" s="99">
        <f>SUMIFS(通讯通路门店!$T:$T,通讯通路门店!$S:$S,$G897)</f>
        <v>0</v>
      </c>
      <c r="AS897" s="99">
        <f>SUMIFS(通讯通路门店!$U:$U,通讯通路门店!$S:$S,$G897)</f>
        <v>0</v>
      </c>
      <c r="AT897" s="99">
        <f>SUMIFS(通讯通路门店!$V:$V,通讯通路门店!$S:$S,$G897)</f>
        <v>0</v>
      </c>
      <c r="AU897" s="99">
        <f>SUMIFS(通讯通路门店!$W:$W,通讯通路门店!$S:$S,$G897)</f>
        <v>0</v>
      </c>
      <c r="AV897" s="99">
        <f>SUMIFS(通讯通路门店!$Z:$Z,通讯通路门店!$S:$S,$G897)</f>
        <v>0</v>
      </c>
      <c r="AW897" s="99">
        <f>SUMIFS(通讯通路门店!$AB:$AB,通讯通路门店!$S:$S,$G897)</f>
        <v>0</v>
      </c>
      <c r="AX897" s="99">
        <f>SUMIFS(通讯通路门店!$X:$X,通讯通路门店!$S:$S,$G897)</f>
        <v>0</v>
      </c>
      <c r="AY897" s="99">
        <f>SUMIFS(通讯通路门店!$Y:$Y,通讯通路门店!$S:$S,$G897)</f>
        <v>0</v>
      </c>
      <c r="AZ897" s="99">
        <f>SUMIFS(通讯通路门店!$AA:$AA,通讯通路门店!$S:$S,$G897)</f>
        <v>0</v>
      </c>
      <c r="BA897" s="99">
        <f t="shared" si="68"/>
        <v>0</v>
      </c>
      <c r="BB897" s="99">
        <f t="shared" si="69"/>
        <v>0</v>
      </c>
      <c r="BC897" s="99">
        <f>SUMIFS(通讯通路门店!$W:$W,通讯通路门店!$S:$S,$G897,通讯通路门店!$J:$J,"荣耀体验店")+SUMIFS(通讯通路门店!$W:$W,通讯通路门店!$S:$S,$G897,通讯通路门店!$J:$J,"荣耀授权专卖店")</f>
        <v>0</v>
      </c>
      <c r="BD897" s="99">
        <f>SUMIFS(通讯通路门店!$Z:$Z,通讯通路门店!$S:$S,$G897,通讯通路门店!$J:$J,"VIVO体验店")</f>
        <v>0</v>
      </c>
      <c r="BE897" s="99">
        <f>SUMIFS(通讯通路门店!$AB:$AB,通讯通路门店!$S:$S,$G897,通讯通路门店!$J:$J,"OPPO体验店")</f>
        <v>0</v>
      </c>
      <c r="BF897" s="99">
        <f>SUMIFS(通讯通路门店!$X:$X,通讯通路门店!$S:$S,$G897,通讯通路门店!$J:$J,"华为授权体验店")+SUMIFS(通讯通路门店!$AA:$AA,通讯通路门店!$S:$S,$G897,通讯通路门店!$J:$J,"华为堡垒店")</f>
        <v>0</v>
      </c>
      <c r="BG897" s="99">
        <f>SUMIFS(通讯通路门店!$Y:$Y,通讯通路门店!$S:$S,$G897,通讯通路门店!$J:$J,"小米体验店")</f>
        <v>0</v>
      </c>
      <c r="BH897" s="99">
        <f>SUMIFS(通讯通路门店!$AA:$AA,通讯通路门店!$S:$S,$G897,通讯通路门店!$J:$J,"苹果体验店")</f>
        <v>0</v>
      </c>
      <c r="BI897" s="99">
        <f>SUMIFS(通讯通路门店!$K:$K,通讯通路门店!$S:$S,$G897,通讯通路门店!$J:$J,"其他品牌专卖店")</f>
        <v>0</v>
      </c>
      <c r="BJ897" s="99">
        <f>SUMIFS(通讯通路门店!$AC:$AC,通讯通路门店!$S:$S,$G897)</f>
        <v>0</v>
      </c>
      <c r="BK897" s="99">
        <f>SUMIFS(通讯通路门店!$AD:$AD,通讯通路门店!$S:$S,$G897)</f>
        <v>0</v>
      </c>
      <c r="BL897" s="99">
        <f>SUMIFS(通讯通路门店!$AE:$AE,通讯通路门店!$S:$S,$G897)</f>
        <v>0</v>
      </c>
      <c r="BM897" s="99">
        <f>SUMIFS(通讯通路门店!$AF:$AF,通讯通路门店!$S:$S,$G897)</f>
        <v>0</v>
      </c>
      <c r="BN897" s="99">
        <f>SUMIFS(通讯通路门店!$AG:$AG,通讯通路门店!$S:$S,$G897)</f>
        <v>0</v>
      </c>
      <c r="BO897" s="99">
        <f>SUMIFS(通讯通路门店!$AH:$AH,通讯通路门店!$S:$S,$G897)</f>
        <v>0</v>
      </c>
      <c r="BP897" s="99">
        <f>SUMIFS(通讯通路门店!$AI:$AI,通讯通路门店!$S:$S,$G897)</f>
        <v>0</v>
      </c>
      <c r="BQ897" s="83"/>
    </row>
    <row r="898" spans="1:69">
      <c r="A898" s="99" t="str">
        <f>IFERROR(_xlfn.XLOOKUP($G898,通讯通路门店!$S$4:$S$993933,通讯通路门店!$A$4:$A$993933,0,0),"")</f>
        <v/>
      </c>
      <c r="B898" s="99" t="str">
        <f>IFERROR(_xlfn.XLOOKUP($G898,通讯通路门店!$S$4:$S$993933,通讯通路门店!$B$4:$B$993933,0,0),"")</f>
        <v/>
      </c>
      <c r="C898" s="99" t="str">
        <f>IFERROR(_xlfn.XLOOKUP($G898,通讯通路门店!$S$4:$S$993933,通讯通路门店!$C$4:$C$993933,0,0),"")</f>
        <v/>
      </c>
      <c r="D898" s="99" t="str">
        <f>IFERROR(_xlfn.XLOOKUP($G898,通讯通路门店!$S$4:$S$993933,通讯通路门店!$D$4:$D$993933,0,0),"")</f>
        <v/>
      </c>
      <c r="E898" s="83"/>
      <c r="F898" s="83"/>
      <c r="G898" s="101" t="e">
        <v>#N/A</v>
      </c>
      <c r="H898" s="102" t="str">
        <f>IFERROR(_xlfn.XLOOKUP($G898,通讯通路门店!$S$4:$S$993933,通讯通路门店!$R$4:$R$993933,0,0),"")</f>
        <v/>
      </c>
      <c r="I898" s="83"/>
      <c r="J898" s="83"/>
      <c r="K898" s="83"/>
      <c r="L898" s="83"/>
      <c r="M898" s="83"/>
      <c r="N898" s="83"/>
      <c r="O898" s="83"/>
      <c r="P898" s="83"/>
      <c r="Q898" s="83"/>
      <c r="R898" s="83"/>
      <c r="S898" s="83"/>
      <c r="T898" s="83"/>
      <c r="U898" s="99">
        <f>COUNTIF(通讯通路门店!$S:$S,$G898)</f>
        <v>0</v>
      </c>
      <c r="V898" s="99">
        <f>COUNTIFS(通讯通路门店!$S:$S,$G898,通讯通路门店!$J:$J,"综合卖场")</f>
        <v>0</v>
      </c>
      <c r="W898" s="99">
        <f>SUMIFS(通讯通路门店!$AJ:$AJ,通讯通路门店!$S:$S,通讯客户沙盘!$G898)</f>
        <v>0</v>
      </c>
      <c r="X898" s="99">
        <f t="shared" si="65"/>
        <v>0</v>
      </c>
      <c r="Y898" s="99">
        <f>COUNTIFS(通讯通路门店!$S:$S,$G898,通讯通路门店!$J:$J,"荣耀体验店")+COUNTIFS(通讯通路门店!$S:$S,$G898,通讯通路门店!$J:$J,"荣耀授权专卖店")</f>
        <v>0</v>
      </c>
      <c r="Z898" s="99">
        <f>COUNTIFS(通讯通路门店!$S:$S,$G898,通讯通路门店!$J:$J,"VIVO体验店")</f>
        <v>0</v>
      </c>
      <c r="AA898" s="99">
        <f>COUNTIFS(通讯通路门店!$S:$S,$G898,通讯通路门店!$J:$J,"OPPO体验店")</f>
        <v>0</v>
      </c>
      <c r="AB898" s="99">
        <f>COUNTIFS(通讯通路门店!$S:$S,$G898,通讯通路门店!$J:$J,"华为授权体验店")+COUNTIFS(通讯通路门店!$S:$S,$G898,通讯通路门店!$J:$J,"华为堡垒店")</f>
        <v>0</v>
      </c>
      <c r="AC898" s="99">
        <f>COUNTIFS(通讯通路门店!$S:$S,$G898,通讯通路门店!$J:$J,"小米体验店")</f>
        <v>0</v>
      </c>
      <c r="AD898" s="99">
        <f>COUNTIFS(通讯通路门店!$S:$S,$G898,通讯通路门店!$J:$J,"苹果体验店")</f>
        <v>0</v>
      </c>
      <c r="AE898" s="99">
        <f>COUNTIFS(通讯通路门店!$S:$S,$G898,通讯通路门店!$J:$J,"其他品牌专卖店")</f>
        <v>0</v>
      </c>
      <c r="AF898" s="99">
        <f>SUMIFS(通讯通路门店!$BI:$BI,通讯通路门店!$S:$S,$G898)</f>
        <v>0</v>
      </c>
      <c r="AG898" s="99">
        <f>SUMIFS(通讯通路门店!$BH:$BH,通讯通路门店!$S:$S,$G898)</f>
        <v>0</v>
      </c>
      <c r="AH898" s="99">
        <f t="shared" si="66"/>
        <v>0</v>
      </c>
      <c r="AI898" s="99">
        <f>SUMIFS(通讯通路门店!$BB:$BB,通讯通路门店!$S:$S,$G898)</f>
        <v>0</v>
      </c>
      <c r="AJ898" s="99">
        <f>SUMIFS(通讯通路门店!$BE:$BE,通讯通路门店!$S:$S,$G898)</f>
        <v>0</v>
      </c>
      <c r="AK898" s="99">
        <f>SUMIFS(通讯通路门店!$BG:$BG,通讯通路门店!$S:$S,$G898)</f>
        <v>0</v>
      </c>
      <c r="AL898" s="99">
        <f>SUMIFS(通讯通路门店!$BC:$BC,通讯通路门店!$S:$S,$G898)</f>
        <v>0</v>
      </c>
      <c r="AM898" s="99">
        <f>SUMIFS(通讯通路门店!$BD:$BD,通讯通路门店!$S:$S,$G898)</f>
        <v>0</v>
      </c>
      <c r="AN898" s="99">
        <f>SUMIFS(通讯通路门店!$BF:$BF,通讯通路门店!$S:$S,$G898)</f>
        <v>0</v>
      </c>
      <c r="AO898" s="99">
        <f t="shared" si="67"/>
        <v>0</v>
      </c>
      <c r="AP898" s="99">
        <f>SUMIFS(通讯通路门店!$K:$K,通讯通路门店!$S:$S,$G898)</f>
        <v>0</v>
      </c>
      <c r="AQ898" s="83"/>
      <c r="AR898" s="99">
        <f>SUMIFS(通讯通路门店!$T:$T,通讯通路门店!$S:$S,$G898)</f>
        <v>0</v>
      </c>
      <c r="AS898" s="99">
        <f>SUMIFS(通讯通路门店!$U:$U,通讯通路门店!$S:$S,$G898)</f>
        <v>0</v>
      </c>
      <c r="AT898" s="99">
        <f>SUMIFS(通讯通路门店!$V:$V,通讯通路门店!$S:$S,$G898)</f>
        <v>0</v>
      </c>
      <c r="AU898" s="99">
        <f>SUMIFS(通讯通路门店!$W:$W,通讯通路门店!$S:$S,$G898)</f>
        <v>0</v>
      </c>
      <c r="AV898" s="99">
        <f>SUMIFS(通讯通路门店!$Z:$Z,通讯通路门店!$S:$S,$G898)</f>
        <v>0</v>
      </c>
      <c r="AW898" s="99">
        <f>SUMIFS(通讯通路门店!$AB:$AB,通讯通路门店!$S:$S,$G898)</f>
        <v>0</v>
      </c>
      <c r="AX898" s="99">
        <f>SUMIFS(通讯通路门店!$X:$X,通讯通路门店!$S:$S,$G898)</f>
        <v>0</v>
      </c>
      <c r="AY898" s="99">
        <f>SUMIFS(通讯通路门店!$Y:$Y,通讯通路门店!$S:$S,$G898)</f>
        <v>0</v>
      </c>
      <c r="AZ898" s="99">
        <f>SUMIFS(通讯通路门店!$AA:$AA,通讯通路门店!$S:$S,$G898)</f>
        <v>0</v>
      </c>
      <c r="BA898" s="99">
        <f t="shared" si="68"/>
        <v>0</v>
      </c>
      <c r="BB898" s="99">
        <f t="shared" si="69"/>
        <v>0</v>
      </c>
      <c r="BC898" s="99">
        <f>SUMIFS(通讯通路门店!$W:$W,通讯通路门店!$S:$S,$G898,通讯通路门店!$J:$J,"荣耀体验店")+SUMIFS(通讯通路门店!$W:$W,通讯通路门店!$S:$S,$G898,通讯通路门店!$J:$J,"荣耀授权专卖店")</f>
        <v>0</v>
      </c>
      <c r="BD898" s="99">
        <f>SUMIFS(通讯通路门店!$Z:$Z,通讯通路门店!$S:$S,$G898,通讯通路门店!$J:$J,"VIVO体验店")</f>
        <v>0</v>
      </c>
      <c r="BE898" s="99">
        <f>SUMIFS(通讯通路门店!$AB:$AB,通讯通路门店!$S:$S,$G898,通讯通路门店!$J:$J,"OPPO体验店")</f>
        <v>0</v>
      </c>
      <c r="BF898" s="99">
        <f>SUMIFS(通讯通路门店!$X:$X,通讯通路门店!$S:$S,$G898,通讯通路门店!$J:$J,"华为授权体验店")+SUMIFS(通讯通路门店!$AA:$AA,通讯通路门店!$S:$S,$G898,通讯通路门店!$J:$J,"华为堡垒店")</f>
        <v>0</v>
      </c>
      <c r="BG898" s="99">
        <f>SUMIFS(通讯通路门店!$Y:$Y,通讯通路门店!$S:$S,$G898,通讯通路门店!$J:$J,"小米体验店")</f>
        <v>0</v>
      </c>
      <c r="BH898" s="99">
        <f>SUMIFS(通讯通路门店!$AA:$AA,通讯通路门店!$S:$S,$G898,通讯通路门店!$J:$J,"苹果体验店")</f>
        <v>0</v>
      </c>
      <c r="BI898" s="99">
        <f>SUMIFS(通讯通路门店!$K:$K,通讯通路门店!$S:$S,$G898,通讯通路门店!$J:$J,"其他品牌专卖店")</f>
        <v>0</v>
      </c>
      <c r="BJ898" s="99">
        <f>SUMIFS(通讯通路门店!$AC:$AC,通讯通路门店!$S:$S,$G898)</f>
        <v>0</v>
      </c>
      <c r="BK898" s="99">
        <f>SUMIFS(通讯通路门店!$AD:$AD,通讯通路门店!$S:$S,$G898)</f>
        <v>0</v>
      </c>
      <c r="BL898" s="99">
        <f>SUMIFS(通讯通路门店!$AE:$AE,通讯通路门店!$S:$S,$G898)</f>
        <v>0</v>
      </c>
      <c r="BM898" s="99">
        <f>SUMIFS(通讯通路门店!$AF:$AF,通讯通路门店!$S:$S,$G898)</f>
        <v>0</v>
      </c>
      <c r="BN898" s="99">
        <f>SUMIFS(通讯通路门店!$AG:$AG,通讯通路门店!$S:$S,$G898)</f>
        <v>0</v>
      </c>
      <c r="BO898" s="99">
        <f>SUMIFS(通讯通路门店!$AH:$AH,通讯通路门店!$S:$S,$G898)</f>
        <v>0</v>
      </c>
      <c r="BP898" s="99">
        <f>SUMIFS(通讯通路门店!$AI:$AI,通讯通路门店!$S:$S,$G898)</f>
        <v>0</v>
      </c>
      <c r="BQ898" s="83"/>
    </row>
    <row r="899" spans="1:69">
      <c r="A899" s="99" t="str">
        <f>IFERROR(_xlfn.XLOOKUP($G899,通讯通路门店!$S$4:$S$993933,通讯通路门店!$A$4:$A$993933,0,0),"")</f>
        <v/>
      </c>
      <c r="B899" s="99" t="str">
        <f>IFERROR(_xlfn.XLOOKUP($G899,通讯通路门店!$S$4:$S$993933,通讯通路门店!$B$4:$B$993933,0,0),"")</f>
        <v/>
      </c>
      <c r="C899" s="99" t="str">
        <f>IFERROR(_xlfn.XLOOKUP($G899,通讯通路门店!$S$4:$S$993933,通讯通路门店!$C$4:$C$993933,0,0),"")</f>
        <v/>
      </c>
      <c r="D899" s="99" t="str">
        <f>IFERROR(_xlfn.XLOOKUP($G899,通讯通路门店!$S$4:$S$993933,通讯通路门店!$D$4:$D$993933,0,0),"")</f>
        <v/>
      </c>
      <c r="E899" s="83"/>
      <c r="F899" s="83"/>
      <c r="G899" s="101" t="e">
        <v>#N/A</v>
      </c>
      <c r="H899" s="102" t="str">
        <f>IFERROR(_xlfn.XLOOKUP($G899,通讯通路门店!$S$4:$S$993933,通讯通路门店!$R$4:$R$993933,0,0),"")</f>
        <v/>
      </c>
      <c r="I899" s="83"/>
      <c r="J899" s="83"/>
      <c r="K899" s="83"/>
      <c r="L899" s="83"/>
      <c r="M899" s="83"/>
      <c r="N899" s="83"/>
      <c r="O899" s="83"/>
      <c r="P899" s="83"/>
      <c r="Q899" s="83"/>
      <c r="R899" s="83"/>
      <c r="S899" s="83"/>
      <c r="T899" s="83"/>
      <c r="U899" s="99">
        <f>COUNTIF(通讯通路门店!$S:$S,$G899)</f>
        <v>0</v>
      </c>
      <c r="V899" s="99">
        <f>COUNTIFS(通讯通路门店!$S:$S,$G899,通讯通路门店!$J:$J,"综合卖场")</f>
        <v>0</v>
      </c>
      <c r="W899" s="99">
        <f>SUMIFS(通讯通路门店!$AJ:$AJ,通讯通路门店!$S:$S,通讯客户沙盘!$G899)</f>
        <v>0</v>
      </c>
      <c r="X899" s="99">
        <f t="shared" si="65"/>
        <v>0</v>
      </c>
      <c r="Y899" s="99">
        <f>COUNTIFS(通讯通路门店!$S:$S,$G899,通讯通路门店!$J:$J,"荣耀体验店")+COUNTIFS(通讯通路门店!$S:$S,$G899,通讯通路门店!$J:$J,"荣耀授权专卖店")</f>
        <v>0</v>
      </c>
      <c r="Z899" s="99">
        <f>COUNTIFS(通讯通路门店!$S:$S,$G899,通讯通路门店!$J:$J,"VIVO体验店")</f>
        <v>0</v>
      </c>
      <c r="AA899" s="99">
        <f>COUNTIFS(通讯通路门店!$S:$S,$G899,通讯通路门店!$J:$J,"OPPO体验店")</f>
        <v>0</v>
      </c>
      <c r="AB899" s="99">
        <f>COUNTIFS(通讯通路门店!$S:$S,$G899,通讯通路门店!$J:$J,"华为授权体验店")+COUNTIFS(通讯通路门店!$S:$S,$G899,通讯通路门店!$J:$J,"华为堡垒店")</f>
        <v>0</v>
      </c>
      <c r="AC899" s="99">
        <f>COUNTIFS(通讯通路门店!$S:$S,$G899,通讯通路门店!$J:$J,"小米体验店")</f>
        <v>0</v>
      </c>
      <c r="AD899" s="99">
        <f>COUNTIFS(通讯通路门店!$S:$S,$G899,通讯通路门店!$J:$J,"苹果体验店")</f>
        <v>0</v>
      </c>
      <c r="AE899" s="99">
        <f>COUNTIFS(通讯通路门店!$S:$S,$G899,通讯通路门店!$J:$J,"其他品牌专卖店")</f>
        <v>0</v>
      </c>
      <c r="AF899" s="99">
        <f>SUMIFS(通讯通路门店!$BI:$BI,通讯通路门店!$S:$S,$G899)</f>
        <v>0</v>
      </c>
      <c r="AG899" s="99">
        <f>SUMIFS(通讯通路门店!$BH:$BH,通讯通路门店!$S:$S,$G899)</f>
        <v>0</v>
      </c>
      <c r="AH899" s="99">
        <f t="shared" si="66"/>
        <v>0</v>
      </c>
      <c r="AI899" s="99">
        <f>SUMIFS(通讯通路门店!$BB:$BB,通讯通路门店!$S:$S,$G899)</f>
        <v>0</v>
      </c>
      <c r="AJ899" s="99">
        <f>SUMIFS(通讯通路门店!$BE:$BE,通讯通路门店!$S:$S,$G899)</f>
        <v>0</v>
      </c>
      <c r="AK899" s="99">
        <f>SUMIFS(通讯通路门店!$BG:$BG,通讯通路门店!$S:$S,$G899)</f>
        <v>0</v>
      </c>
      <c r="AL899" s="99">
        <f>SUMIFS(通讯通路门店!$BC:$BC,通讯通路门店!$S:$S,$G899)</f>
        <v>0</v>
      </c>
      <c r="AM899" s="99">
        <f>SUMIFS(通讯通路门店!$BD:$BD,通讯通路门店!$S:$S,$G899)</f>
        <v>0</v>
      </c>
      <c r="AN899" s="99">
        <f>SUMIFS(通讯通路门店!$BF:$BF,通讯通路门店!$S:$S,$G899)</f>
        <v>0</v>
      </c>
      <c r="AO899" s="99">
        <f t="shared" si="67"/>
        <v>0</v>
      </c>
      <c r="AP899" s="99">
        <f>SUMIFS(通讯通路门店!$K:$K,通讯通路门店!$S:$S,$G899)</f>
        <v>0</v>
      </c>
      <c r="AQ899" s="83"/>
      <c r="AR899" s="99">
        <f>SUMIFS(通讯通路门店!$T:$T,通讯通路门店!$S:$S,$G899)</f>
        <v>0</v>
      </c>
      <c r="AS899" s="99">
        <f>SUMIFS(通讯通路门店!$U:$U,通讯通路门店!$S:$S,$G899)</f>
        <v>0</v>
      </c>
      <c r="AT899" s="99">
        <f>SUMIFS(通讯通路门店!$V:$V,通讯通路门店!$S:$S,$G899)</f>
        <v>0</v>
      </c>
      <c r="AU899" s="99">
        <f>SUMIFS(通讯通路门店!$W:$W,通讯通路门店!$S:$S,$G899)</f>
        <v>0</v>
      </c>
      <c r="AV899" s="99">
        <f>SUMIFS(通讯通路门店!$Z:$Z,通讯通路门店!$S:$S,$G899)</f>
        <v>0</v>
      </c>
      <c r="AW899" s="99">
        <f>SUMIFS(通讯通路门店!$AB:$AB,通讯通路门店!$S:$S,$G899)</f>
        <v>0</v>
      </c>
      <c r="AX899" s="99">
        <f>SUMIFS(通讯通路门店!$X:$X,通讯通路门店!$S:$S,$G899)</f>
        <v>0</v>
      </c>
      <c r="AY899" s="99">
        <f>SUMIFS(通讯通路门店!$Y:$Y,通讯通路门店!$S:$S,$G899)</f>
        <v>0</v>
      </c>
      <c r="AZ899" s="99">
        <f>SUMIFS(通讯通路门店!$AA:$AA,通讯通路门店!$S:$S,$G899)</f>
        <v>0</v>
      </c>
      <c r="BA899" s="99">
        <f t="shared" si="68"/>
        <v>0</v>
      </c>
      <c r="BB899" s="99">
        <f t="shared" si="69"/>
        <v>0</v>
      </c>
      <c r="BC899" s="99">
        <f>SUMIFS(通讯通路门店!$W:$W,通讯通路门店!$S:$S,$G899,通讯通路门店!$J:$J,"荣耀体验店")+SUMIFS(通讯通路门店!$W:$W,通讯通路门店!$S:$S,$G899,通讯通路门店!$J:$J,"荣耀授权专卖店")</f>
        <v>0</v>
      </c>
      <c r="BD899" s="99">
        <f>SUMIFS(通讯通路门店!$Z:$Z,通讯通路门店!$S:$S,$G899,通讯通路门店!$J:$J,"VIVO体验店")</f>
        <v>0</v>
      </c>
      <c r="BE899" s="99">
        <f>SUMIFS(通讯通路门店!$AB:$AB,通讯通路门店!$S:$S,$G899,通讯通路门店!$J:$J,"OPPO体验店")</f>
        <v>0</v>
      </c>
      <c r="BF899" s="99">
        <f>SUMIFS(通讯通路门店!$X:$X,通讯通路门店!$S:$S,$G899,通讯通路门店!$J:$J,"华为授权体验店")+SUMIFS(通讯通路门店!$AA:$AA,通讯通路门店!$S:$S,$G899,通讯通路门店!$J:$J,"华为堡垒店")</f>
        <v>0</v>
      </c>
      <c r="BG899" s="99">
        <f>SUMIFS(通讯通路门店!$Y:$Y,通讯通路门店!$S:$S,$G899,通讯通路门店!$J:$J,"小米体验店")</f>
        <v>0</v>
      </c>
      <c r="BH899" s="99">
        <f>SUMIFS(通讯通路门店!$AA:$AA,通讯通路门店!$S:$S,$G899,通讯通路门店!$J:$J,"苹果体验店")</f>
        <v>0</v>
      </c>
      <c r="BI899" s="99">
        <f>SUMIFS(通讯通路门店!$K:$K,通讯通路门店!$S:$S,$G899,通讯通路门店!$J:$J,"其他品牌专卖店")</f>
        <v>0</v>
      </c>
      <c r="BJ899" s="99">
        <f>SUMIFS(通讯通路门店!$AC:$AC,通讯通路门店!$S:$S,$G899)</f>
        <v>0</v>
      </c>
      <c r="BK899" s="99">
        <f>SUMIFS(通讯通路门店!$AD:$AD,通讯通路门店!$S:$S,$G899)</f>
        <v>0</v>
      </c>
      <c r="BL899" s="99">
        <f>SUMIFS(通讯通路门店!$AE:$AE,通讯通路门店!$S:$S,$G899)</f>
        <v>0</v>
      </c>
      <c r="BM899" s="99">
        <f>SUMIFS(通讯通路门店!$AF:$AF,通讯通路门店!$S:$S,$G899)</f>
        <v>0</v>
      </c>
      <c r="BN899" s="99">
        <f>SUMIFS(通讯通路门店!$AG:$AG,通讯通路门店!$S:$S,$G899)</f>
        <v>0</v>
      </c>
      <c r="BO899" s="99">
        <f>SUMIFS(通讯通路门店!$AH:$AH,通讯通路门店!$S:$S,$G899)</f>
        <v>0</v>
      </c>
      <c r="BP899" s="99">
        <f>SUMIFS(通讯通路门店!$AI:$AI,通讯通路门店!$S:$S,$G899)</f>
        <v>0</v>
      </c>
      <c r="BQ899" s="83"/>
    </row>
    <row r="900" spans="1:69">
      <c r="A900" s="99" t="str">
        <f>IFERROR(_xlfn.XLOOKUP($G900,通讯通路门店!$S$4:$S$993933,通讯通路门店!$A$4:$A$993933,0,0),"")</f>
        <v/>
      </c>
      <c r="B900" s="99" t="str">
        <f>IFERROR(_xlfn.XLOOKUP($G900,通讯通路门店!$S$4:$S$993933,通讯通路门店!$B$4:$B$993933,0,0),"")</f>
        <v/>
      </c>
      <c r="C900" s="99" t="str">
        <f>IFERROR(_xlfn.XLOOKUP($G900,通讯通路门店!$S$4:$S$993933,通讯通路门店!$C$4:$C$993933,0,0),"")</f>
        <v/>
      </c>
      <c r="D900" s="99" t="str">
        <f>IFERROR(_xlfn.XLOOKUP($G900,通讯通路门店!$S$4:$S$993933,通讯通路门店!$D$4:$D$993933,0,0),"")</f>
        <v/>
      </c>
      <c r="E900" s="83"/>
      <c r="F900" s="83"/>
      <c r="G900" s="101" t="e">
        <v>#N/A</v>
      </c>
      <c r="H900" s="102" t="str">
        <f>IFERROR(_xlfn.XLOOKUP($G900,通讯通路门店!$S$4:$S$993933,通讯通路门店!$R$4:$R$993933,0,0),"")</f>
        <v/>
      </c>
      <c r="I900" s="83"/>
      <c r="J900" s="83"/>
      <c r="K900" s="83"/>
      <c r="L900" s="83"/>
      <c r="M900" s="83"/>
      <c r="N900" s="83"/>
      <c r="O900" s="83"/>
      <c r="P900" s="83"/>
      <c r="Q900" s="83"/>
      <c r="R900" s="83"/>
      <c r="S900" s="83"/>
      <c r="T900" s="83"/>
      <c r="U900" s="99">
        <f>COUNTIF(通讯通路门店!$S:$S,$G900)</f>
        <v>0</v>
      </c>
      <c r="V900" s="99">
        <f>COUNTIFS(通讯通路门店!$S:$S,$G900,通讯通路门店!$J:$J,"综合卖场")</f>
        <v>0</v>
      </c>
      <c r="W900" s="99">
        <f>SUMIFS(通讯通路门店!$AJ:$AJ,通讯通路门店!$S:$S,通讯客户沙盘!$G900)</f>
        <v>0</v>
      </c>
      <c r="X900" s="99">
        <f t="shared" ref="X900:X963" si="70">Y900+Z900+AA900+AB900+AC900+AD900+AE900</f>
        <v>0</v>
      </c>
      <c r="Y900" s="99">
        <f>COUNTIFS(通讯通路门店!$S:$S,$G900,通讯通路门店!$J:$J,"荣耀体验店")+COUNTIFS(通讯通路门店!$S:$S,$G900,通讯通路门店!$J:$J,"荣耀授权专卖店")</f>
        <v>0</v>
      </c>
      <c r="Z900" s="99">
        <f>COUNTIFS(通讯通路门店!$S:$S,$G900,通讯通路门店!$J:$J,"VIVO体验店")</f>
        <v>0</v>
      </c>
      <c r="AA900" s="99">
        <f>COUNTIFS(通讯通路门店!$S:$S,$G900,通讯通路门店!$J:$J,"OPPO体验店")</f>
        <v>0</v>
      </c>
      <c r="AB900" s="99">
        <f>COUNTIFS(通讯通路门店!$S:$S,$G900,通讯通路门店!$J:$J,"华为授权体验店")+COUNTIFS(通讯通路门店!$S:$S,$G900,通讯通路门店!$J:$J,"华为堡垒店")</f>
        <v>0</v>
      </c>
      <c r="AC900" s="99">
        <f>COUNTIFS(通讯通路门店!$S:$S,$G900,通讯通路门店!$J:$J,"小米体验店")</f>
        <v>0</v>
      </c>
      <c r="AD900" s="99">
        <f>COUNTIFS(通讯通路门店!$S:$S,$G900,通讯通路门店!$J:$J,"苹果体验店")</f>
        <v>0</v>
      </c>
      <c r="AE900" s="99">
        <f>COUNTIFS(通讯通路门店!$S:$S,$G900,通讯通路门店!$J:$J,"其他品牌专卖店")</f>
        <v>0</v>
      </c>
      <c r="AF900" s="99">
        <f>SUMIFS(通讯通路门店!$BI:$BI,通讯通路门店!$S:$S,$G900)</f>
        <v>0</v>
      </c>
      <c r="AG900" s="99">
        <f>SUMIFS(通讯通路门店!$BH:$BH,通讯通路门店!$S:$S,$G900)</f>
        <v>0</v>
      </c>
      <c r="AH900" s="99">
        <f t="shared" ref="AH900:AH963" si="71">AI900+AJ900+AK900+AL900+AM900+AN900</f>
        <v>0</v>
      </c>
      <c r="AI900" s="99">
        <f>SUMIFS(通讯通路门店!$BB:$BB,通讯通路门店!$S:$S,$G900)</f>
        <v>0</v>
      </c>
      <c r="AJ900" s="99">
        <f>SUMIFS(通讯通路门店!$BE:$BE,通讯通路门店!$S:$S,$G900)</f>
        <v>0</v>
      </c>
      <c r="AK900" s="99">
        <f>SUMIFS(通讯通路门店!$BG:$BG,通讯通路门店!$S:$S,$G900)</f>
        <v>0</v>
      </c>
      <c r="AL900" s="99">
        <f>SUMIFS(通讯通路门店!$BC:$BC,通讯通路门店!$S:$S,$G900)</f>
        <v>0</v>
      </c>
      <c r="AM900" s="99">
        <f>SUMIFS(通讯通路门店!$BD:$BD,通讯通路门店!$S:$S,$G900)</f>
        <v>0</v>
      </c>
      <c r="AN900" s="99">
        <f>SUMIFS(通讯通路门店!$BF:$BF,通讯通路门店!$S:$S,$G900)</f>
        <v>0</v>
      </c>
      <c r="AO900" s="99">
        <f t="shared" ref="AO900:AO963" si="72">AP900+AQ900</f>
        <v>0</v>
      </c>
      <c r="AP900" s="99">
        <f>SUMIFS(通讯通路门店!$K:$K,通讯通路门店!$S:$S,$G900)</f>
        <v>0</v>
      </c>
      <c r="AQ900" s="83"/>
      <c r="AR900" s="99">
        <f>SUMIFS(通讯通路门店!$T:$T,通讯通路门店!$S:$S,$G900)</f>
        <v>0</v>
      </c>
      <c r="AS900" s="99">
        <f>SUMIFS(通讯通路门店!$U:$U,通讯通路门店!$S:$S,$G900)</f>
        <v>0</v>
      </c>
      <c r="AT900" s="99">
        <f>SUMIFS(通讯通路门店!$V:$V,通讯通路门店!$S:$S,$G900)</f>
        <v>0</v>
      </c>
      <c r="AU900" s="99">
        <f>SUMIFS(通讯通路门店!$W:$W,通讯通路门店!$S:$S,$G900)</f>
        <v>0</v>
      </c>
      <c r="AV900" s="99">
        <f>SUMIFS(通讯通路门店!$Z:$Z,通讯通路门店!$S:$S,$G900)</f>
        <v>0</v>
      </c>
      <c r="AW900" s="99">
        <f>SUMIFS(通讯通路门店!$AB:$AB,通讯通路门店!$S:$S,$G900)</f>
        <v>0</v>
      </c>
      <c r="AX900" s="99">
        <f>SUMIFS(通讯通路门店!$X:$X,通讯通路门店!$S:$S,$G900)</f>
        <v>0</v>
      </c>
      <c r="AY900" s="99">
        <f>SUMIFS(通讯通路门店!$Y:$Y,通讯通路门店!$S:$S,$G900)</f>
        <v>0</v>
      </c>
      <c r="AZ900" s="99">
        <f>SUMIFS(通讯通路门店!$AA:$AA,通讯通路门店!$S:$S,$G900)</f>
        <v>0</v>
      </c>
      <c r="BA900" s="99">
        <f t="shared" ref="BA900:BA963" si="73">AP900-BB900</f>
        <v>0</v>
      </c>
      <c r="BB900" s="99">
        <f t="shared" ref="BB900:BB963" si="74">BC900+BD900+BE900+BF900+BG900+BH900</f>
        <v>0</v>
      </c>
      <c r="BC900" s="99">
        <f>SUMIFS(通讯通路门店!$W:$W,通讯通路门店!$S:$S,$G900,通讯通路门店!$J:$J,"荣耀体验店")+SUMIFS(通讯通路门店!$W:$W,通讯通路门店!$S:$S,$G900,通讯通路门店!$J:$J,"荣耀授权专卖店")</f>
        <v>0</v>
      </c>
      <c r="BD900" s="99">
        <f>SUMIFS(通讯通路门店!$Z:$Z,通讯通路门店!$S:$S,$G900,通讯通路门店!$J:$J,"VIVO体验店")</f>
        <v>0</v>
      </c>
      <c r="BE900" s="99">
        <f>SUMIFS(通讯通路门店!$AB:$AB,通讯通路门店!$S:$S,$G900,通讯通路门店!$J:$J,"OPPO体验店")</f>
        <v>0</v>
      </c>
      <c r="BF900" s="99">
        <f>SUMIFS(通讯通路门店!$X:$X,通讯通路门店!$S:$S,$G900,通讯通路门店!$J:$J,"华为授权体验店")+SUMIFS(通讯通路门店!$AA:$AA,通讯通路门店!$S:$S,$G900,通讯通路门店!$J:$J,"华为堡垒店")</f>
        <v>0</v>
      </c>
      <c r="BG900" s="99">
        <f>SUMIFS(通讯通路门店!$Y:$Y,通讯通路门店!$S:$S,$G900,通讯通路门店!$J:$J,"小米体验店")</f>
        <v>0</v>
      </c>
      <c r="BH900" s="99">
        <f>SUMIFS(通讯通路门店!$AA:$AA,通讯通路门店!$S:$S,$G900,通讯通路门店!$J:$J,"苹果体验店")</f>
        <v>0</v>
      </c>
      <c r="BI900" s="99">
        <f>SUMIFS(通讯通路门店!$K:$K,通讯通路门店!$S:$S,$G900,通讯通路门店!$J:$J,"其他品牌专卖店")</f>
        <v>0</v>
      </c>
      <c r="BJ900" s="99">
        <f>SUMIFS(通讯通路门店!$AC:$AC,通讯通路门店!$S:$S,$G900)</f>
        <v>0</v>
      </c>
      <c r="BK900" s="99">
        <f>SUMIFS(通讯通路门店!$AD:$AD,通讯通路门店!$S:$S,$G900)</f>
        <v>0</v>
      </c>
      <c r="BL900" s="99">
        <f>SUMIFS(通讯通路门店!$AE:$AE,通讯通路门店!$S:$S,$G900)</f>
        <v>0</v>
      </c>
      <c r="BM900" s="99">
        <f>SUMIFS(通讯通路门店!$AF:$AF,通讯通路门店!$S:$S,$G900)</f>
        <v>0</v>
      </c>
      <c r="BN900" s="99">
        <f>SUMIFS(通讯通路门店!$AG:$AG,通讯通路门店!$S:$S,$G900)</f>
        <v>0</v>
      </c>
      <c r="BO900" s="99">
        <f>SUMIFS(通讯通路门店!$AH:$AH,通讯通路门店!$S:$S,$G900)</f>
        <v>0</v>
      </c>
      <c r="BP900" s="99">
        <f>SUMIFS(通讯通路门店!$AI:$AI,通讯通路门店!$S:$S,$G900)</f>
        <v>0</v>
      </c>
      <c r="BQ900" s="83"/>
    </row>
    <row r="901" spans="1:69">
      <c r="A901" s="99" t="str">
        <f>IFERROR(_xlfn.XLOOKUP($G901,通讯通路门店!$S$4:$S$993933,通讯通路门店!$A$4:$A$993933,0,0),"")</f>
        <v/>
      </c>
      <c r="B901" s="99" t="str">
        <f>IFERROR(_xlfn.XLOOKUP($G901,通讯通路门店!$S$4:$S$993933,通讯通路门店!$B$4:$B$993933,0,0),"")</f>
        <v/>
      </c>
      <c r="C901" s="99" t="str">
        <f>IFERROR(_xlfn.XLOOKUP($G901,通讯通路门店!$S$4:$S$993933,通讯通路门店!$C$4:$C$993933,0,0),"")</f>
        <v/>
      </c>
      <c r="D901" s="99" t="str">
        <f>IFERROR(_xlfn.XLOOKUP($G901,通讯通路门店!$S$4:$S$993933,通讯通路门店!$D$4:$D$993933,0,0),"")</f>
        <v/>
      </c>
      <c r="E901" s="83"/>
      <c r="F901" s="83"/>
      <c r="G901" s="101" t="e">
        <v>#N/A</v>
      </c>
      <c r="H901" s="102" t="str">
        <f>IFERROR(_xlfn.XLOOKUP($G901,通讯通路门店!$S$4:$S$993933,通讯通路门店!$R$4:$R$993933,0,0),"")</f>
        <v/>
      </c>
      <c r="I901" s="83"/>
      <c r="J901" s="83"/>
      <c r="K901" s="83"/>
      <c r="L901" s="83"/>
      <c r="M901" s="83"/>
      <c r="N901" s="83"/>
      <c r="O901" s="83"/>
      <c r="P901" s="83"/>
      <c r="Q901" s="83"/>
      <c r="R901" s="83"/>
      <c r="S901" s="83"/>
      <c r="T901" s="83"/>
      <c r="U901" s="99">
        <f>COUNTIF(通讯通路门店!$S:$S,$G901)</f>
        <v>0</v>
      </c>
      <c r="V901" s="99">
        <f>COUNTIFS(通讯通路门店!$S:$S,$G901,通讯通路门店!$J:$J,"综合卖场")</f>
        <v>0</v>
      </c>
      <c r="W901" s="99">
        <f>SUMIFS(通讯通路门店!$AJ:$AJ,通讯通路门店!$S:$S,通讯客户沙盘!$G901)</f>
        <v>0</v>
      </c>
      <c r="X901" s="99">
        <f t="shared" si="70"/>
        <v>0</v>
      </c>
      <c r="Y901" s="99">
        <f>COUNTIFS(通讯通路门店!$S:$S,$G901,通讯通路门店!$J:$J,"荣耀体验店")+COUNTIFS(通讯通路门店!$S:$S,$G901,通讯通路门店!$J:$J,"荣耀授权专卖店")</f>
        <v>0</v>
      </c>
      <c r="Z901" s="99">
        <f>COUNTIFS(通讯通路门店!$S:$S,$G901,通讯通路门店!$J:$J,"VIVO体验店")</f>
        <v>0</v>
      </c>
      <c r="AA901" s="99">
        <f>COUNTIFS(通讯通路门店!$S:$S,$G901,通讯通路门店!$J:$J,"OPPO体验店")</f>
        <v>0</v>
      </c>
      <c r="AB901" s="99">
        <f>COUNTIFS(通讯通路门店!$S:$S,$G901,通讯通路门店!$J:$J,"华为授权体验店")+COUNTIFS(通讯通路门店!$S:$S,$G901,通讯通路门店!$J:$J,"华为堡垒店")</f>
        <v>0</v>
      </c>
      <c r="AC901" s="99">
        <f>COUNTIFS(通讯通路门店!$S:$S,$G901,通讯通路门店!$J:$J,"小米体验店")</f>
        <v>0</v>
      </c>
      <c r="AD901" s="99">
        <f>COUNTIFS(通讯通路门店!$S:$S,$G901,通讯通路门店!$J:$J,"苹果体验店")</f>
        <v>0</v>
      </c>
      <c r="AE901" s="99">
        <f>COUNTIFS(通讯通路门店!$S:$S,$G901,通讯通路门店!$J:$J,"其他品牌专卖店")</f>
        <v>0</v>
      </c>
      <c r="AF901" s="99">
        <f>SUMIFS(通讯通路门店!$BI:$BI,通讯通路门店!$S:$S,$G901)</f>
        <v>0</v>
      </c>
      <c r="AG901" s="99">
        <f>SUMIFS(通讯通路门店!$BH:$BH,通讯通路门店!$S:$S,$G901)</f>
        <v>0</v>
      </c>
      <c r="AH901" s="99">
        <f t="shared" si="71"/>
        <v>0</v>
      </c>
      <c r="AI901" s="99">
        <f>SUMIFS(通讯通路门店!$BB:$BB,通讯通路门店!$S:$S,$G901)</f>
        <v>0</v>
      </c>
      <c r="AJ901" s="99">
        <f>SUMIFS(通讯通路门店!$BE:$BE,通讯通路门店!$S:$S,$G901)</f>
        <v>0</v>
      </c>
      <c r="AK901" s="99">
        <f>SUMIFS(通讯通路门店!$BG:$BG,通讯通路门店!$S:$S,$G901)</f>
        <v>0</v>
      </c>
      <c r="AL901" s="99">
        <f>SUMIFS(通讯通路门店!$BC:$BC,通讯通路门店!$S:$S,$G901)</f>
        <v>0</v>
      </c>
      <c r="AM901" s="99">
        <f>SUMIFS(通讯通路门店!$BD:$BD,通讯通路门店!$S:$S,$G901)</f>
        <v>0</v>
      </c>
      <c r="AN901" s="99">
        <f>SUMIFS(通讯通路门店!$BF:$BF,通讯通路门店!$S:$S,$G901)</f>
        <v>0</v>
      </c>
      <c r="AO901" s="99">
        <f t="shared" si="72"/>
        <v>0</v>
      </c>
      <c r="AP901" s="99">
        <f>SUMIFS(通讯通路门店!$K:$K,通讯通路门店!$S:$S,$G901)</f>
        <v>0</v>
      </c>
      <c r="AQ901" s="83"/>
      <c r="AR901" s="99">
        <f>SUMIFS(通讯通路门店!$T:$T,通讯通路门店!$S:$S,$G901)</f>
        <v>0</v>
      </c>
      <c r="AS901" s="99">
        <f>SUMIFS(通讯通路门店!$U:$U,通讯通路门店!$S:$S,$G901)</f>
        <v>0</v>
      </c>
      <c r="AT901" s="99">
        <f>SUMIFS(通讯通路门店!$V:$V,通讯通路门店!$S:$S,$G901)</f>
        <v>0</v>
      </c>
      <c r="AU901" s="99">
        <f>SUMIFS(通讯通路门店!$W:$W,通讯通路门店!$S:$S,$G901)</f>
        <v>0</v>
      </c>
      <c r="AV901" s="99">
        <f>SUMIFS(通讯通路门店!$Z:$Z,通讯通路门店!$S:$S,$G901)</f>
        <v>0</v>
      </c>
      <c r="AW901" s="99">
        <f>SUMIFS(通讯通路门店!$AB:$AB,通讯通路门店!$S:$S,$G901)</f>
        <v>0</v>
      </c>
      <c r="AX901" s="99">
        <f>SUMIFS(通讯通路门店!$X:$X,通讯通路门店!$S:$S,$G901)</f>
        <v>0</v>
      </c>
      <c r="AY901" s="99">
        <f>SUMIFS(通讯通路门店!$Y:$Y,通讯通路门店!$S:$S,$G901)</f>
        <v>0</v>
      </c>
      <c r="AZ901" s="99">
        <f>SUMIFS(通讯通路门店!$AA:$AA,通讯通路门店!$S:$S,$G901)</f>
        <v>0</v>
      </c>
      <c r="BA901" s="99">
        <f t="shared" si="73"/>
        <v>0</v>
      </c>
      <c r="BB901" s="99">
        <f t="shared" si="74"/>
        <v>0</v>
      </c>
      <c r="BC901" s="99">
        <f>SUMIFS(通讯通路门店!$W:$W,通讯通路门店!$S:$S,$G901,通讯通路门店!$J:$J,"荣耀体验店")+SUMIFS(通讯通路门店!$W:$W,通讯通路门店!$S:$S,$G901,通讯通路门店!$J:$J,"荣耀授权专卖店")</f>
        <v>0</v>
      </c>
      <c r="BD901" s="99">
        <f>SUMIFS(通讯通路门店!$Z:$Z,通讯通路门店!$S:$S,$G901,通讯通路门店!$J:$J,"VIVO体验店")</f>
        <v>0</v>
      </c>
      <c r="BE901" s="99">
        <f>SUMIFS(通讯通路门店!$AB:$AB,通讯通路门店!$S:$S,$G901,通讯通路门店!$J:$J,"OPPO体验店")</f>
        <v>0</v>
      </c>
      <c r="BF901" s="99">
        <f>SUMIFS(通讯通路门店!$X:$X,通讯通路门店!$S:$S,$G901,通讯通路门店!$J:$J,"华为授权体验店")+SUMIFS(通讯通路门店!$AA:$AA,通讯通路门店!$S:$S,$G901,通讯通路门店!$J:$J,"华为堡垒店")</f>
        <v>0</v>
      </c>
      <c r="BG901" s="99">
        <f>SUMIFS(通讯通路门店!$Y:$Y,通讯通路门店!$S:$S,$G901,通讯通路门店!$J:$J,"小米体验店")</f>
        <v>0</v>
      </c>
      <c r="BH901" s="99">
        <f>SUMIFS(通讯通路门店!$AA:$AA,通讯通路门店!$S:$S,$G901,通讯通路门店!$J:$J,"苹果体验店")</f>
        <v>0</v>
      </c>
      <c r="BI901" s="99">
        <f>SUMIFS(通讯通路门店!$K:$K,通讯通路门店!$S:$S,$G901,通讯通路门店!$J:$J,"其他品牌专卖店")</f>
        <v>0</v>
      </c>
      <c r="BJ901" s="99">
        <f>SUMIFS(通讯通路门店!$AC:$AC,通讯通路门店!$S:$S,$G901)</f>
        <v>0</v>
      </c>
      <c r="BK901" s="99">
        <f>SUMIFS(通讯通路门店!$AD:$AD,通讯通路门店!$S:$S,$G901)</f>
        <v>0</v>
      </c>
      <c r="BL901" s="99">
        <f>SUMIFS(通讯通路门店!$AE:$AE,通讯通路门店!$S:$S,$G901)</f>
        <v>0</v>
      </c>
      <c r="BM901" s="99">
        <f>SUMIFS(通讯通路门店!$AF:$AF,通讯通路门店!$S:$S,$G901)</f>
        <v>0</v>
      </c>
      <c r="BN901" s="99">
        <f>SUMIFS(通讯通路门店!$AG:$AG,通讯通路门店!$S:$S,$G901)</f>
        <v>0</v>
      </c>
      <c r="BO901" s="99">
        <f>SUMIFS(通讯通路门店!$AH:$AH,通讯通路门店!$S:$S,$G901)</f>
        <v>0</v>
      </c>
      <c r="BP901" s="99">
        <f>SUMIFS(通讯通路门店!$AI:$AI,通讯通路门店!$S:$S,$G901)</f>
        <v>0</v>
      </c>
      <c r="BQ901" s="83"/>
    </row>
    <row r="902" spans="1:69">
      <c r="A902" s="99" t="str">
        <f>IFERROR(_xlfn.XLOOKUP($G902,通讯通路门店!$S$4:$S$993933,通讯通路门店!$A$4:$A$993933,0,0),"")</f>
        <v/>
      </c>
      <c r="B902" s="99" t="str">
        <f>IFERROR(_xlfn.XLOOKUP($G902,通讯通路门店!$S$4:$S$993933,通讯通路门店!$B$4:$B$993933,0,0),"")</f>
        <v/>
      </c>
      <c r="C902" s="99" t="str">
        <f>IFERROR(_xlfn.XLOOKUP($G902,通讯通路门店!$S$4:$S$993933,通讯通路门店!$C$4:$C$993933,0,0),"")</f>
        <v/>
      </c>
      <c r="D902" s="99" t="str">
        <f>IFERROR(_xlfn.XLOOKUP($G902,通讯通路门店!$S$4:$S$993933,通讯通路门店!$D$4:$D$993933,0,0),"")</f>
        <v/>
      </c>
      <c r="E902" s="83"/>
      <c r="F902" s="83"/>
      <c r="G902" s="101" t="e">
        <v>#N/A</v>
      </c>
      <c r="H902" s="102" t="str">
        <f>IFERROR(_xlfn.XLOOKUP($G902,通讯通路门店!$S$4:$S$993933,通讯通路门店!$R$4:$R$993933,0,0),"")</f>
        <v/>
      </c>
      <c r="I902" s="83"/>
      <c r="J902" s="83"/>
      <c r="K902" s="83"/>
      <c r="L902" s="83"/>
      <c r="M902" s="83"/>
      <c r="N902" s="83"/>
      <c r="O902" s="83"/>
      <c r="P902" s="83"/>
      <c r="Q902" s="83"/>
      <c r="R902" s="83"/>
      <c r="S902" s="83"/>
      <c r="T902" s="83"/>
      <c r="U902" s="99">
        <f>COUNTIF(通讯通路门店!$S:$S,$G902)</f>
        <v>0</v>
      </c>
      <c r="V902" s="99">
        <f>COUNTIFS(通讯通路门店!$S:$S,$G902,通讯通路门店!$J:$J,"综合卖场")</f>
        <v>0</v>
      </c>
      <c r="W902" s="99">
        <f>SUMIFS(通讯通路门店!$AJ:$AJ,通讯通路门店!$S:$S,通讯客户沙盘!$G902)</f>
        <v>0</v>
      </c>
      <c r="X902" s="99">
        <f t="shared" si="70"/>
        <v>0</v>
      </c>
      <c r="Y902" s="99">
        <f>COUNTIFS(通讯通路门店!$S:$S,$G902,通讯通路门店!$J:$J,"荣耀体验店")+COUNTIFS(通讯通路门店!$S:$S,$G902,通讯通路门店!$J:$J,"荣耀授权专卖店")</f>
        <v>0</v>
      </c>
      <c r="Z902" s="99">
        <f>COUNTIFS(通讯通路门店!$S:$S,$G902,通讯通路门店!$J:$J,"VIVO体验店")</f>
        <v>0</v>
      </c>
      <c r="AA902" s="99">
        <f>COUNTIFS(通讯通路门店!$S:$S,$G902,通讯通路门店!$J:$J,"OPPO体验店")</f>
        <v>0</v>
      </c>
      <c r="AB902" s="99">
        <f>COUNTIFS(通讯通路门店!$S:$S,$G902,通讯通路门店!$J:$J,"华为授权体验店")+COUNTIFS(通讯通路门店!$S:$S,$G902,通讯通路门店!$J:$J,"华为堡垒店")</f>
        <v>0</v>
      </c>
      <c r="AC902" s="99">
        <f>COUNTIFS(通讯通路门店!$S:$S,$G902,通讯通路门店!$J:$J,"小米体验店")</f>
        <v>0</v>
      </c>
      <c r="AD902" s="99">
        <f>COUNTIFS(通讯通路门店!$S:$S,$G902,通讯通路门店!$J:$J,"苹果体验店")</f>
        <v>0</v>
      </c>
      <c r="AE902" s="99">
        <f>COUNTIFS(通讯通路门店!$S:$S,$G902,通讯通路门店!$J:$J,"其他品牌专卖店")</f>
        <v>0</v>
      </c>
      <c r="AF902" s="99">
        <f>SUMIFS(通讯通路门店!$BI:$BI,通讯通路门店!$S:$S,$G902)</f>
        <v>0</v>
      </c>
      <c r="AG902" s="99">
        <f>SUMIFS(通讯通路门店!$BH:$BH,通讯通路门店!$S:$S,$G902)</f>
        <v>0</v>
      </c>
      <c r="AH902" s="99">
        <f t="shared" si="71"/>
        <v>0</v>
      </c>
      <c r="AI902" s="99">
        <f>SUMIFS(通讯通路门店!$BB:$BB,通讯通路门店!$S:$S,$G902)</f>
        <v>0</v>
      </c>
      <c r="AJ902" s="99">
        <f>SUMIFS(通讯通路门店!$BE:$BE,通讯通路门店!$S:$S,$G902)</f>
        <v>0</v>
      </c>
      <c r="AK902" s="99">
        <f>SUMIFS(通讯通路门店!$BG:$BG,通讯通路门店!$S:$S,$G902)</f>
        <v>0</v>
      </c>
      <c r="AL902" s="99">
        <f>SUMIFS(通讯通路门店!$BC:$BC,通讯通路门店!$S:$S,$G902)</f>
        <v>0</v>
      </c>
      <c r="AM902" s="99">
        <f>SUMIFS(通讯通路门店!$BD:$BD,通讯通路门店!$S:$S,$G902)</f>
        <v>0</v>
      </c>
      <c r="AN902" s="99">
        <f>SUMIFS(通讯通路门店!$BF:$BF,通讯通路门店!$S:$S,$G902)</f>
        <v>0</v>
      </c>
      <c r="AO902" s="99">
        <f t="shared" si="72"/>
        <v>0</v>
      </c>
      <c r="AP902" s="99">
        <f>SUMIFS(通讯通路门店!$K:$K,通讯通路门店!$S:$S,$G902)</f>
        <v>0</v>
      </c>
      <c r="AQ902" s="83"/>
      <c r="AR902" s="99">
        <f>SUMIFS(通讯通路门店!$T:$T,通讯通路门店!$S:$S,$G902)</f>
        <v>0</v>
      </c>
      <c r="AS902" s="99">
        <f>SUMIFS(通讯通路门店!$U:$U,通讯通路门店!$S:$S,$G902)</f>
        <v>0</v>
      </c>
      <c r="AT902" s="99">
        <f>SUMIFS(通讯通路门店!$V:$V,通讯通路门店!$S:$S,$G902)</f>
        <v>0</v>
      </c>
      <c r="AU902" s="99">
        <f>SUMIFS(通讯通路门店!$W:$W,通讯通路门店!$S:$S,$G902)</f>
        <v>0</v>
      </c>
      <c r="AV902" s="99">
        <f>SUMIFS(通讯通路门店!$Z:$Z,通讯通路门店!$S:$S,$G902)</f>
        <v>0</v>
      </c>
      <c r="AW902" s="99">
        <f>SUMIFS(通讯通路门店!$AB:$AB,通讯通路门店!$S:$S,$G902)</f>
        <v>0</v>
      </c>
      <c r="AX902" s="99">
        <f>SUMIFS(通讯通路门店!$X:$X,通讯通路门店!$S:$S,$G902)</f>
        <v>0</v>
      </c>
      <c r="AY902" s="99">
        <f>SUMIFS(通讯通路门店!$Y:$Y,通讯通路门店!$S:$S,$G902)</f>
        <v>0</v>
      </c>
      <c r="AZ902" s="99">
        <f>SUMIFS(通讯通路门店!$AA:$AA,通讯通路门店!$S:$S,$G902)</f>
        <v>0</v>
      </c>
      <c r="BA902" s="99">
        <f t="shared" si="73"/>
        <v>0</v>
      </c>
      <c r="BB902" s="99">
        <f t="shared" si="74"/>
        <v>0</v>
      </c>
      <c r="BC902" s="99">
        <f>SUMIFS(通讯通路门店!$W:$W,通讯通路门店!$S:$S,$G902,通讯通路门店!$J:$J,"荣耀体验店")+SUMIFS(通讯通路门店!$W:$W,通讯通路门店!$S:$S,$G902,通讯通路门店!$J:$J,"荣耀授权专卖店")</f>
        <v>0</v>
      </c>
      <c r="BD902" s="99">
        <f>SUMIFS(通讯通路门店!$Z:$Z,通讯通路门店!$S:$S,$G902,通讯通路门店!$J:$J,"VIVO体验店")</f>
        <v>0</v>
      </c>
      <c r="BE902" s="99">
        <f>SUMIFS(通讯通路门店!$AB:$AB,通讯通路门店!$S:$S,$G902,通讯通路门店!$J:$J,"OPPO体验店")</f>
        <v>0</v>
      </c>
      <c r="BF902" s="99">
        <f>SUMIFS(通讯通路门店!$X:$X,通讯通路门店!$S:$S,$G902,通讯通路门店!$J:$J,"华为授权体验店")+SUMIFS(通讯通路门店!$AA:$AA,通讯通路门店!$S:$S,$G902,通讯通路门店!$J:$J,"华为堡垒店")</f>
        <v>0</v>
      </c>
      <c r="BG902" s="99">
        <f>SUMIFS(通讯通路门店!$Y:$Y,通讯通路门店!$S:$S,$G902,通讯通路门店!$J:$J,"小米体验店")</f>
        <v>0</v>
      </c>
      <c r="BH902" s="99">
        <f>SUMIFS(通讯通路门店!$AA:$AA,通讯通路门店!$S:$S,$G902,通讯通路门店!$J:$J,"苹果体验店")</f>
        <v>0</v>
      </c>
      <c r="BI902" s="99">
        <f>SUMIFS(通讯通路门店!$K:$K,通讯通路门店!$S:$S,$G902,通讯通路门店!$J:$J,"其他品牌专卖店")</f>
        <v>0</v>
      </c>
      <c r="BJ902" s="99">
        <f>SUMIFS(通讯通路门店!$AC:$AC,通讯通路门店!$S:$S,$G902)</f>
        <v>0</v>
      </c>
      <c r="BK902" s="99">
        <f>SUMIFS(通讯通路门店!$AD:$AD,通讯通路门店!$S:$S,$G902)</f>
        <v>0</v>
      </c>
      <c r="BL902" s="99">
        <f>SUMIFS(通讯通路门店!$AE:$AE,通讯通路门店!$S:$S,$G902)</f>
        <v>0</v>
      </c>
      <c r="BM902" s="99">
        <f>SUMIFS(通讯通路门店!$AF:$AF,通讯通路门店!$S:$S,$G902)</f>
        <v>0</v>
      </c>
      <c r="BN902" s="99">
        <f>SUMIFS(通讯通路门店!$AG:$AG,通讯通路门店!$S:$S,$G902)</f>
        <v>0</v>
      </c>
      <c r="BO902" s="99">
        <f>SUMIFS(通讯通路门店!$AH:$AH,通讯通路门店!$S:$S,$G902)</f>
        <v>0</v>
      </c>
      <c r="BP902" s="99">
        <f>SUMIFS(通讯通路门店!$AI:$AI,通讯通路门店!$S:$S,$G902)</f>
        <v>0</v>
      </c>
      <c r="BQ902" s="83"/>
    </row>
    <row r="903" spans="1:69">
      <c r="A903" s="99" t="str">
        <f>IFERROR(_xlfn.XLOOKUP($G903,通讯通路门店!$S$4:$S$993933,通讯通路门店!$A$4:$A$993933,0,0),"")</f>
        <v/>
      </c>
      <c r="B903" s="99" t="str">
        <f>IFERROR(_xlfn.XLOOKUP($G903,通讯通路门店!$S$4:$S$993933,通讯通路门店!$B$4:$B$993933,0,0),"")</f>
        <v/>
      </c>
      <c r="C903" s="99" t="str">
        <f>IFERROR(_xlfn.XLOOKUP($G903,通讯通路门店!$S$4:$S$993933,通讯通路门店!$C$4:$C$993933,0,0),"")</f>
        <v/>
      </c>
      <c r="D903" s="99" t="str">
        <f>IFERROR(_xlfn.XLOOKUP($G903,通讯通路门店!$S$4:$S$993933,通讯通路门店!$D$4:$D$993933,0,0),"")</f>
        <v/>
      </c>
      <c r="E903" s="83"/>
      <c r="F903" s="83"/>
      <c r="G903" s="101" t="e">
        <v>#N/A</v>
      </c>
      <c r="H903" s="102" t="str">
        <f>IFERROR(_xlfn.XLOOKUP($G903,通讯通路门店!$S$4:$S$993933,通讯通路门店!$R$4:$R$993933,0,0),"")</f>
        <v/>
      </c>
      <c r="I903" s="83"/>
      <c r="J903" s="83"/>
      <c r="K903" s="83"/>
      <c r="L903" s="83"/>
      <c r="M903" s="83"/>
      <c r="N903" s="83"/>
      <c r="O903" s="83"/>
      <c r="P903" s="83"/>
      <c r="Q903" s="83"/>
      <c r="R903" s="83"/>
      <c r="S903" s="83"/>
      <c r="T903" s="83"/>
      <c r="U903" s="99">
        <f>COUNTIF(通讯通路门店!$S:$S,$G903)</f>
        <v>0</v>
      </c>
      <c r="V903" s="99">
        <f>COUNTIFS(通讯通路门店!$S:$S,$G903,通讯通路门店!$J:$J,"综合卖场")</f>
        <v>0</v>
      </c>
      <c r="W903" s="99">
        <f>SUMIFS(通讯通路门店!$AJ:$AJ,通讯通路门店!$S:$S,通讯客户沙盘!$G903)</f>
        <v>0</v>
      </c>
      <c r="X903" s="99">
        <f t="shared" si="70"/>
        <v>0</v>
      </c>
      <c r="Y903" s="99">
        <f>COUNTIFS(通讯通路门店!$S:$S,$G903,通讯通路门店!$J:$J,"荣耀体验店")+COUNTIFS(通讯通路门店!$S:$S,$G903,通讯通路门店!$J:$J,"荣耀授权专卖店")</f>
        <v>0</v>
      </c>
      <c r="Z903" s="99">
        <f>COUNTIFS(通讯通路门店!$S:$S,$G903,通讯通路门店!$J:$J,"VIVO体验店")</f>
        <v>0</v>
      </c>
      <c r="AA903" s="99">
        <f>COUNTIFS(通讯通路门店!$S:$S,$G903,通讯通路门店!$J:$J,"OPPO体验店")</f>
        <v>0</v>
      </c>
      <c r="AB903" s="99">
        <f>COUNTIFS(通讯通路门店!$S:$S,$G903,通讯通路门店!$J:$J,"华为授权体验店")+COUNTIFS(通讯通路门店!$S:$S,$G903,通讯通路门店!$J:$J,"华为堡垒店")</f>
        <v>0</v>
      </c>
      <c r="AC903" s="99">
        <f>COUNTIFS(通讯通路门店!$S:$S,$G903,通讯通路门店!$J:$J,"小米体验店")</f>
        <v>0</v>
      </c>
      <c r="AD903" s="99">
        <f>COUNTIFS(通讯通路门店!$S:$S,$G903,通讯通路门店!$J:$J,"苹果体验店")</f>
        <v>0</v>
      </c>
      <c r="AE903" s="99">
        <f>COUNTIFS(通讯通路门店!$S:$S,$G903,通讯通路门店!$J:$J,"其他品牌专卖店")</f>
        <v>0</v>
      </c>
      <c r="AF903" s="99">
        <f>SUMIFS(通讯通路门店!$BI:$BI,通讯通路门店!$S:$S,$G903)</f>
        <v>0</v>
      </c>
      <c r="AG903" s="99">
        <f>SUMIFS(通讯通路门店!$BH:$BH,通讯通路门店!$S:$S,$G903)</f>
        <v>0</v>
      </c>
      <c r="AH903" s="99">
        <f t="shared" si="71"/>
        <v>0</v>
      </c>
      <c r="AI903" s="99">
        <f>SUMIFS(通讯通路门店!$BB:$BB,通讯通路门店!$S:$S,$G903)</f>
        <v>0</v>
      </c>
      <c r="AJ903" s="99">
        <f>SUMIFS(通讯通路门店!$BE:$BE,通讯通路门店!$S:$S,$G903)</f>
        <v>0</v>
      </c>
      <c r="AK903" s="99">
        <f>SUMIFS(通讯通路门店!$BG:$BG,通讯通路门店!$S:$S,$G903)</f>
        <v>0</v>
      </c>
      <c r="AL903" s="99">
        <f>SUMIFS(通讯通路门店!$BC:$BC,通讯通路门店!$S:$S,$G903)</f>
        <v>0</v>
      </c>
      <c r="AM903" s="99">
        <f>SUMIFS(通讯通路门店!$BD:$BD,通讯通路门店!$S:$S,$G903)</f>
        <v>0</v>
      </c>
      <c r="AN903" s="99">
        <f>SUMIFS(通讯通路门店!$BF:$BF,通讯通路门店!$S:$S,$G903)</f>
        <v>0</v>
      </c>
      <c r="AO903" s="99">
        <f t="shared" si="72"/>
        <v>0</v>
      </c>
      <c r="AP903" s="99">
        <f>SUMIFS(通讯通路门店!$K:$K,通讯通路门店!$S:$S,$G903)</f>
        <v>0</v>
      </c>
      <c r="AQ903" s="83"/>
      <c r="AR903" s="99">
        <f>SUMIFS(通讯通路门店!$T:$T,通讯通路门店!$S:$S,$G903)</f>
        <v>0</v>
      </c>
      <c r="AS903" s="99">
        <f>SUMIFS(通讯通路门店!$U:$U,通讯通路门店!$S:$S,$G903)</f>
        <v>0</v>
      </c>
      <c r="AT903" s="99">
        <f>SUMIFS(通讯通路门店!$V:$V,通讯通路门店!$S:$S,$G903)</f>
        <v>0</v>
      </c>
      <c r="AU903" s="99">
        <f>SUMIFS(通讯通路门店!$W:$W,通讯通路门店!$S:$S,$G903)</f>
        <v>0</v>
      </c>
      <c r="AV903" s="99">
        <f>SUMIFS(通讯通路门店!$Z:$Z,通讯通路门店!$S:$S,$G903)</f>
        <v>0</v>
      </c>
      <c r="AW903" s="99">
        <f>SUMIFS(通讯通路门店!$AB:$AB,通讯通路门店!$S:$S,$G903)</f>
        <v>0</v>
      </c>
      <c r="AX903" s="99">
        <f>SUMIFS(通讯通路门店!$X:$X,通讯通路门店!$S:$S,$G903)</f>
        <v>0</v>
      </c>
      <c r="AY903" s="99">
        <f>SUMIFS(通讯通路门店!$Y:$Y,通讯通路门店!$S:$S,$G903)</f>
        <v>0</v>
      </c>
      <c r="AZ903" s="99">
        <f>SUMIFS(通讯通路门店!$AA:$AA,通讯通路门店!$S:$S,$G903)</f>
        <v>0</v>
      </c>
      <c r="BA903" s="99">
        <f t="shared" si="73"/>
        <v>0</v>
      </c>
      <c r="BB903" s="99">
        <f t="shared" si="74"/>
        <v>0</v>
      </c>
      <c r="BC903" s="99">
        <f>SUMIFS(通讯通路门店!$W:$W,通讯通路门店!$S:$S,$G903,通讯通路门店!$J:$J,"荣耀体验店")+SUMIFS(通讯通路门店!$W:$W,通讯通路门店!$S:$S,$G903,通讯通路门店!$J:$J,"荣耀授权专卖店")</f>
        <v>0</v>
      </c>
      <c r="BD903" s="99">
        <f>SUMIFS(通讯通路门店!$Z:$Z,通讯通路门店!$S:$S,$G903,通讯通路门店!$J:$J,"VIVO体验店")</f>
        <v>0</v>
      </c>
      <c r="BE903" s="99">
        <f>SUMIFS(通讯通路门店!$AB:$AB,通讯通路门店!$S:$S,$G903,通讯通路门店!$J:$J,"OPPO体验店")</f>
        <v>0</v>
      </c>
      <c r="BF903" s="99">
        <f>SUMIFS(通讯通路门店!$X:$X,通讯通路门店!$S:$S,$G903,通讯通路门店!$J:$J,"华为授权体验店")+SUMIFS(通讯通路门店!$AA:$AA,通讯通路门店!$S:$S,$G903,通讯通路门店!$J:$J,"华为堡垒店")</f>
        <v>0</v>
      </c>
      <c r="BG903" s="99">
        <f>SUMIFS(通讯通路门店!$Y:$Y,通讯通路门店!$S:$S,$G903,通讯通路门店!$J:$J,"小米体验店")</f>
        <v>0</v>
      </c>
      <c r="BH903" s="99">
        <f>SUMIFS(通讯通路门店!$AA:$AA,通讯通路门店!$S:$S,$G903,通讯通路门店!$J:$J,"苹果体验店")</f>
        <v>0</v>
      </c>
      <c r="BI903" s="99">
        <f>SUMIFS(通讯通路门店!$K:$K,通讯通路门店!$S:$S,$G903,通讯通路门店!$J:$J,"其他品牌专卖店")</f>
        <v>0</v>
      </c>
      <c r="BJ903" s="99">
        <f>SUMIFS(通讯通路门店!$AC:$AC,通讯通路门店!$S:$S,$G903)</f>
        <v>0</v>
      </c>
      <c r="BK903" s="99">
        <f>SUMIFS(通讯通路门店!$AD:$AD,通讯通路门店!$S:$S,$G903)</f>
        <v>0</v>
      </c>
      <c r="BL903" s="99">
        <f>SUMIFS(通讯通路门店!$AE:$AE,通讯通路门店!$S:$S,$G903)</f>
        <v>0</v>
      </c>
      <c r="BM903" s="99">
        <f>SUMIFS(通讯通路门店!$AF:$AF,通讯通路门店!$S:$S,$G903)</f>
        <v>0</v>
      </c>
      <c r="BN903" s="99">
        <f>SUMIFS(通讯通路门店!$AG:$AG,通讯通路门店!$S:$S,$G903)</f>
        <v>0</v>
      </c>
      <c r="BO903" s="99">
        <f>SUMIFS(通讯通路门店!$AH:$AH,通讯通路门店!$S:$S,$G903)</f>
        <v>0</v>
      </c>
      <c r="BP903" s="99">
        <f>SUMIFS(通讯通路门店!$AI:$AI,通讯通路门店!$S:$S,$G903)</f>
        <v>0</v>
      </c>
      <c r="BQ903" s="83"/>
    </row>
    <row r="904" spans="1:69">
      <c r="A904" s="99" t="str">
        <f>IFERROR(_xlfn.XLOOKUP($G904,通讯通路门店!$S$4:$S$993933,通讯通路门店!$A$4:$A$993933,0,0),"")</f>
        <v/>
      </c>
      <c r="B904" s="99" t="str">
        <f>IFERROR(_xlfn.XLOOKUP($G904,通讯通路门店!$S$4:$S$993933,通讯通路门店!$B$4:$B$993933,0,0),"")</f>
        <v/>
      </c>
      <c r="C904" s="99" t="str">
        <f>IFERROR(_xlfn.XLOOKUP($G904,通讯通路门店!$S$4:$S$993933,通讯通路门店!$C$4:$C$993933,0,0),"")</f>
        <v/>
      </c>
      <c r="D904" s="99" t="str">
        <f>IFERROR(_xlfn.XLOOKUP($G904,通讯通路门店!$S$4:$S$993933,通讯通路门店!$D$4:$D$993933,0,0),"")</f>
        <v/>
      </c>
      <c r="E904" s="83"/>
      <c r="F904" s="83"/>
      <c r="G904" s="101" t="e">
        <v>#N/A</v>
      </c>
      <c r="H904" s="102" t="str">
        <f>IFERROR(_xlfn.XLOOKUP($G904,通讯通路门店!$S$4:$S$993933,通讯通路门店!$R$4:$R$993933,0,0),"")</f>
        <v/>
      </c>
      <c r="I904" s="83"/>
      <c r="J904" s="83"/>
      <c r="K904" s="83"/>
      <c r="L904" s="83"/>
      <c r="M904" s="83"/>
      <c r="N904" s="83"/>
      <c r="O904" s="83"/>
      <c r="P904" s="83"/>
      <c r="Q904" s="83"/>
      <c r="R904" s="83"/>
      <c r="S904" s="83"/>
      <c r="T904" s="83"/>
      <c r="U904" s="99">
        <f>COUNTIF(通讯通路门店!$S:$S,$G904)</f>
        <v>0</v>
      </c>
      <c r="V904" s="99">
        <f>COUNTIFS(通讯通路门店!$S:$S,$G904,通讯通路门店!$J:$J,"综合卖场")</f>
        <v>0</v>
      </c>
      <c r="W904" s="99">
        <f>SUMIFS(通讯通路门店!$AJ:$AJ,通讯通路门店!$S:$S,通讯客户沙盘!$G904)</f>
        <v>0</v>
      </c>
      <c r="X904" s="99">
        <f t="shared" si="70"/>
        <v>0</v>
      </c>
      <c r="Y904" s="99">
        <f>COUNTIFS(通讯通路门店!$S:$S,$G904,通讯通路门店!$J:$J,"荣耀体验店")+COUNTIFS(通讯通路门店!$S:$S,$G904,通讯通路门店!$J:$J,"荣耀授权专卖店")</f>
        <v>0</v>
      </c>
      <c r="Z904" s="99">
        <f>COUNTIFS(通讯通路门店!$S:$S,$G904,通讯通路门店!$J:$J,"VIVO体验店")</f>
        <v>0</v>
      </c>
      <c r="AA904" s="99">
        <f>COUNTIFS(通讯通路门店!$S:$S,$G904,通讯通路门店!$J:$J,"OPPO体验店")</f>
        <v>0</v>
      </c>
      <c r="AB904" s="99">
        <f>COUNTIFS(通讯通路门店!$S:$S,$G904,通讯通路门店!$J:$J,"华为授权体验店")+COUNTIFS(通讯通路门店!$S:$S,$G904,通讯通路门店!$J:$J,"华为堡垒店")</f>
        <v>0</v>
      </c>
      <c r="AC904" s="99">
        <f>COUNTIFS(通讯通路门店!$S:$S,$G904,通讯通路门店!$J:$J,"小米体验店")</f>
        <v>0</v>
      </c>
      <c r="AD904" s="99">
        <f>COUNTIFS(通讯通路门店!$S:$S,$G904,通讯通路门店!$J:$J,"苹果体验店")</f>
        <v>0</v>
      </c>
      <c r="AE904" s="99">
        <f>COUNTIFS(通讯通路门店!$S:$S,$G904,通讯通路门店!$J:$J,"其他品牌专卖店")</f>
        <v>0</v>
      </c>
      <c r="AF904" s="99">
        <f>SUMIFS(通讯通路门店!$BI:$BI,通讯通路门店!$S:$S,$G904)</f>
        <v>0</v>
      </c>
      <c r="AG904" s="99">
        <f>SUMIFS(通讯通路门店!$BH:$BH,通讯通路门店!$S:$S,$G904)</f>
        <v>0</v>
      </c>
      <c r="AH904" s="99">
        <f t="shared" si="71"/>
        <v>0</v>
      </c>
      <c r="AI904" s="99">
        <f>SUMIFS(通讯通路门店!$BB:$BB,通讯通路门店!$S:$S,$G904)</f>
        <v>0</v>
      </c>
      <c r="AJ904" s="99">
        <f>SUMIFS(通讯通路门店!$BE:$BE,通讯通路门店!$S:$S,$G904)</f>
        <v>0</v>
      </c>
      <c r="AK904" s="99">
        <f>SUMIFS(通讯通路门店!$BG:$BG,通讯通路门店!$S:$S,$G904)</f>
        <v>0</v>
      </c>
      <c r="AL904" s="99">
        <f>SUMIFS(通讯通路门店!$BC:$BC,通讯通路门店!$S:$S,$G904)</f>
        <v>0</v>
      </c>
      <c r="AM904" s="99">
        <f>SUMIFS(通讯通路门店!$BD:$BD,通讯通路门店!$S:$S,$G904)</f>
        <v>0</v>
      </c>
      <c r="AN904" s="99">
        <f>SUMIFS(通讯通路门店!$BF:$BF,通讯通路门店!$S:$S,$G904)</f>
        <v>0</v>
      </c>
      <c r="AO904" s="99">
        <f t="shared" si="72"/>
        <v>0</v>
      </c>
      <c r="AP904" s="99">
        <f>SUMIFS(通讯通路门店!$K:$K,通讯通路门店!$S:$S,$G904)</f>
        <v>0</v>
      </c>
      <c r="AQ904" s="83"/>
      <c r="AR904" s="99">
        <f>SUMIFS(通讯通路门店!$T:$T,通讯通路门店!$S:$S,$G904)</f>
        <v>0</v>
      </c>
      <c r="AS904" s="99">
        <f>SUMIFS(通讯通路门店!$U:$U,通讯通路门店!$S:$S,$G904)</f>
        <v>0</v>
      </c>
      <c r="AT904" s="99">
        <f>SUMIFS(通讯通路门店!$V:$V,通讯通路门店!$S:$S,$G904)</f>
        <v>0</v>
      </c>
      <c r="AU904" s="99">
        <f>SUMIFS(通讯通路门店!$W:$W,通讯通路门店!$S:$S,$G904)</f>
        <v>0</v>
      </c>
      <c r="AV904" s="99">
        <f>SUMIFS(通讯通路门店!$Z:$Z,通讯通路门店!$S:$S,$G904)</f>
        <v>0</v>
      </c>
      <c r="AW904" s="99">
        <f>SUMIFS(通讯通路门店!$AB:$AB,通讯通路门店!$S:$S,$G904)</f>
        <v>0</v>
      </c>
      <c r="AX904" s="99">
        <f>SUMIFS(通讯通路门店!$X:$X,通讯通路门店!$S:$S,$G904)</f>
        <v>0</v>
      </c>
      <c r="AY904" s="99">
        <f>SUMIFS(通讯通路门店!$Y:$Y,通讯通路门店!$S:$S,$G904)</f>
        <v>0</v>
      </c>
      <c r="AZ904" s="99">
        <f>SUMIFS(通讯通路门店!$AA:$AA,通讯通路门店!$S:$S,$G904)</f>
        <v>0</v>
      </c>
      <c r="BA904" s="99">
        <f t="shared" si="73"/>
        <v>0</v>
      </c>
      <c r="BB904" s="99">
        <f t="shared" si="74"/>
        <v>0</v>
      </c>
      <c r="BC904" s="99">
        <f>SUMIFS(通讯通路门店!$W:$W,通讯通路门店!$S:$S,$G904,通讯通路门店!$J:$J,"荣耀体验店")+SUMIFS(通讯通路门店!$W:$W,通讯通路门店!$S:$S,$G904,通讯通路门店!$J:$J,"荣耀授权专卖店")</f>
        <v>0</v>
      </c>
      <c r="BD904" s="99">
        <f>SUMIFS(通讯通路门店!$Z:$Z,通讯通路门店!$S:$S,$G904,通讯通路门店!$J:$J,"VIVO体验店")</f>
        <v>0</v>
      </c>
      <c r="BE904" s="99">
        <f>SUMIFS(通讯通路门店!$AB:$AB,通讯通路门店!$S:$S,$G904,通讯通路门店!$J:$J,"OPPO体验店")</f>
        <v>0</v>
      </c>
      <c r="BF904" s="99">
        <f>SUMIFS(通讯通路门店!$X:$X,通讯通路门店!$S:$S,$G904,通讯通路门店!$J:$J,"华为授权体验店")+SUMIFS(通讯通路门店!$AA:$AA,通讯通路门店!$S:$S,$G904,通讯通路门店!$J:$J,"华为堡垒店")</f>
        <v>0</v>
      </c>
      <c r="BG904" s="99">
        <f>SUMIFS(通讯通路门店!$Y:$Y,通讯通路门店!$S:$S,$G904,通讯通路门店!$J:$J,"小米体验店")</f>
        <v>0</v>
      </c>
      <c r="BH904" s="99">
        <f>SUMIFS(通讯通路门店!$AA:$AA,通讯通路门店!$S:$S,$G904,通讯通路门店!$J:$J,"苹果体验店")</f>
        <v>0</v>
      </c>
      <c r="BI904" s="99">
        <f>SUMIFS(通讯通路门店!$K:$K,通讯通路门店!$S:$S,$G904,通讯通路门店!$J:$J,"其他品牌专卖店")</f>
        <v>0</v>
      </c>
      <c r="BJ904" s="99">
        <f>SUMIFS(通讯通路门店!$AC:$AC,通讯通路门店!$S:$S,$G904)</f>
        <v>0</v>
      </c>
      <c r="BK904" s="99">
        <f>SUMIFS(通讯通路门店!$AD:$AD,通讯通路门店!$S:$S,$G904)</f>
        <v>0</v>
      </c>
      <c r="BL904" s="99">
        <f>SUMIFS(通讯通路门店!$AE:$AE,通讯通路门店!$S:$S,$G904)</f>
        <v>0</v>
      </c>
      <c r="BM904" s="99">
        <f>SUMIFS(通讯通路门店!$AF:$AF,通讯通路门店!$S:$S,$G904)</f>
        <v>0</v>
      </c>
      <c r="BN904" s="99">
        <f>SUMIFS(通讯通路门店!$AG:$AG,通讯通路门店!$S:$S,$G904)</f>
        <v>0</v>
      </c>
      <c r="BO904" s="99">
        <f>SUMIFS(通讯通路门店!$AH:$AH,通讯通路门店!$S:$S,$G904)</f>
        <v>0</v>
      </c>
      <c r="BP904" s="99">
        <f>SUMIFS(通讯通路门店!$AI:$AI,通讯通路门店!$S:$S,$G904)</f>
        <v>0</v>
      </c>
      <c r="BQ904" s="83"/>
    </row>
    <row r="905" spans="1:69">
      <c r="A905" s="99" t="str">
        <f>IFERROR(_xlfn.XLOOKUP($G905,通讯通路门店!$S$4:$S$993933,通讯通路门店!$A$4:$A$993933,0,0),"")</f>
        <v/>
      </c>
      <c r="B905" s="99" t="str">
        <f>IFERROR(_xlfn.XLOOKUP($G905,通讯通路门店!$S$4:$S$993933,通讯通路门店!$B$4:$B$993933,0,0),"")</f>
        <v/>
      </c>
      <c r="C905" s="99" t="str">
        <f>IFERROR(_xlfn.XLOOKUP($G905,通讯通路门店!$S$4:$S$993933,通讯通路门店!$C$4:$C$993933,0,0),"")</f>
        <v/>
      </c>
      <c r="D905" s="99" t="str">
        <f>IFERROR(_xlfn.XLOOKUP($G905,通讯通路门店!$S$4:$S$993933,通讯通路门店!$D$4:$D$993933,0,0),"")</f>
        <v/>
      </c>
      <c r="E905" s="83"/>
      <c r="F905" s="83"/>
      <c r="G905" s="101" t="e">
        <v>#N/A</v>
      </c>
      <c r="H905" s="102" t="str">
        <f>IFERROR(_xlfn.XLOOKUP($G905,通讯通路门店!$S$4:$S$993933,通讯通路门店!$R$4:$R$993933,0,0),"")</f>
        <v/>
      </c>
      <c r="I905" s="83"/>
      <c r="J905" s="83"/>
      <c r="K905" s="83"/>
      <c r="L905" s="83"/>
      <c r="M905" s="83"/>
      <c r="N905" s="83"/>
      <c r="O905" s="83"/>
      <c r="P905" s="83"/>
      <c r="Q905" s="83"/>
      <c r="R905" s="83"/>
      <c r="S905" s="83"/>
      <c r="T905" s="83"/>
      <c r="U905" s="99">
        <f>COUNTIF(通讯通路门店!$S:$S,$G905)</f>
        <v>0</v>
      </c>
      <c r="V905" s="99">
        <f>COUNTIFS(通讯通路门店!$S:$S,$G905,通讯通路门店!$J:$J,"综合卖场")</f>
        <v>0</v>
      </c>
      <c r="W905" s="99">
        <f>SUMIFS(通讯通路门店!$AJ:$AJ,通讯通路门店!$S:$S,通讯客户沙盘!$G905)</f>
        <v>0</v>
      </c>
      <c r="X905" s="99">
        <f t="shared" si="70"/>
        <v>0</v>
      </c>
      <c r="Y905" s="99">
        <f>COUNTIFS(通讯通路门店!$S:$S,$G905,通讯通路门店!$J:$J,"荣耀体验店")+COUNTIFS(通讯通路门店!$S:$S,$G905,通讯通路门店!$J:$J,"荣耀授权专卖店")</f>
        <v>0</v>
      </c>
      <c r="Z905" s="99">
        <f>COUNTIFS(通讯通路门店!$S:$S,$G905,通讯通路门店!$J:$J,"VIVO体验店")</f>
        <v>0</v>
      </c>
      <c r="AA905" s="99">
        <f>COUNTIFS(通讯通路门店!$S:$S,$G905,通讯通路门店!$J:$J,"OPPO体验店")</f>
        <v>0</v>
      </c>
      <c r="AB905" s="99">
        <f>COUNTIFS(通讯通路门店!$S:$S,$G905,通讯通路门店!$J:$J,"华为授权体验店")+COUNTIFS(通讯通路门店!$S:$S,$G905,通讯通路门店!$J:$J,"华为堡垒店")</f>
        <v>0</v>
      </c>
      <c r="AC905" s="99">
        <f>COUNTIFS(通讯通路门店!$S:$S,$G905,通讯通路门店!$J:$J,"小米体验店")</f>
        <v>0</v>
      </c>
      <c r="AD905" s="99">
        <f>COUNTIFS(通讯通路门店!$S:$S,$G905,通讯通路门店!$J:$J,"苹果体验店")</f>
        <v>0</v>
      </c>
      <c r="AE905" s="99">
        <f>COUNTIFS(通讯通路门店!$S:$S,$G905,通讯通路门店!$J:$J,"其他品牌专卖店")</f>
        <v>0</v>
      </c>
      <c r="AF905" s="99">
        <f>SUMIFS(通讯通路门店!$BI:$BI,通讯通路门店!$S:$S,$G905)</f>
        <v>0</v>
      </c>
      <c r="AG905" s="99">
        <f>SUMIFS(通讯通路门店!$BH:$BH,通讯通路门店!$S:$S,$G905)</f>
        <v>0</v>
      </c>
      <c r="AH905" s="99">
        <f t="shared" si="71"/>
        <v>0</v>
      </c>
      <c r="AI905" s="99">
        <f>SUMIFS(通讯通路门店!$BB:$BB,通讯通路门店!$S:$S,$G905)</f>
        <v>0</v>
      </c>
      <c r="AJ905" s="99">
        <f>SUMIFS(通讯通路门店!$BE:$BE,通讯通路门店!$S:$S,$G905)</f>
        <v>0</v>
      </c>
      <c r="AK905" s="99">
        <f>SUMIFS(通讯通路门店!$BG:$BG,通讯通路门店!$S:$S,$G905)</f>
        <v>0</v>
      </c>
      <c r="AL905" s="99">
        <f>SUMIFS(通讯通路门店!$BC:$BC,通讯通路门店!$S:$S,$G905)</f>
        <v>0</v>
      </c>
      <c r="AM905" s="99">
        <f>SUMIFS(通讯通路门店!$BD:$BD,通讯通路门店!$S:$S,$G905)</f>
        <v>0</v>
      </c>
      <c r="AN905" s="99">
        <f>SUMIFS(通讯通路门店!$BF:$BF,通讯通路门店!$S:$S,$G905)</f>
        <v>0</v>
      </c>
      <c r="AO905" s="99">
        <f t="shared" si="72"/>
        <v>0</v>
      </c>
      <c r="AP905" s="99">
        <f>SUMIFS(通讯通路门店!$K:$K,通讯通路门店!$S:$S,$G905)</f>
        <v>0</v>
      </c>
      <c r="AQ905" s="83"/>
      <c r="AR905" s="99">
        <f>SUMIFS(通讯通路门店!$T:$T,通讯通路门店!$S:$S,$G905)</f>
        <v>0</v>
      </c>
      <c r="AS905" s="99">
        <f>SUMIFS(通讯通路门店!$U:$U,通讯通路门店!$S:$S,$G905)</f>
        <v>0</v>
      </c>
      <c r="AT905" s="99">
        <f>SUMIFS(通讯通路门店!$V:$V,通讯通路门店!$S:$S,$G905)</f>
        <v>0</v>
      </c>
      <c r="AU905" s="99">
        <f>SUMIFS(通讯通路门店!$W:$W,通讯通路门店!$S:$S,$G905)</f>
        <v>0</v>
      </c>
      <c r="AV905" s="99">
        <f>SUMIFS(通讯通路门店!$Z:$Z,通讯通路门店!$S:$S,$G905)</f>
        <v>0</v>
      </c>
      <c r="AW905" s="99">
        <f>SUMIFS(通讯通路门店!$AB:$AB,通讯通路门店!$S:$S,$G905)</f>
        <v>0</v>
      </c>
      <c r="AX905" s="99">
        <f>SUMIFS(通讯通路门店!$X:$X,通讯通路门店!$S:$S,$G905)</f>
        <v>0</v>
      </c>
      <c r="AY905" s="99">
        <f>SUMIFS(通讯通路门店!$Y:$Y,通讯通路门店!$S:$S,$G905)</f>
        <v>0</v>
      </c>
      <c r="AZ905" s="99">
        <f>SUMIFS(通讯通路门店!$AA:$AA,通讯通路门店!$S:$S,$G905)</f>
        <v>0</v>
      </c>
      <c r="BA905" s="99">
        <f t="shared" si="73"/>
        <v>0</v>
      </c>
      <c r="BB905" s="99">
        <f t="shared" si="74"/>
        <v>0</v>
      </c>
      <c r="BC905" s="99">
        <f>SUMIFS(通讯通路门店!$W:$W,通讯通路门店!$S:$S,$G905,通讯通路门店!$J:$J,"荣耀体验店")+SUMIFS(通讯通路门店!$W:$W,通讯通路门店!$S:$S,$G905,通讯通路门店!$J:$J,"荣耀授权专卖店")</f>
        <v>0</v>
      </c>
      <c r="BD905" s="99">
        <f>SUMIFS(通讯通路门店!$Z:$Z,通讯通路门店!$S:$S,$G905,通讯通路门店!$J:$J,"VIVO体验店")</f>
        <v>0</v>
      </c>
      <c r="BE905" s="99">
        <f>SUMIFS(通讯通路门店!$AB:$AB,通讯通路门店!$S:$S,$G905,通讯通路门店!$J:$J,"OPPO体验店")</f>
        <v>0</v>
      </c>
      <c r="BF905" s="99">
        <f>SUMIFS(通讯通路门店!$X:$X,通讯通路门店!$S:$S,$G905,通讯通路门店!$J:$J,"华为授权体验店")+SUMIFS(通讯通路门店!$AA:$AA,通讯通路门店!$S:$S,$G905,通讯通路门店!$J:$J,"华为堡垒店")</f>
        <v>0</v>
      </c>
      <c r="BG905" s="99">
        <f>SUMIFS(通讯通路门店!$Y:$Y,通讯通路门店!$S:$S,$G905,通讯通路门店!$J:$J,"小米体验店")</f>
        <v>0</v>
      </c>
      <c r="BH905" s="99">
        <f>SUMIFS(通讯通路门店!$AA:$AA,通讯通路门店!$S:$S,$G905,通讯通路门店!$J:$J,"苹果体验店")</f>
        <v>0</v>
      </c>
      <c r="BI905" s="99">
        <f>SUMIFS(通讯通路门店!$K:$K,通讯通路门店!$S:$S,$G905,通讯通路门店!$J:$J,"其他品牌专卖店")</f>
        <v>0</v>
      </c>
      <c r="BJ905" s="99">
        <f>SUMIFS(通讯通路门店!$AC:$AC,通讯通路门店!$S:$S,$G905)</f>
        <v>0</v>
      </c>
      <c r="BK905" s="99">
        <f>SUMIFS(通讯通路门店!$AD:$AD,通讯通路门店!$S:$S,$G905)</f>
        <v>0</v>
      </c>
      <c r="BL905" s="99">
        <f>SUMIFS(通讯通路门店!$AE:$AE,通讯通路门店!$S:$S,$G905)</f>
        <v>0</v>
      </c>
      <c r="BM905" s="99">
        <f>SUMIFS(通讯通路门店!$AF:$AF,通讯通路门店!$S:$S,$G905)</f>
        <v>0</v>
      </c>
      <c r="BN905" s="99">
        <f>SUMIFS(通讯通路门店!$AG:$AG,通讯通路门店!$S:$S,$G905)</f>
        <v>0</v>
      </c>
      <c r="BO905" s="99">
        <f>SUMIFS(通讯通路门店!$AH:$AH,通讯通路门店!$S:$S,$G905)</f>
        <v>0</v>
      </c>
      <c r="BP905" s="99">
        <f>SUMIFS(通讯通路门店!$AI:$AI,通讯通路门店!$S:$S,$G905)</f>
        <v>0</v>
      </c>
      <c r="BQ905" s="83"/>
    </row>
    <row r="906" spans="1:69">
      <c r="A906" s="99" t="str">
        <f>IFERROR(_xlfn.XLOOKUP($G906,通讯通路门店!$S$4:$S$993933,通讯通路门店!$A$4:$A$993933,0,0),"")</f>
        <v/>
      </c>
      <c r="B906" s="99" t="str">
        <f>IFERROR(_xlfn.XLOOKUP($G906,通讯通路门店!$S$4:$S$993933,通讯通路门店!$B$4:$B$993933,0,0),"")</f>
        <v/>
      </c>
      <c r="C906" s="99" t="str">
        <f>IFERROR(_xlfn.XLOOKUP($G906,通讯通路门店!$S$4:$S$993933,通讯通路门店!$C$4:$C$993933,0,0),"")</f>
        <v/>
      </c>
      <c r="D906" s="99" t="str">
        <f>IFERROR(_xlfn.XLOOKUP($G906,通讯通路门店!$S$4:$S$993933,通讯通路门店!$D$4:$D$993933,0,0),"")</f>
        <v/>
      </c>
      <c r="E906" s="83"/>
      <c r="F906" s="83"/>
      <c r="G906" s="101" t="e">
        <v>#N/A</v>
      </c>
      <c r="H906" s="102" t="str">
        <f>IFERROR(_xlfn.XLOOKUP($G906,通讯通路门店!$S$4:$S$993933,通讯通路门店!$R$4:$R$993933,0,0),"")</f>
        <v/>
      </c>
      <c r="I906" s="83"/>
      <c r="J906" s="83"/>
      <c r="K906" s="83"/>
      <c r="L906" s="83"/>
      <c r="M906" s="83"/>
      <c r="N906" s="83"/>
      <c r="O906" s="83"/>
      <c r="P906" s="83"/>
      <c r="Q906" s="83"/>
      <c r="R906" s="83"/>
      <c r="S906" s="83"/>
      <c r="T906" s="83"/>
      <c r="U906" s="99">
        <f>COUNTIF(通讯通路门店!$S:$S,$G906)</f>
        <v>0</v>
      </c>
      <c r="V906" s="99">
        <f>COUNTIFS(通讯通路门店!$S:$S,$G906,通讯通路门店!$J:$J,"综合卖场")</f>
        <v>0</v>
      </c>
      <c r="W906" s="99">
        <f>SUMIFS(通讯通路门店!$AJ:$AJ,通讯通路门店!$S:$S,通讯客户沙盘!$G906)</f>
        <v>0</v>
      </c>
      <c r="X906" s="99">
        <f t="shared" si="70"/>
        <v>0</v>
      </c>
      <c r="Y906" s="99">
        <f>COUNTIFS(通讯通路门店!$S:$S,$G906,通讯通路门店!$J:$J,"荣耀体验店")+COUNTIFS(通讯通路门店!$S:$S,$G906,通讯通路门店!$J:$J,"荣耀授权专卖店")</f>
        <v>0</v>
      </c>
      <c r="Z906" s="99">
        <f>COUNTIFS(通讯通路门店!$S:$S,$G906,通讯通路门店!$J:$J,"VIVO体验店")</f>
        <v>0</v>
      </c>
      <c r="AA906" s="99">
        <f>COUNTIFS(通讯通路门店!$S:$S,$G906,通讯通路门店!$J:$J,"OPPO体验店")</f>
        <v>0</v>
      </c>
      <c r="AB906" s="99">
        <f>COUNTIFS(通讯通路门店!$S:$S,$G906,通讯通路门店!$J:$J,"华为授权体验店")+COUNTIFS(通讯通路门店!$S:$S,$G906,通讯通路门店!$J:$J,"华为堡垒店")</f>
        <v>0</v>
      </c>
      <c r="AC906" s="99">
        <f>COUNTIFS(通讯通路门店!$S:$S,$G906,通讯通路门店!$J:$J,"小米体验店")</f>
        <v>0</v>
      </c>
      <c r="AD906" s="99">
        <f>COUNTIFS(通讯通路门店!$S:$S,$G906,通讯通路门店!$J:$J,"苹果体验店")</f>
        <v>0</v>
      </c>
      <c r="AE906" s="99">
        <f>COUNTIFS(通讯通路门店!$S:$S,$G906,通讯通路门店!$J:$J,"其他品牌专卖店")</f>
        <v>0</v>
      </c>
      <c r="AF906" s="99">
        <f>SUMIFS(通讯通路门店!$BI:$BI,通讯通路门店!$S:$S,$G906)</f>
        <v>0</v>
      </c>
      <c r="AG906" s="99">
        <f>SUMIFS(通讯通路门店!$BH:$BH,通讯通路门店!$S:$S,$G906)</f>
        <v>0</v>
      </c>
      <c r="AH906" s="99">
        <f t="shared" si="71"/>
        <v>0</v>
      </c>
      <c r="AI906" s="99">
        <f>SUMIFS(通讯通路门店!$BB:$BB,通讯通路门店!$S:$S,$G906)</f>
        <v>0</v>
      </c>
      <c r="AJ906" s="99">
        <f>SUMIFS(通讯通路门店!$BE:$BE,通讯通路门店!$S:$S,$G906)</f>
        <v>0</v>
      </c>
      <c r="AK906" s="99">
        <f>SUMIFS(通讯通路门店!$BG:$BG,通讯通路门店!$S:$S,$G906)</f>
        <v>0</v>
      </c>
      <c r="AL906" s="99">
        <f>SUMIFS(通讯通路门店!$BC:$BC,通讯通路门店!$S:$S,$G906)</f>
        <v>0</v>
      </c>
      <c r="AM906" s="99">
        <f>SUMIFS(通讯通路门店!$BD:$BD,通讯通路门店!$S:$S,$G906)</f>
        <v>0</v>
      </c>
      <c r="AN906" s="99">
        <f>SUMIFS(通讯通路门店!$BF:$BF,通讯通路门店!$S:$S,$G906)</f>
        <v>0</v>
      </c>
      <c r="AO906" s="99">
        <f t="shared" si="72"/>
        <v>0</v>
      </c>
      <c r="AP906" s="99">
        <f>SUMIFS(通讯通路门店!$K:$K,通讯通路门店!$S:$S,$G906)</f>
        <v>0</v>
      </c>
      <c r="AQ906" s="83"/>
      <c r="AR906" s="99">
        <f>SUMIFS(通讯通路门店!$T:$T,通讯通路门店!$S:$S,$G906)</f>
        <v>0</v>
      </c>
      <c r="AS906" s="99">
        <f>SUMIFS(通讯通路门店!$U:$U,通讯通路门店!$S:$S,$G906)</f>
        <v>0</v>
      </c>
      <c r="AT906" s="99">
        <f>SUMIFS(通讯通路门店!$V:$V,通讯通路门店!$S:$S,$G906)</f>
        <v>0</v>
      </c>
      <c r="AU906" s="99">
        <f>SUMIFS(通讯通路门店!$W:$W,通讯通路门店!$S:$S,$G906)</f>
        <v>0</v>
      </c>
      <c r="AV906" s="99">
        <f>SUMIFS(通讯通路门店!$Z:$Z,通讯通路门店!$S:$S,$G906)</f>
        <v>0</v>
      </c>
      <c r="AW906" s="99">
        <f>SUMIFS(通讯通路门店!$AB:$AB,通讯通路门店!$S:$S,$G906)</f>
        <v>0</v>
      </c>
      <c r="AX906" s="99">
        <f>SUMIFS(通讯通路门店!$X:$X,通讯通路门店!$S:$S,$G906)</f>
        <v>0</v>
      </c>
      <c r="AY906" s="99">
        <f>SUMIFS(通讯通路门店!$Y:$Y,通讯通路门店!$S:$S,$G906)</f>
        <v>0</v>
      </c>
      <c r="AZ906" s="99">
        <f>SUMIFS(通讯通路门店!$AA:$AA,通讯通路门店!$S:$S,$G906)</f>
        <v>0</v>
      </c>
      <c r="BA906" s="99">
        <f t="shared" si="73"/>
        <v>0</v>
      </c>
      <c r="BB906" s="99">
        <f t="shared" si="74"/>
        <v>0</v>
      </c>
      <c r="BC906" s="99">
        <f>SUMIFS(通讯通路门店!$W:$W,通讯通路门店!$S:$S,$G906,通讯通路门店!$J:$J,"荣耀体验店")+SUMIFS(通讯通路门店!$W:$W,通讯通路门店!$S:$S,$G906,通讯通路门店!$J:$J,"荣耀授权专卖店")</f>
        <v>0</v>
      </c>
      <c r="BD906" s="99">
        <f>SUMIFS(通讯通路门店!$Z:$Z,通讯通路门店!$S:$S,$G906,通讯通路门店!$J:$J,"VIVO体验店")</f>
        <v>0</v>
      </c>
      <c r="BE906" s="99">
        <f>SUMIFS(通讯通路门店!$AB:$AB,通讯通路门店!$S:$S,$G906,通讯通路门店!$J:$J,"OPPO体验店")</f>
        <v>0</v>
      </c>
      <c r="BF906" s="99">
        <f>SUMIFS(通讯通路门店!$X:$X,通讯通路门店!$S:$S,$G906,通讯通路门店!$J:$J,"华为授权体验店")+SUMIFS(通讯通路门店!$AA:$AA,通讯通路门店!$S:$S,$G906,通讯通路门店!$J:$J,"华为堡垒店")</f>
        <v>0</v>
      </c>
      <c r="BG906" s="99">
        <f>SUMIFS(通讯通路门店!$Y:$Y,通讯通路门店!$S:$S,$G906,通讯通路门店!$J:$J,"小米体验店")</f>
        <v>0</v>
      </c>
      <c r="BH906" s="99">
        <f>SUMIFS(通讯通路门店!$AA:$AA,通讯通路门店!$S:$S,$G906,通讯通路门店!$J:$J,"苹果体验店")</f>
        <v>0</v>
      </c>
      <c r="BI906" s="99">
        <f>SUMIFS(通讯通路门店!$K:$K,通讯通路门店!$S:$S,$G906,通讯通路门店!$J:$J,"其他品牌专卖店")</f>
        <v>0</v>
      </c>
      <c r="BJ906" s="99">
        <f>SUMIFS(通讯通路门店!$AC:$AC,通讯通路门店!$S:$S,$G906)</f>
        <v>0</v>
      </c>
      <c r="BK906" s="99">
        <f>SUMIFS(通讯通路门店!$AD:$AD,通讯通路门店!$S:$S,$G906)</f>
        <v>0</v>
      </c>
      <c r="BL906" s="99">
        <f>SUMIFS(通讯通路门店!$AE:$AE,通讯通路门店!$S:$S,$G906)</f>
        <v>0</v>
      </c>
      <c r="BM906" s="99">
        <f>SUMIFS(通讯通路门店!$AF:$AF,通讯通路门店!$S:$S,$G906)</f>
        <v>0</v>
      </c>
      <c r="BN906" s="99">
        <f>SUMIFS(通讯通路门店!$AG:$AG,通讯通路门店!$S:$S,$G906)</f>
        <v>0</v>
      </c>
      <c r="BO906" s="99">
        <f>SUMIFS(通讯通路门店!$AH:$AH,通讯通路门店!$S:$S,$G906)</f>
        <v>0</v>
      </c>
      <c r="BP906" s="99">
        <f>SUMIFS(通讯通路门店!$AI:$AI,通讯通路门店!$S:$S,$G906)</f>
        <v>0</v>
      </c>
      <c r="BQ906" s="83"/>
    </row>
    <row r="907" spans="1:69">
      <c r="A907" s="99" t="str">
        <f>IFERROR(_xlfn.XLOOKUP($G907,通讯通路门店!$S$4:$S$993933,通讯通路门店!$A$4:$A$993933,0,0),"")</f>
        <v/>
      </c>
      <c r="B907" s="99" t="str">
        <f>IFERROR(_xlfn.XLOOKUP($G907,通讯通路门店!$S$4:$S$993933,通讯通路门店!$B$4:$B$993933,0,0),"")</f>
        <v/>
      </c>
      <c r="C907" s="99" t="str">
        <f>IFERROR(_xlfn.XLOOKUP($G907,通讯通路门店!$S$4:$S$993933,通讯通路门店!$C$4:$C$993933,0,0),"")</f>
        <v/>
      </c>
      <c r="D907" s="99" t="str">
        <f>IFERROR(_xlfn.XLOOKUP($G907,通讯通路门店!$S$4:$S$993933,通讯通路门店!$D$4:$D$993933,0,0),"")</f>
        <v/>
      </c>
      <c r="E907" s="83"/>
      <c r="F907" s="83"/>
      <c r="G907" s="101" t="e">
        <v>#N/A</v>
      </c>
      <c r="H907" s="102" t="str">
        <f>IFERROR(_xlfn.XLOOKUP($G907,通讯通路门店!$S$4:$S$993933,通讯通路门店!$R$4:$R$993933,0,0),"")</f>
        <v/>
      </c>
      <c r="I907" s="83"/>
      <c r="J907" s="83"/>
      <c r="K907" s="83"/>
      <c r="L907" s="83"/>
      <c r="M907" s="83"/>
      <c r="N907" s="83"/>
      <c r="O907" s="83"/>
      <c r="P907" s="83"/>
      <c r="Q907" s="83"/>
      <c r="R907" s="83"/>
      <c r="S907" s="83"/>
      <c r="T907" s="83"/>
      <c r="U907" s="99">
        <f>COUNTIF(通讯通路门店!$S:$S,$G907)</f>
        <v>0</v>
      </c>
      <c r="V907" s="99">
        <f>COUNTIFS(通讯通路门店!$S:$S,$G907,通讯通路门店!$J:$J,"综合卖场")</f>
        <v>0</v>
      </c>
      <c r="W907" s="99">
        <f>SUMIFS(通讯通路门店!$AJ:$AJ,通讯通路门店!$S:$S,通讯客户沙盘!$G907)</f>
        <v>0</v>
      </c>
      <c r="X907" s="99">
        <f t="shared" si="70"/>
        <v>0</v>
      </c>
      <c r="Y907" s="99">
        <f>COUNTIFS(通讯通路门店!$S:$S,$G907,通讯通路门店!$J:$J,"荣耀体验店")+COUNTIFS(通讯通路门店!$S:$S,$G907,通讯通路门店!$J:$J,"荣耀授权专卖店")</f>
        <v>0</v>
      </c>
      <c r="Z907" s="99">
        <f>COUNTIFS(通讯通路门店!$S:$S,$G907,通讯通路门店!$J:$J,"VIVO体验店")</f>
        <v>0</v>
      </c>
      <c r="AA907" s="99">
        <f>COUNTIFS(通讯通路门店!$S:$S,$G907,通讯通路门店!$J:$J,"OPPO体验店")</f>
        <v>0</v>
      </c>
      <c r="AB907" s="99">
        <f>COUNTIFS(通讯通路门店!$S:$S,$G907,通讯通路门店!$J:$J,"华为授权体验店")+COUNTIFS(通讯通路门店!$S:$S,$G907,通讯通路门店!$J:$J,"华为堡垒店")</f>
        <v>0</v>
      </c>
      <c r="AC907" s="99">
        <f>COUNTIFS(通讯通路门店!$S:$S,$G907,通讯通路门店!$J:$J,"小米体验店")</f>
        <v>0</v>
      </c>
      <c r="AD907" s="99">
        <f>COUNTIFS(通讯通路门店!$S:$S,$G907,通讯通路门店!$J:$J,"苹果体验店")</f>
        <v>0</v>
      </c>
      <c r="AE907" s="99">
        <f>COUNTIFS(通讯通路门店!$S:$S,$G907,通讯通路门店!$J:$J,"其他品牌专卖店")</f>
        <v>0</v>
      </c>
      <c r="AF907" s="99">
        <f>SUMIFS(通讯通路门店!$BI:$BI,通讯通路门店!$S:$S,$G907)</f>
        <v>0</v>
      </c>
      <c r="AG907" s="99">
        <f>SUMIFS(通讯通路门店!$BH:$BH,通讯通路门店!$S:$S,$G907)</f>
        <v>0</v>
      </c>
      <c r="AH907" s="99">
        <f t="shared" si="71"/>
        <v>0</v>
      </c>
      <c r="AI907" s="99">
        <f>SUMIFS(通讯通路门店!$BB:$BB,通讯通路门店!$S:$S,$G907)</f>
        <v>0</v>
      </c>
      <c r="AJ907" s="99">
        <f>SUMIFS(通讯通路门店!$BE:$BE,通讯通路门店!$S:$S,$G907)</f>
        <v>0</v>
      </c>
      <c r="AK907" s="99">
        <f>SUMIFS(通讯通路门店!$BG:$BG,通讯通路门店!$S:$S,$G907)</f>
        <v>0</v>
      </c>
      <c r="AL907" s="99">
        <f>SUMIFS(通讯通路门店!$BC:$BC,通讯通路门店!$S:$S,$G907)</f>
        <v>0</v>
      </c>
      <c r="AM907" s="99">
        <f>SUMIFS(通讯通路门店!$BD:$BD,通讯通路门店!$S:$S,$G907)</f>
        <v>0</v>
      </c>
      <c r="AN907" s="99">
        <f>SUMIFS(通讯通路门店!$BF:$BF,通讯通路门店!$S:$S,$G907)</f>
        <v>0</v>
      </c>
      <c r="AO907" s="99">
        <f t="shared" si="72"/>
        <v>0</v>
      </c>
      <c r="AP907" s="99">
        <f>SUMIFS(通讯通路门店!$K:$K,通讯通路门店!$S:$S,$G907)</f>
        <v>0</v>
      </c>
      <c r="AQ907" s="83"/>
      <c r="AR907" s="99">
        <f>SUMIFS(通讯通路门店!$T:$T,通讯通路门店!$S:$S,$G907)</f>
        <v>0</v>
      </c>
      <c r="AS907" s="99">
        <f>SUMIFS(通讯通路门店!$U:$U,通讯通路门店!$S:$S,$G907)</f>
        <v>0</v>
      </c>
      <c r="AT907" s="99">
        <f>SUMIFS(通讯通路门店!$V:$V,通讯通路门店!$S:$S,$G907)</f>
        <v>0</v>
      </c>
      <c r="AU907" s="99">
        <f>SUMIFS(通讯通路门店!$W:$W,通讯通路门店!$S:$S,$G907)</f>
        <v>0</v>
      </c>
      <c r="AV907" s="99">
        <f>SUMIFS(通讯通路门店!$Z:$Z,通讯通路门店!$S:$S,$G907)</f>
        <v>0</v>
      </c>
      <c r="AW907" s="99">
        <f>SUMIFS(通讯通路门店!$AB:$AB,通讯通路门店!$S:$S,$G907)</f>
        <v>0</v>
      </c>
      <c r="AX907" s="99">
        <f>SUMIFS(通讯通路门店!$X:$X,通讯通路门店!$S:$S,$G907)</f>
        <v>0</v>
      </c>
      <c r="AY907" s="99">
        <f>SUMIFS(通讯通路门店!$Y:$Y,通讯通路门店!$S:$S,$G907)</f>
        <v>0</v>
      </c>
      <c r="AZ907" s="99">
        <f>SUMIFS(通讯通路门店!$AA:$AA,通讯通路门店!$S:$S,$G907)</f>
        <v>0</v>
      </c>
      <c r="BA907" s="99">
        <f t="shared" si="73"/>
        <v>0</v>
      </c>
      <c r="BB907" s="99">
        <f t="shared" si="74"/>
        <v>0</v>
      </c>
      <c r="BC907" s="99">
        <f>SUMIFS(通讯通路门店!$W:$W,通讯通路门店!$S:$S,$G907,通讯通路门店!$J:$J,"荣耀体验店")+SUMIFS(通讯通路门店!$W:$W,通讯通路门店!$S:$S,$G907,通讯通路门店!$J:$J,"荣耀授权专卖店")</f>
        <v>0</v>
      </c>
      <c r="BD907" s="99">
        <f>SUMIFS(通讯通路门店!$Z:$Z,通讯通路门店!$S:$S,$G907,通讯通路门店!$J:$J,"VIVO体验店")</f>
        <v>0</v>
      </c>
      <c r="BE907" s="99">
        <f>SUMIFS(通讯通路门店!$AB:$AB,通讯通路门店!$S:$S,$G907,通讯通路门店!$J:$J,"OPPO体验店")</f>
        <v>0</v>
      </c>
      <c r="BF907" s="99">
        <f>SUMIFS(通讯通路门店!$X:$X,通讯通路门店!$S:$S,$G907,通讯通路门店!$J:$J,"华为授权体验店")+SUMIFS(通讯通路门店!$AA:$AA,通讯通路门店!$S:$S,$G907,通讯通路门店!$J:$J,"华为堡垒店")</f>
        <v>0</v>
      </c>
      <c r="BG907" s="99">
        <f>SUMIFS(通讯通路门店!$Y:$Y,通讯通路门店!$S:$S,$G907,通讯通路门店!$J:$J,"小米体验店")</f>
        <v>0</v>
      </c>
      <c r="BH907" s="99">
        <f>SUMIFS(通讯通路门店!$AA:$AA,通讯通路门店!$S:$S,$G907,通讯通路门店!$J:$J,"苹果体验店")</f>
        <v>0</v>
      </c>
      <c r="BI907" s="99">
        <f>SUMIFS(通讯通路门店!$K:$K,通讯通路门店!$S:$S,$G907,通讯通路门店!$J:$J,"其他品牌专卖店")</f>
        <v>0</v>
      </c>
      <c r="BJ907" s="99">
        <f>SUMIFS(通讯通路门店!$AC:$AC,通讯通路门店!$S:$S,$G907)</f>
        <v>0</v>
      </c>
      <c r="BK907" s="99">
        <f>SUMIFS(通讯通路门店!$AD:$AD,通讯通路门店!$S:$S,$G907)</f>
        <v>0</v>
      </c>
      <c r="BL907" s="99">
        <f>SUMIFS(通讯通路门店!$AE:$AE,通讯通路门店!$S:$S,$G907)</f>
        <v>0</v>
      </c>
      <c r="BM907" s="99">
        <f>SUMIFS(通讯通路门店!$AF:$AF,通讯通路门店!$S:$S,$G907)</f>
        <v>0</v>
      </c>
      <c r="BN907" s="99">
        <f>SUMIFS(通讯通路门店!$AG:$AG,通讯通路门店!$S:$S,$G907)</f>
        <v>0</v>
      </c>
      <c r="BO907" s="99">
        <f>SUMIFS(通讯通路门店!$AH:$AH,通讯通路门店!$S:$S,$G907)</f>
        <v>0</v>
      </c>
      <c r="BP907" s="99">
        <f>SUMIFS(通讯通路门店!$AI:$AI,通讯通路门店!$S:$S,$G907)</f>
        <v>0</v>
      </c>
      <c r="BQ907" s="83"/>
    </row>
    <row r="908" spans="1:69">
      <c r="A908" s="99" t="str">
        <f>IFERROR(_xlfn.XLOOKUP($G908,通讯通路门店!$S$4:$S$993933,通讯通路门店!$A$4:$A$993933,0,0),"")</f>
        <v/>
      </c>
      <c r="B908" s="99" t="str">
        <f>IFERROR(_xlfn.XLOOKUP($G908,通讯通路门店!$S$4:$S$993933,通讯通路门店!$B$4:$B$993933,0,0),"")</f>
        <v/>
      </c>
      <c r="C908" s="99" t="str">
        <f>IFERROR(_xlfn.XLOOKUP($G908,通讯通路门店!$S$4:$S$993933,通讯通路门店!$C$4:$C$993933,0,0),"")</f>
        <v/>
      </c>
      <c r="D908" s="99" t="str">
        <f>IFERROR(_xlfn.XLOOKUP($G908,通讯通路门店!$S$4:$S$993933,通讯通路门店!$D$4:$D$993933,0,0),"")</f>
        <v/>
      </c>
      <c r="E908" s="83"/>
      <c r="F908" s="83"/>
      <c r="G908" s="101" t="e">
        <v>#N/A</v>
      </c>
      <c r="H908" s="102" t="str">
        <f>IFERROR(_xlfn.XLOOKUP($G908,通讯通路门店!$S$4:$S$993933,通讯通路门店!$R$4:$R$993933,0,0),"")</f>
        <v/>
      </c>
      <c r="I908" s="83"/>
      <c r="J908" s="83"/>
      <c r="K908" s="83"/>
      <c r="L908" s="83"/>
      <c r="M908" s="83"/>
      <c r="N908" s="83"/>
      <c r="O908" s="83"/>
      <c r="P908" s="83"/>
      <c r="Q908" s="83"/>
      <c r="R908" s="83"/>
      <c r="S908" s="83"/>
      <c r="T908" s="83"/>
      <c r="U908" s="99">
        <f>COUNTIF(通讯通路门店!$S:$S,$G908)</f>
        <v>0</v>
      </c>
      <c r="V908" s="99">
        <f>COUNTIFS(通讯通路门店!$S:$S,$G908,通讯通路门店!$J:$J,"综合卖场")</f>
        <v>0</v>
      </c>
      <c r="W908" s="99">
        <f>SUMIFS(通讯通路门店!$AJ:$AJ,通讯通路门店!$S:$S,通讯客户沙盘!$G908)</f>
        <v>0</v>
      </c>
      <c r="X908" s="99">
        <f t="shared" si="70"/>
        <v>0</v>
      </c>
      <c r="Y908" s="99">
        <f>COUNTIFS(通讯通路门店!$S:$S,$G908,通讯通路门店!$J:$J,"荣耀体验店")+COUNTIFS(通讯通路门店!$S:$S,$G908,通讯通路门店!$J:$J,"荣耀授权专卖店")</f>
        <v>0</v>
      </c>
      <c r="Z908" s="99">
        <f>COUNTIFS(通讯通路门店!$S:$S,$G908,通讯通路门店!$J:$J,"VIVO体验店")</f>
        <v>0</v>
      </c>
      <c r="AA908" s="99">
        <f>COUNTIFS(通讯通路门店!$S:$S,$G908,通讯通路门店!$J:$J,"OPPO体验店")</f>
        <v>0</v>
      </c>
      <c r="AB908" s="99">
        <f>COUNTIFS(通讯通路门店!$S:$S,$G908,通讯通路门店!$J:$J,"华为授权体验店")+COUNTIFS(通讯通路门店!$S:$S,$G908,通讯通路门店!$J:$J,"华为堡垒店")</f>
        <v>0</v>
      </c>
      <c r="AC908" s="99">
        <f>COUNTIFS(通讯通路门店!$S:$S,$G908,通讯通路门店!$J:$J,"小米体验店")</f>
        <v>0</v>
      </c>
      <c r="AD908" s="99">
        <f>COUNTIFS(通讯通路门店!$S:$S,$G908,通讯通路门店!$J:$J,"苹果体验店")</f>
        <v>0</v>
      </c>
      <c r="AE908" s="99">
        <f>COUNTIFS(通讯通路门店!$S:$S,$G908,通讯通路门店!$J:$J,"其他品牌专卖店")</f>
        <v>0</v>
      </c>
      <c r="AF908" s="99">
        <f>SUMIFS(通讯通路门店!$BI:$BI,通讯通路门店!$S:$S,$G908)</f>
        <v>0</v>
      </c>
      <c r="AG908" s="99">
        <f>SUMIFS(通讯通路门店!$BH:$BH,通讯通路门店!$S:$S,$G908)</f>
        <v>0</v>
      </c>
      <c r="AH908" s="99">
        <f t="shared" si="71"/>
        <v>0</v>
      </c>
      <c r="AI908" s="99">
        <f>SUMIFS(通讯通路门店!$BB:$BB,通讯通路门店!$S:$S,$G908)</f>
        <v>0</v>
      </c>
      <c r="AJ908" s="99">
        <f>SUMIFS(通讯通路门店!$BE:$BE,通讯通路门店!$S:$S,$G908)</f>
        <v>0</v>
      </c>
      <c r="AK908" s="99">
        <f>SUMIFS(通讯通路门店!$BG:$BG,通讯通路门店!$S:$S,$G908)</f>
        <v>0</v>
      </c>
      <c r="AL908" s="99">
        <f>SUMIFS(通讯通路门店!$BC:$BC,通讯通路门店!$S:$S,$G908)</f>
        <v>0</v>
      </c>
      <c r="AM908" s="99">
        <f>SUMIFS(通讯通路门店!$BD:$BD,通讯通路门店!$S:$S,$G908)</f>
        <v>0</v>
      </c>
      <c r="AN908" s="99">
        <f>SUMIFS(通讯通路门店!$BF:$BF,通讯通路门店!$S:$S,$G908)</f>
        <v>0</v>
      </c>
      <c r="AO908" s="99">
        <f t="shared" si="72"/>
        <v>0</v>
      </c>
      <c r="AP908" s="99">
        <f>SUMIFS(通讯通路门店!$K:$K,通讯通路门店!$S:$S,$G908)</f>
        <v>0</v>
      </c>
      <c r="AQ908" s="83"/>
      <c r="AR908" s="99">
        <f>SUMIFS(通讯通路门店!$T:$T,通讯通路门店!$S:$S,$G908)</f>
        <v>0</v>
      </c>
      <c r="AS908" s="99">
        <f>SUMIFS(通讯通路门店!$U:$U,通讯通路门店!$S:$S,$G908)</f>
        <v>0</v>
      </c>
      <c r="AT908" s="99">
        <f>SUMIFS(通讯通路门店!$V:$V,通讯通路门店!$S:$S,$G908)</f>
        <v>0</v>
      </c>
      <c r="AU908" s="99">
        <f>SUMIFS(通讯通路门店!$W:$W,通讯通路门店!$S:$S,$G908)</f>
        <v>0</v>
      </c>
      <c r="AV908" s="99">
        <f>SUMIFS(通讯通路门店!$Z:$Z,通讯通路门店!$S:$S,$G908)</f>
        <v>0</v>
      </c>
      <c r="AW908" s="99">
        <f>SUMIFS(通讯通路门店!$AB:$AB,通讯通路门店!$S:$S,$G908)</f>
        <v>0</v>
      </c>
      <c r="AX908" s="99">
        <f>SUMIFS(通讯通路门店!$X:$X,通讯通路门店!$S:$S,$G908)</f>
        <v>0</v>
      </c>
      <c r="AY908" s="99">
        <f>SUMIFS(通讯通路门店!$Y:$Y,通讯通路门店!$S:$S,$G908)</f>
        <v>0</v>
      </c>
      <c r="AZ908" s="99">
        <f>SUMIFS(通讯通路门店!$AA:$AA,通讯通路门店!$S:$S,$G908)</f>
        <v>0</v>
      </c>
      <c r="BA908" s="99">
        <f t="shared" si="73"/>
        <v>0</v>
      </c>
      <c r="BB908" s="99">
        <f t="shared" si="74"/>
        <v>0</v>
      </c>
      <c r="BC908" s="99">
        <f>SUMIFS(通讯通路门店!$W:$W,通讯通路门店!$S:$S,$G908,通讯通路门店!$J:$J,"荣耀体验店")+SUMIFS(通讯通路门店!$W:$W,通讯通路门店!$S:$S,$G908,通讯通路门店!$J:$J,"荣耀授权专卖店")</f>
        <v>0</v>
      </c>
      <c r="BD908" s="99">
        <f>SUMIFS(通讯通路门店!$Z:$Z,通讯通路门店!$S:$S,$G908,通讯通路门店!$J:$J,"VIVO体验店")</f>
        <v>0</v>
      </c>
      <c r="BE908" s="99">
        <f>SUMIFS(通讯通路门店!$AB:$AB,通讯通路门店!$S:$S,$G908,通讯通路门店!$J:$J,"OPPO体验店")</f>
        <v>0</v>
      </c>
      <c r="BF908" s="99">
        <f>SUMIFS(通讯通路门店!$X:$X,通讯通路门店!$S:$S,$G908,通讯通路门店!$J:$J,"华为授权体验店")+SUMIFS(通讯通路门店!$AA:$AA,通讯通路门店!$S:$S,$G908,通讯通路门店!$J:$J,"华为堡垒店")</f>
        <v>0</v>
      </c>
      <c r="BG908" s="99">
        <f>SUMIFS(通讯通路门店!$Y:$Y,通讯通路门店!$S:$S,$G908,通讯通路门店!$J:$J,"小米体验店")</f>
        <v>0</v>
      </c>
      <c r="BH908" s="99">
        <f>SUMIFS(通讯通路门店!$AA:$AA,通讯通路门店!$S:$S,$G908,通讯通路门店!$J:$J,"苹果体验店")</f>
        <v>0</v>
      </c>
      <c r="BI908" s="99">
        <f>SUMIFS(通讯通路门店!$K:$K,通讯通路门店!$S:$S,$G908,通讯通路门店!$J:$J,"其他品牌专卖店")</f>
        <v>0</v>
      </c>
      <c r="BJ908" s="99">
        <f>SUMIFS(通讯通路门店!$AC:$AC,通讯通路门店!$S:$S,$G908)</f>
        <v>0</v>
      </c>
      <c r="BK908" s="99">
        <f>SUMIFS(通讯通路门店!$AD:$AD,通讯通路门店!$S:$S,$G908)</f>
        <v>0</v>
      </c>
      <c r="BL908" s="99">
        <f>SUMIFS(通讯通路门店!$AE:$AE,通讯通路门店!$S:$S,$G908)</f>
        <v>0</v>
      </c>
      <c r="BM908" s="99">
        <f>SUMIFS(通讯通路门店!$AF:$AF,通讯通路门店!$S:$S,$G908)</f>
        <v>0</v>
      </c>
      <c r="BN908" s="99">
        <f>SUMIFS(通讯通路门店!$AG:$AG,通讯通路门店!$S:$S,$G908)</f>
        <v>0</v>
      </c>
      <c r="BO908" s="99">
        <f>SUMIFS(通讯通路门店!$AH:$AH,通讯通路门店!$S:$S,$G908)</f>
        <v>0</v>
      </c>
      <c r="BP908" s="99">
        <f>SUMIFS(通讯通路门店!$AI:$AI,通讯通路门店!$S:$S,$G908)</f>
        <v>0</v>
      </c>
      <c r="BQ908" s="83"/>
    </row>
    <row r="909" spans="1:69">
      <c r="A909" s="99" t="str">
        <f>IFERROR(_xlfn.XLOOKUP($G909,通讯通路门店!$S$4:$S$993933,通讯通路门店!$A$4:$A$993933,0,0),"")</f>
        <v/>
      </c>
      <c r="B909" s="99" t="str">
        <f>IFERROR(_xlfn.XLOOKUP($G909,通讯通路门店!$S$4:$S$993933,通讯通路门店!$B$4:$B$993933,0,0),"")</f>
        <v/>
      </c>
      <c r="C909" s="99" t="str">
        <f>IFERROR(_xlfn.XLOOKUP($G909,通讯通路门店!$S$4:$S$993933,通讯通路门店!$C$4:$C$993933,0,0),"")</f>
        <v/>
      </c>
      <c r="D909" s="99" t="str">
        <f>IFERROR(_xlfn.XLOOKUP($G909,通讯通路门店!$S$4:$S$993933,通讯通路门店!$D$4:$D$993933,0,0),"")</f>
        <v/>
      </c>
      <c r="E909" s="83"/>
      <c r="F909" s="83"/>
      <c r="G909" s="101" t="e">
        <v>#N/A</v>
      </c>
      <c r="H909" s="102" t="str">
        <f>IFERROR(_xlfn.XLOOKUP($G909,通讯通路门店!$S$4:$S$993933,通讯通路门店!$R$4:$R$993933,0,0),"")</f>
        <v/>
      </c>
      <c r="I909" s="83"/>
      <c r="J909" s="83"/>
      <c r="K909" s="83"/>
      <c r="L909" s="83"/>
      <c r="M909" s="83"/>
      <c r="N909" s="83"/>
      <c r="O909" s="83"/>
      <c r="P909" s="83"/>
      <c r="Q909" s="83"/>
      <c r="R909" s="83"/>
      <c r="S909" s="83"/>
      <c r="T909" s="83"/>
      <c r="U909" s="99">
        <f>COUNTIF(通讯通路门店!$S:$S,$G909)</f>
        <v>0</v>
      </c>
      <c r="V909" s="99">
        <f>COUNTIFS(通讯通路门店!$S:$S,$G909,通讯通路门店!$J:$J,"综合卖场")</f>
        <v>0</v>
      </c>
      <c r="W909" s="99">
        <f>SUMIFS(通讯通路门店!$AJ:$AJ,通讯通路门店!$S:$S,通讯客户沙盘!$G909)</f>
        <v>0</v>
      </c>
      <c r="X909" s="99">
        <f t="shared" si="70"/>
        <v>0</v>
      </c>
      <c r="Y909" s="99">
        <f>COUNTIFS(通讯通路门店!$S:$S,$G909,通讯通路门店!$J:$J,"荣耀体验店")+COUNTIFS(通讯通路门店!$S:$S,$G909,通讯通路门店!$J:$J,"荣耀授权专卖店")</f>
        <v>0</v>
      </c>
      <c r="Z909" s="99">
        <f>COUNTIFS(通讯通路门店!$S:$S,$G909,通讯通路门店!$J:$J,"VIVO体验店")</f>
        <v>0</v>
      </c>
      <c r="AA909" s="99">
        <f>COUNTIFS(通讯通路门店!$S:$S,$G909,通讯通路门店!$J:$J,"OPPO体验店")</f>
        <v>0</v>
      </c>
      <c r="AB909" s="99">
        <f>COUNTIFS(通讯通路门店!$S:$S,$G909,通讯通路门店!$J:$J,"华为授权体验店")+COUNTIFS(通讯通路门店!$S:$S,$G909,通讯通路门店!$J:$J,"华为堡垒店")</f>
        <v>0</v>
      </c>
      <c r="AC909" s="99">
        <f>COUNTIFS(通讯通路门店!$S:$S,$G909,通讯通路门店!$J:$J,"小米体验店")</f>
        <v>0</v>
      </c>
      <c r="AD909" s="99">
        <f>COUNTIFS(通讯通路门店!$S:$S,$G909,通讯通路门店!$J:$J,"苹果体验店")</f>
        <v>0</v>
      </c>
      <c r="AE909" s="99">
        <f>COUNTIFS(通讯通路门店!$S:$S,$G909,通讯通路门店!$J:$J,"其他品牌专卖店")</f>
        <v>0</v>
      </c>
      <c r="AF909" s="99">
        <f>SUMIFS(通讯通路门店!$BI:$BI,通讯通路门店!$S:$S,$G909)</f>
        <v>0</v>
      </c>
      <c r="AG909" s="99">
        <f>SUMIFS(通讯通路门店!$BH:$BH,通讯通路门店!$S:$S,$G909)</f>
        <v>0</v>
      </c>
      <c r="AH909" s="99">
        <f t="shared" si="71"/>
        <v>0</v>
      </c>
      <c r="AI909" s="99">
        <f>SUMIFS(通讯通路门店!$BB:$BB,通讯通路门店!$S:$S,$G909)</f>
        <v>0</v>
      </c>
      <c r="AJ909" s="99">
        <f>SUMIFS(通讯通路门店!$BE:$BE,通讯通路门店!$S:$S,$G909)</f>
        <v>0</v>
      </c>
      <c r="AK909" s="99">
        <f>SUMIFS(通讯通路门店!$BG:$BG,通讯通路门店!$S:$S,$G909)</f>
        <v>0</v>
      </c>
      <c r="AL909" s="99">
        <f>SUMIFS(通讯通路门店!$BC:$BC,通讯通路门店!$S:$S,$G909)</f>
        <v>0</v>
      </c>
      <c r="AM909" s="99">
        <f>SUMIFS(通讯通路门店!$BD:$BD,通讯通路门店!$S:$S,$G909)</f>
        <v>0</v>
      </c>
      <c r="AN909" s="99">
        <f>SUMIFS(通讯通路门店!$BF:$BF,通讯通路门店!$S:$S,$G909)</f>
        <v>0</v>
      </c>
      <c r="AO909" s="99">
        <f t="shared" si="72"/>
        <v>0</v>
      </c>
      <c r="AP909" s="99">
        <f>SUMIFS(通讯通路门店!$K:$K,通讯通路门店!$S:$S,$G909)</f>
        <v>0</v>
      </c>
      <c r="AQ909" s="83"/>
      <c r="AR909" s="99">
        <f>SUMIFS(通讯通路门店!$T:$T,通讯通路门店!$S:$S,$G909)</f>
        <v>0</v>
      </c>
      <c r="AS909" s="99">
        <f>SUMIFS(通讯通路门店!$U:$U,通讯通路门店!$S:$S,$G909)</f>
        <v>0</v>
      </c>
      <c r="AT909" s="99">
        <f>SUMIFS(通讯通路门店!$V:$V,通讯通路门店!$S:$S,$G909)</f>
        <v>0</v>
      </c>
      <c r="AU909" s="99">
        <f>SUMIFS(通讯通路门店!$W:$W,通讯通路门店!$S:$S,$G909)</f>
        <v>0</v>
      </c>
      <c r="AV909" s="99">
        <f>SUMIFS(通讯通路门店!$Z:$Z,通讯通路门店!$S:$S,$G909)</f>
        <v>0</v>
      </c>
      <c r="AW909" s="99">
        <f>SUMIFS(通讯通路门店!$AB:$AB,通讯通路门店!$S:$S,$G909)</f>
        <v>0</v>
      </c>
      <c r="AX909" s="99">
        <f>SUMIFS(通讯通路门店!$X:$X,通讯通路门店!$S:$S,$G909)</f>
        <v>0</v>
      </c>
      <c r="AY909" s="99">
        <f>SUMIFS(通讯通路门店!$Y:$Y,通讯通路门店!$S:$S,$G909)</f>
        <v>0</v>
      </c>
      <c r="AZ909" s="99">
        <f>SUMIFS(通讯通路门店!$AA:$AA,通讯通路门店!$S:$S,$G909)</f>
        <v>0</v>
      </c>
      <c r="BA909" s="99">
        <f t="shared" si="73"/>
        <v>0</v>
      </c>
      <c r="BB909" s="99">
        <f t="shared" si="74"/>
        <v>0</v>
      </c>
      <c r="BC909" s="99">
        <f>SUMIFS(通讯通路门店!$W:$W,通讯通路门店!$S:$S,$G909,通讯通路门店!$J:$J,"荣耀体验店")+SUMIFS(通讯通路门店!$W:$W,通讯通路门店!$S:$S,$G909,通讯通路门店!$J:$J,"荣耀授权专卖店")</f>
        <v>0</v>
      </c>
      <c r="BD909" s="99">
        <f>SUMIFS(通讯通路门店!$Z:$Z,通讯通路门店!$S:$S,$G909,通讯通路门店!$J:$J,"VIVO体验店")</f>
        <v>0</v>
      </c>
      <c r="BE909" s="99">
        <f>SUMIFS(通讯通路门店!$AB:$AB,通讯通路门店!$S:$S,$G909,通讯通路门店!$J:$J,"OPPO体验店")</f>
        <v>0</v>
      </c>
      <c r="BF909" s="99">
        <f>SUMIFS(通讯通路门店!$X:$X,通讯通路门店!$S:$S,$G909,通讯通路门店!$J:$J,"华为授权体验店")+SUMIFS(通讯通路门店!$AA:$AA,通讯通路门店!$S:$S,$G909,通讯通路门店!$J:$J,"华为堡垒店")</f>
        <v>0</v>
      </c>
      <c r="BG909" s="99">
        <f>SUMIFS(通讯通路门店!$Y:$Y,通讯通路门店!$S:$S,$G909,通讯通路门店!$J:$J,"小米体验店")</f>
        <v>0</v>
      </c>
      <c r="BH909" s="99">
        <f>SUMIFS(通讯通路门店!$AA:$AA,通讯通路门店!$S:$S,$G909,通讯通路门店!$J:$J,"苹果体验店")</f>
        <v>0</v>
      </c>
      <c r="BI909" s="99">
        <f>SUMIFS(通讯通路门店!$K:$K,通讯通路门店!$S:$S,$G909,通讯通路门店!$J:$J,"其他品牌专卖店")</f>
        <v>0</v>
      </c>
      <c r="BJ909" s="99">
        <f>SUMIFS(通讯通路门店!$AC:$AC,通讯通路门店!$S:$S,$G909)</f>
        <v>0</v>
      </c>
      <c r="BK909" s="99">
        <f>SUMIFS(通讯通路门店!$AD:$AD,通讯通路门店!$S:$S,$G909)</f>
        <v>0</v>
      </c>
      <c r="BL909" s="99">
        <f>SUMIFS(通讯通路门店!$AE:$AE,通讯通路门店!$S:$S,$G909)</f>
        <v>0</v>
      </c>
      <c r="BM909" s="99">
        <f>SUMIFS(通讯通路门店!$AF:$AF,通讯通路门店!$S:$S,$G909)</f>
        <v>0</v>
      </c>
      <c r="BN909" s="99">
        <f>SUMIFS(通讯通路门店!$AG:$AG,通讯通路门店!$S:$S,$G909)</f>
        <v>0</v>
      </c>
      <c r="BO909" s="99">
        <f>SUMIFS(通讯通路门店!$AH:$AH,通讯通路门店!$S:$S,$G909)</f>
        <v>0</v>
      </c>
      <c r="BP909" s="99">
        <f>SUMIFS(通讯通路门店!$AI:$AI,通讯通路门店!$S:$S,$G909)</f>
        <v>0</v>
      </c>
      <c r="BQ909" s="83"/>
    </row>
    <row r="910" spans="1:69">
      <c r="A910" s="99" t="str">
        <f>IFERROR(_xlfn.XLOOKUP($G910,通讯通路门店!$S$4:$S$993933,通讯通路门店!$A$4:$A$993933,0,0),"")</f>
        <v/>
      </c>
      <c r="B910" s="99" t="str">
        <f>IFERROR(_xlfn.XLOOKUP($G910,通讯通路门店!$S$4:$S$993933,通讯通路门店!$B$4:$B$993933,0,0),"")</f>
        <v/>
      </c>
      <c r="C910" s="99" t="str">
        <f>IFERROR(_xlfn.XLOOKUP($G910,通讯通路门店!$S$4:$S$993933,通讯通路门店!$C$4:$C$993933,0,0),"")</f>
        <v/>
      </c>
      <c r="D910" s="99" t="str">
        <f>IFERROR(_xlfn.XLOOKUP($G910,通讯通路门店!$S$4:$S$993933,通讯通路门店!$D$4:$D$993933,0,0),"")</f>
        <v/>
      </c>
      <c r="E910" s="83"/>
      <c r="F910" s="83"/>
      <c r="G910" s="101" t="e">
        <v>#N/A</v>
      </c>
      <c r="H910" s="102" t="str">
        <f>IFERROR(_xlfn.XLOOKUP($G910,通讯通路门店!$S$4:$S$993933,通讯通路门店!$R$4:$R$993933,0,0),"")</f>
        <v/>
      </c>
      <c r="I910" s="83"/>
      <c r="J910" s="83"/>
      <c r="K910" s="83"/>
      <c r="L910" s="83"/>
      <c r="M910" s="83"/>
      <c r="N910" s="83"/>
      <c r="O910" s="83"/>
      <c r="P910" s="83"/>
      <c r="Q910" s="83"/>
      <c r="R910" s="83"/>
      <c r="S910" s="83"/>
      <c r="T910" s="83"/>
      <c r="U910" s="99">
        <f>COUNTIF(通讯通路门店!$S:$S,$G910)</f>
        <v>0</v>
      </c>
      <c r="V910" s="99">
        <f>COUNTIFS(通讯通路门店!$S:$S,$G910,通讯通路门店!$J:$J,"综合卖场")</f>
        <v>0</v>
      </c>
      <c r="W910" s="99">
        <f>SUMIFS(通讯通路门店!$AJ:$AJ,通讯通路门店!$S:$S,通讯客户沙盘!$G910)</f>
        <v>0</v>
      </c>
      <c r="X910" s="99">
        <f t="shared" si="70"/>
        <v>0</v>
      </c>
      <c r="Y910" s="99">
        <f>COUNTIFS(通讯通路门店!$S:$S,$G910,通讯通路门店!$J:$J,"荣耀体验店")+COUNTIFS(通讯通路门店!$S:$S,$G910,通讯通路门店!$J:$J,"荣耀授权专卖店")</f>
        <v>0</v>
      </c>
      <c r="Z910" s="99">
        <f>COUNTIFS(通讯通路门店!$S:$S,$G910,通讯通路门店!$J:$J,"VIVO体验店")</f>
        <v>0</v>
      </c>
      <c r="AA910" s="99">
        <f>COUNTIFS(通讯通路门店!$S:$S,$G910,通讯通路门店!$J:$J,"OPPO体验店")</f>
        <v>0</v>
      </c>
      <c r="AB910" s="99">
        <f>COUNTIFS(通讯通路门店!$S:$S,$G910,通讯通路门店!$J:$J,"华为授权体验店")+COUNTIFS(通讯通路门店!$S:$S,$G910,通讯通路门店!$J:$J,"华为堡垒店")</f>
        <v>0</v>
      </c>
      <c r="AC910" s="99">
        <f>COUNTIFS(通讯通路门店!$S:$S,$G910,通讯通路门店!$J:$J,"小米体验店")</f>
        <v>0</v>
      </c>
      <c r="AD910" s="99">
        <f>COUNTIFS(通讯通路门店!$S:$S,$G910,通讯通路门店!$J:$J,"苹果体验店")</f>
        <v>0</v>
      </c>
      <c r="AE910" s="99">
        <f>COUNTIFS(通讯通路门店!$S:$S,$G910,通讯通路门店!$J:$J,"其他品牌专卖店")</f>
        <v>0</v>
      </c>
      <c r="AF910" s="99">
        <f>SUMIFS(通讯通路门店!$BI:$BI,通讯通路门店!$S:$S,$G910)</f>
        <v>0</v>
      </c>
      <c r="AG910" s="99">
        <f>SUMIFS(通讯通路门店!$BH:$BH,通讯通路门店!$S:$S,$G910)</f>
        <v>0</v>
      </c>
      <c r="AH910" s="99">
        <f t="shared" si="71"/>
        <v>0</v>
      </c>
      <c r="AI910" s="99">
        <f>SUMIFS(通讯通路门店!$BB:$BB,通讯通路门店!$S:$S,$G910)</f>
        <v>0</v>
      </c>
      <c r="AJ910" s="99">
        <f>SUMIFS(通讯通路门店!$BE:$BE,通讯通路门店!$S:$S,$G910)</f>
        <v>0</v>
      </c>
      <c r="AK910" s="99">
        <f>SUMIFS(通讯通路门店!$BG:$BG,通讯通路门店!$S:$S,$G910)</f>
        <v>0</v>
      </c>
      <c r="AL910" s="99">
        <f>SUMIFS(通讯通路门店!$BC:$BC,通讯通路门店!$S:$S,$G910)</f>
        <v>0</v>
      </c>
      <c r="AM910" s="99">
        <f>SUMIFS(通讯通路门店!$BD:$BD,通讯通路门店!$S:$S,$G910)</f>
        <v>0</v>
      </c>
      <c r="AN910" s="99">
        <f>SUMIFS(通讯通路门店!$BF:$BF,通讯通路门店!$S:$S,$G910)</f>
        <v>0</v>
      </c>
      <c r="AO910" s="99">
        <f t="shared" si="72"/>
        <v>0</v>
      </c>
      <c r="AP910" s="99">
        <f>SUMIFS(通讯通路门店!$K:$K,通讯通路门店!$S:$S,$G910)</f>
        <v>0</v>
      </c>
      <c r="AQ910" s="83"/>
      <c r="AR910" s="99">
        <f>SUMIFS(通讯通路门店!$T:$T,通讯通路门店!$S:$S,$G910)</f>
        <v>0</v>
      </c>
      <c r="AS910" s="99">
        <f>SUMIFS(通讯通路门店!$U:$U,通讯通路门店!$S:$S,$G910)</f>
        <v>0</v>
      </c>
      <c r="AT910" s="99">
        <f>SUMIFS(通讯通路门店!$V:$V,通讯通路门店!$S:$S,$G910)</f>
        <v>0</v>
      </c>
      <c r="AU910" s="99">
        <f>SUMIFS(通讯通路门店!$W:$W,通讯通路门店!$S:$S,$G910)</f>
        <v>0</v>
      </c>
      <c r="AV910" s="99">
        <f>SUMIFS(通讯通路门店!$Z:$Z,通讯通路门店!$S:$S,$G910)</f>
        <v>0</v>
      </c>
      <c r="AW910" s="99">
        <f>SUMIFS(通讯通路门店!$AB:$AB,通讯通路门店!$S:$S,$G910)</f>
        <v>0</v>
      </c>
      <c r="AX910" s="99">
        <f>SUMIFS(通讯通路门店!$X:$X,通讯通路门店!$S:$S,$G910)</f>
        <v>0</v>
      </c>
      <c r="AY910" s="99">
        <f>SUMIFS(通讯通路门店!$Y:$Y,通讯通路门店!$S:$S,$G910)</f>
        <v>0</v>
      </c>
      <c r="AZ910" s="99">
        <f>SUMIFS(通讯通路门店!$AA:$AA,通讯通路门店!$S:$S,$G910)</f>
        <v>0</v>
      </c>
      <c r="BA910" s="99">
        <f t="shared" si="73"/>
        <v>0</v>
      </c>
      <c r="BB910" s="99">
        <f t="shared" si="74"/>
        <v>0</v>
      </c>
      <c r="BC910" s="99">
        <f>SUMIFS(通讯通路门店!$W:$W,通讯通路门店!$S:$S,$G910,通讯通路门店!$J:$J,"荣耀体验店")+SUMIFS(通讯通路门店!$W:$W,通讯通路门店!$S:$S,$G910,通讯通路门店!$J:$J,"荣耀授权专卖店")</f>
        <v>0</v>
      </c>
      <c r="BD910" s="99">
        <f>SUMIFS(通讯通路门店!$Z:$Z,通讯通路门店!$S:$S,$G910,通讯通路门店!$J:$J,"VIVO体验店")</f>
        <v>0</v>
      </c>
      <c r="BE910" s="99">
        <f>SUMIFS(通讯通路门店!$AB:$AB,通讯通路门店!$S:$S,$G910,通讯通路门店!$J:$J,"OPPO体验店")</f>
        <v>0</v>
      </c>
      <c r="BF910" s="99">
        <f>SUMIFS(通讯通路门店!$X:$X,通讯通路门店!$S:$S,$G910,通讯通路门店!$J:$J,"华为授权体验店")+SUMIFS(通讯通路门店!$AA:$AA,通讯通路门店!$S:$S,$G910,通讯通路门店!$J:$J,"华为堡垒店")</f>
        <v>0</v>
      </c>
      <c r="BG910" s="99">
        <f>SUMIFS(通讯通路门店!$Y:$Y,通讯通路门店!$S:$S,$G910,通讯通路门店!$J:$J,"小米体验店")</f>
        <v>0</v>
      </c>
      <c r="BH910" s="99">
        <f>SUMIFS(通讯通路门店!$AA:$AA,通讯通路门店!$S:$S,$G910,通讯通路门店!$J:$J,"苹果体验店")</f>
        <v>0</v>
      </c>
      <c r="BI910" s="99">
        <f>SUMIFS(通讯通路门店!$K:$K,通讯通路门店!$S:$S,$G910,通讯通路门店!$J:$J,"其他品牌专卖店")</f>
        <v>0</v>
      </c>
      <c r="BJ910" s="99">
        <f>SUMIFS(通讯通路门店!$AC:$AC,通讯通路门店!$S:$S,$G910)</f>
        <v>0</v>
      </c>
      <c r="BK910" s="99">
        <f>SUMIFS(通讯通路门店!$AD:$AD,通讯通路门店!$S:$S,$G910)</f>
        <v>0</v>
      </c>
      <c r="BL910" s="99">
        <f>SUMIFS(通讯通路门店!$AE:$AE,通讯通路门店!$S:$S,$G910)</f>
        <v>0</v>
      </c>
      <c r="BM910" s="99">
        <f>SUMIFS(通讯通路门店!$AF:$AF,通讯通路门店!$S:$S,$G910)</f>
        <v>0</v>
      </c>
      <c r="BN910" s="99">
        <f>SUMIFS(通讯通路门店!$AG:$AG,通讯通路门店!$S:$S,$G910)</f>
        <v>0</v>
      </c>
      <c r="BO910" s="99">
        <f>SUMIFS(通讯通路门店!$AH:$AH,通讯通路门店!$S:$S,$G910)</f>
        <v>0</v>
      </c>
      <c r="BP910" s="99">
        <f>SUMIFS(通讯通路门店!$AI:$AI,通讯通路门店!$S:$S,$G910)</f>
        <v>0</v>
      </c>
      <c r="BQ910" s="83"/>
    </row>
    <row r="911" spans="1:69">
      <c r="A911" s="99" t="str">
        <f>IFERROR(_xlfn.XLOOKUP($G911,通讯通路门店!$S$4:$S$993933,通讯通路门店!$A$4:$A$993933,0,0),"")</f>
        <v/>
      </c>
      <c r="B911" s="99" t="str">
        <f>IFERROR(_xlfn.XLOOKUP($G911,通讯通路门店!$S$4:$S$993933,通讯通路门店!$B$4:$B$993933,0,0),"")</f>
        <v/>
      </c>
      <c r="C911" s="99" t="str">
        <f>IFERROR(_xlfn.XLOOKUP($G911,通讯通路门店!$S$4:$S$993933,通讯通路门店!$C$4:$C$993933,0,0),"")</f>
        <v/>
      </c>
      <c r="D911" s="99" t="str">
        <f>IFERROR(_xlfn.XLOOKUP($G911,通讯通路门店!$S$4:$S$993933,通讯通路门店!$D$4:$D$993933,0,0),"")</f>
        <v/>
      </c>
      <c r="E911" s="83"/>
      <c r="F911" s="83"/>
      <c r="G911" s="101" t="e">
        <v>#N/A</v>
      </c>
      <c r="H911" s="102" t="str">
        <f>IFERROR(_xlfn.XLOOKUP($G911,通讯通路门店!$S$4:$S$993933,通讯通路门店!$R$4:$R$993933,0,0),"")</f>
        <v/>
      </c>
      <c r="I911" s="83"/>
      <c r="J911" s="83"/>
      <c r="K911" s="83"/>
      <c r="L911" s="83"/>
      <c r="M911" s="83"/>
      <c r="N911" s="83"/>
      <c r="O911" s="83"/>
      <c r="P911" s="83"/>
      <c r="Q911" s="83"/>
      <c r="R911" s="83"/>
      <c r="S911" s="83"/>
      <c r="T911" s="83"/>
      <c r="U911" s="99">
        <f>COUNTIF(通讯通路门店!$S:$S,$G911)</f>
        <v>0</v>
      </c>
      <c r="V911" s="99">
        <f>COUNTIFS(通讯通路门店!$S:$S,$G911,通讯通路门店!$J:$J,"综合卖场")</f>
        <v>0</v>
      </c>
      <c r="W911" s="99">
        <f>SUMIFS(通讯通路门店!$AJ:$AJ,通讯通路门店!$S:$S,通讯客户沙盘!$G911)</f>
        <v>0</v>
      </c>
      <c r="X911" s="99">
        <f t="shared" si="70"/>
        <v>0</v>
      </c>
      <c r="Y911" s="99">
        <f>COUNTIFS(通讯通路门店!$S:$S,$G911,通讯通路门店!$J:$J,"荣耀体验店")+COUNTIFS(通讯通路门店!$S:$S,$G911,通讯通路门店!$J:$J,"荣耀授权专卖店")</f>
        <v>0</v>
      </c>
      <c r="Z911" s="99">
        <f>COUNTIFS(通讯通路门店!$S:$S,$G911,通讯通路门店!$J:$J,"VIVO体验店")</f>
        <v>0</v>
      </c>
      <c r="AA911" s="99">
        <f>COUNTIFS(通讯通路门店!$S:$S,$G911,通讯通路门店!$J:$J,"OPPO体验店")</f>
        <v>0</v>
      </c>
      <c r="AB911" s="99">
        <f>COUNTIFS(通讯通路门店!$S:$S,$G911,通讯通路门店!$J:$J,"华为授权体验店")+COUNTIFS(通讯通路门店!$S:$S,$G911,通讯通路门店!$J:$J,"华为堡垒店")</f>
        <v>0</v>
      </c>
      <c r="AC911" s="99">
        <f>COUNTIFS(通讯通路门店!$S:$S,$G911,通讯通路门店!$J:$J,"小米体验店")</f>
        <v>0</v>
      </c>
      <c r="AD911" s="99">
        <f>COUNTIFS(通讯通路门店!$S:$S,$G911,通讯通路门店!$J:$J,"苹果体验店")</f>
        <v>0</v>
      </c>
      <c r="AE911" s="99">
        <f>COUNTIFS(通讯通路门店!$S:$S,$G911,通讯通路门店!$J:$J,"其他品牌专卖店")</f>
        <v>0</v>
      </c>
      <c r="AF911" s="99">
        <f>SUMIFS(通讯通路门店!$BI:$BI,通讯通路门店!$S:$S,$G911)</f>
        <v>0</v>
      </c>
      <c r="AG911" s="99">
        <f>SUMIFS(通讯通路门店!$BH:$BH,通讯通路门店!$S:$S,$G911)</f>
        <v>0</v>
      </c>
      <c r="AH911" s="99">
        <f t="shared" si="71"/>
        <v>0</v>
      </c>
      <c r="AI911" s="99">
        <f>SUMIFS(通讯通路门店!$BB:$BB,通讯通路门店!$S:$S,$G911)</f>
        <v>0</v>
      </c>
      <c r="AJ911" s="99">
        <f>SUMIFS(通讯通路门店!$BE:$BE,通讯通路门店!$S:$S,$G911)</f>
        <v>0</v>
      </c>
      <c r="AK911" s="99">
        <f>SUMIFS(通讯通路门店!$BG:$BG,通讯通路门店!$S:$S,$G911)</f>
        <v>0</v>
      </c>
      <c r="AL911" s="99">
        <f>SUMIFS(通讯通路门店!$BC:$BC,通讯通路门店!$S:$S,$G911)</f>
        <v>0</v>
      </c>
      <c r="AM911" s="99">
        <f>SUMIFS(通讯通路门店!$BD:$BD,通讯通路门店!$S:$S,$G911)</f>
        <v>0</v>
      </c>
      <c r="AN911" s="99">
        <f>SUMIFS(通讯通路门店!$BF:$BF,通讯通路门店!$S:$S,$G911)</f>
        <v>0</v>
      </c>
      <c r="AO911" s="99">
        <f t="shared" si="72"/>
        <v>0</v>
      </c>
      <c r="AP911" s="99">
        <f>SUMIFS(通讯通路门店!$K:$K,通讯通路门店!$S:$S,$G911)</f>
        <v>0</v>
      </c>
      <c r="AQ911" s="83"/>
      <c r="AR911" s="99">
        <f>SUMIFS(通讯通路门店!$T:$T,通讯通路门店!$S:$S,$G911)</f>
        <v>0</v>
      </c>
      <c r="AS911" s="99">
        <f>SUMIFS(通讯通路门店!$U:$U,通讯通路门店!$S:$S,$G911)</f>
        <v>0</v>
      </c>
      <c r="AT911" s="99">
        <f>SUMIFS(通讯通路门店!$V:$V,通讯通路门店!$S:$S,$G911)</f>
        <v>0</v>
      </c>
      <c r="AU911" s="99">
        <f>SUMIFS(通讯通路门店!$W:$W,通讯通路门店!$S:$S,$G911)</f>
        <v>0</v>
      </c>
      <c r="AV911" s="99">
        <f>SUMIFS(通讯通路门店!$Z:$Z,通讯通路门店!$S:$S,$G911)</f>
        <v>0</v>
      </c>
      <c r="AW911" s="99">
        <f>SUMIFS(通讯通路门店!$AB:$AB,通讯通路门店!$S:$S,$G911)</f>
        <v>0</v>
      </c>
      <c r="AX911" s="99">
        <f>SUMIFS(通讯通路门店!$X:$X,通讯通路门店!$S:$S,$G911)</f>
        <v>0</v>
      </c>
      <c r="AY911" s="99">
        <f>SUMIFS(通讯通路门店!$Y:$Y,通讯通路门店!$S:$S,$G911)</f>
        <v>0</v>
      </c>
      <c r="AZ911" s="99">
        <f>SUMIFS(通讯通路门店!$AA:$AA,通讯通路门店!$S:$S,$G911)</f>
        <v>0</v>
      </c>
      <c r="BA911" s="99">
        <f t="shared" si="73"/>
        <v>0</v>
      </c>
      <c r="BB911" s="99">
        <f t="shared" si="74"/>
        <v>0</v>
      </c>
      <c r="BC911" s="99">
        <f>SUMIFS(通讯通路门店!$W:$W,通讯通路门店!$S:$S,$G911,通讯通路门店!$J:$J,"荣耀体验店")+SUMIFS(通讯通路门店!$W:$W,通讯通路门店!$S:$S,$G911,通讯通路门店!$J:$J,"荣耀授权专卖店")</f>
        <v>0</v>
      </c>
      <c r="BD911" s="99">
        <f>SUMIFS(通讯通路门店!$Z:$Z,通讯通路门店!$S:$S,$G911,通讯通路门店!$J:$J,"VIVO体验店")</f>
        <v>0</v>
      </c>
      <c r="BE911" s="99">
        <f>SUMIFS(通讯通路门店!$AB:$AB,通讯通路门店!$S:$S,$G911,通讯通路门店!$J:$J,"OPPO体验店")</f>
        <v>0</v>
      </c>
      <c r="BF911" s="99">
        <f>SUMIFS(通讯通路门店!$X:$X,通讯通路门店!$S:$S,$G911,通讯通路门店!$J:$J,"华为授权体验店")+SUMIFS(通讯通路门店!$AA:$AA,通讯通路门店!$S:$S,$G911,通讯通路门店!$J:$J,"华为堡垒店")</f>
        <v>0</v>
      </c>
      <c r="BG911" s="99">
        <f>SUMIFS(通讯通路门店!$Y:$Y,通讯通路门店!$S:$S,$G911,通讯通路门店!$J:$J,"小米体验店")</f>
        <v>0</v>
      </c>
      <c r="BH911" s="99">
        <f>SUMIFS(通讯通路门店!$AA:$AA,通讯通路门店!$S:$S,$G911,通讯通路门店!$J:$J,"苹果体验店")</f>
        <v>0</v>
      </c>
      <c r="BI911" s="99">
        <f>SUMIFS(通讯通路门店!$K:$K,通讯通路门店!$S:$S,$G911,通讯通路门店!$J:$J,"其他品牌专卖店")</f>
        <v>0</v>
      </c>
      <c r="BJ911" s="99">
        <f>SUMIFS(通讯通路门店!$AC:$AC,通讯通路门店!$S:$S,$G911)</f>
        <v>0</v>
      </c>
      <c r="BK911" s="99">
        <f>SUMIFS(通讯通路门店!$AD:$AD,通讯通路门店!$S:$S,$G911)</f>
        <v>0</v>
      </c>
      <c r="BL911" s="99">
        <f>SUMIFS(通讯通路门店!$AE:$AE,通讯通路门店!$S:$S,$G911)</f>
        <v>0</v>
      </c>
      <c r="BM911" s="99">
        <f>SUMIFS(通讯通路门店!$AF:$AF,通讯通路门店!$S:$S,$G911)</f>
        <v>0</v>
      </c>
      <c r="BN911" s="99">
        <f>SUMIFS(通讯通路门店!$AG:$AG,通讯通路门店!$S:$S,$G911)</f>
        <v>0</v>
      </c>
      <c r="BO911" s="99">
        <f>SUMIFS(通讯通路门店!$AH:$AH,通讯通路门店!$S:$S,$G911)</f>
        <v>0</v>
      </c>
      <c r="BP911" s="99">
        <f>SUMIFS(通讯通路门店!$AI:$AI,通讯通路门店!$S:$S,$G911)</f>
        <v>0</v>
      </c>
      <c r="BQ911" s="83"/>
    </row>
    <row r="912" spans="1:69">
      <c r="A912" s="99" t="str">
        <f>IFERROR(_xlfn.XLOOKUP($G912,通讯通路门店!$S$4:$S$993933,通讯通路门店!$A$4:$A$993933,0,0),"")</f>
        <v/>
      </c>
      <c r="B912" s="99" t="str">
        <f>IFERROR(_xlfn.XLOOKUP($G912,通讯通路门店!$S$4:$S$993933,通讯通路门店!$B$4:$B$993933,0,0),"")</f>
        <v/>
      </c>
      <c r="C912" s="99" t="str">
        <f>IFERROR(_xlfn.XLOOKUP($G912,通讯通路门店!$S$4:$S$993933,通讯通路门店!$C$4:$C$993933,0,0),"")</f>
        <v/>
      </c>
      <c r="D912" s="99" t="str">
        <f>IFERROR(_xlfn.XLOOKUP($G912,通讯通路门店!$S$4:$S$993933,通讯通路门店!$D$4:$D$993933,0,0),"")</f>
        <v/>
      </c>
      <c r="E912" s="83"/>
      <c r="F912" s="83"/>
      <c r="G912" s="101" t="e">
        <v>#N/A</v>
      </c>
      <c r="H912" s="102" t="str">
        <f>IFERROR(_xlfn.XLOOKUP($G912,通讯通路门店!$S$4:$S$993933,通讯通路门店!$R$4:$R$993933,0,0),"")</f>
        <v/>
      </c>
      <c r="I912" s="83"/>
      <c r="J912" s="83"/>
      <c r="K912" s="83"/>
      <c r="L912" s="83"/>
      <c r="M912" s="83"/>
      <c r="N912" s="83"/>
      <c r="O912" s="83"/>
      <c r="P912" s="83"/>
      <c r="Q912" s="83"/>
      <c r="R912" s="83"/>
      <c r="S912" s="83"/>
      <c r="T912" s="83"/>
      <c r="U912" s="99">
        <f>COUNTIF(通讯通路门店!$S:$S,$G912)</f>
        <v>0</v>
      </c>
      <c r="V912" s="99">
        <f>COUNTIFS(通讯通路门店!$S:$S,$G912,通讯通路门店!$J:$J,"综合卖场")</f>
        <v>0</v>
      </c>
      <c r="W912" s="99">
        <f>SUMIFS(通讯通路门店!$AJ:$AJ,通讯通路门店!$S:$S,通讯客户沙盘!$G912)</f>
        <v>0</v>
      </c>
      <c r="X912" s="99">
        <f t="shared" si="70"/>
        <v>0</v>
      </c>
      <c r="Y912" s="99">
        <f>COUNTIFS(通讯通路门店!$S:$S,$G912,通讯通路门店!$J:$J,"荣耀体验店")+COUNTIFS(通讯通路门店!$S:$S,$G912,通讯通路门店!$J:$J,"荣耀授权专卖店")</f>
        <v>0</v>
      </c>
      <c r="Z912" s="99">
        <f>COUNTIFS(通讯通路门店!$S:$S,$G912,通讯通路门店!$J:$J,"VIVO体验店")</f>
        <v>0</v>
      </c>
      <c r="AA912" s="99">
        <f>COUNTIFS(通讯通路门店!$S:$S,$G912,通讯通路门店!$J:$J,"OPPO体验店")</f>
        <v>0</v>
      </c>
      <c r="AB912" s="99">
        <f>COUNTIFS(通讯通路门店!$S:$S,$G912,通讯通路门店!$J:$J,"华为授权体验店")+COUNTIFS(通讯通路门店!$S:$S,$G912,通讯通路门店!$J:$J,"华为堡垒店")</f>
        <v>0</v>
      </c>
      <c r="AC912" s="99">
        <f>COUNTIFS(通讯通路门店!$S:$S,$G912,通讯通路门店!$J:$J,"小米体验店")</f>
        <v>0</v>
      </c>
      <c r="AD912" s="99">
        <f>COUNTIFS(通讯通路门店!$S:$S,$G912,通讯通路门店!$J:$J,"苹果体验店")</f>
        <v>0</v>
      </c>
      <c r="AE912" s="99">
        <f>COUNTIFS(通讯通路门店!$S:$S,$G912,通讯通路门店!$J:$J,"其他品牌专卖店")</f>
        <v>0</v>
      </c>
      <c r="AF912" s="99">
        <f>SUMIFS(通讯通路门店!$BI:$BI,通讯通路门店!$S:$S,$G912)</f>
        <v>0</v>
      </c>
      <c r="AG912" s="99">
        <f>SUMIFS(通讯通路门店!$BH:$BH,通讯通路门店!$S:$S,$G912)</f>
        <v>0</v>
      </c>
      <c r="AH912" s="99">
        <f t="shared" si="71"/>
        <v>0</v>
      </c>
      <c r="AI912" s="99">
        <f>SUMIFS(通讯通路门店!$BB:$BB,通讯通路门店!$S:$S,$G912)</f>
        <v>0</v>
      </c>
      <c r="AJ912" s="99">
        <f>SUMIFS(通讯通路门店!$BE:$BE,通讯通路门店!$S:$S,$G912)</f>
        <v>0</v>
      </c>
      <c r="AK912" s="99">
        <f>SUMIFS(通讯通路门店!$BG:$BG,通讯通路门店!$S:$S,$G912)</f>
        <v>0</v>
      </c>
      <c r="AL912" s="99">
        <f>SUMIFS(通讯通路门店!$BC:$BC,通讯通路门店!$S:$S,$G912)</f>
        <v>0</v>
      </c>
      <c r="AM912" s="99">
        <f>SUMIFS(通讯通路门店!$BD:$BD,通讯通路门店!$S:$S,$G912)</f>
        <v>0</v>
      </c>
      <c r="AN912" s="99">
        <f>SUMIFS(通讯通路门店!$BF:$BF,通讯通路门店!$S:$S,$G912)</f>
        <v>0</v>
      </c>
      <c r="AO912" s="99">
        <f t="shared" si="72"/>
        <v>0</v>
      </c>
      <c r="AP912" s="99">
        <f>SUMIFS(通讯通路门店!$K:$K,通讯通路门店!$S:$S,$G912)</f>
        <v>0</v>
      </c>
      <c r="AQ912" s="83"/>
      <c r="AR912" s="99">
        <f>SUMIFS(通讯通路门店!$T:$T,通讯通路门店!$S:$S,$G912)</f>
        <v>0</v>
      </c>
      <c r="AS912" s="99">
        <f>SUMIFS(通讯通路门店!$U:$U,通讯通路门店!$S:$S,$G912)</f>
        <v>0</v>
      </c>
      <c r="AT912" s="99">
        <f>SUMIFS(通讯通路门店!$V:$V,通讯通路门店!$S:$S,$G912)</f>
        <v>0</v>
      </c>
      <c r="AU912" s="99">
        <f>SUMIFS(通讯通路门店!$W:$W,通讯通路门店!$S:$S,$G912)</f>
        <v>0</v>
      </c>
      <c r="AV912" s="99">
        <f>SUMIFS(通讯通路门店!$Z:$Z,通讯通路门店!$S:$S,$G912)</f>
        <v>0</v>
      </c>
      <c r="AW912" s="99">
        <f>SUMIFS(通讯通路门店!$AB:$AB,通讯通路门店!$S:$S,$G912)</f>
        <v>0</v>
      </c>
      <c r="AX912" s="99">
        <f>SUMIFS(通讯通路门店!$X:$X,通讯通路门店!$S:$S,$G912)</f>
        <v>0</v>
      </c>
      <c r="AY912" s="99">
        <f>SUMIFS(通讯通路门店!$Y:$Y,通讯通路门店!$S:$S,$G912)</f>
        <v>0</v>
      </c>
      <c r="AZ912" s="99">
        <f>SUMIFS(通讯通路门店!$AA:$AA,通讯通路门店!$S:$S,$G912)</f>
        <v>0</v>
      </c>
      <c r="BA912" s="99">
        <f t="shared" si="73"/>
        <v>0</v>
      </c>
      <c r="BB912" s="99">
        <f t="shared" si="74"/>
        <v>0</v>
      </c>
      <c r="BC912" s="99">
        <f>SUMIFS(通讯通路门店!$W:$W,通讯通路门店!$S:$S,$G912,通讯通路门店!$J:$J,"荣耀体验店")+SUMIFS(通讯通路门店!$W:$W,通讯通路门店!$S:$S,$G912,通讯通路门店!$J:$J,"荣耀授权专卖店")</f>
        <v>0</v>
      </c>
      <c r="BD912" s="99">
        <f>SUMIFS(通讯通路门店!$Z:$Z,通讯通路门店!$S:$S,$G912,通讯通路门店!$J:$J,"VIVO体验店")</f>
        <v>0</v>
      </c>
      <c r="BE912" s="99">
        <f>SUMIFS(通讯通路门店!$AB:$AB,通讯通路门店!$S:$S,$G912,通讯通路门店!$J:$J,"OPPO体验店")</f>
        <v>0</v>
      </c>
      <c r="BF912" s="99">
        <f>SUMIFS(通讯通路门店!$X:$X,通讯通路门店!$S:$S,$G912,通讯通路门店!$J:$J,"华为授权体验店")+SUMIFS(通讯通路门店!$AA:$AA,通讯通路门店!$S:$S,$G912,通讯通路门店!$J:$J,"华为堡垒店")</f>
        <v>0</v>
      </c>
      <c r="BG912" s="99">
        <f>SUMIFS(通讯通路门店!$Y:$Y,通讯通路门店!$S:$S,$G912,通讯通路门店!$J:$J,"小米体验店")</f>
        <v>0</v>
      </c>
      <c r="BH912" s="99">
        <f>SUMIFS(通讯通路门店!$AA:$AA,通讯通路门店!$S:$S,$G912,通讯通路门店!$J:$J,"苹果体验店")</f>
        <v>0</v>
      </c>
      <c r="BI912" s="99">
        <f>SUMIFS(通讯通路门店!$K:$K,通讯通路门店!$S:$S,$G912,通讯通路门店!$J:$J,"其他品牌专卖店")</f>
        <v>0</v>
      </c>
      <c r="BJ912" s="99">
        <f>SUMIFS(通讯通路门店!$AC:$AC,通讯通路门店!$S:$S,$G912)</f>
        <v>0</v>
      </c>
      <c r="BK912" s="99">
        <f>SUMIFS(通讯通路门店!$AD:$AD,通讯通路门店!$S:$S,$G912)</f>
        <v>0</v>
      </c>
      <c r="BL912" s="99">
        <f>SUMIFS(通讯通路门店!$AE:$AE,通讯通路门店!$S:$S,$G912)</f>
        <v>0</v>
      </c>
      <c r="BM912" s="99">
        <f>SUMIFS(通讯通路门店!$AF:$AF,通讯通路门店!$S:$S,$G912)</f>
        <v>0</v>
      </c>
      <c r="BN912" s="99">
        <f>SUMIFS(通讯通路门店!$AG:$AG,通讯通路门店!$S:$S,$G912)</f>
        <v>0</v>
      </c>
      <c r="BO912" s="99">
        <f>SUMIFS(通讯通路门店!$AH:$AH,通讯通路门店!$S:$S,$G912)</f>
        <v>0</v>
      </c>
      <c r="BP912" s="99">
        <f>SUMIFS(通讯通路门店!$AI:$AI,通讯通路门店!$S:$S,$G912)</f>
        <v>0</v>
      </c>
      <c r="BQ912" s="83"/>
    </row>
    <row r="913" spans="1:69">
      <c r="A913" s="99" t="str">
        <f>IFERROR(_xlfn.XLOOKUP($G913,通讯通路门店!$S$4:$S$993933,通讯通路门店!$A$4:$A$993933,0,0),"")</f>
        <v/>
      </c>
      <c r="B913" s="99" t="str">
        <f>IFERROR(_xlfn.XLOOKUP($G913,通讯通路门店!$S$4:$S$993933,通讯通路门店!$B$4:$B$993933,0,0),"")</f>
        <v/>
      </c>
      <c r="C913" s="99" t="str">
        <f>IFERROR(_xlfn.XLOOKUP($G913,通讯通路门店!$S$4:$S$993933,通讯通路门店!$C$4:$C$993933,0,0),"")</f>
        <v/>
      </c>
      <c r="D913" s="99" t="str">
        <f>IFERROR(_xlfn.XLOOKUP($G913,通讯通路门店!$S$4:$S$993933,通讯通路门店!$D$4:$D$993933,0,0),"")</f>
        <v/>
      </c>
      <c r="E913" s="83"/>
      <c r="F913" s="83"/>
      <c r="G913" s="101" t="e">
        <v>#N/A</v>
      </c>
      <c r="H913" s="102" t="str">
        <f>IFERROR(_xlfn.XLOOKUP($G913,通讯通路门店!$S$4:$S$993933,通讯通路门店!$R$4:$R$993933,0,0),"")</f>
        <v/>
      </c>
      <c r="I913" s="83"/>
      <c r="J913" s="83"/>
      <c r="K913" s="83"/>
      <c r="L913" s="83"/>
      <c r="M913" s="83"/>
      <c r="N913" s="83"/>
      <c r="O913" s="83"/>
      <c r="P913" s="83"/>
      <c r="Q913" s="83"/>
      <c r="R913" s="83"/>
      <c r="S913" s="83"/>
      <c r="T913" s="83"/>
      <c r="U913" s="99">
        <f>COUNTIF(通讯通路门店!$S:$S,$G913)</f>
        <v>0</v>
      </c>
      <c r="V913" s="99">
        <f>COUNTIFS(通讯通路门店!$S:$S,$G913,通讯通路门店!$J:$J,"综合卖场")</f>
        <v>0</v>
      </c>
      <c r="W913" s="99">
        <f>SUMIFS(通讯通路门店!$AJ:$AJ,通讯通路门店!$S:$S,通讯客户沙盘!$G913)</f>
        <v>0</v>
      </c>
      <c r="X913" s="99">
        <f t="shared" si="70"/>
        <v>0</v>
      </c>
      <c r="Y913" s="99">
        <f>COUNTIFS(通讯通路门店!$S:$S,$G913,通讯通路门店!$J:$J,"荣耀体验店")+COUNTIFS(通讯通路门店!$S:$S,$G913,通讯通路门店!$J:$J,"荣耀授权专卖店")</f>
        <v>0</v>
      </c>
      <c r="Z913" s="99">
        <f>COUNTIFS(通讯通路门店!$S:$S,$G913,通讯通路门店!$J:$J,"VIVO体验店")</f>
        <v>0</v>
      </c>
      <c r="AA913" s="99">
        <f>COUNTIFS(通讯通路门店!$S:$S,$G913,通讯通路门店!$J:$J,"OPPO体验店")</f>
        <v>0</v>
      </c>
      <c r="AB913" s="99">
        <f>COUNTIFS(通讯通路门店!$S:$S,$G913,通讯通路门店!$J:$J,"华为授权体验店")+COUNTIFS(通讯通路门店!$S:$S,$G913,通讯通路门店!$J:$J,"华为堡垒店")</f>
        <v>0</v>
      </c>
      <c r="AC913" s="99">
        <f>COUNTIFS(通讯通路门店!$S:$S,$G913,通讯通路门店!$J:$J,"小米体验店")</f>
        <v>0</v>
      </c>
      <c r="AD913" s="99">
        <f>COUNTIFS(通讯通路门店!$S:$S,$G913,通讯通路门店!$J:$J,"苹果体验店")</f>
        <v>0</v>
      </c>
      <c r="AE913" s="99">
        <f>COUNTIFS(通讯通路门店!$S:$S,$G913,通讯通路门店!$J:$J,"其他品牌专卖店")</f>
        <v>0</v>
      </c>
      <c r="AF913" s="99">
        <f>SUMIFS(通讯通路门店!$BI:$BI,通讯通路门店!$S:$S,$G913)</f>
        <v>0</v>
      </c>
      <c r="AG913" s="99">
        <f>SUMIFS(通讯通路门店!$BH:$BH,通讯通路门店!$S:$S,$G913)</f>
        <v>0</v>
      </c>
      <c r="AH913" s="99">
        <f t="shared" si="71"/>
        <v>0</v>
      </c>
      <c r="AI913" s="99">
        <f>SUMIFS(通讯通路门店!$BB:$BB,通讯通路门店!$S:$S,$G913)</f>
        <v>0</v>
      </c>
      <c r="AJ913" s="99">
        <f>SUMIFS(通讯通路门店!$BE:$BE,通讯通路门店!$S:$S,$G913)</f>
        <v>0</v>
      </c>
      <c r="AK913" s="99">
        <f>SUMIFS(通讯通路门店!$BG:$BG,通讯通路门店!$S:$S,$G913)</f>
        <v>0</v>
      </c>
      <c r="AL913" s="99">
        <f>SUMIFS(通讯通路门店!$BC:$BC,通讯通路门店!$S:$S,$G913)</f>
        <v>0</v>
      </c>
      <c r="AM913" s="99">
        <f>SUMIFS(通讯通路门店!$BD:$BD,通讯通路门店!$S:$S,$G913)</f>
        <v>0</v>
      </c>
      <c r="AN913" s="99">
        <f>SUMIFS(通讯通路门店!$BF:$BF,通讯通路门店!$S:$S,$G913)</f>
        <v>0</v>
      </c>
      <c r="AO913" s="99">
        <f t="shared" si="72"/>
        <v>0</v>
      </c>
      <c r="AP913" s="99">
        <f>SUMIFS(通讯通路门店!$K:$K,通讯通路门店!$S:$S,$G913)</f>
        <v>0</v>
      </c>
      <c r="AQ913" s="83"/>
      <c r="AR913" s="99">
        <f>SUMIFS(通讯通路门店!$T:$T,通讯通路门店!$S:$S,$G913)</f>
        <v>0</v>
      </c>
      <c r="AS913" s="99">
        <f>SUMIFS(通讯通路门店!$U:$U,通讯通路门店!$S:$S,$G913)</f>
        <v>0</v>
      </c>
      <c r="AT913" s="99">
        <f>SUMIFS(通讯通路门店!$V:$V,通讯通路门店!$S:$S,$G913)</f>
        <v>0</v>
      </c>
      <c r="AU913" s="99">
        <f>SUMIFS(通讯通路门店!$W:$W,通讯通路门店!$S:$S,$G913)</f>
        <v>0</v>
      </c>
      <c r="AV913" s="99">
        <f>SUMIFS(通讯通路门店!$Z:$Z,通讯通路门店!$S:$S,$G913)</f>
        <v>0</v>
      </c>
      <c r="AW913" s="99">
        <f>SUMIFS(通讯通路门店!$AB:$AB,通讯通路门店!$S:$S,$G913)</f>
        <v>0</v>
      </c>
      <c r="AX913" s="99">
        <f>SUMIFS(通讯通路门店!$X:$X,通讯通路门店!$S:$S,$G913)</f>
        <v>0</v>
      </c>
      <c r="AY913" s="99">
        <f>SUMIFS(通讯通路门店!$Y:$Y,通讯通路门店!$S:$S,$G913)</f>
        <v>0</v>
      </c>
      <c r="AZ913" s="99">
        <f>SUMIFS(通讯通路门店!$AA:$AA,通讯通路门店!$S:$S,$G913)</f>
        <v>0</v>
      </c>
      <c r="BA913" s="99">
        <f t="shared" si="73"/>
        <v>0</v>
      </c>
      <c r="BB913" s="99">
        <f t="shared" si="74"/>
        <v>0</v>
      </c>
      <c r="BC913" s="99">
        <f>SUMIFS(通讯通路门店!$W:$W,通讯通路门店!$S:$S,$G913,通讯通路门店!$J:$J,"荣耀体验店")+SUMIFS(通讯通路门店!$W:$W,通讯通路门店!$S:$S,$G913,通讯通路门店!$J:$J,"荣耀授权专卖店")</f>
        <v>0</v>
      </c>
      <c r="BD913" s="99">
        <f>SUMIFS(通讯通路门店!$Z:$Z,通讯通路门店!$S:$S,$G913,通讯通路门店!$J:$J,"VIVO体验店")</f>
        <v>0</v>
      </c>
      <c r="BE913" s="99">
        <f>SUMIFS(通讯通路门店!$AB:$AB,通讯通路门店!$S:$S,$G913,通讯通路门店!$J:$J,"OPPO体验店")</f>
        <v>0</v>
      </c>
      <c r="BF913" s="99">
        <f>SUMIFS(通讯通路门店!$X:$X,通讯通路门店!$S:$S,$G913,通讯通路门店!$J:$J,"华为授权体验店")+SUMIFS(通讯通路门店!$AA:$AA,通讯通路门店!$S:$S,$G913,通讯通路门店!$J:$J,"华为堡垒店")</f>
        <v>0</v>
      </c>
      <c r="BG913" s="99">
        <f>SUMIFS(通讯通路门店!$Y:$Y,通讯通路门店!$S:$S,$G913,通讯通路门店!$J:$J,"小米体验店")</f>
        <v>0</v>
      </c>
      <c r="BH913" s="99">
        <f>SUMIFS(通讯通路门店!$AA:$AA,通讯通路门店!$S:$S,$G913,通讯通路门店!$J:$J,"苹果体验店")</f>
        <v>0</v>
      </c>
      <c r="BI913" s="99">
        <f>SUMIFS(通讯通路门店!$K:$K,通讯通路门店!$S:$S,$G913,通讯通路门店!$J:$J,"其他品牌专卖店")</f>
        <v>0</v>
      </c>
      <c r="BJ913" s="99">
        <f>SUMIFS(通讯通路门店!$AC:$AC,通讯通路门店!$S:$S,$G913)</f>
        <v>0</v>
      </c>
      <c r="BK913" s="99">
        <f>SUMIFS(通讯通路门店!$AD:$AD,通讯通路门店!$S:$S,$G913)</f>
        <v>0</v>
      </c>
      <c r="BL913" s="99">
        <f>SUMIFS(通讯通路门店!$AE:$AE,通讯通路门店!$S:$S,$G913)</f>
        <v>0</v>
      </c>
      <c r="BM913" s="99">
        <f>SUMIFS(通讯通路门店!$AF:$AF,通讯通路门店!$S:$S,$G913)</f>
        <v>0</v>
      </c>
      <c r="BN913" s="99">
        <f>SUMIFS(通讯通路门店!$AG:$AG,通讯通路门店!$S:$S,$G913)</f>
        <v>0</v>
      </c>
      <c r="BO913" s="99">
        <f>SUMIFS(通讯通路门店!$AH:$AH,通讯通路门店!$S:$S,$G913)</f>
        <v>0</v>
      </c>
      <c r="BP913" s="99">
        <f>SUMIFS(通讯通路门店!$AI:$AI,通讯通路门店!$S:$S,$G913)</f>
        <v>0</v>
      </c>
      <c r="BQ913" s="83"/>
    </row>
    <row r="914" spans="1:69">
      <c r="A914" s="99" t="str">
        <f>IFERROR(_xlfn.XLOOKUP($G914,通讯通路门店!$S$4:$S$993933,通讯通路门店!$A$4:$A$993933,0,0),"")</f>
        <v/>
      </c>
      <c r="B914" s="99" t="str">
        <f>IFERROR(_xlfn.XLOOKUP($G914,通讯通路门店!$S$4:$S$993933,通讯通路门店!$B$4:$B$993933,0,0),"")</f>
        <v/>
      </c>
      <c r="C914" s="99" t="str">
        <f>IFERROR(_xlfn.XLOOKUP($G914,通讯通路门店!$S$4:$S$993933,通讯通路门店!$C$4:$C$993933,0,0),"")</f>
        <v/>
      </c>
      <c r="D914" s="99" t="str">
        <f>IFERROR(_xlfn.XLOOKUP($G914,通讯通路门店!$S$4:$S$993933,通讯通路门店!$D$4:$D$993933,0,0),"")</f>
        <v/>
      </c>
      <c r="E914" s="83"/>
      <c r="F914" s="83"/>
      <c r="G914" s="101" t="e">
        <v>#N/A</v>
      </c>
      <c r="H914" s="102" t="str">
        <f>IFERROR(_xlfn.XLOOKUP($G914,通讯通路门店!$S$4:$S$993933,通讯通路门店!$R$4:$R$993933,0,0),"")</f>
        <v/>
      </c>
      <c r="I914" s="83"/>
      <c r="J914" s="83"/>
      <c r="K914" s="83"/>
      <c r="L914" s="83"/>
      <c r="M914" s="83"/>
      <c r="N914" s="83"/>
      <c r="O914" s="83"/>
      <c r="P914" s="83"/>
      <c r="Q914" s="83"/>
      <c r="R914" s="83"/>
      <c r="S914" s="83"/>
      <c r="T914" s="83"/>
      <c r="U914" s="99">
        <f>COUNTIF(通讯通路门店!$S:$S,$G914)</f>
        <v>0</v>
      </c>
      <c r="V914" s="99">
        <f>COUNTIFS(通讯通路门店!$S:$S,$G914,通讯通路门店!$J:$J,"综合卖场")</f>
        <v>0</v>
      </c>
      <c r="W914" s="99">
        <f>SUMIFS(通讯通路门店!$AJ:$AJ,通讯通路门店!$S:$S,通讯客户沙盘!$G914)</f>
        <v>0</v>
      </c>
      <c r="X914" s="99">
        <f t="shared" si="70"/>
        <v>0</v>
      </c>
      <c r="Y914" s="99">
        <f>COUNTIFS(通讯通路门店!$S:$S,$G914,通讯通路门店!$J:$J,"荣耀体验店")+COUNTIFS(通讯通路门店!$S:$S,$G914,通讯通路门店!$J:$J,"荣耀授权专卖店")</f>
        <v>0</v>
      </c>
      <c r="Z914" s="99">
        <f>COUNTIFS(通讯通路门店!$S:$S,$G914,通讯通路门店!$J:$J,"VIVO体验店")</f>
        <v>0</v>
      </c>
      <c r="AA914" s="99">
        <f>COUNTIFS(通讯通路门店!$S:$S,$G914,通讯通路门店!$J:$J,"OPPO体验店")</f>
        <v>0</v>
      </c>
      <c r="AB914" s="99">
        <f>COUNTIFS(通讯通路门店!$S:$S,$G914,通讯通路门店!$J:$J,"华为授权体验店")+COUNTIFS(通讯通路门店!$S:$S,$G914,通讯通路门店!$J:$J,"华为堡垒店")</f>
        <v>0</v>
      </c>
      <c r="AC914" s="99">
        <f>COUNTIFS(通讯通路门店!$S:$S,$G914,通讯通路门店!$J:$J,"小米体验店")</f>
        <v>0</v>
      </c>
      <c r="AD914" s="99">
        <f>COUNTIFS(通讯通路门店!$S:$S,$G914,通讯通路门店!$J:$J,"苹果体验店")</f>
        <v>0</v>
      </c>
      <c r="AE914" s="99">
        <f>COUNTIFS(通讯通路门店!$S:$S,$G914,通讯通路门店!$J:$J,"其他品牌专卖店")</f>
        <v>0</v>
      </c>
      <c r="AF914" s="99">
        <f>SUMIFS(通讯通路门店!$BI:$BI,通讯通路门店!$S:$S,$G914)</f>
        <v>0</v>
      </c>
      <c r="AG914" s="99">
        <f>SUMIFS(通讯通路门店!$BH:$BH,通讯通路门店!$S:$S,$G914)</f>
        <v>0</v>
      </c>
      <c r="AH914" s="99">
        <f t="shared" si="71"/>
        <v>0</v>
      </c>
      <c r="AI914" s="99">
        <f>SUMIFS(通讯通路门店!$BB:$BB,通讯通路门店!$S:$S,$G914)</f>
        <v>0</v>
      </c>
      <c r="AJ914" s="99">
        <f>SUMIFS(通讯通路门店!$BE:$BE,通讯通路门店!$S:$S,$G914)</f>
        <v>0</v>
      </c>
      <c r="AK914" s="99">
        <f>SUMIFS(通讯通路门店!$BG:$BG,通讯通路门店!$S:$S,$G914)</f>
        <v>0</v>
      </c>
      <c r="AL914" s="99">
        <f>SUMIFS(通讯通路门店!$BC:$BC,通讯通路门店!$S:$S,$G914)</f>
        <v>0</v>
      </c>
      <c r="AM914" s="99">
        <f>SUMIFS(通讯通路门店!$BD:$BD,通讯通路门店!$S:$S,$G914)</f>
        <v>0</v>
      </c>
      <c r="AN914" s="99">
        <f>SUMIFS(通讯通路门店!$BF:$BF,通讯通路门店!$S:$S,$G914)</f>
        <v>0</v>
      </c>
      <c r="AO914" s="99">
        <f t="shared" si="72"/>
        <v>0</v>
      </c>
      <c r="AP914" s="99">
        <f>SUMIFS(通讯通路门店!$K:$K,通讯通路门店!$S:$S,$G914)</f>
        <v>0</v>
      </c>
      <c r="AQ914" s="83"/>
      <c r="AR914" s="99">
        <f>SUMIFS(通讯通路门店!$T:$T,通讯通路门店!$S:$S,$G914)</f>
        <v>0</v>
      </c>
      <c r="AS914" s="99">
        <f>SUMIFS(通讯通路门店!$U:$U,通讯通路门店!$S:$S,$G914)</f>
        <v>0</v>
      </c>
      <c r="AT914" s="99">
        <f>SUMIFS(通讯通路门店!$V:$V,通讯通路门店!$S:$S,$G914)</f>
        <v>0</v>
      </c>
      <c r="AU914" s="99">
        <f>SUMIFS(通讯通路门店!$W:$W,通讯通路门店!$S:$S,$G914)</f>
        <v>0</v>
      </c>
      <c r="AV914" s="99">
        <f>SUMIFS(通讯通路门店!$Z:$Z,通讯通路门店!$S:$S,$G914)</f>
        <v>0</v>
      </c>
      <c r="AW914" s="99">
        <f>SUMIFS(通讯通路门店!$AB:$AB,通讯通路门店!$S:$S,$G914)</f>
        <v>0</v>
      </c>
      <c r="AX914" s="99">
        <f>SUMIFS(通讯通路门店!$X:$X,通讯通路门店!$S:$S,$G914)</f>
        <v>0</v>
      </c>
      <c r="AY914" s="99">
        <f>SUMIFS(通讯通路门店!$Y:$Y,通讯通路门店!$S:$S,$G914)</f>
        <v>0</v>
      </c>
      <c r="AZ914" s="99">
        <f>SUMIFS(通讯通路门店!$AA:$AA,通讯通路门店!$S:$S,$G914)</f>
        <v>0</v>
      </c>
      <c r="BA914" s="99">
        <f t="shared" si="73"/>
        <v>0</v>
      </c>
      <c r="BB914" s="99">
        <f t="shared" si="74"/>
        <v>0</v>
      </c>
      <c r="BC914" s="99">
        <f>SUMIFS(通讯通路门店!$W:$W,通讯通路门店!$S:$S,$G914,通讯通路门店!$J:$J,"荣耀体验店")+SUMIFS(通讯通路门店!$W:$W,通讯通路门店!$S:$S,$G914,通讯通路门店!$J:$J,"荣耀授权专卖店")</f>
        <v>0</v>
      </c>
      <c r="BD914" s="99">
        <f>SUMIFS(通讯通路门店!$Z:$Z,通讯通路门店!$S:$S,$G914,通讯通路门店!$J:$J,"VIVO体验店")</f>
        <v>0</v>
      </c>
      <c r="BE914" s="99">
        <f>SUMIFS(通讯通路门店!$AB:$AB,通讯通路门店!$S:$S,$G914,通讯通路门店!$J:$J,"OPPO体验店")</f>
        <v>0</v>
      </c>
      <c r="BF914" s="99">
        <f>SUMIFS(通讯通路门店!$X:$X,通讯通路门店!$S:$S,$G914,通讯通路门店!$J:$J,"华为授权体验店")+SUMIFS(通讯通路门店!$AA:$AA,通讯通路门店!$S:$S,$G914,通讯通路门店!$J:$J,"华为堡垒店")</f>
        <v>0</v>
      </c>
      <c r="BG914" s="99">
        <f>SUMIFS(通讯通路门店!$Y:$Y,通讯通路门店!$S:$S,$G914,通讯通路门店!$J:$J,"小米体验店")</f>
        <v>0</v>
      </c>
      <c r="BH914" s="99">
        <f>SUMIFS(通讯通路门店!$AA:$AA,通讯通路门店!$S:$S,$G914,通讯通路门店!$J:$J,"苹果体验店")</f>
        <v>0</v>
      </c>
      <c r="BI914" s="99">
        <f>SUMIFS(通讯通路门店!$K:$K,通讯通路门店!$S:$S,$G914,通讯通路门店!$J:$J,"其他品牌专卖店")</f>
        <v>0</v>
      </c>
      <c r="BJ914" s="99">
        <f>SUMIFS(通讯通路门店!$AC:$AC,通讯通路门店!$S:$S,$G914)</f>
        <v>0</v>
      </c>
      <c r="BK914" s="99">
        <f>SUMIFS(通讯通路门店!$AD:$AD,通讯通路门店!$S:$S,$G914)</f>
        <v>0</v>
      </c>
      <c r="BL914" s="99">
        <f>SUMIFS(通讯通路门店!$AE:$AE,通讯通路门店!$S:$S,$G914)</f>
        <v>0</v>
      </c>
      <c r="BM914" s="99">
        <f>SUMIFS(通讯通路门店!$AF:$AF,通讯通路门店!$S:$S,$G914)</f>
        <v>0</v>
      </c>
      <c r="BN914" s="99">
        <f>SUMIFS(通讯通路门店!$AG:$AG,通讯通路门店!$S:$S,$G914)</f>
        <v>0</v>
      </c>
      <c r="BO914" s="99">
        <f>SUMIFS(通讯通路门店!$AH:$AH,通讯通路门店!$S:$S,$G914)</f>
        <v>0</v>
      </c>
      <c r="BP914" s="99">
        <f>SUMIFS(通讯通路门店!$AI:$AI,通讯通路门店!$S:$S,$G914)</f>
        <v>0</v>
      </c>
      <c r="BQ914" s="83"/>
    </row>
    <row r="915" spans="1:69">
      <c r="A915" s="99" t="str">
        <f>IFERROR(_xlfn.XLOOKUP($G915,通讯通路门店!$S$4:$S$993933,通讯通路门店!$A$4:$A$993933,0,0),"")</f>
        <v/>
      </c>
      <c r="B915" s="99" t="str">
        <f>IFERROR(_xlfn.XLOOKUP($G915,通讯通路门店!$S$4:$S$993933,通讯通路门店!$B$4:$B$993933,0,0),"")</f>
        <v/>
      </c>
      <c r="C915" s="99" t="str">
        <f>IFERROR(_xlfn.XLOOKUP($G915,通讯通路门店!$S$4:$S$993933,通讯通路门店!$C$4:$C$993933,0,0),"")</f>
        <v/>
      </c>
      <c r="D915" s="99" t="str">
        <f>IFERROR(_xlfn.XLOOKUP($G915,通讯通路门店!$S$4:$S$993933,通讯通路门店!$D$4:$D$993933,0,0),"")</f>
        <v/>
      </c>
      <c r="E915" s="83"/>
      <c r="F915" s="83"/>
      <c r="G915" s="101" t="e">
        <v>#N/A</v>
      </c>
      <c r="H915" s="102" t="str">
        <f>IFERROR(_xlfn.XLOOKUP($G915,通讯通路门店!$S$4:$S$993933,通讯通路门店!$R$4:$R$993933,0,0),"")</f>
        <v/>
      </c>
      <c r="I915" s="83"/>
      <c r="J915" s="83"/>
      <c r="K915" s="83"/>
      <c r="L915" s="83"/>
      <c r="M915" s="83"/>
      <c r="N915" s="83"/>
      <c r="O915" s="83"/>
      <c r="P915" s="83"/>
      <c r="Q915" s="83"/>
      <c r="R915" s="83"/>
      <c r="S915" s="83"/>
      <c r="T915" s="83"/>
      <c r="U915" s="99">
        <f>COUNTIF(通讯通路门店!$S:$S,$G915)</f>
        <v>0</v>
      </c>
      <c r="V915" s="99">
        <f>COUNTIFS(通讯通路门店!$S:$S,$G915,通讯通路门店!$J:$J,"综合卖场")</f>
        <v>0</v>
      </c>
      <c r="W915" s="99">
        <f>SUMIFS(通讯通路门店!$AJ:$AJ,通讯通路门店!$S:$S,通讯客户沙盘!$G915)</f>
        <v>0</v>
      </c>
      <c r="X915" s="99">
        <f t="shared" si="70"/>
        <v>0</v>
      </c>
      <c r="Y915" s="99">
        <f>COUNTIFS(通讯通路门店!$S:$S,$G915,通讯通路门店!$J:$J,"荣耀体验店")+COUNTIFS(通讯通路门店!$S:$S,$G915,通讯通路门店!$J:$J,"荣耀授权专卖店")</f>
        <v>0</v>
      </c>
      <c r="Z915" s="99">
        <f>COUNTIFS(通讯通路门店!$S:$S,$G915,通讯通路门店!$J:$J,"VIVO体验店")</f>
        <v>0</v>
      </c>
      <c r="AA915" s="99">
        <f>COUNTIFS(通讯通路门店!$S:$S,$G915,通讯通路门店!$J:$J,"OPPO体验店")</f>
        <v>0</v>
      </c>
      <c r="AB915" s="99">
        <f>COUNTIFS(通讯通路门店!$S:$S,$G915,通讯通路门店!$J:$J,"华为授权体验店")+COUNTIFS(通讯通路门店!$S:$S,$G915,通讯通路门店!$J:$J,"华为堡垒店")</f>
        <v>0</v>
      </c>
      <c r="AC915" s="99">
        <f>COUNTIFS(通讯通路门店!$S:$S,$G915,通讯通路门店!$J:$J,"小米体验店")</f>
        <v>0</v>
      </c>
      <c r="AD915" s="99">
        <f>COUNTIFS(通讯通路门店!$S:$S,$G915,通讯通路门店!$J:$J,"苹果体验店")</f>
        <v>0</v>
      </c>
      <c r="AE915" s="99">
        <f>COUNTIFS(通讯通路门店!$S:$S,$G915,通讯通路门店!$J:$J,"其他品牌专卖店")</f>
        <v>0</v>
      </c>
      <c r="AF915" s="99">
        <f>SUMIFS(通讯通路门店!$BI:$BI,通讯通路门店!$S:$S,$G915)</f>
        <v>0</v>
      </c>
      <c r="AG915" s="99">
        <f>SUMIFS(通讯通路门店!$BH:$BH,通讯通路门店!$S:$S,$G915)</f>
        <v>0</v>
      </c>
      <c r="AH915" s="99">
        <f t="shared" si="71"/>
        <v>0</v>
      </c>
      <c r="AI915" s="99">
        <f>SUMIFS(通讯通路门店!$BB:$BB,通讯通路门店!$S:$S,$G915)</f>
        <v>0</v>
      </c>
      <c r="AJ915" s="99">
        <f>SUMIFS(通讯通路门店!$BE:$BE,通讯通路门店!$S:$S,$G915)</f>
        <v>0</v>
      </c>
      <c r="AK915" s="99">
        <f>SUMIFS(通讯通路门店!$BG:$BG,通讯通路门店!$S:$S,$G915)</f>
        <v>0</v>
      </c>
      <c r="AL915" s="99">
        <f>SUMIFS(通讯通路门店!$BC:$BC,通讯通路门店!$S:$S,$G915)</f>
        <v>0</v>
      </c>
      <c r="AM915" s="99">
        <f>SUMIFS(通讯通路门店!$BD:$BD,通讯通路门店!$S:$S,$G915)</f>
        <v>0</v>
      </c>
      <c r="AN915" s="99">
        <f>SUMIFS(通讯通路门店!$BF:$BF,通讯通路门店!$S:$S,$G915)</f>
        <v>0</v>
      </c>
      <c r="AO915" s="99">
        <f t="shared" si="72"/>
        <v>0</v>
      </c>
      <c r="AP915" s="99">
        <f>SUMIFS(通讯通路门店!$K:$K,通讯通路门店!$S:$S,$G915)</f>
        <v>0</v>
      </c>
      <c r="AQ915" s="83"/>
      <c r="AR915" s="99">
        <f>SUMIFS(通讯通路门店!$T:$T,通讯通路门店!$S:$S,$G915)</f>
        <v>0</v>
      </c>
      <c r="AS915" s="99">
        <f>SUMIFS(通讯通路门店!$U:$U,通讯通路门店!$S:$S,$G915)</f>
        <v>0</v>
      </c>
      <c r="AT915" s="99">
        <f>SUMIFS(通讯通路门店!$V:$V,通讯通路门店!$S:$S,$G915)</f>
        <v>0</v>
      </c>
      <c r="AU915" s="99">
        <f>SUMIFS(通讯通路门店!$W:$W,通讯通路门店!$S:$S,$G915)</f>
        <v>0</v>
      </c>
      <c r="AV915" s="99">
        <f>SUMIFS(通讯通路门店!$Z:$Z,通讯通路门店!$S:$S,$G915)</f>
        <v>0</v>
      </c>
      <c r="AW915" s="99">
        <f>SUMIFS(通讯通路门店!$AB:$AB,通讯通路门店!$S:$S,$G915)</f>
        <v>0</v>
      </c>
      <c r="AX915" s="99">
        <f>SUMIFS(通讯通路门店!$X:$X,通讯通路门店!$S:$S,$G915)</f>
        <v>0</v>
      </c>
      <c r="AY915" s="99">
        <f>SUMIFS(通讯通路门店!$Y:$Y,通讯通路门店!$S:$S,$G915)</f>
        <v>0</v>
      </c>
      <c r="AZ915" s="99">
        <f>SUMIFS(通讯通路门店!$AA:$AA,通讯通路门店!$S:$S,$G915)</f>
        <v>0</v>
      </c>
      <c r="BA915" s="99">
        <f t="shared" si="73"/>
        <v>0</v>
      </c>
      <c r="BB915" s="99">
        <f t="shared" si="74"/>
        <v>0</v>
      </c>
      <c r="BC915" s="99">
        <f>SUMIFS(通讯通路门店!$W:$W,通讯通路门店!$S:$S,$G915,通讯通路门店!$J:$J,"荣耀体验店")+SUMIFS(通讯通路门店!$W:$W,通讯通路门店!$S:$S,$G915,通讯通路门店!$J:$J,"荣耀授权专卖店")</f>
        <v>0</v>
      </c>
      <c r="BD915" s="99">
        <f>SUMIFS(通讯通路门店!$Z:$Z,通讯通路门店!$S:$S,$G915,通讯通路门店!$J:$J,"VIVO体验店")</f>
        <v>0</v>
      </c>
      <c r="BE915" s="99">
        <f>SUMIFS(通讯通路门店!$AB:$AB,通讯通路门店!$S:$S,$G915,通讯通路门店!$J:$J,"OPPO体验店")</f>
        <v>0</v>
      </c>
      <c r="BF915" s="99">
        <f>SUMIFS(通讯通路门店!$X:$X,通讯通路门店!$S:$S,$G915,通讯通路门店!$J:$J,"华为授权体验店")+SUMIFS(通讯通路门店!$AA:$AA,通讯通路门店!$S:$S,$G915,通讯通路门店!$J:$J,"华为堡垒店")</f>
        <v>0</v>
      </c>
      <c r="BG915" s="99">
        <f>SUMIFS(通讯通路门店!$Y:$Y,通讯通路门店!$S:$S,$G915,通讯通路门店!$J:$J,"小米体验店")</f>
        <v>0</v>
      </c>
      <c r="BH915" s="99">
        <f>SUMIFS(通讯通路门店!$AA:$AA,通讯通路门店!$S:$S,$G915,通讯通路门店!$J:$J,"苹果体验店")</f>
        <v>0</v>
      </c>
      <c r="BI915" s="99">
        <f>SUMIFS(通讯通路门店!$K:$K,通讯通路门店!$S:$S,$G915,通讯通路门店!$J:$J,"其他品牌专卖店")</f>
        <v>0</v>
      </c>
      <c r="BJ915" s="99">
        <f>SUMIFS(通讯通路门店!$AC:$AC,通讯通路门店!$S:$S,$G915)</f>
        <v>0</v>
      </c>
      <c r="BK915" s="99">
        <f>SUMIFS(通讯通路门店!$AD:$AD,通讯通路门店!$S:$S,$G915)</f>
        <v>0</v>
      </c>
      <c r="BL915" s="99">
        <f>SUMIFS(通讯通路门店!$AE:$AE,通讯通路门店!$S:$S,$G915)</f>
        <v>0</v>
      </c>
      <c r="BM915" s="99">
        <f>SUMIFS(通讯通路门店!$AF:$AF,通讯通路门店!$S:$S,$G915)</f>
        <v>0</v>
      </c>
      <c r="BN915" s="99">
        <f>SUMIFS(通讯通路门店!$AG:$AG,通讯通路门店!$S:$S,$G915)</f>
        <v>0</v>
      </c>
      <c r="BO915" s="99">
        <f>SUMIFS(通讯通路门店!$AH:$AH,通讯通路门店!$S:$S,$G915)</f>
        <v>0</v>
      </c>
      <c r="BP915" s="99">
        <f>SUMIFS(通讯通路门店!$AI:$AI,通讯通路门店!$S:$S,$G915)</f>
        <v>0</v>
      </c>
      <c r="BQ915" s="83"/>
    </row>
    <row r="916" spans="1:69">
      <c r="A916" s="99" t="str">
        <f>IFERROR(_xlfn.XLOOKUP($G916,通讯通路门店!$S$4:$S$993933,通讯通路门店!$A$4:$A$993933,0,0),"")</f>
        <v/>
      </c>
      <c r="B916" s="99" t="str">
        <f>IFERROR(_xlfn.XLOOKUP($G916,通讯通路门店!$S$4:$S$993933,通讯通路门店!$B$4:$B$993933,0,0),"")</f>
        <v/>
      </c>
      <c r="C916" s="99" t="str">
        <f>IFERROR(_xlfn.XLOOKUP($G916,通讯通路门店!$S$4:$S$993933,通讯通路门店!$C$4:$C$993933,0,0),"")</f>
        <v/>
      </c>
      <c r="D916" s="99" t="str">
        <f>IFERROR(_xlfn.XLOOKUP($G916,通讯通路门店!$S$4:$S$993933,通讯通路门店!$D$4:$D$993933,0,0),"")</f>
        <v/>
      </c>
      <c r="E916" s="83"/>
      <c r="F916" s="83"/>
      <c r="G916" s="101" t="e">
        <v>#N/A</v>
      </c>
      <c r="H916" s="102" t="str">
        <f>IFERROR(_xlfn.XLOOKUP($G916,通讯通路门店!$S$4:$S$993933,通讯通路门店!$R$4:$R$993933,0,0),"")</f>
        <v/>
      </c>
      <c r="I916" s="83"/>
      <c r="J916" s="83"/>
      <c r="K916" s="83"/>
      <c r="L916" s="83"/>
      <c r="M916" s="83"/>
      <c r="N916" s="83"/>
      <c r="O916" s="83"/>
      <c r="P916" s="83"/>
      <c r="Q916" s="83"/>
      <c r="R916" s="83"/>
      <c r="S916" s="83"/>
      <c r="T916" s="83"/>
      <c r="U916" s="99">
        <f>COUNTIF(通讯通路门店!$S:$S,$G916)</f>
        <v>0</v>
      </c>
      <c r="V916" s="99">
        <f>COUNTIFS(通讯通路门店!$S:$S,$G916,通讯通路门店!$J:$J,"综合卖场")</f>
        <v>0</v>
      </c>
      <c r="W916" s="99">
        <f>SUMIFS(通讯通路门店!$AJ:$AJ,通讯通路门店!$S:$S,通讯客户沙盘!$G916)</f>
        <v>0</v>
      </c>
      <c r="X916" s="99">
        <f t="shared" si="70"/>
        <v>0</v>
      </c>
      <c r="Y916" s="99">
        <f>COUNTIFS(通讯通路门店!$S:$S,$G916,通讯通路门店!$J:$J,"荣耀体验店")+COUNTIFS(通讯通路门店!$S:$S,$G916,通讯通路门店!$J:$J,"荣耀授权专卖店")</f>
        <v>0</v>
      </c>
      <c r="Z916" s="99">
        <f>COUNTIFS(通讯通路门店!$S:$S,$G916,通讯通路门店!$J:$J,"VIVO体验店")</f>
        <v>0</v>
      </c>
      <c r="AA916" s="99">
        <f>COUNTIFS(通讯通路门店!$S:$S,$G916,通讯通路门店!$J:$J,"OPPO体验店")</f>
        <v>0</v>
      </c>
      <c r="AB916" s="99">
        <f>COUNTIFS(通讯通路门店!$S:$S,$G916,通讯通路门店!$J:$J,"华为授权体验店")+COUNTIFS(通讯通路门店!$S:$S,$G916,通讯通路门店!$J:$J,"华为堡垒店")</f>
        <v>0</v>
      </c>
      <c r="AC916" s="99">
        <f>COUNTIFS(通讯通路门店!$S:$S,$G916,通讯通路门店!$J:$J,"小米体验店")</f>
        <v>0</v>
      </c>
      <c r="AD916" s="99">
        <f>COUNTIFS(通讯通路门店!$S:$S,$G916,通讯通路门店!$J:$J,"苹果体验店")</f>
        <v>0</v>
      </c>
      <c r="AE916" s="99">
        <f>COUNTIFS(通讯通路门店!$S:$S,$G916,通讯通路门店!$J:$J,"其他品牌专卖店")</f>
        <v>0</v>
      </c>
      <c r="AF916" s="99">
        <f>SUMIFS(通讯通路门店!$BI:$BI,通讯通路门店!$S:$S,$G916)</f>
        <v>0</v>
      </c>
      <c r="AG916" s="99">
        <f>SUMIFS(通讯通路门店!$BH:$BH,通讯通路门店!$S:$S,$G916)</f>
        <v>0</v>
      </c>
      <c r="AH916" s="99">
        <f t="shared" si="71"/>
        <v>0</v>
      </c>
      <c r="AI916" s="99">
        <f>SUMIFS(通讯通路门店!$BB:$BB,通讯通路门店!$S:$S,$G916)</f>
        <v>0</v>
      </c>
      <c r="AJ916" s="99">
        <f>SUMIFS(通讯通路门店!$BE:$BE,通讯通路门店!$S:$S,$G916)</f>
        <v>0</v>
      </c>
      <c r="AK916" s="99">
        <f>SUMIFS(通讯通路门店!$BG:$BG,通讯通路门店!$S:$S,$G916)</f>
        <v>0</v>
      </c>
      <c r="AL916" s="99">
        <f>SUMIFS(通讯通路门店!$BC:$BC,通讯通路门店!$S:$S,$G916)</f>
        <v>0</v>
      </c>
      <c r="AM916" s="99">
        <f>SUMIFS(通讯通路门店!$BD:$BD,通讯通路门店!$S:$S,$G916)</f>
        <v>0</v>
      </c>
      <c r="AN916" s="99">
        <f>SUMIFS(通讯通路门店!$BF:$BF,通讯通路门店!$S:$S,$G916)</f>
        <v>0</v>
      </c>
      <c r="AO916" s="99">
        <f t="shared" si="72"/>
        <v>0</v>
      </c>
      <c r="AP916" s="99">
        <f>SUMIFS(通讯通路门店!$K:$K,通讯通路门店!$S:$S,$G916)</f>
        <v>0</v>
      </c>
      <c r="AQ916" s="83"/>
      <c r="AR916" s="99">
        <f>SUMIFS(通讯通路门店!$T:$T,通讯通路门店!$S:$S,$G916)</f>
        <v>0</v>
      </c>
      <c r="AS916" s="99">
        <f>SUMIFS(通讯通路门店!$U:$U,通讯通路门店!$S:$S,$G916)</f>
        <v>0</v>
      </c>
      <c r="AT916" s="99">
        <f>SUMIFS(通讯通路门店!$V:$V,通讯通路门店!$S:$S,$G916)</f>
        <v>0</v>
      </c>
      <c r="AU916" s="99">
        <f>SUMIFS(通讯通路门店!$W:$W,通讯通路门店!$S:$S,$G916)</f>
        <v>0</v>
      </c>
      <c r="AV916" s="99">
        <f>SUMIFS(通讯通路门店!$Z:$Z,通讯通路门店!$S:$S,$G916)</f>
        <v>0</v>
      </c>
      <c r="AW916" s="99">
        <f>SUMIFS(通讯通路门店!$AB:$AB,通讯通路门店!$S:$S,$G916)</f>
        <v>0</v>
      </c>
      <c r="AX916" s="99">
        <f>SUMIFS(通讯通路门店!$X:$X,通讯通路门店!$S:$S,$G916)</f>
        <v>0</v>
      </c>
      <c r="AY916" s="99">
        <f>SUMIFS(通讯通路门店!$Y:$Y,通讯通路门店!$S:$S,$G916)</f>
        <v>0</v>
      </c>
      <c r="AZ916" s="99">
        <f>SUMIFS(通讯通路门店!$AA:$AA,通讯通路门店!$S:$S,$G916)</f>
        <v>0</v>
      </c>
      <c r="BA916" s="99">
        <f t="shared" si="73"/>
        <v>0</v>
      </c>
      <c r="BB916" s="99">
        <f t="shared" si="74"/>
        <v>0</v>
      </c>
      <c r="BC916" s="99">
        <f>SUMIFS(通讯通路门店!$W:$W,通讯通路门店!$S:$S,$G916,通讯通路门店!$J:$J,"荣耀体验店")+SUMIFS(通讯通路门店!$W:$W,通讯通路门店!$S:$S,$G916,通讯通路门店!$J:$J,"荣耀授权专卖店")</f>
        <v>0</v>
      </c>
      <c r="BD916" s="99">
        <f>SUMIFS(通讯通路门店!$Z:$Z,通讯通路门店!$S:$S,$G916,通讯通路门店!$J:$J,"VIVO体验店")</f>
        <v>0</v>
      </c>
      <c r="BE916" s="99">
        <f>SUMIFS(通讯通路门店!$AB:$AB,通讯通路门店!$S:$S,$G916,通讯通路门店!$J:$J,"OPPO体验店")</f>
        <v>0</v>
      </c>
      <c r="BF916" s="99">
        <f>SUMIFS(通讯通路门店!$X:$X,通讯通路门店!$S:$S,$G916,通讯通路门店!$J:$J,"华为授权体验店")+SUMIFS(通讯通路门店!$AA:$AA,通讯通路门店!$S:$S,$G916,通讯通路门店!$J:$J,"华为堡垒店")</f>
        <v>0</v>
      </c>
      <c r="BG916" s="99">
        <f>SUMIFS(通讯通路门店!$Y:$Y,通讯通路门店!$S:$S,$G916,通讯通路门店!$J:$J,"小米体验店")</f>
        <v>0</v>
      </c>
      <c r="BH916" s="99">
        <f>SUMIFS(通讯通路门店!$AA:$AA,通讯通路门店!$S:$S,$G916,通讯通路门店!$J:$J,"苹果体验店")</f>
        <v>0</v>
      </c>
      <c r="BI916" s="99">
        <f>SUMIFS(通讯通路门店!$K:$K,通讯通路门店!$S:$S,$G916,通讯通路门店!$J:$J,"其他品牌专卖店")</f>
        <v>0</v>
      </c>
      <c r="BJ916" s="99">
        <f>SUMIFS(通讯通路门店!$AC:$AC,通讯通路门店!$S:$S,$G916)</f>
        <v>0</v>
      </c>
      <c r="BK916" s="99">
        <f>SUMIFS(通讯通路门店!$AD:$AD,通讯通路门店!$S:$S,$G916)</f>
        <v>0</v>
      </c>
      <c r="BL916" s="99">
        <f>SUMIFS(通讯通路门店!$AE:$AE,通讯通路门店!$S:$S,$G916)</f>
        <v>0</v>
      </c>
      <c r="BM916" s="99">
        <f>SUMIFS(通讯通路门店!$AF:$AF,通讯通路门店!$S:$S,$G916)</f>
        <v>0</v>
      </c>
      <c r="BN916" s="99">
        <f>SUMIFS(通讯通路门店!$AG:$AG,通讯通路门店!$S:$S,$G916)</f>
        <v>0</v>
      </c>
      <c r="BO916" s="99">
        <f>SUMIFS(通讯通路门店!$AH:$AH,通讯通路门店!$S:$S,$G916)</f>
        <v>0</v>
      </c>
      <c r="BP916" s="99">
        <f>SUMIFS(通讯通路门店!$AI:$AI,通讯通路门店!$S:$S,$G916)</f>
        <v>0</v>
      </c>
      <c r="BQ916" s="83"/>
    </row>
    <row r="917" spans="1:69">
      <c r="A917" s="99" t="str">
        <f>IFERROR(_xlfn.XLOOKUP($G917,通讯通路门店!$S$4:$S$993933,通讯通路门店!$A$4:$A$993933,0,0),"")</f>
        <v/>
      </c>
      <c r="B917" s="99" t="str">
        <f>IFERROR(_xlfn.XLOOKUP($G917,通讯通路门店!$S$4:$S$993933,通讯通路门店!$B$4:$B$993933,0,0),"")</f>
        <v/>
      </c>
      <c r="C917" s="99" t="str">
        <f>IFERROR(_xlfn.XLOOKUP($G917,通讯通路门店!$S$4:$S$993933,通讯通路门店!$C$4:$C$993933,0,0),"")</f>
        <v/>
      </c>
      <c r="D917" s="99" t="str">
        <f>IFERROR(_xlfn.XLOOKUP($G917,通讯通路门店!$S$4:$S$993933,通讯通路门店!$D$4:$D$993933,0,0),"")</f>
        <v/>
      </c>
      <c r="E917" s="83"/>
      <c r="F917" s="83"/>
      <c r="G917" s="101" t="e">
        <v>#N/A</v>
      </c>
      <c r="H917" s="102" t="str">
        <f>IFERROR(_xlfn.XLOOKUP($G917,通讯通路门店!$S$4:$S$993933,通讯通路门店!$R$4:$R$993933,0,0),"")</f>
        <v/>
      </c>
      <c r="I917" s="83"/>
      <c r="J917" s="83"/>
      <c r="K917" s="83"/>
      <c r="L917" s="83"/>
      <c r="M917" s="83"/>
      <c r="N917" s="83"/>
      <c r="O917" s="83"/>
      <c r="P917" s="83"/>
      <c r="Q917" s="83"/>
      <c r="R917" s="83"/>
      <c r="S917" s="83"/>
      <c r="T917" s="83"/>
      <c r="U917" s="99">
        <f>COUNTIF(通讯通路门店!$S:$S,$G917)</f>
        <v>0</v>
      </c>
      <c r="V917" s="99">
        <f>COUNTIFS(通讯通路门店!$S:$S,$G917,通讯通路门店!$J:$J,"综合卖场")</f>
        <v>0</v>
      </c>
      <c r="W917" s="99">
        <f>SUMIFS(通讯通路门店!$AJ:$AJ,通讯通路门店!$S:$S,通讯客户沙盘!$G917)</f>
        <v>0</v>
      </c>
      <c r="X917" s="99">
        <f t="shared" si="70"/>
        <v>0</v>
      </c>
      <c r="Y917" s="99">
        <f>COUNTIFS(通讯通路门店!$S:$S,$G917,通讯通路门店!$J:$J,"荣耀体验店")+COUNTIFS(通讯通路门店!$S:$S,$G917,通讯通路门店!$J:$J,"荣耀授权专卖店")</f>
        <v>0</v>
      </c>
      <c r="Z917" s="99">
        <f>COUNTIFS(通讯通路门店!$S:$S,$G917,通讯通路门店!$J:$J,"VIVO体验店")</f>
        <v>0</v>
      </c>
      <c r="AA917" s="99">
        <f>COUNTIFS(通讯通路门店!$S:$S,$G917,通讯通路门店!$J:$J,"OPPO体验店")</f>
        <v>0</v>
      </c>
      <c r="AB917" s="99">
        <f>COUNTIFS(通讯通路门店!$S:$S,$G917,通讯通路门店!$J:$J,"华为授权体验店")+COUNTIFS(通讯通路门店!$S:$S,$G917,通讯通路门店!$J:$J,"华为堡垒店")</f>
        <v>0</v>
      </c>
      <c r="AC917" s="99">
        <f>COUNTIFS(通讯通路门店!$S:$S,$G917,通讯通路门店!$J:$J,"小米体验店")</f>
        <v>0</v>
      </c>
      <c r="AD917" s="99">
        <f>COUNTIFS(通讯通路门店!$S:$S,$G917,通讯通路门店!$J:$J,"苹果体验店")</f>
        <v>0</v>
      </c>
      <c r="AE917" s="99">
        <f>COUNTIFS(通讯通路门店!$S:$S,$G917,通讯通路门店!$J:$J,"其他品牌专卖店")</f>
        <v>0</v>
      </c>
      <c r="AF917" s="99">
        <f>SUMIFS(通讯通路门店!$BI:$BI,通讯通路门店!$S:$S,$G917)</f>
        <v>0</v>
      </c>
      <c r="AG917" s="99">
        <f>SUMIFS(通讯通路门店!$BH:$BH,通讯通路门店!$S:$S,$G917)</f>
        <v>0</v>
      </c>
      <c r="AH917" s="99">
        <f t="shared" si="71"/>
        <v>0</v>
      </c>
      <c r="AI917" s="99">
        <f>SUMIFS(通讯通路门店!$BB:$BB,通讯通路门店!$S:$S,$G917)</f>
        <v>0</v>
      </c>
      <c r="AJ917" s="99">
        <f>SUMIFS(通讯通路门店!$BE:$BE,通讯通路门店!$S:$S,$G917)</f>
        <v>0</v>
      </c>
      <c r="AK917" s="99">
        <f>SUMIFS(通讯通路门店!$BG:$BG,通讯通路门店!$S:$S,$G917)</f>
        <v>0</v>
      </c>
      <c r="AL917" s="99">
        <f>SUMIFS(通讯通路门店!$BC:$BC,通讯通路门店!$S:$S,$G917)</f>
        <v>0</v>
      </c>
      <c r="AM917" s="99">
        <f>SUMIFS(通讯通路门店!$BD:$BD,通讯通路门店!$S:$S,$G917)</f>
        <v>0</v>
      </c>
      <c r="AN917" s="99">
        <f>SUMIFS(通讯通路门店!$BF:$BF,通讯通路门店!$S:$S,$G917)</f>
        <v>0</v>
      </c>
      <c r="AO917" s="99">
        <f t="shared" si="72"/>
        <v>0</v>
      </c>
      <c r="AP917" s="99">
        <f>SUMIFS(通讯通路门店!$K:$K,通讯通路门店!$S:$S,$G917)</f>
        <v>0</v>
      </c>
      <c r="AQ917" s="83"/>
      <c r="AR917" s="99">
        <f>SUMIFS(通讯通路门店!$T:$T,通讯通路门店!$S:$S,$G917)</f>
        <v>0</v>
      </c>
      <c r="AS917" s="99">
        <f>SUMIFS(通讯通路门店!$U:$U,通讯通路门店!$S:$S,$G917)</f>
        <v>0</v>
      </c>
      <c r="AT917" s="99">
        <f>SUMIFS(通讯通路门店!$V:$V,通讯通路门店!$S:$S,$G917)</f>
        <v>0</v>
      </c>
      <c r="AU917" s="99">
        <f>SUMIFS(通讯通路门店!$W:$W,通讯通路门店!$S:$S,$G917)</f>
        <v>0</v>
      </c>
      <c r="AV917" s="99">
        <f>SUMIFS(通讯通路门店!$Z:$Z,通讯通路门店!$S:$S,$G917)</f>
        <v>0</v>
      </c>
      <c r="AW917" s="99">
        <f>SUMIFS(通讯通路门店!$AB:$AB,通讯通路门店!$S:$S,$G917)</f>
        <v>0</v>
      </c>
      <c r="AX917" s="99">
        <f>SUMIFS(通讯通路门店!$X:$X,通讯通路门店!$S:$S,$G917)</f>
        <v>0</v>
      </c>
      <c r="AY917" s="99">
        <f>SUMIFS(通讯通路门店!$Y:$Y,通讯通路门店!$S:$S,$G917)</f>
        <v>0</v>
      </c>
      <c r="AZ917" s="99">
        <f>SUMIFS(通讯通路门店!$AA:$AA,通讯通路门店!$S:$S,$G917)</f>
        <v>0</v>
      </c>
      <c r="BA917" s="99">
        <f t="shared" si="73"/>
        <v>0</v>
      </c>
      <c r="BB917" s="99">
        <f t="shared" si="74"/>
        <v>0</v>
      </c>
      <c r="BC917" s="99">
        <f>SUMIFS(通讯通路门店!$W:$W,通讯通路门店!$S:$S,$G917,通讯通路门店!$J:$J,"荣耀体验店")+SUMIFS(通讯通路门店!$W:$W,通讯通路门店!$S:$S,$G917,通讯通路门店!$J:$J,"荣耀授权专卖店")</f>
        <v>0</v>
      </c>
      <c r="BD917" s="99">
        <f>SUMIFS(通讯通路门店!$Z:$Z,通讯通路门店!$S:$S,$G917,通讯通路门店!$J:$J,"VIVO体验店")</f>
        <v>0</v>
      </c>
      <c r="BE917" s="99">
        <f>SUMIFS(通讯通路门店!$AB:$AB,通讯通路门店!$S:$S,$G917,通讯通路门店!$J:$J,"OPPO体验店")</f>
        <v>0</v>
      </c>
      <c r="BF917" s="99">
        <f>SUMIFS(通讯通路门店!$X:$X,通讯通路门店!$S:$S,$G917,通讯通路门店!$J:$J,"华为授权体验店")+SUMIFS(通讯通路门店!$AA:$AA,通讯通路门店!$S:$S,$G917,通讯通路门店!$J:$J,"华为堡垒店")</f>
        <v>0</v>
      </c>
      <c r="BG917" s="99">
        <f>SUMIFS(通讯通路门店!$Y:$Y,通讯通路门店!$S:$S,$G917,通讯通路门店!$J:$J,"小米体验店")</f>
        <v>0</v>
      </c>
      <c r="BH917" s="99">
        <f>SUMIFS(通讯通路门店!$AA:$AA,通讯通路门店!$S:$S,$G917,通讯通路门店!$J:$J,"苹果体验店")</f>
        <v>0</v>
      </c>
      <c r="BI917" s="99">
        <f>SUMIFS(通讯通路门店!$K:$K,通讯通路门店!$S:$S,$G917,通讯通路门店!$J:$J,"其他品牌专卖店")</f>
        <v>0</v>
      </c>
      <c r="BJ917" s="99">
        <f>SUMIFS(通讯通路门店!$AC:$AC,通讯通路门店!$S:$S,$G917)</f>
        <v>0</v>
      </c>
      <c r="BK917" s="99">
        <f>SUMIFS(通讯通路门店!$AD:$AD,通讯通路门店!$S:$S,$G917)</f>
        <v>0</v>
      </c>
      <c r="BL917" s="99">
        <f>SUMIFS(通讯通路门店!$AE:$AE,通讯通路门店!$S:$S,$G917)</f>
        <v>0</v>
      </c>
      <c r="BM917" s="99">
        <f>SUMIFS(通讯通路门店!$AF:$AF,通讯通路门店!$S:$S,$G917)</f>
        <v>0</v>
      </c>
      <c r="BN917" s="99">
        <f>SUMIFS(通讯通路门店!$AG:$AG,通讯通路门店!$S:$S,$G917)</f>
        <v>0</v>
      </c>
      <c r="BO917" s="99">
        <f>SUMIFS(通讯通路门店!$AH:$AH,通讯通路门店!$S:$S,$G917)</f>
        <v>0</v>
      </c>
      <c r="BP917" s="99">
        <f>SUMIFS(通讯通路门店!$AI:$AI,通讯通路门店!$S:$S,$G917)</f>
        <v>0</v>
      </c>
      <c r="BQ917" s="83"/>
    </row>
    <row r="918" spans="1:69">
      <c r="A918" s="99" t="str">
        <f>IFERROR(_xlfn.XLOOKUP($G918,通讯通路门店!$S$4:$S$993933,通讯通路门店!$A$4:$A$993933,0,0),"")</f>
        <v/>
      </c>
      <c r="B918" s="99" t="str">
        <f>IFERROR(_xlfn.XLOOKUP($G918,通讯通路门店!$S$4:$S$993933,通讯通路门店!$B$4:$B$993933,0,0),"")</f>
        <v/>
      </c>
      <c r="C918" s="99" t="str">
        <f>IFERROR(_xlfn.XLOOKUP($G918,通讯通路门店!$S$4:$S$993933,通讯通路门店!$C$4:$C$993933,0,0),"")</f>
        <v/>
      </c>
      <c r="D918" s="99" t="str">
        <f>IFERROR(_xlfn.XLOOKUP($G918,通讯通路门店!$S$4:$S$993933,通讯通路门店!$D$4:$D$993933,0,0),"")</f>
        <v/>
      </c>
      <c r="E918" s="83"/>
      <c r="F918" s="83"/>
      <c r="G918" s="101" t="e">
        <v>#N/A</v>
      </c>
      <c r="H918" s="102" t="str">
        <f>IFERROR(_xlfn.XLOOKUP($G918,通讯通路门店!$S$4:$S$993933,通讯通路门店!$R$4:$R$993933,0,0),"")</f>
        <v/>
      </c>
      <c r="I918" s="83"/>
      <c r="J918" s="83"/>
      <c r="K918" s="83"/>
      <c r="L918" s="83"/>
      <c r="M918" s="83"/>
      <c r="N918" s="83"/>
      <c r="O918" s="83"/>
      <c r="P918" s="83"/>
      <c r="Q918" s="83"/>
      <c r="R918" s="83"/>
      <c r="S918" s="83"/>
      <c r="T918" s="83"/>
      <c r="U918" s="99">
        <f>COUNTIF(通讯通路门店!$S:$S,$G918)</f>
        <v>0</v>
      </c>
      <c r="V918" s="99">
        <f>COUNTIFS(通讯通路门店!$S:$S,$G918,通讯通路门店!$J:$J,"综合卖场")</f>
        <v>0</v>
      </c>
      <c r="W918" s="99">
        <f>SUMIFS(通讯通路门店!$AJ:$AJ,通讯通路门店!$S:$S,通讯客户沙盘!$G918)</f>
        <v>0</v>
      </c>
      <c r="X918" s="99">
        <f t="shared" si="70"/>
        <v>0</v>
      </c>
      <c r="Y918" s="99">
        <f>COUNTIFS(通讯通路门店!$S:$S,$G918,通讯通路门店!$J:$J,"荣耀体验店")+COUNTIFS(通讯通路门店!$S:$S,$G918,通讯通路门店!$J:$J,"荣耀授权专卖店")</f>
        <v>0</v>
      </c>
      <c r="Z918" s="99">
        <f>COUNTIFS(通讯通路门店!$S:$S,$G918,通讯通路门店!$J:$J,"VIVO体验店")</f>
        <v>0</v>
      </c>
      <c r="AA918" s="99">
        <f>COUNTIFS(通讯通路门店!$S:$S,$G918,通讯通路门店!$J:$J,"OPPO体验店")</f>
        <v>0</v>
      </c>
      <c r="AB918" s="99">
        <f>COUNTIFS(通讯通路门店!$S:$S,$G918,通讯通路门店!$J:$J,"华为授权体验店")+COUNTIFS(通讯通路门店!$S:$S,$G918,通讯通路门店!$J:$J,"华为堡垒店")</f>
        <v>0</v>
      </c>
      <c r="AC918" s="99">
        <f>COUNTIFS(通讯通路门店!$S:$S,$G918,通讯通路门店!$J:$J,"小米体验店")</f>
        <v>0</v>
      </c>
      <c r="AD918" s="99">
        <f>COUNTIFS(通讯通路门店!$S:$S,$G918,通讯通路门店!$J:$J,"苹果体验店")</f>
        <v>0</v>
      </c>
      <c r="AE918" s="99">
        <f>COUNTIFS(通讯通路门店!$S:$S,$G918,通讯通路门店!$J:$J,"其他品牌专卖店")</f>
        <v>0</v>
      </c>
      <c r="AF918" s="99">
        <f>SUMIFS(通讯通路门店!$BI:$BI,通讯通路门店!$S:$S,$G918)</f>
        <v>0</v>
      </c>
      <c r="AG918" s="99">
        <f>SUMIFS(通讯通路门店!$BH:$BH,通讯通路门店!$S:$S,$G918)</f>
        <v>0</v>
      </c>
      <c r="AH918" s="99">
        <f t="shared" si="71"/>
        <v>0</v>
      </c>
      <c r="AI918" s="99">
        <f>SUMIFS(通讯通路门店!$BB:$BB,通讯通路门店!$S:$S,$G918)</f>
        <v>0</v>
      </c>
      <c r="AJ918" s="99">
        <f>SUMIFS(通讯通路门店!$BE:$BE,通讯通路门店!$S:$S,$G918)</f>
        <v>0</v>
      </c>
      <c r="AK918" s="99">
        <f>SUMIFS(通讯通路门店!$BG:$BG,通讯通路门店!$S:$S,$G918)</f>
        <v>0</v>
      </c>
      <c r="AL918" s="99">
        <f>SUMIFS(通讯通路门店!$BC:$BC,通讯通路门店!$S:$S,$G918)</f>
        <v>0</v>
      </c>
      <c r="AM918" s="99">
        <f>SUMIFS(通讯通路门店!$BD:$BD,通讯通路门店!$S:$S,$G918)</f>
        <v>0</v>
      </c>
      <c r="AN918" s="99">
        <f>SUMIFS(通讯通路门店!$BF:$BF,通讯通路门店!$S:$S,$G918)</f>
        <v>0</v>
      </c>
      <c r="AO918" s="99">
        <f t="shared" si="72"/>
        <v>0</v>
      </c>
      <c r="AP918" s="99">
        <f>SUMIFS(通讯通路门店!$K:$K,通讯通路门店!$S:$S,$G918)</f>
        <v>0</v>
      </c>
      <c r="AQ918" s="83"/>
      <c r="AR918" s="99">
        <f>SUMIFS(通讯通路门店!$T:$T,通讯通路门店!$S:$S,$G918)</f>
        <v>0</v>
      </c>
      <c r="AS918" s="99">
        <f>SUMIFS(通讯通路门店!$U:$U,通讯通路门店!$S:$S,$G918)</f>
        <v>0</v>
      </c>
      <c r="AT918" s="99">
        <f>SUMIFS(通讯通路门店!$V:$V,通讯通路门店!$S:$S,$G918)</f>
        <v>0</v>
      </c>
      <c r="AU918" s="99">
        <f>SUMIFS(通讯通路门店!$W:$W,通讯通路门店!$S:$S,$G918)</f>
        <v>0</v>
      </c>
      <c r="AV918" s="99">
        <f>SUMIFS(通讯通路门店!$Z:$Z,通讯通路门店!$S:$S,$G918)</f>
        <v>0</v>
      </c>
      <c r="AW918" s="99">
        <f>SUMIFS(通讯通路门店!$AB:$AB,通讯通路门店!$S:$S,$G918)</f>
        <v>0</v>
      </c>
      <c r="AX918" s="99">
        <f>SUMIFS(通讯通路门店!$X:$X,通讯通路门店!$S:$S,$G918)</f>
        <v>0</v>
      </c>
      <c r="AY918" s="99">
        <f>SUMIFS(通讯通路门店!$Y:$Y,通讯通路门店!$S:$S,$G918)</f>
        <v>0</v>
      </c>
      <c r="AZ918" s="99">
        <f>SUMIFS(通讯通路门店!$AA:$AA,通讯通路门店!$S:$S,$G918)</f>
        <v>0</v>
      </c>
      <c r="BA918" s="99">
        <f t="shared" si="73"/>
        <v>0</v>
      </c>
      <c r="BB918" s="99">
        <f t="shared" si="74"/>
        <v>0</v>
      </c>
      <c r="BC918" s="99">
        <f>SUMIFS(通讯通路门店!$W:$W,通讯通路门店!$S:$S,$G918,通讯通路门店!$J:$J,"荣耀体验店")+SUMIFS(通讯通路门店!$W:$W,通讯通路门店!$S:$S,$G918,通讯通路门店!$J:$J,"荣耀授权专卖店")</f>
        <v>0</v>
      </c>
      <c r="BD918" s="99">
        <f>SUMIFS(通讯通路门店!$Z:$Z,通讯通路门店!$S:$S,$G918,通讯通路门店!$J:$J,"VIVO体验店")</f>
        <v>0</v>
      </c>
      <c r="BE918" s="99">
        <f>SUMIFS(通讯通路门店!$AB:$AB,通讯通路门店!$S:$S,$G918,通讯通路门店!$J:$J,"OPPO体验店")</f>
        <v>0</v>
      </c>
      <c r="BF918" s="99">
        <f>SUMIFS(通讯通路门店!$X:$X,通讯通路门店!$S:$S,$G918,通讯通路门店!$J:$J,"华为授权体验店")+SUMIFS(通讯通路门店!$AA:$AA,通讯通路门店!$S:$S,$G918,通讯通路门店!$J:$J,"华为堡垒店")</f>
        <v>0</v>
      </c>
      <c r="BG918" s="99">
        <f>SUMIFS(通讯通路门店!$Y:$Y,通讯通路门店!$S:$S,$G918,通讯通路门店!$J:$J,"小米体验店")</f>
        <v>0</v>
      </c>
      <c r="BH918" s="99">
        <f>SUMIFS(通讯通路门店!$AA:$AA,通讯通路门店!$S:$S,$G918,通讯通路门店!$J:$J,"苹果体验店")</f>
        <v>0</v>
      </c>
      <c r="BI918" s="99">
        <f>SUMIFS(通讯通路门店!$K:$K,通讯通路门店!$S:$S,$G918,通讯通路门店!$J:$J,"其他品牌专卖店")</f>
        <v>0</v>
      </c>
      <c r="BJ918" s="99">
        <f>SUMIFS(通讯通路门店!$AC:$AC,通讯通路门店!$S:$S,$G918)</f>
        <v>0</v>
      </c>
      <c r="BK918" s="99">
        <f>SUMIFS(通讯通路门店!$AD:$AD,通讯通路门店!$S:$S,$G918)</f>
        <v>0</v>
      </c>
      <c r="BL918" s="99">
        <f>SUMIFS(通讯通路门店!$AE:$AE,通讯通路门店!$S:$S,$G918)</f>
        <v>0</v>
      </c>
      <c r="BM918" s="99">
        <f>SUMIFS(通讯通路门店!$AF:$AF,通讯通路门店!$S:$S,$G918)</f>
        <v>0</v>
      </c>
      <c r="BN918" s="99">
        <f>SUMIFS(通讯通路门店!$AG:$AG,通讯通路门店!$S:$S,$G918)</f>
        <v>0</v>
      </c>
      <c r="BO918" s="99">
        <f>SUMIFS(通讯通路门店!$AH:$AH,通讯通路门店!$S:$S,$G918)</f>
        <v>0</v>
      </c>
      <c r="BP918" s="99">
        <f>SUMIFS(通讯通路门店!$AI:$AI,通讯通路门店!$S:$S,$G918)</f>
        <v>0</v>
      </c>
      <c r="BQ918" s="83"/>
    </row>
    <row r="919" spans="1:69">
      <c r="A919" s="99" t="str">
        <f>IFERROR(_xlfn.XLOOKUP($G919,通讯通路门店!$S$4:$S$993933,通讯通路门店!$A$4:$A$993933,0,0),"")</f>
        <v/>
      </c>
      <c r="B919" s="99" t="str">
        <f>IFERROR(_xlfn.XLOOKUP($G919,通讯通路门店!$S$4:$S$993933,通讯通路门店!$B$4:$B$993933,0,0),"")</f>
        <v/>
      </c>
      <c r="C919" s="99" t="str">
        <f>IFERROR(_xlfn.XLOOKUP($G919,通讯通路门店!$S$4:$S$993933,通讯通路门店!$C$4:$C$993933,0,0),"")</f>
        <v/>
      </c>
      <c r="D919" s="99" t="str">
        <f>IFERROR(_xlfn.XLOOKUP($G919,通讯通路门店!$S$4:$S$993933,通讯通路门店!$D$4:$D$993933,0,0),"")</f>
        <v/>
      </c>
      <c r="E919" s="83"/>
      <c r="F919" s="83"/>
      <c r="G919" s="101" t="e">
        <v>#N/A</v>
      </c>
      <c r="H919" s="102" t="str">
        <f>IFERROR(_xlfn.XLOOKUP($G919,通讯通路门店!$S$4:$S$993933,通讯通路门店!$R$4:$R$993933,0,0),"")</f>
        <v/>
      </c>
      <c r="I919" s="83"/>
      <c r="J919" s="83"/>
      <c r="K919" s="83"/>
      <c r="L919" s="83"/>
      <c r="M919" s="83"/>
      <c r="N919" s="83"/>
      <c r="O919" s="83"/>
      <c r="P919" s="83"/>
      <c r="Q919" s="83"/>
      <c r="R919" s="83"/>
      <c r="S919" s="83"/>
      <c r="T919" s="83"/>
      <c r="U919" s="99">
        <f>COUNTIF(通讯通路门店!$S:$S,$G919)</f>
        <v>0</v>
      </c>
      <c r="V919" s="99">
        <f>COUNTIFS(通讯通路门店!$S:$S,$G919,通讯通路门店!$J:$J,"综合卖场")</f>
        <v>0</v>
      </c>
      <c r="W919" s="99">
        <f>SUMIFS(通讯通路门店!$AJ:$AJ,通讯通路门店!$S:$S,通讯客户沙盘!$G919)</f>
        <v>0</v>
      </c>
      <c r="X919" s="99">
        <f t="shared" si="70"/>
        <v>0</v>
      </c>
      <c r="Y919" s="99">
        <f>COUNTIFS(通讯通路门店!$S:$S,$G919,通讯通路门店!$J:$J,"荣耀体验店")+COUNTIFS(通讯通路门店!$S:$S,$G919,通讯通路门店!$J:$J,"荣耀授权专卖店")</f>
        <v>0</v>
      </c>
      <c r="Z919" s="99">
        <f>COUNTIFS(通讯通路门店!$S:$S,$G919,通讯通路门店!$J:$J,"VIVO体验店")</f>
        <v>0</v>
      </c>
      <c r="AA919" s="99">
        <f>COUNTIFS(通讯通路门店!$S:$S,$G919,通讯通路门店!$J:$J,"OPPO体验店")</f>
        <v>0</v>
      </c>
      <c r="AB919" s="99">
        <f>COUNTIFS(通讯通路门店!$S:$S,$G919,通讯通路门店!$J:$J,"华为授权体验店")+COUNTIFS(通讯通路门店!$S:$S,$G919,通讯通路门店!$J:$J,"华为堡垒店")</f>
        <v>0</v>
      </c>
      <c r="AC919" s="99">
        <f>COUNTIFS(通讯通路门店!$S:$S,$G919,通讯通路门店!$J:$J,"小米体验店")</f>
        <v>0</v>
      </c>
      <c r="AD919" s="99">
        <f>COUNTIFS(通讯通路门店!$S:$S,$G919,通讯通路门店!$J:$J,"苹果体验店")</f>
        <v>0</v>
      </c>
      <c r="AE919" s="99">
        <f>COUNTIFS(通讯通路门店!$S:$S,$G919,通讯通路门店!$J:$J,"其他品牌专卖店")</f>
        <v>0</v>
      </c>
      <c r="AF919" s="99">
        <f>SUMIFS(通讯通路门店!$BI:$BI,通讯通路门店!$S:$S,$G919)</f>
        <v>0</v>
      </c>
      <c r="AG919" s="99">
        <f>SUMIFS(通讯通路门店!$BH:$BH,通讯通路门店!$S:$S,$G919)</f>
        <v>0</v>
      </c>
      <c r="AH919" s="99">
        <f t="shared" si="71"/>
        <v>0</v>
      </c>
      <c r="AI919" s="99">
        <f>SUMIFS(通讯通路门店!$BB:$BB,通讯通路门店!$S:$S,$G919)</f>
        <v>0</v>
      </c>
      <c r="AJ919" s="99">
        <f>SUMIFS(通讯通路门店!$BE:$BE,通讯通路门店!$S:$S,$G919)</f>
        <v>0</v>
      </c>
      <c r="AK919" s="99">
        <f>SUMIFS(通讯通路门店!$BG:$BG,通讯通路门店!$S:$S,$G919)</f>
        <v>0</v>
      </c>
      <c r="AL919" s="99">
        <f>SUMIFS(通讯通路门店!$BC:$BC,通讯通路门店!$S:$S,$G919)</f>
        <v>0</v>
      </c>
      <c r="AM919" s="99">
        <f>SUMIFS(通讯通路门店!$BD:$BD,通讯通路门店!$S:$S,$G919)</f>
        <v>0</v>
      </c>
      <c r="AN919" s="99">
        <f>SUMIFS(通讯通路门店!$BF:$BF,通讯通路门店!$S:$S,$G919)</f>
        <v>0</v>
      </c>
      <c r="AO919" s="99">
        <f t="shared" si="72"/>
        <v>0</v>
      </c>
      <c r="AP919" s="99">
        <f>SUMIFS(通讯通路门店!$K:$K,通讯通路门店!$S:$S,$G919)</f>
        <v>0</v>
      </c>
      <c r="AQ919" s="83"/>
      <c r="AR919" s="99">
        <f>SUMIFS(通讯通路门店!$T:$T,通讯通路门店!$S:$S,$G919)</f>
        <v>0</v>
      </c>
      <c r="AS919" s="99">
        <f>SUMIFS(通讯通路门店!$U:$U,通讯通路门店!$S:$S,$G919)</f>
        <v>0</v>
      </c>
      <c r="AT919" s="99">
        <f>SUMIFS(通讯通路门店!$V:$V,通讯通路门店!$S:$S,$G919)</f>
        <v>0</v>
      </c>
      <c r="AU919" s="99">
        <f>SUMIFS(通讯通路门店!$W:$W,通讯通路门店!$S:$S,$G919)</f>
        <v>0</v>
      </c>
      <c r="AV919" s="99">
        <f>SUMIFS(通讯通路门店!$Z:$Z,通讯通路门店!$S:$S,$G919)</f>
        <v>0</v>
      </c>
      <c r="AW919" s="99">
        <f>SUMIFS(通讯通路门店!$AB:$AB,通讯通路门店!$S:$S,$G919)</f>
        <v>0</v>
      </c>
      <c r="AX919" s="99">
        <f>SUMIFS(通讯通路门店!$X:$X,通讯通路门店!$S:$S,$G919)</f>
        <v>0</v>
      </c>
      <c r="AY919" s="99">
        <f>SUMIFS(通讯通路门店!$Y:$Y,通讯通路门店!$S:$S,$G919)</f>
        <v>0</v>
      </c>
      <c r="AZ919" s="99">
        <f>SUMIFS(通讯通路门店!$AA:$AA,通讯通路门店!$S:$S,$G919)</f>
        <v>0</v>
      </c>
      <c r="BA919" s="99">
        <f t="shared" si="73"/>
        <v>0</v>
      </c>
      <c r="BB919" s="99">
        <f t="shared" si="74"/>
        <v>0</v>
      </c>
      <c r="BC919" s="99">
        <f>SUMIFS(通讯通路门店!$W:$W,通讯通路门店!$S:$S,$G919,通讯通路门店!$J:$J,"荣耀体验店")+SUMIFS(通讯通路门店!$W:$W,通讯通路门店!$S:$S,$G919,通讯通路门店!$J:$J,"荣耀授权专卖店")</f>
        <v>0</v>
      </c>
      <c r="BD919" s="99">
        <f>SUMIFS(通讯通路门店!$Z:$Z,通讯通路门店!$S:$S,$G919,通讯通路门店!$J:$J,"VIVO体验店")</f>
        <v>0</v>
      </c>
      <c r="BE919" s="99">
        <f>SUMIFS(通讯通路门店!$AB:$AB,通讯通路门店!$S:$S,$G919,通讯通路门店!$J:$J,"OPPO体验店")</f>
        <v>0</v>
      </c>
      <c r="BF919" s="99">
        <f>SUMIFS(通讯通路门店!$X:$X,通讯通路门店!$S:$S,$G919,通讯通路门店!$J:$J,"华为授权体验店")+SUMIFS(通讯通路门店!$AA:$AA,通讯通路门店!$S:$S,$G919,通讯通路门店!$J:$J,"华为堡垒店")</f>
        <v>0</v>
      </c>
      <c r="BG919" s="99">
        <f>SUMIFS(通讯通路门店!$Y:$Y,通讯通路门店!$S:$S,$G919,通讯通路门店!$J:$J,"小米体验店")</f>
        <v>0</v>
      </c>
      <c r="BH919" s="99">
        <f>SUMIFS(通讯通路门店!$AA:$AA,通讯通路门店!$S:$S,$G919,通讯通路门店!$J:$J,"苹果体验店")</f>
        <v>0</v>
      </c>
      <c r="BI919" s="99">
        <f>SUMIFS(通讯通路门店!$K:$K,通讯通路门店!$S:$S,$G919,通讯通路门店!$J:$J,"其他品牌专卖店")</f>
        <v>0</v>
      </c>
      <c r="BJ919" s="99">
        <f>SUMIFS(通讯通路门店!$AC:$AC,通讯通路门店!$S:$S,$G919)</f>
        <v>0</v>
      </c>
      <c r="BK919" s="99">
        <f>SUMIFS(通讯通路门店!$AD:$AD,通讯通路门店!$S:$S,$G919)</f>
        <v>0</v>
      </c>
      <c r="BL919" s="99">
        <f>SUMIFS(通讯通路门店!$AE:$AE,通讯通路门店!$S:$S,$G919)</f>
        <v>0</v>
      </c>
      <c r="BM919" s="99">
        <f>SUMIFS(通讯通路门店!$AF:$AF,通讯通路门店!$S:$S,$G919)</f>
        <v>0</v>
      </c>
      <c r="BN919" s="99">
        <f>SUMIFS(通讯通路门店!$AG:$AG,通讯通路门店!$S:$S,$G919)</f>
        <v>0</v>
      </c>
      <c r="BO919" s="99">
        <f>SUMIFS(通讯通路门店!$AH:$AH,通讯通路门店!$S:$S,$G919)</f>
        <v>0</v>
      </c>
      <c r="BP919" s="99">
        <f>SUMIFS(通讯通路门店!$AI:$AI,通讯通路门店!$S:$S,$G919)</f>
        <v>0</v>
      </c>
      <c r="BQ919" s="83"/>
    </row>
    <row r="920" spans="1:69">
      <c r="A920" s="99" t="str">
        <f>IFERROR(_xlfn.XLOOKUP($G920,通讯通路门店!$S$4:$S$993933,通讯通路门店!$A$4:$A$993933,0,0),"")</f>
        <v>海南省</v>
      </c>
      <c r="B920" s="99" t="str">
        <f>IFERROR(_xlfn.XLOOKUP($G920,通讯通路门店!$S$4:$S$993933,通讯通路门店!$B$4:$B$993933,0,0),"")</f>
        <v>昌江黎族自治县</v>
      </c>
      <c r="C920" s="99" t="str">
        <f>IFERROR(_xlfn.XLOOKUP($G920,通讯通路门店!$S$4:$S$993933,通讯通路门店!$C$4:$C$993933,0,0),"")</f>
        <v>昌江黎族自治县</v>
      </c>
      <c r="D920" s="99" t="str">
        <f>IFERROR(_xlfn.XLOOKUP($G920,通讯通路门店!$S$4:$S$993933,通讯通路门店!$D$4:$D$993933,0,0),"")</f>
        <v>叉河镇</v>
      </c>
      <c r="E920" s="83"/>
      <c r="F920" s="83"/>
      <c r="G920" s="101"/>
      <c r="H920" s="102">
        <f>IFERROR(_xlfn.XLOOKUP($G920,通讯通路门店!$S$4:$S$993933,通讯通路门店!$R$4:$R$993933,0,0),"")</f>
        <v>0</v>
      </c>
      <c r="I920" s="83"/>
      <c r="J920" s="83"/>
      <c r="K920" s="83"/>
      <c r="L920" s="83"/>
      <c r="M920" s="83"/>
      <c r="N920" s="83"/>
      <c r="O920" s="83"/>
      <c r="P920" s="83"/>
      <c r="Q920" s="83"/>
      <c r="R920" s="83"/>
      <c r="S920" s="83"/>
      <c r="T920" s="83"/>
      <c r="U920" s="99">
        <f>COUNTIF(通讯通路门店!$S:$S,$G920)</f>
        <v>0</v>
      </c>
      <c r="V920" s="99">
        <f>COUNTIFS(通讯通路门店!$S:$S,$G920,通讯通路门店!$J:$J,"综合卖场")</f>
        <v>0</v>
      </c>
      <c r="W920" s="99">
        <f>SUMIFS(通讯通路门店!$AJ:$AJ,通讯通路门店!$S:$S,通讯客户沙盘!$G920)</f>
        <v>0</v>
      </c>
      <c r="X920" s="99">
        <f t="shared" si="70"/>
        <v>0</v>
      </c>
      <c r="Y920" s="99">
        <f>COUNTIFS(通讯通路门店!$S:$S,$G920,通讯通路门店!$J:$J,"荣耀体验店")+COUNTIFS(通讯通路门店!$S:$S,$G920,通讯通路门店!$J:$J,"荣耀授权专卖店")</f>
        <v>0</v>
      </c>
      <c r="Z920" s="99">
        <f>COUNTIFS(通讯通路门店!$S:$S,$G920,通讯通路门店!$J:$J,"VIVO体验店")</f>
        <v>0</v>
      </c>
      <c r="AA920" s="99">
        <f>COUNTIFS(通讯通路门店!$S:$S,$G920,通讯通路门店!$J:$J,"OPPO体验店")</f>
        <v>0</v>
      </c>
      <c r="AB920" s="99">
        <f>COUNTIFS(通讯通路门店!$S:$S,$G920,通讯通路门店!$J:$J,"华为授权体验店")+COUNTIFS(通讯通路门店!$S:$S,$G920,通讯通路门店!$J:$J,"华为堡垒店")</f>
        <v>0</v>
      </c>
      <c r="AC920" s="99">
        <f>COUNTIFS(通讯通路门店!$S:$S,$G920,通讯通路门店!$J:$J,"小米体验店")</f>
        <v>0</v>
      </c>
      <c r="AD920" s="99">
        <f>COUNTIFS(通讯通路门店!$S:$S,$G920,通讯通路门店!$J:$J,"苹果体验店")</f>
        <v>0</v>
      </c>
      <c r="AE920" s="99">
        <f>COUNTIFS(通讯通路门店!$S:$S,$G920,通讯通路门店!$J:$J,"其他品牌专卖店")</f>
        <v>0</v>
      </c>
      <c r="AF920" s="99">
        <f>SUMIFS(通讯通路门店!$BI:$BI,通讯通路门店!$S:$S,$G920)</f>
        <v>0</v>
      </c>
      <c r="AG920" s="99">
        <f>SUMIFS(通讯通路门店!$BH:$BH,通讯通路门店!$S:$S,$G920)</f>
        <v>0</v>
      </c>
      <c r="AH920" s="99">
        <f t="shared" si="71"/>
        <v>0</v>
      </c>
      <c r="AI920" s="99">
        <f>SUMIFS(通讯通路门店!$BB:$BB,通讯通路门店!$S:$S,$G920)</f>
        <v>0</v>
      </c>
      <c r="AJ920" s="99">
        <f>SUMIFS(通讯通路门店!$BE:$BE,通讯通路门店!$S:$S,$G920)</f>
        <v>0</v>
      </c>
      <c r="AK920" s="99">
        <f>SUMIFS(通讯通路门店!$BG:$BG,通讯通路门店!$S:$S,$G920)</f>
        <v>0</v>
      </c>
      <c r="AL920" s="99">
        <f>SUMIFS(通讯通路门店!$BC:$BC,通讯通路门店!$S:$S,$G920)</f>
        <v>0</v>
      </c>
      <c r="AM920" s="99">
        <f>SUMIFS(通讯通路门店!$BD:$BD,通讯通路门店!$S:$S,$G920)</f>
        <v>0</v>
      </c>
      <c r="AN920" s="99">
        <f>SUMIFS(通讯通路门店!$BF:$BF,通讯通路门店!$S:$S,$G920)</f>
        <v>0</v>
      </c>
      <c r="AO920" s="99">
        <f t="shared" si="72"/>
        <v>0</v>
      </c>
      <c r="AP920" s="99">
        <f>SUMIFS(通讯通路门店!$K:$K,通讯通路门店!$S:$S,$G920)</f>
        <v>0</v>
      </c>
      <c r="AQ920" s="83"/>
      <c r="AR920" s="99">
        <f>SUMIFS(通讯通路门店!$T:$T,通讯通路门店!$S:$S,$G920)</f>
        <v>0</v>
      </c>
      <c r="AS920" s="99">
        <f>SUMIFS(通讯通路门店!$U:$U,通讯通路门店!$S:$S,$G920)</f>
        <v>0</v>
      </c>
      <c r="AT920" s="99">
        <f>SUMIFS(通讯通路门店!$V:$V,通讯通路门店!$S:$S,$G920)</f>
        <v>0</v>
      </c>
      <c r="AU920" s="99">
        <f>SUMIFS(通讯通路门店!$W:$W,通讯通路门店!$S:$S,$G920)</f>
        <v>0</v>
      </c>
      <c r="AV920" s="99">
        <f>SUMIFS(通讯通路门店!$Z:$Z,通讯通路门店!$S:$S,$G920)</f>
        <v>0</v>
      </c>
      <c r="AW920" s="99">
        <f>SUMIFS(通讯通路门店!$AB:$AB,通讯通路门店!$S:$S,$G920)</f>
        <v>0</v>
      </c>
      <c r="AX920" s="99">
        <f>SUMIFS(通讯通路门店!$X:$X,通讯通路门店!$S:$S,$G920)</f>
        <v>0</v>
      </c>
      <c r="AY920" s="99">
        <f>SUMIFS(通讯通路门店!$Y:$Y,通讯通路门店!$S:$S,$G920)</f>
        <v>0</v>
      </c>
      <c r="AZ920" s="99">
        <f>SUMIFS(通讯通路门店!$AA:$AA,通讯通路门店!$S:$S,$G920)</f>
        <v>0</v>
      </c>
      <c r="BA920" s="99">
        <f t="shared" si="73"/>
        <v>0</v>
      </c>
      <c r="BB920" s="99">
        <f t="shared" si="74"/>
        <v>0</v>
      </c>
      <c r="BC920" s="99">
        <f>SUMIFS(通讯通路门店!$W:$W,通讯通路门店!$S:$S,$G920,通讯通路门店!$J:$J,"荣耀体验店")+SUMIFS(通讯通路门店!$W:$W,通讯通路门店!$S:$S,$G920,通讯通路门店!$J:$J,"荣耀授权专卖店")</f>
        <v>0</v>
      </c>
      <c r="BD920" s="99">
        <f>SUMIFS(通讯通路门店!$Z:$Z,通讯通路门店!$S:$S,$G920,通讯通路门店!$J:$J,"VIVO体验店")</f>
        <v>0</v>
      </c>
      <c r="BE920" s="99">
        <f>SUMIFS(通讯通路门店!$AB:$AB,通讯通路门店!$S:$S,$G920,通讯通路门店!$J:$J,"OPPO体验店")</f>
        <v>0</v>
      </c>
      <c r="BF920" s="99">
        <f>SUMIFS(通讯通路门店!$X:$X,通讯通路门店!$S:$S,$G920,通讯通路门店!$J:$J,"华为授权体验店")+SUMIFS(通讯通路门店!$AA:$AA,通讯通路门店!$S:$S,$G920,通讯通路门店!$J:$J,"华为堡垒店")</f>
        <v>0</v>
      </c>
      <c r="BG920" s="99">
        <f>SUMIFS(通讯通路门店!$Y:$Y,通讯通路门店!$S:$S,$G920,通讯通路门店!$J:$J,"小米体验店")</f>
        <v>0</v>
      </c>
      <c r="BH920" s="99">
        <f>SUMIFS(通讯通路门店!$AA:$AA,通讯通路门店!$S:$S,$G920,通讯通路门店!$J:$J,"苹果体验店")</f>
        <v>0</v>
      </c>
      <c r="BI920" s="99">
        <f>SUMIFS(通讯通路门店!$K:$K,通讯通路门店!$S:$S,$G920,通讯通路门店!$J:$J,"其他品牌专卖店")</f>
        <v>0</v>
      </c>
      <c r="BJ920" s="99">
        <f>SUMIFS(通讯通路门店!$AC:$AC,通讯通路门店!$S:$S,$G920)</f>
        <v>0</v>
      </c>
      <c r="BK920" s="99">
        <f>SUMIFS(通讯通路门店!$AD:$AD,通讯通路门店!$S:$S,$G920)</f>
        <v>0</v>
      </c>
      <c r="BL920" s="99">
        <f>SUMIFS(通讯通路门店!$AE:$AE,通讯通路门店!$S:$S,$G920)</f>
        <v>0</v>
      </c>
      <c r="BM920" s="99">
        <f>SUMIFS(通讯通路门店!$AF:$AF,通讯通路门店!$S:$S,$G920)</f>
        <v>0</v>
      </c>
      <c r="BN920" s="99">
        <f>SUMIFS(通讯通路门店!$AG:$AG,通讯通路门店!$S:$S,$G920)</f>
        <v>0</v>
      </c>
      <c r="BO920" s="99">
        <f>SUMIFS(通讯通路门店!$AH:$AH,通讯通路门店!$S:$S,$G920)</f>
        <v>0</v>
      </c>
      <c r="BP920" s="99">
        <f>SUMIFS(通讯通路门店!$AI:$AI,通讯通路门店!$S:$S,$G920)</f>
        <v>0</v>
      </c>
      <c r="BQ920" s="83"/>
    </row>
    <row r="921" spans="1:69">
      <c r="A921" s="99" t="str">
        <f>IFERROR(_xlfn.XLOOKUP($G921,通讯通路门店!$S$4:$S$993933,通讯通路门店!$A$4:$A$993933,0,0),"")</f>
        <v>海南省</v>
      </c>
      <c r="B921" s="99" t="str">
        <f>IFERROR(_xlfn.XLOOKUP($G921,通讯通路门店!$S$4:$S$993933,通讯通路门店!$B$4:$B$993933,0,0),"")</f>
        <v>昌江黎族自治县</v>
      </c>
      <c r="C921" s="99" t="str">
        <f>IFERROR(_xlfn.XLOOKUP($G921,通讯通路门店!$S$4:$S$993933,通讯通路门店!$C$4:$C$993933,0,0),"")</f>
        <v>昌江黎族自治县</v>
      </c>
      <c r="D921" s="99" t="str">
        <f>IFERROR(_xlfn.XLOOKUP($G921,通讯通路门店!$S$4:$S$993933,通讯通路门店!$D$4:$D$993933,0,0),"")</f>
        <v>叉河镇</v>
      </c>
      <c r="E921" s="83"/>
      <c r="F921" s="83"/>
      <c r="G921" s="101"/>
      <c r="H921" s="102">
        <f>IFERROR(_xlfn.XLOOKUP($G921,通讯通路门店!$S$4:$S$993933,通讯通路门店!$R$4:$R$993933,0,0),"")</f>
        <v>0</v>
      </c>
      <c r="I921" s="83"/>
      <c r="J921" s="83"/>
      <c r="K921" s="83"/>
      <c r="L921" s="83"/>
      <c r="M921" s="83"/>
      <c r="N921" s="83"/>
      <c r="O921" s="83"/>
      <c r="P921" s="83"/>
      <c r="Q921" s="83"/>
      <c r="R921" s="83"/>
      <c r="S921" s="83"/>
      <c r="T921" s="83"/>
      <c r="U921" s="99">
        <f>COUNTIF(通讯通路门店!$S:$S,$G921)</f>
        <v>0</v>
      </c>
      <c r="V921" s="99">
        <f>COUNTIFS(通讯通路门店!$S:$S,$G921,通讯通路门店!$J:$J,"综合卖场")</f>
        <v>0</v>
      </c>
      <c r="W921" s="99">
        <f>SUMIFS(通讯通路门店!$AJ:$AJ,通讯通路门店!$S:$S,通讯客户沙盘!$G921)</f>
        <v>0</v>
      </c>
      <c r="X921" s="99">
        <f t="shared" si="70"/>
        <v>0</v>
      </c>
      <c r="Y921" s="99">
        <f>COUNTIFS(通讯通路门店!$S:$S,$G921,通讯通路门店!$J:$J,"荣耀体验店")+COUNTIFS(通讯通路门店!$S:$S,$G921,通讯通路门店!$J:$J,"荣耀授权专卖店")</f>
        <v>0</v>
      </c>
      <c r="Z921" s="99">
        <f>COUNTIFS(通讯通路门店!$S:$S,$G921,通讯通路门店!$J:$J,"VIVO体验店")</f>
        <v>0</v>
      </c>
      <c r="AA921" s="99">
        <f>COUNTIFS(通讯通路门店!$S:$S,$G921,通讯通路门店!$J:$J,"OPPO体验店")</f>
        <v>0</v>
      </c>
      <c r="AB921" s="99">
        <f>COUNTIFS(通讯通路门店!$S:$S,$G921,通讯通路门店!$J:$J,"华为授权体验店")+COUNTIFS(通讯通路门店!$S:$S,$G921,通讯通路门店!$J:$J,"华为堡垒店")</f>
        <v>0</v>
      </c>
      <c r="AC921" s="99">
        <f>COUNTIFS(通讯通路门店!$S:$S,$G921,通讯通路门店!$J:$J,"小米体验店")</f>
        <v>0</v>
      </c>
      <c r="AD921" s="99">
        <f>COUNTIFS(通讯通路门店!$S:$S,$G921,通讯通路门店!$J:$J,"苹果体验店")</f>
        <v>0</v>
      </c>
      <c r="AE921" s="99">
        <f>COUNTIFS(通讯通路门店!$S:$S,$G921,通讯通路门店!$J:$J,"其他品牌专卖店")</f>
        <v>0</v>
      </c>
      <c r="AF921" s="99">
        <f>SUMIFS(通讯通路门店!$BI:$BI,通讯通路门店!$S:$S,$G921)</f>
        <v>0</v>
      </c>
      <c r="AG921" s="99">
        <f>SUMIFS(通讯通路门店!$BH:$BH,通讯通路门店!$S:$S,$G921)</f>
        <v>0</v>
      </c>
      <c r="AH921" s="99">
        <f t="shared" si="71"/>
        <v>0</v>
      </c>
      <c r="AI921" s="99">
        <f>SUMIFS(通讯通路门店!$BB:$BB,通讯通路门店!$S:$S,$G921)</f>
        <v>0</v>
      </c>
      <c r="AJ921" s="99">
        <f>SUMIFS(通讯通路门店!$BE:$BE,通讯通路门店!$S:$S,$G921)</f>
        <v>0</v>
      </c>
      <c r="AK921" s="99">
        <f>SUMIFS(通讯通路门店!$BG:$BG,通讯通路门店!$S:$S,$G921)</f>
        <v>0</v>
      </c>
      <c r="AL921" s="99">
        <f>SUMIFS(通讯通路门店!$BC:$BC,通讯通路门店!$S:$S,$G921)</f>
        <v>0</v>
      </c>
      <c r="AM921" s="99">
        <f>SUMIFS(通讯通路门店!$BD:$BD,通讯通路门店!$S:$S,$G921)</f>
        <v>0</v>
      </c>
      <c r="AN921" s="99">
        <f>SUMIFS(通讯通路门店!$BF:$BF,通讯通路门店!$S:$S,$G921)</f>
        <v>0</v>
      </c>
      <c r="AO921" s="99">
        <f t="shared" si="72"/>
        <v>0</v>
      </c>
      <c r="AP921" s="99">
        <f>SUMIFS(通讯通路门店!$K:$K,通讯通路门店!$S:$S,$G921)</f>
        <v>0</v>
      </c>
      <c r="AQ921" s="83"/>
      <c r="AR921" s="99">
        <f>SUMIFS(通讯通路门店!$T:$T,通讯通路门店!$S:$S,$G921)</f>
        <v>0</v>
      </c>
      <c r="AS921" s="99">
        <f>SUMIFS(通讯通路门店!$U:$U,通讯通路门店!$S:$S,$G921)</f>
        <v>0</v>
      </c>
      <c r="AT921" s="99">
        <f>SUMIFS(通讯通路门店!$V:$V,通讯通路门店!$S:$S,$G921)</f>
        <v>0</v>
      </c>
      <c r="AU921" s="99">
        <f>SUMIFS(通讯通路门店!$W:$W,通讯通路门店!$S:$S,$G921)</f>
        <v>0</v>
      </c>
      <c r="AV921" s="99">
        <f>SUMIFS(通讯通路门店!$Z:$Z,通讯通路门店!$S:$S,$G921)</f>
        <v>0</v>
      </c>
      <c r="AW921" s="99">
        <f>SUMIFS(通讯通路门店!$AB:$AB,通讯通路门店!$S:$S,$G921)</f>
        <v>0</v>
      </c>
      <c r="AX921" s="99">
        <f>SUMIFS(通讯通路门店!$X:$X,通讯通路门店!$S:$S,$G921)</f>
        <v>0</v>
      </c>
      <c r="AY921" s="99">
        <f>SUMIFS(通讯通路门店!$Y:$Y,通讯通路门店!$S:$S,$G921)</f>
        <v>0</v>
      </c>
      <c r="AZ921" s="99">
        <f>SUMIFS(通讯通路门店!$AA:$AA,通讯通路门店!$S:$S,$G921)</f>
        <v>0</v>
      </c>
      <c r="BA921" s="99">
        <f t="shared" si="73"/>
        <v>0</v>
      </c>
      <c r="BB921" s="99">
        <f t="shared" si="74"/>
        <v>0</v>
      </c>
      <c r="BC921" s="99">
        <f>SUMIFS(通讯通路门店!$W:$W,通讯通路门店!$S:$S,$G921,通讯通路门店!$J:$J,"荣耀体验店")+SUMIFS(通讯通路门店!$W:$W,通讯通路门店!$S:$S,$G921,通讯通路门店!$J:$J,"荣耀授权专卖店")</f>
        <v>0</v>
      </c>
      <c r="BD921" s="99">
        <f>SUMIFS(通讯通路门店!$Z:$Z,通讯通路门店!$S:$S,$G921,通讯通路门店!$J:$J,"VIVO体验店")</f>
        <v>0</v>
      </c>
      <c r="BE921" s="99">
        <f>SUMIFS(通讯通路门店!$AB:$AB,通讯通路门店!$S:$S,$G921,通讯通路门店!$J:$J,"OPPO体验店")</f>
        <v>0</v>
      </c>
      <c r="BF921" s="99">
        <f>SUMIFS(通讯通路门店!$X:$X,通讯通路门店!$S:$S,$G921,通讯通路门店!$J:$J,"华为授权体验店")+SUMIFS(通讯通路门店!$AA:$AA,通讯通路门店!$S:$S,$G921,通讯通路门店!$J:$J,"华为堡垒店")</f>
        <v>0</v>
      </c>
      <c r="BG921" s="99">
        <f>SUMIFS(通讯通路门店!$Y:$Y,通讯通路门店!$S:$S,$G921,通讯通路门店!$J:$J,"小米体验店")</f>
        <v>0</v>
      </c>
      <c r="BH921" s="99">
        <f>SUMIFS(通讯通路门店!$AA:$AA,通讯通路门店!$S:$S,$G921,通讯通路门店!$J:$J,"苹果体验店")</f>
        <v>0</v>
      </c>
      <c r="BI921" s="99">
        <f>SUMIFS(通讯通路门店!$K:$K,通讯通路门店!$S:$S,$G921,通讯通路门店!$J:$J,"其他品牌专卖店")</f>
        <v>0</v>
      </c>
      <c r="BJ921" s="99">
        <f>SUMIFS(通讯通路门店!$AC:$AC,通讯通路门店!$S:$S,$G921)</f>
        <v>0</v>
      </c>
      <c r="BK921" s="99">
        <f>SUMIFS(通讯通路门店!$AD:$AD,通讯通路门店!$S:$S,$G921)</f>
        <v>0</v>
      </c>
      <c r="BL921" s="99">
        <f>SUMIFS(通讯通路门店!$AE:$AE,通讯通路门店!$S:$S,$G921)</f>
        <v>0</v>
      </c>
      <c r="BM921" s="99">
        <f>SUMIFS(通讯通路门店!$AF:$AF,通讯通路门店!$S:$S,$G921)</f>
        <v>0</v>
      </c>
      <c r="BN921" s="99">
        <f>SUMIFS(通讯通路门店!$AG:$AG,通讯通路门店!$S:$S,$G921)</f>
        <v>0</v>
      </c>
      <c r="BO921" s="99">
        <f>SUMIFS(通讯通路门店!$AH:$AH,通讯通路门店!$S:$S,$G921)</f>
        <v>0</v>
      </c>
      <c r="BP921" s="99">
        <f>SUMIFS(通讯通路门店!$AI:$AI,通讯通路门店!$S:$S,$G921)</f>
        <v>0</v>
      </c>
      <c r="BQ921" s="83"/>
    </row>
    <row r="922" spans="1:69">
      <c r="A922" s="99" t="str">
        <f>IFERROR(_xlfn.XLOOKUP($G922,通讯通路门店!$S$4:$S$993933,通讯通路门店!$A$4:$A$993933,0,0),"")</f>
        <v>海南省</v>
      </c>
      <c r="B922" s="99" t="str">
        <f>IFERROR(_xlfn.XLOOKUP($G922,通讯通路门店!$S$4:$S$993933,通讯通路门店!$B$4:$B$993933,0,0),"")</f>
        <v>昌江黎族自治县</v>
      </c>
      <c r="C922" s="99" t="str">
        <f>IFERROR(_xlfn.XLOOKUP($G922,通讯通路门店!$S$4:$S$993933,通讯通路门店!$C$4:$C$993933,0,0),"")</f>
        <v>昌江黎族自治县</v>
      </c>
      <c r="D922" s="99" t="str">
        <f>IFERROR(_xlfn.XLOOKUP($G922,通讯通路门店!$S$4:$S$993933,通讯通路门店!$D$4:$D$993933,0,0),"")</f>
        <v>叉河镇</v>
      </c>
      <c r="E922" s="83"/>
      <c r="F922" s="83"/>
      <c r="G922" s="101"/>
      <c r="H922" s="102">
        <f>IFERROR(_xlfn.XLOOKUP($G922,通讯通路门店!$S$4:$S$993933,通讯通路门店!$R$4:$R$993933,0,0),"")</f>
        <v>0</v>
      </c>
      <c r="I922" s="83"/>
      <c r="J922" s="83"/>
      <c r="K922" s="83"/>
      <c r="L922" s="83"/>
      <c r="M922" s="83"/>
      <c r="N922" s="83"/>
      <c r="O922" s="83"/>
      <c r="P922" s="83"/>
      <c r="Q922" s="83"/>
      <c r="R922" s="83"/>
      <c r="S922" s="83"/>
      <c r="T922" s="83"/>
      <c r="U922" s="99">
        <f>COUNTIF(通讯通路门店!$S:$S,$G922)</f>
        <v>0</v>
      </c>
      <c r="V922" s="99">
        <f>COUNTIFS(通讯通路门店!$S:$S,$G922,通讯通路门店!$J:$J,"综合卖场")</f>
        <v>0</v>
      </c>
      <c r="W922" s="99">
        <f>SUMIFS(通讯通路门店!$AJ:$AJ,通讯通路门店!$S:$S,通讯客户沙盘!$G922)</f>
        <v>0</v>
      </c>
      <c r="X922" s="99">
        <f t="shared" si="70"/>
        <v>0</v>
      </c>
      <c r="Y922" s="99">
        <f>COUNTIFS(通讯通路门店!$S:$S,$G922,通讯通路门店!$J:$J,"荣耀体验店")+COUNTIFS(通讯通路门店!$S:$S,$G922,通讯通路门店!$J:$J,"荣耀授权专卖店")</f>
        <v>0</v>
      </c>
      <c r="Z922" s="99">
        <f>COUNTIFS(通讯通路门店!$S:$S,$G922,通讯通路门店!$J:$J,"VIVO体验店")</f>
        <v>0</v>
      </c>
      <c r="AA922" s="99">
        <f>COUNTIFS(通讯通路门店!$S:$S,$G922,通讯通路门店!$J:$J,"OPPO体验店")</f>
        <v>0</v>
      </c>
      <c r="AB922" s="99">
        <f>COUNTIFS(通讯通路门店!$S:$S,$G922,通讯通路门店!$J:$J,"华为授权体验店")+COUNTIFS(通讯通路门店!$S:$S,$G922,通讯通路门店!$J:$J,"华为堡垒店")</f>
        <v>0</v>
      </c>
      <c r="AC922" s="99">
        <f>COUNTIFS(通讯通路门店!$S:$S,$G922,通讯通路门店!$J:$J,"小米体验店")</f>
        <v>0</v>
      </c>
      <c r="AD922" s="99">
        <f>COUNTIFS(通讯通路门店!$S:$S,$G922,通讯通路门店!$J:$J,"苹果体验店")</f>
        <v>0</v>
      </c>
      <c r="AE922" s="99">
        <f>COUNTIFS(通讯通路门店!$S:$S,$G922,通讯通路门店!$J:$J,"其他品牌专卖店")</f>
        <v>0</v>
      </c>
      <c r="AF922" s="99">
        <f>SUMIFS(通讯通路门店!$BI:$BI,通讯通路门店!$S:$S,$G922)</f>
        <v>0</v>
      </c>
      <c r="AG922" s="99">
        <f>SUMIFS(通讯通路门店!$BH:$BH,通讯通路门店!$S:$S,$G922)</f>
        <v>0</v>
      </c>
      <c r="AH922" s="99">
        <f t="shared" si="71"/>
        <v>0</v>
      </c>
      <c r="AI922" s="99">
        <f>SUMIFS(通讯通路门店!$BB:$BB,通讯通路门店!$S:$S,$G922)</f>
        <v>0</v>
      </c>
      <c r="AJ922" s="99">
        <f>SUMIFS(通讯通路门店!$BE:$BE,通讯通路门店!$S:$S,$G922)</f>
        <v>0</v>
      </c>
      <c r="AK922" s="99">
        <f>SUMIFS(通讯通路门店!$BG:$BG,通讯通路门店!$S:$S,$G922)</f>
        <v>0</v>
      </c>
      <c r="AL922" s="99">
        <f>SUMIFS(通讯通路门店!$BC:$BC,通讯通路门店!$S:$S,$G922)</f>
        <v>0</v>
      </c>
      <c r="AM922" s="99">
        <f>SUMIFS(通讯通路门店!$BD:$BD,通讯通路门店!$S:$S,$G922)</f>
        <v>0</v>
      </c>
      <c r="AN922" s="99">
        <f>SUMIFS(通讯通路门店!$BF:$BF,通讯通路门店!$S:$S,$G922)</f>
        <v>0</v>
      </c>
      <c r="AO922" s="99">
        <f t="shared" si="72"/>
        <v>0</v>
      </c>
      <c r="AP922" s="99">
        <f>SUMIFS(通讯通路门店!$K:$K,通讯通路门店!$S:$S,$G922)</f>
        <v>0</v>
      </c>
      <c r="AQ922" s="83"/>
      <c r="AR922" s="99">
        <f>SUMIFS(通讯通路门店!$T:$T,通讯通路门店!$S:$S,$G922)</f>
        <v>0</v>
      </c>
      <c r="AS922" s="99">
        <f>SUMIFS(通讯通路门店!$U:$U,通讯通路门店!$S:$S,$G922)</f>
        <v>0</v>
      </c>
      <c r="AT922" s="99">
        <f>SUMIFS(通讯通路门店!$V:$V,通讯通路门店!$S:$S,$G922)</f>
        <v>0</v>
      </c>
      <c r="AU922" s="99">
        <f>SUMIFS(通讯通路门店!$W:$W,通讯通路门店!$S:$S,$G922)</f>
        <v>0</v>
      </c>
      <c r="AV922" s="99">
        <f>SUMIFS(通讯通路门店!$Z:$Z,通讯通路门店!$S:$S,$G922)</f>
        <v>0</v>
      </c>
      <c r="AW922" s="99">
        <f>SUMIFS(通讯通路门店!$AB:$AB,通讯通路门店!$S:$S,$G922)</f>
        <v>0</v>
      </c>
      <c r="AX922" s="99">
        <f>SUMIFS(通讯通路门店!$X:$X,通讯通路门店!$S:$S,$G922)</f>
        <v>0</v>
      </c>
      <c r="AY922" s="99">
        <f>SUMIFS(通讯通路门店!$Y:$Y,通讯通路门店!$S:$S,$G922)</f>
        <v>0</v>
      </c>
      <c r="AZ922" s="99">
        <f>SUMIFS(通讯通路门店!$AA:$AA,通讯通路门店!$S:$S,$G922)</f>
        <v>0</v>
      </c>
      <c r="BA922" s="99">
        <f t="shared" si="73"/>
        <v>0</v>
      </c>
      <c r="BB922" s="99">
        <f t="shared" si="74"/>
        <v>0</v>
      </c>
      <c r="BC922" s="99">
        <f>SUMIFS(通讯通路门店!$W:$W,通讯通路门店!$S:$S,$G922,通讯通路门店!$J:$J,"荣耀体验店")+SUMIFS(通讯通路门店!$W:$W,通讯通路门店!$S:$S,$G922,通讯通路门店!$J:$J,"荣耀授权专卖店")</f>
        <v>0</v>
      </c>
      <c r="BD922" s="99">
        <f>SUMIFS(通讯通路门店!$Z:$Z,通讯通路门店!$S:$S,$G922,通讯通路门店!$J:$J,"VIVO体验店")</f>
        <v>0</v>
      </c>
      <c r="BE922" s="99">
        <f>SUMIFS(通讯通路门店!$AB:$AB,通讯通路门店!$S:$S,$G922,通讯通路门店!$J:$J,"OPPO体验店")</f>
        <v>0</v>
      </c>
      <c r="BF922" s="99">
        <f>SUMIFS(通讯通路门店!$X:$X,通讯通路门店!$S:$S,$G922,通讯通路门店!$J:$J,"华为授权体验店")+SUMIFS(通讯通路门店!$AA:$AA,通讯通路门店!$S:$S,$G922,通讯通路门店!$J:$J,"华为堡垒店")</f>
        <v>0</v>
      </c>
      <c r="BG922" s="99">
        <f>SUMIFS(通讯通路门店!$Y:$Y,通讯通路门店!$S:$S,$G922,通讯通路门店!$J:$J,"小米体验店")</f>
        <v>0</v>
      </c>
      <c r="BH922" s="99">
        <f>SUMIFS(通讯通路门店!$AA:$AA,通讯通路门店!$S:$S,$G922,通讯通路门店!$J:$J,"苹果体验店")</f>
        <v>0</v>
      </c>
      <c r="BI922" s="99">
        <f>SUMIFS(通讯通路门店!$K:$K,通讯通路门店!$S:$S,$G922,通讯通路门店!$J:$J,"其他品牌专卖店")</f>
        <v>0</v>
      </c>
      <c r="BJ922" s="99">
        <f>SUMIFS(通讯通路门店!$AC:$AC,通讯通路门店!$S:$S,$G922)</f>
        <v>0</v>
      </c>
      <c r="BK922" s="99">
        <f>SUMIFS(通讯通路门店!$AD:$AD,通讯通路门店!$S:$S,$G922)</f>
        <v>0</v>
      </c>
      <c r="BL922" s="99">
        <f>SUMIFS(通讯通路门店!$AE:$AE,通讯通路门店!$S:$S,$G922)</f>
        <v>0</v>
      </c>
      <c r="BM922" s="99">
        <f>SUMIFS(通讯通路门店!$AF:$AF,通讯通路门店!$S:$S,$G922)</f>
        <v>0</v>
      </c>
      <c r="BN922" s="99">
        <f>SUMIFS(通讯通路门店!$AG:$AG,通讯通路门店!$S:$S,$G922)</f>
        <v>0</v>
      </c>
      <c r="BO922" s="99">
        <f>SUMIFS(通讯通路门店!$AH:$AH,通讯通路门店!$S:$S,$G922)</f>
        <v>0</v>
      </c>
      <c r="BP922" s="99">
        <f>SUMIFS(通讯通路门店!$AI:$AI,通讯通路门店!$S:$S,$G922)</f>
        <v>0</v>
      </c>
      <c r="BQ922" s="83"/>
    </row>
    <row r="923" spans="1:69">
      <c r="A923" s="99" t="str">
        <f>IFERROR(_xlfn.XLOOKUP($G923,通讯通路门店!$S$4:$S$993933,通讯通路门店!$A$4:$A$993933,0,0),"")</f>
        <v>海南省</v>
      </c>
      <c r="B923" s="99" t="str">
        <f>IFERROR(_xlfn.XLOOKUP($G923,通讯通路门店!$S$4:$S$993933,通讯通路门店!$B$4:$B$993933,0,0),"")</f>
        <v>昌江黎族自治县</v>
      </c>
      <c r="C923" s="99" t="str">
        <f>IFERROR(_xlfn.XLOOKUP($G923,通讯通路门店!$S$4:$S$993933,通讯通路门店!$C$4:$C$993933,0,0),"")</f>
        <v>昌江黎族自治县</v>
      </c>
      <c r="D923" s="99" t="str">
        <f>IFERROR(_xlfn.XLOOKUP($G923,通讯通路门店!$S$4:$S$993933,通讯通路门店!$D$4:$D$993933,0,0),"")</f>
        <v>叉河镇</v>
      </c>
      <c r="E923" s="83"/>
      <c r="F923" s="83"/>
      <c r="G923" s="101"/>
      <c r="H923" s="102">
        <f>IFERROR(_xlfn.XLOOKUP($G923,通讯通路门店!$S$4:$S$993933,通讯通路门店!$R$4:$R$993933,0,0),"")</f>
        <v>0</v>
      </c>
      <c r="I923" s="83"/>
      <c r="J923" s="83"/>
      <c r="K923" s="83"/>
      <c r="L923" s="83"/>
      <c r="M923" s="83"/>
      <c r="N923" s="83"/>
      <c r="O923" s="83"/>
      <c r="P923" s="83"/>
      <c r="Q923" s="83"/>
      <c r="R923" s="83"/>
      <c r="S923" s="83"/>
      <c r="T923" s="83"/>
      <c r="U923" s="99">
        <f>COUNTIF(通讯通路门店!$S:$S,$G923)</f>
        <v>0</v>
      </c>
      <c r="V923" s="99">
        <f>COUNTIFS(通讯通路门店!$S:$S,$G923,通讯通路门店!$J:$J,"综合卖场")</f>
        <v>0</v>
      </c>
      <c r="W923" s="99">
        <f>SUMIFS(通讯通路门店!$AJ:$AJ,通讯通路门店!$S:$S,通讯客户沙盘!$G923)</f>
        <v>0</v>
      </c>
      <c r="X923" s="99">
        <f t="shared" si="70"/>
        <v>0</v>
      </c>
      <c r="Y923" s="99">
        <f>COUNTIFS(通讯通路门店!$S:$S,$G923,通讯通路门店!$J:$J,"荣耀体验店")+COUNTIFS(通讯通路门店!$S:$S,$G923,通讯通路门店!$J:$J,"荣耀授权专卖店")</f>
        <v>0</v>
      </c>
      <c r="Z923" s="99">
        <f>COUNTIFS(通讯通路门店!$S:$S,$G923,通讯通路门店!$J:$J,"VIVO体验店")</f>
        <v>0</v>
      </c>
      <c r="AA923" s="99">
        <f>COUNTIFS(通讯通路门店!$S:$S,$G923,通讯通路门店!$J:$J,"OPPO体验店")</f>
        <v>0</v>
      </c>
      <c r="AB923" s="99">
        <f>COUNTIFS(通讯通路门店!$S:$S,$G923,通讯通路门店!$J:$J,"华为授权体验店")+COUNTIFS(通讯通路门店!$S:$S,$G923,通讯通路门店!$J:$J,"华为堡垒店")</f>
        <v>0</v>
      </c>
      <c r="AC923" s="99">
        <f>COUNTIFS(通讯通路门店!$S:$S,$G923,通讯通路门店!$J:$J,"小米体验店")</f>
        <v>0</v>
      </c>
      <c r="AD923" s="99">
        <f>COUNTIFS(通讯通路门店!$S:$S,$G923,通讯通路门店!$J:$J,"苹果体验店")</f>
        <v>0</v>
      </c>
      <c r="AE923" s="99">
        <f>COUNTIFS(通讯通路门店!$S:$S,$G923,通讯通路门店!$J:$J,"其他品牌专卖店")</f>
        <v>0</v>
      </c>
      <c r="AF923" s="99">
        <f>SUMIFS(通讯通路门店!$BI:$BI,通讯通路门店!$S:$S,$G923)</f>
        <v>0</v>
      </c>
      <c r="AG923" s="99">
        <f>SUMIFS(通讯通路门店!$BH:$BH,通讯通路门店!$S:$S,$G923)</f>
        <v>0</v>
      </c>
      <c r="AH923" s="99">
        <f t="shared" si="71"/>
        <v>0</v>
      </c>
      <c r="AI923" s="99">
        <f>SUMIFS(通讯通路门店!$BB:$BB,通讯通路门店!$S:$S,$G923)</f>
        <v>0</v>
      </c>
      <c r="AJ923" s="99">
        <f>SUMIFS(通讯通路门店!$BE:$BE,通讯通路门店!$S:$S,$G923)</f>
        <v>0</v>
      </c>
      <c r="AK923" s="99">
        <f>SUMIFS(通讯通路门店!$BG:$BG,通讯通路门店!$S:$S,$G923)</f>
        <v>0</v>
      </c>
      <c r="AL923" s="99">
        <f>SUMIFS(通讯通路门店!$BC:$BC,通讯通路门店!$S:$S,$G923)</f>
        <v>0</v>
      </c>
      <c r="AM923" s="99">
        <f>SUMIFS(通讯通路门店!$BD:$BD,通讯通路门店!$S:$S,$G923)</f>
        <v>0</v>
      </c>
      <c r="AN923" s="99">
        <f>SUMIFS(通讯通路门店!$BF:$BF,通讯通路门店!$S:$S,$G923)</f>
        <v>0</v>
      </c>
      <c r="AO923" s="99">
        <f t="shared" si="72"/>
        <v>0</v>
      </c>
      <c r="AP923" s="99">
        <f>SUMIFS(通讯通路门店!$K:$K,通讯通路门店!$S:$S,$G923)</f>
        <v>0</v>
      </c>
      <c r="AQ923" s="83"/>
      <c r="AR923" s="99">
        <f>SUMIFS(通讯通路门店!$T:$T,通讯通路门店!$S:$S,$G923)</f>
        <v>0</v>
      </c>
      <c r="AS923" s="99">
        <f>SUMIFS(通讯通路门店!$U:$U,通讯通路门店!$S:$S,$G923)</f>
        <v>0</v>
      </c>
      <c r="AT923" s="99">
        <f>SUMIFS(通讯通路门店!$V:$V,通讯通路门店!$S:$S,$G923)</f>
        <v>0</v>
      </c>
      <c r="AU923" s="99">
        <f>SUMIFS(通讯通路门店!$W:$W,通讯通路门店!$S:$S,$G923)</f>
        <v>0</v>
      </c>
      <c r="AV923" s="99">
        <f>SUMIFS(通讯通路门店!$Z:$Z,通讯通路门店!$S:$S,$G923)</f>
        <v>0</v>
      </c>
      <c r="AW923" s="99">
        <f>SUMIFS(通讯通路门店!$AB:$AB,通讯通路门店!$S:$S,$G923)</f>
        <v>0</v>
      </c>
      <c r="AX923" s="99">
        <f>SUMIFS(通讯通路门店!$X:$X,通讯通路门店!$S:$S,$G923)</f>
        <v>0</v>
      </c>
      <c r="AY923" s="99">
        <f>SUMIFS(通讯通路门店!$Y:$Y,通讯通路门店!$S:$S,$G923)</f>
        <v>0</v>
      </c>
      <c r="AZ923" s="99">
        <f>SUMIFS(通讯通路门店!$AA:$AA,通讯通路门店!$S:$S,$G923)</f>
        <v>0</v>
      </c>
      <c r="BA923" s="99">
        <f t="shared" si="73"/>
        <v>0</v>
      </c>
      <c r="BB923" s="99">
        <f t="shared" si="74"/>
        <v>0</v>
      </c>
      <c r="BC923" s="99">
        <f>SUMIFS(通讯通路门店!$W:$W,通讯通路门店!$S:$S,$G923,通讯通路门店!$J:$J,"荣耀体验店")+SUMIFS(通讯通路门店!$W:$W,通讯通路门店!$S:$S,$G923,通讯通路门店!$J:$J,"荣耀授权专卖店")</f>
        <v>0</v>
      </c>
      <c r="BD923" s="99">
        <f>SUMIFS(通讯通路门店!$Z:$Z,通讯通路门店!$S:$S,$G923,通讯通路门店!$J:$J,"VIVO体验店")</f>
        <v>0</v>
      </c>
      <c r="BE923" s="99">
        <f>SUMIFS(通讯通路门店!$AB:$AB,通讯通路门店!$S:$S,$G923,通讯通路门店!$J:$J,"OPPO体验店")</f>
        <v>0</v>
      </c>
      <c r="BF923" s="99">
        <f>SUMIFS(通讯通路门店!$X:$X,通讯通路门店!$S:$S,$G923,通讯通路门店!$J:$J,"华为授权体验店")+SUMIFS(通讯通路门店!$AA:$AA,通讯通路门店!$S:$S,$G923,通讯通路门店!$J:$J,"华为堡垒店")</f>
        <v>0</v>
      </c>
      <c r="BG923" s="99">
        <f>SUMIFS(通讯通路门店!$Y:$Y,通讯通路门店!$S:$S,$G923,通讯通路门店!$J:$J,"小米体验店")</f>
        <v>0</v>
      </c>
      <c r="BH923" s="99">
        <f>SUMIFS(通讯通路门店!$AA:$AA,通讯通路门店!$S:$S,$G923,通讯通路门店!$J:$J,"苹果体验店")</f>
        <v>0</v>
      </c>
      <c r="BI923" s="99">
        <f>SUMIFS(通讯通路门店!$K:$K,通讯通路门店!$S:$S,$G923,通讯通路门店!$J:$J,"其他品牌专卖店")</f>
        <v>0</v>
      </c>
      <c r="BJ923" s="99">
        <f>SUMIFS(通讯通路门店!$AC:$AC,通讯通路门店!$S:$S,$G923)</f>
        <v>0</v>
      </c>
      <c r="BK923" s="99">
        <f>SUMIFS(通讯通路门店!$AD:$AD,通讯通路门店!$S:$S,$G923)</f>
        <v>0</v>
      </c>
      <c r="BL923" s="99">
        <f>SUMIFS(通讯通路门店!$AE:$AE,通讯通路门店!$S:$S,$G923)</f>
        <v>0</v>
      </c>
      <c r="BM923" s="99">
        <f>SUMIFS(通讯通路门店!$AF:$AF,通讯通路门店!$S:$S,$G923)</f>
        <v>0</v>
      </c>
      <c r="BN923" s="99">
        <f>SUMIFS(通讯通路门店!$AG:$AG,通讯通路门店!$S:$S,$G923)</f>
        <v>0</v>
      </c>
      <c r="BO923" s="99">
        <f>SUMIFS(通讯通路门店!$AH:$AH,通讯通路门店!$S:$S,$G923)</f>
        <v>0</v>
      </c>
      <c r="BP923" s="99">
        <f>SUMIFS(通讯通路门店!$AI:$AI,通讯通路门店!$S:$S,$G923)</f>
        <v>0</v>
      </c>
      <c r="BQ923" s="83"/>
    </row>
    <row r="924" spans="1:69">
      <c r="A924" s="99" t="str">
        <f>IFERROR(_xlfn.XLOOKUP($G924,通讯通路门店!$S$4:$S$993933,通讯通路门店!$A$4:$A$993933,0,0),"")</f>
        <v>海南省</v>
      </c>
      <c r="B924" s="99" t="str">
        <f>IFERROR(_xlfn.XLOOKUP($G924,通讯通路门店!$S$4:$S$993933,通讯通路门店!$B$4:$B$993933,0,0),"")</f>
        <v>昌江黎族自治县</v>
      </c>
      <c r="C924" s="99" t="str">
        <f>IFERROR(_xlfn.XLOOKUP($G924,通讯通路门店!$S$4:$S$993933,通讯通路门店!$C$4:$C$993933,0,0),"")</f>
        <v>昌江黎族自治县</v>
      </c>
      <c r="D924" s="99" t="str">
        <f>IFERROR(_xlfn.XLOOKUP($G924,通讯通路门店!$S$4:$S$993933,通讯通路门店!$D$4:$D$993933,0,0),"")</f>
        <v>叉河镇</v>
      </c>
      <c r="E924" s="83"/>
      <c r="F924" s="83"/>
      <c r="G924" s="101"/>
      <c r="H924" s="102">
        <f>IFERROR(_xlfn.XLOOKUP($G924,通讯通路门店!$S$4:$S$993933,通讯通路门店!$R$4:$R$993933,0,0),"")</f>
        <v>0</v>
      </c>
      <c r="I924" s="83"/>
      <c r="J924" s="83"/>
      <c r="K924" s="83"/>
      <c r="L924" s="83"/>
      <c r="M924" s="83"/>
      <c r="N924" s="83"/>
      <c r="O924" s="83"/>
      <c r="P924" s="83"/>
      <c r="Q924" s="83"/>
      <c r="R924" s="83"/>
      <c r="S924" s="83"/>
      <c r="T924" s="83"/>
      <c r="U924" s="99">
        <f>COUNTIF(通讯通路门店!$S:$S,$G924)</f>
        <v>0</v>
      </c>
      <c r="V924" s="99">
        <f>COUNTIFS(通讯通路门店!$S:$S,$G924,通讯通路门店!$J:$J,"综合卖场")</f>
        <v>0</v>
      </c>
      <c r="W924" s="99">
        <f>SUMIFS(通讯通路门店!$AJ:$AJ,通讯通路门店!$S:$S,通讯客户沙盘!$G924)</f>
        <v>0</v>
      </c>
      <c r="X924" s="99">
        <f t="shared" si="70"/>
        <v>0</v>
      </c>
      <c r="Y924" s="99">
        <f>COUNTIFS(通讯通路门店!$S:$S,$G924,通讯通路门店!$J:$J,"荣耀体验店")+COUNTIFS(通讯通路门店!$S:$S,$G924,通讯通路门店!$J:$J,"荣耀授权专卖店")</f>
        <v>0</v>
      </c>
      <c r="Z924" s="99">
        <f>COUNTIFS(通讯通路门店!$S:$S,$G924,通讯通路门店!$J:$J,"VIVO体验店")</f>
        <v>0</v>
      </c>
      <c r="AA924" s="99">
        <f>COUNTIFS(通讯通路门店!$S:$S,$G924,通讯通路门店!$J:$J,"OPPO体验店")</f>
        <v>0</v>
      </c>
      <c r="AB924" s="99">
        <f>COUNTIFS(通讯通路门店!$S:$S,$G924,通讯通路门店!$J:$J,"华为授权体验店")+COUNTIFS(通讯通路门店!$S:$S,$G924,通讯通路门店!$J:$J,"华为堡垒店")</f>
        <v>0</v>
      </c>
      <c r="AC924" s="99">
        <f>COUNTIFS(通讯通路门店!$S:$S,$G924,通讯通路门店!$J:$J,"小米体验店")</f>
        <v>0</v>
      </c>
      <c r="AD924" s="99">
        <f>COUNTIFS(通讯通路门店!$S:$S,$G924,通讯通路门店!$J:$J,"苹果体验店")</f>
        <v>0</v>
      </c>
      <c r="AE924" s="99">
        <f>COUNTIFS(通讯通路门店!$S:$S,$G924,通讯通路门店!$J:$J,"其他品牌专卖店")</f>
        <v>0</v>
      </c>
      <c r="AF924" s="99">
        <f>SUMIFS(通讯通路门店!$BI:$BI,通讯通路门店!$S:$S,$G924)</f>
        <v>0</v>
      </c>
      <c r="AG924" s="99">
        <f>SUMIFS(通讯通路门店!$BH:$BH,通讯通路门店!$S:$S,$G924)</f>
        <v>0</v>
      </c>
      <c r="AH924" s="99">
        <f t="shared" si="71"/>
        <v>0</v>
      </c>
      <c r="AI924" s="99">
        <f>SUMIFS(通讯通路门店!$BB:$BB,通讯通路门店!$S:$S,$G924)</f>
        <v>0</v>
      </c>
      <c r="AJ924" s="99">
        <f>SUMIFS(通讯通路门店!$BE:$BE,通讯通路门店!$S:$S,$G924)</f>
        <v>0</v>
      </c>
      <c r="AK924" s="99">
        <f>SUMIFS(通讯通路门店!$BG:$BG,通讯通路门店!$S:$S,$G924)</f>
        <v>0</v>
      </c>
      <c r="AL924" s="99">
        <f>SUMIFS(通讯通路门店!$BC:$BC,通讯通路门店!$S:$S,$G924)</f>
        <v>0</v>
      </c>
      <c r="AM924" s="99">
        <f>SUMIFS(通讯通路门店!$BD:$BD,通讯通路门店!$S:$S,$G924)</f>
        <v>0</v>
      </c>
      <c r="AN924" s="99">
        <f>SUMIFS(通讯通路门店!$BF:$BF,通讯通路门店!$S:$S,$G924)</f>
        <v>0</v>
      </c>
      <c r="AO924" s="99">
        <f t="shared" si="72"/>
        <v>0</v>
      </c>
      <c r="AP924" s="99">
        <f>SUMIFS(通讯通路门店!$K:$K,通讯通路门店!$S:$S,$G924)</f>
        <v>0</v>
      </c>
      <c r="AQ924" s="83"/>
      <c r="AR924" s="99">
        <f>SUMIFS(通讯通路门店!$T:$T,通讯通路门店!$S:$S,$G924)</f>
        <v>0</v>
      </c>
      <c r="AS924" s="99">
        <f>SUMIFS(通讯通路门店!$U:$U,通讯通路门店!$S:$S,$G924)</f>
        <v>0</v>
      </c>
      <c r="AT924" s="99">
        <f>SUMIFS(通讯通路门店!$V:$V,通讯通路门店!$S:$S,$G924)</f>
        <v>0</v>
      </c>
      <c r="AU924" s="99">
        <f>SUMIFS(通讯通路门店!$W:$W,通讯通路门店!$S:$S,$G924)</f>
        <v>0</v>
      </c>
      <c r="AV924" s="99">
        <f>SUMIFS(通讯通路门店!$Z:$Z,通讯通路门店!$S:$S,$G924)</f>
        <v>0</v>
      </c>
      <c r="AW924" s="99">
        <f>SUMIFS(通讯通路门店!$AB:$AB,通讯通路门店!$S:$S,$G924)</f>
        <v>0</v>
      </c>
      <c r="AX924" s="99">
        <f>SUMIFS(通讯通路门店!$X:$X,通讯通路门店!$S:$S,$G924)</f>
        <v>0</v>
      </c>
      <c r="AY924" s="99">
        <f>SUMIFS(通讯通路门店!$Y:$Y,通讯通路门店!$S:$S,$G924)</f>
        <v>0</v>
      </c>
      <c r="AZ924" s="99">
        <f>SUMIFS(通讯通路门店!$AA:$AA,通讯通路门店!$S:$S,$G924)</f>
        <v>0</v>
      </c>
      <c r="BA924" s="99">
        <f t="shared" si="73"/>
        <v>0</v>
      </c>
      <c r="BB924" s="99">
        <f t="shared" si="74"/>
        <v>0</v>
      </c>
      <c r="BC924" s="99">
        <f>SUMIFS(通讯通路门店!$W:$W,通讯通路门店!$S:$S,$G924,通讯通路门店!$J:$J,"荣耀体验店")+SUMIFS(通讯通路门店!$W:$W,通讯通路门店!$S:$S,$G924,通讯通路门店!$J:$J,"荣耀授权专卖店")</f>
        <v>0</v>
      </c>
      <c r="BD924" s="99">
        <f>SUMIFS(通讯通路门店!$Z:$Z,通讯通路门店!$S:$S,$G924,通讯通路门店!$J:$J,"VIVO体验店")</f>
        <v>0</v>
      </c>
      <c r="BE924" s="99">
        <f>SUMIFS(通讯通路门店!$AB:$AB,通讯通路门店!$S:$S,$G924,通讯通路门店!$J:$J,"OPPO体验店")</f>
        <v>0</v>
      </c>
      <c r="BF924" s="99">
        <f>SUMIFS(通讯通路门店!$X:$X,通讯通路门店!$S:$S,$G924,通讯通路门店!$J:$J,"华为授权体验店")+SUMIFS(通讯通路门店!$AA:$AA,通讯通路门店!$S:$S,$G924,通讯通路门店!$J:$J,"华为堡垒店")</f>
        <v>0</v>
      </c>
      <c r="BG924" s="99">
        <f>SUMIFS(通讯通路门店!$Y:$Y,通讯通路门店!$S:$S,$G924,通讯通路门店!$J:$J,"小米体验店")</f>
        <v>0</v>
      </c>
      <c r="BH924" s="99">
        <f>SUMIFS(通讯通路门店!$AA:$AA,通讯通路门店!$S:$S,$G924,通讯通路门店!$J:$J,"苹果体验店")</f>
        <v>0</v>
      </c>
      <c r="BI924" s="99">
        <f>SUMIFS(通讯通路门店!$K:$K,通讯通路门店!$S:$S,$G924,通讯通路门店!$J:$J,"其他品牌专卖店")</f>
        <v>0</v>
      </c>
      <c r="BJ924" s="99">
        <f>SUMIFS(通讯通路门店!$AC:$AC,通讯通路门店!$S:$S,$G924)</f>
        <v>0</v>
      </c>
      <c r="BK924" s="99">
        <f>SUMIFS(通讯通路门店!$AD:$AD,通讯通路门店!$S:$S,$G924)</f>
        <v>0</v>
      </c>
      <c r="BL924" s="99">
        <f>SUMIFS(通讯通路门店!$AE:$AE,通讯通路门店!$S:$S,$G924)</f>
        <v>0</v>
      </c>
      <c r="BM924" s="99">
        <f>SUMIFS(通讯通路门店!$AF:$AF,通讯通路门店!$S:$S,$G924)</f>
        <v>0</v>
      </c>
      <c r="BN924" s="99">
        <f>SUMIFS(通讯通路门店!$AG:$AG,通讯通路门店!$S:$S,$G924)</f>
        <v>0</v>
      </c>
      <c r="BO924" s="99">
        <f>SUMIFS(通讯通路门店!$AH:$AH,通讯通路门店!$S:$S,$G924)</f>
        <v>0</v>
      </c>
      <c r="BP924" s="99">
        <f>SUMIFS(通讯通路门店!$AI:$AI,通讯通路门店!$S:$S,$G924)</f>
        <v>0</v>
      </c>
      <c r="BQ924" s="83"/>
    </row>
    <row r="925" spans="1:69">
      <c r="A925" s="99" t="str">
        <f>IFERROR(_xlfn.XLOOKUP($G925,通讯通路门店!$S$4:$S$993933,通讯通路门店!$A$4:$A$993933,0,0),"")</f>
        <v>海南省</v>
      </c>
      <c r="B925" s="99" t="str">
        <f>IFERROR(_xlfn.XLOOKUP($G925,通讯通路门店!$S$4:$S$993933,通讯通路门店!$B$4:$B$993933,0,0),"")</f>
        <v>昌江黎族自治县</v>
      </c>
      <c r="C925" s="99" t="str">
        <f>IFERROR(_xlfn.XLOOKUP($G925,通讯通路门店!$S$4:$S$993933,通讯通路门店!$C$4:$C$993933,0,0),"")</f>
        <v>昌江黎族自治县</v>
      </c>
      <c r="D925" s="99" t="str">
        <f>IFERROR(_xlfn.XLOOKUP($G925,通讯通路门店!$S$4:$S$993933,通讯通路门店!$D$4:$D$993933,0,0),"")</f>
        <v>叉河镇</v>
      </c>
      <c r="E925" s="83"/>
      <c r="F925" s="83"/>
      <c r="G925" s="101"/>
      <c r="H925" s="102">
        <f>IFERROR(_xlfn.XLOOKUP($G925,通讯通路门店!$S$4:$S$993933,通讯通路门店!$R$4:$R$993933,0,0),"")</f>
        <v>0</v>
      </c>
      <c r="I925" s="83"/>
      <c r="J925" s="83"/>
      <c r="K925" s="83"/>
      <c r="L925" s="83"/>
      <c r="M925" s="83"/>
      <c r="N925" s="83"/>
      <c r="O925" s="83"/>
      <c r="P925" s="83"/>
      <c r="Q925" s="83"/>
      <c r="R925" s="83"/>
      <c r="S925" s="83"/>
      <c r="T925" s="83"/>
      <c r="U925" s="99">
        <f>COUNTIF(通讯通路门店!$S:$S,$G925)</f>
        <v>0</v>
      </c>
      <c r="V925" s="99">
        <f>COUNTIFS(通讯通路门店!$S:$S,$G925,通讯通路门店!$J:$J,"综合卖场")</f>
        <v>0</v>
      </c>
      <c r="W925" s="99">
        <f>SUMIFS(通讯通路门店!$AJ:$AJ,通讯通路门店!$S:$S,通讯客户沙盘!$G925)</f>
        <v>0</v>
      </c>
      <c r="X925" s="99">
        <f t="shared" si="70"/>
        <v>0</v>
      </c>
      <c r="Y925" s="99">
        <f>COUNTIFS(通讯通路门店!$S:$S,$G925,通讯通路门店!$J:$J,"荣耀体验店")+COUNTIFS(通讯通路门店!$S:$S,$G925,通讯通路门店!$J:$J,"荣耀授权专卖店")</f>
        <v>0</v>
      </c>
      <c r="Z925" s="99">
        <f>COUNTIFS(通讯通路门店!$S:$S,$G925,通讯通路门店!$J:$J,"VIVO体验店")</f>
        <v>0</v>
      </c>
      <c r="AA925" s="99">
        <f>COUNTIFS(通讯通路门店!$S:$S,$G925,通讯通路门店!$J:$J,"OPPO体验店")</f>
        <v>0</v>
      </c>
      <c r="AB925" s="99">
        <f>COUNTIFS(通讯通路门店!$S:$S,$G925,通讯通路门店!$J:$J,"华为授权体验店")+COUNTIFS(通讯通路门店!$S:$S,$G925,通讯通路门店!$J:$J,"华为堡垒店")</f>
        <v>0</v>
      </c>
      <c r="AC925" s="99">
        <f>COUNTIFS(通讯通路门店!$S:$S,$G925,通讯通路门店!$J:$J,"小米体验店")</f>
        <v>0</v>
      </c>
      <c r="AD925" s="99">
        <f>COUNTIFS(通讯通路门店!$S:$S,$G925,通讯通路门店!$J:$J,"苹果体验店")</f>
        <v>0</v>
      </c>
      <c r="AE925" s="99">
        <f>COUNTIFS(通讯通路门店!$S:$S,$G925,通讯通路门店!$J:$J,"其他品牌专卖店")</f>
        <v>0</v>
      </c>
      <c r="AF925" s="99">
        <f>SUMIFS(通讯通路门店!$BI:$BI,通讯通路门店!$S:$S,$G925)</f>
        <v>0</v>
      </c>
      <c r="AG925" s="99">
        <f>SUMIFS(通讯通路门店!$BH:$BH,通讯通路门店!$S:$S,$G925)</f>
        <v>0</v>
      </c>
      <c r="AH925" s="99">
        <f t="shared" si="71"/>
        <v>0</v>
      </c>
      <c r="AI925" s="99">
        <f>SUMIFS(通讯通路门店!$BB:$BB,通讯通路门店!$S:$S,$G925)</f>
        <v>0</v>
      </c>
      <c r="AJ925" s="99">
        <f>SUMIFS(通讯通路门店!$BE:$BE,通讯通路门店!$S:$S,$G925)</f>
        <v>0</v>
      </c>
      <c r="AK925" s="99">
        <f>SUMIFS(通讯通路门店!$BG:$BG,通讯通路门店!$S:$S,$G925)</f>
        <v>0</v>
      </c>
      <c r="AL925" s="99">
        <f>SUMIFS(通讯通路门店!$BC:$BC,通讯通路门店!$S:$S,$G925)</f>
        <v>0</v>
      </c>
      <c r="AM925" s="99">
        <f>SUMIFS(通讯通路门店!$BD:$BD,通讯通路门店!$S:$S,$G925)</f>
        <v>0</v>
      </c>
      <c r="AN925" s="99">
        <f>SUMIFS(通讯通路门店!$BF:$BF,通讯通路门店!$S:$S,$G925)</f>
        <v>0</v>
      </c>
      <c r="AO925" s="99">
        <f t="shared" si="72"/>
        <v>0</v>
      </c>
      <c r="AP925" s="99">
        <f>SUMIFS(通讯通路门店!$K:$K,通讯通路门店!$S:$S,$G925)</f>
        <v>0</v>
      </c>
      <c r="AQ925" s="83"/>
      <c r="AR925" s="99">
        <f>SUMIFS(通讯通路门店!$T:$T,通讯通路门店!$S:$S,$G925)</f>
        <v>0</v>
      </c>
      <c r="AS925" s="99">
        <f>SUMIFS(通讯通路门店!$U:$U,通讯通路门店!$S:$S,$G925)</f>
        <v>0</v>
      </c>
      <c r="AT925" s="99">
        <f>SUMIFS(通讯通路门店!$V:$V,通讯通路门店!$S:$S,$G925)</f>
        <v>0</v>
      </c>
      <c r="AU925" s="99">
        <f>SUMIFS(通讯通路门店!$W:$W,通讯通路门店!$S:$S,$G925)</f>
        <v>0</v>
      </c>
      <c r="AV925" s="99">
        <f>SUMIFS(通讯通路门店!$Z:$Z,通讯通路门店!$S:$S,$G925)</f>
        <v>0</v>
      </c>
      <c r="AW925" s="99">
        <f>SUMIFS(通讯通路门店!$AB:$AB,通讯通路门店!$S:$S,$G925)</f>
        <v>0</v>
      </c>
      <c r="AX925" s="99">
        <f>SUMIFS(通讯通路门店!$X:$X,通讯通路门店!$S:$S,$G925)</f>
        <v>0</v>
      </c>
      <c r="AY925" s="99">
        <f>SUMIFS(通讯通路门店!$Y:$Y,通讯通路门店!$S:$S,$G925)</f>
        <v>0</v>
      </c>
      <c r="AZ925" s="99">
        <f>SUMIFS(通讯通路门店!$AA:$AA,通讯通路门店!$S:$S,$G925)</f>
        <v>0</v>
      </c>
      <c r="BA925" s="99">
        <f t="shared" si="73"/>
        <v>0</v>
      </c>
      <c r="BB925" s="99">
        <f t="shared" si="74"/>
        <v>0</v>
      </c>
      <c r="BC925" s="99">
        <f>SUMIFS(通讯通路门店!$W:$W,通讯通路门店!$S:$S,$G925,通讯通路门店!$J:$J,"荣耀体验店")+SUMIFS(通讯通路门店!$W:$W,通讯通路门店!$S:$S,$G925,通讯通路门店!$J:$J,"荣耀授权专卖店")</f>
        <v>0</v>
      </c>
      <c r="BD925" s="99">
        <f>SUMIFS(通讯通路门店!$Z:$Z,通讯通路门店!$S:$S,$G925,通讯通路门店!$J:$J,"VIVO体验店")</f>
        <v>0</v>
      </c>
      <c r="BE925" s="99">
        <f>SUMIFS(通讯通路门店!$AB:$AB,通讯通路门店!$S:$S,$G925,通讯通路门店!$J:$J,"OPPO体验店")</f>
        <v>0</v>
      </c>
      <c r="BF925" s="99">
        <f>SUMIFS(通讯通路门店!$X:$X,通讯通路门店!$S:$S,$G925,通讯通路门店!$J:$J,"华为授权体验店")+SUMIFS(通讯通路门店!$AA:$AA,通讯通路门店!$S:$S,$G925,通讯通路门店!$J:$J,"华为堡垒店")</f>
        <v>0</v>
      </c>
      <c r="BG925" s="99">
        <f>SUMIFS(通讯通路门店!$Y:$Y,通讯通路门店!$S:$S,$G925,通讯通路门店!$J:$J,"小米体验店")</f>
        <v>0</v>
      </c>
      <c r="BH925" s="99">
        <f>SUMIFS(通讯通路门店!$AA:$AA,通讯通路门店!$S:$S,$G925,通讯通路门店!$J:$J,"苹果体验店")</f>
        <v>0</v>
      </c>
      <c r="BI925" s="99">
        <f>SUMIFS(通讯通路门店!$K:$K,通讯通路门店!$S:$S,$G925,通讯通路门店!$J:$J,"其他品牌专卖店")</f>
        <v>0</v>
      </c>
      <c r="BJ925" s="99">
        <f>SUMIFS(通讯通路门店!$AC:$AC,通讯通路门店!$S:$S,$G925)</f>
        <v>0</v>
      </c>
      <c r="BK925" s="99">
        <f>SUMIFS(通讯通路门店!$AD:$AD,通讯通路门店!$S:$S,$G925)</f>
        <v>0</v>
      </c>
      <c r="BL925" s="99">
        <f>SUMIFS(通讯通路门店!$AE:$AE,通讯通路门店!$S:$S,$G925)</f>
        <v>0</v>
      </c>
      <c r="BM925" s="99">
        <f>SUMIFS(通讯通路门店!$AF:$AF,通讯通路门店!$S:$S,$G925)</f>
        <v>0</v>
      </c>
      <c r="BN925" s="99">
        <f>SUMIFS(通讯通路门店!$AG:$AG,通讯通路门店!$S:$S,$G925)</f>
        <v>0</v>
      </c>
      <c r="BO925" s="99">
        <f>SUMIFS(通讯通路门店!$AH:$AH,通讯通路门店!$S:$S,$G925)</f>
        <v>0</v>
      </c>
      <c r="BP925" s="99">
        <f>SUMIFS(通讯通路门店!$AI:$AI,通讯通路门店!$S:$S,$G925)</f>
        <v>0</v>
      </c>
      <c r="BQ925" s="83"/>
    </row>
    <row r="926" spans="1:69">
      <c r="A926" s="99" t="str">
        <f>IFERROR(_xlfn.XLOOKUP($G926,通讯通路门店!$S$4:$S$993933,通讯通路门店!$A$4:$A$993933,0,0),"")</f>
        <v>海南省</v>
      </c>
      <c r="B926" s="99" t="str">
        <f>IFERROR(_xlfn.XLOOKUP($G926,通讯通路门店!$S$4:$S$993933,通讯通路门店!$B$4:$B$993933,0,0),"")</f>
        <v>昌江黎族自治县</v>
      </c>
      <c r="C926" s="99" t="str">
        <f>IFERROR(_xlfn.XLOOKUP($G926,通讯通路门店!$S$4:$S$993933,通讯通路门店!$C$4:$C$993933,0,0),"")</f>
        <v>昌江黎族自治县</v>
      </c>
      <c r="D926" s="99" t="str">
        <f>IFERROR(_xlfn.XLOOKUP($G926,通讯通路门店!$S$4:$S$993933,通讯通路门店!$D$4:$D$993933,0,0),"")</f>
        <v>叉河镇</v>
      </c>
      <c r="E926" s="83"/>
      <c r="F926" s="83"/>
      <c r="G926" s="101"/>
      <c r="H926" s="102">
        <f>IFERROR(_xlfn.XLOOKUP($G926,通讯通路门店!$S$4:$S$993933,通讯通路门店!$R$4:$R$993933,0,0),"")</f>
        <v>0</v>
      </c>
      <c r="I926" s="83"/>
      <c r="J926" s="83"/>
      <c r="K926" s="83"/>
      <c r="L926" s="83"/>
      <c r="M926" s="83"/>
      <c r="N926" s="83"/>
      <c r="O926" s="83"/>
      <c r="P926" s="83"/>
      <c r="Q926" s="83"/>
      <c r="R926" s="83"/>
      <c r="S926" s="83"/>
      <c r="T926" s="83"/>
      <c r="U926" s="99">
        <f>COUNTIF(通讯通路门店!$S:$S,$G926)</f>
        <v>0</v>
      </c>
      <c r="V926" s="99">
        <f>COUNTIFS(通讯通路门店!$S:$S,$G926,通讯通路门店!$J:$J,"综合卖场")</f>
        <v>0</v>
      </c>
      <c r="W926" s="99">
        <f>SUMIFS(通讯通路门店!$AJ:$AJ,通讯通路门店!$S:$S,通讯客户沙盘!$G926)</f>
        <v>0</v>
      </c>
      <c r="X926" s="99">
        <f t="shared" si="70"/>
        <v>0</v>
      </c>
      <c r="Y926" s="99">
        <f>COUNTIFS(通讯通路门店!$S:$S,$G926,通讯通路门店!$J:$J,"荣耀体验店")+COUNTIFS(通讯通路门店!$S:$S,$G926,通讯通路门店!$J:$J,"荣耀授权专卖店")</f>
        <v>0</v>
      </c>
      <c r="Z926" s="99">
        <f>COUNTIFS(通讯通路门店!$S:$S,$G926,通讯通路门店!$J:$J,"VIVO体验店")</f>
        <v>0</v>
      </c>
      <c r="AA926" s="99">
        <f>COUNTIFS(通讯通路门店!$S:$S,$G926,通讯通路门店!$J:$J,"OPPO体验店")</f>
        <v>0</v>
      </c>
      <c r="AB926" s="99">
        <f>COUNTIFS(通讯通路门店!$S:$S,$G926,通讯通路门店!$J:$J,"华为授权体验店")+COUNTIFS(通讯通路门店!$S:$S,$G926,通讯通路门店!$J:$J,"华为堡垒店")</f>
        <v>0</v>
      </c>
      <c r="AC926" s="99">
        <f>COUNTIFS(通讯通路门店!$S:$S,$G926,通讯通路门店!$J:$J,"小米体验店")</f>
        <v>0</v>
      </c>
      <c r="AD926" s="99">
        <f>COUNTIFS(通讯通路门店!$S:$S,$G926,通讯通路门店!$J:$J,"苹果体验店")</f>
        <v>0</v>
      </c>
      <c r="AE926" s="99">
        <f>COUNTIFS(通讯通路门店!$S:$S,$G926,通讯通路门店!$J:$J,"其他品牌专卖店")</f>
        <v>0</v>
      </c>
      <c r="AF926" s="99">
        <f>SUMIFS(通讯通路门店!$BI:$BI,通讯通路门店!$S:$S,$G926)</f>
        <v>0</v>
      </c>
      <c r="AG926" s="99">
        <f>SUMIFS(通讯通路门店!$BH:$BH,通讯通路门店!$S:$S,$G926)</f>
        <v>0</v>
      </c>
      <c r="AH926" s="99">
        <f t="shared" si="71"/>
        <v>0</v>
      </c>
      <c r="AI926" s="99">
        <f>SUMIFS(通讯通路门店!$BB:$BB,通讯通路门店!$S:$S,$G926)</f>
        <v>0</v>
      </c>
      <c r="AJ926" s="99">
        <f>SUMIFS(通讯通路门店!$BE:$BE,通讯通路门店!$S:$S,$G926)</f>
        <v>0</v>
      </c>
      <c r="AK926" s="99">
        <f>SUMIFS(通讯通路门店!$BG:$BG,通讯通路门店!$S:$S,$G926)</f>
        <v>0</v>
      </c>
      <c r="AL926" s="99">
        <f>SUMIFS(通讯通路门店!$BC:$BC,通讯通路门店!$S:$S,$G926)</f>
        <v>0</v>
      </c>
      <c r="AM926" s="99">
        <f>SUMIFS(通讯通路门店!$BD:$BD,通讯通路门店!$S:$S,$G926)</f>
        <v>0</v>
      </c>
      <c r="AN926" s="99">
        <f>SUMIFS(通讯通路门店!$BF:$BF,通讯通路门店!$S:$S,$G926)</f>
        <v>0</v>
      </c>
      <c r="AO926" s="99">
        <f t="shared" si="72"/>
        <v>0</v>
      </c>
      <c r="AP926" s="99">
        <f>SUMIFS(通讯通路门店!$K:$K,通讯通路门店!$S:$S,$G926)</f>
        <v>0</v>
      </c>
      <c r="AQ926" s="83"/>
      <c r="AR926" s="99">
        <f>SUMIFS(通讯通路门店!$T:$T,通讯通路门店!$S:$S,$G926)</f>
        <v>0</v>
      </c>
      <c r="AS926" s="99">
        <f>SUMIFS(通讯通路门店!$U:$U,通讯通路门店!$S:$S,$G926)</f>
        <v>0</v>
      </c>
      <c r="AT926" s="99">
        <f>SUMIFS(通讯通路门店!$V:$V,通讯通路门店!$S:$S,$G926)</f>
        <v>0</v>
      </c>
      <c r="AU926" s="99">
        <f>SUMIFS(通讯通路门店!$W:$W,通讯通路门店!$S:$S,$G926)</f>
        <v>0</v>
      </c>
      <c r="AV926" s="99">
        <f>SUMIFS(通讯通路门店!$Z:$Z,通讯通路门店!$S:$S,$G926)</f>
        <v>0</v>
      </c>
      <c r="AW926" s="99">
        <f>SUMIFS(通讯通路门店!$AB:$AB,通讯通路门店!$S:$S,$G926)</f>
        <v>0</v>
      </c>
      <c r="AX926" s="99">
        <f>SUMIFS(通讯通路门店!$X:$X,通讯通路门店!$S:$S,$G926)</f>
        <v>0</v>
      </c>
      <c r="AY926" s="99">
        <f>SUMIFS(通讯通路门店!$Y:$Y,通讯通路门店!$S:$S,$G926)</f>
        <v>0</v>
      </c>
      <c r="AZ926" s="99">
        <f>SUMIFS(通讯通路门店!$AA:$AA,通讯通路门店!$S:$S,$G926)</f>
        <v>0</v>
      </c>
      <c r="BA926" s="99">
        <f t="shared" si="73"/>
        <v>0</v>
      </c>
      <c r="BB926" s="99">
        <f t="shared" si="74"/>
        <v>0</v>
      </c>
      <c r="BC926" s="99">
        <f>SUMIFS(通讯通路门店!$W:$W,通讯通路门店!$S:$S,$G926,通讯通路门店!$J:$J,"荣耀体验店")+SUMIFS(通讯通路门店!$W:$W,通讯通路门店!$S:$S,$G926,通讯通路门店!$J:$J,"荣耀授权专卖店")</f>
        <v>0</v>
      </c>
      <c r="BD926" s="99">
        <f>SUMIFS(通讯通路门店!$Z:$Z,通讯通路门店!$S:$S,$G926,通讯通路门店!$J:$J,"VIVO体验店")</f>
        <v>0</v>
      </c>
      <c r="BE926" s="99">
        <f>SUMIFS(通讯通路门店!$AB:$AB,通讯通路门店!$S:$S,$G926,通讯通路门店!$J:$J,"OPPO体验店")</f>
        <v>0</v>
      </c>
      <c r="BF926" s="99">
        <f>SUMIFS(通讯通路门店!$X:$X,通讯通路门店!$S:$S,$G926,通讯通路门店!$J:$J,"华为授权体验店")+SUMIFS(通讯通路门店!$AA:$AA,通讯通路门店!$S:$S,$G926,通讯通路门店!$J:$J,"华为堡垒店")</f>
        <v>0</v>
      </c>
      <c r="BG926" s="99">
        <f>SUMIFS(通讯通路门店!$Y:$Y,通讯通路门店!$S:$S,$G926,通讯通路门店!$J:$J,"小米体验店")</f>
        <v>0</v>
      </c>
      <c r="BH926" s="99">
        <f>SUMIFS(通讯通路门店!$AA:$AA,通讯通路门店!$S:$S,$G926,通讯通路门店!$J:$J,"苹果体验店")</f>
        <v>0</v>
      </c>
      <c r="BI926" s="99">
        <f>SUMIFS(通讯通路门店!$K:$K,通讯通路门店!$S:$S,$G926,通讯通路门店!$J:$J,"其他品牌专卖店")</f>
        <v>0</v>
      </c>
      <c r="BJ926" s="99">
        <f>SUMIFS(通讯通路门店!$AC:$AC,通讯通路门店!$S:$S,$G926)</f>
        <v>0</v>
      </c>
      <c r="BK926" s="99">
        <f>SUMIFS(通讯通路门店!$AD:$AD,通讯通路门店!$S:$S,$G926)</f>
        <v>0</v>
      </c>
      <c r="BL926" s="99">
        <f>SUMIFS(通讯通路门店!$AE:$AE,通讯通路门店!$S:$S,$G926)</f>
        <v>0</v>
      </c>
      <c r="BM926" s="99">
        <f>SUMIFS(通讯通路门店!$AF:$AF,通讯通路门店!$S:$S,$G926)</f>
        <v>0</v>
      </c>
      <c r="BN926" s="99">
        <f>SUMIFS(通讯通路门店!$AG:$AG,通讯通路门店!$S:$S,$G926)</f>
        <v>0</v>
      </c>
      <c r="BO926" s="99">
        <f>SUMIFS(通讯通路门店!$AH:$AH,通讯通路门店!$S:$S,$G926)</f>
        <v>0</v>
      </c>
      <c r="BP926" s="99">
        <f>SUMIFS(通讯通路门店!$AI:$AI,通讯通路门店!$S:$S,$G926)</f>
        <v>0</v>
      </c>
      <c r="BQ926" s="83"/>
    </row>
    <row r="927" spans="1:69">
      <c r="A927" s="99" t="str">
        <f>IFERROR(_xlfn.XLOOKUP($G927,通讯通路门店!$S$4:$S$993933,通讯通路门店!$A$4:$A$993933,0,0),"")</f>
        <v>海南省</v>
      </c>
      <c r="B927" s="99" t="str">
        <f>IFERROR(_xlfn.XLOOKUP($G927,通讯通路门店!$S$4:$S$993933,通讯通路门店!$B$4:$B$993933,0,0),"")</f>
        <v>昌江黎族自治县</v>
      </c>
      <c r="C927" s="99" t="str">
        <f>IFERROR(_xlfn.XLOOKUP($G927,通讯通路门店!$S$4:$S$993933,通讯通路门店!$C$4:$C$993933,0,0),"")</f>
        <v>昌江黎族自治县</v>
      </c>
      <c r="D927" s="99" t="str">
        <f>IFERROR(_xlfn.XLOOKUP($G927,通讯通路门店!$S$4:$S$993933,通讯通路门店!$D$4:$D$993933,0,0),"")</f>
        <v>叉河镇</v>
      </c>
      <c r="E927" s="83"/>
      <c r="F927" s="83"/>
      <c r="G927" s="101"/>
      <c r="H927" s="102">
        <f>IFERROR(_xlfn.XLOOKUP($G927,通讯通路门店!$S$4:$S$993933,通讯通路门店!$R$4:$R$993933,0,0),"")</f>
        <v>0</v>
      </c>
      <c r="I927" s="83"/>
      <c r="J927" s="83"/>
      <c r="K927" s="83"/>
      <c r="L927" s="83"/>
      <c r="M927" s="83"/>
      <c r="N927" s="83"/>
      <c r="O927" s="83"/>
      <c r="P927" s="83"/>
      <c r="Q927" s="83"/>
      <c r="R927" s="83"/>
      <c r="S927" s="83"/>
      <c r="T927" s="83"/>
      <c r="U927" s="99">
        <f>COUNTIF(通讯通路门店!$S:$S,$G927)</f>
        <v>0</v>
      </c>
      <c r="V927" s="99">
        <f>COUNTIFS(通讯通路门店!$S:$S,$G927,通讯通路门店!$J:$J,"综合卖场")</f>
        <v>0</v>
      </c>
      <c r="W927" s="99">
        <f>SUMIFS(通讯通路门店!$AJ:$AJ,通讯通路门店!$S:$S,通讯客户沙盘!$G927)</f>
        <v>0</v>
      </c>
      <c r="X927" s="99">
        <f t="shared" si="70"/>
        <v>0</v>
      </c>
      <c r="Y927" s="99">
        <f>COUNTIFS(通讯通路门店!$S:$S,$G927,通讯通路门店!$J:$J,"荣耀体验店")+COUNTIFS(通讯通路门店!$S:$S,$G927,通讯通路门店!$J:$J,"荣耀授权专卖店")</f>
        <v>0</v>
      </c>
      <c r="Z927" s="99">
        <f>COUNTIFS(通讯通路门店!$S:$S,$G927,通讯通路门店!$J:$J,"VIVO体验店")</f>
        <v>0</v>
      </c>
      <c r="AA927" s="99">
        <f>COUNTIFS(通讯通路门店!$S:$S,$G927,通讯通路门店!$J:$J,"OPPO体验店")</f>
        <v>0</v>
      </c>
      <c r="AB927" s="99">
        <f>COUNTIFS(通讯通路门店!$S:$S,$G927,通讯通路门店!$J:$J,"华为授权体验店")+COUNTIFS(通讯通路门店!$S:$S,$G927,通讯通路门店!$J:$J,"华为堡垒店")</f>
        <v>0</v>
      </c>
      <c r="AC927" s="99">
        <f>COUNTIFS(通讯通路门店!$S:$S,$G927,通讯通路门店!$J:$J,"小米体验店")</f>
        <v>0</v>
      </c>
      <c r="AD927" s="99">
        <f>COUNTIFS(通讯通路门店!$S:$S,$G927,通讯通路门店!$J:$J,"苹果体验店")</f>
        <v>0</v>
      </c>
      <c r="AE927" s="99">
        <f>COUNTIFS(通讯通路门店!$S:$S,$G927,通讯通路门店!$J:$J,"其他品牌专卖店")</f>
        <v>0</v>
      </c>
      <c r="AF927" s="99">
        <f>SUMIFS(通讯通路门店!$BI:$BI,通讯通路门店!$S:$S,$G927)</f>
        <v>0</v>
      </c>
      <c r="AG927" s="99">
        <f>SUMIFS(通讯通路门店!$BH:$BH,通讯通路门店!$S:$S,$G927)</f>
        <v>0</v>
      </c>
      <c r="AH927" s="99">
        <f t="shared" si="71"/>
        <v>0</v>
      </c>
      <c r="AI927" s="99">
        <f>SUMIFS(通讯通路门店!$BB:$BB,通讯通路门店!$S:$S,$G927)</f>
        <v>0</v>
      </c>
      <c r="AJ927" s="99">
        <f>SUMIFS(通讯通路门店!$BE:$BE,通讯通路门店!$S:$S,$G927)</f>
        <v>0</v>
      </c>
      <c r="AK927" s="99">
        <f>SUMIFS(通讯通路门店!$BG:$BG,通讯通路门店!$S:$S,$G927)</f>
        <v>0</v>
      </c>
      <c r="AL927" s="99">
        <f>SUMIFS(通讯通路门店!$BC:$BC,通讯通路门店!$S:$S,$G927)</f>
        <v>0</v>
      </c>
      <c r="AM927" s="99">
        <f>SUMIFS(通讯通路门店!$BD:$BD,通讯通路门店!$S:$S,$G927)</f>
        <v>0</v>
      </c>
      <c r="AN927" s="99">
        <f>SUMIFS(通讯通路门店!$BF:$BF,通讯通路门店!$S:$S,$G927)</f>
        <v>0</v>
      </c>
      <c r="AO927" s="99">
        <f t="shared" si="72"/>
        <v>0</v>
      </c>
      <c r="AP927" s="99">
        <f>SUMIFS(通讯通路门店!$K:$K,通讯通路门店!$S:$S,$G927)</f>
        <v>0</v>
      </c>
      <c r="AQ927" s="83"/>
      <c r="AR927" s="99">
        <f>SUMIFS(通讯通路门店!$T:$T,通讯通路门店!$S:$S,$G927)</f>
        <v>0</v>
      </c>
      <c r="AS927" s="99">
        <f>SUMIFS(通讯通路门店!$U:$U,通讯通路门店!$S:$S,$G927)</f>
        <v>0</v>
      </c>
      <c r="AT927" s="99">
        <f>SUMIFS(通讯通路门店!$V:$V,通讯通路门店!$S:$S,$G927)</f>
        <v>0</v>
      </c>
      <c r="AU927" s="99">
        <f>SUMIFS(通讯通路门店!$W:$W,通讯通路门店!$S:$S,$G927)</f>
        <v>0</v>
      </c>
      <c r="AV927" s="99">
        <f>SUMIFS(通讯通路门店!$Z:$Z,通讯通路门店!$S:$S,$G927)</f>
        <v>0</v>
      </c>
      <c r="AW927" s="99">
        <f>SUMIFS(通讯通路门店!$AB:$AB,通讯通路门店!$S:$S,$G927)</f>
        <v>0</v>
      </c>
      <c r="AX927" s="99">
        <f>SUMIFS(通讯通路门店!$X:$X,通讯通路门店!$S:$S,$G927)</f>
        <v>0</v>
      </c>
      <c r="AY927" s="99">
        <f>SUMIFS(通讯通路门店!$Y:$Y,通讯通路门店!$S:$S,$G927)</f>
        <v>0</v>
      </c>
      <c r="AZ927" s="99">
        <f>SUMIFS(通讯通路门店!$AA:$AA,通讯通路门店!$S:$S,$G927)</f>
        <v>0</v>
      </c>
      <c r="BA927" s="99">
        <f t="shared" si="73"/>
        <v>0</v>
      </c>
      <c r="BB927" s="99">
        <f t="shared" si="74"/>
        <v>0</v>
      </c>
      <c r="BC927" s="99">
        <f>SUMIFS(通讯通路门店!$W:$W,通讯通路门店!$S:$S,$G927,通讯通路门店!$J:$J,"荣耀体验店")+SUMIFS(通讯通路门店!$W:$W,通讯通路门店!$S:$S,$G927,通讯通路门店!$J:$J,"荣耀授权专卖店")</f>
        <v>0</v>
      </c>
      <c r="BD927" s="99">
        <f>SUMIFS(通讯通路门店!$Z:$Z,通讯通路门店!$S:$S,$G927,通讯通路门店!$J:$J,"VIVO体验店")</f>
        <v>0</v>
      </c>
      <c r="BE927" s="99">
        <f>SUMIFS(通讯通路门店!$AB:$AB,通讯通路门店!$S:$S,$G927,通讯通路门店!$J:$J,"OPPO体验店")</f>
        <v>0</v>
      </c>
      <c r="BF927" s="99">
        <f>SUMIFS(通讯通路门店!$X:$X,通讯通路门店!$S:$S,$G927,通讯通路门店!$J:$J,"华为授权体验店")+SUMIFS(通讯通路门店!$AA:$AA,通讯通路门店!$S:$S,$G927,通讯通路门店!$J:$J,"华为堡垒店")</f>
        <v>0</v>
      </c>
      <c r="BG927" s="99">
        <f>SUMIFS(通讯通路门店!$Y:$Y,通讯通路门店!$S:$S,$G927,通讯通路门店!$J:$J,"小米体验店")</f>
        <v>0</v>
      </c>
      <c r="BH927" s="99">
        <f>SUMIFS(通讯通路门店!$AA:$AA,通讯通路门店!$S:$S,$G927,通讯通路门店!$J:$J,"苹果体验店")</f>
        <v>0</v>
      </c>
      <c r="BI927" s="99">
        <f>SUMIFS(通讯通路门店!$K:$K,通讯通路门店!$S:$S,$G927,通讯通路门店!$J:$J,"其他品牌专卖店")</f>
        <v>0</v>
      </c>
      <c r="BJ927" s="99">
        <f>SUMIFS(通讯通路门店!$AC:$AC,通讯通路门店!$S:$S,$G927)</f>
        <v>0</v>
      </c>
      <c r="BK927" s="99">
        <f>SUMIFS(通讯通路门店!$AD:$AD,通讯通路门店!$S:$S,$G927)</f>
        <v>0</v>
      </c>
      <c r="BL927" s="99">
        <f>SUMIFS(通讯通路门店!$AE:$AE,通讯通路门店!$S:$S,$G927)</f>
        <v>0</v>
      </c>
      <c r="BM927" s="99">
        <f>SUMIFS(通讯通路门店!$AF:$AF,通讯通路门店!$S:$S,$G927)</f>
        <v>0</v>
      </c>
      <c r="BN927" s="99">
        <f>SUMIFS(通讯通路门店!$AG:$AG,通讯通路门店!$S:$S,$G927)</f>
        <v>0</v>
      </c>
      <c r="BO927" s="99">
        <f>SUMIFS(通讯通路门店!$AH:$AH,通讯通路门店!$S:$S,$G927)</f>
        <v>0</v>
      </c>
      <c r="BP927" s="99">
        <f>SUMIFS(通讯通路门店!$AI:$AI,通讯通路门店!$S:$S,$G927)</f>
        <v>0</v>
      </c>
      <c r="BQ927" s="83"/>
    </row>
    <row r="928" spans="1:69">
      <c r="A928" s="99" t="str">
        <f>IFERROR(_xlfn.XLOOKUP($G928,通讯通路门店!$S$4:$S$993933,通讯通路门店!$A$4:$A$993933,0,0),"")</f>
        <v>海南省</v>
      </c>
      <c r="B928" s="99" t="str">
        <f>IFERROR(_xlfn.XLOOKUP($G928,通讯通路门店!$S$4:$S$993933,通讯通路门店!$B$4:$B$993933,0,0),"")</f>
        <v>昌江黎族自治县</v>
      </c>
      <c r="C928" s="99" t="str">
        <f>IFERROR(_xlfn.XLOOKUP($G928,通讯通路门店!$S$4:$S$993933,通讯通路门店!$C$4:$C$993933,0,0),"")</f>
        <v>昌江黎族自治县</v>
      </c>
      <c r="D928" s="99" t="str">
        <f>IFERROR(_xlfn.XLOOKUP($G928,通讯通路门店!$S$4:$S$993933,通讯通路门店!$D$4:$D$993933,0,0),"")</f>
        <v>叉河镇</v>
      </c>
      <c r="E928" s="83"/>
      <c r="F928" s="83"/>
      <c r="G928" s="101"/>
      <c r="H928" s="102">
        <f>IFERROR(_xlfn.XLOOKUP($G928,通讯通路门店!$S$4:$S$993933,通讯通路门店!$R$4:$R$993933,0,0),"")</f>
        <v>0</v>
      </c>
      <c r="I928" s="83"/>
      <c r="J928" s="83"/>
      <c r="K928" s="83"/>
      <c r="L928" s="83"/>
      <c r="M928" s="83"/>
      <c r="N928" s="83"/>
      <c r="O928" s="83"/>
      <c r="P928" s="83"/>
      <c r="Q928" s="83"/>
      <c r="R928" s="83"/>
      <c r="S928" s="83"/>
      <c r="T928" s="83"/>
      <c r="U928" s="99">
        <f>COUNTIF(通讯通路门店!$S:$S,$G928)</f>
        <v>0</v>
      </c>
      <c r="V928" s="99">
        <f>COUNTIFS(通讯通路门店!$S:$S,$G928,通讯通路门店!$J:$J,"综合卖场")</f>
        <v>0</v>
      </c>
      <c r="W928" s="99">
        <f>SUMIFS(通讯通路门店!$AJ:$AJ,通讯通路门店!$S:$S,通讯客户沙盘!$G928)</f>
        <v>0</v>
      </c>
      <c r="X928" s="99">
        <f t="shared" si="70"/>
        <v>0</v>
      </c>
      <c r="Y928" s="99">
        <f>COUNTIFS(通讯通路门店!$S:$S,$G928,通讯通路门店!$J:$J,"荣耀体验店")+COUNTIFS(通讯通路门店!$S:$S,$G928,通讯通路门店!$J:$J,"荣耀授权专卖店")</f>
        <v>0</v>
      </c>
      <c r="Z928" s="99">
        <f>COUNTIFS(通讯通路门店!$S:$S,$G928,通讯通路门店!$J:$J,"VIVO体验店")</f>
        <v>0</v>
      </c>
      <c r="AA928" s="99">
        <f>COUNTIFS(通讯通路门店!$S:$S,$G928,通讯通路门店!$J:$J,"OPPO体验店")</f>
        <v>0</v>
      </c>
      <c r="AB928" s="99">
        <f>COUNTIFS(通讯通路门店!$S:$S,$G928,通讯通路门店!$J:$J,"华为授权体验店")+COUNTIFS(通讯通路门店!$S:$S,$G928,通讯通路门店!$J:$J,"华为堡垒店")</f>
        <v>0</v>
      </c>
      <c r="AC928" s="99">
        <f>COUNTIFS(通讯通路门店!$S:$S,$G928,通讯通路门店!$J:$J,"小米体验店")</f>
        <v>0</v>
      </c>
      <c r="AD928" s="99">
        <f>COUNTIFS(通讯通路门店!$S:$S,$G928,通讯通路门店!$J:$J,"苹果体验店")</f>
        <v>0</v>
      </c>
      <c r="AE928" s="99">
        <f>COUNTIFS(通讯通路门店!$S:$S,$G928,通讯通路门店!$J:$J,"其他品牌专卖店")</f>
        <v>0</v>
      </c>
      <c r="AF928" s="99">
        <f>SUMIFS(通讯通路门店!$BI:$BI,通讯通路门店!$S:$S,$G928)</f>
        <v>0</v>
      </c>
      <c r="AG928" s="99">
        <f>SUMIFS(通讯通路门店!$BH:$BH,通讯通路门店!$S:$S,$G928)</f>
        <v>0</v>
      </c>
      <c r="AH928" s="99">
        <f t="shared" si="71"/>
        <v>0</v>
      </c>
      <c r="AI928" s="99">
        <f>SUMIFS(通讯通路门店!$BB:$BB,通讯通路门店!$S:$S,$G928)</f>
        <v>0</v>
      </c>
      <c r="AJ928" s="99">
        <f>SUMIFS(通讯通路门店!$BE:$BE,通讯通路门店!$S:$S,$G928)</f>
        <v>0</v>
      </c>
      <c r="AK928" s="99">
        <f>SUMIFS(通讯通路门店!$BG:$BG,通讯通路门店!$S:$S,$G928)</f>
        <v>0</v>
      </c>
      <c r="AL928" s="99">
        <f>SUMIFS(通讯通路门店!$BC:$BC,通讯通路门店!$S:$S,$G928)</f>
        <v>0</v>
      </c>
      <c r="AM928" s="99">
        <f>SUMIFS(通讯通路门店!$BD:$BD,通讯通路门店!$S:$S,$G928)</f>
        <v>0</v>
      </c>
      <c r="AN928" s="99">
        <f>SUMIFS(通讯通路门店!$BF:$BF,通讯通路门店!$S:$S,$G928)</f>
        <v>0</v>
      </c>
      <c r="AO928" s="99">
        <f t="shared" si="72"/>
        <v>0</v>
      </c>
      <c r="AP928" s="99">
        <f>SUMIFS(通讯通路门店!$K:$K,通讯通路门店!$S:$S,$G928)</f>
        <v>0</v>
      </c>
      <c r="AQ928" s="83"/>
      <c r="AR928" s="99">
        <f>SUMIFS(通讯通路门店!$T:$T,通讯通路门店!$S:$S,$G928)</f>
        <v>0</v>
      </c>
      <c r="AS928" s="99">
        <f>SUMIFS(通讯通路门店!$U:$U,通讯通路门店!$S:$S,$G928)</f>
        <v>0</v>
      </c>
      <c r="AT928" s="99">
        <f>SUMIFS(通讯通路门店!$V:$V,通讯通路门店!$S:$S,$G928)</f>
        <v>0</v>
      </c>
      <c r="AU928" s="99">
        <f>SUMIFS(通讯通路门店!$W:$W,通讯通路门店!$S:$S,$G928)</f>
        <v>0</v>
      </c>
      <c r="AV928" s="99">
        <f>SUMIFS(通讯通路门店!$Z:$Z,通讯通路门店!$S:$S,$G928)</f>
        <v>0</v>
      </c>
      <c r="AW928" s="99">
        <f>SUMIFS(通讯通路门店!$AB:$AB,通讯通路门店!$S:$S,$G928)</f>
        <v>0</v>
      </c>
      <c r="AX928" s="99">
        <f>SUMIFS(通讯通路门店!$X:$X,通讯通路门店!$S:$S,$G928)</f>
        <v>0</v>
      </c>
      <c r="AY928" s="99">
        <f>SUMIFS(通讯通路门店!$Y:$Y,通讯通路门店!$S:$S,$G928)</f>
        <v>0</v>
      </c>
      <c r="AZ928" s="99">
        <f>SUMIFS(通讯通路门店!$AA:$AA,通讯通路门店!$S:$S,$G928)</f>
        <v>0</v>
      </c>
      <c r="BA928" s="99">
        <f t="shared" si="73"/>
        <v>0</v>
      </c>
      <c r="BB928" s="99">
        <f t="shared" si="74"/>
        <v>0</v>
      </c>
      <c r="BC928" s="99">
        <f>SUMIFS(通讯通路门店!$W:$W,通讯通路门店!$S:$S,$G928,通讯通路门店!$J:$J,"荣耀体验店")+SUMIFS(通讯通路门店!$W:$W,通讯通路门店!$S:$S,$G928,通讯通路门店!$J:$J,"荣耀授权专卖店")</f>
        <v>0</v>
      </c>
      <c r="BD928" s="99">
        <f>SUMIFS(通讯通路门店!$Z:$Z,通讯通路门店!$S:$S,$G928,通讯通路门店!$J:$J,"VIVO体验店")</f>
        <v>0</v>
      </c>
      <c r="BE928" s="99">
        <f>SUMIFS(通讯通路门店!$AB:$AB,通讯通路门店!$S:$S,$G928,通讯通路门店!$J:$J,"OPPO体验店")</f>
        <v>0</v>
      </c>
      <c r="BF928" s="99">
        <f>SUMIFS(通讯通路门店!$X:$X,通讯通路门店!$S:$S,$G928,通讯通路门店!$J:$J,"华为授权体验店")+SUMIFS(通讯通路门店!$AA:$AA,通讯通路门店!$S:$S,$G928,通讯通路门店!$J:$J,"华为堡垒店")</f>
        <v>0</v>
      </c>
      <c r="BG928" s="99">
        <f>SUMIFS(通讯通路门店!$Y:$Y,通讯通路门店!$S:$S,$G928,通讯通路门店!$J:$J,"小米体验店")</f>
        <v>0</v>
      </c>
      <c r="BH928" s="99">
        <f>SUMIFS(通讯通路门店!$AA:$AA,通讯通路门店!$S:$S,$G928,通讯通路门店!$J:$J,"苹果体验店")</f>
        <v>0</v>
      </c>
      <c r="BI928" s="99">
        <f>SUMIFS(通讯通路门店!$K:$K,通讯通路门店!$S:$S,$G928,通讯通路门店!$J:$J,"其他品牌专卖店")</f>
        <v>0</v>
      </c>
      <c r="BJ928" s="99">
        <f>SUMIFS(通讯通路门店!$AC:$AC,通讯通路门店!$S:$S,$G928)</f>
        <v>0</v>
      </c>
      <c r="BK928" s="99">
        <f>SUMIFS(通讯通路门店!$AD:$AD,通讯通路门店!$S:$S,$G928)</f>
        <v>0</v>
      </c>
      <c r="BL928" s="99">
        <f>SUMIFS(通讯通路门店!$AE:$AE,通讯通路门店!$S:$S,$G928)</f>
        <v>0</v>
      </c>
      <c r="BM928" s="99">
        <f>SUMIFS(通讯通路门店!$AF:$AF,通讯通路门店!$S:$S,$G928)</f>
        <v>0</v>
      </c>
      <c r="BN928" s="99">
        <f>SUMIFS(通讯通路门店!$AG:$AG,通讯通路门店!$S:$S,$G928)</f>
        <v>0</v>
      </c>
      <c r="BO928" s="99">
        <f>SUMIFS(通讯通路门店!$AH:$AH,通讯通路门店!$S:$S,$G928)</f>
        <v>0</v>
      </c>
      <c r="BP928" s="99">
        <f>SUMIFS(通讯通路门店!$AI:$AI,通讯通路门店!$S:$S,$G928)</f>
        <v>0</v>
      </c>
      <c r="BQ928" s="83"/>
    </row>
    <row r="929" spans="1:69">
      <c r="A929" s="99" t="str">
        <f>IFERROR(_xlfn.XLOOKUP($G929,通讯通路门店!$S$4:$S$993933,通讯通路门店!$A$4:$A$993933,0,0),"")</f>
        <v>海南省</v>
      </c>
      <c r="B929" s="99" t="str">
        <f>IFERROR(_xlfn.XLOOKUP($G929,通讯通路门店!$S$4:$S$993933,通讯通路门店!$B$4:$B$993933,0,0),"")</f>
        <v>昌江黎族自治县</v>
      </c>
      <c r="C929" s="99" t="str">
        <f>IFERROR(_xlfn.XLOOKUP($G929,通讯通路门店!$S$4:$S$993933,通讯通路门店!$C$4:$C$993933,0,0),"")</f>
        <v>昌江黎族自治县</v>
      </c>
      <c r="D929" s="99" t="str">
        <f>IFERROR(_xlfn.XLOOKUP($G929,通讯通路门店!$S$4:$S$993933,通讯通路门店!$D$4:$D$993933,0,0),"")</f>
        <v>叉河镇</v>
      </c>
      <c r="E929" s="83"/>
      <c r="F929" s="83"/>
      <c r="G929" s="101"/>
      <c r="H929" s="102">
        <f>IFERROR(_xlfn.XLOOKUP($G929,通讯通路门店!$S$4:$S$993933,通讯通路门店!$R$4:$R$993933,0,0),"")</f>
        <v>0</v>
      </c>
      <c r="I929" s="83"/>
      <c r="J929" s="83"/>
      <c r="K929" s="83"/>
      <c r="L929" s="83"/>
      <c r="M929" s="83"/>
      <c r="N929" s="83"/>
      <c r="O929" s="83"/>
      <c r="P929" s="83"/>
      <c r="Q929" s="83"/>
      <c r="R929" s="83"/>
      <c r="S929" s="83"/>
      <c r="T929" s="83"/>
      <c r="U929" s="99">
        <f>COUNTIF(通讯通路门店!$S:$S,$G929)</f>
        <v>0</v>
      </c>
      <c r="V929" s="99">
        <f>COUNTIFS(通讯通路门店!$S:$S,$G929,通讯通路门店!$J:$J,"综合卖场")</f>
        <v>0</v>
      </c>
      <c r="W929" s="99">
        <f>SUMIFS(通讯通路门店!$AJ:$AJ,通讯通路门店!$S:$S,通讯客户沙盘!$G929)</f>
        <v>0</v>
      </c>
      <c r="X929" s="99">
        <f t="shared" si="70"/>
        <v>0</v>
      </c>
      <c r="Y929" s="99">
        <f>COUNTIFS(通讯通路门店!$S:$S,$G929,通讯通路门店!$J:$J,"荣耀体验店")+COUNTIFS(通讯通路门店!$S:$S,$G929,通讯通路门店!$J:$J,"荣耀授权专卖店")</f>
        <v>0</v>
      </c>
      <c r="Z929" s="99">
        <f>COUNTIFS(通讯通路门店!$S:$S,$G929,通讯通路门店!$J:$J,"VIVO体验店")</f>
        <v>0</v>
      </c>
      <c r="AA929" s="99">
        <f>COUNTIFS(通讯通路门店!$S:$S,$G929,通讯通路门店!$J:$J,"OPPO体验店")</f>
        <v>0</v>
      </c>
      <c r="AB929" s="99">
        <f>COUNTIFS(通讯通路门店!$S:$S,$G929,通讯通路门店!$J:$J,"华为授权体验店")+COUNTIFS(通讯通路门店!$S:$S,$G929,通讯通路门店!$J:$J,"华为堡垒店")</f>
        <v>0</v>
      </c>
      <c r="AC929" s="99">
        <f>COUNTIFS(通讯通路门店!$S:$S,$G929,通讯通路门店!$J:$J,"小米体验店")</f>
        <v>0</v>
      </c>
      <c r="AD929" s="99">
        <f>COUNTIFS(通讯通路门店!$S:$S,$G929,通讯通路门店!$J:$J,"苹果体验店")</f>
        <v>0</v>
      </c>
      <c r="AE929" s="99">
        <f>COUNTIFS(通讯通路门店!$S:$S,$G929,通讯通路门店!$J:$J,"其他品牌专卖店")</f>
        <v>0</v>
      </c>
      <c r="AF929" s="99">
        <f>SUMIFS(通讯通路门店!$BI:$BI,通讯通路门店!$S:$S,$G929)</f>
        <v>0</v>
      </c>
      <c r="AG929" s="99">
        <f>SUMIFS(通讯通路门店!$BH:$BH,通讯通路门店!$S:$S,$G929)</f>
        <v>0</v>
      </c>
      <c r="AH929" s="99">
        <f t="shared" si="71"/>
        <v>0</v>
      </c>
      <c r="AI929" s="99">
        <f>SUMIFS(通讯通路门店!$BB:$BB,通讯通路门店!$S:$S,$G929)</f>
        <v>0</v>
      </c>
      <c r="AJ929" s="99">
        <f>SUMIFS(通讯通路门店!$BE:$BE,通讯通路门店!$S:$S,$G929)</f>
        <v>0</v>
      </c>
      <c r="AK929" s="99">
        <f>SUMIFS(通讯通路门店!$BG:$BG,通讯通路门店!$S:$S,$G929)</f>
        <v>0</v>
      </c>
      <c r="AL929" s="99">
        <f>SUMIFS(通讯通路门店!$BC:$BC,通讯通路门店!$S:$S,$G929)</f>
        <v>0</v>
      </c>
      <c r="AM929" s="99">
        <f>SUMIFS(通讯通路门店!$BD:$BD,通讯通路门店!$S:$S,$G929)</f>
        <v>0</v>
      </c>
      <c r="AN929" s="99">
        <f>SUMIFS(通讯通路门店!$BF:$BF,通讯通路门店!$S:$S,$G929)</f>
        <v>0</v>
      </c>
      <c r="AO929" s="99">
        <f t="shared" si="72"/>
        <v>0</v>
      </c>
      <c r="AP929" s="99">
        <f>SUMIFS(通讯通路门店!$K:$K,通讯通路门店!$S:$S,$G929)</f>
        <v>0</v>
      </c>
      <c r="AQ929" s="83"/>
      <c r="AR929" s="99">
        <f>SUMIFS(通讯通路门店!$T:$T,通讯通路门店!$S:$S,$G929)</f>
        <v>0</v>
      </c>
      <c r="AS929" s="99">
        <f>SUMIFS(通讯通路门店!$U:$U,通讯通路门店!$S:$S,$G929)</f>
        <v>0</v>
      </c>
      <c r="AT929" s="99">
        <f>SUMIFS(通讯通路门店!$V:$V,通讯通路门店!$S:$S,$G929)</f>
        <v>0</v>
      </c>
      <c r="AU929" s="99">
        <f>SUMIFS(通讯通路门店!$W:$W,通讯通路门店!$S:$S,$G929)</f>
        <v>0</v>
      </c>
      <c r="AV929" s="99">
        <f>SUMIFS(通讯通路门店!$Z:$Z,通讯通路门店!$S:$S,$G929)</f>
        <v>0</v>
      </c>
      <c r="AW929" s="99">
        <f>SUMIFS(通讯通路门店!$AB:$AB,通讯通路门店!$S:$S,$G929)</f>
        <v>0</v>
      </c>
      <c r="AX929" s="99">
        <f>SUMIFS(通讯通路门店!$X:$X,通讯通路门店!$S:$S,$G929)</f>
        <v>0</v>
      </c>
      <c r="AY929" s="99">
        <f>SUMIFS(通讯通路门店!$Y:$Y,通讯通路门店!$S:$S,$G929)</f>
        <v>0</v>
      </c>
      <c r="AZ929" s="99">
        <f>SUMIFS(通讯通路门店!$AA:$AA,通讯通路门店!$S:$S,$G929)</f>
        <v>0</v>
      </c>
      <c r="BA929" s="99">
        <f t="shared" si="73"/>
        <v>0</v>
      </c>
      <c r="BB929" s="99">
        <f t="shared" si="74"/>
        <v>0</v>
      </c>
      <c r="BC929" s="99">
        <f>SUMIFS(通讯通路门店!$W:$W,通讯通路门店!$S:$S,$G929,通讯通路门店!$J:$J,"荣耀体验店")+SUMIFS(通讯通路门店!$W:$W,通讯通路门店!$S:$S,$G929,通讯通路门店!$J:$J,"荣耀授权专卖店")</f>
        <v>0</v>
      </c>
      <c r="BD929" s="99">
        <f>SUMIFS(通讯通路门店!$Z:$Z,通讯通路门店!$S:$S,$G929,通讯通路门店!$J:$J,"VIVO体验店")</f>
        <v>0</v>
      </c>
      <c r="BE929" s="99">
        <f>SUMIFS(通讯通路门店!$AB:$AB,通讯通路门店!$S:$S,$G929,通讯通路门店!$J:$J,"OPPO体验店")</f>
        <v>0</v>
      </c>
      <c r="BF929" s="99">
        <f>SUMIFS(通讯通路门店!$X:$X,通讯通路门店!$S:$S,$G929,通讯通路门店!$J:$J,"华为授权体验店")+SUMIFS(通讯通路门店!$AA:$AA,通讯通路门店!$S:$S,$G929,通讯通路门店!$J:$J,"华为堡垒店")</f>
        <v>0</v>
      </c>
      <c r="BG929" s="99">
        <f>SUMIFS(通讯通路门店!$Y:$Y,通讯通路门店!$S:$S,$G929,通讯通路门店!$J:$J,"小米体验店")</f>
        <v>0</v>
      </c>
      <c r="BH929" s="99">
        <f>SUMIFS(通讯通路门店!$AA:$AA,通讯通路门店!$S:$S,$G929,通讯通路门店!$J:$J,"苹果体验店")</f>
        <v>0</v>
      </c>
      <c r="BI929" s="99">
        <f>SUMIFS(通讯通路门店!$K:$K,通讯通路门店!$S:$S,$G929,通讯通路门店!$J:$J,"其他品牌专卖店")</f>
        <v>0</v>
      </c>
      <c r="BJ929" s="99">
        <f>SUMIFS(通讯通路门店!$AC:$AC,通讯通路门店!$S:$S,$G929)</f>
        <v>0</v>
      </c>
      <c r="BK929" s="99">
        <f>SUMIFS(通讯通路门店!$AD:$AD,通讯通路门店!$S:$S,$G929)</f>
        <v>0</v>
      </c>
      <c r="BL929" s="99">
        <f>SUMIFS(通讯通路门店!$AE:$AE,通讯通路门店!$S:$S,$G929)</f>
        <v>0</v>
      </c>
      <c r="BM929" s="99">
        <f>SUMIFS(通讯通路门店!$AF:$AF,通讯通路门店!$S:$S,$G929)</f>
        <v>0</v>
      </c>
      <c r="BN929" s="99">
        <f>SUMIFS(通讯通路门店!$AG:$AG,通讯通路门店!$S:$S,$G929)</f>
        <v>0</v>
      </c>
      <c r="BO929" s="99">
        <f>SUMIFS(通讯通路门店!$AH:$AH,通讯通路门店!$S:$S,$G929)</f>
        <v>0</v>
      </c>
      <c r="BP929" s="99">
        <f>SUMIFS(通讯通路门店!$AI:$AI,通讯通路门店!$S:$S,$G929)</f>
        <v>0</v>
      </c>
      <c r="BQ929" s="83"/>
    </row>
    <row r="930" spans="1:69">
      <c r="A930" s="99" t="str">
        <f>IFERROR(_xlfn.XLOOKUP($G930,通讯通路门店!$S$4:$S$993933,通讯通路门店!$A$4:$A$993933,0,0),"")</f>
        <v>海南省</v>
      </c>
      <c r="B930" s="99" t="str">
        <f>IFERROR(_xlfn.XLOOKUP($G930,通讯通路门店!$S$4:$S$993933,通讯通路门店!$B$4:$B$993933,0,0),"")</f>
        <v>昌江黎族自治县</v>
      </c>
      <c r="C930" s="99" t="str">
        <f>IFERROR(_xlfn.XLOOKUP($G930,通讯通路门店!$S$4:$S$993933,通讯通路门店!$C$4:$C$993933,0,0),"")</f>
        <v>昌江黎族自治县</v>
      </c>
      <c r="D930" s="99" t="str">
        <f>IFERROR(_xlfn.XLOOKUP($G930,通讯通路门店!$S$4:$S$993933,通讯通路门店!$D$4:$D$993933,0,0),"")</f>
        <v>叉河镇</v>
      </c>
      <c r="E930" s="83"/>
      <c r="F930" s="83"/>
      <c r="G930" s="101"/>
      <c r="H930" s="102">
        <f>IFERROR(_xlfn.XLOOKUP($G930,通讯通路门店!$S$4:$S$993933,通讯通路门店!$R$4:$R$993933,0,0),"")</f>
        <v>0</v>
      </c>
      <c r="I930" s="83"/>
      <c r="J930" s="83"/>
      <c r="K930" s="83"/>
      <c r="L930" s="83"/>
      <c r="M930" s="83"/>
      <c r="N930" s="83"/>
      <c r="O930" s="83"/>
      <c r="P930" s="83"/>
      <c r="Q930" s="83"/>
      <c r="R930" s="83"/>
      <c r="S930" s="83"/>
      <c r="T930" s="83"/>
      <c r="U930" s="99">
        <f>COUNTIF(通讯通路门店!$S:$S,$G930)</f>
        <v>0</v>
      </c>
      <c r="V930" s="99">
        <f>COUNTIFS(通讯通路门店!$S:$S,$G930,通讯通路门店!$J:$J,"综合卖场")</f>
        <v>0</v>
      </c>
      <c r="W930" s="99">
        <f>SUMIFS(通讯通路门店!$AJ:$AJ,通讯通路门店!$S:$S,通讯客户沙盘!$G930)</f>
        <v>0</v>
      </c>
      <c r="X930" s="99">
        <f t="shared" si="70"/>
        <v>0</v>
      </c>
      <c r="Y930" s="99">
        <f>COUNTIFS(通讯通路门店!$S:$S,$G930,通讯通路门店!$J:$J,"荣耀体验店")+COUNTIFS(通讯通路门店!$S:$S,$G930,通讯通路门店!$J:$J,"荣耀授权专卖店")</f>
        <v>0</v>
      </c>
      <c r="Z930" s="99">
        <f>COUNTIFS(通讯通路门店!$S:$S,$G930,通讯通路门店!$J:$J,"VIVO体验店")</f>
        <v>0</v>
      </c>
      <c r="AA930" s="99">
        <f>COUNTIFS(通讯通路门店!$S:$S,$G930,通讯通路门店!$J:$J,"OPPO体验店")</f>
        <v>0</v>
      </c>
      <c r="AB930" s="99">
        <f>COUNTIFS(通讯通路门店!$S:$S,$G930,通讯通路门店!$J:$J,"华为授权体验店")+COUNTIFS(通讯通路门店!$S:$S,$G930,通讯通路门店!$J:$J,"华为堡垒店")</f>
        <v>0</v>
      </c>
      <c r="AC930" s="99">
        <f>COUNTIFS(通讯通路门店!$S:$S,$G930,通讯通路门店!$J:$J,"小米体验店")</f>
        <v>0</v>
      </c>
      <c r="AD930" s="99">
        <f>COUNTIFS(通讯通路门店!$S:$S,$G930,通讯通路门店!$J:$J,"苹果体验店")</f>
        <v>0</v>
      </c>
      <c r="AE930" s="99">
        <f>COUNTIFS(通讯通路门店!$S:$S,$G930,通讯通路门店!$J:$J,"其他品牌专卖店")</f>
        <v>0</v>
      </c>
      <c r="AF930" s="99">
        <f>SUMIFS(通讯通路门店!$BI:$BI,通讯通路门店!$S:$S,$G930)</f>
        <v>0</v>
      </c>
      <c r="AG930" s="99">
        <f>SUMIFS(通讯通路门店!$BH:$BH,通讯通路门店!$S:$S,$G930)</f>
        <v>0</v>
      </c>
      <c r="AH930" s="99">
        <f t="shared" si="71"/>
        <v>0</v>
      </c>
      <c r="AI930" s="99">
        <f>SUMIFS(通讯通路门店!$BB:$BB,通讯通路门店!$S:$S,$G930)</f>
        <v>0</v>
      </c>
      <c r="AJ930" s="99">
        <f>SUMIFS(通讯通路门店!$BE:$BE,通讯通路门店!$S:$S,$G930)</f>
        <v>0</v>
      </c>
      <c r="AK930" s="99">
        <f>SUMIFS(通讯通路门店!$BG:$BG,通讯通路门店!$S:$S,$G930)</f>
        <v>0</v>
      </c>
      <c r="AL930" s="99">
        <f>SUMIFS(通讯通路门店!$BC:$BC,通讯通路门店!$S:$S,$G930)</f>
        <v>0</v>
      </c>
      <c r="AM930" s="99">
        <f>SUMIFS(通讯通路门店!$BD:$BD,通讯通路门店!$S:$S,$G930)</f>
        <v>0</v>
      </c>
      <c r="AN930" s="99">
        <f>SUMIFS(通讯通路门店!$BF:$BF,通讯通路门店!$S:$S,$G930)</f>
        <v>0</v>
      </c>
      <c r="AO930" s="99">
        <f t="shared" si="72"/>
        <v>0</v>
      </c>
      <c r="AP930" s="99">
        <f>SUMIFS(通讯通路门店!$K:$K,通讯通路门店!$S:$S,$G930)</f>
        <v>0</v>
      </c>
      <c r="AQ930" s="83"/>
      <c r="AR930" s="99">
        <f>SUMIFS(通讯通路门店!$T:$T,通讯通路门店!$S:$S,$G930)</f>
        <v>0</v>
      </c>
      <c r="AS930" s="99">
        <f>SUMIFS(通讯通路门店!$U:$U,通讯通路门店!$S:$S,$G930)</f>
        <v>0</v>
      </c>
      <c r="AT930" s="99">
        <f>SUMIFS(通讯通路门店!$V:$V,通讯通路门店!$S:$S,$G930)</f>
        <v>0</v>
      </c>
      <c r="AU930" s="99">
        <f>SUMIFS(通讯通路门店!$W:$W,通讯通路门店!$S:$S,$G930)</f>
        <v>0</v>
      </c>
      <c r="AV930" s="99">
        <f>SUMIFS(通讯通路门店!$Z:$Z,通讯通路门店!$S:$S,$G930)</f>
        <v>0</v>
      </c>
      <c r="AW930" s="99">
        <f>SUMIFS(通讯通路门店!$AB:$AB,通讯通路门店!$S:$S,$G930)</f>
        <v>0</v>
      </c>
      <c r="AX930" s="99">
        <f>SUMIFS(通讯通路门店!$X:$X,通讯通路门店!$S:$S,$G930)</f>
        <v>0</v>
      </c>
      <c r="AY930" s="99">
        <f>SUMIFS(通讯通路门店!$Y:$Y,通讯通路门店!$S:$S,$G930)</f>
        <v>0</v>
      </c>
      <c r="AZ930" s="99">
        <f>SUMIFS(通讯通路门店!$AA:$AA,通讯通路门店!$S:$S,$G930)</f>
        <v>0</v>
      </c>
      <c r="BA930" s="99">
        <f t="shared" si="73"/>
        <v>0</v>
      </c>
      <c r="BB930" s="99">
        <f t="shared" si="74"/>
        <v>0</v>
      </c>
      <c r="BC930" s="99">
        <f>SUMIFS(通讯通路门店!$W:$W,通讯通路门店!$S:$S,$G930,通讯通路门店!$J:$J,"荣耀体验店")+SUMIFS(通讯通路门店!$W:$W,通讯通路门店!$S:$S,$G930,通讯通路门店!$J:$J,"荣耀授权专卖店")</f>
        <v>0</v>
      </c>
      <c r="BD930" s="99">
        <f>SUMIFS(通讯通路门店!$Z:$Z,通讯通路门店!$S:$S,$G930,通讯通路门店!$J:$J,"VIVO体验店")</f>
        <v>0</v>
      </c>
      <c r="BE930" s="99">
        <f>SUMIFS(通讯通路门店!$AB:$AB,通讯通路门店!$S:$S,$G930,通讯通路门店!$J:$J,"OPPO体验店")</f>
        <v>0</v>
      </c>
      <c r="BF930" s="99">
        <f>SUMIFS(通讯通路门店!$X:$X,通讯通路门店!$S:$S,$G930,通讯通路门店!$J:$J,"华为授权体验店")+SUMIFS(通讯通路门店!$AA:$AA,通讯通路门店!$S:$S,$G930,通讯通路门店!$J:$J,"华为堡垒店")</f>
        <v>0</v>
      </c>
      <c r="BG930" s="99">
        <f>SUMIFS(通讯通路门店!$Y:$Y,通讯通路门店!$S:$S,$G930,通讯通路门店!$J:$J,"小米体验店")</f>
        <v>0</v>
      </c>
      <c r="BH930" s="99">
        <f>SUMIFS(通讯通路门店!$AA:$AA,通讯通路门店!$S:$S,$G930,通讯通路门店!$J:$J,"苹果体验店")</f>
        <v>0</v>
      </c>
      <c r="BI930" s="99">
        <f>SUMIFS(通讯通路门店!$K:$K,通讯通路门店!$S:$S,$G930,通讯通路门店!$J:$J,"其他品牌专卖店")</f>
        <v>0</v>
      </c>
      <c r="BJ930" s="99">
        <f>SUMIFS(通讯通路门店!$AC:$AC,通讯通路门店!$S:$S,$G930)</f>
        <v>0</v>
      </c>
      <c r="BK930" s="99">
        <f>SUMIFS(通讯通路门店!$AD:$AD,通讯通路门店!$S:$S,$G930)</f>
        <v>0</v>
      </c>
      <c r="BL930" s="99">
        <f>SUMIFS(通讯通路门店!$AE:$AE,通讯通路门店!$S:$S,$G930)</f>
        <v>0</v>
      </c>
      <c r="BM930" s="99">
        <f>SUMIFS(通讯通路门店!$AF:$AF,通讯通路门店!$S:$S,$G930)</f>
        <v>0</v>
      </c>
      <c r="BN930" s="99">
        <f>SUMIFS(通讯通路门店!$AG:$AG,通讯通路门店!$S:$S,$G930)</f>
        <v>0</v>
      </c>
      <c r="BO930" s="99">
        <f>SUMIFS(通讯通路门店!$AH:$AH,通讯通路门店!$S:$S,$G930)</f>
        <v>0</v>
      </c>
      <c r="BP930" s="99">
        <f>SUMIFS(通讯通路门店!$AI:$AI,通讯通路门店!$S:$S,$G930)</f>
        <v>0</v>
      </c>
      <c r="BQ930" s="83"/>
    </row>
    <row r="931" spans="1:69">
      <c r="A931" s="99" t="str">
        <f>IFERROR(_xlfn.XLOOKUP($G931,通讯通路门店!$S$4:$S$993933,通讯通路门店!$A$4:$A$993933,0,0),"")</f>
        <v>海南省</v>
      </c>
      <c r="B931" s="99" t="str">
        <f>IFERROR(_xlfn.XLOOKUP($G931,通讯通路门店!$S$4:$S$993933,通讯通路门店!$B$4:$B$993933,0,0),"")</f>
        <v>昌江黎族自治县</v>
      </c>
      <c r="C931" s="99" t="str">
        <f>IFERROR(_xlfn.XLOOKUP($G931,通讯通路门店!$S$4:$S$993933,通讯通路门店!$C$4:$C$993933,0,0),"")</f>
        <v>昌江黎族自治县</v>
      </c>
      <c r="D931" s="99" t="str">
        <f>IFERROR(_xlfn.XLOOKUP($G931,通讯通路门店!$S$4:$S$993933,通讯通路门店!$D$4:$D$993933,0,0),"")</f>
        <v>叉河镇</v>
      </c>
      <c r="E931" s="83"/>
      <c r="F931" s="83"/>
      <c r="G931" s="101"/>
      <c r="H931" s="102">
        <f>IFERROR(_xlfn.XLOOKUP($G931,通讯通路门店!$S$4:$S$993933,通讯通路门店!$R$4:$R$993933,0,0),"")</f>
        <v>0</v>
      </c>
      <c r="I931" s="83"/>
      <c r="J931" s="83"/>
      <c r="K931" s="83"/>
      <c r="L931" s="83"/>
      <c r="M931" s="83"/>
      <c r="N931" s="83"/>
      <c r="O931" s="83"/>
      <c r="P931" s="83"/>
      <c r="Q931" s="83"/>
      <c r="R931" s="83"/>
      <c r="S931" s="83"/>
      <c r="T931" s="83"/>
      <c r="U931" s="99">
        <f>COUNTIF(通讯通路门店!$S:$S,$G931)</f>
        <v>0</v>
      </c>
      <c r="V931" s="99">
        <f>COUNTIFS(通讯通路门店!$S:$S,$G931,通讯通路门店!$J:$J,"综合卖场")</f>
        <v>0</v>
      </c>
      <c r="W931" s="99">
        <f>SUMIFS(通讯通路门店!$AJ:$AJ,通讯通路门店!$S:$S,通讯客户沙盘!$G931)</f>
        <v>0</v>
      </c>
      <c r="X931" s="99">
        <f t="shared" si="70"/>
        <v>0</v>
      </c>
      <c r="Y931" s="99">
        <f>COUNTIFS(通讯通路门店!$S:$S,$G931,通讯通路门店!$J:$J,"荣耀体验店")+COUNTIFS(通讯通路门店!$S:$S,$G931,通讯通路门店!$J:$J,"荣耀授权专卖店")</f>
        <v>0</v>
      </c>
      <c r="Z931" s="99">
        <f>COUNTIFS(通讯通路门店!$S:$S,$G931,通讯通路门店!$J:$J,"VIVO体验店")</f>
        <v>0</v>
      </c>
      <c r="AA931" s="99">
        <f>COUNTIFS(通讯通路门店!$S:$S,$G931,通讯通路门店!$J:$J,"OPPO体验店")</f>
        <v>0</v>
      </c>
      <c r="AB931" s="99">
        <f>COUNTIFS(通讯通路门店!$S:$S,$G931,通讯通路门店!$J:$J,"华为授权体验店")+COUNTIFS(通讯通路门店!$S:$S,$G931,通讯通路门店!$J:$J,"华为堡垒店")</f>
        <v>0</v>
      </c>
      <c r="AC931" s="99">
        <f>COUNTIFS(通讯通路门店!$S:$S,$G931,通讯通路门店!$J:$J,"小米体验店")</f>
        <v>0</v>
      </c>
      <c r="AD931" s="99">
        <f>COUNTIFS(通讯通路门店!$S:$S,$G931,通讯通路门店!$J:$J,"苹果体验店")</f>
        <v>0</v>
      </c>
      <c r="AE931" s="99">
        <f>COUNTIFS(通讯通路门店!$S:$S,$G931,通讯通路门店!$J:$J,"其他品牌专卖店")</f>
        <v>0</v>
      </c>
      <c r="AF931" s="99">
        <f>SUMIFS(通讯通路门店!$BI:$BI,通讯通路门店!$S:$S,$G931)</f>
        <v>0</v>
      </c>
      <c r="AG931" s="99">
        <f>SUMIFS(通讯通路门店!$BH:$BH,通讯通路门店!$S:$S,$G931)</f>
        <v>0</v>
      </c>
      <c r="AH931" s="99">
        <f t="shared" si="71"/>
        <v>0</v>
      </c>
      <c r="AI931" s="99">
        <f>SUMIFS(通讯通路门店!$BB:$BB,通讯通路门店!$S:$S,$G931)</f>
        <v>0</v>
      </c>
      <c r="AJ931" s="99">
        <f>SUMIFS(通讯通路门店!$BE:$BE,通讯通路门店!$S:$S,$G931)</f>
        <v>0</v>
      </c>
      <c r="AK931" s="99">
        <f>SUMIFS(通讯通路门店!$BG:$BG,通讯通路门店!$S:$S,$G931)</f>
        <v>0</v>
      </c>
      <c r="AL931" s="99">
        <f>SUMIFS(通讯通路门店!$BC:$BC,通讯通路门店!$S:$S,$G931)</f>
        <v>0</v>
      </c>
      <c r="AM931" s="99">
        <f>SUMIFS(通讯通路门店!$BD:$BD,通讯通路门店!$S:$S,$G931)</f>
        <v>0</v>
      </c>
      <c r="AN931" s="99">
        <f>SUMIFS(通讯通路门店!$BF:$BF,通讯通路门店!$S:$S,$G931)</f>
        <v>0</v>
      </c>
      <c r="AO931" s="99">
        <f t="shared" si="72"/>
        <v>0</v>
      </c>
      <c r="AP931" s="99">
        <f>SUMIFS(通讯通路门店!$K:$K,通讯通路门店!$S:$S,$G931)</f>
        <v>0</v>
      </c>
      <c r="AQ931" s="83"/>
      <c r="AR931" s="99">
        <f>SUMIFS(通讯通路门店!$T:$T,通讯通路门店!$S:$S,$G931)</f>
        <v>0</v>
      </c>
      <c r="AS931" s="99">
        <f>SUMIFS(通讯通路门店!$U:$U,通讯通路门店!$S:$S,$G931)</f>
        <v>0</v>
      </c>
      <c r="AT931" s="99">
        <f>SUMIFS(通讯通路门店!$V:$V,通讯通路门店!$S:$S,$G931)</f>
        <v>0</v>
      </c>
      <c r="AU931" s="99">
        <f>SUMIFS(通讯通路门店!$W:$W,通讯通路门店!$S:$S,$G931)</f>
        <v>0</v>
      </c>
      <c r="AV931" s="99">
        <f>SUMIFS(通讯通路门店!$Z:$Z,通讯通路门店!$S:$S,$G931)</f>
        <v>0</v>
      </c>
      <c r="AW931" s="99">
        <f>SUMIFS(通讯通路门店!$AB:$AB,通讯通路门店!$S:$S,$G931)</f>
        <v>0</v>
      </c>
      <c r="AX931" s="99">
        <f>SUMIFS(通讯通路门店!$X:$X,通讯通路门店!$S:$S,$G931)</f>
        <v>0</v>
      </c>
      <c r="AY931" s="99">
        <f>SUMIFS(通讯通路门店!$Y:$Y,通讯通路门店!$S:$S,$G931)</f>
        <v>0</v>
      </c>
      <c r="AZ931" s="99">
        <f>SUMIFS(通讯通路门店!$AA:$AA,通讯通路门店!$S:$S,$G931)</f>
        <v>0</v>
      </c>
      <c r="BA931" s="99">
        <f t="shared" si="73"/>
        <v>0</v>
      </c>
      <c r="BB931" s="99">
        <f t="shared" si="74"/>
        <v>0</v>
      </c>
      <c r="BC931" s="99">
        <f>SUMIFS(通讯通路门店!$W:$W,通讯通路门店!$S:$S,$G931,通讯通路门店!$J:$J,"荣耀体验店")+SUMIFS(通讯通路门店!$W:$W,通讯通路门店!$S:$S,$G931,通讯通路门店!$J:$J,"荣耀授权专卖店")</f>
        <v>0</v>
      </c>
      <c r="BD931" s="99">
        <f>SUMIFS(通讯通路门店!$Z:$Z,通讯通路门店!$S:$S,$G931,通讯通路门店!$J:$J,"VIVO体验店")</f>
        <v>0</v>
      </c>
      <c r="BE931" s="99">
        <f>SUMIFS(通讯通路门店!$AB:$AB,通讯通路门店!$S:$S,$G931,通讯通路门店!$J:$J,"OPPO体验店")</f>
        <v>0</v>
      </c>
      <c r="BF931" s="99">
        <f>SUMIFS(通讯通路门店!$X:$X,通讯通路门店!$S:$S,$G931,通讯通路门店!$J:$J,"华为授权体验店")+SUMIFS(通讯通路门店!$AA:$AA,通讯通路门店!$S:$S,$G931,通讯通路门店!$J:$J,"华为堡垒店")</f>
        <v>0</v>
      </c>
      <c r="BG931" s="99">
        <f>SUMIFS(通讯通路门店!$Y:$Y,通讯通路门店!$S:$S,$G931,通讯通路门店!$J:$J,"小米体验店")</f>
        <v>0</v>
      </c>
      <c r="BH931" s="99">
        <f>SUMIFS(通讯通路门店!$AA:$AA,通讯通路门店!$S:$S,$G931,通讯通路门店!$J:$J,"苹果体验店")</f>
        <v>0</v>
      </c>
      <c r="BI931" s="99">
        <f>SUMIFS(通讯通路门店!$K:$K,通讯通路门店!$S:$S,$G931,通讯通路门店!$J:$J,"其他品牌专卖店")</f>
        <v>0</v>
      </c>
      <c r="BJ931" s="99">
        <f>SUMIFS(通讯通路门店!$AC:$AC,通讯通路门店!$S:$S,$G931)</f>
        <v>0</v>
      </c>
      <c r="BK931" s="99">
        <f>SUMIFS(通讯通路门店!$AD:$AD,通讯通路门店!$S:$S,$G931)</f>
        <v>0</v>
      </c>
      <c r="BL931" s="99">
        <f>SUMIFS(通讯通路门店!$AE:$AE,通讯通路门店!$S:$S,$G931)</f>
        <v>0</v>
      </c>
      <c r="BM931" s="99">
        <f>SUMIFS(通讯通路门店!$AF:$AF,通讯通路门店!$S:$S,$G931)</f>
        <v>0</v>
      </c>
      <c r="BN931" s="99">
        <f>SUMIFS(通讯通路门店!$AG:$AG,通讯通路门店!$S:$S,$G931)</f>
        <v>0</v>
      </c>
      <c r="BO931" s="99">
        <f>SUMIFS(通讯通路门店!$AH:$AH,通讯通路门店!$S:$S,$G931)</f>
        <v>0</v>
      </c>
      <c r="BP931" s="99">
        <f>SUMIFS(通讯通路门店!$AI:$AI,通讯通路门店!$S:$S,$G931)</f>
        <v>0</v>
      </c>
      <c r="BQ931" s="83"/>
    </row>
    <row r="932" spans="1:69">
      <c r="A932" s="99" t="str">
        <f>IFERROR(_xlfn.XLOOKUP($G932,通讯通路门店!$S$4:$S$993933,通讯通路门店!$A$4:$A$993933,0,0),"")</f>
        <v>海南省</v>
      </c>
      <c r="B932" s="99" t="str">
        <f>IFERROR(_xlfn.XLOOKUP($G932,通讯通路门店!$S$4:$S$993933,通讯通路门店!$B$4:$B$993933,0,0),"")</f>
        <v>昌江黎族自治县</v>
      </c>
      <c r="C932" s="99" t="str">
        <f>IFERROR(_xlfn.XLOOKUP($G932,通讯通路门店!$S$4:$S$993933,通讯通路门店!$C$4:$C$993933,0,0),"")</f>
        <v>昌江黎族自治县</v>
      </c>
      <c r="D932" s="99" t="str">
        <f>IFERROR(_xlfn.XLOOKUP($G932,通讯通路门店!$S$4:$S$993933,通讯通路门店!$D$4:$D$993933,0,0),"")</f>
        <v>叉河镇</v>
      </c>
      <c r="E932" s="83"/>
      <c r="F932" s="83"/>
      <c r="G932" s="101"/>
      <c r="H932" s="102">
        <f>IFERROR(_xlfn.XLOOKUP($G932,通讯通路门店!$S$4:$S$993933,通讯通路门店!$R$4:$R$993933,0,0),"")</f>
        <v>0</v>
      </c>
      <c r="I932" s="83"/>
      <c r="J932" s="83"/>
      <c r="K932" s="83"/>
      <c r="L932" s="83"/>
      <c r="M932" s="83"/>
      <c r="N932" s="83"/>
      <c r="O932" s="83"/>
      <c r="P932" s="83"/>
      <c r="Q932" s="83"/>
      <c r="R932" s="83"/>
      <c r="S932" s="83"/>
      <c r="T932" s="83"/>
      <c r="U932" s="99">
        <f>COUNTIF(通讯通路门店!$S:$S,$G932)</f>
        <v>0</v>
      </c>
      <c r="V932" s="99">
        <f>COUNTIFS(通讯通路门店!$S:$S,$G932,通讯通路门店!$J:$J,"综合卖场")</f>
        <v>0</v>
      </c>
      <c r="W932" s="99">
        <f>SUMIFS(通讯通路门店!$AJ:$AJ,通讯通路门店!$S:$S,通讯客户沙盘!$G932)</f>
        <v>0</v>
      </c>
      <c r="X932" s="99">
        <f t="shared" si="70"/>
        <v>0</v>
      </c>
      <c r="Y932" s="99">
        <f>COUNTIFS(通讯通路门店!$S:$S,$G932,通讯通路门店!$J:$J,"荣耀体验店")+COUNTIFS(通讯通路门店!$S:$S,$G932,通讯通路门店!$J:$J,"荣耀授权专卖店")</f>
        <v>0</v>
      </c>
      <c r="Z932" s="99">
        <f>COUNTIFS(通讯通路门店!$S:$S,$G932,通讯通路门店!$J:$J,"VIVO体验店")</f>
        <v>0</v>
      </c>
      <c r="AA932" s="99">
        <f>COUNTIFS(通讯通路门店!$S:$S,$G932,通讯通路门店!$J:$J,"OPPO体验店")</f>
        <v>0</v>
      </c>
      <c r="AB932" s="99">
        <f>COUNTIFS(通讯通路门店!$S:$S,$G932,通讯通路门店!$J:$J,"华为授权体验店")+COUNTIFS(通讯通路门店!$S:$S,$G932,通讯通路门店!$J:$J,"华为堡垒店")</f>
        <v>0</v>
      </c>
      <c r="AC932" s="99">
        <f>COUNTIFS(通讯通路门店!$S:$S,$G932,通讯通路门店!$J:$J,"小米体验店")</f>
        <v>0</v>
      </c>
      <c r="AD932" s="99">
        <f>COUNTIFS(通讯通路门店!$S:$S,$G932,通讯通路门店!$J:$J,"苹果体验店")</f>
        <v>0</v>
      </c>
      <c r="AE932" s="99">
        <f>COUNTIFS(通讯通路门店!$S:$S,$G932,通讯通路门店!$J:$J,"其他品牌专卖店")</f>
        <v>0</v>
      </c>
      <c r="AF932" s="99">
        <f>SUMIFS(通讯通路门店!$BI:$BI,通讯通路门店!$S:$S,$G932)</f>
        <v>0</v>
      </c>
      <c r="AG932" s="99">
        <f>SUMIFS(通讯通路门店!$BH:$BH,通讯通路门店!$S:$S,$G932)</f>
        <v>0</v>
      </c>
      <c r="AH932" s="99">
        <f t="shared" si="71"/>
        <v>0</v>
      </c>
      <c r="AI932" s="99">
        <f>SUMIFS(通讯通路门店!$BB:$BB,通讯通路门店!$S:$S,$G932)</f>
        <v>0</v>
      </c>
      <c r="AJ932" s="99">
        <f>SUMIFS(通讯通路门店!$BE:$BE,通讯通路门店!$S:$S,$G932)</f>
        <v>0</v>
      </c>
      <c r="AK932" s="99">
        <f>SUMIFS(通讯通路门店!$BG:$BG,通讯通路门店!$S:$S,$G932)</f>
        <v>0</v>
      </c>
      <c r="AL932" s="99">
        <f>SUMIFS(通讯通路门店!$BC:$BC,通讯通路门店!$S:$S,$G932)</f>
        <v>0</v>
      </c>
      <c r="AM932" s="99">
        <f>SUMIFS(通讯通路门店!$BD:$BD,通讯通路门店!$S:$S,$G932)</f>
        <v>0</v>
      </c>
      <c r="AN932" s="99">
        <f>SUMIFS(通讯通路门店!$BF:$BF,通讯通路门店!$S:$S,$G932)</f>
        <v>0</v>
      </c>
      <c r="AO932" s="99">
        <f t="shared" si="72"/>
        <v>0</v>
      </c>
      <c r="AP932" s="99">
        <f>SUMIFS(通讯通路门店!$K:$K,通讯通路门店!$S:$S,$G932)</f>
        <v>0</v>
      </c>
      <c r="AQ932" s="83"/>
      <c r="AR932" s="99">
        <f>SUMIFS(通讯通路门店!$T:$T,通讯通路门店!$S:$S,$G932)</f>
        <v>0</v>
      </c>
      <c r="AS932" s="99">
        <f>SUMIFS(通讯通路门店!$U:$U,通讯通路门店!$S:$S,$G932)</f>
        <v>0</v>
      </c>
      <c r="AT932" s="99">
        <f>SUMIFS(通讯通路门店!$V:$V,通讯通路门店!$S:$S,$G932)</f>
        <v>0</v>
      </c>
      <c r="AU932" s="99">
        <f>SUMIFS(通讯通路门店!$W:$W,通讯通路门店!$S:$S,$G932)</f>
        <v>0</v>
      </c>
      <c r="AV932" s="99">
        <f>SUMIFS(通讯通路门店!$Z:$Z,通讯通路门店!$S:$S,$G932)</f>
        <v>0</v>
      </c>
      <c r="AW932" s="99">
        <f>SUMIFS(通讯通路门店!$AB:$AB,通讯通路门店!$S:$S,$G932)</f>
        <v>0</v>
      </c>
      <c r="AX932" s="99">
        <f>SUMIFS(通讯通路门店!$X:$X,通讯通路门店!$S:$S,$G932)</f>
        <v>0</v>
      </c>
      <c r="AY932" s="99">
        <f>SUMIFS(通讯通路门店!$Y:$Y,通讯通路门店!$S:$S,$G932)</f>
        <v>0</v>
      </c>
      <c r="AZ932" s="99">
        <f>SUMIFS(通讯通路门店!$AA:$AA,通讯通路门店!$S:$S,$G932)</f>
        <v>0</v>
      </c>
      <c r="BA932" s="99">
        <f t="shared" si="73"/>
        <v>0</v>
      </c>
      <c r="BB932" s="99">
        <f t="shared" si="74"/>
        <v>0</v>
      </c>
      <c r="BC932" s="99">
        <f>SUMIFS(通讯通路门店!$W:$W,通讯通路门店!$S:$S,$G932,通讯通路门店!$J:$J,"荣耀体验店")+SUMIFS(通讯通路门店!$W:$W,通讯通路门店!$S:$S,$G932,通讯通路门店!$J:$J,"荣耀授权专卖店")</f>
        <v>0</v>
      </c>
      <c r="BD932" s="99">
        <f>SUMIFS(通讯通路门店!$Z:$Z,通讯通路门店!$S:$S,$G932,通讯通路门店!$J:$J,"VIVO体验店")</f>
        <v>0</v>
      </c>
      <c r="BE932" s="99">
        <f>SUMIFS(通讯通路门店!$AB:$AB,通讯通路门店!$S:$S,$G932,通讯通路门店!$J:$J,"OPPO体验店")</f>
        <v>0</v>
      </c>
      <c r="BF932" s="99">
        <f>SUMIFS(通讯通路门店!$X:$X,通讯通路门店!$S:$S,$G932,通讯通路门店!$J:$J,"华为授权体验店")+SUMIFS(通讯通路门店!$AA:$AA,通讯通路门店!$S:$S,$G932,通讯通路门店!$J:$J,"华为堡垒店")</f>
        <v>0</v>
      </c>
      <c r="BG932" s="99">
        <f>SUMIFS(通讯通路门店!$Y:$Y,通讯通路门店!$S:$S,$G932,通讯通路门店!$J:$J,"小米体验店")</f>
        <v>0</v>
      </c>
      <c r="BH932" s="99">
        <f>SUMIFS(通讯通路门店!$AA:$AA,通讯通路门店!$S:$S,$G932,通讯通路门店!$J:$J,"苹果体验店")</f>
        <v>0</v>
      </c>
      <c r="BI932" s="99">
        <f>SUMIFS(通讯通路门店!$K:$K,通讯通路门店!$S:$S,$G932,通讯通路门店!$J:$J,"其他品牌专卖店")</f>
        <v>0</v>
      </c>
      <c r="BJ932" s="99">
        <f>SUMIFS(通讯通路门店!$AC:$AC,通讯通路门店!$S:$S,$G932)</f>
        <v>0</v>
      </c>
      <c r="BK932" s="99">
        <f>SUMIFS(通讯通路门店!$AD:$AD,通讯通路门店!$S:$S,$G932)</f>
        <v>0</v>
      </c>
      <c r="BL932" s="99">
        <f>SUMIFS(通讯通路门店!$AE:$AE,通讯通路门店!$S:$S,$G932)</f>
        <v>0</v>
      </c>
      <c r="BM932" s="99">
        <f>SUMIFS(通讯通路门店!$AF:$AF,通讯通路门店!$S:$S,$G932)</f>
        <v>0</v>
      </c>
      <c r="BN932" s="99">
        <f>SUMIFS(通讯通路门店!$AG:$AG,通讯通路门店!$S:$S,$G932)</f>
        <v>0</v>
      </c>
      <c r="BO932" s="99">
        <f>SUMIFS(通讯通路门店!$AH:$AH,通讯通路门店!$S:$S,$G932)</f>
        <v>0</v>
      </c>
      <c r="BP932" s="99">
        <f>SUMIFS(通讯通路门店!$AI:$AI,通讯通路门店!$S:$S,$G932)</f>
        <v>0</v>
      </c>
      <c r="BQ932" s="83"/>
    </row>
    <row r="933" spans="1:69">
      <c r="A933" s="99" t="str">
        <f>IFERROR(_xlfn.XLOOKUP($G933,通讯通路门店!$S$4:$S$993933,通讯通路门店!$A$4:$A$993933,0,0),"")</f>
        <v>海南省</v>
      </c>
      <c r="B933" s="99" t="str">
        <f>IFERROR(_xlfn.XLOOKUP($G933,通讯通路门店!$S$4:$S$993933,通讯通路门店!$B$4:$B$993933,0,0),"")</f>
        <v>昌江黎族自治县</v>
      </c>
      <c r="C933" s="99" t="str">
        <f>IFERROR(_xlfn.XLOOKUP($G933,通讯通路门店!$S$4:$S$993933,通讯通路门店!$C$4:$C$993933,0,0),"")</f>
        <v>昌江黎族自治县</v>
      </c>
      <c r="D933" s="99" t="str">
        <f>IFERROR(_xlfn.XLOOKUP($G933,通讯通路门店!$S$4:$S$993933,通讯通路门店!$D$4:$D$993933,0,0),"")</f>
        <v>叉河镇</v>
      </c>
      <c r="E933" s="83"/>
      <c r="F933" s="83"/>
      <c r="G933" s="101"/>
      <c r="H933" s="102">
        <f>IFERROR(_xlfn.XLOOKUP($G933,通讯通路门店!$S$4:$S$993933,通讯通路门店!$R$4:$R$993933,0,0),"")</f>
        <v>0</v>
      </c>
      <c r="I933" s="83"/>
      <c r="J933" s="83"/>
      <c r="K933" s="83"/>
      <c r="L933" s="83"/>
      <c r="M933" s="83"/>
      <c r="N933" s="83"/>
      <c r="O933" s="83"/>
      <c r="P933" s="83"/>
      <c r="Q933" s="83"/>
      <c r="R933" s="83"/>
      <c r="S933" s="83"/>
      <c r="T933" s="83"/>
      <c r="U933" s="99">
        <f>COUNTIF(通讯通路门店!$S:$S,$G933)</f>
        <v>0</v>
      </c>
      <c r="V933" s="99">
        <f>COUNTIFS(通讯通路门店!$S:$S,$G933,通讯通路门店!$J:$J,"综合卖场")</f>
        <v>0</v>
      </c>
      <c r="W933" s="99">
        <f>SUMIFS(通讯通路门店!$AJ:$AJ,通讯通路门店!$S:$S,通讯客户沙盘!$G933)</f>
        <v>0</v>
      </c>
      <c r="X933" s="99">
        <f t="shared" si="70"/>
        <v>0</v>
      </c>
      <c r="Y933" s="99">
        <f>COUNTIFS(通讯通路门店!$S:$S,$G933,通讯通路门店!$J:$J,"荣耀体验店")+COUNTIFS(通讯通路门店!$S:$S,$G933,通讯通路门店!$J:$J,"荣耀授权专卖店")</f>
        <v>0</v>
      </c>
      <c r="Z933" s="99">
        <f>COUNTIFS(通讯通路门店!$S:$S,$G933,通讯通路门店!$J:$J,"VIVO体验店")</f>
        <v>0</v>
      </c>
      <c r="AA933" s="99">
        <f>COUNTIFS(通讯通路门店!$S:$S,$G933,通讯通路门店!$J:$J,"OPPO体验店")</f>
        <v>0</v>
      </c>
      <c r="AB933" s="99">
        <f>COUNTIFS(通讯通路门店!$S:$S,$G933,通讯通路门店!$J:$J,"华为授权体验店")+COUNTIFS(通讯通路门店!$S:$S,$G933,通讯通路门店!$J:$J,"华为堡垒店")</f>
        <v>0</v>
      </c>
      <c r="AC933" s="99">
        <f>COUNTIFS(通讯通路门店!$S:$S,$G933,通讯通路门店!$J:$J,"小米体验店")</f>
        <v>0</v>
      </c>
      <c r="AD933" s="99">
        <f>COUNTIFS(通讯通路门店!$S:$S,$G933,通讯通路门店!$J:$J,"苹果体验店")</f>
        <v>0</v>
      </c>
      <c r="AE933" s="99">
        <f>COUNTIFS(通讯通路门店!$S:$S,$G933,通讯通路门店!$J:$J,"其他品牌专卖店")</f>
        <v>0</v>
      </c>
      <c r="AF933" s="99">
        <f>SUMIFS(通讯通路门店!$BI:$BI,通讯通路门店!$S:$S,$G933)</f>
        <v>0</v>
      </c>
      <c r="AG933" s="99">
        <f>SUMIFS(通讯通路门店!$BH:$BH,通讯通路门店!$S:$S,$G933)</f>
        <v>0</v>
      </c>
      <c r="AH933" s="99">
        <f t="shared" si="71"/>
        <v>0</v>
      </c>
      <c r="AI933" s="99">
        <f>SUMIFS(通讯通路门店!$BB:$BB,通讯通路门店!$S:$S,$G933)</f>
        <v>0</v>
      </c>
      <c r="AJ933" s="99">
        <f>SUMIFS(通讯通路门店!$BE:$BE,通讯通路门店!$S:$S,$G933)</f>
        <v>0</v>
      </c>
      <c r="AK933" s="99">
        <f>SUMIFS(通讯通路门店!$BG:$BG,通讯通路门店!$S:$S,$G933)</f>
        <v>0</v>
      </c>
      <c r="AL933" s="99">
        <f>SUMIFS(通讯通路门店!$BC:$BC,通讯通路门店!$S:$S,$G933)</f>
        <v>0</v>
      </c>
      <c r="AM933" s="99">
        <f>SUMIFS(通讯通路门店!$BD:$BD,通讯通路门店!$S:$S,$G933)</f>
        <v>0</v>
      </c>
      <c r="AN933" s="99">
        <f>SUMIFS(通讯通路门店!$BF:$BF,通讯通路门店!$S:$S,$G933)</f>
        <v>0</v>
      </c>
      <c r="AO933" s="99">
        <f t="shared" si="72"/>
        <v>0</v>
      </c>
      <c r="AP933" s="99">
        <f>SUMIFS(通讯通路门店!$K:$K,通讯通路门店!$S:$S,$G933)</f>
        <v>0</v>
      </c>
      <c r="AQ933" s="83"/>
      <c r="AR933" s="99">
        <f>SUMIFS(通讯通路门店!$T:$T,通讯通路门店!$S:$S,$G933)</f>
        <v>0</v>
      </c>
      <c r="AS933" s="99">
        <f>SUMIFS(通讯通路门店!$U:$U,通讯通路门店!$S:$S,$G933)</f>
        <v>0</v>
      </c>
      <c r="AT933" s="99">
        <f>SUMIFS(通讯通路门店!$V:$V,通讯通路门店!$S:$S,$G933)</f>
        <v>0</v>
      </c>
      <c r="AU933" s="99">
        <f>SUMIFS(通讯通路门店!$W:$W,通讯通路门店!$S:$S,$G933)</f>
        <v>0</v>
      </c>
      <c r="AV933" s="99">
        <f>SUMIFS(通讯通路门店!$Z:$Z,通讯通路门店!$S:$S,$G933)</f>
        <v>0</v>
      </c>
      <c r="AW933" s="99">
        <f>SUMIFS(通讯通路门店!$AB:$AB,通讯通路门店!$S:$S,$G933)</f>
        <v>0</v>
      </c>
      <c r="AX933" s="99">
        <f>SUMIFS(通讯通路门店!$X:$X,通讯通路门店!$S:$S,$G933)</f>
        <v>0</v>
      </c>
      <c r="AY933" s="99">
        <f>SUMIFS(通讯通路门店!$Y:$Y,通讯通路门店!$S:$S,$G933)</f>
        <v>0</v>
      </c>
      <c r="AZ933" s="99">
        <f>SUMIFS(通讯通路门店!$AA:$AA,通讯通路门店!$S:$S,$G933)</f>
        <v>0</v>
      </c>
      <c r="BA933" s="99">
        <f t="shared" si="73"/>
        <v>0</v>
      </c>
      <c r="BB933" s="99">
        <f t="shared" si="74"/>
        <v>0</v>
      </c>
      <c r="BC933" s="99">
        <f>SUMIFS(通讯通路门店!$W:$W,通讯通路门店!$S:$S,$G933,通讯通路门店!$J:$J,"荣耀体验店")+SUMIFS(通讯通路门店!$W:$W,通讯通路门店!$S:$S,$G933,通讯通路门店!$J:$J,"荣耀授权专卖店")</f>
        <v>0</v>
      </c>
      <c r="BD933" s="99">
        <f>SUMIFS(通讯通路门店!$Z:$Z,通讯通路门店!$S:$S,$G933,通讯通路门店!$J:$J,"VIVO体验店")</f>
        <v>0</v>
      </c>
      <c r="BE933" s="99">
        <f>SUMIFS(通讯通路门店!$AB:$AB,通讯通路门店!$S:$S,$G933,通讯通路门店!$J:$J,"OPPO体验店")</f>
        <v>0</v>
      </c>
      <c r="BF933" s="99">
        <f>SUMIFS(通讯通路门店!$X:$X,通讯通路门店!$S:$S,$G933,通讯通路门店!$J:$J,"华为授权体验店")+SUMIFS(通讯通路门店!$AA:$AA,通讯通路门店!$S:$S,$G933,通讯通路门店!$J:$J,"华为堡垒店")</f>
        <v>0</v>
      </c>
      <c r="BG933" s="99">
        <f>SUMIFS(通讯通路门店!$Y:$Y,通讯通路门店!$S:$S,$G933,通讯通路门店!$J:$J,"小米体验店")</f>
        <v>0</v>
      </c>
      <c r="BH933" s="99">
        <f>SUMIFS(通讯通路门店!$AA:$AA,通讯通路门店!$S:$S,$G933,通讯通路门店!$J:$J,"苹果体验店")</f>
        <v>0</v>
      </c>
      <c r="BI933" s="99">
        <f>SUMIFS(通讯通路门店!$K:$K,通讯通路门店!$S:$S,$G933,通讯通路门店!$J:$J,"其他品牌专卖店")</f>
        <v>0</v>
      </c>
      <c r="BJ933" s="99">
        <f>SUMIFS(通讯通路门店!$AC:$AC,通讯通路门店!$S:$S,$G933)</f>
        <v>0</v>
      </c>
      <c r="BK933" s="99">
        <f>SUMIFS(通讯通路门店!$AD:$AD,通讯通路门店!$S:$S,$G933)</f>
        <v>0</v>
      </c>
      <c r="BL933" s="99">
        <f>SUMIFS(通讯通路门店!$AE:$AE,通讯通路门店!$S:$S,$G933)</f>
        <v>0</v>
      </c>
      <c r="BM933" s="99">
        <f>SUMIFS(通讯通路门店!$AF:$AF,通讯通路门店!$S:$S,$G933)</f>
        <v>0</v>
      </c>
      <c r="BN933" s="99">
        <f>SUMIFS(通讯通路门店!$AG:$AG,通讯通路门店!$S:$S,$G933)</f>
        <v>0</v>
      </c>
      <c r="BO933" s="99">
        <f>SUMIFS(通讯通路门店!$AH:$AH,通讯通路门店!$S:$S,$G933)</f>
        <v>0</v>
      </c>
      <c r="BP933" s="99">
        <f>SUMIFS(通讯通路门店!$AI:$AI,通讯通路门店!$S:$S,$G933)</f>
        <v>0</v>
      </c>
      <c r="BQ933" s="83"/>
    </row>
    <row r="934" spans="1:69">
      <c r="A934" s="99" t="str">
        <f>IFERROR(_xlfn.XLOOKUP($G934,通讯通路门店!$S$4:$S$993933,通讯通路门店!$A$4:$A$993933,0,0),"")</f>
        <v>海南省</v>
      </c>
      <c r="B934" s="99" t="str">
        <f>IFERROR(_xlfn.XLOOKUP($G934,通讯通路门店!$S$4:$S$993933,通讯通路门店!$B$4:$B$993933,0,0),"")</f>
        <v>昌江黎族自治县</v>
      </c>
      <c r="C934" s="99" t="str">
        <f>IFERROR(_xlfn.XLOOKUP($G934,通讯通路门店!$S$4:$S$993933,通讯通路门店!$C$4:$C$993933,0,0),"")</f>
        <v>昌江黎族自治县</v>
      </c>
      <c r="D934" s="99" t="str">
        <f>IFERROR(_xlfn.XLOOKUP($G934,通讯通路门店!$S$4:$S$993933,通讯通路门店!$D$4:$D$993933,0,0),"")</f>
        <v>叉河镇</v>
      </c>
      <c r="E934" s="83"/>
      <c r="F934" s="83"/>
      <c r="G934" s="101"/>
      <c r="H934" s="102">
        <f>IFERROR(_xlfn.XLOOKUP($G934,通讯通路门店!$S$4:$S$993933,通讯通路门店!$R$4:$R$993933,0,0),"")</f>
        <v>0</v>
      </c>
      <c r="I934" s="83"/>
      <c r="J934" s="83"/>
      <c r="K934" s="83"/>
      <c r="L934" s="83"/>
      <c r="M934" s="83"/>
      <c r="N934" s="83"/>
      <c r="O934" s="83"/>
      <c r="P934" s="83"/>
      <c r="Q934" s="83"/>
      <c r="R934" s="83"/>
      <c r="S934" s="83"/>
      <c r="T934" s="83"/>
      <c r="U934" s="99">
        <f>COUNTIF(通讯通路门店!$S:$S,$G934)</f>
        <v>0</v>
      </c>
      <c r="V934" s="99">
        <f>COUNTIFS(通讯通路门店!$S:$S,$G934,通讯通路门店!$J:$J,"综合卖场")</f>
        <v>0</v>
      </c>
      <c r="W934" s="99">
        <f>SUMIFS(通讯通路门店!$AJ:$AJ,通讯通路门店!$S:$S,通讯客户沙盘!$G934)</f>
        <v>0</v>
      </c>
      <c r="X934" s="99">
        <f t="shared" si="70"/>
        <v>0</v>
      </c>
      <c r="Y934" s="99">
        <f>COUNTIFS(通讯通路门店!$S:$S,$G934,通讯通路门店!$J:$J,"荣耀体验店")+COUNTIFS(通讯通路门店!$S:$S,$G934,通讯通路门店!$J:$J,"荣耀授权专卖店")</f>
        <v>0</v>
      </c>
      <c r="Z934" s="99">
        <f>COUNTIFS(通讯通路门店!$S:$S,$G934,通讯通路门店!$J:$J,"VIVO体验店")</f>
        <v>0</v>
      </c>
      <c r="AA934" s="99">
        <f>COUNTIFS(通讯通路门店!$S:$S,$G934,通讯通路门店!$J:$J,"OPPO体验店")</f>
        <v>0</v>
      </c>
      <c r="AB934" s="99">
        <f>COUNTIFS(通讯通路门店!$S:$S,$G934,通讯通路门店!$J:$J,"华为授权体验店")+COUNTIFS(通讯通路门店!$S:$S,$G934,通讯通路门店!$J:$J,"华为堡垒店")</f>
        <v>0</v>
      </c>
      <c r="AC934" s="99">
        <f>COUNTIFS(通讯通路门店!$S:$S,$G934,通讯通路门店!$J:$J,"小米体验店")</f>
        <v>0</v>
      </c>
      <c r="AD934" s="99">
        <f>COUNTIFS(通讯通路门店!$S:$S,$G934,通讯通路门店!$J:$J,"苹果体验店")</f>
        <v>0</v>
      </c>
      <c r="AE934" s="99">
        <f>COUNTIFS(通讯通路门店!$S:$S,$G934,通讯通路门店!$J:$J,"其他品牌专卖店")</f>
        <v>0</v>
      </c>
      <c r="AF934" s="99">
        <f>SUMIFS(通讯通路门店!$BI:$BI,通讯通路门店!$S:$S,$G934)</f>
        <v>0</v>
      </c>
      <c r="AG934" s="99">
        <f>SUMIFS(通讯通路门店!$BH:$BH,通讯通路门店!$S:$S,$G934)</f>
        <v>0</v>
      </c>
      <c r="AH934" s="99">
        <f t="shared" si="71"/>
        <v>0</v>
      </c>
      <c r="AI934" s="99">
        <f>SUMIFS(通讯通路门店!$BB:$BB,通讯通路门店!$S:$S,$G934)</f>
        <v>0</v>
      </c>
      <c r="AJ934" s="99">
        <f>SUMIFS(通讯通路门店!$BE:$BE,通讯通路门店!$S:$S,$G934)</f>
        <v>0</v>
      </c>
      <c r="AK934" s="99">
        <f>SUMIFS(通讯通路门店!$BG:$BG,通讯通路门店!$S:$S,$G934)</f>
        <v>0</v>
      </c>
      <c r="AL934" s="99">
        <f>SUMIFS(通讯通路门店!$BC:$BC,通讯通路门店!$S:$S,$G934)</f>
        <v>0</v>
      </c>
      <c r="AM934" s="99">
        <f>SUMIFS(通讯通路门店!$BD:$BD,通讯通路门店!$S:$S,$G934)</f>
        <v>0</v>
      </c>
      <c r="AN934" s="99">
        <f>SUMIFS(通讯通路门店!$BF:$BF,通讯通路门店!$S:$S,$G934)</f>
        <v>0</v>
      </c>
      <c r="AO934" s="99">
        <f t="shared" si="72"/>
        <v>0</v>
      </c>
      <c r="AP934" s="99">
        <f>SUMIFS(通讯通路门店!$K:$K,通讯通路门店!$S:$S,$G934)</f>
        <v>0</v>
      </c>
      <c r="AQ934" s="83"/>
      <c r="AR934" s="99">
        <f>SUMIFS(通讯通路门店!$T:$T,通讯通路门店!$S:$S,$G934)</f>
        <v>0</v>
      </c>
      <c r="AS934" s="99">
        <f>SUMIFS(通讯通路门店!$U:$U,通讯通路门店!$S:$S,$G934)</f>
        <v>0</v>
      </c>
      <c r="AT934" s="99">
        <f>SUMIFS(通讯通路门店!$V:$V,通讯通路门店!$S:$S,$G934)</f>
        <v>0</v>
      </c>
      <c r="AU934" s="99">
        <f>SUMIFS(通讯通路门店!$W:$W,通讯通路门店!$S:$S,$G934)</f>
        <v>0</v>
      </c>
      <c r="AV934" s="99">
        <f>SUMIFS(通讯通路门店!$Z:$Z,通讯通路门店!$S:$S,$G934)</f>
        <v>0</v>
      </c>
      <c r="AW934" s="99">
        <f>SUMIFS(通讯通路门店!$AB:$AB,通讯通路门店!$S:$S,$G934)</f>
        <v>0</v>
      </c>
      <c r="AX934" s="99">
        <f>SUMIFS(通讯通路门店!$X:$X,通讯通路门店!$S:$S,$G934)</f>
        <v>0</v>
      </c>
      <c r="AY934" s="99">
        <f>SUMIFS(通讯通路门店!$Y:$Y,通讯通路门店!$S:$S,$G934)</f>
        <v>0</v>
      </c>
      <c r="AZ934" s="99">
        <f>SUMIFS(通讯通路门店!$AA:$AA,通讯通路门店!$S:$S,$G934)</f>
        <v>0</v>
      </c>
      <c r="BA934" s="99">
        <f t="shared" si="73"/>
        <v>0</v>
      </c>
      <c r="BB934" s="99">
        <f t="shared" si="74"/>
        <v>0</v>
      </c>
      <c r="BC934" s="99">
        <f>SUMIFS(通讯通路门店!$W:$W,通讯通路门店!$S:$S,$G934,通讯通路门店!$J:$J,"荣耀体验店")+SUMIFS(通讯通路门店!$W:$W,通讯通路门店!$S:$S,$G934,通讯通路门店!$J:$J,"荣耀授权专卖店")</f>
        <v>0</v>
      </c>
      <c r="BD934" s="99">
        <f>SUMIFS(通讯通路门店!$Z:$Z,通讯通路门店!$S:$S,$G934,通讯通路门店!$J:$J,"VIVO体验店")</f>
        <v>0</v>
      </c>
      <c r="BE934" s="99">
        <f>SUMIFS(通讯通路门店!$AB:$AB,通讯通路门店!$S:$S,$G934,通讯通路门店!$J:$J,"OPPO体验店")</f>
        <v>0</v>
      </c>
      <c r="BF934" s="99">
        <f>SUMIFS(通讯通路门店!$X:$X,通讯通路门店!$S:$S,$G934,通讯通路门店!$J:$J,"华为授权体验店")+SUMIFS(通讯通路门店!$AA:$AA,通讯通路门店!$S:$S,$G934,通讯通路门店!$J:$J,"华为堡垒店")</f>
        <v>0</v>
      </c>
      <c r="BG934" s="99">
        <f>SUMIFS(通讯通路门店!$Y:$Y,通讯通路门店!$S:$S,$G934,通讯通路门店!$J:$J,"小米体验店")</f>
        <v>0</v>
      </c>
      <c r="BH934" s="99">
        <f>SUMIFS(通讯通路门店!$AA:$AA,通讯通路门店!$S:$S,$G934,通讯通路门店!$J:$J,"苹果体验店")</f>
        <v>0</v>
      </c>
      <c r="BI934" s="99">
        <f>SUMIFS(通讯通路门店!$K:$K,通讯通路门店!$S:$S,$G934,通讯通路门店!$J:$J,"其他品牌专卖店")</f>
        <v>0</v>
      </c>
      <c r="BJ934" s="99">
        <f>SUMIFS(通讯通路门店!$AC:$AC,通讯通路门店!$S:$S,$G934)</f>
        <v>0</v>
      </c>
      <c r="BK934" s="99">
        <f>SUMIFS(通讯通路门店!$AD:$AD,通讯通路门店!$S:$S,$G934)</f>
        <v>0</v>
      </c>
      <c r="BL934" s="99">
        <f>SUMIFS(通讯通路门店!$AE:$AE,通讯通路门店!$S:$S,$G934)</f>
        <v>0</v>
      </c>
      <c r="BM934" s="99">
        <f>SUMIFS(通讯通路门店!$AF:$AF,通讯通路门店!$S:$S,$G934)</f>
        <v>0</v>
      </c>
      <c r="BN934" s="99">
        <f>SUMIFS(通讯通路门店!$AG:$AG,通讯通路门店!$S:$S,$G934)</f>
        <v>0</v>
      </c>
      <c r="BO934" s="99">
        <f>SUMIFS(通讯通路门店!$AH:$AH,通讯通路门店!$S:$S,$G934)</f>
        <v>0</v>
      </c>
      <c r="BP934" s="99">
        <f>SUMIFS(通讯通路门店!$AI:$AI,通讯通路门店!$S:$S,$G934)</f>
        <v>0</v>
      </c>
      <c r="BQ934" s="83"/>
    </row>
    <row r="935" spans="1:69">
      <c r="A935" s="99" t="str">
        <f>IFERROR(_xlfn.XLOOKUP($G935,通讯通路门店!$S$4:$S$993933,通讯通路门店!$A$4:$A$993933,0,0),"")</f>
        <v>海南省</v>
      </c>
      <c r="B935" s="99" t="str">
        <f>IFERROR(_xlfn.XLOOKUP($G935,通讯通路门店!$S$4:$S$993933,通讯通路门店!$B$4:$B$993933,0,0),"")</f>
        <v>昌江黎族自治县</v>
      </c>
      <c r="C935" s="99" t="str">
        <f>IFERROR(_xlfn.XLOOKUP($G935,通讯通路门店!$S$4:$S$993933,通讯通路门店!$C$4:$C$993933,0,0),"")</f>
        <v>昌江黎族自治县</v>
      </c>
      <c r="D935" s="99" t="str">
        <f>IFERROR(_xlfn.XLOOKUP($G935,通讯通路门店!$S$4:$S$993933,通讯通路门店!$D$4:$D$993933,0,0),"")</f>
        <v>叉河镇</v>
      </c>
      <c r="E935" s="83"/>
      <c r="F935" s="83"/>
      <c r="G935" s="101"/>
      <c r="H935" s="102">
        <f>IFERROR(_xlfn.XLOOKUP($G935,通讯通路门店!$S$4:$S$993933,通讯通路门店!$R$4:$R$993933,0,0),"")</f>
        <v>0</v>
      </c>
      <c r="I935" s="83"/>
      <c r="J935" s="83"/>
      <c r="K935" s="83"/>
      <c r="L935" s="83"/>
      <c r="M935" s="83"/>
      <c r="N935" s="83"/>
      <c r="O935" s="83"/>
      <c r="P935" s="83"/>
      <c r="Q935" s="83"/>
      <c r="R935" s="83"/>
      <c r="S935" s="83"/>
      <c r="T935" s="83"/>
      <c r="U935" s="99">
        <f>COUNTIF(通讯通路门店!$S:$S,$G935)</f>
        <v>0</v>
      </c>
      <c r="V935" s="99">
        <f>COUNTIFS(通讯通路门店!$S:$S,$G935,通讯通路门店!$J:$J,"综合卖场")</f>
        <v>0</v>
      </c>
      <c r="W935" s="99">
        <f>SUMIFS(通讯通路门店!$AJ:$AJ,通讯通路门店!$S:$S,通讯客户沙盘!$G935)</f>
        <v>0</v>
      </c>
      <c r="X935" s="99">
        <f t="shared" si="70"/>
        <v>0</v>
      </c>
      <c r="Y935" s="99">
        <f>COUNTIFS(通讯通路门店!$S:$S,$G935,通讯通路门店!$J:$J,"荣耀体验店")+COUNTIFS(通讯通路门店!$S:$S,$G935,通讯通路门店!$J:$J,"荣耀授权专卖店")</f>
        <v>0</v>
      </c>
      <c r="Z935" s="99">
        <f>COUNTIFS(通讯通路门店!$S:$S,$G935,通讯通路门店!$J:$J,"VIVO体验店")</f>
        <v>0</v>
      </c>
      <c r="AA935" s="99">
        <f>COUNTIFS(通讯通路门店!$S:$S,$G935,通讯通路门店!$J:$J,"OPPO体验店")</f>
        <v>0</v>
      </c>
      <c r="AB935" s="99">
        <f>COUNTIFS(通讯通路门店!$S:$S,$G935,通讯通路门店!$J:$J,"华为授权体验店")+COUNTIFS(通讯通路门店!$S:$S,$G935,通讯通路门店!$J:$J,"华为堡垒店")</f>
        <v>0</v>
      </c>
      <c r="AC935" s="99">
        <f>COUNTIFS(通讯通路门店!$S:$S,$G935,通讯通路门店!$J:$J,"小米体验店")</f>
        <v>0</v>
      </c>
      <c r="AD935" s="99">
        <f>COUNTIFS(通讯通路门店!$S:$S,$G935,通讯通路门店!$J:$J,"苹果体验店")</f>
        <v>0</v>
      </c>
      <c r="AE935" s="99">
        <f>COUNTIFS(通讯通路门店!$S:$S,$G935,通讯通路门店!$J:$J,"其他品牌专卖店")</f>
        <v>0</v>
      </c>
      <c r="AF935" s="99">
        <f>SUMIFS(通讯通路门店!$BI:$BI,通讯通路门店!$S:$S,$G935)</f>
        <v>0</v>
      </c>
      <c r="AG935" s="99">
        <f>SUMIFS(通讯通路门店!$BH:$BH,通讯通路门店!$S:$S,$G935)</f>
        <v>0</v>
      </c>
      <c r="AH935" s="99">
        <f t="shared" si="71"/>
        <v>0</v>
      </c>
      <c r="AI935" s="99">
        <f>SUMIFS(通讯通路门店!$BB:$BB,通讯通路门店!$S:$S,$G935)</f>
        <v>0</v>
      </c>
      <c r="AJ935" s="99">
        <f>SUMIFS(通讯通路门店!$BE:$BE,通讯通路门店!$S:$S,$G935)</f>
        <v>0</v>
      </c>
      <c r="AK935" s="99">
        <f>SUMIFS(通讯通路门店!$BG:$BG,通讯通路门店!$S:$S,$G935)</f>
        <v>0</v>
      </c>
      <c r="AL935" s="99">
        <f>SUMIFS(通讯通路门店!$BC:$BC,通讯通路门店!$S:$S,$G935)</f>
        <v>0</v>
      </c>
      <c r="AM935" s="99">
        <f>SUMIFS(通讯通路门店!$BD:$BD,通讯通路门店!$S:$S,$G935)</f>
        <v>0</v>
      </c>
      <c r="AN935" s="99">
        <f>SUMIFS(通讯通路门店!$BF:$BF,通讯通路门店!$S:$S,$G935)</f>
        <v>0</v>
      </c>
      <c r="AO935" s="99">
        <f t="shared" si="72"/>
        <v>0</v>
      </c>
      <c r="AP935" s="99">
        <f>SUMIFS(通讯通路门店!$K:$K,通讯通路门店!$S:$S,$G935)</f>
        <v>0</v>
      </c>
      <c r="AQ935" s="83"/>
      <c r="AR935" s="99">
        <f>SUMIFS(通讯通路门店!$T:$T,通讯通路门店!$S:$S,$G935)</f>
        <v>0</v>
      </c>
      <c r="AS935" s="99">
        <f>SUMIFS(通讯通路门店!$U:$U,通讯通路门店!$S:$S,$G935)</f>
        <v>0</v>
      </c>
      <c r="AT935" s="99">
        <f>SUMIFS(通讯通路门店!$V:$V,通讯通路门店!$S:$S,$G935)</f>
        <v>0</v>
      </c>
      <c r="AU935" s="99">
        <f>SUMIFS(通讯通路门店!$W:$W,通讯通路门店!$S:$S,$G935)</f>
        <v>0</v>
      </c>
      <c r="AV935" s="99">
        <f>SUMIFS(通讯通路门店!$Z:$Z,通讯通路门店!$S:$S,$G935)</f>
        <v>0</v>
      </c>
      <c r="AW935" s="99">
        <f>SUMIFS(通讯通路门店!$AB:$AB,通讯通路门店!$S:$S,$G935)</f>
        <v>0</v>
      </c>
      <c r="AX935" s="99">
        <f>SUMIFS(通讯通路门店!$X:$X,通讯通路门店!$S:$S,$G935)</f>
        <v>0</v>
      </c>
      <c r="AY935" s="99">
        <f>SUMIFS(通讯通路门店!$Y:$Y,通讯通路门店!$S:$S,$G935)</f>
        <v>0</v>
      </c>
      <c r="AZ935" s="99">
        <f>SUMIFS(通讯通路门店!$AA:$AA,通讯通路门店!$S:$S,$G935)</f>
        <v>0</v>
      </c>
      <c r="BA935" s="99">
        <f t="shared" si="73"/>
        <v>0</v>
      </c>
      <c r="BB935" s="99">
        <f t="shared" si="74"/>
        <v>0</v>
      </c>
      <c r="BC935" s="99">
        <f>SUMIFS(通讯通路门店!$W:$W,通讯通路门店!$S:$S,$G935,通讯通路门店!$J:$J,"荣耀体验店")+SUMIFS(通讯通路门店!$W:$W,通讯通路门店!$S:$S,$G935,通讯通路门店!$J:$J,"荣耀授权专卖店")</f>
        <v>0</v>
      </c>
      <c r="BD935" s="99">
        <f>SUMIFS(通讯通路门店!$Z:$Z,通讯通路门店!$S:$S,$G935,通讯通路门店!$J:$J,"VIVO体验店")</f>
        <v>0</v>
      </c>
      <c r="BE935" s="99">
        <f>SUMIFS(通讯通路门店!$AB:$AB,通讯通路门店!$S:$S,$G935,通讯通路门店!$J:$J,"OPPO体验店")</f>
        <v>0</v>
      </c>
      <c r="BF935" s="99">
        <f>SUMIFS(通讯通路门店!$X:$X,通讯通路门店!$S:$S,$G935,通讯通路门店!$J:$J,"华为授权体验店")+SUMIFS(通讯通路门店!$AA:$AA,通讯通路门店!$S:$S,$G935,通讯通路门店!$J:$J,"华为堡垒店")</f>
        <v>0</v>
      </c>
      <c r="BG935" s="99">
        <f>SUMIFS(通讯通路门店!$Y:$Y,通讯通路门店!$S:$S,$G935,通讯通路门店!$J:$J,"小米体验店")</f>
        <v>0</v>
      </c>
      <c r="BH935" s="99">
        <f>SUMIFS(通讯通路门店!$AA:$AA,通讯通路门店!$S:$S,$G935,通讯通路门店!$J:$J,"苹果体验店")</f>
        <v>0</v>
      </c>
      <c r="BI935" s="99">
        <f>SUMIFS(通讯通路门店!$K:$K,通讯通路门店!$S:$S,$G935,通讯通路门店!$J:$J,"其他品牌专卖店")</f>
        <v>0</v>
      </c>
      <c r="BJ935" s="99">
        <f>SUMIFS(通讯通路门店!$AC:$AC,通讯通路门店!$S:$S,$G935)</f>
        <v>0</v>
      </c>
      <c r="BK935" s="99">
        <f>SUMIFS(通讯通路门店!$AD:$AD,通讯通路门店!$S:$S,$G935)</f>
        <v>0</v>
      </c>
      <c r="BL935" s="99">
        <f>SUMIFS(通讯通路门店!$AE:$AE,通讯通路门店!$S:$S,$G935)</f>
        <v>0</v>
      </c>
      <c r="BM935" s="99">
        <f>SUMIFS(通讯通路门店!$AF:$AF,通讯通路门店!$S:$S,$G935)</f>
        <v>0</v>
      </c>
      <c r="BN935" s="99">
        <f>SUMIFS(通讯通路门店!$AG:$AG,通讯通路门店!$S:$S,$G935)</f>
        <v>0</v>
      </c>
      <c r="BO935" s="99">
        <f>SUMIFS(通讯通路门店!$AH:$AH,通讯通路门店!$S:$S,$G935)</f>
        <v>0</v>
      </c>
      <c r="BP935" s="99">
        <f>SUMIFS(通讯通路门店!$AI:$AI,通讯通路门店!$S:$S,$G935)</f>
        <v>0</v>
      </c>
      <c r="BQ935" s="83"/>
    </row>
    <row r="936" spans="1:69">
      <c r="A936" s="99" t="str">
        <f>IFERROR(_xlfn.XLOOKUP($G936,通讯通路门店!$S$4:$S$993933,通讯通路门店!$A$4:$A$993933,0,0),"")</f>
        <v>海南省</v>
      </c>
      <c r="B936" s="99" t="str">
        <f>IFERROR(_xlfn.XLOOKUP($G936,通讯通路门店!$S$4:$S$993933,通讯通路门店!$B$4:$B$993933,0,0),"")</f>
        <v>昌江黎族自治县</v>
      </c>
      <c r="C936" s="99" t="str">
        <f>IFERROR(_xlfn.XLOOKUP($G936,通讯通路门店!$S$4:$S$993933,通讯通路门店!$C$4:$C$993933,0,0),"")</f>
        <v>昌江黎族自治县</v>
      </c>
      <c r="D936" s="99" t="str">
        <f>IFERROR(_xlfn.XLOOKUP($G936,通讯通路门店!$S$4:$S$993933,通讯通路门店!$D$4:$D$993933,0,0),"")</f>
        <v>叉河镇</v>
      </c>
      <c r="E936" s="83"/>
      <c r="F936" s="83"/>
      <c r="G936" s="101"/>
      <c r="H936" s="102">
        <f>IFERROR(_xlfn.XLOOKUP($G936,通讯通路门店!$S$4:$S$993933,通讯通路门店!$R$4:$R$993933,0,0),"")</f>
        <v>0</v>
      </c>
      <c r="I936" s="83"/>
      <c r="J936" s="83"/>
      <c r="K936" s="83"/>
      <c r="L936" s="83"/>
      <c r="M936" s="83"/>
      <c r="N936" s="83"/>
      <c r="O936" s="83"/>
      <c r="P936" s="83"/>
      <c r="Q936" s="83"/>
      <c r="R936" s="83"/>
      <c r="S936" s="83"/>
      <c r="T936" s="83"/>
      <c r="U936" s="99">
        <f>COUNTIF(通讯通路门店!$S:$S,$G936)</f>
        <v>0</v>
      </c>
      <c r="V936" s="99">
        <f>COUNTIFS(通讯通路门店!$S:$S,$G936,通讯通路门店!$J:$J,"综合卖场")</f>
        <v>0</v>
      </c>
      <c r="W936" s="99">
        <f>SUMIFS(通讯通路门店!$AJ:$AJ,通讯通路门店!$S:$S,通讯客户沙盘!$G936)</f>
        <v>0</v>
      </c>
      <c r="X936" s="99">
        <f t="shared" si="70"/>
        <v>0</v>
      </c>
      <c r="Y936" s="99">
        <f>COUNTIFS(通讯通路门店!$S:$S,$G936,通讯通路门店!$J:$J,"荣耀体验店")+COUNTIFS(通讯通路门店!$S:$S,$G936,通讯通路门店!$J:$J,"荣耀授权专卖店")</f>
        <v>0</v>
      </c>
      <c r="Z936" s="99">
        <f>COUNTIFS(通讯通路门店!$S:$S,$G936,通讯通路门店!$J:$J,"VIVO体验店")</f>
        <v>0</v>
      </c>
      <c r="AA936" s="99">
        <f>COUNTIFS(通讯通路门店!$S:$S,$G936,通讯通路门店!$J:$J,"OPPO体验店")</f>
        <v>0</v>
      </c>
      <c r="AB936" s="99">
        <f>COUNTIFS(通讯通路门店!$S:$S,$G936,通讯通路门店!$J:$J,"华为授权体验店")+COUNTIFS(通讯通路门店!$S:$S,$G936,通讯通路门店!$J:$J,"华为堡垒店")</f>
        <v>0</v>
      </c>
      <c r="AC936" s="99">
        <f>COUNTIFS(通讯通路门店!$S:$S,$G936,通讯通路门店!$J:$J,"小米体验店")</f>
        <v>0</v>
      </c>
      <c r="AD936" s="99">
        <f>COUNTIFS(通讯通路门店!$S:$S,$G936,通讯通路门店!$J:$J,"苹果体验店")</f>
        <v>0</v>
      </c>
      <c r="AE936" s="99">
        <f>COUNTIFS(通讯通路门店!$S:$S,$G936,通讯通路门店!$J:$J,"其他品牌专卖店")</f>
        <v>0</v>
      </c>
      <c r="AF936" s="99">
        <f>SUMIFS(通讯通路门店!$BI:$BI,通讯通路门店!$S:$S,$G936)</f>
        <v>0</v>
      </c>
      <c r="AG936" s="99">
        <f>SUMIFS(通讯通路门店!$BH:$BH,通讯通路门店!$S:$S,$G936)</f>
        <v>0</v>
      </c>
      <c r="AH936" s="99">
        <f t="shared" si="71"/>
        <v>0</v>
      </c>
      <c r="AI936" s="99">
        <f>SUMIFS(通讯通路门店!$BB:$BB,通讯通路门店!$S:$S,$G936)</f>
        <v>0</v>
      </c>
      <c r="AJ936" s="99">
        <f>SUMIFS(通讯通路门店!$BE:$BE,通讯通路门店!$S:$S,$G936)</f>
        <v>0</v>
      </c>
      <c r="AK936" s="99">
        <f>SUMIFS(通讯通路门店!$BG:$BG,通讯通路门店!$S:$S,$G936)</f>
        <v>0</v>
      </c>
      <c r="AL936" s="99">
        <f>SUMIFS(通讯通路门店!$BC:$BC,通讯通路门店!$S:$S,$G936)</f>
        <v>0</v>
      </c>
      <c r="AM936" s="99">
        <f>SUMIFS(通讯通路门店!$BD:$BD,通讯通路门店!$S:$S,$G936)</f>
        <v>0</v>
      </c>
      <c r="AN936" s="99">
        <f>SUMIFS(通讯通路门店!$BF:$BF,通讯通路门店!$S:$S,$G936)</f>
        <v>0</v>
      </c>
      <c r="AO936" s="99">
        <f t="shared" si="72"/>
        <v>0</v>
      </c>
      <c r="AP936" s="99">
        <f>SUMIFS(通讯通路门店!$K:$K,通讯通路门店!$S:$S,$G936)</f>
        <v>0</v>
      </c>
      <c r="AQ936" s="83"/>
      <c r="AR936" s="99">
        <f>SUMIFS(通讯通路门店!$T:$T,通讯通路门店!$S:$S,$G936)</f>
        <v>0</v>
      </c>
      <c r="AS936" s="99">
        <f>SUMIFS(通讯通路门店!$U:$U,通讯通路门店!$S:$S,$G936)</f>
        <v>0</v>
      </c>
      <c r="AT936" s="99">
        <f>SUMIFS(通讯通路门店!$V:$V,通讯通路门店!$S:$S,$G936)</f>
        <v>0</v>
      </c>
      <c r="AU936" s="99">
        <f>SUMIFS(通讯通路门店!$W:$W,通讯通路门店!$S:$S,$G936)</f>
        <v>0</v>
      </c>
      <c r="AV936" s="99">
        <f>SUMIFS(通讯通路门店!$Z:$Z,通讯通路门店!$S:$S,$G936)</f>
        <v>0</v>
      </c>
      <c r="AW936" s="99">
        <f>SUMIFS(通讯通路门店!$AB:$AB,通讯通路门店!$S:$S,$G936)</f>
        <v>0</v>
      </c>
      <c r="AX936" s="99">
        <f>SUMIFS(通讯通路门店!$X:$X,通讯通路门店!$S:$S,$G936)</f>
        <v>0</v>
      </c>
      <c r="AY936" s="99">
        <f>SUMIFS(通讯通路门店!$Y:$Y,通讯通路门店!$S:$S,$G936)</f>
        <v>0</v>
      </c>
      <c r="AZ936" s="99">
        <f>SUMIFS(通讯通路门店!$AA:$AA,通讯通路门店!$S:$S,$G936)</f>
        <v>0</v>
      </c>
      <c r="BA936" s="99">
        <f t="shared" si="73"/>
        <v>0</v>
      </c>
      <c r="BB936" s="99">
        <f t="shared" si="74"/>
        <v>0</v>
      </c>
      <c r="BC936" s="99">
        <f>SUMIFS(通讯通路门店!$W:$W,通讯通路门店!$S:$S,$G936,通讯通路门店!$J:$J,"荣耀体验店")+SUMIFS(通讯通路门店!$W:$W,通讯通路门店!$S:$S,$G936,通讯通路门店!$J:$J,"荣耀授权专卖店")</f>
        <v>0</v>
      </c>
      <c r="BD936" s="99">
        <f>SUMIFS(通讯通路门店!$Z:$Z,通讯通路门店!$S:$S,$G936,通讯通路门店!$J:$J,"VIVO体验店")</f>
        <v>0</v>
      </c>
      <c r="BE936" s="99">
        <f>SUMIFS(通讯通路门店!$AB:$AB,通讯通路门店!$S:$S,$G936,通讯通路门店!$J:$J,"OPPO体验店")</f>
        <v>0</v>
      </c>
      <c r="BF936" s="99">
        <f>SUMIFS(通讯通路门店!$X:$X,通讯通路门店!$S:$S,$G936,通讯通路门店!$J:$J,"华为授权体验店")+SUMIFS(通讯通路门店!$AA:$AA,通讯通路门店!$S:$S,$G936,通讯通路门店!$J:$J,"华为堡垒店")</f>
        <v>0</v>
      </c>
      <c r="BG936" s="99">
        <f>SUMIFS(通讯通路门店!$Y:$Y,通讯通路门店!$S:$S,$G936,通讯通路门店!$J:$J,"小米体验店")</f>
        <v>0</v>
      </c>
      <c r="BH936" s="99">
        <f>SUMIFS(通讯通路门店!$AA:$AA,通讯通路门店!$S:$S,$G936,通讯通路门店!$J:$J,"苹果体验店")</f>
        <v>0</v>
      </c>
      <c r="BI936" s="99">
        <f>SUMIFS(通讯通路门店!$K:$K,通讯通路门店!$S:$S,$G936,通讯通路门店!$J:$J,"其他品牌专卖店")</f>
        <v>0</v>
      </c>
      <c r="BJ936" s="99">
        <f>SUMIFS(通讯通路门店!$AC:$AC,通讯通路门店!$S:$S,$G936)</f>
        <v>0</v>
      </c>
      <c r="BK936" s="99">
        <f>SUMIFS(通讯通路门店!$AD:$AD,通讯通路门店!$S:$S,$G936)</f>
        <v>0</v>
      </c>
      <c r="BL936" s="99">
        <f>SUMIFS(通讯通路门店!$AE:$AE,通讯通路门店!$S:$S,$G936)</f>
        <v>0</v>
      </c>
      <c r="BM936" s="99">
        <f>SUMIFS(通讯通路门店!$AF:$AF,通讯通路门店!$S:$S,$G936)</f>
        <v>0</v>
      </c>
      <c r="BN936" s="99">
        <f>SUMIFS(通讯通路门店!$AG:$AG,通讯通路门店!$S:$S,$G936)</f>
        <v>0</v>
      </c>
      <c r="BO936" s="99">
        <f>SUMIFS(通讯通路门店!$AH:$AH,通讯通路门店!$S:$S,$G936)</f>
        <v>0</v>
      </c>
      <c r="BP936" s="99">
        <f>SUMIFS(通讯通路门店!$AI:$AI,通讯通路门店!$S:$S,$G936)</f>
        <v>0</v>
      </c>
      <c r="BQ936" s="83"/>
    </row>
    <row r="937" spans="1:69">
      <c r="A937" s="99" t="str">
        <f>IFERROR(_xlfn.XLOOKUP($G937,通讯通路门店!$S$4:$S$993933,通讯通路门店!$A$4:$A$993933,0,0),"")</f>
        <v>海南省</v>
      </c>
      <c r="B937" s="99" t="str">
        <f>IFERROR(_xlfn.XLOOKUP($G937,通讯通路门店!$S$4:$S$993933,通讯通路门店!$B$4:$B$993933,0,0),"")</f>
        <v>昌江黎族自治县</v>
      </c>
      <c r="C937" s="99" t="str">
        <f>IFERROR(_xlfn.XLOOKUP($G937,通讯通路门店!$S$4:$S$993933,通讯通路门店!$C$4:$C$993933,0,0),"")</f>
        <v>昌江黎族自治县</v>
      </c>
      <c r="D937" s="99" t="str">
        <f>IFERROR(_xlfn.XLOOKUP($G937,通讯通路门店!$S$4:$S$993933,通讯通路门店!$D$4:$D$993933,0,0),"")</f>
        <v>叉河镇</v>
      </c>
      <c r="E937" s="83"/>
      <c r="F937" s="83"/>
      <c r="G937" s="101"/>
      <c r="H937" s="102">
        <f>IFERROR(_xlfn.XLOOKUP($G937,通讯通路门店!$S$4:$S$993933,通讯通路门店!$R$4:$R$993933,0,0),"")</f>
        <v>0</v>
      </c>
      <c r="I937" s="83"/>
      <c r="J937" s="83"/>
      <c r="K937" s="83"/>
      <c r="L937" s="83"/>
      <c r="M937" s="83"/>
      <c r="N937" s="83"/>
      <c r="O937" s="83"/>
      <c r="P937" s="83"/>
      <c r="Q937" s="83"/>
      <c r="R937" s="83"/>
      <c r="S937" s="83"/>
      <c r="T937" s="83"/>
      <c r="U937" s="99">
        <f>COUNTIF(通讯通路门店!$S:$S,$G937)</f>
        <v>0</v>
      </c>
      <c r="V937" s="99">
        <f>COUNTIFS(通讯通路门店!$S:$S,$G937,通讯通路门店!$J:$J,"综合卖场")</f>
        <v>0</v>
      </c>
      <c r="W937" s="99">
        <f>SUMIFS(通讯通路门店!$AJ:$AJ,通讯通路门店!$S:$S,通讯客户沙盘!$G937)</f>
        <v>0</v>
      </c>
      <c r="X937" s="99">
        <f t="shared" si="70"/>
        <v>0</v>
      </c>
      <c r="Y937" s="99">
        <f>COUNTIFS(通讯通路门店!$S:$S,$G937,通讯通路门店!$J:$J,"荣耀体验店")+COUNTIFS(通讯通路门店!$S:$S,$G937,通讯通路门店!$J:$J,"荣耀授权专卖店")</f>
        <v>0</v>
      </c>
      <c r="Z937" s="99">
        <f>COUNTIFS(通讯通路门店!$S:$S,$G937,通讯通路门店!$J:$J,"VIVO体验店")</f>
        <v>0</v>
      </c>
      <c r="AA937" s="99">
        <f>COUNTIFS(通讯通路门店!$S:$S,$G937,通讯通路门店!$J:$J,"OPPO体验店")</f>
        <v>0</v>
      </c>
      <c r="AB937" s="99">
        <f>COUNTIFS(通讯通路门店!$S:$S,$G937,通讯通路门店!$J:$J,"华为授权体验店")+COUNTIFS(通讯通路门店!$S:$S,$G937,通讯通路门店!$J:$J,"华为堡垒店")</f>
        <v>0</v>
      </c>
      <c r="AC937" s="99">
        <f>COUNTIFS(通讯通路门店!$S:$S,$G937,通讯通路门店!$J:$J,"小米体验店")</f>
        <v>0</v>
      </c>
      <c r="AD937" s="99">
        <f>COUNTIFS(通讯通路门店!$S:$S,$G937,通讯通路门店!$J:$J,"苹果体验店")</f>
        <v>0</v>
      </c>
      <c r="AE937" s="99">
        <f>COUNTIFS(通讯通路门店!$S:$S,$G937,通讯通路门店!$J:$J,"其他品牌专卖店")</f>
        <v>0</v>
      </c>
      <c r="AF937" s="99">
        <f>SUMIFS(通讯通路门店!$BI:$BI,通讯通路门店!$S:$S,$G937)</f>
        <v>0</v>
      </c>
      <c r="AG937" s="99">
        <f>SUMIFS(通讯通路门店!$BH:$BH,通讯通路门店!$S:$S,$G937)</f>
        <v>0</v>
      </c>
      <c r="AH937" s="99">
        <f t="shared" si="71"/>
        <v>0</v>
      </c>
      <c r="AI937" s="99">
        <f>SUMIFS(通讯通路门店!$BB:$BB,通讯通路门店!$S:$S,$G937)</f>
        <v>0</v>
      </c>
      <c r="AJ937" s="99">
        <f>SUMIFS(通讯通路门店!$BE:$BE,通讯通路门店!$S:$S,$G937)</f>
        <v>0</v>
      </c>
      <c r="AK937" s="99">
        <f>SUMIFS(通讯通路门店!$BG:$BG,通讯通路门店!$S:$S,$G937)</f>
        <v>0</v>
      </c>
      <c r="AL937" s="99">
        <f>SUMIFS(通讯通路门店!$BC:$BC,通讯通路门店!$S:$S,$G937)</f>
        <v>0</v>
      </c>
      <c r="AM937" s="99">
        <f>SUMIFS(通讯通路门店!$BD:$BD,通讯通路门店!$S:$S,$G937)</f>
        <v>0</v>
      </c>
      <c r="AN937" s="99">
        <f>SUMIFS(通讯通路门店!$BF:$BF,通讯通路门店!$S:$S,$G937)</f>
        <v>0</v>
      </c>
      <c r="AO937" s="99">
        <f t="shared" si="72"/>
        <v>0</v>
      </c>
      <c r="AP937" s="99">
        <f>SUMIFS(通讯通路门店!$K:$K,通讯通路门店!$S:$S,$G937)</f>
        <v>0</v>
      </c>
      <c r="AQ937" s="83"/>
      <c r="AR937" s="99">
        <f>SUMIFS(通讯通路门店!$T:$T,通讯通路门店!$S:$S,$G937)</f>
        <v>0</v>
      </c>
      <c r="AS937" s="99">
        <f>SUMIFS(通讯通路门店!$U:$U,通讯通路门店!$S:$S,$G937)</f>
        <v>0</v>
      </c>
      <c r="AT937" s="99">
        <f>SUMIFS(通讯通路门店!$V:$V,通讯通路门店!$S:$S,$G937)</f>
        <v>0</v>
      </c>
      <c r="AU937" s="99">
        <f>SUMIFS(通讯通路门店!$W:$W,通讯通路门店!$S:$S,$G937)</f>
        <v>0</v>
      </c>
      <c r="AV937" s="99">
        <f>SUMIFS(通讯通路门店!$Z:$Z,通讯通路门店!$S:$S,$G937)</f>
        <v>0</v>
      </c>
      <c r="AW937" s="99">
        <f>SUMIFS(通讯通路门店!$AB:$AB,通讯通路门店!$S:$S,$G937)</f>
        <v>0</v>
      </c>
      <c r="AX937" s="99">
        <f>SUMIFS(通讯通路门店!$X:$X,通讯通路门店!$S:$S,$G937)</f>
        <v>0</v>
      </c>
      <c r="AY937" s="99">
        <f>SUMIFS(通讯通路门店!$Y:$Y,通讯通路门店!$S:$S,$G937)</f>
        <v>0</v>
      </c>
      <c r="AZ937" s="99">
        <f>SUMIFS(通讯通路门店!$AA:$AA,通讯通路门店!$S:$S,$G937)</f>
        <v>0</v>
      </c>
      <c r="BA937" s="99">
        <f t="shared" si="73"/>
        <v>0</v>
      </c>
      <c r="BB937" s="99">
        <f t="shared" si="74"/>
        <v>0</v>
      </c>
      <c r="BC937" s="99">
        <f>SUMIFS(通讯通路门店!$W:$W,通讯通路门店!$S:$S,$G937,通讯通路门店!$J:$J,"荣耀体验店")+SUMIFS(通讯通路门店!$W:$W,通讯通路门店!$S:$S,$G937,通讯通路门店!$J:$J,"荣耀授权专卖店")</f>
        <v>0</v>
      </c>
      <c r="BD937" s="99">
        <f>SUMIFS(通讯通路门店!$Z:$Z,通讯通路门店!$S:$S,$G937,通讯通路门店!$J:$J,"VIVO体验店")</f>
        <v>0</v>
      </c>
      <c r="BE937" s="99">
        <f>SUMIFS(通讯通路门店!$AB:$AB,通讯通路门店!$S:$S,$G937,通讯通路门店!$J:$J,"OPPO体验店")</f>
        <v>0</v>
      </c>
      <c r="BF937" s="99">
        <f>SUMIFS(通讯通路门店!$X:$X,通讯通路门店!$S:$S,$G937,通讯通路门店!$J:$J,"华为授权体验店")+SUMIFS(通讯通路门店!$AA:$AA,通讯通路门店!$S:$S,$G937,通讯通路门店!$J:$J,"华为堡垒店")</f>
        <v>0</v>
      </c>
      <c r="BG937" s="99">
        <f>SUMIFS(通讯通路门店!$Y:$Y,通讯通路门店!$S:$S,$G937,通讯通路门店!$J:$J,"小米体验店")</f>
        <v>0</v>
      </c>
      <c r="BH937" s="99">
        <f>SUMIFS(通讯通路门店!$AA:$AA,通讯通路门店!$S:$S,$G937,通讯通路门店!$J:$J,"苹果体验店")</f>
        <v>0</v>
      </c>
      <c r="BI937" s="99">
        <f>SUMIFS(通讯通路门店!$K:$K,通讯通路门店!$S:$S,$G937,通讯通路门店!$J:$J,"其他品牌专卖店")</f>
        <v>0</v>
      </c>
      <c r="BJ937" s="99">
        <f>SUMIFS(通讯通路门店!$AC:$AC,通讯通路门店!$S:$S,$G937)</f>
        <v>0</v>
      </c>
      <c r="BK937" s="99">
        <f>SUMIFS(通讯通路门店!$AD:$AD,通讯通路门店!$S:$S,$G937)</f>
        <v>0</v>
      </c>
      <c r="BL937" s="99">
        <f>SUMIFS(通讯通路门店!$AE:$AE,通讯通路门店!$S:$S,$G937)</f>
        <v>0</v>
      </c>
      <c r="BM937" s="99">
        <f>SUMIFS(通讯通路门店!$AF:$AF,通讯通路门店!$S:$S,$G937)</f>
        <v>0</v>
      </c>
      <c r="BN937" s="99">
        <f>SUMIFS(通讯通路门店!$AG:$AG,通讯通路门店!$S:$S,$G937)</f>
        <v>0</v>
      </c>
      <c r="BO937" s="99">
        <f>SUMIFS(通讯通路门店!$AH:$AH,通讯通路门店!$S:$S,$G937)</f>
        <v>0</v>
      </c>
      <c r="BP937" s="99">
        <f>SUMIFS(通讯通路门店!$AI:$AI,通讯通路门店!$S:$S,$G937)</f>
        <v>0</v>
      </c>
      <c r="BQ937" s="83"/>
    </row>
    <row r="938" spans="1:69">
      <c r="A938" s="99" t="str">
        <f>IFERROR(_xlfn.XLOOKUP($G938,通讯通路门店!$S$4:$S$993933,通讯通路门店!$A$4:$A$993933,0,0),"")</f>
        <v>海南省</v>
      </c>
      <c r="B938" s="99" t="str">
        <f>IFERROR(_xlfn.XLOOKUP($G938,通讯通路门店!$S$4:$S$993933,通讯通路门店!$B$4:$B$993933,0,0),"")</f>
        <v>昌江黎族自治县</v>
      </c>
      <c r="C938" s="99" t="str">
        <f>IFERROR(_xlfn.XLOOKUP($G938,通讯通路门店!$S$4:$S$993933,通讯通路门店!$C$4:$C$993933,0,0),"")</f>
        <v>昌江黎族自治县</v>
      </c>
      <c r="D938" s="99" t="str">
        <f>IFERROR(_xlfn.XLOOKUP($G938,通讯通路门店!$S$4:$S$993933,通讯通路门店!$D$4:$D$993933,0,0),"")</f>
        <v>叉河镇</v>
      </c>
      <c r="E938" s="83"/>
      <c r="F938" s="83"/>
      <c r="G938" s="101"/>
      <c r="H938" s="102">
        <f>IFERROR(_xlfn.XLOOKUP($G938,通讯通路门店!$S$4:$S$993933,通讯通路门店!$R$4:$R$993933,0,0),"")</f>
        <v>0</v>
      </c>
      <c r="I938" s="83"/>
      <c r="J938" s="83"/>
      <c r="K938" s="83"/>
      <c r="L938" s="83"/>
      <c r="M938" s="83"/>
      <c r="N938" s="83"/>
      <c r="O938" s="83"/>
      <c r="P938" s="83"/>
      <c r="Q938" s="83"/>
      <c r="R938" s="83"/>
      <c r="S938" s="83"/>
      <c r="T938" s="83"/>
      <c r="U938" s="99">
        <f>COUNTIF(通讯通路门店!$S:$S,$G938)</f>
        <v>0</v>
      </c>
      <c r="V938" s="99">
        <f>COUNTIFS(通讯通路门店!$S:$S,$G938,通讯通路门店!$J:$J,"综合卖场")</f>
        <v>0</v>
      </c>
      <c r="W938" s="99">
        <f>SUMIFS(通讯通路门店!$AJ:$AJ,通讯通路门店!$S:$S,通讯客户沙盘!$G938)</f>
        <v>0</v>
      </c>
      <c r="X938" s="99">
        <f t="shared" si="70"/>
        <v>0</v>
      </c>
      <c r="Y938" s="99">
        <f>COUNTIFS(通讯通路门店!$S:$S,$G938,通讯通路门店!$J:$J,"荣耀体验店")+COUNTIFS(通讯通路门店!$S:$S,$G938,通讯通路门店!$J:$J,"荣耀授权专卖店")</f>
        <v>0</v>
      </c>
      <c r="Z938" s="99">
        <f>COUNTIFS(通讯通路门店!$S:$S,$G938,通讯通路门店!$J:$J,"VIVO体验店")</f>
        <v>0</v>
      </c>
      <c r="AA938" s="99">
        <f>COUNTIFS(通讯通路门店!$S:$S,$G938,通讯通路门店!$J:$J,"OPPO体验店")</f>
        <v>0</v>
      </c>
      <c r="AB938" s="99">
        <f>COUNTIFS(通讯通路门店!$S:$S,$G938,通讯通路门店!$J:$J,"华为授权体验店")+COUNTIFS(通讯通路门店!$S:$S,$G938,通讯通路门店!$J:$J,"华为堡垒店")</f>
        <v>0</v>
      </c>
      <c r="AC938" s="99">
        <f>COUNTIFS(通讯通路门店!$S:$S,$G938,通讯通路门店!$J:$J,"小米体验店")</f>
        <v>0</v>
      </c>
      <c r="AD938" s="99">
        <f>COUNTIFS(通讯通路门店!$S:$S,$G938,通讯通路门店!$J:$J,"苹果体验店")</f>
        <v>0</v>
      </c>
      <c r="AE938" s="99">
        <f>COUNTIFS(通讯通路门店!$S:$S,$G938,通讯通路门店!$J:$J,"其他品牌专卖店")</f>
        <v>0</v>
      </c>
      <c r="AF938" s="99">
        <f>SUMIFS(通讯通路门店!$BI:$BI,通讯通路门店!$S:$S,$G938)</f>
        <v>0</v>
      </c>
      <c r="AG938" s="99">
        <f>SUMIFS(通讯通路门店!$BH:$BH,通讯通路门店!$S:$S,$G938)</f>
        <v>0</v>
      </c>
      <c r="AH938" s="99">
        <f t="shared" si="71"/>
        <v>0</v>
      </c>
      <c r="AI938" s="99">
        <f>SUMIFS(通讯通路门店!$BB:$BB,通讯通路门店!$S:$S,$G938)</f>
        <v>0</v>
      </c>
      <c r="AJ938" s="99">
        <f>SUMIFS(通讯通路门店!$BE:$BE,通讯通路门店!$S:$S,$G938)</f>
        <v>0</v>
      </c>
      <c r="AK938" s="99">
        <f>SUMIFS(通讯通路门店!$BG:$BG,通讯通路门店!$S:$S,$G938)</f>
        <v>0</v>
      </c>
      <c r="AL938" s="99">
        <f>SUMIFS(通讯通路门店!$BC:$BC,通讯通路门店!$S:$S,$G938)</f>
        <v>0</v>
      </c>
      <c r="AM938" s="99">
        <f>SUMIFS(通讯通路门店!$BD:$BD,通讯通路门店!$S:$S,$G938)</f>
        <v>0</v>
      </c>
      <c r="AN938" s="99">
        <f>SUMIFS(通讯通路门店!$BF:$BF,通讯通路门店!$S:$S,$G938)</f>
        <v>0</v>
      </c>
      <c r="AO938" s="99">
        <f t="shared" si="72"/>
        <v>0</v>
      </c>
      <c r="AP938" s="99">
        <f>SUMIFS(通讯通路门店!$K:$K,通讯通路门店!$S:$S,$G938)</f>
        <v>0</v>
      </c>
      <c r="AQ938" s="83"/>
      <c r="AR938" s="99">
        <f>SUMIFS(通讯通路门店!$T:$T,通讯通路门店!$S:$S,$G938)</f>
        <v>0</v>
      </c>
      <c r="AS938" s="99">
        <f>SUMIFS(通讯通路门店!$U:$U,通讯通路门店!$S:$S,$G938)</f>
        <v>0</v>
      </c>
      <c r="AT938" s="99">
        <f>SUMIFS(通讯通路门店!$V:$V,通讯通路门店!$S:$S,$G938)</f>
        <v>0</v>
      </c>
      <c r="AU938" s="99">
        <f>SUMIFS(通讯通路门店!$W:$W,通讯通路门店!$S:$S,$G938)</f>
        <v>0</v>
      </c>
      <c r="AV938" s="99">
        <f>SUMIFS(通讯通路门店!$Z:$Z,通讯通路门店!$S:$S,$G938)</f>
        <v>0</v>
      </c>
      <c r="AW938" s="99">
        <f>SUMIFS(通讯通路门店!$AB:$AB,通讯通路门店!$S:$S,$G938)</f>
        <v>0</v>
      </c>
      <c r="AX938" s="99">
        <f>SUMIFS(通讯通路门店!$X:$X,通讯通路门店!$S:$S,$G938)</f>
        <v>0</v>
      </c>
      <c r="AY938" s="99">
        <f>SUMIFS(通讯通路门店!$Y:$Y,通讯通路门店!$S:$S,$G938)</f>
        <v>0</v>
      </c>
      <c r="AZ938" s="99">
        <f>SUMIFS(通讯通路门店!$AA:$AA,通讯通路门店!$S:$S,$G938)</f>
        <v>0</v>
      </c>
      <c r="BA938" s="99">
        <f t="shared" si="73"/>
        <v>0</v>
      </c>
      <c r="BB938" s="99">
        <f t="shared" si="74"/>
        <v>0</v>
      </c>
      <c r="BC938" s="99">
        <f>SUMIFS(通讯通路门店!$W:$W,通讯通路门店!$S:$S,$G938,通讯通路门店!$J:$J,"荣耀体验店")+SUMIFS(通讯通路门店!$W:$W,通讯通路门店!$S:$S,$G938,通讯通路门店!$J:$J,"荣耀授权专卖店")</f>
        <v>0</v>
      </c>
      <c r="BD938" s="99">
        <f>SUMIFS(通讯通路门店!$Z:$Z,通讯通路门店!$S:$S,$G938,通讯通路门店!$J:$J,"VIVO体验店")</f>
        <v>0</v>
      </c>
      <c r="BE938" s="99">
        <f>SUMIFS(通讯通路门店!$AB:$AB,通讯通路门店!$S:$S,$G938,通讯通路门店!$J:$J,"OPPO体验店")</f>
        <v>0</v>
      </c>
      <c r="BF938" s="99">
        <f>SUMIFS(通讯通路门店!$X:$X,通讯通路门店!$S:$S,$G938,通讯通路门店!$J:$J,"华为授权体验店")+SUMIFS(通讯通路门店!$AA:$AA,通讯通路门店!$S:$S,$G938,通讯通路门店!$J:$J,"华为堡垒店")</f>
        <v>0</v>
      </c>
      <c r="BG938" s="99">
        <f>SUMIFS(通讯通路门店!$Y:$Y,通讯通路门店!$S:$S,$G938,通讯通路门店!$J:$J,"小米体验店")</f>
        <v>0</v>
      </c>
      <c r="BH938" s="99">
        <f>SUMIFS(通讯通路门店!$AA:$AA,通讯通路门店!$S:$S,$G938,通讯通路门店!$J:$J,"苹果体验店")</f>
        <v>0</v>
      </c>
      <c r="BI938" s="99">
        <f>SUMIFS(通讯通路门店!$K:$K,通讯通路门店!$S:$S,$G938,通讯通路门店!$J:$J,"其他品牌专卖店")</f>
        <v>0</v>
      </c>
      <c r="BJ938" s="99">
        <f>SUMIFS(通讯通路门店!$AC:$AC,通讯通路门店!$S:$S,$G938)</f>
        <v>0</v>
      </c>
      <c r="BK938" s="99">
        <f>SUMIFS(通讯通路门店!$AD:$AD,通讯通路门店!$S:$S,$G938)</f>
        <v>0</v>
      </c>
      <c r="BL938" s="99">
        <f>SUMIFS(通讯通路门店!$AE:$AE,通讯通路门店!$S:$S,$G938)</f>
        <v>0</v>
      </c>
      <c r="BM938" s="99">
        <f>SUMIFS(通讯通路门店!$AF:$AF,通讯通路门店!$S:$S,$G938)</f>
        <v>0</v>
      </c>
      <c r="BN938" s="99">
        <f>SUMIFS(通讯通路门店!$AG:$AG,通讯通路门店!$S:$S,$G938)</f>
        <v>0</v>
      </c>
      <c r="BO938" s="99">
        <f>SUMIFS(通讯通路门店!$AH:$AH,通讯通路门店!$S:$S,$G938)</f>
        <v>0</v>
      </c>
      <c r="BP938" s="99">
        <f>SUMIFS(通讯通路门店!$AI:$AI,通讯通路门店!$S:$S,$G938)</f>
        <v>0</v>
      </c>
      <c r="BQ938" s="83"/>
    </row>
    <row r="939" spans="1:69">
      <c r="A939" s="99" t="str">
        <f>IFERROR(_xlfn.XLOOKUP($G939,通讯通路门店!$S$4:$S$993933,通讯通路门店!$A$4:$A$993933,0,0),"")</f>
        <v>海南省</v>
      </c>
      <c r="B939" s="99" t="str">
        <f>IFERROR(_xlfn.XLOOKUP($G939,通讯通路门店!$S$4:$S$993933,通讯通路门店!$B$4:$B$993933,0,0),"")</f>
        <v>昌江黎族自治县</v>
      </c>
      <c r="C939" s="99" t="str">
        <f>IFERROR(_xlfn.XLOOKUP($G939,通讯通路门店!$S$4:$S$993933,通讯通路门店!$C$4:$C$993933,0,0),"")</f>
        <v>昌江黎族自治县</v>
      </c>
      <c r="D939" s="99" t="str">
        <f>IFERROR(_xlfn.XLOOKUP($G939,通讯通路门店!$S$4:$S$993933,通讯通路门店!$D$4:$D$993933,0,0),"")</f>
        <v>叉河镇</v>
      </c>
      <c r="E939" s="83"/>
      <c r="F939" s="83"/>
      <c r="G939" s="101"/>
      <c r="H939" s="102">
        <f>IFERROR(_xlfn.XLOOKUP($G939,通讯通路门店!$S$4:$S$993933,通讯通路门店!$R$4:$R$993933,0,0),"")</f>
        <v>0</v>
      </c>
      <c r="I939" s="83"/>
      <c r="J939" s="83"/>
      <c r="K939" s="83"/>
      <c r="L939" s="83"/>
      <c r="M939" s="83"/>
      <c r="N939" s="83"/>
      <c r="O939" s="83"/>
      <c r="P939" s="83"/>
      <c r="Q939" s="83"/>
      <c r="R939" s="83"/>
      <c r="S939" s="83"/>
      <c r="T939" s="83"/>
      <c r="U939" s="99">
        <f>COUNTIF(通讯通路门店!$S:$S,$G939)</f>
        <v>0</v>
      </c>
      <c r="V939" s="99">
        <f>COUNTIFS(通讯通路门店!$S:$S,$G939,通讯通路门店!$J:$J,"综合卖场")</f>
        <v>0</v>
      </c>
      <c r="W939" s="99">
        <f>SUMIFS(通讯通路门店!$AJ:$AJ,通讯通路门店!$S:$S,通讯客户沙盘!$G939)</f>
        <v>0</v>
      </c>
      <c r="X939" s="99">
        <f t="shared" si="70"/>
        <v>0</v>
      </c>
      <c r="Y939" s="99">
        <f>COUNTIFS(通讯通路门店!$S:$S,$G939,通讯通路门店!$J:$J,"荣耀体验店")+COUNTIFS(通讯通路门店!$S:$S,$G939,通讯通路门店!$J:$J,"荣耀授权专卖店")</f>
        <v>0</v>
      </c>
      <c r="Z939" s="99">
        <f>COUNTIFS(通讯通路门店!$S:$S,$G939,通讯通路门店!$J:$J,"VIVO体验店")</f>
        <v>0</v>
      </c>
      <c r="AA939" s="99">
        <f>COUNTIFS(通讯通路门店!$S:$S,$G939,通讯通路门店!$J:$J,"OPPO体验店")</f>
        <v>0</v>
      </c>
      <c r="AB939" s="99">
        <f>COUNTIFS(通讯通路门店!$S:$S,$G939,通讯通路门店!$J:$J,"华为授权体验店")+COUNTIFS(通讯通路门店!$S:$S,$G939,通讯通路门店!$J:$J,"华为堡垒店")</f>
        <v>0</v>
      </c>
      <c r="AC939" s="99">
        <f>COUNTIFS(通讯通路门店!$S:$S,$G939,通讯通路门店!$J:$J,"小米体验店")</f>
        <v>0</v>
      </c>
      <c r="AD939" s="99">
        <f>COUNTIFS(通讯通路门店!$S:$S,$G939,通讯通路门店!$J:$J,"苹果体验店")</f>
        <v>0</v>
      </c>
      <c r="AE939" s="99">
        <f>COUNTIFS(通讯通路门店!$S:$S,$G939,通讯通路门店!$J:$J,"其他品牌专卖店")</f>
        <v>0</v>
      </c>
      <c r="AF939" s="99">
        <f>SUMIFS(通讯通路门店!$BI:$BI,通讯通路门店!$S:$S,$G939)</f>
        <v>0</v>
      </c>
      <c r="AG939" s="99">
        <f>SUMIFS(通讯通路门店!$BH:$BH,通讯通路门店!$S:$S,$G939)</f>
        <v>0</v>
      </c>
      <c r="AH939" s="99">
        <f t="shared" si="71"/>
        <v>0</v>
      </c>
      <c r="AI939" s="99">
        <f>SUMIFS(通讯通路门店!$BB:$BB,通讯通路门店!$S:$S,$G939)</f>
        <v>0</v>
      </c>
      <c r="AJ939" s="99">
        <f>SUMIFS(通讯通路门店!$BE:$BE,通讯通路门店!$S:$S,$G939)</f>
        <v>0</v>
      </c>
      <c r="AK939" s="99">
        <f>SUMIFS(通讯通路门店!$BG:$BG,通讯通路门店!$S:$S,$G939)</f>
        <v>0</v>
      </c>
      <c r="AL939" s="99">
        <f>SUMIFS(通讯通路门店!$BC:$BC,通讯通路门店!$S:$S,$G939)</f>
        <v>0</v>
      </c>
      <c r="AM939" s="99">
        <f>SUMIFS(通讯通路门店!$BD:$BD,通讯通路门店!$S:$S,$G939)</f>
        <v>0</v>
      </c>
      <c r="AN939" s="99">
        <f>SUMIFS(通讯通路门店!$BF:$BF,通讯通路门店!$S:$S,$G939)</f>
        <v>0</v>
      </c>
      <c r="AO939" s="99">
        <f t="shared" si="72"/>
        <v>0</v>
      </c>
      <c r="AP939" s="99">
        <f>SUMIFS(通讯通路门店!$K:$K,通讯通路门店!$S:$S,$G939)</f>
        <v>0</v>
      </c>
      <c r="AQ939" s="83"/>
      <c r="AR939" s="99">
        <f>SUMIFS(通讯通路门店!$T:$T,通讯通路门店!$S:$S,$G939)</f>
        <v>0</v>
      </c>
      <c r="AS939" s="99">
        <f>SUMIFS(通讯通路门店!$U:$U,通讯通路门店!$S:$S,$G939)</f>
        <v>0</v>
      </c>
      <c r="AT939" s="99">
        <f>SUMIFS(通讯通路门店!$V:$V,通讯通路门店!$S:$S,$G939)</f>
        <v>0</v>
      </c>
      <c r="AU939" s="99">
        <f>SUMIFS(通讯通路门店!$W:$W,通讯通路门店!$S:$S,$G939)</f>
        <v>0</v>
      </c>
      <c r="AV939" s="99">
        <f>SUMIFS(通讯通路门店!$Z:$Z,通讯通路门店!$S:$S,$G939)</f>
        <v>0</v>
      </c>
      <c r="AW939" s="99">
        <f>SUMIFS(通讯通路门店!$AB:$AB,通讯通路门店!$S:$S,$G939)</f>
        <v>0</v>
      </c>
      <c r="AX939" s="99">
        <f>SUMIFS(通讯通路门店!$X:$X,通讯通路门店!$S:$S,$G939)</f>
        <v>0</v>
      </c>
      <c r="AY939" s="99">
        <f>SUMIFS(通讯通路门店!$Y:$Y,通讯通路门店!$S:$S,$G939)</f>
        <v>0</v>
      </c>
      <c r="AZ939" s="99">
        <f>SUMIFS(通讯通路门店!$AA:$AA,通讯通路门店!$S:$S,$G939)</f>
        <v>0</v>
      </c>
      <c r="BA939" s="99">
        <f t="shared" si="73"/>
        <v>0</v>
      </c>
      <c r="BB939" s="99">
        <f t="shared" si="74"/>
        <v>0</v>
      </c>
      <c r="BC939" s="99">
        <f>SUMIFS(通讯通路门店!$W:$W,通讯通路门店!$S:$S,$G939,通讯通路门店!$J:$J,"荣耀体验店")+SUMIFS(通讯通路门店!$W:$W,通讯通路门店!$S:$S,$G939,通讯通路门店!$J:$J,"荣耀授权专卖店")</f>
        <v>0</v>
      </c>
      <c r="BD939" s="99">
        <f>SUMIFS(通讯通路门店!$Z:$Z,通讯通路门店!$S:$S,$G939,通讯通路门店!$J:$J,"VIVO体验店")</f>
        <v>0</v>
      </c>
      <c r="BE939" s="99">
        <f>SUMIFS(通讯通路门店!$AB:$AB,通讯通路门店!$S:$S,$G939,通讯通路门店!$J:$J,"OPPO体验店")</f>
        <v>0</v>
      </c>
      <c r="BF939" s="99">
        <f>SUMIFS(通讯通路门店!$X:$X,通讯通路门店!$S:$S,$G939,通讯通路门店!$J:$J,"华为授权体验店")+SUMIFS(通讯通路门店!$AA:$AA,通讯通路门店!$S:$S,$G939,通讯通路门店!$J:$J,"华为堡垒店")</f>
        <v>0</v>
      </c>
      <c r="BG939" s="99">
        <f>SUMIFS(通讯通路门店!$Y:$Y,通讯通路门店!$S:$S,$G939,通讯通路门店!$J:$J,"小米体验店")</f>
        <v>0</v>
      </c>
      <c r="BH939" s="99">
        <f>SUMIFS(通讯通路门店!$AA:$AA,通讯通路门店!$S:$S,$G939,通讯通路门店!$J:$J,"苹果体验店")</f>
        <v>0</v>
      </c>
      <c r="BI939" s="99">
        <f>SUMIFS(通讯通路门店!$K:$K,通讯通路门店!$S:$S,$G939,通讯通路门店!$J:$J,"其他品牌专卖店")</f>
        <v>0</v>
      </c>
      <c r="BJ939" s="99">
        <f>SUMIFS(通讯通路门店!$AC:$AC,通讯通路门店!$S:$S,$G939)</f>
        <v>0</v>
      </c>
      <c r="BK939" s="99">
        <f>SUMIFS(通讯通路门店!$AD:$AD,通讯通路门店!$S:$S,$G939)</f>
        <v>0</v>
      </c>
      <c r="BL939" s="99">
        <f>SUMIFS(通讯通路门店!$AE:$AE,通讯通路门店!$S:$S,$G939)</f>
        <v>0</v>
      </c>
      <c r="BM939" s="99">
        <f>SUMIFS(通讯通路门店!$AF:$AF,通讯通路门店!$S:$S,$G939)</f>
        <v>0</v>
      </c>
      <c r="BN939" s="99">
        <f>SUMIFS(通讯通路门店!$AG:$AG,通讯通路门店!$S:$S,$G939)</f>
        <v>0</v>
      </c>
      <c r="BO939" s="99">
        <f>SUMIFS(通讯通路门店!$AH:$AH,通讯通路门店!$S:$S,$G939)</f>
        <v>0</v>
      </c>
      <c r="BP939" s="99">
        <f>SUMIFS(通讯通路门店!$AI:$AI,通讯通路门店!$S:$S,$G939)</f>
        <v>0</v>
      </c>
      <c r="BQ939" s="83"/>
    </row>
    <row r="940" spans="1:69">
      <c r="A940" s="99" t="str">
        <f>IFERROR(_xlfn.XLOOKUP($G940,通讯通路门店!$S$4:$S$993933,通讯通路门店!$A$4:$A$993933,0,0),"")</f>
        <v>海南省</v>
      </c>
      <c r="B940" s="99" t="str">
        <f>IFERROR(_xlfn.XLOOKUP($G940,通讯通路门店!$S$4:$S$993933,通讯通路门店!$B$4:$B$993933,0,0),"")</f>
        <v>昌江黎族自治县</v>
      </c>
      <c r="C940" s="99" t="str">
        <f>IFERROR(_xlfn.XLOOKUP($G940,通讯通路门店!$S$4:$S$993933,通讯通路门店!$C$4:$C$993933,0,0),"")</f>
        <v>昌江黎族自治县</v>
      </c>
      <c r="D940" s="99" t="str">
        <f>IFERROR(_xlfn.XLOOKUP($G940,通讯通路门店!$S$4:$S$993933,通讯通路门店!$D$4:$D$993933,0,0),"")</f>
        <v>叉河镇</v>
      </c>
      <c r="E940" s="83"/>
      <c r="F940" s="83"/>
      <c r="G940" s="101"/>
      <c r="H940" s="102">
        <f>IFERROR(_xlfn.XLOOKUP($G940,通讯通路门店!$S$4:$S$993933,通讯通路门店!$R$4:$R$993933,0,0),"")</f>
        <v>0</v>
      </c>
      <c r="I940" s="83"/>
      <c r="J940" s="83"/>
      <c r="K940" s="83"/>
      <c r="L940" s="83"/>
      <c r="M940" s="83"/>
      <c r="N940" s="83"/>
      <c r="O940" s="83"/>
      <c r="P940" s="83"/>
      <c r="Q940" s="83"/>
      <c r="R940" s="83"/>
      <c r="S940" s="83"/>
      <c r="T940" s="83"/>
      <c r="U940" s="99">
        <f>COUNTIF(通讯通路门店!$S:$S,$G940)</f>
        <v>0</v>
      </c>
      <c r="V940" s="99">
        <f>COUNTIFS(通讯通路门店!$S:$S,$G940,通讯通路门店!$J:$J,"综合卖场")</f>
        <v>0</v>
      </c>
      <c r="W940" s="99">
        <f>SUMIFS(通讯通路门店!$AJ:$AJ,通讯通路门店!$S:$S,通讯客户沙盘!$G940)</f>
        <v>0</v>
      </c>
      <c r="X940" s="99">
        <f t="shared" si="70"/>
        <v>0</v>
      </c>
      <c r="Y940" s="99">
        <f>COUNTIFS(通讯通路门店!$S:$S,$G940,通讯通路门店!$J:$J,"荣耀体验店")+COUNTIFS(通讯通路门店!$S:$S,$G940,通讯通路门店!$J:$J,"荣耀授权专卖店")</f>
        <v>0</v>
      </c>
      <c r="Z940" s="99">
        <f>COUNTIFS(通讯通路门店!$S:$S,$G940,通讯通路门店!$J:$J,"VIVO体验店")</f>
        <v>0</v>
      </c>
      <c r="AA940" s="99">
        <f>COUNTIFS(通讯通路门店!$S:$S,$G940,通讯通路门店!$J:$J,"OPPO体验店")</f>
        <v>0</v>
      </c>
      <c r="AB940" s="99">
        <f>COUNTIFS(通讯通路门店!$S:$S,$G940,通讯通路门店!$J:$J,"华为授权体验店")+COUNTIFS(通讯通路门店!$S:$S,$G940,通讯通路门店!$J:$J,"华为堡垒店")</f>
        <v>0</v>
      </c>
      <c r="AC940" s="99">
        <f>COUNTIFS(通讯通路门店!$S:$S,$G940,通讯通路门店!$J:$J,"小米体验店")</f>
        <v>0</v>
      </c>
      <c r="AD940" s="99">
        <f>COUNTIFS(通讯通路门店!$S:$S,$G940,通讯通路门店!$J:$J,"苹果体验店")</f>
        <v>0</v>
      </c>
      <c r="AE940" s="99">
        <f>COUNTIFS(通讯通路门店!$S:$S,$G940,通讯通路门店!$J:$J,"其他品牌专卖店")</f>
        <v>0</v>
      </c>
      <c r="AF940" s="99">
        <f>SUMIFS(通讯通路门店!$BI:$BI,通讯通路门店!$S:$S,$G940)</f>
        <v>0</v>
      </c>
      <c r="AG940" s="99">
        <f>SUMIFS(通讯通路门店!$BH:$BH,通讯通路门店!$S:$S,$G940)</f>
        <v>0</v>
      </c>
      <c r="AH940" s="99">
        <f t="shared" si="71"/>
        <v>0</v>
      </c>
      <c r="AI940" s="99">
        <f>SUMIFS(通讯通路门店!$BB:$BB,通讯通路门店!$S:$S,$G940)</f>
        <v>0</v>
      </c>
      <c r="AJ940" s="99">
        <f>SUMIFS(通讯通路门店!$BE:$BE,通讯通路门店!$S:$S,$G940)</f>
        <v>0</v>
      </c>
      <c r="AK940" s="99">
        <f>SUMIFS(通讯通路门店!$BG:$BG,通讯通路门店!$S:$S,$G940)</f>
        <v>0</v>
      </c>
      <c r="AL940" s="99">
        <f>SUMIFS(通讯通路门店!$BC:$BC,通讯通路门店!$S:$S,$G940)</f>
        <v>0</v>
      </c>
      <c r="AM940" s="99">
        <f>SUMIFS(通讯通路门店!$BD:$BD,通讯通路门店!$S:$S,$G940)</f>
        <v>0</v>
      </c>
      <c r="AN940" s="99">
        <f>SUMIFS(通讯通路门店!$BF:$BF,通讯通路门店!$S:$S,$G940)</f>
        <v>0</v>
      </c>
      <c r="AO940" s="99">
        <f t="shared" si="72"/>
        <v>0</v>
      </c>
      <c r="AP940" s="99">
        <f>SUMIFS(通讯通路门店!$K:$K,通讯通路门店!$S:$S,$G940)</f>
        <v>0</v>
      </c>
      <c r="AQ940" s="83"/>
      <c r="AR940" s="99">
        <f>SUMIFS(通讯通路门店!$T:$T,通讯通路门店!$S:$S,$G940)</f>
        <v>0</v>
      </c>
      <c r="AS940" s="99">
        <f>SUMIFS(通讯通路门店!$U:$U,通讯通路门店!$S:$S,$G940)</f>
        <v>0</v>
      </c>
      <c r="AT940" s="99">
        <f>SUMIFS(通讯通路门店!$V:$V,通讯通路门店!$S:$S,$G940)</f>
        <v>0</v>
      </c>
      <c r="AU940" s="99">
        <f>SUMIFS(通讯通路门店!$W:$W,通讯通路门店!$S:$S,$G940)</f>
        <v>0</v>
      </c>
      <c r="AV940" s="99">
        <f>SUMIFS(通讯通路门店!$Z:$Z,通讯通路门店!$S:$S,$G940)</f>
        <v>0</v>
      </c>
      <c r="AW940" s="99">
        <f>SUMIFS(通讯通路门店!$AB:$AB,通讯通路门店!$S:$S,$G940)</f>
        <v>0</v>
      </c>
      <c r="AX940" s="99">
        <f>SUMIFS(通讯通路门店!$X:$X,通讯通路门店!$S:$S,$G940)</f>
        <v>0</v>
      </c>
      <c r="AY940" s="99">
        <f>SUMIFS(通讯通路门店!$Y:$Y,通讯通路门店!$S:$S,$G940)</f>
        <v>0</v>
      </c>
      <c r="AZ940" s="99">
        <f>SUMIFS(通讯通路门店!$AA:$AA,通讯通路门店!$S:$S,$G940)</f>
        <v>0</v>
      </c>
      <c r="BA940" s="99">
        <f t="shared" si="73"/>
        <v>0</v>
      </c>
      <c r="BB940" s="99">
        <f t="shared" si="74"/>
        <v>0</v>
      </c>
      <c r="BC940" s="99">
        <f>SUMIFS(通讯通路门店!$W:$W,通讯通路门店!$S:$S,$G940,通讯通路门店!$J:$J,"荣耀体验店")+SUMIFS(通讯通路门店!$W:$W,通讯通路门店!$S:$S,$G940,通讯通路门店!$J:$J,"荣耀授权专卖店")</f>
        <v>0</v>
      </c>
      <c r="BD940" s="99">
        <f>SUMIFS(通讯通路门店!$Z:$Z,通讯通路门店!$S:$S,$G940,通讯通路门店!$J:$J,"VIVO体验店")</f>
        <v>0</v>
      </c>
      <c r="BE940" s="99">
        <f>SUMIFS(通讯通路门店!$AB:$AB,通讯通路门店!$S:$S,$G940,通讯通路门店!$J:$J,"OPPO体验店")</f>
        <v>0</v>
      </c>
      <c r="BF940" s="99">
        <f>SUMIFS(通讯通路门店!$X:$X,通讯通路门店!$S:$S,$G940,通讯通路门店!$J:$J,"华为授权体验店")+SUMIFS(通讯通路门店!$AA:$AA,通讯通路门店!$S:$S,$G940,通讯通路门店!$J:$J,"华为堡垒店")</f>
        <v>0</v>
      </c>
      <c r="BG940" s="99">
        <f>SUMIFS(通讯通路门店!$Y:$Y,通讯通路门店!$S:$S,$G940,通讯通路门店!$J:$J,"小米体验店")</f>
        <v>0</v>
      </c>
      <c r="BH940" s="99">
        <f>SUMIFS(通讯通路门店!$AA:$AA,通讯通路门店!$S:$S,$G940,通讯通路门店!$J:$J,"苹果体验店")</f>
        <v>0</v>
      </c>
      <c r="BI940" s="99">
        <f>SUMIFS(通讯通路门店!$K:$K,通讯通路门店!$S:$S,$G940,通讯通路门店!$J:$J,"其他品牌专卖店")</f>
        <v>0</v>
      </c>
      <c r="BJ940" s="99">
        <f>SUMIFS(通讯通路门店!$AC:$AC,通讯通路门店!$S:$S,$G940)</f>
        <v>0</v>
      </c>
      <c r="BK940" s="99">
        <f>SUMIFS(通讯通路门店!$AD:$AD,通讯通路门店!$S:$S,$G940)</f>
        <v>0</v>
      </c>
      <c r="BL940" s="99">
        <f>SUMIFS(通讯通路门店!$AE:$AE,通讯通路门店!$S:$S,$G940)</f>
        <v>0</v>
      </c>
      <c r="BM940" s="99">
        <f>SUMIFS(通讯通路门店!$AF:$AF,通讯通路门店!$S:$S,$G940)</f>
        <v>0</v>
      </c>
      <c r="BN940" s="99">
        <f>SUMIFS(通讯通路门店!$AG:$AG,通讯通路门店!$S:$S,$G940)</f>
        <v>0</v>
      </c>
      <c r="BO940" s="99">
        <f>SUMIFS(通讯通路门店!$AH:$AH,通讯通路门店!$S:$S,$G940)</f>
        <v>0</v>
      </c>
      <c r="BP940" s="99">
        <f>SUMIFS(通讯通路门店!$AI:$AI,通讯通路门店!$S:$S,$G940)</f>
        <v>0</v>
      </c>
      <c r="BQ940" s="83"/>
    </row>
    <row r="941" spans="1:69">
      <c r="A941" s="99" t="str">
        <f>IFERROR(_xlfn.XLOOKUP($G941,通讯通路门店!$S$4:$S$993933,通讯通路门店!$A$4:$A$993933,0,0),"")</f>
        <v>海南省</v>
      </c>
      <c r="B941" s="99" t="str">
        <f>IFERROR(_xlfn.XLOOKUP($G941,通讯通路门店!$S$4:$S$993933,通讯通路门店!$B$4:$B$993933,0,0),"")</f>
        <v>昌江黎族自治县</v>
      </c>
      <c r="C941" s="99" t="str">
        <f>IFERROR(_xlfn.XLOOKUP($G941,通讯通路门店!$S$4:$S$993933,通讯通路门店!$C$4:$C$993933,0,0),"")</f>
        <v>昌江黎族自治县</v>
      </c>
      <c r="D941" s="99" t="str">
        <f>IFERROR(_xlfn.XLOOKUP($G941,通讯通路门店!$S$4:$S$993933,通讯通路门店!$D$4:$D$993933,0,0),"")</f>
        <v>叉河镇</v>
      </c>
      <c r="E941" s="83"/>
      <c r="F941" s="83"/>
      <c r="G941" s="101"/>
      <c r="H941" s="102">
        <f>IFERROR(_xlfn.XLOOKUP($G941,通讯通路门店!$S$4:$S$993933,通讯通路门店!$R$4:$R$993933,0,0),"")</f>
        <v>0</v>
      </c>
      <c r="I941" s="83"/>
      <c r="J941" s="83"/>
      <c r="K941" s="83"/>
      <c r="L941" s="83"/>
      <c r="M941" s="83"/>
      <c r="N941" s="83"/>
      <c r="O941" s="83"/>
      <c r="P941" s="83"/>
      <c r="Q941" s="83"/>
      <c r="R941" s="83"/>
      <c r="S941" s="83"/>
      <c r="T941" s="83"/>
      <c r="U941" s="99">
        <f>COUNTIF(通讯通路门店!$S:$S,$G941)</f>
        <v>0</v>
      </c>
      <c r="V941" s="99">
        <f>COUNTIFS(通讯通路门店!$S:$S,$G941,通讯通路门店!$J:$J,"综合卖场")</f>
        <v>0</v>
      </c>
      <c r="W941" s="99">
        <f>SUMIFS(通讯通路门店!$AJ:$AJ,通讯通路门店!$S:$S,通讯客户沙盘!$G941)</f>
        <v>0</v>
      </c>
      <c r="X941" s="99">
        <f t="shared" si="70"/>
        <v>0</v>
      </c>
      <c r="Y941" s="99">
        <f>COUNTIFS(通讯通路门店!$S:$S,$G941,通讯通路门店!$J:$J,"荣耀体验店")+COUNTIFS(通讯通路门店!$S:$S,$G941,通讯通路门店!$J:$J,"荣耀授权专卖店")</f>
        <v>0</v>
      </c>
      <c r="Z941" s="99">
        <f>COUNTIFS(通讯通路门店!$S:$S,$G941,通讯通路门店!$J:$J,"VIVO体验店")</f>
        <v>0</v>
      </c>
      <c r="AA941" s="99">
        <f>COUNTIFS(通讯通路门店!$S:$S,$G941,通讯通路门店!$J:$J,"OPPO体验店")</f>
        <v>0</v>
      </c>
      <c r="AB941" s="99">
        <f>COUNTIFS(通讯通路门店!$S:$S,$G941,通讯通路门店!$J:$J,"华为授权体验店")+COUNTIFS(通讯通路门店!$S:$S,$G941,通讯通路门店!$J:$J,"华为堡垒店")</f>
        <v>0</v>
      </c>
      <c r="AC941" s="99">
        <f>COUNTIFS(通讯通路门店!$S:$S,$G941,通讯通路门店!$J:$J,"小米体验店")</f>
        <v>0</v>
      </c>
      <c r="AD941" s="99">
        <f>COUNTIFS(通讯通路门店!$S:$S,$G941,通讯通路门店!$J:$J,"苹果体验店")</f>
        <v>0</v>
      </c>
      <c r="AE941" s="99">
        <f>COUNTIFS(通讯通路门店!$S:$S,$G941,通讯通路门店!$J:$J,"其他品牌专卖店")</f>
        <v>0</v>
      </c>
      <c r="AF941" s="99">
        <f>SUMIFS(通讯通路门店!$BI:$BI,通讯通路门店!$S:$S,$G941)</f>
        <v>0</v>
      </c>
      <c r="AG941" s="99">
        <f>SUMIFS(通讯通路门店!$BH:$BH,通讯通路门店!$S:$S,$G941)</f>
        <v>0</v>
      </c>
      <c r="AH941" s="99">
        <f t="shared" si="71"/>
        <v>0</v>
      </c>
      <c r="AI941" s="99">
        <f>SUMIFS(通讯通路门店!$BB:$BB,通讯通路门店!$S:$S,$G941)</f>
        <v>0</v>
      </c>
      <c r="AJ941" s="99">
        <f>SUMIFS(通讯通路门店!$BE:$BE,通讯通路门店!$S:$S,$G941)</f>
        <v>0</v>
      </c>
      <c r="AK941" s="99">
        <f>SUMIFS(通讯通路门店!$BG:$BG,通讯通路门店!$S:$S,$G941)</f>
        <v>0</v>
      </c>
      <c r="AL941" s="99">
        <f>SUMIFS(通讯通路门店!$BC:$BC,通讯通路门店!$S:$S,$G941)</f>
        <v>0</v>
      </c>
      <c r="AM941" s="99">
        <f>SUMIFS(通讯通路门店!$BD:$BD,通讯通路门店!$S:$S,$G941)</f>
        <v>0</v>
      </c>
      <c r="AN941" s="99">
        <f>SUMIFS(通讯通路门店!$BF:$BF,通讯通路门店!$S:$S,$G941)</f>
        <v>0</v>
      </c>
      <c r="AO941" s="99">
        <f t="shared" si="72"/>
        <v>0</v>
      </c>
      <c r="AP941" s="99">
        <f>SUMIFS(通讯通路门店!$K:$K,通讯通路门店!$S:$S,$G941)</f>
        <v>0</v>
      </c>
      <c r="AQ941" s="83"/>
      <c r="AR941" s="99">
        <f>SUMIFS(通讯通路门店!$T:$T,通讯通路门店!$S:$S,$G941)</f>
        <v>0</v>
      </c>
      <c r="AS941" s="99">
        <f>SUMIFS(通讯通路门店!$U:$U,通讯通路门店!$S:$S,$G941)</f>
        <v>0</v>
      </c>
      <c r="AT941" s="99">
        <f>SUMIFS(通讯通路门店!$V:$V,通讯通路门店!$S:$S,$G941)</f>
        <v>0</v>
      </c>
      <c r="AU941" s="99">
        <f>SUMIFS(通讯通路门店!$W:$W,通讯通路门店!$S:$S,$G941)</f>
        <v>0</v>
      </c>
      <c r="AV941" s="99">
        <f>SUMIFS(通讯通路门店!$Z:$Z,通讯通路门店!$S:$S,$G941)</f>
        <v>0</v>
      </c>
      <c r="AW941" s="99">
        <f>SUMIFS(通讯通路门店!$AB:$AB,通讯通路门店!$S:$S,$G941)</f>
        <v>0</v>
      </c>
      <c r="AX941" s="99">
        <f>SUMIFS(通讯通路门店!$X:$X,通讯通路门店!$S:$S,$G941)</f>
        <v>0</v>
      </c>
      <c r="AY941" s="99">
        <f>SUMIFS(通讯通路门店!$Y:$Y,通讯通路门店!$S:$S,$G941)</f>
        <v>0</v>
      </c>
      <c r="AZ941" s="99">
        <f>SUMIFS(通讯通路门店!$AA:$AA,通讯通路门店!$S:$S,$G941)</f>
        <v>0</v>
      </c>
      <c r="BA941" s="99">
        <f t="shared" si="73"/>
        <v>0</v>
      </c>
      <c r="BB941" s="99">
        <f t="shared" si="74"/>
        <v>0</v>
      </c>
      <c r="BC941" s="99">
        <f>SUMIFS(通讯通路门店!$W:$W,通讯通路门店!$S:$S,$G941,通讯通路门店!$J:$J,"荣耀体验店")+SUMIFS(通讯通路门店!$W:$W,通讯通路门店!$S:$S,$G941,通讯通路门店!$J:$J,"荣耀授权专卖店")</f>
        <v>0</v>
      </c>
      <c r="BD941" s="99">
        <f>SUMIFS(通讯通路门店!$Z:$Z,通讯通路门店!$S:$S,$G941,通讯通路门店!$J:$J,"VIVO体验店")</f>
        <v>0</v>
      </c>
      <c r="BE941" s="99">
        <f>SUMIFS(通讯通路门店!$AB:$AB,通讯通路门店!$S:$S,$G941,通讯通路门店!$J:$J,"OPPO体验店")</f>
        <v>0</v>
      </c>
      <c r="BF941" s="99">
        <f>SUMIFS(通讯通路门店!$X:$X,通讯通路门店!$S:$S,$G941,通讯通路门店!$J:$J,"华为授权体验店")+SUMIFS(通讯通路门店!$AA:$AA,通讯通路门店!$S:$S,$G941,通讯通路门店!$J:$J,"华为堡垒店")</f>
        <v>0</v>
      </c>
      <c r="BG941" s="99">
        <f>SUMIFS(通讯通路门店!$Y:$Y,通讯通路门店!$S:$S,$G941,通讯通路门店!$J:$J,"小米体验店")</f>
        <v>0</v>
      </c>
      <c r="BH941" s="99">
        <f>SUMIFS(通讯通路门店!$AA:$AA,通讯通路门店!$S:$S,$G941,通讯通路门店!$J:$J,"苹果体验店")</f>
        <v>0</v>
      </c>
      <c r="BI941" s="99">
        <f>SUMIFS(通讯通路门店!$K:$K,通讯通路门店!$S:$S,$G941,通讯通路门店!$J:$J,"其他品牌专卖店")</f>
        <v>0</v>
      </c>
      <c r="BJ941" s="99">
        <f>SUMIFS(通讯通路门店!$AC:$AC,通讯通路门店!$S:$S,$G941)</f>
        <v>0</v>
      </c>
      <c r="BK941" s="99">
        <f>SUMIFS(通讯通路门店!$AD:$AD,通讯通路门店!$S:$S,$G941)</f>
        <v>0</v>
      </c>
      <c r="BL941" s="99">
        <f>SUMIFS(通讯通路门店!$AE:$AE,通讯通路门店!$S:$S,$G941)</f>
        <v>0</v>
      </c>
      <c r="BM941" s="99">
        <f>SUMIFS(通讯通路门店!$AF:$AF,通讯通路门店!$S:$S,$G941)</f>
        <v>0</v>
      </c>
      <c r="BN941" s="99">
        <f>SUMIFS(通讯通路门店!$AG:$AG,通讯通路门店!$S:$S,$G941)</f>
        <v>0</v>
      </c>
      <c r="BO941" s="99">
        <f>SUMIFS(通讯通路门店!$AH:$AH,通讯通路门店!$S:$S,$G941)</f>
        <v>0</v>
      </c>
      <c r="BP941" s="99">
        <f>SUMIFS(通讯通路门店!$AI:$AI,通讯通路门店!$S:$S,$G941)</f>
        <v>0</v>
      </c>
      <c r="BQ941" s="83"/>
    </row>
    <row r="942" spans="1:69">
      <c r="A942" s="99" t="str">
        <f>IFERROR(_xlfn.XLOOKUP($G942,通讯通路门店!$S$4:$S$993933,通讯通路门店!$A$4:$A$993933,0,0),"")</f>
        <v>海南省</v>
      </c>
      <c r="B942" s="99" t="str">
        <f>IFERROR(_xlfn.XLOOKUP($G942,通讯通路门店!$S$4:$S$993933,通讯通路门店!$B$4:$B$993933,0,0),"")</f>
        <v>昌江黎族自治县</v>
      </c>
      <c r="C942" s="99" t="str">
        <f>IFERROR(_xlfn.XLOOKUP($G942,通讯通路门店!$S$4:$S$993933,通讯通路门店!$C$4:$C$993933,0,0),"")</f>
        <v>昌江黎族自治县</v>
      </c>
      <c r="D942" s="99" t="str">
        <f>IFERROR(_xlfn.XLOOKUP($G942,通讯通路门店!$S$4:$S$993933,通讯通路门店!$D$4:$D$993933,0,0),"")</f>
        <v>叉河镇</v>
      </c>
      <c r="E942" s="83"/>
      <c r="F942" s="83"/>
      <c r="G942" s="101"/>
      <c r="H942" s="102">
        <f>IFERROR(_xlfn.XLOOKUP($G942,通讯通路门店!$S$4:$S$993933,通讯通路门店!$R$4:$R$993933,0,0),"")</f>
        <v>0</v>
      </c>
      <c r="I942" s="83"/>
      <c r="J942" s="83"/>
      <c r="K942" s="83"/>
      <c r="L942" s="83"/>
      <c r="M942" s="83"/>
      <c r="N942" s="83"/>
      <c r="O942" s="83"/>
      <c r="P942" s="83"/>
      <c r="Q942" s="83"/>
      <c r="R942" s="83"/>
      <c r="S942" s="83"/>
      <c r="T942" s="83"/>
      <c r="U942" s="99">
        <f>COUNTIF(通讯通路门店!$S:$S,$G942)</f>
        <v>0</v>
      </c>
      <c r="V942" s="99">
        <f>COUNTIFS(通讯通路门店!$S:$S,$G942,通讯通路门店!$J:$J,"综合卖场")</f>
        <v>0</v>
      </c>
      <c r="W942" s="99">
        <f>SUMIFS(通讯通路门店!$AJ:$AJ,通讯通路门店!$S:$S,通讯客户沙盘!$G942)</f>
        <v>0</v>
      </c>
      <c r="X942" s="99">
        <f t="shared" si="70"/>
        <v>0</v>
      </c>
      <c r="Y942" s="99">
        <f>COUNTIFS(通讯通路门店!$S:$S,$G942,通讯通路门店!$J:$J,"荣耀体验店")+COUNTIFS(通讯通路门店!$S:$S,$G942,通讯通路门店!$J:$J,"荣耀授权专卖店")</f>
        <v>0</v>
      </c>
      <c r="Z942" s="99">
        <f>COUNTIFS(通讯通路门店!$S:$S,$G942,通讯通路门店!$J:$J,"VIVO体验店")</f>
        <v>0</v>
      </c>
      <c r="AA942" s="99">
        <f>COUNTIFS(通讯通路门店!$S:$S,$G942,通讯通路门店!$J:$J,"OPPO体验店")</f>
        <v>0</v>
      </c>
      <c r="AB942" s="99">
        <f>COUNTIFS(通讯通路门店!$S:$S,$G942,通讯通路门店!$J:$J,"华为授权体验店")+COUNTIFS(通讯通路门店!$S:$S,$G942,通讯通路门店!$J:$J,"华为堡垒店")</f>
        <v>0</v>
      </c>
      <c r="AC942" s="99">
        <f>COUNTIFS(通讯通路门店!$S:$S,$G942,通讯通路门店!$J:$J,"小米体验店")</f>
        <v>0</v>
      </c>
      <c r="AD942" s="99">
        <f>COUNTIFS(通讯通路门店!$S:$S,$G942,通讯通路门店!$J:$J,"苹果体验店")</f>
        <v>0</v>
      </c>
      <c r="AE942" s="99">
        <f>COUNTIFS(通讯通路门店!$S:$S,$G942,通讯通路门店!$J:$J,"其他品牌专卖店")</f>
        <v>0</v>
      </c>
      <c r="AF942" s="99">
        <f>SUMIFS(通讯通路门店!$BI:$BI,通讯通路门店!$S:$S,$G942)</f>
        <v>0</v>
      </c>
      <c r="AG942" s="99">
        <f>SUMIFS(通讯通路门店!$BH:$BH,通讯通路门店!$S:$S,$G942)</f>
        <v>0</v>
      </c>
      <c r="AH942" s="99">
        <f t="shared" si="71"/>
        <v>0</v>
      </c>
      <c r="AI942" s="99">
        <f>SUMIFS(通讯通路门店!$BB:$BB,通讯通路门店!$S:$S,$G942)</f>
        <v>0</v>
      </c>
      <c r="AJ942" s="99">
        <f>SUMIFS(通讯通路门店!$BE:$BE,通讯通路门店!$S:$S,$G942)</f>
        <v>0</v>
      </c>
      <c r="AK942" s="99">
        <f>SUMIFS(通讯通路门店!$BG:$BG,通讯通路门店!$S:$S,$G942)</f>
        <v>0</v>
      </c>
      <c r="AL942" s="99">
        <f>SUMIFS(通讯通路门店!$BC:$BC,通讯通路门店!$S:$S,$G942)</f>
        <v>0</v>
      </c>
      <c r="AM942" s="99">
        <f>SUMIFS(通讯通路门店!$BD:$BD,通讯通路门店!$S:$S,$G942)</f>
        <v>0</v>
      </c>
      <c r="AN942" s="99">
        <f>SUMIFS(通讯通路门店!$BF:$BF,通讯通路门店!$S:$S,$G942)</f>
        <v>0</v>
      </c>
      <c r="AO942" s="99">
        <f t="shared" si="72"/>
        <v>0</v>
      </c>
      <c r="AP942" s="99">
        <f>SUMIFS(通讯通路门店!$K:$K,通讯通路门店!$S:$S,$G942)</f>
        <v>0</v>
      </c>
      <c r="AQ942" s="83"/>
      <c r="AR942" s="99">
        <f>SUMIFS(通讯通路门店!$T:$T,通讯通路门店!$S:$S,$G942)</f>
        <v>0</v>
      </c>
      <c r="AS942" s="99">
        <f>SUMIFS(通讯通路门店!$U:$U,通讯通路门店!$S:$S,$G942)</f>
        <v>0</v>
      </c>
      <c r="AT942" s="99">
        <f>SUMIFS(通讯通路门店!$V:$V,通讯通路门店!$S:$S,$G942)</f>
        <v>0</v>
      </c>
      <c r="AU942" s="99">
        <f>SUMIFS(通讯通路门店!$W:$W,通讯通路门店!$S:$S,$G942)</f>
        <v>0</v>
      </c>
      <c r="AV942" s="99">
        <f>SUMIFS(通讯通路门店!$Z:$Z,通讯通路门店!$S:$S,$G942)</f>
        <v>0</v>
      </c>
      <c r="AW942" s="99">
        <f>SUMIFS(通讯通路门店!$AB:$AB,通讯通路门店!$S:$S,$G942)</f>
        <v>0</v>
      </c>
      <c r="AX942" s="99">
        <f>SUMIFS(通讯通路门店!$X:$X,通讯通路门店!$S:$S,$G942)</f>
        <v>0</v>
      </c>
      <c r="AY942" s="99">
        <f>SUMIFS(通讯通路门店!$Y:$Y,通讯通路门店!$S:$S,$G942)</f>
        <v>0</v>
      </c>
      <c r="AZ942" s="99">
        <f>SUMIFS(通讯通路门店!$AA:$AA,通讯通路门店!$S:$S,$G942)</f>
        <v>0</v>
      </c>
      <c r="BA942" s="99">
        <f t="shared" si="73"/>
        <v>0</v>
      </c>
      <c r="BB942" s="99">
        <f t="shared" si="74"/>
        <v>0</v>
      </c>
      <c r="BC942" s="99">
        <f>SUMIFS(通讯通路门店!$W:$W,通讯通路门店!$S:$S,$G942,通讯通路门店!$J:$J,"荣耀体验店")+SUMIFS(通讯通路门店!$W:$W,通讯通路门店!$S:$S,$G942,通讯通路门店!$J:$J,"荣耀授权专卖店")</f>
        <v>0</v>
      </c>
      <c r="BD942" s="99">
        <f>SUMIFS(通讯通路门店!$Z:$Z,通讯通路门店!$S:$S,$G942,通讯通路门店!$J:$J,"VIVO体验店")</f>
        <v>0</v>
      </c>
      <c r="BE942" s="99">
        <f>SUMIFS(通讯通路门店!$AB:$AB,通讯通路门店!$S:$S,$G942,通讯通路门店!$J:$J,"OPPO体验店")</f>
        <v>0</v>
      </c>
      <c r="BF942" s="99">
        <f>SUMIFS(通讯通路门店!$X:$X,通讯通路门店!$S:$S,$G942,通讯通路门店!$J:$J,"华为授权体验店")+SUMIFS(通讯通路门店!$AA:$AA,通讯通路门店!$S:$S,$G942,通讯通路门店!$J:$J,"华为堡垒店")</f>
        <v>0</v>
      </c>
      <c r="BG942" s="99">
        <f>SUMIFS(通讯通路门店!$Y:$Y,通讯通路门店!$S:$S,$G942,通讯通路门店!$J:$J,"小米体验店")</f>
        <v>0</v>
      </c>
      <c r="BH942" s="99">
        <f>SUMIFS(通讯通路门店!$AA:$AA,通讯通路门店!$S:$S,$G942,通讯通路门店!$J:$J,"苹果体验店")</f>
        <v>0</v>
      </c>
      <c r="BI942" s="99">
        <f>SUMIFS(通讯通路门店!$K:$K,通讯通路门店!$S:$S,$G942,通讯通路门店!$J:$J,"其他品牌专卖店")</f>
        <v>0</v>
      </c>
      <c r="BJ942" s="99">
        <f>SUMIFS(通讯通路门店!$AC:$AC,通讯通路门店!$S:$S,$G942)</f>
        <v>0</v>
      </c>
      <c r="BK942" s="99">
        <f>SUMIFS(通讯通路门店!$AD:$AD,通讯通路门店!$S:$S,$G942)</f>
        <v>0</v>
      </c>
      <c r="BL942" s="99">
        <f>SUMIFS(通讯通路门店!$AE:$AE,通讯通路门店!$S:$S,$G942)</f>
        <v>0</v>
      </c>
      <c r="BM942" s="99">
        <f>SUMIFS(通讯通路门店!$AF:$AF,通讯通路门店!$S:$S,$G942)</f>
        <v>0</v>
      </c>
      <c r="BN942" s="99">
        <f>SUMIFS(通讯通路门店!$AG:$AG,通讯通路门店!$S:$S,$G942)</f>
        <v>0</v>
      </c>
      <c r="BO942" s="99">
        <f>SUMIFS(通讯通路门店!$AH:$AH,通讯通路门店!$S:$S,$G942)</f>
        <v>0</v>
      </c>
      <c r="BP942" s="99">
        <f>SUMIFS(通讯通路门店!$AI:$AI,通讯通路门店!$S:$S,$G942)</f>
        <v>0</v>
      </c>
      <c r="BQ942" s="83"/>
    </row>
    <row r="943" spans="1:69">
      <c r="A943" s="99" t="str">
        <f>IFERROR(_xlfn.XLOOKUP($G943,通讯通路门店!$S$4:$S$993933,通讯通路门店!$A$4:$A$993933,0,0),"")</f>
        <v>海南省</v>
      </c>
      <c r="B943" s="99" t="str">
        <f>IFERROR(_xlfn.XLOOKUP($G943,通讯通路门店!$S$4:$S$993933,通讯通路门店!$B$4:$B$993933,0,0),"")</f>
        <v>昌江黎族自治县</v>
      </c>
      <c r="C943" s="99" t="str">
        <f>IFERROR(_xlfn.XLOOKUP($G943,通讯通路门店!$S$4:$S$993933,通讯通路门店!$C$4:$C$993933,0,0),"")</f>
        <v>昌江黎族自治县</v>
      </c>
      <c r="D943" s="99" t="str">
        <f>IFERROR(_xlfn.XLOOKUP($G943,通讯通路门店!$S$4:$S$993933,通讯通路门店!$D$4:$D$993933,0,0),"")</f>
        <v>叉河镇</v>
      </c>
      <c r="E943" s="83"/>
      <c r="F943" s="83"/>
      <c r="G943" s="101"/>
      <c r="H943" s="102">
        <f>IFERROR(_xlfn.XLOOKUP($G943,通讯通路门店!$S$4:$S$993933,通讯通路门店!$R$4:$R$993933,0,0),"")</f>
        <v>0</v>
      </c>
      <c r="I943" s="83"/>
      <c r="J943" s="83"/>
      <c r="K943" s="83"/>
      <c r="L943" s="83"/>
      <c r="M943" s="83"/>
      <c r="N943" s="83"/>
      <c r="O943" s="83"/>
      <c r="P943" s="83"/>
      <c r="Q943" s="83"/>
      <c r="R943" s="83"/>
      <c r="S943" s="83"/>
      <c r="T943" s="83"/>
      <c r="U943" s="99">
        <f>COUNTIF(通讯通路门店!$S:$S,$G943)</f>
        <v>0</v>
      </c>
      <c r="V943" s="99">
        <f>COUNTIFS(通讯通路门店!$S:$S,$G943,通讯通路门店!$J:$J,"综合卖场")</f>
        <v>0</v>
      </c>
      <c r="W943" s="99">
        <f>SUMIFS(通讯通路门店!$AJ:$AJ,通讯通路门店!$S:$S,通讯客户沙盘!$G943)</f>
        <v>0</v>
      </c>
      <c r="X943" s="99">
        <f t="shared" si="70"/>
        <v>0</v>
      </c>
      <c r="Y943" s="99">
        <f>COUNTIFS(通讯通路门店!$S:$S,$G943,通讯通路门店!$J:$J,"荣耀体验店")+COUNTIFS(通讯通路门店!$S:$S,$G943,通讯通路门店!$J:$J,"荣耀授权专卖店")</f>
        <v>0</v>
      </c>
      <c r="Z943" s="99">
        <f>COUNTIFS(通讯通路门店!$S:$S,$G943,通讯通路门店!$J:$J,"VIVO体验店")</f>
        <v>0</v>
      </c>
      <c r="AA943" s="99">
        <f>COUNTIFS(通讯通路门店!$S:$S,$G943,通讯通路门店!$J:$J,"OPPO体验店")</f>
        <v>0</v>
      </c>
      <c r="AB943" s="99">
        <f>COUNTIFS(通讯通路门店!$S:$S,$G943,通讯通路门店!$J:$J,"华为授权体验店")+COUNTIFS(通讯通路门店!$S:$S,$G943,通讯通路门店!$J:$J,"华为堡垒店")</f>
        <v>0</v>
      </c>
      <c r="AC943" s="99">
        <f>COUNTIFS(通讯通路门店!$S:$S,$G943,通讯通路门店!$J:$J,"小米体验店")</f>
        <v>0</v>
      </c>
      <c r="AD943" s="99">
        <f>COUNTIFS(通讯通路门店!$S:$S,$G943,通讯通路门店!$J:$J,"苹果体验店")</f>
        <v>0</v>
      </c>
      <c r="AE943" s="99">
        <f>COUNTIFS(通讯通路门店!$S:$S,$G943,通讯通路门店!$J:$J,"其他品牌专卖店")</f>
        <v>0</v>
      </c>
      <c r="AF943" s="99">
        <f>SUMIFS(通讯通路门店!$BI:$BI,通讯通路门店!$S:$S,$G943)</f>
        <v>0</v>
      </c>
      <c r="AG943" s="99">
        <f>SUMIFS(通讯通路门店!$BH:$BH,通讯通路门店!$S:$S,$G943)</f>
        <v>0</v>
      </c>
      <c r="AH943" s="99">
        <f t="shared" si="71"/>
        <v>0</v>
      </c>
      <c r="AI943" s="99">
        <f>SUMIFS(通讯通路门店!$BB:$BB,通讯通路门店!$S:$S,$G943)</f>
        <v>0</v>
      </c>
      <c r="AJ943" s="99">
        <f>SUMIFS(通讯通路门店!$BE:$BE,通讯通路门店!$S:$S,$G943)</f>
        <v>0</v>
      </c>
      <c r="AK943" s="99">
        <f>SUMIFS(通讯通路门店!$BG:$BG,通讯通路门店!$S:$S,$G943)</f>
        <v>0</v>
      </c>
      <c r="AL943" s="99">
        <f>SUMIFS(通讯通路门店!$BC:$BC,通讯通路门店!$S:$S,$G943)</f>
        <v>0</v>
      </c>
      <c r="AM943" s="99">
        <f>SUMIFS(通讯通路门店!$BD:$BD,通讯通路门店!$S:$S,$G943)</f>
        <v>0</v>
      </c>
      <c r="AN943" s="99">
        <f>SUMIFS(通讯通路门店!$BF:$BF,通讯通路门店!$S:$S,$G943)</f>
        <v>0</v>
      </c>
      <c r="AO943" s="99">
        <f t="shared" si="72"/>
        <v>0</v>
      </c>
      <c r="AP943" s="99">
        <f>SUMIFS(通讯通路门店!$K:$K,通讯通路门店!$S:$S,$G943)</f>
        <v>0</v>
      </c>
      <c r="AQ943" s="83"/>
      <c r="AR943" s="99">
        <f>SUMIFS(通讯通路门店!$T:$T,通讯通路门店!$S:$S,$G943)</f>
        <v>0</v>
      </c>
      <c r="AS943" s="99">
        <f>SUMIFS(通讯通路门店!$U:$U,通讯通路门店!$S:$S,$G943)</f>
        <v>0</v>
      </c>
      <c r="AT943" s="99">
        <f>SUMIFS(通讯通路门店!$V:$V,通讯通路门店!$S:$S,$G943)</f>
        <v>0</v>
      </c>
      <c r="AU943" s="99">
        <f>SUMIFS(通讯通路门店!$W:$W,通讯通路门店!$S:$S,$G943)</f>
        <v>0</v>
      </c>
      <c r="AV943" s="99">
        <f>SUMIFS(通讯通路门店!$Z:$Z,通讯通路门店!$S:$S,$G943)</f>
        <v>0</v>
      </c>
      <c r="AW943" s="99">
        <f>SUMIFS(通讯通路门店!$AB:$AB,通讯通路门店!$S:$S,$G943)</f>
        <v>0</v>
      </c>
      <c r="AX943" s="99">
        <f>SUMIFS(通讯通路门店!$X:$X,通讯通路门店!$S:$S,$G943)</f>
        <v>0</v>
      </c>
      <c r="AY943" s="99">
        <f>SUMIFS(通讯通路门店!$Y:$Y,通讯通路门店!$S:$S,$G943)</f>
        <v>0</v>
      </c>
      <c r="AZ943" s="99">
        <f>SUMIFS(通讯通路门店!$AA:$AA,通讯通路门店!$S:$S,$G943)</f>
        <v>0</v>
      </c>
      <c r="BA943" s="99">
        <f t="shared" si="73"/>
        <v>0</v>
      </c>
      <c r="BB943" s="99">
        <f t="shared" si="74"/>
        <v>0</v>
      </c>
      <c r="BC943" s="99">
        <f>SUMIFS(通讯通路门店!$W:$W,通讯通路门店!$S:$S,$G943,通讯通路门店!$J:$J,"荣耀体验店")+SUMIFS(通讯通路门店!$W:$W,通讯通路门店!$S:$S,$G943,通讯通路门店!$J:$J,"荣耀授权专卖店")</f>
        <v>0</v>
      </c>
      <c r="BD943" s="99">
        <f>SUMIFS(通讯通路门店!$Z:$Z,通讯通路门店!$S:$S,$G943,通讯通路门店!$J:$J,"VIVO体验店")</f>
        <v>0</v>
      </c>
      <c r="BE943" s="99">
        <f>SUMIFS(通讯通路门店!$AB:$AB,通讯通路门店!$S:$S,$G943,通讯通路门店!$J:$J,"OPPO体验店")</f>
        <v>0</v>
      </c>
      <c r="BF943" s="99">
        <f>SUMIFS(通讯通路门店!$X:$X,通讯通路门店!$S:$S,$G943,通讯通路门店!$J:$J,"华为授权体验店")+SUMIFS(通讯通路门店!$AA:$AA,通讯通路门店!$S:$S,$G943,通讯通路门店!$J:$J,"华为堡垒店")</f>
        <v>0</v>
      </c>
      <c r="BG943" s="99">
        <f>SUMIFS(通讯通路门店!$Y:$Y,通讯通路门店!$S:$S,$G943,通讯通路门店!$J:$J,"小米体验店")</f>
        <v>0</v>
      </c>
      <c r="BH943" s="99">
        <f>SUMIFS(通讯通路门店!$AA:$AA,通讯通路门店!$S:$S,$G943,通讯通路门店!$J:$J,"苹果体验店")</f>
        <v>0</v>
      </c>
      <c r="BI943" s="99">
        <f>SUMIFS(通讯通路门店!$K:$K,通讯通路门店!$S:$S,$G943,通讯通路门店!$J:$J,"其他品牌专卖店")</f>
        <v>0</v>
      </c>
      <c r="BJ943" s="99">
        <f>SUMIFS(通讯通路门店!$AC:$AC,通讯通路门店!$S:$S,$G943)</f>
        <v>0</v>
      </c>
      <c r="BK943" s="99">
        <f>SUMIFS(通讯通路门店!$AD:$AD,通讯通路门店!$S:$S,$G943)</f>
        <v>0</v>
      </c>
      <c r="BL943" s="99">
        <f>SUMIFS(通讯通路门店!$AE:$AE,通讯通路门店!$S:$S,$G943)</f>
        <v>0</v>
      </c>
      <c r="BM943" s="99">
        <f>SUMIFS(通讯通路门店!$AF:$AF,通讯通路门店!$S:$S,$G943)</f>
        <v>0</v>
      </c>
      <c r="BN943" s="99">
        <f>SUMIFS(通讯通路门店!$AG:$AG,通讯通路门店!$S:$S,$G943)</f>
        <v>0</v>
      </c>
      <c r="BO943" s="99">
        <f>SUMIFS(通讯通路门店!$AH:$AH,通讯通路门店!$S:$S,$G943)</f>
        <v>0</v>
      </c>
      <c r="BP943" s="99">
        <f>SUMIFS(通讯通路门店!$AI:$AI,通讯通路门店!$S:$S,$G943)</f>
        <v>0</v>
      </c>
      <c r="BQ943" s="83"/>
    </row>
    <row r="944" spans="1:69">
      <c r="A944" s="99" t="str">
        <f>IFERROR(_xlfn.XLOOKUP($G944,通讯通路门店!$S$4:$S$993933,通讯通路门店!$A$4:$A$993933,0,0),"")</f>
        <v>海南省</v>
      </c>
      <c r="B944" s="99" t="str">
        <f>IFERROR(_xlfn.XLOOKUP($G944,通讯通路门店!$S$4:$S$993933,通讯通路门店!$B$4:$B$993933,0,0),"")</f>
        <v>昌江黎族自治县</v>
      </c>
      <c r="C944" s="99" t="str">
        <f>IFERROR(_xlfn.XLOOKUP($G944,通讯通路门店!$S$4:$S$993933,通讯通路门店!$C$4:$C$993933,0,0),"")</f>
        <v>昌江黎族自治县</v>
      </c>
      <c r="D944" s="99" t="str">
        <f>IFERROR(_xlfn.XLOOKUP($G944,通讯通路门店!$S$4:$S$993933,通讯通路门店!$D$4:$D$993933,0,0),"")</f>
        <v>叉河镇</v>
      </c>
      <c r="E944" s="83"/>
      <c r="F944" s="83"/>
      <c r="G944" s="101"/>
      <c r="H944" s="102">
        <f>IFERROR(_xlfn.XLOOKUP($G944,通讯通路门店!$S$4:$S$993933,通讯通路门店!$R$4:$R$993933,0,0),"")</f>
        <v>0</v>
      </c>
      <c r="I944" s="83"/>
      <c r="J944" s="83"/>
      <c r="K944" s="83"/>
      <c r="L944" s="83"/>
      <c r="M944" s="83"/>
      <c r="N944" s="83"/>
      <c r="O944" s="83"/>
      <c r="P944" s="83"/>
      <c r="Q944" s="83"/>
      <c r="R944" s="83"/>
      <c r="S944" s="83"/>
      <c r="T944" s="83"/>
      <c r="U944" s="99">
        <f>COUNTIF(通讯通路门店!$S:$S,$G944)</f>
        <v>0</v>
      </c>
      <c r="V944" s="99">
        <f>COUNTIFS(通讯通路门店!$S:$S,$G944,通讯通路门店!$J:$J,"综合卖场")</f>
        <v>0</v>
      </c>
      <c r="W944" s="99">
        <f>SUMIFS(通讯通路门店!$AJ:$AJ,通讯通路门店!$S:$S,通讯客户沙盘!$G944)</f>
        <v>0</v>
      </c>
      <c r="X944" s="99">
        <f t="shared" si="70"/>
        <v>0</v>
      </c>
      <c r="Y944" s="99">
        <f>COUNTIFS(通讯通路门店!$S:$S,$G944,通讯通路门店!$J:$J,"荣耀体验店")+COUNTIFS(通讯通路门店!$S:$S,$G944,通讯通路门店!$J:$J,"荣耀授权专卖店")</f>
        <v>0</v>
      </c>
      <c r="Z944" s="99">
        <f>COUNTIFS(通讯通路门店!$S:$S,$G944,通讯通路门店!$J:$J,"VIVO体验店")</f>
        <v>0</v>
      </c>
      <c r="AA944" s="99">
        <f>COUNTIFS(通讯通路门店!$S:$S,$G944,通讯通路门店!$J:$J,"OPPO体验店")</f>
        <v>0</v>
      </c>
      <c r="AB944" s="99">
        <f>COUNTIFS(通讯通路门店!$S:$S,$G944,通讯通路门店!$J:$J,"华为授权体验店")+COUNTIFS(通讯通路门店!$S:$S,$G944,通讯通路门店!$J:$J,"华为堡垒店")</f>
        <v>0</v>
      </c>
      <c r="AC944" s="99">
        <f>COUNTIFS(通讯通路门店!$S:$S,$G944,通讯通路门店!$J:$J,"小米体验店")</f>
        <v>0</v>
      </c>
      <c r="AD944" s="99">
        <f>COUNTIFS(通讯通路门店!$S:$S,$G944,通讯通路门店!$J:$J,"苹果体验店")</f>
        <v>0</v>
      </c>
      <c r="AE944" s="99">
        <f>COUNTIFS(通讯通路门店!$S:$S,$G944,通讯通路门店!$J:$J,"其他品牌专卖店")</f>
        <v>0</v>
      </c>
      <c r="AF944" s="99">
        <f>SUMIFS(通讯通路门店!$BI:$BI,通讯通路门店!$S:$S,$G944)</f>
        <v>0</v>
      </c>
      <c r="AG944" s="99">
        <f>SUMIFS(通讯通路门店!$BH:$BH,通讯通路门店!$S:$S,$G944)</f>
        <v>0</v>
      </c>
      <c r="AH944" s="99">
        <f t="shared" si="71"/>
        <v>0</v>
      </c>
      <c r="AI944" s="99">
        <f>SUMIFS(通讯通路门店!$BB:$BB,通讯通路门店!$S:$S,$G944)</f>
        <v>0</v>
      </c>
      <c r="AJ944" s="99">
        <f>SUMIFS(通讯通路门店!$BE:$BE,通讯通路门店!$S:$S,$G944)</f>
        <v>0</v>
      </c>
      <c r="AK944" s="99">
        <f>SUMIFS(通讯通路门店!$BG:$BG,通讯通路门店!$S:$S,$G944)</f>
        <v>0</v>
      </c>
      <c r="AL944" s="99">
        <f>SUMIFS(通讯通路门店!$BC:$BC,通讯通路门店!$S:$S,$G944)</f>
        <v>0</v>
      </c>
      <c r="AM944" s="99">
        <f>SUMIFS(通讯通路门店!$BD:$BD,通讯通路门店!$S:$S,$G944)</f>
        <v>0</v>
      </c>
      <c r="AN944" s="99">
        <f>SUMIFS(通讯通路门店!$BF:$BF,通讯通路门店!$S:$S,$G944)</f>
        <v>0</v>
      </c>
      <c r="AO944" s="99">
        <f t="shared" si="72"/>
        <v>0</v>
      </c>
      <c r="AP944" s="99">
        <f>SUMIFS(通讯通路门店!$K:$K,通讯通路门店!$S:$S,$G944)</f>
        <v>0</v>
      </c>
      <c r="AQ944" s="83"/>
      <c r="AR944" s="99">
        <f>SUMIFS(通讯通路门店!$T:$T,通讯通路门店!$S:$S,$G944)</f>
        <v>0</v>
      </c>
      <c r="AS944" s="99">
        <f>SUMIFS(通讯通路门店!$U:$U,通讯通路门店!$S:$S,$G944)</f>
        <v>0</v>
      </c>
      <c r="AT944" s="99">
        <f>SUMIFS(通讯通路门店!$V:$V,通讯通路门店!$S:$S,$G944)</f>
        <v>0</v>
      </c>
      <c r="AU944" s="99">
        <f>SUMIFS(通讯通路门店!$W:$W,通讯通路门店!$S:$S,$G944)</f>
        <v>0</v>
      </c>
      <c r="AV944" s="99">
        <f>SUMIFS(通讯通路门店!$Z:$Z,通讯通路门店!$S:$S,$G944)</f>
        <v>0</v>
      </c>
      <c r="AW944" s="99">
        <f>SUMIFS(通讯通路门店!$AB:$AB,通讯通路门店!$S:$S,$G944)</f>
        <v>0</v>
      </c>
      <c r="AX944" s="99">
        <f>SUMIFS(通讯通路门店!$X:$X,通讯通路门店!$S:$S,$G944)</f>
        <v>0</v>
      </c>
      <c r="AY944" s="99">
        <f>SUMIFS(通讯通路门店!$Y:$Y,通讯通路门店!$S:$S,$G944)</f>
        <v>0</v>
      </c>
      <c r="AZ944" s="99">
        <f>SUMIFS(通讯通路门店!$AA:$AA,通讯通路门店!$S:$S,$G944)</f>
        <v>0</v>
      </c>
      <c r="BA944" s="99">
        <f t="shared" si="73"/>
        <v>0</v>
      </c>
      <c r="BB944" s="99">
        <f t="shared" si="74"/>
        <v>0</v>
      </c>
      <c r="BC944" s="99">
        <f>SUMIFS(通讯通路门店!$W:$W,通讯通路门店!$S:$S,$G944,通讯通路门店!$J:$J,"荣耀体验店")+SUMIFS(通讯通路门店!$W:$W,通讯通路门店!$S:$S,$G944,通讯通路门店!$J:$J,"荣耀授权专卖店")</f>
        <v>0</v>
      </c>
      <c r="BD944" s="99">
        <f>SUMIFS(通讯通路门店!$Z:$Z,通讯通路门店!$S:$S,$G944,通讯通路门店!$J:$J,"VIVO体验店")</f>
        <v>0</v>
      </c>
      <c r="BE944" s="99">
        <f>SUMIFS(通讯通路门店!$AB:$AB,通讯通路门店!$S:$S,$G944,通讯通路门店!$J:$J,"OPPO体验店")</f>
        <v>0</v>
      </c>
      <c r="BF944" s="99">
        <f>SUMIFS(通讯通路门店!$X:$X,通讯通路门店!$S:$S,$G944,通讯通路门店!$J:$J,"华为授权体验店")+SUMIFS(通讯通路门店!$AA:$AA,通讯通路门店!$S:$S,$G944,通讯通路门店!$J:$J,"华为堡垒店")</f>
        <v>0</v>
      </c>
      <c r="BG944" s="99">
        <f>SUMIFS(通讯通路门店!$Y:$Y,通讯通路门店!$S:$S,$G944,通讯通路门店!$J:$J,"小米体验店")</f>
        <v>0</v>
      </c>
      <c r="BH944" s="99">
        <f>SUMIFS(通讯通路门店!$AA:$AA,通讯通路门店!$S:$S,$G944,通讯通路门店!$J:$J,"苹果体验店")</f>
        <v>0</v>
      </c>
      <c r="BI944" s="99">
        <f>SUMIFS(通讯通路门店!$K:$K,通讯通路门店!$S:$S,$G944,通讯通路门店!$J:$J,"其他品牌专卖店")</f>
        <v>0</v>
      </c>
      <c r="BJ944" s="99">
        <f>SUMIFS(通讯通路门店!$AC:$AC,通讯通路门店!$S:$S,$G944)</f>
        <v>0</v>
      </c>
      <c r="BK944" s="99">
        <f>SUMIFS(通讯通路门店!$AD:$AD,通讯通路门店!$S:$S,$G944)</f>
        <v>0</v>
      </c>
      <c r="BL944" s="99">
        <f>SUMIFS(通讯通路门店!$AE:$AE,通讯通路门店!$S:$S,$G944)</f>
        <v>0</v>
      </c>
      <c r="BM944" s="99">
        <f>SUMIFS(通讯通路门店!$AF:$AF,通讯通路门店!$S:$S,$G944)</f>
        <v>0</v>
      </c>
      <c r="BN944" s="99">
        <f>SUMIFS(通讯通路门店!$AG:$AG,通讯通路门店!$S:$S,$G944)</f>
        <v>0</v>
      </c>
      <c r="BO944" s="99">
        <f>SUMIFS(通讯通路门店!$AH:$AH,通讯通路门店!$S:$S,$G944)</f>
        <v>0</v>
      </c>
      <c r="BP944" s="99">
        <f>SUMIFS(通讯通路门店!$AI:$AI,通讯通路门店!$S:$S,$G944)</f>
        <v>0</v>
      </c>
      <c r="BQ944" s="83"/>
    </row>
    <row r="945" spans="1:69">
      <c r="A945" s="99" t="str">
        <f>IFERROR(_xlfn.XLOOKUP($G945,通讯通路门店!$S$4:$S$993933,通讯通路门店!$A$4:$A$993933,0,0),"")</f>
        <v>海南省</v>
      </c>
      <c r="B945" s="99" t="str">
        <f>IFERROR(_xlfn.XLOOKUP($G945,通讯通路门店!$S$4:$S$993933,通讯通路门店!$B$4:$B$993933,0,0),"")</f>
        <v>昌江黎族自治县</v>
      </c>
      <c r="C945" s="99" t="str">
        <f>IFERROR(_xlfn.XLOOKUP($G945,通讯通路门店!$S$4:$S$993933,通讯通路门店!$C$4:$C$993933,0,0),"")</f>
        <v>昌江黎族自治县</v>
      </c>
      <c r="D945" s="99" t="str">
        <f>IFERROR(_xlfn.XLOOKUP($G945,通讯通路门店!$S$4:$S$993933,通讯通路门店!$D$4:$D$993933,0,0),"")</f>
        <v>叉河镇</v>
      </c>
      <c r="E945" s="83"/>
      <c r="F945" s="83"/>
      <c r="G945" s="101"/>
      <c r="H945" s="102">
        <f>IFERROR(_xlfn.XLOOKUP($G945,通讯通路门店!$S$4:$S$993933,通讯通路门店!$R$4:$R$993933,0,0),"")</f>
        <v>0</v>
      </c>
      <c r="I945" s="83"/>
      <c r="J945" s="83"/>
      <c r="K945" s="83"/>
      <c r="L945" s="83"/>
      <c r="M945" s="83"/>
      <c r="N945" s="83"/>
      <c r="O945" s="83"/>
      <c r="P945" s="83"/>
      <c r="Q945" s="83"/>
      <c r="R945" s="83"/>
      <c r="S945" s="83"/>
      <c r="T945" s="83"/>
      <c r="U945" s="99">
        <f>COUNTIF(通讯通路门店!$S:$S,$G945)</f>
        <v>0</v>
      </c>
      <c r="V945" s="99">
        <f>COUNTIFS(通讯通路门店!$S:$S,$G945,通讯通路门店!$J:$J,"综合卖场")</f>
        <v>0</v>
      </c>
      <c r="W945" s="99">
        <f>SUMIFS(通讯通路门店!$AJ:$AJ,通讯通路门店!$S:$S,通讯客户沙盘!$G945)</f>
        <v>0</v>
      </c>
      <c r="X945" s="99">
        <f t="shared" si="70"/>
        <v>0</v>
      </c>
      <c r="Y945" s="99">
        <f>COUNTIFS(通讯通路门店!$S:$S,$G945,通讯通路门店!$J:$J,"荣耀体验店")+COUNTIFS(通讯通路门店!$S:$S,$G945,通讯通路门店!$J:$J,"荣耀授权专卖店")</f>
        <v>0</v>
      </c>
      <c r="Z945" s="99">
        <f>COUNTIFS(通讯通路门店!$S:$S,$G945,通讯通路门店!$J:$J,"VIVO体验店")</f>
        <v>0</v>
      </c>
      <c r="AA945" s="99">
        <f>COUNTIFS(通讯通路门店!$S:$S,$G945,通讯通路门店!$J:$J,"OPPO体验店")</f>
        <v>0</v>
      </c>
      <c r="AB945" s="99">
        <f>COUNTIFS(通讯通路门店!$S:$S,$G945,通讯通路门店!$J:$J,"华为授权体验店")+COUNTIFS(通讯通路门店!$S:$S,$G945,通讯通路门店!$J:$J,"华为堡垒店")</f>
        <v>0</v>
      </c>
      <c r="AC945" s="99">
        <f>COUNTIFS(通讯通路门店!$S:$S,$G945,通讯通路门店!$J:$J,"小米体验店")</f>
        <v>0</v>
      </c>
      <c r="AD945" s="99">
        <f>COUNTIFS(通讯通路门店!$S:$S,$G945,通讯通路门店!$J:$J,"苹果体验店")</f>
        <v>0</v>
      </c>
      <c r="AE945" s="99">
        <f>COUNTIFS(通讯通路门店!$S:$S,$G945,通讯通路门店!$J:$J,"其他品牌专卖店")</f>
        <v>0</v>
      </c>
      <c r="AF945" s="99">
        <f>SUMIFS(通讯通路门店!$BI:$BI,通讯通路门店!$S:$S,$G945)</f>
        <v>0</v>
      </c>
      <c r="AG945" s="99">
        <f>SUMIFS(通讯通路门店!$BH:$BH,通讯通路门店!$S:$S,$G945)</f>
        <v>0</v>
      </c>
      <c r="AH945" s="99">
        <f t="shared" si="71"/>
        <v>0</v>
      </c>
      <c r="AI945" s="99">
        <f>SUMIFS(通讯通路门店!$BB:$BB,通讯通路门店!$S:$S,$G945)</f>
        <v>0</v>
      </c>
      <c r="AJ945" s="99">
        <f>SUMIFS(通讯通路门店!$BE:$BE,通讯通路门店!$S:$S,$G945)</f>
        <v>0</v>
      </c>
      <c r="AK945" s="99">
        <f>SUMIFS(通讯通路门店!$BG:$BG,通讯通路门店!$S:$S,$G945)</f>
        <v>0</v>
      </c>
      <c r="AL945" s="99">
        <f>SUMIFS(通讯通路门店!$BC:$BC,通讯通路门店!$S:$S,$G945)</f>
        <v>0</v>
      </c>
      <c r="AM945" s="99">
        <f>SUMIFS(通讯通路门店!$BD:$BD,通讯通路门店!$S:$S,$G945)</f>
        <v>0</v>
      </c>
      <c r="AN945" s="99">
        <f>SUMIFS(通讯通路门店!$BF:$BF,通讯通路门店!$S:$S,$G945)</f>
        <v>0</v>
      </c>
      <c r="AO945" s="99">
        <f t="shared" si="72"/>
        <v>0</v>
      </c>
      <c r="AP945" s="99">
        <f>SUMIFS(通讯通路门店!$K:$K,通讯通路门店!$S:$S,$G945)</f>
        <v>0</v>
      </c>
      <c r="AQ945" s="83"/>
      <c r="AR945" s="99">
        <f>SUMIFS(通讯通路门店!$T:$T,通讯通路门店!$S:$S,$G945)</f>
        <v>0</v>
      </c>
      <c r="AS945" s="99">
        <f>SUMIFS(通讯通路门店!$U:$U,通讯通路门店!$S:$S,$G945)</f>
        <v>0</v>
      </c>
      <c r="AT945" s="99">
        <f>SUMIFS(通讯通路门店!$V:$V,通讯通路门店!$S:$S,$G945)</f>
        <v>0</v>
      </c>
      <c r="AU945" s="99">
        <f>SUMIFS(通讯通路门店!$W:$W,通讯通路门店!$S:$S,$G945)</f>
        <v>0</v>
      </c>
      <c r="AV945" s="99">
        <f>SUMIFS(通讯通路门店!$Z:$Z,通讯通路门店!$S:$S,$G945)</f>
        <v>0</v>
      </c>
      <c r="AW945" s="99">
        <f>SUMIFS(通讯通路门店!$AB:$AB,通讯通路门店!$S:$S,$G945)</f>
        <v>0</v>
      </c>
      <c r="AX945" s="99">
        <f>SUMIFS(通讯通路门店!$X:$X,通讯通路门店!$S:$S,$G945)</f>
        <v>0</v>
      </c>
      <c r="AY945" s="99">
        <f>SUMIFS(通讯通路门店!$Y:$Y,通讯通路门店!$S:$S,$G945)</f>
        <v>0</v>
      </c>
      <c r="AZ945" s="99">
        <f>SUMIFS(通讯通路门店!$AA:$AA,通讯通路门店!$S:$S,$G945)</f>
        <v>0</v>
      </c>
      <c r="BA945" s="99">
        <f t="shared" si="73"/>
        <v>0</v>
      </c>
      <c r="BB945" s="99">
        <f t="shared" si="74"/>
        <v>0</v>
      </c>
      <c r="BC945" s="99">
        <f>SUMIFS(通讯通路门店!$W:$W,通讯通路门店!$S:$S,$G945,通讯通路门店!$J:$J,"荣耀体验店")+SUMIFS(通讯通路门店!$W:$W,通讯通路门店!$S:$S,$G945,通讯通路门店!$J:$J,"荣耀授权专卖店")</f>
        <v>0</v>
      </c>
      <c r="BD945" s="99">
        <f>SUMIFS(通讯通路门店!$Z:$Z,通讯通路门店!$S:$S,$G945,通讯通路门店!$J:$J,"VIVO体验店")</f>
        <v>0</v>
      </c>
      <c r="BE945" s="99">
        <f>SUMIFS(通讯通路门店!$AB:$AB,通讯通路门店!$S:$S,$G945,通讯通路门店!$J:$J,"OPPO体验店")</f>
        <v>0</v>
      </c>
      <c r="BF945" s="99">
        <f>SUMIFS(通讯通路门店!$X:$X,通讯通路门店!$S:$S,$G945,通讯通路门店!$J:$J,"华为授权体验店")+SUMIFS(通讯通路门店!$AA:$AA,通讯通路门店!$S:$S,$G945,通讯通路门店!$J:$J,"华为堡垒店")</f>
        <v>0</v>
      </c>
      <c r="BG945" s="99">
        <f>SUMIFS(通讯通路门店!$Y:$Y,通讯通路门店!$S:$S,$G945,通讯通路门店!$J:$J,"小米体验店")</f>
        <v>0</v>
      </c>
      <c r="BH945" s="99">
        <f>SUMIFS(通讯通路门店!$AA:$AA,通讯通路门店!$S:$S,$G945,通讯通路门店!$J:$J,"苹果体验店")</f>
        <v>0</v>
      </c>
      <c r="BI945" s="99">
        <f>SUMIFS(通讯通路门店!$K:$K,通讯通路门店!$S:$S,$G945,通讯通路门店!$J:$J,"其他品牌专卖店")</f>
        <v>0</v>
      </c>
      <c r="BJ945" s="99">
        <f>SUMIFS(通讯通路门店!$AC:$AC,通讯通路门店!$S:$S,$G945)</f>
        <v>0</v>
      </c>
      <c r="BK945" s="99">
        <f>SUMIFS(通讯通路门店!$AD:$AD,通讯通路门店!$S:$S,$G945)</f>
        <v>0</v>
      </c>
      <c r="BL945" s="99">
        <f>SUMIFS(通讯通路门店!$AE:$AE,通讯通路门店!$S:$S,$G945)</f>
        <v>0</v>
      </c>
      <c r="BM945" s="99">
        <f>SUMIFS(通讯通路门店!$AF:$AF,通讯通路门店!$S:$S,$G945)</f>
        <v>0</v>
      </c>
      <c r="BN945" s="99">
        <f>SUMIFS(通讯通路门店!$AG:$AG,通讯通路门店!$S:$S,$G945)</f>
        <v>0</v>
      </c>
      <c r="BO945" s="99">
        <f>SUMIFS(通讯通路门店!$AH:$AH,通讯通路门店!$S:$S,$G945)</f>
        <v>0</v>
      </c>
      <c r="BP945" s="99">
        <f>SUMIFS(通讯通路门店!$AI:$AI,通讯通路门店!$S:$S,$G945)</f>
        <v>0</v>
      </c>
      <c r="BQ945" s="83"/>
    </row>
    <row r="946" spans="1:69">
      <c r="A946" s="99" t="str">
        <f>IFERROR(_xlfn.XLOOKUP($G946,通讯通路门店!$S$4:$S$993933,通讯通路门店!$A$4:$A$993933,0,0),"")</f>
        <v>海南省</v>
      </c>
      <c r="B946" s="99" t="str">
        <f>IFERROR(_xlfn.XLOOKUP($G946,通讯通路门店!$S$4:$S$993933,通讯通路门店!$B$4:$B$993933,0,0),"")</f>
        <v>昌江黎族自治县</v>
      </c>
      <c r="C946" s="99" t="str">
        <f>IFERROR(_xlfn.XLOOKUP($G946,通讯通路门店!$S$4:$S$993933,通讯通路门店!$C$4:$C$993933,0,0),"")</f>
        <v>昌江黎族自治县</v>
      </c>
      <c r="D946" s="99" t="str">
        <f>IFERROR(_xlfn.XLOOKUP($G946,通讯通路门店!$S$4:$S$993933,通讯通路门店!$D$4:$D$993933,0,0),"")</f>
        <v>叉河镇</v>
      </c>
      <c r="E946" s="83"/>
      <c r="F946" s="83"/>
      <c r="G946" s="101"/>
      <c r="H946" s="102">
        <f>IFERROR(_xlfn.XLOOKUP($G946,通讯通路门店!$S$4:$S$993933,通讯通路门店!$R$4:$R$993933,0,0),"")</f>
        <v>0</v>
      </c>
      <c r="I946" s="83"/>
      <c r="J946" s="83"/>
      <c r="K946" s="83"/>
      <c r="L946" s="83"/>
      <c r="M946" s="83"/>
      <c r="N946" s="83"/>
      <c r="O946" s="83"/>
      <c r="P946" s="83"/>
      <c r="Q946" s="83"/>
      <c r="R946" s="83"/>
      <c r="S946" s="83"/>
      <c r="T946" s="83"/>
      <c r="U946" s="99">
        <f>COUNTIF(通讯通路门店!$S:$S,$G946)</f>
        <v>0</v>
      </c>
      <c r="V946" s="99">
        <f>COUNTIFS(通讯通路门店!$S:$S,$G946,通讯通路门店!$J:$J,"综合卖场")</f>
        <v>0</v>
      </c>
      <c r="W946" s="99">
        <f>SUMIFS(通讯通路门店!$AJ:$AJ,通讯通路门店!$S:$S,通讯客户沙盘!$G946)</f>
        <v>0</v>
      </c>
      <c r="X946" s="99">
        <f t="shared" si="70"/>
        <v>0</v>
      </c>
      <c r="Y946" s="99">
        <f>COUNTIFS(通讯通路门店!$S:$S,$G946,通讯通路门店!$J:$J,"荣耀体验店")+COUNTIFS(通讯通路门店!$S:$S,$G946,通讯通路门店!$J:$J,"荣耀授权专卖店")</f>
        <v>0</v>
      </c>
      <c r="Z946" s="99">
        <f>COUNTIFS(通讯通路门店!$S:$S,$G946,通讯通路门店!$J:$J,"VIVO体验店")</f>
        <v>0</v>
      </c>
      <c r="AA946" s="99">
        <f>COUNTIFS(通讯通路门店!$S:$S,$G946,通讯通路门店!$J:$J,"OPPO体验店")</f>
        <v>0</v>
      </c>
      <c r="AB946" s="99">
        <f>COUNTIFS(通讯通路门店!$S:$S,$G946,通讯通路门店!$J:$J,"华为授权体验店")+COUNTIFS(通讯通路门店!$S:$S,$G946,通讯通路门店!$J:$J,"华为堡垒店")</f>
        <v>0</v>
      </c>
      <c r="AC946" s="99">
        <f>COUNTIFS(通讯通路门店!$S:$S,$G946,通讯通路门店!$J:$J,"小米体验店")</f>
        <v>0</v>
      </c>
      <c r="AD946" s="99">
        <f>COUNTIFS(通讯通路门店!$S:$S,$G946,通讯通路门店!$J:$J,"苹果体验店")</f>
        <v>0</v>
      </c>
      <c r="AE946" s="99">
        <f>COUNTIFS(通讯通路门店!$S:$S,$G946,通讯通路门店!$J:$J,"其他品牌专卖店")</f>
        <v>0</v>
      </c>
      <c r="AF946" s="99">
        <f>SUMIFS(通讯通路门店!$BI:$BI,通讯通路门店!$S:$S,$G946)</f>
        <v>0</v>
      </c>
      <c r="AG946" s="99">
        <f>SUMIFS(通讯通路门店!$BH:$BH,通讯通路门店!$S:$S,$G946)</f>
        <v>0</v>
      </c>
      <c r="AH946" s="99">
        <f t="shared" si="71"/>
        <v>0</v>
      </c>
      <c r="AI946" s="99">
        <f>SUMIFS(通讯通路门店!$BB:$BB,通讯通路门店!$S:$S,$G946)</f>
        <v>0</v>
      </c>
      <c r="AJ946" s="99">
        <f>SUMIFS(通讯通路门店!$BE:$BE,通讯通路门店!$S:$S,$G946)</f>
        <v>0</v>
      </c>
      <c r="AK946" s="99">
        <f>SUMIFS(通讯通路门店!$BG:$BG,通讯通路门店!$S:$S,$G946)</f>
        <v>0</v>
      </c>
      <c r="AL946" s="99">
        <f>SUMIFS(通讯通路门店!$BC:$BC,通讯通路门店!$S:$S,$G946)</f>
        <v>0</v>
      </c>
      <c r="AM946" s="99">
        <f>SUMIFS(通讯通路门店!$BD:$BD,通讯通路门店!$S:$S,$G946)</f>
        <v>0</v>
      </c>
      <c r="AN946" s="99">
        <f>SUMIFS(通讯通路门店!$BF:$BF,通讯通路门店!$S:$S,$G946)</f>
        <v>0</v>
      </c>
      <c r="AO946" s="99">
        <f t="shared" si="72"/>
        <v>0</v>
      </c>
      <c r="AP946" s="99">
        <f>SUMIFS(通讯通路门店!$K:$K,通讯通路门店!$S:$S,$G946)</f>
        <v>0</v>
      </c>
      <c r="AQ946" s="83"/>
      <c r="AR946" s="99">
        <f>SUMIFS(通讯通路门店!$T:$T,通讯通路门店!$S:$S,$G946)</f>
        <v>0</v>
      </c>
      <c r="AS946" s="99">
        <f>SUMIFS(通讯通路门店!$U:$U,通讯通路门店!$S:$S,$G946)</f>
        <v>0</v>
      </c>
      <c r="AT946" s="99">
        <f>SUMIFS(通讯通路门店!$V:$V,通讯通路门店!$S:$S,$G946)</f>
        <v>0</v>
      </c>
      <c r="AU946" s="99">
        <f>SUMIFS(通讯通路门店!$W:$W,通讯通路门店!$S:$S,$G946)</f>
        <v>0</v>
      </c>
      <c r="AV946" s="99">
        <f>SUMIFS(通讯通路门店!$Z:$Z,通讯通路门店!$S:$S,$G946)</f>
        <v>0</v>
      </c>
      <c r="AW946" s="99">
        <f>SUMIFS(通讯通路门店!$AB:$AB,通讯通路门店!$S:$S,$G946)</f>
        <v>0</v>
      </c>
      <c r="AX946" s="99">
        <f>SUMIFS(通讯通路门店!$X:$X,通讯通路门店!$S:$S,$G946)</f>
        <v>0</v>
      </c>
      <c r="AY946" s="99">
        <f>SUMIFS(通讯通路门店!$Y:$Y,通讯通路门店!$S:$S,$G946)</f>
        <v>0</v>
      </c>
      <c r="AZ946" s="99">
        <f>SUMIFS(通讯通路门店!$AA:$AA,通讯通路门店!$S:$S,$G946)</f>
        <v>0</v>
      </c>
      <c r="BA946" s="99">
        <f t="shared" si="73"/>
        <v>0</v>
      </c>
      <c r="BB946" s="99">
        <f t="shared" si="74"/>
        <v>0</v>
      </c>
      <c r="BC946" s="99">
        <f>SUMIFS(通讯通路门店!$W:$W,通讯通路门店!$S:$S,$G946,通讯通路门店!$J:$J,"荣耀体验店")+SUMIFS(通讯通路门店!$W:$W,通讯通路门店!$S:$S,$G946,通讯通路门店!$J:$J,"荣耀授权专卖店")</f>
        <v>0</v>
      </c>
      <c r="BD946" s="99">
        <f>SUMIFS(通讯通路门店!$Z:$Z,通讯通路门店!$S:$S,$G946,通讯通路门店!$J:$J,"VIVO体验店")</f>
        <v>0</v>
      </c>
      <c r="BE946" s="99">
        <f>SUMIFS(通讯通路门店!$AB:$AB,通讯通路门店!$S:$S,$G946,通讯通路门店!$J:$J,"OPPO体验店")</f>
        <v>0</v>
      </c>
      <c r="BF946" s="99">
        <f>SUMIFS(通讯通路门店!$X:$X,通讯通路门店!$S:$S,$G946,通讯通路门店!$J:$J,"华为授权体验店")+SUMIFS(通讯通路门店!$AA:$AA,通讯通路门店!$S:$S,$G946,通讯通路门店!$J:$J,"华为堡垒店")</f>
        <v>0</v>
      </c>
      <c r="BG946" s="99">
        <f>SUMIFS(通讯通路门店!$Y:$Y,通讯通路门店!$S:$S,$G946,通讯通路门店!$J:$J,"小米体验店")</f>
        <v>0</v>
      </c>
      <c r="BH946" s="99">
        <f>SUMIFS(通讯通路门店!$AA:$AA,通讯通路门店!$S:$S,$G946,通讯通路门店!$J:$J,"苹果体验店")</f>
        <v>0</v>
      </c>
      <c r="BI946" s="99">
        <f>SUMIFS(通讯通路门店!$K:$K,通讯通路门店!$S:$S,$G946,通讯通路门店!$J:$J,"其他品牌专卖店")</f>
        <v>0</v>
      </c>
      <c r="BJ946" s="99">
        <f>SUMIFS(通讯通路门店!$AC:$AC,通讯通路门店!$S:$S,$G946)</f>
        <v>0</v>
      </c>
      <c r="BK946" s="99">
        <f>SUMIFS(通讯通路门店!$AD:$AD,通讯通路门店!$S:$S,$G946)</f>
        <v>0</v>
      </c>
      <c r="BL946" s="99">
        <f>SUMIFS(通讯通路门店!$AE:$AE,通讯通路门店!$S:$S,$G946)</f>
        <v>0</v>
      </c>
      <c r="BM946" s="99">
        <f>SUMIFS(通讯通路门店!$AF:$AF,通讯通路门店!$S:$S,$G946)</f>
        <v>0</v>
      </c>
      <c r="BN946" s="99">
        <f>SUMIFS(通讯通路门店!$AG:$AG,通讯通路门店!$S:$S,$G946)</f>
        <v>0</v>
      </c>
      <c r="BO946" s="99">
        <f>SUMIFS(通讯通路门店!$AH:$AH,通讯通路门店!$S:$S,$G946)</f>
        <v>0</v>
      </c>
      <c r="BP946" s="99">
        <f>SUMIFS(通讯通路门店!$AI:$AI,通讯通路门店!$S:$S,$G946)</f>
        <v>0</v>
      </c>
      <c r="BQ946" s="83"/>
    </row>
    <row r="947" spans="1:69">
      <c r="A947" s="99" t="str">
        <f>IFERROR(_xlfn.XLOOKUP($G947,通讯通路门店!$S$4:$S$993933,通讯通路门店!$A$4:$A$993933,0,0),"")</f>
        <v>海南省</v>
      </c>
      <c r="B947" s="99" t="str">
        <f>IFERROR(_xlfn.XLOOKUP($G947,通讯通路门店!$S$4:$S$993933,通讯通路门店!$B$4:$B$993933,0,0),"")</f>
        <v>昌江黎族自治县</v>
      </c>
      <c r="C947" s="99" t="str">
        <f>IFERROR(_xlfn.XLOOKUP($G947,通讯通路门店!$S$4:$S$993933,通讯通路门店!$C$4:$C$993933,0,0),"")</f>
        <v>昌江黎族自治县</v>
      </c>
      <c r="D947" s="99" t="str">
        <f>IFERROR(_xlfn.XLOOKUP($G947,通讯通路门店!$S$4:$S$993933,通讯通路门店!$D$4:$D$993933,0,0),"")</f>
        <v>叉河镇</v>
      </c>
      <c r="E947" s="83"/>
      <c r="F947" s="83"/>
      <c r="G947" s="101"/>
      <c r="H947" s="102">
        <f>IFERROR(_xlfn.XLOOKUP($G947,通讯通路门店!$S$4:$S$993933,通讯通路门店!$R$4:$R$993933,0,0),"")</f>
        <v>0</v>
      </c>
      <c r="I947" s="83"/>
      <c r="J947" s="83"/>
      <c r="K947" s="83"/>
      <c r="L947" s="83"/>
      <c r="M947" s="83"/>
      <c r="N947" s="83"/>
      <c r="O947" s="83"/>
      <c r="P947" s="83"/>
      <c r="Q947" s="83"/>
      <c r="R947" s="83"/>
      <c r="S947" s="83"/>
      <c r="T947" s="83"/>
      <c r="U947" s="99">
        <f>COUNTIF(通讯通路门店!$S:$S,$G947)</f>
        <v>0</v>
      </c>
      <c r="V947" s="99">
        <f>COUNTIFS(通讯通路门店!$S:$S,$G947,通讯通路门店!$J:$J,"综合卖场")</f>
        <v>0</v>
      </c>
      <c r="W947" s="99">
        <f>SUMIFS(通讯通路门店!$AJ:$AJ,通讯通路门店!$S:$S,通讯客户沙盘!$G947)</f>
        <v>0</v>
      </c>
      <c r="X947" s="99">
        <f t="shared" si="70"/>
        <v>0</v>
      </c>
      <c r="Y947" s="99">
        <f>COUNTIFS(通讯通路门店!$S:$S,$G947,通讯通路门店!$J:$J,"荣耀体验店")+COUNTIFS(通讯通路门店!$S:$S,$G947,通讯通路门店!$J:$J,"荣耀授权专卖店")</f>
        <v>0</v>
      </c>
      <c r="Z947" s="99">
        <f>COUNTIFS(通讯通路门店!$S:$S,$G947,通讯通路门店!$J:$J,"VIVO体验店")</f>
        <v>0</v>
      </c>
      <c r="AA947" s="99">
        <f>COUNTIFS(通讯通路门店!$S:$S,$G947,通讯通路门店!$J:$J,"OPPO体验店")</f>
        <v>0</v>
      </c>
      <c r="AB947" s="99">
        <f>COUNTIFS(通讯通路门店!$S:$S,$G947,通讯通路门店!$J:$J,"华为授权体验店")+COUNTIFS(通讯通路门店!$S:$S,$G947,通讯通路门店!$J:$J,"华为堡垒店")</f>
        <v>0</v>
      </c>
      <c r="AC947" s="99">
        <f>COUNTIFS(通讯通路门店!$S:$S,$G947,通讯通路门店!$J:$J,"小米体验店")</f>
        <v>0</v>
      </c>
      <c r="AD947" s="99">
        <f>COUNTIFS(通讯通路门店!$S:$S,$G947,通讯通路门店!$J:$J,"苹果体验店")</f>
        <v>0</v>
      </c>
      <c r="AE947" s="99">
        <f>COUNTIFS(通讯通路门店!$S:$S,$G947,通讯通路门店!$J:$J,"其他品牌专卖店")</f>
        <v>0</v>
      </c>
      <c r="AF947" s="99">
        <f>SUMIFS(通讯通路门店!$BI:$BI,通讯通路门店!$S:$S,$G947)</f>
        <v>0</v>
      </c>
      <c r="AG947" s="99">
        <f>SUMIFS(通讯通路门店!$BH:$BH,通讯通路门店!$S:$S,$G947)</f>
        <v>0</v>
      </c>
      <c r="AH947" s="99">
        <f t="shared" si="71"/>
        <v>0</v>
      </c>
      <c r="AI947" s="99">
        <f>SUMIFS(通讯通路门店!$BB:$BB,通讯通路门店!$S:$S,$G947)</f>
        <v>0</v>
      </c>
      <c r="AJ947" s="99">
        <f>SUMIFS(通讯通路门店!$BE:$BE,通讯通路门店!$S:$S,$G947)</f>
        <v>0</v>
      </c>
      <c r="AK947" s="99">
        <f>SUMIFS(通讯通路门店!$BG:$BG,通讯通路门店!$S:$S,$G947)</f>
        <v>0</v>
      </c>
      <c r="AL947" s="99">
        <f>SUMIFS(通讯通路门店!$BC:$BC,通讯通路门店!$S:$S,$G947)</f>
        <v>0</v>
      </c>
      <c r="AM947" s="99">
        <f>SUMIFS(通讯通路门店!$BD:$BD,通讯通路门店!$S:$S,$G947)</f>
        <v>0</v>
      </c>
      <c r="AN947" s="99">
        <f>SUMIFS(通讯通路门店!$BF:$BF,通讯通路门店!$S:$S,$G947)</f>
        <v>0</v>
      </c>
      <c r="AO947" s="99">
        <f t="shared" si="72"/>
        <v>0</v>
      </c>
      <c r="AP947" s="99">
        <f>SUMIFS(通讯通路门店!$K:$K,通讯通路门店!$S:$S,$G947)</f>
        <v>0</v>
      </c>
      <c r="AQ947" s="83"/>
      <c r="AR947" s="99">
        <f>SUMIFS(通讯通路门店!$T:$T,通讯通路门店!$S:$S,$G947)</f>
        <v>0</v>
      </c>
      <c r="AS947" s="99">
        <f>SUMIFS(通讯通路门店!$U:$U,通讯通路门店!$S:$S,$G947)</f>
        <v>0</v>
      </c>
      <c r="AT947" s="99">
        <f>SUMIFS(通讯通路门店!$V:$V,通讯通路门店!$S:$S,$G947)</f>
        <v>0</v>
      </c>
      <c r="AU947" s="99">
        <f>SUMIFS(通讯通路门店!$W:$W,通讯通路门店!$S:$S,$G947)</f>
        <v>0</v>
      </c>
      <c r="AV947" s="99">
        <f>SUMIFS(通讯通路门店!$Z:$Z,通讯通路门店!$S:$S,$G947)</f>
        <v>0</v>
      </c>
      <c r="AW947" s="99">
        <f>SUMIFS(通讯通路门店!$AB:$AB,通讯通路门店!$S:$S,$G947)</f>
        <v>0</v>
      </c>
      <c r="AX947" s="99">
        <f>SUMIFS(通讯通路门店!$X:$X,通讯通路门店!$S:$S,$G947)</f>
        <v>0</v>
      </c>
      <c r="AY947" s="99">
        <f>SUMIFS(通讯通路门店!$Y:$Y,通讯通路门店!$S:$S,$G947)</f>
        <v>0</v>
      </c>
      <c r="AZ947" s="99">
        <f>SUMIFS(通讯通路门店!$AA:$AA,通讯通路门店!$S:$S,$G947)</f>
        <v>0</v>
      </c>
      <c r="BA947" s="99">
        <f t="shared" si="73"/>
        <v>0</v>
      </c>
      <c r="BB947" s="99">
        <f t="shared" si="74"/>
        <v>0</v>
      </c>
      <c r="BC947" s="99">
        <f>SUMIFS(通讯通路门店!$W:$W,通讯通路门店!$S:$S,$G947,通讯通路门店!$J:$J,"荣耀体验店")+SUMIFS(通讯通路门店!$W:$W,通讯通路门店!$S:$S,$G947,通讯通路门店!$J:$J,"荣耀授权专卖店")</f>
        <v>0</v>
      </c>
      <c r="BD947" s="99">
        <f>SUMIFS(通讯通路门店!$Z:$Z,通讯通路门店!$S:$S,$G947,通讯通路门店!$J:$J,"VIVO体验店")</f>
        <v>0</v>
      </c>
      <c r="BE947" s="99">
        <f>SUMIFS(通讯通路门店!$AB:$AB,通讯通路门店!$S:$S,$G947,通讯通路门店!$J:$J,"OPPO体验店")</f>
        <v>0</v>
      </c>
      <c r="BF947" s="99">
        <f>SUMIFS(通讯通路门店!$X:$X,通讯通路门店!$S:$S,$G947,通讯通路门店!$J:$J,"华为授权体验店")+SUMIFS(通讯通路门店!$AA:$AA,通讯通路门店!$S:$S,$G947,通讯通路门店!$J:$J,"华为堡垒店")</f>
        <v>0</v>
      </c>
      <c r="BG947" s="99">
        <f>SUMIFS(通讯通路门店!$Y:$Y,通讯通路门店!$S:$S,$G947,通讯通路门店!$J:$J,"小米体验店")</f>
        <v>0</v>
      </c>
      <c r="BH947" s="99">
        <f>SUMIFS(通讯通路门店!$AA:$AA,通讯通路门店!$S:$S,$G947,通讯通路门店!$J:$J,"苹果体验店")</f>
        <v>0</v>
      </c>
      <c r="BI947" s="99">
        <f>SUMIFS(通讯通路门店!$K:$K,通讯通路门店!$S:$S,$G947,通讯通路门店!$J:$J,"其他品牌专卖店")</f>
        <v>0</v>
      </c>
      <c r="BJ947" s="99">
        <f>SUMIFS(通讯通路门店!$AC:$AC,通讯通路门店!$S:$S,$G947)</f>
        <v>0</v>
      </c>
      <c r="BK947" s="99">
        <f>SUMIFS(通讯通路门店!$AD:$AD,通讯通路门店!$S:$S,$G947)</f>
        <v>0</v>
      </c>
      <c r="BL947" s="99">
        <f>SUMIFS(通讯通路门店!$AE:$AE,通讯通路门店!$S:$S,$G947)</f>
        <v>0</v>
      </c>
      <c r="BM947" s="99">
        <f>SUMIFS(通讯通路门店!$AF:$AF,通讯通路门店!$S:$S,$G947)</f>
        <v>0</v>
      </c>
      <c r="BN947" s="99">
        <f>SUMIFS(通讯通路门店!$AG:$AG,通讯通路门店!$S:$S,$G947)</f>
        <v>0</v>
      </c>
      <c r="BO947" s="99">
        <f>SUMIFS(通讯通路门店!$AH:$AH,通讯通路门店!$S:$S,$G947)</f>
        <v>0</v>
      </c>
      <c r="BP947" s="99">
        <f>SUMIFS(通讯通路门店!$AI:$AI,通讯通路门店!$S:$S,$G947)</f>
        <v>0</v>
      </c>
      <c r="BQ947" s="83"/>
    </row>
    <row r="948" spans="1:69">
      <c r="A948" s="99" t="str">
        <f>IFERROR(_xlfn.XLOOKUP($G948,通讯通路门店!$S$4:$S$993933,通讯通路门店!$A$4:$A$993933,0,0),"")</f>
        <v>海南省</v>
      </c>
      <c r="B948" s="99" t="str">
        <f>IFERROR(_xlfn.XLOOKUP($G948,通讯通路门店!$S$4:$S$993933,通讯通路门店!$B$4:$B$993933,0,0),"")</f>
        <v>昌江黎族自治县</v>
      </c>
      <c r="C948" s="99" t="str">
        <f>IFERROR(_xlfn.XLOOKUP($G948,通讯通路门店!$S$4:$S$993933,通讯通路门店!$C$4:$C$993933,0,0),"")</f>
        <v>昌江黎族自治县</v>
      </c>
      <c r="D948" s="99" t="str">
        <f>IFERROR(_xlfn.XLOOKUP($G948,通讯通路门店!$S$4:$S$993933,通讯通路门店!$D$4:$D$993933,0,0),"")</f>
        <v>叉河镇</v>
      </c>
      <c r="E948" s="83"/>
      <c r="F948" s="83"/>
      <c r="G948" s="101"/>
      <c r="H948" s="102">
        <f>IFERROR(_xlfn.XLOOKUP($G948,通讯通路门店!$S$4:$S$993933,通讯通路门店!$R$4:$R$993933,0,0),"")</f>
        <v>0</v>
      </c>
      <c r="I948" s="83"/>
      <c r="J948" s="83"/>
      <c r="K948" s="83"/>
      <c r="L948" s="83"/>
      <c r="M948" s="83"/>
      <c r="N948" s="83"/>
      <c r="O948" s="83"/>
      <c r="P948" s="83"/>
      <c r="Q948" s="83"/>
      <c r="R948" s="83"/>
      <c r="S948" s="83"/>
      <c r="T948" s="83"/>
      <c r="U948" s="99">
        <f>COUNTIF(通讯通路门店!$S:$S,$G948)</f>
        <v>0</v>
      </c>
      <c r="V948" s="99">
        <f>COUNTIFS(通讯通路门店!$S:$S,$G948,通讯通路门店!$J:$J,"综合卖场")</f>
        <v>0</v>
      </c>
      <c r="W948" s="99">
        <f>SUMIFS(通讯通路门店!$AJ:$AJ,通讯通路门店!$S:$S,通讯客户沙盘!$G948)</f>
        <v>0</v>
      </c>
      <c r="X948" s="99">
        <f t="shared" si="70"/>
        <v>0</v>
      </c>
      <c r="Y948" s="99">
        <f>COUNTIFS(通讯通路门店!$S:$S,$G948,通讯通路门店!$J:$J,"荣耀体验店")+COUNTIFS(通讯通路门店!$S:$S,$G948,通讯通路门店!$J:$J,"荣耀授权专卖店")</f>
        <v>0</v>
      </c>
      <c r="Z948" s="99">
        <f>COUNTIFS(通讯通路门店!$S:$S,$G948,通讯通路门店!$J:$J,"VIVO体验店")</f>
        <v>0</v>
      </c>
      <c r="AA948" s="99">
        <f>COUNTIFS(通讯通路门店!$S:$S,$G948,通讯通路门店!$J:$J,"OPPO体验店")</f>
        <v>0</v>
      </c>
      <c r="AB948" s="99">
        <f>COUNTIFS(通讯通路门店!$S:$S,$G948,通讯通路门店!$J:$J,"华为授权体验店")+COUNTIFS(通讯通路门店!$S:$S,$G948,通讯通路门店!$J:$J,"华为堡垒店")</f>
        <v>0</v>
      </c>
      <c r="AC948" s="99">
        <f>COUNTIFS(通讯通路门店!$S:$S,$G948,通讯通路门店!$J:$J,"小米体验店")</f>
        <v>0</v>
      </c>
      <c r="AD948" s="99">
        <f>COUNTIFS(通讯通路门店!$S:$S,$G948,通讯通路门店!$J:$J,"苹果体验店")</f>
        <v>0</v>
      </c>
      <c r="AE948" s="99">
        <f>COUNTIFS(通讯通路门店!$S:$S,$G948,通讯通路门店!$J:$J,"其他品牌专卖店")</f>
        <v>0</v>
      </c>
      <c r="AF948" s="99">
        <f>SUMIFS(通讯通路门店!$BI:$BI,通讯通路门店!$S:$S,$G948)</f>
        <v>0</v>
      </c>
      <c r="AG948" s="99">
        <f>SUMIFS(通讯通路门店!$BH:$BH,通讯通路门店!$S:$S,$G948)</f>
        <v>0</v>
      </c>
      <c r="AH948" s="99">
        <f t="shared" si="71"/>
        <v>0</v>
      </c>
      <c r="AI948" s="99">
        <f>SUMIFS(通讯通路门店!$BB:$BB,通讯通路门店!$S:$S,$G948)</f>
        <v>0</v>
      </c>
      <c r="AJ948" s="99">
        <f>SUMIFS(通讯通路门店!$BE:$BE,通讯通路门店!$S:$S,$G948)</f>
        <v>0</v>
      </c>
      <c r="AK948" s="99">
        <f>SUMIFS(通讯通路门店!$BG:$BG,通讯通路门店!$S:$S,$G948)</f>
        <v>0</v>
      </c>
      <c r="AL948" s="99">
        <f>SUMIFS(通讯通路门店!$BC:$BC,通讯通路门店!$S:$S,$G948)</f>
        <v>0</v>
      </c>
      <c r="AM948" s="99">
        <f>SUMIFS(通讯通路门店!$BD:$BD,通讯通路门店!$S:$S,$G948)</f>
        <v>0</v>
      </c>
      <c r="AN948" s="99">
        <f>SUMIFS(通讯通路门店!$BF:$BF,通讯通路门店!$S:$S,$G948)</f>
        <v>0</v>
      </c>
      <c r="AO948" s="99">
        <f t="shared" si="72"/>
        <v>0</v>
      </c>
      <c r="AP948" s="99">
        <f>SUMIFS(通讯通路门店!$K:$K,通讯通路门店!$S:$S,$G948)</f>
        <v>0</v>
      </c>
      <c r="AQ948" s="83"/>
      <c r="AR948" s="99">
        <f>SUMIFS(通讯通路门店!$T:$T,通讯通路门店!$S:$S,$G948)</f>
        <v>0</v>
      </c>
      <c r="AS948" s="99">
        <f>SUMIFS(通讯通路门店!$U:$U,通讯通路门店!$S:$S,$G948)</f>
        <v>0</v>
      </c>
      <c r="AT948" s="99">
        <f>SUMIFS(通讯通路门店!$V:$V,通讯通路门店!$S:$S,$G948)</f>
        <v>0</v>
      </c>
      <c r="AU948" s="99">
        <f>SUMIFS(通讯通路门店!$W:$W,通讯通路门店!$S:$S,$G948)</f>
        <v>0</v>
      </c>
      <c r="AV948" s="99">
        <f>SUMIFS(通讯通路门店!$Z:$Z,通讯通路门店!$S:$S,$G948)</f>
        <v>0</v>
      </c>
      <c r="AW948" s="99">
        <f>SUMIFS(通讯通路门店!$AB:$AB,通讯通路门店!$S:$S,$G948)</f>
        <v>0</v>
      </c>
      <c r="AX948" s="99">
        <f>SUMIFS(通讯通路门店!$X:$X,通讯通路门店!$S:$S,$G948)</f>
        <v>0</v>
      </c>
      <c r="AY948" s="99">
        <f>SUMIFS(通讯通路门店!$Y:$Y,通讯通路门店!$S:$S,$G948)</f>
        <v>0</v>
      </c>
      <c r="AZ948" s="99">
        <f>SUMIFS(通讯通路门店!$AA:$AA,通讯通路门店!$S:$S,$G948)</f>
        <v>0</v>
      </c>
      <c r="BA948" s="99">
        <f t="shared" si="73"/>
        <v>0</v>
      </c>
      <c r="BB948" s="99">
        <f t="shared" si="74"/>
        <v>0</v>
      </c>
      <c r="BC948" s="99">
        <f>SUMIFS(通讯通路门店!$W:$W,通讯通路门店!$S:$S,$G948,通讯通路门店!$J:$J,"荣耀体验店")+SUMIFS(通讯通路门店!$W:$W,通讯通路门店!$S:$S,$G948,通讯通路门店!$J:$J,"荣耀授权专卖店")</f>
        <v>0</v>
      </c>
      <c r="BD948" s="99">
        <f>SUMIFS(通讯通路门店!$Z:$Z,通讯通路门店!$S:$S,$G948,通讯通路门店!$J:$J,"VIVO体验店")</f>
        <v>0</v>
      </c>
      <c r="BE948" s="99">
        <f>SUMIFS(通讯通路门店!$AB:$AB,通讯通路门店!$S:$S,$G948,通讯通路门店!$J:$J,"OPPO体验店")</f>
        <v>0</v>
      </c>
      <c r="BF948" s="99">
        <f>SUMIFS(通讯通路门店!$X:$X,通讯通路门店!$S:$S,$G948,通讯通路门店!$J:$J,"华为授权体验店")+SUMIFS(通讯通路门店!$AA:$AA,通讯通路门店!$S:$S,$G948,通讯通路门店!$J:$J,"华为堡垒店")</f>
        <v>0</v>
      </c>
      <c r="BG948" s="99">
        <f>SUMIFS(通讯通路门店!$Y:$Y,通讯通路门店!$S:$S,$G948,通讯通路门店!$J:$J,"小米体验店")</f>
        <v>0</v>
      </c>
      <c r="BH948" s="99">
        <f>SUMIFS(通讯通路门店!$AA:$AA,通讯通路门店!$S:$S,$G948,通讯通路门店!$J:$J,"苹果体验店")</f>
        <v>0</v>
      </c>
      <c r="BI948" s="99">
        <f>SUMIFS(通讯通路门店!$K:$K,通讯通路门店!$S:$S,$G948,通讯通路门店!$J:$J,"其他品牌专卖店")</f>
        <v>0</v>
      </c>
      <c r="BJ948" s="99">
        <f>SUMIFS(通讯通路门店!$AC:$AC,通讯通路门店!$S:$S,$G948)</f>
        <v>0</v>
      </c>
      <c r="BK948" s="99">
        <f>SUMIFS(通讯通路门店!$AD:$AD,通讯通路门店!$S:$S,$G948)</f>
        <v>0</v>
      </c>
      <c r="BL948" s="99">
        <f>SUMIFS(通讯通路门店!$AE:$AE,通讯通路门店!$S:$S,$G948)</f>
        <v>0</v>
      </c>
      <c r="BM948" s="99">
        <f>SUMIFS(通讯通路门店!$AF:$AF,通讯通路门店!$S:$S,$G948)</f>
        <v>0</v>
      </c>
      <c r="BN948" s="99">
        <f>SUMIFS(通讯通路门店!$AG:$AG,通讯通路门店!$S:$S,$G948)</f>
        <v>0</v>
      </c>
      <c r="BO948" s="99">
        <f>SUMIFS(通讯通路门店!$AH:$AH,通讯通路门店!$S:$S,$G948)</f>
        <v>0</v>
      </c>
      <c r="BP948" s="99">
        <f>SUMIFS(通讯通路门店!$AI:$AI,通讯通路门店!$S:$S,$G948)</f>
        <v>0</v>
      </c>
      <c r="BQ948" s="83"/>
    </row>
    <row r="949" spans="1:69">
      <c r="A949" s="99" t="str">
        <f>IFERROR(_xlfn.XLOOKUP($G949,通讯通路门店!$S$4:$S$993933,通讯通路门店!$A$4:$A$993933,0,0),"")</f>
        <v>海南省</v>
      </c>
      <c r="B949" s="99" t="str">
        <f>IFERROR(_xlfn.XLOOKUP($G949,通讯通路门店!$S$4:$S$993933,通讯通路门店!$B$4:$B$993933,0,0),"")</f>
        <v>昌江黎族自治县</v>
      </c>
      <c r="C949" s="99" t="str">
        <f>IFERROR(_xlfn.XLOOKUP($G949,通讯通路门店!$S$4:$S$993933,通讯通路门店!$C$4:$C$993933,0,0),"")</f>
        <v>昌江黎族自治县</v>
      </c>
      <c r="D949" s="99" t="str">
        <f>IFERROR(_xlfn.XLOOKUP($G949,通讯通路门店!$S$4:$S$993933,通讯通路门店!$D$4:$D$993933,0,0),"")</f>
        <v>叉河镇</v>
      </c>
      <c r="E949" s="83"/>
      <c r="F949" s="83"/>
      <c r="G949" s="101"/>
      <c r="H949" s="102">
        <f>IFERROR(_xlfn.XLOOKUP($G949,通讯通路门店!$S$4:$S$993933,通讯通路门店!$R$4:$R$993933,0,0),"")</f>
        <v>0</v>
      </c>
      <c r="I949" s="83"/>
      <c r="J949" s="83"/>
      <c r="K949" s="83"/>
      <c r="L949" s="83"/>
      <c r="M949" s="83"/>
      <c r="N949" s="83"/>
      <c r="O949" s="83"/>
      <c r="P949" s="83"/>
      <c r="Q949" s="83"/>
      <c r="R949" s="83"/>
      <c r="S949" s="83"/>
      <c r="T949" s="83"/>
      <c r="U949" s="99">
        <f>COUNTIF(通讯通路门店!$S:$S,$G949)</f>
        <v>0</v>
      </c>
      <c r="V949" s="99">
        <f>COUNTIFS(通讯通路门店!$S:$S,$G949,通讯通路门店!$J:$J,"综合卖场")</f>
        <v>0</v>
      </c>
      <c r="W949" s="99">
        <f>SUMIFS(通讯通路门店!$AJ:$AJ,通讯通路门店!$S:$S,通讯客户沙盘!$G949)</f>
        <v>0</v>
      </c>
      <c r="X949" s="99">
        <f t="shared" si="70"/>
        <v>0</v>
      </c>
      <c r="Y949" s="99">
        <f>COUNTIFS(通讯通路门店!$S:$S,$G949,通讯通路门店!$J:$J,"荣耀体验店")+COUNTIFS(通讯通路门店!$S:$S,$G949,通讯通路门店!$J:$J,"荣耀授权专卖店")</f>
        <v>0</v>
      </c>
      <c r="Z949" s="99">
        <f>COUNTIFS(通讯通路门店!$S:$S,$G949,通讯通路门店!$J:$J,"VIVO体验店")</f>
        <v>0</v>
      </c>
      <c r="AA949" s="99">
        <f>COUNTIFS(通讯通路门店!$S:$S,$G949,通讯通路门店!$J:$J,"OPPO体验店")</f>
        <v>0</v>
      </c>
      <c r="AB949" s="99">
        <f>COUNTIFS(通讯通路门店!$S:$S,$G949,通讯通路门店!$J:$J,"华为授权体验店")+COUNTIFS(通讯通路门店!$S:$S,$G949,通讯通路门店!$J:$J,"华为堡垒店")</f>
        <v>0</v>
      </c>
      <c r="AC949" s="99">
        <f>COUNTIFS(通讯通路门店!$S:$S,$G949,通讯通路门店!$J:$J,"小米体验店")</f>
        <v>0</v>
      </c>
      <c r="AD949" s="99">
        <f>COUNTIFS(通讯通路门店!$S:$S,$G949,通讯通路门店!$J:$J,"苹果体验店")</f>
        <v>0</v>
      </c>
      <c r="AE949" s="99">
        <f>COUNTIFS(通讯通路门店!$S:$S,$G949,通讯通路门店!$J:$J,"其他品牌专卖店")</f>
        <v>0</v>
      </c>
      <c r="AF949" s="99">
        <f>SUMIFS(通讯通路门店!$BI:$BI,通讯通路门店!$S:$S,$G949)</f>
        <v>0</v>
      </c>
      <c r="AG949" s="99">
        <f>SUMIFS(通讯通路门店!$BH:$BH,通讯通路门店!$S:$S,$G949)</f>
        <v>0</v>
      </c>
      <c r="AH949" s="99">
        <f t="shared" si="71"/>
        <v>0</v>
      </c>
      <c r="AI949" s="99">
        <f>SUMIFS(通讯通路门店!$BB:$BB,通讯通路门店!$S:$S,$G949)</f>
        <v>0</v>
      </c>
      <c r="AJ949" s="99">
        <f>SUMIFS(通讯通路门店!$BE:$BE,通讯通路门店!$S:$S,$G949)</f>
        <v>0</v>
      </c>
      <c r="AK949" s="99">
        <f>SUMIFS(通讯通路门店!$BG:$BG,通讯通路门店!$S:$S,$G949)</f>
        <v>0</v>
      </c>
      <c r="AL949" s="99">
        <f>SUMIFS(通讯通路门店!$BC:$BC,通讯通路门店!$S:$S,$G949)</f>
        <v>0</v>
      </c>
      <c r="AM949" s="99">
        <f>SUMIFS(通讯通路门店!$BD:$BD,通讯通路门店!$S:$S,$G949)</f>
        <v>0</v>
      </c>
      <c r="AN949" s="99">
        <f>SUMIFS(通讯通路门店!$BF:$BF,通讯通路门店!$S:$S,$G949)</f>
        <v>0</v>
      </c>
      <c r="AO949" s="99">
        <f t="shared" si="72"/>
        <v>0</v>
      </c>
      <c r="AP949" s="99">
        <f>SUMIFS(通讯通路门店!$K:$K,通讯通路门店!$S:$S,$G949)</f>
        <v>0</v>
      </c>
      <c r="AQ949" s="83"/>
      <c r="AR949" s="99">
        <f>SUMIFS(通讯通路门店!$T:$T,通讯通路门店!$S:$S,$G949)</f>
        <v>0</v>
      </c>
      <c r="AS949" s="99">
        <f>SUMIFS(通讯通路门店!$U:$U,通讯通路门店!$S:$S,$G949)</f>
        <v>0</v>
      </c>
      <c r="AT949" s="99">
        <f>SUMIFS(通讯通路门店!$V:$V,通讯通路门店!$S:$S,$G949)</f>
        <v>0</v>
      </c>
      <c r="AU949" s="99">
        <f>SUMIFS(通讯通路门店!$W:$W,通讯通路门店!$S:$S,$G949)</f>
        <v>0</v>
      </c>
      <c r="AV949" s="99">
        <f>SUMIFS(通讯通路门店!$Z:$Z,通讯通路门店!$S:$S,$G949)</f>
        <v>0</v>
      </c>
      <c r="AW949" s="99">
        <f>SUMIFS(通讯通路门店!$AB:$AB,通讯通路门店!$S:$S,$G949)</f>
        <v>0</v>
      </c>
      <c r="AX949" s="99">
        <f>SUMIFS(通讯通路门店!$X:$X,通讯通路门店!$S:$S,$G949)</f>
        <v>0</v>
      </c>
      <c r="AY949" s="99">
        <f>SUMIFS(通讯通路门店!$Y:$Y,通讯通路门店!$S:$S,$G949)</f>
        <v>0</v>
      </c>
      <c r="AZ949" s="99">
        <f>SUMIFS(通讯通路门店!$AA:$AA,通讯通路门店!$S:$S,$G949)</f>
        <v>0</v>
      </c>
      <c r="BA949" s="99">
        <f t="shared" si="73"/>
        <v>0</v>
      </c>
      <c r="BB949" s="99">
        <f t="shared" si="74"/>
        <v>0</v>
      </c>
      <c r="BC949" s="99">
        <f>SUMIFS(通讯通路门店!$W:$W,通讯通路门店!$S:$S,$G949,通讯通路门店!$J:$J,"荣耀体验店")+SUMIFS(通讯通路门店!$W:$W,通讯通路门店!$S:$S,$G949,通讯通路门店!$J:$J,"荣耀授权专卖店")</f>
        <v>0</v>
      </c>
      <c r="BD949" s="99">
        <f>SUMIFS(通讯通路门店!$Z:$Z,通讯通路门店!$S:$S,$G949,通讯通路门店!$J:$J,"VIVO体验店")</f>
        <v>0</v>
      </c>
      <c r="BE949" s="99">
        <f>SUMIFS(通讯通路门店!$AB:$AB,通讯通路门店!$S:$S,$G949,通讯通路门店!$J:$J,"OPPO体验店")</f>
        <v>0</v>
      </c>
      <c r="BF949" s="99">
        <f>SUMIFS(通讯通路门店!$X:$X,通讯通路门店!$S:$S,$G949,通讯通路门店!$J:$J,"华为授权体验店")+SUMIFS(通讯通路门店!$AA:$AA,通讯通路门店!$S:$S,$G949,通讯通路门店!$J:$J,"华为堡垒店")</f>
        <v>0</v>
      </c>
      <c r="BG949" s="99">
        <f>SUMIFS(通讯通路门店!$Y:$Y,通讯通路门店!$S:$S,$G949,通讯通路门店!$J:$J,"小米体验店")</f>
        <v>0</v>
      </c>
      <c r="BH949" s="99">
        <f>SUMIFS(通讯通路门店!$AA:$AA,通讯通路门店!$S:$S,$G949,通讯通路门店!$J:$J,"苹果体验店")</f>
        <v>0</v>
      </c>
      <c r="BI949" s="99">
        <f>SUMIFS(通讯通路门店!$K:$K,通讯通路门店!$S:$S,$G949,通讯通路门店!$J:$J,"其他品牌专卖店")</f>
        <v>0</v>
      </c>
      <c r="BJ949" s="99">
        <f>SUMIFS(通讯通路门店!$AC:$AC,通讯通路门店!$S:$S,$G949)</f>
        <v>0</v>
      </c>
      <c r="BK949" s="99">
        <f>SUMIFS(通讯通路门店!$AD:$AD,通讯通路门店!$S:$S,$G949)</f>
        <v>0</v>
      </c>
      <c r="BL949" s="99">
        <f>SUMIFS(通讯通路门店!$AE:$AE,通讯通路门店!$S:$S,$G949)</f>
        <v>0</v>
      </c>
      <c r="BM949" s="99">
        <f>SUMIFS(通讯通路门店!$AF:$AF,通讯通路门店!$S:$S,$G949)</f>
        <v>0</v>
      </c>
      <c r="BN949" s="99">
        <f>SUMIFS(通讯通路门店!$AG:$AG,通讯通路门店!$S:$S,$G949)</f>
        <v>0</v>
      </c>
      <c r="BO949" s="99">
        <f>SUMIFS(通讯通路门店!$AH:$AH,通讯通路门店!$S:$S,$G949)</f>
        <v>0</v>
      </c>
      <c r="BP949" s="99">
        <f>SUMIFS(通讯通路门店!$AI:$AI,通讯通路门店!$S:$S,$G949)</f>
        <v>0</v>
      </c>
      <c r="BQ949" s="83"/>
    </row>
    <row r="950" spans="1:69">
      <c r="A950" s="99" t="str">
        <f>IFERROR(_xlfn.XLOOKUP($G950,通讯通路门店!$S$4:$S$993933,通讯通路门店!$A$4:$A$993933,0,0),"")</f>
        <v>海南省</v>
      </c>
      <c r="B950" s="99" t="str">
        <f>IFERROR(_xlfn.XLOOKUP($G950,通讯通路门店!$S$4:$S$993933,通讯通路门店!$B$4:$B$993933,0,0),"")</f>
        <v>昌江黎族自治县</v>
      </c>
      <c r="C950" s="99" t="str">
        <f>IFERROR(_xlfn.XLOOKUP($G950,通讯通路门店!$S$4:$S$993933,通讯通路门店!$C$4:$C$993933,0,0),"")</f>
        <v>昌江黎族自治县</v>
      </c>
      <c r="D950" s="99" t="str">
        <f>IFERROR(_xlfn.XLOOKUP($G950,通讯通路门店!$S$4:$S$993933,通讯通路门店!$D$4:$D$993933,0,0),"")</f>
        <v>叉河镇</v>
      </c>
      <c r="E950" s="83"/>
      <c r="F950" s="83"/>
      <c r="G950" s="101"/>
      <c r="H950" s="102">
        <f>IFERROR(_xlfn.XLOOKUP($G950,通讯通路门店!$S$4:$S$993933,通讯通路门店!$R$4:$R$993933,0,0),"")</f>
        <v>0</v>
      </c>
      <c r="I950" s="83"/>
      <c r="J950" s="83"/>
      <c r="K950" s="83"/>
      <c r="L950" s="83"/>
      <c r="M950" s="83"/>
      <c r="N950" s="83"/>
      <c r="O950" s="83"/>
      <c r="P950" s="83"/>
      <c r="Q950" s="83"/>
      <c r="R950" s="83"/>
      <c r="S950" s="83"/>
      <c r="T950" s="83"/>
      <c r="U950" s="99">
        <f>COUNTIF(通讯通路门店!$S:$S,$G950)</f>
        <v>0</v>
      </c>
      <c r="V950" s="99">
        <f>COUNTIFS(通讯通路门店!$S:$S,$G950,通讯通路门店!$J:$J,"综合卖场")</f>
        <v>0</v>
      </c>
      <c r="W950" s="99">
        <f>SUMIFS(通讯通路门店!$AJ:$AJ,通讯通路门店!$S:$S,通讯客户沙盘!$G950)</f>
        <v>0</v>
      </c>
      <c r="X950" s="99">
        <f t="shared" si="70"/>
        <v>0</v>
      </c>
      <c r="Y950" s="99">
        <f>COUNTIFS(通讯通路门店!$S:$S,$G950,通讯通路门店!$J:$J,"荣耀体验店")+COUNTIFS(通讯通路门店!$S:$S,$G950,通讯通路门店!$J:$J,"荣耀授权专卖店")</f>
        <v>0</v>
      </c>
      <c r="Z950" s="99">
        <f>COUNTIFS(通讯通路门店!$S:$S,$G950,通讯通路门店!$J:$J,"VIVO体验店")</f>
        <v>0</v>
      </c>
      <c r="AA950" s="99">
        <f>COUNTIFS(通讯通路门店!$S:$S,$G950,通讯通路门店!$J:$J,"OPPO体验店")</f>
        <v>0</v>
      </c>
      <c r="AB950" s="99">
        <f>COUNTIFS(通讯通路门店!$S:$S,$G950,通讯通路门店!$J:$J,"华为授权体验店")+COUNTIFS(通讯通路门店!$S:$S,$G950,通讯通路门店!$J:$J,"华为堡垒店")</f>
        <v>0</v>
      </c>
      <c r="AC950" s="99">
        <f>COUNTIFS(通讯通路门店!$S:$S,$G950,通讯通路门店!$J:$J,"小米体验店")</f>
        <v>0</v>
      </c>
      <c r="AD950" s="99">
        <f>COUNTIFS(通讯通路门店!$S:$S,$G950,通讯通路门店!$J:$J,"苹果体验店")</f>
        <v>0</v>
      </c>
      <c r="AE950" s="99">
        <f>COUNTIFS(通讯通路门店!$S:$S,$G950,通讯通路门店!$J:$J,"其他品牌专卖店")</f>
        <v>0</v>
      </c>
      <c r="AF950" s="99">
        <f>SUMIFS(通讯通路门店!$BI:$BI,通讯通路门店!$S:$S,$G950)</f>
        <v>0</v>
      </c>
      <c r="AG950" s="99">
        <f>SUMIFS(通讯通路门店!$BH:$BH,通讯通路门店!$S:$S,$G950)</f>
        <v>0</v>
      </c>
      <c r="AH950" s="99">
        <f t="shared" si="71"/>
        <v>0</v>
      </c>
      <c r="AI950" s="99">
        <f>SUMIFS(通讯通路门店!$BB:$BB,通讯通路门店!$S:$S,$G950)</f>
        <v>0</v>
      </c>
      <c r="AJ950" s="99">
        <f>SUMIFS(通讯通路门店!$BE:$BE,通讯通路门店!$S:$S,$G950)</f>
        <v>0</v>
      </c>
      <c r="AK950" s="99">
        <f>SUMIFS(通讯通路门店!$BG:$BG,通讯通路门店!$S:$S,$G950)</f>
        <v>0</v>
      </c>
      <c r="AL950" s="99">
        <f>SUMIFS(通讯通路门店!$BC:$BC,通讯通路门店!$S:$S,$G950)</f>
        <v>0</v>
      </c>
      <c r="AM950" s="99">
        <f>SUMIFS(通讯通路门店!$BD:$BD,通讯通路门店!$S:$S,$G950)</f>
        <v>0</v>
      </c>
      <c r="AN950" s="99">
        <f>SUMIFS(通讯通路门店!$BF:$BF,通讯通路门店!$S:$S,$G950)</f>
        <v>0</v>
      </c>
      <c r="AO950" s="99">
        <f t="shared" si="72"/>
        <v>0</v>
      </c>
      <c r="AP950" s="99">
        <f>SUMIFS(通讯通路门店!$K:$K,通讯通路门店!$S:$S,$G950)</f>
        <v>0</v>
      </c>
      <c r="AQ950" s="83"/>
      <c r="AR950" s="99">
        <f>SUMIFS(通讯通路门店!$T:$T,通讯通路门店!$S:$S,$G950)</f>
        <v>0</v>
      </c>
      <c r="AS950" s="99">
        <f>SUMIFS(通讯通路门店!$U:$U,通讯通路门店!$S:$S,$G950)</f>
        <v>0</v>
      </c>
      <c r="AT950" s="99">
        <f>SUMIFS(通讯通路门店!$V:$V,通讯通路门店!$S:$S,$G950)</f>
        <v>0</v>
      </c>
      <c r="AU950" s="99">
        <f>SUMIFS(通讯通路门店!$W:$W,通讯通路门店!$S:$S,$G950)</f>
        <v>0</v>
      </c>
      <c r="AV950" s="99">
        <f>SUMIFS(通讯通路门店!$Z:$Z,通讯通路门店!$S:$S,$G950)</f>
        <v>0</v>
      </c>
      <c r="AW950" s="99">
        <f>SUMIFS(通讯通路门店!$AB:$AB,通讯通路门店!$S:$S,$G950)</f>
        <v>0</v>
      </c>
      <c r="AX950" s="99">
        <f>SUMIFS(通讯通路门店!$X:$X,通讯通路门店!$S:$S,$G950)</f>
        <v>0</v>
      </c>
      <c r="AY950" s="99">
        <f>SUMIFS(通讯通路门店!$Y:$Y,通讯通路门店!$S:$S,$G950)</f>
        <v>0</v>
      </c>
      <c r="AZ950" s="99">
        <f>SUMIFS(通讯通路门店!$AA:$AA,通讯通路门店!$S:$S,$G950)</f>
        <v>0</v>
      </c>
      <c r="BA950" s="99">
        <f t="shared" si="73"/>
        <v>0</v>
      </c>
      <c r="BB950" s="99">
        <f t="shared" si="74"/>
        <v>0</v>
      </c>
      <c r="BC950" s="99">
        <f>SUMIFS(通讯通路门店!$W:$W,通讯通路门店!$S:$S,$G950,通讯通路门店!$J:$J,"荣耀体验店")+SUMIFS(通讯通路门店!$W:$W,通讯通路门店!$S:$S,$G950,通讯通路门店!$J:$J,"荣耀授权专卖店")</f>
        <v>0</v>
      </c>
      <c r="BD950" s="99">
        <f>SUMIFS(通讯通路门店!$Z:$Z,通讯通路门店!$S:$S,$G950,通讯通路门店!$J:$J,"VIVO体验店")</f>
        <v>0</v>
      </c>
      <c r="BE950" s="99">
        <f>SUMIFS(通讯通路门店!$AB:$AB,通讯通路门店!$S:$S,$G950,通讯通路门店!$J:$J,"OPPO体验店")</f>
        <v>0</v>
      </c>
      <c r="BF950" s="99">
        <f>SUMIFS(通讯通路门店!$X:$X,通讯通路门店!$S:$S,$G950,通讯通路门店!$J:$J,"华为授权体验店")+SUMIFS(通讯通路门店!$AA:$AA,通讯通路门店!$S:$S,$G950,通讯通路门店!$J:$J,"华为堡垒店")</f>
        <v>0</v>
      </c>
      <c r="BG950" s="99">
        <f>SUMIFS(通讯通路门店!$Y:$Y,通讯通路门店!$S:$S,$G950,通讯通路门店!$J:$J,"小米体验店")</f>
        <v>0</v>
      </c>
      <c r="BH950" s="99">
        <f>SUMIFS(通讯通路门店!$AA:$AA,通讯通路门店!$S:$S,$G950,通讯通路门店!$J:$J,"苹果体验店")</f>
        <v>0</v>
      </c>
      <c r="BI950" s="99">
        <f>SUMIFS(通讯通路门店!$K:$K,通讯通路门店!$S:$S,$G950,通讯通路门店!$J:$J,"其他品牌专卖店")</f>
        <v>0</v>
      </c>
      <c r="BJ950" s="99">
        <f>SUMIFS(通讯通路门店!$AC:$AC,通讯通路门店!$S:$S,$G950)</f>
        <v>0</v>
      </c>
      <c r="BK950" s="99">
        <f>SUMIFS(通讯通路门店!$AD:$AD,通讯通路门店!$S:$S,$G950)</f>
        <v>0</v>
      </c>
      <c r="BL950" s="99">
        <f>SUMIFS(通讯通路门店!$AE:$AE,通讯通路门店!$S:$S,$G950)</f>
        <v>0</v>
      </c>
      <c r="BM950" s="99">
        <f>SUMIFS(通讯通路门店!$AF:$AF,通讯通路门店!$S:$S,$G950)</f>
        <v>0</v>
      </c>
      <c r="BN950" s="99">
        <f>SUMIFS(通讯通路门店!$AG:$AG,通讯通路门店!$S:$S,$G950)</f>
        <v>0</v>
      </c>
      <c r="BO950" s="99">
        <f>SUMIFS(通讯通路门店!$AH:$AH,通讯通路门店!$S:$S,$G950)</f>
        <v>0</v>
      </c>
      <c r="BP950" s="99">
        <f>SUMIFS(通讯通路门店!$AI:$AI,通讯通路门店!$S:$S,$G950)</f>
        <v>0</v>
      </c>
      <c r="BQ950" s="83"/>
    </row>
    <row r="951" spans="1:69">
      <c r="A951" s="99" t="str">
        <f>IFERROR(_xlfn.XLOOKUP($G951,通讯通路门店!$S$4:$S$993933,通讯通路门店!$A$4:$A$993933,0,0),"")</f>
        <v>海南省</v>
      </c>
      <c r="B951" s="99" t="str">
        <f>IFERROR(_xlfn.XLOOKUP($G951,通讯通路门店!$S$4:$S$993933,通讯通路门店!$B$4:$B$993933,0,0),"")</f>
        <v>昌江黎族自治县</v>
      </c>
      <c r="C951" s="99" t="str">
        <f>IFERROR(_xlfn.XLOOKUP($G951,通讯通路门店!$S$4:$S$993933,通讯通路门店!$C$4:$C$993933,0,0),"")</f>
        <v>昌江黎族自治县</v>
      </c>
      <c r="D951" s="99" t="str">
        <f>IFERROR(_xlfn.XLOOKUP($G951,通讯通路门店!$S$4:$S$993933,通讯通路门店!$D$4:$D$993933,0,0),"")</f>
        <v>叉河镇</v>
      </c>
      <c r="E951" s="83"/>
      <c r="F951" s="83"/>
      <c r="G951" s="101"/>
      <c r="H951" s="102">
        <f>IFERROR(_xlfn.XLOOKUP($G951,通讯通路门店!$S$4:$S$993933,通讯通路门店!$R$4:$R$993933,0,0),"")</f>
        <v>0</v>
      </c>
      <c r="I951" s="83"/>
      <c r="J951" s="83"/>
      <c r="K951" s="83"/>
      <c r="L951" s="83"/>
      <c r="M951" s="83"/>
      <c r="N951" s="83"/>
      <c r="O951" s="83"/>
      <c r="P951" s="83"/>
      <c r="Q951" s="83"/>
      <c r="R951" s="83"/>
      <c r="S951" s="83"/>
      <c r="T951" s="83"/>
      <c r="U951" s="99">
        <f>COUNTIF(通讯通路门店!$S:$S,$G951)</f>
        <v>0</v>
      </c>
      <c r="V951" s="99">
        <f>COUNTIFS(通讯通路门店!$S:$S,$G951,通讯通路门店!$J:$J,"综合卖场")</f>
        <v>0</v>
      </c>
      <c r="W951" s="99">
        <f>SUMIFS(通讯通路门店!$AJ:$AJ,通讯通路门店!$S:$S,通讯客户沙盘!$G951)</f>
        <v>0</v>
      </c>
      <c r="X951" s="99">
        <f t="shared" si="70"/>
        <v>0</v>
      </c>
      <c r="Y951" s="99">
        <f>COUNTIFS(通讯通路门店!$S:$S,$G951,通讯通路门店!$J:$J,"荣耀体验店")+COUNTIFS(通讯通路门店!$S:$S,$G951,通讯通路门店!$J:$J,"荣耀授权专卖店")</f>
        <v>0</v>
      </c>
      <c r="Z951" s="99">
        <f>COUNTIFS(通讯通路门店!$S:$S,$G951,通讯通路门店!$J:$J,"VIVO体验店")</f>
        <v>0</v>
      </c>
      <c r="AA951" s="99">
        <f>COUNTIFS(通讯通路门店!$S:$S,$G951,通讯通路门店!$J:$J,"OPPO体验店")</f>
        <v>0</v>
      </c>
      <c r="AB951" s="99">
        <f>COUNTIFS(通讯通路门店!$S:$S,$G951,通讯通路门店!$J:$J,"华为授权体验店")+COUNTIFS(通讯通路门店!$S:$S,$G951,通讯通路门店!$J:$J,"华为堡垒店")</f>
        <v>0</v>
      </c>
      <c r="AC951" s="99">
        <f>COUNTIFS(通讯通路门店!$S:$S,$G951,通讯通路门店!$J:$J,"小米体验店")</f>
        <v>0</v>
      </c>
      <c r="AD951" s="99">
        <f>COUNTIFS(通讯通路门店!$S:$S,$G951,通讯通路门店!$J:$J,"苹果体验店")</f>
        <v>0</v>
      </c>
      <c r="AE951" s="99">
        <f>COUNTIFS(通讯通路门店!$S:$S,$G951,通讯通路门店!$J:$J,"其他品牌专卖店")</f>
        <v>0</v>
      </c>
      <c r="AF951" s="99">
        <f>SUMIFS(通讯通路门店!$BI:$BI,通讯通路门店!$S:$S,$G951)</f>
        <v>0</v>
      </c>
      <c r="AG951" s="99">
        <f>SUMIFS(通讯通路门店!$BH:$BH,通讯通路门店!$S:$S,$G951)</f>
        <v>0</v>
      </c>
      <c r="AH951" s="99">
        <f t="shared" si="71"/>
        <v>0</v>
      </c>
      <c r="AI951" s="99">
        <f>SUMIFS(通讯通路门店!$BB:$BB,通讯通路门店!$S:$S,$G951)</f>
        <v>0</v>
      </c>
      <c r="AJ951" s="99">
        <f>SUMIFS(通讯通路门店!$BE:$BE,通讯通路门店!$S:$S,$G951)</f>
        <v>0</v>
      </c>
      <c r="AK951" s="99">
        <f>SUMIFS(通讯通路门店!$BG:$BG,通讯通路门店!$S:$S,$G951)</f>
        <v>0</v>
      </c>
      <c r="AL951" s="99">
        <f>SUMIFS(通讯通路门店!$BC:$BC,通讯通路门店!$S:$S,$G951)</f>
        <v>0</v>
      </c>
      <c r="AM951" s="99">
        <f>SUMIFS(通讯通路门店!$BD:$BD,通讯通路门店!$S:$S,$G951)</f>
        <v>0</v>
      </c>
      <c r="AN951" s="99">
        <f>SUMIFS(通讯通路门店!$BF:$BF,通讯通路门店!$S:$S,$G951)</f>
        <v>0</v>
      </c>
      <c r="AO951" s="99">
        <f t="shared" si="72"/>
        <v>0</v>
      </c>
      <c r="AP951" s="99">
        <f>SUMIFS(通讯通路门店!$K:$K,通讯通路门店!$S:$S,$G951)</f>
        <v>0</v>
      </c>
      <c r="AQ951" s="83"/>
      <c r="AR951" s="99">
        <f>SUMIFS(通讯通路门店!$T:$T,通讯通路门店!$S:$S,$G951)</f>
        <v>0</v>
      </c>
      <c r="AS951" s="99">
        <f>SUMIFS(通讯通路门店!$U:$U,通讯通路门店!$S:$S,$G951)</f>
        <v>0</v>
      </c>
      <c r="AT951" s="99">
        <f>SUMIFS(通讯通路门店!$V:$V,通讯通路门店!$S:$S,$G951)</f>
        <v>0</v>
      </c>
      <c r="AU951" s="99">
        <f>SUMIFS(通讯通路门店!$W:$W,通讯通路门店!$S:$S,$G951)</f>
        <v>0</v>
      </c>
      <c r="AV951" s="99">
        <f>SUMIFS(通讯通路门店!$Z:$Z,通讯通路门店!$S:$S,$G951)</f>
        <v>0</v>
      </c>
      <c r="AW951" s="99">
        <f>SUMIFS(通讯通路门店!$AB:$AB,通讯通路门店!$S:$S,$G951)</f>
        <v>0</v>
      </c>
      <c r="AX951" s="99">
        <f>SUMIFS(通讯通路门店!$X:$X,通讯通路门店!$S:$S,$G951)</f>
        <v>0</v>
      </c>
      <c r="AY951" s="99">
        <f>SUMIFS(通讯通路门店!$Y:$Y,通讯通路门店!$S:$S,$G951)</f>
        <v>0</v>
      </c>
      <c r="AZ951" s="99">
        <f>SUMIFS(通讯通路门店!$AA:$AA,通讯通路门店!$S:$S,$G951)</f>
        <v>0</v>
      </c>
      <c r="BA951" s="99">
        <f t="shared" si="73"/>
        <v>0</v>
      </c>
      <c r="BB951" s="99">
        <f t="shared" si="74"/>
        <v>0</v>
      </c>
      <c r="BC951" s="99">
        <f>SUMIFS(通讯通路门店!$W:$W,通讯通路门店!$S:$S,$G951,通讯通路门店!$J:$J,"荣耀体验店")+SUMIFS(通讯通路门店!$W:$W,通讯通路门店!$S:$S,$G951,通讯通路门店!$J:$J,"荣耀授权专卖店")</f>
        <v>0</v>
      </c>
      <c r="BD951" s="99">
        <f>SUMIFS(通讯通路门店!$Z:$Z,通讯通路门店!$S:$S,$G951,通讯通路门店!$J:$J,"VIVO体验店")</f>
        <v>0</v>
      </c>
      <c r="BE951" s="99">
        <f>SUMIFS(通讯通路门店!$AB:$AB,通讯通路门店!$S:$S,$G951,通讯通路门店!$J:$J,"OPPO体验店")</f>
        <v>0</v>
      </c>
      <c r="BF951" s="99">
        <f>SUMIFS(通讯通路门店!$X:$X,通讯通路门店!$S:$S,$G951,通讯通路门店!$J:$J,"华为授权体验店")+SUMIFS(通讯通路门店!$AA:$AA,通讯通路门店!$S:$S,$G951,通讯通路门店!$J:$J,"华为堡垒店")</f>
        <v>0</v>
      </c>
      <c r="BG951" s="99">
        <f>SUMIFS(通讯通路门店!$Y:$Y,通讯通路门店!$S:$S,$G951,通讯通路门店!$J:$J,"小米体验店")</f>
        <v>0</v>
      </c>
      <c r="BH951" s="99">
        <f>SUMIFS(通讯通路门店!$AA:$AA,通讯通路门店!$S:$S,$G951,通讯通路门店!$J:$J,"苹果体验店")</f>
        <v>0</v>
      </c>
      <c r="BI951" s="99">
        <f>SUMIFS(通讯通路门店!$K:$K,通讯通路门店!$S:$S,$G951,通讯通路门店!$J:$J,"其他品牌专卖店")</f>
        <v>0</v>
      </c>
      <c r="BJ951" s="99">
        <f>SUMIFS(通讯通路门店!$AC:$AC,通讯通路门店!$S:$S,$G951)</f>
        <v>0</v>
      </c>
      <c r="BK951" s="99">
        <f>SUMIFS(通讯通路门店!$AD:$AD,通讯通路门店!$S:$S,$G951)</f>
        <v>0</v>
      </c>
      <c r="BL951" s="99">
        <f>SUMIFS(通讯通路门店!$AE:$AE,通讯通路门店!$S:$S,$G951)</f>
        <v>0</v>
      </c>
      <c r="BM951" s="99">
        <f>SUMIFS(通讯通路门店!$AF:$AF,通讯通路门店!$S:$S,$G951)</f>
        <v>0</v>
      </c>
      <c r="BN951" s="99">
        <f>SUMIFS(通讯通路门店!$AG:$AG,通讯通路门店!$S:$S,$G951)</f>
        <v>0</v>
      </c>
      <c r="BO951" s="99">
        <f>SUMIFS(通讯通路门店!$AH:$AH,通讯通路门店!$S:$S,$G951)</f>
        <v>0</v>
      </c>
      <c r="BP951" s="99">
        <f>SUMIFS(通讯通路门店!$AI:$AI,通讯通路门店!$S:$S,$G951)</f>
        <v>0</v>
      </c>
      <c r="BQ951" s="83"/>
    </row>
    <row r="952" spans="1:69">
      <c r="A952" s="99" t="str">
        <f>IFERROR(_xlfn.XLOOKUP($G952,通讯通路门店!$S$4:$S$993933,通讯通路门店!$A$4:$A$993933,0,0),"")</f>
        <v>海南省</v>
      </c>
      <c r="B952" s="99" t="str">
        <f>IFERROR(_xlfn.XLOOKUP($G952,通讯通路门店!$S$4:$S$993933,通讯通路门店!$B$4:$B$993933,0,0),"")</f>
        <v>昌江黎族自治县</v>
      </c>
      <c r="C952" s="99" t="str">
        <f>IFERROR(_xlfn.XLOOKUP($G952,通讯通路门店!$S$4:$S$993933,通讯通路门店!$C$4:$C$993933,0,0),"")</f>
        <v>昌江黎族自治县</v>
      </c>
      <c r="D952" s="99" t="str">
        <f>IFERROR(_xlfn.XLOOKUP($G952,通讯通路门店!$S$4:$S$993933,通讯通路门店!$D$4:$D$993933,0,0),"")</f>
        <v>叉河镇</v>
      </c>
      <c r="E952" s="83"/>
      <c r="F952" s="83"/>
      <c r="G952" s="101"/>
      <c r="H952" s="102">
        <f>IFERROR(_xlfn.XLOOKUP($G952,通讯通路门店!$S$4:$S$993933,通讯通路门店!$R$4:$R$993933,0,0),"")</f>
        <v>0</v>
      </c>
      <c r="I952" s="83"/>
      <c r="J952" s="83"/>
      <c r="K952" s="83"/>
      <c r="L952" s="83"/>
      <c r="M952" s="83"/>
      <c r="N952" s="83"/>
      <c r="O952" s="83"/>
      <c r="P952" s="83"/>
      <c r="Q952" s="83"/>
      <c r="R952" s="83"/>
      <c r="S952" s="83"/>
      <c r="T952" s="83"/>
      <c r="U952" s="99">
        <f>COUNTIF(通讯通路门店!$S:$S,$G952)</f>
        <v>0</v>
      </c>
      <c r="V952" s="99">
        <f>COUNTIFS(通讯通路门店!$S:$S,$G952,通讯通路门店!$J:$J,"综合卖场")</f>
        <v>0</v>
      </c>
      <c r="W952" s="99">
        <f>SUMIFS(通讯通路门店!$AJ:$AJ,通讯通路门店!$S:$S,通讯客户沙盘!$G952)</f>
        <v>0</v>
      </c>
      <c r="X952" s="99">
        <f t="shared" si="70"/>
        <v>0</v>
      </c>
      <c r="Y952" s="99">
        <f>COUNTIFS(通讯通路门店!$S:$S,$G952,通讯通路门店!$J:$J,"荣耀体验店")+COUNTIFS(通讯通路门店!$S:$S,$G952,通讯通路门店!$J:$J,"荣耀授权专卖店")</f>
        <v>0</v>
      </c>
      <c r="Z952" s="99">
        <f>COUNTIFS(通讯通路门店!$S:$S,$G952,通讯通路门店!$J:$J,"VIVO体验店")</f>
        <v>0</v>
      </c>
      <c r="AA952" s="99">
        <f>COUNTIFS(通讯通路门店!$S:$S,$G952,通讯通路门店!$J:$J,"OPPO体验店")</f>
        <v>0</v>
      </c>
      <c r="AB952" s="99">
        <f>COUNTIFS(通讯通路门店!$S:$S,$G952,通讯通路门店!$J:$J,"华为授权体验店")+COUNTIFS(通讯通路门店!$S:$S,$G952,通讯通路门店!$J:$J,"华为堡垒店")</f>
        <v>0</v>
      </c>
      <c r="AC952" s="99">
        <f>COUNTIFS(通讯通路门店!$S:$S,$G952,通讯通路门店!$J:$J,"小米体验店")</f>
        <v>0</v>
      </c>
      <c r="AD952" s="99">
        <f>COUNTIFS(通讯通路门店!$S:$S,$G952,通讯通路门店!$J:$J,"苹果体验店")</f>
        <v>0</v>
      </c>
      <c r="AE952" s="99">
        <f>COUNTIFS(通讯通路门店!$S:$S,$G952,通讯通路门店!$J:$J,"其他品牌专卖店")</f>
        <v>0</v>
      </c>
      <c r="AF952" s="99">
        <f>SUMIFS(通讯通路门店!$BI:$BI,通讯通路门店!$S:$S,$G952)</f>
        <v>0</v>
      </c>
      <c r="AG952" s="99">
        <f>SUMIFS(通讯通路门店!$BH:$BH,通讯通路门店!$S:$S,$G952)</f>
        <v>0</v>
      </c>
      <c r="AH952" s="99">
        <f t="shared" si="71"/>
        <v>0</v>
      </c>
      <c r="AI952" s="99">
        <f>SUMIFS(通讯通路门店!$BB:$BB,通讯通路门店!$S:$S,$G952)</f>
        <v>0</v>
      </c>
      <c r="AJ952" s="99">
        <f>SUMIFS(通讯通路门店!$BE:$BE,通讯通路门店!$S:$S,$G952)</f>
        <v>0</v>
      </c>
      <c r="AK952" s="99">
        <f>SUMIFS(通讯通路门店!$BG:$BG,通讯通路门店!$S:$S,$G952)</f>
        <v>0</v>
      </c>
      <c r="AL952" s="99">
        <f>SUMIFS(通讯通路门店!$BC:$BC,通讯通路门店!$S:$S,$G952)</f>
        <v>0</v>
      </c>
      <c r="AM952" s="99">
        <f>SUMIFS(通讯通路门店!$BD:$BD,通讯通路门店!$S:$S,$G952)</f>
        <v>0</v>
      </c>
      <c r="AN952" s="99">
        <f>SUMIFS(通讯通路门店!$BF:$BF,通讯通路门店!$S:$S,$G952)</f>
        <v>0</v>
      </c>
      <c r="AO952" s="99">
        <f t="shared" si="72"/>
        <v>0</v>
      </c>
      <c r="AP952" s="99">
        <f>SUMIFS(通讯通路门店!$K:$K,通讯通路门店!$S:$S,$G952)</f>
        <v>0</v>
      </c>
      <c r="AQ952" s="83"/>
      <c r="AR952" s="99">
        <f>SUMIFS(通讯通路门店!$T:$T,通讯通路门店!$S:$S,$G952)</f>
        <v>0</v>
      </c>
      <c r="AS952" s="99">
        <f>SUMIFS(通讯通路门店!$U:$U,通讯通路门店!$S:$S,$G952)</f>
        <v>0</v>
      </c>
      <c r="AT952" s="99">
        <f>SUMIFS(通讯通路门店!$V:$V,通讯通路门店!$S:$S,$G952)</f>
        <v>0</v>
      </c>
      <c r="AU952" s="99">
        <f>SUMIFS(通讯通路门店!$W:$W,通讯通路门店!$S:$S,$G952)</f>
        <v>0</v>
      </c>
      <c r="AV952" s="99">
        <f>SUMIFS(通讯通路门店!$Z:$Z,通讯通路门店!$S:$S,$G952)</f>
        <v>0</v>
      </c>
      <c r="AW952" s="99">
        <f>SUMIFS(通讯通路门店!$AB:$AB,通讯通路门店!$S:$S,$G952)</f>
        <v>0</v>
      </c>
      <c r="AX952" s="99">
        <f>SUMIFS(通讯通路门店!$X:$X,通讯通路门店!$S:$S,$G952)</f>
        <v>0</v>
      </c>
      <c r="AY952" s="99">
        <f>SUMIFS(通讯通路门店!$Y:$Y,通讯通路门店!$S:$S,$G952)</f>
        <v>0</v>
      </c>
      <c r="AZ952" s="99">
        <f>SUMIFS(通讯通路门店!$AA:$AA,通讯通路门店!$S:$S,$G952)</f>
        <v>0</v>
      </c>
      <c r="BA952" s="99">
        <f t="shared" si="73"/>
        <v>0</v>
      </c>
      <c r="BB952" s="99">
        <f t="shared" si="74"/>
        <v>0</v>
      </c>
      <c r="BC952" s="99">
        <f>SUMIFS(通讯通路门店!$W:$W,通讯通路门店!$S:$S,$G952,通讯通路门店!$J:$J,"荣耀体验店")+SUMIFS(通讯通路门店!$W:$W,通讯通路门店!$S:$S,$G952,通讯通路门店!$J:$J,"荣耀授权专卖店")</f>
        <v>0</v>
      </c>
      <c r="BD952" s="99">
        <f>SUMIFS(通讯通路门店!$Z:$Z,通讯通路门店!$S:$S,$G952,通讯通路门店!$J:$J,"VIVO体验店")</f>
        <v>0</v>
      </c>
      <c r="BE952" s="99">
        <f>SUMIFS(通讯通路门店!$AB:$AB,通讯通路门店!$S:$S,$G952,通讯通路门店!$J:$J,"OPPO体验店")</f>
        <v>0</v>
      </c>
      <c r="BF952" s="99">
        <f>SUMIFS(通讯通路门店!$X:$X,通讯通路门店!$S:$S,$G952,通讯通路门店!$J:$J,"华为授权体验店")+SUMIFS(通讯通路门店!$AA:$AA,通讯通路门店!$S:$S,$G952,通讯通路门店!$J:$J,"华为堡垒店")</f>
        <v>0</v>
      </c>
      <c r="BG952" s="99">
        <f>SUMIFS(通讯通路门店!$Y:$Y,通讯通路门店!$S:$S,$G952,通讯通路门店!$J:$J,"小米体验店")</f>
        <v>0</v>
      </c>
      <c r="BH952" s="99">
        <f>SUMIFS(通讯通路门店!$AA:$AA,通讯通路门店!$S:$S,$G952,通讯通路门店!$J:$J,"苹果体验店")</f>
        <v>0</v>
      </c>
      <c r="BI952" s="99">
        <f>SUMIFS(通讯通路门店!$K:$K,通讯通路门店!$S:$S,$G952,通讯通路门店!$J:$J,"其他品牌专卖店")</f>
        <v>0</v>
      </c>
      <c r="BJ952" s="99">
        <f>SUMIFS(通讯通路门店!$AC:$AC,通讯通路门店!$S:$S,$G952)</f>
        <v>0</v>
      </c>
      <c r="BK952" s="99">
        <f>SUMIFS(通讯通路门店!$AD:$AD,通讯通路门店!$S:$S,$G952)</f>
        <v>0</v>
      </c>
      <c r="BL952" s="99">
        <f>SUMIFS(通讯通路门店!$AE:$AE,通讯通路门店!$S:$S,$G952)</f>
        <v>0</v>
      </c>
      <c r="BM952" s="99">
        <f>SUMIFS(通讯通路门店!$AF:$AF,通讯通路门店!$S:$S,$G952)</f>
        <v>0</v>
      </c>
      <c r="BN952" s="99">
        <f>SUMIFS(通讯通路门店!$AG:$AG,通讯通路门店!$S:$S,$G952)</f>
        <v>0</v>
      </c>
      <c r="BO952" s="99">
        <f>SUMIFS(通讯通路门店!$AH:$AH,通讯通路门店!$S:$S,$G952)</f>
        <v>0</v>
      </c>
      <c r="BP952" s="99">
        <f>SUMIFS(通讯通路门店!$AI:$AI,通讯通路门店!$S:$S,$G952)</f>
        <v>0</v>
      </c>
      <c r="BQ952" s="83"/>
    </row>
    <row r="953" spans="1:69">
      <c r="A953" s="99" t="str">
        <f>IFERROR(_xlfn.XLOOKUP($G953,通讯通路门店!$S$4:$S$993933,通讯通路门店!$A$4:$A$993933,0,0),"")</f>
        <v>海南省</v>
      </c>
      <c r="B953" s="99" t="str">
        <f>IFERROR(_xlfn.XLOOKUP($G953,通讯通路门店!$S$4:$S$993933,通讯通路门店!$B$4:$B$993933,0,0),"")</f>
        <v>昌江黎族自治县</v>
      </c>
      <c r="C953" s="99" t="str">
        <f>IFERROR(_xlfn.XLOOKUP($G953,通讯通路门店!$S$4:$S$993933,通讯通路门店!$C$4:$C$993933,0,0),"")</f>
        <v>昌江黎族自治县</v>
      </c>
      <c r="D953" s="99" t="str">
        <f>IFERROR(_xlfn.XLOOKUP($G953,通讯通路门店!$S$4:$S$993933,通讯通路门店!$D$4:$D$993933,0,0),"")</f>
        <v>叉河镇</v>
      </c>
      <c r="E953" s="83"/>
      <c r="F953" s="83"/>
      <c r="G953" s="101"/>
      <c r="H953" s="102">
        <f>IFERROR(_xlfn.XLOOKUP($G953,通讯通路门店!$S$4:$S$993933,通讯通路门店!$R$4:$R$993933,0,0),"")</f>
        <v>0</v>
      </c>
      <c r="I953" s="83"/>
      <c r="J953" s="83"/>
      <c r="K953" s="83"/>
      <c r="L953" s="83"/>
      <c r="M953" s="83"/>
      <c r="N953" s="83"/>
      <c r="O953" s="83"/>
      <c r="P953" s="83"/>
      <c r="Q953" s="83"/>
      <c r="R953" s="83"/>
      <c r="S953" s="83"/>
      <c r="T953" s="83"/>
      <c r="U953" s="99">
        <f>COUNTIF(通讯通路门店!$S:$S,$G953)</f>
        <v>0</v>
      </c>
      <c r="V953" s="99">
        <f>COUNTIFS(通讯通路门店!$S:$S,$G953,通讯通路门店!$J:$J,"综合卖场")</f>
        <v>0</v>
      </c>
      <c r="W953" s="99">
        <f>SUMIFS(通讯通路门店!$AJ:$AJ,通讯通路门店!$S:$S,通讯客户沙盘!$G953)</f>
        <v>0</v>
      </c>
      <c r="X953" s="99">
        <f t="shared" si="70"/>
        <v>0</v>
      </c>
      <c r="Y953" s="99">
        <f>COUNTIFS(通讯通路门店!$S:$S,$G953,通讯通路门店!$J:$J,"荣耀体验店")+COUNTIFS(通讯通路门店!$S:$S,$G953,通讯通路门店!$J:$J,"荣耀授权专卖店")</f>
        <v>0</v>
      </c>
      <c r="Z953" s="99">
        <f>COUNTIFS(通讯通路门店!$S:$S,$G953,通讯通路门店!$J:$J,"VIVO体验店")</f>
        <v>0</v>
      </c>
      <c r="AA953" s="99">
        <f>COUNTIFS(通讯通路门店!$S:$S,$G953,通讯通路门店!$J:$J,"OPPO体验店")</f>
        <v>0</v>
      </c>
      <c r="AB953" s="99">
        <f>COUNTIFS(通讯通路门店!$S:$S,$G953,通讯通路门店!$J:$J,"华为授权体验店")+COUNTIFS(通讯通路门店!$S:$S,$G953,通讯通路门店!$J:$J,"华为堡垒店")</f>
        <v>0</v>
      </c>
      <c r="AC953" s="99">
        <f>COUNTIFS(通讯通路门店!$S:$S,$G953,通讯通路门店!$J:$J,"小米体验店")</f>
        <v>0</v>
      </c>
      <c r="AD953" s="99">
        <f>COUNTIFS(通讯通路门店!$S:$S,$G953,通讯通路门店!$J:$J,"苹果体验店")</f>
        <v>0</v>
      </c>
      <c r="AE953" s="99">
        <f>COUNTIFS(通讯通路门店!$S:$S,$G953,通讯通路门店!$J:$J,"其他品牌专卖店")</f>
        <v>0</v>
      </c>
      <c r="AF953" s="99">
        <f>SUMIFS(通讯通路门店!$BI:$BI,通讯通路门店!$S:$S,$G953)</f>
        <v>0</v>
      </c>
      <c r="AG953" s="99">
        <f>SUMIFS(通讯通路门店!$BH:$BH,通讯通路门店!$S:$S,$G953)</f>
        <v>0</v>
      </c>
      <c r="AH953" s="99">
        <f t="shared" si="71"/>
        <v>0</v>
      </c>
      <c r="AI953" s="99">
        <f>SUMIFS(通讯通路门店!$BB:$BB,通讯通路门店!$S:$S,$G953)</f>
        <v>0</v>
      </c>
      <c r="AJ953" s="99">
        <f>SUMIFS(通讯通路门店!$BE:$BE,通讯通路门店!$S:$S,$G953)</f>
        <v>0</v>
      </c>
      <c r="AK953" s="99">
        <f>SUMIFS(通讯通路门店!$BG:$BG,通讯通路门店!$S:$S,$G953)</f>
        <v>0</v>
      </c>
      <c r="AL953" s="99">
        <f>SUMIFS(通讯通路门店!$BC:$BC,通讯通路门店!$S:$S,$G953)</f>
        <v>0</v>
      </c>
      <c r="AM953" s="99">
        <f>SUMIFS(通讯通路门店!$BD:$BD,通讯通路门店!$S:$S,$G953)</f>
        <v>0</v>
      </c>
      <c r="AN953" s="99">
        <f>SUMIFS(通讯通路门店!$BF:$BF,通讯通路门店!$S:$S,$G953)</f>
        <v>0</v>
      </c>
      <c r="AO953" s="99">
        <f t="shared" si="72"/>
        <v>0</v>
      </c>
      <c r="AP953" s="99">
        <f>SUMIFS(通讯通路门店!$K:$K,通讯通路门店!$S:$S,$G953)</f>
        <v>0</v>
      </c>
      <c r="AQ953" s="83"/>
      <c r="AR953" s="99">
        <f>SUMIFS(通讯通路门店!$T:$T,通讯通路门店!$S:$S,$G953)</f>
        <v>0</v>
      </c>
      <c r="AS953" s="99">
        <f>SUMIFS(通讯通路门店!$U:$U,通讯通路门店!$S:$S,$G953)</f>
        <v>0</v>
      </c>
      <c r="AT953" s="99">
        <f>SUMIFS(通讯通路门店!$V:$V,通讯通路门店!$S:$S,$G953)</f>
        <v>0</v>
      </c>
      <c r="AU953" s="99">
        <f>SUMIFS(通讯通路门店!$W:$W,通讯通路门店!$S:$S,$G953)</f>
        <v>0</v>
      </c>
      <c r="AV953" s="99">
        <f>SUMIFS(通讯通路门店!$Z:$Z,通讯通路门店!$S:$S,$G953)</f>
        <v>0</v>
      </c>
      <c r="AW953" s="99">
        <f>SUMIFS(通讯通路门店!$AB:$AB,通讯通路门店!$S:$S,$G953)</f>
        <v>0</v>
      </c>
      <c r="AX953" s="99">
        <f>SUMIFS(通讯通路门店!$X:$X,通讯通路门店!$S:$S,$G953)</f>
        <v>0</v>
      </c>
      <c r="AY953" s="99">
        <f>SUMIFS(通讯通路门店!$Y:$Y,通讯通路门店!$S:$S,$G953)</f>
        <v>0</v>
      </c>
      <c r="AZ953" s="99">
        <f>SUMIFS(通讯通路门店!$AA:$AA,通讯通路门店!$S:$S,$G953)</f>
        <v>0</v>
      </c>
      <c r="BA953" s="99">
        <f t="shared" si="73"/>
        <v>0</v>
      </c>
      <c r="BB953" s="99">
        <f t="shared" si="74"/>
        <v>0</v>
      </c>
      <c r="BC953" s="99">
        <f>SUMIFS(通讯通路门店!$W:$W,通讯通路门店!$S:$S,$G953,通讯通路门店!$J:$J,"荣耀体验店")+SUMIFS(通讯通路门店!$W:$W,通讯通路门店!$S:$S,$G953,通讯通路门店!$J:$J,"荣耀授权专卖店")</f>
        <v>0</v>
      </c>
      <c r="BD953" s="99">
        <f>SUMIFS(通讯通路门店!$Z:$Z,通讯通路门店!$S:$S,$G953,通讯通路门店!$J:$J,"VIVO体验店")</f>
        <v>0</v>
      </c>
      <c r="BE953" s="99">
        <f>SUMIFS(通讯通路门店!$AB:$AB,通讯通路门店!$S:$S,$G953,通讯通路门店!$J:$J,"OPPO体验店")</f>
        <v>0</v>
      </c>
      <c r="BF953" s="99">
        <f>SUMIFS(通讯通路门店!$X:$X,通讯通路门店!$S:$S,$G953,通讯通路门店!$J:$J,"华为授权体验店")+SUMIFS(通讯通路门店!$AA:$AA,通讯通路门店!$S:$S,$G953,通讯通路门店!$J:$J,"华为堡垒店")</f>
        <v>0</v>
      </c>
      <c r="BG953" s="99">
        <f>SUMIFS(通讯通路门店!$Y:$Y,通讯通路门店!$S:$S,$G953,通讯通路门店!$J:$J,"小米体验店")</f>
        <v>0</v>
      </c>
      <c r="BH953" s="99">
        <f>SUMIFS(通讯通路门店!$AA:$AA,通讯通路门店!$S:$S,$G953,通讯通路门店!$J:$J,"苹果体验店")</f>
        <v>0</v>
      </c>
      <c r="BI953" s="99">
        <f>SUMIFS(通讯通路门店!$K:$K,通讯通路门店!$S:$S,$G953,通讯通路门店!$J:$J,"其他品牌专卖店")</f>
        <v>0</v>
      </c>
      <c r="BJ953" s="99">
        <f>SUMIFS(通讯通路门店!$AC:$AC,通讯通路门店!$S:$S,$G953)</f>
        <v>0</v>
      </c>
      <c r="BK953" s="99">
        <f>SUMIFS(通讯通路门店!$AD:$AD,通讯通路门店!$S:$S,$G953)</f>
        <v>0</v>
      </c>
      <c r="BL953" s="99">
        <f>SUMIFS(通讯通路门店!$AE:$AE,通讯通路门店!$S:$S,$G953)</f>
        <v>0</v>
      </c>
      <c r="BM953" s="99">
        <f>SUMIFS(通讯通路门店!$AF:$AF,通讯通路门店!$S:$S,$G953)</f>
        <v>0</v>
      </c>
      <c r="BN953" s="99">
        <f>SUMIFS(通讯通路门店!$AG:$AG,通讯通路门店!$S:$S,$G953)</f>
        <v>0</v>
      </c>
      <c r="BO953" s="99">
        <f>SUMIFS(通讯通路门店!$AH:$AH,通讯通路门店!$S:$S,$G953)</f>
        <v>0</v>
      </c>
      <c r="BP953" s="99">
        <f>SUMIFS(通讯通路门店!$AI:$AI,通讯通路门店!$S:$S,$G953)</f>
        <v>0</v>
      </c>
      <c r="BQ953" s="83"/>
    </row>
    <row r="954" spans="1:69">
      <c r="A954" s="99" t="str">
        <f>IFERROR(_xlfn.XLOOKUP($G954,通讯通路门店!$S$4:$S$993933,通讯通路门店!$A$4:$A$993933,0,0),"")</f>
        <v>海南省</v>
      </c>
      <c r="B954" s="99" t="str">
        <f>IFERROR(_xlfn.XLOOKUP($G954,通讯通路门店!$S$4:$S$993933,通讯通路门店!$B$4:$B$993933,0,0),"")</f>
        <v>昌江黎族自治县</v>
      </c>
      <c r="C954" s="99" t="str">
        <f>IFERROR(_xlfn.XLOOKUP($G954,通讯通路门店!$S$4:$S$993933,通讯通路门店!$C$4:$C$993933,0,0),"")</f>
        <v>昌江黎族自治县</v>
      </c>
      <c r="D954" s="99" t="str">
        <f>IFERROR(_xlfn.XLOOKUP($G954,通讯通路门店!$S$4:$S$993933,通讯通路门店!$D$4:$D$993933,0,0),"")</f>
        <v>叉河镇</v>
      </c>
      <c r="E954" s="83"/>
      <c r="F954" s="83"/>
      <c r="G954" s="101"/>
      <c r="H954" s="102">
        <f>IFERROR(_xlfn.XLOOKUP($G954,通讯通路门店!$S$4:$S$993933,通讯通路门店!$R$4:$R$993933,0,0),"")</f>
        <v>0</v>
      </c>
      <c r="I954" s="83"/>
      <c r="J954" s="83"/>
      <c r="K954" s="83"/>
      <c r="L954" s="83"/>
      <c r="M954" s="83"/>
      <c r="N954" s="83"/>
      <c r="O954" s="83"/>
      <c r="P954" s="83"/>
      <c r="Q954" s="83"/>
      <c r="R954" s="83"/>
      <c r="S954" s="83"/>
      <c r="T954" s="83"/>
      <c r="U954" s="99">
        <f>COUNTIF(通讯通路门店!$S:$S,$G954)</f>
        <v>0</v>
      </c>
      <c r="V954" s="99">
        <f>COUNTIFS(通讯通路门店!$S:$S,$G954,通讯通路门店!$J:$J,"综合卖场")</f>
        <v>0</v>
      </c>
      <c r="W954" s="99">
        <f>SUMIFS(通讯通路门店!$AJ:$AJ,通讯通路门店!$S:$S,通讯客户沙盘!$G954)</f>
        <v>0</v>
      </c>
      <c r="X954" s="99">
        <f t="shared" si="70"/>
        <v>0</v>
      </c>
      <c r="Y954" s="99">
        <f>COUNTIFS(通讯通路门店!$S:$S,$G954,通讯通路门店!$J:$J,"荣耀体验店")+COUNTIFS(通讯通路门店!$S:$S,$G954,通讯通路门店!$J:$J,"荣耀授权专卖店")</f>
        <v>0</v>
      </c>
      <c r="Z954" s="99">
        <f>COUNTIFS(通讯通路门店!$S:$S,$G954,通讯通路门店!$J:$J,"VIVO体验店")</f>
        <v>0</v>
      </c>
      <c r="AA954" s="99">
        <f>COUNTIFS(通讯通路门店!$S:$S,$G954,通讯通路门店!$J:$J,"OPPO体验店")</f>
        <v>0</v>
      </c>
      <c r="AB954" s="99">
        <f>COUNTIFS(通讯通路门店!$S:$S,$G954,通讯通路门店!$J:$J,"华为授权体验店")+COUNTIFS(通讯通路门店!$S:$S,$G954,通讯通路门店!$J:$J,"华为堡垒店")</f>
        <v>0</v>
      </c>
      <c r="AC954" s="99">
        <f>COUNTIFS(通讯通路门店!$S:$S,$G954,通讯通路门店!$J:$J,"小米体验店")</f>
        <v>0</v>
      </c>
      <c r="AD954" s="99">
        <f>COUNTIFS(通讯通路门店!$S:$S,$G954,通讯通路门店!$J:$J,"苹果体验店")</f>
        <v>0</v>
      </c>
      <c r="AE954" s="99">
        <f>COUNTIFS(通讯通路门店!$S:$S,$G954,通讯通路门店!$J:$J,"其他品牌专卖店")</f>
        <v>0</v>
      </c>
      <c r="AF954" s="99">
        <f>SUMIFS(通讯通路门店!$BI:$BI,通讯通路门店!$S:$S,$G954)</f>
        <v>0</v>
      </c>
      <c r="AG954" s="99">
        <f>SUMIFS(通讯通路门店!$BH:$BH,通讯通路门店!$S:$S,$G954)</f>
        <v>0</v>
      </c>
      <c r="AH954" s="99">
        <f t="shared" si="71"/>
        <v>0</v>
      </c>
      <c r="AI954" s="99">
        <f>SUMIFS(通讯通路门店!$BB:$BB,通讯通路门店!$S:$S,$G954)</f>
        <v>0</v>
      </c>
      <c r="AJ954" s="99">
        <f>SUMIFS(通讯通路门店!$BE:$BE,通讯通路门店!$S:$S,$G954)</f>
        <v>0</v>
      </c>
      <c r="AK954" s="99">
        <f>SUMIFS(通讯通路门店!$BG:$BG,通讯通路门店!$S:$S,$G954)</f>
        <v>0</v>
      </c>
      <c r="AL954" s="99">
        <f>SUMIFS(通讯通路门店!$BC:$BC,通讯通路门店!$S:$S,$G954)</f>
        <v>0</v>
      </c>
      <c r="AM954" s="99">
        <f>SUMIFS(通讯通路门店!$BD:$BD,通讯通路门店!$S:$S,$G954)</f>
        <v>0</v>
      </c>
      <c r="AN954" s="99">
        <f>SUMIFS(通讯通路门店!$BF:$BF,通讯通路门店!$S:$S,$G954)</f>
        <v>0</v>
      </c>
      <c r="AO954" s="99">
        <f t="shared" si="72"/>
        <v>0</v>
      </c>
      <c r="AP954" s="99">
        <f>SUMIFS(通讯通路门店!$K:$K,通讯通路门店!$S:$S,$G954)</f>
        <v>0</v>
      </c>
      <c r="AQ954" s="83"/>
      <c r="AR954" s="99">
        <f>SUMIFS(通讯通路门店!$T:$T,通讯通路门店!$S:$S,$G954)</f>
        <v>0</v>
      </c>
      <c r="AS954" s="99">
        <f>SUMIFS(通讯通路门店!$U:$U,通讯通路门店!$S:$S,$G954)</f>
        <v>0</v>
      </c>
      <c r="AT954" s="99">
        <f>SUMIFS(通讯通路门店!$V:$V,通讯通路门店!$S:$S,$G954)</f>
        <v>0</v>
      </c>
      <c r="AU954" s="99">
        <f>SUMIFS(通讯通路门店!$W:$W,通讯通路门店!$S:$S,$G954)</f>
        <v>0</v>
      </c>
      <c r="AV954" s="99">
        <f>SUMIFS(通讯通路门店!$Z:$Z,通讯通路门店!$S:$S,$G954)</f>
        <v>0</v>
      </c>
      <c r="AW954" s="99">
        <f>SUMIFS(通讯通路门店!$AB:$AB,通讯通路门店!$S:$S,$G954)</f>
        <v>0</v>
      </c>
      <c r="AX954" s="99">
        <f>SUMIFS(通讯通路门店!$X:$X,通讯通路门店!$S:$S,$G954)</f>
        <v>0</v>
      </c>
      <c r="AY954" s="99">
        <f>SUMIFS(通讯通路门店!$Y:$Y,通讯通路门店!$S:$S,$G954)</f>
        <v>0</v>
      </c>
      <c r="AZ954" s="99">
        <f>SUMIFS(通讯通路门店!$AA:$AA,通讯通路门店!$S:$S,$G954)</f>
        <v>0</v>
      </c>
      <c r="BA954" s="99">
        <f t="shared" si="73"/>
        <v>0</v>
      </c>
      <c r="BB954" s="99">
        <f t="shared" si="74"/>
        <v>0</v>
      </c>
      <c r="BC954" s="99">
        <f>SUMIFS(通讯通路门店!$W:$W,通讯通路门店!$S:$S,$G954,通讯通路门店!$J:$J,"荣耀体验店")+SUMIFS(通讯通路门店!$W:$W,通讯通路门店!$S:$S,$G954,通讯通路门店!$J:$J,"荣耀授权专卖店")</f>
        <v>0</v>
      </c>
      <c r="BD954" s="99">
        <f>SUMIFS(通讯通路门店!$Z:$Z,通讯通路门店!$S:$S,$G954,通讯通路门店!$J:$J,"VIVO体验店")</f>
        <v>0</v>
      </c>
      <c r="BE954" s="99">
        <f>SUMIFS(通讯通路门店!$AB:$AB,通讯通路门店!$S:$S,$G954,通讯通路门店!$J:$J,"OPPO体验店")</f>
        <v>0</v>
      </c>
      <c r="BF954" s="99">
        <f>SUMIFS(通讯通路门店!$X:$X,通讯通路门店!$S:$S,$G954,通讯通路门店!$J:$J,"华为授权体验店")+SUMIFS(通讯通路门店!$AA:$AA,通讯通路门店!$S:$S,$G954,通讯通路门店!$J:$J,"华为堡垒店")</f>
        <v>0</v>
      </c>
      <c r="BG954" s="99">
        <f>SUMIFS(通讯通路门店!$Y:$Y,通讯通路门店!$S:$S,$G954,通讯通路门店!$J:$J,"小米体验店")</f>
        <v>0</v>
      </c>
      <c r="BH954" s="99">
        <f>SUMIFS(通讯通路门店!$AA:$AA,通讯通路门店!$S:$S,$G954,通讯通路门店!$J:$J,"苹果体验店")</f>
        <v>0</v>
      </c>
      <c r="BI954" s="99">
        <f>SUMIFS(通讯通路门店!$K:$K,通讯通路门店!$S:$S,$G954,通讯通路门店!$J:$J,"其他品牌专卖店")</f>
        <v>0</v>
      </c>
      <c r="BJ954" s="99">
        <f>SUMIFS(通讯通路门店!$AC:$AC,通讯通路门店!$S:$S,$G954)</f>
        <v>0</v>
      </c>
      <c r="BK954" s="99">
        <f>SUMIFS(通讯通路门店!$AD:$AD,通讯通路门店!$S:$S,$G954)</f>
        <v>0</v>
      </c>
      <c r="BL954" s="99">
        <f>SUMIFS(通讯通路门店!$AE:$AE,通讯通路门店!$S:$S,$G954)</f>
        <v>0</v>
      </c>
      <c r="BM954" s="99">
        <f>SUMIFS(通讯通路门店!$AF:$AF,通讯通路门店!$S:$S,$G954)</f>
        <v>0</v>
      </c>
      <c r="BN954" s="99">
        <f>SUMIFS(通讯通路门店!$AG:$AG,通讯通路门店!$S:$S,$G954)</f>
        <v>0</v>
      </c>
      <c r="BO954" s="99">
        <f>SUMIFS(通讯通路门店!$AH:$AH,通讯通路门店!$S:$S,$G954)</f>
        <v>0</v>
      </c>
      <c r="BP954" s="99">
        <f>SUMIFS(通讯通路门店!$AI:$AI,通讯通路门店!$S:$S,$G954)</f>
        <v>0</v>
      </c>
      <c r="BQ954" s="83"/>
    </row>
    <row r="955" spans="1:69">
      <c r="A955" s="99" t="str">
        <f>IFERROR(_xlfn.XLOOKUP($G955,通讯通路门店!$S$4:$S$993933,通讯通路门店!$A$4:$A$993933,0,0),"")</f>
        <v>海南省</v>
      </c>
      <c r="B955" s="99" t="str">
        <f>IFERROR(_xlfn.XLOOKUP($G955,通讯通路门店!$S$4:$S$993933,通讯通路门店!$B$4:$B$993933,0,0),"")</f>
        <v>昌江黎族自治县</v>
      </c>
      <c r="C955" s="99" t="str">
        <f>IFERROR(_xlfn.XLOOKUP($G955,通讯通路门店!$S$4:$S$993933,通讯通路门店!$C$4:$C$993933,0,0),"")</f>
        <v>昌江黎族自治县</v>
      </c>
      <c r="D955" s="99" t="str">
        <f>IFERROR(_xlfn.XLOOKUP($G955,通讯通路门店!$S$4:$S$993933,通讯通路门店!$D$4:$D$993933,0,0),"")</f>
        <v>叉河镇</v>
      </c>
      <c r="E955" s="83"/>
      <c r="F955" s="83"/>
      <c r="G955" s="101"/>
      <c r="H955" s="102">
        <f>IFERROR(_xlfn.XLOOKUP($G955,通讯通路门店!$S$4:$S$993933,通讯通路门店!$R$4:$R$993933,0,0),"")</f>
        <v>0</v>
      </c>
      <c r="I955" s="83"/>
      <c r="J955" s="83"/>
      <c r="K955" s="83"/>
      <c r="L955" s="83"/>
      <c r="M955" s="83"/>
      <c r="N955" s="83"/>
      <c r="O955" s="83"/>
      <c r="P955" s="83"/>
      <c r="Q955" s="83"/>
      <c r="R955" s="83"/>
      <c r="S955" s="83"/>
      <c r="T955" s="83"/>
      <c r="U955" s="99">
        <f>COUNTIF(通讯通路门店!$S:$S,$G955)</f>
        <v>0</v>
      </c>
      <c r="V955" s="99">
        <f>COUNTIFS(通讯通路门店!$S:$S,$G955,通讯通路门店!$J:$J,"综合卖场")</f>
        <v>0</v>
      </c>
      <c r="W955" s="99">
        <f>SUMIFS(通讯通路门店!$AJ:$AJ,通讯通路门店!$S:$S,通讯客户沙盘!$G955)</f>
        <v>0</v>
      </c>
      <c r="X955" s="99">
        <f t="shared" si="70"/>
        <v>0</v>
      </c>
      <c r="Y955" s="99">
        <f>COUNTIFS(通讯通路门店!$S:$S,$G955,通讯通路门店!$J:$J,"荣耀体验店")+COUNTIFS(通讯通路门店!$S:$S,$G955,通讯通路门店!$J:$J,"荣耀授权专卖店")</f>
        <v>0</v>
      </c>
      <c r="Z955" s="99">
        <f>COUNTIFS(通讯通路门店!$S:$S,$G955,通讯通路门店!$J:$J,"VIVO体验店")</f>
        <v>0</v>
      </c>
      <c r="AA955" s="99">
        <f>COUNTIFS(通讯通路门店!$S:$S,$G955,通讯通路门店!$J:$J,"OPPO体验店")</f>
        <v>0</v>
      </c>
      <c r="AB955" s="99">
        <f>COUNTIFS(通讯通路门店!$S:$S,$G955,通讯通路门店!$J:$J,"华为授权体验店")+COUNTIFS(通讯通路门店!$S:$S,$G955,通讯通路门店!$J:$J,"华为堡垒店")</f>
        <v>0</v>
      </c>
      <c r="AC955" s="99">
        <f>COUNTIFS(通讯通路门店!$S:$S,$G955,通讯通路门店!$J:$J,"小米体验店")</f>
        <v>0</v>
      </c>
      <c r="AD955" s="99">
        <f>COUNTIFS(通讯通路门店!$S:$S,$G955,通讯通路门店!$J:$J,"苹果体验店")</f>
        <v>0</v>
      </c>
      <c r="AE955" s="99">
        <f>COUNTIFS(通讯通路门店!$S:$S,$G955,通讯通路门店!$J:$J,"其他品牌专卖店")</f>
        <v>0</v>
      </c>
      <c r="AF955" s="99">
        <f>SUMIFS(通讯通路门店!$BI:$BI,通讯通路门店!$S:$S,$G955)</f>
        <v>0</v>
      </c>
      <c r="AG955" s="99">
        <f>SUMIFS(通讯通路门店!$BH:$BH,通讯通路门店!$S:$S,$G955)</f>
        <v>0</v>
      </c>
      <c r="AH955" s="99">
        <f t="shared" si="71"/>
        <v>0</v>
      </c>
      <c r="AI955" s="99">
        <f>SUMIFS(通讯通路门店!$BB:$BB,通讯通路门店!$S:$S,$G955)</f>
        <v>0</v>
      </c>
      <c r="AJ955" s="99">
        <f>SUMIFS(通讯通路门店!$BE:$BE,通讯通路门店!$S:$S,$G955)</f>
        <v>0</v>
      </c>
      <c r="AK955" s="99">
        <f>SUMIFS(通讯通路门店!$BG:$BG,通讯通路门店!$S:$S,$G955)</f>
        <v>0</v>
      </c>
      <c r="AL955" s="99">
        <f>SUMIFS(通讯通路门店!$BC:$BC,通讯通路门店!$S:$S,$G955)</f>
        <v>0</v>
      </c>
      <c r="AM955" s="99">
        <f>SUMIFS(通讯通路门店!$BD:$BD,通讯通路门店!$S:$S,$G955)</f>
        <v>0</v>
      </c>
      <c r="AN955" s="99">
        <f>SUMIFS(通讯通路门店!$BF:$BF,通讯通路门店!$S:$S,$G955)</f>
        <v>0</v>
      </c>
      <c r="AO955" s="99">
        <f t="shared" si="72"/>
        <v>0</v>
      </c>
      <c r="AP955" s="99">
        <f>SUMIFS(通讯通路门店!$K:$K,通讯通路门店!$S:$S,$G955)</f>
        <v>0</v>
      </c>
      <c r="AQ955" s="83"/>
      <c r="AR955" s="99">
        <f>SUMIFS(通讯通路门店!$T:$T,通讯通路门店!$S:$S,$G955)</f>
        <v>0</v>
      </c>
      <c r="AS955" s="99">
        <f>SUMIFS(通讯通路门店!$U:$U,通讯通路门店!$S:$S,$G955)</f>
        <v>0</v>
      </c>
      <c r="AT955" s="99">
        <f>SUMIFS(通讯通路门店!$V:$V,通讯通路门店!$S:$S,$G955)</f>
        <v>0</v>
      </c>
      <c r="AU955" s="99">
        <f>SUMIFS(通讯通路门店!$W:$W,通讯通路门店!$S:$S,$G955)</f>
        <v>0</v>
      </c>
      <c r="AV955" s="99">
        <f>SUMIFS(通讯通路门店!$Z:$Z,通讯通路门店!$S:$S,$G955)</f>
        <v>0</v>
      </c>
      <c r="AW955" s="99">
        <f>SUMIFS(通讯通路门店!$AB:$AB,通讯通路门店!$S:$S,$G955)</f>
        <v>0</v>
      </c>
      <c r="AX955" s="99">
        <f>SUMIFS(通讯通路门店!$X:$X,通讯通路门店!$S:$S,$G955)</f>
        <v>0</v>
      </c>
      <c r="AY955" s="99">
        <f>SUMIFS(通讯通路门店!$Y:$Y,通讯通路门店!$S:$S,$G955)</f>
        <v>0</v>
      </c>
      <c r="AZ955" s="99">
        <f>SUMIFS(通讯通路门店!$AA:$AA,通讯通路门店!$S:$S,$G955)</f>
        <v>0</v>
      </c>
      <c r="BA955" s="99">
        <f t="shared" si="73"/>
        <v>0</v>
      </c>
      <c r="BB955" s="99">
        <f t="shared" si="74"/>
        <v>0</v>
      </c>
      <c r="BC955" s="99">
        <f>SUMIFS(通讯通路门店!$W:$W,通讯通路门店!$S:$S,$G955,通讯通路门店!$J:$J,"荣耀体验店")+SUMIFS(通讯通路门店!$W:$W,通讯通路门店!$S:$S,$G955,通讯通路门店!$J:$J,"荣耀授权专卖店")</f>
        <v>0</v>
      </c>
      <c r="BD955" s="99">
        <f>SUMIFS(通讯通路门店!$Z:$Z,通讯通路门店!$S:$S,$G955,通讯通路门店!$J:$J,"VIVO体验店")</f>
        <v>0</v>
      </c>
      <c r="BE955" s="99">
        <f>SUMIFS(通讯通路门店!$AB:$AB,通讯通路门店!$S:$S,$G955,通讯通路门店!$J:$J,"OPPO体验店")</f>
        <v>0</v>
      </c>
      <c r="BF955" s="99">
        <f>SUMIFS(通讯通路门店!$X:$X,通讯通路门店!$S:$S,$G955,通讯通路门店!$J:$J,"华为授权体验店")+SUMIFS(通讯通路门店!$AA:$AA,通讯通路门店!$S:$S,$G955,通讯通路门店!$J:$J,"华为堡垒店")</f>
        <v>0</v>
      </c>
      <c r="BG955" s="99">
        <f>SUMIFS(通讯通路门店!$Y:$Y,通讯通路门店!$S:$S,$G955,通讯通路门店!$J:$J,"小米体验店")</f>
        <v>0</v>
      </c>
      <c r="BH955" s="99">
        <f>SUMIFS(通讯通路门店!$AA:$AA,通讯通路门店!$S:$S,$G955,通讯通路门店!$J:$J,"苹果体验店")</f>
        <v>0</v>
      </c>
      <c r="BI955" s="99">
        <f>SUMIFS(通讯通路门店!$K:$K,通讯通路门店!$S:$S,$G955,通讯通路门店!$J:$J,"其他品牌专卖店")</f>
        <v>0</v>
      </c>
      <c r="BJ955" s="99">
        <f>SUMIFS(通讯通路门店!$AC:$AC,通讯通路门店!$S:$S,$G955)</f>
        <v>0</v>
      </c>
      <c r="BK955" s="99">
        <f>SUMIFS(通讯通路门店!$AD:$AD,通讯通路门店!$S:$S,$G955)</f>
        <v>0</v>
      </c>
      <c r="BL955" s="99">
        <f>SUMIFS(通讯通路门店!$AE:$AE,通讯通路门店!$S:$S,$G955)</f>
        <v>0</v>
      </c>
      <c r="BM955" s="99">
        <f>SUMIFS(通讯通路门店!$AF:$AF,通讯通路门店!$S:$S,$G955)</f>
        <v>0</v>
      </c>
      <c r="BN955" s="99">
        <f>SUMIFS(通讯通路门店!$AG:$AG,通讯通路门店!$S:$S,$G955)</f>
        <v>0</v>
      </c>
      <c r="BO955" s="99">
        <f>SUMIFS(通讯通路门店!$AH:$AH,通讯通路门店!$S:$S,$G955)</f>
        <v>0</v>
      </c>
      <c r="BP955" s="99">
        <f>SUMIFS(通讯通路门店!$AI:$AI,通讯通路门店!$S:$S,$G955)</f>
        <v>0</v>
      </c>
      <c r="BQ955" s="83"/>
    </row>
    <row r="956" spans="1:69">
      <c r="A956" s="99" t="str">
        <f>IFERROR(_xlfn.XLOOKUP($G956,通讯通路门店!$S$4:$S$993933,通讯通路门店!$A$4:$A$993933,0,0),"")</f>
        <v>海南省</v>
      </c>
      <c r="B956" s="99" t="str">
        <f>IFERROR(_xlfn.XLOOKUP($G956,通讯通路门店!$S$4:$S$993933,通讯通路门店!$B$4:$B$993933,0,0),"")</f>
        <v>昌江黎族自治县</v>
      </c>
      <c r="C956" s="99" t="str">
        <f>IFERROR(_xlfn.XLOOKUP($G956,通讯通路门店!$S$4:$S$993933,通讯通路门店!$C$4:$C$993933,0,0),"")</f>
        <v>昌江黎族自治县</v>
      </c>
      <c r="D956" s="99" t="str">
        <f>IFERROR(_xlfn.XLOOKUP($G956,通讯通路门店!$S$4:$S$993933,通讯通路门店!$D$4:$D$993933,0,0),"")</f>
        <v>叉河镇</v>
      </c>
      <c r="E956" s="83"/>
      <c r="F956" s="83"/>
      <c r="G956" s="101"/>
      <c r="H956" s="102">
        <f>IFERROR(_xlfn.XLOOKUP($G956,通讯通路门店!$S$4:$S$993933,通讯通路门店!$R$4:$R$993933,0,0),"")</f>
        <v>0</v>
      </c>
      <c r="I956" s="83"/>
      <c r="J956" s="83"/>
      <c r="K956" s="83"/>
      <c r="L956" s="83"/>
      <c r="M956" s="83"/>
      <c r="N956" s="83"/>
      <c r="O956" s="83"/>
      <c r="P956" s="83"/>
      <c r="Q956" s="83"/>
      <c r="R956" s="83"/>
      <c r="S956" s="83"/>
      <c r="T956" s="83"/>
      <c r="U956" s="99">
        <f>COUNTIF(通讯通路门店!$S:$S,$G956)</f>
        <v>0</v>
      </c>
      <c r="V956" s="99">
        <f>COUNTIFS(通讯通路门店!$S:$S,$G956,通讯通路门店!$J:$J,"综合卖场")</f>
        <v>0</v>
      </c>
      <c r="W956" s="99">
        <f>SUMIFS(通讯通路门店!$AJ:$AJ,通讯通路门店!$S:$S,通讯客户沙盘!$G956)</f>
        <v>0</v>
      </c>
      <c r="X956" s="99">
        <f t="shared" si="70"/>
        <v>0</v>
      </c>
      <c r="Y956" s="99">
        <f>COUNTIFS(通讯通路门店!$S:$S,$G956,通讯通路门店!$J:$J,"荣耀体验店")+COUNTIFS(通讯通路门店!$S:$S,$G956,通讯通路门店!$J:$J,"荣耀授权专卖店")</f>
        <v>0</v>
      </c>
      <c r="Z956" s="99">
        <f>COUNTIFS(通讯通路门店!$S:$S,$G956,通讯通路门店!$J:$J,"VIVO体验店")</f>
        <v>0</v>
      </c>
      <c r="AA956" s="99">
        <f>COUNTIFS(通讯通路门店!$S:$S,$G956,通讯通路门店!$J:$J,"OPPO体验店")</f>
        <v>0</v>
      </c>
      <c r="AB956" s="99">
        <f>COUNTIFS(通讯通路门店!$S:$S,$G956,通讯通路门店!$J:$J,"华为授权体验店")+COUNTIFS(通讯通路门店!$S:$S,$G956,通讯通路门店!$J:$J,"华为堡垒店")</f>
        <v>0</v>
      </c>
      <c r="AC956" s="99">
        <f>COUNTIFS(通讯通路门店!$S:$S,$G956,通讯通路门店!$J:$J,"小米体验店")</f>
        <v>0</v>
      </c>
      <c r="AD956" s="99">
        <f>COUNTIFS(通讯通路门店!$S:$S,$G956,通讯通路门店!$J:$J,"苹果体验店")</f>
        <v>0</v>
      </c>
      <c r="AE956" s="99">
        <f>COUNTIFS(通讯通路门店!$S:$S,$G956,通讯通路门店!$J:$J,"其他品牌专卖店")</f>
        <v>0</v>
      </c>
      <c r="AF956" s="99">
        <f>SUMIFS(通讯通路门店!$BI:$BI,通讯通路门店!$S:$S,$G956)</f>
        <v>0</v>
      </c>
      <c r="AG956" s="99">
        <f>SUMIFS(通讯通路门店!$BH:$BH,通讯通路门店!$S:$S,$G956)</f>
        <v>0</v>
      </c>
      <c r="AH956" s="99">
        <f t="shared" si="71"/>
        <v>0</v>
      </c>
      <c r="AI956" s="99">
        <f>SUMIFS(通讯通路门店!$BB:$BB,通讯通路门店!$S:$S,$G956)</f>
        <v>0</v>
      </c>
      <c r="AJ956" s="99">
        <f>SUMIFS(通讯通路门店!$BE:$BE,通讯通路门店!$S:$S,$G956)</f>
        <v>0</v>
      </c>
      <c r="AK956" s="99">
        <f>SUMIFS(通讯通路门店!$BG:$BG,通讯通路门店!$S:$S,$G956)</f>
        <v>0</v>
      </c>
      <c r="AL956" s="99">
        <f>SUMIFS(通讯通路门店!$BC:$BC,通讯通路门店!$S:$S,$G956)</f>
        <v>0</v>
      </c>
      <c r="AM956" s="99">
        <f>SUMIFS(通讯通路门店!$BD:$BD,通讯通路门店!$S:$S,$G956)</f>
        <v>0</v>
      </c>
      <c r="AN956" s="99">
        <f>SUMIFS(通讯通路门店!$BF:$BF,通讯通路门店!$S:$S,$G956)</f>
        <v>0</v>
      </c>
      <c r="AO956" s="99">
        <f t="shared" si="72"/>
        <v>0</v>
      </c>
      <c r="AP956" s="99">
        <f>SUMIFS(通讯通路门店!$K:$K,通讯通路门店!$S:$S,$G956)</f>
        <v>0</v>
      </c>
      <c r="AQ956" s="83"/>
      <c r="AR956" s="99">
        <f>SUMIFS(通讯通路门店!$T:$T,通讯通路门店!$S:$S,$G956)</f>
        <v>0</v>
      </c>
      <c r="AS956" s="99">
        <f>SUMIFS(通讯通路门店!$U:$U,通讯通路门店!$S:$S,$G956)</f>
        <v>0</v>
      </c>
      <c r="AT956" s="99">
        <f>SUMIFS(通讯通路门店!$V:$V,通讯通路门店!$S:$S,$G956)</f>
        <v>0</v>
      </c>
      <c r="AU956" s="99">
        <f>SUMIFS(通讯通路门店!$W:$W,通讯通路门店!$S:$S,$G956)</f>
        <v>0</v>
      </c>
      <c r="AV956" s="99">
        <f>SUMIFS(通讯通路门店!$Z:$Z,通讯通路门店!$S:$S,$G956)</f>
        <v>0</v>
      </c>
      <c r="AW956" s="99">
        <f>SUMIFS(通讯通路门店!$AB:$AB,通讯通路门店!$S:$S,$G956)</f>
        <v>0</v>
      </c>
      <c r="AX956" s="99">
        <f>SUMIFS(通讯通路门店!$X:$X,通讯通路门店!$S:$S,$G956)</f>
        <v>0</v>
      </c>
      <c r="AY956" s="99">
        <f>SUMIFS(通讯通路门店!$Y:$Y,通讯通路门店!$S:$S,$G956)</f>
        <v>0</v>
      </c>
      <c r="AZ956" s="99">
        <f>SUMIFS(通讯通路门店!$AA:$AA,通讯通路门店!$S:$S,$G956)</f>
        <v>0</v>
      </c>
      <c r="BA956" s="99">
        <f t="shared" si="73"/>
        <v>0</v>
      </c>
      <c r="BB956" s="99">
        <f t="shared" si="74"/>
        <v>0</v>
      </c>
      <c r="BC956" s="99">
        <f>SUMIFS(通讯通路门店!$W:$W,通讯通路门店!$S:$S,$G956,通讯通路门店!$J:$J,"荣耀体验店")+SUMIFS(通讯通路门店!$W:$W,通讯通路门店!$S:$S,$G956,通讯通路门店!$J:$J,"荣耀授权专卖店")</f>
        <v>0</v>
      </c>
      <c r="BD956" s="99">
        <f>SUMIFS(通讯通路门店!$Z:$Z,通讯通路门店!$S:$S,$G956,通讯通路门店!$J:$J,"VIVO体验店")</f>
        <v>0</v>
      </c>
      <c r="BE956" s="99">
        <f>SUMIFS(通讯通路门店!$AB:$AB,通讯通路门店!$S:$S,$G956,通讯通路门店!$J:$J,"OPPO体验店")</f>
        <v>0</v>
      </c>
      <c r="BF956" s="99">
        <f>SUMIFS(通讯通路门店!$X:$X,通讯通路门店!$S:$S,$G956,通讯通路门店!$J:$J,"华为授权体验店")+SUMIFS(通讯通路门店!$AA:$AA,通讯通路门店!$S:$S,$G956,通讯通路门店!$J:$J,"华为堡垒店")</f>
        <v>0</v>
      </c>
      <c r="BG956" s="99">
        <f>SUMIFS(通讯通路门店!$Y:$Y,通讯通路门店!$S:$S,$G956,通讯通路门店!$J:$J,"小米体验店")</f>
        <v>0</v>
      </c>
      <c r="BH956" s="99">
        <f>SUMIFS(通讯通路门店!$AA:$AA,通讯通路门店!$S:$S,$G956,通讯通路门店!$J:$J,"苹果体验店")</f>
        <v>0</v>
      </c>
      <c r="BI956" s="99">
        <f>SUMIFS(通讯通路门店!$K:$K,通讯通路门店!$S:$S,$G956,通讯通路门店!$J:$J,"其他品牌专卖店")</f>
        <v>0</v>
      </c>
      <c r="BJ956" s="99">
        <f>SUMIFS(通讯通路门店!$AC:$AC,通讯通路门店!$S:$S,$G956)</f>
        <v>0</v>
      </c>
      <c r="BK956" s="99">
        <f>SUMIFS(通讯通路门店!$AD:$AD,通讯通路门店!$S:$S,$G956)</f>
        <v>0</v>
      </c>
      <c r="BL956" s="99">
        <f>SUMIFS(通讯通路门店!$AE:$AE,通讯通路门店!$S:$S,$G956)</f>
        <v>0</v>
      </c>
      <c r="BM956" s="99">
        <f>SUMIFS(通讯通路门店!$AF:$AF,通讯通路门店!$S:$S,$G956)</f>
        <v>0</v>
      </c>
      <c r="BN956" s="99">
        <f>SUMIFS(通讯通路门店!$AG:$AG,通讯通路门店!$S:$S,$G956)</f>
        <v>0</v>
      </c>
      <c r="BO956" s="99">
        <f>SUMIFS(通讯通路门店!$AH:$AH,通讯通路门店!$S:$S,$G956)</f>
        <v>0</v>
      </c>
      <c r="BP956" s="99">
        <f>SUMIFS(通讯通路门店!$AI:$AI,通讯通路门店!$S:$S,$G956)</f>
        <v>0</v>
      </c>
      <c r="BQ956" s="83"/>
    </row>
    <row r="957" spans="1:69">
      <c r="A957" s="99" t="str">
        <f>IFERROR(_xlfn.XLOOKUP($G957,通讯通路门店!$S$4:$S$993933,通讯通路门店!$A$4:$A$993933,0,0),"")</f>
        <v>海南省</v>
      </c>
      <c r="B957" s="99" t="str">
        <f>IFERROR(_xlfn.XLOOKUP($G957,通讯通路门店!$S$4:$S$993933,通讯通路门店!$B$4:$B$993933,0,0),"")</f>
        <v>昌江黎族自治县</v>
      </c>
      <c r="C957" s="99" t="str">
        <f>IFERROR(_xlfn.XLOOKUP($G957,通讯通路门店!$S$4:$S$993933,通讯通路门店!$C$4:$C$993933,0,0),"")</f>
        <v>昌江黎族自治县</v>
      </c>
      <c r="D957" s="99" t="str">
        <f>IFERROR(_xlfn.XLOOKUP($G957,通讯通路门店!$S$4:$S$993933,通讯通路门店!$D$4:$D$993933,0,0),"")</f>
        <v>叉河镇</v>
      </c>
      <c r="E957" s="83"/>
      <c r="F957" s="83"/>
      <c r="G957" s="101"/>
      <c r="H957" s="102">
        <f>IFERROR(_xlfn.XLOOKUP($G957,通讯通路门店!$S$4:$S$993933,通讯通路门店!$R$4:$R$993933,0,0),"")</f>
        <v>0</v>
      </c>
      <c r="I957" s="83"/>
      <c r="J957" s="83"/>
      <c r="K957" s="83"/>
      <c r="L957" s="83"/>
      <c r="M957" s="83"/>
      <c r="N957" s="83"/>
      <c r="O957" s="83"/>
      <c r="P957" s="83"/>
      <c r="Q957" s="83"/>
      <c r="R957" s="83"/>
      <c r="S957" s="83"/>
      <c r="T957" s="83"/>
      <c r="U957" s="99">
        <f>COUNTIF(通讯通路门店!$S:$S,$G957)</f>
        <v>0</v>
      </c>
      <c r="V957" s="99">
        <f>COUNTIFS(通讯通路门店!$S:$S,$G957,通讯通路门店!$J:$J,"综合卖场")</f>
        <v>0</v>
      </c>
      <c r="W957" s="99">
        <f>SUMIFS(通讯通路门店!$AJ:$AJ,通讯通路门店!$S:$S,通讯客户沙盘!$G957)</f>
        <v>0</v>
      </c>
      <c r="X957" s="99">
        <f t="shared" si="70"/>
        <v>0</v>
      </c>
      <c r="Y957" s="99">
        <f>COUNTIFS(通讯通路门店!$S:$S,$G957,通讯通路门店!$J:$J,"荣耀体验店")+COUNTIFS(通讯通路门店!$S:$S,$G957,通讯通路门店!$J:$J,"荣耀授权专卖店")</f>
        <v>0</v>
      </c>
      <c r="Z957" s="99">
        <f>COUNTIFS(通讯通路门店!$S:$S,$G957,通讯通路门店!$J:$J,"VIVO体验店")</f>
        <v>0</v>
      </c>
      <c r="AA957" s="99">
        <f>COUNTIFS(通讯通路门店!$S:$S,$G957,通讯通路门店!$J:$J,"OPPO体验店")</f>
        <v>0</v>
      </c>
      <c r="AB957" s="99">
        <f>COUNTIFS(通讯通路门店!$S:$S,$G957,通讯通路门店!$J:$J,"华为授权体验店")+COUNTIFS(通讯通路门店!$S:$S,$G957,通讯通路门店!$J:$J,"华为堡垒店")</f>
        <v>0</v>
      </c>
      <c r="AC957" s="99">
        <f>COUNTIFS(通讯通路门店!$S:$S,$G957,通讯通路门店!$J:$J,"小米体验店")</f>
        <v>0</v>
      </c>
      <c r="AD957" s="99">
        <f>COUNTIFS(通讯通路门店!$S:$S,$G957,通讯通路门店!$J:$J,"苹果体验店")</f>
        <v>0</v>
      </c>
      <c r="AE957" s="99">
        <f>COUNTIFS(通讯通路门店!$S:$S,$G957,通讯通路门店!$J:$J,"其他品牌专卖店")</f>
        <v>0</v>
      </c>
      <c r="AF957" s="99">
        <f>SUMIFS(通讯通路门店!$BI:$BI,通讯通路门店!$S:$S,$G957)</f>
        <v>0</v>
      </c>
      <c r="AG957" s="99">
        <f>SUMIFS(通讯通路门店!$BH:$BH,通讯通路门店!$S:$S,$G957)</f>
        <v>0</v>
      </c>
      <c r="AH957" s="99">
        <f t="shared" si="71"/>
        <v>0</v>
      </c>
      <c r="AI957" s="99">
        <f>SUMIFS(通讯通路门店!$BB:$BB,通讯通路门店!$S:$S,$G957)</f>
        <v>0</v>
      </c>
      <c r="AJ957" s="99">
        <f>SUMIFS(通讯通路门店!$BE:$BE,通讯通路门店!$S:$S,$G957)</f>
        <v>0</v>
      </c>
      <c r="AK957" s="99">
        <f>SUMIFS(通讯通路门店!$BG:$BG,通讯通路门店!$S:$S,$G957)</f>
        <v>0</v>
      </c>
      <c r="AL957" s="99">
        <f>SUMIFS(通讯通路门店!$BC:$BC,通讯通路门店!$S:$S,$G957)</f>
        <v>0</v>
      </c>
      <c r="AM957" s="99">
        <f>SUMIFS(通讯通路门店!$BD:$BD,通讯通路门店!$S:$S,$G957)</f>
        <v>0</v>
      </c>
      <c r="AN957" s="99">
        <f>SUMIFS(通讯通路门店!$BF:$BF,通讯通路门店!$S:$S,$G957)</f>
        <v>0</v>
      </c>
      <c r="AO957" s="99">
        <f t="shared" si="72"/>
        <v>0</v>
      </c>
      <c r="AP957" s="99">
        <f>SUMIFS(通讯通路门店!$K:$K,通讯通路门店!$S:$S,$G957)</f>
        <v>0</v>
      </c>
      <c r="AQ957" s="83"/>
      <c r="AR957" s="99">
        <f>SUMIFS(通讯通路门店!$T:$T,通讯通路门店!$S:$S,$G957)</f>
        <v>0</v>
      </c>
      <c r="AS957" s="99">
        <f>SUMIFS(通讯通路门店!$U:$U,通讯通路门店!$S:$S,$G957)</f>
        <v>0</v>
      </c>
      <c r="AT957" s="99">
        <f>SUMIFS(通讯通路门店!$V:$V,通讯通路门店!$S:$S,$G957)</f>
        <v>0</v>
      </c>
      <c r="AU957" s="99">
        <f>SUMIFS(通讯通路门店!$W:$W,通讯通路门店!$S:$S,$G957)</f>
        <v>0</v>
      </c>
      <c r="AV957" s="99">
        <f>SUMIFS(通讯通路门店!$Z:$Z,通讯通路门店!$S:$S,$G957)</f>
        <v>0</v>
      </c>
      <c r="AW957" s="99">
        <f>SUMIFS(通讯通路门店!$AB:$AB,通讯通路门店!$S:$S,$G957)</f>
        <v>0</v>
      </c>
      <c r="AX957" s="99">
        <f>SUMIFS(通讯通路门店!$X:$X,通讯通路门店!$S:$S,$G957)</f>
        <v>0</v>
      </c>
      <c r="AY957" s="99">
        <f>SUMIFS(通讯通路门店!$Y:$Y,通讯通路门店!$S:$S,$G957)</f>
        <v>0</v>
      </c>
      <c r="AZ957" s="99">
        <f>SUMIFS(通讯通路门店!$AA:$AA,通讯通路门店!$S:$S,$G957)</f>
        <v>0</v>
      </c>
      <c r="BA957" s="99">
        <f t="shared" si="73"/>
        <v>0</v>
      </c>
      <c r="BB957" s="99">
        <f t="shared" si="74"/>
        <v>0</v>
      </c>
      <c r="BC957" s="99">
        <f>SUMIFS(通讯通路门店!$W:$W,通讯通路门店!$S:$S,$G957,通讯通路门店!$J:$J,"荣耀体验店")+SUMIFS(通讯通路门店!$W:$W,通讯通路门店!$S:$S,$G957,通讯通路门店!$J:$J,"荣耀授权专卖店")</f>
        <v>0</v>
      </c>
      <c r="BD957" s="99">
        <f>SUMIFS(通讯通路门店!$Z:$Z,通讯通路门店!$S:$S,$G957,通讯通路门店!$J:$J,"VIVO体验店")</f>
        <v>0</v>
      </c>
      <c r="BE957" s="99">
        <f>SUMIFS(通讯通路门店!$AB:$AB,通讯通路门店!$S:$S,$G957,通讯通路门店!$J:$J,"OPPO体验店")</f>
        <v>0</v>
      </c>
      <c r="BF957" s="99">
        <f>SUMIFS(通讯通路门店!$X:$X,通讯通路门店!$S:$S,$G957,通讯通路门店!$J:$J,"华为授权体验店")+SUMIFS(通讯通路门店!$AA:$AA,通讯通路门店!$S:$S,$G957,通讯通路门店!$J:$J,"华为堡垒店")</f>
        <v>0</v>
      </c>
      <c r="BG957" s="99">
        <f>SUMIFS(通讯通路门店!$Y:$Y,通讯通路门店!$S:$S,$G957,通讯通路门店!$J:$J,"小米体验店")</f>
        <v>0</v>
      </c>
      <c r="BH957" s="99">
        <f>SUMIFS(通讯通路门店!$AA:$AA,通讯通路门店!$S:$S,$G957,通讯通路门店!$J:$J,"苹果体验店")</f>
        <v>0</v>
      </c>
      <c r="BI957" s="99">
        <f>SUMIFS(通讯通路门店!$K:$K,通讯通路门店!$S:$S,$G957,通讯通路门店!$J:$J,"其他品牌专卖店")</f>
        <v>0</v>
      </c>
      <c r="BJ957" s="99">
        <f>SUMIFS(通讯通路门店!$AC:$AC,通讯通路门店!$S:$S,$G957)</f>
        <v>0</v>
      </c>
      <c r="BK957" s="99">
        <f>SUMIFS(通讯通路门店!$AD:$AD,通讯通路门店!$S:$S,$G957)</f>
        <v>0</v>
      </c>
      <c r="BL957" s="99">
        <f>SUMIFS(通讯通路门店!$AE:$AE,通讯通路门店!$S:$S,$G957)</f>
        <v>0</v>
      </c>
      <c r="BM957" s="99">
        <f>SUMIFS(通讯通路门店!$AF:$AF,通讯通路门店!$S:$S,$G957)</f>
        <v>0</v>
      </c>
      <c r="BN957" s="99">
        <f>SUMIFS(通讯通路门店!$AG:$AG,通讯通路门店!$S:$S,$G957)</f>
        <v>0</v>
      </c>
      <c r="BO957" s="99">
        <f>SUMIFS(通讯通路门店!$AH:$AH,通讯通路门店!$S:$S,$G957)</f>
        <v>0</v>
      </c>
      <c r="BP957" s="99">
        <f>SUMIFS(通讯通路门店!$AI:$AI,通讯通路门店!$S:$S,$G957)</f>
        <v>0</v>
      </c>
      <c r="BQ957" s="83"/>
    </row>
    <row r="958" spans="1:69">
      <c r="A958" s="99" t="str">
        <f>IFERROR(_xlfn.XLOOKUP($G958,通讯通路门店!$S$4:$S$993933,通讯通路门店!$A$4:$A$993933,0,0),"")</f>
        <v>海南省</v>
      </c>
      <c r="B958" s="99" t="str">
        <f>IFERROR(_xlfn.XLOOKUP($G958,通讯通路门店!$S$4:$S$993933,通讯通路门店!$B$4:$B$993933,0,0),"")</f>
        <v>昌江黎族自治县</v>
      </c>
      <c r="C958" s="99" t="str">
        <f>IFERROR(_xlfn.XLOOKUP($G958,通讯通路门店!$S$4:$S$993933,通讯通路门店!$C$4:$C$993933,0,0),"")</f>
        <v>昌江黎族自治县</v>
      </c>
      <c r="D958" s="99" t="str">
        <f>IFERROR(_xlfn.XLOOKUP($G958,通讯通路门店!$S$4:$S$993933,通讯通路门店!$D$4:$D$993933,0,0),"")</f>
        <v>叉河镇</v>
      </c>
      <c r="E958" s="83"/>
      <c r="F958" s="83"/>
      <c r="G958" s="101"/>
      <c r="H958" s="102">
        <f>IFERROR(_xlfn.XLOOKUP($G958,通讯通路门店!$S$4:$S$993933,通讯通路门店!$R$4:$R$993933,0,0),"")</f>
        <v>0</v>
      </c>
      <c r="I958" s="83"/>
      <c r="J958" s="83"/>
      <c r="K958" s="83"/>
      <c r="L958" s="83"/>
      <c r="M958" s="83"/>
      <c r="N958" s="83"/>
      <c r="O958" s="83"/>
      <c r="P958" s="83"/>
      <c r="Q958" s="83"/>
      <c r="R958" s="83"/>
      <c r="S958" s="83"/>
      <c r="T958" s="83"/>
      <c r="U958" s="99">
        <f>COUNTIF(通讯通路门店!$S:$S,$G958)</f>
        <v>0</v>
      </c>
      <c r="V958" s="99">
        <f>COUNTIFS(通讯通路门店!$S:$S,$G958,通讯通路门店!$J:$J,"综合卖场")</f>
        <v>0</v>
      </c>
      <c r="W958" s="99">
        <f>SUMIFS(通讯通路门店!$AJ:$AJ,通讯通路门店!$S:$S,通讯客户沙盘!$G958)</f>
        <v>0</v>
      </c>
      <c r="X958" s="99">
        <f t="shared" si="70"/>
        <v>0</v>
      </c>
      <c r="Y958" s="99">
        <f>COUNTIFS(通讯通路门店!$S:$S,$G958,通讯通路门店!$J:$J,"荣耀体验店")+COUNTIFS(通讯通路门店!$S:$S,$G958,通讯通路门店!$J:$J,"荣耀授权专卖店")</f>
        <v>0</v>
      </c>
      <c r="Z958" s="99">
        <f>COUNTIFS(通讯通路门店!$S:$S,$G958,通讯通路门店!$J:$J,"VIVO体验店")</f>
        <v>0</v>
      </c>
      <c r="AA958" s="99">
        <f>COUNTIFS(通讯通路门店!$S:$S,$G958,通讯通路门店!$J:$J,"OPPO体验店")</f>
        <v>0</v>
      </c>
      <c r="AB958" s="99">
        <f>COUNTIFS(通讯通路门店!$S:$S,$G958,通讯通路门店!$J:$J,"华为授权体验店")+COUNTIFS(通讯通路门店!$S:$S,$G958,通讯通路门店!$J:$J,"华为堡垒店")</f>
        <v>0</v>
      </c>
      <c r="AC958" s="99">
        <f>COUNTIFS(通讯通路门店!$S:$S,$G958,通讯通路门店!$J:$J,"小米体验店")</f>
        <v>0</v>
      </c>
      <c r="AD958" s="99">
        <f>COUNTIFS(通讯通路门店!$S:$S,$G958,通讯通路门店!$J:$J,"苹果体验店")</f>
        <v>0</v>
      </c>
      <c r="AE958" s="99">
        <f>COUNTIFS(通讯通路门店!$S:$S,$G958,通讯通路门店!$J:$J,"其他品牌专卖店")</f>
        <v>0</v>
      </c>
      <c r="AF958" s="99">
        <f>SUMIFS(通讯通路门店!$BI:$BI,通讯通路门店!$S:$S,$G958)</f>
        <v>0</v>
      </c>
      <c r="AG958" s="99">
        <f>SUMIFS(通讯通路门店!$BH:$BH,通讯通路门店!$S:$S,$G958)</f>
        <v>0</v>
      </c>
      <c r="AH958" s="99">
        <f t="shared" si="71"/>
        <v>0</v>
      </c>
      <c r="AI958" s="99">
        <f>SUMIFS(通讯通路门店!$BB:$BB,通讯通路门店!$S:$S,$G958)</f>
        <v>0</v>
      </c>
      <c r="AJ958" s="99">
        <f>SUMIFS(通讯通路门店!$BE:$BE,通讯通路门店!$S:$S,$G958)</f>
        <v>0</v>
      </c>
      <c r="AK958" s="99">
        <f>SUMIFS(通讯通路门店!$BG:$BG,通讯通路门店!$S:$S,$G958)</f>
        <v>0</v>
      </c>
      <c r="AL958" s="99">
        <f>SUMIFS(通讯通路门店!$BC:$BC,通讯通路门店!$S:$S,$G958)</f>
        <v>0</v>
      </c>
      <c r="AM958" s="99">
        <f>SUMIFS(通讯通路门店!$BD:$BD,通讯通路门店!$S:$S,$G958)</f>
        <v>0</v>
      </c>
      <c r="AN958" s="99">
        <f>SUMIFS(通讯通路门店!$BF:$BF,通讯通路门店!$S:$S,$G958)</f>
        <v>0</v>
      </c>
      <c r="AO958" s="99">
        <f t="shared" si="72"/>
        <v>0</v>
      </c>
      <c r="AP958" s="99">
        <f>SUMIFS(通讯通路门店!$K:$K,通讯通路门店!$S:$S,$G958)</f>
        <v>0</v>
      </c>
      <c r="AQ958" s="83"/>
      <c r="AR958" s="99">
        <f>SUMIFS(通讯通路门店!$T:$T,通讯通路门店!$S:$S,$G958)</f>
        <v>0</v>
      </c>
      <c r="AS958" s="99">
        <f>SUMIFS(通讯通路门店!$U:$U,通讯通路门店!$S:$S,$G958)</f>
        <v>0</v>
      </c>
      <c r="AT958" s="99">
        <f>SUMIFS(通讯通路门店!$V:$V,通讯通路门店!$S:$S,$G958)</f>
        <v>0</v>
      </c>
      <c r="AU958" s="99">
        <f>SUMIFS(通讯通路门店!$W:$W,通讯通路门店!$S:$S,$G958)</f>
        <v>0</v>
      </c>
      <c r="AV958" s="99">
        <f>SUMIFS(通讯通路门店!$Z:$Z,通讯通路门店!$S:$S,$G958)</f>
        <v>0</v>
      </c>
      <c r="AW958" s="99">
        <f>SUMIFS(通讯通路门店!$AB:$AB,通讯通路门店!$S:$S,$G958)</f>
        <v>0</v>
      </c>
      <c r="AX958" s="99">
        <f>SUMIFS(通讯通路门店!$X:$X,通讯通路门店!$S:$S,$G958)</f>
        <v>0</v>
      </c>
      <c r="AY958" s="99">
        <f>SUMIFS(通讯通路门店!$Y:$Y,通讯通路门店!$S:$S,$G958)</f>
        <v>0</v>
      </c>
      <c r="AZ958" s="99">
        <f>SUMIFS(通讯通路门店!$AA:$AA,通讯通路门店!$S:$S,$G958)</f>
        <v>0</v>
      </c>
      <c r="BA958" s="99">
        <f t="shared" si="73"/>
        <v>0</v>
      </c>
      <c r="BB958" s="99">
        <f t="shared" si="74"/>
        <v>0</v>
      </c>
      <c r="BC958" s="99">
        <f>SUMIFS(通讯通路门店!$W:$W,通讯通路门店!$S:$S,$G958,通讯通路门店!$J:$J,"荣耀体验店")+SUMIFS(通讯通路门店!$W:$W,通讯通路门店!$S:$S,$G958,通讯通路门店!$J:$J,"荣耀授权专卖店")</f>
        <v>0</v>
      </c>
      <c r="BD958" s="99">
        <f>SUMIFS(通讯通路门店!$Z:$Z,通讯通路门店!$S:$S,$G958,通讯通路门店!$J:$J,"VIVO体验店")</f>
        <v>0</v>
      </c>
      <c r="BE958" s="99">
        <f>SUMIFS(通讯通路门店!$AB:$AB,通讯通路门店!$S:$S,$G958,通讯通路门店!$J:$J,"OPPO体验店")</f>
        <v>0</v>
      </c>
      <c r="BF958" s="99">
        <f>SUMIFS(通讯通路门店!$X:$X,通讯通路门店!$S:$S,$G958,通讯通路门店!$J:$J,"华为授权体验店")+SUMIFS(通讯通路门店!$AA:$AA,通讯通路门店!$S:$S,$G958,通讯通路门店!$J:$J,"华为堡垒店")</f>
        <v>0</v>
      </c>
      <c r="BG958" s="99">
        <f>SUMIFS(通讯通路门店!$Y:$Y,通讯通路门店!$S:$S,$G958,通讯通路门店!$J:$J,"小米体验店")</f>
        <v>0</v>
      </c>
      <c r="BH958" s="99">
        <f>SUMIFS(通讯通路门店!$AA:$AA,通讯通路门店!$S:$S,$G958,通讯通路门店!$J:$J,"苹果体验店")</f>
        <v>0</v>
      </c>
      <c r="BI958" s="99">
        <f>SUMIFS(通讯通路门店!$K:$K,通讯通路门店!$S:$S,$G958,通讯通路门店!$J:$J,"其他品牌专卖店")</f>
        <v>0</v>
      </c>
      <c r="BJ958" s="99">
        <f>SUMIFS(通讯通路门店!$AC:$AC,通讯通路门店!$S:$S,$G958)</f>
        <v>0</v>
      </c>
      <c r="BK958" s="99">
        <f>SUMIFS(通讯通路门店!$AD:$AD,通讯通路门店!$S:$S,$G958)</f>
        <v>0</v>
      </c>
      <c r="BL958" s="99">
        <f>SUMIFS(通讯通路门店!$AE:$AE,通讯通路门店!$S:$S,$G958)</f>
        <v>0</v>
      </c>
      <c r="BM958" s="99">
        <f>SUMIFS(通讯通路门店!$AF:$AF,通讯通路门店!$S:$S,$G958)</f>
        <v>0</v>
      </c>
      <c r="BN958" s="99">
        <f>SUMIFS(通讯通路门店!$AG:$AG,通讯通路门店!$S:$S,$G958)</f>
        <v>0</v>
      </c>
      <c r="BO958" s="99">
        <f>SUMIFS(通讯通路门店!$AH:$AH,通讯通路门店!$S:$S,$G958)</f>
        <v>0</v>
      </c>
      <c r="BP958" s="99">
        <f>SUMIFS(通讯通路门店!$AI:$AI,通讯通路门店!$S:$S,$G958)</f>
        <v>0</v>
      </c>
      <c r="BQ958" s="83"/>
    </row>
    <row r="959" spans="1:69">
      <c r="A959" s="99" t="str">
        <f>IFERROR(_xlfn.XLOOKUP($G959,通讯通路门店!$S$4:$S$993933,通讯通路门店!$A$4:$A$993933,0,0),"")</f>
        <v>海南省</v>
      </c>
      <c r="B959" s="99" t="str">
        <f>IFERROR(_xlfn.XLOOKUP($G959,通讯通路门店!$S$4:$S$993933,通讯通路门店!$B$4:$B$993933,0,0),"")</f>
        <v>昌江黎族自治县</v>
      </c>
      <c r="C959" s="99" t="str">
        <f>IFERROR(_xlfn.XLOOKUP($G959,通讯通路门店!$S$4:$S$993933,通讯通路门店!$C$4:$C$993933,0,0),"")</f>
        <v>昌江黎族自治县</v>
      </c>
      <c r="D959" s="99" t="str">
        <f>IFERROR(_xlfn.XLOOKUP($G959,通讯通路门店!$S$4:$S$993933,通讯通路门店!$D$4:$D$993933,0,0),"")</f>
        <v>叉河镇</v>
      </c>
      <c r="E959" s="83"/>
      <c r="F959" s="83"/>
      <c r="G959" s="101"/>
      <c r="H959" s="102">
        <f>IFERROR(_xlfn.XLOOKUP($G959,通讯通路门店!$S$4:$S$993933,通讯通路门店!$R$4:$R$993933,0,0),"")</f>
        <v>0</v>
      </c>
      <c r="I959" s="83"/>
      <c r="J959" s="83"/>
      <c r="K959" s="83"/>
      <c r="L959" s="83"/>
      <c r="M959" s="83"/>
      <c r="N959" s="83"/>
      <c r="O959" s="83"/>
      <c r="P959" s="83"/>
      <c r="Q959" s="83"/>
      <c r="R959" s="83"/>
      <c r="S959" s="83"/>
      <c r="T959" s="83"/>
      <c r="U959" s="99">
        <f>COUNTIF(通讯通路门店!$S:$S,$G959)</f>
        <v>0</v>
      </c>
      <c r="V959" s="99">
        <f>COUNTIFS(通讯通路门店!$S:$S,$G959,通讯通路门店!$J:$J,"综合卖场")</f>
        <v>0</v>
      </c>
      <c r="W959" s="99">
        <f>SUMIFS(通讯通路门店!$AJ:$AJ,通讯通路门店!$S:$S,通讯客户沙盘!$G959)</f>
        <v>0</v>
      </c>
      <c r="X959" s="99">
        <f t="shared" si="70"/>
        <v>0</v>
      </c>
      <c r="Y959" s="99">
        <f>COUNTIFS(通讯通路门店!$S:$S,$G959,通讯通路门店!$J:$J,"荣耀体验店")+COUNTIFS(通讯通路门店!$S:$S,$G959,通讯通路门店!$J:$J,"荣耀授权专卖店")</f>
        <v>0</v>
      </c>
      <c r="Z959" s="99">
        <f>COUNTIFS(通讯通路门店!$S:$S,$G959,通讯通路门店!$J:$J,"VIVO体验店")</f>
        <v>0</v>
      </c>
      <c r="AA959" s="99">
        <f>COUNTIFS(通讯通路门店!$S:$S,$G959,通讯通路门店!$J:$J,"OPPO体验店")</f>
        <v>0</v>
      </c>
      <c r="AB959" s="99">
        <f>COUNTIFS(通讯通路门店!$S:$S,$G959,通讯通路门店!$J:$J,"华为授权体验店")+COUNTIFS(通讯通路门店!$S:$S,$G959,通讯通路门店!$J:$J,"华为堡垒店")</f>
        <v>0</v>
      </c>
      <c r="AC959" s="99">
        <f>COUNTIFS(通讯通路门店!$S:$S,$G959,通讯通路门店!$J:$J,"小米体验店")</f>
        <v>0</v>
      </c>
      <c r="AD959" s="99">
        <f>COUNTIFS(通讯通路门店!$S:$S,$G959,通讯通路门店!$J:$J,"苹果体验店")</f>
        <v>0</v>
      </c>
      <c r="AE959" s="99">
        <f>COUNTIFS(通讯通路门店!$S:$S,$G959,通讯通路门店!$J:$J,"其他品牌专卖店")</f>
        <v>0</v>
      </c>
      <c r="AF959" s="99">
        <f>SUMIFS(通讯通路门店!$BI:$BI,通讯通路门店!$S:$S,$G959)</f>
        <v>0</v>
      </c>
      <c r="AG959" s="99">
        <f>SUMIFS(通讯通路门店!$BH:$BH,通讯通路门店!$S:$S,$G959)</f>
        <v>0</v>
      </c>
      <c r="AH959" s="99">
        <f t="shared" si="71"/>
        <v>0</v>
      </c>
      <c r="AI959" s="99">
        <f>SUMIFS(通讯通路门店!$BB:$BB,通讯通路门店!$S:$S,$G959)</f>
        <v>0</v>
      </c>
      <c r="AJ959" s="99">
        <f>SUMIFS(通讯通路门店!$BE:$BE,通讯通路门店!$S:$S,$G959)</f>
        <v>0</v>
      </c>
      <c r="AK959" s="99">
        <f>SUMIFS(通讯通路门店!$BG:$BG,通讯通路门店!$S:$S,$G959)</f>
        <v>0</v>
      </c>
      <c r="AL959" s="99">
        <f>SUMIFS(通讯通路门店!$BC:$BC,通讯通路门店!$S:$S,$G959)</f>
        <v>0</v>
      </c>
      <c r="AM959" s="99">
        <f>SUMIFS(通讯通路门店!$BD:$BD,通讯通路门店!$S:$S,$G959)</f>
        <v>0</v>
      </c>
      <c r="AN959" s="99">
        <f>SUMIFS(通讯通路门店!$BF:$BF,通讯通路门店!$S:$S,$G959)</f>
        <v>0</v>
      </c>
      <c r="AO959" s="99">
        <f t="shared" si="72"/>
        <v>0</v>
      </c>
      <c r="AP959" s="99">
        <f>SUMIFS(通讯通路门店!$K:$K,通讯通路门店!$S:$S,$G959)</f>
        <v>0</v>
      </c>
      <c r="AQ959" s="83"/>
      <c r="AR959" s="99">
        <f>SUMIFS(通讯通路门店!$T:$T,通讯通路门店!$S:$S,$G959)</f>
        <v>0</v>
      </c>
      <c r="AS959" s="99">
        <f>SUMIFS(通讯通路门店!$U:$U,通讯通路门店!$S:$S,$G959)</f>
        <v>0</v>
      </c>
      <c r="AT959" s="99">
        <f>SUMIFS(通讯通路门店!$V:$V,通讯通路门店!$S:$S,$G959)</f>
        <v>0</v>
      </c>
      <c r="AU959" s="99">
        <f>SUMIFS(通讯通路门店!$W:$W,通讯通路门店!$S:$S,$G959)</f>
        <v>0</v>
      </c>
      <c r="AV959" s="99">
        <f>SUMIFS(通讯通路门店!$Z:$Z,通讯通路门店!$S:$S,$G959)</f>
        <v>0</v>
      </c>
      <c r="AW959" s="99">
        <f>SUMIFS(通讯通路门店!$AB:$AB,通讯通路门店!$S:$S,$G959)</f>
        <v>0</v>
      </c>
      <c r="AX959" s="99">
        <f>SUMIFS(通讯通路门店!$X:$X,通讯通路门店!$S:$S,$G959)</f>
        <v>0</v>
      </c>
      <c r="AY959" s="99">
        <f>SUMIFS(通讯通路门店!$Y:$Y,通讯通路门店!$S:$S,$G959)</f>
        <v>0</v>
      </c>
      <c r="AZ959" s="99">
        <f>SUMIFS(通讯通路门店!$AA:$AA,通讯通路门店!$S:$S,$G959)</f>
        <v>0</v>
      </c>
      <c r="BA959" s="99">
        <f t="shared" si="73"/>
        <v>0</v>
      </c>
      <c r="BB959" s="99">
        <f t="shared" si="74"/>
        <v>0</v>
      </c>
      <c r="BC959" s="99">
        <f>SUMIFS(通讯通路门店!$W:$W,通讯通路门店!$S:$S,$G959,通讯通路门店!$J:$J,"荣耀体验店")+SUMIFS(通讯通路门店!$W:$W,通讯通路门店!$S:$S,$G959,通讯通路门店!$J:$J,"荣耀授权专卖店")</f>
        <v>0</v>
      </c>
      <c r="BD959" s="99">
        <f>SUMIFS(通讯通路门店!$Z:$Z,通讯通路门店!$S:$S,$G959,通讯通路门店!$J:$J,"VIVO体验店")</f>
        <v>0</v>
      </c>
      <c r="BE959" s="99">
        <f>SUMIFS(通讯通路门店!$AB:$AB,通讯通路门店!$S:$S,$G959,通讯通路门店!$J:$J,"OPPO体验店")</f>
        <v>0</v>
      </c>
      <c r="BF959" s="99">
        <f>SUMIFS(通讯通路门店!$X:$X,通讯通路门店!$S:$S,$G959,通讯通路门店!$J:$J,"华为授权体验店")+SUMIFS(通讯通路门店!$AA:$AA,通讯通路门店!$S:$S,$G959,通讯通路门店!$J:$J,"华为堡垒店")</f>
        <v>0</v>
      </c>
      <c r="BG959" s="99">
        <f>SUMIFS(通讯通路门店!$Y:$Y,通讯通路门店!$S:$S,$G959,通讯通路门店!$J:$J,"小米体验店")</f>
        <v>0</v>
      </c>
      <c r="BH959" s="99">
        <f>SUMIFS(通讯通路门店!$AA:$AA,通讯通路门店!$S:$S,$G959,通讯通路门店!$J:$J,"苹果体验店")</f>
        <v>0</v>
      </c>
      <c r="BI959" s="99">
        <f>SUMIFS(通讯通路门店!$K:$K,通讯通路门店!$S:$S,$G959,通讯通路门店!$J:$J,"其他品牌专卖店")</f>
        <v>0</v>
      </c>
      <c r="BJ959" s="99">
        <f>SUMIFS(通讯通路门店!$AC:$AC,通讯通路门店!$S:$S,$G959)</f>
        <v>0</v>
      </c>
      <c r="BK959" s="99">
        <f>SUMIFS(通讯通路门店!$AD:$AD,通讯通路门店!$S:$S,$G959)</f>
        <v>0</v>
      </c>
      <c r="BL959" s="99">
        <f>SUMIFS(通讯通路门店!$AE:$AE,通讯通路门店!$S:$S,$G959)</f>
        <v>0</v>
      </c>
      <c r="BM959" s="99">
        <f>SUMIFS(通讯通路门店!$AF:$AF,通讯通路门店!$S:$S,$G959)</f>
        <v>0</v>
      </c>
      <c r="BN959" s="99">
        <f>SUMIFS(通讯通路门店!$AG:$AG,通讯通路门店!$S:$S,$G959)</f>
        <v>0</v>
      </c>
      <c r="BO959" s="99">
        <f>SUMIFS(通讯通路门店!$AH:$AH,通讯通路门店!$S:$S,$G959)</f>
        <v>0</v>
      </c>
      <c r="BP959" s="99">
        <f>SUMIFS(通讯通路门店!$AI:$AI,通讯通路门店!$S:$S,$G959)</f>
        <v>0</v>
      </c>
      <c r="BQ959" s="83"/>
    </row>
    <row r="960" spans="1:69">
      <c r="A960" s="99" t="str">
        <f>IFERROR(_xlfn.XLOOKUP($G960,通讯通路门店!$S$4:$S$993933,通讯通路门店!$A$4:$A$993933,0,0),"")</f>
        <v>海南省</v>
      </c>
      <c r="B960" s="99" t="str">
        <f>IFERROR(_xlfn.XLOOKUP($G960,通讯通路门店!$S$4:$S$993933,通讯通路门店!$B$4:$B$993933,0,0),"")</f>
        <v>昌江黎族自治县</v>
      </c>
      <c r="C960" s="99" t="str">
        <f>IFERROR(_xlfn.XLOOKUP($G960,通讯通路门店!$S$4:$S$993933,通讯通路门店!$C$4:$C$993933,0,0),"")</f>
        <v>昌江黎族自治县</v>
      </c>
      <c r="D960" s="99" t="str">
        <f>IFERROR(_xlfn.XLOOKUP($G960,通讯通路门店!$S$4:$S$993933,通讯通路门店!$D$4:$D$993933,0,0),"")</f>
        <v>叉河镇</v>
      </c>
      <c r="E960" s="83"/>
      <c r="F960" s="83"/>
      <c r="G960" s="101"/>
      <c r="H960" s="102">
        <f>IFERROR(_xlfn.XLOOKUP($G960,通讯通路门店!$S$4:$S$993933,通讯通路门店!$R$4:$R$993933,0,0),"")</f>
        <v>0</v>
      </c>
      <c r="I960" s="83"/>
      <c r="J960" s="83"/>
      <c r="K960" s="83"/>
      <c r="L960" s="83"/>
      <c r="M960" s="83"/>
      <c r="N960" s="83"/>
      <c r="O960" s="83"/>
      <c r="P960" s="83"/>
      <c r="Q960" s="83"/>
      <c r="R960" s="83"/>
      <c r="S960" s="83"/>
      <c r="T960" s="83"/>
      <c r="U960" s="99">
        <f>COUNTIF(通讯通路门店!$S:$S,$G960)</f>
        <v>0</v>
      </c>
      <c r="V960" s="99">
        <f>COUNTIFS(通讯通路门店!$S:$S,$G960,通讯通路门店!$J:$J,"综合卖场")</f>
        <v>0</v>
      </c>
      <c r="W960" s="99">
        <f>SUMIFS(通讯通路门店!$AJ:$AJ,通讯通路门店!$S:$S,通讯客户沙盘!$G960)</f>
        <v>0</v>
      </c>
      <c r="X960" s="99">
        <f t="shared" si="70"/>
        <v>0</v>
      </c>
      <c r="Y960" s="99">
        <f>COUNTIFS(通讯通路门店!$S:$S,$G960,通讯通路门店!$J:$J,"荣耀体验店")+COUNTIFS(通讯通路门店!$S:$S,$G960,通讯通路门店!$J:$J,"荣耀授权专卖店")</f>
        <v>0</v>
      </c>
      <c r="Z960" s="99">
        <f>COUNTIFS(通讯通路门店!$S:$S,$G960,通讯通路门店!$J:$J,"VIVO体验店")</f>
        <v>0</v>
      </c>
      <c r="AA960" s="99">
        <f>COUNTIFS(通讯通路门店!$S:$S,$G960,通讯通路门店!$J:$J,"OPPO体验店")</f>
        <v>0</v>
      </c>
      <c r="AB960" s="99">
        <f>COUNTIFS(通讯通路门店!$S:$S,$G960,通讯通路门店!$J:$J,"华为授权体验店")+COUNTIFS(通讯通路门店!$S:$S,$G960,通讯通路门店!$J:$J,"华为堡垒店")</f>
        <v>0</v>
      </c>
      <c r="AC960" s="99">
        <f>COUNTIFS(通讯通路门店!$S:$S,$G960,通讯通路门店!$J:$J,"小米体验店")</f>
        <v>0</v>
      </c>
      <c r="AD960" s="99">
        <f>COUNTIFS(通讯通路门店!$S:$S,$G960,通讯通路门店!$J:$J,"苹果体验店")</f>
        <v>0</v>
      </c>
      <c r="AE960" s="99">
        <f>COUNTIFS(通讯通路门店!$S:$S,$G960,通讯通路门店!$J:$J,"其他品牌专卖店")</f>
        <v>0</v>
      </c>
      <c r="AF960" s="99">
        <f>SUMIFS(通讯通路门店!$BI:$BI,通讯通路门店!$S:$S,$G960)</f>
        <v>0</v>
      </c>
      <c r="AG960" s="99">
        <f>SUMIFS(通讯通路门店!$BH:$BH,通讯通路门店!$S:$S,$G960)</f>
        <v>0</v>
      </c>
      <c r="AH960" s="99">
        <f t="shared" si="71"/>
        <v>0</v>
      </c>
      <c r="AI960" s="99">
        <f>SUMIFS(通讯通路门店!$BB:$BB,通讯通路门店!$S:$S,$G960)</f>
        <v>0</v>
      </c>
      <c r="AJ960" s="99">
        <f>SUMIFS(通讯通路门店!$BE:$BE,通讯通路门店!$S:$S,$G960)</f>
        <v>0</v>
      </c>
      <c r="AK960" s="99">
        <f>SUMIFS(通讯通路门店!$BG:$BG,通讯通路门店!$S:$S,$G960)</f>
        <v>0</v>
      </c>
      <c r="AL960" s="99">
        <f>SUMIFS(通讯通路门店!$BC:$BC,通讯通路门店!$S:$S,$G960)</f>
        <v>0</v>
      </c>
      <c r="AM960" s="99">
        <f>SUMIFS(通讯通路门店!$BD:$BD,通讯通路门店!$S:$S,$G960)</f>
        <v>0</v>
      </c>
      <c r="AN960" s="99">
        <f>SUMIFS(通讯通路门店!$BF:$BF,通讯通路门店!$S:$S,$G960)</f>
        <v>0</v>
      </c>
      <c r="AO960" s="99">
        <f t="shared" si="72"/>
        <v>0</v>
      </c>
      <c r="AP960" s="99">
        <f>SUMIFS(通讯通路门店!$K:$K,通讯通路门店!$S:$S,$G960)</f>
        <v>0</v>
      </c>
      <c r="AQ960" s="83"/>
      <c r="AR960" s="99">
        <f>SUMIFS(通讯通路门店!$T:$T,通讯通路门店!$S:$S,$G960)</f>
        <v>0</v>
      </c>
      <c r="AS960" s="99">
        <f>SUMIFS(通讯通路门店!$U:$U,通讯通路门店!$S:$S,$G960)</f>
        <v>0</v>
      </c>
      <c r="AT960" s="99">
        <f>SUMIFS(通讯通路门店!$V:$V,通讯通路门店!$S:$S,$G960)</f>
        <v>0</v>
      </c>
      <c r="AU960" s="99">
        <f>SUMIFS(通讯通路门店!$W:$W,通讯通路门店!$S:$S,$G960)</f>
        <v>0</v>
      </c>
      <c r="AV960" s="99">
        <f>SUMIFS(通讯通路门店!$Z:$Z,通讯通路门店!$S:$S,$G960)</f>
        <v>0</v>
      </c>
      <c r="AW960" s="99">
        <f>SUMIFS(通讯通路门店!$AB:$AB,通讯通路门店!$S:$S,$G960)</f>
        <v>0</v>
      </c>
      <c r="AX960" s="99">
        <f>SUMIFS(通讯通路门店!$X:$X,通讯通路门店!$S:$S,$G960)</f>
        <v>0</v>
      </c>
      <c r="AY960" s="99">
        <f>SUMIFS(通讯通路门店!$Y:$Y,通讯通路门店!$S:$S,$G960)</f>
        <v>0</v>
      </c>
      <c r="AZ960" s="99">
        <f>SUMIFS(通讯通路门店!$AA:$AA,通讯通路门店!$S:$S,$G960)</f>
        <v>0</v>
      </c>
      <c r="BA960" s="99">
        <f t="shared" si="73"/>
        <v>0</v>
      </c>
      <c r="BB960" s="99">
        <f t="shared" si="74"/>
        <v>0</v>
      </c>
      <c r="BC960" s="99">
        <f>SUMIFS(通讯通路门店!$W:$W,通讯通路门店!$S:$S,$G960,通讯通路门店!$J:$J,"荣耀体验店")+SUMIFS(通讯通路门店!$W:$W,通讯通路门店!$S:$S,$G960,通讯通路门店!$J:$J,"荣耀授权专卖店")</f>
        <v>0</v>
      </c>
      <c r="BD960" s="99">
        <f>SUMIFS(通讯通路门店!$Z:$Z,通讯通路门店!$S:$S,$G960,通讯通路门店!$J:$J,"VIVO体验店")</f>
        <v>0</v>
      </c>
      <c r="BE960" s="99">
        <f>SUMIFS(通讯通路门店!$AB:$AB,通讯通路门店!$S:$S,$G960,通讯通路门店!$J:$J,"OPPO体验店")</f>
        <v>0</v>
      </c>
      <c r="BF960" s="99">
        <f>SUMIFS(通讯通路门店!$X:$X,通讯通路门店!$S:$S,$G960,通讯通路门店!$J:$J,"华为授权体验店")+SUMIFS(通讯通路门店!$AA:$AA,通讯通路门店!$S:$S,$G960,通讯通路门店!$J:$J,"华为堡垒店")</f>
        <v>0</v>
      </c>
      <c r="BG960" s="99">
        <f>SUMIFS(通讯通路门店!$Y:$Y,通讯通路门店!$S:$S,$G960,通讯通路门店!$J:$J,"小米体验店")</f>
        <v>0</v>
      </c>
      <c r="BH960" s="99">
        <f>SUMIFS(通讯通路门店!$AA:$AA,通讯通路门店!$S:$S,$G960,通讯通路门店!$J:$J,"苹果体验店")</f>
        <v>0</v>
      </c>
      <c r="BI960" s="99">
        <f>SUMIFS(通讯通路门店!$K:$K,通讯通路门店!$S:$S,$G960,通讯通路门店!$J:$J,"其他品牌专卖店")</f>
        <v>0</v>
      </c>
      <c r="BJ960" s="99">
        <f>SUMIFS(通讯通路门店!$AC:$AC,通讯通路门店!$S:$S,$G960)</f>
        <v>0</v>
      </c>
      <c r="BK960" s="99">
        <f>SUMIFS(通讯通路门店!$AD:$AD,通讯通路门店!$S:$S,$G960)</f>
        <v>0</v>
      </c>
      <c r="BL960" s="99">
        <f>SUMIFS(通讯通路门店!$AE:$AE,通讯通路门店!$S:$S,$G960)</f>
        <v>0</v>
      </c>
      <c r="BM960" s="99">
        <f>SUMIFS(通讯通路门店!$AF:$AF,通讯通路门店!$S:$S,$G960)</f>
        <v>0</v>
      </c>
      <c r="BN960" s="99">
        <f>SUMIFS(通讯通路门店!$AG:$AG,通讯通路门店!$S:$S,$G960)</f>
        <v>0</v>
      </c>
      <c r="BO960" s="99">
        <f>SUMIFS(通讯通路门店!$AH:$AH,通讯通路门店!$S:$S,$G960)</f>
        <v>0</v>
      </c>
      <c r="BP960" s="99">
        <f>SUMIFS(通讯通路门店!$AI:$AI,通讯通路门店!$S:$S,$G960)</f>
        <v>0</v>
      </c>
      <c r="BQ960" s="83"/>
    </row>
    <row r="961" spans="1:69">
      <c r="A961" s="99" t="str">
        <f>IFERROR(_xlfn.XLOOKUP($G961,通讯通路门店!$S$4:$S$993933,通讯通路门店!$A$4:$A$993933,0,0),"")</f>
        <v>海南省</v>
      </c>
      <c r="B961" s="99" t="str">
        <f>IFERROR(_xlfn.XLOOKUP($G961,通讯通路门店!$S$4:$S$993933,通讯通路门店!$B$4:$B$993933,0,0),"")</f>
        <v>昌江黎族自治县</v>
      </c>
      <c r="C961" s="99" t="str">
        <f>IFERROR(_xlfn.XLOOKUP($G961,通讯通路门店!$S$4:$S$993933,通讯通路门店!$C$4:$C$993933,0,0),"")</f>
        <v>昌江黎族自治县</v>
      </c>
      <c r="D961" s="99" t="str">
        <f>IFERROR(_xlfn.XLOOKUP($G961,通讯通路门店!$S$4:$S$993933,通讯通路门店!$D$4:$D$993933,0,0),"")</f>
        <v>叉河镇</v>
      </c>
      <c r="E961" s="83"/>
      <c r="F961" s="83"/>
      <c r="G961" s="101"/>
      <c r="H961" s="102">
        <f>IFERROR(_xlfn.XLOOKUP($G961,通讯通路门店!$S$4:$S$993933,通讯通路门店!$R$4:$R$993933,0,0),"")</f>
        <v>0</v>
      </c>
      <c r="I961" s="83"/>
      <c r="J961" s="83"/>
      <c r="K961" s="83"/>
      <c r="L961" s="83"/>
      <c r="M961" s="83"/>
      <c r="N961" s="83"/>
      <c r="O961" s="83"/>
      <c r="P961" s="83"/>
      <c r="Q961" s="83"/>
      <c r="R961" s="83"/>
      <c r="S961" s="83"/>
      <c r="T961" s="83"/>
      <c r="U961" s="99">
        <f>COUNTIF(通讯通路门店!$S:$S,$G961)</f>
        <v>0</v>
      </c>
      <c r="V961" s="99">
        <f>COUNTIFS(通讯通路门店!$S:$S,$G961,通讯通路门店!$J:$J,"综合卖场")</f>
        <v>0</v>
      </c>
      <c r="W961" s="99">
        <f>SUMIFS(通讯通路门店!$AJ:$AJ,通讯通路门店!$S:$S,通讯客户沙盘!$G961)</f>
        <v>0</v>
      </c>
      <c r="X961" s="99">
        <f t="shared" si="70"/>
        <v>0</v>
      </c>
      <c r="Y961" s="99">
        <f>COUNTIFS(通讯通路门店!$S:$S,$G961,通讯通路门店!$J:$J,"荣耀体验店")+COUNTIFS(通讯通路门店!$S:$S,$G961,通讯通路门店!$J:$J,"荣耀授权专卖店")</f>
        <v>0</v>
      </c>
      <c r="Z961" s="99">
        <f>COUNTIFS(通讯通路门店!$S:$S,$G961,通讯通路门店!$J:$J,"VIVO体验店")</f>
        <v>0</v>
      </c>
      <c r="AA961" s="99">
        <f>COUNTIFS(通讯通路门店!$S:$S,$G961,通讯通路门店!$J:$J,"OPPO体验店")</f>
        <v>0</v>
      </c>
      <c r="AB961" s="99">
        <f>COUNTIFS(通讯通路门店!$S:$S,$G961,通讯通路门店!$J:$J,"华为授权体验店")+COUNTIFS(通讯通路门店!$S:$S,$G961,通讯通路门店!$J:$J,"华为堡垒店")</f>
        <v>0</v>
      </c>
      <c r="AC961" s="99">
        <f>COUNTIFS(通讯通路门店!$S:$S,$G961,通讯通路门店!$J:$J,"小米体验店")</f>
        <v>0</v>
      </c>
      <c r="AD961" s="99">
        <f>COUNTIFS(通讯通路门店!$S:$S,$G961,通讯通路门店!$J:$J,"苹果体验店")</f>
        <v>0</v>
      </c>
      <c r="AE961" s="99">
        <f>COUNTIFS(通讯通路门店!$S:$S,$G961,通讯通路门店!$J:$J,"其他品牌专卖店")</f>
        <v>0</v>
      </c>
      <c r="AF961" s="99">
        <f>SUMIFS(通讯通路门店!$BI:$BI,通讯通路门店!$S:$S,$G961)</f>
        <v>0</v>
      </c>
      <c r="AG961" s="99">
        <f>SUMIFS(通讯通路门店!$BH:$BH,通讯通路门店!$S:$S,$G961)</f>
        <v>0</v>
      </c>
      <c r="AH961" s="99">
        <f t="shared" si="71"/>
        <v>0</v>
      </c>
      <c r="AI961" s="99">
        <f>SUMIFS(通讯通路门店!$BB:$BB,通讯通路门店!$S:$S,$G961)</f>
        <v>0</v>
      </c>
      <c r="AJ961" s="99">
        <f>SUMIFS(通讯通路门店!$BE:$BE,通讯通路门店!$S:$S,$G961)</f>
        <v>0</v>
      </c>
      <c r="AK961" s="99">
        <f>SUMIFS(通讯通路门店!$BG:$BG,通讯通路门店!$S:$S,$G961)</f>
        <v>0</v>
      </c>
      <c r="AL961" s="99">
        <f>SUMIFS(通讯通路门店!$BC:$BC,通讯通路门店!$S:$S,$G961)</f>
        <v>0</v>
      </c>
      <c r="AM961" s="99">
        <f>SUMIFS(通讯通路门店!$BD:$BD,通讯通路门店!$S:$S,$G961)</f>
        <v>0</v>
      </c>
      <c r="AN961" s="99">
        <f>SUMIFS(通讯通路门店!$BF:$BF,通讯通路门店!$S:$S,$G961)</f>
        <v>0</v>
      </c>
      <c r="AO961" s="99">
        <f t="shared" si="72"/>
        <v>0</v>
      </c>
      <c r="AP961" s="99">
        <f>SUMIFS(通讯通路门店!$K:$K,通讯通路门店!$S:$S,$G961)</f>
        <v>0</v>
      </c>
      <c r="AQ961" s="83"/>
      <c r="AR961" s="99">
        <f>SUMIFS(通讯通路门店!$T:$T,通讯通路门店!$S:$S,$G961)</f>
        <v>0</v>
      </c>
      <c r="AS961" s="99">
        <f>SUMIFS(通讯通路门店!$U:$U,通讯通路门店!$S:$S,$G961)</f>
        <v>0</v>
      </c>
      <c r="AT961" s="99">
        <f>SUMIFS(通讯通路门店!$V:$V,通讯通路门店!$S:$S,$G961)</f>
        <v>0</v>
      </c>
      <c r="AU961" s="99">
        <f>SUMIFS(通讯通路门店!$W:$W,通讯通路门店!$S:$S,$G961)</f>
        <v>0</v>
      </c>
      <c r="AV961" s="99">
        <f>SUMIFS(通讯通路门店!$Z:$Z,通讯通路门店!$S:$S,$G961)</f>
        <v>0</v>
      </c>
      <c r="AW961" s="99">
        <f>SUMIFS(通讯通路门店!$AB:$AB,通讯通路门店!$S:$S,$G961)</f>
        <v>0</v>
      </c>
      <c r="AX961" s="99">
        <f>SUMIFS(通讯通路门店!$X:$X,通讯通路门店!$S:$S,$G961)</f>
        <v>0</v>
      </c>
      <c r="AY961" s="99">
        <f>SUMIFS(通讯通路门店!$Y:$Y,通讯通路门店!$S:$S,$G961)</f>
        <v>0</v>
      </c>
      <c r="AZ961" s="99">
        <f>SUMIFS(通讯通路门店!$AA:$AA,通讯通路门店!$S:$S,$G961)</f>
        <v>0</v>
      </c>
      <c r="BA961" s="99">
        <f t="shared" si="73"/>
        <v>0</v>
      </c>
      <c r="BB961" s="99">
        <f t="shared" si="74"/>
        <v>0</v>
      </c>
      <c r="BC961" s="99">
        <f>SUMIFS(通讯通路门店!$W:$W,通讯通路门店!$S:$S,$G961,通讯通路门店!$J:$J,"荣耀体验店")+SUMIFS(通讯通路门店!$W:$W,通讯通路门店!$S:$S,$G961,通讯通路门店!$J:$J,"荣耀授权专卖店")</f>
        <v>0</v>
      </c>
      <c r="BD961" s="99">
        <f>SUMIFS(通讯通路门店!$Z:$Z,通讯通路门店!$S:$S,$G961,通讯通路门店!$J:$J,"VIVO体验店")</f>
        <v>0</v>
      </c>
      <c r="BE961" s="99">
        <f>SUMIFS(通讯通路门店!$AB:$AB,通讯通路门店!$S:$S,$G961,通讯通路门店!$J:$J,"OPPO体验店")</f>
        <v>0</v>
      </c>
      <c r="BF961" s="99">
        <f>SUMIFS(通讯通路门店!$X:$X,通讯通路门店!$S:$S,$G961,通讯通路门店!$J:$J,"华为授权体验店")+SUMIFS(通讯通路门店!$AA:$AA,通讯通路门店!$S:$S,$G961,通讯通路门店!$J:$J,"华为堡垒店")</f>
        <v>0</v>
      </c>
      <c r="BG961" s="99">
        <f>SUMIFS(通讯通路门店!$Y:$Y,通讯通路门店!$S:$S,$G961,通讯通路门店!$J:$J,"小米体验店")</f>
        <v>0</v>
      </c>
      <c r="BH961" s="99">
        <f>SUMIFS(通讯通路门店!$AA:$AA,通讯通路门店!$S:$S,$G961,通讯通路门店!$J:$J,"苹果体验店")</f>
        <v>0</v>
      </c>
      <c r="BI961" s="99">
        <f>SUMIFS(通讯通路门店!$K:$K,通讯通路门店!$S:$S,$G961,通讯通路门店!$J:$J,"其他品牌专卖店")</f>
        <v>0</v>
      </c>
      <c r="BJ961" s="99">
        <f>SUMIFS(通讯通路门店!$AC:$AC,通讯通路门店!$S:$S,$G961)</f>
        <v>0</v>
      </c>
      <c r="BK961" s="99">
        <f>SUMIFS(通讯通路门店!$AD:$AD,通讯通路门店!$S:$S,$G961)</f>
        <v>0</v>
      </c>
      <c r="BL961" s="99">
        <f>SUMIFS(通讯通路门店!$AE:$AE,通讯通路门店!$S:$S,$G961)</f>
        <v>0</v>
      </c>
      <c r="BM961" s="99">
        <f>SUMIFS(通讯通路门店!$AF:$AF,通讯通路门店!$S:$S,$G961)</f>
        <v>0</v>
      </c>
      <c r="BN961" s="99">
        <f>SUMIFS(通讯通路门店!$AG:$AG,通讯通路门店!$S:$S,$G961)</f>
        <v>0</v>
      </c>
      <c r="BO961" s="99">
        <f>SUMIFS(通讯通路门店!$AH:$AH,通讯通路门店!$S:$S,$G961)</f>
        <v>0</v>
      </c>
      <c r="BP961" s="99">
        <f>SUMIFS(通讯通路门店!$AI:$AI,通讯通路门店!$S:$S,$G961)</f>
        <v>0</v>
      </c>
      <c r="BQ961" s="83"/>
    </row>
    <row r="962" spans="1:69">
      <c r="A962" s="99" t="str">
        <f>IFERROR(_xlfn.XLOOKUP($G962,通讯通路门店!$S$4:$S$993933,通讯通路门店!$A$4:$A$993933,0,0),"")</f>
        <v>海南省</v>
      </c>
      <c r="B962" s="99" t="str">
        <f>IFERROR(_xlfn.XLOOKUP($G962,通讯通路门店!$S$4:$S$993933,通讯通路门店!$B$4:$B$993933,0,0),"")</f>
        <v>昌江黎族自治县</v>
      </c>
      <c r="C962" s="99" t="str">
        <f>IFERROR(_xlfn.XLOOKUP($G962,通讯通路门店!$S$4:$S$993933,通讯通路门店!$C$4:$C$993933,0,0),"")</f>
        <v>昌江黎族自治县</v>
      </c>
      <c r="D962" s="99" t="str">
        <f>IFERROR(_xlfn.XLOOKUP($G962,通讯通路门店!$S$4:$S$993933,通讯通路门店!$D$4:$D$993933,0,0),"")</f>
        <v>叉河镇</v>
      </c>
      <c r="E962" s="83"/>
      <c r="F962" s="83"/>
      <c r="G962" s="101"/>
      <c r="H962" s="102">
        <f>IFERROR(_xlfn.XLOOKUP($G962,通讯通路门店!$S$4:$S$993933,通讯通路门店!$R$4:$R$993933,0,0),"")</f>
        <v>0</v>
      </c>
      <c r="I962" s="83"/>
      <c r="J962" s="83"/>
      <c r="K962" s="83"/>
      <c r="L962" s="83"/>
      <c r="M962" s="83"/>
      <c r="N962" s="83"/>
      <c r="O962" s="83"/>
      <c r="P962" s="83"/>
      <c r="Q962" s="83"/>
      <c r="R962" s="83"/>
      <c r="S962" s="83"/>
      <c r="T962" s="83"/>
      <c r="U962" s="99">
        <f>COUNTIF(通讯通路门店!$S:$S,$G962)</f>
        <v>0</v>
      </c>
      <c r="V962" s="99">
        <f>COUNTIFS(通讯通路门店!$S:$S,$G962,通讯通路门店!$J:$J,"综合卖场")</f>
        <v>0</v>
      </c>
      <c r="W962" s="99">
        <f>SUMIFS(通讯通路门店!$AJ:$AJ,通讯通路门店!$S:$S,通讯客户沙盘!$G962)</f>
        <v>0</v>
      </c>
      <c r="X962" s="99">
        <f t="shared" si="70"/>
        <v>0</v>
      </c>
      <c r="Y962" s="99">
        <f>COUNTIFS(通讯通路门店!$S:$S,$G962,通讯通路门店!$J:$J,"荣耀体验店")+COUNTIFS(通讯通路门店!$S:$S,$G962,通讯通路门店!$J:$J,"荣耀授权专卖店")</f>
        <v>0</v>
      </c>
      <c r="Z962" s="99">
        <f>COUNTIFS(通讯通路门店!$S:$S,$G962,通讯通路门店!$J:$J,"VIVO体验店")</f>
        <v>0</v>
      </c>
      <c r="AA962" s="99">
        <f>COUNTIFS(通讯通路门店!$S:$S,$G962,通讯通路门店!$J:$J,"OPPO体验店")</f>
        <v>0</v>
      </c>
      <c r="AB962" s="99">
        <f>COUNTIFS(通讯通路门店!$S:$S,$G962,通讯通路门店!$J:$J,"华为授权体验店")+COUNTIFS(通讯通路门店!$S:$S,$G962,通讯通路门店!$J:$J,"华为堡垒店")</f>
        <v>0</v>
      </c>
      <c r="AC962" s="99">
        <f>COUNTIFS(通讯通路门店!$S:$S,$G962,通讯通路门店!$J:$J,"小米体验店")</f>
        <v>0</v>
      </c>
      <c r="AD962" s="99">
        <f>COUNTIFS(通讯通路门店!$S:$S,$G962,通讯通路门店!$J:$J,"苹果体验店")</f>
        <v>0</v>
      </c>
      <c r="AE962" s="99">
        <f>COUNTIFS(通讯通路门店!$S:$S,$G962,通讯通路门店!$J:$J,"其他品牌专卖店")</f>
        <v>0</v>
      </c>
      <c r="AF962" s="99">
        <f>SUMIFS(通讯通路门店!$BI:$BI,通讯通路门店!$S:$S,$G962)</f>
        <v>0</v>
      </c>
      <c r="AG962" s="99">
        <f>SUMIFS(通讯通路门店!$BH:$BH,通讯通路门店!$S:$S,$G962)</f>
        <v>0</v>
      </c>
      <c r="AH962" s="99">
        <f t="shared" si="71"/>
        <v>0</v>
      </c>
      <c r="AI962" s="99">
        <f>SUMIFS(通讯通路门店!$BB:$BB,通讯通路门店!$S:$S,$G962)</f>
        <v>0</v>
      </c>
      <c r="AJ962" s="99">
        <f>SUMIFS(通讯通路门店!$BE:$BE,通讯通路门店!$S:$S,$G962)</f>
        <v>0</v>
      </c>
      <c r="AK962" s="99">
        <f>SUMIFS(通讯通路门店!$BG:$BG,通讯通路门店!$S:$S,$G962)</f>
        <v>0</v>
      </c>
      <c r="AL962" s="99">
        <f>SUMIFS(通讯通路门店!$BC:$BC,通讯通路门店!$S:$S,$G962)</f>
        <v>0</v>
      </c>
      <c r="AM962" s="99">
        <f>SUMIFS(通讯通路门店!$BD:$BD,通讯通路门店!$S:$S,$G962)</f>
        <v>0</v>
      </c>
      <c r="AN962" s="99">
        <f>SUMIFS(通讯通路门店!$BF:$BF,通讯通路门店!$S:$S,$G962)</f>
        <v>0</v>
      </c>
      <c r="AO962" s="99">
        <f t="shared" si="72"/>
        <v>0</v>
      </c>
      <c r="AP962" s="99">
        <f>SUMIFS(通讯通路门店!$K:$K,通讯通路门店!$S:$S,$G962)</f>
        <v>0</v>
      </c>
      <c r="AQ962" s="83"/>
      <c r="AR962" s="99">
        <f>SUMIFS(通讯通路门店!$T:$T,通讯通路门店!$S:$S,$G962)</f>
        <v>0</v>
      </c>
      <c r="AS962" s="99">
        <f>SUMIFS(通讯通路门店!$U:$U,通讯通路门店!$S:$S,$G962)</f>
        <v>0</v>
      </c>
      <c r="AT962" s="99">
        <f>SUMIFS(通讯通路门店!$V:$V,通讯通路门店!$S:$S,$G962)</f>
        <v>0</v>
      </c>
      <c r="AU962" s="99">
        <f>SUMIFS(通讯通路门店!$W:$W,通讯通路门店!$S:$S,$G962)</f>
        <v>0</v>
      </c>
      <c r="AV962" s="99">
        <f>SUMIFS(通讯通路门店!$Z:$Z,通讯通路门店!$S:$S,$G962)</f>
        <v>0</v>
      </c>
      <c r="AW962" s="99">
        <f>SUMIFS(通讯通路门店!$AB:$AB,通讯通路门店!$S:$S,$G962)</f>
        <v>0</v>
      </c>
      <c r="AX962" s="99">
        <f>SUMIFS(通讯通路门店!$X:$X,通讯通路门店!$S:$S,$G962)</f>
        <v>0</v>
      </c>
      <c r="AY962" s="99">
        <f>SUMIFS(通讯通路门店!$Y:$Y,通讯通路门店!$S:$S,$G962)</f>
        <v>0</v>
      </c>
      <c r="AZ962" s="99">
        <f>SUMIFS(通讯通路门店!$AA:$AA,通讯通路门店!$S:$S,$G962)</f>
        <v>0</v>
      </c>
      <c r="BA962" s="99">
        <f t="shared" si="73"/>
        <v>0</v>
      </c>
      <c r="BB962" s="99">
        <f t="shared" si="74"/>
        <v>0</v>
      </c>
      <c r="BC962" s="99">
        <f>SUMIFS(通讯通路门店!$W:$W,通讯通路门店!$S:$S,$G962,通讯通路门店!$J:$J,"荣耀体验店")+SUMIFS(通讯通路门店!$W:$W,通讯通路门店!$S:$S,$G962,通讯通路门店!$J:$J,"荣耀授权专卖店")</f>
        <v>0</v>
      </c>
      <c r="BD962" s="99">
        <f>SUMIFS(通讯通路门店!$Z:$Z,通讯通路门店!$S:$S,$G962,通讯通路门店!$J:$J,"VIVO体验店")</f>
        <v>0</v>
      </c>
      <c r="BE962" s="99">
        <f>SUMIFS(通讯通路门店!$AB:$AB,通讯通路门店!$S:$S,$G962,通讯通路门店!$J:$J,"OPPO体验店")</f>
        <v>0</v>
      </c>
      <c r="BF962" s="99">
        <f>SUMIFS(通讯通路门店!$X:$X,通讯通路门店!$S:$S,$G962,通讯通路门店!$J:$J,"华为授权体验店")+SUMIFS(通讯通路门店!$AA:$AA,通讯通路门店!$S:$S,$G962,通讯通路门店!$J:$J,"华为堡垒店")</f>
        <v>0</v>
      </c>
      <c r="BG962" s="99">
        <f>SUMIFS(通讯通路门店!$Y:$Y,通讯通路门店!$S:$S,$G962,通讯通路门店!$J:$J,"小米体验店")</f>
        <v>0</v>
      </c>
      <c r="BH962" s="99">
        <f>SUMIFS(通讯通路门店!$AA:$AA,通讯通路门店!$S:$S,$G962,通讯通路门店!$J:$J,"苹果体验店")</f>
        <v>0</v>
      </c>
      <c r="BI962" s="99">
        <f>SUMIFS(通讯通路门店!$K:$K,通讯通路门店!$S:$S,$G962,通讯通路门店!$J:$J,"其他品牌专卖店")</f>
        <v>0</v>
      </c>
      <c r="BJ962" s="99">
        <f>SUMIFS(通讯通路门店!$AC:$AC,通讯通路门店!$S:$S,$G962)</f>
        <v>0</v>
      </c>
      <c r="BK962" s="99">
        <f>SUMIFS(通讯通路门店!$AD:$AD,通讯通路门店!$S:$S,$G962)</f>
        <v>0</v>
      </c>
      <c r="BL962" s="99">
        <f>SUMIFS(通讯通路门店!$AE:$AE,通讯通路门店!$S:$S,$G962)</f>
        <v>0</v>
      </c>
      <c r="BM962" s="99">
        <f>SUMIFS(通讯通路门店!$AF:$AF,通讯通路门店!$S:$S,$G962)</f>
        <v>0</v>
      </c>
      <c r="BN962" s="99">
        <f>SUMIFS(通讯通路门店!$AG:$AG,通讯通路门店!$S:$S,$G962)</f>
        <v>0</v>
      </c>
      <c r="BO962" s="99">
        <f>SUMIFS(通讯通路门店!$AH:$AH,通讯通路门店!$S:$S,$G962)</f>
        <v>0</v>
      </c>
      <c r="BP962" s="99">
        <f>SUMIFS(通讯通路门店!$AI:$AI,通讯通路门店!$S:$S,$G962)</f>
        <v>0</v>
      </c>
      <c r="BQ962" s="83"/>
    </row>
    <row r="963" spans="1:69">
      <c r="A963" s="99" t="str">
        <f>IFERROR(_xlfn.XLOOKUP($G963,通讯通路门店!$S$4:$S$993933,通讯通路门店!$A$4:$A$993933,0,0),"")</f>
        <v>海南省</v>
      </c>
      <c r="B963" s="99" t="str">
        <f>IFERROR(_xlfn.XLOOKUP($G963,通讯通路门店!$S$4:$S$993933,通讯通路门店!$B$4:$B$993933,0,0),"")</f>
        <v>昌江黎族自治县</v>
      </c>
      <c r="C963" s="99" t="str">
        <f>IFERROR(_xlfn.XLOOKUP($G963,通讯通路门店!$S$4:$S$993933,通讯通路门店!$C$4:$C$993933,0,0),"")</f>
        <v>昌江黎族自治县</v>
      </c>
      <c r="D963" s="99" t="str">
        <f>IFERROR(_xlfn.XLOOKUP($G963,通讯通路门店!$S$4:$S$993933,通讯通路门店!$D$4:$D$993933,0,0),"")</f>
        <v>叉河镇</v>
      </c>
      <c r="E963" s="83"/>
      <c r="F963" s="83"/>
      <c r="G963" s="101"/>
      <c r="H963" s="102">
        <f>IFERROR(_xlfn.XLOOKUP($G963,通讯通路门店!$S$4:$S$993933,通讯通路门店!$R$4:$R$993933,0,0),"")</f>
        <v>0</v>
      </c>
      <c r="I963" s="83"/>
      <c r="J963" s="83"/>
      <c r="K963" s="83"/>
      <c r="L963" s="83"/>
      <c r="M963" s="83"/>
      <c r="N963" s="83"/>
      <c r="O963" s="83"/>
      <c r="P963" s="83"/>
      <c r="Q963" s="83"/>
      <c r="R963" s="83"/>
      <c r="S963" s="83"/>
      <c r="T963" s="83"/>
      <c r="U963" s="99">
        <f>COUNTIF(通讯通路门店!$S:$S,$G963)</f>
        <v>0</v>
      </c>
      <c r="V963" s="99">
        <f>COUNTIFS(通讯通路门店!$S:$S,$G963,通讯通路门店!$J:$J,"综合卖场")</f>
        <v>0</v>
      </c>
      <c r="W963" s="99">
        <f>SUMIFS(通讯通路门店!$AJ:$AJ,通讯通路门店!$S:$S,通讯客户沙盘!$G963)</f>
        <v>0</v>
      </c>
      <c r="X963" s="99">
        <f t="shared" si="70"/>
        <v>0</v>
      </c>
      <c r="Y963" s="99">
        <f>COUNTIFS(通讯通路门店!$S:$S,$G963,通讯通路门店!$J:$J,"荣耀体验店")+COUNTIFS(通讯通路门店!$S:$S,$G963,通讯通路门店!$J:$J,"荣耀授权专卖店")</f>
        <v>0</v>
      </c>
      <c r="Z963" s="99">
        <f>COUNTIFS(通讯通路门店!$S:$S,$G963,通讯通路门店!$J:$J,"VIVO体验店")</f>
        <v>0</v>
      </c>
      <c r="AA963" s="99">
        <f>COUNTIFS(通讯通路门店!$S:$S,$G963,通讯通路门店!$J:$J,"OPPO体验店")</f>
        <v>0</v>
      </c>
      <c r="AB963" s="99">
        <f>COUNTIFS(通讯通路门店!$S:$S,$G963,通讯通路门店!$J:$J,"华为授权体验店")+COUNTIFS(通讯通路门店!$S:$S,$G963,通讯通路门店!$J:$J,"华为堡垒店")</f>
        <v>0</v>
      </c>
      <c r="AC963" s="99">
        <f>COUNTIFS(通讯通路门店!$S:$S,$G963,通讯通路门店!$J:$J,"小米体验店")</f>
        <v>0</v>
      </c>
      <c r="AD963" s="99">
        <f>COUNTIFS(通讯通路门店!$S:$S,$G963,通讯通路门店!$J:$J,"苹果体验店")</f>
        <v>0</v>
      </c>
      <c r="AE963" s="99">
        <f>COUNTIFS(通讯通路门店!$S:$S,$G963,通讯通路门店!$J:$J,"其他品牌专卖店")</f>
        <v>0</v>
      </c>
      <c r="AF963" s="99">
        <f>SUMIFS(通讯通路门店!$BI:$BI,通讯通路门店!$S:$S,$G963)</f>
        <v>0</v>
      </c>
      <c r="AG963" s="99">
        <f>SUMIFS(通讯通路门店!$BH:$BH,通讯通路门店!$S:$S,$G963)</f>
        <v>0</v>
      </c>
      <c r="AH963" s="99">
        <f t="shared" si="71"/>
        <v>0</v>
      </c>
      <c r="AI963" s="99">
        <f>SUMIFS(通讯通路门店!$BB:$BB,通讯通路门店!$S:$S,$G963)</f>
        <v>0</v>
      </c>
      <c r="AJ963" s="99">
        <f>SUMIFS(通讯通路门店!$BE:$BE,通讯通路门店!$S:$S,$G963)</f>
        <v>0</v>
      </c>
      <c r="AK963" s="99">
        <f>SUMIFS(通讯通路门店!$BG:$BG,通讯通路门店!$S:$S,$G963)</f>
        <v>0</v>
      </c>
      <c r="AL963" s="99">
        <f>SUMIFS(通讯通路门店!$BC:$BC,通讯通路门店!$S:$S,$G963)</f>
        <v>0</v>
      </c>
      <c r="AM963" s="99">
        <f>SUMIFS(通讯通路门店!$BD:$BD,通讯通路门店!$S:$S,$G963)</f>
        <v>0</v>
      </c>
      <c r="AN963" s="99">
        <f>SUMIFS(通讯通路门店!$BF:$BF,通讯通路门店!$S:$S,$G963)</f>
        <v>0</v>
      </c>
      <c r="AO963" s="99">
        <f t="shared" si="72"/>
        <v>0</v>
      </c>
      <c r="AP963" s="99">
        <f>SUMIFS(通讯通路门店!$K:$K,通讯通路门店!$S:$S,$G963)</f>
        <v>0</v>
      </c>
      <c r="AQ963" s="83"/>
      <c r="AR963" s="99">
        <f>SUMIFS(通讯通路门店!$T:$T,通讯通路门店!$S:$S,$G963)</f>
        <v>0</v>
      </c>
      <c r="AS963" s="99">
        <f>SUMIFS(通讯通路门店!$U:$U,通讯通路门店!$S:$S,$G963)</f>
        <v>0</v>
      </c>
      <c r="AT963" s="99">
        <f>SUMIFS(通讯通路门店!$V:$V,通讯通路门店!$S:$S,$G963)</f>
        <v>0</v>
      </c>
      <c r="AU963" s="99">
        <f>SUMIFS(通讯通路门店!$W:$W,通讯通路门店!$S:$S,$G963)</f>
        <v>0</v>
      </c>
      <c r="AV963" s="99">
        <f>SUMIFS(通讯通路门店!$Z:$Z,通讯通路门店!$S:$S,$G963)</f>
        <v>0</v>
      </c>
      <c r="AW963" s="99">
        <f>SUMIFS(通讯通路门店!$AB:$AB,通讯通路门店!$S:$S,$G963)</f>
        <v>0</v>
      </c>
      <c r="AX963" s="99">
        <f>SUMIFS(通讯通路门店!$X:$X,通讯通路门店!$S:$S,$G963)</f>
        <v>0</v>
      </c>
      <c r="AY963" s="99">
        <f>SUMIFS(通讯通路门店!$Y:$Y,通讯通路门店!$S:$S,$G963)</f>
        <v>0</v>
      </c>
      <c r="AZ963" s="99">
        <f>SUMIFS(通讯通路门店!$AA:$AA,通讯通路门店!$S:$S,$G963)</f>
        <v>0</v>
      </c>
      <c r="BA963" s="99">
        <f t="shared" si="73"/>
        <v>0</v>
      </c>
      <c r="BB963" s="99">
        <f t="shared" si="74"/>
        <v>0</v>
      </c>
      <c r="BC963" s="99">
        <f>SUMIFS(通讯通路门店!$W:$W,通讯通路门店!$S:$S,$G963,通讯通路门店!$J:$J,"荣耀体验店")+SUMIFS(通讯通路门店!$W:$W,通讯通路门店!$S:$S,$G963,通讯通路门店!$J:$J,"荣耀授权专卖店")</f>
        <v>0</v>
      </c>
      <c r="BD963" s="99">
        <f>SUMIFS(通讯通路门店!$Z:$Z,通讯通路门店!$S:$S,$G963,通讯通路门店!$J:$J,"VIVO体验店")</f>
        <v>0</v>
      </c>
      <c r="BE963" s="99">
        <f>SUMIFS(通讯通路门店!$AB:$AB,通讯通路门店!$S:$S,$G963,通讯通路门店!$J:$J,"OPPO体验店")</f>
        <v>0</v>
      </c>
      <c r="BF963" s="99">
        <f>SUMIFS(通讯通路门店!$X:$X,通讯通路门店!$S:$S,$G963,通讯通路门店!$J:$J,"华为授权体验店")+SUMIFS(通讯通路门店!$AA:$AA,通讯通路门店!$S:$S,$G963,通讯通路门店!$J:$J,"华为堡垒店")</f>
        <v>0</v>
      </c>
      <c r="BG963" s="99">
        <f>SUMIFS(通讯通路门店!$Y:$Y,通讯通路门店!$S:$S,$G963,通讯通路门店!$J:$J,"小米体验店")</f>
        <v>0</v>
      </c>
      <c r="BH963" s="99">
        <f>SUMIFS(通讯通路门店!$AA:$AA,通讯通路门店!$S:$S,$G963,通讯通路门店!$J:$J,"苹果体验店")</f>
        <v>0</v>
      </c>
      <c r="BI963" s="99">
        <f>SUMIFS(通讯通路门店!$K:$K,通讯通路门店!$S:$S,$G963,通讯通路门店!$J:$J,"其他品牌专卖店")</f>
        <v>0</v>
      </c>
      <c r="BJ963" s="99">
        <f>SUMIFS(通讯通路门店!$AC:$AC,通讯通路门店!$S:$S,$G963)</f>
        <v>0</v>
      </c>
      <c r="BK963" s="99">
        <f>SUMIFS(通讯通路门店!$AD:$AD,通讯通路门店!$S:$S,$G963)</f>
        <v>0</v>
      </c>
      <c r="BL963" s="99">
        <f>SUMIFS(通讯通路门店!$AE:$AE,通讯通路门店!$S:$S,$G963)</f>
        <v>0</v>
      </c>
      <c r="BM963" s="99">
        <f>SUMIFS(通讯通路门店!$AF:$AF,通讯通路门店!$S:$S,$G963)</f>
        <v>0</v>
      </c>
      <c r="BN963" s="99">
        <f>SUMIFS(通讯通路门店!$AG:$AG,通讯通路门店!$S:$S,$G963)</f>
        <v>0</v>
      </c>
      <c r="BO963" s="99">
        <f>SUMIFS(通讯通路门店!$AH:$AH,通讯通路门店!$S:$S,$G963)</f>
        <v>0</v>
      </c>
      <c r="BP963" s="99">
        <f>SUMIFS(通讯通路门店!$AI:$AI,通讯通路门店!$S:$S,$G963)</f>
        <v>0</v>
      </c>
      <c r="BQ963" s="83"/>
    </row>
    <row r="964" spans="1:69">
      <c r="A964" s="99" t="str">
        <f>IFERROR(_xlfn.XLOOKUP($G964,通讯通路门店!$S$4:$S$993933,通讯通路门店!$A$4:$A$993933,0,0),"")</f>
        <v>海南省</v>
      </c>
      <c r="B964" s="99" t="str">
        <f>IFERROR(_xlfn.XLOOKUP($G964,通讯通路门店!$S$4:$S$993933,通讯通路门店!$B$4:$B$993933,0,0),"")</f>
        <v>昌江黎族自治县</v>
      </c>
      <c r="C964" s="99" t="str">
        <f>IFERROR(_xlfn.XLOOKUP($G964,通讯通路门店!$S$4:$S$993933,通讯通路门店!$C$4:$C$993933,0,0),"")</f>
        <v>昌江黎族自治县</v>
      </c>
      <c r="D964" s="99" t="str">
        <f>IFERROR(_xlfn.XLOOKUP($G964,通讯通路门店!$S$4:$S$993933,通讯通路门店!$D$4:$D$993933,0,0),"")</f>
        <v>叉河镇</v>
      </c>
      <c r="E964" s="83"/>
      <c r="F964" s="83"/>
      <c r="G964" s="101"/>
      <c r="H964" s="102">
        <f>IFERROR(_xlfn.XLOOKUP($G964,通讯通路门店!$S$4:$S$993933,通讯通路门店!$R$4:$R$993933,0,0),"")</f>
        <v>0</v>
      </c>
      <c r="I964" s="83"/>
      <c r="J964" s="83"/>
      <c r="K964" s="83"/>
      <c r="L964" s="83"/>
      <c r="M964" s="83"/>
      <c r="N964" s="83"/>
      <c r="O964" s="83"/>
      <c r="P964" s="83"/>
      <c r="Q964" s="83"/>
      <c r="R964" s="83"/>
      <c r="S964" s="83"/>
      <c r="T964" s="83"/>
      <c r="U964" s="99">
        <f>COUNTIF(通讯通路门店!$S:$S,$G964)</f>
        <v>0</v>
      </c>
      <c r="V964" s="99">
        <f>COUNTIFS(通讯通路门店!$S:$S,$G964,通讯通路门店!$J:$J,"综合卖场")</f>
        <v>0</v>
      </c>
      <c r="W964" s="99">
        <f>SUMIFS(通讯通路门店!$AJ:$AJ,通讯通路门店!$S:$S,通讯客户沙盘!$G964)</f>
        <v>0</v>
      </c>
      <c r="X964" s="99">
        <f t="shared" ref="X964:X1027" si="75">Y964+Z964+AA964+AB964+AC964+AD964+AE964</f>
        <v>0</v>
      </c>
      <c r="Y964" s="99">
        <f>COUNTIFS(通讯通路门店!$S:$S,$G964,通讯通路门店!$J:$J,"荣耀体验店")+COUNTIFS(通讯通路门店!$S:$S,$G964,通讯通路门店!$J:$J,"荣耀授权专卖店")</f>
        <v>0</v>
      </c>
      <c r="Z964" s="99">
        <f>COUNTIFS(通讯通路门店!$S:$S,$G964,通讯通路门店!$J:$J,"VIVO体验店")</f>
        <v>0</v>
      </c>
      <c r="AA964" s="99">
        <f>COUNTIFS(通讯通路门店!$S:$S,$G964,通讯通路门店!$J:$J,"OPPO体验店")</f>
        <v>0</v>
      </c>
      <c r="AB964" s="99">
        <f>COUNTIFS(通讯通路门店!$S:$S,$G964,通讯通路门店!$J:$J,"华为授权体验店")+COUNTIFS(通讯通路门店!$S:$S,$G964,通讯通路门店!$J:$J,"华为堡垒店")</f>
        <v>0</v>
      </c>
      <c r="AC964" s="99">
        <f>COUNTIFS(通讯通路门店!$S:$S,$G964,通讯通路门店!$J:$J,"小米体验店")</f>
        <v>0</v>
      </c>
      <c r="AD964" s="99">
        <f>COUNTIFS(通讯通路门店!$S:$S,$G964,通讯通路门店!$J:$J,"苹果体验店")</f>
        <v>0</v>
      </c>
      <c r="AE964" s="99">
        <f>COUNTIFS(通讯通路门店!$S:$S,$G964,通讯通路门店!$J:$J,"其他品牌专卖店")</f>
        <v>0</v>
      </c>
      <c r="AF964" s="99">
        <f>SUMIFS(通讯通路门店!$BI:$BI,通讯通路门店!$S:$S,$G964)</f>
        <v>0</v>
      </c>
      <c r="AG964" s="99">
        <f>SUMIFS(通讯通路门店!$BH:$BH,通讯通路门店!$S:$S,$G964)</f>
        <v>0</v>
      </c>
      <c r="AH964" s="99">
        <f t="shared" ref="AH964:AH1027" si="76">AI964+AJ964+AK964+AL964+AM964+AN964</f>
        <v>0</v>
      </c>
      <c r="AI964" s="99">
        <f>SUMIFS(通讯通路门店!$BB:$BB,通讯通路门店!$S:$S,$G964)</f>
        <v>0</v>
      </c>
      <c r="AJ964" s="99">
        <f>SUMIFS(通讯通路门店!$BE:$BE,通讯通路门店!$S:$S,$G964)</f>
        <v>0</v>
      </c>
      <c r="AK964" s="99">
        <f>SUMIFS(通讯通路门店!$BG:$BG,通讯通路门店!$S:$S,$G964)</f>
        <v>0</v>
      </c>
      <c r="AL964" s="99">
        <f>SUMIFS(通讯通路门店!$BC:$BC,通讯通路门店!$S:$S,$G964)</f>
        <v>0</v>
      </c>
      <c r="AM964" s="99">
        <f>SUMIFS(通讯通路门店!$BD:$BD,通讯通路门店!$S:$S,$G964)</f>
        <v>0</v>
      </c>
      <c r="AN964" s="99">
        <f>SUMIFS(通讯通路门店!$BF:$BF,通讯通路门店!$S:$S,$G964)</f>
        <v>0</v>
      </c>
      <c r="AO964" s="99">
        <f t="shared" ref="AO964:AO1027" si="77">AP964+AQ964</f>
        <v>0</v>
      </c>
      <c r="AP964" s="99">
        <f>SUMIFS(通讯通路门店!$K:$K,通讯通路门店!$S:$S,$G964)</f>
        <v>0</v>
      </c>
      <c r="AQ964" s="83"/>
      <c r="AR964" s="99">
        <f>SUMIFS(通讯通路门店!$T:$T,通讯通路门店!$S:$S,$G964)</f>
        <v>0</v>
      </c>
      <c r="AS964" s="99">
        <f>SUMIFS(通讯通路门店!$U:$U,通讯通路门店!$S:$S,$G964)</f>
        <v>0</v>
      </c>
      <c r="AT964" s="99">
        <f>SUMIFS(通讯通路门店!$V:$V,通讯通路门店!$S:$S,$G964)</f>
        <v>0</v>
      </c>
      <c r="AU964" s="99">
        <f>SUMIFS(通讯通路门店!$W:$W,通讯通路门店!$S:$S,$G964)</f>
        <v>0</v>
      </c>
      <c r="AV964" s="99">
        <f>SUMIFS(通讯通路门店!$Z:$Z,通讯通路门店!$S:$S,$G964)</f>
        <v>0</v>
      </c>
      <c r="AW964" s="99">
        <f>SUMIFS(通讯通路门店!$AB:$AB,通讯通路门店!$S:$S,$G964)</f>
        <v>0</v>
      </c>
      <c r="AX964" s="99">
        <f>SUMIFS(通讯通路门店!$X:$X,通讯通路门店!$S:$S,$G964)</f>
        <v>0</v>
      </c>
      <c r="AY964" s="99">
        <f>SUMIFS(通讯通路门店!$Y:$Y,通讯通路门店!$S:$S,$G964)</f>
        <v>0</v>
      </c>
      <c r="AZ964" s="99">
        <f>SUMIFS(通讯通路门店!$AA:$AA,通讯通路门店!$S:$S,$G964)</f>
        <v>0</v>
      </c>
      <c r="BA964" s="99">
        <f t="shared" ref="BA964:BA1027" si="78">AP964-BB964</f>
        <v>0</v>
      </c>
      <c r="BB964" s="99">
        <f t="shared" ref="BB964:BB1027" si="79">BC964+BD964+BE964+BF964+BG964+BH964</f>
        <v>0</v>
      </c>
      <c r="BC964" s="99">
        <f>SUMIFS(通讯通路门店!$W:$W,通讯通路门店!$S:$S,$G964,通讯通路门店!$J:$J,"荣耀体验店")+SUMIFS(通讯通路门店!$W:$W,通讯通路门店!$S:$S,$G964,通讯通路门店!$J:$J,"荣耀授权专卖店")</f>
        <v>0</v>
      </c>
      <c r="BD964" s="99">
        <f>SUMIFS(通讯通路门店!$Z:$Z,通讯通路门店!$S:$S,$G964,通讯通路门店!$J:$J,"VIVO体验店")</f>
        <v>0</v>
      </c>
      <c r="BE964" s="99">
        <f>SUMIFS(通讯通路门店!$AB:$AB,通讯通路门店!$S:$S,$G964,通讯通路门店!$J:$J,"OPPO体验店")</f>
        <v>0</v>
      </c>
      <c r="BF964" s="99">
        <f>SUMIFS(通讯通路门店!$X:$X,通讯通路门店!$S:$S,$G964,通讯通路门店!$J:$J,"华为授权体验店")+SUMIFS(通讯通路门店!$AA:$AA,通讯通路门店!$S:$S,$G964,通讯通路门店!$J:$J,"华为堡垒店")</f>
        <v>0</v>
      </c>
      <c r="BG964" s="99">
        <f>SUMIFS(通讯通路门店!$Y:$Y,通讯通路门店!$S:$S,$G964,通讯通路门店!$J:$J,"小米体验店")</f>
        <v>0</v>
      </c>
      <c r="BH964" s="99">
        <f>SUMIFS(通讯通路门店!$AA:$AA,通讯通路门店!$S:$S,$G964,通讯通路门店!$J:$J,"苹果体验店")</f>
        <v>0</v>
      </c>
      <c r="BI964" s="99">
        <f>SUMIFS(通讯通路门店!$K:$K,通讯通路门店!$S:$S,$G964,通讯通路门店!$J:$J,"其他品牌专卖店")</f>
        <v>0</v>
      </c>
      <c r="BJ964" s="99">
        <f>SUMIFS(通讯通路门店!$AC:$AC,通讯通路门店!$S:$S,$G964)</f>
        <v>0</v>
      </c>
      <c r="BK964" s="99">
        <f>SUMIFS(通讯通路门店!$AD:$AD,通讯通路门店!$S:$S,$G964)</f>
        <v>0</v>
      </c>
      <c r="BL964" s="99">
        <f>SUMIFS(通讯通路门店!$AE:$AE,通讯通路门店!$S:$S,$G964)</f>
        <v>0</v>
      </c>
      <c r="BM964" s="99">
        <f>SUMIFS(通讯通路门店!$AF:$AF,通讯通路门店!$S:$S,$G964)</f>
        <v>0</v>
      </c>
      <c r="BN964" s="99">
        <f>SUMIFS(通讯通路门店!$AG:$AG,通讯通路门店!$S:$S,$G964)</f>
        <v>0</v>
      </c>
      <c r="BO964" s="99">
        <f>SUMIFS(通讯通路门店!$AH:$AH,通讯通路门店!$S:$S,$G964)</f>
        <v>0</v>
      </c>
      <c r="BP964" s="99">
        <f>SUMIFS(通讯通路门店!$AI:$AI,通讯通路门店!$S:$S,$G964)</f>
        <v>0</v>
      </c>
      <c r="BQ964" s="83"/>
    </row>
    <row r="965" spans="1:69">
      <c r="A965" s="99" t="str">
        <f>IFERROR(_xlfn.XLOOKUP($G965,通讯通路门店!$S$4:$S$993933,通讯通路门店!$A$4:$A$993933,0,0),"")</f>
        <v>海南省</v>
      </c>
      <c r="B965" s="99" t="str">
        <f>IFERROR(_xlfn.XLOOKUP($G965,通讯通路门店!$S$4:$S$993933,通讯通路门店!$B$4:$B$993933,0,0),"")</f>
        <v>昌江黎族自治县</v>
      </c>
      <c r="C965" s="99" t="str">
        <f>IFERROR(_xlfn.XLOOKUP($G965,通讯通路门店!$S$4:$S$993933,通讯通路门店!$C$4:$C$993933,0,0),"")</f>
        <v>昌江黎族自治县</v>
      </c>
      <c r="D965" s="99" t="str">
        <f>IFERROR(_xlfn.XLOOKUP($G965,通讯通路门店!$S$4:$S$993933,通讯通路门店!$D$4:$D$993933,0,0),"")</f>
        <v>叉河镇</v>
      </c>
      <c r="E965" s="83"/>
      <c r="F965" s="83"/>
      <c r="G965" s="101"/>
      <c r="H965" s="102">
        <f>IFERROR(_xlfn.XLOOKUP($G965,通讯通路门店!$S$4:$S$993933,通讯通路门店!$R$4:$R$993933,0,0),"")</f>
        <v>0</v>
      </c>
      <c r="I965" s="83"/>
      <c r="J965" s="83"/>
      <c r="K965" s="83"/>
      <c r="L965" s="83"/>
      <c r="M965" s="83"/>
      <c r="N965" s="83"/>
      <c r="O965" s="83"/>
      <c r="P965" s="83"/>
      <c r="Q965" s="83"/>
      <c r="R965" s="83"/>
      <c r="S965" s="83"/>
      <c r="T965" s="83"/>
      <c r="U965" s="99">
        <f>COUNTIF(通讯通路门店!$S:$S,$G965)</f>
        <v>0</v>
      </c>
      <c r="V965" s="99">
        <f>COUNTIFS(通讯通路门店!$S:$S,$G965,通讯通路门店!$J:$J,"综合卖场")</f>
        <v>0</v>
      </c>
      <c r="W965" s="99">
        <f>SUMIFS(通讯通路门店!$AJ:$AJ,通讯通路门店!$S:$S,通讯客户沙盘!$G965)</f>
        <v>0</v>
      </c>
      <c r="X965" s="99">
        <f t="shared" si="75"/>
        <v>0</v>
      </c>
      <c r="Y965" s="99">
        <f>COUNTIFS(通讯通路门店!$S:$S,$G965,通讯通路门店!$J:$J,"荣耀体验店")+COUNTIFS(通讯通路门店!$S:$S,$G965,通讯通路门店!$J:$J,"荣耀授权专卖店")</f>
        <v>0</v>
      </c>
      <c r="Z965" s="99">
        <f>COUNTIFS(通讯通路门店!$S:$S,$G965,通讯通路门店!$J:$J,"VIVO体验店")</f>
        <v>0</v>
      </c>
      <c r="AA965" s="99">
        <f>COUNTIFS(通讯通路门店!$S:$S,$G965,通讯通路门店!$J:$J,"OPPO体验店")</f>
        <v>0</v>
      </c>
      <c r="AB965" s="99">
        <f>COUNTIFS(通讯通路门店!$S:$S,$G965,通讯通路门店!$J:$J,"华为授权体验店")+COUNTIFS(通讯通路门店!$S:$S,$G965,通讯通路门店!$J:$J,"华为堡垒店")</f>
        <v>0</v>
      </c>
      <c r="AC965" s="99">
        <f>COUNTIFS(通讯通路门店!$S:$S,$G965,通讯通路门店!$J:$J,"小米体验店")</f>
        <v>0</v>
      </c>
      <c r="AD965" s="99">
        <f>COUNTIFS(通讯通路门店!$S:$S,$G965,通讯通路门店!$J:$J,"苹果体验店")</f>
        <v>0</v>
      </c>
      <c r="AE965" s="99">
        <f>COUNTIFS(通讯通路门店!$S:$S,$G965,通讯通路门店!$J:$J,"其他品牌专卖店")</f>
        <v>0</v>
      </c>
      <c r="AF965" s="99">
        <f>SUMIFS(通讯通路门店!$BI:$BI,通讯通路门店!$S:$S,$G965)</f>
        <v>0</v>
      </c>
      <c r="AG965" s="99">
        <f>SUMIFS(通讯通路门店!$BH:$BH,通讯通路门店!$S:$S,$G965)</f>
        <v>0</v>
      </c>
      <c r="AH965" s="99">
        <f t="shared" si="76"/>
        <v>0</v>
      </c>
      <c r="AI965" s="99">
        <f>SUMIFS(通讯通路门店!$BB:$BB,通讯通路门店!$S:$S,$G965)</f>
        <v>0</v>
      </c>
      <c r="AJ965" s="99">
        <f>SUMIFS(通讯通路门店!$BE:$BE,通讯通路门店!$S:$S,$G965)</f>
        <v>0</v>
      </c>
      <c r="AK965" s="99">
        <f>SUMIFS(通讯通路门店!$BG:$BG,通讯通路门店!$S:$S,$G965)</f>
        <v>0</v>
      </c>
      <c r="AL965" s="99">
        <f>SUMIFS(通讯通路门店!$BC:$BC,通讯通路门店!$S:$S,$G965)</f>
        <v>0</v>
      </c>
      <c r="AM965" s="99">
        <f>SUMIFS(通讯通路门店!$BD:$BD,通讯通路门店!$S:$S,$G965)</f>
        <v>0</v>
      </c>
      <c r="AN965" s="99">
        <f>SUMIFS(通讯通路门店!$BF:$BF,通讯通路门店!$S:$S,$G965)</f>
        <v>0</v>
      </c>
      <c r="AO965" s="99">
        <f t="shared" si="77"/>
        <v>0</v>
      </c>
      <c r="AP965" s="99">
        <f>SUMIFS(通讯通路门店!$K:$K,通讯通路门店!$S:$S,$G965)</f>
        <v>0</v>
      </c>
      <c r="AQ965" s="83"/>
      <c r="AR965" s="99">
        <f>SUMIFS(通讯通路门店!$T:$T,通讯通路门店!$S:$S,$G965)</f>
        <v>0</v>
      </c>
      <c r="AS965" s="99">
        <f>SUMIFS(通讯通路门店!$U:$U,通讯通路门店!$S:$S,$G965)</f>
        <v>0</v>
      </c>
      <c r="AT965" s="99">
        <f>SUMIFS(通讯通路门店!$V:$V,通讯通路门店!$S:$S,$G965)</f>
        <v>0</v>
      </c>
      <c r="AU965" s="99">
        <f>SUMIFS(通讯通路门店!$W:$W,通讯通路门店!$S:$S,$G965)</f>
        <v>0</v>
      </c>
      <c r="AV965" s="99">
        <f>SUMIFS(通讯通路门店!$Z:$Z,通讯通路门店!$S:$S,$G965)</f>
        <v>0</v>
      </c>
      <c r="AW965" s="99">
        <f>SUMIFS(通讯通路门店!$AB:$AB,通讯通路门店!$S:$S,$G965)</f>
        <v>0</v>
      </c>
      <c r="AX965" s="99">
        <f>SUMIFS(通讯通路门店!$X:$X,通讯通路门店!$S:$S,$G965)</f>
        <v>0</v>
      </c>
      <c r="AY965" s="99">
        <f>SUMIFS(通讯通路门店!$Y:$Y,通讯通路门店!$S:$S,$G965)</f>
        <v>0</v>
      </c>
      <c r="AZ965" s="99">
        <f>SUMIFS(通讯通路门店!$AA:$AA,通讯通路门店!$S:$S,$G965)</f>
        <v>0</v>
      </c>
      <c r="BA965" s="99">
        <f t="shared" si="78"/>
        <v>0</v>
      </c>
      <c r="BB965" s="99">
        <f t="shared" si="79"/>
        <v>0</v>
      </c>
      <c r="BC965" s="99">
        <f>SUMIFS(通讯通路门店!$W:$W,通讯通路门店!$S:$S,$G965,通讯通路门店!$J:$J,"荣耀体验店")+SUMIFS(通讯通路门店!$W:$W,通讯通路门店!$S:$S,$G965,通讯通路门店!$J:$J,"荣耀授权专卖店")</f>
        <v>0</v>
      </c>
      <c r="BD965" s="99">
        <f>SUMIFS(通讯通路门店!$Z:$Z,通讯通路门店!$S:$S,$G965,通讯通路门店!$J:$J,"VIVO体验店")</f>
        <v>0</v>
      </c>
      <c r="BE965" s="99">
        <f>SUMIFS(通讯通路门店!$AB:$AB,通讯通路门店!$S:$S,$G965,通讯通路门店!$J:$J,"OPPO体验店")</f>
        <v>0</v>
      </c>
      <c r="BF965" s="99">
        <f>SUMIFS(通讯通路门店!$X:$X,通讯通路门店!$S:$S,$G965,通讯通路门店!$J:$J,"华为授权体验店")+SUMIFS(通讯通路门店!$AA:$AA,通讯通路门店!$S:$S,$G965,通讯通路门店!$J:$J,"华为堡垒店")</f>
        <v>0</v>
      </c>
      <c r="BG965" s="99">
        <f>SUMIFS(通讯通路门店!$Y:$Y,通讯通路门店!$S:$S,$G965,通讯通路门店!$J:$J,"小米体验店")</f>
        <v>0</v>
      </c>
      <c r="BH965" s="99">
        <f>SUMIFS(通讯通路门店!$AA:$AA,通讯通路门店!$S:$S,$G965,通讯通路门店!$J:$J,"苹果体验店")</f>
        <v>0</v>
      </c>
      <c r="BI965" s="99">
        <f>SUMIFS(通讯通路门店!$K:$K,通讯通路门店!$S:$S,$G965,通讯通路门店!$J:$J,"其他品牌专卖店")</f>
        <v>0</v>
      </c>
      <c r="BJ965" s="99">
        <f>SUMIFS(通讯通路门店!$AC:$AC,通讯通路门店!$S:$S,$G965)</f>
        <v>0</v>
      </c>
      <c r="BK965" s="99">
        <f>SUMIFS(通讯通路门店!$AD:$AD,通讯通路门店!$S:$S,$G965)</f>
        <v>0</v>
      </c>
      <c r="BL965" s="99">
        <f>SUMIFS(通讯通路门店!$AE:$AE,通讯通路门店!$S:$S,$G965)</f>
        <v>0</v>
      </c>
      <c r="BM965" s="99">
        <f>SUMIFS(通讯通路门店!$AF:$AF,通讯通路门店!$S:$S,$G965)</f>
        <v>0</v>
      </c>
      <c r="BN965" s="99">
        <f>SUMIFS(通讯通路门店!$AG:$AG,通讯通路门店!$S:$S,$G965)</f>
        <v>0</v>
      </c>
      <c r="BO965" s="99">
        <f>SUMIFS(通讯通路门店!$AH:$AH,通讯通路门店!$S:$S,$G965)</f>
        <v>0</v>
      </c>
      <c r="BP965" s="99">
        <f>SUMIFS(通讯通路门店!$AI:$AI,通讯通路门店!$S:$S,$G965)</f>
        <v>0</v>
      </c>
      <c r="BQ965" s="83"/>
    </row>
    <row r="966" spans="1:69">
      <c r="A966" s="99" t="str">
        <f>IFERROR(_xlfn.XLOOKUP($G966,通讯通路门店!$S$4:$S$993933,通讯通路门店!$A$4:$A$993933,0,0),"")</f>
        <v>海南省</v>
      </c>
      <c r="B966" s="99" t="str">
        <f>IFERROR(_xlfn.XLOOKUP($G966,通讯通路门店!$S$4:$S$993933,通讯通路门店!$B$4:$B$993933,0,0),"")</f>
        <v>昌江黎族自治县</v>
      </c>
      <c r="C966" s="99" t="str">
        <f>IFERROR(_xlfn.XLOOKUP($G966,通讯通路门店!$S$4:$S$993933,通讯通路门店!$C$4:$C$993933,0,0),"")</f>
        <v>昌江黎族自治县</v>
      </c>
      <c r="D966" s="99" t="str">
        <f>IFERROR(_xlfn.XLOOKUP($G966,通讯通路门店!$S$4:$S$993933,通讯通路门店!$D$4:$D$993933,0,0),"")</f>
        <v>叉河镇</v>
      </c>
      <c r="E966" s="83"/>
      <c r="F966" s="83"/>
      <c r="G966" s="101"/>
      <c r="H966" s="102">
        <f>IFERROR(_xlfn.XLOOKUP($G966,通讯通路门店!$S$4:$S$993933,通讯通路门店!$R$4:$R$993933,0,0),"")</f>
        <v>0</v>
      </c>
      <c r="I966" s="83"/>
      <c r="J966" s="83"/>
      <c r="K966" s="83"/>
      <c r="L966" s="83"/>
      <c r="M966" s="83"/>
      <c r="N966" s="83"/>
      <c r="O966" s="83"/>
      <c r="P966" s="83"/>
      <c r="Q966" s="83"/>
      <c r="R966" s="83"/>
      <c r="S966" s="83"/>
      <c r="T966" s="83"/>
      <c r="U966" s="99">
        <f>COUNTIF(通讯通路门店!$S:$S,$G966)</f>
        <v>0</v>
      </c>
      <c r="V966" s="99">
        <f>COUNTIFS(通讯通路门店!$S:$S,$G966,通讯通路门店!$J:$J,"综合卖场")</f>
        <v>0</v>
      </c>
      <c r="W966" s="99">
        <f>SUMIFS(通讯通路门店!$AJ:$AJ,通讯通路门店!$S:$S,通讯客户沙盘!$G966)</f>
        <v>0</v>
      </c>
      <c r="X966" s="99">
        <f t="shared" si="75"/>
        <v>0</v>
      </c>
      <c r="Y966" s="99">
        <f>COUNTIFS(通讯通路门店!$S:$S,$G966,通讯通路门店!$J:$J,"荣耀体验店")+COUNTIFS(通讯通路门店!$S:$S,$G966,通讯通路门店!$J:$J,"荣耀授权专卖店")</f>
        <v>0</v>
      </c>
      <c r="Z966" s="99">
        <f>COUNTIFS(通讯通路门店!$S:$S,$G966,通讯通路门店!$J:$J,"VIVO体验店")</f>
        <v>0</v>
      </c>
      <c r="AA966" s="99">
        <f>COUNTIFS(通讯通路门店!$S:$S,$G966,通讯通路门店!$J:$J,"OPPO体验店")</f>
        <v>0</v>
      </c>
      <c r="AB966" s="99">
        <f>COUNTIFS(通讯通路门店!$S:$S,$G966,通讯通路门店!$J:$J,"华为授权体验店")+COUNTIFS(通讯通路门店!$S:$S,$G966,通讯通路门店!$J:$J,"华为堡垒店")</f>
        <v>0</v>
      </c>
      <c r="AC966" s="99">
        <f>COUNTIFS(通讯通路门店!$S:$S,$G966,通讯通路门店!$J:$J,"小米体验店")</f>
        <v>0</v>
      </c>
      <c r="AD966" s="99">
        <f>COUNTIFS(通讯通路门店!$S:$S,$G966,通讯通路门店!$J:$J,"苹果体验店")</f>
        <v>0</v>
      </c>
      <c r="AE966" s="99">
        <f>COUNTIFS(通讯通路门店!$S:$S,$G966,通讯通路门店!$J:$J,"其他品牌专卖店")</f>
        <v>0</v>
      </c>
      <c r="AF966" s="99">
        <f>SUMIFS(通讯通路门店!$BI:$BI,通讯通路门店!$S:$S,$G966)</f>
        <v>0</v>
      </c>
      <c r="AG966" s="99">
        <f>SUMIFS(通讯通路门店!$BH:$BH,通讯通路门店!$S:$S,$G966)</f>
        <v>0</v>
      </c>
      <c r="AH966" s="99">
        <f t="shared" si="76"/>
        <v>0</v>
      </c>
      <c r="AI966" s="99">
        <f>SUMIFS(通讯通路门店!$BB:$BB,通讯通路门店!$S:$S,$G966)</f>
        <v>0</v>
      </c>
      <c r="AJ966" s="99">
        <f>SUMIFS(通讯通路门店!$BE:$BE,通讯通路门店!$S:$S,$G966)</f>
        <v>0</v>
      </c>
      <c r="AK966" s="99">
        <f>SUMIFS(通讯通路门店!$BG:$BG,通讯通路门店!$S:$S,$G966)</f>
        <v>0</v>
      </c>
      <c r="AL966" s="99">
        <f>SUMIFS(通讯通路门店!$BC:$BC,通讯通路门店!$S:$S,$G966)</f>
        <v>0</v>
      </c>
      <c r="AM966" s="99">
        <f>SUMIFS(通讯通路门店!$BD:$BD,通讯通路门店!$S:$S,$G966)</f>
        <v>0</v>
      </c>
      <c r="AN966" s="99">
        <f>SUMIFS(通讯通路门店!$BF:$BF,通讯通路门店!$S:$S,$G966)</f>
        <v>0</v>
      </c>
      <c r="AO966" s="99">
        <f t="shared" si="77"/>
        <v>0</v>
      </c>
      <c r="AP966" s="99">
        <f>SUMIFS(通讯通路门店!$K:$K,通讯通路门店!$S:$S,$G966)</f>
        <v>0</v>
      </c>
      <c r="AQ966" s="83"/>
      <c r="AR966" s="99">
        <f>SUMIFS(通讯通路门店!$T:$T,通讯通路门店!$S:$S,$G966)</f>
        <v>0</v>
      </c>
      <c r="AS966" s="99">
        <f>SUMIFS(通讯通路门店!$U:$U,通讯通路门店!$S:$S,$G966)</f>
        <v>0</v>
      </c>
      <c r="AT966" s="99">
        <f>SUMIFS(通讯通路门店!$V:$V,通讯通路门店!$S:$S,$G966)</f>
        <v>0</v>
      </c>
      <c r="AU966" s="99">
        <f>SUMIFS(通讯通路门店!$W:$W,通讯通路门店!$S:$S,$G966)</f>
        <v>0</v>
      </c>
      <c r="AV966" s="99">
        <f>SUMIFS(通讯通路门店!$Z:$Z,通讯通路门店!$S:$S,$G966)</f>
        <v>0</v>
      </c>
      <c r="AW966" s="99">
        <f>SUMIFS(通讯通路门店!$AB:$AB,通讯通路门店!$S:$S,$G966)</f>
        <v>0</v>
      </c>
      <c r="AX966" s="99">
        <f>SUMIFS(通讯通路门店!$X:$X,通讯通路门店!$S:$S,$G966)</f>
        <v>0</v>
      </c>
      <c r="AY966" s="99">
        <f>SUMIFS(通讯通路门店!$Y:$Y,通讯通路门店!$S:$S,$G966)</f>
        <v>0</v>
      </c>
      <c r="AZ966" s="99">
        <f>SUMIFS(通讯通路门店!$AA:$AA,通讯通路门店!$S:$S,$G966)</f>
        <v>0</v>
      </c>
      <c r="BA966" s="99">
        <f t="shared" si="78"/>
        <v>0</v>
      </c>
      <c r="BB966" s="99">
        <f t="shared" si="79"/>
        <v>0</v>
      </c>
      <c r="BC966" s="99">
        <f>SUMIFS(通讯通路门店!$W:$W,通讯通路门店!$S:$S,$G966,通讯通路门店!$J:$J,"荣耀体验店")+SUMIFS(通讯通路门店!$W:$W,通讯通路门店!$S:$S,$G966,通讯通路门店!$J:$J,"荣耀授权专卖店")</f>
        <v>0</v>
      </c>
      <c r="BD966" s="99">
        <f>SUMIFS(通讯通路门店!$Z:$Z,通讯通路门店!$S:$S,$G966,通讯通路门店!$J:$J,"VIVO体验店")</f>
        <v>0</v>
      </c>
      <c r="BE966" s="99">
        <f>SUMIFS(通讯通路门店!$AB:$AB,通讯通路门店!$S:$S,$G966,通讯通路门店!$J:$J,"OPPO体验店")</f>
        <v>0</v>
      </c>
      <c r="BF966" s="99">
        <f>SUMIFS(通讯通路门店!$X:$X,通讯通路门店!$S:$S,$G966,通讯通路门店!$J:$J,"华为授权体验店")+SUMIFS(通讯通路门店!$AA:$AA,通讯通路门店!$S:$S,$G966,通讯通路门店!$J:$J,"华为堡垒店")</f>
        <v>0</v>
      </c>
      <c r="BG966" s="99">
        <f>SUMIFS(通讯通路门店!$Y:$Y,通讯通路门店!$S:$S,$G966,通讯通路门店!$J:$J,"小米体验店")</f>
        <v>0</v>
      </c>
      <c r="BH966" s="99">
        <f>SUMIFS(通讯通路门店!$AA:$AA,通讯通路门店!$S:$S,$G966,通讯通路门店!$J:$J,"苹果体验店")</f>
        <v>0</v>
      </c>
      <c r="BI966" s="99">
        <f>SUMIFS(通讯通路门店!$K:$K,通讯通路门店!$S:$S,$G966,通讯通路门店!$J:$J,"其他品牌专卖店")</f>
        <v>0</v>
      </c>
      <c r="BJ966" s="99">
        <f>SUMIFS(通讯通路门店!$AC:$AC,通讯通路门店!$S:$S,$G966)</f>
        <v>0</v>
      </c>
      <c r="BK966" s="99">
        <f>SUMIFS(通讯通路门店!$AD:$AD,通讯通路门店!$S:$S,$G966)</f>
        <v>0</v>
      </c>
      <c r="BL966" s="99">
        <f>SUMIFS(通讯通路门店!$AE:$AE,通讯通路门店!$S:$S,$G966)</f>
        <v>0</v>
      </c>
      <c r="BM966" s="99">
        <f>SUMIFS(通讯通路门店!$AF:$AF,通讯通路门店!$S:$S,$G966)</f>
        <v>0</v>
      </c>
      <c r="BN966" s="99">
        <f>SUMIFS(通讯通路门店!$AG:$AG,通讯通路门店!$S:$S,$G966)</f>
        <v>0</v>
      </c>
      <c r="BO966" s="99">
        <f>SUMIFS(通讯通路门店!$AH:$AH,通讯通路门店!$S:$S,$G966)</f>
        <v>0</v>
      </c>
      <c r="BP966" s="99">
        <f>SUMIFS(通讯通路门店!$AI:$AI,通讯通路门店!$S:$S,$G966)</f>
        <v>0</v>
      </c>
      <c r="BQ966" s="83"/>
    </row>
    <row r="967" spans="1:69">
      <c r="A967" s="99" t="str">
        <f>IFERROR(_xlfn.XLOOKUP($G967,通讯通路门店!$S$4:$S$993933,通讯通路门店!$A$4:$A$993933,0,0),"")</f>
        <v>海南省</v>
      </c>
      <c r="B967" s="99" t="str">
        <f>IFERROR(_xlfn.XLOOKUP($G967,通讯通路门店!$S$4:$S$993933,通讯通路门店!$B$4:$B$993933,0,0),"")</f>
        <v>昌江黎族自治县</v>
      </c>
      <c r="C967" s="99" t="str">
        <f>IFERROR(_xlfn.XLOOKUP($G967,通讯通路门店!$S$4:$S$993933,通讯通路门店!$C$4:$C$993933,0,0),"")</f>
        <v>昌江黎族自治县</v>
      </c>
      <c r="D967" s="99" t="str">
        <f>IFERROR(_xlfn.XLOOKUP($G967,通讯通路门店!$S$4:$S$993933,通讯通路门店!$D$4:$D$993933,0,0),"")</f>
        <v>叉河镇</v>
      </c>
      <c r="E967" s="83"/>
      <c r="F967" s="83"/>
      <c r="G967" s="101"/>
      <c r="H967" s="102">
        <f>IFERROR(_xlfn.XLOOKUP($G967,通讯通路门店!$S$4:$S$993933,通讯通路门店!$R$4:$R$993933,0,0),"")</f>
        <v>0</v>
      </c>
      <c r="I967" s="83"/>
      <c r="J967" s="83"/>
      <c r="K967" s="83"/>
      <c r="L967" s="83"/>
      <c r="M967" s="83"/>
      <c r="N967" s="83"/>
      <c r="O967" s="83"/>
      <c r="P967" s="83"/>
      <c r="Q967" s="83"/>
      <c r="R967" s="83"/>
      <c r="S967" s="83"/>
      <c r="T967" s="83"/>
      <c r="U967" s="99">
        <f>COUNTIF(通讯通路门店!$S:$S,$G967)</f>
        <v>0</v>
      </c>
      <c r="V967" s="99">
        <f>COUNTIFS(通讯通路门店!$S:$S,$G967,通讯通路门店!$J:$J,"综合卖场")</f>
        <v>0</v>
      </c>
      <c r="W967" s="99">
        <f>SUMIFS(通讯通路门店!$AJ:$AJ,通讯通路门店!$S:$S,通讯客户沙盘!$G967)</f>
        <v>0</v>
      </c>
      <c r="X967" s="99">
        <f t="shared" si="75"/>
        <v>0</v>
      </c>
      <c r="Y967" s="99">
        <f>COUNTIFS(通讯通路门店!$S:$S,$G967,通讯通路门店!$J:$J,"荣耀体验店")+COUNTIFS(通讯通路门店!$S:$S,$G967,通讯通路门店!$J:$J,"荣耀授权专卖店")</f>
        <v>0</v>
      </c>
      <c r="Z967" s="99">
        <f>COUNTIFS(通讯通路门店!$S:$S,$G967,通讯通路门店!$J:$J,"VIVO体验店")</f>
        <v>0</v>
      </c>
      <c r="AA967" s="99">
        <f>COUNTIFS(通讯通路门店!$S:$S,$G967,通讯通路门店!$J:$J,"OPPO体验店")</f>
        <v>0</v>
      </c>
      <c r="AB967" s="99">
        <f>COUNTIFS(通讯通路门店!$S:$S,$G967,通讯通路门店!$J:$J,"华为授权体验店")+COUNTIFS(通讯通路门店!$S:$S,$G967,通讯通路门店!$J:$J,"华为堡垒店")</f>
        <v>0</v>
      </c>
      <c r="AC967" s="99">
        <f>COUNTIFS(通讯通路门店!$S:$S,$G967,通讯通路门店!$J:$J,"小米体验店")</f>
        <v>0</v>
      </c>
      <c r="AD967" s="99">
        <f>COUNTIFS(通讯通路门店!$S:$S,$G967,通讯通路门店!$J:$J,"苹果体验店")</f>
        <v>0</v>
      </c>
      <c r="AE967" s="99">
        <f>COUNTIFS(通讯通路门店!$S:$S,$G967,通讯通路门店!$J:$J,"其他品牌专卖店")</f>
        <v>0</v>
      </c>
      <c r="AF967" s="99">
        <f>SUMIFS(通讯通路门店!$BI:$BI,通讯通路门店!$S:$S,$G967)</f>
        <v>0</v>
      </c>
      <c r="AG967" s="99">
        <f>SUMIFS(通讯通路门店!$BH:$BH,通讯通路门店!$S:$S,$G967)</f>
        <v>0</v>
      </c>
      <c r="AH967" s="99">
        <f t="shared" si="76"/>
        <v>0</v>
      </c>
      <c r="AI967" s="99">
        <f>SUMIFS(通讯通路门店!$BB:$BB,通讯通路门店!$S:$S,$G967)</f>
        <v>0</v>
      </c>
      <c r="AJ967" s="99">
        <f>SUMIFS(通讯通路门店!$BE:$BE,通讯通路门店!$S:$S,$G967)</f>
        <v>0</v>
      </c>
      <c r="AK967" s="99">
        <f>SUMIFS(通讯通路门店!$BG:$BG,通讯通路门店!$S:$S,$G967)</f>
        <v>0</v>
      </c>
      <c r="AL967" s="99">
        <f>SUMIFS(通讯通路门店!$BC:$BC,通讯通路门店!$S:$S,$G967)</f>
        <v>0</v>
      </c>
      <c r="AM967" s="99">
        <f>SUMIFS(通讯通路门店!$BD:$BD,通讯通路门店!$S:$S,$G967)</f>
        <v>0</v>
      </c>
      <c r="AN967" s="99">
        <f>SUMIFS(通讯通路门店!$BF:$BF,通讯通路门店!$S:$S,$G967)</f>
        <v>0</v>
      </c>
      <c r="AO967" s="99">
        <f t="shared" si="77"/>
        <v>0</v>
      </c>
      <c r="AP967" s="99">
        <f>SUMIFS(通讯通路门店!$K:$K,通讯通路门店!$S:$S,$G967)</f>
        <v>0</v>
      </c>
      <c r="AQ967" s="83"/>
      <c r="AR967" s="99">
        <f>SUMIFS(通讯通路门店!$T:$T,通讯通路门店!$S:$S,$G967)</f>
        <v>0</v>
      </c>
      <c r="AS967" s="99">
        <f>SUMIFS(通讯通路门店!$U:$U,通讯通路门店!$S:$S,$G967)</f>
        <v>0</v>
      </c>
      <c r="AT967" s="99">
        <f>SUMIFS(通讯通路门店!$V:$V,通讯通路门店!$S:$S,$G967)</f>
        <v>0</v>
      </c>
      <c r="AU967" s="99">
        <f>SUMIFS(通讯通路门店!$W:$W,通讯通路门店!$S:$S,$G967)</f>
        <v>0</v>
      </c>
      <c r="AV967" s="99">
        <f>SUMIFS(通讯通路门店!$Z:$Z,通讯通路门店!$S:$S,$G967)</f>
        <v>0</v>
      </c>
      <c r="AW967" s="99">
        <f>SUMIFS(通讯通路门店!$AB:$AB,通讯通路门店!$S:$S,$G967)</f>
        <v>0</v>
      </c>
      <c r="AX967" s="99">
        <f>SUMIFS(通讯通路门店!$X:$X,通讯通路门店!$S:$S,$G967)</f>
        <v>0</v>
      </c>
      <c r="AY967" s="99">
        <f>SUMIFS(通讯通路门店!$Y:$Y,通讯通路门店!$S:$S,$G967)</f>
        <v>0</v>
      </c>
      <c r="AZ967" s="99">
        <f>SUMIFS(通讯通路门店!$AA:$AA,通讯通路门店!$S:$S,$G967)</f>
        <v>0</v>
      </c>
      <c r="BA967" s="99">
        <f t="shared" si="78"/>
        <v>0</v>
      </c>
      <c r="BB967" s="99">
        <f t="shared" si="79"/>
        <v>0</v>
      </c>
      <c r="BC967" s="99">
        <f>SUMIFS(通讯通路门店!$W:$W,通讯通路门店!$S:$S,$G967,通讯通路门店!$J:$J,"荣耀体验店")+SUMIFS(通讯通路门店!$W:$W,通讯通路门店!$S:$S,$G967,通讯通路门店!$J:$J,"荣耀授权专卖店")</f>
        <v>0</v>
      </c>
      <c r="BD967" s="99">
        <f>SUMIFS(通讯通路门店!$Z:$Z,通讯通路门店!$S:$S,$G967,通讯通路门店!$J:$J,"VIVO体验店")</f>
        <v>0</v>
      </c>
      <c r="BE967" s="99">
        <f>SUMIFS(通讯通路门店!$AB:$AB,通讯通路门店!$S:$S,$G967,通讯通路门店!$J:$J,"OPPO体验店")</f>
        <v>0</v>
      </c>
      <c r="BF967" s="99">
        <f>SUMIFS(通讯通路门店!$X:$X,通讯通路门店!$S:$S,$G967,通讯通路门店!$J:$J,"华为授权体验店")+SUMIFS(通讯通路门店!$AA:$AA,通讯通路门店!$S:$S,$G967,通讯通路门店!$J:$J,"华为堡垒店")</f>
        <v>0</v>
      </c>
      <c r="BG967" s="99">
        <f>SUMIFS(通讯通路门店!$Y:$Y,通讯通路门店!$S:$S,$G967,通讯通路门店!$J:$J,"小米体验店")</f>
        <v>0</v>
      </c>
      <c r="BH967" s="99">
        <f>SUMIFS(通讯通路门店!$AA:$AA,通讯通路门店!$S:$S,$G967,通讯通路门店!$J:$J,"苹果体验店")</f>
        <v>0</v>
      </c>
      <c r="BI967" s="99">
        <f>SUMIFS(通讯通路门店!$K:$K,通讯通路门店!$S:$S,$G967,通讯通路门店!$J:$J,"其他品牌专卖店")</f>
        <v>0</v>
      </c>
      <c r="BJ967" s="99">
        <f>SUMIFS(通讯通路门店!$AC:$AC,通讯通路门店!$S:$S,$G967)</f>
        <v>0</v>
      </c>
      <c r="BK967" s="99">
        <f>SUMIFS(通讯通路门店!$AD:$AD,通讯通路门店!$S:$S,$G967)</f>
        <v>0</v>
      </c>
      <c r="BL967" s="99">
        <f>SUMIFS(通讯通路门店!$AE:$AE,通讯通路门店!$S:$S,$G967)</f>
        <v>0</v>
      </c>
      <c r="BM967" s="99">
        <f>SUMIFS(通讯通路门店!$AF:$AF,通讯通路门店!$S:$S,$G967)</f>
        <v>0</v>
      </c>
      <c r="BN967" s="99">
        <f>SUMIFS(通讯通路门店!$AG:$AG,通讯通路门店!$S:$S,$G967)</f>
        <v>0</v>
      </c>
      <c r="BO967" s="99">
        <f>SUMIFS(通讯通路门店!$AH:$AH,通讯通路门店!$S:$S,$G967)</f>
        <v>0</v>
      </c>
      <c r="BP967" s="99">
        <f>SUMIFS(通讯通路门店!$AI:$AI,通讯通路门店!$S:$S,$G967)</f>
        <v>0</v>
      </c>
      <c r="BQ967" s="83"/>
    </row>
    <row r="968" spans="1:69">
      <c r="A968" s="99" t="str">
        <f>IFERROR(_xlfn.XLOOKUP($G968,通讯通路门店!$S$4:$S$993933,通讯通路门店!$A$4:$A$993933,0,0),"")</f>
        <v>海南省</v>
      </c>
      <c r="B968" s="99" t="str">
        <f>IFERROR(_xlfn.XLOOKUP($G968,通讯通路门店!$S$4:$S$993933,通讯通路门店!$B$4:$B$993933,0,0),"")</f>
        <v>昌江黎族自治县</v>
      </c>
      <c r="C968" s="99" t="str">
        <f>IFERROR(_xlfn.XLOOKUP($G968,通讯通路门店!$S$4:$S$993933,通讯通路门店!$C$4:$C$993933,0,0),"")</f>
        <v>昌江黎族自治县</v>
      </c>
      <c r="D968" s="99" t="str">
        <f>IFERROR(_xlfn.XLOOKUP($G968,通讯通路门店!$S$4:$S$993933,通讯通路门店!$D$4:$D$993933,0,0),"")</f>
        <v>叉河镇</v>
      </c>
      <c r="E968" s="83"/>
      <c r="F968" s="83"/>
      <c r="G968" s="101"/>
      <c r="H968" s="102">
        <f>IFERROR(_xlfn.XLOOKUP($G968,通讯通路门店!$S$4:$S$993933,通讯通路门店!$R$4:$R$993933,0,0),"")</f>
        <v>0</v>
      </c>
      <c r="I968" s="83"/>
      <c r="J968" s="83"/>
      <c r="K968" s="83"/>
      <c r="L968" s="83"/>
      <c r="M968" s="83"/>
      <c r="N968" s="83"/>
      <c r="O968" s="83"/>
      <c r="P968" s="83"/>
      <c r="Q968" s="83"/>
      <c r="R968" s="83"/>
      <c r="S968" s="83"/>
      <c r="T968" s="83"/>
      <c r="U968" s="99">
        <f>COUNTIF(通讯通路门店!$S:$S,$G968)</f>
        <v>0</v>
      </c>
      <c r="V968" s="99">
        <f>COUNTIFS(通讯通路门店!$S:$S,$G968,通讯通路门店!$J:$J,"综合卖场")</f>
        <v>0</v>
      </c>
      <c r="W968" s="99">
        <f>SUMIFS(通讯通路门店!$AJ:$AJ,通讯通路门店!$S:$S,通讯客户沙盘!$G968)</f>
        <v>0</v>
      </c>
      <c r="X968" s="99">
        <f t="shared" si="75"/>
        <v>0</v>
      </c>
      <c r="Y968" s="99">
        <f>COUNTIFS(通讯通路门店!$S:$S,$G968,通讯通路门店!$J:$J,"荣耀体验店")+COUNTIFS(通讯通路门店!$S:$S,$G968,通讯通路门店!$J:$J,"荣耀授权专卖店")</f>
        <v>0</v>
      </c>
      <c r="Z968" s="99">
        <f>COUNTIFS(通讯通路门店!$S:$S,$G968,通讯通路门店!$J:$J,"VIVO体验店")</f>
        <v>0</v>
      </c>
      <c r="AA968" s="99">
        <f>COUNTIFS(通讯通路门店!$S:$S,$G968,通讯通路门店!$J:$J,"OPPO体验店")</f>
        <v>0</v>
      </c>
      <c r="AB968" s="99">
        <f>COUNTIFS(通讯通路门店!$S:$S,$G968,通讯通路门店!$J:$J,"华为授权体验店")+COUNTIFS(通讯通路门店!$S:$S,$G968,通讯通路门店!$J:$J,"华为堡垒店")</f>
        <v>0</v>
      </c>
      <c r="AC968" s="99">
        <f>COUNTIFS(通讯通路门店!$S:$S,$G968,通讯通路门店!$J:$J,"小米体验店")</f>
        <v>0</v>
      </c>
      <c r="AD968" s="99">
        <f>COUNTIFS(通讯通路门店!$S:$S,$G968,通讯通路门店!$J:$J,"苹果体验店")</f>
        <v>0</v>
      </c>
      <c r="AE968" s="99">
        <f>COUNTIFS(通讯通路门店!$S:$S,$G968,通讯通路门店!$J:$J,"其他品牌专卖店")</f>
        <v>0</v>
      </c>
      <c r="AF968" s="99">
        <f>SUMIFS(通讯通路门店!$BI:$BI,通讯通路门店!$S:$S,$G968)</f>
        <v>0</v>
      </c>
      <c r="AG968" s="99">
        <f>SUMIFS(通讯通路门店!$BH:$BH,通讯通路门店!$S:$S,$G968)</f>
        <v>0</v>
      </c>
      <c r="AH968" s="99">
        <f t="shared" si="76"/>
        <v>0</v>
      </c>
      <c r="AI968" s="99">
        <f>SUMIFS(通讯通路门店!$BB:$BB,通讯通路门店!$S:$S,$G968)</f>
        <v>0</v>
      </c>
      <c r="AJ968" s="99">
        <f>SUMIFS(通讯通路门店!$BE:$BE,通讯通路门店!$S:$S,$G968)</f>
        <v>0</v>
      </c>
      <c r="AK968" s="99">
        <f>SUMIFS(通讯通路门店!$BG:$BG,通讯通路门店!$S:$S,$G968)</f>
        <v>0</v>
      </c>
      <c r="AL968" s="99">
        <f>SUMIFS(通讯通路门店!$BC:$BC,通讯通路门店!$S:$S,$G968)</f>
        <v>0</v>
      </c>
      <c r="AM968" s="99">
        <f>SUMIFS(通讯通路门店!$BD:$BD,通讯通路门店!$S:$S,$G968)</f>
        <v>0</v>
      </c>
      <c r="AN968" s="99">
        <f>SUMIFS(通讯通路门店!$BF:$BF,通讯通路门店!$S:$S,$G968)</f>
        <v>0</v>
      </c>
      <c r="AO968" s="99">
        <f t="shared" si="77"/>
        <v>0</v>
      </c>
      <c r="AP968" s="99">
        <f>SUMIFS(通讯通路门店!$K:$K,通讯通路门店!$S:$S,$G968)</f>
        <v>0</v>
      </c>
      <c r="AQ968" s="83"/>
      <c r="AR968" s="99">
        <f>SUMIFS(通讯通路门店!$T:$T,通讯通路门店!$S:$S,$G968)</f>
        <v>0</v>
      </c>
      <c r="AS968" s="99">
        <f>SUMIFS(通讯通路门店!$U:$U,通讯通路门店!$S:$S,$G968)</f>
        <v>0</v>
      </c>
      <c r="AT968" s="99">
        <f>SUMIFS(通讯通路门店!$V:$V,通讯通路门店!$S:$S,$G968)</f>
        <v>0</v>
      </c>
      <c r="AU968" s="99">
        <f>SUMIFS(通讯通路门店!$W:$W,通讯通路门店!$S:$S,$G968)</f>
        <v>0</v>
      </c>
      <c r="AV968" s="99">
        <f>SUMIFS(通讯通路门店!$Z:$Z,通讯通路门店!$S:$S,$G968)</f>
        <v>0</v>
      </c>
      <c r="AW968" s="99">
        <f>SUMIFS(通讯通路门店!$AB:$AB,通讯通路门店!$S:$S,$G968)</f>
        <v>0</v>
      </c>
      <c r="AX968" s="99">
        <f>SUMIFS(通讯通路门店!$X:$X,通讯通路门店!$S:$S,$G968)</f>
        <v>0</v>
      </c>
      <c r="AY968" s="99">
        <f>SUMIFS(通讯通路门店!$Y:$Y,通讯通路门店!$S:$S,$G968)</f>
        <v>0</v>
      </c>
      <c r="AZ968" s="99">
        <f>SUMIFS(通讯通路门店!$AA:$AA,通讯通路门店!$S:$S,$G968)</f>
        <v>0</v>
      </c>
      <c r="BA968" s="99">
        <f t="shared" si="78"/>
        <v>0</v>
      </c>
      <c r="BB968" s="99">
        <f t="shared" si="79"/>
        <v>0</v>
      </c>
      <c r="BC968" s="99">
        <f>SUMIFS(通讯通路门店!$W:$W,通讯通路门店!$S:$S,$G968,通讯通路门店!$J:$J,"荣耀体验店")+SUMIFS(通讯通路门店!$W:$W,通讯通路门店!$S:$S,$G968,通讯通路门店!$J:$J,"荣耀授权专卖店")</f>
        <v>0</v>
      </c>
      <c r="BD968" s="99">
        <f>SUMIFS(通讯通路门店!$Z:$Z,通讯通路门店!$S:$S,$G968,通讯通路门店!$J:$J,"VIVO体验店")</f>
        <v>0</v>
      </c>
      <c r="BE968" s="99">
        <f>SUMIFS(通讯通路门店!$AB:$AB,通讯通路门店!$S:$S,$G968,通讯通路门店!$J:$J,"OPPO体验店")</f>
        <v>0</v>
      </c>
      <c r="BF968" s="99">
        <f>SUMIFS(通讯通路门店!$X:$X,通讯通路门店!$S:$S,$G968,通讯通路门店!$J:$J,"华为授权体验店")+SUMIFS(通讯通路门店!$AA:$AA,通讯通路门店!$S:$S,$G968,通讯通路门店!$J:$J,"华为堡垒店")</f>
        <v>0</v>
      </c>
      <c r="BG968" s="99">
        <f>SUMIFS(通讯通路门店!$Y:$Y,通讯通路门店!$S:$S,$G968,通讯通路门店!$J:$J,"小米体验店")</f>
        <v>0</v>
      </c>
      <c r="BH968" s="99">
        <f>SUMIFS(通讯通路门店!$AA:$AA,通讯通路门店!$S:$S,$G968,通讯通路门店!$J:$J,"苹果体验店")</f>
        <v>0</v>
      </c>
      <c r="BI968" s="99">
        <f>SUMIFS(通讯通路门店!$K:$K,通讯通路门店!$S:$S,$G968,通讯通路门店!$J:$J,"其他品牌专卖店")</f>
        <v>0</v>
      </c>
      <c r="BJ968" s="99">
        <f>SUMIFS(通讯通路门店!$AC:$AC,通讯通路门店!$S:$S,$G968)</f>
        <v>0</v>
      </c>
      <c r="BK968" s="99">
        <f>SUMIFS(通讯通路门店!$AD:$AD,通讯通路门店!$S:$S,$G968)</f>
        <v>0</v>
      </c>
      <c r="BL968" s="99">
        <f>SUMIFS(通讯通路门店!$AE:$AE,通讯通路门店!$S:$S,$G968)</f>
        <v>0</v>
      </c>
      <c r="BM968" s="99">
        <f>SUMIFS(通讯通路门店!$AF:$AF,通讯通路门店!$S:$S,$G968)</f>
        <v>0</v>
      </c>
      <c r="BN968" s="99">
        <f>SUMIFS(通讯通路门店!$AG:$AG,通讯通路门店!$S:$S,$G968)</f>
        <v>0</v>
      </c>
      <c r="BO968" s="99">
        <f>SUMIFS(通讯通路门店!$AH:$AH,通讯通路门店!$S:$S,$G968)</f>
        <v>0</v>
      </c>
      <c r="BP968" s="99">
        <f>SUMIFS(通讯通路门店!$AI:$AI,通讯通路门店!$S:$S,$G968)</f>
        <v>0</v>
      </c>
      <c r="BQ968" s="83"/>
    </row>
    <row r="969" spans="1:69">
      <c r="A969" s="99" t="str">
        <f>IFERROR(_xlfn.XLOOKUP($G969,通讯通路门店!$S$4:$S$993933,通讯通路门店!$A$4:$A$993933,0,0),"")</f>
        <v>海南省</v>
      </c>
      <c r="B969" s="99" t="str">
        <f>IFERROR(_xlfn.XLOOKUP($G969,通讯通路门店!$S$4:$S$993933,通讯通路门店!$B$4:$B$993933,0,0),"")</f>
        <v>昌江黎族自治县</v>
      </c>
      <c r="C969" s="99" t="str">
        <f>IFERROR(_xlfn.XLOOKUP($G969,通讯通路门店!$S$4:$S$993933,通讯通路门店!$C$4:$C$993933,0,0),"")</f>
        <v>昌江黎族自治县</v>
      </c>
      <c r="D969" s="99" t="str">
        <f>IFERROR(_xlfn.XLOOKUP($G969,通讯通路门店!$S$4:$S$993933,通讯通路门店!$D$4:$D$993933,0,0),"")</f>
        <v>叉河镇</v>
      </c>
      <c r="E969" s="83"/>
      <c r="F969" s="83"/>
      <c r="G969" s="101"/>
      <c r="H969" s="102">
        <f>IFERROR(_xlfn.XLOOKUP($G969,通讯通路门店!$S$4:$S$993933,通讯通路门店!$R$4:$R$993933,0,0),"")</f>
        <v>0</v>
      </c>
      <c r="I969" s="83"/>
      <c r="J969" s="83"/>
      <c r="K969" s="83"/>
      <c r="L969" s="83"/>
      <c r="M969" s="83"/>
      <c r="N969" s="83"/>
      <c r="O969" s="83"/>
      <c r="P969" s="83"/>
      <c r="Q969" s="83"/>
      <c r="R969" s="83"/>
      <c r="S969" s="83"/>
      <c r="T969" s="83"/>
      <c r="U969" s="99">
        <f>COUNTIF(通讯通路门店!$S:$S,$G969)</f>
        <v>0</v>
      </c>
      <c r="V969" s="99">
        <f>COUNTIFS(通讯通路门店!$S:$S,$G969,通讯通路门店!$J:$J,"综合卖场")</f>
        <v>0</v>
      </c>
      <c r="W969" s="99">
        <f>SUMIFS(通讯通路门店!$AJ:$AJ,通讯通路门店!$S:$S,通讯客户沙盘!$G969)</f>
        <v>0</v>
      </c>
      <c r="X969" s="99">
        <f t="shared" si="75"/>
        <v>0</v>
      </c>
      <c r="Y969" s="99">
        <f>COUNTIFS(通讯通路门店!$S:$S,$G969,通讯通路门店!$J:$J,"荣耀体验店")+COUNTIFS(通讯通路门店!$S:$S,$G969,通讯通路门店!$J:$J,"荣耀授权专卖店")</f>
        <v>0</v>
      </c>
      <c r="Z969" s="99">
        <f>COUNTIFS(通讯通路门店!$S:$S,$G969,通讯通路门店!$J:$J,"VIVO体验店")</f>
        <v>0</v>
      </c>
      <c r="AA969" s="99">
        <f>COUNTIFS(通讯通路门店!$S:$S,$G969,通讯通路门店!$J:$J,"OPPO体验店")</f>
        <v>0</v>
      </c>
      <c r="AB969" s="99">
        <f>COUNTIFS(通讯通路门店!$S:$S,$G969,通讯通路门店!$J:$J,"华为授权体验店")+COUNTIFS(通讯通路门店!$S:$S,$G969,通讯通路门店!$J:$J,"华为堡垒店")</f>
        <v>0</v>
      </c>
      <c r="AC969" s="99">
        <f>COUNTIFS(通讯通路门店!$S:$S,$G969,通讯通路门店!$J:$J,"小米体验店")</f>
        <v>0</v>
      </c>
      <c r="AD969" s="99">
        <f>COUNTIFS(通讯通路门店!$S:$S,$G969,通讯通路门店!$J:$J,"苹果体验店")</f>
        <v>0</v>
      </c>
      <c r="AE969" s="99">
        <f>COUNTIFS(通讯通路门店!$S:$S,$G969,通讯通路门店!$J:$J,"其他品牌专卖店")</f>
        <v>0</v>
      </c>
      <c r="AF969" s="99">
        <f>SUMIFS(通讯通路门店!$BI:$BI,通讯通路门店!$S:$S,$G969)</f>
        <v>0</v>
      </c>
      <c r="AG969" s="99">
        <f>SUMIFS(通讯通路门店!$BH:$BH,通讯通路门店!$S:$S,$G969)</f>
        <v>0</v>
      </c>
      <c r="AH969" s="99">
        <f t="shared" si="76"/>
        <v>0</v>
      </c>
      <c r="AI969" s="99">
        <f>SUMIFS(通讯通路门店!$BB:$BB,通讯通路门店!$S:$S,$G969)</f>
        <v>0</v>
      </c>
      <c r="AJ969" s="99">
        <f>SUMIFS(通讯通路门店!$BE:$BE,通讯通路门店!$S:$S,$G969)</f>
        <v>0</v>
      </c>
      <c r="AK969" s="99">
        <f>SUMIFS(通讯通路门店!$BG:$BG,通讯通路门店!$S:$S,$G969)</f>
        <v>0</v>
      </c>
      <c r="AL969" s="99">
        <f>SUMIFS(通讯通路门店!$BC:$BC,通讯通路门店!$S:$S,$G969)</f>
        <v>0</v>
      </c>
      <c r="AM969" s="99">
        <f>SUMIFS(通讯通路门店!$BD:$BD,通讯通路门店!$S:$S,$G969)</f>
        <v>0</v>
      </c>
      <c r="AN969" s="99">
        <f>SUMIFS(通讯通路门店!$BF:$BF,通讯通路门店!$S:$S,$G969)</f>
        <v>0</v>
      </c>
      <c r="AO969" s="99">
        <f t="shared" si="77"/>
        <v>0</v>
      </c>
      <c r="AP969" s="99">
        <f>SUMIFS(通讯通路门店!$K:$K,通讯通路门店!$S:$S,$G969)</f>
        <v>0</v>
      </c>
      <c r="AQ969" s="83"/>
      <c r="AR969" s="99">
        <f>SUMIFS(通讯通路门店!$T:$T,通讯通路门店!$S:$S,$G969)</f>
        <v>0</v>
      </c>
      <c r="AS969" s="99">
        <f>SUMIFS(通讯通路门店!$U:$U,通讯通路门店!$S:$S,$G969)</f>
        <v>0</v>
      </c>
      <c r="AT969" s="99">
        <f>SUMIFS(通讯通路门店!$V:$V,通讯通路门店!$S:$S,$G969)</f>
        <v>0</v>
      </c>
      <c r="AU969" s="99">
        <f>SUMIFS(通讯通路门店!$W:$W,通讯通路门店!$S:$S,$G969)</f>
        <v>0</v>
      </c>
      <c r="AV969" s="99">
        <f>SUMIFS(通讯通路门店!$Z:$Z,通讯通路门店!$S:$S,$G969)</f>
        <v>0</v>
      </c>
      <c r="AW969" s="99">
        <f>SUMIFS(通讯通路门店!$AB:$AB,通讯通路门店!$S:$S,$G969)</f>
        <v>0</v>
      </c>
      <c r="AX969" s="99">
        <f>SUMIFS(通讯通路门店!$X:$X,通讯通路门店!$S:$S,$G969)</f>
        <v>0</v>
      </c>
      <c r="AY969" s="99">
        <f>SUMIFS(通讯通路门店!$Y:$Y,通讯通路门店!$S:$S,$G969)</f>
        <v>0</v>
      </c>
      <c r="AZ969" s="99">
        <f>SUMIFS(通讯通路门店!$AA:$AA,通讯通路门店!$S:$S,$G969)</f>
        <v>0</v>
      </c>
      <c r="BA969" s="99">
        <f t="shared" si="78"/>
        <v>0</v>
      </c>
      <c r="BB969" s="99">
        <f t="shared" si="79"/>
        <v>0</v>
      </c>
      <c r="BC969" s="99">
        <f>SUMIFS(通讯通路门店!$W:$W,通讯通路门店!$S:$S,$G969,通讯通路门店!$J:$J,"荣耀体验店")+SUMIFS(通讯通路门店!$W:$W,通讯通路门店!$S:$S,$G969,通讯通路门店!$J:$J,"荣耀授权专卖店")</f>
        <v>0</v>
      </c>
      <c r="BD969" s="99">
        <f>SUMIFS(通讯通路门店!$Z:$Z,通讯通路门店!$S:$S,$G969,通讯通路门店!$J:$J,"VIVO体验店")</f>
        <v>0</v>
      </c>
      <c r="BE969" s="99">
        <f>SUMIFS(通讯通路门店!$AB:$AB,通讯通路门店!$S:$S,$G969,通讯通路门店!$J:$J,"OPPO体验店")</f>
        <v>0</v>
      </c>
      <c r="BF969" s="99">
        <f>SUMIFS(通讯通路门店!$X:$X,通讯通路门店!$S:$S,$G969,通讯通路门店!$J:$J,"华为授权体验店")+SUMIFS(通讯通路门店!$AA:$AA,通讯通路门店!$S:$S,$G969,通讯通路门店!$J:$J,"华为堡垒店")</f>
        <v>0</v>
      </c>
      <c r="BG969" s="99">
        <f>SUMIFS(通讯通路门店!$Y:$Y,通讯通路门店!$S:$S,$G969,通讯通路门店!$J:$J,"小米体验店")</f>
        <v>0</v>
      </c>
      <c r="BH969" s="99">
        <f>SUMIFS(通讯通路门店!$AA:$AA,通讯通路门店!$S:$S,$G969,通讯通路门店!$J:$J,"苹果体验店")</f>
        <v>0</v>
      </c>
      <c r="BI969" s="99">
        <f>SUMIFS(通讯通路门店!$K:$K,通讯通路门店!$S:$S,$G969,通讯通路门店!$J:$J,"其他品牌专卖店")</f>
        <v>0</v>
      </c>
      <c r="BJ969" s="99">
        <f>SUMIFS(通讯通路门店!$AC:$AC,通讯通路门店!$S:$S,$G969)</f>
        <v>0</v>
      </c>
      <c r="BK969" s="99">
        <f>SUMIFS(通讯通路门店!$AD:$AD,通讯通路门店!$S:$S,$G969)</f>
        <v>0</v>
      </c>
      <c r="BL969" s="99">
        <f>SUMIFS(通讯通路门店!$AE:$AE,通讯通路门店!$S:$S,$G969)</f>
        <v>0</v>
      </c>
      <c r="BM969" s="99">
        <f>SUMIFS(通讯通路门店!$AF:$AF,通讯通路门店!$S:$S,$G969)</f>
        <v>0</v>
      </c>
      <c r="BN969" s="99">
        <f>SUMIFS(通讯通路门店!$AG:$AG,通讯通路门店!$S:$S,$G969)</f>
        <v>0</v>
      </c>
      <c r="BO969" s="99">
        <f>SUMIFS(通讯通路门店!$AH:$AH,通讯通路门店!$S:$S,$G969)</f>
        <v>0</v>
      </c>
      <c r="BP969" s="99">
        <f>SUMIFS(通讯通路门店!$AI:$AI,通讯通路门店!$S:$S,$G969)</f>
        <v>0</v>
      </c>
      <c r="BQ969" s="83"/>
    </row>
    <row r="970" spans="1:69">
      <c r="A970" s="99" t="str">
        <f>IFERROR(_xlfn.XLOOKUP($G970,通讯通路门店!$S$4:$S$993933,通讯通路门店!$A$4:$A$993933,0,0),"")</f>
        <v>海南省</v>
      </c>
      <c r="B970" s="99" t="str">
        <f>IFERROR(_xlfn.XLOOKUP($G970,通讯通路门店!$S$4:$S$993933,通讯通路门店!$B$4:$B$993933,0,0),"")</f>
        <v>昌江黎族自治县</v>
      </c>
      <c r="C970" s="99" t="str">
        <f>IFERROR(_xlfn.XLOOKUP($G970,通讯通路门店!$S$4:$S$993933,通讯通路门店!$C$4:$C$993933,0,0),"")</f>
        <v>昌江黎族自治县</v>
      </c>
      <c r="D970" s="99" t="str">
        <f>IFERROR(_xlfn.XLOOKUP($G970,通讯通路门店!$S$4:$S$993933,通讯通路门店!$D$4:$D$993933,0,0),"")</f>
        <v>叉河镇</v>
      </c>
      <c r="E970" s="83"/>
      <c r="F970" s="83"/>
      <c r="G970" s="101"/>
      <c r="H970" s="102">
        <f>IFERROR(_xlfn.XLOOKUP($G970,通讯通路门店!$S$4:$S$993933,通讯通路门店!$R$4:$R$993933,0,0),"")</f>
        <v>0</v>
      </c>
      <c r="I970" s="83"/>
      <c r="J970" s="83"/>
      <c r="K970" s="83"/>
      <c r="L970" s="83"/>
      <c r="M970" s="83"/>
      <c r="N970" s="83"/>
      <c r="O970" s="83"/>
      <c r="P970" s="83"/>
      <c r="Q970" s="83"/>
      <c r="R970" s="83"/>
      <c r="S970" s="83"/>
      <c r="T970" s="83"/>
      <c r="U970" s="99">
        <f>COUNTIF(通讯通路门店!$S:$S,$G970)</f>
        <v>0</v>
      </c>
      <c r="V970" s="99">
        <f>COUNTIFS(通讯通路门店!$S:$S,$G970,通讯通路门店!$J:$J,"综合卖场")</f>
        <v>0</v>
      </c>
      <c r="W970" s="99">
        <f>SUMIFS(通讯通路门店!$AJ:$AJ,通讯通路门店!$S:$S,通讯客户沙盘!$G970)</f>
        <v>0</v>
      </c>
      <c r="X970" s="99">
        <f t="shared" si="75"/>
        <v>0</v>
      </c>
      <c r="Y970" s="99">
        <f>COUNTIFS(通讯通路门店!$S:$S,$G970,通讯通路门店!$J:$J,"荣耀体验店")+COUNTIFS(通讯通路门店!$S:$S,$G970,通讯通路门店!$J:$J,"荣耀授权专卖店")</f>
        <v>0</v>
      </c>
      <c r="Z970" s="99">
        <f>COUNTIFS(通讯通路门店!$S:$S,$G970,通讯通路门店!$J:$J,"VIVO体验店")</f>
        <v>0</v>
      </c>
      <c r="AA970" s="99">
        <f>COUNTIFS(通讯通路门店!$S:$S,$G970,通讯通路门店!$J:$J,"OPPO体验店")</f>
        <v>0</v>
      </c>
      <c r="AB970" s="99">
        <f>COUNTIFS(通讯通路门店!$S:$S,$G970,通讯通路门店!$J:$J,"华为授权体验店")+COUNTIFS(通讯通路门店!$S:$S,$G970,通讯通路门店!$J:$J,"华为堡垒店")</f>
        <v>0</v>
      </c>
      <c r="AC970" s="99">
        <f>COUNTIFS(通讯通路门店!$S:$S,$G970,通讯通路门店!$J:$J,"小米体验店")</f>
        <v>0</v>
      </c>
      <c r="AD970" s="99">
        <f>COUNTIFS(通讯通路门店!$S:$S,$G970,通讯通路门店!$J:$J,"苹果体验店")</f>
        <v>0</v>
      </c>
      <c r="AE970" s="99">
        <f>COUNTIFS(通讯通路门店!$S:$S,$G970,通讯通路门店!$J:$J,"其他品牌专卖店")</f>
        <v>0</v>
      </c>
      <c r="AF970" s="99">
        <f>SUMIFS(通讯通路门店!$BI:$BI,通讯通路门店!$S:$S,$G970)</f>
        <v>0</v>
      </c>
      <c r="AG970" s="99">
        <f>SUMIFS(通讯通路门店!$BH:$BH,通讯通路门店!$S:$S,$G970)</f>
        <v>0</v>
      </c>
      <c r="AH970" s="99">
        <f t="shared" si="76"/>
        <v>0</v>
      </c>
      <c r="AI970" s="99">
        <f>SUMIFS(通讯通路门店!$BB:$BB,通讯通路门店!$S:$S,$G970)</f>
        <v>0</v>
      </c>
      <c r="AJ970" s="99">
        <f>SUMIFS(通讯通路门店!$BE:$BE,通讯通路门店!$S:$S,$G970)</f>
        <v>0</v>
      </c>
      <c r="AK970" s="99">
        <f>SUMIFS(通讯通路门店!$BG:$BG,通讯通路门店!$S:$S,$G970)</f>
        <v>0</v>
      </c>
      <c r="AL970" s="99">
        <f>SUMIFS(通讯通路门店!$BC:$BC,通讯通路门店!$S:$S,$G970)</f>
        <v>0</v>
      </c>
      <c r="AM970" s="99">
        <f>SUMIFS(通讯通路门店!$BD:$BD,通讯通路门店!$S:$S,$G970)</f>
        <v>0</v>
      </c>
      <c r="AN970" s="99">
        <f>SUMIFS(通讯通路门店!$BF:$BF,通讯通路门店!$S:$S,$G970)</f>
        <v>0</v>
      </c>
      <c r="AO970" s="99">
        <f t="shared" si="77"/>
        <v>0</v>
      </c>
      <c r="AP970" s="99">
        <f>SUMIFS(通讯通路门店!$K:$K,通讯通路门店!$S:$S,$G970)</f>
        <v>0</v>
      </c>
      <c r="AQ970" s="83"/>
      <c r="AR970" s="99">
        <f>SUMIFS(通讯通路门店!$T:$T,通讯通路门店!$S:$S,$G970)</f>
        <v>0</v>
      </c>
      <c r="AS970" s="99">
        <f>SUMIFS(通讯通路门店!$U:$U,通讯通路门店!$S:$S,$G970)</f>
        <v>0</v>
      </c>
      <c r="AT970" s="99">
        <f>SUMIFS(通讯通路门店!$V:$V,通讯通路门店!$S:$S,$G970)</f>
        <v>0</v>
      </c>
      <c r="AU970" s="99">
        <f>SUMIFS(通讯通路门店!$W:$W,通讯通路门店!$S:$S,$G970)</f>
        <v>0</v>
      </c>
      <c r="AV970" s="99">
        <f>SUMIFS(通讯通路门店!$Z:$Z,通讯通路门店!$S:$S,$G970)</f>
        <v>0</v>
      </c>
      <c r="AW970" s="99">
        <f>SUMIFS(通讯通路门店!$AB:$AB,通讯通路门店!$S:$S,$G970)</f>
        <v>0</v>
      </c>
      <c r="AX970" s="99">
        <f>SUMIFS(通讯通路门店!$X:$X,通讯通路门店!$S:$S,$G970)</f>
        <v>0</v>
      </c>
      <c r="AY970" s="99">
        <f>SUMIFS(通讯通路门店!$Y:$Y,通讯通路门店!$S:$S,$G970)</f>
        <v>0</v>
      </c>
      <c r="AZ970" s="99">
        <f>SUMIFS(通讯通路门店!$AA:$AA,通讯通路门店!$S:$S,$G970)</f>
        <v>0</v>
      </c>
      <c r="BA970" s="99">
        <f t="shared" si="78"/>
        <v>0</v>
      </c>
      <c r="BB970" s="99">
        <f t="shared" si="79"/>
        <v>0</v>
      </c>
      <c r="BC970" s="99">
        <f>SUMIFS(通讯通路门店!$W:$W,通讯通路门店!$S:$S,$G970,通讯通路门店!$J:$J,"荣耀体验店")+SUMIFS(通讯通路门店!$W:$W,通讯通路门店!$S:$S,$G970,通讯通路门店!$J:$J,"荣耀授权专卖店")</f>
        <v>0</v>
      </c>
      <c r="BD970" s="99">
        <f>SUMIFS(通讯通路门店!$Z:$Z,通讯通路门店!$S:$S,$G970,通讯通路门店!$J:$J,"VIVO体验店")</f>
        <v>0</v>
      </c>
      <c r="BE970" s="99">
        <f>SUMIFS(通讯通路门店!$AB:$AB,通讯通路门店!$S:$S,$G970,通讯通路门店!$J:$J,"OPPO体验店")</f>
        <v>0</v>
      </c>
      <c r="BF970" s="99">
        <f>SUMIFS(通讯通路门店!$X:$X,通讯通路门店!$S:$S,$G970,通讯通路门店!$J:$J,"华为授权体验店")+SUMIFS(通讯通路门店!$AA:$AA,通讯通路门店!$S:$S,$G970,通讯通路门店!$J:$J,"华为堡垒店")</f>
        <v>0</v>
      </c>
      <c r="BG970" s="99">
        <f>SUMIFS(通讯通路门店!$Y:$Y,通讯通路门店!$S:$S,$G970,通讯通路门店!$J:$J,"小米体验店")</f>
        <v>0</v>
      </c>
      <c r="BH970" s="99">
        <f>SUMIFS(通讯通路门店!$AA:$AA,通讯通路门店!$S:$S,$G970,通讯通路门店!$J:$J,"苹果体验店")</f>
        <v>0</v>
      </c>
      <c r="BI970" s="99">
        <f>SUMIFS(通讯通路门店!$K:$K,通讯通路门店!$S:$S,$G970,通讯通路门店!$J:$J,"其他品牌专卖店")</f>
        <v>0</v>
      </c>
      <c r="BJ970" s="99">
        <f>SUMIFS(通讯通路门店!$AC:$AC,通讯通路门店!$S:$S,$G970)</f>
        <v>0</v>
      </c>
      <c r="BK970" s="99">
        <f>SUMIFS(通讯通路门店!$AD:$AD,通讯通路门店!$S:$S,$G970)</f>
        <v>0</v>
      </c>
      <c r="BL970" s="99">
        <f>SUMIFS(通讯通路门店!$AE:$AE,通讯通路门店!$S:$S,$G970)</f>
        <v>0</v>
      </c>
      <c r="BM970" s="99">
        <f>SUMIFS(通讯通路门店!$AF:$AF,通讯通路门店!$S:$S,$G970)</f>
        <v>0</v>
      </c>
      <c r="BN970" s="99">
        <f>SUMIFS(通讯通路门店!$AG:$AG,通讯通路门店!$S:$S,$G970)</f>
        <v>0</v>
      </c>
      <c r="BO970" s="99">
        <f>SUMIFS(通讯通路门店!$AH:$AH,通讯通路门店!$S:$S,$G970)</f>
        <v>0</v>
      </c>
      <c r="BP970" s="99">
        <f>SUMIFS(通讯通路门店!$AI:$AI,通讯通路门店!$S:$S,$G970)</f>
        <v>0</v>
      </c>
      <c r="BQ970" s="83"/>
    </row>
    <row r="971" spans="1:69">
      <c r="A971" s="99" t="str">
        <f>IFERROR(_xlfn.XLOOKUP($G971,通讯通路门店!$S$4:$S$993933,通讯通路门店!$A$4:$A$993933,0,0),"")</f>
        <v>海南省</v>
      </c>
      <c r="B971" s="99" t="str">
        <f>IFERROR(_xlfn.XLOOKUP($G971,通讯通路门店!$S$4:$S$993933,通讯通路门店!$B$4:$B$993933,0,0),"")</f>
        <v>昌江黎族自治县</v>
      </c>
      <c r="C971" s="99" t="str">
        <f>IFERROR(_xlfn.XLOOKUP($G971,通讯通路门店!$S$4:$S$993933,通讯通路门店!$C$4:$C$993933,0,0),"")</f>
        <v>昌江黎族自治县</v>
      </c>
      <c r="D971" s="99" t="str">
        <f>IFERROR(_xlfn.XLOOKUP($G971,通讯通路门店!$S$4:$S$993933,通讯通路门店!$D$4:$D$993933,0,0),"")</f>
        <v>叉河镇</v>
      </c>
      <c r="E971" s="83"/>
      <c r="F971" s="83"/>
      <c r="G971" s="101"/>
      <c r="H971" s="102">
        <f>IFERROR(_xlfn.XLOOKUP($G971,通讯通路门店!$S$4:$S$993933,通讯通路门店!$R$4:$R$993933,0,0),"")</f>
        <v>0</v>
      </c>
      <c r="I971" s="83"/>
      <c r="J971" s="83"/>
      <c r="K971" s="83"/>
      <c r="L971" s="83"/>
      <c r="M971" s="83"/>
      <c r="N971" s="83"/>
      <c r="O971" s="83"/>
      <c r="P971" s="83"/>
      <c r="Q971" s="83"/>
      <c r="R971" s="83"/>
      <c r="S971" s="83"/>
      <c r="T971" s="83"/>
      <c r="U971" s="99">
        <f>COUNTIF(通讯通路门店!$S:$S,$G971)</f>
        <v>0</v>
      </c>
      <c r="V971" s="99">
        <f>COUNTIFS(通讯通路门店!$S:$S,$G971,通讯通路门店!$J:$J,"综合卖场")</f>
        <v>0</v>
      </c>
      <c r="W971" s="99">
        <f>SUMIFS(通讯通路门店!$AJ:$AJ,通讯通路门店!$S:$S,通讯客户沙盘!$G971)</f>
        <v>0</v>
      </c>
      <c r="X971" s="99">
        <f t="shared" si="75"/>
        <v>0</v>
      </c>
      <c r="Y971" s="99">
        <f>COUNTIFS(通讯通路门店!$S:$S,$G971,通讯通路门店!$J:$J,"荣耀体验店")+COUNTIFS(通讯通路门店!$S:$S,$G971,通讯通路门店!$J:$J,"荣耀授权专卖店")</f>
        <v>0</v>
      </c>
      <c r="Z971" s="99">
        <f>COUNTIFS(通讯通路门店!$S:$S,$G971,通讯通路门店!$J:$J,"VIVO体验店")</f>
        <v>0</v>
      </c>
      <c r="AA971" s="99">
        <f>COUNTIFS(通讯通路门店!$S:$S,$G971,通讯通路门店!$J:$J,"OPPO体验店")</f>
        <v>0</v>
      </c>
      <c r="AB971" s="99">
        <f>COUNTIFS(通讯通路门店!$S:$S,$G971,通讯通路门店!$J:$J,"华为授权体验店")+COUNTIFS(通讯通路门店!$S:$S,$G971,通讯通路门店!$J:$J,"华为堡垒店")</f>
        <v>0</v>
      </c>
      <c r="AC971" s="99">
        <f>COUNTIFS(通讯通路门店!$S:$S,$G971,通讯通路门店!$J:$J,"小米体验店")</f>
        <v>0</v>
      </c>
      <c r="AD971" s="99">
        <f>COUNTIFS(通讯通路门店!$S:$S,$G971,通讯通路门店!$J:$J,"苹果体验店")</f>
        <v>0</v>
      </c>
      <c r="AE971" s="99">
        <f>COUNTIFS(通讯通路门店!$S:$S,$G971,通讯通路门店!$J:$J,"其他品牌专卖店")</f>
        <v>0</v>
      </c>
      <c r="AF971" s="99">
        <f>SUMIFS(通讯通路门店!$BI:$BI,通讯通路门店!$S:$S,$G971)</f>
        <v>0</v>
      </c>
      <c r="AG971" s="99">
        <f>SUMIFS(通讯通路门店!$BH:$BH,通讯通路门店!$S:$S,$G971)</f>
        <v>0</v>
      </c>
      <c r="AH971" s="99">
        <f t="shared" si="76"/>
        <v>0</v>
      </c>
      <c r="AI971" s="99">
        <f>SUMIFS(通讯通路门店!$BB:$BB,通讯通路门店!$S:$S,$G971)</f>
        <v>0</v>
      </c>
      <c r="AJ971" s="99">
        <f>SUMIFS(通讯通路门店!$BE:$BE,通讯通路门店!$S:$S,$G971)</f>
        <v>0</v>
      </c>
      <c r="AK971" s="99">
        <f>SUMIFS(通讯通路门店!$BG:$BG,通讯通路门店!$S:$S,$G971)</f>
        <v>0</v>
      </c>
      <c r="AL971" s="99">
        <f>SUMIFS(通讯通路门店!$BC:$BC,通讯通路门店!$S:$S,$G971)</f>
        <v>0</v>
      </c>
      <c r="AM971" s="99">
        <f>SUMIFS(通讯通路门店!$BD:$BD,通讯通路门店!$S:$S,$G971)</f>
        <v>0</v>
      </c>
      <c r="AN971" s="99">
        <f>SUMIFS(通讯通路门店!$BF:$BF,通讯通路门店!$S:$S,$G971)</f>
        <v>0</v>
      </c>
      <c r="AO971" s="99">
        <f t="shared" si="77"/>
        <v>0</v>
      </c>
      <c r="AP971" s="99">
        <f>SUMIFS(通讯通路门店!$K:$K,通讯通路门店!$S:$S,$G971)</f>
        <v>0</v>
      </c>
      <c r="AQ971" s="83"/>
      <c r="AR971" s="99">
        <f>SUMIFS(通讯通路门店!$T:$T,通讯通路门店!$S:$S,$G971)</f>
        <v>0</v>
      </c>
      <c r="AS971" s="99">
        <f>SUMIFS(通讯通路门店!$U:$U,通讯通路门店!$S:$S,$G971)</f>
        <v>0</v>
      </c>
      <c r="AT971" s="99">
        <f>SUMIFS(通讯通路门店!$V:$V,通讯通路门店!$S:$S,$G971)</f>
        <v>0</v>
      </c>
      <c r="AU971" s="99">
        <f>SUMIFS(通讯通路门店!$W:$W,通讯通路门店!$S:$S,$G971)</f>
        <v>0</v>
      </c>
      <c r="AV971" s="99">
        <f>SUMIFS(通讯通路门店!$Z:$Z,通讯通路门店!$S:$S,$G971)</f>
        <v>0</v>
      </c>
      <c r="AW971" s="99">
        <f>SUMIFS(通讯通路门店!$AB:$AB,通讯通路门店!$S:$S,$G971)</f>
        <v>0</v>
      </c>
      <c r="AX971" s="99">
        <f>SUMIFS(通讯通路门店!$X:$X,通讯通路门店!$S:$S,$G971)</f>
        <v>0</v>
      </c>
      <c r="AY971" s="99">
        <f>SUMIFS(通讯通路门店!$Y:$Y,通讯通路门店!$S:$S,$G971)</f>
        <v>0</v>
      </c>
      <c r="AZ971" s="99">
        <f>SUMIFS(通讯通路门店!$AA:$AA,通讯通路门店!$S:$S,$G971)</f>
        <v>0</v>
      </c>
      <c r="BA971" s="99">
        <f t="shared" si="78"/>
        <v>0</v>
      </c>
      <c r="BB971" s="99">
        <f t="shared" si="79"/>
        <v>0</v>
      </c>
      <c r="BC971" s="99">
        <f>SUMIFS(通讯通路门店!$W:$W,通讯通路门店!$S:$S,$G971,通讯通路门店!$J:$J,"荣耀体验店")+SUMIFS(通讯通路门店!$W:$W,通讯通路门店!$S:$S,$G971,通讯通路门店!$J:$J,"荣耀授权专卖店")</f>
        <v>0</v>
      </c>
      <c r="BD971" s="99">
        <f>SUMIFS(通讯通路门店!$Z:$Z,通讯通路门店!$S:$S,$G971,通讯通路门店!$J:$J,"VIVO体验店")</f>
        <v>0</v>
      </c>
      <c r="BE971" s="99">
        <f>SUMIFS(通讯通路门店!$AB:$AB,通讯通路门店!$S:$S,$G971,通讯通路门店!$J:$J,"OPPO体验店")</f>
        <v>0</v>
      </c>
      <c r="BF971" s="99">
        <f>SUMIFS(通讯通路门店!$X:$X,通讯通路门店!$S:$S,$G971,通讯通路门店!$J:$J,"华为授权体验店")+SUMIFS(通讯通路门店!$AA:$AA,通讯通路门店!$S:$S,$G971,通讯通路门店!$J:$J,"华为堡垒店")</f>
        <v>0</v>
      </c>
      <c r="BG971" s="99">
        <f>SUMIFS(通讯通路门店!$Y:$Y,通讯通路门店!$S:$S,$G971,通讯通路门店!$J:$J,"小米体验店")</f>
        <v>0</v>
      </c>
      <c r="BH971" s="99">
        <f>SUMIFS(通讯通路门店!$AA:$AA,通讯通路门店!$S:$S,$G971,通讯通路门店!$J:$J,"苹果体验店")</f>
        <v>0</v>
      </c>
      <c r="BI971" s="99">
        <f>SUMIFS(通讯通路门店!$K:$K,通讯通路门店!$S:$S,$G971,通讯通路门店!$J:$J,"其他品牌专卖店")</f>
        <v>0</v>
      </c>
      <c r="BJ971" s="99">
        <f>SUMIFS(通讯通路门店!$AC:$AC,通讯通路门店!$S:$S,$G971)</f>
        <v>0</v>
      </c>
      <c r="BK971" s="99">
        <f>SUMIFS(通讯通路门店!$AD:$AD,通讯通路门店!$S:$S,$G971)</f>
        <v>0</v>
      </c>
      <c r="BL971" s="99">
        <f>SUMIFS(通讯通路门店!$AE:$AE,通讯通路门店!$S:$S,$G971)</f>
        <v>0</v>
      </c>
      <c r="BM971" s="99">
        <f>SUMIFS(通讯通路门店!$AF:$AF,通讯通路门店!$S:$S,$G971)</f>
        <v>0</v>
      </c>
      <c r="BN971" s="99">
        <f>SUMIFS(通讯通路门店!$AG:$AG,通讯通路门店!$S:$S,$G971)</f>
        <v>0</v>
      </c>
      <c r="BO971" s="99">
        <f>SUMIFS(通讯通路门店!$AH:$AH,通讯通路门店!$S:$S,$G971)</f>
        <v>0</v>
      </c>
      <c r="BP971" s="99">
        <f>SUMIFS(通讯通路门店!$AI:$AI,通讯通路门店!$S:$S,$G971)</f>
        <v>0</v>
      </c>
      <c r="BQ971" s="83"/>
    </row>
    <row r="972" spans="1:69">
      <c r="A972" s="99" t="str">
        <f>IFERROR(_xlfn.XLOOKUP($G972,通讯通路门店!$S$4:$S$993933,通讯通路门店!$A$4:$A$993933,0,0),"")</f>
        <v>海南省</v>
      </c>
      <c r="B972" s="99" t="str">
        <f>IFERROR(_xlfn.XLOOKUP($G972,通讯通路门店!$S$4:$S$993933,通讯通路门店!$B$4:$B$993933,0,0),"")</f>
        <v>昌江黎族自治县</v>
      </c>
      <c r="C972" s="99" t="str">
        <f>IFERROR(_xlfn.XLOOKUP($G972,通讯通路门店!$S$4:$S$993933,通讯通路门店!$C$4:$C$993933,0,0),"")</f>
        <v>昌江黎族自治县</v>
      </c>
      <c r="D972" s="99" t="str">
        <f>IFERROR(_xlfn.XLOOKUP($G972,通讯通路门店!$S$4:$S$993933,通讯通路门店!$D$4:$D$993933,0,0),"")</f>
        <v>叉河镇</v>
      </c>
      <c r="E972" s="83"/>
      <c r="F972" s="83"/>
      <c r="G972" s="101"/>
      <c r="H972" s="102">
        <f>IFERROR(_xlfn.XLOOKUP($G972,通讯通路门店!$S$4:$S$993933,通讯通路门店!$R$4:$R$993933,0,0),"")</f>
        <v>0</v>
      </c>
      <c r="I972" s="83"/>
      <c r="J972" s="83"/>
      <c r="K972" s="83"/>
      <c r="L972" s="83"/>
      <c r="M972" s="83"/>
      <c r="N972" s="83"/>
      <c r="O972" s="83"/>
      <c r="P972" s="83"/>
      <c r="Q972" s="83"/>
      <c r="R972" s="83"/>
      <c r="S972" s="83"/>
      <c r="T972" s="83"/>
      <c r="U972" s="99">
        <f>COUNTIF(通讯通路门店!$S:$S,$G972)</f>
        <v>0</v>
      </c>
      <c r="V972" s="99">
        <f>COUNTIFS(通讯通路门店!$S:$S,$G972,通讯通路门店!$J:$J,"综合卖场")</f>
        <v>0</v>
      </c>
      <c r="W972" s="99">
        <f>SUMIFS(通讯通路门店!$AJ:$AJ,通讯通路门店!$S:$S,通讯客户沙盘!$G972)</f>
        <v>0</v>
      </c>
      <c r="X972" s="99">
        <f t="shared" si="75"/>
        <v>0</v>
      </c>
      <c r="Y972" s="99">
        <f>COUNTIFS(通讯通路门店!$S:$S,$G972,通讯通路门店!$J:$J,"荣耀体验店")+COUNTIFS(通讯通路门店!$S:$S,$G972,通讯通路门店!$J:$J,"荣耀授权专卖店")</f>
        <v>0</v>
      </c>
      <c r="Z972" s="99">
        <f>COUNTIFS(通讯通路门店!$S:$S,$G972,通讯通路门店!$J:$J,"VIVO体验店")</f>
        <v>0</v>
      </c>
      <c r="AA972" s="99">
        <f>COUNTIFS(通讯通路门店!$S:$S,$G972,通讯通路门店!$J:$J,"OPPO体验店")</f>
        <v>0</v>
      </c>
      <c r="AB972" s="99">
        <f>COUNTIFS(通讯通路门店!$S:$S,$G972,通讯通路门店!$J:$J,"华为授权体验店")+COUNTIFS(通讯通路门店!$S:$S,$G972,通讯通路门店!$J:$J,"华为堡垒店")</f>
        <v>0</v>
      </c>
      <c r="AC972" s="99">
        <f>COUNTIFS(通讯通路门店!$S:$S,$G972,通讯通路门店!$J:$J,"小米体验店")</f>
        <v>0</v>
      </c>
      <c r="AD972" s="99">
        <f>COUNTIFS(通讯通路门店!$S:$S,$G972,通讯通路门店!$J:$J,"苹果体验店")</f>
        <v>0</v>
      </c>
      <c r="AE972" s="99">
        <f>COUNTIFS(通讯通路门店!$S:$S,$G972,通讯通路门店!$J:$J,"其他品牌专卖店")</f>
        <v>0</v>
      </c>
      <c r="AF972" s="99">
        <f>SUMIFS(通讯通路门店!$BI:$BI,通讯通路门店!$S:$S,$G972)</f>
        <v>0</v>
      </c>
      <c r="AG972" s="99">
        <f>SUMIFS(通讯通路门店!$BH:$BH,通讯通路门店!$S:$S,$G972)</f>
        <v>0</v>
      </c>
      <c r="AH972" s="99">
        <f t="shared" si="76"/>
        <v>0</v>
      </c>
      <c r="AI972" s="99">
        <f>SUMIFS(通讯通路门店!$BB:$BB,通讯通路门店!$S:$S,$G972)</f>
        <v>0</v>
      </c>
      <c r="AJ972" s="99">
        <f>SUMIFS(通讯通路门店!$BE:$BE,通讯通路门店!$S:$S,$G972)</f>
        <v>0</v>
      </c>
      <c r="AK972" s="99">
        <f>SUMIFS(通讯通路门店!$BG:$BG,通讯通路门店!$S:$S,$G972)</f>
        <v>0</v>
      </c>
      <c r="AL972" s="99">
        <f>SUMIFS(通讯通路门店!$BC:$BC,通讯通路门店!$S:$S,$G972)</f>
        <v>0</v>
      </c>
      <c r="AM972" s="99">
        <f>SUMIFS(通讯通路门店!$BD:$BD,通讯通路门店!$S:$S,$G972)</f>
        <v>0</v>
      </c>
      <c r="AN972" s="99">
        <f>SUMIFS(通讯通路门店!$BF:$BF,通讯通路门店!$S:$S,$G972)</f>
        <v>0</v>
      </c>
      <c r="AO972" s="99">
        <f t="shared" si="77"/>
        <v>0</v>
      </c>
      <c r="AP972" s="99">
        <f>SUMIFS(通讯通路门店!$K:$K,通讯通路门店!$S:$S,$G972)</f>
        <v>0</v>
      </c>
      <c r="AQ972" s="83"/>
      <c r="AR972" s="99">
        <f>SUMIFS(通讯通路门店!$T:$T,通讯通路门店!$S:$S,$G972)</f>
        <v>0</v>
      </c>
      <c r="AS972" s="99">
        <f>SUMIFS(通讯通路门店!$U:$U,通讯通路门店!$S:$S,$G972)</f>
        <v>0</v>
      </c>
      <c r="AT972" s="99">
        <f>SUMIFS(通讯通路门店!$V:$V,通讯通路门店!$S:$S,$G972)</f>
        <v>0</v>
      </c>
      <c r="AU972" s="99">
        <f>SUMIFS(通讯通路门店!$W:$W,通讯通路门店!$S:$S,$G972)</f>
        <v>0</v>
      </c>
      <c r="AV972" s="99">
        <f>SUMIFS(通讯通路门店!$Z:$Z,通讯通路门店!$S:$S,$G972)</f>
        <v>0</v>
      </c>
      <c r="AW972" s="99">
        <f>SUMIFS(通讯通路门店!$AB:$AB,通讯通路门店!$S:$S,$G972)</f>
        <v>0</v>
      </c>
      <c r="AX972" s="99">
        <f>SUMIFS(通讯通路门店!$X:$X,通讯通路门店!$S:$S,$G972)</f>
        <v>0</v>
      </c>
      <c r="AY972" s="99">
        <f>SUMIFS(通讯通路门店!$Y:$Y,通讯通路门店!$S:$S,$G972)</f>
        <v>0</v>
      </c>
      <c r="AZ972" s="99">
        <f>SUMIFS(通讯通路门店!$AA:$AA,通讯通路门店!$S:$S,$G972)</f>
        <v>0</v>
      </c>
      <c r="BA972" s="99">
        <f t="shared" si="78"/>
        <v>0</v>
      </c>
      <c r="BB972" s="99">
        <f t="shared" si="79"/>
        <v>0</v>
      </c>
      <c r="BC972" s="99">
        <f>SUMIFS(通讯通路门店!$W:$W,通讯通路门店!$S:$S,$G972,通讯通路门店!$J:$J,"荣耀体验店")+SUMIFS(通讯通路门店!$W:$W,通讯通路门店!$S:$S,$G972,通讯通路门店!$J:$J,"荣耀授权专卖店")</f>
        <v>0</v>
      </c>
      <c r="BD972" s="99">
        <f>SUMIFS(通讯通路门店!$Z:$Z,通讯通路门店!$S:$S,$G972,通讯通路门店!$J:$J,"VIVO体验店")</f>
        <v>0</v>
      </c>
      <c r="BE972" s="99">
        <f>SUMIFS(通讯通路门店!$AB:$AB,通讯通路门店!$S:$S,$G972,通讯通路门店!$J:$J,"OPPO体验店")</f>
        <v>0</v>
      </c>
      <c r="BF972" s="99">
        <f>SUMIFS(通讯通路门店!$X:$X,通讯通路门店!$S:$S,$G972,通讯通路门店!$J:$J,"华为授权体验店")+SUMIFS(通讯通路门店!$AA:$AA,通讯通路门店!$S:$S,$G972,通讯通路门店!$J:$J,"华为堡垒店")</f>
        <v>0</v>
      </c>
      <c r="BG972" s="99">
        <f>SUMIFS(通讯通路门店!$Y:$Y,通讯通路门店!$S:$S,$G972,通讯通路门店!$J:$J,"小米体验店")</f>
        <v>0</v>
      </c>
      <c r="BH972" s="99">
        <f>SUMIFS(通讯通路门店!$AA:$AA,通讯通路门店!$S:$S,$G972,通讯通路门店!$J:$J,"苹果体验店")</f>
        <v>0</v>
      </c>
      <c r="BI972" s="99">
        <f>SUMIFS(通讯通路门店!$K:$K,通讯通路门店!$S:$S,$G972,通讯通路门店!$J:$J,"其他品牌专卖店")</f>
        <v>0</v>
      </c>
      <c r="BJ972" s="99">
        <f>SUMIFS(通讯通路门店!$AC:$AC,通讯通路门店!$S:$S,$G972)</f>
        <v>0</v>
      </c>
      <c r="BK972" s="99">
        <f>SUMIFS(通讯通路门店!$AD:$AD,通讯通路门店!$S:$S,$G972)</f>
        <v>0</v>
      </c>
      <c r="BL972" s="99">
        <f>SUMIFS(通讯通路门店!$AE:$AE,通讯通路门店!$S:$S,$G972)</f>
        <v>0</v>
      </c>
      <c r="BM972" s="99">
        <f>SUMIFS(通讯通路门店!$AF:$AF,通讯通路门店!$S:$S,$G972)</f>
        <v>0</v>
      </c>
      <c r="BN972" s="99">
        <f>SUMIFS(通讯通路门店!$AG:$AG,通讯通路门店!$S:$S,$G972)</f>
        <v>0</v>
      </c>
      <c r="BO972" s="99">
        <f>SUMIFS(通讯通路门店!$AH:$AH,通讯通路门店!$S:$S,$G972)</f>
        <v>0</v>
      </c>
      <c r="BP972" s="99">
        <f>SUMIFS(通讯通路门店!$AI:$AI,通讯通路门店!$S:$S,$G972)</f>
        <v>0</v>
      </c>
      <c r="BQ972" s="83"/>
    </row>
    <row r="973" spans="1:69">
      <c r="A973" s="99" t="str">
        <f>IFERROR(_xlfn.XLOOKUP($G973,通讯通路门店!$S$4:$S$993933,通讯通路门店!$A$4:$A$993933,0,0),"")</f>
        <v>海南省</v>
      </c>
      <c r="B973" s="99" t="str">
        <f>IFERROR(_xlfn.XLOOKUP($G973,通讯通路门店!$S$4:$S$993933,通讯通路门店!$B$4:$B$993933,0,0),"")</f>
        <v>昌江黎族自治县</v>
      </c>
      <c r="C973" s="99" t="str">
        <f>IFERROR(_xlfn.XLOOKUP($G973,通讯通路门店!$S$4:$S$993933,通讯通路门店!$C$4:$C$993933,0,0),"")</f>
        <v>昌江黎族自治县</v>
      </c>
      <c r="D973" s="99" t="str">
        <f>IFERROR(_xlfn.XLOOKUP($G973,通讯通路门店!$S$4:$S$993933,通讯通路门店!$D$4:$D$993933,0,0),"")</f>
        <v>叉河镇</v>
      </c>
      <c r="E973" s="83"/>
      <c r="F973" s="83"/>
      <c r="G973" s="101"/>
      <c r="H973" s="102">
        <f>IFERROR(_xlfn.XLOOKUP($G973,通讯通路门店!$S$4:$S$993933,通讯通路门店!$R$4:$R$993933,0,0),"")</f>
        <v>0</v>
      </c>
      <c r="I973" s="83"/>
      <c r="J973" s="83"/>
      <c r="K973" s="83"/>
      <c r="L973" s="83"/>
      <c r="M973" s="83"/>
      <c r="N973" s="83"/>
      <c r="O973" s="83"/>
      <c r="P973" s="83"/>
      <c r="Q973" s="83"/>
      <c r="R973" s="83"/>
      <c r="S973" s="83"/>
      <c r="T973" s="83"/>
      <c r="U973" s="99">
        <f>COUNTIF(通讯通路门店!$S:$S,$G973)</f>
        <v>0</v>
      </c>
      <c r="V973" s="99">
        <f>COUNTIFS(通讯通路门店!$S:$S,$G973,通讯通路门店!$J:$J,"综合卖场")</f>
        <v>0</v>
      </c>
      <c r="W973" s="99">
        <f>SUMIFS(通讯通路门店!$AJ:$AJ,通讯通路门店!$S:$S,通讯客户沙盘!$G973)</f>
        <v>0</v>
      </c>
      <c r="X973" s="99">
        <f t="shared" si="75"/>
        <v>0</v>
      </c>
      <c r="Y973" s="99">
        <f>COUNTIFS(通讯通路门店!$S:$S,$G973,通讯通路门店!$J:$J,"荣耀体验店")+COUNTIFS(通讯通路门店!$S:$S,$G973,通讯通路门店!$J:$J,"荣耀授权专卖店")</f>
        <v>0</v>
      </c>
      <c r="Z973" s="99">
        <f>COUNTIFS(通讯通路门店!$S:$S,$G973,通讯通路门店!$J:$J,"VIVO体验店")</f>
        <v>0</v>
      </c>
      <c r="AA973" s="99">
        <f>COUNTIFS(通讯通路门店!$S:$S,$G973,通讯通路门店!$J:$J,"OPPO体验店")</f>
        <v>0</v>
      </c>
      <c r="AB973" s="99">
        <f>COUNTIFS(通讯通路门店!$S:$S,$G973,通讯通路门店!$J:$J,"华为授权体验店")+COUNTIFS(通讯通路门店!$S:$S,$G973,通讯通路门店!$J:$J,"华为堡垒店")</f>
        <v>0</v>
      </c>
      <c r="AC973" s="99">
        <f>COUNTIFS(通讯通路门店!$S:$S,$G973,通讯通路门店!$J:$J,"小米体验店")</f>
        <v>0</v>
      </c>
      <c r="AD973" s="99">
        <f>COUNTIFS(通讯通路门店!$S:$S,$G973,通讯通路门店!$J:$J,"苹果体验店")</f>
        <v>0</v>
      </c>
      <c r="AE973" s="99">
        <f>COUNTIFS(通讯通路门店!$S:$S,$G973,通讯通路门店!$J:$J,"其他品牌专卖店")</f>
        <v>0</v>
      </c>
      <c r="AF973" s="99">
        <f>SUMIFS(通讯通路门店!$BI:$BI,通讯通路门店!$S:$S,$G973)</f>
        <v>0</v>
      </c>
      <c r="AG973" s="99">
        <f>SUMIFS(通讯通路门店!$BH:$BH,通讯通路门店!$S:$S,$G973)</f>
        <v>0</v>
      </c>
      <c r="AH973" s="99">
        <f t="shared" si="76"/>
        <v>0</v>
      </c>
      <c r="AI973" s="99">
        <f>SUMIFS(通讯通路门店!$BB:$BB,通讯通路门店!$S:$S,$G973)</f>
        <v>0</v>
      </c>
      <c r="AJ973" s="99">
        <f>SUMIFS(通讯通路门店!$BE:$BE,通讯通路门店!$S:$S,$G973)</f>
        <v>0</v>
      </c>
      <c r="AK973" s="99">
        <f>SUMIFS(通讯通路门店!$BG:$BG,通讯通路门店!$S:$S,$G973)</f>
        <v>0</v>
      </c>
      <c r="AL973" s="99">
        <f>SUMIFS(通讯通路门店!$BC:$BC,通讯通路门店!$S:$S,$G973)</f>
        <v>0</v>
      </c>
      <c r="AM973" s="99">
        <f>SUMIFS(通讯通路门店!$BD:$BD,通讯通路门店!$S:$S,$G973)</f>
        <v>0</v>
      </c>
      <c r="AN973" s="99">
        <f>SUMIFS(通讯通路门店!$BF:$BF,通讯通路门店!$S:$S,$G973)</f>
        <v>0</v>
      </c>
      <c r="AO973" s="99">
        <f t="shared" si="77"/>
        <v>0</v>
      </c>
      <c r="AP973" s="99">
        <f>SUMIFS(通讯通路门店!$K:$K,通讯通路门店!$S:$S,$G973)</f>
        <v>0</v>
      </c>
      <c r="AQ973" s="83"/>
      <c r="AR973" s="99">
        <f>SUMIFS(通讯通路门店!$T:$T,通讯通路门店!$S:$S,$G973)</f>
        <v>0</v>
      </c>
      <c r="AS973" s="99">
        <f>SUMIFS(通讯通路门店!$U:$U,通讯通路门店!$S:$S,$G973)</f>
        <v>0</v>
      </c>
      <c r="AT973" s="99">
        <f>SUMIFS(通讯通路门店!$V:$V,通讯通路门店!$S:$S,$G973)</f>
        <v>0</v>
      </c>
      <c r="AU973" s="99">
        <f>SUMIFS(通讯通路门店!$W:$W,通讯通路门店!$S:$S,$G973)</f>
        <v>0</v>
      </c>
      <c r="AV973" s="99">
        <f>SUMIFS(通讯通路门店!$Z:$Z,通讯通路门店!$S:$S,$G973)</f>
        <v>0</v>
      </c>
      <c r="AW973" s="99">
        <f>SUMIFS(通讯通路门店!$AB:$AB,通讯通路门店!$S:$S,$G973)</f>
        <v>0</v>
      </c>
      <c r="AX973" s="99">
        <f>SUMIFS(通讯通路门店!$X:$X,通讯通路门店!$S:$S,$G973)</f>
        <v>0</v>
      </c>
      <c r="AY973" s="99">
        <f>SUMIFS(通讯通路门店!$Y:$Y,通讯通路门店!$S:$S,$G973)</f>
        <v>0</v>
      </c>
      <c r="AZ973" s="99">
        <f>SUMIFS(通讯通路门店!$AA:$AA,通讯通路门店!$S:$S,$G973)</f>
        <v>0</v>
      </c>
      <c r="BA973" s="99">
        <f t="shared" si="78"/>
        <v>0</v>
      </c>
      <c r="BB973" s="99">
        <f t="shared" si="79"/>
        <v>0</v>
      </c>
      <c r="BC973" s="99">
        <f>SUMIFS(通讯通路门店!$W:$W,通讯通路门店!$S:$S,$G973,通讯通路门店!$J:$J,"荣耀体验店")+SUMIFS(通讯通路门店!$W:$W,通讯通路门店!$S:$S,$G973,通讯通路门店!$J:$J,"荣耀授权专卖店")</f>
        <v>0</v>
      </c>
      <c r="BD973" s="99">
        <f>SUMIFS(通讯通路门店!$Z:$Z,通讯通路门店!$S:$S,$G973,通讯通路门店!$J:$J,"VIVO体验店")</f>
        <v>0</v>
      </c>
      <c r="BE973" s="99">
        <f>SUMIFS(通讯通路门店!$AB:$AB,通讯通路门店!$S:$S,$G973,通讯通路门店!$J:$J,"OPPO体验店")</f>
        <v>0</v>
      </c>
      <c r="BF973" s="99">
        <f>SUMIFS(通讯通路门店!$X:$X,通讯通路门店!$S:$S,$G973,通讯通路门店!$J:$J,"华为授权体验店")+SUMIFS(通讯通路门店!$AA:$AA,通讯通路门店!$S:$S,$G973,通讯通路门店!$J:$J,"华为堡垒店")</f>
        <v>0</v>
      </c>
      <c r="BG973" s="99">
        <f>SUMIFS(通讯通路门店!$Y:$Y,通讯通路门店!$S:$S,$G973,通讯通路门店!$J:$J,"小米体验店")</f>
        <v>0</v>
      </c>
      <c r="BH973" s="99">
        <f>SUMIFS(通讯通路门店!$AA:$AA,通讯通路门店!$S:$S,$G973,通讯通路门店!$J:$J,"苹果体验店")</f>
        <v>0</v>
      </c>
      <c r="BI973" s="99">
        <f>SUMIFS(通讯通路门店!$K:$K,通讯通路门店!$S:$S,$G973,通讯通路门店!$J:$J,"其他品牌专卖店")</f>
        <v>0</v>
      </c>
      <c r="BJ973" s="99">
        <f>SUMIFS(通讯通路门店!$AC:$AC,通讯通路门店!$S:$S,$G973)</f>
        <v>0</v>
      </c>
      <c r="BK973" s="99">
        <f>SUMIFS(通讯通路门店!$AD:$AD,通讯通路门店!$S:$S,$G973)</f>
        <v>0</v>
      </c>
      <c r="BL973" s="99">
        <f>SUMIFS(通讯通路门店!$AE:$AE,通讯通路门店!$S:$S,$G973)</f>
        <v>0</v>
      </c>
      <c r="BM973" s="99">
        <f>SUMIFS(通讯通路门店!$AF:$AF,通讯通路门店!$S:$S,$G973)</f>
        <v>0</v>
      </c>
      <c r="BN973" s="99">
        <f>SUMIFS(通讯通路门店!$AG:$AG,通讯通路门店!$S:$S,$G973)</f>
        <v>0</v>
      </c>
      <c r="BO973" s="99">
        <f>SUMIFS(通讯通路门店!$AH:$AH,通讯通路门店!$S:$S,$G973)</f>
        <v>0</v>
      </c>
      <c r="BP973" s="99">
        <f>SUMIFS(通讯通路门店!$AI:$AI,通讯通路门店!$S:$S,$G973)</f>
        <v>0</v>
      </c>
      <c r="BQ973" s="83"/>
    </row>
    <row r="974" spans="1:69">
      <c r="A974" s="99" t="str">
        <f>IFERROR(_xlfn.XLOOKUP($G974,通讯通路门店!$S$4:$S$993933,通讯通路门店!$A$4:$A$993933,0,0),"")</f>
        <v>海南省</v>
      </c>
      <c r="B974" s="99" t="str">
        <f>IFERROR(_xlfn.XLOOKUP($G974,通讯通路门店!$S$4:$S$993933,通讯通路门店!$B$4:$B$993933,0,0),"")</f>
        <v>昌江黎族自治县</v>
      </c>
      <c r="C974" s="99" t="str">
        <f>IFERROR(_xlfn.XLOOKUP($G974,通讯通路门店!$S$4:$S$993933,通讯通路门店!$C$4:$C$993933,0,0),"")</f>
        <v>昌江黎族自治县</v>
      </c>
      <c r="D974" s="99" t="str">
        <f>IFERROR(_xlfn.XLOOKUP($G974,通讯通路门店!$S$4:$S$993933,通讯通路门店!$D$4:$D$993933,0,0),"")</f>
        <v>叉河镇</v>
      </c>
      <c r="E974" s="83"/>
      <c r="F974" s="83"/>
      <c r="G974" s="101"/>
      <c r="H974" s="102">
        <f>IFERROR(_xlfn.XLOOKUP($G974,通讯通路门店!$S$4:$S$993933,通讯通路门店!$R$4:$R$993933,0,0),"")</f>
        <v>0</v>
      </c>
      <c r="I974" s="83"/>
      <c r="J974" s="83"/>
      <c r="K974" s="83"/>
      <c r="L974" s="83"/>
      <c r="M974" s="83"/>
      <c r="N974" s="83"/>
      <c r="O974" s="83"/>
      <c r="P974" s="83"/>
      <c r="Q974" s="83"/>
      <c r="R974" s="83"/>
      <c r="S974" s="83"/>
      <c r="T974" s="83"/>
      <c r="U974" s="99">
        <f>COUNTIF(通讯通路门店!$S:$S,$G974)</f>
        <v>0</v>
      </c>
      <c r="V974" s="99">
        <f>COUNTIFS(通讯通路门店!$S:$S,$G974,通讯通路门店!$J:$J,"综合卖场")</f>
        <v>0</v>
      </c>
      <c r="W974" s="99">
        <f>SUMIFS(通讯通路门店!$AJ:$AJ,通讯通路门店!$S:$S,通讯客户沙盘!$G974)</f>
        <v>0</v>
      </c>
      <c r="X974" s="99">
        <f t="shared" si="75"/>
        <v>0</v>
      </c>
      <c r="Y974" s="99">
        <f>COUNTIFS(通讯通路门店!$S:$S,$G974,通讯通路门店!$J:$J,"荣耀体验店")+COUNTIFS(通讯通路门店!$S:$S,$G974,通讯通路门店!$J:$J,"荣耀授权专卖店")</f>
        <v>0</v>
      </c>
      <c r="Z974" s="99">
        <f>COUNTIFS(通讯通路门店!$S:$S,$G974,通讯通路门店!$J:$J,"VIVO体验店")</f>
        <v>0</v>
      </c>
      <c r="AA974" s="99">
        <f>COUNTIFS(通讯通路门店!$S:$S,$G974,通讯通路门店!$J:$J,"OPPO体验店")</f>
        <v>0</v>
      </c>
      <c r="AB974" s="99">
        <f>COUNTIFS(通讯通路门店!$S:$S,$G974,通讯通路门店!$J:$J,"华为授权体验店")+COUNTIFS(通讯通路门店!$S:$S,$G974,通讯通路门店!$J:$J,"华为堡垒店")</f>
        <v>0</v>
      </c>
      <c r="AC974" s="99">
        <f>COUNTIFS(通讯通路门店!$S:$S,$G974,通讯通路门店!$J:$J,"小米体验店")</f>
        <v>0</v>
      </c>
      <c r="AD974" s="99">
        <f>COUNTIFS(通讯通路门店!$S:$S,$G974,通讯通路门店!$J:$J,"苹果体验店")</f>
        <v>0</v>
      </c>
      <c r="AE974" s="99">
        <f>COUNTIFS(通讯通路门店!$S:$S,$G974,通讯通路门店!$J:$J,"其他品牌专卖店")</f>
        <v>0</v>
      </c>
      <c r="AF974" s="99">
        <f>SUMIFS(通讯通路门店!$BI:$BI,通讯通路门店!$S:$S,$G974)</f>
        <v>0</v>
      </c>
      <c r="AG974" s="99">
        <f>SUMIFS(通讯通路门店!$BH:$BH,通讯通路门店!$S:$S,$G974)</f>
        <v>0</v>
      </c>
      <c r="AH974" s="99">
        <f t="shared" si="76"/>
        <v>0</v>
      </c>
      <c r="AI974" s="99">
        <f>SUMIFS(通讯通路门店!$BB:$BB,通讯通路门店!$S:$S,$G974)</f>
        <v>0</v>
      </c>
      <c r="AJ974" s="99">
        <f>SUMIFS(通讯通路门店!$BE:$BE,通讯通路门店!$S:$S,$G974)</f>
        <v>0</v>
      </c>
      <c r="AK974" s="99">
        <f>SUMIFS(通讯通路门店!$BG:$BG,通讯通路门店!$S:$S,$G974)</f>
        <v>0</v>
      </c>
      <c r="AL974" s="99">
        <f>SUMIFS(通讯通路门店!$BC:$BC,通讯通路门店!$S:$S,$G974)</f>
        <v>0</v>
      </c>
      <c r="AM974" s="99">
        <f>SUMIFS(通讯通路门店!$BD:$BD,通讯通路门店!$S:$S,$G974)</f>
        <v>0</v>
      </c>
      <c r="AN974" s="99">
        <f>SUMIFS(通讯通路门店!$BF:$BF,通讯通路门店!$S:$S,$G974)</f>
        <v>0</v>
      </c>
      <c r="AO974" s="99">
        <f t="shared" si="77"/>
        <v>0</v>
      </c>
      <c r="AP974" s="99">
        <f>SUMIFS(通讯通路门店!$K:$K,通讯通路门店!$S:$S,$G974)</f>
        <v>0</v>
      </c>
      <c r="AQ974" s="83"/>
      <c r="AR974" s="99">
        <f>SUMIFS(通讯通路门店!$T:$T,通讯通路门店!$S:$S,$G974)</f>
        <v>0</v>
      </c>
      <c r="AS974" s="99">
        <f>SUMIFS(通讯通路门店!$U:$U,通讯通路门店!$S:$S,$G974)</f>
        <v>0</v>
      </c>
      <c r="AT974" s="99">
        <f>SUMIFS(通讯通路门店!$V:$V,通讯通路门店!$S:$S,$G974)</f>
        <v>0</v>
      </c>
      <c r="AU974" s="99">
        <f>SUMIFS(通讯通路门店!$W:$W,通讯通路门店!$S:$S,$G974)</f>
        <v>0</v>
      </c>
      <c r="AV974" s="99">
        <f>SUMIFS(通讯通路门店!$Z:$Z,通讯通路门店!$S:$S,$G974)</f>
        <v>0</v>
      </c>
      <c r="AW974" s="99">
        <f>SUMIFS(通讯通路门店!$AB:$AB,通讯通路门店!$S:$S,$G974)</f>
        <v>0</v>
      </c>
      <c r="AX974" s="99">
        <f>SUMIFS(通讯通路门店!$X:$X,通讯通路门店!$S:$S,$G974)</f>
        <v>0</v>
      </c>
      <c r="AY974" s="99">
        <f>SUMIFS(通讯通路门店!$Y:$Y,通讯通路门店!$S:$S,$G974)</f>
        <v>0</v>
      </c>
      <c r="AZ974" s="99">
        <f>SUMIFS(通讯通路门店!$AA:$AA,通讯通路门店!$S:$S,$G974)</f>
        <v>0</v>
      </c>
      <c r="BA974" s="99">
        <f t="shared" si="78"/>
        <v>0</v>
      </c>
      <c r="BB974" s="99">
        <f t="shared" si="79"/>
        <v>0</v>
      </c>
      <c r="BC974" s="99">
        <f>SUMIFS(通讯通路门店!$W:$W,通讯通路门店!$S:$S,$G974,通讯通路门店!$J:$J,"荣耀体验店")+SUMIFS(通讯通路门店!$W:$W,通讯通路门店!$S:$S,$G974,通讯通路门店!$J:$J,"荣耀授权专卖店")</f>
        <v>0</v>
      </c>
      <c r="BD974" s="99">
        <f>SUMIFS(通讯通路门店!$Z:$Z,通讯通路门店!$S:$S,$G974,通讯通路门店!$J:$J,"VIVO体验店")</f>
        <v>0</v>
      </c>
      <c r="BE974" s="99">
        <f>SUMIFS(通讯通路门店!$AB:$AB,通讯通路门店!$S:$S,$G974,通讯通路门店!$J:$J,"OPPO体验店")</f>
        <v>0</v>
      </c>
      <c r="BF974" s="99">
        <f>SUMIFS(通讯通路门店!$X:$X,通讯通路门店!$S:$S,$G974,通讯通路门店!$J:$J,"华为授权体验店")+SUMIFS(通讯通路门店!$AA:$AA,通讯通路门店!$S:$S,$G974,通讯通路门店!$J:$J,"华为堡垒店")</f>
        <v>0</v>
      </c>
      <c r="BG974" s="99">
        <f>SUMIFS(通讯通路门店!$Y:$Y,通讯通路门店!$S:$S,$G974,通讯通路门店!$J:$J,"小米体验店")</f>
        <v>0</v>
      </c>
      <c r="BH974" s="99">
        <f>SUMIFS(通讯通路门店!$AA:$AA,通讯通路门店!$S:$S,$G974,通讯通路门店!$J:$J,"苹果体验店")</f>
        <v>0</v>
      </c>
      <c r="BI974" s="99">
        <f>SUMIFS(通讯通路门店!$K:$K,通讯通路门店!$S:$S,$G974,通讯通路门店!$J:$J,"其他品牌专卖店")</f>
        <v>0</v>
      </c>
      <c r="BJ974" s="99">
        <f>SUMIFS(通讯通路门店!$AC:$AC,通讯通路门店!$S:$S,$G974)</f>
        <v>0</v>
      </c>
      <c r="BK974" s="99">
        <f>SUMIFS(通讯通路门店!$AD:$AD,通讯通路门店!$S:$S,$G974)</f>
        <v>0</v>
      </c>
      <c r="BL974" s="99">
        <f>SUMIFS(通讯通路门店!$AE:$AE,通讯通路门店!$S:$S,$G974)</f>
        <v>0</v>
      </c>
      <c r="BM974" s="99">
        <f>SUMIFS(通讯通路门店!$AF:$AF,通讯通路门店!$S:$S,$G974)</f>
        <v>0</v>
      </c>
      <c r="BN974" s="99">
        <f>SUMIFS(通讯通路门店!$AG:$AG,通讯通路门店!$S:$S,$G974)</f>
        <v>0</v>
      </c>
      <c r="BO974" s="99">
        <f>SUMIFS(通讯通路门店!$AH:$AH,通讯通路门店!$S:$S,$G974)</f>
        <v>0</v>
      </c>
      <c r="BP974" s="99">
        <f>SUMIFS(通讯通路门店!$AI:$AI,通讯通路门店!$S:$S,$G974)</f>
        <v>0</v>
      </c>
      <c r="BQ974" s="83"/>
    </row>
    <row r="975" spans="1:69">
      <c r="A975" s="99" t="str">
        <f>IFERROR(_xlfn.XLOOKUP($G975,通讯通路门店!$S$4:$S$993933,通讯通路门店!$A$4:$A$993933,0,0),"")</f>
        <v>海南省</v>
      </c>
      <c r="B975" s="99" t="str">
        <f>IFERROR(_xlfn.XLOOKUP($G975,通讯通路门店!$S$4:$S$993933,通讯通路门店!$B$4:$B$993933,0,0),"")</f>
        <v>昌江黎族自治县</v>
      </c>
      <c r="C975" s="99" t="str">
        <f>IFERROR(_xlfn.XLOOKUP($G975,通讯通路门店!$S$4:$S$993933,通讯通路门店!$C$4:$C$993933,0,0),"")</f>
        <v>昌江黎族自治县</v>
      </c>
      <c r="D975" s="99" t="str">
        <f>IFERROR(_xlfn.XLOOKUP($G975,通讯通路门店!$S$4:$S$993933,通讯通路门店!$D$4:$D$993933,0,0),"")</f>
        <v>叉河镇</v>
      </c>
      <c r="E975" s="83"/>
      <c r="F975" s="83"/>
      <c r="G975" s="101"/>
      <c r="H975" s="102">
        <f>IFERROR(_xlfn.XLOOKUP($G975,通讯通路门店!$S$4:$S$993933,通讯通路门店!$R$4:$R$993933,0,0),"")</f>
        <v>0</v>
      </c>
      <c r="I975" s="83"/>
      <c r="J975" s="83"/>
      <c r="K975" s="83"/>
      <c r="L975" s="83"/>
      <c r="M975" s="83"/>
      <c r="N975" s="83"/>
      <c r="O975" s="83"/>
      <c r="P975" s="83"/>
      <c r="Q975" s="83"/>
      <c r="R975" s="83"/>
      <c r="S975" s="83"/>
      <c r="T975" s="83"/>
      <c r="U975" s="99">
        <f>COUNTIF(通讯通路门店!$S:$S,$G975)</f>
        <v>0</v>
      </c>
      <c r="V975" s="99">
        <f>COUNTIFS(通讯通路门店!$S:$S,$G975,通讯通路门店!$J:$J,"综合卖场")</f>
        <v>0</v>
      </c>
      <c r="W975" s="99">
        <f>SUMIFS(通讯通路门店!$AJ:$AJ,通讯通路门店!$S:$S,通讯客户沙盘!$G975)</f>
        <v>0</v>
      </c>
      <c r="X975" s="99">
        <f t="shared" si="75"/>
        <v>0</v>
      </c>
      <c r="Y975" s="99">
        <f>COUNTIFS(通讯通路门店!$S:$S,$G975,通讯通路门店!$J:$J,"荣耀体验店")+COUNTIFS(通讯通路门店!$S:$S,$G975,通讯通路门店!$J:$J,"荣耀授权专卖店")</f>
        <v>0</v>
      </c>
      <c r="Z975" s="99">
        <f>COUNTIFS(通讯通路门店!$S:$S,$G975,通讯通路门店!$J:$J,"VIVO体验店")</f>
        <v>0</v>
      </c>
      <c r="AA975" s="99">
        <f>COUNTIFS(通讯通路门店!$S:$S,$G975,通讯通路门店!$J:$J,"OPPO体验店")</f>
        <v>0</v>
      </c>
      <c r="AB975" s="99">
        <f>COUNTIFS(通讯通路门店!$S:$S,$G975,通讯通路门店!$J:$J,"华为授权体验店")+COUNTIFS(通讯通路门店!$S:$S,$G975,通讯通路门店!$J:$J,"华为堡垒店")</f>
        <v>0</v>
      </c>
      <c r="AC975" s="99">
        <f>COUNTIFS(通讯通路门店!$S:$S,$G975,通讯通路门店!$J:$J,"小米体验店")</f>
        <v>0</v>
      </c>
      <c r="AD975" s="99">
        <f>COUNTIFS(通讯通路门店!$S:$S,$G975,通讯通路门店!$J:$J,"苹果体验店")</f>
        <v>0</v>
      </c>
      <c r="AE975" s="99">
        <f>COUNTIFS(通讯通路门店!$S:$S,$G975,通讯通路门店!$J:$J,"其他品牌专卖店")</f>
        <v>0</v>
      </c>
      <c r="AF975" s="99">
        <f>SUMIFS(通讯通路门店!$BI:$BI,通讯通路门店!$S:$S,$G975)</f>
        <v>0</v>
      </c>
      <c r="AG975" s="99">
        <f>SUMIFS(通讯通路门店!$BH:$BH,通讯通路门店!$S:$S,$G975)</f>
        <v>0</v>
      </c>
      <c r="AH975" s="99">
        <f t="shared" si="76"/>
        <v>0</v>
      </c>
      <c r="AI975" s="99">
        <f>SUMIFS(通讯通路门店!$BB:$BB,通讯通路门店!$S:$S,$G975)</f>
        <v>0</v>
      </c>
      <c r="AJ975" s="99">
        <f>SUMIFS(通讯通路门店!$BE:$BE,通讯通路门店!$S:$S,$G975)</f>
        <v>0</v>
      </c>
      <c r="AK975" s="99">
        <f>SUMIFS(通讯通路门店!$BG:$BG,通讯通路门店!$S:$S,$G975)</f>
        <v>0</v>
      </c>
      <c r="AL975" s="99">
        <f>SUMIFS(通讯通路门店!$BC:$BC,通讯通路门店!$S:$S,$G975)</f>
        <v>0</v>
      </c>
      <c r="AM975" s="99">
        <f>SUMIFS(通讯通路门店!$BD:$BD,通讯通路门店!$S:$S,$G975)</f>
        <v>0</v>
      </c>
      <c r="AN975" s="99">
        <f>SUMIFS(通讯通路门店!$BF:$BF,通讯通路门店!$S:$S,$G975)</f>
        <v>0</v>
      </c>
      <c r="AO975" s="99">
        <f t="shared" si="77"/>
        <v>0</v>
      </c>
      <c r="AP975" s="99">
        <f>SUMIFS(通讯通路门店!$K:$K,通讯通路门店!$S:$S,$G975)</f>
        <v>0</v>
      </c>
      <c r="AQ975" s="83"/>
      <c r="AR975" s="99">
        <f>SUMIFS(通讯通路门店!$T:$T,通讯通路门店!$S:$S,$G975)</f>
        <v>0</v>
      </c>
      <c r="AS975" s="99">
        <f>SUMIFS(通讯通路门店!$U:$U,通讯通路门店!$S:$S,$G975)</f>
        <v>0</v>
      </c>
      <c r="AT975" s="99">
        <f>SUMIFS(通讯通路门店!$V:$V,通讯通路门店!$S:$S,$G975)</f>
        <v>0</v>
      </c>
      <c r="AU975" s="99">
        <f>SUMIFS(通讯通路门店!$W:$W,通讯通路门店!$S:$S,$G975)</f>
        <v>0</v>
      </c>
      <c r="AV975" s="99">
        <f>SUMIFS(通讯通路门店!$Z:$Z,通讯通路门店!$S:$S,$G975)</f>
        <v>0</v>
      </c>
      <c r="AW975" s="99">
        <f>SUMIFS(通讯通路门店!$AB:$AB,通讯通路门店!$S:$S,$G975)</f>
        <v>0</v>
      </c>
      <c r="AX975" s="99">
        <f>SUMIFS(通讯通路门店!$X:$X,通讯通路门店!$S:$S,$G975)</f>
        <v>0</v>
      </c>
      <c r="AY975" s="99">
        <f>SUMIFS(通讯通路门店!$Y:$Y,通讯通路门店!$S:$S,$G975)</f>
        <v>0</v>
      </c>
      <c r="AZ975" s="99">
        <f>SUMIFS(通讯通路门店!$AA:$AA,通讯通路门店!$S:$S,$G975)</f>
        <v>0</v>
      </c>
      <c r="BA975" s="99">
        <f t="shared" si="78"/>
        <v>0</v>
      </c>
      <c r="BB975" s="99">
        <f t="shared" si="79"/>
        <v>0</v>
      </c>
      <c r="BC975" s="99">
        <f>SUMIFS(通讯通路门店!$W:$W,通讯通路门店!$S:$S,$G975,通讯通路门店!$J:$J,"荣耀体验店")+SUMIFS(通讯通路门店!$W:$W,通讯通路门店!$S:$S,$G975,通讯通路门店!$J:$J,"荣耀授权专卖店")</f>
        <v>0</v>
      </c>
      <c r="BD975" s="99">
        <f>SUMIFS(通讯通路门店!$Z:$Z,通讯通路门店!$S:$S,$G975,通讯通路门店!$J:$J,"VIVO体验店")</f>
        <v>0</v>
      </c>
      <c r="BE975" s="99">
        <f>SUMIFS(通讯通路门店!$AB:$AB,通讯通路门店!$S:$S,$G975,通讯通路门店!$J:$J,"OPPO体验店")</f>
        <v>0</v>
      </c>
      <c r="BF975" s="99">
        <f>SUMIFS(通讯通路门店!$X:$X,通讯通路门店!$S:$S,$G975,通讯通路门店!$J:$J,"华为授权体验店")+SUMIFS(通讯通路门店!$AA:$AA,通讯通路门店!$S:$S,$G975,通讯通路门店!$J:$J,"华为堡垒店")</f>
        <v>0</v>
      </c>
      <c r="BG975" s="99">
        <f>SUMIFS(通讯通路门店!$Y:$Y,通讯通路门店!$S:$S,$G975,通讯通路门店!$J:$J,"小米体验店")</f>
        <v>0</v>
      </c>
      <c r="BH975" s="99">
        <f>SUMIFS(通讯通路门店!$AA:$AA,通讯通路门店!$S:$S,$G975,通讯通路门店!$J:$J,"苹果体验店")</f>
        <v>0</v>
      </c>
      <c r="BI975" s="99">
        <f>SUMIFS(通讯通路门店!$K:$K,通讯通路门店!$S:$S,$G975,通讯通路门店!$J:$J,"其他品牌专卖店")</f>
        <v>0</v>
      </c>
      <c r="BJ975" s="99">
        <f>SUMIFS(通讯通路门店!$AC:$AC,通讯通路门店!$S:$S,$G975)</f>
        <v>0</v>
      </c>
      <c r="BK975" s="99">
        <f>SUMIFS(通讯通路门店!$AD:$AD,通讯通路门店!$S:$S,$G975)</f>
        <v>0</v>
      </c>
      <c r="BL975" s="99">
        <f>SUMIFS(通讯通路门店!$AE:$AE,通讯通路门店!$S:$S,$G975)</f>
        <v>0</v>
      </c>
      <c r="BM975" s="99">
        <f>SUMIFS(通讯通路门店!$AF:$AF,通讯通路门店!$S:$S,$G975)</f>
        <v>0</v>
      </c>
      <c r="BN975" s="99">
        <f>SUMIFS(通讯通路门店!$AG:$AG,通讯通路门店!$S:$S,$G975)</f>
        <v>0</v>
      </c>
      <c r="BO975" s="99">
        <f>SUMIFS(通讯通路门店!$AH:$AH,通讯通路门店!$S:$S,$G975)</f>
        <v>0</v>
      </c>
      <c r="BP975" s="99">
        <f>SUMIFS(通讯通路门店!$AI:$AI,通讯通路门店!$S:$S,$G975)</f>
        <v>0</v>
      </c>
      <c r="BQ975" s="83"/>
    </row>
    <row r="976" spans="1:69">
      <c r="A976" s="99" t="str">
        <f>IFERROR(_xlfn.XLOOKUP($G976,通讯通路门店!$S$4:$S$993933,通讯通路门店!$A$4:$A$993933,0,0),"")</f>
        <v>海南省</v>
      </c>
      <c r="B976" s="99" t="str">
        <f>IFERROR(_xlfn.XLOOKUP($G976,通讯通路门店!$S$4:$S$993933,通讯通路门店!$B$4:$B$993933,0,0),"")</f>
        <v>昌江黎族自治县</v>
      </c>
      <c r="C976" s="99" t="str">
        <f>IFERROR(_xlfn.XLOOKUP($G976,通讯通路门店!$S$4:$S$993933,通讯通路门店!$C$4:$C$993933,0,0),"")</f>
        <v>昌江黎族自治县</v>
      </c>
      <c r="D976" s="99" t="str">
        <f>IFERROR(_xlfn.XLOOKUP($G976,通讯通路门店!$S$4:$S$993933,通讯通路门店!$D$4:$D$993933,0,0),"")</f>
        <v>叉河镇</v>
      </c>
      <c r="E976" s="83"/>
      <c r="F976" s="83"/>
      <c r="G976" s="101"/>
      <c r="H976" s="102">
        <f>IFERROR(_xlfn.XLOOKUP($G976,通讯通路门店!$S$4:$S$993933,通讯通路门店!$R$4:$R$993933,0,0),"")</f>
        <v>0</v>
      </c>
      <c r="I976" s="83"/>
      <c r="J976" s="83"/>
      <c r="K976" s="83"/>
      <c r="L976" s="83"/>
      <c r="M976" s="83"/>
      <c r="N976" s="83"/>
      <c r="O976" s="83"/>
      <c r="P976" s="83"/>
      <c r="Q976" s="83"/>
      <c r="R976" s="83"/>
      <c r="S976" s="83"/>
      <c r="T976" s="83"/>
      <c r="U976" s="99">
        <f>COUNTIF(通讯通路门店!$S:$S,$G976)</f>
        <v>0</v>
      </c>
      <c r="V976" s="99">
        <f>COUNTIFS(通讯通路门店!$S:$S,$G976,通讯通路门店!$J:$J,"综合卖场")</f>
        <v>0</v>
      </c>
      <c r="W976" s="99">
        <f>SUMIFS(通讯通路门店!$AJ:$AJ,通讯通路门店!$S:$S,通讯客户沙盘!$G976)</f>
        <v>0</v>
      </c>
      <c r="X976" s="99">
        <f t="shared" si="75"/>
        <v>0</v>
      </c>
      <c r="Y976" s="99">
        <f>COUNTIFS(通讯通路门店!$S:$S,$G976,通讯通路门店!$J:$J,"荣耀体验店")+COUNTIFS(通讯通路门店!$S:$S,$G976,通讯通路门店!$J:$J,"荣耀授权专卖店")</f>
        <v>0</v>
      </c>
      <c r="Z976" s="99">
        <f>COUNTIFS(通讯通路门店!$S:$S,$G976,通讯通路门店!$J:$J,"VIVO体验店")</f>
        <v>0</v>
      </c>
      <c r="AA976" s="99">
        <f>COUNTIFS(通讯通路门店!$S:$S,$G976,通讯通路门店!$J:$J,"OPPO体验店")</f>
        <v>0</v>
      </c>
      <c r="AB976" s="99">
        <f>COUNTIFS(通讯通路门店!$S:$S,$G976,通讯通路门店!$J:$J,"华为授权体验店")+COUNTIFS(通讯通路门店!$S:$S,$G976,通讯通路门店!$J:$J,"华为堡垒店")</f>
        <v>0</v>
      </c>
      <c r="AC976" s="99">
        <f>COUNTIFS(通讯通路门店!$S:$S,$G976,通讯通路门店!$J:$J,"小米体验店")</f>
        <v>0</v>
      </c>
      <c r="AD976" s="99">
        <f>COUNTIFS(通讯通路门店!$S:$S,$G976,通讯通路门店!$J:$J,"苹果体验店")</f>
        <v>0</v>
      </c>
      <c r="AE976" s="99">
        <f>COUNTIFS(通讯通路门店!$S:$S,$G976,通讯通路门店!$J:$J,"其他品牌专卖店")</f>
        <v>0</v>
      </c>
      <c r="AF976" s="99">
        <f>SUMIFS(通讯通路门店!$BI:$BI,通讯通路门店!$S:$S,$G976)</f>
        <v>0</v>
      </c>
      <c r="AG976" s="99">
        <f>SUMIFS(通讯通路门店!$BH:$BH,通讯通路门店!$S:$S,$G976)</f>
        <v>0</v>
      </c>
      <c r="AH976" s="99">
        <f t="shared" si="76"/>
        <v>0</v>
      </c>
      <c r="AI976" s="99">
        <f>SUMIFS(通讯通路门店!$BB:$BB,通讯通路门店!$S:$S,$G976)</f>
        <v>0</v>
      </c>
      <c r="AJ976" s="99">
        <f>SUMIFS(通讯通路门店!$BE:$BE,通讯通路门店!$S:$S,$G976)</f>
        <v>0</v>
      </c>
      <c r="AK976" s="99">
        <f>SUMIFS(通讯通路门店!$BG:$BG,通讯通路门店!$S:$S,$G976)</f>
        <v>0</v>
      </c>
      <c r="AL976" s="99">
        <f>SUMIFS(通讯通路门店!$BC:$BC,通讯通路门店!$S:$S,$G976)</f>
        <v>0</v>
      </c>
      <c r="AM976" s="99">
        <f>SUMIFS(通讯通路门店!$BD:$BD,通讯通路门店!$S:$S,$G976)</f>
        <v>0</v>
      </c>
      <c r="AN976" s="99">
        <f>SUMIFS(通讯通路门店!$BF:$BF,通讯通路门店!$S:$S,$G976)</f>
        <v>0</v>
      </c>
      <c r="AO976" s="99">
        <f t="shared" si="77"/>
        <v>0</v>
      </c>
      <c r="AP976" s="99">
        <f>SUMIFS(通讯通路门店!$K:$K,通讯通路门店!$S:$S,$G976)</f>
        <v>0</v>
      </c>
      <c r="AQ976" s="83"/>
      <c r="AR976" s="99">
        <f>SUMIFS(通讯通路门店!$T:$T,通讯通路门店!$S:$S,$G976)</f>
        <v>0</v>
      </c>
      <c r="AS976" s="99">
        <f>SUMIFS(通讯通路门店!$U:$U,通讯通路门店!$S:$S,$G976)</f>
        <v>0</v>
      </c>
      <c r="AT976" s="99">
        <f>SUMIFS(通讯通路门店!$V:$V,通讯通路门店!$S:$S,$G976)</f>
        <v>0</v>
      </c>
      <c r="AU976" s="99">
        <f>SUMIFS(通讯通路门店!$W:$W,通讯通路门店!$S:$S,$G976)</f>
        <v>0</v>
      </c>
      <c r="AV976" s="99">
        <f>SUMIFS(通讯通路门店!$Z:$Z,通讯通路门店!$S:$S,$G976)</f>
        <v>0</v>
      </c>
      <c r="AW976" s="99">
        <f>SUMIFS(通讯通路门店!$AB:$AB,通讯通路门店!$S:$S,$G976)</f>
        <v>0</v>
      </c>
      <c r="AX976" s="99">
        <f>SUMIFS(通讯通路门店!$X:$X,通讯通路门店!$S:$S,$G976)</f>
        <v>0</v>
      </c>
      <c r="AY976" s="99">
        <f>SUMIFS(通讯通路门店!$Y:$Y,通讯通路门店!$S:$S,$G976)</f>
        <v>0</v>
      </c>
      <c r="AZ976" s="99">
        <f>SUMIFS(通讯通路门店!$AA:$AA,通讯通路门店!$S:$S,$G976)</f>
        <v>0</v>
      </c>
      <c r="BA976" s="99">
        <f t="shared" si="78"/>
        <v>0</v>
      </c>
      <c r="BB976" s="99">
        <f t="shared" si="79"/>
        <v>0</v>
      </c>
      <c r="BC976" s="99">
        <f>SUMIFS(通讯通路门店!$W:$W,通讯通路门店!$S:$S,$G976,通讯通路门店!$J:$J,"荣耀体验店")+SUMIFS(通讯通路门店!$W:$W,通讯通路门店!$S:$S,$G976,通讯通路门店!$J:$J,"荣耀授权专卖店")</f>
        <v>0</v>
      </c>
      <c r="BD976" s="99">
        <f>SUMIFS(通讯通路门店!$Z:$Z,通讯通路门店!$S:$S,$G976,通讯通路门店!$J:$J,"VIVO体验店")</f>
        <v>0</v>
      </c>
      <c r="BE976" s="99">
        <f>SUMIFS(通讯通路门店!$AB:$AB,通讯通路门店!$S:$S,$G976,通讯通路门店!$J:$J,"OPPO体验店")</f>
        <v>0</v>
      </c>
      <c r="BF976" s="99">
        <f>SUMIFS(通讯通路门店!$X:$X,通讯通路门店!$S:$S,$G976,通讯通路门店!$J:$J,"华为授权体验店")+SUMIFS(通讯通路门店!$AA:$AA,通讯通路门店!$S:$S,$G976,通讯通路门店!$J:$J,"华为堡垒店")</f>
        <v>0</v>
      </c>
      <c r="BG976" s="99">
        <f>SUMIFS(通讯通路门店!$Y:$Y,通讯通路门店!$S:$S,$G976,通讯通路门店!$J:$J,"小米体验店")</f>
        <v>0</v>
      </c>
      <c r="BH976" s="99">
        <f>SUMIFS(通讯通路门店!$AA:$AA,通讯通路门店!$S:$S,$G976,通讯通路门店!$J:$J,"苹果体验店")</f>
        <v>0</v>
      </c>
      <c r="BI976" s="99">
        <f>SUMIFS(通讯通路门店!$K:$K,通讯通路门店!$S:$S,$G976,通讯通路门店!$J:$J,"其他品牌专卖店")</f>
        <v>0</v>
      </c>
      <c r="BJ976" s="99">
        <f>SUMIFS(通讯通路门店!$AC:$AC,通讯通路门店!$S:$S,$G976)</f>
        <v>0</v>
      </c>
      <c r="BK976" s="99">
        <f>SUMIFS(通讯通路门店!$AD:$AD,通讯通路门店!$S:$S,$G976)</f>
        <v>0</v>
      </c>
      <c r="BL976" s="99">
        <f>SUMIFS(通讯通路门店!$AE:$AE,通讯通路门店!$S:$S,$G976)</f>
        <v>0</v>
      </c>
      <c r="BM976" s="99">
        <f>SUMIFS(通讯通路门店!$AF:$AF,通讯通路门店!$S:$S,$G976)</f>
        <v>0</v>
      </c>
      <c r="BN976" s="99">
        <f>SUMIFS(通讯通路门店!$AG:$AG,通讯通路门店!$S:$S,$G976)</f>
        <v>0</v>
      </c>
      <c r="BO976" s="99">
        <f>SUMIFS(通讯通路门店!$AH:$AH,通讯通路门店!$S:$S,$G976)</f>
        <v>0</v>
      </c>
      <c r="BP976" s="99">
        <f>SUMIFS(通讯通路门店!$AI:$AI,通讯通路门店!$S:$S,$G976)</f>
        <v>0</v>
      </c>
      <c r="BQ976" s="83"/>
    </row>
    <row r="977" spans="1:69">
      <c r="A977" s="99" t="str">
        <f>IFERROR(_xlfn.XLOOKUP($G977,通讯通路门店!$S$4:$S$993933,通讯通路门店!$A$4:$A$993933,0,0),"")</f>
        <v>海南省</v>
      </c>
      <c r="B977" s="99" t="str">
        <f>IFERROR(_xlfn.XLOOKUP($G977,通讯通路门店!$S$4:$S$993933,通讯通路门店!$B$4:$B$993933,0,0),"")</f>
        <v>昌江黎族自治县</v>
      </c>
      <c r="C977" s="99" t="str">
        <f>IFERROR(_xlfn.XLOOKUP($G977,通讯通路门店!$S$4:$S$993933,通讯通路门店!$C$4:$C$993933,0,0),"")</f>
        <v>昌江黎族自治县</v>
      </c>
      <c r="D977" s="99" t="str">
        <f>IFERROR(_xlfn.XLOOKUP($G977,通讯通路门店!$S$4:$S$993933,通讯通路门店!$D$4:$D$993933,0,0),"")</f>
        <v>叉河镇</v>
      </c>
      <c r="E977" s="83"/>
      <c r="F977" s="83"/>
      <c r="G977" s="101"/>
      <c r="H977" s="102">
        <f>IFERROR(_xlfn.XLOOKUP($G977,通讯通路门店!$S$4:$S$993933,通讯通路门店!$R$4:$R$993933,0,0),"")</f>
        <v>0</v>
      </c>
      <c r="I977" s="83"/>
      <c r="J977" s="83"/>
      <c r="K977" s="83"/>
      <c r="L977" s="83"/>
      <c r="M977" s="83"/>
      <c r="N977" s="83"/>
      <c r="O977" s="83"/>
      <c r="P977" s="83"/>
      <c r="Q977" s="83"/>
      <c r="R977" s="83"/>
      <c r="S977" s="83"/>
      <c r="T977" s="83"/>
      <c r="U977" s="99">
        <f>COUNTIF(通讯通路门店!$S:$S,$G977)</f>
        <v>0</v>
      </c>
      <c r="V977" s="99">
        <f>COUNTIFS(通讯通路门店!$S:$S,$G977,通讯通路门店!$J:$J,"综合卖场")</f>
        <v>0</v>
      </c>
      <c r="W977" s="99">
        <f>SUMIFS(通讯通路门店!$AJ:$AJ,通讯通路门店!$S:$S,通讯客户沙盘!$G977)</f>
        <v>0</v>
      </c>
      <c r="X977" s="99">
        <f t="shared" si="75"/>
        <v>0</v>
      </c>
      <c r="Y977" s="99">
        <f>COUNTIFS(通讯通路门店!$S:$S,$G977,通讯通路门店!$J:$J,"荣耀体验店")+COUNTIFS(通讯通路门店!$S:$S,$G977,通讯通路门店!$J:$J,"荣耀授权专卖店")</f>
        <v>0</v>
      </c>
      <c r="Z977" s="99">
        <f>COUNTIFS(通讯通路门店!$S:$S,$G977,通讯通路门店!$J:$J,"VIVO体验店")</f>
        <v>0</v>
      </c>
      <c r="AA977" s="99">
        <f>COUNTIFS(通讯通路门店!$S:$S,$G977,通讯通路门店!$J:$J,"OPPO体验店")</f>
        <v>0</v>
      </c>
      <c r="AB977" s="99">
        <f>COUNTIFS(通讯通路门店!$S:$S,$G977,通讯通路门店!$J:$J,"华为授权体验店")+COUNTIFS(通讯通路门店!$S:$S,$G977,通讯通路门店!$J:$J,"华为堡垒店")</f>
        <v>0</v>
      </c>
      <c r="AC977" s="99">
        <f>COUNTIFS(通讯通路门店!$S:$S,$G977,通讯通路门店!$J:$J,"小米体验店")</f>
        <v>0</v>
      </c>
      <c r="AD977" s="99">
        <f>COUNTIFS(通讯通路门店!$S:$S,$G977,通讯通路门店!$J:$J,"苹果体验店")</f>
        <v>0</v>
      </c>
      <c r="AE977" s="99">
        <f>COUNTIFS(通讯通路门店!$S:$S,$G977,通讯通路门店!$J:$J,"其他品牌专卖店")</f>
        <v>0</v>
      </c>
      <c r="AF977" s="99">
        <f>SUMIFS(通讯通路门店!$BI:$BI,通讯通路门店!$S:$S,$G977)</f>
        <v>0</v>
      </c>
      <c r="AG977" s="99">
        <f>SUMIFS(通讯通路门店!$BH:$BH,通讯通路门店!$S:$S,$G977)</f>
        <v>0</v>
      </c>
      <c r="AH977" s="99">
        <f t="shared" si="76"/>
        <v>0</v>
      </c>
      <c r="AI977" s="99">
        <f>SUMIFS(通讯通路门店!$BB:$BB,通讯通路门店!$S:$S,$G977)</f>
        <v>0</v>
      </c>
      <c r="AJ977" s="99">
        <f>SUMIFS(通讯通路门店!$BE:$BE,通讯通路门店!$S:$S,$G977)</f>
        <v>0</v>
      </c>
      <c r="AK977" s="99">
        <f>SUMIFS(通讯通路门店!$BG:$BG,通讯通路门店!$S:$S,$G977)</f>
        <v>0</v>
      </c>
      <c r="AL977" s="99">
        <f>SUMIFS(通讯通路门店!$BC:$BC,通讯通路门店!$S:$S,$G977)</f>
        <v>0</v>
      </c>
      <c r="AM977" s="99">
        <f>SUMIFS(通讯通路门店!$BD:$BD,通讯通路门店!$S:$S,$G977)</f>
        <v>0</v>
      </c>
      <c r="AN977" s="99">
        <f>SUMIFS(通讯通路门店!$BF:$BF,通讯通路门店!$S:$S,$G977)</f>
        <v>0</v>
      </c>
      <c r="AO977" s="99">
        <f t="shared" si="77"/>
        <v>0</v>
      </c>
      <c r="AP977" s="99">
        <f>SUMIFS(通讯通路门店!$K:$K,通讯通路门店!$S:$S,$G977)</f>
        <v>0</v>
      </c>
      <c r="AQ977" s="83"/>
      <c r="AR977" s="99">
        <f>SUMIFS(通讯通路门店!$T:$T,通讯通路门店!$S:$S,$G977)</f>
        <v>0</v>
      </c>
      <c r="AS977" s="99">
        <f>SUMIFS(通讯通路门店!$U:$U,通讯通路门店!$S:$S,$G977)</f>
        <v>0</v>
      </c>
      <c r="AT977" s="99">
        <f>SUMIFS(通讯通路门店!$V:$V,通讯通路门店!$S:$S,$G977)</f>
        <v>0</v>
      </c>
      <c r="AU977" s="99">
        <f>SUMIFS(通讯通路门店!$W:$W,通讯通路门店!$S:$S,$G977)</f>
        <v>0</v>
      </c>
      <c r="AV977" s="99">
        <f>SUMIFS(通讯通路门店!$Z:$Z,通讯通路门店!$S:$S,$G977)</f>
        <v>0</v>
      </c>
      <c r="AW977" s="99">
        <f>SUMIFS(通讯通路门店!$AB:$AB,通讯通路门店!$S:$S,$G977)</f>
        <v>0</v>
      </c>
      <c r="AX977" s="99">
        <f>SUMIFS(通讯通路门店!$X:$X,通讯通路门店!$S:$S,$G977)</f>
        <v>0</v>
      </c>
      <c r="AY977" s="99">
        <f>SUMIFS(通讯通路门店!$Y:$Y,通讯通路门店!$S:$S,$G977)</f>
        <v>0</v>
      </c>
      <c r="AZ977" s="99">
        <f>SUMIFS(通讯通路门店!$AA:$AA,通讯通路门店!$S:$S,$G977)</f>
        <v>0</v>
      </c>
      <c r="BA977" s="99">
        <f t="shared" si="78"/>
        <v>0</v>
      </c>
      <c r="BB977" s="99">
        <f t="shared" si="79"/>
        <v>0</v>
      </c>
      <c r="BC977" s="99">
        <f>SUMIFS(通讯通路门店!$W:$W,通讯通路门店!$S:$S,$G977,通讯通路门店!$J:$J,"荣耀体验店")+SUMIFS(通讯通路门店!$W:$W,通讯通路门店!$S:$S,$G977,通讯通路门店!$J:$J,"荣耀授权专卖店")</f>
        <v>0</v>
      </c>
      <c r="BD977" s="99">
        <f>SUMIFS(通讯通路门店!$Z:$Z,通讯通路门店!$S:$S,$G977,通讯通路门店!$J:$J,"VIVO体验店")</f>
        <v>0</v>
      </c>
      <c r="BE977" s="99">
        <f>SUMIFS(通讯通路门店!$AB:$AB,通讯通路门店!$S:$S,$G977,通讯通路门店!$J:$J,"OPPO体验店")</f>
        <v>0</v>
      </c>
      <c r="BF977" s="99">
        <f>SUMIFS(通讯通路门店!$X:$X,通讯通路门店!$S:$S,$G977,通讯通路门店!$J:$J,"华为授权体验店")+SUMIFS(通讯通路门店!$AA:$AA,通讯通路门店!$S:$S,$G977,通讯通路门店!$J:$J,"华为堡垒店")</f>
        <v>0</v>
      </c>
      <c r="BG977" s="99">
        <f>SUMIFS(通讯通路门店!$Y:$Y,通讯通路门店!$S:$S,$G977,通讯通路门店!$J:$J,"小米体验店")</f>
        <v>0</v>
      </c>
      <c r="BH977" s="99">
        <f>SUMIFS(通讯通路门店!$AA:$AA,通讯通路门店!$S:$S,$G977,通讯通路门店!$J:$J,"苹果体验店")</f>
        <v>0</v>
      </c>
      <c r="BI977" s="99">
        <f>SUMIFS(通讯通路门店!$K:$K,通讯通路门店!$S:$S,$G977,通讯通路门店!$J:$J,"其他品牌专卖店")</f>
        <v>0</v>
      </c>
      <c r="BJ977" s="99">
        <f>SUMIFS(通讯通路门店!$AC:$AC,通讯通路门店!$S:$S,$G977)</f>
        <v>0</v>
      </c>
      <c r="BK977" s="99">
        <f>SUMIFS(通讯通路门店!$AD:$AD,通讯通路门店!$S:$S,$G977)</f>
        <v>0</v>
      </c>
      <c r="BL977" s="99">
        <f>SUMIFS(通讯通路门店!$AE:$AE,通讯通路门店!$S:$S,$G977)</f>
        <v>0</v>
      </c>
      <c r="BM977" s="99">
        <f>SUMIFS(通讯通路门店!$AF:$AF,通讯通路门店!$S:$S,$G977)</f>
        <v>0</v>
      </c>
      <c r="BN977" s="99">
        <f>SUMIFS(通讯通路门店!$AG:$AG,通讯通路门店!$S:$S,$G977)</f>
        <v>0</v>
      </c>
      <c r="BO977" s="99">
        <f>SUMIFS(通讯通路门店!$AH:$AH,通讯通路门店!$S:$S,$G977)</f>
        <v>0</v>
      </c>
      <c r="BP977" s="99">
        <f>SUMIFS(通讯通路门店!$AI:$AI,通讯通路门店!$S:$S,$G977)</f>
        <v>0</v>
      </c>
      <c r="BQ977" s="83"/>
    </row>
    <row r="978" spans="1:69">
      <c r="A978" s="99" t="str">
        <f>IFERROR(_xlfn.XLOOKUP($G978,通讯通路门店!$S$4:$S$993933,通讯通路门店!$A$4:$A$993933,0,0),"")</f>
        <v>海南省</v>
      </c>
      <c r="B978" s="99" t="str">
        <f>IFERROR(_xlfn.XLOOKUP($G978,通讯通路门店!$S$4:$S$993933,通讯通路门店!$B$4:$B$993933,0,0),"")</f>
        <v>昌江黎族自治县</v>
      </c>
      <c r="C978" s="99" t="str">
        <f>IFERROR(_xlfn.XLOOKUP($G978,通讯通路门店!$S$4:$S$993933,通讯通路门店!$C$4:$C$993933,0,0),"")</f>
        <v>昌江黎族自治县</v>
      </c>
      <c r="D978" s="99" t="str">
        <f>IFERROR(_xlfn.XLOOKUP($G978,通讯通路门店!$S$4:$S$993933,通讯通路门店!$D$4:$D$993933,0,0),"")</f>
        <v>叉河镇</v>
      </c>
      <c r="E978" s="83"/>
      <c r="F978" s="83"/>
      <c r="G978" s="101"/>
      <c r="H978" s="102">
        <f>IFERROR(_xlfn.XLOOKUP($G978,通讯通路门店!$S$4:$S$993933,通讯通路门店!$R$4:$R$993933,0,0),"")</f>
        <v>0</v>
      </c>
      <c r="I978" s="83"/>
      <c r="J978" s="83"/>
      <c r="K978" s="83"/>
      <c r="L978" s="83"/>
      <c r="M978" s="83"/>
      <c r="N978" s="83"/>
      <c r="O978" s="83"/>
      <c r="P978" s="83"/>
      <c r="Q978" s="83"/>
      <c r="R978" s="83"/>
      <c r="S978" s="83"/>
      <c r="T978" s="83"/>
      <c r="U978" s="99">
        <f>COUNTIF(通讯通路门店!$S:$S,$G978)</f>
        <v>0</v>
      </c>
      <c r="V978" s="99">
        <f>COUNTIFS(通讯通路门店!$S:$S,$G978,通讯通路门店!$J:$J,"综合卖场")</f>
        <v>0</v>
      </c>
      <c r="W978" s="99">
        <f>SUMIFS(通讯通路门店!$AJ:$AJ,通讯通路门店!$S:$S,通讯客户沙盘!$G978)</f>
        <v>0</v>
      </c>
      <c r="X978" s="99">
        <f t="shared" si="75"/>
        <v>0</v>
      </c>
      <c r="Y978" s="99">
        <f>COUNTIFS(通讯通路门店!$S:$S,$G978,通讯通路门店!$J:$J,"荣耀体验店")+COUNTIFS(通讯通路门店!$S:$S,$G978,通讯通路门店!$J:$J,"荣耀授权专卖店")</f>
        <v>0</v>
      </c>
      <c r="Z978" s="99">
        <f>COUNTIFS(通讯通路门店!$S:$S,$G978,通讯通路门店!$J:$J,"VIVO体验店")</f>
        <v>0</v>
      </c>
      <c r="AA978" s="99">
        <f>COUNTIFS(通讯通路门店!$S:$S,$G978,通讯通路门店!$J:$J,"OPPO体验店")</f>
        <v>0</v>
      </c>
      <c r="AB978" s="99">
        <f>COUNTIFS(通讯通路门店!$S:$S,$G978,通讯通路门店!$J:$J,"华为授权体验店")+COUNTIFS(通讯通路门店!$S:$S,$G978,通讯通路门店!$J:$J,"华为堡垒店")</f>
        <v>0</v>
      </c>
      <c r="AC978" s="99">
        <f>COUNTIFS(通讯通路门店!$S:$S,$G978,通讯通路门店!$J:$J,"小米体验店")</f>
        <v>0</v>
      </c>
      <c r="AD978" s="99">
        <f>COUNTIFS(通讯通路门店!$S:$S,$G978,通讯通路门店!$J:$J,"苹果体验店")</f>
        <v>0</v>
      </c>
      <c r="AE978" s="99">
        <f>COUNTIFS(通讯通路门店!$S:$S,$G978,通讯通路门店!$J:$J,"其他品牌专卖店")</f>
        <v>0</v>
      </c>
      <c r="AF978" s="99">
        <f>SUMIFS(通讯通路门店!$BI:$BI,通讯通路门店!$S:$S,$G978)</f>
        <v>0</v>
      </c>
      <c r="AG978" s="99">
        <f>SUMIFS(通讯通路门店!$BH:$BH,通讯通路门店!$S:$S,$G978)</f>
        <v>0</v>
      </c>
      <c r="AH978" s="99">
        <f t="shared" si="76"/>
        <v>0</v>
      </c>
      <c r="AI978" s="99">
        <f>SUMIFS(通讯通路门店!$BB:$BB,通讯通路门店!$S:$S,$G978)</f>
        <v>0</v>
      </c>
      <c r="AJ978" s="99">
        <f>SUMIFS(通讯通路门店!$BE:$BE,通讯通路门店!$S:$S,$G978)</f>
        <v>0</v>
      </c>
      <c r="AK978" s="99">
        <f>SUMIFS(通讯通路门店!$BG:$BG,通讯通路门店!$S:$S,$G978)</f>
        <v>0</v>
      </c>
      <c r="AL978" s="99">
        <f>SUMIFS(通讯通路门店!$BC:$BC,通讯通路门店!$S:$S,$G978)</f>
        <v>0</v>
      </c>
      <c r="AM978" s="99">
        <f>SUMIFS(通讯通路门店!$BD:$BD,通讯通路门店!$S:$S,$G978)</f>
        <v>0</v>
      </c>
      <c r="AN978" s="99">
        <f>SUMIFS(通讯通路门店!$BF:$BF,通讯通路门店!$S:$S,$G978)</f>
        <v>0</v>
      </c>
      <c r="AO978" s="99">
        <f t="shared" si="77"/>
        <v>0</v>
      </c>
      <c r="AP978" s="99">
        <f>SUMIFS(通讯通路门店!$K:$K,通讯通路门店!$S:$S,$G978)</f>
        <v>0</v>
      </c>
      <c r="AQ978" s="83"/>
      <c r="AR978" s="99">
        <f>SUMIFS(通讯通路门店!$T:$T,通讯通路门店!$S:$S,$G978)</f>
        <v>0</v>
      </c>
      <c r="AS978" s="99">
        <f>SUMIFS(通讯通路门店!$U:$U,通讯通路门店!$S:$S,$G978)</f>
        <v>0</v>
      </c>
      <c r="AT978" s="99">
        <f>SUMIFS(通讯通路门店!$V:$V,通讯通路门店!$S:$S,$G978)</f>
        <v>0</v>
      </c>
      <c r="AU978" s="99">
        <f>SUMIFS(通讯通路门店!$W:$W,通讯通路门店!$S:$S,$G978)</f>
        <v>0</v>
      </c>
      <c r="AV978" s="99">
        <f>SUMIFS(通讯通路门店!$Z:$Z,通讯通路门店!$S:$S,$G978)</f>
        <v>0</v>
      </c>
      <c r="AW978" s="99">
        <f>SUMIFS(通讯通路门店!$AB:$AB,通讯通路门店!$S:$S,$G978)</f>
        <v>0</v>
      </c>
      <c r="AX978" s="99">
        <f>SUMIFS(通讯通路门店!$X:$X,通讯通路门店!$S:$S,$G978)</f>
        <v>0</v>
      </c>
      <c r="AY978" s="99">
        <f>SUMIFS(通讯通路门店!$Y:$Y,通讯通路门店!$S:$S,$G978)</f>
        <v>0</v>
      </c>
      <c r="AZ978" s="99">
        <f>SUMIFS(通讯通路门店!$AA:$AA,通讯通路门店!$S:$S,$G978)</f>
        <v>0</v>
      </c>
      <c r="BA978" s="99">
        <f t="shared" si="78"/>
        <v>0</v>
      </c>
      <c r="BB978" s="99">
        <f t="shared" si="79"/>
        <v>0</v>
      </c>
      <c r="BC978" s="99">
        <f>SUMIFS(通讯通路门店!$W:$W,通讯通路门店!$S:$S,$G978,通讯通路门店!$J:$J,"荣耀体验店")+SUMIFS(通讯通路门店!$W:$W,通讯通路门店!$S:$S,$G978,通讯通路门店!$J:$J,"荣耀授权专卖店")</f>
        <v>0</v>
      </c>
      <c r="BD978" s="99">
        <f>SUMIFS(通讯通路门店!$Z:$Z,通讯通路门店!$S:$S,$G978,通讯通路门店!$J:$J,"VIVO体验店")</f>
        <v>0</v>
      </c>
      <c r="BE978" s="99">
        <f>SUMIFS(通讯通路门店!$AB:$AB,通讯通路门店!$S:$S,$G978,通讯通路门店!$J:$J,"OPPO体验店")</f>
        <v>0</v>
      </c>
      <c r="BF978" s="99">
        <f>SUMIFS(通讯通路门店!$X:$X,通讯通路门店!$S:$S,$G978,通讯通路门店!$J:$J,"华为授权体验店")+SUMIFS(通讯通路门店!$AA:$AA,通讯通路门店!$S:$S,$G978,通讯通路门店!$J:$J,"华为堡垒店")</f>
        <v>0</v>
      </c>
      <c r="BG978" s="99">
        <f>SUMIFS(通讯通路门店!$Y:$Y,通讯通路门店!$S:$S,$G978,通讯通路门店!$J:$J,"小米体验店")</f>
        <v>0</v>
      </c>
      <c r="BH978" s="99">
        <f>SUMIFS(通讯通路门店!$AA:$AA,通讯通路门店!$S:$S,$G978,通讯通路门店!$J:$J,"苹果体验店")</f>
        <v>0</v>
      </c>
      <c r="BI978" s="99">
        <f>SUMIFS(通讯通路门店!$K:$K,通讯通路门店!$S:$S,$G978,通讯通路门店!$J:$J,"其他品牌专卖店")</f>
        <v>0</v>
      </c>
      <c r="BJ978" s="99">
        <f>SUMIFS(通讯通路门店!$AC:$AC,通讯通路门店!$S:$S,$G978)</f>
        <v>0</v>
      </c>
      <c r="BK978" s="99">
        <f>SUMIFS(通讯通路门店!$AD:$AD,通讯通路门店!$S:$S,$G978)</f>
        <v>0</v>
      </c>
      <c r="BL978" s="99">
        <f>SUMIFS(通讯通路门店!$AE:$AE,通讯通路门店!$S:$S,$G978)</f>
        <v>0</v>
      </c>
      <c r="BM978" s="99">
        <f>SUMIFS(通讯通路门店!$AF:$AF,通讯通路门店!$S:$S,$G978)</f>
        <v>0</v>
      </c>
      <c r="BN978" s="99">
        <f>SUMIFS(通讯通路门店!$AG:$AG,通讯通路门店!$S:$S,$G978)</f>
        <v>0</v>
      </c>
      <c r="BO978" s="99">
        <f>SUMIFS(通讯通路门店!$AH:$AH,通讯通路门店!$S:$S,$G978)</f>
        <v>0</v>
      </c>
      <c r="BP978" s="99">
        <f>SUMIFS(通讯通路门店!$AI:$AI,通讯通路门店!$S:$S,$G978)</f>
        <v>0</v>
      </c>
      <c r="BQ978" s="83"/>
    </row>
    <row r="979" spans="1:69">
      <c r="A979" s="99" t="str">
        <f>IFERROR(_xlfn.XLOOKUP($G979,通讯通路门店!$S$4:$S$993933,通讯通路门店!$A$4:$A$993933,0,0),"")</f>
        <v>海南省</v>
      </c>
      <c r="B979" s="99" t="str">
        <f>IFERROR(_xlfn.XLOOKUP($G979,通讯通路门店!$S$4:$S$993933,通讯通路门店!$B$4:$B$993933,0,0),"")</f>
        <v>昌江黎族自治县</v>
      </c>
      <c r="C979" s="99" t="str">
        <f>IFERROR(_xlfn.XLOOKUP($G979,通讯通路门店!$S$4:$S$993933,通讯通路门店!$C$4:$C$993933,0,0),"")</f>
        <v>昌江黎族自治县</v>
      </c>
      <c r="D979" s="99" t="str">
        <f>IFERROR(_xlfn.XLOOKUP($G979,通讯通路门店!$S$4:$S$993933,通讯通路门店!$D$4:$D$993933,0,0),"")</f>
        <v>叉河镇</v>
      </c>
      <c r="E979" s="83"/>
      <c r="F979" s="83"/>
      <c r="G979" s="101"/>
      <c r="H979" s="102">
        <f>IFERROR(_xlfn.XLOOKUP($G979,通讯通路门店!$S$4:$S$993933,通讯通路门店!$R$4:$R$993933,0,0),"")</f>
        <v>0</v>
      </c>
      <c r="I979" s="83"/>
      <c r="J979" s="83"/>
      <c r="K979" s="83"/>
      <c r="L979" s="83"/>
      <c r="M979" s="83"/>
      <c r="N979" s="83"/>
      <c r="O979" s="83"/>
      <c r="P979" s="83"/>
      <c r="Q979" s="83"/>
      <c r="R979" s="83"/>
      <c r="S979" s="83"/>
      <c r="T979" s="83"/>
      <c r="U979" s="99">
        <f>COUNTIF(通讯通路门店!$S:$S,$G979)</f>
        <v>0</v>
      </c>
      <c r="V979" s="99">
        <f>COUNTIFS(通讯通路门店!$S:$S,$G979,通讯通路门店!$J:$J,"综合卖场")</f>
        <v>0</v>
      </c>
      <c r="W979" s="99">
        <f>SUMIFS(通讯通路门店!$AJ:$AJ,通讯通路门店!$S:$S,通讯客户沙盘!$G979)</f>
        <v>0</v>
      </c>
      <c r="X979" s="99">
        <f t="shared" si="75"/>
        <v>0</v>
      </c>
      <c r="Y979" s="99">
        <f>COUNTIFS(通讯通路门店!$S:$S,$G979,通讯通路门店!$J:$J,"荣耀体验店")+COUNTIFS(通讯通路门店!$S:$S,$G979,通讯通路门店!$J:$J,"荣耀授权专卖店")</f>
        <v>0</v>
      </c>
      <c r="Z979" s="99">
        <f>COUNTIFS(通讯通路门店!$S:$S,$G979,通讯通路门店!$J:$J,"VIVO体验店")</f>
        <v>0</v>
      </c>
      <c r="AA979" s="99">
        <f>COUNTIFS(通讯通路门店!$S:$S,$G979,通讯通路门店!$J:$J,"OPPO体验店")</f>
        <v>0</v>
      </c>
      <c r="AB979" s="99">
        <f>COUNTIFS(通讯通路门店!$S:$S,$G979,通讯通路门店!$J:$J,"华为授权体验店")+COUNTIFS(通讯通路门店!$S:$S,$G979,通讯通路门店!$J:$J,"华为堡垒店")</f>
        <v>0</v>
      </c>
      <c r="AC979" s="99">
        <f>COUNTIFS(通讯通路门店!$S:$S,$G979,通讯通路门店!$J:$J,"小米体验店")</f>
        <v>0</v>
      </c>
      <c r="AD979" s="99">
        <f>COUNTIFS(通讯通路门店!$S:$S,$G979,通讯通路门店!$J:$J,"苹果体验店")</f>
        <v>0</v>
      </c>
      <c r="AE979" s="99">
        <f>COUNTIFS(通讯通路门店!$S:$S,$G979,通讯通路门店!$J:$J,"其他品牌专卖店")</f>
        <v>0</v>
      </c>
      <c r="AF979" s="99">
        <f>SUMIFS(通讯通路门店!$BI:$BI,通讯通路门店!$S:$S,$G979)</f>
        <v>0</v>
      </c>
      <c r="AG979" s="99">
        <f>SUMIFS(通讯通路门店!$BH:$BH,通讯通路门店!$S:$S,$G979)</f>
        <v>0</v>
      </c>
      <c r="AH979" s="99">
        <f t="shared" si="76"/>
        <v>0</v>
      </c>
      <c r="AI979" s="99">
        <f>SUMIFS(通讯通路门店!$BB:$BB,通讯通路门店!$S:$S,$G979)</f>
        <v>0</v>
      </c>
      <c r="AJ979" s="99">
        <f>SUMIFS(通讯通路门店!$BE:$BE,通讯通路门店!$S:$S,$G979)</f>
        <v>0</v>
      </c>
      <c r="AK979" s="99">
        <f>SUMIFS(通讯通路门店!$BG:$BG,通讯通路门店!$S:$S,$G979)</f>
        <v>0</v>
      </c>
      <c r="AL979" s="99">
        <f>SUMIFS(通讯通路门店!$BC:$BC,通讯通路门店!$S:$S,$G979)</f>
        <v>0</v>
      </c>
      <c r="AM979" s="99">
        <f>SUMIFS(通讯通路门店!$BD:$BD,通讯通路门店!$S:$S,$G979)</f>
        <v>0</v>
      </c>
      <c r="AN979" s="99">
        <f>SUMIFS(通讯通路门店!$BF:$BF,通讯通路门店!$S:$S,$G979)</f>
        <v>0</v>
      </c>
      <c r="AO979" s="99">
        <f t="shared" si="77"/>
        <v>0</v>
      </c>
      <c r="AP979" s="99">
        <f>SUMIFS(通讯通路门店!$K:$K,通讯通路门店!$S:$S,$G979)</f>
        <v>0</v>
      </c>
      <c r="AQ979" s="83"/>
      <c r="AR979" s="99">
        <f>SUMIFS(通讯通路门店!$T:$T,通讯通路门店!$S:$S,$G979)</f>
        <v>0</v>
      </c>
      <c r="AS979" s="99">
        <f>SUMIFS(通讯通路门店!$U:$U,通讯通路门店!$S:$S,$G979)</f>
        <v>0</v>
      </c>
      <c r="AT979" s="99">
        <f>SUMIFS(通讯通路门店!$V:$V,通讯通路门店!$S:$S,$G979)</f>
        <v>0</v>
      </c>
      <c r="AU979" s="99">
        <f>SUMIFS(通讯通路门店!$W:$W,通讯通路门店!$S:$S,$G979)</f>
        <v>0</v>
      </c>
      <c r="AV979" s="99">
        <f>SUMIFS(通讯通路门店!$Z:$Z,通讯通路门店!$S:$S,$G979)</f>
        <v>0</v>
      </c>
      <c r="AW979" s="99">
        <f>SUMIFS(通讯通路门店!$AB:$AB,通讯通路门店!$S:$S,$G979)</f>
        <v>0</v>
      </c>
      <c r="AX979" s="99">
        <f>SUMIFS(通讯通路门店!$X:$X,通讯通路门店!$S:$S,$G979)</f>
        <v>0</v>
      </c>
      <c r="AY979" s="99">
        <f>SUMIFS(通讯通路门店!$Y:$Y,通讯通路门店!$S:$S,$G979)</f>
        <v>0</v>
      </c>
      <c r="AZ979" s="99">
        <f>SUMIFS(通讯通路门店!$AA:$AA,通讯通路门店!$S:$S,$G979)</f>
        <v>0</v>
      </c>
      <c r="BA979" s="99">
        <f t="shared" si="78"/>
        <v>0</v>
      </c>
      <c r="BB979" s="99">
        <f t="shared" si="79"/>
        <v>0</v>
      </c>
      <c r="BC979" s="99">
        <f>SUMIFS(通讯通路门店!$W:$W,通讯通路门店!$S:$S,$G979,通讯通路门店!$J:$J,"荣耀体验店")+SUMIFS(通讯通路门店!$W:$W,通讯通路门店!$S:$S,$G979,通讯通路门店!$J:$J,"荣耀授权专卖店")</f>
        <v>0</v>
      </c>
      <c r="BD979" s="99">
        <f>SUMIFS(通讯通路门店!$Z:$Z,通讯通路门店!$S:$S,$G979,通讯通路门店!$J:$J,"VIVO体验店")</f>
        <v>0</v>
      </c>
      <c r="BE979" s="99">
        <f>SUMIFS(通讯通路门店!$AB:$AB,通讯通路门店!$S:$S,$G979,通讯通路门店!$J:$J,"OPPO体验店")</f>
        <v>0</v>
      </c>
      <c r="BF979" s="99">
        <f>SUMIFS(通讯通路门店!$X:$X,通讯通路门店!$S:$S,$G979,通讯通路门店!$J:$J,"华为授权体验店")+SUMIFS(通讯通路门店!$AA:$AA,通讯通路门店!$S:$S,$G979,通讯通路门店!$J:$J,"华为堡垒店")</f>
        <v>0</v>
      </c>
      <c r="BG979" s="99">
        <f>SUMIFS(通讯通路门店!$Y:$Y,通讯通路门店!$S:$S,$G979,通讯通路门店!$J:$J,"小米体验店")</f>
        <v>0</v>
      </c>
      <c r="BH979" s="99">
        <f>SUMIFS(通讯通路门店!$AA:$AA,通讯通路门店!$S:$S,$G979,通讯通路门店!$J:$J,"苹果体验店")</f>
        <v>0</v>
      </c>
      <c r="BI979" s="99">
        <f>SUMIFS(通讯通路门店!$K:$K,通讯通路门店!$S:$S,$G979,通讯通路门店!$J:$J,"其他品牌专卖店")</f>
        <v>0</v>
      </c>
      <c r="BJ979" s="99">
        <f>SUMIFS(通讯通路门店!$AC:$AC,通讯通路门店!$S:$S,$G979)</f>
        <v>0</v>
      </c>
      <c r="BK979" s="99">
        <f>SUMIFS(通讯通路门店!$AD:$AD,通讯通路门店!$S:$S,$G979)</f>
        <v>0</v>
      </c>
      <c r="BL979" s="99">
        <f>SUMIFS(通讯通路门店!$AE:$AE,通讯通路门店!$S:$S,$G979)</f>
        <v>0</v>
      </c>
      <c r="BM979" s="99">
        <f>SUMIFS(通讯通路门店!$AF:$AF,通讯通路门店!$S:$S,$G979)</f>
        <v>0</v>
      </c>
      <c r="BN979" s="99">
        <f>SUMIFS(通讯通路门店!$AG:$AG,通讯通路门店!$S:$S,$G979)</f>
        <v>0</v>
      </c>
      <c r="BO979" s="99">
        <f>SUMIFS(通讯通路门店!$AH:$AH,通讯通路门店!$S:$S,$G979)</f>
        <v>0</v>
      </c>
      <c r="BP979" s="99">
        <f>SUMIFS(通讯通路门店!$AI:$AI,通讯通路门店!$S:$S,$G979)</f>
        <v>0</v>
      </c>
      <c r="BQ979" s="83"/>
    </row>
    <row r="980" spans="1:69">
      <c r="A980" s="99" t="str">
        <f>IFERROR(_xlfn.XLOOKUP($G980,通讯通路门店!$S$4:$S$993933,通讯通路门店!$A$4:$A$993933,0,0),"")</f>
        <v>海南省</v>
      </c>
      <c r="B980" s="99" t="str">
        <f>IFERROR(_xlfn.XLOOKUP($G980,通讯通路门店!$S$4:$S$993933,通讯通路门店!$B$4:$B$993933,0,0),"")</f>
        <v>昌江黎族自治县</v>
      </c>
      <c r="C980" s="99" t="str">
        <f>IFERROR(_xlfn.XLOOKUP($G980,通讯通路门店!$S$4:$S$993933,通讯通路门店!$C$4:$C$993933,0,0),"")</f>
        <v>昌江黎族自治县</v>
      </c>
      <c r="D980" s="99" t="str">
        <f>IFERROR(_xlfn.XLOOKUP($G980,通讯通路门店!$S$4:$S$993933,通讯通路门店!$D$4:$D$993933,0,0),"")</f>
        <v>叉河镇</v>
      </c>
      <c r="E980" s="83"/>
      <c r="F980" s="83"/>
      <c r="G980" s="101"/>
      <c r="H980" s="102">
        <f>IFERROR(_xlfn.XLOOKUP($G980,通讯通路门店!$S$4:$S$993933,通讯通路门店!$R$4:$R$993933,0,0),"")</f>
        <v>0</v>
      </c>
      <c r="I980" s="83"/>
      <c r="J980" s="83"/>
      <c r="K980" s="83"/>
      <c r="L980" s="83"/>
      <c r="M980" s="83"/>
      <c r="N980" s="83"/>
      <c r="O980" s="83"/>
      <c r="P980" s="83"/>
      <c r="Q980" s="83"/>
      <c r="R980" s="83"/>
      <c r="S980" s="83"/>
      <c r="T980" s="83"/>
      <c r="U980" s="99">
        <f>COUNTIF(通讯通路门店!$S:$S,$G980)</f>
        <v>0</v>
      </c>
      <c r="V980" s="99">
        <f>COUNTIFS(通讯通路门店!$S:$S,$G980,通讯通路门店!$J:$J,"综合卖场")</f>
        <v>0</v>
      </c>
      <c r="W980" s="99">
        <f>SUMIFS(通讯通路门店!$AJ:$AJ,通讯通路门店!$S:$S,通讯客户沙盘!$G980)</f>
        <v>0</v>
      </c>
      <c r="X980" s="99">
        <f t="shared" si="75"/>
        <v>0</v>
      </c>
      <c r="Y980" s="99">
        <f>COUNTIFS(通讯通路门店!$S:$S,$G980,通讯通路门店!$J:$J,"荣耀体验店")+COUNTIFS(通讯通路门店!$S:$S,$G980,通讯通路门店!$J:$J,"荣耀授权专卖店")</f>
        <v>0</v>
      </c>
      <c r="Z980" s="99">
        <f>COUNTIFS(通讯通路门店!$S:$S,$G980,通讯通路门店!$J:$J,"VIVO体验店")</f>
        <v>0</v>
      </c>
      <c r="AA980" s="99">
        <f>COUNTIFS(通讯通路门店!$S:$S,$G980,通讯通路门店!$J:$J,"OPPO体验店")</f>
        <v>0</v>
      </c>
      <c r="AB980" s="99">
        <f>COUNTIFS(通讯通路门店!$S:$S,$G980,通讯通路门店!$J:$J,"华为授权体验店")+COUNTIFS(通讯通路门店!$S:$S,$G980,通讯通路门店!$J:$J,"华为堡垒店")</f>
        <v>0</v>
      </c>
      <c r="AC980" s="99">
        <f>COUNTIFS(通讯通路门店!$S:$S,$G980,通讯通路门店!$J:$J,"小米体验店")</f>
        <v>0</v>
      </c>
      <c r="AD980" s="99">
        <f>COUNTIFS(通讯通路门店!$S:$S,$G980,通讯通路门店!$J:$J,"苹果体验店")</f>
        <v>0</v>
      </c>
      <c r="AE980" s="99">
        <f>COUNTIFS(通讯通路门店!$S:$S,$G980,通讯通路门店!$J:$J,"其他品牌专卖店")</f>
        <v>0</v>
      </c>
      <c r="AF980" s="99">
        <f>SUMIFS(通讯通路门店!$BI:$BI,通讯通路门店!$S:$S,$G980)</f>
        <v>0</v>
      </c>
      <c r="AG980" s="99">
        <f>SUMIFS(通讯通路门店!$BH:$BH,通讯通路门店!$S:$S,$G980)</f>
        <v>0</v>
      </c>
      <c r="AH980" s="99">
        <f t="shared" si="76"/>
        <v>0</v>
      </c>
      <c r="AI980" s="99">
        <f>SUMIFS(通讯通路门店!$BB:$BB,通讯通路门店!$S:$S,$G980)</f>
        <v>0</v>
      </c>
      <c r="AJ980" s="99">
        <f>SUMIFS(通讯通路门店!$BE:$BE,通讯通路门店!$S:$S,$G980)</f>
        <v>0</v>
      </c>
      <c r="AK980" s="99">
        <f>SUMIFS(通讯通路门店!$BG:$BG,通讯通路门店!$S:$S,$G980)</f>
        <v>0</v>
      </c>
      <c r="AL980" s="99">
        <f>SUMIFS(通讯通路门店!$BC:$BC,通讯通路门店!$S:$S,$G980)</f>
        <v>0</v>
      </c>
      <c r="AM980" s="99">
        <f>SUMIFS(通讯通路门店!$BD:$BD,通讯通路门店!$S:$S,$G980)</f>
        <v>0</v>
      </c>
      <c r="AN980" s="99">
        <f>SUMIFS(通讯通路门店!$BF:$BF,通讯通路门店!$S:$S,$G980)</f>
        <v>0</v>
      </c>
      <c r="AO980" s="99">
        <f t="shared" si="77"/>
        <v>0</v>
      </c>
      <c r="AP980" s="99">
        <f>SUMIFS(通讯通路门店!$K:$K,通讯通路门店!$S:$S,$G980)</f>
        <v>0</v>
      </c>
      <c r="AQ980" s="83"/>
      <c r="AR980" s="99">
        <f>SUMIFS(通讯通路门店!$T:$T,通讯通路门店!$S:$S,$G980)</f>
        <v>0</v>
      </c>
      <c r="AS980" s="99">
        <f>SUMIFS(通讯通路门店!$U:$U,通讯通路门店!$S:$S,$G980)</f>
        <v>0</v>
      </c>
      <c r="AT980" s="99">
        <f>SUMIFS(通讯通路门店!$V:$V,通讯通路门店!$S:$S,$G980)</f>
        <v>0</v>
      </c>
      <c r="AU980" s="99">
        <f>SUMIFS(通讯通路门店!$W:$W,通讯通路门店!$S:$S,$G980)</f>
        <v>0</v>
      </c>
      <c r="AV980" s="99">
        <f>SUMIFS(通讯通路门店!$Z:$Z,通讯通路门店!$S:$S,$G980)</f>
        <v>0</v>
      </c>
      <c r="AW980" s="99">
        <f>SUMIFS(通讯通路门店!$AB:$AB,通讯通路门店!$S:$S,$G980)</f>
        <v>0</v>
      </c>
      <c r="AX980" s="99">
        <f>SUMIFS(通讯通路门店!$X:$X,通讯通路门店!$S:$S,$G980)</f>
        <v>0</v>
      </c>
      <c r="AY980" s="99">
        <f>SUMIFS(通讯通路门店!$Y:$Y,通讯通路门店!$S:$S,$G980)</f>
        <v>0</v>
      </c>
      <c r="AZ980" s="99">
        <f>SUMIFS(通讯通路门店!$AA:$AA,通讯通路门店!$S:$S,$G980)</f>
        <v>0</v>
      </c>
      <c r="BA980" s="99">
        <f t="shared" si="78"/>
        <v>0</v>
      </c>
      <c r="BB980" s="99">
        <f t="shared" si="79"/>
        <v>0</v>
      </c>
      <c r="BC980" s="99">
        <f>SUMIFS(通讯通路门店!$W:$W,通讯通路门店!$S:$S,$G980,通讯通路门店!$J:$J,"荣耀体验店")+SUMIFS(通讯通路门店!$W:$W,通讯通路门店!$S:$S,$G980,通讯通路门店!$J:$J,"荣耀授权专卖店")</f>
        <v>0</v>
      </c>
      <c r="BD980" s="99">
        <f>SUMIFS(通讯通路门店!$Z:$Z,通讯通路门店!$S:$S,$G980,通讯通路门店!$J:$J,"VIVO体验店")</f>
        <v>0</v>
      </c>
      <c r="BE980" s="99">
        <f>SUMIFS(通讯通路门店!$AB:$AB,通讯通路门店!$S:$S,$G980,通讯通路门店!$J:$J,"OPPO体验店")</f>
        <v>0</v>
      </c>
      <c r="BF980" s="99">
        <f>SUMIFS(通讯通路门店!$X:$X,通讯通路门店!$S:$S,$G980,通讯通路门店!$J:$J,"华为授权体验店")+SUMIFS(通讯通路门店!$AA:$AA,通讯通路门店!$S:$S,$G980,通讯通路门店!$J:$J,"华为堡垒店")</f>
        <v>0</v>
      </c>
      <c r="BG980" s="99">
        <f>SUMIFS(通讯通路门店!$Y:$Y,通讯通路门店!$S:$S,$G980,通讯通路门店!$J:$J,"小米体验店")</f>
        <v>0</v>
      </c>
      <c r="BH980" s="99">
        <f>SUMIFS(通讯通路门店!$AA:$AA,通讯通路门店!$S:$S,$G980,通讯通路门店!$J:$J,"苹果体验店")</f>
        <v>0</v>
      </c>
      <c r="BI980" s="99">
        <f>SUMIFS(通讯通路门店!$K:$K,通讯通路门店!$S:$S,$G980,通讯通路门店!$J:$J,"其他品牌专卖店")</f>
        <v>0</v>
      </c>
      <c r="BJ980" s="99">
        <f>SUMIFS(通讯通路门店!$AC:$AC,通讯通路门店!$S:$S,$G980)</f>
        <v>0</v>
      </c>
      <c r="BK980" s="99">
        <f>SUMIFS(通讯通路门店!$AD:$AD,通讯通路门店!$S:$S,$G980)</f>
        <v>0</v>
      </c>
      <c r="BL980" s="99">
        <f>SUMIFS(通讯通路门店!$AE:$AE,通讯通路门店!$S:$S,$G980)</f>
        <v>0</v>
      </c>
      <c r="BM980" s="99">
        <f>SUMIFS(通讯通路门店!$AF:$AF,通讯通路门店!$S:$S,$G980)</f>
        <v>0</v>
      </c>
      <c r="BN980" s="99">
        <f>SUMIFS(通讯通路门店!$AG:$AG,通讯通路门店!$S:$S,$G980)</f>
        <v>0</v>
      </c>
      <c r="BO980" s="99">
        <f>SUMIFS(通讯通路门店!$AH:$AH,通讯通路门店!$S:$S,$G980)</f>
        <v>0</v>
      </c>
      <c r="BP980" s="99">
        <f>SUMIFS(通讯通路门店!$AI:$AI,通讯通路门店!$S:$S,$G980)</f>
        <v>0</v>
      </c>
      <c r="BQ980" s="83"/>
    </row>
    <row r="981" spans="1:69">
      <c r="A981" s="99" t="str">
        <f>IFERROR(_xlfn.XLOOKUP($G981,通讯通路门店!$S$4:$S$993933,通讯通路门店!$A$4:$A$993933,0,0),"")</f>
        <v>海南省</v>
      </c>
      <c r="B981" s="99" t="str">
        <f>IFERROR(_xlfn.XLOOKUP($G981,通讯通路门店!$S$4:$S$993933,通讯通路门店!$B$4:$B$993933,0,0),"")</f>
        <v>昌江黎族自治县</v>
      </c>
      <c r="C981" s="99" t="str">
        <f>IFERROR(_xlfn.XLOOKUP($G981,通讯通路门店!$S$4:$S$993933,通讯通路门店!$C$4:$C$993933,0,0),"")</f>
        <v>昌江黎族自治县</v>
      </c>
      <c r="D981" s="99" t="str">
        <f>IFERROR(_xlfn.XLOOKUP($G981,通讯通路门店!$S$4:$S$993933,通讯通路门店!$D$4:$D$993933,0,0),"")</f>
        <v>叉河镇</v>
      </c>
      <c r="E981" s="83"/>
      <c r="F981" s="83"/>
      <c r="G981" s="101"/>
      <c r="H981" s="102">
        <f>IFERROR(_xlfn.XLOOKUP($G981,通讯通路门店!$S$4:$S$993933,通讯通路门店!$R$4:$R$993933,0,0),"")</f>
        <v>0</v>
      </c>
      <c r="I981" s="83"/>
      <c r="J981" s="83"/>
      <c r="K981" s="83"/>
      <c r="L981" s="83"/>
      <c r="M981" s="83"/>
      <c r="N981" s="83"/>
      <c r="O981" s="83"/>
      <c r="P981" s="83"/>
      <c r="Q981" s="83"/>
      <c r="R981" s="83"/>
      <c r="S981" s="83"/>
      <c r="T981" s="83"/>
      <c r="U981" s="99">
        <f>COUNTIF(通讯通路门店!$S:$S,$G981)</f>
        <v>0</v>
      </c>
      <c r="V981" s="99">
        <f>COUNTIFS(通讯通路门店!$S:$S,$G981,通讯通路门店!$J:$J,"综合卖场")</f>
        <v>0</v>
      </c>
      <c r="W981" s="99">
        <f>SUMIFS(通讯通路门店!$AJ:$AJ,通讯通路门店!$S:$S,通讯客户沙盘!$G981)</f>
        <v>0</v>
      </c>
      <c r="X981" s="99">
        <f t="shared" si="75"/>
        <v>0</v>
      </c>
      <c r="Y981" s="99">
        <f>COUNTIFS(通讯通路门店!$S:$S,$G981,通讯通路门店!$J:$J,"荣耀体验店")+COUNTIFS(通讯通路门店!$S:$S,$G981,通讯通路门店!$J:$J,"荣耀授权专卖店")</f>
        <v>0</v>
      </c>
      <c r="Z981" s="99">
        <f>COUNTIFS(通讯通路门店!$S:$S,$G981,通讯通路门店!$J:$J,"VIVO体验店")</f>
        <v>0</v>
      </c>
      <c r="AA981" s="99">
        <f>COUNTIFS(通讯通路门店!$S:$S,$G981,通讯通路门店!$J:$J,"OPPO体验店")</f>
        <v>0</v>
      </c>
      <c r="AB981" s="99">
        <f>COUNTIFS(通讯通路门店!$S:$S,$G981,通讯通路门店!$J:$J,"华为授权体验店")+COUNTIFS(通讯通路门店!$S:$S,$G981,通讯通路门店!$J:$J,"华为堡垒店")</f>
        <v>0</v>
      </c>
      <c r="AC981" s="99">
        <f>COUNTIFS(通讯通路门店!$S:$S,$G981,通讯通路门店!$J:$J,"小米体验店")</f>
        <v>0</v>
      </c>
      <c r="AD981" s="99">
        <f>COUNTIFS(通讯通路门店!$S:$S,$G981,通讯通路门店!$J:$J,"苹果体验店")</f>
        <v>0</v>
      </c>
      <c r="AE981" s="99">
        <f>COUNTIFS(通讯通路门店!$S:$S,$G981,通讯通路门店!$J:$J,"其他品牌专卖店")</f>
        <v>0</v>
      </c>
      <c r="AF981" s="99">
        <f>SUMIFS(通讯通路门店!$BI:$BI,通讯通路门店!$S:$S,$G981)</f>
        <v>0</v>
      </c>
      <c r="AG981" s="99">
        <f>SUMIFS(通讯通路门店!$BH:$BH,通讯通路门店!$S:$S,$G981)</f>
        <v>0</v>
      </c>
      <c r="AH981" s="99">
        <f t="shared" si="76"/>
        <v>0</v>
      </c>
      <c r="AI981" s="99">
        <f>SUMIFS(通讯通路门店!$BB:$BB,通讯通路门店!$S:$S,$G981)</f>
        <v>0</v>
      </c>
      <c r="AJ981" s="99">
        <f>SUMIFS(通讯通路门店!$BE:$BE,通讯通路门店!$S:$S,$G981)</f>
        <v>0</v>
      </c>
      <c r="AK981" s="99">
        <f>SUMIFS(通讯通路门店!$BG:$BG,通讯通路门店!$S:$S,$G981)</f>
        <v>0</v>
      </c>
      <c r="AL981" s="99">
        <f>SUMIFS(通讯通路门店!$BC:$BC,通讯通路门店!$S:$S,$G981)</f>
        <v>0</v>
      </c>
      <c r="AM981" s="99">
        <f>SUMIFS(通讯通路门店!$BD:$BD,通讯通路门店!$S:$S,$G981)</f>
        <v>0</v>
      </c>
      <c r="AN981" s="99">
        <f>SUMIFS(通讯通路门店!$BF:$BF,通讯通路门店!$S:$S,$G981)</f>
        <v>0</v>
      </c>
      <c r="AO981" s="99">
        <f t="shared" si="77"/>
        <v>0</v>
      </c>
      <c r="AP981" s="99">
        <f>SUMIFS(通讯通路门店!$K:$K,通讯通路门店!$S:$S,$G981)</f>
        <v>0</v>
      </c>
      <c r="AQ981" s="83"/>
      <c r="AR981" s="99">
        <f>SUMIFS(通讯通路门店!$T:$T,通讯通路门店!$S:$S,$G981)</f>
        <v>0</v>
      </c>
      <c r="AS981" s="99">
        <f>SUMIFS(通讯通路门店!$U:$U,通讯通路门店!$S:$S,$G981)</f>
        <v>0</v>
      </c>
      <c r="AT981" s="99">
        <f>SUMIFS(通讯通路门店!$V:$V,通讯通路门店!$S:$S,$G981)</f>
        <v>0</v>
      </c>
      <c r="AU981" s="99">
        <f>SUMIFS(通讯通路门店!$W:$W,通讯通路门店!$S:$S,$G981)</f>
        <v>0</v>
      </c>
      <c r="AV981" s="99">
        <f>SUMIFS(通讯通路门店!$Z:$Z,通讯通路门店!$S:$S,$G981)</f>
        <v>0</v>
      </c>
      <c r="AW981" s="99">
        <f>SUMIFS(通讯通路门店!$AB:$AB,通讯通路门店!$S:$S,$G981)</f>
        <v>0</v>
      </c>
      <c r="AX981" s="99">
        <f>SUMIFS(通讯通路门店!$X:$X,通讯通路门店!$S:$S,$G981)</f>
        <v>0</v>
      </c>
      <c r="AY981" s="99">
        <f>SUMIFS(通讯通路门店!$Y:$Y,通讯通路门店!$S:$S,$G981)</f>
        <v>0</v>
      </c>
      <c r="AZ981" s="99">
        <f>SUMIFS(通讯通路门店!$AA:$AA,通讯通路门店!$S:$S,$G981)</f>
        <v>0</v>
      </c>
      <c r="BA981" s="99">
        <f t="shared" si="78"/>
        <v>0</v>
      </c>
      <c r="BB981" s="99">
        <f t="shared" si="79"/>
        <v>0</v>
      </c>
      <c r="BC981" s="99">
        <f>SUMIFS(通讯通路门店!$W:$W,通讯通路门店!$S:$S,$G981,通讯通路门店!$J:$J,"荣耀体验店")+SUMIFS(通讯通路门店!$W:$W,通讯通路门店!$S:$S,$G981,通讯通路门店!$J:$J,"荣耀授权专卖店")</f>
        <v>0</v>
      </c>
      <c r="BD981" s="99">
        <f>SUMIFS(通讯通路门店!$Z:$Z,通讯通路门店!$S:$S,$G981,通讯通路门店!$J:$J,"VIVO体验店")</f>
        <v>0</v>
      </c>
      <c r="BE981" s="99">
        <f>SUMIFS(通讯通路门店!$AB:$AB,通讯通路门店!$S:$S,$G981,通讯通路门店!$J:$J,"OPPO体验店")</f>
        <v>0</v>
      </c>
      <c r="BF981" s="99">
        <f>SUMIFS(通讯通路门店!$X:$X,通讯通路门店!$S:$S,$G981,通讯通路门店!$J:$J,"华为授权体验店")+SUMIFS(通讯通路门店!$AA:$AA,通讯通路门店!$S:$S,$G981,通讯通路门店!$J:$J,"华为堡垒店")</f>
        <v>0</v>
      </c>
      <c r="BG981" s="99">
        <f>SUMIFS(通讯通路门店!$Y:$Y,通讯通路门店!$S:$S,$G981,通讯通路门店!$J:$J,"小米体验店")</f>
        <v>0</v>
      </c>
      <c r="BH981" s="99">
        <f>SUMIFS(通讯通路门店!$AA:$AA,通讯通路门店!$S:$S,$G981,通讯通路门店!$J:$J,"苹果体验店")</f>
        <v>0</v>
      </c>
      <c r="BI981" s="99">
        <f>SUMIFS(通讯通路门店!$K:$K,通讯通路门店!$S:$S,$G981,通讯通路门店!$J:$J,"其他品牌专卖店")</f>
        <v>0</v>
      </c>
      <c r="BJ981" s="99">
        <f>SUMIFS(通讯通路门店!$AC:$AC,通讯通路门店!$S:$S,$G981)</f>
        <v>0</v>
      </c>
      <c r="BK981" s="99">
        <f>SUMIFS(通讯通路门店!$AD:$AD,通讯通路门店!$S:$S,$G981)</f>
        <v>0</v>
      </c>
      <c r="BL981" s="99">
        <f>SUMIFS(通讯通路门店!$AE:$AE,通讯通路门店!$S:$S,$G981)</f>
        <v>0</v>
      </c>
      <c r="BM981" s="99">
        <f>SUMIFS(通讯通路门店!$AF:$AF,通讯通路门店!$S:$S,$G981)</f>
        <v>0</v>
      </c>
      <c r="BN981" s="99">
        <f>SUMIFS(通讯通路门店!$AG:$AG,通讯通路门店!$S:$S,$G981)</f>
        <v>0</v>
      </c>
      <c r="BO981" s="99">
        <f>SUMIFS(通讯通路门店!$AH:$AH,通讯通路门店!$S:$S,$G981)</f>
        <v>0</v>
      </c>
      <c r="BP981" s="99">
        <f>SUMIFS(通讯通路门店!$AI:$AI,通讯通路门店!$S:$S,$G981)</f>
        <v>0</v>
      </c>
      <c r="BQ981" s="83"/>
    </row>
    <row r="982" spans="1:69">
      <c r="A982" s="99" t="str">
        <f>IFERROR(_xlfn.XLOOKUP($G982,通讯通路门店!$S$4:$S$993933,通讯通路门店!$A$4:$A$993933,0,0),"")</f>
        <v>海南省</v>
      </c>
      <c r="B982" s="99" t="str">
        <f>IFERROR(_xlfn.XLOOKUP($G982,通讯通路门店!$S$4:$S$993933,通讯通路门店!$B$4:$B$993933,0,0),"")</f>
        <v>昌江黎族自治县</v>
      </c>
      <c r="C982" s="99" t="str">
        <f>IFERROR(_xlfn.XLOOKUP($G982,通讯通路门店!$S$4:$S$993933,通讯通路门店!$C$4:$C$993933,0,0),"")</f>
        <v>昌江黎族自治县</v>
      </c>
      <c r="D982" s="99" t="str">
        <f>IFERROR(_xlfn.XLOOKUP($G982,通讯通路门店!$S$4:$S$993933,通讯通路门店!$D$4:$D$993933,0,0),"")</f>
        <v>叉河镇</v>
      </c>
      <c r="E982" s="83"/>
      <c r="F982" s="83"/>
      <c r="G982" s="101"/>
      <c r="H982" s="102">
        <f>IFERROR(_xlfn.XLOOKUP($G982,通讯通路门店!$S$4:$S$993933,通讯通路门店!$R$4:$R$993933,0,0),"")</f>
        <v>0</v>
      </c>
      <c r="I982" s="83"/>
      <c r="J982" s="83"/>
      <c r="K982" s="83"/>
      <c r="L982" s="83"/>
      <c r="M982" s="83"/>
      <c r="N982" s="83"/>
      <c r="O982" s="83"/>
      <c r="P982" s="83"/>
      <c r="Q982" s="83"/>
      <c r="R982" s="83"/>
      <c r="S982" s="83"/>
      <c r="T982" s="83"/>
      <c r="U982" s="99">
        <f>COUNTIF(通讯通路门店!$S:$S,$G982)</f>
        <v>0</v>
      </c>
      <c r="V982" s="99">
        <f>COUNTIFS(通讯通路门店!$S:$S,$G982,通讯通路门店!$J:$J,"综合卖场")</f>
        <v>0</v>
      </c>
      <c r="W982" s="99">
        <f>SUMIFS(通讯通路门店!$AJ:$AJ,通讯通路门店!$S:$S,通讯客户沙盘!$G982)</f>
        <v>0</v>
      </c>
      <c r="X982" s="99">
        <f t="shared" si="75"/>
        <v>0</v>
      </c>
      <c r="Y982" s="99">
        <f>COUNTIFS(通讯通路门店!$S:$S,$G982,通讯通路门店!$J:$J,"荣耀体验店")+COUNTIFS(通讯通路门店!$S:$S,$G982,通讯通路门店!$J:$J,"荣耀授权专卖店")</f>
        <v>0</v>
      </c>
      <c r="Z982" s="99">
        <f>COUNTIFS(通讯通路门店!$S:$S,$G982,通讯通路门店!$J:$J,"VIVO体验店")</f>
        <v>0</v>
      </c>
      <c r="AA982" s="99">
        <f>COUNTIFS(通讯通路门店!$S:$S,$G982,通讯通路门店!$J:$J,"OPPO体验店")</f>
        <v>0</v>
      </c>
      <c r="AB982" s="99">
        <f>COUNTIFS(通讯通路门店!$S:$S,$G982,通讯通路门店!$J:$J,"华为授权体验店")+COUNTIFS(通讯通路门店!$S:$S,$G982,通讯通路门店!$J:$J,"华为堡垒店")</f>
        <v>0</v>
      </c>
      <c r="AC982" s="99">
        <f>COUNTIFS(通讯通路门店!$S:$S,$G982,通讯通路门店!$J:$J,"小米体验店")</f>
        <v>0</v>
      </c>
      <c r="AD982" s="99">
        <f>COUNTIFS(通讯通路门店!$S:$S,$G982,通讯通路门店!$J:$J,"苹果体验店")</f>
        <v>0</v>
      </c>
      <c r="AE982" s="99">
        <f>COUNTIFS(通讯通路门店!$S:$S,$G982,通讯通路门店!$J:$J,"其他品牌专卖店")</f>
        <v>0</v>
      </c>
      <c r="AF982" s="99">
        <f>SUMIFS(通讯通路门店!$BI:$BI,通讯通路门店!$S:$S,$G982)</f>
        <v>0</v>
      </c>
      <c r="AG982" s="99">
        <f>SUMIFS(通讯通路门店!$BH:$BH,通讯通路门店!$S:$S,$G982)</f>
        <v>0</v>
      </c>
      <c r="AH982" s="99">
        <f t="shared" si="76"/>
        <v>0</v>
      </c>
      <c r="AI982" s="99">
        <f>SUMIFS(通讯通路门店!$BB:$BB,通讯通路门店!$S:$S,$G982)</f>
        <v>0</v>
      </c>
      <c r="AJ982" s="99">
        <f>SUMIFS(通讯通路门店!$BE:$BE,通讯通路门店!$S:$S,$G982)</f>
        <v>0</v>
      </c>
      <c r="AK982" s="99">
        <f>SUMIFS(通讯通路门店!$BG:$BG,通讯通路门店!$S:$S,$G982)</f>
        <v>0</v>
      </c>
      <c r="AL982" s="99">
        <f>SUMIFS(通讯通路门店!$BC:$BC,通讯通路门店!$S:$S,$G982)</f>
        <v>0</v>
      </c>
      <c r="AM982" s="99">
        <f>SUMIFS(通讯通路门店!$BD:$BD,通讯通路门店!$S:$S,$G982)</f>
        <v>0</v>
      </c>
      <c r="AN982" s="99">
        <f>SUMIFS(通讯通路门店!$BF:$BF,通讯通路门店!$S:$S,$G982)</f>
        <v>0</v>
      </c>
      <c r="AO982" s="99">
        <f t="shared" si="77"/>
        <v>0</v>
      </c>
      <c r="AP982" s="99">
        <f>SUMIFS(通讯通路门店!$K:$K,通讯通路门店!$S:$S,$G982)</f>
        <v>0</v>
      </c>
      <c r="AQ982" s="83"/>
      <c r="AR982" s="99">
        <f>SUMIFS(通讯通路门店!$T:$T,通讯通路门店!$S:$S,$G982)</f>
        <v>0</v>
      </c>
      <c r="AS982" s="99">
        <f>SUMIFS(通讯通路门店!$U:$U,通讯通路门店!$S:$S,$G982)</f>
        <v>0</v>
      </c>
      <c r="AT982" s="99">
        <f>SUMIFS(通讯通路门店!$V:$V,通讯通路门店!$S:$S,$G982)</f>
        <v>0</v>
      </c>
      <c r="AU982" s="99">
        <f>SUMIFS(通讯通路门店!$W:$W,通讯通路门店!$S:$S,$G982)</f>
        <v>0</v>
      </c>
      <c r="AV982" s="99">
        <f>SUMIFS(通讯通路门店!$Z:$Z,通讯通路门店!$S:$S,$G982)</f>
        <v>0</v>
      </c>
      <c r="AW982" s="99">
        <f>SUMIFS(通讯通路门店!$AB:$AB,通讯通路门店!$S:$S,$G982)</f>
        <v>0</v>
      </c>
      <c r="AX982" s="99">
        <f>SUMIFS(通讯通路门店!$X:$X,通讯通路门店!$S:$S,$G982)</f>
        <v>0</v>
      </c>
      <c r="AY982" s="99">
        <f>SUMIFS(通讯通路门店!$Y:$Y,通讯通路门店!$S:$S,$G982)</f>
        <v>0</v>
      </c>
      <c r="AZ982" s="99">
        <f>SUMIFS(通讯通路门店!$AA:$AA,通讯通路门店!$S:$S,$G982)</f>
        <v>0</v>
      </c>
      <c r="BA982" s="99">
        <f t="shared" si="78"/>
        <v>0</v>
      </c>
      <c r="BB982" s="99">
        <f t="shared" si="79"/>
        <v>0</v>
      </c>
      <c r="BC982" s="99">
        <f>SUMIFS(通讯通路门店!$W:$W,通讯通路门店!$S:$S,$G982,通讯通路门店!$J:$J,"荣耀体验店")+SUMIFS(通讯通路门店!$W:$W,通讯通路门店!$S:$S,$G982,通讯通路门店!$J:$J,"荣耀授权专卖店")</f>
        <v>0</v>
      </c>
      <c r="BD982" s="99">
        <f>SUMIFS(通讯通路门店!$Z:$Z,通讯通路门店!$S:$S,$G982,通讯通路门店!$J:$J,"VIVO体验店")</f>
        <v>0</v>
      </c>
      <c r="BE982" s="99">
        <f>SUMIFS(通讯通路门店!$AB:$AB,通讯通路门店!$S:$S,$G982,通讯通路门店!$J:$J,"OPPO体验店")</f>
        <v>0</v>
      </c>
      <c r="BF982" s="99">
        <f>SUMIFS(通讯通路门店!$X:$X,通讯通路门店!$S:$S,$G982,通讯通路门店!$J:$J,"华为授权体验店")+SUMIFS(通讯通路门店!$AA:$AA,通讯通路门店!$S:$S,$G982,通讯通路门店!$J:$J,"华为堡垒店")</f>
        <v>0</v>
      </c>
      <c r="BG982" s="99">
        <f>SUMIFS(通讯通路门店!$Y:$Y,通讯通路门店!$S:$S,$G982,通讯通路门店!$J:$J,"小米体验店")</f>
        <v>0</v>
      </c>
      <c r="BH982" s="99">
        <f>SUMIFS(通讯通路门店!$AA:$AA,通讯通路门店!$S:$S,$G982,通讯通路门店!$J:$J,"苹果体验店")</f>
        <v>0</v>
      </c>
      <c r="BI982" s="99">
        <f>SUMIFS(通讯通路门店!$K:$K,通讯通路门店!$S:$S,$G982,通讯通路门店!$J:$J,"其他品牌专卖店")</f>
        <v>0</v>
      </c>
      <c r="BJ982" s="99">
        <f>SUMIFS(通讯通路门店!$AC:$AC,通讯通路门店!$S:$S,$G982)</f>
        <v>0</v>
      </c>
      <c r="BK982" s="99">
        <f>SUMIFS(通讯通路门店!$AD:$AD,通讯通路门店!$S:$S,$G982)</f>
        <v>0</v>
      </c>
      <c r="BL982" s="99">
        <f>SUMIFS(通讯通路门店!$AE:$AE,通讯通路门店!$S:$S,$G982)</f>
        <v>0</v>
      </c>
      <c r="BM982" s="99">
        <f>SUMIFS(通讯通路门店!$AF:$AF,通讯通路门店!$S:$S,$G982)</f>
        <v>0</v>
      </c>
      <c r="BN982" s="99">
        <f>SUMIFS(通讯通路门店!$AG:$AG,通讯通路门店!$S:$S,$G982)</f>
        <v>0</v>
      </c>
      <c r="BO982" s="99">
        <f>SUMIFS(通讯通路门店!$AH:$AH,通讯通路门店!$S:$S,$G982)</f>
        <v>0</v>
      </c>
      <c r="BP982" s="99">
        <f>SUMIFS(通讯通路门店!$AI:$AI,通讯通路门店!$S:$S,$G982)</f>
        <v>0</v>
      </c>
      <c r="BQ982" s="83"/>
    </row>
    <row r="983" spans="1:69">
      <c r="A983" s="99" t="str">
        <f>IFERROR(_xlfn.XLOOKUP($G983,通讯通路门店!$S$4:$S$993933,通讯通路门店!$A$4:$A$993933,0,0),"")</f>
        <v>海南省</v>
      </c>
      <c r="B983" s="99" t="str">
        <f>IFERROR(_xlfn.XLOOKUP($G983,通讯通路门店!$S$4:$S$993933,通讯通路门店!$B$4:$B$993933,0,0),"")</f>
        <v>昌江黎族自治县</v>
      </c>
      <c r="C983" s="99" t="str">
        <f>IFERROR(_xlfn.XLOOKUP($G983,通讯通路门店!$S$4:$S$993933,通讯通路门店!$C$4:$C$993933,0,0),"")</f>
        <v>昌江黎族自治县</v>
      </c>
      <c r="D983" s="99" t="str">
        <f>IFERROR(_xlfn.XLOOKUP($G983,通讯通路门店!$S$4:$S$993933,通讯通路门店!$D$4:$D$993933,0,0),"")</f>
        <v>叉河镇</v>
      </c>
      <c r="E983" s="83"/>
      <c r="F983" s="83"/>
      <c r="G983" s="101"/>
      <c r="H983" s="102">
        <f>IFERROR(_xlfn.XLOOKUP($G983,通讯通路门店!$S$4:$S$993933,通讯通路门店!$R$4:$R$993933,0,0),"")</f>
        <v>0</v>
      </c>
      <c r="I983" s="83"/>
      <c r="J983" s="83"/>
      <c r="K983" s="83"/>
      <c r="L983" s="83"/>
      <c r="M983" s="83"/>
      <c r="N983" s="83"/>
      <c r="O983" s="83"/>
      <c r="P983" s="83"/>
      <c r="Q983" s="83"/>
      <c r="R983" s="83"/>
      <c r="S983" s="83"/>
      <c r="T983" s="83"/>
      <c r="U983" s="99">
        <f>COUNTIF(通讯通路门店!$S:$S,$G983)</f>
        <v>0</v>
      </c>
      <c r="V983" s="99">
        <f>COUNTIFS(通讯通路门店!$S:$S,$G983,通讯通路门店!$J:$J,"综合卖场")</f>
        <v>0</v>
      </c>
      <c r="W983" s="99">
        <f>SUMIFS(通讯通路门店!$AJ:$AJ,通讯通路门店!$S:$S,通讯客户沙盘!$G983)</f>
        <v>0</v>
      </c>
      <c r="X983" s="99">
        <f t="shared" si="75"/>
        <v>0</v>
      </c>
      <c r="Y983" s="99">
        <f>COUNTIFS(通讯通路门店!$S:$S,$G983,通讯通路门店!$J:$J,"荣耀体验店")+COUNTIFS(通讯通路门店!$S:$S,$G983,通讯通路门店!$J:$J,"荣耀授权专卖店")</f>
        <v>0</v>
      </c>
      <c r="Z983" s="99">
        <f>COUNTIFS(通讯通路门店!$S:$S,$G983,通讯通路门店!$J:$J,"VIVO体验店")</f>
        <v>0</v>
      </c>
      <c r="AA983" s="99">
        <f>COUNTIFS(通讯通路门店!$S:$S,$G983,通讯通路门店!$J:$J,"OPPO体验店")</f>
        <v>0</v>
      </c>
      <c r="AB983" s="99">
        <f>COUNTIFS(通讯通路门店!$S:$S,$G983,通讯通路门店!$J:$J,"华为授权体验店")+COUNTIFS(通讯通路门店!$S:$S,$G983,通讯通路门店!$J:$J,"华为堡垒店")</f>
        <v>0</v>
      </c>
      <c r="AC983" s="99">
        <f>COUNTIFS(通讯通路门店!$S:$S,$G983,通讯通路门店!$J:$J,"小米体验店")</f>
        <v>0</v>
      </c>
      <c r="AD983" s="99">
        <f>COUNTIFS(通讯通路门店!$S:$S,$G983,通讯通路门店!$J:$J,"苹果体验店")</f>
        <v>0</v>
      </c>
      <c r="AE983" s="99">
        <f>COUNTIFS(通讯通路门店!$S:$S,$G983,通讯通路门店!$J:$J,"其他品牌专卖店")</f>
        <v>0</v>
      </c>
      <c r="AF983" s="99">
        <f>SUMIFS(通讯通路门店!$BI:$BI,通讯通路门店!$S:$S,$G983)</f>
        <v>0</v>
      </c>
      <c r="AG983" s="99">
        <f>SUMIFS(通讯通路门店!$BH:$BH,通讯通路门店!$S:$S,$G983)</f>
        <v>0</v>
      </c>
      <c r="AH983" s="99">
        <f t="shared" si="76"/>
        <v>0</v>
      </c>
      <c r="AI983" s="99">
        <f>SUMIFS(通讯通路门店!$BB:$BB,通讯通路门店!$S:$S,$G983)</f>
        <v>0</v>
      </c>
      <c r="AJ983" s="99">
        <f>SUMIFS(通讯通路门店!$BE:$BE,通讯通路门店!$S:$S,$G983)</f>
        <v>0</v>
      </c>
      <c r="AK983" s="99">
        <f>SUMIFS(通讯通路门店!$BG:$BG,通讯通路门店!$S:$S,$G983)</f>
        <v>0</v>
      </c>
      <c r="AL983" s="99">
        <f>SUMIFS(通讯通路门店!$BC:$BC,通讯通路门店!$S:$S,$G983)</f>
        <v>0</v>
      </c>
      <c r="AM983" s="99">
        <f>SUMIFS(通讯通路门店!$BD:$BD,通讯通路门店!$S:$S,$G983)</f>
        <v>0</v>
      </c>
      <c r="AN983" s="99">
        <f>SUMIFS(通讯通路门店!$BF:$BF,通讯通路门店!$S:$S,$G983)</f>
        <v>0</v>
      </c>
      <c r="AO983" s="99">
        <f t="shared" si="77"/>
        <v>0</v>
      </c>
      <c r="AP983" s="99">
        <f>SUMIFS(通讯通路门店!$K:$K,通讯通路门店!$S:$S,$G983)</f>
        <v>0</v>
      </c>
      <c r="AQ983" s="83"/>
      <c r="AR983" s="99">
        <f>SUMIFS(通讯通路门店!$T:$T,通讯通路门店!$S:$S,$G983)</f>
        <v>0</v>
      </c>
      <c r="AS983" s="99">
        <f>SUMIFS(通讯通路门店!$U:$U,通讯通路门店!$S:$S,$G983)</f>
        <v>0</v>
      </c>
      <c r="AT983" s="99">
        <f>SUMIFS(通讯通路门店!$V:$V,通讯通路门店!$S:$S,$G983)</f>
        <v>0</v>
      </c>
      <c r="AU983" s="99">
        <f>SUMIFS(通讯通路门店!$W:$W,通讯通路门店!$S:$S,$G983)</f>
        <v>0</v>
      </c>
      <c r="AV983" s="99">
        <f>SUMIFS(通讯通路门店!$Z:$Z,通讯通路门店!$S:$S,$G983)</f>
        <v>0</v>
      </c>
      <c r="AW983" s="99">
        <f>SUMIFS(通讯通路门店!$AB:$AB,通讯通路门店!$S:$S,$G983)</f>
        <v>0</v>
      </c>
      <c r="AX983" s="99">
        <f>SUMIFS(通讯通路门店!$X:$X,通讯通路门店!$S:$S,$G983)</f>
        <v>0</v>
      </c>
      <c r="AY983" s="99">
        <f>SUMIFS(通讯通路门店!$Y:$Y,通讯通路门店!$S:$S,$G983)</f>
        <v>0</v>
      </c>
      <c r="AZ983" s="99">
        <f>SUMIFS(通讯通路门店!$AA:$AA,通讯通路门店!$S:$S,$G983)</f>
        <v>0</v>
      </c>
      <c r="BA983" s="99">
        <f t="shared" si="78"/>
        <v>0</v>
      </c>
      <c r="BB983" s="99">
        <f t="shared" si="79"/>
        <v>0</v>
      </c>
      <c r="BC983" s="99">
        <f>SUMIFS(通讯通路门店!$W:$W,通讯通路门店!$S:$S,$G983,通讯通路门店!$J:$J,"荣耀体验店")+SUMIFS(通讯通路门店!$W:$W,通讯通路门店!$S:$S,$G983,通讯通路门店!$J:$J,"荣耀授权专卖店")</f>
        <v>0</v>
      </c>
      <c r="BD983" s="99">
        <f>SUMIFS(通讯通路门店!$Z:$Z,通讯通路门店!$S:$S,$G983,通讯通路门店!$J:$J,"VIVO体验店")</f>
        <v>0</v>
      </c>
      <c r="BE983" s="99">
        <f>SUMIFS(通讯通路门店!$AB:$AB,通讯通路门店!$S:$S,$G983,通讯通路门店!$J:$J,"OPPO体验店")</f>
        <v>0</v>
      </c>
      <c r="BF983" s="99">
        <f>SUMIFS(通讯通路门店!$X:$X,通讯通路门店!$S:$S,$G983,通讯通路门店!$J:$J,"华为授权体验店")+SUMIFS(通讯通路门店!$AA:$AA,通讯通路门店!$S:$S,$G983,通讯通路门店!$J:$J,"华为堡垒店")</f>
        <v>0</v>
      </c>
      <c r="BG983" s="99">
        <f>SUMIFS(通讯通路门店!$Y:$Y,通讯通路门店!$S:$S,$G983,通讯通路门店!$J:$J,"小米体验店")</f>
        <v>0</v>
      </c>
      <c r="BH983" s="99">
        <f>SUMIFS(通讯通路门店!$AA:$AA,通讯通路门店!$S:$S,$G983,通讯通路门店!$J:$J,"苹果体验店")</f>
        <v>0</v>
      </c>
      <c r="BI983" s="99">
        <f>SUMIFS(通讯通路门店!$K:$K,通讯通路门店!$S:$S,$G983,通讯通路门店!$J:$J,"其他品牌专卖店")</f>
        <v>0</v>
      </c>
      <c r="BJ983" s="99">
        <f>SUMIFS(通讯通路门店!$AC:$AC,通讯通路门店!$S:$S,$G983)</f>
        <v>0</v>
      </c>
      <c r="BK983" s="99">
        <f>SUMIFS(通讯通路门店!$AD:$AD,通讯通路门店!$S:$S,$G983)</f>
        <v>0</v>
      </c>
      <c r="BL983" s="99">
        <f>SUMIFS(通讯通路门店!$AE:$AE,通讯通路门店!$S:$S,$G983)</f>
        <v>0</v>
      </c>
      <c r="BM983" s="99">
        <f>SUMIFS(通讯通路门店!$AF:$AF,通讯通路门店!$S:$S,$G983)</f>
        <v>0</v>
      </c>
      <c r="BN983" s="99">
        <f>SUMIFS(通讯通路门店!$AG:$AG,通讯通路门店!$S:$S,$G983)</f>
        <v>0</v>
      </c>
      <c r="BO983" s="99">
        <f>SUMIFS(通讯通路门店!$AH:$AH,通讯通路门店!$S:$S,$G983)</f>
        <v>0</v>
      </c>
      <c r="BP983" s="99">
        <f>SUMIFS(通讯通路门店!$AI:$AI,通讯通路门店!$S:$S,$G983)</f>
        <v>0</v>
      </c>
      <c r="BQ983" s="83"/>
    </row>
    <row r="984" spans="1:69">
      <c r="A984" s="99" t="str">
        <f>IFERROR(_xlfn.XLOOKUP($G984,通讯通路门店!$S$4:$S$993933,通讯通路门店!$A$4:$A$993933,0,0),"")</f>
        <v>海南省</v>
      </c>
      <c r="B984" s="99" t="str">
        <f>IFERROR(_xlfn.XLOOKUP($G984,通讯通路门店!$S$4:$S$993933,通讯通路门店!$B$4:$B$993933,0,0),"")</f>
        <v>昌江黎族自治县</v>
      </c>
      <c r="C984" s="99" t="str">
        <f>IFERROR(_xlfn.XLOOKUP($G984,通讯通路门店!$S$4:$S$993933,通讯通路门店!$C$4:$C$993933,0,0),"")</f>
        <v>昌江黎族自治县</v>
      </c>
      <c r="D984" s="99" t="str">
        <f>IFERROR(_xlfn.XLOOKUP($G984,通讯通路门店!$S$4:$S$993933,通讯通路门店!$D$4:$D$993933,0,0),"")</f>
        <v>叉河镇</v>
      </c>
      <c r="E984" s="83"/>
      <c r="F984" s="83"/>
      <c r="G984" s="101"/>
      <c r="H984" s="102">
        <f>IFERROR(_xlfn.XLOOKUP($G984,通讯通路门店!$S$4:$S$993933,通讯通路门店!$R$4:$R$993933,0,0),"")</f>
        <v>0</v>
      </c>
      <c r="I984" s="83"/>
      <c r="J984" s="83"/>
      <c r="K984" s="83"/>
      <c r="L984" s="83"/>
      <c r="M984" s="83"/>
      <c r="N984" s="83"/>
      <c r="O984" s="83"/>
      <c r="P984" s="83"/>
      <c r="Q984" s="83"/>
      <c r="R984" s="83"/>
      <c r="S984" s="83"/>
      <c r="T984" s="83"/>
      <c r="U984" s="99">
        <f>COUNTIF(通讯通路门店!$S:$S,$G984)</f>
        <v>0</v>
      </c>
      <c r="V984" s="99">
        <f>COUNTIFS(通讯通路门店!$S:$S,$G984,通讯通路门店!$J:$J,"综合卖场")</f>
        <v>0</v>
      </c>
      <c r="W984" s="99">
        <f>SUMIFS(通讯通路门店!$AJ:$AJ,通讯通路门店!$S:$S,通讯客户沙盘!$G984)</f>
        <v>0</v>
      </c>
      <c r="X984" s="99">
        <f t="shared" si="75"/>
        <v>0</v>
      </c>
      <c r="Y984" s="99">
        <f>COUNTIFS(通讯通路门店!$S:$S,$G984,通讯通路门店!$J:$J,"荣耀体验店")+COUNTIFS(通讯通路门店!$S:$S,$G984,通讯通路门店!$J:$J,"荣耀授权专卖店")</f>
        <v>0</v>
      </c>
      <c r="Z984" s="99">
        <f>COUNTIFS(通讯通路门店!$S:$S,$G984,通讯通路门店!$J:$J,"VIVO体验店")</f>
        <v>0</v>
      </c>
      <c r="AA984" s="99">
        <f>COUNTIFS(通讯通路门店!$S:$S,$G984,通讯通路门店!$J:$J,"OPPO体验店")</f>
        <v>0</v>
      </c>
      <c r="AB984" s="99">
        <f>COUNTIFS(通讯通路门店!$S:$S,$G984,通讯通路门店!$J:$J,"华为授权体验店")+COUNTIFS(通讯通路门店!$S:$S,$G984,通讯通路门店!$J:$J,"华为堡垒店")</f>
        <v>0</v>
      </c>
      <c r="AC984" s="99">
        <f>COUNTIFS(通讯通路门店!$S:$S,$G984,通讯通路门店!$J:$J,"小米体验店")</f>
        <v>0</v>
      </c>
      <c r="AD984" s="99">
        <f>COUNTIFS(通讯通路门店!$S:$S,$G984,通讯通路门店!$J:$J,"苹果体验店")</f>
        <v>0</v>
      </c>
      <c r="AE984" s="99">
        <f>COUNTIFS(通讯通路门店!$S:$S,$G984,通讯通路门店!$J:$J,"其他品牌专卖店")</f>
        <v>0</v>
      </c>
      <c r="AF984" s="99">
        <f>SUMIFS(通讯通路门店!$BI:$BI,通讯通路门店!$S:$S,$G984)</f>
        <v>0</v>
      </c>
      <c r="AG984" s="99">
        <f>SUMIFS(通讯通路门店!$BH:$BH,通讯通路门店!$S:$S,$G984)</f>
        <v>0</v>
      </c>
      <c r="AH984" s="99">
        <f t="shared" si="76"/>
        <v>0</v>
      </c>
      <c r="AI984" s="99">
        <f>SUMIFS(通讯通路门店!$BB:$BB,通讯通路门店!$S:$S,$G984)</f>
        <v>0</v>
      </c>
      <c r="AJ984" s="99">
        <f>SUMIFS(通讯通路门店!$BE:$BE,通讯通路门店!$S:$S,$G984)</f>
        <v>0</v>
      </c>
      <c r="AK984" s="99">
        <f>SUMIFS(通讯通路门店!$BG:$BG,通讯通路门店!$S:$S,$G984)</f>
        <v>0</v>
      </c>
      <c r="AL984" s="99">
        <f>SUMIFS(通讯通路门店!$BC:$BC,通讯通路门店!$S:$S,$G984)</f>
        <v>0</v>
      </c>
      <c r="AM984" s="99">
        <f>SUMIFS(通讯通路门店!$BD:$BD,通讯通路门店!$S:$S,$G984)</f>
        <v>0</v>
      </c>
      <c r="AN984" s="99">
        <f>SUMIFS(通讯通路门店!$BF:$BF,通讯通路门店!$S:$S,$G984)</f>
        <v>0</v>
      </c>
      <c r="AO984" s="99">
        <f t="shared" si="77"/>
        <v>0</v>
      </c>
      <c r="AP984" s="99">
        <f>SUMIFS(通讯通路门店!$K:$K,通讯通路门店!$S:$S,$G984)</f>
        <v>0</v>
      </c>
      <c r="AQ984" s="83"/>
      <c r="AR984" s="99">
        <f>SUMIFS(通讯通路门店!$T:$T,通讯通路门店!$S:$S,$G984)</f>
        <v>0</v>
      </c>
      <c r="AS984" s="99">
        <f>SUMIFS(通讯通路门店!$U:$U,通讯通路门店!$S:$S,$G984)</f>
        <v>0</v>
      </c>
      <c r="AT984" s="99">
        <f>SUMIFS(通讯通路门店!$V:$V,通讯通路门店!$S:$S,$G984)</f>
        <v>0</v>
      </c>
      <c r="AU984" s="99">
        <f>SUMIFS(通讯通路门店!$W:$W,通讯通路门店!$S:$S,$G984)</f>
        <v>0</v>
      </c>
      <c r="AV984" s="99">
        <f>SUMIFS(通讯通路门店!$Z:$Z,通讯通路门店!$S:$S,$G984)</f>
        <v>0</v>
      </c>
      <c r="AW984" s="99">
        <f>SUMIFS(通讯通路门店!$AB:$AB,通讯通路门店!$S:$S,$G984)</f>
        <v>0</v>
      </c>
      <c r="AX984" s="99">
        <f>SUMIFS(通讯通路门店!$X:$X,通讯通路门店!$S:$S,$G984)</f>
        <v>0</v>
      </c>
      <c r="AY984" s="99">
        <f>SUMIFS(通讯通路门店!$Y:$Y,通讯通路门店!$S:$S,$G984)</f>
        <v>0</v>
      </c>
      <c r="AZ984" s="99">
        <f>SUMIFS(通讯通路门店!$AA:$AA,通讯通路门店!$S:$S,$G984)</f>
        <v>0</v>
      </c>
      <c r="BA984" s="99">
        <f t="shared" si="78"/>
        <v>0</v>
      </c>
      <c r="BB984" s="99">
        <f t="shared" si="79"/>
        <v>0</v>
      </c>
      <c r="BC984" s="99">
        <f>SUMIFS(通讯通路门店!$W:$W,通讯通路门店!$S:$S,$G984,通讯通路门店!$J:$J,"荣耀体验店")+SUMIFS(通讯通路门店!$W:$W,通讯通路门店!$S:$S,$G984,通讯通路门店!$J:$J,"荣耀授权专卖店")</f>
        <v>0</v>
      </c>
      <c r="BD984" s="99">
        <f>SUMIFS(通讯通路门店!$Z:$Z,通讯通路门店!$S:$S,$G984,通讯通路门店!$J:$J,"VIVO体验店")</f>
        <v>0</v>
      </c>
      <c r="BE984" s="99">
        <f>SUMIFS(通讯通路门店!$AB:$AB,通讯通路门店!$S:$S,$G984,通讯通路门店!$J:$J,"OPPO体验店")</f>
        <v>0</v>
      </c>
      <c r="BF984" s="99">
        <f>SUMIFS(通讯通路门店!$X:$X,通讯通路门店!$S:$S,$G984,通讯通路门店!$J:$J,"华为授权体验店")+SUMIFS(通讯通路门店!$AA:$AA,通讯通路门店!$S:$S,$G984,通讯通路门店!$J:$J,"华为堡垒店")</f>
        <v>0</v>
      </c>
      <c r="BG984" s="99">
        <f>SUMIFS(通讯通路门店!$Y:$Y,通讯通路门店!$S:$S,$G984,通讯通路门店!$J:$J,"小米体验店")</f>
        <v>0</v>
      </c>
      <c r="BH984" s="99">
        <f>SUMIFS(通讯通路门店!$AA:$AA,通讯通路门店!$S:$S,$G984,通讯通路门店!$J:$J,"苹果体验店")</f>
        <v>0</v>
      </c>
      <c r="BI984" s="99">
        <f>SUMIFS(通讯通路门店!$K:$K,通讯通路门店!$S:$S,$G984,通讯通路门店!$J:$J,"其他品牌专卖店")</f>
        <v>0</v>
      </c>
      <c r="BJ984" s="99">
        <f>SUMIFS(通讯通路门店!$AC:$AC,通讯通路门店!$S:$S,$G984)</f>
        <v>0</v>
      </c>
      <c r="BK984" s="99">
        <f>SUMIFS(通讯通路门店!$AD:$AD,通讯通路门店!$S:$S,$G984)</f>
        <v>0</v>
      </c>
      <c r="BL984" s="99">
        <f>SUMIFS(通讯通路门店!$AE:$AE,通讯通路门店!$S:$S,$G984)</f>
        <v>0</v>
      </c>
      <c r="BM984" s="99">
        <f>SUMIFS(通讯通路门店!$AF:$AF,通讯通路门店!$S:$S,$G984)</f>
        <v>0</v>
      </c>
      <c r="BN984" s="99">
        <f>SUMIFS(通讯通路门店!$AG:$AG,通讯通路门店!$S:$S,$G984)</f>
        <v>0</v>
      </c>
      <c r="BO984" s="99">
        <f>SUMIFS(通讯通路门店!$AH:$AH,通讯通路门店!$S:$S,$G984)</f>
        <v>0</v>
      </c>
      <c r="BP984" s="99">
        <f>SUMIFS(通讯通路门店!$AI:$AI,通讯通路门店!$S:$S,$G984)</f>
        <v>0</v>
      </c>
      <c r="BQ984" s="83"/>
    </row>
    <row r="985" spans="1:69">
      <c r="A985" s="99" t="str">
        <f>IFERROR(_xlfn.XLOOKUP($G985,通讯通路门店!$S$4:$S$993933,通讯通路门店!$A$4:$A$993933,0,0),"")</f>
        <v>海南省</v>
      </c>
      <c r="B985" s="99" t="str">
        <f>IFERROR(_xlfn.XLOOKUP($G985,通讯通路门店!$S$4:$S$993933,通讯通路门店!$B$4:$B$993933,0,0),"")</f>
        <v>昌江黎族自治县</v>
      </c>
      <c r="C985" s="99" t="str">
        <f>IFERROR(_xlfn.XLOOKUP($G985,通讯通路门店!$S$4:$S$993933,通讯通路门店!$C$4:$C$993933,0,0),"")</f>
        <v>昌江黎族自治县</v>
      </c>
      <c r="D985" s="99" t="str">
        <f>IFERROR(_xlfn.XLOOKUP($G985,通讯通路门店!$S$4:$S$993933,通讯通路门店!$D$4:$D$993933,0,0),"")</f>
        <v>叉河镇</v>
      </c>
      <c r="E985" s="83"/>
      <c r="F985" s="83"/>
      <c r="G985" s="101"/>
      <c r="H985" s="102">
        <f>IFERROR(_xlfn.XLOOKUP($G985,通讯通路门店!$S$4:$S$993933,通讯通路门店!$R$4:$R$993933,0,0),"")</f>
        <v>0</v>
      </c>
      <c r="I985" s="83"/>
      <c r="J985" s="83"/>
      <c r="K985" s="83"/>
      <c r="L985" s="83"/>
      <c r="M985" s="83"/>
      <c r="N985" s="83"/>
      <c r="O985" s="83"/>
      <c r="P985" s="83"/>
      <c r="Q985" s="83"/>
      <c r="R985" s="83"/>
      <c r="S985" s="83"/>
      <c r="T985" s="83"/>
      <c r="U985" s="99">
        <f>COUNTIF(通讯通路门店!$S:$S,$G985)</f>
        <v>0</v>
      </c>
      <c r="V985" s="99">
        <f>COUNTIFS(通讯通路门店!$S:$S,$G985,通讯通路门店!$J:$J,"综合卖场")</f>
        <v>0</v>
      </c>
      <c r="W985" s="99">
        <f>SUMIFS(通讯通路门店!$AJ:$AJ,通讯通路门店!$S:$S,通讯客户沙盘!$G985)</f>
        <v>0</v>
      </c>
      <c r="X985" s="99">
        <f t="shared" si="75"/>
        <v>0</v>
      </c>
      <c r="Y985" s="99">
        <f>COUNTIFS(通讯通路门店!$S:$S,$G985,通讯通路门店!$J:$J,"荣耀体验店")+COUNTIFS(通讯通路门店!$S:$S,$G985,通讯通路门店!$J:$J,"荣耀授权专卖店")</f>
        <v>0</v>
      </c>
      <c r="Z985" s="99">
        <f>COUNTIFS(通讯通路门店!$S:$S,$G985,通讯通路门店!$J:$J,"VIVO体验店")</f>
        <v>0</v>
      </c>
      <c r="AA985" s="99">
        <f>COUNTIFS(通讯通路门店!$S:$S,$G985,通讯通路门店!$J:$J,"OPPO体验店")</f>
        <v>0</v>
      </c>
      <c r="AB985" s="99">
        <f>COUNTIFS(通讯通路门店!$S:$S,$G985,通讯通路门店!$J:$J,"华为授权体验店")+COUNTIFS(通讯通路门店!$S:$S,$G985,通讯通路门店!$J:$J,"华为堡垒店")</f>
        <v>0</v>
      </c>
      <c r="AC985" s="99">
        <f>COUNTIFS(通讯通路门店!$S:$S,$G985,通讯通路门店!$J:$J,"小米体验店")</f>
        <v>0</v>
      </c>
      <c r="AD985" s="99">
        <f>COUNTIFS(通讯通路门店!$S:$S,$G985,通讯通路门店!$J:$J,"苹果体验店")</f>
        <v>0</v>
      </c>
      <c r="AE985" s="99">
        <f>COUNTIFS(通讯通路门店!$S:$S,$G985,通讯通路门店!$J:$J,"其他品牌专卖店")</f>
        <v>0</v>
      </c>
      <c r="AF985" s="99">
        <f>SUMIFS(通讯通路门店!$BI:$BI,通讯通路门店!$S:$S,$G985)</f>
        <v>0</v>
      </c>
      <c r="AG985" s="99">
        <f>SUMIFS(通讯通路门店!$BH:$BH,通讯通路门店!$S:$S,$G985)</f>
        <v>0</v>
      </c>
      <c r="AH985" s="99">
        <f t="shared" si="76"/>
        <v>0</v>
      </c>
      <c r="AI985" s="99">
        <f>SUMIFS(通讯通路门店!$BB:$BB,通讯通路门店!$S:$S,$G985)</f>
        <v>0</v>
      </c>
      <c r="AJ985" s="99">
        <f>SUMIFS(通讯通路门店!$BE:$BE,通讯通路门店!$S:$S,$G985)</f>
        <v>0</v>
      </c>
      <c r="AK985" s="99">
        <f>SUMIFS(通讯通路门店!$BG:$BG,通讯通路门店!$S:$S,$G985)</f>
        <v>0</v>
      </c>
      <c r="AL985" s="99">
        <f>SUMIFS(通讯通路门店!$BC:$BC,通讯通路门店!$S:$S,$G985)</f>
        <v>0</v>
      </c>
      <c r="AM985" s="99">
        <f>SUMIFS(通讯通路门店!$BD:$BD,通讯通路门店!$S:$S,$G985)</f>
        <v>0</v>
      </c>
      <c r="AN985" s="99">
        <f>SUMIFS(通讯通路门店!$BF:$BF,通讯通路门店!$S:$S,$G985)</f>
        <v>0</v>
      </c>
      <c r="AO985" s="99">
        <f t="shared" si="77"/>
        <v>0</v>
      </c>
      <c r="AP985" s="99">
        <f>SUMIFS(通讯通路门店!$K:$K,通讯通路门店!$S:$S,$G985)</f>
        <v>0</v>
      </c>
      <c r="AQ985" s="83"/>
      <c r="AR985" s="99">
        <f>SUMIFS(通讯通路门店!$T:$T,通讯通路门店!$S:$S,$G985)</f>
        <v>0</v>
      </c>
      <c r="AS985" s="99">
        <f>SUMIFS(通讯通路门店!$U:$U,通讯通路门店!$S:$S,$G985)</f>
        <v>0</v>
      </c>
      <c r="AT985" s="99">
        <f>SUMIFS(通讯通路门店!$V:$V,通讯通路门店!$S:$S,$G985)</f>
        <v>0</v>
      </c>
      <c r="AU985" s="99">
        <f>SUMIFS(通讯通路门店!$W:$W,通讯通路门店!$S:$S,$G985)</f>
        <v>0</v>
      </c>
      <c r="AV985" s="99">
        <f>SUMIFS(通讯通路门店!$Z:$Z,通讯通路门店!$S:$S,$G985)</f>
        <v>0</v>
      </c>
      <c r="AW985" s="99">
        <f>SUMIFS(通讯通路门店!$AB:$AB,通讯通路门店!$S:$S,$G985)</f>
        <v>0</v>
      </c>
      <c r="AX985" s="99">
        <f>SUMIFS(通讯通路门店!$X:$X,通讯通路门店!$S:$S,$G985)</f>
        <v>0</v>
      </c>
      <c r="AY985" s="99">
        <f>SUMIFS(通讯通路门店!$Y:$Y,通讯通路门店!$S:$S,$G985)</f>
        <v>0</v>
      </c>
      <c r="AZ985" s="99">
        <f>SUMIFS(通讯通路门店!$AA:$AA,通讯通路门店!$S:$S,$G985)</f>
        <v>0</v>
      </c>
      <c r="BA985" s="99">
        <f t="shared" si="78"/>
        <v>0</v>
      </c>
      <c r="BB985" s="99">
        <f t="shared" si="79"/>
        <v>0</v>
      </c>
      <c r="BC985" s="99">
        <f>SUMIFS(通讯通路门店!$W:$W,通讯通路门店!$S:$S,$G985,通讯通路门店!$J:$J,"荣耀体验店")+SUMIFS(通讯通路门店!$W:$W,通讯通路门店!$S:$S,$G985,通讯通路门店!$J:$J,"荣耀授权专卖店")</f>
        <v>0</v>
      </c>
      <c r="BD985" s="99">
        <f>SUMIFS(通讯通路门店!$Z:$Z,通讯通路门店!$S:$S,$G985,通讯通路门店!$J:$J,"VIVO体验店")</f>
        <v>0</v>
      </c>
      <c r="BE985" s="99">
        <f>SUMIFS(通讯通路门店!$AB:$AB,通讯通路门店!$S:$S,$G985,通讯通路门店!$J:$J,"OPPO体验店")</f>
        <v>0</v>
      </c>
      <c r="BF985" s="99">
        <f>SUMIFS(通讯通路门店!$X:$X,通讯通路门店!$S:$S,$G985,通讯通路门店!$J:$J,"华为授权体验店")+SUMIFS(通讯通路门店!$AA:$AA,通讯通路门店!$S:$S,$G985,通讯通路门店!$J:$J,"华为堡垒店")</f>
        <v>0</v>
      </c>
      <c r="BG985" s="99">
        <f>SUMIFS(通讯通路门店!$Y:$Y,通讯通路门店!$S:$S,$G985,通讯通路门店!$J:$J,"小米体验店")</f>
        <v>0</v>
      </c>
      <c r="BH985" s="99">
        <f>SUMIFS(通讯通路门店!$AA:$AA,通讯通路门店!$S:$S,$G985,通讯通路门店!$J:$J,"苹果体验店")</f>
        <v>0</v>
      </c>
      <c r="BI985" s="99">
        <f>SUMIFS(通讯通路门店!$K:$K,通讯通路门店!$S:$S,$G985,通讯通路门店!$J:$J,"其他品牌专卖店")</f>
        <v>0</v>
      </c>
      <c r="BJ985" s="99">
        <f>SUMIFS(通讯通路门店!$AC:$AC,通讯通路门店!$S:$S,$G985)</f>
        <v>0</v>
      </c>
      <c r="BK985" s="99">
        <f>SUMIFS(通讯通路门店!$AD:$AD,通讯通路门店!$S:$S,$G985)</f>
        <v>0</v>
      </c>
      <c r="BL985" s="99">
        <f>SUMIFS(通讯通路门店!$AE:$AE,通讯通路门店!$S:$S,$G985)</f>
        <v>0</v>
      </c>
      <c r="BM985" s="99">
        <f>SUMIFS(通讯通路门店!$AF:$AF,通讯通路门店!$S:$S,$G985)</f>
        <v>0</v>
      </c>
      <c r="BN985" s="99">
        <f>SUMIFS(通讯通路门店!$AG:$AG,通讯通路门店!$S:$S,$G985)</f>
        <v>0</v>
      </c>
      <c r="BO985" s="99">
        <f>SUMIFS(通讯通路门店!$AH:$AH,通讯通路门店!$S:$S,$G985)</f>
        <v>0</v>
      </c>
      <c r="BP985" s="99">
        <f>SUMIFS(通讯通路门店!$AI:$AI,通讯通路门店!$S:$S,$G985)</f>
        <v>0</v>
      </c>
      <c r="BQ985" s="83"/>
    </row>
    <row r="986" spans="1:69">
      <c r="A986" s="99" t="str">
        <f>IFERROR(_xlfn.XLOOKUP($G986,通讯通路门店!$S$4:$S$993933,通讯通路门店!$A$4:$A$993933,0,0),"")</f>
        <v>海南省</v>
      </c>
      <c r="B986" s="99" t="str">
        <f>IFERROR(_xlfn.XLOOKUP($G986,通讯通路门店!$S$4:$S$993933,通讯通路门店!$B$4:$B$993933,0,0),"")</f>
        <v>昌江黎族自治县</v>
      </c>
      <c r="C986" s="99" t="str">
        <f>IFERROR(_xlfn.XLOOKUP($G986,通讯通路门店!$S$4:$S$993933,通讯通路门店!$C$4:$C$993933,0,0),"")</f>
        <v>昌江黎族自治县</v>
      </c>
      <c r="D986" s="99" t="str">
        <f>IFERROR(_xlfn.XLOOKUP($G986,通讯通路门店!$S$4:$S$993933,通讯通路门店!$D$4:$D$993933,0,0),"")</f>
        <v>叉河镇</v>
      </c>
      <c r="E986" s="83"/>
      <c r="F986" s="83"/>
      <c r="G986" s="101"/>
      <c r="H986" s="102">
        <f>IFERROR(_xlfn.XLOOKUP($G986,通讯通路门店!$S$4:$S$993933,通讯通路门店!$R$4:$R$993933,0,0),"")</f>
        <v>0</v>
      </c>
      <c r="I986" s="83"/>
      <c r="J986" s="83"/>
      <c r="K986" s="83"/>
      <c r="L986" s="83"/>
      <c r="M986" s="83"/>
      <c r="N986" s="83"/>
      <c r="O986" s="83"/>
      <c r="P986" s="83"/>
      <c r="Q986" s="83"/>
      <c r="R986" s="83"/>
      <c r="S986" s="83"/>
      <c r="T986" s="83"/>
      <c r="U986" s="99">
        <f>COUNTIF(通讯通路门店!$S:$S,$G986)</f>
        <v>0</v>
      </c>
      <c r="V986" s="99">
        <f>COUNTIFS(通讯通路门店!$S:$S,$G986,通讯通路门店!$J:$J,"综合卖场")</f>
        <v>0</v>
      </c>
      <c r="W986" s="99">
        <f>SUMIFS(通讯通路门店!$AJ:$AJ,通讯通路门店!$S:$S,通讯客户沙盘!$G986)</f>
        <v>0</v>
      </c>
      <c r="X986" s="99">
        <f t="shared" si="75"/>
        <v>0</v>
      </c>
      <c r="Y986" s="99">
        <f>COUNTIFS(通讯通路门店!$S:$S,$G986,通讯通路门店!$J:$J,"荣耀体验店")+COUNTIFS(通讯通路门店!$S:$S,$G986,通讯通路门店!$J:$J,"荣耀授权专卖店")</f>
        <v>0</v>
      </c>
      <c r="Z986" s="99">
        <f>COUNTIFS(通讯通路门店!$S:$S,$G986,通讯通路门店!$J:$J,"VIVO体验店")</f>
        <v>0</v>
      </c>
      <c r="AA986" s="99">
        <f>COUNTIFS(通讯通路门店!$S:$S,$G986,通讯通路门店!$J:$J,"OPPO体验店")</f>
        <v>0</v>
      </c>
      <c r="AB986" s="99">
        <f>COUNTIFS(通讯通路门店!$S:$S,$G986,通讯通路门店!$J:$J,"华为授权体验店")+COUNTIFS(通讯通路门店!$S:$S,$G986,通讯通路门店!$J:$J,"华为堡垒店")</f>
        <v>0</v>
      </c>
      <c r="AC986" s="99">
        <f>COUNTIFS(通讯通路门店!$S:$S,$G986,通讯通路门店!$J:$J,"小米体验店")</f>
        <v>0</v>
      </c>
      <c r="AD986" s="99">
        <f>COUNTIFS(通讯通路门店!$S:$S,$G986,通讯通路门店!$J:$J,"苹果体验店")</f>
        <v>0</v>
      </c>
      <c r="AE986" s="99">
        <f>COUNTIFS(通讯通路门店!$S:$S,$G986,通讯通路门店!$J:$J,"其他品牌专卖店")</f>
        <v>0</v>
      </c>
      <c r="AF986" s="99">
        <f>SUMIFS(通讯通路门店!$BI:$BI,通讯通路门店!$S:$S,$G986)</f>
        <v>0</v>
      </c>
      <c r="AG986" s="99">
        <f>SUMIFS(通讯通路门店!$BH:$BH,通讯通路门店!$S:$S,$G986)</f>
        <v>0</v>
      </c>
      <c r="AH986" s="99">
        <f t="shared" si="76"/>
        <v>0</v>
      </c>
      <c r="AI986" s="99">
        <f>SUMIFS(通讯通路门店!$BB:$BB,通讯通路门店!$S:$S,$G986)</f>
        <v>0</v>
      </c>
      <c r="AJ986" s="99">
        <f>SUMIFS(通讯通路门店!$BE:$BE,通讯通路门店!$S:$S,$G986)</f>
        <v>0</v>
      </c>
      <c r="AK986" s="99">
        <f>SUMIFS(通讯通路门店!$BG:$BG,通讯通路门店!$S:$S,$G986)</f>
        <v>0</v>
      </c>
      <c r="AL986" s="99">
        <f>SUMIFS(通讯通路门店!$BC:$BC,通讯通路门店!$S:$S,$G986)</f>
        <v>0</v>
      </c>
      <c r="AM986" s="99">
        <f>SUMIFS(通讯通路门店!$BD:$BD,通讯通路门店!$S:$S,$G986)</f>
        <v>0</v>
      </c>
      <c r="AN986" s="99">
        <f>SUMIFS(通讯通路门店!$BF:$BF,通讯通路门店!$S:$S,$G986)</f>
        <v>0</v>
      </c>
      <c r="AO986" s="99">
        <f t="shared" si="77"/>
        <v>0</v>
      </c>
      <c r="AP986" s="99">
        <f>SUMIFS(通讯通路门店!$K:$K,通讯通路门店!$S:$S,$G986)</f>
        <v>0</v>
      </c>
      <c r="AQ986" s="83"/>
      <c r="AR986" s="99">
        <f>SUMIFS(通讯通路门店!$T:$T,通讯通路门店!$S:$S,$G986)</f>
        <v>0</v>
      </c>
      <c r="AS986" s="99">
        <f>SUMIFS(通讯通路门店!$U:$U,通讯通路门店!$S:$S,$G986)</f>
        <v>0</v>
      </c>
      <c r="AT986" s="99">
        <f>SUMIFS(通讯通路门店!$V:$V,通讯通路门店!$S:$S,$G986)</f>
        <v>0</v>
      </c>
      <c r="AU986" s="99">
        <f>SUMIFS(通讯通路门店!$W:$W,通讯通路门店!$S:$S,$G986)</f>
        <v>0</v>
      </c>
      <c r="AV986" s="99">
        <f>SUMIFS(通讯通路门店!$Z:$Z,通讯通路门店!$S:$S,$G986)</f>
        <v>0</v>
      </c>
      <c r="AW986" s="99">
        <f>SUMIFS(通讯通路门店!$AB:$AB,通讯通路门店!$S:$S,$G986)</f>
        <v>0</v>
      </c>
      <c r="AX986" s="99">
        <f>SUMIFS(通讯通路门店!$X:$X,通讯通路门店!$S:$S,$G986)</f>
        <v>0</v>
      </c>
      <c r="AY986" s="99">
        <f>SUMIFS(通讯通路门店!$Y:$Y,通讯通路门店!$S:$S,$G986)</f>
        <v>0</v>
      </c>
      <c r="AZ986" s="99">
        <f>SUMIFS(通讯通路门店!$AA:$AA,通讯通路门店!$S:$S,$G986)</f>
        <v>0</v>
      </c>
      <c r="BA986" s="99">
        <f t="shared" si="78"/>
        <v>0</v>
      </c>
      <c r="BB986" s="99">
        <f t="shared" si="79"/>
        <v>0</v>
      </c>
      <c r="BC986" s="99">
        <f>SUMIFS(通讯通路门店!$W:$W,通讯通路门店!$S:$S,$G986,通讯通路门店!$J:$J,"荣耀体验店")+SUMIFS(通讯通路门店!$W:$W,通讯通路门店!$S:$S,$G986,通讯通路门店!$J:$J,"荣耀授权专卖店")</f>
        <v>0</v>
      </c>
      <c r="BD986" s="99">
        <f>SUMIFS(通讯通路门店!$Z:$Z,通讯通路门店!$S:$S,$G986,通讯通路门店!$J:$J,"VIVO体验店")</f>
        <v>0</v>
      </c>
      <c r="BE986" s="99">
        <f>SUMIFS(通讯通路门店!$AB:$AB,通讯通路门店!$S:$S,$G986,通讯通路门店!$J:$J,"OPPO体验店")</f>
        <v>0</v>
      </c>
      <c r="BF986" s="99">
        <f>SUMIFS(通讯通路门店!$X:$X,通讯通路门店!$S:$S,$G986,通讯通路门店!$J:$J,"华为授权体验店")+SUMIFS(通讯通路门店!$AA:$AA,通讯通路门店!$S:$S,$G986,通讯通路门店!$J:$J,"华为堡垒店")</f>
        <v>0</v>
      </c>
      <c r="BG986" s="99">
        <f>SUMIFS(通讯通路门店!$Y:$Y,通讯通路门店!$S:$S,$G986,通讯通路门店!$J:$J,"小米体验店")</f>
        <v>0</v>
      </c>
      <c r="BH986" s="99">
        <f>SUMIFS(通讯通路门店!$AA:$AA,通讯通路门店!$S:$S,$G986,通讯通路门店!$J:$J,"苹果体验店")</f>
        <v>0</v>
      </c>
      <c r="BI986" s="99">
        <f>SUMIFS(通讯通路门店!$K:$K,通讯通路门店!$S:$S,$G986,通讯通路门店!$J:$J,"其他品牌专卖店")</f>
        <v>0</v>
      </c>
      <c r="BJ986" s="99">
        <f>SUMIFS(通讯通路门店!$AC:$AC,通讯通路门店!$S:$S,$G986)</f>
        <v>0</v>
      </c>
      <c r="BK986" s="99">
        <f>SUMIFS(通讯通路门店!$AD:$AD,通讯通路门店!$S:$S,$G986)</f>
        <v>0</v>
      </c>
      <c r="BL986" s="99">
        <f>SUMIFS(通讯通路门店!$AE:$AE,通讯通路门店!$S:$S,$G986)</f>
        <v>0</v>
      </c>
      <c r="BM986" s="99">
        <f>SUMIFS(通讯通路门店!$AF:$AF,通讯通路门店!$S:$S,$G986)</f>
        <v>0</v>
      </c>
      <c r="BN986" s="99">
        <f>SUMIFS(通讯通路门店!$AG:$AG,通讯通路门店!$S:$S,$G986)</f>
        <v>0</v>
      </c>
      <c r="BO986" s="99">
        <f>SUMIFS(通讯通路门店!$AH:$AH,通讯通路门店!$S:$S,$G986)</f>
        <v>0</v>
      </c>
      <c r="BP986" s="99">
        <f>SUMIFS(通讯通路门店!$AI:$AI,通讯通路门店!$S:$S,$G986)</f>
        <v>0</v>
      </c>
      <c r="BQ986" s="83"/>
    </row>
    <row r="987" spans="1:69">
      <c r="A987" s="99" t="str">
        <f>IFERROR(_xlfn.XLOOKUP($G987,通讯通路门店!$S$4:$S$993933,通讯通路门店!$A$4:$A$993933,0,0),"")</f>
        <v>海南省</v>
      </c>
      <c r="B987" s="99" t="str">
        <f>IFERROR(_xlfn.XLOOKUP($G987,通讯通路门店!$S$4:$S$993933,通讯通路门店!$B$4:$B$993933,0,0),"")</f>
        <v>昌江黎族自治县</v>
      </c>
      <c r="C987" s="99" t="str">
        <f>IFERROR(_xlfn.XLOOKUP($G987,通讯通路门店!$S$4:$S$993933,通讯通路门店!$C$4:$C$993933,0,0),"")</f>
        <v>昌江黎族自治县</v>
      </c>
      <c r="D987" s="99" t="str">
        <f>IFERROR(_xlfn.XLOOKUP($G987,通讯通路门店!$S$4:$S$993933,通讯通路门店!$D$4:$D$993933,0,0),"")</f>
        <v>叉河镇</v>
      </c>
      <c r="E987" s="83"/>
      <c r="F987" s="83"/>
      <c r="G987" s="101"/>
      <c r="H987" s="102">
        <f>IFERROR(_xlfn.XLOOKUP($G987,通讯通路门店!$S$4:$S$993933,通讯通路门店!$R$4:$R$993933,0,0),"")</f>
        <v>0</v>
      </c>
      <c r="I987" s="83"/>
      <c r="J987" s="83"/>
      <c r="K987" s="83"/>
      <c r="L987" s="83"/>
      <c r="M987" s="83"/>
      <c r="N987" s="83"/>
      <c r="O987" s="83"/>
      <c r="P987" s="83"/>
      <c r="Q987" s="83"/>
      <c r="R987" s="83"/>
      <c r="S987" s="83"/>
      <c r="T987" s="83"/>
      <c r="U987" s="99">
        <f>COUNTIF(通讯通路门店!$S:$S,$G987)</f>
        <v>0</v>
      </c>
      <c r="V987" s="99">
        <f>COUNTIFS(通讯通路门店!$S:$S,$G987,通讯通路门店!$J:$J,"综合卖场")</f>
        <v>0</v>
      </c>
      <c r="W987" s="99">
        <f>SUMIFS(通讯通路门店!$AJ:$AJ,通讯通路门店!$S:$S,通讯客户沙盘!$G987)</f>
        <v>0</v>
      </c>
      <c r="X987" s="99">
        <f t="shared" si="75"/>
        <v>0</v>
      </c>
      <c r="Y987" s="99">
        <f>COUNTIFS(通讯通路门店!$S:$S,$G987,通讯通路门店!$J:$J,"荣耀体验店")+COUNTIFS(通讯通路门店!$S:$S,$G987,通讯通路门店!$J:$J,"荣耀授权专卖店")</f>
        <v>0</v>
      </c>
      <c r="Z987" s="99">
        <f>COUNTIFS(通讯通路门店!$S:$S,$G987,通讯通路门店!$J:$J,"VIVO体验店")</f>
        <v>0</v>
      </c>
      <c r="AA987" s="99">
        <f>COUNTIFS(通讯通路门店!$S:$S,$G987,通讯通路门店!$J:$J,"OPPO体验店")</f>
        <v>0</v>
      </c>
      <c r="AB987" s="99">
        <f>COUNTIFS(通讯通路门店!$S:$S,$G987,通讯通路门店!$J:$J,"华为授权体验店")+COUNTIFS(通讯通路门店!$S:$S,$G987,通讯通路门店!$J:$J,"华为堡垒店")</f>
        <v>0</v>
      </c>
      <c r="AC987" s="99">
        <f>COUNTIFS(通讯通路门店!$S:$S,$G987,通讯通路门店!$J:$J,"小米体验店")</f>
        <v>0</v>
      </c>
      <c r="AD987" s="99">
        <f>COUNTIFS(通讯通路门店!$S:$S,$G987,通讯通路门店!$J:$J,"苹果体验店")</f>
        <v>0</v>
      </c>
      <c r="AE987" s="99">
        <f>COUNTIFS(通讯通路门店!$S:$S,$G987,通讯通路门店!$J:$J,"其他品牌专卖店")</f>
        <v>0</v>
      </c>
      <c r="AF987" s="99">
        <f>SUMIFS(通讯通路门店!$BI:$BI,通讯通路门店!$S:$S,$G987)</f>
        <v>0</v>
      </c>
      <c r="AG987" s="99">
        <f>SUMIFS(通讯通路门店!$BH:$BH,通讯通路门店!$S:$S,$G987)</f>
        <v>0</v>
      </c>
      <c r="AH987" s="99">
        <f t="shared" si="76"/>
        <v>0</v>
      </c>
      <c r="AI987" s="99">
        <f>SUMIFS(通讯通路门店!$BB:$BB,通讯通路门店!$S:$S,$G987)</f>
        <v>0</v>
      </c>
      <c r="AJ987" s="99">
        <f>SUMIFS(通讯通路门店!$BE:$BE,通讯通路门店!$S:$S,$G987)</f>
        <v>0</v>
      </c>
      <c r="AK987" s="99">
        <f>SUMIFS(通讯通路门店!$BG:$BG,通讯通路门店!$S:$S,$G987)</f>
        <v>0</v>
      </c>
      <c r="AL987" s="99">
        <f>SUMIFS(通讯通路门店!$BC:$BC,通讯通路门店!$S:$S,$G987)</f>
        <v>0</v>
      </c>
      <c r="AM987" s="99">
        <f>SUMIFS(通讯通路门店!$BD:$BD,通讯通路门店!$S:$S,$G987)</f>
        <v>0</v>
      </c>
      <c r="AN987" s="99">
        <f>SUMIFS(通讯通路门店!$BF:$BF,通讯通路门店!$S:$S,$G987)</f>
        <v>0</v>
      </c>
      <c r="AO987" s="99">
        <f t="shared" si="77"/>
        <v>0</v>
      </c>
      <c r="AP987" s="99">
        <f>SUMIFS(通讯通路门店!$K:$K,通讯通路门店!$S:$S,$G987)</f>
        <v>0</v>
      </c>
      <c r="AQ987" s="83"/>
      <c r="AR987" s="99">
        <f>SUMIFS(通讯通路门店!$T:$T,通讯通路门店!$S:$S,$G987)</f>
        <v>0</v>
      </c>
      <c r="AS987" s="99">
        <f>SUMIFS(通讯通路门店!$U:$U,通讯通路门店!$S:$S,$G987)</f>
        <v>0</v>
      </c>
      <c r="AT987" s="99">
        <f>SUMIFS(通讯通路门店!$V:$V,通讯通路门店!$S:$S,$G987)</f>
        <v>0</v>
      </c>
      <c r="AU987" s="99">
        <f>SUMIFS(通讯通路门店!$W:$W,通讯通路门店!$S:$S,$G987)</f>
        <v>0</v>
      </c>
      <c r="AV987" s="99">
        <f>SUMIFS(通讯通路门店!$Z:$Z,通讯通路门店!$S:$S,$G987)</f>
        <v>0</v>
      </c>
      <c r="AW987" s="99">
        <f>SUMIFS(通讯通路门店!$AB:$AB,通讯通路门店!$S:$S,$G987)</f>
        <v>0</v>
      </c>
      <c r="AX987" s="99">
        <f>SUMIFS(通讯通路门店!$X:$X,通讯通路门店!$S:$S,$G987)</f>
        <v>0</v>
      </c>
      <c r="AY987" s="99">
        <f>SUMIFS(通讯通路门店!$Y:$Y,通讯通路门店!$S:$S,$G987)</f>
        <v>0</v>
      </c>
      <c r="AZ987" s="99">
        <f>SUMIFS(通讯通路门店!$AA:$AA,通讯通路门店!$S:$S,$G987)</f>
        <v>0</v>
      </c>
      <c r="BA987" s="99">
        <f t="shared" si="78"/>
        <v>0</v>
      </c>
      <c r="BB987" s="99">
        <f t="shared" si="79"/>
        <v>0</v>
      </c>
      <c r="BC987" s="99">
        <f>SUMIFS(通讯通路门店!$W:$W,通讯通路门店!$S:$S,$G987,通讯通路门店!$J:$J,"荣耀体验店")+SUMIFS(通讯通路门店!$W:$W,通讯通路门店!$S:$S,$G987,通讯通路门店!$J:$J,"荣耀授权专卖店")</f>
        <v>0</v>
      </c>
      <c r="BD987" s="99">
        <f>SUMIFS(通讯通路门店!$Z:$Z,通讯通路门店!$S:$S,$G987,通讯通路门店!$J:$J,"VIVO体验店")</f>
        <v>0</v>
      </c>
      <c r="BE987" s="99">
        <f>SUMIFS(通讯通路门店!$AB:$AB,通讯通路门店!$S:$S,$G987,通讯通路门店!$J:$J,"OPPO体验店")</f>
        <v>0</v>
      </c>
      <c r="BF987" s="99">
        <f>SUMIFS(通讯通路门店!$X:$X,通讯通路门店!$S:$S,$G987,通讯通路门店!$J:$J,"华为授权体验店")+SUMIFS(通讯通路门店!$AA:$AA,通讯通路门店!$S:$S,$G987,通讯通路门店!$J:$J,"华为堡垒店")</f>
        <v>0</v>
      </c>
      <c r="BG987" s="99">
        <f>SUMIFS(通讯通路门店!$Y:$Y,通讯通路门店!$S:$S,$G987,通讯通路门店!$J:$J,"小米体验店")</f>
        <v>0</v>
      </c>
      <c r="BH987" s="99">
        <f>SUMIFS(通讯通路门店!$AA:$AA,通讯通路门店!$S:$S,$G987,通讯通路门店!$J:$J,"苹果体验店")</f>
        <v>0</v>
      </c>
      <c r="BI987" s="99">
        <f>SUMIFS(通讯通路门店!$K:$K,通讯通路门店!$S:$S,$G987,通讯通路门店!$J:$J,"其他品牌专卖店")</f>
        <v>0</v>
      </c>
      <c r="BJ987" s="99">
        <f>SUMIFS(通讯通路门店!$AC:$AC,通讯通路门店!$S:$S,$G987)</f>
        <v>0</v>
      </c>
      <c r="BK987" s="99">
        <f>SUMIFS(通讯通路门店!$AD:$AD,通讯通路门店!$S:$S,$G987)</f>
        <v>0</v>
      </c>
      <c r="BL987" s="99">
        <f>SUMIFS(通讯通路门店!$AE:$AE,通讯通路门店!$S:$S,$G987)</f>
        <v>0</v>
      </c>
      <c r="BM987" s="99">
        <f>SUMIFS(通讯通路门店!$AF:$AF,通讯通路门店!$S:$S,$G987)</f>
        <v>0</v>
      </c>
      <c r="BN987" s="99">
        <f>SUMIFS(通讯通路门店!$AG:$AG,通讯通路门店!$S:$S,$G987)</f>
        <v>0</v>
      </c>
      <c r="BO987" s="99">
        <f>SUMIFS(通讯通路门店!$AH:$AH,通讯通路门店!$S:$S,$G987)</f>
        <v>0</v>
      </c>
      <c r="BP987" s="99">
        <f>SUMIFS(通讯通路门店!$AI:$AI,通讯通路门店!$S:$S,$G987)</f>
        <v>0</v>
      </c>
      <c r="BQ987" s="83"/>
    </row>
    <row r="988" spans="1:69">
      <c r="A988" s="99" t="str">
        <f>IFERROR(_xlfn.XLOOKUP($G988,通讯通路门店!$S$4:$S$993933,通讯通路门店!$A$4:$A$993933,0,0),"")</f>
        <v>海南省</v>
      </c>
      <c r="B988" s="99" t="str">
        <f>IFERROR(_xlfn.XLOOKUP($G988,通讯通路门店!$S$4:$S$993933,通讯通路门店!$B$4:$B$993933,0,0),"")</f>
        <v>昌江黎族自治县</v>
      </c>
      <c r="C988" s="99" t="str">
        <f>IFERROR(_xlfn.XLOOKUP($G988,通讯通路门店!$S$4:$S$993933,通讯通路门店!$C$4:$C$993933,0,0),"")</f>
        <v>昌江黎族自治县</v>
      </c>
      <c r="D988" s="99" t="str">
        <f>IFERROR(_xlfn.XLOOKUP($G988,通讯通路门店!$S$4:$S$993933,通讯通路门店!$D$4:$D$993933,0,0),"")</f>
        <v>叉河镇</v>
      </c>
      <c r="E988" s="83"/>
      <c r="F988" s="83"/>
      <c r="G988" s="101"/>
      <c r="H988" s="102">
        <f>IFERROR(_xlfn.XLOOKUP($G988,通讯通路门店!$S$4:$S$993933,通讯通路门店!$R$4:$R$993933,0,0),"")</f>
        <v>0</v>
      </c>
      <c r="I988" s="83"/>
      <c r="J988" s="83"/>
      <c r="K988" s="83"/>
      <c r="L988" s="83"/>
      <c r="M988" s="83"/>
      <c r="N988" s="83"/>
      <c r="O988" s="83"/>
      <c r="P988" s="83"/>
      <c r="Q988" s="83"/>
      <c r="R988" s="83"/>
      <c r="S988" s="83"/>
      <c r="T988" s="83"/>
      <c r="U988" s="99">
        <f>COUNTIF(通讯通路门店!$S:$S,$G988)</f>
        <v>0</v>
      </c>
      <c r="V988" s="99">
        <f>COUNTIFS(通讯通路门店!$S:$S,$G988,通讯通路门店!$J:$J,"综合卖场")</f>
        <v>0</v>
      </c>
      <c r="W988" s="99">
        <f>SUMIFS(通讯通路门店!$AJ:$AJ,通讯通路门店!$S:$S,通讯客户沙盘!$G988)</f>
        <v>0</v>
      </c>
      <c r="X988" s="99">
        <f t="shared" si="75"/>
        <v>0</v>
      </c>
      <c r="Y988" s="99">
        <f>COUNTIFS(通讯通路门店!$S:$S,$G988,通讯通路门店!$J:$J,"荣耀体验店")+COUNTIFS(通讯通路门店!$S:$S,$G988,通讯通路门店!$J:$J,"荣耀授权专卖店")</f>
        <v>0</v>
      </c>
      <c r="Z988" s="99">
        <f>COUNTIFS(通讯通路门店!$S:$S,$G988,通讯通路门店!$J:$J,"VIVO体验店")</f>
        <v>0</v>
      </c>
      <c r="AA988" s="99">
        <f>COUNTIFS(通讯通路门店!$S:$S,$G988,通讯通路门店!$J:$J,"OPPO体验店")</f>
        <v>0</v>
      </c>
      <c r="AB988" s="99">
        <f>COUNTIFS(通讯通路门店!$S:$S,$G988,通讯通路门店!$J:$J,"华为授权体验店")+COUNTIFS(通讯通路门店!$S:$S,$G988,通讯通路门店!$J:$J,"华为堡垒店")</f>
        <v>0</v>
      </c>
      <c r="AC988" s="99">
        <f>COUNTIFS(通讯通路门店!$S:$S,$G988,通讯通路门店!$J:$J,"小米体验店")</f>
        <v>0</v>
      </c>
      <c r="AD988" s="99">
        <f>COUNTIFS(通讯通路门店!$S:$S,$G988,通讯通路门店!$J:$J,"苹果体验店")</f>
        <v>0</v>
      </c>
      <c r="AE988" s="99">
        <f>COUNTIFS(通讯通路门店!$S:$S,$G988,通讯通路门店!$J:$J,"其他品牌专卖店")</f>
        <v>0</v>
      </c>
      <c r="AF988" s="99">
        <f>SUMIFS(通讯通路门店!$BI:$BI,通讯通路门店!$S:$S,$G988)</f>
        <v>0</v>
      </c>
      <c r="AG988" s="99">
        <f>SUMIFS(通讯通路门店!$BH:$BH,通讯通路门店!$S:$S,$G988)</f>
        <v>0</v>
      </c>
      <c r="AH988" s="99">
        <f t="shared" si="76"/>
        <v>0</v>
      </c>
      <c r="AI988" s="99">
        <f>SUMIFS(通讯通路门店!$BB:$BB,通讯通路门店!$S:$S,$G988)</f>
        <v>0</v>
      </c>
      <c r="AJ988" s="99">
        <f>SUMIFS(通讯通路门店!$BE:$BE,通讯通路门店!$S:$S,$G988)</f>
        <v>0</v>
      </c>
      <c r="AK988" s="99">
        <f>SUMIFS(通讯通路门店!$BG:$BG,通讯通路门店!$S:$S,$G988)</f>
        <v>0</v>
      </c>
      <c r="AL988" s="99">
        <f>SUMIFS(通讯通路门店!$BC:$BC,通讯通路门店!$S:$S,$G988)</f>
        <v>0</v>
      </c>
      <c r="AM988" s="99">
        <f>SUMIFS(通讯通路门店!$BD:$BD,通讯通路门店!$S:$S,$G988)</f>
        <v>0</v>
      </c>
      <c r="AN988" s="99">
        <f>SUMIFS(通讯通路门店!$BF:$BF,通讯通路门店!$S:$S,$G988)</f>
        <v>0</v>
      </c>
      <c r="AO988" s="99">
        <f t="shared" si="77"/>
        <v>0</v>
      </c>
      <c r="AP988" s="99">
        <f>SUMIFS(通讯通路门店!$K:$K,通讯通路门店!$S:$S,$G988)</f>
        <v>0</v>
      </c>
      <c r="AQ988" s="83"/>
      <c r="AR988" s="99">
        <f>SUMIFS(通讯通路门店!$T:$T,通讯通路门店!$S:$S,$G988)</f>
        <v>0</v>
      </c>
      <c r="AS988" s="99">
        <f>SUMIFS(通讯通路门店!$U:$U,通讯通路门店!$S:$S,$G988)</f>
        <v>0</v>
      </c>
      <c r="AT988" s="99">
        <f>SUMIFS(通讯通路门店!$V:$V,通讯通路门店!$S:$S,$G988)</f>
        <v>0</v>
      </c>
      <c r="AU988" s="99">
        <f>SUMIFS(通讯通路门店!$W:$W,通讯通路门店!$S:$S,$G988)</f>
        <v>0</v>
      </c>
      <c r="AV988" s="99">
        <f>SUMIFS(通讯通路门店!$Z:$Z,通讯通路门店!$S:$S,$G988)</f>
        <v>0</v>
      </c>
      <c r="AW988" s="99">
        <f>SUMIFS(通讯通路门店!$AB:$AB,通讯通路门店!$S:$S,$G988)</f>
        <v>0</v>
      </c>
      <c r="AX988" s="99">
        <f>SUMIFS(通讯通路门店!$X:$X,通讯通路门店!$S:$S,$G988)</f>
        <v>0</v>
      </c>
      <c r="AY988" s="99">
        <f>SUMIFS(通讯通路门店!$Y:$Y,通讯通路门店!$S:$S,$G988)</f>
        <v>0</v>
      </c>
      <c r="AZ988" s="99">
        <f>SUMIFS(通讯通路门店!$AA:$AA,通讯通路门店!$S:$S,$G988)</f>
        <v>0</v>
      </c>
      <c r="BA988" s="99">
        <f t="shared" si="78"/>
        <v>0</v>
      </c>
      <c r="BB988" s="99">
        <f t="shared" si="79"/>
        <v>0</v>
      </c>
      <c r="BC988" s="99">
        <f>SUMIFS(通讯通路门店!$W:$W,通讯通路门店!$S:$S,$G988,通讯通路门店!$J:$J,"荣耀体验店")+SUMIFS(通讯通路门店!$W:$W,通讯通路门店!$S:$S,$G988,通讯通路门店!$J:$J,"荣耀授权专卖店")</f>
        <v>0</v>
      </c>
      <c r="BD988" s="99">
        <f>SUMIFS(通讯通路门店!$Z:$Z,通讯通路门店!$S:$S,$G988,通讯通路门店!$J:$J,"VIVO体验店")</f>
        <v>0</v>
      </c>
      <c r="BE988" s="99">
        <f>SUMIFS(通讯通路门店!$AB:$AB,通讯通路门店!$S:$S,$G988,通讯通路门店!$J:$J,"OPPO体验店")</f>
        <v>0</v>
      </c>
      <c r="BF988" s="99">
        <f>SUMIFS(通讯通路门店!$X:$X,通讯通路门店!$S:$S,$G988,通讯通路门店!$J:$J,"华为授权体验店")+SUMIFS(通讯通路门店!$AA:$AA,通讯通路门店!$S:$S,$G988,通讯通路门店!$J:$J,"华为堡垒店")</f>
        <v>0</v>
      </c>
      <c r="BG988" s="99">
        <f>SUMIFS(通讯通路门店!$Y:$Y,通讯通路门店!$S:$S,$G988,通讯通路门店!$J:$J,"小米体验店")</f>
        <v>0</v>
      </c>
      <c r="BH988" s="99">
        <f>SUMIFS(通讯通路门店!$AA:$AA,通讯通路门店!$S:$S,$G988,通讯通路门店!$J:$J,"苹果体验店")</f>
        <v>0</v>
      </c>
      <c r="BI988" s="99">
        <f>SUMIFS(通讯通路门店!$K:$K,通讯通路门店!$S:$S,$G988,通讯通路门店!$J:$J,"其他品牌专卖店")</f>
        <v>0</v>
      </c>
      <c r="BJ988" s="99">
        <f>SUMIFS(通讯通路门店!$AC:$AC,通讯通路门店!$S:$S,$G988)</f>
        <v>0</v>
      </c>
      <c r="BK988" s="99">
        <f>SUMIFS(通讯通路门店!$AD:$AD,通讯通路门店!$S:$S,$G988)</f>
        <v>0</v>
      </c>
      <c r="BL988" s="99">
        <f>SUMIFS(通讯通路门店!$AE:$AE,通讯通路门店!$S:$S,$G988)</f>
        <v>0</v>
      </c>
      <c r="BM988" s="99">
        <f>SUMIFS(通讯通路门店!$AF:$AF,通讯通路门店!$S:$S,$G988)</f>
        <v>0</v>
      </c>
      <c r="BN988" s="99">
        <f>SUMIFS(通讯通路门店!$AG:$AG,通讯通路门店!$S:$S,$G988)</f>
        <v>0</v>
      </c>
      <c r="BO988" s="99">
        <f>SUMIFS(通讯通路门店!$AH:$AH,通讯通路门店!$S:$S,$G988)</f>
        <v>0</v>
      </c>
      <c r="BP988" s="99">
        <f>SUMIFS(通讯通路门店!$AI:$AI,通讯通路门店!$S:$S,$G988)</f>
        <v>0</v>
      </c>
      <c r="BQ988" s="83"/>
    </row>
    <row r="989" spans="1:69">
      <c r="A989" s="99" t="str">
        <f>IFERROR(_xlfn.XLOOKUP($G989,通讯通路门店!$S$4:$S$993933,通讯通路门店!$A$4:$A$993933,0,0),"")</f>
        <v>海南省</v>
      </c>
      <c r="B989" s="99" t="str">
        <f>IFERROR(_xlfn.XLOOKUP($G989,通讯通路门店!$S$4:$S$993933,通讯通路门店!$B$4:$B$993933,0,0),"")</f>
        <v>昌江黎族自治县</v>
      </c>
      <c r="C989" s="99" t="str">
        <f>IFERROR(_xlfn.XLOOKUP($G989,通讯通路门店!$S$4:$S$993933,通讯通路门店!$C$4:$C$993933,0,0),"")</f>
        <v>昌江黎族自治县</v>
      </c>
      <c r="D989" s="99" t="str">
        <f>IFERROR(_xlfn.XLOOKUP($G989,通讯通路门店!$S$4:$S$993933,通讯通路门店!$D$4:$D$993933,0,0),"")</f>
        <v>叉河镇</v>
      </c>
      <c r="E989" s="83"/>
      <c r="F989" s="83"/>
      <c r="G989" s="101"/>
      <c r="H989" s="102">
        <f>IFERROR(_xlfn.XLOOKUP($G989,通讯通路门店!$S$4:$S$993933,通讯通路门店!$R$4:$R$993933,0,0),"")</f>
        <v>0</v>
      </c>
      <c r="I989" s="83"/>
      <c r="J989" s="83"/>
      <c r="K989" s="83"/>
      <c r="L989" s="83"/>
      <c r="M989" s="83"/>
      <c r="N989" s="83"/>
      <c r="O989" s="83"/>
      <c r="P989" s="83"/>
      <c r="Q989" s="83"/>
      <c r="R989" s="83"/>
      <c r="S989" s="83"/>
      <c r="T989" s="83"/>
      <c r="U989" s="99">
        <f>COUNTIF(通讯通路门店!$S:$S,$G989)</f>
        <v>0</v>
      </c>
      <c r="V989" s="99">
        <f>COUNTIFS(通讯通路门店!$S:$S,$G989,通讯通路门店!$J:$J,"综合卖场")</f>
        <v>0</v>
      </c>
      <c r="W989" s="99">
        <f>SUMIFS(通讯通路门店!$AJ:$AJ,通讯通路门店!$S:$S,通讯客户沙盘!$G989)</f>
        <v>0</v>
      </c>
      <c r="X989" s="99">
        <f t="shared" si="75"/>
        <v>0</v>
      </c>
      <c r="Y989" s="99">
        <f>COUNTIFS(通讯通路门店!$S:$S,$G989,通讯通路门店!$J:$J,"荣耀体验店")+COUNTIFS(通讯通路门店!$S:$S,$G989,通讯通路门店!$J:$J,"荣耀授权专卖店")</f>
        <v>0</v>
      </c>
      <c r="Z989" s="99">
        <f>COUNTIFS(通讯通路门店!$S:$S,$G989,通讯通路门店!$J:$J,"VIVO体验店")</f>
        <v>0</v>
      </c>
      <c r="AA989" s="99">
        <f>COUNTIFS(通讯通路门店!$S:$S,$G989,通讯通路门店!$J:$J,"OPPO体验店")</f>
        <v>0</v>
      </c>
      <c r="AB989" s="99">
        <f>COUNTIFS(通讯通路门店!$S:$S,$G989,通讯通路门店!$J:$J,"华为授权体验店")+COUNTIFS(通讯通路门店!$S:$S,$G989,通讯通路门店!$J:$J,"华为堡垒店")</f>
        <v>0</v>
      </c>
      <c r="AC989" s="99">
        <f>COUNTIFS(通讯通路门店!$S:$S,$G989,通讯通路门店!$J:$J,"小米体验店")</f>
        <v>0</v>
      </c>
      <c r="AD989" s="99">
        <f>COUNTIFS(通讯通路门店!$S:$S,$G989,通讯通路门店!$J:$J,"苹果体验店")</f>
        <v>0</v>
      </c>
      <c r="AE989" s="99">
        <f>COUNTIFS(通讯通路门店!$S:$S,$G989,通讯通路门店!$J:$J,"其他品牌专卖店")</f>
        <v>0</v>
      </c>
      <c r="AF989" s="99">
        <f>SUMIFS(通讯通路门店!$BI:$BI,通讯通路门店!$S:$S,$G989)</f>
        <v>0</v>
      </c>
      <c r="AG989" s="99">
        <f>SUMIFS(通讯通路门店!$BH:$BH,通讯通路门店!$S:$S,$G989)</f>
        <v>0</v>
      </c>
      <c r="AH989" s="99">
        <f t="shared" si="76"/>
        <v>0</v>
      </c>
      <c r="AI989" s="99">
        <f>SUMIFS(通讯通路门店!$BB:$BB,通讯通路门店!$S:$S,$G989)</f>
        <v>0</v>
      </c>
      <c r="AJ989" s="99">
        <f>SUMIFS(通讯通路门店!$BE:$BE,通讯通路门店!$S:$S,$G989)</f>
        <v>0</v>
      </c>
      <c r="AK989" s="99">
        <f>SUMIFS(通讯通路门店!$BG:$BG,通讯通路门店!$S:$S,$G989)</f>
        <v>0</v>
      </c>
      <c r="AL989" s="99">
        <f>SUMIFS(通讯通路门店!$BC:$BC,通讯通路门店!$S:$S,$G989)</f>
        <v>0</v>
      </c>
      <c r="AM989" s="99">
        <f>SUMIFS(通讯通路门店!$BD:$BD,通讯通路门店!$S:$S,$G989)</f>
        <v>0</v>
      </c>
      <c r="AN989" s="99">
        <f>SUMIFS(通讯通路门店!$BF:$BF,通讯通路门店!$S:$S,$G989)</f>
        <v>0</v>
      </c>
      <c r="AO989" s="99">
        <f t="shared" si="77"/>
        <v>0</v>
      </c>
      <c r="AP989" s="99">
        <f>SUMIFS(通讯通路门店!$K:$K,通讯通路门店!$S:$S,$G989)</f>
        <v>0</v>
      </c>
      <c r="AQ989" s="83"/>
      <c r="AR989" s="99">
        <f>SUMIFS(通讯通路门店!$T:$T,通讯通路门店!$S:$S,$G989)</f>
        <v>0</v>
      </c>
      <c r="AS989" s="99">
        <f>SUMIFS(通讯通路门店!$U:$U,通讯通路门店!$S:$S,$G989)</f>
        <v>0</v>
      </c>
      <c r="AT989" s="99">
        <f>SUMIFS(通讯通路门店!$V:$V,通讯通路门店!$S:$S,$G989)</f>
        <v>0</v>
      </c>
      <c r="AU989" s="99">
        <f>SUMIFS(通讯通路门店!$W:$W,通讯通路门店!$S:$S,$G989)</f>
        <v>0</v>
      </c>
      <c r="AV989" s="99">
        <f>SUMIFS(通讯通路门店!$Z:$Z,通讯通路门店!$S:$S,$G989)</f>
        <v>0</v>
      </c>
      <c r="AW989" s="99">
        <f>SUMIFS(通讯通路门店!$AB:$AB,通讯通路门店!$S:$S,$G989)</f>
        <v>0</v>
      </c>
      <c r="AX989" s="99">
        <f>SUMIFS(通讯通路门店!$X:$X,通讯通路门店!$S:$S,$G989)</f>
        <v>0</v>
      </c>
      <c r="AY989" s="99">
        <f>SUMIFS(通讯通路门店!$Y:$Y,通讯通路门店!$S:$S,$G989)</f>
        <v>0</v>
      </c>
      <c r="AZ989" s="99">
        <f>SUMIFS(通讯通路门店!$AA:$AA,通讯通路门店!$S:$S,$G989)</f>
        <v>0</v>
      </c>
      <c r="BA989" s="99">
        <f t="shared" si="78"/>
        <v>0</v>
      </c>
      <c r="BB989" s="99">
        <f t="shared" si="79"/>
        <v>0</v>
      </c>
      <c r="BC989" s="99">
        <f>SUMIFS(通讯通路门店!$W:$W,通讯通路门店!$S:$S,$G989,通讯通路门店!$J:$J,"荣耀体验店")+SUMIFS(通讯通路门店!$W:$W,通讯通路门店!$S:$S,$G989,通讯通路门店!$J:$J,"荣耀授权专卖店")</f>
        <v>0</v>
      </c>
      <c r="BD989" s="99">
        <f>SUMIFS(通讯通路门店!$Z:$Z,通讯通路门店!$S:$S,$G989,通讯通路门店!$J:$J,"VIVO体验店")</f>
        <v>0</v>
      </c>
      <c r="BE989" s="99">
        <f>SUMIFS(通讯通路门店!$AB:$AB,通讯通路门店!$S:$S,$G989,通讯通路门店!$J:$J,"OPPO体验店")</f>
        <v>0</v>
      </c>
      <c r="BF989" s="99">
        <f>SUMIFS(通讯通路门店!$X:$X,通讯通路门店!$S:$S,$G989,通讯通路门店!$J:$J,"华为授权体验店")+SUMIFS(通讯通路门店!$AA:$AA,通讯通路门店!$S:$S,$G989,通讯通路门店!$J:$J,"华为堡垒店")</f>
        <v>0</v>
      </c>
      <c r="BG989" s="99">
        <f>SUMIFS(通讯通路门店!$Y:$Y,通讯通路门店!$S:$S,$G989,通讯通路门店!$J:$J,"小米体验店")</f>
        <v>0</v>
      </c>
      <c r="BH989" s="99">
        <f>SUMIFS(通讯通路门店!$AA:$AA,通讯通路门店!$S:$S,$G989,通讯通路门店!$J:$J,"苹果体验店")</f>
        <v>0</v>
      </c>
      <c r="BI989" s="99">
        <f>SUMIFS(通讯通路门店!$K:$K,通讯通路门店!$S:$S,$G989,通讯通路门店!$J:$J,"其他品牌专卖店")</f>
        <v>0</v>
      </c>
      <c r="BJ989" s="99">
        <f>SUMIFS(通讯通路门店!$AC:$AC,通讯通路门店!$S:$S,$G989)</f>
        <v>0</v>
      </c>
      <c r="BK989" s="99">
        <f>SUMIFS(通讯通路门店!$AD:$AD,通讯通路门店!$S:$S,$G989)</f>
        <v>0</v>
      </c>
      <c r="BL989" s="99">
        <f>SUMIFS(通讯通路门店!$AE:$AE,通讯通路门店!$S:$S,$G989)</f>
        <v>0</v>
      </c>
      <c r="BM989" s="99">
        <f>SUMIFS(通讯通路门店!$AF:$AF,通讯通路门店!$S:$S,$G989)</f>
        <v>0</v>
      </c>
      <c r="BN989" s="99">
        <f>SUMIFS(通讯通路门店!$AG:$AG,通讯通路门店!$S:$S,$G989)</f>
        <v>0</v>
      </c>
      <c r="BO989" s="99">
        <f>SUMIFS(通讯通路门店!$AH:$AH,通讯通路门店!$S:$S,$G989)</f>
        <v>0</v>
      </c>
      <c r="BP989" s="99">
        <f>SUMIFS(通讯通路门店!$AI:$AI,通讯通路门店!$S:$S,$G989)</f>
        <v>0</v>
      </c>
      <c r="BQ989" s="83"/>
    </row>
    <row r="990" spans="1:69">
      <c r="A990" s="99" t="str">
        <f>IFERROR(_xlfn.XLOOKUP($G990,通讯通路门店!$S$4:$S$993933,通讯通路门店!$A$4:$A$993933,0,0),"")</f>
        <v>海南省</v>
      </c>
      <c r="B990" s="99" t="str">
        <f>IFERROR(_xlfn.XLOOKUP($G990,通讯通路门店!$S$4:$S$993933,通讯通路门店!$B$4:$B$993933,0,0),"")</f>
        <v>昌江黎族自治县</v>
      </c>
      <c r="C990" s="99" t="str">
        <f>IFERROR(_xlfn.XLOOKUP($G990,通讯通路门店!$S$4:$S$993933,通讯通路门店!$C$4:$C$993933,0,0),"")</f>
        <v>昌江黎族自治县</v>
      </c>
      <c r="D990" s="99" t="str">
        <f>IFERROR(_xlfn.XLOOKUP($G990,通讯通路门店!$S$4:$S$993933,通讯通路门店!$D$4:$D$993933,0,0),"")</f>
        <v>叉河镇</v>
      </c>
      <c r="E990" s="83"/>
      <c r="F990" s="83"/>
      <c r="G990" s="101"/>
      <c r="H990" s="102">
        <f>IFERROR(_xlfn.XLOOKUP($G990,通讯通路门店!$S$4:$S$993933,通讯通路门店!$R$4:$R$993933,0,0),"")</f>
        <v>0</v>
      </c>
      <c r="I990" s="83"/>
      <c r="J990" s="83"/>
      <c r="K990" s="83"/>
      <c r="L990" s="83"/>
      <c r="M990" s="83"/>
      <c r="N990" s="83"/>
      <c r="O990" s="83"/>
      <c r="P990" s="83"/>
      <c r="Q990" s="83"/>
      <c r="R990" s="83"/>
      <c r="S990" s="83"/>
      <c r="T990" s="83"/>
      <c r="U990" s="99">
        <f>COUNTIF(通讯通路门店!$S:$S,$G990)</f>
        <v>0</v>
      </c>
      <c r="V990" s="99">
        <f>COUNTIFS(通讯通路门店!$S:$S,$G990,通讯通路门店!$J:$J,"综合卖场")</f>
        <v>0</v>
      </c>
      <c r="W990" s="99">
        <f>SUMIFS(通讯通路门店!$AJ:$AJ,通讯通路门店!$S:$S,通讯客户沙盘!$G990)</f>
        <v>0</v>
      </c>
      <c r="X990" s="99">
        <f t="shared" si="75"/>
        <v>0</v>
      </c>
      <c r="Y990" s="99">
        <f>COUNTIFS(通讯通路门店!$S:$S,$G990,通讯通路门店!$J:$J,"荣耀体验店")+COUNTIFS(通讯通路门店!$S:$S,$G990,通讯通路门店!$J:$J,"荣耀授权专卖店")</f>
        <v>0</v>
      </c>
      <c r="Z990" s="99">
        <f>COUNTIFS(通讯通路门店!$S:$S,$G990,通讯通路门店!$J:$J,"VIVO体验店")</f>
        <v>0</v>
      </c>
      <c r="AA990" s="99">
        <f>COUNTIFS(通讯通路门店!$S:$S,$G990,通讯通路门店!$J:$J,"OPPO体验店")</f>
        <v>0</v>
      </c>
      <c r="AB990" s="99">
        <f>COUNTIFS(通讯通路门店!$S:$S,$G990,通讯通路门店!$J:$J,"华为授权体验店")+COUNTIFS(通讯通路门店!$S:$S,$G990,通讯通路门店!$J:$J,"华为堡垒店")</f>
        <v>0</v>
      </c>
      <c r="AC990" s="99">
        <f>COUNTIFS(通讯通路门店!$S:$S,$G990,通讯通路门店!$J:$J,"小米体验店")</f>
        <v>0</v>
      </c>
      <c r="AD990" s="99">
        <f>COUNTIFS(通讯通路门店!$S:$S,$G990,通讯通路门店!$J:$J,"苹果体验店")</f>
        <v>0</v>
      </c>
      <c r="AE990" s="99">
        <f>COUNTIFS(通讯通路门店!$S:$S,$G990,通讯通路门店!$J:$J,"其他品牌专卖店")</f>
        <v>0</v>
      </c>
      <c r="AF990" s="99">
        <f>SUMIFS(通讯通路门店!$BI:$BI,通讯通路门店!$S:$S,$G990)</f>
        <v>0</v>
      </c>
      <c r="AG990" s="99">
        <f>SUMIFS(通讯通路门店!$BH:$BH,通讯通路门店!$S:$S,$G990)</f>
        <v>0</v>
      </c>
      <c r="AH990" s="99">
        <f t="shared" si="76"/>
        <v>0</v>
      </c>
      <c r="AI990" s="99">
        <f>SUMIFS(通讯通路门店!$BB:$BB,通讯通路门店!$S:$S,$G990)</f>
        <v>0</v>
      </c>
      <c r="AJ990" s="99">
        <f>SUMIFS(通讯通路门店!$BE:$BE,通讯通路门店!$S:$S,$G990)</f>
        <v>0</v>
      </c>
      <c r="AK990" s="99">
        <f>SUMIFS(通讯通路门店!$BG:$BG,通讯通路门店!$S:$S,$G990)</f>
        <v>0</v>
      </c>
      <c r="AL990" s="99">
        <f>SUMIFS(通讯通路门店!$BC:$BC,通讯通路门店!$S:$S,$G990)</f>
        <v>0</v>
      </c>
      <c r="AM990" s="99">
        <f>SUMIFS(通讯通路门店!$BD:$BD,通讯通路门店!$S:$S,$G990)</f>
        <v>0</v>
      </c>
      <c r="AN990" s="99">
        <f>SUMIFS(通讯通路门店!$BF:$BF,通讯通路门店!$S:$S,$G990)</f>
        <v>0</v>
      </c>
      <c r="AO990" s="99">
        <f t="shared" si="77"/>
        <v>0</v>
      </c>
      <c r="AP990" s="99">
        <f>SUMIFS(通讯通路门店!$K:$K,通讯通路门店!$S:$S,$G990)</f>
        <v>0</v>
      </c>
      <c r="AQ990" s="83"/>
      <c r="AR990" s="99">
        <f>SUMIFS(通讯通路门店!$T:$T,通讯通路门店!$S:$S,$G990)</f>
        <v>0</v>
      </c>
      <c r="AS990" s="99">
        <f>SUMIFS(通讯通路门店!$U:$U,通讯通路门店!$S:$S,$G990)</f>
        <v>0</v>
      </c>
      <c r="AT990" s="99">
        <f>SUMIFS(通讯通路门店!$V:$V,通讯通路门店!$S:$S,$G990)</f>
        <v>0</v>
      </c>
      <c r="AU990" s="99">
        <f>SUMIFS(通讯通路门店!$W:$W,通讯通路门店!$S:$S,$G990)</f>
        <v>0</v>
      </c>
      <c r="AV990" s="99">
        <f>SUMIFS(通讯通路门店!$Z:$Z,通讯通路门店!$S:$S,$G990)</f>
        <v>0</v>
      </c>
      <c r="AW990" s="99">
        <f>SUMIFS(通讯通路门店!$AB:$AB,通讯通路门店!$S:$S,$G990)</f>
        <v>0</v>
      </c>
      <c r="AX990" s="99">
        <f>SUMIFS(通讯通路门店!$X:$X,通讯通路门店!$S:$S,$G990)</f>
        <v>0</v>
      </c>
      <c r="AY990" s="99">
        <f>SUMIFS(通讯通路门店!$Y:$Y,通讯通路门店!$S:$S,$G990)</f>
        <v>0</v>
      </c>
      <c r="AZ990" s="99">
        <f>SUMIFS(通讯通路门店!$AA:$AA,通讯通路门店!$S:$S,$G990)</f>
        <v>0</v>
      </c>
      <c r="BA990" s="99">
        <f t="shared" si="78"/>
        <v>0</v>
      </c>
      <c r="BB990" s="99">
        <f t="shared" si="79"/>
        <v>0</v>
      </c>
      <c r="BC990" s="99">
        <f>SUMIFS(通讯通路门店!$W:$W,通讯通路门店!$S:$S,$G990,通讯通路门店!$J:$J,"荣耀体验店")+SUMIFS(通讯通路门店!$W:$W,通讯通路门店!$S:$S,$G990,通讯通路门店!$J:$J,"荣耀授权专卖店")</f>
        <v>0</v>
      </c>
      <c r="BD990" s="99">
        <f>SUMIFS(通讯通路门店!$Z:$Z,通讯通路门店!$S:$S,$G990,通讯通路门店!$J:$J,"VIVO体验店")</f>
        <v>0</v>
      </c>
      <c r="BE990" s="99">
        <f>SUMIFS(通讯通路门店!$AB:$AB,通讯通路门店!$S:$S,$G990,通讯通路门店!$J:$J,"OPPO体验店")</f>
        <v>0</v>
      </c>
      <c r="BF990" s="99">
        <f>SUMIFS(通讯通路门店!$X:$X,通讯通路门店!$S:$S,$G990,通讯通路门店!$J:$J,"华为授权体验店")+SUMIFS(通讯通路门店!$AA:$AA,通讯通路门店!$S:$S,$G990,通讯通路门店!$J:$J,"华为堡垒店")</f>
        <v>0</v>
      </c>
      <c r="BG990" s="99">
        <f>SUMIFS(通讯通路门店!$Y:$Y,通讯通路门店!$S:$S,$G990,通讯通路门店!$J:$J,"小米体验店")</f>
        <v>0</v>
      </c>
      <c r="BH990" s="99">
        <f>SUMIFS(通讯通路门店!$AA:$AA,通讯通路门店!$S:$S,$G990,通讯通路门店!$J:$J,"苹果体验店")</f>
        <v>0</v>
      </c>
      <c r="BI990" s="99">
        <f>SUMIFS(通讯通路门店!$K:$K,通讯通路门店!$S:$S,$G990,通讯通路门店!$J:$J,"其他品牌专卖店")</f>
        <v>0</v>
      </c>
      <c r="BJ990" s="99">
        <f>SUMIFS(通讯通路门店!$AC:$AC,通讯通路门店!$S:$S,$G990)</f>
        <v>0</v>
      </c>
      <c r="BK990" s="99">
        <f>SUMIFS(通讯通路门店!$AD:$AD,通讯通路门店!$S:$S,$G990)</f>
        <v>0</v>
      </c>
      <c r="BL990" s="99">
        <f>SUMIFS(通讯通路门店!$AE:$AE,通讯通路门店!$S:$S,$G990)</f>
        <v>0</v>
      </c>
      <c r="BM990" s="99">
        <f>SUMIFS(通讯通路门店!$AF:$AF,通讯通路门店!$S:$S,$G990)</f>
        <v>0</v>
      </c>
      <c r="BN990" s="99">
        <f>SUMIFS(通讯通路门店!$AG:$AG,通讯通路门店!$S:$S,$G990)</f>
        <v>0</v>
      </c>
      <c r="BO990" s="99">
        <f>SUMIFS(通讯通路门店!$AH:$AH,通讯通路门店!$S:$S,$G990)</f>
        <v>0</v>
      </c>
      <c r="BP990" s="99">
        <f>SUMIFS(通讯通路门店!$AI:$AI,通讯通路门店!$S:$S,$G990)</f>
        <v>0</v>
      </c>
      <c r="BQ990" s="83"/>
    </row>
    <row r="991" spans="1:69">
      <c r="A991" s="99" t="str">
        <f>IFERROR(_xlfn.XLOOKUP($G991,通讯通路门店!$S$4:$S$993933,通讯通路门店!$A$4:$A$993933,0,0),"")</f>
        <v>海南省</v>
      </c>
      <c r="B991" s="99" t="str">
        <f>IFERROR(_xlfn.XLOOKUP($G991,通讯通路门店!$S$4:$S$993933,通讯通路门店!$B$4:$B$993933,0,0),"")</f>
        <v>昌江黎族自治县</v>
      </c>
      <c r="C991" s="99" t="str">
        <f>IFERROR(_xlfn.XLOOKUP($G991,通讯通路门店!$S$4:$S$993933,通讯通路门店!$C$4:$C$993933,0,0),"")</f>
        <v>昌江黎族自治县</v>
      </c>
      <c r="D991" s="99" t="str">
        <f>IFERROR(_xlfn.XLOOKUP($G991,通讯通路门店!$S$4:$S$993933,通讯通路门店!$D$4:$D$993933,0,0),"")</f>
        <v>叉河镇</v>
      </c>
      <c r="E991" s="83"/>
      <c r="F991" s="83"/>
      <c r="G991" s="101"/>
      <c r="H991" s="102">
        <f>IFERROR(_xlfn.XLOOKUP($G991,通讯通路门店!$S$4:$S$993933,通讯通路门店!$R$4:$R$993933,0,0),"")</f>
        <v>0</v>
      </c>
      <c r="I991" s="83"/>
      <c r="J991" s="83"/>
      <c r="K991" s="83"/>
      <c r="L991" s="83"/>
      <c r="M991" s="83"/>
      <c r="N991" s="83"/>
      <c r="O991" s="83"/>
      <c r="P991" s="83"/>
      <c r="Q991" s="83"/>
      <c r="R991" s="83"/>
      <c r="S991" s="83"/>
      <c r="T991" s="83"/>
      <c r="U991" s="99">
        <f>COUNTIF(通讯通路门店!$S:$S,$G991)</f>
        <v>0</v>
      </c>
      <c r="V991" s="99">
        <f>COUNTIFS(通讯通路门店!$S:$S,$G991,通讯通路门店!$J:$J,"综合卖场")</f>
        <v>0</v>
      </c>
      <c r="W991" s="99">
        <f>SUMIFS(通讯通路门店!$AJ:$AJ,通讯通路门店!$S:$S,通讯客户沙盘!$G991)</f>
        <v>0</v>
      </c>
      <c r="X991" s="99">
        <f t="shared" si="75"/>
        <v>0</v>
      </c>
      <c r="Y991" s="99">
        <f>COUNTIFS(通讯通路门店!$S:$S,$G991,通讯通路门店!$J:$J,"荣耀体验店")+COUNTIFS(通讯通路门店!$S:$S,$G991,通讯通路门店!$J:$J,"荣耀授权专卖店")</f>
        <v>0</v>
      </c>
      <c r="Z991" s="99">
        <f>COUNTIFS(通讯通路门店!$S:$S,$G991,通讯通路门店!$J:$J,"VIVO体验店")</f>
        <v>0</v>
      </c>
      <c r="AA991" s="99">
        <f>COUNTIFS(通讯通路门店!$S:$S,$G991,通讯通路门店!$J:$J,"OPPO体验店")</f>
        <v>0</v>
      </c>
      <c r="AB991" s="99">
        <f>COUNTIFS(通讯通路门店!$S:$S,$G991,通讯通路门店!$J:$J,"华为授权体验店")+COUNTIFS(通讯通路门店!$S:$S,$G991,通讯通路门店!$J:$J,"华为堡垒店")</f>
        <v>0</v>
      </c>
      <c r="AC991" s="99">
        <f>COUNTIFS(通讯通路门店!$S:$S,$G991,通讯通路门店!$J:$J,"小米体验店")</f>
        <v>0</v>
      </c>
      <c r="AD991" s="99">
        <f>COUNTIFS(通讯通路门店!$S:$S,$G991,通讯通路门店!$J:$J,"苹果体验店")</f>
        <v>0</v>
      </c>
      <c r="AE991" s="99">
        <f>COUNTIFS(通讯通路门店!$S:$S,$G991,通讯通路门店!$J:$J,"其他品牌专卖店")</f>
        <v>0</v>
      </c>
      <c r="AF991" s="99">
        <f>SUMIFS(通讯通路门店!$BI:$BI,通讯通路门店!$S:$S,$G991)</f>
        <v>0</v>
      </c>
      <c r="AG991" s="99">
        <f>SUMIFS(通讯通路门店!$BH:$BH,通讯通路门店!$S:$S,$G991)</f>
        <v>0</v>
      </c>
      <c r="AH991" s="99">
        <f t="shared" si="76"/>
        <v>0</v>
      </c>
      <c r="AI991" s="99">
        <f>SUMIFS(通讯通路门店!$BB:$BB,通讯通路门店!$S:$S,$G991)</f>
        <v>0</v>
      </c>
      <c r="AJ991" s="99">
        <f>SUMIFS(通讯通路门店!$BE:$BE,通讯通路门店!$S:$S,$G991)</f>
        <v>0</v>
      </c>
      <c r="AK991" s="99">
        <f>SUMIFS(通讯通路门店!$BG:$BG,通讯通路门店!$S:$S,$G991)</f>
        <v>0</v>
      </c>
      <c r="AL991" s="99">
        <f>SUMIFS(通讯通路门店!$BC:$BC,通讯通路门店!$S:$S,$G991)</f>
        <v>0</v>
      </c>
      <c r="AM991" s="99">
        <f>SUMIFS(通讯通路门店!$BD:$BD,通讯通路门店!$S:$S,$G991)</f>
        <v>0</v>
      </c>
      <c r="AN991" s="99">
        <f>SUMIFS(通讯通路门店!$BF:$BF,通讯通路门店!$S:$S,$G991)</f>
        <v>0</v>
      </c>
      <c r="AO991" s="99">
        <f t="shared" si="77"/>
        <v>0</v>
      </c>
      <c r="AP991" s="99">
        <f>SUMIFS(通讯通路门店!$K:$K,通讯通路门店!$S:$S,$G991)</f>
        <v>0</v>
      </c>
      <c r="AQ991" s="83"/>
      <c r="AR991" s="99">
        <f>SUMIFS(通讯通路门店!$T:$T,通讯通路门店!$S:$S,$G991)</f>
        <v>0</v>
      </c>
      <c r="AS991" s="99">
        <f>SUMIFS(通讯通路门店!$U:$U,通讯通路门店!$S:$S,$G991)</f>
        <v>0</v>
      </c>
      <c r="AT991" s="99">
        <f>SUMIFS(通讯通路门店!$V:$V,通讯通路门店!$S:$S,$G991)</f>
        <v>0</v>
      </c>
      <c r="AU991" s="99">
        <f>SUMIFS(通讯通路门店!$W:$W,通讯通路门店!$S:$S,$G991)</f>
        <v>0</v>
      </c>
      <c r="AV991" s="99">
        <f>SUMIFS(通讯通路门店!$Z:$Z,通讯通路门店!$S:$S,$G991)</f>
        <v>0</v>
      </c>
      <c r="AW991" s="99">
        <f>SUMIFS(通讯通路门店!$AB:$AB,通讯通路门店!$S:$S,$G991)</f>
        <v>0</v>
      </c>
      <c r="AX991" s="99">
        <f>SUMIFS(通讯通路门店!$X:$X,通讯通路门店!$S:$S,$G991)</f>
        <v>0</v>
      </c>
      <c r="AY991" s="99">
        <f>SUMIFS(通讯通路门店!$Y:$Y,通讯通路门店!$S:$S,$G991)</f>
        <v>0</v>
      </c>
      <c r="AZ991" s="99">
        <f>SUMIFS(通讯通路门店!$AA:$AA,通讯通路门店!$S:$S,$G991)</f>
        <v>0</v>
      </c>
      <c r="BA991" s="99">
        <f t="shared" si="78"/>
        <v>0</v>
      </c>
      <c r="BB991" s="99">
        <f t="shared" si="79"/>
        <v>0</v>
      </c>
      <c r="BC991" s="99">
        <f>SUMIFS(通讯通路门店!$W:$W,通讯通路门店!$S:$S,$G991,通讯通路门店!$J:$J,"荣耀体验店")+SUMIFS(通讯通路门店!$W:$W,通讯通路门店!$S:$S,$G991,通讯通路门店!$J:$J,"荣耀授权专卖店")</f>
        <v>0</v>
      </c>
      <c r="BD991" s="99">
        <f>SUMIFS(通讯通路门店!$Z:$Z,通讯通路门店!$S:$S,$G991,通讯通路门店!$J:$J,"VIVO体验店")</f>
        <v>0</v>
      </c>
      <c r="BE991" s="99">
        <f>SUMIFS(通讯通路门店!$AB:$AB,通讯通路门店!$S:$S,$G991,通讯通路门店!$J:$J,"OPPO体验店")</f>
        <v>0</v>
      </c>
      <c r="BF991" s="99">
        <f>SUMIFS(通讯通路门店!$X:$X,通讯通路门店!$S:$S,$G991,通讯通路门店!$J:$J,"华为授权体验店")+SUMIFS(通讯通路门店!$AA:$AA,通讯通路门店!$S:$S,$G991,通讯通路门店!$J:$J,"华为堡垒店")</f>
        <v>0</v>
      </c>
      <c r="BG991" s="99">
        <f>SUMIFS(通讯通路门店!$Y:$Y,通讯通路门店!$S:$S,$G991,通讯通路门店!$J:$J,"小米体验店")</f>
        <v>0</v>
      </c>
      <c r="BH991" s="99">
        <f>SUMIFS(通讯通路门店!$AA:$AA,通讯通路门店!$S:$S,$G991,通讯通路门店!$J:$J,"苹果体验店")</f>
        <v>0</v>
      </c>
      <c r="BI991" s="99">
        <f>SUMIFS(通讯通路门店!$K:$K,通讯通路门店!$S:$S,$G991,通讯通路门店!$J:$J,"其他品牌专卖店")</f>
        <v>0</v>
      </c>
      <c r="BJ991" s="99">
        <f>SUMIFS(通讯通路门店!$AC:$AC,通讯通路门店!$S:$S,$G991)</f>
        <v>0</v>
      </c>
      <c r="BK991" s="99">
        <f>SUMIFS(通讯通路门店!$AD:$AD,通讯通路门店!$S:$S,$G991)</f>
        <v>0</v>
      </c>
      <c r="BL991" s="99">
        <f>SUMIFS(通讯通路门店!$AE:$AE,通讯通路门店!$S:$S,$G991)</f>
        <v>0</v>
      </c>
      <c r="BM991" s="99">
        <f>SUMIFS(通讯通路门店!$AF:$AF,通讯通路门店!$S:$S,$G991)</f>
        <v>0</v>
      </c>
      <c r="BN991" s="99">
        <f>SUMIFS(通讯通路门店!$AG:$AG,通讯通路门店!$S:$S,$G991)</f>
        <v>0</v>
      </c>
      <c r="BO991" s="99">
        <f>SUMIFS(通讯通路门店!$AH:$AH,通讯通路门店!$S:$S,$G991)</f>
        <v>0</v>
      </c>
      <c r="BP991" s="99">
        <f>SUMIFS(通讯通路门店!$AI:$AI,通讯通路门店!$S:$S,$G991)</f>
        <v>0</v>
      </c>
      <c r="BQ991" s="83"/>
    </row>
    <row r="992" spans="1:69">
      <c r="A992" s="99" t="str">
        <f>IFERROR(_xlfn.XLOOKUP($G992,通讯通路门店!$S$4:$S$993933,通讯通路门店!$A$4:$A$993933,0,0),"")</f>
        <v>海南省</v>
      </c>
      <c r="B992" s="99" t="str">
        <f>IFERROR(_xlfn.XLOOKUP($G992,通讯通路门店!$S$4:$S$993933,通讯通路门店!$B$4:$B$993933,0,0),"")</f>
        <v>昌江黎族自治县</v>
      </c>
      <c r="C992" s="99" t="str">
        <f>IFERROR(_xlfn.XLOOKUP($G992,通讯通路门店!$S$4:$S$993933,通讯通路门店!$C$4:$C$993933,0,0),"")</f>
        <v>昌江黎族自治县</v>
      </c>
      <c r="D992" s="99" t="str">
        <f>IFERROR(_xlfn.XLOOKUP($G992,通讯通路门店!$S$4:$S$993933,通讯通路门店!$D$4:$D$993933,0,0),"")</f>
        <v>叉河镇</v>
      </c>
      <c r="E992" s="83"/>
      <c r="F992" s="83"/>
      <c r="G992" s="101"/>
      <c r="H992" s="102">
        <f>IFERROR(_xlfn.XLOOKUP($G992,通讯通路门店!$S$4:$S$993933,通讯通路门店!$R$4:$R$993933,0,0),"")</f>
        <v>0</v>
      </c>
      <c r="I992" s="83"/>
      <c r="J992" s="83"/>
      <c r="K992" s="83"/>
      <c r="L992" s="83"/>
      <c r="M992" s="83"/>
      <c r="N992" s="83"/>
      <c r="O992" s="83"/>
      <c r="P992" s="83"/>
      <c r="Q992" s="83"/>
      <c r="R992" s="83"/>
      <c r="S992" s="83"/>
      <c r="T992" s="83"/>
      <c r="U992" s="99">
        <f>COUNTIF(通讯通路门店!$S:$S,$G992)</f>
        <v>0</v>
      </c>
      <c r="V992" s="99">
        <f>COUNTIFS(通讯通路门店!$S:$S,$G992,通讯通路门店!$J:$J,"综合卖场")</f>
        <v>0</v>
      </c>
      <c r="W992" s="99">
        <f>SUMIFS(通讯通路门店!$AJ:$AJ,通讯通路门店!$S:$S,通讯客户沙盘!$G992)</f>
        <v>0</v>
      </c>
      <c r="X992" s="99">
        <f t="shared" si="75"/>
        <v>0</v>
      </c>
      <c r="Y992" s="99">
        <f>COUNTIFS(通讯通路门店!$S:$S,$G992,通讯通路门店!$J:$J,"荣耀体验店")+COUNTIFS(通讯通路门店!$S:$S,$G992,通讯通路门店!$J:$J,"荣耀授权专卖店")</f>
        <v>0</v>
      </c>
      <c r="Z992" s="99">
        <f>COUNTIFS(通讯通路门店!$S:$S,$G992,通讯通路门店!$J:$J,"VIVO体验店")</f>
        <v>0</v>
      </c>
      <c r="AA992" s="99">
        <f>COUNTIFS(通讯通路门店!$S:$S,$G992,通讯通路门店!$J:$J,"OPPO体验店")</f>
        <v>0</v>
      </c>
      <c r="AB992" s="99">
        <f>COUNTIFS(通讯通路门店!$S:$S,$G992,通讯通路门店!$J:$J,"华为授权体验店")+COUNTIFS(通讯通路门店!$S:$S,$G992,通讯通路门店!$J:$J,"华为堡垒店")</f>
        <v>0</v>
      </c>
      <c r="AC992" s="99">
        <f>COUNTIFS(通讯通路门店!$S:$S,$G992,通讯通路门店!$J:$J,"小米体验店")</f>
        <v>0</v>
      </c>
      <c r="AD992" s="99">
        <f>COUNTIFS(通讯通路门店!$S:$S,$G992,通讯通路门店!$J:$J,"苹果体验店")</f>
        <v>0</v>
      </c>
      <c r="AE992" s="99">
        <f>COUNTIFS(通讯通路门店!$S:$S,$G992,通讯通路门店!$J:$J,"其他品牌专卖店")</f>
        <v>0</v>
      </c>
      <c r="AF992" s="99">
        <f>SUMIFS(通讯通路门店!$BI:$BI,通讯通路门店!$S:$S,$G992)</f>
        <v>0</v>
      </c>
      <c r="AG992" s="99">
        <f>SUMIFS(通讯通路门店!$BH:$BH,通讯通路门店!$S:$S,$G992)</f>
        <v>0</v>
      </c>
      <c r="AH992" s="99">
        <f t="shared" si="76"/>
        <v>0</v>
      </c>
      <c r="AI992" s="99">
        <f>SUMIFS(通讯通路门店!$BB:$BB,通讯通路门店!$S:$S,$G992)</f>
        <v>0</v>
      </c>
      <c r="AJ992" s="99">
        <f>SUMIFS(通讯通路门店!$BE:$BE,通讯通路门店!$S:$S,$G992)</f>
        <v>0</v>
      </c>
      <c r="AK992" s="99">
        <f>SUMIFS(通讯通路门店!$BG:$BG,通讯通路门店!$S:$S,$G992)</f>
        <v>0</v>
      </c>
      <c r="AL992" s="99">
        <f>SUMIFS(通讯通路门店!$BC:$BC,通讯通路门店!$S:$S,$G992)</f>
        <v>0</v>
      </c>
      <c r="AM992" s="99">
        <f>SUMIFS(通讯通路门店!$BD:$BD,通讯通路门店!$S:$S,$G992)</f>
        <v>0</v>
      </c>
      <c r="AN992" s="99">
        <f>SUMIFS(通讯通路门店!$BF:$BF,通讯通路门店!$S:$S,$G992)</f>
        <v>0</v>
      </c>
      <c r="AO992" s="99">
        <f t="shared" si="77"/>
        <v>0</v>
      </c>
      <c r="AP992" s="99">
        <f>SUMIFS(通讯通路门店!$K:$K,通讯通路门店!$S:$S,$G992)</f>
        <v>0</v>
      </c>
      <c r="AQ992" s="83"/>
      <c r="AR992" s="99">
        <f>SUMIFS(通讯通路门店!$T:$T,通讯通路门店!$S:$S,$G992)</f>
        <v>0</v>
      </c>
      <c r="AS992" s="99">
        <f>SUMIFS(通讯通路门店!$U:$U,通讯通路门店!$S:$S,$G992)</f>
        <v>0</v>
      </c>
      <c r="AT992" s="99">
        <f>SUMIFS(通讯通路门店!$V:$V,通讯通路门店!$S:$S,$G992)</f>
        <v>0</v>
      </c>
      <c r="AU992" s="99">
        <f>SUMIFS(通讯通路门店!$W:$W,通讯通路门店!$S:$S,$G992)</f>
        <v>0</v>
      </c>
      <c r="AV992" s="99">
        <f>SUMIFS(通讯通路门店!$Z:$Z,通讯通路门店!$S:$S,$G992)</f>
        <v>0</v>
      </c>
      <c r="AW992" s="99">
        <f>SUMIFS(通讯通路门店!$AB:$AB,通讯通路门店!$S:$S,$G992)</f>
        <v>0</v>
      </c>
      <c r="AX992" s="99">
        <f>SUMIFS(通讯通路门店!$X:$X,通讯通路门店!$S:$S,$G992)</f>
        <v>0</v>
      </c>
      <c r="AY992" s="99">
        <f>SUMIFS(通讯通路门店!$Y:$Y,通讯通路门店!$S:$S,$G992)</f>
        <v>0</v>
      </c>
      <c r="AZ992" s="99">
        <f>SUMIFS(通讯通路门店!$AA:$AA,通讯通路门店!$S:$S,$G992)</f>
        <v>0</v>
      </c>
      <c r="BA992" s="99">
        <f t="shared" si="78"/>
        <v>0</v>
      </c>
      <c r="BB992" s="99">
        <f t="shared" si="79"/>
        <v>0</v>
      </c>
      <c r="BC992" s="99">
        <f>SUMIFS(通讯通路门店!$W:$W,通讯通路门店!$S:$S,$G992,通讯通路门店!$J:$J,"荣耀体验店")+SUMIFS(通讯通路门店!$W:$W,通讯通路门店!$S:$S,$G992,通讯通路门店!$J:$J,"荣耀授权专卖店")</f>
        <v>0</v>
      </c>
      <c r="BD992" s="99">
        <f>SUMIFS(通讯通路门店!$Z:$Z,通讯通路门店!$S:$S,$G992,通讯通路门店!$J:$J,"VIVO体验店")</f>
        <v>0</v>
      </c>
      <c r="BE992" s="99">
        <f>SUMIFS(通讯通路门店!$AB:$AB,通讯通路门店!$S:$S,$G992,通讯通路门店!$J:$J,"OPPO体验店")</f>
        <v>0</v>
      </c>
      <c r="BF992" s="99">
        <f>SUMIFS(通讯通路门店!$X:$X,通讯通路门店!$S:$S,$G992,通讯通路门店!$J:$J,"华为授权体验店")+SUMIFS(通讯通路门店!$AA:$AA,通讯通路门店!$S:$S,$G992,通讯通路门店!$J:$J,"华为堡垒店")</f>
        <v>0</v>
      </c>
      <c r="BG992" s="99">
        <f>SUMIFS(通讯通路门店!$Y:$Y,通讯通路门店!$S:$S,$G992,通讯通路门店!$J:$J,"小米体验店")</f>
        <v>0</v>
      </c>
      <c r="BH992" s="99">
        <f>SUMIFS(通讯通路门店!$AA:$AA,通讯通路门店!$S:$S,$G992,通讯通路门店!$J:$J,"苹果体验店")</f>
        <v>0</v>
      </c>
      <c r="BI992" s="99">
        <f>SUMIFS(通讯通路门店!$K:$K,通讯通路门店!$S:$S,$G992,通讯通路门店!$J:$J,"其他品牌专卖店")</f>
        <v>0</v>
      </c>
      <c r="BJ992" s="99">
        <f>SUMIFS(通讯通路门店!$AC:$AC,通讯通路门店!$S:$S,$G992)</f>
        <v>0</v>
      </c>
      <c r="BK992" s="99">
        <f>SUMIFS(通讯通路门店!$AD:$AD,通讯通路门店!$S:$S,$G992)</f>
        <v>0</v>
      </c>
      <c r="BL992" s="99">
        <f>SUMIFS(通讯通路门店!$AE:$AE,通讯通路门店!$S:$S,$G992)</f>
        <v>0</v>
      </c>
      <c r="BM992" s="99">
        <f>SUMIFS(通讯通路门店!$AF:$AF,通讯通路门店!$S:$S,$G992)</f>
        <v>0</v>
      </c>
      <c r="BN992" s="99">
        <f>SUMIFS(通讯通路门店!$AG:$AG,通讯通路门店!$S:$S,$G992)</f>
        <v>0</v>
      </c>
      <c r="BO992" s="99">
        <f>SUMIFS(通讯通路门店!$AH:$AH,通讯通路门店!$S:$S,$G992)</f>
        <v>0</v>
      </c>
      <c r="BP992" s="99">
        <f>SUMIFS(通讯通路门店!$AI:$AI,通讯通路门店!$S:$S,$G992)</f>
        <v>0</v>
      </c>
      <c r="BQ992" s="83"/>
    </row>
    <row r="993" spans="1:69">
      <c r="A993" s="99" t="str">
        <f>IFERROR(_xlfn.XLOOKUP($G993,通讯通路门店!$S$4:$S$993933,通讯通路门店!$A$4:$A$993933,0,0),"")</f>
        <v>海南省</v>
      </c>
      <c r="B993" s="99" t="str">
        <f>IFERROR(_xlfn.XLOOKUP($G993,通讯通路门店!$S$4:$S$993933,通讯通路门店!$B$4:$B$993933,0,0),"")</f>
        <v>昌江黎族自治县</v>
      </c>
      <c r="C993" s="99" t="str">
        <f>IFERROR(_xlfn.XLOOKUP($G993,通讯通路门店!$S$4:$S$993933,通讯通路门店!$C$4:$C$993933,0,0),"")</f>
        <v>昌江黎族自治县</v>
      </c>
      <c r="D993" s="99" t="str">
        <f>IFERROR(_xlfn.XLOOKUP($G993,通讯通路门店!$S$4:$S$993933,通讯通路门店!$D$4:$D$993933,0,0),"")</f>
        <v>叉河镇</v>
      </c>
      <c r="E993" s="83"/>
      <c r="F993" s="83"/>
      <c r="G993" s="101"/>
      <c r="H993" s="102">
        <f>IFERROR(_xlfn.XLOOKUP($G993,通讯通路门店!$S$4:$S$993933,通讯通路门店!$R$4:$R$993933,0,0),"")</f>
        <v>0</v>
      </c>
      <c r="I993" s="83"/>
      <c r="J993" s="83"/>
      <c r="K993" s="83"/>
      <c r="L993" s="83"/>
      <c r="M993" s="83"/>
      <c r="N993" s="83"/>
      <c r="O993" s="83"/>
      <c r="P993" s="83"/>
      <c r="Q993" s="83"/>
      <c r="R993" s="83"/>
      <c r="S993" s="83"/>
      <c r="T993" s="83"/>
      <c r="U993" s="99">
        <f>COUNTIF(通讯通路门店!$S:$S,$G993)</f>
        <v>0</v>
      </c>
      <c r="V993" s="99">
        <f>COUNTIFS(通讯通路门店!$S:$S,$G993,通讯通路门店!$J:$J,"综合卖场")</f>
        <v>0</v>
      </c>
      <c r="W993" s="99">
        <f>SUMIFS(通讯通路门店!$AJ:$AJ,通讯通路门店!$S:$S,通讯客户沙盘!$G993)</f>
        <v>0</v>
      </c>
      <c r="X993" s="99">
        <f t="shared" si="75"/>
        <v>0</v>
      </c>
      <c r="Y993" s="99">
        <f>COUNTIFS(通讯通路门店!$S:$S,$G993,通讯通路门店!$J:$J,"荣耀体验店")+COUNTIFS(通讯通路门店!$S:$S,$G993,通讯通路门店!$J:$J,"荣耀授权专卖店")</f>
        <v>0</v>
      </c>
      <c r="Z993" s="99">
        <f>COUNTIFS(通讯通路门店!$S:$S,$G993,通讯通路门店!$J:$J,"VIVO体验店")</f>
        <v>0</v>
      </c>
      <c r="AA993" s="99">
        <f>COUNTIFS(通讯通路门店!$S:$S,$G993,通讯通路门店!$J:$J,"OPPO体验店")</f>
        <v>0</v>
      </c>
      <c r="AB993" s="99">
        <f>COUNTIFS(通讯通路门店!$S:$S,$G993,通讯通路门店!$J:$J,"华为授权体验店")+COUNTIFS(通讯通路门店!$S:$S,$G993,通讯通路门店!$J:$J,"华为堡垒店")</f>
        <v>0</v>
      </c>
      <c r="AC993" s="99">
        <f>COUNTIFS(通讯通路门店!$S:$S,$G993,通讯通路门店!$J:$J,"小米体验店")</f>
        <v>0</v>
      </c>
      <c r="AD993" s="99">
        <f>COUNTIFS(通讯通路门店!$S:$S,$G993,通讯通路门店!$J:$J,"苹果体验店")</f>
        <v>0</v>
      </c>
      <c r="AE993" s="99">
        <f>COUNTIFS(通讯通路门店!$S:$S,$G993,通讯通路门店!$J:$J,"其他品牌专卖店")</f>
        <v>0</v>
      </c>
      <c r="AF993" s="99">
        <f>SUMIFS(通讯通路门店!$BI:$BI,通讯通路门店!$S:$S,$G993)</f>
        <v>0</v>
      </c>
      <c r="AG993" s="99">
        <f>SUMIFS(通讯通路门店!$BH:$BH,通讯通路门店!$S:$S,$G993)</f>
        <v>0</v>
      </c>
      <c r="AH993" s="99">
        <f t="shared" si="76"/>
        <v>0</v>
      </c>
      <c r="AI993" s="99">
        <f>SUMIFS(通讯通路门店!$BB:$BB,通讯通路门店!$S:$S,$G993)</f>
        <v>0</v>
      </c>
      <c r="AJ993" s="99">
        <f>SUMIFS(通讯通路门店!$BE:$BE,通讯通路门店!$S:$S,$G993)</f>
        <v>0</v>
      </c>
      <c r="AK993" s="99">
        <f>SUMIFS(通讯通路门店!$BG:$BG,通讯通路门店!$S:$S,$G993)</f>
        <v>0</v>
      </c>
      <c r="AL993" s="99">
        <f>SUMIFS(通讯通路门店!$BC:$BC,通讯通路门店!$S:$S,$G993)</f>
        <v>0</v>
      </c>
      <c r="AM993" s="99">
        <f>SUMIFS(通讯通路门店!$BD:$BD,通讯通路门店!$S:$S,$G993)</f>
        <v>0</v>
      </c>
      <c r="AN993" s="99">
        <f>SUMIFS(通讯通路门店!$BF:$BF,通讯通路门店!$S:$S,$G993)</f>
        <v>0</v>
      </c>
      <c r="AO993" s="99">
        <f t="shared" si="77"/>
        <v>0</v>
      </c>
      <c r="AP993" s="99">
        <f>SUMIFS(通讯通路门店!$K:$K,通讯通路门店!$S:$S,$G993)</f>
        <v>0</v>
      </c>
      <c r="AQ993" s="83"/>
      <c r="AR993" s="99">
        <f>SUMIFS(通讯通路门店!$T:$T,通讯通路门店!$S:$S,$G993)</f>
        <v>0</v>
      </c>
      <c r="AS993" s="99">
        <f>SUMIFS(通讯通路门店!$U:$U,通讯通路门店!$S:$S,$G993)</f>
        <v>0</v>
      </c>
      <c r="AT993" s="99">
        <f>SUMIFS(通讯通路门店!$V:$V,通讯通路门店!$S:$S,$G993)</f>
        <v>0</v>
      </c>
      <c r="AU993" s="99">
        <f>SUMIFS(通讯通路门店!$W:$W,通讯通路门店!$S:$S,$G993)</f>
        <v>0</v>
      </c>
      <c r="AV993" s="99">
        <f>SUMIFS(通讯通路门店!$Z:$Z,通讯通路门店!$S:$S,$G993)</f>
        <v>0</v>
      </c>
      <c r="AW993" s="99">
        <f>SUMIFS(通讯通路门店!$AB:$AB,通讯通路门店!$S:$S,$G993)</f>
        <v>0</v>
      </c>
      <c r="AX993" s="99">
        <f>SUMIFS(通讯通路门店!$X:$X,通讯通路门店!$S:$S,$G993)</f>
        <v>0</v>
      </c>
      <c r="AY993" s="99">
        <f>SUMIFS(通讯通路门店!$Y:$Y,通讯通路门店!$S:$S,$G993)</f>
        <v>0</v>
      </c>
      <c r="AZ993" s="99">
        <f>SUMIFS(通讯通路门店!$AA:$AA,通讯通路门店!$S:$S,$G993)</f>
        <v>0</v>
      </c>
      <c r="BA993" s="99">
        <f t="shared" si="78"/>
        <v>0</v>
      </c>
      <c r="BB993" s="99">
        <f t="shared" si="79"/>
        <v>0</v>
      </c>
      <c r="BC993" s="99">
        <f>SUMIFS(通讯通路门店!$W:$W,通讯通路门店!$S:$S,$G993,通讯通路门店!$J:$J,"荣耀体验店")+SUMIFS(通讯通路门店!$W:$W,通讯通路门店!$S:$S,$G993,通讯通路门店!$J:$J,"荣耀授权专卖店")</f>
        <v>0</v>
      </c>
      <c r="BD993" s="99">
        <f>SUMIFS(通讯通路门店!$Z:$Z,通讯通路门店!$S:$S,$G993,通讯通路门店!$J:$J,"VIVO体验店")</f>
        <v>0</v>
      </c>
      <c r="BE993" s="99">
        <f>SUMIFS(通讯通路门店!$AB:$AB,通讯通路门店!$S:$S,$G993,通讯通路门店!$J:$J,"OPPO体验店")</f>
        <v>0</v>
      </c>
      <c r="BF993" s="99">
        <f>SUMIFS(通讯通路门店!$X:$X,通讯通路门店!$S:$S,$G993,通讯通路门店!$J:$J,"华为授权体验店")+SUMIFS(通讯通路门店!$AA:$AA,通讯通路门店!$S:$S,$G993,通讯通路门店!$J:$J,"华为堡垒店")</f>
        <v>0</v>
      </c>
      <c r="BG993" s="99">
        <f>SUMIFS(通讯通路门店!$Y:$Y,通讯通路门店!$S:$S,$G993,通讯通路门店!$J:$J,"小米体验店")</f>
        <v>0</v>
      </c>
      <c r="BH993" s="99">
        <f>SUMIFS(通讯通路门店!$AA:$AA,通讯通路门店!$S:$S,$G993,通讯通路门店!$J:$J,"苹果体验店")</f>
        <v>0</v>
      </c>
      <c r="BI993" s="99">
        <f>SUMIFS(通讯通路门店!$K:$K,通讯通路门店!$S:$S,$G993,通讯通路门店!$J:$J,"其他品牌专卖店")</f>
        <v>0</v>
      </c>
      <c r="BJ993" s="99">
        <f>SUMIFS(通讯通路门店!$AC:$AC,通讯通路门店!$S:$S,$G993)</f>
        <v>0</v>
      </c>
      <c r="BK993" s="99">
        <f>SUMIFS(通讯通路门店!$AD:$AD,通讯通路门店!$S:$S,$G993)</f>
        <v>0</v>
      </c>
      <c r="BL993" s="99">
        <f>SUMIFS(通讯通路门店!$AE:$AE,通讯通路门店!$S:$S,$G993)</f>
        <v>0</v>
      </c>
      <c r="BM993" s="99">
        <f>SUMIFS(通讯通路门店!$AF:$AF,通讯通路门店!$S:$S,$G993)</f>
        <v>0</v>
      </c>
      <c r="BN993" s="99">
        <f>SUMIFS(通讯通路门店!$AG:$AG,通讯通路门店!$S:$S,$G993)</f>
        <v>0</v>
      </c>
      <c r="BO993" s="99">
        <f>SUMIFS(通讯通路门店!$AH:$AH,通讯通路门店!$S:$S,$G993)</f>
        <v>0</v>
      </c>
      <c r="BP993" s="99">
        <f>SUMIFS(通讯通路门店!$AI:$AI,通讯通路门店!$S:$S,$G993)</f>
        <v>0</v>
      </c>
      <c r="BQ993" s="83"/>
    </row>
    <row r="994" spans="1:69">
      <c r="A994" s="99" t="str">
        <f>IFERROR(_xlfn.XLOOKUP($G994,通讯通路门店!$S$4:$S$993933,通讯通路门店!$A$4:$A$993933,0,0),"")</f>
        <v>海南省</v>
      </c>
      <c r="B994" s="99" t="str">
        <f>IFERROR(_xlfn.XLOOKUP($G994,通讯通路门店!$S$4:$S$993933,通讯通路门店!$B$4:$B$993933,0,0),"")</f>
        <v>昌江黎族自治县</v>
      </c>
      <c r="C994" s="99" t="str">
        <f>IFERROR(_xlfn.XLOOKUP($G994,通讯通路门店!$S$4:$S$993933,通讯通路门店!$C$4:$C$993933,0,0),"")</f>
        <v>昌江黎族自治县</v>
      </c>
      <c r="D994" s="99" t="str">
        <f>IFERROR(_xlfn.XLOOKUP($G994,通讯通路门店!$S$4:$S$993933,通讯通路门店!$D$4:$D$993933,0,0),"")</f>
        <v>叉河镇</v>
      </c>
      <c r="E994" s="83"/>
      <c r="F994" s="83"/>
      <c r="G994" s="101"/>
      <c r="H994" s="102">
        <f>IFERROR(_xlfn.XLOOKUP($G994,通讯通路门店!$S$4:$S$993933,通讯通路门店!$R$4:$R$993933,0,0),"")</f>
        <v>0</v>
      </c>
      <c r="I994" s="83"/>
      <c r="J994" s="83"/>
      <c r="K994" s="83"/>
      <c r="L994" s="83"/>
      <c r="M994" s="83"/>
      <c r="N994" s="83"/>
      <c r="O994" s="83"/>
      <c r="P994" s="83"/>
      <c r="Q994" s="83"/>
      <c r="R994" s="83"/>
      <c r="S994" s="83"/>
      <c r="T994" s="83"/>
      <c r="U994" s="99">
        <f>COUNTIF(通讯通路门店!$S:$S,$G994)</f>
        <v>0</v>
      </c>
      <c r="V994" s="99">
        <f>COUNTIFS(通讯通路门店!$S:$S,$G994,通讯通路门店!$J:$J,"综合卖场")</f>
        <v>0</v>
      </c>
      <c r="W994" s="99">
        <f>SUMIFS(通讯通路门店!$AJ:$AJ,通讯通路门店!$S:$S,通讯客户沙盘!$G994)</f>
        <v>0</v>
      </c>
      <c r="X994" s="99">
        <f t="shared" si="75"/>
        <v>0</v>
      </c>
      <c r="Y994" s="99">
        <f>COUNTIFS(通讯通路门店!$S:$S,$G994,通讯通路门店!$J:$J,"荣耀体验店")+COUNTIFS(通讯通路门店!$S:$S,$G994,通讯通路门店!$J:$J,"荣耀授权专卖店")</f>
        <v>0</v>
      </c>
      <c r="Z994" s="99">
        <f>COUNTIFS(通讯通路门店!$S:$S,$G994,通讯通路门店!$J:$J,"VIVO体验店")</f>
        <v>0</v>
      </c>
      <c r="AA994" s="99">
        <f>COUNTIFS(通讯通路门店!$S:$S,$G994,通讯通路门店!$J:$J,"OPPO体验店")</f>
        <v>0</v>
      </c>
      <c r="AB994" s="99">
        <f>COUNTIFS(通讯通路门店!$S:$S,$G994,通讯通路门店!$J:$J,"华为授权体验店")+COUNTIFS(通讯通路门店!$S:$S,$G994,通讯通路门店!$J:$J,"华为堡垒店")</f>
        <v>0</v>
      </c>
      <c r="AC994" s="99">
        <f>COUNTIFS(通讯通路门店!$S:$S,$G994,通讯通路门店!$J:$J,"小米体验店")</f>
        <v>0</v>
      </c>
      <c r="AD994" s="99">
        <f>COUNTIFS(通讯通路门店!$S:$S,$G994,通讯通路门店!$J:$J,"苹果体验店")</f>
        <v>0</v>
      </c>
      <c r="AE994" s="99">
        <f>COUNTIFS(通讯通路门店!$S:$S,$G994,通讯通路门店!$J:$J,"其他品牌专卖店")</f>
        <v>0</v>
      </c>
      <c r="AF994" s="99">
        <f>SUMIFS(通讯通路门店!$BI:$BI,通讯通路门店!$S:$S,$G994)</f>
        <v>0</v>
      </c>
      <c r="AG994" s="99">
        <f>SUMIFS(通讯通路门店!$BH:$BH,通讯通路门店!$S:$S,$G994)</f>
        <v>0</v>
      </c>
      <c r="AH994" s="99">
        <f t="shared" si="76"/>
        <v>0</v>
      </c>
      <c r="AI994" s="99">
        <f>SUMIFS(通讯通路门店!$BB:$BB,通讯通路门店!$S:$S,$G994)</f>
        <v>0</v>
      </c>
      <c r="AJ994" s="99">
        <f>SUMIFS(通讯通路门店!$BE:$BE,通讯通路门店!$S:$S,$G994)</f>
        <v>0</v>
      </c>
      <c r="AK994" s="99">
        <f>SUMIFS(通讯通路门店!$BG:$BG,通讯通路门店!$S:$S,$G994)</f>
        <v>0</v>
      </c>
      <c r="AL994" s="99">
        <f>SUMIFS(通讯通路门店!$BC:$BC,通讯通路门店!$S:$S,$G994)</f>
        <v>0</v>
      </c>
      <c r="AM994" s="99">
        <f>SUMIFS(通讯通路门店!$BD:$BD,通讯通路门店!$S:$S,$G994)</f>
        <v>0</v>
      </c>
      <c r="AN994" s="99">
        <f>SUMIFS(通讯通路门店!$BF:$BF,通讯通路门店!$S:$S,$G994)</f>
        <v>0</v>
      </c>
      <c r="AO994" s="99">
        <f t="shared" si="77"/>
        <v>0</v>
      </c>
      <c r="AP994" s="99">
        <f>SUMIFS(通讯通路门店!$K:$K,通讯通路门店!$S:$S,$G994)</f>
        <v>0</v>
      </c>
      <c r="AQ994" s="83"/>
      <c r="AR994" s="99">
        <f>SUMIFS(通讯通路门店!$T:$T,通讯通路门店!$S:$S,$G994)</f>
        <v>0</v>
      </c>
      <c r="AS994" s="99">
        <f>SUMIFS(通讯通路门店!$U:$U,通讯通路门店!$S:$S,$G994)</f>
        <v>0</v>
      </c>
      <c r="AT994" s="99">
        <f>SUMIFS(通讯通路门店!$V:$V,通讯通路门店!$S:$S,$G994)</f>
        <v>0</v>
      </c>
      <c r="AU994" s="99">
        <f>SUMIFS(通讯通路门店!$W:$W,通讯通路门店!$S:$S,$G994)</f>
        <v>0</v>
      </c>
      <c r="AV994" s="99">
        <f>SUMIFS(通讯通路门店!$Z:$Z,通讯通路门店!$S:$S,$G994)</f>
        <v>0</v>
      </c>
      <c r="AW994" s="99">
        <f>SUMIFS(通讯通路门店!$AB:$AB,通讯通路门店!$S:$S,$G994)</f>
        <v>0</v>
      </c>
      <c r="AX994" s="99">
        <f>SUMIFS(通讯通路门店!$X:$X,通讯通路门店!$S:$S,$G994)</f>
        <v>0</v>
      </c>
      <c r="AY994" s="99">
        <f>SUMIFS(通讯通路门店!$Y:$Y,通讯通路门店!$S:$S,$G994)</f>
        <v>0</v>
      </c>
      <c r="AZ994" s="99">
        <f>SUMIFS(通讯通路门店!$AA:$AA,通讯通路门店!$S:$S,$G994)</f>
        <v>0</v>
      </c>
      <c r="BA994" s="99">
        <f t="shared" si="78"/>
        <v>0</v>
      </c>
      <c r="BB994" s="99">
        <f t="shared" si="79"/>
        <v>0</v>
      </c>
      <c r="BC994" s="99">
        <f>SUMIFS(通讯通路门店!$W:$W,通讯通路门店!$S:$S,$G994,通讯通路门店!$J:$J,"荣耀体验店")+SUMIFS(通讯通路门店!$W:$W,通讯通路门店!$S:$S,$G994,通讯通路门店!$J:$J,"荣耀授权专卖店")</f>
        <v>0</v>
      </c>
      <c r="BD994" s="99">
        <f>SUMIFS(通讯通路门店!$Z:$Z,通讯通路门店!$S:$S,$G994,通讯通路门店!$J:$J,"VIVO体验店")</f>
        <v>0</v>
      </c>
      <c r="BE994" s="99">
        <f>SUMIFS(通讯通路门店!$AB:$AB,通讯通路门店!$S:$S,$G994,通讯通路门店!$J:$J,"OPPO体验店")</f>
        <v>0</v>
      </c>
      <c r="BF994" s="99">
        <f>SUMIFS(通讯通路门店!$X:$X,通讯通路门店!$S:$S,$G994,通讯通路门店!$J:$J,"华为授权体验店")+SUMIFS(通讯通路门店!$AA:$AA,通讯通路门店!$S:$S,$G994,通讯通路门店!$J:$J,"华为堡垒店")</f>
        <v>0</v>
      </c>
      <c r="BG994" s="99">
        <f>SUMIFS(通讯通路门店!$Y:$Y,通讯通路门店!$S:$S,$G994,通讯通路门店!$J:$J,"小米体验店")</f>
        <v>0</v>
      </c>
      <c r="BH994" s="99">
        <f>SUMIFS(通讯通路门店!$AA:$AA,通讯通路门店!$S:$S,$G994,通讯通路门店!$J:$J,"苹果体验店")</f>
        <v>0</v>
      </c>
      <c r="BI994" s="99">
        <f>SUMIFS(通讯通路门店!$K:$K,通讯通路门店!$S:$S,$G994,通讯通路门店!$J:$J,"其他品牌专卖店")</f>
        <v>0</v>
      </c>
      <c r="BJ994" s="99">
        <f>SUMIFS(通讯通路门店!$AC:$AC,通讯通路门店!$S:$S,$G994)</f>
        <v>0</v>
      </c>
      <c r="BK994" s="99">
        <f>SUMIFS(通讯通路门店!$AD:$AD,通讯通路门店!$S:$S,$G994)</f>
        <v>0</v>
      </c>
      <c r="BL994" s="99">
        <f>SUMIFS(通讯通路门店!$AE:$AE,通讯通路门店!$S:$S,$G994)</f>
        <v>0</v>
      </c>
      <c r="BM994" s="99">
        <f>SUMIFS(通讯通路门店!$AF:$AF,通讯通路门店!$S:$S,$G994)</f>
        <v>0</v>
      </c>
      <c r="BN994" s="99">
        <f>SUMIFS(通讯通路门店!$AG:$AG,通讯通路门店!$S:$S,$G994)</f>
        <v>0</v>
      </c>
      <c r="BO994" s="99">
        <f>SUMIFS(通讯通路门店!$AH:$AH,通讯通路门店!$S:$S,$G994)</f>
        <v>0</v>
      </c>
      <c r="BP994" s="99">
        <f>SUMIFS(通讯通路门店!$AI:$AI,通讯通路门店!$S:$S,$G994)</f>
        <v>0</v>
      </c>
      <c r="BQ994" s="83"/>
    </row>
    <row r="995" spans="1:69">
      <c r="A995" s="99" t="str">
        <f>IFERROR(_xlfn.XLOOKUP($G995,通讯通路门店!$S$4:$S$993933,通讯通路门店!$A$4:$A$993933,0,0),"")</f>
        <v>海南省</v>
      </c>
      <c r="B995" s="99" t="str">
        <f>IFERROR(_xlfn.XLOOKUP($G995,通讯通路门店!$S$4:$S$993933,通讯通路门店!$B$4:$B$993933,0,0),"")</f>
        <v>昌江黎族自治县</v>
      </c>
      <c r="C995" s="99" t="str">
        <f>IFERROR(_xlfn.XLOOKUP($G995,通讯通路门店!$S$4:$S$993933,通讯通路门店!$C$4:$C$993933,0,0),"")</f>
        <v>昌江黎族自治县</v>
      </c>
      <c r="D995" s="99" t="str">
        <f>IFERROR(_xlfn.XLOOKUP($G995,通讯通路门店!$S$4:$S$993933,通讯通路门店!$D$4:$D$993933,0,0),"")</f>
        <v>叉河镇</v>
      </c>
      <c r="E995" s="83"/>
      <c r="F995" s="83"/>
      <c r="G995" s="101"/>
      <c r="H995" s="102">
        <f>IFERROR(_xlfn.XLOOKUP($G995,通讯通路门店!$S$4:$S$993933,通讯通路门店!$R$4:$R$993933,0,0),"")</f>
        <v>0</v>
      </c>
      <c r="I995" s="83"/>
      <c r="J995" s="83"/>
      <c r="K995" s="83"/>
      <c r="L995" s="83"/>
      <c r="M995" s="83"/>
      <c r="N995" s="83"/>
      <c r="O995" s="83"/>
      <c r="P995" s="83"/>
      <c r="Q995" s="83"/>
      <c r="R995" s="83"/>
      <c r="S995" s="83"/>
      <c r="T995" s="83"/>
      <c r="U995" s="99">
        <f>COUNTIF(通讯通路门店!$S:$S,$G995)</f>
        <v>0</v>
      </c>
      <c r="V995" s="99">
        <f>COUNTIFS(通讯通路门店!$S:$S,$G995,通讯通路门店!$J:$J,"综合卖场")</f>
        <v>0</v>
      </c>
      <c r="W995" s="99">
        <f>SUMIFS(通讯通路门店!$AJ:$AJ,通讯通路门店!$S:$S,通讯客户沙盘!$G995)</f>
        <v>0</v>
      </c>
      <c r="X995" s="99">
        <f t="shared" si="75"/>
        <v>0</v>
      </c>
      <c r="Y995" s="99">
        <f>COUNTIFS(通讯通路门店!$S:$S,$G995,通讯通路门店!$J:$J,"荣耀体验店")+COUNTIFS(通讯通路门店!$S:$S,$G995,通讯通路门店!$J:$J,"荣耀授权专卖店")</f>
        <v>0</v>
      </c>
      <c r="Z995" s="99">
        <f>COUNTIFS(通讯通路门店!$S:$S,$G995,通讯通路门店!$J:$J,"VIVO体验店")</f>
        <v>0</v>
      </c>
      <c r="AA995" s="99">
        <f>COUNTIFS(通讯通路门店!$S:$S,$G995,通讯通路门店!$J:$J,"OPPO体验店")</f>
        <v>0</v>
      </c>
      <c r="AB995" s="99">
        <f>COUNTIFS(通讯通路门店!$S:$S,$G995,通讯通路门店!$J:$J,"华为授权体验店")+COUNTIFS(通讯通路门店!$S:$S,$G995,通讯通路门店!$J:$J,"华为堡垒店")</f>
        <v>0</v>
      </c>
      <c r="AC995" s="99">
        <f>COUNTIFS(通讯通路门店!$S:$S,$G995,通讯通路门店!$J:$J,"小米体验店")</f>
        <v>0</v>
      </c>
      <c r="AD995" s="99">
        <f>COUNTIFS(通讯通路门店!$S:$S,$G995,通讯通路门店!$J:$J,"苹果体验店")</f>
        <v>0</v>
      </c>
      <c r="AE995" s="99">
        <f>COUNTIFS(通讯通路门店!$S:$S,$G995,通讯通路门店!$J:$J,"其他品牌专卖店")</f>
        <v>0</v>
      </c>
      <c r="AF995" s="99">
        <f>SUMIFS(通讯通路门店!$BI:$BI,通讯通路门店!$S:$S,$G995)</f>
        <v>0</v>
      </c>
      <c r="AG995" s="99">
        <f>SUMIFS(通讯通路门店!$BH:$BH,通讯通路门店!$S:$S,$G995)</f>
        <v>0</v>
      </c>
      <c r="AH995" s="99">
        <f t="shared" si="76"/>
        <v>0</v>
      </c>
      <c r="AI995" s="99">
        <f>SUMIFS(通讯通路门店!$BB:$BB,通讯通路门店!$S:$S,$G995)</f>
        <v>0</v>
      </c>
      <c r="AJ995" s="99">
        <f>SUMIFS(通讯通路门店!$BE:$BE,通讯通路门店!$S:$S,$G995)</f>
        <v>0</v>
      </c>
      <c r="AK995" s="99">
        <f>SUMIFS(通讯通路门店!$BG:$BG,通讯通路门店!$S:$S,$G995)</f>
        <v>0</v>
      </c>
      <c r="AL995" s="99">
        <f>SUMIFS(通讯通路门店!$BC:$BC,通讯通路门店!$S:$S,$G995)</f>
        <v>0</v>
      </c>
      <c r="AM995" s="99">
        <f>SUMIFS(通讯通路门店!$BD:$BD,通讯通路门店!$S:$S,$G995)</f>
        <v>0</v>
      </c>
      <c r="AN995" s="99">
        <f>SUMIFS(通讯通路门店!$BF:$BF,通讯通路门店!$S:$S,$G995)</f>
        <v>0</v>
      </c>
      <c r="AO995" s="99">
        <f t="shared" si="77"/>
        <v>0</v>
      </c>
      <c r="AP995" s="99">
        <f>SUMIFS(通讯通路门店!$K:$K,通讯通路门店!$S:$S,$G995)</f>
        <v>0</v>
      </c>
      <c r="AQ995" s="83"/>
      <c r="AR995" s="99">
        <f>SUMIFS(通讯通路门店!$T:$T,通讯通路门店!$S:$S,$G995)</f>
        <v>0</v>
      </c>
      <c r="AS995" s="99">
        <f>SUMIFS(通讯通路门店!$U:$U,通讯通路门店!$S:$S,$G995)</f>
        <v>0</v>
      </c>
      <c r="AT995" s="99">
        <f>SUMIFS(通讯通路门店!$V:$V,通讯通路门店!$S:$S,$G995)</f>
        <v>0</v>
      </c>
      <c r="AU995" s="99">
        <f>SUMIFS(通讯通路门店!$W:$W,通讯通路门店!$S:$S,$G995)</f>
        <v>0</v>
      </c>
      <c r="AV995" s="99">
        <f>SUMIFS(通讯通路门店!$Z:$Z,通讯通路门店!$S:$S,$G995)</f>
        <v>0</v>
      </c>
      <c r="AW995" s="99">
        <f>SUMIFS(通讯通路门店!$AB:$AB,通讯通路门店!$S:$S,$G995)</f>
        <v>0</v>
      </c>
      <c r="AX995" s="99">
        <f>SUMIFS(通讯通路门店!$X:$X,通讯通路门店!$S:$S,$G995)</f>
        <v>0</v>
      </c>
      <c r="AY995" s="99">
        <f>SUMIFS(通讯通路门店!$Y:$Y,通讯通路门店!$S:$S,$G995)</f>
        <v>0</v>
      </c>
      <c r="AZ995" s="99">
        <f>SUMIFS(通讯通路门店!$AA:$AA,通讯通路门店!$S:$S,$G995)</f>
        <v>0</v>
      </c>
      <c r="BA995" s="99">
        <f t="shared" si="78"/>
        <v>0</v>
      </c>
      <c r="BB995" s="99">
        <f t="shared" si="79"/>
        <v>0</v>
      </c>
      <c r="BC995" s="99">
        <f>SUMIFS(通讯通路门店!$W:$W,通讯通路门店!$S:$S,$G995,通讯通路门店!$J:$J,"荣耀体验店")+SUMIFS(通讯通路门店!$W:$W,通讯通路门店!$S:$S,$G995,通讯通路门店!$J:$J,"荣耀授权专卖店")</f>
        <v>0</v>
      </c>
      <c r="BD995" s="99">
        <f>SUMIFS(通讯通路门店!$Z:$Z,通讯通路门店!$S:$S,$G995,通讯通路门店!$J:$J,"VIVO体验店")</f>
        <v>0</v>
      </c>
      <c r="BE995" s="99">
        <f>SUMIFS(通讯通路门店!$AB:$AB,通讯通路门店!$S:$S,$G995,通讯通路门店!$J:$J,"OPPO体验店")</f>
        <v>0</v>
      </c>
      <c r="BF995" s="99">
        <f>SUMIFS(通讯通路门店!$X:$X,通讯通路门店!$S:$S,$G995,通讯通路门店!$J:$J,"华为授权体验店")+SUMIFS(通讯通路门店!$AA:$AA,通讯通路门店!$S:$S,$G995,通讯通路门店!$J:$J,"华为堡垒店")</f>
        <v>0</v>
      </c>
      <c r="BG995" s="99">
        <f>SUMIFS(通讯通路门店!$Y:$Y,通讯通路门店!$S:$S,$G995,通讯通路门店!$J:$J,"小米体验店")</f>
        <v>0</v>
      </c>
      <c r="BH995" s="99">
        <f>SUMIFS(通讯通路门店!$AA:$AA,通讯通路门店!$S:$S,$G995,通讯通路门店!$J:$J,"苹果体验店")</f>
        <v>0</v>
      </c>
      <c r="BI995" s="99">
        <f>SUMIFS(通讯通路门店!$K:$K,通讯通路门店!$S:$S,$G995,通讯通路门店!$J:$J,"其他品牌专卖店")</f>
        <v>0</v>
      </c>
      <c r="BJ995" s="99">
        <f>SUMIFS(通讯通路门店!$AC:$AC,通讯通路门店!$S:$S,$G995)</f>
        <v>0</v>
      </c>
      <c r="BK995" s="99">
        <f>SUMIFS(通讯通路门店!$AD:$AD,通讯通路门店!$S:$S,$G995)</f>
        <v>0</v>
      </c>
      <c r="BL995" s="99">
        <f>SUMIFS(通讯通路门店!$AE:$AE,通讯通路门店!$S:$S,$G995)</f>
        <v>0</v>
      </c>
      <c r="BM995" s="99">
        <f>SUMIFS(通讯通路门店!$AF:$AF,通讯通路门店!$S:$S,$G995)</f>
        <v>0</v>
      </c>
      <c r="BN995" s="99">
        <f>SUMIFS(通讯通路门店!$AG:$AG,通讯通路门店!$S:$S,$G995)</f>
        <v>0</v>
      </c>
      <c r="BO995" s="99">
        <f>SUMIFS(通讯通路门店!$AH:$AH,通讯通路门店!$S:$S,$G995)</f>
        <v>0</v>
      </c>
      <c r="BP995" s="99">
        <f>SUMIFS(通讯通路门店!$AI:$AI,通讯通路门店!$S:$S,$G995)</f>
        <v>0</v>
      </c>
      <c r="BQ995" s="83"/>
    </row>
    <row r="996" spans="1:69">
      <c r="A996" s="99" t="str">
        <f>IFERROR(_xlfn.XLOOKUP($G996,通讯通路门店!$S$4:$S$993933,通讯通路门店!$A$4:$A$993933,0,0),"")</f>
        <v>海南省</v>
      </c>
      <c r="B996" s="99" t="str">
        <f>IFERROR(_xlfn.XLOOKUP($G996,通讯通路门店!$S$4:$S$993933,通讯通路门店!$B$4:$B$993933,0,0),"")</f>
        <v>昌江黎族自治县</v>
      </c>
      <c r="C996" s="99" t="str">
        <f>IFERROR(_xlfn.XLOOKUP($G996,通讯通路门店!$S$4:$S$993933,通讯通路门店!$C$4:$C$993933,0,0),"")</f>
        <v>昌江黎族自治县</v>
      </c>
      <c r="D996" s="99" t="str">
        <f>IFERROR(_xlfn.XLOOKUP($G996,通讯通路门店!$S$4:$S$993933,通讯通路门店!$D$4:$D$993933,0,0),"")</f>
        <v>叉河镇</v>
      </c>
      <c r="E996" s="83"/>
      <c r="F996" s="83"/>
      <c r="G996" s="101"/>
      <c r="H996" s="102">
        <f>IFERROR(_xlfn.XLOOKUP($G996,通讯通路门店!$S$4:$S$993933,通讯通路门店!$R$4:$R$993933,0,0),"")</f>
        <v>0</v>
      </c>
      <c r="I996" s="83"/>
      <c r="J996" s="83"/>
      <c r="K996" s="83"/>
      <c r="L996" s="83"/>
      <c r="M996" s="83"/>
      <c r="N996" s="83"/>
      <c r="O996" s="83"/>
      <c r="P996" s="83"/>
      <c r="Q996" s="83"/>
      <c r="R996" s="83"/>
      <c r="S996" s="83"/>
      <c r="T996" s="83"/>
      <c r="U996" s="99">
        <f>COUNTIF(通讯通路门店!$S:$S,$G996)</f>
        <v>0</v>
      </c>
      <c r="V996" s="99">
        <f>COUNTIFS(通讯通路门店!$S:$S,$G996,通讯通路门店!$J:$J,"综合卖场")</f>
        <v>0</v>
      </c>
      <c r="W996" s="99">
        <f>SUMIFS(通讯通路门店!$AJ:$AJ,通讯通路门店!$S:$S,通讯客户沙盘!$G996)</f>
        <v>0</v>
      </c>
      <c r="X996" s="99">
        <f t="shared" si="75"/>
        <v>0</v>
      </c>
      <c r="Y996" s="99">
        <f>COUNTIFS(通讯通路门店!$S:$S,$G996,通讯通路门店!$J:$J,"荣耀体验店")+COUNTIFS(通讯通路门店!$S:$S,$G996,通讯通路门店!$J:$J,"荣耀授权专卖店")</f>
        <v>0</v>
      </c>
      <c r="Z996" s="99">
        <f>COUNTIFS(通讯通路门店!$S:$S,$G996,通讯通路门店!$J:$J,"VIVO体验店")</f>
        <v>0</v>
      </c>
      <c r="AA996" s="99">
        <f>COUNTIFS(通讯通路门店!$S:$S,$G996,通讯通路门店!$J:$J,"OPPO体验店")</f>
        <v>0</v>
      </c>
      <c r="AB996" s="99">
        <f>COUNTIFS(通讯通路门店!$S:$S,$G996,通讯通路门店!$J:$J,"华为授权体验店")+COUNTIFS(通讯通路门店!$S:$S,$G996,通讯通路门店!$J:$J,"华为堡垒店")</f>
        <v>0</v>
      </c>
      <c r="AC996" s="99">
        <f>COUNTIFS(通讯通路门店!$S:$S,$G996,通讯通路门店!$J:$J,"小米体验店")</f>
        <v>0</v>
      </c>
      <c r="AD996" s="99">
        <f>COUNTIFS(通讯通路门店!$S:$S,$G996,通讯通路门店!$J:$J,"苹果体验店")</f>
        <v>0</v>
      </c>
      <c r="AE996" s="99">
        <f>COUNTIFS(通讯通路门店!$S:$S,$G996,通讯通路门店!$J:$J,"其他品牌专卖店")</f>
        <v>0</v>
      </c>
      <c r="AF996" s="99">
        <f>SUMIFS(通讯通路门店!$BI:$BI,通讯通路门店!$S:$S,$G996)</f>
        <v>0</v>
      </c>
      <c r="AG996" s="99">
        <f>SUMIFS(通讯通路门店!$BH:$BH,通讯通路门店!$S:$S,$G996)</f>
        <v>0</v>
      </c>
      <c r="AH996" s="99">
        <f t="shared" si="76"/>
        <v>0</v>
      </c>
      <c r="AI996" s="99">
        <f>SUMIFS(通讯通路门店!$BB:$BB,通讯通路门店!$S:$S,$G996)</f>
        <v>0</v>
      </c>
      <c r="AJ996" s="99">
        <f>SUMIFS(通讯通路门店!$BE:$BE,通讯通路门店!$S:$S,$G996)</f>
        <v>0</v>
      </c>
      <c r="AK996" s="99">
        <f>SUMIFS(通讯通路门店!$BG:$BG,通讯通路门店!$S:$S,$G996)</f>
        <v>0</v>
      </c>
      <c r="AL996" s="99">
        <f>SUMIFS(通讯通路门店!$BC:$BC,通讯通路门店!$S:$S,$G996)</f>
        <v>0</v>
      </c>
      <c r="AM996" s="99">
        <f>SUMIFS(通讯通路门店!$BD:$BD,通讯通路门店!$S:$S,$G996)</f>
        <v>0</v>
      </c>
      <c r="AN996" s="99">
        <f>SUMIFS(通讯通路门店!$BF:$BF,通讯通路门店!$S:$S,$G996)</f>
        <v>0</v>
      </c>
      <c r="AO996" s="99">
        <f t="shared" si="77"/>
        <v>0</v>
      </c>
      <c r="AP996" s="99">
        <f>SUMIFS(通讯通路门店!$K:$K,通讯通路门店!$S:$S,$G996)</f>
        <v>0</v>
      </c>
      <c r="AQ996" s="83"/>
      <c r="AR996" s="99">
        <f>SUMIFS(通讯通路门店!$T:$T,通讯通路门店!$S:$S,$G996)</f>
        <v>0</v>
      </c>
      <c r="AS996" s="99">
        <f>SUMIFS(通讯通路门店!$U:$U,通讯通路门店!$S:$S,$G996)</f>
        <v>0</v>
      </c>
      <c r="AT996" s="99">
        <f>SUMIFS(通讯通路门店!$V:$V,通讯通路门店!$S:$S,$G996)</f>
        <v>0</v>
      </c>
      <c r="AU996" s="99">
        <f>SUMIFS(通讯通路门店!$W:$W,通讯通路门店!$S:$S,$G996)</f>
        <v>0</v>
      </c>
      <c r="AV996" s="99">
        <f>SUMIFS(通讯通路门店!$Z:$Z,通讯通路门店!$S:$S,$G996)</f>
        <v>0</v>
      </c>
      <c r="AW996" s="99">
        <f>SUMIFS(通讯通路门店!$AB:$AB,通讯通路门店!$S:$S,$G996)</f>
        <v>0</v>
      </c>
      <c r="AX996" s="99">
        <f>SUMIFS(通讯通路门店!$X:$X,通讯通路门店!$S:$S,$G996)</f>
        <v>0</v>
      </c>
      <c r="AY996" s="99">
        <f>SUMIFS(通讯通路门店!$Y:$Y,通讯通路门店!$S:$S,$G996)</f>
        <v>0</v>
      </c>
      <c r="AZ996" s="99">
        <f>SUMIFS(通讯通路门店!$AA:$AA,通讯通路门店!$S:$S,$G996)</f>
        <v>0</v>
      </c>
      <c r="BA996" s="99">
        <f t="shared" si="78"/>
        <v>0</v>
      </c>
      <c r="BB996" s="99">
        <f t="shared" si="79"/>
        <v>0</v>
      </c>
      <c r="BC996" s="99">
        <f>SUMIFS(通讯通路门店!$W:$W,通讯通路门店!$S:$S,$G996,通讯通路门店!$J:$J,"荣耀体验店")+SUMIFS(通讯通路门店!$W:$W,通讯通路门店!$S:$S,$G996,通讯通路门店!$J:$J,"荣耀授权专卖店")</f>
        <v>0</v>
      </c>
      <c r="BD996" s="99">
        <f>SUMIFS(通讯通路门店!$Z:$Z,通讯通路门店!$S:$S,$G996,通讯通路门店!$J:$J,"VIVO体验店")</f>
        <v>0</v>
      </c>
      <c r="BE996" s="99">
        <f>SUMIFS(通讯通路门店!$AB:$AB,通讯通路门店!$S:$S,$G996,通讯通路门店!$J:$J,"OPPO体验店")</f>
        <v>0</v>
      </c>
      <c r="BF996" s="99">
        <f>SUMIFS(通讯通路门店!$X:$X,通讯通路门店!$S:$S,$G996,通讯通路门店!$J:$J,"华为授权体验店")+SUMIFS(通讯通路门店!$AA:$AA,通讯通路门店!$S:$S,$G996,通讯通路门店!$J:$J,"华为堡垒店")</f>
        <v>0</v>
      </c>
      <c r="BG996" s="99">
        <f>SUMIFS(通讯通路门店!$Y:$Y,通讯通路门店!$S:$S,$G996,通讯通路门店!$J:$J,"小米体验店")</f>
        <v>0</v>
      </c>
      <c r="BH996" s="99">
        <f>SUMIFS(通讯通路门店!$AA:$AA,通讯通路门店!$S:$S,$G996,通讯通路门店!$J:$J,"苹果体验店")</f>
        <v>0</v>
      </c>
      <c r="BI996" s="99">
        <f>SUMIFS(通讯通路门店!$K:$K,通讯通路门店!$S:$S,$G996,通讯通路门店!$J:$J,"其他品牌专卖店")</f>
        <v>0</v>
      </c>
      <c r="BJ996" s="99">
        <f>SUMIFS(通讯通路门店!$AC:$AC,通讯通路门店!$S:$S,$G996)</f>
        <v>0</v>
      </c>
      <c r="BK996" s="99">
        <f>SUMIFS(通讯通路门店!$AD:$AD,通讯通路门店!$S:$S,$G996)</f>
        <v>0</v>
      </c>
      <c r="BL996" s="99">
        <f>SUMIFS(通讯通路门店!$AE:$AE,通讯通路门店!$S:$S,$G996)</f>
        <v>0</v>
      </c>
      <c r="BM996" s="99">
        <f>SUMIFS(通讯通路门店!$AF:$AF,通讯通路门店!$S:$S,$G996)</f>
        <v>0</v>
      </c>
      <c r="BN996" s="99">
        <f>SUMIFS(通讯通路门店!$AG:$AG,通讯通路门店!$S:$S,$G996)</f>
        <v>0</v>
      </c>
      <c r="BO996" s="99">
        <f>SUMIFS(通讯通路门店!$AH:$AH,通讯通路门店!$S:$S,$G996)</f>
        <v>0</v>
      </c>
      <c r="BP996" s="99">
        <f>SUMIFS(通讯通路门店!$AI:$AI,通讯通路门店!$S:$S,$G996)</f>
        <v>0</v>
      </c>
      <c r="BQ996" s="83"/>
    </row>
    <row r="997" spans="1:69">
      <c r="A997" s="99" t="str">
        <f>IFERROR(_xlfn.XLOOKUP($G997,通讯通路门店!$S$4:$S$993933,通讯通路门店!$A$4:$A$993933,0,0),"")</f>
        <v>海南省</v>
      </c>
      <c r="B997" s="99" t="str">
        <f>IFERROR(_xlfn.XLOOKUP($G997,通讯通路门店!$S$4:$S$993933,通讯通路门店!$B$4:$B$993933,0,0),"")</f>
        <v>昌江黎族自治县</v>
      </c>
      <c r="C997" s="99" t="str">
        <f>IFERROR(_xlfn.XLOOKUP($G997,通讯通路门店!$S$4:$S$993933,通讯通路门店!$C$4:$C$993933,0,0),"")</f>
        <v>昌江黎族自治县</v>
      </c>
      <c r="D997" s="99" t="str">
        <f>IFERROR(_xlfn.XLOOKUP($G997,通讯通路门店!$S$4:$S$993933,通讯通路门店!$D$4:$D$993933,0,0),"")</f>
        <v>叉河镇</v>
      </c>
      <c r="E997" s="83"/>
      <c r="F997" s="83"/>
      <c r="G997" s="101"/>
      <c r="H997" s="102">
        <f>IFERROR(_xlfn.XLOOKUP($G997,通讯通路门店!$S$4:$S$993933,通讯通路门店!$R$4:$R$993933,0,0),"")</f>
        <v>0</v>
      </c>
      <c r="I997" s="83"/>
      <c r="J997" s="83"/>
      <c r="K997" s="83"/>
      <c r="L997" s="83"/>
      <c r="M997" s="83"/>
      <c r="N997" s="83"/>
      <c r="O997" s="83"/>
      <c r="P997" s="83"/>
      <c r="Q997" s="83"/>
      <c r="R997" s="83"/>
      <c r="S997" s="83"/>
      <c r="T997" s="83"/>
      <c r="U997" s="99">
        <f>COUNTIF(通讯通路门店!$S:$S,$G997)</f>
        <v>0</v>
      </c>
      <c r="V997" s="99">
        <f>COUNTIFS(通讯通路门店!$S:$S,$G997,通讯通路门店!$J:$J,"综合卖场")</f>
        <v>0</v>
      </c>
      <c r="W997" s="99">
        <f>SUMIFS(通讯通路门店!$AJ:$AJ,通讯通路门店!$S:$S,通讯客户沙盘!$G997)</f>
        <v>0</v>
      </c>
      <c r="X997" s="99">
        <f t="shared" si="75"/>
        <v>0</v>
      </c>
      <c r="Y997" s="99">
        <f>COUNTIFS(通讯通路门店!$S:$S,$G997,通讯通路门店!$J:$J,"荣耀体验店")+COUNTIFS(通讯通路门店!$S:$S,$G997,通讯通路门店!$J:$J,"荣耀授权专卖店")</f>
        <v>0</v>
      </c>
      <c r="Z997" s="99">
        <f>COUNTIFS(通讯通路门店!$S:$S,$G997,通讯通路门店!$J:$J,"VIVO体验店")</f>
        <v>0</v>
      </c>
      <c r="AA997" s="99">
        <f>COUNTIFS(通讯通路门店!$S:$S,$G997,通讯通路门店!$J:$J,"OPPO体验店")</f>
        <v>0</v>
      </c>
      <c r="AB997" s="99">
        <f>COUNTIFS(通讯通路门店!$S:$S,$G997,通讯通路门店!$J:$J,"华为授权体验店")+COUNTIFS(通讯通路门店!$S:$S,$G997,通讯通路门店!$J:$J,"华为堡垒店")</f>
        <v>0</v>
      </c>
      <c r="AC997" s="99">
        <f>COUNTIFS(通讯通路门店!$S:$S,$G997,通讯通路门店!$J:$J,"小米体验店")</f>
        <v>0</v>
      </c>
      <c r="AD997" s="99">
        <f>COUNTIFS(通讯通路门店!$S:$S,$G997,通讯通路门店!$J:$J,"苹果体验店")</f>
        <v>0</v>
      </c>
      <c r="AE997" s="99">
        <f>COUNTIFS(通讯通路门店!$S:$S,$G997,通讯通路门店!$J:$J,"其他品牌专卖店")</f>
        <v>0</v>
      </c>
      <c r="AF997" s="99">
        <f>SUMIFS(通讯通路门店!$BI:$BI,通讯通路门店!$S:$S,$G997)</f>
        <v>0</v>
      </c>
      <c r="AG997" s="99">
        <f>SUMIFS(通讯通路门店!$BH:$BH,通讯通路门店!$S:$S,$G997)</f>
        <v>0</v>
      </c>
      <c r="AH997" s="99">
        <f t="shared" si="76"/>
        <v>0</v>
      </c>
      <c r="AI997" s="99">
        <f>SUMIFS(通讯通路门店!$BB:$BB,通讯通路门店!$S:$S,$G997)</f>
        <v>0</v>
      </c>
      <c r="AJ997" s="99">
        <f>SUMIFS(通讯通路门店!$BE:$BE,通讯通路门店!$S:$S,$G997)</f>
        <v>0</v>
      </c>
      <c r="AK997" s="99">
        <f>SUMIFS(通讯通路门店!$BG:$BG,通讯通路门店!$S:$S,$G997)</f>
        <v>0</v>
      </c>
      <c r="AL997" s="99">
        <f>SUMIFS(通讯通路门店!$BC:$BC,通讯通路门店!$S:$S,$G997)</f>
        <v>0</v>
      </c>
      <c r="AM997" s="99">
        <f>SUMIFS(通讯通路门店!$BD:$BD,通讯通路门店!$S:$S,$G997)</f>
        <v>0</v>
      </c>
      <c r="AN997" s="99">
        <f>SUMIFS(通讯通路门店!$BF:$BF,通讯通路门店!$S:$S,$G997)</f>
        <v>0</v>
      </c>
      <c r="AO997" s="99">
        <f t="shared" si="77"/>
        <v>0</v>
      </c>
      <c r="AP997" s="99">
        <f>SUMIFS(通讯通路门店!$K:$K,通讯通路门店!$S:$S,$G997)</f>
        <v>0</v>
      </c>
      <c r="AQ997" s="83"/>
      <c r="AR997" s="99">
        <f>SUMIFS(通讯通路门店!$T:$T,通讯通路门店!$S:$S,$G997)</f>
        <v>0</v>
      </c>
      <c r="AS997" s="99">
        <f>SUMIFS(通讯通路门店!$U:$U,通讯通路门店!$S:$S,$G997)</f>
        <v>0</v>
      </c>
      <c r="AT997" s="99">
        <f>SUMIFS(通讯通路门店!$V:$V,通讯通路门店!$S:$S,$G997)</f>
        <v>0</v>
      </c>
      <c r="AU997" s="99">
        <f>SUMIFS(通讯通路门店!$W:$W,通讯通路门店!$S:$S,$G997)</f>
        <v>0</v>
      </c>
      <c r="AV997" s="99">
        <f>SUMIFS(通讯通路门店!$Z:$Z,通讯通路门店!$S:$S,$G997)</f>
        <v>0</v>
      </c>
      <c r="AW997" s="99">
        <f>SUMIFS(通讯通路门店!$AB:$AB,通讯通路门店!$S:$S,$G997)</f>
        <v>0</v>
      </c>
      <c r="AX997" s="99">
        <f>SUMIFS(通讯通路门店!$X:$X,通讯通路门店!$S:$S,$G997)</f>
        <v>0</v>
      </c>
      <c r="AY997" s="99">
        <f>SUMIFS(通讯通路门店!$Y:$Y,通讯通路门店!$S:$S,$G997)</f>
        <v>0</v>
      </c>
      <c r="AZ997" s="99">
        <f>SUMIFS(通讯通路门店!$AA:$AA,通讯通路门店!$S:$S,$G997)</f>
        <v>0</v>
      </c>
      <c r="BA997" s="99">
        <f t="shared" si="78"/>
        <v>0</v>
      </c>
      <c r="BB997" s="99">
        <f t="shared" si="79"/>
        <v>0</v>
      </c>
      <c r="BC997" s="99">
        <f>SUMIFS(通讯通路门店!$W:$W,通讯通路门店!$S:$S,$G997,通讯通路门店!$J:$J,"荣耀体验店")+SUMIFS(通讯通路门店!$W:$W,通讯通路门店!$S:$S,$G997,通讯通路门店!$J:$J,"荣耀授权专卖店")</f>
        <v>0</v>
      </c>
      <c r="BD997" s="99">
        <f>SUMIFS(通讯通路门店!$Z:$Z,通讯通路门店!$S:$S,$G997,通讯通路门店!$J:$J,"VIVO体验店")</f>
        <v>0</v>
      </c>
      <c r="BE997" s="99">
        <f>SUMIFS(通讯通路门店!$AB:$AB,通讯通路门店!$S:$S,$G997,通讯通路门店!$J:$J,"OPPO体验店")</f>
        <v>0</v>
      </c>
      <c r="BF997" s="99">
        <f>SUMIFS(通讯通路门店!$X:$X,通讯通路门店!$S:$S,$G997,通讯通路门店!$J:$J,"华为授权体验店")+SUMIFS(通讯通路门店!$AA:$AA,通讯通路门店!$S:$S,$G997,通讯通路门店!$J:$J,"华为堡垒店")</f>
        <v>0</v>
      </c>
      <c r="BG997" s="99">
        <f>SUMIFS(通讯通路门店!$Y:$Y,通讯通路门店!$S:$S,$G997,通讯通路门店!$J:$J,"小米体验店")</f>
        <v>0</v>
      </c>
      <c r="BH997" s="99">
        <f>SUMIFS(通讯通路门店!$AA:$AA,通讯通路门店!$S:$S,$G997,通讯通路门店!$J:$J,"苹果体验店")</f>
        <v>0</v>
      </c>
      <c r="BI997" s="99">
        <f>SUMIFS(通讯通路门店!$K:$K,通讯通路门店!$S:$S,$G997,通讯通路门店!$J:$J,"其他品牌专卖店")</f>
        <v>0</v>
      </c>
      <c r="BJ997" s="99">
        <f>SUMIFS(通讯通路门店!$AC:$AC,通讯通路门店!$S:$S,$G997)</f>
        <v>0</v>
      </c>
      <c r="BK997" s="99">
        <f>SUMIFS(通讯通路门店!$AD:$AD,通讯通路门店!$S:$S,$G997)</f>
        <v>0</v>
      </c>
      <c r="BL997" s="99">
        <f>SUMIFS(通讯通路门店!$AE:$AE,通讯通路门店!$S:$S,$G997)</f>
        <v>0</v>
      </c>
      <c r="BM997" s="99">
        <f>SUMIFS(通讯通路门店!$AF:$AF,通讯通路门店!$S:$S,$G997)</f>
        <v>0</v>
      </c>
      <c r="BN997" s="99">
        <f>SUMIFS(通讯通路门店!$AG:$AG,通讯通路门店!$S:$S,$G997)</f>
        <v>0</v>
      </c>
      <c r="BO997" s="99">
        <f>SUMIFS(通讯通路门店!$AH:$AH,通讯通路门店!$S:$S,$G997)</f>
        <v>0</v>
      </c>
      <c r="BP997" s="99">
        <f>SUMIFS(通讯通路门店!$AI:$AI,通讯通路门店!$S:$S,$G997)</f>
        <v>0</v>
      </c>
      <c r="BQ997" s="83"/>
    </row>
    <row r="998" spans="1:69">
      <c r="A998" s="99" t="str">
        <f>IFERROR(_xlfn.XLOOKUP($G998,通讯通路门店!$S$4:$S$993933,通讯通路门店!$A$4:$A$993933,0,0),"")</f>
        <v>海南省</v>
      </c>
      <c r="B998" s="99" t="str">
        <f>IFERROR(_xlfn.XLOOKUP($G998,通讯通路门店!$S$4:$S$993933,通讯通路门店!$B$4:$B$993933,0,0),"")</f>
        <v>昌江黎族自治县</v>
      </c>
      <c r="C998" s="99" t="str">
        <f>IFERROR(_xlfn.XLOOKUP($G998,通讯通路门店!$S$4:$S$993933,通讯通路门店!$C$4:$C$993933,0,0),"")</f>
        <v>昌江黎族自治县</v>
      </c>
      <c r="D998" s="99" t="str">
        <f>IFERROR(_xlfn.XLOOKUP($G998,通讯通路门店!$S$4:$S$993933,通讯通路门店!$D$4:$D$993933,0,0),"")</f>
        <v>叉河镇</v>
      </c>
      <c r="E998" s="83"/>
      <c r="F998" s="83"/>
      <c r="G998" s="101"/>
      <c r="H998" s="102">
        <f>IFERROR(_xlfn.XLOOKUP($G998,通讯通路门店!$S$4:$S$993933,通讯通路门店!$R$4:$R$993933,0,0),"")</f>
        <v>0</v>
      </c>
      <c r="I998" s="83"/>
      <c r="J998" s="83"/>
      <c r="K998" s="83"/>
      <c r="L998" s="83"/>
      <c r="M998" s="83"/>
      <c r="N998" s="83"/>
      <c r="O998" s="83"/>
      <c r="P998" s="83"/>
      <c r="Q998" s="83"/>
      <c r="R998" s="83"/>
      <c r="S998" s="83"/>
      <c r="T998" s="83"/>
      <c r="U998" s="99">
        <f>COUNTIF(通讯通路门店!$S:$S,$G998)</f>
        <v>0</v>
      </c>
      <c r="V998" s="99">
        <f>COUNTIFS(通讯通路门店!$S:$S,$G998,通讯通路门店!$J:$J,"综合卖场")</f>
        <v>0</v>
      </c>
      <c r="W998" s="99">
        <f>SUMIFS(通讯通路门店!$AJ:$AJ,通讯通路门店!$S:$S,通讯客户沙盘!$G998)</f>
        <v>0</v>
      </c>
      <c r="X998" s="99">
        <f t="shared" si="75"/>
        <v>0</v>
      </c>
      <c r="Y998" s="99">
        <f>COUNTIFS(通讯通路门店!$S:$S,$G998,通讯通路门店!$J:$J,"荣耀体验店")+COUNTIFS(通讯通路门店!$S:$S,$G998,通讯通路门店!$J:$J,"荣耀授权专卖店")</f>
        <v>0</v>
      </c>
      <c r="Z998" s="99">
        <f>COUNTIFS(通讯通路门店!$S:$S,$G998,通讯通路门店!$J:$J,"VIVO体验店")</f>
        <v>0</v>
      </c>
      <c r="AA998" s="99">
        <f>COUNTIFS(通讯通路门店!$S:$S,$G998,通讯通路门店!$J:$J,"OPPO体验店")</f>
        <v>0</v>
      </c>
      <c r="AB998" s="99">
        <f>COUNTIFS(通讯通路门店!$S:$S,$G998,通讯通路门店!$J:$J,"华为授权体验店")+COUNTIFS(通讯通路门店!$S:$S,$G998,通讯通路门店!$J:$J,"华为堡垒店")</f>
        <v>0</v>
      </c>
      <c r="AC998" s="99">
        <f>COUNTIFS(通讯通路门店!$S:$S,$G998,通讯通路门店!$J:$J,"小米体验店")</f>
        <v>0</v>
      </c>
      <c r="AD998" s="99">
        <f>COUNTIFS(通讯通路门店!$S:$S,$G998,通讯通路门店!$J:$J,"苹果体验店")</f>
        <v>0</v>
      </c>
      <c r="AE998" s="99">
        <f>COUNTIFS(通讯通路门店!$S:$S,$G998,通讯通路门店!$J:$J,"其他品牌专卖店")</f>
        <v>0</v>
      </c>
      <c r="AF998" s="99">
        <f>SUMIFS(通讯通路门店!$BI:$BI,通讯通路门店!$S:$S,$G998)</f>
        <v>0</v>
      </c>
      <c r="AG998" s="99">
        <f>SUMIFS(通讯通路门店!$BH:$BH,通讯通路门店!$S:$S,$G998)</f>
        <v>0</v>
      </c>
      <c r="AH998" s="99">
        <f t="shared" si="76"/>
        <v>0</v>
      </c>
      <c r="AI998" s="99">
        <f>SUMIFS(通讯通路门店!$BB:$BB,通讯通路门店!$S:$S,$G998)</f>
        <v>0</v>
      </c>
      <c r="AJ998" s="99">
        <f>SUMIFS(通讯通路门店!$BE:$BE,通讯通路门店!$S:$S,$G998)</f>
        <v>0</v>
      </c>
      <c r="AK998" s="99">
        <f>SUMIFS(通讯通路门店!$BG:$BG,通讯通路门店!$S:$S,$G998)</f>
        <v>0</v>
      </c>
      <c r="AL998" s="99">
        <f>SUMIFS(通讯通路门店!$BC:$BC,通讯通路门店!$S:$S,$G998)</f>
        <v>0</v>
      </c>
      <c r="AM998" s="99">
        <f>SUMIFS(通讯通路门店!$BD:$BD,通讯通路门店!$S:$S,$G998)</f>
        <v>0</v>
      </c>
      <c r="AN998" s="99">
        <f>SUMIFS(通讯通路门店!$BF:$BF,通讯通路门店!$S:$S,$G998)</f>
        <v>0</v>
      </c>
      <c r="AO998" s="99">
        <f t="shared" si="77"/>
        <v>0</v>
      </c>
      <c r="AP998" s="99">
        <f>SUMIFS(通讯通路门店!$K:$K,通讯通路门店!$S:$S,$G998)</f>
        <v>0</v>
      </c>
      <c r="AQ998" s="83"/>
      <c r="AR998" s="99">
        <f>SUMIFS(通讯通路门店!$T:$T,通讯通路门店!$S:$S,$G998)</f>
        <v>0</v>
      </c>
      <c r="AS998" s="99">
        <f>SUMIFS(通讯通路门店!$U:$U,通讯通路门店!$S:$S,$G998)</f>
        <v>0</v>
      </c>
      <c r="AT998" s="99">
        <f>SUMIFS(通讯通路门店!$V:$V,通讯通路门店!$S:$S,$G998)</f>
        <v>0</v>
      </c>
      <c r="AU998" s="99">
        <f>SUMIFS(通讯通路门店!$W:$W,通讯通路门店!$S:$S,$G998)</f>
        <v>0</v>
      </c>
      <c r="AV998" s="99">
        <f>SUMIFS(通讯通路门店!$Z:$Z,通讯通路门店!$S:$S,$G998)</f>
        <v>0</v>
      </c>
      <c r="AW998" s="99">
        <f>SUMIFS(通讯通路门店!$AB:$AB,通讯通路门店!$S:$S,$G998)</f>
        <v>0</v>
      </c>
      <c r="AX998" s="99">
        <f>SUMIFS(通讯通路门店!$X:$X,通讯通路门店!$S:$S,$G998)</f>
        <v>0</v>
      </c>
      <c r="AY998" s="99">
        <f>SUMIFS(通讯通路门店!$Y:$Y,通讯通路门店!$S:$S,$G998)</f>
        <v>0</v>
      </c>
      <c r="AZ998" s="99">
        <f>SUMIFS(通讯通路门店!$AA:$AA,通讯通路门店!$S:$S,$G998)</f>
        <v>0</v>
      </c>
      <c r="BA998" s="99">
        <f t="shared" si="78"/>
        <v>0</v>
      </c>
      <c r="BB998" s="99">
        <f t="shared" si="79"/>
        <v>0</v>
      </c>
      <c r="BC998" s="99">
        <f>SUMIFS(通讯通路门店!$W:$W,通讯通路门店!$S:$S,$G998,通讯通路门店!$J:$J,"荣耀体验店")+SUMIFS(通讯通路门店!$W:$W,通讯通路门店!$S:$S,$G998,通讯通路门店!$J:$J,"荣耀授权专卖店")</f>
        <v>0</v>
      </c>
      <c r="BD998" s="99">
        <f>SUMIFS(通讯通路门店!$Z:$Z,通讯通路门店!$S:$S,$G998,通讯通路门店!$J:$J,"VIVO体验店")</f>
        <v>0</v>
      </c>
      <c r="BE998" s="99">
        <f>SUMIFS(通讯通路门店!$AB:$AB,通讯通路门店!$S:$S,$G998,通讯通路门店!$J:$J,"OPPO体验店")</f>
        <v>0</v>
      </c>
      <c r="BF998" s="99">
        <f>SUMIFS(通讯通路门店!$X:$X,通讯通路门店!$S:$S,$G998,通讯通路门店!$J:$J,"华为授权体验店")+SUMIFS(通讯通路门店!$AA:$AA,通讯通路门店!$S:$S,$G998,通讯通路门店!$J:$J,"华为堡垒店")</f>
        <v>0</v>
      </c>
      <c r="BG998" s="99">
        <f>SUMIFS(通讯通路门店!$Y:$Y,通讯通路门店!$S:$S,$G998,通讯通路门店!$J:$J,"小米体验店")</f>
        <v>0</v>
      </c>
      <c r="BH998" s="99">
        <f>SUMIFS(通讯通路门店!$AA:$AA,通讯通路门店!$S:$S,$G998,通讯通路门店!$J:$J,"苹果体验店")</f>
        <v>0</v>
      </c>
      <c r="BI998" s="99">
        <f>SUMIFS(通讯通路门店!$K:$K,通讯通路门店!$S:$S,$G998,通讯通路门店!$J:$J,"其他品牌专卖店")</f>
        <v>0</v>
      </c>
      <c r="BJ998" s="99">
        <f>SUMIFS(通讯通路门店!$AC:$AC,通讯通路门店!$S:$S,$G998)</f>
        <v>0</v>
      </c>
      <c r="BK998" s="99">
        <f>SUMIFS(通讯通路门店!$AD:$AD,通讯通路门店!$S:$S,$G998)</f>
        <v>0</v>
      </c>
      <c r="BL998" s="99">
        <f>SUMIFS(通讯通路门店!$AE:$AE,通讯通路门店!$S:$S,$G998)</f>
        <v>0</v>
      </c>
      <c r="BM998" s="99">
        <f>SUMIFS(通讯通路门店!$AF:$AF,通讯通路门店!$S:$S,$G998)</f>
        <v>0</v>
      </c>
      <c r="BN998" s="99">
        <f>SUMIFS(通讯通路门店!$AG:$AG,通讯通路门店!$S:$S,$G998)</f>
        <v>0</v>
      </c>
      <c r="BO998" s="99">
        <f>SUMIFS(通讯通路门店!$AH:$AH,通讯通路门店!$S:$S,$G998)</f>
        <v>0</v>
      </c>
      <c r="BP998" s="99">
        <f>SUMIFS(通讯通路门店!$AI:$AI,通讯通路门店!$S:$S,$G998)</f>
        <v>0</v>
      </c>
      <c r="BQ998" s="83"/>
    </row>
    <row r="999" spans="1:69">
      <c r="A999" s="99" t="str">
        <f>IFERROR(_xlfn.XLOOKUP($G999,通讯通路门店!$S$4:$S$993933,通讯通路门店!$A$4:$A$993933,0,0),"")</f>
        <v>海南省</v>
      </c>
      <c r="B999" s="99" t="str">
        <f>IFERROR(_xlfn.XLOOKUP($G999,通讯通路门店!$S$4:$S$993933,通讯通路门店!$B$4:$B$993933,0,0),"")</f>
        <v>昌江黎族自治县</v>
      </c>
      <c r="C999" s="99" t="str">
        <f>IFERROR(_xlfn.XLOOKUP($G999,通讯通路门店!$S$4:$S$993933,通讯通路门店!$C$4:$C$993933,0,0),"")</f>
        <v>昌江黎族自治县</v>
      </c>
      <c r="D999" s="99" t="str">
        <f>IFERROR(_xlfn.XLOOKUP($G999,通讯通路门店!$S$4:$S$993933,通讯通路门店!$D$4:$D$993933,0,0),"")</f>
        <v>叉河镇</v>
      </c>
      <c r="E999" s="83"/>
      <c r="F999" s="83"/>
      <c r="G999" s="101"/>
      <c r="H999" s="102">
        <f>IFERROR(_xlfn.XLOOKUP($G999,通讯通路门店!$S$4:$S$993933,通讯通路门店!$R$4:$R$993933,0,0),"")</f>
        <v>0</v>
      </c>
      <c r="I999" s="83"/>
      <c r="J999" s="83"/>
      <c r="K999" s="83"/>
      <c r="L999" s="83"/>
      <c r="M999" s="83"/>
      <c r="N999" s="83"/>
      <c r="O999" s="83"/>
      <c r="P999" s="83"/>
      <c r="Q999" s="83"/>
      <c r="R999" s="83"/>
      <c r="S999" s="83"/>
      <c r="T999" s="83"/>
      <c r="U999" s="99">
        <f>COUNTIF(通讯通路门店!$S:$S,$G999)</f>
        <v>0</v>
      </c>
      <c r="V999" s="99">
        <f>COUNTIFS(通讯通路门店!$S:$S,$G999,通讯通路门店!$J:$J,"综合卖场")</f>
        <v>0</v>
      </c>
      <c r="W999" s="99">
        <f>SUMIFS(通讯通路门店!$AJ:$AJ,通讯通路门店!$S:$S,通讯客户沙盘!$G999)</f>
        <v>0</v>
      </c>
      <c r="X999" s="99">
        <f t="shared" si="75"/>
        <v>0</v>
      </c>
      <c r="Y999" s="99">
        <f>COUNTIFS(通讯通路门店!$S:$S,$G999,通讯通路门店!$J:$J,"荣耀体验店")+COUNTIFS(通讯通路门店!$S:$S,$G999,通讯通路门店!$J:$J,"荣耀授权专卖店")</f>
        <v>0</v>
      </c>
      <c r="Z999" s="99">
        <f>COUNTIFS(通讯通路门店!$S:$S,$G999,通讯通路门店!$J:$J,"VIVO体验店")</f>
        <v>0</v>
      </c>
      <c r="AA999" s="99">
        <f>COUNTIFS(通讯通路门店!$S:$S,$G999,通讯通路门店!$J:$J,"OPPO体验店")</f>
        <v>0</v>
      </c>
      <c r="AB999" s="99">
        <f>COUNTIFS(通讯通路门店!$S:$S,$G999,通讯通路门店!$J:$J,"华为授权体验店")+COUNTIFS(通讯通路门店!$S:$S,$G999,通讯通路门店!$J:$J,"华为堡垒店")</f>
        <v>0</v>
      </c>
      <c r="AC999" s="99">
        <f>COUNTIFS(通讯通路门店!$S:$S,$G999,通讯通路门店!$J:$J,"小米体验店")</f>
        <v>0</v>
      </c>
      <c r="AD999" s="99">
        <f>COUNTIFS(通讯通路门店!$S:$S,$G999,通讯通路门店!$J:$J,"苹果体验店")</f>
        <v>0</v>
      </c>
      <c r="AE999" s="99">
        <f>COUNTIFS(通讯通路门店!$S:$S,$G999,通讯通路门店!$J:$J,"其他品牌专卖店")</f>
        <v>0</v>
      </c>
      <c r="AF999" s="99">
        <f>SUMIFS(通讯通路门店!$BI:$BI,通讯通路门店!$S:$S,$G999)</f>
        <v>0</v>
      </c>
      <c r="AG999" s="99">
        <f>SUMIFS(通讯通路门店!$BH:$BH,通讯通路门店!$S:$S,$G999)</f>
        <v>0</v>
      </c>
      <c r="AH999" s="99">
        <f t="shared" si="76"/>
        <v>0</v>
      </c>
      <c r="AI999" s="99">
        <f>SUMIFS(通讯通路门店!$BB:$BB,通讯通路门店!$S:$S,$G999)</f>
        <v>0</v>
      </c>
      <c r="AJ999" s="99">
        <f>SUMIFS(通讯通路门店!$BE:$BE,通讯通路门店!$S:$S,$G999)</f>
        <v>0</v>
      </c>
      <c r="AK999" s="99">
        <f>SUMIFS(通讯通路门店!$BG:$BG,通讯通路门店!$S:$S,$G999)</f>
        <v>0</v>
      </c>
      <c r="AL999" s="99">
        <f>SUMIFS(通讯通路门店!$BC:$BC,通讯通路门店!$S:$S,$G999)</f>
        <v>0</v>
      </c>
      <c r="AM999" s="99">
        <f>SUMIFS(通讯通路门店!$BD:$BD,通讯通路门店!$S:$S,$G999)</f>
        <v>0</v>
      </c>
      <c r="AN999" s="99">
        <f>SUMIFS(通讯通路门店!$BF:$BF,通讯通路门店!$S:$S,$G999)</f>
        <v>0</v>
      </c>
      <c r="AO999" s="99">
        <f t="shared" si="77"/>
        <v>0</v>
      </c>
      <c r="AP999" s="99">
        <f>SUMIFS(通讯通路门店!$K:$K,通讯通路门店!$S:$S,$G999)</f>
        <v>0</v>
      </c>
      <c r="AQ999" s="83"/>
      <c r="AR999" s="99">
        <f>SUMIFS(通讯通路门店!$T:$T,通讯通路门店!$S:$S,$G999)</f>
        <v>0</v>
      </c>
      <c r="AS999" s="99">
        <f>SUMIFS(通讯通路门店!$U:$U,通讯通路门店!$S:$S,$G999)</f>
        <v>0</v>
      </c>
      <c r="AT999" s="99">
        <f>SUMIFS(通讯通路门店!$V:$V,通讯通路门店!$S:$S,$G999)</f>
        <v>0</v>
      </c>
      <c r="AU999" s="99">
        <f>SUMIFS(通讯通路门店!$W:$W,通讯通路门店!$S:$S,$G999)</f>
        <v>0</v>
      </c>
      <c r="AV999" s="99">
        <f>SUMIFS(通讯通路门店!$Z:$Z,通讯通路门店!$S:$S,$G999)</f>
        <v>0</v>
      </c>
      <c r="AW999" s="99">
        <f>SUMIFS(通讯通路门店!$AB:$AB,通讯通路门店!$S:$S,$G999)</f>
        <v>0</v>
      </c>
      <c r="AX999" s="99">
        <f>SUMIFS(通讯通路门店!$X:$X,通讯通路门店!$S:$S,$G999)</f>
        <v>0</v>
      </c>
      <c r="AY999" s="99">
        <f>SUMIFS(通讯通路门店!$Y:$Y,通讯通路门店!$S:$S,$G999)</f>
        <v>0</v>
      </c>
      <c r="AZ999" s="99">
        <f>SUMIFS(通讯通路门店!$AA:$AA,通讯通路门店!$S:$S,$G999)</f>
        <v>0</v>
      </c>
      <c r="BA999" s="99">
        <f t="shared" si="78"/>
        <v>0</v>
      </c>
      <c r="BB999" s="99">
        <f t="shared" si="79"/>
        <v>0</v>
      </c>
      <c r="BC999" s="99">
        <f>SUMIFS(通讯通路门店!$W:$W,通讯通路门店!$S:$S,$G999,通讯通路门店!$J:$J,"荣耀体验店")+SUMIFS(通讯通路门店!$W:$W,通讯通路门店!$S:$S,$G999,通讯通路门店!$J:$J,"荣耀授权专卖店")</f>
        <v>0</v>
      </c>
      <c r="BD999" s="99">
        <f>SUMIFS(通讯通路门店!$Z:$Z,通讯通路门店!$S:$S,$G999,通讯通路门店!$J:$J,"VIVO体验店")</f>
        <v>0</v>
      </c>
      <c r="BE999" s="99">
        <f>SUMIFS(通讯通路门店!$AB:$AB,通讯通路门店!$S:$S,$G999,通讯通路门店!$J:$J,"OPPO体验店")</f>
        <v>0</v>
      </c>
      <c r="BF999" s="99">
        <f>SUMIFS(通讯通路门店!$X:$X,通讯通路门店!$S:$S,$G999,通讯通路门店!$J:$J,"华为授权体验店")+SUMIFS(通讯通路门店!$AA:$AA,通讯通路门店!$S:$S,$G999,通讯通路门店!$J:$J,"华为堡垒店")</f>
        <v>0</v>
      </c>
      <c r="BG999" s="99">
        <f>SUMIFS(通讯通路门店!$Y:$Y,通讯通路门店!$S:$S,$G999,通讯通路门店!$J:$J,"小米体验店")</f>
        <v>0</v>
      </c>
      <c r="BH999" s="99">
        <f>SUMIFS(通讯通路门店!$AA:$AA,通讯通路门店!$S:$S,$G999,通讯通路门店!$J:$J,"苹果体验店")</f>
        <v>0</v>
      </c>
      <c r="BI999" s="99">
        <f>SUMIFS(通讯通路门店!$K:$K,通讯通路门店!$S:$S,$G999,通讯通路门店!$J:$J,"其他品牌专卖店")</f>
        <v>0</v>
      </c>
      <c r="BJ999" s="99">
        <f>SUMIFS(通讯通路门店!$AC:$AC,通讯通路门店!$S:$S,$G999)</f>
        <v>0</v>
      </c>
      <c r="BK999" s="99">
        <f>SUMIFS(通讯通路门店!$AD:$AD,通讯通路门店!$S:$S,$G999)</f>
        <v>0</v>
      </c>
      <c r="BL999" s="99">
        <f>SUMIFS(通讯通路门店!$AE:$AE,通讯通路门店!$S:$S,$G999)</f>
        <v>0</v>
      </c>
      <c r="BM999" s="99">
        <f>SUMIFS(通讯通路门店!$AF:$AF,通讯通路门店!$S:$S,$G999)</f>
        <v>0</v>
      </c>
      <c r="BN999" s="99">
        <f>SUMIFS(通讯通路门店!$AG:$AG,通讯通路门店!$S:$S,$G999)</f>
        <v>0</v>
      </c>
      <c r="BO999" s="99">
        <f>SUMIFS(通讯通路门店!$AH:$AH,通讯通路门店!$S:$S,$G999)</f>
        <v>0</v>
      </c>
      <c r="BP999" s="99">
        <f>SUMIFS(通讯通路门店!$AI:$AI,通讯通路门店!$S:$S,$G999)</f>
        <v>0</v>
      </c>
      <c r="BQ999" s="83"/>
    </row>
    <row r="1000" spans="1:69">
      <c r="A1000" s="99" t="str">
        <f>IFERROR(_xlfn.XLOOKUP($G1000,通讯通路门店!$S$4:$S$993933,通讯通路门店!$A$4:$A$993933,0,0),"")</f>
        <v>海南省</v>
      </c>
      <c r="B1000" s="99" t="str">
        <f>IFERROR(_xlfn.XLOOKUP($G1000,通讯通路门店!$S$4:$S$993933,通讯通路门店!$B$4:$B$993933,0,0),"")</f>
        <v>昌江黎族自治县</v>
      </c>
      <c r="C1000" s="99" t="str">
        <f>IFERROR(_xlfn.XLOOKUP($G1000,通讯通路门店!$S$4:$S$993933,通讯通路门店!$C$4:$C$993933,0,0),"")</f>
        <v>昌江黎族自治县</v>
      </c>
      <c r="D1000" s="99" t="str">
        <f>IFERROR(_xlfn.XLOOKUP($G1000,通讯通路门店!$S$4:$S$993933,通讯通路门店!$D$4:$D$993933,0,0),"")</f>
        <v>叉河镇</v>
      </c>
      <c r="E1000" s="83"/>
      <c r="F1000" s="83"/>
      <c r="G1000" s="101"/>
      <c r="H1000" s="102">
        <f>IFERROR(_xlfn.XLOOKUP($G1000,通讯通路门店!$S$4:$S$993933,通讯通路门店!$R$4:$R$993933,0,0),"")</f>
        <v>0</v>
      </c>
      <c r="I1000" s="83"/>
      <c r="J1000" s="83"/>
      <c r="K1000" s="83"/>
      <c r="L1000" s="83"/>
      <c r="M1000" s="83"/>
      <c r="N1000" s="83"/>
      <c r="O1000" s="83"/>
      <c r="P1000" s="83"/>
      <c r="Q1000" s="83"/>
      <c r="R1000" s="83"/>
      <c r="S1000" s="83"/>
      <c r="T1000" s="83"/>
      <c r="U1000" s="99">
        <f>COUNTIF(通讯通路门店!$S:$S,$G1000)</f>
        <v>0</v>
      </c>
      <c r="V1000" s="99">
        <f>COUNTIFS(通讯通路门店!$S:$S,$G1000,通讯通路门店!$J:$J,"综合卖场")</f>
        <v>0</v>
      </c>
      <c r="W1000" s="99">
        <f>SUMIFS(通讯通路门店!$AJ:$AJ,通讯通路门店!$S:$S,通讯客户沙盘!$G1000)</f>
        <v>0</v>
      </c>
      <c r="X1000" s="99">
        <f t="shared" si="75"/>
        <v>0</v>
      </c>
      <c r="Y1000" s="99">
        <f>COUNTIFS(通讯通路门店!$S:$S,$G1000,通讯通路门店!$J:$J,"荣耀体验店")+COUNTIFS(通讯通路门店!$S:$S,$G1000,通讯通路门店!$J:$J,"荣耀授权专卖店")</f>
        <v>0</v>
      </c>
      <c r="Z1000" s="99">
        <f>COUNTIFS(通讯通路门店!$S:$S,$G1000,通讯通路门店!$J:$J,"VIVO体验店")</f>
        <v>0</v>
      </c>
      <c r="AA1000" s="99">
        <f>COUNTIFS(通讯通路门店!$S:$S,$G1000,通讯通路门店!$J:$J,"OPPO体验店")</f>
        <v>0</v>
      </c>
      <c r="AB1000" s="99">
        <f>COUNTIFS(通讯通路门店!$S:$S,$G1000,通讯通路门店!$J:$J,"华为授权体验店")+COUNTIFS(通讯通路门店!$S:$S,$G1000,通讯通路门店!$J:$J,"华为堡垒店")</f>
        <v>0</v>
      </c>
      <c r="AC1000" s="99">
        <f>COUNTIFS(通讯通路门店!$S:$S,$G1000,通讯通路门店!$J:$J,"小米体验店")</f>
        <v>0</v>
      </c>
      <c r="AD1000" s="99">
        <f>COUNTIFS(通讯通路门店!$S:$S,$G1000,通讯通路门店!$J:$J,"苹果体验店")</f>
        <v>0</v>
      </c>
      <c r="AE1000" s="99">
        <f>COUNTIFS(通讯通路门店!$S:$S,$G1000,通讯通路门店!$J:$J,"其他品牌专卖店")</f>
        <v>0</v>
      </c>
      <c r="AF1000" s="99">
        <f>SUMIFS(通讯通路门店!$BI:$BI,通讯通路门店!$S:$S,$G1000)</f>
        <v>0</v>
      </c>
      <c r="AG1000" s="99">
        <f>SUMIFS(通讯通路门店!$BH:$BH,通讯通路门店!$S:$S,$G1000)</f>
        <v>0</v>
      </c>
      <c r="AH1000" s="99">
        <f t="shared" si="76"/>
        <v>0</v>
      </c>
      <c r="AI1000" s="99">
        <f>SUMIFS(通讯通路门店!$BB:$BB,通讯通路门店!$S:$S,$G1000)</f>
        <v>0</v>
      </c>
      <c r="AJ1000" s="99">
        <f>SUMIFS(通讯通路门店!$BE:$BE,通讯通路门店!$S:$S,$G1000)</f>
        <v>0</v>
      </c>
      <c r="AK1000" s="99">
        <f>SUMIFS(通讯通路门店!$BG:$BG,通讯通路门店!$S:$S,$G1000)</f>
        <v>0</v>
      </c>
      <c r="AL1000" s="99">
        <f>SUMIFS(通讯通路门店!$BC:$BC,通讯通路门店!$S:$S,$G1000)</f>
        <v>0</v>
      </c>
      <c r="AM1000" s="99">
        <f>SUMIFS(通讯通路门店!$BD:$BD,通讯通路门店!$S:$S,$G1000)</f>
        <v>0</v>
      </c>
      <c r="AN1000" s="99">
        <f>SUMIFS(通讯通路门店!$BF:$BF,通讯通路门店!$S:$S,$G1000)</f>
        <v>0</v>
      </c>
      <c r="AO1000" s="99">
        <f t="shared" si="77"/>
        <v>0</v>
      </c>
      <c r="AP1000" s="99">
        <f>SUMIFS(通讯通路门店!$K:$K,通讯通路门店!$S:$S,$G1000)</f>
        <v>0</v>
      </c>
      <c r="AQ1000" s="83"/>
      <c r="AR1000" s="99">
        <f>SUMIFS(通讯通路门店!$T:$T,通讯通路门店!$S:$S,$G1000)</f>
        <v>0</v>
      </c>
      <c r="AS1000" s="99">
        <f>SUMIFS(通讯通路门店!$U:$U,通讯通路门店!$S:$S,$G1000)</f>
        <v>0</v>
      </c>
      <c r="AT1000" s="99">
        <f>SUMIFS(通讯通路门店!$V:$V,通讯通路门店!$S:$S,$G1000)</f>
        <v>0</v>
      </c>
      <c r="AU1000" s="99">
        <f>SUMIFS(通讯通路门店!$W:$W,通讯通路门店!$S:$S,$G1000)</f>
        <v>0</v>
      </c>
      <c r="AV1000" s="99">
        <f>SUMIFS(通讯通路门店!$Z:$Z,通讯通路门店!$S:$S,$G1000)</f>
        <v>0</v>
      </c>
      <c r="AW1000" s="99">
        <f>SUMIFS(通讯通路门店!$AB:$AB,通讯通路门店!$S:$S,$G1000)</f>
        <v>0</v>
      </c>
      <c r="AX1000" s="99">
        <f>SUMIFS(通讯通路门店!$X:$X,通讯通路门店!$S:$S,$G1000)</f>
        <v>0</v>
      </c>
      <c r="AY1000" s="99">
        <f>SUMIFS(通讯通路门店!$Y:$Y,通讯通路门店!$S:$S,$G1000)</f>
        <v>0</v>
      </c>
      <c r="AZ1000" s="99">
        <f>SUMIFS(通讯通路门店!$AA:$AA,通讯通路门店!$S:$S,$G1000)</f>
        <v>0</v>
      </c>
      <c r="BA1000" s="99">
        <f t="shared" si="78"/>
        <v>0</v>
      </c>
      <c r="BB1000" s="99">
        <f t="shared" si="79"/>
        <v>0</v>
      </c>
      <c r="BC1000" s="99">
        <f>SUMIFS(通讯通路门店!$W:$W,通讯通路门店!$S:$S,$G1000,通讯通路门店!$J:$J,"荣耀体验店")+SUMIFS(通讯通路门店!$W:$W,通讯通路门店!$S:$S,$G1000,通讯通路门店!$J:$J,"荣耀授权专卖店")</f>
        <v>0</v>
      </c>
      <c r="BD1000" s="99">
        <f>SUMIFS(通讯通路门店!$Z:$Z,通讯通路门店!$S:$S,$G1000,通讯通路门店!$J:$J,"VIVO体验店")</f>
        <v>0</v>
      </c>
      <c r="BE1000" s="99">
        <f>SUMIFS(通讯通路门店!$AB:$AB,通讯通路门店!$S:$S,$G1000,通讯通路门店!$J:$J,"OPPO体验店")</f>
        <v>0</v>
      </c>
      <c r="BF1000" s="99">
        <f>SUMIFS(通讯通路门店!$X:$X,通讯通路门店!$S:$S,$G1000,通讯通路门店!$J:$J,"华为授权体验店")+SUMIFS(通讯通路门店!$AA:$AA,通讯通路门店!$S:$S,$G1000,通讯通路门店!$J:$J,"华为堡垒店")</f>
        <v>0</v>
      </c>
      <c r="BG1000" s="99">
        <f>SUMIFS(通讯通路门店!$Y:$Y,通讯通路门店!$S:$S,$G1000,通讯通路门店!$J:$J,"小米体验店")</f>
        <v>0</v>
      </c>
      <c r="BH1000" s="99">
        <f>SUMIFS(通讯通路门店!$AA:$AA,通讯通路门店!$S:$S,$G1000,通讯通路门店!$J:$J,"苹果体验店")</f>
        <v>0</v>
      </c>
      <c r="BI1000" s="99">
        <f>SUMIFS(通讯通路门店!$K:$K,通讯通路门店!$S:$S,$G1000,通讯通路门店!$J:$J,"其他品牌专卖店")</f>
        <v>0</v>
      </c>
      <c r="BJ1000" s="99">
        <f>SUMIFS(通讯通路门店!$AC:$AC,通讯通路门店!$S:$S,$G1000)</f>
        <v>0</v>
      </c>
      <c r="BK1000" s="99">
        <f>SUMIFS(通讯通路门店!$AD:$AD,通讯通路门店!$S:$S,$G1000)</f>
        <v>0</v>
      </c>
      <c r="BL1000" s="99">
        <f>SUMIFS(通讯通路门店!$AE:$AE,通讯通路门店!$S:$S,$G1000)</f>
        <v>0</v>
      </c>
      <c r="BM1000" s="99">
        <f>SUMIFS(通讯通路门店!$AF:$AF,通讯通路门店!$S:$S,$G1000)</f>
        <v>0</v>
      </c>
      <c r="BN1000" s="99">
        <f>SUMIFS(通讯通路门店!$AG:$AG,通讯通路门店!$S:$S,$G1000)</f>
        <v>0</v>
      </c>
      <c r="BO1000" s="99">
        <f>SUMIFS(通讯通路门店!$AH:$AH,通讯通路门店!$S:$S,$G1000)</f>
        <v>0</v>
      </c>
      <c r="BP1000" s="99">
        <f>SUMIFS(通讯通路门店!$AI:$AI,通讯通路门店!$S:$S,$G1000)</f>
        <v>0</v>
      </c>
      <c r="BQ1000" s="83"/>
    </row>
    <row r="1001" spans="1:69">
      <c r="A1001" s="99" t="str">
        <f>IFERROR(_xlfn.XLOOKUP($G1001,通讯通路门店!$S$4:$S$993933,通讯通路门店!$A$4:$A$993933,0,0),"")</f>
        <v>海南省</v>
      </c>
      <c r="B1001" s="99" t="str">
        <f>IFERROR(_xlfn.XLOOKUP($G1001,通讯通路门店!$S$4:$S$993933,通讯通路门店!$B$4:$B$993933,0,0),"")</f>
        <v>昌江黎族自治县</v>
      </c>
      <c r="C1001" s="99" t="str">
        <f>IFERROR(_xlfn.XLOOKUP($G1001,通讯通路门店!$S$4:$S$993933,通讯通路门店!$C$4:$C$993933,0,0),"")</f>
        <v>昌江黎族自治县</v>
      </c>
      <c r="D1001" s="99" t="str">
        <f>IFERROR(_xlfn.XLOOKUP($G1001,通讯通路门店!$S$4:$S$993933,通讯通路门店!$D$4:$D$993933,0,0),"")</f>
        <v>叉河镇</v>
      </c>
      <c r="E1001" s="83"/>
      <c r="F1001" s="83"/>
      <c r="G1001" s="101"/>
      <c r="H1001" s="102">
        <f>IFERROR(_xlfn.XLOOKUP($G1001,通讯通路门店!$S$4:$S$993933,通讯通路门店!$R$4:$R$993933,0,0),"")</f>
        <v>0</v>
      </c>
      <c r="I1001" s="83"/>
      <c r="J1001" s="83"/>
      <c r="K1001" s="83"/>
      <c r="L1001" s="83"/>
      <c r="M1001" s="83"/>
      <c r="N1001" s="83"/>
      <c r="O1001" s="83"/>
      <c r="P1001" s="83"/>
      <c r="Q1001" s="83"/>
      <c r="R1001" s="83"/>
      <c r="S1001" s="83"/>
      <c r="T1001" s="83"/>
      <c r="U1001" s="99">
        <f>COUNTIF(通讯通路门店!$S:$S,$G1001)</f>
        <v>0</v>
      </c>
      <c r="V1001" s="99">
        <f>COUNTIFS(通讯通路门店!$S:$S,$G1001,通讯通路门店!$J:$J,"综合卖场")</f>
        <v>0</v>
      </c>
      <c r="W1001" s="99">
        <f>SUMIFS(通讯通路门店!$AJ:$AJ,通讯通路门店!$S:$S,通讯客户沙盘!$G1001)</f>
        <v>0</v>
      </c>
      <c r="X1001" s="99">
        <f t="shared" si="75"/>
        <v>0</v>
      </c>
      <c r="Y1001" s="99">
        <f>COUNTIFS(通讯通路门店!$S:$S,$G1001,通讯通路门店!$J:$J,"荣耀体验店")+COUNTIFS(通讯通路门店!$S:$S,$G1001,通讯通路门店!$J:$J,"荣耀授权专卖店")</f>
        <v>0</v>
      </c>
      <c r="Z1001" s="99">
        <f>COUNTIFS(通讯通路门店!$S:$S,$G1001,通讯通路门店!$J:$J,"VIVO体验店")</f>
        <v>0</v>
      </c>
      <c r="AA1001" s="99">
        <f>COUNTIFS(通讯通路门店!$S:$S,$G1001,通讯通路门店!$J:$J,"OPPO体验店")</f>
        <v>0</v>
      </c>
      <c r="AB1001" s="99">
        <f>COUNTIFS(通讯通路门店!$S:$S,$G1001,通讯通路门店!$J:$J,"华为授权体验店")+COUNTIFS(通讯通路门店!$S:$S,$G1001,通讯通路门店!$J:$J,"华为堡垒店")</f>
        <v>0</v>
      </c>
      <c r="AC1001" s="99">
        <f>COUNTIFS(通讯通路门店!$S:$S,$G1001,通讯通路门店!$J:$J,"小米体验店")</f>
        <v>0</v>
      </c>
      <c r="AD1001" s="99">
        <f>COUNTIFS(通讯通路门店!$S:$S,$G1001,通讯通路门店!$J:$J,"苹果体验店")</f>
        <v>0</v>
      </c>
      <c r="AE1001" s="99">
        <f>COUNTIFS(通讯通路门店!$S:$S,$G1001,通讯通路门店!$J:$J,"其他品牌专卖店")</f>
        <v>0</v>
      </c>
      <c r="AF1001" s="99">
        <f>SUMIFS(通讯通路门店!$BI:$BI,通讯通路门店!$S:$S,$G1001)</f>
        <v>0</v>
      </c>
      <c r="AG1001" s="99">
        <f>SUMIFS(通讯通路门店!$BH:$BH,通讯通路门店!$S:$S,$G1001)</f>
        <v>0</v>
      </c>
      <c r="AH1001" s="99">
        <f t="shared" si="76"/>
        <v>0</v>
      </c>
      <c r="AI1001" s="99">
        <f>SUMIFS(通讯通路门店!$BB:$BB,通讯通路门店!$S:$S,$G1001)</f>
        <v>0</v>
      </c>
      <c r="AJ1001" s="99">
        <f>SUMIFS(通讯通路门店!$BE:$BE,通讯通路门店!$S:$S,$G1001)</f>
        <v>0</v>
      </c>
      <c r="AK1001" s="99">
        <f>SUMIFS(通讯通路门店!$BG:$BG,通讯通路门店!$S:$S,$G1001)</f>
        <v>0</v>
      </c>
      <c r="AL1001" s="99">
        <f>SUMIFS(通讯通路门店!$BC:$BC,通讯通路门店!$S:$S,$G1001)</f>
        <v>0</v>
      </c>
      <c r="AM1001" s="99">
        <f>SUMIFS(通讯通路门店!$BD:$BD,通讯通路门店!$S:$S,$G1001)</f>
        <v>0</v>
      </c>
      <c r="AN1001" s="99">
        <f>SUMIFS(通讯通路门店!$BF:$BF,通讯通路门店!$S:$S,$G1001)</f>
        <v>0</v>
      </c>
      <c r="AO1001" s="99">
        <f t="shared" si="77"/>
        <v>0</v>
      </c>
      <c r="AP1001" s="99">
        <f>SUMIFS(通讯通路门店!$K:$K,通讯通路门店!$S:$S,$G1001)</f>
        <v>0</v>
      </c>
      <c r="AQ1001" s="83"/>
      <c r="AR1001" s="99">
        <f>SUMIFS(通讯通路门店!$T:$T,通讯通路门店!$S:$S,$G1001)</f>
        <v>0</v>
      </c>
      <c r="AS1001" s="99">
        <f>SUMIFS(通讯通路门店!$U:$U,通讯通路门店!$S:$S,$G1001)</f>
        <v>0</v>
      </c>
      <c r="AT1001" s="99">
        <f>SUMIFS(通讯通路门店!$V:$V,通讯通路门店!$S:$S,$G1001)</f>
        <v>0</v>
      </c>
      <c r="AU1001" s="99">
        <f>SUMIFS(通讯通路门店!$W:$W,通讯通路门店!$S:$S,$G1001)</f>
        <v>0</v>
      </c>
      <c r="AV1001" s="99">
        <f>SUMIFS(通讯通路门店!$Z:$Z,通讯通路门店!$S:$S,$G1001)</f>
        <v>0</v>
      </c>
      <c r="AW1001" s="99">
        <f>SUMIFS(通讯通路门店!$AB:$AB,通讯通路门店!$S:$S,$G1001)</f>
        <v>0</v>
      </c>
      <c r="AX1001" s="99">
        <f>SUMIFS(通讯通路门店!$X:$X,通讯通路门店!$S:$S,$G1001)</f>
        <v>0</v>
      </c>
      <c r="AY1001" s="99">
        <f>SUMIFS(通讯通路门店!$Y:$Y,通讯通路门店!$S:$S,$G1001)</f>
        <v>0</v>
      </c>
      <c r="AZ1001" s="99">
        <f>SUMIFS(通讯通路门店!$AA:$AA,通讯通路门店!$S:$S,$G1001)</f>
        <v>0</v>
      </c>
      <c r="BA1001" s="99">
        <f t="shared" si="78"/>
        <v>0</v>
      </c>
      <c r="BB1001" s="99">
        <f t="shared" si="79"/>
        <v>0</v>
      </c>
      <c r="BC1001" s="99">
        <f>SUMIFS(通讯通路门店!$W:$W,通讯通路门店!$S:$S,$G1001,通讯通路门店!$J:$J,"荣耀体验店")+SUMIFS(通讯通路门店!$W:$W,通讯通路门店!$S:$S,$G1001,通讯通路门店!$J:$J,"荣耀授权专卖店")</f>
        <v>0</v>
      </c>
      <c r="BD1001" s="99">
        <f>SUMIFS(通讯通路门店!$Z:$Z,通讯通路门店!$S:$S,$G1001,通讯通路门店!$J:$J,"VIVO体验店")</f>
        <v>0</v>
      </c>
      <c r="BE1001" s="99">
        <f>SUMIFS(通讯通路门店!$AB:$AB,通讯通路门店!$S:$S,$G1001,通讯通路门店!$J:$J,"OPPO体验店")</f>
        <v>0</v>
      </c>
      <c r="BF1001" s="99">
        <f>SUMIFS(通讯通路门店!$X:$X,通讯通路门店!$S:$S,$G1001,通讯通路门店!$J:$J,"华为授权体验店")+SUMIFS(通讯通路门店!$AA:$AA,通讯通路门店!$S:$S,$G1001,通讯通路门店!$J:$J,"华为堡垒店")</f>
        <v>0</v>
      </c>
      <c r="BG1001" s="99">
        <f>SUMIFS(通讯通路门店!$Y:$Y,通讯通路门店!$S:$S,$G1001,通讯通路门店!$J:$J,"小米体验店")</f>
        <v>0</v>
      </c>
      <c r="BH1001" s="99">
        <f>SUMIFS(通讯通路门店!$AA:$AA,通讯通路门店!$S:$S,$G1001,通讯通路门店!$J:$J,"苹果体验店")</f>
        <v>0</v>
      </c>
      <c r="BI1001" s="99">
        <f>SUMIFS(通讯通路门店!$K:$K,通讯通路门店!$S:$S,$G1001,通讯通路门店!$J:$J,"其他品牌专卖店")</f>
        <v>0</v>
      </c>
      <c r="BJ1001" s="99">
        <f>SUMIFS(通讯通路门店!$AC:$AC,通讯通路门店!$S:$S,$G1001)</f>
        <v>0</v>
      </c>
      <c r="BK1001" s="99">
        <f>SUMIFS(通讯通路门店!$AD:$AD,通讯通路门店!$S:$S,$G1001)</f>
        <v>0</v>
      </c>
      <c r="BL1001" s="99">
        <f>SUMIFS(通讯通路门店!$AE:$AE,通讯通路门店!$S:$S,$G1001)</f>
        <v>0</v>
      </c>
      <c r="BM1001" s="99">
        <f>SUMIFS(通讯通路门店!$AF:$AF,通讯通路门店!$S:$S,$G1001)</f>
        <v>0</v>
      </c>
      <c r="BN1001" s="99">
        <f>SUMIFS(通讯通路门店!$AG:$AG,通讯通路门店!$S:$S,$G1001)</f>
        <v>0</v>
      </c>
      <c r="BO1001" s="99">
        <f>SUMIFS(通讯通路门店!$AH:$AH,通讯通路门店!$S:$S,$G1001)</f>
        <v>0</v>
      </c>
      <c r="BP1001" s="99">
        <f>SUMIFS(通讯通路门店!$AI:$AI,通讯通路门店!$S:$S,$G1001)</f>
        <v>0</v>
      </c>
      <c r="BQ1001" s="83"/>
    </row>
    <row r="1002" spans="1:69">
      <c r="A1002" s="99" t="str">
        <f>IFERROR(_xlfn.XLOOKUP($G1002,通讯通路门店!$S$4:$S$993933,通讯通路门店!$A$4:$A$993933,0,0),"")</f>
        <v>海南省</v>
      </c>
      <c r="B1002" s="99" t="str">
        <f>IFERROR(_xlfn.XLOOKUP($G1002,通讯通路门店!$S$4:$S$993933,通讯通路门店!$B$4:$B$993933,0,0),"")</f>
        <v>昌江黎族自治县</v>
      </c>
      <c r="C1002" s="99" t="str">
        <f>IFERROR(_xlfn.XLOOKUP($G1002,通讯通路门店!$S$4:$S$993933,通讯通路门店!$C$4:$C$993933,0,0),"")</f>
        <v>昌江黎族自治县</v>
      </c>
      <c r="D1002" s="99" t="str">
        <f>IFERROR(_xlfn.XLOOKUP($G1002,通讯通路门店!$S$4:$S$993933,通讯通路门店!$D$4:$D$993933,0,0),"")</f>
        <v>叉河镇</v>
      </c>
      <c r="E1002" s="83"/>
      <c r="F1002" s="83"/>
      <c r="G1002" s="101"/>
      <c r="H1002" s="102">
        <f>IFERROR(_xlfn.XLOOKUP($G1002,通讯通路门店!$S$4:$S$993933,通讯通路门店!$R$4:$R$993933,0,0),"")</f>
        <v>0</v>
      </c>
      <c r="I1002" s="83"/>
      <c r="J1002" s="83"/>
      <c r="K1002" s="83"/>
      <c r="L1002" s="83"/>
      <c r="M1002" s="83"/>
      <c r="N1002" s="83"/>
      <c r="O1002" s="83"/>
      <c r="P1002" s="83"/>
      <c r="Q1002" s="83"/>
      <c r="R1002" s="83"/>
      <c r="S1002" s="83"/>
      <c r="T1002" s="83"/>
      <c r="U1002" s="99">
        <f>COUNTIF(通讯通路门店!$S:$S,$G1002)</f>
        <v>0</v>
      </c>
      <c r="V1002" s="99">
        <f>COUNTIFS(通讯通路门店!$S:$S,$G1002,通讯通路门店!$J:$J,"综合卖场")</f>
        <v>0</v>
      </c>
      <c r="W1002" s="99">
        <f>SUMIFS(通讯通路门店!$AJ:$AJ,通讯通路门店!$S:$S,通讯客户沙盘!$G1002)</f>
        <v>0</v>
      </c>
      <c r="X1002" s="99">
        <f t="shared" si="75"/>
        <v>0</v>
      </c>
      <c r="Y1002" s="99">
        <f>COUNTIFS(通讯通路门店!$S:$S,$G1002,通讯通路门店!$J:$J,"荣耀体验店")+COUNTIFS(通讯通路门店!$S:$S,$G1002,通讯通路门店!$J:$J,"荣耀授权专卖店")</f>
        <v>0</v>
      </c>
      <c r="Z1002" s="99">
        <f>COUNTIFS(通讯通路门店!$S:$S,$G1002,通讯通路门店!$J:$J,"VIVO体验店")</f>
        <v>0</v>
      </c>
      <c r="AA1002" s="99">
        <f>COUNTIFS(通讯通路门店!$S:$S,$G1002,通讯通路门店!$J:$J,"OPPO体验店")</f>
        <v>0</v>
      </c>
      <c r="AB1002" s="99">
        <f>COUNTIFS(通讯通路门店!$S:$S,$G1002,通讯通路门店!$J:$J,"华为授权体验店")+COUNTIFS(通讯通路门店!$S:$S,$G1002,通讯通路门店!$J:$J,"华为堡垒店")</f>
        <v>0</v>
      </c>
      <c r="AC1002" s="99">
        <f>COUNTIFS(通讯通路门店!$S:$S,$G1002,通讯通路门店!$J:$J,"小米体验店")</f>
        <v>0</v>
      </c>
      <c r="AD1002" s="99">
        <f>COUNTIFS(通讯通路门店!$S:$S,$G1002,通讯通路门店!$J:$J,"苹果体验店")</f>
        <v>0</v>
      </c>
      <c r="AE1002" s="99">
        <f>COUNTIFS(通讯通路门店!$S:$S,$G1002,通讯通路门店!$J:$J,"其他品牌专卖店")</f>
        <v>0</v>
      </c>
      <c r="AF1002" s="99">
        <f>SUMIFS(通讯通路门店!$BI:$BI,通讯通路门店!$S:$S,$G1002)</f>
        <v>0</v>
      </c>
      <c r="AG1002" s="99">
        <f>SUMIFS(通讯通路门店!$BH:$BH,通讯通路门店!$S:$S,$G1002)</f>
        <v>0</v>
      </c>
      <c r="AH1002" s="99">
        <f t="shared" si="76"/>
        <v>0</v>
      </c>
      <c r="AI1002" s="99">
        <f>SUMIFS(通讯通路门店!$BB:$BB,通讯通路门店!$S:$S,$G1002)</f>
        <v>0</v>
      </c>
      <c r="AJ1002" s="99">
        <f>SUMIFS(通讯通路门店!$BE:$BE,通讯通路门店!$S:$S,$G1002)</f>
        <v>0</v>
      </c>
      <c r="AK1002" s="99">
        <f>SUMIFS(通讯通路门店!$BG:$BG,通讯通路门店!$S:$S,$G1002)</f>
        <v>0</v>
      </c>
      <c r="AL1002" s="99">
        <f>SUMIFS(通讯通路门店!$BC:$BC,通讯通路门店!$S:$S,$G1002)</f>
        <v>0</v>
      </c>
      <c r="AM1002" s="99">
        <f>SUMIFS(通讯通路门店!$BD:$BD,通讯通路门店!$S:$S,$G1002)</f>
        <v>0</v>
      </c>
      <c r="AN1002" s="99">
        <f>SUMIFS(通讯通路门店!$BF:$BF,通讯通路门店!$S:$S,$G1002)</f>
        <v>0</v>
      </c>
      <c r="AO1002" s="99">
        <f t="shared" si="77"/>
        <v>0</v>
      </c>
      <c r="AP1002" s="99">
        <f>SUMIFS(通讯通路门店!$K:$K,通讯通路门店!$S:$S,$G1002)</f>
        <v>0</v>
      </c>
      <c r="AQ1002" s="83"/>
      <c r="AR1002" s="99">
        <f>SUMIFS(通讯通路门店!$T:$T,通讯通路门店!$S:$S,$G1002)</f>
        <v>0</v>
      </c>
      <c r="AS1002" s="99">
        <f>SUMIFS(通讯通路门店!$U:$U,通讯通路门店!$S:$S,$G1002)</f>
        <v>0</v>
      </c>
      <c r="AT1002" s="99">
        <f>SUMIFS(通讯通路门店!$V:$V,通讯通路门店!$S:$S,$G1002)</f>
        <v>0</v>
      </c>
      <c r="AU1002" s="99">
        <f>SUMIFS(通讯通路门店!$W:$W,通讯通路门店!$S:$S,$G1002)</f>
        <v>0</v>
      </c>
      <c r="AV1002" s="99">
        <f>SUMIFS(通讯通路门店!$Z:$Z,通讯通路门店!$S:$S,$G1002)</f>
        <v>0</v>
      </c>
      <c r="AW1002" s="99">
        <f>SUMIFS(通讯通路门店!$AB:$AB,通讯通路门店!$S:$S,$G1002)</f>
        <v>0</v>
      </c>
      <c r="AX1002" s="99">
        <f>SUMIFS(通讯通路门店!$X:$X,通讯通路门店!$S:$S,$G1002)</f>
        <v>0</v>
      </c>
      <c r="AY1002" s="99">
        <f>SUMIFS(通讯通路门店!$Y:$Y,通讯通路门店!$S:$S,$G1002)</f>
        <v>0</v>
      </c>
      <c r="AZ1002" s="99">
        <f>SUMIFS(通讯通路门店!$AA:$AA,通讯通路门店!$S:$S,$G1002)</f>
        <v>0</v>
      </c>
      <c r="BA1002" s="99">
        <f t="shared" si="78"/>
        <v>0</v>
      </c>
      <c r="BB1002" s="99">
        <f t="shared" si="79"/>
        <v>0</v>
      </c>
      <c r="BC1002" s="99">
        <f>SUMIFS(通讯通路门店!$W:$W,通讯通路门店!$S:$S,$G1002,通讯通路门店!$J:$J,"荣耀体验店")+SUMIFS(通讯通路门店!$W:$W,通讯通路门店!$S:$S,$G1002,通讯通路门店!$J:$J,"荣耀授权专卖店")</f>
        <v>0</v>
      </c>
      <c r="BD1002" s="99">
        <f>SUMIFS(通讯通路门店!$Z:$Z,通讯通路门店!$S:$S,$G1002,通讯通路门店!$J:$J,"VIVO体验店")</f>
        <v>0</v>
      </c>
      <c r="BE1002" s="99">
        <f>SUMIFS(通讯通路门店!$AB:$AB,通讯通路门店!$S:$S,$G1002,通讯通路门店!$J:$J,"OPPO体验店")</f>
        <v>0</v>
      </c>
      <c r="BF1002" s="99">
        <f>SUMIFS(通讯通路门店!$X:$X,通讯通路门店!$S:$S,$G1002,通讯通路门店!$J:$J,"华为授权体验店")+SUMIFS(通讯通路门店!$AA:$AA,通讯通路门店!$S:$S,$G1002,通讯通路门店!$J:$J,"华为堡垒店")</f>
        <v>0</v>
      </c>
      <c r="BG1002" s="99">
        <f>SUMIFS(通讯通路门店!$Y:$Y,通讯通路门店!$S:$S,$G1002,通讯通路门店!$J:$J,"小米体验店")</f>
        <v>0</v>
      </c>
      <c r="BH1002" s="99">
        <f>SUMIFS(通讯通路门店!$AA:$AA,通讯通路门店!$S:$S,$G1002,通讯通路门店!$J:$J,"苹果体验店")</f>
        <v>0</v>
      </c>
      <c r="BI1002" s="99">
        <f>SUMIFS(通讯通路门店!$K:$K,通讯通路门店!$S:$S,$G1002,通讯通路门店!$J:$J,"其他品牌专卖店")</f>
        <v>0</v>
      </c>
      <c r="BJ1002" s="99">
        <f>SUMIFS(通讯通路门店!$AC:$AC,通讯通路门店!$S:$S,$G1002)</f>
        <v>0</v>
      </c>
      <c r="BK1002" s="99">
        <f>SUMIFS(通讯通路门店!$AD:$AD,通讯通路门店!$S:$S,$G1002)</f>
        <v>0</v>
      </c>
      <c r="BL1002" s="99">
        <f>SUMIFS(通讯通路门店!$AE:$AE,通讯通路门店!$S:$S,$G1002)</f>
        <v>0</v>
      </c>
      <c r="BM1002" s="99">
        <f>SUMIFS(通讯通路门店!$AF:$AF,通讯通路门店!$S:$S,$G1002)</f>
        <v>0</v>
      </c>
      <c r="BN1002" s="99">
        <f>SUMIFS(通讯通路门店!$AG:$AG,通讯通路门店!$S:$S,$G1002)</f>
        <v>0</v>
      </c>
      <c r="BO1002" s="99">
        <f>SUMIFS(通讯通路门店!$AH:$AH,通讯通路门店!$S:$S,$G1002)</f>
        <v>0</v>
      </c>
      <c r="BP1002" s="99">
        <f>SUMIFS(通讯通路门店!$AI:$AI,通讯通路门店!$S:$S,$G1002)</f>
        <v>0</v>
      </c>
      <c r="BQ1002" s="83"/>
    </row>
    <row r="1003" spans="1:69">
      <c r="A1003" s="99" t="str">
        <f>IFERROR(_xlfn.XLOOKUP($G1003,通讯通路门店!$S$4:$S$993933,通讯通路门店!$A$4:$A$993933,0,0),"")</f>
        <v>海南省</v>
      </c>
      <c r="B1003" s="99" t="str">
        <f>IFERROR(_xlfn.XLOOKUP($G1003,通讯通路门店!$S$4:$S$993933,通讯通路门店!$B$4:$B$993933,0,0),"")</f>
        <v>昌江黎族自治县</v>
      </c>
      <c r="C1003" s="99" t="str">
        <f>IFERROR(_xlfn.XLOOKUP($G1003,通讯通路门店!$S$4:$S$993933,通讯通路门店!$C$4:$C$993933,0,0),"")</f>
        <v>昌江黎族自治县</v>
      </c>
      <c r="D1003" s="99" t="str">
        <f>IFERROR(_xlfn.XLOOKUP($G1003,通讯通路门店!$S$4:$S$993933,通讯通路门店!$D$4:$D$993933,0,0),"")</f>
        <v>叉河镇</v>
      </c>
      <c r="E1003" s="83"/>
      <c r="F1003" s="83"/>
      <c r="G1003" s="101"/>
      <c r="H1003" s="102">
        <f>IFERROR(_xlfn.XLOOKUP($G1003,通讯通路门店!$S$4:$S$993933,通讯通路门店!$R$4:$R$993933,0,0),"")</f>
        <v>0</v>
      </c>
      <c r="I1003" s="83"/>
      <c r="J1003" s="83"/>
      <c r="K1003" s="83"/>
      <c r="L1003" s="83"/>
      <c r="M1003" s="83"/>
      <c r="N1003" s="83"/>
      <c r="O1003" s="83"/>
      <c r="P1003" s="83"/>
      <c r="Q1003" s="83"/>
      <c r="R1003" s="83"/>
      <c r="S1003" s="83"/>
      <c r="T1003" s="83"/>
      <c r="U1003" s="99">
        <f>COUNTIF(通讯通路门店!$S:$S,$G1003)</f>
        <v>0</v>
      </c>
      <c r="V1003" s="99">
        <f>COUNTIFS(通讯通路门店!$S:$S,$G1003,通讯通路门店!$J:$J,"综合卖场")</f>
        <v>0</v>
      </c>
      <c r="W1003" s="99">
        <f>SUMIFS(通讯通路门店!$AJ:$AJ,通讯通路门店!$S:$S,通讯客户沙盘!$G1003)</f>
        <v>0</v>
      </c>
      <c r="X1003" s="99">
        <f t="shared" si="75"/>
        <v>0</v>
      </c>
      <c r="Y1003" s="99">
        <f>COUNTIFS(通讯通路门店!$S:$S,$G1003,通讯通路门店!$J:$J,"荣耀体验店")+COUNTIFS(通讯通路门店!$S:$S,$G1003,通讯通路门店!$J:$J,"荣耀授权专卖店")</f>
        <v>0</v>
      </c>
      <c r="Z1003" s="99">
        <f>COUNTIFS(通讯通路门店!$S:$S,$G1003,通讯通路门店!$J:$J,"VIVO体验店")</f>
        <v>0</v>
      </c>
      <c r="AA1003" s="99">
        <f>COUNTIFS(通讯通路门店!$S:$S,$G1003,通讯通路门店!$J:$J,"OPPO体验店")</f>
        <v>0</v>
      </c>
      <c r="AB1003" s="99">
        <f>COUNTIFS(通讯通路门店!$S:$S,$G1003,通讯通路门店!$J:$J,"华为授权体验店")+COUNTIFS(通讯通路门店!$S:$S,$G1003,通讯通路门店!$J:$J,"华为堡垒店")</f>
        <v>0</v>
      </c>
      <c r="AC1003" s="99">
        <f>COUNTIFS(通讯通路门店!$S:$S,$G1003,通讯通路门店!$J:$J,"小米体验店")</f>
        <v>0</v>
      </c>
      <c r="AD1003" s="99">
        <f>COUNTIFS(通讯通路门店!$S:$S,$G1003,通讯通路门店!$J:$J,"苹果体验店")</f>
        <v>0</v>
      </c>
      <c r="AE1003" s="99">
        <f>COUNTIFS(通讯通路门店!$S:$S,$G1003,通讯通路门店!$J:$J,"其他品牌专卖店")</f>
        <v>0</v>
      </c>
      <c r="AF1003" s="99">
        <f>SUMIFS(通讯通路门店!$BI:$BI,通讯通路门店!$S:$S,$G1003)</f>
        <v>0</v>
      </c>
      <c r="AG1003" s="99">
        <f>SUMIFS(通讯通路门店!$BH:$BH,通讯通路门店!$S:$S,$G1003)</f>
        <v>0</v>
      </c>
      <c r="AH1003" s="99">
        <f t="shared" si="76"/>
        <v>0</v>
      </c>
      <c r="AI1003" s="99">
        <f>SUMIFS(通讯通路门店!$BB:$BB,通讯通路门店!$S:$S,$G1003)</f>
        <v>0</v>
      </c>
      <c r="AJ1003" s="99">
        <f>SUMIFS(通讯通路门店!$BE:$BE,通讯通路门店!$S:$S,$G1003)</f>
        <v>0</v>
      </c>
      <c r="AK1003" s="99">
        <f>SUMIFS(通讯通路门店!$BG:$BG,通讯通路门店!$S:$S,$G1003)</f>
        <v>0</v>
      </c>
      <c r="AL1003" s="99">
        <f>SUMIFS(通讯通路门店!$BC:$BC,通讯通路门店!$S:$S,$G1003)</f>
        <v>0</v>
      </c>
      <c r="AM1003" s="99">
        <f>SUMIFS(通讯通路门店!$BD:$BD,通讯通路门店!$S:$S,$G1003)</f>
        <v>0</v>
      </c>
      <c r="AN1003" s="99">
        <f>SUMIFS(通讯通路门店!$BF:$BF,通讯通路门店!$S:$S,$G1003)</f>
        <v>0</v>
      </c>
      <c r="AO1003" s="99">
        <f t="shared" si="77"/>
        <v>0</v>
      </c>
      <c r="AP1003" s="99">
        <f>SUMIFS(通讯通路门店!$K:$K,通讯通路门店!$S:$S,$G1003)</f>
        <v>0</v>
      </c>
      <c r="AQ1003" s="83"/>
      <c r="AR1003" s="99">
        <f>SUMIFS(通讯通路门店!$T:$T,通讯通路门店!$S:$S,$G1003)</f>
        <v>0</v>
      </c>
      <c r="AS1003" s="99">
        <f>SUMIFS(通讯通路门店!$U:$U,通讯通路门店!$S:$S,$G1003)</f>
        <v>0</v>
      </c>
      <c r="AT1003" s="99">
        <f>SUMIFS(通讯通路门店!$V:$V,通讯通路门店!$S:$S,$G1003)</f>
        <v>0</v>
      </c>
      <c r="AU1003" s="99">
        <f>SUMIFS(通讯通路门店!$W:$W,通讯通路门店!$S:$S,$G1003)</f>
        <v>0</v>
      </c>
      <c r="AV1003" s="99">
        <f>SUMIFS(通讯通路门店!$Z:$Z,通讯通路门店!$S:$S,$G1003)</f>
        <v>0</v>
      </c>
      <c r="AW1003" s="99">
        <f>SUMIFS(通讯通路门店!$AB:$AB,通讯通路门店!$S:$S,$G1003)</f>
        <v>0</v>
      </c>
      <c r="AX1003" s="99">
        <f>SUMIFS(通讯通路门店!$X:$X,通讯通路门店!$S:$S,$G1003)</f>
        <v>0</v>
      </c>
      <c r="AY1003" s="99">
        <f>SUMIFS(通讯通路门店!$Y:$Y,通讯通路门店!$S:$S,$G1003)</f>
        <v>0</v>
      </c>
      <c r="AZ1003" s="99">
        <f>SUMIFS(通讯通路门店!$AA:$AA,通讯通路门店!$S:$S,$G1003)</f>
        <v>0</v>
      </c>
      <c r="BA1003" s="99">
        <f t="shared" si="78"/>
        <v>0</v>
      </c>
      <c r="BB1003" s="99">
        <f t="shared" si="79"/>
        <v>0</v>
      </c>
      <c r="BC1003" s="99">
        <f>SUMIFS(通讯通路门店!$W:$W,通讯通路门店!$S:$S,$G1003,通讯通路门店!$J:$J,"荣耀体验店")+SUMIFS(通讯通路门店!$W:$W,通讯通路门店!$S:$S,$G1003,通讯通路门店!$J:$J,"荣耀授权专卖店")</f>
        <v>0</v>
      </c>
      <c r="BD1003" s="99">
        <f>SUMIFS(通讯通路门店!$Z:$Z,通讯通路门店!$S:$S,$G1003,通讯通路门店!$J:$J,"VIVO体验店")</f>
        <v>0</v>
      </c>
      <c r="BE1003" s="99">
        <f>SUMIFS(通讯通路门店!$AB:$AB,通讯通路门店!$S:$S,$G1003,通讯通路门店!$J:$J,"OPPO体验店")</f>
        <v>0</v>
      </c>
      <c r="BF1003" s="99">
        <f>SUMIFS(通讯通路门店!$X:$X,通讯通路门店!$S:$S,$G1003,通讯通路门店!$J:$J,"华为授权体验店")+SUMIFS(通讯通路门店!$AA:$AA,通讯通路门店!$S:$S,$G1003,通讯通路门店!$J:$J,"华为堡垒店")</f>
        <v>0</v>
      </c>
      <c r="BG1003" s="99">
        <f>SUMIFS(通讯通路门店!$Y:$Y,通讯通路门店!$S:$S,$G1003,通讯通路门店!$J:$J,"小米体验店")</f>
        <v>0</v>
      </c>
      <c r="BH1003" s="99">
        <f>SUMIFS(通讯通路门店!$AA:$AA,通讯通路门店!$S:$S,$G1003,通讯通路门店!$J:$J,"苹果体验店")</f>
        <v>0</v>
      </c>
      <c r="BI1003" s="99">
        <f>SUMIFS(通讯通路门店!$K:$K,通讯通路门店!$S:$S,$G1003,通讯通路门店!$J:$J,"其他品牌专卖店")</f>
        <v>0</v>
      </c>
      <c r="BJ1003" s="99">
        <f>SUMIFS(通讯通路门店!$AC:$AC,通讯通路门店!$S:$S,$G1003)</f>
        <v>0</v>
      </c>
      <c r="BK1003" s="99">
        <f>SUMIFS(通讯通路门店!$AD:$AD,通讯通路门店!$S:$S,$G1003)</f>
        <v>0</v>
      </c>
      <c r="BL1003" s="99">
        <f>SUMIFS(通讯通路门店!$AE:$AE,通讯通路门店!$S:$S,$G1003)</f>
        <v>0</v>
      </c>
      <c r="BM1003" s="99">
        <f>SUMIFS(通讯通路门店!$AF:$AF,通讯通路门店!$S:$S,$G1003)</f>
        <v>0</v>
      </c>
      <c r="BN1003" s="99">
        <f>SUMIFS(通讯通路门店!$AG:$AG,通讯通路门店!$S:$S,$G1003)</f>
        <v>0</v>
      </c>
      <c r="BO1003" s="99">
        <f>SUMIFS(通讯通路门店!$AH:$AH,通讯通路门店!$S:$S,$G1003)</f>
        <v>0</v>
      </c>
      <c r="BP1003" s="99">
        <f>SUMIFS(通讯通路门店!$AI:$AI,通讯通路门店!$S:$S,$G1003)</f>
        <v>0</v>
      </c>
      <c r="BQ1003" s="83"/>
    </row>
    <row r="1004" spans="1:69">
      <c r="A1004" s="99" t="str">
        <f>IFERROR(_xlfn.XLOOKUP($G1004,通讯通路门店!$S$4:$S$993933,通讯通路门店!$A$4:$A$993933,0,0),"")</f>
        <v>海南省</v>
      </c>
      <c r="B1004" s="99" t="str">
        <f>IFERROR(_xlfn.XLOOKUP($G1004,通讯通路门店!$S$4:$S$993933,通讯通路门店!$B$4:$B$993933,0,0),"")</f>
        <v>昌江黎族自治县</v>
      </c>
      <c r="C1004" s="99" t="str">
        <f>IFERROR(_xlfn.XLOOKUP($G1004,通讯通路门店!$S$4:$S$993933,通讯通路门店!$C$4:$C$993933,0,0),"")</f>
        <v>昌江黎族自治县</v>
      </c>
      <c r="D1004" s="99" t="str">
        <f>IFERROR(_xlfn.XLOOKUP($G1004,通讯通路门店!$S$4:$S$993933,通讯通路门店!$D$4:$D$993933,0,0),"")</f>
        <v>叉河镇</v>
      </c>
      <c r="E1004" s="83"/>
      <c r="F1004" s="83"/>
      <c r="G1004" s="101"/>
      <c r="H1004" s="102">
        <f>IFERROR(_xlfn.XLOOKUP($G1004,通讯通路门店!$S$4:$S$993933,通讯通路门店!$R$4:$R$993933,0,0),"")</f>
        <v>0</v>
      </c>
      <c r="I1004" s="83"/>
      <c r="J1004" s="83"/>
      <c r="K1004" s="83"/>
      <c r="L1004" s="83"/>
      <c r="M1004" s="83"/>
      <c r="N1004" s="83"/>
      <c r="O1004" s="83"/>
      <c r="P1004" s="83"/>
      <c r="Q1004" s="83"/>
      <c r="R1004" s="83"/>
      <c r="S1004" s="83"/>
      <c r="T1004" s="83"/>
      <c r="U1004" s="99">
        <f>COUNTIF(通讯通路门店!$S:$S,$G1004)</f>
        <v>0</v>
      </c>
      <c r="V1004" s="99">
        <f>COUNTIFS(通讯通路门店!$S:$S,$G1004,通讯通路门店!$J:$J,"综合卖场")</f>
        <v>0</v>
      </c>
      <c r="W1004" s="99">
        <f>SUMIFS(通讯通路门店!$AJ:$AJ,通讯通路门店!$S:$S,通讯客户沙盘!$G1004)</f>
        <v>0</v>
      </c>
      <c r="X1004" s="99">
        <f t="shared" si="75"/>
        <v>0</v>
      </c>
      <c r="Y1004" s="99">
        <f>COUNTIFS(通讯通路门店!$S:$S,$G1004,通讯通路门店!$J:$J,"荣耀体验店")+COUNTIFS(通讯通路门店!$S:$S,$G1004,通讯通路门店!$J:$J,"荣耀授权专卖店")</f>
        <v>0</v>
      </c>
      <c r="Z1004" s="99">
        <f>COUNTIFS(通讯通路门店!$S:$S,$G1004,通讯通路门店!$J:$J,"VIVO体验店")</f>
        <v>0</v>
      </c>
      <c r="AA1004" s="99">
        <f>COUNTIFS(通讯通路门店!$S:$S,$G1004,通讯通路门店!$J:$J,"OPPO体验店")</f>
        <v>0</v>
      </c>
      <c r="AB1004" s="99">
        <f>COUNTIFS(通讯通路门店!$S:$S,$G1004,通讯通路门店!$J:$J,"华为授权体验店")+COUNTIFS(通讯通路门店!$S:$S,$G1004,通讯通路门店!$J:$J,"华为堡垒店")</f>
        <v>0</v>
      </c>
      <c r="AC1004" s="99">
        <f>COUNTIFS(通讯通路门店!$S:$S,$G1004,通讯通路门店!$J:$J,"小米体验店")</f>
        <v>0</v>
      </c>
      <c r="AD1004" s="99">
        <f>COUNTIFS(通讯通路门店!$S:$S,$G1004,通讯通路门店!$J:$J,"苹果体验店")</f>
        <v>0</v>
      </c>
      <c r="AE1004" s="99">
        <f>COUNTIFS(通讯通路门店!$S:$S,$G1004,通讯通路门店!$J:$J,"其他品牌专卖店")</f>
        <v>0</v>
      </c>
      <c r="AF1004" s="99">
        <f>SUMIFS(通讯通路门店!$BI:$BI,通讯通路门店!$S:$S,$G1004)</f>
        <v>0</v>
      </c>
      <c r="AG1004" s="99">
        <f>SUMIFS(通讯通路门店!$BH:$BH,通讯通路门店!$S:$S,$G1004)</f>
        <v>0</v>
      </c>
      <c r="AH1004" s="99">
        <f t="shared" si="76"/>
        <v>0</v>
      </c>
      <c r="AI1004" s="99">
        <f>SUMIFS(通讯通路门店!$BB:$BB,通讯通路门店!$S:$S,$G1004)</f>
        <v>0</v>
      </c>
      <c r="AJ1004" s="99">
        <f>SUMIFS(通讯通路门店!$BE:$BE,通讯通路门店!$S:$S,$G1004)</f>
        <v>0</v>
      </c>
      <c r="AK1004" s="99">
        <f>SUMIFS(通讯通路门店!$BG:$BG,通讯通路门店!$S:$S,$G1004)</f>
        <v>0</v>
      </c>
      <c r="AL1004" s="99">
        <f>SUMIFS(通讯通路门店!$BC:$BC,通讯通路门店!$S:$S,$G1004)</f>
        <v>0</v>
      </c>
      <c r="AM1004" s="99">
        <f>SUMIFS(通讯通路门店!$BD:$BD,通讯通路门店!$S:$S,$G1004)</f>
        <v>0</v>
      </c>
      <c r="AN1004" s="99">
        <f>SUMIFS(通讯通路门店!$BF:$BF,通讯通路门店!$S:$S,$G1004)</f>
        <v>0</v>
      </c>
      <c r="AO1004" s="99">
        <f t="shared" si="77"/>
        <v>0</v>
      </c>
      <c r="AP1004" s="99">
        <f>SUMIFS(通讯通路门店!$K:$K,通讯通路门店!$S:$S,$G1004)</f>
        <v>0</v>
      </c>
      <c r="AQ1004" s="83"/>
      <c r="AR1004" s="99">
        <f>SUMIFS(通讯通路门店!$T:$T,通讯通路门店!$S:$S,$G1004)</f>
        <v>0</v>
      </c>
      <c r="AS1004" s="99">
        <f>SUMIFS(通讯通路门店!$U:$U,通讯通路门店!$S:$S,$G1004)</f>
        <v>0</v>
      </c>
      <c r="AT1004" s="99">
        <f>SUMIFS(通讯通路门店!$V:$V,通讯通路门店!$S:$S,$G1004)</f>
        <v>0</v>
      </c>
      <c r="AU1004" s="99">
        <f>SUMIFS(通讯通路门店!$W:$W,通讯通路门店!$S:$S,$G1004)</f>
        <v>0</v>
      </c>
      <c r="AV1004" s="99">
        <f>SUMIFS(通讯通路门店!$Z:$Z,通讯通路门店!$S:$S,$G1004)</f>
        <v>0</v>
      </c>
      <c r="AW1004" s="99">
        <f>SUMIFS(通讯通路门店!$AB:$AB,通讯通路门店!$S:$S,$G1004)</f>
        <v>0</v>
      </c>
      <c r="AX1004" s="99">
        <f>SUMIFS(通讯通路门店!$X:$X,通讯通路门店!$S:$S,$G1004)</f>
        <v>0</v>
      </c>
      <c r="AY1004" s="99">
        <f>SUMIFS(通讯通路门店!$Y:$Y,通讯通路门店!$S:$S,$G1004)</f>
        <v>0</v>
      </c>
      <c r="AZ1004" s="99">
        <f>SUMIFS(通讯通路门店!$AA:$AA,通讯通路门店!$S:$S,$G1004)</f>
        <v>0</v>
      </c>
      <c r="BA1004" s="99">
        <f t="shared" si="78"/>
        <v>0</v>
      </c>
      <c r="BB1004" s="99">
        <f t="shared" si="79"/>
        <v>0</v>
      </c>
      <c r="BC1004" s="99">
        <f>SUMIFS(通讯通路门店!$W:$W,通讯通路门店!$S:$S,$G1004,通讯通路门店!$J:$J,"荣耀体验店")+SUMIFS(通讯通路门店!$W:$W,通讯通路门店!$S:$S,$G1004,通讯通路门店!$J:$J,"荣耀授权专卖店")</f>
        <v>0</v>
      </c>
      <c r="BD1004" s="99">
        <f>SUMIFS(通讯通路门店!$Z:$Z,通讯通路门店!$S:$S,$G1004,通讯通路门店!$J:$J,"VIVO体验店")</f>
        <v>0</v>
      </c>
      <c r="BE1004" s="99">
        <f>SUMIFS(通讯通路门店!$AB:$AB,通讯通路门店!$S:$S,$G1004,通讯通路门店!$J:$J,"OPPO体验店")</f>
        <v>0</v>
      </c>
      <c r="BF1004" s="99">
        <f>SUMIFS(通讯通路门店!$X:$X,通讯通路门店!$S:$S,$G1004,通讯通路门店!$J:$J,"华为授权体验店")+SUMIFS(通讯通路门店!$AA:$AA,通讯通路门店!$S:$S,$G1004,通讯通路门店!$J:$J,"华为堡垒店")</f>
        <v>0</v>
      </c>
      <c r="BG1004" s="99">
        <f>SUMIFS(通讯通路门店!$Y:$Y,通讯通路门店!$S:$S,$G1004,通讯通路门店!$J:$J,"小米体验店")</f>
        <v>0</v>
      </c>
      <c r="BH1004" s="99">
        <f>SUMIFS(通讯通路门店!$AA:$AA,通讯通路门店!$S:$S,$G1004,通讯通路门店!$J:$J,"苹果体验店")</f>
        <v>0</v>
      </c>
      <c r="BI1004" s="99">
        <f>SUMIFS(通讯通路门店!$K:$K,通讯通路门店!$S:$S,$G1004,通讯通路门店!$J:$J,"其他品牌专卖店")</f>
        <v>0</v>
      </c>
      <c r="BJ1004" s="99">
        <f>SUMIFS(通讯通路门店!$AC:$AC,通讯通路门店!$S:$S,$G1004)</f>
        <v>0</v>
      </c>
      <c r="BK1004" s="99">
        <f>SUMIFS(通讯通路门店!$AD:$AD,通讯通路门店!$S:$S,$G1004)</f>
        <v>0</v>
      </c>
      <c r="BL1004" s="99">
        <f>SUMIFS(通讯通路门店!$AE:$AE,通讯通路门店!$S:$S,$G1004)</f>
        <v>0</v>
      </c>
      <c r="BM1004" s="99">
        <f>SUMIFS(通讯通路门店!$AF:$AF,通讯通路门店!$S:$S,$G1004)</f>
        <v>0</v>
      </c>
      <c r="BN1004" s="99">
        <f>SUMIFS(通讯通路门店!$AG:$AG,通讯通路门店!$S:$S,$G1004)</f>
        <v>0</v>
      </c>
      <c r="BO1004" s="99">
        <f>SUMIFS(通讯通路门店!$AH:$AH,通讯通路门店!$S:$S,$G1004)</f>
        <v>0</v>
      </c>
      <c r="BP1004" s="99">
        <f>SUMIFS(通讯通路门店!$AI:$AI,通讯通路门店!$S:$S,$G1004)</f>
        <v>0</v>
      </c>
      <c r="BQ1004" s="83"/>
    </row>
    <row r="1005" spans="1:69">
      <c r="A1005" s="99" t="str">
        <f>IFERROR(_xlfn.XLOOKUP($G1005,通讯通路门店!$S$4:$S$993933,通讯通路门店!$A$4:$A$993933,0,0),"")</f>
        <v>海南省</v>
      </c>
      <c r="B1005" s="99" t="str">
        <f>IFERROR(_xlfn.XLOOKUP($G1005,通讯通路门店!$S$4:$S$993933,通讯通路门店!$B$4:$B$993933,0,0),"")</f>
        <v>昌江黎族自治县</v>
      </c>
      <c r="C1005" s="99" t="str">
        <f>IFERROR(_xlfn.XLOOKUP($G1005,通讯通路门店!$S$4:$S$993933,通讯通路门店!$C$4:$C$993933,0,0),"")</f>
        <v>昌江黎族自治县</v>
      </c>
      <c r="D1005" s="99" t="str">
        <f>IFERROR(_xlfn.XLOOKUP($G1005,通讯通路门店!$S$4:$S$993933,通讯通路门店!$D$4:$D$993933,0,0),"")</f>
        <v>叉河镇</v>
      </c>
      <c r="E1005" s="83"/>
      <c r="F1005" s="83"/>
      <c r="G1005" s="101"/>
      <c r="H1005" s="102">
        <f>IFERROR(_xlfn.XLOOKUP($G1005,通讯通路门店!$S$4:$S$993933,通讯通路门店!$R$4:$R$993933,0,0),"")</f>
        <v>0</v>
      </c>
      <c r="I1005" s="83"/>
      <c r="J1005" s="83"/>
      <c r="K1005" s="83"/>
      <c r="L1005" s="83"/>
      <c r="M1005" s="83"/>
      <c r="N1005" s="83"/>
      <c r="O1005" s="83"/>
      <c r="P1005" s="83"/>
      <c r="Q1005" s="83"/>
      <c r="R1005" s="83"/>
      <c r="S1005" s="83"/>
      <c r="T1005" s="83"/>
      <c r="U1005" s="99">
        <f>COUNTIF(通讯通路门店!$S:$S,$G1005)</f>
        <v>0</v>
      </c>
      <c r="V1005" s="99">
        <f>COUNTIFS(通讯通路门店!$S:$S,$G1005,通讯通路门店!$J:$J,"综合卖场")</f>
        <v>0</v>
      </c>
      <c r="W1005" s="99">
        <f>SUMIFS(通讯通路门店!$AJ:$AJ,通讯通路门店!$S:$S,通讯客户沙盘!$G1005)</f>
        <v>0</v>
      </c>
      <c r="X1005" s="99">
        <f t="shared" si="75"/>
        <v>0</v>
      </c>
      <c r="Y1005" s="99">
        <f>COUNTIFS(通讯通路门店!$S:$S,$G1005,通讯通路门店!$J:$J,"荣耀体验店")+COUNTIFS(通讯通路门店!$S:$S,$G1005,通讯通路门店!$J:$J,"荣耀授权专卖店")</f>
        <v>0</v>
      </c>
      <c r="Z1005" s="99">
        <f>COUNTIFS(通讯通路门店!$S:$S,$G1005,通讯通路门店!$J:$J,"VIVO体验店")</f>
        <v>0</v>
      </c>
      <c r="AA1005" s="99">
        <f>COUNTIFS(通讯通路门店!$S:$S,$G1005,通讯通路门店!$J:$J,"OPPO体验店")</f>
        <v>0</v>
      </c>
      <c r="AB1005" s="99">
        <f>COUNTIFS(通讯通路门店!$S:$S,$G1005,通讯通路门店!$J:$J,"华为授权体验店")+COUNTIFS(通讯通路门店!$S:$S,$G1005,通讯通路门店!$J:$J,"华为堡垒店")</f>
        <v>0</v>
      </c>
      <c r="AC1005" s="99">
        <f>COUNTIFS(通讯通路门店!$S:$S,$G1005,通讯通路门店!$J:$J,"小米体验店")</f>
        <v>0</v>
      </c>
      <c r="AD1005" s="99">
        <f>COUNTIFS(通讯通路门店!$S:$S,$G1005,通讯通路门店!$J:$J,"苹果体验店")</f>
        <v>0</v>
      </c>
      <c r="AE1005" s="99">
        <f>COUNTIFS(通讯通路门店!$S:$S,$G1005,通讯通路门店!$J:$J,"其他品牌专卖店")</f>
        <v>0</v>
      </c>
      <c r="AF1005" s="99">
        <f>SUMIFS(通讯通路门店!$BI:$BI,通讯通路门店!$S:$S,$G1005)</f>
        <v>0</v>
      </c>
      <c r="AG1005" s="99">
        <f>SUMIFS(通讯通路门店!$BH:$BH,通讯通路门店!$S:$S,$G1005)</f>
        <v>0</v>
      </c>
      <c r="AH1005" s="99">
        <f t="shared" si="76"/>
        <v>0</v>
      </c>
      <c r="AI1005" s="99">
        <f>SUMIFS(通讯通路门店!$BB:$BB,通讯通路门店!$S:$S,$G1005)</f>
        <v>0</v>
      </c>
      <c r="AJ1005" s="99">
        <f>SUMIFS(通讯通路门店!$BE:$BE,通讯通路门店!$S:$S,$G1005)</f>
        <v>0</v>
      </c>
      <c r="AK1005" s="99">
        <f>SUMIFS(通讯通路门店!$BG:$BG,通讯通路门店!$S:$S,$G1005)</f>
        <v>0</v>
      </c>
      <c r="AL1005" s="99">
        <f>SUMIFS(通讯通路门店!$BC:$BC,通讯通路门店!$S:$S,$G1005)</f>
        <v>0</v>
      </c>
      <c r="AM1005" s="99">
        <f>SUMIFS(通讯通路门店!$BD:$BD,通讯通路门店!$S:$S,$G1005)</f>
        <v>0</v>
      </c>
      <c r="AN1005" s="99">
        <f>SUMIFS(通讯通路门店!$BF:$BF,通讯通路门店!$S:$S,$G1005)</f>
        <v>0</v>
      </c>
      <c r="AO1005" s="99">
        <f t="shared" si="77"/>
        <v>0</v>
      </c>
      <c r="AP1005" s="99">
        <f>SUMIFS(通讯通路门店!$K:$K,通讯通路门店!$S:$S,$G1005)</f>
        <v>0</v>
      </c>
      <c r="AQ1005" s="83"/>
      <c r="AR1005" s="99">
        <f>SUMIFS(通讯通路门店!$T:$T,通讯通路门店!$S:$S,$G1005)</f>
        <v>0</v>
      </c>
      <c r="AS1005" s="99">
        <f>SUMIFS(通讯通路门店!$U:$U,通讯通路门店!$S:$S,$G1005)</f>
        <v>0</v>
      </c>
      <c r="AT1005" s="99">
        <f>SUMIFS(通讯通路门店!$V:$V,通讯通路门店!$S:$S,$G1005)</f>
        <v>0</v>
      </c>
      <c r="AU1005" s="99">
        <f>SUMIFS(通讯通路门店!$W:$W,通讯通路门店!$S:$S,$G1005)</f>
        <v>0</v>
      </c>
      <c r="AV1005" s="99">
        <f>SUMIFS(通讯通路门店!$Z:$Z,通讯通路门店!$S:$S,$G1005)</f>
        <v>0</v>
      </c>
      <c r="AW1005" s="99">
        <f>SUMIFS(通讯通路门店!$AB:$AB,通讯通路门店!$S:$S,$G1005)</f>
        <v>0</v>
      </c>
      <c r="AX1005" s="99">
        <f>SUMIFS(通讯通路门店!$X:$X,通讯通路门店!$S:$S,$G1005)</f>
        <v>0</v>
      </c>
      <c r="AY1005" s="99">
        <f>SUMIFS(通讯通路门店!$Y:$Y,通讯通路门店!$S:$S,$G1005)</f>
        <v>0</v>
      </c>
      <c r="AZ1005" s="99">
        <f>SUMIFS(通讯通路门店!$AA:$AA,通讯通路门店!$S:$S,$G1005)</f>
        <v>0</v>
      </c>
      <c r="BA1005" s="99">
        <f t="shared" si="78"/>
        <v>0</v>
      </c>
      <c r="BB1005" s="99">
        <f t="shared" si="79"/>
        <v>0</v>
      </c>
      <c r="BC1005" s="99">
        <f>SUMIFS(通讯通路门店!$W:$W,通讯通路门店!$S:$S,$G1005,通讯通路门店!$J:$J,"荣耀体验店")+SUMIFS(通讯通路门店!$W:$W,通讯通路门店!$S:$S,$G1005,通讯通路门店!$J:$J,"荣耀授权专卖店")</f>
        <v>0</v>
      </c>
      <c r="BD1005" s="99">
        <f>SUMIFS(通讯通路门店!$Z:$Z,通讯通路门店!$S:$S,$G1005,通讯通路门店!$J:$J,"VIVO体验店")</f>
        <v>0</v>
      </c>
      <c r="BE1005" s="99">
        <f>SUMIFS(通讯通路门店!$AB:$AB,通讯通路门店!$S:$S,$G1005,通讯通路门店!$J:$J,"OPPO体验店")</f>
        <v>0</v>
      </c>
      <c r="BF1005" s="99">
        <f>SUMIFS(通讯通路门店!$X:$X,通讯通路门店!$S:$S,$G1005,通讯通路门店!$J:$J,"华为授权体验店")+SUMIFS(通讯通路门店!$AA:$AA,通讯通路门店!$S:$S,$G1005,通讯通路门店!$J:$J,"华为堡垒店")</f>
        <v>0</v>
      </c>
      <c r="BG1005" s="99">
        <f>SUMIFS(通讯通路门店!$Y:$Y,通讯通路门店!$S:$S,$G1005,通讯通路门店!$J:$J,"小米体验店")</f>
        <v>0</v>
      </c>
      <c r="BH1005" s="99">
        <f>SUMIFS(通讯通路门店!$AA:$AA,通讯通路门店!$S:$S,$G1005,通讯通路门店!$J:$J,"苹果体验店")</f>
        <v>0</v>
      </c>
      <c r="BI1005" s="99">
        <f>SUMIFS(通讯通路门店!$K:$K,通讯通路门店!$S:$S,$G1005,通讯通路门店!$J:$J,"其他品牌专卖店")</f>
        <v>0</v>
      </c>
      <c r="BJ1005" s="99">
        <f>SUMIFS(通讯通路门店!$AC:$AC,通讯通路门店!$S:$S,$G1005)</f>
        <v>0</v>
      </c>
      <c r="BK1005" s="99">
        <f>SUMIFS(通讯通路门店!$AD:$AD,通讯通路门店!$S:$S,$G1005)</f>
        <v>0</v>
      </c>
      <c r="BL1005" s="99">
        <f>SUMIFS(通讯通路门店!$AE:$AE,通讯通路门店!$S:$S,$G1005)</f>
        <v>0</v>
      </c>
      <c r="BM1005" s="99">
        <f>SUMIFS(通讯通路门店!$AF:$AF,通讯通路门店!$S:$S,$G1005)</f>
        <v>0</v>
      </c>
      <c r="BN1005" s="99">
        <f>SUMIFS(通讯通路门店!$AG:$AG,通讯通路门店!$S:$S,$G1005)</f>
        <v>0</v>
      </c>
      <c r="BO1005" s="99">
        <f>SUMIFS(通讯通路门店!$AH:$AH,通讯通路门店!$S:$S,$G1005)</f>
        <v>0</v>
      </c>
      <c r="BP1005" s="99">
        <f>SUMIFS(通讯通路门店!$AI:$AI,通讯通路门店!$S:$S,$G1005)</f>
        <v>0</v>
      </c>
      <c r="BQ1005" s="83"/>
    </row>
    <row r="1006" spans="1:69">
      <c r="A1006" s="99" t="str">
        <f>IFERROR(_xlfn.XLOOKUP($G1006,通讯通路门店!$S$4:$S$993933,通讯通路门店!$A$4:$A$993933,0,0),"")</f>
        <v>海南省</v>
      </c>
      <c r="B1006" s="99" t="str">
        <f>IFERROR(_xlfn.XLOOKUP($G1006,通讯通路门店!$S$4:$S$993933,通讯通路门店!$B$4:$B$993933,0,0),"")</f>
        <v>昌江黎族自治县</v>
      </c>
      <c r="C1006" s="99" t="str">
        <f>IFERROR(_xlfn.XLOOKUP($G1006,通讯通路门店!$S$4:$S$993933,通讯通路门店!$C$4:$C$993933,0,0),"")</f>
        <v>昌江黎族自治县</v>
      </c>
      <c r="D1006" s="99" t="str">
        <f>IFERROR(_xlfn.XLOOKUP($G1006,通讯通路门店!$S$4:$S$993933,通讯通路门店!$D$4:$D$993933,0,0),"")</f>
        <v>叉河镇</v>
      </c>
      <c r="E1006" s="83"/>
      <c r="F1006" s="83"/>
      <c r="G1006" s="101"/>
      <c r="H1006" s="102">
        <f>IFERROR(_xlfn.XLOOKUP($G1006,通讯通路门店!$S$4:$S$993933,通讯通路门店!$R$4:$R$993933,0,0),"")</f>
        <v>0</v>
      </c>
      <c r="I1006" s="83"/>
      <c r="J1006" s="83"/>
      <c r="K1006" s="83"/>
      <c r="L1006" s="83"/>
      <c r="M1006" s="83"/>
      <c r="N1006" s="83"/>
      <c r="O1006" s="83"/>
      <c r="P1006" s="83"/>
      <c r="Q1006" s="83"/>
      <c r="R1006" s="83"/>
      <c r="S1006" s="83"/>
      <c r="T1006" s="83"/>
      <c r="U1006" s="99">
        <f>COUNTIF(通讯通路门店!$S:$S,$G1006)</f>
        <v>0</v>
      </c>
      <c r="V1006" s="99">
        <f>COUNTIFS(通讯通路门店!$S:$S,$G1006,通讯通路门店!$J:$J,"综合卖场")</f>
        <v>0</v>
      </c>
      <c r="W1006" s="99">
        <f>SUMIFS(通讯通路门店!$AJ:$AJ,通讯通路门店!$S:$S,通讯客户沙盘!$G1006)</f>
        <v>0</v>
      </c>
      <c r="X1006" s="99">
        <f t="shared" si="75"/>
        <v>0</v>
      </c>
      <c r="Y1006" s="99">
        <f>COUNTIFS(通讯通路门店!$S:$S,$G1006,通讯通路门店!$J:$J,"荣耀体验店")+COUNTIFS(通讯通路门店!$S:$S,$G1006,通讯通路门店!$J:$J,"荣耀授权专卖店")</f>
        <v>0</v>
      </c>
      <c r="Z1006" s="99">
        <f>COUNTIFS(通讯通路门店!$S:$S,$G1006,通讯通路门店!$J:$J,"VIVO体验店")</f>
        <v>0</v>
      </c>
      <c r="AA1006" s="99">
        <f>COUNTIFS(通讯通路门店!$S:$S,$G1006,通讯通路门店!$J:$J,"OPPO体验店")</f>
        <v>0</v>
      </c>
      <c r="AB1006" s="99">
        <f>COUNTIFS(通讯通路门店!$S:$S,$G1006,通讯通路门店!$J:$J,"华为授权体验店")+COUNTIFS(通讯通路门店!$S:$S,$G1006,通讯通路门店!$J:$J,"华为堡垒店")</f>
        <v>0</v>
      </c>
      <c r="AC1006" s="99">
        <f>COUNTIFS(通讯通路门店!$S:$S,$G1006,通讯通路门店!$J:$J,"小米体验店")</f>
        <v>0</v>
      </c>
      <c r="AD1006" s="99">
        <f>COUNTIFS(通讯通路门店!$S:$S,$G1006,通讯通路门店!$J:$J,"苹果体验店")</f>
        <v>0</v>
      </c>
      <c r="AE1006" s="99">
        <f>COUNTIFS(通讯通路门店!$S:$S,$G1006,通讯通路门店!$J:$J,"其他品牌专卖店")</f>
        <v>0</v>
      </c>
      <c r="AF1006" s="99">
        <f>SUMIFS(通讯通路门店!$BI:$BI,通讯通路门店!$S:$S,$G1006)</f>
        <v>0</v>
      </c>
      <c r="AG1006" s="99">
        <f>SUMIFS(通讯通路门店!$BH:$BH,通讯通路门店!$S:$S,$G1006)</f>
        <v>0</v>
      </c>
      <c r="AH1006" s="99">
        <f t="shared" si="76"/>
        <v>0</v>
      </c>
      <c r="AI1006" s="99">
        <f>SUMIFS(通讯通路门店!$BB:$BB,通讯通路门店!$S:$S,$G1006)</f>
        <v>0</v>
      </c>
      <c r="AJ1006" s="99">
        <f>SUMIFS(通讯通路门店!$BE:$BE,通讯通路门店!$S:$S,$G1006)</f>
        <v>0</v>
      </c>
      <c r="AK1006" s="99">
        <f>SUMIFS(通讯通路门店!$BG:$BG,通讯通路门店!$S:$S,$G1006)</f>
        <v>0</v>
      </c>
      <c r="AL1006" s="99">
        <f>SUMIFS(通讯通路门店!$BC:$BC,通讯通路门店!$S:$S,$G1006)</f>
        <v>0</v>
      </c>
      <c r="AM1006" s="99">
        <f>SUMIFS(通讯通路门店!$BD:$BD,通讯通路门店!$S:$S,$G1006)</f>
        <v>0</v>
      </c>
      <c r="AN1006" s="99">
        <f>SUMIFS(通讯通路门店!$BF:$BF,通讯通路门店!$S:$S,$G1006)</f>
        <v>0</v>
      </c>
      <c r="AO1006" s="99">
        <f t="shared" si="77"/>
        <v>0</v>
      </c>
      <c r="AP1006" s="99">
        <f>SUMIFS(通讯通路门店!$K:$K,通讯通路门店!$S:$S,$G1006)</f>
        <v>0</v>
      </c>
      <c r="AQ1006" s="83"/>
      <c r="AR1006" s="99">
        <f>SUMIFS(通讯通路门店!$T:$T,通讯通路门店!$S:$S,$G1006)</f>
        <v>0</v>
      </c>
      <c r="AS1006" s="99">
        <f>SUMIFS(通讯通路门店!$U:$U,通讯通路门店!$S:$S,$G1006)</f>
        <v>0</v>
      </c>
      <c r="AT1006" s="99">
        <f>SUMIFS(通讯通路门店!$V:$V,通讯通路门店!$S:$S,$G1006)</f>
        <v>0</v>
      </c>
      <c r="AU1006" s="99">
        <f>SUMIFS(通讯通路门店!$W:$W,通讯通路门店!$S:$S,$G1006)</f>
        <v>0</v>
      </c>
      <c r="AV1006" s="99">
        <f>SUMIFS(通讯通路门店!$Z:$Z,通讯通路门店!$S:$S,$G1006)</f>
        <v>0</v>
      </c>
      <c r="AW1006" s="99">
        <f>SUMIFS(通讯通路门店!$AB:$AB,通讯通路门店!$S:$S,$G1006)</f>
        <v>0</v>
      </c>
      <c r="AX1006" s="99">
        <f>SUMIFS(通讯通路门店!$X:$X,通讯通路门店!$S:$S,$G1006)</f>
        <v>0</v>
      </c>
      <c r="AY1006" s="99">
        <f>SUMIFS(通讯通路门店!$Y:$Y,通讯通路门店!$S:$S,$G1006)</f>
        <v>0</v>
      </c>
      <c r="AZ1006" s="99">
        <f>SUMIFS(通讯通路门店!$AA:$AA,通讯通路门店!$S:$S,$G1006)</f>
        <v>0</v>
      </c>
      <c r="BA1006" s="99">
        <f t="shared" si="78"/>
        <v>0</v>
      </c>
      <c r="BB1006" s="99">
        <f t="shared" si="79"/>
        <v>0</v>
      </c>
      <c r="BC1006" s="99">
        <f>SUMIFS(通讯通路门店!$W:$W,通讯通路门店!$S:$S,$G1006,通讯通路门店!$J:$J,"荣耀体验店")+SUMIFS(通讯通路门店!$W:$W,通讯通路门店!$S:$S,$G1006,通讯通路门店!$J:$J,"荣耀授权专卖店")</f>
        <v>0</v>
      </c>
      <c r="BD1006" s="99">
        <f>SUMIFS(通讯通路门店!$Z:$Z,通讯通路门店!$S:$S,$G1006,通讯通路门店!$J:$J,"VIVO体验店")</f>
        <v>0</v>
      </c>
      <c r="BE1006" s="99">
        <f>SUMIFS(通讯通路门店!$AB:$AB,通讯通路门店!$S:$S,$G1006,通讯通路门店!$J:$J,"OPPO体验店")</f>
        <v>0</v>
      </c>
      <c r="BF1006" s="99">
        <f>SUMIFS(通讯通路门店!$X:$X,通讯通路门店!$S:$S,$G1006,通讯通路门店!$J:$J,"华为授权体验店")+SUMIFS(通讯通路门店!$AA:$AA,通讯通路门店!$S:$S,$G1006,通讯通路门店!$J:$J,"华为堡垒店")</f>
        <v>0</v>
      </c>
      <c r="BG1006" s="99">
        <f>SUMIFS(通讯通路门店!$Y:$Y,通讯通路门店!$S:$S,$G1006,通讯通路门店!$J:$J,"小米体验店")</f>
        <v>0</v>
      </c>
      <c r="BH1006" s="99">
        <f>SUMIFS(通讯通路门店!$AA:$AA,通讯通路门店!$S:$S,$G1006,通讯通路门店!$J:$J,"苹果体验店")</f>
        <v>0</v>
      </c>
      <c r="BI1006" s="99">
        <f>SUMIFS(通讯通路门店!$K:$K,通讯通路门店!$S:$S,$G1006,通讯通路门店!$J:$J,"其他品牌专卖店")</f>
        <v>0</v>
      </c>
      <c r="BJ1006" s="99">
        <f>SUMIFS(通讯通路门店!$AC:$AC,通讯通路门店!$S:$S,$G1006)</f>
        <v>0</v>
      </c>
      <c r="BK1006" s="99">
        <f>SUMIFS(通讯通路门店!$AD:$AD,通讯通路门店!$S:$S,$G1006)</f>
        <v>0</v>
      </c>
      <c r="BL1006" s="99">
        <f>SUMIFS(通讯通路门店!$AE:$AE,通讯通路门店!$S:$S,$G1006)</f>
        <v>0</v>
      </c>
      <c r="BM1006" s="99">
        <f>SUMIFS(通讯通路门店!$AF:$AF,通讯通路门店!$S:$S,$G1006)</f>
        <v>0</v>
      </c>
      <c r="BN1006" s="99">
        <f>SUMIFS(通讯通路门店!$AG:$AG,通讯通路门店!$S:$S,$G1006)</f>
        <v>0</v>
      </c>
      <c r="BO1006" s="99">
        <f>SUMIFS(通讯通路门店!$AH:$AH,通讯通路门店!$S:$S,$G1006)</f>
        <v>0</v>
      </c>
      <c r="BP1006" s="99">
        <f>SUMIFS(通讯通路门店!$AI:$AI,通讯通路门店!$S:$S,$G1006)</f>
        <v>0</v>
      </c>
      <c r="BQ1006" s="83"/>
    </row>
    <row r="1007" spans="1:69">
      <c r="A1007" s="99" t="str">
        <f>IFERROR(_xlfn.XLOOKUP($G1007,通讯通路门店!$S$4:$S$993933,通讯通路门店!$A$4:$A$993933,0,0),"")</f>
        <v>海南省</v>
      </c>
      <c r="B1007" s="99" t="str">
        <f>IFERROR(_xlfn.XLOOKUP($G1007,通讯通路门店!$S$4:$S$993933,通讯通路门店!$B$4:$B$993933,0,0),"")</f>
        <v>昌江黎族自治县</v>
      </c>
      <c r="C1007" s="99" t="str">
        <f>IFERROR(_xlfn.XLOOKUP($G1007,通讯通路门店!$S$4:$S$993933,通讯通路门店!$C$4:$C$993933,0,0),"")</f>
        <v>昌江黎族自治县</v>
      </c>
      <c r="D1007" s="99" t="str">
        <f>IFERROR(_xlfn.XLOOKUP($G1007,通讯通路门店!$S$4:$S$993933,通讯通路门店!$D$4:$D$993933,0,0),"")</f>
        <v>叉河镇</v>
      </c>
      <c r="E1007" s="83"/>
      <c r="F1007" s="83"/>
      <c r="G1007" s="101"/>
      <c r="H1007" s="102">
        <f>IFERROR(_xlfn.XLOOKUP($G1007,通讯通路门店!$S$4:$S$993933,通讯通路门店!$R$4:$R$993933,0,0),"")</f>
        <v>0</v>
      </c>
      <c r="I1007" s="83"/>
      <c r="J1007" s="83"/>
      <c r="K1007" s="83"/>
      <c r="L1007" s="83"/>
      <c r="M1007" s="83"/>
      <c r="N1007" s="83"/>
      <c r="O1007" s="83"/>
      <c r="P1007" s="83"/>
      <c r="Q1007" s="83"/>
      <c r="R1007" s="83"/>
      <c r="S1007" s="83"/>
      <c r="T1007" s="83"/>
      <c r="U1007" s="99">
        <f>COUNTIF(通讯通路门店!$S:$S,$G1007)</f>
        <v>0</v>
      </c>
      <c r="V1007" s="99">
        <f>COUNTIFS(通讯通路门店!$S:$S,$G1007,通讯通路门店!$J:$J,"综合卖场")</f>
        <v>0</v>
      </c>
      <c r="W1007" s="99">
        <f>SUMIFS(通讯通路门店!$AJ:$AJ,通讯通路门店!$S:$S,通讯客户沙盘!$G1007)</f>
        <v>0</v>
      </c>
      <c r="X1007" s="99">
        <f t="shared" si="75"/>
        <v>0</v>
      </c>
      <c r="Y1007" s="99">
        <f>COUNTIFS(通讯通路门店!$S:$S,$G1007,通讯通路门店!$J:$J,"荣耀体验店")+COUNTIFS(通讯通路门店!$S:$S,$G1007,通讯通路门店!$J:$J,"荣耀授权专卖店")</f>
        <v>0</v>
      </c>
      <c r="Z1007" s="99">
        <f>COUNTIFS(通讯通路门店!$S:$S,$G1007,通讯通路门店!$J:$J,"VIVO体验店")</f>
        <v>0</v>
      </c>
      <c r="AA1007" s="99">
        <f>COUNTIFS(通讯通路门店!$S:$S,$G1007,通讯通路门店!$J:$J,"OPPO体验店")</f>
        <v>0</v>
      </c>
      <c r="AB1007" s="99">
        <f>COUNTIFS(通讯通路门店!$S:$S,$G1007,通讯通路门店!$J:$J,"华为授权体验店")+COUNTIFS(通讯通路门店!$S:$S,$G1007,通讯通路门店!$J:$J,"华为堡垒店")</f>
        <v>0</v>
      </c>
      <c r="AC1007" s="99">
        <f>COUNTIFS(通讯通路门店!$S:$S,$G1007,通讯通路门店!$J:$J,"小米体验店")</f>
        <v>0</v>
      </c>
      <c r="AD1007" s="99">
        <f>COUNTIFS(通讯通路门店!$S:$S,$G1007,通讯通路门店!$J:$J,"苹果体验店")</f>
        <v>0</v>
      </c>
      <c r="AE1007" s="99">
        <f>COUNTIFS(通讯通路门店!$S:$S,$G1007,通讯通路门店!$J:$J,"其他品牌专卖店")</f>
        <v>0</v>
      </c>
      <c r="AF1007" s="99">
        <f>SUMIFS(通讯通路门店!$BI:$BI,通讯通路门店!$S:$S,$G1007)</f>
        <v>0</v>
      </c>
      <c r="AG1007" s="99">
        <f>SUMIFS(通讯通路门店!$BH:$BH,通讯通路门店!$S:$S,$G1007)</f>
        <v>0</v>
      </c>
      <c r="AH1007" s="99">
        <f t="shared" si="76"/>
        <v>0</v>
      </c>
      <c r="AI1007" s="99">
        <f>SUMIFS(通讯通路门店!$BB:$BB,通讯通路门店!$S:$S,$G1007)</f>
        <v>0</v>
      </c>
      <c r="AJ1007" s="99">
        <f>SUMIFS(通讯通路门店!$BE:$BE,通讯通路门店!$S:$S,$G1007)</f>
        <v>0</v>
      </c>
      <c r="AK1007" s="99">
        <f>SUMIFS(通讯通路门店!$BG:$BG,通讯通路门店!$S:$S,$G1007)</f>
        <v>0</v>
      </c>
      <c r="AL1007" s="99">
        <f>SUMIFS(通讯通路门店!$BC:$BC,通讯通路门店!$S:$S,$G1007)</f>
        <v>0</v>
      </c>
      <c r="AM1007" s="99">
        <f>SUMIFS(通讯通路门店!$BD:$BD,通讯通路门店!$S:$S,$G1007)</f>
        <v>0</v>
      </c>
      <c r="AN1007" s="99">
        <f>SUMIFS(通讯通路门店!$BF:$BF,通讯通路门店!$S:$S,$G1007)</f>
        <v>0</v>
      </c>
      <c r="AO1007" s="99">
        <f t="shared" si="77"/>
        <v>0</v>
      </c>
      <c r="AP1007" s="99">
        <f>SUMIFS(通讯通路门店!$K:$K,通讯通路门店!$S:$S,$G1007)</f>
        <v>0</v>
      </c>
      <c r="AQ1007" s="83"/>
      <c r="AR1007" s="99">
        <f>SUMIFS(通讯通路门店!$T:$T,通讯通路门店!$S:$S,$G1007)</f>
        <v>0</v>
      </c>
      <c r="AS1007" s="99">
        <f>SUMIFS(通讯通路门店!$U:$U,通讯通路门店!$S:$S,$G1007)</f>
        <v>0</v>
      </c>
      <c r="AT1007" s="99">
        <f>SUMIFS(通讯通路门店!$V:$V,通讯通路门店!$S:$S,$G1007)</f>
        <v>0</v>
      </c>
      <c r="AU1007" s="99">
        <f>SUMIFS(通讯通路门店!$W:$W,通讯通路门店!$S:$S,$G1007)</f>
        <v>0</v>
      </c>
      <c r="AV1007" s="99">
        <f>SUMIFS(通讯通路门店!$Z:$Z,通讯通路门店!$S:$S,$G1007)</f>
        <v>0</v>
      </c>
      <c r="AW1007" s="99">
        <f>SUMIFS(通讯通路门店!$AB:$AB,通讯通路门店!$S:$S,$G1007)</f>
        <v>0</v>
      </c>
      <c r="AX1007" s="99">
        <f>SUMIFS(通讯通路门店!$X:$X,通讯通路门店!$S:$S,$G1007)</f>
        <v>0</v>
      </c>
      <c r="AY1007" s="99">
        <f>SUMIFS(通讯通路门店!$Y:$Y,通讯通路门店!$S:$S,$G1007)</f>
        <v>0</v>
      </c>
      <c r="AZ1007" s="99">
        <f>SUMIFS(通讯通路门店!$AA:$AA,通讯通路门店!$S:$S,$G1007)</f>
        <v>0</v>
      </c>
      <c r="BA1007" s="99">
        <f t="shared" si="78"/>
        <v>0</v>
      </c>
      <c r="BB1007" s="99">
        <f t="shared" si="79"/>
        <v>0</v>
      </c>
      <c r="BC1007" s="99">
        <f>SUMIFS(通讯通路门店!$W:$W,通讯通路门店!$S:$S,$G1007,通讯通路门店!$J:$J,"荣耀体验店")+SUMIFS(通讯通路门店!$W:$W,通讯通路门店!$S:$S,$G1007,通讯通路门店!$J:$J,"荣耀授权专卖店")</f>
        <v>0</v>
      </c>
      <c r="BD1007" s="99">
        <f>SUMIFS(通讯通路门店!$Z:$Z,通讯通路门店!$S:$S,$G1007,通讯通路门店!$J:$J,"VIVO体验店")</f>
        <v>0</v>
      </c>
      <c r="BE1007" s="99">
        <f>SUMIFS(通讯通路门店!$AB:$AB,通讯通路门店!$S:$S,$G1007,通讯通路门店!$J:$J,"OPPO体验店")</f>
        <v>0</v>
      </c>
      <c r="BF1007" s="99">
        <f>SUMIFS(通讯通路门店!$X:$X,通讯通路门店!$S:$S,$G1007,通讯通路门店!$J:$J,"华为授权体验店")+SUMIFS(通讯通路门店!$AA:$AA,通讯通路门店!$S:$S,$G1007,通讯通路门店!$J:$J,"华为堡垒店")</f>
        <v>0</v>
      </c>
      <c r="BG1007" s="99">
        <f>SUMIFS(通讯通路门店!$Y:$Y,通讯通路门店!$S:$S,$G1007,通讯通路门店!$J:$J,"小米体验店")</f>
        <v>0</v>
      </c>
      <c r="BH1007" s="99">
        <f>SUMIFS(通讯通路门店!$AA:$AA,通讯通路门店!$S:$S,$G1007,通讯通路门店!$J:$J,"苹果体验店")</f>
        <v>0</v>
      </c>
      <c r="BI1007" s="99">
        <f>SUMIFS(通讯通路门店!$K:$K,通讯通路门店!$S:$S,$G1007,通讯通路门店!$J:$J,"其他品牌专卖店")</f>
        <v>0</v>
      </c>
      <c r="BJ1007" s="99">
        <f>SUMIFS(通讯通路门店!$AC:$AC,通讯通路门店!$S:$S,$G1007)</f>
        <v>0</v>
      </c>
      <c r="BK1007" s="99">
        <f>SUMIFS(通讯通路门店!$AD:$AD,通讯通路门店!$S:$S,$G1007)</f>
        <v>0</v>
      </c>
      <c r="BL1007" s="99">
        <f>SUMIFS(通讯通路门店!$AE:$AE,通讯通路门店!$S:$S,$G1007)</f>
        <v>0</v>
      </c>
      <c r="BM1007" s="99">
        <f>SUMIFS(通讯通路门店!$AF:$AF,通讯通路门店!$S:$S,$G1007)</f>
        <v>0</v>
      </c>
      <c r="BN1007" s="99">
        <f>SUMIFS(通讯通路门店!$AG:$AG,通讯通路门店!$S:$S,$G1007)</f>
        <v>0</v>
      </c>
      <c r="BO1007" s="99">
        <f>SUMIFS(通讯通路门店!$AH:$AH,通讯通路门店!$S:$S,$G1007)</f>
        <v>0</v>
      </c>
      <c r="BP1007" s="99">
        <f>SUMIFS(通讯通路门店!$AI:$AI,通讯通路门店!$S:$S,$G1007)</f>
        <v>0</v>
      </c>
      <c r="BQ1007" s="83"/>
    </row>
    <row r="1008" spans="1:69">
      <c r="A1008" s="99" t="str">
        <f>IFERROR(_xlfn.XLOOKUP($G1008,通讯通路门店!$S$4:$S$993933,通讯通路门店!$A$4:$A$993933,0,0),"")</f>
        <v>海南省</v>
      </c>
      <c r="B1008" s="99" t="str">
        <f>IFERROR(_xlfn.XLOOKUP($G1008,通讯通路门店!$S$4:$S$993933,通讯通路门店!$B$4:$B$993933,0,0),"")</f>
        <v>昌江黎族自治县</v>
      </c>
      <c r="C1008" s="99" t="str">
        <f>IFERROR(_xlfn.XLOOKUP($G1008,通讯通路门店!$S$4:$S$993933,通讯通路门店!$C$4:$C$993933,0,0),"")</f>
        <v>昌江黎族自治县</v>
      </c>
      <c r="D1008" s="99" t="str">
        <f>IFERROR(_xlfn.XLOOKUP($G1008,通讯通路门店!$S$4:$S$993933,通讯通路门店!$D$4:$D$993933,0,0),"")</f>
        <v>叉河镇</v>
      </c>
      <c r="E1008" s="83"/>
      <c r="F1008" s="83"/>
      <c r="G1008" s="101"/>
      <c r="H1008" s="102">
        <f>IFERROR(_xlfn.XLOOKUP($G1008,通讯通路门店!$S$4:$S$993933,通讯通路门店!$R$4:$R$993933,0,0),"")</f>
        <v>0</v>
      </c>
      <c r="I1008" s="83"/>
      <c r="J1008" s="83"/>
      <c r="K1008" s="83"/>
      <c r="L1008" s="83"/>
      <c r="M1008" s="83"/>
      <c r="N1008" s="83"/>
      <c r="O1008" s="83"/>
      <c r="P1008" s="83"/>
      <c r="Q1008" s="83"/>
      <c r="R1008" s="83"/>
      <c r="S1008" s="83"/>
      <c r="T1008" s="83"/>
      <c r="U1008" s="99">
        <f>COUNTIF(通讯通路门店!$S:$S,$G1008)</f>
        <v>0</v>
      </c>
      <c r="V1008" s="99">
        <f>COUNTIFS(通讯通路门店!$S:$S,$G1008,通讯通路门店!$J:$J,"综合卖场")</f>
        <v>0</v>
      </c>
      <c r="W1008" s="99">
        <f>SUMIFS(通讯通路门店!$AJ:$AJ,通讯通路门店!$S:$S,通讯客户沙盘!$G1008)</f>
        <v>0</v>
      </c>
      <c r="X1008" s="99">
        <f t="shared" si="75"/>
        <v>0</v>
      </c>
      <c r="Y1008" s="99">
        <f>COUNTIFS(通讯通路门店!$S:$S,$G1008,通讯通路门店!$J:$J,"荣耀体验店")+COUNTIFS(通讯通路门店!$S:$S,$G1008,通讯通路门店!$J:$J,"荣耀授权专卖店")</f>
        <v>0</v>
      </c>
      <c r="Z1008" s="99">
        <f>COUNTIFS(通讯通路门店!$S:$S,$G1008,通讯通路门店!$J:$J,"VIVO体验店")</f>
        <v>0</v>
      </c>
      <c r="AA1008" s="99">
        <f>COUNTIFS(通讯通路门店!$S:$S,$G1008,通讯通路门店!$J:$J,"OPPO体验店")</f>
        <v>0</v>
      </c>
      <c r="AB1008" s="99">
        <f>COUNTIFS(通讯通路门店!$S:$S,$G1008,通讯通路门店!$J:$J,"华为授权体验店")+COUNTIFS(通讯通路门店!$S:$S,$G1008,通讯通路门店!$J:$J,"华为堡垒店")</f>
        <v>0</v>
      </c>
      <c r="AC1008" s="99">
        <f>COUNTIFS(通讯通路门店!$S:$S,$G1008,通讯通路门店!$J:$J,"小米体验店")</f>
        <v>0</v>
      </c>
      <c r="AD1008" s="99">
        <f>COUNTIFS(通讯通路门店!$S:$S,$G1008,通讯通路门店!$J:$J,"苹果体验店")</f>
        <v>0</v>
      </c>
      <c r="AE1008" s="99">
        <f>COUNTIFS(通讯通路门店!$S:$S,$G1008,通讯通路门店!$J:$J,"其他品牌专卖店")</f>
        <v>0</v>
      </c>
      <c r="AF1008" s="99">
        <f>SUMIFS(通讯通路门店!$BI:$BI,通讯通路门店!$S:$S,$G1008)</f>
        <v>0</v>
      </c>
      <c r="AG1008" s="99">
        <f>SUMIFS(通讯通路门店!$BH:$BH,通讯通路门店!$S:$S,$G1008)</f>
        <v>0</v>
      </c>
      <c r="AH1008" s="99">
        <f t="shared" si="76"/>
        <v>0</v>
      </c>
      <c r="AI1008" s="99">
        <f>SUMIFS(通讯通路门店!$BB:$BB,通讯通路门店!$S:$S,$G1008)</f>
        <v>0</v>
      </c>
      <c r="AJ1008" s="99">
        <f>SUMIFS(通讯通路门店!$BE:$BE,通讯通路门店!$S:$S,$G1008)</f>
        <v>0</v>
      </c>
      <c r="AK1008" s="99">
        <f>SUMIFS(通讯通路门店!$BG:$BG,通讯通路门店!$S:$S,$G1008)</f>
        <v>0</v>
      </c>
      <c r="AL1008" s="99">
        <f>SUMIFS(通讯通路门店!$BC:$BC,通讯通路门店!$S:$S,$G1008)</f>
        <v>0</v>
      </c>
      <c r="AM1008" s="99">
        <f>SUMIFS(通讯通路门店!$BD:$BD,通讯通路门店!$S:$S,$G1008)</f>
        <v>0</v>
      </c>
      <c r="AN1008" s="99">
        <f>SUMIFS(通讯通路门店!$BF:$BF,通讯通路门店!$S:$S,$G1008)</f>
        <v>0</v>
      </c>
      <c r="AO1008" s="99">
        <f t="shared" si="77"/>
        <v>0</v>
      </c>
      <c r="AP1008" s="99">
        <f>SUMIFS(通讯通路门店!$K:$K,通讯通路门店!$S:$S,$G1008)</f>
        <v>0</v>
      </c>
      <c r="AQ1008" s="83"/>
      <c r="AR1008" s="99">
        <f>SUMIFS(通讯通路门店!$T:$T,通讯通路门店!$S:$S,$G1008)</f>
        <v>0</v>
      </c>
      <c r="AS1008" s="99">
        <f>SUMIFS(通讯通路门店!$U:$U,通讯通路门店!$S:$S,$G1008)</f>
        <v>0</v>
      </c>
      <c r="AT1008" s="99">
        <f>SUMIFS(通讯通路门店!$V:$V,通讯通路门店!$S:$S,$G1008)</f>
        <v>0</v>
      </c>
      <c r="AU1008" s="99">
        <f>SUMIFS(通讯通路门店!$W:$W,通讯通路门店!$S:$S,$G1008)</f>
        <v>0</v>
      </c>
      <c r="AV1008" s="99">
        <f>SUMIFS(通讯通路门店!$Z:$Z,通讯通路门店!$S:$S,$G1008)</f>
        <v>0</v>
      </c>
      <c r="AW1008" s="99">
        <f>SUMIFS(通讯通路门店!$AB:$AB,通讯通路门店!$S:$S,$G1008)</f>
        <v>0</v>
      </c>
      <c r="AX1008" s="99">
        <f>SUMIFS(通讯通路门店!$X:$X,通讯通路门店!$S:$S,$G1008)</f>
        <v>0</v>
      </c>
      <c r="AY1008" s="99">
        <f>SUMIFS(通讯通路门店!$Y:$Y,通讯通路门店!$S:$S,$G1008)</f>
        <v>0</v>
      </c>
      <c r="AZ1008" s="99">
        <f>SUMIFS(通讯通路门店!$AA:$AA,通讯通路门店!$S:$S,$G1008)</f>
        <v>0</v>
      </c>
      <c r="BA1008" s="99">
        <f t="shared" si="78"/>
        <v>0</v>
      </c>
      <c r="BB1008" s="99">
        <f t="shared" si="79"/>
        <v>0</v>
      </c>
      <c r="BC1008" s="99">
        <f>SUMIFS(通讯通路门店!$W:$W,通讯通路门店!$S:$S,$G1008,通讯通路门店!$J:$J,"荣耀体验店")+SUMIFS(通讯通路门店!$W:$W,通讯通路门店!$S:$S,$G1008,通讯通路门店!$J:$J,"荣耀授权专卖店")</f>
        <v>0</v>
      </c>
      <c r="BD1008" s="99">
        <f>SUMIFS(通讯通路门店!$Z:$Z,通讯通路门店!$S:$S,$G1008,通讯通路门店!$J:$J,"VIVO体验店")</f>
        <v>0</v>
      </c>
      <c r="BE1008" s="99">
        <f>SUMIFS(通讯通路门店!$AB:$AB,通讯通路门店!$S:$S,$G1008,通讯通路门店!$J:$J,"OPPO体验店")</f>
        <v>0</v>
      </c>
      <c r="BF1008" s="99">
        <f>SUMIFS(通讯通路门店!$X:$X,通讯通路门店!$S:$S,$G1008,通讯通路门店!$J:$J,"华为授权体验店")+SUMIFS(通讯通路门店!$AA:$AA,通讯通路门店!$S:$S,$G1008,通讯通路门店!$J:$J,"华为堡垒店")</f>
        <v>0</v>
      </c>
      <c r="BG1008" s="99">
        <f>SUMIFS(通讯通路门店!$Y:$Y,通讯通路门店!$S:$S,$G1008,通讯通路门店!$J:$J,"小米体验店")</f>
        <v>0</v>
      </c>
      <c r="BH1008" s="99">
        <f>SUMIFS(通讯通路门店!$AA:$AA,通讯通路门店!$S:$S,$G1008,通讯通路门店!$J:$J,"苹果体验店")</f>
        <v>0</v>
      </c>
      <c r="BI1008" s="99">
        <f>SUMIFS(通讯通路门店!$K:$K,通讯通路门店!$S:$S,$G1008,通讯通路门店!$J:$J,"其他品牌专卖店")</f>
        <v>0</v>
      </c>
      <c r="BJ1008" s="99">
        <f>SUMIFS(通讯通路门店!$AC:$AC,通讯通路门店!$S:$S,$G1008)</f>
        <v>0</v>
      </c>
      <c r="BK1008" s="99">
        <f>SUMIFS(通讯通路门店!$AD:$AD,通讯通路门店!$S:$S,$G1008)</f>
        <v>0</v>
      </c>
      <c r="BL1008" s="99">
        <f>SUMIFS(通讯通路门店!$AE:$AE,通讯通路门店!$S:$S,$G1008)</f>
        <v>0</v>
      </c>
      <c r="BM1008" s="99">
        <f>SUMIFS(通讯通路门店!$AF:$AF,通讯通路门店!$S:$S,$G1008)</f>
        <v>0</v>
      </c>
      <c r="BN1008" s="99">
        <f>SUMIFS(通讯通路门店!$AG:$AG,通讯通路门店!$S:$S,$G1008)</f>
        <v>0</v>
      </c>
      <c r="BO1008" s="99">
        <f>SUMIFS(通讯通路门店!$AH:$AH,通讯通路门店!$S:$S,$G1008)</f>
        <v>0</v>
      </c>
      <c r="BP1008" s="99">
        <f>SUMIFS(通讯通路门店!$AI:$AI,通讯通路门店!$S:$S,$G1008)</f>
        <v>0</v>
      </c>
      <c r="BQ1008" s="83"/>
    </row>
    <row r="1009" spans="1:69">
      <c r="A1009" s="99" t="str">
        <f>IFERROR(_xlfn.XLOOKUP($G1009,通讯通路门店!$S$4:$S$993933,通讯通路门店!$A$4:$A$993933,0,0),"")</f>
        <v>海南省</v>
      </c>
      <c r="B1009" s="99" t="str">
        <f>IFERROR(_xlfn.XLOOKUP($G1009,通讯通路门店!$S$4:$S$993933,通讯通路门店!$B$4:$B$993933,0,0),"")</f>
        <v>昌江黎族自治县</v>
      </c>
      <c r="C1009" s="99" t="str">
        <f>IFERROR(_xlfn.XLOOKUP($G1009,通讯通路门店!$S$4:$S$993933,通讯通路门店!$C$4:$C$993933,0,0),"")</f>
        <v>昌江黎族自治县</v>
      </c>
      <c r="D1009" s="99" t="str">
        <f>IFERROR(_xlfn.XLOOKUP($G1009,通讯通路门店!$S$4:$S$993933,通讯通路门店!$D$4:$D$993933,0,0),"")</f>
        <v>叉河镇</v>
      </c>
      <c r="E1009" s="83"/>
      <c r="F1009" s="83"/>
      <c r="G1009" s="101"/>
      <c r="H1009" s="102">
        <f>IFERROR(_xlfn.XLOOKUP($G1009,通讯通路门店!$S$4:$S$993933,通讯通路门店!$R$4:$R$993933,0,0),"")</f>
        <v>0</v>
      </c>
      <c r="I1009" s="83"/>
      <c r="J1009" s="83"/>
      <c r="K1009" s="83"/>
      <c r="L1009" s="83"/>
      <c r="M1009" s="83"/>
      <c r="N1009" s="83"/>
      <c r="O1009" s="83"/>
      <c r="P1009" s="83"/>
      <c r="Q1009" s="83"/>
      <c r="R1009" s="83"/>
      <c r="S1009" s="83"/>
      <c r="T1009" s="83"/>
      <c r="U1009" s="99">
        <f>COUNTIF(通讯通路门店!$S:$S,$G1009)</f>
        <v>0</v>
      </c>
      <c r="V1009" s="99">
        <f>COUNTIFS(通讯通路门店!$S:$S,$G1009,通讯通路门店!$J:$J,"综合卖场")</f>
        <v>0</v>
      </c>
      <c r="W1009" s="99">
        <f>SUMIFS(通讯通路门店!$AJ:$AJ,通讯通路门店!$S:$S,通讯客户沙盘!$G1009)</f>
        <v>0</v>
      </c>
      <c r="X1009" s="99">
        <f t="shared" si="75"/>
        <v>0</v>
      </c>
      <c r="Y1009" s="99">
        <f>COUNTIFS(通讯通路门店!$S:$S,$G1009,通讯通路门店!$J:$J,"荣耀体验店")+COUNTIFS(通讯通路门店!$S:$S,$G1009,通讯通路门店!$J:$J,"荣耀授权专卖店")</f>
        <v>0</v>
      </c>
      <c r="Z1009" s="99">
        <f>COUNTIFS(通讯通路门店!$S:$S,$G1009,通讯通路门店!$J:$J,"VIVO体验店")</f>
        <v>0</v>
      </c>
      <c r="AA1009" s="99">
        <f>COUNTIFS(通讯通路门店!$S:$S,$G1009,通讯通路门店!$J:$J,"OPPO体验店")</f>
        <v>0</v>
      </c>
      <c r="AB1009" s="99">
        <f>COUNTIFS(通讯通路门店!$S:$S,$G1009,通讯通路门店!$J:$J,"华为授权体验店")+COUNTIFS(通讯通路门店!$S:$S,$G1009,通讯通路门店!$J:$J,"华为堡垒店")</f>
        <v>0</v>
      </c>
      <c r="AC1009" s="99">
        <f>COUNTIFS(通讯通路门店!$S:$S,$G1009,通讯通路门店!$J:$J,"小米体验店")</f>
        <v>0</v>
      </c>
      <c r="AD1009" s="99">
        <f>COUNTIFS(通讯通路门店!$S:$S,$G1009,通讯通路门店!$J:$J,"苹果体验店")</f>
        <v>0</v>
      </c>
      <c r="AE1009" s="99">
        <f>COUNTIFS(通讯通路门店!$S:$S,$G1009,通讯通路门店!$J:$J,"其他品牌专卖店")</f>
        <v>0</v>
      </c>
      <c r="AF1009" s="99">
        <f>SUMIFS(通讯通路门店!$BI:$BI,通讯通路门店!$S:$S,$G1009)</f>
        <v>0</v>
      </c>
      <c r="AG1009" s="99">
        <f>SUMIFS(通讯通路门店!$BH:$BH,通讯通路门店!$S:$S,$G1009)</f>
        <v>0</v>
      </c>
      <c r="AH1009" s="99">
        <f t="shared" si="76"/>
        <v>0</v>
      </c>
      <c r="AI1009" s="99">
        <f>SUMIFS(通讯通路门店!$BB:$BB,通讯通路门店!$S:$S,$G1009)</f>
        <v>0</v>
      </c>
      <c r="AJ1009" s="99">
        <f>SUMIFS(通讯通路门店!$BE:$BE,通讯通路门店!$S:$S,$G1009)</f>
        <v>0</v>
      </c>
      <c r="AK1009" s="99">
        <f>SUMIFS(通讯通路门店!$BG:$BG,通讯通路门店!$S:$S,$G1009)</f>
        <v>0</v>
      </c>
      <c r="AL1009" s="99">
        <f>SUMIFS(通讯通路门店!$BC:$BC,通讯通路门店!$S:$S,$G1009)</f>
        <v>0</v>
      </c>
      <c r="AM1009" s="99">
        <f>SUMIFS(通讯通路门店!$BD:$BD,通讯通路门店!$S:$S,$G1009)</f>
        <v>0</v>
      </c>
      <c r="AN1009" s="99">
        <f>SUMIFS(通讯通路门店!$BF:$BF,通讯通路门店!$S:$S,$G1009)</f>
        <v>0</v>
      </c>
      <c r="AO1009" s="99">
        <f t="shared" si="77"/>
        <v>0</v>
      </c>
      <c r="AP1009" s="99">
        <f>SUMIFS(通讯通路门店!$K:$K,通讯通路门店!$S:$S,$G1009)</f>
        <v>0</v>
      </c>
      <c r="AQ1009" s="83"/>
      <c r="AR1009" s="99">
        <f>SUMIFS(通讯通路门店!$T:$T,通讯通路门店!$S:$S,$G1009)</f>
        <v>0</v>
      </c>
      <c r="AS1009" s="99">
        <f>SUMIFS(通讯通路门店!$U:$U,通讯通路门店!$S:$S,$G1009)</f>
        <v>0</v>
      </c>
      <c r="AT1009" s="99">
        <f>SUMIFS(通讯通路门店!$V:$V,通讯通路门店!$S:$S,$G1009)</f>
        <v>0</v>
      </c>
      <c r="AU1009" s="99">
        <f>SUMIFS(通讯通路门店!$W:$W,通讯通路门店!$S:$S,$G1009)</f>
        <v>0</v>
      </c>
      <c r="AV1009" s="99">
        <f>SUMIFS(通讯通路门店!$Z:$Z,通讯通路门店!$S:$S,$G1009)</f>
        <v>0</v>
      </c>
      <c r="AW1009" s="99">
        <f>SUMIFS(通讯通路门店!$AB:$AB,通讯通路门店!$S:$S,$G1009)</f>
        <v>0</v>
      </c>
      <c r="AX1009" s="99">
        <f>SUMIFS(通讯通路门店!$X:$X,通讯通路门店!$S:$S,$G1009)</f>
        <v>0</v>
      </c>
      <c r="AY1009" s="99">
        <f>SUMIFS(通讯通路门店!$Y:$Y,通讯通路门店!$S:$S,$G1009)</f>
        <v>0</v>
      </c>
      <c r="AZ1009" s="99">
        <f>SUMIFS(通讯通路门店!$AA:$AA,通讯通路门店!$S:$S,$G1009)</f>
        <v>0</v>
      </c>
      <c r="BA1009" s="99">
        <f t="shared" si="78"/>
        <v>0</v>
      </c>
      <c r="BB1009" s="99">
        <f t="shared" si="79"/>
        <v>0</v>
      </c>
      <c r="BC1009" s="99">
        <f>SUMIFS(通讯通路门店!$W:$W,通讯通路门店!$S:$S,$G1009,通讯通路门店!$J:$J,"荣耀体验店")+SUMIFS(通讯通路门店!$W:$W,通讯通路门店!$S:$S,$G1009,通讯通路门店!$J:$J,"荣耀授权专卖店")</f>
        <v>0</v>
      </c>
      <c r="BD1009" s="99">
        <f>SUMIFS(通讯通路门店!$Z:$Z,通讯通路门店!$S:$S,$G1009,通讯通路门店!$J:$J,"VIVO体验店")</f>
        <v>0</v>
      </c>
      <c r="BE1009" s="99">
        <f>SUMIFS(通讯通路门店!$AB:$AB,通讯通路门店!$S:$S,$G1009,通讯通路门店!$J:$J,"OPPO体验店")</f>
        <v>0</v>
      </c>
      <c r="BF1009" s="99">
        <f>SUMIFS(通讯通路门店!$X:$X,通讯通路门店!$S:$S,$G1009,通讯通路门店!$J:$J,"华为授权体验店")+SUMIFS(通讯通路门店!$AA:$AA,通讯通路门店!$S:$S,$G1009,通讯通路门店!$J:$J,"华为堡垒店")</f>
        <v>0</v>
      </c>
      <c r="BG1009" s="99">
        <f>SUMIFS(通讯通路门店!$Y:$Y,通讯通路门店!$S:$S,$G1009,通讯通路门店!$J:$J,"小米体验店")</f>
        <v>0</v>
      </c>
      <c r="BH1009" s="99">
        <f>SUMIFS(通讯通路门店!$AA:$AA,通讯通路门店!$S:$S,$G1009,通讯通路门店!$J:$J,"苹果体验店")</f>
        <v>0</v>
      </c>
      <c r="BI1009" s="99">
        <f>SUMIFS(通讯通路门店!$K:$K,通讯通路门店!$S:$S,$G1009,通讯通路门店!$J:$J,"其他品牌专卖店")</f>
        <v>0</v>
      </c>
      <c r="BJ1009" s="99">
        <f>SUMIFS(通讯通路门店!$AC:$AC,通讯通路门店!$S:$S,$G1009)</f>
        <v>0</v>
      </c>
      <c r="BK1009" s="99">
        <f>SUMIFS(通讯通路门店!$AD:$AD,通讯通路门店!$S:$S,$G1009)</f>
        <v>0</v>
      </c>
      <c r="BL1009" s="99">
        <f>SUMIFS(通讯通路门店!$AE:$AE,通讯通路门店!$S:$S,$G1009)</f>
        <v>0</v>
      </c>
      <c r="BM1009" s="99">
        <f>SUMIFS(通讯通路门店!$AF:$AF,通讯通路门店!$S:$S,$G1009)</f>
        <v>0</v>
      </c>
      <c r="BN1009" s="99">
        <f>SUMIFS(通讯通路门店!$AG:$AG,通讯通路门店!$S:$S,$G1009)</f>
        <v>0</v>
      </c>
      <c r="BO1009" s="99">
        <f>SUMIFS(通讯通路门店!$AH:$AH,通讯通路门店!$S:$S,$G1009)</f>
        <v>0</v>
      </c>
      <c r="BP1009" s="99">
        <f>SUMIFS(通讯通路门店!$AI:$AI,通讯通路门店!$S:$S,$G1009)</f>
        <v>0</v>
      </c>
      <c r="BQ1009" s="83"/>
    </row>
    <row r="1010" spans="1:69">
      <c r="A1010" s="99" t="str">
        <f>IFERROR(_xlfn.XLOOKUP($G1010,通讯通路门店!$S$4:$S$993933,通讯通路门店!$A$4:$A$993933,0,0),"")</f>
        <v>海南省</v>
      </c>
      <c r="B1010" s="99" t="str">
        <f>IFERROR(_xlfn.XLOOKUP($G1010,通讯通路门店!$S$4:$S$993933,通讯通路门店!$B$4:$B$993933,0,0),"")</f>
        <v>昌江黎族自治县</v>
      </c>
      <c r="C1010" s="99" t="str">
        <f>IFERROR(_xlfn.XLOOKUP($G1010,通讯通路门店!$S$4:$S$993933,通讯通路门店!$C$4:$C$993933,0,0),"")</f>
        <v>昌江黎族自治县</v>
      </c>
      <c r="D1010" s="99" t="str">
        <f>IFERROR(_xlfn.XLOOKUP($G1010,通讯通路门店!$S$4:$S$993933,通讯通路门店!$D$4:$D$993933,0,0),"")</f>
        <v>叉河镇</v>
      </c>
      <c r="E1010" s="83"/>
      <c r="F1010" s="83"/>
      <c r="G1010" s="101"/>
      <c r="H1010" s="102">
        <f>IFERROR(_xlfn.XLOOKUP($G1010,通讯通路门店!$S$4:$S$993933,通讯通路门店!$R$4:$R$993933,0,0),"")</f>
        <v>0</v>
      </c>
      <c r="I1010" s="83"/>
      <c r="J1010" s="83"/>
      <c r="K1010" s="83"/>
      <c r="L1010" s="83"/>
      <c r="M1010" s="83"/>
      <c r="N1010" s="83"/>
      <c r="O1010" s="83"/>
      <c r="P1010" s="83"/>
      <c r="Q1010" s="83"/>
      <c r="R1010" s="83"/>
      <c r="S1010" s="83"/>
      <c r="T1010" s="83"/>
      <c r="U1010" s="99">
        <f>COUNTIF(通讯通路门店!$S:$S,$G1010)</f>
        <v>0</v>
      </c>
      <c r="V1010" s="99">
        <f>COUNTIFS(通讯通路门店!$S:$S,$G1010,通讯通路门店!$J:$J,"综合卖场")</f>
        <v>0</v>
      </c>
      <c r="W1010" s="99">
        <f>SUMIFS(通讯通路门店!$AJ:$AJ,通讯通路门店!$S:$S,通讯客户沙盘!$G1010)</f>
        <v>0</v>
      </c>
      <c r="X1010" s="99">
        <f t="shared" si="75"/>
        <v>0</v>
      </c>
      <c r="Y1010" s="99">
        <f>COUNTIFS(通讯通路门店!$S:$S,$G1010,通讯通路门店!$J:$J,"荣耀体验店")+COUNTIFS(通讯通路门店!$S:$S,$G1010,通讯通路门店!$J:$J,"荣耀授权专卖店")</f>
        <v>0</v>
      </c>
      <c r="Z1010" s="99">
        <f>COUNTIFS(通讯通路门店!$S:$S,$G1010,通讯通路门店!$J:$J,"VIVO体验店")</f>
        <v>0</v>
      </c>
      <c r="AA1010" s="99">
        <f>COUNTIFS(通讯通路门店!$S:$S,$G1010,通讯通路门店!$J:$J,"OPPO体验店")</f>
        <v>0</v>
      </c>
      <c r="AB1010" s="99">
        <f>COUNTIFS(通讯通路门店!$S:$S,$G1010,通讯通路门店!$J:$J,"华为授权体验店")+COUNTIFS(通讯通路门店!$S:$S,$G1010,通讯通路门店!$J:$J,"华为堡垒店")</f>
        <v>0</v>
      </c>
      <c r="AC1010" s="99">
        <f>COUNTIFS(通讯通路门店!$S:$S,$G1010,通讯通路门店!$J:$J,"小米体验店")</f>
        <v>0</v>
      </c>
      <c r="AD1010" s="99">
        <f>COUNTIFS(通讯通路门店!$S:$S,$G1010,通讯通路门店!$J:$J,"苹果体验店")</f>
        <v>0</v>
      </c>
      <c r="AE1010" s="99">
        <f>COUNTIFS(通讯通路门店!$S:$S,$G1010,通讯通路门店!$J:$J,"其他品牌专卖店")</f>
        <v>0</v>
      </c>
      <c r="AF1010" s="99">
        <f>SUMIFS(通讯通路门店!$BI:$BI,通讯通路门店!$S:$S,$G1010)</f>
        <v>0</v>
      </c>
      <c r="AG1010" s="99">
        <f>SUMIFS(通讯通路门店!$BH:$BH,通讯通路门店!$S:$S,$G1010)</f>
        <v>0</v>
      </c>
      <c r="AH1010" s="99">
        <f t="shared" si="76"/>
        <v>0</v>
      </c>
      <c r="AI1010" s="99">
        <f>SUMIFS(通讯通路门店!$BB:$BB,通讯通路门店!$S:$S,$G1010)</f>
        <v>0</v>
      </c>
      <c r="AJ1010" s="99">
        <f>SUMIFS(通讯通路门店!$BE:$BE,通讯通路门店!$S:$S,$G1010)</f>
        <v>0</v>
      </c>
      <c r="AK1010" s="99">
        <f>SUMIFS(通讯通路门店!$BG:$BG,通讯通路门店!$S:$S,$G1010)</f>
        <v>0</v>
      </c>
      <c r="AL1010" s="99">
        <f>SUMIFS(通讯通路门店!$BC:$BC,通讯通路门店!$S:$S,$G1010)</f>
        <v>0</v>
      </c>
      <c r="AM1010" s="99">
        <f>SUMIFS(通讯通路门店!$BD:$BD,通讯通路门店!$S:$S,$G1010)</f>
        <v>0</v>
      </c>
      <c r="AN1010" s="99">
        <f>SUMIFS(通讯通路门店!$BF:$BF,通讯通路门店!$S:$S,$G1010)</f>
        <v>0</v>
      </c>
      <c r="AO1010" s="99">
        <f t="shared" si="77"/>
        <v>0</v>
      </c>
      <c r="AP1010" s="99">
        <f>SUMIFS(通讯通路门店!$K:$K,通讯通路门店!$S:$S,$G1010)</f>
        <v>0</v>
      </c>
      <c r="AQ1010" s="83"/>
      <c r="AR1010" s="99">
        <f>SUMIFS(通讯通路门店!$T:$T,通讯通路门店!$S:$S,$G1010)</f>
        <v>0</v>
      </c>
      <c r="AS1010" s="99">
        <f>SUMIFS(通讯通路门店!$U:$U,通讯通路门店!$S:$S,$G1010)</f>
        <v>0</v>
      </c>
      <c r="AT1010" s="99">
        <f>SUMIFS(通讯通路门店!$V:$V,通讯通路门店!$S:$S,$G1010)</f>
        <v>0</v>
      </c>
      <c r="AU1010" s="99">
        <f>SUMIFS(通讯通路门店!$W:$W,通讯通路门店!$S:$S,$G1010)</f>
        <v>0</v>
      </c>
      <c r="AV1010" s="99">
        <f>SUMIFS(通讯通路门店!$Z:$Z,通讯通路门店!$S:$S,$G1010)</f>
        <v>0</v>
      </c>
      <c r="AW1010" s="99">
        <f>SUMIFS(通讯通路门店!$AB:$AB,通讯通路门店!$S:$S,$G1010)</f>
        <v>0</v>
      </c>
      <c r="AX1010" s="99">
        <f>SUMIFS(通讯通路门店!$X:$X,通讯通路门店!$S:$S,$G1010)</f>
        <v>0</v>
      </c>
      <c r="AY1010" s="99">
        <f>SUMIFS(通讯通路门店!$Y:$Y,通讯通路门店!$S:$S,$G1010)</f>
        <v>0</v>
      </c>
      <c r="AZ1010" s="99">
        <f>SUMIFS(通讯通路门店!$AA:$AA,通讯通路门店!$S:$S,$G1010)</f>
        <v>0</v>
      </c>
      <c r="BA1010" s="99">
        <f t="shared" si="78"/>
        <v>0</v>
      </c>
      <c r="BB1010" s="99">
        <f t="shared" si="79"/>
        <v>0</v>
      </c>
      <c r="BC1010" s="99">
        <f>SUMIFS(通讯通路门店!$W:$W,通讯通路门店!$S:$S,$G1010,通讯通路门店!$J:$J,"荣耀体验店")+SUMIFS(通讯通路门店!$W:$W,通讯通路门店!$S:$S,$G1010,通讯通路门店!$J:$J,"荣耀授权专卖店")</f>
        <v>0</v>
      </c>
      <c r="BD1010" s="99">
        <f>SUMIFS(通讯通路门店!$Z:$Z,通讯通路门店!$S:$S,$G1010,通讯通路门店!$J:$J,"VIVO体验店")</f>
        <v>0</v>
      </c>
      <c r="BE1010" s="99">
        <f>SUMIFS(通讯通路门店!$AB:$AB,通讯通路门店!$S:$S,$G1010,通讯通路门店!$J:$J,"OPPO体验店")</f>
        <v>0</v>
      </c>
      <c r="BF1010" s="99">
        <f>SUMIFS(通讯通路门店!$X:$X,通讯通路门店!$S:$S,$G1010,通讯通路门店!$J:$J,"华为授权体验店")+SUMIFS(通讯通路门店!$AA:$AA,通讯通路门店!$S:$S,$G1010,通讯通路门店!$J:$J,"华为堡垒店")</f>
        <v>0</v>
      </c>
      <c r="BG1010" s="99">
        <f>SUMIFS(通讯通路门店!$Y:$Y,通讯通路门店!$S:$S,$G1010,通讯通路门店!$J:$J,"小米体验店")</f>
        <v>0</v>
      </c>
      <c r="BH1010" s="99">
        <f>SUMIFS(通讯通路门店!$AA:$AA,通讯通路门店!$S:$S,$G1010,通讯通路门店!$J:$J,"苹果体验店")</f>
        <v>0</v>
      </c>
      <c r="BI1010" s="99">
        <f>SUMIFS(通讯通路门店!$K:$K,通讯通路门店!$S:$S,$G1010,通讯通路门店!$J:$J,"其他品牌专卖店")</f>
        <v>0</v>
      </c>
      <c r="BJ1010" s="99">
        <f>SUMIFS(通讯通路门店!$AC:$AC,通讯通路门店!$S:$S,$G1010)</f>
        <v>0</v>
      </c>
      <c r="BK1010" s="99">
        <f>SUMIFS(通讯通路门店!$AD:$AD,通讯通路门店!$S:$S,$G1010)</f>
        <v>0</v>
      </c>
      <c r="BL1010" s="99">
        <f>SUMIFS(通讯通路门店!$AE:$AE,通讯通路门店!$S:$S,$G1010)</f>
        <v>0</v>
      </c>
      <c r="BM1010" s="99">
        <f>SUMIFS(通讯通路门店!$AF:$AF,通讯通路门店!$S:$S,$G1010)</f>
        <v>0</v>
      </c>
      <c r="BN1010" s="99">
        <f>SUMIFS(通讯通路门店!$AG:$AG,通讯通路门店!$S:$S,$G1010)</f>
        <v>0</v>
      </c>
      <c r="BO1010" s="99">
        <f>SUMIFS(通讯通路门店!$AH:$AH,通讯通路门店!$S:$S,$G1010)</f>
        <v>0</v>
      </c>
      <c r="BP1010" s="99">
        <f>SUMIFS(通讯通路门店!$AI:$AI,通讯通路门店!$S:$S,$G1010)</f>
        <v>0</v>
      </c>
      <c r="BQ1010" s="83"/>
    </row>
    <row r="1011" spans="1:69">
      <c r="A1011" s="99" t="str">
        <f>IFERROR(_xlfn.XLOOKUP($G1011,通讯通路门店!$S$4:$S$993933,通讯通路门店!$A$4:$A$993933,0,0),"")</f>
        <v>海南省</v>
      </c>
      <c r="B1011" s="99" t="str">
        <f>IFERROR(_xlfn.XLOOKUP($G1011,通讯通路门店!$S$4:$S$993933,通讯通路门店!$B$4:$B$993933,0,0),"")</f>
        <v>昌江黎族自治县</v>
      </c>
      <c r="C1011" s="99" t="str">
        <f>IFERROR(_xlfn.XLOOKUP($G1011,通讯通路门店!$S$4:$S$993933,通讯通路门店!$C$4:$C$993933,0,0),"")</f>
        <v>昌江黎族自治县</v>
      </c>
      <c r="D1011" s="99" t="str">
        <f>IFERROR(_xlfn.XLOOKUP($G1011,通讯通路门店!$S$4:$S$993933,通讯通路门店!$D$4:$D$993933,0,0),"")</f>
        <v>叉河镇</v>
      </c>
      <c r="E1011" s="83"/>
      <c r="F1011" s="83"/>
      <c r="G1011" s="101"/>
      <c r="H1011" s="102">
        <f>IFERROR(_xlfn.XLOOKUP($G1011,通讯通路门店!$S$4:$S$993933,通讯通路门店!$R$4:$R$993933,0,0),"")</f>
        <v>0</v>
      </c>
      <c r="I1011" s="83"/>
      <c r="J1011" s="83"/>
      <c r="K1011" s="83"/>
      <c r="L1011" s="83"/>
      <c r="M1011" s="83"/>
      <c r="N1011" s="83"/>
      <c r="O1011" s="83"/>
      <c r="P1011" s="83"/>
      <c r="Q1011" s="83"/>
      <c r="R1011" s="83"/>
      <c r="S1011" s="83"/>
      <c r="T1011" s="83"/>
      <c r="U1011" s="99">
        <f>COUNTIF(通讯通路门店!$S:$S,$G1011)</f>
        <v>0</v>
      </c>
      <c r="V1011" s="99">
        <f>COUNTIFS(通讯通路门店!$S:$S,$G1011,通讯通路门店!$J:$J,"综合卖场")</f>
        <v>0</v>
      </c>
      <c r="W1011" s="99">
        <f>SUMIFS(通讯通路门店!$AJ:$AJ,通讯通路门店!$S:$S,通讯客户沙盘!$G1011)</f>
        <v>0</v>
      </c>
      <c r="X1011" s="99">
        <f t="shared" si="75"/>
        <v>0</v>
      </c>
      <c r="Y1011" s="99">
        <f>COUNTIFS(通讯通路门店!$S:$S,$G1011,通讯通路门店!$J:$J,"荣耀体验店")+COUNTIFS(通讯通路门店!$S:$S,$G1011,通讯通路门店!$J:$J,"荣耀授权专卖店")</f>
        <v>0</v>
      </c>
      <c r="Z1011" s="99">
        <f>COUNTIFS(通讯通路门店!$S:$S,$G1011,通讯通路门店!$J:$J,"VIVO体验店")</f>
        <v>0</v>
      </c>
      <c r="AA1011" s="99">
        <f>COUNTIFS(通讯通路门店!$S:$S,$G1011,通讯通路门店!$J:$J,"OPPO体验店")</f>
        <v>0</v>
      </c>
      <c r="AB1011" s="99">
        <f>COUNTIFS(通讯通路门店!$S:$S,$G1011,通讯通路门店!$J:$J,"华为授权体验店")+COUNTIFS(通讯通路门店!$S:$S,$G1011,通讯通路门店!$J:$J,"华为堡垒店")</f>
        <v>0</v>
      </c>
      <c r="AC1011" s="99">
        <f>COUNTIFS(通讯通路门店!$S:$S,$G1011,通讯通路门店!$J:$J,"小米体验店")</f>
        <v>0</v>
      </c>
      <c r="AD1011" s="99">
        <f>COUNTIFS(通讯通路门店!$S:$S,$G1011,通讯通路门店!$J:$J,"苹果体验店")</f>
        <v>0</v>
      </c>
      <c r="AE1011" s="99">
        <f>COUNTIFS(通讯通路门店!$S:$S,$G1011,通讯通路门店!$J:$J,"其他品牌专卖店")</f>
        <v>0</v>
      </c>
      <c r="AF1011" s="99">
        <f>SUMIFS(通讯通路门店!$BI:$BI,通讯通路门店!$S:$S,$G1011)</f>
        <v>0</v>
      </c>
      <c r="AG1011" s="99">
        <f>SUMIFS(通讯通路门店!$BH:$BH,通讯通路门店!$S:$S,$G1011)</f>
        <v>0</v>
      </c>
      <c r="AH1011" s="99">
        <f t="shared" si="76"/>
        <v>0</v>
      </c>
      <c r="AI1011" s="99">
        <f>SUMIFS(通讯通路门店!$BB:$BB,通讯通路门店!$S:$S,$G1011)</f>
        <v>0</v>
      </c>
      <c r="AJ1011" s="99">
        <f>SUMIFS(通讯通路门店!$BE:$BE,通讯通路门店!$S:$S,$G1011)</f>
        <v>0</v>
      </c>
      <c r="AK1011" s="99">
        <f>SUMIFS(通讯通路门店!$BG:$BG,通讯通路门店!$S:$S,$G1011)</f>
        <v>0</v>
      </c>
      <c r="AL1011" s="99">
        <f>SUMIFS(通讯通路门店!$BC:$BC,通讯通路门店!$S:$S,$G1011)</f>
        <v>0</v>
      </c>
      <c r="AM1011" s="99">
        <f>SUMIFS(通讯通路门店!$BD:$BD,通讯通路门店!$S:$S,$G1011)</f>
        <v>0</v>
      </c>
      <c r="AN1011" s="99">
        <f>SUMIFS(通讯通路门店!$BF:$BF,通讯通路门店!$S:$S,$G1011)</f>
        <v>0</v>
      </c>
      <c r="AO1011" s="99">
        <f t="shared" si="77"/>
        <v>0</v>
      </c>
      <c r="AP1011" s="99">
        <f>SUMIFS(通讯通路门店!$K:$K,通讯通路门店!$S:$S,$G1011)</f>
        <v>0</v>
      </c>
      <c r="AQ1011" s="83"/>
      <c r="AR1011" s="99">
        <f>SUMIFS(通讯通路门店!$T:$T,通讯通路门店!$S:$S,$G1011)</f>
        <v>0</v>
      </c>
      <c r="AS1011" s="99">
        <f>SUMIFS(通讯通路门店!$U:$U,通讯通路门店!$S:$S,$G1011)</f>
        <v>0</v>
      </c>
      <c r="AT1011" s="99">
        <f>SUMIFS(通讯通路门店!$V:$V,通讯通路门店!$S:$S,$G1011)</f>
        <v>0</v>
      </c>
      <c r="AU1011" s="99">
        <f>SUMIFS(通讯通路门店!$W:$W,通讯通路门店!$S:$S,$G1011)</f>
        <v>0</v>
      </c>
      <c r="AV1011" s="99">
        <f>SUMIFS(通讯通路门店!$Z:$Z,通讯通路门店!$S:$S,$G1011)</f>
        <v>0</v>
      </c>
      <c r="AW1011" s="99">
        <f>SUMIFS(通讯通路门店!$AB:$AB,通讯通路门店!$S:$S,$G1011)</f>
        <v>0</v>
      </c>
      <c r="AX1011" s="99">
        <f>SUMIFS(通讯通路门店!$X:$X,通讯通路门店!$S:$S,$G1011)</f>
        <v>0</v>
      </c>
      <c r="AY1011" s="99">
        <f>SUMIFS(通讯通路门店!$Y:$Y,通讯通路门店!$S:$S,$G1011)</f>
        <v>0</v>
      </c>
      <c r="AZ1011" s="99">
        <f>SUMIFS(通讯通路门店!$AA:$AA,通讯通路门店!$S:$S,$G1011)</f>
        <v>0</v>
      </c>
      <c r="BA1011" s="99">
        <f t="shared" si="78"/>
        <v>0</v>
      </c>
      <c r="BB1011" s="99">
        <f t="shared" si="79"/>
        <v>0</v>
      </c>
      <c r="BC1011" s="99">
        <f>SUMIFS(通讯通路门店!$W:$W,通讯通路门店!$S:$S,$G1011,通讯通路门店!$J:$J,"荣耀体验店")+SUMIFS(通讯通路门店!$W:$W,通讯通路门店!$S:$S,$G1011,通讯通路门店!$J:$J,"荣耀授权专卖店")</f>
        <v>0</v>
      </c>
      <c r="BD1011" s="99">
        <f>SUMIFS(通讯通路门店!$Z:$Z,通讯通路门店!$S:$S,$G1011,通讯通路门店!$J:$J,"VIVO体验店")</f>
        <v>0</v>
      </c>
      <c r="BE1011" s="99">
        <f>SUMIFS(通讯通路门店!$AB:$AB,通讯通路门店!$S:$S,$G1011,通讯通路门店!$J:$J,"OPPO体验店")</f>
        <v>0</v>
      </c>
      <c r="BF1011" s="99">
        <f>SUMIFS(通讯通路门店!$X:$X,通讯通路门店!$S:$S,$G1011,通讯通路门店!$J:$J,"华为授权体验店")+SUMIFS(通讯通路门店!$AA:$AA,通讯通路门店!$S:$S,$G1011,通讯通路门店!$J:$J,"华为堡垒店")</f>
        <v>0</v>
      </c>
      <c r="BG1011" s="99">
        <f>SUMIFS(通讯通路门店!$Y:$Y,通讯通路门店!$S:$S,$G1011,通讯通路门店!$J:$J,"小米体验店")</f>
        <v>0</v>
      </c>
      <c r="BH1011" s="99">
        <f>SUMIFS(通讯通路门店!$AA:$AA,通讯通路门店!$S:$S,$G1011,通讯通路门店!$J:$J,"苹果体验店")</f>
        <v>0</v>
      </c>
      <c r="BI1011" s="99">
        <f>SUMIFS(通讯通路门店!$K:$K,通讯通路门店!$S:$S,$G1011,通讯通路门店!$J:$J,"其他品牌专卖店")</f>
        <v>0</v>
      </c>
      <c r="BJ1011" s="99">
        <f>SUMIFS(通讯通路门店!$AC:$AC,通讯通路门店!$S:$S,$G1011)</f>
        <v>0</v>
      </c>
      <c r="BK1011" s="99">
        <f>SUMIFS(通讯通路门店!$AD:$AD,通讯通路门店!$S:$S,$G1011)</f>
        <v>0</v>
      </c>
      <c r="BL1011" s="99">
        <f>SUMIFS(通讯通路门店!$AE:$AE,通讯通路门店!$S:$S,$G1011)</f>
        <v>0</v>
      </c>
      <c r="BM1011" s="99">
        <f>SUMIFS(通讯通路门店!$AF:$AF,通讯通路门店!$S:$S,$G1011)</f>
        <v>0</v>
      </c>
      <c r="BN1011" s="99">
        <f>SUMIFS(通讯通路门店!$AG:$AG,通讯通路门店!$S:$S,$G1011)</f>
        <v>0</v>
      </c>
      <c r="BO1011" s="99">
        <f>SUMIFS(通讯通路门店!$AH:$AH,通讯通路门店!$S:$S,$G1011)</f>
        <v>0</v>
      </c>
      <c r="BP1011" s="99">
        <f>SUMIFS(通讯通路门店!$AI:$AI,通讯通路门店!$S:$S,$G1011)</f>
        <v>0</v>
      </c>
      <c r="BQ1011" s="83"/>
    </row>
    <row r="1012" spans="1:69">
      <c r="A1012" s="99" t="str">
        <f>IFERROR(_xlfn.XLOOKUP($G1012,通讯通路门店!$S$4:$S$993933,通讯通路门店!$A$4:$A$993933,0,0),"")</f>
        <v>海南省</v>
      </c>
      <c r="B1012" s="99" t="str">
        <f>IFERROR(_xlfn.XLOOKUP($G1012,通讯通路门店!$S$4:$S$993933,通讯通路门店!$B$4:$B$993933,0,0),"")</f>
        <v>昌江黎族自治县</v>
      </c>
      <c r="C1012" s="99" t="str">
        <f>IFERROR(_xlfn.XLOOKUP($G1012,通讯通路门店!$S$4:$S$993933,通讯通路门店!$C$4:$C$993933,0,0),"")</f>
        <v>昌江黎族自治县</v>
      </c>
      <c r="D1012" s="99" t="str">
        <f>IFERROR(_xlfn.XLOOKUP($G1012,通讯通路门店!$S$4:$S$993933,通讯通路门店!$D$4:$D$993933,0,0),"")</f>
        <v>叉河镇</v>
      </c>
      <c r="E1012" s="83"/>
      <c r="F1012" s="83"/>
      <c r="G1012" s="101"/>
      <c r="H1012" s="102">
        <f>IFERROR(_xlfn.XLOOKUP($G1012,通讯通路门店!$S$4:$S$993933,通讯通路门店!$R$4:$R$993933,0,0),"")</f>
        <v>0</v>
      </c>
      <c r="I1012" s="83"/>
      <c r="J1012" s="83"/>
      <c r="K1012" s="83"/>
      <c r="L1012" s="83"/>
      <c r="M1012" s="83"/>
      <c r="N1012" s="83"/>
      <c r="O1012" s="83"/>
      <c r="P1012" s="83"/>
      <c r="Q1012" s="83"/>
      <c r="R1012" s="83"/>
      <c r="S1012" s="83"/>
      <c r="T1012" s="83"/>
      <c r="U1012" s="99">
        <f>COUNTIF(通讯通路门店!$S:$S,$G1012)</f>
        <v>0</v>
      </c>
      <c r="V1012" s="99">
        <f>COUNTIFS(通讯通路门店!$S:$S,$G1012,通讯通路门店!$J:$J,"综合卖场")</f>
        <v>0</v>
      </c>
      <c r="W1012" s="99">
        <f>SUMIFS(通讯通路门店!$AJ:$AJ,通讯通路门店!$S:$S,通讯客户沙盘!$G1012)</f>
        <v>0</v>
      </c>
      <c r="X1012" s="99">
        <f t="shared" si="75"/>
        <v>0</v>
      </c>
      <c r="Y1012" s="99">
        <f>COUNTIFS(通讯通路门店!$S:$S,$G1012,通讯通路门店!$J:$J,"荣耀体验店")+COUNTIFS(通讯通路门店!$S:$S,$G1012,通讯通路门店!$J:$J,"荣耀授权专卖店")</f>
        <v>0</v>
      </c>
      <c r="Z1012" s="99">
        <f>COUNTIFS(通讯通路门店!$S:$S,$G1012,通讯通路门店!$J:$J,"VIVO体验店")</f>
        <v>0</v>
      </c>
      <c r="AA1012" s="99">
        <f>COUNTIFS(通讯通路门店!$S:$S,$G1012,通讯通路门店!$J:$J,"OPPO体验店")</f>
        <v>0</v>
      </c>
      <c r="AB1012" s="99">
        <f>COUNTIFS(通讯通路门店!$S:$S,$G1012,通讯通路门店!$J:$J,"华为授权体验店")+COUNTIFS(通讯通路门店!$S:$S,$G1012,通讯通路门店!$J:$J,"华为堡垒店")</f>
        <v>0</v>
      </c>
      <c r="AC1012" s="99">
        <f>COUNTIFS(通讯通路门店!$S:$S,$G1012,通讯通路门店!$J:$J,"小米体验店")</f>
        <v>0</v>
      </c>
      <c r="AD1012" s="99">
        <f>COUNTIFS(通讯通路门店!$S:$S,$G1012,通讯通路门店!$J:$J,"苹果体验店")</f>
        <v>0</v>
      </c>
      <c r="AE1012" s="99">
        <f>COUNTIFS(通讯通路门店!$S:$S,$G1012,通讯通路门店!$J:$J,"其他品牌专卖店")</f>
        <v>0</v>
      </c>
      <c r="AF1012" s="99">
        <f>SUMIFS(通讯通路门店!$BI:$BI,通讯通路门店!$S:$S,$G1012)</f>
        <v>0</v>
      </c>
      <c r="AG1012" s="99">
        <f>SUMIFS(通讯通路门店!$BH:$BH,通讯通路门店!$S:$S,$G1012)</f>
        <v>0</v>
      </c>
      <c r="AH1012" s="99">
        <f t="shared" si="76"/>
        <v>0</v>
      </c>
      <c r="AI1012" s="99">
        <f>SUMIFS(通讯通路门店!$BB:$BB,通讯通路门店!$S:$S,$G1012)</f>
        <v>0</v>
      </c>
      <c r="AJ1012" s="99">
        <f>SUMIFS(通讯通路门店!$BE:$BE,通讯通路门店!$S:$S,$G1012)</f>
        <v>0</v>
      </c>
      <c r="AK1012" s="99">
        <f>SUMIFS(通讯通路门店!$BG:$BG,通讯通路门店!$S:$S,$G1012)</f>
        <v>0</v>
      </c>
      <c r="AL1012" s="99">
        <f>SUMIFS(通讯通路门店!$BC:$BC,通讯通路门店!$S:$S,$G1012)</f>
        <v>0</v>
      </c>
      <c r="AM1012" s="99">
        <f>SUMIFS(通讯通路门店!$BD:$BD,通讯通路门店!$S:$S,$G1012)</f>
        <v>0</v>
      </c>
      <c r="AN1012" s="99">
        <f>SUMIFS(通讯通路门店!$BF:$BF,通讯通路门店!$S:$S,$G1012)</f>
        <v>0</v>
      </c>
      <c r="AO1012" s="99">
        <f t="shared" si="77"/>
        <v>0</v>
      </c>
      <c r="AP1012" s="99">
        <f>SUMIFS(通讯通路门店!$K:$K,通讯通路门店!$S:$S,$G1012)</f>
        <v>0</v>
      </c>
      <c r="AQ1012" s="83"/>
      <c r="AR1012" s="99">
        <f>SUMIFS(通讯通路门店!$T:$T,通讯通路门店!$S:$S,$G1012)</f>
        <v>0</v>
      </c>
      <c r="AS1012" s="99">
        <f>SUMIFS(通讯通路门店!$U:$U,通讯通路门店!$S:$S,$G1012)</f>
        <v>0</v>
      </c>
      <c r="AT1012" s="99">
        <f>SUMIFS(通讯通路门店!$V:$V,通讯通路门店!$S:$S,$G1012)</f>
        <v>0</v>
      </c>
      <c r="AU1012" s="99">
        <f>SUMIFS(通讯通路门店!$W:$W,通讯通路门店!$S:$S,$G1012)</f>
        <v>0</v>
      </c>
      <c r="AV1012" s="99">
        <f>SUMIFS(通讯通路门店!$Z:$Z,通讯通路门店!$S:$S,$G1012)</f>
        <v>0</v>
      </c>
      <c r="AW1012" s="99">
        <f>SUMIFS(通讯通路门店!$AB:$AB,通讯通路门店!$S:$S,$G1012)</f>
        <v>0</v>
      </c>
      <c r="AX1012" s="99">
        <f>SUMIFS(通讯通路门店!$X:$X,通讯通路门店!$S:$S,$G1012)</f>
        <v>0</v>
      </c>
      <c r="AY1012" s="99">
        <f>SUMIFS(通讯通路门店!$Y:$Y,通讯通路门店!$S:$S,$G1012)</f>
        <v>0</v>
      </c>
      <c r="AZ1012" s="99">
        <f>SUMIFS(通讯通路门店!$AA:$AA,通讯通路门店!$S:$S,$G1012)</f>
        <v>0</v>
      </c>
      <c r="BA1012" s="99">
        <f t="shared" si="78"/>
        <v>0</v>
      </c>
      <c r="BB1012" s="99">
        <f t="shared" si="79"/>
        <v>0</v>
      </c>
      <c r="BC1012" s="99">
        <f>SUMIFS(通讯通路门店!$W:$W,通讯通路门店!$S:$S,$G1012,通讯通路门店!$J:$J,"荣耀体验店")+SUMIFS(通讯通路门店!$W:$W,通讯通路门店!$S:$S,$G1012,通讯通路门店!$J:$J,"荣耀授权专卖店")</f>
        <v>0</v>
      </c>
      <c r="BD1012" s="99">
        <f>SUMIFS(通讯通路门店!$Z:$Z,通讯通路门店!$S:$S,$G1012,通讯通路门店!$J:$J,"VIVO体验店")</f>
        <v>0</v>
      </c>
      <c r="BE1012" s="99">
        <f>SUMIFS(通讯通路门店!$AB:$AB,通讯通路门店!$S:$S,$G1012,通讯通路门店!$J:$J,"OPPO体验店")</f>
        <v>0</v>
      </c>
      <c r="BF1012" s="99">
        <f>SUMIFS(通讯通路门店!$X:$X,通讯通路门店!$S:$S,$G1012,通讯通路门店!$J:$J,"华为授权体验店")+SUMIFS(通讯通路门店!$AA:$AA,通讯通路门店!$S:$S,$G1012,通讯通路门店!$J:$J,"华为堡垒店")</f>
        <v>0</v>
      </c>
      <c r="BG1012" s="99">
        <f>SUMIFS(通讯通路门店!$Y:$Y,通讯通路门店!$S:$S,$G1012,通讯通路门店!$J:$J,"小米体验店")</f>
        <v>0</v>
      </c>
      <c r="BH1012" s="99">
        <f>SUMIFS(通讯通路门店!$AA:$AA,通讯通路门店!$S:$S,$G1012,通讯通路门店!$J:$J,"苹果体验店")</f>
        <v>0</v>
      </c>
      <c r="BI1012" s="99">
        <f>SUMIFS(通讯通路门店!$K:$K,通讯通路门店!$S:$S,$G1012,通讯通路门店!$J:$J,"其他品牌专卖店")</f>
        <v>0</v>
      </c>
      <c r="BJ1012" s="99">
        <f>SUMIFS(通讯通路门店!$AC:$AC,通讯通路门店!$S:$S,$G1012)</f>
        <v>0</v>
      </c>
      <c r="BK1012" s="99">
        <f>SUMIFS(通讯通路门店!$AD:$AD,通讯通路门店!$S:$S,$G1012)</f>
        <v>0</v>
      </c>
      <c r="BL1012" s="99">
        <f>SUMIFS(通讯通路门店!$AE:$AE,通讯通路门店!$S:$S,$G1012)</f>
        <v>0</v>
      </c>
      <c r="BM1012" s="99">
        <f>SUMIFS(通讯通路门店!$AF:$AF,通讯通路门店!$S:$S,$G1012)</f>
        <v>0</v>
      </c>
      <c r="BN1012" s="99">
        <f>SUMIFS(通讯通路门店!$AG:$AG,通讯通路门店!$S:$S,$G1012)</f>
        <v>0</v>
      </c>
      <c r="BO1012" s="99">
        <f>SUMIFS(通讯通路门店!$AH:$AH,通讯通路门店!$S:$S,$G1012)</f>
        <v>0</v>
      </c>
      <c r="BP1012" s="99">
        <f>SUMIFS(通讯通路门店!$AI:$AI,通讯通路门店!$S:$S,$G1012)</f>
        <v>0</v>
      </c>
      <c r="BQ1012" s="83"/>
    </row>
    <row r="1013" spans="1:69">
      <c r="A1013" s="99" t="str">
        <f>IFERROR(_xlfn.XLOOKUP($G1013,通讯通路门店!$S$4:$S$993933,通讯通路门店!$A$4:$A$993933,0,0),"")</f>
        <v>海南省</v>
      </c>
      <c r="B1013" s="99" t="str">
        <f>IFERROR(_xlfn.XLOOKUP($G1013,通讯通路门店!$S$4:$S$993933,通讯通路门店!$B$4:$B$993933,0,0),"")</f>
        <v>昌江黎族自治县</v>
      </c>
      <c r="C1013" s="99" t="str">
        <f>IFERROR(_xlfn.XLOOKUP($G1013,通讯通路门店!$S$4:$S$993933,通讯通路门店!$C$4:$C$993933,0,0),"")</f>
        <v>昌江黎族自治县</v>
      </c>
      <c r="D1013" s="99" t="str">
        <f>IFERROR(_xlfn.XLOOKUP($G1013,通讯通路门店!$S$4:$S$993933,通讯通路门店!$D$4:$D$993933,0,0),"")</f>
        <v>叉河镇</v>
      </c>
      <c r="E1013" s="83"/>
      <c r="F1013" s="83"/>
      <c r="G1013" s="101"/>
      <c r="H1013" s="102">
        <f>IFERROR(_xlfn.XLOOKUP($G1013,通讯通路门店!$S$4:$S$993933,通讯通路门店!$R$4:$R$993933,0,0),"")</f>
        <v>0</v>
      </c>
      <c r="I1013" s="83"/>
      <c r="J1013" s="83"/>
      <c r="K1013" s="83"/>
      <c r="L1013" s="83"/>
      <c r="M1013" s="83"/>
      <c r="N1013" s="83"/>
      <c r="O1013" s="83"/>
      <c r="P1013" s="83"/>
      <c r="Q1013" s="83"/>
      <c r="R1013" s="83"/>
      <c r="S1013" s="83"/>
      <c r="T1013" s="83"/>
      <c r="U1013" s="99">
        <f>COUNTIF(通讯通路门店!$S:$S,$G1013)</f>
        <v>0</v>
      </c>
      <c r="V1013" s="99">
        <f>COUNTIFS(通讯通路门店!$S:$S,$G1013,通讯通路门店!$J:$J,"综合卖场")</f>
        <v>0</v>
      </c>
      <c r="W1013" s="99">
        <f>SUMIFS(通讯通路门店!$AJ:$AJ,通讯通路门店!$S:$S,通讯客户沙盘!$G1013)</f>
        <v>0</v>
      </c>
      <c r="X1013" s="99">
        <f t="shared" si="75"/>
        <v>0</v>
      </c>
      <c r="Y1013" s="99">
        <f>COUNTIFS(通讯通路门店!$S:$S,$G1013,通讯通路门店!$J:$J,"荣耀体验店")+COUNTIFS(通讯通路门店!$S:$S,$G1013,通讯通路门店!$J:$J,"荣耀授权专卖店")</f>
        <v>0</v>
      </c>
      <c r="Z1013" s="99">
        <f>COUNTIFS(通讯通路门店!$S:$S,$G1013,通讯通路门店!$J:$J,"VIVO体验店")</f>
        <v>0</v>
      </c>
      <c r="AA1013" s="99">
        <f>COUNTIFS(通讯通路门店!$S:$S,$G1013,通讯通路门店!$J:$J,"OPPO体验店")</f>
        <v>0</v>
      </c>
      <c r="AB1013" s="99">
        <f>COUNTIFS(通讯通路门店!$S:$S,$G1013,通讯通路门店!$J:$J,"华为授权体验店")+COUNTIFS(通讯通路门店!$S:$S,$G1013,通讯通路门店!$J:$J,"华为堡垒店")</f>
        <v>0</v>
      </c>
      <c r="AC1013" s="99">
        <f>COUNTIFS(通讯通路门店!$S:$S,$G1013,通讯通路门店!$J:$J,"小米体验店")</f>
        <v>0</v>
      </c>
      <c r="AD1013" s="99">
        <f>COUNTIFS(通讯通路门店!$S:$S,$G1013,通讯通路门店!$J:$J,"苹果体验店")</f>
        <v>0</v>
      </c>
      <c r="AE1013" s="99">
        <f>COUNTIFS(通讯通路门店!$S:$S,$G1013,通讯通路门店!$J:$J,"其他品牌专卖店")</f>
        <v>0</v>
      </c>
      <c r="AF1013" s="99">
        <f>SUMIFS(通讯通路门店!$BI:$BI,通讯通路门店!$S:$S,$G1013)</f>
        <v>0</v>
      </c>
      <c r="AG1013" s="99">
        <f>SUMIFS(通讯通路门店!$BH:$BH,通讯通路门店!$S:$S,$G1013)</f>
        <v>0</v>
      </c>
      <c r="AH1013" s="99">
        <f t="shared" si="76"/>
        <v>0</v>
      </c>
      <c r="AI1013" s="99">
        <f>SUMIFS(通讯通路门店!$BB:$BB,通讯通路门店!$S:$S,$G1013)</f>
        <v>0</v>
      </c>
      <c r="AJ1013" s="99">
        <f>SUMIFS(通讯通路门店!$BE:$BE,通讯通路门店!$S:$S,$G1013)</f>
        <v>0</v>
      </c>
      <c r="AK1013" s="99">
        <f>SUMIFS(通讯通路门店!$BG:$BG,通讯通路门店!$S:$S,$G1013)</f>
        <v>0</v>
      </c>
      <c r="AL1013" s="99">
        <f>SUMIFS(通讯通路门店!$BC:$BC,通讯通路门店!$S:$S,$G1013)</f>
        <v>0</v>
      </c>
      <c r="AM1013" s="99">
        <f>SUMIFS(通讯通路门店!$BD:$BD,通讯通路门店!$S:$S,$G1013)</f>
        <v>0</v>
      </c>
      <c r="AN1013" s="99">
        <f>SUMIFS(通讯通路门店!$BF:$BF,通讯通路门店!$S:$S,$G1013)</f>
        <v>0</v>
      </c>
      <c r="AO1013" s="99">
        <f t="shared" si="77"/>
        <v>0</v>
      </c>
      <c r="AP1013" s="99">
        <f>SUMIFS(通讯通路门店!$K:$K,通讯通路门店!$S:$S,$G1013)</f>
        <v>0</v>
      </c>
      <c r="AQ1013" s="83"/>
      <c r="AR1013" s="99">
        <f>SUMIFS(通讯通路门店!$T:$T,通讯通路门店!$S:$S,$G1013)</f>
        <v>0</v>
      </c>
      <c r="AS1013" s="99">
        <f>SUMIFS(通讯通路门店!$U:$U,通讯通路门店!$S:$S,$G1013)</f>
        <v>0</v>
      </c>
      <c r="AT1013" s="99">
        <f>SUMIFS(通讯通路门店!$V:$V,通讯通路门店!$S:$S,$G1013)</f>
        <v>0</v>
      </c>
      <c r="AU1013" s="99">
        <f>SUMIFS(通讯通路门店!$W:$W,通讯通路门店!$S:$S,$G1013)</f>
        <v>0</v>
      </c>
      <c r="AV1013" s="99">
        <f>SUMIFS(通讯通路门店!$Z:$Z,通讯通路门店!$S:$S,$G1013)</f>
        <v>0</v>
      </c>
      <c r="AW1013" s="99">
        <f>SUMIFS(通讯通路门店!$AB:$AB,通讯通路门店!$S:$S,$G1013)</f>
        <v>0</v>
      </c>
      <c r="AX1013" s="99">
        <f>SUMIFS(通讯通路门店!$X:$X,通讯通路门店!$S:$S,$G1013)</f>
        <v>0</v>
      </c>
      <c r="AY1013" s="99">
        <f>SUMIFS(通讯通路门店!$Y:$Y,通讯通路门店!$S:$S,$G1013)</f>
        <v>0</v>
      </c>
      <c r="AZ1013" s="99">
        <f>SUMIFS(通讯通路门店!$AA:$AA,通讯通路门店!$S:$S,$G1013)</f>
        <v>0</v>
      </c>
      <c r="BA1013" s="99">
        <f t="shared" si="78"/>
        <v>0</v>
      </c>
      <c r="BB1013" s="99">
        <f t="shared" si="79"/>
        <v>0</v>
      </c>
      <c r="BC1013" s="99">
        <f>SUMIFS(通讯通路门店!$W:$W,通讯通路门店!$S:$S,$G1013,通讯通路门店!$J:$J,"荣耀体验店")+SUMIFS(通讯通路门店!$W:$W,通讯通路门店!$S:$S,$G1013,通讯通路门店!$J:$J,"荣耀授权专卖店")</f>
        <v>0</v>
      </c>
      <c r="BD1013" s="99">
        <f>SUMIFS(通讯通路门店!$Z:$Z,通讯通路门店!$S:$S,$G1013,通讯通路门店!$J:$J,"VIVO体验店")</f>
        <v>0</v>
      </c>
      <c r="BE1013" s="99">
        <f>SUMIFS(通讯通路门店!$AB:$AB,通讯通路门店!$S:$S,$G1013,通讯通路门店!$J:$J,"OPPO体验店")</f>
        <v>0</v>
      </c>
      <c r="BF1013" s="99">
        <f>SUMIFS(通讯通路门店!$X:$X,通讯通路门店!$S:$S,$G1013,通讯通路门店!$J:$J,"华为授权体验店")+SUMIFS(通讯通路门店!$AA:$AA,通讯通路门店!$S:$S,$G1013,通讯通路门店!$J:$J,"华为堡垒店")</f>
        <v>0</v>
      </c>
      <c r="BG1013" s="99">
        <f>SUMIFS(通讯通路门店!$Y:$Y,通讯通路门店!$S:$S,$G1013,通讯通路门店!$J:$J,"小米体验店")</f>
        <v>0</v>
      </c>
      <c r="BH1013" s="99">
        <f>SUMIFS(通讯通路门店!$AA:$AA,通讯通路门店!$S:$S,$G1013,通讯通路门店!$J:$J,"苹果体验店")</f>
        <v>0</v>
      </c>
      <c r="BI1013" s="99">
        <f>SUMIFS(通讯通路门店!$K:$K,通讯通路门店!$S:$S,$G1013,通讯通路门店!$J:$J,"其他品牌专卖店")</f>
        <v>0</v>
      </c>
      <c r="BJ1013" s="99">
        <f>SUMIFS(通讯通路门店!$AC:$AC,通讯通路门店!$S:$S,$G1013)</f>
        <v>0</v>
      </c>
      <c r="BK1013" s="99">
        <f>SUMIFS(通讯通路门店!$AD:$AD,通讯通路门店!$S:$S,$G1013)</f>
        <v>0</v>
      </c>
      <c r="BL1013" s="99">
        <f>SUMIFS(通讯通路门店!$AE:$AE,通讯通路门店!$S:$S,$G1013)</f>
        <v>0</v>
      </c>
      <c r="BM1013" s="99">
        <f>SUMIFS(通讯通路门店!$AF:$AF,通讯通路门店!$S:$S,$G1013)</f>
        <v>0</v>
      </c>
      <c r="BN1013" s="99">
        <f>SUMIFS(通讯通路门店!$AG:$AG,通讯通路门店!$S:$S,$G1013)</f>
        <v>0</v>
      </c>
      <c r="BO1013" s="99">
        <f>SUMIFS(通讯通路门店!$AH:$AH,通讯通路门店!$S:$S,$G1013)</f>
        <v>0</v>
      </c>
      <c r="BP1013" s="99">
        <f>SUMIFS(通讯通路门店!$AI:$AI,通讯通路门店!$S:$S,$G1013)</f>
        <v>0</v>
      </c>
      <c r="BQ1013" s="83"/>
    </row>
    <row r="1014" spans="1:69">
      <c r="A1014" s="99" t="str">
        <f>IFERROR(_xlfn.XLOOKUP($G1014,通讯通路门店!$S$4:$S$993933,通讯通路门店!$A$4:$A$993933,0,0),"")</f>
        <v>海南省</v>
      </c>
      <c r="B1014" s="99" t="str">
        <f>IFERROR(_xlfn.XLOOKUP($G1014,通讯通路门店!$S$4:$S$993933,通讯通路门店!$B$4:$B$993933,0,0),"")</f>
        <v>昌江黎族自治县</v>
      </c>
      <c r="C1014" s="99" t="str">
        <f>IFERROR(_xlfn.XLOOKUP($G1014,通讯通路门店!$S$4:$S$993933,通讯通路门店!$C$4:$C$993933,0,0),"")</f>
        <v>昌江黎族自治县</v>
      </c>
      <c r="D1014" s="99" t="str">
        <f>IFERROR(_xlfn.XLOOKUP($G1014,通讯通路门店!$S$4:$S$993933,通讯通路门店!$D$4:$D$993933,0,0),"")</f>
        <v>叉河镇</v>
      </c>
      <c r="E1014" s="83"/>
      <c r="F1014" s="83"/>
      <c r="G1014" s="101"/>
      <c r="H1014" s="102">
        <f>IFERROR(_xlfn.XLOOKUP($G1014,通讯通路门店!$S$4:$S$993933,通讯通路门店!$R$4:$R$993933,0,0),"")</f>
        <v>0</v>
      </c>
      <c r="I1014" s="83"/>
      <c r="J1014" s="83"/>
      <c r="K1014" s="83"/>
      <c r="L1014" s="83"/>
      <c r="M1014" s="83"/>
      <c r="N1014" s="83"/>
      <c r="O1014" s="83"/>
      <c r="P1014" s="83"/>
      <c r="Q1014" s="83"/>
      <c r="R1014" s="83"/>
      <c r="S1014" s="83"/>
      <c r="T1014" s="83"/>
      <c r="U1014" s="99">
        <f>COUNTIF(通讯通路门店!$S:$S,$G1014)</f>
        <v>0</v>
      </c>
      <c r="V1014" s="99">
        <f>COUNTIFS(通讯通路门店!$S:$S,$G1014,通讯通路门店!$J:$J,"综合卖场")</f>
        <v>0</v>
      </c>
      <c r="W1014" s="99">
        <f>SUMIFS(通讯通路门店!$AJ:$AJ,通讯通路门店!$S:$S,通讯客户沙盘!$G1014)</f>
        <v>0</v>
      </c>
      <c r="X1014" s="99">
        <f t="shared" si="75"/>
        <v>0</v>
      </c>
      <c r="Y1014" s="99">
        <f>COUNTIFS(通讯通路门店!$S:$S,$G1014,通讯通路门店!$J:$J,"荣耀体验店")+COUNTIFS(通讯通路门店!$S:$S,$G1014,通讯通路门店!$J:$J,"荣耀授权专卖店")</f>
        <v>0</v>
      </c>
      <c r="Z1014" s="99">
        <f>COUNTIFS(通讯通路门店!$S:$S,$G1014,通讯通路门店!$J:$J,"VIVO体验店")</f>
        <v>0</v>
      </c>
      <c r="AA1014" s="99">
        <f>COUNTIFS(通讯通路门店!$S:$S,$G1014,通讯通路门店!$J:$J,"OPPO体验店")</f>
        <v>0</v>
      </c>
      <c r="AB1014" s="99">
        <f>COUNTIFS(通讯通路门店!$S:$S,$G1014,通讯通路门店!$J:$J,"华为授权体验店")+COUNTIFS(通讯通路门店!$S:$S,$G1014,通讯通路门店!$J:$J,"华为堡垒店")</f>
        <v>0</v>
      </c>
      <c r="AC1014" s="99">
        <f>COUNTIFS(通讯通路门店!$S:$S,$G1014,通讯通路门店!$J:$J,"小米体验店")</f>
        <v>0</v>
      </c>
      <c r="AD1014" s="99">
        <f>COUNTIFS(通讯通路门店!$S:$S,$G1014,通讯通路门店!$J:$J,"苹果体验店")</f>
        <v>0</v>
      </c>
      <c r="AE1014" s="99">
        <f>COUNTIFS(通讯通路门店!$S:$S,$G1014,通讯通路门店!$J:$J,"其他品牌专卖店")</f>
        <v>0</v>
      </c>
      <c r="AF1014" s="99">
        <f>SUMIFS(通讯通路门店!$BI:$BI,通讯通路门店!$S:$S,$G1014)</f>
        <v>0</v>
      </c>
      <c r="AG1014" s="99">
        <f>SUMIFS(通讯通路门店!$BH:$BH,通讯通路门店!$S:$S,$G1014)</f>
        <v>0</v>
      </c>
      <c r="AH1014" s="99">
        <f t="shared" si="76"/>
        <v>0</v>
      </c>
      <c r="AI1014" s="99">
        <f>SUMIFS(通讯通路门店!$BB:$BB,通讯通路门店!$S:$S,$G1014)</f>
        <v>0</v>
      </c>
      <c r="AJ1014" s="99">
        <f>SUMIFS(通讯通路门店!$BE:$BE,通讯通路门店!$S:$S,$G1014)</f>
        <v>0</v>
      </c>
      <c r="AK1014" s="99">
        <f>SUMIFS(通讯通路门店!$BG:$BG,通讯通路门店!$S:$S,$G1014)</f>
        <v>0</v>
      </c>
      <c r="AL1014" s="99">
        <f>SUMIFS(通讯通路门店!$BC:$BC,通讯通路门店!$S:$S,$G1014)</f>
        <v>0</v>
      </c>
      <c r="AM1014" s="99">
        <f>SUMIFS(通讯通路门店!$BD:$BD,通讯通路门店!$S:$S,$G1014)</f>
        <v>0</v>
      </c>
      <c r="AN1014" s="99">
        <f>SUMIFS(通讯通路门店!$BF:$BF,通讯通路门店!$S:$S,$G1014)</f>
        <v>0</v>
      </c>
      <c r="AO1014" s="99">
        <f t="shared" si="77"/>
        <v>0</v>
      </c>
      <c r="AP1014" s="99">
        <f>SUMIFS(通讯通路门店!$K:$K,通讯通路门店!$S:$S,$G1014)</f>
        <v>0</v>
      </c>
      <c r="AQ1014" s="83"/>
      <c r="AR1014" s="99">
        <f>SUMIFS(通讯通路门店!$T:$T,通讯通路门店!$S:$S,$G1014)</f>
        <v>0</v>
      </c>
      <c r="AS1014" s="99">
        <f>SUMIFS(通讯通路门店!$U:$U,通讯通路门店!$S:$S,$G1014)</f>
        <v>0</v>
      </c>
      <c r="AT1014" s="99">
        <f>SUMIFS(通讯通路门店!$V:$V,通讯通路门店!$S:$S,$G1014)</f>
        <v>0</v>
      </c>
      <c r="AU1014" s="99">
        <f>SUMIFS(通讯通路门店!$W:$W,通讯通路门店!$S:$S,$G1014)</f>
        <v>0</v>
      </c>
      <c r="AV1014" s="99">
        <f>SUMIFS(通讯通路门店!$Z:$Z,通讯通路门店!$S:$S,$G1014)</f>
        <v>0</v>
      </c>
      <c r="AW1014" s="99">
        <f>SUMIFS(通讯通路门店!$AB:$AB,通讯通路门店!$S:$S,$G1014)</f>
        <v>0</v>
      </c>
      <c r="AX1014" s="99">
        <f>SUMIFS(通讯通路门店!$X:$X,通讯通路门店!$S:$S,$G1014)</f>
        <v>0</v>
      </c>
      <c r="AY1014" s="99">
        <f>SUMIFS(通讯通路门店!$Y:$Y,通讯通路门店!$S:$S,$G1014)</f>
        <v>0</v>
      </c>
      <c r="AZ1014" s="99">
        <f>SUMIFS(通讯通路门店!$AA:$AA,通讯通路门店!$S:$S,$G1014)</f>
        <v>0</v>
      </c>
      <c r="BA1014" s="99">
        <f t="shared" si="78"/>
        <v>0</v>
      </c>
      <c r="BB1014" s="99">
        <f t="shared" si="79"/>
        <v>0</v>
      </c>
      <c r="BC1014" s="99">
        <f>SUMIFS(通讯通路门店!$W:$W,通讯通路门店!$S:$S,$G1014,通讯通路门店!$J:$J,"荣耀体验店")+SUMIFS(通讯通路门店!$W:$W,通讯通路门店!$S:$S,$G1014,通讯通路门店!$J:$J,"荣耀授权专卖店")</f>
        <v>0</v>
      </c>
      <c r="BD1014" s="99">
        <f>SUMIFS(通讯通路门店!$Z:$Z,通讯通路门店!$S:$S,$G1014,通讯通路门店!$J:$J,"VIVO体验店")</f>
        <v>0</v>
      </c>
      <c r="BE1014" s="99">
        <f>SUMIFS(通讯通路门店!$AB:$AB,通讯通路门店!$S:$S,$G1014,通讯通路门店!$J:$J,"OPPO体验店")</f>
        <v>0</v>
      </c>
      <c r="BF1014" s="99">
        <f>SUMIFS(通讯通路门店!$X:$X,通讯通路门店!$S:$S,$G1014,通讯通路门店!$J:$J,"华为授权体验店")+SUMIFS(通讯通路门店!$AA:$AA,通讯通路门店!$S:$S,$G1014,通讯通路门店!$J:$J,"华为堡垒店")</f>
        <v>0</v>
      </c>
      <c r="BG1014" s="99">
        <f>SUMIFS(通讯通路门店!$Y:$Y,通讯通路门店!$S:$S,$G1014,通讯通路门店!$J:$J,"小米体验店")</f>
        <v>0</v>
      </c>
      <c r="BH1014" s="99">
        <f>SUMIFS(通讯通路门店!$AA:$AA,通讯通路门店!$S:$S,$G1014,通讯通路门店!$J:$J,"苹果体验店")</f>
        <v>0</v>
      </c>
      <c r="BI1014" s="99">
        <f>SUMIFS(通讯通路门店!$K:$K,通讯通路门店!$S:$S,$G1014,通讯通路门店!$J:$J,"其他品牌专卖店")</f>
        <v>0</v>
      </c>
      <c r="BJ1014" s="99">
        <f>SUMIFS(通讯通路门店!$AC:$AC,通讯通路门店!$S:$S,$G1014)</f>
        <v>0</v>
      </c>
      <c r="BK1014" s="99">
        <f>SUMIFS(通讯通路门店!$AD:$AD,通讯通路门店!$S:$S,$G1014)</f>
        <v>0</v>
      </c>
      <c r="BL1014" s="99">
        <f>SUMIFS(通讯通路门店!$AE:$AE,通讯通路门店!$S:$S,$G1014)</f>
        <v>0</v>
      </c>
      <c r="BM1014" s="99">
        <f>SUMIFS(通讯通路门店!$AF:$AF,通讯通路门店!$S:$S,$G1014)</f>
        <v>0</v>
      </c>
      <c r="BN1014" s="99">
        <f>SUMIFS(通讯通路门店!$AG:$AG,通讯通路门店!$S:$S,$G1014)</f>
        <v>0</v>
      </c>
      <c r="BO1014" s="99">
        <f>SUMIFS(通讯通路门店!$AH:$AH,通讯通路门店!$S:$S,$G1014)</f>
        <v>0</v>
      </c>
      <c r="BP1014" s="99">
        <f>SUMIFS(通讯通路门店!$AI:$AI,通讯通路门店!$S:$S,$G1014)</f>
        <v>0</v>
      </c>
      <c r="BQ1014" s="83"/>
    </row>
    <row r="1015" spans="1:69">
      <c r="A1015" s="99" t="str">
        <f>IFERROR(_xlfn.XLOOKUP($G1015,通讯通路门店!$S$4:$S$993933,通讯通路门店!$A$4:$A$993933,0,0),"")</f>
        <v>海南省</v>
      </c>
      <c r="B1015" s="99" t="str">
        <f>IFERROR(_xlfn.XLOOKUP($G1015,通讯通路门店!$S$4:$S$993933,通讯通路门店!$B$4:$B$993933,0,0),"")</f>
        <v>昌江黎族自治县</v>
      </c>
      <c r="C1015" s="99" t="str">
        <f>IFERROR(_xlfn.XLOOKUP($G1015,通讯通路门店!$S$4:$S$993933,通讯通路门店!$C$4:$C$993933,0,0),"")</f>
        <v>昌江黎族自治县</v>
      </c>
      <c r="D1015" s="99" t="str">
        <f>IFERROR(_xlfn.XLOOKUP($G1015,通讯通路门店!$S$4:$S$993933,通讯通路门店!$D$4:$D$993933,0,0),"")</f>
        <v>叉河镇</v>
      </c>
      <c r="E1015" s="83"/>
      <c r="F1015" s="83"/>
      <c r="G1015" s="101"/>
      <c r="H1015" s="102">
        <f>IFERROR(_xlfn.XLOOKUP($G1015,通讯通路门店!$S$4:$S$993933,通讯通路门店!$R$4:$R$993933,0,0),"")</f>
        <v>0</v>
      </c>
      <c r="I1015" s="83"/>
      <c r="J1015" s="83"/>
      <c r="K1015" s="83"/>
      <c r="L1015" s="83"/>
      <c r="M1015" s="83"/>
      <c r="N1015" s="83"/>
      <c r="O1015" s="83"/>
      <c r="P1015" s="83"/>
      <c r="Q1015" s="83"/>
      <c r="R1015" s="83"/>
      <c r="S1015" s="83"/>
      <c r="T1015" s="83"/>
      <c r="U1015" s="99">
        <f>COUNTIF(通讯通路门店!$S:$S,$G1015)</f>
        <v>0</v>
      </c>
      <c r="V1015" s="99">
        <f>COUNTIFS(通讯通路门店!$S:$S,$G1015,通讯通路门店!$J:$J,"综合卖场")</f>
        <v>0</v>
      </c>
      <c r="W1015" s="99">
        <f>SUMIFS(通讯通路门店!$AJ:$AJ,通讯通路门店!$S:$S,通讯客户沙盘!$G1015)</f>
        <v>0</v>
      </c>
      <c r="X1015" s="99">
        <f t="shared" si="75"/>
        <v>0</v>
      </c>
      <c r="Y1015" s="99">
        <f>COUNTIFS(通讯通路门店!$S:$S,$G1015,通讯通路门店!$J:$J,"荣耀体验店")+COUNTIFS(通讯通路门店!$S:$S,$G1015,通讯通路门店!$J:$J,"荣耀授权专卖店")</f>
        <v>0</v>
      </c>
      <c r="Z1015" s="99">
        <f>COUNTIFS(通讯通路门店!$S:$S,$G1015,通讯通路门店!$J:$J,"VIVO体验店")</f>
        <v>0</v>
      </c>
      <c r="AA1015" s="99">
        <f>COUNTIFS(通讯通路门店!$S:$S,$G1015,通讯通路门店!$J:$J,"OPPO体验店")</f>
        <v>0</v>
      </c>
      <c r="AB1015" s="99">
        <f>COUNTIFS(通讯通路门店!$S:$S,$G1015,通讯通路门店!$J:$J,"华为授权体验店")+COUNTIFS(通讯通路门店!$S:$S,$G1015,通讯通路门店!$J:$J,"华为堡垒店")</f>
        <v>0</v>
      </c>
      <c r="AC1015" s="99">
        <f>COUNTIFS(通讯通路门店!$S:$S,$G1015,通讯通路门店!$J:$J,"小米体验店")</f>
        <v>0</v>
      </c>
      <c r="AD1015" s="99">
        <f>COUNTIFS(通讯通路门店!$S:$S,$G1015,通讯通路门店!$J:$J,"苹果体验店")</f>
        <v>0</v>
      </c>
      <c r="AE1015" s="99">
        <f>COUNTIFS(通讯通路门店!$S:$S,$G1015,通讯通路门店!$J:$J,"其他品牌专卖店")</f>
        <v>0</v>
      </c>
      <c r="AF1015" s="99">
        <f>SUMIFS(通讯通路门店!$BI:$BI,通讯通路门店!$S:$S,$G1015)</f>
        <v>0</v>
      </c>
      <c r="AG1015" s="99">
        <f>SUMIFS(通讯通路门店!$BH:$BH,通讯通路门店!$S:$S,$G1015)</f>
        <v>0</v>
      </c>
      <c r="AH1015" s="99">
        <f t="shared" si="76"/>
        <v>0</v>
      </c>
      <c r="AI1015" s="99">
        <f>SUMIFS(通讯通路门店!$BB:$BB,通讯通路门店!$S:$S,$G1015)</f>
        <v>0</v>
      </c>
      <c r="AJ1015" s="99">
        <f>SUMIFS(通讯通路门店!$BE:$BE,通讯通路门店!$S:$S,$G1015)</f>
        <v>0</v>
      </c>
      <c r="AK1015" s="99">
        <f>SUMIFS(通讯通路门店!$BG:$BG,通讯通路门店!$S:$S,$G1015)</f>
        <v>0</v>
      </c>
      <c r="AL1015" s="99">
        <f>SUMIFS(通讯通路门店!$BC:$BC,通讯通路门店!$S:$S,$G1015)</f>
        <v>0</v>
      </c>
      <c r="AM1015" s="99">
        <f>SUMIFS(通讯通路门店!$BD:$BD,通讯通路门店!$S:$S,$G1015)</f>
        <v>0</v>
      </c>
      <c r="AN1015" s="99">
        <f>SUMIFS(通讯通路门店!$BF:$BF,通讯通路门店!$S:$S,$G1015)</f>
        <v>0</v>
      </c>
      <c r="AO1015" s="99">
        <f t="shared" si="77"/>
        <v>0</v>
      </c>
      <c r="AP1015" s="99">
        <f>SUMIFS(通讯通路门店!$K:$K,通讯通路门店!$S:$S,$G1015)</f>
        <v>0</v>
      </c>
      <c r="AQ1015" s="83"/>
      <c r="AR1015" s="99">
        <f>SUMIFS(通讯通路门店!$T:$T,通讯通路门店!$S:$S,$G1015)</f>
        <v>0</v>
      </c>
      <c r="AS1015" s="99">
        <f>SUMIFS(通讯通路门店!$U:$U,通讯通路门店!$S:$S,$G1015)</f>
        <v>0</v>
      </c>
      <c r="AT1015" s="99">
        <f>SUMIFS(通讯通路门店!$V:$V,通讯通路门店!$S:$S,$G1015)</f>
        <v>0</v>
      </c>
      <c r="AU1015" s="99">
        <f>SUMIFS(通讯通路门店!$W:$W,通讯通路门店!$S:$S,$G1015)</f>
        <v>0</v>
      </c>
      <c r="AV1015" s="99">
        <f>SUMIFS(通讯通路门店!$Z:$Z,通讯通路门店!$S:$S,$G1015)</f>
        <v>0</v>
      </c>
      <c r="AW1015" s="99">
        <f>SUMIFS(通讯通路门店!$AB:$AB,通讯通路门店!$S:$S,$G1015)</f>
        <v>0</v>
      </c>
      <c r="AX1015" s="99">
        <f>SUMIFS(通讯通路门店!$X:$X,通讯通路门店!$S:$S,$G1015)</f>
        <v>0</v>
      </c>
      <c r="AY1015" s="99">
        <f>SUMIFS(通讯通路门店!$Y:$Y,通讯通路门店!$S:$S,$G1015)</f>
        <v>0</v>
      </c>
      <c r="AZ1015" s="99">
        <f>SUMIFS(通讯通路门店!$AA:$AA,通讯通路门店!$S:$S,$G1015)</f>
        <v>0</v>
      </c>
      <c r="BA1015" s="99">
        <f t="shared" si="78"/>
        <v>0</v>
      </c>
      <c r="BB1015" s="99">
        <f t="shared" si="79"/>
        <v>0</v>
      </c>
      <c r="BC1015" s="99">
        <f>SUMIFS(通讯通路门店!$W:$W,通讯通路门店!$S:$S,$G1015,通讯通路门店!$J:$J,"荣耀体验店")+SUMIFS(通讯通路门店!$W:$W,通讯通路门店!$S:$S,$G1015,通讯通路门店!$J:$J,"荣耀授权专卖店")</f>
        <v>0</v>
      </c>
      <c r="BD1015" s="99">
        <f>SUMIFS(通讯通路门店!$Z:$Z,通讯通路门店!$S:$S,$G1015,通讯通路门店!$J:$J,"VIVO体验店")</f>
        <v>0</v>
      </c>
      <c r="BE1015" s="99">
        <f>SUMIFS(通讯通路门店!$AB:$AB,通讯通路门店!$S:$S,$G1015,通讯通路门店!$J:$J,"OPPO体验店")</f>
        <v>0</v>
      </c>
      <c r="BF1015" s="99">
        <f>SUMIFS(通讯通路门店!$X:$X,通讯通路门店!$S:$S,$G1015,通讯通路门店!$J:$J,"华为授权体验店")+SUMIFS(通讯通路门店!$AA:$AA,通讯通路门店!$S:$S,$G1015,通讯通路门店!$J:$J,"华为堡垒店")</f>
        <v>0</v>
      </c>
      <c r="BG1015" s="99">
        <f>SUMIFS(通讯通路门店!$Y:$Y,通讯通路门店!$S:$S,$G1015,通讯通路门店!$J:$J,"小米体验店")</f>
        <v>0</v>
      </c>
      <c r="BH1015" s="99">
        <f>SUMIFS(通讯通路门店!$AA:$AA,通讯通路门店!$S:$S,$G1015,通讯通路门店!$J:$J,"苹果体验店")</f>
        <v>0</v>
      </c>
      <c r="BI1015" s="99">
        <f>SUMIFS(通讯通路门店!$K:$K,通讯通路门店!$S:$S,$G1015,通讯通路门店!$J:$J,"其他品牌专卖店")</f>
        <v>0</v>
      </c>
      <c r="BJ1015" s="99">
        <f>SUMIFS(通讯通路门店!$AC:$AC,通讯通路门店!$S:$S,$G1015)</f>
        <v>0</v>
      </c>
      <c r="BK1015" s="99">
        <f>SUMIFS(通讯通路门店!$AD:$AD,通讯通路门店!$S:$S,$G1015)</f>
        <v>0</v>
      </c>
      <c r="BL1015" s="99">
        <f>SUMIFS(通讯通路门店!$AE:$AE,通讯通路门店!$S:$S,$G1015)</f>
        <v>0</v>
      </c>
      <c r="BM1015" s="99">
        <f>SUMIFS(通讯通路门店!$AF:$AF,通讯通路门店!$S:$S,$G1015)</f>
        <v>0</v>
      </c>
      <c r="BN1015" s="99">
        <f>SUMIFS(通讯通路门店!$AG:$AG,通讯通路门店!$S:$S,$G1015)</f>
        <v>0</v>
      </c>
      <c r="BO1015" s="99">
        <f>SUMIFS(通讯通路门店!$AH:$AH,通讯通路门店!$S:$S,$G1015)</f>
        <v>0</v>
      </c>
      <c r="BP1015" s="99">
        <f>SUMIFS(通讯通路门店!$AI:$AI,通讯通路门店!$S:$S,$G1015)</f>
        <v>0</v>
      </c>
      <c r="BQ1015" s="83"/>
    </row>
    <row r="1016" spans="1:69">
      <c r="A1016" s="99" t="str">
        <f>IFERROR(_xlfn.XLOOKUP($G1016,通讯通路门店!$S$4:$S$993933,通讯通路门店!$A$4:$A$993933,0,0),"")</f>
        <v>海南省</v>
      </c>
      <c r="B1016" s="99" t="str">
        <f>IFERROR(_xlfn.XLOOKUP($G1016,通讯通路门店!$S$4:$S$993933,通讯通路门店!$B$4:$B$993933,0,0),"")</f>
        <v>昌江黎族自治县</v>
      </c>
      <c r="C1016" s="99" t="str">
        <f>IFERROR(_xlfn.XLOOKUP($G1016,通讯通路门店!$S$4:$S$993933,通讯通路门店!$C$4:$C$993933,0,0),"")</f>
        <v>昌江黎族自治县</v>
      </c>
      <c r="D1016" s="99" t="str">
        <f>IFERROR(_xlfn.XLOOKUP($G1016,通讯通路门店!$S$4:$S$993933,通讯通路门店!$D$4:$D$993933,0,0),"")</f>
        <v>叉河镇</v>
      </c>
      <c r="E1016" s="83"/>
      <c r="F1016" s="83"/>
      <c r="G1016" s="101"/>
      <c r="H1016" s="102">
        <f>IFERROR(_xlfn.XLOOKUP($G1016,通讯通路门店!$S$4:$S$993933,通讯通路门店!$R$4:$R$993933,0,0),"")</f>
        <v>0</v>
      </c>
      <c r="I1016" s="83"/>
      <c r="J1016" s="83"/>
      <c r="K1016" s="83"/>
      <c r="L1016" s="83"/>
      <c r="M1016" s="83"/>
      <c r="N1016" s="83"/>
      <c r="O1016" s="83"/>
      <c r="P1016" s="83"/>
      <c r="Q1016" s="83"/>
      <c r="R1016" s="83"/>
      <c r="S1016" s="83"/>
      <c r="T1016" s="83"/>
      <c r="U1016" s="99">
        <f>COUNTIF(通讯通路门店!$S:$S,$G1016)</f>
        <v>0</v>
      </c>
      <c r="V1016" s="99">
        <f>COUNTIFS(通讯通路门店!$S:$S,$G1016,通讯通路门店!$J:$J,"综合卖场")</f>
        <v>0</v>
      </c>
      <c r="W1016" s="99">
        <f>SUMIFS(通讯通路门店!$AJ:$AJ,通讯通路门店!$S:$S,通讯客户沙盘!$G1016)</f>
        <v>0</v>
      </c>
      <c r="X1016" s="99">
        <f t="shared" si="75"/>
        <v>0</v>
      </c>
      <c r="Y1016" s="99">
        <f>COUNTIFS(通讯通路门店!$S:$S,$G1016,通讯通路门店!$J:$J,"荣耀体验店")+COUNTIFS(通讯通路门店!$S:$S,$G1016,通讯通路门店!$J:$J,"荣耀授权专卖店")</f>
        <v>0</v>
      </c>
      <c r="Z1016" s="99">
        <f>COUNTIFS(通讯通路门店!$S:$S,$G1016,通讯通路门店!$J:$J,"VIVO体验店")</f>
        <v>0</v>
      </c>
      <c r="AA1016" s="99">
        <f>COUNTIFS(通讯通路门店!$S:$S,$G1016,通讯通路门店!$J:$J,"OPPO体验店")</f>
        <v>0</v>
      </c>
      <c r="AB1016" s="99">
        <f>COUNTIFS(通讯通路门店!$S:$S,$G1016,通讯通路门店!$J:$J,"华为授权体验店")+COUNTIFS(通讯通路门店!$S:$S,$G1016,通讯通路门店!$J:$J,"华为堡垒店")</f>
        <v>0</v>
      </c>
      <c r="AC1016" s="99">
        <f>COUNTIFS(通讯通路门店!$S:$S,$G1016,通讯通路门店!$J:$J,"小米体验店")</f>
        <v>0</v>
      </c>
      <c r="AD1016" s="99">
        <f>COUNTIFS(通讯通路门店!$S:$S,$G1016,通讯通路门店!$J:$J,"苹果体验店")</f>
        <v>0</v>
      </c>
      <c r="AE1016" s="99">
        <f>COUNTIFS(通讯通路门店!$S:$S,$G1016,通讯通路门店!$J:$J,"其他品牌专卖店")</f>
        <v>0</v>
      </c>
      <c r="AF1016" s="99">
        <f>SUMIFS(通讯通路门店!$BI:$BI,通讯通路门店!$S:$S,$G1016)</f>
        <v>0</v>
      </c>
      <c r="AG1016" s="99">
        <f>SUMIFS(通讯通路门店!$BH:$BH,通讯通路门店!$S:$S,$G1016)</f>
        <v>0</v>
      </c>
      <c r="AH1016" s="99">
        <f t="shared" si="76"/>
        <v>0</v>
      </c>
      <c r="AI1016" s="99">
        <f>SUMIFS(通讯通路门店!$BB:$BB,通讯通路门店!$S:$S,$G1016)</f>
        <v>0</v>
      </c>
      <c r="AJ1016" s="99">
        <f>SUMIFS(通讯通路门店!$BE:$BE,通讯通路门店!$S:$S,$G1016)</f>
        <v>0</v>
      </c>
      <c r="AK1016" s="99">
        <f>SUMIFS(通讯通路门店!$BG:$BG,通讯通路门店!$S:$S,$G1016)</f>
        <v>0</v>
      </c>
      <c r="AL1016" s="99">
        <f>SUMIFS(通讯通路门店!$BC:$BC,通讯通路门店!$S:$S,$G1016)</f>
        <v>0</v>
      </c>
      <c r="AM1016" s="99">
        <f>SUMIFS(通讯通路门店!$BD:$BD,通讯通路门店!$S:$S,$G1016)</f>
        <v>0</v>
      </c>
      <c r="AN1016" s="99">
        <f>SUMIFS(通讯通路门店!$BF:$BF,通讯通路门店!$S:$S,$G1016)</f>
        <v>0</v>
      </c>
      <c r="AO1016" s="99">
        <f t="shared" si="77"/>
        <v>0</v>
      </c>
      <c r="AP1016" s="99">
        <f>SUMIFS(通讯通路门店!$K:$K,通讯通路门店!$S:$S,$G1016)</f>
        <v>0</v>
      </c>
      <c r="AQ1016" s="83"/>
      <c r="AR1016" s="99">
        <f>SUMIFS(通讯通路门店!$T:$T,通讯通路门店!$S:$S,$G1016)</f>
        <v>0</v>
      </c>
      <c r="AS1016" s="99">
        <f>SUMIFS(通讯通路门店!$U:$U,通讯通路门店!$S:$S,$G1016)</f>
        <v>0</v>
      </c>
      <c r="AT1016" s="99">
        <f>SUMIFS(通讯通路门店!$V:$V,通讯通路门店!$S:$S,$G1016)</f>
        <v>0</v>
      </c>
      <c r="AU1016" s="99">
        <f>SUMIFS(通讯通路门店!$W:$W,通讯通路门店!$S:$S,$G1016)</f>
        <v>0</v>
      </c>
      <c r="AV1016" s="99">
        <f>SUMIFS(通讯通路门店!$Z:$Z,通讯通路门店!$S:$S,$G1016)</f>
        <v>0</v>
      </c>
      <c r="AW1016" s="99">
        <f>SUMIFS(通讯通路门店!$AB:$AB,通讯通路门店!$S:$S,$G1016)</f>
        <v>0</v>
      </c>
      <c r="AX1016" s="99">
        <f>SUMIFS(通讯通路门店!$X:$X,通讯通路门店!$S:$S,$G1016)</f>
        <v>0</v>
      </c>
      <c r="AY1016" s="99">
        <f>SUMIFS(通讯通路门店!$Y:$Y,通讯通路门店!$S:$S,$G1016)</f>
        <v>0</v>
      </c>
      <c r="AZ1016" s="99">
        <f>SUMIFS(通讯通路门店!$AA:$AA,通讯通路门店!$S:$S,$G1016)</f>
        <v>0</v>
      </c>
      <c r="BA1016" s="99">
        <f t="shared" si="78"/>
        <v>0</v>
      </c>
      <c r="BB1016" s="99">
        <f t="shared" si="79"/>
        <v>0</v>
      </c>
      <c r="BC1016" s="99">
        <f>SUMIFS(通讯通路门店!$W:$W,通讯通路门店!$S:$S,$G1016,通讯通路门店!$J:$J,"荣耀体验店")+SUMIFS(通讯通路门店!$W:$W,通讯通路门店!$S:$S,$G1016,通讯通路门店!$J:$J,"荣耀授权专卖店")</f>
        <v>0</v>
      </c>
      <c r="BD1016" s="99">
        <f>SUMIFS(通讯通路门店!$Z:$Z,通讯通路门店!$S:$S,$G1016,通讯通路门店!$J:$J,"VIVO体验店")</f>
        <v>0</v>
      </c>
      <c r="BE1016" s="99">
        <f>SUMIFS(通讯通路门店!$AB:$AB,通讯通路门店!$S:$S,$G1016,通讯通路门店!$J:$J,"OPPO体验店")</f>
        <v>0</v>
      </c>
      <c r="BF1016" s="99">
        <f>SUMIFS(通讯通路门店!$X:$X,通讯通路门店!$S:$S,$G1016,通讯通路门店!$J:$J,"华为授权体验店")+SUMIFS(通讯通路门店!$AA:$AA,通讯通路门店!$S:$S,$G1016,通讯通路门店!$J:$J,"华为堡垒店")</f>
        <v>0</v>
      </c>
      <c r="BG1016" s="99">
        <f>SUMIFS(通讯通路门店!$Y:$Y,通讯通路门店!$S:$S,$G1016,通讯通路门店!$J:$J,"小米体验店")</f>
        <v>0</v>
      </c>
      <c r="BH1016" s="99">
        <f>SUMIFS(通讯通路门店!$AA:$AA,通讯通路门店!$S:$S,$G1016,通讯通路门店!$J:$J,"苹果体验店")</f>
        <v>0</v>
      </c>
      <c r="BI1016" s="99">
        <f>SUMIFS(通讯通路门店!$K:$K,通讯通路门店!$S:$S,$G1016,通讯通路门店!$J:$J,"其他品牌专卖店")</f>
        <v>0</v>
      </c>
      <c r="BJ1016" s="99">
        <f>SUMIFS(通讯通路门店!$AC:$AC,通讯通路门店!$S:$S,$G1016)</f>
        <v>0</v>
      </c>
      <c r="BK1016" s="99">
        <f>SUMIFS(通讯通路门店!$AD:$AD,通讯通路门店!$S:$S,$G1016)</f>
        <v>0</v>
      </c>
      <c r="BL1016" s="99">
        <f>SUMIFS(通讯通路门店!$AE:$AE,通讯通路门店!$S:$S,$G1016)</f>
        <v>0</v>
      </c>
      <c r="BM1016" s="99">
        <f>SUMIFS(通讯通路门店!$AF:$AF,通讯通路门店!$S:$S,$G1016)</f>
        <v>0</v>
      </c>
      <c r="BN1016" s="99">
        <f>SUMIFS(通讯通路门店!$AG:$AG,通讯通路门店!$S:$S,$G1016)</f>
        <v>0</v>
      </c>
      <c r="BO1016" s="99">
        <f>SUMIFS(通讯通路门店!$AH:$AH,通讯通路门店!$S:$S,$G1016)</f>
        <v>0</v>
      </c>
      <c r="BP1016" s="99">
        <f>SUMIFS(通讯通路门店!$AI:$AI,通讯通路门店!$S:$S,$G1016)</f>
        <v>0</v>
      </c>
      <c r="BQ1016" s="83"/>
    </row>
    <row r="1017" spans="1:69">
      <c r="A1017" s="99" t="str">
        <f>IFERROR(_xlfn.XLOOKUP($G1017,通讯通路门店!$S$4:$S$993933,通讯通路门店!$A$4:$A$993933,0,0),"")</f>
        <v>海南省</v>
      </c>
      <c r="B1017" s="99" t="str">
        <f>IFERROR(_xlfn.XLOOKUP($G1017,通讯通路门店!$S$4:$S$993933,通讯通路门店!$B$4:$B$993933,0,0),"")</f>
        <v>昌江黎族自治县</v>
      </c>
      <c r="C1017" s="99" t="str">
        <f>IFERROR(_xlfn.XLOOKUP($G1017,通讯通路门店!$S$4:$S$993933,通讯通路门店!$C$4:$C$993933,0,0),"")</f>
        <v>昌江黎族自治县</v>
      </c>
      <c r="D1017" s="99" t="str">
        <f>IFERROR(_xlfn.XLOOKUP($G1017,通讯通路门店!$S$4:$S$993933,通讯通路门店!$D$4:$D$993933,0,0),"")</f>
        <v>叉河镇</v>
      </c>
      <c r="E1017" s="83"/>
      <c r="F1017" s="83"/>
      <c r="G1017" s="101"/>
      <c r="H1017" s="102">
        <f>IFERROR(_xlfn.XLOOKUP($G1017,通讯通路门店!$S$4:$S$993933,通讯通路门店!$R$4:$R$993933,0,0),"")</f>
        <v>0</v>
      </c>
      <c r="I1017" s="83"/>
      <c r="J1017" s="83"/>
      <c r="K1017" s="83"/>
      <c r="L1017" s="83"/>
      <c r="M1017" s="83"/>
      <c r="N1017" s="83"/>
      <c r="O1017" s="83"/>
      <c r="P1017" s="83"/>
      <c r="Q1017" s="83"/>
      <c r="R1017" s="83"/>
      <c r="S1017" s="83"/>
      <c r="T1017" s="83"/>
      <c r="U1017" s="99">
        <f>COUNTIF(通讯通路门店!$S:$S,$G1017)</f>
        <v>0</v>
      </c>
      <c r="V1017" s="99">
        <f>COUNTIFS(通讯通路门店!$S:$S,$G1017,通讯通路门店!$J:$J,"综合卖场")</f>
        <v>0</v>
      </c>
      <c r="W1017" s="99">
        <f>SUMIFS(通讯通路门店!$AJ:$AJ,通讯通路门店!$S:$S,通讯客户沙盘!$G1017)</f>
        <v>0</v>
      </c>
      <c r="X1017" s="99">
        <f t="shared" si="75"/>
        <v>0</v>
      </c>
      <c r="Y1017" s="99">
        <f>COUNTIFS(通讯通路门店!$S:$S,$G1017,通讯通路门店!$J:$J,"荣耀体验店")+COUNTIFS(通讯通路门店!$S:$S,$G1017,通讯通路门店!$J:$J,"荣耀授权专卖店")</f>
        <v>0</v>
      </c>
      <c r="Z1017" s="99">
        <f>COUNTIFS(通讯通路门店!$S:$S,$G1017,通讯通路门店!$J:$J,"VIVO体验店")</f>
        <v>0</v>
      </c>
      <c r="AA1017" s="99">
        <f>COUNTIFS(通讯通路门店!$S:$S,$G1017,通讯通路门店!$J:$J,"OPPO体验店")</f>
        <v>0</v>
      </c>
      <c r="AB1017" s="99">
        <f>COUNTIFS(通讯通路门店!$S:$S,$G1017,通讯通路门店!$J:$J,"华为授权体验店")+COUNTIFS(通讯通路门店!$S:$S,$G1017,通讯通路门店!$J:$J,"华为堡垒店")</f>
        <v>0</v>
      </c>
      <c r="AC1017" s="99">
        <f>COUNTIFS(通讯通路门店!$S:$S,$G1017,通讯通路门店!$J:$J,"小米体验店")</f>
        <v>0</v>
      </c>
      <c r="AD1017" s="99">
        <f>COUNTIFS(通讯通路门店!$S:$S,$G1017,通讯通路门店!$J:$J,"苹果体验店")</f>
        <v>0</v>
      </c>
      <c r="AE1017" s="99">
        <f>COUNTIFS(通讯通路门店!$S:$S,$G1017,通讯通路门店!$J:$J,"其他品牌专卖店")</f>
        <v>0</v>
      </c>
      <c r="AF1017" s="99">
        <f>SUMIFS(通讯通路门店!$BI:$BI,通讯通路门店!$S:$S,$G1017)</f>
        <v>0</v>
      </c>
      <c r="AG1017" s="99">
        <f>SUMIFS(通讯通路门店!$BH:$BH,通讯通路门店!$S:$S,$G1017)</f>
        <v>0</v>
      </c>
      <c r="AH1017" s="99">
        <f t="shared" si="76"/>
        <v>0</v>
      </c>
      <c r="AI1017" s="99">
        <f>SUMIFS(通讯通路门店!$BB:$BB,通讯通路门店!$S:$S,$G1017)</f>
        <v>0</v>
      </c>
      <c r="AJ1017" s="99">
        <f>SUMIFS(通讯通路门店!$BE:$BE,通讯通路门店!$S:$S,$G1017)</f>
        <v>0</v>
      </c>
      <c r="AK1017" s="99">
        <f>SUMIFS(通讯通路门店!$BG:$BG,通讯通路门店!$S:$S,$G1017)</f>
        <v>0</v>
      </c>
      <c r="AL1017" s="99">
        <f>SUMIFS(通讯通路门店!$BC:$BC,通讯通路门店!$S:$S,$G1017)</f>
        <v>0</v>
      </c>
      <c r="AM1017" s="99">
        <f>SUMIFS(通讯通路门店!$BD:$BD,通讯通路门店!$S:$S,$G1017)</f>
        <v>0</v>
      </c>
      <c r="AN1017" s="99">
        <f>SUMIFS(通讯通路门店!$BF:$BF,通讯通路门店!$S:$S,$G1017)</f>
        <v>0</v>
      </c>
      <c r="AO1017" s="99">
        <f t="shared" si="77"/>
        <v>0</v>
      </c>
      <c r="AP1017" s="99">
        <f>SUMIFS(通讯通路门店!$K:$K,通讯通路门店!$S:$S,$G1017)</f>
        <v>0</v>
      </c>
      <c r="AQ1017" s="83"/>
      <c r="AR1017" s="99">
        <f>SUMIFS(通讯通路门店!$T:$T,通讯通路门店!$S:$S,$G1017)</f>
        <v>0</v>
      </c>
      <c r="AS1017" s="99">
        <f>SUMIFS(通讯通路门店!$U:$U,通讯通路门店!$S:$S,$G1017)</f>
        <v>0</v>
      </c>
      <c r="AT1017" s="99">
        <f>SUMIFS(通讯通路门店!$V:$V,通讯通路门店!$S:$S,$G1017)</f>
        <v>0</v>
      </c>
      <c r="AU1017" s="99">
        <f>SUMIFS(通讯通路门店!$W:$W,通讯通路门店!$S:$S,$G1017)</f>
        <v>0</v>
      </c>
      <c r="AV1017" s="99">
        <f>SUMIFS(通讯通路门店!$Z:$Z,通讯通路门店!$S:$S,$G1017)</f>
        <v>0</v>
      </c>
      <c r="AW1017" s="99">
        <f>SUMIFS(通讯通路门店!$AB:$AB,通讯通路门店!$S:$S,$G1017)</f>
        <v>0</v>
      </c>
      <c r="AX1017" s="99">
        <f>SUMIFS(通讯通路门店!$X:$X,通讯通路门店!$S:$S,$G1017)</f>
        <v>0</v>
      </c>
      <c r="AY1017" s="99">
        <f>SUMIFS(通讯通路门店!$Y:$Y,通讯通路门店!$S:$S,$G1017)</f>
        <v>0</v>
      </c>
      <c r="AZ1017" s="99">
        <f>SUMIFS(通讯通路门店!$AA:$AA,通讯通路门店!$S:$S,$G1017)</f>
        <v>0</v>
      </c>
      <c r="BA1017" s="99">
        <f t="shared" si="78"/>
        <v>0</v>
      </c>
      <c r="BB1017" s="99">
        <f t="shared" si="79"/>
        <v>0</v>
      </c>
      <c r="BC1017" s="99">
        <f>SUMIFS(通讯通路门店!$W:$W,通讯通路门店!$S:$S,$G1017,通讯通路门店!$J:$J,"荣耀体验店")+SUMIFS(通讯通路门店!$W:$W,通讯通路门店!$S:$S,$G1017,通讯通路门店!$J:$J,"荣耀授权专卖店")</f>
        <v>0</v>
      </c>
      <c r="BD1017" s="99">
        <f>SUMIFS(通讯通路门店!$Z:$Z,通讯通路门店!$S:$S,$G1017,通讯通路门店!$J:$J,"VIVO体验店")</f>
        <v>0</v>
      </c>
      <c r="BE1017" s="99">
        <f>SUMIFS(通讯通路门店!$AB:$AB,通讯通路门店!$S:$S,$G1017,通讯通路门店!$J:$J,"OPPO体验店")</f>
        <v>0</v>
      </c>
      <c r="BF1017" s="99">
        <f>SUMIFS(通讯通路门店!$X:$X,通讯通路门店!$S:$S,$G1017,通讯通路门店!$J:$J,"华为授权体验店")+SUMIFS(通讯通路门店!$AA:$AA,通讯通路门店!$S:$S,$G1017,通讯通路门店!$J:$J,"华为堡垒店")</f>
        <v>0</v>
      </c>
      <c r="BG1017" s="99">
        <f>SUMIFS(通讯通路门店!$Y:$Y,通讯通路门店!$S:$S,$G1017,通讯通路门店!$J:$J,"小米体验店")</f>
        <v>0</v>
      </c>
      <c r="BH1017" s="99">
        <f>SUMIFS(通讯通路门店!$AA:$AA,通讯通路门店!$S:$S,$G1017,通讯通路门店!$J:$J,"苹果体验店")</f>
        <v>0</v>
      </c>
      <c r="BI1017" s="99">
        <f>SUMIFS(通讯通路门店!$K:$K,通讯通路门店!$S:$S,$G1017,通讯通路门店!$J:$J,"其他品牌专卖店")</f>
        <v>0</v>
      </c>
      <c r="BJ1017" s="99">
        <f>SUMIFS(通讯通路门店!$AC:$AC,通讯通路门店!$S:$S,$G1017)</f>
        <v>0</v>
      </c>
      <c r="BK1017" s="99">
        <f>SUMIFS(通讯通路门店!$AD:$AD,通讯通路门店!$S:$S,$G1017)</f>
        <v>0</v>
      </c>
      <c r="BL1017" s="99">
        <f>SUMIFS(通讯通路门店!$AE:$AE,通讯通路门店!$S:$S,$G1017)</f>
        <v>0</v>
      </c>
      <c r="BM1017" s="99">
        <f>SUMIFS(通讯通路门店!$AF:$AF,通讯通路门店!$S:$S,$G1017)</f>
        <v>0</v>
      </c>
      <c r="BN1017" s="99">
        <f>SUMIFS(通讯通路门店!$AG:$AG,通讯通路门店!$S:$S,$G1017)</f>
        <v>0</v>
      </c>
      <c r="BO1017" s="99">
        <f>SUMIFS(通讯通路门店!$AH:$AH,通讯通路门店!$S:$S,$G1017)</f>
        <v>0</v>
      </c>
      <c r="BP1017" s="99">
        <f>SUMIFS(通讯通路门店!$AI:$AI,通讯通路门店!$S:$S,$G1017)</f>
        <v>0</v>
      </c>
      <c r="BQ1017" s="83"/>
    </row>
    <row r="1018" spans="1:69">
      <c r="A1018" s="99" t="str">
        <f>IFERROR(_xlfn.XLOOKUP($G1018,通讯通路门店!$S$4:$S$993933,通讯通路门店!$A$4:$A$993933,0,0),"")</f>
        <v>海南省</v>
      </c>
      <c r="B1018" s="99" t="str">
        <f>IFERROR(_xlfn.XLOOKUP($G1018,通讯通路门店!$S$4:$S$993933,通讯通路门店!$B$4:$B$993933,0,0),"")</f>
        <v>昌江黎族自治县</v>
      </c>
      <c r="C1018" s="99" t="str">
        <f>IFERROR(_xlfn.XLOOKUP($G1018,通讯通路门店!$S$4:$S$993933,通讯通路门店!$C$4:$C$993933,0,0),"")</f>
        <v>昌江黎族自治县</v>
      </c>
      <c r="D1018" s="99" t="str">
        <f>IFERROR(_xlfn.XLOOKUP($G1018,通讯通路门店!$S$4:$S$993933,通讯通路门店!$D$4:$D$993933,0,0),"")</f>
        <v>叉河镇</v>
      </c>
      <c r="E1018" s="83"/>
      <c r="F1018" s="83"/>
      <c r="G1018" s="101"/>
      <c r="H1018" s="102">
        <f>IFERROR(_xlfn.XLOOKUP($G1018,通讯通路门店!$S$4:$S$993933,通讯通路门店!$R$4:$R$993933,0,0),"")</f>
        <v>0</v>
      </c>
      <c r="I1018" s="83"/>
      <c r="J1018" s="83"/>
      <c r="K1018" s="83"/>
      <c r="L1018" s="83"/>
      <c r="M1018" s="83"/>
      <c r="N1018" s="83"/>
      <c r="O1018" s="83"/>
      <c r="P1018" s="83"/>
      <c r="Q1018" s="83"/>
      <c r="R1018" s="83"/>
      <c r="S1018" s="83"/>
      <c r="T1018" s="83"/>
      <c r="U1018" s="99">
        <f>COUNTIF(通讯通路门店!$S:$S,$G1018)</f>
        <v>0</v>
      </c>
      <c r="V1018" s="99">
        <f>COUNTIFS(通讯通路门店!$S:$S,$G1018,通讯通路门店!$J:$J,"综合卖场")</f>
        <v>0</v>
      </c>
      <c r="W1018" s="99">
        <f>SUMIFS(通讯通路门店!$AJ:$AJ,通讯通路门店!$S:$S,通讯客户沙盘!$G1018)</f>
        <v>0</v>
      </c>
      <c r="X1018" s="99">
        <f t="shared" si="75"/>
        <v>0</v>
      </c>
      <c r="Y1018" s="99">
        <f>COUNTIFS(通讯通路门店!$S:$S,$G1018,通讯通路门店!$J:$J,"荣耀体验店")+COUNTIFS(通讯通路门店!$S:$S,$G1018,通讯通路门店!$J:$J,"荣耀授权专卖店")</f>
        <v>0</v>
      </c>
      <c r="Z1018" s="99">
        <f>COUNTIFS(通讯通路门店!$S:$S,$G1018,通讯通路门店!$J:$J,"VIVO体验店")</f>
        <v>0</v>
      </c>
      <c r="AA1018" s="99">
        <f>COUNTIFS(通讯通路门店!$S:$S,$G1018,通讯通路门店!$J:$J,"OPPO体验店")</f>
        <v>0</v>
      </c>
      <c r="AB1018" s="99">
        <f>COUNTIFS(通讯通路门店!$S:$S,$G1018,通讯通路门店!$J:$J,"华为授权体验店")+COUNTIFS(通讯通路门店!$S:$S,$G1018,通讯通路门店!$J:$J,"华为堡垒店")</f>
        <v>0</v>
      </c>
      <c r="AC1018" s="99">
        <f>COUNTIFS(通讯通路门店!$S:$S,$G1018,通讯通路门店!$J:$J,"小米体验店")</f>
        <v>0</v>
      </c>
      <c r="AD1018" s="99">
        <f>COUNTIFS(通讯通路门店!$S:$S,$G1018,通讯通路门店!$J:$J,"苹果体验店")</f>
        <v>0</v>
      </c>
      <c r="AE1018" s="99">
        <f>COUNTIFS(通讯通路门店!$S:$S,$G1018,通讯通路门店!$J:$J,"其他品牌专卖店")</f>
        <v>0</v>
      </c>
      <c r="AF1018" s="99">
        <f>SUMIFS(通讯通路门店!$BI:$BI,通讯通路门店!$S:$S,$G1018)</f>
        <v>0</v>
      </c>
      <c r="AG1018" s="99">
        <f>SUMIFS(通讯通路门店!$BH:$BH,通讯通路门店!$S:$S,$G1018)</f>
        <v>0</v>
      </c>
      <c r="AH1018" s="99">
        <f t="shared" si="76"/>
        <v>0</v>
      </c>
      <c r="AI1018" s="99">
        <f>SUMIFS(通讯通路门店!$BB:$BB,通讯通路门店!$S:$S,$G1018)</f>
        <v>0</v>
      </c>
      <c r="AJ1018" s="99">
        <f>SUMIFS(通讯通路门店!$BE:$BE,通讯通路门店!$S:$S,$G1018)</f>
        <v>0</v>
      </c>
      <c r="AK1018" s="99">
        <f>SUMIFS(通讯通路门店!$BG:$BG,通讯通路门店!$S:$S,$G1018)</f>
        <v>0</v>
      </c>
      <c r="AL1018" s="99">
        <f>SUMIFS(通讯通路门店!$BC:$BC,通讯通路门店!$S:$S,$G1018)</f>
        <v>0</v>
      </c>
      <c r="AM1018" s="99">
        <f>SUMIFS(通讯通路门店!$BD:$BD,通讯通路门店!$S:$S,$G1018)</f>
        <v>0</v>
      </c>
      <c r="AN1018" s="99">
        <f>SUMIFS(通讯通路门店!$BF:$BF,通讯通路门店!$S:$S,$G1018)</f>
        <v>0</v>
      </c>
      <c r="AO1018" s="99">
        <f t="shared" si="77"/>
        <v>0</v>
      </c>
      <c r="AP1018" s="99">
        <f>SUMIFS(通讯通路门店!$K:$K,通讯通路门店!$S:$S,$G1018)</f>
        <v>0</v>
      </c>
      <c r="AQ1018" s="83"/>
      <c r="AR1018" s="99">
        <f>SUMIFS(通讯通路门店!$T:$T,通讯通路门店!$S:$S,$G1018)</f>
        <v>0</v>
      </c>
      <c r="AS1018" s="99">
        <f>SUMIFS(通讯通路门店!$U:$U,通讯通路门店!$S:$S,$G1018)</f>
        <v>0</v>
      </c>
      <c r="AT1018" s="99">
        <f>SUMIFS(通讯通路门店!$V:$V,通讯通路门店!$S:$S,$G1018)</f>
        <v>0</v>
      </c>
      <c r="AU1018" s="99">
        <f>SUMIFS(通讯通路门店!$W:$W,通讯通路门店!$S:$S,$G1018)</f>
        <v>0</v>
      </c>
      <c r="AV1018" s="99">
        <f>SUMIFS(通讯通路门店!$Z:$Z,通讯通路门店!$S:$S,$G1018)</f>
        <v>0</v>
      </c>
      <c r="AW1018" s="99">
        <f>SUMIFS(通讯通路门店!$AB:$AB,通讯通路门店!$S:$S,$G1018)</f>
        <v>0</v>
      </c>
      <c r="AX1018" s="99">
        <f>SUMIFS(通讯通路门店!$X:$X,通讯通路门店!$S:$S,$G1018)</f>
        <v>0</v>
      </c>
      <c r="AY1018" s="99">
        <f>SUMIFS(通讯通路门店!$Y:$Y,通讯通路门店!$S:$S,$G1018)</f>
        <v>0</v>
      </c>
      <c r="AZ1018" s="99">
        <f>SUMIFS(通讯通路门店!$AA:$AA,通讯通路门店!$S:$S,$G1018)</f>
        <v>0</v>
      </c>
      <c r="BA1018" s="99">
        <f t="shared" si="78"/>
        <v>0</v>
      </c>
      <c r="BB1018" s="99">
        <f t="shared" si="79"/>
        <v>0</v>
      </c>
      <c r="BC1018" s="99">
        <f>SUMIFS(通讯通路门店!$W:$W,通讯通路门店!$S:$S,$G1018,通讯通路门店!$J:$J,"荣耀体验店")+SUMIFS(通讯通路门店!$W:$W,通讯通路门店!$S:$S,$G1018,通讯通路门店!$J:$J,"荣耀授权专卖店")</f>
        <v>0</v>
      </c>
      <c r="BD1018" s="99">
        <f>SUMIFS(通讯通路门店!$Z:$Z,通讯通路门店!$S:$S,$G1018,通讯通路门店!$J:$J,"VIVO体验店")</f>
        <v>0</v>
      </c>
      <c r="BE1018" s="99">
        <f>SUMIFS(通讯通路门店!$AB:$AB,通讯通路门店!$S:$S,$G1018,通讯通路门店!$J:$J,"OPPO体验店")</f>
        <v>0</v>
      </c>
      <c r="BF1018" s="99">
        <f>SUMIFS(通讯通路门店!$X:$X,通讯通路门店!$S:$S,$G1018,通讯通路门店!$J:$J,"华为授权体验店")+SUMIFS(通讯通路门店!$AA:$AA,通讯通路门店!$S:$S,$G1018,通讯通路门店!$J:$J,"华为堡垒店")</f>
        <v>0</v>
      </c>
      <c r="BG1018" s="99">
        <f>SUMIFS(通讯通路门店!$Y:$Y,通讯通路门店!$S:$S,$G1018,通讯通路门店!$J:$J,"小米体验店")</f>
        <v>0</v>
      </c>
      <c r="BH1018" s="99">
        <f>SUMIFS(通讯通路门店!$AA:$AA,通讯通路门店!$S:$S,$G1018,通讯通路门店!$J:$J,"苹果体验店")</f>
        <v>0</v>
      </c>
      <c r="BI1018" s="99">
        <f>SUMIFS(通讯通路门店!$K:$K,通讯通路门店!$S:$S,$G1018,通讯通路门店!$J:$J,"其他品牌专卖店")</f>
        <v>0</v>
      </c>
      <c r="BJ1018" s="99">
        <f>SUMIFS(通讯通路门店!$AC:$AC,通讯通路门店!$S:$S,$G1018)</f>
        <v>0</v>
      </c>
      <c r="BK1018" s="99">
        <f>SUMIFS(通讯通路门店!$AD:$AD,通讯通路门店!$S:$S,$G1018)</f>
        <v>0</v>
      </c>
      <c r="BL1018" s="99">
        <f>SUMIFS(通讯通路门店!$AE:$AE,通讯通路门店!$S:$S,$G1018)</f>
        <v>0</v>
      </c>
      <c r="BM1018" s="99">
        <f>SUMIFS(通讯通路门店!$AF:$AF,通讯通路门店!$S:$S,$G1018)</f>
        <v>0</v>
      </c>
      <c r="BN1018" s="99">
        <f>SUMIFS(通讯通路门店!$AG:$AG,通讯通路门店!$S:$S,$G1018)</f>
        <v>0</v>
      </c>
      <c r="BO1018" s="99">
        <f>SUMIFS(通讯通路门店!$AH:$AH,通讯通路门店!$S:$S,$G1018)</f>
        <v>0</v>
      </c>
      <c r="BP1018" s="99">
        <f>SUMIFS(通讯通路门店!$AI:$AI,通讯通路门店!$S:$S,$G1018)</f>
        <v>0</v>
      </c>
      <c r="BQ1018" s="83"/>
    </row>
    <row r="1019" spans="1:69">
      <c r="A1019" s="99" t="str">
        <f>IFERROR(_xlfn.XLOOKUP($G1019,通讯通路门店!$S$4:$S$993933,通讯通路门店!$A$4:$A$993933,0,0),"")</f>
        <v>海南省</v>
      </c>
      <c r="B1019" s="99" t="str">
        <f>IFERROR(_xlfn.XLOOKUP($G1019,通讯通路门店!$S$4:$S$993933,通讯通路门店!$B$4:$B$993933,0,0),"")</f>
        <v>昌江黎族自治县</v>
      </c>
      <c r="C1019" s="99" t="str">
        <f>IFERROR(_xlfn.XLOOKUP($G1019,通讯通路门店!$S$4:$S$993933,通讯通路门店!$C$4:$C$993933,0,0),"")</f>
        <v>昌江黎族自治县</v>
      </c>
      <c r="D1019" s="99" t="str">
        <f>IFERROR(_xlfn.XLOOKUP($G1019,通讯通路门店!$S$4:$S$993933,通讯通路门店!$D$4:$D$993933,0,0),"")</f>
        <v>叉河镇</v>
      </c>
      <c r="E1019" s="83"/>
      <c r="F1019" s="83"/>
      <c r="G1019" s="101"/>
      <c r="H1019" s="102">
        <f>IFERROR(_xlfn.XLOOKUP($G1019,通讯通路门店!$S$4:$S$993933,通讯通路门店!$R$4:$R$993933,0,0),"")</f>
        <v>0</v>
      </c>
      <c r="I1019" s="83"/>
      <c r="J1019" s="83"/>
      <c r="K1019" s="83"/>
      <c r="L1019" s="83"/>
      <c r="M1019" s="83"/>
      <c r="N1019" s="83"/>
      <c r="O1019" s="83"/>
      <c r="P1019" s="83"/>
      <c r="Q1019" s="83"/>
      <c r="R1019" s="83"/>
      <c r="S1019" s="83"/>
      <c r="T1019" s="83"/>
      <c r="U1019" s="99">
        <f>COUNTIF(通讯通路门店!$S:$S,$G1019)</f>
        <v>0</v>
      </c>
      <c r="V1019" s="99">
        <f>COUNTIFS(通讯通路门店!$S:$S,$G1019,通讯通路门店!$J:$J,"综合卖场")</f>
        <v>0</v>
      </c>
      <c r="W1019" s="99">
        <f>SUMIFS(通讯通路门店!$AJ:$AJ,通讯通路门店!$S:$S,通讯客户沙盘!$G1019)</f>
        <v>0</v>
      </c>
      <c r="X1019" s="99">
        <f t="shared" si="75"/>
        <v>0</v>
      </c>
      <c r="Y1019" s="99">
        <f>COUNTIFS(通讯通路门店!$S:$S,$G1019,通讯通路门店!$J:$J,"荣耀体验店")+COUNTIFS(通讯通路门店!$S:$S,$G1019,通讯通路门店!$J:$J,"荣耀授权专卖店")</f>
        <v>0</v>
      </c>
      <c r="Z1019" s="99">
        <f>COUNTIFS(通讯通路门店!$S:$S,$G1019,通讯通路门店!$J:$J,"VIVO体验店")</f>
        <v>0</v>
      </c>
      <c r="AA1019" s="99">
        <f>COUNTIFS(通讯通路门店!$S:$S,$G1019,通讯通路门店!$J:$J,"OPPO体验店")</f>
        <v>0</v>
      </c>
      <c r="AB1019" s="99">
        <f>COUNTIFS(通讯通路门店!$S:$S,$G1019,通讯通路门店!$J:$J,"华为授权体验店")+COUNTIFS(通讯通路门店!$S:$S,$G1019,通讯通路门店!$J:$J,"华为堡垒店")</f>
        <v>0</v>
      </c>
      <c r="AC1019" s="99">
        <f>COUNTIFS(通讯通路门店!$S:$S,$G1019,通讯通路门店!$J:$J,"小米体验店")</f>
        <v>0</v>
      </c>
      <c r="AD1019" s="99">
        <f>COUNTIFS(通讯通路门店!$S:$S,$G1019,通讯通路门店!$J:$J,"苹果体验店")</f>
        <v>0</v>
      </c>
      <c r="AE1019" s="99">
        <f>COUNTIFS(通讯通路门店!$S:$S,$G1019,通讯通路门店!$J:$J,"其他品牌专卖店")</f>
        <v>0</v>
      </c>
      <c r="AF1019" s="99">
        <f>SUMIFS(通讯通路门店!$BI:$BI,通讯通路门店!$S:$S,$G1019)</f>
        <v>0</v>
      </c>
      <c r="AG1019" s="99">
        <f>SUMIFS(通讯通路门店!$BH:$BH,通讯通路门店!$S:$S,$G1019)</f>
        <v>0</v>
      </c>
      <c r="AH1019" s="99">
        <f t="shared" si="76"/>
        <v>0</v>
      </c>
      <c r="AI1019" s="99">
        <f>SUMIFS(通讯通路门店!$BB:$BB,通讯通路门店!$S:$S,$G1019)</f>
        <v>0</v>
      </c>
      <c r="AJ1019" s="99">
        <f>SUMIFS(通讯通路门店!$BE:$BE,通讯通路门店!$S:$S,$G1019)</f>
        <v>0</v>
      </c>
      <c r="AK1019" s="99">
        <f>SUMIFS(通讯通路门店!$BG:$BG,通讯通路门店!$S:$S,$G1019)</f>
        <v>0</v>
      </c>
      <c r="AL1019" s="99">
        <f>SUMIFS(通讯通路门店!$BC:$BC,通讯通路门店!$S:$S,$G1019)</f>
        <v>0</v>
      </c>
      <c r="AM1019" s="99">
        <f>SUMIFS(通讯通路门店!$BD:$BD,通讯通路门店!$S:$S,$G1019)</f>
        <v>0</v>
      </c>
      <c r="AN1019" s="99">
        <f>SUMIFS(通讯通路门店!$BF:$BF,通讯通路门店!$S:$S,$G1019)</f>
        <v>0</v>
      </c>
      <c r="AO1019" s="99">
        <f t="shared" si="77"/>
        <v>0</v>
      </c>
      <c r="AP1019" s="99">
        <f>SUMIFS(通讯通路门店!$K:$K,通讯通路门店!$S:$S,$G1019)</f>
        <v>0</v>
      </c>
      <c r="AQ1019" s="83"/>
      <c r="AR1019" s="99">
        <f>SUMIFS(通讯通路门店!$T:$T,通讯通路门店!$S:$S,$G1019)</f>
        <v>0</v>
      </c>
      <c r="AS1019" s="99">
        <f>SUMIFS(通讯通路门店!$U:$U,通讯通路门店!$S:$S,$G1019)</f>
        <v>0</v>
      </c>
      <c r="AT1019" s="99">
        <f>SUMIFS(通讯通路门店!$V:$V,通讯通路门店!$S:$S,$G1019)</f>
        <v>0</v>
      </c>
      <c r="AU1019" s="99">
        <f>SUMIFS(通讯通路门店!$W:$W,通讯通路门店!$S:$S,$G1019)</f>
        <v>0</v>
      </c>
      <c r="AV1019" s="99">
        <f>SUMIFS(通讯通路门店!$Z:$Z,通讯通路门店!$S:$S,$G1019)</f>
        <v>0</v>
      </c>
      <c r="AW1019" s="99">
        <f>SUMIFS(通讯通路门店!$AB:$AB,通讯通路门店!$S:$S,$G1019)</f>
        <v>0</v>
      </c>
      <c r="AX1019" s="99">
        <f>SUMIFS(通讯通路门店!$X:$X,通讯通路门店!$S:$S,$G1019)</f>
        <v>0</v>
      </c>
      <c r="AY1019" s="99">
        <f>SUMIFS(通讯通路门店!$Y:$Y,通讯通路门店!$S:$S,$G1019)</f>
        <v>0</v>
      </c>
      <c r="AZ1019" s="99">
        <f>SUMIFS(通讯通路门店!$AA:$AA,通讯通路门店!$S:$S,$G1019)</f>
        <v>0</v>
      </c>
      <c r="BA1019" s="99">
        <f t="shared" si="78"/>
        <v>0</v>
      </c>
      <c r="BB1019" s="99">
        <f t="shared" si="79"/>
        <v>0</v>
      </c>
      <c r="BC1019" s="99">
        <f>SUMIFS(通讯通路门店!$W:$W,通讯通路门店!$S:$S,$G1019,通讯通路门店!$J:$J,"荣耀体验店")+SUMIFS(通讯通路门店!$W:$W,通讯通路门店!$S:$S,$G1019,通讯通路门店!$J:$J,"荣耀授权专卖店")</f>
        <v>0</v>
      </c>
      <c r="BD1019" s="99">
        <f>SUMIFS(通讯通路门店!$Z:$Z,通讯通路门店!$S:$S,$G1019,通讯通路门店!$J:$J,"VIVO体验店")</f>
        <v>0</v>
      </c>
      <c r="BE1019" s="99">
        <f>SUMIFS(通讯通路门店!$AB:$AB,通讯通路门店!$S:$S,$G1019,通讯通路门店!$J:$J,"OPPO体验店")</f>
        <v>0</v>
      </c>
      <c r="BF1019" s="99">
        <f>SUMIFS(通讯通路门店!$X:$X,通讯通路门店!$S:$S,$G1019,通讯通路门店!$J:$J,"华为授权体验店")+SUMIFS(通讯通路门店!$AA:$AA,通讯通路门店!$S:$S,$G1019,通讯通路门店!$J:$J,"华为堡垒店")</f>
        <v>0</v>
      </c>
      <c r="BG1019" s="99">
        <f>SUMIFS(通讯通路门店!$Y:$Y,通讯通路门店!$S:$S,$G1019,通讯通路门店!$J:$J,"小米体验店")</f>
        <v>0</v>
      </c>
      <c r="BH1019" s="99">
        <f>SUMIFS(通讯通路门店!$AA:$AA,通讯通路门店!$S:$S,$G1019,通讯通路门店!$J:$J,"苹果体验店")</f>
        <v>0</v>
      </c>
      <c r="BI1019" s="99">
        <f>SUMIFS(通讯通路门店!$K:$K,通讯通路门店!$S:$S,$G1019,通讯通路门店!$J:$J,"其他品牌专卖店")</f>
        <v>0</v>
      </c>
      <c r="BJ1019" s="99">
        <f>SUMIFS(通讯通路门店!$AC:$AC,通讯通路门店!$S:$S,$G1019)</f>
        <v>0</v>
      </c>
      <c r="BK1019" s="99">
        <f>SUMIFS(通讯通路门店!$AD:$AD,通讯通路门店!$S:$S,$G1019)</f>
        <v>0</v>
      </c>
      <c r="BL1019" s="99">
        <f>SUMIFS(通讯通路门店!$AE:$AE,通讯通路门店!$S:$S,$G1019)</f>
        <v>0</v>
      </c>
      <c r="BM1019" s="99">
        <f>SUMIFS(通讯通路门店!$AF:$AF,通讯通路门店!$S:$S,$G1019)</f>
        <v>0</v>
      </c>
      <c r="BN1019" s="99">
        <f>SUMIFS(通讯通路门店!$AG:$AG,通讯通路门店!$S:$S,$G1019)</f>
        <v>0</v>
      </c>
      <c r="BO1019" s="99">
        <f>SUMIFS(通讯通路门店!$AH:$AH,通讯通路门店!$S:$S,$G1019)</f>
        <v>0</v>
      </c>
      <c r="BP1019" s="99">
        <f>SUMIFS(通讯通路门店!$AI:$AI,通讯通路门店!$S:$S,$G1019)</f>
        <v>0</v>
      </c>
      <c r="BQ1019" s="83"/>
    </row>
    <row r="1020" spans="1:69">
      <c r="A1020" s="99" t="str">
        <f>IFERROR(_xlfn.XLOOKUP($G1020,通讯通路门店!$S$4:$S$993933,通讯通路门店!$A$4:$A$993933,0,0),"")</f>
        <v>海南省</v>
      </c>
      <c r="B1020" s="99" t="str">
        <f>IFERROR(_xlfn.XLOOKUP($G1020,通讯通路门店!$S$4:$S$993933,通讯通路门店!$B$4:$B$993933,0,0),"")</f>
        <v>昌江黎族自治县</v>
      </c>
      <c r="C1020" s="99" t="str">
        <f>IFERROR(_xlfn.XLOOKUP($G1020,通讯通路门店!$S$4:$S$993933,通讯通路门店!$C$4:$C$993933,0,0),"")</f>
        <v>昌江黎族自治县</v>
      </c>
      <c r="D1020" s="99" t="str">
        <f>IFERROR(_xlfn.XLOOKUP($G1020,通讯通路门店!$S$4:$S$993933,通讯通路门店!$D$4:$D$993933,0,0),"")</f>
        <v>叉河镇</v>
      </c>
      <c r="E1020" s="83"/>
      <c r="F1020" s="83"/>
      <c r="G1020" s="101"/>
      <c r="H1020" s="102">
        <f>IFERROR(_xlfn.XLOOKUP($G1020,通讯通路门店!$S$4:$S$993933,通讯通路门店!$R$4:$R$993933,0,0),"")</f>
        <v>0</v>
      </c>
      <c r="I1020" s="83"/>
      <c r="J1020" s="83"/>
      <c r="K1020" s="83"/>
      <c r="L1020" s="83"/>
      <c r="M1020" s="83"/>
      <c r="N1020" s="83"/>
      <c r="O1020" s="83"/>
      <c r="P1020" s="83"/>
      <c r="Q1020" s="83"/>
      <c r="R1020" s="83"/>
      <c r="S1020" s="83"/>
      <c r="T1020" s="83"/>
      <c r="U1020" s="99">
        <f>COUNTIF(通讯通路门店!$S:$S,$G1020)</f>
        <v>0</v>
      </c>
      <c r="V1020" s="99">
        <f>COUNTIFS(通讯通路门店!$S:$S,$G1020,通讯通路门店!$J:$J,"综合卖场")</f>
        <v>0</v>
      </c>
      <c r="W1020" s="99">
        <f>SUMIFS(通讯通路门店!$AJ:$AJ,通讯通路门店!$S:$S,通讯客户沙盘!$G1020)</f>
        <v>0</v>
      </c>
      <c r="X1020" s="99">
        <f t="shared" si="75"/>
        <v>0</v>
      </c>
      <c r="Y1020" s="99">
        <f>COUNTIFS(通讯通路门店!$S:$S,$G1020,通讯通路门店!$J:$J,"荣耀体验店")+COUNTIFS(通讯通路门店!$S:$S,$G1020,通讯通路门店!$J:$J,"荣耀授权专卖店")</f>
        <v>0</v>
      </c>
      <c r="Z1020" s="99">
        <f>COUNTIFS(通讯通路门店!$S:$S,$G1020,通讯通路门店!$J:$J,"VIVO体验店")</f>
        <v>0</v>
      </c>
      <c r="AA1020" s="99">
        <f>COUNTIFS(通讯通路门店!$S:$S,$G1020,通讯通路门店!$J:$J,"OPPO体验店")</f>
        <v>0</v>
      </c>
      <c r="AB1020" s="99">
        <f>COUNTIFS(通讯通路门店!$S:$S,$G1020,通讯通路门店!$J:$J,"华为授权体验店")+COUNTIFS(通讯通路门店!$S:$S,$G1020,通讯通路门店!$J:$J,"华为堡垒店")</f>
        <v>0</v>
      </c>
      <c r="AC1020" s="99">
        <f>COUNTIFS(通讯通路门店!$S:$S,$G1020,通讯通路门店!$J:$J,"小米体验店")</f>
        <v>0</v>
      </c>
      <c r="AD1020" s="99">
        <f>COUNTIFS(通讯通路门店!$S:$S,$G1020,通讯通路门店!$J:$J,"苹果体验店")</f>
        <v>0</v>
      </c>
      <c r="AE1020" s="99">
        <f>COUNTIFS(通讯通路门店!$S:$S,$G1020,通讯通路门店!$J:$J,"其他品牌专卖店")</f>
        <v>0</v>
      </c>
      <c r="AF1020" s="99">
        <f>SUMIFS(通讯通路门店!$BI:$BI,通讯通路门店!$S:$S,$G1020)</f>
        <v>0</v>
      </c>
      <c r="AG1020" s="99">
        <f>SUMIFS(通讯通路门店!$BH:$BH,通讯通路门店!$S:$S,$G1020)</f>
        <v>0</v>
      </c>
      <c r="AH1020" s="99">
        <f t="shared" si="76"/>
        <v>0</v>
      </c>
      <c r="AI1020" s="99">
        <f>SUMIFS(通讯通路门店!$BB:$BB,通讯通路门店!$S:$S,$G1020)</f>
        <v>0</v>
      </c>
      <c r="AJ1020" s="99">
        <f>SUMIFS(通讯通路门店!$BE:$BE,通讯通路门店!$S:$S,$G1020)</f>
        <v>0</v>
      </c>
      <c r="AK1020" s="99">
        <f>SUMIFS(通讯通路门店!$BG:$BG,通讯通路门店!$S:$S,$G1020)</f>
        <v>0</v>
      </c>
      <c r="AL1020" s="99">
        <f>SUMIFS(通讯通路门店!$BC:$BC,通讯通路门店!$S:$S,$G1020)</f>
        <v>0</v>
      </c>
      <c r="AM1020" s="99">
        <f>SUMIFS(通讯通路门店!$BD:$BD,通讯通路门店!$S:$S,$G1020)</f>
        <v>0</v>
      </c>
      <c r="AN1020" s="99">
        <f>SUMIFS(通讯通路门店!$BF:$BF,通讯通路门店!$S:$S,$G1020)</f>
        <v>0</v>
      </c>
      <c r="AO1020" s="99">
        <f t="shared" si="77"/>
        <v>0</v>
      </c>
      <c r="AP1020" s="99">
        <f>SUMIFS(通讯通路门店!$K:$K,通讯通路门店!$S:$S,$G1020)</f>
        <v>0</v>
      </c>
      <c r="AQ1020" s="83"/>
      <c r="AR1020" s="99">
        <f>SUMIFS(通讯通路门店!$T:$T,通讯通路门店!$S:$S,$G1020)</f>
        <v>0</v>
      </c>
      <c r="AS1020" s="99">
        <f>SUMIFS(通讯通路门店!$U:$U,通讯通路门店!$S:$S,$G1020)</f>
        <v>0</v>
      </c>
      <c r="AT1020" s="99">
        <f>SUMIFS(通讯通路门店!$V:$V,通讯通路门店!$S:$S,$G1020)</f>
        <v>0</v>
      </c>
      <c r="AU1020" s="99">
        <f>SUMIFS(通讯通路门店!$W:$W,通讯通路门店!$S:$S,$G1020)</f>
        <v>0</v>
      </c>
      <c r="AV1020" s="99">
        <f>SUMIFS(通讯通路门店!$Z:$Z,通讯通路门店!$S:$S,$G1020)</f>
        <v>0</v>
      </c>
      <c r="AW1020" s="99">
        <f>SUMIFS(通讯通路门店!$AB:$AB,通讯通路门店!$S:$S,$G1020)</f>
        <v>0</v>
      </c>
      <c r="AX1020" s="99">
        <f>SUMIFS(通讯通路门店!$X:$X,通讯通路门店!$S:$S,$G1020)</f>
        <v>0</v>
      </c>
      <c r="AY1020" s="99">
        <f>SUMIFS(通讯通路门店!$Y:$Y,通讯通路门店!$S:$S,$G1020)</f>
        <v>0</v>
      </c>
      <c r="AZ1020" s="99">
        <f>SUMIFS(通讯通路门店!$AA:$AA,通讯通路门店!$S:$S,$G1020)</f>
        <v>0</v>
      </c>
      <c r="BA1020" s="99">
        <f t="shared" si="78"/>
        <v>0</v>
      </c>
      <c r="BB1020" s="99">
        <f t="shared" si="79"/>
        <v>0</v>
      </c>
      <c r="BC1020" s="99">
        <f>SUMIFS(通讯通路门店!$W:$W,通讯通路门店!$S:$S,$G1020,通讯通路门店!$J:$J,"荣耀体验店")+SUMIFS(通讯通路门店!$W:$W,通讯通路门店!$S:$S,$G1020,通讯通路门店!$J:$J,"荣耀授权专卖店")</f>
        <v>0</v>
      </c>
      <c r="BD1020" s="99">
        <f>SUMIFS(通讯通路门店!$Z:$Z,通讯通路门店!$S:$S,$G1020,通讯通路门店!$J:$J,"VIVO体验店")</f>
        <v>0</v>
      </c>
      <c r="BE1020" s="99">
        <f>SUMIFS(通讯通路门店!$AB:$AB,通讯通路门店!$S:$S,$G1020,通讯通路门店!$J:$J,"OPPO体验店")</f>
        <v>0</v>
      </c>
      <c r="BF1020" s="99">
        <f>SUMIFS(通讯通路门店!$X:$X,通讯通路门店!$S:$S,$G1020,通讯通路门店!$J:$J,"华为授权体验店")+SUMIFS(通讯通路门店!$AA:$AA,通讯通路门店!$S:$S,$G1020,通讯通路门店!$J:$J,"华为堡垒店")</f>
        <v>0</v>
      </c>
      <c r="BG1020" s="99">
        <f>SUMIFS(通讯通路门店!$Y:$Y,通讯通路门店!$S:$S,$G1020,通讯通路门店!$J:$J,"小米体验店")</f>
        <v>0</v>
      </c>
      <c r="BH1020" s="99">
        <f>SUMIFS(通讯通路门店!$AA:$AA,通讯通路门店!$S:$S,$G1020,通讯通路门店!$J:$J,"苹果体验店")</f>
        <v>0</v>
      </c>
      <c r="BI1020" s="99">
        <f>SUMIFS(通讯通路门店!$K:$K,通讯通路门店!$S:$S,$G1020,通讯通路门店!$J:$J,"其他品牌专卖店")</f>
        <v>0</v>
      </c>
      <c r="BJ1020" s="99">
        <f>SUMIFS(通讯通路门店!$AC:$AC,通讯通路门店!$S:$S,$G1020)</f>
        <v>0</v>
      </c>
      <c r="BK1020" s="99">
        <f>SUMIFS(通讯通路门店!$AD:$AD,通讯通路门店!$S:$S,$G1020)</f>
        <v>0</v>
      </c>
      <c r="BL1020" s="99">
        <f>SUMIFS(通讯通路门店!$AE:$AE,通讯通路门店!$S:$S,$G1020)</f>
        <v>0</v>
      </c>
      <c r="BM1020" s="99">
        <f>SUMIFS(通讯通路门店!$AF:$AF,通讯通路门店!$S:$S,$G1020)</f>
        <v>0</v>
      </c>
      <c r="BN1020" s="99">
        <f>SUMIFS(通讯通路门店!$AG:$AG,通讯通路门店!$S:$S,$G1020)</f>
        <v>0</v>
      </c>
      <c r="BO1020" s="99">
        <f>SUMIFS(通讯通路门店!$AH:$AH,通讯通路门店!$S:$S,$G1020)</f>
        <v>0</v>
      </c>
      <c r="BP1020" s="99">
        <f>SUMIFS(通讯通路门店!$AI:$AI,通讯通路门店!$S:$S,$G1020)</f>
        <v>0</v>
      </c>
      <c r="BQ1020" s="83"/>
    </row>
    <row r="1021" spans="1:69">
      <c r="A1021" s="99" t="str">
        <f>IFERROR(_xlfn.XLOOKUP($G1021,通讯通路门店!$S$4:$S$993933,通讯通路门店!$A$4:$A$993933,0,0),"")</f>
        <v>海南省</v>
      </c>
      <c r="B1021" s="99" t="str">
        <f>IFERROR(_xlfn.XLOOKUP($G1021,通讯通路门店!$S$4:$S$993933,通讯通路门店!$B$4:$B$993933,0,0),"")</f>
        <v>昌江黎族自治县</v>
      </c>
      <c r="C1021" s="99" t="str">
        <f>IFERROR(_xlfn.XLOOKUP($G1021,通讯通路门店!$S$4:$S$993933,通讯通路门店!$C$4:$C$993933,0,0),"")</f>
        <v>昌江黎族自治县</v>
      </c>
      <c r="D1021" s="99" t="str">
        <f>IFERROR(_xlfn.XLOOKUP($G1021,通讯通路门店!$S$4:$S$993933,通讯通路门店!$D$4:$D$993933,0,0),"")</f>
        <v>叉河镇</v>
      </c>
      <c r="E1021" s="83"/>
      <c r="F1021" s="83"/>
      <c r="G1021" s="101"/>
      <c r="H1021" s="102">
        <f>IFERROR(_xlfn.XLOOKUP($G1021,通讯通路门店!$S$4:$S$993933,通讯通路门店!$R$4:$R$993933,0,0),"")</f>
        <v>0</v>
      </c>
      <c r="I1021" s="83"/>
      <c r="J1021" s="83"/>
      <c r="K1021" s="83"/>
      <c r="L1021" s="83"/>
      <c r="M1021" s="83"/>
      <c r="N1021" s="83"/>
      <c r="O1021" s="83"/>
      <c r="P1021" s="83"/>
      <c r="Q1021" s="83"/>
      <c r="R1021" s="83"/>
      <c r="S1021" s="83"/>
      <c r="T1021" s="83"/>
      <c r="U1021" s="99">
        <f>COUNTIF(通讯通路门店!$S:$S,$G1021)</f>
        <v>0</v>
      </c>
      <c r="V1021" s="99">
        <f>COUNTIFS(通讯通路门店!$S:$S,$G1021,通讯通路门店!$J:$J,"综合卖场")</f>
        <v>0</v>
      </c>
      <c r="W1021" s="99">
        <f>SUMIFS(通讯通路门店!$AJ:$AJ,通讯通路门店!$S:$S,通讯客户沙盘!$G1021)</f>
        <v>0</v>
      </c>
      <c r="X1021" s="99">
        <f t="shared" si="75"/>
        <v>0</v>
      </c>
      <c r="Y1021" s="99">
        <f>COUNTIFS(通讯通路门店!$S:$S,$G1021,通讯通路门店!$J:$J,"荣耀体验店")+COUNTIFS(通讯通路门店!$S:$S,$G1021,通讯通路门店!$J:$J,"荣耀授权专卖店")</f>
        <v>0</v>
      </c>
      <c r="Z1021" s="99">
        <f>COUNTIFS(通讯通路门店!$S:$S,$G1021,通讯通路门店!$J:$J,"VIVO体验店")</f>
        <v>0</v>
      </c>
      <c r="AA1021" s="99">
        <f>COUNTIFS(通讯通路门店!$S:$S,$G1021,通讯通路门店!$J:$J,"OPPO体验店")</f>
        <v>0</v>
      </c>
      <c r="AB1021" s="99">
        <f>COUNTIFS(通讯通路门店!$S:$S,$G1021,通讯通路门店!$J:$J,"华为授权体验店")+COUNTIFS(通讯通路门店!$S:$S,$G1021,通讯通路门店!$J:$J,"华为堡垒店")</f>
        <v>0</v>
      </c>
      <c r="AC1021" s="99">
        <f>COUNTIFS(通讯通路门店!$S:$S,$G1021,通讯通路门店!$J:$J,"小米体验店")</f>
        <v>0</v>
      </c>
      <c r="AD1021" s="99">
        <f>COUNTIFS(通讯通路门店!$S:$S,$G1021,通讯通路门店!$J:$J,"苹果体验店")</f>
        <v>0</v>
      </c>
      <c r="AE1021" s="99">
        <f>COUNTIFS(通讯通路门店!$S:$S,$G1021,通讯通路门店!$J:$J,"其他品牌专卖店")</f>
        <v>0</v>
      </c>
      <c r="AF1021" s="99">
        <f>SUMIFS(通讯通路门店!$BI:$BI,通讯通路门店!$S:$S,$G1021)</f>
        <v>0</v>
      </c>
      <c r="AG1021" s="99">
        <f>SUMIFS(通讯通路门店!$BH:$BH,通讯通路门店!$S:$S,$G1021)</f>
        <v>0</v>
      </c>
      <c r="AH1021" s="99">
        <f t="shared" si="76"/>
        <v>0</v>
      </c>
      <c r="AI1021" s="99">
        <f>SUMIFS(通讯通路门店!$BB:$BB,通讯通路门店!$S:$S,$G1021)</f>
        <v>0</v>
      </c>
      <c r="AJ1021" s="99">
        <f>SUMIFS(通讯通路门店!$BE:$BE,通讯通路门店!$S:$S,$G1021)</f>
        <v>0</v>
      </c>
      <c r="AK1021" s="99">
        <f>SUMIFS(通讯通路门店!$BG:$BG,通讯通路门店!$S:$S,$G1021)</f>
        <v>0</v>
      </c>
      <c r="AL1021" s="99">
        <f>SUMIFS(通讯通路门店!$BC:$BC,通讯通路门店!$S:$S,$G1021)</f>
        <v>0</v>
      </c>
      <c r="AM1021" s="99">
        <f>SUMIFS(通讯通路门店!$BD:$BD,通讯通路门店!$S:$S,$G1021)</f>
        <v>0</v>
      </c>
      <c r="AN1021" s="99">
        <f>SUMIFS(通讯通路门店!$BF:$BF,通讯通路门店!$S:$S,$G1021)</f>
        <v>0</v>
      </c>
      <c r="AO1021" s="99">
        <f t="shared" si="77"/>
        <v>0</v>
      </c>
      <c r="AP1021" s="99">
        <f>SUMIFS(通讯通路门店!$K:$K,通讯通路门店!$S:$S,$G1021)</f>
        <v>0</v>
      </c>
      <c r="AQ1021" s="83"/>
      <c r="AR1021" s="99">
        <f>SUMIFS(通讯通路门店!$T:$T,通讯通路门店!$S:$S,$G1021)</f>
        <v>0</v>
      </c>
      <c r="AS1021" s="99">
        <f>SUMIFS(通讯通路门店!$U:$U,通讯通路门店!$S:$S,$G1021)</f>
        <v>0</v>
      </c>
      <c r="AT1021" s="99">
        <f>SUMIFS(通讯通路门店!$V:$V,通讯通路门店!$S:$S,$G1021)</f>
        <v>0</v>
      </c>
      <c r="AU1021" s="99">
        <f>SUMIFS(通讯通路门店!$W:$W,通讯通路门店!$S:$S,$G1021)</f>
        <v>0</v>
      </c>
      <c r="AV1021" s="99">
        <f>SUMIFS(通讯通路门店!$Z:$Z,通讯通路门店!$S:$S,$G1021)</f>
        <v>0</v>
      </c>
      <c r="AW1021" s="99">
        <f>SUMIFS(通讯通路门店!$AB:$AB,通讯通路门店!$S:$S,$G1021)</f>
        <v>0</v>
      </c>
      <c r="AX1021" s="99">
        <f>SUMIFS(通讯通路门店!$X:$X,通讯通路门店!$S:$S,$G1021)</f>
        <v>0</v>
      </c>
      <c r="AY1021" s="99">
        <f>SUMIFS(通讯通路门店!$Y:$Y,通讯通路门店!$S:$S,$G1021)</f>
        <v>0</v>
      </c>
      <c r="AZ1021" s="99">
        <f>SUMIFS(通讯通路门店!$AA:$AA,通讯通路门店!$S:$S,$G1021)</f>
        <v>0</v>
      </c>
      <c r="BA1021" s="99">
        <f t="shared" si="78"/>
        <v>0</v>
      </c>
      <c r="BB1021" s="99">
        <f t="shared" si="79"/>
        <v>0</v>
      </c>
      <c r="BC1021" s="99">
        <f>SUMIFS(通讯通路门店!$W:$W,通讯通路门店!$S:$S,$G1021,通讯通路门店!$J:$J,"荣耀体验店")+SUMIFS(通讯通路门店!$W:$W,通讯通路门店!$S:$S,$G1021,通讯通路门店!$J:$J,"荣耀授权专卖店")</f>
        <v>0</v>
      </c>
      <c r="BD1021" s="99">
        <f>SUMIFS(通讯通路门店!$Z:$Z,通讯通路门店!$S:$S,$G1021,通讯通路门店!$J:$J,"VIVO体验店")</f>
        <v>0</v>
      </c>
      <c r="BE1021" s="99">
        <f>SUMIFS(通讯通路门店!$AB:$AB,通讯通路门店!$S:$S,$G1021,通讯通路门店!$J:$J,"OPPO体验店")</f>
        <v>0</v>
      </c>
      <c r="BF1021" s="99">
        <f>SUMIFS(通讯通路门店!$X:$X,通讯通路门店!$S:$S,$G1021,通讯通路门店!$J:$J,"华为授权体验店")+SUMIFS(通讯通路门店!$AA:$AA,通讯通路门店!$S:$S,$G1021,通讯通路门店!$J:$J,"华为堡垒店")</f>
        <v>0</v>
      </c>
      <c r="BG1021" s="99">
        <f>SUMIFS(通讯通路门店!$Y:$Y,通讯通路门店!$S:$S,$G1021,通讯通路门店!$J:$J,"小米体验店")</f>
        <v>0</v>
      </c>
      <c r="BH1021" s="99">
        <f>SUMIFS(通讯通路门店!$AA:$AA,通讯通路门店!$S:$S,$G1021,通讯通路门店!$J:$J,"苹果体验店")</f>
        <v>0</v>
      </c>
      <c r="BI1021" s="99">
        <f>SUMIFS(通讯通路门店!$K:$K,通讯通路门店!$S:$S,$G1021,通讯通路门店!$J:$J,"其他品牌专卖店")</f>
        <v>0</v>
      </c>
      <c r="BJ1021" s="99">
        <f>SUMIFS(通讯通路门店!$AC:$AC,通讯通路门店!$S:$S,$G1021)</f>
        <v>0</v>
      </c>
      <c r="BK1021" s="99">
        <f>SUMIFS(通讯通路门店!$AD:$AD,通讯通路门店!$S:$S,$G1021)</f>
        <v>0</v>
      </c>
      <c r="BL1021" s="99">
        <f>SUMIFS(通讯通路门店!$AE:$AE,通讯通路门店!$S:$S,$G1021)</f>
        <v>0</v>
      </c>
      <c r="BM1021" s="99">
        <f>SUMIFS(通讯通路门店!$AF:$AF,通讯通路门店!$S:$S,$G1021)</f>
        <v>0</v>
      </c>
      <c r="BN1021" s="99">
        <f>SUMIFS(通讯通路门店!$AG:$AG,通讯通路门店!$S:$S,$G1021)</f>
        <v>0</v>
      </c>
      <c r="BO1021" s="99">
        <f>SUMIFS(通讯通路门店!$AH:$AH,通讯通路门店!$S:$S,$G1021)</f>
        <v>0</v>
      </c>
      <c r="BP1021" s="99">
        <f>SUMIFS(通讯通路门店!$AI:$AI,通讯通路门店!$S:$S,$G1021)</f>
        <v>0</v>
      </c>
      <c r="BQ1021" s="83"/>
    </row>
    <row r="1022" spans="1:69">
      <c r="A1022" s="99" t="str">
        <f>IFERROR(_xlfn.XLOOKUP($G1022,通讯通路门店!$S$4:$S$993933,通讯通路门店!$A$4:$A$993933,0,0),"")</f>
        <v>海南省</v>
      </c>
      <c r="B1022" s="99" t="str">
        <f>IFERROR(_xlfn.XLOOKUP($G1022,通讯通路门店!$S$4:$S$993933,通讯通路门店!$B$4:$B$993933,0,0),"")</f>
        <v>昌江黎族自治县</v>
      </c>
      <c r="C1022" s="99" t="str">
        <f>IFERROR(_xlfn.XLOOKUP($G1022,通讯通路门店!$S$4:$S$993933,通讯通路门店!$C$4:$C$993933,0,0),"")</f>
        <v>昌江黎族自治县</v>
      </c>
      <c r="D1022" s="99" t="str">
        <f>IFERROR(_xlfn.XLOOKUP($G1022,通讯通路门店!$S$4:$S$993933,通讯通路门店!$D$4:$D$993933,0,0),"")</f>
        <v>叉河镇</v>
      </c>
      <c r="E1022" s="83"/>
      <c r="F1022" s="83"/>
      <c r="G1022" s="101"/>
      <c r="H1022" s="102">
        <f>IFERROR(_xlfn.XLOOKUP($G1022,通讯通路门店!$S$4:$S$993933,通讯通路门店!$R$4:$R$993933,0,0),"")</f>
        <v>0</v>
      </c>
      <c r="I1022" s="83"/>
      <c r="J1022" s="83"/>
      <c r="K1022" s="83"/>
      <c r="L1022" s="83"/>
      <c r="M1022" s="83"/>
      <c r="N1022" s="83"/>
      <c r="O1022" s="83"/>
      <c r="P1022" s="83"/>
      <c r="Q1022" s="83"/>
      <c r="R1022" s="83"/>
      <c r="S1022" s="83"/>
      <c r="T1022" s="83"/>
      <c r="U1022" s="99">
        <f>COUNTIF(通讯通路门店!$S:$S,$G1022)</f>
        <v>0</v>
      </c>
      <c r="V1022" s="99">
        <f>COUNTIFS(通讯通路门店!$S:$S,$G1022,通讯通路门店!$J:$J,"综合卖场")</f>
        <v>0</v>
      </c>
      <c r="W1022" s="99">
        <f>SUMIFS(通讯通路门店!$AJ:$AJ,通讯通路门店!$S:$S,通讯客户沙盘!$G1022)</f>
        <v>0</v>
      </c>
      <c r="X1022" s="99">
        <f t="shared" si="75"/>
        <v>0</v>
      </c>
      <c r="Y1022" s="99">
        <f>COUNTIFS(通讯通路门店!$S:$S,$G1022,通讯通路门店!$J:$J,"荣耀体验店")+COUNTIFS(通讯通路门店!$S:$S,$G1022,通讯通路门店!$J:$J,"荣耀授权专卖店")</f>
        <v>0</v>
      </c>
      <c r="Z1022" s="99">
        <f>COUNTIFS(通讯通路门店!$S:$S,$G1022,通讯通路门店!$J:$J,"VIVO体验店")</f>
        <v>0</v>
      </c>
      <c r="AA1022" s="99">
        <f>COUNTIFS(通讯通路门店!$S:$S,$G1022,通讯通路门店!$J:$J,"OPPO体验店")</f>
        <v>0</v>
      </c>
      <c r="AB1022" s="99">
        <f>COUNTIFS(通讯通路门店!$S:$S,$G1022,通讯通路门店!$J:$J,"华为授权体验店")+COUNTIFS(通讯通路门店!$S:$S,$G1022,通讯通路门店!$J:$J,"华为堡垒店")</f>
        <v>0</v>
      </c>
      <c r="AC1022" s="99">
        <f>COUNTIFS(通讯通路门店!$S:$S,$G1022,通讯通路门店!$J:$J,"小米体验店")</f>
        <v>0</v>
      </c>
      <c r="AD1022" s="99">
        <f>COUNTIFS(通讯通路门店!$S:$S,$G1022,通讯通路门店!$J:$J,"苹果体验店")</f>
        <v>0</v>
      </c>
      <c r="AE1022" s="99">
        <f>COUNTIFS(通讯通路门店!$S:$S,$G1022,通讯通路门店!$J:$J,"其他品牌专卖店")</f>
        <v>0</v>
      </c>
      <c r="AF1022" s="99">
        <f>SUMIFS(通讯通路门店!$BI:$BI,通讯通路门店!$S:$S,$G1022)</f>
        <v>0</v>
      </c>
      <c r="AG1022" s="99">
        <f>SUMIFS(通讯通路门店!$BH:$BH,通讯通路门店!$S:$S,$G1022)</f>
        <v>0</v>
      </c>
      <c r="AH1022" s="99">
        <f t="shared" si="76"/>
        <v>0</v>
      </c>
      <c r="AI1022" s="99">
        <f>SUMIFS(通讯通路门店!$BB:$BB,通讯通路门店!$S:$S,$G1022)</f>
        <v>0</v>
      </c>
      <c r="AJ1022" s="99">
        <f>SUMIFS(通讯通路门店!$BE:$BE,通讯通路门店!$S:$S,$G1022)</f>
        <v>0</v>
      </c>
      <c r="AK1022" s="99">
        <f>SUMIFS(通讯通路门店!$BG:$BG,通讯通路门店!$S:$S,$G1022)</f>
        <v>0</v>
      </c>
      <c r="AL1022" s="99">
        <f>SUMIFS(通讯通路门店!$BC:$BC,通讯通路门店!$S:$S,$G1022)</f>
        <v>0</v>
      </c>
      <c r="AM1022" s="99">
        <f>SUMIFS(通讯通路门店!$BD:$BD,通讯通路门店!$S:$S,$G1022)</f>
        <v>0</v>
      </c>
      <c r="AN1022" s="99">
        <f>SUMIFS(通讯通路门店!$BF:$BF,通讯通路门店!$S:$S,$G1022)</f>
        <v>0</v>
      </c>
      <c r="AO1022" s="99">
        <f t="shared" si="77"/>
        <v>0</v>
      </c>
      <c r="AP1022" s="99">
        <f>SUMIFS(通讯通路门店!$K:$K,通讯通路门店!$S:$S,$G1022)</f>
        <v>0</v>
      </c>
      <c r="AQ1022" s="83"/>
      <c r="AR1022" s="99">
        <f>SUMIFS(通讯通路门店!$T:$T,通讯通路门店!$S:$S,$G1022)</f>
        <v>0</v>
      </c>
      <c r="AS1022" s="99">
        <f>SUMIFS(通讯通路门店!$U:$U,通讯通路门店!$S:$S,$G1022)</f>
        <v>0</v>
      </c>
      <c r="AT1022" s="99">
        <f>SUMIFS(通讯通路门店!$V:$V,通讯通路门店!$S:$S,$G1022)</f>
        <v>0</v>
      </c>
      <c r="AU1022" s="99">
        <f>SUMIFS(通讯通路门店!$W:$W,通讯通路门店!$S:$S,$G1022)</f>
        <v>0</v>
      </c>
      <c r="AV1022" s="99">
        <f>SUMIFS(通讯通路门店!$Z:$Z,通讯通路门店!$S:$S,$G1022)</f>
        <v>0</v>
      </c>
      <c r="AW1022" s="99">
        <f>SUMIFS(通讯通路门店!$AB:$AB,通讯通路门店!$S:$S,$G1022)</f>
        <v>0</v>
      </c>
      <c r="AX1022" s="99">
        <f>SUMIFS(通讯通路门店!$X:$X,通讯通路门店!$S:$S,$G1022)</f>
        <v>0</v>
      </c>
      <c r="AY1022" s="99">
        <f>SUMIFS(通讯通路门店!$Y:$Y,通讯通路门店!$S:$S,$G1022)</f>
        <v>0</v>
      </c>
      <c r="AZ1022" s="99">
        <f>SUMIFS(通讯通路门店!$AA:$AA,通讯通路门店!$S:$S,$G1022)</f>
        <v>0</v>
      </c>
      <c r="BA1022" s="99">
        <f t="shared" si="78"/>
        <v>0</v>
      </c>
      <c r="BB1022" s="99">
        <f t="shared" si="79"/>
        <v>0</v>
      </c>
      <c r="BC1022" s="99">
        <f>SUMIFS(通讯通路门店!$W:$W,通讯通路门店!$S:$S,$G1022,通讯通路门店!$J:$J,"荣耀体验店")+SUMIFS(通讯通路门店!$W:$W,通讯通路门店!$S:$S,$G1022,通讯通路门店!$J:$J,"荣耀授权专卖店")</f>
        <v>0</v>
      </c>
      <c r="BD1022" s="99">
        <f>SUMIFS(通讯通路门店!$Z:$Z,通讯通路门店!$S:$S,$G1022,通讯通路门店!$J:$J,"VIVO体验店")</f>
        <v>0</v>
      </c>
      <c r="BE1022" s="99">
        <f>SUMIFS(通讯通路门店!$AB:$AB,通讯通路门店!$S:$S,$G1022,通讯通路门店!$J:$J,"OPPO体验店")</f>
        <v>0</v>
      </c>
      <c r="BF1022" s="99">
        <f>SUMIFS(通讯通路门店!$X:$X,通讯通路门店!$S:$S,$G1022,通讯通路门店!$J:$J,"华为授权体验店")+SUMIFS(通讯通路门店!$AA:$AA,通讯通路门店!$S:$S,$G1022,通讯通路门店!$J:$J,"华为堡垒店")</f>
        <v>0</v>
      </c>
      <c r="BG1022" s="99">
        <f>SUMIFS(通讯通路门店!$Y:$Y,通讯通路门店!$S:$S,$G1022,通讯通路门店!$J:$J,"小米体验店")</f>
        <v>0</v>
      </c>
      <c r="BH1022" s="99">
        <f>SUMIFS(通讯通路门店!$AA:$AA,通讯通路门店!$S:$S,$G1022,通讯通路门店!$J:$J,"苹果体验店")</f>
        <v>0</v>
      </c>
      <c r="BI1022" s="99">
        <f>SUMIFS(通讯通路门店!$K:$K,通讯通路门店!$S:$S,$G1022,通讯通路门店!$J:$J,"其他品牌专卖店")</f>
        <v>0</v>
      </c>
      <c r="BJ1022" s="99">
        <f>SUMIFS(通讯通路门店!$AC:$AC,通讯通路门店!$S:$S,$G1022)</f>
        <v>0</v>
      </c>
      <c r="BK1022" s="99">
        <f>SUMIFS(通讯通路门店!$AD:$AD,通讯通路门店!$S:$S,$G1022)</f>
        <v>0</v>
      </c>
      <c r="BL1022" s="99">
        <f>SUMIFS(通讯通路门店!$AE:$AE,通讯通路门店!$S:$S,$G1022)</f>
        <v>0</v>
      </c>
      <c r="BM1022" s="99">
        <f>SUMIFS(通讯通路门店!$AF:$AF,通讯通路门店!$S:$S,$G1022)</f>
        <v>0</v>
      </c>
      <c r="BN1022" s="99">
        <f>SUMIFS(通讯通路门店!$AG:$AG,通讯通路门店!$S:$S,$G1022)</f>
        <v>0</v>
      </c>
      <c r="BO1022" s="99">
        <f>SUMIFS(通讯通路门店!$AH:$AH,通讯通路门店!$S:$S,$G1022)</f>
        <v>0</v>
      </c>
      <c r="BP1022" s="99">
        <f>SUMIFS(通讯通路门店!$AI:$AI,通讯通路门店!$S:$S,$G1022)</f>
        <v>0</v>
      </c>
      <c r="BQ1022" s="83"/>
    </row>
    <row r="1023" spans="1:69">
      <c r="A1023" s="99" t="str">
        <f>IFERROR(_xlfn.XLOOKUP($G1023,通讯通路门店!$S$4:$S$993933,通讯通路门店!$A$4:$A$993933,0,0),"")</f>
        <v>海南省</v>
      </c>
      <c r="B1023" s="99" t="str">
        <f>IFERROR(_xlfn.XLOOKUP($G1023,通讯通路门店!$S$4:$S$993933,通讯通路门店!$B$4:$B$993933,0,0),"")</f>
        <v>昌江黎族自治县</v>
      </c>
      <c r="C1023" s="99" t="str">
        <f>IFERROR(_xlfn.XLOOKUP($G1023,通讯通路门店!$S$4:$S$993933,通讯通路门店!$C$4:$C$993933,0,0),"")</f>
        <v>昌江黎族自治县</v>
      </c>
      <c r="D1023" s="99" t="str">
        <f>IFERROR(_xlfn.XLOOKUP($G1023,通讯通路门店!$S$4:$S$993933,通讯通路门店!$D$4:$D$993933,0,0),"")</f>
        <v>叉河镇</v>
      </c>
      <c r="E1023" s="83"/>
      <c r="F1023" s="83"/>
      <c r="G1023" s="101"/>
      <c r="H1023" s="102">
        <f>IFERROR(_xlfn.XLOOKUP($G1023,通讯通路门店!$S$4:$S$993933,通讯通路门店!$R$4:$R$993933,0,0),"")</f>
        <v>0</v>
      </c>
      <c r="I1023" s="83"/>
      <c r="J1023" s="83"/>
      <c r="K1023" s="83"/>
      <c r="L1023" s="83"/>
      <c r="M1023" s="83"/>
      <c r="N1023" s="83"/>
      <c r="O1023" s="83"/>
      <c r="P1023" s="83"/>
      <c r="Q1023" s="83"/>
      <c r="R1023" s="83"/>
      <c r="S1023" s="83"/>
      <c r="T1023" s="83"/>
      <c r="U1023" s="99">
        <f>COUNTIF(通讯通路门店!$S:$S,$G1023)</f>
        <v>0</v>
      </c>
      <c r="V1023" s="99">
        <f>COUNTIFS(通讯通路门店!$S:$S,$G1023,通讯通路门店!$J:$J,"综合卖场")</f>
        <v>0</v>
      </c>
      <c r="W1023" s="99">
        <f>SUMIFS(通讯通路门店!$AJ:$AJ,通讯通路门店!$S:$S,通讯客户沙盘!$G1023)</f>
        <v>0</v>
      </c>
      <c r="X1023" s="99">
        <f t="shared" si="75"/>
        <v>0</v>
      </c>
      <c r="Y1023" s="99">
        <f>COUNTIFS(通讯通路门店!$S:$S,$G1023,通讯通路门店!$J:$J,"荣耀体验店")+COUNTIFS(通讯通路门店!$S:$S,$G1023,通讯通路门店!$J:$J,"荣耀授权专卖店")</f>
        <v>0</v>
      </c>
      <c r="Z1023" s="99">
        <f>COUNTIFS(通讯通路门店!$S:$S,$G1023,通讯通路门店!$J:$J,"VIVO体验店")</f>
        <v>0</v>
      </c>
      <c r="AA1023" s="99">
        <f>COUNTIFS(通讯通路门店!$S:$S,$G1023,通讯通路门店!$J:$J,"OPPO体验店")</f>
        <v>0</v>
      </c>
      <c r="AB1023" s="99">
        <f>COUNTIFS(通讯通路门店!$S:$S,$G1023,通讯通路门店!$J:$J,"华为授权体验店")+COUNTIFS(通讯通路门店!$S:$S,$G1023,通讯通路门店!$J:$J,"华为堡垒店")</f>
        <v>0</v>
      </c>
      <c r="AC1023" s="99">
        <f>COUNTIFS(通讯通路门店!$S:$S,$G1023,通讯通路门店!$J:$J,"小米体验店")</f>
        <v>0</v>
      </c>
      <c r="AD1023" s="99">
        <f>COUNTIFS(通讯通路门店!$S:$S,$G1023,通讯通路门店!$J:$J,"苹果体验店")</f>
        <v>0</v>
      </c>
      <c r="AE1023" s="99">
        <f>COUNTIFS(通讯通路门店!$S:$S,$G1023,通讯通路门店!$J:$J,"其他品牌专卖店")</f>
        <v>0</v>
      </c>
      <c r="AF1023" s="99">
        <f>SUMIFS(通讯通路门店!$BI:$BI,通讯通路门店!$S:$S,$G1023)</f>
        <v>0</v>
      </c>
      <c r="AG1023" s="99">
        <f>SUMIFS(通讯通路门店!$BH:$BH,通讯通路门店!$S:$S,$G1023)</f>
        <v>0</v>
      </c>
      <c r="AH1023" s="99">
        <f t="shared" si="76"/>
        <v>0</v>
      </c>
      <c r="AI1023" s="99">
        <f>SUMIFS(通讯通路门店!$BB:$BB,通讯通路门店!$S:$S,$G1023)</f>
        <v>0</v>
      </c>
      <c r="AJ1023" s="99">
        <f>SUMIFS(通讯通路门店!$BE:$BE,通讯通路门店!$S:$S,$G1023)</f>
        <v>0</v>
      </c>
      <c r="AK1023" s="99">
        <f>SUMIFS(通讯通路门店!$BG:$BG,通讯通路门店!$S:$S,$G1023)</f>
        <v>0</v>
      </c>
      <c r="AL1023" s="99">
        <f>SUMIFS(通讯通路门店!$BC:$BC,通讯通路门店!$S:$S,$G1023)</f>
        <v>0</v>
      </c>
      <c r="AM1023" s="99">
        <f>SUMIFS(通讯通路门店!$BD:$BD,通讯通路门店!$S:$S,$G1023)</f>
        <v>0</v>
      </c>
      <c r="AN1023" s="99">
        <f>SUMIFS(通讯通路门店!$BF:$BF,通讯通路门店!$S:$S,$G1023)</f>
        <v>0</v>
      </c>
      <c r="AO1023" s="99">
        <f t="shared" si="77"/>
        <v>0</v>
      </c>
      <c r="AP1023" s="99">
        <f>SUMIFS(通讯通路门店!$K:$K,通讯通路门店!$S:$S,$G1023)</f>
        <v>0</v>
      </c>
      <c r="AQ1023" s="83"/>
      <c r="AR1023" s="99">
        <f>SUMIFS(通讯通路门店!$T:$T,通讯通路门店!$S:$S,$G1023)</f>
        <v>0</v>
      </c>
      <c r="AS1023" s="99">
        <f>SUMIFS(通讯通路门店!$U:$U,通讯通路门店!$S:$S,$G1023)</f>
        <v>0</v>
      </c>
      <c r="AT1023" s="99">
        <f>SUMIFS(通讯通路门店!$V:$V,通讯通路门店!$S:$S,$G1023)</f>
        <v>0</v>
      </c>
      <c r="AU1023" s="99">
        <f>SUMIFS(通讯通路门店!$W:$W,通讯通路门店!$S:$S,$G1023)</f>
        <v>0</v>
      </c>
      <c r="AV1023" s="99">
        <f>SUMIFS(通讯通路门店!$Z:$Z,通讯通路门店!$S:$S,$G1023)</f>
        <v>0</v>
      </c>
      <c r="AW1023" s="99">
        <f>SUMIFS(通讯通路门店!$AB:$AB,通讯通路门店!$S:$S,$G1023)</f>
        <v>0</v>
      </c>
      <c r="AX1023" s="99">
        <f>SUMIFS(通讯通路门店!$X:$X,通讯通路门店!$S:$S,$G1023)</f>
        <v>0</v>
      </c>
      <c r="AY1023" s="99">
        <f>SUMIFS(通讯通路门店!$Y:$Y,通讯通路门店!$S:$S,$G1023)</f>
        <v>0</v>
      </c>
      <c r="AZ1023" s="99">
        <f>SUMIFS(通讯通路门店!$AA:$AA,通讯通路门店!$S:$S,$G1023)</f>
        <v>0</v>
      </c>
      <c r="BA1023" s="99">
        <f t="shared" si="78"/>
        <v>0</v>
      </c>
      <c r="BB1023" s="99">
        <f t="shared" si="79"/>
        <v>0</v>
      </c>
      <c r="BC1023" s="99">
        <f>SUMIFS(通讯通路门店!$W:$W,通讯通路门店!$S:$S,$G1023,通讯通路门店!$J:$J,"荣耀体验店")+SUMIFS(通讯通路门店!$W:$W,通讯通路门店!$S:$S,$G1023,通讯通路门店!$J:$J,"荣耀授权专卖店")</f>
        <v>0</v>
      </c>
      <c r="BD1023" s="99">
        <f>SUMIFS(通讯通路门店!$Z:$Z,通讯通路门店!$S:$S,$G1023,通讯通路门店!$J:$J,"VIVO体验店")</f>
        <v>0</v>
      </c>
      <c r="BE1023" s="99">
        <f>SUMIFS(通讯通路门店!$AB:$AB,通讯通路门店!$S:$S,$G1023,通讯通路门店!$J:$J,"OPPO体验店")</f>
        <v>0</v>
      </c>
      <c r="BF1023" s="99">
        <f>SUMIFS(通讯通路门店!$X:$X,通讯通路门店!$S:$S,$G1023,通讯通路门店!$J:$J,"华为授权体验店")+SUMIFS(通讯通路门店!$AA:$AA,通讯通路门店!$S:$S,$G1023,通讯通路门店!$J:$J,"华为堡垒店")</f>
        <v>0</v>
      </c>
      <c r="BG1023" s="99">
        <f>SUMIFS(通讯通路门店!$Y:$Y,通讯通路门店!$S:$S,$G1023,通讯通路门店!$J:$J,"小米体验店")</f>
        <v>0</v>
      </c>
      <c r="BH1023" s="99">
        <f>SUMIFS(通讯通路门店!$AA:$AA,通讯通路门店!$S:$S,$G1023,通讯通路门店!$J:$J,"苹果体验店")</f>
        <v>0</v>
      </c>
      <c r="BI1023" s="99">
        <f>SUMIFS(通讯通路门店!$K:$K,通讯通路门店!$S:$S,$G1023,通讯通路门店!$J:$J,"其他品牌专卖店")</f>
        <v>0</v>
      </c>
      <c r="BJ1023" s="99">
        <f>SUMIFS(通讯通路门店!$AC:$AC,通讯通路门店!$S:$S,$G1023)</f>
        <v>0</v>
      </c>
      <c r="BK1023" s="99">
        <f>SUMIFS(通讯通路门店!$AD:$AD,通讯通路门店!$S:$S,$G1023)</f>
        <v>0</v>
      </c>
      <c r="BL1023" s="99">
        <f>SUMIFS(通讯通路门店!$AE:$AE,通讯通路门店!$S:$S,$G1023)</f>
        <v>0</v>
      </c>
      <c r="BM1023" s="99">
        <f>SUMIFS(通讯通路门店!$AF:$AF,通讯通路门店!$S:$S,$G1023)</f>
        <v>0</v>
      </c>
      <c r="BN1023" s="99">
        <f>SUMIFS(通讯通路门店!$AG:$AG,通讯通路门店!$S:$S,$G1023)</f>
        <v>0</v>
      </c>
      <c r="BO1023" s="99">
        <f>SUMIFS(通讯通路门店!$AH:$AH,通讯通路门店!$S:$S,$G1023)</f>
        <v>0</v>
      </c>
      <c r="BP1023" s="99">
        <f>SUMIFS(通讯通路门店!$AI:$AI,通讯通路门店!$S:$S,$G1023)</f>
        <v>0</v>
      </c>
      <c r="BQ1023" s="83"/>
    </row>
    <row r="1024" spans="1:69">
      <c r="A1024" s="99" t="str">
        <f>IFERROR(_xlfn.XLOOKUP($G1024,通讯通路门店!$S$4:$S$993933,通讯通路门店!$A$4:$A$993933,0,0),"")</f>
        <v>海南省</v>
      </c>
      <c r="B1024" s="99" t="str">
        <f>IFERROR(_xlfn.XLOOKUP($G1024,通讯通路门店!$S$4:$S$993933,通讯通路门店!$B$4:$B$993933,0,0),"")</f>
        <v>昌江黎族自治县</v>
      </c>
      <c r="C1024" s="99" t="str">
        <f>IFERROR(_xlfn.XLOOKUP($G1024,通讯通路门店!$S$4:$S$993933,通讯通路门店!$C$4:$C$993933,0,0),"")</f>
        <v>昌江黎族自治县</v>
      </c>
      <c r="D1024" s="99" t="str">
        <f>IFERROR(_xlfn.XLOOKUP($G1024,通讯通路门店!$S$4:$S$993933,通讯通路门店!$D$4:$D$993933,0,0),"")</f>
        <v>叉河镇</v>
      </c>
      <c r="E1024" s="83"/>
      <c r="F1024" s="83"/>
      <c r="G1024" s="101"/>
      <c r="H1024" s="102">
        <f>IFERROR(_xlfn.XLOOKUP($G1024,通讯通路门店!$S$4:$S$993933,通讯通路门店!$R$4:$R$993933,0,0),"")</f>
        <v>0</v>
      </c>
      <c r="I1024" s="83"/>
      <c r="J1024" s="83"/>
      <c r="K1024" s="83"/>
      <c r="L1024" s="83"/>
      <c r="M1024" s="83"/>
      <c r="N1024" s="83"/>
      <c r="O1024" s="83"/>
      <c r="P1024" s="83"/>
      <c r="Q1024" s="83"/>
      <c r="R1024" s="83"/>
      <c r="S1024" s="83"/>
      <c r="T1024" s="83"/>
      <c r="U1024" s="99">
        <f>COUNTIF(通讯通路门店!$S:$S,$G1024)</f>
        <v>0</v>
      </c>
      <c r="V1024" s="99">
        <f>COUNTIFS(通讯通路门店!$S:$S,$G1024,通讯通路门店!$J:$J,"综合卖场")</f>
        <v>0</v>
      </c>
      <c r="W1024" s="99">
        <f>SUMIFS(通讯通路门店!$AJ:$AJ,通讯通路门店!$S:$S,通讯客户沙盘!$G1024)</f>
        <v>0</v>
      </c>
      <c r="X1024" s="99">
        <f t="shared" si="75"/>
        <v>0</v>
      </c>
      <c r="Y1024" s="99">
        <f>COUNTIFS(通讯通路门店!$S:$S,$G1024,通讯通路门店!$J:$J,"荣耀体验店")+COUNTIFS(通讯通路门店!$S:$S,$G1024,通讯通路门店!$J:$J,"荣耀授权专卖店")</f>
        <v>0</v>
      </c>
      <c r="Z1024" s="99">
        <f>COUNTIFS(通讯通路门店!$S:$S,$G1024,通讯通路门店!$J:$J,"VIVO体验店")</f>
        <v>0</v>
      </c>
      <c r="AA1024" s="99">
        <f>COUNTIFS(通讯通路门店!$S:$S,$G1024,通讯通路门店!$J:$J,"OPPO体验店")</f>
        <v>0</v>
      </c>
      <c r="AB1024" s="99">
        <f>COUNTIFS(通讯通路门店!$S:$S,$G1024,通讯通路门店!$J:$J,"华为授权体验店")+COUNTIFS(通讯通路门店!$S:$S,$G1024,通讯通路门店!$J:$J,"华为堡垒店")</f>
        <v>0</v>
      </c>
      <c r="AC1024" s="99">
        <f>COUNTIFS(通讯通路门店!$S:$S,$G1024,通讯通路门店!$J:$J,"小米体验店")</f>
        <v>0</v>
      </c>
      <c r="AD1024" s="99">
        <f>COUNTIFS(通讯通路门店!$S:$S,$G1024,通讯通路门店!$J:$J,"苹果体验店")</f>
        <v>0</v>
      </c>
      <c r="AE1024" s="99">
        <f>COUNTIFS(通讯通路门店!$S:$S,$G1024,通讯通路门店!$J:$J,"其他品牌专卖店")</f>
        <v>0</v>
      </c>
      <c r="AF1024" s="99">
        <f>SUMIFS(通讯通路门店!$BI:$BI,通讯通路门店!$S:$S,$G1024)</f>
        <v>0</v>
      </c>
      <c r="AG1024" s="99">
        <f>SUMIFS(通讯通路门店!$BH:$BH,通讯通路门店!$S:$S,$G1024)</f>
        <v>0</v>
      </c>
      <c r="AH1024" s="99">
        <f t="shared" si="76"/>
        <v>0</v>
      </c>
      <c r="AI1024" s="99">
        <f>SUMIFS(通讯通路门店!$BB:$BB,通讯通路门店!$S:$S,$G1024)</f>
        <v>0</v>
      </c>
      <c r="AJ1024" s="99">
        <f>SUMIFS(通讯通路门店!$BE:$BE,通讯通路门店!$S:$S,$G1024)</f>
        <v>0</v>
      </c>
      <c r="AK1024" s="99">
        <f>SUMIFS(通讯通路门店!$BG:$BG,通讯通路门店!$S:$S,$G1024)</f>
        <v>0</v>
      </c>
      <c r="AL1024" s="99">
        <f>SUMIFS(通讯通路门店!$BC:$BC,通讯通路门店!$S:$S,$G1024)</f>
        <v>0</v>
      </c>
      <c r="AM1024" s="99">
        <f>SUMIFS(通讯通路门店!$BD:$BD,通讯通路门店!$S:$S,$G1024)</f>
        <v>0</v>
      </c>
      <c r="AN1024" s="99">
        <f>SUMIFS(通讯通路门店!$BF:$BF,通讯通路门店!$S:$S,$G1024)</f>
        <v>0</v>
      </c>
      <c r="AO1024" s="99">
        <f t="shared" si="77"/>
        <v>0</v>
      </c>
      <c r="AP1024" s="99">
        <f>SUMIFS(通讯通路门店!$K:$K,通讯通路门店!$S:$S,$G1024)</f>
        <v>0</v>
      </c>
      <c r="AQ1024" s="83"/>
      <c r="AR1024" s="99">
        <f>SUMIFS(通讯通路门店!$T:$T,通讯通路门店!$S:$S,$G1024)</f>
        <v>0</v>
      </c>
      <c r="AS1024" s="99">
        <f>SUMIFS(通讯通路门店!$U:$U,通讯通路门店!$S:$S,$G1024)</f>
        <v>0</v>
      </c>
      <c r="AT1024" s="99">
        <f>SUMIFS(通讯通路门店!$V:$V,通讯通路门店!$S:$S,$G1024)</f>
        <v>0</v>
      </c>
      <c r="AU1024" s="99">
        <f>SUMIFS(通讯通路门店!$W:$W,通讯通路门店!$S:$S,$G1024)</f>
        <v>0</v>
      </c>
      <c r="AV1024" s="99">
        <f>SUMIFS(通讯通路门店!$Z:$Z,通讯通路门店!$S:$S,$G1024)</f>
        <v>0</v>
      </c>
      <c r="AW1024" s="99">
        <f>SUMIFS(通讯通路门店!$AB:$AB,通讯通路门店!$S:$S,$G1024)</f>
        <v>0</v>
      </c>
      <c r="AX1024" s="99">
        <f>SUMIFS(通讯通路门店!$X:$X,通讯通路门店!$S:$S,$G1024)</f>
        <v>0</v>
      </c>
      <c r="AY1024" s="99">
        <f>SUMIFS(通讯通路门店!$Y:$Y,通讯通路门店!$S:$S,$G1024)</f>
        <v>0</v>
      </c>
      <c r="AZ1024" s="99">
        <f>SUMIFS(通讯通路门店!$AA:$AA,通讯通路门店!$S:$S,$G1024)</f>
        <v>0</v>
      </c>
      <c r="BA1024" s="99">
        <f t="shared" si="78"/>
        <v>0</v>
      </c>
      <c r="BB1024" s="99">
        <f t="shared" si="79"/>
        <v>0</v>
      </c>
      <c r="BC1024" s="99">
        <f>SUMIFS(通讯通路门店!$W:$W,通讯通路门店!$S:$S,$G1024,通讯通路门店!$J:$J,"荣耀体验店")+SUMIFS(通讯通路门店!$W:$W,通讯通路门店!$S:$S,$G1024,通讯通路门店!$J:$J,"荣耀授权专卖店")</f>
        <v>0</v>
      </c>
      <c r="BD1024" s="99">
        <f>SUMIFS(通讯通路门店!$Z:$Z,通讯通路门店!$S:$S,$G1024,通讯通路门店!$J:$J,"VIVO体验店")</f>
        <v>0</v>
      </c>
      <c r="BE1024" s="99">
        <f>SUMIFS(通讯通路门店!$AB:$AB,通讯通路门店!$S:$S,$G1024,通讯通路门店!$J:$J,"OPPO体验店")</f>
        <v>0</v>
      </c>
      <c r="BF1024" s="99">
        <f>SUMIFS(通讯通路门店!$X:$X,通讯通路门店!$S:$S,$G1024,通讯通路门店!$J:$J,"华为授权体验店")+SUMIFS(通讯通路门店!$AA:$AA,通讯通路门店!$S:$S,$G1024,通讯通路门店!$J:$J,"华为堡垒店")</f>
        <v>0</v>
      </c>
      <c r="BG1024" s="99">
        <f>SUMIFS(通讯通路门店!$Y:$Y,通讯通路门店!$S:$S,$G1024,通讯通路门店!$J:$J,"小米体验店")</f>
        <v>0</v>
      </c>
      <c r="BH1024" s="99">
        <f>SUMIFS(通讯通路门店!$AA:$AA,通讯通路门店!$S:$S,$G1024,通讯通路门店!$J:$J,"苹果体验店")</f>
        <v>0</v>
      </c>
      <c r="BI1024" s="99">
        <f>SUMIFS(通讯通路门店!$K:$K,通讯通路门店!$S:$S,$G1024,通讯通路门店!$J:$J,"其他品牌专卖店")</f>
        <v>0</v>
      </c>
      <c r="BJ1024" s="99">
        <f>SUMIFS(通讯通路门店!$AC:$AC,通讯通路门店!$S:$S,$G1024)</f>
        <v>0</v>
      </c>
      <c r="BK1024" s="99">
        <f>SUMIFS(通讯通路门店!$AD:$AD,通讯通路门店!$S:$S,$G1024)</f>
        <v>0</v>
      </c>
      <c r="BL1024" s="99">
        <f>SUMIFS(通讯通路门店!$AE:$AE,通讯通路门店!$S:$S,$G1024)</f>
        <v>0</v>
      </c>
      <c r="BM1024" s="99">
        <f>SUMIFS(通讯通路门店!$AF:$AF,通讯通路门店!$S:$S,$G1024)</f>
        <v>0</v>
      </c>
      <c r="BN1024" s="99">
        <f>SUMIFS(通讯通路门店!$AG:$AG,通讯通路门店!$S:$S,$G1024)</f>
        <v>0</v>
      </c>
      <c r="BO1024" s="99">
        <f>SUMIFS(通讯通路门店!$AH:$AH,通讯通路门店!$S:$S,$G1024)</f>
        <v>0</v>
      </c>
      <c r="BP1024" s="99">
        <f>SUMIFS(通讯通路门店!$AI:$AI,通讯通路门店!$S:$S,$G1024)</f>
        <v>0</v>
      </c>
      <c r="BQ1024" s="83"/>
    </row>
    <row r="1025" spans="1:69">
      <c r="A1025" s="99" t="str">
        <f>IFERROR(_xlfn.XLOOKUP($G1025,通讯通路门店!$S$4:$S$993933,通讯通路门店!$A$4:$A$993933,0,0),"")</f>
        <v>海南省</v>
      </c>
      <c r="B1025" s="99" t="str">
        <f>IFERROR(_xlfn.XLOOKUP($G1025,通讯通路门店!$S$4:$S$993933,通讯通路门店!$B$4:$B$993933,0,0),"")</f>
        <v>昌江黎族自治县</v>
      </c>
      <c r="C1025" s="99" t="str">
        <f>IFERROR(_xlfn.XLOOKUP($G1025,通讯通路门店!$S$4:$S$993933,通讯通路门店!$C$4:$C$993933,0,0),"")</f>
        <v>昌江黎族自治县</v>
      </c>
      <c r="D1025" s="99" t="str">
        <f>IFERROR(_xlfn.XLOOKUP($G1025,通讯通路门店!$S$4:$S$993933,通讯通路门店!$D$4:$D$993933,0,0),"")</f>
        <v>叉河镇</v>
      </c>
      <c r="E1025" s="83"/>
      <c r="F1025" s="83"/>
      <c r="G1025" s="101"/>
      <c r="H1025" s="102">
        <f>IFERROR(_xlfn.XLOOKUP($G1025,通讯通路门店!$S$4:$S$993933,通讯通路门店!$R$4:$R$993933,0,0),"")</f>
        <v>0</v>
      </c>
      <c r="I1025" s="83"/>
      <c r="J1025" s="83"/>
      <c r="K1025" s="83"/>
      <c r="L1025" s="83"/>
      <c r="M1025" s="83"/>
      <c r="N1025" s="83"/>
      <c r="O1025" s="83"/>
      <c r="P1025" s="83"/>
      <c r="Q1025" s="83"/>
      <c r="R1025" s="83"/>
      <c r="S1025" s="83"/>
      <c r="T1025" s="83"/>
      <c r="U1025" s="99">
        <f>COUNTIF(通讯通路门店!$S:$S,$G1025)</f>
        <v>0</v>
      </c>
      <c r="V1025" s="99">
        <f>COUNTIFS(通讯通路门店!$S:$S,$G1025,通讯通路门店!$J:$J,"综合卖场")</f>
        <v>0</v>
      </c>
      <c r="W1025" s="99">
        <f>SUMIFS(通讯通路门店!$AJ:$AJ,通讯通路门店!$S:$S,通讯客户沙盘!$G1025)</f>
        <v>0</v>
      </c>
      <c r="X1025" s="99">
        <f t="shared" si="75"/>
        <v>0</v>
      </c>
      <c r="Y1025" s="99">
        <f>COUNTIFS(通讯通路门店!$S:$S,$G1025,通讯通路门店!$J:$J,"荣耀体验店")+COUNTIFS(通讯通路门店!$S:$S,$G1025,通讯通路门店!$J:$J,"荣耀授权专卖店")</f>
        <v>0</v>
      </c>
      <c r="Z1025" s="99">
        <f>COUNTIFS(通讯通路门店!$S:$S,$G1025,通讯通路门店!$J:$J,"VIVO体验店")</f>
        <v>0</v>
      </c>
      <c r="AA1025" s="99">
        <f>COUNTIFS(通讯通路门店!$S:$S,$G1025,通讯通路门店!$J:$J,"OPPO体验店")</f>
        <v>0</v>
      </c>
      <c r="AB1025" s="99">
        <f>COUNTIFS(通讯通路门店!$S:$S,$G1025,通讯通路门店!$J:$J,"华为授权体验店")+COUNTIFS(通讯通路门店!$S:$S,$G1025,通讯通路门店!$J:$J,"华为堡垒店")</f>
        <v>0</v>
      </c>
      <c r="AC1025" s="99">
        <f>COUNTIFS(通讯通路门店!$S:$S,$G1025,通讯通路门店!$J:$J,"小米体验店")</f>
        <v>0</v>
      </c>
      <c r="AD1025" s="99">
        <f>COUNTIFS(通讯通路门店!$S:$S,$G1025,通讯通路门店!$J:$J,"苹果体验店")</f>
        <v>0</v>
      </c>
      <c r="AE1025" s="99">
        <f>COUNTIFS(通讯通路门店!$S:$S,$G1025,通讯通路门店!$J:$J,"其他品牌专卖店")</f>
        <v>0</v>
      </c>
      <c r="AF1025" s="99">
        <f>SUMIFS(通讯通路门店!$BI:$BI,通讯通路门店!$S:$S,$G1025)</f>
        <v>0</v>
      </c>
      <c r="AG1025" s="99">
        <f>SUMIFS(通讯通路门店!$BH:$BH,通讯通路门店!$S:$S,$G1025)</f>
        <v>0</v>
      </c>
      <c r="AH1025" s="99">
        <f t="shared" si="76"/>
        <v>0</v>
      </c>
      <c r="AI1025" s="99">
        <f>SUMIFS(通讯通路门店!$BB:$BB,通讯通路门店!$S:$S,$G1025)</f>
        <v>0</v>
      </c>
      <c r="AJ1025" s="99">
        <f>SUMIFS(通讯通路门店!$BE:$BE,通讯通路门店!$S:$S,$G1025)</f>
        <v>0</v>
      </c>
      <c r="AK1025" s="99">
        <f>SUMIFS(通讯通路门店!$BG:$BG,通讯通路门店!$S:$S,$G1025)</f>
        <v>0</v>
      </c>
      <c r="AL1025" s="99">
        <f>SUMIFS(通讯通路门店!$BC:$BC,通讯通路门店!$S:$S,$G1025)</f>
        <v>0</v>
      </c>
      <c r="AM1025" s="99">
        <f>SUMIFS(通讯通路门店!$BD:$BD,通讯通路门店!$S:$S,$G1025)</f>
        <v>0</v>
      </c>
      <c r="AN1025" s="99">
        <f>SUMIFS(通讯通路门店!$BF:$BF,通讯通路门店!$S:$S,$G1025)</f>
        <v>0</v>
      </c>
      <c r="AO1025" s="99">
        <f t="shared" si="77"/>
        <v>0</v>
      </c>
      <c r="AP1025" s="99">
        <f>SUMIFS(通讯通路门店!$K:$K,通讯通路门店!$S:$S,$G1025)</f>
        <v>0</v>
      </c>
      <c r="AQ1025" s="83"/>
      <c r="AR1025" s="99">
        <f>SUMIFS(通讯通路门店!$T:$T,通讯通路门店!$S:$S,$G1025)</f>
        <v>0</v>
      </c>
      <c r="AS1025" s="99">
        <f>SUMIFS(通讯通路门店!$U:$U,通讯通路门店!$S:$S,$G1025)</f>
        <v>0</v>
      </c>
      <c r="AT1025" s="99">
        <f>SUMIFS(通讯通路门店!$V:$V,通讯通路门店!$S:$S,$G1025)</f>
        <v>0</v>
      </c>
      <c r="AU1025" s="99">
        <f>SUMIFS(通讯通路门店!$W:$W,通讯通路门店!$S:$S,$G1025)</f>
        <v>0</v>
      </c>
      <c r="AV1025" s="99">
        <f>SUMIFS(通讯通路门店!$Z:$Z,通讯通路门店!$S:$S,$G1025)</f>
        <v>0</v>
      </c>
      <c r="AW1025" s="99">
        <f>SUMIFS(通讯通路门店!$AB:$AB,通讯通路门店!$S:$S,$G1025)</f>
        <v>0</v>
      </c>
      <c r="AX1025" s="99">
        <f>SUMIFS(通讯通路门店!$X:$X,通讯通路门店!$S:$S,$G1025)</f>
        <v>0</v>
      </c>
      <c r="AY1025" s="99">
        <f>SUMIFS(通讯通路门店!$Y:$Y,通讯通路门店!$S:$S,$G1025)</f>
        <v>0</v>
      </c>
      <c r="AZ1025" s="99">
        <f>SUMIFS(通讯通路门店!$AA:$AA,通讯通路门店!$S:$S,$G1025)</f>
        <v>0</v>
      </c>
      <c r="BA1025" s="99">
        <f t="shared" si="78"/>
        <v>0</v>
      </c>
      <c r="BB1025" s="99">
        <f t="shared" si="79"/>
        <v>0</v>
      </c>
      <c r="BC1025" s="99">
        <f>SUMIFS(通讯通路门店!$W:$W,通讯通路门店!$S:$S,$G1025,通讯通路门店!$J:$J,"荣耀体验店")+SUMIFS(通讯通路门店!$W:$W,通讯通路门店!$S:$S,$G1025,通讯通路门店!$J:$J,"荣耀授权专卖店")</f>
        <v>0</v>
      </c>
      <c r="BD1025" s="99">
        <f>SUMIFS(通讯通路门店!$Z:$Z,通讯通路门店!$S:$S,$G1025,通讯通路门店!$J:$J,"VIVO体验店")</f>
        <v>0</v>
      </c>
      <c r="BE1025" s="99">
        <f>SUMIFS(通讯通路门店!$AB:$AB,通讯通路门店!$S:$S,$G1025,通讯通路门店!$J:$J,"OPPO体验店")</f>
        <v>0</v>
      </c>
      <c r="BF1025" s="99">
        <f>SUMIFS(通讯通路门店!$X:$X,通讯通路门店!$S:$S,$G1025,通讯通路门店!$J:$J,"华为授权体验店")+SUMIFS(通讯通路门店!$AA:$AA,通讯通路门店!$S:$S,$G1025,通讯通路门店!$J:$J,"华为堡垒店")</f>
        <v>0</v>
      </c>
      <c r="BG1025" s="99">
        <f>SUMIFS(通讯通路门店!$Y:$Y,通讯通路门店!$S:$S,$G1025,通讯通路门店!$J:$J,"小米体验店")</f>
        <v>0</v>
      </c>
      <c r="BH1025" s="99">
        <f>SUMIFS(通讯通路门店!$AA:$AA,通讯通路门店!$S:$S,$G1025,通讯通路门店!$J:$J,"苹果体验店")</f>
        <v>0</v>
      </c>
      <c r="BI1025" s="99">
        <f>SUMIFS(通讯通路门店!$K:$K,通讯通路门店!$S:$S,$G1025,通讯通路门店!$J:$J,"其他品牌专卖店")</f>
        <v>0</v>
      </c>
      <c r="BJ1025" s="99">
        <f>SUMIFS(通讯通路门店!$AC:$AC,通讯通路门店!$S:$S,$G1025)</f>
        <v>0</v>
      </c>
      <c r="BK1025" s="99">
        <f>SUMIFS(通讯通路门店!$AD:$AD,通讯通路门店!$S:$S,$G1025)</f>
        <v>0</v>
      </c>
      <c r="BL1025" s="99">
        <f>SUMIFS(通讯通路门店!$AE:$AE,通讯通路门店!$S:$S,$G1025)</f>
        <v>0</v>
      </c>
      <c r="BM1025" s="99">
        <f>SUMIFS(通讯通路门店!$AF:$AF,通讯通路门店!$S:$S,$G1025)</f>
        <v>0</v>
      </c>
      <c r="BN1025" s="99">
        <f>SUMIFS(通讯通路门店!$AG:$AG,通讯通路门店!$S:$S,$G1025)</f>
        <v>0</v>
      </c>
      <c r="BO1025" s="99">
        <f>SUMIFS(通讯通路门店!$AH:$AH,通讯通路门店!$S:$S,$G1025)</f>
        <v>0</v>
      </c>
      <c r="BP1025" s="99">
        <f>SUMIFS(通讯通路门店!$AI:$AI,通讯通路门店!$S:$S,$G1025)</f>
        <v>0</v>
      </c>
      <c r="BQ1025" s="83"/>
    </row>
    <row r="1026" spans="1:69">
      <c r="A1026" s="99" t="str">
        <f>IFERROR(_xlfn.XLOOKUP($G1026,通讯通路门店!$S$4:$S$993933,通讯通路门店!$A$4:$A$993933,0,0),"")</f>
        <v>海南省</v>
      </c>
      <c r="B1026" s="99" t="str">
        <f>IFERROR(_xlfn.XLOOKUP($G1026,通讯通路门店!$S$4:$S$993933,通讯通路门店!$B$4:$B$993933,0,0),"")</f>
        <v>昌江黎族自治县</v>
      </c>
      <c r="C1026" s="99" t="str">
        <f>IFERROR(_xlfn.XLOOKUP($G1026,通讯通路门店!$S$4:$S$993933,通讯通路门店!$C$4:$C$993933,0,0),"")</f>
        <v>昌江黎族自治县</v>
      </c>
      <c r="D1026" s="99" t="str">
        <f>IFERROR(_xlfn.XLOOKUP($G1026,通讯通路门店!$S$4:$S$993933,通讯通路门店!$D$4:$D$993933,0,0),"")</f>
        <v>叉河镇</v>
      </c>
      <c r="E1026" s="83"/>
      <c r="F1026" s="83"/>
      <c r="G1026" s="101"/>
      <c r="H1026" s="102">
        <f>IFERROR(_xlfn.XLOOKUP($G1026,通讯通路门店!$S$4:$S$993933,通讯通路门店!$R$4:$R$993933,0,0),"")</f>
        <v>0</v>
      </c>
      <c r="I1026" s="83"/>
      <c r="J1026" s="83"/>
      <c r="K1026" s="83"/>
      <c r="L1026" s="83"/>
      <c r="M1026" s="83"/>
      <c r="N1026" s="83"/>
      <c r="O1026" s="83"/>
      <c r="P1026" s="83"/>
      <c r="Q1026" s="83"/>
      <c r="R1026" s="83"/>
      <c r="S1026" s="83"/>
      <c r="T1026" s="83"/>
      <c r="U1026" s="99">
        <f>COUNTIF(通讯通路门店!$S:$S,$G1026)</f>
        <v>0</v>
      </c>
      <c r="V1026" s="99">
        <f>COUNTIFS(通讯通路门店!$S:$S,$G1026,通讯通路门店!$J:$J,"综合卖场")</f>
        <v>0</v>
      </c>
      <c r="W1026" s="99">
        <f>SUMIFS(通讯通路门店!$AJ:$AJ,通讯通路门店!$S:$S,通讯客户沙盘!$G1026)</f>
        <v>0</v>
      </c>
      <c r="X1026" s="99">
        <f t="shared" si="75"/>
        <v>0</v>
      </c>
      <c r="Y1026" s="99">
        <f>COUNTIFS(通讯通路门店!$S:$S,$G1026,通讯通路门店!$J:$J,"荣耀体验店")+COUNTIFS(通讯通路门店!$S:$S,$G1026,通讯通路门店!$J:$J,"荣耀授权专卖店")</f>
        <v>0</v>
      </c>
      <c r="Z1026" s="99">
        <f>COUNTIFS(通讯通路门店!$S:$S,$G1026,通讯通路门店!$J:$J,"VIVO体验店")</f>
        <v>0</v>
      </c>
      <c r="AA1026" s="99">
        <f>COUNTIFS(通讯通路门店!$S:$S,$G1026,通讯通路门店!$J:$J,"OPPO体验店")</f>
        <v>0</v>
      </c>
      <c r="AB1026" s="99">
        <f>COUNTIFS(通讯通路门店!$S:$S,$G1026,通讯通路门店!$J:$J,"华为授权体验店")+COUNTIFS(通讯通路门店!$S:$S,$G1026,通讯通路门店!$J:$J,"华为堡垒店")</f>
        <v>0</v>
      </c>
      <c r="AC1026" s="99">
        <f>COUNTIFS(通讯通路门店!$S:$S,$G1026,通讯通路门店!$J:$J,"小米体验店")</f>
        <v>0</v>
      </c>
      <c r="AD1026" s="99">
        <f>COUNTIFS(通讯通路门店!$S:$S,$G1026,通讯通路门店!$J:$J,"苹果体验店")</f>
        <v>0</v>
      </c>
      <c r="AE1026" s="99">
        <f>COUNTIFS(通讯通路门店!$S:$S,$G1026,通讯通路门店!$J:$J,"其他品牌专卖店")</f>
        <v>0</v>
      </c>
      <c r="AF1026" s="99">
        <f>SUMIFS(通讯通路门店!$BI:$BI,通讯通路门店!$S:$S,$G1026)</f>
        <v>0</v>
      </c>
      <c r="AG1026" s="99">
        <f>SUMIFS(通讯通路门店!$BH:$BH,通讯通路门店!$S:$S,$G1026)</f>
        <v>0</v>
      </c>
      <c r="AH1026" s="99">
        <f t="shared" si="76"/>
        <v>0</v>
      </c>
      <c r="AI1026" s="99">
        <f>SUMIFS(通讯通路门店!$BB:$BB,通讯通路门店!$S:$S,$G1026)</f>
        <v>0</v>
      </c>
      <c r="AJ1026" s="99">
        <f>SUMIFS(通讯通路门店!$BE:$BE,通讯通路门店!$S:$S,$G1026)</f>
        <v>0</v>
      </c>
      <c r="AK1026" s="99">
        <f>SUMIFS(通讯通路门店!$BG:$BG,通讯通路门店!$S:$S,$G1026)</f>
        <v>0</v>
      </c>
      <c r="AL1026" s="99">
        <f>SUMIFS(通讯通路门店!$BC:$BC,通讯通路门店!$S:$S,$G1026)</f>
        <v>0</v>
      </c>
      <c r="AM1026" s="99">
        <f>SUMIFS(通讯通路门店!$BD:$BD,通讯通路门店!$S:$S,$G1026)</f>
        <v>0</v>
      </c>
      <c r="AN1026" s="99">
        <f>SUMIFS(通讯通路门店!$BF:$BF,通讯通路门店!$S:$S,$G1026)</f>
        <v>0</v>
      </c>
      <c r="AO1026" s="99">
        <f t="shared" si="77"/>
        <v>0</v>
      </c>
      <c r="AP1026" s="99">
        <f>SUMIFS(通讯通路门店!$K:$K,通讯通路门店!$S:$S,$G1026)</f>
        <v>0</v>
      </c>
      <c r="AQ1026" s="83"/>
      <c r="AR1026" s="99">
        <f>SUMIFS(通讯通路门店!$T:$T,通讯通路门店!$S:$S,$G1026)</f>
        <v>0</v>
      </c>
      <c r="AS1026" s="99">
        <f>SUMIFS(通讯通路门店!$U:$U,通讯通路门店!$S:$S,$G1026)</f>
        <v>0</v>
      </c>
      <c r="AT1026" s="99">
        <f>SUMIFS(通讯通路门店!$V:$V,通讯通路门店!$S:$S,$G1026)</f>
        <v>0</v>
      </c>
      <c r="AU1026" s="99">
        <f>SUMIFS(通讯通路门店!$W:$W,通讯通路门店!$S:$S,$G1026)</f>
        <v>0</v>
      </c>
      <c r="AV1026" s="99">
        <f>SUMIFS(通讯通路门店!$Z:$Z,通讯通路门店!$S:$S,$G1026)</f>
        <v>0</v>
      </c>
      <c r="AW1026" s="99">
        <f>SUMIFS(通讯通路门店!$AB:$AB,通讯通路门店!$S:$S,$G1026)</f>
        <v>0</v>
      </c>
      <c r="AX1026" s="99">
        <f>SUMIFS(通讯通路门店!$X:$X,通讯通路门店!$S:$S,$G1026)</f>
        <v>0</v>
      </c>
      <c r="AY1026" s="99">
        <f>SUMIFS(通讯通路门店!$Y:$Y,通讯通路门店!$S:$S,$G1026)</f>
        <v>0</v>
      </c>
      <c r="AZ1026" s="99">
        <f>SUMIFS(通讯通路门店!$AA:$AA,通讯通路门店!$S:$S,$G1026)</f>
        <v>0</v>
      </c>
      <c r="BA1026" s="99">
        <f t="shared" si="78"/>
        <v>0</v>
      </c>
      <c r="BB1026" s="99">
        <f t="shared" si="79"/>
        <v>0</v>
      </c>
      <c r="BC1026" s="99">
        <f>SUMIFS(通讯通路门店!$W:$W,通讯通路门店!$S:$S,$G1026,通讯通路门店!$J:$J,"荣耀体验店")+SUMIFS(通讯通路门店!$W:$W,通讯通路门店!$S:$S,$G1026,通讯通路门店!$J:$J,"荣耀授权专卖店")</f>
        <v>0</v>
      </c>
      <c r="BD1026" s="99">
        <f>SUMIFS(通讯通路门店!$Z:$Z,通讯通路门店!$S:$S,$G1026,通讯通路门店!$J:$J,"VIVO体验店")</f>
        <v>0</v>
      </c>
      <c r="BE1026" s="99">
        <f>SUMIFS(通讯通路门店!$AB:$AB,通讯通路门店!$S:$S,$G1026,通讯通路门店!$J:$J,"OPPO体验店")</f>
        <v>0</v>
      </c>
      <c r="BF1026" s="99">
        <f>SUMIFS(通讯通路门店!$X:$X,通讯通路门店!$S:$S,$G1026,通讯通路门店!$J:$J,"华为授权体验店")+SUMIFS(通讯通路门店!$AA:$AA,通讯通路门店!$S:$S,$G1026,通讯通路门店!$J:$J,"华为堡垒店")</f>
        <v>0</v>
      </c>
      <c r="BG1026" s="99">
        <f>SUMIFS(通讯通路门店!$Y:$Y,通讯通路门店!$S:$S,$G1026,通讯通路门店!$J:$J,"小米体验店")</f>
        <v>0</v>
      </c>
      <c r="BH1026" s="99">
        <f>SUMIFS(通讯通路门店!$AA:$AA,通讯通路门店!$S:$S,$G1026,通讯通路门店!$J:$J,"苹果体验店")</f>
        <v>0</v>
      </c>
      <c r="BI1026" s="99">
        <f>SUMIFS(通讯通路门店!$K:$K,通讯通路门店!$S:$S,$G1026,通讯通路门店!$J:$J,"其他品牌专卖店")</f>
        <v>0</v>
      </c>
      <c r="BJ1026" s="99">
        <f>SUMIFS(通讯通路门店!$AC:$AC,通讯通路门店!$S:$S,$G1026)</f>
        <v>0</v>
      </c>
      <c r="BK1026" s="99">
        <f>SUMIFS(通讯通路门店!$AD:$AD,通讯通路门店!$S:$S,$G1026)</f>
        <v>0</v>
      </c>
      <c r="BL1026" s="99">
        <f>SUMIFS(通讯通路门店!$AE:$AE,通讯通路门店!$S:$S,$G1026)</f>
        <v>0</v>
      </c>
      <c r="BM1026" s="99">
        <f>SUMIFS(通讯通路门店!$AF:$AF,通讯通路门店!$S:$S,$G1026)</f>
        <v>0</v>
      </c>
      <c r="BN1026" s="99">
        <f>SUMIFS(通讯通路门店!$AG:$AG,通讯通路门店!$S:$S,$G1026)</f>
        <v>0</v>
      </c>
      <c r="BO1026" s="99">
        <f>SUMIFS(通讯通路门店!$AH:$AH,通讯通路门店!$S:$S,$G1026)</f>
        <v>0</v>
      </c>
      <c r="BP1026" s="99">
        <f>SUMIFS(通讯通路门店!$AI:$AI,通讯通路门店!$S:$S,$G1026)</f>
        <v>0</v>
      </c>
      <c r="BQ1026" s="83"/>
    </row>
    <row r="1027" spans="1:69">
      <c r="A1027" s="99" t="str">
        <f>IFERROR(_xlfn.XLOOKUP($G1027,通讯通路门店!$S$4:$S$993933,通讯通路门店!$A$4:$A$993933,0,0),"")</f>
        <v>海南省</v>
      </c>
      <c r="B1027" s="99" t="str">
        <f>IFERROR(_xlfn.XLOOKUP($G1027,通讯通路门店!$S$4:$S$993933,通讯通路门店!$B$4:$B$993933,0,0),"")</f>
        <v>昌江黎族自治县</v>
      </c>
      <c r="C1027" s="99" t="str">
        <f>IFERROR(_xlfn.XLOOKUP($G1027,通讯通路门店!$S$4:$S$993933,通讯通路门店!$C$4:$C$993933,0,0),"")</f>
        <v>昌江黎族自治县</v>
      </c>
      <c r="D1027" s="99" t="str">
        <f>IFERROR(_xlfn.XLOOKUP($G1027,通讯通路门店!$S$4:$S$993933,通讯通路门店!$D$4:$D$993933,0,0),"")</f>
        <v>叉河镇</v>
      </c>
      <c r="E1027" s="83"/>
      <c r="F1027" s="83"/>
      <c r="G1027" s="101"/>
      <c r="H1027" s="102">
        <f>IFERROR(_xlfn.XLOOKUP($G1027,通讯通路门店!$S$4:$S$993933,通讯通路门店!$R$4:$R$993933,0,0),"")</f>
        <v>0</v>
      </c>
      <c r="I1027" s="83"/>
      <c r="J1027" s="83"/>
      <c r="K1027" s="83"/>
      <c r="L1027" s="83"/>
      <c r="M1027" s="83"/>
      <c r="N1027" s="83"/>
      <c r="O1027" s="83"/>
      <c r="P1027" s="83"/>
      <c r="Q1027" s="83"/>
      <c r="R1027" s="83"/>
      <c r="S1027" s="83"/>
      <c r="T1027" s="83"/>
      <c r="U1027" s="99">
        <f>COUNTIF(通讯通路门店!$S:$S,$G1027)</f>
        <v>0</v>
      </c>
      <c r="V1027" s="99">
        <f>COUNTIFS(通讯通路门店!$S:$S,$G1027,通讯通路门店!$J:$J,"综合卖场")</f>
        <v>0</v>
      </c>
      <c r="W1027" s="99">
        <f>SUMIFS(通讯通路门店!$AJ:$AJ,通讯通路门店!$S:$S,通讯客户沙盘!$G1027)</f>
        <v>0</v>
      </c>
      <c r="X1027" s="99">
        <f t="shared" si="75"/>
        <v>0</v>
      </c>
      <c r="Y1027" s="99">
        <f>COUNTIFS(通讯通路门店!$S:$S,$G1027,通讯通路门店!$J:$J,"荣耀体验店")+COUNTIFS(通讯通路门店!$S:$S,$G1027,通讯通路门店!$J:$J,"荣耀授权专卖店")</f>
        <v>0</v>
      </c>
      <c r="Z1027" s="99">
        <f>COUNTIFS(通讯通路门店!$S:$S,$G1027,通讯通路门店!$J:$J,"VIVO体验店")</f>
        <v>0</v>
      </c>
      <c r="AA1027" s="99">
        <f>COUNTIFS(通讯通路门店!$S:$S,$G1027,通讯通路门店!$J:$J,"OPPO体验店")</f>
        <v>0</v>
      </c>
      <c r="AB1027" s="99">
        <f>COUNTIFS(通讯通路门店!$S:$S,$G1027,通讯通路门店!$J:$J,"华为授权体验店")+COUNTIFS(通讯通路门店!$S:$S,$G1027,通讯通路门店!$J:$J,"华为堡垒店")</f>
        <v>0</v>
      </c>
      <c r="AC1027" s="99">
        <f>COUNTIFS(通讯通路门店!$S:$S,$G1027,通讯通路门店!$J:$J,"小米体验店")</f>
        <v>0</v>
      </c>
      <c r="AD1027" s="99">
        <f>COUNTIFS(通讯通路门店!$S:$S,$G1027,通讯通路门店!$J:$J,"苹果体验店")</f>
        <v>0</v>
      </c>
      <c r="AE1027" s="99">
        <f>COUNTIFS(通讯通路门店!$S:$S,$G1027,通讯通路门店!$J:$J,"其他品牌专卖店")</f>
        <v>0</v>
      </c>
      <c r="AF1027" s="99">
        <f>SUMIFS(通讯通路门店!$BI:$BI,通讯通路门店!$S:$S,$G1027)</f>
        <v>0</v>
      </c>
      <c r="AG1027" s="99">
        <f>SUMIFS(通讯通路门店!$BH:$BH,通讯通路门店!$S:$S,$G1027)</f>
        <v>0</v>
      </c>
      <c r="AH1027" s="99">
        <f t="shared" si="76"/>
        <v>0</v>
      </c>
      <c r="AI1027" s="99">
        <f>SUMIFS(通讯通路门店!$BB:$BB,通讯通路门店!$S:$S,$G1027)</f>
        <v>0</v>
      </c>
      <c r="AJ1027" s="99">
        <f>SUMIFS(通讯通路门店!$BE:$BE,通讯通路门店!$S:$S,$G1027)</f>
        <v>0</v>
      </c>
      <c r="AK1027" s="99">
        <f>SUMIFS(通讯通路门店!$BG:$BG,通讯通路门店!$S:$S,$G1027)</f>
        <v>0</v>
      </c>
      <c r="AL1027" s="99">
        <f>SUMIFS(通讯通路门店!$BC:$BC,通讯通路门店!$S:$S,$G1027)</f>
        <v>0</v>
      </c>
      <c r="AM1027" s="99">
        <f>SUMIFS(通讯通路门店!$BD:$BD,通讯通路门店!$S:$S,$G1027)</f>
        <v>0</v>
      </c>
      <c r="AN1027" s="99">
        <f>SUMIFS(通讯通路门店!$BF:$BF,通讯通路门店!$S:$S,$G1027)</f>
        <v>0</v>
      </c>
      <c r="AO1027" s="99">
        <f t="shared" si="77"/>
        <v>0</v>
      </c>
      <c r="AP1027" s="99">
        <f>SUMIFS(通讯通路门店!$K:$K,通讯通路门店!$S:$S,$G1027)</f>
        <v>0</v>
      </c>
      <c r="AQ1027" s="83"/>
      <c r="AR1027" s="99">
        <f>SUMIFS(通讯通路门店!$T:$T,通讯通路门店!$S:$S,$G1027)</f>
        <v>0</v>
      </c>
      <c r="AS1027" s="99">
        <f>SUMIFS(通讯通路门店!$U:$U,通讯通路门店!$S:$S,$G1027)</f>
        <v>0</v>
      </c>
      <c r="AT1027" s="99">
        <f>SUMIFS(通讯通路门店!$V:$V,通讯通路门店!$S:$S,$G1027)</f>
        <v>0</v>
      </c>
      <c r="AU1027" s="99">
        <f>SUMIFS(通讯通路门店!$W:$W,通讯通路门店!$S:$S,$G1027)</f>
        <v>0</v>
      </c>
      <c r="AV1027" s="99">
        <f>SUMIFS(通讯通路门店!$Z:$Z,通讯通路门店!$S:$S,$G1027)</f>
        <v>0</v>
      </c>
      <c r="AW1027" s="99">
        <f>SUMIFS(通讯通路门店!$AB:$AB,通讯通路门店!$S:$S,$G1027)</f>
        <v>0</v>
      </c>
      <c r="AX1027" s="99">
        <f>SUMIFS(通讯通路门店!$X:$X,通讯通路门店!$S:$S,$G1027)</f>
        <v>0</v>
      </c>
      <c r="AY1027" s="99">
        <f>SUMIFS(通讯通路门店!$Y:$Y,通讯通路门店!$S:$S,$G1027)</f>
        <v>0</v>
      </c>
      <c r="AZ1027" s="99">
        <f>SUMIFS(通讯通路门店!$AA:$AA,通讯通路门店!$S:$S,$G1027)</f>
        <v>0</v>
      </c>
      <c r="BA1027" s="99">
        <f t="shared" si="78"/>
        <v>0</v>
      </c>
      <c r="BB1027" s="99">
        <f t="shared" si="79"/>
        <v>0</v>
      </c>
      <c r="BC1027" s="99">
        <f>SUMIFS(通讯通路门店!$W:$W,通讯通路门店!$S:$S,$G1027,通讯通路门店!$J:$J,"荣耀体验店")+SUMIFS(通讯通路门店!$W:$W,通讯通路门店!$S:$S,$G1027,通讯通路门店!$J:$J,"荣耀授权专卖店")</f>
        <v>0</v>
      </c>
      <c r="BD1027" s="99">
        <f>SUMIFS(通讯通路门店!$Z:$Z,通讯通路门店!$S:$S,$G1027,通讯通路门店!$J:$J,"VIVO体验店")</f>
        <v>0</v>
      </c>
      <c r="BE1027" s="99">
        <f>SUMIFS(通讯通路门店!$AB:$AB,通讯通路门店!$S:$S,$G1027,通讯通路门店!$J:$J,"OPPO体验店")</f>
        <v>0</v>
      </c>
      <c r="BF1027" s="99">
        <f>SUMIFS(通讯通路门店!$X:$X,通讯通路门店!$S:$S,$G1027,通讯通路门店!$J:$J,"华为授权体验店")+SUMIFS(通讯通路门店!$AA:$AA,通讯通路门店!$S:$S,$G1027,通讯通路门店!$J:$J,"华为堡垒店")</f>
        <v>0</v>
      </c>
      <c r="BG1027" s="99">
        <f>SUMIFS(通讯通路门店!$Y:$Y,通讯通路门店!$S:$S,$G1027,通讯通路门店!$J:$J,"小米体验店")</f>
        <v>0</v>
      </c>
      <c r="BH1027" s="99">
        <f>SUMIFS(通讯通路门店!$AA:$AA,通讯通路门店!$S:$S,$G1027,通讯通路门店!$J:$J,"苹果体验店")</f>
        <v>0</v>
      </c>
      <c r="BI1027" s="99">
        <f>SUMIFS(通讯通路门店!$K:$K,通讯通路门店!$S:$S,$G1027,通讯通路门店!$J:$J,"其他品牌专卖店")</f>
        <v>0</v>
      </c>
      <c r="BJ1027" s="99">
        <f>SUMIFS(通讯通路门店!$AC:$AC,通讯通路门店!$S:$S,$G1027)</f>
        <v>0</v>
      </c>
      <c r="BK1027" s="99">
        <f>SUMIFS(通讯通路门店!$AD:$AD,通讯通路门店!$S:$S,$G1027)</f>
        <v>0</v>
      </c>
      <c r="BL1027" s="99">
        <f>SUMIFS(通讯通路门店!$AE:$AE,通讯通路门店!$S:$S,$G1027)</f>
        <v>0</v>
      </c>
      <c r="BM1027" s="99">
        <f>SUMIFS(通讯通路门店!$AF:$AF,通讯通路门店!$S:$S,$G1027)</f>
        <v>0</v>
      </c>
      <c r="BN1027" s="99">
        <f>SUMIFS(通讯通路门店!$AG:$AG,通讯通路门店!$S:$S,$G1027)</f>
        <v>0</v>
      </c>
      <c r="BO1027" s="99">
        <f>SUMIFS(通讯通路门店!$AH:$AH,通讯通路门店!$S:$S,$G1027)</f>
        <v>0</v>
      </c>
      <c r="BP1027" s="99">
        <f>SUMIFS(通讯通路门店!$AI:$AI,通讯通路门店!$S:$S,$G1027)</f>
        <v>0</v>
      </c>
      <c r="BQ1027" s="83"/>
    </row>
    <row r="1028" spans="1:69">
      <c r="A1028" s="99" t="str">
        <f>IFERROR(_xlfn.XLOOKUP($G1028,通讯通路门店!$S$4:$S$993933,通讯通路门店!$A$4:$A$993933,0,0),"")</f>
        <v>海南省</v>
      </c>
      <c r="B1028" s="99" t="str">
        <f>IFERROR(_xlfn.XLOOKUP($G1028,通讯通路门店!$S$4:$S$993933,通讯通路门店!$B$4:$B$993933,0,0),"")</f>
        <v>昌江黎族自治县</v>
      </c>
      <c r="C1028" s="99" t="str">
        <f>IFERROR(_xlfn.XLOOKUP($G1028,通讯通路门店!$S$4:$S$993933,通讯通路门店!$C$4:$C$993933,0,0),"")</f>
        <v>昌江黎族自治县</v>
      </c>
      <c r="D1028" s="99" t="str">
        <f>IFERROR(_xlfn.XLOOKUP($G1028,通讯通路门店!$S$4:$S$993933,通讯通路门店!$D$4:$D$993933,0,0),"")</f>
        <v>叉河镇</v>
      </c>
      <c r="E1028" s="83"/>
      <c r="F1028" s="83"/>
      <c r="G1028" s="101"/>
      <c r="H1028" s="102">
        <f>IFERROR(_xlfn.XLOOKUP($G1028,通讯通路门店!$S$4:$S$993933,通讯通路门店!$R$4:$R$993933,0,0),"")</f>
        <v>0</v>
      </c>
      <c r="I1028" s="83"/>
      <c r="J1028" s="83"/>
      <c r="K1028" s="83"/>
      <c r="L1028" s="83"/>
      <c r="M1028" s="83"/>
      <c r="N1028" s="83"/>
      <c r="O1028" s="83"/>
      <c r="P1028" s="83"/>
      <c r="Q1028" s="83"/>
      <c r="R1028" s="83"/>
      <c r="S1028" s="83"/>
      <c r="T1028" s="83"/>
      <c r="U1028" s="99">
        <f>COUNTIF(通讯通路门店!$S:$S,$G1028)</f>
        <v>0</v>
      </c>
      <c r="V1028" s="99">
        <f>COUNTIFS(通讯通路门店!$S:$S,$G1028,通讯通路门店!$J:$J,"综合卖场")</f>
        <v>0</v>
      </c>
      <c r="W1028" s="99">
        <f>SUMIFS(通讯通路门店!$AJ:$AJ,通讯通路门店!$S:$S,通讯客户沙盘!$G1028)</f>
        <v>0</v>
      </c>
      <c r="X1028" s="99">
        <f t="shared" ref="X1028:X1091" si="80">Y1028+Z1028+AA1028+AB1028+AC1028+AD1028+AE1028</f>
        <v>0</v>
      </c>
      <c r="Y1028" s="99">
        <f>COUNTIFS(通讯通路门店!$S:$S,$G1028,通讯通路门店!$J:$J,"荣耀体验店")+COUNTIFS(通讯通路门店!$S:$S,$G1028,通讯通路门店!$J:$J,"荣耀授权专卖店")</f>
        <v>0</v>
      </c>
      <c r="Z1028" s="99">
        <f>COUNTIFS(通讯通路门店!$S:$S,$G1028,通讯通路门店!$J:$J,"VIVO体验店")</f>
        <v>0</v>
      </c>
      <c r="AA1028" s="99">
        <f>COUNTIFS(通讯通路门店!$S:$S,$G1028,通讯通路门店!$J:$J,"OPPO体验店")</f>
        <v>0</v>
      </c>
      <c r="AB1028" s="99">
        <f>COUNTIFS(通讯通路门店!$S:$S,$G1028,通讯通路门店!$J:$J,"华为授权体验店")+COUNTIFS(通讯通路门店!$S:$S,$G1028,通讯通路门店!$J:$J,"华为堡垒店")</f>
        <v>0</v>
      </c>
      <c r="AC1028" s="99">
        <f>COUNTIFS(通讯通路门店!$S:$S,$G1028,通讯通路门店!$J:$J,"小米体验店")</f>
        <v>0</v>
      </c>
      <c r="AD1028" s="99">
        <f>COUNTIFS(通讯通路门店!$S:$S,$G1028,通讯通路门店!$J:$J,"苹果体验店")</f>
        <v>0</v>
      </c>
      <c r="AE1028" s="99">
        <f>COUNTIFS(通讯通路门店!$S:$S,$G1028,通讯通路门店!$J:$J,"其他品牌专卖店")</f>
        <v>0</v>
      </c>
      <c r="AF1028" s="99">
        <f>SUMIFS(通讯通路门店!$BI:$BI,通讯通路门店!$S:$S,$G1028)</f>
        <v>0</v>
      </c>
      <c r="AG1028" s="99">
        <f>SUMIFS(通讯通路门店!$BH:$BH,通讯通路门店!$S:$S,$G1028)</f>
        <v>0</v>
      </c>
      <c r="AH1028" s="99">
        <f t="shared" ref="AH1028:AH1091" si="81">AI1028+AJ1028+AK1028+AL1028+AM1028+AN1028</f>
        <v>0</v>
      </c>
      <c r="AI1028" s="99">
        <f>SUMIFS(通讯通路门店!$BB:$BB,通讯通路门店!$S:$S,$G1028)</f>
        <v>0</v>
      </c>
      <c r="AJ1028" s="99">
        <f>SUMIFS(通讯通路门店!$BE:$BE,通讯通路门店!$S:$S,$G1028)</f>
        <v>0</v>
      </c>
      <c r="AK1028" s="99">
        <f>SUMIFS(通讯通路门店!$BG:$BG,通讯通路门店!$S:$S,$G1028)</f>
        <v>0</v>
      </c>
      <c r="AL1028" s="99">
        <f>SUMIFS(通讯通路门店!$BC:$BC,通讯通路门店!$S:$S,$G1028)</f>
        <v>0</v>
      </c>
      <c r="AM1028" s="99">
        <f>SUMIFS(通讯通路门店!$BD:$BD,通讯通路门店!$S:$S,$G1028)</f>
        <v>0</v>
      </c>
      <c r="AN1028" s="99">
        <f>SUMIFS(通讯通路门店!$BF:$BF,通讯通路门店!$S:$S,$G1028)</f>
        <v>0</v>
      </c>
      <c r="AO1028" s="99">
        <f t="shared" ref="AO1028:AO1091" si="82">AP1028+AQ1028</f>
        <v>0</v>
      </c>
      <c r="AP1028" s="99">
        <f>SUMIFS(通讯通路门店!$K:$K,通讯通路门店!$S:$S,$G1028)</f>
        <v>0</v>
      </c>
      <c r="AQ1028" s="83"/>
      <c r="AR1028" s="99">
        <f>SUMIFS(通讯通路门店!$T:$T,通讯通路门店!$S:$S,$G1028)</f>
        <v>0</v>
      </c>
      <c r="AS1028" s="99">
        <f>SUMIFS(通讯通路门店!$U:$U,通讯通路门店!$S:$S,$G1028)</f>
        <v>0</v>
      </c>
      <c r="AT1028" s="99">
        <f>SUMIFS(通讯通路门店!$V:$V,通讯通路门店!$S:$S,$G1028)</f>
        <v>0</v>
      </c>
      <c r="AU1028" s="99">
        <f>SUMIFS(通讯通路门店!$W:$W,通讯通路门店!$S:$S,$G1028)</f>
        <v>0</v>
      </c>
      <c r="AV1028" s="99">
        <f>SUMIFS(通讯通路门店!$Z:$Z,通讯通路门店!$S:$S,$G1028)</f>
        <v>0</v>
      </c>
      <c r="AW1028" s="99">
        <f>SUMIFS(通讯通路门店!$AB:$AB,通讯通路门店!$S:$S,$G1028)</f>
        <v>0</v>
      </c>
      <c r="AX1028" s="99">
        <f>SUMIFS(通讯通路门店!$X:$X,通讯通路门店!$S:$S,$G1028)</f>
        <v>0</v>
      </c>
      <c r="AY1028" s="99">
        <f>SUMIFS(通讯通路门店!$Y:$Y,通讯通路门店!$S:$S,$G1028)</f>
        <v>0</v>
      </c>
      <c r="AZ1028" s="99">
        <f>SUMIFS(通讯通路门店!$AA:$AA,通讯通路门店!$S:$S,$G1028)</f>
        <v>0</v>
      </c>
      <c r="BA1028" s="99">
        <f t="shared" ref="BA1028:BA1091" si="83">AP1028-BB1028</f>
        <v>0</v>
      </c>
      <c r="BB1028" s="99">
        <f t="shared" ref="BB1028:BB1091" si="84">BC1028+BD1028+BE1028+BF1028+BG1028+BH1028</f>
        <v>0</v>
      </c>
      <c r="BC1028" s="99">
        <f>SUMIFS(通讯通路门店!$W:$W,通讯通路门店!$S:$S,$G1028,通讯通路门店!$J:$J,"荣耀体验店")+SUMIFS(通讯通路门店!$W:$W,通讯通路门店!$S:$S,$G1028,通讯通路门店!$J:$J,"荣耀授权专卖店")</f>
        <v>0</v>
      </c>
      <c r="BD1028" s="99">
        <f>SUMIFS(通讯通路门店!$Z:$Z,通讯通路门店!$S:$S,$G1028,通讯通路门店!$J:$J,"VIVO体验店")</f>
        <v>0</v>
      </c>
      <c r="BE1028" s="99">
        <f>SUMIFS(通讯通路门店!$AB:$AB,通讯通路门店!$S:$S,$G1028,通讯通路门店!$J:$J,"OPPO体验店")</f>
        <v>0</v>
      </c>
      <c r="BF1028" s="99">
        <f>SUMIFS(通讯通路门店!$X:$X,通讯通路门店!$S:$S,$G1028,通讯通路门店!$J:$J,"华为授权体验店")+SUMIFS(通讯通路门店!$AA:$AA,通讯通路门店!$S:$S,$G1028,通讯通路门店!$J:$J,"华为堡垒店")</f>
        <v>0</v>
      </c>
      <c r="BG1028" s="99">
        <f>SUMIFS(通讯通路门店!$Y:$Y,通讯通路门店!$S:$S,$G1028,通讯通路门店!$J:$J,"小米体验店")</f>
        <v>0</v>
      </c>
      <c r="BH1028" s="99">
        <f>SUMIFS(通讯通路门店!$AA:$AA,通讯通路门店!$S:$S,$G1028,通讯通路门店!$J:$J,"苹果体验店")</f>
        <v>0</v>
      </c>
      <c r="BI1028" s="99">
        <f>SUMIFS(通讯通路门店!$K:$K,通讯通路门店!$S:$S,$G1028,通讯通路门店!$J:$J,"其他品牌专卖店")</f>
        <v>0</v>
      </c>
      <c r="BJ1028" s="99">
        <f>SUMIFS(通讯通路门店!$AC:$AC,通讯通路门店!$S:$S,$G1028)</f>
        <v>0</v>
      </c>
      <c r="BK1028" s="99">
        <f>SUMIFS(通讯通路门店!$AD:$AD,通讯通路门店!$S:$S,$G1028)</f>
        <v>0</v>
      </c>
      <c r="BL1028" s="99">
        <f>SUMIFS(通讯通路门店!$AE:$AE,通讯通路门店!$S:$S,$G1028)</f>
        <v>0</v>
      </c>
      <c r="BM1028" s="99">
        <f>SUMIFS(通讯通路门店!$AF:$AF,通讯通路门店!$S:$S,$G1028)</f>
        <v>0</v>
      </c>
      <c r="BN1028" s="99">
        <f>SUMIFS(通讯通路门店!$AG:$AG,通讯通路门店!$S:$S,$G1028)</f>
        <v>0</v>
      </c>
      <c r="BO1028" s="99">
        <f>SUMIFS(通讯通路门店!$AH:$AH,通讯通路门店!$S:$S,$G1028)</f>
        <v>0</v>
      </c>
      <c r="BP1028" s="99">
        <f>SUMIFS(通讯通路门店!$AI:$AI,通讯通路门店!$S:$S,$G1028)</f>
        <v>0</v>
      </c>
      <c r="BQ1028" s="83"/>
    </row>
    <row r="1029" spans="1:69">
      <c r="A1029" s="99" t="str">
        <f>IFERROR(_xlfn.XLOOKUP($G1029,通讯通路门店!$S$4:$S$993933,通讯通路门店!$A$4:$A$993933,0,0),"")</f>
        <v>海南省</v>
      </c>
      <c r="B1029" s="99" t="str">
        <f>IFERROR(_xlfn.XLOOKUP($G1029,通讯通路门店!$S$4:$S$993933,通讯通路门店!$B$4:$B$993933,0,0),"")</f>
        <v>昌江黎族自治县</v>
      </c>
      <c r="C1029" s="99" t="str">
        <f>IFERROR(_xlfn.XLOOKUP($G1029,通讯通路门店!$S$4:$S$993933,通讯通路门店!$C$4:$C$993933,0,0),"")</f>
        <v>昌江黎族自治县</v>
      </c>
      <c r="D1029" s="99" t="str">
        <f>IFERROR(_xlfn.XLOOKUP($G1029,通讯通路门店!$S$4:$S$993933,通讯通路门店!$D$4:$D$993933,0,0),"")</f>
        <v>叉河镇</v>
      </c>
      <c r="E1029" s="83"/>
      <c r="F1029" s="83"/>
      <c r="G1029" s="101"/>
      <c r="H1029" s="102">
        <f>IFERROR(_xlfn.XLOOKUP($G1029,通讯通路门店!$S$4:$S$993933,通讯通路门店!$R$4:$R$993933,0,0),"")</f>
        <v>0</v>
      </c>
      <c r="I1029" s="83"/>
      <c r="J1029" s="83"/>
      <c r="K1029" s="83"/>
      <c r="L1029" s="83"/>
      <c r="M1029" s="83"/>
      <c r="N1029" s="83"/>
      <c r="O1029" s="83"/>
      <c r="P1029" s="83"/>
      <c r="Q1029" s="83"/>
      <c r="R1029" s="83"/>
      <c r="S1029" s="83"/>
      <c r="T1029" s="83"/>
      <c r="U1029" s="99">
        <f>COUNTIF(通讯通路门店!$S:$S,$G1029)</f>
        <v>0</v>
      </c>
      <c r="V1029" s="99">
        <f>COUNTIFS(通讯通路门店!$S:$S,$G1029,通讯通路门店!$J:$J,"综合卖场")</f>
        <v>0</v>
      </c>
      <c r="W1029" s="99">
        <f>SUMIFS(通讯通路门店!$AJ:$AJ,通讯通路门店!$S:$S,通讯客户沙盘!$G1029)</f>
        <v>0</v>
      </c>
      <c r="X1029" s="99">
        <f t="shared" si="80"/>
        <v>0</v>
      </c>
      <c r="Y1029" s="99">
        <f>COUNTIFS(通讯通路门店!$S:$S,$G1029,通讯通路门店!$J:$J,"荣耀体验店")+COUNTIFS(通讯通路门店!$S:$S,$G1029,通讯通路门店!$J:$J,"荣耀授权专卖店")</f>
        <v>0</v>
      </c>
      <c r="Z1029" s="99">
        <f>COUNTIFS(通讯通路门店!$S:$S,$G1029,通讯通路门店!$J:$J,"VIVO体验店")</f>
        <v>0</v>
      </c>
      <c r="AA1029" s="99">
        <f>COUNTIFS(通讯通路门店!$S:$S,$G1029,通讯通路门店!$J:$J,"OPPO体验店")</f>
        <v>0</v>
      </c>
      <c r="AB1029" s="99">
        <f>COUNTIFS(通讯通路门店!$S:$S,$G1029,通讯通路门店!$J:$J,"华为授权体验店")+COUNTIFS(通讯通路门店!$S:$S,$G1029,通讯通路门店!$J:$J,"华为堡垒店")</f>
        <v>0</v>
      </c>
      <c r="AC1029" s="99">
        <f>COUNTIFS(通讯通路门店!$S:$S,$G1029,通讯通路门店!$J:$J,"小米体验店")</f>
        <v>0</v>
      </c>
      <c r="AD1029" s="99">
        <f>COUNTIFS(通讯通路门店!$S:$S,$G1029,通讯通路门店!$J:$J,"苹果体验店")</f>
        <v>0</v>
      </c>
      <c r="AE1029" s="99">
        <f>COUNTIFS(通讯通路门店!$S:$S,$G1029,通讯通路门店!$J:$J,"其他品牌专卖店")</f>
        <v>0</v>
      </c>
      <c r="AF1029" s="99">
        <f>SUMIFS(通讯通路门店!$BI:$BI,通讯通路门店!$S:$S,$G1029)</f>
        <v>0</v>
      </c>
      <c r="AG1029" s="99">
        <f>SUMIFS(通讯通路门店!$BH:$BH,通讯通路门店!$S:$S,$G1029)</f>
        <v>0</v>
      </c>
      <c r="AH1029" s="99">
        <f t="shared" si="81"/>
        <v>0</v>
      </c>
      <c r="AI1029" s="99">
        <f>SUMIFS(通讯通路门店!$BB:$BB,通讯通路门店!$S:$S,$G1029)</f>
        <v>0</v>
      </c>
      <c r="AJ1029" s="99">
        <f>SUMIFS(通讯通路门店!$BE:$BE,通讯通路门店!$S:$S,$G1029)</f>
        <v>0</v>
      </c>
      <c r="AK1029" s="99">
        <f>SUMIFS(通讯通路门店!$BG:$BG,通讯通路门店!$S:$S,$G1029)</f>
        <v>0</v>
      </c>
      <c r="AL1029" s="99">
        <f>SUMIFS(通讯通路门店!$BC:$BC,通讯通路门店!$S:$S,$G1029)</f>
        <v>0</v>
      </c>
      <c r="AM1029" s="99">
        <f>SUMIFS(通讯通路门店!$BD:$BD,通讯通路门店!$S:$S,$G1029)</f>
        <v>0</v>
      </c>
      <c r="AN1029" s="99">
        <f>SUMIFS(通讯通路门店!$BF:$BF,通讯通路门店!$S:$S,$G1029)</f>
        <v>0</v>
      </c>
      <c r="AO1029" s="99">
        <f t="shared" si="82"/>
        <v>0</v>
      </c>
      <c r="AP1029" s="99">
        <f>SUMIFS(通讯通路门店!$K:$K,通讯通路门店!$S:$S,$G1029)</f>
        <v>0</v>
      </c>
      <c r="AQ1029" s="83"/>
      <c r="AR1029" s="99">
        <f>SUMIFS(通讯通路门店!$T:$T,通讯通路门店!$S:$S,$G1029)</f>
        <v>0</v>
      </c>
      <c r="AS1029" s="99">
        <f>SUMIFS(通讯通路门店!$U:$U,通讯通路门店!$S:$S,$G1029)</f>
        <v>0</v>
      </c>
      <c r="AT1029" s="99">
        <f>SUMIFS(通讯通路门店!$V:$V,通讯通路门店!$S:$S,$G1029)</f>
        <v>0</v>
      </c>
      <c r="AU1029" s="99">
        <f>SUMIFS(通讯通路门店!$W:$W,通讯通路门店!$S:$S,$G1029)</f>
        <v>0</v>
      </c>
      <c r="AV1029" s="99">
        <f>SUMIFS(通讯通路门店!$Z:$Z,通讯通路门店!$S:$S,$G1029)</f>
        <v>0</v>
      </c>
      <c r="AW1029" s="99">
        <f>SUMIFS(通讯通路门店!$AB:$AB,通讯通路门店!$S:$S,$G1029)</f>
        <v>0</v>
      </c>
      <c r="AX1029" s="99">
        <f>SUMIFS(通讯通路门店!$X:$X,通讯通路门店!$S:$S,$G1029)</f>
        <v>0</v>
      </c>
      <c r="AY1029" s="99">
        <f>SUMIFS(通讯通路门店!$Y:$Y,通讯通路门店!$S:$S,$G1029)</f>
        <v>0</v>
      </c>
      <c r="AZ1029" s="99">
        <f>SUMIFS(通讯通路门店!$AA:$AA,通讯通路门店!$S:$S,$G1029)</f>
        <v>0</v>
      </c>
      <c r="BA1029" s="99">
        <f t="shared" si="83"/>
        <v>0</v>
      </c>
      <c r="BB1029" s="99">
        <f t="shared" si="84"/>
        <v>0</v>
      </c>
      <c r="BC1029" s="99">
        <f>SUMIFS(通讯通路门店!$W:$W,通讯通路门店!$S:$S,$G1029,通讯通路门店!$J:$J,"荣耀体验店")+SUMIFS(通讯通路门店!$W:$W,通讯通路门店!$S:$S,$G1029,通讯通路门店!$J:$J,"荣耀授权专卖店")</f>
        <v>0</v>
      </c>
      <c r="BD1029" s="99">
        <f>SUMIFS(通讯通路门店!$Z:$Z,通讯通路门店!$S:$S,$G1029,通讯通路门店!$J:$J,"VIVO体验店")</f>
        <v>0</v>
      </c>
      <c r="BE1029" s="99">
        <f>SUMIFS(通讯通路门店!$AB:$AB,通讯通路门店!$S:$S,$G1029,通讯通路门店!$J:$J,"OPPO体验店")</f>
        <v>0</v>
      </c>
      <c r="BF1029" s="99">
        <f>SUMIFS(通讯通路门店!$X:$X,通讯通路门店!$S:$S,$G1029,通讯通路门店!$J:$J,"华为授权体验店")+SUMIFS(通讯通路门店!$AA:$AA,通讯通路门店!$S:$S,$G1029,通讯通路门店!$J:$J,"华为堡垒店")</f>
        <v>0</v>
      </c>
      <c r="BG1029" s="99">
        <f>SUMIFS(通讯通路门店!$Y:$Y,通讯通路门店!$S:$S,$G1029,通讯通路门店!$J:$J,"小米体验店")</f>
        <v>0</v>
      </c>
      <c r="BH1029" s="99">
        <f>SUMIFS(通讯通路门店!$AA:$AA,通讯通路门店!$S:$S,$G1029,通讯通路门店!$J:$J,"苹果体验店")</f>
        <v>0</v>
      </c>
      <c r="BI1029" s="99">
        <f>SUMIFS(通讯通路门店!$K:$K,通讯通路门店!$S:$S,$G1029,通讯通路门店!$J:$J,"其他品牌专卖店")</f>
        <v>0</v>
      </c>
      <c r="BJ1029" s="99">
        <f>SUMIFS(通讯通路门店!$AC:$AC,通讯通路门店!$S:$S,$G1029)</f>
        <v>0</v>
      </c>
      <c r="BK1029" s="99">
        <f>SUMIFS(通讯通路门店!$AD:$AD,通讯通路门店!$S:$S,$G1029)</f>
        <v>0</v>
      </c>
      <c r="BL1029" s="99">
        <f>SUMIFS(通讯通路门店!$AE:$AE,通讯通路门店!$S:$S,$G1029)</f>
        <v>0</v>
      </c>
      <c r="BM1029" s="99">
        <f>SUMIFS(通讯通路门店!$AF:$AF,通讯通路门店!$S:$S,$G1029)</f>
        <v>0</v>
      </c>
      <c r="BN1029" s="99">
        <f>SUMIFS(通讯通路门店!$AG:$AG,通讯通路门店!$S:$S,$G1029)</f>
        <v>0</v>
      </c>
      <c r="BO1029" s="99">
        <f>SUMIFS(通讯通路门店!$AH:$AH,通讯通路门店!$S:$S,$G1029)</f>
        <v>0</v>
      </c>
      <c r="BP1029" s="99">
        <f>SUMIFS(通讯通路门店!$AI:$AI,通讯通路门店!$S:$S,$G1029)</f>
        <v>0</v>
      </c>
      <c r="BQ1029" s="83"/>
    </row>
    <row r="1030" spans="1:69">
      <c r="A1030" s="99" t="str">
        <f>IFERROR(_xlfn.XLOOKUP($G1030,通讯通路门店!$S$4:$S$993933,通讯通路门店!$A$4:$A$993933,0,0),"")</f>
        <v>海南省</v>
      </c>
      <c r="B1030" s="99" t="str">
        <f>IFERROR(_xlfn.XLOOKUP($G1030,通讯通路门店!$S$4:$S$993933,通讯通路门店!$B$4:$B$993933,0,0),"")</f>
        <v>昌江黎族自治县</v>
      </c>
      <c r="C1030" s="99" t="str">
        <f>IFERROR(_xlfn.XLOOKUP($G1030,通讯通路门店!$S$4:$S$993933,通讯通路门店!$C$4:$C$993933,0,0),"")</f>
        <v>昌江黎族自治县</v>
      </c>
      <c r="D1030" s="99" t="str">
        <f>IFERROR(_xlfn.XLOOKUP($G1030,通讯通路门店!$S$4:$S$993933,通讯通路门店!$D$4:$D$993933,0,0),"")</f>
        <v>叉河镇</v>
      </c>
      <c r="E1030" s="83"/>
      <c r="F1030" s="83"/>
      <c r="G1030" s="101"/>
      <c r="H1030" s="102">
        <f>IFERROR(_xlfn.XLOOKUP($G1030,通讯通路门店!$S$4:$S$993933,通讯通路门店!$R$4:$R$993933,0,0),"")</f>
        <v>0</v>
      </c>
      <c r="I1030" s="83"/>
      <c r="J1030" s="83"/>
      <c r="K1030" s="83"/>
      <c r="L1030" s="83"/>
      <c r="M1030" s="83"/>
      <c r="N1030" s="83"/>
      <c r="O1030" s="83"/>
      <c r="P1030" s="83"/>
      <c r="Q1030" s="83"/>
      <c r="R1030" s="83"/>
      <c r="S1030" s="83"/>
      <c r="T1030" s="83"/>
      <c r="U1030" s="99">
        <f>COUNTIF(通讯通路门店!$S:$S,$G1030)</f>
        <v>0</v>
      </c>
      <c r="V1030" s="99">
        <f>COUNTIFS(通讯通路门店!$S:$S,$G1030,通讯通路门店!$J:$J,"综合卖场")</f>
        <v>0</v>
      </c>
      <c r="W1030" s="99">
        <f>SUMIFS(通讯通路门店!$AJ:$AJ,通讯通路门店!$S:$S,通讯客户沙盘!$G1030)</f>
        <v>0</v>
      </c>
      <c r="X1030" s="99">
        <f t="shared" si="80"/>
        <v>0</v>
      </c>
      <c r="Y1030" s="99">
        <f>COUNTIFS(通讯通路门店!$S:$S,$G1030,通讯通路门店!$J:$J,"荣耀体验店")+COUNTIFS(通讯通路门店!$S:$S,$G1030,通讯通路门店!$J:$J,"荣耀授权专卖店")</f>
        <v>0</v>
      </c>
      <c r="Z1030" s="99">
        <f>COUNTIFS(通讯通路门店!$S:$S,$G1030,通讯通路门店!$J:$J,"VIVO体验店")</f>
        <v>0</v>
      </c>
      <c r="AA1030" s="99">
        <f>COUNTIFS(通讯通路门店!$S:$S,$G1030,通讯通路门店!$J:$J,"OPPO体验店")</f>
        <v>0</v>
      </c>
      <c r="AB1030" s="99">
        <f>COUNTIFS(通讯通路门店!$S:$S,$G1030,通讯通路门店!$J:$J,"华为授权体验店")+COUNTIFS(通讯通路门店!$S:$S,$G1030,通讯通路门店!$J:$J,"华为堡垒店")</f>
        <v>0</v>
      </c>
      <c r="AC1030" s="99">
        <f>COUNTIFS(通讯通路门店!$S:$S,$G1030,通讯通路门店!$J:$J,"小米体验店")</f>
        <v>0</v>
      </c>
      <c r="AD1030" s="99">
        <f>COUNTIFS(通讯通路门店!$S:$S,$G1030,通讯通路门店!$J:$J,"苹果体验店")</f>
        <v>0</v>
      </c>
      <c r="AE1030" s="99">
        <f>COUNTIFS(通讯通路门店!$S:$S,$G1030,通讯通路门店!$J:$J,"其他品牌专卖店")</f>
        <v>0</v>
      </c>
      <c r="AF1030" s="99">
        <f>SUMIFS(通讯通路门店!$BI:$BI,通讯通路门店!$S:$S,$G1030)</f>
        <v>0</v>
      </c>
      <c r="AG1030" s="99">
        <f>SUMIFS(通讯通路门店!$BH:$BH,通讯通路门店!$S:$S,$G1030)</f>
        <v>0</v>
      </c>
      <c r="AH1030" s="99">
        <f t="shared" si="81"/>
        <v>0</v>
      </c>
      <c r="AI1030" s="99">
        <f>SUMIFS(通讯通路门店!$BB:$BB,通讯通路门店!$S:$S,$G1030)</f>
        <v>0</v>
      </c>
      <c r="AJ1030" s="99">
        <f>SUMIFS(通讯通路门店!$BE:$BE,通讯通路门店!$S:$S,$G1030)</f>
        <v>0</v>
      </c>
      <c r="AK1030" s="99">
        <f>SUMIFS(通讯通路门店!$BG:$BG,通讯通路门店!$S:$S,$G1030)</f>
        <v>0</v>
      </c>
      <c r="AL1030" s="99">
        <f>SUMIFS(通讯通路门店!$BC:$BC,通讯通路门店!$S:$S,$G1030)</f>
        <v>0</v>
      </c>
      <c r="AM1030" s="99">
        <f>SUMIFS(通讯通路门店!$BD:$BD,通讯通路门店!$S:$S,$G1030)</f>
        <v>0</v>
      </c>
      <c r="AN1030" s="99">
        <f>SUMIFS(通讯通路门店!$BF:$BF,通讯通路门店!$S:$S,$G1030)</f>
        <v>0</v>
      </c>
      <c r="AO1030" s="99">
        <f t="shared" si="82"/>
        <v>0</v>
      </c>
      <c r="AP1030" s="99">
        <f>SUMIFS(通讯通路门店!$K:$K,通讯通路门店!$S:$S,$G1030)</f>
        <v>0</v>
      </c>
      <c r="AQ1030" s="83"/>
      <c r="AR1030" s="99">
        <f>SUMIFS(通讯通路门店!$T:$T,通讯通路门店!$S:$S,$G1030)</f>
        <v>0</v>
      </c>
      <c r="AS1030" s="99">
        <f>SUMIFS(通讯通路门店!$U:$U,通讯通路门店!$S:$S,$G1030)</f>
        <v>0</v>
      </c>
      <c r="AT1030" s="99">
        <f>SUMIFS(通讯通路门店!$V:$V,通讯通路门店!$S:$S,$G1030)</f>
        <v>0</v>
      </c>
      <c r="AU1030" s="99">
        <f>SUMIFS(通讯通路门店!$W:$W,通讯通路门店!$S:$S,$G1030)</f>
        <v>0</v>
      </c>
      <c r="AV1030" s="99">
        <f>SUMIFS(通讯通路门店!$Z:$Z,通讯通路门店!$S:$S,$G1030)</f>
        <v>0</v>
      </c>
      <c r="AW1030" s="99">
        <f>SUMIFS(通讯通路门店!$AB:$AB,通讯通路门店!$S:$S,$G1030)</f>
        <v>0</v>
      </c>
      <c r="AX1030" s="99">
        <f>SUMIFS(通讯通路门店!$X:$X,通讯通路门店!$S:$S,$G1030)</f>
        <v>0</v>
      </c>
      <c r="AY1030" s="99">
        <f>SUMIFS(通讯通路门店!$Y:$Y,通讯通路门店!$S:$S,$G1030)</f>
        <v>0</v>
      </c>
      <c r="AZ1030" s="99">
        <f>SUMIFS(通讯通路门店!$AA:$AA,通讯通路门店!$S:$S,$G1030)</f>
        <v>0</v>
      </c>
      <c r="BA1030" s="99">
        <f t="shared" si="83"/>
        <v>0</v>
      </c>
      <c r="BB1030" s="99">
        <f t="shared" si="84"/>
        <v>0</v>
      </c>
      <c r="BC1030" s="99">
        <f>SUMIFS(通讯通路门店!$W:$W,通讯通路门店!$S:$S,$G1030,通讯通路门店!$J:$J,"荣耀体验店")+SUMIFS(通讯通路门店!$W:$W,通讯通路门店!$S:$S,$G1030,通讯通路门店!$J:$J,"荣耀授权专卖店")</f>
        <v>0</v>
      </c>
      <c r="BD1030" s="99">
        <f>SUMIFS(通讯通路门店!$Z:$Z,通讯通路门店!$S:$S,$G1030,通讯通路门店!$J:$J,"VIVO体验店")</f>
        <v>0</v>
      </c>
      <c r="BE1030" s="99">
        <f>SUMIFS(通讯通路门店!$AB:$AB,通讯通路门店!$S:$S,$G1030,通讯通路门店!$J:$J,"OPPO体验店")</f>
        <v>0</v>
      </c>
      <c r="BF1030" s="99">
        <f>SUMIFS(通讯通路门店!$X:$X,通讯通路门店!$S:$S,$G1030,通讯通路门店!$J:$J,"华为授权体验店")+SUMIFS(通讯通路门店!$AA:$AA,通讯通路门店!$S:$S,$G1030,通讯通路门店!$J:$J,"华为堡垒店")</f>
        <v>0</v>
      </c>
      <c r="BG1030" s="99">
        <f>SUMIFS(通讯通路门店!$Y:$Y,通讯通路门店!$S:$S,$G1030,通讯通路门店!$J:$J,"小米体验店")</f>
        <v>0</v>
      </c>
      <c r="BH1030" s="99">
        <f>SUMIFS(通讯通路门店!$AA:$AA,通讯通路门店!$S:$S,$G1030,通讯通路门店!$J:$J,"苹果体验店")</f>
        <v>0</v>
      </c>
      <c r="BI1030" s="99">
        <f>SUMIFS(通讯通路门店!$K:$K,通讯通路门店!$S:$S,$G1030,通讯通路门店!$J:$J,"其他品牌专卖店")</f>
        <v>0</v>
      </c>
      <c r="BJ1030" s="99">
        <f>SUMIFS(通讯通路门店!$AC:$AC,通讯通路门店!$S:$S,$G1030)</f>
        <v>0</v>
      </c>
      <c r="BK1030" s="99">
        <f>SUMIFS(通讯通路门店!$AD:$AD,通讯通路门店!$S:$S,$G1030)</f>
        <v>0</v>
      </c>
      <c r="BL1030" s="99">
        <f>SUMIFS(通讯通路门店!$AE:$AE,通讯通路门店!$S:$S,$G1030)</f>
        <v>0</v>
      </c>
      <c r="BM1030" s="99">
        <f>SUMIFS(通讯通路门店!$AF:$AF,通讯通路门店!$S:$S,$G1030)</f>
        <v>0</v>
      </c>
      <c r="BN1030" s="99">
        <f>SUMIFS(通讯通路门店!$AG:$AG,通讯通路门店!$S:$S,$G1030)</f>
        <v>0</v>
      </c>
      <c r="BO1030" s="99">
        <f>SUMIFS(通讯通路门店!$AH:$AH,通讯通路门店!$S:$S,$G1030)</f>
        <v>0</v>
      </c>
      <c r="BP1030" s="99">
        <f>SUMIFS(通讯通路门店!$AI:$AI,通讯通路门店!$S:$S,$G1030)</f>
        <v>0</v>
      </c>
      <c r="BQ1030" s="83"/>
    </row>
    <row r="1031" spans="1:69">
      <c r="A1031" s="99" t="str">
        <f>IFERROR(_xlfn.XLOOKUP($G1031,通讯通路门店!$S$4:$S$993933,通讯通路门店!$A$4:$A$993933,0,0),"")</f>
        <v>海南省</v>
      </c>
      <c r="B1031" s="99" t="str">
        <f>IFERROR(_xlfn.XLOOKUP($G1031,通讯通路门店!$S$4:$S$993933,通讯通路门店!$B$4:$B$993933,0,0),"")</f>
        <v>昌江黎族自治县</v>
      </c>
      <c r="C1031" s="99" t="str">
        <f>IFERROR(_xlfn.XLOOKUP($G1031,通讯通路门店!$S$4:$S$993933,通讯通路门店!$C$4:$C$993933,0,0),"")</f>
        <v>昌江黎族自治县</v>
      </c>
      <c r="D1031" s="99" t="str">
        <f>IFERROR(_xlfn.XLOOKUP($G1031,通讯通路门店!$S$4:$S$993933,通讯通路门店!$D$4:$D$993933,0,0),"")</f>
        <v>叉河镇</v>
      </c>
      <c r="E1031" s="83"/>
      <c r="F1031" s="83"/>
      <c r="G1031" s="101"/>
      <c r="H1031" s="102">
        <f>IFERROR(_xlfn.XLOOKUP($G1031,通讯通路门店!$S$4:$S$993933,通讯通路门店!$R$4:$R$993933,0,0),"")</f>
        <v>0</v>
      </c>
      <c r="I1031" s="83"/>
      <c r="J1031" s="83"/>
      <c r="K1031" s="83"/>
      <c r="L1031" s="83"/>
      <c r="M1031" s="83"/>
      <c r="N1031" s="83"/>
      <c r="O1031" s="83"/>
      <c r="P1031" s="83"/>
      <c r="Q1031" s="83"/>
      <c r="R1031" s="83"/>
      <c r="S1031" s="83"/>
      <c r="T1031" s="83"/>
      <c r="U1031" s="99">
        <f>COUNTIF(通讯通路门店!$S:$S,$G1031)</f>
        <v>0</v>
      </c>
      <c r="V1031" s="99">
        <f>COUNTIFS(通讯通路门店!$S:$S,$G1031,通讯通路门店!$J:$J,"综合卖场")</f>
        <v>0</v>
      </c>
      <c r="W1031" s="99">
        <f>SUMIFS(通讯通路门店!$AJ:$AJ,通讯通路门店!$S:$S,通讯客户沙盘!$G1031)</f>
        <v>0</v>
      </c>
      <c r="X1031" s="99">
        <f t="shared" si="80"/>
        <v>0</v>
      </c>
      <c r="Y1031" s="99">
        <f>COUNTIFS(通讯通路门店!$S:$S,$G1031,通讯通路门店!$J:$J,"荣耀体验店")+COUNTIFS(通讯通路门店!$S:$S,$G1031,通讯通路门店!$J:$J,"荣耀授权专卖店")</f>
        <v>0</v>
      </c>
      <c r="Z1031" s="99">
        <f>COUNTIFS(通讯通路门店!$S:$S,$G1031,通讯通路门店!$J:$J,"VIVO体验店")</f>
        <v>0</v>
      </c>
      <c r="AA1031" s="99">
        <f>COUNTIFS(通讯通路门店!$S:$S,$G1031,通讯通路门店!$J:$J,"OPPO体验店")</f>
        <v>0</v>
      </c>
      <c r="AB1031" s="99">
        <f>COUNTIFS(通讯通路门店!$S:$S,$G1031,通讯通路门店!$J:$J,"华为授权体验店")+COUNTIFS(通讯通路门店!$S:$S,$G1031,通讯通路门店!$J:$J,"华为堡垒店")</f>
        <v>0</v>
      </c>
      <c r="AC1031" s="99">
        <f>COUNTIFS(通讯通路门店!$S:$S,$G1031,通讯通路门店!$J:$J,"小米体验店")</f>
        <v>0</v>
      </c>
      <c r="AD1031" s="99">
        <f>COUNTIFS(通讯通路门店!$S:$S,$G1031,通讯通路门店!$J:$J,"苹果体验店")</f>
        <v>0</v>
      </c>
      <c r="AE1031" s="99">
        <f>COUNTIFS(通讯通路门店!$S:$S,$G1031,通讯通路门店!$J:$J,"其他品牌专卖店")</f>
        <v>0</v>
      </c>
      <c r="AF1031" s="99">
        <f>SUMIFS(通讯通路门店!$BI:$BI,通讯通路门店!$S:$S,$G1031)</f>
        <v>0</v>
      </c>
      <c r="AG1031" s="99">
        <f>SUMIFS(通讯通路门店!$BH:$BH,通讯通路门店!$S:$S,$G1031)</f>
        <v>0</v>
      </c>
      <c r="AH1031" s="99">
        <f t="shared" si="81"/>
        <v>0</v>
      </c>
      <c r="AI1031" s="99">
        <f>SUMIFS(通讯通路门店!$BB:$BB,通讯通路门店!$S:$S,$G1031)</f>
        <v>0</v>
      </c>
      <c r="AJ1031" s="99">
        <f>SUMIFS(通讯通路门店!$BE:$BE,通讯通路门店!$S:$S,$G1031)</f>
        <v>0</v>
      </c>
      <c r="AK1031" s="99">
        <f>SUMIFS(通讯通路门店!$BG:$BG,通讯通路门店!$S:$S,$G1031)</f>
        <v>0</v>
      </c>
      <c r="AL1031" s="99">
        <f>SUMIFS(通讯通路门店!$BC:$BC,通讯通路门店!$S:$S,$G1031)</f>
        <v>0</v>
      </c>
      <c r="AM1031" s="99">
        <f>SUMIFS(通讯通路门店!$BD:$BD,通讯通路门店!$S:$S,$G1031)</f>
        <v>0</v>
      </c>
      <c r="AN1031" s="99">
        <f>SUMIFS(通讯通路门店!$BF:$BF,通讯通路门店!$S:$S,$G1031)</f>
        <v>0</v>
      </c>
      <c r="AO1031" s="99">
        <f t="shared" si="82"/>
        <v>0</v>
      </c>
      <c r="AP1031" s="99">
        <f>SUMIFS(通讯通路门店!$K:$K,通讯通路门店!$S:$S,$G1031)</f>
        <v>0</v>
      </c>
      <c r="AQ1031" s="83"/>
      <c r="AR1031" s="99">
        <f>SUMIFS(通讯通路门店!$T:$T,通讯通路门店!$S:$S,$G1031)</f>
        <v>0</v>
      </c>
      <c r="AS1031" s="99">
        <f>SUMIFS(通讯通路门店!$U:$U,通讯通路门店!$S:$S,$G1031)</f>
        <v>0</v>
      </c>
      <c r="AT1031" s="99">
        <f>SUMIFS(通讯通路门店!$V:$V,通讯通路门店!$S:$S,$G1031)</f>
        <v>0</v>
      </c>
      <c r="AU1031" s="99">
        <f>SUMIFS(通讯通路门店!$W:$W,通讯通路门店!$S:$S,$G1031)</f>
        <v>0</v>
      </c>
      <c r="AV1031" s="99">
        <f>SUMIFS(通讯通路门店!$Z:$Z,通讯通路门店!$S:$S,$G1031)</f>
        <v>0</v>
      </c>
      <c r="AW1031" s="99">
        <f>SUMIFS(通讯通路门店!$AB:$AB,通讯通路门店!$S:$S,$G1031)</f>
        <v>0</v>
      </c>
      <c r="AX1031" s="99">
        <f>SUMIFS(通讯通路门店!$X:$X,通讯通路门店!$S:$S,$G1031)</f>
        <v>0</v>
      </c>
      <c r="AY1031" s="99">
        <f>SUMIFS(通讯通路门店!$Y:$Y,通讯通路门店!$S:$S,$G1031)</f>
        <v>0</v>
      </c>
      <c r="AZ1031" s="99">
        <f>SUMIFS(通讯通路门店!$AA:$AA,通讯通路门店!$S:$S,$G1031)</f>
        <v>0</v>
      </c>
      <c r="BA1031" s="99">
        <f t="shared" si="83"/>
        <v>0</v>
      </c>
      <c r="BB1031" s="99">
        <f t="shared" si="84"/>
        <v>0</v>
      </c>
      <c r="BC1031" s="99">
        <f>SUMIFS(通讯通路门店!$W:$W,通讯通路门店!$S:$S,$G1031,通讯通路门店!$J:$J,"荣耀体验店")+SUMIFS(通讯通路门店!$W:$W,通讯通路门店!$S:$S,$G1031,通讯通路门店!$J:$J,"荣耀授权专卖店")</f>
        <v>0</v>
      </c>
      <c r="BD1031" s="99">
        <f>SUMIFS(通讯通路门店!$Z:$Z,通讯通路门店!$S:$S,$G1031,通讯通路门店!$J:$J,"VIVO体验店")</f>
        <v>0</v>
      </c>
      <c r="BE1031" s="99">
        <f>SUMIFS(通讯通路门店!$AB:$AB,通讯通路门店!$S:$S,$G1031,通讯通路门店!$J:$J,"OPPO体验店")</f>
        <v>0</v>
      </c>
      <c r="BF1031" s="99">
        <f>SUMIFS(通讯通路门店!$X:$X,通讯通路门店!$S:$S,$G1031,通讯通路门店!$J:$J,"华为授权体验店")+SUMIFS(通讯通路门店!$AA:$AA,通讯通路门店!$S:$S,$G1031,通讯通路门店!$J:$J,"华为堡垒店")</f>
        <v>0</v>
      </c>
      <c r="BG1031" s="99">
        <f>SUMIFS(通讯通路门店!$Y:$Y,通讯通路门店!$S:$S,$G1031,通讯通路门店!$J:$J,"小米体验店")</f>
        <v>0</v>
      </c>
      <c r="BH1031" s="99">
        <f>SUMIFS(通讯通路门店!$AA:$AA,通讯通路门店!$S:$S,$G1031,通讯通路门店!$J:$J,"苹果体验店")</f>
        <v>0</v>
      </c>
      <c r="BI1031" s="99">
        <f>SUMIFS(通讯通路门店!$K:$K,通讯通路门店!$S:$S,$G1031,通讯通路门店!$J:$J,"其他品牌专卖店")</f>
        <v>0</v>
      </c>
      <c r="BJ1031" s="99">
        <f>SUMIFS(通讯通路门店!$AC:$AC,通讯通路门店!$S:$S,$G1031)</f>
        <v>0</v>
      </c>
      <c r="BK1031" s="99">
        <f>SUMIFS(通讯通路门店!$AD:$AD,通讯通路门店!$S:$S,$G1031)</f>
        <v>0</v>
      </c>
      <c r="BL1031" s="99">
        <f>SUMIFS(通讯通路门店!$AE:$AE,通讯通路门店!$S:$S,$G1031)</f>
        <v>0</v>
      </c>
      <c r="BM1031" s="99">
        <f>SUMIFS(通讯通路门店!$AF:$AF,通讯通路门店!$S:$S,$G1031)</f>
        <v>0</v>
      </c>
      <c r="BN1031" s="99">
        <f>SUMIFS(通讯通路门店!$AG:$AG,通讯通路门店!$S:$S,$G1031)</f>
        <v>0</v>
      </c>
      <c r="BO1031" s="99">
        <f>SUMIFS(通讯通路门店!$AH:$AH,通讯通路门店!$S:$S,$G1031)</f>
        <v>0</v>
      </c>
      <c r="BP1031" s="99">
        <f>SUMIFS(通讯通路门店!$AI:$AI,通讯通路门店!$S:$S,$G1031)</f>
        <v>0</v>
      </c>
      <c r="BQ1031" s="83"/>
    </row>
    <row r="1032" spans="1:69">
      <c r="A1032" s="99" t="str">
        <f>IFERROR(_xlfn.XLOOKUP($G1032,通讯通路门店!$S$4:$S$993933,通讯通路门店!$A$4:$A$993933,0,0),"")</f>
        <v>海南省</v>
      </c>
      <c r="B1032" s="99" t="str">
        <f>IFERROR(_xlfn.XLOOKUP($G1032,通讯通路门店!$S$4:$S$993933,通讯通路门店!$B$4:$B$993933,0,0),"")</f>
        <v>昌江黎族自治县</v>
      </c>
      <c r="C1032" s="99" t="str">
        <f>IFERROR(_xlfn.XLOOKUP($G1032,通讯通路门店!$S$4:$S$993933,通讯通路门店!$C$4:$C$993933,0,0),"")</f>
        <v>昌江黎族自治县</v>
      </c>
      <c r="D1032" s="99" t="str">
        <f>IFERROR(_xlfn.XLOOKUP($G1032,通讯通路门店!$S$4:$S$993933,通讯通路门店!$D$4:$D$993933,0,0),"")</f>
        <v>叉河镇</v>
      </c>
      <c r="E1032" s="83"/>
      <c r="F1032" s="83"/>
      <c r="G1032" s="101"/>
      <c r="H1032" s="102">
        <f>IFERROR(_xlfn.XLOOKUP($G1032,通讯通路门店!$S$4:$S$993933,通讯通路门店!$R$4:$R$993933,0,0),"")</f>
        <v>0</v>
      </c>
      <c r="I1032" s="83"/>
      <c r="J1032" s="83"/>
      <c r="K1032" s="83"/>
      <c r="L1032" s="83"/>
      <c r="M1032" s="83"/>
      <c r="N1032" s="83"/>
      <c r="O1032" s="83"/>
      <c r="P1032" s="83"/>
      <c r="Q1032" s="83"/>
      <c r="R1032" s="83"/>
      <c r="S1032" s="83"/>
      <c r="T1032" s="83"/>
      <c r="U1032" s="99">
        <f>COUNTIF(通讯通路门店!$S:$S,$G1032)</f>
        <v>0</v>
      </c>
      <c r="V1032" s="99">
        <f>COUNTIFS(通讯通路门店!$S:$S,$G1032,通讯通路门店!$J:$J,"综合卖场")</f>
        <v>0</v>
      </c>
      <c r="W1032" s="99">
        <f>SUMIFS(通讯通路门店!$AJ:$AJ,通讯通路门店!$S:$S,通讯客户沙盘!$G1032)</f>
        <v>0</v>
      </c>
      <c r="X1032" s="99">
        <f t="shared" si="80"/>
        <v>0</v>
      </c>
      <c r="Y1032" s="99">
        <f>COUNTIFS(通讯通路门店!$S:$S,$G1032,通讯通路门店!$J:$J,"荣耀体验店")+COUNTIFS(通讯通路门店!$S:$S,$G1032,通讯通路门店!$J:$J,"荣耀授权专卖店")</f>
        <v>0</v>
      </c>
      <c r="Z1032" s="99">
        <f>COUNTIFS(通讯通路门店!$S:$S,$G1032,通讯通路门店!$J:$J,"VIVO体验店")</f>
        <v>0</v>
      </c>
      <c r="AA1032" s="99">
        <f>COUNTIFS(通讯通路门店!$S:$S,$G1032,通讯通路门店!$J:$J,"OPPO体验店")</f>
        <v>0</v>
      </c>
      <c r="AB1032" s="99">
        <f>COUNTIFS(通讯通路门店!$S:$S,$G1032,通讯通路门店!$J:$J,"华为授权体验店")+COUNTIFS(通讯通路门店!$S:$S,$G1032,通讯通路门店!$J:$J,"华为堡垒店")</f>
        <v>0</v>
      </c>
      <c r="AC1032" s="99">
        <f>COUNTIFS(通讯通路门店!$S:$S,$G1032,通讯通路门店!$J:$J,"小米体验店")</f>
        <v>0</v>
      </c>
      <c r="AD1032" s="99">
        <f>COUNTIFS(通讯通路门店!$S:$S,$G1032,通讯通路门店!$J:$J,"苹果体验店")</f>
        <v>0</v>
      </c>
      <c r="AE1032" s="99">
        <f>COUNTIFS(通讯通路门店!$S:$S,$G1032,通讯通路门店!$J:$J,"其他品牌专卖店")</f>
        <v>0</v>
      </c>
      <c r="AF1032" s="99">
        <f>SUMIFS(通讯通路门店!$BI:$BI,通讯通路门店!$S:$S,$G1032)</f>
        <v>0</v>
      </c>
      <c r="AG1032" s="99">
        <f>SUMIFS(通讯通路门店!$BH:$BH,通讯通路门店!$S:$S,$G1032)</f>
        <v>0</v>
      </c>
      <c r="AH1032" s="99">
        <f t="shared" si="81"/>
        <v>0</v>
      </c>
      <c r="AI1032" s="99">
        <f>SUMIFS(通讯通路门店!$BB:$BB,通讯通路门店!$S:$S,$G1032)</f>
        <v>0</v>
      </c>
      <c r="AJ1032" s="99">
        <f>SUMIFS(通讯通路门店!$BE:$BE,通讯通路门店!$S:$S,$G1032)</f>
        <v>0</v>
      </c>
      <c r="AK1032" s="99">
        <f>SUMIFS(通讯通路门店!$BG:$BG,通讯通路门店!$S:$S,$G1032)</f>
        <v>0</v>
      </c>
      <c r="AL1032" s="99">
        <f>SUMIFS(通讯通路门店!$BC:$BC,通讯通路门店!$S:$S,$G1032)</f>
        <v>0</v>
      </c>
      <c r="AM1032" s="99">
        <f>SUMIFS(通讯通路门店!$BD:$BD,通讯通路门店!$S:$S,$G1032)</f>
        <v>0</v>
      </c>
      <c r="AN1032" s="99">
        <f>SUMIFS(通讯通路门店!$BF:$BF,通讯通路门店!$S:$S,$G1032)</f>
        <v>0</v>
      </c>
      <c r="AO1032" s="99">
        <f t="shared" si="82"/>
        <v>0</v>
      </c>
      <c r="AP1032" s="99">
        <f>SUMIFS(通讯通路门店!$K:$K,通讯通路门店!$S:$S,$G1032)</f>
        <v>0</v>
      </c>
      <c r="AQ1032" s="83"/>
      <c r="AR1032" s="99">
        <f>SUMIFS(通讯通路门店!$T:$T,通讯通路门店!$S:$S,$G1032)</f>
        <v>0</v>
      </c>
      <c r="AS1032" s="99">
        <f>SUMIFS(通讯通路门店!$U:$U,通讯通路门店!$S:$S,$G1032)</f>
        <v>0</v>
      </c>
      <c r="AT1032" s="99">
        <f>SUMIFS(通讯通路门店!$V:$V,通讯通路门店!$S:$S,$G1032)</f>
        <v>0</v>
      </c>
      <c r="AU1032" s="99">
        <f>SUMIFS(通讯通路门店!$W:$W,通讯通路门店!$S:$S,$G1032)</f>
        <v>0</v>
      </c>
      <c r="AV1032" s="99">
        <f>SUMIFS(通讯通路门店!$Z:$Z,通讯通路门店!$S:$S,$G1032)</f>
        <v>0</v>
      </c>
      <c r="AW1032" s="99">
        <f>SUMIFS(通讯通路门店!$AB:$AB,通讯通路门店!$S:$S,$G1032)</f>
        <v>0</v>
      </c>
      <c r="AX1032" s="99">
        <f>SUMIFS(通讯通路门店!$X:$X,通讯通路门店!$S:$S,$G1032)</f>
        <v>0</v>
      </c>
      <c r="AY1032" s="99">
        <f>SUMIFS(通讯通路门店!$Y:$Y,通讯通路门店!$S:$S,$G1032)</f>
        <v>0</v>
      </c>
      <c r="AZ1032" s="99">
        <f>SUMIFS(通讯通路门店!$AA:$AA,通讯通路门店!$S:$S,$G1032)</f>
        <v>0</v>
      </c>
      <c r="BA1032" s="99">
        <f t="shared" si="83"/>
        <v>0</v>
      </c>
      <c r="BB1032" s="99">
        <f t="shared" si="84"/>
        <v>0</v>
      </c>
      <c r="BC1032" s="99">
        <f>SUMIFS(通讯通路门店!$W:$W,通讯通路门店!$S:$S,$G1032,通讯通路门店!$J:$J,"荣耀体验店")+SUMIFS(通讯通路门店!$W:$W,通讯通路门店!$S:$S,$G1032,通讯通路门店!$J:$J,"荣耀授权专卖店")</f>
        <v>0</v>
      </c>
      <c r="BD1032" s="99">
        <f>SUMIFS(通讯通路门店!$Z:$Z,通讯通路门店!$S:$S,$G1032,通讯通路门店!$J:$J,"VIVO体验店")</f>
        <v>0</v>
      </c>
      <c r="BE1032" s="99">
        <f>SUMIFS(通讯通路门店!$AB:$AB,通讯通路门店!$S:$S,$G1032,通讯通路门店!$J:$J,"OPPO体验店")</f>
        <v>0</v>
      </c>
      <c r="BF1032" s="99">
        <f>SUMIFS(通讯通路门店!$X:$X,通讯通路门店!$S:$S,$G1032,通讯通路门店!$J:$J,"华为授权体验店")+SUMIFS(通讯通路门店!$AA:$AA,通讯通路门店!$S:$S,$G1032,通讯通路门店!$J:$J,"华为堡垒店")</f>
        <v>0</v>
      </c>
      <c r="BG1032" s="99">
        <f>SUMIFS(通讯通路门店!$Y:$Y,通讯通路门店!$S:$S,$G1032,通讯通路门店!$J:$J,"小米体验店")</f>
        <v>0</v>
      </c>
      <c r="BH1032" s="99">
        <f>SUMIFS(通讯通路门店!$AA:$AA,通讯通路门店!$S:$S,$G1032,通讯通路门店!$J:$J,"苹果体验店")</f>
        <v>0</v>
      </c>
      <c r="BI1032" s="99">
        <f>SUMIFS(通讯通路门店!$K:$K,通讯通路门店!$S:$S,$G1032,通讯通路门店!$J:$J,"其他品牌专卖店")</f>
        <v>0</v>
      </c>
      <c r="BJ1032" s="99">
        <f>SUMIFS(通讯通路门店!$AC:$AC,通讯通路门店!$S:$S,$G1032)</f>
        <v>0</v>
      </c>
      <c r="BK1032" s="99">
        <f>SUMIFS(通讯通路门店!$AD:$AD,通讯通路门店!$S:$S,$G1032)</f>
        <v>0</v>
      </c>
      <c r="BL1032" s="99">
        <f>SUMIFS(通讯通路门店!$AE:$AE,通讯通路门店!$S:$S,$G1032)</f>
        <v>0</v>
      </c>
      <c r="BM1032" s="99">
        <f>SUMIFS(通讯通路门店!$AF:$AF,通讯通路门店!$S:$S,$G1032)</f>
        <v>0</v>
      </c>
      <c r="BN1032" s="99">
        <f>SUMIFS(通讯通路门店!$AG:$AG,通讯通路门店!$S:$S,$G1032)</f>
        <v>0</v>
      </c>
      <c r="BO1032" s="99">
        <f>SUMIFS(通讯通路门店!$AH:$AH,通讯通路门店!$S:$S,$G1032)</f>
        <v>0</v>
      </c>
      <c r="BP1032" s="99">
        <f>SUMIFS(通讯通路门店!$AI:$AI,通讯通路门店!$S:$S,$G1032)</f>
        <v>0</v>
      </c>
      <c r="BQ1032" s="83"/>
    </row>
    <row r="1033" spans="1:69">
      <c r="A1033" s="99" t="str">
        <f>IFERROR(_xlfn.XLOOKUP($G1033,通讯通路门店!$S$4:$S$993933,通讯通路门店!$A$4:$A$993933,0,0),"")</f>
        <v>海南省</v>
      </c>
      <c r="B1033" s="99" t="str">
        <f>IFERROR(_xlfn.XLOOKUP($G1033,通讯通路门店!$S$4:$S$993933,通讯通路门店!$B$4:$B$993933,0,0),"")</f>
        <v>昌江黎族自治县</v>
      </c>
      <c r="C1033" s="99" t="str">
        <f>IFERROR(_xlfn.XLOOKUP($G1033,通讯通路门店!$S$4:$S$993933,通讯通路门店!$C$4:$C$993933,0,0),"")</f>
        <v>昌江黎族自治县</v>
      </c>
      <c r="D1033" s="99" t="str">
        <f>IFERROR(_xlfn.XLOOKUP($G1033,通讯通路门店!$S$4:$S$993933,通讯通路门店!$D$4:$D$993933,0,0),"")</f>
        <v>叉河镇</v>
      </c>
      <c r="E1033" s="83"/>
      <c r="F1033" s="83"/>
      <c r="G1033" s="101"/>
      <c r="H1033" s="102">
        <f>IFERROR(_xlfn.XLOOKUP($G1033,通讯通路门店!$S$4:$S$993933,通讯通路门店!$R$4:$R$993933,0,0),"")</f>
        <v>0</v>
      </c>
      <c r="I1033" s="83"/>
      <c r="J1033" s="83"/>
      <c r="K1033" s="83"/>
      <c r="L1033" s="83"/>
      <c r="M1033" s="83"/>
      <c r="N1033" s="83"/>
      <c r="O1033" s="83"/>
      <c r="P1033" s="83"/>
      <c r="Q1033" s="83"/>
      <c r="R1033" s="83"/>
      <c r="S1033" s="83"/>
      <c r="T1033" s="83"/>
      <c r="U1033" s="99">
        <f>COUNTIF(通讯通路门店!$S:$S,$G1033)</f>
        <v>0</v>
      </c>
      <c r="V1033" s="99">
        <f>COUNTIFS(通讯通路门店!$S:$S,$G1033,通讯通路门店!$J:$J,"综合卖场")</f>
        <v>0</v>
      </c>
      <c r="W1033" s="99">
        <f>SUMIFS(通讯通路门店!$AJ:$AJ,通讯通路门店!$S:$S,通讯客户沙盘!$G1033)</f>
        <v>0</v>
      </c>
      <c r="X1033" s="99">
        <f t="shared" si="80"/>
        <v>0</v>
      </c>
      <c r="Y1033" s="99">
        <f>COUNTIFS(通讯通路门店!$S:$S,$G1033,通讯通路门店!$J:$J,"荣耀体验店")+COUNTIFS(通讯通路门店!$S:$S,$G1033,通讯通路门店!$J:$J,"荣耀授权专卖店")</f>
        <v>0</v>
      </c>
      <c r="Z1033" s="99">
        <f>COUNTIFS(通讯通路门店!$S:$S,$G1033,通讯通路门店!$J:$J,"VIVO体验店")</f>
        <v>0</v>
      </c>
      <c r="AA1033" s="99">
        <f>COUNTIFS(通讯通路门店!$S:$S,$G1033,通讯通路门店!$J:$J,"OPPO体验店")</f>
        <v>0</v>
      </c>
      <c r="AB1033" s="99">
        <f>COUNTIFS(通讯通路门店!$S:$S,$G1033,通讯通路门店!$J:$J,"华为授权体验店")+COUNTIFS(通讯通路门店!$S:$S,$G1033,通讯通路门店!$J:$J,"华为堡垒店")</f>
        <v>0</v>
      </c>
      <c r="AC1033" s="99">
        <f>COUNTIFS(通讯通路门店!$S:$S,$G1033,通讯通路门店!$J:$J,"小米体验店")</f>
        <v>0</v>
      </c>
      <c r="AD1033" s="99">
        <f>COUNTIFS(通讯通路门店!$S:$S,$G1033,通讯通路门店!$J:$J,"苹果体验店")</f>
        <v>0</v>
      </c>
      <c r="AE1033" s="99">
        <f>COUNTIFS(通讯通路门店!$S:$S,$G1033,通讯通路门店!$J:$J,"其他品牌专卖店")</f>
        <v>0</v>
      </c>
      <c r="AF1033" s="99">
        <f>SUMIFS(通讯通路门店!$BI:$BI,通讯通路门店!$S:$S,$G1033)</f>
        <v>0</v>
      </c>
      <c r="AG1033" s="99">
        <f>SUMIFS(通讯通路门店!$BH:$BH,通讯通路门店!$S:$S,$G1033)</f>
        <v>0</v>
      </c>
      <c r="AH1033" s="99">
        <f t="shared" si="81"/>
        <v>0</v>
      </c>
      <c r="AI1033" s="99">
        <f>SUMIFS(通讯通路门店!$BB:$BB,通讯通路门店!$S:$S,$G1033)</f>
        <v>0</v>
      </c>
      <c r="AJ1033" s="99">
        <f>SUMIFS(通讯通路门店!$BE:$BE,通讯通路门店!$S:$S,$G1033)</f>
        <v>0</v>
      </c>
      <c r="AK1033" s="99">
        <f>SUMIFS(通讯通路门店!$BG:$BG,通讯通路门店!$S:$S,$G1033)</f>
        <v>0</v>
      </c>
      <c r="AL1033" s="99">
        <f>SUMIFS(通讯通路门店!$BC:$BC,通讯通路门店!$S:$S,$G1033)</f>
        <v>0</v>
      </c>
      <c r="AM1033" s="99">
        <f>SUMIFS(通讯通路门店!$BD:$BD,通讯通路门店!$S:$S,$G1033)</f>
        <v>0</v>
      </c>
      <c r="AN1033" s="99">
        <f>SUMIFS(通讯通路门店!$BF:$BF,通讯通路门店!$S:$S,$G1033)</f>
        <v>0</v>
      </c>
      <c r="AO1033" s="99">
        <f t="shared" si="82"/>
        <v>0</v>
      </c>
      <c r="AP1033" s="99">
        <f>SUMIFS(通讯通路门店!$K:$K,通讯通路门店!$S:$S,$G1033)</f>
        <v>0</v>
      </c>
      <c r="AQ1033" s="83"/>
      <c r="AR1033" s="99">
        <f>SUMIFS(通讯通路门店!$T:$T,通讯通路门店!$S:$S,$G1033)</f>
        <v>0</v>
      </c>
      <c r="AS1033" s="99">
        <f>SUMIFS(通讯通路门店!$U:$U,通讯通路门店!$S:$S,$G1033)</f>
        <v>0</v>
      </c>
      <c r="AT1033" s="99">
        <f>SUMIFS(通讯通路门店!$V:$V,通讯通路门店!$S:$S,$G1033)</f>
        <v>0</v>
      </c>
      <c r="AU1033" s="99">
        <f>SUMIFS(通讯通路门店!$W:$W,通讯通路门店!$S:$S,$G1033)</f>
        <v>0</v>
      </c>
      <c r="AV1033" s="99">
        <f>SUMIFS(通讯通路门店!$Z:$Z,通讯通路门店!$S:$S,$G1033)</f>
        <v>0</v>
      </c>
      <c r="AW1033" s="99">
        <f>SUMIFS(通讯通路门店!$AB:$AB,通讯通路门店!$S:$S,$G1033)</f>
        <v>0</v>
      </c>
      <c r="AX1033" s="99">
        <f>SUMIFS(通讯通路门店!$X:$X,通讯通路门店!$S:$S,$G1033)</f>
        <v>0</v>
      </c>
      <c r="AY1033" s="99">
        <f>SUMIFS(通讯通路门店!$Y:$Y,通讯通路门店!$S:$S,$G1033)</f>
        <v>0</v>
      </c>
      <c r="AZ1033" s="99">
        <f>SUMIFS(通讯通路门店!$AA:$AA,通讯通路门店!$S:$S,$G1033)</f>
        <v>0</v>
      </c>
      <c r="BA1033" s="99">
        <f t="shared" si="83"/>
        <v>0</v>
      </c>
      <c r="BB1033" s="99">
        <f t="shared" si="84"/>
        <v>0</v>
      </c>
      <c r="BC1033" s="99">
        <f>SUMIFS(通讯通路门店!$W:$W,通讯通路门店!$S:$S,$G1033,通讯通路门店!$J:$J,"荣耀体验店")+SUMIFS(通讯通路门店!$W:$W,通讯通路门店!$S:$S,$G1033,通讯通路门店!$J:$J,"荣耀授权专卖店")</f>
        <v>0</v>
      </c>
      <c r="BD1033" s="99">
        <f>SUMIFS(通讯通路门店!$Z:$Z,通讯通路门店!$S:$S,$G1033,通讯通路门店!$J:$J,"VIVO体验店")</f>
        <v>0</v>
      </c>
      <c r="BE1033" s="99">
        <f>SUMIFS(通讯通路门店!$AB:$AB,通讯通路门店!$S:$S,$G1033,通讯通路门店!$J:$J,"OPPO体验店")</f>
        <v>0</v>
      </c>
      <c r="BF1033" s="99">
        <f>SUMIFS(通讯通路门店!$X:$X,通讯通路门店!$S:$S,$G1033,通讯通路门店!$J:$J,"华为授权体验店")+SUMIFS(通讯通路门店!$AA:$AA,通讯通路门店!$S:$S,$G1033,通讯通路门店!$J:$J,"华为堡垒店")</f>
        <v>0</v>
      </c>
      <c r="BG1033" s="99">
        <f>SUMIFS(通讯通路门店!$Y:$Y,通讯通路门店!$S:$S,$G1033,通讯通路门店!$J:$J,"小米体验店")</f>
        <v>0</v>
      </c>
      <c r="BH1033" s="99">
        <f>SUMIFS(通讯通路门店!$AA:$AA,通讯通路门店!$S:$S,$G1033,通讯通路门店!$J:$J,"苹果体验店")</f>
        <v>0</v>
      </c>
      <c r="BI1033" s="99">
        <f>SUMIFS(通讯通路门店!$K:$K,通讯通路门店!$S:$S,$G1033,通讯通路门店!$J:$J,"其他品牌专卖店")</f>
        <v>0</v>
      </c>
      <c r="BJ1033" s="99">
        <f>SUMIFS(通讯通路门店!$AC:$AC,通讯通路门店!$S:$S,$G1033)</f>
        <v>0</v>
      </c>
      <c r="BK1033" s="99">
        <f>SUMIFS(通讯通路门店!$AD:$AD,通讯通路门店!$S:$S,$G1033)</f>
        <v>0</v>
      </c>
      <c r="BL1033" s="99">
        <f>SUMIFS(通讯通路门店!$AE:$AE,通讯通路门店!$S:$S,$G1033)</f>
        <v>0</v>
      </c>
      <c r="BM1033" s="99">
        <f>SUMIFS(通讯通路门店!$AF:$AF,通讯通路门店!$S:$S,$G1033)</f>
        <v>0</v>
      </c>
      <c r="BN1033" s="99">
        <f>SUMIFS(通讯通路门店!$AG:$AG,通讯通路门店!$S:$S,$G1033)</f>
        <v>0</v>
      </c>
      <c r="BO1033" s="99">
        <f>SUMIFS(通讯通路门店!$AH:$AH,通讯通路门店!$S:$S,$G1033)</f>
        <v>0</v>
      </c>
      <c r="BP1033" s="99">
        <f>SUMIFS(通讯通路门店!$AI:$AI,通讯通路门店!$S:$S,$G1033)</f>
        <v>0</v>
      </c>
      <c r="BQ1033" s="83"/>
    </row>
    <row r="1034" spans="1:69">
      <c r="A1034" s="99" t="str">
        <f>IFERROR(_xlfn.XLOOKUP($G1034,通讯通路门店!$S$4:$S$993933,通讯通路门店!$A$4:$A$993933,0,0),"")</f>
        <v>海南省</v>
      </c>
      <c r="B1034" s="99" t="str">
        <f>IFERROR(_xlfn.XLOOKUP($G1034,通讯通路门店!$S$4:$S$993933,通讯通路门店!$B$4:$B$993933,0,0),"")</f>
        <v>昌江黎族自治县</v>
      </c>
      <c r="C1034" s="99" t="str">
        <f>IFERROR(_xlfn.XLOOKUP($G1034,通讯通路门店!$S$4:$S$993933,通讯通路门店!$C$4:$C$993933,0,0),"")</f>
        <v>昌江黎族自治县</v>
      </c>
      <c r="D1034" s="99" t="str">
        <f>IFERROR(_xlfn.XLOOKUP($G1034,通讯通路门店!$S$4:$S$993933,通讯通路门店!$D$4:$D$993933,0,0),"")</f>
        <v>叉河镇</v>
      </c>
      <c r="E1034" s="83"/>
      <c r="F1034" s="83"/>
      <c r="G1034" s="101"/>
      <c r="H1034" s="102">
        <f>IFERROR(_xlfn.XLOOKUP($G1034,通讯通路门店!$S$4:$S$993933,通讯通路门店!$R$4:$R$993933,0,0),"")</f>
        <v>0</v>
      </c>
      <c r="I1034" s="83"/>
      <c r="J1034" s="83"/>
      <c r="K1034" s="83"/>
      <c r="L1034" s="83"/>
      <c r="M1034" s="83"/>
      <c r="N1034" s="83"/>
      <c r="O1034" s="83"/>
      <c r="P1034" s="83"/>
      <c r="Q1034" s="83"/>
      <c r="R1034" s="83"/>
      <c r="S1034" s="83"/>
      <c r="T1034" s="83"/>
      <c r="U1034" s="99">
        <f>COUNTIF(通讯通路门店!$S:$S,$G1034)</f>
        <v>0</v>
      </c>
      <c r="V1034" s="99">
        <f>COUNTIFS(通讯通路门店!$S:$S,$G1034,通讯通路门店!$J:$J,"综合卖场")</f>
        <v>0</v>
      </c>
      <c r="W1034" s="99">
        <f>SUMIFS(通讯通路门店!$AJ:$AJ,通讯通路门店!$S:$S,通讯客户沙盘!$G1034)</f>
        <v>0</v>
      </c>
      <c r="X1034" s="99">
        <f t="shared" si="80"/>
        <v>0</v>
      </c>
      <c r="Y1034" s="99">
        <f>COUNTIFS(通讯通路门店!$S:$S,$G1034,通讯通路门店!$J:$J,"荣耀体验店")+COUNTIFS(通讯通路门店!$S:$S,$G1034,通讯通路门店!$J:$J,"荣耀授权专卖店")</f>
        <v>0</v>
      </c>
      <c r="Z1034" s="99">
        <f>COUNTIFS(通讯通路门店!$S:$S,$G1034,通讯通路门店!$J:$J,"VIVO体验店")</f>
        <v>0</v>
      </c>
      <c r="AA1034" s="99">
        <f>COUNTIFS(通讯通路门店!$S:$S,$G1034,通讯通路门店!$J:$J,"OPPO体验店")</f>
        <v>0</v>
      </c>
      <c r="AB1034" s="99">
        <f>COUNTIFS(通讯通路门店!$S:$S,$G1034,通讯通路门店!$J:$J,"华为授权体验店")+COUNTIFS(通讯通路门店!$S:$S,$G1034,通讯通路门店!$J:$J,"华为堡垒店")</f>
        <v>0</v>
      </c>
      <c r="AC1034" s="99">
        <f>COUNTIFS(通讯通路门店!$S:$S,$G1034,通讯通路门店!$J:$J,"小米体验店")</f>
        <v>0</v>
      </c>
      <c r="AD1034" s="99">
        <f>COUNTIFS(通讯通路门店!$S:$S,$G1034,通讯通路门店!$J:$J,"苹果体验店")</f>
        <v>0</v>
      </c>
      <c r="AE1034" s="99">
        <f>COUNTIFS(通讯通路门店!$S:$S,$G1034,通讯通路门店!$J:$J,"其他品牌专卖店")</f>
        <v>0</v>
      </c>
      <c r="AF1034" s="99">
        <f>SUMIFS(通讯通路门店!$BI:$BI,通讯通路门店!$S:$S,$G1034)</f>
        <v>0</v>
      </c>
      <c r="AG1034" s="99">
        <f>SUMIFS(通讯通路门店!$BH:$BH,通讯通路门店!$S:$S,$G1034)</f>
        <v>0</v>
      </c>
      <c r="AH1034" s="99">
        <f t="shared" si="81"/>
        <v>0</v>
      </c>
      <c r="AI1034" s="99">
        <f>SUMIFS(通讯通路门店!$BB:$BB,通讯通路门店!$S:$S,$G1034)</f>
        <v>0</v>
      </c>
      <c r="AJ1034" s="99">
        <f>SUMIFS(通讯通路门店!$BE:$BE,通讯通路门店!$S:$S,$G1034)</f>
        <v>0</v>
      </c>
      <c r="AK1034" s="99">
        <f>SUMIFS(通讯通路门店!$BG:$BG,通讯通路门店!$S:$S,$G1034)</f>
        <v>0</v>
      </c>
      <c r="AL1034" s="99">
        <f>SUMIFS(通讯通路门店!$BC:$BC,通讯通路门店!$S:$S,$G1034)</f>
        <v>0</v>
      </c>
      <c r="AM1034" s="99">
        <f>SUMIFS(通讯通路门店!$BD:$BD,通讯通路门店!$S:$S,$G1034)</f>
        <v>0</v>
      </c>
      <c r="AN1034" s="99">
        <f>SUMIFS(通讯通路门店!$BF:$BF,通讯通路门店!$S:$S,$G1034)</f>
        <v>0</v>
      </c>
      <c r="AO1034" s="99">
        <f t="shared" si="82"/>
        <v>0</v>
      </c>
      <c r="AP1034" s="99">
        <f>SUMIFS(通讯通路门店!$K:$K,通讯通路门店!$S:$S,$G1034)</f>
        <v>0</v>
      </c>
      <c r="AQ1034" s="83"/>
      <c r="AR1034" s="99">
        <f>SUMIFS(通讯通路门店!$T:$T,通讯通路门店!$S:$S,$G1034)</f>
        <v>0</v>
      </c>
      <c r="AS1034" s="99">
        <f>SUMIFS(通讯通路门店!$U:$U,通讯通路门店!$S:$S,$G1034)</f>
        <v>0</v>
      </c>
      <c r="AT1034" s="99">
        <f>SUMIFS(通讯通路门店!$V:$V,通讯通路门店!$S:$S,$G1034)</f>
        <v>0</v>
      </c>
      <c r="AU1034" s="99">
        <f>SUMIFS(通讯通路门店!$W:$W,通讯通路门店!$S:$S,$G1034)</f>
        <v>0</v>
      </c>
      <c r="AV1034" s="99">
        <f>SUMIFS(通讯通路门店!$Z:$Z,通讯通路门店!$S:$S,$G1034)</f>
        <v>0</v>
      </c>
      <c r="AW1034" s="99">
        <f>SUMIFS(通讯通路门店!$AB:$AB,通讯通路门店!$S:$S,$G1034)</f>
        <v>0</v>
      </c>
      <c r="AX1034" s="99">
        <f>SUMIFS(通讯通路门店!$X:$X,通讯通路门店!$S:$S,$G1034)</f>
        <v>0</v>
      </c>
      <c r="AY1034" s="99">
        <f>SUMIFS(通讯通路门店!$Y:$Y,通讯通路门店!$S:$S,$G1034)</f>
        <v>0</v>
      </c>
      <c r="AZ1034" s="99">
        <f>SUMIFS(通讯通路门店!$AA:$AA,通讯通路门店!$S:$S,$G1034)</f>
        <v>0</v>
      </c>
      <c r="BA1034" s="99">
        <f t="shared" si="83"/>
        <v>0</v>
      </c>
      <c r="BB1034" s="99">
        <f t="shared" si="84"/>
        <v>0</v>
      </c>
      <c r="BC1034" s="99">
        <f>SUMIFS(通讯通路门店!$W:$W,通讯通路门店!$S:$S,$G1034,通讯通路门店!$J:$J,"荣耀体验店")+SUMIFS(通讯通路门店!$W:$W,通讯通路门店!$S:$S,$G1034,通讯通路门店!$J:$J,"荣耀授权专卖店")</f>
        <v>0</v>
      </c>
      <c r="BD1034" s="99">
        <f>SUMIFS(通讯通路门店!$Z:$Z,通讯通路门店!$S:$S,$G1034,通讯通路门店!$J:$J,"VIVO体验店")</f>
        <v>0</v>
      </c>
      <c r="BE1034" s="99">
        <f>SUMIFS(通讯通路门店!$AB:$AB,通讯通路门店!$S:$S,$G1034,通讯通路门店!$J:$J,"OPPO体验店")</f>
        <v>0</v>
      </c>
      <c r="BF1034" s="99">
        <f>SUMIFS(通讯通路门店!$X:$X,通讯通路门店!$S:$S,$G1034,通讯通路门店!$J:$J,"华为授权体验店")+SUMIFS(通讯通路门店!$AA:$AA,通讯通路门店!$S:$S,$G1034,通讯通路门店!$J:$J,"华为堡垒店")</f>
        <v>0</v>
      </c>
      <c r="BG1034" s="99">
        <f>SUMIFS(通讯通路门店!$Y:$Y,通讯通路门店!$S:$S,$G1034,通讯通路门店!$J:$J,"小米体验店")</f>
        <v>0</v>
      </c>
      <c r="BH1034" s="99">
        <f>SUMIFS(通讯通路门店!$AA:$AA,通讯通路门店!$S:$S,$G1034,通讯通路门店!$J:$J,"苹果体验店")</f>
        <v>0</v>
      </c>
      <c r="BI1034" s="99">
        <f>SUMIFS(通讯通路门店!$K:$K,通讯通路门店!$S:$S,$G1034,通讯通路门店!$J:$J,"其他品牌专卖店")</f>
        <v>0</v>
      </c>
      <c r="BJ1034" s="99">
        <f>SUMIFS(通讯通路门店!$AC:$AC,通讯通路门店!$S:$S,$G1034)</f>
        <v>0</v>
      </c>
      <c r="BK1034" s="99">
        <f>SUMIFS(通讯通路门店!$AD:$AD,通讯通路门店!$S:$S,$G1034)</f>
        <v>0</v>
      </c>
      <c r="BL1034" s="99">
        <f>SUMIFS(通讯通路门店!$AE:$AE,通讯通路门店!$S:$S,$G1034)</f>
        <v>0</v>
      </c>
      <c r="BM1034" s="99">
        <f>SUMIFS(通讯通路门店!$AF:$AF,通讯通路门店!$S:$S,$G1034)</f>
        <v>0</v>
      </c>
      <c r="BN1034" s="99">
        <f>SUMIFS(通讯通路门店!$AG:$AG,通讯通路门店!$S:$S,$G1034)</f>
        <v>0</v>
      </c>
      <c r="BO1034" s="99">
        <f>SUMIFS(通讯通路门店!$AH:$AH,通讯通路门店!$S:$S,$G1034)</f>
        <v>0</v>
      </c>
      <c r="BP1034" s="99">
        <f>SUMIFS(通讯通路门店!$AI:$AI,通讯通路门店!$S:$S,$G1034)</f>
        <v>0</v>
      </c>
      <c r="BQ1034" s="83"/>
    </row>
    <row r="1035" spans="1:69">
      <c r="A1035" s="99" t="str">
        <f>IFERROR(_xlfn.XLOOKUP($G1035,通讯通路门店!$S$4:$S$993933,通讯通路门店!$A$4:$A$993933,0,0),"")</f>
        <v>海南省</v>
      </c>
      <c r="B1035" s="99" t="str">
        <f>IFERROR(_xlfn.XLOOKUP($G1035,通讯通路门店!$S$4:$S$993933,通讯通路门店!$B$4:$B$993933,0,0),"")</f>
        <v>昌江黎族自治县</v>
      </c>
      <c r="C1035" s="99" t="str">
        <f>IFERROR(_xlfn.XLOOKUP($G1035,通讯通路门店!$S$4:$S$993933,通讯通路门店!$C$4:$C$993933,0,0),"")</f>
        <v>昌江黎族自治县</v>
      </c>
      <c r="D1035" s="99" t="str">
        <f>IFERROR(_xlfn.XLOOKUP($G1035,通讯通路门店!$S$4:$S$993933,通讯通路门店!$D$4:$D$993933,0,0),"")</f>
        <v>叉河镇</v>
      </c>
      <c r="E1035" s="83"/>
      <c r="F1035" s="83"/>
      <c r="G1035" s="101"/>
      <c r="H1035" s="102">
        <f>IFERROR(_xlfn.XLOOKUP($G1035,通讯通路门店!$S$4:$S$993933,通讯通路门店!$R$4:$R$993933,0,0),"")</f>
        <v>0</v>
      </c>
      <c r="I1035" s="83"/>
      <c r="J1035" s="83"/>
      <c r="K1035" s="83"/>
      <c r="L1035" s="83"/>
      <c r="M1035" s="83"/>
      <c r="N1035" s="83"/>
      <c r="O1035" s="83"/>
      <c r="P1035" s="83"/>
      <c r="Q1035" s="83"/>
      <c r="R1035" s="83"/>
      <c r="S1035" s="83"/>
      <c r="T1035" s="83"/>
      <c r="U1035" s="99">
        <f>COUNTIF(通讯通路门店!$S:$S,$G1035)</f>
        <v>0</v>
      </c>
      <c r="V1035" s="99">
        <f>COUNTIFS(通讯通路门店!$S:$S,$G1035,通讯通路门店!$J:$J,"综合卖场")</f>
        <v>0</v>
      </c>
      <c r="W1035" s="99">
        <f>SUMIFS(通讯通路门店!$AJ:$AJ,通讯通路门店!$S:$S,通讯客户沙盘!$G1035)</f>
        <v>0</v>
      </c>
      <c r="X1035" s="99">
        <f t="shared" si="80"/>
        <v>0</v>
      </c>
      <c r="Y1035" s="99">
        <f>COUNTIFS(通讯通路门店!$S:$S,$G1035,通讯通路门店!$J:$J,"荣耀体验店")+COUNTIFS(通讯通路门店!$S:$S,$G1035,通讯通路门店!$J:$J,"荣耀授权专卖店")</f>
        <v>0</v>
      </c>
      <c r="Z1035" s="99">
        <f>COUNTIFS(通讯通路门店!$S:$S,$G1035,通讯通路门店!$J:$J,"VIVO体验店")</f>
        <v>0</v>
      </c>
      <c r="AA1035" s="99">
        <f>COUNTIFS(通讯通路门店!$S:$S,$G1035,通讯通路门店!$J:$J,"OPPO体验店")</f>
        <v>0</v>
      </c>
      <c r="AB1035" s="99">
        <f>COUNTIFS(通讯通路门店!$S:$S,$G1035,通讯通路门店!$J:$J,"华为授权体验店")+COUNTIFS(通讯通路门店!$S:$S,$G1035,通讯通路门店!$J:$J,"华为堡垒店")</f>
        <v>0</v>
      </c>
      <c r="AC1035" s="99">
        <f>COUNTIFS(通讯通路门店!$S:$S,$G1035,通讯通路门店!$J:$J,"小米体验店")</f>
        <v>0</v>
      </c>
      <c r="AD1035" s="99">
        <f>COUNTIFS(通讯通路门店!$S:$S,$G1035,通讯通路门店!$J:$J,"苹果体验店")</f>
        <v>0</v>
      </c>
      <c r="AE1035" s="99">
        <f>COUNTIFS(通讯通路门店!$S:$S,$G1035,通讯通路门店!$J:$J,"其他品牌专卖店")</f>
        <v>0</v>
      </c>
      <c r="AF1035" s="99">
        <f>SUMIFS(通讯通路门店!$BI:$BI,通讯通路门店!$S:$S,$G1035)</f>
        <v>0</v>
      </c>
      <c r="AG1035" s="99">
        <f>SUMIFS(通讯通路门店!$BH:$BH,通讯通路门店!$S:$S,$G1035)</f>
        <v>0</v>
      </c>
      <c r="AH1035" s="99">
        <f t="shared" si="81"/>
        <v>0</v>
      </c>
      <c r="AI1035" s="99">
        <f>SUMIFS(通讯通路门店!$BB:$BB,通讯通路门店!$S:$S,$G1035)</f>
        <v>0</v>
      </c>
      <c r="AJ1035" s="99">
        <f>SUMIFS(通讯通路门店!$BE:$BE,通讯通路门店!$S:$S,$G1035)</f>
        <v>0</v>
      </c>
      <c r="AK1035" s="99">
        <f>SUMIFS(通讯通路门店!$BG:$BG,通讯通路门店!$S:$S,$G1035)</f>
        <v>0</v>
      </c>
      <c r="AL1035" s="99">
        <f>SUMIFS(通讯通路门店!$BC:$BC,通讯通路门店!$S:$S,$G1035)</f>
        <v>0</v>
      </c>
      <c r="AM1035" s="99">
        <f>SUMIFS(通讯通路门店!$BD:$BD,通讯通路门店!$S:$S,$G1035)</f>
        <v>0</v>
      </c>
      <c r="AN1035" s="99">
        <f>SUMIFS(通讯通路门店!$BF:$BF,通讯通路门店!$S:$S,$G1035)</f>
        <v>0</v>
      </c>
      <c r="AO1035" s="99">
        <f t="shared" si="82"/>
        <v>0</v>
      </c>
      <c r="AP1035" s="99">
        <f>SUMIFS(通讯通路门店!$K:$K,通讯通路门店!$S:$S,$G1035)</f>
        <v>0</v>
      </c>
      <c r="AQ1035" s="83"/>
      <c r="AR1035" s="99">
        <f>SUMIFS(通讯通路门店!$T:$T,通讯通路门店!$S:$S,$G1035)</f>
        <v>0</v>
      </c>
      <c r="AS1035" s="99">
        <f>SUMIFS(通讯通路门店!$U:$U,通讯通路门店!$S:$S,$G1035)</f>
        <v>0</v>
      </c>
      <c r="AT1035" s="99">
        <f>SUMIFS(通讯通路门店!$V:$V,通讯通路门店!$S:$S,$G1035)</f>
        <v>0</v>
      </c>
      <c r="AU1035" s="99">
        <f>SUMIFS(通讯通路门店!$W:$W,通讯通路门店!$S:$S,$G1035)</f>
        <v>0</v>
      </c>
      <c r="AV1035" s="99">
        <f>SUMIFS(通讯通路门店!$Z:$Z,通讯通路门店!$S:$S,$G1035)</f>
        <v>0</v>
      </c>
      <c r="AW1035" s="99">
        <f>SUMIFS(通讯通路门店!$AB:$AB,通讯通路门店!$S:$S,$G1035)</f>
        <v>0</v>
      </c>
      <c r="AX1035" s="99">
        <f>SUMIFS(通讯通路门店!$X:$X,通讯通路门店!$S:$S,$G1035)</f>
        <v>0</v>
      </c>
      <c r="AY1035" s="99">
        <f>SUMIFS(通讯通路门店!$Y:$Y,通讯通路门店!$S:$S,$G1035)</f>
        <v>0</v>
      </c>
      <c r="AZ1035" s="99">
        <f>SUMIFS(通讯通路门店!$AA:$AA,通讯通路门店!$S:$S,$G1035)</f>
        <v>0</v>
      </c>
      <c r="BA1035" s="99">
        <f t="shared" si="83"/>
        <v>0</v>
      </c>
      <c r="BB1035" s="99">
        <f t="shared" si="84"/>
        <v>0</v>
      </c>
      <c r="BC1035" s="99">
        <f>SUMIFS(通讯通路门店!$W:$W,通讯通路门店!$S:$S,$G1035,通讯通路门店!$J:$J,"荣耀体验店")+SUMIFS(通讯通路门店!$W:$W,通讯通路门店!$S:$S,$G1035,通讯通路门店!$J:$J,"荣耀授权专卖店")</f>
        <v>0</v>
      </c>
      <c r="BD1035" s="99">
        <f>SUMIFS(通讯通路门店!$Z:$Z,通讯通路门店!$S:$S,$G1035,通讯通路门店!$J:$J,"VIVO体验店")</f>
        <v>0</v>
      </c>
      <c r="BE1035" s="99">
        <f>SUMIFS(通讯通路门店!$AB:$AB,通讯通路门店!$S:$S,$G1035,通讯通路门店!$J:$J,"OPPO体验店")</f>
        <v>0</v>
      </c>
      <c r="BF1035" s="99">
        <f>SUMIFS(通讯通路门店!$X:$X,通讯通路门店!$S:$S,$G1035,通讯通路门店!$J:$J,"华为授权体验店")+SUMIFS(通讯通路门店!$AA:$AA,通讯通路门店!$S:$S,$G1035,通讯通路门店!$J:$J,"华为堡垒店")</f>
        <v>0</v>
      </c>
      <c r="BG1035" s="99">
        <f>SUMIFS(通讯通路门店!$Y:$Y,通讯通路门店!$S:$S,$G1035,通讯通路门店!$J:$J,"小米体验店")</f>
        <v>0</v>
      </c>
      <c r="BH1035" s="99">
        <f>SUMIFS(通讯通路门店!$AA:$AA,通讯通路门店!$S:$S,$G1035,通讯通路门店!$J:$J,"苹果体验店")</f>
        <v>0</v>
      </c>
      <c r="BI1035" s="99">
        <f>SUMIFS(通讯通路门店!$K:$K,通讯通路门店!$S:$S,$G1035,通讯通路门店!$J:$J,"其他品牌专卖店")</f>
        <v>0</v>
      </c>
      <c r="BJ1035" s="99">
        <f>SUMIFS(通讯通路门店!$AC:$AC,通讯通路门店!$S:$S,$G1035)</f>
        <v>0</v>
      </c>
      <c r="BK1035" s="99">
        <f>SUMIFS(通讯通路门店!$AD:$AD,通讯通路门店!$S:$S,$G1035)</f>
        <v>0</v>
      </c>
      <c r="BL1035" s="99">
        <f>SUMIFS(通讯通路门店!$AE:$AE,通讯通路门店!$S:$S,$G1035)</f>
        <v>0</v>
      </c>
      <c r="BM1035" s="99">
        <f>SUMIFS(通讯通路门店!$AF:$AF,通讯通路门店!$S:$S,$G1035)</f>
        <v>0</v>
      </c>
      <c r="BN1035" s="99">
        <f>SUMIFS(通讯通路门店!$AG:$AG,通讯通路门店!$S:$S,$G1035)</f>
        <v>0</v>
      </c>
      <c r="BO1035" s="99">
        <f>SUMIFS(通讯通路门店!$AH:$AH,通讯通路门店!$S:$S,$G1035)</f>
        <v>0</v>
      </c>
      <c r="BP1035" s="99">
        <f>SUMIFS(通讯通路门店!$AI:$AI,通讯通路门店!$S:$S,$G1035)</f>
        <v>0</v>
      </c>
      <c r="BQ1035" s="83"/>
    </row>
    <row r="1036" spans="1:69">
      <c r="A1036" s="99" t="str">
        <f>IFERROR(_xlfn.XLOOKUP($G1036,通讯通路门店!$S$4:$S$993933,通讯通路门店!$A$4:$A$993933,0,0),"")</f>
        <v>海南省</v>
      </c>
      <c r="B1036" s="99" t="str">
        <f>IFERROR(_xlfn.XLOOKUP($G1036,通讯通路门店!$S$4:$S$993933,通讯通路门店!$B$4:$B$993933,0,0),"")</f>
        <v>昌江黎族自治县</v>
      </c>
      <c r="C1036" s="99" t="str">
        <f>IFERROR(_xlfn.XLOOKUP($G1036,通讯通路门店!$S$4:$S$993933,通讯通路门店!$C$4:$C$993933,0,0),"")</f>
        <v>昌江黎族自治县</v>
      </c>
      <c r="D1036" s="99" t="str">
        <f>IFERROR(_xlfn.XLOOKUP($G1036,通讯通路门店!$S$4:$S$993933,通讯通路门店!$D$4:$D$993933,0,0),"")</f>
        <v>叉河镇</v>
      </c>
      <c r="E1036" s="83"/>
      <c r="F1036" s="83"/>
      <c r="G1036" s="101"/>
      <c r="H1036" s="102">
        <f>IFERROR(_xlfn.XLOOKUP($G1036,通讯通路门店!$S$4:$S$993933,通讯通路门店!$R$4:$R$993933,0,0),"")</f>
        <v>0</v>
      </c>
      <c r="I1036" s="83"/>
      <c r="J1036" s="83"/>
      <c r="K1036" s="83"/>
      <c r="L1036" s="83"/>
      <c r="M1036" s="83"/>
      <c r="N1036" s="83"/>
      <c r="O1036" s="83"/>
      <c r="P1036" s="83"/>
      <c r="Q1036" s="83"/>
      <c r="R1036" s="83"/>
      <c r="S1036" s="83"/>
      <c r="T1036" s="83"/>
      <c r="U1036" s="99">
        <f>COUNTIF(通讯通路门店!$S:$S,$G1036)</f>
        <v>0</v>
      </c>
      <c r="V1036" s="99">
        <f>COUNTIFS(通讯通路门店!$S:$S,$G1036,通讯通路门店!$J:$J,"综合卖场")</f>
        <v>0</v>
      </c>
      <c r="W1036" s="99">
        <f>SUMIFS(通讯通路门店!$AJ:$AJ,通讯通路门店!$S:$S,通讯客户沙盘!$G1036)</f>
        <v>0</v>
      </c>
      <c r="X1036" s="99">
        <f t="shared" si="80"/>
        <v>0</v>
      </c>
      <c r="Y1036" s="99">
        <f>COUNTIFS(通讯通路门店!$S:$S,$G1036,通讯通路门店!$J:$J,"荣耀体验店")+COUNTIFS(通讯通路门店!$S:$S,$G1036,通讯通路门店!$J:$J,"荣耀授权专卖店")</f>
        <v>0</v>
      </c>
      <c r="Z1036" s="99">
        <f>COUNTIFS(通讯通路门店!$S:$S,$G1036,通讯通路门店!$J:$J,"VIVO体验店")</f>
        <v>0</v>
      </c>
      <c r="AA1036" s="99">
        <f>COUNTIFS(通讯通路门店!$S:$S,$G1036,通讯通路门店!$J:$J,"OPPO体验店")</f>
        <v>0</v>
      </c>
      <c r="AB1036" s="99">
        <f>COUNTIFS(通讯通路门店!$S:$S,$G1036,通讯通路门店!$J:$J,"华为授权体验店")+COUNTIFS(通讯通路门店!$S:$S,$G1036,通讯通路门店!$J:$J,"华为堡垒店")</f>
        <v>0</v>
      </c>
      <c r="AC1036" s="99">
        <f>COUNTIFS(通讯通路门店!$S:$S,$G1036,通讯通路门店!$J:$J,"小米体验店")</f>
        <v>0</v>
      </c>
      <c r="AD1036" s="99">
        <f>COUNTIFS(通讯通路门店!$S:$S,$G1036,通讯通路门店!$J:$J,"苹果体验店")</f>
        <v>0</v>
      </c>
      <c r="AE1036" s="99">
        <f>COUNTIFS(通讯通路门店!$S:$S,$G1036,通讯通路门店!$J:$J,"其他品牌专卖店")</f>
        <v>0</v>
      </c>
      <c r="AF1036" s="99">
        <f>SUMIFS(通讯通路门店!$BI:$BI,通讯通路门店!$S:$S,$G1036)</f>
        <v>0</v>
      </c>
      <c r="AG1036" s="99">
        <f>SUMIFS(通讯通路门店!$BH:$BH,通讯通路门店!$S:$S,$G1036)</f>
        <v>0</v>
      </c>
      <c r="AH1036" s="99">
        <f t="shared" si="81"/>
        <v>0</v>
      </c>
      <c r="AI1036" s="99">
        <f>SUMIFS(通讯通路门店!$BB:$BB,通讯通路门店!$S:$S,$G1036)</f>
        <v>0</v>
      </c>
      <c r="AJ1036" s="99">
        <f>SUMIFS(通讯通路门店!$BE:$BE,通讯通路门店!$S:$S,$G1036)</f>
        <v>0</v>
      </c>
      <c r="AK1036" s="99">
        <f>SUMIFS(通讯通路门店!$BG:$BG,通讯通路门店!$S:$S,$G1036)</f>
        <v>0</v>
      </c>
      <c r="AL1036" s="99">
        <f>SUMIFS(通讯通路门店!$BC:$BC,通讯通路门店!$S:$S,$G1036)</f>
        <v>0</v>
      </c>
      <c r="AM1036" s="99">
        <f>SUMIFS(通讯通路门店!$BD:$BD,通讯通路门店!$S:$S,$G1036)</f>
        <v>0</v>
      </c>
      <c r="AN1036" s="99">
        <f>SUMIFS(通讯通路门店!$BF:$BF,通讯通路门店!$S:$S,$G1036)</f>
        <v>0</v>
      </c>
      <c r="AO1036" s="99">
        <f t="shared" si="82"/>
        <v>0</v>
      </c>
      <c r="AP1036" s="99">
        <f>SUMIFS(通讯通路门店!$K:$K,通讯通路门店!$S:$S,$G1036)</f>
        <v>0</v>
      </c>
      <c r="AQ1036" s="83"/>
      <c r="AR1036" s="99">
        <f>SUMIFS(通讯通路门店!$T:$T,通讯通路门店!$S:$S,$G1036)</f>
        <v>0</v>
      </c>
      <c r="AS1036" s="99">
        <f>SUMIFS(通讯通路门店!$U:$U,通讯通路门店!$S:$S,$G1036)</f>
        <v>0</v>
      </c>
      <c r="AT1036" s="99">
        <f>SUMIFS(通讯通路门店!$V:$V,通讯通路门店!$S:$S,$G1036)</f>
        <v>0</v>
      </c>
      <c r="AU1036" s="99">
        <f>SUMIFS(通讯通路门店!$W:$W,通讯通路门店!$S:$S,$G1036)</f>
        <v>0</v>
      </c>
      <c r="AV1036" s="99">
        <f>SUMIFS(通讯通路门店!$Z:$Z,通讯通路门店!$S:$S,$G1036)</f>
        <v>0</v>
      </c>
      <c r="AW1036" s="99">
        <f>SUMIFS(通讯通路门店!$AB:$AB,通讯通路门店!$S:$S,$G1036)</f>
        <v>0</v>
      </c>
      <c r="AX1036" s="99">
        <f>SUMIFS(通讯通路门店!$X:$X,通讯通路门店!$S:$S,$G1036)</f>
        <v>0</v>
      </c>
      <c r="AY1036" s="99">
        <f>SUMIFS(通讯通路门店!$Y:$Y,通讯通路门店!$S:$S,$G1036)</f>
        <v>0</v>
      </c>
      <c r="AZ1036" s="99">
        <f>SUMIFS(通讯通路门店!$AA:$AA,通讯通路门店!$S:$S,$G1036)</f>
        <v>0</v>
      </c>
      <c r="BA1036" s="99">
        <f t="shared" si="83"/>
        <v>0</v>
      </c>
      <c r="BB1036" s="99">
        <f t="shared" si="84"/>
        <v>0</v>
      </c>
      <c r="BC1036" s="99">
        <f>SUMIFS(通讯通路门店!$W:$W,通讯通路门店!$S:$S,$G1036,通讯通路门店!$J:$J,"荣耀体验店")+SUMIFS(通讯通路门店!$W:$W,通讯通路门店!$S:$S,$G1036,通讯通路门店!$J:$J,"荣耀授权专卖店")</f>
        <v>0</v>
      </c>
      <c r="BD1036" s="99">
        <f>SUMIFS(通讯通路门店!$Z:$Z,通讯通路门店!$S:$S,$G1036,通讯通路门店!$J:$J,"VIVO体验店")</f>
        <v>0</v>
      </c>
      <c r="BE1036" s="99">
        <f>SUMIFS(通讯通路门店!$AB:$AB,通讯通路门店!$S:$S,$G1036,通讯通路门店!$J:$J,"OPPO体验店")</f>
        <v>0</v>
      </c>
      <c r="BF1036" s="99">
        <f>SUMIFS(通讯通路门店!$X:$X,通讯通路门店!$S:$S,$G1036,通讯通路门店!$J:$J,"华为授权体验店")+SUMIFS(通讯通路门店!$AA:$AA,通讯通路门店!$S:$S,$G1036,通讯通路门店!$J:$J,"华为堡垒店")</f>
        <v>0</v>
      </c>
      <c r="BG1036" s="99">
        <f>SUMIFS(通讯通路门店!$Y:$Y,通讯通路门店!$S:$S,$G1036,通讯通路门店!$J:$J,"小米体验店")</f>
        <v>0</v>
      </c>
      <c r="BH1036" s="99">
        <f>SUMIFS(通讯通路门店!$AA:$AA,通讯通路门店!$S:$S,$G1036,通讯通路门店!$J:$J,"苹果体验店")</f>
        <v>0</v>
      </c>
      <c r="BI1036" s="99">
        <f>SUMIFS(通讯通路门店!$K:$K,通讯通路门店!$S:$S,$G1036,通讯通路门店!$J:$J,"其他品牌专卖店")</f>
        <v>0</v>
      </c>
      <c r="BJ1036" s="99">
        <f>SUMIFS(通讯通路门店!$AC:$AC,通讯通路门店!$S:$S,$G1036)</f>
        <v>0</v>
      </c>
      <c r="BK1036" s="99">
        <f>SUMIFS(通讯通路门店!$AD:$AD,通讯通路门店!$S:$S,$G1036)</f>
        <v>0</v>
      </c>
      <c r="BL1036" s="99">
        <f>SUMIFS(通讯通路门店!$AE:$AE,通讯通路门店!$S:$S,$G1036)</f>
        <v>0</v>
      </c>
      <c r="BM1036" s="99">
        <f>SUMIFS(通讯通路门店!$AF:$AF,通讯通路门店!$S:$S,$G1036)</f>
        <v>0</v>
      </c>
      <c r="BN1036" s="99">
        <f>SUMIFS(通讯通路门店!$AG:$AG,通讯通路门店!$S:$S,$G1036)</f>
        <v>0</v>
      </c>
      <c r="BO1036" s="99">
        <f>SUMIFS(通讯通路门店!$AH:$AH,通讯通路门店!$S:$S,$G1036)</f>
        <v>0</v>
      </c>
      <c r="BP1036" s="99">
        <f>SUMIFS(通讯通路门店!$AI:$AI,通讯通路门店!$S:$S,$G1036)</f>
        <v>0</v>
      </c>
      <c r="BQ1036" s="83"/>
    </row>
    <row r="1037" spans="1:69">
      <c r="A1037" s="99" t="str">
        <f>IFERROR(_xlfn.XLOOKUP($G1037,通讯通路门店!$S$4:$S$993933,通讯通路门店!$A$4:$A$993933,0,0),"")</f>
        <v>海南省</v>
      </c>
      <c r="B1037" s="99" t="str">
        <f>IFERROR(_xlfn.XLOOKUP($G1037,通讯通路门店!$S$4:$S$993933,通讯通路门店!$B$4:$B$993933,0,0),"")</f>
        <v>昌江黎族自治县</v>
      </c>
      <c r="C1037" s="99" t="str">
        <f>IFERROR(_xlfn.XLOOKUP($G1037,通讯通路门店!$S$4:$S$993933,通讯通路门店!$C$4:$C$993933,0,0),"")</f>
        <v>昌江黎族自治县</v>
      </c>
      <c r="D1037" s="99" t="str">
        <f>IFERROR(_xlfn.XLOOKUP($G1037,通讯通路门店!$S$4:$S$993933,通讯通路门店!$D$4:$D$993933,0,0),"")</f>
        <v>叉河镇</v>
      </c>
      <c r="E1037" s="83"/>
      <c r="F1037" s="83"/>
      <c r="G1037" s="101"/>
      <c r="H1037" s="102">
        <f>IFERROR(_xlfn.XLOOKUP($G1037,通讯通路门店!$S$4:$S$993933,通讯通路门店!$R$4:$R$993933,0,0),"")</f>
        <v>0</v>
      </c>
      <c r="I1037" s="83"/>
      <c r="J1037" s="83"/>
      <c r="K1037" s="83"/>
      <c r="L1037" s="83"/>
      <c r="M1037" s="83"/>
      <c r="N1037" s="83"/>
      <c r="O1037" s="83"/>
      <c r="P1037" s="83"/>
      <c r="Q1037" s="83"/>
      <c r="R1037" s="83"/>
      <c r="S1037" s="83"/>
      <c r="T1037" s="83"/>
      <c r="U1037" s="99">
        <f>COUNTIF(通讯通路门店!$S:$S,$G1037)</f>
        <v>0</v>
      </c>
      <c r="V1037" s="99">
        <f>COUNTIFS(通讯通路门店!$S:$S,$G1037,通讯通路门店!$J:$J,"综合卖场")</f>
        <v>0</v>
      </c>
      <c r="W1037" s="99">
        <f>SUMIFS(通讯通路门店!$AJ:$AJ,通讯通路门店!$S:$S,通讯客户沙盘!$G1037)</f>
        <v>0</v>
      </c>
      <c r="X1037" s="99">
        <f t="shared" si="80"/>
        <v>0</v>
      </c>
      <c r="Y1037" s="99">
        <f>COUNTIFS(通讯通路门店!$S:$S,$G1037,通讯通路门店!$J:$J,"荣耀体验店")+COUNTIFS(通讯通路门店!$S:$S,$G1037,通讯通路门店!$J:$J,"荣耀授权专卖店")</f>
        <v>0</v>
      </c>
      <c r="Z1037" s="99">
        <f>COUNTIFS(通讯通路门店!$S:$S,$G1037,通讯通路门店!$J:$J,"VIVO体验店")</f>
        <v>0</v>
      </c>
      <c r="AA1037" s="99">
        <f>COUNTIFS(通讯通路门店!$S:$S,$G1037,通讯通路门店!$J:$J,"OPPO体验店")</f>
        <v>0</v>
      </c>
      <c r="AB1037" s="99">
        <f>COUNTIFS(通讯通路门店!$S:$S,$G1037,通讯通路门店!$J:$J,"华为授权体验店")+COUNTIFS(通讯通路门店!$S:$S,$G1037,通讯通路门店!$J:$J,"华为堡垒店")</f>
        <v>0</v>
      </c>
      <c r="AC1037" s="99">
        <f>COUNTIFS(通讯通路门店!$S:$S,$G1037,通讯通路门店!$J:$J,"小米体验店")</f>
        <v>0</v>
      </c>
      <c r="AD1037" s="99">
        <f>COUNTIFS(通讯通路门店!$S:$S,$G1037,通讯通路门店!$J:$J,"苹果体验店")</f>
        <v>0</v>
      </c>
      <c r="AE1037" s="99">
        <f>COUNTIFS(通讯通路门店!$S:$S,$G1037,通讯通路门店!$J:$J,"其他品牌专卖店")</f>
        <v>0</v>
      </c>
      <c r="AF1037" s="99">
        <f>SUMIFS(通讯通路门店!$BI:$BI,通讯通路门店!$S:$S,$G1037)</f>
        <v>0</v>
      </c>
      <c r="AG1037" s="99">
        <f>SUMIFS(通讯通路门店!$BH:$BH,通讯通路门店!$S:$S,$G1037)</f>
        <v>0</v>
      </c>
      <c r="AH1037" s="99">
        <f t="shared" si="81"/>
        <v>0</v>
      </c>
      <c r="AI1037" s="99">
        <f>SUMIFS(通讯通路门店!$BB:$BB,通讯通路门店!$S:$S,$G1037)</f>
        <v>0</v>
      </c>
      <c r="AJ1037" s="99">
        <f>SUMIFS(通讯通路门店!$BE:$BE,通讯通路门店!$S:$S,$G1037)</f>
        <v>0</v>
      </c>
      <c r="AK1037" s="99">
        <f>SUMIFS(通讯通路门店!$BG:$BG,通讯通路门店!$S:$S,$G1037)</f>
        <v>0</v>
      </c>
      <c r="AL1037" s="99">
        <f>SUMIFS(通讯通路门店!$BC:$BC,通讯通路门店!$S:$S,$G1037)</f>
        <v>0</v>
      </c>
      <c r="AM1037" s="99">
        <f>SUMIFS(通讯通路门店!$BD:$BD,通讯通路门店!$S:$S,$G1037)</f>
        <v>0</v>
      </c>
      <c r="AN1037" s="99">
        <f>SUMIFS(通讯通路门店!$BF:$BF,通讯通路门店!$S:$S,$G1037)</f>
        <v>0</v>
      </c>
      <c r="AO1037" s="99">
        <f t="shared" si="82"/>
        <v>0</v>
      </c>
      <c r="AP1037" s="99">
        <f>SUMIFS(通讯通路门店!$K:$K,通讯通路门店!$S:$S,$G1037)</f>
        <v>0</v>
      </c>
      <c r="AQ1037" s="83"/>
      <c r="AR1037" s="99">
        <f>SUMIFS(通讯通路门店!$T:$T,通讯通路门店!$S:$S,$G1037)</f>
        <v>0</v>
      </c>
      <c r="AS1037" s="99">
        <f>SUMIFS(通讯通路门店!$U:$U,通讯通路门店!$S:$S,$G1037)</f>
        <v>0</v>
      </c>
      <c r="AT1037" s="99">
        <f>SUMIFS(通讯通路门店!$V:$V,通讯通路门店!$S:$S,$G1037)</f>
        <v>0</v>
      </c>
      <c r="AU1037" s="99">
        <f>SUMIFS(通讯通路门店!$W:$W,通讯通路门店!$S:$S,$G1037)</f>
        <v>0</v>
      </c>
      <c r="AV1037" s="99">
        <f>SUMIFS(通讯通路门店!$Z:$Z,通讯通路门店!$S:$S,$G1037)</f>
        <v>0</v>
      </c>
      <c r="AW1037" s="99">
        <f>SUMIFS(通讯通路门店!$AB:$AB,通讯通路门店!$S:$S,$G1037)</f>
        <v>0</v>
      </c>
      <c r="AX1037" s="99">
        <f>SUMIFS(通讯通路门店!$X:$X,通讯通路门店!$S:$S,$G1037)</f>
        <v>0</v>
      </c>
      <c r="AY1037" s="99">
        <f>SUMIFS(通讯通路门店!$Y:$Y,通讯通路门店!$S:$S,$G1037)</f>
        <v>0</v>
      </c>
      <c r="AZ1037" s="99">
        <f>SUMIFS(通讯通路门店!$AA:$AA,通讯通路门店!$S:$S,$G1037)</f>
        <v>0</v>
      </c>
      <c r="BA1037" s="99">
        <f t="shared" si="83"/>
        <v>0</v>
      </c>
      <c r="BB1037" s="99">
        <f t="shared" si="84"/>
        <v>0</v>
      </c>
      <c r="BC1037" s="99">
        <f>SUMIFS(通讯通路门店!$W:$W,通讯通路门店!$S:$S,$G1037,通讯通路门店!$J:$J,"荣耀体验店")+SUMIFS(通讯通路门店!$W:$W,通讯通路门店!$S:$S,$G1037,通讯通路门店!$J:$J,"荣耀授权专卖店")</f>
        <v>0</v>
      </c>
      <c r="BD1037" s="99">
        <f>SUMIFS(通讯通路门店!$Z:$Z,通讯通路门店!$S:$S,$G1037,通讯通路门店!$J:$J,"VIVO体验店")</f>
        <v>0</v>
      </c>
      <c r="BE1037" s="99">
        <f>SUMIFS(通讯通路门店!$AB:$AB,通讯通路门店!$S:$S,$G1037,通讯通路门店!$J:$J,"OPPO体验店")</f>
        <v>0</v>
      </c>
      <c r="BF1037" s="99">
        <f>SUMIFS(通讯通路门店!$X:$X,通讯通路门店!$S:$S,$G1037,通讯通路门店!$J:$J,"华为授权体验店")+SUMIFS(通讯通路门店!$AA:$AA,通讯通路门店!$S:$S,$G1037,通讯通路门店!$J:$J,"华为堡垒店")</f>
        <v>0</v>
      </c>
      <c r="BG1037" s="99">
        <f>SUMIFS(通讯通路门店!$Y:$Y,通讯通路门店!$S:$S,$G1037,通讯通路门店!$J:$J,"小米体验店")</f>
        <v>0</v>
      </c>
      <c r="BH1037" s="99">
        <f>SUMIFS(通讯通路门店!$AA:$AA,通讯通路门店!$S:$S,$G1037,通讯通路门店!$J:$J,"苹果体验店")</f>
        <v>0</v>
      </c>
      <c r="BI1037" s="99">
        <f>SUMIFS(通讯通路门店!$K:$K,通讯通路门店!$S:$S,$G1037,通讯通路门店!$J:$J,"其他品牌专卖店")</f>
        <v>0</v>
      </c>
      <c r="BJ1037" s="99">
        <f>SUMIFS(通讯通路门店!$AC:$AC,通讯通路门店!$S:$S,$G1037)</f>
        <v>0</v>
      </c>
      <c r="BK1037" s="99">
        <f>SUMIFS(通讯通路门店!$AD:$AD,通讯通路门店!$S:$S,$G1037)</f>
        <v>0</v>
      </c>
      <c r="BL1037" s="99">
        <f>SUMIFS(通讯通路门店!$AE:$AE,通讯通路门店!$S:$S,$G1037)</f>
        <v>0</v>
      </c>
      <c r="BM1037" s="99">
        <f>SUMIFS(通讯通路门店!$AF:$AF,通讯通路门店!$S:$S,$G1037)</f>
        <v>0</v>
      </c>
      <c r="BN1037" s="99">
        <f>SUMIFS(通讯通路门店!$AG:$AG,通讯通路门店!$S:$S,$G1037)</f>
        <v>0</v>
      </c>
      <c r="BO1037" s="99">
        <f>SUMIFS(通讯通路门店!$AH:$AH,通讯通路门店!$S:$S,$G1037)</f>
        <v>0</v>
      </c>
      <c r="BP1037" s="99">
        <f>SUMIFS(通讯通路门店!$AI:$AI,通讯通路门店!$S:$S,$G1037)</f>
        <v>0</v>
      </c>
      <c r="BQ1037" s="83"/>
    </row>
    <row r="1038" spans="1:69">
      <c r="A1038" s="99" t="str">
        <f>IFERROR(_xlfn.XLOOKUP($G1038,通讯通路门店!$S$4:$S$993933,通讯通路门店!$A$4:$A$993933,0,0),"")</f>
        <v>海南省</v>
      </c>
      <c r="B1038" s="99" t="str">
        <f>IFERROR(_xlfn.XLOOKUP($G1038,通讯通路门店!$S$4:$S$993933,通讯通路门店!$B$4:$B$993933,0,0),"")</f>
        <v>昌江黎族自治县</v>
      </c>
      <c r="C1038" s="99" t="str">
        <f>IFERROR(_xlfn.XLOOKUP($G1038,通讯通路门店!$S$4:$S$993933,通讯通路门店!$C$4:$C$993933,0,0),"")</f>
        <v>昌江黎族自治县</v>
      </c>
      <c r="D1038" s="99" t="str">
        <f>IFERROR(_xlfn.XLOOKUP($G1038,通讯通路门店!$S$4:$S$993933,通讯通路门店!$D$4:$D$993933,0,0),"")</f>
        <v>叉河镇</v>
      </c>
      <c r="E1038" s="83"/>
      <c r="F1038" s="83"/>
      <c r="G1038" s="101"/>
      <c r="H1038" s="102">
        <f>IFERROR(_xlfn.XLOOKUP($G1038,通讯通路门店!$S$4:$S$993933,通讯通路门店!$R$4:$R$993933,0,0),"")</f>
        <v>0</v>
      </c>
      <c r="I1038" s="83"/>
      <c r="J1038" s="83"/>
      <c r="K1038" s="83"/>
      <c r="L1038" s="83"/>
      <c r="M1038" s="83"/>
      <c r="N1038" s="83"/>
      <c r="O1038" s="83"/>
      <c r="P1038" s="83"/>
      <c r="Q1038" s="83"/>
      <c r="R1038" s="83"/>
      <c r="S1038" s="83"/>
      <c r="T1038" s="83"/>
      <c r="U1038" s="99">
        <f>COUNTIF(通讯通路门店!$S:$S,$G1038)</f>
        <v>0</v>
      </c>
      <c r="V1038" s="99">
        <f>COUNTIFS(通讯通路门店!$S:$S,$G1038,通讯通路门店!$J:$J,"综合卖场")</f>
        <v>0</v>
      </c>
      <c r="W1038" s="99">
        <f>SUMIFS(通讯通路门店!$AJ:$AJ,通讯通路门店!$S:$S,通讯客户沙盘!$G1038)</f>
        <v>0</v>
      </c>
      <c r="X1038" s="99">
        <f t="shared" si="80"/>
        <v>0</v>
      </c>
      <c r="Y1038" s="99">
        <f>COUNTIFS(通讯通路门店!$S:$S,$G1038,通讯通路门店!$J:$J,"荣耀体验店")+COUNTIFS(通讯通路门店!$S:$S,$G1038,通讯通路门店!$J:$J,"荣耀授权专卖店")</f>
        <v>0</v>
      </c>
      <c r="Z1038" s="99">
        <f>COUNTIFS(通讯通路门店!$S:$S,$G1038,通讯通路门店!$J:$J,"VIVO体验店")</f>
        <v>0</v>
      </c>
      <c r="AA1038" s="99">
        <f>COUNTIFS(通讯通路门店!$S:$S,$G1038,通讯通路门店!$J:$J,"OPPO体验店")</f>
        <v>0</v>
      </c>
      <c r="AB1038" s="99">
        <f>COUNTIFS(通讯通路门店!$S:$S,$G1038,通讯通路门店!$J:$J,"华为授权体验店")+COUNTIFS(通讯通路门店!$S:$S,$G1038,通讯通路门店!$J:$J,"华为堡垒店")</f>
        <v>0</v>
      </c>
      <c r="AC1038" s="99">
        <f>COUNTIFS(通讯通路门店!$S:$S,$G1038,通讯通路门店!$J:$J,"小米体验店")</f>
        <v>0</v>
      </c>
      <c r="AD1038" s="99">
        <f>COUNTIFS(通讯通路门店!$S:$S,$G1038,通讯通路门店!$J:$J,"苹果体验店")</f>
        <v>0</v>
      </c>
      <c r="AE1038" s="99">
        <f>COUNTIFS(通讯通路门店!$S:$S,$G1038,通讯通路门店!$J:$J,"其他品牌专卖店")</f>
        <v>0</v>
      </c>
      <c r="AF1038" s="99">
        <f>SUMIFS(通讯通路门店!$BI:$BI,通讯通路门店!$S:$S,$G1038)</f>
        <v>0</v>
      </c>
      <c r="AG1038" s="99">
        <f>SUMIFS(通讯通路门店!$BH:$BH,通讯通路门店!$S:$S,$G1038)</f>
        <v>0</v>
      </c>
      <c r="AH1038" s="99">
        <f t="shared" si="81"/>
        <v>0</v>
      </c>
      <c r="AI1038" s="99">
        <f>SUMIFS(通讯通路门店!$BB:$BB,通讯通路门店!$S:$S,$G1038)</f>
        <v>0</v>
      </c>
      <c r="AJ1038" s="99">
        <f>SUMIFS(通讯通路门店!$BE:$BE,通讯通路门店!$S:$S,$G1038)</f>
        <v>0</v>
      </c>
      <c r="AK1038" s="99">
        <f>SUMIFS(通讯通路门店!$BG:$BG,通讯通路门店!$S:$S,$G1038)</f>
        <v>0</v>
      </c>
      <c r="AL1038" s="99">
        <f>SUMIFS(通讯通路门店!$BC:$BC,通讯通路门店!$S:$S,$G1038)</f>
        <v>0</v>
      </c>
      <c r="AM1038" s="99">
        <f>SUMIFS(通讯通路门店!$BD:$BD,通讯通路门店!$S:$S,$G1038)</f>
        <v>0</v>
      </c>
      <c r="AN1038" s="99">
        <f>SUMIFS(通讯通路门店!$BF:$BF,通讯通路门店!$S:$S,$G1038)</f>
        <v>0</v>
      </c>
      <c r="AO1038" s="99">
        <f t="shared" si="82"/>
        <v>0</v>
      </c>
      <c r="AP1038" s="99">
        <f>SUMIFS(通讯通路门店!$K:$K,通讯通路门店!$S:$S,$G1038)</f>
        <v>0</v>
      </c>
      <c r="AQ1038" s="83"/>
      <c r="AR1038" s="99">
        <f>SUMIFS(通讯通路门店!$T:$T,通讯通路门店!$S:$S,$G1038)</f>
        <v>0</v>
      </c>
      <c r="AS1038" s="99">
        <f>SUMIFS(通讯通路门店!$U:$U,通讯通路门店!$S:$S,$G1038)</f>
        <v>0</v>
      </c>
      <c r="AT1038" s="99">
        <f>SUMIFS(通讯通路门店!$V:$V,通讯通路门店!$S:$S,$G1038)</f>
        <v>0</v>
      </c>
      <c r="AU1038" s="99">
        <f>SUMIFS(通讯通路门店!$W:$W,通讯通路门店!$S:$S,$G1038)</f>
        <v>0</v>
      </c>
      <c r="AV1038" s="99">
        <f>SUMIFS(通讯通路门店!$Z:$Z,通讯通路门店!$S:$S,$G1038)</f>
        <v>0</v>
      </c>
      <c r="AW1038" s="99">
        <f>SUMIFS(通讯通路门店!$AB:$AB,通讯通路门店!$S:$S,$G1038)</f>
        <v>0</v>
      </c>
      <c r="AX1038" s="99">
        <f>SUMIFS(通讯通路门店!$X:$X,通讯通路门店!$S:$S,$G1038)</f>
        <v>0</v>
      </c>
      <c r="AY1038" s="99">
        <f>SUMIFS(通讯通路门店!$Y:$Y,通讯通路门店!$S:$S,$G1038)</f>
        <v>0</v>
      </c>
      <c r="AZ1038" s="99">
        <f>SUMIFS(通讯通路门店!$AA:$AA,通讯通路门店!$S:$S,$G1038)</f>
        <v>0</v>
      </c>
      <c r="BA1038" s="99">
        <f t="shared" si="83"/>
        <v>0</v>
      </c>
      <c r="BB1038" s="99">
        <f t="shared" si="84"/>
        <v>0</v>
      </c>
      <c r="BC1038" s="99">
        <f>SUMIFS(通讯通路门店!$W:$W,通讯通路门店!$S:$S,$G1038,通讯通路门店!$J:$J,"荣耀体验店")+SUMIFS(通讯通路门店!$W:$W,通讯通路门店!$S:$S,$G1038,通讯通路门店!$J:$J,"荣耀授权专卖店")</f>
        <v>0</v>
      </c>
      <c r="BD1038" s="99">
        <f>SUMIFS(通讯通路门店!$Z:$Z,通讯通路门店!$S:$S,$G1038,通讯通路门店!$J:$J,"VIVO体验店")</f>
        <v>0</v>
      </c>
      <c r="BE1038" s="99">
        <f>SUMIFS(通讯通路门店!$AB:$AB,通讯通路门店!$S:$S,$G1038,通讯通路门店!$J:$J,"OPPO体验店")</f>
        <v>0</v>
      </c>
      <c r="BF1038" s="99">
        <f>SUMIFS(通讯通路门店!$X:$X,通讯通路门店!$S:$S,$G1038,通讯通路门店!$J:$J,"华为授权体验店")+SUMIFS(通讯通路门店!$AA:$AA,通讯通路门店!$S:$S,$G1038,通讯通路门店!$J:$J,"华为堡垒店")</f>
        <v>0</v>
      </c>
      <c r="BG1038" s="99">
        <f>SUMIFS(通讯通路门店!$Y:$Y,通讯通路门店!$S:$S,$G1038,通讯通路门店!$J:$J,"小米体验店")</f>
        <v>0</v>
      </c>
      <c r="BH1038" s="99">
        <f>SUMIFS(通讯通路门店!$AA:$AA,通讯通路门店!$S:$S,$G1038,通讯通路门店!$J:$J,"苹果体验店")</f>
        <v>0</v>
      </c>
      <c r="BI1038" s="99">
        <f>SUMIFS(通讯通路门店!$K:$K,通讯通路门店!$S:$S,$G1038,通讯通路门店!$J:$J,"其他品牌专卖店")</f>
        <v>0</v>
      </c>
      <c r="BJ1038" s="99">
        <f>SUMIFS(通讯通路门店!$AC:$AC,通讯通路门店!$S:$S,$G1038)</f>
        <v>0</v>
      </c>
      <c r="BK1038" s="99">
        <f>SUMIFS(通讯通路门店!$AD:$AD,通讯通路门店!$S:$S,$G1038)</f>
        <v>0</v>
      </c>
      <c r="BL1038" s="99">
        <f>SUMIFS(通讯通路门店!$AE:$AE,通讯通路门店!$S:$S,$G1038)</f>
        <v>0</v>
      </c>
      <c r="BM1038" s="99">
        <f>SUMIFS(通讯通路门店!$AF:$AF,通讯通路门店!$S:$S,$G1038)</f>
        <v>0</v>
      </c>
      <c r="BN1038" s="99">
        <f>SUMIFS(通讯通路门店!$AG:$AG,通讯通路门店!$S:$S,$G1038)</f>
        <v>0</v>
      </c>
      <c r="BO1038" s="99">
        <f>SUMIFS(通讯通路门店!$AH:$AH,通讯通路门店!$S:$S,$G1038)</f>
        <v>0</v>
      </c>
      <c r="BP1038" s="99">
        <f>SUMIFS(通讯通路门店!$AI:$AI,通讯通路门店!$S:$S,$G1038)</f>
        <v>0</v>
      </c>
      <c r="BQ1038" s="83"/>
    </row>
    <row r="1039" spans="1:69">
      <c r="A1039" s="99" t="str">
        <f>IFERROR(_xlfn.XLOOKUP($G1039,通讯通路门店!$S$4:$S$993933,通讯通路门店!$A$4:$A$993933,0,0),"")</f>
        <v>海南省</v>
      </c>
      <c r="B1039" s="99" t="str">
        <f>IFERROR(_xlfn.XLOOKUP($G1039,通讯通路门店!$S$4:$S$993933,通讯通路门店!$B$4:$B$993933,0,0),"")</f>
        <v>昌江黎族自治县</v>
      </c>
      <c r="C1039" s="99" t="str">
        <f>IFERROR(_xlfn.XLOOKUP($G1039,通讯通路门店!$S$4:$S$993933,通讯通路门店!$C$4:$C$993933,0,0),"")</f>
        <v>昌江黎族自治县</v>
      </c>
      <c r="D1039" s="99" t="str">
        <f>IFERROR(_xlfn.XLOOKUP($G1039,通讯通路门店!$S$4:$S$993933,通讯通路门店!$D$4:$D$993933,0,0),"")</f>
        <v>叉河镇</v>
      </c>
      <c r="E1039" s="83"/>
      <c r="F1039" s="83"/>
      <c r="G1039" s="101"/>
      <c r="H1039" s="102">
        <f>IFERROR(_xlfn.XLOOKUP($G1039,通讯通路门店!$S$4:$S$993933,通讯通路门店!$R$4:$R$993933,0,0),"")</f>
        <v>0</v>
      </c>
      <c r="I1039" s="83"/>
      <c r="J1039" s="83"/>
      <c r="K1039" s="83"/>
      <c r="L1039" s="83"/>
      <c r="M1039" s="83"/>
      <c r="N1039" s="83"/>
      <c r="O1039" s="83"/>
      <c r="P1039" s="83"/>
      <c r="Q1039" s="83"/>
      <c r="R1039" s="83"/>
      <c r="S1039" s="83"/>
      <c r="T1039" s="83"/>
      <c r="U1039" s="99">
        <f>COUNTIF(通讯通路门店!$S:$S,$G1039)</f>
        <v>0</v>
      </c>
      <c r="V1039" s="99">
        <f>COUNTIFS(通讯通路门店!$S:$S,$G1039,通讯通路门店!$J:$J,"综合卖场")</f>
        <v>0</v>
      </c>
      <c r="W1039" s="99">
        <f>SUMIFS(通讯通路门店!$AJ:$AJ,通讯通路门店!$S:$S,通讯客户沙盘!$G1039)</f>
        <v>0</v>
      </c>
      <c r="X1039" s="99">
        <f t="shared" si="80"/>
        <v>0</v>
      </c>
      <c r="Y1039" s="99">
        <f>COUNTIFS(通讯通路门店!$S:$S,$G1039,通讯通路门店!$J:$J,"荣耀体验店")+COUNTIFS(通讯通路门店!$S:$S,$G1039,通讯通路门店!$J:$J,"荣耀授权专卖店")</f>
        <v>0</v>
      </c>
      <c r="Z1039" s="99">
        <f>COUNTIFS(通讯通路门店!$S:$S,$G1039,通讯通路门店!$J:$J,"VIVO体验店")</f>
        <v>0</v>
      </c>
      <c r="AA1039" s="99">
        <f>COUNTIFS(通讯通路门店!$S:$S,$G1039,通讯通路门店!$J:$J,"OPPO体验店")</f>
        <v>0</v>
      </c>
      <c r="AB1039" s="99">
        <f>COUNTIFS(通讯通路门店!$S:$S,$G1039,通讯通路门店!$J:$J,"华为授权体验店")+COUNTIFS(通讯通路门店!$S:$S,$G1039,通讯通路门店!$J:$J,"华为堡垒店")</f>
        <v>0</v>
      </c>
      <c r="AC1039" s="99">
        <f>COUNTIFS(通讯通路门店!$S:$S,$G1039,通讯通路门店!$J:$J,"小米体验店")</f>
        <v>0</v>
      </c>
      <c r="AD1039" s="99">
        <f>COUNTIFS(通讯通路门店!$S:$S,$G1039,通讯通路门店!$J:$J,"苹果体验店")</f>
        <v>0</v>
      </c>
      <c r="AE1039" s="99">
        <f>COUNTIFS(通讯通路门店!$S:$S,$G1039,通讯通路门店!$J:$J,"其他品牌专卖店")</f>
        <v>0</v>
      </c>
      <c r="AF1039" s="99">
        <f>SUMIFS(通讯通路门店!$BI:$BI,通讯通路门店!$S:$S,$G1039)</f>
        <v>0</v>
      </c>
      <c r="AG1039" s="99">
        <f>SUMIFS(通讯通路门店!$BH:$BH,通讯通路门店!$S:$S,$G1039)</f>
        <v>0</v>
      </c>
      <c r="AH1039" s="99">
        <f t="shared" si="81"/>
        <v>0</v>
      </c>
      <c r="AI1039" s="99">
        <f>SUMIFS(通讯通路门店!$BB:$BB,通讯通路门店!$S:$S,$G1039)</f>
        <v>0</v>
      </c>
      <c r="AJ1039" s="99">
        <f>SUMIFS(通讯通路门店!$BE:$BE,通讯通路门店!$S:$S,$G1039)</f>
        <v>0</v>
      </c>
      <c r="AK1039" s="99">
        <f>SUMIFS(通讯通路门店!$BG:$BG,通讯通路门店!$S:$S,$G1039)</f>
        <v>0</v>
      </c>
      <c r="AL1039" s="99">
        <f>SUMIFS(通讯通路门店!$BC:$BC,通讯通路门店!$S:$S,$G1039)</f>
        <v>0</v>
      </c>
      <c r="AM1039" s="99">
        <f>SUMIFS(通讯通路门店!$BD:$BD,通讯通路门店!$S:$S,$G1039)</f>
        <v>0</v>
      </c>
      <c r="AN1039" s="99">
        <f>SUMIFS(通讯通路门店!$BF:$BF,通讯通路门店!$S:$S,$G1039)</f>
        <v>0</v>
      </c>
      <c r="AO1039" s="99">
        <f t="shared" si="82"/>
        <v>0</v>
      </c>
      <c r="AP1039" s="99">
        <f>SUMIFS(通讯通路门店!$K:$K,通讯通路门店!$S:$S,$G1039)</f>
        <v>0</v>
      </c>
      <c r="AQ1039" s="83"/>
      <c r="AR1039" s="99">
        <f>SUMIFS(通讯通路门店!$T:$T,通讯通路门店!$S:$S,$G1039)</f>
        <v>0</v>
      </c>
      <c r="AS1039" s="99">
        <f>SUMIFS(通讯通路门店!$U:$U,通讯通路门店!$S:$S,$G1039)</f>
        <v>0</v>
      </c>
      <c r="AT1039" s="99">
        <f>SUMIFS(通讯通路门店!$V:$V,通讯通路门店!$S:$S,$G1039)</f>
        <v>0</v>
      </c>
      <c r="AU1039" s="99">
        <f>SUMIFS(通讯通路门店!$W:$W,通讯通路门店!$S:$S,$G1039)</f>
        <v>0</v>
      </c>
      <c r="AV1039" s="99">
        <f>SUMIFS(通讯通路门店!$Z:$Z,通讯通路门店!$S:$S,$G1039)</f>
        <v>0</v>
      </c>
      <c r="AW1039" s="99">
        <f>SUMIFS(通讯通路门店!$AB:$AB,通讯通路门店!$S:$S,$G1039)</f>
        <v>0</v>
      </c>
      <c r="AX1039" s="99">
        <f>SUMIFS(通讯通路门店!$X:$X,通讯通路门店!$S:$S,$G1039)</f>
        <v>0</v>
      </c>
      <c r="AY1039" s="99">
        <f>SUMIFS(通讯通路门店!$Y:$Y,通讯通路门店!$S:$S,$G1039)</f>
        <v>0</v>
      </c>
      <c r="AZ1039" s="99">
        <f>SUMIFS(通讯通路门店!$AA:$AA,通讯通路门店!$S:$S,$G1039)</f>
        <v>0</v>
      </c>
      <c r="BA1039" s="99">
        <f t="shared" si="83"/>
        <v>0</v>
      </c>
      <c r="BB1039" s="99">
        <f t="shared" si="84"/>
        <v>0</v>
      </c>
      <c r="BC1039" s="99">
        <f>SUMIFS(通讯通路门店!$W:$W,通讯通路门店!$S:$S,$G1039,通讯通路门店!$J:$J,"荣耀体验店")+SUMIFS(通讯通路门店!$W:$W,通讯通路门店!$S:$S,$G1039,通讯通路门店!$J:$J,"荣耀授权专卖店")</f>
        <v>0</v>
      </c>
      <c r="BD1039" s="99">
        <f>SUMIFS(通讯通路门店!$Z:$Z,通讯通路门店!$S:$S,$G1039,通讯通路门店!$J:$J,"VIVO体验店")</f>
        <v>0</v>
      </c>
      <c r="BE1039" s="99">
        <f>SUMIFS(通讯通路门店!$AB:$AB,通讯通路门店!$S:$S,$G1039,通讯通路门店!$J:$J,"OPPO体验店")</f>
        <v>0</v>
      </c>
      <c r="BF1039" s="99">
        <f>SUMIFS(通讯通路门店!$X:$X,通讯通路门店!$S:$S,$G1039,通讯通路门店!$J:$J,"华为授权体验店")+SUMIFS(通讯通路门店!$AA:$AA,通讯通路门店!$S:$S,$G1039,通讯通路门店!$J:$J,"华为堡垒店")</f>
        <v>0</v>
      </c>
      <c r="BG1039" s="99">
        <f>SUMIFS(通讯通路门店!$Y:$Y,通讯通路门店!$S:$S,$G1039,通讯通路门店!$J:$J,"小米体验店")</f>
        <v>0</v>
      </c>
      <c r="BH1039" s="99">
        <f>SUMIFS(通讯通路门店!$AA:$AA,通讯通路门店!$S:$S,$G1039,通讯通路门店!$J:$J,"苹果体验店")</f>
        <v>0</v>
      </c>
      <c r="BI1039" s="99">
        <f>SUMIFS(通讯通路门店!$K:$K,通讯通路门店!$S:$S,$G1039,通讯通路门店!$J:$J,"其他品牌专卖店")</f>
        <v>0</v>
      </c>
      <c r="BJ1039" s="99">
        <f>SUMIFS(通讯通路门店!$AC:$AC,通讯通路门店!$S:$S,$G1039)</f>
        <v>0</v>
      </c>
      <c r="BK1039" s="99">
        <f>SUMIFS(通讯通路门店!$AD:$AD,通讯通路门店!$S:$S,$G1039)</f>
        <v>0</v>
      </c>
      <c r="BL1039" s="99">
        <f>SUMIFS(通讯通路门店!$AE:$AE,通讯通路门店!$S:$S,$G1039)</f>
        <v>0</v>
      </c>
      <c r="BM1039" s="99">
        <f>SUMIFS(通讯通路门店!$AF:$AF,通讯通路门店!$S:$S,$G1039)</f>
        <v>0</v>
      </c>
      <c r="BN1039" s="99">
        <f>SUMIFS(通讯通路门店!$AG:$AG,通讯通路门店!$S:$S,$G1039)</f>
        <v>0</v>
      </c>
      <c r="BO1039" s="99">
        <f>SUMIFS(通讯通路门店!$AH:$AH,通讯通路门店!$S:$S,$G1039)</f>
        <v>0</v>
      </c>
      <c r="BP1039" s="99">
        <f>SUMIFS(通讯通路门店!$AI:$AI,通讯通路门店!$S:$S,$G1039)</f>
        <v>0</v>
      </c>
      <c r="BQ1039" s="83"/>
    </row>
    <row r="1040" spans="1:69">
      <c r="A1040" s="99" t="str">
        <f>IFERROR(_xlfn.XLOOKUP($G1040,通讯通路门店!$S$4:$S$993933,通讯通路门店!$A$4:$A$993933,0,0),"")</f>
        <v>海南省</v>
      </c>
      <c r="B1040" s="99" t="str">
        <f>IFERROR(_xlfn.XLOOKUP($G1040,通讯通路门店!$S$4:$S$993933,通讯通路门店!$B$4:$B$993933,0,0),"")</f>
        <v>昌江黎族自治县</v>
      </c>
      <c r="C1040" s="99" t="str">
        <f>IFERROR(_xlfn.XLOOKUP($G1040,通讯通路门店!$S$4:$S$993933,通讯通路门店!$C$4:$C$993933,0,0),"")</f>
        <v>昌江黎族自治县</v>
      </c>
      <c r="D1040" s="99" t="str">
        <f>IFERROR(_xlfn.XLOOKUP($G1040,通讯通路门店!$S$4:$S$993933,通讯通路门店!$D$4:$D$993933,0,0),"")</f>
        <v>叉河镇</v>
      </c>
      <c r="E1040" s="83"/>
      <c r="F1040" s="83"/>
      <c r="G1040" s="101"/>
      <c r="H1040" s="102">
        <f>IFERROR(_xlfn.XLOOKUP($G1040,通讯通路门店!$S$4:$S$993933,通讯通路门店!$R$4:$R$993933,0,0),"")</f>
        <v>0</v>
      </c>
      <c r="I1040" s="83"/>
      <c r="J1040" s="83"/>
      <c r="K1040" s="83"/>
      <c r="L1040" s="83"/>
      <c r="M1040" s="83"/>
      <c r="N1040" s="83"/>
      <c r="O1040" s="83"/>
      <c r="P1040" s="83"/>
      <c r="Q1040" s="83"/>
      <c r="R1040" s="83"/>
      <c r="S1040" s="83"/>
      <c r="T1040" s="83"/>
      <c r="U1040" s="99">
        <f>COUNTIF(通讯通路门店!$S:$S,$G1040)</f>
        <v>0</v>
      </c>
      <c r="V1040" s="99">
        <f>COUNTIFS(通讯通路门店!$S:$S,$G1040,通讯通路门店!$J:$J,"综合卖场")</f>
        <v>0</v>
      </c>
      <c r="W1040" s="99">
        <f>SUMIFS(通讯通路门店!$AJ:$AJ,通讯通路门店!$S:$S,通讯客户沙盘!$G1040)</f>
        <v>0</v>
      </c>
      <c r="X1040" s="99">
        <f t="shared" si="80"/>
        <v>0</v>
      </c>
      <c r="Y1040" s="99">
        <f>COUNTIFS(通讯通路门店!$S:$S,$G1040,通讯通路门店!$J:$J,"荣耀体验店")+COUNTIFS(通讯通路门店!$S:$S,$G1040,通讯通路门店!$J:$J,"荣耀授权专卖店")</f>
        <v>0</v>
      </c>
      <c r="Z1040" s="99">
        <f>COUNTIFS(通讯通路门店!$S:$S,$G1040,通讯通路门店!$J:$J,"VIVO体验店")</f>
        <v>0</v>
      </c>
      <c r="AA1040" s="99">
        <f>COUNTIFS(通讯通路门店!$S:$S,$G1040,通讯通路门店!$J:$J,"OPPO体验店")</f>
        <v>0</v>
      </c>
      <c r="AB1040" s="99">
        <f>COUNTIFS(通讯通路门店!$S:$S,$G1040,通讯通路门店!$J:$J,"华为授权体验店")+COUNTIFS(通讯通路门店!$S:$S,$G1040,通讯通路门店!$J:$J,"华为堡垒店")</f>
        <v>0</v>
      </c>
      <c r="AC1040" s="99">
        <f>COUNTIFS(通讯通路门店!$S:$S,$G1040,通讯通路门店!$J:$J,"小米体验店")</f>
        <v>0</v>
      </c>
      <c r="AD1040" s="99">
        <f>COUNTIFS(通讯通路门店!$S:$S,$G1040,通讯通路门店!$J:$J,"苹果体验店")</f>
        <v>0</v>
      </c>
      <c r="AE1040" s="99">
        <f>COUNTIFS(通讯通路门店!$S:$S,$G1040,通讯通路门店!$J:$J,"其他品牌专卖店")</f>
        <v>0</v>
      </c>
      <c r="AF1040" s="99">
        <f>SUMIFS(通讯通路门店!$BI:$BI,通讯通路门店!$S:$S,$G1040)</f>
        <v>0</v>
      </c>
      <c r="AG1040" s="99">
        <f>SUMIFS(通讯通路门店!$BH:$BH,通讯通路门店!$S:$S,$G1040)</f>
        <v>0</v>
      </c>
      <c r="AH1040" s="99">
        <f t="shared" si="81"/>
        <v>0</v>
      </c>
      <c r="AI1040" s="99">
        <f>SUMIFS(通讯通路门店!$BB:$BB,通讯通路门店!$S:$S,$G1040)</f>
        <v>0</v>
      </c>
      <c r="AJ1040" s="99">
        <f>SUMIFS(通讯通路门店!$BE:$BE,通讯通路门店!$S:$S,$G1040)</f>
        <v>0</v>
      </c>
      <c r="AK1040" s="99">
        <f>SUMIFS(通讯通路门店!$BG:$BG,通讯通路门店!$S:$S,$G1040)</f>
        <v>0</v>
      </c>
      <c r="AL1040" s="99">
        <f>SUMIFS(通讯通路门店!$BC:$BC,通讯通路门店!$S:$S,$G1040)</f>
        <v>0</v>
      </c>
      <c r="AM1040" s="99">
        <f>SUMIFS(通讯通路门店!$BD:$BD,通讯通路门店!$S:$S,$G1040)</f>
        <v>0</v>
      </c>
      <c r="AN1040" s="99">
        <f>SUMIFS(通讯通路门店!$BF:$BF,通讯通路门店!$S:$S,$G1040)</f>
        <v>0</v>
      </c>
      <c r="AO1040" s="99">
        <f t="shared" si="82"/>
        <v>0</v>
      </c>
      <c r="AP1040" s="99">
        <f>SUMIFS(通讯通路门店!$K:$K,通讯通路门店!$S:$S,$G1040)</f>
        <v>0</v>
      </c>
      <c r="AQ1040" s="83"/>
      <c r="AR1040" s="99">
        <f>SUMIFS(通讯通路门店!$T:$T,通讯通路门店!$S:$S,$G1040)</f>
        <v>0</v>
      </c>
      <c r="AS1040" s="99">
        <f>SUMIFS(通讯通路门店!$U:$U,通讯通路门店!$S:$S,$G1040)</f>
        <v>0</v>
      </c>
      <c r="AT1040" s="99">
        <f>SUMIFS(通讯通路门店!$V:$V,通讯通路门店!$S:$S,$G1040)</f>
        <v>0</v>
      </c>
      <c r="AU1040" s="99">
        <f>SUMIFS(通讯通路门店!$W:$W,通讯通路门店!$S:$S,$G1040)</f>
        <v>0</v>
      </c>
      <c r="AV1040" s="99">
        <f>SUMIFS(通讯通路门店!$Z:$Z,通讯通路门店!$S:$S,$G1040)</f>
        <v>0</v>
      </c>
      <c r="AW1040" s="99">
        <f>SUMIFS(通讯通路门店!$AB:$AB,通讯通路门店!$S:$S,$G1040)</f>
        <v>0</v>
      </c>
      <c r="AX1040" s="99">
        <f>SUMIFS(通讯通路门店!$X:$X,通讯通路门店!$S:$S,$G1040)</f>
        <v>0</v>
      </c>
      <c r="AY1040" s="99">
        <f>SUMIFS(通讯通路门店!$Y:$Y,通讯通路门店!$S:$S,$G1040)</f>
        <v>0</v>
      </c>
      <c r="AZ1040" s="99">
        <f>SUMIFS(通讯通路门店!$AA:$AA,通讯通路门店!$S:$S,$G1040)</f>
        <v>0</v>
      </c>
      <c r="BA1040" s="99">
        <f t="shared" si="83"/>
        <v>0</v>
      </c>
      <c r="BB1040" s="99">
        <f t="shared" si="84"/>
        <v>0</v>
      </c>
      <c r="BC1040" s="99">
        <f>SUMIFS(通讯通路门店!$W:$W,通讯通路门店!$S:$S,$G1040,通讯通路门店!$J:$J,"荣耀体验店")+SUMIFS(通讯通路门店!$W:$W,通讯通路门店!$S:$S,$G1040,通讯通路门店!$J:$J,"荣耀授权专卖店")</f>
        <v>0</v>
      </c>
      <c r="BD1040" s="99">
        <f>SUMIFS(通讯通路门店!$Z:$Z,通讯通路门店!$S:$S,$G1040,通讯通路门店!$J:$J,"VIVO体验店")</f>
        <v>0</v>
      </c>
      <c r="BE1040" s="99">
        <f>SUMIFS(通讯通路门店!$AB:$AB,通讯通路门店!$S:$S,$G1040,通讯通路门店!$J:$J,"OPPO体验店")</f>
        <v>0</v>
      </c>
      <c r="BF1040" s="99">
        <f>SUMIFS(通讯通路门店!$X:$X,通讯通路门店!$S:$S,$G1040,通讯通路门店!$J:$J,"华为授权体验店")+SUMIFS(通讯通路门店!$AA:$AA,通讯通路门店!$S:$S,$G1040,通讯通路门店!$J:$J,"华为堡垒店")</f>
        <v>0</v>
      </c>
      <c r="BG1040" s="99">
        <f>SUMIFS(通讯通路门店!$Y:$Y,通讯通路门店!$S:$S,$G1040,通讯通路门店!$J:$J,"小米体验店")</f>
        <v>0</v>
      </c>
      <c r="BH1040" s="99">
        <f>SUMIFS(通讯通路门店!$AA:$AA,通讯通路门店!$S:$S,$G1040,通讯通路门店!$J:$J,"苹果体验店")</f>
        <v>0</v>
      </c>
      <c r="BI1040" s="99">
        <f>SUMIFS(通讯通路门店!$K:$K,通讯通路门店!$S:$S,$G1040,通讯通路门店!$J:$J,"其他品牌专卖店")</f>
        <v>0</v>
      </c>
      <c r="BJ1040" s="99">
        <f>SUMIFS(通讯通路门店!$AC:$AC,通讯通路门店!$S:$S,$G1040)</f>
        <v>0</v>
      </c>
      <c r="BK1040" s="99">
        <f>SUMIFS(通讯通路门店!$AD:$AD,通讯通路门店!$S:$S,$G1040)</f>
        <v>0</v>
      </c>
      <c r="BL1040" s="99">
        <f>SUMIFS(通讯通路门店!$AE:$AE,通讯通路门店!$S:$S,$G1040)</f>
        <v>0</v>
      </c>
      <c r="BM1040" s="99">
        <f>SUMIFS(通讯通路门店!$AF:$AF,通讯通路门店!$S:$S,$G1040)</f>
        <v>0</v>
      </c>
      <c r="BN1040" s="99">
        <f>SUMIFS(通讯通路门店!$AG:$AG,通讯通路门店!$S:$S,$G1040)</f>
        <v>0</v>
      </c>
      <c r="BO1040" s="99">
        <f>SUMIFS(通讯通路门店!$AH:$AH,通讯通路门店!$S:$S,$G1040)</f>
        <v>0</v>
      </c>
      <c r="BP1040" s="99">
        <f>SUMIFS(通讯通路门店!$AI:$AI,通讯通路门店!$S:$S,$G1040)</f>
        <v>0</v>
      </c>
      <c r="BQ1040" s="83"/>
    </row>
    <row r="1041" spans="1:69">
      <c r="A1041" s="99" t="str">
        <f>IFERROR(_xlfn.XLOOKUP($G1041,通讯通路门店!$S$4:$S$993933,通讯通路门店!$A$4:$A$993933,0,0),"")</f>
        <v>海南省</v>
      </c>
      <c r="B1041" s="99" t="str">
        <f>IFERROR(_xlfn.XLOOKUP($G1041,通讯通路门店!$S$4:$S$993933,通讯通路门店!$B$4:$B$993933,0,0),"")</f>
        <v>昌江黎族自治县</v>
      </c>
      <c r="C1041" s="99" t="str">
        <f>IFERROR(_xlfn.XLOOKUP($G1041,通讯通路门店!$S$4:$S$993933,通讯通路门店!$C$4:$C$993933,0,0),"")</f>
        <v>昌江黎族自治县</v>
      </c>
      <c r="D1041" s="99" t="str">
        <f>IFERROR(_xlfn.XLOOKUP($G1041,通讯通路门店!$S$4:$S$993933,通讯通路门店!$D$4:$D$993933,0,0),"")</f>
        <v>叉河镇</v>
      </c>
      <c r="E1041" s="83"/>
      <c r="F1041" s="83"/>
      <c r="G1041" s="101"/>
      <c r="H1041" s="102">
        <f>IFERROR(_xlfn.XLOOKUP($G1041,通讯通路门店!$S$4:$S$993933,通讯通路门店!$R$4:$R$993933,0,0),"")</f>
        <v>0</v>
      </c>
      <c r="I1041" s="83"/>
      <c r="J1041" s="83"/>
      <c r="K1041" s="83"/>
      <c r="L1041" s="83"/>
      <c r="M1041" s="83"/>
      <c r="N1041" s="83"/>
      <c r="O1041" s="83"/>
      <c r="P1041" s="83"/>
      <c r="Q1041" s="83"/>
      <c r="R1041" s="83"/>
      <c r="S1041" s="83"/>
      <c r="T1041" s="83"/>
      <c r="U1041" s="99">
        <f>COUNTIF(通讯通路门店!$S:$S,$G1041)</f>
        <v>0</v>
      </c>
      <c r="V1041" s="99">
        <f>COUNTIFS(通讯通路门店!$S:$S,$G1041,通讯通路门店!$J:$J,"综合卖场")</f>
        <v>0</v>
      </c>
      <c r="W1041" s="99">
        <f>SUMIFS(通讯通路门店!$AJ:$AJ,通讯通路门店!$S:$S,通讯客户沙盘!$G1041)</f>
        <v>0</v>
      </c>
      <c r="X1041" s="99">
        <f t="shared" si="80"/>
        <v>0</v>
      </c>
      <c r="Y1041" s="99">
        <f>COUNTIFS(通讯通路门店!$S:$S,$G1041,通讯通路门店!$J:$J,"荣耀体验店")+COUNTIFS(通讯通路门店!$S:$S,$G1041,通讯通路门店!$J:$J,"荣耀授权专卖店")</f>
        <v>0</v>
      </c>
      <c r="Z1041" s="99">
        <f>COUNTIFS(通讯通路门店!$S:$S,$G1041,通讯通路门店!$J:$J,"VIVO体验店")</f>
        <v>0</v>
      </c>
      <c r="AA1041" s="99">
        <f>COUNTIFS(通讯通路门店!$S:$S,$G1041,通讯通路门店!$J:$J,"OPPO体验店")</f>
        <v>0</v>
      </c>
      <c r="AB1041" s="99">
        <f>COUNTIFS(通讯通路门店!$S:$S,$G1041,通讯通路门店!$J:$J,"华为授权体验店")+COUNTIFS(通讯通路门店!$S:$S,$G1041,通讯通路门店!$J:$J,"华为堡垒店")</f>
        <v>0</v>
      </c>
      <c r="AC1041" s="99">
        <f>COUNTIFS(通讯通路门店!$S:$S,$G1041,通讯通路门店!$J:$J,"小米体验店")</f>
        <v>0</v>
      </c>
      <c r="AD1041" s="99">
        <f>COUNTIFS(通讯通路门店!$S:$S,$G1041,通讯通路门店!$J:$J,"苹果体验店")</f>
        <v>0</v>
      </c>
      <c r="AE1041" s="99">
        <f>COUNTIFS(通讯通路门店!$S:$S,$G1041,通讯通路门店!$J:$J,"其他品牌专卖店")</f>
        <v>0</v>
      </c>
      <c r="AF1041" s="99">
        <f>SUMIFS(通讯通路门店!$BI:$BI,通讯通路门店!$S:$S,$G1041)</f>
        <v>0</v>
      </c>
      <c r="AG1041" s="99">
        <f>SUMIFS(通讯通路门店!$BH:$BH,通讯通路门店!$S:$S,$G1041)</f>
        <v>0</v>
      </c>
      <c r="AH1041" s="99">
        <f t="shared" si="81"/>
        <v>0</v>
      </c>
      <c r="AI1041" s="99">
        <f>SUMIFS(通讯通路门店!$BB:$BB,通讯通路门店!$S:$S,$G1041)</f>
        <v>0</v>
      </c>
      <c r="AJ1041" s="99">
        <f>SUMIFS(通讯通路门店!$BE:$BE,通讯通路门店!$S:$S,$G1041)</f>
        <v>0</v>
      </c>
      <c r="AK1041" s="99">
        <f>SUMIFS(通讯通路门店!$BG:$BG,通讯通路门店!$S:$S,$G1041)</f>
        <v>0</v>
      </c>
      <c r="AL1041" s="99">
        <f>SUMIFS(通讯通路门店!$BC:$BC,通讯通路门店!$S:$S,$G1041)</f>
        <v>0</v>
      </c>
      <c r="AM1041" s="99">
        <f>SUMIFS(通讯通路门店!$BD:$BD,通讯通路门店!$S:$S,$G1041)</f>
        <v>0</v>
      </c>
      <c r="AN1041" s="99">
        <f>SUMIFS(通讯通路门店!$BF:$BF,通讯通路门店!$S:$S,$G1041)</f>
        <v>0</v>
      </c>
      <c r="AO1041" s="99">
        <f t="shared" si="82"/>
        <v>0</v>
      </c>
      <c r="AP1041" s="99">
        <f>SUMIFS(通讯通路门店!$K:$K,通讯通路门店!$S:$S,$G1041)</f>
        <v>0</v>
      </c>
      <c r="AQ1041" s="83"/>
      <c r="AR1041" s="99">
        <f>SUMIFS(通讯通路门店!$T:$T,通讯通路门店!$S:$S,$G1041)</f>
        <v>0</v>
      </c>
      <c r="AS1041" s="99">
        <f>SUMIFS(通讯通路门店!$U:$U,通讯通路门店!$S:$S,$G1041)</f>
        <v>0</v>
      </c>
      <c r="AT1041" s="99">
        <f>SUMIFS(通讯通路门店!$V:$V,通讯通路门店!$S:$S,$G1041)</f>
        <v>0</v>
      </c>
      <c r="AU1041" s="99">
        <f>SUMIFS(通讯通路门店!$W:$W,通讯通路门店!$S:$S,$G1041)</f>
        <v>0</v>
      </c>
      <c r="AV1041" s="99">
        <f>SUMIFS(通讯通路门店!$Z:$Z,通讯通路门店!$S:$S,$G1041)</f>
        <v>0</v>
      </c>
      <c r="AW1041" s="99">
        <f>SUMIFS(通讯通路门店!$AB:$AB,通讯通路门店!$S:$S,$G1041)</f>
        <v>0</v>
      </c>
      <c r="AX1041" s="99">
        <f>SUMIFS(通讯通路门店!$X:$X,通讯通路门店!$S:$S,$G1041)</f>
        <v>0</v>
      </c>
      <c r="AY1041" s="99">
        <f>SUMIFS(通讯通路门店!$Y:$Y,通讯通路门店!$S:$S,$G1041)</f>
        <v>0</v>
      </c>
      <c r="AZ1041" s="99">
        <f>SUMIFS(通讯通路门店!$AA:$AA,通讯通路门店!$S:$S,$G1041)</f>
        <v>0</v>
      </c>
      <c r="BA1041" s="99">
        <f t="shared" si="83"/>
        <v>0</v>
      </c>
      <c r="BB1041" s="99">
        <f t="shared" si="84"/>
        <v>0</v>
      </c>
      <c r="BC1041" s="99">
        <f>SUMIFS(通讯通路门店!$W:$W,通讯通路门店!$S:$S,$G1041,通讯通路门店!$J:$J,"荣耀体验店")+SUMIFS(通讯通路门店!$W:$W,通讯通路门店!$S:$S,$G1041,通讯通路门店!$J:$J,"荣耀授权专卖店")</f>
        <v>0</v>
      </c>
      <c r="BD1041" s="99">
        <f>SUMIFS(通讯通路门店!$Z:$Z,通讯通路门店!$S:$S,$G1041,通讯通路门店!$J:$J,"VIVO体验店")</f>
        <v>0</v>
      </c>
      <c r="BE1041" s="99">
        <f>SUMIFS(通讯通路门店!$AB:$AB,通讯通路门店!$S:$S,$G1041,通讯通路门店!$J:$J,"OPPO体验店")</f>
        <v>0</v>
      </c>
      <c r="BF1041" s="99">
        <f>SUMIFS(通讯通路门店!$X:$X,通讯通路门店!$S:$S,$G1041,通讯通路门店!$J:$J,"华为授权体验店")+SUMIFS(通讯通路门店!$AA:$AA,通讯通路门店!$S:$S,$G1041,通讯通路门店!$J:$J,"华为堡垒店")</f>
        <v>0</v>
      </c>
      <c r="BG1041" s="99">
        <f>SUMIFS(通讯通路门店!$Y:$Y,通讯通路门店!$S:$S,$G1041,通讯通路门店!$J:$J,"小米体验店")</f>
        <v>0</v>
      </c>
      <c r="BH1041" s="99">
        <f>SUMIFS(通讯通路门店!$AA:$AA,通讯通路门店!$S:$S,$G1041,通讯通路门店!$J:$J,"苹果体验店")</f>
        <v>0</v>
      </c>
      <c r="BI1041" s="99">
        <f>SUMIFS(通讯通路门店!$K:$K,通讯通路门店!$S:$S,$G1041,通讯通路门店!$J:$J,"其他品牌专卖店")</f>
        <v>0</v>
      </c>
      <c r="BJ1041" s="99">
        <f>SUMIFS(通讯通路门店!$AC:$AC,通讯通路门店!$S:$S,$G1041)</f>
        <v>0</v>
      </c>
      <c r="BK1041" s="99">
        <f>SUMIFS(通讯通路门店!$AD:$AD,通讯通路门店!$S:$S,$G1041)</f>
        <v>0</v>
      </c>
      <c r="BL1041" s="99">
        <f>SUMIFS(通讯通路门店!$AE:$AE,通讯通路门店!$S:$S,$G1041)</f>
        <v>0</v>
      </c>
      <c r="BM1041" s="99">
        <f>SUMIFS(通讯通路门店!$AF:$AF,通讯通路门店!$S:$S,$G1041)</f>
        <v>0</v>
      </c>
      <c r="BN1041" s="99">
        <f>SUMIFS(通讯通路门店!$AG:$AG,通讯通路门店!$S:$S,$G1041)</f>
        <v>0</v>
      </c>
      <c r="BO1041" s="99">
        <f>SUMIFS(通讯通路门店!$AH:$AH,通讯通路门店!$S:$S,$G1041)</f>
        <v>0</v>
      </c>
      <c r="BP1041" s="99">
        <f>SUMIFS(通讯通路门店!$AI:$AI,通讯通路门店!$S:$S,$G1041)</f>
        <v>0</v>
      </c>
      <c r="BQ1041" s="83"/>
    </row>
    <row r="1042" spans="1:69">
      <c r="A1042" s="99" t="str">
        <f>IFERROR(_xlfn.XLOOKUP($G1042,通讯通路门店!$S$4:$S$993933,通讯通路门店!$A$4:$A$993933,0,0),"")</f>
        <v>海南省</v>
      </c>
      <c r="B1042" s="99" t="str">
        <f>IFERROR(_xlfn.XLOOKUP($G1042,通讯通路门店!$S$4:$S$993933,通讯通路门店!$B$4:$B$993933,0,0),"")</f>
        <v>昌江黎族自治县</v>
      </c>
      <c r="C1042" s="99" t="str">
        <f>IFERROR(_xlfn.XLOOKUP($G1042,通讯通路门店!$S$4:$S$993933,通讯通路门店!$C$4:$C$993933,0,0),"")</f>
        <v>昌江黎族自治县</v>
      </c>
      <c r="D1042" s="99" t="str">
        <f>IFERROR(_xlfn.XLOOKUP($G1042,通讯通路门店!$S$4:$S$993933,通讯通路门店!$D$4:$D$993933,0,0),"")</f>
        <v>叉河镇</v>
      </c>
      <c r="E1042" s="83"/>
      <c r="F1042" s="83"/>
      <c r="G1042" s="101"/>
      <c r="H1042" s="102">
        <f>IFERROR(_xlfn.XLOOKUP($G1042,通讯通路门店!$S$4:$S$993933,通讯通路门店!$R$4:$R$993933,0,0),"")</f>
        <v>0</v>
      </c>
      <c r="I1042" s="83"/>
      <c r="J1042" s="83"/>
      <c r="K1042" s="83"/>
      <c r="L1042" s="83"/>
      <c r="M1042" s="83"/>
      <c r="N1042" s="83"/>
      <c r="O1042" s="83"/>
      <c r="P1042" s="83"/>
      <c r="Q1042" s="83"/>
      <c r="R1042" s="83"/>
      <c r="S1042" s="83"/>
      <c r="T1042" s="83"/>
      <c r="U1042" s="99">
        <f>COUNTIF(通讯通路门店!$S:$S,$G1042)</f>
        <v>0</v>
      </c>
      <c r="V1042" s="99">
        <f>COUNTIFS(通讯通路门店!$S:$S,$G1042,通讯通路门店!$J:$J,"综合卖场")</f>
        <v>0</v>
      </c>
      <c r="W1042" s="99">
        <f>SUMIFS(通讯通路门店!$AJ:$AJ,通讯通路门店!$S:$S,通讯客户沙盘!$G1042)</f>
        <v>0</v>
      </c>
      <c r="X1042" s="99">
        <f t="shared" si="80"/>
        <v>0</v>
      </c>
      <c r="Y1042" s="99">
        <f>COUNTIFS(通讯通路门店!$S:$S,$G1042,通讯通路门店!$J:$J,"荣耀体验店")+COUNTIFS(通讯通路门店!$S:$S,$G1042,通讯通路门店!$J:$J,"荣耀授权专卖店")</f>
        <v>0</v>
      </c>
      <c r="Z1042" s="99">
        <f>COUNTIFS(通讯通路门店!$S:$S,$G1042,通讯通路门店!$J:$J,"VIVO体验店")</f>
        <v>0</v>
      </c>
      <c r="AA1042" s="99">
        <f>COUNTIFS(通讯通路门店!$S:$S,$G1042,通讯通路门店!$J:$J,"OPPO体验店")</f>
        <v>0</v>
      </c>
      <c r="AB1042" s="99">
        <f>COUNTIFS(通讯通路门店!$S:$S,$G1042,通讯通路门店!$J:$J,"华为授权体验店")+COUNTIFS(通讯通路门店!$S:$S,$G1042,通讯通路门店!$J:$J,"华为堡垒店")</f>
        <v>0</v>
      </c>
      <c r="AC1042" s="99">
        <f>COUNTIFS(通讯通路门店!$S:$S,$G1042,通讯通路门店!$J:$J,"小米体验店")</f>
        <v>0</v>
      </c>
      <c r="AD1042" s="99">
        <f>COUNTIFS(通讯通路门店!$S:$S,$G1042,通讯通路门店!$J:$J,"苹果体验店")</f>
        <v>0</v>
      </c>
      <c r="AE1042" s="99">
        <f>COUNTIFS(通讯通路门店!$S:$S,$G1042,通讯通路门店!$J:$J,"其他品牌专卖店")</f>
        <v>0</v>
      </c>
      <c r="AF1042" s="99">
        <f>SUMIFS(通讯通路门店!$BI:$BI,通讯通路门店!$S:$S,$G1042)</f>
        <v>0</v>
      </c>
      <c r="AG1042" s="99">
        <f>SUMIFS(通讯通路门店!$BH:$BH,通讯通路门店!$S:$S,$G1042)</f>
        <v>0</v>
      </c>
      <c r="AH1042" s="99">
        <f t="shared" si="81"/>
        <v>0</v>
      </c>
      <c r="AI1042" s="99">
        <f>SUMIFS(通讯通路门店!$BB:$BB,通讯通路门店!$S:$S,$G1042)</f>
        <v>0</v>
      </c>
      <c r="AJ1042" s="99">
        <f>SUMIFS(通讯通路门店!$BE:$BE,通讯通路门店!$S:$S,$G1042)</f>
        <v>0</v>
      </c>
      <c r="AK1042" s="99">
        <f>SUMIFS(通讯通路门店!$BG:$BG,通讯通路门店!$S:$S,$G1042)</f>
        <v>0</v>
      </c>
      <c r="AL1042" s="99">
        <f>SUMIFS(通讯通路门店!$BC:$BC,通讯通路门店!$S:$S,$G1042)</f>
        <v>0</v>
      </c>
      <c r="AM1042" s="99">
        <f>SUMIFS(通讯通路门店!$BD:$BD,通讯通路门店!$S:$S,$G1042)</f>
        <v>0</v>
      </c>
      <c r="AN1042" s="99">
        <f>SUMIFS(通讯通路门店!$BF:$BF,通讯通路门店!$S:$S,$G1042)</f>
        <v>0</v>
      </c>
      <c r="AO1042" s="99">
        <f t="shared" si="82"/>
        <v>0</v>
      </c>
      <c r="AP1042" s="99">
        <f>SUMIFS(通讯通路门店!$K:$K,通讯通路门店!$S:$S,$G1042)</f>
        <v>0</v>
      </c>
      <c r="AQ1042" s="83"/>
      <c r="AR1042" s="99">
        <f>SUMIFS(通讯通路门店!$T:$T,通讯通路门店!$S:$S,$G1042)</f>
        <v>0</v>
      </c>
      <c r="AS1042" s="99">
        <f>SUMIFS(通讯通路门店!$U:$U,通讯通路门店!$S:$S,$G1042)</f>
        <v>0</v>
      </c>
      <c r="AT1042" s="99">
        <f>SUMIFS(通讯通路门店!$V:$V,通讯通路门店!$S:$S,$G1042)</f>
        <v>0</v>
      </c>
      <c r="AU1042" s="99">
        <f>SUMIFS(通讯通路门店!$W:$W,通讯通路门店!$S:$S,$G1042)</f>
        <v>0</v>
      </c>
      <c r="AV1042" s="99">
        <f>SUMIFS(通讯通路门店!$Z:$Z,通讯通路门店!$S:$S,$G1042)</f>
        <v>0</v>
      </c>
      <c r="AW1042" s="99">
        <f>SUMIFS(通讯通路门店!$AB:$AB,通讯通路门店!$S:$S,$G1042)</f>
        <v>0</v>
      </c>
      <c r="AX1042" s="99">
        <f>SUMIFS(通讯通路门店!$X:$X,通讯通路门店!$S:$S,$G1042)</f>
        <v>0</v>
      </c>
      <c r="AY1042" s="99">
        <f>SUMIFS(通讯通路门店!$Y:$Y,通讯通路门店!$S:$S,$G1042)</f>
        <v>0</v>
      </c>
      <c r="AZ1042" s="99">
        <f>SUMIFS(通讯通路门店!$AA:$AA,通讯通路门店!$S:$S,$G1042)</f>
        <v>0</v>
      </c>
      <c r="BA1042" s="99">
        <f t="shared" si="83"/>
        <v>0</v>
      </c>
      <c r="BB1042" s="99">
        <f t="shared" si="84"/>
        <v>0</v>
      </c>
      <c r="BC1042" s="99">
        <f>SUMIFS(通讯通路门店!$W:$W,通讯通路门店!$S:$S,$G1042,通讯通路门店!$J:$J,"荣耀体验店")+SUMIFS(通讯通路门店!$W:$W,通讯通路门店!$S:$S,$G1042,通讯通路门店!$J:$J,"荣耀授权专卖店")</f>
        <v>0</v>
      </c>
      <c r="BD1042" s="99">
        <f>SUMIFS(通讯通路门店!$Z:$Z,通讯通路门店!$S:$S,$G1042,通讯通路门店!$J:$J,"VIVO体验店")</f>
        <v>0</v>
      </c>
      <c r="BE1042" s="99">
        <f>SUMIFS(通讯通路门店!$AB:$AB,通讯通路门店!$S:$S,$G1042,通讯通路门店!$J:$J,"OPPO体验店")</f>
        <v>0</v>
      </c>
      <c r="BF1042" s="99">
        <f>SUMIFS(通讯通路门店!$X:$X,通讯通路门店!$S:$S,$G1042,通讯通路门店!$J:$J,"华为授权体验店")+SUMIFS(通讯通路门店!$AA:$AA,通讯通路门店!$S:$S,$G1042,通讯通路门店!$J:$J,"华为堡垒店")</f>
        <v>0</v>
      </c>
      <c r="BG1042" s="99">
        <f>SUMIFS(通讯通路门店!$Y:$Y,通讯通路门店!$S:$S,$G1042,通讯通路门店!$J:$J,"小米体验店")</f>
        <v>0</v>
      </c>
      <c r="BH1042" s="99">
        <f>SUMIFS(通讯通路门店!$AA:$AA,通讯通路门店!$S:$S,$G1042,通讯通路门店!$J:$J,"苹果体验店")</f>
        <v>0</v>
      </c>
      <c r="BI1042" s="99">
        <f>SUMIFS(通讯通路门店!$K:$K,通讯通路门店!$S:$S,$G1042,通讯通路门店!$J:$J,"其他品牌专卖店")</f>
        <v>0</v>
      </c>
      <c r="BJ1042" s="99">
        <f>SUMIFS(通讯通路门店!$AC:$AC,通讯通路门店!$S:$S,$G1042)</f>
        <v>0</v>
      </c>
      <c r="BK1042" s="99">
        <f>SUMIFS(通讯通路门店!$AD:$AD,通讯通路门店!$S:$S,$G1042)</f>
        <v>0</v>
      </c>
      <c r="BL1042" s="99">
        <f>SUMIFS(通讯通路门店!$AE:$AE,通讯通路门店!$S:$S,$G1042)</f>
        <v>0</v>
      </c>
      <c r="BM1042" s="99">
        <f>SUMIFS(通讯通路门店!$AF:$AF,通讯通路门店!$S:$S,$G1042)</f>
        <v>0</v>
      </c>
      <c r="BN1042" s="99">
        <f>SUMIFS(通讯通路门店!$AG:$AG,通讯通路门店!$S:$S,$G1042)</f>
        <v>0</v>
      </c>
      <c r="BO1042" s="99">
        <f>SUMIFS(通讯通路门店!$AH:$AH,通讯通路门店!$S:$S,$G1042)</f>
        <v>0</v>
      </c>
      <c r="BP1042" s="99">
        <f>SUMIFS(通讯通路门店!$AI:$AI,通讯通路门店!$S:$S,$G1042)</f>
        <v>0</v>
      </c>
      <c r="BQ1042" s="83"/>
    </row>
    <row r="1043" spans="1:69">
      <c r="A1043" s="99" t="str">
        <f>IFERROR(_xlfn.XLOOKUP($G1043,通讯通路门店!$S$4:$S$993933,通讯通路门店!$A$4:$A$993933,0,0),"")</f>
        <v>海南省</v>
      </c>
      <c r="B1043" s="99" t="str">
        <f>IFERROR(_xlfn.XLOOKUP($G1043,通讯通路门店!$S$4:$S$993933,通讯通路门店!$B$4:$B$993933,0,0),"")</f>
        <v>昌江黎族自治县</v>
      </c>
      <c r="C1043" s="99" t="str">
        <f>IFERROR(_xlfn.XLOOKUP($G1043,通讯通路门店!$S$4:$S$993933,通讯通路门店!$C$4:$C$993933,0,0),"")</f>
        <v>昌江黎族自治县</v>
      </c>
      <c r="D1043" s="99" t="str">
        <f>IFERROR(_xlfn.XLOOKUP($G1043,通讯通路门店!$S$4:$S$993933,通讯通路门店!$D$4:$D$993933,0,0),"")</f>
        <v>叉河镇</v>
      </c>
      <c r="E1043" s="83"/>
      <c r="F1043" s="83"/>
      <c r="G1043" s="101"/>
      <c r="H1043" s="102">
        <f>IFERROR(_xlfn.XLOOKUP($G1043,通讯通路门店!$S$4:$S$993933,通讯通路门店!$R$4:$R$993933,0,0),"")</f>
        <v>0</v>
      </c>
      <c r="I1043" s="83"/>
      <c r="J1043" s="83"/>
      <c r="K1043" s="83"/>
      <c r="L1043" s="83"/>
      <c r="M1043" s="83"/>
      <c r="N1043" s="83"/>
      <c r="O1043" s="83"/>
      <c r="P1043" s="83"/>
      <c r="Q1043" s="83"/>
      <c r="R1043" s="83"/>
      <c r="S1043" s="83"/>
      <c r="T1043" s="83"/>
      <c r="U1043" s="99">
        <f>COUNTIF(通讯通路门店!$S:$S,$G1043)</f>
        <v>0</v>
      </c>
      <c r="V1043" s="99">
        <f>COUNTIFS(通讯通路门店!$S:$S,$G1043,通讯通路门店!$J:$J,"综合卖场")</f>
        <v>0</v>
      </c>
      <c r="W1043" s="99">
        <f>SUMIFS(通讯通路门店!$AJ:$AJ,通讯通路门店!$S:$S,通讯客户沙盘!$G1043)</f>
        <v>0</v>
      </c>
      <c r="X1043" s="99">
        <f t="shared" si="80"/>
        <v>0</v>
      </c>
      <c r="Y1043" s="99">
        <f>COUNTIFS(通讯通路门店!$S:$S,$G1043,通讯通路门店!$J:$J,"荣耀体验店")+COUNTIFS(通讯通路门店!$S:$S,$G1043,通讯通路门店!$J:$J,"荣耀授权专卖店")</f>
        <v>0</v>
      </c>
      <c r="Z1043" s="99">
        <f>COUNTIFS(通讯通路门店!$S:$S,$G1043,通讯通路门店!$J:$J,"VIVO体验店")</f>
        <v>0</v>
      </c>
      <c r="AA1043" s="99">
        <f>COUNTIFS(通讯通路门店!$S:$S,$G1043,通讯通路门店!$J:$J,"OPPO体验店")</f>
        <v>0</v>
      </c>
      <c r="AB1043" s="99">
        <f>COUNTIFS(通讯通路门店!$S:$S,$G1043,通讯通路门店!$J:$J,"华为授权体验店")+COUNTIFS(通讯通路门店!$S:$S,$G1043,通讯通路门店!$J:$J,"华为堡垒店")</f>
        <v>0</v>
      </c>
      <c r="AC1043" s="99">
        <f>COUNTIFS(通讯通路门店!$S:$S,$G1043,通讯通路门店!$J:$J,"小米体验店")</f>
        <v>0</v>
      </c>
      <c r="AD1043" s="99">
        <f>COUNTIFS(通讯通路门店!$S:$S,$G1043,通讯通路门店!$J:$J,"苹果体验店")</f>
        <v>0</v>
      </c>
      <c r="AE1043" s="99">
        <f>COUNTIFS(通讯通路门店!$S:$S,$G1043,通讯通路门店!$J:$J,"其他品牌专卖店")</f>
        <v>0</v>
      </c>
      <c r="AF1043" s="99">
        <f>SUMIFS(通讯通路门店!$BI:$BI,通讯通路门店!$S:$S,$G1043)</f>
        <v>0</v>
      </c>
      <c r="AG1043" s="99">
        <f>SUMIFS(通讯通路门店!$BH:$BH,通讯通路门店!$S:$S,$G1043)</f>
        <v>0</v>
      </c>
      <c r="AH1043" s="99">
        <f t="shared" si="81"/>
        <v>0</v>
      </c>
      <c r="AI1043" s="99">
        <f>SUMIFS(通讯通路门店!$BB:$BB,通讯通路门店!$S:$S,$G1043)</f>
        <v>0</v>
      </c>
      <c r="AJ1043" s="99">
        <f>SUMIFS(通讯通路门店!$BE:$BE,通讯通路门店!$S:$S,$G1043)</f>
        <v>0</v>
      </c>
      <c r="AK1043" s="99">
        <f>SUMIFS(通讯通路门店!$BG:$BG,通讯通路门店!$S:$S,$G1043)</f>
        <v>0</v>
      </c>
      <c r="AL1043" s="99">
        <f>SUMIFS(通讯通路门店!$BC:$BC,通讯通路门店!$S:$S,$G1043)</f>
        <v>0</v>
      </c>
      <c r="AM1043" s="99">
        <f>SUMIFS(通讯通路门店!$BD:$BD,通讯通路门店!$S:$S,$G1043)</f>
        <v>0</v>
      </c>
      <c r="AN1043" s="99">
        <f>SUMIFS(通讯通路门店!$BF:$BF,通讯通路门店!$S:$S,$G1043)</f>
        <v>0</v>
      </c>
      <c r="AO1043" s="99">
        <f t="shared" si="82"/>
        <v>0</v>
      </c>
      <c r="AP1043" s="99">
        <f>SUMIFS(通讯通路门店!$K:$K,通讯通路门店!$S:$S,$G1043)</f>
        <v>0</v>
      </c>
      <c r="AQ1043" s="83"/>
      <c r="AR1043" s="99">
        <f>SUMIFS(通讯通路门店!$T:$T,通讯通路门店!$S:$S,$G1043)</f>
        <v>0</v>
      </c>
      <c r="AS1043" s="99">
        <f>SUMIFS(通讯通路门店!$U:$U,通讯通路门店!$S:$S,$G1043)</f>
        <v>0</v>
      </c>
      <c r="AT1043" s="99">
        <f>SUMIFS(通讯通路门店!$V:$V,通讯通路门店!$S:$S,$G1043)</f>
        <v>0</v>
      </c>
      <c r="AU1043" s="99">
        <f>SUMIFS(通讯通路门店!$W:$W,通讯通路门店!$S:$S,$G1043)</f>
        <v>0</v>
      </c>
      <c r="AV1043" s="99">
        <f>SUMIFS(通讯通路门店!$Z:$Z,通讯通路门店!$S:$S,$G1043)</f>
        <v>0</v>
      </c>
      <c r="AW1043" s="99">
        <f>SUMIFS(通讯通路门店!$AB:$AB,通讯通路门店!$S:$S,$G1043)</f>
        <v>0</v>
      </c>
      <c r="AX1043" s="99">
        <f>SUMIFS(通讯通路门店!$X:$X,通讯通路门店!$S:$S,$G1043)</f>
        <v>0</v>
      </c>
      <c r="AY1043" s="99">
        <f>SUMIFS(通讯通路门店!$Y:$Y,通讯通路门店!$S:$S,$G1043)</f>
        <v>0</v>
      </c>
      <c r="AZ1043" s="99">
        <f>SUMIFS(通讯通路门店!$AA:$AA,通讯通路门店!$S:$S,$G1043)</f>
        <v>0</v>
      </c>
      <c r="BA1043" s="99">
        <f t="shared" si="83"/>
        <v>0</v>
      </c>
      <c r="BB1043" s="99">
        <f t="shared" si="84"/>
        <v>0</v>
      </c>
      <c r="BC1043" s="99">
        <f>SUMIFS(通讯通路门店!$W:$W,通讯通路门店!$S:$S,$G1043,通讯通路门店!$J:$J,"荣耀体验店")+SUMIFS(通讯通路门店!$W:$W,通讯通路门店!$S:$S,$G1043,通讯通路门店!$J:$J,"荣耀授权专卖店")</f>
        <v>0</v>
      </c>
      <c r="BD1043" s="99">
        <f>SUMIFS(通讯通路门店!$Z:$Z,通讯通路门店!$S:$S,$G1043,通讯通路门店!$J:$J,"VIVO体验店")</f>
        <v>0</v>
      </c>
      <c r="BE1043" s="99">
        <f>SUMIFS(通讯通路门店!$AB:$AB,通讯通路门店!$S:$S,$G1043,通讯通路门店!$J:$J,"OPPO体验店")</f>
        <v>0</v>
      </c>
      <c r="BF1043" s="99">
        <f>SUMIFS(通讯通路门店!$X:$X,通讯通路门店!$S:$S,$G1043,通讯通路门店!$J:$J,"华为授权体验店")+SUMIFS(通讯通路门店!$AA:$AA,通讯通路门店!$S:$S,$G1043,通讯通路门店!$J:$J,"华为堡垒店")</f>
        <v>0</v>
      </c>
      <c r="BG1043" s="99">
        <f>SUMIFS(通讯通路门店!$Y:$Y,通讯通路门店!$S:$S,$G1043,通讯通路门店!$J:$J,"小米体验店")</f>
        <v>0</v>
      </c>
      <c r="BH1043" s="99">
        <f>SUMIFS(通讯通路门店!$AA:$AA,通讯通路门店!$S:$S,$G1043,通讯通路门店!$J:$J,"苹果体验店")</f>
        <v>0</v>
      </c>
      <c r="BI1043" s="99">
        <f>SUMIFS(通讯通路门店!$K:$K,通讯通路门店!$S:$S,$G1043,通讯通路门店!$J:$J,"其他品牌专卖店")</f>
        <v>0</v>
      </c>
      <c r="BJ1043" s="99">
        <f>SUMIFS(通讯通路门店!$AC:$AC,通讯通路门店!$S:$S,$G1043)</f>
        <v>0</v>
      </c>
      <c r="BK1043" s="99">
        <f>SUMIFS(通讯通路门店!$AD:$AD,通讯通路门店!$S:$S,$G1043)</f>
        <v>0</v>
      </c>
      <c r="BL1043" s="99">
        <f>SUMIFS(通讯通路门店!$AE:$AE,通讯通路门店!$S:$S,$G1043)</f>
        <v>0</v>
      </c>
      <c r="BM1043" s="99">
        <f>SUMIFS(通讯通路门店!$AF:$AF,通讯通路门店!$S:$S,$G1043)</f>
        <v>0</v>
      </c>
      <c r="BN1043" s="99">
        <f>SUMIFS(通讯通路门店!$AG:$AG,通讯通路门店!$S:$S,$G1043)</f>
        <v>0</v>
      </c>
      <c r="BO1043" s="99">
        <f>SUMIFS(通讯通路门店!$AH:$AH,通讯通路门店!$S:$S,$G1043)</f>
        <v>0</v>
      </c>
      <c r="BP1043" s="99">
        <f>SUMIFS(通讯通路门店!$AI:$AI,通讯通路门店!$S:$S,$G1043)</f>
        <v>0</v>
      </c>
      <c r="BQ1043" s="83"/>
    </row>
    <row r="1044" spans="1:69">
      <c r="A1044" s="99" t="str">
        <f>IFERROR(_xlfn.XLOOKUP($G1044,通讯通路门店!$S$4:$S$993933,通讯通路门店!$A$4:$A$993933,0,0),"")</f>
        <v>海南省</v>
      </c>
      <c r="B1044" s="99" t="str">
        <f>IFERROR(_xlfn.XLOOKUP($G1044,通讯通路门店!$S$4:$S$993933,通讯通路门店!$B$4:$B$993933,0,0),"")</f>
        <v>昌江黎族自治县</v>
      </c>
      <c r="C1044" s="99" t="str">
        <f>IFERROR(_xlfn.XLOOKUP($G1044,通讯通路门店!$S$4:$S$993933,通讯通路门店!$C$4:$C$993933,0,0),"")</f>
        <v>昌江黎族自治县</v>
      </c>
      <c r="D1044" s="99" t="str">
        <f>IFERROR(_xlfn.XLOOKUP($G1044,通讯通路门店!$S$4:$S$993933,通讯通路门店!$D$4:$D$993933,0,0),"")</f>
        <v>叉河镇</v>
      </c>
      <c r="E1044" s="83"/>
      <c r="F1044" s="83"/>
      <c r="G1044" s="101"/>
      <c r="H1044" s="102">
        <f>IFERROR(_xlfn.XLOOKUP($G1044,通讯通路门店!$S$4:$S$993933,通讯通路门店!$R$4:$R$993933,0,0),"")</f>
        <v>0</v>
      </c>
      <c r="I1044" s="83"/>
      <c r="J1044" s="83"/>
      <c r="K1044" s="83"/>
      <c r="L1044" s="83"/>
      <c r="M1044" s="83"/>
      <c r="N1044" s="83"/>
      <c r="O1044" s="83"/>
      <c r="P1044" s="83"/>
      <c r="Q1044" s="83"/>
      <c r="R1044" s="83"/>
      <c r="S1044" s="83"/>
      <c r="T1044" s="83"/>
      <c r="U1044" s="99">
        <f>COUNTIF(通讯通路门店!$S:$S,$G1044)</f>
        <v>0</v>
      </c>
      <c r="V1044" s="99">
        <f>COUNTIFS(通讯通路门店!$S:$S,$G1044,通讯通路门店!$J:$J,"综合卖场")</f>
        <v>0</v>
      </c>
      <c r="W1044" s="99">
        <f>SUMIFS(通讯通路门店!$AJ:$AJ,通讯通路门店!$S:$S,通讯客户沙盘!$G1044)</f>
        <v>0</v>
      </c>
      <c r="X1044" s="99">
        <f t="shared" si="80"/>
        <v>0</v>
      </c>
      <c r="Y1044" s="99">
        <f>COUNTIFS(通讯通路门店!$S:$S,$G1044,通讯通路门店!$J:$J,"荣耀体验店")+COUNTIFS(通讯通路门店!$S:$S,$G1044,通讯通路门店!$J:$J,"荣耀授权专卖店")</f>
        <v>0</v>
      </c>
      <c r="Z1044" s="99">
        <f>COUNTIFS(通讯通路门店!$S:$S,$G1044,通讯通路门店!$J:$J,"VIVO体验店")</f>
        <v>0</v>
      </c>
      <c r="AA1044" s="99">
        <f>COUNTIFS(通讯通路门店!$S:$S,$G1044,通讯通路门店!$J:$J,"OPPO体验店")</f>
        <v>0</v>
      </c>
      <c r="AB1044" s="99">
        <f>COUNTIFS(通讯通路门店!$S:$S,$G1044,通讯通路门店!$J:$J,"华为授权体验店")+COUNTIFS(通讯通路门店!$S:$S,$G1044,通讯通路门店!$J:$J,"华为堡垒店")</f>
        <v>0</v>
      </c>
      <c r="AC1044" s="99">
        <f>COUNTIFS(通讯通路门店!$S:$S,$G1044,通讯通路门店!$J:$J,"小米体验店")</f>
        <v>0</v>
      </c>
      <c r="AD1044" s="99">
        <f>COUNTIFS(通讯通路门店!$S:$S,$G1044,通讯通路门店!$J:$J,"苹果体验店")</f>
        <v>0</v>
      </c>
      <c r="AE1044" s="99">
        <f>COUNTIFS(通讯通路门店!$S:$S,$G1044,通讯通路门店!$J:$J,"其他品牌专卖店")</f>
        <v>0</v>
      </c>
      <c r="AF1044" s="99">
        <f>SUMIFS(通讯通路门店!$BI:$BI,通讯通路门店!$S:$S,$G1044)</f>
        <v>0</v>
      </c>
      <c r="AG1044" s="99">
        <f>SUMIFS(通讯通路门店!$BH:$BH,通讯通路门店!$S:$S,$G1044)</f>
        <v>0</v>
      </c>
      <c r="AH1044" s="99">
        <f t="shared" si="81"/>
        <v>0</v>
      </c>
      <c r="AI1044" s="99">
        <f>SUMIFS(通讯通路门店!$BB:$BB,通讯通路门店!$S:$S,$G1044)</f>
        <v>0</v>
      </c>
      <c r="AJ1044" s="99">
        <f>SUMIFS(通讯通路门店!$BE:$BE,通讯通路门店!$S:$S,$G1044)</f>
        <v>0</v>
      </c>
      <c r="AK1044" s="99">
        <f>SUMIFS(通讯通路门店!$BG:$BG,通讯通路门店!$S:$S,$G1044)</f>
        <v>0</v>
      </c>
      <c r="AL1044" s="99">
        <f>SUMIFS(通讯通路门店!$BC:$BC,通讯通路门店!$S:$S,$G1044)</f>
        <v>0</v>
      </c>
      <c r="AM1044" s="99">
        <f>SUMIFS(通讯通路门店!$BD:$BD,通讯通路门店!$S:$S,$G1044)</f>
        <v>0</v>
      </c>
      <c r="AN1044" s="99">
        <f>SUMIFS(通讯通路门店!$BF:$BF,通讯通路门店!$S:$S,$G1044)</f>
        <v>0</v>
      </c>
      <c r="AO1044" s="99">
        <f t="shared" si="82"/>
        <v>0</v>
      </c>
      <c r="AP1044" s="99">
        <f>SUMIFS(通讯通路门店!$K:$K,通讯通路门店!$S:$S,$G1044)</f>
        <v>0</v>
      </c>
      <c r="AQ1044" s="83"/>
      <c r="AR1044" s="99">
        <f>SUMIFS(通讯通路门店!$T:$T,通讯通路门店!$S:$S,$G1044)</f>
        <v>0</v>
      </c>
      <c r="AS1044" s="99">
        <f>SUMIFS(通讯通路门店!$U:$U,通讯通路门店!$S:$S,$G1044)</f>
        <v>0</v>
      </c>
      <c r="AT1044" s="99">
        <f>SUMIFS(通讯通路门店!$V:$V,通讯通路门店!$S:$S,$G1044)</f>
        <v>0</v>
      </c>
      <c r="AU1044" s="99">
        <f>SUMIFS(通讯通路门店!$W:$W,通讯通路门店!$S:$S,$G1044)</f>
        <v>0</v>
      </c>
      <c r="AV1044" s="99">
        <f>SUMIFS(通讯通路门店!$Z:$Z,通讯通路门店!$S:$S,$G1044)</f>
        <v>0</v>
      </c>
      <c r="AW1044" s="99">
        <f>SUMIFS(通讯通路门店!$AB:$AB,通讯通路门店!$S:$S,$G1044)</f>
        <v>0</v>
      </c>
      <c r="AX1044" s="99">
        <f>SUMIFS(通讯通路门店!$X:$X,通讯通路门店!$S:$S,$G1044)</f>
        <v>0</v>
      </c>
      <c r="AY1044" s="99">
        <f>SUMIFS(通讯通路门店!$Y:$Y,通讯通路门店!$S:$S,$G1044)</f>
        <v>0</v>
      </c>
      <c r="AZ1044" s="99">
        <f>SUMIFS(通讯通路门店!$AA:$AA,通讯通路门店!$S:$S,$G1044)</f>
        <v>0</v>
      </c>
      <c r="BA1044" s="99">
        <f t="shared" si="83"/>
        <v>0</v>
      </c>
      <c r="BB1044" s="99">
        <f t="shared" si="84"/>
        <v>0</v>
      </c>
      <c r="BC1044" s="99">
        <f>SUMIFS(通讯通路门店!$W:$W,通讯通路门店!$S:$S,$G1044,通讯通路门店!$J:$J,"荣耀体验店")+SUMIFS(通讯通路门店!$W:$W,通讯通路门店!$S:$S,$G1044,通讯通路门店!$J:$J,"荣耀授权专卖店")</f>
        <v>0</v>
      </c>
      <c r="BD1044" s="99">
        <f>SUMIFS(通讯通路门店!$Z:$Z,通讯通路门店!$S:$S,$G1044,通讯通路门店!$J:$J,"VIVO体验店")</f>
        <v>0</v>
      </c>
      <c r="BE1044" s="99">
        <f>SUMIFS(通讯通路门店!$AB:$AB,通讯通路门店!$S:$S,$G1044,通讯通路门店!$J:$J,"OPPO体验店")</f>
        <v>0</v>
      </c>
      <c r="BF1044" s="99">
        <f>SUMIFS(通讯通路门店!$X:$X,通讯通路门店!$S:$S,$G1044,通讯通路门店!$J:$J,"华为授权体验店")+SUMIFS(通讯通路门店!$AA:$AA,通讯通路门店!$S:$S,$G1044,通讯通路门店!$J:$J,"华为堡垒店")</f>
        <v>0</v>
      </c>
      <c r="BG1044" s="99">
        <f>SUMIFS(通讯通路门店!$Y:$Y,通讯通路门店!$S:$S,$G1044,通讯通路门店!$J:$J,"小米体验店")</f>
        <v>0</v>
      </c>
      <c r="BH1044" s="99">
        <f>SUMIFS(通讯通路门店!$AA:$AA,通讯通路门店!$S:$S,$G1044,通讯通路门店!$J:$J,"苹果体验店")</f>
        <v>0</v>
      </c>
      <c r="BI1044" s="99">
        <f>SUMIFS(通讯通路门店!$K:$K,通讯通路门店!$S:$S,$G1044,通讯通路门店!$J:$J,"其他品牌专卖店")</f>
        <v>0</v>
      </c>
      <c r="BJ1044" s="99">
        <f>SUMIFS(通讯通路门店!$AC:$AC,通讯通路门店!$S:$S,$G1044)</f>
        <v>0</v>
      </c>
      <c r="BK1044" s="99">
        <f>SUMIFS(通讯通路门店!$AD:$AD,通讯通路门店!$S:$S,$G1044)</f>
        <v>0</v>
      </c>
      <c r="BL1044" s="99">
        <f>SUMIFS(通讯通路门店!$AE:$AE,通讯通路门店!$S:$S,$G1044)</f>
        <v>0</v>
      </c>
      <c r="BM1044" s="99">
        <f>SUMIFS(通讯通路门店!$AF:$AF,通讯通路门店!$S:$S,$G1044)</f>
        <v>0</v>
      </c>
      <c r="BN1044" s="99">
        <f>SUMIFS(通讯通路门店!$AG:$AG,通讯通路门店!$S:$S,$G1044)</f>
        <v>0</v>
      </c>
      <c r="BO1044" s="99">
        <f>SUMIFS(通讯通路门店!$AH:$AH,通讯通路门店!$S:$S,$G1044)</f>
        <v>0</v>
      </c>
      <c r="BP1044" s="99">
        <f>SUMIFS(通讯通路门店!$AI:$AI,通讯通路门店!$S:$S,$G1044)</f>
        <v>0</v>
      </c>
      <c r="BQ1044" s="83"/>
    </row>
    <row r="1045" spans="1:69">
      <c r="A1045" s="99" t="str">
        <f>IFERROR(_xlfn.XLOOKUP($G1045,通讯通路门店!$S$4:$S$993933,通讯通路门店!$A$4:$A$993933,0,0),"")</f>
        <v>海南省</v>
      </c>
      <c r="B1045" s="99" t="str">
        <f>IFERROR(_xlfn.XLOOKUP($G1045,通讯通路门店!$S$4:$S$993933,通讯通路门店!$B$4:$B$993933,0,0),"")</f>
        <v>昌江黎族自治县</v>
      </c>
      <c r="C1045" s="99" t="str">
        <f>IFERROR(_xlfn.XLOOKUP($G1045,通讯通路门店!$S$4:$S$993933,通讯通路门店!$C$4:$C$993933,0,0),"")</f>
        <v>昌江黎族自治县</v>
      </c>
      <c r="D1045" s="99" t="str">
        <f>IFERROR(_xlfn.XLOOKUP($G1045,通讯通路门店!$S$4:$S$993933,通讯通路门店!$D$4:$D$993933,0,0),"")</f>
        <v>叉河镇</v>
      </c>
      <c r="E1045" s="83"/>
      <c r="F1045" s="83"/>
      <c r="G1045" s="101"/>
      <c r="H1045" s="102">
        <f>IFERROR(_xlfn.XLOOKUP($G1045,通讯通路门店!$S$4:$S$993933,通讯通路门店!$R$4:$R$993933,0,0),"")</f>
        <v>0</v>
      </c>
      <c r="I1045" s="83"/>
      <c r="J1045" s="83"/>
      <c r="K1045" s="83"/>
      <c r="L1045" s="83"/>
      <c r="M1045" s="83"/>
      <c r="N1045" s="83"/>
      <c r="O1045" s="83"/>
      <c r="P1045" s="83"/>
      <c r="Q1045" s="83"/>
      <c r="R1045" s="83"/>
      <c r="S1045" s="83"/>
      <c r="T1045" s="83"/>
      <c r="U1045" s="99">
        <f>COUNTIF(通讯通路门店!$S:$S,$G1045)</f>
        <v>0</v>
      </c>
      <c r="V1045" s="99">
        <f>COUNTIFS(通讯通路门店!$S:$S,$G1045,通讯通路门店!$J:$J,"综合卖场")</f>
        <v>0</v>
      </c>
      <c r="W1045" s="99">
        <f>SUMIFS(通讯通路门店!$AJ:$AJ,通讯通路门店!$S:$S,通讯客户沙盘!$G1045)</f>
        <v>0</v>
      </c>
      <c r="X1045" s="99">
        <f t="shared" si="80"/>
        <v>0</v>
      </c>
      <c r="Y1045" s="99">
        <f>COUNTIFS(通讯通路门店!$S:$S,$G1045,通讯通路门店!$J:$J,"荣耀体验店")+COUNTIFS(通讯通路门店!$S:$S,$G1045,通讯通路门店!$J:$J,"荣耀授权专卖店")</f>
        <v>0</v>
      </c>
      <c r="Z1045" s="99">
        <f>COUNTIFS(通讯通路门店!$S:$S,$G1045,通讯通路门店!$J:$J,"VIVO体验店")</f>
        <v>0</v>
      </c>
      <c r="AA1045" s="99">
        <f>COUNTIFS(通讯通路门店!$S:$S,$G1045,通讯通路门店!$J:$J,"OPPO体验店")</f>
        <v>0</v>
      </c>
      <c r="AB1045" s="99">
        <f>COUNTIFS(通讯通路门店!$S:$S,$G1045,通讯通路门店!$J:$J,"华为授权体验店")+COUNTIFS(通讯通路门店!$S:$S,$G1045,通讯通路门店!$J:$J,"华为堡垒店")</f>
        <v>0</v>
      </c>
      <c r="AC1045" s="99">
        <f>COUNTIFS(通讯通路门店!$S:$S,$G1045,通讯通路门店!$J:$J,"小米体验店")</f>
        <v>0</v>
      </c>
      <c r="AD1045" s="99">
        <f>COUNTIFS(通讯通路门店!$S:$S,$G1045,通讯通路门店!$J:$J,"苹果体验店")</f>
        <v>0</v>
      </c>
      <c r="AE1045" s="99">
        <f>COUNTIFS(通讯通路门店!$S:$S,$G1045,通讯通路门店!$J:$J,"其他品牌专卖店")</f>
        <v>0</v>
      </c>
      <c r="AF1045" s="99">
        <f>SUMIFS(通讯通路门店!$BI:$BI,通讯通路门店!$S:$S,$G1045)</f>
        <v>0</v>
      </c>
      <c r="AG1045" s="99">
        <f>SUMIFS(通讯通路门店!$BH:$BH,通讯通路门店!$S:$S,$G1045)</f>
        <v>0</v>
      </c>
      <c r="AH1045" s="99">
        <f t="shared" si="81"/>
        <v>0</v>
      </c>
      <c r="AI1045" s="99">
        <f>SUMIFS(通讯通路门店!$BB:$BB,通讯通路门店!$S:$S,$G1045)</f>
        <v>0</v>
      </c>
      <c r="AJ1045" s="99">
        <f>SUMIFS(通讯通路门店!$BE:$BE,通讯通路门店!$S:$S,$G1045)</f>
        <v>0</v>
      </c>
      <c r="AK1045" s="99">
        <f>SUMIFS(通讯通路门店!$BG:$BG,通讯通路门店!$S:$S,$G1045)</f>
        <v>0</v>
      </c>
      <c r="AL1045" s="99">
        <f>SUMIFS(通讯通路门店!$BC:$BC,通讯通路门店!$S:$S,$G1045)</f>
        <v>0</v>
      </c>
      <c r="AM1045" s="99">
        <f>SUMIFS(通讯通路门店!$BD:$BD,通讯通路门店!$S:$S,$G1045)</f>
        <v>0</v>
      </c>
      <c r="AN1045" s="99">
        <f>SUMIFS(通讯通路门店!$BF:$BF,通讯通路门店!$S:$S,$G1045)</f>
        <v>0</v>
      </c>
      <c r="AO1045" s="99">
        <f t="shared" si="82"/>
        <v>0</v>
      </c>
      <c r="AP1045" s="99">
        <f>SUMIFS(通讯通路门店!$K:$K,通讯通路门店!$S:$S,$G1045)</f>
        <v>0</v>
      </c>
      <c r="AQ1045" s="83"/>
      <c r="AR1045" s="99">
        <f>SUMIFS(通讯通路门店!$T:$T,通讯通路门店!$S:$S,$G1045)</f>
        <v>0</v>
      </c>
      <c r="AS1045" s="99">
        <f>SUMIFS(通讯通路门店!$U:$U,通讯通路门店!$S:$S,$G1045)</f>
        <v>0</v>
      </c>
      <c r="AT1045" s="99">
        <f>SUMIFS(通讯通路门店!$V:$V,通讯通路门店!$S:$S,$G1045)</f>
        <v>0</v>
      </c>
      <c r="AU1045" s="99">
        <f>SUMIFS(通讯通路门店!$W:$W,通讯通路门店!$S:$S,$G1045)</f>
        <v>0</v>
      </c>
      <c r="AV1045" s="99">
        <f>SUMIFS(通讯通路门店!$Z:$Z,通讯通路门店!$S:$S,$G1045)</f>
        <v>0</v>
      </c>
      <c r="AW1045" s="99">
        <f>SUMIFS(通讯通路门店!$AB:$AB,通讯通路门店!$S:$S,$G1045)</f>
        <v>0</v>
      </c>
      <c r="AX1045" s="99">
        <f>SUMIFS(通讯通路门店!$X:$X,通讯通路门店!$S:$S,$G1045)</f>
        <v>0</v>
      </c>
      <c r="AY1045" s="99">
        <f>SUMIFS(通讯通路门店!$Y:$Y,通讯通路门店!$S:$S,$G1045)</f>
        <v>0</v>
      </c>
      <c r="AZ1045" s="99">
        <f>SUMIFS(通讯通路门店!$AA:$AA,通讯通路门店!$S:$S,$G1045)</f>
        <v>0</v>
      </c>
      <c r="BA1045" s="99">
        <f t="shared" si="83"/>
        <v>0</v>
      </c>
      <c r="BB1045" s="99">
        <f t="shared" si="84"/>
        <v>0</v>
      </c>
      <c r="BC1045" s="99">
        <f>SUMIFS(通讯通路门店!$W:$W,通讯通路门店!$S:$S,$G1045,通讯通路门店!$J:$J,"荣耀体验店")+SUMIFS(通讯通路门店!$W:$W,通讯通路门店!$S:$S,$G1045,通讯通路门店!$J:$J,"荣耀授权专卖店")</f>
        <v>0</v>
      </c>
      <c r="BD1045" s="99">
        <f>SUMIFS(通讯通路门店!$Z:$Z,通讯通路门店!$S:$S,$G1045,通讯通路门店!$J:$J,"VIVO体验店")</f>
        <v>0</v>
      </c>
      <c r="BE1045" s="99">
        <f>SUMIFS(通讯通路门店!$AB:$AB,通讯通路门店!$S:$S,$G1045,通讯通路门店!$J:$J,"OPPO体验店")</f>
        <v>0</v>
      </c>
      <c r="BF1045" s="99">
        <f>SUMIFS(通讯通路门店!$X:$X,通讯通路门店!$S:$S,$G1045,通讯通路门店!$J:$J,"华为授权体验店")+SUMIFS(通讯通路门店!$AA:$AA,通讯通路门店!$S:$S,$G1045,通讯通路门店!$J:$J,"华为堡垒店")</f>
        <v>0</v>
      </c>
      <c r="BG1045" s="99">
        <f>SUMIFS(通讯通路门店!$Y:$Y,通讯通路门店!$S:$S,$G1045,通讯通路门店!$J:$J,"小米体验店")</f>
        <v>0</v>
      </c>
      <c r="BH1045" s="99">
        <f>SUMIFS(通讯通路门店!$AA:$AA,通讯通路门店!$S:$S,$G1045,通讯通路门店!$J:$J,"苹果体验店")</f>
        <v>0</v>
      </c>
      <c r="BI1045" s="99">
        <f>SUMIFS(通讯通路门店!$K:$K,通讯通路门店!$S:$S,$G1045,通讯通路门店!$J:$J,"其他品牌专卖店")</f>
        <v>0</v>
      </c>
      <c r="BJ1045" s="99">
        <f>SUMIFS(通讯通路门店!$AC:$AC,通讯通路门店!$S:$S,$G1045)</f>
        <v>0</v>
      </c>
      <c r="BK1045" s="99">
        <f>SUMIFS(通讯通路门店!$AD:$AD,通讯通路门店!$S:$S,$G1045)</f>
        <v>0</v>
      </c>
      <c r="BL1045" s="99">
        <f>SUMIFS(通讯通路门店!$AE:$AE,通讯通路门店!$S:$S,$G1045)</f>
        <v>0</v>
      </c>
      <c r="BM1045" s="99">
        <f>SUMIFS(通讯通路门店!$AF:$AF,通讯通路门店!$S:$S,$G1045)</f>
        <v>0</v>
      </c>
      <c r="BN1045" s="99">
        <f>SUMIFS(通讯通路门店!$AG:$AG,通讯通路门店!$S:$S,$G1045)</f>
        <v>0</v>
      </c>
      <c r="BO1045" s="99">
        <f>SUMIFS(通讯通路门店!$AH:$AH,通讯通路门店!$S:$S,$G1045)</f>
        <v>0</v>
      </c>
      <c r="BP1045" s="99">
        <f>SUMIFS(通讯通路门店!$AI:$AI,通讯通路门店!$S:$S,$G1045)</f>
        <v>0</v>
      </c>
      <c r="BQ1045" s="83"/>
    </row>
    <row r="1046" spans="1:69">
      <c r="A1046" s="99" t="str">
        <f>IFERROR(_xlfn.XLOOKUP($G1046,通讯通路门店!$S$4:$S$993933,通讯通路门店!$A$4:$A$993933,0,0),"")</f>
        <v>海南省</v>
      </c>
      <c r="B1046" s="99" t="str">
        <f>IFERROR(_xlfn.XLOOKUP($G1046,通讯通路门店!$S$4:$S$993933,通讯通路门店!$B$4:$B$993933,0,0),"")</f>
        <v>昌江黎族自治县</v>
      </c>
      <c r="C1046" s="99" t="str">
        <f>IFERROR(_xlfn.XLOOKUP($G1046,通讯通路门店!$S$4:$S$993933,通讯通路门店!$C$4:$C$993933,0,0),"")</f>
        <v>昌江黎族自治县</v>
      </c>
      <c r="D1046" s="99" t="str">
        <f>IFERROR(_xlfn.XLOOKUP($G1046,通讯通路门店!$S$4:$S$993933,通讯通路门店!$D$4:$D$993933,0,0),"")</f>
        <v>叉河镇</v>
      </c>
      <c r="E1046" s="83"/>
      <c r="F1046" s="83"/>
      <c r="G1046" s="101"/>
      <c r="H1046" s="102">
        <f>IFERROR(_xlfn.XLOOKUP($G1046,通讯通路门店!$S$4:$S$993933,通讯通路门店!$R$4:$R$993933,0,0),"")</f>
        <v>0</v>
      </c>
      <c r="I1046" s="83"/>
      <c r="J1046" s="83"/>
      <c r="K1046" s="83"/>
      <c r="L1046" s="83"/>
      <c r="M1046" s="83"/>
      <c r="N1046" s="83"/>
      <c r="O1046" s="83"/>
      <c r="P1046" s="83"/>
      <c r="Q1046" s="83"/>
      <c r="R1046" s="83"/>
      <c r="S1046" s="83"/>
      <c r="T1046" s="83"/>
      <c r="U1046" s="99">
        <f>COUNTIF(通讯通路门店!$S:$S,$G1046)</f>
        <v>0</v>
      </c>
      <c r="V1046" s="99">
        <f>COUNTIFS(通讯通路门店!$S:$S,$G1046,通讯通路门店!$J:$J,"综合卖场")</f>
        <v>0</v>
      </c>
      <c r="W1046" s="99">
        <f>SUMIFS(通讯通路门店!$AJ:$AJ,通讯通路门店!$S:$S,通讯客户沙盘!$G1046)</f>
        <v>0</v>
      </c>
      <c r="X1046" s="99">
        <f t="shared" si="80"/>
        <v>0</v>
      </c>
      <c r="Y1046" s="99">
        <f>COUNTIFS(通讯通路门店!$S:$S,$G1046,通讯通路门店!$J:$J,"荣耀体验店")+COUNTIFS(通讯通路门店!$S:$S,$G1046,通讯通路门店!$J:$J,"荣耀授权专卖店")</f>
        <v>0</v>
      </c>
      <c r="Z1046" s="99">
        <f>COUNTIFS(通讯通路门店!$S:$S,$G1046,通讯通路门店!$J:$J,"VIVO体验店")</f>
        <v>0</v>
      </c>
      <c r="AA1046" s="99">
        <f>COUNTIFS(通讯通路门店!$S:$S,$G1046,通讯通路门店!$J:$J,"OPPO体验店")</f>
        <v>0</v>
      </c>
      <c r="AB1046" s="99">
        <f>COUNTIFS(通讯通路门店!$S:$S,$G1046,通讯通路门店!$J:$J,"华为授权体验店")+COUNTIFS(通讯通路门店!$S:$S,$G1046,通讯通路门店!$J:$J,"华为堡垒店")</f>
        <v>0</v>
      </c>
      <c r="AC1046" s="99">
        <f>COUNTIFS(通讯通路门店!$S:$S,$G1046,通讯通路门店!$J:$J,"小米体验店")</f>
        <v>0</v>
      </c>
      <c r="AD1046" s="99">
        <f>COUNTIFS(通讯通路门店!$S:$S,$G1046,通讯通路门店!$J:$J,"苹果体验店")</f>
        <v>0</v>
      </c>
      <c r="AE1046" s="99">
        <f>COUNTIFS(通讯通路门店!$S:$S,$G1046,通讯通路门店!$J:$J,"其他品牌专卖店")</f>
        <v>0</v>
      </c>
      <c r="AF1046" s="99">
        <f>SUMIFS(通讯通路门店!$BI:$BI,通讯通路门店!$S:$S,$G1046)</f>
        <v>0</v>
      </c>
      <c r="AG1046" s="99">
        <f>SUMIFS(通讯通路门店!$BH:$BH,通讯通路门店!$S:$S,$G1046)</f>
        <v>0</v>
      </c>
      <c r="AH1046" s="99">
        <f t="shared" si="81"/>
        <v>0</v>
      </c>
      <c r="AI1046" s="99">
        <f>SUMIFS(通讯通路门店!$BB:$BB,通讯通路门店!$S:$S,$G1046)</f>
        <v>0</v>
      </c>
      <c r="AJ1046" s="99">
        <f>SUMIFS(通讯通路门店!$BE:$BE,通讯通路门店!$S:$S,$G1046)</f>
        <v>0</v>
      </c>
      <c r="AK1046" s="99">
        <f>SUMIFS(通讯通路门店!$BG:$BG,通讯通路门店!$S:$S,$G1046)</f>
        <v>0</v>
      </c>
      <c r="AL1046" s="99">
        <f>SUMIFS(通讯通路门店!$BC:$BC,通讯通路门店!$S:$S,$G1046)</f>
        <v>0</v>
      </c>
      <c r="AM1046" s="99">
        <f>SUMIFS(通讯通路门店!$BD:$BD,通讯通路门店!$S:$S,$G1046)</f>
        <v>0</v>
      </c>
      <c r="AN1046" s="99">
        <f>SUMIFS(通讯通路门店!$BF:$BF,通讯通路门店!$S:$S,$G1046)</f>
        <v>0</v>
      </c>
      <c r="AO1046" s="99">
        <f t="shared" si="82"/>
        <v>0</v>
      </c>
      <c r="AP1046" s="99">
        <f>SUMIFS(通讯通路门店!$K:$K,通讯通路门店!$S:$S,$G1046)</f>
        <v>0</v>
      </c>
      <c r="AQ1046" s="83"/>
      <c r="AR1046" s="99">
        <f>SUMIFS(通讯通路门店!$T:$T,通讯通路门店!$S:$S,$G1046)</f>
        <v>0</v>
      </c>
      <c r="AS1046" s="99">
        <f>SUMIFS(通讯通路门店!$U:$U,通讯通路门店!$S:$S,$G1046)</f>
        <v>0</v>
      </c>
      <c r="AT1046" s="99">
        <f>SUMIFS(通讯通路门店!$V:$V,通讯通路门店!$S:$S,$G1046)</f>
        <v>0</v>
      </c>
      <c r="AU1046" s="99">
        <f>SUMIFS(通讯通路门店!$W:$W,通讯通路门店!$S:$S,$G1046)</f>
        <v>0</v>
      </c>
      <c r="AV1046" s="99">
        <f>SUMIFS(通讯通路门店!$Z:$Z,通讯通路门店!$S:$S,$G1046)</f>
        <v>0</v>
      </c>
      <c r="AW1046" s="99">
        <f>SUMIFS(通讯通路门店!$AB:$AB,通讯通路门店!$S:$S,$G1046)</f>
        <v>0</v>
      </c>
      <c r="AX1046" s="99">
        <f>SUMIFS(通讯通路门店!$X:$X,通讯通路门店!$S:$S,$G1046)</f>
        <v>0</v>
      </c>
      <c r="AY1046" s="99">
        <f>SUMIFS(通讯通路门店!$Y:$Y,通讯通路门店!$S:$S,$G1046)</f>
        <v>0</v>
      </c>
      <c r="AZ1046" s="99">
        <f>SUMIFS(通讯通路门店!$AA:$AA,通讯通路门店!$S:$S,$G1046)</f>
        <v>0</v>
      </c>
      <c r="BA1046" s="99">
        <f t="shared" si="83"/>
        <v>0</v>
      </c>
      <c r="BB1046" s="99">
        <f t="shared" si="84"/>
        <v>0</v>
      </c>
      <c r="BC1046" s="99">
        <f>SUMIFS(通讯通路门店!$W:$W,通讯通路门店!$S:$S,$G1046,通讯通路门店!$J:$J,"荣耀体验店")+SUMIFS(通讯通路门店!$W:$W,通讯通路门店!$S:$S,$G1046,通讯通路门店!$J:$J,"荣耀授权专卖店")</f>
        <v>0</v>
      </c>
      <c r="BD1046" s="99">
        <f>SUMIFS(通讯通路门店!$Z:$Z,通讯通路门店!$S:$S,$G1046,通讯通路门店!$J:$J,"VIVO体验店")</f>
        <v>0</v>
      </c>
      <c r="BE1046" s="99">
        <f>SUMIFS(通讯通路门店!$AB:$AB,通讯通路门店!$S:$S,$G1046,通讯通路门店!$J:$J,"OPPO体验店")</f>
        <v>0</v>
      </c>
      <c r="BF1046" s="99">
        <f>SUMIFS(通讯通路门店!$X:$X,通讯通路门店!$S:$S,$G1046,通讯通路门店!$J:$J,"华为授权体验店")+SUMIFS(通讯通路门店!$AA:$AA,通讯通路门店!$S:$S,$G1046,通讯通路门店!$J:$J,"华为堡垒店")</f>
        <v>0</v>
      </c>
      <c r="BG1046" s="99">
        <f>SUMIFS(通讯通路门店!$Y:$Y,通讯通路门店!$S:$S,$G1046,通讯通路门店!$J:$J,"小米体验店")</f>
        <v>0</v>
      </c>
      <c r="BH1046" s="99">
        <f>SUMIFS(通讯通路门店!$AA:$AA,通讯通路门店!$S:$S,$G1046,通讯通路门店!$J:$J,"苹果体验店")</f>
        <v>0</v>
      </c>
      <c r="BI1046" s="99">
        <f>SUMIFS(通讯通路门店!$K:$K,通讯通路门店!$S:$S,$G1046,通讯通路门店!$J:$J,"其他品牌专卖店")</f>
        <v>0</v>
      </c>
      <c r="BJ1046" s="99">
        <f>SUMIFS(通讯通路门店!$AC:$AC,通讯通路门店!$S:$S,$G1046)</f>
        <v>0</v>
      </c>
      <c r="BK1046" s="99">
        <f>SUMIFS(通讯通路门店!$AD:$AD,通讯通路门店!$S:$S,$G1046)</f>
        <v>0</v>
      </c>
      <c r="BL1046" s="99">
        <f>SUMIFS(通讯通路门店!$AE:$AE,通讯通路门店!$S:$S,$G1046)</f>
        <v>0</v>
      </c>
      <c r="BM1046" s="99">
        <f>SUMIFS(通讯通路门店!$AF:$AF,通讯通路门店!$S:$S,$G1046)</f>
        <v>0</v>
      </c>
      <c r="BN1046" s="99">
        <f>SUMIFS(通讯通路门店!$AG:$AG,通讯通路门店!$S:$S,$G1046)</f>
        <v>0</v>
      </c>
      <c r="BO1046" s="99">
        <f>SUMIFS(通讯通路门店!$AH:$AH,通讯通路门店!$S:$S,$G1046)</f>
        <v>0</v>
      </c>
      <c r="BP1046" s="99">
        <f>SUMIFS(通讯通路门店!$AI:$AI,通讯通路门店!$S:$S,$G1046)</f>
        <v>0</v>
      </c>
      <c r="BQ1046" s="83"/>
    </row>
    <row r="1047" spans="1:69">
      <c r="A1047" s="99" t="str">
        <f>IFERROR(_xlfn.XLOOKUP($G1047,通讯通路门店!$S$4:$S$993933,通讯通路门店!$A$4:$A$993933,0,0),"")</f>
        <v>海南省</v>
      </c>
      <c r="B1047" s="99" t="str">
        <f>IFERROR(_xlfn.XLOOKUP($G1047,通讯通路门店!$S$4:$S$993933,通讯通路门店!$B$4:$B$993933,0,0),"")</f>
        <v>昌江黎族自治县</v>
      </c>
      <c r="C1047" s="99" t="str">
        <f>IFERROR(_xlfn.XLOOKUP($G1047,通讯通路门店!$S$4:$S$993933,通讯通路门店!$C$4:$C$993933,0,0),"")</f>
        <v>昌江黎族自治县</v>
      </c>
      <c r="D1047" s="99" t="str">
        <f>IFERROR(_xlfn.XLOOKUP($G1047,通讯通路门店!$S$4:$S$993933,通讯通路门店!$D$4:$D$993933,0,0),"")</f>
        <v>叉河镇</v>
      </c>
      <c r="E1047" s="83"/>
      <c r="F1047" s="83"/>
      <c r="G1047" s="101"/>
      <c r="H1047" s="102">
        <f>IFERROR(_xlfn.XLOOKUP($G1047,通讯通路门店!$S$4:$S$993933,通讯通路门店!$R$4:$R$993933,0,0),"")</f>
        <v>0</v>
      </c>
      <c r="I1047" s="83"/>
      <c r="J1047" s="83"/>
      <c r="K1047" s="83"/>
      <c r="L1047" s="83"/>
      <c r="M1047" s="83"/>
      <c r="N1047" s="83"/>
      <c r="O1047" s="83"/>
      <c r="P1047" s="83"/>
      <c r="Q1047" s="83"/>
      <c r="R1047" s="83"/>
      <c r="S1047" s="83"/>
      <c r="T1047" s="83"/>
      <c r="U1047" s="99">
        <f>COUNTIF(通讯通路门店!$S:$S,$G1047)</f>
        <v>0</v>
      </c>
      <c r="V1047" s="99">
        <f>COUNTIFS(通讯通路门店!$S:$S,$G1047,通讯通路门店!$J:$J,"综合卖场")</f>
        <v>0</v>
      </c>
      <c r="W1047" s="99">
        <f>SUMIFS(通讯通路门店!$AJ:$AJ,通讯通路门店!$S:$S,通讯客户沙盘!$G1047)</f>
        <v>0</v>
      </c>
      <c r="X1047" s="99">
        <f t="shared" si="80"/>
        <v>0</v>
      </c>
      <c r="Y1047" s="99">
        <f>COUNTIFS(通讯通路门店!$S:$S,$G1047,通讯通路门店!$J:$J,"荣耀体验店")+COUNTIFS(通讯通路门店!$S:$S,$G1047,通讯通路门店!$J:$J,"荣耀授权专卖店")</f>
        <v>0</v>
      </c>
      <c r="Z1047" s="99">
        <f>COUNTIFS(通讯通路门店!$S:$S,$G1047,通讯通路门店!$J:$J,"VIVO体验店")</f>
        <v>0</v>
      </c>
      <c r="AA1047" s="99">
        <f>COUNTIFS(通讯通路门店!$S:$S,$G1047,通讯通路门店!$J:$J,"OPPO体验店")</f>
        <v>0</v>
      </c>
      <c r="AB1047" s="99">
        <f>COUNTIFS(通讯通路门店!$S:$S,$G1047,通讯通路门店!$J:$J,"华为授权体验店")+COUNTIFS(通讯通路门店!$S:$S,$G1047,通讯通路门店!$J:$J,"华为堡垒店")</f>
        <v>0</v>
      </c>
      <c r="AC1047" s="99">
        <f>COUNTIFS(通讯通路门店!$S:$S,$G1047,通讯通路门店!$J:$J,"小米体验店")</f>
        <v>0</v>
      </c>
      <c r="AD1047" s="99">
        <f>COUNTIFS(通讯通路门店!$S:$S,$G1047,通讯通路门店!$J:$J,"苹果体验店")</f>
        <v>0</v>
      </c>
      <c r="AE1047" s="99">
        <f>COUNTIFS(通讯通路门店!$S:$S,$G1047,通讯通路门店!$J:$J,"其他品牌专卖店")</f>
        <v>0</v>
      </c>
      <c r="AF1047" s="99">
        <f>SUMIFS(通讯通路门店!$BI:$BI,通讯通路门店!$S:$S,$G1047)</f>
        <v>0</v>
      </c>
      <c r="AG1047" s="99">
        <f>SUMIFS(通讯通路门店!$BH:$BH,通讯通路门店!$S:$S,$G1047)</f>
        <v>0</v>
      </c>
      <c r="AH1047" s="99">
        <f t="shared" si="81"/>
        <v>0</v>
      </c>
      <c r="AI1047" s="99">
        <f>SUMIFS(通讯通路门店!$BB:$BB,通讯通路门店!$S:$S,$G1047)</f>
        <v>0</v>
      </c>
      <c r="AJ1047" s="99">
        <f>SUMIFS(通讯通路门店!$BE:$BE,通讯通路门店!$S:$S,$G1047)</f>
        <v>0</v>
      </c>
      <c r="AK1047" s="99">
        <f>SUMIFS(通讯通路门店!$BG:$BG,通讯通路门店!$S:$S,$G1047)</f>
        <v>0</v>
      </c>
      <c r="AL1047" s="99">
        <f>SUMIFS(通讯通路门店!$BC:$BC,通讯通路门店!$S:$S,$G1047)</f>
        <v>0</v>
      </c>
      <c r="AM1047" s="99">
        <f>SUMIFS(通讯通路门店!$BD:$BD,通讯通路门店!$S:$S,$G1047)</f>
        <v>0</v>
      </c>
      <c r="AN1047" s="99">
        <f>SUMIFS(通讯通路门店!$BF:$BF,通讯通路门店!$S:$S,$G1047)</f>
        <v>0</v>
      </c>
      <c r="AO1047" s="99">
        <f t="shared" si="82"/>
        <v>0</v>
      </c>
      <c r="AP1047" s="99">
        <f>SUMIFS(通讯通路门店!$K:$K,通讯通路门店!$S:$S,$G1047)</f>
        <v>0</v>
      </c>
      <c r="AQ1047" s="83"/>
      <c r="AR1047" s="99">
        <f>SUMIFS(通讯通路门店!$T:$T,通讯通路门店!$S:$S,$G1047)</f>
        <v>0</v>
      </c>
      <c r="AS1047" s="99">
        <f>SUMIFS(通讯通路门店!$U:$U,通讯通路门店!$S:$S,$G1047)</f>
        <v>0</v>
      </c>
      <c r="AT1047" s="99">
        <f>SUMIFS(通讯通路门店!$V:$V,通讯通路门店!$S:$S,$G1047)</f>
        <v>0</v>
      </c>
      <c r="AU1047" s="99">
        <f>SUMIFS(通讯通路门店!$W:$W,通讯通路门店!$S:$S,$G1047)</f>
        <v>0</v>
      </c>
      <c r="AV1047" s="99">
        <f>SUMIFS(通讯通路门店!$Z:$Z,通讯通路门店!$S:$S,$G1047)</f>
        <v>0</v>
      </c>
      <c r="AW1047" s="99">
        <f>SUMIFS(通讯通路门店!$AB:$AB,通讯通路门店!$S:$S,$G1047)</f>
        <v>0</v>
      </c>
      <c r="AX1047" s="99">
        <f>SUMIFS(通讯通路门店!$X:$X,通讯通路门店!$S:$S,$G1047)</f>
        <v>0</v>
      </c>
      <c r="AY1047" s="99">
        <f>SUMIFS(通讯通路门店!$Y:$Y,通讯通路门店!$S:$S,$G1047)</f>
        <v>0</v>
      </c>
      <c r="AZ1047" s="99">
        <f>SUMIFS(通讯通路门店!$AA:$AA,通讯通路门店!$S:$S,$G1047)</f>
        <v>0</v>
      </c>
      <c r="BA1047" s="99">
        <f t="shared" si="83"/>
        <v>0</v>
      </c>
      <c r="BB1047" s="99">
        <f t="shared" si="84"/>
        <v>0</v>
      </c>
      <c r="BC1047" s="99">
        <f>SUMIFS(通讯通路门店!$W:$W,通讯通路门店!$S:$S,$G1047,通讯通路门店!$J:$J,"荣耀体验店")+SUMIFS(通讯通路门店!$W:$W,通讯通路门店!$S:$S,$G1047,通讯通路门店!$J:$J,"荣耀授权专卖店")</f>
        <v>0</v>
      </c>
      <c r="BD1047" s="99">
        <f>SUMIFS(通讯通路门店!$Z:$Z,通讯通路门店!$S:$S,$G1047,通讯通路门店!$J:$J,"VIVO体验店")</f>
        <v>0</v>
      </c>
      <c r="BE1047" s="99">
        <f>SUMIFS(通讯通路门店!$AB:$AB,通讯通路门店!$S:$S,$G1047,通讯通路门店!$J:$J,"OPPO体验店")</f>
        <v>0</v>
      </c>
      <c r="BF1047" s="99">
        <f>SUMIFS(通讯通路门店!$X:$X,通讯通路门店!$S:$S,$G1047,通讯通路门店!$J:$J,"华为授权体验店")+SUMIFS(通讯通路门店!$AA:$AA,通讯通路门店!$S:$S,$G1047,通讯通路门店!$J:$J,"华为堡垒店")</f>
        <v>0</v>
      </c>
      <c r="BG1047" s="99">
        <f>SUMIFS(通讯通路门店!$Y:$Y,通讯通路门店!$S:$S,$G1047,通讯通路门店!$J:$J,"小米体验店")</f>
        <v>0</v>
      </c>
      <c r="BH1047" s="99">
        <f>SUMIFS(通讯通路门店!$AA:$AA,通讯通路门店!$S:$S,$G1047,通讯通路门店!$J:$J,"苹果体验店")</f>
        <v>0</v>
      </c>
      <c r="BI1047" s="99">
        <f>SUMIFS(通讯通路门店!$K:$K,通讯通路门店!$S:$S,$G1047,通讯通路门店!$J:$J,"其他品牌专卖店")</f>
        <v>0</v>
      </c>
      <c r="BJ1047" s="99">
        <f>SUMIFS(通讯通路门店!$AC:$AC,通讯通路门店!$S:$S,$G1047)</f>
        <v>0</v>
      </c>
      <c r="BK1047" s="99">
        <f>SUMIFS(通讯通路门店!$AD:$AD,通讯通路门店!$S:$S,$G1047)</f>
        <v>0</v>
      </c>
      <c r="BL1047" s="99">
        <f>SUMIFS(通讯通路门店!$AE:$AE,通讯通路门店!$S:$S,$G1047)</f>
        <v>0</v>
      </c>
      <c r="BM1047" s="99">
        <f>SUMIFS(通讯通路门店!$AF:$AF,通讯通路门店!$S:$S,$G1047)</f>
        <v>0</v>
      </c>
      <c r="BN1047" s="99">
        <f>SUMIFS(通讯通路门店!$AG:$AG,通讯通路门店!$S:$S,$G1047)</f>
        <v>0</v>
      </c>
      <c r="BO1047" s="99">
        <f>SUMIFS(通讯通路门店!$AH:$AH,通讯通路门店!$S:$S,$G1047)</f>
        <v>0</v>
      </c>
      <c r="BP1047" s="99">
        <f>SUMIFS(通讯通路门店!$AI:$AI,通讯通路门店!$S:$S,$G1047)</f>
        <v>0</v>
      </c>
      <c r="BQ1047" s="83"/>
    </row>
    <row r="1048" spans="1:69">
      <c r="A1048" s="99" t="str">
        <f>IFERROR(_xlfn.XLOOKUP($G1048,通讯通路门店!$S$4:$S$993933,通讯通路门店!$A$4:$A$993933,0,0),"")</f>
        <v>海南省</v>
      </c>
      <c r="B1048" s="99" t="str">
        <f>IFERROR(_xlfn.XLOOKUP($G1048,通讯通路门店!$S$4:$S$993933,通讯通路门店!$B$4:$B$993933,0,0),"")</f>
        <v>昌江黎族自治县</v>
      </c>
      <c r="C1048" s="99" t="str">
        <f>IFERROR(_xlfn.XLOOKUP($G1048,通讯通路门店!$S$4:$S$993933,通讯通路门店!$C$4:$C$993933,0,0),"")</f>
        <v>昌江黎族自治县</v>
      </c>
      <c r="D1048" s="99" t="str">
        <f>IFERROR(_xlfn.XLOOKUP($G1048,通讯通路门店!$S$4:$S$993933,通讯通路门店!$D$4:$D$993933,0,0),"")</f>
        <v>叉河镇</v>
      </c>
      <c r="E1048" s="83"/>
      <c r="F1048" s="83"/>
      <c r="G1048" s="101"/>
      <c r="H1048" s="102">
        <f>IFERROR(_xlfn.XLOOKUP($G1048,通讯通路门店!$S$4:$S$993933,通讯通路门店!$R$4:$R$993933,0,0),"")</f>
        <v>0</v>
      </c>
      <c r="I1048" s="83"/>
      <c r="J1048" s="83"/>
      <c r="K1048" s="83"/>
      <c r="L1048" s="83"/>
      <c r="M1048" s="83"/>
      <c r="N1048" s="83"/>
      <c r="O1048" s="83"/>
      <c r="P1048" s="83"/>
      <c r="Q1048" s="83"/>
      <c r="R1048" s="83"/>
      <c r="S1048" s="83"/>
      <c r="T1048" s="83"/>
      <c r="U1048" s="99">
        <f>COUNTIF(通讯通路门店!$S:$S,$G1048)</f>
        <v>0</v>
      </c>
      <c r="V1048" s="99">
        <f>COUNTIFS(通讯通路门店!$S:$S,$G1048,通讯通路门店!$J:$J,"综合卖场")</f>
        <v>0</v>
      </c>
      <c r="W1048" s="99">
        <f>SUMIFS(通讯通路门店!$AJ:$AJ,通讯通路门店!$S:$S,通讯客户沙盘!$G1048)</f>
        <v>0</v>
      </c>
      <c r="X1048" s="99">
        <f t="shared" si="80"/>
        <v>0</v>
      </c>
      <c r="Y1048" s="99">
        <f>COUNTIFS(通讯通路门店!$S:$S,$G1048,通讯通路门店!$J:$J,"荣耀体验店")+COUNTIFS(通讯通路门店!$S:$S,$G1048,通讯通路门店!$J:$J,"荣耀授权专卖店")</f>
        <v>0</v>
      </c>
      <c r="Z1048" s="99">
        <f>COUNTIFS(通讯通路门店!$S:$S,$G1048,通讯通路门店!$J:$J,"VIVO体验店")</f>
        <v>0</v>
      </c>
      <c r="AA1048" s="99">
        <f>COUNTIFS(通讯通路门店!$S:$S,$G1048,通讯通路门店!$J:$J,"OPPO体验店")</f>
        <v>0</v>
      </c>
      <c r="AB1048" s="99">
        <f>COUNTIFS(通讯通路门店!$S:$S,$G1048,通讯通路门店!$J:$J,"华为授权体验店")+COUNTIFS(通讯通路门店!$S:$S,$G1048,通讯通路门店!$J:$J,"华为堡垒店")</f>
        <v>0</v>
      </c>
      <c r="AC1048" s="99">
        <f>COUNTIFS(通讯通路门店!$S:$S,$G1048,通讯通路门店!$J:$J,"小米体验店")</f>
        <v>0</v>
      </c>
      <c r="AD1048" s="99">
        <f>COUNTIFS(通讯通路门店!$S:$S,$G1048,通讯通路门店!$J:$J,"苹果体验店")</f>
        <v>0</v>
      </c>
      <c r="AE1048" s="99">
        <f>COUNTIFS(通讯通路门店!$S:$S,$G1048,通讯通路门店!$J:$J,"其他品牌专卖店")</f>
        <v>0</v>
      </c>
      <c r="AF1048" s="99">
        <f>SUMIFS(通讯通路门店!$BI:$BI,通讯通路门店!$S:$S,$G1048)</f>
        <v>0</v>
      </c>
      <c r="AG1048" s="99">
        <f>SUMIFS(通讯通路门店!$BH:$BH,通讯通路门店!$S:$S,$G1048)</f>
        <v>0</v>
      </c>
      <c r="AH1048" s="99">
        <f t="shared" si="81"/>
        <v>0</v>
      </c>
      <c r="AI1048" s="99">
        <f>SUMIFS(通讯通路门店!$BB:$BB,通讯通路门店!$S:$S,$G1048)</f>
        <v>0</v>
      </c>
      <c r="AJ1048" s="99">
        <f>SUMIFS(通讯通路门店!$BE:$BE,通讯通路门店!$S:$S,$G1048)</f>
        <v>0</v>
      </c>
      <c r="AK1048" s="99">
        <f>SUMIFS(通讯通路门店!$BG:$BG,通讯通路门店!$S:$S,$G1048)</f>
        <v>0</v>
      </c>
      <c r="AL1048" s="99">
        <f>SUMIFS(通讯通路门店!$BC:$BC,通讯通路门店!$S:$S,$G1048)</f>
        <v>0</v>
      </c>
      <c r="AM1048" s="99">
        <f>SUMIFS(通讯通路门店!$BD:$BD,通讯通路门店!$S:$S,$G1048)</f>
        <v>0</v>
      </c>
      <c r="AN1048" s="99">
        <f>SUMIFS(通讯通路门店!$BF:$BF,通讯通路门店!$S:$S,$G1048)</f>
        <v>0</v>
      </c>
      <c r="AO1048" s="99">
        <f t="shared" si="82"/>
        <v>0</v>
      </c>
      <c r="AP1048" s="99">
        <f>SUMIFS(通讯通路门店!$K:$K,通讯通路门店!$S:$S,$G1048)</f>
        <v>0</v>
      </c>
      <c r="AQ1048" s="83"/>
      <c r="AR1048" s="99">
        <f>SUMIFS(通讯通路门店!$T:$T,通讯通路门店!$S:$S,$G1048)</f>
        <v>0</v>
      </c>
      <c r="AS1048" s="99">
        <f>SUMIFS(通讯通路门店!$U:$U,通讯通路门店!$S:$S,$G1048)</f>
        <v>0</v>
      </c>
      <c r="AT1048" s="99">
        <f>SUMIFS(通讯通路门店!$V:$V,通讯通路门店!$S:$S,$G1048)</f>
        <v>0</v>
      </c>
      <c r="AU1048" s="99">
        <f>SUMIFS(通讯通路门店!$W:$W,通讯通路门店!$S:$S,$G1048)</f>
        <v>0</v>
      </c>
      <c r="AV1048" s="99">
        <f>SUMIFS(通讯通路门店!$Z:$Z,通讯通路门店!$S:$S,$G1048)</f>
        <v>0</v>
      </c>
      <c r="AW1048" s="99">
        <f>SUMIFS(通讯通路门店!$AB:$AB,通讯通路门店!$S:$S,$G1048)</f>
        <v>0</v>
      </c>
      <c r="AX1048" s="99">
        <f>SUMIFS(通讯通路门店!$X:$X,通讯通路门店!$S:$S,$G1048)</f>
        <v>0</v>
      </c>
      <c r="AY1048" s="99">
        <f>SUMIFS(通讯通路门店!$Y:$Y,通讯通路门店!$S:$S,$G1048)</f>
        <v>0</v>
      </c>
      <c r="AZ1048" s="99">
        <f>SUMIFS(通讯通路门店!$AA:$AA,通讯通路门店!$S:$S,$G1048)</f>
        <v>0</v>
      </c>
      <c r="BA1048" s="99">
        <f t="shared" si="83"/>
        <v>0</v>
      </c>
      <c r="BB1048" s="99">
        <f t="shared" si="84"/>
        <v>0</v>
      </c>
      <c r="BC1048" s="99">
        <f>SUMIFS(通讯通路门店!$W:$W,通讯通路门店!$S:$S,$G1048,通讯通路门店!$J:$J,"荣耀体验店")+SUMIFS(通讯通路门店!$W:$W,通讯通路门店!$S:$S,$G1048,通讯通路门店!$J:$J,"荣耀授权专卖店")</f>
        <v>0</v>
      </c>
      <c r="BD1048" s="99">
        <f>SUMIFS(通讯通路门店!$Z:$Z,通讯通路门店!$S:$S,$G1048,通讯通路门店!$J:$J,"VIVO体验店")</f>
        <v>0</v>
      </c>
      <c r="BE1048" s="99">
        <f>SUMIFS(通讯通路门店!$AB:$AB,通讯通路门店!$S:$S,$G1048,通讯通路门店!$J:$J,"OPPO体验店")</f>
        <v>0</v>
      </c>
      <c r="BF1048" s="99">
        <f>SUMIFS(通讯通路门店!$X:$X,通讯通路门店!$S:$S,$G1048,通讯通路门店!$J:$J,"华为授权体验店")+SUMIFS(通讯通路门店!$AA:$AA,通讯通路门店!$S:$S,$G1048,通讯通路门店!$J:$J,"华为堡垒店")</f>
        <v>0</v>
      </c>
      <c r="BG1048" s="99">
        <f>SUMIFS(通讯通路门店!$Y:$Y,通讯通路门店!$S:$S,$G1048,通讯通路门店!$J:$J,"小米体验店")</f>
        <v>0</v>
      </c>
      <c r="BH1048" s="99">
        <f>SUMIFS(通讯通路门店!$AA:$AA,通讯通路门店!$S:$S,$G1048,通讯通路门店!$J:$J,"苹果体验店")</f>
        <v>0</v>
      </c>
      <c r="BI1048" s="99">
        <f>SUMIFS(通讯通路门店!$K:$K,通讯通路门店!$S:$S,$G1048,通讯通路门店!$J:$J,"其他品牌专卖店")</f>
        <v>0</v>
      </c>
      <c r="BJ1048" s="99">
        <f>SUMIFS(通讯通路门店!$AC:$AC,通讯通路门店!$S:$S,$G1048)</f>
        <v>0</v>
      </c>
      <c r="BK1048" s="99">
        <f>SUMIFS(通讯通路门店!$AD:$AD,通讯通路门店!$S:$S,$G1048)</f>
        <v>0</v>
      </c>
      <c r="BL1048" s="99">
        <f>SUMIFS(通讯通路门店!$AE:$AE,通讯通路门店!$S:$S,$G1048)</f>
        <v>0</v>
      </c>
      <c r="BM1048" s="99">
        <f>SUMIFS(通讯通路门店!$AF:$AF,通讯通路门店!$S:$S,$G1048)</f>
        <v>0</v>
      </c>
      <c r="BN1048" s="99">
        <f>SUMIFS(通讯通路门店!$AG:$AG,通讯通路门店!$S:$S,$G1048)</f>
        <v>0</v>
      </c>
      <c r="BO1048" s="99">
        <f>SUMIFS(通讯通路门店!$AH:$AH,通讯通路门店!$S:$S,$G1048)</f>
        <v>0</v>
      </c>
      <c r="BP1048" s="99">
        <f>SUMIFS(通讯通路门店!$AI:$AI,通讯通路门店!$S:$S,$G1048)</f>
        <v>0</v>
      </c>
      <c r="BQ1048" s="83"/>
    </row>
    <row r="1049" spans="1:69">
      <c r="A1049" s="99" t="str">
        <f>IFERROR(_xlfn.XLOOKUP($G1049,通讯通路门店!$S$4:$S$993933,通讯通路门店!$A$4:$A$993933,0,0),"")</f>
        <v>海南省</v>
      </c>
      <c r="B1049" s="99" t="str">
        <f>IFERROR(_xlfn.XLOOKUP($G1049,通讯通路门店!$S$4:$S$993933,通讯通路门店!$B$4:$B$993933,0,0),"")</f>
        <v>昌江黎族自治县</v>
      </c>
      <c r="C1049" s="99" t="str">
        <f>IFERROR(_xlfn.XLOOKUP($G1049,通讯通路门店!$S$4:$S$993933,通讯通路门店!$C$4:$C$993933,0,0),"")</f>
        <v>昌江黎族自治县</v>
      </c>
      <c r="D1049" s="99" t="str">
        <f>IFERROR(_xlfn.XLOOKUP($G1049,通讯通路门店!$S$4:$S$993933,通讯通路门店!$D$4:$D$993933,0,0),"")</f>
        <v>叉河镇</v>
      </c>
      <c r="E1049" s="83"/>
      <c r="F1049" s="83"/>
      <c r="G1049" s="101"/>
      <c r="H1049" s="102">
        <f>IFERROR(_xlfn.XLOOKUP($G1049,通讯通路门店!$S$4:$S$993933,通讯通路门店!$R$4:$R$993933,0,0),"")</f>
        <v>0</v>
      </c>
      <c r="I1049" s="83"/>
      <c r="J1049" s="83"/>
      <c r="K1049" s="83"/>
      <c r="L1049" s="83"/>
      <c r="M1049" s="83"/>
      <c r="N1049" s="83"/>
      <c r="O1049" s="83"/>
      <c r="P1049" s="83"/>
      <c r="Q1049" s="83"/>
      <c r="R1049" s="83"/>
      <c r="S1049" s="83"/>
      <c r="T1049" s="83"/>
      <c r="U1049" s="99">
        <f>COUNTIF(通讯通路门店!$S:$S,$G1049)</f>
        <v>0</v>
      </c>
      <c r="V1049" s="99">
        <f>COUNTIFS(通讯通路门店!$S:$S,$G1049,通讯通路门店!$J:$J,"综合卖场")</f>
        <v>0</v>
      </c>
      <c r="W1049" s="99">
        <f>SUMIFS(通讯通路门店!$AJ:$AJ,通讯通路门店!$S:$S,通讯客户沙盘!$G1049)</f>
        <v>0</v>
      </c>
      <c r="X1049" s="99">
        <f t="shared" si="80"/>
        <v>0</v>
      </c>
      <c r="Y1049" s="99">
        <f>COUNTIFS(通讯通路门店!$S:$S,$G1049,通讯通路门店!$J:$J,"荣耀体验店")+COUNTIFS(通讯通路门店!$S:$S,$G1049,通讯通路门店!$J:$J,"荣耀授权专卖店")</f>
        <v>0</v>
      </c>
      <c r="Z1049" s="99">
        <f>COUNTIFS(通讯通路门店!$S:$S,$G1049,通讯通路门店!$J:$J,"VIVO体验店")</f>
        <v>0</v>
      </c>
      <c r="AA1049" s="99">
        <f>COUNTIFS(通讯通路门店!$S:$S,$G1049,通讯通路门店!$J:$J,"OPPO体验店")</f>
        <v>0</v>
      </c>
      <c r="AB1049" s="99">
        <f>COUNTIFS(通讯通路门店!$S:$S,$G1049,通讯通路门店!$J:$J,"华为授权体验店")+COUNTIFS(通讯通路门店!$S:$S,$G1049,通讯通路门店!$J:$J,"华为堡垒店")</f>
        <v>0</v>
      </c>
      <c r="AC1049" s="99">
        <f>COUNTIFS(通讯通路门店!$S:$S,$G1049,通讯通路门店!$J:$J,"小米体验店")</f>
        <v>0</v>
      </c>
      <c r="AD1049" s="99">
        <f>COUNTIFS(通讯通路门店!$S:$S,$G1049,通讯通路门店!$J:$J,"苹果体验店")</f>
        <v>0</v>
      </c>
      <c r="AE1049" s="99">
        <f>COUNTIFS(通讯通路门店!$S:$S,$G1049,通讯通路门店!$J:$J,"其他品牌专卖店")</f>
        <v>0</v>
      </c>
      <c r="AF1049" s="99">
        <f>SUMIFS(通讯通路门店!$BI:$BI,通讯通路门店!$S:$S,$G1049)</f>
        <v>0</v>
      </c>
      <c r="AG1049" s="99">
        <f>SUMIFS(通讯通路门店!$BH:$BH,通讯通路门店!$S:$S,$G1049)</f>
        <v>0</v>
      </c>
      <c r="AH1049" s="99">
        <f t="shared" si="81"/>
        <v>0</v>
      </c>
      <c r="AI1049" s="99">
        <f>SUMIFS(通讯通路门店!$BB:$BB,通讯通路门店!$S:$S,$G1049)</f>
        <v>0</v>
      </c>
      <c r="AJ1049" s="99">
        <f>SUMIFS(通讯通路门店!$BE:$BE,通讯通路门店!$S:$S,$G1049)</f>
        <v>0</v>
      </c>
      <c r="AK1049" s="99">
        <f>SUMIFS(通讯通路门店!$BG:$BG,通讯通路门店!$S:$S,$G1049)</f>
        <v>0</v>
      </c>
      <c r="AL1049" s="99">
        <f>SUMIFS(通讯通路门店!$BC:$BC,通讯通路门店!$S:$S,$G1049)</f>
        <v>0</v>
      </c>
      <c r="AM1049" s="99">
        <f>SUMIFS(通讯通路门店!$BD:$BD,通讯通路门店!$S:$S,$G1049)</f>
        <v>0</v>
      </c>
      <c r="AN1049" s="99">
        <f>SUMIFS(通讯通路门店!$BF:$BF,通讯通路门店!$S:$S,$G1049)</f>
        <v>0</v>
      </c>
      <c r="AO1049" s="99">
        <f t="shared" si="82"/>
        <v>0</v>
      </c>
      <c r="AP1049" s="99">
        <f>SUMIFS(通讯通路门店!$K:$K,通讯通路门店!$S:$S,$G1049)</f>
        <v>0</v>
      </c>
      <c r="AQ1049" s="83"/>
      <c r="AR1049" s="99">
        <f>SUMIFS(通讯通路门店!$T:$T,通讯通路门店!$S:$S,$G1049)</f>
        <v>0</v>
      </c>
      <c r="AS1049" s="99">
        <f>SUMIFS(通讯通路门店!$U:$U,通讯通路门店!$S:$S,$G1049)</f>
        <v>0</v>
      </c>
      <c r="AT1049" s="99">
        <f>SUMIFS(通讯通路门店!$V:$V,通讯通路门店!$S:$S,$G1049)</f>
        <v>0</v>
      </c>
      <c r="AU1049" s="99">
        <f>SUMIFS(通讯通路门店!$W:$W,通讯通路门店!$S:$S,$G1049)</f>
        <v>0</v>
      </c>
      <c r="AV1049" s="99">
        <f>SUMIFS(通讯通路门店!$Z:$Z,通讯通路门店!$S:$S,$G1049)</f>
        <v>0</v>
      </c>
      <c r="AW1049" s="99">
        <f>SUMIFS(通讯通路门店!$AB:$AB,通讯通路门店!$S:$S,$G1049)</f>
        <v>0</v>
      </c>
      <c r="AX1049" s="99">
        <f>SUMIFS(通讯通路门店!$X:$X,通讯通路门店!$S:$S,$G1049)</f>
        <v>0</v>
      </c>
      <c r="AY1049" s="99">
        <f>SUMIFS(通讯通路门店!$Y:$Y,通讯通路门店!$S:$S,$G1049)</f>
        <v>0</v>
      </c>
      <c r="AZ1049" s="99">
        <f>SUMIFS(通讯通路门店!$AA:$AA,通讯通路门店!$S:$S,$G1049)</f>
        <v>0</v>
      </c>
      <c r="BA1049" s="99">
        <f t="shared" si="83"/>
        <v>0</v>
      </c>
      <c r="BB1049" s="99">
        <f t="shared" si="84"/>
        <v>0</v>
      </c>
      <c r="BC1049" s="99">
        <f>SUMIFS(通讯通路门店!$W:$W,通讯通路门店!$S:$S,$G1049,通讯通路门店!$J:$J,"荣耀体验店")+SUMIFS(通讯通路门店!$W:$W,通讯通路门店!$S:$S,$G1049,通讯通路门店!$J:$J,"荣耀授权专卖店")</f>
        <v>0</v>
      </c>
      <c r="BD1049" s="99">
        <f>SUMIFS(通讯通路门店!$Z:$Z,通讯通路门店!$S:$S,$G1049,通讯通路门店!$J:$J,"VIVO体验店")</f>
        <v>0</v>
      </c>
      <c r="BE1049" s="99">
        <f>SUMIFS(通讯通路门店!$AB:$AB,通讯通路门店!$S:$S,$G1049,通讯通路门店!$J:$J,"OPPO体验店")</f>
        <v>0</v>
      </c>
      <c r="BF1049" s="99">
        <f>SUMIFS(通讯通路门店!$X:$X,通讯通路门店!$S:$S,$G1049,通讯通路门店!$J:$J,"华为授权体验店")+SUMIFS(通讯通路门店!$AA:$AA,通讯通路门店!$S:$S,$G1049,通讯通路门店!$J:$J,"华为堡垒店")</f>
        <v>0</v>
      </c>
      <c r="BG1049" s="99">
        <f>SUMIFS(通讯通路门店!$Y:$Y,通讯通路门店!$S:$S,$G1049,通讯通路门店!$J:$J,"小米体验店")</f>
        <v>0</v>
      </c>
      <c r="BH1049" s="99">
        <f>SUMIFS(通讯通路门店!$AA:$AA,通讯通路门店!$S:$S,$G1049,通讯通路门店!$J:$J,"苹果体验店")</f>
        <v>0</v>
      </c>
      <c r="BI1049" s="99">
        <f>SUMIFS(通讯通路门店!$K:$K,通讯通路门店!$S:$S,$G1049,通讯通路门店!$J:$J,"其他品牌专卖店")</f>
        <v>0</v>
      </c>
      <c r="BJ1049" s="99">
        <f>SUMIFS(通讯通路门店!$AC:$AC,通讯通路门店!$S:$S,$G1049)</f>
        <v>0</v>
      </c>
      <c r="BK1049" s="99">
        <f>SUMIFS(通讯通路门店!$AD:$AD,通讯通路门店!$S:$S,$G1049)</f>
        <v>0</v>
      </c>
      <c r="BL1049" s="99">
        <f>SUMIFS(通讯通路门店!$AE:$AE,通讯通路门店!$S:$S,$G1049)</f>
        <v>0</v>
      </c>
      <c r="BM1049" s="99">
        <f>SUMIFS(通讯通路门店!$AF:$AF,通讯通路门店!$S:$S,$G1049)</f>
        <v>0</v>
      </c>
      <c r="BN1049" s="99">
        <f>SUMIFS(通讯通路门店!$AG:$AG,通讯通路门店!$S:$S,$G1049)</f>
        <v>0</v>
      </c>
      <c r="BO1049" s="99">
        <f>SUMIFS(通讯通路门店!$AH:$AH,通讯通路门店!$S:$S,$G1049)</f>
        <v>0</v>
      </c>
      <c r="BP1049" s="99">
        <f>SUMIFS(通讯通路门店!$AI:$AI,通讯通路门店!$S:$S,$G1049)</f>
        <v>0</v>
      </c>
      <c r="BQ1049" s="83"/>
    </row>
    <row r="1050" spans="1:69">
      <c r="A1050" s="99" t="str">
        <f>IFERROR(_xlfn.XLOOKUP($G1050,通讯通路门店!$S$4:$S$993933,通讯通路门店!$A$4:$A$993933,0,0),"")</f>
        <v>海南省</v>
      </c>
      <c r="B1050" s="99" t="str">
        <f>IFERROR(_xlfn.XLOOKUP($G1050,通讯通路门店!$S$4:$S$993933,通讯通路门店!$B$4:$B$993933,0,0),"")</f>
        <v>昌江黎族自治县</v>
      </c>
      <c r="C1050" s="99" t="str">
        <f>IFERROR(_xlfn.XLOOKUP($G1050,通讯通路门店!$S$4:$S$993933,通讯通路门店!$C$4:$C$993933,0,0),"")</f>
        <v>昌江黎族自治县</v>
      </c>
      <c r="D1050" s="99" t="str">
        <f>IFERROR(_xlfn.XLOOKUP($G1050,通讯通路门店!$S$4:$S$993933,通讯通路门店!$D$4:$D$993933,0,0),"")</f>
        <v>叉河镇</v>
      </c>
      <c r="E1050" s="83"/>
      <c r="F1050" s="83"/>
      <c r="G1050" s="101"/>
      <c r="H1050" s="102">
        <f>IFERROR(_xlfn.XLOOKUP($G1050,通讯通路门店!$S$4:$S$993933,通讯通路门店!$R$4:$R$993933,0,0),"")</f>
        <v>0</v>
      </c>
      <c r="I1050" s="83"/>
      <c r="J1050" s="83"/>
      <c r="K1050" s="83"/>
      <c r="L1050" s="83"/>
      <c r="M1050" s="83"/>
      <c r="N1050" s="83"/>
      <c r="O1050" s="83"/>
      <c r="P1050" s="83"/>
      <c r="Q1050" s="83"/>
      <c r="R1050" s="83"/>
      <c r="S1050" s="83"/>
      <c r="T1050" s="83"/>
      <c r="U1050" s="99">
        <f>COUNTIF(通讯通路门店!$S:$S,$G1050)</f>
        <v>0</v>
      </c>
      <c r="V1050" s="99">
        <f>COUNTIFS(通讯通路门店!$S:$S,$G1050,通讯通路门店!$J:$J,"综合卖场")</f>
        <v>0</v>
      </c>
      <c r="W1050" s="99">
        <f>SUMIFS(通讯通路门店!$AJ:$AJ,通讯通路门店!$S:$S,通讯客户沙盘!$G1050)</f>
        <v>0</v>
      </c>
      <c r="X1050" s="99">
        <f t="shared" si="80"/>
        <v>0</v>
      </c>
      <c r="Y1050" s="99">
        <f>COUNTIFS(通讯通路门店!$S:$S,$G1050,通讯通路门店!$J:$J,"荣耀体验店")+COUNTIFS(通讯通路门店!$S:$S,$G1050,通讯通路门店!$J:$J,"荣耀授权专卖店")</f>
        <v>0</v>
      </c>
      <c r="Z1050" s="99">
        <f>COUNTIFS(通讯通路门店!$S:$S,$G1050,通讯通路门店!$J:$J,"VIVO体验店")</f>
        <v>0</v>
      </c>
      <c r="AA1050" s="99">
        <f>COUNTIFS(通讯通路门店!$S:$S,$G1050,通讯通路门店!$J:$J,"OPPO体验店")</f>
        <v>0</v>
      </c>
      <c r="AB1050" s="99">
        <f>COUNTIFS(通讯通路门店!$S:$S,$G1050,通讯通路门店!$J:$J,"华为授权体验店")+COUNTIFS(通讯通路门店!$S:$S,$G1050,通讯通路门店!$J:$J,"华为堡垒店")</f>
        <v>0</v>
      </c>
      <c r="AC1050" s="99">
        <f>COUNTIFS(通讯通路门店!$S:$S,$G1050,通讯通路门店!$J:$J,"小米体验店")</f>
        <v>0</v>
      </c>
      <c r="AD1050" s="99">
        <f>COUNTIFS(通讯通路门店!$S:$S,$G1050,通讯通路门店!$J:$J,"苹果体验店")</f>
        <v>0</v>
      </c>
      <c r="AE1050" s="99">
        <f>COUNTIFS(通讯通路门店!$S:$S,$G1050,通讯通路门店!$J:$J,"其他品牌专卖店")</f>
        <v>0</v>
      </c>
      <c r="AF1050" s="99">
        <f>SUMIFS(通讯通路门店!$BI:$BI,通讯通路门店!$S:$S,$G1050)</f>
        <v>0</v>
      </c>
      <c r="AG1050" s="99">
        <f>SUMIFS(通讯通路门店!$BH:$BH,通讯通路门店!$S:$S,$G1050)</f>
        <v>0</v>
      </c>
      <c r="AH1050" s="99">
        <f t="shared" si="81"/>
        <v>0</v>
      </c>
      <c r="AI1050" s="99">
        <f>SUMIFS(通讯通路门店!$BB:$BB,通讯通路门店!$S:$S,$G1050)</f>
        <v>0</v>
      </c>
      <c r="AJ1050" s="99">
        <f>SUMIFS(通讯通路门店!$BE:$BE,通讯通路门店!$S:$S,$G1050)</f>
        <v>0</v>
      </c>
      <c r="AK1050" s="99">
        <f>SUMIFS(通讯通路门店!$BG:$BG,通讯通路门店!$S:$S,$G1050)</f>
        <v>0</v>
      </c>
      <c r="AL1050" s="99">
        <f>SUMIFS(通讯通路门店!$BC:$BC,通讯通路门店!$S:$S,$G1050)</f>
        <v>0</v>
      </c>
      <c r="AM1050" s="99">
        <f>SUMIFS(通讯通路门店!$BD:$BD,通讯通路门店!$S:$S,$G1050)</f>
        <v>0</v>
      </c>
      <c r="AN1050" s="99">
        <f>SUMIFS(通讯通路门店!$BF:$BF,通讯通路门店!$S:$S,$G1050)</f>
        <v>0</v>
      </c>
      <c r="AO1050" s="99">
        <f t="shared" si="82"/>
        <v>0</v>
      </c>
      <c r="AP1050" s="99">
        <f>SUMIFS(通讯通路门店!$K:$K,通讯通路门店!$S:$S,$G1050)</f>
        <v>0</v>
      </c>
      <c r="AQ1050" s="83"/>
      <c r="AR1050" s="99">
        <f>SUMIFS(通讯通路门店!$T:$T,通讯通路门店!$S:$S,$G1050)</f>
        <v>0</v>
      </c>
      <c r="AS1050" s="99">
        <f>SUMIFS(通讯通路门店!$U:$U,通讯通路门店!$S:$S,$G1050)</f>
        <v>0</v>
      </c>
      <c r="AT1050" s="99">
        <f>SUMIFS(通讯通路门店!$V:$V,通讯通路门店!$S:$S,$G1050)</f>
        <v>0</v>
      </c>
      <c r="AU1050" s="99">
        <f>SUMIFS(通讯通路门店!$W:$W,通讯通路门店!$S:$S,$G1050)</f>
        <v>0</v>
      </c>
      <c r="AV1050" s="99">
        <f>SUMIFS(通讯通路门店!$Z:$Z,通讯通路门店!$S:$S,$G1050)</f>
        <v>0</v>
      </c>
      <c r="AW1050" s="99">
        <f>SUMIFS(通讯通路门店!$AB:$AB,通讯通路门店!$S:$S,$G1050)</f>
        <v>0</v>
      </c>
      <c r="AX1050" s="99">
        <f>SUMIFS(通讯通路门店!$X:$X,通讯通路门店!$S:$S,$G1050)</f>
        <v>0</v>
      </c>
      <c r="AY1050" s="99">
        <f>SUMIFS(通讯通路门店!$Y:$Y,通讯通路门店!$S:$S,$G1050)</f>
        <v>0</v>
      </c>
      <c r="AZ1050" s="99">
        <f>SUMIFS(通讯通路门店!$AA:$AA,通讯通路门店!$S:$S,$G1050)</f>
        <v>0</v>
      </c>
      <c r="BA1050" s="99">
        <f t="shared" si="83"/>
        <v>0</v>
      </c>
      <c r="BB1050" s="99">
        <f t="shared" si="84"/>
        <v>0</v>
      </c>
      <c r="BC1050" s="99">
        <f>SUMIFS(通讯通路门店!$W:$W,通讯通路门店!$S:$S,$G1050,通讯通路门店!$J:$J,"荣耀体验店")+SUMIFS(通讯通路门店!$W:$W,通讯通路门店!$S:$S,$G1050,通讯通路门店!$J:$J,"荣耀授权专卖店")</f>
        <v>0</v>
      </c>
      <c r="BD1050" s="99">
        <f>SUMIFS(通讯通路门店!$Z:$Z,通讯通路门店!$S:$S,$G1050,通讯通路门店!$J:$J,"VIVO体验店")</f>
        <v>0</v>
      </c>
      <c r="BE1050" s="99">
        <f>SUMIFS(通讯通路门店!$AB:$AB,通讯通路门店!$S:$S,$G1050,通讯通路门店!$J:$J,"OPPO体验店")</f>
        <v>0</v>
      </c>
      <c r="BF1050" s="99">
        <f>SUMIFS(通讯通路门店!$X:$X,通讯通路门店!$S:$S,$G1050,通讯通路门店!$J:$J,"华为授权体验店")+SUMIFS(通讯通路门店!$AA:$AA,通讯通路门店!$S:$S,$G1050,通讯通路门店!$J:$J,"华为堡垒店")</f>
        <v>0</v>
      </c>
      <c r="BG1050" s="99">
        <f>SUMIFS(通讯通路门店!$Y:$Y,通讯通路门店!$S:$S,$G1050,通讯通路门店!$J:$J,"小米体验店")</f>
        <v>0</v>
      </c>
      <c r="BH1050" s="99">
        <f>SUMIFS(通讯通路门店!$AA:$AA,通讯通路门店!$S:$S,$G1050,通讯通路门店!$J:$J,"苹果体验店")</f>
        <v>0</v>
      </c>
      <c r="BI1050" s="99">
        <f>SUMIFS(通讯通路门店!$K:$K,通讯通路门店!$S:$S,$G1050,通讯通路门店!$J:$J,"其他品牌专卖店")</f>
        <v>0</v>
      </c>
      <c r="BJ1050" s="99">
        <f>SUMIFS(通讯通路门店!$AC:$AC,通讯通路门店!$S:$S,$G1050)</f>
        <v>0</v>
      </c>
      <c r="BK1050" s="99">
        <f>SUMIFS(通讯通路门店!$AD:$AD,通讯通路门店!$S:$S,$G1050)</f>
        <v>0</v>
      </c>
      <c r="BL1050" s="99">
        <f>SUMIFS(通讯通路门店!$AE:$AE,通讯通路门店!$S:$S,$G1050)</f>
        <v>0</v>
      </c>
      <c r="BM1050" s="99">
        <f>SUMIFS(通讯通路门店!$AF:$AF,通讯通路门店!$S:$S,$G1050)</f>
        <v>0</v>
      </c>
      <c r="BN1050" s="99">
        <f>SUMIFS(通讯通路门店!$AG:$AG,通讯通路门店!$S:$S,$G1050)</f>
        <v>0</v>
      </c>
      <c r="BO1050" s="99">
        <f>SUMIFS(通讯通路门店!$AH:$AH,通讯通路门店!$S:$S,$G1050)</f>
        <v>0</v>
      </c>
      <c r="BP1050" s="99">
        <f>SUMIFS(通讯通路门店!$AI:$AI,通讯通路门店!$S:$S,$G1050)</f>
        <v>0</v>
      </c>
      <c r="BQ1050" s="83"/>
    </row>
    <row r="1051" spans="1:69">
      <c r="A1051" s="99" t="str">
        <f>IFERROR(_xlfn.XLOOKUP($G1051,通讯通路门店!$S$4:$S$993933,通讯通路门店!$A$4:$A$993933,0,0),"")</f>
        <v>海南省</v>
      </c>
      <c r="B1051" s="99" t="str">
        <f>IFERROR(_xlfn.XLOOKUP($G1051,通讯通路门店!$S$4:$S$993933,通讯通路门店!$B$4:$B$993933,0,0),"")</f>
        <v>昌江黎族自治县</v>
      </c>
      <c r="C1051" s="99" t="str">
        <f>IFERROR(_xlfn.XLOOKUP($G1051,通讯通路门店!$S$4:$S$993933,通讯通路门店!$C$4:$C$993933,0,0),"")</f>
        <v>昌江黎族自治县</v>
      </c>
      <c r="D1051" s="99" t="str">
        <f>IFERROR(_xlfn.XLOOKUP($G1051,通讯通路门店!$S$4:$S$993933,通讯通路门店!$D$4:$D$993933,0,0),"")</f>
        <v>叉河镇</v>
      </c>
      <c r="E1051" s="83"/>
      <c r="F1051" s="83"/>
      <c r="G1051" s="101"/>
      <c r="H1051" s="102">
        <f>IFERROR(_xlfn.XLOOKUP($G1051,通讯通路门店!$S$4:$S$993933,通讯通路门店!$R$4:$R$993933,0,0),"")</f>
        <v>0</v>
      </c>
      <c r="I1051" s="83"/>
      <c r="J1051" s="83"/>
      <c r="K1051" s="83"/>
      <c r="L1051" s="83"/>
      <c r="M1051" s="83"/>
      <c r="N1051" s="83"/>
      <c r="O1051" s="83"/>
      <c r="P1051" s="83"/>
      <c r="Q1051" s="83"/>
      <c r="R1051" s="83"/>
      <c r="S1051" s="83"/>
      <c r="T1051" s="83"/>
      <c r="U1051" s="99">
        <f>COUNTIF(通讯通路门店!$S:$S,$G1051)</f>
        <v>0</v>
      </c>
      <c r="V1051" s="99">
        <f>COUNTIFS(通讯通路门店!$S:$S,$G1051,通讯通路门店!$J:$J,"综合卖场")</f>
        <v>0</v>
      </c>
      <c r="W1051" s="99">
        <f>SUMIFS(通讯通路门店!$AJ:$AJ,通讯通路门店!$S:$S,通讯客户沙盘!$G1051)</f>
        <v>0</v>
      </c>
      <c r="X1051" s="99">
        <f t="shared" si="80"/>
        <v>0</v>
      </c>
      <c r="Y1051" s="99">
        <f>COUNTIFS(通讯通路门店!$S:$S,$G1051,通讯通路门店!$J:$J,"荣耀体验店")+COUNTIFS(通讯通路门店!$S:$S,$G1051,通讯通路门店!$J:$J,"荣耀授权专卖店")</f>
        <v>0</v>
      </c>
      <c r="Z1051" s="99">
        <f>COUNTIFS(通讯通路门店!$S:$S,$G1051,通讯通路门店!$J:$J,"VIVO体验店")</f>
        <v>0</v>
      </c>
      <c r="AA1051" s="99">
        <f>COUNTIFS(通讯通路门店!$S:$S,$G1051,通讯通路门店!$J:$J,"OPPO体验店")</f>
        <v>0</v>
      </c>
      <c r="AB1051" s="99">
        <f>COUNTIFS(通讯通路门店!$S:$S,$G1051,通讯通路门店!$J:$J,"华为授权体验店")+COUNTIFS(通讯通路门店!$S:$S,$G1051,通讯通路门店!$J:$J,"华为堡垒店")</f>
        <v>0</v>
      </c>
      <c r="AC1051" s="99">
        <f>COUNTIFS(通讯通路门店!$S:$S,$G1051,通讯通路门店!$J:$J,"小米体验店")</f>
        <v>0</v>
      </c>
      <c r="AD1051" s="99">
        <f>COUNTIFS(通讯通路门店!$S:$S,$G1051,通讯通路门店!$J:$J,"苹果体验店")</f>
        <v>0</v>
      </c>
      <c r="AE1051" s="99">
        <f>COUNTIFS(通讯通路门店!$S:$S,$G1051,通讯通路门店!$J:$J,"其他品牌专卖店")</f>
        <v>0</v>
      </c>
      <c r="AF1051" s="99">
        <f>SUMIFS(通讯通路门店!$BI:$BI,通讯通路门店!$S:$S,$G1051)</f>
        <v>0</v>
      </c>
      <c r="AG1051" s="99">
        <f>SUMIFS(通讯通路门店!$BH:$BH,通讯通路门店!$S:$S,$G1051)</f>
        <v>0</v>
      </c>
      <c r="AH1051" s="99">
        <f t="shared" si="81"/>
        <v>0</v>
      </c>
      <c r="AI1051" s="99">
        <f>SUMIFS(通讯通路门店!$BB:$BB,通讯通路门店!$S:$S,$G1051)</f>
        <v>0</v>
      </c>
      <c r="AJ1051" s="99">
        <f>SUMIFS(通讯通路门店!$BE:$BE,通讯通路门店!$S:$S,$G1051)</f>
        <v>0</v>
      </c>
      <c r="AK1051" s="99">
        <f>SUMIFS(通讯通路门店!$BG:$BG,通讯通路门店!$S:$S,$G1051)</f>
        <v>0</v>
      </c>
      <c r="AL1051" s="99">
        <f>SUMIFS(通讯通路门店!$BC:$BC,通讯通路门店!$S:$S,$G1051)</f>
        <v>0</v>
      </c>
      <c r="AM1051" s="99">
        <f>SUMIFS(通讯通路门店!$BD:$BD,通讯通路门店!$S:$S,$G1051)</f>
        <v>0</v>
      </c>
      <c r="AN1051" s="99">
        <f>SUMIFS(通讯通路门店!$BF:$BF,通讯通路门店!$S:$S,$G1051)</f>
        <v>0</v>
      </c>
      <c r="AO1051" s="99">
        <f t="shared" si="82"/>
        <v>0</v>
      </c>
      <c r="AP1051" s="99">
        <f>SUMIFS(通讯通路门店!$K:$K,通讯通路门店!$S:$S,$G1051)</f>
        <v>0</v>
      </c>
      <c r="AQ1051" s="83"/>
      <c r="AR1051" s="99">
        <f>SUMIFS(通讯通路门店!$T:$T,通讯通路门店!$S:$S,$G1051)</f>
        <v>0</v>
      </c>
      <c r="AS1051" s="99">
        <f>SUMIFS(通讯通路门店!$U:$U,通讯通路门店!$S:$S,$G1051)</f>
        <v>0</v>
      </c>
      <c r="AT1051" s="99">
        <f>SUMIFS(通讯通路门店!$V:$V,通讯通路门店!$S:$S,$G1051)</f>
        <v>0</v>
      </c>
      <c r="AU1051" s="99">
        <f>SUMIFS(通讯通路门店!$W:$W,通讯通路门店!$S:$S,$G1051)</f>
        <v>0</v>
      </c>
      <c r="AV1051" s="99">
        <f>SUMIFS(通讯通路门店!$Z:$Z,通讯通路门店!$S:$S,$G1051)</f>
        <v>0</v>
      </c>
      <c r="AW1051" s="99">
        <f>SUMIFS(通讯通路门店!$AB:$AB,通讯通路门店!$S:$S,$G1051)</f>
        <v>0</v>
      </c>
      <c r="AX1051" s="99">
        <f>SUMIFS(通讯通路门店!$X:$X,通讯通路门店!$S:$S,$G1051)</f>
        <v>0</v>
      </c>
      <c r="AY1051" s="99">
        <f>SUMIFS(通讯通路门店!$Y:$Y,通讯通路门店!$S:$S,$G1051)</f>
        <v>0</v>
      </c>
      <c r="AZ1051" s="99">
        <f>SUMIFS(通讯通路门店!$AA:$AA,通讯通路门店!$S:$S,$G1051)</f>
        <v>0</v>
      </c>
      <c r="BA1051" s="99">
        <f t="shared" si="83"/>
        <v>0</v>
      </c>
      <c r="BB1051" s="99">
        <f t="shared" si="84"/>
        <v>0</v>
      </c>
      <c r="BC1051" s="99">
        <f>SUMIFS(通讯通路门店!$W:$W,通讯通路门店!$S:$S,$G1051,通讯通路门店!$J:$J,"荣耀体验店")+SUMIFS(通讯通路门店!$W:$W,通讯通路门店!$S:$S,$G1051,通讯通路门店!$J:$J,"荣耀授权专卖店")</f>
        <v>0</v>
      </c>
      <c r="BD1051" s="99">
        <f>SUMIFS(通讯通路门店!$Z:$Z,通讯通路门店!$S:$S,$G1051,通讯通路门店!$J:$J,"VIVO体验店")</f>
        <v>0</v>
      </c>
      <c r="BE1051" s="99">
        <f>SUMIFS(通讯通路门店!$AB:$AB,通讯通路门店!$S:$S,$G1051,通讯通路门店!$J:$J,"OPPO体验店")</f>
        <v>0</v>
      </c>
      <c r="BF1051" s="99">
        <f>SUMIFS(通讯通路门店!$X:$X,通讯通路门店!$S:$S,$G1051,通讯通路门店!$J:$J,"华为授权体验店")+SUMIFS(通讯通路门店!$AA:$AA,通讯通路门店!$S:$S,$G1051,通讯通路门店!$J:$J,"华为堡垒店")</f>
        <v>0</v>
      </c>
      <c r="BG1051" s="99">
        <f>SUMIFS(通讯通路门店!$Y:$Y,通讯通路门店!$S:$S,$G1051,通讯通路门店!$J:$J,"小米体验店")</f>
        <v>0</v>
      </c>
      <c r="BH1051" s="99">
        <f>SUMIFS(通讯通路门店!$AA:$AA,通讯通路门店!$S:$S,$G1051,通讯通路门店!$J:$J,"苹果体验店")</f>
        <v>0</v>
      </c>
      <c r="BI1051" s="99">
        <f>SUMIFS(通讯通路门店!$K:$K,通讯通路门店!$S:$S,$G1051,通讯通路门店!$J:$J,"其他品牌专卖店")</f>
        <v>0</v>
      </c>
      <c r="BJ1051" s="99">
        <f>SUMIFS(通讯通路门店!$AC:$AC,通讯通路门店!$S:$S,$G1051)</f>
        <v>0</v>
      </c>
      <c r="BK1051" s="99">
        <f>SUMIFS(通讯通路门店!$AD:$AD,通讯通路门店!$S:$S,$G1051)</f>
        <v>0</v>
      </c>
      <c r="BL1051" s="99">
        <f>SUMIFS(通讯通路门店!$AE:$AE,通讯通路门店!$S:$S,$G1051)</f>
        <v>0</v>
      </c>
      <c r="BM1051" s="99">
        <f>SUMIFS(通讯通路门店!$AF:$AF,通讯通路门店!$S:$S,$G1051)</f>
        <v>0</v>
      </c>
      <c r="BN1051" s="99">
        <f>SUMIFS(通讯通路门店!$AG:$AG,通讯通路门店!$S:$S,$G1051)</f>
        <v>0</v>
      </c>
      <c r="BO1051" s="99">
        <f>SUMIFS(通讯通路门店!$AH:$AH,通讯通路门店!$S:$S,$G1051)</f>
        <v>0</v>
      </c>
      <c r="BP1051" s="99">
        <f>SUMIFS(通讯通路门店!$AI:$AI,通讯通路门店!$S:$S,$G1051)</f>
        <v>0</v>
      </c>
      <c r="BQ1051" s="83"/>
    </row>
    <row r="1052" spans="1:69">
      <c r="A1052" s="99" t="str">
        <f>IFERROR(_xlfn.XLOOKUP($G1052,通讯通路门店!$S$4:$S$993933,通讯通路门店!$A$4:$A$993933,0,0),"")</f>
        <v>海南省</v>
      </c>
      <c r="B1052" s="99" t="str">
        <f>IFERROR(_xlfn.XLOOKUP($G1052,通讯通路门店!$S$4:$S$993933,通讯通路门店!$B$4:$B$993933,0,0),"")</f>
        <v>昌江黎族自治县</v>
      </c>
      <c r="C1052" s="99" t="str">
        <f>IFERROR(_xlfn.XLOOKUP($G1052,通讯通路门店!$S$4:$S$993933,通讯通路门店!$C$4:$C$993933,0,0),"")</f>
        <v>昌江黎族自治县</v>
      </c>
      <c r="D1052" s="99" t="str">
        <f>IFERROR(_xlfn.XLOOKUP($G1052,通讯通路门店!$S$4:$S$993933,通讯通路门店!$D$4:$D$993933,0,0),"")</f>
        <v>叉河镇</v>
      </c>
      <c r="E1052" s="83"/>
      <c r="F1052" s="83"/>
      <c r="G1052" s="101"/>
      <c r="H1052" s="102">
        <f>IFERROR(_xlfn.XLOOKUP($G1052,通讯通路门店!$S$4:$S$993933,通讯通路门店!$R$4:$R$993933,0,0),"")</f>
        <v>0</v>
      </c>
      <c r="I1052" s="83"/>
      <c r="J1052" s="83"/>
      <c r="K1052" s="83"/>
      <c r="L1052" s="83"/>
      <c r="M1052" s="83"/>
      <c r="N1052" s="83"/>
      <c r="O1052" s="83"/>
      <c r="P1052" s="83"/>
      <c r="Q1052" s="83"/>
      <c r="R1052" s="83"/>
      <c r="S1052" s="83"/>
      <c r="T1052" s="83"/>
      <c r="U1052" s="99">
        <f>COUNTIF(通讯通路门店!$S:$S,$G1052)</f>
        <v>0</v>
      </c>
      <c r="V1052" s="99">
        <f>COUNTIFS(通讯通路门店!$S:$S,$G1052,通讯通路门店!$J:$J,"综合卖场")</f>
        <v>0</v>
      </c>
      <c r="W1052" s="99">
        <f>SUMIFS(通讯通路门店!$AJ:$AJ,通讯通路门店!$S:$S,通讯客户沙盘!$G1052)</f>
        <v>0</v>
      </c>
      <c r="X1052" s="99">
        <f t="shared" si="80"/>
        <v>0</v>
      </c>
      <c r="Y1052" s="99">
        <f>COUNTIFS(通讯通路门店!$S:$S,$G1052,通讯通路门店!$J:$J,"荣耀体验店")+COUNTIFS(通讯通路门店!$S:$S,$G1052,通讯通路门店!$J:$J,"荣耀授权专卖店")</f>
        <v>0</v>
      </c>
      <c r="Z1052" s="99">
        <f>COUNTIFS(通讯通路门店!$S:$S,$G1052,通讯通路门店!$J:$J,"VIVO体验店")</f>
        <v>0</v>
      </c>
      <c r="AA1052" s="99">
        <f>COUNTIFS(通讯通路门店!$S:$S,$G1052,通讯通路门店!$J:$J,"OPPO体验店")</f>
        <v>0</v>
      </c>
      <c r="AB1052" s="99">
        <f>COUNTIFS(通讯通路门店!$S:$S,$G1052,通讯通路门店!$J:$J,"华为授权体验店")+COUNTIFS(通讯通路门店!$S:$S,$G1052,通讯通路门店!$J:$J,"华为堡垒店")</f>
        <v>0</v>
      </c>
      <c r="AC1052" s="99">
        <f>COUNTIFS(通讯通路门店!$S:$S,$G1052,通讯通路门店!$J:$J,"小米体验店")</f>
        <v>0</v>
      </c>
      <c r="AD1052" s="99">
        <f>COUNTIFS(通讯通路门店!$S:$S,$G1052,通讯通路门店!$J:$J,"苹果体验店")</f>
        <v>0</v>
      </c>
      <c r="AE1052" s="99">
        <f>COUNTIFS(通讯通路门店!$S:$S,$G1052,通讯通路门店!$J:$J,"其他品牌专卖店")</f>
        <v>0</v>
      </c>
      <c r="AF1052" s="99">
        <f>SUMIFS(通讯通路门店!$BI:$BI,通讯通路门店!$S:$S,$G1052)</f>
        <v>0</v>
      </c>
      <c r="AG1052" s="99">
        <f>SUMIFS(通讯通路门店!$BH:$BH,通讯通路门店!$S:$S,$G1052)</f>
        <v>0</v>
      </c>
      <c r="AH1052" s="99">
        <f t="shared" si="81"/>
        <v>0</v>
      </c>
      <c r="AI1052" s="99">
        <f>SUMIFS(通讯通路门店!$BB:$BB,通讯通路门店!$S:$S,$G1052)</f>
        <v>0</v>
      </c>
      <c r="AJ1052" s="99">
        <f>SUMIFS(通讯通路门店!$BE:$BE,通讯通路门店!$S:$S,$G1052)</f>
        <v>0</v>
      </c>
      <c r="AK1052" s="99">
        <f>SUMIFS(通讯通路门店!$BG:$BG,通讯通路门店!$S:$S,$G1052)</f>
        <v>0</v>
      </c>
      <c r="AL1052" s="99">
        <f>SUMIFS(通讯通路门店!$BC:$BC,通讯通路门店!$S:$S,$G1052)</f>
        <v>0</v>
      </c>
      <c r="AM1052" s="99">
        <f>SUMIFS(通讯通路门店!$BD:$BD,通讯通路门店!$S:$S,$G1052)</f>
        <v>0</v>
      </c>
      <c r="AN1052" s="99">
        <f>SUMIFS(通讯通路门店!$BF:$BF,通讯通路门店!$S:$S,$G1052)</f>
        <v>0</v>
      </c>
      <c r="AO1052" s="99">
        <f t="shared" si="82"/>
        <v>0</v>
      </c>
      <c r="AP1052" s="99">
        <f>SUMIFS(通讯通路门店!$K:$K,通讯通路门店!$S:$S,$G1052)</f>
        <v>0</v>
      </c>
      <c r="AQ1052" s="83"/>
      <c r="AR1052" s="99">
        <f>SUMIFS(通讯通路门店!$T:$T,通讯通路门店!$S:$S,$G1052)</f>
        <v>0</v>
      </c>
      <c r="AS1052" s="99">
        <f>SUMIFS(通讯通路门店!$U:$U,通讯通路门店!$S:$S,$G1052)</f>
        <v>0</v>
      </c>
      <c r="AT1052" s="99">
        <f>SUMIFS(通讯通路门店!$V:$V,通讯通路门店!$S:$S,$G1052)</f>
        <v>0</v>
      </c>
      <c r="AU1052" s="99">
        <f>SUMIFS(通讯通路门店!$W:$W,通讯通路门店!$S:$S,$G1052)</f>
        <v>0</v>
      </c>
      <c r="AV1052" s="99">
        <f>SUMIFS(通讯通路门店!$Z:$Z,通讯通路门店!$S:$S,$G1052)</f>
        <v>0</v>
      </c>
      <c r="AW1052" s="99">
        <f>SUMIFS(通讯通路门店!$AB:$AB,通讯通路门店!$S:$S,$G1052)</f>
        <v>0</v>
      </c>
      <c r="AX1052" s="99">
        <f>SUMIFS(通讯通路门店!$X:$X,通讯通路门店!$S:$S,$G1052)</f>
        <v>0</v>
      </c>
      <c r="AY1052" s="99">
        <f>SUMIFS(通讯通路门店!$Y:$Y,通讯通路门店!$S:$S,$G1052)</f>
        <v>0</v>
      </c>
      <c r="AZ1052" s="99">
        <f>SUMIFS(通讯通路门店!$AA:$AA,通讯通路门店!$S:$S,$G1052)</f>
        <v>0</v>
      </c>
      <c r="BA1052" s="99">
        <f t="shared" si="83"/>
        <v>0</v>
      </c>
      <c r="BB1052" s="99">
        <f t="shared" si="84"/>
        <v>0</v>
      </c>
      <c r="BC1052" s="99">
        <f>SUMIFS(通讯通路门店!$W:$W,通讯通路门店!$S:$S,$G1052,通讯通路门店!$J:$J,"荣耀体验店")+SUMIFS(通讯通路门店!$W:$W,通讯通路门店!$S:$S,$G1052,通讯通路门店!$J:$J,"荣耀授权专卖店")</f>
        <v>0</v>
      </c>
      <c r="BD1052" s="99">
        <f>SUMIFS(通讯通路门店!$Z:$Z,通讯通路门店!$S:$S,$G1052,通讯通路门店!$J:$J,"VIVO体验店")</f>
        <v>0</v>
      </c>
      <c r="BE1052" s="99">
        <f>SUMIFS(通讯通路门店!$AB:$AB,通讯通路门店!$S:$S,$G1052,通讯通路门店!$J:$J,"OPPO体验店")</f>
        <v>0</v>
      </c>
      <c r="BF1052" s="99">
        <f>SUMIFS(通讯通路门店!$X:$X,通讯通路门店!$S:$S,$G1052,通讯通路门店!$J:$J,"华为授权体验店")+SUMIFS(通讯通路门店!$AA:$AA,通讯通路门店!$S:$S,$G1052,通讯通路门店!$J:$J,"华为堡垒店")</f>
        <v>0</v>
      </c>
      <c r="BG1052" s="99">
        <f>SUMIFS(通讯通路门店!$Y:$Y,通讯通路门店!$S:$S,$G1052,通讯通路门店!$J:$J,"小米体验店")</f>
        <v>0</v>
      </c>
      <c r="BH1052" s="99">
        <f>SUMIFS(通讯通路门店!$AA:$AA,通讯通路门店!$S:$S,$G1052,通讯通路门店!$J:$J,"苹果体验店")</f>
        <v>0</v>
      </c>
      <c r="BI1052" s="99">
        <f>SUMIFS(通讯通路门店!$K:$K,通讯通路门店!$S:$S,$G1052,通讯通路门店!$J:$J,"其他品牌专卖店")</f>
        <v>0</v>
      </c>
      <c r="BJ1052" s="99">
        <f>SUMIFS(通讯通路门店!$AC:$AC,通讯通路门店!$S:$S,$G1052)</f>
        <v>0</v>
      </c>
      <c r="BK1052" s="99">
        <f>SUMIFS(通讯通路门店!$AD:$AD,通讯通路门店!$S:$S,$G1052)</f>
        <v>0</v>
      </c>
      <c r="BL1052" s="99">
        <f>SUMIFS(通讯通路门店!$AE:$AE,通讯通路门店!$S:$S,$G1052)</f>
        <v>0</v>
      </c>
      <c r="BM1052" s="99">
        <f>SUMIFS(通讯通路门店!$AF:$AF,通讯通路门店!$S:$S,$G1052)</f>
        <v>0</v>
      </c>
      <c r="BN1052" s="99">
        <f>SUMIFS(通讯通路门店!$AG:$AG,通讯通路门店!$S:$S,$G1052)</f>
        <v>0</v>
      </c>
      <c r="BO1052" s="99">
        <f>SUMIFS(通讯通路门店!$AH:$AH,通讯通路门店!$S:$S,$G1052)</f>
        <v>0</v>
      </c>
      <c r="BP1052" s="99">
        <f>SUMIFS(通讯通路门店!$AI:$AI,通讯通路门店!$S:$S,$G1052)</f>
        <v>0</v>
      </c>
      <c r="BQ1052" s="83"/>
    </row>
    <row r="1053" spans="1:69">
      <c r="A1053" s="99" t="str">
        <f>IFERROR(_xlfn.XLOOKUP($G1053,通讯通路门店!$S$4:$S$993933,通讯通路门店!$A$4:$A$993933,0,0),"")</f>
        <v>海南省</v>
      </c>
      <c r="B1053" s="99" t="str">
        <f>IFERROR(_xlfn.XLOOKUP($G1053,通讯通路门店!$S$4:$S$993933,通讯通路门店!$B$4:$B$993933,0,0),"")</f>
        <v>昌江黎族自治县</v>
      </c>
      <c r="C1053" s="99" t="str">
        <f>IFERROR(_xlfn.XLOOKUP($G1053,通讯通路门店!$S$4:$S$993933,通讯通路门店!$C$4:$C$993933,0,0),"")</f>
        <v>昌江黎族自治县</v>
      </c>
      <c r="D1053" s="99" t="str">
        <f>IFERROR(_xlfn.XLOOKUP($G1053,通讯通路门店!$S$4:$S$993933,通讯通路门店!$D$4:$D$993933,0,0),"")</f>
        <v>叉河镇</v>
      </c>
      <c r="E1053" s="83"/>
      <c r="F1053" s="83"/>
      <c r="G1053" s="101"/>
      <c r="H1053" s="102">
        <f>IFERROR(_xlfn.XLOOKUP($G1053,通讯通路门店!$S$4:$S$993933,通讯通路门店!$R$4:$R$993933,0,0),"")</f>
        <v>0</v>
      </c>
      <c r="I1053" s="83"/>
      <c r="J1053" s="83"/>
      <c r="K1053" s="83"/>
      <c r="L1053" s="83"/>
      <c r="M1053" s="83"/>
      <c r="N1053" s="83"/>
      <c r="O1053" s="83"/>
      <c r="P1053" s="83"/>
      <c r="Q1053" s="83"/>
      <c r="R1053" s="83"/>
      <c r="S1053" s="83"/>
      <c r="T1053" s="83"/>
      <c r="U1053" s="99">
        <f>COUNTIF(通讯通路门店!$S:$S,$G1053)</f>
        <v>0</v>
      </c>
      <c r="V1053" s="99">
        <f>COUNTIFS(通讯通路门店!$S:$S,$G1053,通讯通路门店!$J:$J,"综合卖场")</f>
        <v>0</v>
      </c>
      <c r="W1053" s="99">
        <f>SUMIFS(通讯通路门店!$AJ:$AJ,通讯通路门店!$S:$S,通讯客户沙盘!$G1053)</f>
        <v>0</v>
      </c>
      <c r="X1053" s="99">
        <f t="shared" si="80"/>
        <v>0</v>
      </c>
      <c r="Y1053" s="99">
        <f>COUNTIFS(通讯通路门店!$S:$S,$G1053,通讯通路门店!$J:$J,"荣耀体验店")+COUNTIFS(通讯通路门店!$S:$S,$G1053,通讯通路门店!$J:$J,"荣耀授权专卖店")</f>
        <v>0</v>
      </c>
      <c r="Z1053" s="99">
        <f>COUNTIFS(通讯通路门店!$S:$S,$G1053,通讯通路门店!$J:$J,"VIVO体验店")</f>
        <v>0</v>
      </c>
      <c r="AA1053" s="99">
        <f>COUNTIFS(通讯通路门店!$S:$S,$G1053,通讯通路门店!$J:$J,"OPPO体验店")</f>
        <v>0</v>
      </c>
      <c r="AB1053" s="99">
        <f>COUNTIFS(通讯通路门店!$S:$S,$G1053,通讯通路门店!$J:$J,"华为授权体验店")+COUNTIFS(通讯通路门店!$S:$S,$G1053,通讯通路门店!$J:$J,"华为堡垒店")</f>
        <v>0</v>
      </c>
      <c r="AC1053" s="99">
        <f>COUNTIFS(通讯通路门店!$S:$S,$G1053,通讯通路门店!$J:$J,"小米体验店")</f>
        <v>0</v>
      </c>
      <c r="AD1053" s="99">
        <f>COUNTIFS(通讯通路门店!$S:$S,$G1053,通讯通路门店!$J:$J,"苹果体验店")</f>
        <v>0</v>
      </c>
      <c r="AE1053" s="99">
        <f>COUNTIFS(通讯通路门店!$S:$S,$G1053,通讯通路门店!$J:$J,"其他品牌专卖店")</f>
        <v>0</v>
      </c>
      <c r="AF1053" s="99">
        <f>SUMIFS(通讯通路门店!$BI:$BI,通讯通路门店!$S:$S,$G1053)</f>
        <v>0</v>
      </c>
      <c r="AG1053" s="99">
        <f>SUMIFS(通讯通路门店!$BH:$BH,通讯通路门店!$S:$S,$G1053)</f>
        <v>0</v>
      </c>
      <c r="AH1053" s="99">
        <f t="shared" si="81"/>
        <v>0</v>
      </c>
      <c r="AI1053" s="99">
        <f>SUMIFS(通讯通路门店!$BB:$BB,通讯通路门店!$S:$S,$G1053)</f>
        <v>0</v>
      </c>
      <c r="AJ1053" s="99">
        <f>SUMIFS(通讯通路门店!$BE:$BE,通讯通路门店!$S:$S,$G1053)</f>
        <v>0</v>
      </c>
      <c r="AK1053" s="99">
        <f>SUMIFS(通讯通路门店!$BG:$BG,通讯通路门店!$S:$S,$G1053)</f>
        <v>0</v>
      </c>
      <c r="AL1053" s="99">
        <f>SUMIFS(通讯通路门店!$BC:$BC,通讯通路门店!$S:$S,$G1053)</f>
        <v>0</v>
      </c>
      <c r="AM1053" s="99">
        <f>SUMIFS(通讯通路门店!$BD:$BD,通讯通路门店!$S:$S,$G1053)</f>
        <v>0</v>
      </c>
      <c r="AN1053" s="99">
        <f>SUMIFS(通讯通路门店!$BF:$BF,通讯通路门店!$S:$S,$G1053)</f>
        <v>0</v>
      </c>
      <c r="AO1053" s="99">
        <f t="shared" si="82"/>
        <v>0</v>
      </c>
      <c r="AP1053" s="99">
        <f>SUMIFS(通讯通路门店!$K:$K,通讯通路门店!$S:$S,$G1053)</f>
        <v>0</v>
      </c>
      <c r="AQ1053" s="83"/>
      <c r="AR1053" s="99">
        <f>SUMIFS(通讯通路门店!$T:$T,通讯通路门店!$S:$S,$G1053)</f>
        <v>0</v>
      </c>
      <c r="AS1053" s="99">
        <f>SUMIFS(通讯通路门店!$U:$U,通讯通路门店!$S:$S,$G1053)</f>
        <v>0</v>
      </c>
      <c r="AT1053" s="99">
        <f>SUMIFS(通讯通路门店!$V:$V,通讯通路门店!$S:$S,$G1053)</f>
        <v>0</v>
      </c>
      <c r="AU1053" s="99">
        <f>SUMIFS(通讯通路门店!$W:$W,通讯通路门店!$S:$S,$G1053)</f>
        <v>0</v>
      </c>
      <c r="AV1053" s="99">
        <f>SUMIFS(通讯通路门店!$Z:$Z,通讯通路门店!$S:$S,$G1053)</f>
        <v>0</v>
      </c>
      <c r="AW1053" s="99">
        <f>SUMIFS(通讯通路门店!$AB:$AB,通讯通路门店!$S:$S,$G1053)</f>
        <v>0</v>
      </c>
      <c r="AX1053" s="99">
        <f>SUMIFS(通讯通路门店!$X:$X,通讯通路门店!$S:$S,$G1053)</f>
        <v>0</v>
      </c>
      <c r="AY1053" s="99">
        <f>SUMIFS(通讯通路门店!$Y:$Y,通讯通路门店!$S:$S,$G1053)</f>
        <v>0</v>
      </c>
      <c r="AZ1053" s="99">
        <f>SUMIFS(通讯通路门店!$AA:$AA,通讯通路门店!$S:$S,$G1053)</f>
        <v>0</v>
      </c>
      <c r="BA1053" s="99">
        <f t="shared" si="83"/>
        <v>0</v>
      </c>
      <c r="BB1053" s="99">
        <f t="shared" si="84"/>
        <v>0</v>
      </c>
      <c r="BC1053" s="99">
        <f>SUMIFS(通讯通路门店!$W:$W,通讯通路门店!$S:$S,$G1053,通讯通路门店!$J:$J,"荣耀体验店")+SUMIFS(通讯通路门店!$W:$W,通讯通路门店!$S:$S,$G1053,通讯通路门店!$J:$J,"荣耀授权专卖店")</f>
        <v>0</v>
      </c>
      <c r="BD1053" s="99">
        <f>SUMIFS(通讯通路门店!$Z:$Z,通讯通路门店!$S:$S,$G1053,通讯通路门店!$J:$J,"VIVO体验店")</f>
        <v>0</v>
      </c>
      <c r="BE1053" s="99">
        <f>SUMIFS(通讯通路门店!$AB:$AB,通讯通路门店!$S:$S,$G1053,通讯通路门店!$J:$J,"OPPO体验店")</f>
        <v>0</v>
      </c>
      <c r="BF1053" s="99">
        <f>SUMIFS(通讯通路门店!$X:$X,通讯通路门店!$S:$S,$G1053,通讯通路门店!$J:$J,"华为授权体验店")+SUMIFS(通讯通路门店!$AA:$AA,通讯通路门店!$S:$S,$G1053,通讯通路门店!$J:$J,"华为堡垒店")</f>
        <v>0</v>
      </c>
      <c r="BG1053" s="99">
        <f>SUMIFS(通讯通路门店!$Y:$Y,通讯通路门店!$S:$S,$G1053,通讯通路门店!$J:$J,"小米体验店")</f>
        <v>0</v>
      </c>
      <c r="BH1053" s="99">
        <f>SUMIFS(通讯通路门店!$AA:$AA,通讯通路门店!$S:$S,$G1053,通讯通路门店!$J:$J,"苹果体验店")</f>
        <v>0</v>
      </c>
      <c r="BI1053" s="99">
        <f>SUMIFS(通讯通路门店!$K:$K,通讯通路门店!$S:$S,$G1053,通讯通路门店!$J:$J,"其他品牌专卖店")</f>
        <v>0</v>
      </c>
      <c r="BJ1053" s="99">
        <f>SUMIFS(通讯通路门店!$AC:$AC,通讯通路门店!$S:$S,$G1053)</f>
        <v>0</v>
      </c>
      <c r="BK1053" s="99">
        <f>SUMIFS(通讯通路门店!$AD:$AD,通讯通路门店!$S:$S,$G1053)</f>
        <v>0</v>
      </c>
      <c r="BL1053" s="99">
        <f>SUMIFS(通讯通路门店!$AE:$AE,通讯通路门店!$S:$S,$G1053)</f>
        <v>0</v>
      </c>
      <c r="BM1053" s="99">
        <f>SUMIFS(通讯通路门店!$AF:$AF,通讯通路门店!$S:$S,$G1053)</f>
        <v>0</v>
      </c>
      <c r="BN1053" s="99">
        <f>SUMIFS(通讯通路门店!$AG:$AG,通讯通路门店!$S:$S,$G1053)</f>
        <v>0</v>
      </c>
      <c r="BO1053" s="99">
        <f>SUMIFS(通讯通路门店!$AH:$AH,通讯通路门店!$S:$S,$G1053)</f>
        <v>0</v>
      </c>
      <c r="BP1053" s="99">
        <f>SUMIFS(通讯通路门店!$AI:$AI,通讯通路门店!$S:$S,$G1053)</f>
        <v>0</v>
      </c>
      <c r="BQ1053" s="83"/>
    </row>
    <row r="1054" spans="1:69">
      <c r="A1054" s="99" t="str">
        <f>IFERROR(_xlfn.XLOOKUP($G1054,通讯通路门店!$S$4:$S$993933,通讯通路门店!$A$4:$A$993933,0,0),"")</f>
        <v>海南省</v>
      </c>
      <c r="B1054" s="99" t="str">
        <f>IFERROR(_xlfn.XLOOKUP($G1054,通讯通路门店!$S$4:$S$993933,通讯通路门店!$B$4:$B$993933,0,0),"")</f>
        <v>昌江黎族自治县</v>
      </c>
      <c r="C1054" s="99" t="str">
        <f>IFERROR(_xlfn.XLOOKUP($G1054,通讯通路门店!$S$4:$S$993933,通讯通路门店!$C$4:$C$993933,0,0),"")</f>
        <v>昌江黎族自治县</v>
      </c>
      <c r="D1054" s="99" t="str">
        <f>IFERROR(_xlfn.XLOOKUP($G1054,通讯通路门店!$S$4:$S$993933,通讯通路门店!$D$4:$D$993933,0,0),"")</f>
        <v>叉河镇</v>
      </c>
      <c r="E1054" s="83"/>
      <c r="F1054" s="83"/>
      <c r="G1054" s="101"/>
      <c r="H1054" s="102">
        <f>IFERROR(_xlfn.XLOOKUP($G1054,通讯通路门店!$S$4:$S$993933,通讯通路门店!$R$4:$R$993933,0,0),"")</f>
        <v>0</v>
      </c>
      <c r="I1054" s="83"/>
      <c r="J1054" s="83"/>
      <c r="K1054" s="83"/>
      <c r="L1054" s="83"/>
      <c r="M1054" s="83"/>
      <c r="N1054" s="83"/>
      <c r="O1054" s="83"/>
      <c r="P1054" s="83"/>
      <c r="Q1054" s="83"/>
      <c r="R1054" s="83"/>
      <c r="S1054" s="83"/>
      <c r="T1054" s="83"/>
      <c r="U1054" s="99">
        <f>COUNTIF(通讯通路门店!$S:$S,$G1054)</f>
        <v>0</v>
      </c>
      <c r="V1054" s="99">
        <f>COUNTIFS(通讯通路门店!$S:$S,$G1054,通讯通路门店!$J:$J,"综合卖场")</f>
        <v>0</v>
      </c>
      <c r="W1054" s="99">
        <f>SUMIFS(通讯通路门店!$AJ:$AJ,通讯通路门店!$S:$S,通讯客户沙盘!$G1054)</f>
        <v>0</v>
      </c>
      <c r="X1054" s="99">
        <f t="shared" si="80"/>
        <v>0</v>
      </c>
      <c r="Y1054" s="99">
        <f>COUNTIFS(通讯通路门店!$S:$S,$G1054,通讯通路门店!$J:$J,"荣耀体验店")+COUNTIFS(通讯通路门店!$S:$S,$G1054,通讯通路门店!$J:$J,"荣耀授权专卖店")</f>
        <v>0</v>
      </c>
      <c r="Z1054" s="99">
        <f>COUNTIFS(通讯通路门店!$S:$S,$G1054,通讯通路门店!$J:$J,"VIVO体验店")</f>
        <v>0</v>
      </c>
      <c r="AA1054" s="99">
        <f>COUNTIFS(通讯通路门店!$S:$S,$G1054,通讯通路门店!$J:$J,"OPPO体验店")</f>
        <v>0</v>
      </c>
      <c r="AB1054" s="99">
        <f>COUNTIFS(通讯通路门店!$S:$S,$G1054,通讯通路门店!$J:$J,"华为授权体验店")+COUNTIFS(通讯通路门店!$S:$S,$G1054,通讯通路门店!$J:$J,"华为堡垒店")</f>
        <v>0</v>
      </c>
      <c r="AC1054" s="99">
        <f>COUNTIFS(通讯通路门店!$S:$S,$G1054,通讯通路门店!$J:$J,"小米体验店")</f>
        <v>0</v>
      </c>
      <c r="AD1054" s="99">
        <f>COUNTIFS(通讯通路门店!$S:$S,$G1054,通讯通路门店!$J:$J,"苹果体验店")</f>
        <v>0</v>
      </c>
      <c r="AE1054" s="99">
        <f>COUNTIFS(通讯通路门店!$S:$S,$G1054,通讯通路门店!$J:$J,"其他品牌专卖店")</f>
        <v>0</v>
      </c>
      <c r="AF1054" s="99">
        <f>SUMIFS(通讯通路门店!$BI:$BI,通讯通路门店!$S:$S,$G1054)</f>
        <v>0</v>
      </c>
      <c r="AG1054" s="99">
        <f>SUMIFS(通讯通路门店!$BH:$BH,通讯通路门店!$S:$S,$G1054)</f>
        <v>0</v>
      </c>
      <c r="AH1054" s="99">
        <f t="shared" si="81"/>
        <v>0</v>
      </c>
      <c r="AI1054" s="99">
        <f>SUMIFS(通讯通路门店!$BB:$BB,通讯通路门店!$S:$S,$G1054)</f>
        <v>0</v>
      </c>
      <c r="AJ1054" s="99">
        <f>SUMIFS(通讯通路门店!$BE:$BE,通讯通路门店!$S:$S,$G1054)</f>
        <v>0</v>
      </c>
      <c r="AK1054" s="99">
        <f>SUMIFS(通讯通路门店!$BG:$BG,通讯通路门店!$S:$S,$G1054)</f>
        <v>0</v>
      </c>
      <c r="AL1054" s="99">
        <f>SUMIFS(通讯通路门店!$BC:$BC,通讯通路门店!$S:$S,$G1054)</f>
        <v>0</v>
      </c>
      <c r="AM1054" s="99">
        <f>SUMIFS(通讯通路门店!$BD:$BD,通讯通路门店!$S:$S,$G1054)</f>
        <v>0</v>
      </c>
      <c r="AN1054" s="99">
        <f>SUMIFS(通讯通路门店!$BF:$BF,通讯通路门店!$S:$S,$G1054)</f>
        <v>0</v>
      </c>
      <c r="AO1054" s="99">
        <f t="shared" si="82"/>
        <v>0</v>
      </c>
      <c r="AP1054" s="99">
        <f>SUMIFS(通讯通路门店!$K:$K,通讯通路门店!$S:$S,$G1054)</f>
        <v>0</v>
      </c>
      <c r="AQ1054" s="83"/>
      <c r="AR1054" s="99">
        <f>SUMIFS(通讯通路门店!$T:$T,通讯通路门店!$S:$S,$G1054)</f>
        <v>0</v>
      </c>
      <c r="AS1054" s="99">
        <f>SUMIFS(通讯通路门店!$U:$U,通讯通路门店!$S:$S,$G1054)</f>
        <v>0</v>
      </c>
      <c r="AT1054" s="99">
        <f>SUMIFS(通讯通路门店!$V:$V,通讯通路门店!$S:$S,$G1054)</f>
        <v>0</v>
      </c>
      <c r="AU1054" s="99">
        <f>SUMIFS(通讯通路门店!$W:$W,通讯通路门店!$S:$S,$G1054)</f>
        <v>0</v>
      </c>
      <c r="AV1054" s="99">
        <f>SUMIFS(通讯通路门店!$Z:$Z,通讯通路门店!$S:$S,$G1054)</f>
        <v>0</v>
      </c>
      <c r="AW1054" s="99">
        <f>SUMIFS(通讯通路门店!$AB:$AB,通讯通路门店!$S:$S,$G1054)</f>
        <v>0</v>
      </c>
      <c r="AX1054" s="99">
        <f>SUMIFS(通讯通路门店!$X:$X,通讯通路门店!$S:$S,$G1054)</f>
        <v>0</v>
      </c>
      <c r="AY1054" s="99">
        <f>SUMIFS(通讯通路门店!$Y:$Y,通讯通路门店!$S:$S,$G1054)</f>
        <v>0</v>
      </c>
      <c r="AZ1054" s="99">
        <f>SUMIFS(通讯通路门店!$AA:$AA,通讯通路门店!$S:$S,$G1054)</f>
        <v>0</v>
      </c>
      <c r="BA1054" s="99">
        <f t="shared" si="83"/>
        <v>0</v>
      </c>
      <c r="BB1054" s="99">
        <f t="shared" si="84"/>
        <v>0</v>
      </c>
      <c r="BC1054" s="99">
        <f>SUMIFS(通讯通路门店!$W:$W,通讯通路门店!$S:$S,$G1054,通讯通路门店!$J:$J,"荣耀体验店")+SUMIFS(通讯通路门店!$W:$W,通讯通路门店!$S:$S,$G1054,通讯通路门店!$J:$J,"荣耀授权专卖店")</f>
        <v>0</v>
      </c>
      <c r="BD1054" s="99">
        <f>SUMIFS(通讯通路门店!$Z:$Z,通讯通路门店!$S:$S,$G1054,通讯通路门店!$J:$J,"VIVO体验店")</f>
        <v>0</v>
      </c>
      <c r="BE1054" s="99">
        <f>SUMIFS(通讯通路门店!$AB:$AB,通讯通路门店!$S:$S,$G1054,通讯通路门店!$J:$J,"OPPO体验店")</f>
        <v>0</v>
      </c>
      <c r="BF1054" s="99">
        <f>SUMIFS(通讯通路门店!$X:$X,通讯通路门店!$S:$S,$G1054,通讯通路门店!$J:$J,"华为授权体验店")+SUMIFS(通讯通路门店!$AA:$AA,通讯通路门店!$S:$S,$G1054,通讯通路门店!$J:$J,"华为堡垒店")</f>
        <v>0</v>
      </c>
      <c r="BG1054" s="99">
        <f>SUMIFS(通讯通路门店!$Y:$Y,通讯通路门店!$S:$S,$G1054,通讯通路门店!$J:$J,"小米体验店")</f>
        <v>0</v>
      </c>
      <c r="BH1054" s="99">
        <f>SUMIFS(通讯通路门店!$AA:$AA,通讯通路门店!$S:$S,$G1054,通讯通路门店!$J:$J,"苹果体验店")</f>
        <v>0</v>
      </c>
      <c r="BI1054" s="99">
        <f>SUMIFS(通讯通路门店!$K:$K,通讯通路门店!$S:$S,$G1054,通讯通路门店!$J:$J,"其他品牌专卖店")</f>
        <v>0</v>
      </c>
      <c r="BJ1054" s="99">
        <f>SUMIFS(通讯通路门店!$AC:$AC,通讯通路门店!$S:$S,$G1054)</f>
        <v>0</v>
      </c>
      <c r="BK1054" s="99">
        <f>SUMIFS(通讯通路门店!$AD:$AD,通讯通路门店!$S:$S,$G1054)</f>
        <v>0</v>
      </c>
      <c r="BL1054" s="99">
        <f>SUMIFS(通讯通路门店!$AE:$AE,通讯通路门店!$S:$S,$G1054)</f>
        <v>0</v>
      </c>
      <c r="BM1054" s="99">
        <f>SUMIFS(通讯通路门店!$AF:$AF,通讯通路门店!$S:$S,$G1054)</f>
        <v>0</v>
      </c>
      <c r="BN1054" s="99">
        <f>SUMIFS(通讯通路门店!$AG:$AG,通讯通路门店!$S:$S,$G1054)</f>
        <v>0</v>
      </c>
      <c r="BO1054" s="99">
        <f>SUMIFS(通讯通路门店!$AH:$AH,通讯通路门店!$S:$S,$G1054)</f>
        <v>0</v>
      </c>
      <c r="BP1054" s="99">
        <f>SUMIFS(通讯通路门店!$AI:$AI,通讯通路门店!$S:$S,$G1054)</f>
        <v>0</v>
      </c>
      <c r="BQ1054" s="83"/>
    </row>
    <row r="1055" spans="1:69">
      <c r="A1055" s="99" t="str">
        <f>IFERROR(_xlfn.XLOOKUP($G1055,通讯通路门店!$S$4:$S$993933,通讯通路门店!$A$4:$A$993933,0,0),"")</f>
        <v>海南省</v>
      </c>
      <c r="B1055" s="99" t="str">
        <f>IFERROR(_xlfn.XLOOKUP($G1055,通讯通路门店!$S$4:$S$993933,通讯通路门店!$B$4:$B$993933,0,0),"")</f>
        <v>昌江黎族自治县</v>
      </c>
      <c r="C1055" s="99" t="str">
        <f>IFERROR(_xlfn.XLOOKUP($G1055,通讯通路门店!$S$4:$S$993933,通讯通路门店!$C$4:$C$993933,0,0),"")</f>
        <v>昌江黎族自治县</v>
      </c>
      <c r="D1055" s="99" t="str">
        <f>IFERROR(_xlfn.XLOOKUP($G1055,通讯通路门店!$S$4:$S$993933,通讯通路门店!$D$4:$D$993933,0,0),"")</f>
        <v>叉河镇</v>
      </c>
      <c r="E1055" s="83"/>
      <c r="F1055" s="83"/>
      <c r="G1055" s="101"/>
      <c r="H1055" s="102">
        <f>IFERROR(_xlfn.XLOOKUP($G1055,通讯通路门店!$S$4:$S$993933,通讯通路门店!$R$4:$R$993933,0,0),"")</f>
        <v>0</v>
      </c>
      <c r="I1055" s="83"/>
      <c r="J1055" s="83"/>
      <c r="K1055" s="83"/>
      <c r="L1055" s="83"/>
      <c r="M1055" s="83"/>
      <c r="N1055" s="83"/>
      <c r="O1055" s="83"/>
      <c r="P1055" s="83"/>
      <c r="Q1055" s="83"/>
      <c r="R1055" s="83"/>
      <c r="S1055" s="83"/>
      <c r="T1055" s="83"/>
      <c r="U1055" s="99">
        <f>COUNTIF(通讯通路门店!$S:$S,$G1055)</f>
        <v>0</v>
      </c>
      <c r="V1055" s="99">
        <f>COUNTIFS(通讯通路门店!$S:$S,$G1055,通讯通路门店!$J:$J,"综合卖场")</f>
        <v>0</v>
      </c>
      <c r="W1055" s="99">
        <f>SUMIFS(通讯通路门店!$AJ:$AJ,通讯通路门店!$S:$S,通讯客户沙盘!$G1055)</f>
        <v>0</v>
      </c>
      <c r="X1055" s="99">
        <f t="shared" si="80"/>
        <v>0</v>
      </c>
      <c r="Y1055" s="99">
        <f>COUNTIFS(通讯通路门店!$S:$S,$G1055,通讯通路门店!$J:$J,"荣耀体验店")+COUNTIFS(通讯通路门店!$S:$S,$G1055,通讯通路门店!$J:$J,"荣耀授权专卖店")</f>
        <v>0</v>
      </c>
      <c r="Z1055" s="99">
        <f>COUNTIFS(通讯通路门店!$S:$S,$G1055,通讯通路门店!$J:$J,"VIVO体验店")</f>
        <v>0</v>
      </c>
      <c r="AA1055" s="99">
        <f>COUNTIFS(通讯通路门店!$S:$S,$G1055,通讯通路门店!$J:$J,"OPPO体验店")</f>
        <v>0</v>
      </c>
      <c r="AB1055" s="99">
        <f>COUNTIFS(通讯通路门店!$S:$S,$G1055,通讯通路门店!$J:$J,"华为授权体验店")+COUNTIFS(通讯通路门店!$S:$S,$G1055,通讯通路门店!$J:$J,"华为堡垒店")</f>
        <v>0</v>
      </c>
      <c r="AC1055" s="99">
        <f>COUNTIFS(通讯通路门店!$S:$S,$G1055,通讯通路门店!$J:$J,"小米体验店")</f>
        <v>0</v>
      </c>
      <c r="AD1055" s="99">
        <f>COUNTIFS(通讯通路门店!$S:$S,$G1055,通讯通路门店!$J:$J,"苹果体验店")</f>
        <v>0</v>
      </c>
      <c r="AE1055" s="99">
        <f>COUNTIFS(通讯通路门店!$S:$S,$G1055,通讯通路门店!$J:$J,"其他品牌专卖店")</f>
        <v>0</v>
      </c>
      <c r="AF1055" s="99">
        <f>SUMIFS(通讯通路门店!$BI:$BI,通讯通路门店!$S:$S,$G1055)</f>
        <v>0</v>
      </c>
      <c r="AG1055" s="99">
        <f>SUMIFS(通讯通路门店!$BH:$BH,通讯通路门店!$S:$S,$G1055)</f>
        <v>0</v>
      </c>
      <c r="AH1055" s="99">
        <f t="shared" si="81"/>
        <v>0</v>
      </c>
      <c r="AI1055" s="99">
        <f>SUMIFS(通讯通路门店!$BB:$BB,通讯通路门店!$S:$S,$G1055)</f>
        <v>0</v>
      </c>
      <c r="AJ1055" s="99">
        <f>SUMIFS(通讯通路门店!$BE:$BE,通讯通路门店!$S:$S,$G1055)</f>
        <v>0</v>
      </c>
      <c r="AK1055" s="99">
        <f>SUMIFS(通讯通路门店!$BG:$BG,通讯通路门店!$S:$S,$G1055)</f>
        <v>0</v>
      </c>
      <c r="AL1055" s="99">
        <f>SUMIFS(通讯通路门店!$BC:$BC,通讯通路门店!$S:$S,$G1055)</f>
        <v>0</v>
      </c>
      <c r="AM1055" s="99">
        <f>SUMIFS(通讯通路门店!$BD:$BD,通讯通路门店!$S:$S,$G1055)</f>
        <v>0</v>
      </c>
      <c r="AN1055" s="99">
        <f>SUMIFS(通讯通路门店!$BF:$BF,通讯通路门店!$S:$S,$G1055)</f>
        <v>0</v>
      </c>
      <c r="AO1055" s="99">
        <f t="shared" si="82"/>
        <v>0</v>
      </c>
      <c r="AP1055" s="99">
        <f>SUMIFS(通讯通路门店!$K:$K,通讯通路门店!$S:$S,$G1055)</f>
        <v>0</v>
      </c>
      <c r="AQ1055" s="83"/>
      <c r="AR1055" s="99">
        <f>SUMIFS(通讯通路门店!$T:$T,通讯通路门店!$S:$S,$G1055)</f>
        <v>0</v>
      </c>
      <c r="AS1055" s="99">
        <f>SUMIFS(通讯通路门店!$U:$U,通讯通路门店!$S:$S,$G1055)</f>
        <v>0</v>
      </c>
      <c r="AT1055" s="99">
        <f>SUMIFS(通讯通路门店!$V:$V,通讯通路门店!$S:$S,$G1055)</f>
        <v>0</v>
      </c>
      <c r="AU1055" s="99">
        <f>SUMIFS(通讯通路门店!$W:$W,通讯通路门店!$S:$S,$G1055)</f>
        <v>0</v>
      </c>
      <c r="AV1055" s="99">
        <f>SUMIFS(通讯通路门店!$Z:$Z,通讯通路门店!$S:$S,$G1055)</f>
        <v>0</v>
      </c>
      <c r="AW1055" s="99">
        <f>SUMIFS(通讯通路门店!$AB:$AB,通讯通路门店!$S:$S,$G1055)</f>
        <v>0</v>
      </c>
      <c r="AX1055" s="99">
        <f>SUMIFS(通讯通路门店!$X:$X,通讯通路门店!$S:$S,$G1055)</f>
        <v>0</v>
      </c>
      <c r="AY1055" s="99">
        <f>SUMIFS(通讯通路门店!$Y:$Y,通讯通路门店!$S:$S,$G1055)</f>
        <v>0</v>
      </c>
      <c r="AZ1055" s="99">
        <f>SUMIFS(通讯通路门店!$AA:$AA,通讯通路门店!$S:$S,$G1055)</f>
        <v>0</v>
      </c>
      <c r="BA1055" s="99">
        <f t="shared" si="83"/>
        <v>0</v>
      </c>
      <c r="BB1055" s="99">
        <f t="shared" si="84"/>
        <v>0</v>
      </c>
      <c r="BC1055" s="99">
        <f>SUMIFS(通讯通路门店!$W:$W,通讯通路门店!$S:$S,$G1055,通讯通路门店!$J:$J,"荣耀体验店")+SUMIFS(通讯通路门店!$W:$W,通讯通路门店!$S:$S,$G1055,通讯通路门店!$J:$J,"荣耀授权专卖店")</f>
        <v>0</v>
      </c>
      <c r="BD1055" s="99">
        <f>SUMIFS(通讯通路门店!$Z:$Z,通讯通路门店!$S:$S,$G1055,通讯通路门店!$J:$J,"VIVO体验店")</f>
        <v>0</v>
      </c>
      <c r="BE1055" s="99">
        <f>SUMIFS(通讯通路门店!$AB:$AB,通讯通路门店!$S:$S,$G1055,通讯通路门店!$J:$J,"OPPO体验店")</f>
        <v>0</v>
      </c>
      <c r="BF1055" s="99">
        <f>SUMIFS(通讯通路门店!$X:$X,通讯通路门店!$S:$S,$G1055,通讯通路门店!$J:$J,"华为授权体验店")+SUMIFS(通讯通路门店!$AA:$AA,通讯通路门店!$S:$S,$G1055,通讯通路门店!$J:$J,"华为堡垒店")</f>
        <v>0</v>
      </c>
      <c r="BG1055" s="99">
        <f>SUMIFS(通讯通路门店!$Y:$Y,通讯通路门店!$S:$S,$G1055,通讯通路门店!$J:$J,"小米体验店")</f>
        <v>0</v>
      </c>
      <c r="BH1055" s="99">
        <f>SUMIFS(通讯通路门店!$AA:$AA,通讯通路门店!$S:$S,$G1055,通讯通路门店!$J:$J,"苹果体验店")</f>
        <v>0</v>
      </c>
      <c r="BI1055" s="99">
        <f>SUMIFS(通讯通路门店!$K:$K,通讯通路门店!$S:$S,$G1055,通讯通路门店!$J:$J,"其他品牌专卖店")</f>
        <v>0</v>
      </c>
      <c r="BJ1055" s="99">
        <f>SUMIFS(通讯通路门店!$AC:$AC,通讯通路门店!$S:$S,$G1055)</f>
        <v>0</v>
      </c>
      <c r="BK1055" s="99">
        <f>SUMIFS(通讯通路门店!$AD:$AD,通讯通路门店!$S:$S,$G1055)</f>
        <v>0</v>
      </c>
      <c r="BL1055" s="99">
        <f>SUMIFS(通讯通路门店!$AE:$AE,通讯通路门店!$S:$S,$G1055)</f>
        <v>0</v>
      </c>
      <c r="BM1055" s="99">
        <f>SUMIFS(通讯通路门店!$AF:$AF,通讯通路门店!$S:$S,$G1055)</f>
        <v>0</v>
      </c>
      <c r="BN1055" s="99">
        <f>SUMIFS(通讯通路门店!$AG:$AG,通讯通路门店!$S:$S,$G1055)</f>
        <v>0</v>
      </c>
      <c r="BO1055" s="99">
        <f>SUMIFS(通讯通路门店!$AH:$AH,通讯通路门店!$S:$S,$G1055)</f>
        <v>0</v>
      </c>
      <c r="BP1055" s="99">
        <f>SUMIFS(通讯通路门店!$AI:$AI,通讯通路门店!$S:$S,$G1055)</f>
        <v>0</v>
      </c>
      <c r="BQ1055" s="83"/>
    </row>
    <row r="1056" spans="1:69">
      <c r="A1056" s="99" t="str">
        <f>IFERROR(_xlfn.XLOOKUP($G1056,通讯通路门店!$S$4:$S$993933,通讯通路门店!$A$4:$A$993933,0,0),"")</f>
        <v>海南省</v>
      </c>
      <c r="B1056" s="99" t="str">
        <f>IFERROR(_xlfn.XLOOKUP($G1056,通讯通路门店!$S$4:$S$993933,通讯通路门店!$B$4:$B$993933,0,0),"")</f>
        <v>昌江黎族自治县</v>
      </c>
      <c r="C1056" s="99" t="str">
        <f>IFERROR(_xlfn.XLOOKUP($G1056,通讯通路门店!$S$4:$S$993933,通讯通路门店!$C$4:$C$993933,0,0),"")</f>
        <v>昌江黎族自治县</v>
      </c>
      <c r="D1056" s="99" t="str">
        <f>IFERROR(_xlfn.XLOOKUP($G1056,通讯通路门店!$S$4:$S$993933,通讯通路门店!$D$4:$D$993933,0,0),"")</f>
        <v>叉河镇</v>
      </c>
      <c r="E1056" s="83"/>
      <c r="F1056" s="83"/>
      <c r="G1056" s="101"/>
      <c r="H1056" s="102">
        <f>IFERROR(_xlfn.XLOOKUP($G1056,通讯通路门店!$S$4:$S$993933,通讯通路门店!$R$4:$R$993933,0,0),"")</f>
        <v>0</v>
      </c>
      <c r="I1056" s="83"/>
      <c r="J1056" s="83"/>
      <c r="K1056" s="83"/>
      <c r="L1056" s="83"/>
      <c r="M1056" s="83"/>
      <c r="N1056" s="83"/>
      <c r="O1056" s="83"/>
      <c r="P1056" s="83"/>
      <c r="Q1056" s="83"/>
      <c r="R1056" s="83"/>
      <c r="S1056" s="83"/>
      <c r="T1056" s="83"/>
      <c r="U1056" s="99">
        <f>COUNTIF(通讯通路门店!$S:$S,$G1056)</f>
        <v>0</v>
      </c>
      <c r="V1056" s="99">
        <f>COUNTIFS(通讯通路门店!$S:$S,$G1056,通讯通路门店!$J:$J,"综合卖场")</f>
        <v>0</v>
      </c>
      <c r="W1056" s="99">
        <f>SUMIFS(通讯通路门店!$AJ:$AJ,通讯通路门店!$S:$S,通讯客户沙盘!$G1056)</f>
        <v>0</v>
      </c>
      <c r="X1056" s="99">
        <f t="shared" si="80"/>
        <v>0</v>
      </c>
      <c r="Y1056" s="99">
        <f>COUNTIFS(通讯通路门店!$S:$S,$G1056,通讯通路门店!$J:$J,"荣耀体验店")+COUNTIFS(通讯通路门店!$S:$S,$G1056,通讯通路门店!$J:$J,"荣耀授权专卖店")</f>
        <v>0</v>
      </c>
      <c r="Z1056" s="99">
        <f>COUNTIFS(通讯通路门店!$S:$S,$G1056,通讯通路门店!$J:$J,"VIVO体验店")</f>
        <v>0</v>
      </c>
      <c r="AA1056" s="99">
        <f>COUNTIFS(通讯通路门店!$S:$S,$G1056,通讯通路门店!$J:$J,"OPPO体验店")</f>
        <v>0</v>
      </c>
      <c r="AB1056" s="99">
        <f>COUNTIFS(通讯通路门店!$S:$S,$G1056,通讯通路门店!$J:$J,"华为授权体验店")+COUNTIFS(通讯通路门店!$S:$S,$G1056,通讯通路门店!$J:$J,"华为堡垒店")</f>
        <v>0</v>
      </c>
      <c r="AC1056" s="99">
        <f>COUNTIFS(通讯通路门店!$S:$S,$G1056,通讯通路门店!$J:$J,"小米体验店")</f>
        <v>0</v>
      </c>
      <c r="AD1056" s="99">
        <f>COUNTIFS(通讯通路门店!$S:$S,$G1056,通讯通路门店!$J:$J,"苹果体验店")</f>
        <v>0</v>
      </c>
      <c r="AE1056" s="99">
        <f>COUNTIFS(通讯通路门店!$S:$S,$G1056,通讯通路门店!$J:$J,"其他品牌专卖店")</f>
        <v>0</v>
      </c>
      <c r="AF1056" s="99">
        <f>SUMIFS(通讯通路门店!$BI:$BI,通讯通路门店!$S:$S,$G1056)</f>
        <v>0</v>
      </c>
      <c r="AG1056" s="99">
        <f>SUMIFS(通讯通路门店!$BH:$BH,通讯通路门店!$S:$S,$G1056)</f>
        <v>0</v>
      </c>
      <c r="AH1056" s="99">
        <f t="shared" si="81"/>
        <v>0</v>
      </c>
      <c r="AI1056" s="99">
        <f>SUMIFS(通讯通路门店!$BB:$BB,通讯通路门店!$S:$S,$G1056)</f>
        <v>0</v>
      </c>
      <c r="AJ1056" s="99">
        <f>SUMIFS(通讯通路门店!$BE:$BE,通讯通路门店!$S:$S,$G1056)</f>
        <v>0</v>
      </c>
      <c r="AK1056" s="99">
        <f>SUMIFS(通讯通路门店!$BG:$BG,通讯通路门店!$S:$S,$G1056)</f>
        <v>0</v>
      </c>
      <c r="AL1056" s="99">
        <f>SUMIFS(通讯通路门店!$BC:$BC,通讯通路门店!$S:$S,$G1056)</f>
        <v>0</v>
      </c>
      <c r="AM1056" s="99">
        <f>SUMIFS(通讯通路门店!$BD:$BD,通讯通路门店!$S:$S,$G1056)</f>
        <v>0</v>
      </c>
      <c r="AN1056" s="99">
        <f>SUMIFS(通讯通路门店!$BF:$BF,通讯通路门店!$S:$S,$G1056)</f>
        <v>0</v>
      </c>
      <c r="AO1056" s="99">
        <f t="shared" si="82"/>
        <v>0</v>
      </c>
      <c r="AP1056" s="99">
        <f>SUMIFS(通讯通路门店!$K:$K,通讯通路门店!$S:$S,$G1056)</f>
        <v>0</v>
      </c>
      <c r="AQ1056" s="83"/>
      <c r="AR1056" s="99">
        <f>SUMIFS(通讯通路门店!$T:$T,通讯通路门店!$S:$S,$G1056)</f>
        <v>0</v>
      </c>
      <c r="AS1056" s="99">
        <f>SUMIFS(通讯通路门店!$U:$U,通讯通路门店!$S:$S,$G1056)</f>
        <v>0</v>
      </c>
      <c r="AT1056" s="99">
        <f>SUMIFS(通讯通路门店!$V:$V,通讯通路门店!$S:$S,$G1056)</f>
        <v>0</v>
      </c>
      <c r="AU1056" s="99">
        <f>SUMIFS(通讯通路门店!$W:$W,通讯通路门店!$S:$S,$G1056)</f>
        <v>0</v>
      </c>
      <c r="AV1056" s="99">
        <f>SUMIFS(通讯通路门店!$Z:$Z,通讯通路门店!$S:$S,$G1056)</f>
        <v>0</v>
      </c>
      <c r="AW1056" s="99">
        <f>SUMIFS(通讯通路门店!$AB:$AB,通讯通路门店!$S:$S,$G1056)</f>
        <v>0</v>
      </c>
      <c r="AX1056" s="99">
        <f>SUMIFS(通讯通路门店!$X:$X,通讯通路门店!$S:$S,$G1056)</f>
        <v>0</v>
      </c>
      <c r="AY1056" s="99">
        <f>SUMIFS(通讯通路门店!$Y:$Y,通讯通路门店!$S:$S,$G1056)</f>
        <v>0</v>
      </c>
      <c r="AZ1056" s="99">
        <f>SUMIFS(通讯通路门店!$AA:$AA,通讯通路门店!$S:$S,$G1056)</f>
        <v>0</v>
      </c>
      <c r="BA1056" s="99">
        <f t="shared" si="83"/>
        <v>0</v>
      </c>
      <c r="BB1056" s="99">
        <f t="shared" si="84"/>
        <v>0</v>
      </c>
      <c r="BC1056" s="99">
        <f>SUMIFS(通讯通路门店!$W:$W,通讯通路门店!$S:$S,$G1056,通讯通路门店!$J:$J,"荣耀体验店")+SUMIFS(通讯通路门店!$W:$W,通讯通路门店!$S:$S,$G1056,通讯通路门店!$J:$J,"荣耀授权专卖店")</f>
        <v>0</v>
      </c>
      <c r="BD1056" s="99">
        <f>SUMIFS(通讯通路门店!$Z:$Z,通讯通路门店!$S:$S,$G1056,通讯通路门店!$J:$J,"VIVO体验店")</f>
        <v>0</v>
      </c>
      <c r="BE1056" s="99">
        <f>SUMIFS(通讯通路门店!$AB:$AB,通讯通路门店!$S:$S,$G1056,通讯通路门店!$J:$J,"OPPO体验店")</f>
        <v>0</v>
      </c>
      <c r="BF1056" s="99">
        <f>SUMIFS(通讯通路门店!$X:$X,通讯通路门店!$S:$S,$G1056,通讯通路门店!$J:$J,"华为授权体验店")+SUMIFS(通讯通路门店!$AA:$AA,通讯通路门店!$S:$S,$G1056,通讯通路门店!$J:$J,"华为堡垒店")</f>
        <v>0</v>
      </c>
      <c r="BG1056" s="99">
        <f>SUMIFS(通讯通路门店!$Y:$Y,通讯通路门店!$S:$S,$G1056,通讯通路门店!$J:$J,"小米体验店")</f>
        <v>0</v>
      </c>
      <c r="BH1056" s="99">
        <f>SUMIFS(通讯通路门店!$AA:$AA,通讯通路门店!$S:$S,$G1056,通讯通路门店!$J:$J,"苹果体验店")</f>
        <v>0</v>
      </c>
      <c r="BI1056" s="99">
        <f>SUMIFS(通讯通路门店!$K:$K,通讯通路门店!$S:$S,$G1056,通讯通路门店!$J:$J,"其他品牌专卖店")</f>
        <v>0</v>
      </c>
      <c r="BJ1056" s="99">
        <f>SUMIFS(通讯通路门店!$AC:$AC,通讯通路门店!$S:$S,$G1056)</f>
        <v>0</v>
      </c>
      <c r="BK1056" s="99">
        <f>SUMIFS(通讯通路门店!$AD:$AD,通讯通路门店!$S:$S,$G1056)</f>
        <v>0</v>
      </c>
      <c r="BL1056" s="99">
        <f>SUMIFS(通讯通路门店!$AE:$AE,通讯通路门店!$S:$S,$G1056)</f>
        <v>0</v>
      </c>
      <c r="BM1056" s="99">
        <f>SUMIFS(通讯通路门店!$AF:$AF,通讯通路门店!$S:$S,$G1056)</f>
        <v>0</v>
      </c>
      <c r="BN1056" s="99">
        <f>SUMIFS(通讯通路门店!$AG:$AG,通讯通路门店!$S:$S,$G1056)</f>
        <v>0</v>
      </c>
      <c r="BO1056" s="99">
        <f>SUMIFS(通讯通路门店!$AH:$AH,通讯通路门店!$S:$S,$G1056)</f>
        <v>0</v>
      </c>
      <c r="BP1056" s="99">
        <f>SUMIFS(通讯通路门店!$AI:$AI,通讯通路门店!$S:$S,$G1056)</f>
        <v>0</v>
      </c>
      <c r="BQ1056" s="83"/>
    </row>
    <row r="1057" spans="1:69">
      <c r="A1057" s="99" t="str">
        <f>IFERROR(_xlfn.XLOOKUP($G1057,通讯通路门店!$S$4:$S$993933,通讯通路门店!$A$4:$A$993933,0,0),"")</f>
        <v>海南省</v>
      </c>
      <c r="B1057" s="99" t="str">
        <f>IFERROR(_xlfn.XLOOKUP($G1057,通讯通路门店!$S$4:$S$993933,通讯通路门店!$B$4:$B$993933,0,0),"")</f>
        <v>昌江黎族自治县</v>
      </c>
      <c r="C1057" s="99" t="str">
        <f>IFERROR(_xlfn.XLOOKUP($G1057,通讯通路门店!$S$4:$S$993933,通讯通路门店!$C$4:$C$993933,0,0),"")</f>
        <v>昌江黎族自治县</v>
      </c>
      <c r="D1057" s="99" t="str">
        <f>IFERROR(_xlfn.XLOOKUP($G1057,通讯通路门店!$S$4:$S$993933,通讯通路门店!$D$4:$D$993933,0,0),"")</f>
        <v>叉河镇</v>
      </c>
      <c r="E1057" s="83"/>
      <c r="F1057" s="83"/>
      <c r="G1057" s="101"/>
      <c r="H1057" s="102">
        <f>IFERROR(_xlfn.XLOOKUP($G1057,通讯通路门店!$S$4:$S$993933,通讯通路门店!$R$4:$R$993933,0,0),"")</f>
        <v>0</v>
      </c>
      <c r="I1057" s="83"/>
      <c r="J1057" s="83"/>
      <c r="K1057" s="83"/>
      <c r="L1057" s="83"/>
      <c r="M1057" s="83"/>
      <c r="N1057" s="83"/>
      <c r="O1057" s="83"/>
      <c r="P1057" s="83"/>
      <c r="Q1057" s="83"/>
      <c r="R1057" s="83"/>
      <c r="S1057" s="83"/>
      <c r="T1057" s="83"/>
      <c r="U1057" s="99">
        <f>COUNTIF(通讯通路门店!$S:$S,$G1057)</f>
        <v>0</v>
      </c>
      <c r="V1057" s="99">
        <f>COUNTIFS(通讯通路门店!$S:$S,$G1057,通讯通路门店!$J:$J,"综合卖场")</f>
        <v>0</v>
      </c>
      <c r="W1057" s="99">
        <f>SUMIFS(通讯通路门店!$AJ:$AJ,通讯通路门店!$S:$S,通讯客户沙盘!$G1057)</f>
        <v>0</v>
      </c>
      <c r="X1057" s="99">
        <f t="shared" si="80"/>
        <v>0</v>
      </c>
      <c r="Y1057" s="99">
        <f>COUNTIFS(通讯通路门店!$S:$S,$G1057,通讯通路门店!$J:$J,"荣耀体验店")+COUNTIFS(通讯通路门店!$S:$S,$G1057,通讯通路门店!$J:$J,"荣耀授权专卖店")</f>
        <v>0</v>
      </c>
      <c r="Z1057" s="99">
        <f>COUNTIFS(通讯通路门店!$S:$S,$G1057,通讯通路门店!$J:$J,"VIVO体验店")</f>
        <v>0</v>
      </c>
      <c r="AA1057" s="99">
        <f>COUNTIFS(通讯通路门店!$S:$S,$G1057,通讯通路门店!$J:$J,"OPPO体验店")</f>
        <v>0</v>
      </c>
      <c r="AB1057" s="99">
        <f>COUNTIFS(通讯通路门店!$S:$S,$G1057,通讯通路门店!$J:$J,"华为授权体验店")+COUNTIFS(通讯通路门店!$S:$S,$G1057,通讯通路门店!$J:$J,"华为堡垒店")</f>
        <v>0</v>
      </c>
      <c r="AC1057" s="99">
        <f>COUNTIFS(通讯通路门店!$S:$S,$G1057,通讯通路门店!$J:$J,"小米体验店")</f>
        <v>0</v>
      </c>
      <c r="AD1057" s="99">
        <f>COUNTIFS(通讯通路门店!$S:$S,$G1057,通讯通路门店!$J:$J,"苹果体验店")</f>
        <v>0</v>
      </c>
      <c r="AE1057" s="99">
        <f>COUNTIFS(通讯通路门店!$S:$S,$G1057,通讯通路门店!$J:$J,"其他品牌专卖店")</f>
        <v>0</v>
      </c>
      <c r="AF1057" s="99">
        <f>SUMIFS(通讯通路门店!$BI:$BI,通讯通路门店!$S:$S,$G1057)</f>
        <v>0</v>
      </c>
      <c r="AG1057" s="99">
        <f>SUMIFS(通讯通路门店!$BH:$BH,通讯通路门店!$S:$S,$G1057)</f>
        <v>0</v>
      </c>
      <c r="AH1057" s="99">
        <f t="shared" si="81"/>
        <v>0</v>
      </c>
      <c r="AI1057" s="99">
        <f>SUMIFS(通讯通路门店!$BB:$BB,通讯通路门店!$S:$S,$G1057)</f>
        <v>0</v>
      </c>
      <c r="AJ1057" s="99">
        <f>SUMIFS(通讯通路门店!$BE:$BE,通讯通路门店!$S:$S,$G1057)</f>
        <v>0</v>
      </c>
      <c r="AK1057" s="99">
        <f>SUMIFS(通讯通路门店!$BG:$BG,通讯通路门店!$S:$S,$G1057)</f>
        <v>0</v>
      </c>
      <c r="AL1057" s="99">
        <f>SUMIFS(通讯通路门店!$BC:$BC,通讯通路门店!$S:$S,$G1057)</f>
        <v>0</v>
      </c>
      <c r="AM1057" s="99">
        <f>SUMIFS(通讯通路门店!$BD:$BD,通讯通路门店!$S:$S,$G1057)</f>
        <v>0</v>
      </c>
      <c r="AN1057" s="99">
        <f>SUMIFS(通讯通路门店!$BF:$BF,通讯通路门店!$S:$S,$G1057)</f>
        <v>0</v>
      </c>
      <c r="AO1057" s="99">
        <f t="shared" si="82"/>
        <v>0</v>
      </c>
      <c r="AP1057" s="99">
        <f>SUMIFS(通讯通路门店!$K:$K,通讯通路门店!$S:$S,$G1057)</f>
        <v>0</v>
      </c>
      <c r="AQ1057" s="83"/>
      <c r="AR1057" s="99">
        <f>SUMIFS(通讯通路门店!$T:$T,通讯通路门店!$S:$S,$G1057)</f>
        <v>0</v>
      </c>
      <c r="AS1057" s="99">
        <f>SUMIFS(通讯通路门店!$U:$U,通讯通路门店!$S:$S,$G1057)</f>
        <v>0</v>
      </c>
      <c r="AT1057" s="99">
        <f>SUMIFS(通讯通路门店!$V:$V,通讯通路门店!$S:$S,$G1057)</f>
        <v>0</v>
      </c>
      <c r="AU1057" s="99">
        <f>SUMIFS(通讯通路门店!$W:$W,通讯通路门店!$S:$S,$G1057)</f>
        <v>0</v>
      </c>
      <c r="AV1057" s="99">
        <f>SUMIFS(通讯通路门店!$Z:$Z,通讯通路门店!$S:$S,$G1057)</f>
        <v>0</v>
      </c>
      <c r="AW1057" s="99">
        <f>SUMIFS(通讯通路门店!$AB:$AB,通讯通路门店!$S:$S,$G1057)</f>
        <v>0</v>
      </c>
      <c r="AX1057" s="99">
        <f>SUMIFS(通讯通路门店!$X:$X,通讯通路门店!$S:$S,$G1057)</f>
        <v>0</v>
      </c>
      <c r="AY1057" s="99">
        <f>SUMIFS(通讯通路门店!$Y:$Y,通讯通路门店!$S:$S,$G1057)</f>
        <v>0</v>
      </c>
      <c r="AZ1057" s="99">
        <f>SUMIFS(通讯通路门店!$AA:$AA,通讯通路门店!$S:$S,$G1057)</f>
        <v>0</v>
      </c>
      <c r="BA1057" s="99">
        <f t="shared" si="83"/>
        <v>0</v>
      </c>
      <c r="BB1057" s="99">
        <f t="shared" si="84"/>
        <v>0</v>
      </c>
      <c r="BC1057" s="99">
        <f>SUMIFS(通讯通路门店!$W:$W,通讯通路门店!$S:$S,$G1057,通讯通路门店!$J:$J,"荣耀体验店")+SUMIFS(通讯通路门店!$W:$W,通讯通路门店!$S:$S,$G1057,通讯通路门店!$J:$J,"荣耀授权专卖店")</f>
        <v>0</v>
      </c>
      <c r="BD1057" s="99">
        <f>SUMIFS(通讯通路门店!$Z:$Z,通讯通路门店!$S:$S,$G1057,通讯通路门店!$J:$J,"VIVO体验店")</f>
        <v>0</v>
      </c>
      <c r="BE1057" s="99">
        <f>SUMIFS(通讯通路门店!$AB:$AB,通讯通路门店!$S:$S,$G1057,通讯通路门店!$J:$J,"OPPO体验店")</f>
        <v>0</v>
      </c>
      <c r="BF1057" s="99">
        <f>SUMIFS(通讯通路门店!$X:$X,通讯通路门店!$S:$S,$G1057,通讯通路门店!$J:$J,"华为授权体验店")+SUMIFS(通讯通路门店!$AA:$AA,通讯通路门店!$S:$S,$G1057,通讯通路门店!$J:$J,"华为堡垒店")</f>
        <v>0</v>
      </c>
      <c r="BG1057" s="99">
        <f>SUMIFS(通讯通路门店!$Y:$Y,通讯通路门店!$S:$S,$G1057,通讯通路门店!$J:$J,"小米体验店")</f>
        <v>0</v>
      </c>
      <c r="BH1057" s="99">
        <f>SUMIFS(通讯通路门店!$AA:$AA,通讯通路门店!$S:$S,$G1057,通讯通路门店!$J:$J,"苹果体验店")</f>
        <v>0</v>
      </c>
      <c r="BI1057" s="99">
        <f>SUMIFS(通讯通路门店!$K:$K,通讯通路门店!$S:$S,$G1057,通讯通路门店!$J:$J,"其他品牌专卖店")</f>
        <v>0</v>
      </c>
      <c r="BJ1057" s="99">
        <f>SUMIFS(通讯通路门店!$AC:$AC,通讯通路门店!$S:$S,$G1057)</f>
        <v>0</v>
      </c>
      <c r="BK1057" s="99">
        <f>SUMIFS(通讯通路门店!$AD:$AD,通讯通路门店!$S:$S,$G1057)</f>
        <v>0</v>
      </c>
      <c r="BL1057" s="99">
        <f>SUMIFS(通讯通路门店!$AE:$AE,通讯通路门店!$S:$S,$G1057)</f>
        <v>0</v>
      </c>
      <c r="BM1057" s="99">
        <f>SUMIFS(通讯通路门店!$AF:$AF,通讯通路门店!$S:$S,$G1057)</f>
        <v>0</v>
      </c>
      <c r="BN1057" s="99">
        <f>SUMIFS(通讯通路门店!$AG:$AG,通讯通路门店!$S:$S,$G1057)</f>
        <v>0</v>
      </c>
      <c r="BO1057" s="99">
        <f>SUMIFS(通讯通路门店!$AH:$AH,通讯通路门店!$S:$S,$G1057)</f>
        <v>0</v>
      </c>
      <c r="BP1057" s="99">
        <f>SUMIFS(通讯通路门店!$AI:$AI,通讯通路门店!$S:$S,$G1057)</f>
        <v>0</v>
      </c>
      <c r="BQ1057" s="83"/>
    </row>
    <row r="1058" spans="1:69">
      <c r="A1058" s="99" t="str">
        <f>IFERROR(_xlfn.XLOOKUP($G1058,通讯通路门店!$S$4:$S$993933,通讯通路门店!$A$4:$A$993933,0,0),"")</f>
        <v>海南省</v>
      </c>
      <c r="B1058" s="99" t="str">
        <f>IFERROR(_xlfn.XLOOKUP($G1058,通讯通路门店!$S$4:$S$993933,通讯通路门店!$B$4:$B$993933,0,0),"")</f>
        <v>昌江黎族自治县</v>
      </c>
      <c r="C1058" s="99" t="str">
        <f>IFERROR(_xlfn.XLOOKUP($G1058,通讯通路门店!$S$4:$S$993933,通讯通路门店!$C$4:$C$993933,0,0),"")</f>
        <v>昌江黎族自治县</v>
      </c>
      <c r="D1058" s="99" t="str">
        <f>IFERROR(_xlfn.XLOOKUP($G1058,通讯通路门店!$S$4:$S$993933,通讯通路门店!$D$4:$D$993933,0,0),"")</f>
        <v>叉河镇</v>
      </c>
      <c r="E1058" s="83"/>
      <c r="F1058" s="83"/>
      <c r="G1058" s="101"/>
      <c r="H1058" s="102">
        <f>IFERROR(_xlfn.XLOOKUP($G1058,通讯通路门店!$S$4:$S$993933,通讯通路门店!$R$4:$R$993933,0,0),"")</f>
        <v>0</v>
      </c>
      <c r="I1058" s="83"/>
      <c r="J1058" s="83"/>
      <c r="K1058" s="83"/>
      <c r="L1058" s="83"/>
      <c r="M1058" s="83"/>
      <c r="N1058" s="83"/>
      <c r="O1058" s="83"/>
      <c r="P1058" s="83"/>
      <c r="Q1058" s="83"/>
      <c r="R1058" s="83"/>
      <c r="S1058" s="83"/>
      <c r="T1058" s="83"/>
      <c r="U1058" s="99">
        <f>COUNTIF(通讯通路门店!$S:$S,$G1058)</f>
        <v>0</v>
      </c>
      <c r="V1058" s="99">
        <f>COUNTIFS(通讯通路门店!$S:$S,$G1058,通讯通路门店!$J:$J,"综合卖场")</f>
        <v>0</v>
      </c>
      <c r="W1058" s="99">
        <f>SUMIFS(通讯通路门店!$AJ:$AJ,通讯通路门店!$S:$S,通讯客户沙盘!$G1058)</f>
        <v>0</v>
      </c>
      <c r="X1058" s="99">
        <f t="shared" si="80"/>
        <v>0</v>
      </c>
      <c r="Y1058" s="99">
        <f>COUNTIFS(通讯通路门店!$S:$S,$G1058,通讯通路门店!$J:$J,"荣耀体验店")+COUNTIFS(通讯通路门店!$S:$S,$G1058,通讯通路门店!$J:$J,"荣耀授权专卖店")</f>
        <v>0</v>
      </c>
      <c r="Z1058" s="99">
        <f>COUNTIFS(通讯通路门店!$S:$S,$G1058,通讯通路门店!$J:$J,"VIVO体验店")</f>
        <v>0</v>
      </c>
      <c r="AA1058" s="99">
        <f>COUNTIFS(通讯通路门店!$S:$S,$G1058,通讯通路门店!$J:$J,"OPPO体验店")</f>
        <v>0</v>
      </c>
      <c r="AB1058" s="99">
        <f>COUNTIFS(通讯通路门店!$S:$S,$G1058,通讯通路门店!$J:$J,"华为授权体验店")+COUNTIFS(通讯通路门店!$S:$S,$G1058,通讯通路门店!$J:$J,"华为堡垒店")</f>
        <v>0</v>
      </c>
      <c r="AC1058" s="99">
        <f>COUNTIFS(通讯通路门店!$S:$S,$G1058,通讯通路门店!$J:$J,"小米体验店")</f>
        <v>0</v>
      </c>
      <c r="AD1058" s="99">
        <f>COUNTIFS(通讯通路门店!$S:$S,$G1058,通讯通路门店!$J:$J,"苹果体验店")</f>
        <v>0</v>
      </c>
      <c r="AE1058" s="99">
        <f>COUNTIFS(通讯通路门店!$S:$S,$G1058,通讯通路门店!$J:$J,"其他品牌专卖店")</f>
        <v>0</v>
      </c>
      <c r="AF1058" s="99">
        <f>SUMIFS(通讯通路门店!$BI:$BI,通讯通路门店!$S:$S,$G1058)</f>
        <v>0</v>
      </c>
      <c r="AG1058" s="99">
        <f>SUMIFS(通讯通路门店!$BH:$BH,通讯通路门店!$S:$S,$G1058)</f>
        <v>0</v>
      </c>
      <c r="AH1058" s="99">
        <f t="shared" si="81"/>
        <v>0</v>
      </c>
      <c r="AI1058" s="99">
        <f>SUMIFS(通讯通路门店!$BB:$BB,通讯通路门店!$S:$S,$G1058)</f>
        <v>0</v>
      </c>
      <c r="AJ1058" s="99">
        <f>SUMIFS(通讯通路门店!$BE:$BE,通讯通路门店!$S:$S,$G1058)</f>
        <v>0</v>
      </c>
      <c r="AK1058" s="99">
        <f>SUMIFS(通讯通路门店!$BG:$BG,通讯通路门店!$S:$S,$G1058)</f>
        <v>0</v>
      </c>
      <c r="AL1058" s="99">
        <f>SUMIFS(通讯通路门店!$BC:$BC,通讯通路门店!$S:$S,$G1058)</f>
        <v>0</v>
      </c>
      <c r="AM1058" s="99">
        <f>SUMIFS(通讯通路门店!$BD:$BD,通讯通路门店!$S:$S,$G1058)</f>
        <v>0</v>
      </c>
      <c r="AN1058" s="99">
        <f>SUMIFS(通讯通路门店!$BF:$BF,通讯通路门店!$S:$S,$G1058)</f>
        <v>0</v>
      </c>
      <c r="AO1058" s="99">
        <f t="shared" si="82"/>
        <v>0</v>
      </c>
      <c r="AP1058" s="99">
        <f>SUMIFS(通讯通路门店!$K:$K,通讯通路门店!$S:$S,$G1058)</f>
        <v>0</v>
      </c>
      <c r="AQ1058" s="83"/>
      <c r="AR1058" s="99">
        <f>SUMIFS(通讯通路门店!$T:$T,通讯通路门店!$S:$S,$G1058)</f>
        <v>0</v>
      </c>
      <c r="AS1058" s="99">
        <f>SUMIFS(通讯通路门店!$U:$U,通讯通路门店!$S:$S,$G1058)</f>
        <v>0</v>
      </c>
      <c r="AT1058" s="99">
        <f>SUMIFS(通讯通路门店!$V:$V,通讯通路门店!$S:$S,$G1058)</f>
        <v>0</v>
      </c>
      <c r="AU1058" s="99">
        <f>SUMIFS(通讯通路门店!$W:$W,通讯通路门店!$S:$S,$G1058)</f>
        <v>0</v>
      </c>
      <c r="AV1058" s="99">
        <f>SUMIFS(通讯通路门店!$Z:$Z,通讯通路门店!$S:$S,$G1058)</f>
        <v>0</v>
      </c>
      <c r="AW1058" s="99">
        <f>SUMIFS(通讯通路门店!$AB:$AB,通讯通路门店!$S:$S,$G1058)</f>
        <v>0</v>
      </c>
      <c r="AX1058" s="99">
        <f>SUMIFS(通讯通路门店!$X:$X,通讯通路门店!$S:$S,$G1058)</f>
        <v>0</v>
      </c>
      <c r="AY1058" s="99">
        <f>SUMIFS(通讯通路门店!$Y:$Y,通讯通路门店!$S:$S,$G1058)</f>
        <v>0</v>
      </c>
      <c r="AZ1058" s="99">
        <f>SUMIFS(通讯通路门店!$AA:$AA,通讯通路门店!$S:$S,$G1058)</f>
        <v>0</v>
      </c>
      <c r="BA1058" s="99">
        <f t="shared" si="83"/>
        <v>0</v>
      </c>
      <c r="BB1058" s="99">
        <f t="shared" si="84"/>
        <v>0</v>
      </c>
      <c r="BC1058" s="99">
        <f>SUMIFS(通讯通路门店!$W:$W,通讯通路门店!$S:$S,$G1058,通讯通路门店!$J:$J,"荣耀体验店")+SUMIFS(通讯通路门店!$W:$W,通讯通路门店!$S:$S,$G1058,通讯通路门店!$J:$J,"荣耀授权专卖店")</f>
        <v>0</v>
      </c>
      <c r="BD1058" s="99">
        <f>SUMIFS(通讯通路门店!$Z:$Z,通讯通路门店!$S:$S,$G1058,通讯通路门店!$J:$J,"VIVO体验店")</f>
        <v>0</v>
      </c>
      <c r="BE1058" s="99">
        <f>SUMIFS(通讯通路门店!$AB:$AB,通讯通路门店!$S:$S,$G1058,通讯通路门店!$J:$J,"OPPO体验店")</f>
        <v>0</v>
      </c>
      <c r="BF1058" s="99">
        <f>SUMIFS(通讯通路门店!$X:$X,通讯通路门店!$S:$S,$G1058,通讯通路门店!$J:$J,"华为授权体验店")+SUMIFS(通讯通路门店!$AA:$AA,通讯通路门店!$S:$S,$G1058,通讯通路门店!$J:$J,"华为堡垒店")</f>
        <v>0</v>
      </c>
      <c r="BG1058" s="99">
        <f>SUMIFS(通讯通路门店!$Y:$Y,通讯通路门店!$S:$S,$G1058,通讯通路门店!$J:$J,"小米体验店")</f>
        <v>0</v>
      </c>
      <c r="BH1058" s="99">
        <f>SUMIFS(通讯通路门店!$AA:$AA,通讯通路门店!$S:$S,$G1058,通讯通路门店!$J:$J,"苹果体验店")</f>
        <v>0</v>
      </c>
      <c r="BI1058" s="99">
        <f>SUMIFS(通讯通路门店!$K:$K,通讯通路门店!$S:$S,$G1058,通讯通路门店!$J:$J,"其他品牌专卖店")</f>
        <v>0</v>
      </c>
      <c r="BJ1058" s="99">
        <f>SUMIFS(通讯通路门店!$AC:$AC,通讯通路门店!$S:$S,$G1058)</f>
        <v>0</v>
      </c>
      <c r="BK1058" s="99">
        <f>SUMIFS(通讯通路门店!$AD:$AD,通讯通路门店!$S:$S,$G1058)</f>
        <v>0</v>
      </c>
      <c r="BL1058" s="99">
        <f>SUMIFS(通讯通路门店!$AE:$AE,通讯通路门店!$S:$S,$G1058)</f>
        <v>0</v>
      </c>
      <c r="BM1058" s="99">
        <f>SUMIFS(通讯通路门店!$AF:$AF,通讯通路门店!$S:$S,$G1058)</f>
        <v>0</v>
      </c>
      <c r="BN1058" s="99">
        <f>SUMIFS(通讯通路门店!$AG:$AG,通讯通路门店!$S:$S,$G1058)</f>
        <v>0</v>
      </c>
      <c r="BO1058" s="99">
        <f>SUMIFS(通讯通路门店!$AH:$AH,通讯通路门店!$S:$S,$G1058)</f>
        <v>0</v>
      </c>
      <c r="BP1058" s="99">
        <f>SUMIFS(通讯通路门店!$AI:$AI,通讯通路门店!$S:$S,$G1058)</f>
        <v>0</v>
      </c>
      <c r="BQ1058" s="83"/>
    </row>
    <row r="1059" spans="1:69">
      <c r="A1059" s="99" t="str">
        <f>IFERROR(_xlfn.XLOOKUP($G1059,通讯通路门店!$S$4:$S$993933,通讯通路门店!$A$4:$A$993933,0,0),"")</f>
        <v>海南省</v>
      </c>
      <c r="B1059" s="99" t="str">
        <f>IFERROR(_xlfn.XLOOKUP($G1059,通讯通路门店!$S$4:$S$993933,通讯通路门店!$B$4:$B$993933,0,0),"")</f>
        <v>昌江黎族自治县</v>
      </c>
      <c r="C1059" s="99" t="str">
        <f>IFERROR(_xlfn.XLOOKUP($G1059,通讯通路门店!$S$4:$S$993933,通讯通路门店!$C$4:$C$993933,0,0),"")</f>
        <v>昌江黎族自治县</v>
      </c>
      <c r="D1059" s="99" t="str">
        <f>IFERROR(_xlfn.XLOOKUP($G1059,通讯通路门店!$S$4:$S$993933,通讯通路门店!$D$4:$D$993933,0,0),"")</f>
        <v>叉河镇</v>
      </c>
      <c r="E1059" s="83"/>
      <c r="F1059" s="83"/>
      <c r="G1059" s="101"/>
      <c r="H1059" s="102">
        <f>IFERROR(_xlfn.XLOOKUP($G1059,通讯通路门店!$S$4:$S$993933,通讯通路门店!$R$4:$R$993933,0,0),"")</f>
        <v>0</v>
      </c>
      <c r="I1059" s="83"/>
      <c r="J1059" s="83"/>
      <c r="K1059" s="83"/>
      <c r="L1059" s="83"/>
      <c r="M1059" s="83"/>
      <c r="N1059" s="83"/>
      <c r="O1059" s="83"/>
      <c r="P1059" s="83"/>
      <c r="Q1059" s="83"/>
      <c r="R1059" s="83"/>
      <c r="S1059" s="83"/>
      <c r="T1059" s="83"/>
      <c r="U1059" s="99">
        <f>COUNTIF(通讯通路门店!$S:$S,$G1059)</f>
        <v>0</v>
      </c>
      <c r="V1059" s="99">
        <f>COUNTIFS(通讯通路门店!$S:$S,$G1059,通讯通路门店!$J:$J,"综合卖场")</f>
        <v>0</v>
      </c>
      <c r="W1059" s="99">
        <f>SUMIFS(通讯通路门店!$AJ:$AJ,通讯通路门店!$S:$S,通讯客户沙盘!$G1059)</f>
        <v>0</v>
      </c>
      <c r="X1059" s="99">
        <f t="shared" si="80"/>
        <v>0</v>
      </c>
      <c r="Y1059" s="99">
        <f>COUNTIFS(通讯通路门店!$S:$S,$G1059,通讯通路门店!$J:$J,"荣耀体验店")+COUNTIFS(通讯通路门店!$S:$S,$G1059,通讯通路门店!$J:$J,"荣耀授权专卖店")</f>
        <v>0</v>
      </c>
      <c r="Z1059" s="99">
        <f>COUNTIFS(通讯通路门店!$S:$S,$G1059,通讯通路门店!$J:$J,"VIVO体验店")</f>
        <v>0</v>
      </c>
      <c r="AA1059" s="99">
        <f>COUNTIFS(通讯通路门店!$S:$S,$G1059,通讯通路门店!$J:$J,"OPPO体验店")</f>
        <v>0</v>
      </c>
      <c r="AB1059" s="99">
        <f>COUNTIFS(通讯通路门店!$S:$S,$G1059,通讯通路门店!$J:$J,"华为授权体验店")+COUNTIFS(通讯通路门店!$S:$S,$G1059,通讯通路门店!$J:$J,"华为堡垒店")</f>
        <v>0</v>
      </c>
      <c r="AC1059" s="99">
        <f>COUNTIFS(通讯通路门店!$S:$S,$G1059,通讯通路门店!$J:$J,"小米体验店")</f>
        <v>0</v>
      </c>
      <c r="AD1059" s="99">
        <f>COUNTIFS(通讯通路门店!$S:$S,$G1059,通讯通路门店!$J:$J,"苹果体验店")</f>
        <v>0</v>
      </c>
      <c r="AE1059" s="99">
        <f>COUNTIFS(通讯通路门店!$S:$S,$G1059,通讯通路门店!$J:$J,"其他品牌专卖店")</f>
        <v>0</v>
      </c>
      <c r="AF1059" s="99">
        <f>SUMIFS(通讯通路门店!$BI:$BI,通讯通路门店!$S:$S,$G1059)</f>
        <v>0</v>
      </c>
      <c r="AG1059" s="99">
        <f>SUMIFS(通讯通路门店!$BH:$BH,通讯通路门店!$S:$S,$G1059)</f>
        <v>0</v>
      </c>
      <c r="AH1059" s="99">
        <f t="shared" si="81"/>
        <v>0</v>
      </c>
      <c r="AI1059" s="99">
        <f>SUMIFS(通讯通路门店!$BB:$BB,通讯通路门店!$S:$S,$G1059)</f>
        <v>0</v>
      </c>
      <c r="AJ1059" s="99">
        <f>SUMIFS(通讯通路门店!$BE:$BE,通讯通路门店!$S:$S,$G1059)</f>
        <v>0</v>
      </c>
      <c r="AK1059" s="99">
        <f>SUMIFS(通讯通路门店!$BG:$BG,通讯通路门店!$S:$S,$G1059)</f>
        <v>0</v>
      </c>
      <c r="AL1059" s="99">
        <f>SUMIFS(通讯通路门店!$BC:$BC,通讯通路门店!$S:$S,$G1059)</f>
        <v>0</v>
      </c>
      <c r="AM1059" s="99">
        <f>SUMIFS(通讯通路门店!$BD:$BD,通讯通路门店!$S:$S,$G1059)</f>
        <v>0</v>
      </c>
      <c r="AN1059" s="99">
        <f>SUMIFS(通讯通路门店!$BF:$BF,通讯通路门店!$S:$S,$G1059)</f>
        <v>0</v>
      </c>
      <c r="AO1059" s="99">
        <f t="shared" si="82"/>
        <v>0</v>
      </c>
      <c r="AP1059" s="99">
        <f>SUMIFS(通讯通路门店!$K:$K,通讯通路门店!$S:$S,$G1059)</f>
        <v>0</v>
      </c>
      <c r="AQ1059" s="83"/>
      <c r="AR1059" s="99">
        <f>SUMIFS(通讯通路门店!$T:$T,通讯通路门店!$S:$S,$G1059)</f>
        <v>0</v>
      </c>
      <c r="AS1059" s="99">
        <f>SUMIFS(通讯通路门店!$U:$U,通讯通路门店!$S:$S,$G1059)</f>
        <v>0</v>
      </c>
      <c r="AT1059" s="99">
        <f>SUMIFS(通讯通路门店!$V:$V,通讯通路门店!$S:$S,$G1059)</f>
        <v>0</v>
      </c>
      <c r="AU1059" s="99">
        <f>SUMIFS(通讯通路门店!$W:$W,通讯通路门店!$S:$S,$G1059)</f>
        <v>0</v>
      </c>
      <c r="AV1059" s="99">
        <f>SUMIFS(通讯通路门店!$Z:$Z,通讯通路门店!$S:$S,$G1059)</f>
        <v>0</v>
      </c>
      <c r="AW1059" s="99">
        <f>SUMIFS(通讯通路门店!$AB:$AB,通讯通路门店!$S:$S,$G1059)</f>
        <v>0</v>
      </c>
      <c r="AX1059" s="99">
        <f>SUMIFS(通讯通路门店!$X:$X,通讯通路门店!$S:$S,$G1059)</f>
        <v>0</v>
      </c>
      <c r="AY1059" s="99">
        <f>SUMIFS(通讯通路门店!$Y:$Y,通讯通路门店!$S:$S,$G1059)</f>
        <v>0</v>
      </c>
      <c r="AZ1059" s="99">
        <f>SUMIFS(通讯通路门店!$AA:$AA,通讯通路门店!$S:$S,$G1059)</f>
        <v>0</v>
      </c>
      <c r="BA1059" s="99">
        <f t="shared" si="83"/>
        <v>0</v>
      </c>
      <c r="BB1059" s="99">
        <f t="shared" si="84"/>
        <v>0</v>
      </c>
      <c r="BC1059" s="99">
        <f>SUMIFS(通讯通路门店!$W:$W,通讯通路门店!$S:$S,$G1059,通讯通路门店!$J:$J,"荣耀体验店")+SUMIFS(通讯通路门店!$W:$W,通讯通路门店!$S:$S,$G1059,通讯通路门店!$J:$J,"荣耀授权专卖店")</f>
        <v>0</v>
      </c>
      <c r="BD1059" s="99">
        <f>SUMIFS(通讯通路门店!$Z:$Z,通讯通路门店!$S:$S,$G1059,通讯通路门店!$J:$J,"VIVO体验店")</f>
        <v>0</v>
      </c>
      <c r="BE1059" s="99">
        <f>SUMIFS(通讯通路门店!$AB:$AB,通讯通路门店!$S:$S,$G1059,通讯通路门店!$J:$J,"OPPO体验店")</f>
        <v>0</v>
      </c>
      <c r="BF1059" s="99">
        <f>SUMIFS(通讯通路门店!$X:$X,通讯通路门店!$S:$S,$G1059,通讯通路门店!$J:$J,"华为授权体验店")+SUMIFS(通讯通路门店!$AA:$AA,通讯通路门店!$S:$S,$G1059,通讯通路门店!$J:$J,"华为堡垒店")</f>
        <v>0</v>
      </c>
      <c r="BG1059" s="99">
        <f>SUMIFS(通讯通路门店!$Y:$Y,通讯通路门店!$S:$S,$G1059,通讯通路门店!$J:$J,"小米体验店")</f>
        <v>0</v>
      </c>
      <c r="BH1059" s="99">
        <f>SUMIFS(通讯通路门店!$AA:$AA,通讯通路门店!$S:$S,$G1059,通讯通路门店!$J:$J,"苹果体验店")</f>
        <v>0</v>
      </c>
      <c r="BI1059" s="99">
        <f>SUMIFS(通讯通路门店!$K:$K,通讯通路门店!$S:$S,$G1059,通讯通路门店!$J:$J,"其他品牌专卖店")</f>
        <v>0</v>
      </c>
      <c r="BJ1059" s="99">
        <f>SUMIFS(通讯通路门店!$AC:$AC,通讯通路门店!$S:$S,$G1059)</f>
        <v>0</v>
      </c>
      <c r="BK1059" s="99">
        <f>SUMIFS(通讯通路门店!$AD:$AD,通讯通路门店!$S:$S,$G1059)</f>
        <v>0</v>
      </c>
      <c r="BL1059" s="99">
        <f>SUMIFS(通讯通路门店!$AE:$AE,通讯通路门店!$S:$S,$G1059)</f>
        <v>0</v>
      </c>
      <c r="BM1059" s="99">
        <f>SUMIFS(通讯通路门店!$AF:$AF,通讯通路门店!$S:$S,$G1059)</f>
        <v>0</v>
      </c>
      <c r="BN1059" s="99">
        <f>SUMIFS(通讯通路门店!$AG:$AG,通讯通路门店!$S:$S,$G1059)</f>
        <v>0</v>
      </c>
      <c r="BO1059" s="99">
        <f>SUMIFS(通讯通路门店!$AH:$AH,通讯通路门店!$S:$S,$G1059)</f>
        <v>0</v>
      </c>
      <c r="BP1059" s="99">
        <f>SUMIFS(通讯通路门店!$AI:$AI,通讯通路门店!$S:$S,$G1059)</f>
        <v>0</v>
      </c>
      <c r="BQ1059" s="83"/>
    </row>
    <row r="1060" spans="1:69">
      <c r="A1060" s="99" t="str">
        <f>IFERROR(_xlfn.XLOOKUP($G1060,通讯通路门店!$S$4:$S$993933,通讯通路门店!$A$4:$A$993933,0,0),"")</f>
        <v>海南省</v>
      </c>
      <c r="B1060" s="99" t="str">
        <f>IFERROR(_xlfn.XLOOKUP($G1060,通讯通路门店!$S$4:$S$993933,通讯通路门店!$B$4:$B$993933,0,0),"")</f>
        <v>昌江黎族自治县</v>
      </c>
      <c r="C1060" s="99" t="str">
        <f>IFERROR(_xlfn.XLOOKUP($G1060,通讯通路门店!$S$4:$S$993933,通讯通路门店!$C$4:$C$993933,0,0),"")</f>
        <v>昌江黎族自治县</v>
      </c>
      <c r="D1060" s="99" t="str">
        <f>IFERROR(_xlfn.XLOOKUP($G1060,通讯通路门店!$S$4:$S$993933,通讯通路门店!$D$4:$D$993933,0,0),"")</f>
        <v>叉河镇</v>
      </c>
      <c r="E1060" s="83"/>
      <c r="F1060" s="83"/>
      <c r="G1060" s="101"/>
      <c r="H1060" s="102">
        <f>IFERROR(_xlfn.XLOOKUP($G1060,通讯通路门店!$S$4:$S$993933,通讯通路门店!$R$4:$R$993933,0,0),"")</f>
        <v>0</v>
      </c>
      <c r="I1060" s="83"/>
      <c r="J1060" s="83"/>
      <c r="K1060" s="83"/>
      <c r="L1060" s="83"/>
      <c r="M1060" s="83"/>
      <c r="N1060" s="83"/>
      <c r="O1060" s="83"/>
      <c r="P1060" s="83"/>
      <c r="Q1060" s="83"/>
      <c r="R1060" s="83"/>
      <c r="S1060" s="83"/>
      <c r="T1060" s="83"/>
      <c r="U1060" s="99">
        <f>COUNTIF(通讯通路门店!$S:$S,$G1060)</f>
        <v>0</v>
      </c>
      <c r="V1060" s="99">
        <f>COUNTIFS(通讯通路门店!$S:$S,$G1060,通讯通路门店!$J:$J,"综合卖场")</f>
        <v>0</v>
      </c>
      <c r="W1060" s="99">
        <f>SUMIFS(通讯通路门店!$AJ:$AJ,通讯通路门店!$S:$S,通讯客户沙盘!$G1060)</f>
        <v>0</v>
      </c>
      <c r="X1060" s="99">
        <f t="shared" si="80"/>
        <v>0</v>
      </c>
      <c r="Y1060" s="99">
        <f>COUNTIFS(通讯通路门店!$S:$S,$G1060,通讯通路门店!$J:$J,"荣耀体验店")+COUNTIFS(通讯通路门店!$S:$S,$G1060,通讯通路门店!$J:$J,"荣耀授权专卖店")</f>
        <v>0</v>
      </c>
      <c r="Z1060" s="99">
        <f>COUNTIFS(通讯通路门店!$S:$S,$G1060,通讯通路门店!$J:$J,"VIVO体验店")</f>
        <v>0</v>
      </c>
      <c r="AA1060" s="99">
        <f>COUNTIFS(通讯通路门店!$S:$S,$G1060,通讯通路门店!$J:$J,"OPPO体验店")</f>
        <v>0</v>
      </c>
      <c r="AB1060" s="99">
        <f>COUNTIFS(通讯通路门店!$S:$S,$G1060,通讯通路门店!$J:$J,"华为授权体验店")+COUNTIFS(通讯通路门店!$S:$S,$G1060,通讯通路门店!$J:$J,"华为堡垒店")</f>
        <v>0</v>
      </c>
      <c r="AC1060" s="99">
        <f>COUNTIFS(通讯通路门店!$S:$S,$G1060,通讯通路门店!$J:$J,"小米体验店")</f>
        <v>0</v>
      </c>
      <c r="AD1060" s="99">
        <f>COUNTIFS(通讯通路门店!$S:$S,$G1060,通讯通路门店!$J:$J,"苹果体验店")</f>
        <v>0</v>
      </c>
      <c r="AE1060" s="99">
        <f>COUNTIFS(通讯通路门店!$S:$S,$G1060,通讯通路门店!$J:$J,"其他品牌专卖店")</f>
        <v>0</v>
      </c>
      <c r="AF1060" s="99">
        <f>SUMIFS(通讯通路门店!$BI:$BI,通讯通路门店!$S:$S,$G1060)</f>
        <v>0</v>
      </c>
      <c r="AG1060" s="99">
        <f>SUMIFS(通讯通路门店!$BH:$BH,通讯通路门店!$S:$S,$G1060)</f>
        <v>0</v>
      </c>
      <c r="AH1060" s="99">
        <f t="shared" si="81"/>
        <v>0</v>
      </c>
      <c r="AI1060" s="99">
        <f>SUMIFS(通讯通路门店!$BB:$BB,通讯通路门店!$S:$S,$G1060)</f>
        <v>0</v>
      </c>
      <c r="AJ1060" s="99">
        <f>SUMIFS(通讯通路门店!$BE:$BE,通讯通路门店!$S:$S,$G1060)</f>
        <v>0</v>
      </c>
      <c r="AK1060" s="99">
        <f>SUMIFS(通讯通路门店!$BG:$BG,通讯通路门店!$S:$S,$G1060)</f>
        <v>0</v>
      </c>
      <c r="AL1060" s="99">
        <f>SUMIFS(通讯通路门店!$BC:$BC,通讯通路门店!$S:$S,$G1060)</f>
        <v>0</v>
      </c>
      <c r="AM1060" s="99">
        <f>SUMIFS(通讯通路门店!$BD:$BD,通讯通路门店!$S:$S,$G1060)</f>
        <v>0</v>
      </c>
      <c r="AN1060" s="99">
        <f>SUMIFS(通讯通路门店!$BF:$BF,通讯通路门店!$S:$S,$G1060)</f>
        <v>0</v>
      </c>
      <c r="AO1060" s="99">
        <f t="shared" si="82"/>
        <v>0</v>
      </c>
      <c r="AP1060" s="99">
        <f>SUMIFS(通讯通路门店!$K:$K,通讯通路门店!$S:$S,$G1060)</f>
        <v>0</v>
      </c>
      <c r="AQ1060" s="83"/>
      <c r="AR1060" s="99">
        <f>SUMIFS(通讯通路门店!$T:$T,通讯通路门店!$S:$S,$G1060)</f>
        <v>0</v>
      </c>
      <c r="AS1060" s="99">
        <f>SUMIFS(通讯通路门店!$U:$U,通讯通路门店!$S:$S,$G1060)</f>
        <v>0</v>
      </c>
      <c r="AT1060" s="99">
        <f>SUMIFS(通讯通路门店!$V:$V,通讯通路门店!$S:$S,$G1060)</f>
        <v>0</v>
      </c>
      <c r="AU1060" s="99">
        <f>SUMIFS(通讯通路门店!$W:$W,通讯通路门店!$S:$S,$G1060)</f>
        <v>0</v>
      </c>
      <c r="AV1060" s="99">
        <f>SUMIFS(通讯通路门店!$Z:$Z,通讯通路门店!$S:$S,$G1060)</f>
        <v>0</v>
      </c>
      <c r="AW1060" s="99">
        <f>SUMIFS(通讯通路门店!$AB:$AB,通讯通路门店!$S:$S,$G1060)</f>
        <v>0</v>
      </c>
      <c r="AX1060" s="99">
        <f>SUMIFS(通讯通路门店!$X:$X,通讯通路门店!$S:$S,$G1060)</f>
        <v>0</v>
      </c>
      <c r="AY1060" s="99">
        <f>SUMIFS(通讯通路门店!$Y:$Y,通讯通路门店!$S:$S,$G1060)</f>
        <v>0</v>
      </c>
      <c r="AZ1060" s="99">
        <f>SUMIFS(通讯通路门店!$AA:$AA,通讯通路门店!$S:$S,$G1060)</f>
        <v>0</v>
      </c>
      <c r="BA1060" s="99">
        <f t="shared" si="83"/>
        <v>0</v>
      </c>
      <c r="BB1060" s="99">
        <f t="shared" si="84"/>
        <v>0</v>
      </c>
      <c r="BC1060" s="99">
        <f>SUMIFS(通讯通路门店!$W:$W,通讯通路门店!$S:$S,$G1060,通讯通路门店!$J:$J,"荣耀体验店")+SUMIFS(通讯通路门店!$W:$W,通讯通路门店!$S:$S,$G1060,通讯通路门店!$J:$J,"荣耀授权专卖店")</f>
        <v>0</v>
      </c>
      <c r="BD1060" s="99">
        <f>SUMIFS(通讯通路门店!$Z:$Z,通讯通路门店!$S:$S,$G1060,通讯通路门店!$J:$J,"VIVO体验店")</f>
        <v>0</v>
      </c>
      <c r="BE1060" s="99">
        <f>SUMIFS(通讯通路门店!$AB:$AB,通讯通路门店!$S:$S,$G1060,通讯通路门店!$J:$J,"OPPO体验店")</f>
        <v>0</v>
      </c>
      <c r="BF1060" s="99">
        <f>SUMIFS(通讯通路门店!$X:$X,通讯通路门店!$S:$S,$G1060,通讯通路门店!$J:$J,"华为授权体验店")+SUMIFS(通讯通路门店!$AA:$AA,通讯通路门店!$S:$S,$G1060,通讯通路门店!$J:$J,"华为堡垒店")</f>
        <v>0</v>
      </c>
      <c r="BG1060" s="99">
        <f>SUMIFS(通讯通路门店!$Y:$Y,通讯通路门店!$S:$S,$G1060,通讯通路门店!$J:$J,"小米体验店")</f>
        <v>0</v>
      </c>
      <c r="BH1060" s="99">
        <f>SUMIFS(通讯通路门店!$AA:$AA,通讯通路门店!$S:$S,$G1060,通讯通路门店!$J:$J,"苹果体验店")</f>
        <v>0</v>
      </c>
      <c r="BI1060" s="99">
        <f>SUMIFS(通讯通路门店!$K:$K,通讯通路门店!$S:$S,$G1060,通讯通路门店!$J:$J,"其他品牌专卖店")</f>
        <v>0</v>
      </c>
      <c r="BJ1060" s="99">
        <f>SUMIFS(通讯通路门店!$AC:$AC,通讯通路门店!$S:$S,$G1060)</f>
        <v>0</v>
      </c>
      <c r="BK1060" s="99">
        <f>SUMIFS(通讯通路门店!$AD:$AD,通讯通路门店!$S:$S,$G1060)</f>
        <v>0</v>
      </c>
      <c r="BL1060" s="99">
        <f>SUMIFS(通讯通路门店!$AE:$AE,通讯通路门店!$S:$S,$G1060)</f>
        <v>0</v>
      </c>
      <c r="BM1060" s="99">
        <f>SUMIFS(通讯通路门店!$AF:$AF,通讯通路门店!$S:$S,$G1060)</f>
        <v>0</v>
      </c>
      <c r="BN1060" s="99">
        <f>SUMIFS(通讯通路门店!$AG:$AG,通讯通路门店!$S:$S,$G1060)</f>
        <v>0</v>
      </c>
      <c r="BO1060" s="99">
        <f>SUMIFS(通讯通路门店!$AH:$AH,通讯通路门店!$S:$S,$G1060)</f>
        <v>0</v>
      </c>
      <c r="BP1060" s="99">
        <f>SUMIFS(通讯通路门店!$AI:$AI,通讯通路门店!$S:$S,$G1060)</f>
        <v>0</v>
      </c>
      <c r="BQ1060" s="83"/>
    </row>
    <row r="1061" spans="1:69">
      <c r="A1061" s="99" t="str">
        <f>IFERROR(_xlfn.XLOOKUP($G1061,通讯通路门店!$S$4:$S$993933,通讯通路门店!$A$4:$A$993933,0,0),"")</f>
        <v>海南省</v>
      </c>
      <c r="B1061" s="99" t="str">
        <f>IFERROR(_xlfn.XLOOKUP($G1061,通讯通路门店!$S$4:$S$993933,通讯通路门店!$B$4:$B$993933,0,0),"")</f>
        <v>昌江黎族自治县</v>
      </c>
      <c r="C1061" s="99" t="str">
        <f>IFERROR(_xlfn.XLOOKUP($G1061,通讯通路门店!$S$4:$S$993933,通讯通路门店!$C$4:$C$993933,0,0),"")</f>
        <v>昌江黎族自治县</v>
      </c>
      <c r="D1061" s="99" t="str">
        <f>IFERROR(_xlfn.XLOOKUP($G1061,通讯通路门店!$S$4:$S$993933,通讯通路门店!$D$4:$D$993933,0,0),"")</f>
        <v>叉河镇</v>
      </c>
      <c r="E1061" s="83"/>
      <c r="F1061" s="83"/>
      <c r="G1061" s="101"/>
      <c r="H1061" s="102">
        <f>IFERROR(_xlfn.XLOOKUP($G1061,通讯通路门店!$S$4:$S$993933,通讯通路门店!$R$4:$R$993933,0,0),"")</f>
        <v>0</v>
      </c>
      <c r="I1061" s="83"/>
      <c r="J1061" s="83"/>
      <c r="K1061" s="83"/>
      <c r="L1061" s="83"/>
      <c r="M1061" s="83"/>
      <c r="N1061" s="83"/>
      <c r="O1061" s="83"/>
      <c r="P1061" s="83"/>
      <c r="Q1061" s="83"/>
      <c r="R1061" s="83"/>
      <c r="S1061" s="83"/>
      <c r="T1061" s="83"/>
      <c r="U1061" s="99">
        <f>COUNTIF(通讯通路门店!$S:$S,$G1061)</f>
        <v>0</v>
      </c>
      <c r="V1061" s="99">
        <f>COUNTIFS(通讯通路门店!$S:$S,$G1061,通讯通路门店!$J:$J,"综合卖场")</f>
        <v>0</v>
      </c>
      <c r="W1061" s="99">
        <f>SUMIFS(通讯通路门店!$AJ:$AJ,通讯通路门店!$S:$S,通讯客户沙盘!$G1061)</f>
        <v>0</v>
      </c>
      <c r="X1061" s="99">
        <f t="shared" si="80"/>
        <v>0</v>
      </c>
      <c r="Y1061" s="99">
        <f>COUNTIFS(通讯通路门店!$S:$S,$G1061,通讯通路门店!$J:$J,"荣耀体验店")+COUNTIFS(通讯通路门店!$S:$S,$G1061,通讯通路门店!$J:$J,"荣耀授权专卖店")</f>
        <v>0</v>
      </c>
      <c r="Z1061" s="99">
        <f>COUNTIFS(通讯通路门店!$S:$S,$G1061,通讯通路门店!$J:$J,"VIVO体验店")</f>
        <v>0</v>
      </c>
      <c r="AA1061" s="99">
        <f>COUNTIFS(通讯通路门店!$S:$S,$G1061,通讯通路门店!$J:$J,"OPPO体验店")</f>
        <v>0</v>
      </c>
      <c r="AB1061" s="99">
        <f>COUNTIFS(通讯通路门店!$S:$S,$G1061,通讯通路门店!$J:$J,"华为授权体验店")+COUNTIFS(通讯通路门店!$S:$S,$G1061,通讯通路门店!$J:$J,"华为堡垒店")</f>
        <v>0</v>
      </c>
      <c r="AC1061" s="99">
        <f>COUNTIFS(通讯通路门店!$S:$S,$G1061,通讯通路门店!$J:$J,"小米体验店")</f>
        <v>0</v>
      </c>
      <c r="AD1061" s="99">
        <f>COUNTIFS(通讯通路门店!$S:$S,$G1061,通讯通路门店!$J:$J,"苹果体验店")</f>
        <v>0</v>
      </c>
      <c r="AE1061" s="99">
        <f>COUNTIFS(通讯通路门店!$S:$S,$G1061,通讯通路门店!$J:$J,"其他品牌专卖店")</f>
        <v>0</v>
      </c>
      <c r="AF1061" s="99">
        <f>SUMIFS(通讯通路门店!$BI:$BI,通讯通路门店!$S:$S,$G1061)</f>
        <v>0</v>
      </c>
      <c r="AG1061" s="99">
        <f>SUMIFS(通讯通路门店!$BH:$BH,通讯通路门店!$S:$S,$G1061)</f>
        <v>0</v>
      </c>
      <c r="AH1061" s="99">
        <f t="shared" si="81"/>
        <v>0</v>
      </c>
      <c r="AI1061" s="99">
        <f>SUMIFS(通讯通路门店!$BB:$BB,通讯通路门店!$S:$S,$G1061)</f>
        <v>0</v>
      </c>
      <c r="AJ1061" s="99">
        <f>SUMIFS(通讯通路门店!$BE:$BE,通讯通路门店!$S:$S,$G1061)</f>
        <v>0</v>
      </c>
      <c r="AK1061" s="99">
        <f>SUMIFS(通讯通路门店!$BG:$BG,通讯通路门店!$S:$S,$G1061)</f>
        <v>0</v>
      </c>
      <c r="AL1061" s="99">
        <f>SUMIFS(通讯通路门店!$BC:$BC,通讯通路门店!$S:$S,$G1061)</f>
        <v>0</v>
      </c>
      <c r="AM1061" s="99">
        <f>SUMIFS(通讯通路门店!$BD:$BD,通讯通路门店!$S:$S,$G1061)</f>
        <v>0</v>
      </c>
      <c r="AN1061" s="99">
        <f>SUMIFS(通讯通路门店!$BF:$BF,通讯通路门店!$S:$S,$G1061)</f>
        <v>0</v>
      </c>
      <c r="AO1061" s="99">
        <f t="shared" si="82"/>
        <v>0</v>
      </c>
      <c r="AP1061" s="99">
        <f>SUMIFS(通讯通路门店!$K:$K,通讯通路门店!$S:$S,$G1061)</f>
        <v>0</v>
      </c>
      <c r="AQ1061" s="83"/>
      <c r="AR1061" s="99">
        <f>SUMIFS(通讯通路门店!$T:$T,通讯通路门店!$S:$S,$G1061)</f>
        <v>0</v>
      </c>
      <c r="AS1061" s="99">
        <f>SUMIFS(通讯通路门店!$U:$U,通讯通路门店!$S:$S,$G1061)</f>
        <v>0</v>
      </c>
      <c r="AT1061" s="99">
        <f>SUMIFS(通讯通路门店!$V:$V,通讯通路门店!$S:$S,$G1061)</f>
        <v>0</v>
      </c>
      <c r="AU1061" s="99">
        <f>SUMIFS(通讯通路门店!$W:$W,通讯通路门店!$S:$S,$G1061)</f>
        <v>0</v>
      </c>
      <c r="AV1061" s="99">
        <f>SUMIFS(通讯通路门店!$Z:$Z,通讯通路门店!$S:$S,$G1061)</f>
        <v>0</v>
      </c>
      <c r="AW1061" s="99">
        <f>SUMIFS(通讯通路门店!$AB:$AB,通讯通路门店!$S:$S,$G1061)</f>
        <v>0</v>
      </c>
      <c r="AX1061" s="99">
        <f>SUMIFS(通讯通路门店!$X:$X,通讯通路门店!$S:$S,$G1061)</f>
        <v>0</v>
      </c>
      <c r="AY1061" s="99">
        <f>SUMIFS(通讯通路门店!$Y:$Y,通讯通路门店!$S:$S,$G1061)</f>
        <v>0</v>
      </c>
      <c r="AZ1061" s="99">
        <f>SUMIFS(通讯通路门店!$AA:$AA,通讯通路门店!$S:$S,$G1061)</f>
        <v>0</v>
      </c>
      <c r="BA1061" s="99">
        <f t="shared" si="83"/>
        <v>0</v>
      </c>
      <c r="BB1061" s="99">
        <f t="shared" si="84"/>
        <v>0</v>
      </c>
      <c r="BC1061" s="99">
        <f>SUMIFS(通讯通路门店!$W:$W,通讯通路门店!$S:$S,$G1061,通讯通路门店!$J:$J,"荣耀体验店")+SUMIFS(通讯通路门店!$W:$W,通讯通路门店!$S:$S,$G1061,通讯通路门店!$J:$J,"荣耀授权专卖店")</f>
        <v>0</v>
      </c>
      <c r="BD1061" s="99">
        <f>SUMIFS(通讯通路门店!$Z:$Z,通讯通路门店!$S:$S,$G1061,通讯通路门店!$J:$J,"VIVO体验店")</f>
        <v>0</v>
      </c>
      <c r="BE1061" s="99">
        <f>SUMIFS(通讯通路门店!$AB:$AB,通讯通路门店!$S:$S,$G1061,通讯通路门店!$J:$J,"OPPO体验店")</f>
        <v>0</v>
      </c>
      <c r="BF1061" s="99">
        <f>SUMIFS(通讯通路门店!$X:$X,通讯通路门店!$S:$S,$G1061,通讯通路门店!$J:$J,"华为授权体验店")+SUMIFS(通讯通路门店!$AA:$AA,通讯通路门店!$S:$S,$G1061,通讯通路门店!$J:$J,"华为堡垒店")</f>
        <v>0</v>
      </c>
      <c r="BG1061" s="99">
        <f>SUMIFS(通讯通路门店!$Y:$Y,通讯通路门店!$S:$S,$G1061,通讯通路门店!$J:$J,"小米体验店")</f>
        <v>0</v>
      </c>
      <c r="BH1061" s="99">
        <f>SUMIFS(通讯通路门店!$AA:$AA,通讯通路门店!$S:$S,$G1061,通讯通路门店!$J:$J,"苹果体验店")</f>
        <v>0</v>
      </c>
      <c r="BI1061" s="99">
        <f>SUMIFS(通讯通路门店!$K:$K,通讯通路门店!$S:$S,$G1061,通讯通路门店!$J:$J,"其他品牌专卖店")</f>
        <v>0</v>
      </c>
      <c r="BJ1061" s="99">
        <f>SUMIFS(通讯通路门店!$AC:$AC,通讯通路门店!$S:$S,$G1061)</f>
        <v>0</v>
      </c>
      <c r="BK1061" s="99">
        <f>SUMIFS(通讯通路门店!$AD:$AD,通讯通路门店!$S:$S,$G1061)</f>
        <v>0</v>
      </c>
      <c r="BL1061" s="99">
        <f>SUMIFS(通讯通路门店!$AE:$AE,通讯通路门店!$S:$S,$G1061)</f>
        <v>0</v>
      </c>
      <c r="BM1061" s="99">
        <f>SUMIFS(通讯通路门店!$AF:$AF,通讯通路门店!$S:$S,$G1061)</f>
        <v>0</v>
      </c>
      <c r="BN1061" s="99">
        <f>SUMIFS(通讯通路门店!$AG:$AG,通讯通路门店!$S:$S,$G1061)</f>
        <v>0</v>
      </c>
      <c r="BO1061" s="99">
        <f>SUMIFS(通讯通路门店!$AH:$AH,通讯通路门店!$S:$S,$G1061)</f>
        <v>0</v>
      </c>
      <c r="BP1061" s="99">
        <f>SUMIFS(通讯通路门店!$AI:$AI,通讯通路门店!$S:$S,$G1061)</f>
        <v>0</v>
      </c>
      <c r="BQ1061" s="83"/>
    </row>
    <row r="1062" spans="1:69">
      <c r="A1062" s="99" t="str">
        <f>IFERROR(_xlfn.XLOOKUP($G1062,通讯通路门店!$S$4:$S$993933,通讯通路门店!$A$4:$A$993933,0,0),"")</f>
        <v>海南省</v>
      </c>
      <c r="B1062" s="99" t="str">
        <f>IFERROR(_xlfn.XLOOKUP($G1062,通讯通路门店!$S$4:$S$993933,通讯通路门店!$B$4:$B$993933,0,0),"")</f>
        <v>昌江黎族自治县</v>
      </c>
      <c r="C1062" s="99" t="str">
        <f>IFERROR(_xlfn.XLOOKUP($G1062,通讯通路门店!$S$4:$S$993933,通讯通路门店!$C$4:$C$993933,0,0),"")</f>
        <v>昌江黎族自治县</v>
      </c>
      <c r="D1062" s="99" t="str">
        <f>IFERROR(_xlfn.XLOOKUP($G1062,通讯通路门店!$S$4:$S$993933,通讯通路门店!$D$4:$D$993933,0,0),"")</f>
        <v>叉河镇</v>
      </c>
      <c r="E1062" s="83"/>
      <c r="F1062" s="83"/>
      <c r="G1062" s="101"/>
      <c r="H1062" s="102">
        <f>IFERROR(_xlfn.XLOOKUP($G1062,通讯通路门店!$S$4:$S$993933,通讯通路门店!$R$4:$R$993933,0,0),"")</f>
        <v>0</v>
      </c>
      <c r="I1062" s="83"/>
      <c r="J1062" s="83"/>
      <c r="K1062" s="83"/>
      <c r="L1062" s="83"/>
      <c r="M1062" s="83"/>
      <c r="N1062" s="83"/>
      <c r="O1062" s="83"/>
      <c r="P1062" s="83"/>
      <c r="Q1062" s="83"/>
      <c r="R1062" s="83"/>
      <c r="S1062" s="83"/>
      <c r="T1062" s="83"/>
      <c r="U1062" s="99">
        <f>COUNTIF(通讯通路门店!$S:$S,$G1062)</f>
        <v>0</v>
      </c>
      <c r="V1062" s="99">
        <f>COUNTIFS(通讯通路门店!$S:$S,$G1062,通讯通路门店!$J:$J,"综合卖场")</f>
        <v>0</v>
      </c>
      <c r="W1062" s="99">
        <f>SUMIFS(通讯通路门店!$AJ:$AJ,通讯通路门店!$S:$S,通讯客户沙盘!$G1062)</f>
        <v>0</v>
      </c>
      <c r="X1062" s="99">
        <f t="shared" si="80"/>
        <v>0</v>
      </c>
      <c r="Y1062" s="99">
        <f>COUNTIFS(通讯通路门店!$S:$S,$G1062,通讯通路门店!$J:$J,"荣耀体验店")+COUNTIFS(通讯通路门店!$S:$S,$G1062,通讯通路门店!$J:$J,"荣耀授权专卖店")</f>
        <v>0</v>
      </c>
      <c r="Z1062" s="99">
        <f>COUNTIFS(通讯通路门店!$S:$S,$G1062,通讯通路门店!$J:$J,"VIVO体验店")</f>
        <v>0</v>
      </c>
      <c r="AA1062" s="99">
        <f>COUNTIFS(通讯通路门店!$S:$S,$G1062,通讯通路门店!$J:$J,"OPPO体验店")</f>
        <v>0</v>
      </c>
      <c r="AB1062" s="99">
        <f>COUNTIFS(通讯通路门店!$S:$S,$G1062,通讯通路门店!$J:$J,"华为授权体验店")+COUNTIFS(通讯通路门店!$S:$S,$G1062,通讯通路门店!$J:$J,"华为堡垒店")</f>
        <v>0</v>
      </c>
      <c r="AC1062" s="99">
        <f>COUNTIFS(通讯通路门店!$S:$S,$G1062,通讯通路门店!$J:$J,"小米体验店")</f>
        <v>0</v>
      </c>
      <c r="AD1062" s="99">
        <f>COUNTIFS(通讯通路门店!$S:$S,$G1062,通讯通路门店!$J:$J,"苹果体验店")</f>
        <v>0</v>
      </c>
      <c r="AE1062" s="99">
        <f>COUNTIFS(通讯通路门店!$S:$S,$G1062,通讯通路门店!$J:$J,"其他品牌专卖店")</f>
        <v>0</v>
      </c>
      <c r="AF1062" s="99">
        <f>SUMIFS(通讯通路门店!$BI:$BI,通讯通路门店!$S:$S,$G1062)</f>
        <v>0</v>
      </c>
      <c r="AG1062" s="99">
        <f>SUMIFS(通讯通路门店!$BH:$BH,通讯通路门店!$S:$S,$G1062)</f>
        <v>0</v>
      </c>
      <c r="AH1062" s="99">
        <f t="shared" si="81"/>
        <v>0</v>
      </c>
      <c r="AI1062" s="99">
        <f>SUMIFS(通讯通路门店!$BB:$BB,通讯通路门店!$S:$S,$G1062)</f>
        <v>0</v>
      </c>
      <c r="AJ1062" s="99">
        <f>SUMIFS(通讯通路门店!$BE:$BE,通讯通路门店!$S:$S,$G1062)</f>
        <v>0</v>
      </c>
      <c r="AK1062" s="99">
        <f>SUMIFS(通讯通路门店!$BG:$BG,通讯通路门店!$S:$S,$G1062)</f>
        <v>0</v>
      </c>
      <c r="AL1062" s="99">
        <f>SUMIFS(通讯通路门店!$BC:$BC,通讯通路门店!$S:$S,$G1062)</f>
        <v>0</v>
      </c>
      <c r="AM1062" s="99">
        <f>SUMIFS(通讯通路门店!$BD:$BD,通讯通路门店!$S:$S,$G1062)</f>
        <v>0</v>
      </c>
      <c r="AN1062" s="99">
        <f>SUMIFS(通讯通路门店!$BF:$BF,通讯通路门店!$S:$S,$G1062)</f>
        <v>0</v>
      </c>
      <c r="AO1062" s="99">
        <f t="shared" si="82"/>
        <v>0</v>
      </c>
      <c r="AP1062" s="99">
        <f>SUMIFS(通讯通路门店!$K:$K,通讯通路门店!$S:$S,$G1062)</f>
        <v>0</v>
      </c>
      <c r="AQ1062" s="83"/>
      <c r="AR1062" s="99">
        <f>SUMIFS(通讯通路门店!$T:$T,通讯通路门店!$S:$S,$G1062)</f>
        <v>0</v>
      </c>
      <c r="AS1062" s="99">
        <f>SUMIFS(通讯通路门店!$U:$U,通讯通路门店!$S:$S,$G1062)</f>
        <v>0</v>
      </c>
      <c r="AT1062" s="99">
        <f>SUMIFS(通讯通路门店!$V:$V,通讯通路门店!$S:$S,$G1062)</f>
        <v>0</v>
      </c>
      <c r="AU1062" s="99">
        <f>SUMIFS(通讯通路门店!$W:$W,通讯通路门店!$S:$S,$G1062)</f>
        <v>0</v>
      </c>
      <c r="AV1062" s="99">
        <f>SUMIFS(通讯通路门店!$Z:$Z,通讯通路门店!$S:$S,$G1062)</f>
        <v>0</v>
      </c>
      <c r="AW1062" s="99">
        <f>SUMIFS(通讯通路门店!$AB:$AB,通讯通路门店!$S:$S,$G1062)</f>
        <v>0</v>
      </c>
      <c r="AX1062" s="99">
        <f>SUMIFS(通讯通路门店!$X:$X,通讯通路门店!$S:$S,$G1062)</f>
        <v>0</v>
      </c>
      <c r="AY1062" s="99">
        <f>SUMIFS(通讯通路门店!$Y:$Y,通讯通路门店!$S:$S,$G1062)</f>
        <v>0</v>
      </c>
      <c r="AZ1062" s="99">
        <f>SUMIFS(通讯通路门店!$AA:$AA,通讯通路门店!$S:$S,$G1062)</f>
        <v>0</v>
      </c>
      <c r="BA1062" s="99">
        <f t="shared" si="83"/>
        <v>0</v>
      </c>
      <c r="BB1062" s="99">
        <f t="shared" si="84"/>
        <v>0</v>
      </c>
      <c r="BC1062" s="99">
        <f>SUMIFS(通讯通路门店!$W:$W,通讯通路门店!$S:$S,$G1062,通讯通路门店!$J:$J,"荣耀体验店")+SUMIFS(通讯通路门店!$W:$W,通讯通路门店!$S:$S,$G1062,通讯通路门店!$J:$J,"荣耀授权专卖店")</f>
        <v>0</v>
      </c>
      <c r="BD1062" s="99">
        <f>SUMIFS(通讯通路门店!$Z:$Z,通讯通路门店!$S:$S,$G1062,通讯通路门店!$J:$J,"VIVO体验店")</f>
        <v>0</v>
      </c>
      <c r="BE1062" s="99">
        <f>SUMIFS(通讯通路门店!$AB:$AB,通讯通路门店!$S:$S,$G1062,通讯通路门店!$J:$J,"OPPO体验店")</f>
        <v>0</v>
      </c>
      <c r="BF1062" s="99">
        <f>SUMIFS(通讯通路门店!$X:$X,通讯通路门店!$S:$S,$G1062,通讯通路门店!$J:$J,"华为授权体验店")+SUMIFS(通讯通路门店!$AA:$AA,通讯通路门店!$S:$S,$G1062,通讯通路门店!$J:$J,"华为堡垒店")</f>
        <v>0</v>
      </c>
      <c r="BG1062" s="99">
        <f>SUMIFS(通讯通路门店!$Y:$Y,通讯通路门店!$S:$S,$G1062,通讯通路门店!$J:$J,"小米体验店")</f>
        <v>0</v>
      </c>
      <c r="BH1062" s="99">
        <f>SUMIFS(通讯通路门店!$AA:$AA,通讯通路门店!$S:$S,$G1062,通讯通路门店!$J:$J,"苹果体验店")</f>
        <v>0</v>
      </c>
      <c r="BI1062" s="99">
        <f>SUMIFS(通讯通路门店!$K:$K,通讯通路门店!$S:$S,$G1062,通讯通路门店!$J:$J,"其他品牌专卖店")</f>
        <v>0</v>
      </c>
      <c r="BJ1062" s="99">
        <f>SUMIFS(通讯通路门店!$AC:$AC,通讯通路门店!$S:$S,$G1062)</f>
        <v>0</v>
      </c>
      <c r="BK1062" s="99">
        <f>SUMIFS(通讯通路门店!$AD:$AD,通讯通路门店!$S:$S,$G1062)</f>
        <v>0</v>
      </c>
      <c r="BL1062" s="99">
        <f>SUMIFS(通讯通路门店!$AE:$AE,通讯通路门店!$S:$S,$G1062)</f>
        <v>0</v>
      </c>
      <c r="BM1062" s="99">
        <f>SUMIFS(通讯通路门店!$AF:$AF,通讯通路门店!$S:$S,$G1062)</f>
        <v>0</v>
      </c>
      <c r="BN1062" s="99">
        <f>SUMIFS(通讯通路门店!$AG:$AG,通讯通路门店!$S:$S,$G1062)</f>
        <v>0</v>
      </c>
      <c r="BO1062" s="99">
        <f>SUMIFS(通讯通路门店!$AH:$AH,通讯通路门店!$S:$S,$G1062)</f>
        <v>0</v>
      </c>
      <c r="BP1062" s="99">
        <f>SUMIFS(通讯通路门店!$AI:$AI,通讯通路门店!$S:$S,$G1062)</f>
        <v>0</v>
      </c>
      <c r="BQ1062" s="83"/>
    </row>
    <row r="1063" spans="1:69">
      <c r="A1063" s="99" t="str">
        <f>IFERROR(_xlfn.XLOOKUP($G1063,通讯通路门店!$S$4:$S$993933,通讯通路门店!$A$4:$A$993933,0,0),"")</f>
        <v>海南省</v>
      </c>
      <c r="B1063" s="99" t="str">
        <f>IFERROR(_xlfn.XLOOKUP($G1063,通讯通路门店!$S$4:$S$993933,通讯通路门店!$B$4:$B$993933,0,0),"")</f>
        <v>昌江黎族自治县</v>
      </c>
      <c r="C1063" s="99" t="str">
        <f>IFERROR(_xlfn.XLOOKUP($G1063,通讯通路门店!$S$4:$S$993933,通讯通路门店!$C$4:$C$993933,0,0),"")</f>
        <v>昌江黎族自治县</v>
      </c>
      <c r="D1063" s="99" t="str">
        <f>IFERROR(_xlfn.XLOOKUP($G1063,通讯通路门店!$S$4:$S$993933,通讯通路门店!$D$4:$D$993933,0,0),"")</f>
        <v>叉河镇</v>
      </c>
      <c r="E1063" s="83"/>
      <c r="F1063" s="83"/>
      <c r="G1063" s="101"/>
      <c r="H1063" s="102">
        <f>IFERROR(_xlfn.XLOOKUP($G1063,通讯通路门店!$S$4:$S$993933,通讯通路门店!$R$4:$R$993933,0,0),"")</f>
        <v>0</v>
      </c>
      <c r="I1063" s="83"/>
      <c r="J1063" s="83"/>
      <c r="K1063" s="83"/>
      <c r="L1063" s="83"/>
      <c r="M1063" s="83"/>
      <c r="N1063" s="83"/>
      <c r="O1063" s="83"/>
      <c r="P1063" s="83"/>
      <c r="Q1063" s="83"/>
      <c r="R1063" s="83"/>
      <c r="S1063" s="83"/>
      <c r="T1063" s="83"/>
      <c r="U1063" s="99">
        <f>COUNTIF(通讯通路门店!$S:$S,$G1063)</f>
        <v>0</v>
      </c>
      <c r="V1063" s="99">
        <f>COUNTIFS(通讯通路门店!$S:$S,$G1063,通讯通路门店!$J:$J,"综合卖场")</f>
        <v>0</v>
      </c>
      <c r="W1063" s="99">
        <f>SUMIFS(通讯通路门店!$AJ:$AJ,通讯通路门店!$S:$S,通讯客户沙盘!$G1063)</f>
        <v>0</v>
      </c>
      <c r="X1063" s="99">
        <f t="shared" si="80"/>
        <v>0</v>
      </c>
      <c r="Y1063" s="99">
        <f>COUNTIFS(通讯通路门店!$S:$S,$G1063,通讯通路门店!$J:$J,"荣耀体验店")+COUNTIFS(通讯通路门店!$S:$S,$G1063,通讯通路门店!$J:$J,"荣耀授权专卖店")</f>
        <v>0</v>
      </c>
      <c r="Z1063" s="99">
        <f>COUNTIFS(通讯通路门店!$S:$S,$G1063,通讯通路门店!$J:$J,"VIVO体验店")</f>
        <v>0</v>
      </c>
      <c r="AA1063" s="99">
        <f>COUNTIFS(通讯通路门店!$S:$S,$G1063,通讯通路门店!$J:$J,"OPPO体验店")</f>
        <v>0</v>
      </c>
      <c r="AB1063" s="99">
        <f>COUNTIFS(通讯通路门店!$S:$S,$G1063,通讯通路门店!$J:$J,"华为授权体验店")+COUNTIFS(通讯通路门店!$S:$S,$G1063,通讯通路门店!$J:$J,"华为堡垒店")</f>
        <v>0</v>
      </c>
      <c r="AC1063" s="99">
        <f>COUNTIFS(通讯通路门店!$S:$S,$G1063,通讯通路门店!$J:$J,"小米体验店")</f>
        <v>0</v>
      </c>
      <c r="AD1063" s="99">
        <f>COUNTIFS(通讯通路门店!$S:$S,$G1063,通讯通路门店!$J:$J,"苹果体验店")</f>
        <v>0</v>
      </c>
      <c r="AE1063" s="99">
        <f>COUNTIFS(通讯通路门店!$S:$S,$G1063,通讯通路门店!$J:$J,"其他品牌专卖店")</f>
        <v>0</v>
      </c>
      <c r="AF1063" s="99">
        <f>SUMIFS(通讯通路门店!$BI:$BI,通讯通路门店!$S:$S,$G1063)</f>
        <v>0</v>
      </c>
      <c r="AG1063" s="99">
        <f>SUMIFS(通讯通路门店!$BH:$BH,通讯通路门店!$S:$S,$G1063)</f>
        <v>0</v>
      </c>
      <c r="AH1063" s="99">
        <f t="shared" si="81"/>
        <v>0</v>
      </c>
      <c r="AI1063" s="99">
        <f>SUMIFS(通讯通路门店!$BB:$BB,通讯通路门店!$S:$S,$G1063)</f>
        <v>0</v>
      </c>
      <c r="AJ1063" s="99">
        <f>SUMIFS(通讯通路门店!$BE:$BE,通讯通路门店!$S:$S,$G1063)</f>
        <v>0</v>
      </c>
      <c r="AK1063" s="99">
        <f>SUMIFS(通讯通路门店!$BG:$BG,通讯通路门店!$S:$S,$G1063)</f>
        <v>0</v>
      </c>
      <c r="AL1063" s="99">
        <f>SUMIFS(通讯通路门店!$BC:$BC,通讯通路门店!$S:$S,$G1063)</f>
        <v>0</v>
      </c>
      <c r="AM1063" s="99">
        <f>SUMIFS(通讯通路门店!$BD:$BD,通讯通路门店!$S:$S,$G1063)</f>
        <v>0</v>
      </c>
      <c r="AN1063" s="99">
        <f>SUMIFS(通讯通路门店!$BF:$BF,通讯通路门店!$S:$S,$G1063)</f>
        <v>0</v>
      </c>
      <c r="AO1063" s="99">
        <f t="shared" si="82"/>
        <v>0</v>
      </c>
      <c r="AP1063" s="99">
        <f>SUMIFS(通讯通路门店!$K:$K,通讯通路门店!$S:$S,$G1063)</f>
        <v>0</v>
      </c>
      <c r="AQ1063" s="83"/>
      <c r="AR1063" s="99">
        <f>SUMIFS(通讯通路门店!$T:$T,通讯通路门店!$S:$S,$G1063)</f>
        <v>0</v>
      </c>
      <c r="AS1063" s="99">
        <f>SUMIFS(通讯通路门店!$U:$U,通讯通路门店!$S:$S,$G1063)</f>
        <v>0</v>
      </c>
      <c r="AT1063" s="99">
        <f>SUMIFS(通讯通路门店!$V:$V,通讯通路门店!$S:$S,$G1063)</f>
        <v>0</v>
      </c>
      <c r="AU1063" s="99">
        <f>SUMIFS(通讯通路门店!$W:$W,通讯通路门店!$S:$S,$G1063)</f>
        <v>0</v>
      </c>
      <c r="AV1063" s="99">
        <f>SUMIFS(通讯通路门店!$Z:$Z,通讯通路门店!$S:$S,$G1063)</f>
        <v>0</v>
      </c>
      <c r="AW1063" s="99">
        <f>SUMIFS(通讯通路门店!$AB:$AB,通讯通路门店!$S:$S,$G1063)</f>
        <v>0</v>
      </c>
      <c r="AX1063" s="99">
        <f>SUMIFS(通讯通路门店!$X:$X,通讯通路门店!$S:$S,$G1063)</f>
        <v>0</v>
      </c>
      <c r="AY1063" s="99">
        <f>SUMIFS(通讯通路门店!$Y:$Y,通讯通路门店!$S:$S,$G1063)</f>
        <v>0</v>
      </c>
      <c r="AZ1063" s="99">
        <f>SUMIFS(通讯通路门店!$AA:$AA,通讯通路门店!$S:$S,$G1063)</f>
        <v>0</v>
      </c>
      <c r="BA1063" s="99">
        <f t="shared" si="83"/>
        <v>0</v>
      </c>
      <c r="BB1063" s="99">
        <f t="shared" si="84"/>
        <v>0</v>
      </c>
      <c r="BC1063" s="99">
        <f>SUMIFS(通讯通路门店!$W:$W,通讯通路门店!$S:$S,$G1063,通讯通路门店!$J:$J,"荣耀体验店")+SUMIFS(通讯通路门店!$W:$W,通讯通路门店!$S:$S,$G1063,通讯通路门店!$J:$J,"荣耀授权专卖店")</f>
        <v>0</v>
      </c>
      <c r="BD1063" s="99">
        <f>SUMIFS(通讯通路门店!$Z:$Z,通讯通路门店!$S:$S,$G1063,通讯通路门店!$J:$J,"VIVO体验店")</f>
        <v>0</v>
      </c>
      <c r="BE1063" s="99">
        <f>SUMIFS(通讯通路门店!$AB:$AB,通讯通路门店!$S:$S,$G1063,通讯通路门店!$J:$J,"OPPO体验店")</f>
        <v>0</v>
      </c>
      <c r="BF1063" s="99">
        <f>SUMIFS(通讯通路门店!$X:$X,通讯通路门店!$S:$S,$G1063,通讯通路门店!$J:$J,"华为授权体验店")+SUMIFS(通讯通路门店!$AA:$AA,通讯通路门店!$S:$S,$G1063,通讯通路门店!$J:$J,"华为堡垒店")</f>
        <v>0</v>
      </c>
      <c r="BG1063" s="99">
        <f>SUMIFS(通讯通路门店!$Y:$Y,通讯通路门店!$S:$S,$G1063,通讯通路门店!$J:$J,"小米体验店")</f>
        <v>0</v>
      </c>
      <c r="BH1063" s="99">
        <f>SUMIFS(通讯通路门店!$AA:$AA,通讯通路门店!$S:$S,$G1063,通讯通路门店!$J:$J,"苹果体验店")</f>
        <v>0</v>
      </c>
      <c r="BI1063" s="99">
        <f>SUMIFS(通讯通路门店!$K:$K,通讯通路门店!$S:$S,$G1063,通讯通路门店!$J:$J,"其他品牌专卖店")</f>
        <v>0</v>
      </c>
      <c r="BJ1063" s="99">
        <f>SUMIFS(通讯通路门店!$AC:$AC,通讯通路门店!$S:$S,$G1063)</f>
        <v>0</v>
      </c>
      <c r="BK1063" s="99">
        <f>SUMIFS(通讯通路门店!$AD:$AD,通讯通路门店!$S:$S,$G1063)</f>
        <v>0</v>
      </c>
      <c r="BL1063" s="99">
        <f>SUMIFS(通讯通路门店!$AE:$AE,通讯通路门店!$S:$S,$G1063)</f>
        <v>0</v>
      </c>
      <c r="BM1063" s="99">
        <f>SUMIFS(通讯通路门店!$AF:$AF,通讯通路门店!$S:$S,$G1063)</f>
        <v>0</v>
      </c>
      <c r="BN1063" s="99">
        <f>SUMIFS(通讯通路门店!$AG:$AG,通讯通路门店!$S:$S,$G1063)</f>
        <v>0</v>
      </c>
      <c r="BO1063" s="99">
        <f>SUMIFS(通讯通路门店!$AH:$AH,通讯通路门店!$S:$S,$G1063)</f>
        <v>0</v>
      </c>
      <c r="BP1063" s="99">
        <f>SUMIFS(通讯通路门店!$AI:$AI,通讯通路门店!$S:$S,$G1063)</f>
        <v>0</v>
      </c>
      <c r="BQ1063" s="83"/>
    </row>
    <row r="1064" spans="1:69">
      <c r="A1064" s="99" t="str">
        <f>IFERROR(_xlfn.XLOOKUP($G1064,通讯通路门店!$S$4:$S$993933,通讯通路门店!$A$4:$A$993933,0,0),"")</f>
        <v>海南省</v>
      </c>
      <c r="B1064" s="99" t="str">
        <f>IFERROR(_xlfn.XLOOKUP($G1064,通讯通路门店!$S$4:$S$993933,通讯通路门店!$B$4:$B$993933,0,0),"")</f>
        <v>昌江黎族自治县</v>
      </c>
      <c r="C1064" s="99" t="str">
        <f>IFERROR(_xlfn.XLOOKUP($G1064,通讯通路门店!$S$4:$S$993933,通讯通路门店!$C$4:$C$993933,0,0),"")</f>
        <v>昌江黎族自治县</v>
      </c>
      <c r="D1064" s="99" t="str">
        <f>IFERROR(_xlfn.XLOOKUP($G1064,通讯通路门店!$S$4:$S$993933,通讯通路门店!$D$4:$D$993933,0,0),"")</f>
        <v>叉河镇</v>
      </c>
      <c r="E1064" s="83"/>
      <c r="F1064" s="83"/>
      <c r="G1064" s="101"/>
      <c r="H1064" s="102">
        <f>IFERROR(_xlfn.XLOOKUP($G1064,通讯通路门店!$S$4:$S$993933,通讯通路门店!$R$4:$R$993933,0,0),"")</f>
        <v>0</v>
      </c>
      <c r="I1064" s="83"/>
      <c r="J1064" s="83"/>
      <c r="K1064" s="83"/>
      <c r="L1064" s="83"/>
      <c r="M1064" s="83"/>
      <c r="N1064" s="83"/>
      <c r="O1064" s="83"/>
      <c r="P1064" s="83"/>
      <c r="Q1064" s="83"/>
      <c r="R1064" s="83"/>
      <c r="S1064" s="83"/>
      <c r="T1064" s="83"/>
      <c r="U1064" s="99">
        <f>COUNTIF(通讯通路门店!$S:$S,$G1064)</f>
        <v>0</v>
      </c>
      <c r="V1064" s="99">
        <f>COUNTIFS(通讯通路门店!$S:$S,$G1064,通讯通路门店!$J:$J,"综合卖场")</f>
        <v>0</v>
      </c>
      <c r="W1064" s="99">
        <f>SUMIFS(通讯通路门店!$AJ:$AJ,通讯通路门店!$S:$S,通讯客户沙盘!$G1064)</f>
        <v>0</v>
      </c>
      <c r="X1064" s="99">
        <f t="shared" si="80"/>
        <v>0</v>
      </c>
      <c r="Y1064" s="99">
        <f>COUNTIFS(通讯通路门店!$S:$S,$G1064,通讯通路门店!$J:$J,"荣耀体验店")+COUNTIFS(通讯通路门店!$S:$S,$G1064,通讯通路门店!$J:$J,"荣耀授权专卖店")</f>
        <v>0</v>
      </c>
      <c r="Z1064" s="99">
        <f>COUNTIFS(通讯通路门店!$S:$S,$G1064,通讯通路门店!$J:$J,"VIVO体验店")</f>
        <v>0</v>
      </c>
      <c r="AA1064" s="99">
        <f>COUNTIFS(通讯通路门店!$S:$S,$G1064,通讯通路门店!$J:$J,"OPPO体验店")</f>
        <v>0</v>
      </c>
      <c r="AB1064" s="99">
        <f>COUNTIFS(通讯通路门店!$S:$S,$G1064,通讯通路门店!$J:$J,"华为授权体验店")+COUNTIFS(通讯通路门店!$S:$S,$G1064,通讯通路门店!$J:$J,"华为堡垒店")</f>
        <v>0</v>
      </c>
      <c r="AC1064" s="99">
        <f>COUNTIFS(通讯通路门店!$S:$S,$G1064,通讯通路门店!$J:$J,"小米体验店")</f>
        <v>0</v>
      </c>
      <c r="AD1064" s="99">
        <f>COUNTIFS(通讯通路门店!$S:$S,$G1064,通讯通路门店!$J:$J,"苹果体验店")</f>
        <v>0</v>
      </c>
      <c r="AE1064" s="99">
        <f>COUNTIFS(通讯通路门店!$S:$S,$G1064,通讯通路门店!$J:$J,"其他品牌专卖店")</f>
        <v>0</v>
      </c>
      <c r="AF1064" s="99">
        <f>SUMIFS(通讯通路门店!$BI:$BI,通讯通路门店!$S:$S,$G1064)</f>
        <v>0</v>
      </c>
      <c r="AG1064" s="99">
        <f>SUMIFS(通讯通路门店!$BH:$BH,通讯通路门店!$S:$S,$G1064)</f>
        <v>0</v>
      </c>
      <c r="AH1064" s="99">
        <f t="shared" si="81"/>
        <v>0</v>
      </c>
      <c r="AI1064" s="99">
        <f>SUMIFS(通讯通路门店!$BB:$BB,通讯通路门店!$S:$S,$G1064)</f>
        <v>0</v>
      </c>
      <c r="AJ1064" s="99">
        <f>SUMIFS(通讯通路门店!$BE:$BE,通讯通路门店!$S:$S,$G1064)</f>
        <v>0</v>
      </c>
      <c r="AK1064" s="99">
        <f>SUMIFS(通讯通路门店!$BG:$BG,通讯通路门店!$S:$S,$G1064)</f>
        <v>0</v>
      </c>
      <c r="AL1064" s="99">
        <f>SUMIFS(通讯通路门店!$BC:$BC,通讯通路门店!$S:$S,$G1064)</f>
        <v>0</v>
      </c>
      <c r="AM1064" s="99">
        <f>SUMIFS(通讯通路门店!$BD:$BD,通讯通路门店!$S:$S,$G1064)</f>
        <v>0</v>
      </c>
      <c r="AN1064" s="99">
        <f>SUMIFS(通讯通路门店!$BF:$BF,通讯通路门店!$S:$S,$G1064)</f>
        <v>0</v>
      </c>
      <c r="AO1064" s="99">
        <f t="shared" si="82"/>
        <v>0</v>
      </c>
      <c r="AP1064" s="99">
        <f>SUMIFS(通讯通路门店!$K:$K,通讯通路门店!$S:$S,$G1064)</f>
        <v>0</v>
      </c>
      <c r="AQ1064" s="83"/>
      <c r="AR1064" s="99">
        <f>SUMIFS(通讯通路门店!$T:$T,通讯通路门店!$S:$S,$G1064)</f>
        <v>0</v>
      </c>
      <c r="AS1064" s="99">
        <f>SUMIFS(通讯通路门店!$U:$U,通讯通路门店!$S:$S,$G1064)</f>
        <v>0</v>
      </c>
      <c r="AT1064" s="99">
        <f>SUMIFS(通讯通路门店!$V:$V,通讯通路门店!$S:$S,$G1064)</f>
        <v>0</v>
      </c>
      <c r="AU1064" s="99">
        <f>SUMIFS(通讯通路门店!$W:$W,通讯通路门店!$S:$S,$G1064)</f>
        <v>0</v>
      </c>
      <c r="AV1064" s="99">
        <f>SUMIFS(通讯通路门店!$Z:$Z,通讯通路门店!$S:$S,$G1064)</f>
        <v>0</v>
      </c>
      <c r="AW1064" s="99">
        <f>SUMIFS(通讯通路门店!$AB:$AB,通讯通路门店!$S:$S,$G1064)</f>
        <v>0</v>
      </c>
      <c r="AX1064" s="99">
        <f>SUMIFS(通讯通路门店!$X:$X,通讯通路门店!$S:$S,$G1064)</f>
        <v>0</v>
      </c>
      <c r="AY1064" s="99">
        <f>SUMIFS(通讯通路门店!$Y:$Y,通讯通路门店!$S:$S,$G1064)</f>
        <v>0</v>
      </c>
      <c r="AZ1064" s="99">
        <f>SUMIFS(通讯通路门店!$AA:$AA,通讯通路门店!$S:$S,$G1064)</f>
        <v>0</v>
      </c>
      <c r="BA1064" s="99">
        <f t="shared" si="83"/>
        <v>0</v>
      </c>
      <c r="BB1064" s="99">
        <f t="shared" si="84"/>
        <v>0</v>
      </c>
      <c r="BC1064" s="99">
        <f>SUMIFS(通讯通路门店!$W:$W,通讯通路门店!$S:$S,$G1064,通讯通路门店!$J:$J,"荣耀体验店")+SUMIFS(通讯通路门店!$W:$W,通讯通路门店!$S:$S,$G1064,通讯通路门店!$J:$J,"荣耀授权专卖店")</f>
        <v>0</v>
      </c>
      <c r="BD1064" s="99">
        <f>SUMIFS(通讯通路门店!$Z:$Z,通讯通路门店!$S:$S,$G1064,通讯通路门店!$J:$J,"VIVO体验店")</f>
        <v>0</v>
      </c>
      <c r="BE1064" s="99">
        <f>SUMIFS(通讯通路门店!$AB:$AB,通讯通路门店!$S:$S,$G1064,通讯通路门店!$J:$J,"OPPO体验店")</f>
        <v>0</v>
      </c>
      <c r="BF1064" s="99">
        <f>SUMIFS(通讯通路门店!$X:$X,通讯通路门店!$S:$S,$G1064,通讯通路门店!$J:$J,"华为授权体验店")+SUMIFS(通讯通路门店!$AA:$AA,通讯通路门店!$S:$S,$G1064,通讯通路门店!$J:$J,"华为堡垒店")</f>
        <v>0</v>
      </c>
      <c r="BG1064" s="99">
        <f>SUMIFS(通讯通路门店!$Y:$Y,通讯通路门店!$S:$S,$G1064,通讯通路门店!$J:$J,"小米体验店")</f>
        <v>0</v>
      </c>
      <c r="BH1064" s="99">
        <f>SUMIFS(通讯通路门店!$AA:$AA,通讯通路门店!$S:$S,$G1064,通讯通路门店!$J:$J,"苹果体验店")</f>
        <v>0</v>
      </c>
      <c r="BI1064" s="99">
        <f>SUMIFS(通讯通路门店!$K:$K,通讯通路门店!$S:$S,$G1064,通讯通路门店!$J:$J,"其他品牌专卖店")</f>
        <v>0</v>
      </c>
      <c r="BJ1064" s="99">
        <f>SUMIFS(通讯通路门店!$AC:$AC,通讯通路门店!$S:$S,$G1064)</f>
        <v>0</v>
      </c>
      <c r="BK1064" s="99">
        <f>SUMIFS(通讯通路门店!$AD:$AD,通讯通路门店!$S:$S,$G1064)</f>
        <v>0</v>
      </c>
      <c r="BL1064" s="99">
        <f>SUMIFS(通讯通路门店!$AE:$AE,通讯通路门店!$S:$S,$G1064)</f>
        <v>0</v>
      </c>
      <c r="BM1064" s="99">
        <f>SUMIFS(通讯通路门店!$AF:$AF,通讯通路门店!$S:$S,$G1064)</f>
        <v>0</v>
      </c>
      <c r="BN1064" s="99">
        <f>SUMIFS(通讯通路门店!$AG:$AG,通讯通路门店!$S:$S,$G1064)</f>
        <v>0</v>
      </c>
      <c r="BO1064" s="99">
        <f>SUMIFS(通讯通路门店!$AH:$AH,通讯通路门店!$S:$S,$G1064)</f>
        <v>0</v>
      </c>
      <c r="BP1064" s="99">
        <f>SUMIFS(通讯通路门店!$AI:$AI,通讯通路门店!$S:$S,$G1064)</f>
        <v>0</v>
      </c>
      <c r="BQ1064" s="83"/>
    </row>
    <row r="1065" spans="1:69">
      <c r="A1065" s="99" t="str">
        <f>IFERROR(_xlfn.XLOOKUP($G1065,通讯通路门店!$S$4:$S$993933,通讯通路门店!$A$4:$A$993933,0,0),"")</f>
        <v>海南省</v>
      </c>
      <c r="B1065" s="99" t="str">
        <f>IFERROR(_xlfn.XLOOKUP($G1065,通讯通路门店!$S$4:$S$993933,通讯通路门店!$B$4:$B$993933,0,0),"")</f>
        <v>昌江黎族自治县</v>
      </c>
      <c r="C1065" s="99" t="str">
        <f>IFERROR(_xlfn.XLOOKUP($G1065,通讯通路门店!$S$4:$S$993933,通讯通路门店!$C$4:$C$993933,0,0),"")</f>
        <v>昌江黎族自治县</v>
      </c>
      <c r="D1065" s="99" t="str">
        <f>IFERROR(_xlfn.XLOOKUP($G1065,通讯通路门店!$S$4:$S$993933,通讯通路门店!$D$4:$D$993933,0,0),"")</f>
        <v>叉河镇</v>
      </c>
      <c r="E1065" s="83"/>
      <c r="F1065" s="83"/>
      <c r="G1065" s="101"/>
      <c r="H1065" s="102">
        <f>IFERROR(_xlfn.XLOOKUP($G1065,通讯通路门店!$S$4:$S$993933,通讯通路门店!$R$4:$R$993933,0,0),"")</f>
        <v>0</v>
      </c>
      <c r="I1065" s="83"/>
      <c r="J1065" s="83"/>
      <c r="K1065" s="83"/>
      <c r="L1065" s="83"/>
      <c r="M1065" s="83"/>
      <c r="N1065" s="83"/>
      <c r="O1065" s="83"/>
      <c r="P1065" s="83"/>
      <c r="Q1065" s="83"/>
      <c r="R1065" s="83"/>
      <c r="S1065" s="83"/>
      <c r="T1065" s="83"/>
      <c r="U1065" s="99">
        <f>COUNTIF(通讯通路门店!$S:$S,$G1065)</f>
        <v>0</v>
      </c>
      <c r="V1065" s="99">
        <f>COUNTIFS(通讯通路门店!$S:$S,$G1065,通讯通路门店!$J:$J,"综合卖场")</f>
        <v>0</v>
      </c>
      <c r="W1065" s="99">
        <f>SUMIFS(通讯通路门店!$AJ:$AJ,通讯通路门店!$S:$S,通讯客户沙盘!$G1065)</f>
        <v>0</v>
      </c>
      <c r="X1065" s="99">
        <f t="shared" si="80"/>
        <v>0</v>
      </c>
      <c r="Y1065" s="99">
        <f>COUNTIFS(通讯通路门店!$S:$S,$G1065,通讯通路门店!$J:$J,"荣耀体验店")+COUNTIFS(通讯通路门店!$S:$S,$G1065,通讯通路门店!$J:$J,"荣耀授权专卖店")</f>
        <v>0</v>
      </c>
      <c r="Z1065" s="99">
        <f>COUNTIFS(通讯通路门店!$S:$S,$G1065,通讯通路门店!$J:$J,"VIVO体验店")</f>
        <v>0</v>
      </c>
      <c r="AA1065" s="99">
        <f>COUNTIFS(通讯通路门店!$S:$S,$G1065,通讯通路门店!$J:$J,"OPPO体验店")</f>
        <v>0</v>
      </c>
      <c r="AB1065" s="99">
        <f>COUNTIFS(通讯通路门店!$S:$S,$G1065,通讯通路门店!$J:$J,"华为授权体验店")+COUNTIFS(通讯通路门店!$S:$S,$G1065,通讯通路门店!$J:$J,"华为堡垒店")</f>
        <v>0</v>
      </c>
      <c r="AC1065" s="99">
        <f>COUNTIFS(通讯通路门店!$S:$S,$G1065,通讯通路门店!$J:$J,"小米体验店")</f>
        <v>0</v>
      </c>
      <c r="AD1065" s="99">
        <f>COUNTIFS(通讯通路门店!$S:$S,$G1065,通讯通路门店!$J:$J,"苹果体验店")</f>
        <v>0</v>
      </c>
      <c r="AE1065" s="99">
        <f>COUNTIFS(通讯通路门店!$S:$S,$G1065,通讯通路门店!$J:$J,"其他品牌专卖店")</f>
        <v>0</v>
      </c>
      <c r="AF1065" s="99">
        <f>SUMIFS(通讯通路门店!$BI:$BI,通讯通路门店!$S:$S,$G1065)</f>
        <v>0</v>
      </c>
      <c r="AG1065" s="99">
        <f>SUMIFS(通讯通路门店!$BH:$BH,通讯通路门店!$S:$S,$G1065)</f>
        <v>0</v>
      </c>
      <c r="AH1065" s="99">
        <f t="shared" si="81"/>
        <v>0</v>
      </c>
      <c r="AI1065" s="99">
        <f>SUMIFS(通讯通路门店!$BB:$BB,通讯通路门店!$S:$S,$G1065)</f>
        <v>0</v>
      </c>
      <c r="AJ1065" s="99">
        <f>SUMIFS(通讯通路门店!$BE:$BE,通讯通路门店!$S:$S,$G1065)</f>
        <v>0</v>
      </c>
      <c r="AK1065" s="99">
        <f>SUMIFS(通讯通路门店!$BG:$BG,通讯通路门店!$S:$S,$G1065)</f>
        <v>0</v>
      </c>
      <c r="AL1065" s="99">
        <f>SUMIFS(通讯通路门店!$BC:$BC,通讯通路门店!$S:$S,$G1065)</f>
        <v>0</v>
      </c>
      <c r="AM1065" s="99">
        <f>SUMIFS(通讯通路门店!$BD:$BD,通讯通路门店!$S:$S,$G1065)</f>
        <v>0</v>
      </c>
      <c r="AN1065" s="99">
        <f>SUMIFS(通讯通路门店!$BF:$BF,通讯通路门店!$S:$S,$G1065)</f>
        <v>0</v>
      </c>
      <c r="AO1065" s="99">
        <f t="shared" si="82"/>
        <v>0</v>
      </c>
      <c r="AP1065" s="99">
        <f>SUMIFS(通讯通路门店!$K:$K,通讯通路门店!$S:$S,$G1065)</f>
        <v>0</v>
      </c>
      <c r="AQ1065" s="83"/>
      <c r="AR1065" s="99">
        <f>SUMIFS(通讯通路门店!$T:$T,通讯通路门店!$S:$S,$G1065)</f>
        <v>0</v>
      </c>
      <c r="AS1065" s="99">
        <f>SUMIFS(通讯通路门店!$U:$U,通讯通路门店!$S:$S,$G1065)</f>
        <v>0</v>
      </c>
      <c r="AT1065" s="99">
        <f>SUMIFS(通讯通路门店!$V:$V,通讯通路门店!$S:$S,$G1065)</f>
        <v>0</v>
      </c>
      <c r="AU1065" s="99">
        <f>SUMIFS(通讯通路门店!$W:$W,通讯通路门店!$S:$S,$G1065)</f>
        <v>0</v>
      </c>
      <c r="AV1065" s="99">
        <f>SUMIFS(通讯通路门店!$Z:$Z,通讯通路门店!$S:$S,$G1065)</f>
        <v>0</v>
      </c>
      <c r="AW1065" s="99">
        <f>SUMIFS(通讯通路门店!$AB:$AB,通讯通路门店!$S:$S,$G1065)</f>
        <v>0</v>
      </c>
      <c r="AX1065" s="99">
        <f>SUMIFS(通讯通路门店!$X:$X,通讯通路门店!$S:$S,$G1065)</f>
        <v>0</v>
      </c>
      <c r="AY1065" s="99">
        <f>SUMIFS(通讯通路门店!$Y:$Y,通讯通路门店!$S:$S,$G1065)</f>
        <v>0</v>
      </c>
      <c r="AZ1065" s="99">
        <f>SUMIFS(通讯通路门店!$AA:$AA,通讯通路门店!$S:$S,$G1065)</f>
        <v>0</v>
      </c>
      <c r="BA1065" s="99">
        <f t="shared" si="83"/>
        <v>0</v>
      </c>
      <c r="BB1065" s="99">
        <f t="shared" si="84"/>
        <v>0</v>
      </c>
      <c r="BC1065" s="99">
        <f>SUMIFS(通讯通路门店!$W:$W,通讯通路门店!$S:$S,$G1065,通讯通路门店!$J:$J,"荣耀体验店")+SUMIFS(通讯通路门店!$W:$W,通讯通路门店!$S:$S,$G1065,通讯通路门店!$J:$J,"荣耀授权专卖店")</f>
        <v>0</v>
      </c>
      <c r="BD1065" s="99">
        <f>SUMIFS(通讯通路门店!$Z:$Z,通讯通路门店!$S:$S,$G1065,通讯通路门店!$J:$J,"VIVO体验店")</f>
        <v>0</v>
      </c>
      <c r="BE1065" s="99">
        <f>SUMIFS(通讯通路门店!$AB:$AB,通讯通路门店!$S:$S,$G1065,通讯通路门店!$J:$J,"OPPO体验店")</f>
        <v>0</v>
      </c>
      <c r="BF1065" s="99">
        <f>SUMIFS(通讯通路门店!$X:$X,通讯通路门店!$S:$S,$G1065,通讯通路门店!$J:$J,"华为授权体验店")+SUMIFS(通讯通路门店!$AA:$AA,通讯通路门店!$S:$S,$G1065,通讯通路门店!$J:$J,"华为堡垒店")</f>
        <v>0</v>
      </c>
      <c r="BG1065" s="99">
        <f>SUMIFS(通讯通路门店!$Y:$Y,通讯通路门店!$S:$S,$G1065,通讯通路门店!$J:$J,"小米体验店")</f>
        <v>0</v>
      </c>
      <c r="BH1065" s="99">
        <f>SUMIFS(通讯通路门店!$AA:$AA,通讯通路门店!$S:$S,$G1065,通讯通路门店!$J:$J,"苹果体验店")</f>
        <v>0</v>
      </c>
      <c r="BI1065" s="99">
        <f>SUMIFS(通讯通路门店!$K:$K,通讯通路门店!$S:$S,$G1065,通讯通路门店!$J:$J,"其他品牌专卖店")</f>
        <v>0</v>
      </c>
      <c r="BJ1065" s="99">
        <f>SUMIFS(通讯通路门店!$AC:$AC,通讯通路门店!$S:$S,$G1065)</f>
        <v>0</v>
      </c>
      <c r="BK1065" s="99">
        <f>SUMIFS(通讯通路门店!$AD:$AD,通讯通路门店!$S:$S,$G1065)</f>
        <v>0</v>
      </c>
      <c r="BL1065" s="99">
        <f>SUMIFS(通讯通路门店!$AE:$AE,通讯通路门店!$S:$S,$G1065)</f>
        <v>0</v>
      </c>
      <c r="BM1065" s="99">
        <f>SUMIFS(通讯通路门店!$AF:$AF,通讯通路门店!$S:$S,$G1065)</f>
        <v>0</v>
      </c>
      <c r="BN1065" s="99">
        <f>SUMIFS(通讯通路门店!$AG:$AG,通讯通路门店!$S:$S,$G1065)</f>
        <v>0</v>
      </c>
      <c r="BO1065" s="99">
        <f>SUMIFS(通讯通路门店!$AH:$AH,通讯通路门店!$S:$S,$G1065)</f>
        <v>0</v>
      </c>
      <c r="BP1065" s="99">
        <f>SUMIFS(通讯通路门店!$AI:$AI,通讯通路门店!$S:$S,$G1065)</f>
        <v>0</v>
      </c>
      <c r="BQ1065" s="83"/>
    </row>
    <row r="1066" spans="1:69">
      <c r="A1066" s="99" t="str">
        <f>IFERROR(_xlfn.XLOOKUP($G1066,通讯通路门店!$S$4:$S$993933,通讯通路门店!$A$4:$A$993933,0,0),"")</f>
        <v>海南省</v>
      </c>
      <c r="B1066" s="99" t="str">
        <f>IFERROR(_xlfn.XLOOKUP($G1066,通讯通路门店!$S$4:$S$993933,通讯通路门店!$B$4:$B$993933,0,0),"")</f>
        <v>昌江黎族自治县</v>
      </c>
      <c r="C1066" s="99" t="str">
        <f>IFERROR(_xlfn.XLOOKUP($G1066,通讯通路门店!$S$4:$S$993933,通讯通路门店!$C$4:$C$993933,0,0),"")</f>
        <v>昌江黎族自治县</v>
      </c>
      <c r="D1066" s="99" t="str">
        <f>IFERROR(_xlfn.XLOOKUP($G1066,通讯通路门店!$S$4:$S$993933,通讯通路门店!$D$4:$D$993933,0,0),"")</f>
        <v>叉河镇</v>
      </c>
      <c r="E1066" s="83"/>
      <c r="F1066" s="83"/>
      <c r="G1066" s="101"/>
      <c r="H1066" s="102">
        <f>IFERROR(_xlfn.XLOOKUP($G1066,通讯通路门店!$S$4:$S$993933,通讯通路门店!$R$4:$R$993933,0,0),"")</f>
        <v>0</v>
      </c>
      <c r="I1066" s="83"/>
      <c r="J1066" s="83"/>
      <c r="K1066" s="83"/>
      <c r="L1066" s="83"/>
      <c r="M1066" s="83"/>
      <c r="N1066" s="83"/>
      <c r="O1066" s="83"/>
      <c r="P1066" s="83"/>
      <c r="Q1066" s="83"/>
      <c r="R1066" s="83"/>
      <c r="S1066" s="83"/>
      <c r="T1066" s="83"/>
      <c r="U1066" s="99">
        <f>COUNTIF(通讯通路门店!$S:$S,$G1066)</f>
        <v>0</v>
      </c>
      <c r="V1066" s="99">
        <f>COUNTIFS(通讯通路门店!$S:$S,$G1066,通讯通路门店!$J:$J,"综合卖场")</f>
        <v>0</v>
      </c>
      <c r="W1066" s="99">
        <f>SUMIFS(通讯通路门店!$AJ:$AJ,通讯通路门店!$S:$S,通讯客户沙盘!$G1066)</f>
        <v>0</v>
      </c>
      <c r="X1066" s="99">
        <f t="shared" si="80"/>
        <v>0</v>
      </c>
      <c r="Y1066" s="99">
        <f>COUNTIFS(通讯通路门店!$S:$S,$G1066,通讯通路门店!$J:$J,"荣耀体验店")+COUNTIFS(通讯通路门店!$S:$S,$G1066,通讯通路门店!$J:$J,"荣耀授权专卖店")</f>
        <v>0</v>
      </c>
      <c r="Z1066" s="99">
        <f>COUNTIFS(通讯通路门店!$S:$S,$G1066,通讯通路门店!$J:$J,"VIVO体验店")</f>
        <v>0</v>
      </c>
      <c r="AA1066" s="99">
        <f>COUNTIFS(通讯通路门店!$S:$S,$G1066,通讯通路门店!$J:$J,"OPPO体验店")</f>
        <v>0</v>
      </c>
      <c r="AB1066" s="99">
        <f>COUNTIFS(通讯通路门店!$S:$S,$G1066,通讯通路门店!$J:$J,"华为授权体验店")+COUNTIFS(通讯通路门店!$S:$S,$G1066,通讯通路门店!$J:$J,"华为堡垒店")</f>
        <v>0</v>
      </c>
      <c r="AC1066" s="99">
        <f>COUNTIFS(通讯通路门店!$S:$S,$G1066,通讯通路门店!$J:$J,"小米体验店")</f>
        <v>0</v>
      </c>
      <c r="AD1066" s="99">
        <f>COUNTIFS(通讯通路门店!$S:$S,$G1066,通讯通路门店!$J:$J,"苹果体验店")</f>
        <v>0</v>
      </c>
      <c r="AE1066" s="99">
        <f>COUNTIFS(通讯通路门店!$S:$S,$G1066,通讯通路门店!$J:$J,"其他品牌专卖店")</f>
        <v>0</v>
      </c>
      <c r="AF1066" s="99">
        <f>SUMIFS(通讯通路门店!$BI:$BI,通讯通路门店!$S:$S,$G1066)</f>
        <v>0</v>
      </c>
      <c r="AG1066" s="99">
        <f>SUMIFS(通讯通路门店!$BH:$BH,通讯通路门店!$S:$S,$G1066)</f>
        <v>0</v>
      </c>
      <c r="AH1066" s="99">
        <f t="shared" si="81"/>
        <v>0</v>
      </c>
      <c r="AI1066" s="99">
        <f>SUMIFS(通讯通路门店!$BB:$BB,通讯通路门店!$S:$S,$G1066)</f>
        <v>0</v>
      </c>
      <c r="AJ1066" s="99">
        <f>SUMIFS(通讯通路门店!$BE:$BE,通讯通路门店!$S:$S,$G1066)</f>
        <v>0</v>
      </c>
      <c r="AK1066" s="99">
        <f>SUMIFS(通讯通路门店!$BG:$BG,通讯通路门店!$S:$S,$G1066)</f>
        <v>0</v>
      </c>
      <c r="AL1066" s="99">
        <f>SUMIFS(通讯通路门店!$BC:$BC,通讯通路门店!$S:$S,$G1066)</f>
        <v>0</v>
      </c>
      <c r="AM1066" s="99">
        <f>SUMIFS(通讯通路门店!$BD:$BD,通讯通路门店!$S:$S,$G1066)</f>
        <v>0</v>
      </c>
      <c r="AN1066" s="99">
        <f>SUMIFS(通讯通路门店!$BF:$BF,通讯通路门店!$S:$S,$G1066)</f>
        <v>0</v>
      </c>
      <c r="AO1066" s="99">
        <f t="shared" si="82"/>
        <v>0</v>
      </c>
      <c r="AP1066" s="99">
        <f>SUMIFS(通讯通路门店!$K:$K,通讯通路门店!$S:$S,$G1066)</f>
        <v>0</v>
      </c>
      <c r="AQ1066" s="83"/>
      <c r="AR1066" s="99">
        <f>SUMIFS(通讯通路门店!$T:$T,通讯通路门店!$S:$S,$G1066)</f>
        <v>0</v>
      </c>
      <c r="AS1066" s="99">
        <f>SUMIFS(通讯通路门店!$U:$U,通讯通路门店!$S:$S,$G1066)</f>
        <v>0</v>
      </c>
      <c r="AT1066" s="99">
        <f>SUMIFS(通讯通路门店!$V:$V,通讯通路门店!$S:$S,$G1066)</f>
        <v>0</v>
      </c>
      <c r="AU1066" s="99">
        <f>SUMIFS(通讯通路门店!$W:$W,通讯通路门店!$S:$S,$G1066)</f>
        <v>0</v>
      </c>
      <c r="AV1066" s="99">
        <f>SUMIFS(通讯通路门店!$Z:$Z,通讯通路门店!$S:$S,$G1066)</f>
        <v>0</v>
      </c>
      <c r="AW1066" s="99">
        <f>SUMIFS(通讯通路门店!$AB:$AB,通讯通路门店!$S:$S,$G1066)</f>
        <v>0</v>
      </c>
      <c r="AX1066" s="99">
        <f>SUMIFS(通讯通路门店!$X:$X,通讯通路门店!$S:$S,$G1066)</f>
        <v>0</v>
      </c>
      <c r="AY1066" s="99">
        <f>SUMIFS(通讯通路门店!$Y:$Y,通讯通路门店!$S:$S,$G1066)</f>
        <v>0</v>
      </c>
      <c r="AZ1066" s="99">
        <f>SUMIFS(通讯通路门店!$AA:$AA,通讯通路门店!$S:$S,$G1066)</f>
        <v>0</v>
      </c>
      <c r="BA1066" s="99">
        <f t="shared" si="83"/>
        <v>0</v>
      </c>
      <c r="BB1066" s="99">
        <f t="shared" si="84"/>
        <v>0</v>
      </c>
      <c r="BC1066" s="99">
        <f>SUMIFS(通讯通路门店!$W:$W,通讯通路门店!$S:$S,$G1066,通讯通路门店!$J:$J,"荣耀体验店")+SUMIFS(通讯通路门店!$W:$W,通讯通路门店!$S:$S,$G1066,通讯通路门店!$J:$J,"荣耀授权专卖店")</f>
        <v>0</v>
      </c>
      <c r="BD1066" s="99">
        <f>SUMIFS(通讯通路门店!$Z:$Z,通讯通路门店!$S:$S,$G1066,通讯通路门店!$J:$J,"VIVO体验店")</f>
        <v>0</v>
      </c>
      <c r="BE1066" s="99">
        <f>SUMIFS(通讯通路门店!$AB:$AB,通讯通路门店!$S:$S,$G1066,通讯通路门店!$J:$J,"OPPO体验店")</f>
        <v>0</v>
      </c>
      <c r="BF1066" s="99">
        <f>SUMIFS(通讯通路门店!$X:$X,通讯通路门店!$S:$S,$G1066,通讯通路门店!$J:$J,"华为授权体验店")+SUMIFS(通讯通路门店!$AA:$AA,通讯通路门店!$S:$S,$G1066,通讯通路门店!$J:$J,"华为堡垒店")</f>
        <v>0</v>
      </c>
      <c r="BG1066" s="99">
        <f>SUMIFS(通讯通路门店!$Y:$Y,通讯通路门店!$S:$S,$G1066,通讯通路门店!$J:$J,"小米体验店")</f>
        <v>0</v>
      </c>
      <c r="BH1066" s="99">
        <f>SUMIFS(通讯通路门店!$AA:$AA,通讯通路门店!$S:$S,$G1066,通讯通路门店!$J:$J,"苹果体验店")</f>
        <v>0</v>
      </c>
      <c r="BI1066" s="99">
        <f>SUMIFS(通讯通路门店!$K:$K,通讯通路门店!$S:$S,$G1066,通讯通路门店!$J:$J,"其他品牌专卖店")</f>
        <v>0</v>
      </c>
      <c r="BJ1066" s="99">
        <f>SUMIFS(通讯通路门店!$AC:$AC,通讯通路门店!$S:$S,$G1066)</f>
        <v>0</v>
      </c>
      <c r="BK1066" s="99">
        <f>SUMIFS(通讯通路门店!$AD:$AD,通讯通路门店!$S:$S,$G1066)</f>
        <v>0</v>
      </c>
      <c r="BL1066" s="99">
        <f>SUMIFS(通讯通路门店!$AE:$AE,通讯通路门店!$S:$S,$G1066)</f>
        <v>0</v>
      </c>
      <c r="BM1066" s="99">
        <f>SUMIFS(通讯通路门店!$AF:$AF,通讯通路门店!$S:$S,$G1066)</f>
        <v>0</v>
      </c>
      <c r="BN1066" s="99">
        <f>SUMIFS(通讯通路门店!$AG:$AG,通讯通路门店!$S:$S,$G1066)</f>
        <v>0</v>
      </c>
      <c r="BO1066" s="99">
        <f>SUMIFS(通讯通路门店!$AH:$AH,通讯通路门店!$S:$S,$G1066)</f>
        <v>0</v>
      </c>
      <c r="BP1066" s="99">
        <f>SUMIFS(通讯通路门店!$AI:$AI,通讯通路门店!$S:$S,$G1066)</f>
        <v>0</v>
      </c>
      <c r="BQ1066" s="83"/>
    </row>
    <row r="1067" spans="1:69">
      <c r="A1067" s="99" t="str">
        <f>IFERROR(_xlfn.XLOOKUP($G1067,通讯通路门店!$S$4:$S$993933,通讯通路门店!$A$4:$A$993933,0,0),"")</f>
        <v>海南省</v>
      </c>
      <c r="B1067" s="99" t="str">
        <f>IFERROR(_xlfn.XLOOKUP($G1067,通讯通路门店!$S$4:$S$993933,通讯通路门店!$B$4:$B$993933,0,0),"")</f>
        <v>昌江黎族自治县</v>
      </c>
      <c r="C1067" s="99" t="str">
        <f>IFERROR(_xlfn.XLOOKUP($G1067,通讯通路门店!$S$4:$S$993933,通讯通路门店!$C$4:$C$993933,0,0),"")</f>
        <v>昌江黎族自治县</v>
      </c>
      <c r="D1067" s="99" t="str">
        <f>IFERROR(_xlfn.XLOOKUP($G1067,通讯通路门店!$S$4:$S$993933,通讯通路门店!$D$4:$D$993933,0,0),"")</f>
        <v>叉河镇</v>
      </c>
      <c r="E1067" s="83"/>
      <c r="F1067" s="83"/>
      <c r="G1067" s="101"/>
      <c r="H1067" s="102">
        <f>IFERROR(_xlfn.XLOOKUP($G1067,通讯通路门店!$S$4:$S$993933,通讯通路门店!$R$4:$R$993933,0,0),"")</f>
        <v>0</v>
      </c>
      <c r="I1067" s="83"/>
      <c r="J1067" s="83"/>
      <c r="K1067" s="83"/>
      <c r="L1067" s="83"/>
      <c r="M1067" s="83"/>
      <c r="N1067" s="83"/>
      <c r="O1067" s="83"/>
      <c r="P1067" s="83"/>
      <c r="Q1067" s="83"/>
      <c r="R1067" s="83"/>
      <c r="S1067" s="83"/>
      <c r="T1067" s="83"/>
      <c r="U1067" s="99">
        <f>COUNTIF(通讯通路门店!$S:$S,$G1067)</f>
        <v>0</v>
      </c>
      <c r="V1067" s="99">
        <f>COUNTIFS(通讯通路门店!$S:$S,$G1067,通讯通路门店!$J:$J,"综合卖场")</f>
        <v>0</v>
      </c>
      <c r="W1067" s="99">
        <f>SUMIFS(通讯通路门店!$AJ:$AJ,通讯通路门店!$S:$S,通讯客户沙盘!$G1067)</f>
        <v>0</v>
      </c>
      <c r="X1067" s="99">
        <f t="shared" si="80"/>
        <v>0</v>
      </c>
      <c r="Y1067" s="99">
        <f>COUNTIFS(通讯通路门店!$S:$S,$G1067,通讯通路门店!$J:$J,"荣耀体验店")+COUNTIFS(通讯通路门店!$S:$S,$G1067,通讯通路门店!$J:$J,"荣耀授权专卖店")</f>
        <v>0</v>
      </c>
      <c r="Z1067" s="99">
        <f>COUNTIFS(通讯通路门店!$S:$S,$G1067,通讯通路门店!$J:$J,"VIVO体验店")</f>
        <v>0</v>
      </c>
      <c r="AA1067" s="99">
        <f>COUNTIFS(通讯通路门店!$S:$S,$G1067,通讯通路门店!$J:$J,"OPPO体验店")</f>
        <v>0</v>
      </c>
      <c r="AB1067" s="99">
        <f>COUNTIFS(通讯通路门店!$S:$S,$G1067,通讯通路门店!$J:$J,"华为授权体验店")+COUNTIFS(通讯通路门店!$S:$S,$G1067,通讯通路门店!$J:$J,"华为堡垒店")</f>
        <v>0</v>
      </c>
      <c r="AC1067" s="99">
        <f>COUNTIFS(通讯通路门店!$S:$S,$G1067,通讯通路门店!$J:$J,"小米体验店")</f>
        <v>0</v>
      </c>
      <c r="AD1067" s="99">
        <f>COUNTIFS(通讯通路门店!$S:$S,$G1067,通讯通路门店!$J:$J,"苹果体验店")</f>
        <v>0</v>
      </c>
      <c r="AE1067" s="99">
        <f>COUNTIFS(通讯通路门店!$S:$S,$G1067,通讯通路门店!$J:$J,"其他品牌专卖店")</f>
        <v>0</v>
      </c>
      <c r="AF1067" s="99">
        <f>SUMIFS(通讯通路门店!$BI:$BI,通讯通路门店!$S:$S,$G1067)</f>
        <v>0</v>
      </c>
      <c r="AG1067" s="99">
        <f>SUMIFS(通讯通路门店!$BH:$BH,通讯通路门店!$S:$S,$G1067)</f>
        <v>0</v>
      </c>
      <c r="AH1067" s="99">
        <f t="shared" si="81"/>
        <v>0</v>
      </c>
      <c r="AI1067" s="99">
        <f>SUMIFS(通讯通路门店!$BB:$BB,通讯通路门店!$S:$S,$G1067)</f>
        <v>0</v>
      </c>
      <c r="AJ1067" s="99">
        <f>SUMIFS(通讯通路门店!$BE:$BE,通讯通路门店!$S:$S,$G1067)</f>
        <v>0</v>
      </c>
      <c r="AK1067" s="99">
        <f>SUMIFS(通讯通路门店!$BG:$BG,通讯通路门店!$S:$S,$G1067)</f>
        <v>0</v>
      </c>
      <c r="AL1067" s="99">
        <f>SUMIFS(通讯通路门店!$BC:$BC,通讯通路门店!$S:$S,$G1067)</f>
        <v>0</v>
      </c>
      <c r="AM1067" s="99">
        <f>SUMIFS(通讯通路门店!$BD:$BD,通讯通路门店!$S:$S,$G1067)</f>
        <v>0</v>
      </c>
      <c r="AN1067" s="99">
        <f>SUMIFS(通讯通路门店!$BF:$BF,通讯通路门店!$S:$S,$G1067)</f>
        <v>0</v>
      </c>
      <c r="AO1067" s="99">
        <f t="shared" si="82"/>
        <v>0</v>
      </c>
      <c r="AP1067" s="99">
        <f>SUMIFS(通讯通路门店!$K:$K,通讯通路门店!$S:$S,$G1067)</f>
        <v>0</v>
      </c>
      <c r="AQ1067" s="83"/>
      <c r="AR1067" s="99">
        <f>SUMIFS(通讯通路门店!$T:$T,通讯通路门店!$S:$S,$G1067)</f>
        <v>0</v>
      </c>
      <c r="AS1067" s="99">
        <f>SUMIFS(通讯通路门店!$U:$U,通讯通路门店!$S:$S,$G1067)</f>
        <v>0</v>
      </c>
      <c r="AT1067" s="99">
        <f>SUMIFS(通讯通路门店!$V:$V,通讯通路门店!$S:$S,$G1067)</f>
        <v>0</v>
      </c>
      <c r="AU1067" s="99">
        <f>SUMIFS(通讯通路门店!$W:$W,通讯通路门店!$S:$S,$G1067)</f>
        <v>0</v>
      </c>
      <c r="AV1067" s="99">
        <f>SUMIFS(通讯通路门店!$Z:$Z,通讯通路门店!$S:$S,$G1067)</f>
        <v>0</v>
      </c>
      <c r="AW1067" s="99">
        <f>SUMIFS(通讯通路门店!$AB:$AB,通讯通路门店!$S:$S,$G1067)</f>
        <v>0</v>
      </c>
      <c r="AX1067" s="99">
        <f>SUMIFS(通讯通路门店!$X:$X,通讯通路门店!$S:$S,$G1067)</f>
        <v>0</v>
      </c>
      <c r="AY1067" s="99">
        <f>SUMIFS(通讯通路门店!$Y:$Y,通讯通路门店!$S:$S,$G1067)</f>
        <v>0</v>
      </c>
      <c r="AZ1067" s="99">
        <f>SUMIFS(通讯通路门店!$AA:$AA,通讯通路门店!$S:$S,$G1067)</f>
        <v>0</v>
      </c>
      <c r="BA1067" s="99">
        <f t="shared" si="83"/>
        <v>0</v>
      </c>
      <c r="BB1067" s="99">
        <f t="shared" si="84"/>
        <v>0</v>
      </c>
      <c r="BC1067" s="99">
        <f>SUMIFS(通讯通路门店!$W:$W,通讯通路门店!$S:$S,$G1067,通讯通路门店!$J:$J,"荣耀体验店")+SUMIFS(通讯通路门店!$W:$W,通讯通路门店!$S:$S,$G1067,通讯通路门店!$J:$J,"荣耀授权专卖店")</f>
        <v>0</v>
      </c>
      <c r="BD1067" s="99">
        <f>SUMIFS(通讯通路门店!$Z:$Z,通讯通路门店!$S:$S,$G1067,通讯通路门店!$J:$J,"VIVO体验店")</f>
        <v>0</v>
      </c>
      <c r="BE1067" s="99">
        <f>SUMIFS(通讯通路门店!$AB:$AB,通讯通路门店!$S:$S,$G1067,通讯通路门店!$J:$J,"OPPO体验店")</f>
        <v>0</v>
      </c>
      <c r="BF1067" s="99">
        <f>SUMIFS(通讯通路门店!$X:$X,通讯通路门店!$S:$S,$G1067,通讯通路门店!$J:$J,"华为授权体验店")+SUMIFS(通讯通路门店!$AA:$AA,通讯通路门店!$S:$S,$G1067,通讯通路门店!$J:$J,"华为堡垒店")</f>
        <v>0</v>
      </c>
      <c r="BG1067" s="99">
        <f>SUMIFS(通讯通路门店!$Y:$Y,通讯通路门店!$S:$S,$G1067,通讯通路门店!$J:$J,"小米体验店")</f>
        <v>0</v>
      </c>
      <c r="BH1067" s="99">
        <f>SUMIFS(通讯通路门店!$AA:$AA,通讯通路门店!$S:$S,$G1067,通讯通路门店!$J:$J,"苹果体验店")</f>
        <v>0</v>
      </c>
      <c r="BI1067" s="99">
        <f>SUMIFS(通讯通路门店!$K:$K,通讯通路门店!$S:$S,$G1067,通讯通路门店!$J:$J,"其他品牌专卖店")</f>
        <v>0</v>
      </c>
      <c r="BJ1067" s="99">
        <f>SUMIFS(通讯通路门店!$AC:$AC,通讯通路门店!$S:$S,$G1067)</f>
        <v>0</v>
      </c>
      <c r="BK1067" s="99">
        <f>SUMIFS(通讯通路门店!$AD:$AD,通讯通路门店!$S:$S,$G1067)</f>
        <v>0</v>
      </c>
      <c r="BL1067" s="99">
        <f>SUMIFS(通讯通路门店!$AE:$AE,通讯通路门店!$S:$S,$G1067)</f>
        <v>0</v>
      </c>
      <c r="BM1067" s="99">
        <f>SUMIFS(通讯通路门店!$AF:$AF,通讯通路门店!$S:$S,$G1067)</f>
        <v>0</v>
      </c>
      <c r="BN1067" s="99">
        <f>SUMIFS(通讯通路门店!$AG:$AG,通讯通路门店!$S:$S,$G1067)</f>
        <v>0</v>
      </c>
      <c r="BO1067" s="99">
        <f>SUMIFS(通讯通路门店!$AH:$AH,通讯通路门店!$S:$S,$G1067)</f>
        <v>0</v>
      </c>
      <c r="BP1067" s="99">
        <f>SUMIFS(通讯通路门店!$AI:$AI,通讯通路门店!$S:$S,$G1067)</f>
        <v>0</v>
      </c>
      <c r="BQ1067" s="83"/>
    </row>
    <row r="1068" spans="1:69">
      <c r="A1068" s="99" t="str">
        <f>IFERROR(_xlfn.XLOOKUP($G1068,通讯通路门店!$S$4:$S$993933,通讯通路门店!$A$4:$A$993933,0,0),"")</f>
        <v>海南省</v>
      </c>
      <c r="B1068" s="99" t="str">
        <f>IFERROR(_xlfn.XLOOKUP($G1068,通讯通路门店!$S$4:$S$993933,通讯通路门店!$B$4:$B$993933,0,0),"")</f>
        <v>昌江黎族自治县</v>
      </c>
      <c r="C1068" s="99" t="str">
        <f>IFERROR(_xlfn.XLOOKUP($G1068,通讯通路门店!$S$4:$S$993933,通讯通路门店!$C$4:$C$993933,0,0),"")</f>
        <v>昌江黎族自治县</v>
      </c>
      <c r="D1068" s="99" t="str">
        <f>IFERROR(_xlfn.XLOOKUP($G1068,通讯通路门店!$S$4:$S$993933,通讯通路门店!$D$4:$D$993933,0,0),"")</f>
        <v>叉河镇</v>
      </c>
      <c r="E1068" s="83"/>
      <c r="F1068" s="83"/>
      <c r="G1068" s="101"/>
      <c r="H1068" s="102">
        <f>IFERROR(_xlfn.XLOOKUP($G1068,通讯通路门店!$S$4:$S$993933,通讯通路门店!$R$4:$R$993933,0,0),"")</f>
        <v>0</v>
      </c>
      <c r="I1068" s="83"/>
      <c r="J1068" s="83"/>
      <c r="K1068" s="83"/>
      <c r="L1068" s="83"/>
      <c r="M1068" s="83"/>
      <c r="N1068" s="83"/>
      <c r="O1068" s="83"/>
      <c r="P1068" s="83"/>
      <c r="Q1068" s="83"/>
      <c r="R1068" s="83"/>
      <c r="S1068" s="83"/>
      <c r="T1068" s="83"/>
      <c r="U1068" s="99">
        <f>COUNTIF(通讯通路门店!$S:$S,$G1068)</f>
        <v>0</v>
      </c>
      <c r="V1068" s="99">
        <f>COUNTIFS(通讯通路门店!$S:$S,$G1068,通讯通路门店!$J:$J,"综合卖场")</f>
        <v>0</v>
      </c>
      <c r="W1068" s="99">
        <f>SUMIFS(通讯通路门店!$AJ:$AJ,通讯通路门店!$S:$S,通讯客户沙盘!$G1068)</f>
        <v>0</v>
      </c>
      <c r="X1068" s="99">
        <f t="shared" si="80"/>
        <v>0</v>
      </c>
      <c r="Y1068" s="99">
        <f>COUNTIFS(通讯通路门店!$S:$S,$G1068,通讯通路门店!$J:$J,"荣耀体验店")+COUNTIFS(通讯通路门店!$S:$S,$G1068,通讯通路门店!$J:$J,"荣耀授权专卖店")</f>
        <v>0</v>
      </c>
      <c r="Z1068" s="99">
        <f>COUNTIFS(通讯通路门店!$S:$S,$G1068,通讯通路门店!$J:$J,"VIVO体验店")</f>
        <v>0</v>
      </c>
      <c r="AA1068" s="99">
        <f>COUNTIFS(通讯通路门店!$S:$S,$G1068,通讯通路门店!$J:$J,"OPPO体验店")</f>
        <v>0</v>
      </c>
      <c r="AB1068" s="99">
        <f>COUNTIFS(通讯通路门店!$S:$S,$G1068,通讯通路门店!$J:$J,"华为授权体验店")+COUNTIFS(通讯通路门店!$S:$S,$G1068,通讯通路门店!$J:$J,"华为堡垒店")</f>
        <v>0</v>
      </c>
      <c r="AC1068" s="99">
        <f>COUNTIFS(通讯通路门店!$S:$S,$G1068,通讯通路门店!$J:$J,"小米体验店")</f>
        <v>0</v>
      </c>
      <c r="AD1068" s="99">
        <f>COUNTIFS(通讯通路门店!$S:$S,$G1068,通讯通路门店!$J:$J,"苹果体验店")</f>
        <v>0</v>
      </c>
      <c r="AE1068" s="99">
        <f>COUNTIFS(通讯通路门店!$S:$S,$G1068,通讯通路门店!$J:$J,"其他品牌专卖店")</f>
        <v>0</v>
      </c>
      <c r="AF1068" s="99">
        <f>SUMIFS(通讯通路门店!$BI:$BI,通讯通路门店!$S:$S,$G1068)</f>
        <v>0</v>
      </c>
      <c r="AG1068" s="99">
        <f>SUMIFS(通讯通路门店!$BH:$BH,通讯通路门店!$S:$S,$G1068)</f>
        <v>0</v>
      </c>
      <c r="AH1068" s="99">
        <f t="shared" si="81"/>
        <v>0</v>
      </c>
      <c r="AI1068" s="99">
        <f>SUMIFS(通讯通路门店!$BB:$BB,通讯通路门店!$S:$S,$G1068)</f>
        <v>0</v>
      </c>
      <c r="AJ1068" s="99">
        <f>SUMIFS(通讯通路门店!$BE:$BE,通讯通路门店!$S:$S,$G1068)</f>
        <v>0</v>
      </c>
      <c r="AK1068" s="99">
        <f>SUMIFS(通讯通路门店!$BG:$BG,通讯通路门店!$S:$S,$G1068)</f>
        <v>0</v>
      </c>
      <c r="AL1068" s="99">
        <f>SUMIFS(通讯通路门店!$BC:$BC,通讯通路门店!$S:$S,$G1068)</f>
        <v>0</v>
      </c>
      <c r="AM1068" s="99">
        <f>SUMIFS(通讯通路门店!$BD:$BD,通讯通路门店!$S:$S,$G1068)</f>
        <v>0</v>
      </c>
      <c r="AN1068" s="99">
        <f>SUMIFS(通讯通路门店!$BF:$BF,通讯通路门店!$S:$S,$G1068)</f>
        <v>0</v>
      </c>
      <c r="AO1068" s="99">
        <f t="shared" si="82"/>
        <v>0</v>
      </c>
      <c r="AP1068" s="99">
        <f>SUMIFS(通讯通路门店!$K:$K,通讯通路门店!$S:$S,$G1068)</f>
        <v>0</v>
      </c>
      <c r="AQ1068" s="83"/>
      <c r="AR1068" s="99">
        <f>SUMIFS(通讯通路门店!$T:$T,通讯通路门店!$S:$S,$G1068)</f>
        <v>0</v>
      </c>
      <c r="AS1068" s="99">
        <f>SUMIFS(通讯通路门店!$U:$U,通讯通路门店!$S:$S,$G1068)</f>
        <v>0</v>
      </c>
      <c r="AT1068" s="99">
        <f>SUMIFS(通讯通路门店!$V:$V,通讯通路门店!$S:$S,$G1068)</f>
        <v>0</v>
      </c>
      <c r="AU1068" s="99">
        <f>SUMIFS(通讯通路门店!$W:$W,通讯通路门店!$S:$S,$G1068)</f>
        <v>0</v>
      </c>
      <c r="AV1068" s="99">
        <f>SUMIFS(通讯通路门店!$Z:$Z,通讯通路门店!$S:$S,$G1068)</f>
        <v>0</v>
      </c>
      <c r="AW1068" s="99">
        <f>SUMIFS(通讯通路门店!$AB:$AB,通讯通路门店!$S:$S,$G1068)</f>
        <v>0</v>
      </c>
      <c r="AX1068" s="99">
        <f>SUMIFS(通讯通路门店!$X:$X,通讯通路门店!$S:$S,$G1068)</f>
        <v>0</v>
      </c>
      <c r="AY1068" s="99">
        <f>SUMIFS(通讯通路门店!$Y:$Y,通讯通路门店!$S:$S,$G1068)</f>
        <v>0</v>
      </c>
      <c r="AZ1068" s="99">
        <f>SUMIFS(通讯通路门店!$AA:$AA,通讯通路门店!$S:$S,$G1068)</f>
        <v>0</v>
      </c>
      <c r="BA1068" s="99">
        <f t="shared" si="83"/>
        <v>0</v>
      </c>
      <c r="BB1068" s="99">
        <f t="shared" si="84"/>
        <v>0</v>
      </c>
      <c r="BC1068" s="99">
        <f>SUMIFS(通讯通路门店!$W:$W,通讯通路门店!$S:$S,$G1068,通讯通路门店!$J:$J,"荣耀体验店")+SUMIFS(通讯通路门店!$W:$W,通讯通路门店!$S:$S,$G1068,通讯通路门店!$J:$J,"荣耀授权专卖店")</f>
        <v>0</v>
      </c>
      <c r="BD1068" s="99">
        <f>SUMIFS(通讯通路门店!$Z:$Z,通讯通路门店!$S:$S,$G1068,通讯通路门店!$J:$J,"VIVO体验店")</f>
        <v>0</v>
      </c>
      <c r="BE1068" s="99">
        <f>SUMIFS(通讯通路门店!$AB:$AB,通讯通路门店!$S:$S,$G1068,通讯通路门店!$J:$J,"OPPO体验店")</f>
        <v>0</v>
      </c>
      <c r="BF1068" s="99">
        <f>SUMIFS(通讯通路门店!$X:$X,通讯通路门店!$S:$S,$G1068,通讯通路门店!$J:$J,"华为授权体验店")+SUMIFS(通讯通路门店!$AA:$AA,通讯通路门店!$S:$S,$G1068,通讯通路门店!$J:$J,"华为堡垒店")</f>
        <v>0</v>
      </c>
      <c r="BG1068" s="99">
        <f>SUMIFS(通讯通路门店!$Y:$Y,通讯通路门店!$S:$S,$G1068,通讯通路门店!$J:$J,"小米体验店")</f>
        <v>0</v>
      </c>
      <c r="BH1068" s="99">
        <f>SUMIFS(通讯通路门店!$AA:$AA,通讯通路门店!$S:$S,$G1068,通讯通路门店!$J:$J,"苹果体验店")</f>
        <v>0</v>
      </c>
      <c r="BI1068" s="99">
        <f>SUMIFS(通讯通路门店!$K:$K,通讯通路门店!$S:$S,$G1068,通讯通路门店!$J:$J,"其他品牌专卖店")</f>
        <v>0</v>
      </c>
      <c r="BJ1068" s="99">
        <f>SUMIFS(通讯通路门店!$AC:$AC,通讯通路门店!$S:$S,$G1068)</f>
        <v>0</v>
      </c>
      <c r="BK1068" s="99">
        <f>SUMIFS(通讯通路门店!$AD:$AD,通讯通路门店!$S:$S,$G1068)</f>
        <v>0</v>
      </c>
      <c r="BL1068" s="99">
        <f>SUMIFS(通讯通路门店!$AE:$AE,通讯通路门店!$S:$S,$G1068)</f>
        <v>0</v>
      </c>
      <c r="BM1068" s="99">
        <f>SUMIFS(通讯通路门店!$AF:$AF,通讯通路门店!$S:$S,$G1068)</f>
        <v>0</v>
      </c>
      <c r="BN1068" s="99">
        <f>SUMIFS(通讯通路门店!$AG:$AG,通讯通路门店!$S:$S,$G1068)</f>
        <v>0</v>
      </c>
      <c r="BO1068" s="99">
        <f>SUMIFS(通讯通路门店!$AH:$AH,通讯通路门店!$S:$S,$G1068)</f>
        <v>0</v>
      </c>
      <c r="BP1068" s="99">
        <f>SUMIFS(通讯通路门店!$AI:$AI,通讯通路门店!$S:$S,$G1068)</f>
        <v>0</v>
      </c>
      <c r="BQ1068" s="83"/>
    </row>
    <row r="1069" spans="1:69">
      <c r="A1069" s="99" t="str">
        <f>IFERROR(_xlfn.XLOOKUP($G1069,通讯通路门店!$S$4:$S$993933,通讯通路门店!$A$4:$A$993933,0,0),"")</f>
        <v>海南省</v>
      </c>
      <c r="B1069" s="99" t="str">
        <f>IFERROR(_xlfn.XLOOKUP($G1069,通讯通路门店!$S$4:$S$993933,通讯通路门店!$B$4:$B$993933,0,0),"")</f>
        <v>昌江黎族自治县</v>
      </c>
      <c r="C1069" s="99" t="str">
        <f>IFERROR(_xlfn.XLOOKUP($G1069,通讯通路门店!$S$4:$S$993933,通讯通路门店!$C$4:$C$993933,0,0),"")</f>
        <v>昌江黎族自治县</v>
      </c>
      <c r="D1069" s="99" t="str">
        <f>IFERROR(_xlfn.XLOOKUP($G1069,通讯通路门店!$S$4:$S$993933,通讯通路门店!$D$4:$D$993933,0,0),"")</f>
        <v>叉河镇</v>
      </c>
      <c r="E1069" s="83"/>
      <c r="F1069" s="83"/>
      <c r="G1069" s="101"/>
      <c r="H1069" s="102">
        <f>IFERROR(_xlfn.XLOOKUP($G1069,通讯通路门店!$S$4:$S$993933,通讯通路门店!$R$4:$R$993933,0,0),"")</f>
        <v>0</v>
      </c>
      <c r="I1069" s="83"/>
      <c r="J1069" s="83"/>
      <c r="K1069" s="83"/>
      <c r="L1069" s="83"/>
      <c r="M1069" s="83"/>
      <c r="N1069" s="83"/>
      <c r="O1069" s="83"/>
      <c r="P1069" s="83"/>
      <c r="Q1069" s="83"/>
      <c r="R1069" s="83"/>
      <c r="S1069" s="83"/>
      <c r="T1069" s="83"/>
      <c r="U1069" s="99">
        <f>COUNTIF(通讯通路门店!$S:$S,$G1069)</f>
        <v>0</v>
      </c>
      <c r="V1069" s="99">
        <f>COUNTIFS(通讯通路门店!$S:$S,$G1069,通讯通路门店!$J:$J,"综合卖场")</f>
        <v>0</v>
      </c>
      <c r="W1069" s="99">
        <f>SUMIFS(通讯通路门店!$AJ:$AJ,通讯通路门店!$S:$S,通讯客户沙盘!$G1069)</f>
        <v>0</v>
      </c>
      <c r="X1069" s="99">
        <f t="shared" si="80"/>
        <v>0</v>
      </c>
      <c r="Y1069" s="99">
        <f>COUNTIFS(通讯通路门店!$S:$S,$G1069,通讯通路门店!$J:$J,"荣耀体验店")+COUNTIFS(通讯通路门店!$S:$S,$G1069,通讯通路门店!$J:$J,"荣耀授权专卖店")</f>
        <v>0</v>
      </c>
      <c r="Z1069" s="99">
        <f>COUNTIFS(通讯通路门店!$S:$S,$G1069,通讯通路门店!$J:$J,"VIVO体验店")</f>
        <v>0</v>
      </c>
      <c r="AA1069" s="99">
        <f>COUNTIFS(通讯通路门店!$S:$S,$G1069,通讯通路门店!$J:$J,"OPPO体验店")</f>
        <v>0</v>
      </c>
      <c r="AB1069" s="99">
        <f>COUNTIFS(通讯通路门店!$S:$S,$G1069,通讯通路门店!$J:$J,"华为授权体验店")+COUNTIFS(通讯通路门店!$S:$S,$G1069,通讯通路门店!$J:$J,"华为堡垒店")</f>
        <v>0</v>
      </c>
      <c r="AC1069" s="99">
        <f>COUNTIFS(通讯通路门店!$S:$S,$G1069,通讯通路门店!$J:$J,"小米体验店")</f>
        <v>0</v>
      </c>
      <c r="AD1069" s="99">
        <f>COUNTIFS(通讯通路门店!$S:$S,$G1069,通讯通路门店!$J:$J,"苹果体验店")</f>
        <v>0</v>
      </c>
      <c r="AE1069" s="99">
        <f>COUNTIFS(通讯通路门店!$S:$S,$G1069,通讯通路门店!$J:$J,"其他品牌专卖店")</f>
        <v>0</v>
      </c>
      <c r="AF1069" s="99">
        <f>SUMIFS(通讯通路门店!$BI:$BI,通讯通路门店!$S:$S,$G1069)</f>
        <v>0</v>
      </c>
      <c r="AG1069" s="99">
        <f>SUMIFS(通讯通路门店!$BH:$BH,通讯通路门店!$S:$S,$G1069)</f>
        <v>0</v>
      </c>
      <c r="AH1069" s="99">
        <f t="shared" si="81"/>
        <v>0</v>
      </c>
      <c r="AI1069" s="99">
        <f>SUMIFS(通讯通路门店!$BB:$BB,通讯通路门店!$S:$S,$G1069)</f>
        <v>0</v>
      </c>
      <c r="AJ1069" s="99">
        <f>SUMIFS(通讯通路门店!$BE:$BE,通讯通路门店!$S:$S,$G1069)</f>
        <v>0</v>
      </c>
      <c r="AK1069" s="99">
        <f>SUMIFS(通讯通路门店!$BG:$BG,通讯通路门店!$S:$S,$G1069)</f>
        <v>0</v>
      </c>
      <c r="AL1069" s="99">
        <f>SUMIFS(通讯通路门店!$BC:$BC,通讯通路门店!$S:$S,$G1069)</f>
        <v>0</v>
      </c>
      <c r="AM1069" s="99">
        <f>SUMIFS(通讯通路门店!$BD:$BD,通讯通路门店!$S:$S,$G1069)</f>
        <v>0</v>
      </c>
      <c r="AN1069" s="99">
        <f>SUMIFS(通讯通路门店!$BF:$BF,通讯通路门店!$S:$S,$G1069)</f>
        <v>0</v>
      </c>
      <c r="AO1069" s="99">
        <f t="shared" si="82"/>
        <v>0</v>
      </c>
      <c r="AP1069" s="99">
        <f>SUMIFS(通讯通路门店!$K:$K,通讯通路门店!$S:$S,$G1069)</f>
        <v>0</v>
      </c>
      <c r="AQ1069" s="83"/>
      <c r="AR1069" s="99">
        <f>SUMIFS(通讯通路门店!$T:$T,通讯通路门店!$S:$S,$G1069)</f>
        <v>0</v>
      </c>
      <c r="AS1069" s="99">
        <f>SUMIFS(通讯通路门店!$U:$U,通讯通路门店!$S:$S,$G1069)</f>
        <v>0</v>
      </c>
      <c r="AT1069" s="99">
        <f>SUMIFS(通讯通路门店!$V:$V,通讯通路门店!$S:$S,$G1069)</f>
        <v>0</v>
      </c>
      <c r="AU1069" s="99">
        <f>SUMIFS(通讯通路门店!$W:$W,通讯通路门店!$S:$S,$G1069)</f>
        <v>0</v>
      </c>
      <c r="AV1069" s="99">
        <f>SUMIFS(通讯通路门店!$Z:$Z,通讯通路门店!$S:$S,$G1069)</f>
        <v>0</v>
      </c>
      <c r="AW1069" s="99">
        <f>SUMIFS(通讯通路门店!$AB:$AB,通讯通路门店!$S:$S,$G1069)</f>
        <v>0</v>
      </c>
      <c r="AX1069" s="99">
        <f>SUMIFS(通讯通路门店!$X:$X,通讯通路门店!$S:$S,$G1069)</f>
        <v>0</v>
      </c>
      <c r="AY1069" s="99">
        <f>SUMIFS(通讯通路门店!$Y:$Y,通讯通路门店!$S:$S,$G1069)</f>
        <v>0</v>
      </c>
      <c r="AZ1069" s="99">
        <f>SUMIFS(通讯通路门店!$AA:$AA,通讯通路门店!$S:$S,$G1069)</f>
        <v>0</v>
      </c>
      <c r="BA1069" s="99">
        <f t="shared" si="83"/>
        <v>0</v>
      </c>
      <c r="BB1069" s="99">
        <f t="shared" si="84"/>
        <v>0</v>
      </c>
      <c r="BC1069" s="99">
        <f>SUMIFS(通讯通路门店!$W:$W,通讯通路门店!$S:$S,$G1069,通讯通路门店!$J:$J,"荣耀体验店")+SUMIFS(通讯通路门店!$W:$W,通讯通路门店!$S:$S,$G1069,通讯通路门店!$J:$J,"荣耀授权专卖店")</f>
        <v>0</v>
      </c>
      <c r="BD1069" s="99">
        <f>SUMIFS(通讯通路门店!$Z:$Z,通讯通路门店!$S:$S,$G1069,通讯通路门店!$J:$J,"VIVO体验店")</f>
        <v>0</v>
      </c>
      <c r="BE1069" s="99">
        <f>SUMIFS(通讯通路门店!$AB:$AB,通讯通路门店!$S:$S,$G1069,通讯通路门店!$J:$J,"OPPO体验店")</f>
        <v>0</v>
      </c>
      <c r="BF1069" s="99">
        <f>SUMIFS(通讯通路门店!$X:$X,通讯通路门店!$S:$S,$G1069,通讯通路门店!$J:$J,"华为授权体验店")+SUMIFS(通讯通路门店!$AA:$AA,通讯通路门店!$S:$S,$G1069,通讯通路门店!$J:$J,"华为堡垒店")</f>
        <v>0</v>
      </c>
      <c r="BG1069" s="99">
        <f>SUMIFS(通讯通路门店!$Y:$Y,通讯通路门店!$S:$S,$G1069,通讯通路门店!$J:$J,"小米体验店")</f>
        <v>0</v>
      </c>
      <c r="BH1069" s="99">
        <f>SUMIFS(通讯通路门店!$AA:$AA,通讯通路门店!$S:$S,$G1069,通讯通路门店!$J:$J,"苹果体验店")</f>
        <v>0</v>
      </c>
      <c r="BI1069" s="99">
        <f>SUMIFS(通讯通路门店!$K:$K,通讯通路门店!$S:$S,$G1069,通讯通路门店!$J:$J,"其他品牌专卖店")</f>
        <v>0</v>
      </c>
      <c r="BJ1069" s="99">
        <f>SUMIFS(通讯通路门店!$AC:$AC,通讯通路门店!$S:$S,$G1069)</f>
        <v>0</v>
      </c>
      <c r="BK1069" s="99">
        <f>SUMIFS(通讯通路门店!$AD:$AD,通讯通路门店!$S:$S,$G1069)</f>
        <v>0</v>
      </c>
      <c r="BL1069" s="99">
        <f>SUMIFS(通讯通路门店!$AE:$AE,通讯通路门店!$S:$S,$G1069)</f>
        <v>0</v>
      </c>
      <c r="BM1069" s="99">
        <f>SUMIFS(通讯通路门店!$AF:$AF,通讯通路门店!$S:$S,$G1069)</f>
        <v>0</v>
      </c>
      <c r="BN1069" s="99">
        <f>SUMIFS(通讯通路门店!$AG:$AG,通讯通路门店!$S:$S,$G1069)</f>
        <v>0</v>
      </c>
      <c r="BO1069" s="99">
        <f>SUMIFS(通讯通路门店!$AH:$AH,通讯通路门店!$S:$S,$G1069)</f>
        <v>0</v>
      </c>
      <c r="BP1069" s="99">
        <f>SUMIFS(通讯通路门店!$AI:$AI,通讯通路门店!$S:$S,$G1069)</f>
        <v>0</v>
      </c>
      <c r="BQ1069" s="83"/>
    </row>
    <row r="1070" spans="1:69">
      <c r="A1070" s="99" t="str">
        <f>IFERROR(_xlfn.XLOOKUP($G1070,通讯通路门店!$S$4:$S$993933,通讯通路门店!$A$4:$A$993933,0,0),"")</f>
        <v>海南省</v>
      </c>
      <c r="B1070" s="99" t="str">
        <f>IFERROR(_xlfn.XLOOKUP($G1070,通讯通路门店!$S$4:$S$993933,通讯通路门店!$B$4:$B$993933,0,0),"")</f>
        <v>昌江黎族自治县</v>
      </c>
      <c r="C1070" s="99" t="str">
        <f>IFERROR(_xlfn.XLOOKUP($G1070,通讯通路门店!$S$4:$S$993933,通讯通路门店!$C$4:$C$993933,0,0),"")</f>
        <v>昌江黎族自治县</v>
      </c>
      <c r="D1070" s="99" t="str">
        <f>IFERROR(_xlfn.XLOOKUP($G1070,通讯通路门店!$S$4:$S$993933,通讯通路门店!$D$4:$D$993933,0,0),"")</f>
        <v>叉河镇</v>
      </c>
      <c r="E1070" s="83"/>
      <c r="F1070" s="83"/>
      <c r="G1070" s="101"/>
      <c r="H1070" s="102">
        <f>IFERROR(_xlfn.XLOOKUP($G1070,通讯通路门店!$S$4:$S$993933,通讯通路门店!$R$4:$R$993933,0,0),"")</f>
        <v>0</v>
      </c>
      <c r="I1070" s="83"/>
      <c r="J1070" s="83"/>
      <c r="K1070" s="83"/>
      <c r="L1070" s="83"/>
      <c r="M1070" s="83"/>
      <c r="N1070" s="83"/>
      <c r="O1070" s="83"/>
      <c r="P1070" s="83"/>
      <c r="Q1070" s="83"/>
      <c r="R1070" s="83"/>
      <c r="S1070" s="83"/>
      <c r="T1070" s="83"/>
      <c r="U1070" s="99">
        <f>COUNTIF(通讯通路门店!$S:$S,$G1070)</f>
        <v>0</v>
      </c>
      <c r="V1070" s="99">
        <f>COUNTIFS(通讯通路门店!$S:$S,$G1070,通讯通路门店!$J:$J,"综合卖场")</f>
        <v>0</v>
      </c>
      <c r="W1070" s="99">
        <f>SUMIFS(通讯通路门店!$AJ:$AJ,通讯通路门店!$S:$S,通讯客户沙盘!$G1070)</f>
        <v>0</v>
      </c>
      <c r="X1070" s="99">
        <f t="shared" si="80"/>
        <v>0</v>
      </c>
      <c r="Y1070" s="99">
        <f>COUNTIFS(通讯通路门店!$S:$S,$G1070,通讯通路门店!$J:$J,"荣耀体验店")+COUNTIFS(通讯通路门店!$S:$S,$G1070,通讯通路门店!$J:$J,"荣耀授权专卖店")</f>
        <v>0</v>
      </c>
      <c r="Z1070" s="99">
        <f>COUNTIFS(通讯通路门店!$S:$S,$G1070,通讯通路门店!$J:$J,"VIVO体验店")</f>
        <v>0</v>
      </c>
      <c r="AA1070" s="99">
        <f>COUNTIFS(通讯通路门店!$S:$S,$G1070,通讯通路门店!$J:$J,"OPPO体验店")</f>
        <v>0</v>
      </c>
      <c r="AB1070" s="99">
        <f>COUNTIFS(通讯通路门店!$S:$S,$G1070,通讯通路门店!$J:$J,"华为授权体验店")+COUNTIFS(通讯通路门店!$S:$S,$G1070,通讯通路门店!$J:$J,"华为堡垒店")</f>
        <v>0</v>
      </c>
      <c r="AC1070" s="99">
        <f>COUNTIFS(通讯通路门店!$S:$S,$G1070,通讯通路门店!$J:$J,"小米体验店")</f>
        <v>0</v>
      </c>
      <c r="AD1070" s="99">
        <f>COUNTIFS(通讯通路门店!$S:$S,$G1070,通讯通路门店!$J:$J,"苹果体验店")</f>
        <v>0</v>
      </c>
      <c r="AE1070" s="99">
        <f>COUNTIFS(通讯通路门店!$S:$S,$G1070,通讯通路门店!$J:$J,"其他品牌专卖店")</f>
        <v>0</v>
      </c>
      <c r="AF1070" s="99">
        <f>SUMIFS(通讯通路门店!$BI:$BI,通讯通路门店!$S:$S,$G1070)</f>
        <v>0</v>
      </c>
      <c r="AG1070" s="99">
        <f>SUMIFS(通讯通路门店!$BH:$BH,通讯通路门店!$S:$S,$G1070)</f>
        <v>0</v>
      </c>
      <c r="AH1070" s="99">
        <f t="shared" si="81"/>
        <v>0</v>
      </c>
      <c r="AI1070" s="99">
        <f>SUMIFS(通讯通路门店!$BB:$BB,通讯通路门店!$S:$S,$G1070)</f>
        <v>0</v>
      </c>
      <c r="AJ1070" s="99">
        <f>SUMIFS(通讯通路门店!$BE:$BE,通讯通路门店!$S:$S,$G1070)</f>
        <v>0</v>
      </c>
      <c r="AK1070" s="99">
        <f>SUMIFS(通讯通路门店!$BG:$BG,通讯通路门店!$S:$S,$G1070)</f>
        <v>0</v>
      </c>
      <c r="AL1070" s="99">
        <f>SUMIFS(通讯通路门店!$BC:$BC,通讯通路门店!$S:$S,$G1070)</f>
        <v>0</v>
      </c>
      <c r="AM1070" s="99">
        <f>SUMIFS(通讯通路门店!$BD:$BD,通讯通路门店!$S:$S,$G1070)</f>
        <v>0</v>
      </c>
      <c r="AN1070" s="99">
        <f>SUMIFS(通讯通路门店!$BF:$BF,通讯通路门店!$S:$S,$G1070)</f>
        <v>0</v>
      </c>
      <c r="AO1070" s="99">
        <f t="shared" si="82"/>
        <v>0</v>
      </c>
      <c r="AP1070" s="99">
        <f>SUMIFS(通讯通路门店!$K:$K,通讯通路门店!$S:$S,$G1070)</f>
        <v>0</v>
      </c>
      <c r="AQ1070" s="83"/>
      <c r="AR1070" s="99">
        <f>SUMIFS(通讯通路门店!$T:$T,通讯通路门店!$S:$S,$G1070)</f>
        <v>0</v>
      </c>
      <c r="AS1070" s="99">
        <f>SUMIFS(通讯通路门店!$U:$U,通讯通路门店!$S:$S,$G1070)</f>
        <v>0</v>
      </c>
      <c r="AT1070" s="99">
        <f>SUMIFS(通讯通路门店!$V:$V,通讯通路门店!$S:$S,$G1070)</f>
        <v>0</v>
      </c>
      <c r="AU1070" s="99">
        <f>SUMIFS(通讯通路门店!$W:$W,通讯通路门店!$S:$S,$G1070)</f>
        <v>0</v>
      </c>
      <c r="AV1070" s="99">
        <f>SUMIFS(通讯通路门店!$Z:$Z,通讯通路门店!$S:$S,$G1070)</f>
        <v>0</v>
      </c>
      <c r="AW1070" s="99">
        <f>SUMIFS(通讯通路门店!$AB:$AB,通讯通路门店!$S:$S,$G1070)</f>
        <v>0</v>
      </c>
      <c r="AX1070" s="99">
        <f>SUMIFS(通讯通路门店!$X:$X,通讯通路门店!$S:$S,$G1070)</f>
        <v>0</v>
      </c>
      <c r="AY1070" s="99">
        <f>SUMIFS(通讯通路门店!$Y:$Y,通讯通路门店!$S:$S,$G1070)</f>
        <v>0</v>
      </c>
      <c r="AZ1070" s="99">
        <f>SUMIFS(通讯通路门店!$AA:$AA,通讯通路门店!$S:$S,$G1070)</f>
        <v>0</v>
      </c>
      <c r="BA1070" s="99">
        <f t="shared" si="83"/>
        <v>0</v>
      </c>
      <c r="BB1070" s="99">
        <f t="shared" si="84"/>
        <v>0</v>
      </c>
      <c r="BC1070" s="99">
        <f>SUMIFS(通讯通路门店!$W:$W,通讯通路门店!$S:$S,$G1070,通讯通路门店!$J:$J,"荣耀体验店")+SUMIFS(通讯通路门店!$W:$W,通讯通路门店!$S:$S,$G1070,通讯通路门店!$J:$J,"荣耀授权专卖店")</f>
        <v>0</v>
      </c>
      <c r="BD1070" s="99">
        <f>SUMIFS(通讯通路门店!$Z:$Z,通讯通路门店!$S:$S,$G1070,通讯通路门店!$J:$J,"VIVO体验店")</f>
        <v>0</v>
      </c>
      <c r="BE1070" s="99">
        <f>SUMIFS(通讯通路门店!$AB:$AB,通讯通路门店!$S:$S,$G1070,通讯通路门店!$J:$J,"OPPO体验店")</f>
        <v>0</v>
      </c>
      <c r="BF1070" s="99">
        <f>SUMIFS(通讯通路门店!$X:$X,通讯通路门店!$S:$S,$G1070,通讯通路门店!$J:$J,"华为授权体验店")+SUMIFS(通讯通路门店!$AA:$AA,通讯通路门店!$S:$S,$G1070,通讯通路门店!$J:$J,"华为堡垒店")</f>
        <v>0</v>
      </c>
      <c r="BG1070" s="99">
        <f>SUMIFS(通讯通路门店!$Y:$Y,通讯通路门店!$S:$S,$G1070,通讯通路门店!$J:$J,"小米体验店")</f>
        <v>0</v>
      </c>
      <c r="BH1070" s="99">
        <f>SUMIFS(通讯通路门店!$AA:$AA,通讯通路门店!$S:$S,$G1070,通讯通路门店!$J:$J,"苹果体验店")</f>
        <v>0</v>
      </c>
      <c r="BI1070" s="99">
        <f>SUMIFS(通讯通路门店!$K:$K,通讯通路门店!$S:$S,$G1070,通讯通路门店!$J:$J,"其他品牌专卖店")</f>
        <v>0</v>
      </c>
      <c r="BJ1070" s="99">
        <f>SUMIFS(通讯通路门店!$AC:$AC,通讯通路门店!$S:$S,$G1070)</f>
        <v>0</v>
      </c>
      <c r="BK1070" s="99">
        <f>SUMIFS(通讯通路门店!$AD:$AD,通讯通路门店!$S:$S,$G1070)</f>
        <v>0</v>
      </c>
      <c r="BL1070" s="99">
        <f>SUMIFS(通讯通路门店!$AE:$AE,通讯通路门店!$S:$S,$G1070)</f>
        <v>0</v>
      </c>
      <c r="BM1070" s="99">
        <f>SUMIFS(通讯通路门店!$AF:$AF,通讯通路门店!$S:$S,$G1070)</f>
        <v>0</v>
      </c>
      <c r="BN1070" s="99">
        <f>SUMIFS(通讯通路门店!$AG:$AG,通讯通路门店!$S:$S,$G1070)</f>
        <v>0</v>
      </c>
      <c r="BO1070" s="99">
        <f>SUMIFS(通讯通路门店!$AH:$AH,通讯通路门店!$S:$S,$G1070)</f>
        <v>0</v>
      </c>
      <c r="BP1070" s="99">
        <f>SUMIFS(通讯通路门店!$AI:$AI,通讯通路门店!$S:$S,$G1070)</f>
        <v>0</v>
      </c>
      <c r="BQ1070" s="83"/>
    </row>
    <row r="1071" spans="1:69">
      <c r="A1071" s="99" t="str">
        <f>IFERROR(_xlfn.XLOOKUP($G1071,通讯通路门店!$S$4:$S$993933,通讯通路门店!$A$4:$A$993933,0,0),"")</f>
        <v>海南省</v>
      </c>
      <c r="B1071" s="99" t="str">
        <f>IFERROR(_xlfn.XLOOKUP($G1071,通讯通路门店!$S$4:$S$993933,通讯通路门店!$B$4:$B$993933,0,0),"")</f>
        <v>昌江黎族自治县</v>
      </c>
      <c r="C1071" s="99" t="str">
        <f>IFERROR(_xlfn.XLOOKUP($G1071,通讯通路门店!$S$4:$S$993933,通讯通路门店!$C$4:$C$993933,0,0),"")</f>
        <v>昌江黎族自治县</v>
      </c>
      <c r="D1071" s="99" t="str">
        <f>IFERROR(_xlfn.XLOOKUP($G1071,通讯通路门店!$S$4:$S$993933,通讯通路门店!$D$4:$D$993933,0,0),"")</f>
        <v>叉河镇</v>
      </c>
      <c r="E1071" s="83"/>
      <c r="F1071" s="83"/>
      <c r="G1071" s="101"/>
      <c r="H1071" s="102">
        <f>IFERROR(_xlfn.XLOOKUP($G1071,通讯通路门店!$S$4:$S$993933,通讯通路门店!$R$4:$R$993933,0,0),"")</f>
        <v>0</v>
      </c>
      <c r="I1071" s="83"/>
      <c r="J1071" s="83"/>
      <c r="K1071" s="83"/>
      <c r="L1071" s="83"/>
      <c r="M1071" s="83"/>
      <c r="N1071" s="83"/>
      <c r="O1071" s="83"/>
      <c r="P1071" s="83"/>
      <c r="Q1071" s="83"/>
      <c r="R1071" s="83"/>
      <c r="S1071" s="83"/>
      <c r="T1071" s="83"/>
      <c r="U1071" s="99">
        <f>COUNTIF(通讯通路门店!$S:$S,$G1071)</f>
        <v>0</v>
      </c>
      <c r="V1071" s="99">
        <f>COUNTIFS(通讯通路门店!$S:$S,$G1071,通讯通路门店!$J:$J,"综合卖场")</f>
        <v>0</v>
      </c>
      <c r="W1071" s="99">
        <f>SUMIFS(通讯通路门店!$AJ:$AJ,通讯通路门店!$S:$S,通讯客户沙盘!$G1071)</f>
        <v>0</v>
      </c>
      <c r="X1071" s="99">
        <f t="shared" si="80"/>
        <v>0</v>
      </c>
      <c r="Y1071" s="99">
        <f>COUNTIFS(通讯通路门店!$S:$S,$G1071,通讯通路门店!$J:$J,"荣耀体验店")+COUNTIFS(通讯通路门店!$S:$S,$G1071,通讯通路门店!$J:$J,"荣耀授权专卖店")</f>
        <v>0</v>
      </c>
      <c r="Z1071" s="99">
        <f>COUNTIFS(通讯通路门店!$S:$S,$G1071,通讯通路门店!$J:$J,"VIVO体验店")</f>
        <v>0</v>
      </c>
      <c r="AA1071" s="99">
        <f>COUNTIFS(通讯通路门店!$S:$S,$G1071,通讯通路门店!$J:$J,"OPPO体验店")</f>
        <v>0</v>
      </c>
      <c r="AB1071" s="99">
        <f>COUNTIFS(通讯通路门店!$S:$S,$G1071,通讯通路门店!$J:$J,"华为授权体验店")+COUNTIFS(通讯通路门店!$S:$S,$G1071,通讯通路门店!$J:$J,"华为堡垒店")</f>
        <v>0</v>
      </c>
      <c r="AC1071" s="99">
        <f>COUNTIFS(通讯通路门店!$S:$S,$G1071,通讯通路门店!$J:$J,"小米体验店")</f>
        <v>0</v>
      </c>
      <c r="AD1071" s="99">
        <f>COUNTIFS(通讯通路门店!$S:$S,$G1071,通讯通路门店!$J:$J,"苹果体验店")</f>
        <v>0</v>
      </c>
      <c r="AE1071" s="99">
        <f>COUNTIFS(通讯通路门店!$S:$S,$G1071,通讯通路门店!$J:$J,"其他品牌专卖店")</f>
        <v>0</v>
      </c>
      <c r="AF1071" s="99">
        <f>SUMIFS(通讯通路门店!$BI:$BI,通讯通路门店!$S:$S,$G1071)</f>
        <v>0</v>
      </c>
      <c r="AG1071" s="99">
        <f>SUMIFS(通讯通路门店!$BH:$BH,通讯通路门店!$S:$S,$G1071)</f>
        <v>0</v>
      </c>
      <c r="AH1071" s="99">
        <f t="shared" si="81"/>
        <v>0</v>
      </c>
      <c r="AI1071" s="99">
        <f>SUMIFS(通讯通路门店!$BB:$BB,通讯通路门店!$S:$S,$G1071)</f>
        <v>0</v>
      </c>
      <c r="AJ1071" s="99">
        <f>SUMIFS(通讯通路门店!$BE:$BE,通讯通路门店!$S:$S,$G1071)</f>
        <v>0</v>
      </c>
      <c r="AK1071" s="99">
        <f>SUMIFS(通讯通路门店!$BG:$BG,通讯通路门店!$S:$S,$G1071)</f>
        <v>0</v>
      </c>
      <c r="AL1071" s="99">
        <f>SUMIFS(通讯通路门店!$BC:$BC,通讯通路门店!$S:$S,$G1071)</f>
        <v>0</v>
      </c>
      <c r="AM1071" s="99">
        <f>SUMIFS(通讯通路门店!$BD:$BD,通讯通路门店!$S:$S,$G1071)</f>
        <v>0</v>
      </c>
      <c r="AN1071" s="99">
        <f>SUMIFS(通讯通路门店!$BF:$BF,通讯通路门店!$S:$S,$G1071)</f>
        <v>0</v>
      </c>
      <c r="AO1071" s="99">
        <f t="shared" si="82"/>
        <v>0</v>
      </c>
      <c r="AP1071" s="99">
        <f>SUMIFS(通讯通路门店!$K:$K,通讯通路门店!$S:$S,$G1071)</f>
        <v>0</v>
      </c>
      <c r="AQ1071" s="83"/>
      <c r="AR1071" s="99">
        <f>SUMIFS(通讯通路门店!$T:$T,通讯通路门店!$S:$S,$G1071)</f>
        <v>0</v>
      </c>
      <c r="AS1071" s="99">
        <f>SUMIFS(通讯通路门店!$U:$U,通讯通路门店!$S:$S,$G1071)</f>
        <v>0</v>
      </c>
      <c r="AT1071" s="99">
        <f>SUMIFS(通讯通路门店!$V:$V,通讯通路门店!$S:$S,$G1071)</f>
        <v>0</v>
      </c>
      <c r="AU1071" s="99">
        <f>SUMIFS(通讯通路门店!$W:$W,通讯通路门店!$S:$S,$G1071)</f>
        <v>0</v>
      </c>
      <c r="AV1071" s="99">
        <f>SUMIFS(通讯通路门店!$Z:$Z,通讯通路门店!$S:$S,$G1071)</f>
        <v>0</v>
      </c>
      <c r="AW1071" s="99">
        <f>SUMIFS(通讯通路门店!$AB:$AB,通讯通路门店!$S:$S,$G1071)</f>
        <v>0</v>
      </c>
      <c r="AX1071" s="99">
        <f>SUMIFS(通讯通路门店!$X:$X,通讯通路门店!$S:$S,$G1071)</f>
        <v>0</v>
      </c>
      <c r="AY1071" s="99">
        <f>SUMIFS(通讯通路门店!$Y:$Y,通讯通路门店!$S:$S,$G1071)</f>
        <v>0</v>
      </c>
      <c r="AZ1071" s="99">
        <f>SUMIFS(通讯通路门店!$AA:$AA,通讯通路门店!$S:$S,$G1071)</f>
        <v>0</v>
      </c>
      <c r="BA1071" s="99">
        <f t="shared" si="83"/>
        <v>0</v>
      </c>
      <c r="BB1071" s="99">
        <f t="shared" si="84"/>
        <v>0</v>
      </c>
      <c r="BC1071" s="99">
        <f>SUMIFS(通讯通路门店!$W:$W,通讯通路门店!$S:$S,$G1071,通讯通路门店!$J:$J,"荣耀体验店")+SUMIFS(通讯通路门店!$W:$W,通讯通路门店!$S:$S,$G1071,通讯通路门店!$J:$J,"荣耀授权专卖店")</f>
        <v>0</v>
      </c>
      <c r="BD1071" s="99">
        <f>SUMIFS(通讯通路门店!$Z:$Z,通讯通路门店!$S:$S,$G1071,通讯通路门店!$J:$J,"VIVO体验店")</f>
        <v>0</v>
      </c>
      <c r="BE1071" s="99">
        <f>SUMIFS(通讯通路门店!$AB:$AB,通讯通路门店!$S:$S,$G1071,通讯通路门店!$J:$J,"OPPO体验店")</f>
        <v>0</v>
      </c>
      <c r="BF1071" s="99">
        <f>SUMIFS(通讯通路门店!$X:$X,通讯通路门店!$S:$S,$G1071,通讯通路门店!$J:$J,"华为授权体验店")+SUMIFS(通讯通路门店!$AA:$AA,通讯通路门店!$S:$S,$G1071,通讯通路门店!$J:$J,"华为堡垒店")</f>
        <v>0</v>
      </c>
      <c r="BG1071" s="99">
        <f>SUMIFS(通讯通路门店!$Y:$Y,通讯通路门店!$S:$S,$G1071,通讯通路门店!$J:$J,"小米体验店")</f>
        <v>0</v>
      </c>
      <c r="BH1071" s="99">
        <f>SUMIFS(通讯通路门店!$AA:$AA,通讯通路门店!$S:$S,$G1071,通讯通路门店!$J:$J,"苹果体验店")</f>
        <v>0</v>
      </c>
      <c r="BI1071" s="99">
        <f>SUMIFS(通讯通路门店!$K:$K,通讯通路门店!$S:$S,$G1071,通讯通路门店!$J:$J,"其他品牌专卖店")</f>
        <v>0</v>
      </c>
      <c r="BJ1071" s="99">
        <f>SUMIFS(通讯通路门店!$AC:$AC,通讯通路门店!$S:$S,$G1071)</f>
        <v>0</v>
      </c>
      <c r="BK1071" s="99">
        <f>SUMIFS(通讯通路门店!$AD:$AD,通讯通路门店!$S:$S,$G1071)</f>
        <v>0</v>
      </c>
      <c r="BL1071" s="99">
        <f>SUMIFS(通讯通路门店!$AE:$AE,通讯通路门店!$S:$S,$G1071)</f>
        <v>0</v>
      </c>
      <c r="BM1071" s="99">
        <f>SUMIFS(通讯通路门店!$AF:$AF,通讯通路门店!$S:$S,$G1071)</f>
        <v>0</v>
      </c>
      <c r="BN1071" s="99">
        <f>SUMIFS(通讯通路门店!$AG:$AG,通讯通路门店!$S:$S,$G1071)</f>
        <v>0</v>
      </c>
      <c r="BO1071" s="99">
        <f>SUMIFS(通讯通路门店!$AH:$AH,通讯通路门店!$S:$S,$G1071)</f>
        <v>0</v>
      </c>
      <c r="BP1071" s="99">
        <f>SUMIFS(通讯通路门店!$AI:$AI,通讯通路门店!$S:$S,$G1071)</f>
        <v>0</v>
      </c>
      <c r="BQ1071" s="83"/>
    </row>
    <row r="1072" spans="1:69">
      <c r="A1072" s="99" t="str">
        <f>IFERROR(_xlfn.XLOOKUP($G1072,通讯通路门店!$S$4:$S$993933,通讯通路门店!$A$4:$A$993933,0,0),"")</f>
        <v>海南省</v>
      </c>
      <c r="B1072" s="99" t="str">
        <f>IFERROR(_xlfn.XLOOKUP($G1072,通讯通路门店!$S$4:$S$993933,通讯通路门店!$B$4:$B$993933,0,0),"")</f>
        <v>昌江黎族自治县</v>
      </c>
      <c r="C1072" s="99" t="str">
        <f>IFERROR(_xlfn.XLOOKUP($G1072,通讯通路门店!$S$4:$S$993933,通讯通路门店!$C$4:$C$993933,0,0),"")</f>
        <v>昌江黎族自治县</v>
      </c>
      <c r="D1072" s="99" t="str">
        <f>IFERROR(_xlfn.XLOOKUP($G1072,通讯通路门店!$S$4:$S$993933,通讯通路门店!$D$4:$D$993933,0,0),"")</f>
        <v>叉河镇</v>
      </c>
      <c r="E1072" s="83"/>
      <c r="F1072" s="83"/>
      <c r="G1072" s="101"/>
      <c r="H1072" s="102">
        <f>IFERROR(_xlfn.XLOOKUP($G1072,通讯通路门店!$S$4:$S$993933,通讯通路门店!$R$4:$R$993933,0,0),"")</f>
        <v>0</v>
      </c>
      <c r="I1072" s="83"/>
      <c r="J1072" s="83"/>
      <c r="K1072" s="83"/>
      <c r="L1072" s="83"/>
      <c r="M1072" s="83"/>
      <c r="N1072" s="83"/>
      <c r="O1072" s="83"/>
      <c r="P1072" s="83"/>
      <c r="Q1072" s="83"/>
      <c r="R1072" s="83"/>
      <c r="S1072" s="83"/>
      <c r="T1072" s="83"/>
      <c r="U1072" s="99">
        <f>COUNTIF(通讯通路门店!$S:$S,$G1072)</f>
        <v>0</v>
      </c>
      <c r="V1072" s="99">
        <f>COUNTIFS(通讯通路门店!$S:$S,$G1072,通讯通路门店!$J:$J,"综合卖场")</f>
        <v>0</v>
      </c>
      <c r="W1072" s="99">
        <f>SUMIFS(通讯通路门店!$AJ:$AJ,通讯通路门店!$S:$S,通讯客户沙盘!$G1072)</f>
        <v>0</v>
      </c>
      <c r="X1072" s="99">
        <f t="shared" si="80"/>
        <v>0</v>
      </c>
      <c r="Y1072" s="99">
        <f>COUNTIFS(通讯通路门店!$S:$S,$G1072,通讯通路门店!$J:$J,"荣耀体验店")+COUNTIFS(通讯通路门店!$S:$S,$G1072,通讯通路门店!$J:$J,"荣耀授权专卖店")</f>
        <v>0</v>
      </c>
      <c r="Z1072" s="99">
        <f>COUNTIFS(通讯通路门店!$S:$S,$G1072,通讯通路门店!$J:$J,"VIVO体验店")</f>
        <v>0</v>
      </c>
      <c r="AA1072" s="99">
        <f>COUNTIFS(通讯通路门店!$S:$S,$G1072,通讯通路门店!$J:$J,"OPPO体验店")</f>
        <v>0</v>
      </c>
      <c r="AB1072" s="99">
        <f>COUNTIFS(通讯通路门店!$S:$S,$G1072,通讯通路门店!$J:$J,"华为授权体验店")+COUNTIFS(通讯通路门店!$S:$S,$G1072,通讯通路门店!$J:$J,"华为堡垒店")</f>
        <v>0</v>
      </c>
      <c r="AC1072" s="99">
        <f>COUNTIFS(通讯通路门店!$S:$S,$G1072,通讯通路门店!$J:$J,"小米体验店")</f>
        <v>0</v>
      </c>
      <c r="AD1072" s="99">
        <f>COUNTIFS(通讯通路门店!$S:$S,$G1072,通讯通路门店!$J:$J,"苹果体验店")</f>
        <v>0</v>
      </c>
      <c r="AE1072" s="99">
        <f>COUNTIFS(通讯通路门店!$S:$S,$G1072,通讯通路门店!$J:$J,"其他品牌专卖店")</f>
        <v>0</v>
      </c>
      <c r="AF1072" s="99">
        <f>SUMIFS(通讯通路门店!$BI:$BI,通讯通路门店!$S:$S,$G1072)</f>
        <v>0</v>
      </c>
      <c r="AG1072" s="99">
        <f>SUMIFS(通讯通路门店!$BH:$BH,通讯通路门店!$S:$S,$G1072)</f>
        <v>0</v>
      </c>
      <c r="AH1072" s="99">
        <f t="shared" si="81"/>
        <v>0</v>
      </c>
      <c r="AI1072" s="99">
        <f>SUMIFS(通讯通路门店!$BB:$BB,通讯通路门店!$S:$S,$G1072)</f>
        <v>0</v>
      </c>
      <c r="AJ1072" s="99">
        <f>SUMIFS(通讯通路门店!$BE:$BE,通讯通路门店!$S:$S,$G1072)</f>
        <v>0</v>
      </c>
      <c r="AK1072" s="99">
        <f>SUMIFS(通讯通路门店!$BG:$BG,通讯通路门店!$S:$S,$G1072)</f>
        <v>0</v>
      </c>
      <c r="AL1072" s="99">
        <f>SUMIFS(通讯通路门店!$BC:$BC,通讯通路门店!$S:$S,$G1072)</f>
        <v>0</v>
      </c>
      <c r="AM1072" s="99">
        <f>SUMIFS(通讯通路门店!$BD:$BD,通讯通路门店!$S:$S,$G1072)</f>
        <v>0</v>
      </c>
      <c r="AN1072" s="99">
        <f>SUMIFS(通讯通路门店!$BF:$BF,通讯通路门店!$S:$S,$G1072)</f>
        <v>0</v>
      </c>
      <c r="AO1072" s="99">
        <f t="shared" si="82"/>
        <v>0</v>
      </c>
      <c r="AP1072" s="99">
        <f>SUMIFS(通讯通路门店!$K:$K,通讯通路门店!$S:$S,$G1072)</f>
        <v>0</v>
      </c>
      <c r="AQ1072" s="83"/>
      <c r="AR1072" s="99">
        <f>SUMIFS(通讯通路门店!$T:$T,通讯通路门店!$S:$S,$G1072)</f>
        <v>0</v>
      </c>
      <c r="AS1072" s="99">
        <f>SUMIFS(通讯通路门店!$U:$U,通讯通路门店!$S:$S,$G1072)</f>
        <v>0</v>
      </c>
      <c r="AT1072" s="99">
        <f>SUMIFS(通讯通路门店!$V:$V,通讯通路门店!$S:$S,$G1072)</f>
        <v>0</v>
      </c>
      <c r="AU1072" s="99">
        <f>SUMIFS(通讯通路门店!$W:$W,通讯通路门店!$S:$S,$G1072)</f>
        <v>0</v>
      </c>
      <c r="AV1072" s="99">
        <f>SUMIFS(通讯通路门店!$Z:$Z,通讯通路门店!$S:$S,$G1072)</f>
        <v>0</v>
      </c>
      <c r="AW1072" s="99">
        <f>SUMIFS(通讯通路门店!$AB:$AB,通讯通路门店!$S:$S,$G1072)</f>
        <v>0</v>
      </c>
      <c r="AX1072" s="99">
        <f>SUMIFS(通讯通路门店!$X:$X,通讯通路门店!$S:$S,$G1072)</f>
        <v>0</v>
      </c>
      <c r="AY1072" s="99">
        <f>SUMIFS(通讯通路门店!$Y:$Y,通讯通路门店!$S:$S,$G1072)</f>
        <v>0</v>
      </c>
      <c r="AZ1072" s="99">
        <f>SUMIFS(通讯通路门店!$AA:$AA,通讯通路门店!$S:$S,$G1072)</f>
        <v>0</v>
      </c>
      <c r="BA1072" s="99">
        <f t="shared" si="83"/>
        <v>0</v>
      </c>
      <c r="BB1072" s="99">
        <f t="shared" si="84"/>
        <v>0</v>
      </c>
      <c r="BC1072" s="99">
        <f>SUMIFS(通讯通路门店!$W:$W,通讯通路门店!$S:$S,$G1072,通讯通路门店!$J:$J,"荣耀体验店")+SUMIFS(通讯通路门店!$W:$W,通讯通路门店!$S:$S,$G1072,通讯通路门店!$J:$J,"荣耀授权专卖店")</f>
        <v>0</v>
      </c>
      <c r="BD1072" s="99">
        <f>SUMIFS(通讯通路门店!$Z:$Z,通讯通路门店!$S:$S,$G1072,通讯通路门店!$J:$J,"VIVO体验店")</f>
        <v>0</v>
      </c>
      <c r="BE1072" s="99">
        <f>SUMIFS(通讯通路门店!$AB:$AB,通讯通路门店!$S:$S,$G1072,通讯通路门店!$J:$J,"OPPO体验店")</f>
        <v>0</v>
      </c>
      <c r="BF1072" s="99">
        <f>SUMIFS(通讯通路门店!$X:$X,通讯通路门店!$S:$S,$G1072,通讯通路门店!$J:$J,"华为授权体验店")+SUMIFS(通讯通路门店!$AA:$AA,通讯通路门店!$S:$S,$G1072,通讯通路门店!$J:$J,"华为堡垒店")</f>
        <v>0</v>
      </c>
      <c r="BG1072" s="99">
        <f>SUMIFS(通讯通路门店!$Y:$Y,通讯通路门店!$S:$S,$G1072,通讯通路门店!$J:$J,"小米体验店")</f>
        <v>0</v>
      </c>
      <c r="BH1072" s="99">
        <f>SUMIFS(通讯通路门店!$AA:$AA,通讯通路门店!$S:$S,$G1072,通讯通路门店!$J:$J,"苹果体验店")</f>
        <v>0</v>
      </c>
      <c r="BI1072" s="99">
        <f>SUMIFS(通讯通路门店!$K:$K,通讯通路门店!$S:$S,$G1072,通讯通路门店!$J:$J,"其他品牌专卖店")</f>
        <v>0</v>
      </c>
      <c r="BJ1072" s="99">
        <f>SUMIFS(通讯通路门店!$AC:$AC,通讯通路门店!$S:$S,$G1072)</f>
        <v>0</v>
      </c>
      <c r="BK1072" s="99">
        <f>SUMIFS(通讯通路门店!$AD:$AD,通讯通路门店!$S:$S,$G1072)</f>
        <v>0</v>
      </c>
      <c r="BL1072" s="99">
        <f>SUMIFS(通讯通路门店!$AE:$AE,通讯通路门店!$S:$S,$G1072)</f>
        <v>0</v>
      </c>
      <c r="BM1072" s="99">
        <f>SUMIFS(通讯通路门店!$AF:$AF,通讯通路门店!$S:$S,$G1072)</f>
        <v>0</v>
      </c>
      <c r="BN1072" s="99">
        <f>SUMIFS(通讯通路门店!$AG:$AG,通讯通路门店!$S:$S,$G1072)</f>
        <v>0</v>
      </c>
      <c r="BO1072" s="99">
        <f>SUMIFS(通讯通路门店!$AH:$AH,通讯通路门店!$S:$S,$G1072)</f>
        <v>0</v>
      </c>
      <c r="BP1072" s="99">
        <f>SUMIFS(通讯通路门店!$AI:$AI,通讯通路门店!$S:$S,$G1072)</f>
        <v>0</v>
      </c>
      <c r="BQ1072" s="83"/>
    </row>
    <row r="1073" spans="1:69">
      <c r="A1073" s="99" t="str">
        <f>IFERROR(_xlfn.XLOOKUP($G1073,通讯通路门店!$S$4:$S$993933,通讯通路门店!$A$4:$A$993933,0,0),"")</f>
        <v>海南省</v>
      </c>
      <c r="B1073" s="99" t="str">
        <f>IFERROR(_xlfn.XLOOKUP($G1073,通讯通路门店!$S$4:$S$993933,通讯通路门店!$B$4:$B$993933,0,0),"")</f>
        <v>昌江黎族自治县</v>
      </c>
      <c r="C1073" s="99" t="str">
        <f>IFERROR(_xlfn.XLOOKUP($G1073,通讯通路门店!$S$4:$S$993933,通讯通路门店!$C$4:$C$993933,0,0),"")</f>
        <v>昌江黎族自治县</v>
      </c>
      <c r="D1073" s="99" t="str">
        <f>IFERROR(_xlfn.XLOOKUP($G1073,通讯通路门店!$S$4:$S$993933,通讯通路门店!$D$4:$D$993933,0,0),"")</f>
        <v>叉河镇</v>
      </c>
      <c r="E1073" s="83"/>
      <c r="F1073" s="83"/>
      <c r="G1073" s="101"/>
      <c r="H1073" s="102">
        <f>IFERROR(_xlfn.XLOOKUP($G1073,通讯通路门店!$S$4:$S$993933,通讯通路门店!$R$4:$R$993933,0,0),"")</f>
        <v>0</v>
      </c>
      <c r="I1073" s="83"/>
      <c r="J1073" s="83"/>
      <c r="K1073" s="83"/>
      <c r="L1073" s="83"/>
      <c r="M1073" s="83"/>
      <c r="N1073" s="83"/>
      <c r="O1073" s="83"/>
      <c r="P1073" s="83"/>
      <c r="Q1073" s="83"/>
      <c r="R1073" s="83"/>
      <c r="S1073" s="83"/>
      <c r="T1073" s="83"/>
      <c r="U1073" s="99">
        <f>COUNTIF(通讯通路门店!$S:$S,$G1073)</f>
        <v>0</v>
      </c>
      <c r="V1073" s="99">
        <f>COUNTIFS(通讯通路门店!$S:$S,$G1073,通讯通路门店!$J:$J,"综合卖场")</f>
        <v>0</v>
      </c>
      <c r="W1073" s="99">
        <f>SUMIFS(通讯通路门店!$AJ:$AJ,通讯通路门店!$S:$S,通讯客户沙盘!$G1073)</f>
        <v>0</v>
      </c>
      <c r="X1073" s="99">
        <f t="shared" si="80"/>
        <v>0</v>
      </c>
      <c r="Y1073" s="99">
        <f>COUNTIFS(通讯通路门店!$S:$S,$G1073,通讯通路门店!$J:$J,"荣耀体验店")+COUNTIFS(通讯通路门店!$S:$S,$G1073,通讯通路门店!$J:$J,"荣耀授权专卖店")</f>
        <v>0</v>
      </c>
      <c r="Z1073" s="99">
        <f>COUNTIFS(通讯通路门店!$S:$S,$G1073,通讯通路门店!$J:$J,"VIVO体验店")</f>
        <v>0</v>
      </c>
      <c r="AA1073" s="99">
        <f>COUNTIFS(通讯通路门店!$S:$S,$G1073,通讯通路门店!$J:$J,"OPPO体验店")</f>
        <v>0</v>
      </c>
      <c r="AB1073" s="99">
        <f>COUNTIFS(通讯通路门店!$S:$S,$G1073,通讯通路门店!$J:$J,"华为授权体验店")+COUNTIFS(通讯通路门店!$S:$S,$G1073,通讯通路门店!$J:$J,"华为堡垒店")</f>
        <v>0</v>
      </c>
      <c r="AC1073" s="99">
        <f>COUNTIFS(通讯通路门店!$S:$S,$G1073,通讯通路门店!$J:$J,"小米体验店")</f>
        <v>0</v>
      </c>
      <c r="AD1073" s="99">
        <f>COUNTIFS(通讯通路门店!$S:$S,$G1073,通讯通路门店!$J:$J,"苹果体验店")</f>
        <v>0</v>
      </c>
      <c r="AE1073" s="99">
        <f>COUNTIFS(通讯通路门店!$S:$S,$G1073,通讯通路门店!$J:$J,"其他品牌专卖店")</f>
        <v>0</v>
      </c>
      <c r="AF1073" s="99">
        <f>SUMIFS(通讯通路门店!$BI:$BI,通讯通路门店!$S:$S,$G1073)</f>
        <v>0</v>
      </c>
      <c r="AG1073" s="99">
        <f>SUMIFS(通讯通路门店!$BH:$BH,通讯通路门店!$S:$S,$G1073)</f>
        <v>0</v>
      </c>
      <c r="AH1073" s="99">
        <f t="shared" si="81"/>
        <v>0</v>
      </c>
      <c r="AI1073" s="99">
        <f>SUMIFS(通讯通路门店!$BB:$BB,通讯通路门店!$S:$S,$G1073)</f>
        <v>0</v>
      </c>
      <c r="AJ1073" s="99">
        <f>SUMIFS(通讯通路门店!$BE:$BE,通讯通路门店!$S:$S,$G1073)</f>
        <v>0</v>
      </c>
      <c r="AK1073" s="99">
        <f>SUMIFS(通讯通路门店!$BG:$BG,通讯通路门店!$S:$S,$G1073)</f>
        <v>0</v>
      </c>
      <c r="AL1073" s="99">
        <f>SUMIFS(通讯通路门店!$BC:$BC,通讯通路门店!$S:$S,$G1073)</f>
        <v>0</v>
      </c>
      <c r="AM1073" s="99">
        <f>SUMIFS(通讯通路门店!$BD:$BD,通讯通路门店!$S:$S,$G1073)</f>
        <v>0</v>
      </c>
      <c r="AN1073" s="99">
        <f>SUMIFS(通讯通路门店!$BF:$BF,通讯通路门店!$S:$S,$G1073)</f>
        <v>0</v>
      </c>
      <c r="AO1073" s="99">
        <f t="shared" si="82"/>
        <v>0</v>
      </c>
      <c r="AP1073" s="99">
        <f>SUMIFS(通讯通路门店!$K:$K,通讯通路门店!$S:$S,$G1073)</f>
        <v>0</v>
      </c>
      <c r="AQ1073" s="83"/>
      <c r="AR1073" s="99">
        <f>SUMIFS(通讯通路门店!$T:$T,通讯通路门店!$S:$S,$G1073)</f>
        <v>0</v>
      </c>
      <c r="AS1073" s="99">
        <f>SUMIFS(通讯通路门店!$U:$U,通讯通路门店!$S:$S,$G1073)</f>
        <v>0</v>
      </c>
      <c r="AT1073" s="99">
        <f>SUMIFS(通讯通路门店!$V:$V,通讯通路门店!$S:$S,$G1073)</f>
        <v>0</v>
      </c>
      <c r="AU1073" s="99">
        <f>SUMIFS(通讯通路门店!$W:$W,通讯通路门店!$S:$S,$G1073)</f>
        <v>0</v>
      </c>
      <c r="AV1073" s="99">
        <f>SUMIFS(通讯通路门店!$Z:$Z,通讯通路门店!$S:$S,$G1073)</f>
        <v>0</v>
      </c>
      <c r="AW1073" s="99">
        <f>SUMIFS(通讯通路门店!$AB:$AB,通讯通路门店!$S:$S,$G1073)</f>
        <v>0</v>
      </c>
      <c r="AX1073" s="99">
        <f>SUMIFS(通讯通路门店!$X:$X,通讯通路门店!$S:$S,$G1073)</f>
        <v>0</v>
      </c>
      <c r="AY1073" s="99">
        <f>SUMIFS(通讯通路门店!$Y:$Y,通讯通路门店!$S:$S,$G1073)</f>
        <v>0</v>
      </c>
      <c r="AZ1073" s="99">
        <f>SUMIFS(通讯通路门店!$AA:$AA,通讯通路门店!$S:$S,$G1073)</f>
        <v>0</v>
      </c>
      <c r="BA1073" s="99">
        <f t="shared" si="83"/>
        <v>0</v>
      </c>
      <c r="BB1073" s="99">
        <f t="shared" si="84"/>
        <v>0</v>
      </c>
      <c r="BC1073" s="99">
        <f>SUMIFS(通讯通路门店!$W:$W,通讯通路门店!$S:$S,$G1073,通讯通路门店!$J:$J,"荣耀体验店")+SUMIFS(通讯通路门店!$W:$W,通讯通路门店!$S:$S,$G1073,通讯通路门店!$J:$J,"荣耀授权专卖店")</f>
        <v>0</v>
      </c>
      <c r="BD1073" s="99">
        <f>SUMIFS(通讯通路门店!$Z:$Z,通讯通路门店!$S:$S,$G1073,通讯通路门店!$J:$J,"VIVO体验店")</f>
        <v>0</v>
      </c>
      <c r="BE1073" s="99">
        <f>SUMIFS(通讯通路门店!$AB:$AB,通讯通路门店!$S:$S,$G1073,通讯通路门店!$J:$J,"OPPO体验店")</f>
        <v>0</v>
      </c>
      <c r="BF1073" s="99">
        <f>SUMIFS(通讯通路门店!$X:$X,通讯通路门店!$S:$S,$G1073,通讯通路门店!$J:$J,"华为授权体验店")+SUMIFS(通讯通路门店!$AA:$AA,通讯通路门店!$S:$S,$G1073,通讯通路门店!$J:$J,"华为堡垒店")</f>
        <v>0</v>
      </c>
      <c r="BG1073" s="99">
        <f>SUMIFS(通讯通路门店!$Y:$Y,通讯通路门店!$S:$S,$G1073,通讯通路门店!$J:$J,"小米体验店")</f>
        <v>0</v>
      </c>
      <c r="BH1073" s="99">
        <f>SUMIFS(通讯通路门店!$AA:$AA,通讯通路门店!$S:$S,$G1073,通讯通路门店!$J:$J,"苹果体验店")</f>
        <v>0</v>
      </c>
      <c r="BI1073" s="99">
        <f>SUMIFS(通讯通路门店!$K:$K,通讯通路门店!$S:$S,$G1073,通讯通路门店!$J:$J,"其他品牌专卖店")</f>
        <v>0</v>
      </c>
      <c r="BJ1073" s="99">
        <f>SUMIFS(通讯通路门店!$AC:$AC,通讯通路门店!$S:$S,$G1073)</f>
        <v>0</v>
      </c>
      <c r="BK1073" s="99">
        <f>SUMIFS(通讯通路门店!$AD:$AD,通讯通路门店!$S:$S,$G1073)</f>
        <v>0</v>
      </c>
      <c r="BL1073" s="99">
        <f>SUMIFS(通讯通路门店!$AE:$AE,通讯通路门店!$S:$S,$G1073)</f>
        <v>0</v>
      </c>
      <c r="BM1073" s="99">
        <f>SUMIFS(通讯通路门店!$AF:$AF,通讯通路门店!$S:$S,$G1073)</f>
        <v>0</v>
      </c>
      <c r="BN1073" s="99">
        <f>SUMIFS(通讯通路门店!$AG:$AG,通讯通路门店!$S:$S,$G1073)</f>
        <v>0</v>
      </c>
      <c r="BO1073" s="99">
        <f>SUMIFS(通讯通路门店!$AH:$AH,通讯通路门店!$S:$S,$G1073)</f>
        <v>0</v>
      </c>
      <c r="BP1073" s="99">
        <f>SUMIFS(通讯通路门店!$AI:$AI,通讯通路门店!$S:$S,$G1073)</f>
        <v>0</v>
      </c>
      <c r="BQ1073" s="83"/>
    </row>
    <row r="1074" spans="1:69">
      <c r="A1074" s="99" t="str">
        <f>IFERROR(_xlfn.XLOOKUP($G1074,通讯通路门店!$S$4:$S$993933,通讯通路门店!$A$4:$A$993933,0,0),"")</f>
        <v>海南省</v>
      </c>
      <c r="B1074" s="99" t="str">
        <f>IFERROR(_xlfn.XLOOKUP($G1074,通讯通路门店!$S$4:$S$993933,通讯通路门店!$B$4:$B$993933,0,0),"")</f>
        <v>昌江黎族自治县</v>
      </c>
      <c r="C1074" s="99" t="str">
        <f>IFERROR(_xlfn.XLOOKUP($G1074,通讯通路门店!$S$4:$S$993933,通讯通路门店!$C$4:$C$993933,0,0),"")</f>
        <v>昌江黎族自治县</v>
      </c>
      <c r="D1074" s="99" t="str">
        <f>IFERROR(_xlfn.XLOOKUP($G1074,通讯通路门店!$S$4:$S$993933,通讯通路门店!$D$4:$D$993933,0,0),"")</f>
        <v>叉河镇</v>
      </c>
      <c r="E1074" s="83"/>
      <c r="F1074" s="83"/>
      <c r="G1074" s="101"/>
      <c r="H1074" s="102">
        <f>IFERROR(_xlfn.XLOOKUP($G1074,通讯通路门店!$S$4:$S$993933,通讯通路门店!$R$4:$R$993933,0,0),"")</f>
        <v>0</v>
      </c>
      <c r="I1074" s="83"/>
      <c r="J1074" s="83"/>
      <c r="K1074" s="83"/>
      <c r="L1074" s="83"/>
      <c r="M1074" s="83"/>
      <c r="N1074" s="83"/>
      <c r="O1074" s="83"/>
      <c r="P1074" s="83"/>
      <c r="Q1074" s="83"/>
      <c r="R1074" s="83"/>
      <c r="S1074" s="83"/>
      <c r="T1074" s="83"/>
      <c r="U1074" s="99">
        <f>COUNTIF(通讯通路门店!$S:$S,$G1074)</f>
        <v>0</v>
      </c>
      <c r="V1074" s="99">
        <f>COUNTIFS(通讯通路门店!$S:$S,$G1074,通讯通路门店!$J:$J,"综合卖场")</f>
        <v>0</v>
      </c>
      <c r="W1074" s="99">
        <f>SUMIFS(通讯通路门店!$AJ:$AJ,通讯通路门店!$S:$S,通讯客户沙盘!$G1074)</f>
        <v>0</v>
      </c>
      <c r="X1074" s="99">
        <f t="shared" si="80"/>
        <v>0</v>
      </c>
      <c r="Y1074" s="99">
        <f>COUNTIFS(通讯通路门店!$S:$S,$G1074,通讯通路门店!$J:$J,"荣耀体验店")+COUNTIFS(通讯通路门店!$S:$S,$G1074,通讯通路门店!$J:$J,"荣耀授权专卖店")</f>
        <v>0</v>
      </c>
      <c r="Z1074" s="99">
        <f>COUNTIFS(通讯通路门店!$S:$S,$G1074,通讯通路门店!$J:$J,"VIVO体验店")</f>
        <v>0</v>
      </c>
      <c r="AA1074" s="99">
        <f>COUNTIFS(通讯通路门店!$S:$S,$G1074,通讯通路门店!$J:$J,"OPPO体验店")</f>
        <v>0</v>
      </c>
      <c r="AB1074" s="99">
        <f>COUNTIFS(通讯通路门店!$S:$S,$G1074,通讯通路门店!$J:$J,"华为授权体验店")+COUNTIFS(通讯通路门店!$S:$S,$G1074,通讯通路门店!$J:$J,"华为堡垒店")</f>
        <v>0</v>
      </c>
      <c r="AC1074" s="99">
        <f>COUNTIFS(通讯通路门店!$S:$S,$G1074,通讯通路门店!$J:$J,"小米体验店")</f>
        <v>0</v>
      </c>
      <c r="AD1074" s="99">
        <f>COUNTIFS(通讯通路门店!$S:$S,$G1074,通讯通路门店!$J:$J,"苹果体验店")</f>
        <v>0</v>
      </c>
      <c r="AE1074" s="99">
        <f>COUNTIFS(通讯通路门店!$S:$S,$G1074,通讯通路门店!$J:$J,"其他品牌专卖店")</f>
        <v>0</v>
      </c>
      <c r="AF1074" s="99">
        <f>SUMIFS(通讯通路门店!$BI:$BI,通讯通路门店!$S:$S,$G1074)</f>
        <v>0</v>
      </c>
      <c r="AG1074" s="99">
        <f>SUMIFS(通讯通路门店!$BH:$BH,通讯通路门店!$S:$S,$G1074)</f>
        <v>0</v>
      </c>
      <c r="AH1074" s="99">
        <f t="shared" si="81"/>
        <v>0</v>
      </c>
      <c r="AI1074" s="99">
        <f>SUMIFS(通讯通路门店!$BB:$BB,通讯通路门店!$S:$S,$G1074)</f>
        <v>0</v>
      </c>
      <c r="AJ1074" s="99">
        <f>SUMIFS(通讯通路门店!$BE:$BE,通讯通路门店!$S:$S,$G1074)</f>
        <v>0</v>
      </c>
      <c r="AK1074" s="99">
        <f>SUMIFS(通讯通路门店!$BG:$BG,通讯通路门店!$S:$S,$G1074)</f>
        <v>0</v>
      </c>
      <c r="AL1074" s="99">
        <f>SUMIFS(通讯通路门店!$BC:$BC,通讯通路门店!$S:$S,$G1074)</f>
        <v>0</v>
      </c>
      <c r="AM1074" s="99">
        <f>SUMIFS(通讯通路门店!$BD:$BD,通讯通路门店!$S:$S,$G1074)</f>
        <v>0</v>
      </c>
      <c r="AN1074" s="99">
        <f>SUMIFS(通讯通路门店!$BF:$BF,通讯通路门店!$S:$S,$G1074)</f>
        <v>0</v>
      </c>
      <c r="AO1074" s="99">
        <f t="shared" si="82"/>
        <v>0</v>
      </c>
      <c r="AP1074" s="99">
        <f>SUMIFS(通讯通路门店!$K:$K,通讯通路门店!$S:$S,$G1074)</f>
        <v>0</v>
      </c>
      <c r="AQ1074" s="83"/>
      <c r="AR1074" s="99">
        <f>SUMIFS(通讯通路门店!$T:$T,通讯通路门店!$S:$S,$G1074)</f>
        <v>0</v>
      </c>
      <c r="AS1074" s="99">
        <f>SUMIFS(通讯通路门店!$U:$U,通讯通路门店!$S:$S,$G1074)</f>
        <v>0</v>
      </c>
      <c r="AT1074" s="99">
        <f>SUMIFS(通讯通路门店!$V:$V,通讯通路门店!$S:$S,$G1074)</f>
        <v>0</v>
      </c>
      <c r="AU1074" s="99">
        <f>SUMIFS(通讯通路门店!$W:$W,通讯通路门店!$S:$S,$G1074)</f>
        <v>0</v>
      </c>
      <c r="AV1074" s="99">
        <f>SUMIFS(通讯通路门店!$Z:$Z,通讯通路门店!$S:$S,$G1074)</f>
        <v>0</v>
      </c>
      <c r="AW1074" s="99">
        <f>SUMIFS(通讯通路门店!$AB:$AB,通讯通路门店!$S:$S,$G1074)</f>
        <v>0</v>
      </c>
      <c r="AX1074" s="99">
        <f>SUMIFS(通讯通路门店!$X:$X,通讯通路门店!$S:$S,$G1074)</f>
        <v>0</v>
      </c>
      <c r="AY1074" s="99">
        <f>SUMIFS(通讯通路门店!$Y:$Y,通讯通路门店!$S:$S,$G1074)</f>
        <v>0</v>
      </c>
      <c r="AZ1074" s="99">
        <f>SUMIFS(通讯通路门店!$AA:$AA,通讯通路门店!$S:$S,$G1074)</f>
        <v>0</v>
      </c>
      <c r="BA1074" s="99">
        <f t="shared" si="83"/>
        <v>0</v>
      </c>
      <c r="BB1074" s="99">
        <f t="shared" si="84"/>
        <v>0</v>
      </c>
      <c r="BC1074" s="99">
        <f>SUMIFS(通讯通路门店!$W:$W,通讯通路门店!$S:$S,$G1074,通讯通路门店!$J:$J,"荣耀体验店")+SUMIFS(通讯通路门店!$W:$W,通讯通路门店!$S:$S,$G1074,通讯通路门店!$J:$J,"荣耀授权专卖店")</f>
        <v>0</v>
      </c>
      <c r="BD1074" s="99">
        <f>SUMIFS(通讯通路门店!$Z:$Z,通讯通路门店!$S:$S,$G1074,通讯通路门店!$J:$J,"VIVO体验店")</f>
        <v>0</v>
      </c>
      <c r="BE1074" s="99">
        <f>SUMIFS(通讯通路门店!$AB:$AB,通讯通路门店!$S:$S,$G1074,通讯通路门店!$J:$J,"OPPO体验店")</f>
        <v>0</v>
      </c>
      <c r="BF1074" s="99">
        <f>SUMIFS(通讯通路门店!$X:$X,通讯通路门店!$S:$S,$G1074,通讯通路门店!$J:$J,"华为授权体验店")+SUMIFS(通讯通路门店!$AA:$AA,通讯通路门店!$S:$S,$G1074,通讯通路门店!$J:$J,"华为堡垒店")</f>
        <v>0</v>
      </c>
      <c r="BG1074" s="99">
        <f>SUMIFS(通讯通路门店!$Y:$Y,通讯通路门店!$S:$S,$G1074,通讯通路门店!$J:$J,"小米体验店")</f>
        <v>0</v>
      </c>
      <c r="BH1074" s="99">
        <f>SUMIFS(通讯通路门店!$AA:$AA,通讯通路门店!$S:$S,$G1074,通讯通路门店!$J:$J,"苹果体验店")</f>
        <v>0</v>
      </c>
      <c r="BI1074" s="99">
        <f>SUMIFS(通讯通路门店!$K:$K,通讯通路门店!$S:$S,$G1074,通讯通路门店!$J:$J,"其他品牌专卖店")</f>
        <v>0</v>
      </c>
      <c r="BJ1074" s="99">
        <f>SUMIFS(通讯通路门店!$AC:$AC,通讯通路门店!$S:$S,$G1074)</f>
        <v>0</v>
      </c>
      <c r="BK1074" s="99">
        <f>SUMIFS(通讯通路门店!$AD:$AD,通讯通路门店!$S:$S,$G1074)</f>
        <v>0</v>
      </c>
      <c r="BL1074" s="99">
        <f>SUMIFS(通讯通路门店!$AE:$AE,通讯通路门店!$S:$S,$G1074)</f>
        <v>0</v>
      </c>
      <c r="BM1074" s="99">
        <f>SUMIFS(通讯通路门店!$AF:$AF,通讯通路门店!$S:$S,$G1074)</f>
        <v>0</v>
      </c>
      <c r="BN1074" s="99">
        <f>SUMIFS(通讯通路门店!$AG:$AG,通讯通路门店!$S:$S,$G1074)</f>
        <v>0</v>
      </c>
      <c r="BO1074" s="99">
        <f>SUMIFS(通讯通路门店!$AH:$AH,通讯通路门店!$S:$S,$G1074)</f>
        <v>0</v>
      </c>
      <c r="BP1074" s="99">
        <f>SUMIFS(通讯通路门店!$AI:$AI,通讯通路门店!$S:$S,$G1074)</f>
        <v>0</v>
      </c>
      <c r="BQ1074" s="83"/>
    </row>
    <row r="1075" spans="1:69">
      <c r="A1075" s="99" t="str">
        <f>IFERROR(_xlfn.XLOOKUP($G1075,通讯通路门店!$S$4:$S$993933,通讯通路门店!$A$4:$A$993933,0,0),"")</f>
        <v>海南省</v>
      </c>
      <c r="B1075" s="99" t="str">
        <f>IFERROR(_xlfn.XLOOKUP($G1075,通讯通路门店!$S$4:$S$993933,通讯通路门店!$B$4:$B$993933,0,0),"")</f>
        <v>昌江黎族自治县</v>
      </c>
      <c r="C1075" s="99" t="str">
        <f>IFERROR(_xlfn.XLOOKUP($G1075,通讯通路门店!$S$4:$S$993933,通讯通路门店!$C$4:$C$993933,0,0),"")</f>
        <v>昌江黎族自治县</v>
      </c>
      <c r="D1075" s="99" t="str">
        <f>IFERROR(_xlfn.XLOOKUP($G1075,通讯通路门店!$S$4:$S$993933,通讯通路门店!$D$4:$D$993933,0,0),"")</f>
        <v>叉河镇</v>
      </c>
      <c r="E1075" s="83"/>
      <c r="F1075" s="83"/>
      <c r="G1075" s="101"/>
      <c r="H1075" s="102">
        <f>IFERROR(_xlfn.XLOOKUP($G1075,通讯通路门店!$S$4:$S$993933,通讯通路门店!$R$4:$R$993933,0,0),"")</f>
        <v>0</v>
      </c>
      <c r="I1075" s="83"/>
      <c r="J1075" s="83"/>
      <c r="K1075" s="83"/>
      <c r="L1075" s="83"/>
      <c r="M1075" s="83"/>
      <c r="N1075" s="83"/>
      <c r="O1075" s="83"/>
      <c r="P1075" s="83"/>
      <c r="Q1075" s="83"/>
      <c r="R1075" s="83"/>
      <c r="S1075" s="83"/>
      <c r="T1075" s="83"/>
      <c r="U1075" s="99">
        <f>COUNTIF(通讯通路门店!$S:$S,$G1075)</f>
        <v>0</v>
      </c>
      <c r="V1075" s="99">
        <f>COUNTIFS(通讯通路门店!$S:$S,$G1075,通讯通路门店!$J:$J,"综合卖场")</f>
        <v>0</v>
      </c>
      <c r="W1075" s="99">
        <f>SUMIFS(通讯通路门店!$AJ:$AJ,通讯通路门店!$S:$S,通讯客户沙盘!$G1075)</f>
        <v>0</v>
      </c>
      <c r="X1075" s="99">
        <f t="shared" si="80"/>
        <v>0</v>
      </c>
      <c r="Y1075" s="99">
        <f>COUNTIFS(通讯通路门店!$S:$S,$G1075,通讯通路门店!$J:$J,"荣耀体验店")+COUNTIFS(通讯通路门店!$S:$S,$G1075,通讯通路门店!$J:$J,"荣耀授权专卖店")</f>
        <v>0</v>
      </c>
      <c r="Z1075" s="99">
        <f>COUNTIFS(通讯通路门店!$S:$S,$G1075,通讯通路门店!$J:$J,"VIVO体验店")</f>
        <v>0</v>
      </c>
      <c r="AA1075" s="99">
        <f>COUNTIFS(通讯通路门店!$S:$S,$G1075,通讯通路门店!$J:$J,"OPPO体验店")</f>
        <v>0</v>
      </c>
      <c r="AB1075" s="99">
        <f>COUNTIFS(通讯通路门店!$S:$S,$G1075,通讯通路门店!$J:$J,"华为授权体验店")+COUNTIFS(通讯通路门店!$S:$S,$G1075,通讯通路门店!$J:$J,"华为堡垒店")</f>
        <v>0</v>
      </c>
      <c r="AC1075" s="99">
        <f>COUNTIFS(通讯通路门店!$S:$S,$G1075,通讯通路门店!$J:$J,"小米体验店")</f>
        <v>0</v>
      </c>
      <c r="AD1075" s="99">
        <f>COUNTIFS(通讯通路门店!$S:$S,$G1075,通讯通路门店!$J:$J,"苹果体验店")</f>
        <v>0</v>
      </c>
      <c r="AE1075" s="99">
        <f>COUNTIFS(通讯通路门店!$S:$S,$G1075,通讯通路门店!$J:$J,"其他品牌专卖店")</f>
        <v>0</v>
      </c>
      <c r="AF1075" s="99">
        <f>SUMIFS(通讯通路门店!$BI:$BI,通讯通路门店!$S:$S,$G1075)</f>
        <v>0</v>
      </c>
      <c r="AG1075" s="99">
        <f>SUMIFS(通讯通路门店!$BH:$BH,通讯通路门店!$S:$S,$G1075)</f>
        <v>0</v>
      </c>
      <c r="AH1075" s="99">
        <f t="shared" si="81"/>
        <v>0</v>
      </c>
      <c r="AI1075" s="99">
        <f>SUMIFS(通讯通路门店!$BB:$BB,通讯通路门店!$S:$S,$G1075)</f>
        <v>0</v>
      </c>
      <c r="AJ1075" s="99">
        <f>SUMIFS(通讯通路门店!$BE:$BE,通讯通路门店!$S:$S,$G1075)</f>
        <v>0</v>
      </c>
      <c r="AK1075" s="99">
        <f>SUMIFS(通讯通路门店!$BG:$BG,通讯通路门店!$S:$S,$G1075)</f>
        <v>0</v>
      </c>
      <c r="AL1075" s="99">
        <f>SUMIFS(通讯通路门店!$BC:$BC,通讯通路门店!$S:$S,$G1075)</f>
        <v>0</v>
      </c>
      <c r="AM1075" s="99">
        <f>SUMIFS(通讯通路门店!$BD:$BD,通讯通路门店!$S:$S,$G1075)</f>
        <v>0</v>
      </c>
      <c r="AN1075" s="99">
        <f>SUMIFS(通讯通路门店!$BF:$BF,通讯通路门店!$S:$S,$G1075)</f>
        <v>0</v>
      </c>
      <c r="AO1075" s="99">
        <f t="shared" si="82"/>
        <v>0</v>
      </c>
      <c r="AP1075" s="99">
        <f>SUMIFS(通讯通路门店!$K:$K,通讯通路门店!$S:$S,$G1075)</f>
        <v>0</v>
      </c>
      <c r="AQ1075" s="83"/>
      <c r="AR1075" s="99">
        <f>SUMIFS(通讯通路门店!$T:$T,通讯通路门店!$S:$S,$G1075)</f>
        <v>0</v>
      </c>
      <c r="AS1075" s="99">
        <f>SUMIFS(通讯通路门店!$U:$U,通讯通路门店!$S:$S,$G1075)</f>
        <v>0</v>
      </c>
      <c r="AT1075" s="99">
        <f>SUMIFS(通讯通路门店!$V:$V,通讯通路门店!$S:$S,$G1075)</f>
        <v>0</v>
      </c>
      <c r="AU1075" s="99">
        <f>SUMIFS(通讯通路门店!$W:$W,通讯通路门店!$S:$S,$G1075)</f>
        <v>0</v>
      </c>
      <c r="AV1075" s="99">
        <f>SUMIFS(通讯通路门店!$Z:$Z,通讯通路门店!$S:$S,$G1075)</f>
        <v>0</v>
      </c>
      <c r="AW1075" s="99">
        <f>SUMIFS(通讯通路门店!$AB:$AB,通讯通路门店!$S:$S,$G1075)</f>
        <v>0</v>
      </c>
      <c r="AX1075" s="99">
        <f>SUMIFS(通讯通路门店!$X:$X,通讯通路门店!$S:$S,$G1075)</f>
        <v>0</v>
      </c>
      <c r="AY1075" s="99">
        <f>SUMIFS(通讯通路门店!$Y:$Y,通讯通路门店!$S:$S,$G1075)</f>
        <v>0</v>
      </c>
      <c r="AZ1075" s="99">
        <f>SUMIFS(通讯通路门店!$AA:$AA,通讯通路门店!$S:$S,$G1075)</f>
        <v>0</v>
      </c>
      <c r="BA1075" s="99">
        <f t="shared" si="83"/>
        <v>0</v>
      </c>
      <c r="BB1075" s="99">
        <f t="shared" si="84"/>
        <v>0</v>
      </c>
      <c r="BC1075" s="99">
        <f>SUMIFS(通讯通路门店!$W:$W,通讯通路门店!$S:$S,$G1075,通讯通路门店!$J:$J,"荣耀体验店")+SUMIFS(通讯通路门店!$W:$W,通讯通路门店!$S:$S,$G1075,通讯通路门店!$J:$J,"荣耀授权专卖店")</f>
        <v>0</v>
      </c>
      <c r="BD1075" s="99">
        <f>SUMIFS(通讯通路门店!$Z:$Z,通讯通路门店!$S:$S,$G1075,通讯通路门店!$J:$J,"VIVO体验店")</f>
        <v>0</v>
      </c>
      <c r="BE1075" s="99">
        <f>SUMIFS(通讯通路门店!$AB:$AB,通讯通路门店!$S:$S,$G1075,通讯通路门店!$J:$J,"OPPO体验店")</f>
        <v>0</v>
      </c>
      <c r="BF1075" s="99">
        <f>SUMIFS(通讯通路门店!$X:$X,通讯通路门店!$S:$S,$G1075,通讯通路门店!$J:$J,"华为授权体验店")+SUMIFS(通讯通路门店!$AA:$AA,通讯通路门店!$S:$S,$G1075,通讯通路门店!$J:$J,"华为堡垒店")</f>
        <v>0</v>
      </c>
      <c r="BG1075" s="99">
        <f>SUMIFS(通讯通路门店!$Y:$Y,通讯通路门店!$S:$S,$G1075,通讯通路门店!$J:$J,"小米体验店")</f>
        <v>0</v>
      </c>
      <c r="BH1075" s="99">
        <f>SUMIFS(通讯通路门店!$AA:$AA,通讯通路门店!$S:$S,$G1075,通讯通路门店!$J:$J,"苹果体验店")</f>
        <v>0</v>
      </c>
      <c r="BI1075" s="99">
        <f>SUMIFS(通讯通路门店!$K:$K,通讯通路门店!$S:$S,$G1075,通讯通路门店!$J:$J,"其他品牌专卖店")</f>
        <v>0</v>
      </c>
      <c r="BJ1075" s="99">
        <f>SUMIFS(通讯通路门店!$AC:$AC,通讯通路门店!$S:$S,$G1075)</f>
        <v>0</v>
      </c>
      <c r="BK1075" s="99">
        <f>SUMIFS(通讯通路门店!$AD:$AD,通讯通路门店!$S:$S,$G1075)</f>
        <v>0</v>
      </c>
      <c r="BL1075" s="99">
        <f>SUMIFS(通讯通路门店!$AE:$AE,通讯通路门店!$S:$S,$G1075)</f>
        <v>0</v>
      </c>
      <c r="BM1075" s="99">
        <f>SUMIFS(通讯通路门店!$AF:$AF,通讯通路门店!$S:$S,$G1075)</f>
        <v>0</v>
      </c>
      <c r="BN1075" s="99">
        <f>SUMIFS(通讯通路门店!$AG:$AG,通讯通路门店!$S:$S,$G1075)</f>
        <v>0</v>
      </c>
      <c r="BO1075" s="99">
        <f>SUMIFS(通讯通路门店!$AH:$AH,通讯通路门店!$S:$S,$G1075)</f>
        <v>0</v>
      </c>
      <c r="BP1075" s="99">
        <f>SUMIFS(通讯通路门店!$AI:$AI,通讯通路门店!$S:$S,$G1075)</f>
        <v>0</v>
      </c>
      <c r="BQ1075" s="83"/>
    </row>
    <row r="1076" spans="1:69">
      <c r="A1076" s="99" t="str">
        <f>IFERROR(_xlfn.XLOOKUP($G1076,通讯通路门店!$S$4:$S$993933,通讯通路门店!$A$4:$A$993933,0,0),"")</f>
        <v>海南省</v>
      </c>
      <c r="B1076" s="99" t="str">
        <f>IFERROR(_xlfn.XLOOKUP($G1076,通讯通路门店!$S$4:$S$993933,通讯通路门店!$B$4:$B$993933,0,0),"")</f>
        <v>昌江黎族自治县</v>
      </c>
      <c r="C1076" s="99" t="str">
        <f>IFERROR(_xlfn.XLOOKUP($G1076,通讯通路门店!$S$4:$S$993933,通讯通路门店!$C$4:$C$993933,0,0),"")</f>
        <v>昌江黎族自治县</v>
      </c>
      <c r="D1076" s="99" t="str">
        <f>IFERROR(_xlfn.XLOOKUP($G1076,通讯通路门店!$S$4:$S$993933,通讯通路门店!$D$4:$D$993933,0,0),"")</f>
        <v>叉河镇</v>
      </c>
      <c r="E1076" s="83"/>
      <c r="F1076" s="83"/>
      <c r="G1076" s="101"/>
      <c r="H1076" s="102">
        <f>IFERROR(_xlfn.XLOOKUP($G1076,通讯通路门店!$S$4:$S$993933,通讯通路门店!$R$4:$R$993933,0,0),"")</f>
        <v>0</v>
      </c>
      <c r="I1076" s="83"/>
      <c r="J1076" s="83"/>
      <c r="K1076" s="83"/>
      <c r="L1076" s="83"/>
      <c r="M1076" s="83"/>
      <c r="N1076" s="83"/>
      <c r="O1076" s="83"/>
      <c r="P1076" s="83"/>
      <c r="Q1076" s="83"/>
      <c r="R1076" s="83"/>
      <c r="S1076" s="83"/>
      <c r="T1076" s="83"/>
      <c r="U1076" s="99">
        <f>COUNTIF(通讯通路门店!$S:$S,$G1076)</f>
        <v>0</v>
      </c>
      <c r="V1076" s="99">
        <f>COUNTIFS(通讯通路门店!$S:$S,$G1076,通讯通路门店!$J:$J,"综合卖场")</f>
        <v>0</v>
      </c>
      <c r="W1076" s="99">
        <f>SUMIFS(通讯通路门店!$AJ:$AJ,通讯通路门店!$S:$S,通讯客户沙盘!$G1076)</f>
        <v>0</v>
      </c>
      <c r="X1076" s="99">
        <f t="shared" si="80"/>
        <v>0</v>
      </c>
      <c r="Y1076" s="99">
        <f>COUNTIFS(通讯通路门店!$S:$S,$G1076,通讯通路门店!$J:$J,"荣耀体验店")+COUNTIFS(通讯通路门店!$S:$S,$G1076,通讯通路门店!$J:$J,"荣耀授权专卖店")</f>
        <v>0</v>
      </c>
      <c r="Z1076" s="99">
        <f>COUNTIFS(通讯通路门店!$S:$S,$G1076,通讯通路门店!$J:$J,"VIVO体验店")</f>
        <v>0</v>
      </c>
      <c r="AA1076" s="99">
        <f>COUNTIFS(通讯通路门店!$S:$S,$G1076,通讯通路门店!$J:$J,"OPPO体验店")</f>
        <v>0</v>
      </c>
      <c r="AB1076" s="99">
        <f>COUNTIFS(通讯通路门店!$S:$S,$G1076,通讯通路门店!$J:$J,"华为授权体验店")+COUNTIFS(通讯通路门店!$S:$S,$G1076,通讯通路门店!$J:$J,"华为堡垒店")</f>
        <v>0</v>
      </c>
      <c r="AC1076" s="99">
        <f>COUNTIFS(通讯通路门店!$S:$S,$G1076,通讯通路门店!$J:$J,"小米体验店")</f>
        <v>0</v>
      </c>
      <c r="AD1076" s="99">
        <f>COUNTIFS(通讯通路门店!$S:$S,$G1076,通讯通路门店!$J:$J,"苹果体验店")</f>
        <v>0</v>
      </c>
      <c r="AE1076" s="99">
        <f>COUNTIFS(通讯通路门店!$S:$S,$G1076,通讯通路门店!$J:$J,"其他品牌专卖店")</f>
        <v>0</v>
      </c>
      <c r="AF1076" s="99">
        <f>SUMIFS(通讯通路门店!$BI:$BI,通讯通路门店!$S:$S,$G1076)</f>
        <v>0</v>
      </c>
      <c r="AG1076" s="99">
        <f>SUMIFS(通讯通路门店!$BH:$BH,通讯通路门店!$S:$S,$G1076)</f>
        <v>0</v>
      </c>
      <c r="AH1076" s="99">
        <f t="shared" si="81"/>
        <v>0</v>
      </c>
      <c r="AI1076" s="99">
        <f>SUMIFS(通讯通路门店!$BB:$BB,通讯通路门店!$S:$S,$G1076)</f>
        <v>0</v>
      </c>
      <c r="AJ1076" s="99">
        <f>SUMIFS(通讯通路门店!$BE:$BE,通讯通路门店!$S:$S,$G1076)</f>
        <v>0</v>
      </c>
      <c r="AK1076" s="99">
        <f>SUMIFS(通讯通路门店!$BG:$BG,通讯通路门店!$S:$S,$G1076)</f>
        <v>0</v>
      </c>
      <c r="AL1076" s="99">
        <f>SUMIFS(通讯通路门店!$BC:$BC,通讯通路门店!$S:$S,$G1076)</f>
        <v>0</v>
      </c>
      <c r="AM1076" s="99">
        <f>SUMIFS(通讯通路门店!$BD:$BD,通讯通路门店!$S:$S,$G1076)</f>
        <v>0</v>
      </c>
      <c r="AN1076" s="99">
        <f>SUMIFS(通讯通路门店!$BF:$BF,通讯通路门店!$S:$S,$G1076)</f>
        <v>0</v>
      </c>
      <c r="AO1076" s="99">
        <f t="shared" si="82"/>
        <v>0</v>
      </c>
      <c r="AP1076" s="99">
        <f>SUMIFS(通讯通路门店!$K:$K,通讯通路门店!$S:$S,$G1076)</f>
        <v>0</v>
      </c>
      <c r="AQ1076" s="83"/>
      <c r="AR1076" s="99">
        <f>SUMIFS(通讯通路门店!$T:$T,通讯通路门店!$S:$S,$G1076)</f>
        <v>0</v>
      </c>
      <c r="AS1076" s="99">
        <f>SUMIFS(通讯通路门店!$U:$U,通讯通路门店!$S:$S,$G1076)</f>
        <v>0</v>
      </c>
      <c r="AT1076" s="99">
        <f>SUMIFS(通讯通路门店!$V:$V,通讯通路门店!$S:$S,$G1076)</f>
        <v>0</v>
      </c>
      <c r="AU1076" s="99">
        <f>SUMIFS(通讯通路门店!$W:$W,通讯通路门店!$S:$S,$G1076)</f>
        <v>0</v>
      </c>
      <c r="AV1076" s="99">
        <f>SUMIFS(通讯通路门店!$Z:$Z,通讯通路门店!$S:$S,$G1076)</f>
        <v>0</v>
      </c>
      <c r="AW1076" s="99">
        <f>SUMIFS(通讯通路门店!$AB:$AB,通讯通路门店!$S:$S,$G1076)</f>
        <v>0</v>
      </c>
      <c r="AX1076" s="99">
        <f>SUMIFS(通讯通路门店!$X:$X,通讯通路门店!$S:$S,$G1076)</f>
        <v>0</v>
      </c>
      <c r="AY1076" s="99">
        <f>SUMIFS(通讯通路门店!$Y:$Y,通讯通路门店!$S:$S,$G1076)</f>
        <v>0</v>
      </c>
      <c r="AZ1076" s="99">
        <f>SUMIFS(通讯通路门店!$AA:$AA,通讯通路门店!$S:$S,$G1076)</f>
        <v>0</v>
      </c>
      <c r="BA1076" s="99">
        <f t="shared" si="83"/>
        <v>0</v>
      </c>
      <c r="BB1076" s="99">
        <f t="shared" si="84"/>
        <v>0</v>
      </c>
      <c r="BC1076" s="99">
        <f>SUMIFS(通讯通路门店!$W:$W,通讯通路门店!$S:$S,$G1076,通讯通路门店!$J:$J,"荣耀体验店")+SUMIFS(通讯通路门店!$W:$W,通讯通路门店!$S:$S,$G1076,通讯通路门店!$J:$J,"荣耀授权专卖店")</f>
        <v>0</v>
      </c>
      <c r="BD1076" s="99">
        <f>SUMIFS(通讯通路门店!$Z:$Z,通讯通路门店!$S:$S,$G1076,通讯通路门店!$J:$J,"VIVO体验店")</f>
        <v>0</v>
      </c>
      <c r="BE1076" s="99">
        <f>SUMIFS(通讯通路门店!$AB:$AB,通讯通路门店!$S:$S,$G1076,通讯通路门店!$J:$J,"OPPO体验店")</f>
        <v>0</v>
      </c>
      <c r="BF1076" s="99">
        <f>SUMIFS(通讯通路门店!$X:$X,通讯通路门店!$S:$S,$G1076,通讯通路门店!$J:$J,"华为授权体验店")+SUMIFS(通讯通路门店!$AA:$AA,通讯通路门店!$S:$S,$G1076,通讯通路门店!$J:$J,"华为堡垒店")</f>
        <v>0</v>
      </c>
      <c r="BG1076" s="99">
        <f>SUMIFS(通讯通路门店!$Y:$Y,通讯通路门店!$S:$S,$G1076,通讯通路门店!$J:$J,"小米体验店")</f>
        <v>0</v>
      </c>
      <c r="BH1076" s="99">
        <f>SUMIFS(通讯通路门店!$AA:$AA,通讯通路门店!$S:$S,$G1076,通讯通路门店!$J:$J,"苹果体验店")</f>
        <v>0</v>
      </c>
      <c r="BI1076" s="99">
        <f>SUMIFS(通讯通路门店!$K:$K,通讯通路门店!$S:$S,$G1076,通讯通路门店!$J:$J,"其他品牌专卖店")</f>
        <v>0</v>
      </c>
      <c r="BJ1076" s="99">
        <f>SUMIFS(通讯通路门店!$AC:$AC,通讯通路门店!$S:$S,$G1076)</f>
        <v>0</v>
      </c>
      <c r="BK1076" s="99">
        <f>SUMIFS(通讯通路门店!$AD:$AD,通讯通路门店!$S:$S,$G1076)</f>
        <v>0</v>
      </c>
      <c r="BL1076" s="99">
        <f>SUMIFS(通讯通路门店!$AE:$AE,通讯通路门店!$S:$S,$G1076)</f>
        <v>0</v>
      </c>
      <c r="BM1076" s="99">
        <f>SUMIFS(通讯通路门店!$AF:$AF,通讯通路门店!$S:$S,$G1076)</f>
        <v>0</v>
      </c>
      <c r="BN1076" s="99">
        <f>SUMIFS(通讯通路门店!$AG:$AG,通讯通路门店!$S:$S,$G1076)</f>
        <v>0</v>
      </c>
      <c r="BO1076" s="99">
        <f>SUMIFS(通讯通路门店!$AH:$AH,通讯通路门店!$S:$S,$G1076)</f>
        <v>0</v>
      </c>
      <c r="BP1076" s="99">
        <f>SUMIFS(通讯通路门店!$AI:$AI,通讯通路门店!$S:$S,$G1076)</f>
        <v>0</v>
      </c>
      <c r="BQ1076" s="83"/>
    </row>
    <row r="1077" spans="1:69">
      <c r="A1077" s="99" t="str">
        <f>IFERROR(_xlfn.XLOOKUP($G1077,通讯通路门店!$S$4:$S$993933,通讯通路门店!$A$4:$A$993933,0,0),"")</f>
        <v>海南省</v>
      </c>
      <c r="B1077" s="99" t="str">
        <f>IFERROR(_xlfn.XLOOKUP($G1077,通讯通路门店!$S$4:$S$993933,通讯通路门店!$B$4:$B$993933,0,0),"")</f>
        <v>昌江黎族自治县</v>
      </c>
      <c r="C1077" s="99" t="str">
        <f>IFERROR(_xlfn.XLOOKUP($G1077,通讯通路门店!$S$4:$S$993933,通讯通路门店!$C$4:$C$993933,0,0),"")</f>
        <v>昌江黎族自治县</v>
      </c>
      <c r="D1077" s="99" t="str">
        <f>IFERROR(_xlfn.XLOOKUP($G1077,通讯通路门店!$S$4:$S$993933,通讯通路门店!$D$4:$D$993933,0,0),"")</f>
        <v>叉河镇</v>
      </c>
      <c r="E1077" s="83"/>
      <c r="F1077" s="83"/>
      <c r="G1077" s="101"/>
      <c r="H1077" s="102">
        <f>IFERROR(_xlfn.XLOOKUP($G1077,通讯通路门店!$S$4:$S$993933,通讯通路门店!$R$4:$R$993933,0,0),"")</f>
        <v>0</v>
      </c>
      <c r="I1077" s="83"/>
      <c r="J1077" s="83"/>
      <c r="K1077" s="83"/>
      <c r="L1077" s="83"/>
      <c r="M1077" s="83"/>
      <c r="N1077" s="83"/>
      <c r="O1077" s="83"/>
      <c r="P1077" s="83"/>
      <c r="Q1077" s="83"/>
      <c r="R1077" s="83"/>
      <c r="S1077" s="83"/>
      <c r="T1077" s="83"/>
      <c r="U1077" s="99">
        <f>COUNTIF(通讯通路门店!$S:$S,$G1077)</f>
        <v>0</v>
      </c>
      <c r="V1077" s="99">
        <f>COUNTIFS(通讯通路门店!$S:$S,$G1077,通讯通路门店!$J:$J,"综合卖场")</f>
        <v>0</v>
      </c>
      <c r="W1077" s="99">
        <f>SUMIFS(通讯通路门店!$AJ:$AJ,通讯通路门店!$S:$S,通讯客户沙盘!$G1077)</f>
        <v>0</v>
      </c>
      <c r="X1077" s="99">
        <f t="shared" si="80"/>
        <v>0</v>
      </c>
      <c r="Y1077" s="99">
        <f>COUNTIFS(通讯通路门店!$S:$S,$G1077,通讯通路门店!$J:$J,"荣耀体验店")+COUNTIFS(通讯通路门店!$S:$S,$G1077,通讯通路门店!$J:$J,"荣耀授权专卖店")</f>
        <v>0</v>
      </c>
      <c r="Z1077" s="99">
        <f>COUNTIFS(通讯通路门店!$S:$S,$G1077,通讯通路门店!$J:$J,"VIVO体验店")</f>
        <v>0</v>
      </c>
      <c r="AA1077" s="99">
        <f>COUNTIFS(通讯通路门店!$S:$S,$G1077,通讯通路门店!$J:$J,"OPPO体验店")</f>
        <v>0</v>
      </c>
      <c r="AB1077" s="99">
        <f>COUNTIFS(通讯通路门店!$S:$S,$G1077,通讯通路门店!$J:$J,"华为授权体验店")+COUNTIFS(通讯通路门店!$S:$S,$G1077,通讯通路门店!$J:$J,"华为堡垒店")</f>
        <v>0</v>
      </c>
      <c r="AC1077" s="99">
        <f>COUNTIFS(通讯通路门店!$S:$S,$G1077,通讯通路门店!$J:$J,"小米体验店")</f>
        <v>0</v>
      </c>
      <c r="AD1077" s="99">
        <f>COUNTIFS(通讯通路门店!$S:$S,$G1077,通讯通路门店!$J:$J,"苹果体验店")</f>
        <v>0</v>
      </c>
      <c r="AE1077" s="99">
        <f>COUNTIFS(通讯通路门店!$S:$S,$G1077,通讯通路门店!$J:$J,"其他品牌专卖店")</f>
        <v>0</v>
      </c>
      <c r="AF1077" s="99">
        <f>SUMIFS(通讯通路门店!$BI:$BI,通讯通路门店!$S:$S,$G1077)</f>
        <v>0</v>
      </c>
      <c r="AG1077" s="99">
        <f>SUMIFS(通讯通路门店!$BH:$BH,通讯通路门店!$S:$S,$G1077)</f>
        <v>0</v>
      </c>
      <c r="AH1077" s="99">
        <f t="shared" si="81"/>
        <v>0</v>
      </c>
      <c r="AI1077" s="99">
        <f>SUMIFS(通讯通路门店!$BB:$BB,通讯通路门店!$S:$S,$G1077)</f>
        <v>0</v>
      </c>
      <c r="AJ1077" s="99">
        <f>SUMIFS(通讯通路门店!$BE:$BE,通讯通路门店!$S:$S,$G1077)</f>
        <v>0</v>
      </c>
      <c r="AK1077" s="99">
        <f>SUMIFS(通讯通路门店!$BG:$BG,通讯通路门店!$S:$S,$G1077)</f>
        <v>0</v>
      </c>
      <c r="AL1077" s="99">
        <f>SUMIFS(通讯通路门店!$BC:$BC,通讯通路门店!$S:$S,$G1077)</f>
        <v>0</v>
      </c>
      <c r="AM1077" s="99">
        <f>SUMIFS(通讯通路门店!$BD:$BD,通讯通路门店!$S:$S,$G1077)</f>
        <v>0</v>
      </c>
      <c r="AN1077" s="99">
        <f>SUMIFS(通讯通路门店!$BF:$BF,通讯通路门店!$S:$S,$G1077)</f>
        <v>0</v>
      </c>
      <c r="AO1077" s="99">
        <f t="shared" si="82"/>
        <v>0</v>
      </c>
      <c r="AP1077" s="99">
        <f>SUMIFS(通讯通路门店!$K:$K,通讯通路门店!$S:$S,$G1077)</f>
        <v>0</v>
      </c>
      <c r="AQ1077" s="83"/>
      <c r="AR1077" s="99">
        <f>SUMIFS(通讯通路门店!$T:$T,通讯通路门店!$S:$S,$G1077)</f>
        <v>0</v>
      </c>
      <c r="AS1077" s="99">
        <f>SUMIFS(通讯通路门店!$U:$U,通讯通路门店!$S:$S,$G1077)</f>
        <v>0</v>
      </c>
      <c r="AT1077" s="99">
        <f>SUMIFS(通讯通路门店!$V:$V,通讯通路门店!$S:$S,$G1077)</f>
        <v>0</v>
      </c>
      <c r="AU1077" s="99">
        <f>SUMIFS(通讯通路门店!$W:$W,通讯通路门店!$S:$S,$G1077)</f>
        <v>0</v>
      </c>
      <c r="AV1077" s="99">
        <f>SUMIFS(通讯通路门店!$Z:$Z,通讯通路门店!$S:$S,$G1077)</f>
        <v>0</v>
      </c>
      <c r="AW1077" s="99">
        <f>SUMIFS(通讯通路门店!$AB:$AB,通讯通路门店!$S:$S,$G1077)</f>
        <v>0</v>
      </c>
      <c r="AX1077" s="99">
        <f>SUMIFS(通讯通路门店!$X:$X,通讯通路门店!$S:$S,$G1077)</f>
        <v>0</v>
      </c>
      <c r="AY1077" s="99">
        <f>SUMIFS(通讯通路门店!$Y:$Y,通讯通路门店!$S:$S,$G1077)</f>
        <v>0</v>
      </c>
      <c r="AZ1077" s="99">
        <f>SUMIFS(通讯通路门店!$AA:$AA,通讯通路门店!$S:$S,$G1077)</f>
        <v>0</v>
      </c>
      <c r="BA1077" s="99">
        <f t="shared" si="83"/>
        <v>0</v>
      </c>
      <c r="BB1077" s="99">
        <f t="shared" si="84"/>
        <v>0</v>
      </c>
      <c r="BC1077" s="99">
        <f>SUMIFS(通讯通路门店!$W:$W,通讯通路门店!$S:$S,$G1077,通讯通路门店!$J:$J,"荣耀体验店")+SUMIFS(通讯通路门店!$W:$W,通讯通路门店!$S:$S,$G1077,通讯通路门店!$J:$J,"荣耀授权专卖店")</f>
        <v>0</v>
      </c>
      <c r="BD1077" s="99">
        <f>SUMIFS(通讯通路门店!$Z:$Z,通讯通路门店!$S:$S,$G1077,通讯通路门店!$J:$J,"VIVO体验店")</f>
        <v>0</v>
      </c>
      <c r="BE1077" s="99">
        <f>SUMIFS(通讯通路门店!$AB:$AB,通讯通路门店!$S:$S,$G1077,通讯通路门店!$J:$J,"OPPO体验店")</f>
        <v>0</v>
      </c>
      <c r="BF1077" s="99">
        <f>SUMIFS(通讯通路门店!$X:$X,通讯通路门店!$S:$S,$G1077,通讯通路门店!$J:$J,"华为授权体验店")+SUMIFS(通讯通路门店!$AA:$AA,通讯通路门店!$S:$S,$G1077,通讯通路门店!$J:$J,"华为堡垒店")</f>
        <v>0</v>
      </c>
      <c r="BG1077" s="99">
        <f>SUMIFS(通讯通路门店!$Y:$Y,通讯通路门店!$S:$S,$G1077,通讯通路门店!$J:$J,"小米体验店")</f>
        <v>0</v>
      </c>
      <c r="BH1077" s="99">
        <f>SUMIFS(通讯通路门店!$AA:$AA,通讯通路门店!$S:$S,$G1077,通讯通路门店!$J:$J,"苹果体验店")</f>
        <v>0</v>
      </c>
      <c r="BI1077" s="99">
        <f>SUMIFS(通讯通路门店!$K:$K,通讯通路门店!$S:$S,$G1077,通讯通路门店!$J:$J,"其他品牌专卖店")</f>
        <v>0</v>
      </c>
      <c r="BJ1077" s="99">
        <f>SUMIFS(通讯通路门店!$AC:$AC,通讯通路门店!$S:$S,$G1077)</f>
        <v>0</v>
      </c>
      <c r="BK1077" s="99">
        <f>SUMIFS(通讯通路门店!$AD:$AD,通讯通路门店!$S:$S,$G1077)</f>
        <v>0</v>
      </c>
      <c r="BL1077" s="99">
        <f>SUMIFS(通讯通路门店!$AE:$AE,通讯通路门店!$S:$S,$G1077)</f>
        <v>0</v>
      </c>
      <c r="BM1077" s="99">
        <f>SUMIFS(通讯通路门店!$AF:$AF,通讯通路门店!$S:$S,$G1077)</f>
        <v>0</v>
      </c>
      <c r="BN1077" s="99">
        <f>SUMIFS(通讯通路门店!$AG:$AG,通讯通路门店!$S:$S,$G1077)</f>
        <v>0</v>
      </c>
      <c r="BO1077" s="99">
        <f>SUMIFS(通讯通路门店!$AH:$AH,通讯通路门店!$S:$S,$G1077)</f>
        <v>0</v>
      </c>
      <c r="BP1077" s="99">
        <f>SUMIFS(通讯通路门店!$AI:$AI,通讯通路门店!$S:$S,$G1077)</f>
        <v>0</v>
      </c>
      <c r="BQ1077" s="83"/>
    </row>
    <row r="1078" spans="1:69">
      <c r="A1078" s="99" t="str">
        <f>IFERROR(_xlfn.XLOOKUP($G1078,通讯通路门店!$S$4:$S$993933,通讯通路门店!$A$4:$A$993933,0,0),"")</f>
        <v>海南省</v>
      </c>
      <c r="B1078" s="99" t="str">
        <f>IFERROR(_xlfn.XLOOKUP($G1078,通讯通路门店!$S$4:$S$993933,通讯通路门店!$B$4:$B$993933,0,0),"")</f>
        <v>昌江黎族自治县</v>
      </c>
      <c r="C1078" s="99" t="str">
        <f>IFERROR(_xlfn.XLOOKUP($G1078,通讯通路门店!$S$4:$S$993933,通讯通路门店!$C$4:$C$993933,0,0),"")</f>
        <v>昌江黎族自治县</v>
      </c>
      <c r="D1078" s="99" t="str">
        <f>IFERROR(_xlfn.XLOOKUP($G1078,通讯通路门店!$S$4:$S$993933,通讯通路门店!$D$4:$D$993933,0,0),"")</f>
        <v>叉河镇</v>
      </c>
      <c r="E1078" s="83"/>
      <c r="F1078" s="83"/>
      <c r="G1078" s="101"/>
      <c r="H1078" s="102">
        <f>IFERROR(_xlfn.XLOOKUP($G1078,通讯通路门店!$S$4:$S$993933,通讯通路门店!$R$4:$R$993933,0,0),"")</f>
        <v>0</v>
      </c>
      <c r="I1078" s="83"/>
      <c r="J1078" s="83"/>
      <c r="K1078" s="83"/>
      <c r="L1078" s="83"/>
      <c r="M1078" s="83"/>
      <c r="N1078" s="83"/>
      <c r="O1078" s="83"/>
      <c r="P1078" s="83"/>
      <c r="Q1078" s="83"/>
      <c r="R1078" s="83"/>
      <c r="S1078" s="83"/>
      <c r="T1078" s="83"/>
      <c r="U1078" s="99">
        <f>COUNTIF(通讯通路门店!$S:$S,$G1078)</f>
        <v>0</v>
      </c>
      <c r="V1078" s="99">
        <f>COUNTIFS(通讯通路门店!$S:$S,$G1078,通讯通路门店!$J:$J,"综合卖场")</f>
        <v>0</v>
      </c>
      <c r="W1078" s="99">
        <f>SUMIFS(通讯通路门店!$AJ:$AJ,通讯通路门店!$S:$S,通讯客户沙盘!$G1078)</f>
        <v>0</v>
      </c>
      <c r="X1078" s="99">
        <f t="shared" si="80"/>
        <v>0</v>
      </c>
      <c r="Y1078" s="99">
        <f>COUNTIFS(通讯通路门店!$S:$S,$G1078,通讯通路门店!$J:$J,"荣耀体验店")+COUNTIFS(通讯通路门店!$S:$S,$G1078,通讯通路门店!$J:$J,"荣耀授权专卖店")</f>
        <v>0</v>
      </c>
      <c r="Z1078" s="99">
        <f>COUNTIFS(通讯通路门店!$S:$S,$G1078,通讯通路门店!$J:$J,"VIVO体验店")</f>
        <v>0</v>
      </c>
      <c r="AA1078" s="99">
        <f>COUNTIFS(通讯通路门店!$S:$S,$G1078,通讯通路门店!$J:$J,"OPPO体验店")</f>
        <v>0</v>
      </c>
      <c r="AB1078" s="99">
        <f>COUNTIFS(通讯通路门店!$S:$S,$G1078,通讯通路门店!$J:$J,"华为授权体验店")+COUNTIFS(通讯通路门店!$S:$S,$G1078,通讯通路门店!$J:$J,"华为堡垒店")</f>
        <v>0</v>
      </c>
      <c r="AC1078" s="99">
        <f>COUNTIFS(通讯通路门店!$S:$S,$G1078,通讯通路门店!$J:$J,"小米体验店")</f>
        <v>0</v>
      </c>
      <c r="AD1078" s="99">
        <f>COUNTIFS(通讯通路门店!$S:$S,$G1078,通讯通路门店!$J:$J,"苹果体验店")</f>
        <v>0</v>
      </c>
      <c r="AE1078" s="99">
        <f>COUNTIFS(通讯通路门店!$S:$S,$G1078,通讯通路门店!$J:$J,"其他品牌专卖店")</f>
        <v>0</v>
      </c>
      <c r="AF1078" s="99">
        <f>SUMIFS(通讯通路门店!$BI:$BI,通讯通路门店!$S:$S,$G1078)</f>
        <v>0</v>
      </c>
      <c r="AG1078" s="99">
        <f>SUMIFS(通讯通路门店!$BH:$BH,通讯通路门店!$S:$S,$G1078)</f>
        <v>0</v>
      </c>
      <c r="AH1078" s="99">
        <f t="shared" si="81"/>
        <v>0</v>
      </c>
      <c r="AI1078" s="99">
        <f>SUMIFS(通讯通路门店!$BB:$BB,通讯通路门店!$S:$S,$G1078)</f>
        <v>0</v>
      </c>
      <c r="AJ1078" s="99">
        <f>SUMIFS(通讯通路门店!$BE:$BE,通讯通路门店!$S:$S,$G1078)</f>
        <v>0</v>
      </c>
      <c r="AK1078" s="99">
        <f>SUMIFS(通讯通路门店!$BG:$BG,通讯通路门店!$S:$S,$G1078)</f>
        <v>0</v>
      </c>
      <c r="AL1078" s="99">
        <f>SUMIFS(通讯通路门店!$BC:$BC,通讯通路门店!$S:$S,$G1078)</f>
        <v>0</v>
      </c>
      <c r="AM1078" s="99">
        <f>SUMIFS(通讯通路门店!$BD:$BD,通讯通路门店!$S:$S,$G1078)</f>
        <v>0</v>
      </c>
      <c r="AN1078" s="99">
        <f>SUMIFS(通讯通路门店!$BF:$BF,通讯通路门店!$S:$S,$G1078)</f>
        <v>0</v>
      </c>
      <c r="AO1078" s="99">
        <f t="shared" si="82"/>
        <v>0</v>
      </c>
      <c r="AP1078" s="99">
        <f>SUMIFS(通讯通路门店!$K:$K,通讯通路门店!$S:$S,$G1078)</f>
        <v>0</v>
      </c>
      <c r="AQ1078" s="83"/>
      <c r="AR1078" s="99">
        <f>SUMIFS(通讯通路门店!$T:$T,通讯通路门店!$S:$S,$G1078)</f>
        <v>0</v>
      </c>
      <c r="AS1078" s="99">
        <f>SUMIFS(通讯通路门店!$U:$U,通讯通路门店!$S:$S,$G1078)</f>
        <v>0</v>
      </c>
      <c r="AT1078" s="99">
        <f>SUMIFS(通讯通路门店!$V:$V,通讯通路门店!$S:$S,$G1078)</f>
        <v>0</v>
      </c>
      <c r="AU1078" s="99">
        <f>SUMIFS(通讯通路门店!$W:$W,通讯通路门店!$S:$S,$G1078)</f>
        <v>0</v>
      </c>
      <c r="AV1078" s="99">
        <f>SUMIFS(通讯通路门店!$Z:$Z,通讯通路门店!$S:$S,$G1078)</f>
        <v>0</v>
      </c>
      <c r="AW1078" s="99">
        <f>SUMIFS(通讯通路门店!$AB:$AB,通讯通路门店!$S:$S,$G1078)</f>
        <v>0</v>
      </c>
      <c r="AX1078" s="99">
        <f>SUMIFS(通讯通路门店!$X:$X,通讯通路门店!$S:$S,$G1078)</f>
        <v>0</v>
      </c>
      <c r="AY1078" s="99">
        <f>SUMIFS(通讯通路门店!$Y:$Y,通讯通路门店!$S:$S,$G1078)</f>
        <v>0</v>
      </c>
      <c r="AZ1078" s="99">
        <f>SUMIFS(通讯通路门店!$AA:$AA,通讯通路门店!$S:$S,$G1078)</f>
        <v>0</v>
      </c>
      <c r="BA1078" s="99">
        <f t="shared" si="83"/>
        <v>0</v>
      </c>
      <c r="BB1078" s="99">
        <f t="shared" si="84"/>
        <v>0</v>
      </c>
      <c r="BC1078" s="99">
        <f>SUMIFS(通讯通路门店!$W:$W,通讯通路门店!$S:$S,$G1078,通讯通路门店!$J:$J,"荣耀体验店")+SUMIFS(通讯通路门店!$W:$W,通讯通路门店!$S:$S,$G1078,通讯通路门店!$J:$J,"荣耀授权专卖店")</f>
        <v>0</v>
      </c>
      <c r="BD1078" s="99">
        <f>SUMIFS(通讯通路门店!$Z:$Z,通讯通路门店!$S:$S,$G1078,通讯通路门店!$J:$J,"VIVO体验店")</f>
        <v>0</v>
      </c>
      <c r="BE1078" s="99">
        <f>SUMIFS(通讯通路门店!$AB:$AB,通讯通路门店!$S:$S,$G1078,通讯通路门店!$J:$J,"OPPO体验店")</f>
        <v>0</v>
      </c>
      <c r="BF1078" s="99">
        <f>SUMIFS(通讯通路门店!$X:$X,通讯通路门店!$S:$S,$G1078,通讯通路门店!$J:$J,"华为授权体验店")+SUMIFS(通讯通路门店!$AA:$AA,通讯通路门店!$S:$S,$G1078,通讯通路门店!$J:$J,"华为堡垒店")</f>
        <v>0</v>
      </c>
      <c r="BG1078" s="99">
        <f>SUMIFS(通讯通路门店!$Y:$Y,通讯通路门店!$S:$S,$G1078,通讯通路门店!$J:$J,"小米体验店")</f>
        <v>0</v>
      </c>
      <c r="BH1078" s="99">
        <f>SUMIFS(通讯通路门店!$AA:$AA,通讯通路门店!$S:$S,$G1078,通讯通路门店!$J:$J,"苹果体验店")</f>
        <v>0</v>
      </c>
      <c r="BI1078" s="99">
        <f>SUMIFS(通讯通路门店!$K:$K,通讯通路门店!$S:$S,$G1078,通讯通路门店!$J:$J,"其他品牌专卖店")</f>
        <v>0</v>
      </c>
      <c r="BJ1078" s="99">
        <f>SUMIFS(通讯通路门店!$AC:$AC,通讯通路门店!$S:$S,$G1078)</f>
        <v>0</v>
      </c>
      <c r="BK1078" s="99">
        <f>SUMIFS(通讯通路门店!$AD:$AD,通讯通路门店!$S:$S,$G1078)</f>
        <v>0</v>
      </c>
      <c r="BL1078" s="99">
        <f>SUMIFS(通讯通路门店!$AE:$AE,通讯通路门店!$S:$S,$G1078)</f>
        <v>0</v>
      </c>
      <c r="BM1078" s="99">
        <f>SUMIFS(通讯通路门店!$AF:$AF,通讯通路门店!$S:$S,$G1078)</f>
        <v>0</v>
      </c>
      <c r="BN1078" s="99">
        <f>SUMIFS(通讯通路门店!$AG:$AG,通讯通路门店!$S:$S,$G1078)</f>
        <v>0</v>
      </c>
      <c r="BO1078" s="99">
        <f>SUMIFS(通讯通路门店!$AH:$AH,通讯通路门店!$S:$S,$G1078)</f>
        <v>0</v>
      </c>
      <c r="BP1078" s="99">
        <f>SUMIFS(通讯通路门店!$AI:$AI,通讯通路门店!$S:$S,$G1078)</f>
        <v>0</v>
      </c>
      <c r="BQ1078" s="83"/>
    </row>
    <row r="1079" spans="1:69">
      <c r="A1079" s="99" t="str">
        <f>IFERROR(_xlfn.XLOOKUP($G1079,通讯通路门店!$S$4:$S$993933,通讯通路门店!$A$4:$A$993933,0,0),"")</f>
        <v>海南省</v>
      </c>
      <c r="B1079" s="99" t="str">
        <f>IFERROR(_xlfn.XLOOKUP($G1079,通讯通路门店!$S$4:$S$993933,通讯通路门店!$B$4:$B$993933,0,0),"")</f>
        <v>昌江黎族自治县</v>
      </c>
      <c r="C1079" s="99" t="str">
        <f>IFERROR(_xlfn.XLOOKUP($G1079,通讯通路门店!$S$4:$S$993933,通讯通路门店!$C$4:$C$993933,0,0),"")</f>
        <v>昌江黎族自治县</v>
      </c>
      <c r="D1079" s="99" t="str">
        <f>IFERROR(_xlfn.XLOOKUP($G1079,通讯通路门店!$S$4:$S$993933,通讯通路门店!$D$4:$D$993933,0,0),"")</f>
        <v>叉河镇</v>
      </c>
      <c r="E1079" s="83"/>
      <c r="F1079" s="83"/>
      <c r="G1079" s="101"/>
      <c r="H1079" s="102">
        <f>IFERROR(_xlfn.XLOOKUP($G1079,通讯通路门店!$S$4:$S$993933,通讯通路门店!$R$4:$R$993933,0,0),"")</f>
        <v>0</v>
      </c>
      <c r="I1079" s="83"/>
      <c r="J1079" s="83"/>
      <c r="K1079" s="83"/>
      <c r="L1079" s="83"/>
      <c r="M1079" s="83"/>
      <c r="N1079" s="83"/>
      <c r="O1079" s="83"/>
      <c r="P1079" s="83"/>
      <c r="Q1079" s="83"/>
      <c r="R1079" s="83"/>
      <c r="S1079" s="83"/>
      <c r="T1079" s="83"/>
      <c r="U1079" s="99">
        <f>COUNTIF(通讯通路门店!$S:$S,$G1079)</f>
        <v>0</v>
      </c>
      <c r="V1079" s="99">
        <f>COUNTIFS(通讯通路门店!$S:$S,$G1079,通讯通路门店!$J:$J,"综合卖场")</f>
        <v>0</v>
      </c>
      <c r="W1079" s="99">
        <f>SUMIFS(通讯通路门店!$AJ:$AJ,通讯通路门店!$S:$S,通讯客户沙盘!$G1079)</f>
        <v>0</v>
      </c>
      <c r="X1079" s="99">
        <f t="shared" si="80"/>
        <v>0</v>
      </c>
      <c r="Y1079" s="99">
        <f>COUNTIFS(通讯通路门店!$S:$S,$G1079,通讯通路门店!$J:$J,"荣耀体验店")+COUNTIFS(通讯通路门店!$S:$S,$G1079,通讯通路门店!$J:$J,"荣耀授权专卖店")</f>
        <v>0</v>
      </c>
      <c r="Z1079" s="99">
        <f>COUNTIFS(通讯通路门店!$S:$S,$G1079,通讯通路门店!$J:$J,"VIVO体验店")</f>
        <v>0</v>
      </c>
      <c r="AA1079" s="99">
        <f>COUNTIFS(通讯通路门店!$S:$S,$G1079,通讯通路门店!$J:$J,"OPPO体验店")</f>
        <v>0</v>
      </c>
      <c r="AB1079" s="99">
        <f>COUNTIFS(通讯通路门店!$S:$S,$G1079,通讯通路门店!$J:$J,"华为授权体验店")+COUNTIFS(通讯通路门店!$S:$S,$G1079,通讯通路门店!$J:$J,"华为堡垒店")</f>
        <v>0</v>
      </c>
      <c r="AC1079" s="99">
        <f>COUNTIFS(通讯通路门店!$S:$S,$G1079,通讯通路门店!$J:$J,"小米体验店")</f>
        <v>0</v>
      </c>
      <c r="AD1079" s="99">
        <f>COUNTIFS(通讯通路门店!$S:$S,$G1079,通讯通路门店!$J:$J,"苹果体验店")</f>
        <v>0</v>
      </c>
      <c r="AE1079" s="99">
        <f>COUNTIFS(通讯通路门店!$S:$S,$G1079,通讯通路门店!$J:$J,"其他品牌专卖店")</f>
        <v>0</v>
      </c>
      <c r="AF1079" s="99">
        <f>SUMIFS(通讯通路门店!$BI:$BI,通讯通路门店!$S:$S,$G1079)</f>
        <v>0</v>
      </c>
      <c r="AG1079" s="99">
        <f>SUMIFS(通讯通路门店!$BH:$BH,通讯通路门店!$S:$S,$G1079)</f>
        <v>0</v>
      </c>
      <c r="AH1079" s="99">
        <f t="shared" si="81"/>
        <v>0</v>
      </c>
      <c r="AI1079" s="99">
        <f>SUMIFS(通讯通路门店!$BB:$BB,通讯通路门店!$S:$S,$G1079)</f>
        <v>0</v>
      </c>
      <c r="AJ1079" s="99">
        <f>SUMIFS(通讯通路门店!$BE:$BE,通讯通路门店!$S:$S,$G1079)</f>
        <v>0</v>
      </c>
      <c r="AK1079" s="99">
        <f>SUMIFS(通讯通路门店!$BG:$BG,通讯通路门店!$S:$S,$G1079)</f>
        <v>0</v>
      </c>
      <c r="AL1079" s="99">
        <f>SUMIFS(通讯通路门店!$BC:$BC,通讯通路门店!$S:$S,$G1079)</f>
        <v>0</v>
      </c>
      <c r="AM1079" s="99">
        <f>SUMIFS(通讯通路门店!$BD:$BD,通讯通路门店!$S:$S,$G1079)</f>
        <v>0</v>
      </c>
      <c r="AN1079" s="99">
        <f>SUMIFS(通讯通路门店!$BF:$BF,通讯通路门店!$S:$S,$G1079)</f>
        <v>0</v>
      </c>
      <c r="AO1079" s="99">
        <f t="shared" si="82"/>
        <v>0</v>
      </c>
      <c r="AP1079" s="99">
        <f>SUMIFS(通讯通路门店!$K:$K,通讯通路门店!$S:$S,$G1079)</f>
        <v>0</v>
      </c>
      <c r="AQ1079" s="83"/>
      <c r="AR1079" s="99">
        <f>SUMIFS(通讯通路门店!$T:$T,通讯通路门店!$S:$S,$G1079)</f>
        <v>0</v>
      </c>
      <c r="AS1079" s="99">
        <f>SUMIFS(通讯通路门店!$U:$U,通讯通路门店!$S:$S,$G1079)</f>
        <v>0</v>
      </c>
      <c r="AT1079" s="99">
        <f>SUMIFS(通讯通路门店!$V:$V,通讯通路门店!$S:$S,$G1079)</f>
        <v>0</v>
      </c>
      <c r="AU1079" s="99">
        <f>SUMIFS(通讯通路门店!$W:$W,通讯通路门店!$S:$S,$G1079)</f>
        <v>0</v>
      </c>
      <c r="AV1079" s="99">
        <f>SUMIFS(通讯通路门店!$Z:$Z,通讯通路门店!$S:$S,$G1079)</f>
        <v>0</v>
      </c>
      <c r="AW1079" s="99">
        <f>SUMIFS(通讯通路门店!$AB:$AB,通讯通路门店!$S:$S,$G1079)</f>
        <v>0</v>
      </c>
      <c r="AX1079" s="99">
        <f>SUMIFS(通讯通路门店!$X:$X,通讯通路门店!$S:$S,$G1079)</f>
        <v>0</v>
      </c>
      <c r="AY1079" s="99">
        <f>SUMIFS(通讯通路门店!$Y:$Y,通讯通路门店!$S:$S,$G1079)</f>
        <v>0</v>
      </c>
      <c r="AZ1079" s="99">
        <f>SUMIFS(通讯通路门店!$AA:$AA,通讯通路门店!$S:$S,$G1079)</f>
        <v>0</v>
      </c>
      <c r="BA1079" s="99">
        <f t="shared" si="83"/>
        <v>0</v>
      </c>
      <c r="BB1079" s="99">
        <f t="shared" si="84"/>
        <v>0</v>
      </c>
      <c r="BC1079" s="99">
        <f>SUMIFS(通讯通路门店!$W:$W,通讯通路门店!$S:$S,$G1079,通讯通路门店!$J:$J,"荣耀体验店")+SUMIFS(通讯通路门店!$W:$W,通讯通路门店!$S:$S,$G1079,通讯通路门店!$J:$J,"荣耀授权专卖店")</f>
        <v>0</v>
      </c>
      <c r="BD1079" s="99">
        <f>SUMIFS(通讯通路门店!$Z:$Z,通讯通路门店!$S:$S,$G1079,通讯通路门店!$J:$J,"VIVO体验店")</f>
        <v>0</v>
      </c>
      <c r="BE1079" s="99">
        <f>SUMIFS(通讯通路门店!$AB:$AB,通讯通路门店!$S:$S,$G1079,通讯通路门店!$J:$J,"OPPO体验店")</f>
        <v>0</v>
      </c>
      <c r="BF1079" s="99">
        <f>SUMIFS(通讯通路门店!$X:$X,通讯通路门店!$S:$S,$G1079,通讯通路门店!$J:$J,"华为授权体验店")+SUMIFS(通讯通路门店!$AA:$AA,通讯通路门店!$S:$S,$G1079,通讯通路门店!$J:$J,"华为堡垒店")</f>
        <v>0</v>
      </c>
      <c r="BG1079" s="99">
        <f>SUMIFS(通讯通路门店!$Y:$Y,通讯通路门店!$S:$S,$G1079,通讯通路门店!$J:$J,"小米体验店")</f>
        <v>0</v>
      </c>
      <c r="BH1079" s="99">
        <f>SUMIFS(通讯通路门店!$AA:$AA,通讯通路门店!$S:$S,$G1079,通讯通路门店!$J:$J,"苹果体验店")</f>
        <v>0</v>
      </c>
      <c r="BI1079" s="99">
        <f>SUMIFS(通讯通路门店!$K:$K,通讯通路门店!$S:$S,$G1079,通讯通路门店!$J:$J,"其他品牌专卖店")</f>
        <v>0</v>
      </c>
      <c r="BJ1079" s="99">
        <f>SUMIFS(通讯通路门店!$AC:$AC,通讯通路门店!$S:$S,$G1079)</f>
        <v>0</v>
      </c>
      <c r="BK1079" s="99">
        <f>SUMIFS(通讯通路门店!$AD:$AD,通讯通路门店!$S:$S,$G1079)</f>
        <v>0</v>
      </c>
      <c r="BL1079" s="99">
        <f>SUMIFS(通讯通路门店!$AE:$AE,通讯通路门店!$S:$S,$G1079)</f>
        <v>0</v>
      </c>
      <c r="BM1079" s="99">
        <f>SUMIFS(通讯通路门店!$AF:$AF,通讯通路门店!$S:$S,$G1079)</f>
        <v>0</v>
      </c>
      <c r="BN1079" s="99">
        <f>SUMIFS(通讯通路门店!$AG:$AG,通讯通路门店!$S:$S,$G1079)</f>
        <v>0</v>
      </c>
      <c r="BO1079" s="99">
        <f>SUMIFS(通讯通路门店!$AH:$AH,通讯通路门店!$S:$S,$G1079)</f>
        <v>0</v>
      </c>
      <c r="BP1079" s="99">
        <f>SUMIFS(通讯通路门店!$AI:$AI,通讯通路门店!$S:$S,$G1079)</f>
        <v>0</v>
      </c>
      <c r="BQ1079" s="83"/>
    </row>
    <row r="1080" spans="1:69">
      <c r="A1080" s="99" t="str">
        <f>IFERROR(_xlfn.XLOOKUP($G1080,通讯通路门店!$S$4:$S$993933,通讯通路门店!$A$4:$A$993933,0,0),"")</f>
        <v>海南省</v>
      </c>
      <c r="B1080" s="99" t="str">
        <f>IFERROR(_xlfn.XLOOKUP($G1080,通讯通路门店!$S$4:$S$993933,通讯通路门店!$B$4:$B$993933,0,0),"")</f>
        <v>昌江黎族自治县</v>
      </c>
      <c r="C1080" s="99" t="str">
        <f>IFERROR(_xlfn.XLOOKUP($G1080,通讯通路门店!$S$4:$S$993933,通讯通路门店!$C$4:$C$993933,0,0),"")</f>
        <v>昌江黎族自治县</v>
      </c>
      <c r="D1080" s="99" t="str">
        <f>IFERROR(_xlfn.XLOOKUP($G1080,通讯通路门店!$S$4:$S$993933,通讯通路门店!$D$4:$D$993933,0,0),"")</f>
        <v>叉河镇</v>
      </c>
      <c r="E1080" s="83"/>
      <c r="F1080" s="83"/>
      <c r="G1080" s="101"/>
      <c r="H1080" s="102">
        <f>IFERROR(_xlfn.XLOOKUP($G1080,通讯通路门店!$S$4:$S$993933,通讯通路门店!$R$4:$R$993933,0,0),"")</f>
        <v>0</v>
      </c>
      <c r="I1080" s="83"/>
      <c r="J1080" s="83"/>
      <c r="K1080" s="83"/>
      <c r="L1080" s="83"/>
      <c r="M1080" s="83"/>
      <c r="N1080" s="83"/>
      <c r="O1080" s="83"/>
      <c r="P1080" s="83"/>
      <c r="Q1080" s="83"/>
      <c r="R1080" s="83"/>
      <c r="S1080" s="83"/>
      <c r="T1080" s="83"/>
      <c r="U1080" s="99">
        <f>COUNTIF(通讯通路门店!$S:$S,$G1080)</f>
        <v>0</v>
      </c>
      <c r="V1080" s="99">
        <f>COUNTIFS(通讯通路门店!$S:$S,$G1080,通讯通路门店!$J:$J,"综合卖场")</f>
        <v>0</v>
      </c>
      <c r="W1080" s="99">
        <f>SUMIFS(通讯通路门店!$AJ:$AJ,通讯通路门店!$S:$S,通讯客户沙盘!$G1080)</f>
        <v>0</v>
      </c>
      <c r="X1080" s="99">
        <f t="shared" si="80"/>
        <v>0</v>
      </c>
      <c r="Y1080" s="99">
        <f>COUNTIFS(通讯通路门店!$S:$S,$G1080,通讯通路门店!$J:$J,"荣耀体验店")+COUNTIFS(通讯通路门店!$S:$S,$G1080,通讯通路门店!$J:$J,"荣耀授权专卖店")</f>
        <v>0</v>
      </c>
      <c r="Z1080" s="99">
        <f>COUNTIFS(通讯通路门店!$S:$S,$G1080,通讯通路门店!$J:$J,"VIVO体验店")</f>
        <v>0</v>
      </c>
      <c r="AA1080" s="99">
        <f>COUNTIFS(通讯通路门店!$S:$S,$G1080,通讯通路门店!$J:$J,"OPPO体验店")</f>
        <v>0</v>
      </c>
      <c r="AB1080" s="99">
        <f>COUNTIFS(通讯通路门店!$S:$S,$G1080,通讯通路门店!$J:$J,"华为授权体验店")+COUNTIFS(通讯通路门店!$S:$S,$G1080,通讯通路门店!$J:$J,"华为堡垒店")</f>
        <v>0</v>
      </c>
      <c r="AC1080" s="99">
        <f>COUNTIFS(通讯通路门店!$S:$S,$G1080,通讯通路门店!$J:$J,"小米体验店")</f>
        <v>0</v>
      </c>
      <c r="AD1080" s="99">
        <f>COUNTIFS(通讯通路门店!$S:$S,$G1080,通讯通路门店!$J:$J,"苹果体验店")</f>
        <v>0</v>
      </c>
      <c r="AE1080" s="99">
        <f>COUNTIFS(通讯通路门店!$S:$S,$G1080,通讯通路门店!$J:$J,"其他品牌专卖店")</f>
        <v>0</v>
      </c>
      <c r="AF1080" s="99">
        <f>SUMIFS(通讯通路门店!$BI:$BI,通讯通路门店!$S:$S,$G1080)</f>
        <v>0</v>
      </c>
      <c r="AG1080" s="99">
        <f>SUMIFS(通讯通路门店!$BH:$BH,通讯通路门店!$S:$S,$G1080)</f>
        <v>0</v>
      </c>
      <c r="AH1080" s="99">
        <f t="shared" si="81"/>
        <v>0</v>
      </c>
      <c r="AI1080" s="99">
        <f>SUMIFS(通讯通路门店!$BB:$BB,通讯通路门店!$S:$S,$G1080)</f>
        <v>0</v>
      </c>
      <c r="AJ1080" s="99">
        <f>SUMIFS(通讯通路门店!$BE:$BE,通讯通路门店!$S:$S,$G1080)</f>
        <v>0</v>
      </c>
      <c r="AK1080" s="99">
        <f>SUMIFS(通讯通路门店!$BG:$BG,通讯通路门店!$S:$S,$G1080)</f>
        <v>0</v>
      </c>
      <c r="AL1080" s="99">
        <f>SUMIFS(通讯通路门店!$BC:$BC,通讯通路门店!$S:$S,$G1080)</f>
        <v>0</v>
      </c>
      <c r="AM1080" s="99">
        <f>SUMIFS(通讯通路门店!$BD:$BD,通讯通路门店!$S:$S,$G1080)</f>
        <v>0</v>
      </c>
      <c r="AN1080" s="99">
        <f>SUMIFS(通讯通路门店!$BF:$BF,通讯通路门店!$S:$S,$G1080)</f>
        <v>0</v>
      </c>
      <c r="AO1080" s="99">
        <f t="shared" si="82"/>
        <v>0</v>
      </c>
      <c r="AP1080" s="99">
        <f>SUMIFS(通讯通路门店!$K:$K,通讯通路门店!$S:$S,$G1080)</f>
        <v>0</v>
      </c>
      <c r="AQ1080" s="83"/>
      <c r="AR1080" s="99">
        <f>SUMIFS(通讯通路门店!$T:$T,通讯通路门店!$S:$S,$G1080)</f>
        <v>0</v>
      </c>
      <c r="AS1080" s="99">
        <f>SUMIFS(通讯通路门店!$U:$U,通讯通路门店!$S:$S,$G1080)</f>
        <v>0</v>
      </c>
      <c r="AT1080" s="99">
        <f>SUMIFS(通讯通路门店!$V:$V,通讯通路门店!$S:$S,$G1080)</f>
        <v>0</v>
      </c>
      <c r="AU1080" s="99">
        <f>SUMIFS(通讯通路门店!$W:$W,通讯通路门店!$S:$S,$G1080)</f>
        <v>0</v>
      </c>
      <c r="AV1080" s="99">
        <f>SUMIFS(通讯通路门店!$Z:$Z,通讯通路门店!$S:$S,$G1080)</f>
        <v>0</v>
      </c>
      <c r="AW1080" s="99">
        <f>SUMIFS(通讯通路门店!$AB:$AB,通讯通路门店!$S:$S,$G1080)</f>
        <v>0</v>
      </c>
      <c r="AX1080" s="99">
        <f>SUMIFS(通讯通路门店!$X:$X,通讯通路门店!$S:$S,$G1080)</f>
        <v>0</v>
      </c>
      <c r="AY1080" s="99">
        <f>SUMIFS(通讯通路门店!$Y:$Y,通讯通路门店!$S:$S,$G1080)</f>
        <v>0</v>
      </c>
      <c r="AZ1080" s="99">
        <f>SUMIFS(通讯通路门店!$AA:$AA,通讯通路门店!$S:$S,$G1080)</f>
        <v>0</v>
      </c>
      <c r="BA1080" s="99">
        <f t="shared" si="83"/>
        <v>0</v>
      </c>
      <c r="BB1080" s="99">
        <f t="shared" si="84"/>
        <v>0</v>
      </c>
      <c r="BC1080" s="99">
        <f>SUMIFS(通讯通路门店!$W:$W,通讯通路门店!$S:$S,$G1080,通讯通路门店!$J:$J,"荣耀体验店")+SUMIFS(通讯通路门店!$W:$W,通讯通路门店!$S:$S,$G1080,通讯通路门店!$J:$J,"荣耀授权专卖店")</f>
        <v>0</v>
      </c>
      <c r="BD1080" s="99">
        <f>SUMIFS(通讯通路门店!$Z:$Z,通讯通路门店!$S:$S,$G1080,通讯通路门店!$J:$J,"VIVO体验店")</f>
        <v>0</v>
      </c>
      <c r="BE1080" s="99">
        <f>SUMIFS(通讯通路门店!$AB:$AB,通讯通路门店!$S:$S,$G1080,通讯通路门店!$J:$J,"OPPO体验店")</f>
        <v>0</v>
      </c>
      <c r="BF1080" s="99">
        <f>SUMIFS(通讯通路门店!$X:$X,通讯通路门店!$S:$S,$G1080,通讯通路门店!$J:$J,"华为授权体验店")+SUMIFS(通讯通路门店!$AA:$AA,通讯通路门店!$S:$S,$G1080,通讯通路门店!$J:$J,"华为堡垒店")</f>
        <v>0</v>
      </c>
      <c r="BG1080" s="99">
        <f>SUMIFS(通讯通路门店!$Y:$Y,通讯通路门店!$S:$S,$G1080,通讯通路门店!$J:$J,"小米体验店")</f>
        <v>0</v>
      </c>
      <c r="BH1080" s="99">
        <f>SUMIFS(通讯通路门店!$AA:$AA,通讯通路门店!$S:$S,$G1080,通讯通路门店!$J:$J,"苹果体验店")</f>
        <v>0</v>
      </c>
      <c r="BI1080" s="99">
        <f>SUMIFS(通讯通路门店!$K:$K,通讯通路门店!$S:$S,$G1080,通讯通路门店!$J:$J,"其他品牌专卖店")</f>
        <v>0</v>
      </c>
      <c r="BJ1080" s="99">
        <f>SUMIFS(通讯通路门店!$AC:$AC,通讯通路门店!$S:$S,$G1080)</f>
        <v>0</v>
      </c>
      <c r="BK1080" s="99">
        <f>SUMIFS(通讯通路门店!$AD:$AD,通讯通路门店!$S:$S,$G1080)</f>
        <v>0</v>
      </c>
      <c r="BL1080" s="99">
        <f>SUMIFS(通讯通路门店!$AE:$AE,通讯通路门店!$S:$S,$G1080)</f>
        <v>0</v>
      </c>
      <c r="BM1080" s="99">
        <f>SUMIFS(通讯通路门店!$AF:$AF,通讯通路门店!$S:$S,$G1080)</f>
        <v>0</v>
      </c>
      <c r="BN1080" s="99">
        <f>SUMIFS(通讯通路门店!$AG:$AG,通讯通路门店!$S:$S,$G1080)</f>
        <v>0</v>
      </c>
      <c r="BO1080" s="99">
        <f>SUMIFS(通讯通路门店!$AH:$AH,通讯通路门店!$S:$S,$G1080)</f>
        <v>0</v>
      </c>
      <c r="BP1080" s="99">
        <f>SUMIFS(通讯通路门店!$AI:$AI,通讯通路门店!$S:$S,$G1080)</f>
        <v>0</v>
      </c>
      <c r="BQ1080" s="83"/>
    </row>
    <row r="1081" spans="1:69">
      <c r="A1081" s="99" t="str">
        <f>IFERROR(_xlfn.XLOOKUP($G1081,通讯通路门店!$S$4:$S$993933,通讯通路门店!$A$4:$A$993933,0,0),"")</f>
        <v>海南省</v>
      </c>
      <c r="B1081" s="99" t="str">
        <f>IFERROR(_xlfn.XLOOKUP($G1081,通讯通路门店!$S$4:$S$993933,通讯通路门店!$B$4:$B$993933,0,0),"")</f>
        <v>昌江黎族自治县</v>
      </c>
      <c r="C1081" s="99" t="str">
        <f>IFERROR(_xlfn.XLOOKUP($G1081,通讯通路门店!$S$4:$S$993933,通讯通路门店!$C$4:$C$993933,0,0),"")</f>
        <v>昌江黎族自治县</v>
      </c>
      <c r="D1081" s="99" t="str">
        <f>IFERROR(_xlfn.XLOOKUP($G1081,通讯通路门店!$S$4:$S$993933,通讯通路门店!$D$4:$D$993933,0,0),"")</f>
        <v>叉河镇</v>
      </c>
      <c r="E1081" s="83"/>
      <c r="F1081" s="83"/>
      <c r="G1081" s="101"/>
      <c r="H1081" s="102">
        <f>IFERROR(_xlfn.XLOOKUP($G1081,通讯通路门店!$S$4:$S$993933,通讯通路门店!$R$4:$R$993933,0,0),"")</f>
        <v>0</v>
      </c>
      <c r="I1081" s="83"/>
      <c r="J1081" s="83"/>
      <c r="K1081" s="83"/>
      <c r="L1081" s="83"/>
      <c r="M1081" s="83"/>
      <c r="N1081" s="83"/>
      <c r="O1081" s="83"/>
      <c r="P1081" s="83"/>
      <c r="Q1081" s="83"/>
      <c r="R1081" s="83"/>
      <c r="S1081" s="83"/>
      <c r="T1081" s="83"/>
      <c r="U1081" s="99">
        <f>COUNTIF(通讯通路门店!$S:$S,$G1081)</f>
        <v>0</v>
      </c>
      <c r="V1081" s="99">
        <f>COUNTIFS(通讯通路门店!$S:$S,$G1081,通讯通路门店!$J:$J,"综合卖场")</f>
        <v>0</v>
      </c>
      <c r="W1081" s="99">
        <f>SUMIFS(通讯通路门店!$AJ:$AJ,通讯通路门店!$S:$S,通讯客户沙盘!$G1081)</f>
        <v>0</v>
      </c>
      <c r="X1081" s="99">
        <f t="shared" si="80"/>
        <v>0</v>
      </c>
      <c r="Y1081" s="99">
        <f>COUNTIFS(通讯通路门店!$S:$S,$G1081,通讯通路门店!$J:$J,"荣耀体验店")+COUNTIFS(通讯通路门店!$S:$S,$G1081,通讯通路门店!$J:$J,"荣耀授权专卖店")</f>
        <v>0</v>
      </c>
      <c r="Z1081" s="99">
        <f>COUNTIFS(通讯通路门店!$S:$S,$G1081,通讯通路门店!$J:$J,"VIVO体验店")</f>
        <v>0</v>
      </c>
      <c r="AA1081" s="99">
        <f>COUNTIFS(通讯通路门店!$S:$S,$G1081,通讯通路门店!$J:$J,"OPPO体验店")</f>
        <v>0</v>
      </c>
      <c r="AB1081" s="99">
        <f>COUNTIFS(通讯通路门店!$S:$S,$G1081,通讯通路门店!$J:$J,"华为授权体验店")+COUNTIFS(通讯通路门店!$S:$S,$G1081,通讯通路门店!$J:$J,"华为堡垒店")</f>
        <v>0</v>
      </c>
      <c r="AC1081" s="99">
        <f>COUNTIFS(通讯通路门店!$S:$S,$G1081,通讯通路门店!$J:$J,"小米体验店")</f>
        <v>0</v>
      </c>
      <c r="AD1081" s="99">
        <f>COUNTIFS(通讯通路门店!$S:$S,$G1081,通讯通路门店!$J:$J,"苹果体验店")</f>
        <v>0</v>
      </c>
      <c r="AE1081" s="99">
        <f>COUNTIFS(通讯通路门店!$S:$S,$G1081,通讯通路门店!$J:$J,"其他品牌专卖店")</f>
        <v>0</v>
      </c>
      <c r="AF1081" s="99">
        <f>SUMIFS(通讯通路门店!$BI:$BI,通讯通路门店!$S:$S,$G1081)</f>
        <v>0</v>
      </c>
      <c r="AG1081" s="99">
        <f>SUMIFS(通讯通路门店!$BH:$BH,通讯通路门店!$S:$S,$G1081)</f>
        <v>0</v>
      </c>
      <c r="AH1081" s="99">
        <f t="shared" si="81"/>
        <v>0</v>
      </c>
      <c r="AI1081" s="99">
        <f>SUMIFS(通讯通路门店!$BB:$BB,通讯通路门店!$S:$S,$G1081)</f>
        <v>0</v>
      </c>
      <c r="AJ1081" s="99">
        <f>SUMIFS(通讯通路门店!$BE:$BE,通讯通路门店!$S:$S,$G1081)</f>
        <v>0</v>
      </c>
      <c r="AK1081" s="99">
        <f>SUMIFS(通讯通路门店!$BG:$BG,通讯通路门店!$S:$S,$G1081)</f>
        <v>0</v>
      </c>
      <c r="AL1081" s="99">
        <f>SUMIFS(通讯通路门店!$BC:$BC,通讯通路门店!$S:$S,$G1081)</f>
        <v>0</v>
      </c>
      <c r="AM1081" s="99">
        <f>SUMIFS(通讯通路门店!$BD:$BD,通讯通路门店!$S:$S,$G1081)</f>
        <v>0</v>
      </c>
      <c r="AN1081" s="99">
        <f>SUMIFS(通讯通路门店!$BF:$BF,通讯通路门店!$S:$S,$G1081)</f>
        <v>0</v>
      </c>
      <c r="AO1081" s="99">
        <f t="shared" si="82"/>
        <v>0</v>
      </c>
      <c r="AP1081" s="99">
        <f>SUMIFS(通讯通路门店!$K:$K,通讯通路门店!$S:$S,$G1081)</f>
        <v>0</v>
      </c>
      <c r="AQ1081" s="83"/>
      <c r="AR1081" s="99">
        <f>SUMIFS(通讯通路门店!$T:$T,通讯通路门店!$S:$S,$G1081)</f>
        <v>0</v>
      </c>
      <c r="AS1081" s="99">
        <f>SUMIFS(通讯通路门店!$U:$U,通讯通路门店!$S:$S,$G1081)</f>
        <v>0</v>
      </c>
      <c r="AT1081" s="99">
        <f>SUMIFS(通讯通路门店!$V:$V,通讯通路门店!$S:$S,$G1081)</f>
        <v>0</v>
      </c>
      <c r="AU1081" s="99">
        <f>SUMIFS(通讯通路门店!$W:$W,通讯通路门店!$S:$S,$G1081)</f>
        <v>0</v>
      </c>
      <c r="AV1081" s="99">
        <f>SUMIFS(通讯通路门店!$Z:$Z,通讯通路门店!$S:$S,$G1081)</f>
        <v>0</v>
      </c>
      <c r="AW1081" s="99">
        <f>SUMIFS(通讯通路门店!$AB:$AB,通讯通路门店!$S:$S,$G1081)</f>
        <v>0</v>
      </c>
      <c r="AX1081" s="99">
        <f>SUMIFS(通讯通路门店!$X:$X,通讯通路门店!$S:$S,$G1081)</f>
        <v>0</v>
      </c>
      <c r="AY1081" s="99">
        <f>SUMIFS(通讯通路门店!$Y:$Y,通讯通路门店!$S:$S,$G1081)</f>
        <v>0</v>
      </c>
      <c r="AZ1081" s="99">
        <f>SUMIFS(通讯通路门店!$AA:$AA,通讯通路门店!$S:$S,$G1081)</f>
        <v>0</v>
      </c>
      <c r="BA1081" s="99">
        <f t="shared" si="83"/>
        <v>0</v>
      </c>
      <c r="BB1081" s="99">
        <f t="shared" si="84"/>
        <v>0</v>
      </c>
      <c r="BC1081" s="99">
        <f>SUMIFS(通讯通路门店!$W:$W,通讯通路门店!$S:$S,$G1081,通讯通路门店!$J:$J,"荣耀体验店")+SUMIFS(通讯通路门店!$W:$W,通讯通路门店!$S:$S,$G1081,通讯通路门店!$J:$J,"荣耀授权专卖店")</f>
        <v>0</v>
      </c>
      <c r="BD1081" s="99">
        <f>SUMIFS(通讯通路门店!$Z:$Z,通讯通路门店!$S:$S,$G1081,通讯通路门店!$J:$J,"VIVO体验店")</f>
        <v>0</v>
      </c>
      <c r="BE1081" s="99">
        <f>SUMIFS(通讯通路门店!$AB:$AB,通讯通路门店!$S:$S,$G1081,通讯通路门店!$J:$J,"OPPO体验店")</f>
        <v>0</v>
      </c>
      <c r="BF1081" s="99">
        <f>SUMIFS(通讯通路门店!$X:$X,通讯通路门店!$S:$S,$G1081,通讯通路门店!$J:$J,"华为授权体验店")+SUMIFS(通讯通路门店!$AA:$AA,通讯通路门店!$S:$S,$G1081,通讯通路门店!$J:$J,"华为堡垒店")</f>
        <v>0</v>
      </c>
      <c r="BG1081" s="99">
        <f>SUMIFS(通讯通路门店!$Y:$Y,通讯通路门店!$S:$S,$G1081,通讯通路门店!$J:$J,"小米体验店")</f>
        <v>0</v>
      </c>
      <c r="BH1081" s="99">
        <f>SUMIFS(通讯通路门店!$AA:$AA,通讯通路门店!$S:$S,$G1081,通讯通路门店!$J:$J,"苹果体验店")</f>
        <v>0</v>
      </c>
      <c r="BI1081" s="99">
        <f>SUMIFS(通讯通路门店!$K:$K,通讯通路门店!$S:$S,$G1081,通讯通路门店!$J:$J,"其他品牌专卖店")</f>
        <v>0</v>
      </c>
      <c r="BJ1081" s="99">
        <f>SUMIFS(通讯通路门店!$AC:$AC,通讯通路门店!$S:$S,$G1081)</f>
        <v>0</v>
      </c>
      <c r="BK1081" s="99">
        <f>SUMIFS(通讯通路门店!$AD:$AD,通讯通路门店!$S:$S,$G1081)</f>
        <v>0</v>
      </c>
      <c r="BL1081" s="99">
        <f>SUMIFS(通讯通路门店!$AE:$AE,通讯通路门店!$S:$S,$G1081)</f>
        <v>0</v>
      </c>
      <c r="BM1081" s="99">
        <f>SUMIFS(通讯通路门店!$AF:$AF,通讯通路门店!$S:$S,$G1081)</f>
        <v>0</v>
      </c>
      <c r="BN1081" s="99">
        <f>SUMIFS(通讯通路门店!$AG:$AG,通讯通路门店!$S:$S,$G1081)</f>
        <v>0</v>
      </c>
      <c r="BO1081" s="99">
        <f>SUMIFS(通讯通路门店!$AH:$AH,通讯通路门店!$S:$S,$G1081)</f>
        <v>0</v>
      </c>
      <c r="BP1081" s="99">
        <f>SUMIFS(通讯通路门店!$AI:$AI,通讯通路门店!$S:$S,$G1081)</f>
        <v>0</v>
      </c>
      <c r="BQ1081" s="83"/>
    </row>
    <row r="1082" spans="1:69">
      <c r="A1082" s="99" t="str">
        <f>IFERROR(_xlfn.XLOOKUP($G1082,通讯通路门店!$S$4:$S$993933,通讯通路门店!$A$4:$A$993933,0,0),"")</f>
        <v>海南省</v>
      </c>
      <c r="B1082" s="99" t="str">
        <f>IFERROR(_xlfn.XLOOKUP($G1082,通讯通路门店!$S$4:$S$993933,通讯通路门店!$B$4:$B$993933,0,0),"")</f>
        <v>昌江黎族自治县</v>
      </c>
      <c r="C1082" s="99" t="str">
        <f>IFERROR(_xlfn.XLOOKUP($G1082,通讯通路门店!$S$4:$S$993933,通讯通路门店!$C$4:$C$993933,0,0),"")</f>
        <v>昌江黎族自治县</v>
      </c>
      <c r="D1082" s="99" t="str">
        <f>IFERROR(_xlfn.XLOOKUP($G1082,通讯通路门店!$S$4:$S$993933,通讯通路门店!$D$4:$D$993933,0,0),"")</f>
        <v>叉河镇</v>
      </c>
      <c r="E1082" s="83"/>
      <c r="F1082" s="83"/>
      <c r="G1082" s="101"/>
      <c r="H1082" s="102">
        <f>IFERROR(_xlfn.XLOOKUP($G1082,通讯通路门店!$S$4:$S$993933,通讯通路门店!$R$4:$R$993933,0,0),"")</f>
        <v>0</v>
      </c>
      <c r="I1082" s="83"/>
      <c r="J1082" s="83"/>
      <c r="K1082" s="83"/>
      <c r="L1082" s="83"/>
      <c r="M1082" s="83"/>
      <c r="N1082" s="83"/>
      <c r="O1082" s="83"/>
      <c r="P1082" s="83"/>
      <c r="Q1082" s="83"/>
      <c r="R1082" s="83"/>
      <c r="S1082" s="83"/>
      <c r="T1082" s="83"/>
      <c r="U1082" s="99">
        <f>COUNTIF(通讯通路门店!$S:$S,$G1082)</f>
        <v>0</v>
      </c>
      <c r="V1082" s="99">
        <f>COUNTIFS(通讯通路门店!$S:$S,$G1082,通讯通路门店!$J:$J,"综合卖场")</f>
        <v>0</v>
      </c>
      <c r="W1082" s="99">
        <f>SUMIFS(通讯通路门店!$AJ:$AJ,通讯通路门店!$S:$S,通讯客户沙盘!$G1082)</f>
        <v>0</v>
      </c>
      <c r="X1082" s="99">
        <f t="shared" si="80"/>
        <v>0</v>
      </c>
      <c r="Y1082" s="99">
        <f>COUNTIFS(通讯通路门店!$S:$S,$G1082,通讯通路门店!$J:$J,"荣耀体验店")+COUNTIFS(通讯通路门店!$S:$S,$G1082,通讯通路门店!$J:$J,"荣耀授权专卖店")</f>
        <v>0</v>
      </c>
      <c r="Z1082" s="99">
        <f>COUNTIFS(通讯通路门店!$S:$S,$G1082,通讯通路门店!$J:$J,"VIVO体验店")</f>
        <v>0</v>
      </c>
      <c r="AA1082" s="99">
        <f>COUNTIFS(通讯通路门店!$S:$S,$G1082,通讯通路门店!$J:$J,"OPPO体验店")</f>
        <v>0</v>
      </c>
      <c r="AB1082" s="99">
        <f>COUNTIFS(通讯通路门店!$S:$S,$G1082,通讯通路门店!$J:$J,"华为授权体验店")+COUNTIFS(通讯通路门店!$S:$S,$G1082,通讯通路门店!$J:$J,"华为堡垒店")</f>
        <v>0</v>
      </c>
      <c r="AC1082" s="99">
        <f>COUNTIFS(通讯通路门店!$S:$S,$G1082,通讯通路门店!$J:$J,"小米体验店")</f>
        <v>0</v>
      </c>
      <c r="AD1082" s="99">
        <f>COUNTIFS(通讯通路门店!$S:$S,$G1082,通讯通路门店!$J:$J,"苹果体验店")</f>
        <v>0</v>
      </c>
      <c r="AE1082" s="99">
        <f>COUNTIFS(通讯通路门店!$S:$S,$G1082,通讯通路门店!$J:$J,"其他品牌专卖店")</f>
        <v>0</v>
      </c>
      <c r="AF1082" s="99">
        <f>SUMIFS(通讯通路门店!$BI:$BI,通讯通路门店!$S:$S,$G1082)</f>
        <v>0</v>
      </c>
      <c r="AG1082" s="99">
        <f>SUMIFS(通讯通路门店!$BH:$BH,通讯通路门店!$S:$S,$G1082)</f>
        <v>0</v>
      </c>
      <c r="AH1082" s="99">
        <f t="shared" si="81"/>
        <v>0</v>
      </c>
      <c r="AI1082" s="99">
        <f>SUMIFS(通讯通路门店!$BB:$BB,通讯通路门店!$S:$S,$G1082)</f>
        <v>0</v>
      </c>
      <c r="AJ1082" s="99">
        <f>SUMIFS(通讯通路门店!$BE:$BE,通讯通路门店!$S:$S,$G1082)</f>
        <v>0</v>
      </c>
      <c r="AK1082" s="99">
        <f>SUMIFS(通讯通路门店!$BG:$BG,通讯通路门店!$S:$S,$G1082)</f>
        <v>0</v>
      </c>
      <c r="AL1082" s="99">
        <f>SUMIFS(通讯通路门店!$BC:$BC,通讯通路门店!$S:$S,$G1082)</f>
        <v>0</v>
      </c>
      <c r="AM1082" s="99">
        <f>SUMIFS(通讯通路门店!$BD:$BD,通讯通路门店!$S:$S,$G1082)</f>
        <v>0</v>
      </c>
      <c r="AN1082" s="99">
        <f>SUMIFS(通讯通路门店!$BF:$BF,通讯通路门店!$S:$S,$G1082)</f>
        <v>0</v>
      </c>
      <c r="AO1082" s="99">
        <f t="shared" si="82"/>
        <v>0</v>
      </c>
      <c r="AP1082" s="99">
        <f>SUMIFS(通讯通路门店!$K:$K,通讯通路门店!$S:$S,$G1082)</f>
        <v>0</v>
      </c>
      <c r="AQ1082" s="83"/>
      <c r="AR1082" s="99">
        <f>SUMIFS(通讯通路门店!$T:$T,通讯通路门店!$S:$S,$G1082)</f>
        <v>0</v>
      </c>
      <c r="AS1082" s="99">
        <f>SUMIFS(通讯通路门店!$U:$U,通讯通路门店!$S:$S,$G1082)</f>
        <v>0</v>
      </c>
      <c r="AT1082" s="99">
        <f>SUMIFS(通讯通路门店!$V:$V,通讯通路门店!$S:$S,$G1082)</f>
        <v>0</v>
      </c>
      <c r="AU1082" s="99">
        <f>SUMIFS(通讯通路门店!$W:$W,通讯通路门店!$S:$S,$G1082)</f>
        <v>0</v>
      </c>
      <c r="AV1082" s="99">
        <f>SUMIFS(通讯通路门店!$Z:$Z,通讯通路门店!$S:$S,$G1082)</f>
        <v>0</v>
      </c>
      <c r="AW1082" s="99">
        <f>SUMIFS(通讯通路门店!$AB:$AB,通讯通路门店!$S:$S,$G1082)</f>
        <v>0</v>
      </c>
      <c r="AX1082" s="99">
        <f>SUMIFS(通讯通路门店!$X:$X,通讯通路门店!$S:$S,$G1082)</f>
        <v>0</v>
      </c>
      <c r="AY1082" s="99">
        <f>SUMIFS(通讯通路门店!$Y:$Y,通讯通路门店!$S:$S,$G1082)</f>
        <v>0</v>
      </c>
      <c r="AZ1082" s="99">
        <f>SUMIFS(通讯通路门店!$AA:$AA,通讯通路门店!$S:$S,$G1082)</f>
        <v>0</v>
      </c>
      <c r="BA1082" s="99">
        <f t="shared" si="83"/>
        <v>0</v>
      </c>
      <c r="BB1082" s="99">
        <f t="shared" si="84"/>
        <v>0</v>
      </c>
      <c r="BC1082" s="99">
        <f>SUMIFS(通讯通路门店!$W:$W,通讯通路门店!$S:$S,$G1082,通讯通路门店!$J:$J,"荣耀体验店")+SUMIFS(通讯通路门店!$W:$W,通讯通路门店!$S:$S,$G1082,通讯通路门店!$J:$J,"荣耀授权专卖店")</f>
        <v>0</v>
      </c>
      <c r="BD1082" s="99">
        <f>SUMIFS(通讯通路门店!$Z:$Z,通讯通路门店!$S:$S,$G1082,通讯通路门店!$J:$J,"VIVO体验店")</f>
        <v>0</v>
      </c>
      <c r="BE1082" s="99">
        <f>SUMIFS(通讯通路门店!$AB:$AB,通讯通路门店!$S:$S,$G1082,通讯通路门店!$J:$J,"OPPO体验店")</f>
        <v>0</v>
      </c>
      <c r="BF1082" s="99">
        <f>SUMIFS(通讯通路门店!$X:$X,通讯通路门店!$S:$S,$G1082,通讯通路门店!$J:$J,"华为授权体验店")+SUMIFS(通讯通路门店!$AA:$AA,通讯通路门店!$S:$S,$G1082,通讯通路门店!$J:$J,"华为堡垒店")</f>
        <v>0</v>
      </c>
      <c r="BG1082" s="99">
        <f>SUMIFS(通讯通路门店!$Y:$Y,通讯通路门店!$S:$S,$G1082,通讯通路门店!$J:$J,"小米体验店")</f>
        <v>0</v>
      </c>
      <c r="BH1082" s="99">
        <f>SUMIFS(通讯通路门店!$AA:$AA,通讯通路门店!$S:$S,$G1082,通讯通路门店!$J:$J,"苹果体验店")</f>
        <v>0</v>
      </c>
      <c r="BI1082" s="99">
        <f>SUMIFS(通讯通路门店!$K:$K,通讯通路门店!$S:$S,$G1082,通讯通路门店!$J:$J,"其他品牌专卖店")</f>
        <v>0</v>
      </c>
      <c r="BJ1082" s="99">
        <f>SUMIFS(通讯通路门店!$AC:$AC,通讯通路门店!$S:$S,$G1082)</f>
        <v>0</v>
      </c>
      <c r="BK1082" s="99">
        <f>SUMIFS(通讯通路门店!$AD:$AD,通讯通路门店!$S:$S,$G1082)</f>
        <v>0</v>
      </c>
      <c r="BL1082" s="99">
        <f>SUMIFS(通讯通路门店!$AE:$AE,通讯通路门店!$S:$S,$G1082)</f>
        <v>0</v>
      </c>
      <c r="BM1082" s="99">
        <f>SUMIFS(通讯通路门店!$AF:$AF,通讯通路门店!$S:$S,$G1082)</f>
        <v>0</v>
      </c>
      <c r="BN1082" s="99">
        <f>SUMIFS(通讯通路门店!$AG:$AG,通讯通路门店!$S:$S,$G1082)</f>
        <v>0</v>
      </c>
      <c r="BO1082" s="99">
        <f>SUMIFS(通讯通路门店!$AH:$AH,通讯通路门店!$S:$S,$G1082)</f>
        <v>0</v>
      </c>
      <c r="BP1082" s="99">
        <f>SUMIFS(通讯通路门店!$AI:$AI,通讯通路门店!$S:$S,$G1082)</f>
        <v>0</v>
      </c>
      <c r="BQ1082" s="83"/>
    </row>
    <row r="1083" spans="1:69">
      <c r="A1083" s="99" t="str">
        <f>IFERROR(_xlfn.XLOOKUP($G1083,通讯通路门店!$S$4:$S$993933,通讯通路门店!$A$4:$A$993933,0,0),"")</f>
        <v>海南省</v>
      </c>
      <c r="B1083" s="99" t="str">
        <f>IFERROR(_xlfn.XLOOKUP($G1083,通讯通路门店!$S$4:$S$993933,通讯通路门店!$B$4:$B$993933,0,0),"")</f>
        <v>昌江黎族自治县</v>
      </c>
      <c r="C1083" s="99" t="str">
        <f>IFERROR(_xlfn.XLOOKUP($G1083,通讯通路门店!$S$4:$S$993933,通讯通路门店!$C$4:$C$993933,0,0),"")</f>
        <v>昌江黎族自治县</v>
      </c>
      <c r="D1083" s="99" t="str">
        <f>IFERROR(_xlfn.XLOOKUP($G1083,通讯通路门店!$S$4:$S$993933,通讯通路门店!$D$4:$D$993933,0,0),"")</f>
        <v>叉河镇</v>
      </c>
      <c r="E1083" s="83"/>
      <c r="F1083" s="83"/>
      <c r="G1083" s="101"/>
      <c r="H1083" s="102">
        <f>IFERROR(_xlfn.XLOOKUP($G1083,通讯通路门店!$S$4:$S$993933,通讯通路门店!$R$4:$R$993933,0,0),"")</f>
        <v>0</v>
      </c>
      <c r="I1083" s="83"/>
      <c r="J1083" s="83"/>
      <c r="K1083" s="83"/>
      <c r="L1083" s="83"/>
      <c r="M1083" s="83"/>
      <c r="N1083" s="83"/>
      <c r="O1083" s="83"/>
      <c r="P1083" s="83"/>
      <c r="Q1083" s="83"/>
      <c r="R1083" s="83"/>
      <c r="S1083" s="83"/>
      <c r="T1083" s="83"/>
      <c r="U1083" s="99">
        <f>COUNTIF(通讯通路门店!$S:$S,$G1083)</f>
        <v>0</v>
      </c>
      <c r="V1083" s="99">
        <f>COUNTIFS(通讯通路门店!$S:$S,$G1083,通讯通路门店!$J:$J,"综合卖场")</f>
        <v>0</v>
      </c>
      <c r="W1083" s="99">
        <f>SUMIFS(通讯通路门店!$AJ:$AJ,通讯通路门店!$S:$S,通讯客户沙盘!$G1083)</f>
        <v>0</v>
      </c>
      <c r="X1083" s="99">
        <f t="shared" si="80"/>
        <v>0</v>
      </c>
      <c r="Y1083" s="99">
        <f>COUNTIFS(通讯通路门店!$S:$S,$G1083,通讯通路门店!$J:$J,"荣耀体验店")+COUNTIFS(通讯通路门店!$S:$S,$G1083,通讯通路门店!$J:$J,"荣耀授权专卖店")</f>
        <v>0</v>
      </c>
      <c r="Z1083" s="99">
        <f>COUNTIFS(通讯通路门店!$S:$S,$G1083,通讯通路门店!$J:$J,"VIVO体验店")</f>
        <v>0</v>
      </c>
      <c r="AA1083" s="99">
        <f>COUNTIFS(通讯通路门店!$S:$S,$G1083,通讯通路门店!$J:$J,"OPPO体验店")</f>
        <v>0</v>
      </c>
      <c r="AB1083" s="99">
        <f>COUNTIFS(通讯通路门店!$S:$S,$G1083,通讯通路门店!$J:$J,"华为授权体验店")+COUNTIFS(通讯通路门店!$S:$S,$G1083,通讯通路门店!$J:$J,"华为堡垒店")</f>
        <v>0</v>
      </c>
      <c r="AC1083" s="99">
        <f>COUNTIFS(通讯通路门店!$S:$S,$G1083,通讯通路门店!$J:$J,"小米体验店")</f>
        <v>0</v>
      </c>
      <c r="AD1083" s="99">
        <f>COUNTIFS(通讯通路门店!$S:$S,$G1083,通讯通路门店!$J:$J,"苹果体验店")</f>
        <v>0</v>
      </c>
      <c r="AE1083" s="99">
        <f>COUNTIFS(通讯通路门店!$S:$S,$G1083,通讯通路门店!$J:$J,"其他品牌专卖店")</f>
        <v>0</v>
      </c>
      <c r="AF1083" s="99">
        <f>SUMIFS(通讯通路门店!$BI:$BI,通讯通路门店!$S:$S,$G1083)</f>
        <v>0</v>
      </c>
      <c r="AG1083" s="99">
        <f>SUMIFS(通讯通路门店!$BH:$BH,通讯通路门店!$S:$S,$G1083)</f>
        <v>0</v>
      </c>
      <c r="AH1083" s="99">
        <f t="shared" si="81"/>
        <v>0</v>
      </c>
      <c r="AI1083" s="99">
        <f>SUMIFS(通讯通路门店!$BB:$BB,通讯通路门店!$S:$S,$G1083)</f>
        <v>0</v>
      </c>
      <c r="AJ1083" s="99">
        <f>SUMIFS(通讯通路门店!$BE:$BE,通讯通路门店!$S:$S,$G1083)</f>
        <v>0</v>
      </c>
      <c r="AK1083" s="99">
        <f>SUMIFS(通讯通路门店!$BG:$BG,通讯通路门店!$S:$S,$G1083)</f>
        <v>0</v>
      </c>
      <c r="AL1083" s="99">
        <f>SUMIFS(通讯通路门店!$BC:$BC,通讯通路门店!$S:$S,$G1083)</f>
        <v>0</v>
      </c>
      <c r="AM1083" s="99">
        <f>SUMIFS(通讯通路门店!$BD:$BD,通讯通路门店!$S:$S,$G1083)</f>
        <v>0</v>
      </c>
      <c r="AN1083" s="99">
        <f>SUMIFS(通讯通路门店!$BF:$BF,通讯通路门店!$S:$S,$G1083)</f>
        <v>0</v>
      </c>
      <c r="AO1083" s="99">
        <f t="shared" si="82"/>
        <v>0</v>
      </c>
      <c r="AP1083" s="99">
        <f>SUMIFS(通讯通路门店!$K:$K,通讯通路门店!$S:$S,$G1083)</f>
        <v>0</v>
      </c>
      <c r="AQ1083" s="83"/>
      <c r="AR1083" s="99">
        <f>SUMIFS(通讯通路门店!$T:$T,通讯通路门店!$S:$S,$G1083)</f>
        <v>0</v>
      </c>
      <c r="AS1083" s="99">
        <f>SUMIFS(通讯通路门店!$U:$U,通讯通路门店!$S:$S,$G1083)</f>
        <v>0</v>
      </c>
      <c r="AT1083" s="99">
        <f>SUMIFS(通讯通路门店!$V:$V,通讯通路门店!$S:$S,$G1083)</f>
        <v>0</v>
      </c>
      <c r="AU1083" s="99">
        <f>SUMIFS(通讯通路门店!$W:$W,通讯通路门店!$S:$S,$G1083)</f>
        <v>0</v>
      </c>
      <c r="AV1083" s="99">
        <f>SUMIFS(通讯通路门店!$Z:$Z,通讯通路门店!$S:$S,$G1083)</f>
        <v>0</v>
      </c>
      <c r="AW1083" s="99">
        <f>SUMIFS(通讯通路门店!$AB:$AB,通讯通路门店!$S:$S,$G1083)</f>
        <v>0</v>
      </c>
      <c r="AX1083" s="99">
        <f>SUMIFS(通讯通路门店!$X:$X,通讯通路门店!$S:$S,$G1083)</f>
        <v>0</v>
      </c>
      <c r="AY1083" s="99">
        <f>SUMIFS(通讯通路门店!$Y:$Y,通讯通路门店!$S:$S,$G1083)</f>
        <v>0</v>
      </c>
      <c r="AZ1083" s="99">
        <f>SUMIFS(通讯通路门店!$AA:$AA,通讯通路门店!$S:$S,$G1083)</f>
        <v>0</v>
      </c>
      <c r="BA1083" s="99">
        <f t="shared" si="83"/>
        <v>0</v>
      </c>
      <c r="BB1083" s="99">
        <f t="shared" si="84"/>
        <v>0</v>
      </c>
      <c r="BC1083" s="99">
        <f>SUMIFS(通讯通路门店!$W:$W,通讯通路门店!$S:$S,$G1083,通讯通路门店!$J:$J,"荣耀体验店")+SUMIFS(通讯通路门店!$W:$W,通讯通路门店!$S:$S,$G1083,通讯通路门店!$J:$J,"荣耀授权专卖店")</f>
        <v>0</v>
      </c>
      <c r="BD1083" s="99">
        <f>SUMIFS(通讯通路门店!$Z:$Z,通讯通路门店!$S:$S,$G1083,通讯通路门店!$J:$J,"VIVO体验店")</f>
        <v>0</v>
      </c>
      <c r="BE1083" s="99">
        <f>SUMIFS(通讯通路门店!$AB:$AB,通讯通路门店!$S:$S,$G1083,通讯通路门店!$J:$J,"OPPO体验店")</f>
        <v>0</v>
      </c>
      <c r="BF1083" s="99">
        <f>SUMIFS(通讯通路门店!$X:$X,通讯通路门店!$S:$S,$G1083,通讯通路门店!$J:$J,"华为授权体验店")+SUMIFS(通讯通路门店!$AA:$AA,通讯通路门店!$S:$S,$G1083,通讯通路门店!$J:$J,"华为堡垒店")</f>
        <v>0</v>
      </c>
      <c r="BG1083" s="99">
        <f>SUMIFS(通讯通路门店!$Y:$Y,通讯通路门店!$S:$S,$G1083,通讯通路门店!$J:$J,"小米体验店")</f>
        <v>0</v>
      </c>
      <c r="BH1083" s="99">
        <f>SUMIFS(通讯通路门店!$AA:$AA,通讯通路门店!$S:$S,$G1083,通讯通路门店!$J:$J,"苹果体验店")</f>
        <v>0</v>
      </c>
      <c r="BI1083" s="99">
        <f>SUMIFS(通讯通路门店!$K:$K,通讯通路门店!$S:$S,$G1083,通讯通路门店!$J:$J,"其他品牌专卖店")</f>
        <v>0</v>
      </c>
      <c r="BJ1083" s="99">
        <f>SUMIFS(通讯通路门店!$AC:$AC,通讯通路门店!$S:$S,$G1083)</f>
        <v>0</v>
      </c>
      <c r="BK1083" s="99">
        <f>SUMIFS(通讯通路门店!$AD:$AD,通讯通路门店!$S:$S,$G1083)</f>
        <v>0</v>
      </c>
      <c r="BL1083" s="99">
        <f>SUMIFS(通讯通路门店!$AE:$AE,通讯通路门店!$S:$S,$G1083)</f>
        <v>0</v>
      </c>
      <c r="BM1083" s="99">
        <f>SUMIFS(通讯通路门店!$AF:$AF,通讯通路门店!$S:$S,$G1083)</f>
        <v>0</v>
      </c>
      <c r="BN1083" s="99">
        <f>SUMIFS(通讯通路门店!$AG:$AG,通讯通路门店!$S:$S,$G1083)</f>
        <v>0</v>
      </c>
      <c r="BO1083" s="99">
        <f>SUMIFS(通讯通路门店!$AH:$AH,通讯通路门店!$S:$S,$G1083)</f>
        <v>0</v>
      </c>
      <c r="BP1083" s="99">
        <f>SUMIFS(通讯通路门店!$AI:$AI,通讯通路门店!$S:$S,$G1083)</f>
        <v>0</v>
      </c>
      <c r="BQ1083" s="83"/>
    </row>
    <row r="1084" spans="1:69">
      <c r="A1084" s="99" t="str">
        <f>IFERROR(_xlfn.XLOOKUP($G1084,通讯通路门店!$S$4:$S$993933,通讯通路门店!$A$4:$A$993933,0,0),"")</f>
        <v>海南省</v>
      </c>
      <c r="B1084" s="99" t="str">
        <f>IFERROR(_xlfn.XLOOKUP($G1084,通讯通路门店!$S$4:$S$993933,通讯通路门店!$B$4:$B$993933,0,0),"")</f>
        <v>昌江黎族自治县</v>
      </c>
      <c r="C1084" s="99" t="str">
        <f>IFERROR(_xlfn.XLOOKUP($G1084,通讯通路门店!$S$4:$S$993933,通讯通路门店!$C$4:$C$993933,0,0),"")</f>
        <v>昌江黎族自治县</v>
      </c>
      <c r="D1084" s="99" t="str">
        <f>IFERROR(_xlfn.XLOOKUP($G1084,通讯通路门店!$S$4:$S$993933,通讯通路门店!$D$4:$D$993933,0,0),"")</f>
        <v>叉河镇</v>
      </c>
      <c r="E1084" s="83"/>
      <c r="F1084" s="83"/>
      <c r="G1084" s="101"/>
      <c r="H1084" s="102">
        <f>IFERROR(_xlfn.XLOOKUP($G1084,通讯通路门店!$S$4:$S$993933,通讯通路门店!$R$4:$R$993933,0,0),"")</f>
        <v>0</v>
      </c>
      <c r="I1084" s="83"/>
      <c r="J1084" s="83"/>
      <c r="K1084" s="83"/>
      <c r="L1084" s="83"/>
      <c r="M1084" s="83"/>
      <c r="N1084" s="83"/>
      <c r="O1084" s="83"/>
      <c r="P1084" s="83"/>
      <c r="Q1084" s="83"/>
      <c r="R1084" s="83"/>
      <c r="S1084" s="83"/>
      <c r="T1084" s="83"/>
      <c r="U1084" s="99">
        <f>COUNTIF(通讯通路门店!$S:$S,$G1084)</f>
        <v>0</v>
      </c>
      <c r="V1084" s="99">
        <f>COUNTIFS(通讯通路门店!$S:$S,$G1084,通讯通路门店!$J:$J,"综合卖场")</f>
        <v>0</v>
      </c>
      <c r="W1084" s="99">
        <f>SUMIFS(通讯通路门店!$AJ:$AJ,通讯通路门店!$S:$S,通讯客户沙盘!$G1084)</f>
        <v>0</v>
      </c>
      <c r="X1084" s="99">
        <f t="shared" si="80"/>
        <v>0</v>
      </c>
      <c r="Y1084" s="99">
        <f>COUNTIFS(通讯通路门店!$S:$S,$G1084,通讯通路门店!$J:$J,"荣耀体验店")+COUNTIFS(通讯通路门店!$S:$S,$G1084,通讯通路门店!$J:$J,"荣耀授权专卖店")</f>
        <v>0</v>
      </c>
      <c r="Z1084" s="99">
        <f>COUNTIFS(通讯通路门店!$S:$S,$G1084,通讯通路门店!$J:$J,"VIVO体验店")</f>
        <v>0</v>
      </c>
      <c r="AA1084" s="99">
        <f>COUNTIFS(通讯通路门店!$S:$S,$G1084,通讯通路门店!$J:$J,"OPPO体验店")</f>
        <v>0</v>
      </c>
      <c r="AB1084" s="99">
        <f>COUNTIFS(通讯通路门店!$S:$S,$G1084,通讯通路门店!$J:$J,"华为授权体验店")+COUNTIFS(通讯通路门店!$S:$S,$G1084,通讯通路门店!$J:$J,"华为堡垒店")</f>
        <v>0</v>
      </c>
      <c r="AC1084" s="99">
        <f>COUNTIFS(通讯通路门店!$S:$S,$G1084,通讯通路门店!$J:$J,"小米体验店")</f>
        <v>0</v>
      </c>
      <c r="AD1084" s="99">
        <f>COUNTIFS(通讯通路门店!$S:$S,$G1084,通讯通路门店!$J:$J,"苹果体验店")</f>
        <v>0</v>
      </c>
      <c r="AE1084" s="99">
        <f>COUNTIFS(通讯通路门店!$S:$S,$G1084,通讯通路门店!$J:$J,"其他品牌专卖店")</f>
        <v>0</v>
      </c>
      <c r="AF1084" s="99">
        <f>SUMIFS(通讯通路门店!$BI:$BI,通讯通路门店!$S:$S,$G1084)</f>
        <v>0</v>
      </c>
      <c r="AG1084" s="99">
        <f>SUMIFS(通讯通路门店!$BH:$BH,通讯通路门店!$S:$S,$G1084)</f>
        <v>0</v>
      </c>
      <c r="AH1084" s="99">
        <f t="shared" si="81"/>
        <v>0</v>
      </c>
      <c r="AI1084" s="99">
        <f>SUMIFS(通讯通路门店!$BB:$BB,通讯通路门店!$S:$S,$G1084)</f>
        <v>0</v>
      </c>
      <c r="AJ1084" s="99">
        <f>SUMIFS(通讯通路门店!$BE:$BE,通讯通路门店!$S:$S,$G1084)</f>
        <v>0</v>
      </c>
      <c r="AK1084" s="99">
        <f>SUMIFS(通讯通路门店!$BG:$BG,通讯通路门店!$S:$S,$G1084)</f>
        <v>0</v>
      </c>
      <c r="AL1084" s="99">
        <f>SUMIFS(通讯通路门店!$BC:$BC,通讯通路门店!$S:$S,$G1084)</f>
        <v>0</v>
      </c>
      <c r="AM1084" s="99">
        <f>SUMIFS(通讯通路门店!$BD:$BD,通讯通路门店!$S:$S,$G1084)</f>
        <v>0</v>
      </c>
      <c r="AN1084" s="99">
        <f>SUMIFS(通讯通路门店!$BF:$BF,通讯通路门店!$S:$S,$G1084)</f>
        <v>0</v>
      </c>
      <c r="AO1084" s="99">
        <f t="shared" si="82"/>
        <v>0</v>
      </c>
      <c r="AP1084" s="99">
        <f>SUMIFS(通讯通路门店!$K:$K,通讯通路门店!$S:$S,$G1084)</f>
        <v>0</v>
      </c>
      <c r="AQ1084" s="83"/>
      <c r="AR1084" s="99">
        <f>SUMIFS(通讯通路门店!$T:$T,通讯通路门店!$S:$S,$G1084)</f>
        <v>0</v>
      </c>
      <c r="AS1084" s="99">
        <f>SUMIFS(通讯通路门店!$U:$U,通讯通路门店!$S:$S,$G1084)</f>
        <v>0</v>
      </c>
      <c r="AT1084" s="99">
        <f>SUMIFS(通讯通路门店!$V:$V,通讯通路门店!$S:$S,$G1084)</f>
        <v>0</v>
      </c>
      <c r="AU1084" s="99">
        <f>SUMIFS(通讯通路门店!$W:$W,通讯通路门店!$S:$S,$G1084)</f>
        <v>0</v>
      </c>
      <c r="AV1084" s="99">
        <f>SUMIFS(通讯通路门店!$Z:$Z,通讯通路门店!$S:$S,$G1084)</f>
        <v>0</v>
      </c>
      <c r="AW1084" s="99">
        <f>SUMIFS(通讯通路门店!$AB:$AB,通讯通路门店!$S:$S,$G1084)</f>
        <v>0</v>
      </c>
      <c r="AX1084" s="99">
        <f>SUMIFS(通讯通路门店!$X:$X,通讯通路门店!$S:$S,$G1084)</f>
        <v>0</v>
      </c>
      <c r="AY1084" s="99">
        <f>SUMIFS(通讯通路门店!$Y:$Y,通讯通路门店!$S:$S,$G1084)</f>
        <v>0</v>
      </c>
      <c r="AZ1084" s="99">
        <f>SUMIFS(通讯通路门店!$AA:$AA,通讯通路门店!$S:$S,$G1084)</f>
        <v>0</v>
      </c>
      <c r="BA1084" s="99">
        <f t="shared" si="83"/>
        <v>0</v>
      </c>
      <c r="BB1084" s="99">
        <f t="shared" si="84"/>
        <v>0</v>
      </c>
      <c r="BC1084" s="99">
        <f>SUMIFS(通讯通路门店!$W:$W,通讯通路门店!$S:$S,$G1084,通讯通路门店!$J:$J,"荣耀体验店")+SUMIFS(通讯通路门店!$W:$W,通讯通路门店!$S:$S,$G1084,通讯通路门店!$J:$J,"荣耀授权专卖店")</f>
        <v>0</v>
      </c>
      <c r="BD1084" s="99">
        <f>SUMIFS(通讯通路门店!$Z:$Z,通讯通路门店!$S:$S,$G1084,通讯通路门店!$J:$J,"VIVO体验店")</f>
        <v>0</v>
      </c>
      <c r="BE1084" s="99">
        <f>SUMIFS(通讯通路门店!$AB:$AB,通讯通路门店!$S:$S,$G1084,通讯通路门店!$J:$J,"OPPO体验店")</f>
        <v>0</v>
      </c>
      <c r="BF1084" s="99">
        <f>SUMIFS(通讯通路门店!$X:$X,通讯通路门店!$S:$S,$G1084,通讯通路门店!$J:$J,"华为授权体验店")+SUMIFS(通讯通路门店!$AA:$AA,通讯通路门店!$S:$S,$G1084,通讯通路门店!$J:$J,"华为堡垒店")</f>
        <v>0</v>
      </c>
      <c r="BG1084" s="99">
        <f>SUMIFS(通讯通路门店!$Y:$Y,通讯通路门店!$S:$S,$G1084,通讯通路门店!$J:$J,"小米体验店")</f>
        <v>0</v>
      </c>
      <c r="BH1084" s="99">
        <f>SUMIFS(通讯通路门店!$AA:$AA,通讯通路门店!$S:$S,$G1084,通讯通路门店!$J:$J,"苹果体验店")</f>
        <v>0</v>
      </c>
      <c r="BI1084" s="99">
        <f>SUMIFS(通讯通路门店!$K:$K,通讯通路门店!$S:$S,$G1084,通讯通路门店!$J:$J,"其他品牌专卖店")</f>
        <v>0</v>
      </c>
      <c r="BJ1084" s="99">
        <f>SUMIFS(通讯通路门店!$AC:$AC,通讯通路门店!$S:$S,$G1084)</f>
        <v>0</v>
      </c>
      <c r="BK1084" s="99">
        <f>SUMIFS(通讯通路门店!$AD:$AD,通讯通路门店!$S:$S,$G1084)</f>
        <v>0</v>
      </c>
      <c r="BL1084" s="99">
        <f>SUMIFS(通讯通路门店!$AE:$AE,通讯通路门店!$S:$S,$G1084)</f>
        <v>0</v>
      </c>
      <c r="BM1084" s="99">
        <f>SUMIFS(通讯通路门店!$AF:$AF,通讯通路门店!$S:$S,$G1084)</f>
        <v>0</v>
      </c>
      <c r="BN1084" s="99">
        <f>SUMIFS(通讯通路门店!$AG:$AG,通讯通路门店!$S:$S,$G1084)</f>
        <v>0</v>
      </c>
      <c r="BO1084" s="99">
        <f>SUMIFS(通讯通路门店!$AH:$AH,通讯通路门店!$S:$S,$G1084)</f>
        <v>0</v>
      </c>
      <c r="BP1084" s="99">
        <f>SUMIFS(通讯通路门店!$AI:$AI,通讯通路门店!$S:$S,$G1084)</f>
        <v>0</v>
      </c>
      <c r="BQ1084" s="83"/>
    </row>
    <row r="1085" spans="1:69">
      <c r="A1085" s="99" t="str">
        <f>IFERROR(_xlfn.XLOOKUP($G1085,通讯通路门店!$S$4:$S$993933,通讯通路门店!$A$4:$A$993933,0,0),"")</f>
        <v>海南省</v>
      </c>
      <c r="B1085" s="99" t="str">
        <f>IFERROR(_xlfn.XLOOKUP($G1085,通讯通路门店!$S$4:$S$993933,通讯通路门店!$B$4:$B$993933,0,0),"")</f>
        <v>昌江黎族自治县</v>
      </c>
      <c r="C1085" s="99" t="str">
        <f>IFERROR(_xlfn.XLOOKUP($G1085,通讯通路门店!$S$4:$S$993933,通讯通路门店!$C$4:$C$993933,0,0),"")</f>
        <v>昌江黎族自治县</v>
      </c>
      <c r="D1085" s="99" t="str">
        <f>IFERROR(_xlfn.XLOOKUP($G1085,通讯通路门店!$S$4:$S$993933,通讯通路门店!$D$4:$D$993933,0,0),"")</f>
        <v>叉河镇</v>
      </c>
      <c r="E1085" s="83"/>
      <c r="F1085" s="83"/>
      <c r="G1085" s="101"/>
      <c r="H1085" s="102">
        <f>IFERROR(_xlfn.XLOOKUP($G1085,通讯通路门店!$S$4:$S$993933,通讯通路门店!$R$4:$R$993933,0,0),"")</f>
        <v>0</v>
      </c>
      <c r="I1085" s="83"/>
      <c r="J1085" s="83"/>
      <c r="K1085" s="83"/>
      <c r="L1085" s="83"/>
      <c r="M1085" s="83"/>
      <c r="N1085" s="83"/>
      <c r="O1085" s="83"/>
      <c r="P1085" s="83"/>
      <c r="Q1085" s="83"/>
      <c r="R1085" s="83"/>
      <c r="S1085" s="83"/>
      <c r="T1085" s="83"/>
      <c r="U1085" s="99">
        <f>COUNTIF(通讯通路门店!$S:$S,$G1085)</f>
        <v>0</v>
      </c>
      <c r="V1085" s="99">
        <f>COUNTIFS(通讯通路门店!$S:$S,$G1085,通讯通路门店!$J:$J,"综合卖场")</f>
        <v>0</v>
      </c>
      <c r="W1085" s="99">
        <f>SUMIFS(通讯通路门店!$AJ:$AJ,通讯通路门店!$S:$S,通讯客户沙盘!$G1085)</f>
        <v>0</v>
      </c>
      <c r="X1085" s="99">
        <f t="shared" si="80"/>
        <v>0</v>
      </c>
      <c r="Y1085" s="99">
        <f>COUNTIFS(通讯通路门店!$S:$S,$G1085,通讯通路门店!$J:$J,"荣耀体验店")+COUNTIFS(通讯通路门店!$S:$S,$G1085,通讯通路门店!$J:$J,"荣耀授权专卖店")</f>
        <v>0</v>
      </c>
      <c r="Z1085" s="99">
        <f>COUNTIFS(通讯通路门店!$S:$S,$G1085,通讯通路门店!$J:$J,"VIVO体验店")</f>
        <v>0</v>
      </c>
      <c r="AA1085" s="99">
        <f>COUNTIFS(通讯通路门店!$S:$S,$G1085,通讯通路门店!$J:$J,"OPPO体验店")</f>
        <v>0</v>
      </c>
      <c r="AB1085" s="99">
        <f>COUNTIFS(通讯通路门店!$S:$S,$G1085,通讯通路门店!$J:$J,"华为授权体验店")+COUNTIFS(通讯通路门店!$S:$S,$G1085,通讯通路门店!$J:$J,"华为堡垒店")</f>
        <v>0</v>
      </c>
      <c r="AC1085" s="99">
        <f>COUNTIFS(通讯通路门店!$S:$S,$G1085,通讯通路门店!$J:$J,"小米体验店")</f>
        <v>0</v>
      </c>
      <c r="AD1085" s="99">
        <f>COUNTIFS(通讯通路门店!$S:$S,$G1085,通讯通路门店!$J:$J,"苹果体验店")</f>
        <v>0</v>
      </c>
      <c r="AE1085" s="99">
        <f>COUNTIFS(通讯通路门店!$S:$S,$G1085,通讯通路门店!$J:$J,"其他品牌专卖店")</f>
        <v>0</v>
      </c>
      <c r="AF1085" s="99">
        <f>SUMIFS(通讯通路门店!$BI:$BI,通讯通路门店!$S:$S,$G1085)</f>
        <v>0</v>
      </c>
      <c r="AG1085" s="99">
        <f>SUMIFS(通讯通路门店!$BH:$BH,通讯通路门店!$S:$S,$G1085)</f>
        <v>0</v>
      </c>
      <c r="AH1085" s="99">
        <f t="shared" si="81"/>
        <v>0</v>
      </c>
      <c r="AI1085" s="99">
        <f>SUMIFS(通讯通路门店!$BB:$BB,通讯通路门店!$S:$S,$G1085)</f>
        <v>0</v>
      </c>
      <c r="AJ1085" s="99">
        <f>SUMIFS(通讯通路门店!$BE:$BE,通讯通路门店!$S:$S,$G1085)</f>
        <v>0</v>
      </c>
      <c r="AK1085" s="99">
        <f>SUMIFS(通讯通路门店!$BG:$BG,通讯通路门店!$S:$S,$G1085)</f>
        <v>0</v>
      </c>
      <c r="AL1085" s="99">
        <f>SUMIFS(通讯通路门店!$BC:$BC,通讯通路门店!$S:$S,$G1085)</f>
        <v>0</v>
      </c>
      <c r="AM1085" s="99">
        <f>SUMIFS(通讯通路门店!$BD:$BD,通讯通路门店!$S:$S,$G1085)</f>
        <v>0</v>
      </c>
      <c r="AN1085" s="99">
        <f>SUMIFS(通讯通路门店!$BF:$BF,通讯通路门店!$S:$S,$G1085)</f>
        <v>0</v>
      </c>
      <c r="AO1085" s="99">
        <f t="shared" si="82"/>
        <v>0</v>
      </c>
      <c r="AP1085" s="99">
        <f>SUMIFS(通讯通路门店!$K:$K,通讯通路门店!$S:$S,$G1085)</f>
        <v>0</v>
      </c>
      <c r="AQ1085" s="83"/>
      <c r="AR1085" s="99">
        <f>SUMIFS(通讯通路门店!$T:$T,通讯通路门店!$S:$S,$G1085)</f>
        <v>0</v>
      </c>
      <c r="AS1085" s="99">
        <f>SUMIFS(通讯通路门店!$U:$U,通讯通路门店!$S:$S,$G1085)</f>
        <v>0</v>
      </c>
      <c r="AT1085" s="99">
        <f>SUMIFS(通讯通路门店!$V:$V,通讯通路门店!$S:$S,$G1085)</f>
        <v>0</v>
      </c>
      <c r="AU1085" s="99">
        <f>SUMIFS(通讯通路门店!$W:$W,通讯通路门店!$S:$S,$G1085)</f>
        <v>0</v>
      </c>
      <c r="AV1085" s="99">
        <f>SUMIFS(通讯通路门店!$Z:$Z,通讯通路门店!$S:$S,$G1085)</f>
        <v>0</v>
      </c>
      <c r="AW1085" s="99">
        <f>SUMIFS(通讯通路门店!$AB:$AB,通讯通路门店!$S:$S,$G1085)</f>
        <v>0</v>
      </c>
      <c r="AX1085" s="99">
        <f>SUMIFS(通讯通路门店!$X:$X,通讯通路门店!$S:$S,$G1085)</f>
        <v>0</v>
      </c>
      <c r="AY1085" s="99">
        <f>SUMIFS(通讯通路门店!$Y:$Y,通讯通路门店!$S:$S,$G1085)</f>
        <v>0</v>
      </c>
      <c r="AZ1085" s="99">
        <f>SUMIFS(通讯通路门店!$AA:$AA,通讯通路门店!$S:$S,$G1085)</f>
        <v>0</v>
      </c>
      <c r="BA1085" s="99">
        <f t="shared" si="83"/>
        <v>0</v>
      </c>
      <c r="BB1085" s="99">
        <f t="shared" si="84"/>
        <v>0</v>
      </c>
      <c r="BC1085" s="99">
        <f>SUMIFS(通讯通路门店!$W:$W,通讯通路门店!$S:$S,$G1085,通讯通路门店!$J:$J,"荣耀体验店")+SUMIFS(通讯通路门店!$W:$W,通讯通路门店!$S:$S,$G1085,通讯通路门店!$J:$J,"荣耀授权专卖店")</f>
        <v>0</v>
      </c>
      <c r="BD1085" s="99">
        <f>SUMIFS(通讯通路门店!$Z:$Z,通讯通路门店!$S:$S,$G1085,通讯通路门店!$J:$J,"VIVO体验店")</f>
        <v>0</v>
      </c>
      <c r="BE1085" s="99">
        <f>SUMIFS(通讯通路门店!$AB:$AB,通讯通路门店!$S:$S,$G1085,通讯通路门店!$J:$J,"OPPO体验店")</f>
        <v>0</v>
      </c>
      <c r="BF1085" s="99">
        <f>SUMIFS(通讯通路门店!$X:$X,通讯通路门店!$S:$S,$G1085,通讯通路门店!$J:$J,"华为授权体验店")+SUMIFS(通讯通路门店!$AA:$AA,通讯通路门店!$S:$S,$G1085,通讯通路门店!$J:$J,"华为堡垒店")</f>
        <v>0</v>
      </c>
      <c r="BG1085" s="99">
        <f>SUMIFS(通讯通路门店!$Y:$Y,通讯通路门店!$S:$S,$G1085,通讯通路门店!$J:$J,"小米体验店")</f>
        <v>0</v>
      </c>
      <c r="BH1085" s="99">
        <f>SUMIFS(通讯通路门店!$AA:$AA,通讯通路门店!$S:$S,$G1085,通讯通路门店!$J:$J,"苹果体验店")</f>
        <v>0</v>
      </c>
      <c r="BI1085" s="99">
        <f>SUMIFS(通讯通路门店!$K:$K,通讯通路门店!$S:$S,$G1085,通讯通路门店!$J:$J,"其他品牌专卖店")</f>
        <v>0</v>
      </c>
      <c r="BJ1085" s="99">
        <f>SUMIFS(通讯通路门店!$AC:$AC,通讯通路门店!$S:$S,$G1085)</f>
        <v>0</v>
      </c>
      <c r="BK1085" s="99">
        <f>SUMIFS(通讯通路门店!$AD:$AD,通讯通路门店!$S:$S,$G1085)</f>
        <v>0</v>
      </c>
      <c r="BL1085" s="99">
        <f>SUMIFS(通讯通路门店!$AE:$AE,通讯通路门店!$S:$S,$G1085)</f>
        <v>0</v>
      </c>
      <c r="BM1085" s="99">
        <f>SUMIFS(通讯通路门店!$AF:$AF,通讯通路门店!$S:$S,$G1085)</f>
        <v>0</v>
      </c>
      <c r="BN1085" s="99">
        <f>SUMIFS(通讯通路门店!$AG:$AG,通讯通路门店!$S:$S,$G1085)</f>
        <v>0</v>
      </c>
      <c r="BO1085" s="99">
        <f>SUMIFS(通讯通路门店!$AH:$AH,通讯通路门店!$S:$S,$G1085)</f>
        <v>0</v>
      </c>
      <c r="BP1085" s="99">
        <f>SUMIFS(通讯通路门店!$AI:$AI,通讯通路门店!$S:$S,$G1085)</f>
        <v>0</v>
      </c>
      <c r="BQ1085" s="83"/>
    </row>
    <row r="1086" spans="1:69">
      <c r="A1086" s="99" t="str">
        <f>IFERROR(_xlfn.XLOOKUP($G1086,通讯通路门店!$S$4:$S$993933,通讯通路门店!$A$4:$A$993933,0,0),"")</f>
        <v>海南省</v>
      </c>
      <c r="B1086" s="99" t="str">
        <f>IFERROR(_xlfn.XLOOKUP($G1086,通讯通路门店!$S$4:$S$993933,通讯通路门店!$B$4:$B$993933,0,0),"")</f>
        <v>昌江黎族自治县</v>
      </c>
      <c r="C1086" s="99" t="str">
        <f>IFERROR(_xlfn.XLOOKUP($G1086,通讯通路门店!$S$4:$S$993933,通讯通路门店!$C$4:$C$993933,0,0),"")</f>
        <v>昌江黎族自治县</v>
      </c>
      <c r="D1086" s="99" t="str">
        <f>IFERROR(_xlfn.XLOOKUP($G1086,通讯通路门店!$S$4:$S$993933,通讯通路门店!$D$4:$D$993933,0,0),"")</f>
        <v>叉河镇</v>
      </c>
      <c r="E1086" s="83"/>
      <c r="F1086" s="83"/>
      <c r="G1086" s="101"/>
      <c r="H1086" s="102">
        <f>IFERROR(_xlfn.XLOOKUP($G1086,通讯通路门店!$S$4:$S$993933,通讯通路门店!$R$4:$R$993933,0,0),"")</f>
        <v>0</v>
      </c>
      <c r="I1086" s="83"/>
      <c r="J1086" s="83"/>
      <c r="K1086" s="83"/>
      <c r="L1086" s="83"/>
      <c r="M1086" s="83"/>
      <c r="N1086" s="83"/>
      <c r="O1086" s="83"/>
      <c r="P1086" s="83"/>
      <c r="Q1086" s="83"/>
      <c r="R1086" s="83"/>
      <c r="S1086" s="83"/>
      <c r="T1086" s="83"/>
      <c r="U1086" s="99">
        <f>COUNTIF(通讯通路门店!$S:$S,$G1086)</f>
        <v>0</v>
      </c>
      <c r="V1086" s="99">
        <f>COUNTIFS(通讯通路门店!$S:$S,$G1086,通讯通路门店!$J:$J,"综合卖场")</f>
        <v>0</v>
      </c>
      <c r="W1086" s="99">
        <f>SUMIFS(通讯通路门店!$AJ:$AJ,通讯通路门店!$S:$S,通讯客户沙盘!$G1086)</f>
        <v>0</v>
      </c>
      <c r="X1086" s="99">
        <f t="shared" si="80"/>
        <v>0</v>
      </c>
      <c r="Y1086" s="99">
        <f>COUNTIFS(通讯通路门店!$S:$S,$G1086,通讯通路门店!$J:$J,"荣耀体验店")+COUNTIFS(通讯通路门店!$S:$S,$G1086,通讯通路门店!$J:$J,"荣耀授权专卖店")</f>
        <v>0</v>
      </c>
      <c r="Z1086" s="99">
        <f>COUNTIFS(通讯通路门店!$S:$S,$G1086,通讯通路门店!$J:$J,"VIVO体验店")</f>
        <v>0</v>
      </c>
      <c r="AA1086" s="99">
        <f>COUNTIFS(通讯通路门店!$S:$S,$G1086,通讯通路门店!$J:$J,"OPPO体验店")</f>
        <v>0</v>
      </c>
      <c r="AB1086" s="99">
        <f>COUNTIFS(通讯通路门店!$S:$S,$G1086,通讯通路门店!$J:$J,"华为授权体验店")+COUNTIFS(通讯通路门店!$S:$S,$G1086,通讯通路门店!$J:$J,"华为堡垒店")</f>
        <v>0</v>
      </c>
      <c r="AC1086" s="99">
        <f>COUNTIFS(通讯通路门店!$S:$S,$G1086,通讯通路门店!$J:$J,"小米体验店")</f>
        <v>0</v>
      </c>
      <c r="AD1086" s="99">
        <f>COUNTIFS(通讯通路门店!$S:$S,$G1086,通讯通路门店!$J:$J,"苹果体验店")</f>
        <v>0</v>
      </c>
      <c r="AE1086" s="99">
        <f>COUNTIFS(通讯通路门店!$S:$S,$G1086,通讯通路门店!$J:$J,"其他品牌专卖店")</f>
        <v>0</v>
      </c>
      <c r="AF1086" s="99">
        <f>SUMIFS(通讯通路门店!$BI:$BI,通讯通路门店!$S:$S,$G1086)</f>
        <v>0</v>
      </c>
      <c r="AG1086" s="99">
        <f>SUMIFS(通讯通路门店!$BH:$BH,通讯通路门店!$S:$S,$G1086)</f>
        <v>0</v>
      </c>
      <c r="AH1086" s="99">
        <f t="shared" si="81"/>
        <v>0</v>
      </c>
      <c r="AI1086" s="99">
        <f>SUMIFS(通讯通路门店!$BB:$BB,通讯通路门店!$S:$S,$G1086)</f>
        <v>0</v>
      </c>
      <c r="AJ1086" s="99">
        <f>SUMIFS(通讯通路门店!$BE:$BE,通讯通路门店!$S:$S,$G1086)</f>
        <v>0</v>
      </c>
      <c r="AK1086" s="99">
        <f>SUMIFS(通讯通路门店!$BG:$BG,通讯通路门店!$S:$S,$G1086)</f>
        <v>0</v>
      </c>
      <c r="AL1086" s="99">
        <f>SUMIFS(通讯通路门店!$BC:$BC,通讯通路门店!$S:$S,$G1086)</f>
        <v>0</v>
      </c>
      <c r="AM1086" s="99">
        <f>SUMIFS(通讯通路门店!$BD:$BD,通讯通路门店!$S:$S,$G1086)</f>
        <v>0</v>
      </c>
      <c r="AN1086" s="99">
        <f>SUMIFS(通讯通路门店!$BF:$BF,通讯通路门店!$S:$S,$G1086)</f>
        <v>0</v>
      </c>
      <c r="AO1086" s="99">
        <f t="shared" si="82"/>
        <v>0</v>
      </c>
      <c r="AP1086" s="99">
        <f>SUMIFS(通讯通路门店!$K:$K,通讯通路门店!$S:$S,$G1086)</f>
        <v>0</v>
      </c>
      <c r="AQ1086" s="83"/>
      <c r="AR1086" s="99">
        <f>SUMIFS(通讯通路门店!$T:$T,通讯通路门店!$S:$S,$G1086)</f>
        <v>0</v>
      </c>
      <c r="AS1086" s="99">
        <f>SUMIFS(通讯通路门店!$U:$U,通讯通路门店!$S:$S,$G1086)</f>
        <v>0</v>
      </c>
      <c r="AT1086" s="99">
        <f>SUMIFS(通讯通路门店!$V:$V,通讯通路门店!$S:$S,$G1086)</f>
        <v>0</v>
      </c>
      <c r="AU1086" s="99">
        <f>SUMIFS(通讯通路门店!$W:$W,通讯通路门店!$S:$S,$G1086)</f>
        <v>0</v>
      </c>
      <c r="AV1086" s="99">
        <f>SUMIFS(通讯通路门店!$Z:$Z,通讯通路门店!$S:$S,$G1086)</f>
        <v>0</v>
      </c>
      <c r="AW1086" s="99">
        <f>SUMIFS(通讯通路门店!$AB:$AB,通讯通路门店!$S:$S,$G1086)</f>
        <v>0</v>
      </c>
      <c r="AX1086" s="99">
        <f>SUMIFS(通讯通路门店!$X:$X,通讯通路门店!$S:$S,$G1086)</f>
        <v>0</v>
      </c>
      <c r="AY1086" s="99">
        <f>SUMIFS(通讯通路门店!$Y:$Y,通讯通路门店!$S:$S,$G1086)</f>
        <v>0</v>
      </c>
      <c r="AZ1086" s="99">
        <f>SUMIFS(通讯通路门店!$AA:$AA,通讯通路门店!$S:$S,$G1086)</f>
        <v>0</v>
      </c>
      <c r="BA1086" s="99">
        <f t="shared" si="83"/>
        <v>0</v>
      </c>
      <c r="BB1086" s="99">
        <f t="shared" si="84"/>
        <v>0</v>
      </c>
      <c r="BC1086" s="99">
        <f>SUMIFS(通讯通路门店!$W:$W,通讯通路门店!$S:$S,$G1086,通讯通路门店!$J:$J,"荣耀体验店")+SUMIFS(通讯通路门店!$W:$W,通讯通路门店!$S:$S,$G1086,通讯通路门店!$J:$J,"荣耀授权专卖店")</f>
        <v>0</v>
      </c>
      <c r="BD1086" s="99">
        <f>SUMIFS(通讯通路门店!$Z:$Z,通讯通路门店!$S:$S,$G1086,通讯通路门店!$J:$J,"VIVO体验店")</f>
        <v>0</v>
      </c>
      <c r="BE1086" s="99">
        <f>SUMIFS(通讯通路门店!$AB:$AB,通讯通路门店!$S:$S,$G1086,通讯通路门店!$J:$J,"OPPO体验店")</f>
        <v>0</v>
      </c>
      <c r="BF1086" s="99">
        <f>SUMIFS(通讯通路门店!$X:$X,通讯通路门店!$S:$S,$G1086,通讯通路门店!$J:$J,"华为授权体验店")+SUMIFS(通讯通路门店!$AA:$AA,通讯通路门店!$S:$S,$G1086,通讯通路门店!$J:$J,"华为堡垒店")</f>
        <v>0</v>
      </c>
      <c r="BG1086" s="99">
        <f>SUMIFS(通讯通路门店!$Y:$Y,通讯通路门店!$S:$S,$G1086,通讯通路门店!$J:$J,"小米体验店")</f>
        <v>0</v>
      </c>
      <c r="BH1086" s="99">
        <f>SUMIFS(通讯通路门店!$AA:$AA,通讯通路门店!$S:$S,$G1086,通讯通路门店!$J:$J,"苹果体验店")</f>
        <v>0</v>
      </c>
      <c r="BI1086" s="99">
        <f>SUMIFS(通讯通路门店!$K:$K,通讯通路门店!$S:$S,$G1086,通讯通路门店!$J:$J,"其他品牌专卖店")</f>
        <v>0</v>
      </c>
      <c r="BJ1086" s="99">
        <f>SUMIFS(通讯通路门店!$AC:$AC,通讯通路门店!$S:$S,$G1086)</f>
        <v>0</v>
      </c>
      <c r="BK1086" s="99">
        <f>SUMIFS(通讯通路门店!$AD:$AD,通讯通路门店!$S:$S,$G1086)</f>
        <v>0</v>
      </c>
      <c r="BL1086" s="99">
        <f>SUMIFS(通讯通路门店!$AE:$AE,通讯通路门店!$S:$S,$G1086)</f>
        <v>0</v>
      </c>
      <c r="BM1086" s="99">
        <f>SUMIFS(通讯通路门店!$AF:$AF,通讯通路门店!$S:$S,$G1086)</f>
        <v>0</v>
      </c>
      <c r="BN1086" s="99">
        <f>SUMIFS(通讯通路门店!$AG:$AG,通讯通路门店!$S:$S,$G1086)</f>
        <v>0</v>
      </c>
      <c r="BO1086" s="99">
        <f>SUMIFS(通讯通路门店!$AH:$AH,通讯通路门店!$S:$S,$G1086)</f>
        <v>0</v>
      </c>
      <c r="BP1086" s="99">
        <f>SUMIFS(通讯通路门店!$AI:$AI,通讯通路门店!$S:$S,$G1086)</f>
        <v>0</v>
      </c>
      <c r="BQ1086" s="83"/>
    </row>
    <row r="1087" spans="1:69">
      <c r="A1087" s="99" t="str">
        <f>IFERROR(_xlfn.XLOOKUP($G1087,通讯通路门店!$S$4:$S$993933,通讯通路门店!$A$4:$A$993933,0,0),"")</f>
        <v>海南省</v>
      </c>
      <c r="B1087" s="99" t="str">
        <f>IFERROR(_xlfn.XLOOKUP($G1087,通讯通路门店!$S$4:$S$993933,通讯通路门店!$B$4:$B$993933,0,0),"")</f>
        <v>昌江黎族自治县</v>
      </c>
      <c r="C1087" s="99" t="str">
        <f>IFERROR(_xlfn.XLOOKUP($G1087,通讯通路门店!$S$4:$S$993933,通讯通路门店!$C$4:$C$993933,0,0),"")</f>
        <v>昌江黎族自治县</v>
      </c>
      <c r="D1087" s="99" t="str">
        <f>IFERROR(_xlfn.XLOOKUP($G1087,通讯通路门店!$S$4:$S$993933,通讯通路门店!$D$4:$D$993933,0,0),"")</f>
        <v>叉河镇</v>
      </c>
      <c r="E1087" s="83"/>
      <c r="F1087" s="83"/>
      <c r="G1087" s="101"/>
      <c r="H1087" s="102">
        <f>IFERROR(_xlfn.XLOOKUP($G1087,通讯通路门店!$S$4:$S$993933,通讯通路门店!$R$4:$R$993933,0,0),"")</f>
        <v>0</v>
      </c>
      <c r="I1087" s="83"/>
      <c r="J1087" s="83"/>
      <c r="K1087" s="83"/>
      <c r="L1087" s="83"/>
      <c r="M1087" s="83"/>
      <c r="N1087" s="83"/>
      <c r="O1087" s="83"/>
      <c r="P1087" s="83"/>
      <c r="Q1087" s="83"/>
      <c r="R1087" s="83"/>
      <c r="S1087" s="83"/>
      <c r="T1087" s="83"/>
      <c r="U1087" s="99">
        <f>COUNTIF(通讯通路门店!$S:$S,$G1087)</f>
        <v>0</v>
      </c>
      <c r="V1087" s="99">
        <f>COUNTIFS(通讯通路门店!$S:$S,$G1087,通讯通路门店!$J:$J,"综合卖场")</f>
        <v>0</v>
      </c>
      <c r="W1087" s="99">
        <f>SUMIFS(通讯通路门店!$AJ:$AJ,通讯通路门店!$S:$S,通讯客户沙盘!$G1087)</f>
        <v>0</v>
      </c>
      <c r="X1087" s="99">
        <f t="shared" si="80"/>
        <v>0</v>
      </c>
      <c r="Y1087" s="99">
        <f>COUNTIFS(通讯通路门店!$S:$S,$G1087,通讯通路门店!$J:$J,"荣耀体验店")+COUNTIFS(通讯通路门店!$S:$S,$G1087,通讯通路门店!$J:$J,"荣耀授权专卖店")</f>
        <v>0</v>
      </c>
      <c r="Z1087" s="99">
        <f>COUNTIFS(通讯通路门店!$S:$S,$G1087,通讯通路门店!$J:$J,"VIVO体验店")</f>
        <v>0</v>
      </c>
      <c r="AA1087" s="99">
        <f>COUNTIFS(通讯通路门店!$S:$S,$G1087,通讯通路门店!$J:$J,"OPPO体验店")</f>
        <v>0</v>
      </c>
      <c r="AB1087" s="99">
        <f>COUNTIFS(通讯通路门店!$S:$S,$G1087,通讯通路门店!$J:$J,"华为授权体验店")+COUNTIFS(通讯通路门店!$S:$S,$G1087,通讯通路门店!$J:$J,"华为堡垒店")</f>
        <v>0</v>
      </c>
      <c r="AC1087" s="99">
        <f>COUNTIFS(通讯通路门店!$S:$S,$G1087,通讯通路门店!$J:$J,"小米体验店")</f>
        <v>0</v>
      </c>
      <c r="AD1087" s="99">
        <f>COUNTIFS(通讯通路门店!$S:$S,$G1087,通讯通路门店!$J:$J,"苹果体验店")</f>
        <v>0</v>
      </c>
      <c r="AE1087" s="99">
        <f>COUNTIFS(通讯通路门店!$S:$S,$G1087,通讯通路门店!$J:$J,"其他品牌专卖店")</f>
        <v>0</v>
      </c>
      <c r="AF1087" s="99">
        <f>SUMIFS(通讯通路门店!$BI:$BI,通讯通路门店!$S:$S,$G1087)</f>
        <v>0</v>
      </c>
      <c r="AG1087" s="99">
        <f>SUMIFS(通讯通路门店!$BH:$BH,通讯通路门店!$S:$S,$G1087)</f>
        <v>0</v>
      </c>
      <c r="AH1087" s="99">
        <f t="shared" si="81"/>
        <v>0</v>
      </c>
      <c r="AI1087" s="99">
        <f>SUMIFS(通讯通路门店!$BB:$BB,通讯通路门店!$S:$S,$G1087)</f>
        <v>0</v>
      </c>
      <c r="AJ1087" s="99">
        <f>SUMIFS(通讯通路门店!$BE:$BE,通讯通路门店!$S:$S,$G1087)</f>
        <v>0</v>
      </c>
      <c r="AK1087" s="99">
        <f>SUMIFS(通讯通路门店!$BG:$BG,通讯通路门店!$S:$S,$G1087)</f>
        <v>0</v>
      </c>
      <c r="AL1087" s="99">
        <f>SUMIFS(通讯通路门店!$BC:$BC,通讯通路门店!$S:$S,$G1087)</f>
        <v>0</v>
      </c>
      <c r="AM1087" s="99">
        <f>SUMIFS(通讯通路门店!$BD:$BD,通讯通路门店!$S:$S,$G1087)</f>
        <v>0</v>
      </c>
      <c r="AN1087" s="99">
        <f>SUMIFS(通讯通路门店!$BF:$BF,通讯通路门店!$S:$S,$G1087)</f>
        <v>0</v>
      </c>
      <c r="AO1087" s="99">
        <f t="shared" si="82"/>
        <v>0</v>
      </c>
      <c r="AP1087" s="99">
        <f>SUMIFS(通讯通路门店!$K:$K,通讯通路门店!$S:$S,$G1087)</f>
        <v>0</v>
      </c>
      <c r="AQ1087" s="83"/>
      <c r="AR1087" s="99">
        <f>SUMIFS(通讯通路门店!$T:$T,通讯通路门店!$S:$S,$G1087)</f>
        <v>0</v>
      </c>
      <c r="AS1087" s="99">
        <f>SUMIFS(通讯通路门店!$U:$U,通讯通路门店!$S:$S,$G1087)</f>
        <v>0</v>
      </c>
      <c r="AT1087" s="99">
        <f>SUMIFS(通讯通路门店!$V:$V,通讯通路门店!$S:$S,$G1087)</f>
        <v>0</v>
      </c>
      <c r="AU1087" s="99">
        <f>SUMIFS(通讯通路门店!$W:$W,通讯通路门店!$S:$S,$G1087)</f>
        <v>0</v>
      </c>
      <c r="AV1087" s="99">
        <f>SUMIFS(通讯通路门店!$Z:$Z,通讯通路门店!$S:$S,$G1087)</f>
        <v>0</v>
      </c>
      <c r="AW1087" s="99">
        <f>SUMIFS(通讯通路门店!$AB:$AB,通讯通路门店!$S:$S,$G1087)</f>
        <v>0</v>
      </c>
      <c r="AX1087" s="99">
        <f>SUMIFS(通讯通路门店!$X:$X,通讯通路门店!$S:$S,$G1087)</f>
        <v>0</v>
      </c>
      <c r="AY1087" s="99">
        <f>SUMIFS(通讯通路门店!$Y:$Y,通讯通路门店!$S:$S,$G1087)</f>
        <v>0</v>
      </c>
      <c r="AZ1087" s="99">
        <f>SUMIFS(通讯通路门店!$AA:$AA,通讯通路门店!$S:$S,$G1087)</f>
        <v>0</v>
      </c>
      <c r="BA1087" s="99">
        <f t="shared" si="83"/>
        <v>0</v>
      </c>
      <c r="BB1087" s="99">
        <f t="shared" si="84"/>
        <v>0</v>
      </c>
      <c r="BC1087" s="99">
        <f>SUMIFS(通讯通路门店!$W:$W,通讯通路门店!$S:$S,$G1087,通讯通路门店!$J:$J,"荣耀体验店")+SUMIFS(通讯通路门店!$W:$W,通讯通路门店!$S:$S,$G1087,通讯通路门店!$J:$J,"荣耀授权专卖店")</f>
        <v>0</v>
      </c>
      <c r="BD1087" s="99">
        <f>SUMIFS(通讯通路门店!$Z:$Z,通讯通路门店!$S:$S,$G1087,通讯通路门店!$J:$J,"VIVO体验店")</f>
        <v>0</v>
      </c>
      <c r="BE1087" s="99">
        <f>SUMIFS(通讯通路门店!$AB:$AB,通讯通路门店!$S:$S,$G1087,通讯通路门店!$J:$J,"OPPO体验店")</f>
        <v>0</v>
      </c>
      <c r="BF1087" s="99">
        <f>SUMIFS(通讯通路门店!$X:$X,通讯通路门店!$S:$S,$G1087,通讯通路门店!$J:$J,"华为授权体验店")+SUMIFS(通讯通路门店!$AA:$AA,通讯通路门店!$S:$S,$G1087,通讯通路门店!$J:$J,"华为堡垒店")</f>
        <v>0</v>
      </c>
      <c r="BG1087" s="99">
        <f>SUMIFS(通讯通路门店!$Y:$Y,通讯通路门店!$S:$S,$G1087,通讯通路门店!$J:$J,"小米体验店")</f>
        <v>0</v>
      </c>
      <c r="BH1087" s="99">
        <f>SUMIFS(通讯通路门店!$AA:$AA,通讯通路门店!$S:$S,$G1087,通讯通路门店!$J:$J,"苹果体验店")</f>
        <v>0</v>
      </c>
      <c r="BI1087" s="99">
        <f>SUMIFS(通讯通路门店!$K:$K,通讯通路门店!$S:$S,$G1087,通讯通路门店!$J:$J,"其他品牌专卖店")</f>
        <v>0</v>
      </c>
      <c r="BJ1087" s="99">
        <f>SUMIFS(通讯通路门店!$AC:$AC,通讯通路门店!$S:$S,$G1087)</f>
        <v>0</v>
      </c>
      <c r="BK1087" s="99">
        <f>SUMIFS(通讯通路门店!$AD:$AD,通讯通路门店!$S:$S,$G1087)</f>
        <v>0</v>
      </c>
      <c r="BL1087" s="99">
        <f>SUMIFS(通讯通路门店!$AE:$AE,通讯通路门店!$S:$S,$G1087)</f>
        <v>0</v>
      </c>
      <c r="BM1087" s="99">
        <f>SUMIFS(通讯通路门店!$AF:$AF,通讯通路门店!$S:$S,$G1087)</f>
        <v>0</v>
      </c>
      <c r="BN1087" s="99">
        <f>SUMIFS(通讯通路门店!$AG:$AG,通讯通路门店!$S:$S,$G1087)</f>
        <v>0</v>
      </c>
      <c r="BO1087" s="99">
        <f>SUMIFS(通讯通路门店!$AH:$AH,通讯通路门店!$S:$S,$G1087)</f>
        <v>0</v>
      </c>
      <c r="BP1087" s="99">
        <f>SUMIFS(通讯通路门店!$AI:$AI,通讯通路门店!$S:$S,$G1087)</f>
        <v>0</v>
      </c>
      <c r="BQ1087" s="83"/>
    </row>
    <row r="1088" spans="1:69">
      <c r="A1088" s="99" t="str">
        <f>IFERROR(_xlfn.XLOOKUP($G1088,通讯通路门店!$S$4:$S$993933,通讯通路门店!$A$4:$A$993933,0,0),"")</f>
        <v>海南省</v>
      </c>
      <c r="B1088" s="99" t="str">
        <f>IFERROR(_xlfn.XLOOKUP($G1088,通讯通路门店!$S$4:$S$993933,通讯通路门店!$B$4:$B$993933,0,0),"")</f>
        <v>昌江黎族自治县</v>
      </c>
      <c r="C1088" s="99" t="str">
        <f>IFERROR(_xlfn.XLOOKUP($G1088,通讯通路门店!$S$4:$S$993933,通讯通路门店!$C$4:$C$993933,0,0),"")</f>
        <v>昌江黎族自治县</v>
      </c>
      <c r="D1088" s="99" t="str">
        <f>IFERROR(_xlfn.XLOOKUP($G1088,通讯通路门店!$S$4:$S$993933,通讯通路门店!$D$4:$D$993933,0,0),"")</f>
        <v>叉河镇</v>
      </c>
      <c r="E1088" s="83"/>
      <c r="F1088" s="83"/>
      <c r="G1088" s="101"/>
      <c r="H1088" s="102">
        <f>IFERROR(_xlfn.XLOOKUP($G1088,通讯通路门店!$S$4:$S$993933,通讯通路门店!$R$4:$R$993933,0,0),"")</f>
        <v>0</v>
      </c>
      <c r="I1088" s="83"/>
      <c r="J1088" s="83"/>
      <c r="K1088" s="83"/>
      <c r="L1088" s="83"/>
      <c r="M1088" s="83"/>
      <c r="N1088" s="83"/>
      <c r="O1088" s="83"/>
      <c r="P1088" s="83"/>
      <c r="Q1088" s="83"/>
      <c r="R1088" s="83"/>
      <c r="S1088" s="83"/>
      <c r="T1088" s="83"/>
      <c r="U1088" s="99">
        <f>COUNTIF(通讯通路门店!$S:$S,$G1088)</f>
        <v>0</v>
      </c>
      <c r="V1088" s="99">
        <f>COUNTIFS(通讯通路门店!$S:$S,$G1088,通讯通路门店!$J:$J,"综合卖场")</f>
        <v>0</v>
      </c>
      <c r="W1088" s="99">
        <f>SUMIFS(通讯通路门店!$AJ:$AJ,通讯通路门店!$S:$S,通讯客户沙盘!$G1088)</f>
        <v>0</v>
      </c>
      <c r="X1088" s="99">
        <f t="shared" si="80"/>
        <v>0</v>
      </c>
      <c r="Y1088" s="99">
        <f>COUNTIFS(通讯通路门店!$S:$S,$G1088,通讯通路门店!$J:$J,"荣耀体验店")+COUNTIFS(通讯通路门店!$S:$S,$G1088,通讯通路门店!$J:$J,"荣耀授权专卖店")</f>
        <v>0</v>
      </c>
      <c r="Z1088" s="99">
        <f>COUNTIFS(通讯通路门店!$S:$S,$G1088,通讯通路门店!$J:$J,"VIVO体验店")</f>
        <v>0</v>
      </c>
      <c r="AA1088" s="99">
        <f>COUNTIFS(通讯通路门店!$S:$S,$G1088,通讯通路门店!$J:$J,"OPPO体验店")</f>
        <v>0</v>
      </c>
      <c r="AB1088" s="99">
        <f>COUNTIFS(通讯通路门店!$S:$S,$G1088,通讯通路门店!$J:$J,"华为授权体验店")+COUNTIFS(通讯通路门店!$S:$S,$G1088,通讯通路门店!$J:$J,"华为堡垒店")</f>
        <v>0</v>
      </c>
      <c r="AC1088" s="99">
        <f>COUNTIFS(通讯通路门店!$S:$S,$G1088,通讯通路门店!$J:$J,"小米体验店")</f>
        <v>0</v>
      </c>
      <c r="AD1088" s="99">
        <f>COUNTIFS(通讯通路门店!$S:$S,$G1088,通讯通路门店!$J:$J,"苹果体验店")</f>
        <v>0</v>
      </c>
      <c r="AE1088" s="99">
        <f>COUNTIFS(通讯通路门店!$S:$S,$G1088,通讯通路门店!$J:$J,"其他品牌专卖店")</f>
        <v>0</v>
      </c>
      <c r="AF1088" s="99">
        <f>SUMIFS(通讯通路门店!$BI:$BI,通讯通路门店!$S:$S,$G1088)</f>
        <v>0</v>
      </c>
      <c r="AG1088" s="99">
        <f>SUMIFS(通讯通路门店!$BH:$BH,通讯通路门店!$S:$S,$G1088)</f>
        <v>0</v>
      </c>
      <c r="AH1088" s="99">
        <f t="shared" si="81"/>
        <v>0</v>
      </c>
      <c r="AI1088" s="99">
        <f>SUMIFS(通讯通路门店!$BB:$BB,通讯通路门店!$S:$S,$G1088)</f>
        <v>0</v>
      </c>
      <c r="AJ1088" s="99">
        <f>SUMIFS(通讯通路门店!$BE:$BE,通讯通路门店!$S:$S,$G1088)</f>
        <v>0</v>
      </c>
      <c r="AK1088" s="99">
        <f>SUMIFS(通讯通路门店!$BG:$BG,通讯通路门店!$S:$S,$G1088)</f>
        <v>0</v>
      </c>
      <c r="AL1088" s="99">
        <f>SUMIFS(通讯通路门店!$BC:$BC,通讯通路门店!$S:$S,$G1088)</f>
        <v>0</v>
      </c>
      <c r="AM1088" s="99">
        <f>SUMIFS(通讯通路门店!$BD:$BD,通讯通路门店!$S:$S,$G1088)</f>
        <v>0</v>
      </c>
      <c r="AN1088" s="99">
        <f>SUMIFS(通讯通路门店!$BF:$BF,通讯通路门店!$S:$S,$G1088)</f>
        <v>0</v>
      </c>
      <c r="AO1088" s="99">
        <f t="shared" si="82"/>
        <v>0</v>
      </c>
      <c r="AP1088" s="99">
        <f>SUMIFS(通讯通路门店!$K:$K,通讯通路门店!$S:$S,$G1088)</f>
        <v>0</v>
      </c>
      <c r="AQ1088" s="83"/>
      <c r="AR1088" s="99">
        <f>SUMIFS(通讯通路门店!$T:$T,通讯通路门店!$S:$S,$G1088)</f>
        <v>0</v>
      </c>
      <c r="AS1088" s="99">
        <f>SUMIFS(通讯通路门店!$U:$U,通讯通路门店!$S:$S,$G1088)</f>
        <v>0</v>
      </c>
      <c r="AT1088" s="99">
        <f>SUMIFS(通讯通路门店!$V:$V,通讯通路门店!$S:$S,$G1088)</f>
        <v>0</v>
      </c>
      <c r="AU1088" s="99">
        <f>SUMIFS(通讯通路门店!$W:$W,通讯通路门店!$S:$S,$G1088)</f>
        <v>0</v>
      </c>
      <c r="AV1088" s="99">
        <f>SUMIFS(通讯通路门店!$Z:$Z,通讯通路门店!$S:$S,$G1088)</f>
        <v>0</v>
      </c>
      <c r="AW1088" s="99">
        <f>SUMIFS(通讯通路门店!$AB:$AB,通讯通路门店!$S:$S,$G1088)</f>
        <v>0</v>
      </c>
      <c r="AX1088" s="99">
        <f>SUMIFS(通讯通路门店!$X:$X,通讯通路门店!$S:$S,$G1088)</f>
        <v>0</v>
      </c>
      <c r="AY1088" s="99">
        <f>SUMIFS(通讯通路门店!$Y:$Y,通讯通路门店!$S:$S,$G1088)</f>
        <v>0</v>
      </c>
      <c r="AZ1088" s="99">
        <f>SUMIFS(通讯通路门店!$AA:$AA,通讯通路门店!$S:$S,$G1088)</f>
        <v>0</v>
      </c>
      <c r="BA1088" s="99">
        <f t="shared" si="83"/>
        <v>0</v>
      </c>
      <c r="BB1088" s="99">
        <f t="shared" si="84"/>
        <v>0</v>
      </c>
      <c r="BC1088" s="99">
        <f>SUMIFS(通讯通路门店!$W:$W,通讯通路门店!$S:$S,$G1088,通讯通路门店!$J:$J,"荣耀体验店")+SUMIFS(通讯通路门店!$W:$W,通讯通路门店!$S:$S,$G1088,通讯通路门店!$J:$J,"荣耀授权专卖店")</f>
        <v>0</v>
      </c>
      <c r="BD1088" s="99">
        <f>SUMIFS(通讯通路门店!$Z:$Z,通讯通路门店!$S:$S,$G1088,通讯通路门店!$J:$J,"VIVO体验店")</f>
        <v>0</v>
      </c>
      <c r="BE1088" s="99">
        <f>SUMIFS(通讯通路门店!$AB:$AB,通讯通路门店!$S:$S,$G1088,通讯通路门店!$J:$J,"OPPO体验店")</f>
        <v>0</v>
      </c>
      <c r="BF1088" s="99">
        <f>SUMIFS(通讯通路门店!$X:$X,通讯通路门店!$S:$S,$G1088,通讯通路门店!$J:$J,"华为授权体验店")+SUMIFS(通讯通路门店!$AA:$AA,通讯通路门店!$S:$S,$G1088,通讯通路门店!$J:$J,"华为堡垒店")</f>
        <v>0</v>
      </c>
      <c r="BG1088" s="99">
        <f>SUMIFS(通讯通路门店!$Y:$Y,通讯通路门店!$S:$S,$G1088,通讯通路门店!$J:$J,"小米体验店")</f>
        <v>0</v>
      </c>
      <c r="BH1088" s="99">
        <f>SUMIFS(通讯通路门店!$AA:$AA,通讯通路门店!$S:$S,$G1088,通讯通路门店!$J:$J,"苹果体验店")</f>
        <v>0</v>
      </c>
      <c r="BI1088" s="99">
        <f>SUMIFS(通讯通路门店!$K:$K,通讯通路门店!$S:$S,$G1088,通讯通路门店!$J:$J,"其他品牌专卖店")</f>
        <v>0</v>
      </c>
      <c r="BJ1088" s="99">
        <f>SUMIFS(通讯通路门店!$AC:$AC,通讯通路门店!$S:$S,$G1088)</f>
        <v>0</v>
      </c>
      <c r="BK1088" s="99">
        <f>SUMIFS(通讯通路门店!$AD:$AD,通讯通路门店!$S:$S,$G1088)</f>
        <v>0</v>
      </c>
      <c r="BL1088" s="99">
        <f>SUMIFS(通讯通路门店!$AE:$AE,通讯通路门店!$S:$S,$G1088)</f>
        <v>0</v>
      </c>
      <c r="BM1088" s="99">
        <f>SUMIFS(通讯通路门店!$AF:$AF,通讯通路门店!$S:$S,$G1088)</f>
        <v>0</v>
      </c>
      <c r="BN1088" s="99">
        <f>SUMIFS(通讯通路门店!$AG:$AG,通讯通路门店!$S:$S,$G1088)</f>
        <v>0</v>
      </c>
      <c r="BO1088" s="99">
        <f>SUMIFS(通讯通路门店!$AH:$AH,通讯通路门店!$S:$S,$G1088)</f>
        <v>0</v>
      </c>
      <c r="BP1088" s="99">
        <f>SUMIFS(通讯通路门店!$AI:$AI,通讯通路门店!$S:$S,$G1088)</f>
        <v>0</v>
      </c>
      <c r="BQ1088" s="83"/>
    </row>
    <row r="1089" spans="1:69">
      <c r="A1089" s="99" t="str">
        <f>IFERROR(_xlfn.XLOOKUP($G1089,通讯通路门店!$S$4:$S$993933,通讯通路门店!$A$4:$A$993933,0,0),"")</f>
        <v>海南省</v>
      </c>
      <c r="B1089" s="99" t="str">
        <f>IFERROR(_xlfn.XLOOKUP($G1089,通讯通路门店!$S$4:$S$993933,通讯通路门店!$B$4:$B$993933,0,0),"")</f>
        <v>昌江黎族自治县</v>
      </c>
      <c r="C1089" s="99" t="str">
        <f>IFERROR(_xlfn.XLOOKUP($G1089,通讯通路门店!$S$4:$S$993933,通讯通路门店!$C$4:$C$993933,0,0),"")</f>
        <v>昌江黎族自治县</v>
      </c>
      <c r="D1089" s="99" t="str">
        <f>IFERROR(_xlfn.XLOOKUP($G1089,通讯通路门店!$S$4:$S$993933,通讯通路门店!$D$4:$D$993933,0,0),"")</f>
        <v>叉河镇</v>
      </c>
      <c r="E1089" s="83"/>
      <c r="F1089" s="83"/>
      <c r="G1089" s="101"/>
      <c r="H1089" s="102">
        <f>IFERROR(_xlfn.XLOOKUP($G1089,通讯通路门店!$S$4:$S$993933,通讯通路门店!$R$4:$R$993933,0,0),"")</f>
        <v>0</v>
      </c>
      <c r="I1089" s="83"/>
      <c r="J1089" s="83"/>
      <c r="K1089" s="83"/>
      <c r="L1089" s="83"/>
      <c r="M1089" s="83"/>
      <c r="N1089" s="83"/>
      <c r="O1089" s="83"/>
      <c r="P1089" s="83"/>
      <c r="Q1089" s="83"/>
      <c r="R1089" s="83"/>
      <c r="S1089" s="83"/>
      <c r="T1089" s="83"/>
      <c r="U1089" s="99">
        <f>COUNTIF(通讯通路门店!$S:$S,$G1089)</f>
        <v>0</v>
      </c>
      <c r="V1089" s="99">
        <f>COUNTIFS(通讯通路门店!$S:$S,$G1089,通讯通路门店!$J:$J,"综合卖场")</f>
        <v>0</v>
      </c>
      <c r="W1089" s="99">
        <f>SUMIFS(通讯通路门店!$AJ:$AJ,通讯通路门店!$S:$S,通讯客户沙盘!$G1089)</f>
        <v>0</v>
      </c>
      <c r="X1089" s="99">
        <f t="shared" si="80"/>
        <v>0</v>
      </c>
      <c r="Y1089" s="99">
        <f>COUNTIFS(通讯通路门店!$S:$S,$G1089,通讯通路门店!$J:$J,"荣耀体验店")+COUNTIFS(通讯通路门店!$S:$S,$G1089,通讯通路门店!$J:$J,"荣耀授权专卖店")</f>
        <v>0</v>
      </c>
      <c r="Z1089" s="99">
        <f>COUNTIFS(通讯通路门店!$S:$S,$G1089,通讯通路门店!$J:$J,"VIVO体验店")</f>
        <v>0</v>
      </c>
      <c r="AA1089" s="99">
        <f>COUNTIFS(通讯通路门店!$S:$S,$G1089,通讯通路门店!$J:$J,"OPPO体验店")</f>
        <v>0</v>
      </c>
      <c r="AB1089" s="99">
        <f>COUNTIFS(通讯通路门店!$S:$S,$G1089,通讯通路门店!$J:$J,"华为授权体验店")+COUNTIFS(通讯通路门店!$S:$S,$G1089,通讯通路门店!$J:$J,"华为堡垒店")</f>
        <v>0</v>
      </c>
      <c r="AC1089" s="99">
        <f>COUNTIFS(通讯通路门店!$S:$S,$G1089,通讯通路门店!$J:$J,"小米体验店")</f>
        <v>0</v>
      </c>
      <c r="AD1089" s="99">
        <f>COUNTIFS(通讯通路门店!$S:$S,$G1089,通讯通路门店!$J:$J,"苹果体验店")</f>
        <v>0</v>
      </c>
      <c r="AE1089" s="99">
        <f>COUNTIFS(通讯通路门店!$S:$S,$G1089,通讯通路门店!$J:$J,"其他品牌专卖店")</f>
        <v>0</v>
      </c>
      <c r="AF1089" s="99">
        <f>SUMIFS(通讯通路门店!$BI:$BI,通讯通路门店!$S:$S,$G1089)</f>
        <v>0</v>
      </c>
      <c r="AG1089" s="99">
        <f>SUMIFS(通讯通路门店!$BH:$BH,通讯通路门店!$S:$S,$G1089)</f>
        <v>0</v>
      </c>
      <c r="AH1089" s="99">
        <f t="shared" si="81"/>
        <v>0</v>
      </c>
      <c r="AI1089" s="99">
        <f>SUMIFS(通讯通路门店!$BB:$BB,通讯通路门店!$S:$S,$G1089)</f>
        <v>0</v>
      </c>
      <c r="AJ1089" s="99">
        <f>SUMIFS(通讯通路门店!$BE:$BE,通讯通路门店!$S:$S,$G1089)</f>
        <v>0</v>
      </c>
      <c r="AK1089" s="99">
        <f>SUMIFS(通讯通路门店!$BG:$BG,通讯通路门店!$S:$S,$G1089)</f>
        <v>0</v>
      </c>
      <c r="AL1089" s="99">
        <f>SUMIFS(通讯通路门店!$BC:$BC,通讯通路门店!$S:$S,$G1089)</f>
        <v>0</v>
      </c>
      <c r="AM1089" s="99">
        <f>SUMIFS(通讯通路门店!$BD:$BD,通讯通路门店!$S:$S,$G1089)</f>
        <v>0</v>
      </c>
      <c r="AN1089" s="99">
        <f>SUMIFS(通讯通路门店!$BF:$BF,通讯通路门店!$S:$S,$G1089)</f>
        <v>0</v>
      </c>
      <c r="AO1089" s="99">
        <f t="shared" si="82"/>
        <v>0</v>
      </c>
      <c r="AP1089" s="99">
        <f>SUMIFS(通讯通路门店!$K:$K,通讯通路门店!$S:$S,$G1089)</f>
        <v>0</v>
      </c>
      <c r="AQ1089" s="83"/>
      <c r="AR1089" s="99">
        <f>SUMIFS(通讯通路门店!$T:$T,通讯通路门店!$S:$S,$G1089)</f>
        <v>0</v>
      </c>
      <c r="AS1089" s="99">
        <f>SUMIFS(通讯通路门店!$U:$U,通讯通路门店!$S:$S,$G1089)</f>
        <v>0</v>
      </c>
      <c r="AT1089" s="99">
        <f>SUMIFS(通讯通路门店!$V:$V,通讯通路门店!$S:$S,$G1089)</f>
        <v>0</v>
      </c>
      <c r="AU1089" s="99">
        <f>SUMIFS(通讯通路门店!$W:$W,通讯通路门店!$S:$S,$G1089)</f>
        <v>0</v>
      </c>
      <c r="AV1089" s="99">
        <f>SUMIFS(通讯通路门店!$Z:$Z,通讯通路门店!$S:$S,$G1089)</f>
        <v>0</v>
      </c>
      <c r="AW1089" s="99">
        <f>SUMIFS(通讯通路门店!$AB:$AB,通讯通路门店!$S:$S,$G1089)</f>
        <v>0</v>
      </c>
      <c r="AX1089" s="99">
        <f>SUMIFS(通讯通路门店!$X:$X,通讯通路门店!$S:$S,$G1089)</f>
        <v>0</v>
      </c>
      <c r="AY1089" s="99">
        <f>SUMIFS(通讯通路门店!$Y:$Y,通讯通路门店!$S:$S,$G1089)</f>
        <v>0</v>
      </c>
      <c r="AZ1089" s="99">
        <f>SUMIFS(通讯通路门店!$AA:$AA,通讯通路门店!$S:$S,$G1089)</f>
        <v>0</v>
      </c>
      <c r="BA1089" s="99">
        <f t="shared" si="83"/>
        <v>0</v>
      </c>
      <c r="BB1089" s="99">
        <f t="shared" si="84"/>
        <v>0</v>
      </c>
      <c r="BC1089" s="99">
        <f>SUMIFS(通讯通路门店!$W:$W,通讯通路门店!$S:$S,$G1089,通讯通路门店!$J:$J,"荣耀体验店")+SUMIFS(通讯通路门店!$W:$W,通讯通路门店!$S:$S,$G1089,通讯通路门店!$J:$J,"荣耀授权专卖店")</f>
        <v>0</v>
      </c>
      <c r="BD1089" s="99">
        <f>SUMIFS(通讯通路门店!$Z:$Z,通讯通路门店!$S:$S,$G1089,通讯通路门店!$J:$J,"VIVO体验店")</f>
        <v>0</v>
      </c>
      <c r="BE1089" s="99">
        <f>SUMIFS(通讯通路门店!$AB:$AB,通讯通路门店!$S:$S,$G1089,通讯通路门店!$J:$J,"OPPO体验店")</f>
        <v>0</v>
      </c>
      <c r="BF1089" s="99">
        <f>SUMIFS(通讯通路门店!$X:$X,通讯通路门店!$S:$S,$G1089,通讯通路门店!$J:$J,"华为授权体验店")+SUMIFS(通讯通路门店!$AA:$AA,通讯通路门店!$S:$S,$G1089,通讯通路门店!$J:$J,"华为堡垒店")</f>
        <v>0</v>
      </c>
      <c r="BG1089" s="99">
        <f>SUMIFS(通讯通路门店!$Y:$Y,通讯通路门店!$S:$S,$G1089,通讯通路门店!$J:$J,"小米体验店")</f>
        <v>0</v>
      </c>
      <c r="BH1089" s="99">
        <f>SUMIFS(通讯通路门店!$AA:$AA,通讯通路门店!$S:$S,$G1089,通讯通路门店!$J:$J,"苹果体验店")</f>
        <v>0</v>
      </c>
      <c r="BI1089" s="99">
        <f>SUMIFS(通讯通路门店!$K:$K,通讯通路门店!$S:$S,$G1089,通讯通路门店!$J:$J,"其他品牌专卖店")</f>
        <v>0</v>
      </c>
      <c r="BJ1089" s="99">
        <f>SUMIFS(通讯通路门店!$AC:$AC,通讯通路门店!$S:$S,$G1089)</f>
        <v>0</v>
      </c>
      <c r="BK1089" s="99">
        <f>SUMIFS(通讯通路门店!$AD:$AD,通讯通路门店!$S:$S,$G1089)</f>
        <v>0</v>
      </c>
      <c r="BL1089" s="99">
        <f>SUMIFS(通讯通路门店!$AE:$AE,通讯通路门店!$S:$S,$G1089)</f>
        <v>0</v>
      </c>
      <c r="BM1089" s="99">
        <f>SUMIFS(通讯通路门店!$AF:$AF,通讯通路门店!$S:$S,$G1089)</f>
        <v>0</v>
      </c>
      <c r="BN1089" s="99">
        <f>SUMIFS(通讯通路门店!$AG:$AG,通讯通路门店!$S:$S,$G1089)</f>
        <v>0</v>
      </c>
      <c r="BO1089" s="99">
        <f>SUMIFS(通讯通路门店!$AH:$AH,通讯通路门店!$S:$S,$G1089)</f>
        <v>0</v>
      </c>
      <c r="BP1089" s="99">
        <f>SUMIFS(通讯通路门店!$AI:$AI,通讯通路门店!$S:$S,$G1089)</f>
        <v>0</v>
      </c>
      <c r="BQ1089" s="83"/>
    </row>
    <row r="1090" spans="1:69">
      <c r="A1090" s="99" t="str">
        <f>IFERROR(_xlfn.XLOOKUP($G1090,通讯通路门店!$S$4:$S$993933,通讯通路门店!$A$4:$A$993933,0,0),"")</f>
        <v>海南省</v>
      </c>
      <c r="B1090" s="99" t="str">
        <f>IFERROR(_xlfn.XLOOKUP($G1090,通讯通路门店!$S$4:$S$993933,通讯通路门店!$B$4:$B$993933,0,0),"")</f>
        <v>昌江黎族自治县</v>
      </c>
      <c r="C1090" s="99" t="str">
        <f>IFERROR(_xlfn.XLOOKUP($G1090,通讯通路门店!$S$4:$S$993933,通讯通路门店!$C$4:$C$993933,0,0),"")</f>
        <v>昌江黎族自治县</v>
      </c>
      <c r="D1090" s="99" t="str">
        <f>IFERROR(_xlfn.XLOOKUP($G1090,通讯通路门店!$S$4:$S$993933,通讯通路门店!$D$4:$D$993933,0,0),"")</f>
        <v>叉河镇</v>
      </c>
      <c r="E1090" s="83"/>
      <c r="F1090" s="83"/>
      <c r="G1090" s="101"/>
      <c r="H1090" s="102">
        <f>IFERROR(_xlfn.XLOOKUP($G1090,通讯通路门店!$S$4:$S$993933,通讯通路门店!$R$4:$R$993933,0,0),"")</f>
        <v>0</v>
      </c>
      <c r="I1090" s="83"/>
      <c r="J1090" s="83"/>
      <c r="K1090" s="83"/>
      <c r="L1090" s="83"/>
      <c r="M1090" s="83"/>
      <c r="N1090" s="83"/>
      <c r="O1090" s="83"/>
      <c r="P1090" s="83"/>
      <c r="Q1090" s="83"/>
      <c r="R1090" s="83"/>
      <c r="S1090" s="83"/>
      <c r="T1090" s="83"/>
      <c r="U1090" s="99">
        <f>COUNTIF(通讯通路门店!$S:$S,$G1090)</f>
        <v>0</v>
      </c>
      <c r="V1090" s="99">
        <f>COUNTIFS(通讯通路门店!$S:$S,$G1090,通讯通路门店!$J:$J,"综合卖场")</f>
        <v>0</v>
      </c>
      <c r="W1090" s="99">
        <f>SUMIFS(通讯通路门店!$AJ:$AJ,通讯通路门店!$S:$S,通讯客户沙盘!$G1090)</f>
        <v>0</v>
      </c>
      <c r="X1090" s="99">
        <f t="shared" si="80"/>
        <v>0</v>
      </c>
      <c r="Y1090" s="99">
        <f>COUNTIFS(通讯通路门店!$S:$S,$G1090,通讯通路门店!$J:$J,"荣耀体验店")+COUNTIFS(通讯通路门店!$S:$S,$G1090,通讯通路门店!$J:$J,"荣耀授权专卖店")</f>
        <v>0</v>
      </c>
      <c r="Z1090" s="99">
        <f>COUNTIFS(通讯通路门店!$S:$S,$G1090,通讯通路门店!$J:$J,"VIVO体验店")</f>
        <v>0</v>
      </c>
      <c r="AA1090" s="99">
        <f>COUNTIFS(通讯通路门店!$S:$S,$G1090,通讯通路门店!$J:$J,"OPPO体验店")</f>
        <v>0</v>
      </c>
      <c r="AB1090" s="99">
        <f>COUNTIFS(通讯通路门店!$S:$S,$G1090,通讯通路门店!$J:$J,"华为授权体验店")+COUNTIFS(通讯通路门店!$S:$S,$G1090,通讯通路门店!$J:$J,"华为堡垒店")</f>
        <v>0</v>
      </c>
      <c r="AC1090" s="99">
        <f>COUNTIFS(通讯通路门店!$S:$S,$G1090,通讯通路门店!$J:$J,"小米体验店")</f>
        <v>0</v>
      </c>
      <c r="AD1090" s="99">
        <f>COUNTIFS(通讯通路门店!$S:$S,$G1090,通讯通路门店!$J:$J,"苹果体验店")</f>
        <v>0</v>
      </c>
      <c r="AE1090" s="99">
        <f>COUNTIFS(通讯通路门店!$S:$S,$G1090,通讯通路门店!$J:$J,"其他品牌专卖店")</f>
        <v>0</v>
      </c>
      <c r="AF1090" s="99">
        <f>SUMIFS(通讯通路门店!$BI:$BI,通讯通路门店!$S:$S,$G1090)</f>
        <v>0</v>
      </c>
      <c r="AG1090" s="99">
        <f>SUMIFS(通讯通路门店!$BH:$BH,通讯通路门店!$S:$S,$G1090)</f>
        <v>0</v>
      </c>
      <c r="AH1090" s="99">
        <f t="shared" si="81"/>
        <v>0</v>
      </c>
      <c r="AI1090" s="99">
        <f>SUMIFS(通讯通路门店!$BB:$BB,通讯通路门店!$S:$S,$G1090)</f>
        <v>0</v>
      </c>
      <c r="AJ1090" s="99">
        <f>SUMIFS(通讯通路门店!$BE:$BE,通讯通路门店!$S:$S,$G1090)</f>
        <v>0</v>
      </c>
      <c r="AK1090" s="99">
        <f>SUMIFS(通讯通路门店!$BG:$BG,通讯通路门店!$S:$S,$G1090)</f>
        <v>0</v>
      </c>
      <c r="AL1090" s="99">
        <f>SUMIFS(通讯通路门店!$BC:$BC,通讯通路门店!$S:$S,$G1090)</f>
        <v>0</v>
      </c>
      <c r="AM1090" s="99">
        <f>SUMIFS(通讯通路门店!$BD:$BD,通讯通路门店!$S:$S,$G1090)</f>
        <v>0</v>
      </c>
      <c r="AN1090" s="99">
        <f>SUMIFS(通讯通路门店!$BF:$BF,通讯通路门店!$S:$S,$G1090)</f>
        <v>0</v>
      </c>
      <c r="AO1090" s="99">
        <f t="shared" si="82"/>
        <v>0</v>
      </c>
      <c r="AP1090" s="99">
        <f>SUMIFS(通讯通路门店!$K:$K,通讯通路门店!$S:$S,$G1090)</f>
        <v>0</v>
      </c>
      <c r="AQ1090" s="83"/>
      <c r="AR1090" s="99">
        <f>SUMIFS(通讯通路门店!$T:$T,通讯通路门店!$S:$S,$G1090)</f>
        <v>0</v>
      </c>
      <c r="AS1090" s="99">
        <f>SUMIFS(通讯通路门店!$U:$U,通讯通路门店!$S:$S,$G1090)</f>
        <v>0</v>
      </c>
      <c r="AT1090" s="99">
        <f>SUMIFS(通讯通路门店!$V:$V,通讯通路门店!$S:$S,$G1090)</f>
        <v>0</v>
      </c>
      <c r="AU1090" s="99">
        <f>SUMIFS(通讯通路门店!$W:$W,通讯通路门店!$S:$S,$G1090)</f>
        <v>0</v>
      </c>
      <c r="AV1090" s="99">
        <f>SUMIFS(通讯通路门店!$Z:$Z,通讯通路门店!$S:$S,$G1090)</f>
        <v>0</v>
      </c>
      <c r="AW1090" s="99">
        <f>SUMIFS(通讯通路门店!$AB:$AB,通讯通路门店!$S:$S,$G1090)</f>
        <v>0</v>
      </c>
      <c r="AX1090" s="99">
        <f>SUMIFS(通讯通路门店!$X:$X,通讯通路门店!$S:$S,$G1090)</f>
        <v>0</v>
      </c>
      <c r="AY1090" s="99">
        <f>SUMIFS(通讯通路门店!$Y:$Y,通讯通路门店!$S:$S,$G1090)</f>
        <v>0</v>
      </c>
      <c r="AZ1090" s="99">
        <f>SUMIFS(通讯通路门店!$AA:$AA,通讯通路门店!$S:$S,$G1090)</f>
        <v>0</v>
      </c>
      <c r="BA1090" s="99">
        <f t="shared" si="83"/>
        <v>0</v>
      </c>
      <c r="BB1090" s="99">
        <f t="shared" si="84"/>
        <v>0</v>
      </c>
      <c r="BC1090" s="99">
        <f>SUMIFS(通讯通路门店!$W:$W,通讯通路门店!$S:$S,$G1090,通讯通路门店!$J:$J,"荣耀体验店")+SUMIFS(通讯通路门店!$W:$W,通讯通路门店!$S:$S,$G1090,通讯通路门店!$J:$J,"荣耀授权专卖店")</f>
        <v>0</v>
      </c>
      <c r="BD1090" s="99">
        <f>SUMIFS(通讯通路门店!$Z:$Z,通讯通路门店!$S:$S,$G1090,通讯通路门店!$J:$J,"VIVO体验店")</f>
        <v>0</v>
      </c>
      <c r="BE1090" s="99">
        <f>SUMIFS(通讯通路门店!$AB:$AB,通讯通路门店!$S:$S,$G1090,通讯通路门店!$J:$J,"OPPO体验店")</f>
        <v>0</v>
      </c>
      <c r="BF1090" s="99">
        <f>SUMIFS(通讯通路门店!$X:$X,通讯通路门店!$S:$S,$G1090,通讯通路门店!$J:$J,"华为授权体验店")+SUMIFS(通讯通路门店!$AA:$AA,通讯通路门店!$S:$S,$G1090,通讯通路门店!$J:$J,"华为堡垒店")</f>
        <v>0</v>
      </c>
      <c r="BG1090" s="99">
        <f>SUMIFS(通讯通路门店!$Y:$Y,通讯通路门店!$S:$S,$G1090,通讯通路门店!$J:$J,"小米体验店")</f>
        <v>0</v>
      </c>
      <c r="BH1090" s="99">
        <f>SUMIFS(通讯通路门店!$AA:$AA,通讯通路门店!$S:$S,$G1090,通讯通路门店!$J:$J,"苹果体验店")</f>
        <v>0</v>
      </c>
      <c r="BI1090" s="99">
        <f>SUMIFS(通讯通路门店!$K:$K,通讯通路门店!$S:$S,$G1090,通讯通路门店!$J:$J,"其他品牌专卖店")</f>
        <v>0</v>
      </c>
      <c r="BJ1090" s="99">
        <f>SUMIFS(通讯通路门店!$AC:$AC,通讯通路门店!$S:$S,$G1090)</f>
        <v>0</v>
      </c>
      <c r="BK1090" s="99">
        <f>SUMIFS(通讯通路门店!$AD:$AD,通讯通路门店!$S:$S,$G1090)</f>
        <v>0</v>
      </c>
      <c r="BL1090" s="99">
        <f>SUMIFS(通讯通路门店!$AE:$AE,通讯通路门店!$S:$S,$G1090)</f>
        <v>0</v>
      </c>
      <c r="BM1090" s="99">
        <f>SUMIFS(通讯通路门店!$AF:$AF,通讯通路门店!$S:$S,$G1090)</f>
        <v>0</v>
      </c>
      <c r="BN1090" s="99">
        <f>SUMIFS(通讯通路门店!$AG:$AG,通讯通路门店!$S:$S,$G1090)</f>
        <v>0</v>
      </c>
      <c r="BO1090" s="99">
        <f>SUMIFS(通讯通路门店!$AH:$AH,通讯通路门店!$S:$S,$G1090)</f>
        <v>0</v>
      </c>
      <c r="BP1090" s="99">
        <f>SUMIFS(通讯通路门店!$AI:$AI,通讯通路门店!$S:$S,$G1090)</f>
        <v>0</v>
      </c>
      <c r="BQ1090" s="83"/>
    </row>
    <row r="1091" spans="1:69">
      <c r="A1091" s="99" t="str">
        <f>IFERROR(_xlfn.XLOOKUP($G1091,通讯通路门店!$S$4:$S$993933,通讯通路门店!$A$4:$A$993933,0,0),"")</f>
        <v>海南省</v>
      </c>
      <c r="B1091" s="99" t="str">
        <f>IFERROR(_xlfn.XLOOKUP($G1091,通讯通路门店!$S$4:$S$993933,通讯通路门店!$B$4:$B$993933,0,0),"")</f>
        <v>昌江黎族自治县</v>
      </c>
      <c r="C1091" s="99" t="str">
        <f>IFERROR(_xlfn.XLOOKUP($G1091,通讯通路门店!$S$4:$S$993933,通讯通路门店!$C$4:$C$993933,0,0),"")</f>
        <v>昌江黎族自治县</v>
      </c>
      <c r="D1091" s="99" t="str">
        <f>IFERROR(_xlfn.XLOOKUP($G1091,通讯通路门店!$S$4:$S$993933,通讯通路门店!$D$4:$D$993933,0,0),"")</f>
        <v>叉河镇</v>
      </c>
      <c r="E1091" s="83"/>
      <c r="F1091" s="83"/>
      <c r="G1091" s="101"/>
      <c r="H1091" s="102">
        <f>IFERROR(_xlfn.XLOOKUP($G1091,通讯通路门店!$S$4:$S$993933,通讯通路门店!$R$4:$R$993933,0,0),"")</f>
        <v>0</v>
      </c>
      <c r="I1091" s="83"/>
      <c r="J1091" s="83"/>
      <c r="K1091" s="83"/>
      <c r="L1091" s="83"/>
      <c r="M1091" s="83"/>
      <c r="N1091" s="83"/>
      <c r="O1091" s="83"/>
      <c r="P1091" s="83"/>
      <c r="Q1091" s="83"/>
      <c r="R1091" s="83"/>
      <c r="S1091" s="83"/>
      <c r="T1091" s="83"/>
      <c r="U1091" s="99">
        <f>COUNTIF(通讯通路门店!$S:$S,$G1091)</f>
        <v>0</v>
      </c>
      <c r="V1091" s="99">
        <f>COUNTIFS(通讯通路门店!$S:$S,$G1091,通讯通路门店!$J:$J,"综合卖场")</f>
        <v>0</v>
      </c>
      <c r="W1091" s="99">
        <f>SUMIFS(通讯通路门店!$AJ:$AJ,通讯通路门店!$S:$S,通讯客户沙盘!$G1091)</f>
        <v>0</v>
      </c>
      <c r="X1091" s="99">
        <f t="shared" si="80"/>
        <v>0</v>
      </c>
      <c r="Y1091" s="99">
        <f>COUNTIFS(通讯通路门店!$S:$S,$G1091,通讯通路门店!$J:$J,"荣耀体验店")+COUNTIFS(通讯通路门店!$S:$S,$G1091,通讯通路门店!$J:$J,"荣耀授权专卖店")</f>
        <v>0</v>
      </c>
      <c r="Z1091" s="99">
        <f>COUNTIFS(通讯通路门店!$S:$S,$G1091,通讯通路门店!$J:$J,"VIVO体验店")</f>
        <v>0</v>
      </c>
      <c r="AA1091" s="99">
        <f>COUNTIFS(通讯通路门店!$S:$S,$G1091,通讯通路门店!$J:$J,"OPPO体验店")</f>
        <v>0</v>
      </c>
      <c r="AB1091" s="99">
        <f>COUNTIFS(通讯通路门店!$S:$S,$G1091,通讯通路门店!$J:$J,"华为授权体验店")+COUNTIFS(通讯通路门店!$S:$S,$G1091,通讯通路门店!$J:$J,"华为堡垒店")</f>
        <v>0</v>
      </c>
      <c r="AC1091" s="99">
        <f>COUNTIFS(通讯通路门店!$S:$S,$G1091,通讯通路门店!$J:$J,"小米体验店")</f>
        <v>0</v>
      </c>
      <c r="AD1091" s="99">
        <f>COUNTIFS(通讯通路门店!$S:$S,$G1091,通讯通路门店!$J:$J,"苹果体验店")</f>
        <v>0</v>
      </c>
      <c r="AE1091" s="99">
        <f>COUNTIFS(通讯通路门店!$S:$S,$G1091,通讯通路门店!$J:$J,"其他品牌专卖店")</f>
        <v>0</v>
      </c>
      <c r="AF1091" s="99">
        <f>SUMIFS(通讯通路门店!$BI:$BI,通讯通路门店!$S:$S,$G1091)</f>
        <v>0</v>
      </c>
      <c r="AG1091" s="99">
        <f>SUMIFS(通讯通路门店!$BH:$BH,通讯通路门店!$S:$S,$G1091)</f>
        <v>0</v>
      </c>
      <c r="AH1091" s="99">
        <f t="shared" si="81"/>
        <v>0</v>
      </c>
      <c r="AI1091" s="99">
        <f>SUMIFS(通讯通路门店!$BB:$BB,通讯通路门店!$S:$S,$G1091)</f>
        <v>0</v>
      </c>
      <c r="AJ1091" s="99">
        <f>SUMIFS(通讯通路门店!$BE:$BE,通讯通路门店!$S:$S,$G1091)</f>
        <v>0</v>
      </c>
      <c r="AK1091" s="99">
        <f>SUMIFS(通讯通路门店!$BG:$BG,通讯通路门店!$S:$S,$G1091)</f>
        <v>0</v>
      </c>
      <c r="AL1091" s="99">
        <f>SUMIFS(通讯通路门店!$BC:$BC,通讯通路门店!$S:$S,$G1091)</f>
        <v>0</v>
      </c>
      <c r="AM1091" s="99">
        <f>SUMIFS(通讯通路门店!$BD:$BD,通讯通路门店!$S:$S,$G1091)</f>
        <v>0</v>
      </c>
      <c r="AN1091" s="99">
        <f>SUMIFS(通讯通路门店!$BF:$BF,通讯通路门店!$S:$S,$G1091)</f>
        <v>0</v>
      </c>
      <c r="AO1091" s="99">
        <f t="shared" si="82"/>
        <v>0</v>
      </c>
      <c r="AP1091" s="99">
        <f>SUMIFS(通讯通路门店!$K:$K,通讯通路门店!$S:$S,$G1091)</f>
        <v>0</v>
      </c>
      <c r="AQ1091" s="83"/>
      <c r="AR1091" s="99">
        <f>SUMIFS(通讯通路门店!$T:$T,通讯通路门店!$S:$S,$G1091)</f>
        <v>0</v>
      </c>
      <c r="AS1091" s="99">
        <f>SUMIFS(通讯通路门店!$U:$U,通讯通路门店!$S:$S,$G1091)</f>
        <v>0</v>
      </c>
      <c r="AT1091" s="99">
        <f>SUMIFS(通讯通路门店!$V:$V,通讯通路门店!$S:$S,$G1091)</f>
        <v>0</v>
      </c>
      <c r="AU1091" s="99">
        <f>SUMIFS(通讯通路门店!$W:$W,通讯通路门店!$S:$S,$G1091)</f>
        <v>0</v>
      </c>
      <c r="AV1091" s="99">
        <f>SUMIFS(通讯通路门店!$Z:$Z,通讯通路门店!$S:$S,$G1091)</f>
        <v>0</v>
      </c>
      <c r="AW1091" s="99">
        <f>SUMIFS(通讯通路门店!$AB:$AB,通讯通路门店!$S:$S,$G1091)</f>
        <v>0</v>
      </c>
      <c r="AX1091" s="99">
        <f>SUMIFS(通讯通路门店!$X:$X,通讯通路门店!$S:$S,$G1091)</f>
        <v>0</v>
      </c>
      <c r="AY1091" s="99">
        <f>SUMIFS(通讯通路门店!$Y:$Y,通讯通路门店!$S:$S,$G1091)</f>
        <v>0</v>
      </c>
      <c r="AZ1091" s="99">
        <f>SUMIFS(通讯通路门店!$AA:$AA,通讯通路门店!$S:$S,$G1091)</f>
        <v>0</v>
      </c>
      <c r="BA1091" s="99">
        <f t="shared" si="83"/>
        <v>0</v>
      </c>
      <c r="BB1091" s="99">
        <f t="shared" si="84"/>
        <v>0</v>
      </c>
      <c r="BC1091" s="99">
        <f>SUMIFS(通讯通路门店!$W:$W,通讯通路门店!$S:$S,$G1091,通讯通路门店!$J:$J,"荣耀体验店")+SUMIFS(通讯通路门店!$W:$W,通讯通路门店!$S:$S,$G1091,通讯通路门店!$J:$J,"荣耀授权专卖店")</f>
        <v>0</v>
      </c>
      <c r="BD1091" s="99">
        <f>SUMIFS(通讯通路门店!$Z:$Z,通讯通路门店!$S:$S,$G1091,通讯通路门店!$J:$J,"VIVO体验店")</f>
        <v>0</v>
      </c>
      <c r="BE1091" s="99">
        <f>SUMIFS(通讯通路门店!$AB:$AB,通讯通路门店!$S:$S,$G1091,通讯通路门店!$J:$J,"OPPO体验店")</f>
        <v>0</v>
      </c>
      <c r="BF1091" s="99">
        <f>SUMIFS(通讯通路门店!$X:$X,通讯通路门店!$S:$S,$G1091,通讯通路门店!$J:$J,"华为授权体验店")+SUMIFS(通讯通路门店!$AA:$AA,通讯通路门店!$S:$S,$G1091,通讯通路门店!$J:$J,"华为堡垒店")</f>
        <v>0</v>
      </c>
      <c r="BG1091" s="99">
        <f>SUMIFS(通讯通路门店!$Y:$Y,通讯通路门店!$S:$S,$G1091,通讯通路门店!$J:$J,"小米体验店")</f>
        <v>0</v>
      </c>
      <c r="BH1091" s="99">
        <f>SUMIFS(通讯通路门店!$AA:$AA,通讯通路门店!$S:$S,$G1091,通讯通路门店!$J:$J,"苹果体验店")</f>
        <v>0</v>
      </c>
      <c r="BI1091" s="99">
        <f>SUMIFS(通讯通路门店!$K:$K,通讯通路门店!$S:$S,$G1091,通讯通路门店!$J:$J,"其他品牌专卖店")</f>
        <v>0</v>
      </c>
      <c r="BJ1091" s="99">
        <f>SUMIFS(通讯通路门店!$AC:$AC,通讯通路门店!$S:$S,$G1091)</f>
        <v>0</v>
      </c>
      <c r="BK1091" s="99">
        <f>SUMIFS(通讯通路门店!$AD:$AD,通讯通路门店!$S:$S,$G1091)</f>
        <v>0</v>
      </c>
      <c r="BL1091" s="99">
        <f>SUMIFS(通讯通路门店!$AE:$AE,通讯通路门店!$S:$S,$G1091)</f>
        <v>0</v>
      </c>
      <c r="BM1091" s="99">
        <f>SUMIFS(通讯通路门店!$AF:$AF,通讯通路门店!$S:$S,$G1091)</f>
        <v>0</v>
      </c>
      <c r="BN1091" s="99">
        <f>SUMIFS(通讯通路门店!$AG:$AG,通讯通路门店!$S:$S,$G1091)</f>
        <v>0</v>
      </c>
      <c r="BO1091" s="99">
        <f>SUMIFS(通讯通路门店!$AH:$AH,通讯通路门店!$S:$S,$G1091)</f>
        <v>0</v>
      </c>
      <c r="BP1091" s="99">
        <f>SUMIFS(通讯通路门店!$AI:$AI,通讯通路门店!$S:$S,$G1091)</f>
        <v>0</v>
      </c>
      <c r="BQ1091" s="83"/>
    </row>
    <row r="1092" spans="1:69">
      <c r="A1092" s="99" t="str">
        <f>IFERROR(_xlfn.XLOOKUP($G1092,通讯通路门店!$S$4:$S$993933,通讯通路门店!$A$4:$A$993933,0,0),"")</f>
        <v>海南省</v>
      </c>
      <c r="B1092" s="99" t="str">
        <f>IFERROR(_xlfn.XLOOKUP($G1092,通讯通路门店!$S$4:$S$993933,通讯通路门店!$B$4:$B$993933,0,0),"")</f>
        <v>昌江黎族自治县</v>
      </c>
      <c r="C1092" s="99" t="str">
        <f>IFERROR(_xlfn.XLOOKUP($G1092,通讯通路门店!$S$4:$S$993933,通讯通路门店!$C$4:$C$993933,0,0),"")</f>
        <v>昌江黎族自治县</v>
      </c>
      <c r="D1092" s="99" t="str">
        <f>IFERROR(_xlfn.XLOOKUP($G1092,通讯通路门店!$S$4:$S$993933,通讯通路门店!$D$4:$D$993933,0,0),"")</f>
        <v>叉河镇</v>
      </c>
      <c r="E1092" s="83"/>
      <c r="F1092" s="83"/>
      <c r="G1092" s="101"/>
      <c r="H1092" s="102">
        <f>IFERROR(_xlfn.XLOOKUP($G1092,通讯通路门店!$S$4:$S$993933,通讯通路门店!$R$4:$R$993933,0,0),"")</f>
        <v>0</v>
      </c>
      <c r="I1092" s="83"/>
      <c r="J1092" s="83"/>
      <c r="K1092" s="83"/>
      <c r="L1092" s="83"/>
      <c r="M1092" s="83"/>
      <c r="N1092" s="83"/>
      <c r="O1092" s="83"/>
      <c r="P1092" s="83"/>
      <c r="Q1092" s="83"/>
      <c r="R1092" s="83"/>
      <c r="S1092" s="83"/>
      <c r="T1092" s="83"/>
      <c r="U1092" s="99">
        <f>COUNTIF(通讯通路门店!$S:$S,$G1092)</f>
        <v>0</v>
      </c>
      <c r="V1092" s="99">
        <f>COUNTIFS(通讯通路门店!$S:$S,$G1092,通讯通路门店!$J:$J,"综合卖场")</f>
        <v>0</v>
      </c>
      <c r="W1092" s="99">
        <f>SUMIFS(通讯通路门店!$AJ:$AJ,通讯通路门店!$S:$S,通讯客户沙盘!$G1092)</f>
        <v>0</v>
      </c>
      <c r="X1092" s="99">
        <f t="shared" ref="X1092:X1155" si="85">Y1092+Z1092+AA1092+AB1092+AC1092+AD1092+AE1092</f>
        <v>0</v>
      </c>
      <c r="Y1092" s="99">
        <f>COUNTIFS(通讯通路门店!$S:$S,$G1092,通讯通路门店!$J:$J,"荣耀体验店")+COUNTIFS(通讯通路门店!$S:$S,$G1092,通讯通路门店!$J:$J,"荣耀授权专卖店")</f>
        <v>0</v>
      </c>
      <c r="Z1092" s="99">
        <f>COUNTIFS(通讯通路门店!$S:$S,$G1092,通讯通路门店!$J:$J,"VIVO体验店")</f>
        <v>0</v>
      </c>
      <c r="AA1092" s="99">
        <f>COUNTIFS(通讯通路门店!$S:$S,$G1092,通讯通路门店!$J:$J,"OPPO体验店")</f>
        <v>0</v>
      </c>
      <c r="AB1092" s="99">
        <f>COUNTIFS(通讯通路门店!$S:$S,$G1092,通讯通路门店!$J:$J,"华为授权体验店")+COUNTIFS(通讯通路门店!$S:$S,$G1092,通讯通路门店!$J:$J,"华为堡垒店")</f>
        <v>0</v>
      </c>
      <c r="AC1092" s="99">
        <f>COUNTIFS(通讯通路门店!$S:$S,$G1092,通讯通路门店!$J:$J,"小米体验店")</f>
        <v>0</v>
      </c>
      <c r="AD1092" s="99">
        <f>COUNTIFS(通讯通路门店!$S:$S,$G1092,通讯通路门店!$J:$J,"苹果体验店")</f>
        <v>0</v>
      </c>
      <c r="AE1092" s="99">
        <f>COUNTIFS(通讯通路门店!$S:$S,$G1092,通讯通路门店!$J:$J,"其他品牌专卖店")</f>
        <v>0</v>
      </c>
      <c r="AF1092" s="99">
        <f>SUMIFS(通讯通路门店!$BI:$BI,通讯通路门店!$S:$S,$G1092)</f>
        <v>0</v>
      </c>
      <c r="AG1092" s="99">
        <f>SUMIFS(通讯通路门店!$BH:$BH,通讯通路门店!$S:$S,$G1092)</f>
        <v>0</v>
      </c>
      <c r="AH1092" s="99">
        <f t="shared" ref="AH1092:AH1155" si="86">AI1092+AJ1092+AK1092+AL1092+AM1092+AN1092</f>
        <v>0</v>
      </c>
      <c r="AI1092" s="99">
        <f>SUMIFS(通讯通路门店!$BB:$BB,通讯通路门店!$S:$S,$G1092)</f>
        <v>0</v>
      </c>
      <c r="AJ1092" s="99">
        <f>SUMIFS(通讯通路门店!$BE:$BE,通讯通路门店!$S:$S,$G1092)</f>
        <v>0</v>
      </c>
      <c r="AK1092" s="99">
        <f>SUMIFS(通讯通路门店!$BG:$BG,通讯通路门店!$S:$S,$G1092)</f>
        <v>0</v>
      </c>
      <c r="AL1092" s="99">
        <f>SUMIFS(通讯通路门店!$BC:$BC,通讯通路门店!$S:$S,$G1092)</f>
        <v>0</v>
      </c>
      <c r="AM1092" s="99">
        <f>SUMIFS(通讯通路门店!$BD:$BD,通讯通路门店!$S:$S,$G1092)</f>
        <v>0</v>
      </c>
      <c r="AN1092" s="99">
        <f>SUMIFS(通讯通路门店!$BF:$BF,通讯通路门店!$S:$S,$G1092)</f>
        <v>0</v>
      </c>
      <c r="AO1092" s="99">
        <f t="shared" ref="AO1092:AO1155" si="87">AP1092+AQ1092</f>
        <v>0</v>
      </c>
      <c r="AP1092" s="99">
        <f>SUMIFS(通讯通路门店!$K:$K,通讯通路门店!$S:$S,$G1092)</f>
        <v>0</v>
      </c>
      <c r="AQ1092" s="83"/>
      <c r="AR1092" s="99">
        <f>SUMIFS(通讯通路门店!$T:$T,通讯通路门店!$S:$S,$G1092)</f>
        <v>0</v>
      </c>
      <c r="AS1092" s="99">
        <f>SUMIFS(通讯通路门店!$U:$U,通讯通路门店!$S:$S,$G1092)</f>
        <v>0</v>
      </c>
      <c r="AT1092" s="99">
        <f>SUMIFS(通讯通路门店!$V:$V,通讯通路门店!$S:$S,$G1092)</f>
        <v>0</v>
      </c>
      <c r="AU1092" s="99">
        <f>SUMIFS(通讯通路门店!$W:$W,通讯通路门店!$S:$S,$G1092)</f>
        <v>0</v>
      </c>
      <c r="AV1092" s="99">
        <f>SUMIFS(通讯通路门店!$Z:$Z,通讯通路门店!$S:$S,$G1092)</f>
        <v>0</v>
      </c>
      <c r="AW1092" s="99">
        <f>SUMIFS(通讯通路门店!$AB:$AB,通讯通路门店!$S:$S,$G1092)</f>
        <v>0</v>
      </c>
      <c r="AX1092" s="99">
        <f>SUMIFS(通讯通路门店!$X:$X,通讯通路门店!$S:$S,$G1092)</f>
        <v>0</v>
      </c>
      <c r="AY1092" s="99">
        <f>SUMIFS(通讯通路门店!$Y:$Y,通讯通路门店!$S:$S,$G1092)</f>
        <v>0</v>
      </c>
      <c r="AZ1092" s="99">
        <f>SUMIFS(通讯通路门店!$AA:$AA,通讯通路门店!$S:$S,$G1092)</f>
        <v>0</v>
      </c>
      <c r="BA1092" s="99">
        <f t="shared" ref="BA1092:BA1155" si="88">AP1092-BB1092</f>
        <v>0</v>
      </c>
      <c r="BB1092" s="99">
        <f t="shared" ref="BB1092:BB1155" si="89">BC1092+BD1092+BE1092+BF1092+BG1092+BH1092</f>
        <v>0</v>
      </c>
      <c r="BC1092" s="99">
        <f>SUMIFS(通讯通路门店!$W:$W,通讯通路门店!$S:$S,$G1092,通讯通路门店!$J:$J,"荣耀体验店")+SUMIFS(通讯通路门店!$W:$W,通讯通路门店!$S:$S,$G1092,通讯通路门店!$J:$J,"荣耀授权专卖店")</f>
        <v>0</v>
      </c>
      <c r="BD1092" s="99">
        <f>SUMIFS(通讯通路门店!$Z:$Z,通讯通路门店!$S:$S,$G1092,通讯通路门店!$J:$J,"VIVO体验店")</f>
        <v>0</v>
      </c>
      <c r="BE1092" s="99">
        <f>SUMIFS(通讯通路门店!$AB:$AB,通讯通路门店!$S:$S,$G1092,通讯通路门店!$J:$J,"OPPO体验店")</f>
        <v>0</v>
      </c>
      <c r="BF1092" s="99">
        <f>SUMIFS(通讯通路门店!$X:$X,通讯通路门店!$S:$S,$G1092,通讯通路门店!$J:$J,"华为授权体验店")+SUMIFS(通讯通路门店!$AA:$AA,通讯通路门店!$S:$S,$G1092,通讯通路门店!$J:$J,"华为堡垒店")</f>
        <v>0</v>
      </c>
      <c r="BG1092" s="99">
        <f>SUMIFS(通讯通路门店!$Y:$Y,通讯通路门店!$S:$S,$G1092,通讯通路门店!$J:$J,"小米体验店")</f>
        <v>0</v>
      </c>
      <c r="BH1092" s="99">
        <f>SUMIFS(通讯通路门店!$AA:$AA,通讯通路门店!$S:$S,$G1092,通讯通路门店!$J:$J,"苹果体验店")</f>
        <v>0</v>
      </c>
      <c r="BI1092" s="99">
        <f>SUMIFS(通讯通路门店!$K:$K,通讯通路门店!$S:$S,$G1092,通讯通路门店!$J:$J,"其他品牌专卖店")</f>
        <v>0</v>
      </c>
      <c r="BJ1092" s="99">
        <f>SUMIFS(通讯通路门店!$AC:$AC,通讯通路门店!$S:$S,$G1092)</f>
        <v>0</v>
      </c>
      <c r="BK1092" s="99">
        <f>SUMIFS(通讯通路门店!$AD:$AD,通讯通路门店!$S:$S,$G1092)</f>
        <v>0</v>
      </c>
      <c r="BL1092" s="99">
        <f>SUMIFS(通讯通路门店!$AE:$AE,通讯通路门店!$S:$S,$G1092)</f>
        <v>0</v>
      </c>
      <c r="BM1092" s="99">
        <f>SUMIFS(通讯通路门店!$AF:$AF,通讯通路门店!$S:$S,$G1092)</f>
        <v>0</v>
      </c>
      <c r="BN1092" s="99">
        <f>SUMIFS(通讯通路门店!$AG:$AG,通讯通路门店!$S:$S,$G1092)</f>
        <v>0</v>
      </c>
      <c r="BO1092" s="99">
        <f>SUMIFS(通讯通路门店!$AH:$AH,通讯通路门店!$S:$S,$G1092)</f>
        <v>0</v>
      </c>
      <c r="BP1092" s="99">
        <f>SUMIFS(通讯通路门店!$AI:$AI,通讯通路门店!$S:$S,$G1092)</f>
        <v>0</v>
      </c>
      <c r="BQ1092" s="83"/>
    </row>
    <row r="1093" spans="1:69">
      <c r="A1093" s="99" t="str">
        <f>IFERROR(_xlfn.XLOOKUP($G1093,通讯通路门店!$S$4:$S$993933,通讯通路门店!$A$4:$A$993933,0,0),"")</f>
        <v>海南省</v>
      </c>
      <c r="B1093" s="99" t="str">
        <f>IFERROR(_xlfn.XLOOKUP($G1093,通讯通路门店!$S$4:$S$993933,通讯通路门店!$B$4:$B$993933,0,0),"")</f>
        <v>昌江黎族自治县</v>
      </c>
      <c r="C1093" s="99" t="str">
        <f>IFERROR(_xlfn.XLOOKUP($G1093,通讯通路门店!$S$4:$S$993933,通讯通路门店!$C$4:$C$993933,0,0),"")</f>
        <v>昌江黎族自治县</v>
      </c>
      <c r="D1093" s="99" t="str">
        <f>IFERROR(_xlfn.XLOOKUP($G1093,通讯通路门店!$S$4:$S$993933,通讯通路门店!$D$4:$D$993933,0,0),"")</f>
        <v>叉河镇</v>
      </c>
      <c r="E1093" s="83"/>
      <c r="F1093" s="83"/>
      <c r="G1093" s="101"/>
      <c r="H1093" s="102">
        <f>IFERROR(_xlfn.XLOOKUP($G1093,通讯通路门店!$S$4:$S$993933,通讯通路门店!$R$4:$R$993933,0,0),"")</f>
        <v>0</v>
      </c>
      <c r="I1093" s="83"/>
      <c r="J1093" s="83"/>
      <c r="K1093" s="83"/>
      <c r="L1093" s="83"/>
      <c r="M1093" s="83"/>
      <c r="N1093" s="83"/>
      <c r="O1093" s="83"/>
      <c r="P1093" s="83"/>
      <c r="Q1093" s="83"/>
      <c r="R1093" s="83"/>
      <c r="S1093" s="83"/>
      <c r="T1093" s="83"/>
      <c r="U1093" s="99">
        <f>COUNTIF(通讯通路门店!$S:$S,$G1093)</f>
        <v>0</v>
      </c>
      <c r="V1093" s="99">
        <f>COUNTIFS(通讯通路门店!$S:$S,$G1093,通讯通路门店!$J:$J,"综合卖场")</f>
        <v>0</v>
      </c>
      <c r="W1093" s="99">
        <f>SUMIFS(通讯通路门店!$AJ:$AJ,通讯通路门店!$S:$S,通讯客户沙盘!$G1093)</f>
        <v>0</v>
      </c>
      <c r="X1093" s="99">
        <f t="shared" si="85"/>
        <v>0</v>
      </c>
      <c r="Y1093" s="99">
        <f>COUNTIFS(通讯通路门店!$S:$S,$G1093,通讯通路门店!$J:$J,"荣耀体验店")+COUNTIFS(通讯通路门店!$S:$S,$G1093,通讯通路门店!$J:$J,"荣耀授权专卖店")</f>
        <v>0</v>
      </c>
      <c r="Z1093" s="99">
        <f>COUNTIFS(通讯通路门店!$S:$S,$G1093,通讯通路门店!$J:$J,"VIVO体验店")</f>
        <v>0</v>
      </c>
      <c r="AA1093" s="99">
        <f>COUNTIFS(通讯通路门店!$S:$S,$G1093,通讯通路门店!$J:$J,"OPPO体验店")</f>
        <v>0</v>
      </c>
      <c r="AB1093" s="99">
        <f>COUNTIFS(通讯通路门店!$S:$S,$G1093,通讯通路门店!$J:$J,"华为授权体验店")+COUNTIFS(通讯通路门店!$S:$S,$G1093,通讯通路门店!$J:$J,"华为堡垒店")</f>
        <v>0</v>
      </c>
      <c r="AC1093" s="99">
        <f>COUNTIFS(通讯通路门店!$S:$S,$G1093,通讯通路门店!$J:$J,"小米体验店")</f>
        <v>0</v>
      </c>
      <c r="AD1093" s="99">
        <f>COUNTIFS(通讯通路门店!$S:$S,$G1093,通讯通路门店!$J:$J,"苹果体验店")</f>
        <v>0</v>
      </c>
      <c r="AE1093" s="99">
        <f>COUNTIFS(通讯通路门店!$S:$S,$G1093,通讯通路门店!$J:$J,"其他品牌专卖店")</f>
        <v>0</v>
      </c>
      <c r="AF1093" s="99">
        <f>SUMIFS(通讯通路门店!$BI:$BI,通讯通路门店!$S:$S,$G1093)</f>
        <v>0</v>
      </c>
      <c r="AG1093" s="99">
        <f>SUMIFS(通讯通路门店!$BH:$BH,通讯通路门店!$S:$S,$G1093)</f>
        <v>0</v>
      </c>
      <c r="AH1093" s="99">
        <f t="shared" si="86"/>
        <v>0</v>
      </c>
      <c r="AI1093" s="99">
        <f>SUMIFS(通讯通路门店!$BB:$BB,通讯通路门店!$S:$S,$G1093)</f>
        <v>0</v>
      </c>
      <c r="AJ1093" s="99">
        <f>SUMIFS(通讯通路门店!$BE:$BE,通讯通路门店!$S:$S,$G1093)</f>
        <v>0</v>
      </c>
      <c r="AK1093" s="99">
        <f>SUMIFS(通讯通路门店!$BG:$BG,通讯通路门店!$S:$S,$G1093)</f>
        <v>0</v>
      </c>
      <c r="AL1093" s="99">
        <f>SUMIFS(通讯通路门店!$BC:$BC,通讯通路门店!$S:$S,$G1093)</f>
        <v>0</v>
      </c>
      <c r="AM1093" s="99">
        <f>SUMIFS(通讯通路门店!$BD:$BD,通讯通路门店!$S:$S,$G1093)</f>
        <v>0</v>
      </c>
      <c r="AN1093" s="99">
        <f>SUMIFS(通讯通路门店!$BF:$BF,通讯通路门店!$S:$S,$G1093)</f>
        <v>0</v>
      </c>
      <c r="AO1093" s="99">
        <f t="shared" si="87"/>
        <v>0</v>
      </c>
      <c r="AP1093" s="99">
        <f>SUMIFS(通讯通路门店!$K:$K,通讯通路门店!$S:$S,$G1093)</f>
        <v>0</v>
      </c>
      <c r="AQ1093" s="83"/>
      <c r="AR1093" s="99">
        <f>SUMIFS(通讯通路门店!$T:$T,通讯通路门店!$S:$S,$G1093)</f>
        <v>0</v>
      </c>
      <c r="AS1093" s="99">
        <f>SUMIFS(通讯通路门店!$U:$U,通讯通路门店!$S:$S,$G1093)</f>
        <v>0</v>
      </c>
      <c r="AT1093" s="99">
        <f>SUMIFS(通讯通路门店!$V:$V,通讯通路门店!$S:$S,$G1093)</f>
        <v>0</v>
      </c>
      <c r="AU1093" s="99">
        <f>SUMIFS(通讯通路门店!$W:$W,通讯通路门店!$S:$S,$G1093)</f>
        <v>0</v>
      </c>
      <c r="AV1093" s="99">
        <f>SUMIFS(通讯通路门店!$Z:$Z,通讯通路门店!$S:$S,$G1093)</f>
        <v>0</v>
      </c>
      <c r="AW1093" s="99">
        <f>SUMIFS(通讯通路门店!$AB:$AB,通讯通路门店!$S:$S,$G1093)</f>
        <v>0</v>
      </c>
      <c r="AX1093" s="99">
        <f>SUMIFS(通讯通路门店!$X:$X,通讯通路门店!$S:$S,$G1093)</f>
        <v>0</v>
      </c>
      <c r="AY1093" s="99">
        <f>SUMIFS(通讯通路门店!$Y:$Y,通讯通路门店!$S:$S,$G1093)</f>
        <v>0</v>
      </c>
      <c r="AZ1093" s="99">
        <f>SUMIFS(通讯通路门店!$AA:$AA,通讯通路门店!$S:$S,$G1093)</f>
        <v>0</v>
      </c>
      <c r="BA1093" s="99">
        <f t="shared" si="88"/>
        <v>0</v>
      </c>
      <c r="BB1093" s="99">
        <f t="shared" si="89"/>
        <v>0</v>
      </c>
      <c r="BC1093" s="99">
        <f>SUMIFS(通讯通路门店!$W:$W,通讯通路门店!$S:$S,$G1093,通讯通路门店!$J:$J,"荣耀体验店")+SUMIFS(通讯通路门店!$W:$W,通讯通路门店!$S:$S,$G1093,通讯通路门店!$J:$J,"荣耀授权专卖店")</f>
        <v>0</v>
      </c>
      <c r="BD1093" s="99">
        <f>SUMIFS(通讯通路门店!$Z:$Z,通讯通路门店!$S:$S,$G1093,通讯通路门店!$J:$J,"VIVO体验店")</f>
        <v>0</v>
      </c>
      <c r="BE1093" s="99">
        <f>SUMIFS(通讯通路门店!$AB:$AB,通讯通路门店!$S:$S,$G1093,通讯通路门店!$J:$J,"OPPO体验店")</f>
        <v>0</v>
      </c>
      <c r="BF1093" s="99">
        <f>SUMIFS(通讯通路门店!$X:$X,通讯通路门店!$S:$S,$G1093,通讯通路门店!$J:$J,"华为授权体验店")+SUMIFS(通讯通路门店!$AA:$AA,通讯通路门店!$S:$S,$G1093,通讯通路门店!$J:$J,"华为堡垒店")</f>
        <v>0</v>
      </c>
      <c r="BG1093" s="99">
        <f>SUMIFS(通讯通路门店!$Y:$Y,通讯通路门店!$S:$S,$G1093,通讯通路门店!$J:$J,"小米体验店")</f>
        <v>0</v>
      </c>
      <c r="BH1093" s="99">
        <f>SUMIFS(通讯通路门店!$AA:$AA,通讯通路门店!$S:$S,$G1093,通讯通路门店!$J:$J,"苹果体验店")</f>
        <v>0</v>
      </c>
      <c r="BI1093" s="99">
        <f>SUMIFS(通讯通路门店!$K:$K,通讯通路门店!$S:$S,$G1093,通讯通路门店!$J:$J,"其他品牌专卖店")</f>
        <v>0</v>
      </c>
      <c r="BJ1093" s="99">
        <f>SUMIFS(通讯通路门店!$AC:$AC,通讯通路门店!$S:$S,$G1093)</f>
        <v>0</v>
      </c>
      <c r="BK1093" s="99">
        <f>SUMIFS(通讯通路门店!$AD:$AD,通讯通路门店!$S:$S,$G1093)</f>
        <v>0</v>
      </c>
      <c r="BL1093" s="99">
        <f>SUMIFS(通讯通路门店!$AE:$AE,通讯通路门店!$S:$S,$G1093)</f>
        <v>0</v>
      </c>
      <c r="BM1093" s="99">
        <f>SUMIFS(通讯通路门店!$AF:$AF,通讯通路门店!$S:$S,$G1093)</f>
        <v>0</v>
      </c>
      <c r="BN1093" s="99">
        <f>SUMIFS(通讯通路门店!$AG:$AG,通讯通路门店!$S:$S,$G1093)</f>
        <v>0</v>
      </c>
      <c r="BO1093" s="99">
        <f>SUMIFS(通讯通路门店!$AH:$AH,通讯通路门店!$S:$S,$G1093)</f>
        <v>0</v>
      </c>
      <c r="BP1093" s="99">
        <f>SUMIFS(通讯通路门店!$AI:$AI,通讯通路门店!$S:$S,$G1093)</f>
        <v>0</v>
      </c>
      <c r="BQ1093" s="83"/>
    </row>
    <row r="1094" spans="1:69">
      <c r="A1094" s="99" t="str">
        <f>IFERROR(_xlfn.XLOOKUP($G1094,通讯通路门店!$S$4:$S$993933,通讯通路门店!$A$4:$A$993933,0,0),"")</f>
        <v>海南省</v>
      </c>
      <c r="B1094" s="99" t="str">
        <f>IFERROR(_xlfn.XLOOKUP($G1094,通讯通路门店!$S$4:$S$993933,通讯通路门店!$B$4:$B$993933,0,0),"")</f>
        <v>昌江黎族自治县</v>
      </c>
      <c r="C1094" s="99" t="str">
        <f>IFERROR(_xlfn.XLOOKUP($G1094,通讯通路门店!$S$4:$S$993933,通讯通路门店!$C$4:$C$993933,0,0),"")</f>
        <v>昌江黎族自治县</v>
      </c>
      <c r="D1094" s="99" t="str">
        <f>IFERROR(_xlfn.XLOOKUP($G1094,通讯通路门店!$S$4:$S$993933,通讯通路门店!$D$4:$D$993933,0,0),"")</f>
        <v>叉河镇</v>
      </c>
      <c r="E1094" s="83"/>
      <c r="F1094" s="83"/>
      <c r="G1094" s="101"/>
      <c r="H1094" s="102">
        <f>IFERROR(_xlfn.XLOOKUP($G1094,通讯通路门店!$S$4:$S$993933,通讯通路门店!$R$4:$R$993933,0,0),"")</f>
        <v>0</v>
      </c>
      <c r="I1094" s="83"/>
      <c r="J1094" s="83"/>
      <c r="K1094" s="83"/>
      <c r="L1094" s="83"/>
      <c r="M1094" s="83"/>
      <c r="N1094" s="83"/>
      <c r="O1094" s="83"/>
      <c r="P1094" s="83"/>
      <c r="Q1094" s="83"/>
      <c r="R1094" s="83"/>
      <c r="S1094" s="83"/>
      <c r="T1094" s="83"/>
      <c r="U1094" s="99">
        <f>COUNTIF(通讯通路门店!$S:$S,$G1094)</f>
        <v>0</v>
      </c>
      <c r="V1094" s="99">
        <f>COUNTIFS(通讯通路门店!$S:$S,$G1094,通讯通路门店!$J:$J,"综合卖场")</f>
        <v>0</v>
      </c>
      <c r="W1094" s="99">
        <f>SUMIFS(通讯通路门店!$AJ:$AJ,通讯通路门店!$S:$S,通讯客户沙盘!$G1094)</f>
        <v>0</v>
      </c>
      <c r="X1094" s="99">
        <f t="shared" si="85"/>
        <v>0</v>
      </c>
      <c r="Y1094" s="99">
        <f>COUNTIFS(通讯通路门店!$S:$S,$G1094,通讯通路门店!$J:$J,"荣耀体验店")+COUNTIFS(通讯通路门店!$S:$S,$G1094,通讯通路门店!$J:$J,"荣耀授权专卖店")</f>
        <v>0</v>
      </c>
      <c r="Z1094" s="99">
        <f>COUNTIFS(通讯通路门店!$S:$S,$G1094,通讯通路门店!$J:$J,"VIVO体验店")</f>
        <v>0</v>
      </c>
      <c r="AA1094" s="99">
        <f>COUNTIFS(通讯通路门店!$S:$S,$G1094,通讯通路门店!$J:$J,"OPPO体验店")</f>
        <v>0</v>
      </c>
      <c r="AB1094" s="99">
        <f>COUNTIFS(通讯通路门店!$S:$S,$G1094,通讯通路门店!$J:$J,"华为授权体验店")+COUNTIFS(通讯通路门店!$S:$S,$G1094,通讯通路门店!$J:$J,"华为堡垒店")</f>
        <v>0</v>
      </c>
      <c r="AC1094" s="99">
        <f>COUNTIFS(通讯通路门店!$S:$S,$G1094,通讯通路门店!$J:$J,"小米体验店")</f>
        <v>0</v>
      </c>
      <c r="AD1094" s="99">
        <f>COUNTIFS(通讯通路门店!$S:$S,$G1094,通讯通路门店!$J:$J,"苹果体验店")</f>
        <v>0</v>
      </c>
      <c r="AE1094" s="99">
        <f>COUNTIFS(通讯通路门店!$S:$S,$G1094,通讯通路门店!$J:$J,"其他品牌专卖店")</f>
        <v>0</v>
      </c>
      <c r="AF1094" s="99">
        <f>SUMIFS(通讯通路门店!$BI:$BI,通讯通路门店!$S:$S,$G1094)</f>
        <v>0</v>
      </c>
      <c r="AG1094" s="99">
        <f>SUMIFS(通讯通路门店!$BH:$BH,通讯通路门店!$S:$S,$G1094)</f>
        <v>0</v>
      </c>
      <c r="AH1094" s="99">
        <f t="shared" si="86"/>
        <v>0</v>
      </c>
      <c r="AI1094" s="99">
        <f>SUMIFS(通讯通路门店!$BB:$BB,通讯通路门店!$S:$S,$G1094)</f>
        <v>0</v>
      </c>
      <c r="AJ1094" s="99">
        <f>SUMIFS(通讯通路门店!$BE:$BE,通讯通路门店!$S:$S,$G1094)</f>
        <v>0</v>
      </c>
      <c r="AK1094" s="99">
        <f>SUMIFS(通讯通路门店!$BG:$BG,通讯通路门店!$S:$S,$G1094)</f>
        <v>0</v>
      </c>
      <c r="AL1094" s="99">
        <f>SUMIFS(通讯通路门店!$BC:$BC,通讯通路门店!$S:$S,$G1094)</f>
        <v>0</v>
      </c>
      <c r="AM1094" s="99">
        <f>SUMIFS(通讯通路门店!$BD:$BD,通讯通路门店!$S:$S,$G1094)</f>
        <v>0</v>
      </c>
      <c r="AN1094" s="99">
        <f>SUMIFS(通讯通路门店!$BF:$BF,通讯通路门店!$S:$S,$G1094)</f>
        <v>0</v>
      </c>
      <c r="AO1094" s="99">
        <f t="shared" si="87"/>
        <v>0</v>
      </c>
      <c r="AP1094" s="99">
        <f>SUMIFS(通讯通路门店!$K:$K,通讯通路门店!$S:$S,$G1094)</f>
        <v>0</v>
      </c>
      <c r="AQ1094" s="83"/>
      <c r="AR1094" s="99">
        <f>SUMIFS(通讯通路门店!$T:$T,通讯通路门店!$S:$S,$G1094)</f>
        <v>0</v>
      </c>
      <c r="AS1094" s="99">
        <f>SUMIFS(通讯通路门店!$U:$U,通讯通路门店!$S:$S,$G1094)</f>
        <v>0</v>
      </c>
      <c r="AT1094" s="99">
        <f>SUMIFS(通讯通路门店!$V:$V,通讯通路门店!$S:$S,$G1094)</f>
        <v>0</v>
      </c>
      <c r="AU1094" s="99">
        <f>SUMIFS(通讯通路门店!$W:$W,通讯通路门店!$S:$S,$G1094)</f>
        <v>0</v>
      </c>
      <c r="AV1094" s="99">
        <f>SUMIFS(通讯通路门店!$Z:$Z,通讯通路门店!$S:$S,$G1094)</f>
        <v>0</v>
      </c>
      <c r="AW1094" s="99">
        <f>SUMIFS(通讯通路门店!$AB:$AB,通讯通路门店!$S:$S,$G1094)</f>
        <v>0</v>
      </c>
      <c r="AX1094" s="99">
        <f>SUMIFS(通讯通路门店!$X:$X,通讯通路门店!$S:$S,$G1094)</f>
        <v>0</v>
      </c>
      <c r="AY1094" s="99">
        <f>SUMIFS(通讯通路门店!$Y:$Y,通讯通路门店!$S:$S,$G1094)</f>
        <v>0</v>
      </c>
      <c r="AZ1094" s="99">
        <f>SUMIFS(通讯通路门店!$AA:$AA,通讯通路门店!$S:$S,$G1094)</f>
        <v>0</v>
      </c>
      <c r="BA1094" s="99">
        <f t="shared" si="88"/>
        <v>0</v>
      </c>
      <c r="BB1094" s="99">
        <f t="shared" si="89"/>
        <v>0</v>
      </c>
      <c r="BC1094" s="99">
        <f>SUMIFS(通讯通路门店!$W:$W,通讯通路门店!$S:$S,$G1094,通讯通路门店!$J:$J,"荣耀体验店")+SUMIFS(通讯通路门店!$W:$W,通讯通路门店!$S:$S,$G1094,通讯通路门店!$J:$J,"荣耀授权专卖店")</f>
        <v>0</v>
      </c>
      <c r="BD1094" s="99">
        <f>SUMIFS(通讯通路门店!$Z:$Z,通讯通路门店!$S:$S,$G1094,通讯通路门店!$J:$J,"VIVO体验店")</f>
        <v>0</v>
      </c>
      <c r="BE1094" s="99">
        <f>SUMIFS(通讯通路门店!$AB:$AB,通讯通路门店!$S:$S,$G1094,通讯通路门店!$J:$J,"OPPO体验店")</f>
        <v>0</v>
      </c>
      <c r="BF1094" s="99">
        <f>SUMIFS(通讯通路门店!$X:$X,通讯通路门店!$S:$S,$G1094,通讯通路门店!$J:$J,"华为授权体验店")+SUMIFS(通讯通路门店!$AA:$AA,通讯通路门店!$S:$S,$G1094,通讯通路门店!$J:$J,"华为堡垒店")</f>
        <v>0</v>
      </c>
      <c r="BG1094" s="99">
        <f>SUMIFS(通讯通路门店!$Y:$Y,通讯通路门店!$S:$S,$G1094,通讯通路门店!$J:$J,"小米体验店")</f>
        <v>0</v>
      </c>
      <c r="BH1094" s="99">
        <f>SUMIFS(通讯通路门店!$AA:$AA,通讯通路门店!$S:$S,$G1094,通讯通路门店!$J:$J,"苹果体验店")</f>
        <v>0</v>
      </c>
      <c r="BI1094" s="99">
        <f>SUMIFS(通讯通路门店!$K:$K,通讯通路门店!$S:$S,$G1094,通讯通路门店!$J:$J,"其他品牌专卖店")</f>
        <v>0</v>
      </c>
      <c r="BJ1094" s="99">
        <f>SUMIFS(通讯通路门店!$AC:$AC,通讯通路门店!$S:$S,$G1094)</f>
        <v>0</v>
      </c>
      <c r="BK1094" s="99">
        <f>SUMIFS(通讯通路门店!$AD:$AD,通讯通路门店!$S:$S,$G1094)</f>
        <v>0</v>
      </c>
      <c r="BL1094" s="99">
        <f>SUMIFS(通讯通路门店!$AE:$AE,通讯通路门店!$S:$S,$G1094)</f>
        <v>0</v>
      </c>
      <c r="BM1094" s="99">
        <f>SUMIFS(通讯通路门店!$AF:$AF,通讯通路门店!$S:$S,$G1094)</f>
        <v>0</v>
      </c>
      <c r="BN1094" s="99">
        <f>SUMIFS(通讯通路门店!$AG:$AG,通讯通路门店!$S:$S,$G1094)</f>
        <v>0</v>
      </c>
      <c r="BO1094" s="99">
        <f>SUMIFS(通讯通路门店!$AH:$AH,通讯通路门店!$S:$S,$G1094)</f>
        <v>0</v>
      </c>
      <c r="BP1094" s="99">
        <f>SUMIFS(通讯通路门店!$AI:$AI,通讯通路门店!$S:$S,$G1094)</f>
        <v>0</v>
      </c>
      <c r="BQ1094" s="83"/>
    </row>
    <row r="1095" spans="1:69">
      <c r="A1095" s="99" t="str">
        <f>IFERROR(_xlfn.XLOOKUP($G1095,通讯通路门店!$S$4:$S$993933,通讯通路门店!$A$4:$A$993933,0,0),"")</f>
        <v>海南省</v>
      </c>
      <c r="B1095" s="99" t="str">
        <f>IFERROR(_xlfn.XLOOKUP($G1095,通讯通路门店!$S$4:$S$993933,通讯通路门店!$B$4:$B$993933,0,0),"")</f>
        <v>昌江黎族自治县</v>
      </c>
      <c r="C1095" s="99" t="str">
        <f>IFERROR(_xlfn.XLOOKUP($G1095,通讯通路门店!$S$4:$S$993933,通讯通路门店!$C$4:$C$993933,0,0),"")</f>
        <v>昌江黎族自治县</v>
      </c>
      <c r="D1095" s="99" t="str">
        <f>IFERROR(_xlfn.XLOOKUP($G1095,通讯通路门店!$S$4:$S$993933,通讯通路门店!$D$4:$D$993933,0,0),"")</f>
        <v>叉河镇</v>
      </c>
      <c r="E1095" s="83"/>
      <c r="F1095" s="83"/>
      <c r="G1095" s="101"/>
      <c r="H1095" s="102">
        <f>IFERROR(_xlfn.XLOOKUP($G1095,通讯通路门店!$S$4:$S$993933,通讯通路门店!$R$4:$R$993933,0,0),"")</f>
        <v>0</v>
      </c>
      <c r="I1095" s="83"/>
      <c r="J1095" s="83"/>
      <c r="K1095" s="83"/>
      <c r="L1095" s="83"/>
      <c r="M1095" s="83"/>
      <c r="N1095" s="83"/>
      <c r="O1095" s="83"/>
      <c r="P1095" s="83"/>
      <c r="Q1095" s="83"/>
      <c r="R1095" s="83"/>
      <c r="S1095" s="83"/>
      <c r="T1095" s="83"/>
      <c r="U1095" s="99">
        <f>COUNTIF(通讯通路门店!$S:$S,$G1095)</f>
        <v>0</v>
      </c>
      <c r="V1095" s="99">
        <f>COUNTIFS(通讯通路门店!$S:$S,$G1095,通讯通路门店!$J:$J,"综合卖场")</f>
        <v>0</v>
      </c>
      <c r="W1095" s="99">
        <f>SUMIFS(通讯通路门店!$AJ:$AJ,通讯通路门店!$S:$S,通讯客户沙盘!$G1095)</f>
        <v>0</v>
      </c>
      <c r="X1095" s="99">
        <f t="shared" si="85"/>
        <v>0</v>
      </c>
      <c r="Y1095" s="99">
        <f>COUNTIFS(通讯通路门店!$S:$S,$G1095,通讯通路门店!$J:$J,"荣耀体验店")+COUNTIFS(通讯通路门店!$S:$S,$G1095,通讯通路门店!$J:$J,"荣耀授权专卖店")</f>
        <v>0</v>
      </c>
      <c r="Z1095" s="99">
        <f>COUNTIFS(通讯通路门店!$S:$S,$G1095,通讯通路门店!$J:$J,"VIVO体验店")</f>
        <v>0</v>
      </c>
      <c r="AA1095" s="99">
        <f>COUNTIFS(通讯通路门店!$S:$S,$G1095,通讯通路门店!$J:$J,"OPPO体验店")</f>
        <v>0</v>
      </c>
      <c r="AB1095" s="99">
        <f>COUNTIFS(通讯通路门店!$S:$S,$G1095,通讯通路门店!$J:$J,"华为授权体验店")+COUNTIFS(通讯通路门店!$S:$S,$G1095,通讯通路门店!$J:$J,"华为堡垒店")</f>
        <v>0</v>
      </c>
      <c r="AC1095" s="99">
        <f>COUNTIFS(通讯通路门店!$S:$S,$G1095,通讯通路门店!$J:$J,"小米体验店")</f>
        <v>0</v>
      </c>
      <c r="AD1095" s="99">
        <f>COUNTIFS(通讯通路门店!$S:$S,$G1095,通讯通路门店!$J:$J,"苹果体验店")</f>
        <v>0</v>
      </c>
      <c r="AE1095" s="99">
        <f>COUNTIFS(通讯通路门店!$S:$S,$G1095,通讯通路门店!$J:$J,"其他品牌专卖店")</f>
        <v>0</v>
      </c>
      <c r="AF1095" s="99">
        <f>SUMIFS(通讯通路门店!$BI:$BI,通讯通路门店!$S:$S,$G1095)</f>
        <v>0</v>
      </c>
      <c r="AG1095" s="99">
        <f>SUMIFS(通讯通路门店!$BH:$BH,通讯通路门店!$S:$S,$G1095)</f>
        <v>0</v>
      </c>
      <c r="AH1095" s="99">
        <f t="shared" si="86"/>
        <v>0</v>
      </c>
      <c r="AI1095" s="99">
        <f>SUMIFS(通讯通路门店!$BB:$BB,通讯通路门店!$S:$S,$G1095)</f>
        <v>0</v>
      </c>
      <c r="AJ1095" s="99">
        <f>SUMIFS(通讯通路门店!$BE:$BE,通讯通路门店!$S:$S,$G1095)</f>
        <v>0</v>
      </c>
      <c r="AK1095" s="99">
        <f>SUMIFS(通讯通路门店!$BG:$BG,通讯通路门店!$S:$S,$G1095)</f>
        <v>0</v>
      </c>
      <c r="AL1095" s="99">
        <f>SUMIFS(通讯通路门店!$BC:$BC,通讯通路门店!$S:$S,$G1095)</f>
        <v>0</v>
      </c>
      <c r="AM1095" s="99">
        <f>SUMIFS(通讯通路门店!$BD:$BD,通讯通路门店!$S:$S,$G1095)</f>
        <v>0</v>
      </c>
      <c r="AN1095" s="99">
        <f>SUMIFS(通讯通路门店!$BF:$BF,通讯通路门店!$S:$S,$G1095)</f>
        <v>0</v>
      </c>
      <c r="AO1095" s="99">
        <f t="shared" si="87"/>
        <v>0</v>
      </c>
      <c r="AP1095" s="99">
        <f>SUMIFS(通讯通路门店!$K:$K,通讯通路门店!$S:$S,$G1095)</f>
        <v>0</v>
      </c>
      <c r="AQ1095" s="83"/>
      <c r="AR1095" s="99">
        <f>SUMIFS(通讯通路门店!$T:$T,通讯通路门店!$S:$S,$G1095)</f>
        <v>0</v>
      </c>
      <c r="AS1095" s="99">
        <f>SUMIFS(通讯通路门店!$U:$U,通讯通路门店!$S:$S,$G1095)</f>
        <v>0</v>
      </c>
      <c r="AT1095" s="99">
        <f>SUMIFS(通讯通路门店!$V:$V,通讯通路门店!$S:$S,$G1095)</f>
        <v>0</v>
      </c>
      <c r="AU1095" s="99">
        <f>SUMIFS(通讯通路门店!$W:$W,通讯通路门店!$S:$S,$G1095)</f>
        <v>0</v>
      </c>
      <c r="AV1095" s="99">
        <f>SUMIFS(通讯通路门店!$Z:$Z,通讯通路门店!$S:$S,$G1095)</f>
        <v>0</v>
      </c>
      <c r="AW1095" s="99">
        <f>SUMIFS(通讯通路门店!$AB:$AB,通讯通路门店!$S:$S,$G1095)</f>
        <v>0</v>
      </c>
      <c r="AX1095" s="99">
        <f>SUMIFS(通讯通路门店!$X:$X,通讯通路门店!$S:$S,$G1095)</f>
        <v>0</v>
      </c>
      <c r="AY1095" s="99">
        <f>SUMIFS(通讯通路门店!$Y:$Y,通讯通路门店!$S:$S,$G1095)</f>
        <v>0</v>
      </c>
      <c r="AZ1095" s="99">
        <f>SUMIFS(通讯通路门店!$AA:$AA,通讯通路门店!$S:$S,$G1095)</f>
        <v>0</v>
      </c>
      <c r="BA1095" s="99">
        <f t="shared" si="88"/>
        <v>0</v>
      </c>
      <c r="BB1095" s="99">
        <f t="shared" si="89"/>
        <v>0</v>
      </c>
      <c r="BC1095" s="99">
        <f>SUMIFS(通讯通路门店!$W:$W,通讯通路门店!$S:$S,$G1095,通讯通路门店!$J:$J,"荣耀体验店")+SUMIFS(通讯通路门店!$W:$W,通讯通路门店!$S:$S,$G1095,通讯通路门店!$J:$J,"荣耀授权专卖店")</f>
        <v>0</v>
      </c>
      <c r="BD1095" s="99">
        <f>SUMIFS(通讯通路门店!$Z:$Z,通讯通路门店!$S:$S,$G1095,通讯通路门店!$J:$J,"VIVO体验店")</f>
        <v>0</v>
      </c>
      <c r="BE1095" s="99">
        <f>SUMIFS(通讯通路门店!$AB:$AB,通讯通路门店!$S:$S,$G1095,通讯通路门店!$J:$J,"OPPO体验店")</f>
        <v>0</v>
      </c>
      <c r="BF1095" s="99">
        <f>SUMIFS(通讯通路门店!$X:$X,通讯通路门店!$S:$S,$G1095,通讯通路门店!$J:$J,"华为授权体验店")+SUMIFS(通讯通路门店!$AA:$AA,通讯通路门店!$S:$S,$G1095,通讯通路门店!$J:$J,"华为堡垒店")</f>
        <v>0</v>
      </c>
      <c r="BG1095" s="99">
        <f>SUMIFS(通讯通路门店!$Y:$Y,通讯通路门店!$S:$S,$G1095,通讯通路门店!$J:$J,"小米体验店")</f>
        <v>0</v>
      </c>
      <c r="BH1095" s="99">
        <f>SUMIFS(通讯通路门店!$AA:$AA,通讯通路门店!$S:$S,$G1095,通讯通路门店!$J:$J,"苹果体验店")</f>
        <v>0</v>
      </c>
      <c r="BI1095" s="99">
        <f>SUMIFS(通讯通路门店!$K:$K,通讯通路门店!$S:$S,$G1095,通讯通路门店!$J:$J,"其他品牌专卖店")</f>
        <v>0</v>
      </c>
      <c r="BJ1095" s="99">
        <f>SUMIFS(通讯通路门店!$AC:$AC,通讯通路门店!$S:$S,$G1095)</f>
        <v>0</v>
      </c>
      <c r="BK1095" s="99">
        <f>SUMIFS(通讯通路门店!$AD:$AD,通讯通路门店!$S:$S,$G1095)</f>
        <v>0</v>
      </c>
      <c r="BL1095" s="99">
        <f>SUMIFS(通讯通路门店!$AE:$AE,通讯通路门店!$S:$S,$G1095)</f>
        <v>0</v>
      </c>
      <c r="BM1095" s="99">
        <f>SUMIFS(通讯通路门店!$AF:$AF,通讯通路门店!$S:$S,$G1095)</f>
        <v>0</v>
      </c>
      <c r="BN1095" s="99">
        <f>SUMIFS(通讯通路门店!$AG:$AG,通讯通路门店!$S:$S,$G1095)</f>
        <v>0</v>
      </c>
      <c r="BO1095" s="99">
        <f>SUMIFS(通讯通路门店!$AH:$AH,通讯通路门店!$S:$S,$G1095)</f>
        <v>0</v>
      </c>
      <c r="BP1095" s="99">
        <f>SUMIFS(通讯通路门店!$AI:$AI,通讯通路门店!$S:$S,$G1095)</f>
        <v>0</v>
      </c>
      <c r="BQ1095" s="83"/>
    </row>
    <row r="1096" spans="1:69">
      <c r="A1096" s="99" t="str">
        <f>IFERROR(_xlfn.XLOOKUP($G1096,通讯通路门店!$S$4:$S$993933,通讯通路门店!$A$4:$A$993933,0,0),"")</f>
        <v>海南省</v>
      </c>
      <c r="B1096" s="99" t="str">
        <f>IFERROR(_xlfn.XLOOKUP($G1096,通讯通路门店!$S$4:$S$993933,通讯通路门店!$B$4:$B$993933,0,0),"")</f>
        <v>昌江黎族自治县</v>
      </c>
      <c r="C1096" s="99" t="str">
        <f>IFERROR(_xlfn.XLOOKUP($G1096,通讯通路门店!$S$4:$S$993933,通讯通路门店!$C$4:$C$993933,0,0),"")</f>
        <v>昌江黎族自治县</v>
      </c>
      <c r="D1096" s="99" t="str">
        <f>IFERROR(_xlfn.XLOOKUP($G1096,通讯通路门店!$S$4:$S$993933,通讯通路门店!$D$4:$D$993933,0,0),"")</f>
        <v>叉河镇</v>
      </c>
      <c r="E1096" s="83"/>
      <c r="F1096" s="83"/>
      <c r="G1096" s="101"/>
      <c r="H1096" s="102">
        <f>IFERROR(_xlfn.XLOOKUP($G1096,通讯通路门店!$S$4:$S$993933,通讯通路门店!$R$4:$R$993933,0,0),"")</f>
        <v>0</v>
      </c>
      <c r="I1096" s="83"/>
      <c r="J1096" s="83"/>
      <c r="K1096" s="83"/>
      <c r="L1096" s="83"/>
      <c r="M1096" s="83"/>
      <c r="N1096" s="83"/>
      <c r="O1096" s="83"/>
      <c r="P1096" s="83"/>
      <c r="Q1096" s="83"/>
      <c r="R1096" s="83"/>
      <c r="S1096" s="83"/>
      <c r="T1096" s="83"/>
      <c r="U1096" s="99">
        <f>COUNTIF(通讯通路门店!$S:$S,$G1096)</f>
        <v>0</v>
      </c>
      <c r="V1096" s="99">
        <f>COUNTIFS(通讯通路门店!$S:$S,$G1096,通讯通路门店!$J:$J,"综合卖场")</f>
        <v>0</v>
      </c>
      <c r="W1096" s="99">
        <f>SUMIFS(通讯通路门店!$AJ:$AJ,通讯通路门店!$S:$S,通讯客户沙盘!$G1096)</f>
        <v>0</v>
      </c>
      <c r="X1096" s="99">
        <f t="shared" si="85"/>
        <v>0</v>
      </c>
      <c r="Y1096" s="99">
        <f>COUNTIFS(通讯通路门店!$S:$S,$G1096,通讯通路门店!$J:$J,"荣耀体验店")+COUNTIFS(通讯通路门店!$S:$S,$G1096,通讯通路门店!$J:$J,"荣耀授权专卖店")</f>
        <v>0</v>
      </c>
      <c r="Z1096" s="99">
        <f>COUNTIFS(通讯通路门店!$S:$S,$G1096,通讯通路门店!$J:$J,"VIVO体验店")</f>
        <v>0</v>
      </c>
      <c r="AA1096" s="99">
        <f>COUNTIFS(通讯通路门店!$S:$S,$G1096,通讯通路门店!$J:$J,"OPPO体验店")</f>
        <v>0</v>
      </c>
      <c r="AB1096" s="99">
        <f>COUNTIFS(通讯通路门店!$S:$S,$G1096,通讯通路门店!$J:$J,"华为授权体验店")+COUNTIFS(通讯通路门店!$S:$S,$G1096,通讯通路门店!$J:$J,"华为堡垒店")</f>
        <v>0</v>
      </c>
      <c r="AC1096" s="99">
        <f>COUNTIFS(通讯通路门店!$S:$S,$G1096,通讯通路门店!$J:$J,"小米体验店")</f>
        <v>0</v>
      </c>
      <c r="AD1096" s="99">
        <f>COUNTIFS(通讯通路门店!$S:$S,$G1096,通讯通路门店!$J:$J,"苹果体验店")</f>
        <v>0</v>
      </c>
      <c r="AE1096" s="99">
        <f>COUNTIFS(通讯通路门店!$S:$S,$G1096,通讯通路门店!$J:$J,"其他品牌专卖店")</f>
        <v>0</v>
      </c>
      <c r="AF1096" s="99">
        <f>SUMIFS(通讯通路门店!$BI:$BI,通讯通路门店!$S:$S,$G1096)</f>
        <v>0</v>
      </c>
      <c r="AG1096" s="99">
        <f>SUMIFS(通讯通路门店!$BH:$BH,通讯通路门店!$S:$S,$G1096)</f>
        <v>0</v>
      </c>
      <c r="AH1096" s="99">
        <f t="shared" si="86"/>
        <v>0</v>
      </c>
      <c r="AI1096" s="99">
        <f>SUMIFS(通讯通路门店!$BB:$BB,通讯通路门店!$S:$S,$G1096)</f>
        <v>0</v>
      </c>
      <c r="AJ1096" s="99">
        <f>SUMIFS(通讯通路门店!$BE:$BE,通讯通路门店!$S:$S,$G1096)</f>
        <v>0</v>
      </c>
      <c r="AK1096" s="99">
        <f>SUMIFS(通讯通路门店!$BG:$BG,通讯通路门店!$S:$S,$G1096)</f>
        <v>0</v>
      </c>
      <c r="AL1096" s="99">
        <f>SUMIFS(通讯通路门店!$BC:$BC,通讯通路门店!$S:$S,$G1096)</f>
        <v>0</v>
      </c>
      <c r="AM1096" s="99">
        <f>SUMIFS(通讯通路门店!$BD:$BD,通讯通路门店!$S:$S,$G1096)</f>
        <v>0</v>
      </c>
      <c r="AN1096" s="99">
        <f>SUMIFS(通讯通路门店!$BF:$BF,通讯通路门店!$S:$S,$G1096)</f>
        <v>0</v>
      </c>
      <c r="AO1096" s="99">
        <f t="shared" si="87"/>
        <v>0</v>
      </c>
      <c r="AP1096" s="99">
        <f>SUMIFS(通讯通路门店!$K:$K,通讯通路门店!$S:$S,$G1096)</f>
        <v>0</v>
      </c>
      <c r="AQ1096" s="83"/>
      <c r="AR1096" s="99">
        <f>SUMIFS(通讯通路门店!$T:$T,通讯通路门店!$S:$S,$G1096)</f>
        <v>0</v>
      </c>
      <c r="AS1096" s="99">
        <f>SUMIFS(通讯通路门店!$U:$U,通讯通路门店!$S:$S,$G1096)</f>
        <v>0</v>
      </c>
      <c r="AT1096" s="99">
        <f>SUMIFS(通讯通路门店!$V:$V,通讯通路门店!$S:$S,$G1096)</f>
        <v>0</v>
      </c>
      <c r="AU1096" s="99">
        <f>SUMIFS(通讯通路门店!$W:$W,通讯通路门店!$S:$S,$G1096)</f>
        <v>0</v>
      </c>
      <c r="AV1096" s="99">
        <f>SUMIFS(通讯通路门店!$Z:$Z,通讯通路门店!$S:$S,$G1096)</f>
        <v>0</v>
      </c>
      <c r="AW1096" s="99">
        <f>SUMIFS(通讯通路门店!$AB:$AB,通讯通路门店!$S:$S,$G1096)</f>
        <v>0</v>
      </c>
      <c r="AX1096" s="99">
        <f>SUMIFS(通讯通路门店!$X:$X,通讯通路门店!$S:$S,$G1096)</f>
        <v>0</v>
      </c>
      <c r="AY1096" s="99">
        <f>SUMIFS(通讯通路门店!$Y:$Y,通讯通路门店!$S:$S,$G1096)</f>
        <v>0</v>
      </c>
      <c r="AZ1096" s="99">
        <f>SUMIFS(通讯通路门店!$AA:$AA,通讯通路门店!$S:$S,$G1096)</f>
        <v>0</v>
      </c>
      <c r="BA1096" s="99">
        <f t="shared" si="88"/>
        <v>0</v>
      </c>
      <c r="BB1096" s="99">
        <f t="shared" si="89"/>
        <v>0</v>
      </c>
      <c r="BC1096" s="99">
        <f>SUMIFS(通讯通路门店!$W:$W,通讯通路门店!$S:$S,$G1096,通讯通路门店!$J:$J,"荣耀体验店")+SUMIFS(通讯通路门店!$W:$W,通讯通路门店!$S:$S,$G1096,通讯通路门店!$J:$J,"荣耀授权专卖店")</f>
        <v>0</v>
      </c>
      <c r="BD1096" s="99">
        <f>SUMIFS(通讯通路门店!$Z:$Z,通讯通路门店!$S:$S,$G1096,通讯通路门店!$J:$J,"VIVO体验店")</f>
        <v>0</v>
      </c>
      <c r="BE1096" s="99">
        <f>SUMIFS(通讯通路门店!$AB:$AB,通讯通路门店!$S:$S,$G1096,通讯通路门店!$J:$J,"OPPO体验店")</f>
        <v>0</v>
      </c>
      <c r="BF1096" s="99">
        <f>SUMIFS(通讯通路门店!$X:$X,通讯通路门店!$S:$S,$G1096,通讯通路门店!$J:$J,"华为授权体验店")+SUMIFS(通讯通路门店!$AA:$AA,通讯通路门店!$S:$S,$G1096,通讯通路门店!$J:$J,"华为堡垒店")</f>
        <v>0</v>
      </c>
      <c r="BG1096" s="99">
        <f>SUMIFS(通讯通路门店!$Y:$Y,通讯通路门店!$S:$S,$G1096,通讯通路门店!$J:$J,"小米体验店")</f>
        <v>0</v>
      </c>
      <c r="BH1096" s="99">
        <f>SUMIFS(通讯通路门店!$AA:$AA,通讯通路门店!$S:$S,$G1096,通讯通路门店!$J:$J,"苹果体验店")</f>
        <v>0</v>
      </c>
      <c r="BI1096" s="99">
        <f>SUMIFS(通讯通路门店!$K:$K,通讯通路门店!$S:$S,$G1096,通讯通路门店!$J:$J,"其他品牌专卖店")</f>
        <v>0</v>
      </c>
      <c r="BJ1096" s="99">
        <f>SUMIFS(通讯通路门店!$AC:$AC,通讯通路门店!$S:$S,$G1096)</f>
        <v>0</v>
      </c>
      <c r="BK1096" s="99">
        <f>SUMIFS(通讯通路门店!$AD:$AD,通讯通路门店!$S:$S,$G1096)</f>
        <v>0</v>
      </c>
      <c r="BL1096" s="99">
        <f>SUMIFS(通讯通路门店!$AE:$AE,通讯通路门店!$S:$S,$G1096)</f>
        <v>0</v>
      </c>
      <c r="BM1096" s="99">
        <f>SUMIFS(通讯通路门店!$AF:$AF,通讯通路门店!$S:$S,$G1096)</f>
        <v>0</v>
      </c>
      <c r="BN1096" s="99">
        <f>SUMIFS(通讯通路门店!$AG:$AG,通讯通路门店!$S:$S,$G1096)</f>
        <v>0</v>
      </c>
      <c r="BO1096" s="99">
        <f>SUMIFS(通讯通路门店!$AH:$AH,通讯通路门店!$S:$S,$G1096)</f>
        <v>0</v>
      </c>
      <c r="BP1096" s="99">
        <f>SUMIFS(通讯通路门店!$AI:$AI,通讯通路门店!$S:$S,$G1096)</f>
        <v>0</v>
      </c>
      <c r="BQ1096" s="83"/>
    </row>
    <row r="1097" spans="1:69">
      <c r="A1097" s="99" t="str">
        <f>IFERROR(_xlfn.XLOOKUP($G1097,通讯通路门店!$S$4:$S$993933,通讯通路门店!$A$4:$A$993933,0,0),"")</f>
        <v>海南省</v>
      </c>
      <c r="B1097" s="99" t="str">
        <f>IFERROR(_xlfn.XLOOKUP($G1097,通讯通路门店!$S$4:$S$993933,通讯通路门店!$B$4:$B$993933,0,0),"")</f>
        <v>昌江黎族自治县</v>
      </c>
      <c r="C1097" s="99" t="str">
        <f>IFERROR(_xlfn.XLOOKUP($G1097,通讯通路门店!$S$4:$S$993933,通讯通路门店!$C$4:$C$993933,0,0),"")</f>
        <v>昌江黎族自治县</v>
      </c>
      <c r="D1097" s="99" t="str">
        <f>IFERROR(_xlfn.XLOOKUP($G1097,通讯通路门店!$S$4:$S$993933,通讯通路门店!$D$4:$D$993933,0,0),"")</f>
        <v>叉河镇</v>
      </c>
      <c r="E1097" s="83"/>
      <c r="F1097" s="83"/>
      <c r="G1097" s="101"/>
      <c r="H1097" s="102">
        <f>IFERROR(_xlfn.XLOOKUP($G1097,通讯通路门店!$S$4:$S$993933,通讯通路门店!$R$4:$R$993933,0,0),"")</f>
        <v>0</v>
      </c>
      <c r="I1097" s="83"/>
      <c r="J1097" s="83"/>
      <c r="K1097" s="83"/>
      <c r="L1097" s="83"/>
      <c r="M1097" s="83"/>
      <c r="N1097" s="83"/>
      <c r="O1097" s="83"/>
      <c r="P1097" s="83"/>
      <c r="Q1097" s="83"/>
      <c r="R1097" s="83"/>
      <c r="S1097" s="83"/>
      <c r="T1097" s="83"/>
      <c r="U1097" s="99">
        <f>COUNTIF(通讯通路门店!$S:$S,$G1097)</f>
        <v>0</v>
      </c>
      <c r="V1097" s="99">
        <f>COUNTIFS(通讯通路门店!$S:$S,$G1097,通讯通路门店!$J:$J,"综合卖场")</f>
        <v>0</v>
      </c>
      <c r="W1097" s="99">
        <f>SUMIFS(通讯通路门店!$AJ:$AJ,通讯通路门店!$S:$S,通讯客户沙盘!$G1097)</f>
        <v>0</v>
      </c>
      <c r="X1097" s="99">
        <f t="shared" si="85"/>
        <v>0</v>
      </c>
      <c r="Y1097" s="99">
        <f>COUNTIFS(通讯通路门店!$S:$S,$G1097,通讯通路门店!$J:$J,"荣耀体验店")+COUNTIFS(通讯通路门店!$S:$S,$G1097,通讯通路门店!$J:$J,"荣耀授权专卖店")</f>
        <v>0</v>
      </c>
      <c r="Z1097" s="99">
        <f>COUNTIFS(通讯通路门店!$S:$S,$G1097,通讯通路门店!$J:$J,"VIVO体验店")</f>
        <v>0</v>
      </c>
      <c r="AA1097" s="99">
        <f>COUNTIFS(通讯通路门店!$S:$S,$G1097,通讯通路门店!$J:$J,"OPPO体验店")</f>
        <v>0</v>
      </c>
      <c r="AB1097" s="99">
        <f>COUNTIFS(通讯通路门店!$S:$S,$G1097,通讯通路门店!$J:$J,"华为授权体验店")+COUNTIFS(通讯通路门店!$S:$S,$G1097,通讯通路门店!$J:$J,"华为堡垒店")</f>
        <v>0</v>
      </c>
      <c r="AC1097" s="99">
        <f>COUNTIFS(通讯通路门店!$S:$S,$G1097,通讯通路门店!$J:$J,"小米体验店")</f>
        <v>0</v>
      </c>
      <c r="AD1097" s="99">
        <f>COUNTIFS(通讯通路门店!$S:$S,$G1097,通讯通路门店!$J:$J,"苹果体验店")</f>
        <v>0</v>
      </c>
      <c r="AE1097" s="99">
        <f>COUNTIFS(通讯通路门店!$S:$S,$G1097,通讯通路门店!$J:$J,"其他品牌专卖店")</f>
        <v>0</v>
      </c>
      <c r="AF1097" s="99">
        <f>SUMIFS(通讯通路门店!$BI:$BI,通讯通路门店!$S:$S,$G1097)</f>
        <v>0</v>
      </c>
      <c r="AG1097" s="99">
        <f>SUMIFS(通讯通路门店!$BH:$BH,通讯通路门店!$S:$S,$G1097)</f>
        <v>0</v>
      </c>
      <c r="AH1097" s="99">
        <f t="shared" si="86"/>
        <v>0</v>
      </c>
      <c r="AI1097" s="99">
        <f>SUMIFS(通讯通路门店!$BB:$BB,通讯通路门店!$S:$S,$G1097)</f>
        <v>0</v>
      </c>
      <c r="AJ1097" s="99">
        <f>SUMIFS(通讯通路门店!$BE:$BE,通讯通路门店!$S:$S,$G1097)</f>
        <v>0</v>
      </c>
      <c r="AK1097" s="99">
        <f>SUMIFS(通讯通路门店!$BG:$BG,通讯通路门店!$S:$S,$G1097)</f>
        <v>0</v>
      </c>
      <c r="AL1097" s="99">
        <f>SUMIFS(通讯通路门店!$BC:$BC,通讯通路门店!$S:$S,$G1097)</f>
        <v>0</v>
      </c>
      <c r="AM1097" s="99">
        <f>SUMIFS(通讯通路门店!$BD:$BD,通讯通路门店!$S:$S,$G1097)</f>
        <v>0</v>
      </c>
      <c r="AN1097" s="99">
        <f>SUMIFS(通讯通路门店!$BF:$BF,通讯通路门店!$S:$S,$G1097)</f>
        <v>0</v>
      </c>
      <c r="AO1097" s="99">
        <f t="shared" si="87"/>
        <v>0</v>
      </c>
      <c r="AP1097" s="99">
        <f>SUMIFS(通讯通路门店!$K:$K,通讯通路门店!$S:$S,$G1097)</f>
        <v>0</v>
      </c>
      <c r="AQ1097" s="83"/>
      <c r="AR1097" s="99">
        <f>SUMIFS(通讯通路门店!$T:$T,通讯通路门店!$S:$S,$G1097)</f>
        <v>0</v>
      </c>
      <c r="AS1097" s="99">
        <f>SUMIFS(通讯通路门店!$U:$U,通讯通路门店!$S:$S,$G1097)</f>
        <v>0</v>
      </c>
      <c r="AT1097" s="99">
        <f>SUMIFS(通讯通路门店!$V:$V,通讯通路门店!$S:$S,$G1097)</f>
        <v>0</v>
      </c>
      <c r="AU1097" s="99">
        <f>SUMIFS(通讯通路门店!$W:$W,通讯通路门店!$S:$S,$G1097)</f>
        <v>0</v>
      </c>
      <c r="AV1097" s="99">
        <f>SUMIFS(通讯通路门店!$Z:$Z,通讯通路门店!$S:$S,$G1097)</f>
        <v>0</v>
      </c>
      <c r="AW1097" s="99">
        <f>SUMIFS(通讯通路门店!$AB:$AB,通讯通路门店!$S:$S,$G1097)</f>
        <v>0</v>
      </c>
      <c r="AX1097" s="99">
        <f>SUMIFS(通讯通路门店!$X:$X,通讯通路门店!$S:$S,$G1097)</f>
        <v>0</v>
      </c>
      <c r="AY1097" s="99">
        <f>SUMIFS(通讯通路门店!$Y:$Y,通讯通路门店!$S:$S,$G1097)</f>
        <v>0</v>
      </c>
      <c r="AZ1097" s="99">
        <f>SUMIFS(通讯通路门店!$AA:$AA,通讯通路门店!$S:$S,$G1097)</f>
        <v>0</v>
      </c>
      <c r="BA1097" s="99">
        <f t="shared" si="88"/>
        <v>0</v>
      </c>
      <c r="BB1097" s="99">
        <f t="shared" si="89"/>
        <v>0</v>
      </c>
      <c r="BC1097" s="99">
        <f>SUMIFS(通讯通路门店!$W:$W,通讯通路门店!$S:$S,$G1097,通讯通路门店!$J:$J,"荣耀体验店")+SUMIFS(通讯通路门店!$W:$W,通讯通路门店!$S:$S,$G1097,通讯通路门店!$J:$J,"荣耀授权专卖店")</f>
        <v>0</v>
      </c>
      <c r="BD1097" s="99">
        <f>SUMIFS(通讯通路门店!$Z:$Z,通讯通路门店!$S:$S,$G1097,通讯通路门店!$J:$J,"VIVO体验店")</f>
        <v>0</v>
      </c>
      <c r="BE1097" s="99">
        <f>SUMIFS(通讯通路门店!$AB:$AB,通讯通路门店!$S:$S,$G1097,通讯通路门店!$J:$J,"OPPO体验店")</f>
        <v>0</v>
      </c>
      <c r="BF1097" s="99">
        <f>SUMIFS(通讯通路门店!$X:$X,通讯通路门店!$S:$S,$G1097,通讯通路门店!$J:$J,"华为授权体验店")+SUMIFS(通讯通路门店!$AA:$AA,通讯通路门店!$S:$S,$G1097,通讯通路门店!$J:$J,"华为堡垒店")</f>
        <v>0</v>
      </c>
      <c r="BG1097" s="99">
        <f>SUMIFS(通讯通路门店!$Y:$Y,通讯通路门店!$S:$S,$G1097,通讯通路门店!$J:$J,"小米体验店")</f>
        <v>0</v>
      </c>
      <c r="BH1097" s="99">
        <f>SUMIFS(通讯通路门店!$AA:$AA,通讯通路门店!$S:$S,$G1097,通讯通路门店!$J:$J,"苹果体验店")</f>
        <v>0</v>
      </c>
      <c r="BI1097" s="99">
        <f>SUMIFS(通讯通路门店!$K:$K,通讯通路门店!$S:$S,$G1097,通讯通路门店!$J:$J,"其他品牌专卖店")</f>
        <v>0</v>
      </c>
      <c r="BJ1097" s="99">
        <f>SUMIFS(通讯通路门店!$AC:$AC,通讯通路门店!$S:$S,$G1097)</f>
        <v>0</v>
      </c>
      <c r="BK1097" s="99">
        <f>SUMIFS(通讯通路门店!$AD:$AD,通讯通路门店!$S:$S,$G1097)</f>
        <v>0</v>
      </c>
      <c r="BL1097" s="99">
        <f>SUMIFS(通讯通路门店!$AE:$AE,通讯通路门店!$S:$S,$G1097)</f>
        <v>0</v>
      </c>
      <c r="BM1097" s="99">
        <f>SUMIFS(通讯通路门店!$AF:$AF,通讯通路门店!$S:$S,$G1097)</f>
        <v>0</v>
      </c>
      <c r="BN1097" s="99">
        <f>SUMIFS(通讯通路门店!$AG:$AG,通讯通路门店!$S:$S,$G1097)</f>
        <v>0</v>
      </c>
      <c r="BO1097" s="99">
        <f>SUMIFS(通讯通路门店!$AH:$AH,通讯通路门店!$S:$S,$G1097)</f>
        <v>0</v>
      </c>
      <c r="BP1097" s="99">
        <f>SUMIFS(通讯通路门店!$AI:$AI,通讯通路门店!$S:$S,$G1097)</f>
        <v>0</v>
      </c>
      <c r="BQ1097" s="83"/>
    </row>
    <row r="1098" spans="1:69">
      <c r="A1098" s="99" t="str">
        <f>IFERROR(_xlfn.XLOOKUP($G1098,通讯通路门店!$S$4:$S$993933,通讯通路门店!$A$4:$A$993933,0,0),"")</f>
        <v>海南省</v>
      </c>
      <c r="B1098" s="99" t="str">
        <f>IFERROR(_xlfn.XLOOKUP($G1098,通讯通路门店!$S$4:$S$993933,通讯通路门店!$B$4:$B$993933,0,0),"")</f>
        <v>昌江黎族自治县</v>
      </c>
      <c r="C1098" s="99" t="str">
        <f>IFERROR(_xlfn.XLOOKUP($G1098,通讯通路门店!$S$4:$S$993933,通讯通路门店!$C$4:$C$993933,0,0),"")</f>
        <v>昌江黎族自治县</v>
      </c>
      <c r="D1098" s="99" t="str">
        <f>IFERROR(_xlfn.XLOOKUP($G1098,通讯通路门店!$S$4:$S$993933,通讯通路门店!$D$4:$D$993933,0,0),"")</f>
        <v>叉河镇</v>
      </c>
      <c r="E1098" s="83"/>
      <c r="F1098" s="83"/>
      <c r="G1098" s="101"/>
      <c r="H1098" s="102">
        <f>IFERROR(_xlfn.XLOOKUP($G1098,通讯通路门店!$S$4:$S$993933,通讯通路门店!$R$4:$R$993933,0,0),"")</f>
        <v>0</v>
      </c>
      <c r="I1098" s="83"/>
      <c r="J1098" s="83"/>
      <c r="K1098" s="83"/>
      <c r="L1098" s="83"/>
      <c r="M1098" s="83"/>
      <c r="N1098" s="83"/>
      <c r="O1098" s="83"/>
      <c r="P1098" s="83"/>
      <c r="Q1098" s="83"/>
      <c r="R1098" s="83"/>
      <c r="S1098" s="83"/>
      <c r="T1098" s="83"/>
      <c r="U1098" s="99">
        <f>COUNTIF(通讯通路门店!$S:$S,$G1098)</f>
        <v>0</v>
      </c>
      <c r="V1098" s="99">
        <f>COUNTIFS(通讯通路门店!$S:$S,$G1098,通讯通路门店!$J:$J,"综合卖场")</f>
        <v>0</v>
      </c>
      <c r="W1098" s="99">
        <f>SUMIFS(通讯通路门店!$AJ:$AJ,通讯通路门店!$S:$S,通讯客户沙盘!$G1098)</f>
        <v>0</v>
      </c>
      <c r="X1098" s="99">
        <f t="shared" si="85"/>
        <v>0</v>
      </c>
      <c r="Y1098" s="99">
        <f>COUNTIFS(通讯通路门店!$S:$S,$G1098,通讯通路门店!$J:$J,"荣耀体验店")+COUNTIFS(通讯通路门店!$S:$S,$G1098,通讯通路门店!$J:$J,"荣耀授权专卖店")</f>
        <v>0</v>
      </c>
      <c r="Z1098" s="99">
        <f>COUNTIFS(通讯通路门店!$S:$S,$G1098,通讯通路门店!$J:$J,"VIVO体验店")</f>
        <v>0</v>
      </c>
      <c r="AA1098" s="99">
        <f>COUNTIFS(通讯通路门店!$S:$S,$G1098,通讯通路门店!$J:$J,"OPPO体验店")</f>
        <v>0</v>
      </c>
      <c r="AB1098" s="99">
        <f>COUNTIFS(通讯通路门店!$S:$S,$G1098,通讯通路门店!$J:$J,"华为授权体验店")+COUNTIFS(通讯通路门店!$S:$S,$G1098,通讯通路门店!$J:$J,"华为堡垒店")</f>
        <v>0</v>
      </c>
      <c r="AC1098" s="99">
        <f>COUNTIFS(通讯通路门店!$S:$S,$G1098,通讯通路门店!$J:$J,"小米体验店")</f>
        <v>0</v>
      </c>
      <c r="AD1098" s="99">
        <f>COUNTIFS(通讯通路门店!$S:$S,$G1098,通讯通路门店!$J:$J,"苹果体验店")</f>
        <v>0</v>
      </c>
      <c r="AE1098" s="99">
        <f>COUNTIFS(通讯通路门店!$S:$S,$G1098,通讯通路门店!$J:$J,"其他品牌专卖店")</f>
        <v>0</v>
      </c>
      <c r="AF1098" s="99">
        <f>SUMIFS(通讯通路门店!$BI:$BI,通讯通路门店!$S:$S,$G1098)</f>
        <v>0</v>
      </c>
      <c r="AG1098" s="99">
        <f>SUMIFS(通讯通路门店!$BH:$BH,通讯通路门店!$S:$S,$G1098)</f>
        <v>0</v>
      </c>
      <c r="AH1098" s="99">
        <f t="shared" si="86"/>
        <v>0</v>
      </c>
      <c r="AI1098" s="99">
        <f>SUMIFS(通讯通路门店!$BB:$BB,通讯通路门店!$S:$S,$G1098)</f>
        <v>0</v>
      </c>
      <c r="AJ1098" s="99">
        <f>SUMIFS(通讯通路门店!$BE:$BE,通讯通路门店!$S:$S,$G1098)</f>
        <v>0</v>
      </c>
      <c r="AK1098" s="99">
        <f>SUMIFS(通讯通路门店!$BG:$BG,通讯通路门店!$S:$S,$G1098)</f>
        <v>0</v>
      </c>
      <c r="AL1098" s="99">
        <f>SUMIFS(通讯通路门店!$BC:$BC,通讯通路门店!$S:$S,$G1098)</f>
        <v>0</v>
      </c>
      <c r="AM1098" s="99">
        <f>SUMIFS(通讯通路门店!$BD:$BD,通讯通路门店!$S:$S,$G1098)</f>
        <v>0</v>
      </c>
      <c r="AN1098" s="99">
        <f>SUMIFS(通讯通路门店!$BF:$BF,通讯通路门店!$S:$S,$G1098)</f>
        <v>0</v>
      </c>
      <c r="AO1098" s="99">
        <f t="shared" si="87"/>
        <v>0</v>
      </c>
      <c r="AP1098" s="99">
        <f>SUMIFS(通讯通路门店!$K:$K,通讯通路门店!$S:$S,$G1098)</f>
        <v>0</v>
      </c>
      <c r="AQ1098" s="83"/>
      <c r="AR1098" s="99">
        <f>SUMIFS(通讯通路门店!$T:$T,通讯通路门店!$S:$S,$G1098)</f>
        <v>0</v>
      </c>
      <c r="AS1098" s="99">
        <f>SUMIFS(通讯通路门店!$U:$U,通讯通路门店!$S:$S,$G1098)</f>
        <v>0</v>
      </c>
      <c r="AT1098" s="99">
        <f>SUMIFS(通讯通路门店!$V:$V,通讯通路门店!$S:$S,$G1098)</f>
        <v>0</v>
      </c>
      <c r="AU1098" s="99">
        <f>SUMIFS(通讯通路门店!$W:$W,通讯通路门店!$S:$S,$G1098)</f>
        <v>0</v>
      </c>
      <c r="AV1098" s="99">
        <f>SUMIFS(通讯通路门店!$Z:$Z,通讯通路门店!$S:$S,$G1098)</f>
        <v>0</v>
      </c>
      <c r="AW1098" s="99">
        <f>SUMIFS(通讯通路门店!$AB:$AB,通讯通路门店!$S:$S,$G1098)</f>
        <v>0</v>
      </c>
      <c r="AX1098" s="99">
        <f>SUMIFS(通讯通路门店!$X:$X,通讯通路门店!$S:$S,$G1098)</f>
        <v>0</v>
      </c>
      <c r="AY1098" s="99">
        <f>SUMIFS(通讯通路门店!$Y:$Y,通讯通路门店!$S:$S,$G1098)</f>
        <v>0</v>
      </c>
      <c r="AZ1098" s="99">
        <f>SUMIFS(通讯通路门店!$AA:$AA,通讯通路门店!$S:$S,$G1098)</f>
        <v>0</v>
      </c>
      <c r="BA1098" s="99">
        <f t="shared" si="88"/>
        <v>0</v>
      </c>
      <c r="BB1098" s="99">
        <f t="shared" si="89"/>
        <v>0</v>
      </c>
      <c r="BC1098" s="99">
        <f>SUMIFS(通讯通路门店!$W:$W,通讯通路门店!$S:$S,$G1098,通讯通路门店!$J:$J,"荣耀体验店")+SUMIFS(通讯通路门店!$W:$W,通讯通路门店!$S:$S,$G1098,通讯通路门店!$J:$J,"荣耀授权专卖店")</f>
        <v>0</v>
      </c>
      <c r="BD1098" s="99">
        <f>SUMIFS(通讯通路门店!$Z:$Z,通讯通路门店!$S:$S,$G1098,通讯通路门店!$J:$J,"VIVO体验店")</f>
        <v>0</v>
      </c>
      <c r="BE1098" s="99">
        <f>SUMIFS(通讯通路门店!$AB:$AB,通讯通路门店!$S:$S,$G1098,通讯通路门店!$J:$J,"OPPO体验店")</f>
        <v>0</v>
      </c>
      <c r="BF1098" s="99">
        <f>SUMIFS(通讯通路门店!$X:$X,通讯通路门店!$S:$S,$G1098,通讯通路门店!$J:$J,"华为授权体验店")+SUMIFS(通讯通路门店!$AA:$AA,通讯通路门店!$S:$S,$G1098,通讯通路门店!$J:$J,"华为堡垒店")</f>
        <v>0</v>
      </c>
      <c r="BG1098" s="99">
        <f>SUMIFS(通讯通路门店!$Y:$Y,通讯通路门店!$S:$S,$G1098,通讯通路门店!$J:$J,"小米体验店")</f>
        <v>0</v>
      </c>
      <c r="BH1098" s="99">
        <f>SUMIFS(通讯通路门店!$AA:$AA,通讯通路门店!$S:$S,$G1098,通讯通路门店!$J:$J,"苹果体验店")</f>
        <v>0</v>
      </c>
      <c r="BI1098" s="99">
        <f>SUMIFS(通讯通路门店!$K:$K,通讯通路门店!$S:$S,$G1098,通讯通路门店!$J:$J,"其他品牌专卖店")</f>
        <v>0</v>
      </c>
      <c r="BJ1098" s="99">
        <f>SUMIFS(通讯通路门店!$AC:$AC,通讯通路门店!$S:$S,$G1098)</f>
        <v>0</v>
      </c>
      <c r="BK1098" s="99">
        <f>SUMIFS(通讯通路门店!$AD:$AD,通讯通路门店!$S:$S,$G1098)</f>
        <v>0</v>
      </c>
      <c r="BL1098" s="99">
        <f>SUMIFS(通讯通路门店!$AE:$AE,通讯通路门店!$S:$S,$G1098)</f>
        <v>0</v>
      </c>
      <c r="BM1098" s="99">
        <f>SUMIFS(通讯通路门店!$AF:$AF,通讯通路门店!$S:$S,$G1098)</f>
        <v>0</v>
      </c>
      <c r="BN1098" s="99">
        <f>SUMIFS(通讯通路门店!$AG:$AG,通讯通路门店!$S:$S,$G1098)</f>
        <v>0</v>
      </c>
      <c r="BO1098" s="99">
        <f>SUMIFS(通讯通路门店!$AH:$AH,通讯通路门店!$S:$S,$G1098)</f>
        <v>0</v>
      </c>
      <c r="BP1098" s="99">
        <f>SUMIFS(通讯通路门店!$AI:$AI,通讯通路门店!$S:$S,$G1098)</f>
        <v>0</v>
      </c>
      <c r="BQ1098" s="83"/>
    </row>
    <row r="1099" spans="1:69">
      <c r="A1099" s="99" t="str">
        <f>IFERROR(_xlfn.XLOOKUP($G1099,通讯通路门店!$S$4:$S$993933,通讯通路门店!$A$4:$A$993933,0,0),"")</f>
        <v>海南省</v>
      </c>
      <c r="B1099" s="99" t="str">
        <f>IFERROR(_xlfn.XLOOKUP($G1099,通讯通路门店!$S$4:$S$993933,通讯通路门店!$B$4:$B$993933,0,0),"")</f>
        <v>昌江黎族自治县</v>
      </c>
      <c r="C1099" s="99" t="str">
        <f>IFERROR(_xlfn.XLOOKUP($G1099,通讯通路门店!$S$4:$S$993933,通讯通路门店!$C$4:$C$993933,0,0),"")</f>
        <v>昌江黎族自治县</v>
      </c>
      <c r="D1099" s="99" t="str">
        <f>IFERROR(_xlfn.XLOOKUP($G1099,通讯通路门店!$S$4:$S$993933,通讯通路门店!$D$4:$D$993933,0,0),"")</f>
        <v>叉河镇</v>
      </c>
      <c r="E1099" s="83"/>
      <c r="F1099" s="83"/>
      <c r="G1099" s="101"/>
      <c r="H1099" s="102">
        <f>IFERROR(_xlfn.XLOOKUP($G1099,通讯通路门店!$S$4:$S$993933,通讯通路门店!$R$4:$R$993933,0,0),"")</f>
        <v>0</v>
      </c>
      <c r="I1099" s="83"/>
      <c r="J1099" s="83"/>
      <c r="K1099" s="83"/>
      <c r="L1099" s="83"/>
      <c r="M1099" s="83"/>
      <c r="N1099" s="83"/>
      <c r="O1099" s="83"/>
      <c r="P1099" s="83"/>
      <c r="Q1099" s="83"/>
      <c r="R1099" s="83"/>
      <c r="S1099" s="83"/>
      <c r="T1099" s="83"/>
      <c r="U1099" s="99">
        <f>COUNTIF(通讯通路门店!$S:$S,$G1099)</f>
        <v>0</v>
      </c>
      <c r="V1099" s="99">
        <f>COUNTIFS(通讯通路门店!$S:$S,$G1099,通讯通路门店!$J:$J,"综合卖场")</f>
        <v>0</v>
      </c>
      <c r="W1099" s="99">
        <f>SUMIFS(通讯通路门店!$AJ:$AJ,通讯通路门店!$S:$S,通讯客户沙盘!$G1099)</f>
        <v>0</v>
      </c>
      <c r="X1099" s="99">
        <f t="shared" si="85"/>
        <v>0</v>
      </c>
      <c r="Y1099" s="99">
        <f>COUNTIFS(通讯通路门店!$S:$S,$G1099,通讯通路门店!$J:$J,"荣耀体验店")+COUNTIFS(通讯通路门店!$S:$S,$G1099,通讯通路门店!$J:$J,"荣耀授权专卖店")</f>
        <v>0</v>
      </c>
      <c r="Z1099" s="99">
        <f>COUNTIFS(通讯通路门店!$S:$S,$G1099,通讯通路门店!$J:$J,"VIVO体验店")</f>
        <v>0</v>
      </c>
      <c r="AA1099" s="99">
        <f>COUNTIFS(通讯通路门店!$S:$S,$G1099,通讯通路门店!$J:$J,"OPPO体验店")</f>
        <v>0</v>
      </c>
      <c r="AB1099" s="99">
        <f>COUNTIFS(通讯通路门店!$S:$S,$G1099,通讯通路门店!$J:$J,"华为授权体验店")+COUNTIFS(通讯通路门店!$S:$S,$G1099,通讯通路门店!$J:$J,"华为堡垒店")</f>
        <v>0</v>
      </c>
      <c r="AC1099" s="99">
        <f>COUNTIFS(通讯通路门店!$S:$S,$G1099,通讯通路门店!$J:$J,"小米体验店")</f>
        <v>0</v>
      </c>
      <c r="AD1099" s="99">
        <f>COUNTIFS(通讯通路门店!$S:$S,$G1099,通讯通路门店!$J:$J,"苹果体验店")</f>
        <v>0</v>
      </c>
      <c r="AE1099" s="99">
        <f>COUNTIFS(通讯通路门店!$S:$S,$G1099,通讯通路门店!$J:$J,"其他品牌专卖店")</f>
        <v>0</v>
      </c>
      <c r="AF1099" s="99">
        <f>SUMIFS(通讯通路门店!$BI:$BI,通讯通路门店!$S:$S,$G1099)</f>
        <v>0</v>
      </c>
      <c r="AG1099" s="99">
        <f>SUMIFS(通讯通路门店!$BH:$BH,通讯通路门店!$S:$S,$G1099)</f>
        <v>0</v>
      </c>
      <c r="AH1099" s="99">
        <f t="shared" si="86"/>
        <v>0</v>
      </c>
      <c r="AI1099" s="99">
        <f>SUMIFS(通讯通路门店!$BB:$BB,通讯通路门店!$S:$S,$G1099)</f>
        <v>0</v>
      </c>
      <c r="AJ1099" s="99">
        <f>SUMIFS(通讯通路门店!$BE:$BE,通讯通路门店!$S:$S,$G1099)</f>
        <v>0</v>
      </c>
      <c r="AK1099" s="99">
        <f>SUMIFS(通讯通路门店!$BG:$BG,通讯通路门店!$S:$S,$G1099)</f>
        <v>0</v>
      </c>
      <c r="AL1099" s="99">
        <f>SUMIFS(通讯通路门店!$BC:$BC,通讯通路门店!$S:$S,$G1099)</f>
        <v>0</v>
      </c>
      <c r="AM1099" s="99">
        <f>SUMIFS(通讯通路门店!$BD:$BD,通讯通路门店!$S:$S,$G1099)</f>
        <v>0</v>
      </c>
      <c r="AN1099" s="99">
        <f>SUMIFS(通讯通路门店!$BF:$BF,通讯通路门店!$S:$S,$G1099)</f>
        <v>0</v>
      </c>
      <c r="AO1099" s="99">
        <f t="shared" si="87"/>
        <v>0</v>
      </c>
      <c r="AP1099" s="99">
        <f>SUMIFS(通讯通路门店!$K:$K,通讯通路门店!$S:$S,$G1099)</f>
        <v>0</v>
      </c>
      <c r="AQ1099" s="83"/>
      <c r="AR1099" s="99">
        <f>SUMIFS(通讯通路门店!$T:$T,通讯通路门店!$S:$S,$G1099)</f>
        <v>0</v>
      </c>
      <c r="AS1099" s="99">
        <f>SUMIFS(通讯通路门店!$U:$U,通讯通路门店!$S:$S,$G1099)</f>
        <v>0</v>
      </c>
      <c r="AT1099" s="99">
        <f>SUMIFS(通讯通路门店!$V:$V,通讯通路门店!$S:$S,$G1099)</f>
        <v>0</v>
      </c>
      <c r="AU1099" s="99">
        <f>SUMIFS(通讯通路门店!$W:$W,通讯通路门店!$S:$S,$G1099)</f>
        <v>0</v>
      </c>
      <c r="AV1099" s="99">
        <f>SUMIFS(通讯通路门店!$Z:$Z,通讯通路门店!$S:$S,$G1099)</f>
        <v>0</v>
      </c>
      <c r="AW1099" s="99">
        <f>SUMIFS(通讯通路门店!$AB:$AB,通讯通路门店!$S:$S,$G1099)</f>
        <v>0</v>
      </c>
      <c r="AX1099" s="99">
        <f>SUMIFS(通讯通路门店!$X:$X,通讯通路门店!$S:$S,$G1099)</f>
        <v>0</v>
      </c>
      <c r="AY1099" s="99">
        <f>SUMIFS(通讯通路门店!$Y:$Y,通讯通路门店!$S:$S,$G1099)</f>
        <v>0</v>
      </c>
      <c r="AZ1099" s="99">
        <f>SUMIFS(通讯通路门店!$AA:$AA,通讯通路门店!$S:$S,$G1099)</f>
        <v>0</v>
      </c>
      <c r="BA1099" s="99">
        <f t="shared" si="88"/>
        <v>0</v>
      </c>
      <c r="BB1099" s="99">
        <f t="shared" si="89"/>
        <v>0</v>
      </c>
      <c r="BC1099" s="99">
        <f>SUMIFS(通讯通路门店!$W:$W,通讯通路门店!$S:$S,$G1099,通讯通路门店!$J:$J,"荣耀体验店")+SUMIFS(通讯通路门店!$W:$W,通讯通路门店!$S:$S,$G1099,通讯通路门店!$J:$J,"荣耀授权专卖店")</f>
        <v>0</v>
      </c>
      <c r="BD1099" s="99">
        <f>SUMIFS(通讯通路门店!$Z:$Z,通讯通路门店!$S:$S,$G1099,通讯通路门店!$J:$J,"VIVO体验店")</f>
        <v>0</v>
      </c>
      <c r="BE1099" s="99">
        <f>SUMIFS(通讯通路门店!$AB:$AB,通讯通路门店!$S:$S,$G1099,通讯通路门店!$J:$J,"OPPO体验店")</f>
        <v>0</v>
      </c>
      <c r="BF1099" s="99">
        <f>SUMIFS(通讯通路门店!$X:$X,通讯通路门店!$S:$S,$G1099,通讯通路门店!$J:$J,"华为授权体验店")+SUMIFS(通讯通路门店!$AA:$AA,通讯通路门店!$S:$S,$G1099,通讯通路门店!$J:$J,"华为堡垒店")</f>
        <v>0</v>
      </c>
      <c r="BG1099" s="99">
        <f>SUMIFS(通讯通路门店!$Y:$Y,通讯通路门店!$S:$S,$G1099,通讯通路门店!$J:$J,"小米体验店")</f>
        <v>0</v>
      </c>
      <c r="BH1099" s="99">
        <f>SUMIFS(通讯通路门店!$AA:$AA,通讯通路门店!$S:$S,$G1099,通讯通路门店!$J:$J,"苹果体验店")</f>
        <v>0</v>
      </c>
      <c r="BI1099" s="99">
        <f>SUMIFS(通讯通路门店!$K:$K,通讯通路门店!$S:$S,$G1099,通讯通路门店!$J:$J,"其他品牌专卖店")</f>
        <v>0</v>
      </c>
      <c r="BJ1099" s="99">
        <f>SUMIFS(通讯通路门店!$AC:$AC,通讯通路门店!$S:$S,$G1099)</f>
        <v>0</v>
      </c>
      <c r="BK1099" s="99">
        <f>SUMIFS(通讯通路门店!$AD:$AD,通讯通路门店!$S:$S,$G1099)</f>
        <v>0</v>
      </c>
      <c r="BL1099" s="99">
        <f>SUMIFS(通讯通路门店!$AE:$AE,通讯通路门店!$S:$S,$G1099)</f>
        <v>0</v>
      </c>
      <c r="BM1099" s="99">
        <f>SUMIFS(通讯通路门店!$AF:$AF,通讯通路门店!$S:$S,$G1099)</f>
        <v>0</v>
      </c>
      <c r="BN1099" s="99">
        <f>SUMIFS(通讯通路门店!$AG:$AG,通讯通路门店!$S:$S,$G1099)</f>
        <v>0</v>
      </c>
      <c r="BO1099" s="99">
        <f>SUMIFS(通讯通路门店!$AH:$AH,通讯通路门店!$S:$S,$G1099)</f>
        <v>0</v>
      </c>
      <c r="BP1099" s="99">
        <f>SUMIFS(通讯通路门店!$AI:$AI,通讯通路门店!$S:$S,$G1099)</f>
        <v>0</v>
      </c>
      <c r="BQ1099" s="83"/>
    </row>
    <row r="1100" spans="1:69">
      <c r="A1100" s="99" t="str">
        <f>IFERROR(_xlfn.XLOOKUP($G1100,通讯通路门店!$S$4:$S$993933,通讯通路门店!$A$4:$A$993933,0,0),"")</f>
        <v>海南省</v>
      </c>
      <c r="B1100" s="99" t="str">
        <f>IFERROR(_xlfn.XLOOKUP($G1100,通讯通路门店!$S$4:$S$993933,通讯通路门店!$B$4:$B$993933,0,0),"")</f>
        <v>昌江黎族自治县</v>
      </c>
      <c r="C1100" s="99" t="str">
        <f>IFERROR(_xlfn.XLOOKUP($G1100,通讯通路门店!$S$4:$S$993933,通讯通路门店!$C$4:$C$993933,0,0),"")</f>
        <v>昌江黎族自治县</v>
      </c>
      <c r="D1100" s="99" t="str">
        <f>IFERROR(_xlfn.XLOOKUP($G1100,通讯通路门店!$S$4:$S$993933,通讯通路门店!$D$4:$D$993933,0,0),"")</f>
        <v>叉河镇</v>
      </c>
      <c r="E1100" s="83"/>
      <c r="F1100" s="83"/>
      <c r="G1100" s="101"/>
      <c r="H1100" s="102">
        <f>IFERROR(_xlfn.XLOOKUP($G1100,通讯通路门店!$S$4:$S$993933,通讯通路门店!$R$4:$R$993933,0,0),"")</f>
        <v>0</v>
      </c>
      <c r="I1100" s="83"/>
      <c r="J1100" s="83"/>
      <c r="K1100" s="83"/>
      <c r="L1100" s="83"/>
      <c r="M1100" s="83"/>
      <c r="N1100" s="83"/>
      <c r="O1100" s="83"/>
      <c r="P1100" s="83"/>
      <c r="Q1100" s="83"/>
      <c r="R1100" s="83"/>
      <c r="S1100" s="83"/>
      <c r="T1100" s="83"/>
      <c r="U1100" s="99">
        <f>COUNTIF(通讯通路门店!$S:$S,$G1100)</f>
        <v>0</v>
      </c>
      <c r="V1100" s="99">
        <f>COUNTIFS(通讯通路门店!$S:$S,$G1100,通讯通路门店!$J:$J,"综合卖场")</f>
        <v>0</v>
      </c>
      <c r="W1100" s="99">
        <f>SUMIFS(通讯通路门店!$AJ:$AJ,通讯通路门店!$S:$S,通讯客户沙盘!$G1100)</f>
        <v>0</v>
      </c>
      <c r="X1100" s="99">
        <f t="shared" si="85"/>
        <v>0</v>
      </c>
      <c r="Y1100" s="99">
        <f>COUNTIFS(通讯通路门店!$S:$S,$G1100,通讯通路门店!$J:$J,"荣耀体验店")+COUNTIFS(通讯通路门店!$S:$S,$G1100,通讯通路门店!$J:$J,"荣耀授权专卖店")</f>
        <v>0</v>
      </c>
      <c r="Z1100" s="99">
        <f>COUNTIFS(通讯通路门店!$S:$S,$G1100,通讯通路门店!$J:$J,"VIVO体验店")</f>
        <v>0</v>
      </c>
      <c r="AA1100" s="99">
        <f>COUNTIFS(通讯通路门店!$S:$S,$G1100,通讯通路门店!$J:$J,"OPPO体验店")</f>
        <v>0</v>
      </c>
      <c r="AB1100" s="99">
        <f>COUNTIFS(通讯通路门店!$S:$S,$G1100,通讯通路门店!$J:$J,"华为授权体验店")+COUNTIFS(通讯通路门店!$S:$S,$G1100,通讯通路门店!$J:$J,"华为堡垒店")</f>
        <v>0</v>
      </c>
      <c r="AC1100" s="99">
        <f>COUNTIFS(通讯通路门店!$S:$S,$G1100,通讯通路门店!$J:$J,"小米体验店")</f>
        <v>0</v>
      </c>
      <c r="AD1100" s="99">
        <f>COUNTIFS(通讯通路门店!$S:$S,$G1100,通讯通路门店!$J:$J,"苹果体验店")</f>
        <v>0</v>
      </c>
      <c r="AE1100" s="99">
        <f>COUNTIFS(通讯通路门店!$S:$S,$G1100,通讯通路门店!$J:$J,"其他品牌专卖店")</f>
        <v>0</v>
      </c>
      <c r="AF1100" s="99">
        <f>SUMIFS(通讯通路门店!$BI:$BI,通讯通路门店!$S:$S,$G1100)</f>
        <v>0</v>
      </c>
      <c r="AG1100" s="99">
        <f>SUMIFS(通讯通路门店!$BH:$BH,通讯通路门店!$S:$S,$G1100)</f>
        <v>0</v>
      </c>
      <c r="AH1100" s="99">
        <f t="shared" si="86"/>
        <v>0</v>
      </c>
      <c r="AI1100" s="99">
        <f>SUMIFS(通讯通路门店!$BB:$BB,通讯通路门店!$S:$S,$G1100)</f>
        <v>0</v>
      </c>
      <c r="AJ1100" s="99">
        <f>SUMIFS(通讯通路门店!$BE:$BE,通讯通路门店!$S:$S,$G1100)</f>
        <v>0</v>
      </c>
      <c r="AK1100" s="99">
        <f>SUMIFS(通讯通路门店!$BG:$BG,通讯通路门店!$S:$S,$G1100)</f>
        <v>0</v>
      </c>
      <c r="AL1100" s="99">
        <f>SUMIFS(通讯通路门店!$BC:$BC,通讯通路门店!$S:$S,$G1100)</f>
        <v>0</v>
      </c>
      <c r="AM1100" s="99">
        <f>SUMIFS(通讯通路门店!$BD:$BD,通讯通路门店!$S:$S,$G1100)</f>
        <v>0</v>
      </c>
      <c r="AN1100" s="99">
        <f>SUMIFS(通讯通路门店!$BF:$BF,通讯通路门店!$S:$S,$G1100)</f>
        <v>0</v>
      </c>
      <c r="AO1100" s="99">
        <f t="shared" si="87"/>
        <v>0</v>
      </c>
      <c r="AP1100" s="99">
        <f>SUMIFS(通讯通路门店!$K:$K,通讯通路门店!$S:$S,$G1100)</f>
        <v>0</v>
      </c>
      <c r="AQ1100" s="83"/>
      <c r="AR1100" s="99">
        <f>SUMIFS(通讯通路门店!$T:$T,通讯通路门店!$S:$S,$G1100)</f>
        <v>0</v>
      </c>
      <c r="AS1100" s="99">
        <f>SUMIFS(通讯通路门店!$U:$U,通讯通路门店!$S:$S,$G1100)</f>
        <v>0</v>
      </c>
      <c r="AT1100" s="99">
        <f>SUMIFS(通讯通路门店!$V:$V,通讯通路门店!$S:$S,$G1100)</f>
        <v>0</v>
      </c>
      <c r="AU1100" s="99">
        <f>SUMIFS(通讯通路门店!$W:$W,通讯通路门店!$S:$S,$G1100)</f>
        <v>0</v>
      </c>
      <c r="AV1100" s="99">
        <f>SUMIFS(通讯通路门店!$Z:$Z,通讯通路门店!$S:$S,$G1100)</f>
        <v>0</v>
      </c>
      <c r="AW1100" s="99">
        <f>SUMIFS(通讯通路门店!$AB:$AB,通讯通路门店!$S:$S,$G1100)</f>
        <v>0</v>
      </c>
      <c r="AX1100" s="99">
        <f>SUMIFS(通讯通路门店!$X:$X,通讯通路门店!$S:$S,$G1100)</f>
        <v>0</v>
      </c>
      <c r="AY1100" s="99">
        <f>SUMIFS(通讯通路门店!$Y:$Y,通讯通路门店!$S:$S,$G1100)</f>
        <v>0</v>
      </c>
      <c r="AZ1100" s="99">
        <f>SUMIFS(通讯通路门店!$AA:$AA,通讯通路门店!$S:$S,$G1100)</f>
        <v>0</v>
      </c>
      <c r="BA1100" s="99">
        <f t="shared" si="88"/>
        <v>0</v>
      </c>
      <c r="BB1100" s="99">
        <f t="shared" si="89"/>
        <v>0</v>
      </c>
      <c r="BC1100" s="99">
        <f>SUMIFS(通讯通路门店!$W:$W,通讯通路门店!$S:$S,$G1100,通讯通路门店!$J:$J,"荣耀体验店")+SUMIFS(通讯通路门店!$W:$W,通讯通路门店!$S:$S,$G1100,通讯通路门店!$J:$J,"荣耀授权专卖店")</f>
        <v>0</v>
      </c>
      <c r="BD1100" s="99">
        <f>SUMIFS(通讯通路门店!$Z:$Z,通讯通路门店!$S:$S,$G1100,通讯通路门店!$J:$J,"VIVO体验店")</f>
        <v>0</v>
      </c>
      <c r="BE1100" s="99">
        <f>SUMIFS(通讯通路门店!$AB:$AB,通讯通路门店!$S:$S,$G1100,通讯通路门店!$J:$J,"OPPO体验店")</f>
        <v>0</v>
      </c>
      <c r="BF1100" s="99">
        <f>SUMIFS(通讯通路门店!$X:$X,通讯通路门店!$S:$S,$G1100,通讯通路门店!$J:$J,"华为授权体验店")+SUMIFS(通讯通路门店!$AA:$AA,通讯通路门店!$S:$S,$G1100,通讯通路门店!$J:$J,"华为堡垒店")</f>
        <v>0</v>
      </c>
      <c r="BG1100" s="99">
        <f>SUMIFS(通讯通路门店!$Y:$Y,通讯通路门店!$S:$S,$G1100,通讯通路门店!$J:$J,"小米体验店")</f>
        <v>0</v>
      </c>
      <c r="BH1100" s="99">
        <f>SUMIFS(通讯通路门店!$AA:$AA,通讯通路门店!$S:$S,$G1100,通讯通路门店!$J:$J,"苹果体验店")</f>
        <v>0</v>
      </c>
      <c r="BI1100" s="99">
        <f>SUMIFS(通讯通路门店!$K:$K,通讯通路门店!$S:$S,$G1100,通讯通路门店!$J:$J,"其他品牌专卖店")</f>
        <v>0</v>
      </c>
      <c r="BJ1100" s="99">
        <f>SUMIFS(通讯通路门店!$AC:$AC,通讯通路门店!$S:$S,$G1100)</f>
        <v>0</v>
      </c>
      <c r="BK1100" s="99">
        <f>SUMIFS(通讯通路门店!$AD:$AD,通讯通路门店!$S:$S,$G1100)</f>
        <v>0</v>
      </c>
      <c r="BL1100" s="99">
        <f>SUMIFS(通讯通路门店!$AE:$AE,通讯通路门店!$S:$S,$G1100)</f>
        <v>0</v>
      </c>
      <c r="BM1100" s="99">
        <f>SUMIFS(通讯通路门店!$AF:$AF,通讯通路门店!$S:$S,$G1100)</f>
        <v>0</v>
      </c>
      <c r="BN1100" s="99">
        <f>SUMIFS(通讯通路门店!$AG:$AG,通讯通路门店!$S:$S,$G1100)</f>
        <v>0</v>
      </c>
      <c r="BO1100" s="99">
        <f>SUMIFS(通讯通路门店!$AH:$AH,通讯通路门店!$S:$S,$G1100)</f>
        <v>0</v>
      </c>
      <c r="BP1100" s="99">
        <f>SUMIFS(通讯通路门店!$AI:$AI,通讯通路门店!$S:$S,$G1100)</f>
        <v>0</v>
      </c>
      <c r="BQ1100" s="83"/>
    </row>
    <row r="1101" spans="1:69">
      <c r="A1101" s="99" t="str">
        <f>IFERROR(_xlfn.XLOOKUP($G1101,通讯通路门店!$S$4:$S$993933,通讯通路门店!$A$4:$A$993933,0,0),"")</f>
        <v>海南省</v>
      </c>
      <c r="B1101" s="99" t="str">
        <f>IFERROR(_xlfn.XLOOKUP($G1101,通讯通路门店!$S$4:$S$993933,通讯通路门店!$B$4:$B$993933,0,0),"")</f>
        <v>昌江黎族自治县</v>
      </c>
      <c r="C1101" s="99" t="str">
        <f>IFERROR(_xlfn.XLOOKUP($G1101,通讯通路门店!$S$4:$S$993933,通讯通路门店!$C$4:$C$993933,0,0),"")</f>
        <v>昌江黎族自治县</v>
      </c>
      <c r="D1101" s="99" t="str">
        <f>IFERROR(_xlfn.XLOOKUP($G1101,通讯通路门店!$S$4:$S$993933,通讯通路门店!$D$4:$D$993933,0,0),"")</f>
        <v>叉河镇</v>
      </c>
      <c r="E1101" s="83"/>
      <c r="F1101" s="83"/>
      <c r="G1101" s="101"/>
      <c r="H1101" s="102">
        <f>IFERROR(_xlfn.XLOOKUP($G1101,通讯通路门店!$S$4:$S$993933,通讯通路门店!$R$4:$R$993933,0,0),"")</f>
        <v>0</v>
      </c>
      <c r="I1101" s="83"/>
      <c r="J1101" s="83"/>
      <c r="K1101" s="83"/>
      <c r="L1101" s="83"/>
      <c r="M1101" s="83"/>
      <c r="N1101" s="83"/>
      <c r="O1101" s="83"/>
      <c r="P1101" s="83"/>
      <c r="Q1101" s="83"/>
      <c r="R1101" s="83"/>
      <c r="S1101" s="83"/>
      <c r="T1101" s="83"/>
      <c r="U1101" s="99">
        <f>COUNTIF(通讯通路门店!$S:$S,$G1101)</f>
        <v>0</v>
      </c>
      <c r="V1101" s="99">
        <f>COUNTIFS(通讯通路门店!$S:$S,$G1101,通讯通路门店!$J:$J,"综合卖场")</f>
        <v>0</v>
      </c>
      <c r="W1101" s="99">
        <f>SUMIFS(通讯通路门店!$AJ:$AJ,通讯通路门店!$S:$S,通讯客户沙盘!$G1101)</f>
        <v>0</v>
      </c>
      <c r="X1101" s="99">
        <f t="shared" si="85"/>
        <v>0</v>
      </c>
      <c r="Y1101" s="99">
        <f>COUNTIFS(通讯通路门店!$S:$S,$G1101,通讯通路门店!$J:$J,"荣耀体验店")+COUNTIFS(通讯通路门店!$S:$S,$G1101,通讯通路门店!$J:$J,"荣耀授权专卖店")</f>
        <v>0</v>
      </c>
      <c r="Z1101" s="99">
        <f>COUNTIFS(通讯通路门店!$S:$S,$G1101,通讯通路门店!$J:$J,"VIVO体验店")</f>
        <v>0</v>
      </c>
      <c r="AA1101" s="99">
        <f>COUNTIFS(通讯通路门店!$S:$S,$G1101,通讯通路门店!$J:$J,"OPPO体验店")</f>
        <v>0</v>
      </c>
      <c r="AB1101" s="99">
        <f>COUNTIFS(通讯通路门店!$S:$S,$G1101,通讯通路门店!$J:$J,"华为授权体验店")+COUNTIFS(通讯通路门店!$S:$S,$G1101,通讯通路门店!$J:$J,"华为堡垒店")</f>
        <v>0</v>
      </c>
      <c r="AC1101" s="99">
        <f>COUNTIFS(通讯通路门店!$S:$S,$G1101,通讯通路门店!$J:$J,"小米体验店")</f>
        <v>0</v>
      </c>
      <c r="AD1101" s="99">
        <f>COUNTIFS(通讯通路门店!$S:$S,$G1101,通讯通路门店!$J:$J,"苹果体验店")</f>
        <v>0</v>
      </c>
      <c r="AE1101" s="99">
        <f>COUNTIFS(通讯通路门店!$S:$S,$G1101,通讯通路门店!$J:$J,"其他品牌专卖店")</f>
        <v>0</v>
      </c>
      <c r="AF1101" s="99">
        <f>SUMIFS(通讯通路门店!$BI:$BI,通讯通路门店!$S:$S,$G1101)</f>
        <v>0</v>
      </c>
      <c r="AG1101" s="99">
        <f>SUMIFS(通讯通路门店!$BH:$BH,通讯通路门店!$S:$S,$G1101)</f>
        <v>0</v>
      </c>
      <c r="AH1101" s="99">
        <f t="shared" si="86"/>
        <v>0</v>
      </c>
      <c r="AI1101" s="99">
        <f>SUMIFS(通讯通路门店!$BB:$BB,通讯通路门店!$S:$S,$G1101)</f>
        <v>0</v>
      </c>
      <c r="AJ1101" s="99">
        <f>SUMIFS(通讯通路门店!$BE:$BE,通讯通路门店!$S:$S,$G1101)</f>
        <v>0</v>
      </c>
      <c r="AK1101" s="99">
        <f>SUMIFS(通讯通路门店!$BG:$BG,通讯通路门店!$S:$S,$G1101)</f>
        <v>0</v>
      </c>
      <c r="AL1101" s="99">
        <f>SUMIFS(通讯通路门店!$BC:$BC,通讯通路门店!$S:$S,$G1101)</f>
        <v>0</v>
      </c>
      <c r="AM1101" s="99">
        <f>SUMIFS(通讯通路门店!$BD:$BD,通讯通路门店!$S:$S,$G1101)</f>
        <v>0</v>
      </c>
      <c r="AN1101" s="99">
        <f>SUMIFS(通讯通路门店!$BF:$BF,通讯通路门店!$S:$S,$G1101)</f>
        <v>0</v>
      </c>
      <c r="AO1101" s="99">
        <f t="shared" si="87"/>
        <v>0</v>
      </c>
      <c r="AP1101" s="99">
        <f>SUMIFS(通讯通路门店!$K:$K,通讯通路门店!$S:$S,$G1101)</f>
        <v>0</v>
      </c>
      <c r="AQ1101" s="83"/>
      <c r="AR1101" s="99">
        <f>SUMIFS(通讯通路门店!$T:$T,通讯通路门店!$S:$S,$G1101)</f>
        <v>0</v>
      </c>
      <c r="AS1101" s="99">
        <f>SUMIFS(通讯通路门店!$U:$U,通讯通路门店!$S:$S,$G1101)</f>
        <v>0</v>
      </c>
      <c r="AT1101" s="99">
        <f>SUMIFS(通讯通路门店!$V:$V,通讯通路门店!$S:$S,$G1101)</f>
        <v>0</v>
      </c>
      <c r="AU1101" s="99">
        <f>SUMIFS(通讯通路门店!$W:$W,通讯通路门店!$S:$S,$G1101)</f>
        <v>0</v>
      </c>
      <c r="AV1101" s="99">
        <f>SUMIFS(通讯通路门店!$Z:$Z,通讯通路门店!$S:$S,$G1101)</f>
        <v>0</v>
      </c>
      <c r="AW1101" s="99">
        <f>SUMIFS(通讯通路门店!$AB:$AB,通讯通路门店!$S:$S,$G1101)</f>
        <v>0</v>
      </c>
      <c r="AX1101" s="99">
        <f>SUMIFS(通讯通路门店!$X:$X,通讯通路门店!$S:$S,$G1101)</f>
        <v>0</v>
      </c>
      <c r="AY1101" s="99">
        <f>SUMIFS(通讯通路门店!$Y:$Y,通讯通路门店!$S:$S,$G1101)</f>
        <v>0</v>
      </c>
      <c r="AZ1101" s="99">
        <f>SUMIFS(通讯通路门店!$AA:$AA,通讯通路门店!$S:$S,$G1101)</f>
        <v>0</v>
      </c>
      <c r="BA1101" s="99">
        <f t="shared" si="88"/>
        <v>0</v>
      </c>
      <c r="BB1101" s="99">
        <f t="shared" si="89"/>
        <v>0</v>
      </c>
      <c r="BC1101" s="99">
        <f>SUMIFS(通讯通路门店!$W:$W,通讯通路门店!$S:$S,$G1101,通讯通路门店!$J:$J,"荣耀体验店")+SUMIFS(通讯通路门店!$W:$W,通讯通路门店!$S:$S,$G1101,通讯通路门店!$J:$J,"荣耀授权专卖店")</f>
        <v>0</v>
      </c>
      <c r="BD1101" s="99">
        <f>SUMIFS(通讯通路门店!$Z:$Z,通讯通路门店!$S:$S,$G1101,通讯通路门店!$J:$J,"VIVO体验店")</f>
        <v>0</v>
      </c>
      <c r="BE1101" s="99">
        <f>SUMIFS(通讯通路门店!$AB:$AB,通讯通路门店!$S:$S,$G1101,通讯通路门店!$J:$J,"OPPO体验店")</f>
        <v>0</v>
      </c>
      <c r="BF1101" s="99">
        <f>SUMIFS(通讯通路门店!$X:$X,通讯通路门店!$S:$S,$G1101,通讯通路门店!$J:$J,"华为授权体验店")+SUMIFS(通讯通路门店!$AA:$AA,通讯通路门店!$S:$S,$G1101,通讯通路门店!$J:$J,"华为堡垒店")</f>
        <v>0</v>
      </c>
      <c r="BG1101" s="99">
        <f>SUMIFS(通讯通路门店!$Y:$Y,通讯通路门店!$S:$S,$G1101,通讯通路门店!$J:$J,"小米体验店")</f>
        <v>0</v>
      </c>
      <c r="BH1101" s="99">
        <f>SUMIFS(通讯通路门店!$AA:$AA,通讯通路门店!$S:$S,$G1101,通讯通路门店!$J:$J,"苹果体验店")</f>
        <v>0</v>
      </c>
      <c r="BI1101" s="99">
        <f>SUMIFS(通讯通路门店!$K:$K,通讯通路门店!$S:$S,$G1101,通讯通路门店!$J:$J,"其他品牌专卖店")</f>
        <v>0</v>
      </c>
      <c r="BJ1101" s="99">
        <f>SUMIFS(通讯通路门店!$AC:$AC,通讯通路门店!$S:$S,$G1101)</f>
        <v>0</v>
      </c>
      <c r="BK1101" s="99">
        <f>SUMIFS(通讯通路门店!$AD:$AD,通讯通路门店!$S:$S,$G1101)</f>
        <v>0</v>
      </c>
      <c r="BL1101" s="99">
        <f>SUMIFS(通讯通路门店!$AE:$AE,通讯通路门店!$S:$S,$G1101)</f>
        <v>0</v>
      </c>
      <c r="BM1101" s="99">
        <f>SUMIFS(通讯通路门店!$AF:$AF,通讯通路门店!$S:$S,$G1101)</f>
        <v>0</v>
      </c>
      <c r="BN1101" s="99">
        <f>SUMIFS(通讯通路门店!$AG:$AG,通讯通路门店!$S:$S,$G1101)</f>
        <v>0</v>
      </c>
      <c r="BO1101" s="99">
        <f>SUMIFS(通讯通路门店!$AH:$AH,通讯通路门店!$S:$S,$G1101)</f>
        <v>0</v>
      </c>
      <c r="BP1101" s="99">
        <f>SUMIFS(通讯通路门店!$AI:$AI,通讯通路门店!$S:$S,$G1101)</f>
        <v>0</v>
      </c>
      <c r="BQ1101" s="83"/>
    </row>
    <row r="1102" spans="1:69">
      <c r="A1102" s="99" t="str">
        <f>IFERROR(_xlfn.XLOOKUP($G1102,通讯通路门店!$S$4:$S$993933,通讯通路门店!$A$4:$A$993933,0,0),"")</f>
        <v>海南省</v>
      </c>
      <c r="B1102" s="99" t="str">
        <f>IFERROR(_xlfn.XLOOKUP($G1102,通讯通路门店!$S$4:$S$993933,通讯通路门店!$B$4:$B$993933,0,0),"")</f>
        <v>昌江黎族自治县</v>
      </c>
      <c r="C1102" s="99" t="str">
        <f>IFERROR(_xlfn.XLOOKUP($G1102,通讯通路门店!$S$4:$S$993933,通讯通路门店!$C$4:$C$993933,0,0),"")</f>
        <v>昌江黎族自治县</v>
      </c>
      <c r="D1102" s="99" t="str">
        <f>IFERROR(_xlfn.XLOOKUP($G1102,通讯通路门店!$S$4:$S$993933,通讯通路门店!$D$4:$D$993933,0,0),"")</f>
        <v>叉河镇</v>
      </c>
      <c r="E1102" s="83"/>
      <c r="F1102" s="83"/>
      <c r="G1102" s="101"/>
      <c r="H1102" s="102">
        <f>IFERROR(_xlfn.XLOOKUP($G1102,通讯通路门店!$S$4:$S$993933,通讯通路门店!$R$4:$R$993933,0,0),"")</f>
        <v>0</v>
      </c>
      <c r="I1102" s="83"/>
      <c r="J1102" s="83"/>
      <c r="K1102" s="83"/>
      <c r="L1102" s="83"/>
      <c r="M1102" s="83"/>
      <c r="N1102" s="83"/>
      <c r="O1102" s="83"/>
      <c r="P1102" s="83"/>
      <c r="Q1102" s="83"/>
      <c r="R1102" s="83"/>
      <c r="S1102" s="83"/>
      <c r="T1102" s="83"/>
      <c r="U1102" s="99">
        <f>COUNTIF(通讯通路门店!$S:$S,$G1102)</f>
        <v>0</v>
      </c>
      <c r="V1102" s="99">
        <f>COUNTIFS(通讯通路门店!$S:$S,$G1102,通讯通路门店!$J:$J,"综合卖场")</f>
        <v>0</v>
      </c>
      <c r="W1102" s="99">
        <f>SUMIFS(通讯通路门店!$AJ:$AJ,通讯通路门店!$S:$S,通讯客户沙盘!$G1102)</f>
        <v>0</v>
      </c>
      <c r="X1102" s="99">
        <f t="shared" si="85"/>
        <v>0</v>
      </c>
      <c r="Y1102" s="99">
        <f>COUNTIFS(通讯通路门店!$S:$S,$G1102,通讯通路门店!$J:$J,"荣耀体验店")+COUNTIFS(通讯通路门店!$S:$S,$G1102,通讯通路门店!$J:$J,"荣耀授权专卖店")</f>
        <v>0</v>
      </c>
      <c r="Z1102" s="99">
        <f>COUNTIFS(通讯通路门店!$S:$S,$G1102,通讯通路门店!$J:$J,"VIVO体验店")</f>
        <v>0</v>
      </c>
      <c r="AA1102" s="99">
        <f>COUNTIFS(通讯通路门店!$S:$S,$G1102,通讯通路门店!$J:$J,"OPPO体验店")</f>
        <v>0</v>
      </c>
      <c r="AB1102" s="99">
        <f>COUNTIFS(通讯通路门店!$S:$S,$G1102,通讯通路门店!$J:$J,"华为授权体验店")+COUNTIFS(通讯通路门店!$S:$S,$G1102,通讯通路门店!$J:$J,"华为堡垒店")</f>
        <v>0</v>
      </c>
      <c r="AC1102" s="99">
        <f>COUNTIFS(通讯通路门店!$S:$S,$G1102,通讯通路门店!$J:$J,"小米体验店")</f>
        <v>0</v>
      </c>
      <c r="AD1102" s="99">
        <f>COUNTIFS(通讯通路门店!$S:$S,$G1102,通讯通路门店!$J:$J,"苹果体验店")</f>
        <v>0</v>
      </c>
      <c r="AE1102" s="99">
        <f>COUNTIFS(通讯通路门店!$S:$S,$G1102,通讯通路门店!$J:$J,"其他品牌专卖店")</f>
        <v>0</v>
      </c>
      <c r="AF1102" s="99">
        <f>SUMIFS(通讯通路门店!$BI:$BI,通讯通路门店!$S:$S,$G1102)</f>
        <v>0</v>
      </c>
      <c r="AG1102" s="99">
        <f>SUMIFS(通讯通路门店!$BH:$BH,通讯通路门店!$S:$S,$G1102)</f>
        <v>0</v>
      </c>
      <c r="AH1102" s="99">
        <f t="shared" si="86"/>
        <v>0</v>
      </c>
      <c r="AI1102" s="99">
        <f>SUMIFS(通讯通路门店!$BB:$BB,通讯通路门店!$S:$S,$G1102)</f>
        <v>0</v>
      </c>
      <c r="AJ1102" s="99">
        <f>SUMIFS(通讯通路门店!$BE:$BE,通讯通路门店!$S:$S,$G1102)</f>
        <v>0</v>
      </c>
      <c r="AK1102" s="99">
        <f>SUMIFS(通讯通路门店!$BG:$BG,通讯通路门店!$S:$S,$G1102)</f>
        <v>0</v>
      </c>
      <c r="AL1102" s="99">
        <f>SUMIFS(通讯通路门店!$BC:$BC,通讯通路门店!$S:$S,$G1102)</f>
        <v>0</v>
      </c>
      <c r="AM1102" s="99">
        <f>SUMIFS(通讯通路门店!$BD:$BD,通讯通路门店!$S:$S,$G1102)</f>
        <v>0</v>
      </c>
      <c r="AN1102" s="99">
        <f>SUMIFS(通讯通路门店!$BF:$BF,通讯通路门店!$S:$S,$G1102)</f>
        <v>0</v>
      </c>
      <c r="AO1102" s="99">
        <f t="shared" si="87"/>
        <v>0</v>
      </c>
      <c r="AP1102" s="99">
        <f>SUMIFS(通讯通路门店!$K:$K,通讯通路门店!$S:$S,$G1102)</f>
        <v>0</v>
      </c>
      <c r="AQ1102" s="83"/>
      <c r="AR1102" s="99">
        <f>SUMIFS(通讯通路门店!$T:$T,通讯通路门店!$S:$S,$G1102)</f>
        <v>0</v>
      </c>
      <c r="AS1102" s="99">
        <f>SUMIFS(通讯通路门店!$U:$U,通讯通路门店!$S:$S,$G1102)</f>
        <v>0</v>
      </c>
      <c r="AT1102" s="99">
        <f>SUMIFS(通讯通路门店!$V:$V,通讯通路门店!$S:$S,$G1102)</f>
        <v>0</v>
      </c>
      <c r="AU1102" s="99">
        <f>SUMIFS(通讯通路门店!$W:$W,通讯通路门店!$S:$S,$G1102)</f>
        <v>0</v>
      </c>
      <c r="AV1102" s="99">
        <f>SUMIFS(通讯通路门店!$Z:$Z,通讯通路门店!$S:$S,$G1102)</f>
        <v>0</v>
      </c>
      <c r="AW1102" s="99">
        <f>SUMIFS(通讯通路门店!$AB:$AB,通讯通路门店!$S:$S,$G1102)</f>
        <v>0</v>
      </c>
      <c r="AX1102" s="99">
        <f>SUMIFS(通讯通路门店!$X:$X,通讯通路门店!$S:$S,$G1102)</f>
        <v>0</v>
      </c>
      <c r="AY1102" s="99">
        <f>SUMIFS(通讯通路门店!$Y:$Y,通讯通路门店!$S:$S,$G1102)</f>
        <v>0</v>
      </c>
      <c r="AZ1102" s="99">
        <f>SUMIFS(通讯通路门店!$AA:$AA,通讯通路门店!$S:$S,$G1102)</f>
        <v>0</v>
      </c>
      <c r="BA1102" s="99">
        <f t="shared" si="88"/>
        <v>0</v>
      </c>
      <c r="BB1102" s="99">
        <f t="shared" si="89"/>
        <v>0</v>
      </c>
      <c r="BC1102" s="99">
        <f>SUMIFS(通讯通路门店!$W:$W,通讯通路门店!$S:$S,$G1102,通讯通路门店!$J:$J,"荣耀体验店")+SUMIFS(通讯通路门店!$W:$W,通讯通路门店!$S:$S,$G1102,通讯通路门店!$J:$J,"荣耀授权专卖店")</f>
        <v>0</v>
      </c>
      <c r="BD1102" s="99">
        <f>SUMIFS(通讯通路门店!$Z:$Z,通讯通路门店!$S:$S,$G1102,通讯通路门店!$J:$J,"VIVO体验店")</f>
        <v>0</v>
      </c>
      <c r="BE1102" s="99">
        <f>SUMIFS(通讯通路门店!$AB:$AB,通讯通路门店!$S:$S,$G1102,通讯通路门店!$J:$J,"OPPO体验店")</f>
        <v>0</v>
      </c>
      <c r="BF1102" s="99">
        <f>SUMIFS(通讯通路门店!$X:$X,通讯通路门店!$S:$S,$G1102,通讯通路门店!$J:$J,"华为授权体验店")+SUMIFS(通讯通路门店!$AA:$AA,通讯通路门店!$S:$S,$G1102,通讯通路门店!$J:$J,"华为堡垒店")</f>
        <v>0</v>
      </c>
      <c r="BG1102" s="99">
        <f>SUMIFS(通讯通路门店!$Y:$Y,通讯通路门店!$S:$S,$G1102,通讯通路门店!$J:$J,"小米体验店")</f>
        <v>0</v>
      </c>
      <c r="BH1102" s="99">
        <f>SUMIFS(通讯通路门店!$AA:$AA,通讯通路门店!$S:$S,$G1102,通讯通路门店!$J:$J,"苹果体验店")</f>
        <v>0</v>
      </c>
      <c r="BI1102" s="99">
        <f>SUMIFS(通讯通路门店!$K:$K,通讯通路门店!$S:$S,$G1102,通讯通路门店!$J:$J,"其他品牌专卖店")</f>
        <v>0</v>
      </c>
      <c r="BJ1102" s="99">
        <f>SUMIFS(通讯通路门店!$AC:$AC,通讯通路门店!$S:$S,$G1102)</f>
        <v>0</v>
      </c>
      <c r="BK1102" s="99">
        <f>SUMIFS(通讯通路门店!$AD:$AD,通讯通路门店!$S:$S,$G1102)</f>
        <v>0</v>
      </c>
      <c r="BL1102" s="99">
        <f>SUMIFS(通讯通路门店!$AE:$AE,通讯通路门店!$S:$S,$G1102)</f>
        <v>0</v>
      </c>
      <c r="BM1102" s="99">
        <f>SUMIFS(通讯通路门店!$AF:$AF,通讯通路门店!$S:$S,$G1102)</f>
        <v>0</v>
      </c>
      <c r="BN1102" s="99">
        <f>SUMIFS(通讯通路门店!$AG:$AG,通讯通路门店!$S:$S,$G1102)</f>
        <v>0</v>
      </c>
      <c r="BO1102" s="99">
        <f>SUMIFS(通讯通路门店!$AH:$AH,通讯通路门店!$S:$S,$G1102)</f>
        <v>0</v>
      </c>
      <c r="BP1102" s="99">
        <f>SUMIFS(通讯通路门店!$AI:$AI,通讯通路门店!$S:$S,$G1102)</f>
        <v>0</v>
      </c>
      <c r="BQ1102" s="83"/>
    </row>
    <row r="1103" spans="1:69">
      <c r="A1103" s="99" t="str">
        <f>IFERROR(_xlfn.XLOOKUP($G1103,通讯通路门店!$S$4:$S$993933,通讯通路门店!$A$4:$A$993933,0,0),"")</f>
        <v>海南省</v>
      </c>
      <c r="B1103" s="99" t="str">
        <f>IFERROR(_xlfn.XLOOKUP($G1103,通讯通路门店!$S$4:$S$993933,通讯通路门店!$B$4:$B$993933,0,0),"")</f>
        <v>昌江黎族自治县</v>
      </c>
      <c r="C1103" s="99" t="str">
        <f>IFERROR(_xlfn.XLOOKUP($G1103,通讯通路门店!$S$4:$S$993933,通讯通路门店!$C$4:$C$993933,0,0),"")</f>
        <v>昌江黎族自治县</v>
      </c>
      <c r="D1103" s="99" t="str">
        <f>IFERROR(_xlfn.XLOOKUP($G1103,通讯通路门店!$S$4:$S$993933,通讯通路门店!$D$4:$D$993933,0,0),"")</f>
        <v>叉河镇</v>
      </c>
      <c r="E1103" s="83"/>
      <c r="F1103" s="83"/>
      <c r="G1103" s="101"/>
      <c r="H1103" s="102">
        <f>IFERROR(_xlfn.XLOOKUP($G1103,通讯通路门店!$S$4:$S$993933,通讯通路门店!$R$4:$R$993933,0,0),"")</f>
        <v>0</v>
      </c>
      <c r="I1103" s="83"/>
      <c r="J1103" s="83"/>
      <c r="K1103" s="83"/>
      <c r="L1103" s="83"/>
      <c r="M1103" s="83"/>
      <c r="N1103" s="83"/>
      <c r="O1103" s="83"/>
      <c r="P1103" s="83"/>
      <c r="Q1103" s="83"/>
      <c r="R1103" s="83"/>
      <c r="S1103" s="83"/>
      <c r="T1103" s="83"/>
      <c r="U1103" s="99">
        <f>COUNTIF(通讯通路门店!$S:$S,$G1103)</f>
        <v>0</v>
      </c>
      <c r="V1103" s="99">
        <f>COUNTIFS(通讯通路门店!$S:$S,$G1103,通讯通路门店!$J:$J,"综合卖场")</f>
        <v>0</v>
      </c>
      <c r="W1103" s="99">
        <f>SUMIFS(通讯通路门店!$AJ:$AJ,通讯通路门店!$S:$S,通讯客户沙盘!$G1103)</f>
        <v>0</v>
      </c>
      <c r="X1103" s="99">
        <f t="shared" si="85"/>
        <v>0</v>
      </c>
      <c r="Y1103" s="99">
        <f>COUNTIFS(通讯通路门店!$S:$S,$G1103,通讯通路门店!$J:$J,"荣耀体验店")+COUNTIFS(通讯通路门店!$S:$S,$G1103,通讯通路门店!$J:$J,"荣耀授权专卖店")</f>
        <v>0</v>
      </c>
      <c r="Z1103" s="99">
        <f>COUNTIFS(通讯通路门店!$S:$S,$G1103,通讯通路门店!$J:$J,"VIVO体验店")</f>
        <v>0</v>
      </c>
      <c r="AA1103" s="99">
        <f>COUNTIFS(通讯通路门店!$S:$S,$G1103,通讯通路门店!$J:$J,"OPPO体验店")</f>
        <v>0</v>
      </c>
      <c r="AB1103" s="99">
        <f>COUNTIFS(通讯通路门店!$S:$S,$G1103,通讯通路门店!$J:$J,"华为授权体验店")+COUNTIFS(通讯通路门店!$S:$S,$G1103,通讯通路门店!$J:$J,"华为堡垒店")</f>
        <v>0</v>
      </c>
      <c r="AC1103" s="99">
        <f>COUNTIFS(通讯通路门店!$S:$S,$G1103,通讯通路门店!$J:$J,"小米体验店")</f>
        <v>0</v>
      </c>
      <c r="AD1103" s="99">
        <f>COUNTIFS(通讯通路门店!$S:$S,$G1103,通讯通路门店!$J:$J,"苹果体验店")</f>
        <v>0</v>
      </c>
      <c r="AE1103" s="99">
        <f>COUNTIFS(通讯通路门店!$S:$S,$G1103,通讯通路门店!$J:$J,"其他品牌专卖店")</f>
        <v>0</v>
      </c>
      <c r="AF1103" s="99">
        <f>SUMIFS(通讯通路门店!$BI:$BI,通讯通路门店!$S:$S,$G1103)</f>
        <v>0</v>
      </c>
      <c r="AG1103" s="99">
        <f>SUMIFS(通讯通路门店!$BH:$BH,通讯通路门店!$S:$S,$G1103)</f>
        <v>0</v>
      </c>
      <c r="AH1103" s="99">
        <f t="shared" si="86"/>
        <v>0</v>
      </c>
      <c r="AI1103" s="99">
        <f>SUMIFS(通讯通路门店!$BB:$BB,通讯通路门店!$S:$S,$G1103)</f>
        <v>0</v>
      </c>
      <c r="AJ1103" s="99">
        <f>SUMIFS(通讯通路门店!$BE:$BE,通讯通路门店!$S:$S,$G1103)</f>
        <v>0</v>
      </c>
      <c r="AK1103" s="99">
        <f>SUMIFS(通讯通路门店!$BG:$BG,通讯通路门店!$S:$S,$G1103)</f>
        <v>0</v>
      </c>
      <c r="AL1103" s="99">
        <f>SUMIFS(通讯通路门店!$BC:$BC,通讯通路门店!$S:$S,$G1103)</f>
        <v>0</v>
      </c>
      <c r="AM1103" s="99">
        <f>SUMIFS(通讯通路门店!$BD:$BD,通讯通路门店!$S:$S,$G1103)</f>
        <v>0</v>
      </c>
      <c r="AN1103" s="99">
        <f>SUMIFS(通讯通路门店!$BF:$BF,通讯通路门店!$S:$S,$G1103)</f>
        <v>0</v>
      </c>
      <c r="AO1103" s="99">
        <f t="shared" si="87"/>
        <v>0</v>
      </c>
      <c r="AP1103" s="99">
        <f>SUMIFS(通讯通路门店!$K:$K,通讯通路门店!$S:$S,$G1103)</f>
        <v>0</v>
      </c>
      <c r="AQ1103" s="83"/>
      <c r="AR1103" s="99">
        <f>SUMIFS(通讯通路门店!$T:$T,通讯通路门店!$S:$S,$G1103)</f>
        <v>0</v>
      </c>
      <c r="AS1103" s="99">
        <f>SUMIFS(通讯通路门店!$U:$U,通讯通路门店!$S:$S,$G1103)</f>
        <v>0</v>
      </c>
      <c r="AT1103" s="99">
        <f>SUMIFS(通讯通路门店!$V:$V,通讯通路门店!$S:$S,$G1103)</f>
        <v>0</v>
      </c>
      <c r="AU1103" s="99">
        <f>SUMIFS(通讯通路门店!$W:$W,通讯通路门店!$S:$S,$G1103)</f>
        <v>0</v>
      </c>
      <c r="AV1103" s="99">
        <f>SUMIFS(通讯通路门店!$Z:$Z,通讯通路门店!$S:$S,$G1103)</f>
        <v>0</v>
      </c>
      <c r="AW1103" s="99">
        <f>SUMIFS(通讯通路门店!$AB:$AB,通讯通路门店!$S:$S,$G1103)</f>
        <v>0</v>
      </c>
      <c r="AX1103" s="99">
        <f>SUMIFS(通讯通路门店!$X:$X,通讯通路门店!$S:$S,$G1103)</f>
        <v>0</v>
      </c>
      <c r="AY1103" s="99">
        <f>SUMIFS(通讯通路门店!$Y:$Y,通讯通路门店!$S:$S,$G1103)</f>
        <v>0</v>
      </c>
      <c r="AZ1103" s="99">
        <f>SUMIFS(通讯通路门店!$AA:$AA,通讯通路门店!$S:$S,$G1103)</f>
        <v>0</v>
      </c>
      <c r="BA1103" s="99">
        <f t="shared" si="88"/>
        <v>0</v>
      </c>
      <c r="BB1103" s="99">
        <f t="shared" si="89"/>
        <v>0</v>
      </c>
      <c r="BC1103" s="99">
        <f>SUMIFS(通讯通路门店!$W:$W,通讯通路门店!$S:$S,$G1103,通讯通路门店!$J:$J,"荣耀体验店")+SUMIFS(通讯通路门店!$W:$W,通讯通路门店!$S:$S,$G1103,通讯通路门店!$J:$J,"荣耀授权专卖店")</f>
        <v>0</v>
      </c>
      <c r="BD1103" s="99">
        <f>SUMIFS(通讯通路门店!$Z:$Z,通讯通路门店!$S:$S,$G1103,通讯通路门店!$J:$J,"VIVO体验店")</f>
        <v>0</v>
      </c>
      <c r="BE1103" s="99">
        <f>SUMIFS(通讯通路门店!$AB:$AB,通讯通路门店!$S:$S,$G1103,通讯通路门店!$J:$J,"OPPO体验店")</f>
        <v>0</v>
      </c>
      <c r="BF1103" s="99">
        <f>SUMIFS(通讯通路门店!$X:$X,通讯通路门店!$S:$S,$G1103,通讯通路门店!$J:$J,"华为授权体验店")+SUMIFS(通讯通路门店!$AA:$AA,通讯通路门店!$S:$S,$G1103,通讯通路门店!$J:$J,"华为堡垒店")</f>
        <v>0</v>
      </c>
      <c r="BG1103" s="99">
        <f>SUMIFS(通讯通路门店!$Y:$Y,通讯通路门店!$S:$S,$G1103,通讯通路门店!$J:$J,"小米体验店")</f>
        <v>0</v>
      </c>
      <c r="BH1103" s="99">
        <f>SUMIFS(通讯通路门店!$AA:$AA,通讯通路门店!$S:$S,$G1103,通讯通路门店!$J:$J,"苹果体验店")</f>
        <v>0</v>
      </c>
      <c r="BI1103" s="99">
        <f>SUMIFS(通讯通路门店!$K:$K,通讯通路门店!$S:$S,$G1103,通讯通路门店!$J:$J,"其他品牌专卖店")</f>
        <v>0</v>
      </c>
      <c r="BJ1103" s="99">
        <f>SUMIFS(通讯通路门店!$AC:$AC,通讯通路门店!$S:$S,$G1103)</f>
        <v>0</v>
      </c>
      <c r="BK1103" s="99">
        <f>SUMIFS(通讯通路门店!$AD:$AD,通讯通路门店!$S:$S,$G1103)</f>
        <v>0</v>
      </c>
      <c r="BL1103" s="99">
        <f>SUMIFS(通讯通路门店!$AE:$AE,通讯通路门店!$S:$S,$G1103)</f>
        <v>0</v>
      </c>
      <c r="BM1103" s="99">
        <f>SUMIFS(通讯通路门店!$AF:$AF,通讯通路门店!$S:$S,$G1103)</f>
        <v>0</v>
      </c>
      <c r="BN1103" s="99">
        <f>SUMIFS(通讯通路门店!$AG:$AG,通讯通路门店!$S:$S,$G1103)</f>
        <v>0</v>
      </c>
      <c r="BO1103" s="99">
        <f>SUMIFS(通讯通路门店!$AH:$AH,通讯通路门店!$S:$S,$G1103)</f>
        <v>0</v>
      </c>
      <c r="BP1103" s="99">
        <f>SUMIFS(通讯通路门店!$AI:$AI,通讯通路门店!$S:$S,$G1103)</f>
        <v>0</v>
      </c>
      <c r="BQ1103" s="83"/>
    </row>
    <row r="1104" spans="1:69">
      <c r="A1104" s="99" t="str">
        <f>IFERROR(_xlfn.XLOOKUP($G1104,通讯通路门店!$S$4:$S$993933,通讯通路门店!$A$4:$A$993933,0,0),"")</f>
        <v>海南省</v>
      </c>
      <c r="B1104" s="99" t="str">
        <f>IFERROR(_xlfn.XLOOKUP($G1104,通讯通路门店!$S$4:$S$993933,通讯通路门店!$B$4:$B$993933,0,0),"")</f>
        <v>昌江黎族自治县</v>
      </c>
      <c r="C1104" s="99" t="str">
        <f>IFERROR(_xlfn.XLOOKUP($G1104,通讯通路门店!$S$4:$S$993933,通讯通路门店!$C$4:$C$993933,0,0),"")</f>
        <v>昌江黎族自治县</v>
      </c>
      <c r="D1104" s="99" t="str">
        <f>IFERROR(_xlfn.XLOOKUP($G1104,通讯通路门店!$S$4:$S$993933,通讯通路门店!$D$4:$D$993933,0,0),"")</f>
        <v>叉河镇</v>
      </c>
      <c r="E1104" s="83"/>
      <c r="F1104" s="83"/>
      <c r="G1104" s="101"/>
      <c r="H1104" s="102">
        <f>IFERROR(_xlfn.XLOOKUP($G1104,通讯通路门店!$S$4:$S$993933,通讯通路门店!$R$4:$R$993933,0,0),"")</f>
        <v>0</v>
      </c>
      <c r="I1104" s="83"/>
      <c r="J1104" s="83"/>
      <c r="K1104" s="83"/>
      <c r="L1104" s="83"/>
      <c r="M1104" s="83"/>
      <c r="N1104" s="83"/>
      <c r="O1104" s="83"/>
      <c r="P1104" s="83"/>
      <c r="Q1104" s="83"/>
      <c r="R1104" s="83"/>
      <c r="S1104" s="83"/>
      <c r="T1104" s="83"/>
      <c r="U1104" s="99">
        <f>COUNTIF(通讯通路门店!$S:$S,$G1104)</f>
        <v>0</v>
      </c>
      <c r="V1104" s="99">
        <f>COUNTIFS(通讯通路门店!$S:$S,$G1104,通讯通路门店!$J:$J,"综合卖场")</f>
        <v>0</v>
      </c>
      <c r="W1104" s="99">
        <f>SUMIFS(通讯通路门店!$AJ:$AJ,通讯通路门店!$S:$S,通讯客户沙盘!$G1104)</f>
        <v>0</v>
      </c>
      <c r="X1104" s="99">
        <f t="shared" si="85"/>
        <v>0</v>
      </c>
      <c r="Y1104" s="99">
        <f>COUNTIFS(通讯通路门店!$S:$S,$G1104,通讯通路门店!$J:$J,"荣耀体验店")+COUNTIFS(通讯通路门店!$S:$S,$G1104,通讯通路门店!$J:$J,"荣耀授权专卖店")</f>
        <v>0</v>
      </c>
      <c r="Z1104" s="99">
        <f>COUNTIFS(通讯通路门店!$S:$S,$G1104,通讯通路门店!$J:$J,"VIVO体验店")</f>
        <v>0</v>
      </c>
      <c r="AA1104" s="99">
        <f>COUNTIFS(通讯通路门店!$S:$S,$G1104,通讯通路门店!$J:$J,"OPPO体验店")</f>
        <v>0</v>
      </c>
      <c r="AB1104" s="99">
        <f>COUNTIFS(通讯通路门店!$S:$S,$G1104,通讯通路门店!$J:$J,"华为授权体验店")+COUNTIFS(通讯通路门店!$S:$S,$G1104,通讯通路门店!$J:$J,"华为堡垒店")</f>
        <v>0</v>
      </c>
      <c r="AC1104" s="99">
        <f>COUNTIFS(通讯通路门店!$S:$S,$G1104,通讯通路门店!$J:$J,"小米体验店")</f>
        <v>0</v>
      </c>
      <c r="AD1104" s="99">
        <f>COUNTIFS(通讯通路门店!$S:$S,$G1104,通讯通路门店!$J:$J,"苹果体验店")</f>
        <v>0</v>
      </c>
      <c r="AE1104" s="99">
        <f>COUNTIFS(通讯通路门店!$S:$S,$G1104,通讯通路门店!$J:$J,"其他品牌专卖店")</f>
        <v>0</v>
      </c>
      <c r="AF1104" s="99">
        <f>SUMIFS(通讯通路门店!$BI:$BI,通讯通路门店!$S:$S,$G1104)</f>
        <v>0</v>
      </c>
      <c r="AG1104" s="99">
        <f>SUMIFS(通讯通路门店!$BH:$BH,通讯通路门店!$S:$S,$G1104)</f>
        <v>0</v>
      </c>
      <c r="AH1104" s="99">
        <f t="shared" si="86"/>
        <v>0</v>
      </c>
      <c r="AI1104" s="99">
        <f>SUMIFS(通讯通路门店!$BB:$BB,通讯通路门店!$S:$S,$G1104)</f>
        <v>0</v>
      </c>
      <c r="AJ1104" s="99">
        <f>SUMIFS(通讯通路门店!$BE:$BE,通讯通路门店!$S:$S,$G1104)</f>
        <v>0</v>
      </c>
      <c r="AK1104" s="99">
        <f>SUMIFS(通讯通路门店!$BG:$BG,通讯通路门店!$S:$S,$G1104)</f>
        <v>0</v>
      </c>
      <c r="AL1104" s="99">
        <f>SUMIFS(通讯通路门店!$BC:$BC,通讯通路门店!$S:$S,$G1104)</f>
        <v>0</v>
      </c>
      <c r="AM1104" s="99">
        <f>SUMIFS(通讯通路门店!$BD:$BD,通讯通路门店!$S:$S,$G1104)</f>
        <v>0</v>
      </c>
      <c r="AN1104" s="99">
        <f>SUMIFS(通讯通路门店!$BF:$BF,通讯通路门店!$S:$S,$G1104)</f>
        <v>0</v>
      </c>
      <c r="AO1104" s="99">
        <f t="shared" si="87"/>
        <v>0</v>
      </c>
      <c r="AP1104" s="99">
        <f>SUMIFS(通讯通路门店!$K:$K,通讯通路门店!$S:$S,$G1104)</f>
        <v>0</v>
      </c>
      <c r="AQ1104" s="83"/>
      <c r="AR1104" s="99">
        <f>SUMIFS(通讯通路门店!$T:$T,通讯通路门店!$S:$S,$G1104)</f>
        <v>0</v>
      </c>
      <c r="AS1104" s="99">
        <f>SUMIFS(通讯通路门店!$U:$U,通讯通路门店!$S:$S,$G1104)</f>
        <v>0</v>
      </c>
      <c r="AT1104" s="99">
        <f>SUMIFS(通讯通路门店!$V:$V,通讯通路门店!$S:$S,$G1104)</f>
        <v>0</v>
      </c>
      <c r="AU1104" s="99">
        <f>SUMIFS(通讯通路门店!$W:$W,通讯通路门店!$S:$S,$G1104)</f>
        <v>0</v>
      </c>
      <c r="AV1104" s="99">
        <f>SUMIFS(通讯通路门店!$Z:$Z,通讯通路门店!$S:$S,$G1104)</f>
        <v>0</v>
      </c>
      <c r="AW1104" s="99">
        <f>SUMIFS(通讯通路门店!$AB:$AB,通讯通路门店!$S:$S,$G1104)</f>
        <v>0</v>
      </c>
      <c r="AX1104" s="99">
        <f>SUMIFS(通讯通路门店!$X:$X,通讯通路门店!$S:$S,$G1104)</f>
        <v>0</v>
      </c>
      <c r="AY1104" s="99">
        <f>SUMIFS(通讯通路门店!$Y:$Y,通讯通路门店!$S:$S,$G1104)</f>
        <v>0</v>
      </c>
      <c r="AZ1104" s="99">
        <f>SUMIFS(通讯通路门店!$AA:$AA,通讯通路门店!$S:$S,$G1104)</f>
        <v>0</v>
      </c>
      <c r="BA1104" s="99">
        <f t="shared" si="88"/>
        <v>0</v>
      </c>
      <c r="BB1104" s="99">
        <f t="shared" si="89"/>
        <v>0</v>
      </c>
      <c r="BC1104" s="99">
        <f>SUMIFS(通讯通路门店!$W:$W,通讯通路门店!$S:$S,$G1104,通讯通路门店!$J:$J,"荣耀体验店")+SUMIFS(通讯通路门店!$W:$W,通讯通路门店!$S:$S,$G1104,通讯通路门店!$J:$J,"荣耀授权专卖店")</f>
        <v>0</v>
      </c>
      <c r="BD1104" s="99">
        <f>SUMIFS(通讯通路门店!$Z:$Z,通讯通路门店!$S:$S,$G1104,通讯通路门店!$J:$J,"VIVO体验店")</f>
        <v>0</v>
      </c>
      <c r="BE1104" s="99">
        <f>SUMIFS(通讯通路门店!$AB:$AB,通讯通路门店!$S:$S,$G1104,通讯通路门店!$J:$J,"OPPO体验店")</f>
        <v>0</v>
      </c>
      <c r="BF1104" s="99">
        <f>SUMIFS(通讯通路门店!$X:$X,通讯通路门店!$S:$S,$G1104,通讯通路门店!$J:$J,"华为授权体验店")+SUMIFS(通讯通路门店!$AA:$AA,通讯通路门店!$S:$S,$G1104,通讯通路门店!$J:$J,"华为堡垒店")</f>
        <v>0</v>
      </c>
      <c r="BG1104" s="99">
        <f>SUMIFS(通讯通路门店!$Y:$Y,通讯通路门店!$S:$S,$G1104,通讯通路门店!$J:$J,"小米体验店")</f>
        <v>0</v>
      </c>
      <c r="BH1104" s="99">
        <f>SUMIFS(通讯通路门店!$AA:$AA,通讯通路门店!$S:$S,$G1104,通讯通路门店!$J:$J,"苹果体验店")</f>
        <v>0</v>
      </c>
      <c r="BI1104" s="99">
        <f>SUMIFS(通讯通路门店!$K:$K,通讯通路门店!$S:$S,$G1104,通讯通路门店!$J:$J,"其他品牌专卖店")</f>
        <v>0</v>
      </c>
      <c r="BJ1104" s="99">
        <f>SUMIFS(通讯通路门店!$AC:$AC,通讯通路门店!$S:$S,$G1104)</f>
        <v>0</v>
      </c>
      <c r="BK1104" s="99">
        <f>SUMIFS(通讯通路门店!$AD:$AD,通讯通路门店!$S:$S,$G1104)</f>
        <v>0</v>
      </c>
      <c r="BL1104" s="99">
        <f>SUMIFS(通讯通路门店!$AE:$AE,通讯通路门店!$S:$S,$G1104)</f>
        <v>0</v>
      </c>
      <c r="BM1104" s="99">
        <f>SUMIFS(通讯通路门店!$AF:$AF,通讯通路门店!$S:$S,$G1104)</f>
        <v>0</v>
      </c>
      <c r="BN1104" s="99">
        <f>SUMIFS(通讯通路门店!$AG:$AG,通讯通路门店!$S:$S,$G1104)</f>
        <v>0</v>
      </c>
      <c r="BO1104" s="99">
        <f>SUMIFS(通讯通路门店!$AH:$AH,通讯通路门店!$S:$S,$G1104)</f>
        <v>0</v>
      </c>
      <c r="BP1104" s="99">
        <f>SUMIFS(通讯通路门店!$AI:$AI,通讯通路门店!$S:$S,$G1104)</f>
        <v>0</v>
      </c>
      <c r="BQ1104" s="83"/>
    </row>
    <row r="1105" spans="1:69">
      <c r="A1105" s="99" t="str">
        <f>IFERROR(_xlfn.XLOOKUP($G1105,通讯通路门店!$S$4:$S$993933,通讯通路门店!$A$4:$A$993933,0,0),"")</f>
        <v>海南省</v>
      </c>
      <c r="B1105" s="99" t="str">
        <f>IFERROR(_xlfn.XLOOKUP($G1105,通讯通路门店!$S$4:$S$993933,通讯通路门店!$B$4:$B$993933,0,0),"")</f>
        <v>昌江黎族自治县</v>
      </c>
      <c r="C1105" s="99" t="str">
        <f>IFERROR(_xlfn.XLOOKUP($G1105,通讯通路门店!$S$4:$S$993933,通讯通路门店!$C$4:$C$993933,0,0),"")</f>
        <v>昌江黎族自治县</v>
      </c>
      <c r="D1105" s="99" t="str">
        <f>IFERROR(_xlfn.XLOOKUP($G1105,通讯通路门店!$S$4:$S$993933,通讯通路门店!$D$4:$D$993933,0,0),"")</f>
        <v>叉河镇</v>
      </c>
      <c r="E1105" s="83"/>
      <c r="F1105" s="83"/>
      <c r="G1105" s="101"/>
      <c r="H1105" s="102">
        <f>IFERROR(_xlfn.XLOOKUP($G1105,通讯通路门店!$S$4:$S$993933,通讯通路门店!$R$4:$R$993933,0,0),"")</f>
        <v>0</v>
      </c>
      <c r="I1105" s="83"/>
      <c r="J1105" s="83"/>
      <c r="K1105" s="83"/>
      <c r="L1105" s="83"/>
      <c r="M1105" s="83"/>
      <c r="N1105" s="83"/>
      <c r="O1105" s="83"/>
      <c r="P1105" s="83"/>
      <c r="Q1105" s="83"/>
      <c r="R1105" s="83"/>
      <c r="S1105" s="83"/>
      <c r="T1105" s="83"/>
      <c r="U1105" s="99">
        <f>COUNTIF(通讯通路门店!$S:$S,$G1105)</f>
        <v>0</v>
      </c>
      <c r="V1105" s="99">
        <f>COUNTIFS(通讯通路门店!$S:$S,$G1105,通讯通路门店!$J:$J,"综合卖场")</f>
        <v>0</v>
      </c>
      <c r="W1105" s="99">
        <f>SUMIFS(通讯通路门店!$AJ:$AJ,通讯通路门店!$S:$S,通讯客户沙盘!$G1105)</f>
        <v>0</v>
      </c>
      <c r="X1105" s="99">
        <f t="shared" si="85"/>
        <v>0</v>
      </c>
      <c r="Y1105" s="99">
        <f>COUNTIFS(通讯通路门店!$S:$S,$G1105,通讯通路门店!$J:$J,"荣耀体验店")+COUNTIFS(通讯通路门店!$S:$S,$G1105,通讯通路门店!$J:$J,"荣耀授权专卖店")</f>
        <v>0</v>
      </c>
      <c r="Z1105" s="99">
        <f>COUNTIFS(通讯通路门店!$S:$S,$G1105,通讯通路门店!$J:$J,"VIVO体验店")</f>
        <v>0</v>
      </c>
      <c r="AA1105" s="99">
        <f>COUNTIFS(通讯通路门店!$S:$S,$G1105,通讯通路门店!$J:$J,"OPPO体验店")</f>
        <v>0</v>
      </c>
      <c r="AB1105" s="99">
        <f>COUNTIFS(通讯通路门店!$S:$S,$G1105,通讯通路门店!$J:$J,"华为授权体验店")+COUNTIFS(通讯通路门店!$S:$S,$G1105,通讯通路门店!$J:$J,"华为堡垒店")</f>
        <v>0</v>
      </c>
      <c r="AC1105" s="99">
        <f>COUNTIFS(通讯通路门店!$S:$S,$G1105,通讯通路门店!$J:$J,"小米体验店")</f>
        <v>0</v>
      </c>
      <c r="AD1105" s="99">
        <f>COUNTIFS(通讯通路门店!$S:$S,$G1105,通讯通路门店!$J:$J,"苹果体验店")</f>
        <v>0</v>
      </c>
      <c r="AE1105" s="99">
        <f>COUNTIFS(通讯通路门店!$S:$S,$G1105,通讯通路门店!$J:$J,"其他品牌专卖店")</f>
        <v>0</v>
      </c>
      <c r="AF1105" s="99">
        <f>SUMIFS(通讯通路门店!$BI:$BI,通讯通路门店!$S:$S,$G1105)</f>
        <v>0</v>
      </c>
      <c r="AG1105" s="99">
        <f>SUMIFS(通讯通路门店!$BH:$BH,通讯通路门店!$S:$S,$G1105)</f>
        <v>0</v>
      </c>
      <c r="AH1105" s="99">
        <f t="shared" si="86"/>
        <v>0</v>
      </c>
      <c r="AI1105" s="99">
        <f>SUMIFS(通讯通路门店!$BB:$BB,通讯通路门店!$S:$S,$G1105)</f>
        <v>0</v>
      </c>
      <c r="AJ1105" s="99">
        <f>SUMIFS(通讯通路门店!$BE:$BE,通讯通路门店!$S:$S,$G1105)</f>
        <v>0</v>
      </c>
      <c r="AK1105" s="99">
        <f>SUMIFS(通讯通路门店!$BG:$BG,通讯通路门店!$S:$S,$G1105)</f>
        <v>0</v>
      </c>
      <c r="AL1105" s="99">
        <f>SUMIFS(通讯通路门店!$BC:$BC,通讯通路门店!$S:$S,$G1105)</f>
        <v>0</v>
      </c>
      <c r="AM1105" s="99">
        <f>SUMIFS(通讯通路门店!$BD:$BD,通讯通路门店!$S:$S,$G1105)</f>
        <v>0</v>
      </c>
      <c r="AN1105" s="99">
        <f>SUMIFS(通讯通路门店!$BF:$BF,通讯通路门店!$S:$S,$G1105)</f>
        <v>0</v>
      </c>
      <c r="AO1105" s="99">
        <f t="shared" si="87"/>
        <v>0</v>
      </c>
      <c r="AP1105" s="99">
        <f>SUMIFS(通讯通路门店!$K:$K,通讯通路门店!$S:$S,$G1105)</f>
        <v>0</v>
      </c>
      <c r="AQ1105" s="83"/>
      <c r="AR1105" s="99">
        <f>SUMIFS(通讯通路门店!$T:$T,通讯通路门店!$S:$S,$G1105)</f>
        <v>0</v>
      </c>
      <c r="AS1105" s="99">
        <f>SUMIFS(通讯通路门店!$U:$U,通讯通路门店!$S:$S,$G1105)</f>
        <v>0</v>
      </c>
      <c r="AT1105" s="99">
        <f>SUMIFS(通讯通路门店!$V:$V,通讯通路门店!$S:$S,$G1105)</f>
        <v>0</v>
      </c>
      <c r="AU1105" s="99">
        <f>SUMIFS(通讯通路门店!$W:$W,通讯通路门店!$S:$S,$G1105)</f>
        <v>0</v>
      </c>
      <c r="AV1105" s="99">
        <f>SUMIFS(通讯通路门店!$Z:$Z,通讯通路门店!$S:$S,$G1105)</f>
        <v>0</v>
      </c>
      <c r="AW1105" s="99">
        <f>SUMIFS(通讯通路门店!$AB:$AB,通讯通路门店!$S:$S,$G1105)</f>
        <v>0</v>
      </c>
      <c r="AX1105" s="99">
        <f>SUMIFS(通讯通路门店!$X:$X,通讯通路门店!$S:$S,$G1105)</f>
        <v>0</v>
      </c>
      <c r="AY1105" s="99">
        <f>SUMIFS(通讯通路门店!$Y:$Y,通讯通路门店!$S:$S,$G1105)</f>
        <v>0</v>
      </c>
      <c r="AZ1105" s="99">
        <f>SUMIFS(通讯通路门店!$AA:$AA,通讯通路门店!$S:$S,$G1105)</f>
        <v>0</v>
      </c>
      <c r="BA1105" s="99">
        <f t="shared" si="88"/>
        <v>0</v>
      </c>
      <c r="BB1105" s="99">
        <f t="shared" si="89"/>
        <v>0</v>
      </c>
      <c r="BC1105" s="99">
        <f>SUMIFS(通讯通路门店!$W:$W,通讯通路门店!$S:$S,$G1105,通讯通路门店!$J:$J,"荣耀体验店")+SUMIFS(通讯通路门店!$W:$W,通讯通路门店!$S:$S,$G1105,通讯通路门店!$J:$J,"荣耀授权专卖店")</f>
        <v>0</v>
      </c>
      <c r="BD1105" s="99">
        <f>SUMIFS(通讯通路门店!$Z:$Z,通讯通路门店!$S:$S,$G1105,通讯通路门店!$J:$J,"VIVO体验店")</f>
        <v>0</v>
      </c>
      <c r="BE1105" s="99">
        <f>SUMIFS(通讯通路门店!$AB:$AB,通讯通路门店!$S:$S,$G1105,通讯通路门店!$J:$J,"OPPO体验店")</f>
        <v>0</v>
      </c>
      <c r="BF1105" s="99">
        <f>SUMIFS(通讯通路门店!$X:$X,通讯通路门店!$S:$S,$G1105,通讯通路门店!$J:$J,"华为授权体验店")+SUMIFS(通讯通路门店!$AA:$AA,通讯通路门店!$S:$S,$G1105,通讯通路门店!$J:$J,"华为堡垒店")</f>
        <v>0</v>
      </c>
      <c r="BG1105" s="99">
        <f>SUMIFS(通讯通路门店!$Y:$Y,通讯通路门店!$S:$S,$G1105,通讯通路门店!$J:$J,"小米体验店")</f>
        <v>0</v>
      </c>
      <c r="BH1105" s="99">
        <f>SUMIFS(通讯通路门店!$AA:$AA,通讯通路门店!$S:$S,$G1105,通讯通路门店!$J:$J,"苹果体验店")</f>
        <v>0</v>
      </c>
      <c r="BI1105" s="99">
        <f>SUMIFS(通讯通路门店!$K:$K,通讯通路门店!$S:$S,$G1105,通讯通路门店!$J:$J,"其他品牌专卖店")</f>
        <v>0</v>
      </c>
      <c r="BJ1105" s="99">
        <f>SUMIFS(通讯通路门店!$AC:$AC,通讯通路门店!$S:$S,$G1105)</f>
        <v>0</v>
      </c>
      <c r="BK1105" s="99">
        <f>SUMIFS(通讯通路门店!$AD:$AD,通讯通路门店!$S:$S,$G1105)</f>
        <v>0</v>
      </c>
      <c r="BL1105" s="99">
        <f>SUMIFS(通讯通路门店!$AE:$AE,通讯通路门店!$S:$S,$G1105)</f>
        <v>0</v>
      </c>
      <c r="BM1105" s="99">
        <f>SUMIFS(通讯通路门店!$AF:$AF,通讯通路门店!$S:$S,$G1105)</f>
        <v>0</v>
      </c>
      <c r="BN1105" s="99">
        <f>SUMIFS(通讯通路门店!$AG:$AG,通讯通路门店!$S:$S,$G1105)</f>
        <v>0</v>
      </c>
      <c r="BO1105" s="99">
        <f>SUMIFS(通讯通路门店!$AH:$AH,通讯通路门店!$S:$S,$G1105)</f>
        <v>0</v>
      </c>
      <c r="BP1105" s="99">
        <f>SUMIFS(通讯通路门店!$AI:$AI,通讯通路门店!$S:$S,$G1105)</f>
        <v>0</v>
      </c>
      <c r="BQ1105" s="83"/>
    </row>
    <row r="1106" spans="1:69">
      <c r="A1106" s="99" t="str">
        <f>IFERROR(_xlfn.XLOOKUP($G1106,通讯通路门店!$S$4:$S$993933,通讯通路门店!$A$4:$A$993933,0,0),"")</f>
        <v>海南省</v>
      </c>
      <c r="B1106" s="99" t="str">
        <f>IFERROR(_xlfn.XLOOKUP($G1106,通讯通路门店!$S$4:$S$993933,通讯通路门店!$B$4:$B$993933,0,0),"")</f>
        <v>昌江黎族自治县</v>
      </c>
      <c r="C1106" s="99" t="str">
        <f>IFERROR(_xlfn.XLOOKUP($G1106,通讯通路门店!$S$4:$S$993933,通讯通路门店!$C$4:$C$993933,0,0),"")</f>
        <v>昌江黎族自治县</v>
      </c>
      <c r="D1106" s="99" t="str">
        <f>IFERROR(_xlfn.XLOOKUP($G1106,通讯通路门店!$S$4:$S$993933,通讯通路门店!$D$4:$D$993933,0,0),"")</f>
        <v>叉河镇</v>
      </c>
      <c r="E1106" s="83"/>
      <c r="F1106" s="83"/>
      <c r="G1106" s="101"/>
      <c r="H1106" s="102">
        <f>IFERROR(_xlfn.XLOOKUP($G1106,通讯通路门店!$S$4:$S$993933,通讯通路门店!$R$4:$R$993933,0,0),"")</f>
        <v>0</v>
      </c>
      <c r="I1106" s="83"/>
      <c r="J1106" s="83"/>
      <c r="K1106" s="83"/>
      <c r="L1106" s="83"/>
      <c r="M1106" s="83"/>
      <c r="N1106" s="83"/>
      <c r="O1106" s="83"/>
      <c r="P1106" s="83"/>
      <c r="Q1106" s="83"/>
      <c r="R1106" s="83"/>
      <c r="S1106" s="83"/>
      <c r="T1106" s="83"/>
      <c r="U1106" s="99">
        <f>COUNTIF(通讯通路门店!$S:$S,$G1106)</f>
        <v>0</v>
      </c>
      <c r="V1106" s="99">
        <f>COUNTIFS(通讯通路门店!$S:$S,$G1106,通讯通路门店!$J:$J,"综合卖场")</f>
        <v>0</v>
      </c>
      <c r="W1106" s="99">
        <f>SUMIFS(通讯通路门店!$AJ:$AJ,通讯通路门店!$S:$S,通讯客户沙盘!$G1106)</f>
        <v>0</v>
      </c>
      <c r="X1106" s="99">
        <f t="shared" si="85"/>
        <v>0</v>
      </c>
      <c r="Y1106" s="99">
        <f>COUNTIFS(通讯通路门店!$S:$S,$G1106,通讯通路门店!$J:$J,"荣耀体验店")+COUNTIFS(通讯通路门店!$S:$S,$G1106,通讯通路门店!$J:$J,"荣耀授权专卖店")</f>
        <v>0</v>
      </c>
      <c r="Z1106" s="99">
        <f>COUNTIFS(通讯通路门店!$S:$S,$G1106,通讯通路门店!$J:$J,"VIVO体验店")</f>
        <v>0</v>
      </c>
      <c r="AA1106" s="99">
        <f>COUNTIFS(通讯通路门店!$S:$S,$G1106,通讯通路门店!$J:$J,"OPPO体验店")</f>
        <v>0</v>
      </c>
      <c r="AB1106" s="99">
        <f>COUNTIFS(通讯通路门店!$S:$S,$G1106,通讯通路门店!$J:$J,"华为授权体验店")+COUNTIFS(通讯通路门店!$S:$S,$G1106,通讯通路门店!$J:$J,"华为堡垒店")</f>
        <v>0</v>
      </c>
      <c r="AC1106" s="99">
        <f>COUNTIFS(通讯通路门店!$S:$S,$G1106,通讯通路门店!$J:$J,"小米体验店")</f>
        <v>0</v>
      </c>
      <c r="AD1106" s="99">
        <f>COUNTIFS(通讯通路门店!$S:$S,$G1106,通讯通路门店!$J:$J,"苹果体验店")</f>
        <v>0</v>
      </c>
      <c r="AE1106" s="99">
        <f>COUNTIFS(通讯通路门店!$S:$S,$G1106,通讯通路门店!$J:$J,"其他品牌专卖店")</f>
        <v>0</v>
      </c>
      <c r="AF1106" s="99">
        <f>SUMIFS(通讯通路门店!$BI:$BI,通讯通路门店!$S:$S,$G1106)</f>
        <v>0</v>
      </c>
      <c r="AG1106" s="99">
        <f>SUMIFS(通讯通路门店!$BH:$BH,通讯通路门店!$S:$S,$G1106)</f>
        <v>0</v>
      </c>
      <c r="AH1106" s="99">
        <f t="shared" si="86"/>
        <v>0</v>
      </c>
      <c r="AI1106" s="99">
        <f>SUMIFS(通讯通路门店!$BB:$BB,通讯通路门店!$S:$S,$G1106)</f>
        <v>0</v>
      </c>
      <c r="AJ1106" s="99">
        <f>SUMIFS(通讯通路门店!$BE:$BE,通讯通路门店!$S:$S,$G1106)</f>
        <v>0</v>
      </c>
      <c r="AK1106" s="99">
        <f>SUMIFS(通讯通路门店!$BG:$BG,通讯通路门店!$S:$S,$G1106)</f>
        <v>0</v>
      </c>
      <c r="AL1106" s="99">
        <f>SUMIFS(通讯通路门店!$BC:$BC,通讯通路门店!$S:$S,$G1106)</f>
        <v>0</v>
      </c>
      <c r="AM1106" s="99">
        <f>SUMIFS(通讯通路门店!$BD:$BD,通讯通路门店!$S:$S,$G1106)</f>
        <v>0</v>
      </c>
      <c r="AN1106" s="99">
        <f>SUMIFS(通讯通路门店!$BF:$BF,通讯通路门店!$S:$S,$G1106)</f>
        <v>0</v>
      </c>
      <c r="AO1106" s="99">
        <f t="shared" si="87"/>
        <v>0</v>
      </c>
      <c r="AP1106" s="99">
        <f>SUMIFS(通讯通路门店!$K:$K,通讯通路门店!$S:$S,$G1106)</f>
        <v>0</v>
      </c>
      <c r="AQ1106" s="83"/>
      <c r="AR1106" s="99">
        <f>SUMIFS(通讯通路门店!$T:$T,通讯通路门店!$S:$S,$G1106)</f>
        <v>0</v>
      </c>
      <c r="AS1106" s="99">
        <f>SUMIFS(通讯通路门店!$U:$U,通讯通路门店!$S:$S,$G1106)</f>
        <v>0</v>
      </c>
      <c r="AT1106" s="99">
        <f>SUMIFS(通讯通路门店!$V:$V,通讯通路门店!$S:$S,$G1106)</f>
        <v>0</v>
      </c>
      <c r="AU1106" s="99">
        <f>SUMIFS(通讯通路门店!$W:$W,通讯通路门店!$S:$S,$G1106)</f>
        <v>0</v>
      </c>
      <c r="AV1106" s="99">
        <f>SUMIFS(通讯通路门店!$Z:$Z,通讯通路门店!$S:$S,$G1106)</f>
        <v>0</v>
      </c>
      <c r="AW1106" s="99">
        <f>SUMIFS(通讯通路门店!$AB:$AB,通讯通路门店!$S:$S,$G1106)</f>
        <v>0</v>
      </c>
      <c r="AX1106" s="99">
        <f>SUMIFS(通讯通路门店!$X:$X,通讯通路门店!$S:$S,$G1106)</f>
        <v>0</v>
      </c>
      <c r="AY1106" s="99">
        <f>SUMIFS(通讯通路门店!$Y:$Y,通讯通路门店!$S:$S,$G1106)</f>
        <v>0</v>
      </c>
      <c r="AZ1106" s="99">
        <f>SUMIFS(通讯通路门店!$AA:$AA,通讯通路门店!$S:$S,$G1106)</f>
        <v>0</v>
      </c>
      <c r="BA1106" s="99">
        <f t="shared" si="88"/>
        <v>0</v>
      </c>
      <c r="BB1106" s="99">
        <f t="shared" si="89"/>
        <v>0</v>
      </c>
      <c r="BC1106" s="99">
        <f>SUMIFS(通讯通路门店!$W:$W,通讯通路门店!$S:$S,$G1106,通讯通路门店!$J:$J,"荣耀体验店")+SUMIFS(通讯通路门店!$W:$W,通讯通路门店!$S:$S,$G1106,通讯通路门店!$J:$J,"荣耀授权专卖店")</f>
        <v>0</v>
      </c>
      <c r="BD1106" s="99">
        <f>SUMIFS(通讯通路门店!$Z:$Z,通讯通路门店!$S:$S,$G1106,通讯通路门店!$J:$J,"VIVO体验店")</f>
        <v>0</v>
      </c>
      <c r="BE1106" s="99">
        <f>SUMIFS(通讯通路门店!$AB:$AB,通讯通路门店!$S:$S,$G1106,通讯通路门店!$J:$J,"OPPO体验店")</f>
        <v>0</v>
      </c>
      <c r="BF1106" s="99">
        <f>SUMIFS(通讯通路门店!$X:$X,通讯通路门店!$S:$S,$G1106,通讯通路门店!$J:$J,"华为授权体验店")+SUMIFS(通讯通路门店!$AA:$AA,通讯通路门店!$S:$S,$G1106,通讯通路门店!$J:$J,"华为堡垒店")</f>
        <v>0</v>
      </c>
      <c r="BG1106" s="99">
        <f>SUMIFS(通讯通路门店!$Y:$Y,通讯通路门店!$S:$S,$G1106,通讯通路门店!$J:$J,"小米体验店")</f>
        <v>0</v>
      </c>
      <c r="BH1106" s="99">
        <f>SUMIFS(通讯通路门店!$AA:$AA,通讯通路门店!$S:$S,$G1106,通讯通路门店!$J:$J,"苹果体验店")</f>
        <v>0</v>
      </c>
      <c r="BI1106" s="99">
        <f>SUMIFS(通讯通路门店!$K:$K,通讯通路门店!$S:$S,$G1106,通讯通路门店!$J:$J,"其他品牌专卖店")</f>
        <v>0</v>
      </c>
      <c r="BJ1106" s="99">
        <f>SUMIFS(通讯通路门店!$AC:$AC,通讯通路门店!$S:$S,$G1106)</f>
        <v>0</v>
      </c>
      <c r="BK1106" s="99">
        <f>SUMIFS(通讯通路门店!$AD:$AD,通讯通路门店!$S:$S,$G1106)</f>
        <v>0</v>
      </c>
      <c r="BL1106" s="99">
        <f>SUMIFS(通讯通路门店!$AE:$AE,通讯通路门店!$S:$S,$G1106)</f>
        <v>0</v>
      </c>
      <c r="BM1106" s="99">
        <f>SUMIFS(通讯通路门店!$AF:$AF,通讯通路门店!$S:$S,$G1106)</f>
        <v>0</v>
      </c>
      <c r="BN1106" s="99">
        <f>SUMIFS(通讯通路门店!$AG:$AG,通讯通路门店!$S:$S,$G1106)</f>
        <v>0</v>
      </c>
      <c r="BO1106" s="99">
        <f>SUMIFS(通讯通路门店!$AH:$AH,通讯通路门店!$S:$S,$G1106)</f>
        <v>0</v>
      </c>
      <c r="BP1106" s="99">
        <f>SUMIFS(通讯通路门店!$AI:$AI,通讯通路门店!$S:$S,$G1106)</f>
        <v>0</v>
      </c>
      <c r="BQ1106" s="83"/>
    </row>
    <row r="1107" spans="1:69">
      <c r="A1107" s="99" t="str">
        <f>IFERROR(_xlfn.XLOOKUP($G1107,通讯通路门店!$S$4:$S$993933,通讯通路门店!$A$4:$A$993933,0,0),"")</f>
        <v>海南省</v>
      </c>
      <c r="B1107" s="99" t="str">
        <f>IFERROR(_xlfn.XLOOKUP($G1107,通讯通路门店!$S$4:$S$993933,通讯通路门店!$B$4:$B$993933,0,0),"")</f>
        <v>昌江黎族自治县</v>
      </c>
      <c r="C1107" s="99" t="str">
        <f>IFERROR(_xlfn.XLOOKUP($G1107,通讯通路门店!$S$4:$S$993933,通讯通路门店!$C$4:$C$993933,0,0),"")</f>
        <v>昌江黎族自治县</v>
      </c>
      <c r="D1107" s="99" t="str">
        <f>IFERROR(_xlfn.XLOOKUP($G1107,通讯通路门店!$S$4:$S$993933,通讯通路门店!$D$4:$D$993933,0,0),"")</f>
        <v>叉河镇</v>
      </c>
      <c r="E1107" s="83"/>
      <c r="F1107" s="83"/>
      <c r="G1107" s="101"/>
      <c r="H1107" s="102">
        <f>IFERROR(_xlfn.XLOOKUP($G1107,通讯通路门店!$S$4:$S$993933,通讯通路门店!$R$4:$R$993933,0,0),"")</f>
        <v>0</v>
      </c>
      <c r="I1107" s="83"/>
      <c r="J1107" s="83"/>
      <c r="K1107" s="83"/>
      <c r="L1107" s="83"/>
      <c r="M1107" s="83"/>
      <c r="N1107" s="83"/>
      <c r="O1107" s="83"/>
      <c r="P1107" s="83"/>
      <c r="Q1107" s="83"/>
      <c r="R1107" s="83"/>
      <c r="S1107" s="83"/>
      <c r="T1107" s="83"/>
      <c r="U1107" s="99">
        <f>COUNTIF(通讯通路门店!$S:$S,$G1107)</f>
        <v>0</v>
      </c>
      <c r="V1107" s="99">
        <f>COUNTIFS(通讯通路门店!$S:$S,$G1107,通讯通路门店!$J:$J,"综合卖场")</f>
        <v>0</v>
      </c>
      <c r="W1107" s="99">
        <f>SUMIFS(通讯通路门店!$AJ:$AJ,通讯通路门店!$S:$S,通讯客户沙盘!$G1107)</f>
        <v>0</v>
      </c>
      <c r="X1107" s="99">
        <f t="shared" si="85"/>
        <v>0</v>
      </c>
      <c r="Y1107" s="99">
        <f>COUNTIFS(通讯通路门店!$S:$S,$G1107,通讯通路门店!$J:$J,"荣耀体验店")+COUNTIFS(通讯通路门店!$S:$S,$G1107,通讯通路门店!$J:$J,"荣耀授权专卖店")</f>
        <v>0</v>
      </c>
      <c r="Z1107" s="99">
        <f>COUNTIFS(通讯通路门店!$S:$S,$G1107,通讯通路门店!$J:$J,"VIVO体验店")</f>
        <v>0</v>
      </c>
      <c r="AA1107" s="99">
        <f>COUNTIFS(通讯通路门店!$S:$S,$G1107,通讯通路门店!$J:$J,"OPPO体验店")</f>
        <v>0</v>
      </c>
      <c r="AB1107" s="99">
        <f>COUNTIFS(通讯通路门店!$S:$S,$G1107,通讯通路门店!$J:$J,"华为授权体验店")+COUNTIFS(通讯通路门店!$S:$S,$G1107,通讯通路门店!$J:$J,"华为堡垒店")</f>
        <v>0</v>
      </c>
      <c r="AC1107" s="99">
        <f>COUNTIFS(通讯通路门店!$S:$S,$G1107,通讯通路门店!$J:$J,"小米体验店")</f>
        <v>0</v>
      </c>
      <c r="AD1107" s="99">
        <f>COUNTIFS(通讯通路门店!$S:$S,$G1107,通讯通路门店!$J:$J,"苹果体验店")</f>
        <v>0</v>
      </c>
      <c r="AE1107" s="99">
        <f>COUNTIFS(通讯通路门店!$S:$S,$G1107,通讯通路门店!$J:$J,"其他品牌专卖店")</f>
        <v>0</v>
      </c>
      <c r="AF1107" s="99">
        <f>SUMIFS(通讯通路门店!$BI:$BI,通讯通路门店!$S:$S,$G1107)</f>
        <v>0</v>
      </c>
      <c r="AG1107" s="99">
        <f>SUMIFS(通讯通路门店!$BH:$BH,通讯通路门店!$S:$S,$G1107)</f>
        <v>0</v>
      </c>
      <c r="AH1107" s="99">
        <f t="shared" si="86"/>
        <v>0</v>
      </c>
      <c r="AI1107" s="99">
        <f>SUMIFS(通讯通路门店!$BB:$BB,通讯通路门店!$S:$S,$G1107)</f>
        <v>0</v>
      </c>
      <c r="AJ1107" s="99">
        <f>SUMIFS(通讯通路门店!$BE:$BE,通讯通路门店!$S:$S,$G1107)</f>
        <v>0</v>
      </c>
      <c r="AK1107" s="99">
        <f>SUMIFS(通讯通路门店!$BG:$BG,通讯通路门店!$S:$S,$G1107)</f>
        <v>0</v>
      </c>
      <c r="AL1107" s="99">
        <f>SUMIFS(通讯通路门店!$BC:$BC,通讯通路门店!$S:$S,$G1107)</f>
        <v>0</v>
      </c>
      <c r="AM1107" s="99">
        <f>SUMIFS(通讯通路门店!$BD:$BD,通讯通路门店!$S:$S,$G1107)</f>
        <v>0</v>
      </c>
      <c r="AN1107" s="99">
        <f>SUMIFS(通讯通路门店!$BF:$BF,通讯通路门店!$S:$S,$G1107)</f>
        <v>0</v>
      </c>
      <c r="AO1107" s="99">
        <f t="shared" si="87"/>
        <v>0</v>
      </c>
      <c r="AP1107" s="99">
        <f>SUMIFS(通讯通路门店!$K:$K,通讯通路门店!$S:$S,$G1107)</f>
        <v>0</v>
      </c>
      <c r="AQ1107" s="83"/>
      <c r="AR1107" s="99">
        <f>SUMIFS(通讯通路门店!$T:$T,通讯通路门店!$S:$S,$G1107)</f>
        <v>0</v>
      </c>
      <c r="AS1107" s="99">
        <f>SUMIFS(通讯通路门店!$U:$U,通讯通路门店!$S:$S,$G1107)</f>
        <v>0</v>
      </c>
      <c r="AT1107" s="99">
        <f>SUMIFS(通讯通路门店!$V:$V,通讯通路门店!$S:$S,$G1107)</f>
        <v>0</v>
      </c>
      <c r="AU1107" s="99">
        <f>SUMIFS(通讯通路门店!$W:$W,通讯通路门店!$S:$S,$G1107)</f>
        <v>0</v>
      </c>
      <c r="AV1107" s="99">
        <f>SUMIFS(通讯通路门店!$Z:$Z,通讯通路门店!$S:$S,$G1107)</f>
        <v>0</v>
      </c>
      <c r="AW1107" s="99">
        <f>SUMIFS(通讯通路门店!$AB:$AB,通讯通路门店!$S:$S,$G1107)</f>
        <v>0</v>
      </c>
      <c r="AX1107" s="99">
        <f>SUMIFS(通讯通路门店!$X:$X,通讯通路门店!$S:$S,$G1107)</f>
        <v>0</v>
      </c>
      <c r="AY1107" s="99">
        <f>SUMIFS(通讯通路门店!$Y:$Y,通讯通路门店!$S:$S,$G1107)</f>
        <v>0</v>
      </c>
      <c r="AZ1107" s="99">
        <f>SUMIFS(通讯通路门店!$AA:$AA,通讯通路门店!$S:$S,$G1107)</f>
        <v>0</v>
      </c>
      <c r="BA1107" s="99">
        <f t="shared" si="88"/>
        <v>0</v>
      </c>
      <c r="BB1107" s="99">
        <f t="shared" si="89"/>
        <v>0</v>
      </c>
      <c r="BC1107" s="99">
        <f>SUMIFS(通讯通路门店!$W:$W,通讯通路门店!$S:$S,$G1107,通讯通路门店!$J:$J,"荣耀体验店")+SUMIFS(通讯通路门店!$W:$W,通讯通路门店!$S:$S,$G1107,通讯通路门店!$J:$J,"荣耀授权专卖店")</f>
        <v>0</v>
      </c>
      <c r="BD1107" s="99">
        <f>SUMIFS(通讯通路门店!$Z:$Z,通讯通路门店!$S:$S,$G1107,通讯通路门店!$J:$J,"VIVO体验店")</f>
        <v>0</v>
      </c>
      <c r="BE1107" s="99">
        <f>SUMIFS(通讯通路门店!$AB:$AB,通讯通路门店!$S:$S,$G1107,通讯通路门店!$J:$J,"OPPO体验店")</f>
        <v>0</v>
      </c>
      <c r="BF1107" s="99">
        <f>SUMIFS(通讯通路门店!$X:$X,通讯通路门店!$S:$S,$G1107,通讯通路门店!$J:$J,"华为授权体验店")+SUMIFS(通讯通路门店!$AA:$AA,通讯通路门店!$S:$S,$G1107,通讯通路门店!$J:$J,"华为堡垒店")</f>
        <v>0</v>
      </c>
      <c r="BG1107" s="99">
        <f>SUMIFS(通讯通路门店!$Y:$Y,通讯通路门店!$S:$S,$G1107,通讯通路门店!$J:$J,"小米体验店")</f>
        <v>0</v>
      </c>
      <c r="BH1107" s="99">
        <f>SUMIFS(通讯通路门店!$AA:$AA,通讯通路门店!$S:$S,$G1107,通讯通路门店!$J:$J,"苹果体验店")</f>
        <v>0</v>
      </c>
      <c r="BI1107" s="99">
        <f>SUMIFS(通讯通路门店!$K:$K,通讯通路门店!$S:$S,$G1107,通讯通路门店!$J:$J,"其他品牌专卖店")</f>
        <v>0</v>
      </c>
      <c r="BJ1107" s="99">
        <f>SUMIFS(通讯通路门店!$AC:$AC,通讯通路门店!$S:$S,$G1107)</f>
        <v>0</v>
      </c>
      <c r="BK1107" s="99">
        <f>SUMIFS(通讯通路门店!$AD:$AD,通讯通路门店!$S:$S,$G1107)</f>
        <v>0</v>
      </c>
      <c r="BL1107" s="99">
        <f>SUMIFS(通讯通路门店!$AE:$AE,通讯通路门店!$S:$S,$G1107)</f>
        <v>0</v>
      </c>
      <c r="BM1107" s="99">
        <f>SUMIFS(通讯通路门店!$AF:$AF,通讯通路门店!$S:$S,$G1107)</f>
        <v>0</v>
      </c>
      <c r="BN1107" s="99">
        <f>SUMIFS(通讯通路门店!$AG:$AG,通讯通路门店!$S:$S,$G1107)</f>
        <v>0</v>
      </c>
      <c r="BO1107" s="99">
        <f>SUMIFS(通讯通路门店!$AH:$AH,通讯通路门店!$S:$S,$G1107)</f>
        <v>0</v>
      </c>
      <c r="BP1107" s="99">
        <f>SUMIFS(通讯通路门店!$AI:$AI,通讯通路门店!$S:$S,$G1107)</f>
        <v>0</v>
      </c>
      <c r="BQ1107" s="83"/>
    </row>
    <row r="1108" spans="1:69">
      <c r="A1108" s="99" t="str">
        <f>IFERROR(_xlfn.XLOOKUP($G1108,通讯通路门店!$S$4:$S$993933,通讯通路门店!$A$4:$A$993933,0,0),"")</f>
        <v>海南省</v>
      </c>
      <c r="B1108" s="99" t="str">
        <f>IFERROR(_xlfn.XLOOKUP($G1108,通讯通路门店!$S$4:$S$993933,通讯通路门店!$B$4:$B$993933,0,0),"")</f>
        <v>昌江黎族自治县</v>
      </c>
      <c r="C1108" s="99" t="str">
        <f>IFERROR(_xlfn.XLOOKUP($G1108,通讯通路门店!$S$4:$S$993933,通讯通路门店!$C$4:$C$993933,0,0),"")</f>
        <v>昌江黎族自治县</v>
      </c>
      <c r="D1108" s="99" t="str">
        <f>IFERROR(_xlfn.XLOOKUP($G1108,通讯通路门店!$S$4:$S$993933,通讯通路门店!$D$4:$D$993933,0,0),"")</f>
        <v>叉河镇</v>
      </c>
      <c r="E1108" s="83"/>
      <c r="F1108" s="83"/>
      <c r="G1108" s="101"/>
      <c r="H1108" s="102">
        <f>IFERROR(_xlfn.XLOOKUP($G1108,通讯通路门店!$S$4:$S$993933,通讯通路门店!$R$4:$R$993933,0,0),"")</f>
        <v>0</v>
      </c>
      <c r="I1108" s="83"/>
      <c r="J1108" s="83"/>
      <c r="K1108" s="83"/>
      <c r="L1108" s="83"/>
      <c r="M1108" s="83"/>
      <c r="N1108" s="83"/>
      <c r="O1108" s="83"/>
      <c r="P1108" s="83"/>
      <c r="Q1108" s="83"/>
      <c r="R1108" s="83"/>
      <c r="S1108" s="83"/>
      <c r="T1108" s="83"/>
      <c r="U1108" s="99">
        <f>COUNTIF(通讯通路门店!$S:$S,$G1108)</f>
        <v>0</v>
      </c>
      <c r="V1108" s="99">
        <f>COUNTIFS(通讯通路门店!$S:$S,$G1108,通讯通路门店!$J:$J,"综合卖场")</f>
        <v>0</v>
      </c>
      <c r="W1108" s="99">
        <f>SUMIFS(通讯通路门店!$AJ:$AJ,通讯通路门店!$S:$S,通讯客户沙盘!$G1108)</f>
        <v>0</v>
      </c>
      <c r="X1108" s="99">
        <f t="shared" si="85"/>
        <v>0</v>
      </c>
      <c r="Y1108" s="99">
        <f>COUNTIFS(通讯通路门店!$S:$S,$G1108,通讯通路门店!$J:$J,"荣耀体验店")+COUNTIFS(通讯通路门店!$S:$S,$G1108,通讯通路门店!$J:$J,"荣耀授权专卖店")</f>
        <v>0</v>
      </c>
      <c r="Z1108" s="99">
        <f>COUNTIFS(通讯通路门店!$S:$S,$G1108,通讯通路门店!$J:$J,"VIVO体验店")</f>
        <v>0</v>
      </c>
      <c r="AA1108" s="99">
        <f>COUNTIFS(通讯通路门店!$S:$S,$G1108,通讯通路门店!$J:$J,"OPPO体验店")</f>
        <v>0</v>
      </c>
      <c r="AB1108" s="99">
        <f>COUNTIFS(通讯通路门店!$S:$S,$G1108,通讯通路门店!$J:$J,"华为授权体验店")+COUNTIFS(通讯通路门店!$S:$S,$G1108,通讯通路门店!$J:$J,"华为堡垒店")</f>
        <v>0</v>
      </c>
      <c r="AC1108" s="99">
        <f>COUNTIFS(通讯通路门店!$S:$S,$G1108,通讯通路门店!$J:$J,"小米体验店")</f>
        <v>0</v>
      </c>
      <c r="AD1108" s="99">
        <f>COUNTIFS(通讯通路门店!$S:$S,$G1108,通讯通路门店!$J:$J,"苹果体验店")</f>
        <v>0</v>
      </c>
      <c r="AE1108" s="99">
        <f>COUNTIFS(通讯通路门店!$S:$S,$G1108,通讯通路门店!$J:$J,"其他品牌专卖店")</f>
        <v>0</v>
      </c>
      <c r="AF1108" s="99">
        <f>SUMIFS(通讯通路门店!$BI:$BI,通讯通路门店!$S:$S,$G1108)</f>
        <v>0</v>
      </c>
      <c r="AG1108" s="99">
        <f>SUMIFS(通讯通路门店!$BH:$BH,通讯通路门店!$S:$S,$G1108)</f>
        <v>0</v>
      </c>
      <c r="AH1108" s="99">
        <f t="shared" si="86"/>
        <v>0</v>
      </c>
      <c r="AI1108" s="99">
        <f>SUMIFS(通讯通路门店!$BB:$BB,通讯通路门店!$S:$S,$G1108)</f>
        <v>0</v>
      </c>
      <c r="AJ1108" s="99">
        <f>SUMIFS(通讯通路门店!$BE:$BE,通讯通路门店!$S:$S,$G1108)</f>
        <v>0</v>
      </c>
      <c r="AK1108" s="99">
        <f>SUMIFS(通讯通路门店!$BG:$BG,通讯通路门店!$S:$S,$G1108)</f>
        <v>0</v>
      </c>
      <c r="AL1108" s="99">
        <f>SUMIFS(通讯通路门店!$BC:$BC,通讯通路门店!$S:$S,$G1108)</f>
        <v>0</v>
      </c>
      <c r="AM1108" s="99">
        <f>SUMIFS(通讯通路门店!$BD:$BD,通讯通路门店!$S:$S,$G1108)</f>
        <v>0</v>
      </c>
      <c r="AN1108" s="99">
        <f>SUMIFS(通讯通路门店!$BF:$BF,通讯通路门店!$S:$S,$G1108)</f>
        <v>0</v>
      </c>
      <c r="AO1108" s="99">
        <f t="shared" si="87"/>
        <v>0</v>
      </c>
      <c r="AP1108" s="99">
        <f>SUMIFS(通讯通路门店!$K:$K,通讯通路门店!$S:$S,$G1108)</f>
        <v>0</v>
      </c>
      <c r="AQ1108" s="83"/>
      <c r="AR1108" s="99">
        <f>SUMIFS(通讯通路门店!$T:$T,通讯通路门店!$S:$S,$G1108)</f>
        <v>0</v>
      </c>
      <c r="AS1108" s="99">
        <f>SUMIFS(通讯通路门店!$U:$U,通讯通路门店!$S:$S,$G1108)</f>
        <v>0</v>
      </c>
      <c r="AT1108" s="99">
        <f>SUMIFS(通讯通路门店!$V:$V,通讯通路门店!$S:$S,$G1108)</f>
        <v>0</v>
      </c>
      <c r="AU1108" s="99">
        <f>SUMIFS(通讯通路门店!$W:$W,通讯通路门店!$S:$S,$G1108)</f>
        <v>0</v>
      </c>
      <c r="AV1108" s="99">
        <f>SUMIFS(通讯通路门店!$Z:$Z,通讯通路门店!$S:$S,$G1108)</f>
        <v>0</v>
      </c>
      <c r="AW1108" s="99">
        <f>SUMIFS(通讯通路门店!$AB:$AB,通讯通路门店!$S:$S,$G1108)</f>
        <v>0</v>
      </c>
      <c r="AX1108" s="99">
        <f>SUMIFS(通讯通路门店!$X:$X,通讯通路门店!$S:$S,$G1108)</f>
        <v>0</v>
      </c>
      <c r="AY1108" s="99">
        <f>SUMIFS(通讯通路门店!$Y:$Y,通讯通路门店!$S:$S,$G1108)</f>
        <v>0</v>
      </c>
      <c r="AZ1108" s="99">
        <f>SUMIFS(通讯通路门店!$AA:$AA,通讯通路门店!$S:$S,$G1108)</f>
        <v>0</v>
      </c>
      <c r="BA1108" s="99">
        <f t="shared" si="88"/>
        <v>0</v>
      </c>
      <c r="BB1108" s="99">
        <f t="shared" si="89"/>
        <v>0</v>
      </c>
      <c r="BC1108" s="99">
        <f>SUMIFS(通讯通路门店!$W:$W,通讯通路门店!$S:$S,$G1108,通讯通路门店!$J:$J,"荣耀体验店")+SUMIFS(通讯通路门店!$W:$W,通讯通路门店!$S:$S,$G1108,通讯通路门店!$J:$J,"荣耀授权专卖店")</f>
        <v>0</v>
      </c>
      <c r="BD1108" s="99">
        <f>SUMIFS(通讯通路门店!$Z:$Z,通讯通路门店!$S:$S,$G1108,通讯通路门店!$J:$J,"VIVO体验店")</f>
        <v>0</v>
      </c>
      <c r="BE1108" s="99">
        <f>SUMIFS(通讯通路门店!$AB:$AB,通讯通路门店!$S:$S,$G1108,通讯通路门店!$J:$J,"OPPO体验店")</f>
        <v>0</v>
      </c>
      <c r="BF1108" s="99">
        <f>SUMIFS(通讯通路门店!$X:$X,通讯通路门店!$S:$S,$G1108,通讯通路门店!$J:$J,"华为授权体验店")+SUMIFS(通讯通路门店!$AA:$AA,通讯通路门店!$S:$S,$G1108,通讯通路门店!$J:$J,"华为堡垒店")</f>
        <v>0</v>
      </c>
      <c r="BG1108" s="99">
        <f>SUMIFS(通讯通路门店!$Y:$Y,通讯通路门店!$S:$S,$G1108,通讯通路门店!$J:$J,"小米体验店")</f>
        <v>0</v>
      </c>
      <c r="BH1108" s="99">
        <f>SUMIFS(通讯通路门店!$AA:$AA,通讯通路门店!$S:$S,$G1108,通讯通路门店!$J:$J,"苹果体验店")</f>
        <v>0</v>
      </c>
      <c r="BI1108" s="99">
        <f>SUMIFS(通讯通路门店!$K:$K,通讯通路门店!$S:$S,$G1108,通讯通路门店!$J:$J,"其他品牌专卖店")</f>
        <v>0</v>
      </c>
      <c r="BJ1108" s="99">
        <f>SUMIFS(通讯通路门店!$AC:$AC,通讯通路门店!$S:$S,$G1108)</f>
        <v>0</v>
      </c>
      <c r="BK1108" s="99">
        <f>SUMIFS(通讯通路门店!$AD:$AD,通讯通路门店!$S:$S,$G1108)</f>
        <v>0</v>
      </c>
      <c r="BL1108" s="99">
        <f>SUMIFS(通讯通路门店!$AE:$AE,通讯通路门店!$S:$S,$G1108)</f>
        <v>0</v>
      </c>
      <c r="BM1108" s="99">
        <f>SUMIFS(通讯通路门店!$AF:$AF,通讯通路门店!$S:$S,$G1108)</f>
        <v>0</v>
      </c>
      <c r="BN1108" s="99">
        <f>SUMIFS(通讯通路门店!$AG:$AG,通讯通路门店!$S:$S,$G1108)</f>
        <v>0</v>
      </c>
      <c r="BO1108" s="99">
        <f>SUMIFS(通讯通路门店!$AH:$AH,通讯通路门店!$S:$S,$G1108)</f>
        <v>0</v>
      </c>
      <c r="BP1108" s="99">
        <f>SUMIFS(通讯通路门店!$AI:$AI,通讯通路门店!$S:$S,$G1108)</f>
        <v>0</v>
      </c>
      <c r="BQ1108" s="83"/>
    </row>
    <row r="1109" spans="1:69">
      <c r="A1109" s="99" t="str">
        <f>IFERROR(_xlfn.XLOOKUP($G1109,通讯通路门店!$S$4:$S$993933,通讯通路门店!$A$4:$A$993933,0,0),"")</f>
        <v>海南省</v>
      </c>
      <c r="B1109" s="99" t="str">
        <f>IFERROR(_xlfn.XLOOKUP($G1109,通讯通路门店!$S$4:$S$993933,通讯通路门店!$B$4:$B$993933,0,0),"")</f>
        <v>昌江黎族自治县</v>
      </c>
      <c r="C1109" s="99" t="str">
        <f>IFERROR(_xlfn.XLOOKUP($G1109,通讯通路门店!$S$4:$S$993933,通讯通路门店!$C$4:$C$993933,0,0),"")</f>
        <v>昌江黎族自治县</v>
      </c>
      <c r="D1109" s="99" t="str">
        <f>IFERROR(_xlfn.XLOOKUP($G1109,通讯通路门店!$S$4:$S$993933,通讯通路门店!$D$4:$D$993933,0,0),"")</f>
        <v>叉河镇</v>
      </c>
      <c r="E1109" s="83"/>
      <c r="F1109" s="83"/>
      <c r="G1109" s="101"/>
      <c r="H1109" s="102">
        <f>IFERROR(_xlfn.XLOOKUP($G1109,通讯通路门店!$S$4:$S$993933,通讯通路门店!$R$4:$R$993933,0,0),"")</f>
        <v>0</v>
      </c>
      <c r="I1109" s="83"/>
      <c r="J1109" s="83"/>
      <c r="K1109" s="83"/>
      <c r="L1109" s="83"/>
      <c r="M1109" s="83"/>
      <c r="N1109" s="83"/>
      <c r="O1109" s="83"/>
      <c r="P1109" s="83"/>
      <c r="Q1109" s="83"/>
      <c r="R1109" s="83"/>
      <c r="S1109" s="83"/>
      <c r="T1109" s="83"/>
      <c r="U1109" s="99">
        <f>COUNTIF(通讯通路门店!$S:$S,$G1109)</f>
        <v>0</v>
      </c>
      <c r="V1109" s="99">
        <f>COUNTIFS(通讯通路门店!$S:$S,$G1109,通讯通路门店!$J:$J,"综合卖场")</f>
        <v>0</v>
      </c>
      <c r="W1109" s="99">
        <f>SUMIFS(通讯通路门店!$AJ:$AJ,通讯通路门店!$S:$S,通讯客户沙盘!$G1109)</f>
        <v>0</v>
      </c>
      <c r="X1109" s="99">
        <f t="shared" si="85"/>
        <v>0</v>
      </c>
      <c r="Y1109" s="99">
        <f>COUNTIFS(通讯通路门店!$S:$S,$G1109,通讯通路门店!$J:$J,"荣耀体验店")+COUNTIFS(通讯通路门店!$S:$S,$G1109,通讯通路门店!$J:$J,"荣耀授权专卖店")</f>
        <v>0</v>
      </c>
      <c r="Z1109" s="99">
        <f>COUNTIFS(通讯通路门店!$S:$S,$G1109,通讯通路门店!$J:$J,"VIVO体验店")</f>
        <v>0</v>
      </c>
      <c r="AA1109" s="99">
        <f>COUNTIFS(通讯通路门店!$S:$S,$G1109,通讯通路门店!$J:$J,"OPPO体验店")</f>
        <v>0</v>
      </c>
      <c r="AB1109" s="99">
        <f>COUNTIFS(通讯通路门店!$S:$S,$G1109,通讯通路门店!$J:$J,"华为授权体验店")+COUNTIFS(通讯通路门店!$S:$S,$G1109,通讯通路门店!$J:$J,"华为堡垒店")</f>
        <v>0</v>
      </c>
      <c r="AC1109" s="99">
        <f>COUNTIFS(通讯通路门店!$S:$S,$G1109,通讯通路门店!$J:$J,"小米体验店")</f>
        <v>0</v>
      </c>
      <c r="AD1109" s="99">
        <f>COUNTIFS(通讯通路门店!$S:$S,$G1109,通讯通路门店!$J:$J,"苹果体验店")</f>
        <v>0</v>
      </c>
      <c r="AE1109" s="99">
        <f>COUNTIFS(通讯通路门店!$S:$S,$G1109,通讯通路门店!$J:$J,"其他品牌专卖店")</f>
        <v>0</v>
      </c>
      <c r="AF1109" s="99">
        <f>SUMIFS(通讯通路门店!$BI:$BI,通讯通路门店!$S:$S,$G1109)</f>
        <v>0</v>
      </c>
      <c r="AG1109" s="99">
        <f>SUMIFS(通讯通路门店!$BH:$BH,通讯通路门店!$S:$S,$G1109)</f>
        <v>0</v>
      </c>
      <c r="AH1109" s="99">
        <f t="shared" si="86"/>
        <v>0</v>
      </c>
      <c r="AI1109" s="99">
        <f>SUMIFS(通讯通路门店!$BB:$BB,通讯通路门店!$S:$S,$G1109)</f>
        <v>0</v>
      </c>
      <c r="AJ1109" s="99">
        <f>SUMIFS(通讯通路门店!$BE:$BE,通讯通路门店!$S:$S,$G1109)</f>
        <v>0</v>
      </c>
      <c r="AK1109" s="99">
        <f>SUMIFS(通讯通路门店!$BG:$BG,通讯通路门店!$S:$S,$G1109)</f>
        <v>0</v>
      </c>
      <c r="AL1109" s="99">
        <f>SUMIFS(通讯通路门店!$BC:$BC,通讯通路门店!$S:$S,$G1109)</f>
        <v>0</v>
      </c>
      <c r="AM1109" s="99">
        <f>SUMIFS(通讯通路门店!$BD:$BD,通讯通路门店!$S:$S,$G1109)</f>
        <v>0</v>
      </c>
      <c r="AN1109" s="99">
        <f>SUMIFS(通讯通路门店!$BF:$BF,通讯通路门店!$S:$S,$G1109)</f>
        <v>0</v>
      </c>
      <c r="AO1109" s="99">
        <f t="shared" si="87"/>
        <v>0</v>
      </c>
      <c r="AP1109" s="99">
        <f>SUMIFS(通讯通路门店!$K:$K,通讯通路门店!$S:$S,$G1109)</f>
        <v>0</v>
      </c>
      <c r="AQ1109" s="83"/>
      <c r="AR1109" s="99">
        <f>SUMIFS(通讯通路门店!$T:$T,通讯通路门店!$S:$S,$G1109)</f>
        <v>0</v>
      </c>
      <c r="AS1109" s="99">
        <f>SUMIFS(通讯通路门店!$U:$U,通讯通路门店!$S:$S,$G1109)</f>
        <v>0</v>
      </c>
      <c r="AT1109" s="99">
        <f>SUMIFS(通讯通路门店!$V:$V,通讯通路门店!$S:$S,$G1109)</f>
        <v>0</v>
      </c>
      <c r="AU1109" s="99">
        <f>SUMIFS(通讯通路门店!$W:$W,通讯通路门店!$S:$S,$G1109)</f>
        <v>0</v>
      </c>
      <c r="AV1109" s="99">
        <f>SUMIFS(通讯通路门店!$Z:$Z,通讯通路门店!$S:$S,$G1109)</f>
        <v>0</v>
      </c>
      <c r="AW1109" s="99">
        <f>SUMIFS(通讯通路门店!$AB:$AB,通讯通路门店!$S:$S,$G1109)</f>
        <v>0</v>
      </c>
      <c r="AX1109" s="99">
        <f>SUMIFS(通讯通路门店!$X:$X,通讯通路门店!$S:$S,$G1109)</f>
        <v>0</v>
      </c>
      <c r="AY1109" s="99">
        <f>SUMIFS(通讯通路门店!$Y:$Y,通讯通路门店!$S:$S,$G1109)</f>
        <v>0</v>
      </c>
      <c r="AZ1109" s="99">
        <f>SUMIFS(通讯通路门店!$AA:$AA,通讯通路门店!$S:$S,$G1109)</f>
        <v>0</v>
      </c>
      <c r="BA1109" s="99">
        <f t="shared" si="88"/>
        <v>0</v>
      </c>
      <c r="BB1109" s="99">
        <f t="shared" si="89"/>
        <v>0</v>
      </c>
      <c r="BC1109" s="99">
        <f>SUMIFS(通讯通路门店!$W:$W,通讯通路门店!$S:$S,$G1109,通讯通路门店!$J:$J,"荣耀体验店")+SUMIFS(通讯通路门店!$W:$W,通讯通路门店!$S:$S,$G1109,通讯通路门店!$J:$J,"荣耀授权专卖店")</f>
        <v>0</v>
      </c>
      <c r="BD1109" s="99">
        <f>SUMIFS(通讯通路门店!$Z:$Z,通讯通路门店!$S:$S,$G1109,通讯通路门店!$J:$J,"VIVO体验店")</f>
        <v>0</v>
      </c>
      <c r="BE1109" s="99">
        <f>SUMIFS(通讯通路门店!$AB:$AB,通讯通路门店!$S:$S,$G1109,通讯通路门店!$J:$J,"OPPO体验店")</f>
        <v>0</v>
      </c>
      <c r="BF1109" s="99">
        <f>SUMIFS(通讯通路门店!$X:$X,通讯通路门店!$S:$S,$G1109,通讯通路门店!$J:$J,"华为授权体验店")+SUMIFS(通讯通路门店!$AA:$AA,通讯通路门店!$S:$S,$G1109,通讯通路门店!$J:$J,"华为堡垒店")</f>
        <v>0</v>
      </c>
      <c r="BG1109" s="99">
        <f>SUMIFS(通讯通路门店!$Y:$Y,通讯通路门店!$S:$S,$G1109,通讯通路门店!$J:$J,"小米体验店")</f>
        <v>0</v>
      </c>
      <c r="BH1109" s="99">
        <f>SUMIFS(通讯通路门店!$AA:$AA,通讯通路门店!$S:$S,$G1109,通讯通路门店!$J:$J,"苹果体验店")</f>
        <v>0</v>
      </c>
      <c r="BI1109" s="99">
        <f>SUMIFS(通讯通路门店!$K:$K,通讯通路门店!$S:$S,$G1109,通讯通路门店!$J:$J,"其他品牌专卖店")</f>
        <v>0</v>
      </c>
      <c r="BJ1109" s="99">
        <f>SUMIFS(通讯通路门店!$AC:$AC,通讯通路门店!$S:$S,$G1109)</f>
        <v>0</v>
      </c>
      <c r="BK1109" s="99">
        <f>SUMIFS(通讯通路门店!$AD:$AD,通讯通路门店!$S:$S,$G1109)</f>
        <v>0</v>
      </c>
      <c r="BL1109" s="99">
        <f>SUMIFS(通讯通路门店!$AE:$AE,通讯通路门店!$S:$S,$G1109)</f>
        <v>0</v>
      </c>
      <c r="BM1109" s="99">
        <f>SUMIFS(通讯通路门店!$AF:$AF,通讯通路门店!$S:$S,$G1109)</f>
        <v>0</v>
      </c>
      <c r="BN1109" s="99">
        <f>SUMIFS(通讯通路门店!$AG:$AG,通讯通路门店!$S:$S,$G1109)</f>
        <v>0</v>
      </c>
      <c r="BO1109" s="99">
        <f>SUMIFS(通讯通路门店!$AH:$AH,通讯通路门店!$S:$S,$G1109)</f>
        <v>0</v>
      </c>
      <c r="BP1109" s="99">
        <f>SUMIFS(通讯通路门店!$AI:$AI,通讯通路门店!$S:$S,$G1109)</f>
        <v>0</v>
      </c>
      <c r="BQ1109" s="83"/>
    </row>
    <row r="1110" spans="1:69">
      <c r="A1110" s="99" t="str">
        <f>IFERROR(_xlfn.XLOOKUP($G1110,通讯通路门店!$S$4:$S$993933,通讯通路门店!$A$4:$A$993933,0,0),"")</f>
        <v>海南省</v>
      </c>
      <c r="B1110" s="99" t="str">
        <f>IFERROR(_xlfn.XLOOKUP($G1110,通讯通路门店!$S$4:$S$993933,通讯通路门店!$B$4:$B$993933,0,0),"")</f>
        <v>昌江黎族自治县</v>
      </c>
      <c r="C1110" s="99" t="str">
        <f>IFERROR(_xlfn.XLOOKUP($G1110,通讯通路门店!$S$4:$S$993933,通讯通路门店!$C$4:$C$993933,0,0),"")</f>
        <v>昌江黎族自治县</v>
      </c>
      <c r="D1110" s="99" t="str">
        <f>IFERROR(_xlfn.XLOOKUP($G1110,通讯通路门店!$S$4:$S$993933,通讯通路门店!$D$4:$D$993933,0,0),"")</f>
        <v>叉河镇</v>
      </c>
      <c r="E1110" s="83"/>
      <c r="F1110" s="83"/>
      <c r="G1110" s="101"/>
      <c r="H1110" s="102">
        <f>IFERROR(_xlfn.XLOOKUP($G1110,通讯通路门店!$S$4:$S$993933,通讯通路门店!$R$4:$R$993933,0,0),"")</f>
        <v>0</v>
      </c>
      <c r="I1110" s="83"/>
      <c r="J1110" s="83"/>
      <c r="K1110" s="83"/>
      <c r="L1110" s="83"/>
      <c r="M1110" s="83"/>
      <c r="N1110" s="83"/>
      <c r="O1110" s="83"/>
      <c r="P1110" s="83"/>
      <c r="Q1110" s="83"/>
      <c r="R1110" s="83"/>
      <c r="S1110" s="83"/>
      <c r="T1110" s="83"/>
      <c r="U1110" s="99">
        <f>COUNTIF(通讯通路门店!$S:$S,$G1110)</f>
        <v>0</v>
      </c>
      <c r="V1110" s="99">
        <f>COUNTIFS(通讯通路门店!$S:$S,$G1110,通讯通路门店!$J:$J,"综合卖场")</f>
        <v>0</v>
      </c>
      <c r="W1110" s="99">
        <f>SUMIFS(通讯通路门店!$AJ:$AJ,通讯通路门店!$S:$S,通讯客户沙盘!$G1110)</f>
        <v>0</v>
      </c>
      <c r="X1110" s="99">
        <f t="shared" si="85"/>
        <v>0</v>
      </c>
      <c r="Y1110" s="99">
        <f>COUNTIFS(通讯通路门店!$S:$S,$G1110,通讯通路门店!$J:$J,"荣耀体验店")+COUNTIFS(通讯通路门店!$S:$S,$G1110,通讯通路门店!$J:$J,"荣耀授权专卖店")</f>
        <v>0</v>
      </c>
      <c r="Z1110" s="99">
        <f>COUNTIFS(通讯通路门店!$S:$S,$G1110,通讯通路门店!$J:$J,"VIVO体验店")</f>
        <v>0</v>
      </c>
      <c r="AA1110" s="99">
        <f>COUNTIFS(通讯通路门店!$S:$S,$G1110,通讯通路门店!$J:$J,"OPPO体验店")</f>
        <v>0</v>
      </c>
      <c r="AB1110" s="99">
        <f>COUNTIFS(通讯通路门店!$S:$S,$G1110,通讯通路门店!$J:$J,"华为授权体验店")+COUNTIFS(通讯通路门店!$S:$S,$G1110,通讯通路门店!$J:$J,"华为堡垒店")</f>
        <v>0</v>
      </c>
      <c r="AC1110" s="99">
        <f>COUNTIFS(通讯通路门店!$S:$S,$G1110,通讯通路门店!$J:$J,"小米体验店")</f>
        <v>0</v>
      </c>
      <c r="AD1110" s="99">
        <f>COUNTIFS(通讯通路门店!$S:$S,$G1110,通讯通路门店!$J:$J,"苹果体验店")</f>
        <v>0</v>
      </c>
      <c r="AE1110" s="99">
        <f>COUNTIFS(通讯通路门店!$S:$S,$G1110,通讯通路门店!$J:$J,"其他品牌专卖店")</f>
        <v>0</v>
      </c>
      <c r="AF1110" s="99">
        <f>SUMIFS(通讯通路门店!$BI:$BI,通讯通路门店!$S:$S,$G1110)</f>
        <v>0</v>
      </c>
      <c r="AG1110" s="99">
        <f>SUMIFS(通讯通路门店!$BH:$BH,通讯通路门店!$S:$S,$G1110)</f>
        <v>0</v>
      </c>
      <c r="AH1110" s="99">
        <f t="shared" si="86"/>
        <v>0</v>
      </c>
      <c r="AI1110" s="99">
        <f>SUMIFS(通讯通路门店!$BB:$BB,通讯通路门店!$S:$S,$G1110)</f>
        <v>0</v>
      </c>
      <c r="AJ1110" s="99">
        <f>SUMIFS(通讯通路门店!$BE:$BE,通讯通路门店!$S:$S,$G1110)</f>
        <v>0</v>
      </c>
      <c r="AK1110" s="99">
        <f>SUMIFS(通讯通路门店!$BG:$BG,通讯通路门店!$S:$S,$G1110)</f>
        <v>0</v>
      </c>
      <c r="AL1110" s="99">
        <f>SUMIFS(通讯通路门店!$BC:$BC,通讯通路门店!$S:$S,$G1110)</f>
        <v>0</v>
      </c>
      <c r="AM1110" s="99">
        <f>SUMIFS(通讯通路门店!$BD:$BD,通讯通路门店!$S:$S,$G1110)</f>
        <v>0</v>
      </c>
      <c r="AN1110" s="99">
        <f>SUMIFS(通讯通路门店!$BF:$BF,通讯通路门店!$S:$S,$G1110)</f>
        <v>0</v>
      </c>
      <c r="AO1110" s="99">
        <f t="shared" si="87"/>
        <v>0</v>
      </c>
      <c r="AP1110" s="99">
        <f>SUMIFS(通讯通路门店!$K:$K,通讯通路门店!$S:$S,$G1110)</f>
        <v>0</v>
      </c>
      <c r="AQ1110" s="83"/>
      <c r="AR1110" s="99">
        <f>SUMIFS(通讯通路门店!$T:$T,通讯通路门店!$S:$S,$G1110)</f>
        <v>0</v>
      </c>
      <c r="AS1110" s="99">
        <f>SUMIFS(通讯通路门店!$U:$U,通讯通路门店!$S:$S,$G1110)</f>
        <v>0</v>
      </c>
      <c r="AT1110" s="99">
        <f>SUMIFS(通讯通路门店!$V:$V,通讯通路门店!$S:$S,$G1110)</f>
        <v>0</v>
      </c>
      <c r="AU1110" s="99">
        <f>SUMIFS(通讯通路门店!$W:$W,通讯通路门店!$S:$S,$G1110)</f>
        <v>0</v>
      </c>
      <c r="AV1110" s="99">
        <f>SUMIFS(通讯通路门店!$Z:$Z,通讯通路门店!$S:$S,$G1110)</f>
        <v>0</v>
      </c>
      <c r="AW1110" s="99">
        <f>SUMIFS(通讯通路门店!$AB:$AB,通讯通路门店!$S:$S,$G1110)</f>
        <v>0</v>
      </c>
      <c r="AX1110" s="99">
        <f>SUMIFS(通讯通路门店!$X:$X,通讯通路门店!$S:$S,$G1110)</f>
        <v>0</v>
      </c>
      <c r="AY1110" s="99">
        <f>SUMIFS(通讯通路门店!$Y:$Y,通讯通路门店!$S:$S,$G1110)</f>
        <v>0</v>
      </c>
      <c r="AZ1110" s="99">
        <f>SUMIFS(通讯通路门店!$AA:$AA,通讯通路门店!$S:$S,$G1110)</f>
        <v>0</v>
      </c>
      <c r="BA1110" s="99">
        <f t="shared" si="88"/>
        <v>0</v>
      </c>
      <c r="BB1110" s="99">
        <f t="shared" si="89"/>
        <v>0</v>
      </c>
      <c r="BC1110" s="99">
        <f>SUMIFS(通讯通路门店!$W:$W,通讯通路门店!$S:$S,$G1110,通讯通路门店!$J:$J,"荣耀体验店")+SUMIFS(通讯通路门店!$W:$W,通讯通路门店!$S:$S,$G1110,通讯通路门店!$J:$J,"荣耀授权专卖店")</f>
        <v>0</v>
      </c>
      <c r="BD1110" s="99">
        <f>SUMIFS(通讯通路门店!$Z:$Z,通讯通路门店!$S:$S,$G1110,通讯通路门店!$J:$J,"VIVO体验店")</f>
        <v>0</v>
      </c>
      <c r="BE1110" s="99">
        <f>SUMIFS(通讯通路门店!$AB:$AB,通讯通路门店!$S:$S,$G1110,通讯通路门店!$J:$J,"OPPO体验店")</f>
        <v>0</v>
      </c>
      <c r="BF1110" s="99">
        <f>SUMIFS(通讯通路门店!$X:$X,通讯通路门店!$S:$S,$G1110,通讯通路门店!$J:$J,"华为授权体验店")+SUMIFS(通讯通路门店!$AA:$AA,通讯通路门店!$S:$S,$G1110,通讯通路门店!$J:$J,"华为堡垒店")</f>
        <v>0</v>
      </c>
      <c r="BG1110" s="99">
        <f>SUMIFS(通讯通路门店!$Y:$Y,通讯通路门店!$S:$S,$G1110,通讯通路门店!$J:$J,"小米体验店")</f>
        <v>0</v>
      </c>
      <c r="BH1110" s="99">
        <f>SUMIFS(通讯通路门店!$AA:$AA,通讯通路门店!$S:$S,$G1110,通讯通路门店!$J:$J,"苹果体验店")</f>
        <v>0</v>
      </c>
      <c r="BI1110" s="99">
        <f>SUMIFS(通讯通路门店!$K:$K,通讯通路门店!$S:$S,$G1110,通讯通路门店!$J:$J,"其他品牌专卖店")</f>
        <v>0</v>
      </c>
      <c r="BJ1110" s="99">
        <f>SUMIFS(通讯通路门店!$AC:$AC,通讯通路门店!$S:$S,$G1110)</f>
        <v>0</v>
      </c>
      <c r="BK1110" s="99">
        <f>SUMIFS(通讯通路门店!$AD:$AD,通讯通路门店!$S:$S,$G1110)</f>
        <v>0</v>
      </c>
      <c r="BL1110" s="99">
        <f>SUMIFS(通讯通路门店!$AE:$AE,通讯通路门店!$S:$S,$G1110)</f>
        <v>0</v>
      </c>
      <c r="BM1110" s="99">
        <f>SUMIFS(通讯通路门店!$AF:$AF,通讯通路门店!$S:$S,$G1110)</f>
        <v>0</v>
      </c>
      <c r="BN1110" s="99">
        <f>SUMIFS(通讯通路门店!$AG:$AG,通讯通路门店!$S:$S,$G1110)</f>
        <v>0</v>
      </c>
      <c r="BO1110" s="99">
        <f>SUMIFS(通讯通路门店!$AH:$AH,通讯通路门店!$S:$S,$G1110)</f>
        <v>0</v>
      </c>
      <c r="BP1110" s="99">
        <f>SUMIFS(通讯通路门店!$AI:$AI,通讯通路门店!$S:$S,$G1110)</f>
        <v>0</v>
      </c>
      <c r="BQ1110" s="83"/>
    </row>
    <row r="1111" spans="1:69">
      <c r="A1111" s="99" t="str">
        <f>IFERROR(_xlfn.XLOOKUP($G1111,通讯通路门店!$S$4:$S$993933,通讯通路门店!$A$4:$A$993933,0,0),"")</f>
        <v>海南省</v>
      </c>
      <c r="B1111" s="99" t="str">
        <f>IFERROR(_xlfn.XLOOKUP($G1111,通讯通路门店!$S$4:$S$993933,通讯通路门店!$B$4:$B$993933,0,0),"")</f>
        <v>昌江黎族自治县</v>
      </c>
      <c r="C1111" s="99" t="str">
        <f>IFERROR(_xlfn.XLOOKUP($G1111,通讯通路门店!$S$4:$S$993933,通讯通路门店!$C$4:$C$993933,0,0),"")</f>
        <v>昌江黎族自治县</v>
      </c>
      <c r="D1111" s="99" t="str">
        <f>IFERROR(_xlfn.XLOOKUP($G1111,通讯通路门店!$S$4:$S$993933,通讯通路门店!$D$4:$D$993933,0,0),"")</f>
        <v>叉河镇</v>
      </c>
      <c r="E1111" s="83"/>
      <c r="F1111" s="83"/>
      <c r="G1111" s="101"/>
      <c r="H1111" s="102">
        <f>IFERROR(_xlfn.XLOOKUP($G1111,通讯通路门店!$S$4:$S$993933,通讯通路门店!$R$4:$R$993933,0,0),"")</f>
        <v>0</v>
      </c>
      <c r="I1111" s="83"/>
      <c r="J1111" s="83"/>
      <c r="K1111" s="83"/>
      <c r="L1111" s="83"/>
      <c r="M1111" s="83"/>
      <c r="N1111" s="83"/>
      <c r="O1111" s="83"/>
      <c r="P1111" s="83"/>
      <c r="Q1111" s="83"/>
      <c r="R1111" s="83"/>
      <c r="S1111" s="83"/>
      <c r="T1111" s="83"/>
      <c r="U1111" s="99">
        <f>COUNTIF(通讯通路门店!$S:$S,$G1111)</f>
        <v>0</v>
      </c>
      <c r="V1111" s="99">
        <f>COUNTIFS(通讯通路门店!$S:$S,$G1111,通讯通路门店!$J:$J,"综合卖场")</f>
        <v>0</v>
      </c>
      <c r="W1111" s="99">
        <f>SUMIFS(通讯通路门店!$AJ:$AJ,通讯通路门店!$S:$S,通讯客户沙盘!$G1111)</f>
        <v>0</v>
      </c>
      <c r="X1111" s="99">
        <f t="shared" si="85"/>
        <v>0</v>
      </c>
      <c r="Y1111" s="99">
        <f>COUNTIFS(通讯通路门店!$S:$S,$G1111,通讯通路门店!$J:$J,"荣耀体验店")+COUNTIFS(通讯通路门店!$S:$S,$G1111,通讯通路门店!$J:$J,"荣耀授权专卖店")</f>
        <v>0</v>
      </c>
      <c r="Z1111" s="99">
        <f>COUNTIFS(通讯通路门店!$S:$S,$G1111,通讯通路门店!$J:$J,"VIVO体验店")</f>
        <v>0</v>
      </c>
      <c r="AA1111" s="99">
        <f>COUNTIFS(通讯通路门店!$S:$S,$G1111,通讯通路门店!$J:$J,"OPPO体验店")</f>
        <v>0</v>
      </c>
      <c r="AB1111" s="99">
        <f>COUNTIFS(通讯通路门店!$S:$S,$G1111,通讯通路门店!$J:$J,"华为授权体验店")+COUNTIFS(通讯通路门店!$S:$S,$G1111,通讯通路门店!$J:$J,"华为堡垒店")</f>
        <v>0</v>
      </c>
      <c r="AC1111" s="99">
        <f>COUNTIFS(通讯通路门店!$S:$S,$G1111,通讯通路门店!$J:$J,"小米体验店")</f>
        <v>0</v>
      </c>
      <c r="AD1111" s="99">
        <f>COUNTIFS(通讯通路门店!$S:$S,$G1111,通讯通路门店!$J:$J,"苹果体验店")</f>
        <v>0</v>
      </c>
      <c r="AE1111" s="99">
        <f>COUNTIFS(通讯通路门店!$S:$S,$G1111,通讯通路门店!$J:$J,"其他品牌专卖店")</f>
        <v>0</v>
      </c>
      <c r="AF1111" s="99">
        <f>SUMIFS(通讯通路门店!$BI:$BI,通讯通路门店!$S:$S,$G1111)</f>
        <v>0</v>
      </c>
      <c r="AG1111" s="99">
        <f>SUMIFS(通讯通路门店!$BH:$BH,通讯通路门店!$S:$S,$G1111)</f>
        <v>0</v>
      </c>
      <c r="AH1111" s="99">
        <f t="shared" si="86"/>
        <v>0</v>
      </c>
      <c r="AI1111" s="99">
        <f>SUMIFS(通讯通路门店!$BB:$BB,通讯通路门店!$S:$S,$G1111)</f>
        <v>0</v>
      </c>
      <c r="AJ1111" s="99">
        <f>SUMIFS(通讯通路门店!$BE:$BE,通讯通路门店!$S:$S,$G1111)</f>
        <v>0</v>
      </c>
      <c r="AK1111" s="99">
        <f>SUMIFS(通讯通路门店!$BG:$BG,通讯通路门店!$S:$S,$G1111)</f>
        <v>0</v>
      </c>
      <c r="AL1111" s="99">
        <f>SUMIFS(通讯通路门店!$BC:$BC,通讯通路门店!$S:$S,$G1111)</f>
        <v>0</v>
      </c>
      <c r="AM1111" s="99">
        <f>SUMIFS(通讯通路门店!$BD:$BD,通讯通路门店!$S:$S,$G1111)</f>
        <v>0</v>
      </c>
      <c r="AN1111" s="99">
        <f>SUMIFS(通讯通路门店!$BF:$BF,通讯通路门店!$S:$S,$G1111)</f>
        <v>0</v>
      </c>
      <c r="AO1111" s="99">
        <f t="shared" si="87"/>
        <v>0</v>
      </c>
      <c r="AP1111" s="99">
        <f>SUMIFS(通讯通路门店!$K:$K,通讯通路门店!$S:$S,$G1111)</f>
        <v>0</v>
      </c>
      <c r="AQ1111" s="83"/>
      <c r="AR1111" s="99">
        <f>SUMIFS(通讯通路门店!$T:$T,通讯通路门店!$S:$S,$G1111)</f>
        <v>0</v>
      </c>
      <c r="AS1111" s="99">
        <f>SUMIFS(通讯通路门店!$U:$U,通讯通路门店!$S:$S,$G1111)</f>
        <v>0</v>
      </c>
      <c r="AT1111" s="99">
        <f>SUMIFS(通讯通路门店!$V:$V,通讯通路门店!$S:$S,$G1111)</f>
        <v>0</v>
      </c>
      <c r="AU1111" s="99">
        <f>SUMIFS(通讯通路门店!$W:$W,通讯通路门店!$S:$S,$G1111)</f>
        <v>0</v>
      </c>
      <c r="AV1111" s="99">
        <f>SUMIFS(通讯通路门店!$Z:$Z,通讯通路门店!$S:$S,$G1111)</f>
        <v>0</v>
      </c>
      <c r="AW1111" s="99">
        <f>SUMIFS(通讯通路门店!$AB:$AB,通讯通路门店!$S:$S,$G1111)</f>
        <v>0</v>
      </c>
      <c r="AX1111" s="99">
        <f>SUMIFS(通讯通路门店!$X:$X,通讯通路门店!$S:$S,$G1111)</f>
        <v>0</v>
      </c>
      <c r="AY1111" s="99">
        <f>SUMIFS(通讯通路门店!$Y:$Y,通讯通路门店!$S:$S,$G1111)</f>
        <v>0</v>
      </c>
      <c r="AZ1111" s="99">
        <f>SUMIFS(通讯通路门店!$AA:$AA,通讯通路门店!$S:$S,$G1111)</f>
        <v>0</v>
      </c>
      <c r="BA1111" s="99">
        <f t="shared" si="88"/>
        <v>0</v>
      </c>
      <c r="BB1111" s="99">
        <f t="shared" si="89"/>
        <v>0</v>
      </c>
      <c r="BC1111" s="99">
        <f>SUMIFS(通讯通路门店!$W:$W,通讯通路门店!$S:$S,$G1111,通讯通路门店!$J:$J,"荣耀体验店")+SUMIFS(通讯通路门店!$W:$W,通讯通路门店!$S:$S,$G1111,通讯通路门店!$J:$J,"荣耀授权专卖店")</f>
        <v>0</v>
      </c>
      <c r="BD1111" s="99">
        <f>SUMIFS(通讯通路门店!$Z:$Z,通讯通路门店!$S:$S,$G1111,通讯通路门店!$J:$J,"VIVO体验店")</f>
        <v>0</v>
      </c>
      <c r="BE1111" s="99">
        <f>SUMIFS(通讯通路门店!$AB:$AB,通讯通路门店!$S:$S,$G1111,通讯通路门店!$J:$J,"OPPO体验店")</f>
        <v>0</v>
      </c>
      <c r="BF1111" s="99">
        <f>SUMIFS(通讯通路门店!$X:$X,通讯通路门店!$S:$S,$G1111,通讯通路门店!$J:$J,"华为授权体验店")+SUMIFS(通讯通路门店!$AA:$AA,通讯通路门店!$S:$S,$G1111,通讯通路门店!$J:$J,"华为堡垒店")</f>
        <v>0</v>
      </c>
      <c r="BG1111" s="99">
        <f>SUMIFS(通讯通路门店!$Y:$Y,通讯通路门店!$S:$S,$G1111,通讯通路门店!$J:$J,"小米体验店")</f>
        <v>0</v>
      </c>
      <c r="BH1111" s="99">
        <f>SUMIFS(通讯通路门店!$AA:$AA,通讯通路门店!$S:$S,$G1111,通讯通路门店!$J:$J,"苹果体验店")</f>
        <v>0</v>
      </c>
      <c r="BI1111" s="99">
        <f>SUMIFS(通讯通路门店!$K:$K,通讯通路门店!$S:$S,$G1111,通讯通路门店!$J:$J,"其他品牌专卖店")</f>
        <v>0</v>
      </c>
      <c r="BJ1111" s="99">
        <f>SUMIFS(通讯通路门店!$AC:$AC,通讯通路门店!$S:$S,$G1111)</f>
        <v>0</v>
      </c>
      <c r="BK1111" s="99">
        <f>SUMIFS(通讯通路门店!$AD:$AD,通讯通路门店!$S:$S,$G1111)</f>
        <v>0</v>
      </c>
      <c r="BL1111" s="99">
        <f>SUMIFS(通讯通路门店!$AE:$AE,通讯通路门店!$S:$S,$G1111)</f>
        <v>0</v>
      </c>
      <c r="BM1111" s="99">
        <f>SUMIFS(通讯通路门店!$AF:$AF,通讯通路门店!$S:$S,$G1111)</f>
        <v>0</v>
      </c>
      <c r="BN1111" s="99">
        <f>SUMIFS(通讯通路门店!$AG:$AG,通讯通路门店!$S:$S,$G1111)</f>
        <v>0</v>
      </c>
      <c r="BO1111" s="99">
        <f>SUMIFS(通讯通路门店!$AH:$AH,通讯通路门店!$S:$S,$G1111)</f>
        <v>0</v>
      </c>
      <c r="BP1111" s="99">
        <f>SUMIFS(通讯通路门店!$AI:$AI,通讯通路门店!$S:$S,$G1111)</f>
        <v>0</v>
      </c>
      <c r="BQ1111" s="83"/>
    </row>
    <row r="1112" spans="1:69">
      <c r="A1112" s="99" t="str">
        <f>IFERROR(_xlfn.XLOOKUP($G1112,通讯通路门店!$S$4:$S$993933,通讯通路门店!$A$4:$A$993933,0,0),"")</f>
        <v>海南省</v>
      </c>
      <c r="B1112" s="99" t="str">
        <f>IFERROR(_xlfn.XLOOKUP($G1112,通讯通路门店!$S$4:$S$993933,通讯通路门店!$B$4:$B$993933,0,0),"")</f>
        <v>昌江黎族自治县</v>
      </c>
      <c r="C1112" s="99" t="str">
        <f>IFERROR(_xlfn.XLOOKUP($G1112,通讯通路门店!$S$4:$S$993933,通讯通路门店!$C$4:$C$993933,0,0),"")</f>
        <v>昌江黎族自治县</v>
      </c>
      <c r="D1112" s="99" t="str">
        <f>IFERROR(_xlfn.XLOOKUP($G1112,通讯通路门店!$S$4:$S$993933,通讯通路门店!$D$4:$D$993933,0,0),"")</f>
        <v>叉河镇</v>
      </c>
      <c r="E1112" s="83"/>
      <c r="F1112" s="83"/>
      <c r="G1112" s="101"/>
      <c r="H1112" s="102">
        <f>IFERROR(_xlfn.XLOOKUP($G1112,通讯通路门店!$S$4:$S$993933,通讯通路门店!$R$4:$R$993933,0,0),"")</f>
        <v>0</v>
      </c>
      <c r="I1112" s="83"/>
      <c r="J1112" s="83"/>
      <c r="K1112" s="83"/>
      <c r="L1112" s="83"/>
      <c r="M1112" s="83"/>
      <c r="N1112" s="83"/>
      <c r="O1112" s="83"/>
      <c r="P1112" s="83"/>
      <c r="Q1112" s="83"/>
      <c r="R1112" s="83"/>
      <c r="S1112" s="83"/>
      <c r="T1112" s="83"/>
      <c r="U1112" s="99">
        <f>COUNTIF(通讯通路门店!$S:$S,$G1112)</f>
        <v>0</v>
      </c>
      <c r="V1112" s="99">
        <f>COUNTIFS(通讯通路门店!$S:$S,$G1112,通讯通路门店!$J:$J,"综合卖场")</f>
        <v>0</v>
      </c>
      <c r="W1112" s="99">
        <f>SUMIFS(通讯通路门店!$AJ:$AJ,通讯通路门店!$S:$S,通讯客户沙盘!$G1112)</f>
        <v>0</v>
      </c>
      <c r="X1112" s="99">
        <f t="shared" si="85"/>
        <v>0</v>
      </c>
      <c r="Y1112" s="99">
        <f>COUNTIFS(通讯通路门店!$S:$S,$G1112,通讯通路门店!$J:$J,"荣耀体验店")+COUNTIFS(通讯通路门店!$S:$S,$G1112,通讯通路门店!$J:$J,"荣耀授权专卖店")</f>
        <v>0</v>
      </c>
      <c r="Z1112" s="99">
        <f>COUNTIFS(通讯通路门店!$S:$S,$G1112,通讯通路门店!$J:$J,"VIVO体验店")</f>
        <v>0</v>
      </c>
      <c r="AA1112" s="99">
        <f>COUNTIFS(通讯通路门店!$S:$S,$G1112,通讯通路门店!$J:$J,"OPPO体验店")</f>
        <v>0</v>
      </c>
      <c r="AB1112" s="99">
        <f>COUNTIFS(通讯通路门店!$S:$S,$G1112,通讯通路门店!$J:$J,"华为授权体验店")+COUNTIFS(通讯通路门店!$S:$S,$G1112,通讯通路门店!$J:$J,"华为堡垒店")</f>
        <v>0</v>
      </c>
      <c r="AC1112" s="99">
        <f>COUNTIFS(通讯通路门店!$S:$S,$G1112,通讯通路门店!$J:$J,"小米体验店")</f>
        <v>0</v>
      </c>
      <c r="AD1112" s="99">
        <f>COUNTIFS(通讯通路门店!$S:$S,$G1112,通讯通路门店!$J:$J,"苹果体验店")</f>
        <v>0</v>
      </c>
      <c r="AE1112" s="99">
        <f>COUNTIFS(通讯通路门店!$S:$S,$G1112,通讯通路门店!$J:$J,"其他品牌专卖店")</f>
        <v>0</v>
      </c>
      <c r="AF1112" s="99">
        <f>SUMIFS(通讯通路门店!$BI:$BI,通讯通路门店!$S:$S,$G1112)</f>
        <v>0</v>
      </c>
      <c r="AG1112" s="99">
        <f>SUMIFS(通讯通路门店!$BH:$BH,通讯通路门店!$S:$S,$G1112)</f>
        <v>0</v>
      </c>
      <c r="AH1112" s="99">
        <f t="shared" si="86"/>
        <v>0</v>
      </c>
      <c r="AI1112" s="99">
        <f>SUMIFS(通讯通路门店!$BB:$BB,通讯通路门店!$S:$S,$G1112)</f>
        <v>0</v>
      </c>
      <c r="AJ1112" s="99">
        <f>SUMIFS(通讯通路门店!$BE:$BE,通讯通路门店!$S:$S,$G1112)</f>
        <v>0</v>
      </c>
      <c r="AK1112" s="99">
        <f>SUMIFS(通讯通路门店!$BG:$BG,通讯通路门店!$S:$S,$G1112)</f>
        <v>0</v>
      </c>
      <c r="AL1112" s="99">
        <f>SUMIFS(通讯通路门店!$BC:$BC,通讯通路门店!$S:$S,$G1112)</f>
        <v>0</v>
      </c>
      <c r="AM1112" s="99">
        <f>SUMIFS(通讯通路门店!$BD:$BD,通讯通路门店!$S:$S,$G1112)</f>
        <v>0</v>
      </c>
      <c r="AN1112" s="99">
        <f>SUMIFS(通讯通路门店!$BF:$BF,通讯通路门店!$S:$S,$G1112)</f>
        <v>0</v>
      </c>
      <c r="AO1112" s="99">
        <f t="shared" si="87"/>
        <v>0</v>
      </c>
      <c r="AP1112" s="99">
        <f>SUMIFS(通讯通路门店!$K:$K,通讯通路门店!$S:$S,$G1112)</f>
        <v>0</v>
      </c>
      <c r="AQ1112" s="83"/>
      <c r="AR1112" s="99">
        <f>SUMIFS(通讯通路门店!$T:$T,通讯通路门店!$S:$S,$G1112)</f>
        <v>0</v>
      </c>
      <c r="AS1112" s="99">
        <f>SUMIFS(通讯通路门店!$U:$U,通讯通路门店!$S:$S,$G1112)</f>
        <v>0</v>
      </c>
      <c r="AT1112" s="99">
        <f>SUMIFS(通讯通路门店!$V:$V,通讯通路门店!$S:$S,$G1112)</f>
        <v>0</v>
      </c>
      <c r="AU1112" s="99">
        <f>SUMIFS(通讯通路门店!$W:$W,通讯通路门店!$S:$S,$G1112)</f>
        <v>0</v>
      </c>
      <c r="AV1112" s="99">
        <f>SUMIFS(通讯通路门店!$Z:$Z,通讯通路门店!$S:$S,$G1112)</f>
        <v>0</v>
      </c>
      <c r="AW1112" s="99">
        <f>SUMIFS(通讯通路门店!$AB:$AB,通讯通路门店!$S:$S,$G1112)</f>
        <v>0</v>
      </c>
      <c r="AX1112" s="99">
        <f>SUMIFS(通讯通路门店!$X:$X,通讯通路门店!$S:$S,$G1112)</f>
        <v>0</v>
      </c>
      <c r="AY1112" s="99">
        <f>SUMIFS(通讯通路门店!$Y:$Y,通讯通路门店!$S:$S,$G1112)</f>
        <v>0</v>
      </c>
      <c r="AZ1112" s="99">
        <f>SUMIFS(通讯通路门店!$AA:$AA,通讯通路门店!$S:$S,$G1112)</f>
        <v>0</v>
      </c>
      <c r="BA1112" s="99">
        <f t="shared" si="88"/>
        <v>0</v>
      </c>
      <c r="BB1112" s="99">
        <f t="shared" si="89"/>
        <v>0</v>
      </c>
      <c r="BC1112" s="99">
        <f>SUMIFS(通讯通路门店!$W:$W,通讯通路门店!$S:$S,$G1112,通讯通路门店!$J:$J,"荣耀体验店")+SUMIFS(通讯通路门店!$W:$W,通讯通路门店!$S:$S,$G1112,通讯通路门店!$J:$J,"荣耀授权专卖店")</f>
        <v>0</v>
      </c>
      <c r="BD1112" s="99">
        <f>SUMIFS(通讯通路门店!$Z:$Z,通讯通路门店!$S:$S,$G1112,通讯通路门店!$J:$J,"VIVO体验店")</f>
        <v>0</v>
      </c>
      <c r="BE1112" s="99">
        <f>SUMIFS(通讯通路门店!$AB:$AB,通讯通路门店!$S:$S,$G1112,通讯通路门店!$J:$J,"OPPO体验店")</f>
        <v>0</v>
      </c>
      <c r="BF1112" s="99">
        <f>SUMIFS(通讯通路门店!$X:$X,通讯通路门店!$S:$S,$G1112,通讯通路门店!$J:$J,"华为授权体验店")+SUMIFS(通讯通路门店!$AA:$AA,通讯通路门店!$S:$S,$G1112,通讯通路门店!$J:$J,"华为堡垒店")</f>
        <v>0</v>
      </c>
      <c r="BG1112" s="99">
        <f>SUMIFS(通讯通路门店!$Y:$Y,通讯通路门店!$S:$S,$G1112,通讯通路门店!$J:$J,"小米体验店")</f>
        <v>0</v>
      </c>
      <c r="BH1112" s="99">
        <f>SUMIFS(通讯通路门店!$AA:$AA,通讯通路门店!$S:$S,$G1112,通讯通路门店!$J:$J,"苹果体验店")</f>
        <v>0</v>
      </c>
      <c r="BI1112" s="99">
        <f>SUMIFS(通讯通路门店!$K:$K,通讯通路门店!$S:$S,$G1112,通讯通路门店!$J:$J,"其他品牌专卖店")</f>
        <v>0</v>
      </c>
      <c r="BJ1112" s="99">
        <f>SUMIFS(通讯通路门店!$AC:$AC,通讯通路门店!$S:$S,$G1112)</f>
        <v>0</v>
      </c>
      <c r="BK1112" s="99">
        <f>SUMIFS(通讯通路门店!$AD:$AD,通讯通路门店!$S:$S,$G1112)</f>
        <v>0</v>
      </c>
      <c r="BL1112" s="99">
        <f>SUMIFS(通讯通路门店!$AE:$AE,通讯通路门店!$S:$S,$G1112)</f>
        <v>0</v>
      </c>
      <c r="BM1112" s="99">
        <f>SUMIFS(通讯通路门店!$AF:$AF,通讯通路门店!$S:$S,$G1112)</f>
        <v>0</v>
      </c>
      <c r="BN1112" s="99">
        <f>SUMIFS(通讯通路门店!$AG:$AG,通讯通路门店!$S:$S,$G1112)</f>
        <v>0</v>
      </c>
      <c r="BO1112" s="99">
        <f>SUMIFS(通讯通路门店!$AH:$AH,通讯通路门店!$S:$S,$G1112)</f>
        <v>0</v>
      </c>
      <c r="BP1112" s="99">
        <f>SUMIFS(通讯通路门店!$AI:$AI,通讯通路门店!$S:$S,$G1112)</f>
        <v>0</v>
      </c>
      <c r="BQ1112" s="83"/>
    </row>
    <row r="1113" spans="1:69">
      <c r="A1113" s="99" t="str">
        <f>IFERROR(_xlfn.XLOOKUP($G1113,通讯通路门店!$S$4:$S$993933,通讯通路门店!$A$4:$A$993933,0,0),"")</f>
        <v>海南省</v>
      </c>
      <c r="B1113" s="99" t="str">
        <f>IFERROR(_xlfn.XLOOKUP($G1113,通讯通路门店!$S$4:$S$993933,通讯通路门店!$B$4:$B$993933,0,0),"")</f>
        <v>昌江黎族自治县</v>
      </c>
      <c r="C1113" s="99" t="str">
        <f>IFERROR(_xlfn.XLOOKUP($G1113,通讯通路门店!$S$4:$S$993933,通讯通路门店!$C$4:$C$993933,0,0),"")</f>
        <v>昌江黎族自治县</v>
      </c>
      <c r="D1113" s="99" t="str">
        <f>IFERROR(_xlfn.XLOOKUP($G1113,通讯通路门店!$S$4:$S$993933,通讯通路门店!$D$4:$D$993933,0,0),"")</f>
        <v>叉河镇</v>
      </c>
      <c r="E1113" s="83"/>
      <c r="F1113" s="83"/>
      <c r="G1113" s="101"/>
      <c r="H1113" s="102">
        <f>IFERROR(_xlfn.XLOOKUP($G1113,通讯通路门店!$S$4:$S$993933,通讯通路门店!$R$4:$R$993933,0,0),"")</f>
        <v>0</v>
      </c>
      <c r="I1113" s="83"/>
      <c r="J1113" s="83"/>
      <c r="K1113" s="83"/>
      <c r="L1113" s="83"/>
      <c r="M1113" s="83"/>
      <c r="N1113" s="83"/>
      <c r="O1113" s="83"/>
      <c r="P1113" s="83"/>
      <c r="Q1113" s="83"/>
      <c r="R1113" s="83"/>
      <c r="S1113" s="83"/>
      <c r="T1113" s="83"/>
      <c r="U1113" s="99">
        <f>COUNTIF(通讯通路门店!$S:$S,$G1113)</f>
        <v>0</v>
      </c>
      <c r="V1113" s="99">
        <f>COUNTIFS(通讯通路门店!$S:$S,$G1113,通讯通路门店!$J:$J,"综合卖场")</f>
        <v>0</v>
      </c>
      <c r="W1113" s="99">
        <f>SUMIFS(通讯通路门店!$AJ:$AJ,通讯通路门店!$S:$S,通讯客户沙盘!$G1113)</f>
        <v>0</v>
      </c>
      <c r="X1113" s="99">
        <f t="shared" si="85"/>
        <v>0</v>
      </c>
      <c r="Y1113" s="99">
        <f>COUNTIFS(通讯通路门店!$S:$S,$G1113,通讯通路门店!$J:$J,"荣耀体验店")+COUNTIFS(通讯通路门店!$S:$S,$G1113,通讯通路门店!$J:$J,"荣耀授权专卖店")</f>
        <v>0</v>
      </c>
      <c r="Z1113" s="99">
        <f>COUNTIFS(通讯通路门店!$S:$S,$G1113,通讯通路门店!$J:$J,"VIVO体验店")</f>
        <v>0</v>
      </c>
      <c r="AA1113" s="99">
        <f>COUNTIFS(通讯通路门店!$S:$S,$G1113,通讯通路门店!$J:$J,"OPPO体验店")</f>
        <v>0</v>
      </c>
      <c r="AB1113" s="99">
        <f>COUNTIFS(通讯通路门店!$S:$S,$G1113,通讯通路门店!$J:$J,"华为授权体验店")+COUNTIFS(通讯通路门店!$S:$S,$G1113,通讯通路门店!$J:$J,"华为堡垒店")</f>
        <v>0</v>
      </c>
      <c r="AC1113" s="99">
        <f>COUNTIFS(通讯通路门店!$S:$S,$G1113,通讯通路门店!$J:$J,"小米体验店")</f>
        <v>0</v>
      </c>
      <c r="AD1113" s="99">
        <f>COUNTIFS(通讯通路门店!$S:$S,$G1113,通讯通路门店!$J:$J,"苹果体验店")</f>
        <v>0</v>
      </c>
      <c r="AE1113" s="99">
        <f>COUNTIFS(通讯通路门店!$S:$S,$G1113,通讯通路门店!$J:$J,"其他品牌专卖店")</f>
        <v>0</v>
      </c>
      <c r="AF1113" s="99">
        <f>SUMIFS(通讯通路门店!$BI:$BI,通讯通路门店!$S:$S,$G1113)</f>
        <v>0</v>
      </c>
      <c r="AG1113" s="99">
        <f>SUMIFS(通讯通路门店!$BH:$BH,通讯通路门店!$S:$S,$G1113)</f>
        <v>0</v>
      </c>
      <c r="AH1113" s="99">
        <f t="shared" si="86"/>
        <v>0</v>
      </c>
      <c r="AI1113" s="99">
        <f>SUMIFS(通讯通路门店!$BB:$BB,通讯通路门店!$S:$S,$G1113)</f>
        <v>0</v>
      </c>
      <c r="AJ1113" s="99">
        <f>SUMIFS(通讯通路门店!$BE:$BE,通讯通路门店!$S:$S,$G1113)</f>
        <v>0</v>
      </c>
      <c r="AK1113" s="99">
        <f>SUMIFS(通讯通路门店!$BG:$BG,通讯通路门店!$S:$S,$G1113)</f>
        <v>0</v>
      </c>
      <c r="AL1113" s="99">
        <f>SUMIFS(通讯通路门店!$BC:$BC,通讯通路门店!$S:$S,$G1113)</f>
        <v>0</v>
      </c>
      <c r="AM1113" s="99">
        <f>SUMIFS(通讯通路门店!$BD:$BD,通讯通路门店!$S:$S,$G1113)</f>
        <v>0</v>
      </c>
      <c r="AN1113" s="99">
        <f>SUMIFS(通讯通路门店!$BF:$BF,通讯通路门店!$S:$S,$G1113)</f>
        <v>0</v>
      </c>
      <c r="AO1113" s="99">
        <f t="shared" si="87"/>
        <v>0</v>
      </c>
      <c r="AP1113" s="99">
        <f>SUMIFS(通讯通路门店!$K:$K,通讯通路门店!$S:$S,$G1113)</f>
        <v>0</v>
      </c>
      <c r="AQ1113" s="83"/>
      <c r="AR1113" s="99">
        <f>SUMIFS(通讯通路门店!$T:$T,通讯通路门店!$S:$S,$G1113)</f>
        <v>0</v>
      </c>
      <c r="AS1113" s="99">
        <f>SUMIFS(通讯通路门店!$U:$U,通讯通路门店!$S:$S,$G1113)</f>
        <v>0</v>
      </c>
      <c r="AT1113" s="99">
        <f>SUMIFS(通讯通路门店!$V:$V,通讯通路门店!$S:$S,$G1113)</f>
        <v>0</v>
      </c>
      <c r="AU1113" s="99">
        <f>SUMIFS(通讯通路门店!$W:$W,通讯通路门店!$S:$S,$G1113)</f>
        <v>0</v>
      </c>
      <c r="AV1113" s="99">
        <f>SUMIFS(通讯通路门店!$Z:$Z,通讯通路门店!$S:$S,$G1113)</f>
        <v>0</v>
      </c>
      <c r="AW1113" s="99">
        <f>SUMIFS(通讯通路门店!$AB:$AB,通讯通路门店!$S:$S,$G1113)</f>
        <v>0</v>
      </c>
      <c r="AX1113" s="99">
        <f>SUMIFS(通讯通路门店!$X:$X,通讯通路门店!$S:$S,$G1113)</f>
        <v>0</v>
      </c>
      <c r="AY1113" s="99">
        <f>SUMIFS(通讯通路门店!$Y:$Y,通讯通路门店!$S:$S,$G1113)</f>
        <v>0</v>
      </c>
      <c r="AZ1113" s="99">
        <f>SUMIFS(通讯通路门店!$AA:$AA,通讯通路门店!$S:$S,$G1113)</f>
        <v>0</v>
      </c>
      <c r="BA1113" s="99">
        <f t="shared" si="88"/>
        <v>0</v>
      </c>
      <c r="BB1113" s="99">
        <f t="shared" si="89"/>
        <v>0</v>
      </c>
      <c r="BC1113" s="99">
        <f>SUMIFS(通讯通路门店!$W:$W,通讯通路门店!$S:$S,$G1113,通讯通路门店!$J:$J,"荣耀体验店")+SUMIFS(通讯通路门店!$W:$W,通讯通路门店!$S:$S,$G1113,通讯通路门店!$J:$J,"荣耀授权专卖店")</f>
        <v>0</v>
      </c>
      <c r="BD1113" s="99">
        <f>SUMIFS(通讯通路门店!$Z:$Z,通讯通路门店!$S:$S,$G1113,通讯通路门店!$J:$J,"VIVO体验店")</f>
        <v>0</v>
      </c>
      <c r="BE1113" s="99">
        <f>SUMIFS(通讯通路门店!$AB:$AB,通讯通路门店!$S:$S,$G1113,通讯通路门店!$J:$J,"OPPO体验店")</f>
        <v>0</v>
      </c>
      <c r="BF1113" s="99">
        <f>SUMIFS(通讯通路门店!$X:$X,通讯通路门店!$S:$S,$G1113,通讯通路门店!$J:$J,"华为授权体验店")+SUMIFS(通讯通路门店!$AA:$AA,通讯通路门店!$S:$S,$G1113,通讯通路门店!$J:$J,"华为堡垒店")</f>
        <v>0</v>
      </c>
      <c r="BG1113" s="99">
        <f>SUMIFS(通讯通路门店!$Y:$Y,通讯通路门店!$S:$S,$G1113,通讯通路门店!$J:$J,"小米体验店")</f>
        <v>0</v>
      </c>
      <c r="BH1113" s="99">
        <f>SUMIFS(通讯通路门店!$AA:$AA,通讯通路门店!$S:$S,$G1113,通讯通路门店!$J:$J,"苹果体验店")</f>
        <v>0</v>
      </c>
      <c r="BI1113" s="99">
        <f>SUMIFS(通讯通路门店!$K:$K,通讯通路门店!$S:$S,$G1113,通讯通路门店!$J:$J,"其他品牌专卖店")</f>
        <v>0</v>
      </c>
      <c r="BJ1113" s="99">
        <f>SUMIFS(通讯通路门店!$AC:$AC,通讯通路门店!$S:$S,$G1113)</f>
        <v>0</v>
      </c>
      <c r="BK1113" s="99">
        <f>SUMIFS(通讯通路门店!$AD:$AD,通讯通路门店!$S:$S,$G1113)</f>
        <v>0</v>
      </c>
      <c r="BL1113" s="99">
        <f>SUMIFS(通讯通路门店!$AE:$AE,通讯通路门店!$S:$S,$G1113)</f>
        <v>0</v>
      </c>
      <c r="BM1113" s="99">
        <f>SUMIFS(通讯通路门店!$AF:$AF,通讯通路门店!$S:$S,$G1113)</f>
        <v>0</v>
      </c>
      <c r="BN1113" s="99">
        <f>SUMIFS(通讯通路门店!$AG:$AG,通讯通路门店!$S:$S,$G1113)</f>
        <v>0</v>
      </c>
      <c r="BO1113" s="99">
        <f>SUMIFS(通讯通路门店!$AH:$AH,通讯通路门店!$S:$S,$G1113)</f>
        <v>0</v>
      </c>
      <c r="BP1113" s="99">
        <f>SUMIFS(通讯通路门店!$AI:$AI,通讯通路门店!$S:$S,$G1113)</f>
        <v>0</v>
      </c>
      <c r="BQ1113" s="83"/>
    </row>
    <row r="1114" spans="1:69">
      <c r="A1114" s="99" t="str">
        <f>IFERROR(_xlfn.XLOOKUP($G1114,通讯通路门店!$S$4:$S$993933,通讯通路门店!$A$4:$A$993933,0,0),"")</f>
        <v>海南省</v>
      </c>
      <c r="B1114" s="99" t="str">
        <f>IFERROR(_xlfn.XLOOKUP($G1114,通讯通路门店!$S$4:$S$993933,通讯通路门店!$B$4:$B$993933,0,0),"")</f>
        <v>昌江黎族自治县</v>
      </c>
      <c r="C1114" s="99" t="str">
        <f>IFERROR(_xlfn.XLOOKUP($G1114,通讯通路门店!$S$4:$S$993933,通讯通路门店!$C$4:$C$993933,0,0),"")</f>
        <v>昌江黎族自治县</v>
      </c>
      <c r="D1114" s="99" t="str">
        <f>IFERROR(_xlfn.XLOOKUP($G1114,通讯通路门店!$S$4:$S$993933,通讯通路门店!$D$4:$D$993933,0,0),"")</f>
        <v>叉河镇</v>
      </c>
      <c r="E1114" s="83"/>
      <c r="F1114" s="83"/>
      <c r="G1114" s="101"/>
      <c r="H1114" s="102">
        <f>IFERROR(_xlfn.XLOOKUP($G1114,通讯通路门店!$S$4:$S$993933,通讯通路门店!$R$4:$R$993933,0,0),"")</f>
        <v>0</v>
      </c>
      <c r="I1114" s="83"/>
      <c r="J1114" s="83"/>
      <c r="K1114" s="83"/>
      <c r="L1114" s="83"/>
      <c r="M1114" s="83"/>
      <c r="N1114" s="83"/>
      <c r="O1114" s="83"/>
      <c r="P1114" s="83"/>
      <c r="Q1114" s="83"/>
      <c r="R1114" s="83"/>
      <c r="S1114" s="83"/>
      <c r="T1114" s="83"/>
      <c r="U1114" s="99">
        <f>COUNTIF(通讯通路门店!$S:$S,$G1114)</f>
        <v>0</v>
      </c>
      <c r="V1114" s="99">
        <f>COUNTIFS(通讯通路门店!$S:$S,$G1114,通讯通路门店!$J:$J,"综合卖场")</f>
        <v>0</v>
      </c>
      <c r="W1114" s="99">
        <f>SUMIFS(通讯通路门店!$AJ:$AJ,通讯通路门店!$S:$S,通讯客户沙盘!$G1114)</f>
        <v>0</v>
      </c>
      <c r="X1114" s="99">
        <f t="shared" si="85"/>
        <v>0</v>
      </c>
      <c r="Y1114" s="99">
        <f>COUNTIFS(通讯通路门店!$S:$S,$G1114,通讯通路门店!$J:$J,"荣耀体验店")+COUNTIFS(通讯通路门店!$S:$S,$G1114,通讯通路门店!$J:$J,"荣耀授权专卖店")</f>
        <v>0</v>
      </c>
      <c r="Z1114" s="99">
        <f>COUNTIFS(通讯通路门店!$S:$S,$G1114,通讯通路门店!$J:$J,"VIVO体验店")</f>
        <v>0</v>
      </c>
      <c r="AA1114" s="99">
        <f>COUNTIFS(通讯通路门店!$S:$S,$G1114,通讯通路门店!$J:$J,"OPPO体验店")</f>
        <v>0</v>
      </c>
      <c r="AB1114" s="99">
        <f>COUNTIFS(通讯通路门店!$S:$S,$G1114,通讯通路门店!$J:$J,"华为授权体验店")+COUNTIFS(通讯通路门店!$S:$S,$G1114,通讯通路门店!$J:$J,"华为堡垒店")</f>
        <v>0</v>
      </c>
      <c r="AC1114" s="99">
        <f>COUNTIFS(通讯通路门店!$S:$S,$G1114,通讯通路门店!$J:$J,"小米体验店")</f>
        <v>0</v>
      </c>
      <c r="AD1114" s="99">
        <f>COUNTIFS(通讯通路门店!$S:$S,$G1114,通讯通路门店!$J:$J,"苹果体验店")</f>
        <v>0</v>
      </c>
      <c r="AE1114" s="99">
        <f>COUNTIFS(通讯通路门店!$S:$S,$G1114,通讯通路门店!$J:$J,"其他品牌专卖店")</f>
        <v>0</v>
      </c>
      <c r="AF1114" s="99">
        <f>SUMIFS(通讯通路门店!$BI:$BI,通讯通路门店!$S:$S,$G1114)</f>
        <v>0</v>
      </c>
      <c r="AG1114" s="99">
        <f>SUMIFS(通讯通路门店!$BH:$BH,通讯通路门店!$S:$S,$G1114)</f>
        <v>0</v>
      </c>
      <c r="AH1114" s="99">
        <f t="shared" si="86"/>
        <v>0</v>
      </c>
      <c r="AI1114" s="99">
        <f>SUMIFS(通讯通路门店!$BB:$BB,通讯通路门店!$S:$S,$G1114)</f>
        <v>0</v>
      </c>
      <c r="AJ1114" s="99">
        <f>SUMIFS(通讯通路门店!$BE:$BE,通讯通路门店!$S:$S,$G1114)</f>
        <v>0</v>
      </c>
      <c r="AK1114" s="99">
        <f>SUMIFS(通讯通路门店!$BG:$BG,通讯通路门店!$S:$S,$G1114)</f>
        <v>0</v>
      </c>
      <c r="AL1114" s="99">
        <f>SUMIFS(通讯通路门店!$BC:$BC,通讯通路门店!$S:$S,$G1114)</f>
        <v>0</v>
      </c>
      <c r="AM1114" s="99">
        <f>SUMIFS(通讯通路门店!$BD:$BD,通讯通路门店!$S:$S,$G1114)</f>
        <v>0</v>
      </c>
      <c r="AN1114" s="99">
        <f>SUMIFS(通讯通路门店!$BF:$BF,通讯通路门店!$S:$S,$G1114)</f>
        <v>0</v>
      </c>
      <c r="AO1114" s="99">
        <f t="shared" si="87"/>
        <v>0</v>
      </c>
      <c r="AP1114" s="99">
        <f>SUMIFS(通讯通路门店!$K:$K,通讯通路门店!$S:$S,$G1114)</f>
        <v>0</v>
      </c>
      <c r="AQ1114" s="83"/>
      <c r="AR1114" s="99">
        <f>SUMIFS(通讯通路门店!$T:$T,通讯通路门店!$S:$S,$G1114)</f>
        <v>0</v>
      </c>
      <c r="AS1114" s="99">
        <f>SUMIFS(通讯通路门店!$U:$U,通讯通路门店!$S:$S,$G1114)</f>
        <v>0</v>
      </c>
      <c r="AT1114" s="99">
        <f>SUMIFS(通讯通路门店!$V:$V,通讯通路门店!$S:$S,$G1114)</f>
        <v>0</v>
      </c>
      <c r="AU1114" s="99">
        <f>SUMIFS(通讯通路门店!$W:$W,通讯通路门店!$S:$S,$G1114)</f>
        <v>0</v>
      </c>
      <c r="AV1114" s="99">
        <f>SUMIFS(通讯通路门店!$Z:$Z,通讯通路门店!$S:$S,$G1114)</f>
        <v>0</v>
      </c>
      <c r="AW1114" s="99">
        <f>SUMIFS(通讯通路门店!$AB:$AB,通讯通路门店!$S:$S,$G1114)</f>
        <v>0</v>
      </c>
      <c r="AX1114" s="99">
        <f>SUMIFS(通讯通路门店!$X:$X,通讯通路门店!$S:$S,$G1114)</f>
        <v>0</v>
      </c>
      <c r="AY1114" s="99">
        <f>SUMIFS(通讯通路门店!$Y:$Y,通讯通路门店!$S:$S,$G1114)</f>
        <v>0</v>
      </c>
      <c r="AZ1114" s="99">
        <f>SUMIFS(通讯通路门店!$AA:$AA,通讯通路门店!$S:$S,$G1114)</f>
        <v>0</v>
      </c>
      <c r="BA1114" s="99">
        <f t="shared" si="88"/>
        <v>0</v>
      </c>
      <c r="BB1114" s="99">
        <f t="shared" si="89"/>
        <v>0</v>
      </c>
      <c r="BC1114" s="99">
        <f>SUMIFS(通讯通路门店!$W:$W,通讯通路门店!$S:$S,$G1114,通讯通路门店!$J:$J,"荣耀体验店")+SUMIFS(通讯通路门店!$W:$W,通讯通路门店!$S:$S,$G1114,通讯通路门店!$J:$J,"荣耀授权专卖店")</f>
        <v>0</v>
      </c>
      <c r="BD1114" s="99">
        <f>SUMIFS(通讯通路门店!$Z:$Z,通讯通路门店!$S:$S,$G1114,通讯通路门店!$J:$J,"VIVO体验店")</f>
        <v>0</v>
      </c>
      <c r="BE1114" s="99">
        <f>SUMIFS(通讯通路门店!$AB:$AB,通讯通路门店!$S:$S,$G1114,通讯通路门店!$J:$J,"OPPO体验店")</f>
        <v>0</v>
      </c>
      <c r="BF1114" s="99">
        <f>SUMIFS(通讯通路门店!$X:$X,通讯通路门店!$S:$S,$G1114,通讯通路门店!$J:$J,"华为授权体验店")+SUMIFS(通讯通路门店!$AA:$AA,通讯通路门店!$S:$S,$G1114,通讯通路门店!$J:$J,"华为堡垒店")</f>
        <v>0</v>
      </c>
      <c r="BG1114" s="99">
        <f>SUMIFS(通讯通路门店!$Y:$Y,通讯通路门店!$S:$S,$G1114,通讯通路门店!$J:$J,"小米体验店")</f>
        <v>0</v>
      </c>
      <c r="BH1114" s="99">
        <f>SUMIFS(通讯通路门店!$AA:$AA,通讯通路门店!$S:$S,$G1114,通讯通路门店!$J:$J,"苹果体验店")</f>
        <v>0</v>
      </c>
      <c r="BI1114" s="99">
        <f>SUMIFS(通讯通路门店!$K:$K,通讯通路门店!$S:$S,$G1114,通讯通路门店!$J:$J,"其他品牌专卖店")</f>
        <v>0</v>
      </c>
      <c r="BJ1114" s="99">
        <f>SUMIFS(通讯通路门店!$AC:$AC,通讯通路门店!$S:$S,$G1114)</f>
        <v>0</v>
      </c>
      <c r="BK1114" s="99">
        <f>SUMIFS(通讯通路门店!$AD:$AD,通讯通路门店!$S:$S,$G1114)</f>
        <v>0</v>
      </c>
      <c r="BL1114" s="99">
        <f>SUMIFS(通讯通路门店!$AE:$AE,通讯通路门店!$S:$S,$G1114)</f>
        <v>0</v>
      </c>
      <c r="BM1114" s="99">
        <f>SUMIFS(通讯通路门店!$AF:$AF,通讯通路门店!$S:$S,$G1114)</f>
        <v>0</v>
      </c>
      <c r="BN1114" s="99">
        <f>SUMIFS(通讯通路门店!$AG:$AG,通讯通路门店!$S:$S,$G1114)</f>
        <v>0</v>
      </c>
      <c r="BO1114" s="99">
        <f>SUMIFS(通讯通路门店!$AH:$AH,通讯通路门店!$S:$S,$G1114)</f>
        <v>0</v>
      </c>
      <c r="BP1114" s="99">
        <f>SUMIFS(通讯通路门店!$AI:$AI,通讯通路门店!$S:$S,$G1114)</f>
        <v>0</v>
      </c>
      <c r="BQ1114" s="83"/>
    </row>
    <row r="1115" spans="1:69">
      <c r="A1115" s="99" t="str">
        <f>IFERROR(_xlfn.XLOOKUP($G1115,通讯通路门店!$S$4:$S$993933,通讯通路门店!$A$4:$A$993933,0,0),"")</f>
        <v>海南省</v>
      </c>
      <c r="B1115" s="99" t="str">
        <f>IFERROR(_xlfn.XLOOKUP($G1115,通讯通路门店!$S$4:$S$993933,通讯通路门店!$B$4:$B$993933,0,0),"")</f>
        <v>昌江黎族自治县</v>
      </c>
      <c r="C1115" s="99" t="str">
        <f>IFERROR(_xlfn.XLOOKUP($G1115,通讯通路门店!$S$4:$S$993933,通讯通路门店!$C$4:$C$993933,0,0),"")</f>
        <v>昌江黎族自治县</v>
      </c>
      <c r="D1115" s="99" t="str">
        <f>IFERROR(_xlfn.XLOOKUP($G1115,通讯通路门店!$S$4:$S$993933,通讯通路门店!$D$4:$D$993933,0,0),"")</f>
        <v>叉河镇</v>
      </c>
      <c r="E1115" s="83"/>
      <c r="F1115" s="83"/>
      <c r="G1115" s="101"/>
      <c r="H1115" s="102">
        <f>IFERROR(_xlfn.XLOOKUP($G1115,通讯通路门店!$S$4:$S$993933,通讯通路门店!$R$4:$R$993933,0,0),"")</f>
        <v>0</v>
      </c>
      <c r="I1115" s="83"/>
      <c r="J1115" s="83"/>
      <c r="K1115" s="83"/>
      <c r="L1115" s="83"/>
      <c r="M1115" s="83"/>
      <c r="N1115" s="83"/>
      <c r="O1115" s="83"/>
      <c r="P1115" s="83"/>
      <c r="Q1115" s="83"/>
      <c r="R1115" s="83"/>
      <c r="S1115" s="83"/>
      <c r="T1115" s="83"/>
      <c r="U1115" s="99">
        <f>COUNTIF(通讯通路门店!$S:$S,$G1115)</f>
        <v>0</v>
      </c>
      <c r="V1115" s="99">
        <f>COUNTIFS(通讯通路门店!$S:$S,$G1115,通讯通路门店!$J:$J,"综合卖场")</f>
        <v>0</v>
      </c>
      <c r="W1115" s="99">
        <f>SUMIFS(通讯通路门店!$AJ:$AJ,通讯通路门店!$S:$S,通讯客户沙盘!$G1115)</f>
        <v>0</v>
      </c>
      <c r="X1115" s="99">
        <f t="shared" si="85"/>
        <v>0</v>
      </c>
      <c r="Y1115" s="99">
        <f>COUNTIFS(通讯通路门店!$S:$S,$G1115,通讯通路门店!$J:$J,"荣耀体验店")+COUNTIFS(通讯通路门店!$S:$S,$G1115,通讯通路门店!$J:$J,"荣耀授权专卖店")</f>
        <v>0</v>
      </c>
      <c r="Z1115" s="99">
        <f>COUNTIFS(通讯通路门店!$S:$S,$G1115,通讯通路门店!$J:$J,"VIVO体验店")</f>
        <v>0</v>
      </c>
      <c r="AA1115" s="99">
        <f>COUNTIFS(通讯通路门店!$S:$S,$G1115,通讯通路门店!$J:$J,"OPPO体验店")</f>
        <v>0</v>
      </c>
      <c r="AB1115" s="99">
        <f>COUNTIFS(通讯通路门店!$S:$S,$G1115,通讯通路门店!$J:$J,"华为授权体验店")+COUNTIFS(通讯通路门店!$S:$S,$G1115,通讯通路门店!$J:$J,"华为堡垒店")</f>
        <v>0</v>
      </c>
      <c r="AC1115" s="99">
        <f>COUNTIFS(通讯通路门店!$S:$S,$G1115,通讯通路门店!$J:$J,"小米体验店")</f>
        <v>0</v>
      </c>
      <c r="AD1115" s="99">
        <f>COUNTIFS(通讯通路门店!$S:$S,$G1115,通讯通路门店!$J:$J,"苹果体验店")</f>
        <v>0</v>
      </c>
      <c r="AE1115" s="99">
        <f>COUNTIFS(通讯通路门店!$S:$S,$G1115,通讯通路门店!$J:$J,"其他品牌专卖店")</f>
        <v>0</v>
      </c>
      <c r="AF1115" s="99">
        <f>SUMIFS(通讯通路门店!$BI:$BI,通讯通路门店!$S:$S,$G1115)</f>
        <v>0</v>
      </c>
      <c r="AG1115" s="99">
        <f>SUMIFS(通讯通路门店!$BH:$BH,通讯通路门店!$S:$S,$G1115)</f>
        <v>0</v>
      </c>
      <c r="AH1115" s="99">
        <f t="shared" si="86"/>
        <v>0</v>
      </c>
      <c r="AI1115" s="99">
        <f>SUMIFS(通讯通路门店!$BB:$BB,通讯通路门店!$S:$S,$G1115)</f>
        <v>0</v>
      </c>
      <c r="AJ1115" s="99">
        <f>SUMIFS(通讯通路门店!$BE:$BE,通讯通路门店!$S:$S,$G1115)</f>
        <v>0</v>
      </c>
      <c r="AK1115" s="99">
        <f>SUMIFS(通讯通路门店!$BG:$BG,通讯通路门店!$S:$S,$G1115)</f>
        <v>0</v>
      </c>
      <c r="AL1115" s="99">
        <f>SUMIFS(通讯通路门店!$BC:$BC,通讯通路门店!$S:$S,$G1115)</f>
        <v>0</v>
      </c>
      <c r="AM1115" s="99">
        <f>SUMIFS(通讯通路门店!$BD:$BD,通讯通路门店!$S:$S,$G1115)</f>
        <v>0</v>
      </c>
      <c r="AN1115" s="99">
        <f>SUMIFS(通讯通路门店!$BF:$BF,通讯通路门店!$S:$S,$G1115)</f>
        <v>0</v>
      </c>
      <c r="AO1115" s="99">
        <f t="shared" si="87"/>
        <v>0</v>
      </c>
      <c r="AP1115" s="99">
        <f>SUMIFS(通讯通路门店!$K:$K,通讯通路门店!$S:$S,$G1115)</f>
        <v>0</v>
      </c>
      <c r="AQ1115" s="83"/>
      <c r="AR1115" s="99">
        <f>SUMIFS(通讯通路门店!$T:$T,通讯通路门店!$S:$S,$G1115)</f>
        <v>0</v>
      </c>
      <c r="AS1115" s="99">
        <f>SUMIFS(通讯通路门店!$U:$U,通讯通路门店!$S:$S,$G1115)</f>
        <v>0</v>
      </c>
      <c r="AT1115" s="99">
        <f>SUMIFS(通讯通路门店!$V:$V,通讯通路门店!$S:$S,$G1115)</f>
        <v>0</v>
      </c>
      <c r="AU1115" s="99">
        <f>SUMIFS(通讯通路门店!$W:$W,通讯通路门店!$S:$S,$G1115)</f>
        <v>0</v>
      </c>
      <c r="AV1115" s="99">
        <f>SUMIFS(通讯通路门店!$Z:$Z,通讯通路门店!$S:$S,$G1115)</f>
        <v>0</v>
      </c>
      <c r="AW1115" s="99">
        <f>SUMIFS(通讯通路门店!$AB:$AB,通讯通路门店!$S:$S,$G1115)</f>
        <v>0</v>
      </c>
      <c r="AX1115" s="99">
        <f>SUMIFS(通讯通路门店!$X:$X,通讯通路门店!$S:$S,$G1115)</f>
        <v>0</v>
      </c>
      <c r="AY1115" s="99">
        <f>SUMIFS(通讯通路门店!$Y:$Y,通讯通路门店!$S:$S,$G1115)</f>
        <v>0</v>
      </c>
      <c r="AZ1115" s="99">
        <f>SUMIFS(通讯通路门店!$AA:$AA,通讯通路门店!$S:$S,$G1115)</f>
        <v>0</v>
      </c>
      <c r="BA1115" s="99">
        <f t="shared" si="88"/>
        <v>0</v>
      </c>
      <c r="BB1115" s="99">
        <f t="shared" si="89"/>
        <v>0</v>
      </c>
      <c r="BC1115" s="99">
        <f>SUMIFS(通讯通路门店!$W:$W,通讯通路门店!$S:$S,$G1115,通讯通路门店!$J:$J,"荣耀体验店")+SUMIFS(通讯通路门店!$W:$W,通讯通路门店!$S:$S,$G1115,通讯通路门店!$J:$J,"荣耀授权专卖店")</f>
        <v>0</v>
      </c>
      <c r="BD1115" s="99">
        <f>SUMIFS(通讯通路门店!$Z:$Z,通讯通路门店!$S:$S,$G1115,通讯通路门店!$J:$J,"VIVO体验店")</f>
        <v>0</v>
      </c>
      <c r="BE1115" s="99">
        <f>SUMIFS(通讯通路门店!$AB:$AB,通讯通路门店!$S:$S,$G1115,通讯通路门店!$J:$J,"OPPO体验店")</f>
        <v>0</v>
      </c>
      <c r="BF1115" s="99">
        <f>SUMIFS(通讯通路门店!$X:$X,通讯通路门店!$S:$S,$G1115,通讯通路门店!$J:$J,"华为授权体验店")+SUMIFS(通讯通路门店!$AA:$AA,通讯通路门店!$S:$S,$G1115,通讯通路门店!$J:$J,"华为堡垒店")</f>
        <v>0</v>
      </c>
      <c r="BG1115" s="99">
        <f>SUMIFS(通讯通路门店!$Y:$Y,通讯通路门店!$S:$S,$G1115,通讯通路门店!$J:$J,"小米体验店")</f>
        <v>0</v>
      </c>
      <c r="BH1115" s="99">
        <f>SUMIFS(通讯通路门店!$AA:$AA,通讯通路门店!$S:$S,$G1115,通讯通路门店!$J:$J,"苹果体验店")</f>
        <v>0</v>
      </c>
      <c r="BI1115" s="99">
        <f>SUMIFS(通讯通路门店!$K:$K,通讯通路门店!$S:$S,$G1115,通讯通路门店!$J:$J,"其他品牌专卖店")</f>
        <v>0</v>
      </c>
      <c r="BJ1115" s="99">
        <f>SUMIFS(通讯通路门店!$AC:$AC,通讯通路门店!$S:$S,$G1115)</f>
        <v>0</v>
      </c>
      <c r="BK1115" s="99">
        <f>SUMIFS(通讯通路门店!$AD:$AD,通讯通路门店!$S:$S,$G1115)</f>
        <v>0</v>
      </c>
      <c r="BL1115" s="99">
        <f>SUMIFS(通讯通路门店!$AE:$AE,通讯通路门店!$S:$S,$G1115)</f>
        <v>0</v>
      </c>
      <c r="BM1115" s="99">
        <f>SUMIFS(通讯通路门店!$AF:$AF,通讯通路门店!$S:$S,$G1115)</f>
        <v>0</v>
      </c>
      <c r="BN1115" s="99">
        <f>SUMIFS(通讯通路门店!$AG:$AG,通讯通路门店!$S:$S,$G1115)</f>
        <v>0</v>
      </c>
      <c r="BO1115" s="99">
        <f>SUMIFS(通讯通路门店!$AH:$AH,通讯通路门店!$S:$S,$G1115)</f>
        <v>0</v>
      </c>
      <c r="BP1115" s="99">
        <f>SUMIFS(通讯通路门店!$AI:$AI,通讯通路门店!$S:$S,$G1115)</f>
        <v>0</v>
      </c>
      <c r="BQ1115" s="83"/>
    </row>
    <row r="1116" spans="1:69">
      <c r="A1116" s="99" t="str">
        <f>IFERROR(_xlfn.XLOOKUP($G1116,通讯通路门店!$S$4:$S$993933,通讯通路门店!$A$4:$A$993933,0,0),"")</f>
        <v>海南省</v>
      </c>
      <c r="B1116" s="99" t="str">
        <f>IFERROR(_xlfn.XLOOKUP($G1116,通讯通路门店!$S$4:$S$993933,通讯通路门店!$B$4:$B$993933,0,0),"")</f>
        <v>昌江黎族自治县</v>
      </c>
      <c r="C1116" s="99" t="str">
        <f>IFERROR(_xlfn.XLOOKUP($G1116,通讯通路门店!$S$4:$S$993933,通讯通路门店!$C$4:$C$993933,0,0),"")</f>
        <v>昌江黎族自治县</v>
      </c>
      <c r="D1116" s="99" t="str">
        <f>IFERROR(_xlfn.XLOOKUP($G1116,通讯通路门店!$S$4:$S$993933,通讯通路门店!$D$4:$D$993933,0,0),"")</f>
        <v>叉河镇</v>
      </c>
      <c r="E1116" s="83"/>
      <c r="F1116" s="83"/>
      <c r="G1116" s="101"/>
      <c r="H1116" s="102">
        <f>IFERROR(_xlfn.XLOOKUP($G1116,通讯通路门店!$S$4:$S$993933,通讯通路门店!$R$4:$R$993933,0,0),"")</f>
        <v>0</v>
      </c>
      <c r="I1116" s="83"/>
      <c r="J1116" s="83"/>
      <c r="K1116" s="83"/>
      <c r="L1116" s="83"/>
      <c r="M1116" s="83"/>
      <c r="N1116" s="83"/>
      <c r="O1116" s="83"/>
      <c r="P1116" s="83"/>
      <c r="Q1116" s="83"/>
      <c r="R1116" s="83"/>
      <c r="S1116" s="83"/>
      <c r="T1116" s="83"/>
      <c r="U1116" s="99">
        <f>COUNTIF(通讯通路门店!$S:$S,$G1116)</f>
        <v>0</v>
      </c>
      <c r="V1116" s="99">
        <f>COUNTIFS(通讯通路门店!$S:$S,$G1116,通讯通路门店!$J:$J,"综合卖场")</f>
        <v>0</v>
      </c>
      <c r="W1116" s="99">
        <f>SUMIFS(通讯通路门店!$AJ:$AJ,通讯通路门店!$S:$S,通讯客户沙盘!$G1116)</f>
        <v>0</v>
      </c>
      <c r="X1116" s="99">
        <f t="shared" si="85"/>
        <v>0</v>
      </c>
      <c r="Y1116" s="99">
        <f>COUNTIFS(通讯通路门店!$S:$S,$G1116,通讯通路门店!$J:$J,"荣耀体验店")+COUNTIFS(通讯通路门店!$S:$S,$G1116,通讯通路门店!$J:$J,"荣耀授权专卖店")</f>
        <v>0</v>
      </c>
      <c r="Z1116" s="99">
        <f>COUNTIFS(通讯通路门店!$S:$S,$G1116,通讯通路门店!$J:$J,"VIVO体验店")</f>
        <v>0</v>
      </c>
      <c r="AA1116" s="99">
        <f>COUNTIFS(通讯通路门店!$S:$S,$G1116,通讯通路门店!$J:$J,"OPPO体验店")</f>
        <v>0</v>
      </c>
      <c r="AB1116" s="99">
        <f>COUNTIFS(通讯通路门店!$S:$S,$G1116,通讯通路门店!$J:$J,"华为授权体验店")+COUNTIFS(通讯通路门店!$S:$S,$G1116,通讯通路门店!$J:$J,"华为堡垒店")</f>
        <v>0</v>
      </c>
      <c r="AC1116" s="99">
        <f>COUNTIFS(通讯通路门店!$S:$S,$G1116,通讯通路门店!$J:$J,"小米体验店")</f>
        <v>0</v>
      </c>
      <c r="AD1116" s="99">
        <f>COUNTIFS(通讯通路门店!$S:$S,$G1116,通讯通路门店!$J:$J,"苹果体验店")</f>
        <v>0</v>
      </c>
      <c r="AE1116" s="99">
        <f>COUNTIFS(通讯通路门店!$S:$S,$G1116,通讯通路门店!$J:$J,"其他品牌专卖店")</f>
        <v>0</v>
      </c>
      <c r="AF1116" s="99">
        <f>SUMIFS(通讯通路门店!$BI:$BI,通讯通路门店!$S:$S,$G1116)</f>
        <v>0</v>
      </c>
      <c r="AG1116" s="99">
        <f>SUMIFS(通讯通路门店!$BH:$BH,通讯通路门店!$S:$S,$G1116)</f>
        <v>0</v>
      </c>
      <c r="AH1116" s="99">
        <f t="shared" si="86"/>
        <v>0</v>
      </c>
      <c r="AI1116" s="99">
        <f>SUMIFS(通讯通路门店!$BB:$BB,通讯通路门店!$S:$S,$G1116)</f>
        <v>0</v>
      </c>
      <c r="AJ1116" s="99">
        <f>SUMIFS(通讯通路门店!$BE:$BE,通讯通路门店!$S:$S,$G1116)</f>
        <v>0</v>
      </c>
      <c r="AK1116" s="99">
        <f>SUMIFS(通讯通路门店!$BG:$BG,通讯通路门店!$S:$S,$G1116)</f>
        <v>0</v>
      </c>
      <c r="AL1116" s="99">
        <f>SUMIFS(通讯通路门店!$BC:$BC,通讯通路门店!$S:$S,$G1116)</f>
        <v>0</v>
      </c>
      <c r="AM1116" s="99">
        <f>SUMIFS(通讯通路门店!$BD:$BD,通讯通路门店!$S:$S,$G1116)</f>
        <v>0</v>
      </c>
      <c r="AN1116" s="99">
        <f>SUMIFS(通讯通路门店!$BF:$BF,通讯通路门店!$S:$S,$G1116)</f>
        <v>0</v>
      </c>
      <c r="AO1116" s="99">
        <f t="shared" si="87"/>
        <v>0</v>
      </c>
      <c r="AP1116" s="99">
        <f>SUMIFS(通讯通路门店!$K:$K,通讯通路门店!$S:$S,$G1116)</f>
        <v>0</v>
      </c>
      <c r="AQ1116" s="83"/>
      <c r="AR1116" s="99">
        <f>SUMIFS(通讯通路门店!$T:$T,通讯通路门店!$S:$S,$G1116)</f>
        <v>0</v>
      </c>
      <c r="AS1116" s="99">
        <f>SUMIFS(通讯通路门店!$U:$U,通讯通路门店!$S:$S,$G1116)</f>
        <v>0</v>
      </c>
      <c r="AT1116" s="99">
        <f>SUMIFS(通讯通路门店!$V:$V,通讯通路门店!$S:$S,$G1116)</f>
        <v>0</v>
      </c>
      <c r="AU1116" s="99">
        <f>SUMIFS(通讯通路门店!$W:$W,通讯通路门店!$S:$S,$G1116)</f>
        <v>0</v>
      </c>
      <c r="AV1116" s="99">
        <f>SUMIFS(通讯通路门店!$Z:$Z,通讯通路门店!$S:$S,$G1116)</f>
        <v>0</v>
      </c>
      <c r="AW1116" s="99">
        <f>SUMIFS(通讯通路门店!$AB:$AB,通讯通路门店!$S:$S,$G1116)</f>
        <v>0</v>
      </c>
      <c r="AX1116" s="99">
        <f>SUMIFS(通讯通路门店!$X:$X,通讯通路门店!$S:$S,$G1116)</f>
        <v>0</v>
      </c>
      <c r="AY1116" s="99">
        <f>SUMIFS(通讯通路门店!$Y:$Y,通讯通路门店!$S:$S,$G1116)</f>
        <v>0</v>
      </c>
      <c r="AZ1116" s="99">
        <f>SUMIFS(通讯通路门店!$AA:$AA,通讯通路门店!$S:$S,$G1116)</f>
        <v>0</v>
      </c>
      <c r="BA1116" s="99">
        <f t="shared" si="88"/>
        <v>0</v>
      </c>
      <c r="BB1116" s="99">
        <f t="shared" si="89"/>
        <v>0</v>
      </c>
      <c r="BC1116" s="99">
        <f>SUMIFS(通讯通路门店!$W:$W,通讯通路门店!$S:$S,$G1116,通讯通路门店!$J:$J,"荣耀体验店")+SUMIFS(通讯通路门店!$W:$W,通讯通路门店!$S:$S,$G1116,通讯通路门店!$J:$J,"荣耀授权专卖店")</f>
        <v>0</v>
      </c>
      <c r="BD1116" s="99">
        <f>SUMIFS(通讯通路门店!$Z:$Z,通讯通路门店!$S:$S,$G1116,通讯通路门店!$J:$J,"VIVO体验店")</f>
        <v>0</v>
      </c>
      <c r="BE1116" s="99">
        <f>SUMIFS(通讯通路门店!$AB:$AB,通讯通路门店!$S:$S,$G1116,通讯通路门店!$J:$J,"OPPO体验店")</f>
        <v>0</v>
      </c>
      <c r="BF1116" s="99">
        <f>SUMIFS(通讯通路门店!$X:$X,通讯通路门店!$S:$S,$G1116,通讯通路门店!$J:$J,"华为授权体验店")+SUMIFS(通讯通路门店!$AA:$AA,通讯通路门店!$S:$S,$G1116,通讯通路门店!$J:$J,"华为堡垒店")</f>
        <v>0</v>
      </c>
      <c r="BG1116" s="99">
        <f>SUMIFS(通讯通路门店!$Y:$Y,通讯通路门店!$S:$S,$G1116,通讯通路门店!$J:$J,"小米体验店")</f>
        <v>0</v>
      </c>
      <c r="BH1116" s="99">
        <f>SUMIFS(通讯通路门店!$AA:$AA,通讯通路门店!$S:$S,$G1116,通讯通路门店!$J:$J,"苹果体验店")</f>
        <v>0</v>
      </c>
      <c r="BI1116" s="99">
        <f>SUMIFS(通讯通路门店!$K:$K,通讯通路门店!$S:$S,$G1116,通讯通路门店!$J:$J,"其他品牌专卖店")</f>
        <v>0</v>
      </c>
      <c r="BJ1116" s="99">
        <f>SUMIFS(通讯通路门店!$AC:$AC,通讯通路门店!$S:$S,$G1116)</f>
        <v>0</v>
      </c>
      <c r="BK1116" s="99">
        <f>SUMIFS(通讯通路门店!$AD:$AD,通讯通路门店!$S:$S,$G1116)</f>
        <v>0</v>
      </c>
      <c r="BL1116" s="99">
        <f>SUMIFS(通讯通路门店!$AE:$AE,通讯通路门店!$S:$S,$G1116)</f>
        <v>0</v>
      </c>
      <c r="BM1116" s="99">
        <f>SUMIFS(通讯通路门店!$AF:$AF,通讯通路门店!$S:$S,$G1116)</f>
        <v>0</v>
      </c>
      <c r="BN1116" s="99">
        <f>SUMIFS(通讯通路门店!$AG:$AG,通讯通路门店!$S:$S,$G1116)</f>
        <v>0</v>
      </c>
      <c r="BO1116" s="99">
        <f>SUMIFS(通讯通路门店!$AH:$AH,通讯通路门店!$S:$S,$G1116)</f>
        <v>0</v>
      </c>
      <c r="BP1116" s="99">
        <f>SUMIFS(通讯通路门店!$AI:$AI,通讯通路门店!$S:$S,$G1116)</f>
        <v>0</v>
      </c>
      <c r="BQ1116" s="83"/>
    </row>
    <row r="1117" spans="1:69">
      <c r="A1117" s="99" t="str">
        <f>IFERROR(_xlfn.XLOOKUP($G1117,通讯通路门店!$S$4:$S$993933,通讯通路门店!$A$4:$A$993933,0,0),"")</f>
        <v>海南省</v>
      </c>
      <c r="B1117" s="99" t="str">
        <f>IFERROR(_xlfn.XLOOKUP($G1117,通讯通路门店!$S$4:$S$993933,通讯通路门店!$B$4:$B$993933,0,0),"")</f>
        <v>昌江黎族自治县</v>
      </c>
      <c r="C1117" s="99" t="str">
        <f>IFERROR(_xlfn.XLOOKUP($G1117,通讯通路门店!$S$4:$S$993933,通讯通路门店!$C$4:$C$993933,0,0),"")</f>
        <v>昌江黎族自治县</v>
      </c>
      <c r="D1117" s="99" t="str">
        <f>IFERROR(_xlfn.XLOOKUP($G1117,通讯通路门店!$S$4:$S$993933,通讯通路门店!$D$4:$D$993933,0,0),"")</f>
        <v>叉河镇</v>
      </c>
      <c r="E1117" s="83"/>
      <c r="F1117" s="83"/>
      <c r="G1117" s="101"/>
      <c r="H1117" s="102">
        <f>IFERROR(_xlfn.XLOOKUP($G1117,通讯通路门店!$S$4:$S$993933,通讯通路门店!$R$4:$R$993933,0,0),"")</f>
        <v>0</v>
      </c>
      <c r="I1117" s="83"/>
      <c r="J1117" s="83"/>
      <c r="K1117" s="83"/>
      <c r="L1117" s="83"/>
      <c r="M1117" s="83"/>
      <c r="N1117" s="83"/>
      <c r="O1117" s="83"/>
      <c r="P1117" s="83"/>
      <c r="Q1117" s="83"/>
      <c r="R1117" s="83"/>
      <c r="S1117" s="83"/>
      <c r="T1117" s="83"/>
      <c r="U1117" s="99">
        <f>COUNTIF(通讯通路门店!$S:$S,$G1117)</f>
        <v>0</v>
      </c>
      <c r="V1117" s="99">
        <f>COUNTIFS(通讯通路门店!$S:$S,$G1117,通讯通路门店!$J:$J,"综合卖场")</f>
        <v>0</v>
      </c>
      <c r="W1117" s="99">
        <f>SUMIFS(通讯通路门店!$AJ:$AJ,通讯通路门店!$S:$S,通讯客户沙盘!$G1117)</f>
        <v>0</v>
      </c>
      <c r="X1117" s="99">
        <f t="shared" si="85"/>
        <v>0</v>
      </c>
      <c r="Y1117" s="99">
        <f>COUNTIFS(通讯通路门店!$S:$S,$G1117,通讯通路门店!$J:$J,"荣耀体验店")+COUNTIFS(通讯通路门店!$S:$S,$G1117,通讯通路门店!$J:$J,"荣耀授权专卖店")</f>
        <v>0</v>
      </c>
      <c r="Z1117" s="99">
        <f>COUNTIFS(通讯通路门店!$S:$S,$G1117,通讯通路门店!$J:$J,"VIVO体验店")</f>
        <v>0</v>
      </c>
      <c r="AA1117" s="99">
        <f>COUNTIFS(通讯通路门店!$S:$S,$G1117,通讯通路门店!$J:$J,"OPPO体验店")</f>
        <v>0</v>
      </c>
      <c r="AB1117" s="99">
        <f>COUNTIFS(通讯通路门店!$S:$S,$G1117,通讯通路门店!$J:$J,"华为授权体验店")+COUNTIFS(通讯通路门店!$S:$S,$G1117,通讯通路门店!$J:$J,"华为堡垒店")</f>
        <v>0</v>
      </c>
      <c r="AC1117" s="99">
        <f>COUNTIFS(通讯通路门店!$S:$S,$G1117,通讯通路门店!$J:$J,"小米体验店")</f>
        <v>0</v>
      </c>
      <c r="AD1117" s="99">
        <f>COUNTIFS(通讯通路门店!$S:$S,$G1117,通讯通路门店!$J:$J,"苹果体验店")</f>
        <v>0</v>
      </c>
      <c r="AE1117" s="99">
        <f>COUNTIFS(通讯通路门店!$S:$S,$G1117,通讯通路门店!$J:$J,"其他品牌专卖店")</f>
        <v>0</v>
      </c>
      <c r="AF1117" s="99">
        <f>SUMIFS(通讯通路门店!$BI:$BI,通讯通路门店!$S:$S,$G1117)</f>
        <v>0</v>
      </c>
      <c r="AG1117" s="99">
        <f>SUMIFS(通讯通路门店!$BH:$BH,通讯通路门店!$S:$S,$G1117)</f>
        <v>0</v>
      </c>
      <c r="AH1117" s="99">
        <f t="shared" si="86"/>
        <v>0</v>
      </c>
      <c r="AI1117" s="99">
        <f>SUMIFS(通讯通路门店!$BB:$BB,通讯通路门店!$S:$S,$G1117)</f>
        <v>0</v>
      </c>
      <c r="AJ1117" s="99">
        <f>SUMIFS(通讯通路门店!$BE:$BE,通讯通路门店!$S:$S,$G1117)</f>
        <v>0</v>
      </c>
      <c r="AK1117" s="99">
        <f>SUMIFS(通讯通路门店!$BG:$BG,通讯通路门店!$S:$S,$G1117)</f>
        <v>0</v>
      </c>
      <c r="AL1117" s="99">
        <f>SUMIFS(通讯通路门店!$BC:$BC,通讯通路门店!$S:$S,$G1117)</f>
        <v>0</v>
      </c>
      <c r="AM1117" s="99">
        <f>SUMIFS(通讯通路门店!$BD:$BD,通讯通路门店!$S:$S,$G1117)</f>
        <v>0</v>
      </c>
      <c r="AN1117" s="99">
        <f>SUMIFS(通讯通路门店!$BF:$BF,通讯通路门店!$S:$S,$G1117)</f>
        <v>0</v>
      </c>
      <c r="AO1117" s="99">
        <f t="shared" si="87"/>
        <v>0</v>
      </c>
      <c r="AP1117" s="99">
        <f>SUMIFS(通讯通路门店!$K:$K,通讯通路门店!$S:$S,$G1117)</f>
        <v>0</v>
      </c>
      <c r="AQ1117" s="83"/>
      <c r="AR1117" s="99">
        <f>SUMIFS(通讯通路门店!$T:$T,通讯通路门店!$S:$S,$G1117)</f>
        <v>0</v>
      </c>
      <c r="AS1117" s="99">
        <f>SUMIFS(通讯通路门店!$U:$U,通讯通路门店!$S:$S,$G1117)</f>
        <v>0</v>
      </c>
      <c r="AT1117" s="99">
        <f>SUMIFS(通讯通路门店!$V:$V,通讯通路门店!$S:$S,$G1117)</f>
        <v>0</v>
      </c>
      <c r="AU1117" s="99">
        <f>SUMIFS(通讯通路门店!$W:$W,通讯通路门店!$S:$S,$G1117)</f>
        <v>0</v>
      </c>
      <c r="AV1117" s="99">
        <f>SUMIFS(通讯通路门店!$Z:$Z,通讯通路门店!$S:$S,$G1117)</f>
        <v>0</v>
      </c>
      <c r="AW1117" s="99">
        <f>SUMIFS(通讯通路门店!$AB:$AB,通讯通路门店!$S:$S,$G1117)</f>
        <v>0</v>
      </c>
      <c r="AX1117" s="99">
        <f>SUMIFS(通讯通路门店!$X:$X,通讯通路门店!$S:$S,$G1117)</f>
        <v>0</v>
      </c>
      <c r="AY1117" s="99">
        <f>SUMIFS(通讯通路门店!$Y:$Y,通讯通路门店!$S:$S,$G1117)</f>
        <v>0</v>
      </c>
      <c r="AZ1117" s="99">
        <f>SUMIFS(通讯通路门店!$AA:$AA,通讯通路门店!$S:$S,$G1117)</f>
        <v>0</v>
      </c>
      <c r="BA1117" s="99">
        <f t="shared" si="88"/>
        <v>0</v>
      </c>
      <c r="BB1117" s="99">
        <f t="shared" si="89"/>
        <v>0</v>
      </c>
      <c r="BC1117" s="99">
        <f>SUMIFS(通讯通路门店!$W:$W,通讯通路门店!$S:$S,$G1117,通讯通路门店!$J:$J,"荣耀体验店")+SUMIFS(通讯通路门店!$W:$W,通讯通路门店!$S:$S,$G1117,通讯通路门店!$J:$J,"荣耀授权专卖店")</f>
        <v>0</v>
      </c>
      <c r="BD1117" s="99">
        <f>SUMIFS(通讯通路门店!$Z:$Z,通讯通路门店!$S:$S,$G1117,通讯通路门店!$J:$J,"VIVO体验店")</f>
        <v>0</v>
      </c>
      <c r="BE1117" s="99">
        <f>SUMIFS(通讯通路门店!$AB:$AB,通讯通路门店!$S:$S,$G1117,通讯通路门店!$J:$J,"OPPO体验店")</f>
        <v>0</v>
      </c>
      <c r="BF1117" s="99">
        <f>SUMIFS(通讯通路门店!$X:$X,通讯通路门店!$S:$S,$G1117,通讯通路门店!$J:$J,"华为授权体验店")+SUMIFS(通讯通路门店!$AA:$AA,通讯通路门店!$S:$S,$G1117,通讯通路门店!$J:$J,"华为堡垒店")</f>
        <v>0</v>
      </c>
      <c r="BG1117" s="99">
        <f>SUMIFS(通讯通路门店!$Y:$Y,通讯通路门店!$S:$S,$G1117,通讯通路门店!$J:$J,"小米体验店")</f>
        <v>0</v>
      </c>
      <c r="BH1117" s="99">
        <f>SUMIFS(通讯通路门店!$AA:$AA,通讯通路门店!$S:$S,$G1117,通讯通路门店!$J:$J,"苹果体验店")</f>
        <v>0</v>
      </c>
      <c r="BI1117" s="99">
        <f>SUMIFS(通讯通路门店!$K:$K,通讯通路门店!$S:$S,$G1117,通讯通路门店!$J:$J,"其他品牌专卖店")</f>
        <v>0</v>
      </c>
      <c r="BJ1117" s="99">
        <f>SUMIFS(通讯通路门店!$AC:$AC,通讯通路门店!$S:$S,$G1117)</f>
        <v>0</v>
      </c>
      <c r="BK1117" s="99">
        <f>SUMIFS(通讯通路门店!$AD:$AD,通讯通路门店!$S:$S,$G1117)</f>
        <v>0</v>
      </c>
      <c r="BL1117" s="99">
        <f>SUMIFS(通讯通路门店!$AE:$AE,通讯通路门店!$S:$S,$G1117)</f>
        <v>0</v>
      </c>
      <c r="BM1117" s="99">
        <f>SUMIFS(通讯通路门店!$AF:$AF,通讯通路门店!$S:$S,$G1117)</f>
        <v>0</v>
      </c>
      <c r="BN1117" s="99">
        <f>SUMIFS(通讯通路门店!$AG:$AG,通讯通路门店!$S:$S,$G1117)</f>
        <v>0</v>
      </c>
      <c r="BO1117" s="99">
        <f>SUMIFS(通讯通路门店!$AH:$AH,通讯通路门店!$S:$S,$G1117)</f>
        <v>0</v>
      </c>
      <c r="BP1117" s="99">
        <f>SUMIFS(通讯通路门店!$AI:$AI,通讯通路门店!$S:$S,$G1117)</f>
        <v>0</v>
      </c>
      <c r="BQ1117" s="83"/>
    </row>
    <row r="1118" spans="1:69">
      <c r="A1118" s="99" t="str">
        <f>IFERROR(_xlfn.XLOOKUP($G1118,通讯通路门店!$S$4:$S$993933,通讯通路门店!$A$4:$A$993933,0,0),"")</f>
        <v>海南省</v>
      </c>
      <c r="B1118" s="99" t="str">
        <f>IFERROR(_xlfn.XLOOKUP($G1118,通讯通路门店!$S$4:$S$993933,通讯通路门店!$B$4:$B$993933,0,0),"")</f>
        <v>昌江黎族自治县</v>
      </c>
      <c r="C1118" s="99" t="str">
        <f>IFERROR(_xlfn.XLOOKUP($G1118,通讯通路门店!$S$4:$S$993933,通讯通路门店!$C$4:$C$993933,0,0),"")</f>
        <v>昌江黎族自治县</v>
      </c>
      <c r="D1118" s="99" t="str">
        <f>IFERROR(_xlfn.XLOOKUP($G1118,通讯通路门店!$S$4:$S$993933,通讯通路门店!$D$4:$D$993933,0,0),"")</f>
        <v>叉河镇</v>
      </c>
      <c r="E1118" s="83"/>
      <c r="F1118" s="83"/>
      <c r="G1118" s="101"/>
      <c r="H1118" s="102">
        <f>IFERROR(_xlfn.XLOOKUP($G1118,通讯通路门店!$S$4:$S$993933,通讯通路门店!$R$4:$R$993933,0,0),"")</f>
        <v>0</v>
      </c>
      <c r="I1118" s="83"/>
      <c r="J1118" s="83"/>
      <c r="K1118" s="83"/>
      <c r="L1118" s="83"/>
      <c r="M1118" s="83"/>
      <c r="N1118" s="83"/>
      <c r="O1118" s="83"/>
      <c r="P1118" s="83"/>
      <c r="Q1118" s="83"/>
      <c r="R1118" s="83"/>
      <c r="S1118" s="83"/>
      <c r="T1118" s="83"/>
      <c r="U1118" s="99">
        <f>COUNTIF(通讯通路门店!$S:$S,$G1118)</f>
        <v>0</v>
      </c>
      <c r="V1118" s="99">
        <f>COUNTIFS(通讯通路门店!$S:$S,$G1118,通讯通路门店!$J:$J,"综合卖场")</f>
        <v>0</v>
      </c>
      <c r="W1118" s="99">
        <f>SUMIFS(通讯通路门店!$AJ:$AJ,通讯通路门店!$S:$S,通讯客户沙盘!$G1118)</f>
        <v>0</v>
      </c>
      <c r="X1118" s="99">
        <f t="shared" si="85"/>
        <v>0</v>
      </c>
      <c r="Y1118" s="99">
        <f>COUNTIFS(通讯通路门店!$S:$S,$G1118,通讯通路门店!$J:$J,"荣耀体验店")+COUNTIFS(通讯通路门店!$S:$S,$G1118,通讯通路门店!$J:$J,"荣耀授权专卖店")</f>
        <v>0</v>
      </c>
      <c r="Z1118" s="99">
        <f>COUNTIFS(通讯通路门店!$S:$S,$G1118,通讯通路门店!$J:$J,"VIVO体验店")</f>
        <v>0</v>
      </c>
      <c r="AA1118" s="99">
        <f>COUNTIFS(通讯通路门店!$S:$S,$G1118,通讯通路门店!$J:$J,"OPPO体验店")</f>
        <v>0</v>
      </c>
      <c r="AB1118" s="99">
        <f>COUNTIFS(通讯通路门店!$S:$S,$G1118,通讯通路门店!$J:$J,"华为授权体验店")+COUNTIFS(通讯通路门店!$S:$S,$G1118,通讯通路门店!$J:$J,"华为堡垒店")</f>
        <v>0</v>
      </c>
      <c r="AC1118" s="99">
        <f>COUNTIFS(通讯通路门店!$S:$S,$G1118,通讯通路门店!$J:$J,"小米体验店")</f>
        <v>0</v>
      </c>
      <c r="AD1118" s="99">
        <f>COUNTIFS(通讯通路门店!$S:$S,$G1118,通讯通路门店!$J:$J,"苹果体验店")</f>
        <v>0</v>
      </c>
      <c r="AE1118" s="99">
        <f>COUNTIFS(通讯通路门店!$S:$S,$G1118,通讯通路门店!$J:$J,"其他品牌专卖店")</f>
        <v>0</v>
      </c>
      <c r="AF1118" s="99">
        <f>SUMIFS(通讯通路门店!$BI:$BI,通讯通路门店!$S:$S,$G1118)</f>
        <v>0</v>
      </c>
      <c r="AG1118" s="99">
        <f>SUMIFS(通讯通路门店!$BH:$BH,通讯通路门店!$S:$S,$G1118)</f>
        <v>0</v>
      </c>
      <c r="AH1118" s="99">
        <f t="shared" si="86"/>
        <v>0</v>
      </c>
      <c r="AI1118" s="99">
        <f>SUMIFS(通讯通路门店!$BB:$BB,通讯通路门店!$S:$S,$G1118)</f>
        <v>0</v>
      </c>
      <c r="AJ1118" s="99">
        <f>SUMIFS(通讯通路门店!$BE:$BE,通讯通路门店!$S:$S,$G1118)</f>
        <v>0</v>
      </c>
      <c r="AK1118" s="99">
        <f>SUMIFS(通讯通路门店!$BG:$BG,通讯通路门店!$S:$S,$G1118)</f>
        <v>0</v>
      </c>
      <c r="AL1118" s="99">
        <f>SUMIFS(通讯通路门店!$BC:$BC,通讯通路门店!$S:$S,$G1118)</f>
        <v>0</v>
      </c>
      <c r="AM1118" s="99">
        <f>SUMIFS(通讯通路门店!$BD:$BD,通讯通路门店!$S:$S,$G1118)</f>
        <v>0</v>
      </c>
      <c r="AN1118" s="99">
        <f>SUMIFS(通讯通路门店!$BF:$BF,通讯通路门店!$S:$S,$G1118)</f>
        <v>0</v>
      </c>
      <c r="AO1118" s="99">
        <f t="shared" si="87"/>
        <v>0</v>
      </c>
      <c r="AP1118" s="99">
        <f>SUMIFS(通讯通路门店!$K:$K,通讯通路门店!$S:$S,$G1118)</f>
        <v>0</v>
      </c>
      <c r="AQ1118" s="83"/>
      <c r="AR1118" s="99">
        <f>SUMIFS(通讯通路门店!$T:$T,通讯通路门店!$S:$S,$G1118)</f>
        <v>0</v>
      </c>
      <c r="AS1118" s="99">
        <f>SUMIFS(通讯通路门店!$U:$U,通讯通路门店!$S:$S,$G1118)</f>
        <v>0</v>
      </c>
      <c r="AT1118" s="99">
        <f>SUMIFS(通讯通路门店!$V:$V,通讯通路门店!$S:$S,$G1118)</f>
        <v>0</v>
      </c>
      <c r="AU1118" s="99">
        <f>SUMIFS(通讯通路门店!$W:$W,通讯通路门店!$S:$S,$G1118)</f>
        <v>0</v>
      </c>
      <c r="AV1118" s="99">
        <f>SUMIFS(通讯通路门店!$Z:$Z,通讯通路门店!$S:$S,$G1118)</f>
        <v>0</v>
      </c>
      <c r="AW1118" s="99">
        <f>SUMIFS(通讯通路门店!$AB:$AB,通讯通路门店!$S:$S,$G1118)</f>
        <v>0</v>
      </c>
      <c r="AX1118" s="99">
        <f>SUMIFS(通讯通路门店!$X:$X,通讯通路门店!$S:$S,$G1118)</f>
        <v>0</v>
      </c>
      <c r="AY1118" s="99">
        <f>SUMIFS(通讯通路门店!$Y:$Y,通讯通路门店!$S:$S,$G1118)</f>
        <v>0</v>
      </c>
      <c r="AZ1118" s="99">
        <f>SUMIFS(通讯通路门店!$AA:$AA,通讯通路门店!$S:$S,$G1118)</f>
        <v>0</v>
      </c>
      <c r="BA1118" s="99">
        <f t="shared" si="88"/>
        <v>0</v>
      </c>
      <c r="BB1118" s="99">
        <f t="shared" si="89"/>
        <v>0</v>
      </c>
      <c r="BC1118" s="99">
        <f>SUMIFS(通讯通路门店!$W:$W,通讯通路门店!$S:$S,$G1118,通讯通路门店!$J:$J,"荣耀体验店")+SUMIFS(通讯通路门店!$W:$W,通讯通路门店!$S:$S,$G1118,通讯通路门店!$J:$J,"荣耀授权专卖店")</f>
        <v>0</v>
      </c>
      <c r="BD1118" s="99">
        <f>SUMIFS(通讯通路门店!$Z:$Z,通讯通路门店!$S:$S,$G1118,通讯通路门店!$J:$J,"VIVO体验店")</f>
        <v>0</v>
      </c>
      <c r="BE1118" s="99">
        <f>SUMIFS(通讯通路门店!$AB:$AB,通讯通路门店!$S:$S,$G1118,通讯通路门店!$J:$J,"OPPO体验店")</f>
        <v>0</v>
      </c>
      <c r="BF1118" s="99">
        <f>SUMIFS(通讯通路门店!$X:$X,通讯通路门店!$S:$S,$G1118,通讯通路门店!$J:$J,"华为授权体验店")+SUMIFS(通讯通路门店!$AA:$AA,通讯通路门店!$S:$S,$G1118,通讯通路门店!$J:$J,"华为堡垒店")</f>
        <v>0</v>
      </c>
      <c r="BG1118" s="99">
        <f>SUMIFS(通讯通路门店!$Y:$Y,通讯通路门店!$S:$S,$G1118,通讯通路门店!$J:$J,"小米体验店")</f>
        <v>0</v>
      </c>
      <c r="BH1118" s="99">
        <f>SUMIFS(通讯通路门店!$AA:$AA,通讯通路门店!$S:$S,$G1118,通讯通路门店!$J:$J,"苹果体验店")</f>
        <v>0</v>
      </c>
      <c r="BI1118" s="99">
        <f>SUMIFS(通讯通路门店!$K:$K,通讯通路门店!$S:$S,$G1118,通讯通路门店!$J:$J,"其他品牌专卖店")</f>
        <v>0</v>
      </c>
      <c r="BJ1118" s="99">
        <f>SUMIFS(通讯通路门店!$AC:$AC,通讯通路门店!$S:$S,$G1118)</f>
        <v>0</v>
      </c>
      <c r="BK1118" s="99">
        <f>SUMIFS(通讯通路门店!$AD:$AD,通讯通路门店!$S:$S,$G1118)</f>
        <v>0</v>
      </c>
      <c r="BL1118" s="99">
        <f>SUMIFS(通讯通路门店!$AE:$AE,通讯通路门店!$S:$S,$G1118)</f>
        <v>0</v>
      </c>
      <c r="BM1118" s="99">
        <f>SUMIFS(通讯通路门店!$AF:$AF,通讯通路门店!$S:$S,$G1118)</f>
        <v>0</v>
      </c>
      <c r="BN1118" s="99">
        <f>SUMIFS(通讯通路门店!$AG:$AG,通讯通路门店!$S:$S,$G1118)</f>
        <v>0</v>
      </c>
      <c r="BO1118" s="99">
        <f>SUMIFS(通讯通路门店!$AH:$AH,通讯通路门店!$S:$S,$G1118)</f>
        <v>0</v>
      </c>
      <c r="BP1118" s="99">
        <f>SUMIFS(通讯通路门店!$AI:$AI,通讯通路门店!$S:$S,$G1118)</f>
        <v>0</v>
      </c>
      <c r="BQ1118" s="83"/>
    </row>
    <row r="1119" spans="1:69">
      <c r="A1119" s="99" t="str">
        <f>IFERROR(_xlfn.XLOOKUP($G1119,通讯通路门店!$S$4:$S$993933,通讯通路门店!$A$4:$A$993933,0,0),"")</f>
        <v>海南省</v>
      </c>
      <c r="B1119" s="99" t="str">
        <f>IFERROR(_xlfn.XLOOKUP($G1119,通讯通路门店!$S$4:$S$993933,通讯通路门店!$B$4:$B$993933,0,0),"")</f>
        <v>昌江黎族自治县</v>
      </c>
      <c r="C1119" s="99" t="str">
        <f>IFERROR(_xlfn.XLOOKUP($G1119,通讯通路门店!$S$4:$S$993933,通讯通路门店!$C$4:$C$993933,0,0),"")</f>
        <v>昌江黎族自治县</v>
      </c>
      <c r="D1119" s="99" t="str">
        <f>IFERROR(_xlfn.XLOOKUP($G1119,通讯通路门店!$S$4:$S$993933,通讯通路门店!$D$4:$D$993933,0,0),"")</f>
        <v>叉河镇</v>
      </c>
      <c r="E1119" s="83"/>
      <c r="F1119" s="83"/>
      <c r="G1119" s="101"/>
      <c r="H1119" s="102">
        <f>IFERROR(_xlfn.XLOOKUP($G1119,通讯通路门店!$S$4:$S$993933,通讯通路门店!$R$4:$R$993933,0,0),"")</f>
        <v>0</v>
      </c>
      <c r="I1119" s="83"/>
      <c r="J1119" s="83"/>
      <c r="K1119" s="83"/>
      <c r="L1119" s="83"/>
      <c r="M1119" s="83"/>
      <c r="N1119" s="83"/>
      <c r="O1119" s="83"/>
      <c r="P1119" s="83"/>
      <c r="Q1119" s="83"/>
      <c r="R1119" s="83"/>
      <c r="S1119" s="83"/>
      <c r="T1119" s="83"/>
      <c r="U1119" s="99">
        <f>COUNTIF(通讯通路门店!$S:$S,$G1119)</f>
        <v>0</v>
      </c>
      <c r="V1119" s="99">
        <f>COUNTIFS(通讯通路门店!$S:$S,$G1119,通讯通路门店!$J:$J,"综合卖场")</f>
        <v>0</v>
      </c>
      <c r="W1119" s="99">
        <f>SUMIFS(通讯通路门店!$AJ:$AJ,通讯通路门店!$S:$S,通讯客户沙盘!$G1119)</f>
        <v>0</v>
      </c>
      <c r="X1119" s="99">
        <f t="shared" si="85"/>
        <v>0</v>
      </c>
      <c r="Y1119" s="99">
        <f>COUNTIFS(通讯通路门店!$S:$S,$G1119,通讯通路门店!$J:$J,"荣耀体验店")+COUNTIFS(通讯通路门店!$S:$S,$G1119,通讯通路门店!$J:$J,"荣耀授权专卖店")</f>
        <v>0</v>
      </c>
      <c r="Z1119" s="99">
        <f>COUNTIFS(通讯通路门店!$S:$S,$G1119,通讯通路门店!$J:$J,"VIVO体验店")</f>
        <v>0</v>
      </c>
      <c r="AA1119" s="99">
        <f>COUNTIFS(通讯通路门店!$S:$S,$G1119,通讯通路门店!$J:$J,"OPPO体验店")</f>
        <v>0</v>
      </c>
      <c r="AB1119" s="99">
        <f>COUNTIFS(通讯通路门店!$S:$S,$G1119,通讯通路门店!$J:$J,"华为授权体验店")+COUNTIFS(通讯通路门店!$S:$S,$G1119,通讯通路门店!$J:$J,"华为堡垒店")</f>
        <v>0</v>
      </c>
      <c r="AC1119" s="99">
        <f>COUNTIFS(通讯通路门店!$S:$S,$G1119,通讯通路门店!$J:$J,"小米体验店")</f>
        <v>0</v>
      </c>
      <c r="AD1119" s="99">
        <f>COUNTIFS(通讯通路门店!$S:$S,$G1119,通讯通路门店!$J:$J,"苹果体验店")</f>
        <v>0</v>
      </c>
      <c r="AE1119" s="99">
        <f>COUNTIFS(通讯通路门店!$S:$S,$G1119,通讯通路门店!$J:$J,"其他品牌专卖店")</f>
        <v>0</v>
      </c>
      <c r="AF1119" s="99">
        <f>SUMIFS(通讯通路门店!$BI:$BI,通讯通路门店!$S:$S,$G1119)</f>
        <v>0</v>
      </c>
      <c r="AG1119" s="99">
        <f>SUMIFS(通讯通路门店!$BH:$BH,通讯通路门店!$S:$S,$G1119)</f>
        <v>0</v>
      </c>
      <c r="AH1119" s="99">
        <f t="shared" si="86"/>
        <v>0</v>
      </c>
      <c r="AI1119" s="99">
        <f>SUMIFS(通讯通路门店!$BB:$BB,通讯通路门店!$S:$S,$G1119)</f>
        <v>0</v>
      </c>
      <c r="AJ1119" s="99">
        <f>SUMIFS(通讯通路门店!$BE:$BE,通讯通路门店!$S:$S,$G1119)</f>
        <v>0</v>
      </c>
      <c r="AK1119" s="99">
        <f>SUMIFS(通讯通路门店!$BG:$BG,通讯通路门店!$S:$S,$G1119)</f>
        <v>0</v>
      </c>
      <c r="AL1119" s="99">
        <f>SUMIFS(通讯通路门店!$BC:$BC,通讯通路门店!$S:$S,$G1119)</f>
        <v>0</v>
      </c>
      <c r="AM1119" s="99">
        <f>SUMIFS(通讯通路门店!$BD:$BD,通讯通路门店!$S:$S,$G1119)</f>
        <v>0</v>
      </c>
      <c r="AN1119" s="99">
        <f>SUMIFS(通讯通路门店!$BF:$BF,通讯通路门店!$S:$S,$G1119)</f>
        <v>0</v>
      </c>
      <c r="AO1119" s="99">
        <f t="shared" si="87"/>
        <v>0</v>
      </c>
      <c r="AP1119" s="99">
        <f>SUMIFS(通讯通路门店!$K:$K,通讯通路门店!$S:$S,$G1119)</f>
        <v>0</v>
      </c>
      <c r="AQ1119" s="83"/>
      <c r="AR1119" s="99">
        <f>SUMIFS(通讯通路门店!$T:$T,通讯通路门店!$S:$S,$G1119)</f>
        <v>0</v>
      </c>
      <c r="AS1119" s="99">
        <f>SUMIFS(通讯通路门店!$U:$U,通讯通路门店!$S:$S,$G1119)</f>
        <v>0</v>
      </c>
      <c r="AT1119" s="99">
        <f>SUMIFS(通讯通路门店!$V:$V,通讯通路门店!$S:$S,$G1119)</f>
        <v>0</v>
      </c>
      <c r="AU1119" s="99">
        <f>SUMIFS(通讯通路门店!$W:$W,通讯通路门店!$S:$S,$G1119)</f>
        <v>0</v>
      </c>
      <c r="AV1119" s="99">
        <f>SUMIFS(通讯通路门店!$Z:$Z,通讯通路门店!$S:$S,$G1119)</f>
        <v>0</v>
      </c>
      <c r="AW1119" s="99">
        <f>SUMIFS(通讯通路门店!$AB:$AB,通讯通路门店!$S:$S,$G1119)</f>
        <v>0</v>
      </c>
      <c r="AX1119" s="99">
        <f>SUMIFS(通讯通路门店!$X:$X,通讯通路门店!$S:$S,$G1119)</f>
        <v>0</v>
      </c>
      <c r="AY1119" s="99">
        <f>SUMIFS(通讯通路门店!$Y:$Y,通讯通路门店!$S:$S,$G1119)</f>
        <v>0</v>
      </c>
      <c r="AZ1119" s="99">
        <f>SUMIFS(通讯通路门店!$AA:$AA,通讯通路门店!$S:$S,$G1119)</f>
        <v>0</v>
      </c>
      <c r="BA1119" s="99">
        <f t="shared" si="88"/>
        <v>0</v>
      </c>
      <c r="BB1119" s="99">
        <f t="shared" si="89"/>
        <v>0</v>
      </c>
      <c r="BC1119" s="99">
        <f>SUMIFS(通讯通路门店!$W:$W,通讯通路门店!$S:$S,$G1119,通讯通路门店!$J:$J,"荣耀体验店")+SUMIFS(通讯通路门店!$W:$W,通讯通路门店!$S:$S,$G1119,通讯通路门店!$J:$J,"荣耀授权专卖店")</f>
        <v>0</v>
      </c>
      <c r="BD1119" s="99">
        <f>SUMIFS(通讯通路门店!$Z:$Z,通讯通路门店!$S:$S,$G1119,通讯通路门店!$J:$J,"VIVO体验店")</f>
        <v>0</v>
      </c>
      <c r="BE1119" s="99">
        <f>SUMIFS(通讯通路门店!$AB:$AB,通讯通路门店!$S:$S,$G1119,通讯通路门店!$J:$J,"OPPO体验店")</f>
        <v>0</v>
      </c>
      <c r="BF1119" s="99">
        <f>SUMIFS(通讯通路门店!$X:$X,通讯通路门店!$S:$S,$G1119,通讯通路门店!$J:$J,"华为授权体验店")+SUMIFS(通讯通路门店!$AA:$AA,通讯通路门店!$S:$S,$G1119,通讯通路门店!$J:$J,"华为堡垒店")</f>
        <v>0</v>
      </c>
      <c r="BG1119" s="99">
        <f>SUMIFS(通讯通路门店!$Y:$Y,通讯通路门店!$S:$S,$G1119,通讯通路门店!$J:$J,"小米体验店")</f>
        <v>0</v>
      </c>
      <c r="BH1119" s="99">
        <f>SUMIFS(通讯通路门店!$AA:$AA,通讯通路门店!$S:$S,$G1119,通讯通路门店!$J:$J,"苹果体验店")</f>
        <v>0</v>
      </c>
      <c r="BI1119" s="99">
        <f>SUMIFS(通讯通路门店!$K:$K,通讯通路门店!$S:$S,$G1119,通讯通路门店!$J:$J,"其他品牌专卖店")</f>
        <v>0</v>
      </c>
      <c r="BJ1119" s="99">
        <f>SUMIFS(通讯通路门店!$AC:$AC,通讯通路门店!$S:$S,$G1119)</f>
        <v>0</v>
      </c>
      <c r="BK1119" s="99">
        <f>SUMIFS(通讯通路门店!$AD:$AD,通讯通路门店!$S:$S,$G1119)</f>
        <v>0</v>
      </c>
      <c r="BL1119" s="99">
        <f>SUMIFS(通讯通路门店!$AE:$AE,通讯通路门店!$S:$S,$G1119)</f>
        <v>0</v>
      </c>
      <c r="BM1119" s="99">
        <f>SUMIFS(通讯通路门店!$AF:$AF,通讯通路门店!$S:$S,$G1119)</f>
        <v>0</v>
      </c>
      <c r="BN1119" s="99">
        <f>SUMIFS(通讯通路门店!$AG:$AG,通讯通路门店!$S:$S,$G1119)</f>
        <v>0</v>
      </c>
      <c r="BO1119" s="99">
        <f>SUMIFS(通讯通路门店!$AH:$AH,通讯通路门店!$S:$S,$G1119)</f>
        <v>0</v>
      </c>
      <c r="BP1119" s="99">
        <f>SUMIFS(通讯通路门店!$AI:$AI,通讯通路门店!$S:$S,$G1119)</f>
        <v>0</v>
      </c>
      <c r="BQ1119" s="83"/>
    </row>
    <row r="1120" spans="1:69">
      <c r="A1120" s="99" t="str">
        <f>IFERROR(_xlfn.XLOOKUP($G1120,通讯通路门店!$S$4:$S$993933,通讯通路门店!$A$4:$A$993933,0,0),"")</f>
        <v>海南省</v>
      </c>
      <c r="B1120" s="99" t="str">
        <f>IFERROR(_xlfn.XLOOKUP($G1120,通讯通路门店!$S$4:$S$993933,通讯通路门店!$B$4:$B$993933,0,0),"")</f>
        <v>昌江黎族自治县</v>
      </c>
      <c r="C1120" s="99" t="str">
        <f>IFERROR(_xlfn.XLOOKUP($G1120,通讯通路门店!$S$4:$S$993933,通讯通路门店!$C$4:$C$993933,0,0),"")</f>
        <v>昌江黎族自治县</v>
      </c>
      <c r="D1120" s="99" t="str">
        <f>IFERROR(_xlfn.XLOOKUP($G1120,通讯通路门店!$S$4:$S$993933,通讯通路门店!$D$4:$D$993933,0,0),"")</f>
        <v>叉河镇</v>
      </c>
      <c r="E1120" s="83"/>
      <c r="F1120" s="83"/>
      <c r="G1120" s="101"/>
      <c r="H1120" s="102">
        <f>IFERROR(_xlfn.XLOOKUP($G1120,通讯通路门店!$S$4:$S$993933,通讯通路门店!$R$4:$R$993933,0,0),"")</f>
        <v>0</v>
      </c>
      <c r="I1120" s="83"/>
      <c r="J1120" s="83"/>
      <c r="K1120" s="83"/>
      <c r="L1120" s="83"/>
      <c r="M1120" s="83"/>
      <c r="N1120" s="83"/>
      <c r="O1120" s="83"/>
      <c r="P1120" s="83"/>
      <c r="Q1120" s="83"/>
      <c r="R1120" s="83"/>
      <c r="S1120" s="83"/>
      <c r="T1120" s="83"/>
      <c r="U1120" s="99">
        <f>COUNTIF(通讯通路门店!$S:$S,$G1120)</f>
        <v>0</v>
      </c>
      <c r="V1120" s="99">
        <f>COUNTIFS(通讯通路门店!$S:$S,$G1120,通讯通路门店!$J:$J,"综合卖场")</f>
        <v>0</v>
      </c>
      <c r="W1120" s="99">
        <f>SUMIFS(通讯通路门店!$AJ:$AJ,通讯通路门店!$S:$S,通讯客户沙盘!$G1120)</f>
        <v>0</v>
      </c>
      <c r="X1120" s="99">
        <f t="shared" si="85"/>
        <v>0</v>
      </c>
      <c r="Y1120" s="99">
        <f>COUNTIFS(通讯通路门店!$S:$S,$G1120,通讯通路门店!$J:$J,"荣耀体验店")+COUNTIFS(通讯通路门店!$S:$S,$G1120,通讯通路门店!$J:$J,"荣耀授权专卖店")</f>
        <v>0</v>
      </c>
      <c r="Z1120" s="99">
        <f>COUNTIFS(通讯通路门店!$S:$S,$G1120,通讯通路门店!$J:$J,"VIVO体验店")</f>
        <v>0</v>
      </c>
      <c r="AA1120" s="99">
        <f>COUNTIFS(通讯通路门店!$S:$S,$G1120,通讯通路门店!$J:$J,"OPPO体验店")</f>
        <v>0</v>
      </c>
      <c r="AB1120" s="99">
        <f>COUNTIFS(通讯通路门店!$S:$S,$G1120,通讯通路门店!$J:$J,"华为授权体验店")+COUNTIFS(通讯通路门店!$S:$S,$G1120,通讯通路门店!$J:$J,"华为堡垒店")</f>
        <v>0</v>
      </c>
      <c r="AC1120" s="99">
        <f>COUNTIFS(通讯通路门店!$S:$S,$G1120,通讯通路门店!$J:$J,"小米体验店")</f>
        <v>0</v>
      </c>
      <c r="AD1120" s="99">
        <f>COUNTIFS(通讯通路门店!$S:$S,$G1120,通讯通路门店!$J:$J,"苹果体验店")</f>
        <v>0</v>
      </c>
      <c r="AE1120" s="99">
        <f>COUNTIFS(通讯通路门店!$S:$S,$G1120,通讯通路门店!$J:$J,"其他品牌专卖店")</f>
        <v>0</v>
      </c>
      <c r="AF1120" s="99">
        <f>SUMIFS(通讯通路门店!$BI:$BI,通讯通路门店!$S:$S,$G1120)</f>
        <v>0</v>
      </c>
      <c r="AG1120" s="99">
        <f>SUMIFS(通讯通路门店!$BH:$BH,通讯通路门店!$S:$S,$G1120)</f>
        <v>0</v>
      </c>
      <c r="AH1120" s="99">
        <f t="shared" si="86"/>
        <v>0</v>
      </c>
      <c r="AI1120" s="99">
        <f>SUMIFS(通讯通路门店!$BB:$BB,通讯通路门店!$S:$S,$G1120)</f>
        <v>0</v>
      </c>
      <c r="AJ1120" s="99">
        <f>SUMIFS(通讯通路门店!$BE:$BE,通讯通路门店!$S:$S,$G1120)</f>
        <v>0</v>
      </c>
      <c r="AK1120" s="99">
        <f>SUMIFS(通讯通路门店!$BG:$BG,通讯通路门店!$S:$S,$G1120)</f>
        <v>0</v>
      </c>
      <c r="AL1120" s="99">
        <f>SUMIFS(通讯通路门店!$BC:$BC,通讯通路门店!$S:$S,$G1120)</f>
        <v>0</v>
      </c>
      <c r="AM1120" s="99">
        <f>SUMIFS(通讯通路门店!$BD:$BD,通讯通路门店!$S:$S,$G1120)</f>
        <v>0</v>
      </c>
      <c r="AN1120" s="99">
        <f>SUMIFS(通讯通路门店!$BF:$BF,通讯通路门店!$S:$S,$G1120)</f>
        <v>0</v>
      </c>
      <c r="AO1120" s="99">
        <f t="shared" si="87"/>
        <v>0</v>
      </c>
      <c r="AP1120" s="99">
        <f>SUMIFS(通讯通路门店!$K:$K,通讯通路门店!$S:$S,$G1120)</f>
        <v>0</v>
      </c>
      <c r="AQ1120" s="83"/>
      <c r="AR1120" s="99">
        <f>SUMIFS(通讯通路门店!$T:$T,通讯通路门店!$S:$S,$G1120)</f>
        <v>0</v>
      </c>
      <c r="AS1120" s="99">
        <f>SUMIFS(通讯通路门店!$U:$U,通讯通路门店!$S:$S,$G1120)</f>
        <v>0</v>
      </c>
      <c r="AT1120" s="99">
        <f>SUMIFS(通讯通路门店!$V:$V,通讯通路门店!$S:$S,$G1120)</f>
        <v>0</v>
      </c>
      <c r="AU1120" s="99">
        <f>SUMIFS(通讯通路门店!$W:$W,通讯通路门店!$S:$S,$G1120)</f>
        <v>0</v>
      </c>
      <c r="AV1120" s="99">
        <f>SUMIFS(通讯通路门店!$Z:$Z,通讯通路门店!$S:$S,$G1120)</f>
        <v>0</v>
      </c>
      <c r="AW1120" s="99">
        <f>SUMIFS(通讯通路门店!$AB:$AB,通讯通路门店!$S:$S,$G1120)</f>
        <v>0</v>
      </c>
      <c r="AX1120" s="99">
        <f>SUMIFS(通讯通路门店!$X:$X,通讯通路门店!$S:$S,$G1120)</f>
        <v>0</v>
      </c>
      <c r="AY1120" s="99">
        <f>SUMIFS(通讯通路门店!$Y:$Y,通讯通路门店!$S:$S,$G1120)</f>
        <v>0</v>
      </c>
      <c r="AZ1120" s="99">
        <f>SUMIFS(通讯通路门店!$AA:$AA,通讯通路门店!$S:$S,$G1120)</f>
        <v>0</v>
      </c>
      <c r="BA1120" s="99">
        <f t="shared" si="88"/>
        <v>0</v>
      </c>
      <c r="BB1120" s="99">
        <f t="shared" si="89"/>
        <v>0</v>
      </c>
      <c r="BC1120" s="99">
        <f>SUMIFS(通讯通路门店!$W:$W,通讯通路门店!$S:$S,$G1120,通讯通路门店!$J:$J,"荣耀体验店")+SUMIFS(通讯通路门店!$W:$W,通讯通路门店!$S:$S,$G1120,通讯通路门店!$J:$J,"荣耀授权专卖店")</f>
        <v>0</v>
      </c>
      <c r="BD1120" s="99">
        <f>SUMIFS(通讯通路门店!$Z:$Z,通讯通路门店!$S:$S,$G1120,通讯通路门店!$J:$J,"VIVO体验店")</f>
        <v>0</v>
      </c>
      <c r="BE1120" s="99">
        <f>SUMIFS(通讯通路门店!$AB:$AB,通讯通路门店!$S:$S,$G1120,通讯通路门店!$J:$J,"OPPO体验店")</f>
        <v>0</v>
      </c>
      <c r="BF1120" s="99">
        <f>SUMIFS(通讯通路门店!$X:$X,通讯通路门店!$S:$S,$G1120,通讯通路门店!$J:$J,"华为授权体验店")+SUMIFS(通讯通路门店!$AA:$AA,通讯通路门店!$S:$S,$G1120,通讯通路门店!$J:$J,"华为堡垒店")</f>
        <v>0</v>
      </c>
      <c r="BG1120" s="99">
        <f>SUMIFS(通讯通路门店!$Y:$Y,通讯通路门店!$S:$S,$G1120,通讯通路门店!$J:$J,"小米体验店")</f>
        <v>0</v>
      </c>
      <c r="BH1120" s="99">
        <f>SUMIFS(通讯通路门店!$AA:$AA,通讯通路门店!$S:$S,$G1120,通讯通路门店!$J:$J,"苹果体验店")</f>
        <v>0</v>
      </c>
      <c r="BI1120" s="99">
        <f>SUMIFS(通讯通路门店!$K:$K,通讯通路门店!$S:$S,$G1120,通讯通路门店!$J:$J,"其他品牌专卖店")</f>
        <v>0</v>
      </c>
      <c r="BJ1120" s="99">
        <f>SUMIFS(通讯通路门店!$AC:$AC,通讯通路门店!$S:$S,$G1120)</f>
        <v>0</v>
      </c>
      <c r="BK1120" s="99">
        <f>SUMIFS(通讯通路门店!$AD:$AD,通讯通路门店!$S:$S,$G1120)</f>
        <v>0</v>
      </c>
      <c r="BL1120" s="99">
        <f>SUMIFS(通讯通路门店!$AE:$AE,通讯通路门店!$S:$S,$G1120)</f>
        <v>0</v>
      </c>
      <c r="BM1120" s="99">
        <f>SUMIFS(通讯通路门店!$AF:$AF,通讯通路门店!$S:$S,$G1120)</f>
        <v>0</v>
      </c>
      <c r="BN1120" s="99">
        <f>SUMIFS(通讯通路门店!$AG:$AG,通讯通路门店!$S:$S,$G1120)</f>
        <v>0</v>
      </c>
      <c r="BO1120" s="99">
        <f>SUMIFS(通讯通路门店!$AH:$AH,通讯通路门店!$S:$S,$G1120)</f>
        <v>0</v>
      </c>
      <c r="BP1120" s="99">
        <f>SUMIFS(通讯通路门店!$AI:$AI,通讯通路门店!$S:$S,$G1120)</f>
        <v>0</v>
      </c>
      <c r="BQ1120" s="83"/>
    </row>
    <row r="1121" spans="1:69">
      <c r="A1121" s="99" t="str">
        <f>IFERROR(_xlfn.XLOOKUP($G1121,通讯通路门店!$S$4:$S$993933,通讯通路门店!$A$4:$A$993933,0,0),"")</f>
        <v>海南省</v>
      </c>
      <c r="B1121" s="99" t="str">
        <f>IFERROR(_xlfn.XLOOKUP($G1121,通讯通路门店!$S$4:$S$993933,通讯通路门店!$B$4:$B$993933,0,0),"")</f>
        <v>昌江黎族自治县</v>
      </c>
      <c r="C1121" s="99" t="str">
        <f>IFERROR(_xlfn.XLOOKUP($G1121,通讯通路门店!$S$4:$S$993933,通讯通路门店!$C$4:$C$993933,0,0),"")</f>
        <v>昌江黎族自治县</v>
      </c>
      <c r="D1121" s="99" t="str">
        <f>IFERROR(_xlfn.XLOOKUP($G1121,通讯通路门店!$S$4:$S$993933,通讯通路门店!$D$4:$D$993933,0,0),"")</f>
        <v>叉河镇</v>
      </c>
      <c r="E1121" s="83"/>
      <c r="F1121" s="83"/>
      <c r="G1121" s="101"/>
      <c r="H1121" s="102">
        <f>IFERROR(_xlfn.XLOOKUP($G1121,通讯通路门店!$S$4:$S$993933,通讯通路门店!$R$4:$R$993933,0,0),"")</f>
        <v>0</v>
      </c>
      <c r="I1121" s="83"/>
      <c r="J1121" s="83"/>
      <c r="K1121" s="83"/>
      <c r="L1121" s="83"/>
      <c r="M1121" s="83"/>
      <c r="N1121" s="83"/>
      <c r="O1121" s="83"/>
      <c r="P1121" s="83"/>
      <c r="Q1121" s="83"/>
      <c r="R1121" s="83"/>
      <c r="S1121" s="83"/>
      <c r="T1121" s="83"/>
      <c r="U1121" s="99">
        <f>COUNTIF(通讯通路门店!$S:$S,$G1121)</f>
        <v>0</v>
      </c>
      <c r="V1121" s="99">
        <f>COUNTIFS(通讯通路门店!$S:$S,$G1121,通讯通路门店!$J:$J,"综合卖场")</f>
        <v>0</v>
      </c>
      <c r="W1121" s="99">
        <f>SUMIFS(通讯通路门店!$AJ:$AJ,通讯通路门店!$S:$S,通讯客户沙盘!$G1121)</f>
        <v>0</v>
      </c>
      <c r="X1121" s="99">
        <f t="shared" si="85"/>
        <v>0</v>
      </c>
      <c r="Y1121" s="99">
        <f>COUNTIFS(通讯通路门店!$S:$S,$G1121,通讯通路门店!$J:$J,"荣耀体验店")+COUNTIFS(通讯通路门店!$S:$S,$G1121,通讯通路门店!$J:$J,"荣耀授权专卖店")</f>
        <v>0</v>
      </c>
      <c r="Z1121" s="99">
        <f>COUNTIFS(通讯通路门店!$S:$S,$G1121,通讯通路门店!$J:$J,"VIVO体验店")</f>
        <v>0</v>
      </c>
      <c r="AA1121" s="99">
        <f>COUNTIFS(通讯通路门店!$S:$S,$G1121,通讯通路门店!$J:$J,"OPPO体验店")</f>
        <v>0</v>
      </c>
      <c r="AB1121" s="99">
        <f>COUNTIFS(通讯通路门店!$S:$S,$G1121,通讯通路门店!$J:$J,"华为授权体验店")+COUNTIFS(通讯通路门店!$S:$S,$G1121,通讯通路门店!$J:$J,"华为堡垒店")</f>
        <v>0</v>
      </c>
      <c r="AC1121" s="99">
        <f>COUNTIFS(通讯通路门店!$S:$S,$G1121,通讯通路门店!$J:$J,"小米体验店")</f>
        <v>0</v>
      </c>
      <c r="AD1121" s="99">
        <f>COUNTIFS(通讯通路门店!$S:$S,$G1121,通讯通路门店!$J:$J,"苹果体验店")</f>
        <v>0</v>
      </c>
      <c r="AE1121" s="99">
        <f>COUNTIFS(通讯通路门店!$S:$S,$G1121,通讯通路门店!$J:$J,"其他品牌专卖店")</f>
        <v>0</v>
      </c>
      <c r="AF1121" s="99">
        <f>SUMIFS(通讯通路门店!$BI:$BI,通讯通路门店!$S:$S,$G1121)</f>
        <v>0</v>
      </c>
      <c r="AG1121" s="99">
        <f>SUMIFS(通讯通路门店!$BH:$BH,通讯通路门店!$S:$S,$G1121)</f>
        <v>0</v>
      </c>
      <c r="AH1121" s="99">
        <f t="shared" si="86"/>
        <v>0</v>
      </c>
      <c r="AI1121" s="99">
        <f>SUMIFS(通讯通路门店!$BB:$BB,通讯通路门店!$S:$S,$G1121)</f>
        <v>0</v>
      </c>
      <c r="AJ1121" s="99">
        <f>SUMIFS(通讯通路门店!$BE:$BE,通讯通路门店!$S:$S,$G1121)</f>
        <v>0</v>
      </c>
      <c r="AK1121" s="99">
        <f>SUMIFS(通讯通路门店!$BG:$BG,通讯通路门店!$S:$S,$G1121)</f>
        <v>0</v>
      </c>
      <c r="AL1121" s="99">
        <f>SUMIFS(通讯通路门店!$BC:$BC,通讯通路门店!$S:$S,$G1121)</f>
        <v>0</v>
      </c>
      <c r="AM1121" s="99">
        <f>SUMIFS(通讯通路门店!$BD:$BD,通讯通路门店!$S:$S,$G1121)</f>
        <v>0</v>
      </c>
      <c r="AN1121" s="99">
        <f>SUMIFS(通讯通路门店!$BF:$BF,通讯通路门店!$S:$S,$G1121)</f>
        <v>0</v>
      </c>
      <c r="AO1121" s="99">
        <f t="shared" si="87"/>
        <v>0</v>
      </c>
      <c r="AP1121" s="99">
        <f>SUMIFS(通讯通路门店!$K:$K,通讯通路门店!$S:$S,$G1121)</f>
        <v>0</v>
      </c>
      <c r="AQ1121" s="83"/>
      <c r="AR1121" s="99">
        <f>SUMIFS(通讯通路门店!$T:$T,通讯通路门店!$S:$S,$G1121)</f>
        <v>0</v>
      </c>
      <c r="AS1121" s="99">
        <f>SUMIFS(通讯通路门店!$U:$U,通讯通路门店!$S:$S,$G1121)</f>
        <v>0</v>
      </c>
      <c r="AT1121" s="99">
        <f>SUMIFS(通讯通路门店!$V:$V,通讯通路门店!$S:$S,$G1121)</f>
        <v>0</v>
      </c>
      <c r="AU1121" s="99">
        <f>SUMIFS(通讯通路门店!$W:$W,通讯通路门店!$S:$S,$G1121)</f>
        <v>0</v>
      </c>
      <c r="AV1121" s="99">
        <f>SUMIFS(通讯通路门店!$Z:$Z,通讯通路门店!$S:$S,$G1121)</f>
        <v>0</v>
      </c>
      <c r="AW1121" s="99">
        <f>SUMIFS(通讯通路门店!$AB:$AB,通讯通路门店!$S:$S,$G1121)</f>
        <v>0</v>
      </c>
      <c r="AX1121" s="99">
        <f>SUMIFS(通讯通路门店!$X:$X,通讯通路门店!$S:$S,$G1121)</f>
        <v>0</v>
      </c>
      <c r="AY1121" s="99">
        <f>SUMIFS(通讯通路门店!$Y:$Y,通讯通路门店!$S:$S,$G1121)</f>
        <v>0</v>
      </c>
      <c r="AZ1121" s="99">
        <f>SUMIFS(通讯通路门店!$AA:$AA,通讯通路门店!$S:$S,$G1121)</f>
        <v>0</v>
      </c>
      <c r="BA1121" s="99">
        <f t="shared" si="88"/>
        <v>0</v>
      </c>
      <c r="BB1121" s="99">
        <f t="shared" si="89"/>
        <v>0</v>
      </c>
      <c r="BC1121" s="99">
        <f>SUMIFS(通讯通路门店!$W:$W,通讯通路门店!$S:$S,$G1121,通讯通路门店!$J:$J,"荣耀体验店")+SUMIFS(通讯通路门店!$W:$W,通讯通路门店!$S:$S,$G1121,通讯通路门店!$J:$J,"荣耀授权专卖店")</f>
        <v>0</v>
      </c>
      <c r="BD1121" s="99">
        <f>SUMIFS(通讯通路门店!$Z:$Z,通讯通路门店!$S:$S,$G1121,通讯通路门店!$J:$J,"VIVO体验店")</f>
        <v>0</v>
      </c>
      <c r="BE1121" s="99">
        <f>SUMIFS(通讯通路门店!$AB:$AB,通讯通路门店!$S:$S,$G1121,通讯通路门店!$J:$J,"OPPO体验店")</f>
        <v>0</v>
      </c>
      <c r="BF1121" s="99">
        <f>SUMIFS(通讯通路门店!$X:$X,通讯通路门店!$S:$S,$G1121,通讯通路门店!$J:$J,"华为授权体验店")+SUMIFS(通讯通路门店!$AA:$AA,通讯通路门店!$S:$S,$G1121,通讯通路门店!$J:$J,"华为堡垒店")</f>
        <v>0</v>
      </c>
      <c r="BG1121" s="99">
        <f>SUMIFS(通讯通路门店!$Y:$Y,通讯通路门店!$S:$S,$G1121,通讯通路门店!$J:$J,"小米体验店")</f>
        <v>0</v>
      </c>
      <c r="BH1121" s="99">
        <f>SUMIFS(通讯通路门店!$AA:$AA,通讯通路门店!$S:$S,$G1121,通讯通路门店!$J:$J,"苹果体验店")</f>
        <v>0</v>
      </c>
      <c r="BI1121" s="99">
        <f>SUMIFS(通讯通路门店!$K:$K,通讯通路门店!$S:$S,$G1121,通讯通路门店!$J:$J,"其他品牌专卖店")</f>
        <v>0</v>
      </c>
      <c r="BJ1121" s="99">
        <f>SUMIFS(通讯通路门店!$AC:$AC,通讯通路门店!$S:$S,$G1121)</f>
        <v>0</v>
      </c>
      <c r="BK1121" s="99">
        <f>SUMIFS(通讯通路门店!$AD:$AD,通讯通路门店!$S:$S,$G1121)</f>
        <v>0</v>
      </c>
      <c r="BL1121" s="99">
        <f>SUMIFS(通讯通路门店!$AE:$AE,通讯通路门店!$S:$S,$G1121)</f>
        <v>0</v>
      </c>
      <c r="BM1121" s="99">
        <f>SUMIFS(通讯通路门店!$AF:$AF,通讯通路门店!$S:$S,$G1121)</f>
        <v>0</v>
      </c>
      <c r="BN1121" s="99">
        <f>SUMIFS(通讯通路门店!$AG:$AG,通讯通路门店!$S:$S,$G1121)</f>
        <v>0</v>
      </c>
      <c r="BO1121" s="99">
        <f>SUMIFS(通讯通路门店!$AH:$AH,通讯通路门店!$S:$S,$G1121)</f>
        <v>0</v>
      </c>
      <c r="BP1121" s="99">
        <f>SUMIFS(通讯通路门店!$AI:$AI,通讯通路门店!$S:$S,$G1121)</f>
        <v>0</v>
      </c>
      <c r="BQ1121" s="83"/>
    </row>
    <row r="1122" spans="1:69">
      <c r="A1122" s="99" t="str">
        <f>IFERROR(_xlfn.XLOOKUP($G1122,通讯通路门店!$S$4:$S$993933,通讯通路门店!$A$4:$A$993933,0,0),"")</f>
        <v>海南省</v>
      </c>
      <c r="B1122" s="99" t="str">
        <f>IFERROR(_xlfn.XLOOKUP($G1122,通讯通路门店!$S$4:$S$993933,通讯通路门店!$B$4:$B$993933,0,0),"")</f>
        <v>昌江黎族自治县</v>
      </c>
      <c r="C1122" s="99" t="str">
        <f>IFERROR(_xlfn.XLOOKUP($G1122,通讯通路门店!$S$4:$S$993933,通讯通路门店!$C$4:$C$993933,0,0),"")</f>
        <v>昌江黎族自治县</v>
      </c>
      <c r="D1122" s="99" t="str">
        <f>IFERROR(_xlfn.XLOOKUP($G1122,通讯通路门店!$S$4:$S$993933,通讯通路门店!$D$4:$D$993933,0,0),"")</f>
        <v>叉河镇</v>
      </c>
      <c r="E1122" s="83"/>
      <c r="F1122" s="83"/>
      <c r="G1122" s="101"/>
      <c r="H1122" s="102">
        <f>IFERROR(_xlfn.XLOOKUP($G1122,通讯通路门店!$S$4:$S$993933,通讯通路门店!$R$4:$R$993933,0,0),"")</f>
        <v>0</v>
      </c>
      <c r="I1122" s="83"/>
      <c r="J1122" s="83"/>
      <c r="K1122" s="83"/>
      <c r="L1122" s="83"/>
      <c r="M1122" s="83"/>
      <c r="N1122" s="83"/>
      <c r="O1122" s="83"/>
      <c r="P1122" s="83"/>
      <c r="Q1122" s="83"/>
      <c r="R1122" s="83"/>
      <c r="S1122" s="83"/>
      <c r="T1122" s="83"/>
      <c r="U1122" s="99">
        <f>COUNTIF(通讯通路门店!$S:$S,$G1122)</f>
        <v>0</v>
      </c>
      <c r="V1122" s="99">
        <f>COUNTIFS(通讯通路门店!$S:$S,$G1122,通讯通路门店!$J:$J,"综合卖场")</f>
        <v>0</v>
      </c>
      <c r="W1122" s="99">
        <f>SUMIFS(通讯通路门店!$AJ:$AJ,通讯通路门店!$S:$S,通讯客户沙盘!$G1122)</f>
        <v>0</v>
      </c>
      <c r="X1122" s="99">
        <f t="shared" si="85"/>
        <v>0</v>
      </c>
      <c r="Y1122" s="99">
        <f>COUNTIFS(通讯通路门店!$S:$S,$G1122,通讯通路门店!$J:$J,"荣耀体验店")+COUNTIFS(通讯通路门店!$S:$S,$G1122,通讯通路门店!$J:$J,"荣耀授权专卖店")</f>
        <v>0</v>
      </c>
      <c r="Z1122" s="99">
        <f>COUNTIFS(通讯通路门店!$S:$S,$G1122,通讯通路门店!$J:$J,"VIVO体验店")</f>
        <v>0</v>
      </c>
      <c r="AA1122" s="99">
        <f>COUNTIFS(通讯通路门店!$S:$S,$G1122,通讯通路门店!$J:$J,"OPPO体验店")</f>
        <v>0</v>
      </c>
      <c r="AB1122" s="99">
        <f>COUNTIFS(通讯通路门店!$S:$S,$G1122,通讯通路门店!$J:$J,"华为授权体验店")+COUNTIFS(通讯通路门店!$S:$S,$G1122,通讯通路门店!$J:$J,"华为堡垒店")</f>
        <v>0</v>
      </c>
      <c r="AC1122" s="99">
        <f>COUNTIFS(通讯通路门店!$S:$S,$G1122,通讯通路门店!$J:$J,"小米体验店")</f>
        <v>0</v>
      </c>
      <c r="AD1122" s="99">
        <f>COUNTIFS(通讯通路门店!$S:$S,$G1122,通讯通路门店!$J:$J,"苹果体验店")</f>
        <v>0</v>
      </c>
      <c r="AE1122" s="99">
        <f>COUNTIFS(通讯通路门店!$S:$S,$G1122,通讯通路门店!$J:$J,"其他品牌专卖店")</f>
        <v>0</v>
      </c>
      <c r="AF1122" s="99">
        <f>SUMIFS(通讯通路门店!$BI:$BI,通讯通路门店!$S:$S,$G1122)</f>
        <v>0</v>
      </c>
      <c r="AG1122" s="99">
        <f>SUMIFS(通讯通路门店!$BH:$BH,通讯通路门店!$S:$S,$G1122)</f>
        <v>0</v>
      </c>
      <c r="AH1122" s="99">
        <f t="shared" si="86"/>
        <v>0</v>
      </c>
      <c r="AI1122" s="99">
        <f>SUMIFS(通讯通路门店!$BB:$BB,通讯通路门店!$S:$S,$G1122)</f>
        <v>0</v>
      </c>
      <c r="AJ1122" s="99">
        <f>SUMIFS(通讯通路门店!$BE:$BE,通讯通路门店!$S:$S,$G1122)</f>
        <v>0</v>
      </c>
      <c r="AK1122" s="99">
        <f>SUMIFS(通讯通路门店!$BG:$BG,通讯通路门店!$S:$S,$G1122)</f>
        <v>0</v>
      </c>
      <c r="AL1122" s="99">
        <f>SUMIFS(通讯通路门店!$BC:$BC,通讯通路门店!$S:$S,$G1122)</f>
        <v>0</v>
      </c>
      <c r="AM1122" s="99">
        <f>SUMIFS(通讯通路门店!$BD:$BD,通讯通路门店!$S:$S,$G1122)</f>
        <v>0</v>
      </c>
      <c r="AN1122" s="99">
        <f>SUMIFS(通讯通路门店!$BF:$BF,通讯通路门店!$S:$S,$G1122)</f>
        <v>0</v>
      </c>
      <c r="AO1122" s="99">
        <f t="shared" si="87"/>
        <v>0</v>
      </c>
      <c r="AP1122" s="99">
        <f>SUMIFS(通讯通路门店!$K:$K,通讯通路门店!$S:$S,$G1122)</f>
        <v>0</v>
      </c>
      <c r="AQ1122" s="83"/>
      <c r="AR1122" s="99">
        <f>SUMIFS(通讯通路门店!$T:$T,通讯通路门店!$S:$S,$G1122)</f>
        <v>0</v>
      </c>
      <c r="AS1122" s="99">
        <f>SUMIFS(通讯通路门店!$U:$U,通讯通路门店!$S:$S,$G1122)</f>
        <v>0</v>
      </c>
      <c r="AT1122" s="99">
        <f>SUMIFS(通讯通路门店!$V:$V,通讯通路门店!$S:$S,$G1122)</f>
        <v>0</v>
      </c>
      <c r="AU1122" s="99">
        <f>SUMIFS(通讯通路门店!$W:$W,通讯通路门店!$S:$S,$G1122)</f>
        <v>0</v>
      </c>
      <c r="AV1122" s="99">
        <f>SUMIFS(通讯通路门店!$Z:$Z,通讯通路门店!$S:$S,$G1122)</f>
        <v>0</v>
      </c>
      <c r="AW1122" s="99">
        <f>SUMIFS(通讯通路门店!$AB:$AB,通讯通路门店!$S:$S,$G1122)</f>
        <v>0</v>
      </c>
      <c r="AX1122" s="99">
        <f>SUMIFS(通讯通路门店!$X:$X,通讯通路门店!$S:$S,$G1122)</f>
        <v>0</v>
      </c>
      <c r="AY1122" s="99">
        <f>SUMIFS(通讯通路门店!$Y:$Y,通讯通路门店!$S:$S,$G1122)</f>
        <v>0</v>
      </c>
      <c r="AZ1122" s="99">
        <f>SUMIFS(通讯通路门店!$AA:$AA,通讯通路门店!$S:$S,$G1122)</f>
        <v>0</v>
      </c>
      <c r="BA1122" s="99">
        <f t="shared" si="88"/>
        <v>0</v>
      </c>
      <c r="BB1122" s="99">
        <f t="shared" si="89"/>
        <v>0</v>
      </c>
      <c r="BC1122" s="99">
        <f>SUMIFS(通讯通路门店!$W:$W,通讯通路门店!$S:$S,$G1122,通讯通路门店!$J:$J,"荣耀体验店")+SUMIFS(通讯通路门店!$W:$W,通讯通路门店!$S:$S,$G1122,通讯通路门店!$J:$J,"荣耀授权专卖店")</f>
        <v>0</v>
      </c>
      <c r="BD1122" s="99">
        <f>SUMIFS(通讯通路门店!$Z:$Z,通讯通路门店!$S:$S,$G1122,通讯通路门店!$J:$J,"VIVO体验店")</f>
        <v>0</v>
      </c>
      <c r="BE1122" s="99">
        <f>SUMIFS(通讯通路门店!$AB:$AB,通讯通路门店!$S:$S,$G1122,通讯通路门店!$J:$J,"OPPO体验店")</f>
        <v>0</v>
      </c>
      <c r="BF1122" s="99">
        <f>SUMIFS(通讯通路门店!$X:$X,通讯通路门店!$S:$S,$G1122,通讯通路门店!$J:$J,"华为授权体验店")+SUMIFS(通讯通路门店!$AA:$AA,通讯通路门店!$S:$S,$G1122,通讯通路门店!$J:$J,"华为堡垒店")</f>
        <v>0</v>
      </c>
      <c r="BG1122" s="99">
        <f>SUMIFS(通讯通路门店!$Y:$Y,通讯通路门店!$S:$S,$G1122,通讯通路门店!$J:$J,"小米体验店")</f>
        <v>0</v>
      </c>
      <c r="BH1122" s="99">
        <f>SUMIFS(通讯通路门店!$AA:$AA,通讯通路门店!$S:$S,$G1122,通讯通路门店!$J:$J,"苹果体验店")</f>
        <v>0</v>
      </c>
      <c r="BI1122" s="99">
        <f>SUMIFS(通讯通路门店!$K:$K,通讯通路门店!$S:$S,$G1122,通讯通路门店!$J:$J,"其他品牌专卖店")</f>
        <v>0</v>
      </c>
      <c r="BJ1122" s="99">
        <f>SUMIFS(通讯通路门店!$AC:$AC,通讯通路门店!$S:$S,$G1122)</f>
        <v>0</v>
      </c>
      <c r="BK1122" s="99">
        <f>SUMIFS(通讯通路门店!$AD:$AD,通讯通路门店!$S:$S,$G1122)</f>
        <v>0</v>
      </c>
      <c r="BL1122" s="99">
        <f>SUMIFS(通讯通路门店!$AE:$AE,通讯通路门店!$S:$S,$G1122)</f>
        <v>0</v>
      </c>
      <c r="BM1122" s="99">
        <f>SUMIFS(通讯通路门店!$AF:$AF,通讯通路门店!$S:$S,$G1122)</f>
        <v>0</v>
      </c>
      <c r="BN1122" s="99">
        <f>SUMIFS(通讯通路门店!$AG:$AG,通讯通路门店!$S:$S,$G1122)</f>
        <v>0</v>
      </c>
      <c r="BO1122" s="99">
        <f>SUMIFS(通讯通路门店!$AH:$AH,通讯通路门店!$S:$S,$G1122)</f>
        <v>0</v>
      </c>
      <c r="BP1122" s="99">
        <f>SUMIFS(通讯通路门店!$AI:$AI,通讯通路门店!$S:$S,$G1122)</f>
        <v>0</v>
      </c>
      <c r="BQ1122" s="83"/>
    </row>
    <row r="1123" spans="1:69">
      <c r="A1123" s="99" t="str">
        <f>IFERROR(_xlfn.XLOOKUP($G1123,通讯通路门店!$S$4:$S$993933,通讯通路门店!$A$4:$A$993933,0,0),"")</f>
        <v>海南省</v>
      </c>
      <c r="B1123" s="99" t="str">
        <f>IFERROR(_xlfn.XLOOKUP($G1123,通讯通路门店!$S$4:$S$993933,通讯通路门店!$B$4:$B$993933,0,0),"")</f>
        <v>昌江黎族自治县</v>
      </c>
      <c r="C1123" s="99" t="str">
        <f>IFERROR(_xlfn.XLOOKUP($G1123,通讯通路门店!$S$4:$S$993933,通讯通路门店!$C$4:$C$993933,0,0),"")</f>
        <v>昌江黎族自治县</v>
      </c>
      <c r="D1123" s="99" t="str">
        <f>IFERROR(_xlfn.XLOOKUP($G1123,通讯通路门店!$S$4:$S$993933,通讯通路门店!$D$4:$D$993933,0,0),"")</f>
        <v>叉河镇</v>
      </c>
      <c r="E1123" s="83"/>
      <c r="F1123" s="83"/>
      <c r="G1123" s="101"/>
      <c r="H1123" s="102">
        <f>IFERROR(_xlfn.XLOOKUP($G1123,通讯通路门店!$S$4:$S$993933,通讯通路门店!$R$4:$R$993933,0,0),"")</f>
        <v>0</v>
      </c>
      <c r="I1123" s="83"/>
      <c r="J1123" s="83"/>
      <c r="K1123" s="83"/>
      <c r="L1123" s="83"/>
      <c r="M1123" s="83"/>
      <c r="N1123" s="83"/>
      <c r="O1123" s="83"/>
      <c r="P1123" s="83"/>
      <c r="Q1123" s="83"/>
      <c r="R1123" s="83"/>
      <c r="S1123" s="83"/>
      <c r="T1123" s="83"/>
      <c r="U1123" s="99">
        <f>COUNTIF(通讯通路门店!$S:$S,$G1123)</f>
        <v>0</v>
      </c>
      <c r="V1123" s="99">
        <f>COUNTIFS(通讯通路门店!$S:$S,$G1123,通讯通路门店!$J:$J,"综合卖场")</f>
        <v>0</v>
      </c>
      <c r="W1123" s="99">
        <f>SUMIFS(通讯通路门店!$AJ:$AJ,通讯通路门店!$S:$S,通讯客户沙盘!$G1123)</f>
        <v>0</v>
      </c>
      <c r="X1123" s="99">
        <f t="shared" si="85"/>
        <v>0</v>
      </c>
      <c r="Y1123" s="99">
        <f>COUNTIFS(通讯通路门店!$S:$S,$G1123,通讯通路门店!$J:$J,"荣耀体验店")+COUNTIFS(通讯通路门店!$S:$S,$G1123,通讯通路门店!$J:$J,"荣耀授权专卖店")</f>
        <v>0</v>
      </c>
      <c r="Z1123" s="99">
        <f>COUNTIFS(通讯通路门店!$S:$S,$G1123,通讯通路门店!$J:$J,"VIVO体验店")</f>
        <v>0</v>
      </c>
      <c r="AA1123" s="99">
        <f>COUNTIFS(通讯通路门店!$S:$S,$G1123,通讯通路门店!$J:$J,"OPPO体验店")</f>
        <v>0</v>
      </c>
      <c r="AB1123" s="99">
        <f>COUNTIFS(通讯通路门店!$S:$S,$G1123,通讯通路门店!$J:$J,"华为授权体验店")+COUNTIFS(通讯通路门店!$S:$S,$G1123,通讯通路门店!$J:$J,"华为堡垒店")</f>
        <v>0</v>
      </c>
      <c r="AC1123" s="99">
        <f>COUNTIFS(通讯通路门店!$S:$S,$G1123,通讯通路门店!$J:$J,"小米体验店")</f>
        <v>0</v>
      </c>
      <c r="AD1123" s="99">
        <f>COUNTIFS(通讯通路门店!$S:$S,$G1123,通讯通路门店!$J:$J,"苹果体验店")</f>
        <v>0</v>
      </c>
      <c r="AE1123" s="99">
        <f>COUNTIFS(通讯通路门店!$S:$S,$G1123,通讯通路门店!$J:$J,"其他品牌专卖店")</f>
        <v>0</v>
      </c>
      <c r="AF1123" s="99">
        <f>SUMIFS(通讯通路门店!$BI:$BI,通讯通路门店!$S:$S,$G1123)</f>
        <v>0</v>
      </c>
      <c r="AG1123" s="99">
        <f>SUMIFS(通讯通路门店!$BH:$BH,通讯通路门店!$S:$S,$G1123)</f>
        <v>0</v>
      </c>
      <c r="AH1123" s="99">
        <f t="shared" si="86"/>
        <v>0</v>
      </c>
      <c r="AI1123" s="99">
        <f>SUMIFS(通讯通路门店!$BB:$BB,通讯通路门店!$S:$S,$G1123)</f>
        <v>0</v>
      </c>
      <c r="AJ1123" s="99">
        <f>SUMIFS(通讯通路门店!$BE:$BE,通讯通路门店!$S:$S,$G1123)</f>
        <v>0</v>
      </c>
      <c r="AK1123" s="99">
        <f>SUMIFS(通讯通路门店!$BG:$BG,通讯通路门店!$S:$S,$G1123)</f>
        <v>0</v>
      </c>
      <c r="AL1123" s="99">
        <f>SUMIFS(通讯通路门店!$BC:$BC,通讯通路门店!$S:$S,$G1123)</f>
        <v>0</v>
      </c>
      <c r="AM1123" s="99">
        <f>SUMIFS(通讯通路门店!$BD:$BD,通讯通路门店!$S:$S,$G1123)</f>
        <v>0</v>
      </c>
      <c r="AN1123" s="99">
        <f>SUMIFS(通讯通路门店!$BF:$BF,通讯通路门店!$S:$S,$G1123)</f>
        <v>0</v>
      </c>
      <c r="AO1123" s="99">
        <f t="shared" si="87"/>
        <v>0</v>
      </c>
      <c r="AP1123" s="99">
        <f>SUMIFS(通讯通路门店!$K:$K,通讯通路门店!$S:$S,$G1123)</f>
        <v>0</v>
      </c>
      <c r="AQ1123" s="83"/>
      <c r="AR1123" s="99">
        <f>SUMIFS(通讯通路门店!$T:$T,通讯通路门店!$S:$S,$G1123)</f>
        <v>0</v>
      </c>
      <c r="AS1123" s="99">
        <f>SUMIFS(通讯通路门店!$U:$U,通讯通路门店!$S:$S,$G1123)</f>
        <v>0</v>
      </c>
      <c r="AT1123" s="99">
        <f>SUMIFS(通讯通路门店!$V:$V,通讯通路门店!$S:$S,$G1123)</f>
        <v>0</v>
      </c>
      <c r="AU1123" s="99">
        <f>SUMIFS(通讯通路门店!$W:$W,通讯通路门店!$S:$S,$G1123)</f>
        <v>0</v>
      </c>
      <c r="AV1123" s="99">
        <f>SUMIFS(通讯通路门店!$Z:$Z,通讯通路门店!$S:$S,$G1123)</f>
        <v>0</v>
      </c>
      <c r="AW1123" s="99">
        <f>SUMIFS(通讯通路门店!$AB:$AB,通讯通路门店!$S:$S,$G1123)</f>
        <v>0</v>
      </c>
      <c r="AX1123" s="99">
        <f>SUMIFS(通讯通路门店!$X:$X,通讯通路门店!$S:$S,$G1123)</f>
        <v>0</v>
      </c>
      <c r="AY1123" s="99">
        <f>SUMIFS(通讯通路门店!$Y:$Y,通讯通路门店!$S:$S,$G1123)</f>
        <v>0</v>
      </c>
      <c r="AZ1123" s="99">
        <f>SUMIFS(通讯通路门店!$AA:$AA,通讯通路门店!$S:$S,$G1123)</f>
        <v>0</v>
      </c>
      <c r="BA1123" s="99">
        <f t="shared" si="88"/>
        <v>0</v>
      </c>
      <c r="BB1123" s="99">
        <f t="shared" si="89"/>
        <v>0</v>
      </c>
      <c r="BC1123" s="99">
        <f>SUMIFS(通讯通路门店!$W:$W,通讯通路门店!$S:$S,$G1123,通讯通路门店!$J:$J,"荣耀体验店")+SUMIFS(通讯通路门店!$W:$W,通讯通路门店!$S:$S,$G1123,通讯通路门店!$J:$J,"荣耀授权专卖店")</f>
        <v>0</v>
      </c>
      <c r="BD1123" s="99">
        <f>SUMIFS(通讯通路门店!$Z:$Z,通讯通路门店!$S:$S,$G1123,通讯通路门店!$J:$J,"VIVO体验店")</f>
        <v>0</v>
      </c>
      <c r="BE1123" s="99">
        <f>SUMIFS(通讯通路门店!$AB:$AB,通讯通路门店!$S:$S,$G1123,通讯通路门店!$J:$J,"OPPO体验店")</f>
        <v>0</v>
      </c>
      <c r="BF1123" s="99">
        <f>SUMIFS(通讯通路门店!$X:$X,通讯通路门店!$S:$S,$G1123,通讯通路门店!$J:$J,"华为授权体验店")+SUMIFS(通讯通路门店!$AA:$AA,通讯通路门店!$S:$S,$G1123,通讯通路门店!$J:$J,"华为堡垒店")</f>
        <v>0</v>
      </c>
      <c r="BG1123" s="99">
        <f>SUMIFS(通讯通路门店!$Y:$Y,通讯通路门店!$S:$S,$G1123,通讯通路门店!$J:$J,"小米体验店")</f>
        <v>0</v>
      </c>
      <c r="BH1123" s="99">
        <f>SUMIFS(通讯通路门店!$AA:$AA,通讯通路门店!$S:$S,$G1123,通讯通路门店!$J:$J,"苹果体验店")</f>
        <v>0</v>
      </c>
      <c r="BI1123" s="99">
        <f>SUMIFS(通讯通路门店!$K:$K,通讯通路门店!$S:$S,$G1123,通讯通路门店!$J:$J,"其他品牌专卖店")</f>
        <v>0</v>
      </c>
      <c r="BJ1123" s="99">
        <f>SUMIFS(通讯通路门店!$AC:$AC,通讯通路门店!$S:$S,$G1123)</f>
        <v>0</v>
      </c>
      <c r="BK1123" s="99">
        <f>SUMIFS(通讯通路门店!$AD:$AD,通讯通路门店!$S:$S,$G1123)</f>
        <v>0</v>
      </c>
      <c r="BL1123" s="99">
        <f>SUMIFS(通讯通路门店!$AE:$AE,通讯通路门店!$S:$S,$G1123)</f>
        <v>0</v>
      </c>
      <c r="BM1123" s="99">
        <f>SUMIFS(通讯通路门店!$AF:$AF,通讯通路门店!$S:$S,$G1123)</f>
        <v>0</v>
      </c>
      <c r="BN1123" s="99">
        <f>SUMIFS(通讯通路门店!$AG:$AG,通讯通路门店!$S:$S,$G1123)</f>
        <v>0</v>
      </c>
      <c r="BO1123" s="99">
        <f>SUMIFS(通讯通路门店!$AH:$AH,通讯通路门店!$S:$S,$G1123)</f>
        <v>0</v>
      </c>
      <c r="BP1123" s="99">
        <f>SUMIFS(通讯通路门店!$AI:$AI,通讯通路门店!$S:$S,$G1123)</f>
        <v>0</v>
      </c>
      <c r="BQ1123" s="83"/>
    </row>
    <row r="1124" spans="1:69">
      <c r="A1124" s="99" t="str">
        <f>IFERROR(_xlfn.XLOOKUP($G1124,通讯通路门店!$S$4:$S$993933,通讯通路门店!$A$4:$A$993933,0,0),"")</f>
        <v>海南省</v>
      </c>
      <c r="B1124" s="99" t="str">
        <f>IFERROR(_xlfn.XLOOKUP($G1124,通讯通路门店!$S$4:$S$993933,通讯通路门店!$B$4:$B$993933,0,0),"")</f>
        <v>昌江黎族自治县</v>
      </c>
      <c r="C1124" s="99" t="str">
        <f>IFERROR(_xlfn.XLOOKUP($G1124,通讯通路门店!$S$4:$S$993933,通讯通路门店!$C$4:$C$993933,0,0),"")</f>
        <v>昌江黎族自治县</v>
      </c>
      <c r="D1124" s="99" t="str">
        <f>IFERROR(_xlfn.XLOOKUP($G1124,通讯通路门店!$S$4:$S$993933,通讯通路门店!$D$4:$D$993933,0,0),"")</f>
        <v>叉河镇</v>
      </c>
      <c r="E1124" s="83"/>
      <c r="F1124" s="83"/>
      <c r="G1124" s="101"/>
      <c r="H1124" s="102">
        <f>IFERROR(_xlfn.XLOOKUP($G1124,通讯通路门店!$S$4:$S$993933,通讯通路门店!$R$4:$R$993933,0,0),"")</f>
        <v>0</v>
      </c>
      <c r="I1124" s="83"/>
      <c r="J1124" s="83"/>
      <c r="K1124" s="83"/>
      <c r="L1124" s="83"/>
      <c r="M1124" s="83"/>
      <c r="N1124" s="83"/>
      <c r="O1124" s="83"/>
      <c r="P1124" s="83"/>
      <c r="Q1124" s="83"/>
      <c r="R1124" s="83"/>
      <c r="S1124" s="83"/>
      <c r="T1124" s="83"/>
      <c r="U1124" s="99">
        <f>COUNTIF(通讯通路门店!$S:$S,$G1124)</f>
        <v>0</v>
      </c>
      <c r="V1124" s="99">
        <f>COUNTIFS(通讯通路门店!$S:$S,$G1124,通讯通路门店!$J:$J,"综合卖场")</f>
        <v>0</v>
      </c>
      <c r="W1124" s="99">
        <f>SUMIFS(通讯通路门店!$AJ:$AJ,通讯通路门店!$S:$S,通讯客户沙盘!$G1124)</f>
        <v>0</v>
      </c>
      <c r="X1124" s="99">
        <f t="shared" si="85"/>
        <v>0</v>
      </c>
      <c r="Y1124" s="99">
        <f>COUNTIFS(通讯通路门店!$S:$S,$G1124,通讯通路门店!$J:$J,"荣耀体验店")+COUNTIFS(通讯通路门店!$S:$S,$G1124,通讯通路门店!$J:$J,"荣耀授权专卖店")</f>
        <v>0</v>
      </c>
      <c r="Z1124" s="99">
        <f>COUNTIFS(通讯通路门店!$S:$S,$G1124,通讯通路门店!$J:$J,"VIVO体验店")</f>
        <v>0</v>
      </c>
      <c r="AA1124" s="99">
        <f>COUNTIFS(通讯通路门店!$S:$S,$G1124,通讯通路门店!$J:$J,"OPPO体验店")</f>
        <v>0</v>
      </c>
      <c r="AB1124" s="99">
        <f>COUNTIFS(通讯通路门店!$S:$S,$G1124,通讯通路门店!$J:$J,"华为授权体验店")+COUNTIFS(通讯通路门店!$S:$S,$G1124,通讯通路门店!$J:$J,"华为堡垒店")</f>
        <v>0</v>
      </c>
      <c r="AC1124" s="99">
        <f>COUNTIFS(通讯通路门店!$S:$S,$G1124,通讯通路门店!$J:$J,"小米体验店")</f>
        <v>0</v>
      </c>
      <c r="AD1124" s="99">
        <f>COUNTIFS(通讯通路门店!$S:$S,$G1124,通讯通路门店!$J:$J,"苹果体验店")</f>
        <v>0</v>
      </c>
      <c r="AE1124" s="99">
        <f>COUNTIFS(通讯通路门店!$S:$S,$G1124,通讯通路门店!$J:$J,"其他品牌专卖店")</f>
        <v>0</v>
      </c>
      <c r="AF1124" s="99">
        <f>SUMIFS(通讯通路门店!$BI:$BI,通讯通路门店!$S:$S,$G1124)</f>
        <v>0</v>
      </c>
      <c r="AG1124" s="99">
        <f>SUMIFS(通讯通路门店!$BH:$BH,通讯通路门店!$S:$S,$G1124)</f>
        <v>0</v>
      </c>
      <c r="AH1124" s="99">
        <f t="shared" si="86"/>
        <v>0</v>
      </c>
      <c r="AI1124" s="99">
        <f>SUMIFS(通讯通路门店!$BB:$BB,通讯通路门店!$S:$S,$G1124)</f>
        <v>0</v>
      </c>
      <c r="AJ1124" s="99">
        <f>SUMIFS(通讯通路门店!$BE:$BE,通讯通路门店!$S:$S,$G1124)</f>
        <v>0</v>
      </c>
      <c r="AK1124" s="99">
        <f>SUMIFS(通讯通路门店!$BG:$BG,通讯通路门店!$S:$S,$G1124)</f>
        <v>0</v>
      </c>
      <c r="AL1124" s="99">
        <f>SUMIFS(通讯通路门店!$BC:$BC,通讯通路门店!$S:$S,$G1124)</f>
        <v>0</v>
      </c>
      <c r="AM1124" s="99">
        <f>SUMIFS(通讯通路门店!$BD:$BD,通讯通路门店!$S:$S,$G1124)</f>
        <v>0</v>
      </c>
      <c r="AN1124" s="99">
        <f>SUMIFS(通讯通路门店!$BF:$BF,通讯通路门店!$S:$S,$G1124)</f>
        <v>0</v>
      </c>
      <c r="AO1124" s="99">
        <f t="shared" si="87"/>
        <v>0</v>
      </c>
      <c r="AP1124" s="99">
        <f>SUMIFS(通讯通路门店!$K:$K,通讯通路门店!$S:$S,$G1124)</f>
        <v>0</v>
      </c>
      <c r="AQ1124" s="83"/>
      <c r="AR1124" s="99">
        <f>SUMIFS(通讯通路门店!$T:$T,通讯通路门店!$S:$S,$G1124)</f>
        <v>0</v>
      </c>
      <c r="AS1124" s="99">
        <f>SUMIFS(通讯通路门店!$U:$U,通讯通路门店!$S:$S,$G1124)</f>
        <v>0</v>
      </c>
      <c r="AT1124" s="99">
        <f>SUMIFS(通讯通路门店!$V:$V,通讯通路门店!$S:$S,$G1124)</f>
        <v>0</v>
      </c>
      <c r="AU1124" s="99">
        <f>SUMIFS(通讯通路门店!$W:$W,通讯通路门店!$S:$S,$G1124)</f>
        <v>0</v>
      </c>
      <c r="AV1124" s="99">
        <f>SUMIFS(通讯通路门店!$Z:$Z,通讯通路门店!$S:$S,$G1124)</f>
        <v>0</v>
      </c>
      <c r="AW1124" s="99">
        <f>SUMIFS(通讯通路门店!$AB:$AB,通讯通路门店!$S:$S,$G1124)</f>
        <v>0</v>
      </c>
      <c r="AX1124" s="99">
        <f>SUMIFS(通讯通路门店!$X:$X,通讯通路门店!$S:$S,$G1124)</f>
        <v>0</v>
      </c>
      <c r="AY1124" s="99">
        <f>SUMIFS(通讯通路门店!$Y:$Y,通讯通路门店!$S:$S,$G1124)</f>
        <v>0</v>
      </c>
      <c r="AZ1124" s="99">
        <f>SUMIFS(通讯通路门店!$AA:$AA,通讯通路门店!$S:$S,$G1124)</f>
        <v>0</v>
      </c>
      <c r="BA1124" s="99">
        <f t="shared" si="88"/>
        <v>0</v>
      </c>
      <c r="BB1124" s="99">
        <f t="shared" si="89"/>
        <v>0</v>
      </c>
      <c r="BC1124" s="99">
        <f>SUMIFS(通讯通路门店!$W:$W,通讯通路门店!$S:$S,$G1124,通讯通路门店!$J:$J,"荣耀体验店")+SUMIFS(通讯通路门店!$W:$W,通讯通路门店!$S:$S,$G1124,通讯通路门店!$J:$J,"荣耀授权专卖店")</f>
        <v>0</v>
      </c>
      <c r="BD1124" s="99">
        <f>SUMIFS(通讯通路门店!$Z:$Z,通讯通路门店!$S:$S,$G1124,通讯通路门店!$J:$J,"VIVO体验店")</f>
        <v>0</v>
      </c>
      <c r="BE1124" s="99">
        <f>SUMIFS(通讯通路门店!$AB:$AB,通讯通路门店!$S:$S,$G1124,通讯通路门店!$J:$J,"OPPO体验店")</f>
        <v>0</v>
      </c>
      <c r="BF1124" s="99">
        <f>SUMIFS(通讯通路门店!$X:$X,通讯通路门店!$S:$S,$G1124,通讯通路门店!$J:$J,"华为授权体验店")+SUMIFS(通讯通路门店!$AA:$AA,通讯通路门店!$S:$S,$G1124,通讯通路门店!$J:$J,"华为堡垒店")</f>
        <v>0</v>
      </c>
      <c r="BG1124" s="99">
        <f>SUMIFS(通讯通路门店!$Y:$Y,通讯通路门店!$S:$S,$G1124,通讯通路门店!$J:$J,"小米体验店")</f>
        <v>0</v>
      </c>
      <c r="BH1124" s="99">
        <f>SUMIFS(通讯通路门店!$AA:$AA,通讯通路门店!$S:$S,$G1124,通讯通路门店!$J:$J,"苹果体验店")</f>
        <v>0</v>
      </c>
      <c r="BI1124" s="99">
        <f>SUMIFS(通讯通路门店!$K:$K,通讯通路门店!$S:$S,$G1124,通讯通路门店!$J:$J,"其他品牌专卖店")</f>
        <v>0</v>
      </c>
      <c r="BJ1124" s="99">
        <f>SUMIFS(通讯通路门店!$AC:$AC,通讯通路门店!$S:$S,$G1124)</f>
        <v>0</v>
      </c>
      <c r="BK1124" s="99">
        <f>SUMIFS(通讯通路门店!$AD:$AD,通讯通路门店!$S:$S,$G1124)</f>
        <v>0</v>
      </c>
      <c r="BL1124" s="99">
        <f>SUMIFS(通讯通路门店!$AE:$AE,通讯通路门店!$S:$S,$G1124)</f>
        <v>0</v>
      </c>
      <c r="BM1124" s="99">
        <f>SUMIFS(通讯通路门店!$AF:$AF,通讯通路门店!$S:$S,$G1124)</f>
        <v>0</v>
      </c>
      <c r="BN1124" s="99">
        <f>SUMIFS(通讯通路门店!$AG:$AG,通讯通路门店!$S:$S,$G1124)</f>
        <v>0</v>
      </c>
      <c r="BO1124" s="99">
        <f>SUMIFS(通讯通路门店!$AH:$AH,通讯通路门店!$S:$S,$G1124)</f>
        <v>0</v>
      </c>
      <c r="BP1124" s="99">
        <f>SUMIFS(通讯通路门店!$AI:$AI,通讯通路门店!$S:$S,$G1124)</f>
        <v>0</v>
      </c>
      <c r="BQ1124" s="83"/>
    </row>
    <row r="1125" spans="1:69">
      <c r="A1125" s="99" t="str">
        <f>IFERROR(_xlfn.XLOOKUP($G1125,通讯通路门店!$S$4:$S$993933,通讯通路门店!$A$4:$A$993933,0,0),"")</f>
        <v>海南省</v>
      </c>
      <c r="B1125" s="99" t="str">
        <f>IFERROR(_xlfn.XLOOKUP($G1125,通讯通路门店!$S$4:$S$993933,通讯通路门店!$B$4:$B$993933,0,0),"")</f>
        <v>昌江黎族自治县</v>
      </c>
      <c r="C1125" s="99" t="str">
        <f>IFERROR(_xlfn.XLOOKUP($G1125,通讯通路门店!$S$4:$S$993933,通讯通路门店!$C$4:$C$993933,0,0),"")</f>
        <v>昌江黎族自治县</v>
      </c>
      <c r="D1125" s="99" t="str">
        <f>IFERROR(_xlfn.XLOOKUP($G1125,通讯通路门店!$S$4:$S$993933,通讯通路门店!$D$4:$D$993933,0,0),"")</f>
        <v>叉河镇</v>
      </c>
      <c r="E1125" s="83"/>
      <c r="F1125" s="83"/>
      <c r="G1125" s="101"/>
      <c r="H1125" s="102">
        <f>IFERROR(_xlfn.XLOOKUP($G1125,通讯通路门店!$S$4:$S$993933,通讯通路门店!$R$4:$R$993933,0,0),"")</f>
        <v>0</v>
      </c>
      <c r="I1125" s="83"/>
      <c r="J1125" s="83"/>
      <c r="K1125" s="83"/>
      <c r="L1125" s="83"/>
      <c r="M1125" s="83"/>
      <c r="N1125" s="83"/>
      <c r="O1125" s="83"/>
      <c r="P1125" s="83"/>
      <c r="Q1125" s="83"/>
      <c r="R1125" s="83"/>
      <c r="S1125" s="83"/>
      <c r="T1125" s="83"/>
      <c r="U1125" s="99">
        <f>COUNTIF(通讯通路门店!$S:$S,$G1125)</f>
        <v>0</v>
      </c>
      <c r="V1125" s="99">
        <f>COUNTIFS(通讯通路门店!$S:$S,$G1125,通讯通路门店!$J:$J,"综合卖场")</f>
        <v>0</v>
      </c>
      <c r="W1125" s="99">
        <f>SUMIFS(通讯通路门店!$AJ:$AJ,通讯通路门店!$S:$S,通讯客户沙盘!$G1125)</f>
        <v>0</v>
      </c>
      <c r="X1125" s="99">
        <f t="shared" si="85"/>
        <v>0</v>
      </c>
      <c r="Y1125" s="99">
        <f>COUNTIFS(通讯通路门店!$S:$S,$G1125,通讯通路门店!$J:$J,"荣耀体验店")+COUNTIFS(通讯通路门店!$S:$S,$G1125,通讯通路门店!$J:$J,"荣耀授权专卖店")</f>
        <v>0</v>
      </c>
      <c r="Z1125" s="99">
        <f>COUNTIFS(通讯通路门店!$S:$S,$G1125,通讯通路门店!$J:$J,"VIVO体验店")</f>
        <v>0</v>
      </c>
      <c r="AA1125" s="99">
        <f>COUNTIFS(通讯通路门店!$S:$S,$G1125,通讯通路门店!$J:$J,"OPPO体验店")</f>
        <v>0</v>
      </c>
      <c r="AB1125" s="99">
        <f>COUNTIFS(通讯通路门店!$S:$S,$G1125,通讯通路门店!$J:$J,"华为授权体验店")+COUNTIFS(通讯通路门店!$S:$S,$G1125,通讯通路门店!$J:$J,"华为堡垒店")</f>
        <v>0</v>
      </c>
      <c r="AC1125" s="99">
        <f>COUNTIFS(通讯通路门店!$S:$S,$G1125,通讯通路门店!$J:$J,"小米体验店")</f>
        <v>0</v>
      </c>
      <c r="AD1125" s="99">
        <f>COUNTIFS(通讯通路门店!$S:$S,$G1125,通讯通路门店!$J:$J,"苹果体验店")</f>
        <v>0</v>
      </c>
      <c r="AE1125" s="99">
        <f>COUNTIFS(通讯通路门店!$S:$S,$G1125,通讯通路门店!$J:$J,"其他品牌专卖店")</f>
        <v>0</v>
      </c>
      <c r="AF1125" s="99">
        <f>SUMIFS(通讯通路门店!$BI:$BI,通讯通路门店!$S:$S,$G1125)</f>
        <v>0</v>
      </c>
      <c r="AG1125" s="99">
        <f>SUMIFS(通讯通路门店!$BH:$BH,通讯通路门店!$S:$S,$G1125)</f>
        <v>0</v>
      </c>
      <c r="AH1125" s="99">
        <f t="shared" si="86"/>
        <v>0</v>
      </c>
      <c r="AI1125" s="99">
        <f>SUMIFS(通讯通路门店!$BB:$BB,通讯通路门店!$S:$S,$G1125)</f>
        <v>0</v>
      </c>
      <c r="AJ1125" s="99">
        <f>SUMIFS(通讯通路门店!$BE:$BE,通讯通路门店!$S:$S,$G1125)</f>
        <v>0</v>
      </c>
      <c r="AK1125" s="99">
        <f>SUMIFS(通讯通路门店!$BG:$BG,通讯通路门店!$S:$S,$G1125)</f>
        <v>0</v>
      </c>
      <c r="AL1125" s="99">
        <f>SUMIFS(通讯通路门店!$BC:$BC,通讯通路门店!$S:$S,$G1125)</f>
        <v>0</v>
      </c>
      <c r="AM1125" s="99">
        <f>SUMIFS(通讯通路门店!$BD:$BD,通讯通路门店!$S:$S,$G1125)</f>
        <v>0</v>
      </c>
      <c r="AN1125" s="99">
        <f>SUMIFS(通讯通路门店!$BF:$BF,通讯通路门店!$S:$S,$G1125)</f>
        <v>0</v>
      </c>
      <c r="AO1125" s="99">
        <f t="shared" si="87"/>
        <v>0</v>
      </c>
      <c r="AP1125" s="99">
        <f>SUMIFS(通讯通路门店!$K:$K,通讯通路门店!$S:$S,$G1125)</f>
        <v>0</v>
      </c>
      <c r="AQ1125" s="83"/>
      <c r="AR1125" s="99">
        <f>SUMIFS(通讯通路门店!$T:$T,通讯通路门店!$S:$S,$G1125)</f>
        <v>0</v>
      </c>
      <c r="AS1125" s="99">
        <f>SUMIFS(通讯通路门店!$U:$U,通讯通路门店!$S:$S,$G1125)</f>
        <v>0</v>
      </c>
      <c r="AT1125" s="99">
        <f>SUMIFS(通讯通路门店!$V:$V,通讯通路门店!$S:$S,$G1125)</f>
        <v>0</v>
      </c>
      <c r="AU1125" s="99">
        <f>SUMIFS(通讯通路门店!$W:$W,通讯通路门店!$S:$S,$G1125)</f>
        <v>0</v>
      </c>
      <c r="AV1125" s="99">
        <f>SUMIFS(通讯通路门店!$Z:$Z,通讯通路门店!$S:$S,$G1125)</f>
        <v>0</v>
      </c>
      <c r="AW1125" s="99">
        <f>SUMIFS(通讯通路门店!$AB:$AB,通讯通路门店!$S:$S,$G1125)</f>
        <v>0</v>
      </c>
      <c r="AX1125" s="99">
        <f>SUMIFS(通讯通路门店!$X:$X,通讯通路门店!$S:$S,$G1125)</f>
        <v>0</v>
      </c>
      <c r="AY1125" s="99">
        <f>SUMIFS(通讯通路门店!$Y:$Y,通讯通路门店!$S:$S,$G1125)</f>
        <v>0</v>
      </c>
      <c r="AZ1125" s="99">
        <f>SUMIFS(通讯通路门店!$AA:$AA,通讯通路门店!$S:$S,$G1125)</f>
        <v>0</v>
      </c>
      <c r="BA1125" s="99">
        <f t="shared" si="88"/>
        <v>0</v>
      </c>
      <c r="BB1125" s="99">
        <f t="shared" si="89"/>
        <v>0</v>
      </c>
      <c r="BC1125" s="99">
        <f>SUMIFS(通讯通路门店!$W:$W,通讯通路门店!$S:$S,$G1125,通讯通路门店!$J:$J,"荣耀体验店")+SUMIFS(通讯通路门店!$W:$W,通讯通路门店!$S:$S,$G1125,通讯通路门店!$J:$J,"荣耀授权专卖店")</f>
        <v>0</v>
      </c>
      <c r="BD1125" s="99">
        <f>SUMIFS(通讯通路门店!$Z:$Z,通讯通路门店!$S:$S,$G1125,通讯通路门店!$J:$J,"VIVO体验店")</f>
        <v>0</v>
      </c>
      <c r="BE1125" s="99">
        <f>SUMIFS(通讯通路门店!$AB:$AB,通讯通路门店!$S:$S,$G1125,通讯通路门店!$J:$J,"OPPO体验店")</f>
        <v>0</v>
      </c>
      <c r="BF1125" s="99">
        <f>SUMIFS(通讯通路门店!$X:$X,通讯通路门店!$S:$S,$G1125,通讯通路门店!$J:$J,"华为授权体验店")+SUMIFS(通讯通路门店!$AA:$AA,通讯通路门店!$S:$S,$G1125,通讯通路门店!$J:$J,"华为堡垒店")</f>
        <v>0</v>
      </c>
      <c r="BG1125" s="99">
        <f>SUMIFS(通讯通路门店!$Y:$Y,通讯通路门店!$S:$S,$G1125,通讯通路门店!$J:$J,"小米体验店")</f>
        <v>0</v>
      </c>
      <c r="BH1125" s="99">
        <f>SUMIFS(通讯通路门店!$AA:$AA,通讯通路门店!$S:$S,$G1125,通讯通路门店!$J:$J,"苹果体验店")</f>
        <v>0</v>
      </c>
      <c r="BI1125" s="99">
        <f>SUMIFS(通讯通路门店!$K:$K,通讯通路门店!$S:$S,$G1125,通讯通路门店!$J:$J,"其他品牌专卖店")</f>
        <v>0</v>
      </c>
      <c r="BJ1125" s="99">
        <f>SUMIFS(通讯通路门店!$AC:$AC,通讯通路门店!$S:$S,$G1125)</f>
        <v>0</v>
      </c>
      <c r="BK1125" s="99">
        <f>SUMIFS(通讯通路门店!$AD:$AD,通讯通路门店!$S:$S,$G1125)</f>
        <v>0</v>
      </c>
      <c r="BL1125" s="99">
        <f>SUMIFS(通讯通路门店!$AE:$AE,通讯通路门店!$S:$S,$G1125)</f>
        <v>0</v>
      </c>
      <c r="BM1125" s="99">
        <f>SUMIFS(通讯通路门店!$AF:$AF,通讯通路门店!$S:$S,$G1125)</f>
        <v>0</v>
      </c>
      <c r="BN1125" s="99">
        <f>SUMIFS(通讯通路门店!$AG:$AG,通讯通路门店!$S:$S,$G1125)</f>
        <v>0</v>
      </c>
      <c r="BO1125" s="99">
        <f>SUMIFS(通讯通路门店!$AH:$AH,通讯通路门店!$S:$S,$G1125)</f>
        <v>0</v>
      </c>
      <c r="BP1125" s="99">
        <f>SUMIFS(通讯通路门店!$AI:$AI,通讯通路门店!$S:$S,$G1125)</f>
        <v>0</v>
      </c>
      <c r="BQ1125" s="83"/>
    </row>
    <row r="1126" spans="1:69">
      <c r="A1126" s="99" t="str">
        <f>IFERROR(_xlfn.XLOOKUP($G1126,通讯通路门店!$S$4:$S$993933,通讯通路门店!$A$4:$A$993933,0,0),"")</f>
        <v>海南省</v>
      </c>
      <c r="B1126" s="99" t="str">
        <f>IFERROR(_xlfn.XLOOKUP($G1126,通讯通路门店!$S$4:$S$993933,通讯通路门店!$B$4:$B$993933,0,0),"")</f>
        <v>昌江黎族自治县</v>
      </c>
      <c r="C1126" s="99" t="str">
        <f>IFERROR(_xlfn.XLOOKUP($G1126,通讯通路门店!$S$4:$S$993933,通讯通路门店!$C$4:$C$993933,0,0),"")</f>
        <v>昌江黎族自治县</v>
      </c>
      <c r="D1126" s="99" t="str">
        <f>IFERROR(_xlfn.XLOOKUP($G1126,通讯通路门店!$S$4:$S$993933,通讯通路门店!$D$4:$D$993933,0,0),"")</f>
        <v>叉河镇</v>
      </c>
      <c r="E1126" s="83"/>
      <c r="F1126" s="83"/>
      <c r="G1126" s="101"/>
      <c r="H1126" s="102">
        <f>IFERROR(_xlfn.XLOOKUP($G1126,通讯通路门店!$S$4:$S$993933,通讯通路门店!$R$4:$R$993933,0,0),"")</f>
        <v>0</v>
      </c>
      <c r="I1126" s="83"/>
      <c r="J1126" s="83"/>
      <c r="K1126" s="83"/>
      <c r="L1126" s="83"/>
      <c r="M1126" s="83"/>
      <c r="N1126" s="83"/>
      <c r="O1126" s="83"/>
      <c r="P1126" s="83"/>
      <c r="Q1126" s="83"/>
      <c r="R1126" s="83"/>
      <c r="S1126" s="83"/>
      <c r="T1126" s="83"/>
      <c r="U1126" s="99">
        <f>COUNTIF(通讯通路门店!$S:$S,$G1126)</f>
        <v>0</v>
      </c>
      <c r="V1126" s="99">
        <f>COUNTIFS(通讯通路门店!$S:$S,$G1126,通讯通路门店!$J:$J,"综合卖场")</f>
        <v>0</v>
      </c>
      <c r="W1126" s="99">
        <f>SUMIFS(通讯通路门店!$AJ:$AJ,通讯通路门店!$S:$S,通讯客户沙盘!$G1126)</f>
        <v>0</v>
      </c>
      <c r="X1126" s="99">
        <f t="shared" si="85"/>
        <v>0</v>
      </c>
      <c r="Y1126" s="99">
        <f>COUNTIFS(通讯通路门店!$S:$S,$G1126,通讯通路门店!$J:$J,"荣耀体验店")+COUNTIFS(通讯通路门店!$S:$S,$G1126,通讯通路门店!$J:$J,"荣耀授权专卖店")</f>
        <v>0</v>
      </c>
      <c r="Z1126" s="99">
        <f>COUNTIFS(通讯通路门店!$S:$S,$G1126,通讯通路门店!$J:$J,"VIVO体验店")</f>
        <v>0</v>
      </c>
      <c r="AA1126" s="99">
        <f>COUNTIFS(通讯通路门店!$S:$S,$G1126,通讯通路门店!$J:$J,"OPPO体验店")</f>
        <v>0</v>
      </c>
      <c r="AB1126" s="99">
        <f>COUNTIFS(通讯通路门店!$S:$S,$G1126,通讯通路门店!$J:$J,"华为授权体验店")+COUNTIFS(通讯通路门店!$S:$S,$G1126,通讯通路门店!$J:$J,"华为堡垒店")</f>
        <v>0</v>
      </c>
      <c r="AC1126" s="99">
        <f>COUNTIFS(通讯通路门店!$S:$S,$G1126,通讯通路门店!$J:$J,"小米体验店")</f>
        <v>0</v>
      </c>
      <c r="AD1126" s="99">
        <f>COUNTIFS(通讯通路门店!$S:$S,$G1126,通讯通路门店!$J:$J,"苹果体验店")</f>
        <v>0</v>
      </c>
      <c r="AE1126" s="99">
        <f>COUNTIFS(通讯通路门店!$S:$S,$G1126,通讯通路门店!$J:$J,"其他品牌专卖店")</f>
        <v>0</v>
      </c>
      <c r="AF1126" s="99">
        <f>SUMIFS(通讯通路门店!$BI:$BI,通讯通路门店!$S:$S,$G1126)</f>
        <v>0</v>
      </c>
      <c r="AG1126" s="99">
        <f>SUMIFS(通讯通路门店!$BH:$BH,通讯通路门店!$S:$S,$G1126)</f>
        <v>0</v>
      </c>
      <c r="AH1126" s="99">
        <f t="shared" si="86"/>
        <v>0</v>
      </c>
      <c r="AI1126" s="99">
        <f>SUMIFS(通讯通路门店!$BB:$BB,通讯通路门店!$S:$S,$G1126)</f>
        <v>0</v>
      </c>
      <c r="AJ1126" s="99">
        <f>SUMIFS(通讯通路门店!$BE:$BE,通讯通路门店!$S:$S,$G1126)</f>
        <v>0</v>
      </c>
      <c r="AK1126" s="99">
        <f>SUMIFS(通讯通路门店!$BG:$BG,通讯通路门店!$S:$S,$G1126)</f>
        <v>0</v>
      </c>
      <c r="AL1126" s="99">
        <f>SUMIFS(通讯通路门店!$BC:$BC,通讯通路门店!$S:$S,$G1126)</f>
        <v>0</v>
      </c>
      <c r="AM1126" s="99">
        <f>SUMIFS(通讯通路门店!$BD:$BD,通讯通路门店!$S:$S,$G1126)</f>
        <v>0</v>
      </c>
      <c r="AN1126" s="99">
        <f>SUMIFS(通讯通路门店!$BF:$BF,通讯通路门店!$S:$S,$G1126)</f>
        <v>0</v>
      </c>
      <c r="AO1126" s="99">
        <f t="shared" si="87"/>
        <v>0</v>
      </c>
      <c r="AP1126" s="99">
        <f>SUMIFS(通讯通路门店!$K:$K,通讯通路门店!$S:$S,$G1126)</f>
        <v>0</v>
      </c>
      <c r="AQ1126" s="83"/>
      <c r="AR1126" s="99">
        <f>SUMIFS(通讯通路门店!$T:$T,通讯通路门店!$S:$S,$G1126)</f>
        <v>0</v>
      </c>
      <c r="AS1126" s="99">
        <f>SUMIFS(通讯通路门店!$U:$U,通讯通路门店!$S:$S,$G1126)</f>
        <v>0</v>
      </c>
      <c r="AT1126" s="99">
        <f>SUMIFS(通讯通路门店!$V:$V,通讯通路门店!$S:$S,$G1126)</f>
        <v>0</v>
      </c>
      <c r="AU1126" s="99">
        <f>SUMIFS(通讯通路门店!$W:$W,通讯通路门店!$S:$S,$G1126)</f>
        <v>0</v>
      </c>
      <c r="AV1126" s="99">
        <f>SUMIFS(通讯通路门店!$Z:$Z,通讯通路门店!$S:$S,$G1126)</f>
        <v>0</v>
      </c>
      <c r="AW1126" s="99">
        <f>SUMIFS(通讯通路门店!$AB:$AB,通讯通路门店!$S:$S,$G1126)</f>
        <v>0</v>
      </c>
      <c r="AX1126" s="99">
        <f>SUMIFS(通讯通路门店!$X:$X,通讯通路门店!$S:$S,$G1126)</f>
        <v>0</v>
      </c>
      <c r="AY1126" s="99">
        <f>SUMIFS(通讯通路门店!$Y:$Y,通讯通路门店!$S:$S,$G1126)</f>
        <v>0</v>
      </c>
      <c r="AZ1126" s="99">
        <f>SUMIFS(通讯通路门店!$AA:$AA,通讯通路门店!$S:$S,$G1126)</f>
        <v>0</v>
      </c>
      <c r="BA1126" s="99">
        <f t="shared" si="88"/>
        <v>0</v>
      </c>
      <c r="BB1126" s="99">
        <f t="shared" si="89"/>
        <v>0</v>
      </c>
      <c r="BC1126" s="99">
        <f>SUMIFS(通讯通路门店!$W:$W,通讯通路门店!$S:$S,$G1126,通讯通路门店!$J:$J,"荣耀体验店")+SUMIFS(通讯通路门店!$W:$W,通讯通路门店!$S:$S,$G1126,通讯通路门店!$J:$J,"荣耀授权专卖店")</f>
        <v>0</v>
      </c>
      <c r="BD1126" s="99">
        <f>SUMIFS(通讯通路门店!$Z:$Z,通讯通路门店!$S:$S,$G1126,通讯通路门店!$J:$J,"VIVO体验店")</f>
        <v>0</v>
      </c>
      <c r="BE1126" s="99">
        <f>SUMIFS(通讯通路门店!$AB:$AB,通讯通路门店!$S:$S,$G1126,通讯通路门店!$J:$J,"OPPO体验店")</f>
        <v>0</v>
      </c>
      <c r="BF1126" s="99">
        <f>SUMIFS(通讯通路门店!$X:$X,通讯通路门店!$S:$S,$G1126,通讯通路门店!$J:$J,"华为授权体验店")+SUMIFS(通讯通路门店!$AA:$AA,通讯通路门店!$S:$S,$G1126,通讯通路门店!$J:$J,"华为堡垒店")</f>
        <v>0</v>
      </c>
      <c r="BG1126" s="99">
        <f>SUMIFS(通讯通路门店!$Y:$Y,通讯通路门店!$S:$S,$G1126,通讯通路门店!$J:$J,"小米体验店")</f>
        <v>0</v>
      </c>
      <c r="BH1126" s="99">
        <f>SUMIFS(通讯通路门店!$AA:$AA,通讯通路门店!$S:$S,$G1126,通讯通路门店!$J:$J,"苹果体验店")</f>
        <v>0</v>
      </c>
      <c r="BI1126" s="99">
        <f>SUMIFS(通讯通路门店!$K:$K,通讯通路门店!$S:$S,$G1126,通讯通路门店!$J:$J,"其他品牌专卖店")</f>
        <v>0</v>
      </c>
      <c r="BJ1126" s="99">
        <f>SUMIFS(通讯通路门店!$AC:$AC,通讯通路门店!$S:$S,$G1126)</f>
        <v>0</v>
      </c>
      <c r="BK1126" s="99">
        <f>SUMIFS(通讯通路门店!$AD:$AD,通讯通路门店!$S:$S,$G1126)</f>
        <v>0</v>
      </c>
      <c r="BL1126" s="99">
        <f>SUMIFS(通讯通路门店!$AE:$AE,通讯通路门店!$S:$S,$G1126)</f>
        <v>0</v>
      </c>
      <c r="BM1126" s="99">
        <f>SUMIFS(通讯通路门店!$AF:$AF,通讯通路门店!$S:$S,$G1126)</f>
        <v>0</v>
      </c>
      <c r="BN1126" s="99">
        <f>SUMIFS(通讯通路门店!$AG:$AG,通讯通路门店!$S:$S,$G1126)</f>
        <v>0</v>
      </c>
      <c r="BO1126" s="99">
        <f>SUMIFS(通讯通路门店!$AH:$AH,通讯通路门店!$S:$S,$G1126)</f>
        <v>0</v>
      </c>
      <c r="BP1126" s="99">
        <f>SUMIFS(通讯通路门店!$AI:$AI,通讯通路门店!$S:$S,$G1126)</f>
        <v>0</v>
      </c>
      <c r="BQ1126" s="83"/>
    </row>
    <row r="1127" spans="1:69">
      <c r="A1127" s="99" t="str">
        <f>IFERROR(_xlfn.XLOOKUP($G1127,通讯通路门店!$S$4:$S$993933,通讯通路门店!$A$4:$A$993933,0,0),"")</f>
        <v>海南省</v>
      </c>
      <c r="B1127" s="99" t="str">
        <f>IFERROR(_xlfn.XLOOKUP($G1127,通讯通路门店!$S$4:$S$993933,通讯通路门店!$B$4:$B$993933,0,0),"")</f>
        <v>昌江黎族自治县</v>
      </c>
      <c r="C1127" s="99" t="str">
        <f>IFERROR(_xlfn.XLOOKUP($G1127,通讯通路门店!$S$4:$S$993933,通讯通路门店!$C$4:$C$993933,0,0),"")</f>
        <v>昌江黎族自治县</v>
      </c>
      <c r="D1127" s="99" t="str">
        <f>IFERROR(_xlfn.XLOOKUP($G1127,通讯通路门店!$S$4:$S$993933,通讯通路门店!$D$4:$D$993933,0,0),"")</f>
        <v>叉河镇</v>
      </c>
      <c r="E1127" s="83"/>
      <c r="F1127" s="83"/>
      <c r="G1127" s="101"/>
      <c r="H1127" s="102">
        <f>IFERROR(_xlfn.XLOOKUP($G1127,通讯通路门店!$S$4:$S$993933,通讯通路门店!$R$4:$R$993933,0,0),"")</f>
        <v>0</v>
      </c>
      <c r="I1127" s="83"/>
      <c r="J1127" s="83"/>
      <c r="K1127" s="83"/>
      <c r="L1127" s="83"/>
      <c r="M1127" s="83"/>
      <c r="N1127" s="83"/>
      <c r="O1127" s="83"/>
      <c r="P1127" s="83"/>
      <c r="Q1127" s="83"/>
      <c r="R1127" s="83"/>
      <c r="S1127" s="83"/>
      <c r="T1127" s="83"/>
      <c r="U1127" s="99">
        <f>COUNTIF(通讯通路门店!$S:$S,$G1127)</f>
        <v>0</v>
      </c>
      <c r="V1127" s="99">
        <f>COUNTIFS(通讯通路门店!$S:$S,$G1127,通讯通路门店!$J:$J,"综合卖场")</f>
        <v>0</v>
      </c>
      <c r="W1127" s="99">
        <f>SUMIFS(通讯通路门店!$AJ:$AJ,通讯通路门店!$S:$S,通讯客户沙盘!$G1127)</f>
        <v>0</v>
      </c>
      <c r="X1127" s="99">
        <f t="shared" si="85"/>
        <v>0</v>
      </c>
      <c r="Y1127" s="99">
        <f>COUNTIFS(通讯通路门店!$S:$S,$G1127,通讯通路门店!$J:$J,"荣耀体验店")+COUNTIFS(通讯通路门店!$S:$S,$G1127,通讯通路门店!$J:$J,"荣耀授权专卖店")</f>
        <v>0</v>
      </c>
      <c r="Z1127" s="99">
        <f>COUNTIFS(通讯通路门店!$S:$S,$G1127,通讯通路门店!$J:$J,"VIVO体验店")</f>
        <v>0</v>
      </c>
      <c r="AA1127" s="99">
        <f>COUNTIFS(通讯通路门店!$S:$S,$G1127,通讯通路门店!$J:$J,"OPPO体验店")</f>
        <v>0</v>
      </c>
      <c r="AB1127" s="99">
        <f>COUNTIFS(通讯通路门店!$S:$S,$G1127,通讯通路门店!$J:$J,"华为授权体验店")+COUNTIFS(通讯通路门店!$S:$S,$G1127,通讯通路门店!$J:$J,"华为堡垒店")</f>
        <v>0</v>
      </c>
      <c r="AC1127" s="99">
        <f>COUNTIFS(通讯通路门店!$S:$S,$G1127,通讯通路门店!$J:$J,"小米体验店")</f>
        <v>0</v>
      </c>
      <c r="AD1127" s="99">
        <f>COUNTIFS(通讯通路门店!$S:$S,$G1127,通讯通路门店!$J:$J,"苹果体验店")</f>
        <v>0</v>
      </c>
      <c r="AE1127" s="99">
        <f>COUNTIFS(通讯通路门店!$S:$S,$G1127,通讯通路门店!$J:$J,"其他品牌专卖店")</f>
        <v>0</v>
      </c>
      <c r="AF1127" s="99">
        <f>SUMIFS(通讯通路门店!$BI:$BI,通讯通路门店!$S:$S,$G1127)</f>
        <v>0</v>
      </c>
      <c r="AG1127" s="99">
        <f>SUMIFS(通讯通路门店!$BH:$BH,通讯通路门店!$S:$S,$G1127)</f>
        <v>0</v>
      </c>
      <c r="AH1127" s="99">
        <f t="shared" si="86"/>
        <v>0</v>
      </c>
      <c r="AI1127" s="99">
        <f>SUMIFS(通讯通路门店!$BB:$BB,通讯通路门店!$S:$S,$G1127)</f>
        <v>0</v>
      </c>
      <c r="AJ1127" s="99">
        <f>SUMIFS(通讯通路门店!$BE:$BE,通讯通路门店!$S:$S,$G1127)</f>
        <v>0</v>
      </c>
      <c r="AK1127" s="99">
        <f>SUMIFS(通讯通路门店!$BG:$BG,通讯通路门店!$S:$S,$G1127)</f>
        <v>0</v>
      </c>
      <c r="AL1127" s="99">
        <f>SUMIFS(通讯通路门店!$BC:$BC,通讯通路门店!$S:$S,$G1127)</f>
        <v>0</v>
      </c>
      <c r="AM1127" s="99">
        <f>SUMIFS(通讯通路门店!$BD:$BD,通讯通路门店!$S:$S,$G1127)</f>
        <v>0</v>
      </c>
      <c r="AN1127" s="99">
        <f>SUMIFS(通讯通路门店!$BF:$BF,通讯通路门店!$S:$S,$G1127)</f>
        <v>0</v>
      </c>
      <c r="AO1127" s="99">
        <f t="shared" si="87"/>
        <v>0</v>
      </c>
      <c r="AP1127" s="99">
        <f>SUMIFS(通讯通路门店!$K:$K,通讯通路门店!$S:$S,$G1127)</f>
        <v>0</v>
      </c>
      <c r="AQ1127" s="83"/>
      <c r="AR1127" s="99">
        <f>SUMIFS(通讯通路门店!$T:$T,通讯通路门店!$S:$S,$G1127)</f>
        <v>0</v>
      </c>
      <c r="AS1127" s="99">
        <f>SUMIFS(通讯通路门店!$U:$U,通讯通路门店!$S:$S,$G1127)</f>
        <v>0</v>
      </c>
      <c r="AT1127" s="99">
        <f>SUMIFS(通讯通路门店!$V:$V,通讯通路门店!$S:$S,$G1127)</f>
        <v>0</v>
      </c>
      <c r="AU1127" s="99">
        <f>SUMIFS(通讯通路门店!$W:$W,通讯通路门店!$S:$S,$G1127)</f>
        <v>0</v>
      </c>
      <c r="AV1127" s="99">
        <f>SUMIFS(通讯通路门店!$Z:$Z,通讯通路门店!$S:$S,$G1127)</f>
        <v>0</v>
      </c>
      <c r="AW1127" s="99">
        <f>SUMIFS(通讯通路门店!$AB:$AB,通讯通路门店!$S:$S,$G1127)</f>
        <v>0</v>
      </c>
      <c r="AX1127" s="99">
        <f>SUMIFS(通讯通路门店!$X:$X,通讯通路门店!$S:$S,$G1127)</f>
        <v>0</v>
      </c>
      <c r="AY1127" s="99">
        <f>SUMIFS(通讯通路门店!$Y:$Y,通讯通路门店!$S:$S,$G1127)</f>
        <v>0</v>
      </c>
      <c r="AZ1127" s="99">
        <f>SUMIFS(通讯通路门店!$AA:$AA,通讯通路门店!$S:$S,$G1127)</f>
        <v>0</v>
      </c>
      <c r="BA1127" s="99">
        <f t="shared" si="88"/>
        <v>0</v>
      </c>
      <c r="BB1127" s="99">
        <f t="shared" si="89"/>
        <v>0</v>
      </c>
      <c r="BC1127" s="99">
        <f>SUMIFS(通讯通路门店!$W:$W,通讯通路门店!$S:$S,$G1127,通讯通路门店!$J:$J,"荣耀体验店")+SUMIFS(通讯通路门店!$W:$W,通讯通路门店!$S:$S,$G1127,通讯通路门店!$J:$J,"荣耀授权专卖店")</f>
        <v>0</v>
      </c>
      <c r="BD1127" s="99">
        <f>SUMIFS(通讯通路门店!$Z:$Z,通讯通路门店!$S:$S,$G1127,通讯通路门店!$J:$J,"VIVO体验店")</f>
        <v>0</v>
      </c>
      <c r="BE1127" s="99">
        <f>SUMIFS(通讯通路门店!$AB:$AB,通讯通路门店!$S:$S,$G1127,通讯通路门店!$J:$J,"OPPO体验店")</f>
        <v>0</v>
      </c>
      <c r="BF1127" s="99">
        <f>SUMIFS(通讯通路门店!$X:$X,通讯通路门店!$S:$S,$G1127,通讯通路门店!$J:$J,"华为授权体验店")+SUMIFS(通讯通路门店!$AA:$AA,通讯通路门店!$S:$S,$G1127,通讯通路门店!$J:$J,"华为堡垒店")</f>
        <v>0</v>
      </c>
      <c r="BG1127" s="99">
        <f>SUMIFS(通讯通路门店!$Y:$Y,通讯通路门店!$S:$S,$G1127,通讯通路门店!$J:$J,"小米体验店")</f>
        <v>0</v>
      </c>
      <c r="BH1127" s="99">
        <f>SUMIFS(通讯通路门店!$AA:$AA,通讯通路门店!$S:$S,$G1127,通讯通路门店!$J:$J,"苹果体验店")</f>
        <v>0</v>
      </c>
      <c r="BI1127" s="99">
        <f>SUMIFS(通讯通路门店!$K:$K,通讯通路门店!$S:$S,$G1127,通讯通路门店!$J:$J,"其他品牌专卖店")</f>
        <v>0</v>
      </c>
      <c r="BJ1127" s="99">
        <f>SUMIFS(通讯通路门店!$AC:$AC,通讯通路门店!$S:$S,$G1127)</f>
        <v>0</v>
      </c>
      <c r="BK1127" s="99">
        <f>SUMIFS(通讯通路门店!$AD:$AD,通讯通路门店!$S:$S,$G1127)</f>
        <v>0</v>
      </c>
      <c r="BL1127" s="99">
        <f>SUMIFS(通讯通路门店!$AE:$AE,通讯通路门店!$S:$S,$G1127)</f>
        <v>0</v>
      </c>
      <c r="BM1127" s="99">
        <f>SUMIFS(通讯通路门店!$AF:$AF,通讯通路门店!$S:$S,$G1127)</f>
        <v>0</v>
      </c>
      <c r="BN1127" s="99">
        <f>SUMIFS(通讯通路门店!$AG:$AG,通讯通路门店!$S:$S,$G1127)</f>
        <v>0</v>
      </c>
      <c r="BO1127" s="99">
        <f>SUMIFS(通讯通路门店!$AH:$AH,通讯通路门店!$S:$S,$G1127)</f>
        <v>0</v>
      </c>
      <c r="BP1127" s="99">
        <f>SUMIFS(通讯通路门店!$AI:$AI,通讯通路门店!$S:$S,$G1127)</f>
        <v>0</v>
      </c>
      <c r="BQ1127" s="83"/>
    </row>
    <row r="1128" spans="1:69">
      <c r="A1128" s="99" t="str">
        <f>IFERROR(_xlfn.XLOOKUP($G1128,通讯通路门店!$S$4:$S$993933,通讯通路门店!$A$4:$A$993933,0,0),"")</f>
        <v>海南省</v>
      </c>
      <c r="B1128" s="99" t="str">
        <f>IFERROR(_xlfn.XLOOKUP($G1128,通讯通路门店!$S$4:$S$993933,通讯通路门店!$B$4:$B$993933,0,0),"")</f>
        <v>昌江黎族自治县</v>
      </c>
      <c r="C1128" s="99" t="str">
        <f>IFERROR(_xlfn.XLOOKUP($G1128,通讯通路门店!$S$4:$S$993933,通讯通路门店!$C$4:$C$993933,0,0),"")</f>
        <v>昌江黎族自治县</v>
      </c>
      <c r="D1128" s="99" t="str">
        <f>IFERROR(_xlfn.XLOOKUP($G1128,通讯通路门店!$S$4:$S$993933,通讯通路门店!$D$4:$D$993933,0,0),"")</f>
        <v>叉河镇</v>
      </c>
      <c r="E1128" s="83"/>
      <c r="F1128" s="83"/>
      <c r="G1128" s="101"/>
      <c r="H1128" s="102">
        <f>IFERROR(_xlfn.XLOOKUP($G1128,通讯通路门店!$S$4:$S$993933,通讯通路门店!$R$4:$R$993933,0,0),"")</f>
        <v>0</v>
      </c>
      <c r="I1128" s="83"/>
      <c r="J1128" s="83"/>
      <c r="K1128" s="83"/>
      <c r="L1128" s="83"/>
      <c r="M1128" s="83"/>
      <c r="N1128" s="83"/>
      <c r="O1128" s="83"/>
      <c r="P1128" s="83"/>
      <c r="Q1128" s="83"/>
      <c r="R1128" s="83"/>
      <c r="S1128" s="83"/>
      <c r="T1128" s="83"/>
      <c r="U1128" s="99">
        <f>COUNTIF(通讯通路门店!$S:$S,$G1128)</f>
        <v>0</v>
      </c>
      <c r="V1128" s="99">
        <f>COUNTIFS(通讯通路门店!$S:$S,$G1128,通讯通路门店!$J:$J,"综合卖场")</f>
        <v>0</v>
      </c>
      <c r="W1128" s="99">
        <f>SUMIFS(通讯通路门店!$AJ:$AJ,通讯通路门店!$S:$S,通讯客户沙盘!$G1128)</f>
        <v>0</v>
      </c>
      <c r="X1128" s="99">
        <f t="shared" si="85"/>
        <v>0</v>
      </c>
      <c r="Y1128" s="99">
        <f>COUNTIFS(通讯通路门店!$S:$S,$G1128,通讯通路门店!$J:$J,"荣耀体验店")+COUNTIFS(通讯通路门店!$S:$S,$G1128,通讯通路门店!$J:$J,"荣耀授权专卖店")</f>
        <v>0</v>
      </c>
      <c r="Z1128" s="99">
        <f>COUNTIFS(通讯通路门店!$S:$S,$G1128,通讯通路门店!$J:$J,"VIVO体验店")</f>
        <v>0</v>
      </c>
      <c r="AA1128" s="99">
        <f>COUNTIFS(通讯通路门店!$S:$S,$G1128,通讯通路门店!$J:$J,"OPPO体验店")</f>
        <v>0</v>
      </c>
      <c r="AB1128" s="99">
        <f>COUNTIFS(通讯通路门店!$S:$S,$G1128,通讯通路门店!$J:$J,"华为授权体验店")+COUNTIFS(通讯通路门店!$S:$S,$G1128,通讯通路门店!$J:$J,"华为堡垒店")</f>
        <v>0</v>
      </c>
      <c r="AC1128" s="99">
        <f>COUNTIFS(通讯通路门店!$S:$S,$G1128,通讯通路门店!$J:$J,"小米体验店")</f>
        <v>0</v>
      </c>
      <c r="AD1128" s="99">
        <f>COUNTIFS(通讯通路门店!$S:$S,$G1128,通讯通路门店!$J:$J,"苹果体验店")</f>
        <v>0</v>
      </c>
      <c r="AE1128" s="99">
        <f>COUNTIFS(通讯通路门店!$S:$S,$G1128,通讯通路门店!$J:$J,"其他品牌专卖店")</f>
        <v>0</v>
      </c>
      <c r="AF1128" s="99">
        <f>SUMIFS(通讯通路门店!$BI:$BI,通讯通路门店!$S:$S,$G1128)</f>
        <v>0</v>
      </c>
      <c r="AG1128" s="99">
        <f>SUMIFS(通讯通路门店!$BH:$BH,通讯通路门店!$S:$S,$G1128)</f>
        <v>0</v>
      </c>
      <c r="AH1128" s="99">
        <f t="shared" si="86"/>
        <v>0</v>
      </c>
      <c r="AI1128" s="99">
        <f>SUMIFS(通讯通路门店!$BB:$BB,通讯通路门店!$S:$S,$G1128)</f>
        <v>0</v>
      </c>
      <c r="AJ1128" s="99">
        <f>SUMIFS(通讯通路门店!$BE:$BE,通讯通路门店!$S:$S,$G1128)</f>
        <v>0</v>
      </c>
      <c r="AK1128" s="99">
        <f>SUMIFS(通讯通路门店!$BG:$BG,通讯通路门店!$S:$S,$G1128)</f>
        <v>0</v>
      </c>
      <c r="AL1128" s="99">
        <f>SUMIFS(通讯通路门店!$BC:$BC,通讯通路门店!$S:$S,$G1128)</f>
        <v>0</v>
      </c>
      <c r="AM1128" s="99">
        <f>SUMIFS(通讯通路门店!$BD:$BD,通讯通路门店!$S:$S,$G1128)</f>
        <v>0</v>
      </c>
      <c r="AN1128" s="99">
        <f>SUMIFS(通讯通路门店!$BF:$BF,通讯通路门店!$S:$S,$G1128)</f>
        <v>0</v>
      </c>
      <c r="AO1128" s="99">
        <f t="shared" si="87"/>
        <v>0</v>
      </c>
      <c r="AP1128" s="99">
        <f>SUMIFS(通讯通路门店!$K:$K,通讯通路门店!$S:$S,$G1128)</f>
        <v>0</v>
      </c>
      <c r="AQ1128" s="83"/>
      <c r="AR1128" s="99">
        <f>SUMIFS(通讯通路门店!$T:$T,通讯通路门店!$S:$S,$G1128)</f>
        <v>0</v>
      </c>
      <c r="AS1128" s="99">
        <f>SUMIFS(通讯通路门店!$U:$U,通讯通路门店!$S:$S,$G1128)</f>
        <v>0</v>
      </c>
      <c r="AT1128" s="99">
        <f>SUMIFS(通讯通路门店!$V:$V,通讯通路门店!$S:$S,$G1128)</f>
        <v>0</v>
      </c>
      <c r="AU1128" s="99">
        <f>SUMIFS(通讯通路门店!$W:$W,通讯通路门店!$S:$S,$G1128)</f>
        <v>0</v>
      </c>
      <c r="AV1128" s="99">
        <f>SUMIFS(通讯通路门店!$Z:$Z,通讯通路门店!$S:$S,$G1128)</f>
        <v>0</v>
      </c>
      <c r="AW1128" s="99">
        <f>SUMIFS(通讯通路门店!$AB:$AB,通讯通路门店!$S:$S,$G1128)</f>
        <v>0</v>
      </c>
      <c r="AX1128" s="99">
        <f>SUMIFS(通讯通路门店!$X:$X,通讯通路门店!$S:$S,$G1128)</f>
        <v>0</v>
      </c>
      <c r="AY1128" s="99">
        <f>SUMIFS(通讯通路门店!$Y:$Y,通讯通路门店!$S:$S,$G1128)</f>
        <v>0</v>
      </c>
      <c r="AZ1128" s="99">
        <f>SUMIFS(通讯通路门店!$AA:$AA,通讯通路门店!$S:$S,$G1128)</f>
        <v>0</v>
      </c>
      <c r="BA1128" s="99">
        <f t="shared" si="88"/>
        <v>0</v>
      </c>
      <c r="BB1128" s="99">
        <f t="shared" si="89"/>
        <v>0</v>
      </c>
      <c r="BC1128" s="99">
        <f>SUMIFS(通讯通路门店!$W:$W,通讯通路门店!$S:$S,$G1128,通讯通路门店!$J:$J,"荣耀体验店")+SUMIFS(通讯通路门店!$W:$W,通讯通路门店!$S:$S,$G1128,通讯通路门店!$J:$J,"荣耀授权专卖店")</f>
        <v>0</v>
      </c>
      <c r="BD1128" s="99">
        <f>SUMIFS(通讯通路门店!$Z:$Z,通讯通路门店!$S:$S,$G1128,通讯通路门店!$J:$J,"VIVO体验店")</f>
        <v>0</v>
      </c>
      <c r="BE1128" s="99">
        <f>SUMIFS(通讯通路门店!$AB:$AB,通讯通路门店!$S:$S,$G1128,通讯通路门店!$J:$J,"OPPO体验店")</f>
        <v>0</v>
      </c>
      <c r="BF1128" s="99">
        <f>SUMIFS(通讯通路门店!$X:$X,通讯通路门店!$S:$S,$G1128,通讯通路门店!$J:$J,"华为授权体验店")+SUMIFS(通讯通路门店!$AA:$AA,通讯通路门店!$S:$S,$G1128,通讯通路门店!$J:$J,"华为堡垒店")</f>
        <v>0</v>
      </c>
      <c r="BG1128" s="99">
        <f>SUMIFS(通讯通路门店!$Y:$Y,通讯通路门店!$S:$S,$G1128,通讯通路门店!$J:$J,"小米体验店")</f>
        <v>0</v>
      </c>
      <c r="BH1128" s="99">
        <f>SUMIFS(通讯通路门店!$AA:$AA,通讯通路门店!$S:$S,$G1128,通讯通路门店!$J:$J,"苹果体验店")</f>
        <v>0</v>
      </c>
      <c r="BI1128" s="99">
        <f>SUMIFS(通讯通路门店!$K:$K,通讯通路门店!$S:$S,$G1128,通讯通路门店!$J:$J,"其他品牌专卖店")</f>
        <v>0</v>
      </c>
      <c r="BJ1128" s="99">
        <f>SUMIFS(通讯通路门店!$AC:$AC,通讯通路门店!$S:$S,$G1128)</f>
        <v>0</v>
      </c>
      <c r="BK1128" s="99">
        <f>SUMIFS(通讯通路门店!$AD:$AD,通讯通路门店!$S:$S,$G1128)</f>
        <v>0</v>
      </c>
      <c r="BL1128" s="99">
        <f>SUMIFS(通讯通路门店!$AE:$AE,通讯通路门店!$S:$S,$G1128)</f>
        <v>0</v>
      </c>
      <c r="BM1128" s="99">
        <f>SUMIFS(通讯通路门店!$AF:$AF,通讯通路门店!$S:$S,$G1128)</f>
        <v>0</v>
      </c>
      <c r="BN1128" s="99">
        <f>SUMIFS(通讯通路门店!$AG:$AG,通讯通路门店!$S:$S,$G1128)</f>
        <v>0</v>
      </c>
      <c r="BO1128" s="99">
        <f>SUMIFS(通讯通路门店!$AH:$AH,通讯通路门店!$S:$S,$G1128)</f>
        <v>0</v>
      </c>
      <c r="BP1128" s="99">
        <f>SUMIFS(通讯通路门店!$AI:$AI,通讯通路门店!$S:$S,$G1128)</f>
        <v>0</v>
      </c>
      <c r="BQ1128" s="83"/>
    </row>
    <row r="1129" spans="1:69">
      <c r="A1129" s="99" t="str">
        <f>IFERROR(_xlfn.XLOOKUP($G1129,通讯通路门店!$S$4:$S$993933,通讯通路门店!$A$4:$A$993933,0,0),"")</f>
        <v>海南省</v>
      </c>
      <c r="B1129" s="99" t="str">
        <f>IFERROR(_xlfn.XLOOKUP($G1129,通讯通路门店!$S$4:$S$993933,通讯通路门店!$B$4:$B$993933,0,0),"")</f>
        <v>昌江黎族自治县</v>
      </c>
      <c r="C1129" s="99" t="str">
        <f>IFERROR(_xlfn.XLOOKUP($G1129,通讯通路门店!$S$4:$S$993933,通讯通路门店!$C$4:$C$993933,0,0),"")</f>
        <v>昌江黎族自治县</v>
      </c>
      <c r="D1129" s="99" t="str">
        <f>IFERROR(_xlfn.XLOOKUP($G1129,通讯通路门店!$S$4:$S$993933,通讯通路门店!$D$4:$D$993933,0,0),"")</f>
        <v>叉河镇</v>
      </c>
      <c r="E1129" s="83"/>
      <c r="F1129" s="83"/>
      <c r="G1129" s="101"/>
      <c r="H1129" s="102">
        <f>IFERROR(_xlfn.XLOOKUP($G1129,通讯通路门店!$S$4:$S$993933,通讯通路门店!$R$4:$R$993933,0,0),"")</f>
        <v>0</v>
      </c>
      <c r="I1129" s="83"/>
      <c r="J1129" s="83"/>
      <c r="K1129" s="83"/>
      <c r="L1129" s="83"/>
      <c r="M1129" s="83"/>
      <c r="N1129" s="83"/>
      <c r="O1129" s="83"/>
      <c r="P1129" s="83"/>
      <c r="Q1129" s="83"/>
      <c r="R1129" s="83"/>
      <c r="S1129" s="83"/>
      <c r="T1129" s="83"/>
      <c r="U1129" s="99">
        <f>COUNTIF(通讯通路门店!$S:$S,$G1129)</f>
        <v>0</v>
      </c>
      <c r="V1129" s="99">
        <f>COUNTIFS(通讯通路门店!$S:$S,$G1129,通讯通路门店!$J:$J,"综合卖场")</f>
        <v>0</v>
      </c>
      <c r="W1129" s="99">
        <f>SUMIFS(通讯通路门店!$AJ:$AJ,通讯通路门店!$S:$S,通讯客户沙盘!$G1129)</f>
        <v>0</v>
      </c>
      <c r="X1129" s="99">
        <f t="shared" si="85"/>
        <v>0</v>
      </c>
      <c r="Y1129" s="99">
        <f>COUNTIFS(通讯通路门店!$S:$S,$G1129,通讯通路门店!$J:$J,"荣耀体验店")+COUNTIFS(通讯通路门店!$S:$S,$G1129,通讯通路门店!$J:$J,"荣耀授权专卖店")</f>
        <v>0</v>
      </c>
      <c r="Z1129" s="99">
        <f>COUNTIFS(通讯通路门店!$S:$S,$G1129,通讯通路门店!$J:$J,"VIVO体验店")</f>
        <v>0</v>
      </c>
      <c r="AA1129" s="99">
        <f>COUNTIFS(通讯通路门店!$S:$S,$G1129,通讯通路门店!$J:$J,"OPPO体验店")</f>
        <v>0</v>
      </c>
      <c r="AB1129" s="99">
        <f>COUNTIFS(通讯通路门店!$S:$S,$G1129,通讯通路门店!$J:$J,"华为授权体验店")+COUNTIFS(通讯通路门店!$S:$S,$G1129,通讯通路门店!$J:$J,"华为堡垒店")</f>
        <v>0</v>
      </c>
      <c r="AC1129" s="99">
        <f>COUNTIFS(通讯通路门店!$S:$S,$G1129,通讯通路门店!$J:$J,"小米体验店")</f>
        <v>0</v>
      </c>
      <c r="AD1129" s="99">
        <f>COUNTIFS(通讯通路门店!$S:$S,$G1129,通讯通路门店!$J:$J,"苹果体验店")</f>
        <v>0</v>
      </c>
      <c r="AE1129" s="99">
        <f>COUNTIFS(通讯通路门店!$S:$S,$G1129,通讯通路门店!$J:$J,"其他品牌专卖店")</f>
        <v>0</v>
      </c>
      <c r="AF1129" s="99">
        <f>SUMIFS(通讯通路门店!$BI:$BI,通讯通路门店!$S:$S,$G1129)</f>
        <v>0</v>
      </c>
      <c r="AG1129" s="99">
        <f>SUMIFS(通讯通路门店!$BH:$BH,通讯通路门店!$S:$S,$G1129)</f>
        <v>0</v>
      </c>
      <c r="AH1129" s="99">
        <f t="shared" si="86"/>
        <v>0</v>
      </c>
      <c r="AI1129" s="99">
        <f>SUMIFS(通讯通路门店!$BB:$BB,通讯通路门店!$S:$S,$G1129)</f>
        <v>0</v>
      </c>
      <c r="AJ1129" s="99">
        <f>SUMIFS(通讯通路门店!$BE:$BE,通讯通路门店!$S:$S,$G1129)</f>
        <v>0</v>
      </c>
      <c r="AK1129" s="99">
        <f>SUMIFS(通讯通路门店!$BG:$BG,通讯通路门店!$S:$S,$G1129)</f>
        <v>0</v>
      </c>
      <c r="AL1129" s="99">
        <f>SUMIFS(通讯通路门店!$BC:$BC,通讯通路门店!$S:$S,$G1129)</f>
        <v>0</v>
      </c>
      <c r="AM1129" s="99">
        <f>SUMIFS(通讯通路门店!$BD:$BD,通讯通路门店!$S:$S,$G1129)</f>
        <v>0</v>
      </c>
      <c r="AN1129" s="99">
        <f>SUMIFS(通讯通路门店!$BF:$BF,通讯通路门店!$S:$S,$G1129)</f>
        <v>0</v>
      </c>
      <c r="AO1129" s="99">
        <f t="shared" si="87"/>
        <v>0</v>
      </c>
      <c r="AP1129" s="99">
        <f>SUMIFS(通讯通路门店!$K:$K,通讯通路门店!$S:$S,$G1129)</f>
        <v>0</v>
      </c>
      <c r="AQ1129" s="83"/>
      <c r="AR1129" s="99">
        <f>SUMIFS(通讯通路门店!$T:$T,通讯通路门店!$S:$S,$G1129)</f>
        <v>0</v>
      </c>
      <c r="AS1129" s="99">
        <f>SUMIFS(通讯通路门店!$U:$U,通讯通路门店!$S:$S,$G1129)</f>
        <v>0</v>
      </c>
      <c r="AT1129" s="99">
        <f>SUMIFS(通讯通路门店!$V:$V,通讯通路门店!$S:$S,$G1129)</f>
        <v>0</v>
      </c>
      <c r="AU1129" s="99">
        <f>SUMIFS(通讯通路门店!$W:$W,通讯通路门店!$S:$S,$G1129)</f>
        <v>0</v>
      </c>
      <c r="AV1129" s="99">
        <f>SUMIFS(通讯通路门店!$Z:$Z,通讯通路门店!$S:$S,$G1129)</f>
        <v>0</v>
      </c>
      <c r="AW1129" s="99">
        <f>SUMIFS(通讯通路门店!$AB:$AB,通讯通路门店!$S:$S,$G1129)</f>
        <v>0</v>
      </c>
      <c r="AX1129" s="99">
        <f>SUMIFS(通讯通路门店!$X:$X,通讯通路门店!$S:$S,$G1129)</f>
        <v>0</v>
      </c>
      <c r="AY1129" s="99">
        <f>SUMIFS(通讯通路门店!$Y:$Y,通讯通路门店!$S:$S,$G1129)</f>
        <v>0</v>
      </c>
      <c r="AZ1129" s="99">
        <f>SUMIFS(通讯通路门店!$AA:$AA,通讯通路门店!$S:$S,$G1129)</f>
        <v>0</v>
      </c>
      <c r="BA1129" s="99">
        <f t="shared" si="88"/>
        <v>0</v>
      </c>
      <c r="BB1129" s="99">
        <f t="shared" si="89"/>
        <v>0</v>
      </c>
      <c r="BC1129" s="99">
        <f>SUMIFS(通讯通路门店!$W:$W,通讯通路门店!$S:$S,$G1129,通讯通路门店!$J:$J,"荣耀体验店")+SUMIFS(通讯通路门店!$W:$W,通讯通路门店!$S:$S,$G1129,通讯通路门店!$J:$J,"荣耀授权专卖店")</f>
        <v>0</v>
      </c>
      <c r="BD1129" s="99">
        <f>SUMIFS(通讯通路门店!$Z:$Z,通讯通路门店!$S:$S,$G1129,通讯通路门店!$J:$J,"VIVO体验店")</f>
        <v>0</v>
      </c>
      <c r="BE1129" s="99">
        <f>SUMIFS(通讯通路门店!$AB:$AB,通讯通路门店!$S:$S,$G1129,通讯通路门店!$J:$J,"OPPO体验店")</f>
        <v>0</v>
      </c>
      <c r="BF1129" s="99">
        <f>SUMIFS(通讯通路门店!$X:$X,通讯通路门店!$S:$S,$G1129,通讯通路门店!$J:$J,"华为授权体验店")+SUMIFS(通讯通路门店!$AA:$AA,通讯通路门店!$S:$S,$G1129,通讯通路门店!$J:$J,"华为堡垒店")</f>
        <v>0</v>
      </c>
      <c r="BG1129" s="99">
        <f>SUMIFS(通讯通路门店!$Y:$Y,通讯通路门店!$S:$S,$G1129,通讯通路门店!$J:$J,"小米体验店")</f>
        <v>0</v>
      </c>
      <c r="BH1129" s="99">
        <f>SUMIFS(通讯通路门店!$AA:$AA,通讯通路门店!$S:$S,$G1129,通讯通路门店!$J:$J,"苹果体验店")</f>
        <v>0</v>
      </c>
      <c r="BI1129" s="99">
        <f>SUMIFS(通讯通路门店!$K:$K,通讯通路门店!$S:$S,$G1129,通讯通路门店!$J:$J,"其他品牌专卖店")</f>
        <v>0</v>
      </c>
      <c r="BJ1129" s="99">
        <f>SUMIFS(通讯通路门店!$AC:$AC,通讯通路门店!$S:$S,$G1129)</f>
        <v>0</v>
      </c>
      <c r="BK1129" s="99">
        <f>SUMIFS(通讯通路门店!$AD:$AD,通讯通路门店!$S:$S,$G1129)</f>
        <v>0</v>
      </c>
      <c r="BL1129" s="99">
        <f>SUMIFS(通讯通路门店!$AE:$AE,通讯通路门店!$S:$S,$G1129)</f>
        <v>0</v>
      </c>
      <c r="BM1129" s="99">
        <f>SUMIFS(通讯通路门店!$AF:$AF,通讯通路门店!$S:$S,$G1129)</f>
        <v>0</v>
      </c>
      <c r="BN1129" s="99">
        <f>SUMIFS(通讯通路门店!$AG:$AG,通讯通路门店!$S:$S,$G1129)</f>
        <v>0</v>
      </c>
      <c r="BO1129" s="99">
        <f>SUMIFS(通讯通路门店!$AH:$AH,通讯通路门店!$S:$S,$G1129)</f>
        <v>0</v>
      </c>
      <c r="BP1129" s="99">
        <f>SUMIFS(通讯通路门店!$AI:$AI,通讯通路门店!$S:$S,$G1129)</f>
        <v>0</v>
      </c>
      <c r="BQ1129" s="83"/>
    </row>
    <row r="1130" spans="1:69">
      <c r="A1130" s="99" t="str">
        <f>IFERROR(_xlfn.XLOOKUP($G1130,通讯通路门店!$S$4:$S$993933,通讯通路门店!$A$4:$A$993933,0,0),"")</f>
        <v>海南省</v>
      </c>
      <c r="B1130" s="99" t="str">
        <f>IFERROR(_xlfn.XLOOKUP($G1130,通讯通路门店!$S$4:$S$993933,通讯通路门店!$B$4:$B$993933,0,0),"")</f>
        <v>昌江黎族自治县</v>
      </c>
      <c r="C1130" s="99" t="str">
        <f>IFERROR(_xlfn.XLOOKUP($G1130,通讯通路门店!$S$4:$S$993933,通讯通路门店!$C$4:$C$993933,0,0),"")</f>
        <v>昌江黎族自治县</v>
      </c>
      <c r="D1130" s="99" t="str">
        <f>IFERROR(_xlfn.XLOOKUP($G1130,通讯通路门店!$S$4:$S$993933,通讯通路门店!$D$4:$D$993933,0,0),"")</f>
        <v>叉河镇</v>
      </c>
      <c r="E1130" s="83"/>
      <c r="F1130" s="83"/>
      <c r="G1130" s="101"/>
      <c r="H1130" s="102">
        <f>IFERROR(_xlfn.XLOOKUP($G1130,通讯通路门店!$S$4:$S$993933,通讯通路门店!$R$4:$R$993933,0,0),"")</f>
        <v>0</v>
      </c>
      <c r="I1130" s="83"/>
      <c r="J1130" s="83"/>
      <c r="K1130" s="83"/>
      <c r="L1130" s="83"/>
      <c r="M1130" s="83"/>
      <c r="N1130" s="83"/>
      <c r="O1130" s="83"/>
      <c r="P1130" s="83"/>
      <c r="Q1130" s="83"/>
      <c r="R1130" s="83"/>
      <c r="S1130" s="83"/>
      <c r="T1130" s="83"/>
      <c r="U1130" s="99">
        <f>COUNTIF(通讯通路门店!$S:$S,$G1130)</f>
        <v>0</v>
      </c>
      <c r="V1130" s="99">
        <f>COUNTIFS(通讯通路门店!$S:$S,$G1130,通讯通路门店!$J:$J,"综合卖场")</f>
        <v>0</v>
      </c>
      <c r="W1130" s="99">
        <f>SUMIFS(通讯通路门店!$AJ:$AJ,通讯通路门店!$S:$S,通讯客户沙盘!$G1130)</f>
        <v>0</v>
      </c>
      <c r="X1130" s="99">
        <f t="shared" si="85"/>
        <v>0</v>
      </c>
      <c r="Y1130" s="99">
        <f>COUNTIFS(通讯通路门店!$S:$S,$G1130,通讯通路门店!$J:$J,"荣耀体验店")+COUNTIFS(通讯通路门店!$S:$S,$G1130,通讯通路门店!$J:$J,"荣耀授权专卖店")</f>
        <v>0</v>
      </c>
      <c r="Z1130" s="99">
        <f>COUNTIFS(通讯通路门店!$S:$S,$G1130,通讯通路门店!$J:$J,"VIVO体验店")</f>
        <v>0</v>
      </c>
      <c r="AA1130" s="99">
        <f>COUNTIFS(通讯通路门店!$S:$S,$G1130,通讯通路门店!$J:$J,"OPPO体验店")</f>
        <v>0</v>
      </c>
      <c r="AB1130" s="99">
        <f>COUNTIFS(通讯通路门店!$S:$S,$G1130,通讯通路门店!$J:$J,"华为授权体验店")+COUNTIFS(通讯通路门店!$S:$S,$G1130,通讯通路门店!$J:$J,"华为堡垒店")</f>
        <v>0</v>
      </c>
      <c r="AC1130" s="99">
        <f>COUNTIFS(通讯通路门店!$S:$S,$G1130,通讯通路门店!$J:$J,"小米体验店")</f>
        <v>0</v>
      </c>
      <c r="AD1130" s="99">
        <f>COUNTIFS(通讯通路门店!$S:$S,$G1130,通讯通路门店!$J:$J,"苹果体验店")</f>
        <v>0</v>
      </c>
      <c r="AE1130" s="99">
        <f>COUNTIFS(通讯通路门店!$S:$S,$G1130,通讯通路门店!$J:$J,"其他品牌专卖店")</f>
        <v>0</v>
      </c>
      <c r="AF1130" s="99">
        <f>SUMIFS(通讯通路门店!$BI:$BI,通讯通路门店!$S:$S,$G1130)</f>
        <v>0</v>
      </c>
      <c r="AG1130" s="99">
        <f>SUMIFS(通讯通路门店!$BH:$BH,通讯通路门店!$S:$S,$G1130)</f>
        <v>0</v>
      </c>
      <c r="AH1130" s="99">
        <f t="shared" si="86"/>
        <v>0</v>
      </c>
      <c r="AI1130" s="99">
        <f>SUMIFS(通讯通路门店!$BB:$BB,通讯通路门店!$S:$S,$G1130)</f>
        <v>0</v>
      </c>
      <c r="AJ1130" s="99">
        <f>SUMIFS(通讯通路门店!$BE:$BE,通讯通路门店!$S:$S,$G1130)</f>
        <v>0</v>
      </c>
      <c r="AK1130" s="99">
        <f>SUMIFS(通讯通路门店!$BG:$BG,通讯通路门店!$S:$S,$G1130)</f>
        <v>0</v>
      </c>
      <c r="AL1130" s="99">
        <f>SUMIFS(通讯通路门店!$BC:$BC,通讯通路门店!$S:$S,$G1130)</f>
        <v>0</v>
      </c>
      <c r="AM1130" s="99">
        <f>SUMIFS(通讯通路门店!$BD:$BD,通讯通路门店!$S:$S,$G1130)</f>
        <v>0</v>
      </c>
      <c r="AN1130" s="99">
        <f>SUMIFS(通讯通路门店!$BF:$BF,通讯通路门店!$S:$S,$G1130)</f>
        <v>0</v>
      </c>
      <c r="AO1130" s="99">
        <f t="shared" si="87"/>
        <v>0</v>
      </c>
      <c r="AP1130" s="99">
        <f>SUMIFS(通讯通路门店!$K:$K,通讯通路门店!$S:$S,$G1130)</f>
        <v>0</v>
      </c>
      <c r="AQ1130" s="83"/>
      <c r="AR1130" s="99">
        <f>SUMIFS(通讯通路门店!$T:$T,通讯通路门店!$S:$S,$G1130)</f>
        <v>0</v>
      </c>
      <c r="AS1130" s="99">
        <f>SUMIFS(通讯通路门店!$U:$U,通讯通路门店!$S:$S,$G1130)</f>
        <v>0</v>
      </c>
      <c r="AT1130" s="99">
        <f>SUMIFS(通讯通路门店!$V:$V,通讯通路门店!$S:$S,$G1130)</f>
        <v>0</v>
      </c>
      <c r="AU1130" s="99">
        <f>SUMIFS(通讯通路门店!$W:$W,通讯通路门店!$S:$S,$G1130)</f>
        <v>0</v>
      </c>
      <c r="AV1130" s="99">
        <f>SUMIFS(通讯通路门店!$Z:$Z,通讯通路门店!$S:$S,$G1130)</f>
        <v>0</v>
      </c>
      <c r="AW1130" s="99">
        <f>SUMIFS(通讯通路门店!$AB:$AB,通讯通路门店!$S:$S,$G1130)</f>
        <v>0</v>
      </c>
      <c r="AX1130" s="99">
        <f>SUMIFS(通讯通路门店!$X:$X,通讯通路门店!$S:$S,$G1130)</f>
        <v>0</v>
      </c>
      <c r="AY1130" s="99">
        <f>SUMIFS(通讯通路门店!$Y:$Y,通讯通路门店!$S:$S,$G1130)</f>
        <v>0</v>
      </c>
      <c r="AZ1130" s="99">
        <f>SUMIFS(通讯通路门店!$AA:$AA,通讯通路门店!$S:$S,$G1130)</f>
        <v>0</v>
      </c>
      <c r="BA1130" s="99">
        <f t="shared" si="88"/>
        <v>0</v>
      </c>
      <c r="BB1130" s="99">
        <f t="shared" si="89"/>
        <v>0</v>
      </c>
      <c r="BC1130" s="99">
        <f>SUMIFS(通讯通路门店!$W:$W,通讯通路门店!$S:$S,$G1130,通讯通路门店!$J:$J,"荣耀体验店")+SUMIFS(通讯通路门店!$W:$W,通讯通路门店!$S:$S,$G1130,通讯通路门店!$J:$J,"荣耀授权专卖店")</f>
        <v>0</v>
      </c>
      <c r="BD1130" s="99">
        <f>SUMIFS(通讯通路门店!$Z:$Z,通讯通路门店!$S:$S,$G1130,通讯通路门店!$J:$J,"VIVO体验店")</f>
        <v>0</v>
      </c>
      <c r="BE1130" s="99">
        <f>SUMIFS(通讯通路门店!$AB:$AB,通讯通路门店!$S:$S,$G1130,通讯通路门店!$J:$J,"OPPO体验店")</f>
        <v>0</v>
      </c>
      <c r="BF1130" s="99">
        <f>SUMIFS(通讯通路门店!$X:$X,通讯通路门店!$S:$S,$G1130,通讯通路门店!$J:$J,"华为授权体验店")+SUMIFS(通讯通路门店!$AA:$AA,通讯通路门店!$S:$S,$G1130,通讯通路门店!$J:$J,"华为堡垒店")</f>
        <v>0</v>
      </c>
      <c r="BG1130" s="99">
        <f>SUMIFS(通讯通路门店!$Y:$Y,通讯通路门店!$S:$S,$G1130,通讯通路门店!$J:$J,"小米体验店")</f>
        <v>0</v>
      </c>
      <c r="BH1130" s="99">
        <f>SUMIFS(通讯通路门店!$AA:$AA,通讯通路门店!$S:$S,$G1130,通讯通路门店!$J:$J,"苹果体验店")</f>
        <v>0</v>
      </c>
      <c r="BI1130" s="99">
        <f>SUMIFS(通讯通路门店!$K:$K,通讯通路门店!$S:$S,$G1130,通讯通路门店!$J:$J,"其他品牌专卖店")</f>
        <v>0</v>
      </c>
      <c r="BJ1130" s="99">
        <f>SUMIFS(通讯通路门店!$AC:$AC,通讯通路门店!$S:$S,$G1130)</f>
        <v>0</v>
      </c>
      <c r="BK1130" s="99">
        <f>SUMIFS(通讯通路门店!$AD:$AD,通讯通路门店!$S:$S,$G1130)</f>
        <v>0</v>
      </c>
      <c r="BL1130" s="99">
        <f>SUMIFS(通讯通路门店!$AE:$AE,通讯通路门店!$S:$S,$G1130)</f>
        <v>0</v>
      </c>
      <c r="BM1130" s="99">
        <f>SUMIFS(通讯通路门店!$AF:$AF,通讯通路门店!$S:$S,$G1130)</f>
        <v>0</v>
      </c>
      <c r="BN1130" s="99">
        <f>SUMIFS(通讯通路门店!$AG:$AG,通讯通路门店!$S:$S,$G1130)</f>
        <v>0</v>
      </c>
      <c r="BO1130" s="99">
        <f>SUMIFS(通讯通路门店!$AH:$AH,通讯通路门店!$S:$S,$G1130)</f>
        <v>0</v>
      </c>
      <c r="BP1130" s="99">
        <f>SUMIFS(通讯通路门店!$AI:$AI,通讯通路门店!$S:$S,$G1130)</f>
        <v>0</v>
      </c>
      <c r="BQ1130" s="83"/>
    </row>
    <row r="1131" spans="1:69">
      <c r="A1131" s="99" t="str">
        <f>IFERROR(_xlfn.XLOOKUP($G1131,通讯通路门店!$S$4:$S$993933,通讯通路门店!$A$4:$A$993933,0,0),"")</f>
        <v>海南省</v>
      </c>
      <c r="B1131" s="99" t="str">
        <f>IFERROR(_xlfn.XLOOKUP($G1131,通讯通路门店!$S$4:$S$993933,通讯通路门店!$B$4:$B$993933,0,0),"")</f>
        <v>昌江黎族自治县</v>
      </c>
      <c r="C1131" s="99" t="str">
        <f>IFERROR(_xlfn.XLOOKUP($G1131,通讯通路门店!$S$4:$S$993933,通讯通路门店!$C$4:$C$993933,0,0),"")</f>
        <v>昌江黎族自治县</v>
      </c>
      <c r="D1131" s="99" t="str">
        <f>IFERROR(_xlfn.XLOOKUP($G1131,通讯通路门店!$S$4:$S$993933,通讯通路门店!$D$4:$D$993933,0,0),"")</f>
        <v>叉河镇</v>
      </c>
      <c r="E1131" s="83"/>
      <c r="F1131" s="83"/>
      <c r="G1131" s="101"/>
      <c r="H1131" s="102">
        <f>IFERROR(_xlfn.XLOOKUP($G1131,通讯通路门店!$S$4:$S$993933,通讯通路门店!$R$4:$R$993933,0,0),"")</f>
        <v>0</v>
      </c>
      <c r="I1131" s="83"/>
      <c r="J1131" s="83"/>
      <c r="K1131" s="83"/>
      <c r="L1131" s="83"/>
      <c r="M1131" s="83"/>
      <c r="N1131" s="83"/>
      <c r="O1131" s="83"/>
      <c r="P1131" s="83"/>
      <c r="Q1131" s="83"/>
      <c r="R1131" s="83"/>
      <c r="S1131" s="83"/>
      <c r="T1131" s="83"/>
      <c r="U1131" s="99">
        <f>COUNTIF(通讯通路门店!$S:$S,$G1131)</f>
        <v>0</v>
      </c>
      <c r="V1131" s="99">
        <f>COUNTIFS(通讯通路门店!$S:$S,$G1131,通讯通路门店!$J:$J,"综合卖场")</f>
        <v>0</v>
      </c>
      <c r="W1131" s="99">
        <f>SUMIFS(通讯通路门店!$AJ:$AJ,通讯通路门店!$S:$S,通讯客户沙盘!$G1131)</f>
        <v>0</v>
      </c>
      <c r="X1131" s="99">
        <f t="shared" si="85"/>
        <v>0</v>
      </c>
      <c r="Y1131" s="99">
        <f>COUNTIFS(通讯通路门店!$S:$S,$G1131,通讯通路门店!$J:$J,"荣耀体验店")+COUNTIFS(通讯通路门店!$S:$S,$G1131,通讯通路门店!$J:$J,"荣耀授权专卖店")</f>
        <v>0</v>
      </c>
      <c r="Z1131" s="99">
        <f>COUNTIFS(通讯通路门店!$S:$S,$G1131,通讯通路门店!$J:$J,"VIVO体验店")</f>
        <v>0</v>
      </c>
      <c r="AA1131" s="99">
        <f>COUNTIFS(通讯通路门店!$S:$S,$G1131,通讯通路门店!$J:$J,"OPPO体验店")</f>
        <v>0</v>
      </c>
      <c r="AB1131" s="99">
        <f>COUNTIFS(通讯通路门店!$S:$S,$G1131,通讯通路门店!$J:$J,"华为授权体验店")+COUNTIFS(通讯通路门店!$S:$S,$G1131,通讯通路门店!$J:$J,"华为堡垒店")</f>
        <v>0</v>
      </c>
      <c r="AC1131" s="99">
        <f>COUNTIFS(通讯通路门店!$S:$S,$G1131,通讯通路门店!$J:$J,"小米体验店")</f>
        <v>0</v>
      </c>
      <c r="AD1131" s="99">
        <f>COUNTIFS(通讯通路门店!$S:$S,$G1131,通讯通路门店!$J:$J,"苹果体验店")</f>
        <v>0</v>
      </c>
      <c r="AE1131" s="99">
        <f>COUNTIFS(通讯通路门店!$S:$S,$G1131,通讯通路门店!$J:$J,"其他品牌专卖店")</f>
        <v>0</v>
      </c>
      <c r="AF1131" s="99">
        <f>SUMIFS(通讯通路门店!$BI:$BI,通讯通路门店!$S:$S,$G1131)</f>
        <v>0</v>
      </c>
      <c r="AG1131" s="99">
        <f>SUMIFS(通讯通路门店!$BH:$BH,通讯通路门店!$S:$S,$G1131)</f>
        <v>0</v>
      </c>
      <c r="AH1131" s="99">
        <f t="shared" si="86"/>
        <v>0</v>
      </c>
      <c r="AI1131" s="99">
        <f>SUMIFS(通讯通路门店!$BB:$BB,通讯通路门店!$S:$S,$G1131)</f>
        <v>0</v>
      </c>
      <c r="AJ1131" s="99">
        <f>SUMIFS(通讯通路门店!$BE:$BE,通讯通路门店!$S:$S,$G1131)</f>
        <v>0</v>
      </c>
      <c r="AK1131" s="99">
        <f>SUMIFS(通讯通路门店!$BG:$BG,通讯通路门店!$S:$S,$G1131)</f>
        <v>0</v>
      </c>
      <c r="AL1131" s="99">
        <f>SUMIFS(通讯通路门店!$BC:$BC,通讯通路门店!$S:$S,$G1131)</f>
        <v>0</v>
      </c>
      <c r="AM1131" s="99">
        <f>SUMIFS(通讯通路门店!$BD:$BD,通讯通路门店!$S:$S,$G1131)</f>
        <v>0</v>
      </c>
      <c r="AN1131" s="99">
        <f>SUMIFS(通讯通路门店!$BF:$BF,通讯通路门店!$S:$S,$G1131)</f>
        <v>0</v>
      </c>
      <c r="AO1131" s="99">
        <f t="shared" si="87"/>
        <v>0</v>
      </c>
      <c r="AP1131" s="99">
        <f>SUMIFS(通讯通路门店!$K:$K,通讯通路门店!$S:$S,$G1131)</f>
        <v>0</v>
      </c>
      <c r="AQ1131" s="83"/>
      <c r="AR1131" s="99">
        <f>SUMIFS(通讯通路门店!$T:$T,通讯通路门店!$S:$S,$G1131)</f>
        <v>0</v>
      </c>
      <c r="AS1131" s="99">
        <f>SUMIFS(通讯通路门店!$U:$U,通讯通路门店!$S:$S,$G1131)</f>
        <v>0</v>
      </c>
      <c r="AT1131" s="99">
        <f>SUMIFS(通讯通路门店!$V:$V,通讯通路门店!$S:$S,$G1131)</f>
        <v>0</v>
      </c>
      <c r="AU1131" s="99">
        <f>SUMIFS(通讯通路门店!$W:$W,通讯通路门店!$S:$S,$G1131)</f>
        <v>0</v>
      </c>
      <c r="AV1131" s="99">
        <f>SUMIFS(通讯通路门店!$Z:$Z,通讯通路门店!$S:$S,$G1131)</f>
        <v>0</v>
      </c>
      <c r="AW1131" s="99">
        <f>SUMIFS(通讯通路门店!$AB:$AB,通讯通路门店!$S:$S,$G1131)</f>
        <v>0</v>
      </c>
      <c r="AX1131" s="99">
        <f>SUMIFS(通讯通路门店!$X:$X,通讯通路门店!$S:$S,$G1131)</f>
        <v>0</v>
      </c>
      <c r="AY1131" s="99">
        <f>SUMIFS(通讯通路门店!$Y:$Y,通讯通路门店!$S:$S,$G1131)</f>
        <v>0</v>
      </c>
      <c r="AZ1131" s="99">
        <f>SUMIFS(通讯通路门店!$AA:$AA,通讯通路门店!$S:$S,$G1131)</f>
        <v>0</v>
      </c>
      <c r="BA1131" s="99">
        <f t="shared" si="88"/>
        <v>0</v>
      </c>
      <c r="BB1131" s="99">
        <f t="shared" si="89"/>
        <v>0</v>
      </c>
      <c r="BC1131" s="99">
        <f>SUMIFS(通讯通路门店!$W:$W,通讯通路门店!$S:$S,$G1131,通讯通路门店!$J:$J,"荣耀体验店")+SUMIFS(通讯通路门店!$W:$W,通讯通路门店!$S:$S,$G1131,通讯通路门店!$J:$J,"荣耀授权专卖店")</f>
        <v>0</v>
      </c>
      <c r="BD1131" s="99">
        <f>SUMIFS(通讯通路门店!$Z:$Z,通讯通路门店!$S:$S,$G1131,通讯通路门店!$J:$J,"VIVO体验店")</f>
        <v>0</v>
      </c>
      <c r="BE1131" s="99">
        <f>SUMIFS(通讯通路门店!$AB:$AB,通讯通路门店!$S:$S,$G1131,通讯通路门店!$J:$J,"OPPO体验店")</f>
        <v>0</v>
      </c>
      <c r="BF1131" s="99">
        <f>SUMIFS(通讯通路门店!$X:$X,通讯通路门店!$S:$S,$G1131,通讯通路门店!$J:$J,"华为授权体验店")+SUMIFS(通讯通路门店!$AA:$AA,通讯通路门店!$S:$S,$G1131,通讯通路门店!$J:$J,"华为堡垒店")</f>
        <v>0</v>
      </c>
      <c r="BG1131" s="99">
        <f>SUMIFS(通讯通路门店!$Y:$Y,通讯通路门店!$S:$S,$G1131,通讯通路门店!$J:$J,"小米体验店")</f>
        <v>0</v>
      </c>
      <c r="BH1131" s="99">
        <f>SUMIFS(通讯通路门店!$AA:$AA,通讯通路门店!$S:$S,$G1131,通讯通路门店!$J:$J,"苹果体验店")</f>
        <v>0</v>
      </c>
      <c r="BI1131" s="99">
        <f>SUMIFS(通讯通路门店!$K:$K,通讯通路门店!$S:$S,$G1131,通讯通路门店!$J:$J,"其他品牌专卖店")</f>
        <v>0</v>
      </c>
      <c r="BJ1131" s="99">
        <f>SUMIFS(通讯通路门店!$AC:$AC,通讯通路门店!$S:$S,$G1131)</f>
        <v>0</v>
      </c>
      <c r="BK1131" s="99">
        <f>SUMIFS(通讯通路门店!$AD:$AD,通讯通路门店!$S:$S,$G1131)</f>
        <v>0</v>
      </c>
      <c r="BL1131" s="99">
        <f>SUMIFS(通讯通路门店!$AE:$AE,通讯通路门店!$S:$S,$G1131)</f>
        <v>0</v>
      </c>
      <c r="BM1131" s="99">
        <f>SUMIFS(通讯通路门店!$AF:$AF,通讯通路门店!$S:$S,$G1131)</f>
        <v>0</v>
      </c>
      <c r="BN1131" s="99">
        <f>SUMIFS(通讯通路门店!$AG:$AG,通讯通路门店!$S:$S,$G1131)</f>
        <v>0</v>
      </c>
      <c r="BO1131" s="99">
        <f>SUMIFS(通讯通路门店!$AH:$AH,通讯通路门店!$S:$S,$G1131)</f>
        <v>0</v>
      </c>
      <c r="BP1131" s="99">
        <f>SUMIFS(通讯通路门店!$AI:$AI,通讯通路门店!$S:$S,$G1131)</f>
        <v>0</v>
      </c>
      <c r="BQ1131" s="83"/>
    </row>
    <row r="1132" spans="1:69">
      <c r="A1132" s="99" t="str">
        <f>IFERROR(_xlfn.XLOOKUP($G1132,通讯通路门店!$S$4:$S$993933,通讯通路门店!$A$4:$A$993933,0,0),"")</f>
        <v>海南省</v>
      </c>
      <c r="B1132" s="99" t="str">
        <f>IFERROR(_xlfn.XLOOKUP($G1132,通讯通路门店!$S$4:$S$993933,通讯通路门店!$B$4:$B$993933,0,0),"")</f>
        <v>昌江黎族自治县</v>
      </c>
      <c r="C1132" s="99" t="str">
        <f>IFERROR(_xlfn.XLOOKUP($G1132,通讯通路门店!$S$4:$S$993933,通讯通路门店!$C$4:$C$993933,0,0),"")</f>
        <v>昌江黎族自治县</v>
      </c>
      <c r="D1132" s="99" t="str">
        <f>IFERROR(_xlfn.XLOOKUP($G1132,通讯通路门店!$S$4:$S$993933,通讯通路门店!$D$4:$D$993933,0,0),"")</f>
        <v>叉河镇</v>
      </c>
      <c r="E1132" s="83"/>
      <c r="F1132" s="83"/>
      <c r="G1132" s="101"/>
      <c r="H1132" s="102">
        <f>IFERROR(_xlfn.XLOOKUP($G1132,通讯通路门店!$S$4:$S$993933,通讯通路门店!$R$4:$R$993933,0,0),"")</f>
        <v>0</v>
      </c>
      <c r="I1132" s="83"/>
      <c r="J1132" s="83"/>
      <c r="K1132" s="83"/>
      <c r="L1132" s="83"/>
      <c r="M1132" s="83"/>
      <c r="N1132" s="83"/>
      <c r="O1132" s="83"/>
      <c r="P1132" s="83"/>
      <c r="Q1132" s="83"/>
      <c r="R1132" s="83"/>
      <c r="S1132" s="83"/>
      <c r="T1132" s="83"/>
      <c r="U1132" s="99">
        <f>COUNTIF(通讯通路门店!$S:$S,$G1132)</f>
        <v>0</v>
      </c>
      <c r="V1132" s="99">
        <f>COUNTIFS(通讯通路门店!$S:$S,$G1132,通讯通路门店!$J:$J,"综合卖场")</f>
        <v>0</v>
      </c>
      <c r="W1132" s="99">
        <f>SUMIFS(通讯通路门店!$AJ:$AJ,通讯通路门店!$S:$S,通讯客户沙盘!$G1132)</f>
        <v>0</v>
      </c>
      <c r="X1132" s="99">
        <f t="shared" si="85"/>
        <v>0</v>
      </c>
      <c r="Y1132" s="99">
        <f>COUNTIFS(通讯通路门店!$S:$S,$G1132,通讯通路门店!$J:$J,"荣耀体验店")+COUNTIFS(通讯通路门店!$S:$S,$G1132,通讯通路门店!$J:$J,"荣耀授权专卖店")</f>
        <v>0</v>
      </c>
      <c r="Z1132" s="99">
        <f>COUNTIFS(通讯通路门店!$S:$S,$G1132,通讯通路门店!$J:$J,"VIVO体验店")</f>
        <v>0</v>
      </c>
      <c r="AA1132" s="99">
        <f>COUNTIFS(通讯通路门店!$S:$S,$G1132,通讯通路门店!$J:$J,"OPPO体验店")</f>
        <v>0</v>
      </c>
      <c r="AB1132" s="99">
        <f>COUNTIFS(通讯通路门店!$S:$S,$G1132,通讯通路门店!$J:$J,"华为授权体验店")+COUNTIFS(通讯通路门店!$S:$S,$G1132,通讯通路门店!$J:$J,"华为堡垒店")</f>
        <v>0</v>
      </c>
      <c r="AC1132" s="99">
        <f>COUNTIFS(通讯通路门店!$S:$S,$G1132,通讯通路门店!$J:$J,"小米体验店")</f>
        <v>0</v>
      </c>
      <c r="AD1132" s="99">
        <f>COUNTIFS(通讯通路门店!$S:$S,$G1132,通讯通路门店!$J:$J,"苹果体验店")</f>
        <v>0</v>
      </c>
      <c r="AE1132" s="99">
        <f>COUNTIFS(通讯通路门店!$S:$S,$G1132,通讯通路门店!$J:$J,"其他品牌专卖店")</f>
        <v>0</v>
      </c>
      <c r="AF1132" s="99">
        <f>SUMIFS(通讯通路门店!$BI:$BI,通讯通路门店!$S:$S,$G1132)</f>
        <v>0</v>
      </c>
      <c r="AG1132" s="99">
        <f>SUMIFS(通讯通路门店!$BH:$BH,通讯通路门店!$S:$S,$G1132)</f>
        <v>0</v>
      </c>
      <c r="AH1132" s="99">
        <f t="shared" si="86"/>
        <v>0</v>
      </c>
      <c r="AI1132" s="99">
        <f>SUMIFS(通讯通路门店!$BB:$BB,通讯通路门店!$S:$S,$G1132)</f>
        <v>0</v>
      </c>
      <c r="AJ1132" s="99">
        <f>SUMIFS(通讯通路门店!$BE:$BE,通讯通路门店!$S:$S,$G1132)</f>
        <v>0</v>
      </c>
      <c r="AK1132" s="99">
        <f>SUMIFS(通讯通路门店!$BG:$BG,通讯通路门店!$S:$S,$G1132)</f>
        <v>0</v>
      </c>
      <c r="AL1132" s="99">
        <f>SUMIFS(通讯通路门店!$BC:$BC,通讯通路门店!$S:$S,$G1132)</f>
        <v>0</v>
      </c>
      <c r="AM1132" s="99">
        <f>SUMIFS(通讯通路门店!$BD:$BD,通讯通路门店!$S:$S,$G1132)</f>
        <v>0</v>
      </c>
      <c r="AN1132" s="99">
        <f>SUMIFS(通讯通路门店!$BF:$BF,通讯通路门店!$S:$S,$G1132)</f>
        <v>0</v>
      </c>
      <c r="AO1132" s="99">
        <f t="shared" si="87"/>
        <v>0</v>
      </c>
      <c r="AP1132" s="99">
        <f>SUMIFS(通讯通路门店!$K:$K,通讯通路门店!$S:$S,$G1132)</f>
        <v>0</v>
      </c>
      <c r="AQ1132" s="83"/>
      <c r="AR1132" s="99">
        <f>SUMIFS(通讯通路门店!$T:$T,通讯通路门店!$S:$S,$G1132)</f>
        <v>0</v>
      </c>
      <c r="AS1132" s="99">
        <f>SUMIFS(通讯通路门店!$U:$U,通讯通路门店!$S:$S,$G1132)</f>
        <v>0</v>
      </c>
      <c r="AT1132" s="99">
        <f>SUMIFS(通讯通路门店!$V:$V,通讯通路门店!$S:$S,$G1132)</f>
        <v>0</v>
      </c>
      <c r="AU1132" s="99">
        <f>SUMIFS(通讯通路门店!$W:$W,通讯通路门店!$S:$S,$G1132)</f>
        <v>0</v>
      </c>
      <c r="AV1132" s="99">
        <f>SUMIFS(通讯通路门店!$Z:$Z,通讯通路门店!$S:$S,$G1132)</f>
        <v>0</v>
      </c>
      <c r="AW1132" s="99">
        <f>SUMIFS(通讯通路门店!$AB:$AB,通讯通路门店!$S:$S,$G1132)</f>
        <v>0</v>
      </c>
      <c r="AX1132" s="99">
        <f>SUMIFS(通讯通路门店!$X:$X,通讯通路门店!$S:$S,$G1132)</f>
        <v>0</v>
      </c>
      <c r="AY1132" s="99">
        <f>SUMIFS(通讯通路门店!$Y:$Y,通讯通路门店!$S:$S,$G1132)</f>
        <v>0</v>
      </c>
      <c r="AZ1132" s="99">
        <f>SUMIFS(通讯通路门店!$AA:$AA,通讯通路门店!$S:$S,$G1132)</f>
        <v>0</v>
      </c>
      <c r="BA1132" s="99">
        <f t="shared" si="88"/>
        <v>0</v>
      </c>
      <c r="BB1132" s="99">
        <f t="shared" si="89"/>
        <v>0</v>
      </c>
      <c r="BC1132" s="99">
        <f>SUMIFS(通讯通路门店!$W:$W,通讯通路门店!$S:$S,$G1132,通讯通路门店!$J:$J,"荣耀体验店")+SUMIFS(通讯通路门店!$W:$W,通讯通路门店!$S:$S,$G1132,通讯通路门店!$J:$J,"荣耀授权专卖店")</f>
        <v>0</v>
      </c>
      <c r="BD1132" s="99">
        <f>SUMIFS(通讯通路门店!$Z:$Z,通讯通路门店!$S:$S,$G1132,通讯通路门店!$J:$J,"VIVO体验店")</f>
        <v>0</v>
      </c>
      <c r="BE1132" s="99">
        <f>SUMIFS(通讯通路门店!$AB:$AB,通讯通路门店!$S:$S,$G1132,通讯通路门店!$J:$J,"OPPO体验店")</f>
        <v>0</v>
      </c>
      <c r="BF1132" s="99">
        <f>SUMIFS(通讯通路门店!$X:$X,通讯通路门店!$S:$S,$G1132,通讯通路门店!$J:$J,"华为授权体验店")+SUMIFS(通讯通路门店!$AA:$AA,通讯通路门店!$S:$S,$G1132,通讯通路门店!$J:$J,"华为堡垒店")</f>
        <v>0</v>
      </c>
      <c r="BG1132" s="99">
        <f>SUMIFS(通讯通路门店!$Y:$Y,通讯通路门店!$S:$S,$G1132,通讯通路门店!$J:$J,"小米体验店")</f>
        <v>0</v>
      </c>
      <c r="BH1132" s="99">
        <f>SUMIFS(通讯通路门店!$AA:$AA,通讯通路门店!$S:$S,$G1132,通讯通路门店!$J:$J,"苹果体验店")</f>
        <v>0</v>
      </c>
      <c r="BI1132" s="99">
        <f>SUMIFS(通讯通路门店!$K:$K,通讯通路门店!$S:$S,$G1132,通讯通路门店!$J:$J,"其他品牌专卖店")</f>
        <v>0</v>
      </c>
      <c r="BJ1132" s="99">
        <f>SUMIFS(通讯通路门店!$AC:$AC,通讯通路门店!$S:$S,$G1132)</f>
        <v>0</v>
      </c>
      <c r="BK1132" s="99">
        <f>SUMIFS(通讯通路门店!$AD:$AD,通讯通路门店!$S:$S,$G1132)</f>
        <v>0</v>
      </c>
      <c r="BL1132" s="99">
        <f>SUMIFS(通讯通路门店!$AE:$AE,通讯通路门店!$S:$S,$G1132)</f>
        <v>0</v>
      </c>
      <c r="BM1132" s="99">
        <f>SUMIFS(通讯通路门店!$AF:$AF,通讯通路门店!$S:$S,$G1132)</f>
        <v>0</v>
      </c>
      <c r="BN1132" s="99">
        <f>SUMIFS(通讯通路门店!$AG:$AG,通讯通路门店!$S:$S,$G1132)</f>
        <v>0</v>
      </c>
      <c r="BO1132" s="99">
        <f>SUMIFS(通讯通路门店!$AH:$AH,通讯通路门店!$S:$S,$G1132)</f>
        <v>0</v>
      </c>
      <c r="BP1132" s="99">
        <f>SUMIFS(通讯通路门店!$AI:$AI,通讯通路门店!$S:$S,$G1132)</f>
        <v>0</v>
      </c>
      <c r="BQ1132" s="83"/>
    </row>
    <row r="1133" spans="1:69">
      <c r="A1133" s="99" t="str">
        <f>IFERROR(_xlfn.XLOOKUP($G1133,通讯通路门店!$S$4:$S$993933,通讯通路门店!$A$4:$A$993933,0,0),"")</f>
        <v>海南省</v>
      </c>
      <c r="B1133" s="99" t="str">
        <f>IFERROR(_xlfn.XLOOKUP($G1133,通讯通路门店!$S$4:$S$993933,通讯通路门店!$B$4:$B$993933,0,0),"")</f>
        <v>昌江黎族自治县</v>
      </c>
      <c r="C1133" s="99" t="str">
        <f>IFERROR(_xlfn.XLOOKUP($G1133,通讯通路门店!$S$4:$S$993933,通讯通路门店!$C$4:$C$993933,0,0),"")</f>
        <v>昌江黎族自治县</v>
      </c>
      <c r="D1133" s="99" t="str">
        <f>IFERROR(_xlfn.XLOOKUP($G1133,通讯通路门店!$S$4:$S$993933,通讯通路门店!$D$4:$D$993933,0,0),"")</f>
        <v>叉河镇</v>
      </c>
      <c r="E1133" s="83"/>
      <c r="F1133" s="83"/>
      <c r="G1133" s="101"/>
      <c r="H1133" s="102">
        <f>IFERROR(_xlfn.XLOOKUP($G1133,通讯通路门店!$S$4:$S$993933,通讯通路门店!$R$4:$R$993933,0,0),"")</f>
        <v>0</v>
      </c>
      <c r="I1133" s="83"/>
      <c r="J1133" s="83"/>
      <c r="K1133" s="83"/>
      <c r="L1133" s="83"/>
      <c r="M1133" s="83"/>
      <c r="N1133" s="83"/>
      <c r="O1133" s="83"/>
      <c r="P1133" s="83"/>
      <c r="Q1133" s="83"/>
      <c r="R1133" s="83"/>
      <c r="S1133" s="83"/>
      <c r="T1133" s="83"/>
      <c r="U1133" s="99">
        <f>COUNTIF(通讯通路门店!$S:$S,$G1133)</f>
        <v>0</v>
      </c>
      <c r="V1133" s="99">
        <f>COUNTIFS(通讯通路门店!$S:$S,$G1133,通讯通路门店!$J:$J,"综合卖场")</f>
        <v>0</v>
      </c>
      <c r="W1133" s="99">
        <f>SUMIFS(通讯通路门店!$AJ:$AJ,通讯通路门店!$S:$S,通讯客户沙盘!$G1133)</f>
        <v>0</v>
      </c>
      <c r="X1133" s="99">
        <f t="shared" si="85"/>
        <v>0</v>
      </c>
      <c r="Y1133" s="99">
        <f>COUNTIFS(通讯通路门店!$S:$S,$G1133,通讯通路门店!$J:$J,"荣耀体验店")+COUNTIFS(通讯通路门店!$S:$S,$G1133,通讯通路门店!$J:$J,"荣耀授权专卖店")</f>
        <v>0</v>
      </c>
      <c r="Z1133" s="99">
        <f>COUNTIFS(通讯通路门店!$S:$S,$G1133,通讯通路门店!$J:$J,"VIVO体验店")</f>
        <v>0</v>
      </c>
      <c r="AA1133" s="99">
        <f>COUNTIFS(通讯通路门店!$S:$S,$G1133,通讯通路门店!$J:$J,"OPPO体验店")</f>
        <v>0</v>
      </c>
      <c r="AB1133" s="99">
        <f>COUNTIFS(通讯通路门店!$S:$S,$G1133,通讯通路门店!$J:$J,"华为授权体验店")+COUNTIFS(通讯通路门店!$S:$S,$G1133,通讯通路门店!$J:$J,"华为堡垒店")</f>
        <v>0</v>
      </c>
      <c r="AC1133" s="99">
        <f>COUNTIFS(通讯通路门店!$S:$S,$G1133,通讯通路门店!$J:$J,"小米体验店")</f>
        <v>0</v>
      </c>
      <c r="AD1133" s="99">
        <f>COUNTIFS(通讯通路门店!$S:$S,$G1133,通讯通路门店!$J:$J,"苹果体验店")</f>
        <v>0</v>
      </c>
      <c r="AE1133" s="99">
        <f>COUNTIFS(通讯通路门店!$S:$S,$G1133,通讯通路门店!$J:$J,"其他品牌专卖店")</f>
        <v>0</v>
      </c>
      <c r="AF1133" s="99">
        <f>SUMIFS(通讯通路门店!$BI:$BI,通讯通路门店!$S:$S,$G1133)</f>
        <v>0</v>
      </c>
      <c r="AG1133" s="99">
        <f>SUMIFS(通讯通路门店!$BH:$BH,通讯通路门店!$S:$S,$G1133)</f>
        <v>0</v>
      </c>
      <c r="AH1133" s="99">
        <f t="shared" si="86"/>
        <v>0</v>
      </c>
      <c r="AI1133" s="99">
        <f>SUMIFS(通讯通路门店!$BB:$BB,通讯通路门店!$S:$S,$G1133)</f>
        <v>0</v>
      </c>
      <c r="AJ1133" s="99">
        <f>SUMIFS(通讯通路门店!$BE:$BE,通讯通路门店!$S:$S,$G1133)</f>
        <v>0</v>
      </c>
      <c r="AK1133" s="99">
        <f>SUMIFS(通讯通路门店!$BG:$BG,通讯通路门店!$S:$S,$G1133)</f>
        <v>0</v>
      </c>
      <c r="AL1133" s="99">
        <f>SUMIFS(通讯通路门店!$BC:$BC,通讯通路门店!$S:$S,$G1133)</f>
        <v>0</v>
      </c>
      <c r="AM1133" s="99">
        <f>SUMIFS(通讯通路门店!$BD:$BD,通讯通路门店!$S:$S,$G1133)</f>
        <v>0</v>
      </c>
      <c r="AN1133" s="99">
        <f>SUMIFS(通讯通路门店!$BF:$BF,通讯通路门店!$S:$S,$G1133)</f>
        <v>0</v>
      </c>
      <c r="AO1133" s="99">
        <f t="shared" si="87"/>
        <v>0</v>
      </c>
      <c r="AP1133" s="99">
        <f>SUMIFS(通讯通路门店!$K:$K,通讯通路门店!$S:$S,$G1133)</f>
        <v>0</v>
      </c>
      <c r="AQ1133" s="83"/>
      <c r="AR1133" s="99">
        <f>SUMIFS(通讯通路门店!$T:$T,通讯通路门店!$S:$S,$G1133)</f>
        <v>0</v>
      </c>
      <c r="AS1133" s="99">
        <f>SUMIFS(通讯通路门店!$U:$U,通讯通路门店!$S:$S,$G1133)</f>
        <v>0</v>
      </c>
      <c r="AT1133" s="99">
        <f>SUMIFS(通讯通路门店!$V:$V,通讯通路门店!$S:$S,$G1133)</f>
        <v>0</v>
      </c>
      <c r="AU1133" s="99">
        <f>SUMIFS(通讯通路门店!$W:$W,通讯通路门店!$S:$S,$G1133)</f>
        <v>0</v>
      </c>
      <c r="AV1133" s="99">
        <f>SUMIFS(通讯通路门店!$Z:$Z,通讯通路门店!$S:$S,$G1133)</f>
        <v>0</v>
      </c>
      <c r="AW1133" s="99">
        <f>SUMIFS(通讯通路门店!$AB:$AB,通讯通路门店!$S:$S,$G1133)</f>
        <v>0</v>
      </c>
      <c r="AX1133" s="99">
        <f>SUMIFS(通讯通路门店!$X:$X,通讯通路门店!$S:$S,$G1133)</f>
        <v>0</v>
      </c>
      <c r="AY1133" s="99">
        <f>SUMIFS(通讯通路门店!$Y:$Y,通讯通路门店!$S:$S,$G1133)</f>
        <v>0</v>
      </c>
      <c r="AZ1133" s="99">
        <f>SUMIFS(通讯通路门店!$AA:$AA,通讯通路门店!$S:$S,$G1133)</f>
        <v>0</v>
      </c>
      <c r="BA1133" s="99">
        <f t="shared" si="88"/>
        <v>0</v>
      </c>
      <c r="BB1133" s="99">
        <f t="shared" si="89"/>
        <v>0</v>
      </c>
      <c r="BC1133" s="99">
        <f>SUMIFS(通讯通路门店!$W:$W,通讯通路门店!$S:$S,$G1133,通讯通路门店!$J:$J,"荣耀体验店")+SUMIFS(通讯通路门店!$W:$W,通讯通路门店!$S:$S,$G1133,通讯通路门店!$J:$J,"荣耀授权专卖店")</f>
        <v>0</v>
      </c>
      <c r="BD1133" s="99">
        <f>SUMIFS(通讯通路门店!$Z:$Z,通讯通路门店!$S:$S,$G1133,通讯通路门店!$J:$J,"VIVO体验店")</f>
        <v>0</v>
      </c>
      <c r="BE1133" s="99">
        <f>SUMIFS(通讯通路门店!$AB:$AB,通讯通路门店!$S:$S,$G1133,通讯通路门店!$J:$J,"OPPO体验店")</f>
        <v>0</v>
      </c>
      <c r="BF1133" s="99">
        <f>SUMIFS(通讯通路门店!$X:$X,通讯通路门店!$S:$S,$G1133,通讯通路门店!$J:$J,"华为授权体验店")+SUMIFS(通讯通路门店!$AA:$AA,通讯通路门店!$S:$S,$G1133,通讯通路门店!$J:$J,"华为堡垒店")</f>
        <v>0</v>
      </c>
      <c r="BG1133" s="99">
        <f>SUMIFS(通讯通路门店!$Y:$Y,通讯通路门店!$S:$S,$G1133,通讯通路门店!$J:$J,"小米体验店")</f>
        <v>0</v>
      </c>
      <c r="BH1133" s="99">
        <f>SUMIFS(通讯通路门店!$AA:$AA,通讯通路门店!$S:$S,$G1133,通讯通路门店!$J:$J,"苹果体验店")</f>
        <v>0</v>
      </c>
      <c r="BI1133" s="99">
        <f>SUMIFS(通讯通路门店!$K:$K,通讯通路门店!$S:$S,$G1133,通讯通路门店!$J:$J,"其他品牌专卖店")</f>
        <v>0</v>
      </c>
      <c r="BJ1133" s="99">
        <f>SUMIFS(通讯通路门店!$AC:$AC,通讯通路门店!$S:$S,$G1133)</f>
        <v>0</v>
      </c>
      <c r="BK1133" s="99">
        <f>SUMIFS(通讯通路门店!$AD:$AD,通讯通路门店!$S:$S,$G1133)</f>
        <v>0</v>
      </c>
      <c r="BL1133" s="99">
        <f>SUMIFS(通讯通路门店!$AE:$AE,通讯通路门店!$S:$S,$G1133)</f>
        <v>0</v>
      </c>
      <c r="BM1133" s="99">
        <f>SUMIFS(通讯通路门店!$AF:$AF,通讯通路门店!$S:$S,$G1133)</f>
        <v>0</v>
      </c>
      <c r="BN1133" s="99">
        <f>SUMIFS(通讯通路门店!$AG:$AG,通讯通路门店!$S:$S,$G1133)</f>
        <v>0</v>
      </c>
      <c r="BO1133" s="99">
        <f>SUMIFS(通讯通路门店!$AH:$AH,通讯通路门店!$S:$S,$G1133)</f>
        <v>0</v>
      </c>
      <c r="BP1133" s="99">
        <f>SUMIFS(通讯通路门店!$AI:$AI,通讯通路门店!$S:$S,$G1133)</f>
        <v>0</v>
      </c>
      <c r="BQ1133" s="83"/>
    </row>
    <row r="1134" spans="1:69">
      <c r="A1134" s="99" t="str">
        <f>IFERROR(_xlfn.XLOOKUP($G1134,通讯通路门店!$S$4:$S$993933,通讯通路门店!$A$4:$A$993933,0,0),"")</f>
        <v>海南省</v>
      </c>
      <c r="B1134" s="99" t="str">
        <f>IFERROR(_xlfn.XLOOKUP($G1134,通讯通路门店!$S$4:$S$993933,通讯通路门店!$B$4:$B$993933,0,0),"")</f>
        <v>昌江黎族自治县</v>
      </c>
      <c r="C1134" s="99" t="str">
        <f>IFERROR(_xlfn.XLOOKUP($G1134,通讯通路门店!$S$4:$S$993933,通讯通路门店!$C$4:$C$993933,0,0),"")</f>
        <v>昌江黎族自治县</v>
      </c>
      <c r="D1134" s="99" t="str">
        <f>IFERROR(_xlfn.XLOOKUP($G1134,通讯通路门店!$S$4:$S$993933,通讯通路门店!$D$4:$D$993933,0,0),"")</f>
        <v>叉河镇</v>
      </c>
      <c r="E1134" s="83"/>
      <c r="F1134" s="83"/>
      <c r="G1134" s="101"/>
      <c r="H1134" s="102">
        <f>IFERROR(_xlfn.XLOOKUP($G1134,通讯通路门店!$S$4:$S$993933,通讯通路门店!$R$4:$R$993933,0,0),"")</f>
        <v>0</v>
      </c>
      <c r="I1134" s="83"/>
      <c r="J1134" s="83"/>
      <c r="K1134" s="83"/>
      <c r="L1134" s="83"/>
      <c r="M1134" s="83"/>
      <c r="N1134" s="83"/>
      <c r="O1134" s="83"/>
      <c r="P1134" s="83"/>
      <c r="Q1134" s="83"/>
      <c r="R1134" s="83"/>
      <c r="S1134" s="83"/>
      <c r="T1134" s="83"/>
      <c r="U1134" s="99">
        <f>COUNTIF(通讯通路门店!$S:$S,$G1134)</f>
        <v>0</v>
      </c>
      <c r="V1134" s="99">
        <f>COUNTIFS(通讯通路门店!$S:$S,$G1134,通讯通路门店!$J:$J,"综合卖场")</f>
        <v>0</v>
      </c>
      <c r="W1134" s="99">
        <f>SUMIFS(通讯通路门店!$AJ:$AJ,通讯通路门店!$S:$S,通讯客户沙盘!$G1134)</f>
        <v>0</v>
      </c>
      <c r="X1134" s="99">
        <f t="shared" si="85"/>
        <v>0</v>
      </c>
      <c r="Y1134" s="99">
        <f>COUNTIFS(通讯通路门店!$S:$S,$G1134,通讯通路门店!$J:$J,"荣耀体验店")+COUNTIFS(通讯通路门店!$S:$S,$G1134,通讯通路门店!$J:$J,"荣耀授权专卖店")</f>
        <v>0</v>
      </c>
      <c r="Z1134" s="99">
        <f>COUNTIFS(通讯通路门店!$S:$S,$G1134,通讯通路门店!$J:$J,"VIVO体验店")</f>
        <v>0</v>
      </c>
      <c r="AA1134" s="99">
        <f>COUNTIFS(通讯通路门店!$S:$S,$G1134,通讯通路门店!$J:$J,"OPPO体验店")</f>
        <v>0</v>
      </c>
      <c r="AB1134" s="99">
        <f>COUNTIFS(通讯通路门店!$S:$S,$G1134,通讯通路门店!$J:$J,"华为授权体验店")+COUNTIFS(通讯通路门店!$S:$S,$G1134,通讯通路门店!$J:$J,"华为堡垒店")</f>
        <v>0</v>
      </c>
      <c r="AC1134" s="99">
        <f>COUNTIFS(通讯通路门店!$S:$S,$G1134,通讯通路门店!$J:$J,"小米体验店")</f>
        <v>0</v>
      </c>
      <c r="AD1134" s="99">
        <f>COUNTIFS(通讯通路门店!$S:$S,$G1134,通讯通路门店!$J:$J,"苹果体验店")</f>
        <v>0</v>
      </c>
      <c r="AE1134" s="99">
        <f>COUNTIFS(通讯通路门店!$S:$S,$G1134,通讯通路门店!$J:$J,"其他品牌专卖店")</f>
        <v>0</v>
      </c>
      <c r="AF1134" s="99">
        <f>SUMIFS(通讯通路门店!$BI:$BI,通讯通路门店!$S:$S,$G1134)</f>
        <v>0</v>
      </c>
      <c r="AG1134" s="99">
        <f>SUMIFS(通讯通路门店!$BH:$BH,通讯通路门店!$S:$S,$G1134)</f>
        <v>0</v>
      </c>
      <c r="AH1134" s="99">
        <f t="shared" si="86"/>
        <v>0</v>
      </c>
      <c r="AI1134" s="99">
        <f>SUMIFS(通讯通路门店!$BB:$BB,通讯通路门店!$S:$S,$G1134)</f>
        <v>0</v>
      </c>
      <c r="AJ1134" s="99">
        <f>SUMIFS(通讯通路门店!$BE:$BE,通讯通路门店!$S:$S,$G1134)</f>
        <v>0</v>
      </c>
      <c r="AK1134" s="99">
        <f>SUMIFS(通讯通路门店!$BG:$BG,通讯通路门店!$S:$S,$G1134)</f>
        <v>0</v>
      </c>
      <c r="AL1134" s="99">
        <f>SUMIFS(通讯通路门店!$BC:$BC,通讯通路门店!$S:$S,$G1134)</f>
        <v>0</v>
      </c>
      <c r="AM1134" s="99">
        <f>SUMIFS(通讯通路门店!$BD:$BD,通讯通路门店!$S:$S,$G1134)</f>
        <v>0</v>
      </c>
      <c r="AN1134" s="99">
        <f>SUMIFS(通讯通路门店!$BF:$BF,通讯通路门店!$S:$S,$G1134)</f>
        <v>0</v>
      </c>
      <c r="AO1134" s="99">
        <f t="shared" si="87"/>
        <v>0</v>
      </c>
      <c r="AP1134" s="99">
        <f>SUMIFS(通讯通路门店!$K:$K,通讯通路门店!$S:$S,$G1134)</f>
        <v>0</v>
      </c>
      <c r="AQ1134" s="83"/>
      <c r="AR1134" s="99">
        <f>SUMIFS(通讯通路门店!$T:$T,通讯通路门店!$S:$S,$G1134)</f>
        <v>0</v>
      </c>
      <c r="AS1134" s="99">
        <f>SUMIFS(通讯通路门店!$U:$U,通讯通路门店!$S:$S,$G1134)</f>
        <v>0</v>
      </c>
      <c r="AT1134" s="99">
        <f>SUMIFS(通讯通路门店!$V:$V,通讯通路门店!$S:$S,$G1134)</f>
        <v>0</v>
      </c>
      <c r="AU1134" s="99">
        <f>SUMIFS(通讯通路门店!$W:$W,通讯通路门店!$S:$S,$G1134)</f>
        <v>0</v>
      </c>
      <c r="AV1134" s="99">
        <f>SUMIFS(通讯通路门店!$Z:$Z,通讯通路门店!$S:$S,$G1134)</f>
        <v>0</v>
      </c>
      <c r="AW1134" s="99">
        <f>SUMIFS(通讯通路门店!$AB:$AB,通讯通路门店!$S:$S,$G1134)</f>
        <v>0</v>
      </c>
      <c r="AX1134" s="99">
        <f>SUMIFS(通讯通路门店!$X:$X,通讯通路门店!$S:$S,$G1134)</f>
        <v>0</v>
      </c>
      <c r="AY1134" s="99">
        <f>SUMIFS(通讯通路门店!$Y:$Y,通讯通路门店!$S:$S,$G1134)</f>
        <v>0</v>
      </c>
      <c r="AZ1134" s="99">
        <f>SUMIFS(通讯通路门店!$AA:$AA,通讯通路门店!$S:$S,$G1134)</f>
        <v>0</v>
      </c>
      <c r="BA1134" s="99">
        <f t="shared" si="88"/>
        <v>0</v>
      </c>
      <c r="BB1134" s="99">
        <f t="shared" si="89"/>
        <v>0</v>
      </c>
      <c r="BC1134" s="99">
        <f>SUMIFS(通讯通路门店!$W:$W,通讯通路门店!$S:$S,$G1134,通讯通路门店!$J:$J,"荣耀体验店")+SUMIFS(通讯通路门店!$W:$W,通讯通路门店!$S:$S,$G1134,通讯通路门店!$J:$J,"荣耀授权专卖店")</f>
        <v>0</v>
      </c>
      <c r="BD1134" s="99">
        <f>SUMIFS(通讯通路门店!$Z:$Z,通讯通路门店!$S:$S,$G1134,通讯通路门店!$J:$J,"VIVO体验店")</f>
        <v>0</v>
      </c>
      <c r="BE1134" s="99">
        <f>SUMIFS(通讯通路门店!$AB:$AB,通讯通路门店!$S:$S,$G1134,通讯通路门店!$J:$J,"OPPO体验店")</f>
        <v>0</v>
      </c>
      <c r="BF1134" s="99">
        <f>SUMIFS(通讯通路门店!$X:$X,通讯通路门店!$S:$S,$G1134,通讯通路门店!$J:$J,"华为授权体验店")+SUMIFS(通讯通路门店!$AA:$AA,通讯通路门店!$S:$S,$G1134,通讯通路门店!$J:$J,"华为堡垒店")</f>
        <v>0</v>
      </c>
      <c r="BG1134" s="99">
        <f>SUMIFS(通讯通路门店!$Y:$Y,通讯通路门店!$S:$S,$G1134,通讯通路门店!$J:$J,"小米体验店")</f>
        <v>0</v>
      </c>
      <c r="BH1134" s="99">
        <f>SUMIFS(通讯通路门店!$AA:$AA,通讯通路门店!$S:$S,$G1134,通讯通路门店!$J:$J,"苹果体验店")</f>
        <v>0</v>
      </c>
      <c r="BI1134" s="99">
        <f>SUMIFS(通讯通路门店!$K:$K,通讯通路门店!$S:$S,$G1134,通讯通路门店!$J:$J,"其他品牌专卖店")</f>
        <v>0</v>
      </c>
      <c r="BJ1134" s="99">
        <f>SUMIFS(通讯通路门店!$AC:$AC,通讯通路门店!$S:$S,$G1134)</f>
        <v>0</v>
      </c>
      <c r="BK1134" s="99">
        <f>SUMIFS(通讯通路门店!$AD:$AD,通讯通路门店!$S:$S,$G1134)</f>
        <v>0</v>
      </c>
      <c r="BL1134" s="99">
        <f>SUMIFS(通讯通路门店!$AE:$AE,通讯通路门店!$S:$S,$G1134)</f>
        <v>0</v>
      </c>
      <c r="BM1134" s="99">
        <f>SUMIFS(通讯通路门店!$AF:$AF,通讯通路门店!$S:$S,$G1134)</f>
        <v>0</v>
      </c>
      <c r="BN1134" s="99">
        <f>SUMIFS(通讯通路门店!$AG:$AG,通讯通路门店!$S:$S,$G1134)</f>
        <v>0</v>
      </c>
      <c r="BO1134" s="99">
        <f>SUMIFS(通讯通路门店!$AH:$AH,通讯通路门店!$S:$S,$G1134)</f>
        <v>0</v>
      </c>
      <c r="BP1134" s="99">
        <f>SUMIFS(通讯通路门店!$AI:$AI,通讯通路门店!$S:$S,$G1134)</f>
        <v>0</v>
      </c>
      <c r="BQ1134" s="83"/>
    </row>
    <row r="1135" spans="1:69">
      <c r="A1135" s="99" t="str">
        <f>IFERROR(_xlfn.XLOOKUP($G1135,通讯通路门店!$S$4:$S$993933,通讯通路门店!$A$4:$A$993933,0,0),"")</f>
        <v>海南省</v>
      </c>
      <c r="B1135" s="99" t="str">
        <f>IFERROR(_xlfn.XLOOKUP($G1135,通讯通路门店!$S$4:$S$993933,通讯通路门店!$B$4:$B$993933,0,0),"")</f>
        <v>昌江黎族自治县</v>
      </c>
      <c r="C1135" s="99" t="str">
        <f>IFERROR(_xlfn.XLOOKUP($G1135,通讯通路门店!$S$4:$S$993933,通讯通路门店!$C$4:$C$993933,0,0),"")</f>
        <v>昌江黎族自治县</v>
      </c>
      <c r="D1135" s="99" t="str">
        <f>IFERROR(_xlfn.XLOOKUP($G1135,通讯通路门店!$S$4:$S$993933,通讯通路门店!$D$4:$D$993933,0,0),"")</f>
        <v>叉河镇</v>
      </c>
      <c r="E1135" s="83"/>
      <c r="F1135" s="83"/>
      <c r="G1135" s="101"/>
      <c r="H1135" s="102">
        <f>IFERROR(_xlfn.XLOOKUP($G1135,通讯通路门店!$S$4:$S$993933,通讯通路门店!$R$4:$R$993933,0,0),"")</f>
        <v>0</v>
      </c>
      <c r="I1135" s="83"/>
      <c r="J1135" s="83"/>
      <c r="K1135" s="83"/>
      <c r="L1135" s="83"/>
      <c r="M1135" s="83"/>
      <c r="N1135" s="83"/>
      <c r="O1135" s="83"/>
      <c r="P1135" s="83"/>
      <c r="Q1135" s="83"/>
      <c r="R1135" s="83"/>
      <c r="S1135" s="83"/>
      <c r="T1135" s="83"/>
      <c r="U1135" s="99">
        <f>COUNTIF(通讯通路门店!$S:$S,$G1135)</f>
        <v>0</v>
      </c>
      <c r="V1135" s="99">
        <f>COUNTIFS(通讯通路门店!$S:$S,$G1135,通讯通路门店!$J:$J,"综合卖场")</f>
        <v>0</v>
      </c>
      <c r="W1135" s="99">
        <f>SUMIFS(通讯通路门店!$AJ:$AJ,通讯通路门店!$S:$S,通讯客户沙盘!$G1135)</f>
        <v>0</v>
      </c>
      <c r="X1135" s="99">
        <f t="shared" si="85"/>
        <v>0</v>
      </c>
      <c r="Y1135" s="99">
        <f>COUNTIFS(通讯通路门店!$S:$S,$G1135,通讯通路门店!$J:$J,"荣耀体验店")+COUNTIFS(通讯通路门店!$S:$S,$G1135,通讯通路门店!$J:$J,"荣耀授权专卖店")</f>
        <v>0</v>
      </c>
      <c r="Z1135" s="99">
        <f>COUNTIFS(通讯通路门店!$S:$S,$G1135,通讯通路门店!$J:$J,"VIVO体验店")</f>
        <v>0</v>
      </c>
      <c r="AA1135" s="99">
        <f>COUNTIFS(通讯通路门店!$S:$S,$G1135,通讯通路门店!$J:$J,"OPPO体验店")</f>
        <v>0</v>
      </c>
      <c r="AB1135" s="99">
        <f>COUNTIFS(通讯通路门店!$S:$S,$G1135,通讯通路门店!$J:$J,"华为授权体验店")+COUNTIFS(通讯通路门店!$S:$S,$G1135,通讯通路门店!$J:$J,"华为堡垒店")</f>
        <v>0</v>
      </c>
      <c r="AC1135" s="99">
        <f>COUNTIFS(通讯通路门店!$S:$S,$G1135,通讯通路门店!$J:$J,"小米体验店")</f>
        <v>0</v>
      </c>
      <c r="AD1135" s="99">
        <f>COUNTIFS(通讯通路门店!$S:$S,$G1135,通讯通路门店!$J:$J,"苹果体验店")</f>
        <v>0</v>
      </c>
      <c r="AE1135" s="99">
        <f>COUNTIFS(通讯通路门店!$S:$S,$G1135,通讯通路门店!$J:$J,"其他品牌专卖店")</f>
        <v>0</v>
      </c>
      <c r="AF1135" s="99">
        <f>SUMIFS(通讯通路门店!$BI:$BI,通讯通路门店!$S:$S,$G1135)</f>
        <v>0</v>
      </c>
      <c r="AG1135" s="99">
        <f>SUMIFS(通讯通路门店!$BH:$BH,通讯通路门店!$S:$S,$G1135)</f>
        <v>0</v>
      </c>
      <c r="AH1135" s="99">
        <f t="shared" si="86"/>
        <v>0</v>
      </c>
      <c r="AI1135" s="99">
        <f>SUMIFS(通讯通路门店!$BB:$BB,通讯通路门店!$S:$S,$G1135)</f>
        <v>0</v>
      </c>
      <c r="AJ1135" s="99">
        <f>SUMIFS(通讯通路门店!$BE:$BE,通讯通路门店!$S:$S,$G1135)</f>
        <v>0</v>
      </c>
      <c r="AK1135" s="99">
        <f>SUMIFS(通讯通路门店!$BG:$BG,通讯通路门店!$S:$S,$G1135)</f>
        <v>0</v>
      </c>
      <c r="AL1135" s="99">
        <f>SUMIFS(通讯通路门店!$BC:$BC,通讯通路门店!$S:$S,$G1135)</f>
        <v>0</v>
      </c>
      <c r="AM1135" s="99">
        <f>SUMIFS(通讯通路门店!$BD:$BD,通讯通路门店!$S:$S,$G1135)</f>
        <v>0</v>
      </c>
      <c r="AN1135" s="99">
        <f>SUMIFS(通讯通路门店!$BF:$BF,通讯通路门店!$S:$S,$G1135)</f>
        <v>0</v>
      </c>
      <c r="AO1135" s="99">
        <f t="shared" si="87"/>
        <v>0</v>
      </c>
      <c r="AP1135" s="99">
        <f>SUMIFS(通讯通路门店!$K:$K,通讯通路门店!$S:$S,$G1135)</f>
        <v>0</v>
      </c>
      <c r="AQ1135" s="83"/>
      <c r="AR1135" s="99">
        <f>SUMIFS(通讯通路门店!$T:$T,通讯通路门店!$S:$S,$G1135)</f>
        <v>0</v>
      </c>
      <c r="AS1135" s="99">
        <f>SUMIFS(通讯通路门店!$U:$U,通讯通路门店!$S:$S,$G1135)</f>
        <v>0</v>
      </c>
      <c r="AT1135" s="99">
        <f>SUMIFS(通讯通路门店!$V:$V,通讯通路门店!$S:$S,$G1135)</f>
        <v>0</v>
      </c>
      <c r="AU1135" s="99">
        <f>SUMIFS(通讯通路门店!$W:$W,通讯通路门店!$S:$S,$G1135)</f>
        <v>0</v>
      </c>
      <c r="AV1135" s="99">
        <f>SUMIFS(通讯通路门店!$Z:$Z,通讯通路门店!$S:$S,$G1135)</f>
        <v>0</v>
      </c>
      <c r="AW1135" s="99">
        <f>SUMIFS(通讯通路门店!$AB:$AB,通讯通路门店!$S:$S,$G1135)</f>
        <v>0</v>
      </c>
      <c r="AX1135" s="99">
        <f>SUMIFS(通讯通路门店!$X:$X,通讯通路门店!$S:$S,$G1135)</f>
        <v>0</v>
      </c>
      <c r="AY1135" s="99">
        <f>SUMIFS(通讯通路门店!$Y:$Y,通讯通路门店!$S:$S,$G1135)</f>
        <v>0</v>
      </c>
      <c r="AZ1135" s="99">
        <f>SUMIFS(通讯通路门店!$AA:$AA,通讯通路门店!$S:$S,$G1135)</f>
        <v>0</v>
      </c>
      <c r="BA1135" s="99">
        <f t="shared" si="88"/>
        <v>0</v>
      </c>
      <c r="BB1135" s="99">
        <f t="shared" si="89"/>
        <v>0</v>
      </c>
      <c r="BC1135" s="99">
        <f>SUMIFS(通讯通路门店!$W:$W,通讯通路门店!$S:$S,$G1135,通讯通路门店!$J:$J,"荣耀体验店")+SUMIFS(通讯通路门店!$W:$W,通讯通路门店!$S:$S,$G1135,通讯通路门店!$J:$J,"荣耀授权专卖店")</f>
        <v>0</v>
      </c>
      <c r="BD1135" s="99">
        <f>SUMIFS(通讯通路门店!$Z:$Z,通讯通路门店!$S:$S,$G1135,通讯通路门店!$J:$J,"VIVO体验店")</f>
        <v>0</v>
      </c>
      <c r="BE1135" s="99">
        <f>SUMIFS(通讯通路门店!$AB:$AB,通讯通路门店!$S:$S,$G1135,通讯通路门店!$J:$J,"OPPO体验店")</f>
        <v>0</v>
      </c>
      <c r="BF1135" s="99">
        <f>SUMIFS(通讯通路门店!$X:$X,通讯通路门店!$S:$S,$G1135,通讯通路门店!$J:$J,"华为授权体验店")+SUMIFS(通讯通路门店!$AA:$AA,通讯通路门店!$S:$S,$G1135,通讯通路门店!$J:$J,"华为堡垒店")</f>
        <v>0</v>
      </c>
      <c r="BG1135" s="99">
        <f>SUMIFS(通讯通路门店!$Y:$Y,通讯通路门店!$S:$S,$G1135,通讯通路门店!$J:$J,"小米体验店")</f>
        <v>0</v>
      </c>
      <c r="BH1135" s="99">
        <f>SUMIFS(通讯通路门店!$AA:$AA,通讯通路门店!$S:$S,$G1135,通讯通路门店!$J:$J,"苹果体验店")</f>
        <v>0</v>
      </c>
      <c r="BI1135" s="99">
        <f>SUMIFS(通讯通路门店!$K:$K,通讯通路门店!$S:$S,$G1135,通讯通路门店!$J:$J,"其他品牌专卖店")</f>
        <v>0</v>
      </c>
      <c r="BJ1135" s="99">
        <f>SUMIFS(通讯通路门店!$AC:$AC,通讯通路门店!$S:$S,$G1135)</f>
        <v>0</v>
      </c>
      <c r="BK1135" s="99">
        <f>SUMIFS(通讯通路门店!$AD:$AD,通讯通路门店!$S:$S,$G1135)</f>
        <v>0</v>
      </c>
      <c r="BL1135" s="99">
        <f>SUMIFS(通讯通路门店!$AE:$AE,通讯通路门店!$S:$S,$G1135)</f>
        <v>0</v>
      </c>
      <c r="BM1135" s="99">
        <f>SUMIFS(通讯通路门店!$AF:$AF,通讯通路门店!$S:$S,$G1135)</f>
        <v>0</v>
      </c>
      <c r="BN1135" s="99">
        <f>SUMIFS(通讯通路门店!$AG:$AG,通讯通路门店!$S:$S,$G1135)</f>
        <v>0</v>
      </c>
      <c r="BO1135" s="99">
        <f>SUMIFS(通讯通路门店!$AH:$AH,通讯通路门店!$S:$S,$G1135)</f>
        <v>0</v>
      </c>
      <c r="BP1135" s="99">
        <f>SUMIFS(通讯通路门店!$AI:$AI,通讯通路门店!$S:$S,$G1135)</f>
        <v>0</v>
      </c>
      <c r="BQ1135" s="83"/>
    </row>
    <row r="1136" spans="1:69">
      <c r="A1136" s="99" t="str">
        <f>IFERROR(_xlfn.XLOOKUP($G1136,通讯通路门店!$S$4:$S$993933,通讯通路门店!$A$4:$A$993933,0,0),"")</f>
        <v>海南省</v>
      </c>
      <c r="B1136" s="99" t="str">
        <f>IFERROR(_xlfn.XLOOKUP($G1136,通讯通路门店!$S$4:$S$993933,通讯通路门店!$B$4:$B$993933,0,0),"")</f>
        <v>昌江黎族自治县</v>
      </c>
      <c r="C1136" s="99" t="str">
        <f>IFERROR(_xlfn.XLOOKUP($G1136,通讯通路门店!$S$4:$S$993933,通讯通路门店!$C$4:$C$993933,0,0),"")</f>
        <v>昌江黎族自治县</v>
      </c>
      <c r="D1136" s="99" t="str">
        <f>IFERROR(_xlfn.XLOOKUP($G1136,通讯通路门店!$S$4:$S$993933,通讯通路门店!$D$4:$D$993933,0,0),"")</f>
        <v>叉河镇</v>
      </c>
      <c r="E1136" s="83"/>
      <c r="F1136" s="83"/>
      <c r="G1136" s="101"/>
      <c r="H1136" s="102">
        <f>IFERROR(_xlfn.XLOOKUP($G1136,通讯通路门店!$S$4:$S$993933,通讯通路门店!$R$4:$R$993933,0,0),"")</f>
        <v>0</v>
      </c>
      <c r="I1136" s="83"/>
      <c r="J1136" s="83"/>
      <c r="K1136" s="83"/>
      <c r="L1136" s="83"/>
      <c r="M1136" s="83"/>
      <c r="N1136" s="83"/>
      <c r="O1136" s="83"/>
      <c r="P1136" s="83"/>
      <c r="Q1136" s="83"/>
      <c r="R1136" s="83"/>
      <c r="S1136" s="83"/>
      <c r="T1136" s="83"/>
      <c r="U1136" s="99">
        <f>COUNTIF(通讯通路门店!$S:$S,$G1136)</f>
        <v>0</v>
      </c>
      <c r="V1136" s="99">
        <f>COUNTIFS(通讯通路门店!$S:$S,$G1136,通讯通路门店!$J:$J,"综合卖场")</f>
        <v>0</v>
      </c>
      <c r="W1136" s="99">
        <f>SUMIFS(通讯通路门店!$AJ:$AJ,通讯通路门店!$S:$S,通讯客户沙盘!$G1136)</f>
        <v>0</v>
      </c>
      <c r="X1136" s="99">
        <f t="shared" si="85"/>
        <v>0</v>
      </c>
      <c r="Y1136" s="99">
        <f>COUNTIFS(通讯通路门店!$S:$S,$G1136,通讯通路门店!$J:$J,"荣耀体验店")+COUNTIFS(通讯通路门店!$S:$S,$G1136,通讯通路门店!$J:$J,"荣耀授权专卖店")</f>
        <v>0</v>
      </c>
      <c r="Z1136" s="99">
        <f>COUNTIFS(通讯通路门店!$S:$S,$G1136,通讯通路门店!$J:$J,"VIVO体验店")</f>
        <v>0</v>
      </c>
      <c r="AA1136" s="99">
        <f>COUNTIFS(通讯通路门店!$S:$S,$G1136,通讯通路门店!$J:$J,"OPPO体验店")</f>
        <v>0</v>
      </c>
      <c r="AB1136" s="99">
        <f>COUNTIFS(通讯通路门店!$S:$S,$G1136,通讯通路门店!$J:$J,"华为授权体验店")+COUNTIFS(通讯通路门店!$S:$S,$G1136,通讯通路门店!$J:$J,"华为堡垒店")</f>
        <v>0</v>
      </c>
      <c r="AC1136" s="99">
        <f>COUNTIFS(通讯通路门店!$S:$S,$G1136,通讯通路门店!$J:$J,"小米体验店")</f>
        <v>0</v>
      </c>
      <c r="AD1136" s="99">
        <f>COUNTIFS(通讯通路门店!$S:$S,$G1136,通讯通路门店!$J:$J,"苹果体验店")</f>
        <v>0</v>
      </c>
      <c r="AE1136" s="99">
        <f>COUNTIFS(通讯通路门店!$S:$S,$G1136,通讯通路门店!$J:$J,"其他品牌专卖店")</f>
        <v>0</v>
      </c>
      <c r="AF1136" s="99">
        <f>SUMIFS(通讯通路门店!$BI:$BI,通讯通路门店!$S:$S,$G1136)</f>
        <v>0</v>
      </c>
      <c r="AG1136" s="99">
        <f>SUMIFS(通讯通路门店!$BH:$BH,通讯通路门店!$S:$S,$G1136)</f>
        <v>0</v>
      </c>
      <c r="AH1136" s="99">
        <f t="shared" si="86"/>
        <v>0</v>
      </c>
      <c r="AI1136" s="99">
        <f>SUMIFS(通讯通路门店!$BB:$BB,通讯通路门店!$S:$S,$G1136)</f>
        <v>0</v>
      </c>
      <c r="AJ1136" s="99">
        <f>SUMIFS(通讯通路门店!$BE:$BE,通讯通路门店!$S:$S,$G1136)</f>
        <v>0</v>
      </c>
      <c r="AK1136" s="99">
        <f>SUMIFS(通讯通路门店!$BG:$BG,通讯通路门店!$S:$S,$G1136)</f>
        <v>0</v>
      </c>
      <c r="AL1136" s="99">
        <f>SUMIFS(通讯通路门店!$BC:$BC,通讯通路门店!$S:$S,$G1136)</f>
        <v>0</v>
      </c>
      <c r="AM1136" s="99">
        <f>SUMIFS(通讯通路门店!$BD:$BD,通讯通路门店!$S:$S,$G1136)</f>
        <v>0</v>
      </c>
      <c r="AN1136" s="99">
        <f>SUMIFS(通讯通路门店!$BF:$BF,通讯通路门店!$S:$S,$G1136)</f>
        <v>0</v>
      </c>
      <c r="AO1136" s="99">
        <f t="shared" si="87"/>
        <v>0</v>
      </c>
      <c r="AP1136" s="99">
        <f>SUMIFS(通讯通路门店!$K:$K,通讯通路门店!$S:$S,$G1136)</f>
        <v>0</v>
      </c>
      <c r="AQ1136" s="83"/>
      <c r="AR1136" s="99">
        <f>SUMIFS(通讯通路门店!$T:$T,通讯通路门店!$S:$S,$G1136)</f>
        <v>0</v>
      </c>
      <c r="AS1136" s="99">
        <f>SUMIFS(通讯通路门店!$U:$U,通讯通路门店!$S:$S,$G1136)</f>
        <v>0</v>
      </c>
      <c r="AT1136" s="99">
        <f>SUMIFS(通讯通路门店!$V:$V,通讯通路门店!$S:$S,$G1136)</f>
        <v>0</v>
      </c>
      <c r="AU1136" s="99">
        <f>SUMIFS(通讯通路门店!$W:$W,通讯通路门店!$S:$S,$G1136)</f>
        <v>0</v>
      </c>
      <c r="AV1136" s="99">
        <f>SUMIFS(通讯通路门店!$Z:$Z,通讯通路门店!$S:$S,$G1136)</f>
        <v>0</v>
      </c>
      <c r="AW1136" s="99">
        <f>SUMIFS(通讯通路门店!$AB:$AB,通讯通路门店!$S:$S,$G1136)</f>
        <v>0</v>
      </c>
      <c r="AX1136" s="99">
        <f>SUMIFS(通讯通路门店!$X:$X,通讯通路门店!$S:$S,$G1136)</f>
        <v>0</v>
      </c>
      <c r="AY1136" s="99">
        <f>SUMIFS(通讯通路门店!$Y:$Y,通讯通路门店!$S:$S,$G1136)</f>
        <v>0</v>
      </c>
      <c r="AZ1136" s="99">
        <f>SUMIFS(通讯通路门店!$AA:$AA,通讯通路门店!$S:$S,$G1136)</f>
        <v>0</v>
      </c>
      <c r="BA1136" s="99">
        <f t="shared" si="88"/>
        <v>0</v>
      </c>
      <c r="BB1136" s="99">
        <f t="shared" si="89"/>
        <v>0</v>
      </c>
      <c r="BC1136" s="99">
        <f>SUMIFS(通讯通路门店!$W:$W,通讯通路门店!$S:$S,$G1136,通讯通路门店!$J:$J,"荣耀体验店")+SUMIFS(通讯通路门店!$W:$W,通讯通路门店!$S:$S,$G1136,通讯通路门店!$J:$J,"荣耀授权专卖店")</f>
        <v>0</v>
      </c>
      <c r="BD1136" s="99">
        <f>SUMIFS(通讯通路门店!$Z:$Z,通讯通路门店!$S:$S,$G1136,通讯通路门店!$J:$J,"VIVO体验店")</f>
        <v>0</v>
      </c>
      <c r="BE1136" s="99">
        <f>SUMIFS(通讯通路门店!$AB:$AB,通讯通路门店!$S:$S,$G1136,通讯通路门店!$J:$J,"OPPO体验店")</f>
        <v>0</v>
      </c>
      <c r="BF1136" s="99">
        <f>SUMIFS(通讯通路门店!$X:$X,通讯通路门店!$S:$S,$G1136,通讯通路门店!$J:$J,"华为授权体验店")+SUMIFS(通讯通路门店!$AA:$AA,通讯通路门店!$S:$S,$G1136,通讯通路门店!$J:$J,"华为堡垒店")</f>
        <v>0</v>
      </c>
      <c r="BG1136" s="99">
        <f>SUMIFS(通讯通路门店!$Y:$Y,通讯通路门店!$S:$S,$G1136,通讯通路门店!$J:$J,"小米体验店")</f>
        <v>0</v>
      </c>
      <c r="BH1136" s="99">
        <f>SUMIFS(通讯通路门店!$AA:$AA,通讯通路门店!$S:$S,$G1136,通讯通路门店!$J:$J,"苹果体验店")</f>
        <v>0</v>
      </c>
      <c r="BI1136" s="99">
        <f>SUMIFS(通讯通路门店!$K:$K,通讯通路门店!$S:$S,$G1136,通讯通路门店!$J:$J,"其他品牌专卖店")</f>
        <v>0</v>
      </c>
      <c r="BJ1136" s="99">
        <f>SUMIFS(通讯通路门店!$AC:$AC,通讯通路门店!$S:$S,$G1136)</f>
        <v>0</v>
      </c>
      <c r="BK1136" s="99">
        <f>SUMIFS(通讯通路门店!$AD:$AD,通讯通路门店!$S:$S,$G1136)</f>
        <v>0</v>
      </c>
      <c r="BL1136" s="99">
        <f>SUMIFS(通讯通路门店!$AE:$AE,通讯通路门店!$S:$S,$G1136)</f>
        <v>0</v>
      </c>
      <c r="BM1136" s="99">
        <f>SUMIFS(通讯通路门店!$AF:$AF,通讯通路门店!$S:$S,$G1136)</f>
        <v>0</v>
      </c>
      <c r="BN1136" s="99">
        <f>SUMIFS(通讯通路门店!$AG:$AG,通讯通路门店!$S:$S,$G1136)</f>
        <v>0</v>
      </c>
      <c r="BO1136" s="99">
        <f>SUMIFS(通讯通路门店!$AH:$AH,通讯通路门店!$S:$S,$G1136)</f>
        <v>0</v>
      </c>
      <c r="BP1136" s="99">
        <f>SUMIFS(通讯通路门店!$AI:$AI,通讯通路门店!$S:$S,$G1136)</f>
        <v>0</v>
      </c>
      <c r="BQ1136" s="83"/>
    </row>
    <row r="1137" spans="1:69">
      <c r="A1137" s="99" t="str">
        <f>IFERROR(_xlfn.XLOOKUP($G1137,通讯通路门店!$S$4:$S$993933,通讯通路门店!$A$4:$A$993933,0,0),"")</f>
        <v>海南省</v>
      </c>
      <c r="B1137" s="99" t="str">
        <f>IFERROR(_xlfn.XLOOKUP($G1137,通讯通路门店!$S$4:$S$993933,通讯通路门店!$B$4:$B$993933,0,0),"")</f>
        <v>昌江黎族自治县</v>
      </c>
      <c r="C1137" s="99" t="str">
        <f>IFERROR(_xlfn.XLOOKUP($G1137,通讯通路门店!$S$4:$S$993933,通讯通路门店!$C$4:$C$993933,0,0),"")</f>
        <v>昌江黎族自治县</v>
      </c>
      <c r="D1137" s="99" t="str">
        <f>IFERROR(_xlfn.XLOOKUP($G1137,通讯通路门店!$S$4:$S$993933,通讯通路门店!$D$4:$D$993933,0,0),"")</f>
        <v>叉河镇</v>
      </c>
      <c r="E1137" s="83"/>
      <c r="F1137" s="83"/>
      <c r="G1137" s="101"/>
      <c r="H1137" s="102">
        <f>IFERROR(_xlfn.XLOOKUP($G1137,通讯通路门店!$S$4:$S$993933,通讯通路门店!$R$4:$R$993933,0,0),"")</f>
        <v>0</v>
      </c>
      <c r="I1137" s="83"/>
      <c r="J1137" s="83"/>
      <c r="K1137" s="83"/>
      <c r="L1137" s="83"/>
      <c r="M1137" s="83"/>
      <c r="N1137" s="83"/>
      <c r="O1137" s="83"/>
      <c r="P1137" s="83"/>
      <c r="Q1137" s="83"/>
      <c r="R1137" s="83"/>
      <c r="S1137" s="83"/>
      <c r="T1137" s="83"/>
      <c r="U1137" s="99">
        <f>COUNTIF(通讯通路门店!$S:$S,$G1137)</f>
        <v>0</v>
      </c>
      <c r="V1137" s="99">
        <f>COUNTIFS(通讯通路门店!$S:$S,$G1137,通讯通路门店!$J:$J,"综合卖场")</f>
        <v>0</v>
      </c>
      <c r="W1137" s="99">
        <f>SUMIFS(通讯通路门店!$AJ:$AJ,通讯通路门店!$S:$S,通讯客户沙盘!$G1137)</f>
        <v>0</v>
      </c>
      <c r="X1137" s="99">
        <f t="shared" si="85"/>
        <v>0</v>
      </c>
      <c r="Y1137" s="99">
        <f>COUNTIFS(通讯通路门店!$S:$S,$G1137,通讯通路门店!$J:$J,"荣耀体验店")+COUNTIFS(通讯通路门店!$S:$S,$G1137,通讯通路门店!$J:$J,"荣耀授权专卖店")</f>
        <v>0</v>
      </c>
      <c r="Z1137" s="99">
        <f>COUNTIFS(通讯通路门店!$S:$S,$G1137,通讯通路门店!$J:$J,"VIVO体验店")</f>
        <v>0</v>
      </c>
      <c r="AA1137" s="99">
        <f>COUNTIFS(通讯通路门店!$S:$S,$G1137,通讯通路门店!$J:$J,"OPPO体验店")</f>
        <v>0</v>
      </c>
      <c r="AB1137" s="99">
        <f>COUNTIFS(通讯通路门店!$S:$S,$G1137,通讯通路门店!$J:$J,"华为授权体验店")+COUNTIFS(通讯通路门店!$S:$S,$G1137,通讯通路门店!$J:$J,"华为堡垒店")</f>
        <v>0</v>
      </c>
      <c r="AC1137" s="99">
        <f>COUNTIFS(通讯通路门店!$S:$S,$G1137,通讯通路门店!$J:$J,"小米体验店")</f>
        <v>0</v>
      </c>
      <c r="AD1137" s="99">
        <f>COUNTIFS(通讯通路门店!$S:$S,$G1137,通讯通路门店!$J:$J,"苹果体验店")</f>
        <v>0</v>
      </c>
      <c r="AE1137" s="99">
        <f>COUNTIFS(通讯通路门店!$S:$S,$G1137,通讯通路门店!$J:$J,"其他品牌专卖店")</f>
        <v>0</v>
      </c>
      <c r="AF1137" s="99">
        <f>SUMIFS(通讯通路门店!$BI:$BI,通讯通路门店!$S:$S,$G1137)</f>
        <v>0</v>
      </c>
      <c r="AG1137" s="99">
        <f>SUMIFS(通讯通路门店!$BH:$BH,通讯通路门店!$S:$S,$G1137)</f>
        <v>0</v>
      </c>
      <c r="AH1137" s="99">
        <f t="shared" si="86"/>
        <v>0</v>
      </c>
      <c r="AI1137" s="99">
        <f>SUMIFS(通讯通路门店!$BB:$BB,通讯通路门店!$S:$S,$G1137)</f>
        <v>0</v>
      </c>
      <c r="AJ1137" s="99">
        <f>SUMIFS(通讯通路门店!$BE:$BE,通讯通路门店!$S:$S,$G1137)</f>
        <v>0</v>
      </c>
      <c r="AK1137" s="99">
        <f>SUMIFS(通讯通路门店!$BG:$BG,通讯通路门店!$S:$S,$G1137)</f>
        <v>0</v>
      </c>
      <c r="AL1137" s="99">
        <f>SUMIFS(通讯通路门店!$BC:$BC,通讯通路门店!$S:$S,$G1137)</f>
        <v>0</v>
      </c>
      <c r="AM1137" s="99">
        <f>SUMIFS(通讯通路门店!$BD:$BD,通讯通路门店!$S:$S,$G1137)</f>
        <v>0</v>
      </c>
      <c r="AN1137" s="99">
        <f>SUMIFS(通讯通路门店!$BF:$BF,通讯通路门店!$S:$S,$G1137)</f>
        <v>0</v>
      </c>
      <c r="AO1137" s="99">
        <f t="shared" si="87"/>
        <v>0</v>
      </c>
      <c r="AP1137" s="99">
        <f>SUMIFS(通讯通路门店!$K:$K,通讯通路门店!$S:$S,$G1137)</f>
        <v>0</v>
      </c>
      <c r="AQ1137" s="83"/>
      <c r="AR1137" s="99">
        <f>SUMIFS(通讯通路门店!$T:$T,通讯通路门店!$S:$S,$G1137)</f>
        <v>0</v>
      </c>
      <c r="AS1137" s="99">
        <f>SUMIFS(通讯通路门店!$U:$U,通讯通路门店!$S:$S,$G1137)</f>
        <v>0</v>
      </c>
      <c r="AT1137" s="99">
        <f>SUMIFS(通讯通路门店!$V:$V,通讯通路门店!$S:$S,$G1137)</f>
        <v>0</v>
      </c>
      <c r="AU1137" s="99">
        <f>SUMIFS(通讯通路门店!$W:$W,通讯通路门店!$S:$S,$G1137)</f>
        <v>0</v>
      </c>
      <c r="AV1137" s="99">
        <f>SUMIFS(通讯通路门店!$Z:$Z,通讯通路门店!$S:$S,$G1137)</f>
        <v>0</v>
      </c>
      <c r="AW1137" s="99">
        <f>SUMIFS(通讯通路门店!$AB:$AB,通讯通路门店!$S:$S,$G1137)</f>
        <v>0</v>
      </c>
      <c r="AX1137" s="99">
        <f>SUMIFS(通讯通路门店!$X:$X,通讯通路门店!$S:$S,$G1137)</f>
        <v>0</v>
      </c>
      <c r="AY1137" s="99">
        <f>SUMIFS(通讯通路门店!$Y:$Y,通讯通路门店!$S:$S,$G1137)</f>
        <v>0</v>
      </c>
      <c r="AZ1137" s="99">
        <f>SUMIFS(通讯通路门店!$AA:$AA,通讯通路门店!$S:$S,$G1137)</f>
        <v>0</v>
      </c>
      <c r="BA1137" s="99">
        <f t="shared" si="88"/>
        <v>0</v>
      </c>
      <c r="BB1137" s="99">
        <f t="shared" si="89"/>
        <v>0</v>
      </c>
      <c r="BC1137" s="99">
        <f>SUMIFS(通讯通路门店!$W:$W,通讯通路门店!$S:$S,$G1137,通讯通路门店!$J:$J,"荣耀体验店")+SUMIFS(通讯通路门店!$W:$W,通讯通路门店!$S:$S,$G1137,通讯通路门店!$J:$J,"荣耀授权专卖店")</f>
        <v>0</v>
      </c>
      <c r="BD1137" s="99">
        <f>SUMIFS(通讯通路门店!$Z:$Z,通讯通路门店!$S:$S,$G1137,通讯通路门店!$J:$J,"VIVO体验店")</f>
        <v>0</v>
      </c>
      <c r="BE1137" s="99">
        <f>SUMIFS(通讯通路门店!$AB:$AB,通讯通路门店!$S:$S,$G1137,通讯通路门店!$J:$J,"OPPO体验店")</f>
        <v>0</v>
      </c>
      <c r="BF1137" s="99">
        <f>SUMIFS(通讯通路门店!$X:$X,通讯通路门店!$S:$S,$G1137,通讯通路门店!$J:$J,"华为授权体验店")+SUMIFS(通讯通路门店!$AA:$AA,通讯通路门店!$S:$S,$G1137,通讯通路门店!$J:$J,"华为堡垒店")</f>
        <v>0</v>
      </c>
      <c r="BG1137" s="99">
        <f>SUMIFS(通讯通路门店!$Y:$Y,通讯通路门店!$S:$S,$G1137,通讯通路门店!$J:$J,"小米体验店")</f>
        <v>0</v>
      </c>
      <c r="BH1137" s="99">
        <f>SUMIFS(通讯通路门店!$AA:$AA,通讯通路门店!$S:$S,$G1137,通讯通路门店!$J:$J,"苹果体验店")</f>
        <v>0</v>
      </c>
      <c r="BI1137" s="99">
        <f>SUMIFS(通讯通路门店!$K:$K,通讯通路门店!$S:$S,$G1137,通讯通路门店!$J:$J,"其他品牌专卖店")</f>
        <v>0</v>
      </c>
      <c r="BJ1137" s="99">
        <f>SUMIFS(通讯通路门店!$AC:$AC,通讯通路门店!$S:$S,$G1137)</f>
        <v>0</v>
      </c>
      <c r="BK1137" s="99">
        <f>SUMIFS(通讯通路门店!$AD:$AD,通讯通路门店!$S:$S,$G1137)</f>
        <v>0</v>
      </c>
      <c r="BL1137" s="99">
        <f>SUMIFS(通讯通路门店!$AE:$AE,通讯通路门店!$S:$S,$G1137)</f>
        <v>0</v>
      </c>
      <c r="BM1137" s="99">
        <f>SUMIFS(通讯通路门店!$AF:$AF,通讯通路门店!$S:$S,$G1137)</f>
        <v>0</v>
      </c>
      <c r="BN1137" s="99">
        <f>SUMIFS(通讯通路门店!$AG:$AG,通讯通路门店!$S:$S,$G1137)</f>
        <v>0</v>
      </c>
      <c r="BO1137" s="99">
        <f>SUMIFS(通讯通路门店!$AH:$AH,通讯通路门店!$S:$S,$G1137)</f>
        <v>0</v>
      </c>
      <c r="BP1137" s="99">
        <f>SUMIFS(通讯通路门店!$AI:$AI,通讯通路门店!$S:$S,$G1137)</f>
        <v>0</v>
      </c>
      <c r="BQ1137" s="83"/>
    </row>
    <row r="1138" spans="1:69">
      <c r="A1138" s="99" t="str">
        <f>IFERROR(_xlfn.XLOOKUP($G1138,通讯通路门店!$S$4:$S$993933,通讯通路门店!$A$4:$A$993933,0,0),"")</f>
        <v>海南省</v>
      </c>
      <c r="B1138" s="99" t="str">
        <f>IFERROR(_xlfn.XLOOKUP($G1138,通讯通路门店!$S$4:$S$993933,通讯通路门店!$B$4:$B$993933,0,0),"")</f>
        <v>昌江黎族自治县</v>
      </c>
      <c r="C1138" s="99" t="str">
        <f>IFERROR(_xlfn.XLOOKUP($G1138,通讯通路门店!$S$4:$S$993933,通讯通路门店!$C$4:$C$993933,0,0),"")</f>
        <v>昌江黎族自治县</v>
      </c>
      <c r="D1138" s="99" t="str">
        <f>IFERROR(_xlfn.XLOOKUP($G1138,通讯通路门店!$S$4:$S$993933,通讯通路门店!$D$4:$D$993933,0,0),"")</f>
        <v>叉河镇</v>
      </c>
      <c r="E1138" s="83"/>
      <c r="F1138" s="83"/>
      <c r="G1138" s="101"/>
      <c r="H1138" s="102">
        <f>IFERROR(_xlfn.XLOOKUP($G1138,通讯通路门店!$S$4:$S$993933,通讯通路门店!$R$4:$R$993933,0,0),"")</f>
        <v>0</v>
      </c>
      <c r="I1138" s="83"/>
      <c r="J1138" s="83"/>
      <c r="K1138" s="83"/>
      <c r="L1138" s="83"/>
      <c r="M1138" s="83"/>
      <c r="N1138" s="83"/>
      <c r="O1138" s="83"/>
      <c r="P1138" s="83"/>
      <c r="Q1138" s="83"/>
      <c r="R1138" s="83"/>
      <c r="S1138" s="83"/>
      <c r="T1138" s="83"/>
      <c r="U1138" s="99">
        <f>COUNTIF(通讯通路门店!$S:$S,$G1138)</f>
        <v>0</v>
      </c>
      <c r="V1138" s="99">
        <f>COUNTIFS(通讯通路门店!$S:$S,$G1138,通讯通路门店!$J:$J,"综合卖场")</f>
        <v>0</v>
      </c>
      <c r="W1138" s="99">
        <f>SUMIFS(通讯通路门店!$AJ:$AJ,通讯通路门店!$S:$S,通讯客户沙盘!$G1138)</f>
        <v>0</v>
      </c>
      <c r="X1138" s="99">
        <f t="shared" si="85"/>
        <v>0</v>
      </c>
      <c r="Y1138" s="99">
        <f>COUNTIFS(通讯通路门店!$S:$S,$G1138,通讯通路门店!$J:$J,"荣耀体验店")+COUNTIFS(通讯通路门店!$S:$S,$G1138,通讯通路门店!$J:$J,"荣耀授权专卖店")</f>
        <v>0</v>
      </c>
      <c r="Z1138" s="99">
        <f>COUNTIFS(通讯通路门店!$S:$S,$G1138,通讯通路门店!$J:$J,"VIVO体验店")</f>
        <v>0</v>
      </c>
      <c r="AA1138" s="99">
        <f>COUNTIFS(通讯通路门店!$S:$S,$G1138,通讯通路门店!$J:$J,"OPPO体验店")</f>
        <v>0</v>
      </c>
      <c r="AB1138" s="99">
        <f>COUNTIFS(通讯通路门店!$S:$S,$G1138,通讯通路门店!$J:$J,"华为授权体验店")+COUNTIFS(通讯通路门店!$S:$S,$G1138,通讯通路门店!$J:$J,"华为堡垒店")</f>
        <v>0</v>
      </c>
      <c r="AC1138" s="99">
        <f>COUNTIFS(通讯通路门店!$S:$S,$G1138,通讯通路门店!$J:$J,"小米体验店")</f>
        <v>0</v>
      </c>
      <c r="AD1138" s="99">
        <f>COUNTIFS(通讯通路门店!$S:$S,$G1138,通讯通路门店!$J:$J,"苹果体验店")</f>
        <v>0</v>
      </c>
      <c r="AE1138" s="99">
        <f>COUNTIFS(通讯通路门店!$S:$S,$G1138,通讯通路门店!$J:$J,"其他品牌专卖店")</f>
        <v>0</v>
      </c>
      <c r="AF1138" s="99">
        <f>SUMIFS(通讯通路门店!$BI:$BI,通讯通路门店!$S:$S,$G1138)</f>
        <v>0</v>
      </c>
      <c r="AG1138" s="99">
        <f>SUMIFS(通讯通路门店!$BH:$BH,通讯通路门店!$S:$S,$G1138)</f>
        <v>0</v>
      </c>
      <c r="AH1138" s="99">
        <f t="shared" si="86"/>
        <v>0</v>
      </c>
      <c r="AI1138" s="99">
        <f>SUMIFS(通讯通路门店!$BB:$BB,通讯通路门店!$S:$S,$G1138)</f>
        <v>0</v>
      </c>
      <c r="AJ1138" s="99">
        <f>SUMIFS(通讯通路门店!$BE:$BE,通讯通路门店!$S:$S,$G1138)</f>
        <v>0</v>
      </c>
      <c r="AK1138" s="99">
        <f>SUMIFS(通讯通路门店!$BG:$BG,通讯通路门店!$S:$S,$G1138)</f>
        <v>0</v>
      </c>
      <c r="AL1138" s="99">
        <f>SUMIFS(通讯通路门店!$BC:$BC,通讯通路门店!$S:$S,$G1138)</f>
        <v>0</v>
      </c>
      <c r="AM1138" s="99">
        <f>SUMIFS(通讯通路门店!$BD:$BD,通讯通路门店!$S:$S,$G1138)</f>
        <v>0</v>
      </c>
      <c r="AN1138" s="99">
        <f>SUMIFS(通讯通路门店!$BF:$BF,通讯通路门店!$S:$S,$G1138)</f>
        <v>0</v>
      </c>
      <c r="AO1138" s="99">
        <f t="shared" si="87"/>
        <v>0</v>
      </c>
      <c r="AP1138" s="99">
        <f>SUMIFS(通讯通路门店!$K:$K,通讯通路门店!$S:$S,$G1138)</f>
        <v>0</v>
      </c>
      <c r="AQ1138" s="83"/>
      <c r="AR1138" s="99">
        <f>SUMIFS(通讯通路门店!$T:$T,通讯通路门店!$S:$S,$G1138)</f>
        <v>0</v>
      </c>
      <c r="AS1138" s="99">
        <f>SUMIFS(通讯通路门店!$U:$U,通讯通路门店!$S:$S,$G1138)</f>
        <v>0</v>
      </c>
      <c r="AT1138" s="99">
        <f>SUMIFS(通讯通路门店!$V:$V,通讯通路门店!$S:$S,$G1138)</f>
        <v>0</v>
      </c>
      <c r="AU1138" s="99">
        <f>SUMIFS(通讯通路门店!$W:$W,通讯通路门店!$S:$S,$G1138)</f>
        <v>0</v>
      </c>
      <c r="AV1138" s="99">
        <f>SUMIFS(通讯通路门店!$Z:$Z,通讯通路门店!$S:$S,$G1138)</f>
        <v>0</v>
      </c>
      <c r="AW1138" s="99">
        <f>SUMIFS(通讯通路门店!$AB:$AB,通讯通路门店!$S:$S,$G1138)</f>
        <v>0</v>
      </c>
      <c r="AX1138" s="99">
        <f>SUMIFS(通讯通路门店!$X:$X,通讯通路门店!$S:$S,$G1138)</f>
        <v>0</v>
      </c>
      <c r="AY1138" s="99">
        <f>SUMIFS(通讯通路门店!$Y:$Y,通讯通路门店!$S:$S,$G1138)</f>
        <v>0</v>
      </c>
      <c r="AZ1138" s="99">
        <f>SUMIFS(通讯通路门店!$AA:$AA,通讯通路门店!$S:$S,$G1138)</f>
        <v>0</v>
      </c>
      <c r="BA1138" s="99">
        <f t="shared" si="88"/>
        <v>0</v>
      </c>
      <c r="BB1138" s="99">
        <f t="shared" si="89"/>
        <v>0</v>
      </c>
      <c r="BC1138" s="99">
        <f>SUMIFS(通讯通路门店!$W:$W,通讯通路门店!$S:$S,$G1138,通讯通路门店!$J:$J,"荣耀体验店")+SUMIFS(通讯通路门店!$W:$W,通讯通路门店!$S:$S,$G1138,通讯通路门店!$J:$J,"荣耀授权专卖店")</f>
        <v>0</v>
      </c>
      <c r="BD1138" s="99">
        <f>SUMIFS(通讯通路门店!$Z:$Z,通讯通路门店!$S:$S,$G1138,通讯通路门店!$J:$J,"VIVO体验店")</f>
        <v>0</v>
      </c>
      <c r="BE1138" s="99">
        <f>SUMIFS(通讯通路门店!$AB:$AB,通讯通路门店!$S:$S,$G1138,通讯通路门店!$J:$J,"OPPO体验店")</f>
        <v>0</v>
      </c>
      <c r="BF1138" s="99">
        <f>SUMIFS(通讯通路门店!$X:$X,通讯通路门店!$S:$S,$G1138,通讯通路门店!$J:$J,"华为授权体验店")+SUMIFS(通讯通路门店!$AA:$AA,通讯通路门店!$S:$S,$G1138,通讯通路门店!$J:$J,"华为堡垒店")</f>
        <v>0</v>
      </c>
      <c r="BG1138" s="99">
        <f>SUMIFS(通讯通路门店!$Y:$Y,通讯通路门店!$S:$S,$G1138,通讯通路门店!$J:$J,"小米体验店")</f>
        <v>0</v>
      </c>
      <c r="BH1138" s="99">
        <f>SUMIFS(通讯通路门店!$AA:$AA,通讯通路门店!$S:$S,$G1138,通讯通路门店!$J:$J,"苹果体验店")</f>
        <v>0</v>
      </c>
      <c r="BI1138" s="99">
        <f>SUMIFS(通讯通路门店!$K:$K,通讯通路门店!$S:$S,$G1138,通讯通路门店!$J:$J,"其他品牌专卖店")</f>
        <v>0</v>
      </c>
      <c r="BJ1138" s="99">
        <f>SUMIFS(通讯通路门店!$AC:$AC,通讯通路门店!$S:$S,$G1138)</f>
        <v>0</v>
      </c>
      <c r="BK1138" s="99">
        <f>SUMIFS(通讯通路门店!$AD:$AD,通讯通路门店!$S:$S,$G1138)</f>
        <v>0</v>
      </c>
      <c r="BL1138" s="99">
        <f>SUMIFS(通讯通路门店!$AE:$AE,通讯通路门店!$S:$S,$G1138)</f>
        <v>0</v>
      </c>
      <c r="BM1138" s="99">
        <f>SUMIFS(通讯通路门店!$AF:$AF,通讯通路门店!$S:$S,$G1138)</f>
        <v>0</v>
      </c>
      <c r="BN1138" s="99">
        <f>SUMIFS(通讯通路门店!$AG:$AG,通讯通路门店!$S:$S,$G1138)</f>
        <v>0</v>
      </c>
      <c r="BO1138" s="99">
        <f>SUMIFS(通讯通路门店!$AH:$AH,通讯通路门店!$S:$S,$G1138)</f>
        <v>0</v>
      </c>
      <c r="BP1138" s="99">
        <f>SUMIFS(通讯通路门店!$AI:$AI,通讯通路门店!$S:$S,$G1138)</f>
        <v>0</v>
      </c>
      <c r="BQ1138" s="83"/>
    </row>
    <row r="1139" spans="1:69">
      <c r="A1139" s="99" t="str">
        <f>IFERROR(_xlfn.XLOOKUP($G1139,通讯通路门店!$S$4:$S$993933,通讯通路门店!$A$4:$A$993933,0,0),"")</f>
        <v>海南省</v>
      </c>
      <c r="B1139" s="99" t="str">
        <f>IFERROR(_xlfn.XLOOKUP($G1139,通讯通路门店!$S$4:$S$993933,通讯通路门店!$B$4:$B$993933,0,0),"")</f>
        <v>昌江黎族自治县</v>
      </c>
      <c r="C1139" s="99" t="str">
        <f>IFERROR(_xlfn.XLOOKUP($G1139,通讯通路门店!$S$4:$S$993933,通讯通路门店!$C$4:$C$993933,0,0),"")</f>
        <v>昌江黎族自治县</v>
      </c>
      <c r="D1139" s="99" t="str">
        <f>IFERROR(_xlfn.XLOOKUP($G1139,通讯通路门店!$S$4:$S$993933,通讯通路门店!$D$4:$D$993933,0,0),"")</f>
        <v>叉河镇</v>
      </c>
      <c r="E1139" s="83"/>
      <c r="F1139" s="83"/>
      <c r="G1139" s="101"/>
      <c r="H1139" s="102">
        <f>IFERROR(_xlfn.XLOOKUP($G1139,通讯通路门店!$S$4:$S$993933,通讯通路门店!$R$4:$R$993933,0,0),"")</f>
        <v>0</v>
      </c>
      <c r="I1139" s="83"/>
      <c r="J1139" s="83"/>
      <c r="K1139" s="83"/>
      <c r="L1139" s="83"/>
      <c r="M1139" s="83"/>
      <c r="N1139" s="83"/>
      <c r="O1139" s="83"/>
      <c r="P1139" s="83"/>
      <c r="Q1139" s="83"/>
      <c r="R1139" s="83"/>
      <c r="S1139" s="83"/>
      <c r="T1139" s="83"/>
      <c r="U1139" s="99">
        <f>COUNTIF(通讯通路门店!$S:$S,$G1139)</f>
        <v>0</v>
      </c>
      <c r="V1139" s="99">
        <f>COUNTIFS(通讯通路门店!$S:$S,$G1139,通讯通路门店!$J:$J,"综合卖场")</f>
        <v>0</v>
      </c>
      <c r="W1139" s="99">
        <f>SUMIFS(通讯通路门店!$AJ:$AJ,通讯通路门店!$S:$S,通讯客户沙盘!$G1139)</f>
        <v>0</v>
      </c>
      <c r="X1139" s="99">
        <f t="shared" si="85"/>
        <v>0</v>
      </c>
      <c r="Y1139" s="99">
        <f>COUNTIFS(通讯通路门店!$S:$S,$G1139,通讯通路门店!$J:$J,"荣耀体验店")+COUNTIFS(通讯通路门店!$S:$S,$G1139,通讯通路门店!$J:$J,"荣耀授权专卖店")</f>
        <v>0</v>
      </c>
      <c r="Z1139" s="99">
        <f>COUNTIFS(通讯通路门店!$S:$S,$G1139,通讯通路门店!$J:$J,"VIVO体验店")</f>
        <v>0</v>
      </c>
      <c r="AA1139" s="99">
        <f>COUNTIFS(通讯通路门店!$S:$S,$G1139,通讯通路门店!$J:$J,"OPPO体验店")</f>
        <v>0</v>
      </c>
      <c r="AB1139" s="99">
        <f>COUNTIFS(通讯通路门店!$S:$S,$G1139,通讯通路门店!$J:$J,"华为授权体验店")+COUNTIFS(通讯通路门店!$S:$S,$G1139,通讯通路门店!$J:$J,"华为堡垒店")</f>
        <v>0</v>
      </c>
      <c r="AC1139" s="99">
        <f>COUNTIFS(通讯通路门店!$S:$S,$G1139,通讯通路门店!$J:$J,"小米体验店")</f>
        <v>0</v>
      </c>
      <c r="AD1139" s="99">
        <f>COUNTIFS(通讯通路门店!$S:$S,$G1139,通讯通路门店!$J:$J,"苹果体验店")</f>
        <v>0</v>
      </c>
      <c r="AE1139" s="99">
        <f>COUNTIFS(通讯通路门店!$S:$S,$G1139,通讯通路门店!$J:$J,"其他品牌专卖店")</f>
        <v>0</v>
      </c>
      <c r="AF1139" s="99">
        <f>SUMIFS(通讯通路门店!$BI:$BI,通讯通路门店!$S:$S,$G1139)</f>
        <v>0</v>
      </c>
      <c r="AG1139" s="99">
        <f>SUMIFS(通讯通路门店!$BH:$BH,通讯通路门店!$S:$S,$G1139)</f>
        <v>0</v>
      </c>
      <c r="AH1139" s="99">
        <f t="shared" si="86"/>
        <v>0</v>
      </c>
      <c r="AI1139" s="99">
        <f>SUMIFS(通讯通路门店!$BB:$BB,通讯通路门店!$S:$S,$G1139)</f>
        <v>0</v>
      </c>
      <c r="AJ1139" s="99">
        <f>SUMIFS(通讯通路门店!$BE:$BE,通讯通路门店!$S:$S,$G1139)</f>
        <v>0</v>
      </c>
      <c r="AK1139" s="99">
        <f>SUMIFS(通讯通路门店!$BG:$BG,通讯通路门店!$S:$S,$G1139)</f>
        <v>0</v>
      </c>
      <c r="AL1139" s="99">
        <f>SUMIFS(通讯通路门店!$BC:$BC,通讯通路门店!$S:$S,$G1139)</f>
        <v>0</v>
      </c>
      <c r="AM1139" s="99">
        <f>SUMIFS(通讯通路门店!$BD:$BD,通讯通路门店!$S:$S,$G1139)</f>
        <v>0</v>
      </c>
      <c r="AN1139" s="99">
        <f>SUMIFS(通讯通路门店!$BF:$BF,通讯通路门店!$S:$S,$G1139)</f>
        <v>0</v>
      </c>
      <c r="AO1139" s="99">
        <f t="shared" si="87"/>
        <v>0</v>
      </c>
      <c r="AP1139" s="99">
        <f>SUMIFS(通讯通路门店!$K:$K,通讯通路门店!$S:$S,$G1139)</f>
        <v>0</v>
      </c>
      <c r="AQ1139" s="83"/>
      <c r="AR1139" s="99">
        <f>SUMIFS(通讯通路门店!$T:$T,通讯通路门店!$S:$S,$G1139)</f>
        <v>0</v>
      </c>
      <c r="AS1139" s="99">
        <f>SUMIFS(通讯通路门店!$U:$U,通讯通路门店!$S:$S,$G1139)</f>
        <v>0</v>
      </c>
      <c r="AT1139" s="99">
        <f>SUMIFS(通讯通路门店!$V:$V,通讯通路门店!$S:$S,$G1139)</f>
        <v>0</v>
      </c>
      <c r="AU1139" s="99">
        <f>SUMIFS(通讯通路门店!$W:$W,通讯通路门店!$S:$S,$G1139)</f>
        <v>0</v>
      </c>
      <c r="AV1139" s="99">
        <f>SUMIFS(通讯通路门店!$Z:$Z,通讯通路门店!$S:$S,$G1139)</f>
        <v>0</v>
      </c>
      <c r="AW1139" s="99">
        <f>SUMIFS(通讯通路门店!$AB:$AB,通讯通路门店!$S:$S,$G1139)</f>
        <v>0</v>
      </c>
      <c r="AX1139" s="99">
        <f>SUMIFS(通讯通路门店!$X:$X,通讯通路门店!$S:$S,$G1139)</f>
        <v>0</v>
      </c>
      <c r="AY1139" s="99">
        <f>SUMIFS(通讯通路门店!$Y:$Y,通讯通路门店!$S:$S,$G1139)</f>
        <v>0</v>
      </c>
      <c r="AZ1139" s="99">
        <f>SUMIFS(通讯通路门店!$AA:$AA,通讯通路门店!$S:$S,$G1139)</f>
        <v>0</v>
      </c>
      <c r="BA1139" s="99">
        <f t="shared" si="88"/>
        <v>0</v>
      </c>
      <c r="BB1139" s="99">
        <f t="shared" si="89"/>
        <v>0</v>
      </c>
      <c r="BC1139" s="99">
        <f>SUMIFS(通讯通路门店!$W:$W,通讯通路门店!$S:$S,$G1139,通讯通路门店!$J:$J,"荣耀体验店")+SUMIFS(通讯通路门店!$W:$W,通讯通路门店!$S:$S,$G1139,通讯通路门店!$J:$J,"荣耀授权专卖店")</f>
        <v>0</v>
      </c>
      <c r="BD1139" s="99">
        <f>SUMIFS(通讯通路门店!$Z:$Z,通讯通路门店!$S:$S,$G1139,通讯通路门店!$J:$J,"VIVO体验店")</f>
        <v>0</v>
      </c>
      <c r="BE1139" s="99">
        <f>SUMIFS(通讯通路门店!$AB:$AB,通讯通路门店!$S:$S,$G1139,通讯通路门店!$J:$J,"OPPO体验店")</f>
        <v>0</v>
      </c>
      <c r="BF1139" s="99">
        <f>SUMIFS(通讯通路门店!$X:$X,通讯通路门店!$S:$S,$G1139,通讯通路门店!$J:$J,"华为授权体验店")+SUMIFS(通讯通路门店!$AA:$AA,通讯通路门店!$S:$S,$G1139,通讯通路门店!$J:$J,"华为堡垒店")</f>
        <v>0</v>
      </c>
      <c r="BG1139" s="99">
        <f>SUMIFS(通讯通路门店!$Y:$Y,通讯通路门店!$S:$S,$G1139,通讯通路门店!$J:$J,"小米体验店")</f>
        <v>0</v>
      </c>
      <c r="BH1139" s="99">
        <f>SUMIFS(通讯通路门店!$AA:$AA,通讯通路门店!$S:$S,$G1139,通讯通路门店!$J:$J,"苹果体验店")</f>
        <v>0</v>
      </c>
      <c r="BI1139" s="99">
        <f>SUMIFS(通讯通路门店!$K:$K,通讯通路门店!$S:$S,$G1139,通讯通路门店!$J:$J,"其他品牌专卖店")</f>
        <v>0</v>
      </c>
      <c r="BJ1139" s="99">
        <f>SUMIFS(通讯通路门店!$AC:$AC,通讯通路门店!$S:$S,$G1139)</f>
        <v>0</v>
      </c>
      <c r="BK1139" s="99">
        <f>SUMIFS(通讯通路门店!$AD:$AD,通讯通路门店!$S:$S,$G1139)</f>
        <v>0</v>
      </c>
      <c r="BL1139" s="99">
        <f>SUMIFS(通讯通路门店!$AE:$AE,通讯通路门店!$S:$S,$G1139)</f>
        <v>0</v>
      </c>
      <c r="BM1139" s="99">
        <f>SUMIFS(通讯通路门店!$AF:$AF,通讯通路门店!$S:$S,$G1139)</f>
        <v>0</v>
      </c>
      <c r="BN1139" s="99">
        <f>SUMIFS(通讯通路门店!$AG:$AG,通讯通路门店!$S:$S,$G1139)</f>
        <v>0</v>
      </c>
      <c r="BO1139" s="99">
        <f>SUMIFS(通讯通路门店!$AH:$AH,通讯通路门店!$S:$S,$G1139)</f>
        <v>0</v>
      </c>
      <c r="BP1139" s="99">
        <f>SUMIFS(通讯通路门店!$AI:$AI,通讯通路门店!$S:$S,$G1139)</f>
        <v>0</v>
      </c>
      <c r="BQ1139" s="83"/>
    </row>
    <row r="1140" spans="1:69">
      <c r="A1140" s="99" t="str">
        <f>IFERROR(_xlfn.XLOOKUP($G1140,通讯通路门店!$S$4:$S$993933,通讯通路门店!$A$4:$A$993933,0,0),"")</f>
        <v>海南省</v>
      </c>
      <c r="B1140" s="99" t="str">
        <f>IFERROR(_xlfn.XLOOKUP($G1140,通讯通路门店!$S$4:$S$993933,通讯通路门店!$B$4:$B$993933,0,0),"")</f>
        <v>昌江黎族自治县</v>
      </c>
      <c r="C1140" s="99" t="str">
        <f>IFERROR(_xlfn.XLOOKUP($G1140,通讯通路门店!$S$4:$S$993933,通讯通路门店!$C$4:$C$993933,0,0),"")</f>
        <v>昌江黎族自治县</v>
      </c>
      <c r="D1140" s="99" t="str">
        <f>IFERROR(_xlfn.XLOOKUP($G1140,通讯通路门店!$S$4:$S$993933,通讯通路门店!$D$4:$D$993933,0,0),"")</f>
        <v>叉河镇</v>
      </c>
      <c r="E1140" s="83"/>
      <c r="F1140" s="83"/>
      <c r="G1140" s="101"/>
      <c r="H1140" s="102">
        <f>IFERROR(_xlfn.XLOOKUP($G1140,通讯通路门店!$S$4:$S$993933,通讯通路门店!$R$4:$R$993933,0,0),"")</f>
        <v>0</v>
      </c>
      <c r="I1140" s="83"/>
      <c r="J1140" s="83"/>
      <c r="K1140" s="83"/>
      <c r="L1140" s="83"/>
      <c r="M1140" s="83"/>
      <c r="N1140" s="83"/>
      <c r="O1140" s="83"/>
      <c r="P1140" s="83"/>
      <c r="Q1140" s="83"/>
      <c r="R1140" s="83"/>
      <c r="S1140" s="83"/>
      <c r="T1140" s="83"/>
      <c r="U1140" s="99">
        <f>COUNTIF(通讯通路门店!$S:$S,$G1140)</f>
        <v>0</v>
      </c>
      <c r="V1140" s="99">
        <f>COUNTIFS(通讯通路门店!$S:$S,$G1140,通讯通路门店!$J:$J,"综合卖场")</f>
        <v>0</v>
      </c>
      <c r="W1140" s="99">
        <f>SUMIFS(通讯通路门店!$AJ:$AJ,通讯通路门店!$S:$S,通讯客户沙盘!$G1140)</f>
        <v>0</v>
      </c>
      <c r="X1140" s="99">
        <f t="shared" si="85"/>
        <v>0</v>
      </c>
      <c r="Y1140" s="99">
        <f>COUNTIFS(通讯通路门店!$S:$S,$G1140,通讯通路门店!$J:$J,"荣耀体验店")+COUNTIFS(通讯通路门店!$S:$S,$G1140,通讯通路门店!$J:$J,"荣耀授权专卖店")</f>
        <v>0</v>
      </c>
      <c r="Z1140" s="99">
        <f>COUNTIFS(通讯通路门店!$S:$S,$G1140,通讯通路门店!$J:$J,"VIVO体验店")</f>
        <v>0</v>
      </c>
      <c r="AA1140" s="99">
        <f>COUNTIFS(通讯通路门店!$S:$S,$G1140,通讯通路门店!$J:$J,"OPPO体验店")</f>
        <v>0</v>
      </c>
      <c r="AB1140" s="99">
        <f>COUNTIFS(通讯通路门店!$S:$S,$G1140,通讯通路门店!$J:$J,"华为授权体验店")+COUNTIFS(通讯通路门店!$S:$S,$G1140,通讯通路门店!$J:$J,"华为堡垒店")</f>
        <v>0</v>
      </c>
      <c r="AC1140" s="99">
        <f>COUNTIFS(通讯通路门店!$S:$S,$G1140,通讯通路门店!$J:$J,"小米体验店")</f>
        <v>0</v>
      </c>
      <c r="AD1140" s="99">
        <f>COUNTIFS(通讯通路门店!$S:$S,$G1140,通讯通路门店!$J:$J,"苹果体验店")</f>
        <v>0</v>
      </c>
      <c r="AE1140" s="99">
        <f>COUNTIFS(通讯通路门店!$S:$S,$G1140,通讯通路门店!$J:$J,"其他品牌专卖店")</f>
        <v>0</v>
      </c>
      <c r="AF1140" s="99">
        <f>SUMIFS(通讯通路门店!$BI:$BI,通讯通路门店!$S:$S,$G1140)</f>
        <v>0</v>
      </c>
      <c r="AG1140" s="99">
        <f>SUMIFS(通讯通路门店!$BH:$BH,通讯通路门店!$S:$S,$G1140)</f>
        <v>0</v>
      </c>
      <c r="AH1140" s="99">
        <f t="shared" si="86"/>
        <v>0</v>
      </c>
      <c r="AI1140" s="99">
        <f>SUMIFS(通讯通路门店!$BB:$BB,通讯通路门店!$S:$S,$G1140)</f>
        <v>0</v>
      </c>
      <c r="AJ1140" s="99">
        <f>SUMIFS(通讯通路门店!$BE:$BE,通讯通路门店!$S:$S,$G1140)</f>
        <v>0</v>
      </c>
      <c r="AK1140" s="99">
        <f>SUMIFS(通讯通路门店!$BG:$BG,通讯通路门店!$S:$S,$G1140)</f>
        <v>0</v>
      </c>
      <c r="AL1140" s="99">
        <f>SUMIFS(通讯通路门店!$BC:$BC,通讯通路门店!$S:$S,$G1140)</f>
        <v>0</v>
      </c>
      <c r="AM1140" s="99">
        <f>SUMIFS(通讯通路门店!$BD:$BD,通讯通路门店!$S:$S,$G1140)</f>
        <v>0</v>
      </c>
      <c r="AN1140" s="99">
        <f>SUMIFS(通讯通路门店!$BF:$BF,通讯通路门店!$S:$S,$G1140)</f>
        <v>0</v>
      </c>
      <c r="AO1140" s="99">
        <f t="shared" si="87"/>
        <v>0</v>
      </c>
      <c r="AP1140" s="99">
        <f>SUMIFS(通讯通路门店!$K:$K,通讯通路门店!$S:$S,$G1140)</f>
        <v>0</v>
      </c>
      <c r="AQ1140" s="83"/>
      <c r="AR1140" s="99">
        <f>SUMIFS(通讯通路门店!$T:$T,通讯通路门店!$S:$S,$G1140)</f>
        <v>0</v>
      </c>
      <c r="AS1140" s="99">
        <f>SUMIFS(通讯通路门店!$U:$U,通讯通路门店!$S:$S,$G1140)</f>
        <v>0</v>
      </c>
      <c r="AT1140" s="99">
        <f>SUMIFS(通讯通路门店!$V:$V,通讯通路门店!$S:$S,$G1140)</f>
        <v>0</v>
      </c>
      <c r="AU1140" s="99">
        <f>SUMIFS(通讯通路门店!$W:$W,通讯通路门店!$S:$S,$G1140)</f>
        <v>0</v>
      </c>
      <c r="AV1140" s="99">
        <f>SUMIFS(通讯通路门店!$Z:$Z,通讯通路门店!$S:$S,$G1140)</f>
        <v>0</v>
      </c>
      <c r="AW1140" s="99">
        <f>SUMIFS(通讯通路门店!$AB:$AB,通讯通路门店!$S:$S,$G1140)</f>
        <v>0</v>
      </c>
      <c r="AX1140" s="99">
        <f>SUMIFS(通讯通路门店!$X:$X,通讯通路门店!$S:$S,$G1140)</f>
        <v>0</v>
      </c>
      <c r="AY1140" s="99">
        <f>SUMIFS(通讯通路门店!$Y:$Y,通讯通路门店!$S:$S,$G1140)</f>
        <v>0</v>
      </c>
      <c r="AZ1140" s="99">
        <f>SUMIFS(通讯通路门店!$AA:$AA,通讯通路门店!$S:$S,$G1140)</f>
        <v>0</v>
      </c>
      <c r="BA1140" s="99">
        <f t="shared" si="88"/>
        <v>0</v>
      </c>
      <c r="BB1140" s="99">
        <f t="shared" si="89"/>
        <v>0</v>
      </c>
      <c r="BC1140" s="99">
        <f>SUMIFS(通讯通路门店!$W:$W,通讯通路门店!$S:$S,$G1140,通讯通路门店!$J:$J,"荣耀体验店")+SUMIFS(通讯通路门店!$W:$W,通讯通路门店!$S:$S,$G1140,通讯通路门店!$J:$J,"荣耀授权专卖店")</f>
        <v>0</v>
      </c>
      <c r="BD1140" s="99">
        <f>SUMIFS(通讯通路门店!$Z:$Z,通讯通路门店!$S:$S,$G1140,通讯通路门店!$J:$J,"VIVO体验店")</f>
        <v>0</v>
      </c>
      <c r="BE1140" s="99">
        <f>SUMIFS(通讯通路门店!$AB:$AB,通讯通路门店!$S:$S,$G1140,通讯通路门店!$J:$J,"OPPO体验店")</f>
        <v>0</v>
      </c>
      <c r="BF1140" s="99">
        <f>SUMIFS(通讯通路门店!$X:$X,通讯通路门店!$S:$S,$G1140,通讯通路门店!$J:$J,"华为授权体验店")+SUMIFS(通讯通路门店!$AA:$AA,通讯通路门店!$S:$S,$G1140,通讯通路门店!$J:$J,"华为堡垒店")</f>
        <v>0</v>
      </c>
      <c r="BG1140" s="99">
        <f>SUMIFS(通讯通路门店!$Y:$Y,通讯通路门店!$S:$S,$G1140,通讯通路门店!$J:$J,"小米体验店")</f>
        <v>0</v>
      </c>
      <c r="BH1140" s="99">
        <f>SUMIFS(通讯通路门店!$AA:$AA,通讯通路门店!$S:$S,$G1140,通讯通路门店!$J:$J,"苹果体验店")</f>
        <v>0</v>
      </c>
      <c r="BI1140" s="99">
        <f>SUMIFS(通讯通路门店!$K:$K,通讯通路门店!$S:$S,$G1140,通讯通路门店!$J:$J,"其他品牌专卖店")</f>
        <v>0</v>
      </c>
      <c r="BJ1140" s="99">
        <f>SUMIFS(通讯通路门店!$AC:$AC,通讯通路门店!$S:$S,$G1140)</f>
        <v>0</v>
      </c>
      <c r="BK1140" s="99">
        <f>SUMIFS(通讯通路门店!$AD:$AD,通讯通路门店!$S:$S,$G1140)</f>
        <v>0</v>
      </c>
      <c r="BL1140" s="99">
        <f>SUMIFS(通讯通路门店!$AE:$AE,通讯通路门店!$S:$S,$G1140)</f>
        <v>0</v>
      </c>
      <c r="BM1140" s="99">
        <f>SUMIFS(通讯通路门店!$AF:$AF,通讯通路门店!$S:$S,$G1140)</f>
        <v>0</v>
      </c>
      <c r="BN1140" s="99">
        <f>SUMIFS(通讯通路门店!$AG:$AG,通讯通路门店!$S:$S,$G1140)</f>
        <v>0</v>
      </c>
      <c r="BO1140" s="99">
        <f>SUMIFS(通讯通路门店!$AH:$AH,通讯通路门店!$S:$S,$G1140)</f>
        <v>0</v>
      </c>
      <c r="BP1140" s="99">
        <f>SUMIFS(通讯通路门店!$AI:$AI,通讯通路门店!$S:$S,$G1140)</f>
        <v>0</v>
      </c>
      <c r="BQ1140" s="83"/>
    </row>
    <row r="1141" spans="1:69">
      <c r="A1141" s="99" t="str">
        <f>IFERROR(_xlfn.XLOOKUP($G1141,通讯通路门店!$S$4:$S$993933,通讯通路门店!$A$4:$A$993933,0,0),"")</f>
        <v>海南省</v>
      </c>
      <c r="B1141" s="99" t="str">
        <f>IFERROR(_xlfn.XLOOKUP($G1141,通讯通路门店!$S$4:$S$993933,通讯通路门店!$B$4:$B$993933,0,0),"")</f>
        <v>昌江黎族自治县</v>
      </c>
      <c r="C1141" s="99" t="str">
        <f>IFERROR(_xlfn.XLOOKUP($G1141,通讯通路门店!$S$4:$S$993933,通讯通路门店!$C$4:$C$993933,0,0),"")</f>
        <v>昌江黎族自治县</v>
      </c>
      <c r="D1141" s="99" t="str">
        <f>IFERROR(_xlfn.XLOOKUP($G1141,通讯通路门店!$S$4:$S$993933,通讯通路门店!$D$4:$D$993933,0,0),"")</f>
        <v>叉河镇</v>
      </c>
      <c r="E1141" s="83"/>
      <c r="F1141" s="83"/>
      <c r="G1141" s="101"/>
      <c r="H1141" s="102">
        <f>IFERROR(_xlfn.XLOOKUP($G1141,通讯通路门店!$S$4:$S$993933,通讯通路门店!$R$4:$R$993933,0,0),"")</f>
        <v>0</v>
      </c>
      <c r="I1141" s="83"/>
      <c r="J1141" s="83"/>
      <c r="K1141" s="83"/>
      <c r="L1141" s="83"/>
      <c r="M1141" s="83"/>
      <c r="N1141" s="83"/>
      <c r="O1141" s="83"/>
      <c r="P1141" s="83"/>
      <c r="Q1141" s="83"/>
      <c r="R1141" s="83"/>
      <c r="S1141" s="83"/>
      <c r="T1141" s="83"/>
      <c r="U1141" s="99">
        <f>COUNTIF(通讯通路门店!$S:$S,$G1141)</f>
        <v>0</v>
      </c>
      <c r="V1141" s="99">
        <f>COUNTIFS(通讯通路门店!$S:$S,$G1141,通讯通路门店!$J:$J,"综合卖场")</f>
        <v>0</v>
      </c>
      <c r="W1141" s="99">
        <f>SUMIFS(通讯通路门店!$AJ:$AJ,通讯通路门店!$S:$S,通讯客户沙盘!$G1141)</f>
        <v>0</v>
      </c>
      <c r="X1141" s="99">
        <f t="shared" si="85"/>
        <v>0</v>
      </c>
      <c r="Y1141" s="99">
        <f>COUNTIFS(通讯通路门店!$S:$S,$G1141,通讯通路门店!$J:$J,"荣耀体验店")+COUNTIFS(通讯通路门店!$S:$S,$G1141,通讯通路门店!$J:$J,"荣耀授权专卖店")</f>
        <v>0</v>
      </c>
      <c r="Z1141" s="99">
        <f>COUNTIFS(通讯通路门店!$S:$S,$G1141,通讯通路门店!$J:$J,"VIVO体验店")</f>
        <v>0</v>
      </c>
      <c r="AA1141" s="99">
        <f>COUNTIFS(通讯通路门店!$S:$S,$G1141,通讯通路门店!$J:$J,"OPPO体验店")</f>
        <v>0</v>
      </c>
      <c r="AB1141" s="99">
        <f>COUNTIFS(通讯通路门店!$S:$S,$G1141,通讯通路门店!$J:$J,"华为授权体验店")+COUNTIFS(通讯通路门店!$S:$S,$G1141,通讯通路门店!$J:$J,"华为堡垒店")</f>
        <v>0</v>
      </c>
      <c r="AC1141" s="99">
        <f>COUNTIFS(通讯通路门店!$S:$S,$G1141,通讯通路门店!$J:$J,"小米体验店")</f>
        <v>0</v>
      </c>
      <c r="AD1141" s="99">
        <f>COUNTIFS(通讯通路门店!$S:$S,$G1141,通讯通路门店!$J:$J,"苹果体验店")</f>
        <v>0</v>
      </c>
      <c r="AE1141" s="99">
        <f>COUNTIFS(通讯通路门店!$S:$S,$G1141,通讯通路门店!$J:$J,"其他品牌专卖店")</f>
        <v>0</v>
      </c>
      <c r="AF1141" s="99">
        <f>SUMIFS(通讯通路门店!$BI:$BI,通讯通路门店!$S:$S,$G1141)</f>
        <v>0</v>
      </c>
      <c r="AG1141" s="99">
        <f>SUMIFS(通讯通路门店!$BH:$BH,通讯通路门店!$S:$S,$G1141)</f>
        <v>0</v>
      </c>
      <c r="AH1141" s="99">
        <f t="shared" si="86"/>
        <v>0</v>
      </c>
      <c r="AI1141" s="99">
        <f>SUMIFS(通讯通路门店!$BB:$BB,通讯通路门店!$S:$S,$G1141)</f>
        <v>0</v>
      </c>
      <c r="AJ1141" s="99">
        <f>SUMIFS(通讯通路门店!$BE:$BE,通讯通路门店!$S:$S,$G1141)</f>
        <v>0</v>
      </c>
      <c r="AK1141" s="99">
        <f>SUMIFS(通讯通路门店!$BG:$BG,通讯通路门店!$S:$S,$G1141)</f>
        <v>0</v>
      </c>
      <c r="AL1141" s="99">
        <f>SUMIFS(通讯通路门店!$BC:$BC,通讯通路门店!$S:$S,$G1141)</f>
        <v>0</v>
      </c>
      <c r="AM1141" s="99">
        <f>SUMIFS(通讯通路门店!$BD:$BD,通讯通路门店!$S:$S,$G1141)</f>
        <v>0</v>
      </c>
      <c r="AN1141" s="99">
        <f>SUMIFS(通讯通路门店!$BF:$BF,通讯通路门店!$S:$S,$G1141)</f>
        <v>0</v>
      </c>
      <c r="AO1141" s="99">
        <f t="shared" si="87"/>
        <v>0</v>
      </c>
      <c r="AP1141" s="99">
        <f>SUMIFS(通讯通路门店!$K:$K,通讯通路门店!$S:$S,$G1141)</f>
        <v>0</v>
      </c>
      <c r="AQ1141" s="83"/>
      <c r="AR1141" s="99">
        <f>SUMIFS(通讯通路门店!$T:$T,通讯通路门店!$S:$S,$G1141)</f>
        <v>0</v>
      </c>
      <c r="AS1141" s="99">
        <f>SUMIFS(通讯通路门店!$U:$U,通讯通路门店!$S:$S,$G1141)</f>
        <v>0</v>
      </c>
      <c r="AT1141" s="99">
        <f>SUMIFS(通讯通路门店!$V:$V,通讯通路门店!$S:$S,$G1141)</f>
        <v>0</v>
      </c>
      <c r="AU1141" s="99">
        <f>SUMIFS(通讯通路门店!$W:$W,通讯通路门店!$S:$S,$G1141)</f>
        <v>0</v>
      </c>
      <c r="AV1141" s="99">
        <f>SUMIFS(通讯通路门店!$Z:$Z,通讯通路门店!$S:$S,$G1141)</f>
        <v>0</v>
      </c>
      <c r="AW1141" s="99">
        <f>SUMIFS(通讯通路门店!$AB:$AB,通讯通路门店!$S:$S,$G1141)</f>
        <v>0</v>
      </c>
      <c r="AX1141" s="99">
        <f>SUMIFS(通讯通路门店!$X:$X,通讯通路门店!$S:$S,$G1141)</f>
        <v>0</v>
      </c>
      <c r="AY1141" s="99">
        <f>SUMIFS(通讯通路门店!$Y:$Y,通讯通路门店!$S:$S,$G1141)</f>
        <v>0</v>
      </c>
      <c r="AZ1141" s="99">
        <f>SUMIFS(通讯通路门店!$AA:$AA,通讯通路门店!$S:$S,$G1141)</f>
        <v>0</v>
      </c>
      <c r="BA1141" s="99">
        <f t="shared" si="88"/>
        <v>0</v>
      </c>
      <c r="BB1141" s="99">
        <f t="shared" si="89"/>
        <v>0</v>
      </c>
      <c r="BC1141" s="99">
        <f>SUMIFS(通讯通路门店!$W:$W,通讯通路门店!$S:$S,$G1141,通讯通路门店!$J:$J,"荣耀体验店")+SUMIFS(通讯通路门店!$W:$W,通讯通路门店!$S:$S,$G1141,通讯通路门店!$J:$J,"荣耀授权专卖店")</f>
        <v>0</v>
      </c>
      <c r="BD1141" s="99">
        <f>SUMIFS(通讯通路门店!$Z:$Z,通讯通路门店!$S:$S,$G1141,通讯通路门店!$J:$J,"VIVO体验店")</f>
        <v>0</v>
      </c>
      <c r="BE1141" s="99">
        <f>SUMIFS(通讯通路门店!$AB:$AB,通讯通路门店!$S:$S,$G1141,通讯通路门店!$J:$J,"OPPO体验店")</f>
        <v>0</v>
      </c>
      <c r="BF1141" s="99">
        <f>SUMIFS(通讯通路门店!$X:$X,通讯通路门店!$S:$S,$G1141,通讯通路门店!$J:$J,"华为授权体验店")+SUMIFS(通讯通路门店!$AA:$AA,通讯通路门店!$S:$S,$G1141,通讯通路门店!$J:$J,"华为堡垒店")</f>
        <v>0</v>
      </c>
      <c r="BG1141" s="99">
        <f>SUMIFS(通讯通路门店!$Y:$Y,通讯通路门店!$S:$S,$G1141,通讯通路门店!$J:$J,"小米体验店")</f>
        <v>0</v>
      </c>
      <c r="BH1141" s="99">
        <f>SUMIFS(通讯通路门店!$AA:$AA,通讯通路门店!$S:$S,$G1141,通讯通路门店!$J:$J,"苹果体验店")</f>
        <v>0</v>
      </c>
      <c r="BI1141" s="99">
        <f>SUMIFS(通讯通路门店!$K:$K,通讯通路门店!$S:$S,$G1141,通讯通路门店!$J:$J,"其他品牌专卖店")</f>
        <v>0</v>
      </c>
      <c r="BJ1141" s="99">
        <f>SUMIFS(通讯通路门店!$AC:$AC,通讯通路门店!$S:$S,$G1141)</f>
        <v>0</v>
      </c>
      <c r="BK1141" s="99">
        <f>SUMIFS(通讯通路门店!$AD:$AD,通讯通路门店!$S:$S,$G1141)</f>
        <v>0</v>
      </c>
      <c r="BL1141" s="99">
        <f>SUMIFS(通讯通路门店!$AE:$AE,通讯通路门店!$S:$S,$G1141)</f>
        <v>0</v>
      </c>
      <c r="BM1141" s="99">
        <f>SUMIFS(通讯通路门店!$AF:$AF,通讯通路门店!$S:$S,$G1141)</f>
        <v>0</v>
      </c>
      <c r="BN1141" s="99">
        <f>SUMIFS(通讯通路门店!$AG:$AG,通讯通路门店!$S:$S,$G1141)</f>
        <v>0</v>
      </c>
      <c r="BO1141" s="99">
        <f>SUMIFS(通讯通路门店!$AH:$AH,通讯通路门店!$S:$S,$G1141)</f>
        <v>0</v>
      </c>
      <c r="BP1141" s="99">
        <f>SUMIFS(通讯通路门店!$AI:$AI,通讯通路门店!$S:$S,$G1141)</f>
        <v>0</v>
      </c>
      <c r="BQ1141" s="83"/>
    </row>
    <row r="1142" spans="1:69">
      <c r="A1142" s="99" t="str">
        <f>IFERROR(_xlfn.XLOOKUP($G1142,通讯通路门店!$S$4:$S$993933,通讯通路门店!$A$4:$A$993933,0,0),"")</f>
        <v>海南省</v>
      </c>
      <c r="B1142" s="99" t="str">
        <f>IFERROR(_xlfn.XLOOKUP($G1142,通讯通路门店!$S$4:$S$993933,通讯通路门店!$B$4:$B$993933,0,0),"")</f>
        <v>昌江黎族自治县</v>
      </c>
      <c r="C1142" s="99" t="str">
        <f>IFERROR(_xlfn.XLOOKUP($G1142,通讯通路门店!$S$4:$S$993933,通讯通路门店!$C$4:$C$993933,0,0),"")</f>
        <v>昌江黎族自治县</v>
      </c>
      <c r="D1142" s="99" t="str">
        <f>IFERROR(_xlfn.XLOOKUP($G1142,通讯通路门店!$S$4:$S$993933,通讯通路门店!$D$4:$D$993933,0,0),"")</f>
        <v>叉河镇</v>
      </c>
      <c r="E1142" s="83"/>
      <c r="F1142" s="83"/>
      <c r="G1142" s="101"/>
      <c r="H1142" s="102">
        <f>IFERROR(_xlfn.XLOOKUP($G1142,通讯通路门店!$S$4:$S$993933,通讯通路门店!$R$4:$R$993933,0,0),"")</f>
        <v>0</v>
      </c>
      <c r="I1142" s="83"/>
      <c r="J1142" s="83"/>
      <c r="K1142" s="83"/>
      <c r="L1142" s="83"/>
      <c r="M1142" s="83"/>
      <c r="N1142" s="83"/>
      <c r="O1142" s="83"/>
      <c r="P1142" s="83"/>
      <c r="Q1142" s="83"/>
      <c r="R1142" s="83"/>
      <c r="S1142" s="83"/>
      <c r="T1142" s="83"/>
      <c r="U1142" s="99">
        <f>COUNTIF(通讯通路门店!$S:$S,$G1142)</f>
        <v>0</v>
      </c>
      <c r="V1142" s="99">
        <f>COUNTIFS(通讯通路门店!$S:$S,$G1142,通讯通路门店!$J:$J,"综合卖场")</f>
        <v>0</v>
      </c>
      <c r="W1142" s="99">
        <f>SUMIFS(通讯通路门店!$AJ:$AJ,通讯通路门店!$S:$S,通讯客户沙盘!$G1142)</f>
        <v>0</v>
      </c>
      <c r="X1142" s="99">
        <f t="shared" si="85"/>
        <v>0</v>
      </c>
      <c r="Y1142" s="99">
        <f>COUNTIFS(通讯通路门店!$S:$S,$G1142,通讯通路门店!$J:$J,"荣耀体验店")+COUNTIFS(通讯通路门店!$S:$S,$G1142,通讯通路门店!$J:$J,"荣耀授权专卖店")</f>
        <v>0</v>
      </c>
      <c r="Z1142" s="99">
        <f>COUNTIFS(通讯通路门店!$S:$S,$G1142,通讯通路门店!$J:$J,"VIVO体验店")</f>
        <v>0</v>
      </c>
      <c r="AA1142" s="99">
        <f>COUNTIFS(通讯通路门店!$S:$S,$G1142,通讯通路门店!$J:$J,"OPPO体验店")</f>
        <v>0</v>
      </c>
      <c r="AB1142" s="99">
        <f>COUNTIFS(通讯通路门店!$S:$S,$G1142,通讯通路门店!$J:$J,"华为授权体验店")+COUNTIFS(通讯通路门店!$S:$S,$G1142,通讯通路门店!$J:$J,"华为堡垒店")</f>
        <v>0</v>
      </c>
      <c r="AC1142" s="99">
        <f>COUNTIFS(通讯通路门店!$S:$S,$G1142,通讯通路门店!$J:$J,"小米体验店")</f>
        <v>0</v>
      </c>
      <c r="AD1142" s="99">
        <f>COUNTIFS(通讯通路门店!$S:$S,$G1142,通讯通路门店!$J:$J,"苹果体验店")</f>
        <v>0</v>
      </c>
      <c r="AE1142" s="99">
        <f>COUNTIFS(通讯通路门店!$S:$S,$G1142,通讯通路门店!$J:$J,"其他品牌专卖店")</f>
        <v>0</v>
      </c>
      <c r="AF1142" s="99">
        <f>SUMIFS(通讯通路门店!$BI:$BI,通讯通路门店!$S:$S,$G1142)</f>
        <v>0</v>
      </c>
      <c r="AG1142" s="99">
        <f>SUMIFS(通讯通路门店!$BH:$BH,通讯通路门店!$S:$S,$G1142)</f>
        <v>0</v>
      </c>
      <c r="AH1142" s="99">
        <f t="shared" si="86"/>
        <v>0</v>
      </c>
      <c r="AI1142" s="99">
        <f>SUMIFS(通讯通路门店!$BB:$BB,通讯通路门店!$S:$S,$G1142)</f>
        <v>0</v>
      </c>
      <c r="AJ1142" s="99">
        <f>SUMIFS(通讯通路门店!$BE:$BE,通讯通路门店!$S:$S,$G1142)</f>
        <v>0</v>
      </c>
      <c r="AK1142" s="99">
        <f>SUMIFS(通讯通路门店!$BG:$BG,通讯通路门店!$S:$S,$G1142)</f>
        <v>0</v>
      </c>
      <c r="AL1142" s="99">
        <f>SUMIFS(通讯通路门店!$BC:$BC,通讯通路门店!$S:$S,$G1142)</f>
        <v>0</v>
      </c>
      <c r="AM1142" s="99">
        <f>SUMIFS(通讯通路门店!$BD:$BD,通讯通路门店!$S:$S,$G1142)</f>
        <v>0</v>
      </c>
      <c r="AN1142" s="99">
        <f>SUMIFS(通讯通路门店!$BF:$BF,通讯通路门店!$S:$S,$G1142)</f>
        <v>0</v>
      </c>
      <c r="AO1142" s="99">
        <f t="shared" si="87"/>
        <v>0</v>
      </c>
      <c r="AP1142" s="99">
        <f>SUMIFS(通讯通路门店!$K:$K,通讯通路门店!$S:$S,$G1142)</f>
        <v>0</v>
      </c>
      <c r="AQ1142" s="83"/>
      <c r="AR1142" s="99">
        <f>SUMIFS(通讯通路门店!$T:$T,通讯通路门店!$S:$S,$G1142)</f>
        <v>0</v>
      </c>
      <c r="AS1142" s="99">
        <f>SUMIFS(通讯通路门店!$U:$U,通讯通路门店!$S:$S,$G1142)</f>
        <v>0</v>
      </c>
      <c r="AT1142" s="99">
        <f>SUMIFS(通讯通路门店!$V:$V,通讯通路门店!$S:$S,$G1142)</f>
        <v>0</v>
      </c>
      <c r="AU1142" s="99">
        <f>SUMIFS(通讯通路门店!$W:$W,通讯通路门店!$S:$S,$G1142)</f>
        <v>0</v>
      </c>
      <c r="AV1142" s="99">
        <f>SUMIFS(通讯通路门店!$Z:$Z,通讯通路门店!$S:$S,$G1142)</f>
        <v>0</v>
      </c>
      <c r="AW1142" s="99">
        <f>SUMIFS(通讯通路门店!$AB:$AB,通讯通路门店!$S:$S,$G1142)</f>
        <v>0</v>
      </c>
      <c r="AX1142" s="99">
        <f>SUMIFS(通讯通路门店!$X:$X,通讯通路门店!$S:$S,$G1142)</f>
        <v>0</v>
      </c>
      <c r="AY1142" s="99">
        <f>SUMIFS(通讯通路门店!$Y:$Y,通讯通路门店!$S:$S,$G1142)</f>
        <v>0</v>
      </c>
      <c r="AZ1142" s="99">
        <f>SUMIFS(通讯通路门店!$AA:$AA,通讯通路门店!$S:$S,$G1142)</f>
        <v>0</v>
      </c>
      <c r="BA1142" s="99">
        <f t="shared" si="88"/>
        <v>0</v>
      </c>
      <c r="BB1142" s="99">
        <f t="shared" si="89"/>
        <v>0</v>
      </c>
      <c r="BC1142" s="99">
        <f>SUMIFS(通讯通路门店!$W:$W,通讯通路门店!$S:$S,$G1142,通讯通路门店!$J:$J,"荣耀体验店")+SUMIFS(通讯通路门店!$W:$W,通讯通路门店!$S:$S,$G1142,通讯通路门店!$J:$J,"荣耀授权专卖店")</f>
        <v>0</v>
      </c>
      <c r="BD1142" s="99">
        <f>SUMIFS(通讯通路门店!$Z:$Z,通讯通路门店!$S:$S,$G1142,通讯通路门店!$J:$J,"VIVO体验店")</f>
        <v>0</v>
      </c>
      <c r="BE1142" s="99">
        <f>SUMIFS(通讯通路门店!$AB:$AB,通讯通路门店!$S:$S,$G1142,通讯通路门店!$J:$J,"OPPO体验店")</f>
        <v>0</v>
      </c>
      <c r="BF1142" s="99">
        <f>SUMIFS(通讯通路门店!$X:$X,通讯通路门店!$S:$S,$G1142,通讯通路门店!$J:$J,"华为授权体验店")+SUMIFS(通讯通路门店!$AA:$AA,通讯通路门店!$S:$S,$G1142,通讯通路门店!$J:$J,"华为堡垒店")</f>
        <v>0</v>
      </c>
      <c r="BG1142" s="99">
        <f>SUMIFS(通讯通路门店!$Y:$Y,通讯通路门店!$S:$S,$G1142,通讯通路门店!$J:$J,"小米体验店")</f>
        <v>0</v>
      </c>
      <c r="BH1142" s="99">
        <f>SUMIFS(通讯通路门店!$AA:$AA,通讯通路门店!$S:$S,$G1142,通讯通路门店!$J:$J,"苹果体验店")</f>
        <v>0</v>
      </c>
      <c r="BI1142" s="99">
        <f>SUMIFS(通讯通路门店!$K:$K,通讯通路门店!$S:$S,$G1142,通讯通路门店!$J:$J,"其他品牌专卖店")</f>
        <v>0</v>
      </c>
      <c r="BJ1142" s="99">
        <f>SUMIFS(通讯通路门店!$AC:$AC,通讯通路门店!$S:$S,$G1142)</f>
        <v>0</v>
      </c>
      <c r="BK1142" s="99">
        <f>SUMIFS(通讯通路门店!$AD:$AD,通讯通路门店!$S:$S,$G1142)</f>
        <v>0</v>
      </c>
      <c r="BL1142" s="99">
        <f>SUMIFS(通讯通路门店!$AE:$AE,通讯通路门店!$S:$S,$G1142)</f>
        <v>0</v>
      </c>
      <c r="BM1142" s="99">
        <f>SUMIFS(通讯通路门店!$AF:$AF,通讯通路门店!$S:$S,$G1142)</f>
        <v>0</v>
      </c>
      <c r="BN1142" s="99">
        <f>SUMIFS(通讯通路门店!$AG:$AG,通讯通路门店!$S:$S,$G1142)</f>
        <v>0</v>
      </c>
      <c r="BO1142" s="99">
        <f>SUMIFS(通讯通路门店!$AH:$AH,通讯通路门店!$S:$S,$G1142)</f>
        <v>0</v>
      </c>
      <c r="BP1142" s="99">
        <f>SUMIFS(通讯通路门店!$AI:$AI,通讯通路门店!$S:$S,$G1142)</f>
        <v>0</v>
      </c>
      <c r="BQ1142" s="83"/>
    </row>
    <row r="1143" spans="1:69">
      <c r="A1143" s="99" t="str">
        <f>IFERROR(_xlfn.XLOOKUP($G1143,通讯通路门店!$S$4:$S$993933,通讯通路门店!$A$4:$A$993933,0,0),"")</f>
        <v>海南省</v>
      </c>
      <c r="B1143" s="99" t="str">
        <f>IFERROR(_xlfn.XLOOKUP($G1143,通讯通路门店!$S$4:$S$993933,通讯通路门店!$B$4:$B$993933,0,0),"")</f>
        <v>昌江黎族自治县</v>
      </c>
      <c r="C1143" s="99" t="str">
        <f>IFERROR(_xlfn.XLOOKUP($G1143,通讯通路门店!$S$4:$S$993933,通讯通路门店!$C$4:$C$993933,0,0),"")</f>
        <v>昌江黎族自治县</v>
      </c>
      <c r="D1143" s="99" t="str">
        <f>IFERROR(_xlfn.XLOOKUP($G1143,通讯通路门店!$S$4:$S$993933,通讯通路门店!$D$4:$D$993933,0,0),"")</f>
        <v>叉河镇</v>
      </c>
      <c r="E1143" s="83"/>
      <c r="F1143" s="83"/>
      <c r="G1143" s="101"/>
      <c r="H1143" s="102">
        <f>IFERROR(_xlfn.XLOOKUP($G1143,通讯通路门店!$S$4:$S$993933,通讯通路门店!$R$4:$R$993933,0,0),"")</f>
        <v>0</v>
      </c>
      <c r="I1143" s="83"/>
      <c r="J1143" s="83"/>
      <c r="K1143" s="83"/>
      <c r="L1143" s="83"/>
      <c r="M1143" s="83"/>
      <c r="N1143" s="83"/>
      <c r="O1143" s="83"/>
      <c r="P1143" s="83"/>
      <c r="Q1143" s="83"/>
      <c r="R1143" s="83"/>
      <c r="S1143" s="83"/>
      <c r="T1143" s="83"/>
      <c r="U1143" s="99">
        <f>COUNTIF(通讯通路门店!$S:$S,$G1143)</f>
        <v>0</v>
      </c>
      <c r="V1143" s="99">
        <f>COUNTIFS(通讯通路门店!$S:$S,$G1143,通讯通路门店!$J:$J,"综合卖场")</f>
        <v>0</v>
      </c>
      <c r="W1143" s="99">
        <f>SUMIFS(通讯通路门店!$AJ:$AJ,通讯通路门店!$S:$S,通讯客户沙盘!$G1143)</f>
        <v>0</v>
      </c>
      <c r="X1143" s="99">
        <f t="shared" si="85"/>
        <v>0</v>
      </c>
      <c r="Y1143" s="99">
        <f>COUNTIFS(通讯通路门店!$S:$S,$G1143,通讯通路门店!$J:$J,"荣耀体验店")+COUNTIFS(通讯通路门店!$S:$S,$G1143,通讯通路门店!$J:$J,"荣耀授权专卖店")</f>
        <v>0</v>
      </c>
      <c r="Z1143" s="99">
        <f>COUNTIFS(通讯通路门店!$S:$S,$G1143,通讯通路门店!$J:$J,"VIVO体验店")</f>
        <v>0</v>
      </c>
      <c r="AA1143" s="99">
        <f>COUNTIFS(通讯通路门店!$S:$S,$G1143,通讯通路门店!$J:$J,"OPPO体验店")</f>
        <v>0</v>
      </c>
      <c r="AB1143" s="99">
        <f>COUNTIFS(通讯通路门店!$S:$S,$G1143,通讯通路门店!$J:$J,"华为授权体验店")+COUNTIFS(通讯通路门店!$S:$S,$G1143,通讯通路门店!$J:$J,"华为堡垒店")</f>
        <v>0</v>
      </c>
      <c r="AC1143" s="99">
        <f>COUNTIFS(通讯通路门店!$S:$S,$G1143,通讯通路门店!$J:$J,"小米体验店")</f>
        <v>0</v>
      </c>
      <c r="AD1143" s="99">
        <f>COUNTIFS(通讯通路门店!$S:$S,$G1143,通讯通路门店!$J:$J,"苹果体验店")</f>
        <v>0</v>
      </c>
      <c r="AE1143" s="99">
        <f>COUNTIFS(通讯通路门店!$S:$S,$G1143,通讯通路门店!$J:$J,"其他品牌专卖店")</f>
        <v>0</v>
      </c>
      <c r="AF1143" s="99">
        <f>SUMIFS(通讯通路门店!$BI:$BI,通讯通路门店!$S:$S,$G1143)</f>
        <v>0</v>
      </c>
      <c r="AG1143" s="99">
        <f>SUMIFS(通讯通路门店!$BH:$BH,通讯通路门店!$S:$S,$G1143)</f>
        <v>0</v>
      </c>
      <c r="AH1143" s="99">
        <f t="shared" si="86"/>
        <v>0</v>
      </c>
      <c r="AI1143" s="99">
        <f>SUMIFS(通讯通路门店!$BB:$BB,通讯通路门店!$S:$S,$G1143)</f>
        <v>0</v>
      </c>
      <c r="AJ1143" s="99">
        <f>SUMIFS(通讯通路门店!$BE:$BE,通讯通路门店!$S:$S,$G1143)</f>
        <v>0</v>
      </c>
      <c r="AK1143" s="99">
        <f>SUMIFS(通讯通路门店!$BG:$BG,通讯通路门店!$S:$S,$G1143)</f>
        <v>0</v>
      </c>
      <c r="AL1143" s="99">
        <f>SUMIFS(通讯通路门店!$BC:$BC,通讯通路门店!$S:$S,$G1143)</f>
        <v>0</v>
      </c>
      <c r="AM1143" s="99">
        <f>SUMIFS(通讯通路门店!$BD:$BD,通讯通路门店!$S:$S,$G1143)</f>
        <v>0</v>
      </c>
      <c r="AN1143" s="99">
        <f>SUMIFS(通讯通路门店!$BF:$BF,通讯通路门店!$S:$S,$G1143)</f>
        <v>0</v>
      </c>
      <c r="AO1143" s="99">
        <f t="shared" si="87"/>
        <v>0</v>
      </c>
      <c r="AP1143" s="99">
        <f>SUMIFS(通讯通路门店!$K:$K,通讯通路门店!$S:$S,$G1143)</f>
        <v>0</v>
      </c>
      <c r="AQ1143" s="83"/>
      <c r="AR1143" s="99">
        <f>SUMIFS(通讯通路门店!$T:$T,通讯通路门店!$S:$S,$G1143)</f>
        <v>0</v>
      </c>
      <c r="AS1143" s="99">
        <f>SUMIFS(通讯通路门店!$U:$U,通讯通路门店!$S:$S,$G1143)</f>
        <v>0</v>
      </c>
      <c r="AT1143" s="99">
        <f>SUMIFS(通讯通路门店!$V:$V,通讯通路门店!$S:$S,$G1143)</f>
        <v>0</v>
      </c>
      <c r="AU1143" s="99">
        <f>SUMIFS(通讯通路门店!$W:$W,通讯通路门店!$S:$S,$G1143)</f>
        <v>0</v>
      </c>
      <c r="AV1143" s="99">
        <f>SUMIFS(通讯通路门店!$Z:$Z,通讯通路门店!$S:$S,$G1143)</f>
        <v>0</v>
      </c>
      <c r="AW1143" s="99">
        <f>SUMIFS(通讯通路门店!$AB:$AB,通讯通路门店!$S:$S,$G1143)</f>
        <v>0</v>
      </c>
      <c r="AX1143" s="99">
        <f>SUMIFS(通讯通路门店!$X:$X,通讯通路门店!$S:$S,$G1143)</f>
        <v>0</v>
      </c>
      <c r="AY1143" s="99">
        <f>SUMIFS(通讯通路门店!$Y:$Y,通讯通路门店!$S:$S,$G1143)</f>
        <v>0</v>
      </c>
      <c r="AZ1143" s="99">
        <f>SUMIFS(通讯通路门店!$AA:$AA,通讯通路门店!$S:$S,$G1143)</f>
        <v>0</v>
      </c>
      <c r="BA1143" s="99">
        <f t="shared" si="88"/>
        <v>0</v>
      </c>
      <c r="BB1143" s="99">
        <f t="shared" si="89"/>
        <v>0</v>
      </c>
      <c r="BC1143" s="99">
        <f>SUMIFS(通讯通路门店!$W:$W,通讯通路门店!$S:$S,$G1143,通讯通路门店!$J:$J,"荣耀体验店")+SUMIFS(通讯通路门店!$W:$W,通讯通路门店!$S:$S,$G1143,通讯通路门店!$J:$J,"荣耀授权专卖店")</f>
        <v>0</v>
      </c>
      <c r="BD1143" s="99">
        <f>SUMIFS(通讯通路门店!$Z:$Z,通讯通路门店!$S:$S,$G1143,通讯通路门店!$J:$J,"VIVO体验店")</f>
        <v>0</v>
      </c>
      <c r="BE1143" s="99">
        <f>SUMIFS(通讯通路门店!$AB:$AB,通讯通路门店!$S:$S,$G1143,通讯通路门店!$J:$J,"OPPO体验店")</f>
        <v>0</v>
      </c>
      <c r="BF1143" s="99">
        <f>SUMIFS(通讯通路门店!$X:$X,通讯通路门店!$S:$S,$G1143,通讯通路门店!$J:$J,"华为授权体验店")+SUMIFS(通讯通路门店!$AA:$AA,通讯通路门店!$S:$S,$G1143,通讯通路门店!$J:$J,"华为堡垒店")</f>
        <v>0</v>
      </c>
      <c r="BG1143" s="99">
        <f>SUMIFS(通讯通路门店!$Y:$Y,通讯通路门店!$S:$S,$G1143,通讯通路门店!$J:$J,"小米体验店")</f>
        <v>0</v>
      </c>
      <c r="BH1143" s="99">
        <f>SUMIFS(通讯通路门店!$AA:$AA,通讯通路门店!$S:$S,$G1143,通讯通路门店!$J:$J,"苹果体验店")</f>
        <v>0</v>
      </c>
      <c r="BI1143" s="99">
        <f>SUMIFS(通讯通路门店!$K:$K,通讯通路门店!$S:$S,$G1143,通讯通路门店!$J:$J,"其他品牌专卖店")</f>
        <v>0</v>
      </c>
      <c r="BJ1143" s="99">
        <f>SUMIFS(通讯通路门店!$AC:$AC,通讯通路门店!$S:$S,$G1143)</f>
        <v>0</v>
      </c>
      <c r="BK1143" s="99">
        <f>SUMIFS(通讯通路门店!$AD:$AD,通讯通路门店!$S:$S,$G1143)</f>
        <v>0</v>
      </c>
      <c r="BL1143" s="99">
        <f>SUMIFS(通讯通路门店!$AE:$AE,通讯通路门店!$S:$S,$G1143)</f>
        <v>0</v>
      </c>
      <c r="BM1143" s="99">
        <f>SUMIFS(通讯通路门店!$AF:$AF,通讯通路门店!$S:$S,$G1143)</f>
        <v>0</v>
      </c>
      <c r="BN1143" s="99">
        <f>SUMIFS(通讯通路门店!$AG:$AG,通讯通路门店!$S:$S,$G1143)</f>
        <v>0</v>
      </c>
      <c r="BO1143" s="99">
        <f>SUMIFS(通讯通路门店!$AH:$AH,通讯通路门店!$S:$S,$G1143)</f>
        <v>0</v>
      </c>
      <c r="BP1143" s="99">
        <f>SUMIFS(通讯通路门店!$AI:$AI,通讯通路门店!$S:$S,$G1143)</f>
        <v>0</v>
      </c>
      <c r="BQ1143" s="83"/>
    </row>
    <row r="1144" spans="1:69">
      <c r="A1144" s="99" t="str">
        <f>IFERROR(_xlfn.XLOOKUP($G1144,通讯通路门店!$S$4:$S$993933,通讯通路门店!$A$4:$A$993933,0,0),"")</f>
        <v>海南省</v>
      </c>
      <c r="B1144" s="99" t="str">
        <f>IFERROR(_xlfn.XLOOKUP($G1144,通讯通路门店!$S$4:$S$993933,通讯通路门店!$B$4:$B$993933,0,0),"")</f>
        <v>昌江黎族自治县</v>
      </c>
      <c r="C1144" s="99" t="str">
        <f>IFERROR(_xlfn.XLOOKUP($G1144,通讯通路门店!$S$4:$S$993933,通讯通路门店!$C$4:$C$993933,0,0),"")</f>
        <v>昌江黎族自治县</v>
      </c>
      <c r="D1144" s="99" t="str">
        <f>IFERROR(_xlfn.XLOOKUP($G1144,通讯通路门店!$S$4:$S$993933,通讯通路门店!$D$4:$D$993933,0,0),"")</f>
        <v>叉河镇</v>
      </c>
      <c r="E1144" s="83"/>
      <c r="F1144" s="83"/>
      <c r="G1144" s="101"/>
      <c r="H1144" s="102">
        <f>IFERROR(_xlfn.XLOOKUP($G1144,通讯通路门店!$S$4:$S$993933,通讯通路门店!$R$4:$R$993933,0,0),"")</f>
        <v>0</v>
      </c>
      <c r="I1144" s="83"/>
      <c r="J1144" s="83"/>
      <c r="K1144" s="83"/>
      <c r="L1144" s="83"/>
      <c r="M1144" s="83"/>
      <c r="N1144" s="83"/>
      <c r="O1144" s="83"/>
      <c r="P1144" s="83"/>
      <c r="Q1144" s="83"/>
      <c r="R1144" s="83"/>
      <c r="S1144" s="83"/>
      <c r="T1144" s="83"/>
      <c r="U1144" s="99">
        <f>COUNTIF(通讯通路门店!$S:$S,$G1144)</f>
        <v>0</v>
      </c>
      <c r="V1144" s="99">
        <f>COUNTIFS(通讯通路门店!$S:$S,$G1144,通讯通路门店!$J:$J,"综合卖场")</f>
        <v>0</v>
      </c>
      <c r="W1144" s="99">
        <f>SUMIFS(通讯通路门店!$AJ:$AJ,通讯通路门店!$S:$S,通讯客户沙盘!$G1144)</f>
        <v>0</v>
      </c>
      <c r="X1144" s="99">
        <f t="shared" si="85"/>
        <v>0</v>
      </c>
      <c r="Y1144" s="99">
        <f>COUNTIFS(通讯通路门店!$S:$S,$G1144,通讯通路门店!$J:$J,"荣耀体验店")+COUNTIFS(通讯通路门店!$S:$S,$G1144,通讯通路门店!$J:$J,"荣耀授权专卖店")</f>
        <v>0</v>
      </c>
      <c r="Z1144" s="99">
        <f>COUNTIFS(通讯通路门店!$S:$S,$G1144,通讯通路门店!$J:$J,"VIVO体验店")</f>
        <v>0</v>
      </c>
      <c r="AA1144" s="99">
        <f>COUNTIFS(通讯通路门店!$S:$S,$G1144,通讯通路门店!$J:$J,"OPPO体验店")</f>
        <v>0</v>
      </c>
      <c r="AB1144" s="99">
        <f>COUNTIFS(通讯通路门店!$S:$S,$G1144,通讯通路门店!$J:$J,"华为授权体验店")+COUNTIFS(通讯通路门店!$S:$S,$G1144,通讯通路门店!$J:$J,"华为堡垒店")</f>
        <v>0</v>
      </c>
      <c r="AC1144" s="99">
        <f>COUNTIFS(通讯通路门店!$S:$S,$G1144,通讯通路门店!$J:$J,"小米体验店")</f>
        <v>0</v>
      </c>
      <c r="AD1144" s="99">
        <f>COUNTIFS(通讯通路门店!$S:$S,$G1144,通讯通路门店!$J:$J,"苹果体验店")</f>
        <v>0</v>
      </c>
      <c r="AE1144" s="99">
        <f>COUNTIFS(通讯通路门店!$S:$S,$G1144,通讯通路门店!$J:$J,"其他品牌专卖店")</f>
        <v>0</v>
      </c>
      <c r="AF1144" s="99">
        <f>SUMIFS(通讯通路门店!$BI:$BI,通讯通路门店!$S:$S,$G1144)</f>
        <v>0</v>
      </c>
      <c r="AG1144" s="99">
        <f>SUMIFS(通讯通路门店!$BH:$BH,通讯通路门店!$S:$S,$G1144)</f>
        <v>0</v>
      </c>
      <c r="AH1144" s="99">
        <f t="shared" si="86"/>
        <v>0</v>
      </c>
      <c r="AI1144" s="99">
        <f>SUMIFS(通讯通路门店!$BB:$BB,通讯通路门店!$S:$S,$G1144)</f>
        <v>0</v>
      </c>
      <c r="AJ1144" s="99">
        <f>SUMIFS(通讯通路门店!$BE:$BE,通讯通路门店!$S:$S,$G1144)</f>
        <v>0</v>
      </c>
      <c r="AK1144" s="99">
        <f>SUMIFS(通讯通路门店!$BG:$BG,通讯通路门店!$S:$S,$G1144)</f>
        <v>0</v>
      </c>
      <c r="AL1144" s="99">
        <f>SUMIFS(通讯通路门店!$BC:$BC,通讯通路门店!$S:$S,$G1144)</f>
        <v>0</v>
      </c>
      <c r="AM1144" s="99">
        <f>SUMIFS(通讯通路门店!$BD:$BD,通讯通路门店!$S:$S,$G1144)</f>
        <v>0</v>
      </c>
      <c r="AN1144" s="99">
        <f>SUMIFS(通讯通路门店!$BF:$BF,通讯通路门店!$S:$S,$G1144)</f>
        <v>0</v>
      </c>
      <c r="AO1144" s="99">
        <f t="shared" si="87"/>
        <v>0</v>
      </c>
      <c r="AP1144" s="99">
        <f>SUMIFS(通讯通路门店!$K:$K,通讯通路门店!$S:$S,$G1144)</f>
        <v>0</v>
      </c>
      <c r="AQ1144" s="83"/>
      <c r="AR1144" s="99">
        <f>SUMIFS(通讯通路门店!$T:$T,通讯通路门店!$S:$S,$G1144)</f>
        <v>0</v>
      </c>
      <c r="AS1144" s="99">
        <f>SUMIFS(通讯通路门店!$U:$U,通讯通路门店!$S:$S,$G1144)</f>
        <v>0</v>
      </c>
      <c r="AT1144" s="99">
        <f>SUMIFS(通讯通路门店!$V:$V,通讯通路门店!$S:$S,$G1144)</f>
        <v>0</v>
      </c>
      <c r="AU1144" s="99">
        <f>SUMIFS(通讯通路门店!$W:$W,通讯通路门店!$S:$S,$G1144)</f>
        <v>0</v>
      </c>
      <c r="AV1144" s="99">
        <f>SUMIFS(通讯通路门店!$Z:$Z,通讯通路门店!$S:$S,$G1144)</f>
        <v>0</v>
      </c>
      <c r="AW1144" s="99">
        <f>SUMIFS(通讯通路门店!$AB:$AB,通讯通路门店!$S:$S,$G1144)</f>
        <v>0</v>
      </c>
      <c r="AX1144" s="99">
        <f>SUMIFS(通讯通路门店!$X:$X,通讯通路门店!$S:$S,$G1144)</f>
        <v>0</v>
      </c>
      <c r="AY1144" s="99">
        <f>SUMIFS(通讯通路门店!$Y:$Y,通讯通路门店!$S:$S,$G1144)</f>
        <v>0</v>
      </c>
      <c r="AZ1144" s="99">
        <f>SUMIFS(通讯通路门店!$AA:$AA,通讯通路门店!$S:$S,$G1144)</f>
        <v>0</v>
      </c>
      <c r="BA1144" s="99">
        <f t="shared" si="88"/>
        <v>0</v>
      </c>
      <c r="BB1144" s="99">
        <f t="shared" si="89"/>
        <v>0</v>
      </c>
      <c r="BC1144" s="99">
        <f>SUMIFS(通讯通路门店!$W:$W,通讯通路门店!$S:$S,$G1144,通讯通路门店!$J:$J,"荣耀体验店")+SUMIFS(通讯通路门店!$W:$W,通讯通路门店!$S:$S,$G1144,通讯通路门店!$J:$J,"荣耀授权专卖店")</f>
        <v>0</v>
      </c>
      <c r="BD1144" s="99">
        <f>SUMIFS(通讯通路门店!$Z:$Z,通讯通路门店!$S:$S,$G1144,通讯通路门店!$J:$J,"VIVO体验店")</f>
        <v>0</v>
      </c>
      <c r="BE1144" s="99">
        <f>SUMIFS(通讯通路门店!$AB:$AB,通讯通路门店!$S:$S,$G1144,通讯通路门店!$J:$J,"OPPO体验店")</f>
        <v>0</v>
      </c>
      <c r="BF1144" s="99">
        <f>SUMIFS(通讯通路门店!$X:$X,通讯通路门店!$S:$S,$G1144,通讯通路门店!$J:$J,"华为授权体验店")+SUMIFS(通讯通路门店!$AA:$AA,通讯通路门店!$S:$S,$G1144,通讯通路门店!$J:$J,"华为堡垒店")</f>
        <v>0</v>
      </c>
      <c r="BG1144" s="99">
        <f>SUMIFS(通讯通路门店!$Y:$Y,通讯通路门店!$S:$S,$G1144,通讯通路门店!$J:$J,"小米体验店")</f>
        <v>0</v>
      </c>
      <c r="BH1144" s="99">
        <f>SUMIFS(通讯通路门店!$AA:$AA,通讯通路门店!$S:$S,$G1144,通讯通路门店!$J:$J,"苹果体验店")</f>
        <v>0</v>
      </c>
      <c r="BI1144" s="99">
        <f>SUMIFS(通讯通路门店!$K:$K,通讯通路门店!$S:$S,$G1144,通讯通路门店!$J:$J,"其他品牌专卖店")</f>
        <v>0</v>
      </c>
      <c r="BJ1144" s="99">
        <f>SUMIFS(通讯通路门店!$AC:$AC,通讯通路门店!$S:$S,$G1144)</f>
        <v>0</v>
      </c>
      <c r="BK1144" s="99">
        <f>SUMIFS(通讯通路门店!$AD:$AD,通讯通路门店!$S:$S,$G1144)</f>
        <v>0</v>
      </c>
      <c r="BL1144" s="99">
        <f>SUMIFS(通讯通路门店!$AE:$AE,通讯通路门店!$S:$S,$G1144)</f>
        <v>0</v>
      </c>
      <c r="BM1144" s="99">
        <f>SUMIFS(通讯通路门店!$AF:$AF,通讯通路门店!$S:$S,$G1144)</f>
        <v>0</v>
      </c>
      <c r="BN1144" s="99">
        <f>SUMIFS(通讯通路门店!$AG:$AG,通讯通路门店!$S:$S,$G1144)</f>
        <v>0</v>
      </c>
      <c r="BO1144" s="99">
        <f>SUMIFS(通讯通路门店!$AH:$AH,通讯通路门店!$S:$S,$G1144)</f>
        <v>0</v>
      </c>
      <c r="BP1144" s="99">
        <f>SUMIFS(通讯通路门店!$AI:$AI,通讯通路门店!$S:$S,$G1144)</f>
        <v>0</v>
      </c>
      <c r="BQ1144" s="83"/>
    </row>
    <row r="1145" spans="1:69">
      <c r="A1145" s="99" t="str">
        <f>IFERROR(_xlfn.XLOOKUP($G1145,通讯通路门店!$S$4:$S$993933,通讯通路门店!$A$4:$A$993933,0,0),"")</f>
        <v>海南省</v>
      </c>
      <c r="B1145" s="99" t="str">
        <f>IFERROR(_xlfn.XLOOKUP($G1145,通讯通路门店!$S$4:$S$993933,通讯通路门店!$B$4:$B$993933,0,0),"")</f>
        <v>昌江黎族自治县</v>
      </c>
      <c r="C1145" s="99" t="str">
        <f>IFERROR(_xlfn.XLOOKUP($G1145,通讯通路门店!$S$4:$S$993933,通讯通路门店!$C$4:$C$993933,0,0),"")</f>
        <v>昌江黎族自治县</v>
      </c>
      <c r="D1145" s="99" t="str">
        <f>IFERROR(_xlfn.XLOOKUP($G1145,通讯通路门店!$S$4:$S$993933,通讯通路门店!$D$4:$D$993933,0,0),"")</f>
        <v>叉河镇</v>
      </c>
      <c r="E1145" s="83"/>
      <c r="F1145" s="83"/>
      <c r="G1145" s="101"/>
      <c r="H1145" s="102">
        <f>IFERROR(_xlfn.XLOOKUP($G1145,通讯通路门店!$S$4:$S$993933,通讯通路门店!$R$4:$R$993933,0,0),"")</f>
        <v>0</v>
      </c>
      <c r="I1145" s="83"/>
      <c r="J1145" s="83"/>
      <c r="K1145" s="83"/>
      <c r="L1145" s="83"/>
      <c r="M1145" s="83"/>
      <c r="N1145" s="83"/>
      <c r="O1145" s="83"/>
      <c r="P1145" s="83"/>
      <c r="Q1145" s="83"/>
      <c r="R1145" s="83"/>
      <c r="S1145" s="83"/>
      <c r="T1145" s="83"/>
      <c r="U1145" s="99">
        <f>COUNTIF(通讯通路门店!$S:$S,$G1145)</f>
        <v>0</v>
      </c>
      <c r="V1145" s="99">
        <f>COUNTIFS(通讯通路门店!$S:$S,$G1145,通讯通路门店!$J:$J,"综合卖场")</f>
        <v>0</v>
      </c>
      <c r="W1145" s="99">
        <f>SUMIFS(通讯通路门店!$AJ:$AJ,通讯通路门店!$S:$S,通讯客户沙盘!$G1145)</f>
        <v>0</v>
      </c>
      <c r="X1145" s="99">
        <f t="shared" si="85"/>
        <v>0</v>
      </c>
      <c r="Y1145" s="99">
        <f>COUNTIFS(通讯通路门店!$S:$S,$G1145,通讯通路门店!$J:$J,"荣耀体验店")+COUNTIFS(通讯通路门店!$S:$S,$G1145,通讯通路门店!$J:$J,"荣耀授权专卖店")</f>
        <v>0</v>
      </c>
      <c r="Z1145" s="99">
        <f>COUNTIFS(通讯通路门店!$S:$S,$G1145,通讯通路门店!$J:$J,"VIVO体验店")</f>
        <v>0</v>
      </c>
      <c r="AA1145" s="99">
        <f>COUNTIFS(通讯通路门店!$S:$S,$G1145,通讯通路门店!$J:$J,"OPPO体验店")</f>
        <v>0</v>
      </c>
      <c r="AB1145" s="99">
        <f>COUNTIFS(通讯通路门店!$S:$S,$G1145,通讯通路门店!$J:$J,"华为授权体验店")+COUNTIFS(通讯通路门店!$S:$S,$G1145,通讯通路门店!$J:$J,"华为堡垒店")</f>
        <v>0</v>
      </c>
      <c r="AC1145" s="99">
        <f>COUNTIFS(通讯通路门店!$S:$S,$G1145,通讯通路门店!$J:$J,"小米体验店")</f>
        <v>0</v>
      </c>
      <c r="AD1145" s="99">
        <f>COUNTIFS(通讯通路门店!$S:$S,$G1145,通讯通路门店!$J:$J,"苹果体验店")</f>
        <v>0</v>
      </c>
      <c r="AE1145" s="99">
        <f>COUNTIFS(通讯通路门店!$S:$S,$G1145,通讯通路门店!$J:$J,"其他品牌专卖店")</f>
        <v>0</v>
      </c>
      <c r="AF1145" s="99">
        <f>SUMIFS(通讯通路门店!$BI:$BI,通讯通路门店!$S:$S,$G1145)</f>
        <v>0</v>
      </c>
      <c r="AG1145" s="99">
        <f>SUMIFS(通讯通路门店!$BH:$BH,通讯通路门店!$S:$S,$G1145)</f>
        <v>0</v>
      </c>
      <c r="AH1145" s="99">
        <f t="shared" si="86"/>
        <v>0</v>
      </c>
      <c r="AI1145" s="99">
        <f>SUMIFS(通讯通路门店!$BB:$BB,通讯通路门店!$S:$S,$G1145)</f>
        <v>0</v>
      </c>
      <c r="AJ1145" s="99">
        <f>SUMIFS(通讯通路门店!$BE:$BE,通讯通路门店!$S:$S,$G1145)</f>
        <v>0</v>
      </c>
      <c r="AK1145" s="99">
        <f>SUMIFS(通讯通路门店!$BG:$BG,通讯通路门店!$S:$S,$G1145)</f>
        <v>0</v>
      </c>
      <c r="AL1145" s="99">
        <f>SUMIFS(通讯通路门店!$BC:$BC,通讯通路门店!$S:$S,$G1145)</f>
        <v>0</v>
      </c>
      <c r="AM1145" s="99">
        <f>SUMIFS(通讯通路门店!$BD:$BD,通讯通路门店!$S:$S,$G1145)</f>
        <v>0</v>
      </c>
      <c r="AN1145" s="99">
        <f>SUMIFS(通讯通路门店!$BF:$BF,通讯通路门店!$S:$S,$G1145)</f>
        <v>0</v>
      </c>
      <c r="AO1145" s="99">
        <f t="shared" si="87"/>
        <v>0</v>
      </c>
      <c r="AP1145" s="99">
        <f>SUMIFS(通讯通路门店!$K:$K,通讯通路门店!$S:$S,$G1145)</f>
        <v>0</v>
      </c>
      <c r="AQ1145" s="83"/>
      <c r="AR1145" s="99">
        <f>SUMIFS(通讯通路门店!$T:$T,通讯通路门店!$S:$S,$G1145)</f>
        <v>0</v>
      </c>
      <c r="AS1145" s="99">
        <f>SUMIFS(通讯通路门店!$U:$U,通讯通路门店!$S:$S,$G1145)</f>
        <v>0</v>
      </c>
      <c r="AT1145" s="99">
        <f>SUMIFS(通讯通路门店!$V:$V,通讯通路门店!$S:$S,$G1145)</f>
        <v>0</v>
      </c>
      <c r="AU1145" s="99">
        <f>SUMIFS(通讯通路门店!$W:$W,通讯通路门店!$S:$S,$G1145)</f>
        <v>0</v>
      </c>
      <c r="AV1145" s="99">
        <f>SUMIFS(通讯通路门店!$Z:$Z,通讯通路门店!$S:$S,$G1145)</f>
        <v>0</v>
      </c>
      <c r="AW1145" s="99">
        <f>SUMIFS(通讯通路门店!$AB:$AB,通讯通路门店!$S:$S,$G1145)</f>
        <v>0</v>
      </c>
      <c r="AX1145" s="99">
        <f>SUMIFS(通讯通路门店!$X:$X,通讯通路门店!$S:$S,$G1145)</f>
        <v>0</v>
      </c>
      <c r="AY1145" s="99">
        <f>SUMIFS(通讯通路门店!$Y:$Y,通讯通路门店!$S:$S,$G1145)</f>
        <v>0</v>
      </c>
      <c r="AZ1145" s="99">
        <f>SUMIFS(通讯通路门店!$AA:$AA,通讯通路门店!$S:$S,$G1145)</f>
        <v>0</v>
      </c>
      <c r="BA1145" s="99">
        <f t="shared" si="88"/>
        <v>0</v>
      </c>
      <c r="BB1145" s="99">
        <f t="shared" si="89"/>
        <v>0</v>
      </c>
      <c r="BC1145" s="99">
        <f>SUMIFS(通讯通路门店!$W:$W,通讯通路门店!$S:$S,$G1145,通讯通路门店!$J:$J,"荣耀体验店")+SUMIFS(通讯通路门店!$W:$W,通讯通路门店!$S:$S,$G1145,通讯通路门店!$J:$J,"荣耀授权专卖店")</f>
        <v>0</v>
      </c>
      <c r="BD1145" s="99">
        <f>SUMIFS(通讯通路门店!$Z:$Z,通讯通路门店!$S:$S,$G1145,通讯通路门店!$J:$J,"VIVO体验店")</f>
        <v>0</v>
      </c>
      <c r="BE1145" s="99">
        <f>SUMIFS(通讯通路门店!$AB:$AB,通讯通路门店!$S:$S,$G1145,通讯通路门店!$J:$J,"OPPO体验店")</f>
        <v>0</v>
      </c>
      <c r="BF1145" s="99">
        <f>SUMIFS(通讯通路门店!$X:$X,通讯通路门店!$S:$S,$G1145,通讯通路门店!$J:$J,"华为授权体验店")+SUMIFS(通讯通路门店!$AA:$AA,通讯通路门店!$S:$S,$G1145,通讯通路门店!$J:$J,"华为堡垒店")</f>
        <v>0</v>
      </c>
      <c r="BG1145" s="99">
        <f>SUMIFS(通讯通路门店!$Y:$Y,通讯通路门店!$S:$S,$G1145,通讯通路门店!$J:$J,"小米体验店")</f>
        <v>0</v>
      </c>
      <c r="BH1145" s="99">
        <f>SUMIFS(通讯通路门店!$AA:$AA,通讯通路门店!$S:$S,$G1145,通讯通路门店!$J:$J,"苹果体验店")</f>
        <v>0</v>
      </c>
      <c r="BI1145" s="99">
        <f>SUMIFS(通讯通路门店!$K:$K,通讯通路门店!$S:$S,$G1145,通讯通路门店!$J:$J,"其他品牌专卖店")</f>
        <v>0</v>
      </c>
      <c r="BJ1145" s="99">
        <f>SUMIFS(通讯通路门店!$AC:$AC,通讯通路门店!$S:$S,$G1145)</f>
        <v>0</v>
      </c>
      <c r="BK1145" s="99">
        <f>SUMIFS(通讯通路门店!$AD:$AD,通讯通路门店!$S:$S,$G1145)</f>
        <v>0</v>
      </c>
      <c r="BL1145" s="99">
        <f>SUMIFS(通讯通路门店!$AE:$AE,通讯通路门店!$S:$S,$G1145)</f>
        <v>0</v>
      </c>
      <c r="BM1145" s="99">
        <f>SUMIFS(通讯通路门店!$AF:$AF,通讯通路门店!$S:$S,$G1145)</f>
        <v>0</v>
      </c>
      <c r="BN1145" s="99">
        <f>SUMIFS(通讯通路门店!$AG:$AG,通讯通路门店!$S:$S,$G1145)</f>
        <v>0</v>
      </c>
      <c r="BO1145" s="99">
        <f>SUMIFS(通讯通路门店!$AH:$AH,通讯通路门店!$S:$S,$G1145)</f>
        <v>0</v>
      </c>
      <c r="BP1145" s="99">
        <f>SUMIFS(通讯通路门店!$AI:$AI,通讯通路门店!$S:$S,$G1145)</f>
        <v>0</v>
      </c>
      <c r="BQ1145" s="83"/>
    </row>
    <row r="1146" spans="1:69">
      <c r="A1146" s="99" t="str">
        <f>IFERROR(_xlfn.XLOOKUP($G1146,通讯通路门店!$S$4:$S$993933,通讯通路门店!$A$4:$A$993933,0,0),"")</f>
        <v>海南省</v>
      </c>
      <c r="B1146" s="99" t="str">
        <f>IFERROR(_xlfn.XLOOKUP($G1146,通讯通路门店!$S$4:$S$993933,通讯通路门店!$B$4:$B$993933,0,0),"")</f>
        <v>昌江黎族自治县</v>
      </c>
      <c r="C1146" s="99" t="str">
        <f>IFERROR(_xlfn.XLOOKUP($G1146,通讯通路门店!$S$4:$S$993933,通讯通路门店!$C$4:$C$993933,0,0),"")</f>
        <v>昌江黎族自治县</v>
      </c>
      <c r="D1146" s="99" t="str">
        <f>IFERROR(_xlfn.XLOOKUP($G1146,通讯通路门店!$S$4:$S$993933,通讯通路门店!$D$4:$D$993933,0,0),"")</f>
        <v>叉河镇</v>
      </c>
      <c r="E1146" s="83"/>
      <c r="F1146" s="83"/>
      <c r="G1146" s="101"/>
      <c r="H1146" s="102">
        <f>IFERROR(_xlfn.XLOOKUP($G1146,通讯通路门店!$S$4:$S$993933,通讯通路门店!$R$4:$R$993933,0,0),"")</f>
        <v>0</v>
      </c>
      <c r="I1146" s="83"/>
      <c r="J1146" s="83"/>
      <c r="K1146" s="83"/>
      <c r="L1146" s="83"/>
      <c r="M1146" s="83"/>
      <c r="N1146" s="83"/>
      <c r="O1146" s="83"/>
      <c r="P1146" s="83"/>
      <c r="Q1146" s="83"/>
      <c r="R1146" s="83"/>
      <c r="S1146" s="83"/>
      <c r="T1146" s="83"/>
      <c r="U1146" s="99">
        <f>COUNTIF(通讯通路门店!$S:$S,$G1146)</f>
        <v>0</v>
      </c>
      <c r="V1146" s="99">
        <f>COUNTIFS(通讯通路门店!$S:$S,$G1146,通讯通路门店!$J:$J,"综合卖场")</f>
        <v>0</v>
      </c>
      <c r="W1146" s="99">
        <f>SUMIFS(通讯通路门店!$AJ:$AJ,通讯通路门店!$S:$S,通讯客户沙盘!$G1146)</f>
        <v>0</v>
      </c>
      <c r="X1146" s="99">
        <f t="shared" si="85"/>
        <v>0</v>
      </c>
      <c r="Y1146" s="99">
        <f>COUNTIFS(通讯通路门店!$S:$S,$G1146,通讯通路门店!$J:$J,"荣耀体验店")+COUNTIFS(通讯通路门店!$S:$S,$G1146,通讯通路门店!$J:$J,"荣耀授权专卖店")</f>
        <v>0</v>
      </c>
      <c r="Z1146" s="99">
        <f>COUNTIFS(通讯通路门店!$S:$S,$G1146,通讯通路门店!$J:$J,"VIVO体验店")</f>
        <v>0</v>
      </c>
      <c r="AA1146" s="99">
        <f>COUNTIFS(通讯通路门店!$S:$S,$G1146,通讯通路门店!$J:$J,"OPPO体验店")</f>
        <v>0</v>
      </c>
      <c r="AB1146" s="99">
        <f>COUNTIFS(通讯通路门店!$S:$S,$G1146,通讯通路门店!$J:$J,"华为授权体验店")+COUNTIFS(通讯通路门店!$S:$S,$G1146,通讯通路门店!$J:$J,"华为堡垒店")</f>
        <v>0</v>
      </c>
      <c r="AC1146" s="99">
        <f>COUNTIFS(通讯通路门店!$S:$S,$G1146,通讯通路门店!$J:$J,"小米体验店")</f>
        <v>0</v>
      </c>
      <c r="AD1146" s="99">
        <f>COUNTIFS(通讯通路门店!$S:$S,$G1146,通讯通路门店!$J:$J,"苹果体验店")</f>
        <v>0</v>
      </c>
      <c r="AE1146" s="99">
        <f>COUNTIFS(通讯通路门店!$S:$S,$G1146,通讯通路门店!$J:$J,"其他品牌专卖店")</f>
        <v>0</v>
      </c>
      <c r="AF1146" s="99">
        <f>SUMIFS(通讯通路门店!$BI:$BI,通讯通路门店!$S:$S,$G1146)</f>
        <v>0</v>
      </c>
      <c r="AG1146" s="99">
        <f>SUMIFS(通讯通路门店!$BH:$BH,通讯通路门店!$S:$S,$G1146)</f>
        <v>0</v>
      </c>
      <c r="AH1146" s="99">
        <f t="shared" si="86"/>
        <v>0</v>
      </c>
      <c r="AI1146" s="99">
        <f>SUMIFS(通讯通路门店!$BB:$BB,通讯通路门店!$S:$S,$G1146)</f>
        <v>0</v>
      </c>
      <c r="AJ1146" s="99">
        <f>SUMIFS(通讯通路门店!$BE:$BE,通讯通路门店!$S:$S,$G1146)</f>
        <v>0</v>
      </c>
      <c r="AK1146" s="99">
        <f>SUMIFS(通讯通路门店!$BG:$BG,通讯通路门店!$S:$S,$G1146)</f>
        <v>0</v>
      </c>
      <c r="AL1146" s="99">
        <f>SUMIFS(通讯通路门店!$BC:$BC,通讯通路门店!$S:$S,$G1146)</f>
        <v>0</v>
      </c>
      <c r="AM1146" s="99">
        <f>SUMIFS(通讯通路门店!$BD:$BD,通讯通路门店!$S:$S,$G1146)</f>
        <v>0</v>
      </c>
      <c r="AN1146" s="99">
        <f>SUMIFS(通讯通路门店!$BF:$BF,通讯通路门店!$S:$S,$G1146)</f>
        <v>0</v>
      </c>
      <c r="AO1146" s="99">
        <f t="shared" si="87"/>
        <v>0</v>
      </c>
      <c r="AP1146" s="99">
        <f>SUMIFS(通讯通路门店!$K:$K,通讯通路门店!$S:$S,$G1146)</f>
        <v>0</v>
      </c>
      <c r="AQ1146" s="83"/>
      <c r="AR1146" s="99">
        <f>SUMIFS(通讯通路门店!$T:$T,通讯通路门店!$S:$S,$G1146)</f>
        <v>0</v>
      </c>
      <c r="AS1146" s="99">
        <f>SUMIFS(通讯通路门店!$U:$U,通讯通路门店!$S:$S,$G1146)</f>
        <v>0</v>
      </c>
      <c r="AT1146" s="99">
        <f>SUMIFS(通讯通路门店!$V:$V,通讯通路门店!$S:$S,$G1146)</f>
        <v>0</v>
      </c>
      <c r="AU1146" s="99">
        <f>SUMIFS(通讯通路门店!$W:$W,通讯通路门店!$S:$S,$G1146)</f>
        <v>0</v>
      </c>
      <c r="AV1146" s="99">
        <f>SUMIFS(通讯通路门店!$Z:$Z,通讯通路门店!$S:$S,$G1146)</f>
        <v>0</v>
      </c>
      <c r="AW1146" s="99">
        <f>SUMIFS(通讯通路门店!$AB:$AB,通讯通路门店!$S:$S,$G1146)</f>
        <v>0</v>
      </c>
      <c r="AX1146" s="99">
        <f>SUMIFS(通讯通路门店!$X:$X,通讯通路门店!$S:$S,$G1146)</f>
        <v>0</v>
      </c>
      <c r="AY1146" s="99">
        <f>SUMIFS(通讯通路门店!$Y:$Y,通讯通路门店!$S:$S,$G1146)</f>
        <v>0</v>
      </c>
      <c r="AZ1146" s="99">
        <f>SUMIFS(通讯通路门店!$AA:$AA,通讯通路门店!$S:$S,$G1146)</f>
        <v>0</v>
      </c>
      <c r="BA1146" s="99">
        <f t="shared" si="88"/>
        <v>0</v>
      </c>
      <c r="BB1146" s="99">
        <f t="shared" si="89"/>
        <v>0</v>
      </c>
      <c r="BC1146" s="99">
        <f>SUMIFS(通讯通路门店!$W:$W,通讯通路门店!$S:$S,$G1146,通讯通路门店!$J:$J,"荣耀体验店")+SUMIFS(通讯通路门店!$W:$W,通讯通路门店!$S:$S,$G1146,通讯通路门店!$J:$J,"荣耀授权专卖店")</f>
        <v>0</v>
      </c>
      <c r="BD1146" s="99">
        <f>SUMIFS(通讯通路门店!$Z:$Z,通讯通路门店!$S:$S,$G1146,通讯通路门店!$J:$J,"VIVO体验店")</f>
        <v>0</v>
      </c>
      <c r="BE1146" s="99">
        <f>SUMIFS(通讯通路门店!$AB:$AB,通讯通路门店!$S:$S,$G1146,通讯通路门店!$J:$J,"OPPO体验店")</f>
        <v>0</v>
      </c>
      <c r="BF1146" s="99">
        <f>SUMIFS(通讯通路门店!$X:$X,通讯通路门店!$S:$S,$G1146,通讯通路门店!$J:$J,"华为授权体验店")+SUMIFS(通讯通路门店!$AA:$AA,通讯通路门店!$S:$S,$G1146,通讯通路门店!$J:$J,"华为堡垒店")</f>
        <v>0</v>
      </c>
      <c r="BG1146" s="99">
        <f>SUMIFS(通讯通路门店!$Y:$Y,通讯通路门店!$S:$S,$G1146,通讯通路门店!$J:$J,"小米体验店")</f>
        <v>0</v>
      </c>
      <c r="BH1146" s="99">
        <f>SUMIFS(通讯通路门店!$AA:$AA,通讯通路门店!$S:$S,$G1146,通讯通路门店!$J:$J,"苹果体验店")</f>
        <v>0</v>
      </c>
      <c r="BI1146" s="99">
        <f>SUMIFS(通讯通路门店!$K:$K,通讯通路门店!$S:$S,$G1146,通讯通路门店!$J:$J,"其他品牌专卖店")</f>
        <v>0</v>
      </c>
      <c r="BJ1146" s="99">
        <f>SUMIFS(通讯通路门店!$AC:$AC,通讯通路门店!$S:$S,$G1146)</f>
        <v>0</v>
      </c>
      <c r="BK1146" s="99">
        <f>SUMIFS(通讯通路门店!$AD:$AD,通讯通路门店!$S:$S,$G1146)</f>
        <v>0</v>
      </c>
      <c r="BL1146" s="99">
        <f>SUMIFS(通讯通路门店!$AE:$AE,通讯通路门店!$S:$S,$G1146)</f>
        <v>0</v>
      </c>
      <c r="BM1146" s="99">
        <f>SUMIFS(通讯通路门店!$AF:$AF,通讯通路门店!$S:$S,$G1146)</f>
        <v>0</v>
      </c>
      <c r="BN1146" s="99">
        <f>SUMIFS(通讯通路门店!$AG:$AG,通讯通路门店!$S:$S,$G1146)</f>
        <v>0</v>
      </c>
      <c r="BO1146" s="99">
        <f>SUMIFS(通讯通路门店!$AH:$AH,通讯通路门店!$S:$S,$G1146)</f>
        <v>0</v>
      </c>
      <c r="BP1146" s="99">
        <f>SUMIFS(通讯通路门店!$AI:$AI,通讯通路门店!$S:$S,$G1146)</f>
        <v>0</v>
      </c>
      <c r="BQ1146" s="83"/>
    </row>
    <row r="1147" spans="1:69">
      <c r="A1147" s="99" t="str">
        <f>IFERROR(_xlfn.XLOOKUP($G1147,通讯通路门店!$S$4:$S$993933,通讯通路门店!$A$4:$A$993933,0,0),"")</f>
        <v>海南省</v>
      </c>
      <c r="B1147" s="99" t="str">
        <f>IFERROR(_xlfn.XLOOKUP($G1147,通讯通路门店!$S$4:$S$993933,通讯通路门店!$B$4:$B$993933,0,0),"")</f>
        <v>昌江黎族自治县</v>
      </c>
      <c r="C1147" s="99" t="str">
        <f>IFERROR(_xlfn.XLOOKUP($G1147,通讯通路门店!$S$4:$S$993933,通讯通路门店!$C$4:$C$993933,0,0),"")</f>
        <v>昌江黎族自治县</v>
      </c>
      <c r="D1147" s="99" t="str">
        <f>IFERROR(_xlfn.XLOOKUP($G1147,通讯通路门店!$S$4:$S$993933,通讯通路门店!$D$4:$D$993933,0,0),"")</f>
        <v>叉河镇</v>
      </c>
      <c r="E1147" s="83"/>
      <c r="F1147" s="83"/>
      <c r="G1147" s="101"/>
      <c r="H1147" s="102">
        <f>IFERROR(_xlfn.XLOOKUP($G1147,通讯通路门店!$S$4:$S$993933,通讯通路门店!$R$4:$R$993933,0,0),"")</f>
        <v>0</v>
      </c>
      <c r="I1147" s="83"/>
      <c r="J1147" s="83"/>
      <c r="K1147" s="83"/>
      <c r="L1147" s="83"/>
      <c r="M1147" s="83"/>
      <c r="N1147" s="83"/>
      <c r="O1147" s="83"/>
      <c r="P1147" s="83"/>
      <c r="Q1147" s="83"/>
      <c r="R1147" s="83"/>
      <c r="S1147" s="83"/>
      <c r="T1147" s="83"/>
      <c r="U1147" s="99">
        <f>COUNTIF(通讯通路门店!$S:$S,$G1147)</f>
        <v>0</v>
      </c>
      <c r="V1147" s="99">
        <f>COUNTIFS(通讯通路门店!$S:$S,$G1147,通讯通路门店!$J:$J,"综合卖场")</f>
        <v>0</v>
      </c>
      <c r="W1147" s="99">
        <f>SUMIFS(通讯通路门店!$AJ:$AJ,通讯通路门店!$S:$S,通讯客户沙盘!$G1147)</f>
        <v>0</v>
      </c>
      <c r="X1147" s="99">
        <f t="shared" si="85"/>
        <v>0</v>
      </c>
      <c r="Y1147" s="99">
        <f>COUNTIFS(通讯通路门店!$S:$S,$G1147,通讯通路门店!$J:$J,"荣耀体验店")+COUNTIFS(通讯通路门店!$S:$S,$G1147,通讯通路门店!$J:$J,"荣耀授权专卖店")</f>
        <v>0</v>
      </c>
      <c r="Z1147" s="99">
        <f>COUNTIFS(通讯通路门店!$S:$S,$G1147,通讯通路门店!$J:$J,"VIVO体验店")</f>
        <v>0</v>
      </c>
      <c r="AA1147" s="99">
        <f>COUNTIFS(通讯通路门店!$S:$S,$G1147,通讯通路门店!$J:$J,"OPPO体验店")</f>
        <v>0</v>
      </c>
      <c r="AB1147" s="99">
        <f>COUNTIFS(通讯通路门店!$S:$S,$G1147,通讯通路门店!$J:$J,"华为授权体验店")+COUNTIFS(通讯通路门店!$S:$S,$G1147,通讯通路门店!$J:$J,"华为堡垒店")</f>
        <v>0</v>
      </c>
      <c r="AC1147" s="99">
        <f>COUNTIFS(通讯通路门店!$S:$S,$G1147,通讯通路门店!$J:$J,"小米体验店")</f>
        <v>0</v>
      </c>
      <c r="AD1147" s="99">
        <f>COUNTIFS(通讯通路门店!$S:$S,$G1147,通讯通路门店!$J:$J,"苹果体验店")</f>
        <v>0</v>
      </c>
      <c r="AE1147" s="99">
        <f>COUNTIFS(通讯通路门店!$S:$S,$G1147,通讯通路门店!$J:$J,"其他品牌专卖店")</f>
        <v>0</v>
      </c>
      <c r="AF1147" s="99">
        <f>SUMIFS(通讯通路门店!$BI:$BI,通讯通路门店!$S:$S,$G1147)</f>
        <v>0</v>
      </c>
      <c r="AG1147" s="99">
        <f>SUMIFS(通讯通路门店!$BH:$BH,通讯通路门店!$S:$S,$G1147)</f>
        <v>0</v>
      </c>
      <c r="AH1147" s="99">
        <f t="shared" si="86"/>
        <v>0</v>
      </c>
      <c r="AI1147" s="99">
        <f>SUMIFS(通讯通路门店!$BB:$BB,通讯通路门店!$S:$S,$G1147)</f>
        <v>0</v>
      </c>
      <c r="AJ1147" s="99">
        <f>SUMIFS(通讯通路门店!$BE:$BE,通讯通路门店!$S:$S,$G1147)</f>
        <v>0</v>
      </c>
      <c r="AK1147" s="99">
        <f>SUMIFS(通讯通路门店!$BG:$BG,通讯通路门店!$S:$S,$G1147)</f>
        <v>0</v>
      </c>
      <c r="AL1147" s="99">
        <f>SUMIFS(通讯通路门店!$BC:$BC,通讯通路门店!$S:$S,$G1147)</f>
        <v>0</v>
      </c>
      <c r="AM1147" s="99">
        <f>SUMIFS(通讯通路门店!$BD:$BD,通讯通路门店!$S:$S,$G1147)</f>
        <v>0</v>
      </c>
      <c r="AN1147" s="99">
        <f>SUMIFS(通讯通路门店!$BF:$BF,通讯通路门店!$S:$S,$G1147)</f>
        <v>0</v>
      </c>
      <c r="AO1147" s="99">
        <f t="shared" si="87"/>
        <v>0</v>
      </c>
      <c r="AP1147" s="99">
        <f>SUMIFS(通讯通路门店!$K:$K,通讯通路门店!$S:$S,$G1147)</f>
        <v>0</v>
      </c>
      <c r="AQ1147" s="83"/>
      <c r="AR1147" s="99">
        <f>SUMIFS(通讯通路门店!$T:$T,通讯通路门店!$S:$S,$G1147)</f>
        <v>0</v>
      </c>
      <c r="AS1147" s="99">
        <f>SUMIFS(通讯通路门店!$U:$U,通讯通路门店!$S:$S,$G1147)</f>
        <v>0</v>
      </c>
      <c r="AT1147" s="99">
        <f>SUMIFS(通讯通路门店!$V:$V,通讯通路门店!$S:$S,$G1147)</f>
        <v>0</v>
      </c>
      <c r="AU1147" s="99">
        <f>SUMIFS(通讯通路门店!$W:$W,通讯通路门店!$S:$S,$G1147)</f>
        <v>0</v>
      </c>
      <c r="AV1147" s="99">
        <f>SUMIFS(通讯通路门店!$Z:$Z,通讯通路门店!$S:$S,$G1147)</f>
        <v>0</v>
      </c>
      <c r="AW1147" s="99">
        <f>SUMIFS(通讯通路门店!$AB:$AB,通讯通路门店!$S:$S,$G1147)</f>
        <v>0</v>
      </c>
      <c r="AX1147" s="99">
        <f>SUMIFS(通讯通路门店!$X:$X,通讯通路门店!$S:$S,$G1147)</f>
        <v>0</v>
      </c>
      <c r="AY1147" s="99">
        <f>SUMIFS(通讯通路门店!$Y:$Y,通讯通路门店!$S:$S,$G1147)</f>
        <v>0</v>
      </c>
      <c r="AZ1147" s="99">
        <f>SUMIFS(通讯通路门店!$AA:$AA,通讯通路门店!$S:$S,$G1147)</f>
        <v>0</v>
      </c>
      <c r="BA1147" s="99">
        <f t="shared" si="88"/>
        <v>0</v>
      </c>
      <c r="BB1147" s="99">
        <f t="shared" si="89"/>
        <v>0</v>
      </c>
      <c r="BC1147" s="99">
        <f>SUMIFS(通讯通路门店!$W:$W,通讯通路门店!$S:$S,$G1147,通讯通路门店!$J:$J,"荣耀体验店")+SUMIFS(通讯通路门店!$W:$W,通讯通路门店!$S:$S,$G1147,通讯通路门店!$J:$J,"荣耀授权专卖店")</f>
        <v>0</v>
      </c>
      <c r="BD1147" s="99">
        <f>SUMIFS(通讯通路门店!$Z:$Z,通讯通路门店!$S:$S,$G1147,通讯通路门店!$J:$J,"VIVO体验店")</f>
        <v>0</v>
      </c>
      <c r="BE1147" s="99">
        <f>SUMIFS(通讯通路门店!$AB:$AB,通讯通路门店!$S:$S,$G1147,通讯通路门店!$J:$J,"OPPO体验店")</f>
        <v>0</v>
      </c>
      <c r="BF1147" s="99">
        <f>SUMIFS(通讯通路门店!$X:$X,通讯通路门店!$S:$S,$G1147,通讯通路门店!$J:$J,"华为授权体验店")+SUMIFS(通讯通路门店!$AA:$AA,通讯通路门店!$S:$S,$G1147,通讯通路门店!$J:$J,"华为堡垒店")</f>
        <v>0</v>
      </c>
      <c r="BG1147" s="99">
        <f>SUMIFS(通讯通路门店!$Y:$Y,通讯通路门店!$S:$S,$G1147,通讯通路门店!$J:$J,"小米体验店")</f>
        <v>0</v>
      </c>
      <c r="BH1147" s="99">
        <f>SUMIFS(通讯通路门店!$AA:$AA,通讯通路门店!$S:$S,$G1147,通讯通路门店!$J:$J,"苹果体验店")</f>
        <v>0</v>
      </c>
      <c r="BI1147" s="99">
        <f>SUMIFS(通讯通路门店!$K:$K,通讯通路门店!$S:$S,$G1147,通讯通路门店!$J:$J,"其他品牌专卖店")</f>
        <v>0</v>
      </c>
      <c r="BJ1147" s="99">
        <f>SUMIFS(通讯通路门店!$AC:$AC,通讯通路门店!$S:$S,$G1147)</f>
        <v>0</v>
      </c>
      <c r="BK1147" s="99">
        <f>SUMIFS(通讯通路门店!$AD:$AD,通讯通路门店!$S:$S,$G1147)</f>
        <v>0</v>
      </c>
      <c r="BL1147" s="99">
        <f>SUMIFS(通讯通路门店!$AE:$AE,通讯通路门店!$S:$S,$G1147)</f>
        <v>0</v>
      </c>
      <c r="BM1147" s="99">
        <f>SUMIFS(通讯通路门店!$AF:$AF,通讯通路门店!$S:$S,$G1147)</f>
        <v>0</v>
      </c>
      <c r="BN1147" s="99">
        <f>SUMIFS(通讯通路门店!$AG:$AG,通讯通路门店!$S:$S,$G1147)</f>
        <v>0</v>
      </c>
      <c r="BO1147" s="99">
        <f>SUMIFS(通讯通路门店!$AH:$AH,通讯通路门店!$S:$S,$G1147)</f>
        <v>0</v>
      </c>
      <c r="BP1147" s="99">
        <f>SUMIFS(通讯通路门店!$AI:$AI,通讯通路门店!$S:$S,$G1147)</f>
        <v>0</v>
      </c>
      <c r="BQ1147" s="83"/>
    </row>
    <row r="1148" spans="1:69">
      <c r="A1148" s="99" t="str">
        <f>IFERROR(_xlfn.XLOOKUP($G1148,通讯通路门店!$S$4:$S$993933,通讯通路门店!$A$4:$A$993933,0,0),"")</f>
        <v>海南省</v>
      </c>
      <c r="B1148" s="99" t="str">
        <f>IFERROR(_xlfn.XLOOKUP($G1148,通讯通路门店!$S$4:$S$993933,通讯通路门店!$B$4:$B$993933,0,0),"")</f>
        <v>昌江黎族自治县</v>
      </c>
      <c r="C1148" s="99" t="str">
        <f>IFERROR(_xlfn.XLOOKUP($G1148,通讯通路门店!$S$4:$S$993933,通讯通路门店!$C$4:$C$993933,0,0),"")</f>
        <v>昌江黎族自治县</v>
      </c>
      <c r="D1148" s="99" t="str">
        <f>IFERROR(_xlfn.XLOOKUP($G1148,通讯通路门店!$S$4:$S$993933,通讯通路门店!$D$4:$D$993933,0,0),"")</f>
        <v>叉河镇</v>
      </c>
      <c r="E1148" s="83"/>
      <c r="F1148" s="83"/>
      <c r="G1148" s="101"/>
      <c r="H1148" s="102">
        <f>IFERROR(_xlfn.XLOOKUP($G1148,通讯通路门店!$S$4:$S$993933,通讯通路门店!$R$4:$R$993933,0,0),"")</f>
        <v>0</v>
      </c>
      <c r="I1148" s="83"/>
      <c r="J1148" s="83"/>
      <c r="K1148" s="83"/>
      <c r="L1148" s="83"/>
      <c r="M1148" s="83"/>
      <c r="N1148" s="83"/>
      <c r="O1148" s="83"/>
      <c r="P1148" s="83"/>
      <c r="Q1148" s="83"/>
      <c r="R1148" s="83"/>
      <c r="S1148" s="83"/>
      <c r="T1148" s="83"/>
      <c r="U1148" s="99">
        <f>COUNTIF(通讯通路门店!$S:$S,$G1148)</f>
        <v>0</v>
      </c>
      <c r="V1148" s="99">
        <f>COUNTIFS(通讯通路门店!$S:$S,$G1148,通讯通路门店!$J:$J,"综合卖场")</f>
        <v>0</v>
      </c>
      <c r="W1148" s="99">
        <f>SUMIFS(通讯通路门店!$AJ:$AJ,通讯通路门店!$S:$S,通讯客户沙盘!$G1148)</f>
        <v>0</v>
      </c>
      <c r="X1148" s="99">
        <f t="shared" si="85"/>
        <v>0</v>
      </c>
      <c r="Y1148" s="99">
        <f>COUNTIFS(通讯通路门店!$S:$S,$G1148,通讯通路门店!$J:$J,"荣耀体验店")+COUNTIFS(通讯通路门店!$S:$S,$G1148,通讯通路门店!$J:$J,"荣耀授权专卖店")</f>
        <v>0</v>
      </c>
      <c r="Z1148" s="99">
        <f>COUNTIFS(通讯通路门店!$S:$S,$G1148,通讯通路门店!$J:$J,"VIVO体验店")</f>
        <v>0</v>
      </c>
      <c r="AA1148" s="99">
        <f>COUNTIFS(通讯通路门店!$S:$S,$G1148,通讯通路门店!$J:$J,"OPPO体验店")</f>
        <v>0</v>
      </c>
      <c r="AB1148" s="99">
        <f>COUNTIFS(通讯通路门店!$S:$S,$G1148,通讯通路门店!$J:$J,"华为授权体验店")+COUNTIFS(通讯通路门店!$S:$S,$G1148,通讯通路门店!$J:$J,"华为堡垒店")</f>
        <v>0</v>
      </c>
      <c r="AC1148" s="99">
        <f>COUNTIFS(通讯通路门店!$S:$S,$G1148,通讯通路门店!$J:$J,"小米体验店")</f>
        <v>0</v>
      </c>
      <c r="AD1148" s="99">
        <f>COUNTIFS(通讯通路门店!$S:$S,$G1148,通讯通路门店!$J:$J,"苹果体验店")</f>
        <v>0</v>
      </c>
      <c r="AE1148" s="99">
        <f>COUNTIFS(通讯通路门店!$S:$S,$G1148,通讯通路门店!$J:$J,"其他品牌专卖店")</f>
        <v>0</v>
      </c>
      <c r="AF1148" s="99">
        <f>SUMIFS(通讯通路门店!$BI:$BI,通讯通路门店!$S:$S,$G1148)</f>
        <v>0</v>
      </c>
      <c r="AG1148" s="99">
        <f>SUMIFS(通讯通路门店!$BH:$BH,通讯通路门店!$S:$S,$G1148)</f>
        <v>0</v>
      </c>
      <c r="AH1148" s="99">
        <f t="shared" si="86"/>
        <v>0</v>
      </c>
      <c r="AI1148" s="99">
        <f>SUMIFS(通讯通路门店!$BB:$BB,通讯通路门店!$S:$S,$G1148)</f>
        <v>0</v>
      </c>
      <c r="AJ1148" s="99">
        <f>SUMIFS(通讯通路门店!$BE:$BE,通讯通路门店!$S:$S,$G1148)</f>
        <v>0</v>
      </c>
      <c r="AK1148" s="99">
        <f>SUMIFS(通讯通路门店!$BG:$BG,通讯通路门店!$S:$S,$G1148)</f>
        <v>0</v>
      </c>
      <c r="AL1148" s="99">
        <f>SUMIFS(通讯通路门店!$BC:$BC,通讯通路门店!$S:$S,$G1148)</f>
        <v>0</v>
      </c>
      <c r="AM1148" s="99">
        <f>SUMIFS(通讯通路门店!$BD:$BD,通讯通路门店!$S:$S,$G1148)</f>
        <v>0</v>
      </c>
      <c r="AN1148" s="99">
        <f>SUMIFS(通讯通路门店!$BF:$BF,通讯通路门店!$S:$S,$G1148)</f>
        <v>0</v>
      </c>
      <c r="AO1148" s="99">
        <f t="shared" si="87"/>
        <v>0</v>
      </c>
      <c r="AP1148" s="99">
        <f>SUMIFS(通讯通路门店!$K:$K,通讯通路门店!$S:$S,$G1148)</f>
        <v>0</v>
      </c>
      <c r="AQ1148" s="83"/>
      <c r="AR1148" s="99">
        <f>SUMIFS(通讯通路门店!$T:$T,通讯通路门店!$S:$S,$G1148)</f>
        <v>0</v>
      </c>
      <c r="AS1148" s="99">
        <f>SUMIFS(通讯通路门店!$U:$U,通讯通路门店!$S:$S,$G1148)</f>
        <v>0</v>
      </c>
      <c r="AT1148" s="99">
        <f>SUMIFS(通讯通路门店!$V:$V,通讯通路门店!$S:$S,$G1148)</f>
        <v>0</v>
      </c>
      <c r="AU1148" s="99">
        <f>SUMIFS(通讯通路门店!$W:$W,通讯通路门店!$S:$S,$G1148)</f>
        <v>0</v>
      </c>
      <c r="AV1148" s="99">
        <f>SUMIFS(通讯通路门店!$Z:$Z,通讯通路门店!$S:$S,$G1148)</f>
        <v>0</v>
      </c>
      <c r="AW1148" s="99">
        <f>SUMIFS(通讯通路门店!$AB:$AB,通讯通路门店!$S:$S,$G1148)</f>
        <v>0</v>
      </c>
      <c r="AX1148" s="99">
        <f>SUMIFS(通讯通路门店!$X:$X,通讯通路门店!$S:$S,$G1148)</f>
        <v>0</v>
      </c>
      <c r="AY1148" s="99">
        <f>SUMIFS(通讯通路门店!$Y:$Y,通讯通路门店!$S:$S,$G1148)</f>
        <v>0</v>
      </c>
      <c r="AZ1148" s="99">
        <f>SUMIFS(通讯通路门店!$AA:$AA,通讯通路门店!$S:$S,$G1148)</f>
        <v>0</v>
      </c>
      <c r="BA1148" s="99">
        <f t="shared" si="88"/>
        <v>0</v>
      </c>
      <c r="BB1148" s="99">
        <f t="shared" si="89"/>
        <v>0</v>
      </c>
      <c r="BC1148" s="99">
        <f>SUMIFS(通讯通路门店!$W:$W,通讯通路门店!$S:$S,$G1148,通讯通路门店!$J:$J,"荣耀体验店")+SUMIFS(通讯通路门店!$W:$W,通讯通路门店!$S:$S,$G1148,通讯通路门店!$J:$J,"荣耀授权专卖店")</f>
        <v>0</v>
      </c>
      <c r="BD1148" s="99">
        <f>SUMIFS(通讯通路门店!$Z:$Z,通讯通路门店!$S:$S,$G1148,通讯通路门店!$J:$J,"VIVO体验店")</f>
        <v>0</v>
      </c>
      <c r="BE1148" s="99">
        <f>SUMIFS(通讯通路门店!$AB:$AB,通讯通路门店!$S:$S,$G1148,通讯通路门店!$J:$J,"OPPO体验店")</f>
        <v>0</v>
      </c>
      <c r="BF1148" s="99">
        <f>SUMIFS(通讯通路门店!$X:$X,通讯通路门店!$S:$S,$G1148,通讯通路门店!$J:$J,"华为授权体验店")+SUMIFS(通讯通路门店!$AA:$AA,通讯通路门店!$S:$S,$G1148,通讯通路门店!$J:$J,"华为堡垒店")</f>
        <v>0</v>
      </c>
      <c r="BG1148" s="99">
        <f>SUMIFS(通讯通路门店!$Y:$Y,通讯通路门店!$S:$S,$G1148,通讯通路门店!$J:$J,"小米体验店")</f>
        <v>0</v>
      </c>
      <c r="BH1148" s="99">
        <f>SUMIFS(通讯通路门店!$AA:$AA,通讯通路门店!$S:$S,$G1148,通讯通路门店!$J:$J,"苹果体验店")</f>
        <v>0</v>
      </c>
      <c r="BI1148" s="99">
        <f>SUMIFS(通讯通路门店!$K:$K,通讯通路门店!$S:$S,$G1148,通讯通路门店!$J:$J,"其他品牌专卖店")</f>
        <v>0</v>
      </c>
      <c r="BJ1148" s="99">
        <f>SUMIFS(通讯通路门店!$AC:$AC,通讯通路门店!$S:$S,$G1148)</f>
        <v>0</v>
      </c>
      <c r="BK1148" s="99">
        <f>SUMIFS(通讯通路门店!$AD:$AD,通讯通路门店!$S:$S,$G1148)</f>
        <v>0</v>
      </c>
      <c r="BL1148" s="99">
        <f>SUMIFS(通讯通路门店!$AE:$AE,通讯通路门店!$S:$S,$G1148)</f>
        <v>0</v>
      </c>
      <c r="BM1148" s="99">
        <f>SUMIFS(通讯通路门店!$AF:$AF,通讯通路门店!$S:$S,$G1148)</f>
        <v>0</v>
      </c>
      <c r="BN1148" s="99">
        <f>SUMIFS(通讯通路门店!$AG:$AG,通讯通路门店!$S:$S,$G1148)</f>
        <v>0</v>
      </c>
      <c r="BO1148" s="99">
        <f>SUMIFS(通讯通路门店!$AH:$AH,通讯通路门店!$S:$S,$G1148)</f>
        <v>0</v>
      </c>
      <c r="BP1148" s="99">
        <f>SUMIFS(通讯通路门店!$AI:$AI,通讯通路门店!$S:$S,$G1148)</f>
        <v>0</v>
      </c>
      <c r="BQ1148" s="83"/>
    </row>
    <row r="1149" spans="1:69">
      <c r="A1149" s="99" t="str">
        <f>IFERROR(_xlfn.XLOOKUP($G1149,通讯通路门店!$S$4:$S$993933,通讯通路门店!$A$4:$A$993933,0,0),"")</f>
        <v>海南省</v>
      </c>
      <c r="B1149" s="99" t="str">
        <f>IFERROR(_xlfn.XLOOKUP($G1149,通讯通路门店!$S$4:$S$993933,通讯通路门店!$B$4:$B$993933,0,0),"")</f>
        <v>昌江黎族自治县</v>
      </c>
      <c r="C1149" s="99" t="str">
        <f>IFERROR(_xlfn.XLOOKUP($G1149,通讯通路门店!$S$4:$S$993933,通讯通路门店!$C$4:$C$993933,0,0),"")</f>
        <v>昌江黎族自治县</v>
      </c>
      <c r="D1149" s="99" t="str">
        <f>IFERROR(_xlfn.XLOOKUP($G1149,通讯通路门店!$S$4:$S$993933,通讯通路门店!$D$4:$D$993933,0,0),"")</f>
        <v>叉河镇</v>
      </c>
      <c r="E1149" s="83"/>
      <c r="F1149" s="83"/>
      <c r="G1149" s="101"/>
      <c r="H1149" s="102">
        <f>IFERROR(_xlfn.XLOOKUP($G1149,通讯通路门店!$S$4:$S$993933,通讯通路门店!$R$4:$R$993933,0,0),"")</f>
        <v>0</v>
      </c>
      <c r="I1149" s="83"/>
      <c r="J1149" s="83"/>
      <c r="K1149" s="83"/>
      <c r="L1149" s="83"/>
      <c r="M1149" s="83"/>
      <c r="N1149" s="83"/>
      <c r="O1149" s="83"/>
      <c r="P1149" s="83"/>
      <c r="Q1149" s="83"/>
      <c r="R1149" s="83"/>
      <c r="S1149" s="83"/>
      <c r="T1149" s="83"/>
      <c r="U1149" s="99">
        <f>COUNTIF(通讯通路门店!$S:$S,$G1149)</f>
        <v>0</v>
      </c>
      <c r="V1149" s="99">
        <f>COUNTIFS(通讯通路门店!$S:$S,$G1149,通讯通路门店!$J:$J,"综合卖场")</f>
        <v>0</v>
      </c>
      <c r="W1149" s="99">
        <f>SUMIFS(通讯通路门店!$AJ:$AJ,通讯通路门店!$S:$S,通讯客户沙盘!$G1149)</f>
        <v>0</v>
      </c>
      <c r="X1149" s="99">
        <f t="shared" si="85"/>
        <v>0</v>
      </c>
      <c r="Y1149" s="99">
        <f>COUNTIFS(通讯通路门店!$S:$S,$G1149,通讯通路门店!$J:$J,"荣耀体验店")+COUNTIFS(通讯通路门店!$S:$S,$G1149,通讯通路门店!$J:$J,"荣耀授权专卖店")</f>
        <v>0</v>
      </c>
      <c r="Z1149" s="99">
        <f>COUNTIFS(通讯通路门店!$S:$S,$G1149,通讯通路门店!$J:$J,"VIVO体验店")</f>
        <v>0</v>
      </c>
      <c r="AA1149" s="99">
        <f>COUNTIFS(通讯通路门店!$S:$S,$G1149,通讯通路门店!$J:$J,"OPPO体验店")</f>
        <v>0</v>
      </c>
      <c r="AB1149" s="99">
        <f>COUNTIFS(通讯通路门店!$S:$S,$G1149,通讯通路门店!$J:$J,"华为授权体验店")+COUNTIFS(通讯通路门店!$S:$S,$G1149,通讯通路门店!$J:$J,"华为堡垒店")</f>
        <v>0</v>
      </c>
      <c r="AC1149" s="99">
        <f>COUNTIFS(通讯通路门店!$S:$S,$G1149,通讯通路门店!$J:$J,"小米体验店")</f>
        <v>0</v>
      </c>
      <c r="AD1149" s="99">
        <f>COUNTIFS(通讯通路门店!$S:$S,$G1149,通讯通路门店!$J:$J,"苹果体验店")</f>
        <v>0</v>
      </c>
      <c r="AE1149" s="99">
        <f>COUNTIFS(通讯通路门店!$S:$S,$G1149,通讯通路门店!$J:$J,"其他品牌专卖店")</f>
        <v>0</v>
      </c>
      <c r="AF1149" s="99">
        <f>SUMIFS(通讯通路门店!$BI:$BI,通讯通路门店!$S:$S,$G1149)</f>
        <v>0</v>
      </c>
      <c r="AG1149" s="99">
        <f>SUMIFS(通讯通路门店!$BH:$BH,通讯通路门店!$S:$S,$G1149)</f>
        <v>0</v>
      </c>
      <c r="AH1149" s="99">
        <f t="shared" si="86"/>
        <v>0</v>
      </c>
      <c r="AI1149" s="99">
        <f>SUMIFS(通讯通路门店!$BB:$BB,通讯通路门店!$S:$S,$G1149)</f>
        <v>0</v>
      </c>
      <c r="AJ1149" s="99">
        <f>SUMIFS(通讯通路门店!$BE:$BE,通讯通路门店!$S:$S,$G1149)</f>
        <v>0</v>
      </c>
      <c r="AK1149" s="99">
        <f>SUMIFS(通讯通路门店!$BG:$BG,通讯通路门店!$S:$S,$G1149)</f>
        <v>0</v>
      </c>
      <c r="AL1149" s="99">
        <f>SUMIFS(通讯通路门店!$BC:$BC,通讯通路门店!$S:$S,$G1149)</f>
        <v>0</v>
      </c>
      <c r="AM1149" s="99">
        <f>SUMIFS(通讯通路门店!$BD:$BD,通讯通路门店!$S:$S,$G1149)</f>
        <v>0</v>
      </c>
      <c r="AN1149" s="99">
        <f>SUMIFS(通讯通路门店!$BF:$BF,通讯通路门店!$S:$S,$G1149)</f>
        <v>0</v>
      </c>
      <c r="AO1149" s="99">
        <f t="shared" si="87"/>
        <v>0</v>
      </c>
      <c r="AP1149" s="99">
        <f>SUMIFS(通讯通路门店!$K:$K,通讯通路门店!$S:$S,$G1149)</f>
        <v>0</v>
      </c>
      <c r="AQ1149" s="83"/>
      <c r="AR1149" s="99">
        <f>SUMIFS(通讯通路门店!$T:$T,通讯通路门店!$S:$S,$G1149)</f>
        <v>0</v>
      </c>
      <c r="AS1149" s="99">
        <f>SUMIFS(通讯通路门店!$U:$U,通讯通路门店!$S:$S,$G1149)</f>
        <v>0</v>
      </c>
      <c r="AT1149" s="99">
        <f>SUMIFS(通讯通路门店!$V:$V,通讯通路门店!$S:$S,$G1149)</f>
        <v>0</v>
      </c>
      <c r="AU1149" s="99">
        <f>SUMIFS(通讯通路门店!$W:$W,通讯通路门店!$S:$S,$G1149)</f>
        <v>0</v>
      </c>
      <c r="AV1149" s="99">
        <f>SUMIFS(通讯通路门店!$Z:$Z,通讯通路门店!$S:$S,$G1149)</f>
        <v>0</v>
      </c>
      <c r="AW1149" s="99">
        <f>SUMIFS(通讯通路门店!$AB:$AB,通讯通路门店!$S:$S,$G1149)</f>
        <v>0</v>
      </c>
      <c r="AX1149" s="99">
        <f>SUMIFS(通讯通路门店!$X:$X,通讯通路门店!$S:$S,$G1149)</f>
        <v>0</v>
      </c>
      <c r="AY1149" s="99">
        <f>SUMIFS(通讯通路门店!$Y:$Y,通讯通路门店!$S:$S,$G1149)</f>
        <v>0</v>
      </c>
      <c r="AZ1149" s="99">
        <f>SUMIFS(通讯通路门店!$AA:$AA,通讯通路门店!$S:$S,$G1149)</f>
        <v>0</v>
      </c>
      <c r="BA1149" s="99">
        <f t="shared" si="88"/>
        <v>0</v>
      </c>
      <c r="BB1149" s="99">
        <f t="shared" si="89"/>
        <v>0</v>
      </c>
      <c r="BC1149" s="99">
        <f>SUMIFS(通讯通路门店!$W:$W,通讯通路门店!$S:$S,$G1149,通讯通路门店!$J:$J,"荣耀体验店")+SUMIFS(通讯通路门店!$W:$W,通讯通路门店!$S:$S,$G1149,通讯通路门店!$J:$J,"荣耀授权专卖店")</f>
        <v>0</v>
      </c>
      <c r="BD1149" s="99">
        <f>SUMIFS(通讯通路门店!$Z:$Z,通讯通路门店!$S:$S,$G1149,通讯通路门店!$J:$J,"VIVO体验店")</f>
        <v>0</v>
      </c>
      <c r="BE1149" s="99">
        <f>SUMIFS(通讯通路门店!$AB:$AB,通讯通路门店!$S:$S,$G1149,通讯通路门店!$J:$J,"OPPO体验店")</f>
        <v>0</v>
      </c>
      <c r="BF1149" s="99">
        <f>SUMIFS(通讯通路门店!$X:$X,通讯通路门店!$S:$S,$G1149,通讯通路门店!$J:$J,"华为授权体验店")+SUMIFS(通讯通路门店!$AA:$AA,通讯通路门店!$S:$S,$G1149,通讯通路门店!$J:$J,"华为堡垒店")</f>
        <v>0</v>
      </c>
      <c r="BG1149" s="99">
        <f>SUMIFS(通讯通路门店!$Y:$Y,通讯通路门店!$S:$S,$G1149,通讯通路门店!$J:$J,"小米体验店")</f>
        <v>0</v>
      </c>
      <c r="BH1149" s="99">
        <f>SUMIFS(通讯通路门店!$AA:$AA,通讯通路门店!$S:$S,$G1149,通讯通路门店!$J:$J,"苹果体验店")</f>
        <v>0</v>
      </c>
      <c r="BI1149" s="99">
        <f>SUMIFS(通讯通路门店!$K:$K,通讯通路门店!$S:$S,$G1149,通讯通路门店!$J:$J,"其他品牌专卖店")</f>
        <v>0</v>
      </c>
      <c r="BJ1149" s="99">
        <f>SUMIFS(通讯通路门店!$AC:$AC,通讯通路门店!$S:$S,$G1149)</f>
        <v>0</v>
      </c>
      <c r="BK1149" s="99">
        <f>SUMIFS(通讯通路门店!$AD:$AD,通讯通路门店!$S:$S,$G1149)</f>
        <v>0</v>
      </c>
      <c r="BL1149" s="99">
        <f>SUMIFS(通讯通路门店!$AE:$AE,通讯通路门店!$S:$S,$G1149)</f>
        <v>0</v>
      </c>
      <c r="BM1149" s="99">
        <f>SUMIFS(通讯通路门店!$AF:$AF,通讯通路门店!$S:$S,$G1149)</f>
        <v>0</v>
      </c>
      <c r="BN1149" s="99">
        <f>SUMIFS(通讯通路门店!$AG:$AG,通讯通路门店!$S:$S,$G1149)</f>
        <v>0</v>
      </c>
      <c r="BO1149" s="99">
        <f>SUMIFS(通讯通路门店!$AH:$AH,通讯通路门店!$S:$S,$G1149)</f>
        <v>0</v>
      </c>
      <c r="BP1149" s="99">
        <f>SUMIFS(通讯通路门店!$AI:$AI,通讯通路门店!$S:$S,$G1149)</f>
        <v>0</v>
      </c>
      <c r="BQ1149" s="83"/>
    </row>
    <row r="1150" spans="1:69">
      <c r="A1150" s="99" t="str">
        <f>IFERROR(_xlfn.XLOOKUP($G1150,通讯通路门店!$S$4:$S$993933,通讯通路门店!$A$4:$A$993933,0,0),"")</f>
        <v>海南省</v>
      </c>
      <c r="B1150" s="99" t="str">
        <f>IFERROR(_xlfn.XLOOKUP($G1150,通讯通路门店!$S$4:$S$993933,通讯通路门店!$B$4:$B$993933,0,0),"")</f>
        <v>昌江黎族自治县</v>
      </c>
      <c r="C1150" s="99" t="str">
        <f>IFERROR(_xlfn.XLOOKUP($G1150,通讯通路门店!$S$4:$S$993933,通讯通路门店!$C$4:$C$993933,0,0),"")</f>
        <v>昌江黎族自治县</v>
      </c>
      <c r="D1150" s="99" t="str">
        <f>IFERROR(_xlfn.XLOOKUP($G1150,通讯通路门店!$S$4:$S$993933,通讯通路门店!$D$4:$D$993933,0,0),"")</f>
        <v>叉河镇</v>
      </c>
      <c r="E1150" s="83"/>
      <c r="F1150" s="83"/>
      <c r="G1150" s="101"/>
      <c r="H1150" s="102">
        <f>IFERROR(_xlfn.XLOOKUP($G1150,通讯通路门店!$S$4:$S$993933,通讯通路门店!$R$4:$R$993933,0,0),"")</f>
        <v>0</v>
      </c>
      <c r="I1150" s="83"/>
      <c r="J1150" s="83"/>
      <c r="K1150" s="83"/>
      <c r="L1150" s="83"/>
      <c r="M1150" s="83"/>
      <c r="N1150" s="83"/>
      <c r="O1150" s="83"/>
      <c r="P1150" s="83"/>
      <c r="Q1150" s="83"/>
      <c r="R1150" s="83"/>
      <c r="S1150" s="83"/>
      <c r="T1150" s="83"/>
      <c r="U1150" s="99">
        <f>COUNTIF(通讯通路门店!$S:$S,$G1150)</f>
        <v>0</v>
      </c>
      <c r="V1150" s="99">
        <f>COUNTIFS(通讯通路门店!$S:$S,$G1150,通讯通路门店!$J:$J,"综合卖场")</f>
        <v>0</v>
      </c>
      <c r="W1150" s="99">
        <f>SUMIFS(通讯通路门店!$AJ:$AJ,通讯通路门店!$S:$S,通讯客户沙盘!$G1150)</f>
        <v>0</v>
      </c>
      <c r="X1150" s="99">
        <f t="shared" si="85"/>
        <v>0</v>
      </c>
      <c r="Y1150" s="99">
        <f>COUNTIFS(通讯通路门店!$S:$S,$G1150,通讯通路门店!$J:$J,"荣耀体验店")+COUNTIFS(通讯通路门店!$S:$S,$G1150,通讯通路门店!$J:$J,"荣耀授权专卖店")</f>
        <v>0</v>
      </c>
      <c r="Z1150" s="99">
        <f>COUNTIFS(通讯通路门店!$S:$S,$G1150,通讯通路门店!$J:$J,"VIVO体验店")</f>
        <v>0</v>
      </c>
      <c r="AA1150" s="99">
        <f>COUNTIFS(通讯通路门店!$S:$S,$G1150,通讯通路门店!$J:$J,"OPPO体验店")</f>
        <v>0</v>
      </c>
      <c r="AB1150" s="99">
        <f>COUNTIFS(通讯通路门店!$S:$S,$G1150,通讯通路门店!$J:$J,"华为授权体验店")+COUNTIFS(通讯通路门店!$S:$S,$G1150,通讯通路门店!$J:$J,"华为堡垒店")</f>
        <v>0</v>
      </c>
      <c r="AC1150" s="99">
        <f>COUNTIFS(通讯通路门店!$S:$S,$G1150,通讯通路门店!$J:$J,"小米体验店")</f>
        <v>0</v>
      </c>
      <c r="AD1150" s="99">
        <f>COUNTIFS(通讯通路门店!$S:$S,$G1150,通讯通路门店!$J:$J,"苹果体验店")</f>
        <v>0</v>
      </c>
      <c r="AE1150" s="99">
        <f>COUNTIFS(通讯通路门店!$S:$S,$G1150,通讯通路门店!$J:$J,"其他品牌专卖店")</f>
        <v>0</v>
      </c>
      <c r="AF1150" s="99">
        <f>SUMIFS(通讯通路门店!$BI:$BI,通讯通路门店!$S:$S,$G1150)</f>
        <v>0</v>
      </c>
      <c r="AG1150" s="99">
        <f>SUMIFS(通讯通路门店!$BH:$BH,通讯通路门店!$S:$S,$G1150)</f>
        <v>0</v>
      </c>
      <c r="AH1150" s="99">
        <f t="shared" si="86"/>
        <v>0</v>
      </c>
      <c r="AI1150" s="99">
        <f>SUMIFS(通讯通路门店!$BB:$BB,通讯通路门店!$S:$S,$G1150)</f>
        <v>0</v>
      </c>
      <c r="AJ1150" s="99">
        <f>SUMIFS(通讯通路门店!$BE:$BE,通讯通路门店!$S:$S,$G1150)</f>
        <v>0</v>
      </c>
      <c r="AK1150" s="99">
        <f>SUMIFS(通讯通路门店!$BG:$BG,通讯通路门店!$S:$S,$G1150)</f>
        <v>0</v>
      </c>
      <c r="AL1150" s="99">
        <f>SUMIFS(通讯通路门店!$BC:$BC,通讯通路门店!$S:$S,$G1150)</f>
        <v>0</v>
      </c>
      <c r="AM1150" s="99">
        <f>SUMIFS(通讯通路门店!$BD:$BD,通讯通路门店!$S:$S,$G1150)</f>
        <v>0</v>
      </c>
      <c r="AN1150" s="99">
        <f>SUMIFS(通讯通路门店!$BF:$BF,通讯通路门店!$S:$S,$G1150)</f>
        <v>0</v>
      </c>
      <c r="AO1150" s="99">
        <f t="shared" si="87"/>
        <v>0</v>
      </c>
      <c r="AP1150" s="99">
        <f>SUMIFS(通讯通路门店!$K:$K,通讯通路门店!$S:$S,$G1150)</f>
        <v>0</v>
      </c>
      <c r="AQ1150" s="83"/>
      <c r="AR1150" s="99">
        <f>SUMIFS(通讯通路门店!$T:$T,通讯通路门店!$S:$S,$G1150)</f>
        <v>0</v>
      </c>
      <c r="AS1150" s="99">
        <f>SUMIFS(通讯通路门店!$U:$U,通讯通路门店!$S:$S,$G1150)</f>
        <v>0</v>
      </c>
      <c r="AT1150" s="99">
        <f>SUMIFS(通讯通路门店!$V:$V,通讯通路门店!$S:$S,$G1150)</f>
        <v>0</v>
      </c>
      <c r="AU1150" s="99">
        <f>SUMIFS(通讯通路门店!$W:$W,通讯通路门店!$S:$S,$G1150)</f>
        <v>0</v>
      </c>
      <c r="AV1150" s="99">
        <f>SUMIFS(通讯通路门店!$Z:$Z,通讯通路门店!$S:$S,$G1150)</f>
        <v>0</v>
      </c>
      <c r="AW1150" s="99">
        <f>SUMIFS(通讯通路门店!$AB:$AB,通讯通路门店!$S:$S,$G1150)</f>
        <v>0</v>
      </c>
      <c r="AX1150" s="99">
        <f>SUMIFS(通讯通路门店!$X:$X,通讯通路门店!$S:$S,$G1150)</f>
        <v>0</v>
      </c>
      <c r="AY1150" s="99">
        <f>SUMIFS(通讯通路门店!$Y:$Y,通讯通路门店!$S:$S,$G1150)</f>
        <v>0</v>
      </c>
      <c r="AZ1150" s="99">
        <f>SUMIFS(通讯通路门店!$AA:$AA,通讯通路门店!$S:$S,$G1150)</f>
        <v>0</v>
      </c>
      <c r="BA1150" s="99">
        <f t="shared" si="88"/>
        <v>0</v>
      </c>
      <c r="BB1150" s="99">
        <f t="shared" si="89"/>
        <v>0</v>
      </c>
      <c r="BC1150" s="99">
        <f>SUMIFS(通讯通路门店!$W:$W,通讯通路门店!$S:$S,$G1150,通讯通路门店!$J:$J,"荣耀体验店")+SUMIFS(通讯通路门店!$W:$W,通讯通路门店!$S:$S,$G1150,通讯通路门店!$J:$J,"荣耀授权专卖店")</f>
        <v>0</v>
      </c>
      <c r="BD1150" s="99">
        <f>SUMIFS(通讯通路门店!$Z:$Z,通讯通路门店!$S:$S,$G1150,通讯通路门店!$J:$J,"VIVO体验店")</f>
        <v>0</v>
      </c>
      <c r="BE1150" s="99">
        <f>SUMIFS(通讯通路门店!$AB:$AB,通讯通路门店!$S:$S,$G1150,通讯通路门店!$J:$J,"OPPO体验店")</f>
        <v>0</v>
      </c>
      <c r="BF1150" s="99">
        <f>SUMIFS(通讯通路门店!$X:$X,通讯通路门店!$S:$S,$G1150,通讯通路门店!$J:$J,"华为授权体验店")+SUMIFS(通讯通路门店!$AA:$AA,通讯通路门店!$S:$S,$G1150,通讯通路门店!$J:$J,"华为堡垒店")</f>
        <v>0</v>
      </c>
      <c r="BG1150" s="99">
        <f>SUMIFS(通讯通路门店!$Y:$Y,通讯通路门店!$S:$S,$G1150,通讯通路门店!$J:$J,"小米体验店")</f>
        <v>0</v>
      </c>
      <c r="BH1150" s="99">
        <f>SUMIFS(通讯通路门店!$AA:$AA,通讯通路门店!$S:$S,$G1150,通讯通路门店!$J:$J,"苹果体验店")</f>
        <v>0</v>
      </c>
      <c r="BI1150" s="99">
        <f>SUMIFS(通讯通路门店!$K:$K,通讯通路门店!$S:$S,$G1150,通讯通路门店!$J:$J,"其他品牌专卖店")</f>
        <v>0</v>
      </c>
      <c r="BJ1150" s="99">
        <f>SUMIFS(通讯通路门店!$AC:$AC,通讯通路门店!$S:$S,$G1150)</f>
        <v>0</v>
      </c>
      <c r="BK1150" s="99">
        <f>SUMIFS(通讯通路门店!$AD:$AD,通讯通路门店!$S:$S,$G1150)</f>
        <v>0</v>
      </c>
      <c r="BL1150" s="99">
        <f>SUMIFS(通讯通路门店!$AE:$AE,通讯通路门店!$S:$S,$G1150)</f>
        <v>0</v>
      </c>
      <c r="BM1150" s="99">
        <f>SUMIFS(通讯通路门店!$AF:$AF,通讯通路门店!$S:$S,$G1150)</f>
        <v>0</v>
      </c>
      <c r="BN1150" s="99">
        <f>SUMIFS(通讯通路门店!$AG:$AG,通讯通路门店!$S:$S,$G1150)</f>
        <v>0</v>
      </c>
      <c r="BO1150" s="99">
        <f>SUMIFS(通讯通路门店!$AH:$AH,通讯通路门店!$S:$S,$G1150)</f>
        <v>0</v>
      </c>
      <c r="BP1150" s="99">
        <f>SUMIFS(通讯通路门店!$AI:$AI,通讯通路门店!$S:$S,$G1150)</f>
        <v>0</v>
      </c>
      <c r="BQ1150" s="83"/>
    </row>
    <row r="1151" spans="1:69">
      <c r="A1151" s="99" t="str">
        <f>IFERROR(_xlfn.XLOOKUP($G1151,通讯通路门店!$S$4:$S$993933,通讯通路门店!$A$4:$A$993933,0,0),"")</f>
        <v>海南省</v>
      </c>
      <c r="B1151" s="99" t="str">
        <f>IFERROR(_xlfn.XLOOKUP($G1151,通讯通路门店!$S$4:$S$993933,通讯通路门店!$B$4:$B$993933,0,0),"")</f>
        <v>昌江黎族自治县</v>
      </c>
      <c r="C1151" s="99" t="str">
        <f>IFERROR(_xlfn.XLOOKUP($G1151,通讯通路门店!$S$4:$S$993933,通讯通路门店!$C$4:$C$993933,0,0),"")</f>
        <v>昌江黎族自治县</v>
      </c>
      <c r="D1151" s="99" t="str">
        <f>IFERROR(_xlfn.XLOOKUP($G1151,通讯通路门店!$S$4:$S$993933,通讯通路门店!$D$4:$D$993933,0,0),"")</f>
        <v>叉河镇</v>
      </c>
      <c r="E1151" s="83"/>
      <c r="F1151" s="83"/>
      <c r="G1151" s="101"/>
      <c r="H1151" s="102">
        <f>IFERROR(_xlfn.XLOOKUP($G1151,通讯通路门店!$S$4:$S$993933,通讯通路门店!$R$4:$R$993933,0,0),"")</f>
        <v>0</v>
      </c>
      <c r="I1151" s="83"/>
      <c r="J1151" s="83"/>
      <c r="K1151" s="83"/>
      <c r="L1151" s="83"/>
      <c r="M1151" s="83"/>
      <c r="N1151" s="83"/>
      <c r="O1151" s="83"/>
      <c r="P1151" s="83"/>
      <c r="Q1151" s="83"/>
      <c r="R1151" s="83"/>
      <c r="S1151" s="83"/>
      <c r="T1151" s="83"/>
      <c r="U1151" s="99">
        <f>COUNTIF(通讯通路门店!$S:$S,$G1151)</f>
        <v>0</v>
      </c>
      <c r="V1151" s="99">
        <f>COUNTIFS(通讯通路门店!$S:$S,$G1151,通讯通路门店!$J:$J,"综合卖场")</f>
        <v>0</v>
      </c>
      <c r="W1151" s="99">
        <f>SUMIFS(通讯通路门店!$AJ:$AJ,通讯通路门店!$S:$S,通讯客户沙盘!$G1151)</f>
        <v>0</v>
      </c>
      <c r="X1151" s="99">
        <f t="shared" si="85"/>
        <v>0</v>
      </c>
      <c r="Y1151" s="99">
        <f>COUNTIFS(通讯通路门店!$S:$S,$G1151,通讯通路门店!$J:$J,"荣耀体验店")+COUNTIFS(通讯通路门店!$S:$S,$G1151,通讯通路门店!$J:$J,"荣耀授权专卖店")</f>
        <v>0</v>
      </c>
      <c r="Z1151" s="99">
        <f>COUNTIFS(通讯通路门店!$S:$S,$G1151,通讯通路门店!$J:$J,"VIVO体验店")</f>
        <v>0</v>
      </c>
      <c r="AA1151" s="99">
        <f>COUNTIFS(通讯通路门店!$S:$S,$G1151,通讯通路门店!$J:$J,"OPPO体验店")</f>
        <v>0</v>
      </c>
      <c r="AB1151" s="99">
        <f>COUNTIFS(通讯通路门店!$S:$S,$G1151,通讯通路门店!$J:$J,"华为授权体验店")+COUNTIFS(通讯通路门店!$S:$S,$G1151,通讯通路门店!$J:$J,"华为堡垒店")</f>
        <v>0</v>
      </c>
      <c r="AC1151" s="99">
        <f>COUNTIFS(通讯通路门店!$S:$S,$G1151,通讯通路门店!$J:$J,"小米体验店")</f>
        <v>0</v>
      </c>
      <c r="AD1151" s="99">
        <f>COUNTIFS(通讯通路门店!$S:$S,$G1151,通讯通路门店!$J:$J,"苹果体验店")</f>
        <v>0</v>
      </c>
      <c r="AE1151" s="99">
        <f>COUNTIFS(通讯通路门店!$S:$S,$G1151,通讯通路门店!$J:$J,"其他品牌专卖店")</f>
        <v>0</v>
      </c>
      <c r="AF1151" s="99">
        <f>SUMIFS(通讯通路门店!$BI:$BI,通讯通路门店!$S:$S,$G1151)</f>
        <v>0</v>
      </c>
      <c r="AG1151" s="99">
        <f>SUMIFS(通讯通路门店!$BH:$BH,通讯通路门店!$S:$S,$G1151)</f>
        <v>0</v>
      </c>
      <c r="AH1151" s="99">
        <f t="shared" si="86"/>
        <v>0</v>
      </c>
      <c r="AI1151" s="99">
        <f>SUMIFS(通讯通路门店!$BB:$BB,通讯通路门店!$S:$S,$G1151)</f>
        <v>0</v>
      </c>
      <c r="AJ1151" s="99">
        <f>SUMIFS(通讯通路门店!$BE:$BE,通讯通路门店!$S:$S,$G1151)</f>
        <v>0</v>
      </c>
      <c r="AK1151" s="99">
        <f>SUMIFS(通讯通路门店!$BG:$BG,通讯通路门店!$S:$S,$G1151)</f>
        <v>0</v>
      </c>
      <c r="AL1151" s="99">
        <f>SUMIFS(通讯通路门店!$BC:$BC,通讯通路门店!$S:$S,$G1151)</f>
        <v>0</v>
      </c>
      <c r="AM1151" s="99">
        <f>SUMIFS(通讯通路门店!$BD:$BD,通讯通路门店!$S:$S,$G1151)</f>
        <v>0</v>
      </c>
      <c r="AN1151" s="99">
        <f>SUMIFS(通讯通路门店!$BF:$BF,通讯通路门店!$S:$S,$G1151)</f>
        <v>0</v>
      </c>
      <c r="AO1151" s="99">
        <f t="shared" si="87"/>
        <v>0</v>
      </c>
      <c r="AP1151" s="99">
        <f>SUMIFS(通讯通路门店!$K:$K,通讯通路门店!$S:$S,$G1151)</f>
        <v>0</v>
      </c>
      <c r="AQ1151" s="83"/>
      <c r="AR1151" s="99">
        <f>SUMIFS(通讯通路门店!$T:$T,通讯通路门店!$S:$S,$G1151)</f>
        <v>0</v>
      </c>
      <c r="AS1151" s="99">
        <f>SUMIFS(通讯通路门店!$U:$U,通讯通路门店!$S:$S,$G1151)</f>
        <v>0</v>
      </c>
      <c r="AT1151" s="99">
        <f>SUMIFS(通讯通路门店!$V:$V,通讯通路门店!$S:$S,$G1151)</f>
        <v>0</v>
      </c>
      <c r="AU1151" s="99">
        <f>SUMIFS(通讯通路门店!$W:$W,通讯通路门店!$S:$S,$G1151)</f>
        <v>0</v>
      </c>
      <c r="AV1151" s="99">
        <f>SUMIFS(通讯通路门店!$Z:$Z,通讯通路门店!$S:$S,$G1151)</f>
        <v>0</v>
      </c>
      <c r="AW1151" s="99">
        <f>SUMIFS(通讯通路门店!$AB:$AB,通讯通路门店!$S:$S,$G1151)</f>
        <v>0</v>
      </c>
      <c r="AX1151" s="99">
        <f>SUMIFS(通讯通路门店!$X:$X,通讯通路门店!$S:$S,$G1151)</f>
        <v>0</v>
      </c>
      <c r="AY1151" s="99">
        <f>SUMIFS(通讯通路门店!$Y:$Y,通讯通路门店!$S:$S,$G1151)</f>
        <v>0</v>
      </c>
      <c r="AZ1151" s="99">
        <f>SUMIFS(通讯通路门店!$AA:$AA,通讯通路门店!$S:$S,$G1151)</f>
        <v>0</v>
      </c>
      <c r="BA1151" s="99">
        <f t="shared" si="88"/>
        <v>0</v>
      </c>
      <c r="BB1151" s="99">
        <f t="shared" si="89"/>
        <v>0</v>
      </c>
      <c r="BC1151" s="99">
        <f>SUMIFS(通讯通路门店!$W:$W,通讯通路门店!$S:$S,$G1151,通讯通路门店!$J:$J,"荣耀体验店")+SUMIFS(通讯通路门店!$W:$W,通讯通路门店!$S:$S,$G1151,通讯通路门店!$J:$J,"荣耀授权专卖店")</f>
        <v>0</v>
      </c>
      <c r="BD1151" s="99">
        <f>SUMIFS(通讯通路门店!$Z:$Z,通讯通路门店!$S:$S,$G1151,通讯通路门店!$J:$J,"VIVO体验店")</f>
        <v>0</v>
      </c>
      <c r="BE1151" s="99">
        <f>SUMIFS(通讯通路门店!$AB:$AB,通讯通路门店!$S:$S,$G1151,通讯通路门店!$J:$J,"OPPO体验店")</f>
        <v>0</v>
      </c>
      <c r="BF1151" s="99">
        <f>SUMIFS(通讯通路门店!$X:$X,通讯通路门店!$S:$S,$G1151,通讯通路门店!$J:$J,"华为授权体验店")+SUMIFS(通讯通路门店!$AA:$AA,通讯通路门店!$S:$S,$G1151,通讯通路门店!$J:$J,"华为堡垒店")</f>
        <v>0</v>
      </c>
      <c r="BG1151" s="99">
        <f>SUMIFS(通讯通路门店!$Y:$Y,通讯通路门店!$S:$S,$G1151,通讯通路门店!$J:$J,"小米体验店")</f>
        <v>0</v>
      </c>
      <c r="BH1151" s="99">
        <f>SUMIFS(通讯通路门店!$AA:$AA,通讯通路门店!$S:$S,$G1151,通讯通路门店!$J:$J,"苹果体验店")</f>
        <v>0</v>
      </c>
      <c r="BI1151" s="99">
        <f>SUMIFS(通讯通路门店!$K:$K,通讯通路门店!$S:$S,$G1151,通讯通路门店!$J:$J,"其他品牌专卖店")</f>
        <v>0</v>
      </c>
      <c r="BJ1151" s="99">
        <f>SUMIFS(通讯通路门店!$AC:$AC,通讯通路门店!$S:$S,$G1151)</f>
        <v>0</v>
      </c>
      <c r="BK1151" s="99">
        <f>SUMIFS(通讯通路门店!$AD:$AD,通讯通路门店!$S:$S,$G1151)</f>
        <v>0</v>
      </c>
      <c r="BL1151" s="99">
        <f>SUMIFS(通讯通路门店!$AE:$AE,通讯通路门店!$S:$S,$G1151)</f>
        <v>0</v>
      </c>
      <c r="BM1151" s="99">
        <f>SUMIFS(通讯通路门店!$AF:$AF,通讯通路门店!$S:$S,$G1151)</f>
        <v>0</v>
      </c>
      <c r="BN1151" s="99">
        <f>SUMIFS(通讯通路门店!$AG:$AG,通讯通路门店!$S:$S,$G1151)</f>
        <v>0</v>
      </c>
      <c r="BO1151" s="99">
        <f>SUMIFS(通讯通路门店!$AH:$AH,通讯通路门店!$S:$S,$G1151)</f>
        <v>0</v>
      </c>
      <c r="BP1151" s="99">
        <f>SUMIFS(通讯通路门店!$AI:$AI,通讯通路门店!$S:$S,$G1151)</f>
        <v>0</v>
      </c>
      <c r="BQ1151" s="83"/>
    </row>
    <row r="1152" spans="1:69">
      <c r="A1152" s="99" t="str">
        <f>IFERROR(_xlfn.XLOOKUP($G1152,通讯通路门店!$S$4:$S$993933,通讯通路门店!$A$4:$A$993933,0,0),"")</f>
        <v>海南省</v>
      </c>
      <c r="B1152" s="99" t="str">
        <f>IFERROR(_xlfn.XLOOKUP($G1152,通讯通路门店!$S$4:$S$993933,通讯通路门店!$B$4:$B$993933,0,0),"")</f>
        <v>昌江黎族自治县</v>
      </c>
      <c r="C1152" s="99" t="str">
        <f>IFERROR(_xlfn.XLOOKUP($G1152,通讯通路门店!$S$4:$S$993933,通讯通路门店!$C$4:$C$993933,0,0),"")</f>
        <v>昌江黎族自治县</v>
      </c>
      <c r="D1152" s="99" t="str">
        <f>IFERROR(_xlfn.XLOOKUP($G1152,通讯通路门店!$S$4:$S$993933,通讯通路门店!$D$4:$D$993933,0,0),"")</f>
        <v>叉河镇</v>
      </c>
      <c r="E1152" s="83"/>
      <c r="F1152" s="83"/>
      <c r="G1152" s="101"/>
      <c r="H1152" s="102">
        <f>IFERROR(_xlfn.XLOOKUP($G1152,通讯通路门店!$S$4:$S$993933,通讯通路门店!$R$4:$R$993933,0,0),"")</f>
        <v>0</v>
      </c>
      <c r="I1152" s="83"/>
      <c r="J1152" s="83"/>
      <c r="K1152" s="83"/>
      <c r="L1152" s="83"/>
      <c r="M1152" s="83"/>
      <c r="N1152" s="83"/>
      <c r="O1152" s="83"/>
      <c r="P1152" s="83"/>
      <c r="Q1152" s="83"/>
      <c r="R1152" s="83"/>
      <c r="S1152" s="83"/>
      <c r="T1152" s="83"/>
      <c r="U1152" s="99">
        <f>COUNTIF(通讯通路门店!$S:$S,$G1152)</f>
        <v>0</v>
      </c>
      <c r="V1152" s="99">
        <f>COUNTIFS(通讯通路门店!$S:$S,$G1152,通讯通路门店!$J:$J,"综合卖场")</f>
        <v>0</v>
      </c>
      <c r="W1152" s="99">
        <f>SUMIFS(通讯通路门店!$AJ:$AJ,通讯通路门店!$S:$S,通讯客户沙盘!$G1152)</f>
        <v>0</v>
      </c>
      <c r="X1152" s="99">
        <f t="shared" si="85"/>
        <v>0</v>
      </c>
      <c r="Y1152" s="99">
        <f>COUNTIFS(通讯通路门店!$S:$S,$G1152,通讯通路门店!$J:$J,"荣耀体验店")+COUNTIFS(通讯通路门店!$S:$S,$G1152,通讯通路门店!$J:$J,"荣耀授权专卖店")</f>
        <v>0</v>
      </c>
      <c r="Z1152" s="99">
        <f>COUNTIFS(通讯通路门店!$S:$S,$G1152,通讯通路门店!$J:$J,"VIVO体验店")</f>
        <v>0</v>
      </c>
      <c r="AA1152" s="99">
        <f>COUNTIFS(通讯通路门店!$S:$S,$G1152,通讯通路门店!$J:$J,"OPPO体验店")</f>
        <v>0</v>
      </c>
      <c r="AB1152" s="99">
        <f>COUNTIFS(通讯通路门店!$S:$S,$G1152,通讯通路门店!$J:$J,"华为授权体验店")+COUNTIFS(通讯通路门店!$S:$S,$G1152,通讯通路门店!$J:$J,"华为堡垒店")</f>
        <v>0</v>
      </c>
      <c r="AC1152" s="99">
        <f>COUNTIFS(通讯通路门店!$S:$S,$G1152,通讯通路门店!$J:$J,"小米体验店")</f>
        <v>0</v>
      </c>
      <c r="AD1152" s="99">
        <f>COUNTIFS(通讯通路门店!$S:$S,$G1152,通讯通路门店!$J:$J,"苹果体验店")</f>
        <v>0</v>
      </c>
      <c r="AE1152" s="99">
        <f>COUNTIFS(通讯通路门店!$S:$S,$G1152,通讯通路门店!$J:$J,"其他品牌专卖店")</f>
        <v>0</v>
      </c>
      <c r="AF1152" s="99">
        <f>SUMIFS(通讯通路门店!$BI:$BI,通讯通路门店!$S:$S,$G1152)</f>
        <v>0</v>
      </c>
      <c r="AG1152" s="99">
        <f>SUMIFS(通讯通路门店!$BH:$BH,通讯通路门店!$S:$S,$G1152)</f>
        <v>0</v>
      </c>
      <c r="AH1152" s="99">
        <f t="shared" si="86"/>
        <v>0</v>
      </c>
      <c r="AI1152" s="99">
        <f>SUMIFS(通讯通路门店!$BB:$BB,通讯通路门店!$S:$S,$G1152)</f>
        <v>0</v>
      </c>
      <c r="AJ1152" s="99">
        <f>SUMIFS(通讯通路门店!$BE:$BE,通讯通路门店!$S:$S,$G1152)</f>
        <v>0</v>
      </c>
      <c r="AK1152" s="99">
        <f>SUMIFS(通讯通路门店!$BG:$BG,通讯通路门店!$S:$S,$G1152)</f>
        <v>0</v>
      </c>
      <c r="AL1152" s="99">
        <f>SUMIFS(通讯通路门店!$BC:$BC,通讯通路门店!$S:$S,$G1152)</f>
        <v>0</v>
      </c>
      <c r="AM1152" s="99">
        <f>SUMIFS(通讯通路门店!$BD:$BD,通讯通路门店!$S:$S,$G1152)</f>
        <v>0</v>
      </c>
      <c r="AN1152" s="99">
        <f>SUMIFS(通讯通路门店!$BF:$BF,通讯通路门店!$S:$S,$G1152)</f>
        <v>0</v>
      </c>
      <c r="AO1152" s="99">
        <f t="shared" si="87"/>
        <v>0</v>
      </c>
      <c r="AP1152" s="99">
        <f>SUMIFS(通讯通路门店!$K:$K,通讯通路门店!$S:$S,$G1152)</f>
        <v>0</v>
      </c>
      <c r="AQ1152" s="83"/>
      <c r="AR1152" s="99">
        <f>SUMIFS(通讯通路门店!$T:$T,通讯通路门店!$S:$S,$G1152)</f>
        <v>0</v>
      </c>
      <c r="AS1152" s="99">
        <f>SUMIFS(通讯通路门店!$U:$U,通讯通路门店!$S:$S,$G1152)</f>
        <v>0</v>
      </c>
      <c r="AT1152" s="99">
        <f>SUMIFS(通讯通路门店!$V:$V,通讯通路门店!$S:$S,$G1152)</f>
        <v>0</v>
      </c>
      <c r="AU1152" s="99">
        <f>SUMIFS(通讯通路门店!$W:$W,通讯通路门店!$S:$S,$G1152)</f>
        <v>0</v>
      </c>
      <c r="AV1152" s="99">
        <f>SUMIFS(通讯通路门店!$Z:$Z,通讯通路门店!$S:$S,$G1152)</f>
        <v>0</v>
      </c>
      <c r="AW1152" s="99">
        <f>SUMIFS(通讯通路门店!$AB:$AB,通讯通路门店!$S:$S,$G1152)</f>
        <v>0</v>
      </c>
      <c r="AX1152" s="99">
        <f>SUMIFS(通讯通路门店!$X:$X,通讯通路门店!$S:$S,$G1152)</f>
        <v>0</v>
      </c>
      <c r="AY1152" s="99">
        <f>SUMIFS(通讯通路门店!$Y:$Y,通讯通路门店!$S:$S,$G1152)</f>
        <v>0</v>
      </c>
      <c r="AZ1152" s="99">
        <f>SUMIFS(通讯通路门店!$AA:$AA,通讯通路门店!$S:$S,$G1152)</f>
        <v>0</v>
      </c>
      <c r="BA1152" s="99">
        <f t="shared" si="88"/>
        <v>0</v>
      </c>
      <c r="BB1152" s="99">
        <f t="shared" si="89"/>
        <v>0</v>
      </c>
      <c r="BC1152" s="99">
        <f>SUMIFS(通讯通路门店!$W:$W,通讯通路门店!$S:$S,$G1152,通讯通路门店!$J:$J,"荣耀体验店")+SUMIFS(通讯通路门店!$W:$W,通讯通路门店!$S:$S,$G1152,通讯通路门店!$J:$J,"荣耀授权专卖店")</f>
        <v>0</v>
      </c>
      <c r="BD1152" s="99">
        <f>SUMIFS(通讯通路门店!$Z:$Z,通讯通路门店!$S:$S,$G1152,通讯通路门店!$J:$J,"VIVO体验店")</f>
        <v>0</v>
      </c>
      <c r="BE1152" s="99">
        <f>SUMIFS(通讯通路门店!$AB:$AB,通讯通路门店!$S:$S,$G1152,通讯通路门店!$J:$J,"OPPO体验店")</f>
        <v>0</v>
      </c>
      <c r="BF1152" s="99">
        <f>SUMIFS(通讯通路门店!$X:$X,通讯通路门店!$S:$S,$G1152,通讯通路门店!$J:$J,"华为授权体验店")+SUMIFS(通讯通路门店!$AA:$AA,通讯通路门店!$S:$S,$G1152,通讯通路门店!$J:$J,"华为堡垒店")</f>
        <v>0</v>
      </c>
      <c r="BG1152" s="99">
        <f>SUMIFS(通讯通路门店!$Y:$Y,通讯通路门店!$S:$S,$G1152,通讯通路门店!$J:$J,"小米体验店")</f>
        <v>0</v>
      </c>
      <c r="BH1152" s="99">
        <f>SUMIFS(通讯通路门店!$AA:$AA,通讯通路门店!$S:$S,$G1152,通讯通路门店!$J:$J,"苹果体验店")</f>
        <v>0</v>
      </c>
      <c r="BI1152" s="99">
        <f>SUMIFS(通讯通路门店!$K:$K,通讯通路门店!$S:$S,$G1152,通讯通路门店!$J:$J,"其他品牌专卖店")</f>
        <v>0</v>
      </c>
      <c r="BJ1152" s="99">
        <f>SUMIFS(通讯通路门店!$AC:$AC,通讯通路门店!$S:$S,$G1152)</f>
        <v>0</v>
      </c>
      <c r="BK1152" s="99">
        <f>SUMIFS(通讯通路门店!$AD:$AD,通讯通路门店!$S:$S,$G1152)</f>
        <v>0</v>
      </c>
      <c r="BL1152" s="99">
        <f>SUMIFS(通讯通路门店!$AE:$AE,通讯通路门店!$S:$S,$G1152)</f>
        <v>0</v>
      </c>
      <c r="BM1152" s="99">
        <f>SUMIFS(通讯通路门店!$AF:$AF,通讯通路门店!$S:$S,$G1152)</f>
        <v>0</v>
      </c>
      <c r="BN1152" s="99">
        <f>SUMIFS(通讯通路门店!$AG:$AG,通讯通路门店!$S:$S,$G1152)</f>
        <v>0</v>
      </c>
      <c r="BO1152" s="99">
        <f>SUMIFS(通讯通路门店!$AH:$AH,通讯通路门店!$S:$S,$G1152)</f>
        <v>0</v>
      </c>
      <c r="BP1152" s="99">
        <f>SUMIFS(通讯通路门店!$AI:$AI,通讯通路门店!$S:$S,$G1152)</f>
        <v>0</v>
      </c>
      <c r="BQ1152" s="83"/>
    </row>
    <row r="1153" spans="1:69">
      <c r="A1153" s="99" t="str">
        <f>IFERROR(_xlfn.XLOOKUP($G1153,通讯通路门店!$S$4:$S$993933,通讯通路门店!$A$4:$A$993933,0,0),"")</f>
        <v>海南省</v>
      </c>
      <c r="B1153" s="99" t="str">
        <f>IFERROR(_xlfn.XLOOKUP($G1153,通讯通路门店!$S$4:$S$993933,通讯通路门店!$B$4:$B$993933,0,0),"")</f>
        <v>昌江黎族自治县</v>
      </c>
      <c r="C1153" s="99" t="str">
        <f>IFERROR(_xlfn.XLOOKUP($G1153,通讯通路门店!$S$4:$S$993933,通讯通路门店!$C$4:$C$993933,0,0),"")</f>
        <v>昌江黎族自治县</v>
      </c>
      <c r="D1153" s="99" t="str">
        <f>IFERROR(_xlfn.XLOOKUP($G1153,通讯通路门店!$S$4:$S$993933,通讯通路门店!$D$4:$D$993933,0,0),"")</f>
        <v>叉河镇</v>
      </c>
      <c r="E1153" s="83"/>
      <c r="F1153" s="83"/>
      <c r="G1153" s="101"/>
      <c r="H1153" s="102">
        <f>IFERROR(_xlfn.XLOOKUP($G1153,通讯通路门店!$S$4:$S$993933,通讯通路门店!$R$4:$R$993933,0,0),"")</f>
        <v>0</v>
      </c>
      <c r="I1153" s="83"/>
      <c r="J1153" s="83"/>
      <c r="K1153" s="83"/>
      <c r="L1153" s="83"/>
      <c r="M1153" s="83"/>
      <c r="N1153" s="83"/>
      <c r="O1153" s="83"/>
      <c r="P1153" s="83"/>
      <c r="Q1153" s="83"/>
      <c r="R1153" s="83"/>
      <c r="S1153" s="83"/>
      <c r="T1153" s="83"/>
      <c r="U1153" s="99">
        <f>COUNTIF(通讯通路门店!$S:$S,$G1153)</f>
        <v>0</v>
      </c>
      <c r="V1153" s="99">
        <f>COUNTIFS(通讯通路门店!$S:$S,$G1153,通讯通路门店!$J:$J,"综合卖场")</f>
        <v>0</v>
      </c>
      <c r="W1153" s="99">
        <f>SUMIFS(通讯通路门店!$AJ:$AJ,通讯通路门店!$S:$S,通讯客户沙盘!$G1153)</f>
        <v>0</v>
      </c>
      <c r="X1153" s="99">
        <f t="shared" si="85"/>
        <v>0</v>
      </c>
      <c r="Y1153" s="99">
        <f>COUNTIFS(通讯通路门店!$S:$S,$G1153,通讯通路门店!$J:$J,"荣耀体验店")+COUNTIFS(通讯通路门店!$S:$S,$G1153,通讯通路门店!$J:$J,"荣耀授权专卖店")</f>
        <v>0</v>
      </c>
      <c r="Z1153" s="99">
        <f>COUNTIFS(通讯通路门店!$S:$S,$G1153,通讯通路门店!$J:$J,"VIVO体验店")</f>
        <v>0</v>
      </c>
      <c r="AA1153" s="99">
        <f>COUNTIFS(通讯通路门店!$S:$S,$G1153,通讯通路门店!$J:$J,"OPPO体验店")</f>
        <v>0</v>
      </c>
      <c r="AB1153" s="99">
        <f>COUNTIFS(通讯通路门店!$S:$S,$G1153,通讯通路门店!$J:$J,"华为授权体验店")+COUNTIFS(通讯通路门店!$S:$S,$G1153,通讯通路门店!$J:$J,"华为堡垒店")</f>
        <v>0</v>
      </c>
      <c r="AC1153" s="99">
        <f>COUNTIFS(通讯通路门店!$S:$S,$G1153,通讯通路门店!$J:$J,"小米体验店")</f>
        <v>0</v>
      </c>
      <c r="AD1153" s="99">
        <f>COUNTIFS(通讯通路门店!$S:$S,$G1153,通讯通路门店!$J:$J,"苹果体验店")</f>
        <v>0</v>
      </c>
      <c r="AE1153" s="99">
        <f>COUNTIFS(通讯通路门店!$S:$S,$G1153,通讯通路门店!$J:$J,"其他品牌专卖店")</f>
        <v>0</v>
      </c>
      <c r="AF1153" s="99">
        <f>SUMIFS(通讯通路门店!$BI:$BI,通讯通路门店!$S:$S,$G1153)</f>
        <v>0</v>
      </c>
      <c r="AG1153" s="99">
        <f>SUMIFS(通讯通路门店!$BH:$BH,通讯通路门店!$S:$S,$G1153)</f>
        <v>0</v>
      </c>
      <c r="AH1153" s="99">
        <f t="shared" si="86"/>
        <v>0</v>
      </c>
      <c r="AI1153" s="99">
        <f>SUMIFS(通讯通路门店!$BB:$BB,通讯通路门店!$S:$S,$G1153)</f>
        <v>0</v>
      </c>
      <c r="AJ1153" s="99">
        <f>SUMIFS(通讯通路门店!$BE:$BE,通讯通路门店!$S:$S,$G1153)</f>
        <v>0</v>
      </c>
      <c r="AK1153" s="99">
        <f>SUMIFS(通讯通路门店!$BG:$BG,通讯通路门店!$S:$S,$G1153)</f>
        <v>0</v>
      </c>
      <c r="AL1153" s="99">
        <f>SUMIFS(通讯通路门店!$BC:$BC,通讯通路门店!$S:$S,$G1153)</f>
        <v>0</v>
      </c>
      <c r="AM1153" s="99">
        <f>SUMIFS(通讯通路门店!$BD:$BD,通讯通路门店!$S:$S,$G1153)</f>
        <v>0</v>
      </c>
      <c r="AN1153" s="99">
        <f>SUMIFS(通讯通路门店!$BF:$BF,通讯通路门店!$S:$S,$G1153)</f>
        <v>0</v>
      </c>
      <c r="AO1153" s="99">
        <f t="shared" si="87"/>
        <v>0</v>
      </c>
      <c r="AP1153" s="99">
        <f>SUMIFS(通讯通路门店!$K:$K,通讯通路门店!$S:$S,$G1153)</f>
        <v>0</v>
      </c>
      <c r="AQ1153" s="83"/>
      <c r="AR1153" s="99">
        <f>SUMIFS(通讯通路门店!$T:$T,通讯通路门店!$S:$S,$G1153)</f>
        <v>0</v>
      </c>
      <c r="AS1153" s="99">
        <f>SUMIFS(通讯通路门店!$U:$U,通讯通路门店!$S:$S,$G1153)</f>
        <v>0</v>
      </c>
      <c r="AT1153" s="99">
        <f>SUMIFS(通讯通路门店!$V:$V,通讯通路门店!$S:$S,$G1153)</f>
        <v>0</v>
      </c>
      <c r="AU1153" s="99">
        <f>SUMIFS(通讯通路门店!$W:$W,通讯通路门店!$S:$S,$G1153)</f>
        <v>0</v>
      </c>
      <c r="AV1153" s="99">
        <f>SUMIFS(通讯通路门店!$Z:$Z,通讯通路门店!$S:$S,$G1153)</f>
        <v>0</v>
      </c>
      <c r="AW1153" s="99">
        <f>SUMIFS(通讯通路门店!$AB:$AB,通讯通路门店!$S:$S,$G1153)</f>
        <v>0</v>
      </c>
      <c r="AX1153" s="99">
        <f>SUMIFS(通讯通路门店!$X:$X,通讯通路门店!$S:$S,$G1153)</f>
        <v>0</v>
      </c>
      <c r="AY1153" s="99">
        <f>SUMIFS(通讯通路门店!$Y:$Y,通讯通路门店!$S:$S,$G1153)</f>
        <v>0</v>
      </c>
      <c r="AZ1153" s="99">
        <f>SUMIFS(通讯通路门店!$AA:$AA,通讯通路门店!$S:$S,$G1153)</f>
        <v>0</v>
      </c>
      <c r="BA1153" s="99">
        <f t="shared" si="88"/>
        <v>0</v>
      </c>
      <c r="BB1153" s="99">
        <f t="shared" si="89"/>
        <v>0</v>
      </c>
      <c r="BC1153" s="99">
        <f>SUMIFS(通讯通路门店!$W:$W,通讯通路门店!$S:$S,$G1153,通讯通路门店!$J:$J,"荣耀体验店")+SUMIFS(通讯通路门店!$W:$W,通讯通路门店!$S:$S,$G1153,通讯通路门店!$J:$J,"荣耀授权专卖店")</f>
        <v>0</v>
      </c>
      <c r="BD1153" s="99">
        <f>SUMIFS(通讯通路门店!$Z:$Z,通讯通路门店!$S:$S,$G1153,通讯通路门店!$J:$J,"VIVO体验店")</f>
        <v>0</v>
      </c>
      <c r="BE1153" s="99">
        <f>SUMIFS(通讯通路门店!$AB:$AB,通讯通路门店!$S:$S,$G1153,通讯通路门店!$J:$J,"OPPO体验店")</f>
        <v>0</v>
      </c>
      <c r="BF1153" s="99">
        <f>SUMIFS(通讯通路门店!$X:$X,通讯通路门店!$S:$S,$G1153,通讯通路门店!$J:$J,"华为授权体验店")+SUMIFS(通讯通路门店!$AA:$AA,通讯通路门店!$S:$S,$G1153,通讯通路门店!$J:$J,"华为堡垒店")</f>
        <v>0</v>
      </c>
      <c r="BG1153" s="99">
        <f>SUMIFS(通讯通路门店!$Y:$Y,通讯通路门店!$S:$S,$G1153,通讯通路门店!$J:$J,"小米体验店")</f>
        <v>0</v>
      </c>
      <c r="BH1153" s="99">
        <f>SUMIFS(通讯通路门店!$AA:$AA,通讯通路门店!$S:$S,$G1153,通讯通路门店!$J:$J,"苹果体验店")</f>
        <v>0</v>
      </c>
      <c r="BI1153" s="99">
        <f>SUMIFS(通讯通路门店!$K:$K,通讯通路门店!$S:$S,$G1153,通讯通路门店!$J:$J,"其他品牌专卖店")</f>
        <v>0</v>
      </c>
      <c r="BJ1153" s="99">
        <f>SUMIFS(通讯通路门店!$AC:$AC,通讯通路门店!$S:$S,$G1153)</f>
        <v>0</v>
      </c>
      <c r="BK1153" s="99">
        <f>SUMIFS(通讯通路门店!$AD:$AD,通讯通路门店!$S:$S,$G1153)</f>
        <v>0</v>
      </c>
      <c r="BL1153" s="99">
        <f>SUMIFS(通讯通路门店!$AE:$AE,通讯通路门店!$S:$S,$G1153)</f>
        <v>0</v>
      </c>
      <c r="BM1153" s="99">
        <f>SUMIFS(通讯通路门店!$AF:$AF,通讯通路门店!$S:$S,$G1153)</f>
        <v>0</v>
      </c>
      <c r="BN1153" s="99">
        <f>SUMIFS(通讯通路门店!$AG:$AG,通讯通路门店!$S:$S,$G1153)</f>
        <v>0</v>
      </c>
      <c r="BO1153" s="99">
        <f>SUMIFS(通讯通路门店!$AH:$AH,通讯通路门店!$S:$S,$G1153)</f>
        <v>0</v>
      </c>
      <c r="BP1153" s="99">
        <f>SUMIFS(通讯通路门店!$AI:$AI,通讯通路门店!$S:$S,$G1153)</f>
        <v>0</v>
      </c>
      <c r="BQ1153" s="83"/>
    </row>
    <row r="1154" spans="1:69">
      <c r="A1154" s="99" t="str">
        <f>IFERROR(_xlfn.XLOOKUP($G1154,通讯通路门店!$S$4:$S$993933,通讯通路门店!$A$4:$A$993933,0,0),"")</f>
        <v>海南省</v>
      </c>
      <c r="B1154" s="99" t="str">
        <f>IFERROR(_xlfn.XLOOKUP($G1154,通讯通路门店!$S$4:$S$993933,通讯通路门店!$B$4:$B$993933,0,0),"")</f>
        <v>昌江黎族自治县</v>
      </c>
      <c r="C1154" s="99" t="str">
        <f>IFERROR(_xlfn.XLOOKUP($G1154,通讯通路门店!$S$4:$S$993933,通讯通路门店!$C$4:$C$993933,0,0),"")</f>
        <v>昌江黎族自治县</v>
      </c>
      <c r="D1154" s="99" t="str">
        <f>IFERROR(_xlfn.XLOOKUP($G1154,通讯通路门店!$S$4:$S$993933,通讯通路门店!$D$4:$D$993933,0,0),"")</f>
        <v>叉河镇</v>
      </c>
      <c r="E1154" s="83"/>
      <c r="F1154" s="83"/>
      <c r="G1154" s="101"/>
      <c r="H1154" s="102">
        <f>IFERROR(_xlfn.XLOOKUP($G1154,通讯通路门店!$S$4:$S$993933,通讯通路门店!$R$4:$R$993933,0,0),"")</f>
        <v>0</v>
      </c>
      <c r="I1154" s="83"/>
      <c r="J1154" s="83"/>
      <c r="K1154" s="83"/>
      <c r="L1154" s="83"/>
      <c r="M1154" s="83"/>
      <c r="N1154" s="83"/>
      <c r="O1154" s="83"/>
      <c r="P1154" s="83"/>
      <c r="Q1154" s="83"/>
      <c r="R1154" s="83"/>
      <c r="S1154" s="83"/>
      <c r="T1154" s="83"/>
      <c r="U1154" s="99">
        <f>COUNTIF(通讯通路门店!$S:$S,$G1154)</f>
        <v>0</v>
      </c>
      <c r="V1154" s="99">
        <f>COUNTIFS(通讯通路门店!$S:$S,$G1154,通讯通路门店!$J:$J,"综合卖场")</f>
        <v>0</v>
      </c>
      <c r="W1154" s="99">
        <f>SUMIFS(通讯通路门店!$AJ:$AJ,通讯通路门店!$S:$S,通讯客户沙盘!$G1154)</f>
        <v>0</v>
      </c>
      <c r="X1154" s="99">
        <f t="shared" si="85"/>
        <v>0</v>
      </c>
      <c r="Y1154" s="99">
        <f>COUNTIFS(通讯通路门店!$S:$S,$G1154,通讯通路门店!$J:$J,"荣耀体验店")+COUNTIFS(通讯通路门店!$S:$S,$G1154,通讯通路门店!$J:$J,"荣耀授权专卖店")</f>
        <v>0</v>
      </c>
      <c r="Z1154" s="99">
        <f>COUNTIFS(通讯通路门店!$S:$S,$G1154,通讯通路门店!$J:$J,"VIVO体验店")</f>
        <v>0</v>
      </c>
      <c r="AA1154" s="99">
        <f>COUNTIFS(通讯通路门店!$S:$S,$G1154,通讯通路门店!$J:$J,"OPPO体验店")</f>
        <v>0</v>
      </c>
      <c r="AB1154" s="99">
        <f>COUNTIFS(通讯通路门店!$S:$S,$G1154,通讯通路门店!$J:$J,"华为授权体验店")+COUNTIFS(通讯通路门店!$S:$S,$G1154,通讯通路门店!$J:$J,"华为堡垒店")</f>
        <v>0</v>
      </c>
      <c r="AC1154" s="99">
        <f>COUNTIFS(通讯通路门店!$S:$S,$G1154,通讯通路门店!$J:$J,"小米体验店")</f>
        <v>0</v>
      </c>
      <c r="AD1154" s="99">
        <f>COUNTIFS(通讯通路门店!$S:$S,$G1154,通讯通路门店!$J:$J,"苹果体验店")</f>
        <v>0</v>
      </c>
      <c r="AE1154" s="99">
        <f>COUNTIFS(通讯通路门店!$S:$S,$G1154,通讯通路门店!$J:$J,"其他品牌专卖店")</f>
        <v>0</v>
      </c>
      <c r="AF1154" s="99">
        <f>SUMIFS(通讯通路门店!$BI:$BI,通讯通路门店!$S:$S,$G1154)</f>
        <v>0</v>
      </c>
      <c r="AG1154" s="99">
        <f>SUMIFS(通讯通路门店!$BH:$BH,通讯通路门店!$S:$S,$G1154)</f>
        <v>0</v>
      </c>
      <c r="AH1154" s="99">
        <f t="shared" si="86"/>
        <v>0</v>
      </c>
      <c r="AI1154" s="99">
        <f>SUMIFS(通讯通路门店!$BB:$BB,通讯通路门店!$S:$S,$G1154)</f>
        <v>0</v>
      </c>
      <c r="AJ1154" s="99">
        <f>SUMIFS(通讯通路门店!$BE:$BE,通讯通路门店!$S:$S,$G1154)</f>
        <v>0</v>
      </c>
      <c r="AK1154" s="99">
        <f>SUMIFS(通讯通路门店!$BG:$BG,通讯通路门店!$S:$S,$G1154)</f>
        <v>0</v>
      </c>
      <c r="AL1154" s="99">
        <f>SUMIFS(通讯通路门店!$BC:$BC,通讯通路门店!$S:$S,$G1154)</f>
        <v>0</v>
      </c>
      <c r="AM1154" s="99">
        <f>SUMIFS(通讯通路门店!$BD:$BD,通讯通路门店!$S:$S,$G1154)</f>
        <v>0</v>
      </c>
      <c r="AN1154" s="99">
        <f>SUMIFS(通讯通路门店!$BF:$BF,通讯通路门店!$S:$S,$G1154)</f>
        <v>0</v>
      </c>
      <c r="AO1154" s="99">
        <f t="shared" si="87"/>
        <v>0</v>
      </c>
      <c r="AP1154" s="99">
        <f>SUMIFS(通讯通路门店!$K:$K,通讯通路门店!$S:$S,$G1154)</f>
        <v>0</v>
      </c>
      <c r="AQ1154" s="83"/>
      <c r="AR1154" s="99">
        <f>SUMIFS(通讯通路门店!$T:$T,通讯通路门店!$S:$S,$G1154)</f>
        <v>0</v>
      </c>
      <c r="AS1154" s="99">
        <f>SUMIFS(通讯通路门店!$U:$U,通讯通路门店!$S:$S,$G1154)</f>
        <v>0</v>
      </c>
      <c r="AT1154" s="99">
        <f>SUMIFS(通讯通路门店!$V:$V,通讯通路门店!$S:$S,$G1154)</f>
        <v>0</v>
      </c>
      <c r="AU1154" s="99">
        <f>SUMIFS(通讯通路门店!$W:$W,通讯通路门店!$S:$S,$G1154)</f>
        <v>0</v>
      </c>
      <c r="AV1154" s="99">
        <f>SUMIFS(通讯通路门店!$Z:$Z,通讯通路门店!$S:$S,$G1154)</f>
        <v>0</v>
      </c>
      <c r="AW1154" s="99">
        <f>SUMIFS(通讯通路门店!$AB:$AB,通讯通路门店!$S:$S,$G1154)</f>
        <v>0</v>
      </c>
      <c r="AX1154" s="99">
        <f>SUMIFS(通讯通路门店!$X:$X,通讯通路门店!$S:$S,$G1154)</f>
        <v>0</v>
      </c>
      <c r="AY1154" s="99">
        <f>SUMIFS(通讯通路门店!$Y:$Y,通讯通路门店!$S:$S,$G1154)</f>
        <v>0</v>
      </c>
      <c r="AZ1154" s="99">
        <f>SUMIFS(通讯通路门店!$AA:$AA,通讯通路门店!$S:$S,$G1154)</f>
        <v>0</v>
      </c>
      <c r="BA1154" s="99">
        <f t="shared" si="88"/>
        <v>0</v>
      </c>
      <c r="BB1154" s="99">
        <f t="shared" si="89"/>
        <v>0</v>
      </c>
      <c r="BC1154" s="99">
        <f>SUMIFS(通讯通路门店!$W:$W,通讯通路门店!$S:$S,$G1154,通讯通路门店!$J:$J,"荣耀体验店")+SUMIFS(通讯通路门店!$W:$W,通讯通路门店!$S:$S,$G1154,通讯通路门店!$J:$J,"荣耀授权专卖店")</f>
        <v>0</v>
      </c>
      <c r="BD1154" s="99">
        <f>SUMIFS(通讯通路门店!$Z:$Z,通讯通路门店!$S:$S,$G1154,通讯通路门店!$J:$J,"VIVO体验店")</f>
        <v>0</v>
      </c>
      <c r="BE1154" s="99">
        <f>SUMIFS(通讯通路门店!$AB:$AB,通讯通路门店!$S:$S,$G1154,通讯通路门店!$J:$J,"OPPO体验店")</f>
        <v>0</v>
      </c>
      <c r="BF1154" s="99">
        <f>SUMIFS(通讯通路门店!$X:$X,通讯通路门店!$S:$S,$G1154,通讯通路门店!$J:$J,"华为授权体验店")+SUMIFS(通讯通路门店!$AA:$AA,通讯通路门店!$S:$S,$G1154,通讯通路门店!$J:$J,"华为堡垒店")</f>
        <v>0</v>
      </c>
      <c r="BG1154" s="99">
        <f>SUMIFS(通讯通路门店!$Y:$Y,通讯通路门店!$S:$S,$G1154,通讯通路门店!$J:$J,"小米体验店")</f>
        <v>0</v>
      </c>
      <c r="BH1154" s="99">
        <f>SUMIFS(通讯通路门店!$AA:$AA,通讯通路门店!$S:$S,$G1154,通讯通路门店!$J:$J,"苹果体验店")</f>
        <v>0</v>
      </c>
      <c r="BI1154" s="99">
        <f>SUMIFS(通讯通路门店!$K:$K,通讯通路门店!$S:$S,$G1154,通讯通路门店!$J:$J,"其他品牌专卖店")</f>
        <v>0</v>
      </c>
      <c r="BJ1154" s="99">
        <f>SUMIFS(通讯通路门店!$AC:$AC,通讯通路门店!$S:$S,$G1154)</f>
        <v>0</v>
      </c>
      <c r="BK1154" s="99">
        <f>SUMIFS(通讯通路门店!$AD:$AD,通讯通路门店!$S:$S,$G1154)</f>
        <v>0</v>
      </c>
      <c r="BL1154" s="99">
        <f>SUMIFS(通讯通路门店!$AE:$AE,通讯通路门店!$S:$S,$G1154)</f>
        <v>0</v>
      </c>
      <c r="BM1154" s="99">
        <f>SUMIFS(通讯通路门店!$AF:$AF,通讯通路门店!$S:$S,$G1154)</f>
        <v>0</v>
      </c>
      <c r="BN1154" s="99">
        <f>SUMIFS(通讯通路门店!$AG:$AG,通讯通路门店!$S:$S,$G1154)</f>
        <v>0</v>
      </c>
      <c r="BO1154" s="99">
        <f>SUMIFS(通讯通路门店!$AH:$AH,通讯通路门店!$S:$S,$G1154)</f>
        <v>0</v>
      </c>
      <c r="BP1154" s="99">
        <f>SUMIFS(通讯通路门店!$AI:$AI,通讯通路门店!$S:$S,$G1154)</f>
        <v>0</v>
      </c>
      <c r="BQ1154" s="83"/>
    </row>
    <row r="1155" spans="1:69">
      <c r="A1155" s="99" t="str">
        <f>IFERROR(_xlfn.XLOOKUP($G1155,通讯通路门店!$S$4:$S$993933,通讯通路门店!$A$4:$A$993933,0,0),"")</f>
        <v>海南省</v>
      </c>
      <c r="B1155" s="99" t="str">
        <f>IFERROR(_xlfn.XLOOKUP($G1155,通讯通路门店!$S$4:$S$993933,通讯通路门店!$B$4:$B$993933,0,0),"")</f>
        <v>昌江黎族自治县</v>
      </c>
      <c r="C1155" s="99" t="str">
        <f>IFERROR(_xlfn.XLOOKUP($G1155,通讯通路门店!$S$4:$S$993933,通讯通路门店!$C$4:$C$993933,0,0),"")</f>
        <v>昌江黎族自治县</v>
      </c>
      <c r="D1155" s="99" t="str">
        <f>IFERROR(_xlfn.XLOOKUP($G1155,通讯通路门店!$S$4:$S$993933,通讯通路门店!$D$4:$D$993933,0,0),"")</f>
        <v>叉河镇</v>
      </c>
      <c r="E1155" s="83"/>
      <c r="F1155" s="83"/>
      <c r="G1155" s="101"/>
      <c r="H1155" s="102">
        <f>IFERROR(_xlfn.XLOOKUP($G1155,通讯通路门店!$S$4:$S$993933,通讯通路门店!$R$4:$R$993933,0,0),"")</f>
        <v>0</v>
      </c>
      <c r="I1155" s="83"/>
      <c r="J1155" s="83"/>
      <c r="K1155" s="83"/>
      <c r="L1155" s="83"/>
      <c r="M1155" s="83"/>
      <c r="N1155" s="83"/>
      <c r="O1155" s="83"/>
      <c r="P1155" s="83"/>
      <c r="Q1155" s="83"/>
      <c r="R1155" s="83"/>
      <c r="S1155" s="83"/>
      <c r="T1155" s="83"/>
      <c r="U1155" s="99">
        <f>COUNTIF(通讯通路门店!$S:$S,$G1155)</f>
        <v>0</v>
      </c>
      <c r="V1155" s="99">
        <f>COUNTIFS(通讯通路门店!$S:$S,$G1155,通讯通路门店!$J:$J,"综合卖场")</f>
        <v>0</v>
      </c>
      <c r="W1155" s="99">
        <f>SUMIFS(通讯通路门店!$AJ:$AJ,通讯通路门店!$S:$S,通讯客户沙盘!$G1155)</f>
        <v>0</v>
      </c>
      <c r="X1155" s="99">
        <f t="shared" si="85"/>
        <v>0</v>
      </c>
      <c r="Y1155" s="99">
        <f>COUNTIFS(通讯通路门店!$S:$S,$G1155,通讯通路门店!$J:$J,"荣耀体验店")+COUNTIFS(通讯通路门店!$S:$S,$G1155,通讯通路门店!$J:$J,"荣耀授权专卖店")</f>
        <v>0</v>
      </c>
      <c r="Z1155" s="99">
        <f>COUNTIFS(通讯通路门店!$S:$S,$G1155,通讯通路门店!$J:$J,"VIVO体验店")</f>
        <v>0</v>
      </c>
      <c r="AA1155" s="99">
        <f>COUNTIFS(通讯通路门店!$S:$S,$G1155,通讯通路门店!$J:$J,"OPPO体验店")</f>
        <v>0</v>
      </c>
      <c r="AB1155" s="99">
        <f>COUNTIFS(通讯通路门店!$S:$S,$G1155,通讯通路门店!$J:$J,"华为授权体验店")+COUNTIFS(通讯通路门店!$S:$S,$G1155,通讯通路门店!$J:$J,"华为堡垒店")</f>
        <v>0</v>
      </c>
      <c r="AC1155" s="99">
        <f>COUNTIFS(通讯通路门店!$S:$S,$G1155,通讯通路门店!$J:$J,"小米体验店")</f>
        <v>0</v>
      </c>
      <c r="AD1155" s="99">
        <f>COUNTIFS(通讯通路门店!$S:$S,$G1155,通讯通路门店!$J:$J,"苹果体验店")</f>
        <v>0</v>
      </c>
      <c r="AE1155" s="99">
        <f>COUNTIFS(通讯通路门店!$S:$S,$G1155,通讯通路门店!$J:$J,"其他品牌专卖店")</f>
        <v>0</v>
      </c>
      <c r="AF1155" s="99">
        <f>SUMIFS(通讯通路门店!$BI:$BI,通讯通路门店!$S:$S,$G1155)</f>
        <v>0</v>
      </c>
      <c r="AG1155" s="99">
        <f>SUMIFS(通讯通路门店!$BH:$BH,通讯通路门店!$S:$S,$G1155)</f>
        <v>0</v>
      </c>
      <c r="AH1155" s="99">
        <f t="shared" si="86"/>
        <v>0</v>
      </c>
      <c r="AI1155" s="99">
        <f>SUMIFS(通讯通路门店!$BB:$BB,通讯通路门店!$S:$S,$G1155)</f>
        <v>0</v>
      </c>
      <c r="AJ1155" s="99">
        <f>SUMIFS(通讯通路门店!$BE:$BE,通讯通路门店!$S:$S,$G1155)</f>
        <v>0</v>
      </c>
      <c r="AK1155" s="99">
        <f>SUMIFS(通讯通路门店!$BG:$BG,通讯通路门店!$S:$S,$G1155)</f>
        <v>0</v>
      </c>
      <c r="AL1155" s="99">
        <f>SUMIFS(通讯通路门店!$BC:$BC,通讯通路门店!$S:$S,$G1155)</f>
        <v>0</v>
      </c>
      <c r="AM1155" s="99">
        <f>SUMIFS(通讯通路门店!$BD:$BD,通讯通路门店!$S:$S,$G1155)</f>
        <v>0</v>
      </c>
      <c r="AN1155" s="99">
        <f>SUMIFS(通讯通路门店!$BF:$BF,通讯通路门店!$S:$S,$G1155)</f>
        <v>0</v>
      </c>
      <c r="AO1155" s="99">
        <f t="shared" si="87"/>
        <v>0</v>
      </c>
      <c r="AP1155" s="99">
        <f>SUMIFS(通讯通路门店!$K:$K,通讯通路门店!$S:$S,$G1155)</f>
        <v>0</v>
      </c>
      <c r="AQ1155" s="83"/>
      <c r="AR1155" s="99">
        <f>SUMIFS(通讯通路门店!$T:$T,通讯通路门店!$S:$S,$G1155)</f>
        <v>0</v>
      </c>
      <c r="AS1155" s="99">
        <f>SUMIFS(通讯通路门店!$U:$U,通讯通路门店!$S:$S,$G1155)</f>
        <v>0</v>
      </c>
      <c r="AT1155" s="99">
        <f>SUMIFS(通讯通路门店!$V:$V,通讯通路门店!$S:$S,$G1155)</f>
        <v>0</v>
      </c>
      <c r="AU1155" s="99">
        <f>SUMIFS(通讯通路门店!$W:$W,通讯通路门店!$S:$S,$G1155)</f>
        <v>0</v>
      </c>
      <c r="AV1155" s="99">
        <f>SUMIFS(通讯通路门店!$Z:$Z,通讯通路门店!$S:$S,$G1155)</f>
        <v>0</v>
      </c>
      <c r="AW1155" s="99">
        <f>SUMIFS(通讯通路门店!$AB:$AB,通讯通路门店!$S:$S,$G1155)</f>
        <v>0</v>
      </c>
      <c r="AX1155" s="99">
        <f>SUMIFS(通讯通路门店!$X:$X,通讯通路门店!$S:$S,$G1155)</f>
        <v>0</v>
      </c>
      <c r="AY1155" s="99">
        <f>SUMIFS(通讯通路门店!$Y:$Y,通讯通路门店!$S:$S,$G1155)</f>
        <v>0</v>
      </c>
      <c r="AZ1155" s="99">
        <f>SUMIFS(通讯通路门店!$AA:$AA,通讯通路门店!$S:$S,$G1155)</f>
        <v>0</v>
      </c>
      <c r="BA1155" s="99">
        <f t="shared" si="88"/>
        <v>0</v>
      </c>
      <c r="BB1155" s="99">
        <f t="shared" si="89"/>
        <v>0</v>
      </c>
      <c r="BC1155" s="99">
        <f>SUMIFS(通讯通路门店!$W:$W,通讯通路门店!$S:$S,$G1155,通讯通路门店!$J:$J,"荣耀体验店")+SUMIFS(通讯通路门店!$W:$W,通讯通路门店!$S:$S,$G1155,通讯通路门店!$J:$J,"荣耀授权专卖店")</f>
        <v>0</v>
      </c>
      <c r="BD1155" s="99">
        <f>SUMIFS(通讯通路门店!$Z:$Z,通讯通路门店!$S:$S,$G1155,通讯通路门店!$J:$J,"VIVO体验店")</f>
        <v>0</v>
      </c>
      <c r="BE1155" s="99">
        <f>SUMIFS(通讯通路门店!$AB:$AB,通讯通路门店!$S:$S,$G1155,通讯通路门店!$J:$J,"OPPO体验店")</f>
        <v>0</v>
      </c>
      <c r="BF1155" s="99">
        <f>SUMIFS(通讯通路门店!$X:$X,通讯通路门店!$S:$S,$G1155,通讯通路门店!$J:$J,"华为授权体验店")+SUMIFS(通讯通路门店!$AA:$AA,通讯通路门店!$S:$S,$G1155,通讯通路门店!$J:$J,"华为堡垒店")</f>
        <v>0</v>
      </c>
      <c r="BG1155" s="99">
        <f>SUMIFS(通讯通路门店!$Y:$Y,通讯通路门店!$S:$S,$G1155,通讯通路门店!$J:$J,"小米体验店")</f>
        <v>0</v>
      </c>
      <c r="BH1155" s="99">
        <f>SUMIFS(通讯通路门店!$AA:$AA,通讯通路门店!$S:$S,$G1155,通讯通路门店!$J:$J,"苹果体验店")</f>
        <v>0</v>
      </c>
      <c r="BI1155" s="99">
        <f>SUMIFS(通讯通路门店!$K:$K,通讯通路门店!$S:$S,$G1155,通讯通路门店!$J:$J,"其他品牌专卖店")</f>
        <v>0</v>
      </c>
      <c r="BJ1155" s="99">
        <f>SUMIFS(通讯通路门店!$AC:$AC,通讯通路门店!$S:$S,$G1155)</f>
        <v>0</v>
      </c>
      <c r="BK1155" s="99">
        <f>SUMIFS(通讯通路门店!$AD:$AD,通讯通路门店!$S:$S,$G1155)</f>
        <v>0</v>
      </c>
      <c r="BL1155" s="99">
        <f>SUMIFS(通讯通路门店!$AE:$AE,通讯通路门店!$S:$S,$G1155)</f>
        <v>0</v>
      </c>
      <c r="BM1155" s="99">
        <f>SUMIFS(通讯通路门店!$AF:$AF,通讯通路门店!$S:$S,$G1155)</f>
        <v>0</v>
      </c>
      <c r="BN1155" s="99">
        <f>SUMIFS(通讯通路门店!$AG:$AG,通讯通路门店!$S:$S,$G1155)</f>
        <v>0</v>
      </c>
      <c r="BO1155" s="99">
        <f>SUMIFS(通讯通路门店!$AH:$AH,通讯通路门店!$S:$S,$G1155)</f>
        <v>0</v>
      </c>
      <c r="BP1155" s="99">
        <f>SUMIFS(通讯通路门店!$AI:$AI,通讯通路门店!$S:$S,$G1155)</f>
        <v>0</v>
      </c>
      <c r="BQ1155" s="83"/>
    </row>
    <row r="1156" spans="1:69">
      <c r="A1156" s="99" t="str">
        <f>IFERROR(_xlfn.XLOOKUP($G1156,通讯通路门店!$S$4:$S$993933,通讯通路门店!$A$4:$A$993933,0,0),"")</f>
        <v>海南省</v>
      </c>
      <c r="B1156" s="99" t="str">
        <f>IFERROR(_xlfn.XLOOKUP($G1156,通讯通路门店!$S$4:$S$993933,通讯通路门店!$B$4:$B$993933,0,0),"")</f>
        <v>昌江黎族自治县</v>
      </c>
      <c r="C1156" s="99" t="str">
        <f>IFERROR(_xlfn.XLOOKUP($G1156,通讯通路门店!$S$4:$S$993933,通讯通路门店!$C$4:$C$993933,0,0),"")</f>
        <v>昌江黎族自治县</v>
      </c>
      <c r="D1156" s="99" t="str">
        <f>IFERROR(_xlfn.XLOOKUP($G1156,通讯通路门店!$S$4:$S$993933,通讯通路门店!$D$4:$D$993933,0,0),"")</f>
        <v>叉河镇</v>
      </c>
      <c r="E1156" s="83"/>
      <c r="F1156" s="83"/>
      <c r="G1156" s="101"/>
      <c r="H1156" s="102">
        <f>IFERROR(_xlfn.XLOOKUP($G1156,通讯通路门店!$S$4:$S$993933,通讯通路门店!$R$4:$R$993933,0,0),"")</f>
        <v>0</v>
      </c>
      <c r="I1156" s="83"/>
      <c r="J1156" s="83"/>
      <c r="K1156" s="83"/>
      <c r="L1156" s="83"/>
      <c r="M1156" s="83"/>
      <c r="N1156" s="83"/>
      <c r="O1156" s="83"/>
      <c r="P1156" s="83"/>
      <c r="Q1156" s="83"/>
      <c r="R1156" s="83"/>
      <c r="S1156" s="83"/>
      <c r="T1156" s="83"/>
      <c r="U1156" s="99">
        <f>COUNTIF(通讯通路门店!$S:$S,$G1156)</f>
        <v>0</v>
      </c>
      <c r="V1156" s="99">
        <f>COUNTIFS(通讯通路门店!$S:$S,$G1156,通讯通路门店!$J:$J,"综合卖场")</f>
        <v>0</v>
      </c>
      <c r="W1156" s="99">
        <f>SUMIFS(通讯通路门店!$AJ:$AJ,通讯通路门店!$S:$S,通讯客户沙盘!$G1156)</f>
        <v>0</v>
      </c>
      <c r="X1156" s="99">
        <f t="shared" ref="X1156:X1219" si="90">Y1156+Z1156+AA1156+AB1156+AC1156+AD1156+AE1156</f>
        <v>0</v>
      </c>
      <c r="Y1156" s="99">
        <f>COUNTIFS(通讯通路门店!$S:$S,$G1156,通讯通路门店!$J:$J,"荣耀体验店")+COUNTIFS(通讯通路门店!$S:$S,$G1156,通讯通路门店!$J:$J,"荣耀授权专卖店")</f>
        <v>0</v>
      </c>
      <c r="Z1156" s="99">
        <f>COUNTIFS(通讯通路门店!$S:$S,$G1156,通讯通路门店!$J:$J,"VIVO体验店")</f>
        <v>0</v>
      </c>
      <c r="AA1156" s="99">
        <f>COUNTIFS(通讯通路门店!$S:$S,$G1156,通讯通路门店!$J:$J,"OPPO体验店")</f>
        <v>0</v>
      </c>
      <c r="AB1156" s="99">
        <f>COUNTIFS(通讯通路门店!$S:$S,$G1156,通讯通路门店!$J:$J,"华为授权体验店")+COUNTIFS(通讯通路门店!$S:$S,$G1156,通讯通路门店!$J:$J,"华为堡垒店")</f>
        <v>0</v>
      </c>
      <c r="AC1156" s="99">
        <f>COUNTIFS(通讯通路门店!$S:$S,$G1156,通讯通路门店!$J:$J,"小米体验店")</f>
        <v>0</v>
      </c>
      <c r="AD1156" s="99">
        <f>COUNTIFS(通讯通路门店!$S:$S,$G1156,通讯通路门店!$J:$J,"苹果体验店")</f>
        <v>0</v>
      </c>
      <c r="AE1156" s="99">
        <f>COUNTIFS(通讯通路门店!$S:$S,$G1156,通讯通路门店!$J:$J,"其他品牌专卖店")</f>
        <v>0</v>
      </c>
      <c r="AF1156" s="99">
        <f>SUMIFS(通讯通路门店!$BI:$BI,通讯通路门店!$S:$S,$G1156)</f>
        <v>0</v>
      </c>
      <c r="AG1156" s="99">
        <f>SUMIFS(通讯通路门店!$BH:$BH,通讯通路门店!$S:$S,$G1156)</f>
        <v>0</v>
      </c>
      <c r="AH1156" s="99">
        <f t="shared" ref="AH1156:AH1219" si="91">AI1156+AJ1156+AK1156+AL1156+AM1156+AN1156</f>
        <v>0</v>
      </c>
      <c r="AI1156" s="99">
        <f>SUMIFS(通讯通路门店!$BB:$BB,通讯通路门店!$S:$S,$G1156)</f>
        <v>0</v>
      </c>
      <c r="AJ1156" s="99">
        <f>SUMIFS(通讯通路门店!$BE:$BE,通讯通路门店!$S:$S,$G1156)</f>
        <v>0</v>
      </c>
      <c r="AK1156" s="99">
        <f>SUMIFS(通讯通路门店!$BG:$BG,通讯通路门店!$S:$S,$G1156)</f>
        <v>0</v>
      </c>
      <c r="AL1156" s="99">
        <f>SUMIFS(通讯通路门店!$BC:$BC,通讯通路门店!$S:$S,$G1156)</f>
        <v>0</v>
      </c>
      <c r="AM1156" s="99">
        <f>SUMIFS(通讯通路门店!$BD:$BD,通讯通路门店!$S:$S,$G1156)</f>
        <v>0</v>
      </c>
      <c r="AN1156" s="99">
        <f>SUMIFS(通讯通路门店!$BF:$BF,通讯通路门店!$S:$S,$G1156)</f>
        <v>0</v>
      </c>
      <c r="AO1156" s="99">
        <f t="shared" ref="AO1156:AO1219" si="92">AP1156+AQ1156</f>
        <v>0</v>
      </c>
      <c r="AP1156" s="99">
        <f>SUMIFS(通讯通路门店!$K:$K,通讯通路门店!$S:$S,$G1156)</f>
        <v>0</v>
      </c>
      <c r="AQ1156" s="83"/>
      <c r="AR1156" s="99">
        <f>SUMIFS(通讯通路门店!$T:$T,通讯通路门店!$S:$S,$G1156)</f>
        <v>0</v>
      </c>
      <c r="AS1156" s="99">
        <f>SUMIFS(通讯通路门店!$U:$U,通讯通路门店!$S:$S,$G1156)</f>
        <v>0</v>
      </c>
      <c r="AT1156" s="99">
        <f>SUMIFS(通讯通路门店!$V:$V,通讯通路门店!$S:$S,$G1156)</f>
        <v>0</v>
      </c>
      <c r="AU1156" s="99">
        <f>SUMIFS(通讯通路门店!$W:$W,通讯通路门店!$S:$S,$G1156)</f>
        <v>0</v>
      </c>
      <c r="AV1156" s="99">
        <f>SUMIFS(通讯通路门店!$Z:$Z,通讯通路门店!$S:$S,$G1156)</f>
        <v>0</v>
      </c>
      <c r="AW1156" s="99">
        <f>SUMIFS(通讯通路门店!$AB:$AB,通讯通路门店!$S:$S,$G1156)</f>
        <v>0</v>
      </c>
      <c r="AX1156" s="99">
        <f>SUMIFS(通讯通路门店!$X:$X,通讯通路门店!$S:$S,$G1156)</f>
        <v>0</v>
      </c>
      <c r="AY1156" s="99">
        <f>SUMIFS(通讯通路门店!$Y:$Y,通讯通路门店!$S:$S,$G1156)</f>
        <v>0</v>
      </c>
      <c r="AZ1156" s="99">
        <f>SUMIFS(通讯通路门店!$AA:$AA,通讯通路门店!$S:$S,$G1156)</f>
        <v>0</v>
      </c>
      <c r="BA1156" s="99">
        <f t="shared" ref="BA1156:BA1219" si="93">AP1156-BB1156</f>
        <v>0</v>
      </c>
      <c r="BB1156" s="99">
        <f t="shared" ref="BB1156:BB1219" si="94">BC1156+BD1156+BE1156+BF1156+BG1156+BH1156</f>
        <v>0</v>
      </c>
      <c r="BC1156" s="99">
        <f>SUMIFS(通讯通路门店!$W:$W,通讯通路门店!$S:$S,$G1156,通讯通路门店!$J:$J,"荣耀体验店")+SUMIFS(通讯通路门店!$W:$W,通讯通路门店!$S:$S,$G1156,通讯通路门店!$J:$J,"荣耀授权专卖店")</f>
        <v>0</v>
      </c>
      <c r="BD1156" s="99">
        <f>SUMIFS(通讯通路门店!$Z:$Z,通讯通路门店!$S:$S,$G1156,通讯通路门店!$J:$J,"VIVO体验店")</f>
        <v>0</v>
      </c>
      <c r="BE1156" s="99">
        <f>SUMIFS(通讯通路门店!$AB:$AB,通讯通路门店!$S:$S,$G1156,通讯通路门店!$J:$J,"OPPO体验店")</f>
        <v>0</v>
      </c>
      <c r="BF1156" s="99">
        <f>SUMIFS(通讯通路门店!$X:$X,通讯通路门店!$S:$S,$G1156,通讯通路门店!$J:$J,"华为授权体验店")+SUMIFS(通讯通路门店!$AA:$AA,通讯通路门店!$S:$S,$G1156,通讯通路门店!$J:$J,"华为堡垒店")</f>
        <v>0</v>
      </c>
      <c r="BG1156" s="99">
        <f>SUMIFS(通讯通路门店!$Y:$Y,通讯通路门店!$S:$S,$G1156,通讯通路门店!$J:$J,"小米体验店")</f>
        <v>0</v>
      </c>
      <c r="BH1156" s="99">
        <f>SUMIFS(通讯通路门店!$AA:$AA,通讯通路门店!$S:$S,$G1156,通讯通路门店!$J:$J,"苹果体验店")</f>
        <v>0</v>
      </c>
      <c r="BI1156" s="99">
        <f>SUMIFS(通讯通路门店!$K:$K,通讯通路门店!$S:$S,$G1156,通讯通路门店!$J:$J,"其他品牌专卖店")</f>
        <v>0</v>
      </c>
      <c r="BJ1156" s="99">
        <f>SUMIFS(通讯通路门店!$AC:$AC,通讯通路门店!$S:$S,$G1156)</f>
        <v>0</v>
      </c>
      <c r="BK1156" s="99">
        <f>SUMIFS(通讯通路门店!$AD:$AD,通讯通路门店!$S:$S,$G1156)</f>
        <v>0</v>
      </c>
      <c r="BL1156" s="99">
        <f>SUMIFS(通讯通路门店!$AE:$AE,通讯通路门店!$S:$S,$G1156)</f>
        <v>0</v>
      </c>
      <c r="BM1156" s="99">
        <f>SUMIFS(通讯通路门店!$AF:$AF,通讯通路门店!$S:$S,$G1156)</f>
        <v>0</v>
      </c>
      <c r="BN1156" s="99">
        <f>SUMIFS(通讯通路门店!$AG:$AG,通讯通路门店!$S:$S,$G1156)</f>
        <v>0</v>
      </c>
      <c r="BO1156" s="99">
        <f>SUMIFS(通讯通路门店!$AH:$AH,通讯通路门店!$S:$S,$G1156)</f>
        <v>0</v>
      </c>
      <c r="BP1156" s="99">
        <f>SUMIFS(通讯通路门店!$AI:$AI,通讯通路门店!$S:$S,$G1156)</f>
        <v>0</v>
      </c>
      <c r="BQ1156" s="83"/>
    </row>
    <row r="1157" spans="1:69">
      <c r="A1157" s="99" t="str">
        <f>IFERROR(_xlfn.XLOOKUP($G1157,通讯通路门店!$S$4:$S$993933,通讯通路门店!$A$4:$A$993933,0,0),"")</f>
        <v>海南省</v>
      </c>
      <c r="B1157" s="99" t="str">
        <f>IFERROR(_xlfn.XLOOKUP($G1157,通讯通路门店!$S$4:$S$993933,通讯通路门店!$B$4:$B$993933,0,0),"")</f>
        <v>昌江黎族自治县</v>
      </c>
      <c r="C1157" s="99" t="str">
        <f>IFERROR(_xlfn.XLOOKUP($G1157,通讯通路门店!$S$4:$S$993933,通讯通路门店!$C$4:$C$993933,0,0),"")</f>
        <v>昌江黎族自治县</v>
      </c>
      <c r="D1157" s="99" t="str">
        <f>IFERROR(_xlfn.XLOOKUP($G1157,通讯通路门店!$S$4:$S$993933,通讯通路门店!$D$4:$D$993933,0,0),"")</f>
        <v>叉河镇</v>
      </c>
      <c r="E1157" s="83"/>
      <c r="F1157" s="83"/>
      <c r="G1157" s="101"/>
      <c r="H1157" s="102">
        <f>IFERROR(_xlfn.XLOOKUP($G1157,通讯通路门店!$S$4:$S$993933,通讯通路门店!$R$4:$R$993933,0,0),"")</f>
        <v>0</v>
      </c>
      <c r="I1157" s="83"/>
      <c r="J1157" s="83"/>
      <c r="K1157" s="83"/>
      <c r="L1157" s="83"/>
      <c r="M1157" s="83"/>
      <c r="N1157" s="83"/>
      <c r="O1157" s="83"/>
      <c r="P1157" s="83"/>
      <c r="Q1157" s="83"/>
      <c r="R1157" s="83"/>
      <c r="S1157" s="83"/>
      <c r="T1157" s="83"/>
      <c r="U1157" s="99">
        <f>COUNTIF(通讯通路门店!$S:$S,$G1157)</f>
        <v>0</v>
      </c>
      <c r="V1157" s="99">
        <f>COUNTIFS(通讯通路门店!$S:$S,$G1157,通讯通路门店!$J:$J,"综合卖场")</f>
        <v>0</v>
      </c>
      <c r="W1157" s="99">
        <f>SUMIFS(通讯通路门店!$AJ:$AJ,通讯通路门店!$S:$S,通讯客户沙盘!$G1157)</f>
        <v>0</v>
      </c>
      <c r="X1157" s="99">
        <f t="shared" si="90"/>
        <v>0</v>
      </c>
      <c r="Y1157" s="99">
        <f>COUNTIFS(通讯通路门店!$S:$S,$G1157,通讯通路门店!$J:$J,"荣耀体验店")+COUNTIFS(通讯通路门店!$S:$S,$G1157,通讯通路门店!$J:$J,"荣耀授权专卖店")</f>
        <v>0</v>
      </c>
      <c r="Z1157" s="99">
        <f>COUNTIFS(通讯通路门店!$S:$S,$G1157,通讯通路门店!$J:$J,"VIVO体验店")</f>
        <v>0</v>
      </c>
      <c r="AA1157" s="99">
        <f>COUNTIFS(通讯通路门店!$S:$S,$G1157,通讯通路门店!$J:$J,"OPPO体验店")</f>
        <v>0</v>
      </c>
      <c r="AB1157" s="99">
        <f>COUNTIFS(通讯通路门店!$S:$S,$G1157,通讯通路门店!$J:$J,"华为授权体验店")+COUNTIFS(通讯通路门店!$S:$S,$G1157,通讯通路门店!$J:$J,"华为堡垒店")</f>
        <v>0</v>
      </c>
      <c r="AC1157" s="99">
        <f>COUNTIFS(通讯通路门店!$S:$S,$G1157,通讯通路门店!$J:$J,"小米体验店")</f>
        <v>0</v>
      </c>
      <c r="AD1157" s="99">
        <f>COUNTIFS(通讯通路门店!$S:$S,$G1157,通讯通路门店!$J:$J,"苹果体验店")</f>
        <v>0</v>
      </c>
      <c r="AE1157" s="99">
        <f>COUNTIFS(通讯通路门店!$S:$S,$G1157,通讯通路门店!$J:$J,"其他品牌专卖店")</f>
        <v>0</v>
      </c>
      <c r="AF1157" s="99">
        <f>SUMIFS(通讯通路门店!$BI:$BI,通讯通路门店!$S:$S,$G1157)</f>
        <v>0</v>
      </c>
      <c r="AG1157" s="99">
        <f>SUMIFS(通讯通路门店!$BH:$BH,通讯通路门店!$S:$S,$G1157)</f>
        <v>0</v>
      </c>
      <c r="AH1157" s="99">
        <f t="shared" si="91"/>
        <v>0</v>
      </c>
      <c r="AI1157" s="99">
        <f>SUMIFS(通讯通路门店!$BB:$BB,通讯通路门店!$S:$S,$G1157)</f>
        <v>0</v>
      </c>
      <c r="AJ1157" s="99">
        <f>SUMIFS(通讯通路门店!$BE:$BE,通讯通路门店!$S:$S,$G1157)</f>
        <v>0</v>
      </c>
      <c r="AK1157" s="99">
        <f>SUMIFS(通讯通路门店!$BG:$BG,通讯通路门店!$S:$S,$G1157)</f>
        <v>0</v>
      </c>
      <c r="AL1157" s="99">
        <f>SUMIFS(通讯通路门店!$BC:$BC,通讯通路门店!$S:$S,$G1157)</f>
        <v>0</v>
      </c>
      <c r="AM1157" s="99">
        <f>SUMIFS(通讯通路门店!$BD:$BD,通讯通路门店!$S:$S,$G1157)</f>
        <v>0</v>
      </c>
      <c r="AN1157" s="99">
        <f>SUMIFS(通讯通路门店!$BF:$BF,通讯通路门店!$S:$S,$G1157)</f>
        <v>0</v>
      </c>
      <c r="AO1157" s="99">
        <f t="shared" si="92"/>
        <v>0</v>
      </c>
      <c r="AP1157" s="99">
        <f>SUMIFS(通讯通路门店!$K:$K,通讯通路门店!$S:$S,$G1157)</f>
        <v>0</v>
      </c>
      <c r="AQ1157" s="83"/>
      <c r="AR1157" s="99">
        <f>SUMIFS(通讯通路门店!$T:$T,通讯通路门店!$S:$S,$G1157)</f>
        <v>0</v>
      </c>
      <c r="AS1157" s="99">
        <f>SUMIFS(通讯通路门店!$U:$U,通讯通路门店!$S:$S,$G1157)</f>
        <v>0</v>
      </c>
      <c r="AT1157" s="99">
        <f>SUMIFS(通讯通路门店!$V:$V,通讯通路门店!$S:$S,$G1157)</f>
        <v>0</v>
      </c>
      <c r="AU1157" s="99">
        <f>SUMIFS(通讯通路门店!$W:$W,通讯通路门店!$S:$S,$G1157)</f>
        <v>0</v>
      </c>
      <c r="AV1157" s="99">
        <f>SUMIFS(通讯通路门店!$Z:$Z,通讯通路门店!$S:$S,$G1157)</f>
        <v>0</v>
      </c>
      <c r="AW1157" s="99">
        <f>SUMIFS(通讯通路门店!$AB:$AB,通讯通路门店!$S:$S,$G1157)</f>
        <v>0</v>
      </c>
      <c r="AX1157" s="99">
        <f>SUMIFS(通讯通路门店!$X:$X,通讯通路门店!$S:$S,$G1157)</f>
        <v>0</v>
      </c>
      <c r="AY1157" s="99">
        <f>SUMIFS(通讯通路门店!$Y:$Y,通讯通路门店!$S:$S,$G1157)</f>
        <v>0</v>
      </c>
      <c r="AZ1157" s="99">
        <f>SUMIFS(通讯通路门店!$AA:$AA,通讯通路门店!$S:$S,$G1157)</f>
        <v>0</v>
      </c>
      <c r="BA1157" s="99">
        <f t="shared" si="93"/>
        <v>0</v>
      </c>
      <c r="BB1157" s="99">
        <f t="shared" si="94"/>
        <v>0</v>
      </c>
      <c r="BC1157" s="99">
        <f>SUMIFS(通讯通路门店!$W:$W,通讯通路门店!$S:$S,$G1157,通讯通路门店!$J:$J,"荣耀体验店")+SUMIFS(通讯通路门店!$W:$W,通讯通路门店!$S:$S,$G1157,通讯通路门店!$J:$J,"荣耀授权专卖店")</f>
        <v>0</v>
      </c>
      <c r="BD1157" s="99">
        <f>SUMIFS(通讯通路门店!$Z:$Z,通讯通路门店!$S:$S,$G1157,通讯通路门店!$J:$J,"VIVO体验店")</f>
        <v>0</v>
      </c>
      <c r="BE1157" s="99">
        <f>SUMIFS(通讯通路门店!$AB:$AB,通讯通路门店!$S:$S,$G1157,通讯通路门店!$J:$J,"OPPO体验店")</f>
        <v>0</v>
      </c>
      <c r="BF1157" s="99">
        <f>SUMIFS(通讯通路门店!$X:$X,通讯通路门店!$S:$S,$G1157,通讯通路门店!$J:$J,"华为授权体验店")+SUMIFS(通讯通路门店!$AA:$AA,通讯通路门店!$S:$S,$G1157,通讯通路门店!$J:$J,"华为堡垒店")</f>
        <v>0</v>
      </c>
      <c r="BG1157" s="99">
        <f>SUMIFS(通讯通路门店!$Y:$Y,通讯通路门店!$S:$S,$G1157,通讯通路门店!$J:$J,"小米体验店")</f>
        <v>0</v>
      </c>
      <c r="BH1157" s="99">
        <f>SUMIFS(通讯通路门店!$AA:$AA,通讯通路门店!$S:$S,$G1157,通讯通路门店!$J:$J,"苹果体验店")</f>
        <v>0</v>
      </c>
      <c r="BI1157" s="99">
        <f>SUMIFS(通讯通路门店!$K:$K,通讯通路门店!$S:$S,$G1157,通讯通路门店!$J:$J,"其他品牌专卖店")</f>
        <v>0</v>
      </c>
      <c r="BJ1157" s="99">
        <f>SUMIFS(通讯通路门店!$AC:$AC,通讯通路门店!$S:$S,$G1157)</f>
        <v>0</v>
      </c>
      <c r="BK1157" s="99">
        <f>SUMIFS(通讯通路门店!$AD:$AD,通讯通路门店!$S:$S,$G1157)</f>
        <v>0</v>
      </c>
      <c r="BL1157" s="99">
        <f>SUMIFS(通讯通路门店!$AE:$AE,通讯通路门店!$S:$S,$G1157)</f>
        <v>0</v>
      </c>
      <c r="BM1157" s="99">
        <f>SUMIFS(通讯通路门店!$AF:$AF,通讯通路门店!$S:$S,$G1157)</f>
        <v>0</v>
      </c>
      <c r="BN1157" s="99">
        <f>SUMIFS(通讯通路门店!$AG:$AG,通讯通路门店!$S:$S,$G1157)</f>
        <v>0</v>
      </c>
      <c r="BO1157" s="99">
        <f>SUMIFS(通讯通路门店!$AH:$AH,通讯通路门店!$S:$S,$G1157)</f>
        <v>0</v>
      </c>
      <c r="BP1157" s="99">
        <f>SUMIFS(通讯通路门店!$AI:$AI,通讯通路门店!$S:$S,$G1157)</f>
        <v>0</v>
      </c>
      <c r="BQ1157" s="83"/>
    </row>
    <row r="1158" spans="1:69">
      <c r="A1158" s="99" t="str">
        <f>IFERROR(_xlfn.XLOOKUP($G1158,通讯通路门店!$S$4:$S$993933,通讯通路门店!$A$4:$A$993933,0,0),"")</f>
        <v>海南省</v>
      </c>
      <c r="B1158" s="99" t="str">
        <f>IFERROR(_xlfn.XLOOKUP($G1158,通讯通路门店!$S$4:$S$993933,通讯通路门店!$B$4:$B$993933,0,0),"")</f>
        <v>昌江黎族自治县</v>
      </c>
      <c r="C1158" s="99" t="str">
        <f>IFERROR(_xlfn.XLOOKUP($G1158,通讯通路门店!$S$4:$S$993933,通讯通路门店!$C$4:$C$993933,0,0),"")</f>
        <v>昌江黎族自治县</v>
      </c>
      <c r="D1158" s="99" t="str">
        <f>IFERROR(_xlfn.XLOOKUP($G1158,通讯通路门店!$S$4:$S$993933,通讯通路门店!$D$4:$D$993933,0,0),"")</f>
        <v>叉河镇</v>
      </c>
      <c r="E1158" s="83"/>
      <c r="F1158" s="83"/>
      <c r="G1158" s="101"/>
      <c r="H1158" s="102">
        <f>IFERROR(_xlfn.XLOOKUP($G1158,通讯通路门店!$S$4:$S$993933,通讯通路门店!$R$4:$R$993933,0,0),"")</f>
        <v>0</v>
      </c>
      <c r="I1158" s="83"/>
      <c r="J1158" s="83"/>
      <c r="K1158" s="83"/>
      <c r="L1158" s="83"/>
      <c r="M1158" s="83"/>
      <c r="N1158" s="83"/>
      <c r="O1158" s="83"/>
      <c r="P1158" s="83"/>
      <c r="Q1158" s="83"/>
      <c r="R1158" s="83"/>
      <c r="S1158" s="83"/>
      <c r="T1158" s="83"/>
      <c r="U1158" s="99">
        <f>COUNTIF(通讯通路门店!$S:$S,$G1158)</f>
        <v>0</v>
      </c>
      <c r="V1158" s="99">
        <f>COUNTIFS(通讯通路门店!$S:$S,$G1158,通讯通路门店!$J:$J,"综合卖场")</f>
        <v>0</v>
      </c>
      <c r="W1158" s="99">
        <f>SUMIFS(通讯通路门店!$AJ:$AJ,通讯通路门店!$S:$S,通讯客户沙盘!$G1158)</f>
        <v>0</v>
      </c>
      <c r="X1158" s="99">
        <f t="shared" si="90"/>
        <v>0</v>
      </c>
      <c r="Y1158" s="99">
        <f>COUNTIFS(通讯通路门店!$S:$S,$G1158,通讯通路门店!$J:$J,"荣耀体验店")+COUNTIFS(通讯通路门店!$S:$S,$G1158,通讯通路门店!$J:$J,"荣耀授权专卖店")</f>
        <v>0</v>
      </c>
      <c r="Z1158" s="99">
        <f>COUNTIFS(通讯通路门店!$S:$S,$G1158,通讯通路门店!$J:$J,"VIVO体验店")</f>
        <v>0</v>
      </c>
      <c r="AA1158" s="99">
        <f>COUNTIFS(通讯通路门店!$S:$S,$G1158,通讯通路门店!$J:$J,"OPPO体验店")</f>
        <v>0</v>
      </c>
      <c r="AB1158" s="99">
        <f>COUNTIFS(通讯通路门店!$S:$S,$G1158,通讯通路门店!$J:$J,"华为授权体验店")+COUNTIFS(通讯通路门店!$S:$S,$G1158,通讯通路门店!$J:$J,"华为堡垒店")</f>
        <v>0</v>
      </c>
      <c r="AC1158" s="99">
        <f>COUNTIFS(通讯通路门店!$S:$S,$G1158,通讯通路门店!$J:$J,"小米体验店")</f>
        <v>0</v>
      </c>
      <c r="AD1158" s="99">
        <f>COUNTIFS(通讯通路门店!$S:$S,$G1158,通讯通路门店!$J:$J,"苹果体验店")</f>
        <v>0</v>
      </c>
      <c r="AE1158" s="99">
        <f>COUNTIFS(通讯通路门店!$S:$S,$G1158,通讯通路门店!$J:$J,"其他品牌专卖店")</f>
        <v>0</v>
      </c>
      <c r="AF1158" s="99">
        <f>SUMIFS(通讯通路门店!$BI:$BI,通讯通路门店!$S:$S,$G1158)</f>
        <v>0</v>
      </c>
      <c r="AG1158" s="99">
        <f>SUMIFS(通讯通路门店!$BH:$BH,通讯通路门店!$S:$S,$G1158)</f>
        <v>0</v>
      </c>
      <c r="AH1158" s="99">
        <f t="shared" si="91"/>
        <v>0</v>
      </c>
      <c r="AI1158" s="99">
        <f>SUMIFS(通讯通路门店!$BB:$BB,通讯通路门店!$S:$S,$G1158)</f>
        <v>0</v>
      </c>
      <c r="AJ1158" s="99">
        <f>SUMIFS(通讯通路门店!$BE:$BE,通讯通路门店!$S:$S,$G1158)</f>
        <v>0</v>
      </c>
      <c r="AK1158" s="99">
        <f>SUMIFS(通讯通路门店!$BG:$BG,通讯通路门店!$S:$S,$G1158)</f>
        <v>0</v>
      </c>
      <c r="AL1158" s="99">
        <f>SUMIFS(通讯通路门店!$BC:$BC,通讯通路门店!$S:$S,$G1158)</f>
        <v>0</v>
      </c>
      <c r="AM1158" s="99">
        <f>SUMIFS(通讯通路门店!$BD:$BD,通讯通路门店!$S:$S,$G1158)</f>
        <v>0</v>
      </c>
      <c r="AN1158" s="99">
        <f>SUMIFS(通讯通路门店!$BF:$BF,通讯通路门店!$S:$S,$G1158)</f>
        <v>0</v>
      </c>
      <c r="AO1158" s="99">
        <f t="shared" si="92"/>
        <v>0</v>
      </c>
      <c r="AP1158" s="99">
        <f>SUMIFS(通讯通路门店!$K:$K,通讯通路门店!$S:$S,$G1158)</f>
        <v>0</v>
      </c>
      <c r="AQ1158" s="83"/>
      <c r="AR1158" s="99">
        <f>SUMIFS(通讯通路门店!$T:$T,通讯通路门店!$S:$S,$G1158)</f>
        <v>0</v>
      </c>
      <c r="AS1158" s="99">
        <f>SUMIFS(通讯通路门店!$U:$U,通讯通路门店!$S:$S,$G1158)</f>
        <v>0</v>
      </c>
      <c r="AT1158" s="99">
        <f>SUMIFS(通讯通路门店!$V:$V,通讯通路门店!$S:$S,$G1158)</f>
        <v>0</v>
      </c>
      <c r="AU1158" s="99">
        <f>SUMIFS(通讯通路门店!$W:$W,通讯通路门店!$S:$S,$G1158)</f>
        <v>0</v>
      </c>
      <c r="AV1158" s="99">
        <f>SUMIFS(通讯通路门店!$Z:$Z,通讯通路门店!$S:$S,$G1158)</f>
        <v>0</v>
      </c>
      <c r="AW1158" s="99">
        <f>SUMIFS(通讯通路门店!$AB:$AB,通讯通路门店!$S:$S,$G1158)</f>
        <v>0</v>
      </c>
      <c r="AX1158" s="99">
        <f>SUMIFS(通讯通路门店!$X:$X,通讯通路门店!$S:$S,$G1158)</f>
        <v>0</v>
      </c>
      <c r="AY1158" s="99">
        <f>SUMIFS(通讯通路门店!$Y:$Y,通讯通路门店!$S:$S,$G1158)</f>
        <v>0</v>
      </c>
      <c r="AZ1158" s="99">
        <f>SUMIFS(通讯通路门店!$AA:$AA,通讯通路门店!$S:$S,$G1158)</f>
        <v>0</v>
      </c>
      <c r="BA1158" s="99">
        <f t="shared" si="93"/>
        <v>0</v>
      </c>
      <c r="BB1158" s="99">
        <f t="shared" si="94"/>
        <v>0</v>
      </c>
      <c r="BC1158" s="99">
        <f>SUMIFS(通讯通路门店!$W:$W,通讯通路门店!$S:$S,$G1158,通讯通路门店!$J:$J,"荣耀体验店")+SUMIFS(通讯通路门店!$W:$W,通讯通路门店!$S:$S,$G1158,通讯通路门店!$J:$J,"荣耀授权专卖店")</f>
        <v>0</v>
      </c>
      <c r="BD1158" s="99">
        <f>SUMIFS(通讯通路门店!$Z:$Z,通讯通路门店!$S:$S,$G1158,通讯通路门店!$J:$J,"VIVO体验店")</f>
        <v>0</v>
      </c>
      <c r="BE1158" s="99">
        <f>SUMIFS(通讯通路门店!$AB:$AB,通讯通路门店!$S:$S,$G1158,通讯通路门店!$J:$J,"OPPO体验店")</f>
        <v>0</v>
      </c>
      <c r="BF1158" s="99">
        <f>SUMIFS(通讯通路门店!$X:$X,通讯通路门店!$S:$S,$G1158,通讯通路门店!$J:$J,"华为授权体验店")+SUMIFS(通讯通路门店!$AA:$AA,通讯通路门店!$S:$S,$G1158,通讯通路门店!$J:$J,"华为堡垒店")</f>
        <v>0</v>
      </c>
      <c r="BG1158" s="99">
        <f>SUMIFS(通讯通路门店!$Y:$Y,通讯通路门店!$S:$S,$G1158,通讯通路门店!$J:$J,"小米体验店")</f>
        <v>0</v>
      </c>
      <c r="BH1158" s="99">
        <f>SUMIFS(通讯通路门店!$AA:$AA,通讯通路门店!$S:$S,$G1158,通讯通路门店!$J:$J,"苹果体验店")</f>
        <v>0</v>
      </c>
      <c r="BI1158" s="99">
        <f>SUMIFS(通讯通路门店!$K:$K,通讯通路门店!$S:$S,$G1158,通讯通路门店!$J:$J,"其他品牌专卖店")</f>
        <v>0</v>
      </c>
      <c r="BJ1158" s="99">
        <f>SUMIFS(通讯通路门店!$AC:$AC,通讯通路门店!$S:$S,$G1158)</f>
        <v>0</v>
      </c>
      <c r="BK1158" s="99">
        <f>SUMIFS(通讯通路门店!$AD:$AD,通讯通路门店!$S:$S,$G1158)</f>
        <v>0</v>
      </c>
      <c r="BL1158" s="99">
        <f>SUMIFS(通讯通路门店!$AE:$AE,通讯通路门店!$S:$S,$G1158)</f>
        <v>0</v>
      </c>
      <c r="BM1158" s="99">
        <f>SUMIFS(通讯通路门店!$AF:$AF,通讯通路门店!$S:$S,$G1158)</f>
        <v>0</v>
      </c>
      <c r="BN1158" s="99">
        <f>SUMIFS(通讯通路门店!$AG:$AG,通讯通路门店!$S:$S,$G1158)</f>
        <v>0</v>
      </c>
      <c r="BO1158" s="99">
        <f>SUMIFS(通讯通路门店!$AH:$AH,通讯通路门店!$S:$S,$G1158)</f>
        <v>0</v>
      </c>
      <c r="BP1158" s="99">
        <f>SUMIFS(通讯通路门店!$AI:$AI,通讯通路门店!$S:$S,$G1158)</f>
        <v>0</v>
      </c>
      <c r="BQ1158" s="83"/>
    </row>
    <row r="1159" spans="1:69">
      <c r="A1159" s="99" t="str">
        <f>IFERROR(_xlfn.XLOOKUP($G1159,通讯通路门店!$S$4:$S$993933,通讯通路门店!$A$4:$A$993933,0,0),"")</f>
        <v>海南省</v>
      </c>
      <c r="B1159" s="99" t="str">
        <f>IFERROR(_xlfn.XLOOKUP($G1159,通讯通路门店!$S$4:$S$993933,通讯通路门店!$B$4:$B$993933,0,0),"")</f>
        <v>昌江黎族自治县</v>
      </c>
      <c r="C1159" s="99" t="str">
        <f>IFERROR(_xlfn.XLOOKUP($G1159,通讯通路门店!$S$4:$S$993933,通讯通路门店!$C$4:$C$993933,0,0),"")</f>
        <v>昌江黎族自治县</v>
      </c>
      <c r="D1159" s="99" t="str">
        <f>IFERROR(_xlfn.XLOOKUP($G1159,通讯通路门店!$S$4:$S$993933,通讯通路门店!$D$4:$D$993933,0,0),"")</f>
        <v>叉河镇</v>
      </c>
      <c r="E1159" s="83"/>
      <c r="F1159" s="83"/>
      <c r="G1159" s="101"/>
      <c r="H1159" s="102">
        <f>IFERROR(_xlfn.XLOOKUP($G1159,通讯通路门店!$S$4:$S$993933,通讯通路门店!$R$4:$R$993933,0,0),"")</f>
        <v>0</v>
      </c>
      <c r="I1159" s="83"/>
      <c r="J1159" s="83"/>
      <c r="K1159" s="83"/>
      <c r="L1159" s="83"/>
      <c r="M1159" s="83"/>
      <c r="N1159" s="83"/>
      <c r="O1159" s="83"/>
      <c r="P1159" s="83"/>
      <c r="Q1159" s="83"/>
      <c r="R1159" s="83"/>
      <c r="S1159" s="83"/>
      <c r="T1159" s="83"/>
      <c r="U1159" s="99">
        <f>COUNTIF(通讯通路门店!$S:$S,$G1159)</f>
        <v>0</v>
      </c>
      <c r="V1159" s="99">
        <f>COUNTIFS(通讯通路门店!$S:$S,$G1159,通讯通路门店!$J:$J,"综合卖场")</f>
        <v>0</v>
      </c>
      <c r="W1159" s="99">
        <f>SUMIFS(通讯通路门店!$AJ:$AJ,通讯通路门店!$S:$S,通讯客户沙盘!$G1159)</f>
        <v>0</v>
      </c>
      <c r="X1159" s="99">
        <f t="shared" si="90"/>
        <v>0</v>
      </c>
      <c r="Y1159" s="99">
        <f>COUNTIFS(通讯通路门店!$S:$S,$G1159,通讯通路门店!$J:$J,"荣耀体验店")+COUNTIFS(通讯通路门店!$S:$S,$G1159,通讯通路门店!$J:$J,"荣耀授权专卖店")</f>
        <v>0</v>
      </c>
      <c r="Z1159" s="99">
        <f>COUNTIFS(通讯通路门店!$S:$S,$G1159,通讯通路门店!$J:$J,"VIVO体验店")</f>
        <v>0</v>
      </c>
      <c r="AA1159" s="99">
        <f>COUNTIFS(通讯通路门店!$S:$S,$G1159,通讯通路门店!$J:$J,"OPPO体验店")</f>
        <v>0</v>
      </c>
      <c r="AB1159" s="99">
        <f>COUNTIFS(通讯通路门店!$S:$S,$G1159,通讯通路门店!$J:$J,"华为授权体验店")+COUNTIFS(通讯通路门店!$S:$S,$G1159,通讯通路门店!$J:$J,"华为堡垒店")</f>
        <v>0</v>
      </c>
      <c r="AC1159" s="99">
        <f>COUNTIFS(通讯通路门店!$S:$S,$G1159,通讯通路门店!$J:$J,"小米体验店")</f>
        <v>0</v>
      </c>
      <c r="AD1159" s="99">
        <f>COUNTIFS(通讯通路门店!$S:$S,$G1159,通讯通路门店!$J:$J,"苹果体验店")</f>
        <v>0</v>
      </c>
      <c r="AE1159" s="99">
        <f>COUNTIFS(通讯通路门店!$S:$S,$G1159,通讯通路门店!$J:$J,"其他品牌专卖店")</f>
        <v>0</v>
      </c>
      <c r="AF1159" s="99">
        <f>SUMIFS(通讯通路门店!$BI:$BI,通讯通路门店!$S:$S,$G1159)</f>
        <v>0</v>
      </c>
      <c r="AG1159" s="99">
        <f>SUMIFS(通讯通路门店!$BH:$BH,通讯通路门店!$S:$S,$G1159)</f>
        <v>0</v>
      </c>
      <c r="AH1159" s="99">
        <f t="shared" si="91"/>
        <v>0</v>
      </c>
      <c r="AI1159" s="99">
        <f>SUMIFS(通讯通路门店!$BB:$BB,通讯通路门店!$S:$S,$G1159)</f>
        <v>0</v>
      </c>
      <c r="AJ1159" s="99">
        <f>SUMIFS(通讯通路门店!$BE:$BE,通讯通路门店!$S:$S,$G1159)</f>
        <v>0</v>
      </c>
      <c r="AK1159" s="99">
        <f>SUMIFS(通讯通路门店!$BG:$BG,通讯通路门店!$S:$S,$G1159)</f>
        <v>0</v>
      </c>
      <c r="AL1159" s="99">
        <f>SUMIFS(通讯通路门店!$BC:$BC,通讯通路门店!$S:$S,$G1159)</f>
        <v>0</v>
      </c>
      <c r="AM1159" s="99">
        <f>SUMIFS(通讯通路门店!$BD:$BD,通讯通路门店!$S:$S,$G1159)</f>
        <v>0</v>
      </c>
      <c r="AN1159" s="99">
        <f>SUMIFS(通讯通路门店!$BF:$BF,通讯通路门店!$S:$S,$G1159)</f>
        <v>0</v>
      </c>
      <c r="AO1159" s="99">
        <f t="shared" si="92"/>
        <v>0</v>
      </c>
      <c r="AP1159" s="99">
        <f>SUMIFS(通讯通路门店!$K:$K,通讯通路门店!$S:$S,$G1159)</f>
        <v>0</v>
      </c>
      <c r="AQ1159" s="83"/>
      <c r="AR1159" s="99">
        <f>SUMIFS(通讯通路门店!$T:$T,通讯通路门店!$S:$S,$G1159)</f>
        <v>0</v>
      </c>
      <c r="AS1159" s="99">
        <f>SUMIFS(通讯通路门店!$U:$U,通讯通路门店!$S:$S,$G1159)</f>
        <v>0</v>
      </c>
      <c r="AT1159" s="99">
        <f>SUMIFS(通讯通路门店!$V:$V,通讯通路门店!$S:$S,$G1159)</f>
        <v>0</v>
      </c>
      <c r="AU1159" s="99">
        <f>SUMIFS(通讯通路门店!$W:$W,通讯通路门店!$S:$S,$G1159)</f>
        <v>0</v>
      </c>
      <c r="AV1159" s="99">
        <f>SUMIFS(通讯通路门店!$Z:$Z,通讯通路门店!$S:$S,$G1159)</f>
        <v>0</v>
      </c>
      <c r="AW1159" s="99">
        <f>SUMIFS(通讯通路门店!$AB:$AB,通讯通路门店!$S:$S,$G1159)</f>
        <v>0</v>
      </c>
      <c r="AX1159" s="99">
        <f>SUMIFS(通讯通路门店!$X:$X,通讯通路门店!$S:$S,$G1159)</f>
        <v>0</v>
      </c>
      <c r="AY1159" s="99">
        <f>SUMIFS(通讯通路门店!$Y:$Y,通讯通路门店!$S:$S,$G1159)</f>
        <v>0</v>
      </c>
      <c r="AZ1159" s="99">
        <f>SUMIFS(通讯通路门店!$AA:$AA,通讯通路门店!$S:$S,$G1159)</f>
        <v>0</v>
      </c>
      <c r="BA1159" s="99">
        <f t="shared" si="93"/>
        <v>0</v>
      </c>
      <c r="BB1159" s="99">
        <f t="shared" si="94"/>
        <v>0</v>
      </c>
      <c r="BC1159" s="99">
        <f>SUMIFS(通讯通路门店!$W:$W,通讯通路门店!$S:$S,$G1159,通讯通路门店!$J:$J,"荣耀体验店")+SUMIFS(通讯通路门店!$W:$W,通讯通路门店!$S:$S,$G1159,通讯通路门店!$J:$J,"荣耀授权专卖店")</f>
        <v>0</v>
      </c>
      <c r="BD1159" s="99">
        <f>SUMIFS(通讯通路门店!$Z:$Z,通讯通路门店!$S:$S,$G1159,通讯通路门店!$J:$J,"VIVO体验店")</f>
        <v>0</v>
      </c>
      <c r="BE1159" s="99">
        <f>SUMIFS(通讯通路门店!$AB:$AB,通讯通路门店!$S:$S,$G1159,通讯通路门店!$J:$J,"OPPO体验店")</f>
        <v>0</v>
      </c>
      <c r="BF1159" s="99">
        <f>SUMIFS(通讯通路门店!$X:$X,通讯通路门店!$S:$S,$G1159,通讯通路门店!$J:$J,"华为授权体验店")+SUMIFS(通讯通路门店!$AA:$AA,通讯通路门店!$S:$S,$G1159,通讯通路门店!$J:$J,"华为堡垒店")</f>
        <v>0</v>
      </c>
      <c r="BG1159" s="99">
        <f>SUMIFS(通讯通路门店!$Y:$Y,通讯通路门店!$S:$S,$G1159,通讯通路门店!$J:$J,"小米体验店")</f>
        <v>0</v>
      </c>
      <c r="BH1159" s="99">
        <f>SUMIFS(通讯通路门店!$AA:$AA,通讯通路门店!$S:$S,$G1159,通讯通路门店!$J:$J,"苹果体验店")</f>
        <v>0</v>
      </c>
      <c r="BI1159" s="99">
        <f>SUMIFS(通讯通路门店!$K:$K,通讯通路门店!$S:$S,$G1159,通讯通路门店!$J:$J,"其他品牌专卖店")</f>
        <v>0</v>
      </c>
      <c r="BJ1159" s="99">
        <f>SUMIFS(通讯通路门店!$AC:$AC,通讯通路门店!$S:$S,$G1159)</f>
        <v>0</v>
      </c>
      <c r="BK1159" s="99">
        <f>SUMIFS(通讯通路门店!$AD:$AD,通讯通路门店!$S:$S,$G1159)</f>
        <v>0</v>
      </c>
      <c r="BL1159" s="99">
        <f>SUMIFS(通讯通路门店!$AE:$AE,通讯通路门店!$S:$S,$G1159)</f>
        <v>0</v>
      </c>
      <c r="BM1159" s="99">
        <f>SUMIFS(通讯通路门店!$AF:$AF,通讯通路门店!$S:$S,$G1159)</f>
        <v>0</v>
      </c>
      <c r="BN1159" s="99">
        <f>SUMIFS(通讯通路门店!$AG:$AG,通讯通路门店!$S:$S,$G1159)</f>
        <v>0</v>
      </c>
      <c r="BO1159" s="99">
        <f>SUMIFS(通讯通路门店!$AH:$AH,通讯通路门店!$S:$S,$G1159)</f>
        <v>0</v>
      </c>
      <c r="BP1159" s="99">
        <f>SUMIFS(通讯通路门店!$AI:$AI,通讯通路门店!$S:$S,$G1159)</f>
        <v>0</v>
      </c>
      <c r="BQ1159" s="83"/>
    </row>
    <row r="1160" spans="1:69">
      <c r="A1160" s="99" t="str">
        <f>IFERROR(_xlfn.XLOOKUP($G1160,通讯通路门店!$S$4:$S$993933,通讯通路门店!$A$4:$A$993933,0,0),"")</f>
        <v>海南省</v>
      </c>
      <c r="B1160" s="99" t="str">
        <f>IFERROR(_xlfn.XLOOKUP($G1160,通讯通路门店!$S$4:$S$993933,通讯通路门店!$B$4:$B$993933,0,0),"")</f>
        <v>昌江黎族自治县</v>
      </c>
      <c r="C1160" s="99" t="str">
        <f>IFERROR(_xlfn.XLOOKUP($G1160,通讯通路门店!$S$4:$S$993933,通讯通路门店!$C$4:$C$993933,0,0),"")</f>
        <v>昌江黎族自治县</v>
      </c>
      <c r="D1160" s="99" t="str">
        <f>IFERROR(_xlfn.XLOOKUP($G1160,通讯通路门店!$S$4:$S$993933,通讯通路门店!$D$4:$D$993933,0,0),"")</f>
        <v>叉河镇</v>
      </c>
      <c r="E1160" s="83"/>
      <c r="F1160" s="83"/>
      <c r="G1160" s="101"/>
      <c r="H1160" s="102">
        <f>IFERROR(_xlfn.XLOOKUP($G1160,通讯通路门店!$S$4:$S$993933,通讯通路门店!$R$4:$R$993933,0,0),"")</f>
        <v>0</v>
      </c>
      <c r="I1160" s="83"/>
      <c r="J1160" s="83"/>
      <c r="K1160" s="83"/>
      <c r="L1160" s="83"/>
      <c r="M1160" s="83"/>
      <c r="N1160" s="83"/>
      <c r="O1160" s="83"/>
      <c r="P1160" s="83"/>
      <c r="Q1160" s="83"/>
      <c r="R1160" s="83"/>
      <c r="S1160" s="83"/>
      <c r="T1160" s="83"/>
      <c r="U1160" s="99">
        <f>COUNTIF(通讯通路门店!$S:$S,$G1160)</f>
        <v>0</v>
      </c>
      <c r="V1160" s="99">
        <f>COUNTIFS(通讯通路门店!$S:$S,$G1160,通讯通路门店!$J:$J,"综合卖场")</f>
        <v>0</v>
      </c>
      <c r="W1160" s="99">
        <f>SUMIFS(通讯通路门店!$AJ:$AJ,通讯通路门店!$S:$S,通讯客户沙盘!$G1160)</f>
        <v>0</v>
      </c>
      <c r="X1160" s="99">
        <f t="shared" si="90"/>
        <v>0</v>
      </c>
      <c r="Y1160" s="99">
        <f>COUNTIFS(通讯通路门店!$S:$S,$G1160,通讯通路门店!$J:$J,"荣耀体验店")+COUNTIFS(通讯通路门店!$S:$S,$G1160,通讯通路门店!$J:$J,"荣耀授权专卖店")</f>
        <v>0</v>
      </c>
      <c r="Z1160" s="99">
        <f>COUNTIFS(通讯通路门店!$S:$S,$G1160,通讯通路门店!$J:$J,"VIVO体验店")</f>
        <v>0</v>
      </c>
      <c r="AA1160" s="99">
        <f>COUNTIFS(通讯通路门店!$S:$S,$G1160,通讯通路门店!$J:$J,"OPPO体验店")</f>
        <v>0</v>
      </c>
      <c r="AB1160" s="99">
        <f>COUNTIFS(通讯通路门店!$S:$S,$G1160,通讯通路门店!$J:$J,"华为授权体验店")+COUNTIFS(通讯通路门店!$S:$S,$G1160,通讯通路门店!$J:$J,"华为堡垒店")</f>
        <v>0</v>
      </c>
      <c r="AC1160" s="99">
        <f>COUNTIFS(通讯通路门店!$S:$S,$G1160,通讯通路门店!$J:$J,"小米体验店")</f>
        <v>0</v>
      </c>
      <c r="AD1160" s="99">
        <f>COUNTIFS(通讯通路门店!$S:$S,$G1160,通讯通路门店!$J:$J,"苹果体验店")</f>
        <v>0</v>
      </c>
      <c r="AE1160" s="99">
        <f>COUNTIFS(通讯通路门店!$S:$S,$G1160,通讯通路门店!$J:$J,"其他品牌专卖店")</f>
        <v>0</v>
      </c>
      <c r="AF1160" s="99">
        <f>SUMIFS(通讯通路门店!$BI:$BI,通讯通路门店!$S:$S,$G1160)</f>
        <v>0</v>
      </c>
      <c r="AG1160" s="99">
        <f>SUMIFS(通讯通路门店!$BH:$BH,通讯通路门店!$S:$S,$G1160)</f>
        <v>0</v>
      </c>
      <c r="AH1160" s="99">
        <f t="shared" si="91"/>
        <v>0</v>
      </c>
      <c r="AI1160" s="99">
        <f>SUMIFS(通讯通路门店!$BB:$BB,通讯通路门店!$S:$S,$G1160)</f>
        <v>0</v>
      </c>
      <c r="AJ1160" s="99">
        <f>SUMIFS(通讯通路门店!$BE:$BE,通讯通路门店!$S:$S,$G1160)</f>
        <v>0</v>
      </c>
      <c r="AK1160" s="99">
        <f>SUMIFS(通讯通路门店!$BG:$BG,通讯通路门店!$S:$S,$G1160)</f>
        <v>0</v>
      </c>
      <c r="AL1160" s="99">
        <f>SUMIFS(通讯通路门店!$BC:$BC,通讯通路门店!$S:$S,$G1160)</f>
        <v>0</v>
      </c>
      <c r="AM1160" s="99">
        <f>SUMIFS(通讯通路门店!$BD:$BD,通讯通路门店!$S:$S,$G1160)</f>
        <v>0</v>
      </c>
      <c r="AN1160" s="99">
        <f>SUMIFS(通讯通路门店!$BF:$BF,通讯通路门店!$S:$S,$G1160)</f>
        <v>0</v>
      </c>
      <c r="AO1160" s="99">
        <f t="shared" si="92"/>
        <v>0</v>
      </c>
      <c r="AP1160" s="99">
        <f>SUMIFS(通讯通路门店!$K:$K,通讯通路门店!$S:$S,$G1160)</f>
        <v>0</v>
      </c>
      <c r="AQ1160" s="83"/>
      <c r="AR1160" s="99">
        <f>SUMIFS(通讯通路门店!$T:$T,通讯通路门店!$S:$S,$G1160)</f>
        <v>0</v>
      </c>
      <c r="AS1160" s="99">
        <f>SUMIFS(通讯通路门店!$U:$U,通讯通路门店!$S:$S,$G1160)</f>
        <v>0</v>
      </c>
      <c r="AT1160" s="99">
        <f>SUMIFS(通讯通路门店!$V:$V,通讯通路门店!$S:$S,$G1160)</f>
        <v>0</v>
      </c>
      <c r="AU1160" s="99">
        <f>SUMIFS(通讯通路门店!$W:$W,通讯通路门店!$S:$S,$G1160)</f>
        <v>0</v>
      </c>
      <c r="AV1160" s="99">
        <f>SUMIFS(通讯通路门店!$Z:$Z,通讯通路门店!$S:$S,$G1160)</f>
        <v>0</v>
      </c>
      <c r="AW1160" s="99">
        <f>SUMIFS(通讯通路门店!$AB:$AB,通讯通路门店!$S:$S,$G1160)</f>
        <v>0</v>
      </c>
      <c r="AX1160" s="99">
        <f>SUMIFS(通讯通路门店!$X:$X,通讯通路门店!$S:$S,$G1160)</f>
        <v>0</v>
      </c>
      <c r="AY1160" s="99">
        <f>SUMIFS(通讯通路门店!$Y:$Y,通讯通路门店!$S:$S,$G1160)</f>
        <v>0</v>
      </c>
      <c r="AZ1160" s="99">
        <f>SUMIFS(通讯通路门店!$AA:$AA,通讯通路门店!$S:$S,$G1160)</f>
        <v>0</v>
      </c>
      <c r="BA1160" s="99">
        <f t="shared" si="93"/>
        <v>0</v>
      </c>
      <c r="BB1160" s="99">
        <f t="shared" si="94"/>
        <v>0</v>
      </c>
      <c r="BC1160" s="99">
        <f>SUMIFS(通讯通路门店!$W:$W,通讯通路门店!$S:$S,$G1160,通讯通路门店!$J:$J,"荣耀体验店")+SUMIFS(通讯通路门店!$W:$W,通讯通路门店!$S:$S,$G1160,通讯通路门店!$J:$J,"荣耀授权专卖店")</f>
        <v>0</v>
      </c>
      <c r="BD1160" s="99">
        <f>SUMIFS(通讯通路门店!$Z:$Z,通讯通路门店!$S:$S,$G1160,通讯通路门店!$J:$J,"VIVO体验店")</f>
        <v>0</v>
      </c>
      <c r="BE1160" s="99">
        <f>SUMIFS(通讯通路门店!$AB:$AB,通讯通路门店!$S:$S,$G1160,通讯通路门店!$J:$J,"OPPO体验店")</f>
        <v>0</v>
      </c>
      <c r="BF1160" s="99">
        <f>SUMIFS(通讯通路门店!$X:$X,通讯通路门店!$S:$S,$G1160,通讯通路门店!$J:$J,"华为授权体验店")+SUMIFS(通讯通路门店!$AA:$AA,通讯通路门店!$S:$S,$G1160,通讯通路门店!$J:$J,"华为堡垒店")</f>
        <v>0</v>
      </c>
      <c r="BG1160" s="99">
        <f>SUMIFS(通讯通路门店!$Y:$Y,通讯通路门店!$S:$S,$G1160,通讯通路门店!$J:$J,"小米体验店")</f>
        <v>0</v>
      </c>
      <c r="BH1160" s="99">
        <f>SUMIFS(通讯通路门店!$AA:$AA,通讯通路门店!$S:$S,$G1160,通讯通路门店!$J:$J,"苹果体验店")</f>
        <v>0</v>
      </c>
      <c r="BI1160" s="99">
        <f>SUMIFS(通讯通路门店!$K:$K,通讯通路门店!$S:$S,$G1160,通讯通路门店!$J:$J,"其他品牌专卖店")</f>
        <v>0</v>
      </c>
      <c r="BJ1160" s="99">
        <f>SUMIFS(通讯通路门店!$AC:$AC,通讯通路门店!$S:$S,$G1160)</f>
        <v>0</v>
      </c>
      <c r="BK1160" s="99">
        <f>SUMIFS(通讯通路门店!$AD:$AD,通讯通路门店!$S:$S,$G1160)</f>
        <v>0</v>
      </c>
      <c r="BL1160" s="99">
        <f>SUMIFS(通讯通路门店!$AE:$AE,通讯通路门店!$S:$S,$G1160)</f>
        <v>0</v>
      </c>
      <c r="BM1160" s="99">
        <f>SUMIFS(通讯通路门店!$AF:$AF,通讯通路门店!$S:$S,$G1160)</f>
        <v>0</v>
      </c>
      <c r="BN1160" s="99">
        <f>SUMIFS(通讯通路门店!$AG:$AG,通讯通路门店!$S:$S,$G1160)</f>
        <v>0</v>
      </c>
      <c r="BO1160" s="99">
        <f>SUMIFS(通讯通路门店!$AH:$AH,通讯通路门店!$S:$S,$G1160)</f>
        <v>0</v>
      </c>
      <c r="BP1160" s="99">
        <f>SUMIFS(通讯通路门店!$AI:$AI,通讯通路门店!$S:$S,$G1160)</f>
        <v>0</v>
      </c>
      <c r="BQ1160" s="83"/>
    </row>
    <row r="1161" spans="1:69">
      <c r="A1161" s="99" t="str">
        <f>IFERROR(_xlfn.XLOOKUP($G1161,通讯通路门店!$S$4:$S$993933,通讯通路门店!$A$4:$A$993933,0,0),"")</f>
        <v>海南省</v>
      </c>
      <c r="B1161" s="99" t="str">
        <f>IFERROR(_xlfn.XLOOKUP($G1161,通讯通路门店!$S$4:$S$993933,通讯通路门店!$B$4:$B$993933,0,0),"")</f>
        <v>昌江黎族自治县</v>
      </c>
      <c r="C1161" s="99" t="str">
        <f>IFERROR(_xlfn.XLOOKUP($G1161,通讯通路门店!$S$4:$S$993933,通讯通路门店!$C$4:$C$993933,0,0),"")</f>
        <v>昌江黎族自治县</v>
      </c>
      <c r="D1161" s="99" t="str">
        <f>IFERROR(_xlfn.XLOOKUP($G1161,通讯通路门店!$S$4:$S$993933,通讯通路门店!$D$4:$D$993933,0,0),"")</f>
        <v>叉河镇</v>
      </c>
      <c r="E1161" s="83"/>
      <c r="F1161" s="83"/>
      <c r="G1161" s="101"/>
      <c r="H1161" s="102">
        <f>IFERROR(_xlfn.XLOOKUP($G1161,通讯通路门店!$S$4:$S$993933,通讯通路门店!$R$4:$R$993933,0,0),"")</f>
        <v>0</v>
      </c>
      <c r="I1161" s="83"/>
      <c r="J1161" s="83"/>
      <c r="K1161" s="83"/>
      <c r="L1161" s="83"/>
      <c r="M1161" s="83"/>
      <c r="N1161" s="83"/>
      <c r="O1161" s="83"/>
      <c r="P1161" s="83"/>
      <c r="Q1161" s="83"/>
      <c r="R1161" s="83"/>
      <c r="S1161" s="83"/>
      <c r="T1161" s="83"/>
      <c r="U1161" s="99">
        <f>COUNTIF(通讯通路门店!$S:$S,$G1161)</f>
        <v>0</v>
      </c>
      <c r="V1161" s="99">
        <f>COUNTIFS(通讯通路门店!$S:$S,$G1161,通讯通路门店!$J:$J,"综合卖场")</f>
        <v>0</v>
      </c>
      <c r="W1161" s="99">
        <f>SUMIFS(通讯通路门店!$AJ:$AJ,通讯通路门店!$S:$S,通讯客户沙盘!$G1161)</f>
        <v>0</v>
      </c>
      <c r="X1161" s="99">
        <f t="shared" si="90"/>
        <v>0</v>
      </c>
      <c r="Y1161" s="99">
        <f>COUNTIFS(通讯通路门店!$S:$S,$G1161,通讯通路门店!$J:$J,"荣耀体验店")+COUNTIFS(通讯通路门店!$S:$S,$G1161,通讯通路门店!$J:$J,"荣耀授权专卖店")</f>
        <v>0</v>
      </c>
      <c r="Z1161" s="99">
        <f>COUNTIFS(通讯通路门店!$S:$S,$G1161,通讯通路门店!$J:$J,"VIVO体验店")</f>
        <v>0</v>
      </c>
      <c r="AA1161" s="99">
        <f>COUNTIFS(通讯通路门店!$S:$S,$G1161,通讯通路门店!$J:$J,"OPPO体验店")</f>
        <v>0</v>
      </c>
      <c r="AB1161" s="99">
        <f>COUNTIFS(通讯通路门店!$S:$S,$G1161,通讯通路门店!$J:$J,"华为授权体验店")+COUNTIFS(通讯通路门店!$S:$S,$G1161,通讯通路门店!$J:$J,"华为堡垒店")</f>
        <v>0</v>
      </c>
      <c r="AC1161" s="99">
        <f>COUNTIFS(通讯通路门店!$S:$S,$G1161,通讯通路门店!$J:$J,"小米体验店")</f>
        <v>0</v>
      </c>
      <c r="AD1161" s="99">
        <f>COUNTIFS(通讯通路门店!$S:$S,$G1161,通讯通路门店!$J:$J,"苹果体验店")</f>
        <v>0</v>
      </c>
      <c r="AE1161" s="99">
        <f>COUNTIFS(通讯通路门店!$S:$S,$G1161,通讯通路门店!$J:$J,"其他品牌专卖店")</f>
        <v>0</v>
      </c>
      <c r="AF1161" s="99">
        <f>SUMIFS(通讯通路门店!$BI:$BI,通讯通路门店!$S:$S,$G1161)</f>
        <v>0</v>
      </c>
      <c r="AG1161" s="99">
        <f>SUMIFS(通讯通路门店!$BH:$BH,通讯通路门店!$S:$S,$G1161)</f>
        <v>0</v>
      </c>
      <c r="AH1161" s="99">
        <f t="shared" si="91"/>
        <v>0</v>
      </c>
      <c r="AI1161" s="99">
        <f>SUMIFS(通讯通路门店!$BB:$BB,通讯通路门店!$S:$S,$G1161)</f>
        <v>0</v>
      </c>
      <c r="AJ1161" s="99">
        <f>SUMIFS(通讯通路门店!$BE:$BE,通讯通路门店!$S:$S,$G1161)</f>
        <v>0</v>
      </c>
      <c r="AK1161" s="99">
        <f>SUMIFS(通讯通路门店!$BG:$BG,通讯通路门店!$S:$S,$G1161)</f>
        <v>0</v>
      </c>
      <c r="AL1161" s="99">
        <f>SUMIFS(通讯通路门店!$BC:$BC,通讯通路门店!$S:$S,$G1161)</f>
        <v>0</v>
      </c>
      <c r="AM1161" s="99">
        <f>SUMIFS(通讯通路门店!$BD:$BD,通讯通路门店!$S:$S,$G1161)</f>
        <v>0</v>
      </c>
      <c r="AN1161" s="99">
        <f>SUMIFS(通讯通路门店!$BF:$BF,通讯通路门店!$S:$S,$G1161)</f>
        <v>0</v>
      </c>
      <c r="AO1161" s="99">
        <f t="shared" si="92"/>
        <v>0</v>
      </c>
      <c r="AP1161" s="99">
        <f>SUMIFS(通讯通路门店!$K:$K,通讯通路门店!$S:$S,$G1161)</f>
        <v>0</v>
      </c>
      <c r="AQ1161" s="83"/>
      <c r="AR1161" s="99">
        <f>SUMIFS(通讯通路门店!$T:$T,通讯通路门店!$S:$S,$G1161)</f>
        <v>0</v>
      </c>
      <c r="AS1161" s="99">
        <f>SUMIFS(通讯通路门店!$U:$U,通讯通路门店!$S:$S,$G1161)</f>
        <v>0</v>
      </c>
      <c r="AT1161" s="99">
        <f>SUMIFS(通讯通路门店!$V:$V,通讯通路门店!$S:$S,$G1161)</f>
        <v>0</v>
      </c>
      <c r="AU1161" s="99">
        <f>SUMIFS(通讯通路门店!$W:$W,通讯通路门店!$S:$S,$G1161)</f>
        <v>0</v>
      </c>
      <c r="AV1161" s="99">
        <f>SUMIFS(通讯通路门店!$Z:$Z,通讯通路门店!$S:$S,$G1161)</f>
        <v>0</v>
      </c>
      <c r="AW1161" s="99">
        <f>SUMIFS(通讯通路门店!$AB:$AB,通讯通路门店!$S:$S,$G1161)</f>
        <v>0</v>
      </c>
      <c r="AX1161" s="99">
        <f>SUMIFS(通讯通路门店!$X:$X,通讯通路门店!$S:$S,$G1161)</f>
        <v>0</v>
      </c>
      <c r="AY1161" s="99">
        <f>SUMIFS(通讯通路门店!$Y:$Y,通讯通路门店!$S:$S,$G1161)</f>
        <v>0</v>
      </c>
      <c r="AZ1161" s="99">
        <f>SUMIFS(通讯通路门店!$AA:$AA,通讯通路门店!$S:$S,$G1161)</f>
        <v>0</v>
      </c>
      <c r="BA1161" s="99">
        <f t="shared" si="93"/>
        <v>0</v>
      </c>
      <c r="BB1161" s="99">
        <f t="shared" si="94"/>
        <v>0</v>
      </c>
      <c r="BC1161" s="99">
        <f>SUMIFS(通讯通路门店!$W:$W,通讯通路门店!$S:$S,$G1161,通讯通路门店!$J:$J,"荣耀体验店")+SUMIFS(通讯通路门店!$W:$W,通讯通路门店!$S:$S,$G1161,通讯通路门店!$J:$J,"荣耀授权专卖店")</f>
        <v>0</v>
      </c>
      <c r="BD1161" s="99">
        <f>SUMIFS(通讯通路门店!$Z:$Z,通讯通路门店!$S:$S,$G1161,通讯通路门店!$J:$J,"VIVO体验店")</f>
        <v>0</v>
      </c>
      <c r="BE1161" s="99">
        <f>SUMIFS(通讯通路门店!$AB:$AB,通讯通路门店!$S:$S,$G1161,通讯通路门店!$J:$J,"OPPO体验店")</f>
        <v>0</v>
      </c>
      <c r="BF1161" s="99">
        <f>SUMIFS(通讯通路门店!$X:$X,通讯通路门店!$S:$S,$G1161,通讯通路门店!$J:$J,"华为授权体验店")+SUMIFS(通讯通路门店!$AA:$AA,通讯通路门店!$S:$S,$G1161,通讯通路门店!$J:$J,"华为堡垒店")</f>
        <v>0</v>
      </c>
      <c r="BG1161" s="99">
        <f>SUMIFS(通讯通路门店!$Y:$Y,通讯通路门店!$S:$S,$G1161,通讯通路门店!$J:$J,"小米体验店")</f>
        <v>0</v>
      </c>
      <c r="BH1161" s="99">
        <f>SUMIFS(通讯通路门店!$AA:$AA,通讯通路门店!$S:$S,$G1161,通讯通路门店!$J:$J,"苹果体验店")</f>
        <v>0</v>
      </c>
      <c r="BI1161" s="99">
        <f>SUMIFS(通讯通路门店!$K:$K,通讯通路门店!$S:$S,$G1161,通讯通路门店!$J:$J,"其他品牌专卖店")</f>
        <v>0</v>
      </c>
      <c r="BJ1161" s="99">
        <f>SUMIFS(通讯通路门店!$AC:$AC,通讯通路门店!$S:$S,$G1161)</f>
        <v>0</v>
      </c>
      <c r="BK1161" s="99">
        <f>SUMIFS(通讯通路门店!$AD:$AD,通讯通路门店!$S:$S,$G1161)</f>
        <v>0</v>
      </c>
      <c r="BL1161" s="99">
        <f>SUMIFS(通讯通路门店!$AE:$AE,通讯通路门店!$S:$S,$G1161)</f>
        <v>0</v>
      </c>
      <c r="BM1161" s="99">
        <f>SUMIFS(通讯通路门店!$AF:$AF,通讯通路门店!$S:$S,$G1161)</f>
        <v>0</v>
      </c>
      <c r="BN1161" s="99">
        <f>SUMIFS(通讯通路门店!$AG:$AG,通讯通路门店!$S:$S,$G1161)</f>
        <v>0</v>
      </c>
      <c r="BO1161" s="99">
        <f>SUMIFS(通讯通路门店!$AH:$AH,通讯通路门店!$S:$S,$G1161)</f>
        <v>0</v>
      </c>
      <c r="BP1161" s="99">
        <f>SUMIFS(通讯通路门店!$AI:$AI,通讯通路门店!$S:$S,$G1161)</f>
        <v>0</v>
      </c>
      <c r="BQ1161" s="83"/>
    </row>
    <row r="1162" spans="1:69">
      <c r="A1162" s="99" t="str">
        <f>IFERROR(_xlfn.XLOOKUP($G1162,通讯通路门店!$S$4:$S$993933,通讯通路门店!$A$4:$A$993933,0,0),"")</f>
        <v>海南省</v>
      </c>
      <c r="B1162" s="99" t="str">
        <f>IFERROR(_xlfn.XLOOKUP($G1162,通讯通路门店!$S$4:$S$993933,通讯通路门店!$B$4:$B$993933,0,0),"")</f>
        <v>昌江黎族自治县</v>
      </c>
      <c r="C1162" s="99" t="str">
        <f>IFERROR(_xlfn.XLOOKUP($G1162,通讯通路门店!$S$4:$S$993933,通讯通路门店!$C$4:$C$993933,0,0),"")</f>
        <v>昌江黎族自治县</v>
      </c>
      <c r="D1162" s="99" t="str">
        <f>IFERROR(_xlfn.XLOOKUP($G1162,通讯通路门店!$S$4:$S$993933,通讯通路门店!$D$4:$D$993933,0,0),"")</f>
        <v>叉河镇</v>
      </c>
      <c r="E1162" s="83"/>
      <c r="F1162" s="83"/>
      <c r="G1162" s="101"/>
      <c r="H1162" s="102">
        <f>IFERROR(_xlfn.XLOOKUP($G1162,通讯通路门店!$S$4:$S$993933,通讯通路门店!$R$4:$R$993933,0,0),"")</f>
        <v>0</v>
      </c>
      <c r="I1162" s="83"/>
      <c r="J1162" s="83"/>
      <c r="K1162" s="83"/>
      <c r="L1162" s="83"/>
      <c r="M1162" s="83"/>
      <c r="N1162" s="83"/>
      <c r="O1162" s="83"/>
      <c r="P1162" s="83"/>
      <c r="Q1162" s="83"/>
      <c r="R1162" s="83"/>
      <c r="S1162" s="83"/>
      <c r="T1162" s="83"/>
      <c r="U1162" s="99">
        <f>COUNTIF(通讯通路门店!$S:$S,$G1162)</f>
        <v>0</v>
      </c>
      <c r="V1162" s="99">
        <f>COUNTIFS(通讯通路门店!$S:$S,$G1162,通讯通路门店!$J:$J,"综合卖场")</f>
        <v>0</v>
      </c>
      <c r="W1162" s="99">
        <f>SUMIFS(通讯通路门店!$AJ:$AJ,通讯通路门店!$S:$S,通讯客户沙盘!$G1162)</f>
        <v>0</v>
      </c>
      <c r="X1162" s="99">
        <f t="shared" si="90"/>
        <v>0</v>
      </c>
      <c r="Y1162" s="99">
        <f>COUNTIFS(通讯通路门店!$S:$S,$G1162,通讯通路门店!$J:$J,"荣耀体验店")+COUNTIFS(通讯通路门店!$S:$S,$G1162,通讯通路门店!$J:$J,"荣耀授权专卖店")</f>
        <v>0</v>
      </c>
      <c r="Z1162" s="99">
        <f>COUNTIFS(通讯通路门店!$S:$S,$G1162,通讯通路门店!$J:$J,"VIVO体验店")</f>
        <v>0</v>
      </c>
      <c r="AA1162" s="99">
        <f>COUNTIFS(通讯通路门店!$S:$S,$G1162,通讯通路门店!$J:$J,"OPPO体验店")</f>
        <v>0</v>
      </c>
      <c r="AB1162" s="99">
        <f>COUNTIFS(通讯通路门店!$S:$S,$G1162,通讯通路门店!$J:$J,"华为授权体验店")+COUNTIFS(通讯通路门店!$S:$S,$G1162,通讯通路门店!$J:$J,"华为堡垒店")</f>
        <v>0</v>
      </c>
      <c r="AC1162" s="99">
        <f>COUNTIFS(通讯通路门店!$S:$S,$G1162,通讯通路门店!$J:$J,"小米体验店")</f>
        <v>0</v>
      </c>
      <c r="AD1162" s="99">
        <f>COUNTIFS(通讯通路门店!$S:$S,$G1162,通讯通路门店!$J:$J,"苹果体验店")</f>
        <v>0</v>
      </c>
      <c r="AE1162" s="99">
        <f>COUNTIFS(通讯通路门店!$S:$S,$G1162,通讯通路门店!$J:$J,"其他品牌专卖店")</f>
        <v>0</v>
      </c>
      <c r="AF1162" s="99">
        <f>SUMIFS(通讯通路门店!$BI:$BI,通讯通路门店!$S:$S,$G1162)</f>
        <v>0</v>
      </c>
      <c r="AG1162" s="99">
        <f>SUMIFS(通讯通路门店!$BH:$BH,通讯通路门店!$S:$S,$G1162)</f>
        <v>0</v>
      </c>
      <c r="AH1162" s="99">
        <f t="shared" si="91"/>
        <v>0</v>
      </c>
      <c r="AI1162" s="99">
        <f>SUMIFS(通讯通路门店!$BB:$BB,通讯通路门店!$S:$S,$G1162)</f>
        <v>0</v>
      </c>
      <c r="AJ1162" s="99">
        <f>SUMIFS(通讯通路门店!$BE:$BE,通讯通路门店!$S:$S,$G1162)</f>
        <v>0</v>
      </c>
      <c r="AK1162" s="99">
        <f>SUMIFS(通讯通路门店!$BG:$BG,通讯通路门店!$S:$S,$G1162)</f>
        <v>0</v>
      </c>
      <c r="AL1162" s="99">
        <f>SUMIFS(通讯通路门店!$BC:$BC,通讯通路门店!$S:$S,$G1162)</f>
        <v>0</v>
      </c>
      <c r="AM1162" s="99">
        <f>SUMIFS(通讯通路门店!$BD:$BD,通讯通路门店!$S:$S,$G1162)</f>
        <v>0</v>
      </c>
      <c r="AN1162" s="99">
        <f>SUMIFS(通讯通路门店!$BF:$BF,通讯通路门店!$S:$S,$G1162)</f>
        <v>0</v>
      </c>
      <c r="AO1162" s="99">
        <f t="shared" si="92"/>
        <v>0</v>
      </c>
      <c r="AP1162" s="99">
        <f>SUMIFS(通讯通路门店!$K:$K,通讯通路门店!$S:$S,$G1162)</f>
        <v>0</v>
      </c>
      <c r="AQ1162" s="83"/>
      <c r="AR1162" s="99">
        <f>SUMIFS(通讯通路门店!$T:$T,通讯通路门店!$S:$S,$G1162)</f>
        <v>0</v>
      </c>
      <c r="AS1162" s="99">
        <f>SUMIFS(通讯通路门店!$U:$U,通讯通路门店!$S:$S,$G1162)</f>
        <v>0</v>
      </c>
      <c r="AT1162" s="99">
        <f>SUMIFS(通讯通路门店!$V:$V,通讯通路门店!$S:$S,$G1162)</f>
        <v>0</v>
      </c>
      <c r="AU1162" s="99">
        <f>SUMIFS(通讯通路门店!$W:$W,通讯通路门店!$S:$S,$G1162)</f>
        <v>0</v>
      </c>
      <c r="AV1162" s="99">
        <f>SUMIFS(通讯通路门店!$Z:$Z,通讯通路门店!$S:$S,$G1162)</f>
        <v>0</v>
      </c>
      <c r="AW1162" s="99">
        <f>SUMIFS(通讯通路门店!$AB:$AB,通讯通路门店!$S:$S,$G1162)</f>
        <v>0</v>
      </c>
      <c r="AX1162" s="99">
        <f>SUMIFS(通讯通路门店!$X:$X,通讯通路门店!$S:$S,$G1162)</f>
        <v>0</v>
      </c>
      <c r="AY1162" s="99">
        <f>SUMIFS(通讯通路门店!$Y:$Y,通讯通路门店!$S:$S,$G1162)</f>
        <v>0</v>
      </c>
      <c r="AZ1162" s="99">
        <f>SUMIFS(通讯通路门店!$AA:$AA,通讯通路门店!$S:$S,$G1162)</f>
        <v>0</v>
      </c>
      <c r="BA1162" s="99">
        <f t="shared" si="93"/>
        <v>0</v>
      </c>
      <c r="BB1162" s="99">
        <f t="shared" si="94"/>
        <v>0</v>
      </c>
      <c r="BC1162" s="99">
        <f>SUMIFS(通讯通路门店!$W:$W,通讯通路门店!$S:$S,$G1162,通讯通路门店!$J:$J,"荣耀体验店")+SUMIFS(通讯通路门店!$W:$W,通讯通路门店!$S:$S,$G1162,通讯通路门店!$J:$J,"荣耀授权专卖店")</f>
        <v>0</v>
      </c>
      <c r="BD1162" s="99">
        <f>SUMIFS(通讯通路门店!$Z:$Z,通讯通路门店!$S:$S,$G1162,通讯通路门店!$J:$J,"VIVO体验店")</f>
        <v>0</v>
      </c>
      <c r="BE1162" s="99">
        <f>SUMIFS(通讯通路门店!$AB:$AB,通讯通路门店!$S:$S,$G1162,通讯通路门店!$J:$J,"OPPO体验店")</f>
        <v>0</v>
      </c>
      <c r="BF1162" s="99">
        <f>SUMIFS(通讯通路门店!$X:$X,通讯通路门店!$S:$S,$G1162,通讯通路门店!$J:$J,"华为授权体验店")+SUMIFS(通讯通路门店!$AA:$AA,通讯通路门店!$S:$S,$G1162,通讯通路门店!$J:$J,"华为堡垒店")</f>
        <v>0</v>
      </c>
      <c r="BG1162" s="99">
        <f>SUMIFS(通讯通路门店!$Y:$Y,通讯通路门店!$S:$S,$G1162,通讯通路门店!$J:$J,"小米体验店")</f>
        <v>0</v>
      </c>
      <c r="BH1162" s="99">
        <f>SUMIFS(通讯通路门店!$AA:$AA,通讯通路门店!$S:$S,$G1162,通讯通路门店!$J:$J,"苹果体验店")</f>
        <v>0</v>
      </c>
      <c r="BI1162" s="99">
        <f>SUMIFS(通讯通路门店!$K:$K,通讯通路门店!$S:$S,$G1162,通讯通路门店!$J:$J,"其他品牌专卖店")</f>
        <v>0</v>
      </c>
      <c r="BJ1162" s="99">
        <f>SUMIFS(通讯通路门店!$AC:$AC,通讯通路门店!$S:$S,$G1162)</f>
        <v>0</v>
      </c>
      <c r="BK1162" s="99">
        <f>SUMIFS(通讯通路门店!$AD:$AD,通讯通路门店!$S:$S,$G1162)</f>
        <v>0</v>
      </c>
      <c r="BL1162" s="99">
        <f>SUMIFS(通讯通路门店!$AE:$AE,通讯通路门店!$S:$S,$G1162)</f>
        <v>0</v>
      </c>
      <c r="BM1162" s="99">
        <f>SUMIFS(通讯通路门店!$AF:$AF,通讯通路门店!$S:$S,$G1162)</f>
        <v>0</v>
      </c>
      <c r="BN1162" s="99">
        <f>SUMIFS(通讯通路门店!$AG:$AG,通讯通路门店!$S:$S,$G1162)</f>
        <v>0</v>
      </c>
      <c r="BO1162" s="99">
        <f>SUMIFS(通讯通路门店!$AH:$AH,通讯通路门店!$S:$S,$G1162)</f>
        <v>0</v>
      </c>
      <c r="BP1162" s="99">
        <f>SUMIFS(通讯通路门店!$AI:$AI,通讯通路门店!$S:$S,$G1162)</f>
        <v>0</v>
      </c>
      <c r="BQ1162" s="83"/>
    </row>
    <row r="1163" spans="1:69">
      <c r="A1163" s="99" t="str">
        <f>IFERROR(_xlfn.XLOOKUP($G1163,通讯通路门店!$S$4:$S$993933,通讯通路门店!$A$4:$A$993933,0,0),"")</f>
        <v>海南省</v>
      </c>
      <c r="B1163" s="99" t="str">
        <f>IFERROR(_xlfn.XLOOKUP($G1163,通讯通路门店!$S$4:$S$993933,通讯通路门店!$B$4:$B$993933,0,0),"")</f>
        <v>昌江黎族自治县</v>
      </c>
      <c r="C1163" s="99" t="str">
        <f>IFERROR(_xlfn.XLOOKUP($G1163,通讯通路门店!$S$4:$S$993933,通讯通路门店!$C$4:$C$993933,0,0),"")</f>
        <v>昌江黎族自治县</v>
      </c>
      <c r="D1163" s="99" t="str">
        <f>IFERROR(_xlfn.XLOOKUP($G1163,通讯通路门店!$S$4:$S$993933,通讯通路门店!$D$4:$D$993933,0,0),"")</f>
        <v>叉河镇</v>
      </c>
      <c r="E1163" s="83"/>
      <c r="F1163" s="83"/>
      <c r="G1163" s="101"/>
      <c r="H1163" s="102">
        <f>IFERROR(_xlfn.XLOOKUP($G1163,通讯通路门店!$S$4:$S$993933,通讯通路门店!$R$4:$R$993933,0,0),"")</f>
        <v>0</v>
      </c>
      <c r="I1163" s="83"/>
      <c r="J1163" s="83"/>
      <c r="K1163" s="83"/>
      <c r="L1163" s="83"/>
      <c r="M1163" s="83"/>
      <c r="N1163" s="83"/>
      <c r="O1163" s="83"/>
      <c r="P1163" s="83"/>
      <c r="Q1163" s="83"/>
      <c r="R1163" s="83"/>
      <c r="S1163" s="83"/>
      <c r="T1163" s="83"/>
      <c r="U1163" s="99">
        <f>COUNTIF(通讯通路门店!$S:$S,$G1163)</f>
        <v>0</v>
      </c>
      <c r="V1163" s="99">
        <f>COUNTIFS(通讯通路门店!$S:$S,$G1163,通讯通路门店!$J:$J,"综合卖场")</f>
        <v>0</v>
      </c>
      <c r="W1163" s="99">
        <f>SUMIFS(通讯通路门店!$AJ:$AJ,通讯通路门店!$S:$S,通讯客户沙盘!$G1163)</f>
        <v>0</v>
      </c>
      <c r="X1163" s="99">
        <f t="shared" si="90"/>
        <v>0</v>
      </c>
      <c r="Y1163" s="99">
        <f>COUNTIFS(通讯通路门店!$S:$S,$G1163,通讯通路门店!$J:$J,"荣耀体验店")+COUNTIFS(通讯通路门店!$S:$S,$G1163,通讯通路门店!$J:$J,"荣耀授权专卖店")</f>
        <v>0</v>
      </c>
      <c r="Z1163" s="99">
        <f>COUNTIFS(通讯通路门店!$S:$S,$G1163,通讯通路门店!$J:$J,"VIVO体验店")</f>
        <v>0</v>
      </c>
      <c r="AA1163" s="99">
        <f>COUNTIFS(通讯通路门店!$S:$S,$G1163,通讯通路门店!$J:$J,"OPPO体验店")</f>
        <v>0</v>
      </c>
      <c r="AB1163" s="99">
        <f>COUNTIFS(通讯通路门店!$S:$S,$G1163,通讯通路门店!$J:$J,"华为授权体验店")+COUNTIFS(通讯通路门店!$S:$S,$G1163,通讯通路门店!$J:$J,"华为堡垒店")</f>
        <v>0</v>
      </c>
      <c r="AC1163" s="99">
        <f>COUNTIFS(通讯通路门店!$S:$S,$G1163,通讯通路门店!$J:$J,"小米体验店")</f>
        <v>0</v>
      </c>
      <c r="AD1163" s="99">
        <f>COUNTIFS(通讯通路门店!$S:$S,$G1163,通讯通路门店!$J:$J,"苹果体验店")</f>
        <v>0</v>
      </c>
      <c r="AE1163" s="99">
        <f>COUNTIFS(通讯通路门店!$S:$S,$G1163,通讯通路门店!$J:$J,"其他品牌专卖店")</f>
        <v>0</v>
      </c>
      <c r="AF1163" s="99">
        <f>SUMIFS(通讯通路门店!$BI:$BI,通讯通路门店!$S:$S,$G1163)</f>
        <v>0</v>
      </c>
      <c r="AG1163" s="99">
        <f>SUMIFS(通讯通路门店!$BH:$BH,通讯通路门店!$S:$S,$G1163)</f>
        <v>0</v>
      </c>
      <c r="AH1163" s="99">
        <f t="shared" si="91"/>
        <v>0</v>
      </c>
      <c r="AI1163" s="99">
        <f>SUMIFS(通讯通路门店!$BB:$BB,通讯通路门店!$S:$S,$G1163)</f>
        <v>0</v>
      </c>
      <c r="AJ1163" s="99">
        <f>SUMIFS(通讯通路门店!$BE:$BE,通讯通路门店!$S:$S,$G1163)</f>
        <v>0</v>
      </c>
      <c r="AK1163" s="99">
        <f>SUMIFS(通讯通路门店!$BG:$BG,通讯通路门店!$S:$S,$G1163)</f>
        <v>0</v>
      </c>
      <c r="AL1163" s="99">
        <f>SUMIFS(通讯通路门店!$BC:$BC,通讯通路门店!$S:$S,$G1163)</f>
        <v>0</v>
      </c>
      <c r="AM1163" s="99">
        <f>SUMIFS(通讯通路门店!$BD:$BD,通讯通路门店!$S:$S,$G1163)</f>
        <v>0</v>
      </c>
      <c r="AN1163" s="99">
        <f>SUMIFS(通讯通路门店!$BF:$BF,通讯通路门店!$S:$S,$G1163)</f>
        <v>0</v>
      </c>
      <c r="AO1163" s="99">
        <f t="shared" si="92"/>
        <v>0</v>
      </c>
      <c r="AP1163" s="99">
        <f>SUMIFS(通讯通路门店!$K:$K,通讯通路门店!$S:$S,$G1163)</f>
        <v>0</v>
      </c>
      <c r="AQ1163" s="83"/>
      <c r="AR1163" s="99">
        <f>SUMIFS(通讯通路门店!$T:$T,通讯通路门店!$S:$S,$G1163)</f>
        <v>0</v>
      </c>
      <c r="AS1163" s="99">
        <f>SUMIFS(通讯通路门店!$U:$U,通讯通路门店!$S:$S,$G1163)</f>
        <v>0</v>
      </c>
      <c r="AT1163" s="99">
        <f>SUMIFS(通讯通路门店!$V:$V,通讯通路门店!$S:$S,$G1163)</f>
        <v>0</v>
      </c>
      <c r="AU1163" s="99">
        <f>SUMIFS(通讯通路门店!$W:$W,通讯通路门店!$S:$S,$G1163)</f>
        <v>0</v>
      </c>
      <c r="AV1163" s="99">
        <f>SUMIFS(通讯通路门店!$Z:$Z,通讯通路门店!$S:$S,$G1163)</f>
        <v>0</v>
      </c>
      <c r="AW1163" s="99">
        <f>SUMIFS(通讯通路门店!$AB:$AB,通讯通路门店!$S:$S,$G1163)</f>
        <v>0</v>
      </c>
      <c r="AX1163" s="99">
        <f>SUMIFS(通讯通路门店!$X:$X,通讯通路门店!$S:$S,$G1163)</f>
        <v>0</v>
      </c>
      <c r="AY1163" s="99">
        <f>SUMIFS(通讯通路门店!$Y:$Y,通讯通路门店!$S:$S,$G1163)</f>
        <v>0</v>
      </c>
      <c r="AZ1163" s="99">
        <f>SUMIFS(通讯通路门店!$AA:$AA,通讯通路门店!$S:$S,$G1163)</f>
        <v>0</v>
      </c>
      <c r="BA1163" s="99">
        <f t="shared" si="93"/>
        <v>0</v>
      </c>
      <c r="BB1163" s="99">
        <f t="shared" si="94"/>
        <v>0</v>
      </c>
      <c r="BC1163" s="99">
        <f>SUMIFS(通讯通路门店!$W:$W,通讯通路门店!$S:$S,$G1163,通讯通路门店!$J:$J,"荣耀体验店")+SUMIFS(通讯通路门店!$W:$W,通讯通路门店!$S:$S,$G1163,通讯通路门店!$J:$J,"荣耀授权专卖店")</f>
        <v>0</v>
      </c>
      <c r="BD1163" s="99">
        <f>SUMIFS(通讯通路门店!$Z:$Z,通讯通路门店!$S:$S,$G1163,通讯通路门店!$J:$J,"VIVO体验店")</f>
        <v>0</v>
      </c>
      <c r="BE1163" s="99">
        <f>SUMIFS(通讯通路门店!$AB:$AB,通讯通路门店!$S:$S,$G1163,通讯通路门店!$J:$J,"OPPO体验店")</f>
        <v>0</v>
      </c>
      <c r="BF1163" s="99">
        <f>SUMIFS(通讯通路门店!$X:$X,通讯通路门店!$S:$S,$G1163,通讯通路门店!$J:$J,"华为授权体验店")+SUMIFS(通讯通路门店!$AA:$AA,通讯通路门店!$S:$S,$G1163,通讯通路门店!$J:$J,"华为堡垒店")</f>
        <v>0</v>
      </c>
      <c r="BG1163" s="99">
        <f>SUMIFS(通讯通路门店!$Y:$Y,通讯通路门店!$S:$S,$G1163,通讯通路门店!$J:$J,"小米体验店")</f>
        <v>0</v>
      </c>
      <c r="BH1163" s="99">
        <f>SUMIFS(通讯通路门店!$AA:$AA,通讯通路门店!$S:$S,$G1163,通讯通路门店!$J:$J,"苹果体验店")</f>
        <v>0</v>
      </c>
      <c r="BI1163" s="99">
        <f>SUMIFS(通讯通路门店!$K:$K,通讯通路门店!$S:$S,$G1163,通讯通路门店!$J:$J,"其他品牌专卖店")</f>
        <v>0</v>
      </c>
      <c r="BJ1163" s="99">
        <f>SUMIFS(通讯通路门店!$AC:$AC,通讯通路门店!$S:$S,$G1163)</f>
        <v>0</v>
      </c>
      <c r="BK1163" s="99">
        <f>SUMIFS(通讯通路门店!$AD:$AD,通讯通路门店!$S:$S,$G1163)</f>
        <v>0</v>
      </c>
      <c r="BL1163" s="99">
        <f>SUMIFS(通讯通路门店!$AE:$AE,通讯通路门店!$S:$S,$G1163)</f>
        <v>0</v>
      </c>
      <c r="BM1163" s="99">
        <f>SUMIFS(通讯通路门店!$AF:$AF,通讯通路门店!$S:$S,$G1163)</f>
        <v>0</v>
      </c>
      <c r="BN1163" s="99">
        <f>SUMIFS(通讯通路门店!$AG:$AG,通讯通路门店!$S:$S,$G1163)</f>
        <v>0</v>
      </c>
      <c r="BO1163" s="99">
        <f>SUMIFS(通讯通路门店!$AH:$AH,通讯通路门店!$S:$S,$G1163)</f>
        <v>0</v>
      </c>
      <c r="BP1163" s="99">
        <f>SUMIFS(通讯通路门店!$AI:$AI,通讯通路门店!$S:$S,$G1163)</f>
        <v>0</v>
      </c>
      <c r="BQ1163" s="83"/>
    </row>
    <row r="1164" spans="1:69">
      <c r="A1164" s="99" t="str">
        <f>IFERROR(_xlfn.XLOOKUP($G1164,通讯通路门店!$S$4:$S$993933,通讯通路门店!$A$4:$A$993933,0,0),"")</f>
        <v>海南省</v>
      </c>
      <c r="B1164" s="99" t="str">
        <f>IFERROR(_xlfn.XLOOKUP($G1164,通讯通路门店!$S$4:$S$993933,通讯通路门店!$B$4:$B$993933,0,0),"")</f>
        <v>昌江黎族自治县</v>
      </c>
      <c r="C1164" s="99" t="str">
        <f>IFERROR(_xlfn.XLOOKUP($G1164,通讯通路门店!$S$4:$S$993933,通讯通路门店!$C$4:$C$993933,0,0),"")</f>
        <v>昌江黎族自治县</v>
      </c>
      <c r="D1164" s="99" t="str">
        <f>IFERROR(_xlfn.XLOOKUP($G1164,通讯通路门店!$S$4:$S$993933,通讯通路门店!$D$4:$D$993933,0,0),"")</f>
        <v>叉河镇</v>
      </c>
      <c r="E1164" s="83"/>
      <c r="F1164" s="83"/>
      <c r="G1164" s="101"/>
      <c r="H1164" s="102">
        <f>IFERROR(_xlfn.XLOOKUP($G1164,通讯通路门店!$S$4:$S$993933,通讯通路门店!$R$4:$R$993933,0,0),"")</f>
        <v>0</v>
      </c>
      <c r="I1164" s="83"/>
      <c r="J1164" s="83"/>
      <c r="K1164" s="83"/>
      <c r="L1164" s="83"/>
      <c r="M1164" s="83"/>
      <c r="N1164" s="83"/>
      <c r="O1164" s="83"/>
      <c r="P1164" s="83"/>
      <c r="Q1164" s="83"/>
      <c r="R1164" s="83"/>
      <c r="S1164" s="83"/>
      <c r="T1164" s="83"/>
      <c r="U1164" s="99">
        <f>COUNTIF(通讯通路门店!$S:$S,$G1164)</f>
        <v>0</v>
      </c>
      <c r="V1164" s="99">
        <f>COUNTIFS(通讯通路门店!$S:$S,$G1164,通讯通路门店!$J:$J,"综合卖场")</f>
        <v>0</v>
      </c>
      <c r="W1164" s="99">
        <f>SUMIFS(通讯通路门店!$AJ:$AJ,通讯通路门店!$S:$S,通讯客户沙盘!$G1164)</f>
        <v>0</v>
      </c>
      <c r="X1164" s="99">
        <f t="shared" si="90"/>
        <v>0</v>
      </c>
      <c r="Y1164" s="99">
        <f>COUNTIFS(通讯通路门店!$S:$S,$G1164,通讯通路门店!$J:$J,"荣耀体验店")+COUNTIFS(通讯通路门店!$S:$S,$G1164,通讯通路门店!$J:$J,"荣耀授权专卖店")</f>
        <v>0</v>
      </c>
      <c r="Z1164" s="99">
        <f>COUNTIFS(通讯通路门店!$S:$S,$G1164,通讯通路门店!$J:$J,"VIVO体验店")</f>
        <v>0</v>
      </c>
      <c r="AA1164" s="99">
        <f>COUNTIFS(通讯通路门店!$S:$S,$G1164,通讯通路门店!$J:$J,"OPPO体验店")</f>
        <v>0</v>
      </c>
      <c r="AB1164" s="99">
        <f>COUNTIFS(通讯通路门店!$S:$S,$G1164,通讯通路门店!$J:$J,"华为授权体验店")+COUNTIFS(通讯通路门店!$S:$S,$G1164,通讯通路门店!$J:$J,"华为堡垒店")</f>
        <v>0</v>
      </c>
      <c r="AC1164" s="99">
        <f>COUNTIFS(通讯通路门店!$S:$S,$G1164,通讯通路门店!$J:$J,"小米体验店")</f>
        <v>0</v>
      </c>
      <c r="AD1164" s="99">
        <f>COUNTIFS(通讯通路门店!$S:$S,$G1164,通讯通路门店!$J:$J,"苹果体验店")</f>
        <v>0</v>
      </c>
      <c r="AE1164" s="99">
        <f>COUNTIFS(通讯通路门店!$S:$S,$G1164,通讯通路门店!$J:$J,"其他品牌专卖店")</f>
        <v>0</v>
      </c>
      <c r="AF1164" s="99">
        <f>SUMIFS(通讯通路门店!$BI:$BI,通讯通路门店!$S:$S,$G1164)</f>
        <v>0</v>
      </c>
      <c r="AG1164" s="99">
        <f>SUMIFS(通讯通路门店!$BH:$BH,通讯通路门店!$S:$S,$G1164)</f>
        <v>0</v>
      </c>
      <c r="AH1164" s="99">
        <f t="shared" si="91"/>
        <v>0</v>
      </c>
      <c r="AI1164" s="99">
        <f>SUMIFS(通讯通路门店!$BB:$BB,通讯通路门店!$S:$S,$G1164)</f>
        <v>0</v>
      </c>
      <c r="AJ1164" s="99">
        <f>SUMIFS(通讯通路门店!$BE:$BE,通讯通路门店!$S:$S,$G1164)</f>
        <v>0</v>
      </c>
      <c r="AK1164" s="99">
        <f>SUMIFS(通讯通路门店!$BG:$BG,通讯通路门店!$S:$S,$G1164)</f>
        <v>0</v>
      </c>
      <c r="AL1164" s="99">
        <f>SUMIFS(通讯通路门店!$BC:$BC,通讯通路门店!$S:$S,$G1164)</f>
        <v>0</v>
      </c>
      <c r="AM1164" s="99">
        <f>SUMIFS(通讯通路门店!$BD:$BD,通讯通路门店!$S:$S,$G1164)</f>
        <v>0</v>
      </c>
      <c r="AN1164" s="99">
        <f>SUMIFS(通讯通路门店!$BF:$BF,通讯通路门店!$S:$S,$G1164)</f>
        <v>0</v>
      </c>
      <c r="AO1164" s="99">
        <f t="shared" si="92"/>
        <v>0</v>
      </c>
      <c r="AP1164" s="99">
        <f>SUMIFS(通讯通路门店!$K:$K,通讯通路门店!$S:$S,$G1164)</f>
        <v>0</v>
      </c>
      <c r="AQ1164" s="83"/>
      <c r="AR1164" s="99">
        <f>SUMIFS(通讯通路门店!$T:$T,通讯通路门店!$S:$S,$G1164)</f>
        <v>0</v>
      </c>
      <c r="AS1164" s="99">
        <f>SUMIFS(通讯通路门店!$U:$U,通讯通路门店!$S:$S,$G1164)</f>
        <v>0</v>
      </c>
      <c r="AT1164" s="99">
        <f>SUMIFS(通讯通路门店!$V:$V,通讯通路门店!$S:$S,$G1164)</f>
        <v>0</v>
      </c>
      <c r="AU1164" s="99">
        <f>SUMIFS(通讯通路门店!$W:$W,通讯通路门店!$S:$S,$G1164)</f>
        <v>0</v>
      </c>
      <c r="AV1164" s="99">
        <f>SUMIFS(通讯通路门店!$Z:$Z,通讯通路门店!$S:$S,$G1164)</f>
        <v>0</v>
      </c>
      <c r="AW1164" s="99">
        <f>SUMIFS(通讯通路门店!$AB:$AB,通讯通路门店!$S:$S,$G1164)</f>
        <v>0</v>
      </c>
      <c r="AX1164" s="99">
        <f>SUMIFS(通讯通路门店!$X:$X,通讯通路门店!$S:$S,$G1164)</f>
        <v>0</v>
      </c>
      <c r="AY1164" s="99">
        <f>SUMIFS(通讯通路门店!$Y:$Y,通讯通路门店!$S:$S,$G1164)</f>
        <v>0</v>
      </c>
      <c r="AZ1164" s="99">
        <f>SUMIFS(通讯通路门店!$AA:$AA,通讯通路门店!$S:$S,$G1164)</f>
        <v>0</v>
      </c>
      <c r="BA1164" s="99">
        <f t="shared" si="93"/>
        <v>0</v>
      </c>
      <c r="BB1164" s="99">
        <f t="shared" si="94"/>
        <v>0</v>
      </c>
      <c r="BC1164" s="99">
        <f>SUMIFS(通讯通路门店!$W:$W,通讯通路门店!$S:$S,$G1164,通讯通路门店!$J:$J,"荣耀体验店")+SUMIFS(通讯通路门店!$W:$W,通讯通路门店!$S:$S,$G1164,通讯通路门店!$J:$J,"荣耀授权专卖店")</f>
        <v>0</v>
      </c>
      <c r="BD1164" s="99">
        <f>SUMIFS(通讯通路门店!$Z:$Z,通讯通路门店!$S:$S,$G1164,通讯通路门店!$J:$J,"VIVO体验店")</f>
        <v>0</v>
      </c>
      <c r="BE1164" s="99">
        <f>SUMIFS(通讯通路门店!$AB:$AB,通讯通路门店!$S:$S,$G1164,通讯通路门店!$J:$J,"OPPO体验店")</f>
        <v>0</v>
      </c>
      <c r="BF1164" s="99">
        <f>SUMIFS(通讯通路门店!$X:$X,通讯通路门店!$S:$S,$G1164,通讯通路门店!$J:$J,"华为授权体验店")+SUMIFS(通讯通路门店!$AA:$AA,通讯通路门店!$S:$S,$G1164,通讯通路门店!$J:$J,"华为堡垒店")</f>
        <v>0</v>
      </c>
      <c r="BG1164" s="99">
        <f>SUMIFS(通讯通路门店!$Y:$Y,通讯通路门店!$S:$S,$G1164,通讯通路门店!$J:$J,"小米体验店")</f>
        <v>0</v>
      </c>
      <c r="BH1164" s="99">
        <f>SUMIFS(通讯通路门店!$AA:$AA,通讯通路门店!$S:$S,$G1164,通讯通路门店!$J:$J,"苹果体验店")</f>
        <v>0</v>
      </c>
      <c r="BI1164" s="99">
        <f>SUMIFS(通讯通路门店!$K:$K,通讯通路门店!$S:$S,$G1164,通讯通路门店!$J:$J,"其他品牌专卖店")</f>
        <v>0</v>
      </c>
      <c r="BJ1164" s="99">
        <f>SUMIFS(通讯通路门店!$AC:$AC,通讯通路门店!$S:$S,$G1164)</f>
        <v>0</v>
      </c>
      <c r="BK1164" s="99">
        <f>SUMIFS(通讯通路门店!$AD:$AD,通讯通路门店!$S:$S,$G1164)</f>
        <v>0</v>
      </c>
      <c r="BL1164" s="99">
        <f>SUMIFS(通讯通路门店!$AE:$AE,通讯通路门店!$S:$S,$G1164)</f>
        <v>0</v>
      </c>
      <c r="BM1164" s="99">
        <f>SUMIFS(通讯通路门店!$AF:$AF,通讯通路门店!$S:$S,$G1164)</f>
        <v>0</v>
      </c>
      <c r="BN1164" s="99">
        <f>SUMIFS(通讯通路门店!$AG:$AG,通讯通路门店!$S:$S,$G1164)</f>
        <v>0</v>
      </c>
      <c r="BO1164" s="99">
        <f>SUMIFS(通讯通路门店!$AH:$AH,通讯通路门店!$S:$S,$G1164)</f>
        <v>0</v>
      </c>
      <c r="BP1164" s="99">
        <f>SUMIFS(通讯通路门店!$AI:$AI,通讯通路门店!$S:$S,$G1164)</f>
        <v>0</v>
      </c>
      <c r="BQ1164" s="83"/>
    </row>
    <row r="1165" spans="1:69">
      <c r="A1165" s="99" t="str">
        <f>IFERROR(_xlfn.XLOOKUP($G1165,通讯通路门店!$S$4:$S$993933,通讯通路门店!$A$4:$A$993933,0,0),"")</f>
        <v>海南省</v>
      </c>
      <c r="B1165" s="99" t="str">
        <f>IFERROR(_xlfn.XLOOKUP($G1165,通讯通路门店!$S$4:$S$993933,通讯通路门店!$B$4:$B$993933,0,0),"")</f>
        <v>昌江黎族自治县</v>
      </c>
      <c r="C1165" s="99" t="str">
        <f>IFERROR(_xlfn.XLOOKUP($G1165,通讯通路门店!$S$4:$S$993933,通讯通路门店!$C$4:$C$993933,0,0),"")</f>
        <v>昌江黎族自治县</v>
      </c>
      <c r="D1165" s="99" t="str">
        <f>IFERROR(_xlfn.XLOOKUP($G1165,通讯通路门店!$S$4:$S$993933,通讯通路门店!$D$4:$D$993933,0,0),"")</f>
        <v>叉河镇</v>
      </c>
      <c r="E1165" s="83"/>
      <c r="F1165" s="83"/>
      <c r="G1165" s="101"/>
      <c r="H1165" s="102">
        <f>IFERROR(_xlfn.XLOOKUP($G1165,通讯通路门店!$S$4:$S$993933,通讯通路门店!$R$4:$R$993933,0,0),"")</f>
        <v>0</v>
      </c>
      <c r="I1165" s="83"/>
      <c r="J1165" s="83"/>
      <c r="K1165" s="83"/>
      <c r="L1165" s="83"/>
      <c r="M1165" s="83"/>
      <c r="N1165" s="83"/>
      <c r="O1165" s="83"/>
      <c r="P1165" s="83"/>
      <c r="Q1165" s="83"/>
      <c r="R1165" s="83"/>
      <c r="S1165" s="83"/>
      <c r="T1165" s="83"/>
      <c r="U1165" s="99">
        <f>COUNTIF(通讯通路门店!$S:$S,$G1165)</f>
        <v>0</v>
      </c>
      <c r="V1165" s="99">
        <f>COUNTIFS(通讯通路门店!$S:$S,$G1165,通讯通路门店!$J:$J,"综合卖场")</f>
        <v>0</v>
      </c>
      <c r="W1165" s="99">
        <f>SUMIFS(通讯通路门店!$AJ:$AJ,通讯通路门店!$S:$S,通讯客户沙盘!$G1165)</f>
        <v>0</v>
      </c>
      <c r="X1165" s="99">
        <f t="shared" si="90"/>
        <v>0</v>
      </c>
      <c r="Y1165" s="99">
        <f>COUNTIFS(通讯通路门店!$S:$S,$G1165,通讯通路门店!$J:$J,"荣耀体验店")+COUNTIFS(通讯通路门店!$S:$S,$G1165,通讯通路门店!$J:$J,"荣耀授权专卖店")</f>
        <v>0</v>
      </c>
      <c r="Z1165" s="99">
        <f>COUNTIFS(通讯通路门店!$S:$S,$G1165,通讯通路门店!$J:$J,"VIVO体验店")</f>
        <v>0</v>
      </c>
      <c r="AA1165" s="99">
        <f>COUNTIFS(通讯通路门店!$S:$S,$G1165,通讯通路门店!$J:$J,"OPPO体验店")</f>
        <v>0</v>
      </c>
      <c r="AB1165" s="99">
        <f>COUNTIFS(通讯通路门店!$S:$S,$G1165,通讯通路门店!$J:$J,"华为授权体验店")+COUNTIFS(通讯通路门店!$S:$S,$G1165,通讯通路门店!$J:$J,"华为堡垒店")</f>
        <v>0</v>
      </c>
      <c r="AC1165" s="99">
        <f>COUNTIFS(通讯通路门店!$S:$S,$G1165,通讯通路门店!$J:$J,"小米体验店")</f>
        <v>0</v>
      </c>
      <c r="AD1165" s="99">
        <f>COUNTIFS(通讯通路门店!$S:$S,$G1165,通讯通路门店!$J:$J,"苹果体验店")</f>
        <v>0</v>
      </c>
      <c r="AE1165" s="99">
        <f>COUNTIFS(通讯通路门店!$S:$S,$G1165,通讯通路门店!$J:$J,"其他品牌专卖店")</f>
        <v>0</v>
      </c>
      <c r="AF1165" s="99">
        <f>SUMIFS(通讯通路门店!$BI:$BI,通讯通路门店!$S:$S,$G1165)</f>
        <v>0</v>
      </c>
      <c r="AG1165" s="99">
        <f>SUMIFS(通讯通路门店!$BH:$BH,通讯通路门店!$S:$S,$G1165)</f>
        <v>0</v>
      </c>
      <c r="AH1165" s="99">
        <f t="shared" si="91"/>
        <v>0</v>
      </c>
      <c r="AI1165" s="99">
        <f>SUMIFS(通讯通路门店!$BB:$BB,通讯通路门店!$S:$S,$G1165)</f>
        <v>0</v>
      </c>
      <c r="AJ1165" s="99">
        <f>SUMIFS(通讯通路门店!$BE:$BE,通讯通路门店!$S:$S,$G1165)</f>
        <v>0</v>
      </c>
      <c r="AK1165" s="99">
        <f>SUMIFS(通讯通路门店!$BG:$BG,通讯通路门店!$S:$S,$G1165)</f>
        <v>0</v>
      </c>
      <c r="AL1165" s="99">
        <f>SUMIFS(通讯通路门店!$BC:$BC,通讯通路门店!$S:$S,$G1165)</f>
        <v>0</v>
      </c>
      <c r="AM1165" s="99">
        <f>SUMIFS(通讯通路门店!$BD:$BD,通讯通路门店!$S:$S,$G1165)</f>
        <v>0</v>
      </c>
      <c r="AN1165" s="99">
        <f>SUMIFS(通讯通路门店!$BF:$BF,通讯通路门店!$S:$S,$G1165)</f>
        <v>0</v>
      </c>
      <c r="AO1165" s="99">
        <f t="shared" si="92"/>
        <v>0</v>
      </c>
      <c r="AP1165" s="99">
        <f>SUMIFS(通讯通路门店!$K:$K,通讯通路门店!$S:$S,$G1165)</f>
        <v>0</v>
      </c>
      <c r="AQ1165" s="83"/>
      <c r="AR1165" s="99">
        <f>SUMIFS(通讯通路门店!$T:$T,通讯通路门店!$S:$S,$G1165)</f>
        <v>0</v>
      </c>
      <c r="AS1165" s="99">
        <f>SUMIFS(通讯通路门店!$U:$U,通讯通路门店!$S:$S,$G1165)</f>
        <v>0</v>
      </c>
      <c r="AT1165" s="99">
        <f>SUMIFS(通讯通路门店!$V:$V,通讯通路门店!$S:$S,$G1165)</f>
        <v>0</v>
      </c>
      <c r="AU1165" s="99">
        <f>SUMIFS(通讯通路门店!$W:$W,通讯通路门店!$S:$S,$G1165)</f>
        <v>0</v>
      </c>
      <c r="AV1165" s="99">
        <f>SUMIFS(通讯通路门店!$Z:$Z,通讯通路门店!$S:$S,$G1165)</f>
        <v>0</v>
      </c>
      <c r="AW1165" s="99">
        <f>SUMIFS(通讯通路门店!$AB:$AB,通讯通路门店!$S:$S,$G1165)</f>
        <v>0</v>
      </c>
      <c r="AX1165" s="99">
        <f>SUMIFS(通讯通路门店!$X:$X,通讯通路门店!$S:$S,$G1165)</f>
        <v>0</v>
      </c>
      <c r="AY1165" s="99">
        <f>SUMIFS(通讯通路门店!$Y:$Y,通讯通路门店!$S:$S,$G1165)</f>
        <v>0</v>
      </c>
      <c r="AZ1165" s="99">
        <f>SUMIFS(通讯通路门店!$AA:$AA,通讯通路门店!$S:$S,$G1165)</f>
        <v>0</v>
      </c>
      <c r="BA1165" s="99">
        <f t="shared" si="93"/>
        <v>0</v>
      </c>
      <c r="BB1165" s="99">
        <f t="shared" si="94"/>
        <v>0</v>
      </c>
      <c r="BC1165" s="99">
        <f>SUMIFS(通讯通路门店!$W:$W,通讯通路门店!$S:$S,$G1165,通讯通路门店!$J:$J,"荣耀体验店")+SUMIFS(通讯通路门店!$W:$W,通讯通路门店!$S:$S,$G1165,通讯通路门店!$J:$J,"荣耀授权专卖店")</f>
        <v>0</v>
      </c>
      <c r="BD1165" s="99">
        <f>SUMIFS(通讯通路门店!$Z:$Z,通讯通路门店!$S:$S,$G1165,通讯通路门店!$J:$J,"VIVO体验店")</f>
        <v>0</v>
      </c>
      <c r="BE1165" s="99">
        <f>SUMIFS(通讯通路门店!$AB:$AB,通讯通路门店!$S:$S,$G1165,通讯通路门店!$J:$J,"OPPO体验店")</f>
        <v>0</v>
      </c>
      <c r="BF1165" s="99">
        <f>SUMIFS(通讯通路门店!$X:$X,通讯通路门店!$S:$S,$G1165,通讯通路门店!$J:$J,"华为授权体验店")+SUMIFS(通讯通路门店!$AA:$AA,通讯通路门店!$S:$S,$G1165,通讯通路门店!$J:$J,"华为堡垒店")</f>
        <v>0</v>
      </c>
      <c r="BG1165" s="99">
        <f>SUMIFS(通讯通路门店!$Y:$Y,通讯通路门店!$S:$S,$G1165,通讯通路门店!$J:$J,"小米体验店")</f>
        <v>0</v>
      </c>
      <c r="BH1165" s="99">
        <f>SUMIFS(通讯通路门店!$AA:$AA,通讯通路门店!$S:$S,$G1165,通讯通路门店!$J:$J,"苹果体验店")</f>
        <v>0</v>
      </c>
      <c r="BI1165" s="99">
        <f>SUMIFS(通讯通路门店!$K:$K,通讯通路门店!$S:$S,$G1165,通讯通路门店!$J:$J,"其他品牌专卖店")</f>
        <v>0</v>
      </c>
      <c r="BJ1165" s="99">
        <f>SUMIFS(通讯通路门店!$AC:$AC,通讯通路门店!$S:$S,$G1165)</f>
        <v>0</v>
      </c>
      <c r="BK1165" s="99">
        <f>SUMIFS(通讯通路门店!$AD:$AD,通讯通路门店!$S:$S,$G1165)</f>
        <v>0</v>
      </c>
      <c r="BL1165" s="99">
        <f>SUMIFS(通讯通路门店!$AE:$AE,通讯通路门店!$S:$S,$G1165)</f>
        <v>0</v>
      </c>
      <c r="BM1165" s="99">
        <f>SUMIFS(通讯通路门店!$AF:$AF,通讯通路门店!$S:$S,$G1165)</f>
        <v>0</v>
      </c>
      <c r="BN1165" s="99">
        <f>SUMIFS(通讯通路门店!$AG:$AG,通讯通路门店!$S:$S,$G1165)</f>
        <v>0</v>
      </c>
      <c r="BO1165" s="99">
        <f>SUMIFS(通讯通路门店!$AH:$AH,通讯通路门店!$S:$S,$G1165)</f>
        <v>0</v>
      </c>
      <c r="BP1165" s="99">
        <f>SUMIFS(通讯通路门店!$AI:$AI,通讯通路门店!$S:$S,$G1165)</f>
        <v>0</v>
      </c>
      <c r="BQ1165" s="83"/>
    </row>
    <row r="1166" spans="1:69">
      <c r="A1166" s="99" t="str">
        <f>IFERROR(_xlfn.XLOOKUP($G1166,通讯通路门店!$S$4:$S$993933,通讯通路门店!$A$4:$A$993933,0,0),"")</f>
        <v>海南省</v>
      </c>
      <c r="B1166" s="99" t="str">
        <f>IFERROR(_xlfn.XLOOKUP($G1166,通讯通路门店!$S$4:$S$993933,通讯通路门店!$B$4:$B$993933,0,0),"")</f>
        <v>昌江黎族自治县</v>
      </c>
      <c r="C1166" s="99" t="str">
        <f>IFERROR(_xlfn.XLOOKUP($G1166,通讯通路门店!$S$4:$S$993933,通讯通路门店!$C$4:$C$993933,0,0),"")</f>
        <v>昌江黎族自治县</v>
      </c>
      <c r="D1166" s="99" t="str">
        <f>IFERROR(_xlfn.XLOOKUP($G1166,通讯通路门店!$S$4:$S$993933,通讯通路门店!$D$4:$D$993933,0,0),"")</f>
        <v>叉河镇</v>
      </c>
      <c r="E1166" s="83"/>
      <c r="F1166" s="83"/>
      <c r="G1166" s="101"/>
      <c r="H1166" s="102">
        <f>IFERROR(_xlfn.XLOOKUP($G1166,通讯通路门店!$S$4:$S$993933,通讯通路门店!$R$4:$R$993933,0,0),"")</f>
        <v>0</v>
      </c>
      <c r="I1166" s="83"/>
      <c r="J1166" s="83"/>
      <c r="K1166" s="83"/>
      <c r="L1166" s="83"/>
      <c r="M1166" s="83"/>
      <c r="N1166" s="83"/>
      <c r="O1166" s="83"/>
      <c r="P1166" s="83"/>
      <c r="Q1166" s="83"/>
      <c r="R1166" s="83"/>
      <c r="S1166" s="83"/>
      <c r="T1166" s="83"/>
      <c r="U1166" s="99">
        <f>COUNTIF(通讯通路门店!$S:$S,$G1166)</f>
        <v>0</v>
      </c>
      <c r="V1166" s="99">
        <f>COUNTIFS(通讯通路门店!$S:$S,$G1166,通讯通路门店!$J:$J,"综合卖场")</f>
        <v>0</v>
      </c>
      <c r="W1166" s="99">
        <f>SUMIFS(通讯通路门店!$AJ:$AJ,通讯通路门店!$S:$S,通讯客户沙盘!$G1166)</f>
        <v>0</v>
      </c>
      <c r="X1166" s="99">
        <f t="shared" si="90"/>
        <v>0</v>
      </c>
      <c r="Y1166" s="99">
        <f>COUNTIFS(通讯通路门店!$S:$S,$G1166,通讯通路门店!$J:$J,"荣耀体验店")+COUNTIFS(通讯通路门店!$S:$S,$G1166,通讯通路门店!$J:$J,"荣耀授权专卖店")</f>
        <v>0</v>
      </c>
      <c r="Z1166" s="99">
        <f>COUNTIFS(通讯通路门店!$S:$S,$G1166,通讯通路门店!$J:$J,"VIVO体验店")</f>
        <v>0</v>
      </c>
      <c r="AA1166" s="99">
        <f>COUNTIFS(通讯通路门店!$S:$S,$G1166,通讯通路门店!$J:$J,"OPPO体验店")</f>
        <v>0</v>
      </c>
      <c r="AB1166" s="99">
        <f>COUNTIFS(通讯通路门店!$S:$S,$G1166,通讯通路门店!$J:$J,"华为授权体验店")+COUNTIFS(通讯通路门店!$S:$S,$G1166,通讯通路门店!$J:$J,"华为堡垒店")</f>
        <v>0</v>
      </c>
      <c r="AC1166" s="99">
        <f>COUNTIFS(通讯通路门店!$S:$S,$G1166,通讯通路门店!$J:$J,"小米体验店")</f>
        <v>0</v>
      </c>
      <c r="AD1166" s="99">
        <f>COUNTIFS(通讯通路门店!$S:$S,$G1166,通讯通路门店!$J:$J,"苹果体验店")</f>
        <v>0</v>
      </c>
      <c r="AE1166" s="99">
        <f>COUNTIFS(通讯通路门店!$S:$S,$G1166,通讯通路门店!$J:$J,"其他品牌专卖店")</f>
        <v>0</v>
      </c>
      <c r="AF1166" s="99">
        <f>SUMIFS(通讯通路门店!$BI:$BI,通讯通路门店!$S:$S,$G1166)</f>
        <v>0</v>
      </c>
      <c r="AG1166" s="99">
        <f>SUMIFS(通讯通路门店!$BH:$BH,通讯通路门店!$S:$S,$G1166)</f>
        <v>0</v>
      </c>
      <c r="AH1166" s="99">
        <f t="shared" si="91"/>
        <v>0</v>
      </c>
      <c r="AI1166" s="99">
        <f>SUMIFS(通讯通路门店!$BB:$BB,通讯通路门店!$S:$S,$G1166)</f>
        <v>0</v>
      </c>
      <c r="AJ1166" s="99">
        <f>SUMIFS(通讯通路门店!$BE:$BE,通讯通路门店!$S:$S,$G1166)</f>
        <v>0</v>
      </c>
      <c r="AK1166" s="99">
        <f>SUMIFS(通讯通路门店!$BG:$BG,通讯通路门店!$S:$S,$G1166)</f>
        <v>0</v>
      </c>
      <c r="AL1166" s="99">
        <f>SUMIFS(通讯通路门店!$BC:$BC,通讯通路门店!$S:$S,$G1166)</f>
        <v>0</v>
      </c>
      <c r="AM1166" s="99">
        <f>SUMIFS(通讯通路门店!$BD:$BD,通讯通路门店!$S:$S,$G1166)</f>
        <v>0</v>
      </c>
      <c r="AN1166" s="99">
        <f>SUMIFS(通讯通路门店!$BF:$BF,通讯通路门店!$S:$S,$G1166)</f>
        <v>0</v>
      </c>
      <c r="AO1166" s="99">
        <f t="shared" si="92"/>
        <v>0</v>
      </c>
      <c r="AP1166" s="99">
        <f>SUMIFS(通讯通路门店!$K:$K,通讯通路门店!$S:$S,$G1166)</f>
        <v>0</v>
      </c>
      <c r="AQ1166" s="83"/>
      <c r="AR1166" s="99">
        <f>SUMIFS(通讯通路门店!$T:$T,通讯通路门店!$S:$S,$G1166)</f>
        <v>0</v>
      </c>
      <c r="AS1166" s="99">
        <f>SUMIFS(通讯通路门店!$U:$U,通讯通路门店!$S:$S,$G1166)</f>
        <v>0</v>
      </c>
      <c r="AT1166" s="99">
        <f>SUMIFS(通讯通路门店!$V:$V,通讯通路门店!$S:$S,$G1166)</f>
        <v>0</v>
      </c>
      <c r="AU1166" s="99">
        <f>SUMIFS(通讯通路门店!$W:$W,通讯通路门店!$S:$S,$G1166)</f>
        <v>0</v>
      </c>
      <c r="AV1166" s="99">
        <f>SUMIFS(通讯通路门店!$Z:$Z,通讯通路门店!$S:$S,$G1166)</f>
        <v>0</v>
      </c>
      <c r="AW1166" s="99">
        <f>SUMIFS(通讯通路门店!$AB:$AB,通讯通路门店!$S:$S,$G1166)</f>
        <v>0</v>
      </c>
      <c r="AX1166" s="99">
        <f>SUMIFS(通讯通路门店!$X:$X,通讯通路门店!$S:$S,$G1166)</f>
        <v>0</v>
      </c>
      <c r="AY1166" s="99">
        <f>SUMIFS(通讯通路门店!$Y:$Y,通讯通路门店!$S:$S,$G1166)</f>
        <v>0</v>
      </c>
      <c r="AZ1166" s="99">
        <f>SUMIFS(通讯通路门店!$AA:$AA,通讯通路门店!$S:$S,$G1166)</f>
        <v>0</v>
      </c>
      <c r="BA1166" s="99">
        <f t="shared" si="93"/>
        <v>0</v>
      </c>
      <c r="BB1166" s="99">
        <f t="shared" si="94"/>
        <v>0</v>
      </c>
      <c r="BC1166" s="99">
        <f>SUMIFS(通讯通路门店!$W:$W,通讯通路门店!$S:$S,$G1166,通讯通路门店!$J:$J,"荣耀体验店")+SUMIFS(通讯通路门店!$W:$W,通讯通路门店!$S:$S,$G1166,通讯通路门店!$J:$J,"荣耀授权专卖店")</f>
        <v>0</v>
      </c>
      <c r="BD1166" s="99">
        <f>SUMIFS(通讯通路门店!$Z:$Z,通讯通路门店!$S:$S,$G1166,通讯通路门店!$J:$J,"VIVO体验店")</f>
        <v>0</v>
      </c>
      <c r="BE1166" s="99">
        <f>SUMIFS(通讯通路门店!$AB:$AB,通讯通路门店!$S:$S,$G1166,通讯通路门店!$J:$J,"OPPO体验店")</f>
        <v>0</v>
      </c>
      <c r="BF1166" s="99">
        <f>SUMIFS(通讯通路门店!$X:$X,通讯通路门店!$S:$S,$G1166,通讯通路门店!$J:$J,"华为授权体验店")+SUMIFS(通讯通路门店!$AA:$AA,通讯通路门店!$S:$S,$G1166,通讯通路门店!$J:$J,"华为堡垒店")</f>
        <v>0</v>
      </c>
      <c r="BG1166" s="99">
        <f>SUMIFS(通讯通路门店!$Y:$Y,通讯通路门店!$S:$S,$G1166,通讯通路门店!$J:$J,"小米体验店")</f>
        <v>0</v>
      </c>
      <c r="BH1166" s="99">
        <f>SUMIFS(通讯通路门店!$AA:$AA,通讯通路门店!$S:$S,$G1166,通讯通路门店!$J:$J,"苹果体验店")</f>
        <v>0</v>
      </c>
      <c r="BI1166" s="99">
        <f>SUMIFS(通讯通路门店!$K:$K,通讯通路门店!$S:$S,$G1166,通讯通路门店!$J:$J,"其他品牌专卖店")</f>
        <v>0</v>
      </c>
      <c r="BJ1166" s="99">
        <f>SUMIFS(通讯通路门店!$AC:$AC,通讯通路门店!$S:$S,$G1166)</f>
        <v>0</v>
      </c>
      <c r="BK1166" s="99">
        <f>SUMIFS(通讯通路门店!$AD:$AD,通讯通路门店!$S:$S,$G1166)</f>
        <v>0</v>
      </c>
      <c r="BL1166" s="99">
        <f>SUMIFS(通讯通路门店!$AE:$AE,通讯通路门店!$S:$S,$G1166)</f>
        <v>0</v>
      </c>
      <c r="BM1166" s="99">
        <f>SUMIFS(通讯通路门店!$AF:$AF,通讯通路门店!$S:$S,$G1166)</f>
        <v>0</v>
      </c>
      <c r="BN1166" s="99">
        <f>SUMIFS(通讯通路门店!$AG:$AG,通讯通路门店!$S:$S,$G1166)</f>
        <v>0</v>
      </c>
      <c r="BO1166" s="99">
        <f>SUMIFS(通讯通路门店!$AH:$AH,通讯通路门店!$S:$S,$G1166)</f>
        <v>0</v>
      </c>
      <c r="BP1166" s="99">
        <f>SUMIFS(通讯通路门店!$AI:$AI,通讯通路门店!$S:$S,$G1166)</f>
        <v>0</v>
      </c>
      <c r="BQ1166" s="83"/>
    </row>
    <row r="1167" spans="1:69">
      <c r="A1167" s="99" t="str">
        <f>IFERROR(_xlfn.XLOOKUP($G1167,通讯通路门店!$S$4:$S$993933,通讯通路门店!$A$4:$A$993933,0,0),"")</f>
        <v>海南省</v>
      </c>
      <c r="B1167" s="99" t="str">
        <f>IFERROR(_xlfn.XLOOKUP($G1167,通讯通路门店!$S$4:$S$993933,通讯通路门店!$B$4:$B$993933,0,0),"")</f>
        <v>昌江黎族自治县</v>
      </c>
      <c r="C1167" s="99" t="str">
        <f>IFERROR(_xlfn.XLOOKUP($G1167,通讯通路门店!$S$4:$S$993933,通讯通路门店!$C$4:$C$993933,0,0),"")</f>
        <v>昌江黎族自治县</v>
      </c>
      <c r="D1167" s="99" t="str">
        <f>IFERROR(_xlfn.XLOOKUP($G1167,通讯通路门店!$S$4:$S$993933,通讯通路门店!$D$4:$D$993933,0,0),"")</f>
        <v>叉河镇</v>
      </c>
      <c r="E1167" s="83"/>
      <c r="F1167" s="83"/>
      <c r="G1167" s="101"/>
      <c r="H1167" s="102">
        <f>IFERROR(_xlfn.XLOOKUP($G1167,通讯通路门店!$S$4:$S$993933,通讯通路门店!$R$4:$R$993933,0,0),"")</f>
        <v>0</v>
      </c>
      <c r="I1167" s="83"/>
      <c r="J1167" s="83"/>
      <c r="K1167" s="83"/>
      <c r="L1167" s="83"/>
      <c r="M1167" s="83"/>
      <c r="N1167" s="83"/>
      <c r="O1167" s="83"/>
      <c r="P1167" s="83"/>
      <c r="Q1167" s="83"/>
      <c r="R1167" s="83"/>
      <c r="S1167" s="83"/>
      <c r="T1167" s="83"/>
      <c r="U1167" s="99">
        <f>COUNTIF(通讯通路门店!$S:$S,$G1167)</f>
        <v>0</v>
      </c>
      <c r="V1167" s="99">
        <f>COUNTIFS(通讯通路门店!$S:$S,$G1167,通讯通路门店!$J:$J,"综合卖场")</f>
        <v>0</v>
      </c>
      <c r="W1167" s="99">
        <f>SUMIFS(通讯通路门店!$AJ:$AJ,通讯通路门店!$S:$S,通讯客户沙盘!$G1167)</f>
        <v>0</v>
      </c>
      <c r="X1167" s="99">
        <f t="shared" si="90"/>
        <v>0</v>
      </c>
      <c r="Y1167" s="99">
        <f>COUNTIFS(通讯通路门店!$S:$S,$G1167,通讯通路门店!$J:$J,"荣耀体验店")+COUNTIFS(通讯通路门店!$S:$S,$G1167,通讯通路门店!$J:$J,"荣耀授权专卖店")</f>
        <v>0</v>
      </c>
      <c r="Z1167" s="99">
        <f>COUNTIFS(通讯通路门店!$S:$S,$G1167,通讯通路门店!$J:$J,"VIVO体验店")</f>
        <v>0</v>
      </c>
      <c r="AA1167" s="99">
        <f>COUNTIFS(通讯通路门店!$S:$S,$G1167,通讯通路门店!$J:$J,"OPPO体验店")</f>
        <v>0</v>
      </c>
      <c r="AB1167" s="99">
        <f>COUNTIFS(通讯通路门店!$S:$S,$G1167,通讯通路门店!$J:$J,"华为授权体验店")+COUNTIFS(通讯通路门店!$S:$S,$G1167,通讯通路门店!$J:$J,"华为堡垒店")</f>
        <v>0</v>
      </c>
      <c r="AC1167" s="99">
        <f>COUNTIFS(通讯通路门店!$S:$S,$G1167,通讯通路门店!$J:$J,"小米体验店")</f>
        <v>0</v>
      </c>
      <c r="AD1167" s="99">
        <f>COUNTIFS(通讯通路门店!$S:$S,$G1167,通讯通路门店!$J:$J,"苹果体验店")</f>
        <v>0</v>
      </c>
      <c r="AE1167" s="99">
        <f>COUNTIFS(通讯通路门店!$S:$S,$G1167,通讯通路门店!$J:$J,"其他品牌专卖店")</f>
        <v>0</v>
      </c>
      <c r="AF1167" s="99">
        <f>SUMIFS(通讯通路门店!$BI:$BI,通讯通路门店!$S:$S,$G1167)</f>
        <v>0</v>
      </c>
      <c r="AG1167" s="99">
        <f>SUMIFS(通讯通路门店!$BH:$BH,通讯通路门店!$S:$S,$G1167)</f>
        <v>0</v>
      </c>
      <c r="AH1167" s="99">
        <f t="shared" si="91"/>
        <v>0</v>
      </c>
      <c r="AI1167" s="99">
        <f>SUMIFS(通讯通路门店!$BB:$BB,通讯通路门店!$S:$S,$G1167)</f>
        <v>0</v>
      </c>
      <c r="AJ1167" s="99">
        <f>SUMIFS(通讯通路门店!$BE:$BE,通讯通路门店!$S:$S,$G1167)</f>
        <v>0</v>
      </c>
      <c r="AK1167" s="99">
        <f>SUMIFS(通讯通路门店!$BG:$BG,通讯通路门店!$S:$S,$G1167)</f>
        <v>0</v>
      </c>
      <c r="AL1167" s="99">
        <f>SUMIFS(通讯通路门店!$BC:$BC,通讯通路门店!$S:$S,$G1167)</f>
        <v>0</v>
      </c>
      <c r="AM1167" s="99">
        <f>SUMIFS(通讯通路门店!$BD:$BD,通讯通路门店!$S:$S,$G1167)</f>
        <v>0</v>
      </c>
      <c r="AN1167" s="99">
        <f>SUMIFS(通讯通路门店!$BF:$BF,通讯通路门店!$S:$S,$G1167)</f>
        <v>0</v>
      </c>
      <c r="AO1167" s="99">
        <f t="shared" si="92"/>
        <v>0</v>
      </c>
      <c r="AP1167" s="99">
        <f>SUMIFS(通讯通路门店!$K:$K,通讯通路门店!$S:$S,$G1167)</f>
        <v>0</v>
      </c>
      <c r="AQ1167" s="83"/>
      <c r="AR1167" s="99">
        <f>SUMIFS(通讯通路门店!$T:$T,通讯通路门店!$S:$S,$G1167)</f>
        <v>0</v>
      </c>
      <c r="AS1167" s="99">
        <f>SUMIFS(通讯通路门店!$U:$U,通讯通路门店!$S:$S,$G1167)</f>
        <v>0</v>
      </c>
      <c r="AT1167" s="99">
        <f>SUMIFS(通讯通路门店!$V:$V,通讯通路门店!$S:$S,$G1167)</f>
        <v>0</v>
      </c>
      <c r="AU1167" s="99">
        <f>SUMIFS(通讯通路门店!$W:$W,通讯通路门店!$S:$S,$G1167)</f>
        <v>0</v>
      </c>
      <c r="AV1167" s="99">
        <f>SUMIFS(通讯通路门店!$Z:$Z,通讯通路门店!$S:$S,$G1167)</f>
        <v>0</v>
      </c>
      <c r="AW1167" s="99">
        <f>SUMIFS(通讯通路门店!$AB:$AB,通讯通路门店!$S:$S,$G1167)</f>
        <v>0</v>
      </c>
      <c r="AX1167" s="99">
        <f>SUMIFS(通讯通路门店!$X:$X,通讯通路门店!$S:$S,$G1167)</f>
        <v>0</v>
      </c>
      <c r="AY1167" s="99">
        <f>SUMIFS(通讯通路门店!$Y:$Y,通讯通路门店!$S:$S,$G1167)</f>
        <v>0</v>
      </c>
      <c r="AZ1167" s="99">
        <f>SUMIFS(通讯通路门店!$AA:$AA,通讯通路门店!$S:$S,$G1167)</f>
        <v>0</v>
      </c>
      <c r="BA1167" s="99">
        <f t="shared" si="93"/>
        <v>0</v>
      </c>
      <c r="BB1167" s="99">
        <f t="shared" si="94"/>
        <v>0</v>
      </c>
      <c r="BC1167" s="99">
        <f>SUMIFS(通讯通路门店!$W:$W,通讯通路门店!$S:$S,$G1167,通讯通路门店!$J:$J,"荣耀体验店")+SUMIFS(通讯通路门店!$W:$W,通讯通路门店!$S:$S,$G1167,通讯通路门店!$J:$J,"荣耀授权专卖店")</f>
        <v>0</v>
      </c>
      <c r="BD1167" s="99">
        <f>SUMIFS(通讯通路门店!$Z:$Z,通讯通路门店!$S:$S,$G1167,通讯通路门店!$J:$J,"VIVO体验店")</f>
        <v>0</v>
      </c>
      <c r="BE1167" s="99">
        <f>SUMIFS(通讯通路门店!$AB:$AB,通讯通路门店!$S:$S,$G1167,通讯通路门店!$J:$J,"OPPO体验店")</f>
        <v>0</v>
      </c>
      <c r="BF1167" s="99">
        <f>SUMIFS(通讯通路门店!$X:$X,通讯通路门店!$S:$S,$G1167,通讯通路门店!$J:$J,"华为授权体验店")+SUMIFS(通讯通路门店!$AA:$AA,通讯通路门店!$S:$S,$G1167,通讯通路门店!$J:$J,"华为堡垒店")</f>
        <v>0</v>
      </c>
      <c r="BG1167" s="99">
        <f>SUMIFS(通讯通路门店!$Y:$Y,通讯通路门店!$S:$S,$G1167,通讯通路门店!$J:$J,"小米体验店")</f>
        <v>0</v>
      </c>
      <c r="BH1167" s="99">
        <f>SUMIFS(通讯通路门店!$AA:$AA,通讯通路门店!$S:$S,$G1167,通讯通路门店!$J:$J,"苹果体验店")</f>
        <v>0</v>
      </c>
      <c r="BI1167" s="99">
        <f>SUMIFS(通讯通路门店!$K:$K,通讯通路门店!$S:$S,$G1167,通讯通路门店!$J:$J,"其他品牌专卖店")</f>
        <v>0</v>
      </c>
      <c r="BJ1167" s="99">
        <f>SUMIFS(通讯通路门店!$AC:$AC,通讯通路门店!$S:$S,$G1167)</f>
        <v>0</v>
      </c>
      <c r="BK1167" s="99">
        <f>SUMIFS(通讯通路门店!$AD:$AD,通讯通路门店!$S:$S,$G1167)</f>
        <v>0</v>
      </c>
      <c r="BL1167" s="99">
        <f>SUMIFS(通讯通路门店!$AE:$AE,通讯通路门店!$S:$S,$G1167)</f>
        <v>0</v>
      </c>
      <c r="BM1167" s="99">
        <f>SUMIFS(通讯通路门店!$AF:$AF,通讯通路门店!$S:$S,$G1167)</f>
        <v>0</v>
      </c>
      <c r="BN1167" s="99">
        <f>SUMIFS(通讯通路门店!$AG:$AG,通讯通路门店!$S:$S,$G1167)</f>
        <v>0</v>
      </c>
      <c r="BO1167" s="99">
        <f>SUMIFS(通讯通路门店!$AH:$AH,通讯通路门店!$S:$S,$G1167)</f>
        <v>0</v>
      </c>
      <c r="BP1167" s="99">
        <f>SUMIFS(通讯通路门店!$AI:$AI,通讯通路门店!$S:$S,$G1167)</f>
        <v>0</v>
      </c>
      <c r="BQ1167" s="83"/>
    </row>
    <row r="1168" spans="1:69">
      <c r="A1168" s="99" t="str">
        <f>IFERROR(_xlfn.XLOOKUP($G1168,通讯通路门店!$S$4:$S$993933,通讯通路门店!$A$4:$A$993933,0,0),"")</f>
        <v>海南省</v>
      </c>
      <c r="B1168" s="99" t="str">
        <f>IFERROR(_xlfn.XLOOKUP($G1168,通讯通路门店!$S$4:$S$993933,通讯通路门店!$B$4:$B$993933,0,0),"")</f>
        <v>昌江黎族自治县</v>
      </c>
      <c r="C1168" s="99" t="str">
        <f>IFERROR(_xlfn.XLOOKUP($G1168,通讯通路门店!$S$4:$S$993933,通讯通路门店!$C$4:$C$993933,0,0),"")</f>
        <v>昌江黎族自治县</v>
      </c>
      <c r="D1168" s="99" t="str">
        <f>IFERROR(_xlfn.XLOOKUP($G1168,通讯通路门店!$S$4:$S$993933,通讯通路门店!$D$4:$D$993933,0,0),"")</f>
        <v>叉河镇</v>
      </c>
      <c r="E1168" s="83"/>
      <c r="F1168" s="83"/>
      <c r="G1168" s="101"/>
      <c r="H1168" s="102">
        <f>IFERROR(_xlfn.XLOOKUP($G1168,通讯通路门店!$S$4:$S$993933,通讯通路门店!$R$4:$R$993933,0,0),"")</f>
        <v>0</v>
      </c>
      <c r="I1168" s="83"/>
      <c r="J1168" s="83"/>
      <c r="K1168" s="83"/>
      <c r="L1168" s="83"/>
      <c r="M1168" s="83"/>
      <c r="N1168" s="83"/>
      <c r="O1168" s="83"/>
      <c r="P1168" s="83"/>
      <c r="Q1168" s="83"/>
      <c r="R1168" s="83"/>
      <c r="S1168" s="83"/>
      <c r="T1168" s="83"/>
      <c r="U1168" s="99">
        <f>COUNTIF(通讯通路门店!$S:$S,$G1168)</f>
        <v>0</v>
      </c>
      <c r="V1168" s="99">
        <f>COUNTIFS(通讯通路门店!$S:$S,$G1168,通讯通路门店!$J:$J,"综合卖场")</f>
        <v>0</v>
      </c>
      <c r="W1168" s="99">
        <f>SUMIFS(通讯通路门店!$AJ:$AJ,通讯通路门店!$S:$S,通讯客户沙盘!$G1168)</f>
        <v>0</v>
      </c>
      <c r="X1168" s="99">
        <f t="shared" si="90"/>
        <v>0</v>
      </c>
      <c r="Y1168" s="99">
        <f>COUNTIFS(通讯通路门店!$S:$S,$G1168,通讯通路门店!$J:$J,"荣耀体验店")+COUNTIFS(通讯通路门店!$S:$S,$G1168,通讯通路门店!$J:$J,"荣耀授权专卖店")</f>
        <v>0</v>
      </c>
      <c r="Z1168" s="99">
        <f>COUNTIFS(通讯通路门店!$S:$S,$G1168,通讯通路门店!$J:$J,"VIVO体验店")</f>
        <v>0</v>
      </c>
      <c r="AA1168" s="99">
        <f>COUNTIFS(通讯通路门店!$S:$S,$G1168,通讯通路门店!$J:$J,"OPPO体验店")</f>
        <v>0</v>
      </c>
      <c r="AB1168" s="99">
        <f>COUNTIFS(通讯通路门店!$S:$S,$G1168,通讯通路门店!$J:$J,"华为授权体验店")+COUNTIFS(通讯通路门店!$S:$S,$G1168,通讯通路门店!$J:$J,"华为堡垒店")</f>
        <v>0</v>
      </c>
      <c r="AC1168" s="99">
        <f>COUNTIFS(通讯通路门店!$S:$S,$G1168,通讯通路门店!$J:$J,"小米体验店")</f>
        <v>0</v>
      </c>
      <c r="AD1168" s="99">
        <f>COUNTIFS(通讯通路门店!$S:$S,$G1168,通讯通路门店!$J:$J,"苹果体验店")</f>
        <v>0</v>
      </c>
      <c r="AE1168" s="99">
        <f>COUNTIFS(通讯通路门店!$S:$S,$G1168,通讯通路门店!$J:$J,"其他品牌专卖店")</f>
        <v>0</v>
      </c>
      <c r="AF1168" s="99">
        <f>SUMIFS(通讯通路门店!$BI:$BI,通讯通路门店!$S:$S,$G1168)</f>
        <v>0</v>
      </c>
      <c r="AG1168" s="99">
        <f>SUMIFS(通讯通路门店!$BH:$BH,通讯通路门店!$S:$S,$G1168)</f>
        <v>0</v>
      </c>
      <c r="AH1168" s="99">
        <f t="shared" si="91"/>
        <v>0</v>
      </c>
      <c r="AI1168" s="99">
        <f>SUMIFS(通讯通路门店!$BB:$BB,通讯通路门店!$S:$S,$G1168)</f>
        <v>0</v>
      </c>
      <c r="AJ1168" s="99">
        <f>SUMIFS(通讯通路门店!$BE:$BE,通讯通路门店!$S:$S,$G1168)</f>
        <v>0</v>
      </c>
      <c r="AK1168" s="99">
        <f>SUMIFS(通讯通路门店!$BG:$BG,通讯通路门店!$S:$S,$G1168)</f>
        <v>0</v>
      </c>
      <c r="AL1168" s="99">
        <f>SUMIFS(通讯通路门店!$BC:$BC,通讯通路门店!$S:$S,$G1168)</f>
        <v>0</v>
      </c>
      <c r="AM1168" s="99">
        <f>SUMIFS(通讯通路门店!$BD:$BD,通讯通路门店!$S:$S,$G1168)</f>
        <v>0</v>
      </c>
      <c r="AN1168" s="99">
        <f>SUMIFS(通讯通路门店!$BF:$BF,通讯通路门店!$S:$S,$G1168)</f>
        <v>0</v>
      </c>
      <c r="AO1168" s="99">
        <f t="shared" si="92"/>
        <v>0</v>
      </c>
      <c r="AP1168" s="99">
        <f>SUMIFS(通讯通路门店!$K:$K,通讯通路门店!$S:$S,$G1168)</f>
        <v>0</v>
      </c>
      <c r="AQ1168" s="83"/>
      <c r="AR1168" s="99">
        <f>SUMIFS(通讯通路门店!$T:$T,通讯通路门店!$S:$S,$G1168)</f>
        <v>0</v>
      </c>
      <c r="AS1168" s="99">
        <f>SUMIFS(通讯通路门店!$U:$U,通讯通路门店!$S:$S,$G1168)</f>
        <v>0</v>
      </c>
      <c r="AT1168" s="99">
        <f>SUMIFS(通讯通路门店!$V:$V,通讯通路门店!$S:$S,$G1168)</f>
        <v>0</v>
      </c>
      <c r="AU1168" s="99">
        <f>SUMIFS(通讯通路门店!$W:$W,通讯通路门店!$S:$S,$G1168)</f>
        <v>0</v>
      </c>
      <c r="AV1168" s="99">
        <f>SUMIFS(通讯通路门店!$Z:$Z,通讯通路门店!$S:$S,$G1168)</f>
        <v>0</v>
      </c>
      <c r="AW1168" s="99">
        <f>SUMIFS(通讯通路门店!$AB:$AB,通讯通路门店!$S:$S,$G1168)</f>
        <v>0</v>
      </c>
      <c r="AX1168" s="99">
        <f>SUMIFS(通讯通路门店!$X:$X,通讯通路门店!$S:$S,$G1168)</f>
        <v>0</v>
      </c>
      <c r="AY1168" s="99">
        <f>SUMIFS(通讯通路门店!$Y:$Y,通讯通路门店!$S:$S,$G1168)</f>
        <v>0</v>
      </c>
      <c r="AZ1168" s="99">
        <f>SUMIFS(通讯通路门店!$AA:$AA,通讯通路门店!$S:$S,$G1168)</f>
        <v>0</v>
      </c>
      <c r="BA1168" s="99">
        <f t="shared" si="93"/>
        <v>0</v>
      </c>
      <c r="BB1168" s="99">
        <f t="shared" si="94"/>
        <v>0</v>
      </c>
      <c r="BC1168" s="99">
        <f>SUMIFS(通讯通路门店!$W:$W,通讯通路门店!$S:$S,$G1168,通讯通路门店!$J:$J,"荣耀体验店")+SUMIFS(通讯通路门店!$W:$W,通讯通路门店!$S:$S,$G1168,通讯通路门店!$J:$J,"荣耀授权专卖店")</f>
        <v>0</v>
      </c>
      <c r="BD1168" s="99">
        <f>SUMIFS(通讯通路门店!$Z:$Z,通讯通路门店!$S:$S,$G1168,通讯通路门店!$J:$J,"VIVO体验店")</f>
        <v>0</v>
      </c>
      <c r="BE1168" s="99">
        <f>SUMIFS(通讯通路门店!$AB:$AB,通讯通路门店!$S:$S,$G1168,通讯通路门店!$J:$J,"OPPO体验店")</f>
        <v>0</v>
      </c>
      <c r="BF1168" s="99">
        <f>SUMIFS(通讯通路门店!$X:$X,通讯通路门店!$S:$S,$G1168,通讯通路门店!$J:$J,"华为授权体验店")+SUMIFS(通讯通路门店!$AA:$AA,通讯通路门店!$S:$S,$G1168,通讯通路门店!$J:$J,"华为堡垒店")</f>
        <v>0</v>
      </c>
      <c r="BG1168" s="99">
        <f>SUMIFS(通讯通路门店!$Y:$Y,通讯通路门店!$S:$S,$G1168,通讯通路门店!$J:$J,"小米体验店")</f>
        <v>0</v>
      </c>
      <c r="BH1168" s="99">
        <f>SUMIFS(通讯通路门店!$AA:$AA,通讯通路门店!$S:$S,$G1168,通讯通路门店!$J:$J,"苹果体验店")</f>
        <v>0</v>
      </c>
      <c r="BI1168" s="99">
        <f>SUMIFS(通讯通路门店!$K:$K,通讯通路门店!$S:$S,$G1168,通讯通路门店!$J:$J,"其他品牌专卖店")</f>
        <v>0</v>
      </c>
      <c r="BJ1168" s="99">
        <f>SUMIFS(通讯通路门店!$AC:$AC,通讯通路门店!$S:$S,$G1168)</f>
        <v>0</v>
      </c>
      <c r="BK1168" s="99">
        <f>SUMIFS(通讯通路门店!$AD:$AD,通讯通路门店!$S:$S,$G1168)</f>
        <v>0</v>
      </c>
      <c r="BL1168" s="99">
        <f>SUMIFS(通讯通路门店!$AE:$AE,通讯通路门店!$S:$S,$G1168)</f>
        <v>0</v>
      </c>
      <c r="BM1168" s="99">
        <f>SUMIFS(通讯通路门店!$AF:$AF,通讯通路门店!$S:$S,$G1168)</f>
        <v>0</v>
      </c>
      <c r="BN1168" s="99">
        <f>SUMIFS(通讯通路门店!$AG:$AG,通讯通路门店!$S:$S,$G1168)</f>
        <v>0</v>
      </c>
      <c r="BO1168" s="99">
        <f>SUMIFS(通讯通路门店!$AH:$AH,通讯通路门店!$S:$S,$G1168)</f>
        <v>0</v>
      </c>
      <c r="BP1168" s="99">
        <f>SUMIFS(通讯通路门店!$AI:$AI,通讯通路门店!$S:$S,$G1168)</f>
        <v>0</v>
      </c>
      <c r="BQ1168" s="83"/>
    </row>
    <row r="1169" spans="1:69">
      <c r="A1169" s="99" t="str">
        <f>IFERROR(_xlfn.XLOOKUP($G1169,通讯通路门店!$S$4:$S$993933,通讯通路门店!$A$4:$A$993933,0,0),"")</f>
        <v>海南省</v>
      </c>
      <c r="B1169" s="99" t="str">
        <f>IFERROR(_xlfn.XLOOKUP($G1169,通讯通路门店!$S$4:$S$993933,通讯通路门店!$B$4:$B$993933,0,0),"")</f>
        <v>昌江黎族自治县</v>
      </c>
      <c r="C1169" s="99" t="str">
        <f>IFERROR(_xlfn.XLOOKUP($G1169,通讯通路门店!$S$4:$S$993933,通讯通路门店!$C$4:$C$993933,0,0),"")</f>
        <v>昌江黎族自治县</v>
      </c>
      <c r="D1169" s="99" t="str">
        <f>IFERROR(_xlfn.XLOOKUP($G1169,通讯通路门店!$S$4:$S$993933,通讯通路门店!$D$4:$D$993933,0,0),"")</f>
        <v>叉河镇</v>
      </c>
      <c r="E1169" s="83"/>
      <c r="F1169" s="83"/>
      <c r="G1169" s="101"/>
      <c r="H1169" s="102">
        <f>IFERROR(_xlfn.XLOOKUP($G1169,通讯通路门店!$S$4:$S$993933,通讯通路门店!$R$4:$R$993933,0,0),"")</f>
        <v>0</v>
      </c>
      <c r="I1169" s="83"/>
      <c r="J1169" s="83"/>
      <c r="K1169" s="83"/>
      <c r="L1169" s="83"/>
      <c r="M1169" s="83"/>
      <c r="N1169" s="83"/>
      <c r="O1169" s="83"/>
      <c r="P1169" s="83"/>
      <c r="Q1169" s="83"/>
      <c r="R1169" s="83"/>
      <c r="S1169" s="83"/>
      <c r="T1169" s="83"/>
      <c r="U1169" s="99">
        <f>COUNTIF(通讯通路门店!$S:$S,$G1169)</f>
        <v>0</v>
      </c>
      <c r="V1169" s="99">
        <f>COUNTIFS(通讯通路门店!$S:$S,$G1169,通讯通路门店!$J:$J,"综合卖场")</f>
        <v>0</v>
      </c>
      <c r="W1169" s="99">
        <f>SUMIFS(通讯通路门店!$AJ:$AJ,通讯通路门店!$S:$S,通讯客户沙盘!$G1169)</f>
        <v>0</v>
      </c>
      <c r="X1169" s="99">
        <f t="shared" si="90"/>
        <v>0</v>
      </c>
      <c r="Y1169" s="99">
        <f>COUNTIFS(通讯通路门店!$S:$S,$G1169,通讯通路门店!$J:$J,"荣耀体验店")+COUNTIFS(通讯通路门店!$S:$S,$G1169,通讯通路门店!$J:$J,"荣耀授权专卖店")</f>
        <v>0</v>
      </c>
      <c r="Z1169" s="99">
        <f>COUNTIFS(通讯通路门店!$S:$S,$G1169,通讯通路门店!$J:$J,"VIVO体验店")</f>
        <v>0</v>
      </c>
      <c r="AA1169" s="99">
        <f>COUNTIFS(通讯通路门店!$S:$S,$G1169,通讯通路门店!$J:$J,"OPPO体验店")</f>
        <v>0</v>
      </c>
      <c r="AB1169" s="99">
        <f>COUNTIFS(通讯通路门店!$S:$S,$G1169,通讯通路门店!$J:$J,"华为授权体验店")+COUNTIFS(通讯通路门店!$S:$S,$G1169,通讯通路门店!$J:$J,"华为堡垒店")</f>
        <v>0</v>
      </c>
      <c r="AC1169" s="99">
        <f>COUNTIFS(通讯通路门店!$S:$S,$G1169,通讯通路门店!$J:$J,"小米体验店")</f>
        <v>0</v>
      </c>
      <c r="AD1169" s="99">
        <f>COUNTIFS(通讯通路门店!$S:$S,$G1169,通讯通路门店!$J:$J,"苹果体验店")</f>
        <v>0</v>
      </c>
      <c r="AE1169" s="99">
        <f>COUNTIFS(通讯通路门店!$S:$S,$G1169,通讯通路门店!$J:$J,"其他品牌专卖店")</f>
        <v>0</v>
      </c>
      <c r="AF1169" s="99">
        <f>SUMIFS(通讯通路门店!$BI:$BI,通讯通路门店!$S:$S,$G1169)</f>
        <v>0</v>
      </c>
      <c r="AG1169" s="99">
        <f>SUMIFS(通讯通路门店!$BH:$BH,通讯通路门店!$S:$S,$G1169)</f>
        <v>0</v>
      </c>
      <c r="AH1169" s="99">
        <f t="shared" si="91"/>
        <v>0</v>
      </c>
      <c r="AI1169" s="99">
        <f>SUMIFS(通讯通路门店!$BB:$BB,通讯通路门店!$S:$S,$G1169)</f>
        <v>0</v>
      </c>
      <c r="AJ1169" s="99">
        <f>SUMIFS(通讯通路门店!$BE:$BE,通讯通路门店!$S:$S,$G1169)</f>
        <v>0</v>
      </c>
      <c r="AK1169" s="99">
        <f>SUMIFS(通讯通路门店!$BG:$BG,通讯通路门店!$S:$S,$G1169)</f>
        <v>0</v>
      </c>
      <c r="AL1169" s="99">
        <f>SUMIFS(通讯通路门店!$BC:$BC,通讯通路门店!$S:$S,$G1169)</f>
        <v>0</v>
      </c>
      <c r="AM1169" s="99">
        <f>SUMIFS(通讯通路门店!$BD:$BD,通讯通路门店!$S:$S,$G1169)</f>
        <v>0</v>
      </c>
      <c r="AN1169" s="99">
        <f>SUMIFS(通讯通路门店!$BF:$BF,通讯通路门店!$S:$S,$G1169)</f>
        <v>0</v>
      </c>
      <c r="AO1169" s="99">
        <f t="shared" si="92"/>
        <v>0</v>
      </c>
      <c r="AP1169" s="99">
        <f>SUMIFS(通讯通路门店!$K:$K,通讯通路门店!$S:$S,$G1169)</f>
        <v>0</v>
      </c>
      <c r="AQ1169" s="83"/>
      <c r="AR1169" s="99">
        <f>SUMIFS(通讯通路门店!$T:$T,通讯通路门店!$S:$S,$G1169)</f>
        <v>0</v>
      </c>
      <c r="AS1169" s="99">
        <f>SUMIFS(通讯通路门店!$U:$U,通讯通路门店!$S:$S,$G1169)</f>
        <v>0</v>
      </c>
      <c r="AT1169" s="99">
        <f>SUMIFS(通讯通路门店!$V:$V,通讯通路门店!$S:$S,$G1169)</f>
        <v>0</v>
      </c>
      <c r="AU1169" s="99">
        <f>SUMIFS(通讯通路门店!$W:$W,通讯通路门店!$S:$S,$G1169)</f>
        <v>0</v>
      </c>
      <c r="AV1169" s="99">
        <f>SUMIFS(通讯通路门店!$Z:$Z,通讯通路门店!$S:$S,$G1169)</f>
        <v>0</v>
      </c>
      <c r="AW1169" s="99">
        <f>SUMIFS(通讯通路门店!$AB:$AB,通讯通路门店!$S:$S,$G1169)</f>
        <v>0</v>
      </c>
      <c r="AX1169" s="99">
        <f>SUMIFS(通讯通路门店!$X:$X,通讯通路门店!$S:$S,$G1169)</f>
        <v>0</v>
      </c>
      <c r="AY1169" s="99">
        <f>SUMIFS(通讯通路门店!$Y:$Y,通讯通路门店!$S:$S,$G1169)</f>
        <v>0</v>
      </c>
      <c r="AZ1169" s="99">
        <f>SUMIFS(通讯通路门店!$AA:$AA,通讯通路门店!$S:$S,$G1169)</f>
        <v>0</v>
      </c>
      <c r="BA1169" s="99">
        <f t="shared" si="93"/>
        <v>0</v>
      </c>
      <c r="BB1169" s="99">
        <f t="shared" si="94"/>
        <v>0</v>
      </c>
      <c r="BC1169" s="99">
        <f>SUMIFS(通讯通路门店!$W:$W,通讯通路门店!$S:$S,$G1169,通讯通路门店!$J:$J,"荣耀体验店")+SUMIFS(通讯通路门店!$W:$W,通讯通路门店!$S:$S,$G1169,通讯通路门店!$J:$J,"荣耀授权专卖店")</f>
        <v>0</v>
      </c>
      <c r="BD1169" s="99">
        <f>SUMIFS(通讯通路门店!$Z:$Z,通讯通路门店!$S:$S,$G1169,通讯通路门店!$J:$J,"VIVO体验店")</f>
        <v>0</v>
      </c>
      <c r="BE1169" s="99">
        <f>SUMIFS(通讯通路门店!$AB:$AB,通讯通路门店!$S:$S,$G1169,通讯通路门店!$J:$J,"OPPO体验店")</f>
        <v>0</v>
      </c>
      <c r="BF1169" s="99">
        <f>SUMIFS(通讯通路门店!$X:$X,通讯通路门店!$S:$S,$G1169,通讯通路门店!$J:$J,"华为授权体验店")+SUMIFS(通讯通路门店!$AA:$AA,通讯通路门店!$S:$S,$G1169,通讯通路门店!$J:$J,"华为堡垒店")</f>
        <v>0</v>
      </c>
      <c r="BG1169" s="99">
        <f>SUMIFS(通讯通路门店!$Y:$Y,通讯通路门店!$S:$S,$G1169,通讯通路门店!$J:$J,"小米体验店")</f>
        <v>0</v>
      </c>
      <c r="BH1169" s="99">
        <f>SUMIFS(通讯通路门店!$AA:$AA,通讯通路门店!$S:$S,$G1169,通讯通路门店!$J:$J,"苹果体验店")</f>
        <v>0</v>
      </c>
      <c r="BI1169" s="99">
        <f>SUMIFS(通讯通路门店!$K:$K,通讯通路门店!$S:$S,$G1169,通讯通路门店!$J:$J,"其他品牌专卖店")</f>
        <v>0</v>
      </c>
      <c r="BJ1169" s="99">
        <f>SUMIFS(通讯通路门店!$AC:$AC,通讯通路门店!$S:$S,$G1169)</f>
        <v>0</v>
      </c>
      <c r="BK1169" s="99">
        <f>SUMIFS(通讯通路门店!$AD:$AD,通讯通路门店!$S:$S,$G1169)</f>
        <v>0</v>
      </c>
      <c r="BL1169" s="99">
        <f>SUMIFS(通讯通路门店!$AE:$AE,通讯通路门店!$S:$S,$G1169)</f>
        <v>0</v>
      </c>
      <c r="BM1169" s="99">
        <f>SUMIFS(通讯通路门店!$AF:$AF,通讯通路门店!$S:$S,$G1169)</f>
        <v>0</v>
      </c>
      <c r="BN1169" s="99">
        <f>SUMIFS(通讯通路门店!$AG:$AG,通讯通路门店!$S:$S,$G1169)</f>
        <v>0</v>
      </c>
      <c r="BO1169" s="99">
        <f>SUMIFS(通讯通路门店!$AH:$AH,通讯通路门店!$S:$S,$G1169)</f>
        <v>0</v>
      </c>
      <c r="BP1169" s="99">
        <f>SUMIFS(通讯通路门店!$AI:$AI,通讯通路门店!$S:$S,$G1169)</f>
        <v>0</v>
      </c>
      <c r="BQ1169" s="83"/>
    </row>
    <row r="1170" spans="1:69">
      <c r="A1170" s="99" t="str">
        <f>IFERROR(_xlfn.XLOOKUP($G1170,通讯通路门店!$S$4:$S$993933,通讯通路门店!$A$4:$A$993933,0,0),"")</f>
        <v>海南省</v>
      </c>
      <c r="B1170" s="99" t="str">
        <f>IFERROR(_xlfn.XLOOKUP($G1170,通讯通路门店!$S$4:$S$993933,通讯通路门店!$B$4:$B$993933,0,0),"")</f>
        <v>昌江黎族自治县</v>
      </c>
      <c r="C1170" s="99" t="str">
        <f>IFERROR(_xlfn.XLOOKUP($G1170,通讯通路门店!$S$4:$S$993933,通讯通路门店!$C$4:$C$993933,0,0),"")</f>
        <v>昌江黎族自治县</v>
      </c>
      <c r="D1170" s="99" t="str">
        <f>IFERROR(_xlfn.XLOOKUP($G1170,通讯通路门店!$S$4:$S$993933,通讯通路门店!$D$4:$D$993933,0,0),"")</f>
        <v>叉河镇</v>
      </c>
      <c r="E1170" s="83"/>
      <c r="F1170" s="83"/>
      <c r="G1170" s="101"/>
      <c r="H1170" s="102">
        <f>IFERROR(_xlfn.XLOOKUP($G1170,通讯通路门店!$S$4:$S$993933,通讯通路门店!$R$4:$R$993933,0,0),"")</f>
        <v>0</v>
      </c>
      <c r="I1170" s="83"/>
      <c r="J1170" s="83"/>
      <c r="K1170" s="83"/>
      <c r="L1170" s="83"/>
      <c r="M1170" s="83"/>
      <c r="N1170" s="83"/>
      <c r="O1170" s="83"/>
      <c r="P1170" s="83"/>
      <c r="Q1170" s="83"/>
      <c r="R1170" s="83"/>
      <c r="S1170" s="83"/>
      <c r="T1170" s="83"/>
      <c r="U1170" s="99">
        <f>COUNTIF(通讯通路门店!$S:$S,$G1170)</f>
        <v>0</v>
      </c>
      <c r="V1170" s="99">
        <f>COUNTIFS(通讯通路门店!$S:$S,$G1170,通讯通路门店!$J:$J,"综合卖场")</f>
        <v>0</v>
      </c>
      <c r="W1170" s="99">
        <f>SUMIFS(通讯通路门店!$AJ:$AJ,通讯通路门店!$S:$S,通讯客户沙盘!$G1170)</f>
        <v>0</v>
      </c>
      <c r="X1170" s="99">
        <f t="shared" si="90"/>
        <v>0</v>
      </c>
      <c r="Y1170" s="99">
        <f>COUNTIFS(通讯通路门店!$S:$S,$G1170,通讯通路门店!$J:$J,"荣耀体验店")+COUNTIFS(通讯通路门店!$S:$S,$G1170,通讯通路门店!$J:$J,"荣耀授权专卖店")</f>
        <v>0</v>
      </c>
      <c r="Z1170" s="99">
        <f>COUNTIFS(通讯通路门店!$S:$S,$G1170,通讯通路门店!$J:$J,"VIVO体验店")</f>
        <v>0</v>
      </c>
      <c r="AA1170" s="99">
        <f>COUNTIFS(通讯通路门店!$S:$S,$G1170,通讯通路门店!$J:$J,"OPPO体验店")</f>
        <v>0</v>
      </c>
      <c r="AB1170" s="99">
        <f>COUNTIFS(通讯通路门店!$S:$S,$G1170,通讯通路门店!$J:$J,"华为授权体验店")+COUNTIFS(通讯通路门店!$S:$S,$G1170,通讯通路门店!$J:$J,"华为堡垒店")</f>
        <v>0</v>
      </c>
      <c r="AC1170" s="99">
        <f>COUNTIFS(通讯通路门店!$S:$S,$G1170,通讯通路门店!$J:$J,"小米体验店")</f>
        <v>0</v>
      </c>
      <c r="AD1170" s="99">
        <f>COUNTIFS(通讯通路门店!$S:$S,$G1170,通讯通路门店!$J:$J,"苹果体验店")</f>
        <v>0</v>
      </c>
      <c r="AE1170" s="99">
        <f>COUNTIFS(通讯通路门店!$S:$S,$G1170,通讯通路门店!$J:$J,"其他品牌专卖店")</f>
        <v>0</v>
      </c>
      <c r="AF1170" s="99">
        <f>SUMIFS(通讯通路门店!$BI:$BI,通讯通路门店!$S:$S,$G1170)</f>
        <v>0</v>
      </c>
      <c r="AG1170" s="99">
        <f>SUMIFS(通讯通路门店!$BH:$BH,通讯通路门店!$S:$S,$G1170)</f>
        <v>0</v>
      </c>
      <c r="AH1170" s="99">
        <f t="shared" si="91"/>
        <v>0</v>
      </c>
      <c r="AI1170" s="99">
        <f>SUMIFS(通讯通路门店!$BB:$BB,通讯通路门店!$S:$S,$G1170)</f>
        <v>0</v>
      </c>
      <c r="AJ1170" s="99">
        <f>SUMIFS(通讯通路门店!$BE:$BE,通讯通路门店!$S:$S,$G1170)</f>
        <v>0</v>
      </c>
      <c r="AK1170" s="99">
        <f>SUMIFS(通讯通路门店!$BG:$BG,通讯通路门店!$S:$S,$G1170)</f>
        <v>0</v>
      </c>
      <c r="AL1170" s="99">
        <f>SUMIFS(通讯通路门店!$BC:$BC,通讯通路门店!$S:$S,$G1170)</f>
        <v>0</v>
      </c>
      <c r="AM1170" s="99">
        <f>SUMIFS(通讯通路门店!$BD:$BD,通讯通路门店!$S:$S,$G1170)</f>
        <v>0</v>
      </c>
      <c r="AN1170" s="99">
        <f>SUMIFS(通讯通路门店!$BF:$BF,通讯通路门店!$S:$S,$G1170)</f>
        <v>0</v>
      </c>
      <c r="AO1170" s="99">
        <f t="shared" si="92"/>
        <v>0</v>
      </c>
      <c r="AP1170" s="99">
        <f>SUMIFS(通讯通路门店!$K:$K,通讯通路门店!$S:$S,$G1170)</f>
        <v>0</v>
      </c>
      <c r="AQ1170" s="83"/>
      <c r="AR1170" s="99">
        <f>SUMIFS(通讯通路门店!$T:$T,通讯通路门店!$S:$S,$G1170)</f>
        <v>0</v>
      </c>
      <c r="AS1170" s="99">
        <f>SUMIFS(通讯通路门店!$U:$U,通讯通路门店!$S:$S,$G1170)</f>
        <v>0</v>
      </c>
      <c r="AT1170" s="99">
        <f>SUMIFS(通讯通路门店!$V:$V,通讯通路门店!$S:$S,$G1170)</f>
        <v>0</v>
      </c>
      <c r="AU1170" s="99">
        <f>SUMIFS(通讯通路门店!$W:$W,通讯通路门店!$S:$S,$G1170)</f>
        <v>0</v>
      </c>
      <c r="AV1170" s="99">
        <f>SUMIFS(通讯通路门店!$Z:$Z,通讯通路门店!$S:$S,$G1170)</f>
        <v>0</v>
      </c>
      <c r="AW1170" s="99">
        <f>SUMIFS(通讯通路门店!$AB:$AB,通讯通路门店!$S:$S,$G1170)</f>
        <v>0</v>
      </c>
      <c r="AX1170" s="99">
        <f>SUMIFS(通讯通路门店!$X:$X,通讯通路门店!$S:$S,$G1170)</f>
        <v>0</v>
      </c>
      <c r="AY1170" s="99">
        <f>SUMIFS(通讯通路门店!$Y:$Y,通讯通路门店!$S:$S,$G1170)</f>
        <v>0</v>
      </c>
      <c r="AZ1170" s="99">
        <f>SUMIFS(通讯通路门店!$AA:$AA,通讯通路门店!$S:$S,$G1170)</f>
        <v>0</v>
      </c>
      <c r="BA1170" s="99">
        <f t="shared" si="93"/>
        <v>0</v>
      </c>
      <c r="BB1170" s="99">
        <f t="shared" si="94"/>
        <v>0</v>
      </c>
      <c r="BC1170" s="99">
        <f>SUMIFS(通讯通路门店!$W:$W,通讯通路门店!$S:$S,$G1170,通讯通路门店!$J:$J,"荣耀体验店")+SUMIFS(通讯通路门店!$W:$W,通讯通路门店!$S:$S,$G1170,通讯通路门店!$J:$J,"荣耀授权专卖店")</f>
        <v>0</v>
      </c>
      <c r="BD1170" s="99">
        <f>SUMIFS(通讯通路门店!$Z:$Z,通讯通路门店!$S:$S,$G1170,通讯通路门店!$J:$J,"VIVO体验店")</f>
        <v>0</v>
      </c>
      <c r="BE1170" s="99">
        <f>SUMIFS(通讯通路门店!$AB:$AB,通讯通路门店!$S:$S,$G1170,通讯通路门店!$J:$J,"OPPO体验店")</f>
        <v>0</v>
      </c>
      <c r="BF1170" s="99">
        <f>SUMIFS(通讯通路门店!$X:$X,通讯通路门店!$S:$S,$G1170,通讯通路门店!$J:$J,"华为授权体验店")+SUMIFS(通讯通路门店!$AA:$AA,通讯通路门店!$S:$S,$G1170,通讯通路门店!$J:$J,"华为堡垒店")</f>
        <v>0</v>
      </c>
      <c r="BG1170" s="99">
        <f>SUMIFS(通讯通路门店!$Y:$Y,通讯通路门店!$S:$S,$G1170,通讯通路门店!$J:$J,"小米体验店")</f>
        <v>0</v>
      </c>
      <c r="BH1170" s="99">
        <f>SUMIFS(通讯通路门店!$AA:$AA,通讯通路门店!$S:$S,$G1170,通讯通路门店!$J:$J,"苹果体验店")</f>
        <v>0</v>
      </c>
      <c r="BI1170" s="99">
        <f>SUMIFS(通讯通路门店!$K:$K,通讯通路门店!$S:$S,$G1170,通讯通路门店!$J:$J,"其他品牌专卖店")</f>
        <v>0</v>
      </c>
      <c r="BJ1170" s="99">
        <f>SUMIFS(通讯通路门店!$AC:$AC,通讯通路门店!$S:$S,$G1170)</f>
        <v>0</v>
      </c>
      <c r="BK1170" s="99">
        <f>SUMIFS(通讯通路门店!$AD:$AD,通讯通路门店!$S:$S,$G1170)</f>
        <v>0</v>
      </c>
      <c r="BL1170" s="99">
        <f>SUMIFS(通讯通路门店!$AE:$AE,通讯通路门店!$S:$S,$G1170)</f>
        <v>0</v>
      </c>
      <c r="BM1170" s="99">
        <f>SUMIFS(通讯通路门店!$AF:$AF,通讯通路门店!$S:$S,$G1170)</f>
        <v>0</v>
      </c>
      <c r="BN1170" s="99">
        <f>SUMIFS(通讯通路门店!$AG:$AG,通讯通路门店!$S:$S,$G1170)</f>
        <v>0</v>
      </c>
      <c r="BO1170" s="99">
        <f>SUMIFS(通讯通路门店!$AH:$AH,通讯通路门店!$S:$S,$G1170)</f>
        <v>0</v>
      </c>
      <c r="BP1170" s="99">
        <f>SUMIFS(通讯通路门店!$AI:$AI,通讯通路门店!$S:$S,$G1170)</f>
        <v>0</v>
      </c>
      <c r="BQ1170" s="83"/>
    </row>
    <row r="1171" spans="1:69">
      <c r="A1171" s="99" t="str">
        <f>IFERROR(_xlfn.XLOOKUP($G1171,通讯通路门店!$S$4:$S$993933,通讯通路门店!$A$4:$A$993933,0,0),"")</f>
        <v>海南省</v>
      </c>
      <c r="B1171" s="99" t="str">
        <f>IFERROR(_xlfn.XLOOKUP($G1171,通讯通路门店!$S$4:$S$993933,通讯通路门店!$B$4:$B$993933,0,0),"")</f>
        <v>昌江黎族自治县</v>
      </c>
      <c r="C1171" s="99" t="str">
        <f>IFERROR(_xlfn.XLOOKUP($G1171,通讯通路门店!$S$4:$S$993933,通讯通路门店!$C$4:$C$993933,0,0),"")</f>
        <v>昌江黎族自治县</v>
      </c>
      <c r="D1171" s="99" t="str">
        <f>IFERROR(_xlfn.XLOOKUP($G1171,通讯通路门店!$S$4:$S$993933,通讯通路门店!$D$4:$D$993933,0,0),"")</f>
        <v>叉河镇</v>
      </c>
      <c r="E1171" s="83"/>
      <c r="F1171" s="83"/>
      <c r="G1171" s="101"/>
      <c r="H1171" s="102">
        <f>IFERROR(_xlfn.XLOOKUP($G1171,通讯通路门店!$S$4:$S$993933,通讯通路门店!$R$4:$R$993933,0,0),"")</f>
        <v>0</v>
      </c>
      <c r="I1171" s="83"/>
      <c r="J1171" s="83"/>
      <c r="K1171" s="83"/>
      <c r="L1171" s="83"/>
      <c r="M1171" s="83"/>
      <c r="N1171" s="83"/>
      <c r="O1171" s="83"/>
      <c r="P1171" s="83"/>
      <c r="Q1171" s="83"/>
      <c r="R1171" s="83"/>
      <c r="S1171" s="83"/>
      <c r="T1171" s="83"/>
      <c r="U1171" s="99">
        <f>COUNTIF(通讯通路门店!$S:$S,$G1171)</f>
        <v>0</v>
      </c>
      <c r="V1171" s="99">
        <f>COUNTIFS(通讯通路门店!$S:$S,$G1171,通讯通路门店!$J:$J,"综合卖场")</f>
        <v>0</v>
      </c>
      <c r="W1171" s="99">
        <f>SUMIFS(通讯通路门店!$AJ:$AJ,通讯通路门店!$S:$S,通讯客户沙盘!$G1171)</f>
        <v>0</v>
      </c>
      <c r="X1171" s="99">
        <f t="shared" si="90"/>
        <v>0</v>
      </c>
      <c r="Y1171" s="99">
        <f>COUNTIFS(通讯通路门店!$S:$S,$G1171,通讯通路门店!$J:$J,"荣耀体验店")+COUNTIFS(通讯通路门店!$S:$S,$G1171,通讯通路门店!$J:$J,"荣耀授权专卖店")</f>
        <v>0</v>
      </c>
      <c r="Z1171" s="99">
        <f>COUNTIFS(通讯通路门店!$S:$S,$G1171,通讯通路门店!$J:$J,"VIVO体验店")</f>
        <v>0</v>
      </c>
      <c r="AA1171" s="99">
        <f>COUNTIFS(通讯通路门店!$S:$S,$G1171,通讯通路门店!$J:$J,"OPPO体验店")</f>
        <v>0</v>
      </c>
      <c r="AB1171" s="99">
        <f>COUNTIFS(通讯通路门店!$S:$S,$G1171,通讯通路门店!$J:$J,"华为授权体验店")+COUNTIFS(通讯通路门店!$S:$S,$G1171,通讯通路门店!$J:$J,"华为堡垒店")</f>
        <v>0</v>
      </c>
      <c r="AC1171" s="99">
        <f>COUNTIFS(通讯通路门店!$S:$S,$G1171,通讯通路门店!$J:$J,"小米体验店")</f>
        <v>0</v>
      </c>
      <c r="AD1171" s="99">
        <f>COUNTIFS(通讯通路门店!$S:$S,$G1171,通讯通路门店!$J:$J,"苹果体验店")</f>
        <v>0</v>
      </c>
      <c r="AE1171" s="99">
        <f>COUNTIFS(通讯通路门店!$S:$S,$G1171,通讯通路门店!$J:$J,"其他品牌专卖店")</f>
        <v>0</v>
      </c>
      <c r="AF1171" s="99">
        <f>SUMIFS(通讯通路门店!$BI:$BI,通讯通路门店!$S:$S,$G1171)</f>
        <v>0</v>
      </c>
      <c r="AG1171" s="99">
        <f>SUMIFS(通讯通路门店!$BH:$BH,通讯通路门店!$S:$S,$G1171)</f>
        <v>0</v>
      </c>
      <c r="AH1171" s="99">
        <f t="shared" si="91"/>
        <v>0</v>
      </c>
      <c r="AI1171" s="99">
        <f>SUMIFS(通讯通路门店!$BB:$BB,通讯通路门店!$S:$S,$G1171)</f>
        <v>0</v>
      </c>
      <c r="AJ1171" s="99">
        <f>SUMIFS(通讯通路门店!$BE:$BE,通讯通路门店!$S:$S,$G1171)</f>
        <v>0</v>
      </c>
      <c r="AK1171" s="99">
        <f>SUMIFS(通讯通路门店!$BG:$BG,通讯通路门店!$S:$S,$G1171)</f>
        <v>0</v>
      </c>
      <c r="AL1171" s="99">
        <f>SUMIFS(通讯通路门店!$BC:$BC,通讯通路门店!$S:$S,$G1171)</f>
        <v>0</v>
      </c>
      <c r="AM1171" s="99">
        <f>SUMIFS(通讯通路门店!$BD:$BD,通讯通路门店!$S:$S,$G1171)</f>
        <v>0</v>
      </c>
      <c r="AN1171" s="99">
        <f>SUMIFS(通讯通路门店!$BF:$BF,通讯通路门店!$S:$S,$G1171)</f>
        <v>0</v>
      </c>
      <c r="AO1171" s="99">
        <f t="shared" si="92"/>
        <v>0</v>
      </c>
      <c r="AP1171" s="99">
        <f>SUMIFS(通讯通路门店!$K:$K,通讯通路门店!$S:$S,$G1171)</f>
        <v>0</v>
      </c>
      <c r="AQ1171" s="83"/>
      <c r="AR1171" s="99">
        <f>SUMIFS(通讯通路门店!$T:$T,通讯通路门店!$S:$S,$G1171)</f>
        <v>0</v>
      </c>
      <c r="AS1171" s="99">
        <f>SUMIFS(通讯通路门店!$U:$U,通讯通路门店!$S:$S,$G1171)</f>
        <v>0</v>
      </c>
      <c r="AT1171" s="99">
        <f>SUMIFS(通讯通路门店!$V:$V,通讯通路门店!$S:$S,$G1171)</f>
        <v>0</v>
      </c>
      <c r="AU1171" s="99">
        <f>SUMIFS(通讯通路门店!$W:$W,通讯通路门店!$S:$S,$G1171)</f>
        <v>0</v>
      </c>
      <c r="AV1171" s="99">
        <f>SUMIFS(通讯通路门店!$Z:$Z,通讯通路门店!$S:$S,$G1171)</f>
        <v>0</v>
      </c>
      <c r="AW1171" s="99">
        <f>SUMIFS(通讯通路门店!$AB:$AB,通讯通路门店!$S:$S,$G1171)</f>
        <v>0</v>
      </c>
      <c r="AX1171" s="99">
        <f>SUMIFS(通讯通路门店!$X:$X,通讯通路门店!$S:$S,$G1171)</f>
        <v>0</v>
      </c>
      <c r="AY1171" s="99">
        <f>SUMIFS(通讯通路门店!$Y:$Y,通讯通路门店!$S:$S,$G1171)</f>
        <v>0</v>
      </c>
      <c r="AZ1171" s="99">
        <f>SUMIFS(通讯通路门店!$AA:$AA,通讯通路门店!$S:$S,$G1171)</f>
        <v>0</v>
      </c>
      <c r="BA1171" s="99">
        <f t="shared" si="93"/>
        <v>0</v>
      </c>
      <c r="BB1171" s="99">
        <f t="shared" si="94"/>
        <v>0</v>
      </c>
      <c r="BC1171" s="99">
        <f>SUMIFS(通讯通路门店!$W:$W,通讯通路门店!$S:$S,$G1171,通讯通路门店!$J:$J,"荣耀体验店")+SUMIFS(通讯通路门店!$W:$W,通讯通路门店!$S:$S,$G1171,通讯通路门店!$J:$J,"荣耀授权专卖店")</f>
        <v>0</v>
      </c>
      <c r="BD1171" s="99">
        <f>SUMIFS(通讯通路门店!$Z:$Z,通讯通路门店!$S:$S,$G1171,通讯通路门店!$J:$J,"VIVO体验店")</f>
        <v>0</v>
      </c>
      <c r="BE1171" s="99">
        <f>SUMIFS(通讯通路门店!$AB:$AB,通讯通路门店!$S:$S,$G1171,通讯通路门店!$J:$J,"OPPO体验店")</f>
        <v>0</v>
      </c>
      <c r="BF1171" s="99">
        <f>SUMIFS(通讯通路门店!$X:$X,通讯通路门店!$S:$S,$G1171,通讯通路门店!$J:$J,"华为授权体验店")+SUMIFS(通讯通路门店!$AA:$AA,通讯通路门店!$S:$S,$G1171,通讯通路门店!$J:$J,"华为堡垒店")</f>
        <v>0</v>
      </c>
      <c r="BG1171" s="99">
        <f>SUMIFS(通讯通路门店!$Y:$Y,通讯通路门店!$S:$S,$G1171,通讯通路门店!$J:$J,"小米体验店")</f>
        <v>0</v>
      </c>
      <c r="BH1171" s="99">
        <f>SUMIFS(通讯通路门店!$AA:$AA,通讯通路门店!$S:$S,$G1171,通讯通路门店!$J:$J,"苹果体验店")</f>
        <v>0</v>
      </c>
      <c r="BI1171" s="99">
        <f>SUMIFS(通讯通路门店!$K:$K,通讯通路门店!$S:$S,$G1171,通讯通路门店!$J:$J,"其他品牌专卖店")</f>
        <v>0</v>
      </c>
      <c r="BJ1171" s="99">
        <f>SUMIFS(通讯通路门店!$AC:$AC,通讯通路门店!$S:$S,$G1171)</f>
        <v>0</v>
      </c>
      <c r="BK1171" s="99">
        <f>SUMIFS(通讯通路门店!$AD:$AD,通讯通路门店!$S:$S,$G1171)</f>
        <v>0</v>
      </c>
      <c r="BL1171" s="99">
        <f>SUMIFS(通讯通路门店!$AE:$AE,通讯通路门店!$S:$S,$G1171)</f>
        <v>0</v>
      </c>
      <c r="BM1171" s="99">
        <f>SUMIFS(通讯通路门店!$AF:$AF,通讯通路门店!$S:$S,$G1171)</f>
        <v>0</v>
      </c>
      <c r="BN1171" s="99">
        <f>SUMIFS(通讯通路门店!$AG:$AG,通讯通路门店!$S:$S,$G1171)</f>
        <v>0</v>
      </c>
      <c r="BO1171" s="99">
        <f>SUMIFS(通讯通路门店!$AH:$AH,通讯通路门店!$S:$S,$G1171)</f>
        <v>0</v>
      </c>
      <c r="BP1171" s="99">
        <f>SUMIFS(通讯通路门店!$AI:$AI,通讯通路门店!$S:$S,$G1171)</f>
        <v>0</v>
      </c>
      <c r="BQ1171" s="83"/>
    </row>
    <row r="1172" spans="1:69">
      <c r="A1172" s="99" t="str">
        <f>IFERROR(_xlfn.XLOOKUP($G1172,通讯通路门店!$S$4:$S$993933,通讯通路门店!$A$4:$A$993933,0,0),"")</f>
        <v>海南省</v>
      </c>
      <c r="B1172" s="99" t="str">
        <f>IFERROR(_xlfn.XLOOKUP($G1172,通讯通路门店!$S$4:$S$993933,通讯通路门店!$B$4:$B$993933,0,0),"")</f>
        <v>昌江黎族自治县</v>
      </c>
      <c r="C1172" s="99" t="str">
        <f>IFERROR(_xlfn.XLOOKUP($G1172,通讯通路门店!$S$4:$S$993933,通讯通路门店!$C$4:$C$993933,0,0),"")</f>
        <v>昌江黎族自治县</v>
      </c>
      <c r="D1172" s="99" t="str">
        <f>IFERROR(_xlfn.XLOOKUP($G1172,通讯通路门店!$S$4:$S$993933,通讯通路门店!$D$4:$D$993933,0,0),"")</f>
        <v>叉河镇</v>
      </c>
      <c r="E1172" s="83"/>
      <c r="F1172" s="83"/>
      <c r="G1172" s="101"/>
      <c r="H1172" s="102">
        <f>IFERROR(_xlfn.XLOOKUP($G1172,通讯通路门店!$S$4:$S$993933,通讯通路门店!$R$4:$R$993933,0,0),"")</f>
        <v>0</v>
      </c>
      <c r="I1172" s="83"/>
      <c r="J1172" s="83"/>
      <c r="K1172" s="83"/>
      <c r="L1172" s="83"/>
      <c r="M1172" s="83"/>
      <c r="N1172" s="83"/>
      <c r="O1172" s="83"/>
      <c r="P1172" s="83"/>
      <c r="Q1172" s="83"/>
      <c r="R1172" s="83"/>
      <c r="S1172" s="83"/>
      <c r="T1172" s="83"/>
      <c r="U1172" s="99">
        <f>COUNTIF(通讯通路门店!$S:$S,$G1172)</f>
        <v>0</v>
      </c>
      <c r="V1172" s="99">
        <f>COUNTIFS(通讯通路门店!$S:$S,$G1172,通讯通路门店!$J:$J,"综合卖场")</f>
        <v>0</v>
      </c>
      <c r="W1172" s="99">
        <f>SUMIFS(通讯通路门店!$AJ:$AJ,通讯通路门店!$S:$S,通讯客户沙盘!$G1172)</f>
        <v>0</v>
      </c>
      <c r="X1172" s="99">
        <f t="shared" si="90"/>
        <v>0</v>
      </c>
      <c r="Y1172" s="99">
        <f>COUNTIFS(通讯通路门店!$S:$S,$G1172,通讯通路门店!$J:$J,"荣耀体验店")+COUNTIFS(通讯通路门店!$S:$S,$G1172,通讯通路门店!$J:$J,"荣耀授权专卖店")</f>
        <v>0</v>
      </c>
      <c r="Z1172" s="99">
        <f>COUNTIFS(通讯通路门店!$S:$S,$G1172,通讯通路门店!$J:$J,"VIVO体验店")</f>
        <v>0</v>
      </c>
      <c r="AA1172" s="99">
        <f>COUNTIFS(通讯通路门店!$S:$S,$G1172,通讯通路门店!$J:$J,"OPPO体验店")</f>
        <v>0</v>
      </c>
      <c r="AB1172" s="99">
        <f>COUNTIFS(通讯通路门店!$S:$S,$G1172,通讯通路门店!$J:$J,"华为授权体验店")+COUNTIFS(通讯通路门店!$S:$S,$G1172,通讯通路门店!$J:$J,"华为堡垒店")</f>
        <v>0</v>
      </c>
      <c r="AC1172" s="99">
        <f>COUNTIFS(通讯通路门店!$S:$S,$G1172,通讯通路门店!$J:$J,"小米体验店")</f>
        <v>0</v>
      </c>
      <c r="AD1172" s="99">
        <f>COUNTIFS(通讯通路门店!$S:$S,$G1172,通讯通路门店!$J:$J,"苹果体验店")</f>
        <v>0</v>
      </c>
      <c r="AE1172" s="99">
        <f>COUNTIFS(通讯通路门店!$S:$S,$G1172,通讯通路门店!$J:$J,"其他品牌专卖店")</f>
        <v>0</v>
      </c>
      <c r="AF1172" s="99">
        <f>SUMIFS(通讯通路门店!$BI:$BI,通讯通路门店!$S:$S,$G1172)</f>
        <v>0</v>
      </c>
      <c r="AG1172" s="99">
        <f>SUMIFS(通讯通路门店!$BH:$BH,通讯通路门店!$S:$S,$G1172)</f>
        <v>0</v>
      </c>
      <c r="AH1172" s="99">
        <f t="shared" si="91"/>
        <v>0</v>
      </c>
      <c r="AI1172" s="99">
        <f>SUMIFS(通讯通路门店!$BB:$BB,通讯通路门店!$S:$S,$G1172)</f>
        <v>0</v>
      </c>
      <c r="AJ1172" s="99">
        <f>SUMIFS(通讯通路门店!$BE:$BE,通讯通路门店!$S:$S,$G1172)</f>
        <v>0</v>
      </c>
      <c r="AK1172" s="99">
        <f>SUMIFS(通讯通路门店!$BG:$BG,通讯通路门店!$S:$S,$G1172)</f>
        <v>0</v>
      </c>
      <c r="AL1172" s="99">
        <f>SUMIFS(通讯通路门店!$BC:$BC,通讯通路门店!$S:$S,$G1172)</f>
        <v>0</v>
      </c>
      <c r="AM1172" s="99">
        <f>SUMIFS(通讯通路门店!$BD:$BD,通讯通路门店!$S:$S,$G1172)</f>
        <v>0</v>
      </c>
      <c r="AN1172" s="99">
        <f>SUMIFS(通讯通路门店!$BF:$BF,通讯通路门店!$S:$S,$G1172)</f>
        <v>0</v>
      </c>
      <c r="AO1172" s="99">
        <f t="shared" si="92"/>
        <v>0</v>
      </c>
      <c r="AP1172" s="99">
        <f>SUMIFS(通讯通路门店!$K:$K,通讯通路门店!$S:$S,$G1172)</f>
        <v>0</v>
      </c>
      <c r="AQ1172" s="83"/>
      <c r="AR1172" s="99">
        <f>SUMIFS(通讯通路门店!$T:$T,通讯通路门店!$S:$S,$G1172)</f>
        <v>0</v>
      </c>
      <c r="AS1172" s="99">
        <f>SUMIFS(通讯通路门店!$U:$U,通讯通路门店!$S:$S,$G1172)</f>
        <v>0</v>
      </c>
      <c r="AT1172" s="99">
        <f>SUMIFS(通讯通路门店!$V:$V,通讯通路门店!$S:$S,$G1172)</f>
        <v>0</v>
      </c>
      <c r="AU1172" s="99">
        <f>SUMIFS(通讯通路门店!$W:$W,通讯通路门店!$S:$S,$G1172)</f>
        <v>0</v>
      </c>
      <c r="AV1172" s="99">
        <f>SUMIFS(通讯通路门店!$Z:$Z,通讯通路门店!$S:$S,$G1172)</f>
        <v>0</v>
      </c>
      <c r="AW1172" s="99">
        <f>SUMIFS(通讯通路门店!$AB:$AB,通讯通路门店!$S:$S,$G1172)</f>
        <v>0</v>
      </c>
      <c r="AX1172" s="99">
        <f>SUMIFS(通讯通路门店!$X:$X,通讯通路门店!$S:$S,$G1172)</f>
        <v>0</v>
      </c>
      <c r="AY1172" s="99">
        <f>SUMIFS(通讯通路门店!$Y:$Y,通讯通路门店!$S:$S,$G1172)</f>
        <v>0</v>
      </c>
      <c r="AZ1172" s="99">
        <f>SUMIFS(通讯通路门店!$AA:$AA,通讯通路门店!$S:$S,$G1172)</f>
        <v>0</v>
      </c>
      <c r="BA1172" s="99">
        <f t="shared" si="93"/>
        <v>0</v>
      </c>
      <c r="BB1172" s="99">
        <f t="shared" si="94"/>
        <v>0</v>
      </c>
      <c r="BC1172" s="99">
        <f>SUMIFS(通讯通路门店!$W:$W,通讯通路门店!$S:$S,$G1172,通讯通路门店!$J:$J,"荣耀体验店")+SUMIFS(通讯通路门店!$W:$W,通讯通路门店!$S:$S,$G1172,通讯通路门店!$J:$J,"荣耀授权专卖店")</f>
        <v>0</v>
      </c>
      <c r="BD1172" s="99">
        <f>SUMIFS(通讯通路门店!$Z:$Z,通讯通路门店!$S:$S,$G1172,通讯通路门店!$J:$J,"VIVO体验店")</f>
        <v>0</v>
      </c>
      <c r="BE1172" s="99">
        <f>SUMIFS(通讯通路门店!$AB:$AB,通讯通路门店!$S:$S,$G1172,通讯通路门店!$J:$J,"OPPO体验店")</f>
        <v>0</v>
      </c>
      <c r="BF1172" s="99">
        <f>SUMIFS(通讯通路门店!$X:$X,通讯通路门店!$S:$S,$G1172,通讯通路门店!$J:$J,"华为授权体验店")+SUMIFS(通讯通路门店!$AA:$AA,通讯通路门店!$S:$S,$G1172,通讯通路门店!$J:$J,"华为堡垒店")</f>
        <v>0</v>
      </c>
      <c r="BG1172" s="99">
        <f>SUMIFS(通讯通路门店!$Y:$Y,通讯通路门店!$S:$S,$G1172,通讯通路门店!$J:$J,"小米体验店")</f>
        <v>0</v>
      </c>
      <c r="BH1172" s="99">
        <f>SUMIFS(通讯通路门店!$AA:$AA,通讯通路门店!$S:$S,$G1172,通讯通路门店!$J:$J,"苹果体验店")</f>
        <v>0</v>
      </c>
      <c r="BI1172" s="99">
        <f>SUMIFS(通讯通路门店!$K:$K,通讯通路门店!$S:$S,$G1172,通讯通路门店!$J:$J,"其他品牌专卖店")</f>
        <v>0</v>
      </c>
      <c r="BJ1172" s="99">
        <f>SUMIFS(通讯通路门店!$AC:$AC,通讯通路门店!$S:$S,$G1172)</f>
        <v>0</v>
      </c>
      <c r="BK1172" s="99">
        <f>SUMIFS(通讯通路门店!$AD:$AD,通讯通路门店!$S:$S,$G1172)</f>
        <v>0</v>
      </c>
      <c r="BL1172" s="99">
        <f>SUMIFS(通讯通路门店!$AE:$AE,通讯通路门店!$S:$S,$G1172)</f>
        <v>0</v>
      </c>
      <c r="BM1172" s="99">
        <f>SUMIFS(通讯通路门店!$AF:$AF,通讯通路门店!$S:$S,$G1172)</f>
        <v>0</v>
      </c>
      <c r="BN1172" s="99">
        <f>SUMIFS(通讯通路门店!$AG:$AG,通讯通路门店!$S:$S,$G1172)</f>
        <v>0</v>
      </c>
      <c r="BO1172" s="99">
        <f>SUMIFS(通讯通路门店!$AH:$AH,通讯通路门店!$S:$S,$G1172)</f>
        <v>0</v>
      </c>
      <c r="BP1172" s="99">
        <f>SUMIFS(通讯通路门店!$AI:$AI,通讯通路门店!$S:$S,$G1172)</f>
        <v>0</v>
      </c>
      <c r="BQ1172" s="83"/>
    </row>
    <row r="1173" spans="1:69">
      <c r="A1173" s="99" t="str">
        <f>IFERROR(_xlfn.XLOOKUP($G1173,通讯通路门店!$S$4:$S$993933,通讯通路门店!$A$4:$A$993933,0,0),"")</f>
        <v>海南省</v>
      </c>
      <c r="B1173" s="99" t="str">
        <f>IFERROR(_xlfn.XLOOKUP($G1173,通讯通路门店!$S$4:$S$993933,通讯通路门店!$B$4:$B$993933,0,0),"")</f>
        <v>昌江黎族自治县</v>
      </c>
      <c r="C1173" s="99" t="str">
        <f>IFERROR(_xlfn.XLOOKUP($G1173,通讯通路门店!$S$4:$S$993933,通讯通路门店!$C$4:$C$993933,0,0),"")</f>
        <v>昌江黎族自治县</v>
      </c>
      <c r="D1173" s="99" t="str">
        <f>IFERROR(_xlfn.XLOOKUP($G1173,通讯通路门店!$S$4:$S$993933,通讯通路门店!$D$4:$D$993933,0,0),"")</f>
        <v>叉河镇</v>
      </c>
      <c r="E1173" s="83"/>
      <c r="F1173" s="83"/>
      <c r="G1173" s="101"/>
      <c r="H1173" s="102">
        <f>IFERROR(_xlfn.XLOOKUP($G1173,通讯通路门店!$S$4:$S$993933,通讯通路门店!$R$4:$R$993933,0,0),"")</f>
        <v>0</v>
      </c>
      <c r="I1173" s="83"/>
      <c r="J1173" s="83"/>
      <c r="K1173" s="83"/>
      <c r="L1173" s="83"/>
      <c r="M1173" s="83"/>
      <c r="N1173" s="83"/>
      <c r="O1173" s="83"/>
      <c r="P1173" s="83"/>
      <c r="Q1173" s="83"/>
      <c r="R1173" s="83"/>
      <c r="S1173" s="83"/>
      <c r="T1173" s="83"/>
      <c r="U1173" s="99">
        <f>COUNTIF(通讯通路门店!$S:$S,$G1173)</f>
        <v>0</v>
      </c>
      <c r="V1173" s="99">
        <f>COUNTIFS(通讯通路门店!$S:$S,$G1173,通讯通路门店!$J:$J,"综合卖场")</f>
        <v>0</v>
      </c>
      <c r="W1173" s="99">
        <f>SUMIFS(通讯通路门店!$AJ:$AJ,通讯通路门店!$S:$S,通讯客户沙盘!$G1173)</f>
        <v>0</v>
      </c>
      <c r="X1173" s="99">
        <f t="shared" si="90"/>
        <v>0</v>
      </c>
      <c r="Y1173" s="99">
        <f>COUNTIFS(通讯通路门店!$S:$S,$G1173,通讯通路门店!$J:$J,"荣耀体验店")+COUNTIFS(通讯通路门店!$S:$S,$G1173,通讯通路门店!$J:$J,"荣耀授权专卖店")</f>
        <v>0</v>
      </c>
      <c r="Z1173" s="99">
        <f>COUNTIFS(通讯通路门店!$S:$S,$G1173,通讯通路门店!$J:$J,"VIVO体验店")</f>
        <v>0</v>
      </c>
      <c r="AA1173" s="99">
        <f>COUNTIFS(通讯通路门店!$S:$S,$G1173,通讯通路门店!$J:$J,"OPPO体验店")</f>
        <v>0</v>
      </c>
      <c r="AB1173" s="99">
        <f>COUNTIFS(通讯通路门店!$S:$S,$G1173,通讯通路门店!$J:$J,"华为授权体验店")+COUNTIFS(通讯通路门店!$S:$S,$G1173,通讯通路门店!$J:$J,"华为堡垒店")</f>
        <v>0</v>
      </c>
      <c r="AC1173" s="99">
        <f>COUNTIFS(通讯通路门店!$S:$S,$G1173,通讯通路门店!$J:$J,"小米体验店")</f>
        <v>0</v>
      </c>
      <c r="AD1173" s="99">
        <f>COUNTIFS(通讯通路门店!$S:$S,$G1173,通讯通路门店!$J:$J,"苹果体验店")</f>
        <v>0</v>
      </c>
      <c r="AE1173" s="99">
        <f>COUNTIFS(通讯通路门店!$S:$S,$G1173,通讯通路门店!$J:$J,"其他品牌专卖店")</f>
        <v>0</v>
      </c>
      <c r="AF1173" s="99">
        <f>SUMIFS(通讯通路门店!$BI:$BI,通讯通路门店!$S:$S,$G1173)</f>
        <v>0</v>
      </c>
      <c r="AG1173" s="99">
        <f>SUMIFS(通讯通路门店!$BH:$BH,通讯通路门店!$S:$S,$G1173)</f>
        <v>0</v>
      </c>
      <c r="AH1173" s="99">
        <f t="shared" si="91"/>
        <v>0</v>
      </c>
      <c r="AI1173" s="99">
        <f>SUMIFS(通讯通路门店!$BB:$BB,通讯通路门店!$S:$S,$G1173)</f>
        <v>0</v>
      </c>
      <c r="AJ1173" s="99">
        <f>SUMIFS(通讯通路门店!$BE:$BE,通讯通路门店!$S:$S,$G1173)</f>
        <v>0</v>
      </c>
      <c r="AK1173" s="99">
        <f>SUMIFS(通讯通路门店!$BG:$BG,通讯通路门店!$S:$S,$G1173)</f>
        <v>0</v>
      </c>
      <c r="AL1173" s="99">
        <f>SUMIFS(通讯通路门店!$BC:$BC,通讯通路门店!$S:$S,$G1173)</f>
        <v>0</v>
      </c>
      <c r="AM1173" s="99">
        <f>SUMIFS(通讯通路门店!$BD:$BD,通讯通路门店!$S:$S,$G1173)</f>
        <v>0</v>
      </c>
      <c r="AN1173" s="99">
        <f>SUMIFS(通讯通路门店!$BF:$BF,通讯通路门店!$S:$S,$G1173)</f>
        <v>0</v>
      </c>
      <c r="AO1173" s="99">
        <f t="shared" si="92"/>
        <v>0</v>
      </c>
      <c r="AP1173" s="99">
        <f>SUMIFS(通讯通路门店!$K:$K,通讯通路门店!$S:$S,$G1173)</f>
        <v>0</v>
      </c>
      <c r="AQ1173" s="83"/>
      <c r="AR1173" s="99">
        <f>SUMIFS(通讯通路门店!$T:$T,通讯通路门店!$S:$S,$G1173)</f>
        <v>0</v>
      </c>
      <c r="AS1173" s="99">
        <f>SUMIFS(通讯通路门店!$U:$U,通讯通路门店!$S:$S,$G1173)</f>
        <v>0</v>
      </c>
      <c r="AT1173" s="99">
        <f>SUMIFS(通讯通路门店!$V:$V,通讯通路门店!$S:$S,$G1173)</f>
        <v>0</v>
      </c>
      <c r="AU1173" s="99">
        <f>SUMIFS(通讯通路门店!$W:$W,通讯通路门店!$S:$S,$G1173)</f>
        <v>0</v>
      </c>
      <c r="AV1173" s="99">
        <f>SUMIFS(通讯通路门店!$Z:$Z,通讯通路门店!$S:$S,$G1173)</f>
        <v>0</v>
      </c>
      <c r="AW1173" s="99">
        <f>SUMIFS(通讯通路门店!$AB:$AB,通讯通路门店!$S:$S,$G1173)</f>
        <v>0</v>
      </c>
      <c r="AX1173" s="99">
        <f>SUMIFS(通讯通路门店!$X:$X,通讯通路门店!$S:$S,$G1173)</f>
        <v>0</v>
      </c>
      <c r="AY1173" s="99">
        <f>SUMIFS(通讯通路门店!$Y:$Y,通讯通路门店!$S:$S,$G1173)</f>
        <v>0</v>
      </c>
      <c r="AZ1173" s="99">
        <f>SUMIFS(通讯通路门店!$AA:$AA,通讯通路门店!$S:$S,$G1173)</f>
        <v>0</v>
      </c>
      <c r="BA1173" s="99">
        <f t="shared" si="93"/>
        <v>0</v>
      </c>
      <c r="BB1173" s="99">
        <f t="shared" si="94"/>
        <v>0</v>
      </c>
      <c r="BC1173" s="99">
        <f>SUMIFS(通讯通路门店!$W:$W,通讯通路门店!$S:$S,$G1173,通讯通路门店!$J:$J,"荣耀体验店")+SUMIFS(通讯通路门店!$W:$W,通讯通路门店!$S:$S,$G1173,通讯通路门店!$J:$J,"荣耀授权专卖店")</f>
        <v>0</v>
      </c>
      <c r="BD1173" s="99">
        <f>SUMIFS(通讯通路门店!$Z:$Z,通讯通路门店!$S:$S,$G1173,通讯通路门店!$J:$J,"VIVO体验店")</f>
        <v>0</v>
      </c>
      <c r="BE1173" s="99">
        <f>SUMIFS(通讯通路门店!$AB:$AB,通讯通路门店!$S:$S,$G1173,通讯通路门店!$J:$J,"OPPO体验店")</f>
        <v>0</v>
      </c>
      <c r="BF1173" s="99">
        <f>SUMIFS(通讯通路门店!$X:$X,通讯通路门店!$S:$S,$G1173,通讯通路门店!$J:$J,"华为授权体验店")+SUMIFS(通讯通路门店!$AA:$AA,通讯通路门店!$S:$S,$G1173,通讯通路门店!$J:$J,"华为堡垒店")</f>
        <v>0</v>
      </c>
      <c r="BG1173" s="99">
        <f>SUMIFS(通讯通路门店!$Y:$Y,通讯通路门店!$S:$S,$G1173,通讯通路门店!$J:$J,"小米体验店")</f>
        <v>0</v>
      </c>
      <c r="BH1173" s="99">
        <f>SUMIFS(通讯通路门店!$AA:$AA,通讯通路门店!$S:$S,$G1173,通讯通路门店!$J:$J,"苹果体验店")</f>
        <v>0</v>
      </c>
      <c r="BI1173" s="99">
        <f>SUMIFS(通讯通路门店!$K:$K,通讯通路门店!$S:$S,$G1173,通讯通路门店!$J:$J,"其他品牌专卖店")</f>
        <v>0</v>
      </c>
      <c r="BJ1173" s="99">
        <f>SUMIFS(通讯通路门店!$AC:$AC,通讯通路门店!$S:$S,$G1173)</f>
        <v>0</v>
      </c>
      <c r="BK1173" s="99">
        <f>SUMIFS(通讯通路门店!$AD:$AD,通讯通路门店!$S:$S,$G1173)</f>
        <v>0</v>
      </c>
      <c r="BL1173" s="99">
        <f>SUMIFS(通讯通路门店!$AE:$AE,通讯通路门店!$S:$S,$G1173)</f>
        <v>0</v>
      </c>
      <c r="BM1173" s="99">
        <f>SUMIFS(通讯通路门店!$AF:$AF,通讯通路门店!$S:$S,$G1173)</f>
        <v>0</v>
      </c>
      <c r="BN1173" s="99">
        <f>SUMIFS(通讯通路门店!$AG:$AG,通讯通路门店!$S:$S,$G1173)</f>
        <v>0</v>
      </c>
      <c r="BO1173" s="99">
        <f>SUMIFS(通讯通路门店!$AH:$AH,通讯通路门店!$S:$S,$G1173)</f>
        <v>0</v>
      </c>
      <c r="BP1173" s="99">
        <f>SUMIFS(通讯通路门店!$AI:$AI,通讯通路门店!$S:$S,$G1173)</f>
        <v>0</v>
      </c>
      <c r="BQ1173" s="83"/>
    </row>
    <row r="1174" spans="1:69">
      <c r="A1174" s="99" t="str">
        <f>IFERROR(_xlfn.XLOOKUP($G1174,通讯通路门店!$S$4:$S$993933,通讯通路门店!$A$4:$A$993933,0,0),"")</f>
        <v>海南省</v>
      </c>
      <c r="B1174" s="99" t="str">
        <f>IFERROR(_xlfn.XLOOKUP($G1174,通讯通路门店!$S$4:$S$993933,通讯通路门店!$B$4:$B$993933,0,0),"")</f>
        <v>昌江黎族自治县</v>
      </c>
      <c r="C1174" s="99" t="str">
        <f>IFERROR(_xlfn.XLOOKUP($G1174,通讯通路门店!$S$4:$S$993933,通讯通路门店!$C$4:$C$993933,0,0),"")</f>
        <v>昌江黎族自治县</v>
      </c>
      <c r="D1174" s="99" t="str">
        <f>IFERROR(_xlfn.XLOOKUP($G1174,通讯通路门店!$S$4:$S$993933,通讯通路门店!$D$4:$D$993933,0,0),"")</f>
        <v>叉河镇</v>
      </c>
      <c r="E1174" s="83"/>
      <c r="F1174" s="83"/>
      <c r="G1174" s="101"/>
      <c r="H1174" s="102">
        <f>IFERROR(_xlfn.XLOOKUP($G1174,通讯通路门店!$S$4:$S$993933,通讯通路门店!$R$4:$R$993933,0,0),"")</f>
        <v>0</v>
      </c>
      <c r="I1174" s="83"/>
      <c r="J1174" s="83"/>
      <c r="K1174" s="83"/>
      <c r="L1174" s="83"/>
      <c r="M1174" s="83"/>
      <c r="N1174" s="83"/>
      <c r="O1174" s="83"/>
      <c r="P1174" s="83"/>
      <c r="Q1174" s="83"/>
      <c r="R1174" s="83"/>
      <c r="S1174" s="83"/>
      <c r="T1174" s="83"/>
      <c r="U1174" s="99">
        <f>COUNTIF(通讯通路门店!$S:$S,$G1174)</f>
        <v>0</v>
      </c>
      <c r="V1174" s="99">
        <f>COUNTIFS(通讯通路门店!$S:$S,$G1174,通讯通路门店!$J:$J,"综合卖场")</f>
        <v>0</v>
      </c>
      <c r="W1174" s="99">
        <f>SUMIFS(通讯通路门店!$AJ:$AJ,通讯通路门店!$S:$S,通讯客户沙盘!$G1174)</f>
        <v>0</v>
      </c>
      <c r="X1174" s="99">
        <f t="shared" si="90"/>
        <v>0</v>
      </c>
      <c r="Y1174" s="99">
        <f>COUNTIFS(通讯通路门店!$S:$S,$G1174,通讯通路门店!$J:$J,"荣耀体验店")+COUNTIFS(通讯通路门店!$S:$S,$G1174,通讯通路门店!$J:$J,"荣耀授权专卖店")</f>
        <v>0</v>
      </c>
      <c r="Z1174" s="99">
        <f>COUNTIFS(通讯通路门店!$S:$S,$G1174,通讯通路门店!$J:$J,"VIVO体验店")</f>
        <v>0</v>
      </c>
      <c r="AA1174" s="99">
        <f>COUNTIFS(通讯通路门店!$S:$S,$G1174,通讯通路门店!$J:$J,"OPPO体验店")</f>
        <v>0</v>
      </c>
      <c r="AB1174" s="99">
        <f>COUNTIFS(通讯通路门店!$S:$S,$G1174,通讯通路门店!$J:$J,"华为授权体验店")+COUNTIFS(通讯通路门店!$S:$S,$G1174,通讯通路门店!$J:$J,"华为堡垒店")</f>
        <v>0</v>
      </c>
      <c r="AC1174" s="99">
        <f>COUNTIFS(通讯通路门店!$S:$S,$G1174,通讯通路门店!$J:$J,"小米体验店")</f>
        <v>0</v>
      </c>
      <c r="AD1174" s="99">
        <f>COUNTIFS(通讯通路门店!$S:$S,$G1174,通讯通路门店!$J:$J,"苹果体验店")</f>
        <v>0</v>
      </c>
      <c r="AE1174" s="99">
        <f>COUNTIFS(通讯通路门店!$S:$S,$G1174,通讯通路门店!$J:$J,"其他品牌专卖店")</f>
        <v>0</v>
      </c>
      <c r="AF1174" s="99">
        <f>SUMIFS(通讯通路门店!$BI:$BI,通讯通路门店!$S:$S,$G1174)</f>
        <v>0</v>
      </c>
      <c r="AG1174" s="99">
        <f>SUMIFS(通讯通路门店!$BH:$BH,通讯通路门店!$S:$S,$G1174)</f>
        <v>0</v>
      </c>
      <c r="AH1174" s="99">
        <f t="shared" si="91"/>
        <v>0</v>
      </c>
      <c r="AI1174" s="99">
        <f>SUMIFS(通讯通路门店!$BB:$BB,通讯通路门店!$S:$S,$G1174)</f>
        <v>0</v>
      </c>
      <c r="AJ1174" s="99">
        <f>SUMIFS(通讯通路门店!$BE:$BE,通讯通路门店!$S:$S,$G1174)</f>
        <v>0</v>
      </c>
      <c r="AK1174" s="99">
        <f>SUMIFS(通讯通路门店!$BG:$BG,通讯通路门店!$S:$S,$G1174)</f>
        <v>0</v>
      </c>
      <c r="AL1174" s="99">
        <f>SUMIFS(通讯通路门店!$BC:$BC,通讯通路门店!$S:$S,$G1174)</f>
        <v>0</v>
      </c>
      <c r="AM1174" s="99">
        <f>SUMIFS(通讯通路门店!$BD:$BD,通讯通路门店!$S:$S,$G1174)</f>
        <v>0</v>
      </c>
      <c r="AN1174" s="99">
        <f>SUMIFS(通讯通路门店!$BF:$BF,通讯通路门店!$S:$S,$G1174)</f>
        <v>0</v>
      </c>
      <c r="AO1174" s="99">
        <f t="shared" si="92"/>
        <v>0</v>
      </c>
      <c r="AP1174" s="99">
        <f>SUMIFS(通讯通路门店!$K:$K,通讯通路门店!$S:$S,$G1174)</f>
        <v>0</v>
      </c>
      <c r="AQ1174" s="83"/>
      <c r="AR1174" s="99">
        <f>SUMIFS(通讯通路门店!$T:$T,通讯通路门店!$S:$S,$G1174)</f>
        <v>0</v>
      </c>
      <c r="AS1174" s="99">
        <f>SUMIFS(通讯通路门店!$U:$U,通讯通路门店!$S:$S,$G1174)</f>
        <v>0</v>
      </c>
      <c r="AT1174" s="99">
        <f>SUMIFS(通讯通路门店!$V:$V,通讯通路门店!$S:$S,$G1174)</f>
        <v>0</v>
      </c>
      <c r="AU1174" s="99">
        <f>SUMIFS(通讯通路门店!$W:$W,通讯通路门店!$S:$S,$G1174)</f>
        <v>0</v>
      </c>
      <c r="AV1174" s="99">
        <f>SUMIFS(通讯通路门店!$Z:$Z,通讯通路门店!$S:$S,$G1174)</f>
        <v>0</v>
      </c>
      <c r="AW1174" s="99">
        <f>SUMIFS(通讯通路门店!$AB:$AB,通讯通路门店!$S:$S,$G1174)</f>
        <v>0</v>
      </c>
      <c r="AX1174" s="99">
        <f>SUMIFS(通讯通路门店!$X:$X,通讯通路门店!$S:$S,$G1174)</f>
        <v>0</v>
      </c>
      <c r="AY1174" s="99">
        <f>SUMIFS(通讯通路门店!$Y:$Y,通讯通路门店!$S:$S,$G1174)</f>
        <v>0</v>
      </c>
      <c r="AZ1174" s="99">
        <f>SUMIFS(通讯通路门店!$AA:$AA,通讯通路门店!$S:$S,$G1174)</f>
        <v>0</v>
      </c>
      <c r="BA1174" s="99">
        <f t="shared" si="93"/>
        <v>0</v>
      </c>
      <c r="BB1174" s="99">
        <f t="shared" si="94"/>
        <v>0</v>
      </c>
      <c r="BC1174" s="99">
        <f>SUMIFS(通讯通路门店!$W:$W,通讯通路门店!$S:$S,$G1174,通讯通路门店!$J:$J,"荣耀体验店")+SUMIFS(通讯通路门店!$W:$W,通讯通路门店!$S:$S,$G1174,通讯通路门店!$J:$J,"荣耀授权专卖店")</f>
        <v>0</v>
      </c>
      <c r="BD1174" s="99">
        <f>SUMIFS(通讯通路门店!$Z:$Z,通讯通路门店!$S:$S,$G1174,通讯通路门店!$J:$J,"VIVO体验店")</f>
        <v>0</v>
      </c>
      <c r="BE1174" s="99">
        <f>SUMIFS(通讯通路门店!$AB:$AB,通讯通路门店!$S:$S,$G1174,通讯通路门店!$J:$J,"OPPO体验店")</f>
        <v>0</v>
      </c>
      <c r="BF1174" s="99">
        <f>SUMIFS(通讯通路门店!$X:$X,通讯通路门店!$S:$S,$G1174,通讯通路门店!$J:$J,"华为授权体验店")+SUMIFS(通讯通路门店!$AA:$AA,通讯通路门店!$S:$S,$G1174,通讯通路门店!$J:$J,"华为堡垒店")</f>
        <v>0</v>
      </c>
      <c r="BG1174" s="99">
        <f>SUMIFS(通讯通路门店!$Y:$Y,通讯通路门店!$S:$S,$G1174,通讯通路门店!$J:$J,"小米体验店")</f>
        <v>0</v>
      </c>
      <c r="BH1174" s="99">
        <f>SUMIFS(通讯通路门店!$AA:$AA,通讯通路门店!$S:$S,$G1174,通讯通路门店!$J:$J,"苹果体验店")</f>
        <v>0</v>
      </c>
      <c r="BI1174" s="99">
        <f>SUMIFS(通讯通路门店!$K:$K,通讯通路门店!$S:$S,$G1174,通讯通路门店!$J:$J,"其他品牌专卖店")</f>
        <v>0</v>
      </c>
      <c r="BJ1174" s="99">
        <f>SUMIFS(通讯通路门店!$AC:$AC,通讯通路门店!$S:$S,$G1174)</f>
        <v>0</v>
      </c>
      <c r="BK1174" s="99">
        <f>SUMIFS(通讯通路门店!$AD:$AD,通讯通路门店!$S:$S,$G1174)</f>
        <v>0</v>
      </c>
      <c r="BL1174" s="99">
        <f>SUMIFS(通讯通路门店!$AE:$AE,通讯通路门店!$S:$S,$G1174)</f>
        <v>0</v>
      </c>
      <c r="BM1174" s="99">
        <f>SUMIFS(通讯通路门店!$AF:$AF,通讯通路门店!$S:$S,$G1174)</f>
        <v>0</v>
      </c>
      <c r="BN1174" s="99">
        <f>SUMIFS(通讯通路门店!$AG:$AG,通讯通路门店!$S:$S,$G1174)</f>
        <v>0</v>
      </c>
      <c r="BO1174" s="99">
        <f>SUMIFS(通讯通路门店!$AH:$AH,通讯通路门店!$S:$S,$G1174)</f>
        <v>0</v>
      </c>
      <c r="BP1174" s="99">
        <f>SUMIFS(通讯通路门店!$AI:$AI,通讯通路门店!$S:$S,$G1174)</f>
        <v>0</v>
      </c>
      <c r="BQ1174" s="83"/>
    </row>
    <row r="1175" spans="1:69">
      <c r="A1175" s="99" t="str">
        <f>IFERROR(_xlfn.XLOOKUP($G1175,通讯通路门店!$S$4:$S$993933,通讯通路门店!$A$4:$A$993933,0,0),"")</f>
        <v>海南省</v>
      </c>
      <c r="B1175" s="99" t="str">
        <f>IFERROR(_xlfn.XLOOKUP($G1175,通讯通路门店!$S$4:$S$993933,通讯通路门店!$B$4:$B$993933,0,0),"")</f>
        <v>昌江黎族自治县</v>
      </c>
      <c r="C1175" s="99" t="str">
        <f>IFERROR(_xlfn.XLOOKUP($G1175,通讯通路门店!$S$4:$S$993933,通讯通路门店!$C$4:$C$993933,0,0),"")</f>
        <v>昌江黎族自治县</v>
      </c>
      <c r="D1175" s="99" t="str">
        <f>IFERROR(_xlfn.XLOOKUP($G1175,通讯通路门店!$S$4:$S$993933,通讯通路门店!$D$4:$D$993933,0,0),"")</f>
        <v>叉河镇</v>
      </c>
      <c r="E1175" s="83"/>
      <c r="F1175" s="83"/>
      <c r="G1175" s="101"/>
      <c r="H1175" s="102">
        <f>IFERROR(_xlfn.XLOOKUP($G1175,通讯通路门店!$S$4:$S$993933,通讯通路门店!$R$4:$R$993933,0,0),"")</f>
        <v>0</v>
      </c>
      <c r="I1175" s="83"/>
      <c r="J1175" s="83"/>
      <c r="K1175" s="83"/>
      <c r="L1175" s="83"/>
      <c r="M1175" s="83"/>
      <c r="N1175" s="83"/>
      <c r="O1175" s="83"/>
      <c r="P1175" s="83"/>
      <c r="Q1175" s="83"/>
      <c r="R1175" s="83"/>
      <c r="S1175" s="83"/>
      <c r="T1175" s="83"/>
      <c r="U1175" s="99">
        <f>COUNTIF(通讯通路门店!$S:$S,$G1175)</f>
        <v>0</v>
      </c>
      <c r="V1175" s="99">
        <f>COUNTIFS(通讯通路门店!$S:$S,$G1175,通讯通路门店!$J:$J,"综合卖场")</f>
        <v>0</v>
      </c>
      <c r="W1175" s="99">
        <f>SUMIFS(通讯通路门店!$AJ:$AJ,通讯通路门店!$S:$S,通讯客户沙盘!$G1175)</f>
        <v>0</v>
      </c>
      <c r="X1175" s="99">
        <f t="shared" si="90"/>
        <v>0</v>
      </c>
      <c r="Y1175" s="99">
        <f>COUNTIFS(通讯通路门店!$S:$S,$G1175,通讯通路门店!$J:$J,"荣耀体验店")+COUNTIFS(通讯通路门店!$S:$S,$G1175,通讯通路门店!$J:$J,"荣耀授权专卖店")</f>
        <v>0</v>
      </c>
      <c r="Z1175" s="99">
        <f>COUNTIFS(通讯通路门店!$S:$S,$G1175,通讯通路门店!$J:$J,"VIVO体验店")</f>
        <v>0</v>
      </c>
      <c r="AA1175" s="99">
        <f>COUNTIFS(通讯通路门店!$S:$S,$G1175,通讯通路门店!$J:$J,"OPPO体验店")</f>
        <v>0</v>
      </c>
      <c r="AB1175" s="99">
        <f>COUNTIFS(通讯通路门店!$S:$S,$G1175,通讯通路门店!$J:$J,"华为授权体验店")+COUNTIFS(通讯通路门店!$S:$S,$G1175,通讯通路门店!$J:$J,"华为堡垒店")</f>
        <v>0</v>
      </c>
      <c r="AC1175" s="99">
        <f>COUNTIFS(通讯通路门店!$S:$S,$G1175,通讯通路门店!$J:$J,"小米体验店")</f>
        <v>0</v>
      </c>
      <c r="AD1175" s="99">
        <f>COUNTIFS(通讯通路门店!$S:$S,$G1175,通讯通路门店!$J:$J,"苹果体验店")</f>
        <v>0</v>
      </c>
      <c r="AE1175" s="99">
        <f>COUNTIFS(通讯通路门店!$S:$S,$G1175,通讯通路门店!$J:$J,"其他品牌专卖店")</f>
        <v>0</v>
      </c>
      <c r="AF1175" s="99">
        <f>SUMIFS(通讯通路门店!$BI:$BI,通讯通路门店!$S:$S,$G1175)</f>
        <v>0</v>
      </c>
      <c r="AG1175" s="99">
        <f>SUMIFS(通讯通路门店!$BH:$BH,通讯通路门店!$S:$S,$G1175)</f>
        <v>0</v>
      </c>
      <c r="AH1175" s="99">
        <f t="shared" si="91"/>
        <v>0</v>
      </c>
      <c r="AI1175" s="99">
        <f>SUMIFS(通讯通路门店!$BB:$BB,通讯通路门店!$S:$S,$G1175)</f>
        <v>0</v>
      </c>
      <c r="AJ1175" s="99">
        <f>SUMIFS(通讯通路门店!$BE:$BE,通讯通路门店!$S:$S,$G1175)</f>
        <v>0</v>
      </c>
      <c r="AK1175" s="99">
        <f>SUMIFS(通讯通路门店!$BG:$BG,通讯通路门店!$S:$S,$G1175)</f>
        <v>0</v>
      </c>
      <c r="AL1175" s="99">
        <f>SUMIFS(通讯通路门店!$BC:$BC,通讯通路门店!$S:$S,$G1175)</f>
        <v>0</v>
      </c>
      <c r="AM1175" s="99">
        <f>SUMIFS(通讯通路门店!$BD:$BD,通讯通路门店!$S:$S,$G1175)</f>
        <v>0</v>
      </c>
      <c r="AN1175" s="99">
        <f>SUMIFS(通讯通路门店!$BF:$BF,通讯通路门店!$S:$S,$G1175)</f>
        <v>0</v>
      </c>
      <c r="AO1175" s="99">
        <f t="shared" si="92"/>
        <v>0</v>
      </c>
      <c r="AP1175" s="99">
        <f>SUMIFS(通讯通路门店!$K:$K,通讯通路门店!$S:$S,$G1175)</f>
        <v>0</v>
      </c>
      <c r="AQ1175" s="83"/>
      <c r="AR1175" s="99">
        <f>SUMIFS(通讯通路门店!$T:$T,通讯通路门店!$S:$S,$G1175)</f>
        <v>0</v>
      </c>
      <c r="AS1175" s="99">
        <f>SUMIFS(通讯通路门店!$U:$U,通讯通路门店!$S:$S,$G1175)</f>
        <v>0</v>
      </c>
      <c r="AT1175" s="99">
        <f>SUMIFS(通讯通路门店!$V:$V,通讯通路门店!$S:$S,$G1175)</f>
        <v>0</v>
      </c>
      <c r="AU1175" s="99">
        <f>SUMIFS(通讯通路门店!$W:$W,通讯通路门店!$S:$S,$G1175)</f>
        <v>0</v>
      </c>
      <c r="AV1175" s="99">
        <f>SUMIFS(通讯通路门店!$Z:$Z,通讯通路门店!$S:$S,$G1175)</f>
        <v>0</v>
      </c>
      <c r="AW1175" s="99">
        <f>SUMIFS(通讯通路门店!$AB:$AB,通讯通路门店!$S:$S,$G1175)</f>
        <v>0</v>
      </c>
      <c r="AX1175" s="99">
        <f>SUMIFS(通讯通路门店!$X:$X,通讯通路门店!$S:$S,$G1175)</f>
        <v>0</v>
      </c>
      <c r="AY1175" s="99">
        <f>SUMIFS(通讯通路门店!$Y:$Y,通讯通路门店!$S:$S,$G1175)</f>
        <v>0</v>
      </c>
      <c r="AZ1175" s="99">
        <f>SUMIFS(通讯通路门店!$AA:$AA,通讯通路门店!$S:$S,$G1175)</f>
        <v>0</v>
      </c>
      <c r="BA1175" s="99">
        <f t="shared" si="93"/>
        <v>0</v>
      </c>
      <c r="BB1175" s="99">
        <f t="shared" si="94"/>
        <v>0</v>
      </c>
      <c r="BC1175" s="99">
        <f>SUMIFS(通讯通路门店!$W:$W,通讯通路门店!$S:$S,$G1175,通讯通路门店!$J:$J,"荣耀体验店")+SUMIFS(通讯通路门店!$W:$W,通讯通路门店!$S:$S,$G1175,通讯通路门店!$J:$J,"荣耀授权专卖店")</f>
        <v>0</v>
      </c>
      <c r="BD1175" s="99">
        <f>SUMIFS(通讯通路门店!$Z:$Z,通讯通路门店!$S:$S,$G1175,通讯通路门店!$J:$J,"VIVO体验店")</f>
        <v>0</v>
      </c>
      <c r="BE1175" s="99">
        <f>SUMIFS(通讯通路门店!$AB:$AB,通讯通路门店!$S:$S,$G1175,通讯通路门店!$J:$J,"OPPO体验店")</f>
        <v>0</v>
      </c>
      <c r="BF1175" s="99">
        <f>SUMIFS(通讯通路门店!$X:$X,通讯通路门店!$S:$S,$G1175,通讯通路门店!$J:$J,"华为授权体验店")+SUMIFS(通讯通路门店!$AA:$AA,通讯通路门店!$S:$S,$G1175,通讯通路门店!$J:$J,"华为堡垒店")</f>
        <v>0</v>
      </c>
      <c r="BG1175" s="99">
        <f>SUMIFS(通讯通路门店!$Y:$Y,通讯通路门店!$S:$S,$G1175,通讯通路门店!$J:$J,"小米体验店")</f>
        <v>0</v>
      </c>
      <c r="BH1175" s="99">
        <f>SUMIFS(通讯通路门店!$AA:$AA,通讯通路门店!$S:$S,$G1175,通讯通路门店!$J:$J,"苹果体验店")</f>
        <v>0</v>
      </c>
      <c r="BI1175" s="99">
        <f>SUMIFS(通讯通路门店!$K:$K,通讯通路门店!$S:$S,$G1175,通讯通路门店!$J:$J,"其他品牌专卖店")</f>
        <v>0</v>
      </c>
      <c r="BJ1175" s="99">
        <f>SUMIFS(通讯通路门店!$AC:$AC,通讯通路门店!$S:$S,$G1175)</f>
        <v>0</v>
      </c>
      <c r="BK1175" s="99">
        <f>SUMIFS(通讯通路门店!$AD:$AD,通讯通路门店!$S:$S,$G1175)</f>
        <v>0</v>
      </c>
      <c r="BL1175" s="99">
        <f>SUMIFS(通讯通路门店!$AE:$AE,通讯通路门店!$S:$S,$G1175)</f>
        <v>0</v>
      </c>
      <c r="BM1175" s="99">
        <f>SUMIFS(通讯通路门店!$AF:$AF,通讯通路门店!$S:$S,$G1175)</f>
        <v>0</v>
      </c>
      <c r="BN1175" s="99">
        <f>SUMIFS(通讯通路门店!$AG:$AG,通讯通路门店!$S:$S,$G1175)</f>
        <v>0</v>
      </c>
      <c r="BO1175" s="99">
        <f>SUMIFS(通讯通路门店!$AH:$AH,通讯通路门店!$S:$S,$G1175)</f>
        <v>0</v>
      </c>
      <c r="BP1175" s="99">
        <f>SUMIFS(通讯通路门店!$AI:$AI,通讯通路门店!$S:$S,$G1175)</f>
        <v>0</v>
      </c>
      <c r="BQ1175" s="83"/>
    </row>
    <row r="1176" spans="1:69">
      <c r="A1176" s="99" t="str">
        <f>IFERROR(_xlfn.XLOOKUP($G1176,通讯通路门店!$S$4:$S$993933,通讯通路门店!$A$4:$A$993933,0,0),"")</f>
        <v>海南省</v>
      </c>
      <c r="B1176" s="99" t="str">
        <f>IFERROR(_xlfn.XLOOKUP($G1176,通讯通路门店!$S$4:$S$993933,通讯通路门店!$B$4:$B$993933,0,0),"")</f>
        <v>昌江黎族自治县</v>
      </c>
      <c r="C1176" s="99" t="str">
        <f>IFERROR(_xlfn.XLOOKUP($G1176,通讯通路门店!$S$4:$S$993933,通讯通路门店!$C$4:$C$993933,0,0),"")</f>
        <v>昌江黎族自治县</v>
      </c>
      <c r="D1176" s="99" t="str">
        <f>IFERROR(_xlfn.XLOOKUP($G1176,通讯通路门店!$S$4:$S$993933,通讯通路门店!$D$4:$D$993933,0,0),"")</f>
        <v>叉河镇</v>
      </c>
      <c r="E1176" s="83"/>
      <c r="F1176" s="83"/>
      <c r="G1176" s="101"/>
      <c r="H1176" s="102">
        <f>IFERROR(_xlfn.XLOOKUP($G1176,通讯通路门店!$S$4:$S$993933,通讯通路门店!$R$4:$R$993933,0,0),"")</f>
        <v>0</v>
      </c>
      <c r="I1176" s="83"/>
      <c r="J1176" s="83"/>
      <c r="K1176" s="83"/>
      <c r="L1176" s="83"/>
      <c r="M1176" s="83"/>
      <c r="N1176" s="83"/>
      <c r="O1176" s="83"/>
      <c r="P1176" s="83"/>
      <c r="Q1176" s="83"/>
      <c r="R1176" s="83"/>
      <c r="S1176" s="83"/>
      <c r="T1176" s="83"/>
      <c r="U1176" s="99">
        <f>COUNTIF(通讯通路门店!$S:$S,$G1176)</f>
        <v>0</v>
      </c>
      <c r="V1176" s="99">
        <f>COUNTIFS(通讯通路门店!$S:$S,$G1176,通讯通路门店!$J:$J,"综合卖场")</f>
        <v>0</v>
      </c>
      <c r="W1176" s="99">
        <f>SUMIFS(通讯通路门店!$AJ:$AJ,通讯通路门店!$S:$S,通讯客户沙盘!$G1176)</f>
        <v>0</v>
      </c>
      <c r="X1176" s="99">
        <f t="shared" si="90"/>
        <v>0</v>
      </c>
      <c r="Y1176" s="99">
        <f>COUNTIFS(通讯通路门店!$S:$S,$G1176,通讯通路门店!$J:$J,"荣耀体验店")+COUNTIFS(通讯通路门店!$S:$S,$G1176,通讯通路门店!$J:$J,"荣耀授权专卖店")</f>
        <v>0</v>
      </c>
      <c r="Z1176" s="99">
        <f>COUNTIFS(通讯通路门店!$S:$S,$G1176,通讯通路门店!$J:$J,"VIVO体验店")</f>
        <v>0</v>
      </c>
      <c r="AA1176" s="99">
        <f>COUNTIFS(通讯通路门店!$S:$S,$G1176,通讯通路门店!$J:$J,"OPPO体验店")</f>
        <v>0</v>
      </c>
      <c r="AB1176" s="99">
        <f>COUNTIFS(通讯通路门店!$S:$S,$G1176,通讯通路门店!$J:$J,"华为授权体验店")+COUNTIFS(通讯通路门店!$S:$S,$G1176,通讯通路门店!$J:$J,"华为堡垒店")</f>
        <v>0</v>
      </c>
      <c r="AC1176" s="99">
        <f>COUNTIFS(通讯通路门店!$S:$S,$G1176,通讯通路门店!$J:$J,"小米体验店")</f>
        <v>0</v>
      </c>
      <c r="AD1176" s="99">
        <f>COUNTIFS(通讯通路门店!$S:$S,$G1176,通讯通路门店!$J:$J,"苹果体验店")</f>
        <v>0</v>
      </c>
      <c r="AE1176" s="99">
        <f>COUNTIFS(通讯通路门店!$S:$S,$G1176,通讯通路门店!$J:$J,"其他品牌专卖店")</f>
        <v>0</v>
      </c>
      <c r="AF1176" s="99">
        <f>SUMIFS(通讯通路门店!$BI:$BI,通讯通路门店!$S:$S,$G1176)</f>
        <v>0</v>
      </c>
      <c r="AG1176" s="99">
        <f>SUMIFS(通讯通路门店!$BH:$BH,通讯通路门店!$S:$S,$G1176)</f>
        <v>0</v>
      </c>
      <c r="AH1176" s="99">
        <f t="shared" si="91"/>
        <v>0</v>
      </c>
      <c r="AI1176" s="99">
        <f>SUMIFS(通讯通路门店!$BB:$BB,通讯通路门店!$S:$S,$G1176)</f>
        <v>0</v>
      </c>
      <c r="AJ1176" s="99">
        <f>SUMIFS(通讯通路门店!$BE:$BE,通讯通路门店!$S:$S,$G1176)</f>
        <v>0</v>
      </c>
      <c r="AK1176" s="99">
        <f>SUMIFS(通讯通路门店!$BG:$BG,通讯通路门店!$S:$S,$G1176)</f>
        <v>0</v>
      </c>
      <c r="AL1176" s="99">
        <f>SUMIFS(通讯通路门店!$BC:$BC,通讯通路门店!$S:$S,$G1176)</f>
        <v>0</v>
      </c>
      <c r="AM1176" s="99">
        <f>SUMIFS(通讯通路门店!$BD:$BD,通讯通路门店!$S:$S,$G1176)</f>
        <v>0</v>
      </c>
      <c r="AN1176" s="99">
        <f>SUMIFS(通讯通路门店!$BF:$BF,通讯通路门店!$S:$S,$G1176)</f>
        <v>0</v>
      </c>
      <c r="AO1176" s="99">
        <f t="shared" si="92"/>
        <v>0</v>
      </c>
      <c r="AP1176" s="99">
        <f>SUMIFS(通讯通路门店!$K:$K,通讯通路门店!$S:$S,$G1176)</f>
        <v>0</v>
      </c>
      <c r="AQ1176" s="83"/>
      <c r="AR1176" s="99">
        <f>SUMIFS(通讯通路门店!$T:$T,通讯通路门店!$S:$S,$G1176)</f>
        <v>0</v>
      </c>
      <c r="AS1176" s="99">
        <f>SUMIFS(通讯通路门店!$U:$U,通讯通路门店!$S:$S,$G1176)</f>
        <v>0</v>
      </c>
      <c r="AT1176" s="99">
        <f>SUMIFS(通讯通路门店!$V:$V,通讯通路门店!$S:$S,$G1176)</f>
        <v>0</v>
      </c>
      <c r="AU1176" s="99">
        <f>SUMIFS(通讯通路门店!$W:$W,通讯通路门店!$S:$S,$G1176)</f>
        <v>0</v>
      </c>
      <c r="AV1176" s="99">
        <f>SUMIFS(通讯通路门店!$Z:$Z,通讯通路门店!$S:$S,$G1176)</f>
        <v>0</v>
      </c>
      <c r="AW1176" s="99">
        <f>SUMIFS(通讯通路门店!$AB:$AB,通讯通路门店!$S:$S,$G1176)</f>
        <v>0</v>
      </c>
      <c r="AX1176" s="99">
        <f>SUMIFS(通讯通路门店!$X:$X,通讯通路门店!$S:$S,$G1176)</f>
        <v>0</v>
      </c>
      <c r="AY1176" s="99">
        <f>SUMIFS(通讯通路门店!$Y:$Y,通讯通路门店!$S:$S,$G1176)</f>
        <v>0</v>
      </c>
      <c r="AZ1176" s="99">
        <f>SUMIFS(通讯通路门店!$AA:$AA,通讯通路门店!$S:$S,$G1176)</f>
        <v>0</v>
      </c>
      <c r="BA1176" s="99">
        <f t="shared" si="93"/>
        <v>0</v>
      </c>
      <c r="BB1176" s="99">
        <f t="shared" si="94"/>
        <v>0</v>
      </c>
      <c r="BC1176" s="99">
        <f>SUMIFS(通讯通路门店!$W:$W,通讯通路门店!$S:$S,$G1176,通讯通路门店!$J:$J,"荣耀体验店")+SUMIFS(通讯通路门店!$W:$W,通讯通路门店!$S:$S,$G1176,通讯通路门店!$J:$J,"荣耀授权专卖店")</f>
        <v>0</v>
      </c>
      <c r="BD1176" s="99">
        <f>SUMIFS(通讯通路门店!$Z:$Z,通讯通路门店!$S:$S,$G1176,通讯通路门店!$J:$J,"VIVO体验店")</f>
        <v>0</v>
      </c>
      <c r="BE1176" s="99">
        <f>SUMIFS(通讯通路门店!$AB:$AB,通讯通路门店!$S:$S,$G1176,通讯通路门店!$J:$J,"OPPO体验店")</f>
        <v>0</v>
      </c>
      <c r="BF1176" s="99">
        <f>SUMIFS(通讯通路门店!$X:$X,通讯通路门店!$S:$S,$G1176,通讯通路门店!$J:$J,"华为授权体验店")+SUMIFS(通讯通路门店!$AA:$AA,通讯通路门店!$S:$S,$G1176,通讯通路门店!$J:$J,"华为堡垒店")</f>
        <v>0</v>
      </c>
      <c r="BG1176" s="99">
        <f>SUMIFS(通讯通路门店!$Y:$Y,通讯通路门店!$S:$S,$G1176,通讯通路门店!$J:$J,"小米体验店")</f>
        <v>0</v>
      </c>
      <c r="BH1176" s="99">
        <f>SUMIFS(通讯通路门店!$AA:$AA,通讯通路门店!$S:$S,$G1176,通讯通路门店!$J:$J,"苹果体验店")</f>
        <v>0</v>
      </c>
      <c r="BI1176" s="99">
        <f>SUMIFS(通讯通路门店!$K:$K,通讯通路门店!$S:$S,$G1176,通讯通路门店!$J:$J,"其他品牌专卖店")</f>
        <v>0</v>
      </c>
      <c r="BJ1176" s="99">
        <f>SUMIFS(通讯通路门店!$AC:$AC,通讯通路门店!$S:$S,$G1176)</f>
        <v>0</v>
      </c>
      <c r="BK1176" s="99">
        <f>SUMIFS(通讯通路门店!$AD:$AD,通讯通路门店!$S:$S,$G1176)</f>
        <v>0</v>
      </c>
      <c r="BL1176" s="99">
        <f>SUMIFS(通讯通路门店!$AE:$AE,通讯通路门店!$S:$S,$G1176)</f>
        <v>0</v>
      </c>
      <c r="BM1176" s="99">
        <f>SUMIFS(通讯通路门店!$AF:$AF,通讯通路门店!$S:$S,$G1176)</f>
        <v>0</v>
      </c>
      <c r="BN1176" s="99">
        <f>SUMIFS(通讯通路门店!$AG:$AG,通讯通路门店!$S:$S,$G1176)</f>
        <v>0</v>
      </c>
      <c r="BO1176" s="99">
        <f>SUMIFS(通讯通路门店!$AH:$AH,通讯通路门店!$S:$S,$G1176)</f>
        <v>0</v>
      </c>
      <c r="BP1176" s="99">
        <f>SUMIFS(通讯通路门店!$AI:$AI,通讯通路门店!$S:$S,$G1176)</f>
        <v>0</v>
      </c>
      <c r="BQ1176" s="83"/>
    </row>
    <row r="1177" spans="1:69">
      <c r="A1177" s="99" t="str">
        <f>IFERROR(_xlfn.XLOOKUP($G1177,通讯通路门店!$S$4:$S$993933,通讯通路门店!$A$4:$A$993933,0,0),"")</f>
        <v>海南省</v>
      </c>
      <c r="B1177" s="99" t="str">
        <f>IFERROR(_xlfn.XLOOKUP($G1177,通讯通路门店!$S$4:$S$993933,通讯通路门店!$B$4:$B$993933,0,0),"")</f>
        <v>昌江黎族自治县</v>
      </c>
      <c r="C1177" s="99" t="str">
        <f>IFERROR(_xlfn.XLOOKUP($G1177,通讯通路门店!$S$4:$S$993933,通讯通路门店!$C$4:$C$993933,0,0),"")</f>
        <v>昌江黎族自治县</v>
      </c>
      <c r="D1177" s="99" t="str">
        <f>IFERROR(_xlfn.XLOOKUP($G1177,通讯通路门店!$S$4:$S$993933,通讯通路门店!$D$4:$D$993933,0,0),"")</f>
        <v>叉河镇</v>
      </c>
      <c r="E1177" s="83"/>
      <c r="F1177" s="83"/>
      <c r="G1177" s="101"/>
      <c r="H1177" s="102">
        <f>IFERROR(_xlfn.XLOOKUP($G1177,通讯通路门店!$S$4:$S$993933,通讯通路门店!$R$4:$R$993933,0,0),"")</f>
        <v>0</v>
      </c>
      <c r="I1177" s="83"/>
      <c r="J1177" s="83"/>
      <c r="K1177" s="83"/>
      <c r="L1177" s="83"/>
      <c r="M1177" s="83"/>
      <c r="N1177" s="83"/>
      <c r="O1177" s="83"/>
      <c r="P1177" s="83"/>
      <c r="Q1177" s="83"/>
      <c r="R1177" s="83"/>
      <c r="S1177" s="83"/>
      <c r="T1177" s="83"/>
      <c r="U1177" s="99">
        <f>COUNTIF(通讯通路门店!$S:$S,$G1177)</f>
        <v>0</v>
      </c>
      <c r="V1177" s="99">
        <f>COUNTIFS(通讯通路门店!$S:$S,$G1177,通讯通路门店!$J:$J,"综合卖场")</f>
        <v>0</v>
      </c>
      <c r="W1177" s="99">
        <f>SUMIFS(通讯通路门店!$AJ:$AJ,通讯通路门店!$S:$S,通讯客户沙盘!$G1177)</f>
        <v>0</v>
      </c>
      <c r="X1177" s="99">
        <f t="shared" si="90"/>
        <v>0</v>
      </c>
      <c r="Y1177" s="99">
        <f>COUNTIFS(通讯通路门店!$S:$S,$G1177,通讯通路门店!$J:$J,"荣耀体验店")+COUNTIFS(通讯通路门店!$S:$S,$G1177,通讯通路门店!$J:$J,"荣耀授权专卖店")</f>
        <v>0</v>
      </c>
      <c r="Z1177" s="99">
        <f>COUNTIFS(通讯通路门店!$S:$S,$G1177,通讯通路门店!$J:$J,"VIVO体验店")</f>
        <v>0</v>
      </c>
      <c r="AA1177" s="99">
        <f>COUNTIFS(通讯通路门店!$S:$S,$G1177,通讯通路门店!$J:$J,"OPPO体验店")</f>
        <v>0</v>
      </c>
      <c r="AB1177" s="99">
        <f>COUNTIFS(通讯通路门店!$S:$S,$G1177,通讯通路门店!$J:$J,"华为授权体验店")+COUNTIFS(通讯通路门店!$S:$S,$G1177,通讯通路门店!$J:$J,"华为堡垒店")</f>
        <v>0</v>
      </c>
      <c r="AC1177" s="99">
        <f>COUNTIFS(通讯通路门店!$S:$S,$G1177,通讯通路门店!$J:$J,"小米体验店")</f>
        <v>0</v>
      </c>
      <c r="AD1177" s="99">
        <f>COUNTIFS(通讯通路门店!$S:$S,$G1177,通讯通路门店!$J:$J,"苹果体验店")</f>
        <v>0</v>
      </c>
      <c r="AE1177" s="99">
        <f>COUNTIFS(通讯通路门店!$S:$S,$G1177,通讯通路门店!$J:$J,"其他品牌专卖店")</f>
        <v>0</v>
      </c>
      <c r="AF1177" s="99">
        <f>SUMIFS(通讯通路门店!$BI:$BI,通讯通路门店!$S:$S,$G1177)</f>
        <v>0</v>
      </c>
      <c r="AG1177" s="99">
        <f>SUMIFS(通讯通路门店!$BH:$BH,通讯通路门店!$S:$S,$G1177)</f>
        <v>0</v>
      </c>
      <c r="AH1177" s="99">
        <f t="shared" si="91"/>
        <v>0</v>
      </c>
      <c r="AI1177" s="99">
        <f>SUMIFS(通讯通路门店!$BB:$BB,通讯通路门店!$S:$S,$G1177)</f>
        <v>0</v>
      </c>
      <c r="AJ1177" s="99">
        <f>SUMIFS(通讯通路门店!$BE:$BE,通讯通路门店!$S:$S,$G1177)</f>
        <v>0</v>
      </c>
      <c r="AK1177" s="99">
        <f>SUMIFS(通讯通路门店!$BG:$BG,通讯通路门店!$S:$S,$G1177)</f>
        <v>0</v>
      </c>
      <c r="AL1177" s="99">
        <f>SUMIFS(通讯通路门店!$BC:$BC,通讯通路门店!$S:$S,$G1177)</f>
        <v>0</v>
      </c>
      <c r="AM1177" s="99">
        <f>SUMIFS(通讯通路门店!$BD:$BD,通讯通路门店!$S:$S,$G1177)</f>
        <v>0</v>
      </c>
      <c r="AN1177" s="99">
        <f>SUMIFS(通讯通路门店!$BF:$BF,通讯通路门店!$S:$S,$G1177)</f>
        <v>0</v>
      </c>
      <c r="AO1177" s="99">
        <f t="shared" si="92"/>
        <v>0</v>
      </c>
      <c r="AP1177" s="99">
        <f>SUMIFS(通讯通路门店!$K:$K,通讯通路门店!$S:$S,$G1177)</f>
        <v>0</v>
      </c>
      <c r="AQ1177" s="83"/>
      <c r="AR1177" s="99">
        <f>SUMIFS(通讯通路门店!$T:$T,通讯通路门店!$S:$S,$G1177)</f>
        <v>0</v>
      </c>
      <c r="AS1177" s="99">
        <f>SUMIFS(通讯通路门店!$U:$U,通讯通路门店!$S:$S,$G1177)</f>
        <v>0</v>
      </c>
      <c r="AT1177" s="99">
        <f>SUMIFS(通讯通路门店!$V:$V,通讯通路门店!$S:$S,$G1177)</f>
        <v>0</v>
      </c>
      <c r="AU1177" s="99">
        <f>SUMIFS(通讯通路门店!$W:$W,通讯通路门店!$S:$S,$G1177)</f>
        <v>0</v>
      </c>
      <c r="AV1177" s="99">
        <f>SUMIFS(通讯通路门店!$Z:$Z,通讯通路门店!$S:$S,$G1177)</f>
        <v>0</v>
      </c>
      <c r="AW1177" s="99">
        <f>SUMIFS(通讯通路门店!$AB:$AB,通讯通路门店!$S:$S,$G1177)</f>
        <v>0</v>
      </c>
      <c r="AX1177" s="99">
        <f>SUMIFS(通讯通路门店!$X:$X,通讯通路门店!$S:$S,$G1177)</f>
        <v>0</v>
      </c>
      <c r="AY1177" s="99">
        <f>SUMIFS(通讯通路门店!$Y:$Y,通讯通路门店!$S:$S,$G1177)</f>
        <v>0</v>
      </c>
      <c r="AZ1177" s="99">
        <f>SUMIFS(通讯通路门店!$AA:$AA,通讯通路门店!$S:$S,$G1177)</f>
        <v>0</v>
      </c>
      <c r="BA1177" s="99">
        <f t="shared" si="93"/>
        <v>0</v>
      </c>
      <c r="BB1177" s="99">
        <f t="shared" si="94"/>
        <v>0</v>
      </c>
      <c r="BC1177" s="99">
        <f>SUMIFS(通讯通路门店!$W:$W,通讯通路门店!$S:$S,$G1177,通讯通路门店!$J:$J,"荣耀体验店")+SUMIFS(通讯通路门店!$W:$W,通讯通路门店!$S:$S,$G1177,通讯通路门店!$J:$J,"荣耀授权专卖店")</f>
        <v>0</v>
      </c>
      <c r="BD1177" s="99">
        <f>SUMIFS(通讯通路门店!$Z:$Z,通讯通路门店!$S:$S,$G1177,通讯通路门店!$J:$J,"VIVO体验店")</f>
        <v>0</v>
      </c>
      <c r="BE1177" s="99">
        <f>SUMIFS(通讯通路门店!$AB:$AB,通讯通路门店!$S:$S,$G1177,通讯通路门店!$J:$J,"OPPO体验店")</f>
        <v>0</v>
      </c>
      <c r="BF1177" s="99">
        <f>SUMIFS(通讯通路门店!$X:$X,通讯通路门店!$S:$S,$G1177,通讯通路门店!$J:$J,"华为授权体验店")+SUMIFS(通讯通路门店!$AA:$AA,通讯通路门店!$S:$S,$G1177,通讯通路门店!$J:$J,"华为堡垒店")</f>
        <v>0</v>
      </c>
      <c r="BG1177" s="99">
        <f>SUMIFS(通讯通路门店!$Y:$Y,通讯通路门店!$S:$S,$G1177,通讯通路门店!$J:$J,"小米体验店")</f>
        <v>0</v>
      </c>
      <c r="BH1177" s="99">
        <f>SUMIFS(通讯通路门店!$AA:$AA,通讯通路门店!$S:$S,$G1177,通讯通路门店!$J:$J,"苹果体验店")</f>
        <v>0</v>
      </c>
      <c r="BI1177" s="99">
        <f>SUMIFS(通讯通路门店!$K:$K,通讯通路门店!$S:$S,$G1177,通讯通路门店!$J:$J,"其他品牌专卖店")</f>
        <v>0</v>
      </c>
      <c r="BJ1177" s="99">
        <f>SUMIFS(通讯通路门店!$AC:$AC,通讯通路门店!$S:$S,$G1177)</f>
        <v>0</v>
      </c>
      <c r="BK1177" s="99">
        <f>SUMIFS(通讯通路门店!$AD:$AD,通讯通路门店!$S:$S,$G1177)</f>
        <v>0</v>
      </c>
      <c r="BL1177" s="99">
        <f>SUMIFS(通讯通路门店!$AE:$AE,通讯通路门店!$S:$S,$G1177)</f>
        <v>0</v>
      </c>
      <c r="BM1177" s="99">
        <f>SUMIFS(通讯通路门店!$AF:$AF,通讯通路门店!$S:$S,$G1177)</f>
        <v>0</v>
      </c>
      <c r="BN1177" s="99">
        <f>SUMIFS(通讯通路门店!$AG:$AG,通讯通路门店!$S:$S,$G1177)</f>
        <v>0</v>
      </c>
      <c r="BO1177" s="99">
        <f>SUMIFS(通讯通路门店!$AH:$AH,通讯通路门店!$S:$S,$G1177)</f>
        <v>0</v>
      </c>
      <c r="BP1177" s="99">
        <f>SUMIFS(通讯通路门店!$AI:$AI,通讯通路门店!$S:$S,$G1177)</f>
        <v>0</v>
      </c>
      <c r="BQ1177" s="83"/>
    </row>
    <row r="1178" spans="1:69">
      <c r="A1178" s="99" t="str">
        <f>IFERROR(_xlfn.XLOOKUP($G1178,通讯通路门店!$S$4:$S$993933,通讯通路门店!$A$4:$A$993933,0,0),"")</f>
        <v>海南省</v>
      </c>
      <c r="B1178" s="99" t="str">
        <f>IFERROR(_xlfn.XLOOKUP($G1178,通讯通路门店!$S$4:$S$993933,通讯通路门店!$B$4:$B$993933,0,0),"")</f>
        <v>昌江黎族自治县</v>
      </c>
      <c r="C1178" s="99" t="str">
        <f>IFERROR(_xlfn.XLOOKUP($G1178,通讯通路门店!$S$4:$S$993933,通讯通路门店!$C$4:$C$993933,0,0),"")</f>
        <v>昌江黎族自治县</v>
      </c>
      <c r="D1178" s="99" t="str">
        <f>IFERROR(_xlfn.XLOOKUP($G1178,通讯通路门店!$S$4:$S$993933,通讯通路门店!$D$4:$D$993933,0,0),"")</f>
        <v>叉河镇</v>
      </c>
      <c r="E1178" s="83"/>
      <c r="F1178" s="83"/>
      <c r="G1178" s="101"/>
      <c r="H1178" s="102">
        <f>IFERROR(_xlfn.XLOOKUP($G1178,通讯通路门店!$S$4:$S$993933,通讯通路门店!$R$4:$R$993933,0,0),"")</f>
        <v>0</v>
      </c>
      <c r="I1178" s="83"/>
      <c r="J1178" s="83"/>
      <c r="K1178" s="83"/>
      <c r="L1178" s="83"/>
      <c r="M1178" s="83"/>
      <c r="N1178" s="83"/>
      <c r="O1178" s="83"/>
      <c r="P1178" s="83"/>
      <c r="Q1178" s="83"/>
      <c r="R1178" s="83"/>
      <c r="S1178" s="83"/>
      <c r="T1178" s="83"/>
      <c r="U1178" s="99">
        <f>COUNTIF(通讯通路门店!$S:$S,$G1178)</f>
        <v>0</v>
      </c>
      <c r="V1178" s="99">
        <f>COUNTIFS(通讯通路门店!$S:$S,$G1178,通讯通路门店!$J:$J,"综合卖场")</f>
        <v>0</v>
      </c>
      <c r="W1178" s="99">
        <f>SUMIFS(通讯通路门店!$AJ:$AJ,通讯通路门店!$S:$S,通讯客户沙盘!$G1178)</f>
        <v>0</v>
      </c>
      <c r="X1178" s="99">
        <f t="shared" si="90"/>
        <v>0</v>
      </c>
      <c r="Y1178" s="99">
        <f>COUNTIFS(通讯通路门店!$S:$S,$G1178,通讯通路门店!$J:$J,"荣耀体验店")+COUNTIFS(通讯通路门店!$S:$S,$G1178,通讯通路门店!$J:$J,"荣耀授权专卖店")</f>
        <v>0</v>
      </c>
      <c r="Z1178" s="99">
        <f>COUNTIFS(通讯通路门店!$S:$S,$G1178,通讯通路门店!$J:$J,"VIVO体验店")</f>
        <v>0</v>
      </c>
      <c r="AA1178" s="99">
        <f>COUNTIFS(通讯通路门店!$S:$S,$G1178,通讯通路门店!$J:$J,"OPPO体验店")</f>
        <v>0</v>
      </c>
      <c r="AB1178" s="99">
        <f>COUNTIFS(通讯通路门店!$S:$S,$G1178,通讯通路门店!$J:$J,"华为授权体验店")+COUNTIFS(通讯通路门店!$S:$S,$G1178,通讯通路门店!$J:$J,"华为堡垒店")</f>
        <v>0</v>
      </c>
      <c r="AC1178" s="99">
        <f>COUNTIFS(通讯通路门店!$S:$S,$G1178,通讯通路门店!$J:$J,"小米体验店")</f>
        <v>0</v>
      </c>
      <c r="AD1178" s="99">
        <f>COUNTIFS(通讯通路门店!$S:$S,$G1178,通讯通路门店!$J:$J,"苹果体验店")</f>
        <v>0</v>
      </c>
      <c r="AE1178" s="99">
        <f>COUNTIFS(通讯通路门店!$S:$S,$G1178,通讯通路门店!$J:$J,"其他品牌专卖店")</f>
        <v>0</v>
      </c>
      <c r="AF1178" s="99">
        <f>SUMIFS(通讯通路门店!$BI:$BI,通讯通路门店!$S:$S,$G1178)</f>
        <v>0</v>
      </c>
      <c r="AG1178" s="99">
        <f>SUMIFS(通讯通路门店!$BH:$BH,通讯通路门店!$S:$S,$G1178)</f>
        <v>0</v>
      </c>
      <c r="AH1178" s="99">
        <f t="shared" si="91"/>
        <v>0</v>
      </c>
      <c r="AI1178" s="99">
        <f>SUMIFS(通讯通路门店!$BB:$BB,通讯通路门店!$S:$S,$G1178)</f>
        <v>0</v>
      </c>
      <c r="AJ1178" s="99">
        <f>SUMIFS(通讯通路门店!$BE:$BE,通讯通路门店!$S:$S,$G1178)</f>
        <v>0</v>
      </c>
      <c r="AK1178" s="99">
        <f>SUMIFS(通讯通路门店!$BG:$BG,通讯通路门店!$S:$S,$G1178)</f>
        <v>0</v>
      </c>
      <c r="AL1178" s="99">
        <f>SUMIFS(通讯通路门店!$BC:$BC,通讯通路门店!$S:$S,$G1178)</f>
        <v>0</v>
      </c>
      <c r="AM1178" s="99">
        <f>SUMIFS(通讯通路门店!$BD:$BD,通讯通路门店!$S:$S,$G1178)</f>
        <v>0</v>
      </c>
      <c r="AN1178" s="99">
        <f>SUMIFS(通讯通路门店!$BF:$BF,通讯通路门店!$S:$S,$G1178)</f>
        <v>0</v>
      </c>
      <c r="AO1178" s="99">
        <f t="shared" si="92"/>
        <v>0</v>
      </c>
      <c r="AP1178" s="99">
        <f>SUMIFS(通讯通路门店!$K:$K,通讯通路门店!$S:$S,$G1178)</f>
        <v>0</v>
      </c>
      <c r="AQ1178" s="83"/>
      <c r="AR1178" s="99">
        <f>SUMIFS(通讯通路门店!$T:$T,通讯通路门店!$S:$S,$G1178)</f>
        <v>0</v>
      </c>
      <c r="AS1178" s="99">
        <f>SUMIFS(通讯通路门店!$U:$U,通讯通路门店!$S:$S,$G1178)</f>
        <v>0</v>
      </c>
      <c r="AT1178" s="99">
        <f>SUMIFS(通讯通路门店!$V:$V,通讯通路门店!$S:$S,$G1178)</f>
        <v>0</v>
      </c>
      <c r="AU1178" s="99">
        <f>SUMIFS(通讯通路门店!$W:$W,通讯通路门店!$S:$S,$G1178)</f>
        <v>0</v>
      </c>
      <c r="AV1178" s="99">
        <f>SUMIFS(通讯通路门店!$Z:$Z,通讯通路门店!$S:$S,$G1178)</f>
        <v>0</v>
      </c>
      <c r="AW1178" s="99">
        <f>SUMIFS(通讯通路门店!$AB:$AB,通讯通路门店!$S:$S,$G1178)</f>
        <v>0</v>
      </c>
      <c r="AX1178" s="99">
        <f>SUMIFS(通讯通路门店!$X:$X,通讯通路门店!$S:$S,$G1178)</f>
        <v>0</v>
      </c>
      <c r="AY1178" s="99">
        <f>SUMIFS(通讯通路门店!$Y:$Y,通讯通路门店!$S:$S,$G1178)</f>
        <v>0</v>
      </c>
      <c r="AZ1178" s="99">
        <f>SUMIFS(通讯通路门店!$AA:$AA,通讯通路门店!$S:$S,$G1178)</f>
        <v>0</v>
      </c>
      <c r="BA1178" s="99">
        <f t="shared" si="93"/>
        <v>0</v>
      </c>
      <c r="BB1178" s="99">
        <f t="shared" si="94"/>
        <v>0</v>
      </c>
      <c r="BC1178" s="99">
        <f>SUMIFS(通讯通路门店!$W:$W,通讯通路门店!$S:$S,$G1178,通讯通路门店!$J:$J,"荣耀体验店")+SUMIFS(通讯通路门店!$W:$W,通讯通路门店!$S:$S,$G1178,通讯通路门店!$J:$J,"荣耀授权专卖店")</f>
        <v>0</v>
      </c>
      <c r="BD1178" s="99">
        <f>SUMIFS(通讯通路门店!$Z:$Z,通讯通路门店!$S:$S,$G1178,通讯通路门店!$J:$J,"VIVO体验店")</f>
        <v>0</v>
      </c>
      <c r="BE1178" s="99">
        <f>SUMIFS(通讯通路门店!$AB:$AB,通讯通路门店!$S:$S,$G1178,通讯通路门店!$J:$J,"OPPO体验店")</f>
        <v>0</v>
      </c>
      <c r="BF1178" s="99">
        <f>SUMIFS(通讯通路门店!$X:$X,通讯通路门店!$S:$S,$G1178,通讯通路门店!$J:$J,"华为授权体验店")+SUMIFS(通讯通路门店!$AA:$AA,通讯通路门店!$S:$S,$G1178,通讯通路门店!$J:$J,"华为堡垒店")</f>
        <v>0</v>
      </c>
      <c r="BG1178" s="99">
        <f>SUMIFS(通讯通路门店!$Y:$Y,通讯通路门店!$S:$S,$G1178,通讯通路门店!$J:$J,"小米体验店")</f>
        <v>0</v>
      </c>
      <c r="BH1178" s="99">
        <f>SUMIFS(通讯通路门店!$AA:$AA,通讯通路门店!$S:$S,$G1178,通讯通路门店!$J:$J,"苹果体验店")</f>
        <v>0</v>
      </c>
      <c r="BI1178" s="99">
        <f>SUMIFS(通讯通路门店!$K:$K,通讯通路门店!$S:$S,$G1178,通讯通路门店!$J:$J,"其他品牌专卖店")</f>
        <v>0</v>
      </c>
      <c r="BJ1178" s="99">
        <f>SUMIFS(通讯通路门店!$AC:$AC,通讯通路门店!$S:$S,$G1178)</f>
        <v>0</v>
      </c>
      <c r="BK1178" s="99">
        <f>SUMIFS(通讯通路门店!$AD:$AD,通讯通路门店!$S:$S,$G1178)</f>
        <v>0</v>
      </c>
      <c r="BL1178" s="99">
        <f>SUMIFS(通讯通路门店!$AE:$AE,通讯通路门店!$S:$S,$G1178)</f>
        <v>0</v>
      </c>
      <c r="BM1178" s="99">
        <f>SUMIFS(通讯通路门店!$AF:$AF,通讯通路门店!$S:$S,$G1178)</f>
        <v>0</v>
      </c>
      <c r="BN1178" s="99">
        <f>SUMIFS(通讯通路门店!$AG:$AG,通讯通路门店!$S:$S,$G1178)</f>
        <v>0</v>
      </c>
      <c r="BO1178" s="99">
        <f>SUMIFS(通讯通路门店!$AH:$AH,通讯通路门店!$S:$S,$G1178)</f>
        <v>0</v>
      </c>
      <c r="BP1178" s="99">
        <f>SUMIFS(通讯通路门店!$AI:$AI,通讯通路门店!$S:$S,$G1178)</f>
        <v>0</v>
      </c>
      <c r="BQ1178" s="83"/>
    </row>
    <row r="1179" spans="1:69">
      <c r="A1179" s="99" t="str">
        <f>IFERROR(_xlfn.XLOOKUP($G1179,通讯通路门店!$S$4:$S$993933,通讯通路门店!$A$4:$A$993933,0,0),"")</f>
        <v>海南省</v>
      </c>
      <c r="B1179" s="99" t="str">
        <f>IFERROR(_xlfn.XLOOKUP($G1179,通讯通路门店!$S$4:$S$993933,通讯通路门店!$B$4:$B$993933,0,0),"")</f>
        <v>昌江黎族自治县</v>
      </c>
      <c r="C1179" s="99" t="str">
        <f>IFERROR(_xlfn.XLOOKUP($G1179,通讯通路门店!$S$4:$S$993933,通讯通路门店!$C$4:$C$993933,0,0),"")</f>
        <v>昌江黎族自治县</v>
      </c>
      <c r="D1179" s="99" t="str">
        <f>IFERROR(_xlfn.XLOOKUP($G1179,通讯通路门店!$S$4:$S$993933,通讯通路门店!$D$4:$D$993933,0,0),"")</f>
        <v>叉河镇</v>
      </c>
      <c r="E1179" s="83"/>
      <c r="F1179" s="83"/>
      <c r="G1179" s="101"/>
      <c r="H1179" s="102">
        <f>IFERROR(_xlfn.XLOOKUP($G1179,通讯通路门店!$S$4:$S$993933,通讯通路门店!$R$4:$R$993933,0,0),"")</f>
        <v>0</v>
      </c>
      <c r="I1179" s="83"/>
      <c r="J1179" s="83"/>
      <c r="K1179" s="83"/>
      <c r="L1179" s="83"/>
      <c r="M1179" s="83"/>
      <c r="N1179" s="83"/>
      <c r="O1179" s="83"/>
      <c r="P1179" s="83"/>
      <c r="Q1179" s="83"/>
      <c r="R1179" s="83"/>
      <c r="S1179" s="83"/>
      <c r="T1179" s="83"/>
      <c r="U1179" s="99">
        <f>COUNTIF(通讯通路门店!$S:$S,$G1179)</f>
        <v>0</v>
      </c>
      <c r="V1179" s="99">
        <f>COUNTIFS(通讯通路门店!$S:$S,$G1179,通讯通路门店!$J:$J,"综合卖场")</f>
        <v>0</v>
      </c>
      <c r="W1179" s="99">
        <f>SUMIFS(通讯通路门店!$AJ:$AJ,通讯通路门店!$S:$S,通讯客户沙盘!$G1179)</f>
        <v>0</v>
      </c>
      <c r="X1179" s="99">
        <f t="shared" si="90"/>
        <v>0</v>
      </c>
      <c r="Y1179" s="99">
        <f>COUNTIFS(通讯通路门店!$S:$S,$G1179,通讯通路门店!$J:$J,"荣耀体验店")+COUNTIFS(通讯通路门店!$S:$S,$G1179,通讯通路门店!$J:$J,"荣耀授权专卖店")</f>
        <v>0</v>
      </c>
      <c r="Z1179" s="99">
        <f>COUNTIFS(通讯通路门店!$S:$S,$G1179,通讯通路门店!$J:$J,"VIVO体验店")</f>
        <v>0</v>
      </c>
      <c r="AA1179" s="99">
        <f>COUNTIFS(通讯通路门店!$S:$S,$G1179,通讯通路门店!$J:$J,"OPPO体验店")</f>
        <v>0</v>
      </c>
      <c r="AB1179" s="99">
        <f>COUNTIFS(通讯通路门店!$S:$S,$G1179,通讯通路门店!$J:$J,"华为授权体验店")+COUNTIFS(通讯通路门店!$S:$S,$G1179,通讯通路门店!$J:$J,"华为堡垒店")</f>
        <v>0</v>
      </c>
      <c r="AC1179" s="99">
        <f>COUNTIFS(通讯通路门店!$S:$S,$G1179,通讯通路门店!$J:$J,"小米体验店")</f>
        <v>0</v>
      </c>
      <c r="AD1179" s="99">
        <f>COUNTIFS(通讯通路门店!$S:$S,$G1179,通讯通路门店!$J:$J,"苹果体验店")</f>
        <v>0</v>
      </c>
      <c r="AE1179" s="99">
        <f>COUNTIFS(通讯通路门店!$S:$S,$G1179,通讯通路门店!$J:$J,"其他品牌专卖店")</f>
        <v>0</v>
      </c>
      <c r="AF1179" s="99">
        <f>SUMIFS(通讯通路门店!$BI:$BI,通讯通路门店!$S:$S,$G1179)</f>
        <v>0</v>
      </c>
      <c r="AG1179" s="99">
        <f>SUMIFS(通讯通路门店!$BH:$BH,通讯通路门店!$S:$S,$G1179)</f>
        <v>0</v>
      </c>
      <c r="AH1179" s="99">
        <f t="shared" si="91"/>
        <v>0</v>
      </c>
      <c r="AI1179" s="99">
        <f>SUMIFS(通讯通路门店!$BB:$BB,通讯通路门店!$S:$S,$G1179)</f>
        <v>0</v>
      </c>
      <c r="AJ1179" s="99">
        <f>SUMIFS(通讯通路门店!$BE:$BE,通讯通路门店!$S:$S,$G1179)</f>
        <v>0</v>
      </c>
      <c r="AK1179" s="99">
        <f>SUMIFS(通讯通路门店!$BG:$BG,通讯通路门店!$S:$S,$G1179)</f>
        <v>0</v>
      </c>
      <c r="AL1179" s="99">
        <f>SUMIFS(通讯通路门店!$BC:$BC,通讯通路门店!$S:$S,$G1179)</f>
        <v>0</v>
      </c>
      <c r="AM1179" s="99">
        <f>SUMIFS(通讯通路门店!$BD:$BD,通讯通路门店!$S:$S,$G1179)</f>
        <v>0</v>
      </c>
      <c r="AN1179" s="99">
        <f>SUMIFS(通讯通路门店!$BF:$BF,通讯通路门店!$S:$S,$G1179)</f>
        <v>0</v>
      </c>
      <c r="AO1179" s="99">
        <f t="shared" si="92"/>
        <v>0</v>
      </c>
      <c r="AP1179" s="99">
        <f>SUMIFS(通讯通路门店!$K:$K,通讯通路门店!$S:$S,$G1179)</f>
        <v>0</v>
      </c>
      <c r="AQ1179" s="83"/>
      <c r="AR1179" s="99">
        <f>SUMIFS(通讯通路门店!$T:$T,通讯通路门店!$S:$S,$G1179)</f>
        <v>0</v>
      </c>
      <c r="AS1179" s="99">
        <f>SUMIFS(通讯通路门店!$U:$U,通讯通路门店!$S:$S,$G1179)</f>
        <v>0</v>
      </c>
      <c r="AT1179" s="99">
        <f>SUMIFS(通讯通路门店!$V:$V,通讯通路门店!$S:$S,$G1179)</f>
        <v>0</v>
      </c>
      <c r="AU1179" s="99">
        <f>SUMIFS(通讯通路门店!$W:$W,通讯通路门店!$S:$S,$G1179)</f>
        <v>0</v>
      </c>
      <c r="AV1179" s="99">
        <f>SUMIFS(通讯通路门店!$Z:$Z,通讯通路门店!$S:$S,$G1179)</f>
        <v>0</v>
      </c>
      <c r="AW1179" s="99">
        <f>SUMIFS(通讯通路门店!$AB:$AB,通讯通路门店!$S:$S,$G1179)</f>
        <v>0</v>
      </c>
      <c r="AX1179" s="99">
        <f>SUMIFS(通讯通路门店!$X:$X,通讯通路门店!$S:$S,$G1179)</f>
        <v>0</v>
      </c>
      <c r="AY1179" s="99">
        <f>SUMIFS(通讯通路门店!$Y:$Y,通讯通路门店!$S:$S,$G1179)</f>
        <v>0</v>
      </c>
      <c r="AZ1179" s="99">
        <f>SUMIFS(通讯通路门店!$AA:$AA,通讯通路门店!$S:$S,$G1179)</f>
        <v>0</v>
      </c>
      <c r="BA1179" s="99">
        <f t="shared" si="93"/>
        <v>0</v>
      </c>
      <c r="BB1179" s="99">
        <f t="shared" si="94"/>
        <v>0</v>
      </c>
      <c r="BC1179" s="99">
        <f>SUMIFS(通讯通路门店!$W:$W,通讯通路门店!$S:$S,$G1179,通讯通路门店!$J:$J,"荣耀体验店")+SUMIFS(通讯通路门店!$W:$W,通讯通路门店!$S:$S,$G1179,通讯通路门店!$J:$J,"荣耀授权专卖店")</f>
        <v>0</v>
      </c>
      <c r="BD1179" s="99">
        <f>SUMIFS(通讯通路门店!$Z:$Z,通讯通路门店!$S:$S,$G1179,通讯通路门店!$J:$J,"VIVO体验店")</f>
        <v>0</v>
      </c>
      <c r="BE1179" s="99">
        <f>SUMIFS(通讯通路门店!$AB:$AB,通讯通路门店!$S:$S,$G1179,通讯通路门店!$J:$J,"OPPO体验店")</f>
        <v>0</v>
      </c>
      <c r="BF1179" s="99">
        <f>SUMIFS(通讯通路门店!$X:$X,通讯通路门店!$S:$S,$G1179,通讯通路门店!$J:$J,"华为授权体验店")+SUMIFS(通讯通路门店!$AA:$AA,通讯通路门店!$S:$S,$G1179,通讯通路门店!$J:$J,"华为堡垒店")</f>
        <v>0</v>
      </c>
      <c r="BG1179" s="99">
        <f>SUMIFS(通讯通路门店!$Y:$Y,通讯通路门店!$S:$S,$G1179,通讯通路门店!$J:$J,"小米体验店")</f>
        <v>0</v>
      </c>
      <c r="BH1179" s="99">
        <f>SUMIFS(通讯通路门店!$AA:$AA,通讯通路门店!$S:$S,$G1179,通讯通路门店!$J:$J,"苹果体验店")</f>
        <v>0</v>
      </c>
      <c r="BI1179" s="99">
        <f>SUMIFS(通讯通路门店!$K:$K,通讯通路门店!$S:$S,$G1179,通讯通路门店!$J:$J,"其他品牌专卖店")</f>
        <v>0</v>
      </c>
      <c r="BJ1179" s="99">
        <f>SUMIFS(通讯通路门店!$AC:$AC,通讯通路门店!$S:$S,$G1179)</f>
        <v>0</v>
      </c>
      <c r="BK1179" s="99">
        <f>SUMIFS(通讯通路门店!$AD:$AD,通讯通路门店!$S:$S,$G1179)</f>
        <v>0</v>
      </c>
      <c r="BL1179" s="99">
        <f>SUMIFS(通讯通路门店!$AE:$AE,通讯通路门店!$S:$S,$G1179)</f>
        <v>0</v>
      </c>
      <c r="BM1179" s="99">
        <f>SUMIFS(通讯通路门店!$AF:$AF,通讯通路门店!$S:$S,$G1179)</f>
        <v>0</v>
      </c>
      <c r="BN1179" s="99">
        <f>SUMIFS(通讯通路门店!$AG:$AG,通讯通路门店!$S:$S,$G1179)</f>
        <v>0</v>
      </c>
      <c r="BO1179" s="99">
        <f>SUMIFS(通讯通路门店!$AH:$AH,通讯通路门店!$S:$S,$G1179)</f>
        <v>0</v>
      </c>
      <c r="BP1179" s="99">
        <f>SUMIFS(通讯通路门店!$AI:$AI,通讯通路门店!$S:$S,$G1179)</f>
        <v>0</v>
      </c>
      <c r="BQ1179" s="83"/>
    </row>
    <row r="1180" spans="1:69">
      <c r="A1180" s="99" t="str">
        <f>IFERROR(_xlfn.XLOOKUP($G1180,通讯通路门店!$S$4:$S$993933,通讯通路门店!$A$4:$A$993933,0,0),"")</f>
        <v>海南省</v>
      </c>
      <c r="B1180" s="99" t="str">
        <f>IFERROR(_xlfn.XLOOKUP($G1180,通讯通路门店!$S$4:$S$993933,通讯通路门店!$B$4:$B$993933,0,0),"")</f>
        <v>昌江黎族自治县</v>
      </c>
      <c r="C1180" s="99" t="str">
        <f>IFERROR(_xlfn.XLOOKUP($G1180,通讯通路门店!$S$4:$S$993933,通讯通路门店!$C$4:$C$993933,0,0),"")</f>
        <v>昌江黎族自治县</v>
      </c>
      <c r="D1180" s="99" t="str">
        <f>IFERROR(_xlfn.XLOOKUP($G1180,通讯通路门店!$S$4:$S$993933,通讯通路门店!$D$4:$D$993933,0,0),"")</f>
        <v>叉河镇</v>
      </c>
      <c r="E1180" s="83"/>
      <c r="F1180" s="83"/>
      <c r="G1180" s="101"/>
      <c r="H1180" s="102">
        <f>IFERROR(_xlfn.XLOOKUP($G1180,通讯通路门店!$S$4:$S$993933,通讯通路门店!$R$4:$R$993933,0,0),"")</f>
        <v>0</v>
      </c>
      <c r="I1180" s="83"/>
      <c r="J1180" s="83"/>
      <c r="K1180" s="83"/>
      <c r="L1180" s="83"/>
      <c r="M1180" s="83"/>
      <c r="N1180" s="83"/>
      <c r="O1180" s="83"/>
      <c r="P1180" s="83"/>
      <c r="Q1180" s="83"/>
      <c r="R1180" s="83"/>
      <c r="S1180" s="83"/>
      <c r="T1180" s="83"/>
      <c r="U1180" s="99">
        <f>COUNTIF(通讯通路门店!$S:$S,$G1180)</f>
        <v>0</v>
      </c>
      <c r="V1180" s="99">
        <f>COUNTIFS(通讯通路门店!$S:$S,$G1180,通讯通路门店!$J:$J,"综合卖场")</f>
        <v>0</v>
      </c>
      <c r="W1180" s="99">
        <f>SUMIFS(通讯通路门店!$AJ:$AJ,通讯通路门店!$S:$S,通讯客户沙盘!$G1180)</f>
        <v>0</v>
      </c>
      <c r="X1180" s="99">
        <f t="shared" si="90"/>
        <v>0</v>
      </c>
      <c r="Y1180" s="99">
        <f>COUNTIFS(通讯通路门店!$S:$S,$G1180,通讯通路门店!$J:$J,"荣耀体验店")+COUNTIFS(通讯通路门店!$S:$S,$G1180,通讯通路门店!$J:$J,"荣耀授权专卖店")</f>
        <v>0</v>
      </c>
      <c r="Z1180" s="99">
        <f>COUNTIFS(通讯通路门店!$S:$S,$G1180,通讯通路门店!$J:$J,"VIVO体验店")</f>
        <v>0</v>
      </c>
      <c r="AA1180" s="99">
        <f>COUNTIFS(通讯通路门店!$S:$S,$G1180,通讯通路门店!$J:$J,"OPPO体验店")</f>
        <v>0</v>
      </c>
      <c r="AB1180" s="99">
        <f>COUNTIFS(通讯通路门店!$S:$S,$G1180,通讯通路门店!$J:$J,"华为授权体验店")+COUNTIFS(通讯通路门店!$S:$S,$G1180,通讯通路门店!$J:$J,"华为堡垒店")</f>
        <v>0</v>
      </c>
      <c r="AC1180" s="99">
        <f>COUNTIFS(通讯通路门店!$S:$S,$G1180,通讯通路门店!$J:$J,"小米体验店")</f>
        <v>0</v>
      </c>
      <c r="AD1180" s="99">
        <f>COUNTIFS(通讯通路门店!$S:$S,$G1180,通讯通路门店!$J:$J,"苹果体验店")</f>
        <v>0</v>
      </c>
      <c r="AE1180" s="99">
        <f>COUNTIFS(通讯通路门店!$S:$S,$G1180,通讯通路门店!$J:$J,"其他品牌专卖店")</f>
        <v>0</v>
      </c>
      <c r="AF1180" s="99">
        <f>SUMIFS(通讯通路门店!$BI:$BI,通讯通路门店!$S:$S,$G1180)</f>
        <v>0</v>
      </c>
      <c r="AG1180" s="99">
        <f>SUMIFS(通讯通路门店!$BH:$BH,通讯通路门店!$S:$S,$G1180)</f>
        <v>0</v>
      </c>
      <c r="AH1180" s="99">
        <f t="shared" si="91"/>
        <v>0</v>
      </c>
      <c r="AI1180" s="99">
        <f>SUMIFS(通讯通路门店!$BB:$BB,通讯通路门店!$S:$S,$G1180)</f>
        <v>0</v>
      </c>
      <c r="AJ1180" s="99">
        <f>SUMIFS(通讯通路门店!$BE:$BE,通讯通路门店!$S:$S,$G1180)</f>
        <v>0</v>
      </c>
      <c r="AK1180" s="99">
        <f>SUMIFS(通讯通路门店!$BG:$BG,通讯通路门店!$S:$S,$G1180)</f>
        <v>0</v>
      </c>
      <c r="AL1180" s="99">
        <f>SUMIFS(通讯通路门店!$BC:$BC,通讯通路门店!$S:$S,$G1180)</f>
        <v>0</v>
      </c>
      <c r="AM1180" s="99">
        <f>SUMIFS(通讯通路门店!$BD:$BD,通讯通路门店!$S:$S,$G1180)</f>
        <v>0</v>
      </c>
      <c r="AN1180" s="99">
        <f>SUMIFS(通讯通路门店!$BF:$BF,通讯通路门店!$S:$S,$G1180)</f>
        <v>0</v>
      </c>
      <c r="AO1180" s="99">
        <f t="shared" si="92"/>
        <v>0</v>
      </c>
      <c r="AP1180" s="99">
        <f>SUMIFS(通讯通路门店!$K:$K,通讯通路门店!$S:$S,$G1180)</f>
        <v>0</v>
      </c>
      <c r="AQ1180" s="83"/>
      <c r="AR1180" s="99">
        <f>SUMIFS(通讯通路门店!$T:$T,通讯通路门店!$S:$S,$G1180)</f>
        <v>0</v>
      </c>
      <c r="AS1180" s="99">
        <f>SUMIFS(通讯通路门店!$U:$U,通讯通路门店!$S:$S,$G1180)</f>
        <v>0</v>
      </c>
      <c r="AT1180" s="99">
        <f>SUMIFS(通讯通路门店!$V:$V,通讯通路门店!$S:$S,$G1180)</f>
        <v>0</v>
      </c>
      <c r="AU1180" s="99">
        <f>SUMIFS(通讯通路门店!$W:$W,通讯通路门店!$S:$S,$G1180)</f>
        <v>0</v>
      </c>
      <c r="AV1180" s="99">
        <f>SUMIFS(通讯通路门店!$Z:$Z,通讯通路门店!$S:$S,$G1180)</f>
        <v>0</v>
      </c>
      <c r="AW1180" s="99">
        <f>SUMIFS(通讯通路门店!$AB:$AB,通讯通路门店!$S:$S,$G1180)</f>
        <v>0</v>
      </c>
      <c r="AX1180" s="99">
        <f>SUMIFS(通讯通路门店!$X:$X,通讯通路门店!$S:$S,$G1180)</f>
        <v>0</v>
      </c>
      <c r="AY1180" s="99">
        <f>SUMIFS(通讯通路门店!$Y:$Y,通讯通路门店!$S:$S,$G1180)</f>
        <v>0</v>
      </c>
      <c r="AZ1180" s="99">
        <f>SUMIFS(通讯通路门店!$AA:$AA,通讯通路门店!$S:$S,$G1180)</f>
        <v>0</v>
      </c>
      <c r="BA1180" s="99">
        <f t="shared" si="93"/>
        <v>0</v>
      </c>
      <c r="BB1180" s="99">
        <f t="shared" si="94"/>
        <v>0</v>
      </c>
      <c r="BC1180" s="99">
        <f>SUMIFS(通讯通路门店!$W:$W,通讯通路门店!$S:$S,$G1180,通讯通路门店!$J:$J,"荣耀体验店")+SUMIFS(通讯通路门店!$W:$W,通讯通路门店!$S:$S,$G1180,通讯通路门店!$J:$J,"荣耀授权专卖店")</f>
        <v>0</v>
      </c>
      <c r="BD1180" s="99">
        <f>SUMIFS(通讯通路门店!$Z:$Z,通讯通路门店!$S:$S,$G1180,通讯通路门店!$J:$J,"VIVO体验店")</f>
        <v>0</v>
      </c>
      <c r="BE1180" s="99">
        <f>SUMIFS(通讯通路门店!$AB:$AB,通讯通路门店!$S:$S,$G1180,通讯通路门店!$J:$J,"OPPO体验店")</f>
        <v>0</v>
      </c>
      <c r="BF1180" s="99">
        <f>SUMIFS(通讯通路门店!$X:$X,通讯通路门店!$S:$S,$G1180,通讯通路门店!$J:$J,"华为授权体验店")+SUMIFS(通讯通路门店!$AA:$AA,通讯通路门店!$S:$S,$G1180,通讯通路门店!$J:$J,"华为堡垒店")</f>
        <v>0</v>
      </c>
      <c r="BG1180" s="99">
        <f>SUMIFS(通讯通路门店!$Y:$Y,通讯通路门店!$S:$S,$G1180,通讯通路门店!$J:$J,"小米体验店")</f>
        <v>0</v>
      </c>
      <c r="BH1180" s="99">
        <f>SUMIFS(通讯通路门店!$AA:$AA,通讯通路门店!$S:$S,$G1180,通讯通路门店!$J:$J,"苹果体验店")</f>
        <v>0</v>
      </c>
      <c r="BI1180" s="99">
        <f>SUMIFS(通讯通路门店!$K:$K,通讯通路门店!$S:$S,$G1180,通讯通路门店!$J:$J,"其他品牌专卖店")</f>
        <v>0</v>
      </c>
      <c r="BJ1180" s="99">
        <f>SUMIFS(通讯通路门店!$AC:$AC,通讯通路门店!$S:$S,$G1180)</f>
        <v>0</v>
      </c>
      <c r="BK1180" s="99">
        <f>SUMIFS(通讯通路门店!$AD:$AD,通讯通路门店!$S:$S,$G1180)</f>
        <v>0</v>
      </c>
      <c r="BL1180" s="99">
        <f>SUMIFS(通讯通路门店!$AE:$AE,通讯通路门店!$S:$S,$G1180)</f>
        <v>0</v>
      </c>
      <c r="BM1180" s="99">
        <f>SUMIFS(通讯通路门店!$AF:$AF,通讯通路门店!$S:$S,$G1180)</f>
        <v>0</v>
      </c>
      <c r="BN1180" s="99">
        <f>SUMIFS(通讯通路门店!$AG:$AG,通讯通路门店!$S:$S,$G1180)</f>
        <v>0</v>
      </c>
      <c r="BO1180" s="99">
        <f>SUMIFS(通讯通路门店!$AH:$AH,通讯通路门店!$S:$S,$G1180)</f>
        <v>0</v>
      </c>
      <c r="BP1180" s="99">
        <f>SUMIFS(通讯通路门店!$AI:$AI,通讯通路门店!$S:$S,$G1180)</f>
        <v>0</v>
      </c>
      <c r="BQ1180" s="83"/>
    </row>
    <row r="1181" spans="1:69">
      <c r="A1181" s="99" t="str">
        <f>IFERROR(_xlfn.XLOOKUP($G1181,通讯通路门店!$S$4:$S$993933,通讯通路门店!$A$4:$A$993933,0,0),"")</f>
        <v>海南省</v>
      </c>
      <c r="B1181" s="99" t="str">
        <f>IFERROR(_xlfn.XLOOKUP($G1181,通讯通路门店!$S$4:$S$993933,通讯通路门店!$B$4:$B$993933,0,0),"")</f>
        <v>昌江黎族自治县</v>
      </c>
      <c r="C1181" s="99" t="str">
        <f>IFERROR(_xlfn.XLOOKUP($G1181,通讯通路门店!$S$4:$S$993933,通讯通路门店!$C$4:$C$993933,0,0),"")</f>
        <v>昌江黎族自治县</v>
      </c>
      <c r="D1181" s="99" t="str">
        <f>IFERROR(_xlfn.XLOOKUP($G1181,通讯通路门店!$S$4:$S$993933,通讯通路门店!$D$4:$D$993933,0,0),"")</f>
        <v>叉河镇</v>
      </c>
      <c r="E1181" s="83"/>
      <c r="F1181" s="83"/>
      <c r="G1181" s="101"/>
      <c r="H1181" s="102">
        <f>IFERROR(_xlfn.XLOOKUP($G1181,通讯通路门店!$S$4:$S$993933,通讯通路门店!$R$4:$R$993933,0,0),"")</f>
        <v>0</v>
      </c>
      <c r="I1181" s="83"/>
      <c r="J1181" s="83"/>
      <c r="K1181" s="83"/>
      <c r="L1181" s="83"/>
      <c r="M1181" s="83"/>
      <c r="N1181" s="83"/>
      <c r="O1181" s="83"/>
      <c r="P1181" s="83"/>
      <c r="Q1181" s="83"/>
      <c r="R1181" s="83"/>
      <c r="S1181" s="83"/>
      <c r="T1181" s="83"/>
      <c r="U1181" s="99">
        <f>COUNTIF(通讯通路门店!$S:$S,$G1181)</f>
        <v>0</v>
      </c>
      <c r="V1181" s="99">
        <f>COUNTIFS(通讯通路门店!$S:$S,$G1181,通讯通路门店!$J:$J,"综合卖场")</f>
        <v>0</v>
      </c>
      <c r="W1181" s="99">
        <f>SUMIFS(通讯通路门店!$AJ:$AJ,通讯通路门店!$S:$S,通讯客户沙盘!$G1181)</f>
        <v>0</v>
      </c>
      <c r="X1181" s="99">
        <f t="shared" si="90"/>
        <v>0</v>
      </c>
      <c r="Y1181" s="99">
        <f>COUNTIFS(通讯通路门店!$S:$S,$G1181,通讯通路门店!$J:$J,"荣耀体验店")+COUNTIFS(通讯通路门店!$S:$S,$G1181,通讯通路门店!$J:$J,"荣耀授权专卖店")</f>
        <v>0</v>
      </c>
      <c r="Z1181" s="99">
        <f>COUNTIFS(通讯通路门店!$S:$S,$G1181,通讯通路门店!$J:$J,"VIVO体验店")</f>
        <v>0</v>
      </c>
      <c r="AA1181" s="99">
        <f>COUNTIFS(通讯通路门店!$S:$S,$G1181,通讯通路门店!$J:$J,"OPPO体验店")</f>
        <v>0</v>
      </c>
      <c r="AB1181" s="99">
        <f>COUNTIFS(通讯通路门店!$S:$S,$G1181,通讯通路门店!$J:$J,"华为授权体验店")+COUNTIFS(通讯通路门店!$S:$S,$G1181,通讯通路门店!$J:$J,"华为堡垒店")</f>
        <v>0</v>
      </c>
      <c r="AC1181" s="99">
        <f>COUNTIFS(通讯通路门店!$S:$S,$G1181,通讯通路门店!$J:$J,"小米体验店")</f>
        <v>0</v>
      </c>
      <c r="AD1181" s="99">
        <f>COUNTIFS(通讯通路门店!$S:$S,$G1181,通讯通路门店!$J:$J,"苹果体验店")</f>
        <v>0</v>
      </c>
      <c r="AE1181" s="99">
        <f>COUNTIFS(通讯通路门店!$S:$S,$G1181,通讯通路门店!$J:$J,"其他品牌专卖店")</f>
        <v>0</v>
      </c>
      <c r="AF1181" s="99">
        <f>SUMIFS(通讯通路门店!$BI:$BI,通讯通路门店!$S:$S,$G1181)</f>
        <v>0</v>
      </c>
      <c r="AG1181" s="99">
        <f>SUMIFS(通讯通路门店!$BH:$BH,通讯通路门店!$S:$S,$G1181)</f>
        <v>0</v>
      </c>
      <c r="AH1181" s="99">
        <f t="shared" si="91"/>
        <v>0</v>
      </c>
      <c r="AI1181" s="99">
        <f>SUMIFS(通讯通路门店!$BB:$BB,通讯通路门店!$S:$S,$G1181)</f>
        <v>0</v>
      </c>
      <c r="AJ1181" s="99">
        <f>SUMIFS(通讯通路门店!$BE:$BE,通讯通路门店!$S:$S,$G1181)</f>
        <v>0</v>
      </c>
      <c r="AK1181" s="99">
        <f>SUMIFS(通讯通路门店!$BG:$BG,通讯通路门店!$S:$S,$G1181)</f>
        <v>0</v>
      </c>
      <c r="AL1181" s="99">
        <f>SUMIFS(通讯通路门店!$BC:$BC,通讯通路门店!$S:$S,$G1181)</f>
        <v>0</v>
      </c>
      <c r="AM1181" s="99">
        <f>SUMIFS(通讯通路门店!$BD:$BD,通讯通路门店!$S:$S,$G1181)</f>
        <v>0</v>
      </c>
      <c r="AN1181" s="99">
        <f>SUMIFS(通讯通路门店!$BF:$BF,通讯通路门店!$S:$S,$G1181)</f>
        <v>0</v>
      </c>
      <c r="AO1181" s="99">
        <f t="shared" si="92"/>
        <v>0</v>
      </c>
      <c r="AP1181" s="99">
        <f>SUMIFS(通讯通路门店!$K:$K,通讯通路门店!$S:$S,$G1181)</f>
        <v>0</v>
      </c>
      <c r="AQ1181" s="83"/>
      <c r="AR1181" s="99">
        <f>SUMIFS(通讯通路门店!$T:$T,通讯通路门店!$S:$S,$G1181)</f>
        <v>0</v>
      </c>
      <c r="AS1181" s="99">
        <f>SUMIFS(通讯通路门店!$U:$U,通讯通路门店!$S:$S,$G1181)</f>
        <v>0</v>
      </c>
      <c r="AT1181" s="99">
        <f>SUMIFS(通讯通路门店!$V:$V,通讯通路门店!$S:$S,$G1181)</f>
        <v>0</v>
      </c>
      <c r="AU1181" s="99">
        <f>SUMIFS(通讯通路门店!$W:$W,通讯通路门店!$S:$S,$G1181)</f>
        <v>0</v>
      </c>
      <c r="AV1181" s="99">
        <f>SUMIFS(通讯通路门店!$Z:$Z,通讯通路门店!$S:$S,$G1181)</f>
        <v>0</v>
      </c>
      <c r="AW1181" s="99">
        <f>SUMIFS(通讯通路门店!$AB:$AB,通讯通路门店!$S:$S,$G1181)</f>
        <v>0</v>
      </c>
      <c r="AX1181" s="99">
        <f>SUMIFS(通讯通路门店!$X:$X,通讯通路门店!$S:$S,$G1181)</f>
        <v>0</v>
      </c>
      <c r="AY1181" s="99">
        <f>SUMIFS(通讯通路门店!$Y:$Y,通讯通路门店!$S:$S,$G1181)</f>
        <v>0</v>
      </c>
      <c r="AZ1181" s="99">
        <f>SUMIFS(通讯通路门店!$AA:$AA,通讯通路门店!$S:$S,$G1181)</f>
        <v>0</v>
      </c>
      <c r="BA1181" s="99">
        <f t="shared" si="93"/>
        <v>0</v>
      </c>
      <c r="BB1181" s="99">
        <f t="shared" si="94"/>
        <v>0</v>
      </c>
      <c r="BC1181" s="99">
        <f>SUMIFS(通讯通路门店!$W:$W,通讯通路门店!$S:$S,$G1181,通讯通路门店!$J:$J,"荣耀体验店")+SUMIFS(通讯通路门店!$W:$W,通讯通路门店!$S:$S,$G1181,通讯通路门店!$J:$J,"荣耀授权专卖店")</f>
        <v>0</v>
      </c>
      <c r="BD1181" s="99">
        <f>SUMIFS(通讯通路门店!$Z:$Z,通讯通路门店!$S:$S,$G1181,通讯通路门店!$J:$J,"VIVO体验店")</f>
        <v>0</v>
      </c>
      <c r="BE1181" s="99">
        <f>SUMIFS(通讯通路门店!$AB:$AB,通讯通路门店!$S:$S,$G1181,通讯通路门店!$J:$J,"OPPO体验店")</f>
        <v>0</v>
      </c>
      <c r="BF1181" s="99">
        <f>SUMIFS(通讯通路门店!$X:$X,通讯通路门店!$S:$S,$G1181,通讯通路门店!$J:$J,"华为授权体验店")+SUMIFS(通讯通路门店!$AA:$AA,通讯通路门店!$S:$S,$G1181,通讯通路门店!$J:$J,"华为堡垒店")</f>
        <v>0</v>
      </c>
      <c r="BG1181" s="99">
        <f>SUMIFS(通讯通路门店!$Y:$Y,通讯通路门店!$S:$S,$G1181,通讯通路门店!$J:$J,"小米体验店")</f>
        <v>0</v>
      </c>
      <c r="BH1181" s="99">
        <f>SUMIFS(通讯通路门店!$AA:$AA,通讯通路门店!$S:$S,$G1181,通讯通路门店!$J:$J,"苹果体验店")</f>
        <v>0</v>
      </c>
      <c r="BI1181" s="99">
        <f>SUMIFS(通讯通路门店!$K:$K,通讯通路门店!$S:$S,$G1181,通讯通路门店!$J:$J,"其他品牌专卖店")</f>
        <v>0</v>
      </c>
      <c r="BJ1181" s="99">
        <f>SUMIFS(通讯通路门店!$AC:$AC,通讯通路门店!$S:$S,$G1181)</f>
        <v>0</v>
      </c>
      <c r="BK1181" s="99">
        <f>SUMIFS(通讯通路门店!$AD:$AD,通讯通路门店!$S:$S,$G1181)</f>
        <v>0</v>
      </c>
      <c r="BL1181" s="99">
        <f>SUMIFS(通讯通路门店!$AE:$AE,通讯通路门店!$S:$S,$G1181)</f>
        <v>0</v>
      </c>
      <c r="BM1181" s="99">
        <f>SUMIFS(通讯通路门店!$AF:$AF,通讯通路门店!$S:$S,$G1181)</f>
        <v>0</v>
      </c>
      <c r="BN1181" s="99">
        <f>SUMIFS(通讯通路门店!$AG:$AG,通讯通路门店!$S:$S,$G1181)</f>
        <v>0</v>
      </c>
      <c r="BO1181" s="99">
        <f>SUMIFS(通讯通路门店!$AH:$AH,通讯通路门店!$S:$S,$G1181)</f>
        <v>0</v>
      </c>
      <c r="BP1181" s="99">
        <f>SUMIFS(通讯通路门店!$AI:$AI,通讯通路门店!$S:$S,$G1181)</f>
        <v>0</v>
      </c>
      <c r="BQ1181" s="83"/>
    </row>
    <row r="1182" spans="1:69">
      <c r="A1182" s="99" t="str">
        <f>IFERROR(_xlfn.XLOOKUP($G1182,通讯通路门店!$S$4:$S$993933,通讯通路门店!$A$4:$A$993933,0,0),"")</f>
        <v>海南省</v>
      </c>
      <c r="B1182" s="99" t="str">
        <f>IFERROR(_xlfn.XLOOKUP($G1182,通讯通路门店!$S$4:$S$993933,通讯通路门店!$B$4:$B$993933,0,0),"")</f>
        <v>昌江黎族自治县</v>
      </c>
      <c r="C1182" s="99" t="str">
        <f>IFERROR(_xlfn.XLOOKUP($G1182,通讯通路门店!$S$4:$S$993933,通讯通路门店!$C$4:$C$993933,0,0),"")</f>
        <v>昌江黎族自治县</v>
      </c>
      <c r="D1182" s="99" t="str">
        <f>IFERROR(_xlfn.XLOOKUP($G1182,通讯通路门店!$S$4:$S$993933,通讯通路门店!$D$4:$D$993933,0,0),"")</f>
        <v>叉河镇</v>
      </c>
      <c r="E1182" s="83"/>
      <c r="F1182" s="83"/>
      <c r="G1182" s="101"/>
      <c r="H1182" s="102">
        <f>IFERROR(_xlfn.XLOOKUP($G1182,通讯通路门店!$S$4:$S$993933,通讯通路门店!$R$4:$R$993933,0,0),"")</f>
        <v>0</v>
      </c>
      <c r="I1182" s="83"/>
      <c r="J1182" s="83"/>
      <c r="K1182" s="83"/>
      <c r="L1182" s="83"/>
      <c r="M1182" s="83"/>
      <c r="N1182" s="83"/>
      <c r="O1182" s="83"/>
      <c r="P1182" s="83"/>
      <c r="Q1182" s="83"/>
      <c r="R1182" s="83"/>
      <c r="S1182" s="83"/>
      <c r="T1182" s="83"/>
      <c r="U1182" s="99">
        <f>COUNTIF(通讯通路门店!$S:$S,$G1182)</f>
        <v>0</v>
      </c>
      <c r="V1182" s="99">
        <f>COUNTIFS(通讯通路门店!$S:$S,$G1182,通讯通路门店!$J:$J,"综合卖场")</f>
        <v>0</v>
      </c>
      <c r="W1182" s="99">
        <f>SUMIFS(通讯通路门店!$AJ:$AJ,通讯通路门店!$S:$S,通讯客户沙盘!$G1182)</f>
        <v>0</v>
      </c>
      <c r="X1182" s="99">
        <f t="shared" si="90"/>
        <v>0</v>
      </c>
      <c r="Y1182" s="99">
        <f>COUNTIFS(通讯通路门店!$S:$S,$G1182,通讯通路门店!$J:$J,"荣耀体验店")+COUNTIFS(通讯通路门店!$S:$S,$G1182,通讯通路门店!$J:$J,"荣耀授权专卖店")</f>
        <v>0</v>
      </c>
      <c r="Z1182" s="99">
        <f>COUNTIFS(通讯通路门店!$S:$S,$G1182,通讯通路门店!$J:$J,"VIVO体验店")</f>
        <v>0</v>
      </c>
      <c r="AA1182" s="99">
        <f>COUNTIFS(通讯通路门店!$S:$S,$G1182,通讯通路门店!$J:$J,"OPPO体验店")</f>
        <v>0</v>
      </c>
      <c r="AB1182" s="99">
        <f>COUNTIFS(通讯通路门店!$S:$S,$G1182,通讯通路门店!$J:$J,"华为授权体验店")+COUNTIFS(通讯通路门店!$S:$S,$G1182,通讯通路门店!$J:$J,"华为堡垒店")</f>
        <v>0</v>
      </c>
      <c r="AC1182" s="99">
        <f>COUNTIFS(通讯通路门店!$S:$S,$G1182,通讯通路门店!$J:$J,"小米体验店")</f>
        <v>0</v>
      </c>
      <c r="AD1182" s="99">
        <f>COUNTIFS(通讯通路门店!$S:$S,$G1182,通讯通路门店!$J:$J,"苹果体验店")</f>
        <v>0</v>
      </c>
      <c r="AE1182" s="99">
        <f>COUNTIFS(通讯通路门店!$S:$S,$G1182,通讯通路门店!$J:$J,"其他品牌专卖店")</f>
        <v>0</v>
      </c>
      <c r="AF1182" s="99">
        <f>SUMIFS(通讯通路门店!$BI:$BI,通讯通路门店!$S:$S,$G1182)</f>
        <v>0</v>
      </c>
      <c r="AG1182" s="99">
        <f>SUMIFS(通讯通路门店!$BH:$BH,通讯通路门店!$S:$S,$G1182)</f>
        <v>0</v>
      </c>
      <c r="AH1182" s="99">
        <f t="shared" si="91"/>
        <v>0</v>
      </c>
      <c r="AI1182" s="99">
        <f>SUMIFS(通讯通路门店!$BB:$BB,通讯通路门店!$S:$S,$G1182)</f>
        <v>0</v>
      </c>
      <c r="AJ1182" s="99">
        <f>SUMIFS(通讯通路门店!$BE:$BE,通讯通路门店!$S:$S,$G1182)</f>
        <v>0</v>
      </c>
      <c r="AK1182" s="99">
        <f>SUMIFS(通讯通路门店!$BG:$BG,通讯通路门店!$S:$S,$G1182)</f>
        <v>0</v>
      </c>
      <c r="AL1182" s="99">
        <f>SUMIFS(通讯通路门店!$BC:$BC,通讯通路门店!$S:$S,$G1182)</f>
        <v>0</v>
      </c>
      <c r="AM1182" s="99">
        <f>SUMIFS(通讯通路门店!$BD:$BD,通讯通路门店!$S:$S,$G1182)</f>
        <v>0</v>
      </c>
      <c r="AN1182" s="99">
        <f>SUMIFS(通讯通路门店!$BF:$BF,通讯通路门店!$S:$S,$G1182)</f>
        <v>0</v>
      </c>
      <c r="AO1182" s="99">
        <f t="shared" si="92"/>
        <v>0</v>
      </c>
      <c r="AP1182" s="99">
        <f>SUMIFS(通讯通路门店!$K:$K,通讯通路门店!$S:$S,$G1182)</f>
        <v>0</v>
      </c>
      <c r="AQ1182" s="83"/>
      <c r="AR1182" s="99">
        <f>SUMIFS(通讯通路门店!$T:$T,通讯通路门店!$S:$S,$G1182)</f>
        <v>0</v>
      </c>
      <c r="AS1182" s="99">
        <f>SUMIFS(通讯通路门店!$U:$U,通讯通路门店!$S:$S,$G1182)</f>
        <v>0</v>
      </c>
      <c r="AT1182" s="99">
        <f>SUMIFS(通讯通路门店!$V:$V,通讯通路门店!$S:$S,$G1182)</f>
        <v>0</v>
      </c>
      <c r="AU1182" s="99">
        <f>SUMIFS(通讯通路门店!$W:$W,通讯通路门店!$S:$S,$G1182)</f>
        <v>0</v>
      </c>
      <c r="AV1182" s="99">
        <f>SUMIFS(通讯通路门店!$Z:$Z,通讯通路门店!$S:$S,$G1182)</f>
        <v>0</v>
      </c>
      <c r="AW1182" s="99">
        <f>SUMIFS(通讯通路门店!$AB:$AB,通讯通路门店!$S:$S,$G1182)</f>
        <v>0</v>
      </c>
      <c r="AX1182" s="99">
        <f>SUMIFS(通讯通路门店!$X:$X,通讯通路门店!$S:$S,$G1182)</f>
        <v>0</v>
      </c>
      <c r="AY1182" s="99">
        <f>SUMIFS(通讯通路门店!$Y:$Y,通讯通路门店!$S:$S,$G1182)</f>
        <v>0</v>
      </c>
      <c r="AZ1182" s="99">
        <f>SUMIFS(通讯通路门店!$AA:$AA,通讯通路门店!$S:$S,$G1182)</f>
        <v>0</v>
      </c>
      <c r="BA1182" s="99">
        <f t="shared" si="93"/>
        <v>0</v>
      </c>
      <c r="BB1182" s="99">
        <f t="shared" si="94"/>
        <v>0</v>
      </c>
      <c r="BC1182" s="99">
        <f>SUMIFS(通讯通路门店!$W:$W,通讯通路门店!$S:$S,$G1182,通讯通路门店!$J:$J,"荣耀体验店")+SUMIFS(通讯通路门店!$W:$W,通讯通路门店!$S:$S,$G1182,通讯通路门店!$J:$J,"荣耀授权专卖店")</f>
        <v>0</v>
      </c>
      <c r="BD1182" s="99">
        <f>SUMIFS(通讯通路门店!$Z:$Z,通讯通路门店!$S:$S,$G1182,通讯通路门店!$J:$J,"VIVO体验店")</f>
        <v>0</v>
      </c>
      <c r="BE1182" s="99">
        <f>SUMIFS(通讯通路门店!$AB:$AB,通讯通路门店!$S:$S,$G1182,通讯通路门店!$J:$J,"OPPO体验店")</f>
        <v>0</v>
      </c>
      <c r="BF1182" s="99">
        <f>SUMIFS(通讯通路门店!$X:$X,通讯通路门店!$S:$S,$G1182,通讯通路门店!$J:$J,"华为授权体验店")+SUMIFS(通讯通路门店!$AA:$AA,通讯通路门店!$S:$S,$G1182,通讯通路门店!$J:$J,"华为堡垒店")</f>
        <v>0</v>
      </c>
      <c r="BG1182" s="99">
        <f>SUMIFS(通讯通路门店!$Y:$Y,通讯通路门店!$S:$S,$G1182,通讯通路门店!$J:$J,"小米体验店")</f>
        <v>0</v>
      </c>
      <c r="BH1182" s="99">
        <f>SUMIFS(通讯通路门店!$AA:$AA,通讯通路门店!$S:$S,$G1182,通讯通路门店!$J:$J,"苹果体验店")</f>
        <v>0</v>
      </c>
      <c r="BI1182" s="99">
        <f>SUMIFS(通讯通路门店!$K:$K,通讯通路门店!$S:$S,$G1182,通讯通路门店!$J:$J,"其他品牌专卖店")</f>
        <v>0</v>
      </c>
      <c r="BJ1182" s="99">
        <f>SUMIFS(通讯通路门店!$AC:$AC,通讯通路门店!$S:$S,$G1182)</f>
        <v>0</v>
      </c>
      <c r="BK1182" s="99">
        <f>SUMIFS(通讯通路门店!$AD:$AD,通讯通路门店!$S:$S,$G1182)</f>
        <v>0</v>
      </c>
      <c r="BL1182" s="99">
        <f>SUMIFS(通讯通路门店!$AE:$AE,通讯通路门店!$S:$S,$G1182)</f>
        <v>0</v>
      </c>
      <c r="BM1182" s="99">
        <f>SUMIFS(通讯通路门店!$AF:$AF,通讯通路门店!$S:$S,$G1182)</f>
        <v>0</v>
      </c>
      <c r="BN1182" s="99">
        <f>SUMIFS(通讯通路门店!$AG:$AG,通讯通路门店!$S:$S,$G1182)</f>
        <v>0</v>
      </c>
      <c r="BO1182" s="99">
        <f>SUMIFS(通讯通路门店!$AH:$AH,通讯通路门店!$S:$S,$G1182)</f>
        <v>0</v>
      </c>
      <c r="BP1182" s="99">
        <f>SUMIFS(通讯通路门店!$AI:$AI,通讯通路门店!$S:$S,$G1182)</f>
        <v>0</v>
      </c>
      <c r="BQ1182" s="83"/>
    </row>
    <row r="1183" spans="1:69">
      <c r="A1183" s="99" t="str">
        <f>IFERROR(_xlfn.XLOOKUP($G1183,通讯通路门店!$S$4:$S$993933,通讯通路门店!$A$4:$A$993933,0,0),"")</f>
        <v>海南省</v>
      </c>
      <c r="B1183" s="99" t="str">
        <f>IFERROR(_xlfn.XLOOKUP($G1183,通讯通路门店!$S$4:$S$993933,通讯通路门店!$B$4:$B$993933,0,0),"")</f>
        <v>昌江黎族自治县</v>
      </c>
      <c r="C1183" s="99" t="str">
        <f>IFERROR(_xlfn.XLOOKUP($G1183,通讯通路门店!$S$4:$S$993933,通讯通路门店!$C$4:$C$993933,0,0),"")</f>
        <v>昌江黎族自治县</v>
      </c>
      <c r="D1183" s="99" t="str">
        <f>IFERROR(_xlfn.XLOOKUP($G1183,通讯通路门店!$S$4:$S$993933,通讯通路门店!$D$4:$D$993933,0,0),"")</f>
        <v>叉河镇</v>
      </c>
      <c r="E1183" s="83"/>
      <c r="F1183" s="83"/>
      <c r="G1183" s="101"/>
      <c r="H1183" s="102">
        <f>IFERROR(_xlfn.XLOOKUP($G1183,通讯通路门店!$S$4:$S$993933,通讯通路门店!$R$4:$R$993933,0,0),"")</f>
        <v>0</v>
      </c>
      <c r="I1183" s="83"/>
      <c r="J1183" s="83"/>
      <c r="K1183" s="83"/>
      <c r="L1183" s="83"/>
      <c r="M1183" s="83"/>
      <c r="N1183" s="83"/>
      <c r="O1183" s="83"/>
      <c r="P1183" s="83"/>
      <c r="Q1183" s="83"/>
      <c r="R1183" s="83"/>
      <c r="S1183" s="83"/>
      <c r="T1183" s="83"/>
      <c r="U1183" s="99">
        <f>COUNTIF(通讯通路门店!$S:$S,$G1183)</f>
        <v>0</v>
      </c>
      <c r="V1183" s="99">
        <f>COUNTIFS(通讯通路门店!$S:$S,$G1183,通讯通路门店!$J:$J,"综合卖场")</f>
        <v>0</v>
      </c>
      <c r="W1183" s="99">
        <f>SUMIFS(通讯通路门店!$AJ:$AJ,通讯通路门店!$S:$S,通讯客户沙盘!$G1183)</f>
        <v>0</v>
      </c>
      <c r="X1183" s="99">
        <f t="shared" si="90"/>
        <v>0</v>
      </c>
      <c r="Y1183" s="99">
        <f>COUNTIFS(通讯通路门店!$S:$S,$G1183,通讯通路门店!$J:$J,"荣耀体验店")+COUNTIFS(通讯通路门店!$S:$S,$G1183,通讯通路门店!$J:$J,"荣耀授权专卖店")</f>
        <v>0</v>
      </c>
      <c r="Z1183" s="99">
        <f>COUNTIFS(通讯通路门店!$S:$S,$G1183,通讯通路门店!$J:$J,"VIVO体验店")</f>
        <v>0</v>
      </c>
      <c r="AA1183" s="99">
        <f>COUNTIFS(通讯通路门店!$S:$S,$G1183,通讯通路门店!$J:$J,"OPPO体验店")</f>
        <v>0</v>
      </c>
      <c r="AB1183" s="99">
        <f>COUNTIFS(通讯通路门店!$S:$S,$G1183,通讯通路门店!$J:$J,"华为授权体验店")+COUNTIFS(通讯通路门店!$S:$S,$G1183,通讯通路门店!$J:$J,"华为堡垒店")</f>
        <v>0</v>
      </c>
      <c r="AC1183" s="99">
        <f>COUNTIFS(通讯通路门店!$S:$S,$G1183,通讯通路门店!$J:$J,"小米体验店")</f>
        <v>0</v>
      </c>
      <c r="AD1183" s="99">
        <f>COUNTIFS(通讯通路门店!$S:$S,$G1183,通讯通路门店!$J:$J,"苹果体验店")</f>
        <v>0</v>
      </c>
      <c r="AE1183" s="99">
        <f>COUNTIFS(通讯通路门店!$S:$S,$G1183,通讯通路门店!$J:$J,"其他品牌专卖店")</f>
        <v>0</v>
      </c>
      <c r="AF1183" s="99">
        <f>SUMIFS(通讯通路门店!$BI:$BI,通讯通路门店!$S:$S,$G1183)</f>
        <v>0</v>
      </c>
      <c r="AG1183" s="99">
        <f>SUMIFS(通讯通路门店!$BH:$BH,通讯通路门店!$S:$S,$G1183)</f>
        <v>0</v>
      </c>
      <c r="AH1183" s="99">
        <f t="shared" si="91"/>
        <v>0</v>
      </c>
      <c r="AI1183" s="99">
        <f>SUMIFS(通讯通路门店!$BB:$BB,通讯通路门店!$S:$S,$G1183)</f>
        <v>0</v>
      </c>
      <c r="AJ1183" s="99">
        <f>SUMIFS(通讯通路门店!$BE:$BE,通讯通路门店!$S:$S,$G1183)</f>
        <v>0</v>
      </c>
      <c r="AK1183" s="99">
        <f>SUMIFS(通讯通路门店!$BG:$BG,通讯通路门店!$S:$S,$G1183)</f>
        <v>0</v>
      </c>
      <c r="AL1183" s="99">
        <f>SUMIFS(通讯通路门店!$BC:$BC,通讯通路门店!$S:$S,$G1183)</f>
        <v>0</v>
      </c>
      <c r="AM1183" s="99">
        <f>SUMIFS(通讯通路门店!$BD:$BD,通讯通路门店!$S:$S,$G1183)</f>
        <v>0</v>
      </c>
      <c r="AN1183" s="99">
        <f>SUMIFS(通讯通路门店!$BF:$BF,通讯通路门店!$S:$S,$G1183)</f>
        <v>0</v>
      </c>
      <c r="AO1183" s="99">
        <f t="shared" si="92"/>
        <v>0</v>
      </c>
      <c r="AP1183" s="99">
        <f>SUMIFS(通讯通路门店!$K:$K,通讯通路门店!$S:$S,$G1183)</f>
        <v>0</v>
      </c>
      <c r="AQ1183" s="83"/>
      <c r="AR1183" s="99">
        <f>SUMIFS(通讯通路门店!$T:$T,通讯通路门店!$S:$S,$G1183)</f>
        <v>0</v>
      </c>
      <c r="AS1183" s="99">
        <f>SUMIFS(通讯通路门店!$U:$U,通讯通路门店!$S:$S,$G1183)</f>
        <v>0</v>
      </c>
      <c r="AT1183" s="99">
        <f>SUMIFS(通讯通路门店!$V:$V,通讯通路门店!$S:$S,$G1183)</f>
        <v>0</v>
      </c>
      <c r="AU1183" s="99">
        <f>SUMIFS(通讯通路门店!$W:$W,通讯通路门店!$S:$S,$G1183)</f>
        <v>0</v>
      </c>
      <c r="AV1183" s="99">
        <f>SUMIFS(通讯通路门店!$Z:$Z,通讯通路门店!$S:$S,$G1183)</f>
        <v>0</v>
      </c>
      <c r="AW1183" s="99">
        <f>SUMIFS(通讯通路门店!$AB:$AB,通讯通路门店!$S:$S,$G1183)</f>
        <v>0</v>
      </c>
      <c r="AX1183" s="99">
        <f>SUMIFS(通讯通路门店!$X:$X,通讯通路门店!$S:$S,$G1183)</f>
        <v>0</v>
      </c>
      <c r="AY1183" s="99">
        <f>SUMIFS(通讯通路门店!$Y:$Y,通讯通路门店!$S:$S,$G1183)</f>
        <v>0</v>
      </c>
      <c r="AZ1183" s="99">
        <f>SUMIFS(通讯通路门店!$AA:$AA,通讯通路门店!$S:$S,$G1183)</f>
        <v>0</v>
      </c>
      <c r="BA1183" s="99">
        <f t="shared" si="93"/>
        <v>0</v>
      </c>
      <c r="BB1183" s="99">
        <f t="shared" si="94"/>
        <v>0</v>
      </c>
      <c r="BC1183" s="99">
        <f>SUMIFS(通讯通路门店!$W:$W,通讯通路门店!$S:$S,$G1183,通讯通路门店!$J:$J,"荣耀体验店")+SUMIFS(通讯通路门店!$W:$W,通讯通路门店!$S:$S,$G1183,通讯通路门店!$J:$J,"荣耀授权专卖店")</f>
        <v>0</v>
      </c>
      <c r="BD1183" s="99">
        <f>SUMIFS(通讯通路门店!$Z:$Z,通讯通路门店!$S:$S,$G1183,通讯通路门店!$J:$J,"VIVO体验店")</f>
        <v>0</v>
      </c>
      <c r="BE1183" s="99">
        <f>SUMIFS(通讯通路门店!$AB:$AB,通讯通路门店!$S:$S,$G1183,通讯通路门店!$J:$J,"OPPO体验店")</f>
        <v>0</v>
      </c>
      <c r="BF1183" s="99">
        <f>SUMIFS(通讯通路门店!$X:$X,通讯通路门店!$S:$S,$G1183,通讯通路门店!$J:$J,"华为授权体验店")+SUMIFS(通讯通路门店!$AA:$AA,通讯通路门店!$S:$S,$G1183,通讯通路门店!$J:$J,"华为堡垒店")</f>
        <v>0</v>
      </c>
      <c r="BG1183" s="99">
        <f>SUMIFS(通讯通路门店!$Y:$Y,通讯通路门店!$S:$S,$G1183,通讯通路门店!$J:$J,"小米体验店")</f>
        <v>0</v>
      </c>
      <c r="BH1183" s="99">
        <f>SUMIFS(通讯通路门店!$AA:$AA,通讯通路门店!$S:$S,$G1183,通讯通路门店!$J:$J,"苹果体验店")</f>
        <v>0</v>
      </c>
      <c r="BI1183" s="99">
        <f>SUMIFS(通讯通路门店!$K:$K,通讯通路门店!$S:$S,$G1183,通讯通路门店!$J:$J,"其他品牌专卖店")</f>
        <v>0</v>
      </c>
      <c r="BJ1183" s="99">
        <f>SUMIFS(通讯通路门店!$AC:$AC,通讯通路门店!$S:$S,$G1183)</f>
        <v>0</v>
      </c>
      <c r="BK1183" s="99">
        <f>SUMIFS(通讯通路门店!$AD:$AD,通讯通路门店!$S:$S,$G1183)</f>
        <v>0</v>
      </c>
      <c r="BL1183" s="99">
        <f>SUMIFS(通讯通路门店!$AE:$AE,通讯通路门店!$S:$S,$G1183)</f>
        <v>0</v>
      </c>
      <c r="BM1183" s="99">
        <f>SUMIFS(通讯通路门店!$AF:$AF,通讯通路门店!$S:$S,$G1183)</f>
        <v>0</v>
      </c>
      <c r="BN1183" s="99">
        <f>SUMIFS(通讯通路门店!$AG:$AG,通讯通路门店!$S:$S,$G1183)</f>
        <v>0</v>
      </c>
      <c r="BO1183" s="99">
        <f>SUMIFS(通讯通路门店!$AH:$AH,通讯通路门店!$S:$S,$G1183)</f>
        <v>0</v>
      </c>
      <c r="BP1183" s="99">
        <f>SUMIFS(通讯通路门店!$AI:$AI,通讯通路门店!$S:$S,$G1183)</f>
        <v>0</v>
      </c>
      <c r="BQ1183" s="83"/>
    </row>
    <row r="1184" spans="1:69">
      <c r="A1184" s="99" t="str">
        <f>IFERROR(_xlfn.XLOOKUP($G1184,通讯通路门店!$S$4:$S$993933,通讯通路门店!$A$4:$A$993933,0,0),"")</f>
        <v>海南省</v>
      </c>
      <c r="B1184" s="99" t="str">
        <f>IFERROR(_xlfn.XLOOKUP($G1184,通讯通路门店!$S$4:$S$993933,通讯通路门店!$B$4:$B$993933,0,0),"")</f>
        <v>昌江黎族自治县</v>
      </c>
      <c r="C1184" s="99" t="str">
        <f>IFERROR(_xlfn.XLOOKUP($G1184,通讯通路门店!$S$4:$S$993933,通讯通路门店!$C$4:$C$993933,0,0),"")</f>
        <v>昌江黎族自治县</v>
      </c>
      <c r="D1184" s="99" t="str">
        <f>IFERROR(_xlfn.XLOOKUP($G1184,通讯通路门店!$S$4:$S$993933,通讯通路门店!$D$4:$D$993933,0,0),"")</f>
        <v>叉河镇</v>
      </c>
      <c r="E1184" s="83"/>
      <c r="F1184" s="83"/>
      <c r="G1184" s="101"/>
      <c r="H1184" s="102">
        <f>IFERROR(_xlfn.XLOOKUP($G1184,通讯通路门店!$S$4:$S$993933,通讯通路门店!$R$4:$R$993933,0,0),"")</f>
        <v>0</v>
      </c>
      <c r="I1184" s="83"/>
      <c r="J1184" s="83"/>
      <c r="K1184" s="83"/>
      <c r="L1184" s="83"/>
      <c r="M1184" s="83"/>
      <c r="N1184" s="83"/>
      <c r="O1184" s="83"/>
      <c r="P1184" s="83"/>
      <c r="Q1184" s="83"/>
      <c r="R1184" s="83"/>
      <c r="S1184" s="83"/>
      <c r="T1184" s="83"/>
      <c r="U1184" s="99">
        <f>COUNTIF(通讯通路门店!$S:$S,$G1184)</f>
        <v>0</v>
      </c>
      <c r="V1184" s="99">
        <f>COUNTIFS(通讯通路门店!$S:$S,$G1184,通讯通路门店!$J:$J,"综合卖场")</f>
        <v>0</v>
      </c>
      <c r="W1184" s="99">
        <f>SUMIFS(通讯通路门店!$AJ:$AJ,通讯通路门店!$S:$S,通讯客户沙盘!$G1184)</f>
        <v>0</v>
      </c>
      <c r="X1184" s="99">
        <f t="shared" si="90"/>
        <v>0</v>
      </c>
      <c r="Y1184" s="99">
        <f>COUNTIFS(通讯通路门店!$S:$S,$G1184,通讯通路门店!$J:$J,"荣耀体验店")+COUNTIFS(通讯通路门店!$S:$S,$G1184,通讯通路门店!$J:$J,"荣耀授权专卖店")</f>
        <v>0</v>
      </c>
      <c r="Z1184" s="99">
        <f>COUNTIFS(通讯通路门店!$S:$S,$G1184,通讯通路门店!$J:$J,"VIVO体验店")</f>
        <v>0</v>
      </c>
      <c r="AA1184" s="99">
        <f>COUNTIFS(通讯通路门店!$S:$S,$G1184,通讯通路门店!$J:$J,"OPPO体验店")</f>
        <v>0</v>
      </c>
      <c r="AB1184" s="99">
        <f>COUNTIFS(通讯通路门店!$S:$S,$G1184,通讯通路门店!$J:$J,"华为授权体验店")+COUNTIFS(通讯通路门店!$S:$S,$G1184,通讯通路门店!$J:$J,"华为堡垒店")</f>
        <v>0</v>
      </c>
      <c r="AC1184" s="99">
        <f>COUNTIFS(通讯通路门店!$S:$S,$G1184,通讯通路门店!$J:$J,"小米体验店")</f>
        <v>0</v>
      </c>
      <c r="AD1184" s="99">
        <f>COUNTIFS(通讯通路门店!$S:$S,$G1184,通讯通路门店!$J:$J,"苹果体验店")</f>
        <v>0</v>
      </c>
      <c r="AE1184" s="99">
        <f>COUNTIFS(通讯通路门店!$S:$S,$G1184,通讯通路门店!$J:$J,"其他品牌专卖店")</f>
        <v>0</v>
      </c>
      <c r="AF1184" s="99">
        <f>SUMIFS(通讯通路门店!$BI:$BI,通讯通路门店!$S:$S,$G1184)</f>
        <v>0</v>
      </c>
      <c r="AG1184" s="99">
        <f>SUMIFS(通讯通路门店!$BH:$BH,通讯通路门店!$S:$S,$G1184)</f>
        <v>0</v>
      </c>
      <c r="AH1184" s="99">
        <f t="shared" si="91"/>
        <v>0</v>
      </c>
      <c r="AI1184" s="99">
        <f>SUMIFS(通讯通路门店!$BB:$BB,通讯通路门店!$S:$S,$G1184)</f>
        <v>0</v>
      </c>
      <c r="AJ1184" s="99">
        <f>SUMIFS(通讯通路门店!$BE:$BE,通讯通路门店!$S:$S,$G1184)</f>
        <v>0</v>
      </c>
      <c r="AK1184" s="99">
        <f>SUMIFS(通讯通路门店!$BG:$BG,通讯通路门店!$S:$S,$G1184)</f>
        <v>0</v>
      </c>
      <c r="AL1184" s="99">
        <f>SUMIFS(通讯通路门店!$BC:$BC,通讯通路门店!$S:$S,$G1184)</f>
        <v>0</v>
      </c>
      <c r="AM1184" s="99">
        <f>SUMIFS(通讯通路门店!$BD:$BD,通讯通路门店!$S:$S,$G1184)</f>
        <v>0</v>
      </c>
      <c r="AN1184" s="99">
        <f>SUMIFS(通讯通路门店!$BF:$BF,通讯通路门店!$S:$S,$G1184)</f>
        <v>0</v>
      </c>
      <c r="AO1184" s="99">
        <f t="shared" si="92"/>
        <v>0</v>
      </c>
      <c r="AP1184" s="99">
        <f>SUMIFS(通讯通路门店!$K:$K,通讯通路门店!$S:$S,$G1184)</f>
        <v>0</v>
      </c>
      <c r="AQ1184" s="83"/>
      <c r="AR1184" s="99">
        <f>SUMIFS(通讯通路门店!$T:$T,通讯通路门店!$S:$S,$G1184)</f>
        <v>0</v>
      </c>
      <c r="AS1184" s="99">
        <f>SUMIFS(通讯通路门店!$U:$U,通讯通路门店!$S:$S,$G1184)</f>
        <v>0</v>
      </c>
      <c r="AT1184" s="99">
        <f>SUMIFS(通讯通路门店!$V:$V,通讯通路门店!$S:$S,$G1184)</f>
        <v>0</v>
      </c>
      <c r="AU1184" s="99">
        <f>SUMIFS(通讯通路门店!$W:$W,通讯通路门店!$S:$S,$G1184)</f>
        <v>0</v>
      </c>
      <c r="AV1184" s="99">
        <f>SUMIFS(通讯通路门店!$Z:$Z,通讯通路门店!$S:$S,$G1184)</f>
        <v>0</v>
      </c>
      <c r="AW1184" s="99">
        <f>SUMIFS(通讯通路门店!$AB:$AB,通讯通路门店!$S:$S,$G1184)</f>
        <v>0</v>
      </c>
      <c r="AX1184" s="99">
        <f>SUMIFS(通讯通路门店!$X:$X,通讯通路门店!$S:$S,$G1184)</f>
        <v>0</v>
      </c>
      <c r="AY1184" s="99">
        <f>SUMIFS(通讯通路门店!$Y:$Y,通讯通路门店!$S:$S,$G1184)</f>
        <v>0</v>
      </c>
      <c r="AZ1184" s="99">
        <f>SUMIFS(通讯通路门店!$AA:$AA,通讯通路门店!$S:$S,$G1184)</f>
        <v>0</v>
      </c>
      <c r="BA1184" s="99">
        <f t="shared" si="93"/>
        <v>0</v>
      </c>
      <c r="BB1184" s="99">
        <f t="shared" si="94"/>
        <v>0</v>
      </c>
      <c r="BC1184" s="99">
        <f>SUMIFS(通讯通路门店!$W:$W,通讯通路门店!$S:$S,$G1184,通讯通路门店!$J:$J,"荣耀体验店")+SUMIFS(通讯通路门店!$W:$W,通讯通路门店!$S:$S,$G1184,通讯通路门店!$J:$J,"荣耀授权专卖店")</f>
        <v>0</v>
      </c>
      <c r="BD1184" s="99">
        <f>SUMIFS(通讯通路门店!$Z:$Z,通讯通路门店!$S:$S,$G1184,通讯通路门店!$J:$J,"VIVO体验店")</f>
        <v>0</v>
      </c>
      <c r="BE1184" s="99">
        <f>SUMIFS(通讯通路门店!$AB:$AB,通讯通路门店!$S:$S,$G1184,通讯通路门店!$J:$J,"OPPO体验店")</f>
        <v>0</v>
      </c>
      <c r="BF1184" s="99">
        <f>SUMIFS(通讯通路门店!$X:$X,通讯通路门店!$S:$S,$G1184,通讯通路门店!$J:$J,"华为授权体验店")+SUMIFS(通讯通路门店!$AA:$AA,通讯通路门店!$S:$S,$G1184,通讯通路门店!$J:$J,"华为堡垒店")</f>
        <v>0</v>
      </c>
      <c r="BG1184" s="99">
        <f>SUMIFS(通讯通路门店!$Y:$Y,通讯通路门店!$S:$S,$G1184,通讯通路门店!$J:$J,"小米体验店")</f>
        <v>0</v>
      </c>
      <c r="BH1184" s="99">
        <f>SUMIFS(通讯通路门店!$AA:$AA,通讯通路门店!$S:$S,$G1184,通讯通路门店!$J:$J,"苹果体验店")</f>
        <v>0</v>
      </c>
      <c r="BI1184" s="99">
        <f>SUMIFS(通讯通路门店!$K:$K,通讯通路门店!$S:$S,$G1184,通讯通路门店!$J:$J,"其他品牌专卖店")</f>
        <v>0</v>
      </c>
      <c r="BJ1184" s="99">
        <f>SUMIFS(通讯通路门店!$AC:$AC,通讯通路门店!$S:$S,$G1184)</f>
        <v>0</v>
      </c>
      <c r="BK1184" s="99">
        <f>SUMIFS(通讯通路门店!$AD:$AD,通讯通路门店!$S:$S,$G1184)</f>
        <v>0</v>
      </c>
      <c r="BL1184" s="99">
        <f>SUMIFS(通讯通路门店!$AE:$AE,通讯通路门店!$S:$S,$G1184)</f>
        <v>0</v>
      </c>
      <c r="BM1184" s="99">
        <f>SUMIFS(通讯通路门店!$AF:$AF,通讯通路门店!$S:$S,$G1184)</f>
        <v>0</v>
      </c>
      <c r="BN1184" s="99">
        <f>SUMIFS(通讯通路门店!$AG:$AG,通讯通路门店!$S:$S,$G1184)</f>
        <v>0</v>
      </c>
      <c r="BO1184" s="99">
        <f>SUMIFS(通讯通路门店!$AH:$AH,通讯通路门店!$S:$S,$G1184)</f>
        <v>0</v>
      </c>
      <c r="BP1184" s="99">
        <f>SUMIFS(通讯通路门店!$AI:$AI,通讯通路门店!$S:$S,$G1184)</f>
        <v>0</v>
      </c>
      <c r="BQ1184" s="83"/>
    </row>
    <row r="1185" spans="1:69">
      <c r="A1185" s="99" t="str">
        <f>IFERROR(_xlfn.XLOOKUP($G1185,通讯通路门店!$S$4:$S$993933,通讯通路门店!$A$4:$A$993933,0,0),"")</f>
        <v>海南省</v>
      </c>
      <c r="B1185" s="99" t="str">
        <f>IFERROR(_xlfn.XLOOKUP($G1185,通讯通路门店!$S$4:$S$993933,通讯通路门店!$B$4:$B$993933,0,0),"")</f>
        <v>昌江黎族自治县</v>
      </c>
      <c r="C1185" s="99" t="str">
        <f>IFERROR(_xlfn.XLOOKUP($G1185,通讯通路门店!$S$4:$S$993933,通讯通路门店!$C$4:$C$993933,0,0),"")</f>
        <v>昌江黎族自治县</v>
      </c>
      <c r="D1185" s="99" t="str">
        <f>IFERROR(_xlfn.XLOOKUP($G1185,通讯通路门店!$S$4:$S$993933,通讯通路门店!$D$4:$D$993933,0,0),"")</f>
        <v>叉河镇</v>
      </c>
      <c r="E1185" s="83"/>
      <c r="F1185" s="83"/>
      <c r="G1185" s="101"/>
      <c r="H1185" s="102">
        <f>IFERROR(_xlfn.XLOOKUP($G1185,通讯通路门店!$S$4:$S$993933,通讯通路门店!$R$4:$R$993933,0,0),"")</f>
        <v>0</v>
      </c>
      <c r="I1185" s="83"/>
      <c r="J1185" s="83"/>
      <c r="K1185" s="83"/>
      <c r="L1185" s="83"/>
      <c r="M1185" s="83"/>
      <c r="N1185" s="83"/>
      <c r="O1185" s="83"/>
      <c r="P1185" s="83"/>
      <c r="Q1185" s="83"/>
      <c r="R1185" s="83"/>
      <c r="S1185" s="83"/>
      <c r="T1185" s="83"/>
      <c r="U1185" s="99">
        <f>COUNTIF(通讯通路门店!$S:$S,$G1185)</f>
        <v>0</v>
      </c>
      <c r="V1185" s="99">
        <f>COUNTIFS(通讯通路门店!$S:$S,$G1185,通讯通路门店!$J:$J,"综合卖场")</f>
        <v>0</v>
      </c>
      <c r="W1185" s="99">
        <f>SUMIFS(通讯通路门店!$AJ:$AJ,通讯通路门店!$S:$S,通讯客户沙盘!$G1185)</f>
        <v>0</v>
      </c>
      <c r="X1185" s="99">
        <f t="shared" si="90"/>
        <v>0</v>
      </c>
      <c r="Y1185" s="99">
        <f>COUNTIFS(通讯通路门店!$S:$S,$G1185,通讯通路门店!$J:$J,"荣耀体验店")+COUNTIFS(通讯通路门店!$S:$S,$G1185,通讯通路门店!$J:$J,"荣耀授权专卖店")</f>
        <v>0</v>
      </c>
      <c r="Z1185" s="99">
        <f>COUNTIFS(通讯通路门店!$S:$S,$G1185,通讯通路门店!$J:$J,"VIVO体验店")</f>
        <v>0</v>
      </c>
      <c r="AA1185" s="99">
        <f>COUNTIFS(通讯通路门店!$S:$S,$G1185,通讯通路门店!$J:$J,"OPPO体验店")</f>
        <v>0</v>
      </c>
      <c r="AB1185" s="99">
        <f>COUNTIFS(通讯通路门店!$S:$S,$G1185,通讯通路门店!$J:$J,"华为授权体验店")+COUNTIFS(通讯通路门店!$S:$S,$G1185,通讯通路门店!$J:$J,"华为堡垒店")</f>
        <v>0</v>
      </c>
      <c r="AC1185" s="99">
        <f>COUNTIFS(通讯通路门店!$S:$S,$G1185,通讯通路门店!$J:$J,"小米体验店")</f>
        <v>0</v>
      </c>
      <c r="AD1185" s="99">
        <f>COUNTIFS(通讯通路门店!$S:$S,$G1185,通讯通路门店!$J:$J,"苹果体验店")</f>
        <v>0</v>
      </c>
      <c r="AE1185" s="99">
        <f>COUNTIFS(通讯通路门店!$S:$S,$G1185,通讯通路门店!$J:$J,"其他品牌专卖店")</f>
        <v>0</v>
      </c>
      <c r="AF1185" s="99">
        <f>SUMIFS(通讯通路门店!$BI:$BI,通讯通路门店!$S:$S,$G1185)</f>
        <v>0</v>
      </c>
      <c r="AG1185" s="99">
        <f>SUMIFS(通讯通路门店!$BH:$BH,通讯通路门店!$S:$S,$G1185)</f>
        <v>0</v>
      </c>
      <c r="AH1185" s="99">
        <f t="shared" si="91"/>
        <v>0</v>
      </c>
      <c r="AI1185" s="99">
        <f>SUMIFS(通讯通路门店!$BB:$BB,通讯通路门店!$S:$S,$G1185)</f>
        <v>0</v>
      </c>
      <c r="AJ1185" s="99">
        <f>SUMIFS(通讯通路门店!$BE:$BE,通讯通路门店!$S:$S,$G1185)</f>
        <v>0</v>
      </c>
      <c r="AK1185" s="99">
        <f>SUMIFS(通讯通路门店!$BG:$BG,通讯通路门店!$S:$S,$G1185)</f>
        <v>0</v>
      </c>
      <c r="AL1185" s="99">
        <f>SUMIFS(通讯通路门店!$BC:$BC,通讯通路门店!$S:$S,$G1185)</f>
        <v>0</v>
      </c>
      <c r="AM1185" s="99">
        <f>SUMIFS(通讯通路门店!$BD:$BD,通讯通路门店!$S:$S,$G1185)</f>
        <v>0</v>
      </c>
      <c r="AN1185" s="99">
        <f>SUMIFS(通讯通路门店!$BF:$BF,通讯通路门店!$S:$S,$G1185)</f>
        <v>0</v>
      </c>
      <c r="AO1185" s="99">
        <f t="shared" si="92"/>
        <v>0</v>
      </c>
      <c r="AP1185" s="99">
        <f>SUMIFS(通讯通路门店!$K:$K,通讯通路门店!$S:$S,$G1185)</f>
        <v>0</v>
      </c>
      <c r="AQ1185" s="83"/>
      <c r="AR1185" s="99">
        <f>SUMIFS(通讯通路门店!$T:$T,通讯通路门店!$S:$S,$G1185)</f>
        <v>0</v>
      </c>
      <c r="AS1185" s="99">
        <f>SUMIFS(通讯通路门店!$U:$U,通讯通路门店!$S:$S,$G1185)</f>
        <v>0</v>
      </c>
      <c r="AT1185" s="99">
        <f>SUMIFS(通讯通路门店!$V:$V,通讯通路门店!$S:$S,$G1185)</f>
        <v>0</v>
      </c>
      <c r="AU1185" s="99">
        <f>SUMIFS(通讯通路门店!$W:$W,通讯通路门店!$S:$S,$G1185)</f>
        <v>0</v>
      </c>
      <c r="AV1185" s="99">
        <f>SUMIFS(通讯通路门店!$Z:$Z,通讯通路门店!$S:$S,$G1185)</f>
        <v>0</v>
      </c>
      <c r="AW1185" s="99">
        <f>SUMIFS(通讯通路门店!$AB:$AB,通讯通路门店!$S:$S,$G1185)</f>
        <v>0</v>
      </c>
      <c r="AX1185" s="99">
        <f>SUMIFS(通讯通路门店!$X:$X,通讯通路门店!$S:$S,$G1185)</f>
        <v>0</v>
      </c>
      <c r="AY1185" s="99">
        <f>SUMIFS(通讯通路门店!$Y:$Y,通讯通路门店!$S:$S,$G1185)</f>
        <v>0</v>
      </c>
      <c r="AZ1185" s="99">
        <f>SUMIFS(通讯通路门店!$AA:$AA,通讯通路门店!$S:$S,$G1185)</f>
        <v>0</v>
      </c>
      <c r="BA1185" s="99">
        <f t="shared" si="93"/>
        <v>0</v>
      </c>
      <c r="BB1185" s="99">
        <f t="shared" si="94"/>
        <v>0</v>
      </c>
      <c r="BC1185" s="99">
        <f>SUMIFS(通讯通路门店!$W:$W,通讯通路门店!$S:$S,$G1185,通讯通路门店!$J:$J,"荣耀体验店")+SUMIFS(通讯通路门店!$W:$W,通讯通路门店!$S:$S,$G1185,通讯通路门店!$J:$J,"荣耀授权专卖店")</f>
        <v>0</v>
      </c>
      <c r="BD1185" s="99">
        <f>SUMIFS(通讯通路门店!$Z:$Z,通讯通路门店!$S:$S,$G1185,通讯通路门店!$J:$J,"VIVO体验店")</f>
        <v>0</v>
      </c>
      <c r="BE1185" s="99">
        <f>SUMIFS(通讯通路门店!$AB:$AB,通讯通路门店!$S:$S,$G1185,通讯通路门店!$J:$J,"OPPO体验店")</f>
        <v>0</v>
      </c>
      <c r="BF1185" s="99">
        <f>SUMIFS(通讯通路门店!$X:$X,通讯通路门店!$S:$S,$G1185,通讯通路门店!$J:$J,"华为授权体验店")+SUMIFS(通讯通路门店!$AA:$AA,通讯通路门店!$S:$S,$G1185,通讯通路门店!$J:$J,"华为堡垒店")</f>
        <v>0</v>
      </c>
      <c r="BG1185" s="99">
        <f>SUMIFS(通讯通路门店!$Y:$Y,通讯通路门店!$S:$S,$G1185,通讯通路门店!$J:$J,"小米体验店")</f>
        <v>0</v>
      </c>
      <c r="BH1185" s="99">
        <f>SUMIFS(通讯通路门店!$AA:$AA,通讯通路门店!$S:$S,$G1185,通讯通路门店!$J:$J,"苹果体验店")</f>
        <v>0</v>
      </c>
      <c r="BI1185" s="99">
        <f>SUMIFS(通讯通路门店!$K:$K,通讯通路门店!$S:$S,$G1185,通讯通路门店!$J:$J,"其他品牌专卖店")</f>
        <v>0</v>
      </c>
      <c r="BJ1185" s="99">
        <f>SUMIFS(通讯通路门店!$AC:$AC,通讯通路门店!$S:$S,$G1185)</f>
        <v>0</v>
      </c>
      <c r="BK1185" s="99">
        <f>SUMIFS(通讯通路门店!$AD:$AD,通讯通路门店!$S:$S,$G1185)</f>
        <v>0</v>
      </c>
      <c r="BL1185" s="99">
        <f>SUMIFS(通讯通路门店!$AE:$AE,通讯通路门店!$S:$S,$G1185)</f>
        <v>0</v>
      </c>
      <c r="BM1185" s="99">
        <f>SUMIFS(通讯通路门店!$AF:$AF,通讯通路门店!$S:$S,$G1185)</f>
        <v>0</v>
      </c>
      <c r="BN1185" s="99">
        <f>SUMIFS(通讯通路门店!$AG:$AG,通讯通路门店!$S:$S,$G1185)</f>
        <v>0</v>
      </c>
      <c r="BO1185" s="99">
        <f>SUMIFS(通讯通路门店!$AH:$AH,通讯通路门店!$S:$S,$G1185)</f>
        <v>0</v>
      </c>
      <c r="BP1185" s="99">
        <f>SUMIFS(通讯通路门店!$AI:$AI,通讯通路门店!$S:$S,$G1185)</f>
        <v>0</v>
      </c>
      <c r="BQ1185" s="83"/>
    </row>
    <row r="1186" spans="1:69">
      <c r="A1186" s="99" t="str">
        <f>IFERROR(_xlfn.XLOOKUP($G1186,通讯通路门店!$S$4:$S$993933,通讯通路门店!$A$4:$A$993933,0,0),"")</f>
        <v>海南省</v>
      </c>
      <c r="B1186" s="99" t="str">
        <f>IFERROR(_xlfn.XLOOKUP($G1186,通讯通路门店!$S$4:$S$993933,通讯通路门店!$B$4:$B$993933,0,0),"")</f>
        <v>昌江黎族自治县</v>
      </c>
      <c r="C1186" s="99" t="str">
        <f>IFERROR(_xlfn.XLOOKUP($G1186,通讯通路门店!$S$4:$S$993933,通讯通路门店!$C$4:$C$993933,0,0),"")</f>
        <v>昌江黎族自治县</v>
      </c>
      <c r="D1186" s="99" t="str">
        <f>IFERROR(_xlfn.XLOOKUP($G1186,通讯通路门店!$S$4:$S$993933,通讯通路门店!$D$4:$D$993933,0,0),"")</f>
        <v>叉河镇</v>
      </c>
      <c r="E1186" s="83"/>
      <c r="F1186" s="83"/>
      <c r="G1186" s="101"/>
      <c r="H1186" s="102">
        <f>IFERROR(_xlfn.XLOOKUP($G1186,通讯通路门店!$S$4:$S$993933,通讯通路门店!$R$4:$R$993933,0,0),"")</f>
        <v>0</v>
      </c>
      <c r="I1186" s="83"/>
      <c r="J1186" s="83"/>
      <c r="K1186" s="83"/>
      <c r="L1186" s="83"/>
      <c r="M1186" s="83"/>
      <c r="N1186" s="83"/>
      <c r="O1186" s="83"/>
      <c r="P1186" s="83"/>
      <c r="Q1186" s="83"/>
      <c r="R1186" s="83"/>
      <c r="S1186" s="83"/>
      <c r="T1186" s="83"/>
      <c r="U1186" s="99">
        <f>COUNTIF(通讯通路门店!$S:$S,$G1186)</f>
        <v>0</v>
      </c>
      <c r="V1186" s="99">
        <f>COUNTIFS(通讯通路门店!$S:$S,$G1186,通讯通路门店!$J:$J,"综合卖场")</f>
        <v>0</v>
      </c>
      <c r="W1186" s="99">
        <f>SUMIFS(通讯通路门店!$AJ:$AJ,通讯通路门店!$S:$S,通讯客户沙盘!$G1186)</f>
        <v>0</v>
      </c>
      <c r="X1186" s="99">
        <f t="shared" si="90"/>
        <v>0</v>
      </c>
      <c r="Y1186" s="99">
        <f>COUNTIFS(通讯通路门店!$S:$S,$G1186,通讯通路门店!$J:$J,"荣耀体验店")+COUNTIFS(通讯通路门店!$S:$S,$G1186,通讯通路门店!$J:$J,"荣耀授权专卖店")</f>
        <v>0</v>
      </c>
      <c r="Z1186" s="99">
        <f>COUNTIFS(通讯通路门店!$S:$S,$G1186,通讯通路门店!$J:$J,"VIVO体验店")</f>
        <v>0</v>
      </c>
      <c r="AA1186" s="99">
        <f>COUNTIFS(通讯通路门店!$S:$S,$G1186,通讯通路门店!$J:$J,"OPPO体验店")</f>
        <v>0</v>
      </c>
      <c r="AB1186" s="99">
        <f>COUNTIFS(通讯通路门店!$S:$S,$G1186,通讯通路门店!$J:$J,"华为授权体验店")+COUNTIFS(通讯通路门店!$S:$S,$G1186,通讯通路门店!$J:$J,"华为堡垒店")</f>
        <v>0</v>
      </c>
      <c r="AC1186" s="99">
        <f>COUNTIFS(通讯通路门店!$S:$S,$G1186,通讯通路门店!$J:$J,"小米体验店")</f>
        <v>0</v>
      </c>
      <c r="AD1186" s="99">
        <f>COUNTIFS(通讯通路门店!$S:$S,$G1186,通讯通路门店!$J:$J,"苹果体验店")</f>
        <v>0</v>
      </c>
      <c r="AE1186" s="99">
        <f>COUNTIFS(通讯通路门店!$S:$S,$G1186,通讯通路门店!$J:$J,"其他品牌专卖店")</f>
        <v>0</v>
      </c>
      <c r="AF1186" s="99">
        <f>SUMIFS(通讯通路门店!$BI:$BI,通讯通路门店!$S:$S,$G1186)</f>
        <v>0</v>
      </c>
      <c r="AG1186" s="99">
        <f>SUMIFS(通讯通路门店!$BH:$BH,通讯通路门店!$S:$S,$G1186)</f>
        <v>0</v>
      </c>
      <c r="AH1186" s="99">
        <f t="shared" si="91"/>
        <v>0</v>
      </c>
      <c r="AI1186" s="99">
        <f>SUMIFS(通讯通路门店!$BB:$BB,通讯通路门店!$S:$S,$G1186)</f>
        <v>0</v>
      </c>
      <c r="AJ1186" s="99">
        <f>SUMIFS(通讯通路门店!$BE:$BE,通讯通路门店!$S:$S,$G1186)</f>
        <v>0</v>
      </c>
      <c r="AK1186" s="99">
        <f>SUMIFS(通讯通路门店!$BG:$BG,通讯通路门店!$S:$S,$G1186)</f>
        <v>0</v>
      </c>
      <c r="AL1186" s="99">
        <f>SUMIFS(通讯通路门店!$BC:$BC,通讯通路门店!$S:$S,$G1186)</f>
        <v>0</v>
      </c>
      <c r="AM1186" s="99">
        <f>SUMIFS(通讯通路门店!$BD:$BD,通讯通路门店!$S:$S,$G1186)</f>
        <v>0</v>
      </c>
      <c r="AN1186" s="99">
        <f>SUMIFS(通讯通路门店!$BF:$BF,通讯通路门店!$S:$S,$G1186)</f>
        <v>0</v>
      </c>
      <c r="AO1186" s="99">
        <f t="shared" si="92"/>
        <v>0</v>
      </c>
      <c r="AP1186" s="99">
        <f>SUMIFS(通讯通路门店!$K:$K,通讯通路门店!$S:$S,$G1186)</f>
        <v>0</v>
      </c>
      <c r="AQ1186" s="83"/>
      <c r="AR1186" s="99">
        <f>SUMIFS(通讯通路门店!$T:$T,通讯通路门店!$S:$S,$G1186)</f>
        <v>0</v>
      </c>
      <c r="AS1186" s="99">
        <f>SUMIFS(通讯通路门店!$U:$U,通讯通路门店!$S:$S,$G1186)</f>
        <v>0</v>
      </c>
      <c r="AT1186" s="99">
        <f>SUMIFS(通讯通路门店!$V:$V,通讯通路门店!$S:$S,$G1186)</f>
        <v>0</v>
      </c>
      <c r="AU1186" s="99">
        <f>SUMIFS(通讯通路门店!$W:$W,通讯通路门店!$S:$S,$G1186)</f>
        <v>0</v>
      </c>
      <c r="AV1186" s="99">
        <f>SUMIFS(通讯通路门店!$Z:$Z,通讯通路门店!$S:$S,$G1186)</f>
        <v>0</v>
      </c>
      <c r="AW1186" s="99">
        <f>SUMIFS(通讯通路门店!$AB:$AB,通讯通路门店!$S:$S,$G1186)</f>
        <v>0</v>
      </c>
      <c r="AX1186" s="99">
        <f>SUMIFS(通讯通路门店!$X:$X,通讯通路门店!$S:$S,$G1186)</f>
        <v>0</v>
      </c>
      <c r="AY1186" s="99">
        <f>SUMIFS(通讯通路门店!$Y:$Y,通讯通路门店!$S:$S,$G1186)</f>
        <v>0</v>
      </c>
      <c r="AZ1186" s="99">
        <f>SUMIFS(通讯通路门店!$AA:$AA,通讯通路门店!$S:$S,$G1186)</f>
        <v>0</v>
      </c>
      <c r="BA1186" s="99">
        <f t="shared" si="93"/>
        <v>0</v>
      </c>
      <c r="BB1186" s="99">
        <f t="shared" si="94"/>
        <v>0</v>
      </c>
      <c r="BC1186" s="99">
        <f>SUMIFS(通讯通路门店!$W:$W,通讯通路门店!$S:$S,$G1186,通讯通路门店!$J:$J,"荣耀体验店")+SUMIFS(通讯通路门店!$W:$W,通讯通路门店!$S:$S,$G1186,通讯通路门店!$J:$J,"荣耀授权专卖店")</f>
        <v>0</v>
      </c>
      <c r="BD1186" s="99">
        <f>SUMIFS(通讯通路门店!$Z:$Z,通讯通路门店!$S:$S,$G1186,通讯通路门店!$J:$J,"VIVO体验店")</f>
        <v>0</v>
      </c>
      <c r="BE1186" s="99">
        <f>SUMIFS(通讯通路门店!$AB:$AB,通讯通路门店!$S:$S,$G1186,通讯通路门店!$J:$J,"OPPO体验店")</f>
        <v>0</v>
      </c>
      <c r="BF1186" s="99">
        <f>SUMIFS(通讯通路门店!$X:$X,通讯通路门店!$S:$S,$G1186,通讯通路门店!$J:$J,"华为授权体验店")+SUMIFS(通讯通路门店!$AA:$AA,通讯通路门店!$S:$S,$G1186,通讯通路门店!$J:$J,"华为堡垒店")</f>
        <v>0</v>
      </c>
      <c r="BG1186" s="99">
        <f>SUMIFS(通讯通路门店!$Y:$Y,通讯通路门店!$S:$S,$G1186,通讯通路门店!$J:$J,"小米体验店")</f>
        <v>0</v>
      </c>
      <c r="BH1186" s="99">
        <f>SUMIFS(通讯通路门店!$AA:$AA,通讯通路门店!$S:$S,$G1186,通讯通路门店!$J:$J,"苹果体验店")</f>
        <v>0</v>
      </c>
      <c r="BI1186" s="99">
        <f>SUMIFS(通讯通路门店!$K:$K,通讯通路门店!$S:$S,$G1186,通讯通路门店!$J:$J,"其他品牌专卖店")</f>
        <v>0</v>
      </c>
      <c r="BJ1186" s="99">
        <f>SUMIFS(通讯通路门店!$AC:$AC,通讯通路门店!$S:$S,$G1186)</f>
        <v>0</v>
      </c>
      <c r="BK1186" s="99">
        <f>SUMIFS(通讯通路门店!$AD:$AD,通讯通路门店!$S:$S,$G1186)</f>
        <v>0</v>
      </c>
      <c r="BL1186" s="99">
        <f>SUMIFS(通讯通路门店!$AE:$AE,通讯通路门店!$S:$S,$G1186)</f>
        <v>0</v>
      </c>
      <c r="BM1186" s="99">
        <f>SUMIFS(通讯通路门店!$AF:$AF,通讯通路门店!$S:$S,$G1186)</f>
        <v>0</v>
      </c>
      <c r="BN1186" s="99">
        <f>SUMIFS(通讯通路门店!$AG:$AG,通讯通路门店!$S:$S,$G1186)</f>
        <v>0</v>
      </c>
      <c r="BO1186" s="99">
        <f>SUMIFS(通讯通路门店!$AH:$AH,通讯通路门店!$S:$S,$G1186)</f>
        <v>0</v>
      </c>
      <c r="BP1186" s="99">
        <f>SUMIFS(通讯通路门店!$AI:$AI,通讯通路门店!$S:$S,$G1186)</f>
        <v>0</v>
      </c>
      <c r="BQ1186" s="83"/>
    </row>
    <row r="1187" spans="1:69">
      <c r="A1187" s="99" t="str">
        <f>IFERROR(_xlfn.XLOOKUP($G1187,通讯通路门店!$S$4:$S$993933,通讯通路门店!$A$4:$A$993933,0,0),"")</f>
        <v>海南省</v>
      </c>
      <c r="B1187" s="99" t="str">
        <f>IFERROR(_xlfn.XLOOKUP($G1187,通讯通路门店!$S$4:$S$993933,通讯通路门店!$B$4:$B$993933,0,0),"")</f>
        <v>昌江黎族自治县</v>
      </c>
      <c r="C1187" s="99" t="str">
        <f>IFERROR(_xlfn.XLOOKUP($G1187,通讯通路门店!$S$4:$S$993933,通讯通路门店!$C$4:$C$993933,0,0),"")</f>
        <v>昌江黎族自治县</v>
      </c>
      <c r="D1187" s="99" t="str">
        <f>IFERROR(_xlfn.XLOOKUP($G1187,通讯通路门店!$S$4:$S$993933,通讯通路门店!$D$4:$D$993933,0,0),"")</f>
        <v>叉河镇</v>
      </c>
      <c r="E1187" s="83"/>
      <c r="F1187" s="83"/>
      <c r="G1187" s="101"/>
      <c r="H1187" s="102">
        <f>IFERROR(_xlfn.XLOOKUP($G1187,通讯通路门店!$S$4:$S$993933,通讯通路门店!$R$4:$R$993933,0,0),"")</f>
        <v>0</v>
      </c>
      <c r="I1187" s="83"/>
      <c r="J1187" s="83"/>
      <c r="K1187" s="83"/>
      <c r="L1187" s="83"/>
      <c r="M1187" s="83"/>
      <c r="N1187" s="83"/>
      <c r="O1187" s="83"/>
      <c r="P1187" s="83"/>
      <c r="Q1187" s="83"/>
      <c r="R1187" s="83"/>
      <c r="S1187" s="83"/>
      <c r="T1187" s="83"/>
      <c r="U1187" s="99">
        <f>COUNTIF(通讯通路门店!$S:$S,$G1187)</f>
        <v>0</v>
      </c>
      <c r="V1187" s="99">
        <f>COUNTIFS(通讯通路门店!$S:$S,$G1187,通讯通路门店!$J:$J,"综合卖场")</f>
        <v>0</v>
      </c>
      <c r="W1187" s="99">
        <f>SUMIFS(通讯通路门店!$AJ:$AJ,通讯通路门店!$S:$S,通讯客户沙盘!$G1187)</f>
        <v>0</v>
      </c>
      <c r="X1187" s="99">
        <f t="shared" si="90"/>
        <v>0</v>
      </c>
      <c r="Y1187" s="99">
        <f>COUNTIFS(通讯通路门店!$S:$S,$G1187,通讯通路门店!$J:$J,"荣耀体验店")+COUNTIFS(通讯通路门店!$S:$S,$G1187,通讯通路门店!$J:$J,"荣耀授权专卖店")</f>
        <v>0</v>
      </c>
      <c r="Z1187" s="99">
        <f>COUNTIFS(通讯通路门店!$S:$S,$G1187,通讯通路门店!$J:$J,"VIVO体验店")</f>
        <v>0</v>
      </c>
      <c r="AA1187" s="99">
        <f>COUNTIFS(通讯通路门店!$S:$S,$G1187,通讯通路门店!$J:$J,"OPPO体验店")</f>
        <v>0</v>
      </c>
      <c r="AB1187" s="99">
        <f>COUNTIFS(通讯通路门店!$S:$S,$G1187,通讯通路门店!$J:$J,"华为授权体验店")+COUNTIFS(通讯通路门店!$S:$S,$G1187,通讯通路门店!$J:$J,"华为堡垒店")</f>
        <v>0</v>
      </c>
      <c r="AC1187" s="99">
        <f>COUNTIFS(通讯通路门店!$S:$S,$G1187,通讯通路门店!$J:$J,"小米体验店")</f>
        <v>0</v>
      </c>
      <c r="AD1187" s="99">
        <f>COUNTIFS(通讯通路门店!$S:$S,$G1187,通讯通路门店!$J:$J,"苹果体验店")</f>
        <v>0</v>
      </c>
      <c r="AE1187" s="99">
        <f>COUNTIFS(通讯通路门店!$S:$S,$G1187,通讯通路门店!$J:$J,"其他品牌专卖店")</f>
        <v>0</v>
      </c>
      <c r="AF1187" s="99">
        <f>SUMIFS(通讯通路门店!$BI:$BI,通讯通路门店!$S:$S,$G1187)</f>
        <v>0</v>
      </c>
      <c r="AG1187" s="99">
        <f>SUMIFS(通讯通路门店!$BH:$BH,通讯通路门店!$S:$S,$G1187)</f>
        <v>0</v>
      </c>
      <c r="AH1187" s="99">
        <f t="shared" si="91"/>
        <v>0</v>
      </c>
      <c r="AI1187" s="99">
        <f>SUMIFS(通讯通路门店!$BB:$BB,通讯通路门店!$S:$S,$G1187)</f>
        <v>0</v>
      </c>
      <c r="AJ1187" s="99">
        <f>SUMIFS(通讯通路门店!$BE:$BE,通讯通路门店!$S:$S,$G1187)</f>
        <v>0</v>
      </c>
      <c r="AK1187" s="99">
        <f>SUMIFS(通讯通路门店!$BG:$BG,通讯通路门店!$S:$S,$G1187)</f>
        <v>0</v>
      </c>
      <c r="AL1187" s="99">
        <f>SUMIFS(通讯通路门店!$BC:$BC,通讯通路门店!$S:$S,$G1187)</f>
        <v>0</v>
      </c>
      <c r="AM1187" s="99">
        <f>SUMIFS(通讯通路门店!$BD:$BD,通讯通路门店!$S:$S,$G1187)</f>
        <v>0</v>
      </c>
      <c r="AN1187" s="99">
        <f>SUMIFS(通讯通路门店!$BF:$BF,通讯通路门店!$S:$S,$G1187)</f>
        <v>0</v>
      </c>
      <c r="AO1187" s="99">
        <f t="shared" si="92"/>
        <v>0</v>
      </c>
      <c r="AP1187" s="99">
        <f>SUMIFS(通讯通路门店!$K:$K,通讯通路门店!$S:$S,$G1187)</f>
        <v>0</v>
      </c>
      <c r="AQ1187" s="83"/>
      <c r="AR1187" s="99">
        <f>SUMIFS(通讯通路门店!$T:$T,通讯通路门店!$S:$S,$G1187)</f>
        <v>0</v>
      </c>
      <c r="AS1187" s="99">
        <f>SUMIFS(通讯通路门店!$U:$U,通讯通路门店!$S:$S,$G1187)</f>
        <v>0</v>
      </c>
      <c r="AT1187" s="99">
        <f>SUMIFS(通讯通路门店!$V:$V,通讯通路门店!$S:$S,$G1187)</f>
        <v>0</v>
      </c>
      <c r="AU1187" s="99">
        <f>SUMIFS(通讯通路门店!$W:$W,通讯通路门店!$S:$S,$G1187)</f>
        <v>0</v>
      </c>
      <c r="AV1187" s="99">
        <f>SUMIFS(通讯通路门店!$Z:$Z,通讯通路门店!$S:$S,$G1187)</f>
        <v>0</v>
      </c>
      <c r="AW1187" s="99">
        <f>SUMIFS(通讯通路门店!$AB:$AB,通讯通路门店!$S:$S,$G1187)</f>
        <v>0</v>
      </c>
      <c r="AX1187" s="99">
        <f>SUMIFS(通讯通路门店!$X:$X,通讯通路门店!$S:$S,$G1187)</f>
        <v>0</v>
      </c>
      <c r="AY1187" s="99">
        <f>SUMIFS(通讯通路门店!$Y:$Y,通讯通路门店!$S:$S,$G1187)</f>
        <v>0</v>
      </c>
      <c r="AZ1187" s="99">
        <f>SUMIFS(通讯通路门店!$AA:$AA,通讯通路门店!$S:$S,$G1187)</f>
        <v>0</v>
      </c>
      <c r="BA1187" s="99">
        <f t="shared" si="93"/>
        <v>0</v>
      </c>
      <c r="BB1187" s="99">
        <f t="shared" si="94"/>
        <v>0</v>
      </c>
      <c r="BC1187" s="99">
        <f>SUMIFS(通讯通路门店!$W:$W,通讯通路门店!$S:$S,$G1187,通讯通路门店!$J:$J,"荣耀体验店")+SUMIFS(通讯通路门店!$W:$W,通讯通路门店!$S:$S,$G1187,通讯通路门店!$J:$J,"荣耀授权专卖店")</f>
        <v>0</v>
      </c>
      <c r="BD1187" s="99">
        <f>SUMIFS(通讯通路门店!$Z:$Z,通讯通路门店!$S:$S,$G1187,通讯通路门店!$J:$J,"VIVO体验店")</f>
        <v>0</v>
      </c>
      <c r="BE1187" s="99">
        <f>SUMIFS(通讯通路门店!$AB:$AB,通讯通路门店!$S:$S,$G1187,通讯通路门店!$J:$J,"OPPO体验店")</f>
        <v>0</v>
      </c>
      <c r="BF1187" s="99">
        <f>SUMIFS(通讯通路门店!$X:$X,通讯通路门店!$S:$S,$G1187,通讯通路门店!$J:$J,"华为授权体验店")+SUMIFS(通讯通路门店!$AA:$AA,通讯通路门店!$S:$S,$G1187,通讯通路门店!$J:$J,"华为堡垒店")</f>
        <v>0</v>
      </c>
      <c r="BG1187" s="99">
        <f>SUMIFS(通讯通路门店!$Y:$Y,通讯通路门店!$S:$S,$G1187,通讯通路门店!$J:$J,"小米体验店")</f>
        <v>0</v>
      </c>
      <c r="BH1187" s="99">
        <f>SUMIFS(通讯通路门店!$AA:$AA,通讯通路门店!$S:$S,$G1187,通讯通路门店!$J:$J,"苹果体验店")</f>
        <v>0</v>
      </c>
      <c r="BI1187" s="99">
        <f>SUMIFS(通讯通路门店!$K:$K,通讯通路门店!$S:$S,$G1187,通讯通路门店!$J:$J,"其他品牌专卖店")</f>
        <v>0</v>
      </c>
      <c r="BJ1187" s="99">
        <f>SUMIFS(通讯通路门店!$AC:$AC,通讯通路门店!$S:$S,$G1187)</f>
        <v>0</v>
      </c>
      <c r="BK1187" s="99">
        <f>SUMIFS(通讯通路门店!$AD:$AD,通讯通路门店!$S:$S,$G1187)</f>
        <v>0</v>
      </c>
      <c r="BL1187" s="99">
        <f>SUMIFS(通讯通路门店!$AE:$AE,通讯通路门店!$S:$S,$G1187)</f>
        <v>0</v>
      </c>
      <c r="BM1187" s="99">
        <f>SUMIFS(通讯通路门店!$AF:$AF,通讯通路门店!$S:$S,$G1187)</f>
        <v>0</v>
      </c>
      <c r="BN1187" s="99">
        <f>SUMIFS(通讯通路门店!$AG:$AG,通讯通路门店!$S:$S,$G1187)</f>
        <v>0</v>
      </c>
      <c r="BO1187" s="99">
        <f>SUMIFS(通讯通路门店!$AH:$AH,通讯通路门店!$S:$S,$G1187)</f>
        <v>0</v>
      </c>
      <c r="BP1187" s="99">
        <f>SUMIFS(通讯通路门店!$AI:$AI,通讯通路门店!$S:$S,$G1187)</f>
        <v>0</v>
      </c>
      <c r="BQ1187" s="83"/>
    </row>
    <row r="1188" spans="1:69">
      <c r="A1188" s="99" t="str">
        <f>IFERROR(_xlfn.XLOOKUP($G1188,通讯通路门店!$S$4:$S$993933,通讯通路门店!$A$4:$A$993933,0,0),"")</f>
        <v>海南省</v>
      </c>
      <c r="B1188" s="99" t="str">
        <f>IFERROR(_xlfn.XLOOKUP($G1188,通讯通路门店!$S$4:$S$993933,通讯通路门店!$B$4:$B$993933,0,0),"")</f>
        <v>昌江黎族自治县</v>
      </c>
      <c r="C1188" s="99" t="str">
        <f>IFERROR(_xlfn.XLOOKUP($G1188,通讯通路门店!$S$4:$S$993933,通讯通路门店!$C$4:$C$993933,0,0),"")</f>
        <v>昌江黎族自治县</v>
      </c>
      <c r="D1188" s="99" t="str">
        <f>IFERROR(_xlfn.XLOOKUP($G1188,通讯通路门店!$S$4:$S$993933,通讯通路门店!$D$4:$D$993933,0,0),"")</f>
        <v>叉河镇</v>
      </c>
      <c r="E1188" s="83"/>
      <c r="F1188" s="83"/>
      <c r="G1188" s="101"/>
      <c r="H1188" s="102">
        <f>IFERROR(_xlfn.XLOOKUP($G1188,通讯通路门店!$S$4:$S$993933,通讯通路门店!$R$4:$R$993933,0,0),"")</f>
        <v>0</v>
      </c>
      <c r="I1188" s="83"/>
      <c r="J1188" s="83"/>
      <c r="K1188" s="83"/>
      <c r="L1188" s="83"/>
      <c r="M1188" s="83"/>
      <c r="N1188" s="83"/>
      <c r="O1188" s="83"/>
      <c r="P1188" s="83"/>
      <c r="Q1188" s="83"/>
      <c r="R1188" s="83"/>
      <c r="S1188" s="83"/>
      <c r="T1188" s="83"/>
      <c r="U1188" s="99">
        <f>COUNTIF(通讯通路门店!$S:$S,$G1188)</f>
        <v>0</v>
      </c>
      <c r="V1188" s="99">
        <f>COUNTIFS(通讯通路门店!$S:$S,$G1188,通讯通路门店!$J:$J,"综合卖场")</f>
        <v>0</v>
      </c>
      <c r="W1188" s="99">
        <f>SUMIFS(通讯通路门店!$AJ:$AJ,通讯通路门店!$S:$S,通讯客户沙盘!$G1188)</f>
        <v>0</v>
      </c>
      <c r="X1188" s="99">
        <f t="shared" si="90"/>
        <v>0</v>
      </c>
      <c r="Y1188" s="99">
        <f>COUNTIFS(通讯通路门店!$S:$S,$G1188,通讯通路门店!$J:$J,"荣耀体验店")+COUNTIFS(通讯通路门店!$S:$S,$G1188,通讯通路门店!$J:$J,"荣耀授权专卖店")</f>
        <v>0</v>
      </c>
      <c r="Z1188" s="99">
        <f>COUNTIFS(通讯通路门店!$S:$S,$G1188,通讯通路门店!$J:$J,"VIVO体验店")</f>
        <v>0</v>
      </c>
      <c r="AA1188" s="99">
        <f>COUNTIFS(通讯通路门店!$S:$S,$G1188,通讯通路门店!$J:$J,"OPPO体验店")</f>
        <v>0</v>
      </c>
      <c r="AB1188" s="99">
        <f>COUNTIFS(通讯通路门店!$S:$S,$G1188,通讯通路门店!$J:$J,"华为授权体验店")+COUNTIFS(通讯通路门店!$S:$S,$G1188,通讯通路门店!$J:$J,"华为堡垒店")</f>
        <v>0</v>
      </c>
      <c r="AC1188" s="99">
        <f>COUNTIFS(通讯通路门店!$S:$S,$G1188,通讯通路门店!$J:$J,"小米体验店")</f>
        <v>0</v>
      </c>
      <c r="AD1188" s="99">
        <f>COUNTIFS(通讯通路门店!$S:$S,$G1188,通讯通路门店!$J:$J,"苹果体验店")</f>
        <v>0</v>
      </c>
      <c r="AE1188" s="99">
        <f>COUNTIFS(通讯通路门店!$S:$S,$G1188,通讯通路门店!$J:$J,"其他品牌专卖店")</f>
        <v>0</v>
      </c>
      <c r="AF1188" s="99">
        <f>SUMIFS(通讯通路门店!$BI:$BI,通讯通路门店!$S:$S,$G1188)</f>
        <v>0</v>
      </c>
      <c r="AG1188" s="99">
        <f>SUMIFS(通讯通路门店!$BH:$BH,通讯通路门店!$S:$S,$G1188)</f>
        <v>0</v>
      </c>
      <c r="AH1188" s="99">
        <f t="shared" si="91"/>
        <v>0</v>
      </c>
      <c r="AI1188" s="99">
        <f>SUMIFS(通讯通路门店!$BB:$BB,通讯通路门店!$S:$S,$G1188)</f>
        <v>0</v>
      </c>
      <c r="AJ1188" s="99">
        <f>SUMIFS(通讯通路门店!$BE:$BE,通讯通路门店!$S:$S,$G1188)</f>
        <v>0</v>
      </c>
      <c r="AK1188" s="99">
        <f>SUMIFS(通讯通路门店!$BG:$BG,通讯通路门店!$S:$S,$G1188)</f>
        <v>0</v>
      </c>
      <c r="AL1188" s="99">
        <f>SUMIFS(通讯通路门店!$BC:$BC,通讯通路门店!$S:$S,$G1188)</f>
        <v>0</v>
      </c>
      <c r="AM1188" s="99">
        <f>SUMIFS(通讯通路门店!$BD:$BD,通讯通路门店!$S:$S,$G1188)</f>
        <v>0</v>
      </c>
      <c r="AN1188" s="99">
        <f>SUMIFS(通讯通路门店!$BF:$BF,通讯通路门店!$S:$S,$G1188)</f>
        <v>0</v>
      </c>
      <c r="AO1188" s="99">
        <f t="shared" si="92"/>
        <v>0</v>
      </c>
      <c r="AP1188" s="99">
        <f>SUMIFS(通讯通路门店!$K:$K,通讯通路门店!$S:$S,$G1188)</f>
        <v>0</v>
      </c>
      <c r="AQ1188" s="83"/>
      <c r="AR1188" s="99">
        <f>SUMIFS(通讯通路门店!$T:$T,通讯通路门店!$S:$S,$G1188)</f>
        <v>0</v>
      </c>
      <c r="AS1188" s="99">
        <f>SUMIFS(通讯通路门店!$U:$U,通讯通路门店!$S:$S,$G1188)</f>
        <v>0</v>
      </c>
      <c r="AT1188" s="99">
        <f>SUMIFS(通讯通路门店!$V:$V,通讯通路门店!$S:$S,$G1188)</f>
        <v>0</v>
      </c>
      <c r="AU1188" s="99">
        <f>SUMIFS(通讯通路门店!$W:$W,通讯通路门店!$S:$S,$G1188)</f>
        <v>0</v>
      </c>
      <c r="AV1188" s="99">
        <f>SUMIFS(通讯通路门店!$Z:$Z,通讯通路门店!$S:$S,$G1188)</f>
        <v>0</v>
      </c>
      <c r="AW1188" s="99">
        <f>SUMIFS(通讯通路门店!$AB:$AB,通讯通路门店!$S:$S,$G1188)</f>
        <v>0</v>
      </c>
      <c r="AX1188" s="99">
        <f>SUMIFS(通讯通路门店!$X:$X,通讯通路门店!$S:$S,$G1188)</f>
        <v>0</v>
      </c>
      <c r="AY1188" s="99">
        <f>SUMIFS(通讯通路门店!$Y:$Y,通讯通路门店!$S:$S,$G1188)</f>
        <v>0</v>
      </c>
      <c r="AZ1188" s="99">
        <f>SUMIFS(通讯通路门店!$AA:$AA,通讯通路门店!$S:$S,$G1188)</f>
        <v>0</v>
      </c>
      <c r="BA1188" s="99">
        <f t="shared" si="93"/>
        <v>0</v>
      </c>
      <c r="BB1188" s="99">
        <f t="shared" si="94"/>
        <v>0</v>
      </c>
      <c r="BC1188" s="99">
        <f>SUMIFS(通讯通路门店!$W:$W,通讯通路门店!$S:$S,$G1188,通讯通路门店!$J:$J,"荣耀体验店")+SUMIFS(通讯通路门店!$W:$W,通讯通路门店!$S:$S,$G1188,通讯通路门店!$J:$J,"荣耀授权专卖店")</f>
        <v>0</v>
      </c>
      <c r="BD1188" s="99">
        <f>SUMIFS(通讯通路门店!$Z:$Z,通讯通路门店!$S:$S,$G1188,通讯通路门店!$J:$J,"VIVO体验店")</f>
        <v>0</v>
      </c>
      <c r="BE1188" s="99">
        <f>SUMIFS(通讯通路门店!$AB:$AB,通讯通路门店!$S:$S,$G1188,通讯通路门店!$J:$J,"OPPO体验店")</f>
        <v>0</v>
      </c>
      <c r="BF1188" s="99">
        <f>SUMIFS(通讯通路门店!$X:$X,通讯通路门店!$S:$S,$G1188,通讯通路门店!$J:$J,"华为授权体验店")+SUMIFS(通讯通路门店!$AA:$AA,通讯通路门店!$S:$S,$G1188,通讯通路门店!$J:$J,"华为堡垒店")</f>
        <v>0</v>
      </c>
      <c r="BG1188" s="99">
        <f>SUMIFS(通讯通路门店!$Y:$Y,通讯通路门店!$S:$S,$G1188,通讯通路门店!$J:$J,"小米体验店")</f>
        <v>0</v>
      </c>
      <c r="BH1188" s="99">
        <f>SUMIFS(通讯通路门店!$AA:$AA,通讯通路门店!$S:$S,$G1188,通讯通路门店!$J:$J,"苹果体验店")</f>
        <v>0</v>
      </c>
      <c r="BI1188" s="99">
        <f>SUMIFS(通讯通路门店!$K:$K,通讯通路门店!$S:$S,$G1188,通讯通路门店!$J:$J,"其他品牌专卖店")</f>
        <v>0</v>
      </c>
      <c r="BJ1188" s="99">
        <f>SUMIFS(通讯通路门店!$AC:$AC,通讯通路门店!$S:$S,$G1188)</f>
        <v>0</v>
      </c>
      <c r="BK1188" s="99">
        <f>SUMIFS(通讯通路门店!$AD:$AD,通讯通路门店!$S:$S,$G1188)</f>
        <v>0</v>
      </c>
      <c r="BL1188" s="99">
        <f>SUMIFS(通讯通路门店!$AE:$AE,通讯通路门店!$S:$S,$G1188)</f>
        <v>0</v>
      </c>
      <c r="BM1188" s="99">
        <f>SUMIFS(通讯通路门店!$AF:$AF,通讯通路门店!$S:$S,$G1188)</f>
        <v>0</v>
      </c>
      <c r="BN1188" s="99">
        <f>SUMIFS(通讯通路门店!$AG:$AG,通讯通路门店!$S:$S,$G1188)</f>
        <v>0</v>
      </c>
      <c r="BO1188" s="99">
        <f>SUMIFS(通讯通路门店!$AH:$AH,通讯通路门店!$S:$S,$G1188)</f>
        <v>0</v>
      </c>
      <c r="BP1188" s="99">
        <f>SUMIFS(通讯通路门店!$AI:$AI,通讯通路门店!$S:$S,$G1188)</f>
        <v>0</v>
      </c>
      <c r="BQ1188" s="83"/>
    </row>
    <row r="1189" spans="1:69">
      <c r="A1189" s="99" t="str">
        <f>IFERROR(_xlfn.XLOOKUP($G1189,通讯通路门店!$S$4:$S$993933,通讯通路门店!$A$4:$A$993933,0,0),"")</f>
        <v>海南省</v>
      </c>
      <c r="B1189" s="99" t="str">
        <f>IFERROR(_xlfn.XLOOKUP($G1189,通讯通路门店!$S$4:$S$993933,通讯通路门店!$B$4:$B$993933,0,0),"")</f>
        <v>昌江黎族自治县</v>
      </c>
      <c r="C1189" s="99" t="str">
        <f>IFERROR(_xlfn.XLOOKUP($G1189,通讯通路门店!$S$4:$S$993933,通讯通路门店!$C$4:$C$993933,0,0),"")</f>
        <v>昌江黎族自治县</v>
      </c>
      <c r="D1189" s="99" t="str">
        <f>IFERROR(_xlfn.XLOOKUP($G1189,通讯通路门店!$S$4:$S$993933,通讯通路门店!$D$4:$D$993933,0,0),"")</f>
        <v>叉河镇</v>
      </c>
      <c r="E1189" s="83"/>
      <c r="F1189" s="83"/>
      <c r="G1189" s="101"/>
      <c r="H1189" s="102">
        <f>IFERROR(_xlfn.XLOOKUP($G1189,通讯通路门店!$S$4:$S$993933,通讯通路门店!$R$4:$R$993933,0,0),"")</f>
        <v>0</v>
      </c>
      <c r="I1189" s="83"/>
      <c r="J1189" s="83"/>
      <c r="K1189" s="83"/>
      <c r="L1189" s="83"/>
      <c r="M1189" s="83"/>
      <c r="N1189" s="83"/>
      <c r="O1189" s="83"/>
      <c r="P1189" s="83"/>
      <c r="Q1189" s="83"/>
      <c r="R1189" s="83"/>
      <c r="S1189" s="83"/>
      <c r="T1189" s="83"/>
      <c r="U1189" s="99">
        <f>COUNTIF(通讯通路门店!$S:$S,$G1189)</f>
        <v>0</v>
      </c>
      <c r="V1189" s="99">
        <f>COUNTIFS(通讯通路门店!$S:$S,$G1189,通讯通路门店!$J:$J,"综合卖场")</f>
        <v>0</v>
      </c>
      <c r="W1189" s="99">
        <f>SUMIFS(通讯通路门店!$AJ:$AJ,通讯通路门店!$S:$S,通讯客户沙盘!$G1189)</f>
        <v>0</v>
      </c>
      <c r="X1189" s="99">
        <f t="shared" si="90"/>
        <v>0</v>
      </c>
      <c r="Y1189" s="99">
        <f>COUNTIFS(通讯通路门店!$S:$S,$G1189,通讯通路门店!$J:$J,"荣耀体验店")+COUNTIFS(通讯通路门店!$S:$S,$G1189,通讯通路门店!$J:$J,"荣耀授权专卖店")</f>
        <v>0</v>
      </c>
      <c r="Z1189" s="99">
        <f>COUNTIFS(通讯通路门店!$S:$S,$G1189,通讯通路门店!$J:$J,"VIVO体验店")</f>
        <v>0</v>
      </c>
      <c r="AA1189" s="99">
        <f>COUNTIFS(通讯通路门店!$S:$S,$G1189,通讯通路门店!$J:$J,"OPPO体验店")</f>
        <v>0</v>
      </c>
      <c r="AB1189" s="99">
        <f>COUNTIFS(通讯通路门店!$S:$S,$G1189,通讯通路门店!$J:$J,"华为授权体验店")+COUNTIFS(通讯通路门店!$S:$S,$G1189,通讯通路门店!$J:$J,"华为堡垒店")</f>
        <v>0</v>
      </c>
      <c r="AC1189" s="99">
        <f>COUNTIFS(通讯通路门店!$S:$S,$G1189,通讯通路门店!$J:$J,"小米体验店")</f>
        <v>0</v>
      </c>
      <c r="AD1189" s="99">
        <f>COUNTIFS(通讯通路门店!$S:$S,$G1189,通讯通路门店!$J:$J,"苹果体验店")</f>
        <v>0</v>
      </c>
      <c r="AE1189" s="99">
        <f>COUNTIFS(通讯通路门店!$S:$S,$G1189,通讯通路门店!$J:$J,"其他品牌专卖店")</f>
        <v>0</v>
      </c>
      <c r="AF1189" s="99">
        <f>SUMIFS(通讯通路门店!$BI:$BI,通讯通路门店!$S:$S,$G1189)</f>
        <v>0</v>
      </c>
      <c r="AG1189" s="99">
        <f>SUMIFS(通讯通路门店!$BH:$BH,通讯通路门店!$S:$S,$G1189)</f>
        <v>0</v>
      </c>
      <c r="AH1189" s="99">
        <f t="shared" si="91"/>
        <v>0</v>
      </c>
      <c r="AI1189" s="99">
        <f>SUMIFS(通讯通路门店!$BB:$BB,通讯通路门店!$S:$S,$G1189)</f>
        <v>0</v>
      </c>
      <c r="AJ1189" s="99">
        <f>SUMIFS(通讯通路门店!$BE:$BE,通讯通路门店!$S:$S,$G1189)</f>
        <v>0</v>
      </c>
      <c r="AK1189" s="99">
        <f>SUMIFS(通讯通路门店!$BG:$BG,通讯通路门店!$S:$S,$G1189)</f>
        <v>0</v>
      </c>
      <c r="AL1189" s="99">
        <f>SUMIFS(通讯通路门店!$BC:$BC,通讯通路门店!$S:$S,$G1189)</f>
        <v>0</v>
      </c>
      <c r="AM1189" s="99">
        <f>SUMIFS(通讯通路门店!$BD:$BD,通讯通路门店!$S:$S,$G1189)</f>
        <v>0</v>
      </c>
      <c r="AN1189" s="99">
        <f>SUMIFS(通讯通路门店!$BF:$BF,通讯通路门店!$S:$S,$G1189)</f>
        <v>0</v>
      </c>
      <c r="AO1189" s="99">
        <f t="shared" si="92"/>
        <v>0</v>
      </c>
      <c r="AP1189" s="99">
        <f>SUMIFS(通讯通路门店!$K:$K,通讯通路门店!$S:$S,$G1189)</f>
        <v>0</v>
      </c>
      <c r="AQ1189" s="83"/>
      <c r="AR1189" s="99">
        <f>SUMIFS(通讯通路门店!$T:$T,通讯通路门店!$S:$S,$G1189)</f>
        <v>0</v>
      </c>
      <c r="AS1189" s="99">
        <f>SUMIFS(通讯通路门店!$U:$U,通讯通路门店!$S:$S,$G1189)</f>
        <v>0</v>
      </c>
      <c r="AT1189" s="99">
        <f>SUMIFS(通讯通路门店!$V:$V,通讯通路门店!$S:$S,$G1189)</f>
        <v>0</v>
      </c>
      <c r="AU1189" s="99">
        <f>SUMIFS(通讯通路门店!$W:$W,通讯通路门店!$S:$S,$G1189)</f>
        <v>0</v>
      </c>
      <c r="AV1189" s="99">
        <f>SUMIFS(通讯通路门店!$Z:$Z,通讯通路门店!$S:$S,$G1189)</f>
        <v>0</v>
      </c>
      <c r="AW1189" s="99">
        <f>SUMIFS(通讯通路门店!$AB:$AB,通讯通路门店!$S:$S,$G1189)</f>
        <v>0</v>
      </c>
      <c r="AX1189" s="99">
        <f>SUMIFS(通讯通路门店!$X:$X,通讯通路门店!$S:$S,$G1189)</f>
        <v>0</v>
      </c>
      <c r="AY1189" s="99">
        <f>SUMIFS(通讯通路门店!$Y:$Y,通讯通路门店!$S:$S,$G1189)</f>
        <v>0</v>
      </c>
      <c r="AZ1189" s="99">
        <f>SUMIFS(通讯通路门店!$AA:$AA,通讯通路门店!$S:$S,$G1189)</f>
        <v>0</v>
      </c>
      <c r="BA1189" s="99">
        <f t="shared" si="93"/>
        <v>0</v>
      </c>
      <c r="BB1189" s="99">
        <f t="shared" si="94"/>
        <v>0</v>
      </c>
      <c r="BC1189" s="99">
        <f>SUMIFS(通讯通路门店!$W:$W,通讯通路门店!$S:$S,$G1189,通讯通路门店!$J:$J,"荣耀体验店")+SUMIFS(通讯通路门店!$W:$W,通讯通路门店!$S:$S,$G1189,通讯通路门店!$J:$J,"荣耀授权专卖店")</f>
        <v>0</v>
      </c>
      <c r="BD1189" s="99">
        <f>SUMIFS(通讯通路门店!$Z:$Z,通讯通路门店!$S:$S,$G1189,通讯通路门店!$J:$J,"VIVO体验店")</f>
        <v>0</v>
      </c>
      <c r="BE1189" s="99">
        <f>SUMIFS(通讯通路门店!$AB:$AB,通讯通路门店!$S:$S,$G1189,通讯通路门店!$J:$J,"OPPO体验店")</f>
        <v>0</v>
      </c>
      <c r="BF1189" s="99">
        <f>SUMIFS(通讯通路门店!$X:$X,通讯通路门店!$S:$S,$G1189,通讯通路门店!$J:$J,"华为授权体验店")+SUMIFS(通讯通路门店!$AA:$AA,通讯通路门店!$S:$S,$G1189,通讯通路门店!$J:$J,"华为堡垒店")</f>
        <v>0</v>
      </c>
      <c r="BG1189" s="99">
        <f>SUMIFS(通讯通路门店!$Y:$Y,通讯通路门店!$S:$S,$G1189,通讯通路门店!$J:$J,"小米体验店")</f>
        <v>0</v>
      </c>
      <c r="BH1189" s="99">
        <f>SUMIFS(通讯通路门店!$AA:$AA,通讯通路门店!$S:$S,$G1189,通讯通路门店!$J:$J,"苹果体验店")</f>
        <v>0</v>
      </c>
      <c r="BI1189" s="99">
        <f>SUMIFS(通讯通路门店!$K:$K,通讯通路门店!$S:$S,$G1189,通讯通路门店!$J:$J,"其他品牌专卖店")</f>
        <v>0</v>
      </c>
      <c r="BJ1189" s="99">
        <f>SUMIFS(通讯通路门店!$AC:$AC,通讯通路门店!$S:$S,$G1189)</f>
        <v>0</v>
      </c>
      <c r="BK1189" s="99">
        <f>SUMIFS(通讯通路门店!$AD:$AD,通讯通路门店!$S:$S,$G1189)</f>
        <v>0</v>
      </c>
      <c r="BL1189" s="99">
        <f>SUMIFS(通讯通路门店!$AE:$AE,通讯通路门店!$S:$S,$G1189)</f>
        <v>0</v>
      </c>
      <c r="BM1189" s="99">
        <f>SUMIFS(通讯通路门店!$AF:$AF,通讯通路门店!$S:$S,$G1189)</f>
        <v>0</v>
      </c>
      <c r="BN1189" s="99">
        <f>SUMIFS(通讯通路门店!$AG:$AG,通讯通路门店!$S:$S,$G1189)</f>
        <v>0</v>
      </c>
      <c r="BO1189" s="99">
        <f>SUMIFS(通讯通路门店!$AH:$AH,通讯通路门店!$S:$S,$G1189)</f>
        <v>0</v>
      </c>
      <c r="BP1189" s="99">
        <f>SUMIFS(通讯通路门店!$AI:$AI,通讯通路门店!$S:$S,$G1189)</f>
        <v>0</v>
      </c>
      <c r="BQ1189" s="83"/>
    </row>
    <row r="1190" spans="1:69">
      <c r="A1190" s="99" t="str">
        <f>IFERROR(_xlfn.XLOOKUP($G1190,通讯通路门店!$S$4:$S$993933,通讯通路门店!$A$4:$A$993933,0,0),"")</f>
        <v>海南省</v>
      </c>
      <c r="B1190" s="99" t="str">
        <f>IFERROR(_xlfn.XLOOKUP($G1190,通讯通路门店!$S$4:$S$993933,通讯通路门店!$B$4:$B$993933,0,0),"")</f>
        <v>昌江黎族自治县</v>
      </c>
      <c r="C1190" s="99" t="str">
        <f>IFERROR(_xlfn.XLOOKUP($G1190,通讯通路门店!$S$4:$S$993933,通讯通路门店!$C$4:$C$993933,0,0),"")</f>
        <v>昌江黎族自治县</v>
      </c>
      <c r="D1190" s="99" t="str">
        <f>IFERROR(_xlfn.XLOOKUP($G1190,通讯通路门店!$S$4:$S$993933,通讯通路门店!$D$4:$D$993933,0,0),"")</f>
        <v>叉河镇</v>
      </c>
      <c r="E1190" s="83"/>
      <c r="F1190" s="83"/>
      <c r="G1190" s="101"/>
      <c r="H1190" s="102">
        <f>IFERROR(_xlfn.XLOOKUP($G1190,通讯通路门店!$S$4:$S$993933,通讯通路门店!$R$4:$R$993933,0,0),"")</f>
        <v>0</v>
      </c>
      <c r="I1190" s="83"/>
      <c r="J1190" s="83"/>
      <c r="K1190" s="83"/>
      <c r="L1190" s="83"/>
      <c r="M1190" s="83"/>
      <c r="N1190" s="83"/>
      <c r="O1190" s="83"/>
      <c r="P1190" s="83"/>
      <c r="Q1190" s="83"/>
      <c r="R1190" s="83"/>
      <c r="S1190" s="83"/>
      <c r="T1190" s="83"/>
      <c r="U1190" s="99">
        <f>COUNTIF(通讯通路门店!$S:$S,$G1190)</f>
        <v>0</v>
      </c>
      <c r="V1190" s="99">
        <f>COUNTIFS(通讯通路门店!$S:$S,$G1190,通讯通路门店!$J:$J,"综合卖场")</f>
        <v>0</v>
      </c>
      <c r="W1190" s="99">
        <f>SUMIFS(通讯通路门店!$AJ:$AJ,通讯通路门店!$S:$S,通讯客户沙盘!$G1190)</f>
        <v>0</v>
      </c>
      <c r="X1190" s="99">
        <f t="shared" si="90"/>
        <v>0</v>
      </c>
      <c r="Y1190" s="99">
        <f>COUNTIFS(通讯通路门店!$S:$S,$G1190,通讯通路门店!$J:$J,"荣耀体验店")+COUNTIFS(通讯通路门店!$S:$S,$G1190,通讯通路门店!$J:$J,"荣耀授权专卖店")</f>
        <v>0</v>
      </c>
      <c r="Z1190" s="99">
        <f>COUNTIFS(通讯通路门店!$S:$S,$G1190,通讯通路门店!$J:$J,"VIVO体验店")</f>
        <v>0</v>
      </c>
      <c r="AA1190" s="99">
        <f>COUNTIFS(通讯通路门店!$S:$S,$G1190,通讯通路门店!$J:$J,"OPPO体验店")</f>
        <v>0</v>
      </c>
      <c r="AB1190" s="99">
        <f>COUNTIFS(通讯通路门店!$S:$S,$G1190,通讯通路门店!$J:$J,"华为授权体验店")+COUNTIFS(通讯通路门店!$S:$S,$G1190,通讯通路门店!$J:$J,"华为堡垒店")</f>
        <v>0</v>
      </c>
      <c r="AC1190" s="99">
        <f>COUNTIFS(通讯通路门店!$S:$S,$G1190,通讯通路门店!$J:$J,"小米体验店")</f>
        <v>0</v>
      </c>
      <c r="AD1190" s="99">
        <f>COUNTIFS(通讯通路门店!$S:$S,$G1190,通讯通路门店!$J:$J,"苹果体验店")</f>
        <v>0</v>
      </c>
      <c r="AE1190" s="99">
        <f>COUNTIFS(通讯通路门店!$S:$S,$G1190,通讯通路门店!$J:$J,"其他品牌专卖店")</f>
        <v>0</v>
      </c>
      <c r="AF1190" s="99">
        <f>SUMIFS(通讯通路门店!$BI:$BI,通讯通路门店!$S:$S,$G1190)</f>
        <v>0</v>
      </c>
      <c r="AG1190" s="99">
        <f>SUMIFS(通讯通路门店!$BH:$BH,通讯通路门店!$S:$S,$G1190)</f>
        <v>0</v>
      </c>
      <c r="AH1190" s="99">
        <f t="shared" si="91"/>
        <v>0</v>
      </c>
      <c r="AI1190" s="99">
        <f>SUMIFS(通讯通路门店!$BB:$BB,通讯通路门店!$S:$S,$G1190)</f>
        <v>0</v>
      </c>
      <c r="AJ1190" s="99">
        <f>SUMIFS(通讯通路门店!$BE:$BE,通讯通路门店!$S:$S,$G1190)</f>
        <v>0</v>
      </c>
      <c r="AK1190" s="99">
        <f>SUMIFS(通讯通路门店!$BG:$BG,通讯通路门店!$S:$S,$G1190)</f>
        <v>0</v>
      </c>
      <c r="AL1190" s="99">
        <f>SUMIFS(通讯通路门店!$BC:$BC,通讯通路门店!$S:$S,$G1190)</f>
        <v>0</v>
      </c>
      <c r="AM1190" s="99">
        <f>SUMIFS(通讯通路门店!$BD:$BD,通讯通路门店!$S:$S,$G1190)</f>
        <v>0</v>
      </c>
      <c r="AN1190" s="99">
        <f>SUMIFS(通讯通路门店!$BF:$BF,通讯通路门店!$S:$S,$G1190)</f>
        <v>0</v>
      </c>
      <c r="AO1190" s="99">
        <f t="shared" si="92"/>
        <v>0</v>
      </c>
      <c r="AP1190" s="99">
        <f>SUMIFS(通讯通路门店!$K:$K,通讯通路门店!$S:$S,$G1190)</f>
        <v>0</v>
      </c>
      <c r="AQ1190" s="83"/>
      <c r="AR1190" s="99">
        <f>SUMIFS(通讯通路门店!$T:$T,通讯通路门店!$S:$S,$G1190)</f>
        <v>0</v>
      </c>
      <c r="AS1190" s="99">
        <f>SUMIFS(通讯通路门店!$U:$U,通讯通路门店!$S:$S,$G1190)</f>
        <v>0</v>
      </c>
      <c r="AT1190" s="99">
        <f>SUMIFS(通讯通路门店!$V:$V,通讯通路门店!$S:$S,$G1190)</f>
        <v>0</v>
      </c>
      <c r="AU1190" s="99">
        <f>SUMIFS(通讯通路门店!$W:$W,通讯通路门店!$S:$S,$G1190)</f>
        <v>0</v>
      </c>
      <c r="AV1190" s="99">
        <f>SUMIFS(通讯通路门店!$Z:$Z,通讯通路门店!$S:$S,$G1190)</f>
        <v>0</v>
      </c>
      <c r="AW1190" s="99">
        <f>SUMIFS(通讯通路门店!$AB:$AB,通讯通路门店!$S:$S,$G1190)</f>
        <v>0</v>
      </c>
      <c r="AX1190" s="99">
        <f>SUMIFS(通讯通路门店!$X:$X,通讯通路门店!$S:$S,$G1190)</f>
        <v>0</v>
      </c>
      <c r="AY1190" s="99">
        <f>SUMIFS(通讯通路门店!$Y:$Y,通讯通路门店!$S:$S,$G1190)</f>
        <v>0</v>
      </c>
      <c r="AZ1190" s="99">
        <f>SUMIFS(通讯通路门店!$AA:$AA,通讯通路门店!$S:$S,$G1190)</f>
        <v>0</v>
      </c>
      <c r="BA1190" s="99">
        <f t="shared" si="93"/>
        <v>0</v>
      </c>
      <c r="BB1190" s="99">
        <f t="shared" si="94"/>
        <v>0</v>
      </c>
      <c r="BC1190" s="99">
        <f>SUMIFS(通讯通路门店!$W:$W,通讯通路门店!$S:$S,$G1190,通讯通路门店!$J:$J,"荣耀体验店")+SUMIFS(通讯通路门店!$W:$W,通讯通路门店!$S:$S,$G1190,通讯通路门店!$J:$J,"荣耀授权专卖店")</f>
        <v>0</v>
      </c>
      <c r="BD1190" s="99">
        <f>SUMIFS(通讯通路门店!$Z:$Z,通讯通路门店!$S:$S,$G1190,通讯通路门店!$J:$J,"VIVO体验店")</f>
        <v>0</v>
      </c>
      <c r="BE1190" s="99">
        <f>SUMIFS(通讯通路门店!$AB:$AB,通讯通路门店!$S:$S,$G1190,通讯通路门店!$J:$J,"OPPO体验店")</f>
        <v>0</v>
      </c>
      <c r="BF1190" s="99">
        <f>SUMIFS(通讯通路门店!$X:$X,通讯通路门店!$S:$S,$G1190,通讯通路门店!$J:$J,"华为授权体验店")+SUMIFS(通讯通路门店!$AA:$AA,通讯通路门店!$S:$S,$G1190,通讯通路门店!$J:$J,"华为堡垒店")</f>
        <v>0</v>
      </c>
      <c r="BG1190" s="99">
        <f>SUMIFS(通讯通路门店!$Y:$Y,通讯通路门店!$S:$S,$G1190,通讯通路门店!$J:$J,"小米体验店")</f>
        <v>0</v>
      </c>
      <c r="BH1190" s="99">
        <f>SUMIFS(通讯通路门店!$AA:$AA,通讯通路门店!$S:$S,$G1190,通讯通路门店!$J:$J,"苹果体验店")</f>
        <v>0</v>
      </c>
      <c r="BI1190" s="99">
        <f>SUMIFS(通讯通路门店!$K:$K,通讯通路门店!$S:$S,$G1190,通讯通路门店!$J:$J,"其他品牌专卖店")</f>
        <v>0</v>
      </c>
      <c r="BJ1190" s="99">
        <f>SUMIFS(通讯通路门店!$AC:$AC,通讯通路门店!$S:$S,$G1190)</f>
        <v>0</v>
      </c>
      <c r="BK1190" s="99">
        <f>SUMIFS(通讯通路门店!$AD:$AD,通讯通路门店!$S:$S,$G1190)</f>
        <v>0</v>
      </c>
      <c r="BL1190" s="99">
        <f>SUMIFS(通讯通路门店!$AE:$AE,通讯通路门店!$S:$S,$G1190)</f>
        <v>0</v>
      </c>
      <c r="BM1190" s="99">
        <f>SUMIFS(通讯通路门店!$AF:$AF,通讯通路门店!$S:$S,$G1190)</f>
        <v>0</v>
      </c>
      <c r="BN1190" s="99">
        <f>SUMIFS(通讯通路门店!$AG:$AG,通讯通路门店!$S:$S,$G1190)</f>
        <v>0</v>
      </c>
      <c r="BO1190" s="99">
        <f>SUMIFS(通讯通路门店!$AH:$AH,通讯通路门店!$S:$S,$G1190)</f>
        <v>0</v>
      </c>
      <c r="BP1190" s="99">
        <f>SUMIFS(通讯通路门店!$AI:$AI,通讯通路门店!$S:$S,$G1190)</f>
        <v>0</v>
      </c>
      <c r="BQ1190" s="83"/>
    </row>
    <row r="1191" spans="1:69">
      <c r="A1191" s="99" t="str">
        <f>IFERROR(_xlfn.XLOOKUP($G1191,通讯通路门店!$S$4:$S$993933,通讯通路门店!$A$4:$A$993933,0,0),"")</f>
        <v>海南省</v>
      </c>
      <c r="B1191" s="99" t="str">
        <f>IFERROR(_xlfn.XLOOKUP($G1191,通讯通路门店!$S$4:$S$993933,通讯通路门店!$B$4:$B$993933,0,0),"")</f>
        <v>昌江黎族自治县</v>
      </c>
      <c r="C1191" s="99" t="str">
        <f>IFERROR(_xlfn.XLOOKUP($G1191,通讯通路门店!$S$4:$S$993933,通讯通路门店!$C$4:$C$993933,0,0),"")</f>
        <v>昌江黎族自治县</v>
      </c>
      <c r="D1191" s="99" t="str">
        <f>IFERROR(_xlfn.XLOOKUP($G1191,通讯通路门店!$S$4:$S$993933,通讯通路门店!$D$4:$D$993933,0,0),"")</f>
        <v>叉河镇</v>
      </c>
      <c r="E1191" s="83"/>
      <c r="F1191" s="83"/>
      <c r="G1191" s="101"/>
      <c r="H1191" s="102">
        <f>IFERROR(_xlfn.XLOOKUP($G1191,通讯通路门店!$S$4:$S$993933,通讯通路门店!$R$4:$R$993933,0,0),"")</f>
        <v>0</v>
      </c>
      <c r="I1191" s="83"/>
      <c r="J1191" s="83"/>
      <c r="K1191" s="83"/>
      <c r="L1191" s="83"/>
      <c r="M1191" s="83"/>
      <c r="N1191" s="83"/>
      <c r="O1191" s="83"/>
      <c r="P1191" s="83"/>
      <c r="Q1191" s="83"/>
      <c r="R1191" s="83"/>
      <c r="S1191" s="83"/>
      <c r="T1191" s="83"/>
      <c r="U1191" s="99">
        <f>COUNTIF(通讯通路门店!$S:$S,$G1191)</f>
        <v>0</v>
      </c>
      <c r="V1191" s="99">
        <f>COUNTIFS(通讯通路门店!$S:$S,$G1191,通讯通路门店!$J:$J,"综合卖场")</f>
        <v>0</v>
      </c>
      <c r="W1191" s="99">
        <f>SUMIFS(通讯通路门店!$AJ:$AJ,通讯通路门店!$S:$S,通讯客户沙盘!$G1191)</f>
        <v>0</v>
      </c>
      <c r="X1191" s="99">
        <f t="shared" si="90"/>
        <v>0</v>
      </c>
      <c r="Y1191" s="99">
        <f>COUNTIFS(通讯通路门店!$S:$S,$G1191,通讯通路门店!$J:$J,"荣耀体验店")+COUNTIFS(通讯通路门店!$S:$S,$G1191,通讯通路门店!$J:$J,"荣耀授权专卖店")</f>
        <v>0</v>
      </c>
      <c r="Z1191" s="99">
        <f>COUNTIFS(通讯通路门店!$S:$S,$G1191,通讯通路门店!$J:$J,"VIVO体验店")</f>
        <v>0</v>
      </c>
      <c r="AA1191" s="99">
        <f>COUNTIFS(通讯通路门店!$S:$S,$G1191,通讯通路门店!$J:$J,"OPPO体验店")</f>
        <v>0</v>
      </c>
      <c r="AB1191" s="99">
        <f>COUNTIFS(通讯通路门店!$S:$S,$G1191,通讯通路门店!$J:$J,"华为授权体验店")+COUNTIFS(通讯通路门店!$S:$S,$G1191,通讯通路门店!$J:$J,"华为堡垒店")</f>
        <v>0</v>
      </c>
      <c r="AC1191" s="99">
        <f>COUNTIFS(通讯通路门店!$S:$S,$G1191,通讯通路门店!$J:$J,"小米体验店")</f>
        <v>0</v>
      </c>
      <c r="AD1191" s="99">
        <f>COUNTIFS(通讯通路门店!$S:$S,$G1191,通讯通路门店!$J:$J,"苹果体验店")</f>
        <v>0</v>
      </c>
      <c r="AE1191" s="99">
        <f>COUNTIFS(通讯通路门店!$S:$S,$G1191,通讯通路门店!$J:$J,"其他品牌专卖店")</f>
        <v>0</v>
      </c>
      <c r="AF1191" s="99">
        <f>SUMIFS(通讯通路门店!$BI:$BI,通讯通路门店!$S:$S,$G1191)</f>
        <v>0</v>
      </c>
      <c r="AG1191" s="99">
        <f>SUMIFS(通讯通路门店!$BH:$BH,通讯通路门店!$S:$S,$G1191)</f>
        <v>0</v>
      </c>
      <c r="AH1191" s="99">
        <f t="shared" si="91"/>
        <v>0</v>
      </c>
      <c r="AI1191" s="99">
        <f>SUMIFS(通讯通路门店!$BB:$BB,通讯通路门店!$S:$S,$G1191)</f>
        <v>0</v>
      </c>
      <c r="AJ1191" s="99">
        <f>SUMIFS(通讯通路门店!$BE:$BE,通讯通路门店!$S:$S,$G1191)</f>
        <v>0</v>
      </c>
      <c r="AK1191" s="99">
        <f>SUMIFS(通讯通路门店!$BG:$BG,通讯通路门店!$S:$S,$G1191)</f>
        <v>0</v>
      </c>
      <c r="AL1191" s="99">
        <f>SUMIFS(通讯通路门店!$BC:$BC,通讯通路门店!$S:$S,$G1191)</f>
        <v>0</v>
      </c>
      <c r="AM1191" s="99">
        <f>SUMIFS(通讯通路门店!$BD:$BD,通讯通路门店!$S:$S,$G1191)</f>
        <v>0</v>
      </c>
      <c r="AN1191" s="99">
        <f>SUMIFS(通讯通路门店!$BF:$BF,通讯通路门店!$S:$S,$G1191)</f>
        <v>0</v>
      </c>
      <c r="AO1191" s="99">
        <f t="shared" si="92"/>
        <v>0</v>
      </c>
      <c r="AP1191" s="99">
        <f>SUMIFS(通讯通路门店!$K:$K,通讯通路门店!$S:$S,$G1191)</f>
        <v>0</v>
      </c>
      <c r="AQ1191" s="83"/>
      <c r="AR1191" s="99">
        <f>SUMIFS(通讯通路门店!$T:$T,通讯通路门店!$S:$S,$G1191)</f>
        <v>0</v>
      </c>
      <c r="AS1191" s="99">
        <f>SUMIFS(通讯通路门店!$U:$U,通讯通路门店!$S:$S,$G1191)</f>
        <v>0</v>
      </c>
      <c r="AT1191" s="99">
        <f>SUMIFS(通讯通路门店!$V:$V,通讯通路门店!$S:$S,$G1191)</f>
        <v>0</v>
      </c>
      <c r="AU1191" s="99">
        <f>SUMIFS(通讯通路门店!$W:$W,通讯通路门店!$S:$S,$G1191)</f>
        <v>0</v>
      </c>
      <c r="AV1191" s="99">
        <f>SUMIFS(通讯通路门店!$Z:$Z,通讯通路门店!$S:$S,$G1191)</f>
        <v>0</v>
      </c>
      <c r="AW1191" s="99">
        <f>SUMIFS(通讯通路门店!$AB:$AB,通讯通路门店!$S:$S,$G1191)</f>
        <v>0</v>
      </c>
      <c r="AX1191" s="99">
        <f>SUMIFS(通讯通路门店!$X:$X,通讯通路门店!$S:$S,$G1191)</f>
        <v>0</v>
      </c>
      <c r="AY1191" s="99">
        <f>SUMIFS(通讯通路门店!$Y:$Y,通讯通路门店!$S:$S,$G1191)</f>
        <v>0</v>
      </c>
      <c r="AZ1191" s="99">
        <f>SUMIFS(通讯通路门店!$AA:$AA,通讯通路门店!$S:$S,$G1191)</f>
        <v>0</v>
      </c>
      <c r="BA1191" s="99">
        <f t="shared" si="93"/>
        <v>0</v>
      </c>
      <c r="BB1191" s="99">
        <f t="shared" si="94"/>
        <v>0</v>
      </c>
      <c r="BC1191" s="99">
        <f>SUMIFS(通讯通路门店!$W:$W,通讯通路门店!$S:$S,$G1191,通讯通路门店!$J:$J,"荣耀体验店")+SUMIFS(通讯通路门店!$W:$W,通讯通路门店!$S:$S,$G1191,通讯通路门店!$J:$J,"荣耀授权专卖店")</f>
        <v>0</v>
      </c>
      <c r="BD1191" s="99">
        <f>SUMIFS(通讯通路门店!$Z:$Z,通讯通路门店!$S:$S,$G1191,通讯通路门店!$J:$J,"VIVO体验店")</f>
        <v>0</v>
      </c>
      <c r="BE1191" s="99">
        <f>SUMIFS(通讯通路门店!$AB:$AB,通讯通路门店!$S:$S,$G1191,通讯通路门店!$J:$J,"OPPO体验店")</f>
        <v>0</v>
      </c>
      <c r="BF1191" s="99">
        <f>SUMIFS(通讯通路门店!$X:$X,通讯通路门店!$S:$S,$G1191,通讯通路门店!$J:$J,"华为授权体验店")+SUMIFS(通讯通路门店!$AA:$AA,通讯通路门店!$S:$S,$G1191,通讯通路门店!$J:$J,"华为堡垒店")</f>
        <v>0</v>
      </c>
      <c r="BG1191" s="99">
        <f>SUMIFS(通讯通路门店!$Y:$Y,通讯通路门店!$S:$S,$G1191,通讯通路门店!$J:$J,"小米体验店")</f>
        <v>0</v>
      </c>
      <c r="BH1191" s="99">
        <f>SUMIFS(通讯通路门店!$AA:$AA,通讯通路门店!$S:$S,$G1191,通讯通路门店!$J:$J,"苹果体验店")</f>
        <v>0</v>
      </c>
      <c r="BI1191" s="99">
        <f>SUMIFS(通讯通路门店!$K:$K,通讯通路门店!$S:$S,$G1191,通讯通路门店!$J:$J,"其他品牌专卖店")</f>
        <v>0</v>
      </c>
      <c r="BJ1191" s="99">
        <f>SUMIFS(通讯通路门店!$AC:$AC,通讯通路门店!$S:$S,$G1191)</f>
        <v>0</v>
      </c>
      <c r="BK1191" s="99">
        <f>SUMIFS(通讯通路门店!$AD:$AD,通讯通路门店!$S:$S,$G1191)</f>
        <v>0</v>
      </c>
      <c r="BL1191" s="99">
        <f>SUMIFS(通讯通路门店!$AE:$AE,通讯通路门店!$S:$S,$G1191)</f>
        <v>0</v>
      </c>
      <c r="BM1191" s="99">
        <f>SUMIFS(通讯通路门店!$AF:$AF,通讯通路门店!$S:$S,$G1191)</f>
        <v>0</v>
      </c>
      <c r="BN1191" s="99">
        <f>SUMIFS(通讯通路门店!$AG:$AG,通讯通路门店!$S:$S,$G1191)</f>
        <v>0</v>
      </c>
      <c r="BO1191" s="99">
        <f>SUMIFS(通讯通路门店!$AH:$AH,通讯通路门店!$S:$S,$G1191)</f>
        <v>0</v>
      </c>
      <c r="BP1191" s="99">
        <f>SUMIFS(通讯通路门店!$AI:$AI,通讯通路门店!$S:$S,$G1191)</f>
        <v>0</v>
      </c>
      <c r="BQ1191" s="83"/>
    </row>
    <row r="1192" spans="1:69">
      <c r="A1192" s="99" t="str">
        <f>IFERROR(_xlfn.XLOOKUP($G1192,通讯通路门店!$S$4:$S$993933,通讯通路门店!$A$4:$A$993933,0,0),"")</f>
        <v>海南省</v>
      </c>
      <c r="B1192" s="99" t="str">
        <f>IFERROR(_xlfn.XLOOKUP($G1192,通讯通路门店!$S$4:$S$993933,通讯通路门店!$B$4:$B$993933,0,0),"")</f>
        <v>昌江黎族自治县</v>
      </c>
      <c r="C1192" s="99" t="str">
        <f>IFERROR(_xlfn.XLOOKUP($G1192,通讯通路门店!$S$4:$S$993933,通讯通路门店!$C$4:$C$993933,0,0),"")</f>
        <v>昌江黎族自治县</v>
      </c>
      <c r="D1192" s="99" t="str">
        <f>IFERROR(_xlfn.XLOOKUP($G1192,通讯通路门店!$S$4:$S$993933,通讯通路门店!$D$4:$D$993933,0,0),"")</f>
        <v>叉河镇</v>
      </c>
      <c r="E1192" s="83"/>
      <c r="F1192" s="83"/>
      <c r="G1192" s="101"/>
      <c r="H1192" s="102">
        <f>IFERROR(_xlfn.XLOOKUP($G1192,通讯通路门店!$S$4:$S$993933,通讯通路门店!$R$4:$R$993933,0,0),"")</f>
        <v>0</v>
      </c>
      <c r="I1192" s="83"/>
      <c r="J1192" s="83"/>
      <c r="K1192" s="83"/>
      <c r="L1192" s="83"/>
      <c r="M1192" s="83"/>
      <c r="N1192" s="83"/>
      <c r="O1192" s="83"/>
      <c r="P1192" s="83"/>
      <c r="Q1192" s="83"/>
      <c r="R1192" s="83"/>
      <c r="S1192" s="83"/>
      <c r="T1192" s="83"/>
      <c r="U1192" s="99">
        <f>COUNTIF(通讯通路门店!$S:$S,$G1192)</f>
        <v>0</v>
      </c>
      <c r="V1192" s="99">
        <f>COUNTIFS(通讯通路门店!$S:$S,$G1192,通讯通路门店!$J:$J,"综合卖场")</f>
        <v>0</v>
      </c>
      <c r="W1192" s="99">
        <f>SUMIFS(通讯通路门店!$AJ:$AJ,通讯通路门店!$S:$S,通讯客户沙盘!$G1192)</f>
        <v>0</v>
      </c>
      <c r="X1192" s="99">
        <f t="shared" si="90"/>
        <v>0</v>
      </c>
      <c r="Y1192" s="99">
        <f>COUNTIFS(通讯通路门店!$S:$S,$G1192,通讯通路门店!$J:$J,"荣耀体验店")+COUNTIFS(通讯通路门店!$S:$S,$G1192,通讯通路门店!$J:$J,"荣耀授权专卖店")</f>
        <v>0</v>
      </c>
      <c r="Z1192" s="99">
        <f>COUNTIFS(通讯通路门店!$S:$S,$G1192,通讯通路门店!$J:$J,"VIVO体验店")</f>
        <v>0</v>
      </c>
      <c r="AA1192" s="99">
        <f>COUNTIFS(通讯通路门店!$S:$S,$G1192,通讯通路门店!$J:$J,"OPPO体验店")</f>
        <v>0</v>
      </c>
      <c r="AB1192" s="99">
        <f>COUNTIFS(通讯通路门店!$S:$S,$G1192,通讯通路门店!$J:$J,"华为授权体验店")+COUNTIFS(通讯通路门店!$S:$S,$G1192,通讯通路门店!$J:$J,"华为堡垒店")</f>
        <v>0</v>
      </c>
      <c r="AC1192" s="99">
        <f>COUNTIFS(通讯通路门店!$S:$S,$G1192,通讯通路门店!$J:$J,"小米体验店")</f>
        <v>0</v>
      </c>
      <c r="AD1192" s="99">
        <f>COUNTIFS(通讯通路门店!$S:$S,$G1192,通讯通路门店!$J:$J,"苹果体验店")</f>
        <v>0</v>
      </c>
      <c r="AE1192" s="99">
        <f>COUNTIFS(通讯通路门店!$S:$S,$G1192,通讯通路门店!$J:$J,"其他品牌专卖店")</f>
        <v>0</v>
      </c>
      <c r="AF1192" s="99">
        <f>SUMIFS(通讯通路门店!$BI:$BI,通讯通路门店!$S:$S,$G1192)</f>
        <v>0</v>
      </c>
      <c r="AG1192" s="99">
        <f>SUMIFS(通讯通路门店!$BH:$BH,通讯通路门店!$S:$S,$G1192)</f>
        <v>0</v>
      </c>
      <c r="AH1192" s="99">
        <f t="shared" si="91"/>
        <v>0</v>
      </c>
      <c r="AI1192" s="99">
        <f>SUMIFS(通讯通路门店!$BB:$BB,通讯通路门店!$S:$S,$G1192)</f>
        <v>0</v>
      </c>
      <c r="AJ1192" s="99">
        <f>SUMIFS(通讯通路门店!$BE:$BE,通讯通路门店!$S:$S,$G1192)</f>
        <v>0</v>
      </c>
      <c r="AK1192" s="99">
        <f>SUMIFS(通讯通路门店!$BG:$BG,通讯通路门店!$S:$S,$G1192)</f>
        <v>0</v>
      </c>
      <c r="AL1192" s="99">
        <f>SUMIFS(通讯通路门店!$BC:$BC,通讯通路门店!$S:$S,$G1192)</f>
        <v>0</v>
      </c>
      <c r="AM1192" s="99">
        <f>SUMIFS(通讯通路门店!$BD:$BD,通讯通路门店!$S:$S,$G1192)</f>
        <v>0</v>
      </c>
      <c r="AN1192" s="99">
        <f>SUMIFS(通讯通路门店!$BF:$BF,通讯通路门店!$S:$S,$G1192)</f>
        <v>0</v>
      </c>
      <c r="AO1192" s="99">
        <f t="shared" si="92"/>
        <v>0</v>
      </c>
      <c r="AP1192" s="99">
        <f>SUMIFS(通讯通路门店!$K:$K,通讯通路门店!$S:$S,$G1192)</f>
        <v>0</v>
      </c>
      <c r="AQ1192" s="83"/>
      <c r="AR1192" s="99">
        <f>SUMIFS(通讯通路门店!$T:$T,通讯通路门店!$S:$S,$G1192)</f>
        <v>0</v>
      </c>
      <c r="AS1192" s="99">
        <f>SUMIFS(通讯通路门店!$U:$U,通讯通路门店!$S:$S,$G1192)</f>
        <v>0</v>
      </c>
      <c r="AT1192" s="99">
        <f>SUMIFS(通讯通路门店!$V:$V,通讯通路门店!$S:$S,$G1192)</f>
        <v>0</v>
      </c>
      <c r="AU1192" s="99">
        <f>SUMIFS(通讯通路门店!$W:$W,通讯通路门店!$S:$S,$G1192)</f>
        <v>0</v>
      </c>
      <c r="AV1192" s="99">
        <f>SUMIFS(通讯通路门店!$Z:$Z,通讯通路门店!$S:$S,$G1192)</f>
        <v>0</v>
      </c>
      <c r="AW1192" s="99">
        <f>SUMIFS(通讯通路门店!$AB:$AB,通讯通路门店!$S:$S,$G1192)</f>
        <v>0</v>
      </c>
      <c r="AX1192" s="99">
        <f>SUMIFS(通讯通路门店!$X:$X,通讯通路门店!$S:$S,$G1192)</f>
        <v>0</v>
      </c>
      <c r="AY1192" s="99">
        <f>SUMIFS(通讯通路门店!$Y:$Y,通讯通路门店!$S:$S,$G1192)</f>
        <v>0</v>
      </c>
      <c r="AZ1192" s="99">
        <f>SUMIFS(通讯通路门店!$AA:$AA,通讯通路门店!$S:$S,$G1192)</f>
        <v>0</v>
      </c>
      <c r="BA1192" s="99">
        <f t="shared" si="93"/>
        <v>0</v>
      </c>
      <c r="BB1192" s="99">
        <f t="shared" si="94"/>
        <v>0</v>
      </c>
      <c r="BC1192" s="99">
        <f>SUMIFS(通讯通路门店!$W:$W,通讯通路门店!$S:$S,$G1192,通讯通路门店!$J:$J,"荣耀体验店")+SUMIFS(通讯通路门店!$W:$W,通讯通路门店!$S:$S,$G1192,通讯通路门店!$J:$J,"荣耀授权专卖店")</f>
        <v>0</v>
      </c>
      <c r="BD1192" s="99">
        <f>SUMIFS(通讯通路门店!$Z:$Z,通讯通路门店!$S:$S,$G1192,通讯通路门店!$J:$J,"VIVO体验店")</f>
        <v>0</v>
      </c>
      <c r="BE1192" s="99">
        <f>SUMIFS(通讯通路门店!$AB:$AB,通讯通路门店!$S:$S,$G1192,通讯通路门店!$J:$J,"OPPO体验店")</f>
        <v>0</v>
      </c>
      <c r="BF1192" s="99">
        <f>SUMIFS(通讯通路门店!$X:$X,通讯通路门店!$S:$S,$G1192,通讯通路门店!$J:$J,"华为授权体验店")+SUMIFS(通讯通路门店!$AA:$AA,通讯通路门店!$S:$S,$G1192,通讯通路门店!$J:$J,"华为堡垒店")</f>
        <v>0</v>
      </c>
      <c r="BG1192" s="99">
        <f>SUMIFS(通讯通路门店!$Y:$Y,通讯通路门店!$S:$S,$G1192,通讯通路门店!$J:$J,"小米体验店")</f>
        <v>0</v>
      </c>
      <c r="BH1192" s="99">
        <f>SUMIFS(通讯通路门店!$AA:$AA,通讯通路门店!$S:$S,$G1192,通讯通路门店!$J:$J,"苹果体验店")</f>
        <v>0</v>
      </c>
      <c r="BI1192" s="99">
        <f>SUMIFS(通讯通路门店!$K:$K,通讯通路门店!$S:$S,$G1192,通讯通路门店!$J:$J,"其他品牌专卖店")</f>
        <v>0</v>
      </c>
      <c r="BJ1192" s="99">
        <f>SUMIFS(通讯通路门店!$AC:$AC,通讯通路门店!$S:$S,$G1192)</f>
        <v>0</v>
      </c>
      <c r="BK1192" s="99">
        <f>SUMIFS(通讯通路门店!$AD:$AD,通讯通路门店!$S:$S,$G1192)</f>
        <v>0</v>
      </c>
      <c r="BL1192" s="99">
        <f>SUMIFS(通讯通路门店!$AE:$AE,通讯通路门店!$S:$S,$G1192)</f>
        <v>0</v>
      </c>
      <c r="BM1192" s="99">
        <f>SUMIFS(通讯通路门店!$AF:$AF,通讯通路门店!$S:$S,$G1192)</f>
        <v>0</v>
      </c>
      <c r="BN1192" s="99">
        <f>SUMIFS(通讯通路门店!$AG:$AG,通讯通路门店!$S:$S,$G1192)</f>
        <v>0</v>
      </c>
      <c r="BO1192" s="99">
        <f>SUMIFS(通讯通路门店!$AH:$AH,通讯通路门店!$S:$S,$G1192)</f>
        <v>0</v>
      </c>
      <c r="BP1192" s="99">
        <f>SUMIFS(通讯通路门店!$AI:$AI,通讯通路门店!$S:$S,$G1192)</f>
        <v>0</v>
      </c>
      <c r="BQ1192" s="83"/>
    </row>
    <row r="1193" spans="1:69">
      <c r="A1193" s="99" t="str">
        <f>IFERROR(_xlfn.XLOOKUP($G1193,通讯通路门店!$S$4:$S$993933,通讯通路门店!$A$4:$A$993933,0,0),"")</f>
        <v>海南省</v>
      </c>
      <c r="B1193" s="99" t="str">
        <f>IFERROR(_xlfn.XLOOKUP($G1193,通讯通路门店!$S$4:$S$993933,通讯通路门店!$B$4:$B$993933,0,0),"")</f>
        <v>昌江黎族自治县</v>
      </c>
      <c r="C1193" s="99" t="str">
        <f>IFERROR(_xlfn.XLOOKUP($G1193,通讯通路门店!$S$4:$S$993933,通讯通路门店!$C$4:$C$993933,0,0),"")</f>
        <v>昌江黎族自治县</v>
      </c>
      <c r="D1193" s="99" t="str">
        <f>IFERROR(_xlfn.XLOOKUP($G1193,通讯通路门店!$S$4:$S$993933,通讯通路门店!$D$4:$D$993933,0,0),"")</f>
        <v>叉河镇</v>
      </c>
      <c r="E1193" s="83"/>
      <c r="F1193" s="83"/>
      <c r="G1193" s="101"/>
      <c r="H1193" s="102">
        <f>IFERROR(_xlfn.XLOOKUP($G1193,通讯通路门店!$S$4:$S$993933,通讯通路门店!$R$4:$R$993933,0,0),"")</f>
        <v>0</v>
      </c>
      <c r="I1193" s="83"/>
      <c r="J1193" s="83"/>
      <c r="K1193" s="83"/>
      <c r="L1193" s="83"/>
      <c r="M1193" s="83"/>
      <c r="N1193" s="83"/>
      <c r="O1193" s="83"/>
      <c r="P1193" s="83"/>
      <c r="Q1193" s="83"/>
      <c r="R1193" s="83"/>
      <c r="S1193" s="83"/>
      <c r="T1193" s="83"/>
      <c r="U1193" s="99">
        <f>COUNTIF(通讯通路门店!$S:$S,$G1193)</f>
        <v>0</v>
      </c>
      <c r="V1193" s="99">
        <f>COUNTIFS(通讯通路门店!$S:$S,$G1193,通讯通路门店!$J:$J,"综合卖场")</f>
        <v>0</v>
      </c>
      <c r="W1193" s="99">
        <f>SUMIFS(通讯通路门店!$AJ:$AJ,通讯通路门店!$S:$S,通讯客户沙盘!$G1193)</f>
        <v>0</v>
      </c>
      <c r="X1193" s="99">
        <f t="shared" si="90"/>
        <v>0</v>
      </c>
      <c r="Y1193" s="99">
        <f>COUNTIFS(通讯通路门店!$S:$S,$G1193,通讯通路门店!$J:$J,"荣耀体验店")+COUNTIFS(通讯通路门店!$S:$S,$G1193,通讯通路门店!$J:$J,"荣耀授权专卖店")</f>
        <v>0</v>
      </c>
      <c r="Z1193" s="99">
        <f>COUNTIFS(通讯通路门店!$S:$S,$G1193,通讯通路门店!$J:$J,"VIVO体验店")</f>
        <v>0</v>
      </c>
      <c r="AA1193" s="99">
        <f>COUNTIFS(通讯通路门店!$S:$S,$G1193,通讯通路门店!$J:$J,"OPPO体验店")</f>
        <v>0</v>
      </c>
      <c r="AB1193" s="99">
        <f>COUNTIFS(通讯通路门店!$S:$S,$G1193,通讯通路门店!$J:$J,"华为授权体验店")+COUNTIFS(通讯通路门店!$S:$S,$G1193,通讯通路门店!$J:$J,"华为堡垒店")</f>
        <v>0</v>
      </c>
      <c r="AC1193" s="99">
        <f>COUNTIFS(通讯通路门店!$S:$S,$G1193,通讯通路门店!$J:$J,"小米体验店")</f>
        <v>0</v>
      </c>
      <c r="AD1193" s="99">
        <f>COUNTIFS(通讯通路门店!$S:$S,$G1193,通讯通路门店!$J:$J,"苹果体验店")</f>
        <v>0</v>
      </c>
      <c r="AE1193" s="99">
        <f>COUNTIFS(通讯通路门店!$S:$S,$G1193,通讯通路门店!$J:$J,"其他品牌专卖店")</f>
        <v>0</v>
      </c>
      <c r="AF1193" s="99">
        <f>SUMIFS(通讯通路门店!$BI:$BI,通讯通路门店!$S:$S,$G1193)</f>
        <v>0</v>
      </c>
      <c r="AG1193" s="99">
        <f>SUMIFS(通讯通路门店!$BH:$BH,通讯通路门店!$S:$S,$G1193)</f>
        <v>0</v>
      </c>
      <c r="AH1193" s="99">
        <f t="shared" si="91"/>
        <v>0</v>
      </c>
      <c r="AI1193" s="99">
        <f>SUMIFS(通讯通路门店!$BB:$BB,通讯通路门店!$S:$S,$G1193)</f>
        <v>0</v>
      </c>
      <c r="AJ1193" s="99">
        <f>SUMIFS(通讯通路门店!$BE:$BE,通讯通路门店!$S:$S,$G1193)</f>
        <v>0</v>
      </c>
      <c r="AK1193" s="99">
        <f>SUMIFS(通讯通路门店!$BG:$BG,通讯通路门店!$S:$S,$G1193)</f>
        <v>0</v>
      </c>
      <c r="AL1193" s="99">
        <f>SUMIFS(通讯通路门店!$BC:$BC,通讯通路门店!$S:$S,$G1193)</f>
        <v>0</v>
      </c>
      <c r="AM1193" s="99">
        <f>SUMIFS(通讯通路门店!$BD:$BD,通讯通路门店!$S:$S,$G1193)</f>
        <v>0</v>
      </c>
      <c r="AN1193" s="99">
        <f>SUMIFS(通讯通路门店!$BF:$BF,通讯通路门店!$S:$S,$G1193)</f>
        <v>0</v>
      </c>
      <c r="AO1193" s="99">
        <f t="shared" si="92"/>
        <v>0</v>
      </c>
      <c r="AP1193" s="99">
        <f>SUMIFS(通讯通路门店!$K:$K,通讯通路门店!$S:$S,$G1193)</f>
        <v>0</v>
      </c>
      <c r="AQ1193" s="83"/>
      <c r="AR1193" s="99">
        <f>SUMIFS(通讯通路门店!$T:$T,通讯通路门店!$S:$S,$G1193)</f>
        <v>0</v>
      </c>
      <c r="AS1193" s="99">
        <f>SUMIFS(通讯通路门店!$U:$U,通讯通路门店!$S:$S,$G1193)</f>
        <v>0</v>
      </c>
      <c r="AT1193" s="99">
        <f>SUMIFS(通讯通路门店!$V:$V,通讯通路门店!$S:$S,$G1193)</f>
        <v>0</v>
      </c>
      <c r="AU1193" s="99">
        <f>SUMIFS(通讯通路门店!$W:$W,通讯通路门店!$S:$S,$G1193)</f>
        <v>0</v>
      </c>
      <c r="AV1193" s="99">
        <f>SUMIFS(通讯通路门店!$Z:$Z,通讯通路门店!$S:$S,$G1193)</f>
        <v>0</v>
      </c>
      <c r="AW1193" s="99">
        <f>SUMIFS(通讯通路门店!$AB:$AB,通讯通路门店!$S:$S,$G1193)</f>
        <v>0</v>
      </c>
      <c r="AX1193" s="99">
        <f>SUMIFS(通讯通路门店!$X:$X,通讯通路门店!$S:$S,$G1193)</f>
        <v>0</v>
      </c>
      <c r="AY1193" s="99">
        <f>SUMIFS(通讯通路门店!$Y:$Y,通讯通路门店!$S:$S,$G1193)</f>
        <v>0</v>
      </c>
      <c r="AZ1193" s="99">
        <f>SUMIFS(通讯通路门店!$AA:$AA,通讯通路门店!$S:$S,$G1193)</f>
        <v>0</v>
      </c>
      <c r="BA1193" s="99">
        <f t="shared" si="93"/>
        <v>0</v>
      </c>
      <c r="BB1193" s="99">
        <f t="shared" si="94"/>
        <v>0</v>
      </c>
      <c r="BC1193" s="99">
        <f>SUMIFS(通讯通路门店!$W:$W,通讯通路门店!$S:$S,$G1193,通讯通路门店!$J:$J,"荣耀体验店")+SUMIFS(通讯通路门店!$W:$W,通讯通路门店!$S:$S,$G1193,通讯通路门店!$J:$J,"荣耀授权专卖店")</f>
        <v>0</v>
      </c>
      <c r="BD1193" s="99">
        <f>SUMIFS(通讯通路门店!$Z:$Z,通讯通路门店!$S:$S,$G1193,通讯通路门店!$J:$J,"VIVO体验店")</f>
        <v>0</v>
      </c>
      <c r="BE1193" s="99">
        <f>SUMIFS(通讯通路门店!$AB:$AB,通讯通路门店!$S:$S,$G1193,通讯通路门店!$J:$J,"OPPO体验店")</f>
        <v>0</v>
      </c>
      <c r="BF1193" s="99">
        <f>SUMIFS(通讯通路门店!$X:$X,通讯通路门店!$S:$S,$G1193,通讯通路门店!$J:$J,"华为授权体验店")+SUMIFS(通讯通路门店!$AA:$AA,通讯通路门店!$S:$S,$G1193,通讯通路门店!$J:$J,"华为堡垒店")</f>
        <v>0</v>
      </c>
      <c r="BG1193" s="99">
        <f>SUMIFS(通讯通路门店!$Y:$Y,通讯通路门店!$S:$S,$G1193,通讯通路门店!$J:$J,"小米体验店")</f>
        <v>0</v>
      </c>
      <c r="BH1193" s="99">
        <f>SUMIFS(通讯通路门店!$AA:$AA,通讯通路门店!$S:$S,$G1193,通讯通路门店!$J:$J,"苹果体验店")</f>
        <v>0</v>
      </c>
      <c r="BI1193" s="99">
        <f>SUMIFS(通讯通路门店!$K:$K,通讯通路门店!$S:$S,$G1193,通讯通路门店!$J:$J,"其他品牌专卖店")</f>
        <v>0</v>
      </c>
      <c r="BJ1193" s="99">
        <f>SUMIFS(通讯通路门店!$AC:$AC,通讯通路门店!$S:$S,$G1193)</f>
        <v>0</v>
      </c>
      <c r="BK1193" s="99">
        <f>SUMIFS(通讯通路门店!$AD:$AD,通讯通路门店!$S:$S,$G1193)</f>
        <v>0</v>
      </c>
      <c r="BL1193" s="99">
        <f>SUMIFS(通讯通路门店!$AE:$AE,通讯通路门店!$S:$S,$G1193)</f>
        <v>0</v>
      </c>
      <c r="BM1193" s="99">
        <f>SUMIFS(通讯通路门店!$AF:$AF,通讯通路门店!$S:$S,$G1193)</f>
        <v>0</v>
      </c>
      <c r="BN1193" s="99">
        <f>SUMIFS(通讯通路门店!$AG:$AG,通讯通路门店!$S:$S,$G1193)</f>
        <v>0</v>
      </c>
      <c r="BO1193" s="99">
        <f>SUMIFS(通讯通路门店!$AH:$AH,通讯通路门店!$S:$S,$G1193)</f>
        <v>0</v>
      </c>
      <c r="BP1193" s="99">
        <f>SUMIFS(通讯通路门店!$AI:$AI,通讯通路门店!$S:$S,$G1193)</f>
        <v>0</v>
      </c>
      <c r="BQ1193" s="83"/>
    </row>
    <row r="1194" spans="1:69">
      <c r="A1194" s="99" t="str">
        <f>IFERROR(_xlfn.XLOOKUP($G1194,通讯通路门店!$S$4:$S$993933,通讯通路门店!$A$4:$A$993933,0,0),"")</f>
        <v>海南省</v>
      </c>
      <c r="B1194" s="99" t="str">
        <f>IFERROR(_xlfn.XLOOKUP($G1194,通讯通路门店!$S$4:$S$993933,通讯通路门店!$B$4:$B$993933,0,0),"")</f>
        <v>昌江黎族自治县</v>
      </c>
      <c r="C1194" s="99" t="str">
        <f>IFERROR(_xlfn.XLOOKUP($G1194,通讯通路门店!$S$4:$S$993933,通讯通路门店!$C$4:$C$993933,0,0),"")</f>
        <v>昌江黎族自治县</v>
      </c>
      <c r="D1194" s="99" t="str">
        <f>IFERROR(_xlfn.XLOOKUP($G1194,通讯通路门店!$S$4:$S$993933,通讯通路门店!$D$4:$D$993933,0,0),"")</f>
        <v>叉河镇</v>
      </c>
      <c r="E1194" s="83"/>
      <c r="F1194" s="83"/>
      <c r="G1194" s="101"/>
      <c r="H1194" s="102">
        <f>IFERROR(_xlfn.XLOOKUP($G1194,通讯通路门店!$S$4:$S$993933,通讯通路门店!$R$4:$R$993933,0,0),"")</f>
        <v>0</v>
      </c>
      <c r="I1194" s="83"/>
      <c r="J1194" s="83"/>
      <c r="K1194" s="83"/>
      <c r="L1194" s="83"/>
      <c r="M1194" s="83"/>
      <c r="N1194" s="83"/>
      <c r="O1194" s="83"/>
      <c r="P1194" s="83"/>
      <c r="Q1194" s="83"/>
      <c r="R1194" s="83"/>
      <c r="S1194" s="83"/>
      <c r="T1194" s="83"/>
      <c r="U1194" s="99">
        <f>COUNTIF(通讯通路门店!$S:$S,$G1194)</f>
        <v>0</v>
      </c>
      <c r="V1194" s="99">
        <f>COUNTIFS(通讯通路门店!$S:$S,$G1194,通讯通路门店!$J:$J,"综合卖场")</f>
        <v>0</v>
      </c>
      <c r="W1194" s="99">
        <f>SUMIFS(通讯通路门店!$AJ:$AJ,通讯通路门店!$S:$S,通讯客户沙盘!$G1194)</f>
        <v>0</v>
      </c>
      <c r="X1194" s="99">
        <f t="shared" si="90"/>
        <v>0</v>
      </c>
      <c r="Y1194" s="99">
        <f>COUNTIFS(通讯通路门店!$S:$S,$G1194,通讯通路门店!$J:$J,"荣耀体验店")+COUNTIFS(通讯通路门店!$S:$S,$G1194,通讯通路门店!$J:$J,"荣耀授权专卖店")</f>
        <v>0</v>
      </c>
      <c r="Z1194" s="99">
        <f>COUNTIFS(通讯通路门店!$S:$S,$G1194,通讯通路门店!$J:$J,"VIVO体验店")</f>
        <v>0</v>
      </c>
      <c r="AA1194" s="99">
        <f>COUNTIFS(通讯通路门店!$S:$S,$G1194,通讯通路门店!$J:$J,"OPPO体验店")</f>
        <v>0</v>
      </c>
      <c r="AB1194" s="99">
        <f>COUNTIFS(通讯通路门店!$S:$S,$G1194,通讯通路门店!$J:$J,"华为授权体验店")+COUNTIFS(通讯通路门店!$S:$S,$G1194,通讯通路门店!$J:$J,"华为堡垒店")</f>
        <v>0</v>
      </c>
      <c r="AC1194" s="99">
        <f>COUNTIFS(通讯通路门店!$S:$S,$G1194,通讯通路门店!$J:$J,"小米体验店")</f>
        <v>0</v>
      </c>
      <c r="AD1194" s="99">
        <f>COUNTIFS(通讯通路门店!$S:$S,$G1194,通讯通路门店!$J:$J,"苹果体验店")</f>
        <v>0</v>
      </c>
      <c r="AE1194" s="99">
        <f>COUNTIFS(通讯通路门店!$S:$S,$G1194,通讯通路门店!$J:$J,"其他品牌专卖店")</f>
        <v>0</v>
      </c>
      <c r="AF1194" s="99">
        <f>SUMIFS(通讯通路门店!$BI:$BI,通讯通路门店!$S:$S,$G1194)</f>
        <v>0</v>
      </c>
      <c r="AG1194" s="99">
        <f>SUMIFS(通讯通路门店!$BH:$BH,通讯通路门店!$S:$S,$G1194)</f>
        <v>0</v>
      </c>
      <c r="AH1194" s="99">
        <f t="shared" si="91"/>
        <v>0</v>
      </c>
      <c r="AI1194" s="99">
        <f>SUMIFS(通讯通路门店!$BB:$BB,通讯通路门店!$S:$S,$G1194)</f>
        <v>0</v>
      </c>
      <c r="AJ1194" s="99">
        <f>SUMIFS(通讯通路门店!$BE:$BE,通讯通路门店!$S:$S,$G1194)</f>
        <v>0</v>
      </c>
      <c r="AK1194" s="99">
        <f>SUMIFS(通讯通路门店!$BG:$BG,通讯通路门店!$S:$S,$G1194)</f>
        <v>0</v>
      </c>
      <c r="AL1194" s="99">
        <f>SUMIFS(通讯通路门店!$BC:$BC,通讯通路门店!$S:$S,$G1194)</f>
        <v>0</v>
      </c>
      <c r="AM1194" s="99">
        <f>SUMIFS(通讯通路门店!$BD:$BD,通讯通路门店!$S:$S,$G1194)</f>
        <v>0</v>
      </c>
      <c r="AN1194" s="99">
        <f>SUMIFS(通讯通路门店!$BF:$BF,通讯通路门店!$S:$S,$G1194)</f>
        <v>0</v>
      </c>
      <c r="AO1194" s="99">
        <f t="shared" si="92"/>
        <v>0</v>
      </c>
      <c r="AP1194" s="99">
        <f>SUMIFS(通讯通路门店!$K:$K,通讯通路门店!$S:$S,$G1194)</f>
        <v>0</v>
      </c>
      <c r="AQ1194" s="83"/>
      <c r="AR1194" s="99">
        <f>SUMIFS(通讯通路门店!$T:$T,通讯通路门店!$S:$S,$G1194)</f>
        <v>0</v>
      </c>
      <c r="AS1194" s="99">
        <f>SUMIFS(通讯通路门店!$U:$U,通讯通路门店!$S:$S,$G1194)</f>
        <v>0</v>
      </c>
      <c r="AT1194" s="99">
        <f>SUMIFS(通讯通路门店!$V:$V,通讯通路门店!$S:$S,$G1194)</f>
        <v>0</v>
      </c>
      <c r="AU1194" s="99">
        <f>SUMIFS(通讯通路门店!$W:$W,通讯通路门店!$S:$S,$G1194)</f>
        <v>0</v>
      </c>
      <c r="AV1194" s="99">
        <f>SUMIFS(通讯通路门店!$Z:$Z,通讯通路门店!$S:$S,$G1194)</f>
        <v>0</v>
      </c>
      <c r="AW1194" s="99">
        <f>SUMIFS(通讯通路门店!$AB:$AB,通讯通路门店!$S:$S,$G1194)</f>
        <v>0</v>
      </c>
      <c r="AX1194" s="99">
        <f>SUMIFS(通讯通路门店!$X:$X,通讯通路门店!$S:$S,$G1194)</f>
        <v>0</v>
      </c>
      <c r="AY1194" s="99">
        <f>SUMIFS(通讯通路门店!$Y:$Y,通讯通路门店!$S:$S,$G1194)</f>
        <v>0</v>
      </c>
      <c r="AZ1194" s="99">
        <f>SUMIFS(通讯通路门店!$AA:$AA,通讯通路门店!$S:$S,$G1194)</f>
        <v>0</v>
      </c>
      <c r="BA1194" s="99">
        <f t="shared" si="93"/>
        <v>0</v>
      </c>
      <c r="BB1194" s="99">
        <f t="shared" si="94"/>
        <v>0</v>
      </c>
      <c r="BC1194" s="99">
        <f>SUMIFS(通讯通路门店!$W:$W,通讯通路门店!$S:$S,$G1194,通讯通路门店!$J:$J,"荣耀体验店")+SUMIFS(通讯通路门店!$W:$W,通讯通路门店!$S:$S,$G1194,通讯通路门店!$J:$J,"荣耀授权专卖店")</f>
        <v>0</v>
      </c>
      <c r="BD1194" s="99">
        <f>SUMIFS(通讯通路门店!$Z:$Z,通讯通路门店!$S:$S,$G1194,通讯通路门店!$J:$J,"VIVO体验店")</f>
        <v>0</v>
      </c>
      <c r="BE1194" s="99">
        <f>SUMIFS(通讯通路门店!$AB:$AB,通讯通路门店!$S:$S,$G1194,通讯通路门店!$J:$J,"OPPO体验店")</f>
        <v>0</v>
      </c>
      <c r="BF1194" s="99">
        <f>SUMIFS(通讯通路门店!$X:$X,通讯通路门店!$S:$S,$G1194,通讯通路门店!$J:$J,"华为授权体验店")+SUMIFS(通讯通路门店!$AA:$AA,通讯通路门店!$S:$S,$G1194,通讯通路门店!$J:$J,"华为堡垒店")</f>
        <v>0</v>
      </c>
      <c r="BG1194" s="99">
        <f>SUMIFS(通讯通路门店!$Y:$Y,通讯通路门店!$S:$S,$G1194,通讯通路门店!$J:$J,"小米体验店")</f>
        <v>0</v>
      </c>
      <c r="BH1194" s="99">
        <f>SUMIFS(通讯通路门店!$AA:$AA,通讯通路门店!$S:$S,$G1194,通讯通路门店!$J:$J,"苹果体验店")</f>
        <v>0</v>
      </c>
      <c r="BI1194" s="99">
        <f>SUMIFS(通讯通路门店!$K:$K,通讯通路门店!$S:$S,$G1194,通讯通路门店!$J:$J,"其他品牌专卖店")</f>
        <v>0</v>
      </c>
      <c r="BJ1194" s="99">
        <f>SUMIFS(通讯通路门店!$AC:$AC,通讯通路门店!$S:$S,$G1194)</f>
        <v>0</v>
      </c>
      <c r="BK1194" s="99">
        <f>SUMIFS(通讯通路门店!$AD:$AD,通讯通路门店!$S:$S,$G1194)</f>
        <v>0</v>
      </c>
      <c r="BL1194" s="99">
        <f>SUMIFS(通讯通路门店!$AE:$AE,通讯通路门店!$S:$S,$G1194)</f>
        <v>0</v>
      </c>
      <c r="BM1194" s="99">
        <f>SUMIFS(通讯通路门店!$AF:$AF,通讯通路门店!$S:$S,$G1194)</f>
        <v>0</v>
      </c>
      <c r="BN1194" s="99">
        <f>SUMIFS(通讯通路门店!$AG:$AG,通讯通路门店!$S:$S,$G1194)</f>
        <v>0</v>
      </c>
      <c r="BO1194" s="99">
        <f>SUMIFS(通讯通路门店!$AH:$AH,通讯通路门店!$S:$S,$G1194)</f>
        <v>0</v>
      </c>
      <c r="BP1194" s="99">
        <f>SUMIFS(通讯通路门店!$AI:$AI,通讯通路门店!$S:$S,$G1194)</f>
        <v>0</v>
      </c>
      <c r="BQ1194" s="83"/>
    </row>
    <row r="1195" spans="1:69">
      <c r="A1195" s="99" t="str">
        <f>IFERROR(_xlfn.XLOOKUP($G1195,通讯通路门店!$S$4:$S$993933,通讯通路门店!$A$4:$A$993933,0,0),"")</f>
        <v>海南省</v>
      </c>
      <c r="B1195" s="99" t="str">
        <f>IFERROR(_xlfn.XLOOKUP($G1195,通讯通路门店!$S$4:$S$993933,通讯通路门店!$B$4:$B$993933,0,0),"")</f>
        <v>昌江黎族自治县</v>
      </c>
      <c r="C1195" s="99" t="str">
        <f>IFERROR(_xlfn.XLOOKUP($G1195,通讯通路门店!$S$4:$S$993933,通讯通路门店!$C$4:$C$993933,0,0),"")</f>
        <v>昌江黎族自治县</v>
      </c>
      <c r="D1195" s="99" t="str">
        <f>IFERROR(_xlfn.XLOOKUP($G1195,通讯通路门店!$S$4:$S$993933,通讯通路门店!$D$4:$D$993933,0,0),"")</f>
        <v>叉河镇</v>
      </c>
      <c r="E1195" s="83"/>
      <c r="F1195" s="83"/>
      <c r="G1195" s="101"/>
      <c r="H1195" s="102">
        <f>IFERROR(_xlfn.XLOOKUP($G1195,通讯通路门店!$S$4:$S$993933,通讯通路门店!$R$4:$R$993933,0,0),"")</f>
        <v>0</v>
      </c>
      <c r="I1195" s="83"/>
      <c r="J1195" s="83"/>
      <c r="K1195" s="83"/>
      <c r="L1195" s="83"/>
      <c r="M1195" s="83"/>
      <c r="N1195" s="83"/>
      <c r="O1195" s="83"/>
      <c r="P1195" s="83"/>
      <c r="Q1195" s="83"/>
      <c r="R1195" s="83"/>
      <c r="S1195" s="83"/>
      <c r="T1195" s="83"/>
      <c r="U1195" s="99">
        <f>COUNTIF(通讯通路门店!$S:$S,$G1195)</f>
        <v>0</v>
      </c>
      <c r="V1195" s="99">
        <f>COUNTIFS(通讯通路门店!$S:$S,$G1195,通讯通路门店!$J:$J,"综合卖场")</f>
        <v>0</v>
      </c>
      <c r="W1195" s="99">
        <f>SUMIFS(通讯通路门店!$AJ:$AJ,通讯通路门店!$S:$S,通讯客户沙盘!$G1195)</f>
        <v>0</v>
      </c>
      <c r="X1195" s="99">
        <f t="shared" si="90"/>
        <v>0</v>
      </c>
      <c r="Y1195" s="99">
        <f>COUNTIFS(通讯通路门店!$S:$S,$G1195,通讯通路门店!$J:$J,"荣耀体验店")+COUNTIFS(通讯通路门店!$S:$S,$G1195,通讯通路门店!$J:$J,"荣耀授权专卖店")</f>
        <v>0</v>
      </c>
      <c r="Z1195" s="99">
        <f>COUNTIFS(通讯通路门店!$S:$S,$G1195,通讯通路门店!$J:$J,"VIVO体验店")</f>
        <v>0</v>
      </c>
      <c r="AA1195" s="99">
        <f>COUNTIFS(通讯通路门店!$S:$S,$G1195,通讯通路门店!$J:$J,"OPPO体验店")</f>
        <v>0</v>
      </c>
      <c r="AB1195" s="99">
        <f>COUNTIFS(通讯通路门店!$S:$S,$G1195,通讯通路门店!$J:$J,"华为授权体验店")+COUNTIFS(通讯通路门店!$S:$S,$G1195,通讯通路门店!$J:$J,"华为堡垒店")</f>
        <v>0</v>
      </c>
      <c r="AC1195" s="99">
        <f>COUNTIFS(通讯通路门店!$S:$S,$G1195,通讯通路门店!$J:$J,"小米体验店")</f>
        <v>0</v>
      </c>
      <c r="AD1195" s="99">
        <f>COUNTIFS(通讯通路门店!$S:$S,$G1195,通讯通路门店!$J:$J,"苹果体验店")</f>
        <v>0</v>
      </c>
      <c r="AE1195" s="99">
        <f>COUNTIFS(通讯通路门店!$S:$S,$G1195,通讯通路门店!$J:$J,"其他品牌专卖店")</f>
        <v>0</v>
      </c>
      <c r="AF1195" s="99">
        <f>SUMIFS(通讯通路门店!$BI:$BI,通讯通路门店!$S:$S,$G1195)</f>
        <v>0</v>
      </c>
      <c r="AG1195" s="99">
        <f>SUMIFS(通讯通路门店!$BH:$BH,通讯通路门店!$S:$S,$G1195)</f>
        <v>0</v>
      </c>
      <c r="AH1195" s="99">
        <f t="shared" si="91"/>
        <v>0</v>
      </c>
      <c r="AI1195" s="99">
        <f>SUMIFS(通讯通路门店!$BB:$BB,通讯通路门店!$S:$S,$G1195)</f>
        <v>0</v>
      </c>
      <c r="AJ1195" s="99">
        <f>SUMIFS(通讯通路门店!$BE:$BE,通讯通路门店!$S:$S,$G1195)</f>
        <v>0</v>
      </c>
      <c r="AK1195" s="99">
        <f>SUMIFS(通讯通路门店!$BG:$BG,通讯通路门店!$S:$S,$G1195)</f>
        <v>0</v>
      </c>
      <c r="AL1195" s="99">
        <f>SUMIFS(通讯通路门店!$BC:$BC,通讯通路门店!$S:$S,$G1195)</f>
        <v>0</v>
      </c>
      <c r="AM1195" s="99">
        <f>SUMIFS(通讯通路门店!$BD:$BD,通讯通路门店!$S:$S,$G1195)</f>
        <v>0</v>
      </c>
      <c r="AN1195" s="99">
        <f>SUMIFS(通讯通路门店!$BF:$BF,通讯通路门店!$S:$S,$G1195)</f>
        <v>0</v>
      </c>
      <c r="AO1195" s="99">
        <f t="shared" si="92"/>
        <v>0</v>
      </c>
      <c r="AP1195" s="99">
        <f>SUMIFS(通讯通路门店!$K:$K,通讯通路门店!$S:$S,$G1195)</f>
        <v>0</v>
      </c>
      <c r="AQ1195" s="83"/>
      <c r="AR1195" s="99">
        <f>SUMIFS(通讯通路门店!$T:$T,通讯通路门店!$S:$S,$G1195)</f>
        <v>0</v>
      </c>
      <c r="AS1195" s="99">
        <f>SUMIFS(通讯通路门店!$U:$U,通讯通路门店!$S:$S,$G1195)</f>
        <v>0</v>
      </c>
      <c r="AT1195" s="99">
        <f>SUMIFS(通讯通路门店!$V:$V,通讯通路门店!$S:$S,$G1195)</f>
        <v>0</v>
      </c>
      <c r="AU1195" s="99">
        <f>SUMIFS(通讯通路门店!$W:$W,通讯通路门店!$S:$S,$G1195)</f>
        <v>0</v>
      </c>
      <c r="AV1195" s="99">
        <f>SUMIFS(通讯通路门店!$Z:$Z,通讯通路门店!$S:$S,$G1195)</f>
        <v>0</v>
      </c>
      <c r="AW1195" s="99">
        <f>SUMIFS(通讯通路门店!$AB:$AB,通讯通路门店!$S:$S,$G1195)</f>
        <v>0</v>
      </c>
      <c r="AX1195" s="99">
        <f>SUMIFS(通讯通路门店!$X:$X,通讯通路门店!$S:$S,$G1195)</f>
        <v>0</v>
      </c>
      <c r="AY1195" s="99">
        <f>SUMIFS(通讯通路门店!$Y:$Y,通讯通路门店!$S:$S,$G1195)</f>
        <v>0</v>
      </c>
      <c r="AZ1195" s="99">
        <f>SUMIFS(通讯通路门店!$AA:$AA,通讯通路门店!$S:$S,$G1195)</f>
        <v>0</v>
      </c>
      <c r="BA1195" s="99">
        <f t="shared" si="93"/>
        <v>0</v>
      </c>
      <c r="BB1195" s="99">
        <f t="shared" si="94"/>
        <v>0</v>
      </c>
      <c r="BC1195" s="99">
        <f>SUMIFS(通讯通路门店!$W:$W,通讯通路门店!$S:$S,$G1195,通讯通路门店!$J:$J,"荣耀体验店")+SUMIFS(通讯通路门店!$W:$W,通讯通路门店!$S:$S,$G1195,通讯通路门店!$J:$J,"荣耀授权专卖店")</f>
        <v>0</v>
      </c>
      <c r="BD1195" s="99">
        <f>SUMIFS(通讯通路门店!$Z:$Z,通讯通路门店!$S:$S,$G1195,通讯通路门店!$J:$J,"VIVO体验店")</f>
        <v>0</v>
      </c>
      <c r="BE1195" s="99">
        <f>SUMIFS(通讯通路门店!$AB:$AB,通讯通路门店!$S:$S,$G1195,通讯通路门店!$J:$J,"OPPO体验店")</f>
        <v>0</v>
      </c>
      <c r="BF1195" s="99">
        <f>SUMIFS(通讯通路门店!$X:$X,通讯通路门店!$S:$S,$G1195,通讯通路门店!$J:$J,"华为授权体验店")+SUMIFS(通讯通路门店!$AA:$AA,通讯通路门店!$S:$S,$G1195,通讯通路门店!$J:$J,"华为堡垒店")</f>
        <v>0</v>
      </c>
      <c r="BG1195" s="99">
        <f>SUMIFS(通讯通路门店!$Y:$Y,通讯通路门店!$S:$S,$G1195,通讯通路门店!$J:$J,"小米体验店")</f>
        <v>0</v>
      </c>
      <c r="BH1195" s="99">
        <f>SUMIFS(通讯通路门店!$AA:$AA,通讯通路门店!$S:$S,$G1195,通讯通路门店!$J:$J,"苹果体验店")</f>
        <v>0</v>
      </c>
      <c r="BI1195" s="99">
        <f>SUMIFS(通讯通路门店!$K:$K,通讯通路门店!$S:$S,$G1195,通讯通路门店!$J:$J,"其他品牌专卖店")</f>
        <v>0</v>
      </c>
      <c r="BJ1195" s="99">
        <f>SUMIFS(通讯通路门店!$AC:$AC,通讯通路门店!$S:$S,$G1195)</f>
        <v>0</v>
      </c>
      <c r="BK1195" s="99">
        <f>SUMIFS(通讯通路门店!$AD:$AD,通讯通路门店!$S:$S,$G1195)</f>
        <v>0</v>
      </c>
      <c r="BL1195" s="99">
        <f>SUMIFS(通讯通路门店!$AE:$AE,通讯通路门店!$S:$S,$G1195)</f>
        <v>0</v>
      </c>
      <c r="BM1195" s="99">
        <f>SUMIFS(通讯通路门店!$AF:$AF,通讯通路门店!$S:$S,$G1195)</f>
        <v>0</v>
      </c>
      <c r="BN1195" s="99">
        <f>SUMIFS(通讯通路门店!$AG:$AG,通讯通路门店!$S:$S,$G1195)</f>
        <v>0</v>
      </c>
      <c r="BO1195" s="99">
        <f>SUMIFS(通讯通路门店!$AH:$AH,通讯通路门店!$S:$S,$G1195)</f>
        <v>0</v>
      </c>
      <c r="BP1195" s="99">
        <f>SUMIFS(通讯通路门店!$AI:$AI,通讯通路门店!$S:$S,$G1195)</f>
        <v>0</v>
      </c>
      <c r="BQ1195" s="83"/>
    </row>
    <row r="1196" spans="1:69">
      <c r="A1196" s="99" t="str">
        <f>IFERROR(_xlfn.XLOOKUP($G1196,通讯通路门店!$S$4:$S$993933,通讯通路门店!$A$4:$A$993933,0,0),"")</f>
        <v>海南省</v>
      </c>
      <c r="B1196" s="99" t="str">
        <f>IFERROR(_xlfn.XLOOKUP($G1196,通讯通路门店!$S$4:$S$993933,通讯通路门店!$B$4:$B$993933,0,0),"")</f>
        <v>昌江黎族自治县</v>
      </c>
      <c r="C1196" s="99" t="str">
        <f>IFERROR(_xlfn.XLOOKUP($G1196,通讯通路门店!$S$4:$S$993933,通讯通路门店!$C$4:$C$993933,0,0),"")</f>
        <v>昌江黎族自治县</v>
      </c>
      <c r="D1196" s="99" t="str">
        <f>IFERROR(_xlfn.XLOOKUP($G1196,通讯通路门店!$S$4:$S$993933,通讯通路门店!$D$4:$D$993933,0,0),"")</f>
        <v>叉河镇</v>
      </c>
      <c r="E1196" s="83"/>
      <c r="F1196" s="83"/>
      <c r="G1196" s="101"/>
      <c r="H1196" s="102">
        <f>IFERROR(_xlfn.XLOOKUP($G1196,通讯通路门店!$S$4:$S$993933,通讯通路门店!$R$4:$R$993933,0,0),"")</f>
        <v>0</v>
      </c>
      <c r="I1196" s="83"/>
      <c r="J1196" s="83"/>
      <c r="K1196" s="83"/>
      <c r="L1196" s="83"/>
      <c r="M1196" s="83"/>
      <c r="N1196" s="83"/>
      <c r="O1196" s="83"/>
      <c r="P1196" s="83"/>
      <c r="Q1196" s="83"/>
      <c r="R1196" s="83"/>
      <c r="S1196" s="83"/>
      <c r="T1196" s="83"/>
      <c r="U1196" s="99">
        <f>COUNTIF(通讯通路门店!$S:$S,$G1196)</f>
        <v>0</v>
      </c>
      <c r="V1196" s="99">
        <f>COUNTIFS(通讯通路门店!$S:$S,$G1196,通讯通路门店!$J:$J,"综合卖场")</f>
        <v>0</v>
      </c>
      <c r="W1196" s="99">
        <f>SUMIFS(通讯通路门店!$AJ:$AJ,通讯通路门店!$S:$S,通讯客户沙盘!$G1196)</f>
        <v>0</v>
      </c>
      <c r="X1196" s="99">
        <f t="shared" si="90"/>
        <v>0</v>
      </c>
      <c r="Y1196" s="99">
        <f>COUNTIFS(通讯通路门店!$S:$S,$G1196,通讯通路门店!$J:$J,"荣耀体验店")+COUNTIFS(通讯通路门店!$S:$S,$G1196,通讯通路门店!$J:$J,"荣耀授权专卖店")</f>
        <v>0</v>
      </c>
      <c r="Z1196" s="99">
        <f>COUNTIFS(通讯通路门店!$S:$S,$G1196,通讯通路门店!$J:$J,"VIVO体验店")</f>
        <v>0</v>
      </c>
      <c r="AA1196" s="99">
        <f>COUNTIFS(通讯通路门店!$S:$S,$G1196,通讯通路门店!$J:$J,"OPPO体验店")</f>
        <v>0</v>
      </c>
      <c r="AB1196" s="99">
        <f>COUNTIFS(通讯通路门店!$S:$S,$G1196,通讯通路门店!$J:$J,"华为授权体验店")+COUNTIFS(通讯通路门店!$S:$S,$G1196,通讯通路门店!$J:$J,"华为堡垒店")</f>
        <v>0</v>
      </c>
      <c r="AC1196" s="99">
        <f>COUNTIFS(通讯通路门店!$S:$S,$G1196,通讯通路门店!$J:$J,"小米体验店")</f>
        <v>0</v>
      </c>
      <c r="AD1196" s="99">
        <f>COUNTIFS(通讯通路门店!$S:$S,$G1196,通讯通路门店!$J:$J,"苹果体验店")</f>
        <v>0</v>
      </c>
      <c r="AE1196" s="99">
        <f>COUNTIFS(通讯通路门店!$S:$S,$G1196,通讯通路门店!$J:$J,"其他品牌专卖店")</f>
        <v>0</v>
      </c>
      <c r="AF1196" s="99">
        <f>SUMIFS(通讯通路门店!$BI:$BI,通讯通路门店!$S:$S,$G1196)</f>
        <v>0</v>
      </c>
      <c r="AG1196" s="99">
        <f>SUMIFS(通讯通路门店!$BH:$BH,通讯通路门店!$S:$S,$G1196)</f>
        <v>0</v>
      </c>
      <c r="AH1196" s="99">
        <f t="shared" si="91"/>
        <v>0</v>
      </c>
      <c r="AI1196" s="99">
        <f>SUMIFS(通讯通路门店!$BB:$BB,通讯通路门店!$S:$S,$G1196)</f>
        <v>0</v>
      </c>
      <c r="AJ1196" s="99">
        <f>SUMIFS(通讯通路门店!$BE:$BE,通讯通路门店!$S:$S,$G1196)</f>
        <v>0</v>
      </c>
      <c r="AK1196" s="99">
        <f>SUMIFS(通讯通路门店!$BG:$BG,通讯通路门店!$S:$S,$G1196)</f>
        <v>0</v>
      </c>
      <c r="AL1196" s="99">
        <f>SUMIFS(通讯通路门店!$BC:$BC,通讯通路门店!$S:$S,$G1196)</f>
        <v>0</v>
      </c>
      <c r="AM1196" s="99">
        <f>SUMIFS(通讯通路门店!$BD:$BD,通讯通路门店!$S:$S,$G1196)</f>
        <v>0</v>
      </c>
      <c r="AN1196" s="99">
        <f>SUMIFS(通讯通路门店!$BF:$BF,通讯通路门店!$S:$S,$G1196)</f>
        <v>0</v>
      </c>
      <c r="AO1196" s="99">
        <f t="shared" si="92"/>
        <v>0</v>
      </c>
      <c r="AP1196" s="99">
        <f>SUMIFS(通讯通路门店!$K:$K,通讯通路门店!$S:$S,$G1196)</f>
        <v>0</v>
      </c>
      <c r="AQ1196" s="83"/>
      <c r="AR1196" s="99">
        <f>SUMIFS(通讯通路门店!$T:$T,通讯通路门店!$S:$S,$G1196)</f>
        <v>0</v>
      </c>
      <c r="AS1196" s="99">
        <f>SUMIFS(通讯通路门店!$U:$U,通讯通路门店!$S:$S,$G1196)</f>
        <v>0</v>
      </c>
      <c r="AT1196" s="99">
        <f>SUMIFS(通讯通路门店!$V:$V,通讯通路门店!$S:$S,$G1196)</f>
        <v>0</v>
      </c>
      <c r="AU1196" s="99">
        <f>SUMIFS(通讯通路门店!$W:$W,通讯通路门店!$S:$S,$G1196)</f>
        <v>0</v>
      </c>
      <c r="AV1196" s="99">
        <f>SUMIFS(通讯通路门店!$Z:$Z,通讯通路门店!$S:$S,$G1196)</f>
        <v>0</v>
      </c>
      <c r="AW1196" s="99">
        <f>SUMIFS(通讯通路门店!$AB:$AB,通讯通路门店!$S:$S,$G1196)</f>
        <v>0</v>
      </c>
      <c r="AX1196" s="99">
        <f>SUMIFS(通讯通路门店!$X:$X,通讯通路门店!$S:$S,$G1196)</f>
        <v>0</v>
      </c>
      <c r="AY1196" s="99">
        <f>SUMIFS(通讯通路门店!$Y:$Y,通讯通路门店!$S:$S,$G1196)</f>
        <v>0</v>
      </c>
      <c r="AZ1196" s="99">
        <f>SUMIFS(通讯通路门店!$AA:$AA,通讯通路门店!$S:$S,$G1196)</f>
        <v>0</v>
      </c>
      <c r="BA1196" s="99">
        <f t="shared" si="93"/>
        <v>0</v>
      </c>
      <c r="BB1196" s="99">
        <f t="shared" si="94"/>
        <v>0</v>
      </c>
      <c r="BC1196" s="99">
        <f>SUMIFS(通讯通路门店!$W:$W,通讯通路门店!$S:$S,$G1196,通讯通路门店!$J:$J,"荣耀体验店")+SUMIFS(通讯通路门店!$W:$W,通讯通路门店!$S:$S,$G1196,通讯通路门店!$J:$J,"荣耀授权专卖店")</f>
        <v>0</v>
      </c>
      <c r="BD1196" s="99">
        <f>SUMIFS(通讯通路门店!$Z:$Z,通讯通路门店!$S:$S,$G1196,通讯通路门店!$J:$J,"VIVO体验店")</f>
        <v>0</v>
      </c>
      <c r="BE1196" s="99">
        <f>SUMIFS(通讯通路门店!$AB:$AB,通讯通路门店!$S:$S,$G1196,通讯通路门店!$J:$J,"OPPO体验店")</f>
        <v>0</v>
      </c>
      <c r="BF1196" s="99">
        <f>SUMIFS(通讯通路门店!$X:$X,通讯通路门店!$S:$S,$G1196,通讯通路门店!$J:$J,"华为授权体验店")+SUMIFS(通讯通路门店!$AA:$AA,通讯通路门店!$S:$S,$G1196,通讯通路门店!$J:$J,"华为堡垒店")</f>
        <v>0</v>
      </c>
      <c r="BG1196" s="99">
        <f>SUMIFS(通讯通路门店!$Y:$Y,通讯通路门店!$S:$S,$G1196,通讯通路门店!$J:$J,"小米体验店")</f>
        <v>0</v>
      </c>
      <c r="BH1196" s="99">
        <f>SUMIFS(通讯通路门店!$AA:$AA,通讯通路门店!$S:$S,$G1196,通讯通路门店!$J:$J,"苹果体验店")</f>
        <v>0</v>
      </c>
      <c r="BI1196" s="99">
        <f>SUMIFS(通讯通路门店!$K:$K,通讯通路门店!$S:$S,$G1196,通讯通路门店!$J:$J,"其他品牌专卖店")</f>
        <v>0</v>
      </c>
      <c r="BJ1196" s="99">
        <f>SUMIFS(通讯通路门店!$AC:$AC,通讯通路门店!$S:$S,$G1196)</f>
        <v>0</v>
      </c>
      <c r="BK1196" s="99">
        <f>SUMIFS(通讯通路门店!$AD:$AD,通讯通路门店!$S:$S,$G1196)</f>
        <v>0</v>
      </c>
      <c r="BL1196" s="99">
        <f>SUMIFS(通讯通路门店!$AE:$AE,通讯通路门店!$S:$S,$G1196)</f>
        <v>0</v>
      </c>
      <c r="BM1196" s="99">
        <f>SUMIFS(通讯通路门店!$AF:$AF,通讯通路门店!$S:$S,$G1196)</f>
        <v>0</v>
      </c>
      <c r="BN1196" s="99">
        <f>SUMIFS(通讯通路门店!$AG:$AG,通讯通路门店!$S:$S,$G1196)</f>
        <v>0</v>
      </c>
      <c r="BO1196" s="99">
        <f>SUMIFS(通讯通路门店!$AH:$AH,通讯通路门店!$S:$S,$G1196)</f>
        <v>0</v>
      </c>
      <c r="BP1196" s="99">
        <f>SUMIFS(通讯通路门店!$AI:$AI,通讯通路门店!$S:$S,$G1196)</f>
        <v>0</v>
      </c>
      <c r="BQ1196" s="83"/>
    </row>
    <row r="1197" spans="1:69">
      <c r="A1197" s="99" t="str">
        <f>IFERROR(_xlfn.XLOOKUP($G1197,通讯通路门店!$S$4:$S$993933,通讯通路门店!$A$4:$A$993933,0,0),"")</f>
        <v>海南省</v>
      </c>
      <c r="B1197" s="99" t="str">
        <f>IFERROR(_xlfn.XLOOKUP($G1197,通讯通路门店!$S$4:$S$993933,通讯通路门店!$B$4:$B$993933,0,0),"")</f>
        <v>昌江黎族自治县</v>
      </c>
      <c r="C1197" s="99" t="str">
        <f>IFERROR(_xlfn.XLOOKUP($G1197,通讯通路门店!$S$4:$S$993933,通讯通路门店!$C$4:$C$993933,0,0),"")</f>
        <v>昌江黎族自治县</v>
      </c>
      <c r="D1197" s="99" t="str">
        <f>IFERROR(_xlfn.XLOOKUP($G1197,通讯通路门店!$S$4:$S$993933,通讯通路门店!$D$4:$D$993933,0,0),"")</f>
        <v>叉河镇</v>
      </c>
      <c r="E1197" s="83"/>
      <c r="F1197" s="83"/>
      <c r="G1197" s="101"/>
      <c r="H1197" s="102">
        <f>IFERROR(_xlfn.XLOOKUP($G1197,通讯通路门店!$S$4:$S$993933,通讯通路门店!$R$4:$R$993933,0,0),"")</f>
        <v>0</v>
      </c>
      <c r="I1197" s="83"/>
      <c r="J1197" s="83"/>
      <c r="K1197" s="83"/>
      <c r="L1197" s="83"/>
      <c r="M1197" s="83"/>
      <c r="N1197" s="83"/>
      <c r="O1197" s="83"/>
      <c r="P1197" s="83"/>
      <c r="Q1197" s="83"/>
      <c r="R1197" s="83"/>
      <c r="S1197" s="83"/>
      <c r="T1197" s="83"/>
      <c r="U1197" s="99">
        <f>COUNTIF(通讯通路门店!$S:$S,$G1197)</f>
        <v>0</v>
      </c>
      <c r="V1197" s="99">
        <f>COUNTIFS(通讯通路门店!$S:$S,$G1197,通讯通路门店!$J:$J,"综合卖场")</f>
        <v>0</v>
      </c>
      <c r="W1197" s="99">
        <f>SUMIFS(通讯通路门店!$AJ:$AJ,通讯通路门店!$S:$S,通讯客户沙盘!$G1197)</f>
        <v>0</v>
      </c>
      <c r="X1197" s="99">
        <f t="shared" si="90"/>
        <v>0</v>
      </c>
      <c r="Y1197" s="99">
        <f>COUNTIFS(通讯通路门店!$S:$S,$G1197,通讯通路门店!$J:$J,"荣耀体验店")+COUNTIFS(通讯通路门店!$S:$S,$G1197,通讯通路门店!$J:$J,"荣耀授权专卖店")</f>
        <v>0</v>
      </c>
      <c r="Z1197" s="99">
        <f>COUNTIFS(通讯通路门店!$S:$S,$G1197,通讯通路门店!$J:$J,"VIVO体验店")</f>
        <v>0</v>
      </c>
      <c r="AA1197" s="99">
        <f>COUNTIFS(通讯通路门店!$S:$S,$G1197,通讯通路门店!$J:$J,"OPPO体验店")</f>
        <v>0</v>
      </c>
      <c r="AB1197" s="99">
        <f>COUNTIFS(通讯通路门店!$S:$S,$G1197,通讯通路门店!$J:$J,"华为授权体验店")+COUNTIFS(通讯通路门店!$S:$S,$G1197,通讯通路门店!$J:$J,"华为堡垒店")</f>
        <v>0</v>
      </c>
      <c r="AC1197" s="99">
        <f>COUNTIFS(通讯通路门店!$S:$S,$G1197,通讯通路门店!$J:$J,"小米体验店")</f>
        <v>0</v>
      </c>
      <c r="AD1197" s="99">
        <f>COUNTIFS(通讯通路门店!$S:$S,$G1197,通讯通路门店!$J:$J,"苹果体验店")</f>
        <v>0</v>
      </c>
      <c r="AE1197" s="99">
        <f>COUNTIFS(通讯通路门店!$S:$S,$G1197,通讯通路门店!$J:$J,"其他品牌专卖店")</f>
        <v>0</v>
      </c>
      <c r="AF1197" s="99">
        <f>SUMIFS(通讯通路门店!$BI:$BI,通讯通路门店!$S:$S,$G1197)</f>
        <v>0</v>
      </c>
      <c r="AG1197" s="99">
        <f>SUMIFS(通讯通路门店!$BH:$BH,通讯通路门店!$S:$S,$G1197)</f>
        <v>0</v>
      </c>
      <c r="AH1197" s="99">
        <f t="shared" si="91"/>
        <v>0</v>
      </c>
      <c r="AI1197" s="99">
        <f>SUMIFS(通讯通路门店!$BB:$BB,通讯通路门店!$S:$S,$G1197)</f>
        <v>0</v>
      </c>
      <c r="AJ1197" s="99">
        <f>SUMIFS(通讯通路门店!$BE:$BE,通讯通路门店!$S:$S,$G1197)</f>
        <v>0</v>
      </c>
      <c r="AK1197" s="99">
        <f>SUMIFS(通讯通路门店!$BG:$BG,通讯通路门店!$S:$S,$G1197)</f>
        <v>0</v>
      </c>
      <c r="AL1197" s="99">
        <f>SUMIFS(通讯通路门店!$BC:$BC,通讯通路门店!$S:$S,$G1197)</f>
        <v>0</v>
      </c>
      <c r="AM1197" s="99">
        <f>SUMIFS(通讯通路门店!$BD:$BD,通讯通路门店!$S:$S,$G1197)</f>
        <v>0</v>
      </c>
      <c r="AN1197" s="99">
        <f>SUMIFS(通讯通路门店!$BF:$BF,通讯通路门店!$S:$S,$G1197)</f>
        <v>0</v>
      </c>
      <c r="AO1197" s="99">
        <f t="shared" si="92"/>
        <v>0</v>
      </c>
      <c r="AP1197" s="99">
        <f>SUMIFS(通讯通路门店!$K:$K,通讯通路门店!$S:$S,$G1197)</f>
        <v>0</v>
      </c>
      <c r="AQ1197" s="83"/>
      <c r="AR1197" s="99">
        <f>SUMIFS(通讯通路门店!$T:$T,通讯通路门店!$S:$S,$G1197)</f>
        <v>0</v>
      </c>
      <c r="AS1197" s="99">
        <f>SUMIFS(通讯通路门店!$U:$U,通讯通路门店!$S:$S,$G1197)</f>
        <v>0</v>
      </c>
      <c r="AT1197" s="99">
        <f>SUMIFS(通讯通路门店!$V:$V,通讯通路门店!$S:$S,$G1197)</f>
        <v>0</v>
      </c>
      <c r="AU1197" s="99">
        <f>SUMIFS(通讯通路门店!$W:$W,通讯通路门店!$S:$S,$G1197)</f>
        <v>0</v>
      </c>
      <c r="AV1197" s="99">
        <f>SUMIFS(通讯通路门店!$Z:$Z,通讯通路门店!$S:$S,$G1197)</f>
        <v>0</v>
      </c>
      <c r="AW1197" s="99">
        <f>SUMIFS(通讯通路门店!$AB:$AB,通讯通路门店!$S:$S,$G1197)</f>
        <v>0</v>
      </c>
      <c r="AX1197" s="99">
        <f>SUMIFS(通讯通路门店!$X:$X,通讯通路门店!$S:$S,$G1197)</f>
        <v>0</v>
      </c>
      <c r="AY1197" s="99">
        <f>SUMIFS(通讯通路门店!$Y:$Y,通讯通路门店!$S:$S,$G1197)</f>
        <v>0</v>
      </c>
      <c r="AZ1197" s="99">
        <f>SUMIFS(通讯通路门店!$AA:$AA,通讯通路门店!$S:$S,$G1197)</f>
        <v>0</v>
      </c>
      <c r="BA1197" s="99">
        <f t="shared" si="93"/>
        <v>0</v>
      </c>
      <c r="BB1197" s="99">
        <f t="shared" si="94"/>
        <v>0</v>
      </c>
      <c r="BC1197" s="99">
        <f>SUMIFS(通讯通路门店!$W:$W,通讯通路门店!$S:$S,$G1197,通讯通路门店!$J:$J,"荣耀体验店")+SUMIFS(通讯通路门店!$W:$W,通讯通路门店!$S:$S,$G1197,通讯通路门店!$J:$J,"荣耀授权专卖店")</f>
        <v>0</v>
      </c>
      <c r="BD1197" s="99">
        <f>SUMIFS(通讯通路门店!$Z:$Z,通讯通路门店!$S:$S,$G1197,通讯通路门店!$J:$J,"VIVO体验店")</f>
        <v>0</v>
      </c>
      <c r="BE1197" s="99">
        <f>SUMIFS(通讯通路门店!$AB:$AB,通讯通路门店!$S:$S,$G1197,通讯通路门店!$J:$J,"OPPO体验店")</f>
        <v>0</v>
      </c>
      <c r="BF1197" s="99">
        <f>SUMIFS(通讯通路门店!$X:$X,通讯通路门店!$S:$S,$G1197,通讯通路门店!$J:$J,"华为授权体验店")+SUMIFS(通讯通路门店!$AA:$AA,通讯通路门店!$S:$S,$G1197,通讯通路门店!$J:$J,"华为堡垒店")</f>
        <v>0</v>
      </c>
      <c r="BG1197" s="99">
        <f>SUMIFS(通讯通路门店!$Y:$Y,通讯通路门店!$S:$S,$G1197,通讯通路门店!$J:$J,"小米体验店")</f>
        <v>0</v>
      </c>
      <c r="BH1197" s="99">
        <f>SUMIFS(通讯通路门店!$AA:$AA,通讯通路门店!$S:$S,$G1197,通讯通路门店!$J:$J,"苹果体验店")</f>
        <v>0</v>
      </c>
      <c r="BI1197" s="99">
        <f>SUMIFS(通讯通路门店!$K:$K,通讯通路门店!$S:$S,$G1197,通讯通路门店!$J:$J,"其他品牌专卖店")</f>
        <v>0</v>
      </c>
      <c r="BJ1197" s="99">
        <f>SUMIFS(通讯通路门店!$AC:$AC,通讯通路门店!$S:$S,$G1197)</f>
        <v>0</v>
      </c>
      <c r="BK1197" s="99">
        <f>SUMIFS(通讯通路门店!$AD:$AD,通讯通路门店!$S:$S,$G1197)</f>
        <v>0</v>
      </c>
      <c r="BL1197" s="99">
        <f>SUMIFS(通讯通路门店!$AE:$AE,通讯通路门店!$S:$S,$G1197)</f>
        <v>0</v>
      </c>
      <c r="BM1197" s="99">
        <f>SUMIFS(通讯通路门店!$AF:$AF,通讯通路门店!$S:$S,$G1197)</f>
        <v>0</v>
      </c>
      <c r="BN1197" s="99">
        <f>SUMIFS(通讯通路门店!$AG:$AG,通讯通路门店!$S:$S,$G1197)</f>
        <v>0</v>
      </c>
      <c r="BO1197" s="99">
        <f>SUMIFS(通讯通路门店!$AH:$AH,通讯通路门店!$S:$S,$G1197)</f>
        <v>0</v>
      </c>
      <c r="BP1197" s="99">
        <f>SUMIFS(通讯通路门店!$AI:$AI,通讯通路门店!$S:$S,$G1197)</f>
        <v>0</v>
      </c>
      <c r="BQ1197" s="83"/>
    </row>
    <row r="1198" spans="1:69">
      <c r="A1198" s="99" t="str">
        <f>IFERROR(_xlfn.XLOOKUP($G1198,通讯通路门店!$S$4:$S$993933,通讯通路门店!$A$4:$A$993933,0,0),"")</f>
        <v>海南省</v>
      </c>
      <c r="B1198" s="99" t="str">
        <f>IFERROR(_xlfn.XLOOKUP($G1198,通讯通路门店!$S$4:$S$993933,通讯通路门店!$B$4:$B$993933,0,0),"")</f>
        <v>昌江黎族自治县</v>
      </c>
      <c r="C1198" s="99" t="str">
        <f>IFERROR(_xlfn.XLOOKUP($G1198,通讯通路门店!$S$4:$S$993933,通讯通路门店!$C$4:$C$993933,0,0),"")</f>
        <v>昌江黎族自治县</v>
      </c>
      <c r="D1198" s="99" t="str">
        <f>IFERROR(_xlfn.XLOOKUP($G1198,通讯通路门店!$S$4:$S$993933,通讯通路门店!$D$4:$D$993933,0,0),"")</f>
        <v>叉河镇</v>
      </c>
      <c r="E1198" s="83"/>
      <c r="F1198" s="83"/>
      <c r="G1198" s="101"/>
      <c r="H1198" s="102">
        <f>IFERROR(_xlfn.XLOOKUP($G1198,通讯通路门店!$S$4:$S$993933,通讯通路门店!$R$4:$R$993933,0,0),"")</f>
        <v>0</v>
      </c>
      <c r="I1198" s="83"/>
      <c r="J1198" s="83"/>
      <c r="K1198" s="83"/>
      <c r="L1198" s="83"/>
      <c r="M1198" s="83"/>
      <c r="N1198" s="83"/>
      <c r="O1198" s="83"/>
      <c r="P1198" s="83"/>
      <c r="Q1198" s="83"/>
      <c r="R1198" s="83"/>
      <c r="S1198" s="83"/>
      <c r="T1198" s="83"/>
      <c r="U1198" s="99">
        <f>COUNTIF(通讯通路门店!$S:$S,$G1198)</f>
        <v>0</v>
      </c>
      <c r="V1198" s="99">
        <f>COUNTIFS(通讯通路门店!$S:$S,$G1198,通讯通路门店!$J:$J,"综合卖场")</f>
        <v>0</v>
      </c>
      <c r="W1198" s="99">
        <f>SUMIFS(通讯通路门店!$AJ:$AJ,通讯通路门店!$S:$S,通讯客户沙盘!$G1198)</f>
        <v>0</v>
      </c>
      <c r="X1198" s="99">
        <f t="shared" si="90"/>
        <v>0</v>
      </c>
      <c r="Y1198" s="99">
        <f>COUNTIFS(通讯通路门店!$S:$S,$G1198,通讯通路门店!$J:$J,"荣耀体验店")+COUNTIFS(通讯通路门店!$S:$S,$G1198,通讯通路门店!$J:$J,"荣耀授权专卖店")</f>
        <v>0</v>
      </c>
      <c r="Z1198" s="99">
        <f>COUNTIFS(通讯通路门店!$S:$S,$G1198,通讯通路门店!$J:$J,"VIVO体验店")</f>
        <v>0</v>
      </c>
      <c r="AA1198" s="99">
        <f>COUNTIFS(通讯通路门店!$S:$S,$G1198,通讯通路门店!$J:$J,"OPPO体验店")</f>
        <v>0</v>
      </c>
      <c r="AB1198" s="99">
        <f>COUNTIFS(通讯通路门店!$S:$S,$G1198,通讯通路门店!$J:$J,"华为授权体验店")+COUNTIFS(通讯通路门店!$S:$S,$G1198,通讯通路门店!$J:$J,"华为堡垒店")</f>
        <v>0</v>
      </c>
      <c r="AC1198" s="99">
        <f>COUNTIFS(通讯通路门店!$S:$S,$G1198,通讯通路门店!$J:$J,"小米体验店")</f>
        <v>0</v>
      </c>
      <c r="AD1198" s="99">
        <f>COUNTIFS(通讯通路门店!$S:$S,$G1198,通讯通路门店!$J:$J,"苹果体验店")</f>
        <v>0</v>
      </c>
      <c r="AE1198" s="99">
        <f>COUNTIFS(通讯通路门店!$S:$S,$G1198,通讯通路门店!$J:$J,"其他品牌专卖店")</f>
        <v>0</v>
      </c>
      <c r="AF1198" s="99">
        <f>SUMIFS(通讯通路门店!$BI:$BI,通讯通路门店!$S:$S,$G1198)</f>
        <v>0</v>
      </c>
      <c r="AG1198" s="99">
        <f>SUMIFS(通讯通路门店!$BH:$BH,通讯通路门店!$S:$S,$G1198)</f>
        <v>0</v>
      </c>
      <c r="AH1198" s="99">
        <f t="shared" si="91"/>
        <v>0</v>
      </c>
      <c r="AI1198" s="99">
        <f>SUMIFS(通讯通路门店!$BB:$BB,通讯通路门店!$S:$S,$G1198)</f>
        <v>0</v>
      </c>
      <c r="AJ1198" s="99">
        <f>SUMIFS(通讯通路门店!$BE:$BE,通讯通路门店!$S:$S,$G1198)</f>
        <v>0</v>
      </c>
      <c r="AK1198" s="99">
        <f>SUMIFS(通讯通路门店!$BG:$BG,通讯通路门店!$S:$S,$G1198)</f>
        <v>0</v>
      </c>
      <c r="AL1198" s="99">
        <f>SUMIFS(通讯通路门店!$BC:$BC,通讯通路门店!$S:$S,$G1198)</f>
        <v>0</v>
      </c>
      <c r="AM1198" s="99">
        <f>SUMIFS(通讯通路门店!$BD:$BD,通讯通路门店!$S:$S,$G1198)</f>
        <v>0</v>
      </c>
      <c r="AN1198" s="99">
        <f>SUMIFS(通讯通路门店!$BF:$BF,通讯通路门店!$S:$S,$G1198)</f>
        <v>0</v>
      </c>
      <c r="AO1198" s="99">
        <f t="shared" si="92"/>
        <v>0</v>
      </c>
      <c r="AP1198" s="99">
        <f>SUMIFS(通讯通路门店!$K:$K,通讯通路门店!$S:$S,$G1198)</f>
        <v>0</v>
      </c>
      <c r="AQ1198" s="83"/>
      <c r="AR1198" s="99">
        <f>SUMIFS(通讯通路门店!$T:$T,通讯通路门店!$S:$S,$G1198)</f>
        <v>0</v>
      </c>
      <c r="AS1198" s="99">
        <f>SUMIFS(通讯通路门店!$U:$U,通讯通路门店!$S:$S,$G1198)</f>
        <v>0</v>
      </c>
      <c r="AT1198" s="99">
        <f>SUMIFS(通讯通路门店!$V:$V,通讯通路门店!$S:$S,$G1198)</f>
        <v>0</v>
      </c>
      <c r="AU1198" s="99">
        <f>SUMIFS(通讯通路门店!$W:$W,通讯通路门店!$S:$S,$G1198)</f>
        <v>0</v>
      </c>
      <c r="AV1198" s="99">
        <f>SUMIFS(通讯通路门店!$Z:$Z,通讯通路门店!$S:$S,$G1198)</f>
        <v>0</v>
      </c>
      <c r="AW1198" s="99">
        <f>SUMIFS(通讯通路门店!$AB:$AB,通讯通路门店!$S:$S,$G1198)</f>
        <v>0</v>
      </c>
      <c r="AX1198" s="99">
        <f>SUMIFS(通讯通路门店!$X:$X,通讯通路门店!$S:$S,$G1198)</f>
        <v>0</v>
      </c>
      <c r="AY1198" s="99">
        <f>SUMIFS(通讯通路门店!$Y:$Y,通讯通路门店!$S:$S,$G1198)</f>
        <v>0</v>
      </c>
      <c r="AZ1198" s="99">
        <f>SUMIFS(通讯通路门店!$AA:$AA,通讯通路门店!$S:$S,$G1198)</f>
        <v>0</v>
      </c>
      <c r="BA1198" s="99">
        <f t="shared" si="93"/>
        <v>0</v>
      </c>
      <c r="BB1198" s="99">
        <f t="shared" si="94"/>
        <v>0</v>
      </c>
      <c r="BC1198" s="99">
        <f>SUMIFS(通讯通路门店!$W:$W,通讯通路门店!$S:$S,$G1198,通讯通路门店!$J:$J,"荣耀体验店")+SUMIFS(通讯通路门店!$W:$W,通讯通路门店!$S:$S,$G1198,通讯通路门店!$J:$J,"荣耀授权专卖店")</f>
        <v>0</v>
      </c>
      <c r="BD1198" s="99">
        <f>SUMIFS(通讯通路门店!$Z:$Z,通讯通路门店!$S:$S,$G1198,通讯通路门店!$J:$J,"VIVO体验店")</f>
        <v>0</v>
      </c>
      <c r="BE1198" s="99">
        <f>SUMIFS(通讯通路门店!$AB:$AB,通讯通路门店!$S:$S,$G1198,通讯通路门店!$J:$J,"OPPO体验店")</f>
        <v>0</v>
      </c>
      <c r="BF1198" s="99">
        <f>SUMIFS(通讯通路门店!$X:$X,通讯通路门店!$S:$S,$G1198,通讯通路门店!$J:$J,"华为授权体验店")+SUMIFS(通讯通路门店!$AA:$AA,通讯通路门店!$S:$S,$G1198,通讯通路门店!$J:$J,"华为堡垒店")</f>
        <v>0</v>
      </c>
      <c r="BG1198" s="99">
        <f>SUMIFS(通讯通路门店!$Y:$Y,通讯通路门店!$S:$S,$G1198,通讯通路门店!$J:$J,"小米体验店")</f>
        <v>0</v>
      </c>
      <c r="BH1198" s="99">
        <f>SUMIFS(通讯通路门店!$AA:$AA,通讯通路门店!$S:$S,$G1198,通讯通路门店!$J:$J,"苹果体验店")</f>
        <v>0</v>
      </c>
      <c r="BI1198" s="99">
        <f>SUMIFS(通讯通路门店!$K:$K,通讯通路门店!$S:$S,$G1198,通讯通路门店!$J:$J,"其他品牌专卖店")</f>
        <v>0</v>
      </c>
      <c r="BJ1198" s="99">
        <f>SUMIFS(通讯通路门店!$AC:$AC,通讯通路门店!$S:$S,$G1198)</f>
        <v>0</v>
      </c>
      <c r="BK1198" s="99">
        <f>SUMIFS(通讯通路门店!$AD:$AD,通讯通路门店!$S:$S,$G1198)</f>
        <v>0</v>
      </c>
      <c r="BL1198" s="99">
        <f>SUMIFS(通讯通路门店!$AE:$AE,通讯通路门店!$S:$S,$G1198)</f>
        <v>0</v>
      </c>
      <c r="BM1198" s="99">
        <f>SUMIFS(通讯通路门店!$AF:$AF,通讯通路门店!$S:$S,$G1198)</f>
        <v>0</v>
      </c>
      <c r="BN1198" s="99">
        <f>SUMIFS(通讯通路门店!$AG:$AG,通讯通路门店!$S:$S,$G1198)</f>
        <v>0</v>
      </c>
      <c r="BO1198" s="99">
        <f>SUMIFS(通讯通路门店!$AH:$AH,通讯通路门店!$S:$S,$G1198)</f>
        <v>0</v>
      </c>
      <c r="BP1198" s="99">
        <f>SUMIFS(通讯通路门店!$AI:$AI,通讯通路门店!$S:$S,$G1198)</f>
        <v>0</v>
      </c>
      <c r="BQ1198" s="83"/>
    </row>
    <row r="1199" spans="1:69">
      <c r="A1199" s="99" t="str">
        <f>IFERROR(_xlfn.XLOOKUP($G1199,通讯通路门店!$S$4:$S$993933,通讯通路门店!$A$4:$A$993933,0,0),"")</f>
        <v>海南省</v>
      </c>
      <c r="B1199" s="99" t="str">
        <f>IFERROR(_xlfn.XLOOKUP($G1199,通讯通路门店!$S$4:$S$993933,通讯通路门店!$B$4:$B$993933,0,0),"")</f>
        <v>昌江黎族自治县</v>
      </c>
      <c r="C1199" s="99" t="str">
        <f>IFERROR(_xlfn.XLOOKUP($G1199,通讯通路门店!$S$4:$S$993933,通讯通路门店!$C$4:$C$993933,0,0),"")</f>
        <v>昌江黎族自治县</v>
      </c>
      <c r="D1199" s="99" t="str">
        <f>IFERROR(_xlfn.XLOOKUP($G1199,通讯通路门店!$S$4:$S$993933,通讯通路门店!$D$4:$D$993933,0,0),"")</f>
        <v>叉河镇</v>
      </c>
      <c r="E1199" s="83"/>
      <c r="F1199" s="83"/>
      <c r="G1199" s="101"/>
      <c r="H1199" s="102">
        <f>IFERROR(_xlfn.XLOOKUP($G1199,通讯通路门店!$S$4:$S$993933,通讯通路门店!$R$4:$R$993933,0,0),"")</f>
        <v>0</v>
      </c>
      <c r="I1199" s="83"/>
      <c r="J1199" s="83"/>
      <c r="K1199" s="83"/>
      <c r="L1199" s="83"/>
      <c r="M1199" s="83"/>
      <c r="N1199" s="83"/>
      <c r="O1199" s="83"/>
      <c r="P1199" s="83"/>
      <c r="Q1199" s="83"/>
      <c r="R1199" s="83"/>
      <c r="S1199" s="83"/>
      <c r="T1199" s="83"/>
      <c r="U1199" s="99">
        <f>COUNTIF(通讯通路门店!$S:$S,$G1199)</f>
        <v>0</v>
      </c>
      <c r="V1199" s="99">
        <f>COUNTIFS(通讯通路门店!$S:$S,$G1199,通讯通路门店!$J:$J,"综合卖场")</f>
        <v>0</v>
      </c>
      <c r="W1199" s="99">
        <f>SUMIFS(通讯通路门店!$AJ:$AJ,通讯通路门店!$S:$S,通讯客户沙盘!$G1199)</f>
        <v>0</v>
      </c>
      <c r="X1199" s="99">
        <f t="shared" si="90"/>
        <v>0</v>
      </c>
      <c r="Y1199" s="99">
        <f>COUNTIFS(通讯通路门店!$S:$S,$G1199,通讯通路门店!$J:$J,"荣耀体验店")+COUNTIFS(通讯通路门店!$S:$S,$G1199,通讯通路门店!$J:$J,"荣耀授权专卖店")</f>
        <v>0</v>
      </c>
      <c r="Z1199" s="99">
        <f>COUNTIFS(通讯通路门店!$S:$S,$G1199,通讯通路门店!$J:$J,"VIVO体验店")</f>
        <v>0</v>
      </c>
      <c r="AA1199" s="99">
        <f>COUNTIFS(通讯通路门店!$S:$S,$G1199,通讯通路门店!$J:$J,"OPPO体验店")</f>
        <v>0</v>
      </c>
      <c r="AB1199" s="99">
        <f>COUNTIFS(通讯通路门店!$S:$S,$G1199,通讯通路门店!$J:$J,"华为授权体验店")+COUNTIFS(通讯通路门店!$S:$S,$G1199,通讯通路门店!$J:$J,"华为堡垒店")</f>
        <v>0</v>
      </c>
      <c r="AC1199" s="99">
        <f>COUNTIFS(通讯通路门店!$S:$S,$G1199,通讯通路门店!$J:$J,"小米体验店")</f>
        <v>0</v>
      </c>
      <c r="AD1199" s="99">
        <f>COUNTIFS(通讯通路门店!$S:$S,$G1199,通讯通路门店!$J:$J,"苹果体验店")</f>
        <v>0</v>
      </c>
      <c r="AE1199" s="99">
        <f>COUNTIFS(通讯通路门店!$S:$S,$G1199,通讯通路门店!$J:$J,"其他品牌专卖店")</f>
        <v>0</v>
      </c>
      <c r="AF1199" s="99">
        <f>SUMIFS(通讯通路门店!$BI:$BI,通讯通路门店!$S:$S,$G1199)</f>
        <v>0</v>
      </c>
      <c r="AG1199" s="99">
        <f>SUMIFS(通讯通路门店!$BH:$BH,通讯通路门店!$S:$S,$G1199)</f>
        <v>0</v>
      </c>
      <c r="AH1199" s="99">
        <f t="shared" si="91"/>
        <v>0</v>
      </c>
      <c r="AI1199" s="99">
        <f>SUMIFS(通讯通路门店!$BB:$BB,通讯通路门店!$S:$S,$G1199)</f>
        <v>0</v>
      </c>
      <c r="AJ1199" s="99">
        <f>SUMIFS(通讯通路门店!$BE:$BE,通讯通路门店!$S:$S,$G1199)</f>
        <v>0</v>
      </c>
      <c r="AK1199" s="99">
        <f>SUMIFS(通讯通路门店!$BG:$BG,通讯通路门店!$S:$S,$G1199)</f>
        <v>0</v>
      </c>
      <c r="AL1199" s="99">
        <f>SUMIFS(通讯通路门店!$BC:$BC,通讯通路门店!$S:$S,$G1199)</f>
        <v>0</v>
      </c>
      <c r="AM1199" s="99">
        <f>SUMIFS(通讯通路门店!$BD:$BD,通讯通路门店!$S:$S,$G1199)</f>
        <v>0</v>
      </c>
      <c r="AN1199" s="99">
        <f>SUMIFS(通讯通路门店!$BF:$BF,通讯通路门店!$S:$S,$G1199)</f>
        <v>0</v>
      </c>
      <c r="AO1199" s="99">
        <f t="shared" si="92"/>
        <v>0</v>
      </c>
      <c r="AP1199" s="99">
        <f>SUMIFS(通讯通路门店!$K:$K,通讯通路门店!$S:$S,$G1199)</f>
        <v>0</v>
      </c>
      <c r="AQ1199" s="83"/>
      <c r="AR1199" s="99">
        <f>SUMIFS(通讯通路门店!$T:$T,通讯通路门店!$S:$S,$G1199)</f>
        <v>0</v>
      </c>
      <c r="AS1199" s="99">
        <f>SUMIFS(通讯通路门店!$U:$U,通讯通路门店!$S:$S,$G1199)</f>
        <v>0</v>
      </c>
      <c r="AT1199" s="99">
        <f>SUMIFS(通讯通路门店!$V:$V,通讯通路门店!$S:$S,$G1199)</f>
        <v>0</v>
      </c>
      <c r="AU1199" s="99">
        <f>SUMIFS(通讯通路门店!$W:$W,通讯通路门店!$S:$S,$G1199)</f>
        <v>0</v>
      </c>
      <c r="AV1199" s="99">
        <f>SUMIFS(通讯通路门店!$Z:$Z,通讯通路门店!$S:$S,$G1199)</f>
        <v>0</v>
      </c>
      <c r="AW1199" s="99">
        <f>SUMIFS(通讯通路门店!$AB:$AB,通讯通路门店!$S:$S,$G1199)</f>
        <v>0</v>
      </c>
      <c r="AX1199" s="99">
        <f>SUMIFS(通讯通路门店!$X:$X,通讯通路门店!$S:$S,$G1199)</f>
        <v>0</v>
      </c>
      <c r="AY1199" s="99">
        <f>SUMIFS(通讯通路门店!$Y:$Y,通讯通路门店!$S:$S,$G1199)</f>
        <v>0</v>
      </c>
      <c r="AZ1199" s="99">
        <f>SUMIFS(通讯通路门店!$AA:$AA,通讯通路门店!$S:$S,$G1199)</f>
        <v>0</v>
      </c>
      <c r="BA1199" s="99">
        <f t="shared" si="93"/>
        <v>0</v>
      </c>
      <c r="BB1199" s="99">
        <f t="shared" si="94"/>
        <v>0</v>
      </c>
      <c r="BC1199" s="99">
        <f>SUMIFS(通讯通路门店!$W:$W,通讯通路门店!$S:$S,$G1199,通讯通路门店!$J:$J,"荣耀体验店")+SUMIFS(通讯通路门店!$W:$W,通讯通路门店!$S:$S,$G1199,通讯通路门店!$J:$J,"荣耀授权专卖店")</f>
        <v>0</v>
      </c>
      <c r="BD1199" s="99">
        <f>SUMIFS(通讯通路门店!$Z:$Z,通讯通路门店!$S:$S,$G1199,通讯通路门店!$J:$J,"VIVO体验店")</f>
        <v>0</v>
      </c>
      <c r="BE1199" s="99">
        <f>SUMIFS(通讯通路门店!$AB:$AB,通讯通路门店!$S:$S,$G1199,通讯通路门店!$J:$J,"OPPO体验店")</f>
        <v>0</v>
      </c>
      <c r="BF1199" s="99">
        <f>SUMIFS(通讯通路门店!$X:$X,通讯通路门店!$S:$S,$G1199,通讯通路门店!$J:$J,"华为授权体验店")+SUMIFS(通讯通路门店!$AA:$AA,通讯通路门店!$S:$S,$G1199,通讯通路门店!$J:$J,"华为堡垒店")</f>
        <v>0</v>
      </c>
      <c r="BG1199" s="99">
        <f>SUMIFS(通讯通路门店!$Y:$Y,通讯通路门店!$S:$S,$G1199,通讯通路门店!$J:$J,"小米体验店")</f>
        <v>0</v>
      </c>
      <c r="BH1199" s="99">
        <f>SUMIFS(通讯通路门店!$AA:$AA,通讯通路门店!$S:$S,$G1199,通讯通路门店!$J:$J,"苹果体验店")</f>
        <v>0</v>
      </c>
      <c r="BI1199" s="99">
        <f>SUMIFS(通讯通路门店!$K:$K,通讯通路门店!$S:$S,$G1199,通讯通路门店!$J:$J,"其他品牌专卖店")</f>
        <v>0</v>
      </c>
      <c r="BJ1199" s="99">
        <f>SUMIFS(通讯通路门店!$AC:$AC,通讯通路门店!$S:$S,$G1199)</f>
        <v>0</v>
      </c>
      <c r="BK1199" s="99">
        <f>SUMIFS(通讯通路门店!$AD:$AD,通讯通路门店!$S:$S,$G1199)</f>
        <v>0</v>
      </c>
      <c r="BL1199" s="99">
        <f>SUMIFS(通讯通路门店!$AE:$AE,通讯通路门店!$S:$S,$G1199)</f>
        <v>0</v>
      </c>
      <c r="BM1199" s="99">
        <f>SUMIFS(通讯通路门店!$AF:$AF,通讯通路门店!$S:$S,$G1199)</f>
        <v>0</v>
      </c>
      <c r="BN1199" s="99">
        <f>SUMIFS(通讯通路门店!$AG:$AG,通讯通路门店!$S:$S,$G1199)</f>
        <v>0</v>
      </c>
      <c r="BO1199" s="99">
        <f>SUMIFS(通讯通路门店!$AH:$AH,通讯通路门店!$S:$S,$G1199)</f>
        <v>0</v>
      </c>
      <c r="BP1199" s="99">
        <f>SUMIFS(通讯通路门店!$AI:$AI,通讯通路门店!$S:$S,$G1199)</f>
        <v>0</v>
      </c>
      <c r="BQ1199" s="83"/>
    </row>
    <row r="1200" spans="1:69">
      <c r="A1200" s="99" t="str">
        <f>IFERROR(_xlfn.XLOOKUP($G1200,通讯通路门店!$S$4:$S$993933,通讯通路门店!$A$4:$A$993933,0,0),"")</f>
        <v>海南省</v>
      </c>
      <c r="B1200" s="99" t="str">
        <f>IFERROR(_xlfn.XLOOKUP($G1200,通讯通路门店!$S$4:$S$993933,通讯通路门店!$B$4:$B$993933,0,0),"")</f>
        <v>昌江黎族自治县</v>
      </c>
      <c r="C1200" s="99" t="str">
        <f>IFERROR(_xlfn.XLOOKUP($G1200,通讯通路门店!$S$4:$S$993933,通讯通路门店!$C$4:$C$993933,0,0),"")</f>
        <v>昌江黎族自治县</v>
      </c>
      <c r="D1200" s="99" t="str">
        <f>IFERROR(_xlfn.XLOOKUP($G1200,通讯通路门店!$S$4:$S$993933,通讯通路门店!$D$4:$D$993933,0,0),"")</f>
        <v>叉河镇</v>
      </c>
      <c r="E1200" s="83"/>
      <c r="F1200" s="83"/>
      <c r="G1200" s="101"/>
      <c r="H1200" s="102">
        <f>IFERROR(_xlfn.XLOOKUP($G1200,通讯通路门店!$S$4:$S$993933,通讯通路门店!$R$4:$R$993933,0,0),"")</f>
        <v>0</v>
      </c>
      <c r="I1200" s="83"/>
      <c r="J1200" s="83"/>
      <c r="K1200" s="83"/>
      <c r="L1200" s="83"/>
      <c r="M1200" s="83"/>
      <c r="N1200" s="83"/>
      <c r="O1200" s="83"/>
      <c r="P1200" s="83"/>
      <c r="Q1200" s="83"/>
      <c r="R1200" s="83"/>
      <c r="S1200" s="83"/>
      <c r="T1200" s="83"/>
      <c r="U1200" s="99">
        <f>COUNTIF(通讯通路门店!$S:$S,$G1200)</f>
        <v>0</v>
      </c>
      <c r="V1200" s="99">
        <f>COUNTIFS(通讯通路门店!$S:$S,$G1200,通讯通路门店!$J:$J,"综合卖场")</f>
        <v>0</v>
      </c>
      <c r="W1200" s="99">
        <f>SUMIFS(通讯通路门店!$AJ:$AJ,通讯通路门店!$S:$S,通讯客户沙盘!$G1200)</f>
        <v>0</v>
      </c>
      <c r="X1200" s="99">
        <f t="shared" si="90"/>
        <v>0</v>
      </c>
      <c r="Y1200" s="99">
        <f>COUNTIFS(通讯通路门店!$S:$S,$G1200,通讯通路门店!$J:$J,"荣耀体验店")+COUNTIFS(通讯通路门店!$S:$S,$G1200,通讯通路门店!$J:$J,"荣耀授权专卖店")</f>
        <v>0</v>
      </c>
      <c r="Z1200" s="99">
        <f>COUNTIFS(通讯通路门店!$S:$S,$G1200,通讯通路门店!$J:$J,"VIVO体验店")</f>
        <v>0</v>
      </c>
      <c r="AA1200" s="99">
        <f>COUNTIFS(通讯通路门店!$S:$S,$G1200,通讯通路门店!$J:$J,"OPPO体验店")</f>
        <v>0</v>
      </c>
      <c r="AB1200" s="99">
        <f>COUNTIFS(通讯通路门店!$S:$S,$G1200,通讯通路门店!$J:$J,"华为授权体验店")+COUNTIFS(通讯通路门店!$S:$S,$G1200,通讯通路门店!$J:$J,"华为堡垒店")</f>
        <v>0</v>
      </c>
      <c r="AC1200" s="99">
        <f>COUNTIFS(通讯通路门店!$S:$S,$G1200,通讯通路门店!$J:$J,"小米体验店")</f>
        <v>0</v>
      </c>
      <c r="AD1200" s="99">
        <f>COUNTIFS(通讯通路门店!$S:$S,$G1200,通讯通路门店!$J:$J,"苹果体验店")</f>
        <v>0</v>
      </c>
      <c r="AE1200" s="99">
        <f>COUNTIFS(通讯通路门店!$S:$S,$G1200,通讯通路门店!$J:$J,"其他品牌专卖店")</f>
        <v>0</v>
      </c>
      <c r="AF1200" s="99">
        <f>SUMIFS(通讯通路门店!$BI:$BI,通讯通路门店!$S:$S,$G1200)</f>
        <v>0</v>
      </c>
      <c r="AG1200" s="99">
        <f>SUMIFS(通讯通路门店!$BH:$BH,通讯通路门店!$S:$S,$G1200)</f>
        <v>0</v>
      </c>
      <c r="AH1200" s="99">
        <f t="shared" si="91"/>
        <v>0</v>
      </c>
      <c r="AI1200" s="99">
        <f>SUMIFS(通讯通路门店!$BB:$BB,通讯通路门店!$S:$S,$G1200)</f>
        <v>0</v>
      </c>
      <c r="AJ1200" s="99">
        <f>SUMIFS(通讯通路门店!$BE:$BE,通讯通路门店!$S:$S,$G1200)</f>
        <v>0</v>
      </c>
      <c r="AK1200" s="99">
        <f>SUMIFS(通讯通路门店!$BG:$BG,通讯通路门店!$S:$S,$G1200)</f>
        <v>0</v>
      </c>
      <c r="AL1200" s="99">
        <f>SUMIFS(通讯通路门店!$BC:$BC,通讯通路门店!$S:$S,$G1200)</f>
        <v>0</v>
      </c>
      <c r="AM1200" s="99">
        <f>SUMIFS(通讯通路门店!$BD:$BD,通讯通路门店!$S:$S,$G1200)</f>
        <v>0</v>
      </c>
      <c r="AN1200" s="99">
        <f>SUMIFS(通讯通路门店!$BF:$BF,通讯通路门店!$S:$S,$G1200)</f>
        <v>0</v>
      </c>
      <c r="AO1200" s="99">
        <f t="shared" si="92"/>
        <v>0</v>
      </c>
      <c r="AP1200" s="99">
        <f>SUMIFS(通讯通路门店!$K:$K,通讯通路门店!$S:$S,$G1200)</f>
        <v>0</v>
      </c>
      <c r="AQ1200" s="83"/>
      <c r="AR1200" s="99">
        <f>SUMIFS(通讯通路门店!$T:$T,通讯通路门店!$S:$S,$G1200)</f>
        <v>0</v>
      </c>
      <c r="AS1200" s="99">
        <f>SUMIFS(通讯通路门店!$U:$U,通讯通路门店!$S:$S,$G1200)</f>
        <v>0</v>
      </c>
      <c r="AT1200" s="99">
        <f>SUMIFS(通讯通路门店!$V:$V,通讯通路门店!$S:$S,$G1200)</f>
        <v>0</v>
      </c>
      <c r="AU1200" s="99">
        <f>SUMIFS(通讯通路门店!$W:$W,通讯通路门店!$S:$S,$G1200)</f>
        <v>0</v>
      </c>
      <c r="AV1200" s="99">
        <f>SUMIFS(通讯通路门店!$Z:$Z,通讯通路门店!$S:$S,$G1200)</f>
        <v>0</v>
      </c>
      <c r="AW1200" s="99">
        <f>SUMIFS(通讯通路门店!$AB:$AB,通讯通路门店!$S:$S,$G1200)</f>
        <v>0</v>
      </c>
      <c r="AX1200" s="99">
        <f>SUMIFS(通讯通路门店!$X:$X,通讯通路门店!$S:$S,$G1200)</f>
        <v>0</v>
      </c>
      <c r="AY1200" s="99">
        <f>SUMIFS(通讯通路门店!$Y:$Y,通讯通路门店!$S:$S,$G1200)</f>
        <v>0</v>
      </c>
      <c r="AZ1200" s="99">
        <f>SUMIFS(通讯通路门店!$AA:$AA,通讯通路门店!$S:$S,$G1200)</f>
        <v>0</v>
      </c>
      <c r="BA1200" s="99">
        <f t="shared" si="93"/>
        <v>0</v>
      </c>
      <c r="BB1200" s="99">
        <f t="shared" si="94"/>
        <v>0</v>
      </c>
      <c r="BC1200" s="99">
        <f>SUMIFS(通讯通路门店!$W:$W,通讯通路门店!$S:$S,$G1200,通讯通路门店!$J:$J,"荣耀体验店")+SUMIFS(通讯通路门店!$W:$W,通讯通路门店!$S:$S,$G1200,通讯通路门店!$J:$J,"荣耀授权专卖店")</f>
        <v>0</v>
      </c>
      <c r="BD1200" s="99">
        <f>SUMIFS(通讯通路门店!$Z:$Z,通讯通路门店!$S:$S,$G1200,通讯通路门店!$J:$J,"VIVO体验店")</f>
        <v>0</v>
      </c>
      <c r="BE1200" s="99">
        <f>SUMIFS(通讯通路门店!$AB:$AB,通讯通路门店!$S:$S,$G1200,通讯通路门店!$J:$J,"OPPO体验店")</f>
        <v>0</v>
      </c>
      <c r="BF1200" s="99">
        <f>SUMIFS(通讯通路门店!$X:$X,通讯通路门店!$S:$S,$G1200,通讯通路门店!$J:$J,"华为授权体验店")+SUMIFS(通讯通路门店!$AA:$AA,通讯通路门店!$S:$S,$G1200,通讯通路门店!$J:$J,"华为堡垒店")</f>
        <v>0</v>
      </c>
      <c r="BG1200" s="99">
        <f>SUMIFS(通讯通路门店!$Y:$Y,通讯通路门店!$S:$S,$G1200,通讯通路门店!$J:$J,"小米体验店")</f>
        <v>0</v>
      </c>
      <c r="BH1200" s="99">
        <f>SUMIFS(通讯通路门店!$AA:$AA,通讯通路门店!$S:$S,$G1200,通讯通路门店!$J:$J,"苹果体验店")</f>
        <v>0</v>
      </c>
      <c r="BI1200" s="99">
        <f>SUMIFS(通讯通路门店!$K:$K,通讯通路门店!$S:$S,$G1200,通讯通路门店!$J:$J,"其他品牌专卖店")</f>
        <v>0</v>
      </c>
      <c r="BJ1200" s="99">
        <f>SUMIFS(通讯通路门店!$AC:$AC,通讯通路门店!$S:$S,$G1200)</f>
        <v>0</v>
      </c>
      <c r="BK1200" s="99">
        <f>SUMIFS(通讯通路门店!$AD:$AD,通讯通路门店!$S:$S,$G1200)</f>
        <v>0</v>
      </c>
      <c r="BL1200" s="99">
        <f>SUMIFS(通讯通路门店!$AE:$AE,通讯通路门店!$S:$S,$G1200)</f>
        <v>0</v>
      </c>
      <c r="BM1200" s="99">
        <f>SUMIFS(通讯通路门店!$AF:$AF,通讯通路门店!$S:$S,$G1200)</f>
        <v>0</v>
      </c>
      <c r="BN1200" s="99">
        <f>SUMIFS(通讯通路门店!$AG:$AG,通讯通路门店!$S:$S,$G1200)</f>
        <v>0</v>
      </c>
      <c r="BO1200" s="99">
        <f>SUMIFS(通讯通路门店!$AH:$AH,通讯通路门店!$S:$S,$G1200)</f>
        <v>0</v>
      </c>
      <c r="BP1200" s="99">
        <f>SUMIFS(通讯通路门店!$AI:$AI,通讯通路门店!$S:$S,$G1200)</f>
        <v>0</v>
      </c>
      <c r="BQ1200" s="83"/>
    </row>
    <row r="1201" spans="1:69">
      <c r="A1201" s="99" t="str">
        <f>IFERROR(_xlfn.XLOOKUP($G1201,通讯通路门店!$S$4:$S$993933,通讯通路门店!$A$4:$A$993933,0,0),"")</f>
        <v>海南省</v>
      </c>
      <c r="B1201" s="99" t="str">
        <f>IFERROR(_xlfn.XLOOKUP($G1201,通讯通路门店!$S$4:$S$993933,通讯通路门店!$B$4:$B$993933,0,0),"")</f>
        <v>昌江黎族自治县</v>
      </c>
      <c r="C1201" s="99" t="str">
        <f>IFERROR(_xlfn.XLOOKUP($G1201,通讯通路门店!$S$4:$S$993933,通讯通路门店!$C$4:$C$993933,0,0),"")</f>
        <v>昌江黎族自治县</v>
      </c>
      <c r="D1201" s="99" t="str">
        <f>IFERROR(_xlfn.XLOOKUP($G1201,通讯通路门店!$S$4:$S$993933,通讯通路门店!$D$4:$D$993933,0,0),"")</f>
        <v>叉河镇</v>
      </c>
      <c r="E1201" s="83"/>
      <c r="F1201" s="83"/>
      <c r="G1201" s="101"/>
      <c r="H1201" s="102">
        <f>IFERROR(_xlfn.XLOOKUP($G1201,通讯通路门店!$S$4:$S$993933,通讯通路门店!$R$4:$R$993933,0,0),"")</f>
        <v>0</v>
      </c>
      <c r="I1201" s="83"/>
      <c r="J1201" s="83"/>
      <c r="K1201" s="83"/>
      <c r="L1201" s="83"/>
      <c r="M1201" s="83"/>
      <c r="N1201" s="83"/>
      <c r="O1201" s="83"/>
      <c r="P1201" s="83"/>
      <c r="Q1201" s="83"/>
      <c r="R1201" s="83"/>
      <c r="S1201" s="83"/>
      <c r="T1201" s="83"/>
      <c r="U1201" s="99">
        <f>COUNTIF(通讯通路门店!$S:$S,$G1201)</f>
        <v>0</v>
      </c>
      <c r="V1201" s="99">
        <f>COUNTIFS(通讯通路门店!$S:$S,$G1201,通讯通路门店!$J:$J,"综合卖场")</f>
        <v>0</v>
      </c>
      <c r="W1201" s="99">
        <f>SUMIFS(通讯通路门店!$AJ:$AJ,通讯通路门店!$S:$S,通讯客户沙盘!$G1201)</f>
        <v>0</v>
      </c>
      <c r="X1201" s="99">
        <f t="shared" si="90"/>
        <v>0</v>
      </c>
      <c r="Y1201" s="99">
        <f>COUNTIFS(通讯通路门店!$S:$S,$G1201,通讯通路门店!$J:$J,"荣耀体验店")+COUNTIFS(通讯通路门店!$S:$S,$G1201,通讯通路门店!$J:$J,"荣耀授权专卖店")</f>
        <v>0</v>
      </c>
      <c r="Z1201" s="99">
        <f>COUNTIFS(通讯通路门店!$S:$S,$G1201,通讯通路门店!$J:$J,"VIVO体验店")</f>
        <v>0</v>
      </c>
      <c r="AA1201" s="99">
        <f>COUNTIFS(通讯通路门店!$S:$S,$G1201,通讯通路门店!$J:$J,"OPPO体验店")</f>
        <v>0</v>
      </c>
      <c r="AB1201" s="99">
        <f>COUNTIFS(通讯通路门店!$S:$S,$G1201,通讯通路门店!$J:$J,"华为授权体验店")+COUNTIFS(通讯通路门店!$S:$S,$G1201,通讯通路门店!$J:$J,"华为堡垒店")</f>
        <v>0</v>
      </c>
      <c r="AC1201" s="99">
        <f>COUNTIFS(通讯通路门店!$S:$S,$G1201,通讯通路门店!$J:$J,"小米体验店")</f>
        <v>0</v>
      </c>
      <c r="AD1201" s="99">
        <f>COUNTIFS(通讯通路门店!$S:$S,$G1201,通讯通路门店!$J:$J,"苹果体验店")</f>
        <v>0</v>
      </c>
      <c r="AE1201" s="99">
        <f>COUNTIFS(通讯通路门店!$S:$S,$G1201,通讯通路门店!$J:$J,"其他品牌专卖店")</f>
        <v>0</v>
      </c>
      <c r="AF1201" s="99">
        <f>SUMIFS(通讯通路门店!$BI:$BI,通讯通路门店!$S:$S,$G1201)</f>
        <v>0</v>
      </c>
      <c r="AG1201" s="99">
        <f>SUMIFS(通讯通路门店!$BH:$BH,通讯通路门店!$S:$S,$G1201)</f>
        <v>0</v>
      </c>
      <c r="AH1201" s="99">
        <f t="shared" si="91"/>
        <v>0</v>
      </c>
      <c r="AI1201" s="99">
        <f>SUMIFS(通讯通路门店!$BB:$BB,通讯通路门店!$S:$S,$G1201)</f>
        <v>0</v>
      </c>
      <c r="AJ1201" s="99">
        <f>SUMIFS(通讯通路门店!$BE:$BE,通讯通路门店!$S:$S,$G1201)</f>
        <v>0</v>
      </c>
      <c r="AK1201" s="99">
        <f>SUMIFS(通讯通路门店!$BG:$BG,通讯通路门店!$S:$S,$G1201)</f>
        <v>0</v>
      </c>
      <c r="AL1201" s="99">
        <f>SUMIFS(通讯通路门店!$BC:$BC,通讯通路门店!$S:$S,$G1201)</f>
        <v>0</v>
      </c>
      <c r="AM1201" s="99">
        <f>SUMIFS(通讯通路门店!$BD:$BD,通讯通路门店!$S:$S,$G1201)</f>
        <v>0</v>
      </c>
      <c r="AN1201" s="99">
        <f>SUMIFS(通讯通路门店!$BF:$BF,通讯通路门店!$S:$S,$G1201)</f>
        <v>0</v>
      </c>
      <c r="AO1201" s="99">
        <f t="shared" si="92"/>
        <v>0</v>
      </c>
      <c r="AP1201" s="99">
        <f>SUMIFS(通讯通路门店!$K:$K,通讯通路门店!$S:$S,$G1201)</f>
        <v>0</v>
      </c>
      <c r="AQ1201" s="83"/>
      <c r="AR1201" s="99">
        <f>SUMIFS(通讯通路门店!$T:$T,通讯通路门店!$S:$S,$G1201)</f>
        <v>0</v>
      </c>
      <c r="AS1201" s="99">
        <f>SUMIFS(通讯通路门店!$U:$U,通讯通路门店!$S:$S,$G1201)</f>
        <v>0</v>
      </c>
      <c r="AT1201" s="99">
        <f>SUMIFS(通讯通路门店!$V:$V,通讯通路门店!$S:$S,$G1201)</f>
        <v>0</v>
      </c>
      <c r="AU1201" s="99">
        <f>SUMIFS(通讯通路门店!$W:$W,通讯通路门店!$S:$S,$G1201)</f>
        <v>0</v>
      </c>
      <c r="AV1201" s="99">
        <f>SUMIFS(通讯通路门店!$Z:$Z,通讯通路门店!$S:$S,$G1201)</f>
        <v>0</v>
      </c>
      <c r="AW1201" s="99">
        <f>SUMIFS(通讯通路门店!$AB:$AB,通讯通路门店!$S:$S,$G1201)</f>
        <v>0</v>
      </c>
      <c r="AX1201" s="99">
        <f>SUMIFS(通讯通路门店!$X:$X,通讯通路门店!$S:$S,$G1201)</f>
        <v>0</v>
      </c>
      <c r="AY1201" s="99">
        <f>SUMIFS(通讯通路门店!$Y:$Y,通讯通路门店!$S:$S,$G1201)</f>
        <v>0</v>
      </c>
      <c r="AZ1201" s="99">
        <f>SUMIFS(通讯通路门店!$AA:$AA,通讯通路门店!$S:$S,$G1201)</f>
        <v>0</v>
      </c>
      <c r="BA1201" s="99">
        <f t="shared" si="93"/>
        <v>0</v>
      </c>
      <c r="BB1201" s="99">
        <f t="shared" si="94"/>
        <v>0</v>
      </c>
      <c r="BC1201" s="99">
        <f>SUMIFS(通讯通路门店!$W:$W,通讯通路门店!$S:$S,$G1201,通讯通路门店!$J:$J,"荣耀体验店")+SUMIFS(通讯通路门店!$W:$W,通讯通路门店!$S:$S,$G1201,通讯通路门店!$J:$J,"荣耀授权专卖店")</f>
        <v>0</v>
      </c>
      <c r="BD1201" s="99">
        <f>SUMIFS(通讯通路门店!$Z:$Z,通讯通路门店!$S:$S,$G1201,通讯通路门店!$J:$J,"VIVO体验店")</f>
        <v>0</v>
      </c>
      <c r="BE1201" s="99">
        <f>SUMIFS(通讯通路门店!$AB:$AB,通讯通路门店!$S:$S,$G1201,通讯通路门店!$J:$J,"OPPO体验店")</f>
        <v>0</v>
      </c>
      <c r="BF1201" s="99">
        <f>SUMIFS(通讯通路门店!$X:$X,通讯通路门店!$S:$S,$G1201,通讯通路门店!$J:$J,"华为授权体验店")+SUMIFS(通讯通路门店!$AA:$AA,通讯通路门店!$S:$S,$G1201,通讯通路门店!$J:$J,"华为堡垒店")</f>
        <v>0</v>
      </c>
      <c r="BG1201" s="99">
        <f>SUMIFS(通讯通路门店!$Y:$Y,通讯通路门店!$S:$S,$G1201,通讯通路门店!$J:$J,"小米体验店")</f>
        <v>0</v>
      </c>
      <c r="BH1201" s="99">
        <f>SUMIFS(通讯通路门店!$AA:$AA,通讯通路门店!$S:$S,$G1201,通讯通路门店!$J:$J,"苹果体验店")</f>
        <v>0</v>
      </c>
      <c r="BI1201" s="99">
        <f>SUMIFS(通讯通路门店!$K:$K,通讯通路门店!$S:$S,$G1201,通讯通路门店!$J:$J,"其他品牌专卖店")</f>
        <v>0</v>
      </c>
      <c r="BJ1201" s="99">
        <f>SUMIFS(通讯通路门店!$AC:$AC,通讯通路门店!$S:$S,$G1201)</f>
        <v>0</v>
      </c>
      <c r="BK1201" s="99">
        <f>SUMIFS(通讯通路门店!$AD:$AD,通讯通路门店!$S:$S,$G1201)</f>
        <v>0</v>
      </c>
      <c r="BL1201" s="99">
        <f>SUMIFS(通讯通路门店!$AE:$AE,通讯通路门店!$S:$S,$G1201)</f>
        <v>0</v>
      </c>
      <c r="BM1201" s="99">
        <f>SUMIFS(通讯通路门店!$AF:$AF,通讯通路门店!$S:$S,$G1201)</f>
        <v>0</v>
      </c>
      <c r="BN1201" s="99">
        <f>SUMIFS(通讯通路门店!$AG:$AG,通讯通路门店!$S:$S,$G1201)</f>
        <v>0</v>
      </c>
      <c r="BO1201" s="99">
        <f>SUMIFS(通讯通路门店!$AH:$AH,通讯通路门店!$S:$S,$G1201)</f>
        <v>0</v>
      </c>
      <c r="BP1201" s="99">
        <f>SUMIFS(通讯通路门店!$AI:$AI,通讯通路门店!$S:$S,$G1201)</f>
        <v>0</v>
      </c>
      <c r="BQ1201" s="83"/>
    </row>
    <row r="1202" spans="1:69">
      <c r="A1202" s="99" t="str">
        <f>IFERROR(_xlfn.XLOOKUP($G1202,通讯通路门店!$S$4:$S$993933,通讯通路门店!$A$4:$A$993933,0,0),"")</f>
        <v>海南省</v>
      </c>
      <c r="B1202" s="99" t="str">
        <f>IFERROR(_xlfn.XLOOKUP($G1202,通讯通路门店!$S$4:$S$993933,通讯通路门店!$B$4:$B$993933,0,0),"")</f>
        <v>昌江黎族自治县</v>
      </c>
      <c r="C1202" s="99" t="str">
        <f>IFERROR(_xlfn.XLOOKUP($G1202,通讯通路门店!$S$4:$S$993933,通讯通路门店!$C$4:$C$993933,0,0),"")</f>
        <v>昌江黎族自治县</v>
      </c>
      <c r="D1202" s="99" t="str">
        <f>IFERROR(_xlfn.XLOOKUP($G1202,通讯通路门店!$S$4:$S$993933,通讯通路门店!$D$4:$D$993933,0,0),"")</f>
        <v>叉河镇</v>
      </c>
      <c r="E1202" s="83"/>
      <c r="F1202" s="83"/>
      <c r="G1202" s="101"/>
      <c r="H1202" s="102">
        <f>IFERROR(_xlfn.XLOOKUP($G1202,通讯通路门店!$S$4:$S$993933,通讯通路门店!$R$4:$R$993933,0,0),"")</f>
        <v>0</v>
      </c>
      <c r="I1202" s="83"/>
      <c r="J1202" s="83"/>
      <c r="K1202" s="83"/>
      <c r="L1202" s="83"/>
      <c r="M1202" s="83"/>
      <c r="N1202" s="83"/>
      <c r="O1202" s="83"/>
      <c r="P1202" s="83"/>
      <c r="Q1202" s="83"/>
      <c r="R1202" s="83"/>
      <c r="S1202" s="83"/>
      <c r="T1202" s="83"/>
      <c r="U1202" s="99">
        <f>COUNTIF(通讯通路门店!$S:$S,$G1202)</f>
        <v>0</v>
      </c>
      <c r="V1202" s="99">
        <f>COUNTIFS(通讯通路门店!$S:$S,$G1202,通讯通路门店!$J:$J,"综合卖场")</f>
        <v>0</v>
      </c>
      <c r="W1202" s="99">
        <f>SUMIFS(通讯通路门店!$AJ:$AJ,通讯通路门店!$S:$S,通讯客户沙盘!$G1202)</f>
        <v>0</v>
      </c>
      <c r="X1202" s="99">
        <f t="shared" si="90"/>
        <v>0</v>
      </c>
      <c r="Y1202" s="99">
        <f>COUNTIFS(通讯通路门店!$S:$S,$G1202,通讯通路门店!$J:$J,"荣耀体验店")+COUNTIFS(通讯通路门店!$S:$S,$G1202,通讯通路门店!$J:$J,"荣耀授权专卖店")</f>
        <v>0</v>
      </c>
      <c r="Z1202" s="99">
        <f>COUNTIFS(通讯通路门店!$S:$S,$G1202,通讯通路门店!$J:$J,"VIVO体验店")</f>
        <v>0</v>
      </c>
      <c r="AA1202" s="99">
        <f>COUNTIFS(通讯通路门店!$S:$S,$G1202,通讯通路门店!$J:$J,"OPPO体验店")</f>
        <v>0</v>
      </c>
      <c r="AB1202" s="99">
        <f>COUNTIFS(通讯通路门店!$S:$S,$G1202,通讯通路门店!$J:$J,"华为授权体验店")+COUNTIFS(通讯通路门店!$S:$S,$G1202,通讯通路门店!$J:$J,"华为堡垒店")</f>
        <v>0</v>
      </c>
      <c r="AC1202" s="99">
        <f>COUNTIFS(通讯通路门店!$S:$S,$G1202,通讯通路门店!$J:$J,"小米体验店")</f>
        <v>0</v>
      </c>
      <c r="AD1202" s="99">
        <f>COUNTIFS(通讯通路门店!$S:$S,$G1202,通讯通路门店!$J:$J,"苹果体验店")</f>
        <v>0</v>
      </c>
      <c r="AE1202" s="99">
        <f>COUNTIFS(通讯通路门店!$S:$S,$G1202,通讯通路门店!$J:$J,"其他品牌专卖店")</f>
        <v>0</v>
      </c>
      <c r="AF1202" s="99">
        <f>SUMIFS(通讯通路门店!$BI:$BI,通讯通路门店!$S:$S,$G1202)</f>
        <v>0</v>
      </c>
      <c r="AG1202" s="99">
        <f>SUMIFS(通讯通路门店!$BH:$BH,通讯通路门店!$S:$S,$G1202)</f>
        <v>0</v>
      </c>
      <c r="AH1202" s="99">
        <f t="shared" si="91"/>
        <v>0</v>
      </c>
      <c r="AI1202" s="99">
        <f>SUMIFS(通讯通路门店!$BB:$BB,通讯通路门店!$S:$S,$G1202)</f>
        <v>0</v>
      </c>
      <c r="AJ1202" s="99">
        <f>SUMIFS(通讯通路门店!$BE:$BE,通讯通路门店!$S:$S,$G1202)</f>
        <v>0</v>
      </c>
      <c r="AK1202" s="99">
        <f>SUMIFS(通讯通路门店!$BG:$BG,通讯通路门店!$S:$S,$G1202)</f>
        <v>0</v>
      </c>
      <c r="AL1202" s="99">
        <f>SUMIFS(通讯通路门店!$BC:$BC,通讯通路门店!$S:$S,$G1202)</f>
        <v>0</v>
      </c>
      <c r="AM1202" s="99">
        <f>SUMIFS(通讯通路门店!$BD:$BD,通讯通路门店!$S:$S,$G1202)</f>
        <v>0</v>
      </c>
      <c r="AN1202" s="99">
        <f>SUMIFS(通讯通路门店!$BF:$BF,通讯通路门店!$S:$S,$G1202)</f>
        <v>0</v>
      </c>
      <c r="AO1202" s="99">
        <f t="shared" si="92"/>
        <v>0</v>
      </c>
      <c r="AP1202" s="99">
        <f>SUMIFS(通讯通路门店!$K:$K,通讯通路门店!$S:$S,$G1202)</f>
        <v>0</v>
      </c>
      <c r="AQ1202" s="83"/>
      <c r="AR1202" s="99">
        <f>SUMIFS(通讯通路门店!$T:$T,通讯通路门店!$S:$S,$G1202)</f>
        <v>0</v>
      </c>
      <c r="AS1202" s="99">
        <f>SUMIFS(通讯通路门店!$U:$U,通讯通路门店!$S:$S,$G1202)</f>
        <v>0</v>
      </c>
      <c r="AT1202" s="99">
        <f>SUMIFS(通讯通路门店!$V:$V,通讯通路门店!$S:$S,$G1202)</f>
        <v>0</v>
      </c>
      <c r="AU1202" s="99">
        <f>SUMIFS(通讯通路门店!$W:$W,通讯通路门店!$S:$S,$G1202)</f>
        <v>0</v>
      </c>
      <c r="AV1202" s="99">
        <f>SUMIFS(通讯通路门店!$Z:$Z,通讯通路门店!$S:$S,$G1202)</f>
        <v>0</v>
      </c>
      <c r="AW1202" s="99">
        <f>SUMIFS(通讯通路门店!$AB:$AB,通讯通路门店!$S:$S,$G1202)</f>
        <v>0</v>
      </c>
      <c r="AX1202" s="99">
        <f>SUMIFS(通讯通路门店!$X:$X,通讯通路门店!$S:$S,$G1202)</f>
        <v>0</v>
      </c>
      <c r="AY1202" s="99">
        <f>SUMIFS(通讯通路门店!$Y:$Y,通讯通路门店!$S:$S,$G1202)</f>
        <v>0</v>
      </c>
      <c r="AZ1202" s="99">
        <f>SUMIFS(通讯通路门店!$AA:$AA,通讯通路门店!$S:$S,$G1202)</f>
        <v>0</v>
      </c>
      <c r="BA1202" s="99">
        <f t="shared" si="93"/>
        <v>0</v>
      </c>
      <c r="BB1202" s="99">
        <f t="shared" si="94"/>
        <v>0</v>
      </c>
      <c r="BC1202" s="99">
        <f>SUMIFS(通讯通路门店!$W:$W,通讯通路门店!$S:$S,$G1202,通讯通路门店!$J:$J,"荣耀体验店")+SUMIFS(通讯通路门店!$W:$W,通讯通路门店!$S:$S,$G1202,通讯通路门店!$J:$J,"荣耀授权专卖店")</f>
        <v>0</v>
      </c>
      <c r="BD1202" s="99">
        <f>SUMIFS(通讯通路门店!$Z:$Z,通讯通路门店!$S:$S,$G1202,通讯通路门店!$J:$J,"VIVO体验店")</f>
        <v>0</v>
      </c>
      <c r="BE1202" s="99">
        <f>SUMIFS(通讯通路门店!$AB:$AB,通讯通路门店!$S:$S,$G1202,通讯通路门店!$J:$J,"OPPO体验店")</f>
        <v>0</v>
      </c>
      <c r="BF1202" s="99">
        <f>SUMIFS(通讯通路门店!$X:$X,通讯通路门店!$S:$S,$G1202,通讯通路门店!$J:$J,"华为授权体验店")+SUMIFS(通讯通路门店!$AA:$AA,通讯通路门店!$S:$S,$G1202,通讯通路门店!$J:$J,"华为堡垒店")</f>
        <v>0</v>
      </c>
      <c r="BG1202" s="99">
        <f>SUMIFS(通讯通路门店!$Y:$Y,通讯通路门店!$S:$S,$G1202,通讯通路门店!$J:$J,"小米体验店")</f>
        <v>0</v>
      </c>
      <c r="BH1202" s="99">
        <f>SUMIFS(通讯通路门店!$AA:$AA,通讯通路门店!$S:$S,$G1202,通讯通路门店!$J:$J,"苹果体验店")</f>
        <v>0</v>
      </c>
      <c r="BI1202" s="99">
        <f>SUMIFS(通讯通路门店!$K:$K,通讯通路门店!$S:$S,$G1202,通讯通路门店!$J:$J,"其他品牌专卖店")</f>
        <v>0</v>
      </c>
      <c r="BJ1202" s="99">
        <f>SUMIFS(通讯通路门店!$AC:$AC,通讯通路门店!$S:$S,$G1202)</f>
        <v>0</v>
      </c>
      <c r="BK1202" s="99">
        <f>SUMIFS(通讯通路门店!$AD:$AD,通讯通路门店!$S:$S,$G1202)</f>
        <v>0</v>
      </c>
      <c r="BL1202" s="99">
        <f>SUMIFS(通讯通路门店!$AE:$AE,通讯通路门店!$S:$S,$G1202)</f>
        <v>0</v>
      </c>
      <c r="BM1202" s="99">
        <f>SUMIFS(通讯通路门店!$AF:$AF,通讯通路门店!$S:$S,$G1202)</f>
        <v>0</v>
      </c>
      <c r="BN1202" s="99">
        <f>SUMIFS(通讯通路门店!$AG:$AG,通讯通路门店!$S:$S,$G1202)</f>
        <v>0</v>
      </c>
      <c r="BO1202" s="99">
        <f>SUMIFS(通讯通路门店!$AH:$AH,通讯通路门店!$S:$S,$G1202)</f>
        <v>0</v>
      </c>
      <c r="BP1202" s="99">
        <f>SUMIFS(通讯通路门店!$AI:$AI,通讯通路门店!$S:$S,$G1202)</f>
        <v>0</v>
      </c>
      <c r="BQ1202" s="83"/>
    </row>
    <row r="1203" spans="1:69">
      <c r="A1203" s="99" t="str">
        <f>IFERROR(_xlfn.XLOOKUP($G1203,通讯通路门店!$S$4:$S$993933,通讯通路门店!$A$4:$A$993933,0,0),"")</f>
        <v>海南省</v>
      </c>
      <c r="B1203" s="99" t="str">
        <f>IFERROR(_xlfn.XLOOKUP($G1203,通讯通路门店!$S$4:$S$993933,通讯通路门店!$B$4:$B$993933,0,0),"")</f>
        <v>昌江黎族自治县</v>
      </c>
      <c r="C1203" s="99" t="str">
        <f>IFERROR(_xlfn.XLOOKUP($G1203,通讯通路门店!$S$4:$S$993933,通讯通路门店!$C$4:$C$993933,0,0),"")</f>
        <v>昌江黎族自治县</v>
      </c>
      <c r="D1203" s="99" t="str">
        <f>IFERROR(_xlfn.XLOOKUP($G1203,通讯通路门店!$S$4:$S$993933,通讯通路门店!$D$4:$D$993933,0,0),"")</f>
        <v>叉河镇</v>
      </c>
      <c r="E1203" s="83"/>
      <c r="F1203" s="83"/>
      <c r="G1203" s="101"/>
      <c r="H1203" s="102">
        <f>IFERROR(_xlfn.XLOOKUP($G1203,通讯通路门店!$S$4:$S$993933,通讯通路门店!$R$4:$R$993933,0,0),"")</f>
        <v>0</v>
      </c>
      <c r="I1203" s="83"/>
      <c r="J1203" s="83"/>
      <c r="K1203" s="83"/>
      <c r="L1203" s="83"/>
      <c r="M1203" s="83"/>
      <c r="N1203" s="83"/>
      <c r="O1203" s="83"/>
      <c r="P1203" s="83"/>
      <c r="Q1203" s="83"/>
      <c r="R1203" s="83"/>
      <c r="S1203" s="83"/>
      <c r="T1203" s="83"/>
      <c r="U1203" s="99">
        <f>COUNTIF(通讯通路门店!$S:$S,$G1203)</f>
        <v>0</v>
      </c>
      <c r="V1203" s="99">
        <f>COUNTIFS(通讯通路门店!$S:$S,$G1203,通讯通路门店!$J:$J,"综合卖场")</f>
        <v>0</v>
      </c>
      <c r="W1203" s="99">
        <f>SUMIFS(通讯通路门店!$AJ:$AJ,通讯通路门店!$S:$S,通讯客户沙盘!$G1203)</f>
        <v>0</v>
      </c>
      <c r="X1203" s="99">
        <f t="shared" si="90"/>
        <v>0</v>
      </c>
      <c r="Y1203" s="99">
        <f>COUNTIFS(通讯通路门店!$S:$S,$G1203,通讯通路门店!$J:$J,"荣耀体验店")+COUNTIFS(通讯通路门店!$S:$S,$G1203,通讯通路门店!$J:$J,"荣耀授权专卖店")</f>
        <v>0</v>
      </c>
      <c r="Z1203" s="99">
        <f>COUNTIFS(通讯通路门店!$S:$S,$G1203,通讯通路门店!$J:$J,"VIVO体验店")</f>
        <v>0</v>
      </c>
      <c r="AA1203" s="99">
        <f>COUNTIFS(通讯通路门店!$S:$S,$G1203,通讯通路门店!$J:$J,"OPPO体验店")</f>
        <v>0</v>
      </c>
      <c r="AB1203" s="99">
        <f>COUNTIFS(通讯通路门店!$S:$S,$G1203,通讯通路门店!$J:$J,"华为授权体验店")+COUNTIFS(通讯通路门店!$S:$S,$G1203,通讯通路门店!$J:$J,"华为堡垒店")</f>
        <v>0</v>
      </c>
      <c r="AC1203" s="99">
        <f>COUNTIFS(通讯通路门店!$S:$S,$G1203,通讯通路门店!$J:$J,"小米体验店")</f>
        <v>0</v>
      </c>
      <c r="AD1203" s="99">
        <f>COUNTIFS(通讯通路门店!$S:$S,$G1203,通讯通路门店!$J:$J,"苹果体验店")</f>
        <v>0</v>
      </c>
      <c r="AE1203" s="99">
        <f>COUNTIFS(通讯通路门店!$S:$S,$G1203,通讯通路门店!$J:$J,"其他品牌专卖店")</f>
        <v>0</v>
      </c>
      <c r="AF1203" s="99">
        <f>SUMIFS(通讯通路门店!$BI:$BI,通讯通路门店!$S:$S,$G1203)</f>
        <v>0</v>
      </c>
      <c r="AG1203" s="99">
        <f>SUMIFS(通讯通路门店!$BH:$BH,通讯通路门店!$S:$S,$G1203)</f>
        <v>0</v>
      </c>
      <c r="AH1203" s="99">
        <f t="shared" si="91"/>
        <v>0</v>
      </c>
      <c r="AI1203" s="99">
        <f>SUMIFS(通讯通路门店!$BB:$BB,通讯通路门店!$S:$S,$G1203)</f>
        <v>0</v>
      </c>
      <c r="AJ1203" s="99">
        <f>SUMIFS(通讯通路门店!$BE:$BE,通讯通路门店!$S:$S,$G1203)</f>
        <v>0</v>
      </c>
      <c r="AK1203" s="99">
        <f>SUMIFS(通讯通路门店!$BG:$BG,通讯通路门店!$S:$S,$G1203)</f>
        <v>0</v>
      </c>
      <c r="AL1203" s="99">
        <f>SUMIFS(通讯通路门店!$BC:$BC,通讯通路门店!$S:$S,$G1203)</f>
        <v>0</v>
      </c>
      <c r="AM1203" s="99">
        <f>SUMIFS(通讯通路门店!$BD:$BD,通讯通路门店!$S:$S,$G1203)</f>
        <v>0</v>
      </c>
      <c r="AN1203" s="99">
        <f>SUMIFS(通讯通路门店!$BF:$BF,通讯通路门店!$S:$S,$G1203)</f>
        <v>0</v>
      </c>
      <c r="AO1203" s="99">
        <f t="shared" si="92"/>
        <v>0</v>
      </c>
      <c r="AP1203" s="99">
        <f>SUMIFS(通讯通路门店!$K:$K,通讯通路门店!$S:$S,$G1203)</f>
        <v>0</v>
      </c>
      <c r="AQ1203" s="83"/>
      <c r="AR1203" s="99">
        <f>SUMIFS(通讯通路门店!$T:$T,通讯通路门店!$S:$S,$G1203)</f>
        <v>0</v>
      </c>
      <c r="AS1203" s="99">
        <f>SUMIFS(通讯通路门店!$U:$U,通讯通路门店!$S:$S,$G1203)</f>
        <v>0</v>
      </c>
      <c r="AT1203" s="99">
        <f>SUMIFS(通讯通路门店!$V:$V,通讯通路门店!$S:$S,$G1203)</f>
        <v>0</v>
      </c>
      <c r="AU1203" s="99">
        <f>SUMIFS(通讯通路门店!$W:$W,通讯通路门店!$S:$S,$G1203)</f>
        <v>0</v>
      </c>
      <c r="AV1203" s="99">
        <f>SUMIFS(通讯通路门店!$Z:$Z,通讯通路门店!$S:$S,$G1203)</f>
        <v>0</v>
      </c>
      <c r="AW1203" s="99">
        <f>SUMIFS(通讯通路门店!$AB:$AB,通讯通路门店!$S:$S,$G1203)</f>
        <v>0</v>
      </c>
      <c r="AX1203" s="99">
        <f>SUMIFS(通讯通路门店!$X:$X,通讯通路门店!$S:$S,$G1203)</f>
        <v>0</v>
      </c>
      <c r="AY1203" s="99">
        <f>SUMIFS(通讯通路门店!$Y:$Y,通讯通路门店!$S:$S,$G1203)</f>
        <v>0</v>
      </c>
      <c r="AZ1203" s="99">
        <f>SUMIFS(通讯通路门店!$AA:$AA,通讯通路门店!$S:$S,$G1203)</f>
        <v>0</v>
      </c>
      <c r="BA1203" s="99">
        <f t="shared" si="93"/>
        <v>0</v>
      </c>
      <c r="BB1203" s="99">
        <f t="shared" si="94"/>
        <v>0</v>
      </c>
      <c r="BC1203" s="99">
        <f>SUMIFS(通讯通路门店!$W:$W,通讯通路门店!$S:$S,$G1203,通讯通路门店!$J:$J,"荣耀体验店")+SUMIFS(通讯通路门店!$W:$W,通讯通路门店!$S:$S,$G1203,通讯通路门店!$J:$J,"荣耀授权专卖店")</f>
        <v>0</v>
      </c>
      <c r="BD1203" s="99">
        <f>SUMIFS(通讯通路门店!$Z:$Z,通讯通路门店!$S:$S,$G1203,通讯通路门店!$J:$J,"VIVO体验店")</f>
        <v>0</v>
      </c>
      <c r="BE1203" s="99">
        <f>SUMIFS(通讯通路门店!$AB:$AB,通讯通路门店!$S:$S,$G1203,通讯通路门店!$J:$J,"OPPO体验店")</f>
        <v>0</v>
      </c>
      <c r="BF1203" s="99">
        <f>SUMIFS(通讯通路门店!$X:$X,通讯通路门店!$S:$S,$G1203,通讯通路门店!$J:$J,"华为授权体验店")+SUMIFS(通讯通路门店!$AA:$AA,通讯通路门店!$S:$S,$G1203,通讯通路门店!$J:$J,"华为堡垒店")</f>
        <v>0</v>
      </c>
      <c r="BG1203" s="99">
        <f>SUMIFS(通讯通路门店!$Y:$Y,通讯通路门店!$S:$S,$G1203,通讯通路门店!$J:$J,"小米体验店")</f>
        <v>0</v>
      </c>
      <c r="BH1203" s="99">
        <f>SUMIFS(通讯通路门店!$AA:$AA,通讯通路门店!$S:$S,$G1203,通讯通路门店!$J:$J,"苹果体验店")</f>
        <v>0</v>
      </c>
      <c r="BI1203" s="99">
        <f>SUMIFS(通讯通路门店!$K:$K,通讯通路门店!$S:$S,$G1203,通讯通路门店!$J:$J,"其他品牌专卖店")</f>
        <v>0</v>
      </c>
      <c r="BJ1203" s="99">
        <f>SUMIFS(通讯通路门店!$AC:$AC,通讯通路门店!$S:$S,$G1203)</f>
        <v>0</v>
      </c>
      <c r="BK1203" s="99">
        <f>SUMIFS(通讯通路门店!$AD:$AD,通讯通路门店!$S:$S,$G1203)</f>
        <v>0</v>
      </c>
      <c r="BL1203" s="99">
        <f>SUMIFS(通讯通路门店!$AE:$AE,通讯通路门店!$S:$S,$G1203)</f>
        <v>0</v>
      </c>
      <c r="BM1203" s="99">
        <f>SUMIFS(通讯通路门店!$AF:$AF,通讯通路门店!$S:$S,$G1203)</f>
        <v>0</v>
      </c>
      <c r="BN1203" s="99">
        <f>SUMIFS(通讯通路门店!$AG:$AG,通讯通路门店!$S:$S,$G1203)</f>
        <v>0</v>
      </c>
      <c r="BO1203" s="99">
        <f>SUMIFS(通讯通路门店!$AH:$AH,通讯通路门店!$S:$S,$G1203)</f>
        <v>0</v>
      </c>
      <c r="BP1203" s="99">
        <f>SUMIFS(通讯通路门店!$AI:$AI,通讯通路门店!$S:$S,$G1203)</f>
        <v>0</v>
      </c>
      <c r="BQ1203" s="83"/>
    </row>
    <row r="1204" spans="1:69">
      <c r="A1204" s="99" t="str">
        <f>IFERROR(_xlfn.XLOOKUP($G1204,通讯通路门店!$S$4:$S$993933,通讯通路门店!$A$4:$A$993933,0,0),"")</f>
        <v>海南省</v>
      </c>
      <c r="B1204" s="99" t="str">
        <f>IFERROR(_xlfn.XLOOKUP($G1204,通讯通路门店!$S$4:$S$993933,通讯通路门店!$B$4:$B$993933,0,0),"")</f>
        <v>昌江黎族自治县</v>
      </c>
      <c r="C1204" s="99" t="str">
        <f>IFERROR(_xlfn.XLOOKUP($G1204,通讯通路门店!$S$4:$S$993933,通讯通路门店!$C$4:$C$993933,0,0),"")</f>
        <v>昌江黎族自治县</v>
      </c>
      <c r="D1204" s="99" t="str">
        <f>IFERROR(_xlfn.XLOOKUP($G1204,通讯通路门店!$S$4:$S$993933,通讯通路门店!$D$4:$D$993933,0,0),"")</f>
        <v>叉河镇</v>
      </c>
      <c r="E1204" s="83"/>
      <c r="F1204" s="83"/>
      <c r="G1204" s="101"/>
      <c r="H1204" s="102">
        <f>IFERROR(_xlfn.XLOOKUP($G1204,通讯通路门店!$S$4:$S$993933,通讯通路门店!$R$4:$R$993933,0,0),"")</f>
        <v>0</v>
      </c>
      <c r="I1204" s="83"/>
      <c r="J1204" s="83"/>
      <c r="K1204" s="83"/>
      <c r="L1204" s="83"/>
      <c r="M1204" s="83"/>
      <c r="N1204" s="83"/>
      <c r="O1204" s="83"/>
      <c r="P1204" s="83"/>
      <c r="Q1204" s="83"/>
      <c r="R1204" s="83"/>
      <c r="S1204" s="83"/>
      <c r="T1204" s="83"/>
      <c r="U1204" s="99">
        <f>COUNTIF(通讯通路门店!$S:$S,$G1204)</f>
        <v>0</v>
      </c>
      <c r="V1204" s="99">
        <f>COUNTIFS(通讯通路门店!$S:$S,$G1204,通讯通路门店!$J:$J,"综合卖场")</f>
        <v>0</v>
      </c>
      <c r="W1204" s="99">
        <f>SUMIFS(通讯通路门店!$AJ:$AJ,通讯通路门店!$S:$S,通讯客户沙盘!$G1204)</f>
        <v>0</v>
      </c>
      <c r="X1204" s="99">
        <f t="shared" si="90"/>
        <v>0</v>
      </c>
      <c r="Y1204" s="99">
        <f>COUNTIFS(通讯通路门店!$S:$S,$G1204,通讯通路门店!$J:$J,"荣耀体验店")+COUNTIFS(通讯通路门店!$S:$S,$G1204,通讯通路门店!$J:$J,"荣耀授权专卖店")</f>
        <v>0</v>
      </c>
      <c r="Z1204" s="99">
        <f>COUNTIFS(通讯通路门店!$S:$S,$G1204,通讯通路门店!$J:$J,"VIVO体验店")</f>
        <v>0</v>
      </c>
      <c r="AA1204" s="99">
        <f>COUNTIFS(通讯通路门店!$S:$S,$G1204,通讯通路门店!$J:$J,"OPPO体验店")</f>
        <v>0</v>
      </c>
      <c r="AB1204" s="99">
        <f>COUNTIFS(通讯通路门店!$S:$S,$G1204,通讯通路门店!$J:$J,"华为授权体验店")+COUNTIFS(通讯通路门店!$S:$S,$G1204,通讯通路门店!$J:$J,"华为堡垒店")</f>
        <v>0</v>
      </c>
      <c r="AC1204" s="99">
        <f>COUNTIFS(通讯通路门店!$S:$S,$G1204,通讯通路门店!$J:$J,"小米体验店")</f>
        <v>0</v>
      </c>
      <c r="AD1204" s="99">
        <f>COUNTIFS(通讯通路门店!$S:$S,$G1204,通讯通路门店!$J:$J,"苹果体验店")</f>
        <v>0</v>
      </c>
      <c r="AE1204" s="99">
        <f>COUNTIFS(通讯通路门店!$S:$S,$G1204,通讯通路门店!$J:$J,"其他品牌专卖店")</f>
        <v>0</v>
      </c>
      <c r="AF1204" s="99">
        <f>SUMIFS(通讯通路门店!$BI:$BI,通讯通路门店!$S:$S,$G1204)</f>
        <v>0</v>
      </c>
      <c r="AG1204" s="99">
        <f>SUMIFS(通讯通路门店!$BH:$BH,通讯通路门店!$S:$S,$G1204)</f>
        <v>0</v>
      </c>
      <c r="AH1204" s="99">
        <f t="shared" si="91"/>
        <v>0</v>
      </c>
      <c r="AI1204" s="99">
        <f>SUMIFS(通讯通路门店!$BB:$BB,通讯通路门店!$S:$S,$G1204)</f>
        <v>0</v>
      </c>
      <c r="AJ1204" s="99">
        <f>SUMIFS(通讯通路门店!$BE:$BE,通讯通路门店!$S:$S,$G1204)</f>
        <v>0</v>
      </c>
      <c r="AK1204" s="99">
        <f>SUMIFS(通讯通路门店!$BG:$BG,通讯通路门店!$S:$S,$G1204)</f>
        <v>0</v>
      </c>
      <c r="AL1204" s="99">
        <f>SUMIFS(通讯通路门店!$BC:$BC,通讯通路门店!$S:$S,$G1204)</f>
        <v>0</v>
      </c>
      <c r="AM1204" s="99">
        <f>SUMIFS(通讯通路门店!$BD:$BD,通讯通路门店!$S:$S,$G1204)</f>
        <v>0</v>
      </c>
      <c r="AN1204" s="99">
        <f>SUMIFS(通讯通路门店!$BF:$BF,通讯通路门店!$S:$S,$G1204)</f>
        <v>0</v>
      </c>
      <c r="AO1204" s="99">
        <f t="shared" si="92"/>
        <v>0</v>
      </c>
      <c r="AP1204" s="99">
        <f>SUMIFS(通讯通路门店!$K:$K,通讯通路门店!$S:$S,$G1204)</f>
        <v>0</v>
      </c>
      <c r="AQ1204" s="83"/>
      <c r="AR1204" s="99">
        <f>SUMIFS(通讯通路门店!$T:$T,通讯通路门店!$S:$S,$G1204)</f>
        <v>0</v>
      </c>
      <c r="AS1204" s="99">
        <f>SUMIFS(通讯通路门店!$U:$U,通讯通路门店!$S:$S,$G1204)</f>
        <v>0</v>
      </c>
      <c r="AT1204" s="99">
        <f>SUMIFS(通讯通路门店!$V:$V,通讯通路门店!$S:$S,$G1204)</f>
        <v>0</v>
      </c>
      <c r="AU1204" s="99">
        <f>SUMIFS(通讯通路门店!$W:$W,通讯通路门店!$S:$S,$G1204)</f>
        <v>0</v>
      </c>
      <c r="AV1204" s="99">
        <f>SUMIFS(通讯通路门店!$Z:$Z,通讯通路门店!$S:$S,$G1204)</f>
        <v>0</v>
      </c>
      <c r="AW1204" s="99">
        <f>SUMIFS(通讯通路门店!$AB:$AB,通讯通路门店!$S:$S,$G1204)</f>
        <v>0</v>
      </c>
      <c r="AX1204" s="99">
        <f>SUMIFS(通讯通路门店!$X:$X,通讯通路门店!$S:$S,$G1204)</f>
        <v>0</v>
      </c>
      <c r="AY1204" s="99">
        <f>SUMIFS(通讯通路门店!$Y:$Y,通讯通路门店!$S:$S,$G1204)</f>
        <v>0</v>
      </c>
      <c r="AZ1204" s="99">
        <f>SUMIFS(通讯通路门店!$AA:$AA,通讯通路门店!$S:$S,$G1204)</f>
        <v>0</v>
      </c>
      <c r="BA1204" s="99">
        <f t="shared" si="93"/>
        <v>0</v>
      </c>
      <c r="BB1204" s="99">
        <f t="shared" si="94"/>
        <v>0</v>
      </c>
      <c r="BC1204" s="99">
        <f>SUMIFS(通讯通路门店!$W:$W,通讯通路门店!$S:$S,$G1204,通讯通路门店!$J:$J,"荣耀体验店")+SUMIFS(通讯通路门店!$W:$W,通讯通路门店!$S:$S,$G1204,通讯通路门店!$J:$J,"荣耀授权专卖店")</f>
        <v>0</v>
      </c>
      <c r="BD1204" s="99">
        <f>SUMIFS(通讯通路门店!$Z:$Z,通讯通路门店!$S:$S,$G1204,通讯通路门店!$J:$J,"VIVO体验店")</f>
        <v>0</v>
      </c>
      <c r="BE1204" s="99">
        <f>SUMIFS(通讯通路门店!$AB:$AB,通讯通路门店!$S:$S,$G1204,通讯通路门店!$J:$J,"OPPO体验店")</f>
        <v>0</v>
      </c>
      <c r="BF1204" s="99">
        <f>SUMIFS(通讯通路门店!$X:$X,通讯通路门店!$S:$S,$G1204,通讯通路门店!$J:$J,"华为授权体验店")+SUMIFS(通讯通路门店!$AA:$AA,通讯通路门店!$S:$S,$G1204,通讯通路门店!$J:$J,"华为堡垒店")</f>
        <v>0</v>
      </c>
      <c r="BG1204" s="99">
        <f>SUMIFS(通讯通路门店!$Y:$Y,通讯通路门店!$S:$S,$G1204,通讯通路门店!$J:$J,"小米体验店")</f>
        <v>0</v>
      </c>
      <c r="BH1204" s="99">
        <f>SUMIFS(通讯通路门店!$AA:$AA,通讯通路门店!$S:$S,$G1204,通讯通路门店!$J:$J,"苹果体验店")</f>
        <v>0</v>
      </c>
      <c r="BI1204" s="99">
        <f>SUMIFS(通讯通路门店!$K:$K,通讯通路门店!$S:$S,$G1204,通讯通路门店!$J:$J,"其他品牌专卖店")</f>
        <v>0</v>
      </c>
      <c r="BJ1204" s="99">
        <f>SUMIFS(通讯通路门店!$AC:$AC,通讯通路门店!$S:$S,$G1204)</f>
        <v>0</v>
      </c>
      <c r="BK1204" s="99">
        <f>SUMIFS(通讯通路门店!$AD:$AD,通讯通路门店!$S:$S,$G1204)</f>
        <v>0</v>
      </c>
      <c r="BL1204" s="99">
        <f>SUMIFS(通讯通路门店!$AE:$AE,通讯通路门店!$S:$S,$G1204)</f>
        <v>0</v>
      </c>
      <c r="BM1204" s="99">
        <f>SUMIFS(通讯通路门店!$AF:$AF,通讯通路门店!$S:$S,$G1204)</f>
        <v>0</v>
      </c>
      <c r="BN1204" s="99">
        <f>SUMIFS(通讯通路门店!$AG:$AG,通讯通路门店!$S:$S,$G1204)</f>
        <v>0</v>
      </c>
      <c r="BO1204" s="99">
        <f>SUMIFS(通讯通路门店!$AH:$AH,通讯通路门店!$S:$S,$G1204)</f>
        <v>0</v>
      </c>
      <c r="BP1204" s="99">
        <f>SUMIFS(通讯通路门店!$AI:$AI,通讯通路门店!$S:$S,$G1204)</f>
        <v>0</v>
      </c>
      <c r="BQ1204" s="83"/>
    </row>
    <row r="1205" spans="1:69">
      <c r="A1205" s="99" t="str">
        <f>IFERROR(_xlfn.XLOOKUP($G1205,通讯通路门店!$S$4:$S$993933,通讯通路门店!$A$4:$A$993933,0,0),"")</f>
        <v>海南省</v>
      </c>
      <c r="B1205" s="99" t="str">
        <f>IFERROR(_xlfn.XLOOKUP($G1205,通讯通路门店!$S$4:$S$993933,通讯通路门店!$B$4:$B$993933,0,0),"")</f>
        <v>昌江黎族自治县</v>
      </c>
      <c r="C1205" s="99" t="str">
        <f>IFERROR(_xlfn.XLOOKUP($G1205,通讯通路门店!$S$4:$S$993933,通讯通路门店!$C$4:$C$993933,0,0),"")</f>
        <v>昌江黎族自治县</v>
      </c>
      <c r="D1205" s="99" t="str">
        <f>IFERROR(_xlfn.XLOOKUP($G1205,通讯通路门店!$S$4:$S$993933,通讯通路门店!$D$4:$D$993933,0,0),"")</f>
        <v>叉河镇</v>
      </c>
      <c r="E1205" s="83"/>
      <c r="F1205" s="83"/>
      <c r="G1205" s="101"/>
      <c r="H1205" s="102">
        <f>IFERROR(_xlfn.XLOOKUP($G1205,通讯通路门店!$S$4:$S$993933,通讯通路门店!$R$4:$R$993933,0,0),"")</f>
        <v>0</v>
      </c>
      <c r="I1205" s="83"/>
      <c r="J1205" s="83"/>
      <c r="K1205" s="83"/>
      <c r="L1205" s="83"/>
      <c r="M1205" s="83"/>
      <c r="N1205" s="83"/>
      <c r="O1205" s="83"/>
      <c r="P1205" s="83"/>
      <c r="Q1205" s="83"/>
      <c r="R1205" s="83"/>
      <c r="S1205" s="83"/>
      <c r="T1205" s="83"/>
      <c r="U1205" s="99">
        <f>COUNTIF(通讯通路门店!$S:$S,$G1205)</f>
        <v>0</v>
      </c>
      <c r="V1205" s="99">
        <f>COUNTIFS(通讯通路门店!$S:$S,$G1205,通讯通路门店!$J:$J,"综合卖场")</f>
        <v>0</v>
      </c>
      <c r="W1205" s="99">
        <f>SUMIFS(通讯通路门店!$AJ:$AJ,通讯通路门店!$S:$S,通讯客户沙盘!$G1205)</f>
        <v>0</v>
      </c>
      <c r="X1205" s="99">
        <f t="shared" si="90"/>
        <v>0</v>
      </c>
      <c r="Y1205" s="99">
        <f>COUNTIFS(通讯通路门店!$S:$S,$G1205,通讯通路门店!$J:$J,"荣耀体验店")+COUNTIFS(通讯通路门店!$S:$S,$G1205,通讯通路门店!$J:$J,"荣耀授权专卖店")</f>
        <v>0</v>
      </c>
      <c r="Z1205" s="99">
        <f>COUNTIFS(通讯通路门店!$S:$S,$G1205,通讯通路门店!$J:$J,"VIVO体验店")</f>
        <v>0</v>
      </c>
      <c r="AA1205" s="99">
        <f>COUNTIFS(通讯通路门店!$S:$S,$G1205,通讯通路门店!$J:$J,"OPPO体验店")</f>
        <v>0</v>
      </c>
      <c r="AB1205" s="99">
        <f>COUNTIFS(通讯通路门店!$S:$S,$G1205,通讯通路门店!$J:$J,"华为授权体验店")+COUNTIFS(通讯通路门店!$S:$S,$G1205,通讯通路门店!$J:$J,"华为堡垒店")</f>
        <v>0</v>
      </c>
      <c r="AC1205" s="99">
        <f>COUNTIFS(通讯通路门店!$S:$S,$G1205,通讯通路门店!$J:$J,"小米体验店")</f>
        <v>0</v>
      </c>
      <c r="AD1205" s="99">
        <f>COUNTIFS(通讯通路门店!$S:$S,$G1205,通讯通路门店!$J:$J,"苹果体验店")</f>
        <v>0</v>
      </c>
      <c r="AE1205" s="99">
        <f>COUNTIFS(通讯通路门店!$S:$S,$G1205,通讯通路门店!$J:$J,"其他品牌专卖店")</f>
        <v>0</v>
      </c>
      <c r="AF1205" s="99">
        <f>SUMIFS(通讯通路门店!$BI:$BI,通讯通路门店!$S:$S,$G1205)</f>
        <v>0</v>
      </c>
      <c r="AG1205" s="99">
        <f>SUMIFS(通讯通路门店!$BH:$BH,通讯通路门店!$S:$S,$G1205)</f>
        <v>0</v>
      </c>
      <c r="AH1205" s="99">
        <f t="shared" si="91"/>
        <v>0</v>
      </c>
      <c r="AI1205" s="99">
        <f>SUMIFS(通讯通路门店!$BB:$BB,通讯通路门店!$S:$S,$G1205)</f>
        <v>0</v>
      </c>
      <c r="AJ1205" s="99">
        <f>SUMIFS(通讯通路门店!$BE:$BE,通讯通路门店!$S:$S,$G1205)</f>
        <v>0</v>
      </c>
      <c r="AK1205" s="99">
        <f>SUMIFS(通讯通路门店!$BG:$BG,通讯通路门店!$S:$S,$G1205)</f>
        <v>0</v>
      </c>
      <c r="AL1205" s="99">
        <f>SUMIFS(通讯通路门店!$BC:$BC,通讯通路门店!$S:$S,$G1205)</f>
        <v>0</v>
      </c>
      <c r="AM1205" s="99">
        <f>SUMIFS(通讯通路门店!$BD:$BD,通讯通路门店!$S:$S,$G1205)</f>
        <v>0</v>
      </c>
      <c r="AN1205" s="99">
        <f>SUMIFS(通讯通路门店!$BF:$BF,通讯通路门店!$S:$S,$G1205)</f>
        <v>0</v>
      </c>
      <c r="AO1205" s="99">
        <f t="shared" si="92"/>
        <v>0</v>
      </c>
      <c r="AP1205" s="99">
        <f>SUMIFS(通讯通路门店!$K:$K,通讯通路门店!$S:$S,$G1205)</f>
        <v>0</v>
      </c>
      <c r="AQ1205" s="83"/>
      <c r="AR1205" s="99">
        <f>SUMIFS(通讯通路门店!$T:$T,通讯通路门店!$S:$S,$G1205)</f>
        <v>0</v>
      </c>
      <c r="AS1205" s="99">
        <f>SUMIFS(通讯通路门店!$U:$U,通讯通路门店!$S:$S,$G1205)</f>
        <v>0</v>
      </c>
      <c r="AT1205" s="99">
        <f>SUMIFS(通讯通路门店!$V:$V,通讯通路门店!$S:$S,$G1205)</f>
        <v>0</v>
      </c>
      <c r="AU1205" s="99">
        <f>SUMIFS(通讯通路门店!$W:$W,通讯通路门店!$S:$S,$G1205)</f>
        <v>0</v>
      </c>
      <c r="AV1205" s="99">
        <f>SUMIFS(通讯通路门店!$Z:$Z,通讯通路门店!$S:$S,$G1205)</f>
        <v>0</v>
      </c>
      <c r="AW1205" s="99">
        <f>SUMIFS(通讯通路门店!$AB:$AB,通讯通路门店!$S:$S,$G1205)</f>
        <v>0</v>
      </c>
      <c r="AX1205" s="99">
        <f>SUMIFS(通讯通路门店!$X:$X,通讯通路门店!$S:$S,$G1205)</f>
        <v>0</v>
      </c>
      <c r="AY1205" s="99">
        <f>SUMIFS(通讯通路门店!$Y:$Y,通讯通路门店!$S:$S,$G1205)</f>
        <v>0</v>
      </c>
      <c r="AZ1205" s="99">
        <f>SUMIFS(通讯通路门店!$AA:$AA,通讯通路门店!$S:$S,$G1205)</f>
        <v>0</v>
      </c>
      <c r="BA1205" s="99">
        <f t="shared" si="93"/>
        <v>0</v>
      </c>
      <c r="BB1205" s="99">
        <f t="shared" si="94"/>
        <v>0</v>
      </c>
      <c r="BC1205" s="99">
        <f>SUMIFS(通讯通路门店!$W:$W,通讯通路门店!$S:$S,$G1205,通讯通路门店!$J:$J,"荣耀体验店")+SUMIFS(通讯通路门店!$W:$W,通讯通路门店!$S:$S,$G1205,通讯通路门店!$J:$J,"荣耀授权专卖店")</f>
        <v>0</v>
      </c>
      <c r="BD1205" s="99">
        <f>SUMIFS(通讯通路门店!$Z:$Z,通讯通路门店!$S:$S,$G1205,通讯通路门店!$J:$J,"VIVO体验店")</f>
        <v>0</v>
      </c>
      <c r="BE1205" s="99">
        <f>SUMIFS(通讯通路门店!$AB:$AB,通讯通路门店!$S:$S,$G1205,通讯通路门店!$J:$J,"OPPO体验店")</f>
        <v>0</v>
      </c>
      <c r="BF1205" s="99">
        <f>SUMIFS(通讯通路门店!$X:$X,通讯通路门店!$S:$S,$G1205,通讯通路门店!$J:$J,"华为授权体验店")+SUMIFS(通讯通路门店!$AA:$AA,通讯通路门店!$S:$S,$G1205,通讯通路门店!$J:$J,"华为堡垒店")</f>
        <v>0</v>
      </c>
      <c r="BG1205" s="99">
        <f>SUMIFS(通讯通路门店!$Y:$Y,通讯通路门店!$S:$S,$G1205,通讯通路门店!$J:$J,"小米体验店")</f>
        <v>0</v>
      </c>
      <c r="BH1205" s="99">
        <f>SUMIFS(通讯通路门店!$AA:$AA,通讯通路门店!$S:$S,$G1205,通讯通路门店!$J:$J,"苹果体验店")</f>
        <v>0</v>
      </c>
      <c r="BI1205" s="99">
        <f>SUMIFS(通讯通路门店!$K:$K,通讯通路门店!$S:$S,$G1205,通讯通路门店!$J:$J,"其他品牌专卖店")</f>
        <v>0</v>
      </c>
      <c r="BJ1205" s="99">
        <f>SUMIFS(通讯通路门店!$AC:$AC,通讯通路门店!$S:$S,$G1205)</f>
        <v>0</v>
      </c>
      <c r="BK1205" s="99">
        <f>SUMIFS(通讯通路门店!$AD:$AD,通讯通路门店!$S:$S,$G1205)</f>
        <v>0</v>
      </c>
      <c r="BL1205" s="99">
        <f>SUMIFS(通讯通路门店!$AE:$AE,通讯通路门店!$S:$S,$G1205)</f>
        <v>0</v>
      </c>
      <c r="BM1205" s="99">
        <f>SUMIFS(通讯通路门店!$AF:$AF,通讯通路门店!$S:$S,$G1205)</f>
        <v>0</v>
      </c>
      <c r="BN1205" s="99">
        <f>SUMIFS(通讯通路门店!$AG:$AG,通讯通路门店!$S:$S,$G1205)</f>
        <v>0</v>
      </c>
      <c r="BO1205" s="99">
        <f>SUMIFS(通讯通路门店!$AH:$AH,通讯通路门店!$S:$S,$G1205)</f>
        <v>0</v>
      </c>
      <c r="BP1205" s="99">
        <f>SUMIFS(通讯通路门店!$AI:$AI,通讯通路门店!$S:$S,$G1205)</f>
        <v>0</v>
      </c>
      <c r="BQ1205" s="83"/>
    </row>
    <row r="1206" spans="1:69">
      <c r="A1206" s="99" t="str">
        <f>IFERROR(_xlfn.XLOOKUP($G1206,通讯通路门店!$S$4:$S$993933,通讯通路门店!$A$4:$A$993933,0,0),"")</f>
        <v>海南省</v>
      </c>
      <c r="B1206" s="99" t="str">
        <f>IFERROR(_xlfn.XLOOKUP($G1206,通讯通路门店!$S$4:$S$993933,通讯通路门店!$B$4:$B$993933,0,0),"")</f>
        <v>昌江黎族自治县</v>
      </c>
      <c r="C1206" s="99" t="str">
        <f>IFERROR(_xlfn.XLOOKUP($G1206,通讯通路门店!$S$4:$S$993933,通讯通路门店!$C$4:$C$993933,0,0),"")</f>
        <v>昌江黎族自治县</v>
      </c>
      <c r="D1206" s="99" t="str">
        <f>IFERROR(_xlfn.XLOOKUP($G1206,通讯通路门店!$S$4:$S$993933,通讯通路门店!$D$4:$D$993933,0,0),"")</f>
        <v>叉河镇</v>
      </c>
      <c r="E1206" s="83"/>
      <c r="F1206" s="83"/>
      <c r="G1206" s="101"/>
      <c r="H1206" s="102">
        <f>IFERROR(_xlfn.XLOOKUP($G1206,通讯通路门店!$S$4:$S$993933,通讯通路门店!$R$4:$R$993933,0,0),"")</f>
        <v>0</v>
      </c>
      <c r="I1206" s="83"/>
      <c r="J1206" s="83"/>
      <c r="K1206" s="83"/>
      <c r="L1206" s="83"/>
      <c r="M1206" s="83"/>
      <c r="N1206" s="83"/>
      <c r="O1206" s="83"/>
      <c r="P1206" s="83"/>
      <c r="Q1206" s="83"/>
      <c r="R1206" s="83"/>
      <c r="S1206" s="83"/>
      <c r="T1206" s="83"/>
      <c r="U1206" s="99">
        <f>COUNTIF(通讯通路门店!$S:$S,$G1206)</f>
        <v>0</v>
      </c>
      <c r="V1206" s="99">
        <f>COUNTIFS(通讯通路门店!$S:$S,$G1206,通讯通路门店!$J:$J,"综合卖场")</f>
        <v>0</v>
      </c>
      <c r="W1206" s="99">
        <f>SUMIFS(通讯通路门店!$AJ:$AJ,通讯通路门店!$S:$S,通讯客户沙盘!$G1206)</f>
        <v>0</v>
      </c>
      <c r="X1206" s="99">
        <f t="shared" si="90"/>
        <v>0</v>
      </c>
      <c r="Y1206" s="99">
        <f>COUNTIFS(通讯通路门店!$S:$S,$G1206,通讯通路门店!$J:$J,"荣耀体验店")+COUNTIFS(通讯通路门店!$S:$S,$G1206,通讯通路门店!$J:$J,"荣耀授权专卖店")</f>
        <v>0</v>
      </c>
      <c r="Z1206" s="99">
        <f>COUNTIFS(通讯通路门店!$S:$S,$G1206,通讯通路门店!$J:$J,"VIVO体验店")</f>
        <v>0</v>
      </c>
      <c r="AA1206" s="99">
        <f>COUNTIFS(通讯通路门店!$S:$S,$G1206,通讯通路门店!$J:$J,"OPPO体验店")</f>
        <v>0</v>
      </c>
      <c r="AB1206" s="99">
        <f>COUNTIFS(通讯通路门店!$S:$S,$G1206,通讯通路门店!$J:$J,"华为授权体验店")+COUNTIFS(通讯通路门店!$S:$S,$G1206,通讯通路门店!$J:$J,"华为堡垒店")</f>
        <v>0</v>
      </c>
      <c r="AC1206" s="99">
        <f>COUNTIFS(通讯通路门店!$S:$S,$G1206,通讯通路门店!$J:$J,"小米体验店")</f>
        <v>0</v>
      </c>
      <c r="AD1206" s="99">
        <f>COUNTIFS(通讯通路门店!$S:$S,$G1206,通讯通路门店!$J:$J,"苹果体验店")</f>
        <v>0</v>
      </c>
      <c r="AE1206" s="99">
        <f>COUNTIFS(通讯通路门店!$S:$S,$G1206,通讯通路门店!$J:$J,"其他品牌专卖店")</f>
        <v>0</v>
      </c>
      <c r="AF1206" s="99">
        <f>SUMIFS(通讯通路门店!$BI:$BI,通讯通路门店!$S:$S,$G1206)</f>
        <v>0</v>
      </c>
      <c r="AG1206" s="99">
        <f>SUMIFS(通讯通路门店!$BH:$BH,通讯通路门店!$S:$S,$G1206)</f>
        <v>0</v>
      </c>
      <c r="AH1206" s="99">
        <f t="shared" si="91"/>
        <v>0</v>
      </c>
      <c r="AI1206" s="99">
        <f>SUMIFS(通讯通路门店!$BB:$BB,通讯通路门店!$S:$S,$G1206)</f>
        <v>0</v>
      </c>
      <c r="AJ1206" s="99">
        <f>SUMIFS(通讯通路门店!$BE:$BE,通讯通路门店!$S:$S,$G1206)</f>
        <v>0</v>
      </c>
      <c r="AK1206" s="99">
        <f>SUMIFS(通讯通路门店!$BG:$BG,通讯通路门店!$S:$S,$G1206)</f>
        <v>0</v>
      </c>
      <c r="AL1206" s="99">
        <f>SUMIFS(通讯通路门店!$BC:$BC,通讯通路门店!$S:$S,$G1206)</f>
        <v>0</v>
      </c>
      <c r="AM1206" s="99">
        <f>SUMIFS(通讯通路门店!$BD:$BD,通讯通路门店!$S:$S,$G1206)</f>
        <v>0</v>
      </c>
      <c r="AN1206" s="99">
        <f>SUMIFS(通讯通路门店!$BF:$BF,通讯通路门店!$S:$S,$G1206)</f>
        <v>0</v>
      </c>
      <c r="AO1206" s="99">
        <f t="shared" si="92"/>
        <v>0</v>
      </c>
      <c r="AP1206" s="99">
        <f>SUMIFS(通讯通路门店!$K:$K,通讯通路门店!$S:$S,$G1206)</f>
        <v>0</v>
      </c>
      <c r="AQ1206" s="83"/>
      <c r="AR1206" s="99">
        <f>SUMIFS(通讯通路门店!$T:$T,通讯通路门店!$S:$S,$G1206)</f>
        <v>0</v>
      </c>
      <c r="AS1206" s="99">
        <f>SUMIFS(通讯通路门店!$U:$U,通讯通路门店!$S:$S,$G1206)</f>
        <v>0</v>
      </c>
      <c r="AT1206" s="99">
        <f>SUMIFS(通讯通路门店!$V:$V,通讯通路门店!$S:$S,$G1206)</f>
        <v>0</v>
      </c>
      <c r="AU1206" s="99">
        <f>SUMIFS(通讯通路门店!$W:$W,通讯通路门店!$S:$S,$G1206)</f>
        <v>0</v>
      </c>
      <c r="AV1206" s="99">
        <f>SUMIFS(通讯通路门店!$Z:$Z,通讯通路门店!$S:$S,$G1206)</f>
        <v>0</v>
      </c>
      <c r="AW1206" s="99">
        <f>SUMIFS(通讯通路门店!$AB:$AB,通讯通路门店!$S:$S,$G1206)</f>
        <v>0</v>
      </c>
      <c r="AX1206" s="99">
        <f>SUMIFS(通讯通路门店!$X:$X,通讯通路门店!$S:$S,$G1206)</f>
        <v>0</v>
      </c>
      <c r="AY1206" s="99">
        <f>SUMIFS(通讯通路门店!$Y:$Y,通讯通路门店!$S:$S,$G1206)</f>
        <v>0</v>
      </c>
      <c r="AZ1206" s="99">
        <f>SUMIFS(通讯通路门店!$AA:$AA,通讯通路门店!$S:$S,$G1206)</f>
        <v>0</v>
      </c>
      <c r="BA1206" s="99">
        <f t="shared" si="93"/>
        <v>0</v>
      </c>
      <c r="BB1206" s="99">
        <f t="shared" si="94"/>
        <v>0</v>
      </c>
      <c r="BC1206" s="99">
        <f>SUMIFS(通讯通路门店!$W:$W,通讯通路门店!$S:$S,$G1206,通讯通路门店!$J:$J,"荣耀体验店")+SUMIFS(通讯通路门店!$W:$W,通讯通路门店!$S:$S,$G1206,通讯通路门店!$J:$J,"荣耀授权专卖店")</f>
        <v>0</v>
      </c>
      <c r="BD1206" s="99">
        <f>SUMIFS(通讯通路门店!$Z:$Z,通讯通路门店!$S:$S,$G1206,通讯通路门店!$J:$J,"VIVO体验店")</f>
        <v>0</v>
      </c>
      <c r="BE1206" s="99">
        <f>SUMIFS(通讯通路门店!$AB:$AB,通讯通路门店!$S:$S,$G1206,通讯通路门店!$J:$J,"OPPO体验店")</f>
        <v>0</v>
      </c>
      <c r="BF1206" s="99">
        <f>SUMIFS(通讯通路门店!$X:$X,通讯通路门店!$S:$S,$G1206,通讯通路门店!$J:$J,"华为授权体验店")+SUMIFS(通讯通路门店!$AA:$AA,通讯通路门店!$S:$S,$G1206,通讯通路门店!$J:$J,"华为堡垒店")</f>
        <v>0</v>
      </c>
      <c r="BG1206" s="99">
        <f>SUMIFS(通讯通路门店!$Y:$Y,通讯通路门店!$S:$S,$G1206,通讯通路门店!$J:$J,"小米体验店")</f>
        <v>0</v>
      </c>
      <c r="BH1206" s="99">
        <f>SUMIFS(通讯通路门店!$AA:$AA,通讯通路门店!$S:$S,$G1206,通讯通路门店!$J:$J,"苹果体验店")</f>
        <v>0</v>
      </c>
      <c r="BI1206" s="99">
        <f>SUMIFS(通讯通路门店!$K:$K,通讯通路门店!$S:$S,$G1206,通讯通路门店!$J:$J,"其他品牌专卖店")</f>
        <v>0</v>
      </c>
      <c r="BJ1206" s="99">
        <f>SUMIFS(通讯通路门店!$AC:$AC,通讯通路门店!$S:$S,$G1206)</f>
        <v>0</v>
      </c>
      <c r="BK1206" s="99">
        <f>SUMIFS(通讯通路门店!$AD:$AD,通讯通路门店!$S:$S,$G1206)</f>
        <v>0</v>
      </c>
      <c r="BL1206" s="99">
        <f>SUMIFS(通讯通路门店!$AE:$AE,通讯通路门店!$S:$S,$G1206)</f>
        <v>0</v>
      </c>
      <c r="BM1206" s="99">
        <f>SUMIFS(通讯通路门店!$AF:$AF,通讯通路门店!$S:$S,$G1206)</f>
        <v>0</v>
      </c>
      <c r="BN1206" s="99">
        <f>SUMIFS(通讯通路门店!$AG:$AG,通讯通路门店!$S:$S,$G1206)</f>
        <v>0</v>
      </c>
      <c r="BO1206" s="99">
        <f>SUMIFS(通讯通路门店!$AH:$AH,通讯通路门店!$S:$S,$G1206)</f>
        <v>0</v>
      </c>
      <c r="BP1206" s="99">
        <f>SUMIFS(通讯通路门店!$AI:$AI,通讯通路门店!$S:$S,$G1206)</f>
        <v>0</v>
      </c>
      <c r="BQ1206" s="83"/>
    </row>
    <row r="1207" spans="1:69">
      <c r="A1207" s="99" t="str">
        <f>IFERROR(_xlfn.XLOOKUP($G1207,通讯通路门店!$S$4:$S$993933,通讯通路门店!$A$4:$A$993933,0,0),"")</f>
        <v>海南省</v>
      </c>
      <c r="B1207" s="99" t="str">
        <f>IFERROR(_xlfn.XLOOKUP($G1207,通讯通路门店!$S$4:$S$993933,通讯通路门店!$B$4:$B$993933,0,0),"")</f>
        <v>昌江黎族自治县</v>
      </c>
      <c r="C1207" s="99" t="str">
        <f>IFERROR(_xlfn.XLOOKUP($G1207,通讯通路门店!$S$4:$S$993933,通讯通路门店!$C$4:$C$993933,0,0),"")</f>
        <v>昌江黎族自治县</v>
      </c>
      <c r="D1207" s="99" t="str">
        <f>IFERROR(_xlfn.XLOOKUP($G1207,通讯通路门店!$S$4:$S$993933,通讯通路门店!$D$4:$D$993933,0,0),"")</f>
        <v>叉河镇</v>
      </c>
      <c r="E1207" s="83"/>
      <c r="F1207" s="83"/>
      <c r="G1207" s="101"/>
      <c r="H1207" s="102">
        <f>IFERROR(_xlfn.XLOOKUP($G1207,通讯通路门店!$S$4:$S$993933,通讯通路门店!$R$4:$R$993933,0,0),"")</f>
        <v>0</v>
      </c>
      <c r="I1207" s="83"/>
      <c r="J1207" s="83"/>
      <c r="K1207" s="83"/>
      <c r="L1207" s="83"/>
      <c r="M1207" s="83"/>
      <c r="N1207" s="83"/>
      <c r="O1207" s="83"/>
      <c r="P1207" s="83"/>
      <c r="Q1207" s="83"/>
      <c r="R1207" s="83"/>
      <c r="S1207" s="83"/>
      <c r="T1207" s="83"/>
      <c r="U1207" s="99">
        <f>COUNTIF(通讯通路门店!$S:$S,$G1207)</f>
        <v>0</v>
      </c>
      <c r="V1207" s="99">
        <f>COUNTIFS(通讯通路门店!$S:$S,$G1207,通讯通路门店!$J:$J,"综合卖场")</f>
        <v>0</v>
      </c>
      <c r="W1207" s="99">
        <f>SUMIFS(通讯通路门店!$AJ:$AJ,通讯通路门店!$S:$S,通讯客户沙盘!$G1207)</f>
        <v>0</v>
      </c>
      <c r="X1207" s="99">
        <f t="shared" si="90"/>
        <v>0</v>
      </c>
      <c r="Y1207" s="99">
        <f>COUNTIFS(通讯通路门店!$S:$S,$G1207,通讯通路门店!$J:$J,"荣耀体验店")+COUNTIFS(通讯通路门店!$S:$S,$G1207,通讯通路门店!$J:$J,"荣耀授权专卖店")</f>
        <v>0</v>
      </c>
      <c r="Z1207" s="99">
        <f>COUNTIFS(通讯通路门店!$S:$S,$G1207,通讯通路门店!$J:$J,"VIVO体验店")</f>
        <v>0</v>
      </c>
      <c r="AA1207" s="99">
        <f>COUNTIFS(通讯通路门店!$S:$S,$G1207,通讯通路门店!$J:$J,"OPPO体验店")</f>
        <v>0</v>
      </c>
      <c r="AB1207" s="99">
        <f>COUNTIFS(通讯通路门店!$S:$S,$G1207,通讯通路门店!$J:$J,"华为授权体验店")+COUNTIFS(通讯通路门店!$S:$S,$G1207,通讯通路门店!$J:$J,"华为堡垒店")</f>
        <v>0</v>
      </c>
      <c r="AC1207" s="99">
        <f>COUNTIFS(通讯通路门店!$S:$S,$G1207,通讯通路门店!$J:$J,"小米体验店")</f>
        <v>0</v>
      </c>
      <c r="AD1207" s="99">
        <f>COUNTIFS(通讯通路门店!$S:$S,$G1207,通讯通路门店!$J:$J,"苹果体验店")</f>
        <v>0</v>
      </c>
      <c r="AE1207" s="99">
        <f>COUNTIFS(通讯通路门店!$S:$S,$G1207,通讯通路门店!$J:$J,"其他品牌专卖店")</f>
        <v>0</v>
      </c>
      <c r="AF1207" s="99">
        <f>SUMIFS(通讯通路门店!$BI:$BI,通讯通路门店!$S:$S,$G1207)</f>
        <v>0</v>
      </c>
      <c r="AG1207" s="99">
        <f>SUMIFS(通讯通路门店!$BH:$BH,通讯通路门店!$S:$S,$G1207)</f>
        <v>0</v>
      </c>
      <c r="AH1207" s="99">
        <f t="shared" si="91"/>
        <v>0</v>
      </c>
      <c r="AI1207" s="99">
        <f>SUMIFS(通讯通路门店!$BB:$BB,通讯通路门店!$S:$S,$G1207)</f>
        <v>0</v>
      </c>
      <c r="AJ1207" s="99">
        <f>SUMIFS(通讯通路门店!$BE:$BE,通讯通路门店!$S:$S,$G1207)</f>
        <v>0</v>
      </c>
      <c r="AK1207" s="99">
        <f>SUMIFS(通讯通路门店!$BG:$BG,通讯通路门店!$S:$S,$G1207)</f>
        <v>0</v>
      </c>
      <c r="AL1207" s="99">
        <f>SUMIFS(通讯通路门店!$BC:$BC,通讯通路门店!$S:$S,$G1207)</f>
        <v>0</v>
      </c>
      <c r="AM1207" s="99">
        <f>SUMIFS(通讯通路门店!$BD:$BD,通讯通路门店!$S:$S,$G1207)</f>
        <v>0</v>
      </c>
      <c r="AN1207" s="99">
        <f>SUMIFS(通讯通路门店!$BF:$BF,通讯通路门店!$S:$S,$G1207)</f>
        <v>0</v>
      </c>
      <c r="AO1207" s="99">
        <f t="shared" si="92"/>
        <v>0</v>
      </c>
      <c r="AP1207" s="99">
        <f>SUMIFS(通讯通路门店!$K:$K,通讯通路门店!$S:$S,$G1207)</f>
        <v>0</v>
      </c>
      <c r="AQ1207" s="83"/>
      <c r="AR1207" s="99">
        <f>SUMIFS(通讯通路门店!$T:$T,通讯通路门店!$S:$S,$G1207)</f>
        <v>0</v>
      </c>
      <c r="AS1207" s="99">
        <f>SUMIFS(通讯通路门店!$U:$U,通讯通路门店!$S:$S,$G1207)</f>
        <v>0</v>
      </c>
      <c r="AT1207" s="99">
        <f>SUMIFS(通讯通路门店!$V:$V,通讯通路门店!$S:$S,$G1207)</f>
        <v>0</v>
      </c>
      <c r="AU1207" s="99">
        <f>SUMIFS(通讯通路门店!$W:$W,通讯通路门店!$S:$S,$G1207)</f>
        <v>0</v>
      </c>
      <c r="AV1207" s="99">
        <f>SUMIFS(通讯通路门店!$Z:$Z,通讯通路门店!$S:$S,$G1207)</f>
        <v>0</v>
      </c>
      <c r="AW1207" s="99">
        <f>SUMIFS(通讯通路门店!$AB:$AB,通讯通路门店!$S:$S,$G1207)</f>
        <v>0</v>
      </c>
      <c r="AX1207" s="99">
        <f>SUMIFS(通讯通路门店!$X:$X,通讯通路门店!$S:$S,$G1207)</f>
        <v>0</v>
      </c>
      <c r="AY1207" s="99">
        <f>SUMIFS(通讯通路门店!$Y:$Y,通讯通路门店!$S:$S,$G1207)</f>
        <v>0</v>
      </c>
      <c r="AZ1207" s="99">
        <f>SUMIFS(通讯通路门店!$AA:$AA,通讯通路门店!$S:$S,$G1207)</f>
        <v>0</v>
      </c>
      <c r="BA1207" s="99">
        <f t="shared" si="93"/>
        <v>0</v>
      </c>
      <c r="BB1207" s="99">
        <f t="shared" si="94"/>
        <v>0</v>
      </c>
      <c r="BC1207" s="99">
        <f>SUMIFS(通讯通路门店!$W:$W,通讯通路门店!$S:$S,$G1207,通讯通路门店!$J:$J,"荣耀体验店")+SUMIFS(通讯通路门店!$W:$W,通讯通路门店!$S:$S,$G1207,通讯通路门店!$J:$J,"荣耀授权专卖店")</f>
        <v>0</v>
      </c>
      <c r="BD1207" s="99">
        <f>SUMIFS(通讯通路门店!$Z:$Z,通讯通路门店!$S:$S,$G1207,通讯通路门店!$J:$J,"VIVO体验店")</f>
        <v>0</v>
      </c>
      <c r="BE1207" s="99">
        <f>SUMIFS(通讯通路门店!$AB:$AB,通讯通路门店!$S:$S,$G1207,通讯通路门店!$J:$J,"OPPO体验店")</f>
        <v>0</v>
      </c>
      <c r="BF1207" s="99">
        <f>SUMIFS(通讯通路门店!$X:$X,通讯通路门店!$S:$S,$G1207,通讯通路门店!$J:$J,"华为授权体验店")+SUMIFS(通讯通路门店!$AA:$AA,通讯通路门店!$S:$S,$G1207,通讯通路门店!$J:$J,"华为堡垒店")</f>
        <v>0</v>
      </c>
      <c r="BG1207" s="99">
        <f>SUMIFS(通讯通路门店!$Y:$Y,通讯通路门店!$S:$S,$G1207,通讯通路门店!$J:$J,"小米体验店")</f>
        <v>0</v>
      </c>
      <c r="BH1207" s="99">
        <f>SUMIFS(通讯通路门店!$AA:$AA,通讯通路门店!$S:$S,$G1207,通讯通路门店!$J:$J,"苹果体验店")</f>
        <v>0</v>
      </c>
      <c r="BI1207" s="99">
        <f>SUMIFS(通讯通路门店!$K:$K,通讯通路门店!$S:$S,$G1207,通讯通路门店!$J:$J,"其他品牌专卖店")</f>
        <v>0</v>
      </c>
      <c r="BJ1207" s="99">
        <f>SUMIFS(通讯通路门店!$AC:$AC,通讯通路门店!$S:$S,$G1207)</f>
        <v>0</v>
      </c>
      <c r="BK1207" s="99">
        <f>SUMIFS(通讯通路门店!$AD:$AD,通讯通路门店!$S:$S,$G1207)</f>
        <v>0</v>
      </c>
      <c r="BL1207" s="99">
        <f>SUMIFS(通讯通路门店!$AE:$AE,通讯通路门店!$S:$S,$G1207)</f>
        <v>0</v>
      </c>
      <c r="BM1207" s="99">
        <f>SUMIFS(通讯通路门店!$AF:$AF,通讯通路门店!$S:$S,$G1207)</f>
        <v>0</v>
      </c>
      <c r="BN1207" s="99">
        <f>SUMIFS(通讯通路门店!$AG:$AG,通讯通路门店!$S:$S,$G1207)</f>
        <v>0</v>
      </c>
      <c r="BO1207" s="99">
        <f>SUMIFS(通讯通路门店!$AH:$AH,通讯通路门店!$S:$S,$G1207)</f>
        <v>0</v>
      </c>
      <c r="BP1207" s="99">
        <f>SUMIFS(通讯通路门店!$AI:$AI,通讯通路门店!$S:$S,$G1207)</f>
        <v>0</v>
      </c>
      <c r="BQ1207" s="83"/>
    </row>
    <row r="1208" spans="1:69">
      <c r="A1208" s="99" t="str">
        <f>IFERROR(_xlfn.XLOOKUP($G1208,通讯通路门店!$S$4:$S$993933,通讯通路门店!$A$4:$A$993933,0,0),"")</f>
        <v>海南省</v>
      </c>
      <c r="B1208" s="99" t="str">
        <f>IFERROR(_xlfn.XLOOKUP($G1208,通讯通路门店!$S$4:$S$993933,通讯通路门店!$B$4:$B$993933,0,0),"")</f>
        <v>昌江黎族自治县</v>
      </c>
      <c r="C1208" s="99" t="str">
        <f>IFERROR(_xlfn.XLOOKUP($G1208,通讯通路门店!$S$4:$S$993933,通讯通路门店!$C$4:$C$993933,0,0),"")</f>
        <v>昌江黎族自治县</v>
      </c>
      <c r="D1208" s="99" t="str">
        <f>IFERROR(_xlfn.XLOOKUP($G1208,通讯通路门店!$S$4:$S$993933,通讯通路门店!$D$4:$D$993933,0,0),"")</f>
        <v>叉河镇</v>
      </c>
      <c r="E1208" s="83"/>
      <c r="F1208" s="83"/>
      <c r="G1208" s="101"/>
      <c r="H1208" s="102">
        <f>IFERROR(_xlfn.XLOOKUP($G1208,通讯通路门店!$S$4:$S$993933,通讯通路门店!$R$4:$R$993933,0,0),"")</f>
        <v>0</v>
      </c>
      <c r="I1208" s="83"/>
      <c r="J1208" s="83"/>
      <c r="K1208" s="83"/>
      <c r="L1208" s="83"/>
      <c r="M1208" s="83"/>
      <c r="N1208" s="83"/>
      <c r="O1208" s="83"/>
      <c r="P1208" s="83"/>
      <c r="Q1208" s="83"/>
      <c r="R1208" s="83"/>
      <c r="S1208" s="83"/>
      <c r="T1208" s="83"/>
      <c r="U1208" s="99">
        <f>COUNTIF(通讯通路门店!$S:$S,$G1208)</f>
        <v>0</v>
      </c>
      <c r="V1208" s="99">
        <f>COUNTIFS(通讯通路门店!$S:$S,$G1208,通讯通路门店!$J:$J,"综合卖场")</f>
        <v>0</v>
      </c>
      <c r="W1208" s="99">
        <f>SUMIFS(通讯通路门店!$AJ:$AJ,通讯通路门店!$S:$S,通讯客户沙盘!$G1208)</f>
        <v>0</v>
      </c>
      <c r="X1208" s="99">
        <f t="shared" si="90"/>
        <v>0</v>
      </c>
      <c r="Y1208" s="99">
        <f>COUNTIFS(通讯通路门店!$S:$S,$G1208,通讯通路门店!$J:$J,"荣耀体验店")+COUNTIFS(通讯通路门店!$S:$S,$G1208,通讯通路门店!$J:$J,"荣耀授权专卖店")</f>
        <v>0</v>
      </c>
      <c r="Z1208" s="99">
        <f>COUNTIFS(通讯通路门店!$S:$S,$G1208,通讯通路门店!$J:$J,"VIVO体验店")</f>
        <v>0</v>
      </c>
      <c r="AA1208" s="99">
        <f>COUNTIFS(通讯通路门店!$S:$S,$G1208,通讯通路门店!$J:$J,"OPPO体验店")</f>
        <v>0</v>
      </c>
      <c r="AB1208" s="99">
        <f>COUNTIFS(通讯通路门店!$S:$S,$G1208,通讯通路门店!$J:$J,"华为授权体验店")+COUNTIFS(通讯通路门店!$S:$S,$G1208,通讯通路门店!$J:$J,"华为堡垒店")</f>
        <v>0</v>
      </c>
      <c r="AC1208" s="99">
        <f>COUNTIFS(通讯通路门店!$S:$S,$G1208,通讯通路门店!$J:$J,"小米体验店")</f>
        <v>0</v>
      </c>
      <c r="AD1208" s="99">
        <f>COUNTIFS(通讯通路门店!$S:$S,$G1208,通讯通路门店!$J:$J,"苹果体验店")</f>
        <v>0</v>
      </c>
      <c r="AE1208" s="99">
        <f>COUNTIFS(通讯通路门店!$S:$S,$G1208,通讯通路门店!$J:$J,"其他品牌专卖店")</f>
        <v>0</v>
      </c>
      <c r="AF1208" s="99">
        <f>SUMIFS(通讯通路门店!$BI:$BI,通讯通路门店!$S:$S,$G1208)</f>
        <v>0</v>
      </c>
      <c r="AG1208" s="99">
        <f>SUMIFS(通讯通路门店!$BH:$BH,通讯通路门店!$S:$S,$G1208)</f>
        <v>0</v>
      </c>
      <c r="AH1208" s="99">
        <f t="shared" si="91"/>
        <v>0</v>
      </c>
      <c r="AI1208" s="99">
        <f>SUMIFS(通讯通路门店!$BB:$BB,通讯通路门店!$S:$S,$G1208)</f>
        <v>0</v>
      </c>
      <c r="AJ1208" s="99">
        <f>SUMIFS(通讯通路门店!$BE:$BE,通讯通路门店!$S:$S,$G1208)</f>
        <v>0</v>
      </c>
      <c r="AK1208" s="99">
        <f>SUMIFS(通讯通路门店!$BG:$BG,通讯通路门店!$S:$S,$G1208)</f>
        <v>0</v>
      </c>
      <c r="AL1208" s="99">
        <f>SUMIFS(通讯通路门店!$BC:$BC,通讯通路门店!$S:$S,$G1208)</f>
        <v>0</v>
      </c>
      <c r="AM1208" s="99">
        <f>SUMIFS(通讯通路门店!$BD:$BD,通讯通路门店!$S:$S,$G1208)</f>
        <v>0</v>
      </c>
      <c r="AN1208" s="99">
        <f>SUMIFS(通讯通路门店!$BF:$BF,通讯通路门店!$S:$S,$G1208)</f>
        <v>0</v>
      </c>
      <c r="AO1208" s="99">
        <f t="shared" si="92"/>
        <v>0</v>
      </c>
      <c r="AP1208" s="99">
        <f>SUMIFS(通讯通路门店!$K:$K,通讯通路门店!$S:$S,$G1208)</f>
        <v>0</v>
      </c>
      <c r="AQ1208" s="83"/>
      <c r="AR1208" s="99">
        <f>SUMIFS(通讯通路门店!$T:$T,通讯通路门店!$S:$S,$G1208)</f>
        <v>0</v>
      </c>
      <c r="AS1208" s="99">
        <f>SUMIFS(通讯通路门店!$U:$U,通讯通路门店!$S:$S,$G1208)</f>
        <v>0</v>
      </c>
      <c r="AT1208" s="99">
        <f>SUMIFS(通讯通路门店!$V:$V,通讯通路门店!$S:$S,$G1208)</f>
        <v>0</v>
      </c>
      <c r="AU1208" s="99">
        <f>SUMIFS(通讯通路门店!$W:$W,通讯通路门店!$S:$S,$G1208)</f>
        <v>0</v>
      </c>
      <c r="AV1208" s="99">
        <f>SUMIFS(通讯通路门店!$Z:$Z,通讯通路门店!$S:$S,$G1208)</f>
        <v>0</v>
      </c>
      <c r="AW1208" s="99">
        <f>SUMIFS(通讯通路门店!$AB:$AB,通讯通路门店!$S:$S,$G1208)</f>
        <v>0</v>
      </c>
      <c r="AX1208" s="99">
        <f>SUMIFS(通讯通路门店!$X:$X,通讯通路门店!$S:$S,$G1208)</f>
        <v>0</v>
      </c>
      <c r="AY1208" s="99">
        <f>SUMIFS(通讯通路门店!$Y:$Y,通讯通路门店!$S:$S,$G1208)</f>
        <v>0</v>
      </c>
      <c r="AZ1208" s="99">
        <f>SUMIFS(通讯通路门店!$AA:$AA,通讯通路门店!$S:$S,$G1208)</f>
        <v>0</v>
      </c>
      <c r="BA1208" s="99">
        <f t="shared" si="93"/>
        <v>0</v>
      </c>
      <c r="BB1208" s="99">
        <f t="shared" si="94"/>
        <v>0</v>
      </c>
      <c r="BC1208" s="99">
        <f>SUMIFS(通讯通路门店!$W:$W,通讯通路门店!$S:$S,$G1208,通讯通路门店!$J:$J,"荣耀体验店")+SUMIFS(通讯通路门店!$W:$W,通讯通路门店!$S:$S,$G1208,通讯通路门店!$J:$J,"荣耀授权专卖店")</f>
        <v>0</v>
      </c>
      <c r="BD1208" s="99">
        <f>SUMIFS(通讯通路门店!$Z:$Z,通讯通路门店!$S:$S,$G1208,通讯通路门店!$J:$J,"VIVO体验店")</f>
        <v>0</v>
      </c>
      <c r="BE1208" s="99">
        <f>SUMIFS(通讯通路门店!$AB:$AB,通讯通路门店!$S:$S,$G1208,通讯通路门店!$J:$J,"OPPO体验店")</f>
        <v>0</v>
      </c>
      <c r="BF1208" s="99">
        <f>SUMIFS(通讯通路门店!$X:$X,通讯通路门店!$S:$S,$G1208,通讯通路门店!$J:$J,"华为授权体验店")+SUMIFS(通讯通路门店!$AA:$AA,通讯通路门店!$S:$S,$G1208,通讯通路门店!$J:$J,"华为堡垒店")</f>
        <v>0</v>
      </c>
      <c r="BG1208" s="99">
        <f>SUMIFS(通讯通路门店!$Y:$Y,通讯通路门店!$S:$S,$G1208,通讯通路门店!$J:$J,"小米体验店")</f>
        <v>0</v>
      </c>
      <c r="BH1208" s="99">
        <f>SUMIFS(通讯通路门店!$AA:$AA,通讯通路门店!$S:$S,$G1208,通讯通路门店!$J:$J,"苹果体验店")</f>
        <v>0</v>
      </c>
      <c r="BI1208" s="99">
        <f>SUMIFS(通讯通路门店!$K:$K,通讯通路门店!$S:$S,$G1208,通讯通路门店!$J:$J,"其他品牌专卖店")</f>
        <v>0</v>
      </c>
      <c r="BJ1208" s="99">
        <f>SUMIFS(通讯通路门店!$AC:$AC,通讯通路门店!$S:$S,$G1208)</f>
        <v>0</v>
      </c>
      <c r="BK1208" s="99">
        <f>SUMIFS(通讯通路门店!$AD:$AD,通讯通路门店!$S:$S,$G1208)</f>
        <v>0</v>
      </c>
      <c r="BL1208" s="99">
        <f>SUMIFS(通讯通路门店!$AE:$AE,通讯通路门店!$S:$S,$G1208)</f>
        <v>0</v>
      </c>
      <c r="BM1208" s="99">
        <f>SUMIFS(通讯通路门店!$AF:$AF,通讯通路门店!$S:$S,$G1208)</f>
        <v>0</v>
      </c>
      <c r="BN1208" s="99">
        <f>SUMIFS(通讯通路门店!$AG:$AG,通讯通路门店!$S:$S,$G1208)</f>
        <v>0</v>
      </c>
      <c r="BO1208" s="99">
        <f>SUMIFS(通讯通路门店!$AH:$AH,通讯通路门店!$S:$S,$G1208)</f>
        <v>0</v>
      </c>
      <c r="BP1208" s="99">
        <f>SUMIFS(通讯通路门店!$AI:$AI,通讯通路门店!$S:$S,$G1208)</f>
        <v>0</v>
      </c>
      <c r="BQ1208" s="83"/>
    </row>
    <row r="1209" spans="1:69">
      <c r="A1209" s="99" t="str">
        <f>IFERROR(_xlfn.XLOOKUP($G1209,通讯通路门店!$S$4:$S$993933,通讯通路门店!$A$4:$A$993933,0,0),"")</f>
        <v>海南省</v>
      </c>
      <c r="B1209" s="99" t="str">
        <f>IFERROR(_xlfn.XLOOKUP($G1209,通讯通路门店!$S$4:$S$993933,通讯通路门店!$B$4:$B$993933,0,0),"")</f>
        <v>昌江黎族自治县</v>
      </c>
      <c r="C1209" s="99" t="str">
        <f>IFERROR(_xlfn.XLOOKUP($G1209,通讯通路门店!$S$4:$S$993933,通讯通路门店!$C$4:$C$993933,0,0),"")</f>
        <v>昌江黎族自治县</v>
      </c>
      <c r="D1209" s="99" t="str">
        <f>IFERROR(_xlfn.XLOOKUP($G1209,通讯通路门店!$S$4:$S$993933,通讯通路门店!$D$4:$D$993933,0,0),"")</f>
        <v>叉河镇</v>
      </c>
      <c r="E1209" s="83"/>
      <c r="F1209" s="83"/>
      <c r="G1209" s="101"/>
      <c r="H1209" s="102">
        <f>IFERROR(_xlfn.XLOOKUP($G1209,通讯通路门店!$S$4:$S$993933,通讯通路门店!$R$4:$R$993933,0,0),"")</f>
        <v>0</v>
      </c>
      <c r="I1209" s="83"/>
      <c r="J1209" s="83"/>
      <c r="K1209" s="83"/>
      <c r="L1209" s="83"/>
      <c r="M1209" s="83"/>
      <c r="N1209" s="83"/>
      <c r="O1209" s="83"/>
      <c r="P1209" s="83"/>
      <c r="Q1209" s="83"/>
      <c r="R1209" s="83"/>
      <c r="S1209" s="83"/>
      <c r="T1209" s="83"/>
      <c r="U1209" s="99">
        <f>COUNTIF(通讯通路门店!$S:$S,$G1209)</f>
        <v>0</v>
      </c>
      <c r="V1209" s="99">
        <f>COUNTIFS(通讯通路门店!$S:$S,$G1209,通讯通路门店!$J:$J,"综合卖场")</f>
        <v>0</v>
      </c>
      <c r="W1209" s="99">
        <f>SUMIFS(通讯通路门店!$AJ:$AJ,通讯通路门店!$S:$S,通讯客户沙盘!$G1209)</f>
        <v>0</v>
      </c>
      <c r="X1209" s="99">
        <f t="shared" si="90"/>
        <v>0</v>
      </c>
      <c r="Y1209" s="99">
        <f>COUNTIFS(通讯通路门店!$S:$S,$G1209,通讯通路门店!$J:$J,"荣耀体验店")+COUNTIFS(通讯通路门店!$S:$S,$G1209,通讯通路门店!$J:$J,"荣耀授权专卖店")</f>
        <v>0</v>
      </c>
      <c r="Z1209" s="99">
        <f>COUNTIFS(通讯通路门店!$S:$S,$G1209,通讯通路门店!$J:$J,"VIVO体验店")</f>
        <v>0</v>
      </c>
      <c r="AA1209" s="99">
        <f>COUNTIFS(通讯通路门店!$S:$S,$G1209,通讯通路门店!$J:$J,"OPPO体验店")</f>
        <v>0</v>
      </c>
      <c r="AB1209" s="99">
        <f>COUNTIFS(通讯通路门店!$S:$S,$G1209,通讯通路门店!$J:$J,"华为授权体验店")+COUNTIFS(通讯通路门店!$S:$S,$G1209,通讯通路门店!$J:$J,"华为堡垒店")</f>
        <v>0</v>
      </c>
      <c r="AC1209" s="99">
        <f>COUNTIFS(通讯通路门店!$S:$S,$G1209,通讯通路门店!$J:$J,"小米体验店")</f>
        <v>0</v>
      </c>
      <c r="AD1209" s="99">
        <f>COUNTIFS(通讯通路门店!$S:$S,$G1209,通讯通路门店!$J:$J,"苹果体验店")</f>
        <v>0</v>
      </c>
      <c r="AE1209" s="99">
        <f>COUNTIFS(通讯通路门店!$S:$S,$G1209,通讯通路门店!$J:$J,"其他品牌专卖店")</f>
        <v>0</v>
      </c>
      <c r="AF1209" s="99">
        <f>SUMIFS(通讯通路门店!$BI:$BI,通讯通路门店!$S:$S,$G1209)</f>
        <v>0</v>
      </c>
      <c r="AG1209" s="99">
        <f>SUMIFS(通讯通路门店!$BH:$BH,通讯通路门店!$S:$S,$G1209)</f>
        <v>0</v>
      </c>
      <c r="AH1209" s="99">
        <f t="shared" si="91"/>
        <v>0</v>
      </c>
      <c r="AI1209" s="99">
        <f>SUMIFS(通讯通路门店!$BB:$BB,通讯通路门店!$S:$S,$G1209)</f>
        <v>0</v>
      </c>
      <c r="AJ1209" s="99">
        <f>SUMIFS(通讯通路门店!$BE:$BE,通讯通路门店!$S:$S,$G1209)</f>
        <v>0</v>
      </c>
      <c r="AK1209" s="99">
        <f>SUMIFS(通讯通路门店!$BG:$BG,通讯通路门店!$S:$S,$G1209)</f>
        <v>0</v>
      </c>
      <c r="AL1209" s="99">
        <f>SUMIFS(通讯通路门店!$BC:$BC,通讯通路门店!$S:$S,$G1209)</f>
        <v>0</v>
      </c>
      <c r="AM1209" s="99">
        <f>SUMIFS(通讯通路门店!$BD:$BD,通讯通路门店!$S:$S,$G1209)</f>
        <v>0</v>
      </c>
      <c r="AN1209" s="99">
        <f>SUMIFS(通讯通路门店!$BF:$BF,通讯通路门店!$S:$S,$G1209)</f>
        <v>0</v>
      </c>
      <c r="AO1209" s="99">
        <f t="shared" si="92"/>
        <v>0</v>
      </c>
      <c r="AP1209" s="99">
        <f>SUMIFS(通讯通路门店!$K:$K,通讯通路门店!$S:$S,$G1209)</f>
        <v>0</v>
      </c>
      <c r="AQ1209" s="83"/>
      <c r="AR1209" s="99">
        <f>SUMIFS(通讯通路门店!$T:$T,通讯通路门店!$S:$S,$G1209)</f>
        <v>0</v>
      </c>
      <c r="AS1209" s="99">
        <f>SUMIFS(通讯通路门店!$U:$U,通讯通路门店!$S:$S,$G1209)</f>
        <v>0</v>
      </c>
      <c r="AT1209" s="99">
        <f>SUMIFS(通讯通路门店!$V:$V,通讯通路门店!$S:$S,$G1209)</f>
        <v>0</v>
      </c>
      <c r="AU1209" s="99">
        <f>SUMIFS(通讯通路门店!$W:$W,通讯通路门店!$S:$S,$G1209)</f>
        <v>0</v>
      </c>
      <c r="AV1209" s="99">
        <f>SUMIFS(通讯通路门店!$Z:$Z,通讯通路门店!$S:$S,$G1209)</f>
        <v>0</v>
      </c>
      <c r="AW1209" s="99">
        <f>SUMIFS(通讯通路门店!$AB:$AB,通讯通路门店!$S:$S,$G1209)</f>
        <v>0</v>
      </c>
      <c r="AX1209" s="99">
        <f>SUMIFS(通讯通路门店!$X:$X,通讯通路门店!$S:$S,$G1209)</f>
        <v>0</v>
      </c>
      <c r="AY1209" s="99">
        <f>SUMIFS(通讯通路门店!$Y:$Y,通讯通路门店!$S:$S,$G1209)</f>
        <v>0</v>
      </c>
      <c r="AZ1209" s="99">
        <f>SUMIFS(通讯通路门店!$AA:$AA,通讯通路门店!$S:$S,$G1209)</f>
        <v>0</v>
      </c>
      <c r="BA1209" s="99">
        <f t="shared" si="93"/>
        <v>0</v>
      </c>
      <c r="BB1209" s="99">
        <f t="shared" si="94"/>
        <v>0</v>
      </c>
      <c r="BC1209" s="99">
        <f>SUMIFS(通讯通路门店!$W:$W,通讯通路门店!$S:$S,$G1209,通讯通路门店!$J:$J,"荣耀体验店")+SUMIFS(通讯通路门店!$W:$W,通讯通路门店!$S:$S,$G1209,通讯通路门店!$J:$J,"荣耀授权专卖店")</f>
        <v>0</v>
      </c>
      <c r="BD1209" s="99">
        <f>SUMIFS(通讯通路门店!$Z:$Z,通讯通路门店!$S:$S,$G1209,通讯通路门店!$J:$J,"VIVO体验店")</f>
        <v>0</v>
      </c>
      <c r="BE1209" s="99">
        <f>SUMIFS(通讯通路门店!$AB:$AB,通讯通路门店!$S:$S,$G1209,通讯通路门店!$J:$J,"OPPO体验店")</f>
        <v>0</v>
      </c>
      <c r="BF1209" s="99">
        <f>SUMIFS(通讯通路门店!$X:$X,通讯通路门店!$S:$S,$G1209,通讯通路门店!$J:$J,"华为授权体验店")+SUMIFS(通讯通路门店!$AA:$AA,通讯通路门店!$S:$S,$G1209,通讯通路门店!$J:$J,"华为堡垒店")</f>
        <v>0</v>
      </c>
      <c r="BG1209" s="99">
        <f>SUMIFS(通讯通路门店!$Y:$Y,通讯通路门店!$S:$S,$G1209,通讯通路门店!$J:$J,"小米体验店")</f>
        <v>0</v>
      </c>
      <c r="BH1209" s="99">
        <f>SUMIFS(通讯通路门店!$AA:$AA,通讯通路门店!$S:$S,$G1209,通讯通路门店!$J:$J,"苹果体验店")</f>
        <v>0</v>
      </c>
      <c r="BI1209" s="99">
        <f>SUMIFS(通讯通路门店!$K:$K,通讯通路门店!$S:$S,$G1209,通讯通路门店!$J:$J,"其他品牌专卖店")</f>
        <v>0</v>
      </c>
      <c r="BJ1209" s="99">
        <f>SUMIFS(通讯通路门店!$AC:$AC,通讯通路门店!$S:$S,$G1209)</f>
        <v>0</v>
      </c>
      <c r="BK1209" s="99">
        <f>SUMIFS(通讯通路门店!$AD:$AD,通讯通路门店!$S:$S,$G1209)</f>
        <v>0</v>
      </c>
      <c r="BL1209" s="99">
        <f>SUMIFS(通讯通路门店!$AE:$AE,通讯通路门店!$S:$S,$G1209)</f>
        <v>0</v>
      </c>
      <c r="BM1209" s="99">
        <f>SUMIFS(通讯通路门店!$AF:$AF,通讯通路门店!$S:$S,$G1209)</f>
        <v>0</v>
      </c>
      <c r="BN1209" s="99">
        <f>SUMIFS(通讯通路门店!$AG:$AG,通讯通路门店!$S:$S,$G1209)</f>
        <v>0</v>
      </c>
      <c r="BO1209" s="99">
        <f>SUMIFS(通讯通路门店!$AH:$AH,通讯通路门店!$S:$S,$G1209)</f>
        <v>0</v>
      </c>
      <c r="BP1209" s="99">
        <f>SUMIFS(通讯通路门店!$AI:$AI,通讯通路门店!$S:$S,$G1209)</f>
        <v>0</v>
      </c>
      <c r="BQ1209" s="83"/>
    </row>
    <row r="1210" spans="1:69">
      <c r="A1210" s="99" t="str">
        <f>IFERROR(_xlfn.XLOOKUP($G1210,通讯通路门店!$S$4:$S$993933,通讯通路门店!$A$4:$A$993933,0,0),"")</f>
        <v>海南省</v>
      </c>
      <c r="B1210" s="99" t="str">
        <f>IFERROR(_xlfn.XLOOKUP($G1210,通讯通路门店!$S$4:$S$993933,通讯通路门店!$B$4:$B$993933,0,0),"")</f>
        <v>昌江黎族自治县</v>
      </c>
      <c r="C1210" s="99" t="str">
        <f>IFERROR(_xlfn.XLOOKUP($G1210,通讯通路门店!$S$4:$S$993933,通讯通路门店!$C$4:$C$993933,0,0),"")</f>
        <v>昌江黎族自治县</v>
      </c>
      <c r="D1210" s="99" t="str">
        <f>IFERROR(_xlfn.XLOOKUP($G1210,通讯通路门店!$S$4:$S$993933,通讯通路门店!$D$4:$D$993933,0,0),"")</f>
        <v>叉河镇</v>
      </c>
      <c r="E1210" s="83"/>
      <c r="F1210" s="83"/>
      <c r="G1210" s="101"/>
      <c r="H1210" s="102">
        <f>IFERROR(_xlfn.XLOOKUP($G1210,通讯通路门店!$S$4:$S$993933,通讯通路门店!$R$4:$R$993933,0,0),"")</f>
        <v>0</v>
      </c>
      <c r="I1210" s="83"/>
      <c r="J1210" s="83"/>
      <c r="K1210" s="83"/>
      <c r="L1210" s="83"/>
      <c r="M1210" s="83"/>
      <c r="N1210" s="83"/>
      <c r="O1210" s="83"/>
      <c r="P1210" s="83"/>
      <c r="Q1210" s="83"/>
      <c r="R1210" s="83"/>
      <c r="S1210" s="83"/>
      <c r="T1210" s="83"/>
      <c r="U1210" s="99">
        <f>COUNTIF(通讯通路门店!$S:$S,$G1210)</f>
        <v>0</v>
      </c>
      <c r="V1210" s="99">
        <f>COUNTIFS(通讯通路门店!$S:$S,$G1210,通讯通路门店!$J:$J,"综合卖场")</f>
        <v>0</v>
      </c>
      <c r="W1210" s="99">
        <f>SUMIFS(通讯通路门店!$AJ:$AJ,通讯通路门店!$S:$S,通讯客户沙盘!$G1210)</f>
        <v>0</v>
      </c>
      <c r="X1210" s="99">
        <f t="shared" si="90"/>
        <v>0</v>
      </c>
      <c r="Y1210" s="99">
        <f>COUNTIFS(通讯通路门店!$S:$S,$G1210,通讯通路门店!$J:$J,"荣耀体验店")+COUNTIFS(通讯通路门店!$S:$S,$G1210,通讯通路门店!$J:$J,"荣耀授权专卖店")</f>
        <v>0</v>
      </c>
      <c r="Z1210" s="99">
        <f>COUNTIFS(通讯通路门店!$S:$S,$G1210,通讯通路门店!$J:$J,"VIVO体验店")</f>
        <v>0</v>
      </c>
      <c r="AA1210" s="99">
        <f>COUNTIFS(通讯通路门店!$S:$S,$G1210,通讯通路门店!$J:$J,"OPPO体验店")</f>
        <v>0</v>
      </c>
      <c r="AB1210" s="99">
        <f>COUNTIFS(通讯通路门店!$S:$S,$G1210,通讯通路门店!$J:$J,"华为授权体验店")+COUNTIFS(通讯通路门店!$S:$S,$G1210,通讯通路门店!$J:$J,"华为堡垒店")</f>
        <v>0</v>
      </c>
      <c r="AC1210" s="99">
        <f>COUNTIFS(通讯通路门店!$S:$S,$G1210,通讯通路门店!$J:$J,"小米体验店")</f>
        <v>0</v>
      </c>
      <c r="AD1210" s="99">
        <f>COUNTIFS(通讯通路门店!$S:$S,$G1210,通讯通路门店!$J:$J,"苹果体验店")</f>
        <v>0</v>
      </c>
      <c r="AE1210" s="99">
        <f>COUNTIFS(通讯通路门店!$S:$S,$G1210,通讯通路门店!$J:$J,"其他品牌专卖店")</f>
        <v>0</v>
      </c>
      <c r="AF1210" s="99">
        <f>SUMIFS(通讯通路门店!$BI:$BI,通讯通路门店!$S:$S,$G1210)</f>
        <v>0</v>
      </c>
      <c r="AG1210" s="99">
        <f>SUMIFS(通讯通路门店!$BH:$BH,通讯通路门店!$S:$S,$G1210)</f>
        <v>0</v>
      </c>
      <c r="AH1210" s="99">
        <f t="shared" si="91"/>
        <v>0</v>
      </c>
      <c r="AI1210" s="99">
        <f>SUMIFS(通讯通路门店!$BB:$BB,通讯通路门店!$S:$S,$G1210)</f>
        <v>0</v>
      </c>
      <c r="AJ1210" s="99">
        <f>SUMIFS(通讯通路门店!$BE:$BE,通讯通路门店!$S:$S,$G1210)</f>
        <v>0</v>
      </c>
      <c r="AK1210" s="99">
        <f>SUMIFS(通讯通路门店!$BG:$BG,通讯通路门店!$S:$S,$G1210)</f>
        <v>0</v>
      </c>
      <c r="AL1210" s="99">
        <f>SUMIFS(通讯通路门店!$BC:$BC,通讯通路门店!$S:$S,$G1210)</f>
        <v>0</v>
      </c>
      <c r="AM1210" s="99">
        <f>SUMIFS(通讯通路门店!$BD:$BD,通讯通路门店!$S:$S,$G1210)</f>
        <v>0</v>
      </c>
      <c r="AN1210" s="99">
        <f>SUMIFS(通讯通路门店!$BF:$BF,通讯通路门店!$S:$S,$G1210)</f>
        <v>0</v>
      </c>
      <c r="AO1210" s="99">
        <f t="shared" si="92"/>
        <v>0</v>
      </c>
      <c r="AP1210" s="99">
        <f>SUMIFS(通讯通路门店!$K:$K,通讯通路门店!$S:$S,$G1210)</f>
        <v>0</v>
      </c>
      <c r="AQ1210" s="83"/>
      <c r="AR1210" s="99">
        <f>SUMIFS(通讯通路门店!$T:$T,通讯通路门店!$S:$S,$G1210)</f>
        <v>0</v>
      </c>
      <c r="AS1210" s="99">
        <f>SUMIFS(通讯通路门店!$U:$U,通讯通路门店!$S:$S,$G1210)</f>
        <v>0</v>
      </c>
      <c r="AT1210" s="99">
        <f>SUMIFS(通讯通路门店!$V:$V,通讯通路门店!$S:$S,$G1210)</f>
        <v>0</v>
      </c>
      <c r="AU1210" s="99">
        <f>SUMIFS(通讯通路门店!$W:$W,通讯通路门店!$S:$S,$G1210)</f>
        <v>0</v>
      </c>
      <c r="AV1210" s="99">
        <f>SUMIFS(通讯通路门店!$Z:$Z,通讯通路门店!$S:$S,$G1210)</f>
        <v>0</v>
      </c>
      <c r="AW1210" s="99">
        <f>SUMIFS(通讯通路门店!$AB:$AB,通讯通路门店!$S:$S,$G1210)</f>
        <v>0</v>
      </c>
      <c r="AX1210" s="99">
        <f>SUMIFS(通讯通路门店!$X:$X,通讯通路门店!$S:$S,$G1210)</f>
        <v>0</v>
      </c>
      <c r="AY1210" s="99">
        <f>SUMIFS(通讯通路门店!$Y:$Y,通讯通路门店!$S:$S,$G1210)</f>
        <v>0</v>
      </c>
      <c r="AZ1210" s="99">
        <f>SUMIFS(通讯通路门店!$AA:$AA,通讯通路门店!$S:$S,$G1210)</f>
        <v>0</v>
      </c>
      <c r="BA1210" s="99">
        <f t="shared" si="93"/>
        <v>0</v>
      </c>
      <c r="BB1210" s="99">
        <f t="shared" si="94"/>
        <v>0</v>
      </c>
      <c r="BC1210" s="99">
        <f>SUMIFS(通讯通路门店!$W:$W,通讯通路门店!$S:$S,$G1210,通讯通路门店!$J:$J,"荣耀体验店")+SUMIFS(通讯通路门店!$W:$W,通讯通路门店!$S:$S,$G1210,通讯通路门店!$J:$J,"荣耀授权专卖店")</f>
        <v>0</v>
      </c>
      <c r="BD1210" s="99">
        <f>SUMIFS(通讯通路门店!$Z:$Z,通讯通路门店!$S:$S,$G1210,通讯通路门店!$J:$J,"VIVO体验店")</f>
        <v>0</v>
      </c>
      <c r="BE1210" s="99">
        <f>SUMIFS(通讯通路门店!$AB:$AB,通讯通路门店!$S:$S,$G1210,通讯通路门店!$J:$J,"OPPO体验店")</f>
        <v>0</v>
      </c>
      <c r="BF1210" s="99">
        <f>SUMIFS(通讯通路门店!$X:$X,通讯通路门店!$S:$S,$G1210,通讯通路门店!$J:$J,"华为授权体验店")+SUMIFS(通讯通路门店!$AA:$AA,通讯通路门店!$S:$S,$G1210,通讯通路门店!$J:$J,"华为堡垒店")</f>
        <v>0</v>
      </c>
      <c r="BG1210" s="99">
        <f>SUMIFS(通讯通路门店!$Y:$Y,通讯通路门店!$S:$S,$G1210,通讯通路门店!$J:$J,"小米体验店")</f>
        <v>0</v>
      </c>
      <c r="BH1210" s="99">
        <f>SUMIFS(通讯通路门店!$AA:$AA,通讯通路门店!$S:$S,$G1210,通讯通路门店!$J:$J,"苹果体验店")</f>
        <v>0</v>
      </c>
      <c r="BI1210" s="99">
        <f>SUMIFS(通讯通路门店!$K:$K,通讯通路门店!$S:$S,$G1210,通讯通路门店!$J:$J,"其他品牌专卖店")</f>
        <v>0</v>
      </c>
      <c r="BJ1210" s="99">
        <f>SUMIFS(通讯通路门店!$AC:$AC,通讯通路门店!$S:$S,$G1210)</f>
        <v>0</v>
      </c>
      <c r="BK1210" s="99">
        <f>SUMIFS(通讯通路门店!$AD:$AD,通讯通路门店!$S:$S,$G1210)</f>
        <v>0</v>
      </c>
      <c r="BL1210" s="99">
        <f>SUMIFS(通讯通路门店!$AE:$AE,通讯通路门店!$S:$S,$G1210)</f>
        <v>0</v>
      </c>
      <c r="BM1210" s="99">
        <f>SUMIFS(通讯通路门店!$AF:$AF,通讯通路门店!$S:$S,$G1210)</f>
        <v>0</v>
      </c>
      <c r="BN1210" s="99">
        <f>SUMIFS(通讯通路门店!$AG:$AG,通讯通路门店!$S:$S,$G1210)</f>
        <v>0</v>
      </c>
      <c r="BO1210" s="99">
        <f>SUMIFS(通讯通路门店!$AH:$AH,通讯通路门店!$S:$S,$G1210)</f>
        <v>0</v>
      </c>
      <c r="BP1210" s="99">
        <f>SUMIFS(通讯通路门店!$AI:$AI,通讯通路门店!$S:$S,$G1210)</f>
        <v>0</v>
      </c>
      <c r="BQ1210" s="83"/>
    </row>
    <row r="1211" spans="1:69">
      <c r="A1211" s="99" t="str">
        <f>IFERROR(_xlfn.XLOOKUP($G1211,通讯通路门店!$S$4:$S$993933,通讯通路门店!$A$4:$A$993933,0,0),"")</f>
        <v>海南省</v>
      </c>
      <c r="B1211" s="99" t="str">
        <f>IFERROR(_xlfn.XLOOKUP($G1211,通讯通路门店!$S$4:$S$993933,通讯通路门店!$B$4:$B$993933,0,0),"")</f>
        <v>昌江黎族自治县</v>
      </c>
      <c r="C1211" s="99" t="str">
        <f>IFERROR(_xlfn.XLOOKUP($G1211,通讯通路门店!$S$4:$S$993933,通讯通路门店!$C$4:$C$993933,0,0),"")</f>
        <v>昌江黎族自治县</v>
      </c>
      <c r="D1211" s="99" t="str">
        <f>IFERROR(_xlfn.XLOOKUP($G1211,通讯通路门店!$S$4:$S$993933,通讯通路门店!$D$4:$D$993933,0,0),"")</f>
        <v>叉河镇</v>
      </c>
      <c r="E1211" s="83"/>
      <c r="F1211" s="83"/>
      <c r="G1211" s="101"/>
      <c r="H1211" s="102">
        <f>IFERROR(_xlfn.XLOOKUP($G1211,通讯通路门店!$S$4:$S$993933,通讯通路门店!$R$4:$R$993933,0,0),"")</f>
        <v>0</v>
      </c>
      <c r="I1211" s="83"/>
      <c r="J1211" s="83"/>
      <c r="K1211" s="83"/>
      <c r="L1211" s="83"/>
      <c r="M1211" s="83"/>
      <c r="N1211" s="83"/>
      <c r="O1211" s="83"/>
      <c r="P1211" s="83"/>
      <c r="Q1211" s="83"/>
      <c r="R1211" s="83"/>
      <c r="S1211" s="83"/>
      <c r="T1211" s="83"/>
      <c r="U1211" s="99">
        <f>COUNTIF(通讯通路门店!$S:$S,$G1211)</f>
        <v>0</v>
      </c>
      <c r="V1211" s="99">
        <f>COUNTIFS(通讯通路门店!$S:$S,$G1211,通讯通路门店!$J:$J,"综合卖场")</f>
        <v>0</v>
      </c>
      <c r="W1211" s="99">
        <f>SUMIFS(通讯通路门店!$AJ:$AJ,通讯通路门店!$S:$S,通讯客户沙盘!$G1211)</f>
        <v>0</v>
      </c>
      <c r="X1211" s="99">
        <f t="shared" si="90"/>
        <v>0</v>
      </c>
      <c r="Y1211" s="99">
        <f>COUNTIFS(通讯通路门店!$S:$S,$G1211,通讯通路门店!$J:$J,"荣耀体验店")+COUNTIFS(通讯通路门店!$S:$S,$G1211,通讯通路门店!$J:$J,"荣耀授权专卖店")</f>
        <v>0</v>
      </c>
      <c r="Z1211" s="99">
        <f>COUNTIFS(通讯通路门店!$S:$S,$G1211,通讯通路门店!$J:$J,"VIVO体验店")</f>
        <v>0</v>
      </c>
      <c r="AA1211" s="99">
        <f>COUNTIFS(通讯通路门店!$S:$S,$G1211,通讯通路门店!$J:$J,"OPPO体验店")</f>
        <v>0</v>
      </c>
      <c r="AB1211" s="99">
        <f>COUNTIFS(通讯通路门店!$S:$S,$G1211,通讯通路门店!$J:$J,"华为授权体验店")+COUNTIFS(通讯通路门店!$S:$S,$G1211,通讯通路门店!$J:$J,"华为堡垒店")</f>
        <v>0</v>
      </c>
      <c r="AC1211" s="99">
        <f>COUNTIFS(通讯通路门店!$S:$S,$G1211,通讯通路门店!$J:$J,"小米体验店")</f>
        <v>0</v>
      </c>
      <c r="AD1211" s="99">
        <f>COUNTIFS(通讯通路门店!$S:$S,$G1211,通讯通路门店!$J:$J,"苹果体验店")</f>
        <v>0</v>
      </c>
      <c r="AE1211" s="99">
        <f>COUNTIFS(通讯通路门店!$S:$S,$G1211,通讯通路门店!$J:$J,"其他品牌专卖店")</f>
        <v>0</v>
      </c>
      <c r="AF1211" s="99">
        <f>SUMIFS(通讯通路门店!$BI:$BI,通讯通路门店!$S:$S,$G1211)</f>
        <v>0</v>
      </c>
      <c r="AG1211" s="99">
        <f>SUMIFS(通讯通路门店!$BH:$BH,通讯通路门店!$S:$S,$G1211)</f>
        <v>0</v>
      </c>
      <c r="AH1211" s="99">
        <f t="shared" si="91"/>
        <v>0</v>
      </c>
      <c r="AI1211" s="99">
        <f>SUMIFS(通讯通路门店!$BB:$BB,通讯通路门店!$S:$S,$G1211)</f>
        <v>0</v>
      </c>
      <c r="AJ1211" s="99">
        <f>SUMIFS(通讯通路门店!$BE:$BE,通讯通路门店!$S:$S,$G1211)</f>
        <v>0</v>
      </c>
      <c r="AK1211" s="99">
        <f>SUMIFS(通讯通路门店!$BG:$BG,通讯通路门店!$S:$S,$G1211)</f>
        <v>0</v>
      </c>
      <c r="AL1211" s="99">
        <f>SUMIFS(通讯通路门店!$BC:$BC,通讯通路门店!$S:$S,$G1211)</f>
        <v>0</v>
      </c>
      <c r="AM1211" s="99">
        <f>SUMIFS(通讯通路门店!$BD:$BD,通讯通路门店!$S:$S,$G1211)</f>
        <v>0</v>
      </c>
      <c r="AN1211" s="99">
        <f>SUMIFS(通讯通路门店!$BF:$BF,通讯通路门店!$S:$S,$G1211)</f>
        <v>0</v>
      </c>
      <c r="AO1211" s="99">
        <f t="shared" si="92"/>
        <v>0</v>
      </c>
      <c r="AP1211" s="99">
        <f>SUMIFS(通讯通路门店!$K:$K,通讯通路门店!$S:$S,$G1211)</f>
        <v>0</v>
      </c>
      <c r="AQ1211" s="83"/>
      <c r="AR1211" s="99">
        <f>SUMIFS(通讯通路门店!$T:$T,通讯通路门店!$S:$S,$G1211)</f>
        <v>0</v>
      </c>
      <c r="AS1211" s="99">
        <f>SUMIFS(通讯通路门店!$U:$U,通讯通路门店!$S:$S,$G1211)</f>
        <v>0</v>
      </c>
      <c r="AT1211" s="99">
        <f>SUMIFS(通讯通路门店!$V:$V,通讯通路门店!$S:$S,$G1211)</f>
        <v>0</v>
      </c>
      <c r="AU1211" s="99">
        <f>SUMIFS(通讯通路门店!$W:$W,通讯通路门店!$S:$S,$G1211)</f>
        <v>0</v>
      </c>
      <c r="AV1211" s="99">
        <f>SUMIFS(通讯通路门店!$Z:$Z,通讯通路门店!$S:$S,$G1211)</f>
        <v>0</v>
      </c>
      <c r="AW1211" s="99">
        <f>SUMIFS(通讯通路门店!$AB:$AB,通讯通路门店!$S:$S,$G1211)</f>
        <v>0</v>
      </c>
      <c r="AX1211" s="99">
        <f>SUMIFS(通讯通路门店!$X:$X,通讯通路门店!$S:$S,$G1211)</f>
        <v>0</v>
      </c>
      <c r="AY1211" s="99">
        <f>SUMIFS(通讯通路门店!$Y:$Y,通讯通路门店!$S:$S,$G1211)</f>
        <v>0</v>
      </c>
      <c r="AZ1211" s="99">
        <f>SUMIFS(通讯通路门店!$AA:$AA,通讯通路门店!$S:$S,$G1211)</f>
        <v>0</v>
      </c>
      <c r="BA1211" s="99">
        <f t="shared" si="93"/>
        <v>0</v>
      </c>
      <c r="BB1211" s="99">
        <f t="shared" si="94"/>
        <v>0</v>
      </c>
      <c r="BC1211" s="99">
        <f>SUMIFS(通讯通路门店!$W:$W,通讯通路门店!$S:$S,$G1211,通讯通路门店!$J:$J,"荣耀体验店")+SUMIFS(通讯通路门店!$W:$W,通讯通路门店!$S:$S,$G1211,通讯通路门店!$J:$J,"荣耀授权专卖店")</f>
        <v>0</v>
      </c>
      <c r="BD1211" s="99">
        <f>SUMIFS(通讯通路门店!$Z:$Z,通讯通路门店!$S:$S,$G1211,通讯通路门店!$J:$J,"VIVO体验店")</f>
        <v>0</v>
      </c>
      <c r="BE1211" s="99">
        <f>SUMIFS(通讯通路门店!$AB:$AB,通讯通路门店!$S:$S,$G1211,通讯通路门店!$J:$J,"OPPO体验店")</f>
        <v>0</v>
      </c>
      <c r="BF1211" s="99">
        <f>SUMIFS(通讯通路门店!$X:$X,通讯通路门店!$S:$S,$G1211,通讯通路门店!$J:$J,"华为授权体验店")+SUMIFS(通讯通路门店!$AA:$AA,通讯通路门店!$S:$S,$G1211,通讯通路门店!$J:$J,"华为堡垒店")</f>
        <v>0</v>
      </c>
      <c r="BG1211" s="99">
        <f>SUMIFS(通讯通路门店!$Y:$Y,通讯通路门店!$S:$S,$G1211,通讯通路门店!$J:$J,"小米体验店")</f>
        <v>0</v>
      </c>
      <c r="BH1211" s="99">
        <f>SUMIFS(通讯通路门店!$AA:$AA,通讯通路门店!$S:$S,$G1211,通讯通路门店!$J:$J,"苹果体验店")</f>
        <v>0</v>
      </c>
      <c r="BI1211" s="99">
        <f>SUMIFS(通讯通路门店!$K:$K,通讯通路门店!$S:$S,$G1211,通讯通路门店!$J:$J,"其他品牌专卖店")</f>
        <v>0</v>
      </c>
      <c r="BJ1211" s="99">
        <f>SUMIFS(通讯通路门店!$AC:$AC,通讯通路门店!$S:$S,$G1211)</f>
        <v>0</v>
      </c>
      <c r="BK1211" s="99">
        <f>SUMIFS(通讯通路门店!$AD:$AD,通讯通路门店!$S:$S,$G1211)</f>
        <v>0</v>
      </c>
      <c r="BL1211" s="99">
        <f>SUMIFS(通讯通路门店!$AE:$AE,通讯通路门店!$S:$S,$G1211)</f>
        <v>0</v>
      </c>
      <c r="BM1211" s="99">
        <f>SUMIFS(通讯通路门店!$AF:$AF,通讯通路门店!$S:$S,$G1211)</f>
        <v>0</v>
      </c>
      <c r="BN1211" s="99">
        <f>SUMIFS(通讯通路门店!$AG:$AG,通讯通路门店!$S:$S,$G1211)</f>
        <v>0</v>
      </c>
      <c r="BO1211" s="99">
        <f>SUMIFS(通讯通路门店!$AH:$AH,通讯通路门店!$S:$S,$G1211)</f>
        <v>0</v>
      </c>
      <c r="BP1211" s="99">
        <f>SUMIFS(通讯通路门店!$AI:$AI,通讯通路门店!$S:$S,$G1211)</f>
        <v>0</v>
      </c>
      <c r="BQ1211" s="83"/>
    </row>
    <row r="1212" spans="1:69">
      <c r="A1212" s="99" t="str">
        <f>IFERROR(_xlfn.XLOOKUP($G1212,通讯通路门店!$S$4:$S$993933,通讯通路门店!$A$4:$A$993933,0,0),"")</f>
        <v>海南省</v>
      </c>
      <c r="B1212" s="99" t="str">
        <f>IFERROR(_xlfn.XLOOKUP($G1212,通讯通路门店!$S$4:$S$993933,通讯通路门店!$B$4:$B$993933,0,0),"")</f>
        <v>昌江黎族自治县</v>
      </c>
      <c r="C1212" s="99" t="str">
        <f>IFERROR(_xlfn.XLOOKUP($G1212,通讯通路门店!$S$4:$S$993933,通讯通路门店!$C$4:$C$993933,0,0),"")</f>
        <v>昌江黎族自治县</v>
      </c>
      <c r="D1212" s="99" t="str">
        <f>IFERROR(_xlfn.XLOOKUP($G1212,通讯通路门店!$S$4:$S$993933,通讯通路门店!$D$4:$D$993933,0,0),"")</f>
        <v>叉河镇</v>
      </c>
      <c r="E1212" s="83"/>
      <c r="F1212" s="83"/>
      <c r="G1212" s="101"/>
      <c r="H1212" s="102">
        <f>IFERROR(_xlfn.XLOOKUP($G1212,通讯通路门店!$S$4:$S$993933,通讯通路门店!$R$4:$R$993933,0,0),"")</f>
        <v>0</v>
      </c>
      <c r="I1212" s="83"/>
      <c r="J1212" s="83"/>
      <c r="K1212" s="83"/>
      <c r="L1212" s="83"/>
      <c r="M1212" s="83"/>
      <c r="N1212" s="83"/>
      <c r="O1212" s="83"/>
      <c r="P1212" s="83"/>
      <c r="Q1212" s="83"/>
      <c r="R1212" s="83"/>
      <c r="S1212" s="83"/>
      <c r="T1212" s="83"/>
      <c r="U1212" s="99">
        <f>COUNTIF(通讯通路门店!$S:$S,$G1212)</f>
        <v>0</v>
      </c>
      <c r="V1212" s="99">
        <f>COUNTIFS(通讯通路门店!$S:$S,$G1212,通讯通路门店!$J:$J,"综合卖场")</f>
        <v>0</v>
      </c>
      <c r="W1212" s="99">
        <f>SUMIFS(通讯通路门店!$AJ:$AJ,通讯通路门店!$S:$S,通讯客户沙盘!$G1212)</f>
        <v>0</v>
      </c>
      <c r="X1212" s="99">
        <f t="shared" si="90"/>
        <v>0</v>
      </c>
      <c r="Y1212" s="99">
        <f>COUNTIFS(通讯通路门店!$S:$S,$G1212,通讯通路门店!$J:$J,"荣耀体验店")+COUNTIFS(通讯通路门店!$S:$S,$G1212,通讯通路门店!$J:$J,"荣耀授权专卖店")</f>
        <v>0</v>
      </c>
      <c r="Z1212" s="99">
        <f>COUNTIFS(通讯通路门店!$S:$S,$G1212,通讯通路门店!$J:$J,"VIVO体验店")</f>
        <v>0</v>
      </c>
      <c r="AA1212" s="99">
        <f>COUNTIFS(通讯通路门店!$S:$S,$G1212,通讯通路门店!$J:$J,"OPPO体验店")</f>
        <v>0</v>
      </c>
      <c r="AB1212" s="99">
        <f>COUNTIFS(通讯通路门店!$S:$S,$G1212,通讯通路门店!$J:$J,"华为授权体验店")+COUNTIFS(通讯通路门店!$S:$S,$G1212,通讯通路门店!$J:$J,"华为堡垒店")</f>
        <v>0</v>
      </c>
      <c r="AC1212" s="99">
        <f>COUNTIFS(通讯通路门店!$S:$S,$G1212,通讯通路门店!$J:$J,"小米体验店")</f>
        <v>0</v>
      </c>
      <c r="AD1212" s="99">
        <f>COUNTIFS(通讯通路门店!$S:$S,$G1212,通讯通路门店!$J:$J,"苹果体验店")</f>
        <v>0</v>
      </c>
      <c r="AE1212" s="99">
        <f>COUNTIFS(通讯通路门店!$S:$S,$G1212,通讯通路门店!$J:$J,"其他品牌专卖店")</f>
        <v>0</v>
      </c>
      <c r="AF1212" s="99">
        <f>SUMIFS(通讯通路门店!$BI:$BI,通讯通路门店!$S:$S,$G1212)</f>
        <v>0</v>
      </c>
      <c r="AG1212" s="99">
        <f>SUMIFS(通讯通路门店!$BH:$BH,通讯通路门店!$S:$S,$G1212)</f>
        <v>0</v>
      </c>
      <c r="AH1212" s="99">
        <f t="shared" si="91"/>
        <v>0</v>
      </c>
      <c r="AI1212" s="99">
        <f>SUMIFS(通讯通路门店!$BB:$BB,通讯通路门店!$S:$S,$G1212)</f>
        <v>0</v>
      </c>
      <c r="AJ1212" s="99">
        <f>SUMIFS(通讯通路门店!$BE:$BE,通讯通路门店!$S:$S,$G1212)</f>
        <v>0</v>
      </c>
      <c r="AK1212" s="99">
        <f>SUMIFS(通讯通路门店!$BG:$BG,通讯通路门店!$S:$S,$G1212)</f>
        <v>0</v>
      </c>
      <c r="AL1212" s="99">
        <f>SUMIFS(通讯通路门店!$BC:$BC,通讯通路门店!$S:$S,$G1212)</f>
        <v>0</v>
      </c>
      <c r="AM1212" s="99">
        <f>SUMIFS(通讯通路门店!$BD:$BD,通讯通路门店!$S:$S,$G1212)</f>
        <v>0</v>
      </c>
      <c r="AN1212" s="99">
        <f>SUMIFS(通讯通路门店!$BF:$BF,通讯通路门店!$S:$S,$G1212)</f>
        <v>0</v>
      </c>
      <c r="AO1212" s="99">
        <f t="shared" si="92"/>
        <v>0</v>
      </c>
      <c r="AP1212" s="99">
        <f>SUMIFS(通讯通路门店!$K:$K,通讯通路门店!$S:$S,$G1212)</f>
        <v>0</v>
      </c>
      <c r="AQ1212" s="83"/>
      <c r="AR1212" s="99">
        <f>SUMIFS(通讯通路门店!$T:$T,通讯通路门店!$S:$S,$G1212)</f>
        <v>0</v>
      </c>
      <c r="AS1212" s="99">
        <f>SUMIFS(通讯通路门店!$U:$U,通讯通路门店!$S:$S,$G1212)</f>
        <v>0</v>
      </c>
      <c r="AT1212" s="99">
        <f>SUMIFS(通讯通路门店!$V:$V,通讯通路门店!$S:$S,$G1212)</f>
        <v>0</v>
      </c>
      <c r="AU1212" s="99">
        <f>SUMIFS(通讯通路门店!$W:$W,通讯通路门店!$S:$S,$G1212)</f>
        <v>0</v>
      </c>
      <c r="AV1212" s="99">
        <f>SUMIFS(通讯通路门店!$Z:$Z,通讯通路门店!$S:$S,$G1212)</f>
        <v>0</v>
      </c>
      <c r="AW1212" s="99">
        <f>SUMIFS(通讯通路门店!$AB:$AB,通讯通路门店!$S:$S,$G1212)</f>
        <v>0</v>
      </c>
      <c r="AX1212" s="99">
        <f>SUMIFS(通讯通路门店!$X:$X,通讯通路门店!$S:$S,$G1212)</f>
        <v>0</v>
      </c>
      <c r="AY1212" s="99">
        <f>SUMIFS(通讯通路门店!$Y:$Y,通讯通路门店!$S:$S,$G1212)</f>
        <v>0</v>
      </c>
      <c r="AZ1212" s="99">
        <f>SUMIFS(通讯通路门店!$AA:$AA,通讯通路门店!$S:$S,$G1212)</f>
        <v>0</v>
      </c>
      <c r="BA1212" s="99">
        <f t="shared" si="93"/>
        <v>0</v>
      </c>
      <c r="BB1212" s="99">
        <f t="shared" si="94"/>
        <v>0</v>
      </c>
      <c r="BC1212" s="99">
        <f>SUMIFS(通讯通路门店!$W:$W,通讯通路门店!$S:$S,$G1212,通讯通路门店!$J:$J,"荣耀体验店")+SUMIFS(通讯通路门店!$W:$W,通讯通路门店!$S:$S,$G1212,通讯通路门店!$J:$J,"荣耀授权专卖店")</f>
        <v>0</v>
      </c>
      <c r="BD1212" s="99">
        <f>SUMIFS(通讯通路门店!$Z:$Z,通讯通路门店!$S:$S,$G1212,通讯通路门店!$J:$J,"VIVO体验店")</f>
        <v>0</v>
      </c>
      <c r="BE1212" s="99">
        <f>SUMIFS(通讯通路门店!$AB:$AB,通讯通路门店!$S:$S,$G1212,通讯通路门店!$J:$J,"OPPO体验店")</f>
        <v>0</v>
      </c>
      <c r="BF1212" s="99">
        <f>SUMIFS(通讯通路门店!$X:$X,通讯通路门店!$S:$S,$G1212,通讯通路门店!$J:$J,"华为授权体验店")+SUMIFS(通讯通路门店!$AA:$AA,通讯通路门店!$S:$S,$G1212,通讯通路门店!$J:$J,"华为堡垒店")</f>
        <v>0</v>
      </c>
      <c r="BG1212" s="99">
        <f>SUMIFS(通讯通路门店!$Y:$Y,通讯通路门店!$S:$S,$G1212,通讯通路门店!$J:$J,"小米体验店")</f>
        <v>0</v>
      </c>
      <c r="BH1212" s="99">
        <f>SUMIFS(通讯通路门店!$AA:$AA,通讯通路门店!$S:$S,$G1212,通讯通路门店!$J:$J,"苹果体验店")</f>
        <v>0</v>
      </c>
      <c r="BI1212" s="99">
        <f>SUMIFS(通讯通路门店!$K:$K,通讯通路门店!$S:$S,$G1212,通讯通路门店!$J:$J,"其他品牌专卖店")</f>
        <v>0</v>
      </c>
      <c r="BJ1212" s="99">
        <f>SUMIFS(通讯通路门店!$AC:$AC,通讯通路门店!$S:$S,$G1212)</f>
        <v>0</v>
      </c>
      <c r="BK1212" s="99">
        <f>SUMIFS(通讯通路门店!$AD:$AD,通讯通路门店!$S:$S,$G1212)</f>
        <v>0</v>
      </c>
      <c r="BL1212" s="99">
        <f>SUMIFS(通讯通路门店!$AE:$AE,通讯通路门店!$S:$S,$G1212)</f>
        <v>0</v>
      </c>
      <c r="BM1212" s="99">
        <f>SUMIFS(通讯通路门店!$AF:$AF,通讯通路门店!$S:$S,$G1212)</f>
        <v>0</v>
      </c>
      <c r="BN1212" s="99">
        <f>SUMIFS(通讯通路门店!$AG:$AG,通讯通路门店!$S:$S,$G1212)</f>
        <v>0</v>
      </c>
      <c r="BO1212" s="99">
        <f>SUMIFS(通讯通路门店!$AH:$AH,通讯通路门店!$S:$S,$G1212)</f>
        <v>0</v>
      </c>
      <c r="BP1212" s="99">
        <f>SUMIFS(通讯通路门店!$AI:$AI,通讯通路门店!$S:$S,$G1212)</f>
        <v>0</v>
      </c>
      <c r="BQ1212" s="83"/>
    </row>
    <row r="1213" spans="1:69">
      <c r="A1213" s="99" t="str">
        <f>IFERROR(_xlfn.XLOOKUP($G1213,通讯通路门店!$S$4:$S$993933,通讯通路门店!$A$4:$A$993933,0,0),"")</f>
        <v>海南省</v>
      </c>
      <c r="B1213" s="99" t="str">
        <f>IFERROR(_xlfn.XLOOKUP($G1213,通讯通路门店!$S$4:$S$993933,通讯通路门店!$B$4:$B$993933,0,0),"")</f>
        <v>昌江黎族自治县</v>
      </c>
      <c r="C1213" s="99" t="str">
        <f>IFERROR(_xlfn.XLOOKUP($G1213,通讯通路门店!$S$4:$S$993933,通讯通路门店!$C$4:$C$993933,0,0),"")</f>
        <v>昌江黎族自治县</v>
      </c>
      <c r="D1213" s="99" t="str">
        <f>IFERROR(_xlfn.XLOOKUP($G1213,通讯通路门店!$S$4:$S$993933,通讯通路门店!$D$4:$D$993933,0,0),"")</f>
        <v>叉河镇</v>
      </c>
      <c r="E1213" s="83"/>
      <c r="F1213" s="83"/>
      <c r="G1213" s="101"/>
      <c r="H1213" s="102">
        <f>IFERROR(_xlfn.XLOOKUP($G1213,通讯通路门店!$S$4:$S$993933,通讯通路门店!$R$4:$R$993933,0,0),"")</f>
        <v>0</v>
      </c>
      <c r="I1213" s="83"/>
      <c r="J1213" s="83"/>
      <c r="K1213" s="83"/>
      <c r="L1213" s="83"/>
      <c r="M1213" s="83"/>
      <c r="N1213" s="83"/>
      <c r="O1213" s="83"/>
      <c r="P1213" s="83"/>
      <c r="Q1213" s="83"/>
      <c r="R1213" s="83"/>
      <c r="S1213" s="83"/>
      <c r="T1213" s="83"/>
      <c r="U1213" s="99">
        <f>COUNTIF(通讯通路门店!$S:$S,$G1213)</f>
        <v>0</v>
      </c>
      <c r="V1213" s="99">
        <f>COUNTIFS(通讯通路门店!$S:$S,$G1213,通讯通路门店!$J:$J,"综合卖场")</f>
        <v>0</v>
      </c>
      <c r="W1213" s="99">
        <f>SUMIFS(通讯通路门店!$AJ:$AJ,通讯通路门店!$S:$S,通讯客户沙盘!$G1213)</f>
        <v>0</v>
      </c>
      <c r="X1213" s="99">
        <f t="shared" si="90"/>
        <v>0</v>
      </c>
      <c r="Y1213" s="99">
        <f>COUNTIFS(通讯通路门店!$S:$S,$G1213,通讯通路门店!$J:$J,"荣耀体验店")+COUNTIFS(通讯通路门店!$S:$S,$G1213,通讯通路门店!$J:$J,"荣耀授权专卖店")</f>
        <v>0</v>
      </c>
      <c r="Z1213" s="99">
        <f>COUNTIFS(通讯通路门店!$S:$S,$G1213,通讯通路门店!$J:$J,"VIVO体验店")</f>
        <v>0</v>
      </c>
      <c r="AA1213" s="99">
        <f>COUNTIFS(通讯通路门店!$S:$S,$G1213,通讯通路门店!$J:$J,"OPPO体验店")</f>
        <v>0</v>
      </c>
      <c r="AB1213" s="99">
        <f>COUNTIFS(通讯通路门店!$S:$S,$G1213,通讯通路门店!$J:$J,"华为授权体验店")+COUNTIFS(通讯通路门店!$S:$S,$G1213,通讯通路门店!$J:$J,"华为堡垒店")</f>
        <v>0</v>
      </c>
      <c r="AC1213" s="99">
        <f>COUNTIFS(通讯通路门店!$S:$S,$G1213,通讯通路门店!$J:$J,"小米体验店")</f>
        <v>0</v>
      </c>
      <c r="AD1213" s="99">
        <f>COUNTIFS(通讯通路门店!$S:$S,$G1213,通讯通路门店!$J:$J,"苹果体验店")</f>
        <v>0</v>
      </c>
      <c r="AE1213" s="99">
        <f>COUNTIFS(通讯通路门店!$S:$S,$G1213,通讯通路门店!$J:$J,"其他品牌专卖店")</f>
        <v>0</v>
      </c>
      <c r="AF1213" s="99">
        <f>SUMIFS(通讯通路门店!$BI:$BI,通讯通路门店!$S:$S,$G1213)</f>
        <v>0</v>
      </c>
      <c r="AG1213" s="99">
        <f>SUMIFS(通讯通路门店!$BH:$BH,通讯通路门店!$S:$S,$G1213)</f>
        <v>0</v>
      </c>
      <c r="AH1213" s="99">
        <f t="shared" si="91"/>
        <v>0</v>
      </c>
      <c r="AI1213" s="99">
        <f>SUMIFS(通讯通路门店!$BB:$BB,通讯通路门店!$S:$S,$G1213)</f>
        <v>0</v>
      </c>
      <c r="AJ1213" s="99">
        <f>SUMIFS(通讯通路门店!$BE:$BE,通讯通路门店!$S:$S,$G1213)</f>
        <v>0</v>
      </c>
      <c r="AK1213" s="99">
        <f>SUMIFS(通讯通路门店!$BG:$BG,通讯通路门店!$S:$S,$G1213)</f>
        <v>0</v>
      </c>
      <c r="AL1213" s="99">
        <f>SUMIFS(通讯通路门店!$BC:$BC,通讯通路门店!$S:$S,$G1213)</f>
        <v>0</v>
      </c>
      <c r="AM1213" s="99">
        <f>SUMIFS(通讯通路门店!$BD:$BD,通讯通路门店!$S:$S,$G1213)</f>
        <v>0</v>
      </c>
      <c r="AN1213" s="99">
        <f>SUMIFS(通讯通路门店!$BF:$BF,通讯通路门店!$S:$S,$G1213)</f>
        <v>0</v>
      </c>
      <c r="AO1213" s="99">
        <f t="shared" si="92"/>
        <v>0</v>
      </c>
      <c r="AP1213" s="99">
        <f>SUMIFS(通讯通路门店!$K:$K,通讯通路门店!$S:$S,$G1213)</f>
        <v>0</v>
      </c>
      <c r="AQ1213" s="83"/>
      <c r="AR1213" s="99">
        <f>SUMIFS(通讯通路门店!$T:$T,通讯通路门店!$S:$S,$G1213)</f>
        <v>0</v>
      </c>
      <c r="AS1213" s="99">
        <f>SUMIFS(通讯通路门店!$U:$U,通讯通路门店!$S:$S,$G1213)</f>
        <v>0</v>
      </c>
      <c r="AT1213" s="99">
        <f>SUMIFS(通讯通路门店!$V:$V,通讯通路门店!$S:$S,$G1213)</f>
        <v>0</v>
      </c>
      <c r="AU1213" s="99">
        <f>SUMIFS(通讯通路门店!$W:$W,通讯通路门店!$S:$S,$G1213)</f>
        <v>0</v>
      </c>
      <c r="AV1213" s="99">
        <f>SUMIFS(通讯通路门店!$Z:$Z,通讯通路门店!$S:$S,$G1213)</f>
        <v>0</v>
      </c>
      <c r="AW1213" s="99">
        <f>SUMIFS(通讯通路门店!$AB:$AB,通讯通路门店!$S:$S,$G1213)</f>
        <v>0</v>
      </c>
      <c r="AX1213" s="99">
        <f>SUMIFS(通讯通路门店!$X:$X,通讯通路门店!$S:$S,$G1213)</f>
        <v>0</v>
      </c>
      <c r="AY1213" s="99">
        <f>SUMIFS(通讯通路门店!$Y:$Y,通讯通路门店!$S:$S,$G1213)</f>
        <v>0</v>
      </c>
      <c r="AZ1213" s="99">
        <f>SUMIFS(通讯通路门店!$AA:$AA,通讯通路门店!$S:$S,$G1213)</f>
        <v>0</v>
      </c>
      <c r="BA1213" s="99">
        <f t="shared" si="93"/>
        <v>0</v>
      </c>
      <c r="BB1213" s="99">
        <f t="shared" si="94"/>
        <v>0</v>
      </c>
      <c r="BC1213" s="99">
        <f>SUMIFS(通讯通路门店!$W:$W,通讯通路门店!$S:$S,$G1213,通讯通路门店!$J:$J,"荣耀体验店")+SUMIFS(通讯通路门店!$W:$W,通讯通路门店!$S:$S,$G1213,通讯通路门店!$J:$J,"荣耀授权专卖店")</f>
        <v>0</v>
      </c>
      <c r="BD1213" s="99">
        <f>SUMIFS(通讯通路门店!$Z:$Z,通讯通路门店!$S:$S,$G1213,通讯通路门店!$J:$J,"VIVO体验店")</f>
        <v>0</v>
      </c>
      <c r="BE1213" s="99">
        <f>SUMIFS(通讯通路门店!$AB:$AB,通讯通路门店!$S:$S,$G1213,通讯通路门店!$J:$J,"OPPO体验店")</f>
        <v>0</v>
      </c>
      <c r="BF1213" s="99">
        <f>SUMIFS(通讯通路门店!$X:$X,通讯通路门店!$S:$S,$G1213,通讯通路门店!$J:$J,"华为授权体验店")+SUMIFS(通讯通路门店!$AA:$AA,通讯通路门店!$S:$S,$G1213,通讯通路门店!$J:$J,"华为堡垒店")</f>
        <v>0</v>
      </c>
      <c r="BG1213" s="99">
        <f>SUMIFS(通讯通路门店!$Y:$Y,通讯通路门店!$S:$S,$G1213,通讯通路门店!$J:$J,"小米体验店")</f>
        <v>0</v>
      </c>
      <c r="BH1213" s="99">
        <f>SUMIFS(通讯通路门店!$AA:$AA,通讯通路门店!$S:$S,$G1213,通讯通路门店!$J:$J,"苹果体验店")</f>
        <v>0</v>
      </c>
      <c r="BI1213" s="99">
        <f>SUMIFS(通讯通路门店!$K:$K,通讯通路门店!$S:$S,$G1213,通讯通路门店!$J:$J,"其他品牌专卖店")</f>
        <v>0</v>
      </c>
      <c r="BJ1213" s="99">
        <f>SUMIFS(通讯通路门店!$AC:$AC,通讯通路门店!$S:$S,$G1213)</f>
        <v>0</v>
      </c>
      <c r="BK1213" s="99">
        <f>SUMIFS(通讯通路门店!$AD:$AD,通讯通路门店!$S:$S,$G1213)</f>
        <v>0</v>
      </c>
      <c r="BL1213" s="99">
        <f>SUMIFS(通讯通路门店!$AE:$AE,通讯通路门店!$S:$S,$G1213)</f>
        <v>0</v>
      </c>
      <c r="BM1213" s="99">
        <f>SUMIFS(通讯通路门店!$AF:$AF,通讯通路门店!$S:$S,$G1213)</f>
        <v>0</v>
      </c>
      <c r="BN1213" s="99">
        <f>SUMIFS(通讯通路门店!$AG:$AG,通讯通路门店!$S:$S,$G1213)</f>
        <v>0</v>
      </c>
      <c r="BO1213" s="99">
        <f>SUMIFS(通讯通路门店!$AH:$AH,通讯通路门店!$S:$S,$G1213)</f>
        <v>0</v>
      </c>
      <c r="BP1213" s="99">
        <f>SUMIFS(通讯通路门店!$AI:$AI,通讯通路门店!$S:$S,$G1213)</f>
        <v>0</v>
      </c>
      <c r="BQ1213" s="83"/>
    </row>
    <row r="1214" spans="1:69">
      <c r="A1214" s="99" t="str">
        <f>IFERROR(_xlfn.XLOOKUP($G1214,通讯通路门店!$S$4:$S$993933,通讯通路门店!$A$4:$A$993933,0,0),"")</f>
        <v>海南省</v>
      </c>
      <c r="B1214" s="99" t="str">
        <f>IFERROR(_xlfn.XLOOKUP($G1214,通讯通路门店!$S$4:$S$993933,通讯通路门店!$B$4:$B$993933,0,0),"")</f>
        <v>昌江黎族自治县</v>
      </c>
      <c r="C1214" s="99" t="str">
        <f>IFERROR(_xlfn.XLOOKUP($G1214,通讯通路门店!$S$4:$S$993933,通讯通路门店!$C$4:$C$993933,0,0),"")</f>
        <v>昌江黎族自治县</v>
      </c>
      <c r="D1214" s="99" t="str">
        <f>IFERROR(_xlfn.XLOOKUP($G1214,通讯通路门店!$S$4:$S$993933,通讯通路门店!$D$4:$D$993933,0,0),"")</f>
        <v>叉河镇</v>
      </c>
      <c r="E1214" s="83"/>
      <c r="F1214" s="83"/>
      <c r="G1214" s="101"/>
      <c r="H1214" s="102">
        <f>IFERROR(_xlfn.XLOOKUP($G1214,通讯通路门店!$S$4:$S$993933,通讯通路门店!$R$4:$R$993933,0,0),"")</f>
        <v>0</v>
      </c>
      <c r="I1214" s="83"/>
      <c r="J1214" s="83"/>
      <c r="K1214" s="83"/>
      <c r="L1214" s="83"/>
      <c r="M1214" s="83"/>
      <c r="N1214" s="83"/>
      <c r="O1214" s="83"/>
      <c r="P1214" s="83"/>
      <c r="Q1214" s="83"/>
      <c r="R1214" s="83"/>
      <c r="S1214" s="83"/>
      <c r="T1214" s="83"/>
      <c r="U1214" s="99">
        <f>COUNTIF(通讯通路门店!$S:$S,$G1214)</f>
        <v>0</v>
      </c>
      <c r="V1214" s="99">
        <f>COUNTIFS(通讯通路门店!$S:$S,$G1214,通讯通路门店!$J:$J,"综合卖场")</f>
        <v>0</v>
      </c>
      <c r="W1214" s="99">
        <f>SUMIFS(通讯通路门店!$AJ:$AJ,通讯通路门店!$S:$S,通讯客户沙盘!$G1214)</f>
        <v>0</v>
      </c>
      <c r="X1214" s="99">
        <f t="shared" si="90"/>
        <v>0</v>
      </c>
      <c r="Y1214" s="99">
        <f>COUNTIFS(通讯通路门店!$S:$S,$G1214,通讯通路门店!$J:$J,"荣耀体验店")+COUNTIFS(通讯通路门店!$S:$S,$G1214,通讯通路门店!$J:$J,"荣耀授权专卖店")</f>
        <v>0</v>
      </c>
      <c r="Z1214" s="99">
        <f>COUNTIFS(通讯通路门店!$S:$S,$G1214,通讯通路门店!$J:$J,"VIVO体验店")</f>
        <v>0</v>
      </c>
      <c r="AA1214" s="99">
        <f>COUNTIFS(通讯通路门店!$S:$S,$G1214,通讯通路门店!$J:$J,"OPPO体验店")</f>
        <v>0</v>
      </c>
      <c r="AB1214" s="99">
        <f>COUNTIFS(通讯通路门店!$S:$S,$G1214,通讯通路门店!$J:$J,"华为授权体验店")+COUNTIFS(通讯通路门店!$S:$S,$G1214,通讯通路门店!$J:$J,"华为堡垒店")</f>
        <v>0</v>
      </c>
      <c r="AC1214" s="99">
        <f>COUNTIFS(通讯通路门店!$S:$S,$G1214,通讯通路门店!$J:$J,"小米体验店")</f>
        <v>0</v>
      </c>
      <c r="AD1214" s="99">
        <f>COUNTIFS(通讯通路门店!$S:$S,$G1214,通讯通路门店!$J:$J,"苹果体验店")</f>
        <v>0</v>
      </c>
      <c r="AE1214" s="99">
        <f>COUNTIFS(通讯通路门店!$S:$S,$G1214,通讯通路门店!$J:$J,"其他品牌专卖店")</f>
        <v>0</v>
      </c>
      <c r="AF1214" s="99">
        <f>SUMIFS(通讯通路门店!$BI:$BI,通讯通路门店!$S:$S,$G1214)</f>
        <v>0</v>
      </c>
      <c r="AG1214" s="99">
        <f>SUMIFS(通讯通路门店!$BH:$BH,通讯通路门店!$S:$S,$G1214)</f>
        <v>0</v>
      </c>
      <c r="AH1214" s="99">
        <f t="shared" si="91"/>
        <v>0</v>
      </c>
      <c r="AI1214" s="99">
        <f>SUMIFS(通讯通路门店!$BB:$BB,通讯通路门店!$S:$S,$G1214)</f>
        <v>0</v>
      </c>
      <c r="AJ1214" s="99">
        <f>SUMIFS(通讯通路门店!$BE:$BE,通讯通路门店!$S:$S,$G1214)</f>
        <v>0</v>
      </c>
      <c r="AK1214" s="99">
        <f>SUMIFS(通讯通路门店!$BG:$BG,通讯通路门店!$S:$S,$G1214)</f>
        <v>0</v>
      </c>
      <c r="AL1214" s="99">
        <f>SUMIFS(通讯通路门店!$BC:$BC,通讯通路门店!$S:$S,$G1214)</f>
        <v>0</v>
      </c>
      <c r="AM1214" s="99">
        <f>SUMIFS(通讯通路门店!$BD:$BD,通讯通路门店!$S:$S,$G1214)</f>
        <v>0</v>
      </c>
      <c r="AN1214" s="99">
        <f>SUMIFS(通讯通路门店!$BF:$BF,通讯通路门店!$S:$S,$G1214)</f>
        <v>0</v>
      </c>
      <c r="AO1214" s="99">
        <f t="shared" si="92"/>
        <v>0</v>
      </c>
      <c r="AP1214" s="99">
        <f>SUMIFS(通讯通路门店!$K:$K,通讯通路门店!$S:$S,$G1214)</f>
        <v>0</v>
      </c>
      <c r="AQ1214" s="83"/>
      <c r="AR1214" s="99">
        <f>SUMIFS(通讯通路门店!$T:$T,通讯通路门店!$S:$S,$G1214)</f>
        <v>0</v>
      </c>
      <c r="AS1214" s="99">
        <f>SUMIFS(通讯通路门店!$U:$U,通讯通路门店!$S:$S,$G1214)</f>
        <v>0</v>
      </c>
      <c r="AT1214" s="99">
        <f>SUMIFS(通讯通路门店!$V:$V,通讯通路门店!$S:$S,$G1214)</f>
        <v>0</v>
      </c>
      <c r="AU1214" s="99">
        <f>SUMIFS(通讯通路门店!$W:$W,通讯通路门店!$S:$S,$G1214)</f>
        <v>0</v>
      </c>
      <c r="AV1214" s="99">
        <f>SUMIFS(通讯通路门店!$Z:$Z,通讯通路门店!$S:$S,$G1214)</f>
        <v>0</v>
      </c>
      <c r="AW1214" s="99">
        <f>SUMIFS(通讯通路门店!$AB:$AB,通讯通路门店!$S:$S,$G1214)</f>
        <v>0</v>
      </c>
      <c r="AX1214" s="99">
        <f>SUMIFS(通讯通路门店!$X:$X,通讯通路门店!$S:$S,$G1214)</f>
        <v>0</v>
      </c>
      <c r="AY1214" s="99">
        <f>SUMIFS(通讯通路门店!$Y:$Y,通讯通路门店!$S:$S,$G1214)</f>
        <v>0</v>
      </c>
      <c r="AZ1214" s="99">
        <f>SUMIFS(通讯通路门店!$AA:$AA,通讯通路门店!$S:$S,$G1214)</f>
        <v>0</v>
      </c>
      <c r="BA1214" s="99">
        <f t="shared" si="93"/>
        <v>0</v>
      </c>
      <c r="BB1214" s="99">
        <f t="shared" si="94"/>
        <v>0</v>
      </c>
      <c r="BC1214" s="99">
        <f>SUMIFS(通讯通路门店!$W:$W,通讯通路门店!$S:$S,$G1214,通讯通路门店!$J:$J,"荣耀体验店")+SUMIFS(通讯通路门店!$W:$W,通讯通路门店!$S:$S,$G1214,通讯通路门店!$J:$J,"荣耀授权专卖店")</f>
        <v>0</v>
      </c>
      <c r="BD1214" s="99">
        <f>SUMIFS(通讯通路门店!$Z:$Z,通讯通路门店!$S:$S,$G1214,通讯通路门店!$J:$J,"VIVO体验店")</f>
        <v>0</v>
      </c>
      <c r="BE1214" s="99">
        <f>SUMIFS(通讯通路门店!$AB:$AB,通讯通路门店!$S:$S,$G1214,通讯通路门店!$J:$J,"OPPO体验店")</f>
        <v>0</v>
      </c>
      <c r="BF1214" s="99">
        <f>SUMIFS(通讯通路门店!$X:$X,通讯通路门店!$S:$S,$G1214,通讯通路门店!$J:$J,"华为授权体验店")+SUMIFS(通讯通路门店!$AA:$AA,通讯通路门店!$S:$S,$G1214,通讯通路门店!$J:$J,"华为堡垒店")</f>
        <v>0</v>
      </c>
      <c r="BG1214" s="99">
        <f>SUMIFS(通讯通路门店!$Y:$Y,通讯通路门店!$S:$S,$G1214,通讯通路门店!$J:$J,"小米体验店")</f>
        <v>0</v>
      </c>
      <c r="BH1214" s="99">
        <f>SUMIFS(通讯通路门店!$AA:$AA,通讯通路门店!$S:$S,$G1214,通讯通路门店!$J:$J,"苹果体验店")</f>
        <v>0</v>
      </c>
      <c r="BI1214" s="99">
        <f>SUMIFS(通讯通路门店!$K:$K,通讯通路门店!$S:$S,$G1214,通讯通路门店!$J:$J,"其他品牌专卖店")</f>
        <v>0</v>
      </c>
      <c r="BJ1214" s="99">
        <f>SUMIFS(通讯通路门店!$AC:$AC,通讯通路门店!$S:$S,$G1214)</f>
        <v>0</v>
      </c>
      <c r="BK1214" s="99">
        <f>SUMIFS(通讯通路门店!$AD:$AD,通讯通路门店!$S:$S,$G1214)</f>
        <v>0</v>
      </c>
      <c r="BL1214" s="99">
        <f>SUMIFS(通讯通路门店!$AE:$AE,通讯通路门店!$S:$S,$G1214)</f>
        <v>0</v>
      </c>
      <c r="BM1214" s="99">
        <f>SUMIFS(通讯通路门店!$AF:$AF,通讯通路门店!$S:$S,$G1214)</f>
        <v>0</v>
      </c>
      <c r="BN1214" s="99">
        <f>SUMIFS(通讯通路门店!$AG:$AG,通讯通路门店!$S:$S,$G1214)</f>
        <v>0</v>
      </c>
      <c r="BO1214" s="99">
        <f>SUMIFS(通讯通路门店!$AH:$AH,通讯通路门店!$S:$S,$G1214)</f>
        <v>0</v>
      </c>
      <c r="BP1214" s="99">
        <f>SUMIFS(通讯通路门店!$AI:$AI,通讯通路门店!$S:$S,$G1214)</f>
        <v>0</v>
      </c>
      <c r="BQ1214" s="83"/>
    </row>
    <row r="1215" spans="1:69">
      <c r="A1215" s="99" t="str">
        <f>IFERROR(_xlfn.XLOOKUP($G1215,通讯通路门店!$S$4:$S$993933,通讯通路门店!$A$4:$A$993933,0,0),"")</f>
        <v>海南省</v>
      </c>
      <c r="B1215" s="99" t="str">
        <f>IFERROR(_xlfn.XLOOKUP($G1215,通讯通路门店!$S$4:$S$993933,通讯通路门店!$B$4:$B$993933,0,0),"")</f>
        <v>昌江黎族自治县</v>
      </c>
      <c r="C1215" s="99" t="str">
        <f>IFERROR(_xlfn.XLOOKUP($G1215,通讯通路门店!$S$4:$S$993933,通讯通路门店!$C$4:$C$993933,0,0),"")</f>
        <v>昌江黎族自治县</v>
      </c>
      <c r="D1215" s="99" t="str">
        <f>IFERROR(_xlfn.XLOOKUP($G1215,通讯通路门店!$S$4:$S$993933,通讯通路门店!$D$4:$D$993933,0,0),"")</f>
        <v>叉河镇</v>
      </c>
      <c r="E1215" s="83"/>
      <c r="F1215" s="83"/>
      <c r="G1215" s="101"/>
      <c r="H1215" s="102">
        <f>IFERROR(_xlfn.XLOOKUP($G1215,通讯通路门店!$S$4:$S$993933,通讯通路门店!$R$4:$R$993933,0,0),"")</f>
        <v>0</v>
      </c>
      <c r="I1215" s="83"/>
      <c r="J1215" s="83"/>
      <c r="K1215" s="83"/>
      <c r="L1215" s="83"/>
      <c r="M1215" s="83"/>
      <c r="N1215" s="83"/>
      <c r="O1215" s="83"/>
      <c r="P1215" s="83"/>
      <c r="Q1215" s="83"/>
      <c r="R1215" s="83"/>
      <c r="S1215" s="83"/>
      <c r="T1215" s="83"/>
      <c r="U1215" s="99">
        <f>COUNTIF(通讯通路门店!$S:$S,$G1215)</f>
        <v>0</v>
      </c>
      <c r="V1215" s="99">
        <f>COUNTIFS(通讯通路门店!$S:$S,$G1215,通讯通路门店!$J:$J,"综合卖场")</f>
        <v>0</v>
      </c>
      <c r="W1215" s="99">
        <f>SUMIFS(通讯通路门店!$AJ:$AJ,通讯通路门店!$S:$S,通讯客户沙盘!$G1215)</f>
        <v>0</v>
      </c>
      <c r="X1215" s="99">
        <f t="shared" si="90"/>
        <v>0</v>
      </c>
      <c r="Y1215" s="99">
        <f>COUNTIFS(通讯通路门店!$S:$S,$G1215,通讯通路门店!$J:$J,"荣耀体验店")+COUNTIFS(通讯通路门店!$S:$S,$G1215,通讯通路门店!$J:$J,"荣耀授权专卖店")</f>
        <v>0</v>
      </c>
      <c r="Z1215" s="99">
        <f>COUNTIFS(通讯通路门店!$S:$S,$G1215,通讯通路门店!$J:$J,"VIVO体验店")</f>
        <v>0</v>
      </c>
      <c r="AA1215" s="99">
        <f>COUNTIFS(通讯通路门店!$S:$S,$G1215,通讯通路门店!$J:$J,"OPPO体验店")</f>
        <v>0</v>
      </c>
      <c r="AB1215" s="99">
        <f>COUNTIFS(通讯通路门店!$S:$S,$G1215,通讯通路门店!$J:$J,"华为授权体验店")+COUNTIFS(通讯通路门店!$S:$S,$G1215,通讯通路门店!$J:$J,"华为堡垒店")</f>
        <v>0</v>
      </c>
      <c r="AC1215" s="99">
        <f>COUNTIFS(通讯通路门店!$S:$S,$G1215,通讯通路门店!$J:$J,"小米体验店")</f>
        <v>0</v>
      </c>
      <c r="AD1215" s="99">
        <f>COUNTIFS(通讯通路门店!$S:$S,$G1215,通讯通路门店!$J:$J,"苹果体验店")</f>
        <v>0</v>
      </c>
      <c r="AE1215" s="99">
        <f>COUNTIFS(通讯通路门店!$S:$S,$G1215,通讯通路门店!$J:$J,"其他品牌专卖店")</f>
        <v>0</v>
      </c>
      <c r="AF1215" s="99">
        <f>SUMIFS(通讯通路门店!$BI:$BI,通讯通路门店!$S:$S,$G1215)</f>
        <v>0</v>
      </c>
      <c r="AG1215" s="99">
        <f>SUMIFS(通讯通路门店!$BH:$BH,通讯通路门店!$S:$S,$G1215)</f>
        <v>0</v>
      </c>
      <c r="AH1215" s="99">
        <f t="shared" si="91"/>
        <v>0</v>
      </c>
      <c r="AI1215" s="99">
        <f>SUMIFS(通讯通路门店!$BB:$BB,通讯通路门店!$S:$S,$G1215)</f>
        <v>0</v>
      </c>
      <c r="AJ1215" s="99">
        <f>SUMIFS(通讯通路门店!$BE:$BE,通讯通路门店!$S:$S,$G1215)</f>
        <v>0</v>
      </c>
      <c r="AK1215" s="99">
        <f>SUMIFS(通讯通路门店!$BG:$BG,通讯通路门店!$S:$S,$G1215)</f>
        <v>0</v>
      </c>
      <c r="AL1215" s="99">
        <f>SUMIFS(通讯通路门店!$BC:$BC,通讯通路门店!$S:$S,$G1215)</f>
        <v>0</v>
      </c>
      <c r="AM1215" s="99">
        <f>SUMIFS(通讯通路门店!$BD:$BD,通讯通路门店!$S:$S,$G1215)</f>
        <v>0</v>
      </c>
      <c r="AN1215" s="99">
        <f>SUMIFS(通讯通路门店!$BF:$BF,通讯通路门店!$S:$S,$G1215)</f>
        <v>0</v>
      </c>
      <c r="AO1215" s="99">
        <f t="shared" si="92"/>
        <v>0</v>
      </c>
      <c r="AP1215" s="99">
        <f>SUMIFS(通讯通路门店!$K:$K,通讯通路门店!$S:$S,$G1215)</f>
        <v>0</v>
      </c>
      <c r="AQ1215" s="83"/>
      <c r="AR1215" s="99">
        <f>SUMIFS(通讯通路门店!$T:$T,通讯通路门店!$S:$S,$G1215)</f>
        <v>0</v>
      </c>
      <c r="AS1215" s="99">
        <f>SUMIFS(通讯通路门店!$U:$U,通讯通路门店!$S:$S,$G1215)</f>
        <v>0</v>
      </c>
      <c r="AT1215" s="99">
        <f>SUMIFS(通讯通路门店!$V:$V,通讯通路门店!$S:$S,$G1215)</f>
        <v>0</v>
      </c>
      <c r="AU1215" s="99">
        <f>SUMIFS(通讯通路门店!$W:$W,通讯通路门店!$S:$S,$G1215)</f>
        <v>0</v>
      </c>
      <c r="AV1215" s="99">
        <f>SUMIFS(通讯通路门店!$Z:$Z,通讯通路门店!$S:$S,$G1215)</f>
        <v>0</v>
      </c>
      <c r="AW1215" s="99">
        <f>SUMIFS(通讯通路门店!$AB:$AB,通讯通路门店!$S:$S,$G1215)</f>
        <v>0</v>
      </c>
      <c r="AX1215" s="99">
        <f>SUMIFS(通讯通路门店!$X:$X,通讯通路门店!$S:$S,$G1215)</f>
        <v>0</v>
      </c>
      <c r="AY1215" s="99">
        <f>SUMIFS(通讯通路门店!$Y:$Y,通讯通路门店!$S:$S,$G1215)</f>
        <v>0</v>
      </c>
      <c r="AZ1215" s="99">
        <f>SUMIFS(通讯通路门店!$AA:$AA,通讯通路门店!$S:$S,$G1215)</f>
        <v>0</v>
      </c>
      <c r="BA1215" s="99">
        <f t="shared" si="93"/>
        <v>0</v>
      </c>
      <c r="BB1215" s="99">
        <f t="shared" si="94"/>
        <v>0</v>
      </c>
      <c r="BC1215" s="99">
        <f>SUMIFS(通讯通路门店!$W:$W,通讯通路门店!$S:$S,$G1215,通讯通路门店!$J:$J,"荣耀体验店")+SUMIFS(通讯通路门店!$W:$W,通讯通路门店!$S:$S,$G1215,通讯通路门店!$J:$J,"荣耀授权专卖店")</f>
        <v>0</v>
      </c>
      <c r="BD1215" s="99">
        <f>SUMIFS(通讯通路门店!$Z:$Z,通讯通路门店!$S:$S,$G1215,通讯通路门店!$J:$J,"VIVO体验店")</f>
        <v>0</v>
      </c>
      <c r="BE1215" s="99">
        <f>SUMIFS(通讯通路门店!$AB:$AB,通讯通路门店!$S:$S,$G1215,通讯通路门店!$J:$J,"OPPO体验店")</f>
        <v>0</v>
      </c>
      <c r="BF1215" s="99">
        <f>SUMIFS(通讯通路门店!$X:$X,通讯通路门店!$S:$S,$G1215,通讯通路门店!$J:$J,"华为授权体验店")+SUMIFS(通讯通路门店!$AA:$AA,通讯通路门店!$S:$S,$G1215,通讯通路门店!$J:$J,"华为堡垒店")</f>
        <v>0</v>
      </c>
      <c r="BG1215" s="99">
        <f>SUMIFS(通讯通路门店!$Y:$Y,通讯通路门店!$S:$S,$G1215,通讯通路门店!$J:$J,"小米体验店")</f>
        <v>0</v>
      </c>
      <c r="BH1215" s="99">
        <f>SUMIFS(通讯通路门店!$AA:$AA,通讯通路门店!$S:$S,$G1215,通讯通路门店!$J:$J,"苹果体验店")</f>
        <v>0</v>
      </c>
      <c r="BI1215" s="99">
        <f>SUMIFS(通讯通路门店!$K:$K,通讯通路门店!$S:$S,$G1215,通讯通路门店!$J:$J,"其他品牌专卖店")</f>
        <v>0</v>
      </c>
      <c r="BJ1215" s="99">
        <f>SUMIFS(通讯通路门店!$AC:$AC,通讯通路门店!$S:$S,$G1215)</f>
        <v>0</v>
      </c>
      <c r="BK1215" s="99">
        <f>SUMIFS(通讯通路门店!$AD:$AD,通讯通路门店!$S:$S,$G1215)</f>
        <v>0</v>
      </c>
      <c r="BL1215" s="99">
        <f>SUMIFS(通讯通路门店!$AE:$AE,通讯通路门店!$S:$S,$G1215)</f>
        <v>0</v>
      </c>
      <c r="BM1215" s="99">
        <f>SUMIFS(通讯通路门店!$AF:$AF,通讯通路门店!$S:$S,$G1215)</f>
        <v>0</v>
      </c>
      <c r="BN1215" s="99">
        <f>SUMIFS(通讯通路门店!$AG:$AG,通讯通路门店!$S:$S,$G1215)</f>
        <v>0</v>
      </c>
      <c r="BO1215" s="99">
        <f>SUMIFS(通讯通路门店!$AH:$AH,通讯通路门店!$S:$S,$G1215)</f>
        <v>0</v>
      </c>
      <c r="BP1215" s="99">
        <f>SUMIFS(通讯通路门店!$AI:$AI,通讯通路门店!$S:$S,$G1215)</f>
        <v>0</v>
      </c>
      <c r="BQ1215" s="83"/>
    </row>
    <row r="1216" spans="1:69">
      <c r="A1216" s="99" t="str">
        <f>IFERROR(_xlfn.XLOOKUP($G1216,通讯通路门店!$S$4:$S$993933,通讯通路门店!$A$4:$A$993933,0,0),"")</f>
        <v>海南省</v>
      </c>
      <c r="B1216" s="99" t="str">
        <f>IFERROR(_xlfn.XLOOKUP($G1216,通讯通路门店!$S$4:$S$993933,通讯通路门店!$B$4:$B$993933,0,0),"")</f>
        <v>昌江黎族自治县</v>
      </c>
      <c r="C1216" s="99" t="str">
        <f>IFERROR(_xlfn.XLOOKUP($G1216,通讯通路门店!$S$4:$S$993933,通讯通路门店!$C$4:$C$993933,0,0),"")</f>
        <v>昌江黎族自治县</v>
      </c>
      <c r="D1216" s="99" t="str">
        <f>IFERROR(_xlfn.XLOOKUP($G1216,通讯通路门店!$S$4:$S$993933,通讯通路门店!$D$4:$D$993933,0,0),"")</f>
        <v>叉河镇</v>
      </c>
      <c r="E1216" s="83"/>
      <c r="F1216" s="83"/>
      <c r="G1216" s="101"/>
      <c r="H1216" s="102">
        <f>IFERROR(_xlfn.XLOOKUP($G1216,通讯通路门店!$S$4:$S$993933,通讯通路门店!$R$4:$R$993933,0,0),"")</f>
        <v>0</v>
      </c>
      <c r="I1216" s="83"/>
      <c r="J1216" s="83"/>
      <c r="K1216" s="83"/>
      <c r="L1216" s="83"/>
      <c r="M1216" s="83"/>
      <c r="N1216" s="83"/>
      <c r="O1216" s="83"/>
      <c r="P1216" s="83"/>
      <c r="Q1216" s="83"/>
      <c r="R1216" s="83"/>
      <c r="S1216" s="83"/>
      <c r="T1216" s="83"/>
      <c r="U1216" s="99">
        <f>COUNTIF(通讯通路门店!$S:$S,$G1216)</f>
        <v>0</v>
      </c>
      <c r="V1216" s="99">
        <f>COUNTIFS(通讯通路门店!$S:$S,$G1216,通讯通路门店!$J:$J,"综合卖场")</f>
        <v>0</v>
      </c>
      <c r="W1216" s="99">
        <f>SUMIFS(通讯通路门店!$AJ:$AJ,通讯通路门店!$S:$S,通讯客户沙盘!$G1216)</f>
        <v>0</v>
      </c>
      <c r="X1216" s="99">
        <f t="shared" si="90"/>
        <v>0</v>
      </c>
      <c r="Y1216" s="99">
        <f>COUNTIFS(通讯通路门店!$S:$S,$G1216,通讯通路门店!$J:$J,"荣耀体验店")+COUNTIFS(通讯通路门店!$S:$S,$G1216,通讯通路门店!$J:$J,"荣耀授权专卖店")</f>
        <v>0</v>
      </c>
      <c r="Z1216" s="99">
        <f>COUNTIFS(通讯通路门店!$S:$S,$G1216,通讯通路门店!$J:$J,"VIVO体验店")</f>
        <v>0</v>
      </c>
      <c r="AA1216" s="99">
        <f>COUNTIFS(通讯通路门店!$S:$S,$G1216,通讯通路门店!$J:$J,"OPPO体验店")</f>
        <v>0</v>
      </c>
      <c r="AB1216" s="99">
        <f>COUNTIFS(通讯通路门店!$S:$S,$G1216,通讯通路门店!$J:$J,"华为授权体验店")+COUNTIFS(通讯通路门店!$S:$S,$G1216,通讯通路门店!$J:$J,"华为堡垒店")</f>
        <v>0</v>
      </c>
      <c r="AC1216" s="99">
        <f>COUNTIFS(通讯通路门店!$S:$S,$G1216,通讯通路门店!$J:$J,"小米体验店")</f>
        <v>0</v>
      </c>
      <c r="AD1216" s="99">
        <f>COUNTIFS(通讯通路门店!$S:$S,$G1216,通讯通路门店!$J:$J,"苹果体验店")</f>
        <v>0</v>
      </c>
      <c r="AE1216" s="99">
        <f>COUNTIFS(通讯通路门店!$S:$S,$G1216,通讯通路门店!$J:$J,"其他品牌专卖店")</f>
        <v>0</v>
      </c>
      <c r="AF1216" s="99">
        <f>SUMIFS(通讯通路门店!$BI:$BI,通讯通路门店!$S:$S,$G1216)</f>
        <v>0</v>
      </c>
      <c r="AG1216" s="99">
        <f>SUMIFS(通讯通路门店!$BH:$BH,通讯通路门店!$S:$S,$G1216)</f>
        <v>0</v>
      </c>
      <c r="AH1216" s="99">
        <f t="shared" si="91"/>
        <v>0</v>
      </c>
      <c r="AI1216" s="99">
        <f>SUMIFS(通讯通路门店!$BB:$BB,通讯通路门店!$S:$S,$G1216)</f>
        <v>0</v>
      </c>
      <c r="AJ1216" s="99">
        <f>SUMIFS(通讯通路门店!$BE:$BE,通讯通路门店!$S:$S,$G1216)</f>
        <v>0</v>
      </c>
      <c r="AK1216" s="99">
        <f>SUMIFS(通讯通路门店!$BG:$BG,通讯通路门店!$S:$S,$G1216)</f>
        <v>0</v>
      </c>
      <c r="AL1216" s="99">
        <f>SUMIFS(通讯通路门店!$BC:$BC,通讯通路门店!$S:$S,$G1216)</f>
        <v>0</v>
      </c>
      <c r="AM1216" s="99">
        <f>SUMIFS(通讯通路门店!$BD:$BD,通讯通路门店!$S:$S,$G1216)</f>
        <v>0</v>
      </c>
      <c r="AN1216" s="99">
        <f>SUMIFS(通讯通路门店!$BF:$BF,通讯通路门店!$S:$S,$G1216)</f>
        <v>0</v>
      </c>
      <c r="AO1216" s="99">
        <f t="shared" si="92"/>
        <v>0</v>
      </c>
      <c r="AP1216" s="99">
        <f>SUMIFS(通讯通路门店!$K:$K,通讯通路门店!$S:$S,$G1216)</f>
        <v>0</v>
      </c>
      <c r="AQ1216" s="83"/>
      <c r="AR1216" s="99">
        <f>SUMIFS(通讯通路门店!$T:$T,通讯通路门店!$S:$S,$G1216)</f>
        <v>0</v>
      </c>
      <c r="AS1216" s="99">
        <f>SUMIFS(通讯通路门店!$U:$U,通讯通路门店!$S:$S,$G1216)</f>
        <v>0</v>
      </c>
      <c r="AT1216" s="99">
        <f>SUMIFS(通讯通路门店!$V:$V,通讯通路门店!$S:$S,$G1216)</f>
        <v>0</v>
      </c>
      <c r="AU1216" s="99">
        <f>SUMIFS(通讯通路门店!$W:$W,通讯通路门店!$S:$S,$G1216)</f>
        <v>0</v>
      </c>
      <c r="AV1216" s="99">
        <f>SUMIFS(通讯通路门店!$Z:$Z,通讯通路门店!$S:$S,$G1216)</f>
        <v>0</v>
      </c>
      <c r="AW1216" s="99">
        <f>SUMIFS(通讯通路门店!$AB:$AB,通讯通路门店!$S:$S,$G1216)</f>
        <v>0</v>
      </c>
      <c r="AX1216" s="99">
        <f>SUMIFS(通讯通路门店!$X:$X,通讯通路门店!$S:$S,$G1216)</f>
        <v>0</v>
      </c>
      <c r="AY1216" s="99">
        <f>SUMIFS(通讯通路门店!$Y:$Y,通讯通路门店!$S:$S,$G1216)</f>
        <v>0</v>
      </c>
      <c r="AZ1216" s="99">
        <f>SUMIFS(通讯通路门店!$AA:$AA,通讯通路门店!$S:$S,$G1216)</f>
        <v>0</v>
      </c>
      <c r="BA1216" s="99">
        <f t="shared" si="93"/>
        <v>0</v>
      </c>
      <c r="BB1216" s="99">
        <f t="shared" si="94"/>
        <v>0</v>
      </c>
      <c r="BC1216" s="99">
        <f>SUMIFS(通讯通路门店!$W:$W,通讯通路门店!$S:$S,$G1216,通讯通路门店!$J:$J,"荣耀体验店")+SUMIFS(通讯通路门店!$W:$W,通讯通路门店!$S:$S,$G1216,通讯通路门店!$J:$J,"荣耀授权专卖店")</f>
        <v>0</v>
      </c>
      <c r="BD1216" s="99">
        <f>SUMIFS(通讯通路门店!$Z:$Z,通讯通路门店!$S:$S,$G1216,通讯通路门店!$J:$J,"VIVO体验店")</f>
        <v>0</v>
      </c>
      <c r="BE1216" s="99">
        <f>SUMIFS(通讯通路门店!$AB:$AB,通讯通路门店!$S:$S,$G1216,通讯通路门店!$J:$J,"OPPO体验店")</f>
        <v>0</v>
      </c>
      <c r="BF1216" s="99">
        <f>SUMIFS(通讯通路门店!$X:$X,通讯通路门店!$S:$S,$G1216,通讯通路门店!$J:$J,"华为授权体验店")+SUMIFS(通讯通路门店!$AA:$AA,通讯通路门店!$S:$S,$G1216,通讯通路门店!$J:$J,"华为堡垒店")</f>
        <v>0</v>
      </c>
      <c r="BG1216" s="99">
        <f>SUMIFS(通讯通路门店!$Y:$Y,通讯通路门店!$S:$S,$G1216,通讯通路门店!$J:$J,"小米体验店")</f>
        <v>0</v>
      </c>
      <c r="BH1216" s="99">
        <f>SUMIFS(通讯通路门店!$AA:$AA,通讯通路门店!$S:$S,$G1216,通讯通路门店!$J:$J,"苹果体验店")</f>
        <v>0</v>
      </c>
      <c r="BI1216" s="99">
        <f>SUMIFS(通讯通路门店!$K:$K,通讯通路门店!$S:$S,$G1216,通讯通路门店!$J:$J,"其他品牌专卖店")</f>
        <v>0</v>
      </c>
      <c r="BJ1216" s="99">
        <f>SUMIFS(通讯通路门店!$AC:$AC,通讯通路门店!$S:$S,$G1216)</f>
        <v>0</v>
      </c>
      <c r="BK1216" s="99">
        <f>SUMIFS(通讯通路门店!$AD:$AD,通讯通路门店!$S:$S,$G1216)</f>
        <v>0</v>
      </c>
      <c r="BL1216" s="99">
        <f>SUMIFS(通讯通路门店!$AE:$AE,通讯通路门店!$S:$S,$G1216)</f>
        <v>0</v>
      </c>
      <c r="BM1216" s="99">
        <f>SUMIFS(通讯通路门店!$AF:$AF,通讯通路门店!$S:$S,$G1216)</f>
        <v>0</v>
      </c>
      <c r="BN1216" s="99">
        <f>SUMIFS(通讯通路门店!$AG:$AG,通讯通路门店!$S:$S,$G1216)</f>
        <v>0</v>
      </c>
      <c r="BO1216" s="99">
        <f>SUMIFS(通讯通路门店!$AH:$AH,通讯通路门店!$S:$S,$G1216)</f>
        <v>0</v>
      </c>
      <c r="BP1216" s="99">
        <f>SUMIFS(通讯通路门店!$AI:$AI,通讯通路门店!$S:$S,$G1216)</f>
        <v>0</v>
      </c>
      <c r="BQ1216" s="83"/>
    </row>
    <row r="1217" spans="1:69">
      <c r="A1217" s="99" t="str">
        <f>IFERROR(_xlfn.XLOOKUP($G1217,通讯通路门店!$S$4:$S$993933,通讯通路门店!$A$4:$A$993933,0,0),"")</f>
        <v>海南省</v>
      </c>
      <c r="B1217" s="99" t="str">
        <f>IFERROR(_xlfn.XLOOKUP($G1217,通讯通路门店!$S$4:$S$993933,通讯通路门店!$B$4:$B$993933,0,0),"")</f>
        <v>昌江黎族自治县</v>
      </c>
      <c r="C1217" s="99" t="str">
        <f>IFERROR(_xlfn.XLOOKUP($G1217,通讯通路门店!$S$4:$S$993933,通讯通路门店!$C$4:$C$993933,0,0),"")</f>
        <v>昌江黎族自治县</v>
      </c>
      <c r="D1217" s="99" t="str">
        <f>IFERROR(_xlfn.XLOOKUP($G1217,通讯通路门店!$S$4:$S$993933,通讯通路门店!$D$4:$D$993933,0,0),"")</f>
        <v>叉河镇</v>
      </c>
      <c r="E1217" s="83"/>
      <c r="F1217" s="83"/>
      <c r="G1217" s="101"/>
      <c r="H1217" s="102">
        <f>IFERROR(_xlfn.XLOOKUP($G1217,通讯通路门店!$S$4:$S$993933,通讯通路门店!$R$4:$R$993933,0,0),"")</f>
        <v>0</v>
      </c>
      <c r="I1217" s="83"/>
      <c r="J1217" s="83"/>
      <c r="K1217" s="83"/>
      <c r="L1217" s="83"/>
      <c r="M1217" s="83"/>
      <c r="N1217" s="83"/>
      <c r="O1217" s="83"/>
      <c r="P1217" s="83"/>
      <c r="Q1217" s="83"/>
      <c r="R1217" s="83"/>
      <c r="S1217" s="83"/>
      <c r="T1217" s="83"/>
      <c r="U1217" s="99">
        <f>COUNTIF(通讯通路门店!$S:$S,$G1217)</f>
        <v>0</v>
      </c>
      <c r="V1217" s="99">
        <f>COUNTIFS(通讯通路门店!$S:$S,$G1217,通讯通路门店!$J:$J,"综合卖场")</f>
        <v>0</v>
      </c>
      <c r="W1217" s="99">
        <f>SUMIFS(通讯通路门店!$AJ:$AJ,通讯通路门店!$S:$S,通讯客户沙盘!$G1217)</f>
        <v>0</v>
      </c>
      <c r="X1217" s="99">
        <f t="shared" si="90"/>
        <v>0</v>
      </c>
      <c r="Y1217" s="99">
        <f>COUNTIFS(通讯通路门店!$S:$S,$G1217,通讯通路门店!$J:$J,"荣耀体验店")+COUNTIFS(通讯通路门店!$S:$S,$G1217,通讯通路门店!$J:$J,"荣耀授权专卖店")</f>
        <v>0</v>
      </c>
      <c r="Z1217" s="99">
        <f>COUNTIFS(通讯通路门店!$S:$S,$G1217,通讯通路门店!$J:$J,"VIVO体验店")</f>
        <v>0</v>
      </c>
      <c r="AA1217" s="99">
        <f>COUNTIFS(通讯通路门店!$S:$S,$G1217,通讯通路门店!$J:$J,"OPPO体验店")</f>
        <v>0</v>
      </c>
      <c r="AB1217" s="99">
        <f>COUNTIFS(通讯通路门店!$S:$S,$G1217,通讯通路门店!$J:$J,"华为授权体验店")+COUNTIFS(通讯通路门店!$S:$S,$G1217,通讯通路门店!$J:$J,"华为堡垒店")</f>
        <v>0</v>
      </c>
      <c r="AC1217" s="99">
        <f>COUNTIFS(通讯通路门店!$S:$S,$G1217,通讯通路门店!$J:$J,"小米体验店")</f>
        <v>0</v>
      </c>
      <c r="AD1217" s="99">
        <f>COUNTIFS(通讯通路门店!$S:$S,$G1217,通讯通路门店!$J:$J,"苹果体验店")</f>
        <v>0</v>
      </c>
      <c r="AE1217" s="99">
        <f>COUNTIFS(通讯通路门店!$S:$S,$G1217,通讯通路门店!$J:$J,"其他品牌专卖店")</f>
        <v>0</v>
      </c>
      <c r="AF1217" s="99">
        <f>SUMIFS(通讯通路门店!$BI:$BI,通讯通路门店!$S:$S,$G1217)</f>
        <v>0</v>
      </c>
      <c r="AG1217" s="99">
        <f>SUMIFS(通讯通路门店!$BH:$BH,通讯通路门店!$S:$S,$G1217)</f>
        <v>0</v>
      </c>
      <c r="AH1217" s="99">
        <f t="shared" si="91"/>
        <v>0</v>
      </c>
      <c r="AI1217" s="99">
        <f>SUMIFS(通讯通路门店!$BB:$BB,通讯通路门店!$S:$S,$G1217)</f>
        <v>0</v>
      </c>
      <c r="AJ1217" s="99">
        <f>SUMIFS(通讯通路门店!$BE:$BE,通讯通路门店!$S:$S,$G1217)</f>
        <v>0</v>
      </c>
      <c r="AK1217" s="99">
        <f>SUMIFS(通讯通路门店!$BG:$BG,通讯通路门店!$S:$S,$G1217)</f>
        <v>0</v>
      </c>
      <c r="AL1217" s="99">
        <f>SUMIFS(通讯通路门店!$BC:$BC,通讯通路门店!$S:$S,$G1217)</f>
        <v>0</v>
      </c>
      <c r="AM1217" s="99">
        <f>SUMIFS(通讯通路门店!$BD:$BD,通讯通路门店!$S:$S,$G1217)</f>
        <v>0</v>
      </c>
      <c r="AN1217" s="99">
        <f>SUMIFS(通讯通路门店!$BF:$BF,通讯通路门店!$S:$S,$G1217)</f>
        <v>0</v>
      </c>
      <c r="AO1217" s="99">
        <f t="shared" si="92"/>
        <v>0</v>
      </c>
      <c r="AP1217" s="99">
        <f>SUMIFS(通讯通路门店!$K:$K,通讯通路门店!$S:$S,$G1217)</f>
        <v>0</v>
      </c>
      <c r="AQ1217" s="83"/>
      <c r="AR1217" s="99">
        <f>SUMIFS(通讯通路门店!$T:$T,通讯通路门店!$S:$S,$G1217)</f>
        <v>0</v>
      </c>
      <c r="AS1217" s="99">
        <f>SUMIFS(通讯通路门店!$U:$U,通讯通路门店!$S:$S,$G1217)</f>
        <v>0</v>
      </c>
      <c r="AT1217" s="99">
        <f>SUMIFS(通讯通路门店!$V:$V,通讯通路门店!$S:$S,$G1217)</f>
        <v>0</v>
      </c>
      <c r="AU1217" s="99">
        <f>SUMIFS(通讯通路门店!$W:$W,通讯通路门店!$S:$S,$G1217)</f>
        <v>0</v>
      </c>
      <c r="AV1217" s="99">
        <f>SUMIFS(通讯通路门店!$Z:$Z,通讯通路门店!$S:$S,$G1217)</f>
        <v>0</v>
      </c>
      <c r="AW1217" s="99">
        <f>SUMIFS(通讯通路门店!$AB:$AB,通讯通路门店!$S:$S,$G1217)</f>
        <v>0</v>
      </c>
      <c r="AX1217" s="99">
        <f>SUMIFS(通讯通路门店!$X:$X,通讯通路门店!$S:$S,$G1217)</f>
        <v>0</v>
      </c>
      <c r="AY1217" s="99">
        <f>SUMIFS(通讯通路门店!$Y:$Y,通讯通路门店!$S:$S,$G1217)</f>
        <v>0</v>
      </c>
      <c r="AZ1217" s="99">
        <f>SUMIFS(通讯通路门店!$AA:$AA,通讯通路门店!$S:$S,$G1217)</f>
        <v>0</v>
      </c>
      <c r="BA1217" s="99">
        <f t="shared" si="93"/>
        <v>0</v>
      </c>
      <c r="BB1217" s="99">
        <f t="shared" si="94"/>
        <v>0</v>
      </c>
      <c r="BC1217" s="99">
        <f>SUMIFS(通讯通路门店!$W:$W,通讯通路门店!$S:$S,$G1217,通讯通路门店!$J:$J,"荣耀体验店")+SUMIFS(通讯通路门店!$W:$W,通讯通路门店!$S:$S,$G1217,通讯通路门店!$J:$J,"荣耀授权专卖店")</f>
        <v>0</v>
      </c>
      <c r="BD1217" s="99">
        <f>SUMIFS(通讯通路门店!$Z:$Z,通讯通路门店!$S:$S,$G1217,通讯通路门店!$J:$J,"VIVO体验店")</f>
        <v>0</v>
      </c>
      <c r="BE1217" s="99">
        <f>SUMIFS(通讯通路门店!$AB:$AB,通讯通路门店!$S:$S,$G1217,通讯通路门店!$J:$J,"OPPO体验店")</f>
        <v>0</v>
      </c>
      <c r="BF1217" s="99">
        <f>SUMIFS(通讯通路门店!$X:$X,通讯通路门店!$S:$S,$G1217,通讯通路门店!$J:$J,"华为授权体验店")+SUMIFS(通讯通路门店!$AA:$AA,通讯通路门店!$S:$S,$G1217,通讯通路门店!$J:$J,"华为堡垒店")</f>
        <v>0</v>
      </c>
      <c r="BG1217" s="99">
        <f>SUMIFS(通讯通路门店!$Y:$Y,通讯通路门店!$S:$S,$G1217,通讯通路门店!$J:$J,"小米体验店")</f>
        <v>0</v>
      </c>
      <c r="BH1217" s="99">
        <f>SUMIFS(通讯通路门店!$AA:$AA,通讯通路门店!$S:$S,$G1217,通讯通路门店!$J:$J,"苹果体验店")</f>
        <v>0</v>
      </c>
      <c r="BI1217" s="99">
        <f>SUMIFS(通讯通路门店!$K:$K,通讯通路门店!$S:$S,$G1217,通讯通路门店!$J:$J,"其他品牌专卖店")</f>
        <v>0</v>
      </c>
      <c r="BJ1217" s="99">
        <f>SUMIFS(通讯通路门店!$AC:$AC,通讯通路门店!$S:$S,$G1217)</f>
        <v>0</v>
      </c>
      <c r="BK1217" s="99">
        <f>SUMIFS(通讯通路门店!$AD:$AD,通讯通路门店!$S:$S,$G1217)</f>
        <v>0</v>
      </c>
      <c r="BL1217" s="99">
        <f>SUMIFS(通讯通路门店!$AE:$AE,通讯通路门店!$S:$S,$G1217)</f>
        <v>0</v>
      </c>
      <c r="BM1217" s="99">
        <f>SUMIFS(通讯通路门店!$AF:$AF,通讯通路门店!$S:$S,$G1217)</f>
        <v>0</v>
      </c>
      <c r="BN1217" s="99">
        <f>SUMIFS(通讯通路门店!$AG:$AG,通讯通路门店!$S:$S,$G1217)</f>
        <v>0</v>
      </c>
      <c r="BO1217" s="99">
        <f>SUMIFS(通讯通路门店!$AH:$AH,通讯通路门店!$S:$S,$G1217)</f>
        <v>0</v>
      </c>
      <c r="BP1217" s="99">
        <f>SUMIFS(通讯通路门店!$AI:$AI,通讯通路门店!$S:$S,$G1217)</f>
        <v>0</v>
      </c>
      <c r="BQ1217" s="83"/>
    </row>
    <row r="1218" spans="1:69">
      <c r="A1218" s="99" t="str">
        <f>IFERROR(_xlfn.XLOOKUP($G1218,通讯通路门店!$S$4:$S$993933,通讯通路门店!$A$4:$A$993933,0,0),"")</f>
        <v>海南省</v>
      </c>
      <c r="B1218" s="99" t="str">
        <f>IFERROR(_xlfn.XLOOKUP($G1218,通讯通路门店!$S$4:$S$993933,通讯通路门店!$B$4:$B$993933,0,0),"")</f>
        <v>昌江黎族自治县</v>
      </c>
      <c r="C1218" s="99" t="str">
        <f>IFERROR(_xlfn.XLOOKUP($G1218,通讯通路门店!$S$4:$S$993933,通讯通路门店!$C$4:$C$993933,0,0),"")</f>
        <v>昌江黎族自治县</v>
      </c>
      <c r="D1218" s="99" t="str">
        <f>IFERROR(_xlfn.XLOOKUP($G1218,通讯通路门店!$S$4:$S$993933,通讯通路门店!$D$4:$D$993933,0,0),"")</f>
        <v>叉河镇</v>
      </c>
      <c r="E1218" s="83"/>
      <c r="F1218" s="83"/>
      <c r="G1218" s="101"/>
      <c r="H1218" s="102">
        <f>IFERROR(_xlfn.XLOOKUP($G1218,通讯通路门店!$S$4:$S$993933,通讯通路门店!$R$4:$R$993933,0,0),"")</f>
        <v>0</v>
      </c>
      <c r="I1218" s="83"/>
      <c r="J1218" s="83"/>
      <c r="K1218" s="83"/>
      <c r="L1218" s="83"/>
      <c r="M1218" s="83"/>
      <c r="N1218" s="83"/>
      <c r="O1218" s="83"/>
      <c r="P1218" s="83"/>
      <c r="Q1218" s="83"/>
      <c r="R1218" s="83"/>
      <c r="S1218" s="83"/>
      <c r="T1218" s="83"/>
      <c r="U1218" s="99">
        <f>COUNTIF(通讯通路门店!$S:$S,$G1218)</f>
        <v>0</v>
      </c>
      <c r="V1218" s="99">
        <f>COUNTIFS(通讯通路门店!$S:$S,$G1218,通讯通路门店!$J:$J,"综合卖场")</f>
        <v>0</v>
      </c>
      <c r="W1218" s="99">
        <f>SUMIFS(通讯通路门店!$AJ:$AJ,通讯通路门店!$S:$S,通讯客户沙盘!$G1218)</f>
        <v>0</v>
      </c>
      <c r="X1218" s="99">
        <f t="shared" si="90"/>
        <v>0</v>
      </c>
      <c r="Y1218" s="99">
        <f>COUNTIFS(通讯通路门店!$S:$S,$G1218,通讯通路门店!$J:$J,"荣耀体验店")+COUNTIFS(通讯通路门店!$S:$S,$G1218,通讯通路门店!$J:$J,"荣耀授权专卖店")</f>
        <v>0</v>
      </c>
      <c r="Z1218" s="99">
        <f>COUNTIFS(通讯通路门店!$S:$S,$G1218,通讯通路门店!$J:$J,"VIVO体验店")</f>
        <v>0</v>
      </c>
      <c r="AA1218" s="99">
        <f>COUNTIFS(通讯通路门店!$S:$S,$G1218,通讯通路门店!$J:$J,"OPPO体验店")</f>
        <v>0</v>
      </c>
      <c r="AB1218" s="99">
        <f>COUNTIFS(通讯通路门店!$S:$S,$G1218,通讯通路门店!$J:$J,"华为授权体验店")+COUNTIFS(通讯通路门店!$S:$S,$G1218,通讯通路门店!$J:$J,"华为堡垒店")</f>
        <v>0</v>
      </c>
      <c r="AC1218" s="99">
        <f>COUNTIFS(通讯通路门店!$S:$S,$G1218,通讯通路门店!$J:$J,"小米体验店")</f>
        <v>0</v>
      </c>
      <c r="AD1218" s="99">
        <f>COUNTIFS(通讯通路门店!$S:$S,$G1218,通讯通路门店!$J:$J,"苹果体验店")</f>
        <v>0</v>
      </c>
      <c r="AE1218" s="99">
        <f>COUNTIFS(通讯通路门店!$S:$S,$G1218,通讯通路门店!$J:$J,"其他品牌专卖店")</f>
        <v>0</v>
      </c>
      <c r="AF1218" s="99">
        <f>SUMIFS(通讯通路门店!$BI:$BI,通讯通路门店!$S:$S,$G1218)</f>
        <v>0</v>
      </c>
      <c r="AG1218" s="99">
        <f>SUMIFS(通讯通路门店!$BH:$BH,通讯通路门店!$S:$S,$G1218)</f>
        <v>0</v>
      </c>
      <c r="AH1218" s="99">
        <f t="shared" si="91"/>
        <v>0</v>
      </c>
      <c r="AI1218" s="99">
        <f>SUMIFS(通讯通路门店!$BB:$BB,通讯通路门店!$S:$S,$G1218)</f>
        <v>0</v>
      </c>
      <c r="AJ1218" s="99">
        <f>SUMIFS(通讯通路门店!$BE:$BE,通讯通路门店!$S:$S,$G1218)</f>
        <v>0</v>
      </c>
      <c r="AK1218" s="99">
        <f>SUMIFS(通讯通路门店!$BG:$BG,通讯通路门店!$S:$S,$G1218)</f>
        <v>0</v>
      </c>
      <c r="AL1218" s="99">
        <f>SUMIFS(通讯通路门店!$BC:$BC,通讯通路门店!$S:$S,$G1218)</f>
        <v>0</v>
      </c>
      <c r="AM1218" s="99">
        <f>SUMIFS(通讯通路门店!$BD:$BD,通讯通路门店!$S:$S,$G1218)</f>
        <v>0</v>
      </c>
      <c r="AN1218" s="99">
        <f>SUMIFS(通讯通路门店!$BF:$BF,通讯通路门店!$S:$S,$G1218)</f>
        <v>0</v>
      </c>
      <c r="AO1218" s="99">
        <f t="shared" si="92"/>
        <v>0</v>
      </c>
      <c r="AP1218" s="99">
        <f>SUMIFS(通讯通路门店!$K:$K,通讯通路门店!$S:$S,$G1218)</f>
        <v>0</v>
      </c>
      <c r="AQ1218" s="83"/>
      <c r="AR1218" s="99">
        <f>SUMIFS(通讯通路门店!$T:$T,通讯通路门店!$S:$S,$G1218)</f>
        <v>0</v>
      </c>
      <c r="AS1218" s="99">
        <f>SUMIFS(通讯通路门店!$U:$U,通讯通路门店!$S:$S,$G1218)</f>
        <v>0</v>
      </c>
      <c r="AT1218" s="99">
        <f>SUMIFS(通讯通路门店!$V:$V,通讯通路门店!$S:$S,$G1218)</f>
        <v>0</v>
      </c>
      <c r="AU1218" s="99">
        <f>SUMIFS(通讯通路门店!$W:$W,通讯通路门店!$S:$S,$G1218)</f>
        <v>0</v>
      </c>
      <c r="AV1218" s="99">
        <f>SUMIFS(通讯通路门店!$Z:$Z,通讯通路门店!$S:$S,$G1218)</f>
        <v>0</v>
      </c>
      <c r="AW1218" s="99">
        <f>SUMIFS(通讯通路门店!$AB:$AB,通讯通路门店!$S:$S,$G1218)</f>
        <v>0</v>
      </c>
      <c r="AX1218" s="99">
        <f>SUMIFS(通讯通路门店!$X:$X,通讯通路门店!$S:$S,$G1218)</f>
        <v>0</v>
      </c>
      <c r="AY1218" s="99">
        <f>SUMIFS(通讯通路门店!$Y:$Y,通讯通路门店!$S:$S,$G1218)</f>
        <v>0</v>
      </c>
      <c r="AZ1218" s="99">
        <f>SUMIFS(通讯通路门店!$AA:$AA,通讯通路门店!$S:$S,$G1218)</f>
        <v>0</v>
      </c>
      <c r="BA1218" s="99">
        <f t="shared" si="93"/>
        <v>0</v>
      </c>
      <c r="BB1218" s="99">
        <f t="shared" si="94"/>
        <v>0</v>
      </c>
      <c r="BC1218" s="99">
        <f>SUMIFS(通讯通路门店!$W:$W,通讯通路门店!$S:$S,$G1218,通讯通路门店!$J:$J,"荣耀体验店")+SUMIFS(通讯通路门店!$W:$W,通讯通路门店!$S:$S,$G1218,通讯通路门店!$J:$J,"荣耀授权专卖店")</f>
        <v>0</v>
      </c>
      <c r="BD1218" s="99">
        <f>SUMIFS(通讯通路门店!$Z:$Z,通讯通路门店!$S:$S,$G1218,通讯通路门店!$J:$J,"VIVO体验店")</f>
        <v>0</v>
      </c>
      <c r="BE1218" s="99">
        <f>SUMIFS(通讯通路门店!$AB:$AB,通讯通路门店!$S:$S,$G1218,通讯通路门店!$J:$J,"OPPO体验店")</f>
        <v>0</v>
      </c>
      <c r="BF1218" s="99">
        <f>SUMIFS(通讯通路门店!$X:$X,通讯通路门店!$S:$S,$G1218,通讯通路门店!$J:$J,"华为授权体验店")+SUMIFS(通讯通路门店!$AA:$AA,通讯通路门店!$S:$S,$G1218,通讯通路门店!$J:$J,"华为堡垒店")</f>
        <v>0</v>
      </c>
      <c r="BG1218" s="99">
        <f>SUMIFS(通讯通路门店!$Y:$Y,通讯通路门店!$S:$S,$G1218,通讯通路门店!$J:$J,"小米体验店")</f>
        <v>0</v>
      </c>
      <c r="BH1218" s="99">
        <f>SUMIFS(通讯通路门店!$AA:$AA,通讯通路门店!$S:$S,$G1218,通讯通路门店!$J:$J,"苹果体验店")</f>
        <v>0</v>
      </c>
      <c r="BI1218" s="99">
        <f>SUMIFS(通讯通路门店!$K:$K,通讯通路门店!$S:$S,$G1218,通讯通路门店!$J:$J,"其他品牌专卖店")</f>
        <v>0</v>
      </c>
      <c r="BJ1218" s="99">
        <f>SUMIFS(通讯通路门店!$AC:$AC,通讯通路门店!$S:$S,$G1218)</f>
        <v>0</v>
      </c>
      <c r="BK1218" s="99">
        <f>SUMIFS(通讯通路门店!$AD:$AD,通讯通路门店!$S:$S,$G1218)</f>
        <v>0</v>
      </c>
      <c r="BL1218" s="99">
        <f>SUMIFS(通讯通路门店!$AE:$AE,通讯通路门店!$S:$S,$G1218)</f>
        <v>0</v>
      </c>
      <c r="BM1218" s="99">
        <f>SUMIFS(通讯通路门店!$AF:$AF,通讯通路门店!$S:$S,$G1218)</f>
        <v>0</v>
      </c>
      <c r="BN1218" s="99">
        <f>SUMIFS(通讯通路门店!$AG:$AG,通讯通路门店!$S:$S,$G1218)</f>
        <v>0</v>
      </c>
      <c r="BO1218" s="99">
        <f>SUMIFS(通讯通路门店!$AH:$AH,通讯通路门店!$S:$S,$G1218)</f>
        <v>0</v>
      </c>
      <c r="BP1218" s="99">
        <f>SUMIFS(通讯通路门店!$AI:$AI,通讯通路门店!$S:$S,$G1218)</f>
        <v>0</v>
      </c>
      <c r="BQ1218" s="83"/>
    </row>
    <row r="1219" spans="1:69">
      <c r="A1219" s="99" t="str">
        <f>IFERROR(_xlfn.XLOOKUP($G1219,通讯通路门店!$S$4:$S$993933,通讯通路门店!$A$4:$A$993933,0,0),"")</f>
        <v>海南省</v>
      </c>
      <c r="B1219" s="99" t="str">
        <f>IFERROR(_xlfn.XLOOKUP($G1219,通讯通路门店!$S$4:$S$993933,通讯通路门店!$B$4:$B$993933,0,0),"")</f>
        <v>昌江黎族自治县</v>
      </c>
      <c r="C1219" s="99" t="str">
        <f>IFERROR(_xlfn.XLOOKUP($G1219,通讯通路门店!$S$4:$S$993933,通讯通路门店!$C$4:$C$993933,0,0),"")</f>
        <v>昌江黎族自治县</v>
      </c>
      <c r="D1219" s="99" t="str">
        <f>IFERROR(_xlfn.XLOOKUP($G1219,通讯通路门店!$S$4:$S$993933,通讯通路门店!$D$4:$D$993933,0,0),"")</f>
        <v>叉河镇</v>
      </c>
      <c r="E1219" s="83"/>
      <c r="F1219" s="83"/>
      <c r="G1219" s="101"/>
      <c r="H1219" s="102">
        <f>IFERROR(_xlfn.XLOOKUP($G1219,通讯通路门店!$S$4:$S$993933,通讯通路门店!$R$4:$R$993933,0,0),"")</f>
        <v>0</v>
      </c>
      <c r="I1219" s="83"/>
      <c r="J1219" s="83"/>
      <c r="K1219" s="83"/>
      <c r="L1219" s="83"/>
      <c r="M1219" s="83"/>
      <c r="N1219" s="83"/>
      <c r="O1219" s="83"/>
      <c r="P1219" s="83"/>
      <c r="Q1219" s="83"/>
      <c r="R1219" s="83"/>
      <c r="S1219" s="83"/>
      <c r="T1219" s="83"/>
      <c r="U1219" s="99">
        <f>COUNTIF(通讯通路门店!$S:$S,$G1219)</f>
        <v>0</v>
      </c>
      <c r="V1219" s="99">
        <f>COUNTIFS(通讯通路门店!$S:$S,$G1219,通讯通路门店!$J:$J,"综合卖场")</f>
        <v>0</v>
      </c>
      <c r="W1219" s="99">
        <f>SUMIFS(通讯通路门店!$AJ:$AJ,通讯通路门店!$S:$S,通讯客户沙盘!$G1219)</f>
        <v>0</v>
      </c>
      <c r="X1219" s="99">
        <f t="shared" si="90"/>
        <v>0</v>
      </c>
      <c r="Y1219" s="99">
        <f>COUNTIFS(通讯通路门店!$S:$S,$G1219,通讯通路门店!$J:$J,"荣耀体验店")+COUNTIFS(通讯通路门店!$S:$S,$G1219,通讯通路门店!$J:$J,"荣耀授权专卖店")</f>
        <v>0</v>
      </c>
      <c r="Z1219" s="99">
        <f>COUNTIFS(通讯通路门店!$S:$S,$G1219,通讯通路门店!$J:$J,"VIVO体验店")</f>
        <v>0</v>
      </c>
      <c r="AA1219" s="99">
        <f>COUNTIFS(通讯通路门店!$S:$S,$G1219,通讯通路门店!$J:$J,"OPPO体验店")</f>
        <v>0</v>
      </c>
      <c r="AB1219" s="99">
        <f>COUNTIFS(通讯通路门店!$S:$S,$G1219,通讯通路门店!$J:$J,"华为授权体验店")+COUNTIFS(通讯通路门店!$S:$S,$G1219,通讯通路门店!$J:$J,"华为堡垒店")</f>
        <v>0</v>
      </c>
      <c r="AC1219" s="99">
        <f>COUNTIFS(通讯通路门店!$S:$S,$G1219,通讯通路门店!$J:$J,"小米体验店")</f>
        <v>0</v>
      </c>
      <c r="AD1219" s="99">
        <f>COUNTIFS(通讯通路门店!$S:$S,$G1219,通讯通路门店!$J:$J,"苹果体验店")</f>
        <v>0</v>
      </c>
      <c r="AE1219" s="99">
        <f>COUNTIFS(通讯通路门店!$S:$S,$G1219,通讯通路门店!$J:$J,"其他品牌专卖店")</f>
        <v>0</v>
      </c>
      <c r="AF1219" s="99">
        <f>SUMIFS(通讯通路门店!$BI:$BI,通讯通路门店!$S:$S,$G1219)</f>
        <v>0</v>
      </c>
      <c r="AG1219" s="99">
        <f>SUMIFS(通讯通路门店!$BH:$BH,通讯通路门店!$S:$S,$G1219)</f>
        <v>0</v>
      </c>
      <c r="AH1219" s="99">
        <f t="shared" si="91"/>
        <v>0</v>
      </c>
      <c r="AI1219" s="99">
        <f>SUMIFS(通讯通路门店!$BB:$BB,通讯通路门店!$S:$S,$G1219)</f>
        <v>0</v>
      </c>
      <c r="AJ1219" s="99">
        <f>SUMIFS(通讯通路门店!$BE:$BE,通讯通路门店!$S:$S,$G1219)</f>
        <v>0</v>
      </c>
      <c r="AK1219" s="99">
        <f>SUMIFS(通讯通路门店!$BG:$BG,通讯通路门店!$S:$S,$G1219)</f>
        <v>0</v>
      </c>
      <c r="AL1219" s="99">
        <f>SUMIFS(通讯通路门店!$BC:$BC,通讯通路门店!$S:$S,$G1219)</f>
        <v>0</v>
      </c>
      <c r="AM1219" s="99">
        <f>SUMIFS(通讯通路门店!$BD:$BD,通讯通路门店!$S:$S,$G1219)</f>
        <v>0</v>
      </c>
      <c r="AN1219" s="99">
        <f>SUMIFS(通讯通路门店!$BF:$BF,通讯通路门店!$S:$S,$G1219)</f>
        <v>0</v>
      </c>
      <c r="AO1219" s="99">
        <f t="shared" si="92"/>
        <v>0</v>
      </c>
      <c r="AP1219" s="99">
        <f>SUMIFS(通讯通路门店!$K:$K,通讯通路门店!$S:$S,$G1219)</f>
        <v>0</v>
      </c>
      <c r="AQ1219" s="83"/>
      <c r="AR1219" s="99">
        <f>SUMIFS(通讯通路门店!$T:$T,通讯通路门店!$S:$S,$G1219)</f>
        <v>0</v>
      </c>
      <c r="AS1219" s="99">
        <f>SUMIFS(通讯通路门店!$U:$U,通讯通路门店!$S:$S,$G1219)</f>
        <v>0</v>
      </c>
      <c r="AT1219" s="99">
        <f>SUMIFS(通讯通路门店!$V:$V,通讯通路门店!$S:$S,$G1219)</f>
        <v>0</v>
      </c>
      <c r="AU1219" s="99">
        <f>SUMIFS(通讯通路门店!$W:$W,通讯通路门店!$S:$S,$G1219)</f>
        <v>0</v>
      </c>
      <c r="AV1219" s="99">
        <f>SUMIFS(通讯通路门店!$Z:$Z,通讯通路门店!$S:$S,$G1219)</f>
        <v>0</v>
      </c>
      <c r="AW1219" s="99">
        <f>SUMIFS(通讯通路门店!$AB:$AB,通讯通路门店!$S:$S,$G1219)</f>
        <v>0</v>
      </c>
      <c r="AX1219" s="99">
        <f>SUMIFS(通讯通路门店!$X:$X,通讯通路门店!$S:$S,$G1219)</f>
        <v>0</v>
      </c>
      <c r="AY1219" s="99">
        <f>SUMIFS(通讯通路门店!$Y:$Y,通讯通路门店!$S:$S,$G1219)</f>
        <v>0</v>
      </c>
      <c r="AZ1219" s="99">
        <f>SUMIFS(通讯通路门店!$AA:$AA,通讯通路门店!$S:$S,$G1219)</f>
        <v>0</v>
      </c>
      <c r="BA1219" s="99">
        <f t="shared" si="93"/>
        <v>0</v>
      </c>
      <c r="BB1219" s="99">
        <f t="shared" si="94"/>
        <v>0</v>
      </c>
      <c r="BC1219" s="99">
        <f>SUMIFS(通讯通路门店!$W:$W,通讯通路门店!$S:$S,$G1219,通讯通路门店!$J:$J,"荣耀体验店")+SUMIFS(通讯通路门店!$W:$W,通讯通路门店!$S:$S,$G1219,通讯通路门店!$J:$J,"荣耀授权专卖店")</f>
        <v>0</v>
      </c>
      <c r="BD1219" s="99">
        <f>SUMIFS(通讯通路门店!$Z:$Z,通讯通路门店!$S:$S,$G1219,通讯通路门店!$J:$J,"VIVO体验店")</f>
        <v>0</v>
      </c>
      <c r="BE1219" s="99">
        <f>SUMIFS(通讯通路门店!$AB:$AB,通讯通路门店!$S:$S,$G1219,通讯通路门店!$J:$J,"OPPO体验店")</f>
        <v>0</v>
      </c>
      <c r="BF1219" s="99">
        <f>SUMIFS(通讯通路门店!$X:$X,通讯通路门店!$S:$S,$G1219,通讯通路门店!$J:$J,"华为授权体验店")+SUMIFS(通讯通路门店!$AA:$AA,通讯通路门店!$S:$S,$G1219,通讯通路门店!$J:$J,"华为堡垒店")</f>
        <v>0</v>
      </c>
      <c r="BG1219" s="99">
        <f>SUMIFS(通讯通路门店!$Y:$Y,通讯通路门店!$S:$S,$G1219,通讯通路门店!$J:$J,"小米体验店")</f>
        <v>0</v>
      </c>
      <c r="BH1219" s="99">
        <f>SUMIFS(通讯通路门店!$AA:$AA,通讯通路门店!$S:$S,$G1219,通讯通路门店!$J:$J,"苹果体验店")</f>
        <v>0</v>
      </c>
      <c r="BI1219" s="99">
        <f>SUMIFS(通讯通路门店!$K:$K,通讯通路门店!$S:$S,$G1219,通讯通路门店!$J:$J,"其他品牌专卖店")</f>
        <v>0</v>
      </c>
      <c r="BJ1219" s="99">
        <f>SUMIFS(通讯通路门店!$AC:$AC,通讯通路门店!$S:$S,$G1219)</f>
        <v>0</v>
      </c>
      <c r="BK1219" s="99">
        <f>SUMIFS(通讯通路门店!$AD:$AD,通讯通路门店!$S:$S,$G1219)</f>
        <v>0</v>
      </c>
      <c r="BL1219" s="99">
        <f>SUMIFS(通讯通路门店!$AE:$AE,通讯通路门店!$S:$S,$G1219)</f>
        <v>0</v>
      </c>
      <c r="BM1219" s="99">
        <f>SUMIFS(通讯通路门店!$AF:$AF,通讯通路门店!$S:$S,$G1219)</f>
        <v>0</v>
      </c>
      <c r="BN1219" s="99">
        <f>SUMIFS(通讯通路门店!$AG:$AG,通讯通路门店!$S:$S,$G1219)</f>
        <v>0</v>
      </c>
      <c r="BO1219" s="99">
        <f>SUMIFS(通讯通路门店!$AH:$AH,通讯通路门店!$S:$S,$G1219)</f>
        <v>0</v>
      </c>
      <c r="BP1219" s="99">
        <f>SUMIFS(通讯通路门店!$AI:$AI,通讯通路门店!$S:$S,$G1219)</f>
        <v>0</v>
      </c>
      <c r="BQ1219" s="83"/>
    </row>
    <row r="1220" spans="1:69">
      <c r="A1220" s="99" t="str">
        <f>IFERROR(_xlfn.XLOOKUP($G1220,通讯通路门店!$S$4:$S$993933,通讯通路门店!$A$4:$A$993933,0,0),"")</f>
        <v>海南省</v>
      </c>
      <c r="B1220" s="99" t="str">
        <f>IFERROR(_xlfn.XLOOKUP($G1220,通讯通路门店!$S$4:$S$993933,通讯通路门店!$B$4:$B$993933,0,0),"")</f>
        <v>昌江黎族自治县</v>
      </c>
      <c r="C1220" s="99" t="str">
        <f>IFERROR(_xlfn.XLOOKUP($G1220,通讯通路门店!$S$4:$S$993933,通讯通路门店!$C$4:$C$993933,0,0),"")</f>
        <v>昌江黎族自治县</v>
      </c>
      <c r="D1220" s="99" t="str">
        <f>IFERROR(_xlfn.XLOOKUP($G1220,通讯通路门店!$S$4:$S$993933,通讯通路门店!$D$4:$D$993933,0,0),"")</f>
        <v>叉河镇</v>
      </c>
      <c r="E1220" s="83"/>
      <c r="F1220" s="83"/>
      <c r="G1220" s="101"/>
      <c r="H1220" s="102">
        <f>IFERROR(_xlfn.XLOOKUP($G1220,通讯通路门店!$S$4:$S$993933,通讯通路门店!$R$4:$R$993933,0,0),"")</f>
        <v>0</v>
      </c>
      <c r="I1220" s="83"/>
      <c r="J1220" s="83"/>
      <c r="K1220" s="83"/>
      <c r="L1220" s="83"/>
      <c r="M1220" s="83"/>
      <c r="N1220" s="83"/>
      <c r="O1220" s="83"/>
      <c r="P1220" s="83"/>
      <c r="Q1220" s="83"/>
      <c r="R1220" s="83"/>
      <c r="S1220" s="83"/>
      <c r="T1220" s="83"/>
      <c r="U1220" s="99">
        <f>COUNTIF(通讯通路门店!$S:$S,$G1220)</f>
        <v>0</v>
      </c>
      <c r="V1220" s="99">
        <f>COUNTIFS(通讯通路门店!$S:$S,$G1220,通讯通路门店!$J:$J,"综合卖场")</f>
        <v>0</v>
      </c>
      <c r="W1220" s="99">
        <f>SUMIFS(通讯通路门店!$AJ:$AJ,通讯通路门店!$S:$S,通讯客户沙盘!$G1220)</f>
        <v>0</v>
      </c>
      <c r="X1220" s="99">
        <f t="shared" ref="X1220:X1283" si="95">Y1220+Z1220+AA1220+AB1220+AC1220+AD1220+AE1220</f>
        <v>0</v>
      </c>
      <c r="Y1220" s="99">
        <f>COUNTIFS(通讯通路门店!$S:$S,$G1220,通讯通路门店!$J:$J,"荣耀体验店")+COUNTIFS(通讯通路门店!$S:$S,$G1220,通讯通路门店!$J:$J,"荣耀授权专卖店")</f>
        <v>0</v>
      </c>
      <c r="Z1220" s="99">
        <f>COUNTIFS(通讯通路门店!$S:$S,$G1220,通讯通路门店!$J:$J,"VIVO体验店")</f>
        <v>0</v>
      </c>
      <c r="AA1220" s="99">
        <f>COUNTIFS(通讯通路门店!$S:$S,$G1220,通讯通路门店!$J:$J,"OPPO体验店")</f>
        <v>0</v>
      </c>
      <c r="AB1220" s="99">
        <f>COUNTIFS(通讯通路门店!$S:$S,$G1220,通讯通路门店!$J:$J,"华为授权体验店")+COUNTIFS(通讯通路门店!$S:$S,$G1220,通讯通路门店!$J:$J,"华为堡垒店")</f>
        <v>0</v>
      </c>
      <c r="AC1220" s="99">
        <f>COUNTIFS(通讯通路门店!$S:$S,$G1220,通讯通路门店!$J:$J,"小米体验店")</f>
        <v>0</v>
      </c>
      <c r="AD1220" s="99">
        <f>COUNTIFS(通讯通路门店!$S:$S,$G1220,通讯通路门店!$J:$J,"苹果体验店")</f>
        <v>0</v>
      </c>
      <c r="AE1220" s="99">
        <f>COUNTIFS(通讯通路门店!$S:$S,$G1220,通讯通路门店!$J:$J,"其他品牌专卖店")</f>
        <v>0</v>
      </c>
      <c r="AF1220" s="99">
        <f>SUMIFS(通讯通路门店!$BI:$BI,通讯通路门店!$S:$S,$G1220)</f>
        <v>0</v>
      </c>
      <c r="AG1220" s="99">
        <f>SUMIFS(通讯通路门店!$BH:$BH,通讯通路门店!$S:$S,$G1220)</f>
        <v>0</v>
      </c>
      <c r="AH1220" s="99">
        <f t="shared" ref="AH1220:AH1283" si="96">AI1220+AJ1220+AK1220+AL1220+AM1220+AN1220</f>
        <v>0</v>
      </c>
      <c r="AI1220" s="99">
        <f>SUMIFS(通讯通路门店!$BB:$BB,通讯通路门店!$S:$S,$G1220)</f>
        <v>0</v>
      </c>
      <c r="AJ1220" s="99">
        <f>SUMIFS(通讯通路门店!$BE:$BE,通讯通路门店!$S:$S,$G1220)</f>
        <v>0</v>
      </c>
      <c r="AK1220" s="99">
        <f>SUMIFS(通讯通路门店!$BG:$BG,通讯通路门店!$S:$S,$G1220)</f>
        <v>0</v>
      </c>
      <c r="AL1220" s="99">
        <f>SUMIFS(通讯通路门店!$BC:$BC,通讯通路门店!$S:$S,$G1220)</f>
        <v>0</v>
      </c>
      <c r="AM1220" s="99">
        <f>SUMIFS(通讯通路门店!$BD:$BD,通讯通路门店!$S:$S,$G1220)</f>
        <v>0</v>
      </c>
      <c r="AN1220" s="99">
        <f>SUMIFS(通讯通路门店!$BF:$BF,通讯通路门店!$S:$S,$G1220)</f>
        <v>0</v>
      </c>
      <c r="AO1220" s="99">
        <f t="shared" ref="AO1220:AO1283" si="97">AP1220+AQ1220</f>
        <v>0</v>
      </c>
      <c r="AP1220" s="99">
        <f>SUMIFS(通讯通路门店!$K:$K,通讯通路门店!$S:$S,$G1220)</f>
        <v>0</v>
      </c>
      <c r="AQ1220" s="83"/>
      <c r="AR1220" s="99">
        <f>SUMIFS(通讯通路门店!$T:$T,通讯通路门店!$S:$S,$G1220)</f>
        <v>0</v>
      </c>
      <c r="AS1220" s="99">
        <f>SUMIFS(通讯通路门店!$U:$U,通讯通路门店!$S:$S,$G1220)</f>
        <v>0</v>
      </c>
      <c r="AT1220" s="99">
        <f>SUMIFS(通讯通路门店!$V:$V,通讯通路门店!$S:$S,$G1220)</f>
        <v>0</v>
      </c>
      <c r="AU1220" s="99">
        <f>SUMIFS(通讯通路门店!$W:$W,通讯通路门店!$S:$S,$G1220)</f>
        <v>0</v>
      </c>
      <c r="AV1220" s="99">
        <f>SUMIFS(通讯通路门店!$Z:$Z,通讯通路门店!$S:$S,$G1220)</f>
        <v>0</v>
      </c>
      <c r="AW1220" s="99">
        <f>SUMIFS(通讯通路门店!$AB:$AB,通讯通路门店!$S:$S,$G1220)</f>
        <v>0</v>
      </c>
      <c r="AX1220" s="99">
        <f>SUMIFS(通讯通路门店!$X:$X,通讯通路门店!$S:$S,$G1220)</f>
        <v>0</v>
      </c>
      <c r="AY1220" s="99">
        <f>SUMIFS(通讯通路门店!$Y:$Y,通讯通路门店!$S:$S,$G1220)</f>
        <v>0</v>
      </c>
      <c r="AZ1220" s="99">
        <f>SUMIFS(通讯通路门店!$AA:$AA,通讯通路门店!$S:$S,$G1220)</f>
        <v>0</v>
      </c>
      <c r="BA1220" s="99">
        <f t="shared" ref="BA1220:BA1283" si="98">AP1220-BB1220</f>
        <v>0</v>
      </c>
      <c r="BB1220" s="99">
        <f t="shared" ref="BB1220:BB1283" si="99">BC1220+BD1220+BE1220+BF1220+BG1220+BH1220</f>
        <v>0</v>
      </c>
      <c r="BC1220" s="99">
        <f>SUMIFS(通讯通路门店!$W:$W,通讯通路门店!$S:$S,$G1220,通讯通路门店!$J:$J,"荣耀体验店")+SUMIFS(通讯通路门店!$W:$W,通讯通路门店!$S:$S,$G1220,通讯通路门店!$J:$J,"荣耀授权专卖店")</f>
        <v>0</v>
      </c>
      <c r="BD1220" s="99">
        <f>SUMIFS(通讯通路门店!$Z:$Z,通讯通路门店!$S:$S,$G1220,通讯通路门店!$J:$J,"VIVO体验店")</f>
        <v>0</v>
      </c>
      <c r="BE1220" s="99">
        <f>SUMIFS(通讯通路门店!$AB:$AB,通讯通路门店!$S:$S,$G1220,通讯通路门店!$J:$J,"OPPO体验店")</f>
        <v>0</v>
      </c>
      <c r="BF1220" s="99">
        <f>SUMIFS(通讯通路门店!$X:$X,通讯通路门店!$S:$S,$G1220,通讯通路门店!$J:$J,"华为授权体验店")+SUMIFS(通讯通路门店!$AA:$AA,通讯通路门店!$S:$S,$G1220,通讯通路门店!$J:$J,"华为堡垒店")</f>
        <v>0</v>
      </c>
      <c r="BG1220" s="99">
        <f>SUMIFS(通讯通路门店!$Y:$Y,通讯通路门店!$S:$S,$G1220,通讯通路门店!$J:$J,"小米体验店")</f>
        <v>0</v>
      </c>
      <c r="BH1220" s="99">
        <f>SUMIFS(通讯通路门店!$AA:$AA,通讯通路门店!$S:$S,$G1220,通讯通路门店!$J:$J,"苹果体验店")</f>
        <v>0</v>
      </c>
      <c r="BI1220" s="99">
        <f>SUMIFS(通讯通路门店!$K:$K,通讯通路门店!$S:$S,$G1220,通讯通路门店!$J:$J,"其他品牌专卖店")</f>
        <v>0</v>
      </c>
      <c r="BJ1220" s="99">
        <f>SUMIFS(通讯通路门店!$AC:$AC,通讯通路门店!$S:$S,$G1220)</f>
        <v>0</v>
      </c>
      <c r="BK1220" s="99">
        <f>SUMIFS(通讯通路门店!$AD:$AD,通讯通路门店!$S:$S,$G1220)</f>
        <v>0</v>
      </c>
      <c r="BL1220" s="99">
        <f>SUMIFS(通讯通路门店!$AE:$AE,通讯通路门店!$S:$S,$G1220)</f>
        <v>0</v>
      </c>
      <c r="BM1220" s="99">
        <f>SUMIFS(通讯通路门店!$AF:$AF,通讯通路门店!$S:$S,$G1220)</f>
        <v>0</v>
      </c>
      <c r="BN1220" s="99">
        <f>SUMIFS(通讯通路门店!$AG:$AG,通讯通路门店!$S:$S,$G1220)</f>
        <v>0</v>
      </c>
      <c r="BO1220" s="99">
        <f>SUMIFS(通讯通路门店!$AH:$AH,通讯通路门店!$S:$S,$G1220)</f>
        <v>0</v>
      </c>
      <c r="BP1220" s="99">
        <f>SUMIFS(通讯通路门店!$AI:$AI,通讯通路门店!$S:$S,$G1220)</f>
        <v>0</v>
      </c>
      <c r="BQ1220" s="83"/>
    </row>
    <row r="1221" spans="1:69">
      <c r="A1221" s="99" t="str">
        <f>IFERROR(_xlfn.XLOOKUP($G1221,通讯通路门店!$S$4:$S$993933,通讯通路门店!$A$4:$A$993933,0,0),"")</f>
        <v>海南省</v>
      </c>
      <c r="B1221" s="99" t="str">
        <f>IFERROR(_xlfn.XLOOKUP($G1221,通讯通路门店!$S$4:$S$993933,通讯通路门店!$B$4:$B$993933,0,0),"")</f>
        <v>昌江黎族自治县</v>
      </c>
      <c r="C1221" s="99" t="str">
        <f>IFERROR(_xlfn.XLOOKUP($G1221,通讯通路门店!$S$4:$S$993933,通讯通路门店!$C$4:$C$993933,0,0),"")</f>
        <v>昌江黎族自治县</v>
      </c>
      <c r="D1221" s="99" t="str">
        <f>IFERROR(_xlfn.XLOOKUP($G1221,通讯通路门店!$S$4:$S$993933,通讯通路门店!$D$4:$D$993933,0,0),"")</f>
        <v>叉河镇</v>
      </c>
      <c r="E1221" s="83"/>
      <c r="F1221" s="83"/>
      <c r="G1221" s="101"/>
      <c r="H1221" s="102">
        <f>IFERROR(_xlfn.XLOOKUP($G1221,通讯通路门店!$S$4:$S$993933,通讯通路门店!$R$4:$R$993933,0,0),"")</f>
        <v>0</v>
      </c>
      <c r="I1221" s="83"/>
      <c r="J1221" s="83"/>
      <c r="K1221" s="83"/>
      <c r="L1221" s="83"/>
      <c r="M1221" s="83"/>
      <c r="N1221" s="83"/>
      <c r="O1221" s="83"/>
      <c r="P1221" s="83"/>
      <c r="Q1221" s="83"/>
      <c r="R1221" s="83"/>
      <c r="S1221" s="83"/>
      <c r="T1221" s="83"/>
      <c r="U1221" s="99">
        <f>COUNTIF(通讯通路门店!$S:$S,$G1221)</f>
        <v>0</v>
      </c>
      <c r="V1221" s="99">
        <f>COUNTIFS(通讯通路门店!$S:$S,$G1221,通讯通路门店!$J:$J,"综合卖场")</f>
        <v>0</v>
      </c>
      <c r="W1221" s="99">
        <f>SUMIFS(通讯通路门店!$AJ:$AJ,通讯通路门店!$S:$S,通讯客户沙盘!$G1221)</f>
        <v>0</v>
      </c>
      <c r="X1221" s="99">
        <f t="shared" si="95"/>
        <v>0</v>
      </c>
      <c r="Y1221" s="99">
        <f>COUNTIFS(通讯通路门店!$S:$S,$G1221,通讯通路门店!$J:$J,"荣耀体验店")+COUNTIFS(通讯通路门店!$S:$S,$G1221,通讯通路门店!$J:$J,"荣耀授权专卖店")</f>
        <v>0</v>
      </c>
      <c r="Z1221" s="99">
        <f>COUNTIFS(通讯通路门店!$S:$S,$G1221,通讯通路门店!$J:$J,"VIVO体验店")</f>
        <v>0</v>
      </c>
      <c r="AA1221" s="99">
        <f>COUNTIFS(通讯通路门店!$S:$S,$G1221,通讯通路门店!$J:$J,"OPPO体验店")</f>
        <v>0</v>
      </c>
      <c r="AB1221" s="99">
        <f>COUNTIFS(通讯通路门店!$S:$S,$G1221,通讯通路门店!$J:$J,"华为授权体验店")+COUNTIFS(通讯通路门店!$S:$S,$G1221,通讯通路门店!$J:$J,"华为堡垒店")</f>
        <v>0</v>
      </c>
      <c r="AC1221" s="99">
        <f>COUNTIFS(通讯通路门店!$S:$S,$G1221,通讯通路门店!$J:$J,"小米体验店")</f>
        <v>0</v>
      </c>
      <c r="AD1221" s="99">
        <f>COUNTIFS(通讯通路门店!$S:$S,$G1221,通讯通路门店!$J:$J,"苹果体验店")</f>
        <v>0</v>
      </c>
      <c r="AE1221" s="99">
        <f>COUNTIFS(通讯通路门店!$S:$S,$G1221,通讯通路门店!$J:$J,"其他品牌专卖店")</f>
        <v>0</v>
      </c>
      <c r="AF1221" s="99">
        <f>SUMIFS(通讯通路门店!$BI:$BI,通讯通路门店!$S:$S,$G1221)</f>
        <v>0</v>
      </c>
      <c r="AG1221" s="99">
        <f>SUMIFS(通讯通路门店!$BH:$BH,通讯通路门店!$S:$S,$G1221)</f>
        <v>0</v>
      </c>
      <c r="AH1221" s="99">
        <f t="shared" si="96"/>
        <v>0</v>
      </c>
      <c r="AI1221" s="99">
        <f>SUMIFS(通讯通路门店!$BB:$BB,通讯通路门店!$S:$S,$G1221)</f>
        <v>0</v>
      </c>
      <c r="AJ1221" s="99">
        <f>SUMIFS(通讯通路门店!$BE:$BE,通讯通路门店!$S:$S,$G1221)</f>
        <v>0</v>
      </c>
      <c r="AK1221" s="99">
        <f>SUMIFS(通讯通路门店!$BG:$BG,通讯通路门店!$S:$S,$G1221)</f>
        <v>0</v>
      </c>
      <c r="AL1221" s="99">
        <f>SUMIFS(通讯通路门店!$BC:$BC,通讯通路门店!$S:$S,$G1221)</f>
        <v>0</v>
      </c>
      <c r="AM1221" s="99">
        <f>SUMIFS(通讯通路门店!$BD:$BD,通讯通路门店!$S:$S,$G1221)</f>
        <v>0</v>
      </c>
      <c r="AN1221" s="99">
        <f>SUMIFS(通讯通路门店!$BF:$BF,通讯通路门店!$S:$S,$G1221)</f>
        <v>0</v>
      </c>
      <c r="AO1221" s="99">
        <f t="shared" si="97"/>
        <v>0</v>
      </c>
      <c r="AP1221" s="99">
        <f>SUMIFS(通讯通路门店!$K:$K,通讯通路门店!$S:$S,$G1221)</f>
        <v>0</v>
      </c>
      <c r="AQ1221" s="83"/>
      <c r="AR1221" s="99">
        <f>SUMIFS(通讯通路门店!$T:$T,通讯通路门店!$S:$S,$G1221)</f>
        <v>0</v>
      </c>
      <c r="AS1221" s="99">
        <f>SUMIFS(通讯通路门店!$U:$U,通讯通路门店!$S:$S,$G1221)</f>
        <v>0</v>
      </c>
      <c r="AT1221" s="99">
        <f>SUMIFS(通讯通路门店!$V:$V,通讯通路门店!$S:$S,$G1221)</f>
        <v>0</v>
      </c>
      <c r="AU1221" s="99">
        <f>SUMIFS(通讯通路门店!$W:$W,通讯通路门店!$S:$S,$G1221)</f>
        <v>0</v>
      </c>
      <c r="AV1221" s="99">
        <f>SUMIFS(通讯通路门店!$Z:$Z,通讯通路门店!$S:$S,$G1221)</f>
        <v>0</v>
      </c>
      <c r="AW1221" s="99">
        <f>SUMIFS(通讯通路门店!$AB:$AB,通讯通路门店!$S:$S,$G1221)</f>
        <v>0</v>
      </c>
      <c r="AX1221" s="99">
        <f>SUMIFS(通讯通路门店!$X:$X,通讯通路门店!$S:$S,$G1221)</f>
        <v>0</v>
      </c>
      <c r="AY1221" s="99">
        <f>SUMIFS(通讯通路门店!$Y:$Y,通讯通路门店!$S:$S,$G1221)</f>
        <v>0</v>
      </c>
      <c r="AZ1221" s="99">
        <f>SUMIFS(通讯通路门店!$AA:$AA,通讯通路门店!$S:$S,$G1221)</f>
        <v>0</v>
      </c>
      <c r="BA1221" s="99">
        <f t="shared" si="98"/>
        <v>0</v>
      </c>
      <c r="BB1221" s="99">
        <f t="shared" si="99"/>
        <v>0</v>
      </c>
      <c r="BC1221" s="99">
        <f>SUMIFS(通讯通路门店!$W:$W,通讯通路门店!$S:$S,$G1221,通讯通路门店!$J:$J,"荣耀体验店")+SUMIFS(通讯通路门店!$W:$W,通讯通路门店!$S:$S,$G1221,通讯通路门店!$J:$J,"荣耀授权专卖店")</f>
        <v>0</v>
      </c>
      <c r="BD1221" s="99">
        <f>SUMIFS(通讯通路门店!$Z:$Z,通讯通路门店!$S:$S,$G1221,通讯通路门店!$J:$J,"VIVO体验店")</f>
        <v>0</v>
      </c>
      <c r="BE1221" s="99">
        <f>SUMIFS(通讯通路门店!$AB:$AB,通讯通路门店!$S:$S,$G1221,通讯通路门店!$J:$J,"OPPO体验店")</f>
        <v>0</v>
      </c>
      <c r="BF1221" s="99">
        <f>SUMIFS(通讯通路门店!$X:$X,通讯通路门店!$S:$S,$G1221,通讯通路门店!$J:$J,"华为授权体验店")+SUMIFS(通讯通路门店!$AA:$AA,通讯通路门店!$S:$S,$G1221,通讯通路门店!$J:$J,"华为堡垒店")</f>
        <v>0</v>
      </c>
      <c r="BG1221" s="99">
        <f>SUMIFS(通讯通路门店!$Y:$Y,通讯通路门店!$S:$S,$G1221,通讯通路门店!$J:$J,"小米体验店")</f>
        <v>0</v>
      </c>
      <c r="BH1221" s="99">
        <f>SUMIFS(通讯通路门店!$AA:$AA,通讯通路门店!$S:$S,$G1221,通讯通路门店!$J:$J,"苹果体验店")</f>
        <v>0</v>
      </c>
      <c r="BI1221" s="99">
        <f>SUMIFS(通讯通路门店!$K:$K,通讯通路门店!$S:$S,$G1221,通讯通路门店!$J:$J,"其他品牌专卖店")</f>
        <v>0</v>
      </c>
      <c r="BJ1221" s="99">
        <f>SUMIFS(通讯通路门店!$AC:$AC,通讯通路门店!$S:$S,$G1221)</f>
        <v>0</v>
      </c>
      <c r="BK1221" s="99">
        <f>SUMIFS(通讯通路门店!$AD:$AD,通讯通路门店!$S:$S,$G1221)</f>
        <v>0</v>
      </c>
      <c r="BL1221" s="99">
        <f>SUMIFS(通讯通路门店!$AE:$AE,通讯通路门店!$S:$S,$G1221)</f>
        <v>0</v>
      </c>
      <c r="BM1221" s="99">
        <f>SUMIFS(通讯通路门店!$AF:$AF,通讯通路门店!$S:$S,$G1221)</f>
        <v>0</v>
      </c>
      <c r="BN1221" s="99">
        <f>SUMIFS(通讯通路门店!$AG:$AG,通讯通路门店!$S:$S,$G1221)</f>
        <v>0</v>
      </c>
      <c r="BO1221" s="99">
        <f>SUMIFS(通讯通路门店!$AH:$AH,通讯通路门店!$S:$S,$G1221)</f>
        <v>0</v>
      </c>
      <c r="BP1221" s="99">
        <f>SUMIFS(通讯通路门店!$AI:$AI,通讯通路门店!$S:$S,$G1221)</f>
        <v>0</v>
      </c>
      <c r="BQ1221" s="83"/>
    </row>
    <row r="1222" spans="1:69">
      <c r="A1222" s="99" t="str">
        <f>IFERROR(_xlfn.XLOOKUP($G1222,通讯通路门店!$S$4:$S$993933,通讯通路门店!$A$4:$A$993933,0,0),"")</f>
        <v>海南省</v>
      </c>
      <c r="B1222" s="99" t="str">
        <f>IFERROR(_xlfn.XLOOKUP($G1222,通讯通路门店!$S$4:$S$993933,通讯通路门店!$B$4:$B$993933,0,0),"")</f>
        <v>昌江黎族自治县</v>
      </c>
      <c r="C1222" s="99" t="str">
        <f>IFERROR(_xlfn.XLOOKUP($G1222,通讯通路门店!$S$4:$S$993933,通讯通路门店!$C$4:$C$993933,0,0),"")</f>
        <v>昌江黎族自治县</v>
      </c>
      <c r="D1222" s="99" t="str">
        <f>IFERROR(_xlfn.XLOOKUP($G1222,通讯通路门店!$S$4:$S$993933,通讯通路门店!$D$4:$D$993933,0,0),"")</f>
        <v>叉河镇</v>
      </c>
      <c r="E1222" s="83"/>
      <c r="F1222" s="83"/>
      <c r="G1222" s="101"/>
      <c r="H1222" s="102">
        <f>IFERROR(_xlfn.XLOOKUP($G1222,通讯通路门店!$S$4:$S$993933,通讯通路门店!$R$4:$R$993933,0,0),"")</f>
        <v>0</v>
      </c>
      <c r="I1222" s="83"/>
      <c r="J1222" s="83"/>
      <c r="K1222" s="83"/>
      <c r="L1222" s="83"/>
      <c r="M1222" s="83"/>
      <c r="N1222" s="83"/>
      <c r="O1222" s="83"/>
      <c r="P1222" s="83"/>
      <c r="Q1222" s="83"/>
      <c r="R1222" s="83"/>
      <c r="S1222" s="83"/>
      <c r="T1222" s="83"/>
      <c r="U1222" s="99">
        <f>COUNTIF(通讯通路门店!$S:$S,$G1222)</f>
        <v>0</v>
      </c>
      <c r="V1222" s="99">
        <f>COUNTIFS(通讯通路门店!$S:$S,$G1222,通讯通路门店!$J:$J,"综合卖场")</f>
        <v>0</v>
      </c>
      <c r="W1222" s="99">
        <f>SUMIFS(通讯通路门店!$AJ:$AJ,通讯通路门店!$S:$S,通讯客户沙盘!$G1222)</f>
        <v>0</v>
      </c>
      <c r="X1222" s="99">
        <f t="shared" si="95"/>
        <v>0</v>
      </c>
      <c r="Y1222" s="99">
        <f>COUNTIFS(通讯通路门店!$S:$S,$G1222,通讯通路门店!$J:$J,"荣耀体验店")+COUNTIFS(通讯通路门店!$S:$S,$G1222,通讯通路门店!$J:$J,"荣耀授权专卖店")</f>
        <v>0</v>
      </c>
      <c r="Z1222" s="99">
        <f>COUNTIFS(通讯通路门店!$S:$S,$G1222,通讯通路门店!$J:$J,"VIVO体验店")</f>
        <v>0</v>
      </c>
      <c r="AA1222" s="99">
        <f>COUNTIFS(通讯通路门店!$S:$S,$G1222,通讯通路门店!$J:$J,"OPPO体验店")</f>
        <v>0</v>
      </c>
      <c r="AB1222" s="99">
        <f>COUNTIFS(通讯通路门店!$S:$S,$G1222,通讯通路门店!$J:$J,"华为授权体验店")+COUNTIFS(通讯通路门店!$S:$S,$G1222,通讯通路门店!$J:$J,"华为堡垒店")</f>
        <v>0</v>
      </c>
      <c r="AC1222" s="99">
        <f>COUNTIFS(通讯通路门店!$S:$S,$G1222,通讯通路门店!$J:$J,"小米体验店")</f>
        <v>0</v>
      </c>
      <c r="AD1222" s="99">
        <f>COUNTIFS(通讯通路门店!$S:$S,$G1222,通讯通路门店!$J:$J,"苹果体验店")</f>
        <v>0</v>
      </c>
      <c r="AE1222" s="99">
        <f>COUNTIFS(通讯通路门店!$S:$S,$G1222,通讯通路门店!$J:$J,"其他品牌专卖店")</f>
        <v>0</v>
      </c>
      <c r="AF1222" s="99">
        <f>SUMIFS(通讯通路门店!$BI:$BI,通讯通路门店!$S:$S,$G1222)</f>
        <v>0</v>
      </c>
      <c r="AG1222" s="99">
        <f>SUMIFS(通讯通路门店!$BH:$BH,通讯通路门店!$S:$S,$G1222)</f>
        <v>0</v>
      </c>
      <c r="AH1222" s="99">
        <f t="shared" si="96"/>
        <v>0</v>
      </c>
      <c r="AI1222" s="99">
        <f>SUMIFS(通讯通路门店!$BB:$BB,通讯通路门店!$S:$S,$G1222)</f>
        <v>0</v>
      </c>
      <c r="AJ1222" s="99">
        <f>SUMIFS(通讯通路门店!$BE:$BE,通讯通路门店!$S:$S,$G1222)</f>
        <v>0</v>
      </c>
      <c r="AK1222" s="99">
        <f>SUMIFS(通讯通路门店!$BG:$BG,通讯通路门店!$S:$S,$G1222)</f>
        <v>0</v>
      </c>
      <c r="AL1222" s="99">
        <f>SUMIFS(通讯通路门店!$BC:$BC,通讯通路门店!$S:$S,$G1222)</f>
        <v>0</v>
      </c>
      <c r="AM1222" s="99">
        <f>SUMIFS(通讯通路门店!$BD:$BD,通讯通路门店!$S:$S,$G1222)</f>
        <v>0</v>
      </c>
      <c r="AN1222" s="99">
        <f>SUMIFS(通讯通路门店!$BF:$BF,通讯通路门店!$S:$S,$G1222)</f>
        <v>0</v>
      </c>
      <c r="AO1222" s="99">
        <f t="shared" si="97"/>
        <v>0</v>
      </c>
      <c r="AP1222" s="99">
        <f>SUMIFS(通讯通路门店!$K:$K,通讯通路门店!$S:$S,$G1222)</f>
        <v>0</v>
      </c>
      <c r="AQ1222" s="83"/>
      <c r="AR1222" s="99">
        <f>SUMIFS(通讯通路门店!$T:$T,通讯通路门店!$S:$S,$G1222)</f>
        <v>0</v>
      </c>
      <c r="AS1222" s="99">
        <f>SUMIFS(通讯通路门店!$U:$U,通讯通路门店!$S:$S,$G1222)</f>
        <v>0</v>
      </c>
      <c r="AT1222" s="99">
        <f>SUMIFS(通讯通路门店!$V:$V,通讯通路门店!$S:$S,$G1222)</f>
        <v>0</v>
      </c>
      <c r="AU1222" s="99">
        <f>SUMIFS(通讯通路门店!$W:$W,通讯通路门店!$S:$S,$G1222)</f>
        <v>0</v>
      </c>
      <c r="AV1222" s="99">
        <f>SUMIFS(通讯通路门店!$Z:$Z,通讯通路门店!$S:$S,$G1222)</f>
        <v>0</v>
      </c>
      <c r="AW1222" s="99">
        <f>SUMIFS(通讯通路门店!$AB:$AB,通讯通路门店!$S:$S,$G1222)</f>
        <v>0</v>
      </c>
      <c r="AX1222" s="99">
        <f>SUMIFS(通讯通路门店!$X:$X,通讯通路门店!$S:$S,$G1222)</f>
        <v>0</v>
      </c>
      <c r="AY1222" s="99">
        <f>SUMIFS(通讯通路门店!$Y:$Y,通讯通路门店!$S:$S,$G1222)</f>
        <v>0</v>
      </c>
      <c r="AZ1222" s="99">
        <f>SUMIFS(通讯通路门店!$AA:$AA,通讯通路门店!$S:$S,$G1222)</f>
        <v>0</v>
      </c>
      <c r="BA1222" s="99">
        <f t="shared" si="98"/>
        <v>0</v>
      </c>
      <c r="BB1222" s="99">
        <f t="shared" si="99"/>
        <v>0</v>
      </c>
      <c r="BC1222" s="99">
        <f>SUMIFS(通讯通路门店!$W:$W,通讯通路门店!$S:$S,$G1222,通讯通路门店!$J:$J,"荣耀体验店")+SUMIFS(通讯通路门店!$W:$W,通讯通路门店!$S:$S,$G1222,通讯通路门店!$J:$J,"荣耀授权专卖店")</f>
        <v>0</v>
      </c>
      <c r="BD1222" s="99">
        <f>SUMIFS(通讯通路门店!$Z:$Z,通讯通路门店!$S:$S,$G1222,通讯通路门店!$J:$J,"VIVO体验店")</f>
        <v>0</v>
      </c>
      <c r="BE1222" s="99">
        <f>SUMIFS(通讯通路门店!$AB:$AB,通讯通路门店!$S:$S,$G1222,通讯通路门店!$J:$J,"OPPO体验店")</f>
        <v>0</v>
      </c>
      <c r="BF1222" s="99">
        <f>SUMIFS(通讯通路门店!$X:$X,通讯通路门店!$S:$S,$G1222,通讯通路门店!$J:$J,"华为授权体验店")+SUMIFS(通讯通路门店!$AA:$AA,通讯通路门店!$S:$S,$G1222,通讯通路门店!$J:$J,"华为堡垒店")</f>
        <v>0</v>
      </c>
      <c r="BG1222" s="99">
        <f>SUMIFS(通讯通路门店!$Y:$Y,通讯通路门店!$S:$S,$G1222,通讯通路门店!$J:$J,"小米体验店")</f>
        <v>0</v>
      </c>
      <c r="BH1222" s="99">
        <f>SUMIFS(通讯通路门店!$AA:$AA,通讯通路门店!$S:$S,$G1222,通讯通路门店!$J:$J,"苹果体验店")</f>
        <v>0</v>
      </c>
      <c r="BI1222" s="99">
        <f>SUMIFS(通讯通路门店!$K:$K,通讯通路门店!$S:$S,$G1222,通讯通路门店!$J:$J,"其他品牌专卖店")</f>
        <v>0</v>
      </c>
      <c r="BJ1222" s="99">
        <f>SUMIFS(通讯通路门店!$AC:$AC,通讯通路门店!$S:$S,$G1222)</f>
        <v>0</v>
      </c>
      <c r="BK1222" s="99">
        <f>SUMIFS(通讯通路门店!$AD:$AD,通讯通路门店!$S:$S,$G1222)</f>
        <v>0</v>
      </c>
      <c r="BL1222" s="99">
        <f>SUMIFS(通讯通路门店!$AE:$AE,通讯通路门店!$S:$S,$G1222)</f>
        <v>0</v>
      </c>
      <c r="BM1222" s="99">
        <f>SUMIFS(通讯通路门店!$AF:$AF,通讯通路门店!$S:$S,$G1222)</f>
        <v>0</v>
      </c>
      <c r="BN1222" s="99">
        <f>SUMIFS(通讯通路门店!$AG:$AG,通讯通路门店!$S:$S,$G1222)</f>
        <v>0</v>
      </c>
      <c r="BO1222" s="99">
        <f>SUMIFS(通讯通路门店!$AH:$AH,通讯通路门店!$S:$S,$G1222)</f>
        <v>0</v>
      </c>
      <c r="BP1222" s="99">
        <f>SUMIFS(通讯通路门店!$AI:$AI,通讯通路门店!$S:$S,$G1222)</f>
        <v>0</v>
      </c>
      <c r="BQ1222" s="83"/>
    </row>
    <row r="1223" spans="1:69">
      <c r="A1223" s="99" t="str">
        <f>IFERROR(_xlfn.XLOOKUP($G1223,通讯通路门店!$S$4:$S$993933,通讯通路门店!$A$4:$A$993933,0,0),"")</f>
        <v>海南省</v>
      </c>
      <c r="B1223" s="99" t="str">
        <f>IFERROR(_xlfn.XLOOKUP($G1223,通讯通路门店!$S$4:$S$993933,通讯通路门店!$B$4:$B$993933,0,0),"")</f>
        <v>昌江黎族自治县</v>
      </c>
      <c r="C1223" s="99" t="str">
        <f>IFERROR(_xlfn.XLOOKUP($G1223,通讯通路门店!$S$4:$S$993933,通讯通路门店!$C$4:$C$993933,0,0),"")</f>
        <v>昌江黎族自治县</v>
      </c>
      <c r="D1223" s="99" t="str">
        <f>IFERROR(_xlfn.XLOOKUP($G1223,通讯通路门店!$S$4:$S$993933,通讯通路门店!$D$4:$D$993933,0,0),"")</f>
        <v>叉河镇</v>
      </c>
      <c r="E1223" s="83"/>
      <c r="F1223" s="83"/>
      <c r="G1223" s="101"/>
      <c r="H1223" s="102">
        <f>IFERROR(_xlfn.XLOOKUP($G1223,通讯通路门店!$S$4:$S$993933,通讯通路门店!$R$4:$R$993933,0,0),"")</f>
        <v>0</v>
      </c>
      <c r="I1223" s="83"/>
      <c r="J1223" s="83"/>
      <c r="K1223" s="83"/>
      <c r="L1223" s="83"/>
      <c r="M1223" s="83"/>
      <c r="N1223" s="83"/>
      <c r="O1223" s="83"/>
      <c r="P1223" s="83"/>
      <c r="Q1223" s="83"/>
      <c r="R1223" s="83"/>
      <c r="S1223" s="83"/>
      <c r="T1223" s="83"/>
      <c r="U1223" s="99">
        <f>COUNTIF(通讯通路门店!$S:$S,$G1223)</f>
        <v>0</v>
      </c>
      <c r="V1223" s="99">
        <f>COUNTIFS(通讯通路门店!$S:$S,$G1223,通讯通路门店!$J:$J,"综合卖场")</f>
        <v>0</v>
      </c>
      <c r="W1223" s="99">
        <f>SUMIFS(通讯通路门店!$AJ:$AJ,通讯通路门店!$S:$S,通讯客户沙盘!$G1223)</f>
        <v>0</v>
      </c>
      <c r="X1223" s="99">
        <f t="shared" si="95"/>
        <v>0</v>
      </c>
      <c r="Y1223" s="99">
        <f>COUNTIFS(通讯通路门店!$S:$S,$G1223,通讯通路门店!$J:$J,"荣耀体验店")+COUNTIFS(通讯通路门店!$S:$S,$G1223,通讯通路门店!$J:$J,"荣耀授权专卖店")</f>
        <v>0</v>
      </c>
      <c r="Z1223" s="99">
        <f>COUNTIFS(通讯通路门店!$S:$S,$G1223,通讯通路门店!$J:$J,"VIVO体验店")</f>
        <v>0</v>
      </c>
      <c r="AA1223" s="99">
        <f>COUNTIFS(通讯通路门店!$S:$S,$G1223,通讯通路门店!$J:$J,"OPPO体验店")</f>
        <v>0</v>
      </c>
      <c r="AB1223" s="99">
        <f>COUNTIFS(通讯通路门店!$S:$S,$G1223,通讯通路门店!$J:$J,"华为授权体验店")+COUNTIFS(通讯通路门店!$S:$S,$G1223,通讯通路门店!$J:$J,"华为堡垒店")</f>
        <v>0</v>
      </c>
      <c r="AC1223" s="99">
        <f>COUNTIFS(通讯通路门店!$S:$S,$G1223,通讯通路门店!$J:$J,"小米体验店")</f>
        <v>0</v>
      </c>
      <c r="AD1223" s="99">
        <f>COUNTIFS(通讯通路门店!$S:$S,$G1223,通讯通路门店!$J:$J,"苹果体验店")</f>
        <v>0</v>
      </c>
      <c r="AE1223" s="99">
        <f>COUNTIFS(通讯通路门店!$S:$S,$G1223,通讯通路门店!$J:$J,"其他品牌专卖店")</f>
        <v>0</v>
      </c>
      <c r="AF1223" s="99">
        <f>SUMIFS(通讯通路门店!$BI:$BI,通讯通路门店!$S:$S,$G1223)</f>
        <v>0</v>
      </c>
      <c r="AG1223" s="99">
        <f>SUMIFS(通讯通路门店!$BH:$BH,通讯通路门店!$S:$S,$G1223)</f>
        <v>0</v>
      </c>
      <c r="AH1223" s="99">
        <f t="shared" si="96"/>
        <v>0</v>
      </c>
      <c r="AI1223" s="99">
        <f>SUMIFS(通讯通路门店!$BB:$BB,通讯通路门店!$S:$S,$G1223)</f>
        <v>0</v>
      </c>
      <c r="AJ1223" s="99">
        <f>SUMIFS(通讯通路门店!$BE:$BE,通讯通路门店!$S:$S,$G1223)</f>
        <v>0</v>
      </c>
      <c r="AK1223" s="99">
        <f>SUMIFS(通讯通路门店!$BG:$BG,通讯通路门店!$S:$S,$G1223)</f>
        <v>0</v>
      </c>
      <c r="AL1223" s="99">
        <f>SUMIFS(通讯通路门店!$BC:$BC,通讯通路门店!$S:$S,$G1223)</f>
        <v>0</v>
      </c>
      <c r="AM1223" s="99">
        <f>SUMIFS(通讯通路门店!$BD:$BD,通讯通路门店!$S:$S,$G1223)</f>
        <v>0</v>
      </c>
      <c r="AN1223" s="99">
        <f>SUMIFS(通讯通路门店!$BF:$BF,通讯通路门店!$S:$S,$G1223)</f>
        <v>0</v>
      </c>
      <c r="AO1223" s="99">
        <f t="shared" si="97"/>
        <v>0</v>
      </c>
      <c r="AP1223" s="99">
        <f>SUMIFS(通讯通路门店!$K:$K,通讯通路门店!$S:$S,$G1223)</f>
        <v>0</v>
      </c>
      <c r="AQ1223" s="83"/>
      <c r="AR1223" s="99">
        <f>SUMIFS(通讯通路门店!$T:$T,通讯通路门店!$S:$S,$G1223)</f>
        <v>0</v>
      </c>
      <c r="AS1223" s="99">
        <f>SUMIFS(通讯通路门店!$U:$U,通讯通路门店!$S:$S,$G1223)</f>
        <v>0</v>
      </c>
      <c r="AT1223" s="99">
        <f>SUMIFS(通讯通路门店!$V:$V,通讯通路门店!$S:$S,$G1223)</f>
        <v>0</v>
      </c>
      <c r="AU1223" s="99">
        <f>SUMIFS(通讯通路门店!$W:$W,通讯通路门店!$S:$S,$G1223)</f>
        <v>0</v>
      </c>
      <c r="AV1223" s="99">
        <f>SUMIFS(通讯通路门店!$Z:$Z,通讯通路门店!$S:$S,$G1223)</f>
        <v>0</v>
      </c>
      <c r="AW1223" s="99">
        <f>SUMIFS(通讯通路门店!$AB:$AB,通讯通路门店!$S:$S,$G1223)</f>
        <v>0</v>
      </c>
      <c r="AX1223" s="99">
        <f>SUMIFS(通讯通路门店!$X:$X,通讯通路门店!$S:$S,$G1223)</f>
        <v>0</v>
      </c>
      <c r="AY1223" s="99">
        <f>SUMIFS(通讯通路门店!$Y:$Y,通讯通路门店!$S:$S,$G1223)</f>
        <v>0</v>
      </c>
      <c r="AZ1223" s="99">
        <f>SUMIFS(通讯通路门店!$AA:$AA,通讯通路门店!$S:$S,$G1223)</f>
        <v>0</v>
      </c>
      <c r="BA1223" s="99">
        <f t="shared" si="98"/>
        <v>0</v>
      </c>
      <c r="BB1223" s="99">
        <f t="shared" si="99"/>
        <v>0</v>
      </c>
      <c r="BC1223" s="99">
        <f>SUMIFS(通讯通路门店!$W:$W,通讯通路门店!$S:$S,$G1223,通讯通路门店!$J:$J,"荣耀体验店")+SUMIFS(通讯通路门店!$W:$W,通讯通路门店!$S:$S,$G1223,通讯通路门店!$J:$J,"荣耀授权专卖店")</f>
        <v>0</v>
      </c>
      <c r="BD1223" s="99">
        <f>SUMIFS(通讯通路门店!$Z:$Z,通讯通路门店!$S:$S,$G1223,通讯通路门店!$J:$J,"VIVO体验店")</f>
        <v>0</v>
      </c>
      <c r="BE1223" s="99">
        <f>SUMIFS(通讯通路门店!$AB:$AB,通讯通路门店!$S:$S,$G1223,通讯通路门店!$J:$J,"OPPO体验店")</f>
        <v>0</v>
      </c>
      <c r="BF1223" s="99">
        <f>SUMIFS(通讯通路门店!$X:$X,通讯通路门店!$S:$S,$G1223,通讯通路门店!$J:$J,"华为授权体验店")+SUMIFS(通讯通路门店!$AA:$AA,通讯通路门店!$S:$S,$G1223,通讯通路门店!$J:$J,"华为堡垒店")</f>
        <v>0</v>
      </c>
      <c r="BG1223" s="99">
        <f>SUMIFS(通讯通路门店!$Y:$Y,通讯通路门店!$S:$S,$G1223,通讯通路门店!$J:$J,"小米体验店")</f>
        <v>0</v>
      </c>
      <c r="BH1223" s="99">
        <f>SUMIFS(通讯通路门店!$AA:$AA,通讯通路门店!$S:$S,$G1223,通讯通路门店!$J:$J,"苹果体验店")</f>
        <v>0</v>
      </c>
      <c r="BI1223" s="99">
        <f>SUMIFS(通讯通路门店!$K:$K,通讯通路门店!$S:$S,$G1223,通讯通路门店!$J:$J,"其他品牌专卖店")</f>
        <v>0</v>
      </c>
      <c r="BJ1223" s="99">
        <f>SUMIFS(通讯通路门店!$AC:$AC,通讯通路门店!$S:$S,$G1223)</f>
        <v>0</v>
      </c>
      <c r="BK1223" s="99">
        <f>SUMIFS(通讯通路门店!$AD:$AD,通讯通路门店!$S:$S,$G1223)</f>
        <v>0</v>
      </c>
      <c r="BL1223" s="99">
        <f>SUMIFS(通讯通路门店!$AE:$AE,通讯通路门店!$S:$S,$G1223)</f>
        <v>0</v>
      </c>
      <c r="BM1223" s="99">
        <f>SUMIFS(通讯通路门店!$AF:$AF,通讯通路门店!$S:$S,$G1223)</f>
        <v>0</v>
      </c>
      <c r="BN1223" s="99">
        <f>SUMIFS(通讯通路门店!$AG:$AG,通讯通路门店!$S:$S,$G1223)</f>
        <v>0</v>
      </c>
      <c r="BO1223" s="99">
        <f>SUMIFS(通讯通路门店!$AH:$AH,通讯通路门店!$S:$S,$G1223)</f>
        <v>0</v>
      </c>
      <c r="BP1223" s="99">
        <f>SUMIFS(通讯通路门店!$AI:$AI,通讯通路门店!$S:$S,$G1223)</f>
        <v>0</v>
      </c>
      <c r="BQ1223" s="83"/>
    </row>
    <row r="1224" spans="1:69">
      <c r="A1224" s="99" t="str">
        <f>IFERROR(_xlfn.XLOOKUP($G1224,通讯通路门店!$S$4:$S$993933,通讯通路门店!$A$4:$A$993933,0,0),"")</f>
        <v>海南省</v>
      </c>
      <c r="B1224" s="99" t="str">
        <f>IFERROR(_xlfn.XLOOKUP($G1224,通讯通路门店!$S$4:$S$993933,通讯通路门店!$B$4:$B$993933,0,0),"")</f>
        <v>昌江黎族自治县</v>
      </c>
      <c r="C1224" s="99" t="str">
        <f>IFERROR(_xlfn.XLOOKUP($G1224,通讯通路门店!$S$4:$S$993933,通讯通路门店!$C$4:$C$993933,0,0),"")</f>
        <v>昌江黎族自治县</v>
      </c>
      <c r="D1224" s="99" t="str">
        <f>IFERROR(_xlfn.XLOOKUP($G1224,通讯通路门店!$S$4:$S$993933,通讯通路门店!$D$4:$D$993933,0,0),"")</f>
        <v>叉河镇</v>
      </c>
      <c r="E1224" s="83"/>
      <c r="F1224" s="83"/>
      <c r="G1224" s="101"/>
      <c r="H1224" s="102">
        <f>IFERROR(_xlfn.XLOOKUP($G1224,通讯通路门店!$S$4:$S$993933,通讯通路门店!$R$4:$R$993933,0,0),"")</f>
        <v>0</v>
      </c>
      <c r="I1224" s="83"/>
      <c r="J1224" s="83"/>
      <c r="K1224" s="83"/>
      <c r="L1224" s="83"/>
      <c r="M1224" s="83"/>
      <c r="N1224" s="83"/>
      <c r="O1224" s="83"/>
      <c r="P1224" s="83"/>
      <c r="Q1224" s="83"/>
      <c r="R1224" s="83"/>
      <c r="S1224" s="83"/>
      <c r="T1224" s="83"/>
      <c r="U1224" s="99">
        <f>COUNTIF(通讯通路门店!$S:$S,$G1224)</f>
        <v>0</v>
      </c>
      <c r="V1224" s="99">
        <f>COUNTIFS(通讯通路门店!$S:$S,$G1224,通讯通路门店!$J:$J,"综合卖场")</f>
        <v>0</v>
      </c>
      <c r="W1224" s="99">
        <f>SUMIFS(通讯通路门店!$AJ:$AJ,通讯通路门店!$S:$S,通讯客户沙盘!$G1224)</f>
        <v>0</v>
      </c>
      <c r="X1224" s="99">
        <f t="shared" si="95"/>
        <v>0</v>
      </c>
      <c r="Y1224" s="99">
        <f>COUNTIFS(通讯通路门店!$S:$S,$G1224,通讯通路门店!$J:$J,"荣耀体验店")+COUNTIFS(通讯通路门店!$S:$S,$G1224,通讯通路门店!$J:$J,"荣耀授权专卖店")</f>
        <v>0</v>
      </c>
      <c r="Z1224" s="99">
        <f>COUNTIFS(通讯通路门店!$S:$S,$G1224,通讯通路门店!$J:$J,"VIVO体验店")</f>
        <v>0</v>
      </c>
      <c r="AA1224" s="99">
        <f>COUNTIFS(通讯通路门店!$S:$S,$G1224,通讯通路门店!$J:$J,"OPPO体验店")</f>
        <v>0</v>
      </c>
      <c r="AB1224" s="99">
        <f>COUNTIFS(通讯通路门店!$S:$S,$G1224,通讯通路门店!$J:$J,"华为授权体验店")+COUNTIFS(通讯通路门店!$S:$S,$G1224,通讯通路门店!$J:$J,"华为堡垒店")</f>
        <v>0</v>
      </c>
      <c r="AC1224" s="99">
        <f>COUNTIFS(通讯通路门店!$S:$S,$G1224,通讯通路门店!$J:$J,"小米体验店")</f>
        <v>0</v>
      </c>
      <c r="AD1224" s="99">
        <f>COUNTIFS(通讯通路门店!$S:$S,$G1224,通讯通路门店!$J:$J,"苹果体验店")</f>
        <v>0</v>
      </c>
      <c r="AE1224" s="99">
        <f>COUNTIFS(通讯通路门店!$S:$S,$G1224,通讯通路门店!$J:$J,"其他品牌专卖店")</f>
        <v>0</v>
      </c>
      <c r="AF1224" s="99">
        <f>SUMIFS(通讯通路门店!$BI:$BI,通讯通路门店!$S:$S,$G1224)</f>
        <v>0</v>
      </c>
      <c r="AG1224" s="99">
        <f>SUMIFS(通讯通路门店!$BH:$BH,通讯通路门店!$S:$S,$G1224)</f>
        <v>0</v>
      </c>
      <c r="AH1224" s="99">
        <f t="shared" si="96"/>
        <v>0</v>
      </c>
      <c r="AI1224" s="99">
        <f>SUMIFS(通讯通路门店!$BB:$BB,通讯通路门店!$S:$S,$G1224)</f>
        <v>0</v>
      </c>
      <c r="AJ1224" s="99">
        <f>SUMIFS(通讯通路门店!$BE:$BE,通讯通路门店!$S:$S,$G1224)</f>
        <v>0</v>
      </c>
      <c r="AK1224" s="99">
        <f>SUMIFS(通讯通路门店!$BG:$BG,通讯通路门店!$S:$S,$G1224)</f>
        <v>0</v>
      </c>
      <c r="AL1224" s="99">
        <f>SUMIFS(通讯通路门店!$BC:$BC,通讯通路门店!$S:$S,$G1224)</f>
        <v>0</v>
      </c>
      <c r="AM1224" s="99">
        <f>SUMIFS(通讯通路门店!$BD:$BD,通讯通路门店!$S:$S,$G1224)</f>
        <v>0</v>
      </c>
      <c r="AN1224" s="99">
        <f>SUMIFS(通讯通路门店!$BF:$BF,通讯通路门店!$S:$S,$G1224)</f>
        <v>0</v>
      </c>
      <c r="AO1224" s="99">
        <f t="shared" si="97"/>
        <v>0</v>
      </c>
      <c r="AP1224" s="99">
        <f>SUMIFS(通讯通路门店!$K:$K,通讯通路门店!$S:$S,$G1224)</f>
        <v>0</v>
      </c>
      <c r="AQ1224" s="83"/>
      <c r="AR1224" s="99">
        <f>SUMIFS(通讯通路门店!$T:$T,通讯通路门店!$S:$S,$G1224)</f>
        <v>0</v>
      </c>
      <c r="AS1224" s="99">
        <f>SUMIFS(通讯通路门店!$U:$U,通讯通路门店!$S:$S,$G1224)</f>
        <v>0</v>
      </c>
      <c r="AT1224" s="99">
        <f>SUMIFS(通讯通路门店!$V:$V,通讯通路门店!$S:$S,$G1224)</f>
        <v>0</v>
      </c>
      <c r="AU1224" s="99">
        <f>SUMIFS(通讯通路门店!$W:$W,通讯通路门店!$S:$S,$G1224)</f>
        <v>0</v>
      </c>
      <c r="AV1224" s="99">
        <f>SUMIFS(通讯通路门店!$Z:$Z,通讯通路门店!$S:$S,$G1224)</f>
        <v>0</v>
      </c>
      <c r="AW1224" s="99">
        <f>SUMIFS(通讯通路门店!$AB:$AB,通讯通路门店!$S:$S,$G1224)</f>
        <v>0</v>
      </c>
      <c r="AX1224" s="99">
        <f>SUMIFS(通讯通路门店!$X:$X,通讯通路门店!$S:$S,$G1224)</f>
        <v>0</v>
      </c>
      <c r="AY1224" s="99">
        <f>SUMIFS(通讯通路门店!$Y:$Y,通讯通路门店!$S:$S,$G1224)</f>
        <v>0</v>
      </c>
      <c r="AZ1224" s="99">
        <f>SUMIFS(通讯通路门店!$AA:$AA,通讯通路门店!$S:$S,$G1224)</f>
        <v>0</v>
      </c>
      <c r="BA1224" s="99">
        <f t="shared" si="98"/>
        <v>0</v>
      </c>
      <c r="BB1224" s="99">
        <f t="shared" si="99"/>
        <v>0</v>
      </c>
      <c r="BC1224" s="99">
        <f>SUMIFS(通讯通路门店!$W:$W,通讯通路门店!$S:$S,$G1224,通讯通路门店!$J:$J,"荣耀体验店")+SUMIFS(通讯通路门店!$W:$W,通讯通路门店!$S:$S,$G1224,通讯通路门店!$J:$J,"荣耀授权专卖店")</f>
        <v>0</v>
      </c>
      <c r="BD1224" s="99">
        <f>SUMIFS(通讯通路门店!$Z:$Z,通讯通路门店!$S:$S,$G1224,通讯通路门店!$J:$J,"VIVO体验店")</f>
        <v>0</v>
      </c>
      <c r="BE1224" s="99">
        <f>SUMIFS(通讯通路门店!$AB:$AB,通讯通路门店!$S:$S,$G1224,通讯通路门店!$J:$J,"OPPO体验店")</f>
        <v>0</v>
      </c>
      <c r="BF1224" s="99">
        <f>SUMIFS(通讯通路门店!$X:$X,通讯通路门店!$S:$S,$G1224,通讯通路门店!$J:$J,"华为授权体验店")+SUMIFS(通讯通路门店!$AA:$AA,通讯通路门店!$S:$S,$G1224,通讯通路门店!$J:$J,"华为堡垒店")</f>
        <v>0</v>
      </c>
      <c r="BG1224" s="99">
        <f>SUMIFS(通讯通路门店!$Y:$Y,通讯通路门店!$S:$S,$G1224,通讯通路门店!$J:$J,"小米体验店")</f>
        <v>0</v>
      </c>
      <c r="BH1224" s="99">
        <f>SUMIFS(通讯通路门店!$AA:$AA,通讯通路门店!$S:$S,$G1224,通讯通路门店!$J:$J,"苹果体验店")</f>
        <v>0</v>
      </c>
      <c r="BI1224" s="99">
        <f>SUMIFS(通讯通路门店!$K:$K,通讯通路门店!$S:$S,$G1224,通讯通路门店!$J:$J,"其他品牌专卖店")</f>
        <v>0</v>
      </c>
      <c r="BJ1224" s="99">
        <f>SUMIFS(通讯通路门店!$AC:$AC,通讯通路门店!$S:$S,$G1224)</f>
        <v>0</v>
      </c>
      <c r="BK1224" s="99">
        <f>SUMIFS(通讯通路门店!$AD:$AD,通讯通路门店!$S:$S,$G1224)</f>
        <v>0</v>
      </c>
      <c r="BL1224" s="99">
        <f>SUMIFS(通讯通路门店!$AE:$AE,通讯通路门店!$S:$S,$G1224)</f>
        <v>0</v>
      </c>
      <c r="BM1224" s="99">
        <f>SUMIFS(通讯通路门店!$AF:$AF,通讯通路门店!$S:$S,$G1224)</f>
        <v>0</v>
      </c>
      <c r="BN1224" s="99">
        <f>SUMIFS(通讯通路门店!$AG:$AG,通讯通路门店!$S:$S,$G1224)</f>
        <v>0</v>
      </c>
      <c r="BO1224" s="99">
        <f>SUMIFS(通讯通路门店!$AH:$AH,通讯通路门店!$S:$S,$G1224)</f>
        <v>0</v>
      </c>
      <c r="BP1224" s="99">
        <f>SUMIFS(通讯通路门店!$AI:$AI,通讯通路门店!$S:$S,$G1224)</f>
        <v>0</v>
      </c>
      <c r="BQ1224" s="83"/>
    </row>
    <row r="1225" spans="1:69">
      <c r="A1225" s="99" t="str">
        <f>IFERROR(_xlfn.XLOOKUP($G1225,通讯通路门店!$S$4:$S$993933,通讯通路门店!$A$4:$A$993933,0,0),"")</f>
        <v>海南省</v>
      </c>
      <c r="B1225" s="99" t="str">
        <f>IFERROR(_xlfn.XLOOKUP($G1225,通讯通路门店!$S$4:$S$993933,通讯通路门店!$B$4:$B$993933,0,0),"")</f>
        <v>昌江黎族自治县</v>
      </c>
      <c r="C1225" s="99" t="str">
        <f>IFERROR(_xlfn.XLOOKUP($G1225,通讯通路门店!$S$4:$S$993933,通讯通路门店!$C$4:$C$993933,0,0),"")</f>
        <v>昌江黎族自治县</v>
      </c>
      <c r="D1225" s="99" t="str">
        <f>IFERROR(_xlfn.XLOOKUP($G1225,通讯通路门店!$S$4:$S$993933,通讯通路门店!$D$4:$D$993933,0,0),"")</f>
        <v>叉河镇</v>
      </c>
      <c r="E1225" s="83"/>
      <c r="F1225" s="83"/>
      <c r="G1225" s="101"/>
      <c r="H1225" s="102">
        <f>IFERROR(_xlfn.XLOOKUP($G1225,通讯通路门店!$S$4:$S$993933,通讯通路门店!$R$4:$R$993933,0,0),"")</f>
        <v>0</v>
      </c>
      <c r="I1225" s="83"/>
      <c r="J1225" s="83"/>
      <c r="K1225" s="83"/>
      <c r="L1225" s="83"/>
      <c r="M1225" s="83"/>
      <c r="N1225" s="83"/>
      <c r="O1225" s="83"/>
      <c r="P1225" s="83"/>
      <c r="Q1225" s="83"/>
      <c r="R1225" s="83"/>
      <c r="S1225" s="83"/>
      <c r="T1225" s="83"/>
      <c r="U1225" s="99">
        <f>COUNTIF(通讯通路门店!$S:$S,$G1225)</f>
        <v>0</v>
      </c>
      <c r="V1225" s="99">
        <f>COUNTIFS(通讯通路门店!$S:$S,$G1225,通讯通路门店!$J:$J,"综合卖场")</f>
        <v>0</v>
      </c>
      <c r="W1225" s="99">
        <f>SUMIFS(通讯通路门店!$AJ:$AJ,通讯通路门店!$S:$S,通讯客户沙盘!$G1225)</f>
        <v>0</v>
      </c>
      <c r="X1225" s="99">
        <f t="shared" si="95"/>
        <v>0</v>
      </c>
      <c r="Y1225" s="99">
        <f>COUNTIFS(通讯通路门店!$S:$S,$G1225,通讯通路门店!$J:$J,"荣耀体验店")+COUNTIFS(通讯通路门店!$S:$S,$G1225,通讯通路门店!$J:$J,"荣耀授权专卖店")</f>
        <v>0</v>
      </c>
      <c r="Z1225" s="99">
        <f>COUNTIFS(通讯通路门店!$S:$S,$G1225,通讯通路门店!$J:$J,"VIVO体验店")</f>
        <v>0</v>
      </c>
      <c r="AA1225" s="99">
        <f>COUNTIFS(通讯通路门店!$S:$S,$G1225,通讯通路门店!$J:$J,"OPPO体验店")</f>
        <v>0</v>
      </c>
      <c r="AB1225" s="99">
        <f>COUNTIFS(通讯通路门店!$S:$S,$G1225,通讯通路门店!$J:$J,"华为授权体验店")+COUNTIFS(通讯通路门店!$S:$S,$G1225,通讯通路门店!$J:$J,"华为堡垒店")</f>
        <v>0</v>
      </c>
      <c r="AC1225" s="99">
        <f>COUNTIFS(通讯通路门店!$S:$S,$G1225,通讯通路门店!$J:$J,"小米体验店")</f>
        <v>0</v>
      </c>
      <c r="AD1225" s="99">
        <f>COUNTIFS(通讯通路门店!$S:$S,$G1225,通讯通路门店!$J:$J,"苹果体验店")</f>
        <v>0</v>
      </c>
      <c r="AE1225" s="99">
        <f>COUNTIFS(通讯通路门店!$S:$S,$G1225,通讯通路门店!$J:$J,"其他品牌专卖店")</f>
        <v>0</v>
      </c>
      <c r="AF1225" s="99">
        <f>SUMIFS(通讯通路门店!$BI:$BI,通讯通路门店!$S:$S,$G1225)</f>
        <v>0</v>
      </c>
      <c r="AG1225" s="99">
        <f>SUMIFS(通讯通路门店!$BH:$BH,通讯通路门店!$S:$S,$G1225)</f>
        <v>0</v>
      </c>
      <c r="AH1225" s="99">
        <f t="shared" si="96"/>
        <v>0</v>
      </c>
      <c r="AI1225" s="99">
        <f>SUMIFS(通讯通路门店!$BB:$BB,通讯通路门店!$S:$S,$G1225)</f>
        <v>0</v>
      </c>
      <c r="AJ1225" s="99">
        <f>SUMIFS(通讯通路门店!$BE:$BE,通讯通路门店!$S:$S,$G1225)</f>
        <v>0</v>
      </c>
      <c r="AK1225" s="99">
        <f>SUMIFS(通讯通路门店!$BG:$BG,通讯通路门店!$S:$S,$G1225)</f>
        <v>0</v>
      </c>
      <c r="AL1225" s="99">
        <f>SUMIFS(通讯通路门店!$BC:$BC,通讯通路门店!$S:$S,$G1225)</f>
        <v>0</v>
      </c>
      <c r="AM1225" s="99">
        <f>SUMIFS(通讯通路门店!$BD:$BD,通讯通路门店!$S:$S,$G1225)</f>
        <v>0</v>
      </c>
      <c r="AN1225" s="99">
        <f>SUMIFS(通讯通路门店!$BF:$BF,通讯通路门店!$S:$S,$G1225)</f>
        <v>0</v>
      </c>
      <c r="AO1225" s="99">
        <f t="shared" si="97"/>
        <v>0</v>
      </c>
      <c r="AP1225" s="99">
        <f>SUMIFS(通讯通路门店!$K:$K,通讯通路门店!$S:$S,$G1225)</f>
        <v>0</v>
      </c>
      <c r="AQ1225" s="83"/>
      <c r="AR1225" s="99">
        <f>SUMIFS(通讯通路门店!$T:$T,通讯通路门店!$S:$S,$G1225)</f>
        <v>0</v>
      </c>
      <c r="AS1225" s="99">
        <f>SUMIFS(通讯通路门店!$U:$U,通讯通路门店!$S:$S,$G1225)</f>
        <v>0</v>
      </c>
      <c r="AT1225" s="99">
        <f>SUMIFS(通讯通路门店!$V:$V,通讯通路门店!$S:$S,$G1225)</f>
        <v>0</v>
      </c>
      <c r="AU1225" s="99">
        <f>SUMIFS(通讯通路门店!$W:$W,通讯通路门店!$S:$S,$G1225)</f>
        <v>0</v>
      </c>
      <c r="AV1225" s="99">
        <f>SUMIFS(通讯通路门店!$Z:$Z,通讯通路门店!$S:$S,$G1225)</f>
        <v>0</v>
      </c>
      <c r="AW1225" s="99">
        <f>SUMIFS(通讯通路门店!$AB:$AB,通讯通路门店!$S:$S,$G1225)</f>
        <v>0</v>
      </c>
      <c r="AX1225" s="99">
        <f>SUMIFS(通讯通路门店!$X:$X,通讯通路门店!$S:$S,$G1225)</f>
        <v>0</v>
      </c>
      <c r="AY1225" s="99">
        <f>SUMIFS(通讯通路门店!$Y:$Y,通讯通路门店!$S:$S,$G1225)</f>
        <v>0</v>
      </c>
      <c r="AZ1225" s="99">
        <f>SUMIFS(通讯通路门店!$AA:$AA,通讯通路门店!$S:$S,$G1225)</f>
        <v>0</v>
      </c>
      <c r="BA1225" s="99">
        <f t="shared" si="98"/>
        <v>0</v>
      </c>
      <c r="BB1225" s="99">
        <f t="shared" si="99"/>
        <v>0</v>
      </c>
      <c r="BC1225" s="99">
        <f>SUMIFS(通讯通路门店!$W:$W,通讯通路门店!$S:$S,$G1225,通讯通路门店!$J:$J,"荣耀体验店")+SUMIFS(通讯通路门店!$W:$W,通讯通路门店!$S:$S,$G1225,通讯通路门店!$J:$J,"荣耀授权专卖店")</f>
        <v>0</v>
      </c>
      <c r="BD1225" s="99">
        <f>SUMIFS(通讯通路门店!$Z:$Z,通讯通路门店!$S:$S,$G1225,通讯通路门店!$J:$J,"VIVO体验店")</f>
        <v>0</v>
      </c>
      <c r="BE1225" s="99">
        <f>SUMIFS(通讯通路门店!$AB:$AB,通讯通路门店!$S:$S,$G1225,通讯通路门店!$J:$J,"OPPO体验店")</f>
        <v>0</v>
      </c>
      <c r="BF1225" s="99">
        <f>SUMIFS(通讯通路门店!$X:$X,通讯通路门店!$S:$S,$G1225,通讯通路门店!$J:$J,"华为授权体验店")+SUMIFS(通讯通路门店!$AA:$AA,通讯通路门店!$S:$S,$G1225,通讯通路门店!$J:$J,"华为堡垒店")</f>
        <v>0</v>
      </c>
      <c r="BG1225" s="99">
        <f>SUMIFS(通讯通路门店!$Y:$Y,通讯通路门店!$S:$S,$G1225,通讯通路门店!$J:$J,"小米体验店")</f>
        <v>0</v>
      </c>
      <c r="BH1225" s="99">
        <f>SUMIFS(通讯通路门店!$AA:$AA,通讯通路门店!$S:$S,$G1225,通讯通路门店!$J:$J,"苹果体验店")</f>
        <v>0</v>
      </c>
      <c r="BI1225" s="99">
        <f>SUMIFS(通讯通路门店!$K:$K,通讯通路门店!$S:$S,$G1225,通讯通路门店!$J:$J,"其他品牌专卖店")</f>
        <v>0</v>
      </c>
      <c r="BJ1225" s="99">
        <f>SUMIFS(通讯通路门店!$AC:$AC,通讯通路门店!$S:$S,$G1225)</f>
        <v>0</v>
      </c>
      <c r="BK1225" s="99">
        <f>SUMIFS(通讯通路门店!$AD:$AD,通讯通路门店!$S:$S,$G1225)</f>
        <v>0</v>
      </c>
      <c r="BL1225" s="99">
        <f>SUMIFS(通讯通路门店!$AE:$AE,通讯通路门店!$S:$S,$G1225)</f>
        <v>0</v>
      </c>
      <c r="BM1225" s="99">
        <f>SUMIFS(通讯通路门店!$AF:$AF,通讯通路门店!$S:$S,$G1225)</f>
        <v>0</v>
      </c>
      <c r="BN1225" s="99">
        <f>SUMIFS(通讯通路门店!$AG:$AG,通讯通路门店!$S:$S,$G1225)</f>
        <v>0</v>
      </c>
      <c r="BO1225" s="99">
        <f>SUMIFS(通讯通路门店!$AH:$AH,通讯通路门店!$S:$S,$G1225)</f>
        <v>0</v>
      </c>
      <c r="BP1225" s="99">
        <f>SUMIFS(通讯通路门店!$AI:$AI,通讯通路门店!$S:$S,$G1225)</f>
        <v>0</v>
      </c>
      <c r="BQ1225" s="83"/>
    </row>
    <row r="1226" spans="1:69">
      <c r="A1226" s="99" t="str">
        <f>IFERROR(_xlfn.XLOOKUP($G1226,通讯通路门店!$S$4:$S$993933,通讯通路门店!$A$4:$A$993933,0,0),"")</f>
        <v>海南省</v>
      </c>
      <c r="B1226" s="99" t="str">
        <f>IFERROR(_xlfn.XLOOKUP($G1226,通讯通路门店!$S$4:$S$993933,通讯通路门店!$B$4:$B$993933,0,0),"")</f>
        <v>昌江黎族自治县</v>
      </c>
      <c r="C1226" s="99" t="str">
        <f>IFERROR(_xlfn.XLOOKUP($G1226,通讯通路门店!$S$4:$S$993933,通讯通路门店!$C$4:$C$993933,0,0),"")</f>
        <v>昌江黎族自治县</v>
      </c>
      <c r="D1226" s="99" t="str">
        <f>IFERROR(_xlfn.XLOOKUP($G1226,通讯通路门店!$S$4:$S$993933,通讯通路门店!$D$4:$D$993933,0,0),"")</f>
        <v>叉河镇</v>
      </c>
      <c r="E1226" s="83"/>
      <c r="F1226" s="83"/>
      <c r="G1226" s="101"/>
      <c r="H1226" s="102">
        <f>IFERROR(_xlfn.XLOOKUP($G1226,通讯通路门店!$S$4:$S$993933,通讯通路门店!$R$4:$R$993933,0,0),"")</f>
        <v>0</v>
      </c>
      <c r="I1226" s="83"/>
      <c r="J1226" s="83"/>
      <c r="K1226" s="83"/>
      <c r="L1226" s="83"/>
      <c r="M1226" s="83"/>
      <c r="N1226" s="83"/>
      <c r="O1226" s="83"/>
      <c r="P1226" s="83"/>
      <c r="Q1226" s="83"/>
      <c r="R1226" s="83"/>
      <c r="S1226" s="83"/>
      <c r="T1226" s="83"/>
      <c r="U1226" s="99">
        <f>COUNTIF(通讯通路门店!$S:$S,$G1226)</f>
        <v>0</v>
      </c>
      <c r="V1226" s="99">
        <f>COUNTIFS(通讯通路门店!$S:$S,$G1226,通讯通路门店!$J:$J,"综合卖场")</f>
        <v>0</v>
      </c>
      <c r="W1226" s="99">
        <f>SUMIFS(通讯通路门店!$AJ:$AJ,通讯通路门店!$S:$S,通讯客户沙盘!$G1226)</f>
        <v>0</v>
      </c>
      <c r="X1226" s="99">
        <f t="shared" si="95"/>
        <v>0</v>
      </c>
      <c r="Y1226" s="99">
        <f>COUNTIFS(通讯通路门店!$S:$S,$G1226,通讯通路门店!$J:$J,"荣耀体验店")+COUNTIFS(通讯通路门店!$S:$S,$G1226,通讯通路门店!$J:$J,"荣耀授权专卖店")</f>
        <v>0</v>
      </c>
      <c r="Z1226" s="99">
        <f>COUNTIFS(通讯通路门店!$S:$S,$G1226,通讯通路门店!$J:$J,"VIVO体验店")</f>
        <v>0</v>
      </c>
      <c r="AA1226" s="99">
        <f>COUNTIFS(通讯通路门店!$S:$S,$G1226,通讯通路门店!$J:$J,"OPPO体验店")</f>
        <v>0</v>
      </c>
      <c r="AB1226" s="99">
        <f>COUNTIFS(通讯通路门店!$S:$S,$G1226,通讯通路门店!$J:$J,"华为授权体验店")+COUNTIFS(通讯通路门店!$S:$S,$G1226,通讯通路门店!$J:$J,"华为堡垒店")</f>
        <v>0</v>
      </c>
      <c r="AC1226" s="99">
        <f>COUNTIFS(通讯通路门店!$S:$S,$G1226,通讯通路门店!$J:$J,"小米体验店")</f>
        <v>0</v>
      </c>
      <c r="AD1226" s="99">
        <f>COUNTIFS(通讯通路门店!$S:$S,$G1226,通讯通路门店!$J:$J,"苹果体验店")</f>
        <v>0</v>
      </c>
      <c r="AE1226" s="99">
        <f>COUNTIFS(通讯通路门店!$S:$S,$G1226,通讯通路门店!$J:$J,"其他品牌专卖店")</f>
        <v>0</v>
      </c>
      <c r="AF1226" s="99">
        <f>SUMIFS(通讯通路门店!$BI:$BI,通讯通路门店!$S:$S,$G1226)</f>
        <v>0</v>
      </c>
      <c r="AG1226" s="99">
        <f>SUMIFS(通讯通路门店!$BH:$BH,通讯通路门店!$S:$S,$G1226)</f>
        <v>0</v>
      </c>
      <c r="AH1226" s="99">
        <f t="shared" si="96"/>
        <v>0</v>
      </c>
      <c r="AI1226" s="99">
        <f>SUMIFS(通讯通路门店!$BB:$BB,通讯通路门店!$S:$S,$G1226)</f>
        <v>0</v>
      </c>
      <c r="AJ1226" s="99">
        <f>SUMIFS(通讯通路门店!$BE:$BE,通讯通路门店!$S:$S,$G1226)</f>
        <v>0</v>
      </c>
      <c r="AK1226" s="99">
        <f>SUMIFS(通讯通路门店!$BG:$BG,通讯通路门店!$S:$S,$G1226)</f>
        <v>0</v>
      </c>
      <c r="AL1226" s="99">
        <f>SUMIFS(通讯通路门店!$BC:$BC,通讯通路门店!$S:$S,$G1226)</f>
        <v>0</v>
      </c>
      <c r="AM1226" s="99">
        <f>SUMIFS(通讯通路门店!$BD:$BD,通讯通路门店!$S:$S,$G1226)</f>
        <v>0</v>
      </c>
      <c r="AN1226" s="99">
        <f>SUMIFS(通讯通路门店!$BF:$BF,通讯通路门店!$S:$S,$G1226)</f>
        <v>0</v>
      </c>
      <c r="AO1226" s="99">
        <f t="shared" si="97"/>
        <v>0</v>
      </c>
      <c r="AP1226" s="99">
        <f>SUMIFS(通讯通路门店!$K:$K,通讯通路门店!$S:$S,$G1226)</f>
        <v>0</v>
      </c>
      <c r="AQ1226" s="83"/>
      <c r="AR1226" s="99">
        <f>SUMIFS(通讯通路门店!$T:$T,通讯通路门店!$S:$S,$G1226)</f>
        <v>0</v>
      </c>
      <c r="AS1226" s="99">
        <f>SUMIFS(通讯通路门店!$U:$U,通讯通路门店!$S:$S,$G1226)</f>
        <v>0</v>
      </c>
      <c r="AT1226" s="99">
        <f>SUMIFS(通讯通路门店!$V:$V,通讯通路门店!$S:$S,$G1226)</f>
        <v>0</v>
      </c>
      <c r="AU1226" s="99">
        <f>SUMIFS(通讯通路门店!$W:$W,通讯通路门店!$S:$S,$G1226)</f>
        <v>0</v>
      </c>
      <c r="AV1226" s="99">
        <f>SUMIFS(通讯通路门店!$Z:$Z,通讯通路门店!$S:$S,$G1226)</f>
        <v>0</v>
      </c>
      <c r="AW1226" s="99">
        <f>SUMIFS(通讯通路门店!$AB:$AB,通讯通路门店!$S:$S,$G1226)</f>
        <v>0</v>
      </c>
      <c r="AX1226" s="99">
        <f>SUMIFS(通讯通路门店!$X:$X,通讯通路门店!$S:$S,$G1226)</f>
        <v>0</v>
      </c>
      <c r="AY1226" s="99">
        <f>SUMIFS(通讯通路门店!$Y:$Y,通讯通路门店!$S:$S,$G1226)</f>
        <v>0</v>
      </c>
      <c r="AZ1226" s="99">
        <f>SUMIFS(通讯通路门店!$AA:$AA,通讯通路门店!$S:$S,$G1226)</f>
        <v>0</v>
      </c>
      <c r="BA1226" s="99">
        <f t="shared" si="98"/>
        <v>0</v>
      </c>
      <c r="BB1226" s="99">
        <f t="shared" si="99"/>
        <v>0</v>
      </c>
      <c r="BC1226" s="99">
        <f>SUMIFS(通讯通路门店!$W:$W,通讯通路门店!$S:$S,$G1226,通讯通路门店!$J:$J,"荣耀体验店")+SUMIFS(通讯通路门店!$W:$W,通讯通路门店!$S:$S,$G1226,通讯通路门店!$J:$J,"荣耀授权专卖店")</f>
        <v>0</v>
      </c>
      <c r="BD1226" s="99">
        <f>SUMIFS(通讯通路门店!$Z:$Z,通讯通路门店!$S:$S,$G1226,通讯通路门店!$J:$J,"VIVO体验店")</f>
        <v>0</v>
      </c>
      <c r="BE1226" s="99">
        <f>SUMIFS(通讯通路门店!$AB:$AB,通讯通路门店!$S:$S,$G1226,通讯通路门店!$J:$J,"OPPO体验店")</f>
        <v>0</v>
      </c>
      <c r="BF1226" s="99">
        <f>SUMIFS(通讯通路门店!$X:$X,通讯通路门店!$S:$S,$G1226,通讯通路门店!$J:$J,"华为授权体验店")+SUMIFS(通讯通路门店!$AA:$AA,通讯通路门店!$S:$S,$G1226,通讯通路门店!$J:$J,"华为堡垒店")</f>
        <v>0</v>
      </c>
      <c r="BG1226" s="99">
        <f>SUMIFS(通讯通路门店!$Y:$Y,通讯通路门店!$S:$S,$G1226,通讯通路门店!$J:$J,"小米体验店")</f>
        <v>0</v>
      </c>
      <c r="BH1226" s="99">
        <f>SUMIFS(通讯通路门店!$AA:$AA,通讯通路门店!$S:$S,$G1226,通讯通路门店!$J:$J,"苹果体验店")</f>
        <v>0</v>
      </c>
      <c r="BI1226" s="99">
        <f>SUMIFS(通讯通路门店!$K:$K,通讯通路门店!$S:$S,$G1226,通讯通路门店!$J:$J,"其他品牌专卖店")</f>
        <v>0</v>
      </c>
      <c r="BJ1226" s="99">
        <f>SUMIFS(通讯通路门店!$AC:$AC,通讯通路门店!$S:$S,$G1226)</f>
        <v>0</v>
      </c>
      <c r="BK1226" s="99">
        <f>SUMIFS(通讯通路门店!$AD:$AD,通讯通路门店!$S:$S,$G1226)</f>
        <v>0</v>
      </c>
      <c r="BL1226" s="99">
        <f>SUMIFS(通讯通路门店!$AE:$AE,通讯通路门店!$S:$S,$G1226)</f>
        <v>0</v>
      </c>
      <c r="BM1226" s="99">
        <f>SUMIFS(通讯通路门店!$AF:$AF,通讯通路门店!$S:$S,$G1226)</f>
        <v>0</v>
      </c>
      <c r="BN1226" s="99">
        <f>SUMIFS(通讯通路门店!$AG:$AG,通讯通路门店!$S:$S,$G1226)</f>
        <v>0</v>
      </c>
      <c r="BO1226" s="99">
        <f>SUMIFS(通讯通路门店!$AH:$AH,通讯通路门店!$S:$S,$G1226)</f>
        <v>0</v>
      </c>
      <c r="BP1226" s="99">
        <f>SUMIFS(通讯通路门店!$AI:$AI,通讯通路门店!$S:$S,$G1226)</f>
        <v>0</v>
      </c>
      <c r="BQ1226" s="83"/>
    </row>
    <row r="1227" spans="1:69">
      <c r="A1227" s="99" t="str">
        <f>IFERROR(_xlfn.XLOOKUP($G1227,通讯通路门店!$S$4:$S$993933,通讯通路门店!$A$4:$A$993933,0,0),"")</f>
        <v>海南省</v>
      </c>
      <c r="B1227" s="99" t="str">
        <f>IFERROR(_xlfn.XLOOKUP($G1227,通讯通路门店!$S$4:$S$993933,通讯通路门店!$B$4:$B$993933,0,0),"")</f>
        <v>昌江黎族自治县</v>
      </c>
      <c r="C1227" s="99" t="str">
        <f>IFERROR(_xlfn.XLOOKUP($G1227,通讯通路门店!$S$4:$S$993933,通讯通路门店!$C$4:$C$993933,0,0),"")</f>
        <v>昌江黎族自治县</v>
      </c>
      <c r="D1227" s="99" t="str">
        <f>IFERROR(_xlfn.XLOOKUP($G1227,通讯通路门店!$S$4:$S$993933,通讯通路门店!$D$4:$D$993933,0,0),"")</f>
        <v>叉河镇</v>
      </c>
      <c r="E1227" s="83"/>
      <c r="F1227" s="83"/>
      <c r="G1227" s="101"/>
      <c r="H1227" s="102">
        <f>IFERROR(_xlfn.XLOOKUP($G1227,通讯通路门店!$S$4:$S$993933,通讯通路门店!$R$4:$R$993933,0,0),"")</f>
        <v>0</v>
      </c>
      <c r="I1227" s="83"/>
      <c r="J1227" s="83"/>
      <c r="K1227" s="83"/>
      <c r="L1227" s="83"/>
      <c r="M1227" s="83"/>
      <c r="N1227" s="83"/>
      <c r="O1227" s="83"/>
      <c r="P1227" s="83"/>
      <c r="Q1227" s="83"/>
      <c r="R1227" s="83"/>
      <c r="S1227" s="83"/>
      <c r="T1227" s="83"/>
      <c r="U1227" s="99">
        <f>COUNTIF(通讯通路门店!$S:$S,$G1227)</f>
        <v>0</v>
      </c>
      <c r="V1227" s="99">
        <f>COUNTIFS(通讯通路门店!$S:$S,$G1227,通讯通路门店!$J:$J,"综合卖场")</f>
        <v>0</v>
      </c>
      <c r="W1227" s="99">
        <f>SUMIFS(通讯通路门店!$AJ:$AJ,通讯通路门店!$S:$S,通讯客户沙盘!$G1227)</f>
        <v>0</v>
      </c>
      <c r="X1227" s="99">
        <f t="shared" si="95"/>
        <v>0</v>
      </c>
      <c r="Y1227" s="99">
        <f>COUNTIFS(通讯通路门店!$S:$S,$G1227,通讯通路门店!$J:$J,"荣耀体验店")+COUNTIFS(通讯通路门店!$S:$S,$G1227,通讯通路门店!$J:$J,"荣耀授权专卖店")</f>
        <v>0</v>
      </c>
      <c r="Z1227" s="99">
        <f>COUNTIFS(通讯通路门店!$S:$S,$G1227,通讯通路门店!$J:$J,"VIVO体验店")</f>
        <v>0</v>
      </c>
      <c r="AA1227" s="99">
        <f>COUNTIFS(通讯通路门店!$S:$S,$G1227,通讯通路门店!$J:$J,"OPPO体验店")</f>
        <v>0</v>
      </c>
      <c r="AB1227" s="99">
        <f>COUNTIFS(通讯通路门店!$S:$S,$G1227,通讯通路门店!$J:$J,"华为授权体验店")+COUNTIFS(通讯通路门店!$S:$S,$G1227,通讯通路门店!$J:$J,"华为堡垒店")</f>
        <v>0</v>
      </c>
      <c r="AC1227" s="99">
        <f>COUNTIFS(通讯通路门店!$S:$S,$G1227,通讯通路门店!$J:$J,"小米体验店")</f>
        <v>0</v>
      </c>
      <c r="AD1227" s="99">
        <f>COUNTIFS(通讯通路门店!$S:$S,$G1227,通讯通路门店!$J:$J,"苹果体验店")</f>
        <v>0</v>
      </c>
      <c r="AE1227" s="99">
        <f>COUNTIFS(通讯通路门店!$S:$S,$G1227,通讯通路门店!$J:$J,"其他品牌专卖店")</f>
        <v>0</v>
      </c>
      <c r="AF1227" s="99">
        <f>SUMIFS(通讯通路门店!$BI:$BI,通讯通路门店!$S:$S,$G1227)</f>
        <v>0</v>
      </c>
      <c r="AG1227" s="99">
        <f>SUMIFS(通讯通路门店!$BH:$BH,通讯通路门店!$S:$S,$G1227)</f>
        <v>0</v>
      </c>
      <c r="AH1227" s="99">
        <f t="shared" si="96"/>
        <v>0</v>
      </c>
      <c r="AI1227" s="99">
        <f>SUMIFS(通讯通路门店!$BB:$BB,通讯通路门店!$S:$S,$G1227)</f>
        <v>0</v>
      </c>
      <c r="AJ1227" s="99">
        <f>SUMIFS(通讯通路门店!$BE:$BE,通讯通路门店!$S:$S,$G1227)</f>
        <v>0</v>
      </c>
      <c r="AK1227" s="99">
        <f>SUMIFS(通讯通路门店!$BG:$BG,通讯通路门店!$S:$S,$G1227)</f>
        <v>0</v>
      </c>
      <c r="AL1227" s="99">
        <f>SUMIFS(通讯通路门店!$BC:$BC,通讯通路门店!$S:$S,$G1227)</f>
        <v>0</v>
      </c>
      <c r="AM1227" s="99">
        <f>SUMIFS(通讯通路门店!$BD:$BD,通讯通路门店!$S:$S,$G1227)</f>
        <v>0</v>
      </c>
      <c r="AN1227" s="99">
        <f>SUMIFS(通讯通路门店!$BF:$BF,通讯通路门店!$S:$S,$G1227)</f>
        <v>0</v>
      </c>
      <c r="AO1227" s="99">
        <f t="shared" si="97"/>
        <v>0</v>
      </c>
      <c r="AP1227" s="99">
        <f>SUMIFS(通讯通路门店!$K:$K,通讯通路门店!$S:$S,$G1227)</f>
        <v>0</v>
      </c>
      <c r="AQ1227" s="83"/>
      <c r="AR1227" s="99">
        <f>SUMIFS(通讯通路门店!$T:$T,通讯通路门店!$S:$S,$G1227)</f>
        <v>0</v>
      </c>
      <c r="AS1227" s="99">
        <f>SUMIFS(通讯通路门店!$U:$U,通讯通路门店!$S:$S,$G1227)</f>
        <v>0</v>
      </c>
      <c r="AT1227" s="99">
        <f>SUMIFS(通讯通路门店!$V:$V,通讯通路门店!$S:$S,$G1227)</f>
        <v>0</v>
      </c>
      <c r="AU1227" s="99">
        <f>SUMIFS(通讯通路门店!$W:$W,通讯通路门店!$S:$S,$G1227)</f>
        <v>0</v>
      </c>
      <c r="AV1227" s="99">
        <f>SUMIFS(通讯通路门店!$Z:$Z,通讯通路门店!$S:$S,$G1227)</f>
        <v>0</v>
      </c>
      <c r="AW1227" s="99">
        <f>SUMIFS(通讯通路门店!$AB:$AB,通讯通路门店!$S:$S,$G1227)</f>
        <v>0</v>
      </c>
      <c r="AX1227" s="99">
        <f>SUMIFS(通讯通路门店!$X:$X,通讯通路门店!$S:$S,$G1227)</f>
        <v>0</v>
      </c>
      <c r="AY1227" s="99">
        <f>SUMIFS(通讯通路门店!$Y:$Y,通讯通路门店!$S:$S,$G1227)</f>
        <v>0</v>
      </c>
      <c r="AZ1227" s="99">
        <f>SUMIFS(通讯通路门店!$AA:$AA,通讯通路门店!$S:$S,$G1227)</f>
        <v>0</v>
      </c>
      <c r="BA1227" s="99">
        <f t="shared" si="98"/>
        <v>0</v>
      </c>
      <c r="BB1227" s="99">
        <f t="shared" si="99"/>
        <v>0</v>
      </c>
      <c r="BC1227" s="99">
        <f>SUMIFS(通讯通路门店!$W:$W,通讯通路门店!$S:$S,$G1227,通讯通路门店!$J:$J,"荣耀体验店")+SUMIFS(通讯通路门店!$W:$W,通讯通路门店!$S:$S,$G1227,通讯通路门店!$J:$J,"荣耀授权专卖店")</f>
        <v>0</v>
      </c>
      <c r="BD1227" s="99">
        <f>SUMIFS(通讯通路门店!$Z:$Z,通讯通路门店!$S:$S,$G1227,通讯通路门店!$J:$J,"VIVO体验店")</f>
        <v>0</v>
      </c>
      <c r="BE1227" s="99">
        <f>SUMIFS(通讯通路门店!$AB:$AB,通讯通路门店!$S:$S,$G1227,通讯通路门店!$J:$J,"OPPO体验店")</f>
        <v>0</v>
      </c>
      <c r="BF1227" s="99">
        <f>SUMIFS(通讯通路门店!$X:$X,通讯通路门店!$S:$S,$G1227,通讯通路门店!$J:$J,"华为授权体验店")+SUMIFS(通讯通路门店!$AA:$AA,通讯通路门店!$S:$S,$G1227,通讯通路门店!$J:$J,"华为堡垒店")</f>
        <v>0</v>
      </c>
      <c r="BG1227" s="99">
        <f>SUMIFS(通讯通路门店!$Y:$Y,通讯通路门店!$S:$S,$G1227,通讯通路门店!$J:$J,"小米体验店")</f>
        <v>0</v>
      </c>
      <c r="BH1227" s="99">
        <f>SUMIFS(通讯通路门店!$AA:$AA,通讯通路门店!$S:$S,$G1227,通讯通路门店!$J:$J,"苹果体验店")</f>
        <v>0</v>
      </c>
      <c r="BI1227" s="99">
        <f>SUMIFS(通讯通路门店!$K:$K,通讯通路门店!$S:$S,$G1227,通讯通路门店!$J:$J,"其他品牌专卖店")</f>
        <v>0</v>
      </c>
      <c r="BJ1227" s="99">
        <f>SUMIFS(通讯通路门店!$AC:$AC,通讯通路门店!$S:$S,$G1227)</f>
        <v>0</v>
      </c>
      <c r="BK1227" s="99">
        <f>SUMIFS(通讯通路门店!$AD:$AD,通讯通路门店!$S:$S,$G1227)</f>
        <v>0</v>
      </c>
      <c r="BL1227" s="99">
        <f>SUMIFS(通讯通路门店!$AE:$AE,通讯通路门店!$S:$S,$G1227)</f>
        <v>0</v>
      </c>
      <c r="BM1227" s="99">
        <f>SUMIFS(通讯通路门店!$AF:$AF,通讯通路门店!$S:$S,$G1227)</f>
        <v>0</v>
      </c>
      <c r="BN1227" s="99">
        <f>SUMIFS(通讯通路门店!$AG:$AG,通讯通路门店!$S:$S,$G1227)</f>
        <v>0</v>
      </c>
      <c r="BO1227" s="99">
        <f>SUMIFS(通讯通路门店!$AH:$AH,通讯通路门店!$S:$S,$G1227)</f>
        <v>0</v>
      </c>
      <c r="BP1227" s="99">
        <f>SUMIFS(通讯通路门店!$AI:$AI,通讯通路门店!$S:$S,$G1227)</f>
        <v>0</v>
      </c>
      <c r="BQ1227" s="83"/>
    </row>
    <row r="1228" spans="1:69">
      <c r="A1228" s="99" t="str">
        <f>IFERROR(_xlfn.XLOOKUP($G1228,通讯通路门店!$S$4:$S$993933,通讯通路门店!$A$4:$A$993933,0,0),"")</f>
        <v>海南省</v>
      </c>
      <c r="B1228" s="99" t="str">
        <f>IFERROR(_xlfn.XLOOKUP($G1228,通讯通路门店!$S$4:$S$993933,通讯通路门店!$B$4:$B$993933,0,0),"")</f>
        <v>昌江黎族自治县</v>
      </c>
      <c r="C1228" s="99" t="str">
        <f>IFERROR(_xlfn.XLOOKUP($G1228,通讯通路门店!$S$4:$S$993933,通讯通路门店!$C$4:$C$993933,0,0),"")</f>
        <v>昌江黎族自治县</v>
      </c>
      <c r="D1228" s="99" t="str">
        <f>IFERROR(_xlfn.XLOOKUP($G1228,通讯通路门店!$S$4:$S$993933,通讯通路门店!$D$4:$D$993933,0,0),"")</f>
        <v>叉河镇</v>
      </c>
      <c r="E1228" s="83"/>
      <c r="F1228" s="83"/>
      <c r="G1228" s="101"/>
      <c r="H1228" s="102">
        <f>IFERROR(_xlfn.XLOOKUP($G1228,通讯通路门店!$S$4:$S$993933,通讯通路门店!$R$4:$R$993933,0,0),"")</f>
        <v>0</v>
      </c>
      <c r="I1228" s="83"/>
      <c r="J1228" s="83"/>
      <c r="K1228" s="83"/>
      <c r="L1228" s="83"/>
      <c r="M1228" s="83"/>
      <c r="N1228" s="83"/>
      <c r="O1228" s="83"/>
      <c r="P1228" s="83"/>
      <c r="Q1228" s="83"/>
      <c r="R1228" s="83"/>
      <c r="S1228" s="83"/>
      <c r="T1228" s="83"/>
      <c r="U1228" s="99">
        <f>COUNTIF(通讯通路门店!$S:$S,$G1228)</f>
        <v>0</v>
      </c>
      <c r="V1228" s="99">
        <f>COUNTIFS(通讯通路门店!$S:$S,$G1228,通讯通路门店!$J:$J,"综合卖场")</f>
        <v>0</v>
      </c>
      <c r="W1228" s="99">
        <f>SUMIFS(通讯通路门店!$AJ:$AJ,通讯通路门店!$S:$S,通讯客户沙盘!$G1228)</f>
        <v>0</v>
      </c>
      <c r="X1228" s="99">
        <f t="shared" si="95"/>
        <v>0</v>
      </c>
      <c r="Y1228" s="99">
        <f>COUNTIFS(通讯通路门店!$S:$S,$G1228,通讯通路门店!$J:$J,"荣耀体验店")+COUNTIFS(通讯通路门店!$S:$S,$G1228,通讯通路门店!$J:$J,"荣耀授权专卖店")</f>
        <v>0</v>
      </c>
      <c r="Z1228" s="99">
        <f>COUNTIFS(通讯通路门店!$S:$S,$G1228,通讯通路门店!$J:$J,"VIVO体验店")</f>
        <v>0</v>
      </c>
      <c r="AA1228" s="99">
        <f>COUNTIFS(通讯通路门店!$S:$S,$G1228,通讯通路门店!$J:$J,"OPPO体验店")</f>
        <v>0</v>
      </c>
      <c r="AB1228" s="99">
        <f>COUNTIFS(通讯通路门店!$S:$S,$G1228,通讯通路门店!$J:$J,"华为授权体验店")+COUNTIFS(通讯通路门店!$S:$S,$G1228,通讯通路门店!$J:$J,"华为堡垒店")</f>
        <v>0</v>
      </c>
      <c r="AC1228" s="99">
        <f>COUNTIFS(通讯通路门店!$S:$S,$G1228,通讯通路门店!$J:$J,"小米体验店")</f>
        <v>0</v>
      </c>
      <c r="AD1228" s="99">
        <f>COUNTIFS(通讯通路门店!$S:$S,$G1228,通讯通路门店!$J:$J,"苹果体验店")</f>
        <v>0</v>
      </c>
      <c r="AE1228" s="99">
        <f>COUNTIFS(通讯通路门店!$S:$S,$G1228,通讯通路门店!$J:$J,"其他品牌专卖店")</f>
        <v>0</v>
      </c>
      <c r="AF1228" s="99">
        <f>SUMIFS(通讯通路门店!$BI:$BI,通讯通路门店!$S:$S,$G1228)</f>
        <v>0</v>
      </c>
      <c r="AG1228" s="99">
        <f>SUMIFS(通讯通路门店!$BH:$BH,通讯通路门店!$S:$S,$G1228)</f>
        <v>0</v>
      </c>
      <c r="AH1228" s="99">
        <f t="shared" si="96"/>
        <v>0</v>
      </c>
      <c r="AI1228" s="99">
        <f>SUMIFS(通讯通路门店!$BB:$BB,通讯通路门店!$S:$S,$G1228)</f>
        <v>0</v>
      </c>
      <c r="AJ1228" s="99">
        <f>SUMIFS(通讯通路门店!$BE:$BE,通讯通路门店!$S:$S,$G1228)</f>
        <v>0</v>
      </c>
      <c r="AK1228" s="99">
        <f>SUMIFS(通讯通路门店!$BG:$BG,通讯通路门店!$S:$S,$G1228)</f>
        <v>0</v>
      </c>
      <c r="AL1228" s="99">
        <f>SUMIFS(通讯通路门店!$BC:$BC,通讯通路门店!$S:$S,$G1228)</f>
        <v>0</v>
      </c>
      <c r="AM1228" s="99">
        <f>SUMIFS(通讯通路门店!$BD:$BD,通讯通路门店!$S:$S,$G1228)</f>
        <v>0</v>
      </c>
      <c r="AN1228" s="99">
        <f>SUMIFS(通讯通路门店!$BF:$BF,通讯通路门店!$S:$S,$G1228)</f>
        <v>0</v>
      </c>
      <c r="AO1228" s="99">
        <f t="shared" si="97"/>
        <v>0</v>
      </c>
      <c r="AP1228" s="99">
        <f>SUMIFS(通讯通路门店!$K:$K,通讯通路门店!$S:$S,$G1228)</f>
        <v>0</v>
      </c>
      <c r="AQ1228" s="83"/>
      <c r="AR1228" s="99">
        <f>SUMIFS(通讯通路门店!$T:$T,通讯通路门店!$S:$S,$G1228)</f>
        <v>0</v>
      </c>
      <c r="AS1228" s="99">
        <f>SUMIFS(通讯通路门店!$U:$U,通讯通路门店!$S:$S,$G1228)</f>
        <v>0</v>
      </c>
      <c r="AT1228" s="99">
        <f>SUMIFS(通讯通路门店!$V:$V,通讯通路门店!$S:$S,$G1228)</f>
        <v>0</v>
      </c>
      <c r="AU1228" s="99">
        <f>SUMIFS(通讯通路门店!$W:$W,通讯通路门店!$S:$S,$G1228)</f>
        <v>0</v>
      </c>
      <c r="AV1228" s="99">
        <f>SUMIFS(通讯通路门店!$Z:$Z,通讯通路门店!$S:$S,$G1228)</f>
        <v>0</v>
      </c>
      <c r="AW1228" s="99">
        <f>SUMIFS(通讯通路门店!$AB:$AB,通讯通路门店!$S:$S,$G1228)</f>
        <v>0</v>
      </c>
      <c r="AX1228" s="99">
        <f>SUMIFS(通讯通路门店!$X:$X,通讯通路门店!$S:$S,$G1228)</f>
        <v>0</v>
      </c>
      <c r="AY1228" s="99">
        <f>SUMIFS(通讯通路门店!$Y:$Y,通讯通路门店!$S:$S,$G1228)</f>
        <v>0</v>
      </c>
      <c r="AZ1228" s="99">
        <f>SUMIFS(通讯通路门店!$AA:$AA,通讯通路门店!$S:$S,$G1228)</f>
        <v>0</v>
      </c>
      <c r="BA1228" s="99">
        <f t="shared" si="98"/>
        <v>0</v>
      </c>
      <c r="BB1228" s="99">
        <f t="shared" si="99"/>
        <v>0</v>
      </c>
      <c r="BC1228" s="99">
        <f>SUMIFS(通讯通路门店!$W:$W,通讯通路门店!$S:$S,$G1228,通讯通路门店!$J:$J,"荣耀体验店")+SUMIFS(通讯通路门店!$W:$W,通讯通路门店!$S:$S,$G1228,通讯通路门店!$J:$J,"荣耀授权专卖店")</f>
        <v>0</v>
      </c>
      <c r="BD1228" s="99">
        <f>SUMIFS(通讯通路门店!$Z:$Z,通讯通路门店!$S:$S,$G1228,通讯通路门店!$J:$J,"VIVO体验店")</f>
        <v>0</v>
      </c>
      <c r="BE1228" s="99">
        <f>SUMIFS(通讯通路门店!$AB:$AB,通讯通路门店!$S:$S,$G1228,通讯通路门店!$J:$J,"OPPO体验店")</f>
        <v>0</v>
      </c>
      <c r="BF1228" s="99">
        <f>SUMIFS(通讯通路门店!$X:$X,通讯通路门店!$S:$S,$G1228,通讯通路门店!$J:$J,"华为授权体验店")+SUMIFS(通讯通路门店!$AA:$AA,通讯通路门店!$S:$S,$G1228,通讯通路门店!$J:$J,"华为堡垒店")</f>
        <v>0</v>
      </c>
      <c r="BG1228" s="99">
        <f>SUMIFS(通讯通路门店!$Y:$Y,通讯通路门店!$S:$S,$G1228,通讯通路门店!$J:$J,"小米体验店")</f>
        <v>0</v>
      </c>
      <c r="BH1228" s="99">
        <f>SUMIFS(通讯通路门店!$AA:$AA,通讯通路门店!$S:$S,$G1228,通讯通路门店!$J:$J,"苹果体验店")</f>
        <v>0</v>
      </c>
      <c r="BI1228" s="99">
        <f>SUMIFS(通讯通路门店!$K:$K,通讯通路门店!$S:$S,$G1228,通讯通路门店!$J:$J,"其他品牌专卖店")</f>
        <v>0</v>
      </c>
      <c r="BJ1228" s="99">
        <f>SUMIFS(通讯通路门店!$AC:$AC,通讯通路门店!$S:$S,$G1228)</f>
        <v>0</v>
      </c>
      <c r="BK1228" s="99">
        <f>SUMIFS(通讯通路门店!$AD:$AD,通讯通路门店!$S:$S,$G1228)</f>
        <v>0</v>
      </c>
      <c r="BL1228" s="99">
        <f>SUMIFS(通讯通路门店!$AE:$AE,通讯通路门店!$S:$S,$G1228)</f>
        <v>0</v>
      </c>
      <c r="BM1228" s="99">
        <f>SUMIFS(通讯通路门店!$AF:$AF,通讯通路门店!$S:$S,$G1228)</f>
        <v>0</v>
      </c>
      <c r="BN1228" s="99">
        <f>SUMIFS(通讯通路门店!$AG:$AG,通讯通路门店!$S:$S,$G1228)</f>
        <v>0</v>
      </c>
      <c r="BO1228" s="99">
        <f>SUMIFS(通讯通路门店!$AH:$AH,通讯通路门店!$S:$S,$G1228)</f>
        <v>0</v>
      </c>
      <c r="BP1228" s="99">
        <f>SUMIFS(通讯通路门店!$AI:$AI,通讯通路门店!$S:$S,$G1228)</f>
        <v>0</v>
      </c>
      <c r="BQ1228" s="83"/>
    </row>
    <row r="1229" spans="1:69">
      <c r="A1229" s="99" t="str">
        <f>IFERROR(_xlfn.XLOOKUP($G1229,通讯通路门店!$S$4:$S$993933,通讯通路门店!$A$4:$A$993933,0,0),"")</f>
        <v>海南省</v>
      </c>
      <c r="B1229" s="99" t="str">
        <f>IFERROR(_xlfn.XLOOKUP($G1229,通讯通路门店!$S$4:$S$993933,通讯通路门店!$B$4:$B$993933,0,0),"")</f>
        <v>昌江黎族自治县</v>
      </c>
      <c r="C1229" s="99" t="str">
        <f>IFERROR(_xlfn.XLOOKUP($G1229,通讯通路门店!$S$4:$S$993933,通讯通路门店!$C$4:$C$993933,0,0),"")</f>
        <v>昌江黎族自治县</v>
      </c>
      <c r="D1229" s="99" t="str">
        <f>IFERROR(_xlfn.XLOOKUP($G1229,通讯通路门店!$S$4:$S$993933,通讯通路门店!$D$4:$D$993933,0,0),"")</f>
        <v>叉河镇</v>
      </c>
      <c r="E1229" s="83"/>
      <c r="F1229" s="83"/>
      <c r="G1229" s="101"/>
      <c r="H1229" s="102">
        <f>IFERROR(_xlfn.XLOOKUP($G1229,通讯通路门店!$S$4:$S$993933,通讯通路门店!$R$4:$R$993933,0,0),"")</f>
        <v>0</v>
      </c>
      <c r="I1229" s="83"/>
      <c r="J1229" s="83"/>
      <c r="K1229" s="83"/>
      <c r="L1229" s="83"/>
      <c r="M1229" s="83"/>
      <c r="N1229" s="83"/>
      <c r="O1229" s="83"/>
      <c r="P1229" s="83"/>
      <c r="Q1229" s="83"/>
      <c r="R1229" s="83"/>
      <c r="S1229" s="83"/>
      <c r="T1229" s="83"/>
      <c r="U1229" s="99">
        <f>COUNTIF(通讯通路门店!$S:$S,$G1229)</f>
        <v>0</v>
      </c>
      <c r="V1229" s="99">
        <f>COUNTIFS(通讯通路门店!$S:$S,$G1229,通讯通路门店!$J:$J,"综合卖场")</f>
        <v>0</v>
      </c>
      <c r="W1229" s="99">
        <f>SUMIFS(通讯通路门店!$AJ:$AJ,通讯通路门店!$S:$S,通讯客户沙盘!$G1229)</f>
        <v>0</v>
      </c>
      <c r="X1229" s="99">
        <f t="shared" si="95"/>
        <v>0</v>
      </c>
      <c r="Y1229" s="99">
        <f>COUNTIFS(通讯通路门店!$S:$S,$G1229,通讯通路门店!$J:$J,"荣耀体验店")+COUNTIFS(通讯通路门店!$S:$S,$G1229,通讯通路门店!$J:$J,"荣耀授权专卖店")</f>
        <v>0</v>
      </c>
      <c r="Z1229" s="99">
        <f>COUNTIFS(通讯通路门店!$S:$S,$G1229,通讯通路门店!$J:$J,"VIVO体验店")</f>
        <v>0</v>
      </c>
      <c r="AA1229" s="99">
        <f>COUNTIFS(通讯通路门店!$S:$S,$G1229,通讯通路门店!$J:$J,"OPPO体验店")</f>
        <v>0</v>
      </c>
      <c r="AB1229" s="99">
        <f>COUNTIFS(通讯通路门店!$S:$S,$G1229,通讯通路门店!$J:$J,"华为授权体验店")+COUNTIFS(通讯通路门店!$S:$S,$G1229,通讯通路门店!$J:$J,"华为堡垒店")</f>
        <v>0</v>
      </c>
      <c r="AC1229" s="99">
        <f>COUNTIFS(通讯通路门店!$S:$S,$G1229,通讯通路门店!$J:$J,"小米体验店")</f>
        <v>0</v>
      </c>
      <c r="AD1229" s="99">
        <f>COUNTIFS(通讯通路门店!$S:$S,$G1229,通讯通路门店!$J:$J,"苹果体验店")</f>
        <v>0</v>
      </c>
      <c r="AE1229" s="99">
        <f>COUNTIFS(通讯通路门店!$S:$S,$G1229,通讯通路门店!$J:$J,"其他品牌专卖店")</f>
        <v>0</v>
      </c>
      <c r="AF1229" s="99">
        <f>SUMIFS(通讯通路门店!$BI:$BI,通讯通路门店!$S:$S,$G1229)</f>
        <v>0</v>
      </c>
      <c r="AG1229" s="99">
        <f>SUMIFS(通讯通路门店!$BH:$BH,通讯通路门店!$S:$S,$G1229)</f>
        <v>0</v>
      </c>
      <c r="AH1229" s="99">
        <f t="shared" si="96"/>
        <v>0</v>
      </c>
      <c r="AI1229" s="99">
        <f>SUMIFS(通讯通路门店!$BB:$BB,通讯通路门店!$S:$S,$G1229)</f>
        <v>0</v>
      </c>
      <c r="AJ1229" s="99">
        <f>SUMIFS(通讯通路门店!$BE:$BE,通讯通路门店!$S:$S,$G1229)</f>
        <v>0</v>
      </c>
      <c r="AK1229" s="99">
        <f>SUMIFS(通讯通路门店!$BG:$BG,通讯通路门店!$S:$S,$G1229)</f>
        <v>0</v>
      </c>
      <c r="AL1229" s="99">
        <f>SUMIFS(通讯通路门店!$BC:$BC,通讯通路门店!$S:$S,$G1229)</f>
        <v>0</v>
      </c>
      <c r="AM1229" s="99">
        <f>SUMIFS(通讯通路门店!$BD:$BD,通讯通路门店!$S:$S,$G1229)</f>
        <v>0</v>
      </c>
      <c r="AN1229" s="99">
        <f>SUMIFS(通讯通路门店!$BF:$BF,通讯通路门店!$S:$S,$G1229)</f>
        <v>0</v>
      </c>
      <c r="AO1229" s="99">
        <f t="shared" si="97"/>
        <v>0</v>
      </c>
      <c r="AP1229" s="99">
        <f>SUMIFS(通讯通路门店!$K:$K,通讯通路门店!$S:$S,$G1229)</f>
        <v>0</v>
      </c>
      <c r="AQ1229" s="83"/>
      <c r="AR1229" s="99">
        <f>SUMIFS(通讯通路门店!$T:$T,通讯通路门店!$S:$S,$G1229)</f>
        <v>0</v>
      </c>
      <c r="AS1229" s="99">
        <f>SUMIFS(通讯通路门店!$U:$U,通讯通路门店!$S:$S,$G1229)</f>
        <v>0</v>
      </c>
      <c r="AT1229" s="99">
        <f>SUMIFS(通讯通路门店!$V:$V,通讯通路门店!$S:$S,$G1229)</f>
        <v>0</v>
      </c>
      <c r="AU1229" s="99">
        <f>SUMIFS(通讯通路门店!$W:$W,通讯通路门店!$S:$S,$G1229)</f>
        <v>0</v>
      </c>
      <c r="AV1229" s="99">
        <f>SUMIFS(通讯通路门店!$Z:$Z,通讯通路门店!$S:$S,$G1229)</f>
        <v>0</v>
      </c>
      <c r="AW1229" s="99">
        <f>SUMIFS(通讯通路门店!$AB:$AB,通讯通路门店!$S:$S,$G1229)</f>
        <v>0</v>
      </c>
      <c r="AX1229" s="99">
        <f>SUMIFS(通讯通路门店!$X:$X,通讯通路门店!$S:$S,$G1229)</f>
        <v>0</v>
      </c>
      <c r="AY1229" s="99">
        <f>SUMIFS(通讯通路门店!$Y:$Y,通讯通路门店!$S:$S,$G1229)</f>
        <v>0</v>
      </c>
      <c r="AZ1229" s="99">
        <f>SUMIFS(通讯通路门店!$AA:$AA,通讯通路门店!$S:$S,$G1229)</f>
        <v>0</v>
      </c>
      <c r="BA1229" s="99">
        <f t="shared" si="98"/>
        <v>0</v>
      </c>
      <c r="BB1229" s="99">
        <f t="shared" si="99"/>
        <v>0</v>
      </c>
      <c r="BC1229" s="99">
        <f>SUMIFS(通讯通路门店!$W:$W,通讯通路门店!$S:$S,$G1229,通讯通路门店!$J:$J,"荣耀体验店")+SUMIFS(通讯通路门店!$W:$W,通讯通路门店!$S:$S,$G1229,通讯通路门店!$J:$J,"荣耀授权专卖店")</f>
        <v>0</v>
      </c>
      <c r="BD1229" s="99">
        <f>SUMIFS(通讯通路门店!$Z:$Z,通讯通路门店!$S:$S,$G1229,通讯通路门店!$J:$J,"VIVO体验店")</f>
        <v>0</v>
      </c>
      <c r="BE1229" s="99">
        <f>SUMIFS(通讯通路门店!$AB:$AB,通讯通路门店!$S:$S,$G1229,通讯通路门店!$J:$J,"OPPO体验店")</f>
        <v>0</v>
      </c>
      <c r="BF1229" s="99">
        <f>SUMIFS(通讯通路门店!$X:$X,通讯通路门店!$S:$S,$G1229,通讯通路门店!$J:$J,"华为授权体验店")+SUMIFS(通讯通路门店!$AA:$AA,通讯通路门店!$S:$S,$G1229,通讯通路门店!$J:$J,"华为堡垒店")</f>
        <v>0</v>
      </c>
      <c r="BG1229" s="99">
        <f>SUMIFS(通讯通路门店!$Y:$Y,通讯通路门店!$S:$S,$G1229,通讯通路门店!$J:$J,"小米体验店")</f>
        <v>0</v>
      </c>
      <c r="BH1229" s="99">
        <f>SUMIFS(通讯通路门店!$AA:$AA,通讯通路门店!$S:$S,$G1229,通讯通路门店!$J:$J,"苹果体验店")</f>
        <v>0</v>
      </c>
      <c r="BI1229" s="99">
        <f>SUMIFS(通讯通路门店!$K:$K,通讯通路门店!$S:$S,$G1229,通讯通路门店!$J:$J,"其他品牌专卖店")</f>
        <v>0</v>
      </c>
      <c r="BJ1229" s="99">
        <f>SUMIFS(通讯通路门店!$AC:$AC,通讯通路门店!$S:$S,$G1229)</f>
        <v>0</v>
      </c>
      <c r="BK1229" s="99">
        <f>SUMIFS(通讯通路门店!$AD:$AD,通讯通路门店!$S:$S,$G1229)</f>
        <v>0</v>
      </c>
      <c r="BL1229" s="99">
        <f>SUMIFS(通讯通路门店!$AE:$AE,通讯通路门店!$S:$S,$G1229)</f>
        <v>0</v>
      </c>
      <c r="BM1229" s="99">
        <f>SUMIFS(通讯通路门店!$AF:$AF,通讯通路门店!$S:$S,$G1229)</f>
        <v>0</v>
      </c>
      <c r="BN1229" s="99">
        <f>SUMIFS(通讯通路门店!$AG:$AG,通讯通路门店!$S:$S,$G1229)</f>
        <v>0</v>
      </c>
      <c r="BO1229" s="99">
        <f>SUMIFS(通讯通路门店!$AH:$AH,通讯通路门店!$S:$S,$G1229)</f>
        <v>0</v>
      </c>
      <c r="BP1229" s="99">
        <f>SUMIFS(通讯通路门店!$AI:$AI,通讯通路门店!$S:$S,$G1229)</f>
        <v>0</v>
      </c>
      <c r="BQ1229" s="83"/>
    </row>
    <row r="1230" spans="1:69">
      <c r="A1230" s="99" t="str">
        <f>IFERROR(_xlfn.XLOOKUP($G1230,通讯通路门店!$S$4:$S$993933,通讯通路门店!$A$4:$A$993933,0,0),"")</f>
        <v>海南省</v>
      </c>
      <c r="B1230" s="99" t="str">
        <f>IFERROR(_xlfn.XLOOKUP($G1230,通讯通路门店!$S$4:$S$993933,通讯通路门店!$B$4:$B$993933,0,0),"")</f>
        <v>昌江黎族自治县</v>
      </c>
      <c r="C1230" s="99" t="str">
        <f>IFERROR(_xlfn.XLOOKUP($G1230,通讯通路门店!$S$4:$S$993933,通讯通路门店!$C$4:$C$993933,0,0),"")</f>
        <v>昌江黎族自治县</v>
      </c>
      <c r="D1230" s="99" t="str">
        <f>IFERROR(_xlfn.XLOOKUP($G1230,通讯通路门店!$S$4:$S$993933,通讯通路门店!$D$4:$D$993933,0,0),"")</f>
        <v>叉河镇</v>
      </c>
      <c r="E1230" s="83"/>
      <c r="F1230" s="83"/>
      <c r="G1230" s="101"/>
      <c r="H1230" s="102">
        <f>IFERROR(_xlfn.XLOOKUP($G1230,通讯通路门店!$S$4:$S$993933,通讯通路门店!$R$4:$R$993933,0,0),"")</f>
        <v>0</v>
      </c>
      <c r="I1230" s="83"/>
      <c r="J1230" s="83"/>
      <c r="K1230" s="83"/>
      <c r="L1230" s="83"/>
      <c r="M1230" s="83"/>
      <c r="N1230" s="83"/>
      <c r="O1230" s="83"/>
      <c r="P1230" s="83"/>
      <c r="Q1230" s="83"/>
      <c r="R1230" s="83"/>
      <c r="S1230" s="83"/>
      <c r="T1230" s="83"/>
      <c r="U1230" s="99">
        <f>COUNTIF(通讯通路门店!$S:$S,$G1230)</f>
        <v>0</v>
      </c>
      <c r="V1230" s="99">
        <f>COUNTIFS(通讯通路门店!$S:$S,$G1230,通讯通路门店!$J:$J,"综合卖场")</f>
        <v>0</v>
      </c>
      <c r="W1230" s="99">
        <f>SUMIFS(通讯通路门店!$AJ:$AJ,通讯通路门店!$S:$S,通讯客户沙盘!$G1230)</f>
        <v>0</v>
      </c>
      <c r="X1230" s="99">
        <f t="shared" si="95"/>
        <v>0</v>
      </c>
      <c r="Y1230" s="99">
        <f>COUNTIFS(通讯通路门店!$S:$S,$G1230,通讯通路门店!$J:$J,"荣耀体验店")+COUNTIFS(通讯通路门店!$S:$S,$G1230,通讯通路门店!$J:$J,"荣耀授权专卖店")</f>
        <v>0</v>
      </c>
      <c r="Z1230" s="99">
        <f>COUNTIFS(通讯通路门店!$S:$S,$G1230,通讯通路门店!$J:$J,"VIVO体验店")</f>
        <v>0</v>
      </c>
      <c r="AA1230" s="99">
        <f>COUNTIFS(通讯通路门店!$S:$S,$G1230,通讯通路门店!$J:$J,"OPPO体验店")</f>
        <v>0</v>
      </c>
      <c r="AB1230" s="99">
        <f>COUNTIFS(通讯通路门店!$S:$S,$G1230,通讯通路门店!$J:$J,"华为授权体验店")+COUNTIFS(通讯通路门店!$S:$S,$G1230,通讯通路门店!$J:$J,"华为堡垒店")</f>
        <v>0</v>
      </c>
      <c r="AC1230" s="99">
        <f>COUNTIFS(通讯通路门店!$S:$S,$G1230,通讯通路门店!$J:$J,"小米体验店")</f>
        <v>0</v>
      </c>
      <c r="AD1230" s="99">
        <f>COUNTIFS(通讯通路门店!$S:$S,$G1230,通讯通路门店!$J:$J,"苹果体验店")</f>
        <v>0</v>
      </c>
      <c r="AE1230" s="99">
        <f>COUNTIFS(通讯通路门店!$S:$S,$G1230,通讯通路门店!$J:$J,"其他品牌专卖店")</f>
        <v>0</v>
      </c>
      <c r="AF1230" s="99">
        <f>SUMIFS(通讯通路门店!$BI:$BI,通讯通路门店!$S:$S,$G1230)</f>
        <v>0</v>
      </c>
      <c r="AG1230" s="99">
        <f>SUMIFS(通讯通路门店!$BH:$BH,通讯通路门店!$S:$S,$G1230)</f>
        <v>0</v>
      </c>
      <c r="AH1230" s="99">
        <f t="shared" si="96"/>
        <v>0</v>
      </c>
      <c r="AI1230" s="99">
        <f>SUMIFS(通讯通路门店!$BB:$BB,通讯通路门店!$S:$S,$G1230)</f>
        <v>0</v>
      </c>
      <c r="AJ1230" s="99">
        <f>SUMIFS(通讯通路门店!$BE:$BE,通讯通路门店!$S:$S,$G1230)</f>
        <v>0</v>
      </c>
      <c r="AK1230" s="99">
        <f>SUMIFS(通讯通路门店!$BG:$BG,通讯通路门店!$S:$S,$G1230)</f>
        <v>0</v>
      </c>
      <c r="AL1230" s="99">
        <f>SUMIFS(通讯通路门店!$BC:$BC,通讯通路门店!$S:$S,$G1230)</f>
        <v>0</v>
      </c>
      <c r="AM1230" s="99">
        <f>SUMIFS(通讯通路门店!$BD:$BD,通讯通路门店!$S:$S,$G1230)</f>
        <v>0</v>
      </c>
      <c r="AN1230" s="99">
        <f>SUMIFS(通讯通路门店!$BF:$BF,通讯通路门店!$S:$S,$G1230)</f>
        <v>0</v>
      </c>
      <c r="AO1230" s="99">
        <f t="shared" si="97"/>
        <v>0</v>
      </c>
      <c r="AP1230" s="99">
        <f>SUMIFS(通讯通路门店!$K:$K,通讯通路门店!$S:$S,$G1230)</f>
        <v>0</v>
      </c>
      <c r="AQ1230" s="83"/>
      <c r="AR1230" s="99">
        <f>SUMIFS(通讯通路门店!$T:$T,通讯通路门店!$S:$S,$G1230)</f>
        <v>0</v>
      </c>
      <c r="AS1230" s="99">
        <f>SUMIFS(通讯通路门店!$U:$U,通讯通路门店!$S:$S,$G1230)</f>
        <v>0</v>
      </c>
      <c r="AT1230" s="99">
        <f>SUMIFS(通讯通路门店!$V:$V,通讯通路门店!$S:$S,$G1230)</f>
        <v>0</v>
      </c>
      <c r="AU1230" s="99">
        <f>SUMIFS(通讯通路门店!$W:$W,通讯通路门店!$S:$S,$G1230)</f>
        <v>0</v>
      </c>
      <c r="AV1230" s="99">
        <f>SUMIFS(通讯通路门店!$Z:$Z,通讯通路门店!$S:$S,$G1230)</f>
        <v>0</v>
      </c>
      <c r="AW1230" s="99">
        <f>SUMIFS(通讯通路门店!$AB:$AB,通讯通路门店!$S:$S,$G1230)</f>
        <v>0</v>
      </c>
      <c r="AX1230" s="99">
        <f>SUMIFS(通讯通路门店!$X:$X,通讯通路门店!$S:$S,$G1230)</f>
        <v>0</v>
      </c>
      <c r="AY1230" s="99">
        <f>SUMIFS(通讯通路门店!$Y:$Y,通讯通路门店!$S:$S,$G1230)</f>
        <v>0</v>
      </c>
      <c r="AZ1230" s="99">
        <f>SUMIFS(通讯通路门店!$AA:$AA,通讯通路门店!$S:$S,$G1230)</f>
        <v>0</v>
      </c>
      <c r="BA1230" s="99">
        <f t="shared" si="98"/>
        <v>0</v>
      </c>
      <c r="BB1230" s="99">
        <f t="shared" si="99"/>
        <v>0</v>
      </c>
      <c r="BC1230" s="99">
        <f>SUMIFS(通讯通路门店!$W:$W,通讯通路门店!$S:$S,$G1230,通讯通路门店!$J:$J,"荣耀体验店")+SUMIFS(通讯通路门店!$W:$W,通讯通路门店!$S:$S,$G1230,通讯通路门店!$J:$J,"荣耀授权专卖店")</f>
        <v>0</v>
      </c>
      <c r="BD1230" s="99">
        <f>SUMIFS(通讯通路门店!$Z:$Z,通讯通路门店!$S:$S,$G1230,通讯通路门店!$J:$J,"VIVO体验店")</f>
        <v>0</v>
      </c>
      <c r="BE1230" s="99">
        <f>SUMIFS(通讯通路门店!$AB:$AB,通讯通路门店!$S:$S,$G1230,通讯通路门店!$J:$J,"OPPO体验店")</f>
        <v>0</v>
      </c>
      <c r="BF1230" s="99">
        <f>SUMIFS(通讯通路门店!$X:$X,通讯通路门店!$S:$S,$G1230,通讯通路门店!$J:$J,"华为授权体验店")+SUMIFS(通讯通路门店!$AA:$AA,通讯通路门店!$S:$S,$G1230,通讯通路门店!$J:$J,"华为堡垒店")</f>
        <v>0</v>
      </c>
      <c r="BG1230" s="99">
        <f>SUMIFS(通讯通路门店!$Y:$Y,通讯通路门店!$S:$S,$G1230,通讯通路门店!$J:$J,"小米体验店")</f>
        <v>0</v>
      </c>
      <c r="BH1230" s="99">
        <f>SUMIFS(通讯通路门店!$AA:$AA,通讯通路门店!$S:$S,$G1230,通讯通路门店!$J:$J,"苹果体验店")</f>
        <v>0</v>
      </c>
      <c r="BI1230" s="99">
        <f>SUMIFS(通讯通路门店!$K:$K,通讯通路门店!$S:$S,$G1230,通讯通路门店!$J:$J,"其他品牌专卖店")</f>
        <v>0</v>
      </c>
      <c r="BJ1230" s="99">
        <f>SUMIFS(通讯通路门店!$AC:$AC,通讯通路门店!$S:$S,$G1230)</f>
        <v>0</v>
      </c>
      <c r="BK1230" s="99">
        <f>SUMIFS(通讯通路门店!$AD:$AD,通讯通路门店!$S:$S,$G1230)</f>
        <v>0</v>
      </c>
      <c r="BL1230" s="99">
        <f>SUMIFS(通讯通路门店!$AE:$AE,通讯通路门店!$S:$S,$G1230)</f>
        <v>0</v>
      </c>
      <c r="BM1230" s="99">
        <f>SUMIFS(通讯通路门店!$AF:$AF,通讯通路门店!$S:$S,$G1230)</f>
        <v>0</v>
      </c>
      <c r="BN1230" s="99">
        <f>SUMIFS(通讯通路门店!$AG:$AG,通讯通路门店!$S:$S,$G1230)</f>
        <v>0</v>
      </c>
      <c r="BO1230" s="99">
        <f>SUMIFS(通讯通路门店!$AH:$AH,通讯通路门店!$S:$S,$G1230)</f>
        <v>0</v>
      </c>
      <c r="BP1230" s="99">
        <f>SUMIFS(通讯通路门店!$AI:$AI,通讯通路门店!$S:$S,$G1230)</f>
        <v>0</v>
      </c>
      <c r="BQ1230" s="83"/>
    </row>
    <row r="1231" spans="1:69">
      <c r="A1231" s="99" t="str">
        <f>IFERROR(_xlfn.XLOOKUP($G1231,通讯通路门店!$S$4:$S$993933,通讯通路门店!$A$4:$A$993933,0,0),"")</f>
        <v>海南省</v>
      </c>
      <c r="B1231" s="99" t="str">
        <f>IFERROR(_xlfn.XLOOKUP($G1231,通讯通路门店!$S$4:$S$993933,通讯通路门店!$B$4:$B$993933,0,0),"")</f>
        <v>昌江黎族自治县</v>
      </c>
      <c r="C1231" s="99" t="str">
        <f>IFERROR(_xlfn.XLOOKUP($G1231,通讯通路门店!$S$4:$S$993933,通讯通路门店!$C$4:$C$993933,0,0),"")</f>
        <v>昌江黎族自治县</v>
      </c>
      <c r="D1231" s="99" t="str">
        <f>IFERROR(_xlfn.XLOOKUP($G1231,通讯通路门店!$S$4:$S$993933,通讯通路门店!$D$4:$D$993933,0,0),"")</f>
        <v>叉河镇</v>
      </c>
      <c r="E1231" s="83"/>
      <c r="F1231" s="83"/>
      <c r="G1231" s="101"/>
      <c r="H1231" s="102">
        <f>IFERROR(_xlfn.XLOOKUP($G1231,通讯通路门店!$S$4:$S$993933,通讯通路门店!$R$4:$R$993933,0,0),"")</f>
        <v>0</v>
      </c>
      <c r="I1231" s="83"/>
      <c r="J1231" s="83"/>
      <c r="K1231" s="83"/>
      <c r="L1231" s="83"/>
      <c r="M1231" s="83"/>
      <c r="N1231" s="83"/>
      <c r="O1231" s="83"/>
      <c r="P1231" s="83"/>
      <c r="Q1231" s="83"/>
      <c r="R1231" s="83"/>
      <c r="S1231" s="83"/>
      <c r="T1231" s="83"/>
      <c r="U1231" s="99">
        <f>COUNTIF(通讯通路门店!$S:$S,$G1231)</f>
        <v>0</v>
      </c>
      <c r="V1231" s="99">
        <f>COUNTIFS(通讯通路门店!$S:$S,$G1231,通讯通路门店!$J:$J,"综合卖场")</f>
        <v>0</v>
      </c>
      <c r="W1231" s="99">
        <f>SUMIFS(通讯通路门店!$AJ:$AJ,通讯通路门店!$S:$S,通讯客户沙盘!$G1231)</f>
        <v>0</v>
      </c>
      <c r="X1231" s="99">
        <f t="shared" si="95"/>
        <v>0</v>
      </c>
      <c r="Y1231" s="99">
        <f>COUNTIFS(通讯通路门店!$S:$S,$G1231,通讯通路门店!$J:$J,"荣耀体验店")+COUNTIFS(通讯通路门店!$S:$S,$G1231,通讯通路门店!$J:$J,"荣耀授权专卖店")</f>
        <v>0</v>
      </c>
      <c r="Z1231" s="99">
        <f>COUNTIFS(通讯通路门店!$S:$S,$G1231,通讯通路门店!$J:$J,"VIVO体验店")</f>
        <v>0</v>
      </c>
      <c r="AA1231" s="99">
        <f>COUNTIFS(通讯通路门店!$S:$S,$G1231,通讯通路门店!$J:$J,"OPPO体验店")</f>
        <v>0</v>
      </c>
      <c r="AB1231" s="99">
        <f>COUNTIFS(通讯通路门店!$S:$S,$G1231,通讯通路门店!$J:$J,"华为授权体验店")+COUNTIFS(通讯通路门店!$S:$S,$G1231,通讯通路门店!$J:$J,"华为堡垒店")</f>
        <v>0</v>
      </c>
      <c r="AC1231" s="99">
        <f>COUNTIFS(通讯通路门店!$S:$S,$G1231,通讯通路门店!$J:$J,"小米体验店")</f>
        <v>0</v>
      </c>
      <c r="AD1231" s="99">
        <f>COUNTIFS(通讯通路门店!$S:$S,$G1231,通讯通路门店!$J:$J,"苹果体验店")</f>
        <v>0</v>
      </c>
      <c r="AE1231" s="99">
        <f>COUNTIFS(通讯通路门店!$S:$S,$G1231,通讯通路门店!$J:$J,"其他品牌专卖店")</f>
        <v>0</v>
      </c>
      <c r="AF1231" s="99">
        <f>SUMIFS(通讯通路门店!$BI:$BI,通讯通路门店!$S:$S,$G1231)</f>
        <v>0</v>
      </c>
      <c r="AG1231" s="99">
        <f>SUMIFS(通讯通路门店!$BH:$BH,通讯通路门店!$S:$S,$G1231)</f>
        <v>0</v>
      </c>
      <c r="AH1231" s="99">
        <f t="shared" si="96"/>
        <v>0</v>
      </c>
      <c r="AI1231" s="99">
        <f>SUMIFS(通讯通路门店!$BB:$BB,通讯通路门店!$S:$S,$G1231)</f>
        <v>0</v>
      </c>
      <c r="AJ1231" s="99">
        <f>SUMIFS(通讯通路门店!$BE:$BE,通讯通路门店!$S:$S,$G1231)</f>
        <v>0</v>
      </c>
      <c r="AK1231" s="99">
        <f>SUMIFS(通讯通路门店!$BG:$BG,通讯通路门店!$S:$S,$G1231)</f>
        <v>0</v>
      </c>
      <c r="AL1231" s="99">
        <f>SUMIFS(通讯通路门店!$BC:$BC,通讯通路门店!$S:$S,$G1231)</f>
        <v>0</v>
      </c>
      <c r="AM1231" s="99">
        <f>SUMIFS(通讯通路门店!$BD:$BD,通讯通路门店!$S:$S,$G1231)</f>
        <v>0</v>
      </c>
      <c r="AN1231" s="99">
        <f>SUMIFS(通讯通路门店!$BF:$BF,通讯通路门店!$S:$S,$G1231)</f>
        <v>0</v>
      </c>
      <c r="AO1231" s="99">
        <f t="shared" si="97"/>
        <v>0</v>
      </c>
      <c r="AP1231" s="99">
        <f>SUMIFS(通讯通路门店!$K:$K,通讯通路门店!$S:$S,$G1231)</f>
        <v>0</v>
      </c>
      <c r="AQ1231" s="83"/>
      <c r="AR1231" s="99">
        <f>SUMIFS(通讯通路门店!$T:$T,通讯通路门店!$S:$S,$G1231)</f>
        <v>0</v>
      </c>
      <c r="AS1231" s="99">
        <f>SUMIFS(通讯通路门店!$U:$U,通讯通路门店!$S:$S,$G1231)</f>
        <v>0</v>
      </c>
      <c r="AT1231" s="99">
        <f>SUMIFS(通讯通路门店!$V:$V,通讯通路门店!$S:$S,$G1231)</f>
        <v>0</v>
      </c>
      <c r="AU1231" s="99">
        <f>SUMIFS(通讯通路门店!$W:$W,通讯通路门店!$S:$S,$G1231)</f>
        <v>0</v>
      </c>
      <c r="AV1231" s="99">
        <f>SUMIFS(通讯通路门店!$Z:$Z,通讯通路门店!$S:$S,$G1231)</f>
        <v>0</v>
      </c>
      <c r="AW1231" s="99">
        <f>SUMIFS(通讯通路门店!$AB:$AB,通讯通路门店!$S:$S,$G1231)</f>
        <v>0</v>
      </c>
      <c r="AX1231" s="99">
        <f>SUMIFS(通讯通路门店!$X:$X,通讯通路门店!$S:$S,$G1231)</f>
        <v>0</v>
      </c>
      <c r="AY1231" s="99">
        <f>SUMIFS(通讯通路门店!$Y:$Y,通讯通路门店!$S:$S,$G1231)</f>
        <v>0</v>
      </c>
      <c r="AZ1231" s="99">
        <f>SUMIFS(通讯通路门店!$AA:$AA,通讯通路门店!$S:$S,$G1231)</f>
        <v>0</v>
      </c>
      <c r="BA1231" s="99">
        <f t="shared" si="98"/>
        <v>0</v>
      </c>
      <c r="BB1231" s="99">
        <f t="shared" si="99"/>
        <v>0</v>
      </c>
      <c r="BC1231" s="99">
        <f>SUMIFS(通讯通路门店!$W:$W,通讯通路门店!$S:$S,$G1231,通讯通路门店!$J:$J,"荣耀体验店")+SUMIFS(通讯通路门店!$W:$W,通讯通路门店!$S:$S,$G1231,通讯通路门店!$J:$J,"荣耀授权专卖店")</f>
        <v>0</v>
      </c>
      <c r="BD1231" s="99">
        <f>SUMIFS(通讯通路门店!$Z:$Z,通讯通路门店!$S:$S,$G1231,通讯通路门店!$J:$J,"VIVO体验店")</f>
        <v>0</v>
      </c>
      <c r="BE1231" s="99">
        <f>SUMIFS(通讯通路门店!$AB:$AB,通讯通路门店!$S:$S,$G1231,通讯通路门店!$J:$J,"OPPO体验店")</f>
        <v>0</v>
      </c>
      <c r="BF1231" s="99">
        <f>SUMIFS(通讯通路门店!$X:$X,通讯通路门店!$S:$S,$G1231,通讯通路门店!$J:$J,"华为授权体验店")+SUMIFS(通讯通路门店!$AA:$AA,通讯通路门店!$S:$S,$G1231,通讯通路门店!$J:$J,"华为堡垒店")</f>
        <v>0</v>
      </c>
      <c r="BG1231" s="99">
        <f>SUMIFS(通讯通路门店!$Y:$Y,通讯通路门店!$S:$S,$G1231,通讯通路门店!$J:$J,"小米体验店")</f>
        <v>0</v>
      </c>
      <c r="BH1231" s="99">
        <f>SUMIFS(通讯通路门店!$AA:$AA,通讯通路门店!$S:$S,$G1231,通讯通路门店!$J:$J,"苹果体验店")</f>
        <v>0</v>
      </c>
      <c r="BI1231" s="99">
        <f>SUMIFS(通讯通路门店!$K:$K,通讯通路门店!$S:$S,$G1231,通讯通路门店!$J:$J,"其他品牌专卖店")</f>
        <v>0</v>
      </c>
      <c r="BJ1231" s="99">
        <f>SUMIFS(通讯通路门店!$AC:$AC,通讯通路门店!$S:$S,$G1231)</f>
        <v>0</v>
      </c>
      <c r="BK1231" s="99">
        <f>SUMIFS(通讯通路门店!$AD:$AD,通讯通路门店!$S:$S,$G1231)</f>
        <v>0</v>
      </c>
      <c r="BL1231" s="99">
        <f>SUMIFS(通讯通路门店!$AE:$AE,通讯通路门店!$S:$S,$G1231)</f>
        <v>0</v>
      </c>
      <c r="BM1231" s="99">
        <f>SUMIFS(通讯通路门店!$AF:$AF,通讯通路门店!$S:$S,$G1231)</f>
        <v>0</v>
      </c>
      <c r="BN1231" s="99">
        <f>SUMIFS(通讯通路门店!$AG:$AG,通讯通路门店!$S:$S,$G1231)</f>
        <v>0</v>
      </c>
      <c r="BO1231" s="99">
        <f>SUMIFS(通讯通路门店!$AH:$AH,通讯通路门店!$S:$S,$G1231)</f>
        <v>0</v>
      </c>
      <c r="BP1231" s="99">
        <f>SUMIFS(通讯通路门店!$AI:$AI,通讯通路门店!$S:$S,$G1231)</f>
        <v>0</v>
      </c>
      <c r="BQ1231" s="83"/>
    </row>
    <row r="1232" spans="1:69">
      <c r="A1232" s="99" t="str">
        <f>IFERROR(_xlfn.XLOOKUP($G1232,通讯通路门店!$S$4:$S$993933,通讯通路门店!$A$4:$A$993933,0,0),"")</f>
        <v>海南省</v>
      </c>
      <c r="B1232" s="99" t="str">
        <f>IFERROR(_xlfn.XLOOKUP($G1232,通讯通路门店!$S$4:$S$993933,通讯通路门店!$B$4:$B$993933,0,0),"")</f>
        <v>昌江黎族自治县</v>
      </c>
      <c r="C1232" s="99" t="str">
        <f>IFERROR(_xlfn.XLOOKUP($G1232,通讯通路门店!$S$4:$S$993933,通讯通路门店!$C$4:$C$993933,0,0),"")</f>
        <v>昌江黎族自治县</v>
      </c>
      <c r="D1232" s="99" t="str">
        <f>IFERROR(_xlfn.XLOOKUP($G1232,通讯通路门店!$S$4:$S$993933,通讯通路门店!$D$4:$D$993933,0,0),"")</f>
        <v>叉河镇</v>
      </c>
      <c r="E1232" s="83"/>
      <c r="F1232" s="83"/>
      <c r="G1232" s="101"/>
      <c r="H1232" s="102">
        <f>IFERROR(_xlfn.XLOOKUP($G1232,通讯通路门店!$S$4:$S$993933,通讯通路门店!$R$4:$R$993933,0,0),"")</f>
        <v>0</v>
      </c>
      <c r="I1232" s="83"/>
      <c r="J1232" s="83"/>
      <c r="K1232" s="83"/>
      <c r="L1232" s="83"/>
      <c r="M1232" s="83"/>
      <c r="N1232" s="83"/>
      <c r="O1232" s="83"/>
      <c r="P1232" s="83"/>
      <c r="Q1232" s="83"/>
      <c r="R1232" s="83"/>
      <c r="S1232" s="83"/>
      <c r="T1232" s="83"/>
      <c r="U1232" s="99">
        <f>COUNTIF(通讯通路门店!$S:$S,$G1232)</f>
        <v>0</v>
      </c>
      <c r="V1232" s="99">
        <f>COUNTIFS(通讯通路门店!$S:$S,$G1232,通讯通路门店!$J:$J,"综合卖场")</f>
        <v>0</v>
      </c>
      <c r="W1232" s="99">
        <f>SUMIFS(通讯通路门店!$AJ:$AJ,通讯通路门店!$S:$S,通讯客户沙盘!$G1232)</f>
        <v>0</v>
      </c>
      <c r="X1232" s="99">
        <f t="shared" si="95"/>
        <v>0</v>
      </c>
      <c r="Y1232" s="99">
        <f>COUNTIFS(通讯通路门店!$S:$S,$G1232,通讯通路门店!$J:$J,"荣耀体验店")+COUNTIFS(通讯通路门店!$S:$S,$G1232,通讯通路门店!$J:$J,"荣耀授权专卖店")</f>
        <v>0</v>
      </c>
      <c r="Z1232" s="99">
        <f>COUNTIFS(通讯通路门店!$S:$S,$G1232,通讯通路门店!$J:$J,"VIVO体验店")</f>
        <v>0</v>
      </c>
      <c r="AA1232" s="99">
        <f>COUNTIFS(通讯通路门店!$S:$S,$G1232,通讯通路门店!$J:$J,"OPPO体验店")</f>
        <v>0</v>
      </c>
      <c r="AB1232" s="99">
        <f>COUNTIFS(通讯通路门店!$S:$S,$G1232,通讯通路门店!$J:$J,"华为授权体验店")+COUNTIFS(通讯通路门店!$S:$S,$G1232,通讯通路门店!$J:$J,"华为堡垒店")</f>
        <v>0</v>
      </c>
      <c r="AC1232" s="99">
        <f>COUNTIFS(通讯通路门店!$S:$S,$G1232,通讯通路门店!$J:$J,"小米体验店")</f>
        <v>0</v>
      </c>
      <c r="AD1232" s="99">
        <f>COUNTIFS(通讯通路门店!$S:$S,$G1232,通讯通路门店!$J:$J,"苹果体验店")</f>
        <v>0</v>
      </c>
      <c r="AE1232" s="99">
        <f>COUNTIFS(通讯通路门店!$S:$S,$G1232,通讯通路门店!$J:$J,"其他品牌专卖店")</f>
        <v>0</v>
      </c>
      <c r="AF1232" s="99">
        <f>SUMIFS(通讯通路门店!$BI:$BI,通讯通路门店!$S:$S,$G1232)</f>
        <v>0</v>
      </c>
      <c r="AG1232" s="99">
        <f>SUMIFS(通讯通路门店!$BH:$BH,通讯通路门店!$S:$S,$G1232)</f>
        <v>0</v>
      </c>
      <c r="AH1232" s="99">
        <f t="shared" si="96"/>
        <v>0</v>
      </c>
      <c r="AI1232" s="99">
        <f>SUMIFS(通讯通路门店!$BB:$BB,通讯通路门店!$S:$S,$G1232)</f>
        <v>0</v>
      </c>
      <c r="AJ1232" s="99">
        <f>SUMIFS(通讯通路门店!$BE:$BE,通讯通路门店!$S:$S,$G1232)</f>
        <v>0</v>
      </c>
      <c r="AK1232" s="99">
        <f>SUMIFS(通讯通路门店!$BG:$BG,通讯通路门店!$S:$S,$G1232)</f>
        <v>0</v>
      </c>
      <c r="AL1232" s="99">
        <f>SUMIFS(通讯通路门店!$BC:$BC,通讯通路门店!$S:$S,$G1232)</f>
        <v>0</v>
      </c>
      <c r="AM1232" s="99">
        <f>SUMIFS(通讯通路门店!$BD:$BD,通讯通路门店!$S:$S,$G1232)</f>
        <v>0</v>
      </c>
      <c r="AN1232" s="99">
        <f>SUMIFS(通讯通路门店!$BF:$BF,通讯通路门店!$S:$S,$G1232)</f>
        <v>0</v>
      </c>
      <c r="AO1232" s="99">
        <f t="shared" si="97"/>
        <v>0</v>
      </c>
      <c r="AP1232" s="99">
        <f>SUMIFS(通讯通路门店!$K:$K,通讯通路门店!$S:$S,$G1232)</f>
        <v>0</v>
      </c>
      <c r="AQ1232" s="83"/>
      <c r="AR1232" s="99">
        <f>SUMIFS(通讯通路门店!$T:$T,通讯通路门店!$S:$S,$G1232)</f>
        <v>0</v>
      </c>
      <c r="AS1232" s="99">
        <f>SUMIFS(通讯通路门店!$U:$U,通讯通路门店!$S:$S,$G1232)</f>
        <v>0</v>
      </c>
      <c r="AT1232" s="99">
        <f>SUMIFS(通讯通路门店!$V:$V,通讯通路门店!$S:$S,$G1232)</f>
        <v>0</v>
      </c>
      <c r="AU1232" s="99">
        <f>SUMIFS(通讯通路门店!$W:$W,通讯通路门店!$S:$S,$G1232)</f>
        <v>0</v>
      </c>
      <c r="AV1232" s="99">
        <f>SUMIFS(通讯通路门店!$Z:$Z,通讯通路门店!$S:$S,$G1232)</f>
        <v>0</v>
      </c>
      <c r="AW1232" s="99">
        <f>SUMIFS(通讯通路门店!$AB:$AB,通讯通路门店!$S:$S,$G1232)</f>
        <v>0</v>
      </c>
      <c r="AX1232" s="99">
        <f>SUMIFS(通讯通路门店!$X:$X,通讯通路门店!$S:$S,$G1232)</f>
        <v>0</v>
      </c>
      <c r="AY1232" s="99">
        <f>SUMIFS(通讯通路门店!$Y:$Y,通讯通路门店!$S:$S,$G1232)</f>
        <v>0</v>
      </c>
      <c r="AZ1232" s="99">
        <f>SUMIFS(通讯通路门店!$AA:$AA,通讯通路门店!$S:$S,$G1232)</f>
        <v>0</v>
      </c>
      <c r="BA1232" s="99">
        <f t="shared" si="98"/>
        <v>0</v>
      </c>
      <c r="BB1232" s="99">
        <f t="shared" si="99"/>
        <v>0</v>
      </c>
      <c r="BC1232" s="99">
        <f>SUMIFS(通讯通路门店!$W:$W,通讯通路门店!$S:$S,$G1232,通讯通路门店!$J:$J,"荣耀体验店")+SUMIFS(通讯通路门店!$W:$W,通讯通路门店!$S:$S,$G1232,通讯通路门店!$J:$J,"荣耀授权专卖店")</f>
        <v>0</v>
      </c>
      <c r="BD1232" s="99">
        <f>SUMIFS(通讯通路门店!$Z:$Z,通讯通路门店!$S:$S,$G1232,通讯通路门店!$J:$J,"VIVO体验店")</f>
        <v>0</v>
      </c>
      <c r="BE1232" s="99">
        <f>SUMIFS(通讯通路门店!$AB:$AB,通讯通路门店!$S:$S,$G1232,通讯通路门店!$J:$J,"OPPO体验店")</f>
        <v>0</v>
      </c>
      <c r="BF1232" s="99">
        <f>SUMIFS(通讯通路门店!$X:$X,通讯通路门店!$S:$S,$G1232,通讯通路门店!$J:$J,"华为授权体验店")+SUMIFS(通讯通路门店!$AA:$AA,通讯通路门店!$S:$S,$G1232,通讯通路门店!$J:$J,"华为堡垒店")</f>
        <v>0</v>
      </c>
      <c r="BG1232" s="99">
        <f>SUMIFS(通讯通路门店!$Y:$Y,通讯通路门店!$S:$S,$G1232,通讯通路门店!$J:$J,"小米体验店")</f>
        <v>0</v>
      </c>
      <c r="BH1232" s="99">
        <f>SUMIFS(通讯通路门店!$AA:$AA,通讯通路门店!$S:$S,$G1232,通讯通路门店!$J:$J,"苹果体验店")</f>
        <v>0</v>
      </c>
      <c r="BI1232" s="99">
        <f>SUMIFS(通讯通路门店!$K:$K,通讯通路门店!$S:$S,$G1232,通讯通路门店!$J:$J,"其他品牌专卖店")</f>
        <v>0</v>
      </c>
      <c r="BJ1232" s="99">
        <f>SUMIFS(通讯通路门店!$AC:$AC,通讯通路门店!$S:$S,$G1232)</f>
        <v>0</v>
      </c>
      <c r="BK1232" s="99">
        <f>SUMIFS(通讯通路门店!$AD:$AD,通讯通路门店!$S:$S,$G1232)</f>
        <v>0</v>
      </c>
      <c r="BL1232" s="99">
        <f>SUMIFS(通讯通路门店!$AE:$AE,通讯通路门店!$S:$S,$G1232)</f>
        <v>0</v>
      </c>
      <c r="BM1232" s="99">
        <f>SUMIFS(通讯通路门店!$AF:$AF,通讯通路门店!$S:$S,$G1232)</f>
        <v>0</v>
      </c>
      <c r="BN1232" s="99">
        <f>SUMIFS(通讯通路门店!$AG:$AG,通讯通路门店!$S:$S,$G1232)</f>
        <v>0</v>
      </c>
      <c r="BO1232" s="99">
        <f>SUMIFS(通讯通路门店!$AH:$AH,通讯通路门店!$S:$S,$G1232)</f>
        <v>0</v>
      </c>
      <c r="BP1232" s="99">
        <f>SUMIFS(通讯通路门店!$AI:$AI,通讯通路门店!$S:$S,$G1232)</f>
        <v>0</v>
      </c>
      <c r="BQ1232" s="83"/>
    </row>
    <row r="1233" spans="1:69">
      <c r="A1233" s="99" t="str">
        <f>IFERROR(_xlfn.XLOOKUP($G1233,通讯通路门店!$S$4:$S$993933,通讯通路门店!$A$4:$A$993933,0,0),"")</f>
        <v>海南省</v>
      </c>
      <c r="B1233" s="99" t="str">
        <f>IFERROR(_xlfn.XLOOKUP($G1233,通讯通路门店!$S$4:$S$993933,通讯通路门店!$B$4:$B$993933,0,0),"")</f>
        <v>昌江黎族自治县</v>
      </c>
      <c r="C1233" s="99" t="str">
        <f>IFERROR(_xlfn.XLOOKUP($G1233,通讯通路门店!$S$4:$S$993933,通讯通路门店!$C$4:$C$993933,0,0),"")</f>
        <v>昌江黎族自治县</v>
      </c>
      <c r="D1233" s="99" t="str">
        <f>IFERROR(_xlfn.XLOOKUP($G1233,通讯通路门店!$S$4:$S$993933,通讯通路门店!$D$4:$D$993933,0,0),"")</f>
        <v>叉河镇</v>
      </c>
      <c r="E1233" s="83"/>
      <c r="F1233" s="83"/>
      <c r="G1233" s="101"/>
      <c r="H1233" s="102">
        <f>IFERROR(_xlfn.XLOOKUP($G1233,通讯通路门店!$S$4:$S$993933,通讯通路门店!$R$4:$R$993933,0,0),"")</f>
        <v>0</v>
      </c>
      <c r="I1233" s="83"/>
      <c r="J1233" s="83"/>
      <c r="K1233" s="83"/>
      <c r="L1233" s="83"/>
      <c r="M1233" s="83"/>
      <c r="N1233" s="83"/>
      <c r="O1233" s="83"/>
      <c r="P1233" s="83"/>
      <c r="Q1233" s="83"/>
      <c r="R1233" s="83"/>
      <c r="S1233" s="83"/>
      <c r="T1233" s="83"/>
      <c r="U1233" s="99">
        <f>COUNTIF(通讯通路门店!$S:$S,$G1233)</f>
        <v>0</v>
      </c>
      <c r="V1233" s="99">
        <f>COUNTIFS(通讯通路门店!$S:$S,$G1233,通讯通路门店!$J:$J,"综合卖场")</f>
        <v>0</v>
      </c>
      <c r="W1233" s="99">
        <f>SUMIFS(通讯通路门店!$AJ:$AJ,通讯通路门店!$S:$S,通讯客户沙盘!$G1233)</f>
        <v>0</v>
      </c>
      <c r="X1233" s="99">
        <f t="shared" si="95"/>
        <v>0</v>
      </c>
      <c r="Y1233" s="99">
        <f>COUNTIFS(通讯通路门店!$S:$S,$G1233,通讯通路门店!$J:$J,"荣耀体验店")+COUNTIFS(通讯通路门店!$S:$S,$G1233,通讯通路门店!$J:$J,"荣耀授权专卖店")</f>
        <v>0</v>
      </c>
      <c r="Z1233" s="99">
        <f>COUNTIFS(通讯通路门店!$S:$S,$G1233,通讯通路门店!$J:$J,"VIVO体验店")</f>
        <v>0</v>
      </c>
      <c r="AA1233" s="99">
        <f>COUNTIFS(通讯通路门店!$S:$S,$G1233,通讯通路门店!$J:$J,"OPPO体验店")</f>
        <v>0</v>
      </c>
      <c r="AB1233" s="99">
        <f>COUNTIFS(通讯通路门店!$S:$S,$G1233,通讯通路门店!$J:$J,"华为授权体验店")+COUNTIFS(通讯通路门店!$S:$S,$G1233,通讯通路门店!$J:$J,"华为堡垒店")</f>
        <v>0</v>
      </c>
      <c r="AC1233" s="99">
        <f>COUNTIFS(通讯通路门店!$S:$S,$G1233,通讯通路门店!$J:$J,"小米体验店")</f>
        <v>0</v>
      </c>
      <c r="AD1233" s="99">
        <f>COUNTIFS(通讯通路门店!$S:$S,$G1233,通讯通路门店!$J:$J,"苹果体验店")</f>
        <v>0</v>
      </c>
      <c r="AE1233" s="99">
        <f>COUNTIFS(通讯通路门店!$S:$S,$G1233,通讯通路门店!$J:$J,"其他品牌专卖店")</f>
        <v>0</v>
      </c>
      <c r="AF1233" s="99">
        <f>SUMIFS(通讯通路门店!$BI:$BI,通讯通路门店!$S:$S,$G1233)</f>
        <v>0</v>
      </c>
      <c r="AG1233" s="99">
        <f>SUMIFS(通讯通路门店!$BH:$BH,通讯通路门店!$S:$S,$G1233)</f>
        <v>0</v>
      </c>
      <c r="AH1233" s="99">
        <f t="shared" si="96"/>
        <v>0</v>
      </c>
      <c r="AI1233" s="99">
        <f>SUMIFS(通讯通路门店!$BB:$BB,通讯通路门店!$S:$S,$G1233)</f>
        <v>0</v>
      </c>
      <c r="AJ1233" s="99">
        <f>SUMIFS(通讯通路门店!$BE:$BE,通讯通路门店!$S:$S,$G1233)</f>
        <v>0</v>
      </c>
      <c r="AK1233" s="99">
        <f>SUMIFS(通讯通路门店!$BG:$BG,通讯通路门店!$S:$S,$G1233)</f>
        <v>0</v>
      </c>
      <c r="AL1233" s="99">
        <f>SUMIFS(通讯通路门店!$BC:$BC,通讯通路门店!$S:$S,$G1233)</f>
        <v>0</v>
      </c>
      <c r="AM1233" s="99">
        <f>SUMIFS(通讯通路门店!$BD:$BD,通讯通路门店!$S:$S,$G1233)</f>
        <v>0</v>
      </c>
      <c r="AN1233" s="99">
        <f>SUMIFS(通讯通路门店!$BF:$BF,通讯通路门店!$S:$S,$G1233)</f>
        <v>0</v>
      </c>
      <c r="AO1233" s="99">
        <f t="shared" si="97"/>
        <v>0</v>
      </c>
      <c r="AP1233" s="99">
        <f>SUMIFS(通讯通路门店!$K:$K,通讯通路门店!$S:$S,$G1233)</f>
        <v>0</v>
      </c>
      <c r="AQ1233" s="83"/>
      <c r="AR1233" s="99">
        <f>SUMIFS(通讯通路门店!$T:$T,通讯通路门店!$S:$S,$G1233)</f>
        <v>0</v>
      </c>
      <c r="AS1233" s="99">
        <f>SUMIFS(通讯通路门店!$U:$U,通讯通路门店!$S:$S,$G1233)</f>
        <v>0</v>
      </c>
      <c r="AT1233" s="99">
        <f>SUMIFS(通讯通路门店!$V:$V,通讯通路门店!$S:$S,$G1233)</f>
        <v>0</v>
      </c>
      <c r="AU1233" s="99">
        <f>SUMIFS(通讯通路门店!$W:$W,通讯通路门店!$S:$S,$G1233)</f>
        <v>0</v>
      </c>
      <c r="AV1233" s="99">
        <f>SUMIFS(通讯通路门店!$Z:$Z,通讯通路门店!$S:$S,$G1233)</f>
        <v>0</v>
      </c>
      <c r="AW1233" s="99">
        <f>SUMIFS(通讯通路门店!$AB:$AB,通讯通路门店!$S:$S,$G1233)</f>
        <v>0</v>
      </c>
      <c r="AX1233" s="99">
        <f>SUMIFS(通讯通路门店!$X:$X,通讯通路门店!$S:$S,$G1233)</f>
        <v>0</v>
      </c>
      <c r="AY1233" s="99">
        <f>SUMIFS(通讯通路门店!$Y:$Y,通讯通路门店!$S:$S,$G1233)</f>
        <v>0</v>
      </c>
      <c r="AZ1233" s="99">
        <f>SUMIFS(通讯通路门店!$AA:$AA,通讯通路门店!$S:$S,$G1233)</f>
        <v>0</v>
      </c>
      <c r="BA1233" s="99">
        <f t="shared" si="98"/>
        <v>0</v>
      </c>
      <c r="BB1233" s="99">
        <f t="shared" si="99"/>
        <v>0</v>
      </c>
      <c r="BC1233" s="99">
        <f>SUMIFS(通讯通路门店!$W:$W,通讯通路门店!$S:$S,$G1233,通讯通路门店!$J:$J,"荣耀体验店")+SUMIFS(通讯通路门店!$W:$W,通讯通路门店!$S:$S,$G1233,通讯通路门店!$J:$J,"荣耀授权专卖店")</f>
        <v>0</v>
      </c>
      <c r="BD1233" s="99">
        <f>SUMIFS(通讯通路门店!$Z:$Z,通讯通路门店!$S:$S,$G1233,通讯通路门店!$J:$J,"VIVO体验店")</f>
        <v>0</v>
      </c>
      <c r="BE1233" s="99">
        <f>SUMIFS(通讯通路门店!$AB:$AB,通讯通路门店!$S:$S,$G1233,通讯通路门店!$J:$J,"OPPO体验店")</f>
        <v>0</v>
      </c>
      <c r="BF1233" s="99">
        <f>SUMIFS(通讯通路门店!$X:$X,通讯通路门店!$S:$S,$G1233,通讯通路门店!$J:$J,"华为授权体验店")+SUMIFS(通讯通路门店!$AA:$AA,通讯通路门店!$S:$S,$G1233,通讯通路门店!$J:$J,"华为堡垒店")</f>
        <v>0</v>
      </c>
      <c r="BG1233" s="99">
        <f>SUMIFS(通讯通路门店!$Y:$Y,通讯通路门店!$S:$S,$G1233,通讯通路门店!$J:$J,"小米体验店")</f>
        <v>0</v>
      </c>
      <c r="BH1233" s="99">
        <f>SUMIFS(通讯通路门店!$AA:$AA,通讯通路门店!$S:$S,$G1233,通讯通路门店!$J:$J,"苹果体验店")</f>
        <v>0</v>
      </c>
      <c r="BI1233" s="99">
        <f>SUMIFS(通讯通路门店!$K:$K,通讯通路门店!$S:$S,$G1233,通讯通路门店!$J:$J,"其他品牌专卖店")</f>
        <v>0</v>
      </c>
      <c r="BJ1233" s="99">
        <f>SUMIFS(通讯通路门店!$AC:$AC,通讯通路门店!$S:$S,$G1233)</f>
        <v>0</v>
      </c>
      <c r="BK1233" s="99">
        <f>SUMIFS(通讯通路门店!$AD:$AD,通讯通路门店!$S:$S,$G1233)</f>
        <v>0</v>
      </c>
      <c r="BL1233" s="99">
        <f>SUMIFS(通讯通路门店!$AE:$AE,通讯通路门店!$S:$S,$G1233)</f>
        <v>0</v>
      </c>
      <c r="BM1233" s="99">
        <f>SUMIFS(通讯通路门店!$AF:$AF,通讯通路门店!$S:$S,$G1233)</f>
        <v>0</v>
      </c>
      <c r="BN1233" s="99">
        <f>SUMIFS(通讯通路门店!$AG:$AG,通讯通路门店!$S:$S,$G1233)</f>
        <v>0</v>
      </c>
      <c r="BO1233" s="99">
        <f>SUMIFS(通讯通路门店!$AH:$AH,通讯通路门店!$S:$S,$G1233)</f>
        <v>0</v>
      </c>
      <c r="BP1233" s="99">
        <f>SUMIFS(通讯通路门店!$AI:$AI,通讯通路门店!$S:$S,$G1233)</f>
        <v>0</v>
      </c>
      <c r="BQ1233" s="83"/>
    </row>
    <row r="1234" spans="1:69">
      <c r="A1234" s="99" t="str">
        <f>IFERROR(_xlfn.XLOOKUP($G1234,通讯通路门店!$S$4:$S$993933,通讯通路门店!$A$4:$A$993933,0,0),"")</f>
        <v>海南省</v>
      </c>
      <c r="B1234" s="99" t="str">
        <f>IFERROR(_xlfn.XLOOKUP($G1234,通讯通路门店!$S$4:$S$993933,通讯通路门店!$B$4:$B$993933,0,0),"")</f>
        <v>昌江黎族自治县</v>
      </c>
      <c r="C1234" s="99" t="str">
        <f>IFERROR(_xlfn.XLOOKUP($G1234,通讯通路门店!$S$4:$S$993933,通讯通路门店!$C$4:$C$993933,0,0),"")</f>
        <v>昌江黎族自治县</v>
      </c>
      <c r="D1234" s="99" t="str">
        <f>IFERROR(_xlfn.XLOOKUP($G1234,通讯通路门店!$S$4:$S$993933,通讯通路门店!$D$4:$D$993933,0,0),"")</f>
        <v>叉河镇</v>
      </c>
      <c r="E1234" s="83"/>
      <c r="F1234" s="83"/>
      <c r="G1234" s="101"/>
      <c r="H1234" s="102">
        <f>IFERROR(_xlfn.XLOOKUP($G1234,通讯通路门店!$S$4:$S$993933,通讯通路门店!$R$4:$R$993933,0,0),"")</f>
        <v>0</v>
      </c>
      <c r="I1234" s="83"/>
      <c r="J1234" s="83"/>
      <c r="K1234" s="83"/>
      <c r="L1234" s="83"/>
      <c r="M1234" s="83"/>
      <c r="N1234" s="83"/>
      <c r="O1234" s="83"/>
      <c r="P1234" s="83"/>
      <c r="Q1234" s="83"/>
      <c r="R1234" s="83"/>
      <c r="S1234" s="83"/>
      <c r="T1234" s="83"/>
      <c r="U1234" s="99">
        <f>COUNTIF(通讯通路门店!$S:$S,$G1234)</f>
        <v>0</v>
      </c>
      <c r="V1234" s="99">
        <f>COUNTIFS(通讯通路门店!$S:$S,$G1234,通讯通路门店!$J:$J,"综合卖场")</f>
        <v>0</v>
      </c>
      <c r="W1234" s="99">
        <f>SUMIFS(通讯通路门店!$AJ:$AJ,通讯通路门店!$S:$S,通讯客户沙盘!$G1234)</f>
        <v>0</v>
      </c>
      <c r="X1234" s="99">
        <f t="shared" si="95"/>
        <v>0</v>
      </c>
      <c r="Y1234" s="99">
        <f>COUNTIFS(通讯通路门店!$S:$S,$G1234,通讯通路门店!$J:$J,"荣耀体验店")+COUNTIFS(通讯通路门店!$S:$S,$G1234,通讯通路门店!$J:$J,"荣耀授权专卖店")</f>
        <v>0</v>
      </c>
      <c r="Z1234" s="99">
        <f>COUNTIFS(通讯通路门店!$S:$S,$G1234,通讯通路门店!$J:$J,"VIVO体验店")</f>
        <v>0</v>
      </c>
      <c r="AA1234" s="99">
        <f>COUNTIFS(通讯通路门店!$S:$S,$G1234,通讯通路门店!$J:$J,"OPPO体验店")</f>
        <v>0</v>
      </c>
      <c r="AB1234" s="99">
        <f>COUNTIFS(通讯通路门店!$S:$S,$G1234,通讯通路门店!$J:$J,"华为授权体验店")+COUNTIFS(通讯通路门店!$S:$S,$G1234,通讯通路门店!$J:$J,"华为堡垒店")</f>
        <v>0</v>
      </c>
      <c r="AC1234" s="99">
        <f>COUNTIFS(通讯通路门店!$S:$S,$G1234,通讯通路门店!$J:$J,"小米体验店")</f>
        <v>0</v>
      </c>
      <c r="AD1234" s="99">
        <f>COUNTIFS(通讯通路门店!$S:$S,$G1234,通讯通路门店!$J:$J,"苹果体验店")</f>
        <v>0</v>
      </c>
      <c r="AE1234" s="99">
        <f>COUNTIFS(通讯通路门店!$S:$S,$G1234,通讯通路门店!$J:$J,"其他品牌专卖店")</f>
        <v>0</v>
      </c>
      <c r="AF1234" s="99">
        <f>SUMIFS(通讯通路门店!$BI:$BI,通讯通路门店!$S:$S,$G1234)</f>
        <v>0</v>
      </c>
      <c r="AG1234" s="99">
        <f>SUMIFS(通讯通路门店!$BH:$BH,通讯通路门店!$S:$S,$G1234)</f>
        <v>0</v>
      </c>
      <c r="AH1234" s="99">
        <f t="shared" si="96"/>
        <v>0</v>
      </c>
      <c r="AI1234" s="99">
        <f>SUMIFS(通讯通路门店!$BB:$BB,通讯通路门店!$S:$S,$G1234)</f>
        <v>0</v>
      </c>
      <c r="AJ1234" s="99">
        <f>SUMIFS(通讯通路门店!$BE:$BE,通讯通路门店!$S:$S,$G1234)</f>
        <v>0</v>
      </c>
      <c r="AK1234" s="99">
        <f>SUMIFS(通讯通路门店!$BG:$BG,通讯通路门店!$S:$S,$G1234)</f>
        <v>0</v>
      </c>
      <c r="AL1234" s="99">
        <f>SUMIFS(通讯通路门店!$BC:$BC,通讯通路门店!$S:$S,$G1234)</f>
        <v>0</v>
      </c>
      <c r="AM1234" s="99">
        <f>SUMIFS(通讯通路门店!$BD:$BD,通讯通路门店!$S:$S,$G1234)</f>
        <v>0</v>
      </c>
      <c r="AN1234" s="99">
        <f>SUMIFS(通讯通路门店!$BF:$BF,通讯通路门店!$S:$S,$G1234)</f>
        <v>0</v>
      </c>
      <c r="AO1234" s="99">
        <f t="shared" si="97"/>
        <v>0</v>
      </c>
      <c r="AP1234" s="99">
        <f>SUMIFS(通讯通路门店!$K:$K,通讯通路门店!$S:$S,$G1234)</f>
        <v>0</v>
      </c>
      <c r="AQ1234" s="83"/>
      <c r="AR1234" s="99">
        <f>SUMIFS(通讯通路门店!$T:$T,通讯通路门店!$S:$S,$G1234)</f>
        <v>0</v>
      </c>
      <c r="AS1234" s="99">
        <f>SUMIFS(通讯通路门店!$U:$U,通讯通路门店!$S:$S,$G1234)</f>
        <v>0</v>
      </c>
      <c r="AT1234" s="99">
        <f>SUMIFS(通讯通路门店!$V:$V,通讯通路门店!$S:$S,$G1234)</f>
        <v>0</v>
      </c>
      <c r="AU1234" s="99">
        <f>SUMIFS(通讯通路门店!$W:$W,通讯通路门店!$S:$S,$G1234)</f>
        <v>0</v>
      </c>
      <c r="AV1234" s="99">
        <f>SUMIFS(通讯通路门店!$Z:$Z,通讯通路门店!$S:$S,$G1234)</f>
        <v>0</v>
      </c>
      <c r="AW1234" s="99">
        <f>SUMIFS(通讯通路门店!$AB:$AB,通讯通路门店!$S:$S,$G1234)</f>
        <v>0</v>
      </c>
      <c r="AX1234" s="99">
        <f>SUMIFS(通讯通路门店!$X:$X,通讯通路门店!$S:$S,$G1234)</f>
        <v>0</v>
      </c>
      <c r="AY1234" s="99">
        <f>SUMIFS(通讯通路门店!$Y:$Y,通讯通路门店!$S:$S,$G1234)</f>
        <v>0</v>
      </c>
      <c r="AZ1234" s="99">
        <f>SUMIFS(通讯通路门店!$AA:$AA,通讯通路门店!$S:$S,$G1234)</f>
        <v>0</v>
      </c>
      <c r="BA1234" s="99">
        <f t="shared" si="98"/>
        <v>0</v>
      </c>
      <c r="BB1234" s="99">
        <f t="shared" si="99"/>
        <v>0</v>
      </c>
      <c r="BC1234" s="99">
        <f>SUMIFS(通讯通路门店!$W:$W,通讯通路门店!$S:$S,$G1234,通讯通路门店!$J:$J,"荣耀体验店")+SUMIFS(通讯通路门店!$W:$W,通讯通路门店!$S:$S,$G1234,通讯通路门店!$J:$J,"荣耀授权专卖店")</f>
        <v>0</v>
      </c>
      <c r="BD1234" s="99">
        <f>SUMIFS(通讯通路门店!$Z:$Z,通讯通路门店!$S:$S,$G1234,通讯通路门店!$J:$J,"VIVO体验店")</f>
        <v>0</v>
      </c>
      <c r="BE1234" s="99">
        <f>SUMIFS(通讯通路门店!$AB:$AB,通讯通路门店!$S:$S,$G1234,通讯通路门店!$J:$J,"OPPO体验店")</f>
        <v>0</v>
      </c>
      <c r="BF1234" s="99">
        <f>SUMIFS(通讯通路门店!$X:$X,通讯通路门店!$S:$S,$G1234,通讯通路门店!$J:$J,"华为授权体验店")+SUMIFS(通讯通路门店!$AA:$AA,通讯通路门店!$S:$S,$G1234,通讯通路门店!$J:$J,"华为堡垒店")</f>
        <v>0</v>
      </c>
      <c r="BG1234" s="99">
        <f>SUMIFS(通讯通路门店!$Y:$Y,通讯通路门店!$S:$S,$G1234,通讯通路门店!$J:$J,"小米体验店")</f>
        <v>0</v>
      </c>
      <c r="BH1234" s="99">
        <f>SUMIFS(通讯通路门店!$AA:$AA,通讯通路门店!$S:$S,$G1234,通讯通路门店!$J:$J,"苹果体验店")</f>
        <v>0</v>
      </c>
      <c r="BI1234" s="99">
        <f>SUMIFS(通讯通路门店!$K:$K,通讯通路门店!$S:$S,$G1234,通讯通路门店!$J:$J,"其他品牌专卖店")</f>
        <v>0</v>
      </c>
      <c r="BJ1234" s="99">
        <f>SUMIFS(通讯通路门店!$AC:$AC,通讯通路门店!$S:$S,$G1234)</f>
        <v>0</v>
      </c>
      <c r="BK1234" s="99">
        <f>SUMIFS(通讯通路门店!$AD:$AD,通讯通路门店!$S:$S,$G1234)</f>
        <v>0</v>
      </c>
      <c r="BL1234" s="99">
        <f>SUMIFS(通讯通路门店!$AE:$AE,通讯通路门店!$S:$S,$G1234)</f>
        <v>0</v>
      </c>
      <c r="BM1234" s="99">
        <f>SUMIFS(通讯通路门店!$AF:$AF,通讯通路门店!$S:$S,$G1234)</f>
        <v>0</v>
      </c>
      <c r="BN1234" s="99">
        <f>SUMIFS(通讯通路门店!$AG:$AG,通讯通路门店!$S:$S,$G1234)</f>
        <v>0</v>
      </c>
      <c r="BO1234" s="99">
        <f>SUMIFS(通讯通路门店!$AH:$AH,通讯通路门店!$S:$S,$G1234)</f>
        <v>0</v>
      </c>
      <c r="BP1234" s="99">
        <f>SUMIFS(通讯通路门店!$AI:$AI,通讯通路门店!$S:$S,$G1234)</f>
        <v>0</v>
      </c>
      <c r="BQ1234" s="83"/>
    </row>
    <row r="1235" spans="1:69">
      <c r="A1235" s="99" t="str">
        <f>IFERROR(_xlfn.XLOOKUP($G1235,通讯通路门店!$S$4:$S$993933,通讯通路门店!$A$4:$A$993933,0,0),"")</f>
        <v>海南省</v>
      </c>
      <c r="B1235" s="99" t="str">
        <f>IFERROR(_xlfn.XLOOKUP($G1235,通讯通路门店!$S$4:$S$993933,通讯通路门店!$B$4:$B$993933,0,0),"")</f>
        <v>昌江黎族自治县</v>
      </c>
      <c r="C1235" s="99" t="str">
        <f>IFERROR(_xlfn.XLOOKUP($G1235,通讯通路门店!$S$4:$S$993933,通讯通路门店!$C$4:$C$993933,0,0),"")</f>
        <v>昌江黎族自治县</v>
      </c>
      <c r="D1235" s="99" t="str">
        <f>IFERROR(_xlfn.XLOOKUP($G1235,通讯通路门店!$S$4:$S$993933,通讯通路门店!$D$4:$D$993933,0,0),"")</f>
        <v>叉河镇</v>
      </c>
      <c r="E1235" s="83"/>
      <c r="F1235" s="83"/>
      <c r="G1235" s="101"/>
      <c r="H1235" s="102">
        <f>IFERROR(_xlfn.XLOOKUP($G1235,通讯通路门店!$S$4:$S$993933,通讯通路门店!$R$4:$R$993933,0,0),"")</f>
        <v>0</v>
      </c>
      <c r="I1235" s="83"/>
      <c r="J1235" s="83"/>
      <c r="K1235" s="83"/>
      <c r="L1235" s="83"/>
      <c r="M1235" s="83"/>
      <c r="N1235" s="83"/>
      <c r="O1235" s="83"/>
      <c r="P1235" s="83"/>
      <c r="Q1235" s="83"/>
      <c r="R1235" s="83"/>
      <c r="S1235" s="83"/>
      <c r="T1235" s="83"/>
      <c r="U1235" s="99">
        <f>COUNTIF(通讯通路门店!$S:$S,$G1235)</f>
        <v>0</v>
      </c>
      <c r="V1235" s="99">
        <f>COUNTIFS(通讯通路门店!$S:$S,$G1235,通讯通路门店!$J:$J,"综合卖场")</f>
        <v>0</v>
      </c>
      <c r="W1235" s="99">
        <f>SUMIFS(通讯通路门店!$AJ:$AJ,通讯通路门店!$S:$S,通讯客户沙盘!$G1235)</f>
        <v>0</v>
      </c>
      <c r="X1235" s="99">
        <f t="shared" si="95"/>
        <v>0</v>
      </c>
      <c r="Y1235" s="99">
        <f>COUNTIFS(通讯通路门店!$S:$S,$G1235,通讯通路门店!$J:$J,"荣耀体验店")+COUNTIFS(通讯通路门店!$S:$S,$G1235,通讯通路门店!$J:$J,"荣耀授权专卖店")</f>
        <v>0</v>
      </c>
      <c r="Z1235" s="99">
        <f>COUNTIFS(通讯通路门店!$S:$S,$G1235,通讯通路门店!$J:$J,"VIVO体验店")</f>
        <v>0</v>
      </c>
      <c r="AA1235" s="99">
        <f>COUNTIFS(通讯通路门店!$S:$S,$G1235,通讯通路门店!$J:$J,"OPPO体验店")</f>
        <v>0</v>
      </c>
      <c r="AB1235" s="99">
        <f>COUNTIFS(通讯通路门店!$S:$S,$G1235,通讯通路门店!$J:$J,"华为授权体验店")+COUNTIFS(通讯通路门店!$S:$S,$G1235,通讯通路门店!$J:$J,"华为堡垒店")</f>
        <v>0</v>
      </c>
      <c r="AC1235" s="99">
        <f>COUNTIFS(通讯通路门店!$S:$S,$G1235,通讯通路门店!$J:$J,"小米体验店")</f>
        <v>0</v>
      </c>
      <c r="AD1235" s="99">
        <f>COUNTIFS(通讯通路门店!$S:$S,$G1235,通讯通路门店!$J:$J,"苹果体验店")</f>
        <v>0</v>
      </c>
      <c r="AE1235" s="99">
        <f>COUNTIFS(通讯通路门店!$S:$S,$G1235,通讯通路门店!$J:$J,"其他品牌专卖店")</f>
        <v>0</v>
      </c>
      <c r="AF1235" s="99">
        <f>SUMIFS(通讯通路门店!$BI:$BI,通讯通路门店!$S:$S,$G1235)</f>
        <v>0</v>
      </c>
      <c r="AG1235" s="99">
        <f>SUMIFS(通讯通路门店!$BH:$BH,通讯通路门店!$S:$S,$G1235)</f>
        <v>0</v>
      </c>
      <c r="AH1235" s="99">
        <f t="shared" si="96"/>
        <v>0</v>
      </c>
      <c r="AI1235" s="99">
        <f>SUMIFS(通讯通路门店!$BB:$BB,通讯通路门店!$S:$S,$G1235)</f>
        <v>0</v>
      </c>
      <c r="AJ1235" s="99">
        <f>SUMIFS(通讯通路门店!$BE:$BE,通讯通路门店!$S:$S,$G1235)</f>
        <v>0</v>
      </c>
      <c r="AK1235" s="99">
        <f>SUMIFS(通讯通路门店!$BG:$BG,通讯通路门店!$S:$S,$G1235)</f>
        <v>0</v>
      </c>
      <c r="AL1235" s="99">
        <f>SUMIFS(通讯通路门店!$BC:$BC,通讯通路门店!$S:$S,$G1235)</f>
        <v>0</v>
      </c>
      <c r="AM1235" s="99">
        <f>SUMIFS(通讯通路门店!$BD:$BD,通讯通路门店!$S:$S,$G1235)</f>
        <v>0</v>
      </c>
      <c r="AN1235" s="99">
        <f>SUMIFS(通讯通路门店!$BF:$BF,通讯通路门店!$S:$S,$G1235)</f>
        <v>0</v>
      </c>
      <c r="AO1235" s="99">
        <f t="shared" si="97"/>
        <v>0</v>
      </c>
      <c r="AP1235" s="99">
        <f>SUMIFS(通讯通路门店!$K:$K,通讯通路门店!$S:$S,$G1235)</f>
        <v>0</v>
      </c>
      <c r="AQ1235" s="83"/>
      <c r="AR1235" s="99">
        <f>SUMIFS(通讯通路门店!$T:$T,通讯通路门店!$S:$S,$G1235)</f>
        <v>0</v>
      </c>
      <c r="AS1235" s="99">
        <f>SUMIFS(通讯通路门店!$U:$U,通讯通路门店!$S:$S,$G1235)</f>
        <v>0</v>
      </c>
      <c r="AT1235" s="99">
        <f>SUMIFS(通讯通路门店!$V:$V,通讯通路门店!$S:$S,$G1235)</f>
        <v>0</v>
      </c>
      <c r="AU1235" s="99">
        <f>SUMIFS(通讯通路门店!$W:$W,通讯通路门店!$S:$S,$G1235)</f>
        <v>0</v>
      </c>
      <c r="AV1235" s="99">
        <f>SUMIFS(通讯通路门店!$Z:$Z,通讯通路门店!$S:$S,$G1235)</f>
        <v>0</v>
      </c>
      <c r="AW1235" s="99">
        <f>SUMIFS(通讯通路门店!$AB:$AB,通讯通路门店!$S:$S,$G1235)</f>
        <v>0</v>
      </c>
      <c r="AX1235" s="99">
        <f>SUMIFS(通讯通路门店!$X:$X,通讯通路门店!$S:$S,$G1235)</f>
        <v>0</v>
      </c>
      <c r="AY1235" s="99">
        <f>SUMIFS(通讯通路门店!$Y:$Y,通讯通路门店!$S:$S,$G1235)</f>
        <v>0</v>
      </c>
      <c r="AZ1235" s="99">
        <f>SUMIFS(通讯通路门店!$AA:$AA,通讯通路门店!$S:$S,$G1235)</f>
        <v>0</v>
      </c>
      <c r="BA1235" s="99">
        <f t="shared" si="98"/>
        <v>0</v>
      </c>
      <c r="BB1235" s="99">
        <f t="shared" si="99"/>
        <v>0</v>
      </c>
      <c r="BC1235" s="99">
        <f>SUMIFS(通讯通路门店!$W:$W,通讯通路门店!$S:$S,$G1235,通讯通路门店!$J:$J,"荣耀体验店")+SUMIFS(通讯通路门店!$W:$W,通讯通路门店!$S:$S,$G1235,通讯通路门店!$J:$J,"荣耀授权专卖店")</f>
        <v>0</v>
      </c>
      <c r="BD1235" s="99">
        <f>SUMIFS(通讯通路门店!$Z:$Z,通讯通路门店!$S:$S,$G1235,通讯通路门店!$J:$J,"VIVO体验店")</f>
        <v>0</v>
      </c>
      <c r="BE1235" s="99">
        <f>SUMIFS(通讯通路门店!$AB:$AB,通讯通路门店!$S:$S,$G1235,通讯通路门店!$J:$J,"OPPO体验店")</f>
        <v>0</v>
      </c>
      <c r="BF1235" s="99">
        <f>SUMIFS(通讯通路门店!$X:$X,通讯通路门店!$S:$S,$G1235,通讯通路门店!$J:$J,"华为授权体验店")+SUMIFS(通讯通路门店!$AA:$AA,通讯通路门店!$S:$S,$G1235,通讯通路门店!$J:$J,"华为堡垒店")</f>
        <v>0</v>
      </c>
      <c r="BG1235" s="99">
        <f>SUMIFS(通讯通路门店!$Y:$Y,通讯通路门店!$S:$S,$G1235,通讯通路门店!$J:$J,"小米体验店")</f>
        <v>0</v>
      </c>
      <c r="BH1235" s="99">
        <f>SUMIFS(通讯通路门店!$AA:$AA,通讯通路门店!$S:$S,$G1235,通讯通路门店!$J:$J,"苹果体验店")</f>
        <v>0</v>
      </c>
      <c r="BI1235" s="99">
        <f>SUMIFS(通讯通路门店!$K:$K,通讯通路门店!$S:$S,$G1235,通讯通路门店!$J:$J,"其他品牌专卖店")</f>
        <v>0</v>
      </c>
      <c r="BJ1235" s="99">
        <f>SUMIFS(通讯通路门店!$AC:$AC,通讯通路门店!$S:$S,$G1235)</f>
        <v>0</v>
      </c>
      <c r="BK1235" s="99">
        <f>SUMIFS(通讯通路门店!$AD:$AD,通讯通路门店!$S:$S,$G1235)</f>
        <v>0</v>
      </c>
      <c r="BL1235" s="99">
        <f>SUMIFS(通讯通路门店!$AE:$AE,通讯通路门店!$S:$S,$G1235)</f>
        <v>0</v>
      </c>
      <c r="BM1235" s="99">
        <f>SUMIFS(通讯通路门店!$AF:$AF,通讯通路门店!$S:$S,$G1235)</f>
        <v>0</v>
      </c>
      <c r="BN1235" s="99">
        <f>SUMIFS(通讯通路门店!$AG:$AG,通讯通路门店!$S:$S,$G1235)</f>
        <v>0</v>
      </c>
      <c r="BO1235" s="99">
        <f>SUMIFS(通讯通路门店!$AH:$AH,通讯通路门店!$S:$S,$G1235)</f>
        <v>0</v>
      </c>
      <c r="BP1235" s="99">
        <f>SUMIFS(通讯通路门店!$AI:$AI,通讯通路门店!$S:$S,$G1235)</f>
        <v>0</v>
      </c>
      <c r="BQ1235" s="83"/>
    </row>
    <row r="1236" spans="1:69">
      <c r="A1236" s="99" t="str">
        <f>IFERROR(_xlfn.XLOOKUP($G1236,通讯通路门店!$S$4:$S$993933,通讯通路门店!$A$4:$A$993933,0,0),"")</f>
        <v>海南省</v>
      </c>
      <c r="B1236" s="99" t="str">
        <f>IFERROR(_xlfn.XLOOKUP($G1236,通讯通路门店!$S$4:$S$993933,通讯通路门店!$B$4:$B$993933,0,0),"")</f>
        <v>昌江黎族自治县</v>
      </c>
      <c r="C1236" s="99" t="str">
        <f>IFERROR(_xlfn.XLOOKUP($G1236,通讯通路门店!$S$4:$S$993933,通讯通路门店!$C$4:$C$993933,0,0),"")</f>
        <v>昌江黎族自治县</v>
      </c>
      <c r="D1236" s="99" t="str">
        <f>IFERROR(_xlfn.XLOOKUP($G1236,通讯通路门店!$S$4:$S$993933,通讯通路门店!$D$4:$D$993933,0,0),"")</f>
        <v>叉河镇</v>
      </c>
      <c r="E1236" s="83"/>
      <c r="F1236" s="83"/>
      <c r="G1236" s="101"/>
      <c r="H1236" s="102">
        <f>IFERROR(_xlfn.XLOOKUP($G1236,通讯通路门店!$S$4:$S$993933,通讯通路门店!$R$4:$R$993933,0,0),"")</f>
        <v>0</v>
      </c>
      <c r="I1236" s="83"/>
      <c r="J1236" s="83"/>
      <c r="K1236" s="83"/>
      <c r="L1236" s="83"/>
      <c r="M1236" s="83"/>
      <c r="N1236" s="83"/>
      <c r="O1236" s="83"/>
      <c r="P1236" s="83"/>
      <c r="Q1236" s="83"/>
      <c r="R1236" s="83"/>
      <c r="S1236" s="83"/>
      <c r="T1236" s="83"/>
      <c r="U1236" s="99">
        <f>COUNTIF(通讯通路门店!$S:$S,$G1236)</f>
        <v>0</v>
      </c>
      <c r="V1236" s="99">
        <f>COUNTIFS(通讯通路门店!$S:$S,$G1236,通讯通路门店!$J:$J,"综合卖场")</f>
        <v>0</v>
      </c>
      <c r="W1236" s="99">
        <f>SUMIFS(通讯通路门店!$AJ:$AJ,通讯通路门店!$S:$S,通讯客户沙盘!$G1236)</f>
        <v>0</v>
      </c>
      <c r="X1236" s="99">
        <f t="shared" si="95"/>
        <v>0</v>
      </c>
      <c r="Y1236" s="99">
        <f>COUNTIFS(通讯通路门店!$S:$S,$G1236,通讯通路门店!$J:$J,"荣耀体验店")+COUNTIFS(通讯通路门店!$S:$S,$G1236,通讯通路门店!$J:$J,"荣耀授权专卖店")</f>
        <v>0</v>
      </c>
      <c r="Z1236" s="99">
        <f>COUNTIFS(通讯通路门店!$S:$S,$G1236,通讯通路门店!$J:$J,"VIVO体验店")</f>
        <v>0</v>
      </c>
      <c r="AA1236" s="99">
        <f>COUNTIFS(通讯通路门店!$S:$S,$G1236,通讯通路门店!$J:$J,"OPPO体验店")</f>
        <v>0</v>
      </c>
      <c r="AB1236" s="99">
        <f>COUNTIFS(通讯通路门店!$S:$S,$G1236,通讯通路门店!$J:$J,"华为授权体验店")+COUNTIFS(通讯通路门店!$S:$S,$G1236,通讯通路门店!$J:$J,"华为堡垒店")</f>
        <v>0</v>
      </c>
      <c r="AC1236" s="99">
        <f>COUNTIFS(通讯通路门店!$S:$S,$G1236,通讯通路门店!$J:$J,"小米体验店")</f>
        <v>0</v>
      </c>
      <c r="AD1236" s="99">
        <f>COUNTIFS(通讯通路门店!$S:$S,$G1236,通讯通路门店!$J:$J,"苹果体验店")</f>
        <v>0</v>
      </c>
      <c r="AE1236" s="99">
        <f>COUNTIFS(通讯通路门店!$S:$S,$G1236,通讯通路门店!$J:$J,"其他品牌专卖店")</f>
        <v>0</v>
      </c>
      <c r="AF1236" s="99">
        <f>SUMIFS(通讯通路门店!$BI:$BI,通讯通路门店!$S:$S,$G1236)</f>
        <v>0</v>
      </c>
      <c r="AG1236" s="99">
        <f>SUMIFS(通讯通路门店!$BH:$BH,通讯通路门店!$S:$S,$G1236)</f>
        <v>0</v>
      </c>
      <c r="AH1236" s="99">
        <f t="shared" si="96"/>
        <v>0</v>
      </c>
      <c r="AI1236" s="99">
        <f>SUMIFS(通讯通路门店!$BB:$BB,通讯通路门店!$S:$S,$G1236)</f>
        <v>0</v>
      </c>
      <c r="AJ1236" s="99">
        <f>SUMIFS(通讯通路门店!$BE:$BE,通讯通路门店!$S:$S,$G1236)</f>
        <v>0</v>
      </c>
      <c r="AK1236" s="99">
        <f>SUMIFS(通讯通路门店!$BG:$BG,通讯通路门店!$S:$S,$G1236)</f>
        <v>0</v>
      </c>
      <c r="AL1236" s="99">
        <f>SUMIFS(通讯通路门店!$BC:$BC,通讯通路门店!$S:$S,$G1236)</f>
        <v>0</v>
      </c>
      <c r="AM1236" s="99">
        <f>SUMIFS(通讯通路门店!$BD:$BD,通讯通路门店!$S:$S,$G1236)</f>
        <v>0</v>
      </c>
      <c r="AN1236" s="99">
        <f>SUMIFS(通讯通路门店!$BF:$BF,通讯通路门店!$S:$S,$G1236)</f>
        <v>0</v>
      </c>
      <c r="AO1236" s="99">
        <f t="shared" si="97"/>
        <v>0</v>
      </c>
      <c r="AP1236" s="99">
        <f>SUMIFS(通讯通路门店!$K:$K,通讯通路门店!$S:$S,$G1236)</f>
        <v>0</v>
      </c>
      <c r="AQ1236" s="83"/>
      <c r="AR1236" s="99">
        <f>SUMIFS(通讯通路门店!$T:$T,通讯通路门店!$S:$S,$G1236)</f>
        <v>0</v>
      </c>
      <c r="AS1236" s="99">
        <f>SUMIFS(通讯通路门店!$U:$U,通讯通路门店!$S:$S,$G1236)</f>
        <v>0</v>
      </c>
      <c r="AT1236" s="99">
        <f>SUMIFS(通讯通路门店!$V:$V,通讯通路门店!$S:$S,$G1236)</f>
        <v>0</v>
      </c>
      <c r="AU1236" s="99">
        <f>SUMIFS(通讯通路门店!$W:$W,通讯通路门店!$S:$S,$G1236)</f>
        <v>0</v>
      </c>
      <c r="AV1236" s="99">
        <f>SUMIFS(通讯通路门店!$Z:$Z,通讯通路门店!$S:$S,$G1236)</f>
        <v>0</v>
      </c>
      <c r="AW1236" s="99">
        <f>SUMIFS(通讯通路门店!$AB:$AB,通讯通路门店!$S:$S,$G1236)</f>
        <v>0</v>
      </c>
      <c r="AX1236" s="99">
        <f>SUMIFS(通讯通路门店!$X:$X,通讯通路门店!$S:$S,$G1236)</f>
        <v>0</v>
      </c>
      <c r="AY1236" s="99">
        <f>SUMIFS(通讯通路门店!$Y:$Y,通讯通路门店!$S:$S,$G1236)</f>
        <v>0</v>
      </c>
      <c r="AZ1236" s="99">
        <f>SUMIFS(通讯通路门店!$AA:$AA,通讯通路门店!$S:$S,$G1236)</f>
        <v>0</v>
      </c>
      <c r="BA1236" s="99">
        <f t="shared" si="98"/>
        <v>0</v>
      </c>
      <c r="BB1236" s="99">
        <f t="shared" si="99"/>
        <v>0</v>
      </c>
      <c r="BC1236" s="99">
        <f>SUMIFS(通讯通路门店!$W:$W,通讯通路门店!$S:$S,$G1236,通讯通路门店!$J:$J,"荣耀体验店")+SUMIFS(通讯通路门店!$W:$W,通讯通路门店!$S:$S,$G1236,通讯通路门店!$J:$J,"荣耀授权专卖店")</f>
        <v>0</v>
      </c>
      <c r="BD1236" s="99">
        <f>SUMIFS(通讯通路门店!$Z:$Z,通讯通路门店!$S:$S,$G1236,通讯通路门店!$J:$J,"VIVO体验店")</f>
        <v>0</v>
      </c>
      <c r="BE1236" s="99">
        <f>SUMIFS(通讯通路门店!$AB:$AB,通讯通路门店!$S:$S,$G1236,通讯通路门店!$J:$J,"OPPO体验店")</f>
        <v>0</v>
      </c>
      <c r="BF1236" s="99">
        <f>SUMIFS(通讯通路门店!$X:$X,通讯通路门店!$S:$S,$G1236,通讯通路门店!$J:$J,"华为授权体验店")+SUMIFS(通讯通路门店!$AA:$AA,通讯通路门店!$S:$S,$G1236,通讯通路门店!$J:$J,"华为堡垒店")</f>
        <v>0</v>
      </c>
      <c r="BG1236" s="99">
        <f>SUMIFS(通讯通路门店!$Y:$Y,通讯通路门店!$S:$S,$G1236,通讯通路门店!$J:$J,"小米体验店")</f>
        <v>0</v>
      </c>
      <c r="BH1236" s="99">
        <f>SUMIFS(通讯通路门店!$AA:$AA,通讯通路门店!$S:$S,$G1236,通讯通路门店!$J:$J,"苹果体验店")</f>
        <v>0</v>
      </c>
      <c r="BI1236" s="99">
        <f>SUMIFS(通讯通路门店!$K:$K,通讯通路门店!$S:$S,$G1236,通讯通路门店!$J:$J,"其他品牌专卖店")</f>
        <v>0</v>
      </c>
      <c r="BJ1236" s="99">
        <f>SUMIFS(通讯通路门店!$AC:$AC,通讯通路门店!$S:$S,$G1236)</f>
        <v>0</v>
      </c>
      <c r="BK1236" s="99">
        <f>SUMIFS(通讯通路门店!$AD:$AD,通讯通路门店!$S:$S,$G1236)</f>
        <v>0</v>
      </c>
      <c r="BL1236" s="99">
        <f>SUMIFS(通讯通路门店!$AE:$AE,通讯通路门店!$S:$S,$G1236)</f>
        <v>0</v>
      </c>
      <c r="BM1236" s="99">
        <f>SUMIFS(通讯通路门店!$AF:$AF,通讯通路门店!$S:$S,$G1236)</f>
        <v>0</v>
      </c>
      <c r="BN1236" s="99">
        <f>SUMIFS(通讯通路门店!$AG:$AG,通讯通路门店!$S:$S,$G1236)</f>
        <v>0</v>
      </c>
      <c r="BO1236" s="99">
        <f>SUMIFS(通讯通路门店!$AH:$AH,通讯通路门店!$S:$S,$G1236)</f>
        <v>0</v>
      </c>
      <c r="BP1236" s="99">
        <f>SUMIFS(通讯通路门店!$AI:$AI,通讯通路门店!$S:$S,$G1236)</f>
        <v>0</v>
      </c>
      <c r="BQ1236" s="83"/>
    </row>
    <row r="1237" spans="1:69">
      <c r="A1237" s="99" t="str">
        <f>IFERROR(_xlfn.XLOOKUP($G1237,通讯通路门店!$S$4:$S$993933,通讯通路门店!$A$4:$A$993933,0,0),"")</f>
        <v>海南省</v>
      </c>
      <c r="B1237" s="99" t="str">
        <f>IFERROR(_xlfn.XLOOKUP($G1237,通讯通路门店!$S$4:$S$993933,通讯通路门店!$B$4:$B$993933,0,0),"")</f>
        <v>昌江黎族自治县</v>
      </c>
      <c r="C1237" s="99" t="str">
        <f>IFERROR(_xlfn.XLOOKUP($G1237,通讯通路门店!$S$4:$S$993933,通讯通路门店!$C$4:$C$993933,0,0),"")</f>
        <v>昌江黎族自治县</v>
      </c>
      <c r="D1237" s="99" t="str">
        <f>IFERROR(_xlfn.XLOOKUP($G1237,通讯通路门店!$S$4:$S$993933,通讯通路门店!$D$4:$D$993933,0,0),"")</f>
        <v>叉河镇</v>
      </c>
      <c r="E1237" s="83"/>
      <c r="F1237" s="83"/>
      <c r="G1237" s="101"/>
      <c r="H1237" s="102">
        <f>IFERROR(_xlfn.XLOOKUP($G1237,通讯通路门店!$S$4:$S$993933,通讯通路门店!$R$4:$R$993933,0,0),"")</f>
        <v>0</v>
      </c>
      <c r="I1237" s="83"/>
      <c r="J1237" s="83"/>
      <c r="K1237" s="83"/>
      <c r="L1237" s="83"/>
      <c r="M1237" s="83"/>
      <c r="N1237" s="83"/>
      <c r="O1237" s="83"/>
      <c r="P1237" s="83"/>
      <c r="Q1237" s="83"/>
      <c r="R1237" s="83"/>
      <c r="S1237" s="83"/>
      <c r="T1237" s="83"/>
      <c r="U1237" s="99">
        <f>COUNTIF(通讯通路门店!$S:$S,$G1237)</f>
        <v>0</v>
      </c>
      <c r="V1237" s="99">
        <f>COUNTIFS(通讯通路门店!$S:$S,$G1237,通讯通路门店!$J:$J,"综合卖场")</f>
        <v>0</v>
      </c>
      <c r="W1237" s="99">
        <f>SUMIFS(通讯通路门店!$AJ:$AJ,通讯通路门店!$S:$S,通讯客户沙盘!$G1237)</f>
        <v>0</v>
      </c>
      <c r="X1237" s="99">
        <f t="shared" si="95"/>
        <v>0</v>
      </c>
      <c r="Y1237" s="99">
        <f>COUNTIFS(通讯通路门店!$S:$S,$G1237,通讯通路门店!$J:$J,"荣耀体验店")+COUNTIFS(通讯通路门店!$S:$S,$G1237,通讯通路门店!$J:$J,"荣耀授权专卖店")</f>
        <v>0</v>
      </c>
      <c r="Z1237" s="99">
        <f>COUNTIFS(通讯通路门店!$S:$S,$G1237,通讯通路门店!$J:$J,"VIVO体验店")</f>
        <v>0</v>
      </c>
      <c r="AA1237" s="99">
        <f>COUNTIFS(通讯通路门店!$S:$S,$G1237,通讯通路门店!$J:$J,"OPPO体验店")</f>
        <v>0</v>
      </c>
      <c r="AB1237" s="99">
        <f>COUNTIFS(通讯通路门店!$S:$S,$G1237,通讯通路门店!$J:$J,"华为授权体验店")+COUNTIFS(通讯通路门店!$S:$S,$G1237,通讯通路门店!$J:$J,"华为堡垒店")</f>
        <v>0</v>
      </c>
      <c r="AC1237" s="99">
        <f>COUNTIFS(通讯通路门店!$S:$S,$G1237,通讯通路门店!$J:$J,"小米体验店")</f>
        <v>0</v>
      </c>
      <c r="AD1237" s="99">
        <f>COUNTIFS(通讯通路门店!$S:$S,$G1237,通讯通路门店!$J:$J,"苹果体验店")</f>
        <v>0</v>
      </c>
      <c r="AE1237" s="99">
        <f>COUNTIFS(通讯通路门店!$S:$S,$G1237,通讯通路门店!$J:$J,"其他品牌专卖店")</f>
        <v>0</v>
      </c>
      <c r="AF1237" s="99">
        <f>SUMIFS(通讯通路门店!$BI:$BI,通讯通路门店!$S:$S,$G1237)</f>
        <v>0</v>
      </c>
      <c r="AG1237" s="99">
        <f>SUMIFS(通讯通路门店!$BH:$BH,通讯通路门店!$S:$S,$G1237)</f>
        <v>0</v>
      </c>
      <c r="AH1237" s="99">
        <f t="shared" si="96"/>
        <v>0</v>
      </c>
      <c r="AI1237" s="99">
        <f>SUMIFS(通讯通路门店!$BB:$BB,通讯通路门店!$S:$S,$G1237)</f>
        <v>0</v>
      </c>
      <c r="AJ1237" s="99">
        <f>SUMIFS(通讯通路门店!$BE:$BE,通讯通路门店!$S:$S,$G1237)</f>
        <v>0</v>
      </c>
      <c r="AK1237" s="99">
        <f>SUMIFS(通讯通路门店!$BG:$BG,通讯通路门店!$S:$S,$G1237)</f>
        <v>0</v>
      </c>
      <c r="AL1237" s="99">
        <f>SUMIFS(通讯通路门店!$BC:$BC,通讯通路门店!$S:$S,$G1237)</f>
        <v>0</v>
      </c>
      <c r="AM1237" s="99">
        <f>SUMIFS(通讯通路门店!$BD:$BD,通讯通路门店!$S:$S,$G1237)</f>
        <v>0</v>
      </c>
      <c r="AN1237" s="99">
        <f>SUMIFS(通讯通路门店!$BF:$BF,通讯通路门店!$S:$S,$G1237)</f>
        <v>0</v>
      </c>
      <c r="AO1237" s="99">
        <f t="shared" si="97"/>
        <v>0</v>
      </c>
      <c r="AP1237" s="99">
        <f>SUMIFS(通讯通路门店!$K:$K,通讯通路门店!$S:$S,$G1237)</f>
        <v>0</v>
      </c>
      <c r="AQ1237" s="83"/>
      <c r="AR1237" s="99">
        <f>SUMIFS(通讯通路门店!$T:$T,通讯通路门店!$S:$S,$G1237)</f>
        <v>0</v>
      </c>
      <c r="AS1237" s="99">
        <f>SUMIFS(通讯通路门店!$U:$U,通讯通路门店!$S:$S,$G1237)</f>
        <v>0</v>
      </c>
      <c r="AT1237" s="99">
        <f>SUMIFS(通讯通路门店!$V:$V,通讯通路门店!$S:$S,$G1237)</f>
        <v>0</v>
      </c>
      <c r="AU1237" s="99">
        <f>SUMIFS(通讯通路门店!$W:$W,通讯通路门店!$S:$S,$G1237)</f>
        <v>0</v>
      </c>
      <c r="AV1237" s="99">
        <f>SUMIFS(通讯通路门店!$Z:$Z,通讯通路门店!$S:$S,$G1237)</f>
        <v>0</v>
      </c>
      <c r="AW1237" s="99">
        <f>SUMIFS(通讯通路门店!$AB:$AB,通讯通路门店!$S:$S,$G1237)</f>
        <v>0</v>
      </c>
      <c r="AX1237" s="99">
        <f>SUMIFS(通讯通路门店!$X:$X,通讯通路门店!$S:$S,$G1237)</f>
        <v>0</v>
      </c>
      <c r="AY1237" s="99">
        <f>SUMIFS(通讯通路门店!$Y:$Y,通讯通路门店!$S:$S,$G1237)</f>
        <v>0</v>
      </c>
      <c r="AZ1237" s="99">
        <f>SUMIFS(通讯通路门店!$AA:$AA,通讯通路门店!$S:$S,$G1237)</f>
        <v>0</v>
      </c>
      <c r="BA1237" s="99">
        <f t="shared" si="98"/>
        <v>0</v>
      </c>
      <c r="BB1237" s="99">
        <f t="shared" si="99"/>
        <v>0</v>
      </c>
      <c r="BC1237" s="99">
        <f>SUMIFS(通讯通路门店!$W:$W,通讯通路门店!$S:$S,$G1237,通讯通路门店!$J:$J,"荣耀体验店")+SUMIFS(通讯通路门店!$W:$W,通讯通路门店!$S:$S,$G1237,通讯通路门店!$J:$J,"荣耀授权专卖店")</f>
        <v>0</v>
      </c>
      <c r="BD1237" s="99">
        <f>SUMIFS(通讯通路门店!$Z:$Z,通讯通路门店!$S:$S,$G1237,通讯通路门店!$J:$J,"VIVO体验店")</f>
        <v>0</v>
      </c>
      <c r="BE1237" s="99">
        <f>SUMIFS(通讯通路门店!$AB:$AB,通讯通路门店!$S:$S,$G1237,通讯通路门店!$J:$J,"OPPO体验店")</f>
        <v>0</v>
      </c>
      <c r="BF1237" s="99">
        <f>SUMIFS(通讯通路门店!$X:$X,通讯通路门店!$S:$S,$G1237,通讯通路门店!$J:$J,"华为授权体验店")+SUMIFS(通讯通路门店!$AA:$AA,通讯通路门店!$S:$S,$G1237,通讯通路门店!$J:$J,"华为堡垒店")</f>
        <v>0</v>
      </c>
      <c r="BG1237" s="99">
        <f>SUMIFS(通讯通路门店!$Y:$Y,通讯通路门店!$S:$S,$G1237,通讯通路门店!$J:$J,"小米体验店")</f>
        <v>0</v>
      </c>
      <c r="BH1237" s="99">
        <f>SUMIFS(通讯通路门店!$AA:$AA,通讯通路门店!$S:$S,$G1237,通讯通路门店!$J:$J,"苹果体验店")</f>
        <v>0</v>
      </c>
      <c r="BI1237" s="99">
        <f>SUMIFS(通讯通路门店!$K:$K,通讯通路门店!$S:$S,$G1237,通讯通路门店!$J:$J,"其他品牌专卖店")</f>
        <v>0</v>
      </c>
      <c r="BJ1237" s="99">
        <f>SUMIFS(通讯通路门店!$AC:$AC,通讯通路门店!$S:$S,$G1237)</f>
        <v>0</v>
      </c>
      <c r="BK1237" s="99">
        <f>SUMIFS(通讯通路门店!$AD:$AD,通讯通路门店!$S:$S,$G1237)</f>
        <v>0</v>
      </c>
      <c r="BL1237" s="99">
        <f>SUMIFS(通讯通路门店!$AE:$AE,通讯通路门店!$S:$S,$G1237)</f>
        <v>0</v>
      </c>
      <c r="BM1237" s="99">
        <f>SUMIFS(通讯通路门店!$AF:$AF,通讯通路门店!$S:$S,$G1237)</f>
        <v>0</v>
      </c>
      <c r="BN1237" s="99">
        <f>SUMIFS(通讯通路门店!$AG:$AG,通讯通路门店!$S:$S,$G1237)</f>
        <v>0</v>
      </c>
      <c r="BO1237" s="99">
        <f>SUMIFS(通讯通路门店!$AH:$AH,通讯通路门店!$S:$S,$G1237)</f>
        <v>0</v>
      </c>
      <c r="BP1237" s="99">
        <f>SUMIFS(通讯通路门店!$AI:$AI,通讯通路门店!$S:$S,$G1237)</f>
        <v>0</v>
      </c>
      <c r="BQ1237" s="83"/>
    </row>
    <row r="1238" spans="1:69">
      <c r="A1238" s="99" t="str">
        <f>IFERROR(_xlfn.XLOOKUP($G1238,通讯通路门店!$S$4:$S$993933,通讯通路门店!$A$4:$A$993933,0,0),"")</f>
        <v>海南省</v>
      </c>
      <c r="B1238" s="99" t="str">
        <f>IFERROR(_xlfn.XLOOKUP($G1238,通讯通路门店!$S$4:$S$993933,通讯通路门店!$B$4:$B$993933,0,0),"")</f>
        <v>昌江黎族自治县</v>
      </c>
      <c r="C1238" s="99" t="str">
        <f>IFERROR(_xlfn.XLOOKUP($G1238,通讯通路门店!$S$4:$S$993933,通讯通路门店!$C$4:$C$993933,0,0),"")</f>
        <v>昌江黎族自治县</v>
      </c>
      <c r="D1238" s="99" t="str">
        <f>IFERROR(_xlfn.XLOOKUP($G1238,通讯通路门店!$S$4:$S$993933,通讯通路门店!$D$4:$D$993933,0,0),"")</f>
        <v>叉河镇</v>
      </c>
      <c r="E1238" s="83"/>
      <c r="F1238" s="83"/>
      <c r="G1238" s="101"/>
      <c r="H1238" s="102">
        <f>IFERROR(_xlfn.XLOOKUP($G1238,通讯通路门店!$S$4:$S$993933,通讯通路门店!$R$4:$R$993933,0,0),"")</f>
        <v>0</v>
      </c>
      <c r="I1238" s="83"/>
      <c r="J1238" s="83"/>
      <c r="K1238" s="83"/>
      <c r="L1238" s="83"/>
      <c r="M1238" s="83"/>
      <c r="N1238" s="83"/>
      <c r="O1238" s="83"/>
      <c r="P1238" s="83"/>
      <c r="Q1238" s="83"/>
      <c r="R1238" s="83"/>
      <c r="S1238" s="83"/>
      <c r="T1238" s="83"/>
      <c r="U1238" s="99">
        <f>COUNTIF(通讯通路门店!$S:$S,$G1238)</f>
        <v>0</v>
      </c>
      <c r="V1238" s="99">
        <f>COUNTIFS(通讯通路门店!$S:$S,$G1238,通讯通路门店!$J:$J,"综合卖场")</f>
        <v>0</v>
      </c>
      <c r="W1238" s="99">
        <f>SUMIFS(通讯通路门店!$AJ:$AJ,通讯通路门店!$S:$S,通讯客户沙盘!$G1238)</f>
        <v>0</v>
      </c>
      <c r="X1238" s="99">
        <f t="shared" si="95"/>
        <v>0</v>
      </c>
      <c r="Y1238" s="99">
        <f>COUNTIFS(通讯通路门店!$S:$S,$G1238,通讯通路门店!$J:$J,"荣耀体验店")+COUNTIFS(通讯通路门店!$S:$S,$G1238,通讯通路门店!$J:$J,"荣耀授权专卖店")</f>
        <v>0</v>
      </c>
      <c r="Z1238" s="99">
        <f>COUNTIFS(通讯通路门店!$S:$S,$G1238,通讯通路门店!$J:$J,"VIVO体验店")</f>
        <v>0</v>
      </c>
      <c r="AA1238" s="99">
        <f>COUNTIFS(通讯通路门店!$S:$S,$G1238,通讯通路门店!$J:$J,"OPPO体验店")</f>
        <v>0</v>
      </c>
      <c r="AB1238" s="99">
        <f>COUNTIFS(通讯通路门店!$S:$S,$G1238,通讯通路门店!$J:$J,"华为授权体验店")+COUNTIFS(通讯通路门店!$S:$S,$G1238,通讯通路门店!$J:$J,"华为堡垒店")</f>
        <v>0</v>
      </c>
      <c r="AC1238" s="99">
        <f>COUNTIFS(通讯通路门店!$S:$S,$G1238,通讯通路门店!$J:$J,"小米体验店")</f>
        <v>0</v>
      </c>
      <c r="AD1238" s="99">
        <f>COUNTIFS(通讯通路门店!$S:$S,$G1238,通讯通路门店!$J:$J,"苹果体验店")</f>
        <v>0</v>
      </c>
      <c r="AE1238" s="99">
        <f>COUNTIFS(通讯通路门店!$S:$S,$G1238,通讯通路门店!$J:$J,"其他品牌专卖店")</f>
        <v>0</v>
      </c>
      <c r="AF1238" s="99">
        <f>SUMIFS(通讯通路门店!$BI:$BI,通讯通路门店!$S:$S,$G1238)</f>
        <v>0</v>
      </c>
      <c r="AG1238" s="99">
        <f>SUMIFS(通讯通路门店!$BH:$BH,通讯通路门店!$S:$S,$G1238)</f>
        <v>0</v>
      </c>
      <c r="AH1238" s="99">
        <f t="shared" si="96"/>
        <v>0</v>
      </c>
      <c r="AI1238" s="99">
        <f>SUMIFS(通讯通路门店!$BB:$BB,通讯通路门店!$S:$S,$G1238)</f>
        <v>0</v>
      </c>
      <c r="AJ1238" s="99">
        <f>SUMIFS(通讯通路门店!$BE:$BE,通讯通路门店!$S:$S,$G1238)</f>
        <v>0</v>
      </c>
      <c r="AK1238" s="99">
        <f>SUMIFS(通讯通路门店!$BG:$BG,通讯通路门店!$S:$S,$G1238)</f>
        <v>0</v>
      </c>
      <c r="AL1238" s="99">
        <f>SUMIFS(通讯通路门店!$BC:$BC,通讯通路门店!$S:$S,$G1238)</f>
        <v>0</v>
      </c>
      <c r="AM1238" s="99">
        <f>SUMIFS(通讯通路门店!$BD:$BD,通讯通路门店!$S:$S,$G1238)</f>
        <v>0</v>
      </c>
      <c r="AN1238" s="99">
        <f>SUMIFS(通讯通路门店!$BF:$BF,通讯通路门店!$S:$S,$G1238)</f>
        <v>0</v>
      </c>
      <c r="AO1238" s="99">
        <f t="shared" si="97"/>
        <v>0</v>
      </c>
      <c r="AP1238" s="99">
        <f>SUMIFS(通讯通路门店!$K:$K,通讯通路门店!$S:$S,$G1238)</f>
        <v>0</v>
      </c>
      <c r="AQ1238" s="83"/>
      <c r="AR1238" s="99">
        <f>SUMIFS(通讯通路门店!$T:$T,通讯通路门店!$S:$S,$G1238)</f>
        <v>0</v>
      </c>
      <c r="AS1238" s="99">
        <f>SUMIFS(通讯通路门店!$U:$U,通讯通路门店!$S:$S,$G1238)</f>
        <v>0</v>
      </c>
      <c r="AT1238" s="99">
        <f>SUMIFS(通讯通路门店!$V:$V,通讯通路门店!$S:$S,$G1238)</f>
        <v>0</v>
      </c>
      <c r="AU1238" s="99">
        <f>SUMIFS(通讯通路门店!$W:$W,通讯通路门店!$S:$S,$G1238)</f>
        <v>0</v>
      </c>
      <c r="AV1238" s="99">
        <f>SUMIFS(通讯通路门店!$Z:$Z,通讯通路门店!$S:$S,$G1238)</f>
        <v>0</v>
      </c>
      <c r="AW1238" s="99">
        <f>SUMIFS(通讯通路门店!$AB:$AB,通讯通路门店!$S:$S,$G1238)</f>
        <v>0</v>
      </c>
      <c r="AX1238" s="99">
        <f>SUMIFS(通讯通路门店!$X:$X,通讯通路门店!$S:$S,$G1238)</f>
        <v>0</v>
      </c>
      <c r="AY1238" s="99">
        <f>SUMIFS(通讯通路门店!$Y:$Y,通讯通路门店!$S:$S,$G1238)</f>
        <v>0</v>
      </c>
      <c r="AZ1238" s="99">
        <f>SUMIFS(通讯通路门店!$AA:$AA,通讯通路门店!$S:$S,$G1238)</f>
        <v>0</v>
      </c>
      <c r="BA1238" s="99">
        <f t="shared" si="98"/>
        <v>0</v>
      </c>
      <c r="BB1238" s="99">
        <f t="shared" si="99"/>
        <v>0</v>
      </c>
      <c r="BC1238" s="99">
        <f>SUMIFS(通讯通路门店!$W:$W,通讯通路门店!$S:$S,$G1238,通讯通路门店!$J:$J,"荣耀体验店")+SUMIFS(通讯通路门店!$W:$W,通讯通路门店!$S:$S,$G1238,通讯通路门店!$J:$J,"荣耀授权专卖店")</f>
        <v>0</v>
      </c>
      <c r="BD1238" s="99">
        <f>SUMIFS(通讯通路门店!$Z:$Z,通讯通路门店!$S:$S,$G1238,通讯通路门店!$J:$J,"VIVO体验店")</f>
        <v>0</v>
      </c>
      <c r="BE1238" s="99">
        <f>SUMIFS(通讯通路门店!$AB:$AB,通讯通路门店!$S:$S,$G1238,通讯通路门店!$J:$J,"OPPO体验店")</f>
        <v>0</v>
      </c>
      <c r="BF1238" s="99">
        <f>SUMIFS(通讯通路门店!$X:$X,通讯通路门店!$S:$S,$G1238,通讯通路门店!$J:$J,"华为授权体验店")+SUMIFS(通讯通路门店!$AA:$AA,通讯通路门店!$S:$S,$G1238,通讯通路门店!$J:$J,"华为堡垒店")</f>
        <v>0</v>
      </c>
      <c r="BG1238" s="99">
        <f>SUMIFS(通讯通路门店!$Y:$Y,通讯通路门店!$S:$S,$G1238,通讯通路门店!$J:$J,"小米体验店")</f>
        <v>0</v>
      </c>
      <c r="BH1238" s="99">
        <f>SUMIFS(通讯通路门店!$AA:$AA,通讯通路门店!$S:$S,$G1238,通讯通路门店!$J:$J,"苹果体验店")</f>
        <v>0</v>
      </c>
      <c r="BI1238" s="99">
        <f>SUMIFS(通讯通路门店!$K:$K,通讯通路门店!$S:$S,$G1238,通讯通路门店!$J:$J,"其他品牌专卖店")</f>
        <v>0</v>
      </c>
      <c r="BJ1238" s="99">
        <f>SUMIFS(通讯通路门店!$AC:$AC,通讯通路门店!$S:$S,$G1238)</f>
        <v>0</v>
      </c>
      <c r="BK1238" s="99">
        <f>SUMIFS(通讯通路门店!$AD:$AD,通讯通路门店!$S:$S,$G1238)</f>
        <v>0</v>
      </c>
      <c r="BL1238" s="99">
        <f>SUMIFS(通讯通路门店!$AE:$AE,通讯通路门店!$S:$S,$G1238)</f>
        <v>0</v>
      </c>
      <c r="BM1238" s="99">
        <f>SUMIFS(通讯通路门店!$AF:$AF,通讯通路门店!$S:$S,$G1238)</f>
        <v>0</v>
      </c>
      <c r="BN1238" s="99">
        <f>SUMIFS(通讯通路门店!$AG:$AG,通讯通路门店!$S:$S,$G1238)</f>
        <v>0</v>
      </c>
      <c r="BO1238" s="99">
        <f>SUMIFS(通讯通路门店!$AH:$AH,通讯通路门店!$S:$S,$G1238)</f>
        <v>0</v>
      </c>
      <c r="BP1238" s="99">
        <f>SUMIFS(通讯通路门店!$AI:$AI,通讯通路门店!$S:$S,$G1238)</f>
        <v>0</v>
      </c>
      <c r="BQ1238" s="83"/>
    </row>
    <row r="1239" spans="1:69">
      <c r="A1239" s="99" t="str">
        <f>IFERROR(_xlfn.XLOOKUP($G1239,通讯通路门店!$S$4:$S$993933,通讯通路门店!$A$4:$A$993933,0,0),"")</f>
        <v>海南省</v>
      </c>
      <c r="B1239" s="99" t="str">
        <f>IFERROR(_xlfn.XLOOKUP($G1239,通讯通路门店!$S$4:$S$993933,通讯通路门店!$B$4:$B$993933,0,0),"")</f>
        <v>昌江黎族自治县</v>
      </c>
      <c r="C1239" s="99" t="str">
        <f>IFERROR(_xlfn.XLOOKUP($G1239,通讯通路门店!$S$4:$S$993933,通讯通路门店!$C$4:$C$993933,0,0),"")</f>
        <v>昌江黎族自治县</v>
      </c>
      <c r="D1239" s="99" t="str">
        <f>IFERROR(_xlfn.XLOOKUP($G1239,通讯通路门店!$S$4:$S$993933,通讯通路门店!$D$4:$D$993933,0,0),"")</f>
        <v>叉河镇</v>
      </c>
      <c r="E1239" s="83"/>
      <c r="F1239" s="83"/>
      <c r="G1239" s="101"/>
      <c r="H1239" s="102">
        <f>IFERROR(_xlfn.XLOOKUP($G1239,通讯通路门店!$S$4:$S$993933,通讯通路门店!$R$4:$R$993933,0,0),"")</f>
        <v>0</v>
      </c>
      <c r="I1239" s="83"/>
      <c r="J1239" s="83"/>
      <c r="K1239" s="83"/>
      <c r="L1239" s="83"/>
      <c r="M1239" s="83"/>
      <c r="N1239" s="83"/>
      <c r="O1239" s="83"/>
      <c r="P1239" s="83"/>
      <c r="Q1239" s="83"/>
      <c r="R1239" s="83"/>
      <c r="S1239" s="83"/>
      <c r="T1239" s="83"/>
      <c r="U1239" s="99">
        <f>COUNTIF(通讯通路门店!$S:$S,$G1239)</f>
        <v>0</v>
      </c>
      <c r="V1239" s="99">
        <f>COUNTIFS(通讯通路门店!$S:$S,$G1239,通讯通路门店!$J:$J,"综合卖场")</f>
        <v>0</v>
      </c>
      <c r="W1239" s="99">
        <f>SUMIFS(通讯通路门店!$AJ:$AJ,通讯通路门店!$S:$S,通讯客户沙盘!$G1239)</f>
        <v>0</v>
      </c>
      <c r="X1239" s="99">
        <f t="shared" si="95"/>
        <v>0</v>
      </c>
      <c r="Y1239" s="99">
        <f>COUNTIFS(通讯通路门店!$S:$S,$G1239,通讯通路门店!$J:$J,"荣耀体验店")+COUNTIFS(通讯通路门店!$S:$S,$G1239,通讯通路门店!$J:$J,"荣耀授权专卖店")</f>
        <v>0</v>
      </c>
      <c r="Z1239" s="99">
        <f>COUNTIFS(通讯通路门店!$S:$S,$G1239,通讯通路门店!$J:$J,"VIVO体验店")</f>
        <v>0</v>
      </c>
      <c r="AA1239" s="99">
        <f>COUNTIFS(通讯通路门店!$S:$S,$G1239,通讯通路门店!$J:$J,"OPPO体验店")</f>
        <v>0</v>
      </c>
      <c r="AB1239" s="99">
        <f>COUNTIFS(通讯通路门店!$S:$S,$G1239,通讯通路门店!$J:$J,"华为授权体验店")+COUNTIFS(通讯通路门店!$S:$S,$G1239,通讯通路门店!$J:$J,"华为堡垒店")</f>
        <v>0</v>
      </c>
      <c r="AC1239" s="99">
        <f>COUNTIFS(通讯通路门店!$S:$S,$G1239,通讯通路门店!$J:$J,"小米体验店")</f>
        <v>0</v>
      </c>
      <c r="AD1239" s="99">
        <f>COUNTIFS(通讯通路门店!$S:$S,$G1239,通讯通路门店!$J:$J,"苹果体验店")</f>
        <v>0</v>
      </c>
      <c r="AE1239" s="99">
        <f>COUNTIFS(通讯通路门店!$S:$S,$G1239,通讯通路门店!$J:$J,"其他品牌专卖店")</f>
        <v>0</v>
      </c>
      <c r="AF1239" s="99">
        <f>SUMIFS(通讯通路门店!$BI:$BI,通讯通路门店!$S:$S,$G1239)</f>
        <v>0</v>
      </c>
      <c r="AG1239" s="99">
        <f>SUMIFS(通讯通路门店!$BH:$BH,通讯通路门店!$S:$S,$G1239)</f>
        <v>0</v>
      </c>
      <c r="AH1239" s="99">
        <f t="shared" si="96"/>
        <v>0</v>
      </c>
      <c r="AI1239" s="99">
        <f>SUMIFS(通讯通路门店!$BB:$BB,通讯通路门店!$S:$S,$G1239)</f>
        <v>0</v>
      </c>
      <c r="AJ1239" s="99">
        <f>SUMIFS(通讯通路门店!$BE:$BE,通讯通路门店!$S:$S,$G1239)</f>
        <v>0</v>
      </c>
      <c r="AK1239" s="99">
        <f>SUMIFS(通讯通路门店!$BG:$BG,通讯通路门店!$S:$S,$G1239)</f>
        <v>0</v>
      </c>
      <c r="AL1239" s="99">
        <f>SUMIFS(通讯通路门店!$BC:$BC,通讯通路门店!$S:$S,$G1239)</f>
        <v>0</v>
      </c>
      <c r="AM1239" s="99">
        <f>SUMIFS(通讯通路门店!$BD:$BD,通讯通路门店!$S:$S,$G1239)</f>
        <v>0</v>
      </c>
      <c r="AN1239" s="99">
        <f>SUMIFS(通讯通路门店!$BF:$BF,通讯通路门店!$S:$S,$G1239)</f>
        <v>0</v>
      </c>
      <c r="AO1239" s="99">
        <f t="shared" si="97"/>
        <v>0</v>
      </c>
      <c r="AP1239" s="99">
        <f>SUMIFS(通讯通路门店!$K:$K,通讯通路门店!$S:$S,$G1239)</f>
        <v>0</v>
      </c>
      <c r="AQ1239" s="83"/>
      <c r="AR1239" s="99">
        <f>SUMIFS(通讯通路门店!$T:$T,通讯通路门店!$S:$S,$G1239)</f>
        <v>0</v>
      </c>
      <c r="AS1239" s="99">
        <f>SUMIFS(通讯通路门店!$U:$U,通讯通路门店!$S:$S,$G1239)</f>
        <v>0</v>
      </c>
      <c r="AT1239" s="99">
        <f>SUMIFS(通讯通路门店!$V:$V,通讯通路门店!$S:$S,$G1239)</f>
        <v>0</v>
      </c>
      <c r="AU1239" s="99">
        <f>SUMIFS(通讯通路门店!$W:$W,通讯通路门店!$S:$S,$G1239)</f>
        <v>0</v>
      </c>
      <c r="AV1239" s="99">
        <f>SUMIFS(通讯通路门店!$Z:$Z,通讯通路门店!$S:$S,$G1239)</f>
        <v>0</v>
      </c>
      <c r="AW1239" s="99">
        <f>SUMIFS(通讯通路门店!$AB:$AB,通讯通路门店!$S:$S,$G1239)</f>
        <v>0</v>
      </c>
      <c r="AX1239" s="99">
        <f>SUMIFS(通讯通路门店!$X:$X,通讯通路门店!$S:$S,$G1239)</f>
        <v>0</v>
      </c>
      <c r="AY1239" s="99">
        <f>SUMIFS(通讯通路门店!$Y:$Y,通讯通路门店!$S:$S,$G1239)</f>
        <v>0</v>
      </c>
      <c r="AZ1239" s="99">
        <f>SUMIFS(通讯通路门店!$AA:$AA,通讯通路门店!$S:$S,$G1239)</f>
        <v>0</v>
      </c>
      <c r="BA1239" s="99">
        <f t="shared" si="98"/>
        <v>0</v>
      </c>
      <c r="BB1239" s="99">
        <f t="shared" si="99"/>
        <v>0</v>
      </c>
      <c r="BC1239" s="99">
        <f>SUMIFS(通讯通路门店!$W:$W,通讯通路门店!$S:$S,$G1239,通讯通路门店!$J:$J,"荣耀体验店")+SUMIFS(通讯通路门店!$W:$W,通讯通路门店!$S:$S,$G1239,通讯通路门店!$J:$J,"荣耀授权专卖店")</f>
        <v>0</v>
      </c>
      <c r="BD1239" s="99">
        <f>SUMIFS(通讯通路门店!$Z:$Z,通讯通路门店!$S:$S,$G1239,通讯通路门店!$J:$J,"VIVO体验店")</f>
        <v>0</v>
      </c>
      <c r="BE1239" s="99">
        <f>SUMIFS(通讯通路门店!$AB:$AB,通讯通路门店!$S:$S,$G1239,通讯通路门店!$J:$J,"OPPO体验店")</f>
        <v>0</v>
      </c>
      <c r="BF1239" s="99">
        <f>SUMIFS(通讯通路门店!$X:$X,通讯通路门店!$S:$S,$G1239,通讯通路门店!$J:$J,"华为授权体验店")+SUMIFS(通讯通路门店!$AA:$AA,通讯通路门店!$S:$S,$G1239,通讯通路门店!$J:$J,"华为堡垒店")</f>
        <v>0</v>
      </c>
      <c r="BG1239" s="99">
        <f>SUMIFS(通讯通路门店!$Y:$Y,通讯通路门店!$S:$S,$G1239,通讯通路门店!$J:$J,"小米体验店")</f>
        <v>0</v>
      </c>
      <c r="BH1239" s="99">
        <f>SUMIFS(通讯通路门店!$AA:$AA,通讯通路门店!$S:$S,$G1239,通讯通路门店!$J:$J,"苹果体验店")</f>
        <v>0</v>
      </c>
      <c r="BI1239" s="99">
        <f>SUMIFS(通讯通路门店!$K:$K,通讯通路门店!$S:$S,$G1239,通讯通路门店!$J:$J,"其他品牌专卖店")</f>
        <v>0</v>
      </c>
      <c r="BJ1239" s="99">
        <f>SUMIFS(通讯通路门店!$AC:$AC,通讯通路门店!$S:$S,$G1239)</f>
        <v>0</v>
      </c>
      <c r="BK1239" s="99">
        <f>SUMIFS(通讯通路门店!$AD:$AD,通讯通路门店!$S:$S,$G1239)</f>
        <v>0</v>
      </c>
      <c r="BL1239" s="99">
        <f>SUMIFS(通讯通路门店!$AE:$AE,通讯通路门店!$S:$S,$G1239)</f>
        <v>0</v>
      </c>
      <c r="BM1239" s="99">
        <f>SUMIFS(通讯通路门店!$AF:$AF,通讯通路门店!$S:$S,$G1239)</f>
        <v>0</v>
      </c>
      <c r="BN1239" s="99">
        <f>SUMIFS(通讯通路门店!$AG:$AG,通讯通路门店!$S:$S,$G1239)</f>
        <v>0</v>
      </c>
      <c r="BO1239" s="99">
        <f>SUMIFS(通讯通路门店!$AH:$AH,通讯通路门店!$S:$S,$G1239)</f>
        <v>0</v>
      </c>
      <c r="BP1239" s="99">
        <f>SUMIFS(通讯通路门店!$AI:$AI,通讯通路门店!$S:$S,$G1239)</f>
        <v>0</v>
      </c>
      <c r="BQ1239" s="83"/>
    </row>
    <row r="1240" spans="1:69">
      <c r="A1240" s="99" t="str">
        <f>IFERROR(_xlfn.XLOOKUP($G1240,通讯通路门店!$S$4:$S$993933,通讯通路门店!$A$4:$A$993933,0,0),"")</f>
        <v>海南省</v>
      </c>
      <c r="B1240" s="99" t="str">
        <f>IFERROR(_xlfn.XLOOKUP($G1240,通讯通路门店!$S$4:$S$993933,通讯通路门店!$B$4:$B$993933,0,0),"")</f>
        <v>昌江黎族自治县</v>
      </c>
      <c r="C1240" s="99" t="str">
        <f>IFERROR(_xlfn.XLOOKUP($G1240,通讯通路门店!$S$4:$S$993933,通讯通路门店!$C$4:$C$993933,0,0),"")</f>
        <v>昌江黎族自治县</v>
      </c>
      <c r="D1240" s="99" t="str">
        <f>IFERROR(_xlfn.XLOOKUP($G1240,通讯通路门店!$S$4:$S$993933,通讯通路门店!$D$4:$D$993933,0,0),"")</f>
        <v>叉河镇</v>
      </c>
      <c r="E1240" s="83"/>
      <c r="F1240" s="83"/>
      <c r="G1240" s="101"/>
      <c r="H1240" s="102">
        <f>IFERROR(_xlfn.XLOOKUP($G1240,通讯通路门店!$S$4:$S$993933,通讯通路门店!$R$4:$R$993933,0,0),"")</f>
        <v>0</v>
      </c>
      <c r="I1240" s="83"/>
      <c r="J1240" s="83"/>
      <c r="K1240" s="83"/>
      <c r="L1240" s="83"/>
      <c r="M1240" s="83"/>
      <c r="N1240" s="83"/>
      <c r="O1240" s="83"/>
      <c r="P1240" s="83"/>
      <c r="Q1240" s="83"/>
      <c r="R1240" s="83"/>
      <c r="S1240" s="83"/>
      <c r="T1240" s="83"/>
      <c r="U1240" s="99">
        <f>COUNTIF(通讯通路门店!$S:$S,$G1240)</f>
        <v>0</v>
      </c>
      <c r="V1240" s="99">
        <f>COUNTIFS(通讯通路门店!$S:$S,$G1240,通讯通路门店!$J:$J,"综合卖场")</f>
        <v>0</v>
      </c>
      <c r="W1240" s="99">
        <f>SUMIFS(通讯通路门店!$AJ:$AJ,通讯通路门店!$S:$S,通讯客户沙盘!$G1240)</f>
        <v>0</v>
      </c>
      <c r="X1240" s="99">
        <f t="shared" si="95"/>
        <v>0</v>
      </c>
      <c r="Y1240" s="99">
        <f>COUNTIFS(通讯通路门店!$S:$S,$G1240,通讯通路门店!$J:$J,"荣耀体验店")+COUNTIFS(通讯通路门店!$S:$S,$G1240,通讯通路门店!$J:$J,"荣耀授权专卖店")</f>
        <v>0</v>
      </c>
      <c r="Z1240" s="99">
        <f>COUNTIFS(通讯通路门店!$S:$S,$G1240,通讯通路门店!$J:$J,"VIVO体验店")</f>
        <v>0</v>
      </c>
      <c r="AA1240" s="99">
        <f>COUNTIFS(通讯通路门店!$S:$S,$G1240,通讯通路门店!$J:$J,"OPPO体验店")</f>
        <v>0</v>
      </c>
      <c r="AB1240" s="99">
        <f>COUNTIFS(通讯通路门店!$S:$S,$G1240,通讯通路门店!$J:$J,"华为授权体验店")+COUNTIFS(通讯通路门店!$S:$S,$G1240,通讯通路门店!$J:$J,"华为堡垒店")</f>
        <v>0</v>
      </c>
      <c r="AC1240" s="99">
        <f>COUNTIFS(通讯通路门店!$S:$S,$G1240,通讯通路门店!$J:$J,"小米体验店")</f>
        <v>0</v>
      </c>
      <c r="AD1240" s="99">
        <f>COUNTIFS(通讯通路门店!$S:$S,$G1240,通讯通路门店!$J:$J,"苹果体验店")</f>
        <v>0</v>
      </c>
      <c r="AE1240" s="99">
        <f>COUNTIFS(通讯通路门店!$S:$S,$G1240,通讯通路门店!$J:$J,"其他品牌专卖店")</f>
        <v>0</v>
      </c>
      <c r="AF1240" s="99">
        <f>SUMIFS(通讯通路门店!$BI:$BI,通讯通路门店!$S:$S,$G1240)</f>
        <v>0</v>
      </c>
      <c r="AG1240" s="99">
        <f>SUMIFS(通讯通路门店!$BH:$BH,通讯通路门店!$S:$S,$G1240)</f>
        <v>0</v>
      </c>
      <c r="AH1240" s="99">
        <f t="shared" si="96"/>
        <v>0</v>
      </c>
      <c r="AI1240" s="99">
        <f>SUMIFS(通讯通路门店!$BB:$BB,通讯通路门店!$S:$S,$G1240)</f>
        <v>0</v>
      </c>
      <c r="AJ1240" s="99">
        <f>SUMIFS(通讯通路门店!$BE:$BE,通讯通路门店!$S:$S,$G1240)</f>
        <v>0</v>
      </c>
      <c r="AK1240" s="99">
        <f>SUMIFS(通讯通路门店!$BG:$BG,通讯通路门店!$S:$S,$G1240)</f>
        <v>0</v>
      </c>
      <c r="AL1240" s="99">
        <f>SUMIFS(通讯通路门店!$BC:$BC,通讯通路门店!$S:$S,$G1240)</f>
        <v>0</v>
      </c>
      <c r="AM1240" s="99">
        <f>SUMIFS(通讯通路门店!$BD:$BD,通讯通路门店!$S:$S,$G1240)</f>
        <v>0</v>
      </c>
      <c r="AN1240" s="99">
        <f>SUMIFS(通讯通路门店!$BF:$BF,通讯通路门店!$S:$S,$G1240)</f>
        <v>0</v>
      </c>
      <c r="AO1240" s="99">
        <f t="shared" si="97"/>
        <v>0</v>
      </c>
      <c r="AP1240" s="99">
        <f>SUMIFS(通讯通路门店!$K:$K,通讯通路门店!$S:$S,$G1240)</f>
        <v>0</v>
      </c>
      <c r="AQ1240" s="83"/>
      <c r="AR1240" s="99">
        <f>SUMIFS(通讯通路门店!$T:$T,通讯通路门店!$S:$S,$G1240)</f>
        <v>0</v>
      </c>
      <c r="AS1240" s="99">
        <f>SUMIFS(通讯通路门店!$U:$U,通讯通路门店!$S:$S,$G1240)</f>
        <v>0</v>
      </c>
      <c r="AT1240" s="99">
        <f>SUMIFS(通讯通路门店!$V:$V,通讯通路门店!$S:$S,$G1240)</f>
        <v>0</v>
      </c>
      <c r="AU1240" s="99">
        <f>SUMIFS(通讯通路门店!$W:$W,通讯通路门店!$S:$S,$G1240)</f>
        <v>0</v>
      </c>
      <c r="AV1240" s="99">
        <f>SUMIFS(通讯通路门店!$Z:$Z,通讯通路门店!$S:$S,$G1240)</f>
        <v>0</v>
      </c>
      <c r="AW1240" s="99">
        <f>SUMIFS(通讯通路门店!$AB:$AB,通讯通路门店!$S:$S,$G1240)</f>
        <v>0</v>
      </c>
      <c r="AX1240" s="99">
        <f>SUMIFS(通讯通路门店!$X:$X,通讯通路门店!$S:$S,$G1240)</f>
        <v>0</v>
      </c>
      <c r="AY1240" s="99">
        <f>SUMIFS(通讯通路门店!$Y:$Y,通讯通路门店!$S:$S,$G1240)</f>
        <v>0</v>
      </c>
      <c r="AZ1240" s="99">
        <f>SUMIFS(通讯通路门店!$AA:$AA,通讯通路门店!$S:$S,$G1240)</f>
        <v>0</v>
      </c>
      <c r="BA1240" s="99">
        <f t="shared" si="98"/>
        <v>0</v>
      </c>
      <c r="BB1240" s="99">
        <f t="shared" si="99"/>
        <v>0</v>
      </c>
      <c r="BC1240" s="99">
        <f>SUMIFS(通讯通路门店!$W:$W,通讯通路门店!$S:$S,$G1240,通讯通路门店!$J:$J,"荣耀体验店")+SUMIFS(通讯通路门店!$W:$W,通讯通路门店!$S:$S,$G1240,通讯通路门店!$J:$J,"荣耀授权专卖店")</f>
        <v>0</v>
      </c>
      <c r="BD1240" s="99">
        <f>SUMIFS(通讯通路门店!$Z:$Z,通讯通路门店!$S:$S,$G1240,通讯通路门店!$J:$J,"VIVO体验店")</f>
        <v>0</v>
      </c>
      <c r="BE1240" s="99">
        <f>SUMIFS(通讯通路门店!$AB:$AB,通讯通路门店!$S:$S,$G1240,通讯通路门店!$J:$J,"OPPO体验店")</f>
        <v>0</v>
      </c>
      <c r="BF1240" s="99">
        <f>SUMIFS(通讯通路门店!$X:$X,通讯通路门店!$S:$S,$G1240,通讯通路门店!$J:$J,"华为授权体验店")+SUMIFS(通讯通路门店!$AA:$AA,通讯通路门店!$S:$S,$G1240,通讯通路门店!$J:$J,"华为堡垒店")</f>
        <v>0</v>
      </c>
      <c r="BG1240" s="99">
        <f>SUMIFS(通讯通路门店!$Y:$Y,通讯通路门店!$S:$S,$G1240,通讯通路门店!$J:$J,"小米体验店")</f>
        <v>0</v>
      </c>
      <c r="BH1240" s="99">
        <f>SUMIFS(通讯通路门店!$AA:$AA,通讯通路门店!$S:$S,$G1240,通讯通路门店!$J:$J,"苹果体验店")</f>
        <v>0</v>
      </c>
      <c r="BI1240" s="99">
        <f>SUMIFS(通讯通路门店!$K:$K,通讯通路门店!$S:$S,$G1240,通讯通路门店!$J:$J,"其他品牌专卖店")</f>
        <v>0</v>
      </c>
      <c r="BJ1240" s="99">
        <f>SUMIFS(通讯通路门店!$AC:$AC,通讯通路门店!$S:$S,$G1240)</f>
        <v>0</v>
      </c>
      <c r="BK1240" s="99">
        <f>SUMIFS(通讯通路门店!$AD:$AD,通讯通路门店!$S:$S,$G1240)</f>
        <v>0</v>
      </c>
      <c r="BL1240" s="99">
        <f>SUMIFS(通讯通路门店!$AE:$AE,通讯通路门店!$S:$S,$G1240)</f>
        <v>0</v>
      </c>
      <c r="BM1240" s="99">
        <f>SUMIFS(通讯通路门店!$AF:$AF,通讯通路门店!$S:$S,$G1240)</f>
        <v>0</v>
      </c>
      <c r="BN1240" s="99">
        <f>SUMIFS(通讯通路门店!$AG:$AG,通讯通路门店!$S:$S,$G1240)</f>
        <v>0</v>
      </c>
      <c r="BO1240" s="99">
        <f>SUMIFS(通讯通路门店!$AH:$AH,通讯通路门店!$S:$S,$G1240)</f>
        <v>0</v>
      </c>
      <c r="BP1240" s="99">
        <f>SUMIFS(通讯通路门店!$AI:$AI,通讯通路门店!$S:$S,$G1240)</f>
        <v>0</v>
      </c>
      <c r="BQ1240" s="83"/>
    </row>
    <row r="1241" spans="1:69">
      <c r="A1241" s="99" t="str">
        <f>IFERROR(_xlfn.XLOOKUP($G1241,通讯通路门店!$S$4:$S$993933,通讯通路门店!$A$4:$A$993933,0,0),"")</f>
        <v>海南省</v>
      </c>
      <c r="B1241" s="99" t="str">
        <f>IFERROR(_xlfn.XLOOKUP($G1241,通讯通路门店!$S$4:$S$993933,通讯通路门店!$B$4:$B$993933,0,0),"")</f>
        <v>昌江黎族自治县</v>
      </c>
      <c r="C1241" s="99" t="str">
        <f>IFERROR(_xlfn.XLOOKUP($G1241,通讯通路门店!$S$4:$S$993933,通讯通路门店!$C$4:$C$993933,0,0),"")</f>
        <v>昌江黎族自治县</v>
      </c>
      <c r="D1241" s="99" t="str">
        <f>IFERROR(_xlfn.XLOOKUP($G1241,通讯通路门店!$S$4:$S$993933,通讯通路门店!$D$4:$D$993933,0,0),"")</f>
        <v>叉河镇</v>
      </c>
      <c r="E1241" s="83"/>
      <c r="F1241" s="83"/>
      <c r="G1241" s="101"/>
      <c r="H1241" s="102">
        <f>IFERROR(_xlfn.XLOOKUP($G1241,通讯通路门店!$S$4:$S$993933,通讯通路门店!$R$4:$R$993933,0,0),"")</f>
        <v>0</v>
      </c>
      <c r="I1241" s="83"/>
      <c r="J1241" s="83"/>
      <c r="K1241" s="83"/>
      <c r="L1241" s="83"/>
      <c r="M1241" s="83"/>
      <c r="N1241" s="83"/>
      <c r="O1241" s="83"/>
      <c r="P1241" s="83"/>
      <c r="Q1241" s="83"/>
      <c r="R1241" s="83"/>
      <c r="S1241" s="83"/>
      <c r="T1241" s="83"/>
      <c r="U1241" s="99">
        <f>COUNTIF(通讯通路门店!$S:$S,$G1241)</f>
        <v>0</v>
      </c>
      <c r="V1241" s="99">
        <f>COUNTIFS(通讯通路门店!$S:$S,$G1241,通讯通路门店!$J:$J,"综合卖场")</f>
        <v>0</v>
      </c>
      <c r="W1241" s="99">
        <f>SUMIFS(通讯通路门店!$AJ:$AJ,通讯通路门店!$S:$S,通讯客户沙盘!$G1241)</f>
        <v>0</v>
      </c>
      <c r="X1241" s="99">
        <f t="shared" si="95"/>
        <v>0</v>
      </c>
      <c r="Y1241" s="99">
        <f>COUNTIFS(通讯通路门店!$S:$S,$G1241,通讯通路门店!$J:$J,"荣耀体验店")+COUNTIFS(通讯通路门店!$S:$S,$G1241,通讯通路门店!$J:$J,"荣耀授权专卖店")</f>
        <v>0</v>
      </c>
      <c r="Z1241" s="99">
        <f>COUNTIFS(通讯通路门店!$S:$S,$G1241,通讯通路门店!$J:$J,"VIVO体验店")</f>
        <v>0</v>
      </c>
      <c r="AA1241" s="99">
        <f>COUNTIFS(通讯通路门店!$S:$S,$G1241,通讯通路门店!$J:$J,"OPPO体验店")</f>
        <v>0</v>
      </c>
      <c r="AB1241" s="99">
        <f>COUNTIFS(通讯通路门店!$S:$S,$G1241,通讯通路门店!$J:$J,"华为授权体验店")+COUNTIFS(通讯通路门店!$S:$S,$G1241,通讯通路门店!$J:$J,"华为堡垒店")</f>
        <v>0</v>
      </c>
      <c r="AC1241" s="99">
        <f>COUNTIFS(通讯通路门店!$S:$S,$G1241,通讯通路门店!$J:$J,"小米体验店")</f>
        <v>0</v>
      </c>
      <c r="AD1241" s="99">
        <f>COUNTIFS(通讯通路门店!$S:$S,$G1241,通讯通路门店!$J:$J,"苹果体验店")</f>
        <v>0</v>
      </c>
      <c r="AE1241" s="99">
        <f>COUNTIFS(通讯通路门店!$S:$S,$G1241,通讯通路门店!$J:$J,"其他品牌专卖店")</f>
        <v>0</v>
      </c>
      <c r="AF1241" s="99">
        <f>SUMIFS(通讯通路门店!$BI:$BI,通讯通路门店!$S:$S,$G1241)</f>
        <v>0</v>
      </c>
      <c r="AG1241" s="99">
        <f>SUMIFS(通讯通路门店!$BH:$BH,通讯通路门店!$S:$S,$G1241)</f>
        <v>0</v>
      </c>
      <c r="AH1241" s="99">
        <f t="shared" si="96"/>
        <v>0</v>
      </c>
      <c r="AI1241" s="99">
        <f>SUMIFS(通讯通路门店!$BB:$BB,通讯通路门店!$S:$S,$G1241)</f>
        <v>0</v>
      </c>
      <c r="AJ1241" s="99">
        <f>SUMIFS(通讯通路门店!$BE:$BE,通讯通路门店!$S:$S,$G1241)</f>
        <v>0</v>
      </c>
      <c r="AK1241" s="99">
        <f>SUMIFS(通讯通路门店!$BG:$BG,通讯通路门店!$S:$S,$G1241)</f>
        <v>0</v>
      </c>
      <c r="AL1241" s="99">
        <f>SUMIFS(通讯通路门店!$BC:$BC,通讯通路门店!$S:$S,$G1241)</f>
        <v>0</v>
      </c>
      <c r="AM1241" s="99">
        <f>SUMIFS(通讯通路门店!$BD:$BD,通讯通路门店!$S:$S,$G1241)</f>
        <v>0</v>
      </c>
      <c r="AN1241" s="99">
        <f>SUMIFS(通讯通路门店!$BF:$BF,通讯通路门店!$S:$S,$G1241)</f>
        <v>0</v>
      </c>
      <c r="AO1241" s="99">
        <f t="shared" si="97"/>
        <v>0</v>
      </c>
      <c r="AP1241" s="99">
        <f>SUMIFS(通讯通路门店!$K:$K,通讯通路门店!$S:$S,$G1241)</f>
        <v>0</v>
      </c>
      <c r="AQ1241" s="83"/>
      <c r="AR1241" s="99">
        <f>SUMIFS(通讯通路门店!$T:$T,通讯通路门店!$S:$S,$G1241)</f>
        <v>0</v>
      </c>
      <c r="AS1241" s="99">
        <f>SUMIFS(通讯通路门店!$U:$U,通讯通路门店!$S:$S,$G1241)</f>
        <v>0</v>
      </c>
      <c r="AT1241" s="99">
        <f>SUMIFS(通讯通路门店!$V:$V,通讯通路门店!$S:$S,$G1241)</f>
        <v>0</v>
      </c>
      <c r="AU1241" s="99">
        <f>SUMIFS(通讯通路门店!$W:$W,通讯通路门店!$S:$S,$G1241)</f>
        <v>0</v>
      </c>
      <c r="AV1241" s="99">
        <f>SUMIFS(通讯通路门店!$Z:$Z,通讯通路门店!$S:$S,$G1241)</f>
        <v>0</v>
      </c>
      <c r="AW1241" s="99">
        <f>SUMIFS(通讯通路门店!$AB:$AB,通讯通路门店!$S:$S,$G1241)</f>
        <v>0</v>
      </c>
      <c r="AX1241" s="99">
        <f>SUMIFS(通讯通路门店!$X:$X,通讯通路门店!$S:$S,$G1241)</f>
        <v>0</v>
      </c>
      <c r="AY1241" s="99">
        <f>SUMIFS(通讯通路门店!$Y:$Y,通讯通路门店!$S:$S,$G1241)</f>
        <v>0</v>
      </c>
      <c r="AZ1241" s="99">
        <f>SUMIFS(通讯通路门店!$AA:$AA,通讯通路门店!$S:$S,$G1241)</f>
        <v>0</v>
      </c>
      <c r="BA1241" s="99">
        <f t="shared" si="98"/>
        <v>0</v>
      </c>
      <c r="BB1241" s="99">
        <f t="shared" si="99"/>
        <v>0</v>
      </c>
      <c r="BC1241" s="99">
        <f>SUMIFS(通讯通路门店!$W:$W,通讯通路门店!$S:$S,$G1241,通讯通路门店!$J:$J,"荣耀体验店")+SUMIFS(通讯通路门店!$W:$W,通讯通路门店!$S:$S,$G1241,通讯通路门店!$J:$J,"荣耀授权专卖店")</f>
        <v>0</v>
      </c>
      <c r="BD1241" s="99">
        <f>SUMIFS(通讯通路门店!$Z:$Z,通讯通路门店!$S:$S,$G1241,通讯通路门店!$J:$J,"VIVO体验店")</f>
        <v>0</v>
      </c>
      <c r="BE1241" s="99">
        <f>SUMIFS(通讯通路门店!$AB:$AB,通讯通路门店!$S:$S,$G1241,通讯通路门店!$J:$J,"OPPO体验店")</f>
        <v>0</v>
      </c>
      <c r="BF1241" s="99">
        <f>SUMIFS(通讯通路门店!$X:$X,通讯通路门店!$S:$S,$G1241,通讯通路门店!$J:$J,"华为授权体验店")+SUMIFS(通讯通路门店!$AA:$AA,通讯通路门店!$S:$S,$G1241,通讯通路门店!$J:$J,"华为堡垒店")</f>
        <v>0</v>
      </c>
      <c r="BG1241" s="99">
        <f>SUMIFS(通讯通路门店!$Y:$Y,通讯通路门店!$S:$S,$G1241,通讯通路门店!$J:$J,"小米体验店")</f>
        <v>0</v>
      </c>
      <c r="BH1241" s="99">
        <f>SUMIFS(通讯通路门店!$AA:$AA,通讯通路门店!$S:$S,$G1241,通讯通路门店!$J:$J,"苹果体验店")</f>
        <v>0</v>
      </c>
      <c r="BI1241" s="99">
        <f>SUMIFS(通讯通路门店!$K:$K,通讯通路门店!$S:$S,$G1241,通讯通路门店!$J:$J,"其他品牌专卖店")</f>
        <v>0</v>
      </c>
      <c r="BJ1241" s="99">
        <f>SUMIFS(通讯通路门店!$AC:$AC,通讯通路门店!$S:$S,$G1241)</f>
        <v>0</v>
      </c>
      <c r="BK1241" s="99">
        <f>SUMIFS(通讯通路门店!$AD:$AD,通讯通路门店!$S:$S,$G1241)</f>
        <v>0</v>
      </c>
      <c r="BL1241" s="99">
        <f>SUMIFS(通讯通路门店!$AE:$AE,通讯通路门店!$S:$S,$G1241)</f>
        <v>0</v>
      </c>
      <c r="BM1241" s="99">
        <f>SUMIFS(通讯通路门店!$AF:$AF,通讯通路门店!$S:$S,$G1241)</f>
        <v>0</v>
      </c>
      <c r="BN1241" s="99">
        <f>SUMIFS(通讯通路门店!$AG:$AG,通讯通路门店!$S:$S,$G1241)</f>
        <v>0</v>
      </c>
      <c r="BO1241" s="99">
        <f>SUMIFS(通讯通路门店!$AH:$AH,通讯通路门店!$S:$S,$G1241)</f>
        <v>0</v>
      </c>
      <c r="BP1241" s="99">
        <f>SUMIFS(通讯通路门店!$AI:$AI,通讯通路门店!$S:$S,$G1241)</f>
        <v>0</v>
      </c>
      <c r="BQ1241" s="83"/>
    </row>
    <row r="1242" spans="1:69">
      <c r="A1242" s="99" t="str">
        <f>IFERROR(_xlfn.XLOOKUP($G1242,通讯通路门店!$S$4:$S$993933,通讯通路门店!$A$4:$A$993933,0,0),"")</f>
        <v>海南省</v>
      </c>
      <c r="B1242" s="99" t="str">
        <f>IFERROR(_xlfn.XLOOKUP($G1242,通讯通路门店!$S$4:$S$993933,通讯通路门店!$B$4:$B$993933,0,0),"")</f>
        <v>昌江黎族自治县</v>
      </c>
      <c r="C1242" s="99" t="str">
        <f>IFERROR(_xlfn.XLOOKUP($G1242,通讯通路门店!$S$4:$S$993933,通讯通路门店!$C$4:$C$993933,0,0),"")</f>
        <v>昌江黎族自治县</v>
      </c>
      <c r="D1242" s="99" t="str">
        <f>IFERROR(_xlfn.XLOOKUP($G1242,通讯通路门店!$S$4:$S$993933,通讯通路门店!$D$4:$D$993933,0,0),"")</f>
        <v>叉河镇</v>
      </c>
      <c r="E1242" s="83"/>
      <c r="F1242" s="83"/>
      <c r="G1242" s="101"/>
      <c r="H1242" s="102">
        <f>IFERROR(_xlfn.XLOOKUP($G1242,通讯通路门店!$S$4:$S$993933,通讯通路门店!$R$4:$R$993933,0,0),"")</f>
        <v>0</v>
      </c>
      <c r="I1242" s="83"/>
      <c r="J1242" s="83"/>
      <c r="K1242" s="83"/>
      <c r="L1242" s="83"/>
      <c r="M1242" s="83"/>
      <c r="N1242" s="83"/>
      <c r="O1242" s="83"/>
      <c r="P1242" s="83"/>
      <c r="Q1242" s="83"/>
      <c r="R1242" s="83"/>
      <c r="S1242" s="83"/>
      <c r="T1242" s="83"/>
      <c r="U1242" s="99">
        <f>COUNTIF(通讯通路门店!$S:$S,$G1242)</f>
        <v>0</v>
      </c>
      <c r="V1242" s="99">
        <f>COUNTIFS(通讯通路门店!$S:$S,$G1242,通讯通路门店!$J:$J,"综合卖场")</f>
        <v>0</v>
      </c>
      <c r="W1242" s="99">
        <f>SUMIFS(通讯通路门店!$AJ:$AJ,通讯通路门店!$S:$S,通讯客户沙盘!$G1242)</f>
        <v>0</v>
      </c>
      <c r="X1242" s="99">
        <f t="shared" si="95"/>
        <v>0</v>
      </c>
      <c r="Y1242" s="99">
        <f>COUNTIFS(通讯通路门店!$S:$S,$G1242,通讯通路门店!$J:$J,"荣耀体验店")+COUNTIFS(通讯通路门店!$S:$S,$G1242,通讯通路门店!$J:$J,"荣耀授权专卖店")</f>
        <v>0</v>
      </c>
      <c r="Z1242" s="99">
        <f>COUNTIFS(通讯通路门店!$S:$S,$G1242,通讯通路门店!$J:$J,"VIVO体验店")</f>
        <v>0</v>
      </c>
      <c r="AA1242" s="99">
        <f>COUNTIFS(通讯通路门店!$S:$S,$G1242,通讯通路门店!$J:$J,"OPPO体验店")</f>
        <v>0</v>
      </c>
      <c r="AB1242" s="99">
        <f>COUNTIFS(通讯通路门店!$S:$S,$G1242,通讯通路门店!$J:$J,"华为授权体验店")+COUNTIFS(通讯通路门店!$S:$S,$G1242,通讯通路门店!$J:$J,"华为堡垒店")</f>
        <v>0</v>
      </c>
      <c r="AC1242" s="99">
        <f>COUNTIFS(通讯通路门店!$S:$S,$G1242,通讯通路门店!$J:$J,"小米体验店")</f>
        <v>0</v>
      </c>
      <c r="AD1242" s="99">
        <f>COUNTIFS(通讯通路门店!$S:$S,$G1242,通讯通路门店!$J:$J,"苹果体验店")</f>
        <v>0</v>
      </c>
      <c r="AE1242" s="99">
        <f>COUNTIFS(通讯通路门店!$S:$S,$G1242,通讯通路门店!$J:$J,"其他品牌专卖店")</f>
        <v>0</v>
      </c>
      <c r="AF1242" s="99">
        <f>SUMIFS(通讯通路门店!$BI:$BI,通讯通路门店!$S:$S,$G1242)</f>
        <v>0</v>
      </c>
      <c r="AG1242" s="99">
        <f>SUMIFS(通讯通路门店!$BH:$BH,通讯通路门店!$S:$S,$G1242)</f>
        <v>0</v>
      </c>
      <c r="AH1242" s="99">
        <f t="shared" si="96"/>
        <v>0</v>
      </c>
      <c r="AI1242" s="99">
        <f>SUMIFS(通讯通路门店!$BB:$BB,通讯通路门店!$S:$S,$G1242)</f>
        <v>0</v>
      </c>
      <c r="AJ1242" s="99">
        <f>SUMIFS(通讯通路门店!$BE:$BE,通讯通路门店!$S:$S,$G1242)</f>
        <v>0</v>
      </c>
      <c r="AK1242" s="99">
        <f>SUMIFS(通讯通路门店!$BG:$BG,通讯通路门店!$S:$S,$G1242)</f>
        <v>0</v>
      </c>
      <c r="AL1242" s="99">
        <f>SUMIFS(通讯通路门店!$BC:$BC,通讯通路门店!$S:$S,$G1242)</f>
        <v>0</v>
      </c>
      <c r="AM1242" s="99">
        <f>SUMIFS(通讯通路门店!$BD:$BD,通讯通路门店!$S:$S,$G1242)</f>
        <v>0</v>
      </c>
      <c r="AN1242" s="99">
        <f>SUMIFS(通讯通路门店!$BF:$BF,通讯通路门店!$S:$S,$G1242)</f>
        <v>0</v>
      </c>
      <c r="AO1242" s="99">
        <f t="shared" si="97"/>
        <v>0</v>
      </c>
      <c r="AP1242" s="99">
        <f>SUMIFS(通讯通路门店!$K:$K,通讯通路门店!$S:$S,$G1242)</f>
        <v>0</v>
      </c>
      <c r="AQ1242" s="83"/>
      <c r="AR1242" s="99">
        <f>SUMIFS(通讯通路门店!$T:$T,通讯通路门店!$S:$S,$G1242)</f>
        <v>0</v>
      </c>
      <c r="AS1242" s="99">
        <f>SUMIFS(通讯通路门店!$U:$U,通讯通路门店!$S:$S,$G1242)</f>
        <v>0</v>
      </c>
      <c r="AT1242" s="99">
        <f>SUMIFS(通讯通路门店!$V:$V,通讯通路门店!$S:$S,$G1242)</f>
        <v>0</v>
      </c>
      <c r="AU1242" s="99">
        <f>SUMIFS(通讯通路门店!$W:$W,通讯通路门店!$S:$S,$G1242)</f>
        <v>0</v>
      </c>
      <c r="AV1242" s="99">
        <f>SUMIFS(通讯通路门店!$Z:$Z,通讯通路门店!$S:$S,$G1242)</f>
        <v>0</v>
      </c>
      <c r="AW1242" s="99">
        <f>SUMIFS(通讯通路门店!$AB:$AB,通讯通路门店!$S:$S,$G1242)</f>
        <v>0</v>
      </c>
      <c r="AX1242" s="99">
        <f>SUMIFS(通讯通路门店!$X:$X,通讯通路门店!$S:$S,$G1242)</f>
        <v>0</v>
      </c>
      <c r="AY1242" s="99">
        <f>SUMIFS(通讯通路门店!$Y:$Y,通讯通路门店!$S:$S,$G1242)</f>
        <v>0</v>
      </c>
      <c r="AZ1242" s="99">
        <f>SUMIFS(通讯通路门店!$AA:$AA,通讯通路门店!$S:$S,$G1242)</f>
        <v>0</v>
      </c>
      <c r="BA1242" s="99">
        <f t="shared" si="98"/>
        <v>0</v>
      </c>
      <c r="BB1242" s="99">
        <f t="shared" si="99"/>
        <v>0</v>
      </c>
      <c r="BC1242" s="99">
        <f>SUMIFS(通讯通路门店!$W:$W,通讯通路门店!$S:$S,$G1242,通讯通路门店!$J:$J,"荣耀体验店")+SUMIFS(通讯通路门店!$W:$W,通讯通路门店!$S:$S,$G1242,通讯通路门店!$J:$J,"荣耀授权专卖店")</f>
        <v>0</v>
      </c>
      <c r="BD1242" s="99">
        <f>SUMIFS(通讯通路门店!$Z:$Z,通讯通路门店!$S:$S,$G1242,通讯通路门店!$J:$J,"VIVO体验店")</f>
        <v>0</v>
      </c>
      <c r="BE1242" s="99">
        <f>SUMIFS(通讯通路门店!$AB:$AB,通讯通路门店!$S:$S,$G1242,通讯通路门店!$J:$J,"OPPO体验店")</f>
        <v>0</v>
      </c>
      <c r="BF1242" s="99">
        <f>SUMIFS(通讯通路门店!$X:$X,通讯通路门店!$S:$S,$G1242,通讯通路门店!$J:$J,"华为授权体验店")+SUMIFS(通讯通路门店!$AA:$AA,通讯通路门店!$S:$S,$G1242,通讯通路门店!$J:$J,"华为堡垒店")</f>
        <v>0</v>
      </c>
      <c r="BG1242" s="99">
        <f>SUMIFS(通讯通路门店!$Y:$Y,通讯通路门店!$S:$S,$G1242,通讯通路门店!$J:$J,"小米体验店")</f>
        <v>0</v>
      </c>
      <c r="BH1242" s="99">
        <f>SUMIFS(通讯通路门店!$AA:$AA,通讯通路门店!$S:$S,$G1242,通讯通路门店!$J:$J,"苹果体验店")</f>
        <v>0</v>
      </c>
      <c r="BI1242" s="99">
        <f>SUMIFS(通讯通路门店!$K:$K,通讯通路门店!$S:$S,$G1242,通讯通路门店!$J:$J,"其他品牌专卖店")</f>
        <v>0</v>
      </c>
      <c r="BJ1242" s="99">
        <f>SUMIFS(通讯通路门店!$AC:$AC,通讯通路门店!$S:$S,$G1242)</f>
        <v>0</v>
      </c>
      <c r="BK1242" s="99">
        <f>SUMIFS(通讯通路门店!$AD:$AD,通讯通路门店!$S:$S,$G1242)</f>
        <v>0</v>
      </c>
      <c r="BL1242" s="99">
        <f>SUMIFS(通讯通路门店!$AE:$AE,通讯通路门店!$S:$S,$G1242)</f>
        <v>0</v>
      </c>
      <c r="BM1242" s="99">
        <f>SUMIFS(通讯通路门店!$AF:$AF,通讯通路门店!$S:$S,$G1242)</f>
        <v>0</v>
      </c>
      <c r="BN1242" s="99">
        <f>SUMIFS(通讯通路门店!$AG:$AG,通讯通路门店!$S:$S,$G1242)</f>
        <v>0</v>
      </c>
      <c r="BO1242" s="99">
        <f>SUMIFS(通讯通路门店!$AH:$AH,通讯通路门店!$S:$S,$G1242)</f>
        <v>0</v>
      </c>
      <c r="BP1242" s="99">
        <f>SUMIFS(通讯通路门店!$AI:$AI,通讯通路门店!$S:$S,$G1242)</f>
        <v>0</v>
      </c>
      <c r="BQ1242" s="83"/>
    </row>
    <row r="1243" spans="1:69">
      <c r="A1243" s="99" t="str">
        <f>IFERROR(_xlfn.XLOOKUP($G1243,通讯通路门店!$S$4:$S$993933,通讯通路门店!$A$4:$A$993933,0,0),"")</f>
        <v>海南省</v>
      </c>
      <c r="B1243" s="99" t="str">
        <f>IFERROR(_xlfn.XLOOKUP($G1243,通讯通路门店!$S$4:$S$993933,通讯通路门店!$B$4:$B$993933,0,0),"")</f>
        <v>昌江黎族自治县</v>
      </c>
      <c r="C1243" s="99" t="str">
        <f>IFERROR(_xlfn.XLOOKUP($G1243,通讯通路门店!$S$4:$S$993933,通讯通路门店!$C$4:$C$993933,0,0),"")</f>
        <v>昌江黎族自治县</v>
      </c>
      <c r="D1243" s="99" t="str">
        <f>IFERROR(_xlfn.XLOOKUP($G1243,通讯通路门店!$S$4:$S$993933,通讯通路门店!$D$4:$D$993933,0,0),"")</f>
        <v>叉河镇</v>
      </c>
      <c r="E1243" s="83"/>
      <c r="F1243" s="83"/>
      <c r="G1243" s="101"/>
      <c r="H1243" s="102">
        <f>IFERROR(_xlfn.XLOOKUP($G1243,通讯通路门店!$S$4:$S$993933,通讯通路门店!$R$4:$R$993933,0,0),"")</f>
        <v>0</v>
      </c>
      <c r="I1243" s="83"/>
      <c r="J1243" s="83"/>
      <c r="K1243" s="83"/>
      <c r="L1243" s="83"/>
      <c r="M1243" s="83"/>
      <c r="N1243" s="83"/>
      <c r="O1243" s="83"/>
      <c r="P1243" s="83"/>
      <c r="Q1243" s="83"/>
      <c r="R1243" s="83"/>
      <c r="S1243" s="83"/>
      <c r="T1243" s="83"/>
      <c r="U1243" s="99">
        <f>COUNTIF(通讯通路门店!$S:$S,$G1243)</f>
        <v>0</v>
      </c>
      <c r="V1243" s="99">
        <f>COUNTIFS(通讯通路门店!$S:$S,$G1243,通讯通路门店!$J:$J,"综合卖场")</f>
        <v>0</v>
      </c>
      <c r="W1243" s="99">
        <f>SUMIFS(通讯通路门店!$AJ:$AJ,通讯通路门店!$S:$S,通讯客户沙盘!$G1243)</f>
        <v>0</v>
      </c>
      <c r="X1243" s="99">
        <f t="shared" si="95"/>
        <v>0</v>
      </c>
      <c r="Y1243" s="99">
        <f>COUNTIFS(通讯通路门店!$S:$S,$G1243,通讯通路门店!$J:$J,"荣耀体验店")+COUNTIFS(通讯通路门店!$S:$S,$G1243,通讯通路门店!$J:$J,"荣耀授权专卖店")</f>
        <v>0</v>
      </c>
      <c r="Z1243" s="99">
        <f>COUNTIFS(通讯通路门店!$S:$S,$G1243,通讯通路门店!$J:$J,"VIVO体验店")</f>
        <v>0</v>
      </c>
      <c r="AA1243" s="99">
        <f>COUNTIFS(通讯通路门店!$S:$S,$G1243,通讯通路门店!$J:$J,"OPPO体验店")</f>
        <v>0</v>
      </c>
      <c r="AB1243" s="99">
        <f>COUNTIFS(通讯通路门店!$S:$S,$G1243,通讯通路门店!$J:$J,"华为授权体验店")+COUNTIFS(通讯通路门店!$S:$S,$G1243,通讯通路门店!$J:$J,"华为堡垒店")</f>
        <v>0</v>
      </c>
      <c r="AC1243" s="99">
        <f>COUNTIFS(通讯通路门店!$S:$S,$G1243,通讯通路门店!$J:$J,"小米体验店")</f>
        <v>0</v>
      </c>
      <c r="AD1243" s="99">
        <f>COUNTIFS(通讯通路门店!$S:$S,$G1243,通讯通路门店!$J:$J,"苹果体验店")</f>
        <v>0</v>
      </c>
      <c r="AE1243" s="99">
        <f>COUNTIFS(通讯通路门店!$S:$S,$G1243,通讯通路门店!$J:$J,"其他品牌专卖店")</f>
        <v>0</v>
      </c>
      <c r="AF1243" s="99">
        <f>SUMIFS(通讯通路门店!$BI:$BI,通讯通路门店!$S:$S,$G1243)</f>
        <v>0</v>
      </c>
      <c r="AG1243" s="99">
        <f>SUMIFS(通讯通路门店!$BH:$BH,通讯通路门店!$S:$S,$G1243)</f>
        <v>0</v>
      </c>
      <c r="AH1243" s="99">
        <f t="shared" si="96"/>
        <v>0</v>
      </c>
      <c r="AI1243" s="99">
        <f>SUMIFS(通讯通路门店!$BB:$BB,通讯通路门店!$S:$S,$G1243)</f>
        <v>0</v>
      </c>
      <c r="AJ1243" s="99">
        <f>SUMIFS(通讯通路门店!$BE:$BE,通讯通路门店!$S:$S,$G1243)</f>
        <v>0</v>
      </c>
      <c r="AK1243" s="99">
        <f>SUMIFS(通讯通路门店!$BG:$BG,通讯通路门店!$S:$S,$G1243)</f>
        <v>0</v>
      </c>
      <c r="AL1243" s="99">
        <f>SUMIFS(通讯通路门店!$BC:$BC,通讯通路门店!$S:$S,$G1243)</f>
        <v>0</v>
      </c>
      <c r="AM1243" s="99">
        <f>SUMIFS(通讯通路门店!$BD:$BD,通讯通路门店!$S:$S,$G1243)</f>
        <v>0</v>
      </c>
      <c r="AN1243" s="99">
        <f>SUMIFS(通讯通路门店!$BF:$BF,通讯通路门店!$S:$S,$G1243)</f>
        <v>0</v>
      </c>
      <c r="AO1243" s="99">
        <f t="shared" si="97"/>
        <v>0</v>
      </c>
      <c r="AP1243" s="99">
        <f>SUMIFS(通讯通路门店!$K:$K,通讯通路门店!$S:$S,$G1243)</f>
        <v>0</v>
      </c>
      <c r="AQ1243" s="83"/>
      <c r="AR1243" s="99">
        <f>SUMIFS(通讯通路门店!$T:$T,通讯通路门店!$S:$S,$G1243)</f>
        <v>0</v>
      </c>
      <c r="AS1243" s="99">
        <f>SUMIFS(通讯通路门店!$U:$U,通讯通路门店!$S:$S,$G1243)</f>
        <v>0</v>
      </c>
      <c r="AT1243" s="99">
        <f>SUMIFS(通讯通路门店!$V:$V,通讯通路门店!$S:$S,$G1243)</f>
        <v>0</v>
      </c>
      <c r="AU1243" s="99">
        <f>SUMIFS(通讯通路门店!$W:$W,通讯通路门店!$S:$S,$G1243)</f>
        <v>0</v>
      </c>
      <c r="AV1243" s="99">
        <f>SUMIFS(通讯通路门店!$Z:$Z,通讯通路门店!$S:$S,$G1243)</f>
        <v>0</v>
      </c>
      <c r="AW1243" s="99">
        <f>SUMIFS(通讯通路门店!$AB:$AB,通讯通路门店!$S:$S,$G1243)</f>
        <v>0</v>
      </c>
      <c r="AX1243" s="99">
        <f>SUMIFS(通讯通路门店!$X:$X,通讯通路门店!$S:$S,$G1243)</f>
        <v>0</v>
      </c>
      <c r="AY1243" s="99">
        <f>SUMIFS(通讯通路门店!$Y:$Y,通讯通路门店!$S:$S,$G1243)</f>
        <v>0</v>
      </c>
      <c r="AZ1243" s="99">
        <f>SUMIFS(通讯通路门店!$AA:$AA,通讯通路门店!$S:$S,$G1243)</f>
        <v>0</v>
      </c>
      <c r="BA1243" s="99">
        <f t="shared" si="98"/>
        <v>0</v>
      </c>
      <c r="BB1243" s="99">
        <f t="shared" si="99"/>
        <v>0</v>
      </c>
      <c r="BC1243" s="99">
        <f>SUMIFS(通讯通路门店!$W:$W,通讯通路门店!$S:$S,$G1243,通讯通路门店!$J:$J,"荣耀体验店")+SUMIFS(通讯通路门店!$W:$W,通讯通路门店!$S:$S,$G1243,通讯通路门店!$J:$J,"荣耀授权专卖店")</f>
        <v>0</v>
      </c>
      <c r="BD1243" s="99">
        <f>SUMIFS(通讯通路门店!$Z:$Z,通讯通路门店!$S:$S,$G1243,通讯通路门店!$J:$J,"VIVO体验店")</f>
        <v>0</v>
      </c>
      <c r="BE1243" s="99">
        <f>SUMIFS(通讯通路门店!$AB:$AB,通讯通路门店!$S:$S,$G1243,通讯通路门店!$J:$J,"OPPO体验店")</f>
        <v>0</v>
      </c>
      <c r="BF1243" s="99">
        <f>SUMIFS(通讯通路门店!$X:$X,通讯通路门店!$S:$S,$G1243,通讯通路门店!$J:$J,"华为授权体验店")+SUMIFS(通讯通路门店!$AA:$AA,通讯通路门店!$S:$S,$G1243,通讯通路门店!$J:$J,"华为堡垒店")</f>
        <v>0</v>
      </c>
      <c r="BG1243" s="99">
        <f>SUMIFS(通讯通路门店!$Y:$Y,通讯通路门店!$S:$S,$G1243,通讯通路门店!$J:$J,"小米体验店")</f>
        <v>0</v>
      </c>
      <c r="BH1243" s="99">
        <f>SUMIFS(通讯通路门店!$AA:$AA,通讯通路门店!$S:$S,$G1243,通讯通路门店!$J:$J,"苹果体验店")</f>
        <v>0</v>
      </c>
      <c r="BI1243" s="99">
        <f>SUMIFS(通讯通路门店!$K:$K,通讯通路门店!$S:$S,$G1243,通讯通路门店!$J:$J,"其他品牌专卖店")</f>
        <v>0</v>
      </c>
      <c r="BJ1243" s="99">
        <f>SUMIFS(通讯通路门店!$AC:$AC,通讯通路门店!$S:$S,$G1243)</f>
        <v>0</v>
      </c>
      <c r="BK1243" s="99">
        <f>SUMIFS(通讯通路门店!$AD:$AD,通讯通路门店!$S:$S,$G1243)</f>
        <v>0</v>
      </c>
      <c r="BL1243" s="99">
        <f>SUMIFS(通讯通路门店!$AE:$AE,通讯通路门店!$S:$S,$G1243)</f>
        <v>0</v>
      </c>
      <c r="BM1243" s="99">
        <f>SUMIFS(通讯通路门店!$AF:$AF,通讯通路门店!$S:$S,$G1243)</f>
        <v>0</v>
      </c>
      <c r="BN1243" s="99">
        <f>SUMIFS(通讯通路门店!$AG:$AG,通讯通路门店!$S:$S,$G1243)</f>
        <v>0</v>
      </c>
      <c r="BO1243" s="99">
        <f>SUMIFS(通讯通路门店!$AH:$AH,通讯通路门店!$S:$S,$G1243)</f>
        <v>0</v>
      </c>
      <c r="BP1243" s="99">
        <f>SUMIFS(通讯通路门店!$AI:$AI,通讯通路门店!$S:$S,$G1243)</f>
        <v>0</v>
      </c>
      <c r="BQ1243" s="83"/>
    </row>
    <row r="1244" spans="1:69">
      <c r="A1244" s="99" t="str">
        <f>IFERROR(_xlfn.XLOOKUP($G1244,通讯通路门店!$S$4:$S$993933,通讯通路门店!$A$4:$A$993933,0,0),"")</f>
        <v>海南省</v>
      </c>
      <c r="B1244" s="99" t="str">
        <f>IFERROR(_xlfn.XLOOKUP($G1244,通讯通路门店!$S$4:$S$993933,通讯通路门店!$B$4:$B$993933,0,0),"")</f>
        <v>昌江黎族自治县</v>
      </c>
      <c r="C1244" s="99" t="str">
        <f>IFERROR(_xlfn.XLOOKUP($G1244,通讯通路门店!$S$4:$S$993933,通讯通路门店!$C$4:$C$993933,0,0),"")</f>
        <v>昌江黎族自治县</v>
      </c>
      <c r="D1244" s="99" t="str">
        <f>IFERROR(_xlfn.XLOOKUP($G1244,通讯通路门店!$S$4:$S$993933,通讯通路门店!$D$4:$D$993933,0,0),"")</f>
        <v>叉河镇</v>
      </c>
      <c r="E1244" s="83"/>
      <c r="F1244" s="83"/>
      <c r="G1244" s="101"/>
      <c r="H1244" s="102">
        <f>IFERROR(_xlfn.XLOOKUP($G1244,通讯通路门店!$S$4:$S$993933,通讯通路门店!$R$4:$R$993933,0,0),"")</f>
        <v>0</v>
      </c>
      <c r="I1244" s="83"/>
      <c r="J1244" s="83"/>
      <c r="K1244" s="83"/>
      <c r="L1244" s="83"/>
      <c r="M1244" s="83"/>
      <c r="N1244" s="83"/>
      <c r="O1244" s="83"/>
      <c r="P1244" s="83"/>
      <c r="Q1244" s="83"/>
      <c r="R1244" s="83"/>
      <c r="S1244" s="83"/>
      <c r="T1244" s="83"/>
      <c r="U1244" s="99">
        <f>COUNTIF(通讯通路门店!$S:$S,$G1244)</f>
        <v>0</v>
      </c>
      <c r="V1244" s="99">
        <f>COUNTIFS(通讯通路门店!$S:$S,$G1244,通讯通路门店!$J:$J,"综合卖场")</f>
        <v>0</v>
      </c>
      <c r="W1244" s="99">
        <f>SUMIFS(通讯通路门店!$AJ:$AJ,通讯通路门店!$S:$S,通讯客户沙盘!$G1244)</f>
        <v>0</v>
      </c>
      <c r="X1244" s="99">
        <f t="shared" si="95"/>
        <v>0</v>
      </c>
      <c r="Y1244" s="99">
        <f>COUNTIFS(通讯通路门店!$S:$S,$G1244,通讯通路门店!$J:$J,"荣耀体验店")+COUNTIFS(通讯通路门店!$S:$S,$G1244,通讯通路门店!$J:$J,"荣耀授权专卖店")</f>
        <v>0</v>
      </c>
      <c r="Z1244" s="99">
        <f>COUNTIFS(通讯通路门店!$S:$S,$G1244,通讯通路门店!$J:$J,"VIVO体验店")</f>
        <v>0</v>
      </c>
      <c r="AA1244" s="99">
        <f>COUNTIFS(通讯通路门店!$S:$S,$G1244,通讯通路门店!$J:$J,"OPPO体验店")</f>
        <v>0</v>
      </c>
      <c r="AB1244" s="99">
        <f>COUNTIFS(通讯通路门店!$S:$S,$G1244,通讯通路门店!$J:$J,"华为授权体验店")+COUNTIFS(通讯通路门店!$S:$S,$G1244,通讯通路门店!$J:$J,"华为堡垒店")</f>
        <v>0</v>
      </c>
      <c r="AC1244" s="99">
        <f>COUNTIFS(通讯通路门店!$S:$S,$G1244,通讯通路门店!$J:$J,"小米体验店")</f>
        <v>0</v>
      </c>
      <c r="AD1244" s="99">
        <f>COUNTIFS(通讯通路门店!$S:$S,$G1244,通讯通路门店!$J:$J,"苹果体验店")</f>
        <v>0</v>
      </c>
      <c r="AE1244" s="99">
        <f>COUNTIFS(通讯通路门店!$S:$S,$G1244,通讯通路门店!$J:$J,"其他品牌专卖店")</f>
        <v>0</v>
      </c>
      <c r="AF1244" s="99">
        <f>SUMIFS(通讯通路门店!$BI:$BI,通讯通路门店!$S:$S,$G1244)</f>
        <v>0</v>
      </c>
      <c r="AG1244" s="99">
        <f>SUMIFS(通讯通路门店!$BH:$BH,通讯通路门店!$S:$S,$G1244)</f>
        <v>0</v>
      </c>
      <c r="AH1244" s="99">
        <f t="shared" si="96"/>
        <v>0</v>
      </c>
      <c r="AI1244" s="99">
        <f>SUMIFS(通讯通路门店!$BB:$BB,通讯通路门店!$S:$S,$G1244)</f>
        <v>0</v>
      </c>
      <c r="AJ1244" s="99">
        <f>SUMIFS(通讯通路门店!$BE:$BE,通讯通路门店!$S:$S,$G1244)</f>
        <v>0</v>
      </c>
      <c r="AK1244" s="99">
        <f>SUMIFS(通讯通路门店!$BG:$BG,通讯通路门店!$S:$S,$G1244)</f>
        <v>0</v>
      </c>
      <c r="AL1244" s="99">
        <f>SUMIFS(通讯通路门店!$BC:$BC,通讯通路门店!$S:$S,$G1244)</f>
        <v>0</v>
      </c>
      <c r="AM1244" s="99">
        <f>SUMIFS(通讯通路门店!$BD:$BD,通讯通路门店!$S:$S,$G1244)</f>
        <v>0</v>
      </c>
      <c r="AN1244" s="99">
        <f>SUMIFS(通讯通路门店!$BF:$BF,通讯通路门店!$S:$S,$G1244)</f>
        <v>0</v>
      </c>
      <c r="AO1244" s="99">
        <f t="shared" si="97"/>
        <v>0</v>
      </c>
      <c r="AP1244" s="99">
        <f>SUMIFS(通讯通路门店!$K:$K,通讯通路门店!$S:$S,$G1244)</f>
        <v>0</v>
      </c>
      <c r="AQ1244" s="83"/>
      <c r="AR1244" s="99">
        <f>SUMIFS(通讯通路门店!$T:$T,通讯通路门店!$S:$S,$G1244)</f>
        <v>0</v>
      </c>
      <c r="AS1244" s="99">
        <f>SUMIFS(通讯通路门店!$U:$U,通讯通路门店!$S:$S,$G1244)</f>
        <v>0</v>
      </c>
      <c r="AT1244" s="99">
        <f>SUMIFS(通讯通路门店!$V:$V,通讯通路门店!$S:$S,$G1244)</f>
        <v>0</v>
      </c>
      <c r="AU1244" s="99">
        <f>SUMIFS(通讯通路门店!$W:$W,通讯通路门店!$S:$S,$G1244)</f>
        <v>0</v>
      </c>
      <c r="AV1244" s="99">
        <f>SUMIFS(通讯通路门店!$Z:$Z,通讯通路门店!$S:$S,$G1244)</f>
        <v>0</v>
      </c>
      <c r="AW1244" s="99">
        <f>SUMIFS(通讯通路门店!$AB:$AB,通讯通路门店!$S:$S,$G1244)</f>
        <v>0</v>
      </c>
      <c r="AX1244" s="99">
        <f>SUMIFS(通讯通路门店!$X:$X,通讯通路门店!$S:$S,$G1244)</f>
        <v>0</v>
      </c>
      <c r="AY1244" s="99">
        <f>SUMIFS(通讯通路门店!$Y:$Y,通讯通路门店!$S:$S,$G1244)</f>
        <v>0</v>
      </c>
      <c r="AZ1244" s="99">
        <f>SUMIFS(通讯通路门店!$AA:$AA,通讯通路门店!$S:$S,$G1244)</f>
        <v>0</v>
      </c>
      <c r="BA1244" s="99">
        <f t="shared" si="98"/>
        <v>0</v>
      </c>
      <c r="BB1244" s="99">
        <f t="shared" si="99"/>
        <v>0</v>
      </c>
      <c r="BC1244" s="99">
        <f>SUMIFS(通讯通路门店!$W:$W,通讯通路门店!$S:$S,$G1244,通讯通路门店!$J:$J,"荣耀体验店")+SUMIFS(通讯通路门店!$W:$W,通讯通路门店!$S:$S,$G1244,通讯通路门店!$J:$J,"荣耀授权专卖店")</f>
        <v>0</v>
      </c>
      <c r="BD1244" s="99">
        <f>SUMIFS(通讯通路门店!$Z:$Z,通讯通路门店!$S:$S,$G1244,通讯通路门店!$J:$J,"VIVO体验店")</f>
        <v>0</v>
      </c>
      <c r="BE1244" s="99">
        <f>SUMIFS(通讯通路门店!$AB:$AB,通讯通路门店!$S:$S,$G1244,通讯通路门店!$J:$J,"OPPO体验店")</f>
        <v>0</v>
      </c>
      <c r="BF1244" s="99">
        <f>SUMIFS(通讯通路门店!$X:$X,通讯通路门店!$S:$S,$G1244,通讯通路门店!$J:$J,"华为授权体验店")+SUMIFS(通讯通路门店!$AA:$AA,通讯通路门店!$S:$S,$G1244,通讯通路门店!$J:$J,"华为堡垒店")</f>
        <v>0</v>
      </c>
      <c r="BG1244" s="99">
        <f>SUMIFS(通讯通路门店!$Y:$Y,通讯通路门店!$S:$S,$G1244,通讯通路门店!$J:$J,"小米体验店")</f>
        <v>0</v>
      </c>
      <c r="BH1244" s="99">
        <f>SUMIFS(通讯通路门店!$AA:$AA,通讯通路门店!$S:$S,$G1244,通讯通路门店!$J:$J,"苹果体验店")</f>
        <v>0</v>
      </c>
      <c r="BI1244" s="99">
        <f>SUMIFS(通讯通路门店!$K:$K,通讯通路门店!$S:$S,$G1244,通讯通路门店!$J:$J,"其他品牌专卖店")</f>
        <v>0</v>
      </c>
      <c r="BJ1244" s="99">
        <f>SUMIFS(通讯通路门店!$AC:$AC,通讯通路门店!$S:$S,$G1244)</f>
        <v>0</v>
      </c>
      <c r="BK1244" s="99">
        <f>SUMIFS(通讯通路门店!$AD:$AD,通讯通路门店!$S:$S,$G1244)</f>
        <v>0</v>
      </c>
      <c r="BL1244" s="99">
        <f>SUMIFS(通讯通路门店!$AE:$AE,通讯通路门店!$S:$S,$G1244)</f>
        <v>0</v>
      </c>
      <c r="BM1244" s="99">
        <f>SUMIFS(通讯通路门店!$AF:$AF,通讯通路门店!$S:$S,$G1244)</f>
        <v>0</v>
      </c>
      <c r="BN1244" s="99">
        <f>SUMIFS(通讯通路门店!$AG:$AG,通讯通路门店!$S:$S,$G1244)</f>
        <v>0</v>
      </c>
      <c r="BO1244" s="99">
        <f>SUMIFS(通讯通路门店!$AH:$AH,通讯通路门店!$S:$S,$G1244)</f>
        <v>0</v>
      </c>
      <c r="BP1244" s="99">
        <f>SUMIFS(通讯通路门店!$AI:$AI,通讯通路门店!$S:$S,$G1244)</f>
        <v>0</v>
      </c>
      <c r="BQ1244" s="83"/>
    </row>
    <row r="1245" spans="1:69">
      <c r="A1245" s="99" t="str">
        <f>IFERROR(_xlfn.XLOOKUP($G1245,通讯通路门店!$S$4:$S$993933,通讯通路门店!$A$4:$A$993933,0,0),"")</f>
        <v>海南省</v>
      </c>
      <c r="B1245" s="99" t="str">
        <f>IFERROR(_xlfn.XLOOKUP($G1245,通讯通路门店!$S$4:$S$993933,通讯通路门店!$B$4:$B$993933,0,0),"")</f>
        <v>昌江黎族自治县</v>
      </c>
      <c r="C1245" s="99" t="str">
        <f>IFERROR(_xlfn.XLOOKUP($G1245,通讯通路门店!$S$4:$S$993933,通讯通路门店!$C$4:$C$993933,0,0),"")</f>
        <v>昌江黎族自治县</v>
      </c>
      <c r="D1245" s="99" t="str">
        <f>IFERROR(_xlfn.XLOOKUP($G1245,通讯通路门店!$S$4:$S$993933,通讯通路门店!$D$4:$D$993933,0,0),"")</f>
        <v>叉河镇</v>
      </c>
      <c r="E1245" s="83"/>
      <c r="F1245" s="83"/>
      <c r="G1245" s="101"/>
      <c r="H1245" s="102">
        <f>IFERROR(_xlfn.XLOOKUP($G1245,通讯通路门店!$S$4:$S$993933,通讯通路门店!$R$4:$R$993933,0,0),"")</f>
        <v>0</v>
      </c>
      <c r="I1245" s="83"/>
      <c r="J1245" s="83"/>
      <c r="K1245" s="83"/>
      <c r="L1245" s="83"/>
      <c r="M1245" s="83"/>
      <c r="N1245" s="83"/>
      <c r="O1245" s="83"/>
      <c r="P1245" s="83"/>
      <c r="Q1245" s="83"/>
      <c r="R1245" s="83"/>
      <c r="S1245" s="83"/>
      <c r="T1245" s="83"/>
      <c r="U1245" s="99">
        <f>COUNTIF(通讯通路门店!$S:$S,$G1245)</f>
        <v>0</v>
      </c>
      <c r="V1245" s="99">
        <f>COUNTIFS(通讯通路门店!$S:$S,$G1245,通讯通路门店!$J:$J,"综合卖场")</f>
        <v>0</v>
      </c>
      <c r="W1245" s="99">
        <f>SUMIFS(通讯通路门店!$AJ:$AJ,通讯通路门店!$S:$S,通讯客户沙盘!$G1245)</f>
        <v>0</v>
      </c>
      <c r="X1245" s="99">
        <f t="shared" si="95"/>
        <v>0</v>
      </c>
      <c r="Y1245" s="99">
        <f>COUNTIFS(通讯通路门店!$S:$S,$G1245,通讯通路门店!$J:$J,"荣耀体验店")+COUNTIFS(通讯通路门店!$S:$S,$G1245,通讯通路门店!$J:$J,"荣耀授权专卖店")</f>
        <v>0</v>
      </c>
      <c r="Z1245" s="99">
        <f>COUNTIFS(通讯通路门店!$S:$S,$G1245,通讯通路门店!$J:$J,"VIVO体验店")</f>
        <v>0</v>
      </c>
      <c r="AA1245" s="99">
        <f>COUNTIFS(通讯通路门店!$S:$S,$G1245,通讯通路门店!$J:$J,"OPPO体验店")</f>
        <v>0</v>
      </c>
      <c r="AB1245" s="99">
        <f>COUNTIFS(通讯通路门店!$S:$S,$G1245,通讯通路门店!$J:$J,"华为授权体验店")+COUNTIFS(通讯通路门店!$S:$S,$G1245,通讯通路门店!$J:$J,"华为堡垒店")</f>
        <v>0</v>
      </c>
      <c r="AC1245" s="99">
        <f>COUNTIFS(通讯通路门店!$S:$S,$G1245,通讯通路门店!$J:$J,"小米体验店")</f>
        <v>0</v>
      </c>
      <c r="AD1245" s="99">
        <f>COUNTIFS(通讯通路门店!$S:$S,$G1245,通讯通路门店!$J:$J,"苹果体验店")</f>
        <v>0</v>
      </c>
      <c r="AE1245" s="99">
        <f>COUNTIFS(通讯通路门店!$S:$S,$G1245,通讯通路门店!$J:$J,"其他品牌专卖店")</f>
        <v>0</v>
      </c>
      <c r="AF1245" s="99">
        <f>SUMIFS(通讯通路门店!$BI:$BI,通讯通路门店!$S:$S,$G1245)</f>
        <v>0</v>
      </c>
      <c r="AG1245" s="99">
        <f>SUMIFS(通讯通路门店!$BH:$BH,通讯通路门店!$S:$S,$G1245)</f>
        <v>0</v>
      </c>
      <c r="AH1245" s="99">
        <f t="shared" si="96"/>
        <v>0</v>
      </c>
      <c r="AI1245" s="99">
        <f>SUMIFS(通讯通路门店!$BB:$BB,通讯通路门店!$S:$S,$G1245)</f>
        <v>0</v>
      </c>
      <c r="AJ1245" s="99">
        <f>SUMIFS(通讯通路门店!$BE:$BE,通讯通路门店!$S:$S,$G1245)</f>
        <v>0</v>
      </c>
      <c r="AK1245" s="99">
        <f>SUMIFS(通讯通路门店!$BG:$BG,通讯通路门店!$S:$S,$G1245)</f>
        <v>0</v>
      </c>
      <c r="AL1245" s="99">
        <f>SUMIFS(通讯通路门店!$BC:$BC,通讯通路门店!$S:$S,$G1245)</f>
        <v>0</v>
      </c>
      <c r="AM1245" s="99">
        <f>SUMIFS(通讯通路门店!$BD:$BD,通讯通路门店!$S:$S,$G1245)</f>
        <v>0</v>
      </c>
      <c r="AN1245" s="99">
        <f>SUMIFS(通讯通路门店!$BF:$BF,通讯通路门店!$S:$S,$G1245)</f>
        <v>0</v>
      </c>
      <c r="AO1245" s="99">
        <f t="shared" si="97"/>
        <v>0</v>
      </c>
      <c r="AP1245" s="99">
        <f>SUMIFS(通讯通路门店!$K:$K,通讯通路门店!$S:$S,$G1245)</f>
        <v>0</v>
      </c>
      <c r="AQ1245" s="83"/>
      <c r="AR1245" s="99">
        <f>SUMIFS(通讯通路门店!$T:$T,通讯通路门店!$S:$S,$G1245)</f>
        <v>0</v>
      </c>
      <c r="AS1245" s="99">
        <f>SUMIFS(通讯通路门店!$U:$U,通讯通路门店!$S:$S,$G1245)</f>
        <v>0</v>
      </c>
      <c r="AT1245" s="99">
        <f>SUMIFS(通讯通路门店!$V:$V,通讯通路门店!$S:$S,$G1245)</f>
        <v>0</v>
      </c>
      <c r="AU1245" s="99">
        <f>SUMIFS(通讯通路门店!$W:$W,通讯通路门店!$S:$S,$G1245)</f>
        <v>0</v>
      </c>
      <c r="AV1245" s="99">
        <f>SUMIFS(通讯通路门店!$Z:$Z,通讯通路门店!$S:$S,$G1245)</f>
        <v>0</v>
      </c>
      <c r="AW1245" s="99">
        <f>SUMIFS(通讯通路门店!$AB:$AB,通讯通路门店!$S:$S,$G1245)</f>
        <v>0</v>
      </c>
      <c r="AX1245" s="99">
        <f>SUMIFS(通讯通路门店!$X:$X,通讯通路门店!$S:$S,$G1245)</f>
        <v>0</v>
      </c>
      <c r="AY1245" s="99">
        <f>SUMIFS(通讯通路门店!$Y:$Y,通讯通路门店!$S:$S,$G1245)</f>
        <v>0</v>
      </c>
      <c r="AZ1245" s="99">
        <f>SUMIFS(通讯通路门店!$AA:$AA,通讯通路门店!$S:$S,$G1245)</f>
        <v>0</v>
      </c>
      <c r="BA1245" s="99">
        <f t="shared" si="98"/>
        <v>0</v>
      </c>
      <c r="BB1245" s="99">
        <f t="shared" si="99"/>
        <v>0</v>
      </c>
      <c r="BC1245" s="99">
        <f>SUMIFS(通讯通路门店!$W:$W,通讯通路门店!$S:$S,$G1245,通讯通路门店!$J:$J,"荣耀体验店")+SUMIFS(通讯通路门店!$W:$W,通讯通路门店!$S:$S,$G1245,通讯通路门店!$J:$J,"荣耀授权专卖店")</f>
        <v>0</v>
      </c>
      <c r="BD1245" s="99">
        <f>SUMIFS(通讯通路门店!$Z:$Z,通讯通路门店!$S:$S,$G1245,通讯通路门店!$J:$J,"VIVO体验店")</f>
        <v>0</v>
      </c>
      <c r="BE1245" s="99">
        <f>SUMIFS(通讯通路门店!$AB:$AB,通讯通路门店!$S:$S,$G1245,通讯通路门店!$J:$J,"OPPO体验店")</f>
        <v>0</v>
      </c>
      <c r="BF1245" s="99">
        <f>SUMIFS(通讯通路门店!$X:$X,通讯通路门店!$S:$S,$G1245,通讯通路门店!$J:$J,"华为授权体验店")+SUMIFS(通讯通路门店!$AA:$AA,通讯通路门店!$S:$S,$G1245,通讯通路门店!$J:$J,"华为堡垒店")</f>
        <v>0</v>
      </c>
      <c r="BG1245" s="99">
        <f>SUMIFS(通讯通路门店!$Y:$Y,通讯通路门店!$S:$S,$G1245,通讯通路门店!$J:$J,"小米体验店")</f>
        <v>0</v>
      </c>
      <c r="BH1245" s="99">
        <f>SUMIFS(通讯通路门店!$AA:$AA,通讯通路门店!$S:$S,$G1245,通讯通路门店!$J:$J,"苹果体验店")</f>
        <v>0</v>
      </c>
      <c r="BI1245" s="99">
        <f>SUMIFS(通讯通路门店!$K:$K,通讯通路门店!$S:$S,$G1245,通讯通路门店!$J:$J,"其他品牌专卖店")</f>
        <v>0</v>
      </c>
      <c r="BJ1245" s="99">
        <f>SUMIFS(通讯通路门店!$AC:$AC,通讯通路门店!$S:$S,$G1245)</f>
        <v>0</v>
      </c>
      <c r="BK1245" s="99">
        <f>SUMIFS(通讯通路门店!$AD:$AD,通讯通路门店!$S:$S,$G1245)</f>
        <v>0</v>
      </c>
      <c r="BL1245" s="99">
        <f>SUMIFS(通讯通路门店!$AE:$AE,通讯通路门店!$S:$S,$G1245)</f>
        <v>0</v>
      </c>
      <c r="BM1245" s="99">
        <f>SUMIFS(通讯通路门店!$AF:$AF,通讯通路门店!$S:$S,$G1245)</f>
        <v>0</v>
      </c>
      <c r="BN1245" s="99">
        <f>SUMIFS(通讯通路门店!$AG:$AG,通讯通路门店!$S:$S,$G1245)</f>
        <v>0</v>
      </c>
      <c r="BO1245" s="99">
        <f>SUMIFS(通讯通路门店!$AH:$AH,通讯通路门店!$S:$S,$G1245)</f>
        <v>0</v>
      </c>
      <c r="BP1245" s="99">
        <f>SUMIFS(通讯通路门店!$AI:$AI,通讯通路门店!$S:$S,$G1245)</f>
        <v>0</v>
      </c>
      <c r="BQ1245" s="83"/>
    </row>
    <row r="1246" spans="1:69">
      <c r="A1246" s="99" t="str">
        <f>IFERROR(_xlfn.XLOOKUP($G1246,通讯通路门店!$S$4:$S$993933,通讯通路门店!$A$4:$A$993933,0,0),"")</f>
        <v>海南省</v>
      </c>
      <c r="B1246" s="99" t="str">
        <f>IFERROR(_xlfn.XLOOKUP($G1246,通讯通路门店!$S$4:$S$993933,通讯通路门店!$B$4:$B$993933,0,0),"")</f>
        <v>昌江黎族自治县</v>
      </c>
      <c r="C1246" s="99" t="str">
        <f>IFERROR(_xlfn.XLOOKUP($G1246,通讯通路门店!$S$4:$S$993933,通讯通路门店!$C$4:$C$993933,0,0),"")</f>
        <v>昌江黎族自治县</v>
      </c>
      <c r="D1246" s="99" t="str">
        <f>IFERROR(_xlfn.XLOOKUP($G1246,通讯通路门店!$S$4:$S$993933,通讯通路门店!$D$4:$D$993933,0,0),"")</f>
        <v>叉河镇</v>
      </c>
      <c r="E1246" s="83"/>
      <c r="F1246" s="83"/>
      <c r="G1246" s="101"/>
      <c r="H1246" s="102">
        <f>IFERROR(_xlfn.XLOOKUP($G1246,通讯通路门店!$S$4:$S$993933,通讯通路门店!$R$4:$R$993933,0,0),"")</f>
        <v>0</v>
      </c>
      <c r="I1246" s="83"/>
      <c r="J1246" s="83"/>
      <c r="K1246" s="83"/>
      <c r="L1246" s="83"/>
      <c r="M1246" s="83"/>
      <c r="N1246" s="83"/>
      <c r="O1246" s="83"/>
      <c r="P1246" s="83"/>
      <c r="Q1246" s="83"/>
      <c r="R1246" s="83"/>
      <c r="S1246" s="83"/>
      <c r="T1246" s="83"/>
      <c r="U1246" s="99">
        <f>COUNTIF(通讯通路门店!$S:$S,$G1246)</f>
        <v>0</v>
      </c>
      <c r="V1246" s="99">
        <f>COUNTIFS(通讯通路门店!$S:$S,$G1246,通讯通路门店!$J:$J,"综合卖场")</f>
        <v>0</v>
      </c>
      <c r="W1246" s="99">
        <f>SUMIFS(通讯通路门店!$AJ:$AJ,通讯通路门店!$S:$S,通讯客户沙盘!$G1246)</f>
        <v>0</v>
      </c>
      <c r="X1246" s="99">
        <f t="shared" si="95"/>
        <v>0</v>
      </c>
      <c r="Y1246" s="99">
        <f>COUNTIFS(通讯通路门店!$S:$S,$G1246,通讯通路门店!$J:$J,"荣耀体验店")+COUNTIFS(通讯通路门店!$S:$S,$G1246,通讯通路门店!$J:$J,"荣耀授权专卖店")</f>
        <v>0</v>
      </c>
      <c r="Z1246" s="99">
        <f>COUNTIFS(通讯通路门店!$S:$S,$G1246,通讯通路门店!$J:$J,"VIVO体验店")</f>
        <v>0</v>
      </c>
      <c r="AA1246" s="99">
        <f>COUNTIFS(通讯通路门店!$S:$S,$G1246,通讯通路门店!$J:$J,"OPPO体验店")</f>
        <v>0</v>
      </c>
      <c r="AB1246" s="99">
        <f>COUNTIFS(通讯通路门店!$S:$S,$G1246,通讯通路门店!$J:$J,"华为授权体验店")+COUNTIFS(通讯通路门店!$S:$S,$G1246,通讯通路门店!$J:$J,"华为堡垒店")</f>
        <v>0</v>
      </c>
      <c r="AC1246" s="99">
        <f>COUNTIFS(通讯通路门店!$S:$S,$G1246,通讯通路门店!$J:$J,"小米体验店")</f>
        <v>0</v>
      </c>
      <c r="AD1246" s="99">
        <f>COUNTIFS(通讯通路门店!$S:$S,$G1246,通讯通路门店!$J:$J,"苹果体验店")</f>
        <v>0</v>
      </c>
      <c r="AE1246" s="99">
        <f>COUNTIFS(通讯通路门店!$S:$S,$G1246,通讯通路门店!$J:$J,"其他品牌专卖店")</f>
        <v>0</v>
      </c>
      <c r="AF1246" s="99">
        <f>SUMIFS(通讯通路门店!$BI:$BI,通讯通路门店!$S:$S,$G1246)</f>
        <v>0</v>
      </c>
      <c r="AG1246" s="99">
        <f>SUMIFS(通讯通路门店!$BH:$BH,通讯通路门店!$S:$S,$G1246)</f>
        <v>0</v>
      </c>
      <c r="AH1246" s="99">
        <f t="shared" si="96"/>
        <v>0</v>
      </c>
      <c r="AI1246" s="99">
        <f>SUMIFS(通讯通路门店!$BB:$BB,通讯通路门店!$S:$S,$G1246)</f>
        <v>0</v>
      </c>
      <c r="AJ1246" s="99">
        <f>SUMIFS(通讯通路门店!$BE:$BE,通讯通路门店!$S:$S,$G1246)</f>
        <v>0</v>
      </c>
      <c r="AK1246" s="99">
        <f>SUMIFS(通讯通路门店!$BG:$BG,通讯通路门店!$S:$S,$G1246)</f>
        <v>0</v>
      </c>
      <c r="AL1246" s="99">
        <f>SUMIFS(通讯通路门店!$BC:$BC,通讯通路门店!$S:$S,$G1246)</f>
        <v>0</v>
      </c>
      <c r="AM1246" s="99">
        <f>SUMIFS(通讯通路门店!$BD:$BD,通讯通路门店!$S:$S,$G1246)</f>
        <v>0</v>
      </c>
      <c r="AN1246" s="99">
        <f>SUMIFS(通讯通路门店!$BF:$BF,通讯通路门店!$S:$S,$G1246)</f>
        <v>0</v>
      </c>
      <c r="AO1246" s="99">
        <f t="shared" si="97"/>
        <v>0</v>
      </c>
      <c r="AP1246" s="99">
        <f>SUMIFS(通讯通路门店!$K:$K,通讯通路门店!$S:$S,$G1246)</f>
        <v>0</v>
      </c>
      <c r="AQ1246" s="83"/>
      <c r="AR1246" s="99">
        <f>SUMIFS(通讯通路门店!$T:$T,通讯通路门店!$S:$S,$G1246)</f>
        <v>0</v>
      </c>
      <c r="AS1246" s="99">
        <f>SUMIFS(通讯通路门店!$U:$U,通讯通路门店!$S:$S,$G1246)</f>
        <v>0</v>
      </c>
      <c r="AT1246" s="99">
        <f>SUMIFS(通讯通路门店!$V:$V,通讯通路门店!$S:$S,$G1246)</f>
        <v>0</v>
      </c>
      <c r="AU1246" s="99">
        <f>SUMIFS(通讯通路门店!$W:$W,通讯通路门店!$S:$S,$G1246)</f>
        <v>0</v>
      </c>
      <c r="AV1246" s="99">
        <f>SUMIFS(通讯通路门店!$Z:$Z,通讯通路门店!$S:$S,$G1246)</f>
        <v>0</v>
      </c>
      <c r="AW1246" s="99">
        <f>SUMIFS(通讯通路门店!$AB:$AB,通讯通路门店!$S:$S,$G1246)</f>
        <v>0</v>
      </c>
      <c r="AX1246" s="99">
        <f>SUMIFS(通讯通路门店!$X:$X,通讯通路门店!$S:$S,$G1246)</f>
        <v>0</v>
      </c>
      <c r="AY1246" s="99">
        <f>SUMIFS(通讯通路门店!$Y:$Y,通讯通路门店!$S:$S,$G1246)</f>
        <v>0</v>
      </c>
      <c r="AZ1246" s="99">
        <f>SUMIFS(通讯通路门店!$AA:$AA,通讯通路门店!$S:$S,$G1246)</f>
        <v>0</v>
      </c>
      <c r="BA1246" s="99">
        <f t="shared" si="98"/>
        <v>0</v>
      </c>
      <c r="BB1246" s="99">
        <f t="shared" si="99"/>
        <v>0</v>
      </c>
      <c r="BC1246" s="99">
        <f>SUMIFS(通讯通路门店!$W:$W,通讯通路门店!$S:$S,$G1246,通讯通路门店!$J:$J,"荣耀体验店")+SUMIFS(通讯通路门店!$W:$W,通讯通路门店!$S:$S,$G1246,通讯通路门店!$J:$J,"荣耀授权专卖店")</f>
        <v>0</v>
      </c>
      <c r="BD1246" s="99">
        <f>SUMIFS(通讯通路门店!$Z:$Z,通讯通路门店!$S:$S,$G1246,通讯通路门店!$J:$J,"VIVO体验店")</f>
        <v>0</v>
      </c>
      <c r="BE1246" s="99">
        <f>SUMIFS(通讯通路门店!$AB:$AB,通讯通路门店!$S:$S,$G1246,通讯通路门店!$J:$J,"OPPO体验店")</f>
        <v>0</v>
      </c>
      <c r="BF1246" s="99">
        <f>SUMIFS(通讯通路门店!$X:$X,通讯通路门店!$S:$S,$G1246,通讯通路门店!$J:$J,"华为授权体验店")+SUMIFS(通讯通路门店!$AA:$AA,通讯通路门店!$S:$S,$G1246,通讯通路门店!$J:$J,"华为堡垒店")</f>
        <v>0</v>
      </c>
      <c r="BG1246" s="99">
        <f>SUMIFS(通讯通路门店!$Y:$Y,通讯通路门店!$S:$S,$G1246,通讯通路门店!$J:$J,"小米体验店")</f>
        <v>0</v>
      </c>
      <c r="BH1246" s="99">
        <f>SUMIFS(通讯通路门店!$AA:$AA,通讯通路门店!$S:$S,$G1246,通讯通路门店!$J:$J,"苹果体验店")</f>
        <v>0</v>
      </c>
      <c r="BI1246" s="99">
        <f>SUMIFS(通讯通路门店!$K:$K,通讯通路门店!$S:$S,$G1246,通讯通路门店!$J:$J,"其他品牌专卖店")</f>
        <v>0</v>
      </c>
      <c r="BJ1246" s="99">
        <f>SUMIFS(通讯通路门店!$AC:$AC,通讯通路门店!$S:$S,$G1246)</f>
        <v>0</v>
      </c>
      <c r="BK1246" s="99">
        <f>SUMIFS(通讯通路门店!$AD:$AD,通讯通路门店!$S:$S,$G1246)</f>
        <v>0</v>
      </c>
      <c r="BL1246" s="99">
        <f>SUMIFS(通讯通路门店!$AE:$AE,通讯通路门店!$S:$S,$G1246)</f>
        <v>0</v>
      </c>
      <c r="BM1246" s="99">
        <f>SUMIFS(通讯通路门店!$AF:$AF,通讯通路门店!$S:$S,$G1246)</f>
        <v>0</v>
      </c>
      <c r="BN1246" s="99">
        <f>SUMIFS(通讯通路门店!$AG:$AG,通讯通路门店!$S:$S,$G1246)</f>
        <v>0</v>
      </c>
      <c r="BO1246" s="99">
        <f>SUMIFS(通讯通路门店!$AH:$AH,通讯通路门店!$S:$S,$G1246)</f>
        <v>0</v>
      </c>
      <c r="BP1246" s="99">
        <f>SUMIFS(通讯通路门店!$AI:$AI,通讯通路门店!$S:$S,$G1246)</f>
        <v>0</v>
      </c>
      <c r="BQ1246" s="83"/>
    </row>
    <row r="1247" spans="1:69">
      <c r="A1247" s="99" t="str">
        <f>IFERROR(_xlfn.XLOOKUP($G1247,通讯通路门店!$S$4:$S$993933,通讯通路门店!$A$4:$A$993933,0,0),"")</f>
        <v>海南省</v>
      </c>
      <c r="B1247" s="99" t="str">
        <f>IFERROR(_xlfn.XLOOKUP($G1247,通讯通路门店!$S$4:$S$993933,通讯通路门店!$B$4:$B$993933,0,0),"")</f>
        <v>昌江黎族自治县</v>
      </c>
      <c r="C1247" s="99" t="str">
        <f>IFERROR(_xlfn.XLOOKUP($G1247,通讯通路门店!$S$4:$S$993933,通讯通路门店!$C$4:$C$993933,0,0),"")</f>
        <v>昌江黎族自治县</v>
      </c>
      <c r="D1247" s="99" t="str">
        <f>IFERROR(_xlfn.XLOOKUP($G1247,通讯通路门店!$S$4:$S$993933,通讯通路门店!$D$4:$D$993933,0,0),"")</f>
        <v>叉河镇</v>
      </c>
      <c r="E1247" s="83"/>
      <c r="F1247" s="83"/>
      <c r="G1247" s="101"/>
      <c r="H1247" s="102">
        <f>IFERROR(_xlfn.XLOOKUP($G1247,通讯通路门店!$S$4:$S$993933,通讯通路门店!$R$4:$R$993933,0,0),"")</f>
        <v>0</v>
      </c>
      <c r="I1247" s="83"/>
      <c r="J1247" s="83"/>
      <c r="K1247" s="83"/>
      <c r="L1247" s="83"/>
      <c r="M1247" s="83"/>
      <c r="N1247" s="83"/>
      <c r="O1247" s="83"/>
      <c r="P1247" s="83"/>
      <c r="Q1247" s="83"/>
      <c r="R1247" s="83"/>
      <c r="S1247" s="83"/>
      <c r="T1247" s="83"/>
      <c r="U1247" s="99">
        <f>COUNTIF(通讯通路门店!$S:$S,$G1247)</f>
        <v>0</v>
      </c>
      <c r="V1247" s="99">
        <f>COUNTIFS(通讯通路门店!$S:$S,$G1247,通讯通路门店!$J:$J,"综合卖场")</f>
        <v>0</v>
      </c>
      <c r="W1247" s="99">
        <f>SUMIFS(通讯通路门店!$AJ:$AJ,通讯通路门店!$S:$S,通讯客户沙盘!$G1247)</f>
        <v>0</v>
      </c>
      <c r="X1247" s="99">
        <f t="shared" si="95"/>
        <v>0</v>
      </c>
      <c r="Y1247" s="99">
        <f>COUNTIFS(通讯通路门店!$S:$S,$G1247,通讯通路门店!$J:$J,"荣耀体验店")+COUNTIFS(通讯通路门店!$S:$S,$G1247,通讯通路门店!$J:$J,"荣耀授权专卖店")</f>
        <v>0</v>
      </c>
      <c r="Z1247" s="99">
        <f>COUNTIFS(通讯通路门店!$S:$S,$G1247,通讯通路门店!$J:$J,"VIVO体验店")</f>
        <v>0</v>
      </c>
      <c r="AA1247" s="99">
        <f>COUNTIFS(通讯通路门店!$S:$S,$G1247,通讯通路门店!$J:$J,"OPPO体验店")</f>
        <v>0</v>
      </c>
      <c r="AB1247" s="99">
        <f>COUNTIFS(通讯通路门店!$S:$S,$G1247,通讯通路门店!$J:$J,"华为授权体验店")+COUNTIFS(通讯通路门店!$S:$S,$G1247,通讯通路门店!$J:$J,"华为堡垒店")</f>
        <v>0</v>
      </c>
      <c r="AC1247" s="99">
        <f>COUNTIFS(通讯通路门店!$S:$S,$G1247,通讯通路门店!$J:$J,"小米体验店")</f>
        <v>0</v>
      </c>
      <c r="AD1247" s="99">
        <f>COUNTIFS(通讯通路门店!$S:$S,$G1247,通讯通路门店!$J:$J,"苹果体验店")</f>
        <v>0</v>
      </c>
      <c r="AE1247" s="99">
        <f>COUNTIFS(通讯通路门店!$S:$S,$G1247,通讯通路门店!$J:$J,"其他品牌专卖店")</f>
        <v>0</v>
      </c>
      <c r="AF1247" s="99">
        <f>SUMIFS(通讯通路门店!$BI:$BI,通讯通路门店!$S:$S,$G1247)</f>
        <v>0</v>
      </c>
      <c r="AG1247" s="99">
        <f>SUMIFS(通讯通路门店!$BH:$BH,通讯通路门店!$S:$S,$G1247)</f>
        <v>0</v>
      </c>
      <c r="AH1247" s="99">
        <f t="shared" si="96"/>
        <v>0</v>
      </c>
      <c r="AI1247" s="99">
        <f>SUMIFS(通讯通路门店!$BB:$BB,通讯通路门店!$S:$S,$G1247)</f>
        <v>0</v>
      </c>
      <c r="AJ1247" s="99">
        <f>SUMIFS(通讯通路门店!$BE:$BE,通讯通路门店!$S:$S,$G1247)</f>
        <v>0</v>
      </c>
      <c r="AK1247" s="99">
        <f>SUMIFS(通讯通路门店!$BG:$BG,通讯通路门店!$S:$S,$G1247)</f>
        <v>0</v>
      </c>
      <c r="AL1247" s="99">
        <f>SUMIFS(通讯通路门店!$BC:$BC,通讯通路门店!$S:$S,$G1247)</f>
        <v>0</v>
      </c>
      <c r="AM1247" s="99">
        <f>SUMIFS(通讯通路门店!$BD:$BD,通讯通路门店!$S:$S,$G1247)</f>
        <v>0</v>
      </c>
      <c r="AN1247" s="99">
        <f>SUMIFS(通讯通路门店!$BF:$BF,通讯通路门店!$S:$S,$G1247)</f>
        <v>0</v>
      </c>
      <c r="AO1247" s="99">
        <f t="shared" si="97"/>
        <v>0</v>
      </c>
      <c r="AP1247" s="99">
        <f>SUMIFS(通讯通路门店!$K:$K,通讯通路门店!$S:$S,$G1247)</f>
        <v>0</v>
      </c>
      <c r="AQ1247" s="83"/>
      <c r="AR1247" s="99">
        <f>SUMIFS(通讯通路门店!$T:$T,通讯通路门店!$S:$S,$G1247)</f>
        <v>0</v>
      </c>
      <c r="AS1247" s="99">
        <f>SUMIFS(通讯通路门店!$U:$U,通讯通路门店!$S:$S,$G1247)</f>
        <v>0</v>
      </c>
      <c r="AT1247" s="99">
        <f>SUMIFS(通讯通路门店!$V:$V,通讯通路门店!$S:$S,$G1247)</f>
        <v>0</v>
      </c>
      <c r="AU1247" s="99">
        <f>SUMIFS(通讯通路门店!$W:$W,通讯通路门店!$S:$S,$G1247)</f>
        <v>0</v>
      </c>
      <c r="AV1247" s="99">
        <f>SUMIFS(通讯通路门店!$Z:$Z,通讯通路门店!$S:$S,$G1247)</f>
        <v>0</v>
      </c>
      <c r="AW1247" s="99">
        <f>SUMIFS(通讯通路门店!$AB:$AB,通讯通路门店!$S:$S,$G1247)</f>
        <v>0</v>
      </c>
      <c r="AX1247" s="99">
        <f>SUMIFS(通讯通路门店!$X:$X,通讯通路门店!$S:$S,$G1247)</f>
        <v>0</v>
      </c>
      <c r="AY1247" s="99">
        <f>SUMIFS(通讯通路门店!$Y:$Y,通讯通路门店!$S:$S,$G1247)</f>
        <v>0</v>
      </c>
      <c r="AZ1247" s="99">
        <f>SUMIFS(通讯通路门店!$AA:$AA,通讯通路门店!$S:$S,$G1247)</f>
        <v>0</v>
      </c>
      <c r="BA1247" s="99">
        <f t="shared" si="98"/>
        <v>0</v>
      </c>
      <c r="BB1247" s="99">
        <f t="shared" si="99"/>
        <v>0</v>
      </c>
      <c r="BC1247" s="99">
        <f>SUMIFS(通讯通路门店!$W:$W,通讯通路门店!$S:$S,$G1247,通讯通路门店!$J:$J,"荣耀体验店")+SUMIFS(通讯通路门店!$W:$W,通讯通路门店!$S:$S,$G1247,通讯通路门店!$J:$J,"荣耀授权专卖店")</f>
        <v>0</v>
      </c>
      <c r="BD1247" s="99">
        <f>SUMIFS(通讯通路门店!$Z:$Z,通讯通路门店!$S:$S,$G1247,通讯通路门店!$J:$J,"VIVO体验店")</f>
        <v>0</v>
      </c>
      <c r="BE1247" s="99">
        <f>SUMIFS(通讯通路门店!$AB:$AB,通讯通路门店!$S:$S,$G1247,通讯通路门店!$J:$J,"OPPO体验店")</f>
        <v>0</v>
      </c>
      <c r="BF1247" s="99">
        <f>SUMIFS(通讯通路门店!$X:$X,通讯通路门店!$S:$S,$G1247,通讯通路门店!$J:$J,"华为授权体验店")+SUMIFS(通讯通路门店!$AA:$AA,通讯通路门店!$S:$S,$G1247,通讯通路门店!$J:$J,"华为堡垒店")</f>
        <v>0</v>
      </c>
      <c r="BG1247" s="99">
        <f>SUMIFS(通讯通路门店!$Y:$Y,通讯通路门店!$S:$S,$G1247,通讯通路门店!$J:$J,"小米体验店")</f>
        <v>0</v>
      </c>
      <c r="BH1247" s="99">
        <f>SUMIFS(通讯通路门店!$AA:$AA,通讯通路门店!$S:$S,$G1247,通讯通路门店!$J:$J,"苹果体验店")</f>
        <v>0</v>
      </c>
      <c r="BI1247" s="99">
        <f>SUMIFS(通讯通路门店!$K:$K,通讯通路门店!$S:$S,$G1247,通讯通路门店!$J:$J,"其他品牌专卖店")</f>
        <v>0</v>
      </c>
      <c r="BJ1247" s="99">
        <f>SUMIFS(通讯通路门店!$AC:$AC,通讯通路门店!$S:$S,$G1247)</f>
        <v>0</v>
      </c>
      <c r="BK1247" s="99">
        <f>SUMIFS(通讯通路门店!$AD:$AD,通讯通路门店!$S:$S,$G1247)</f>
        <v>0</v>
      </c>
      <c r="BL1247" s="99">
        <f>SUMIFS(通讯通路门店!$AE:$AE,通讯通路门店!$S:$S,$G1247)</f>
        <v>0</v>
      </c>
      <c r="BM1247" s="99">
        <f>SUMIFS(通讯通路门店!$AF:$AF,通讯通路门店!$S:$S,$G1247)</f>
        <v>0</v>
      </c>
      <c r="BN1247" s="99">
        <f>SUMIFS(通讯通路门店!$AG:$AG,通讯通路门店!$S:$S,$G1247)</f>
        <v>0</v>
      </c>
      <c r="BO1247" s="99">
        <f>SUMIFS(通讯通路门店!$AH:$AH,通讯通路门店!$S:$S,$G1247)</f>
        <v>0</v>
      </c>
      <c r="BP1247" s="99">
        <f>SUMIFS(通讯通路门店!$AI:$AI,通讯通路门店!$S:$S,$G1247)</f>
        <v>0</v>
      </c>
      <c r="BQ1247" s="83"/>
    </row>
    <row r="1248" spans="1:69">
      <c r="A1248" s="99" t="str">
        <f>IFERROR(_xlfn.XLOOKUP($G1248,通讯通路门店!$S$4:$S$993933,通讯通路门店!$A$4:$A$993933,0,0),"")</f>
        <v>海南省</v>
      </c>
      <c r="B1248" s="99" t="str">
        <f>IFERROR(_xlfn.XLOOKUP($G1248,通讯通路门店!$S$4:$S$993933,通讯通路门店!$B$4:$B$993933,0,0),"")</f>
        <v>昌江黎族自治县</v>
      </c>
      <c r="C1248" s="99" t="str">
        <f>IFERROR(_xlfn.XLOOKUP($G1248,通讯通路门店!$S$4:$S$993933,通讯通路门店!$C$4:$C$993933,0,0),"")</f>
        <v>昌江黎族自治县</v>
      </c>
      <c r="D1248" s="99" t="str">
        <f>IFERROR(_xlfn.XLOOKUP($G1248,通讯通路门店!$S$4:$S$993933,通讯通路门店!$D$4:$D$993933,0,0),"")</f>
        <v>叉河镇</v>
      </c>
      <c r="E1248" s="83"/>
      <c r="F1248" s="83"/>
      <c r="G1248" s="101"/>
      <c r="H1248" s="102">
        <f>IFERROR(_xlfn.XLOOKUP($G1248,通讯通路门店!$S$4:$S$993933,通讯通路门店!$R$4:$R$993933,0,0),"")</f>
        <v>0</v>
      </c>
      <c r="I1248" s="83"/>
      <c r="J1248" s="83"/>
      <c r="K1248" s="83"/>
      <c r="L1248" s="83"/>
      <c r="M1248" s="83"/>
      <c r="N1248" s="83"/>
      <c r="O1248" s="83"/>
      <c r="P1248" s="83"/>
      <c r="Q1248" s="83"/>
      <c r="R1248" s="83"/>
      <c r="S1248" s="83"/>
      <c r="T1248" s="83"/>
      <c r="U1248" s="99">
        <f>COUNTIF(通讯通路门店!$S:$S,$G1248)</f>
        <v>0</v>
      </c>
      <c r="V1248" s="99">
        <f>COUNTIFS(通讯通路门店!$S:$S,$G1248,通讯通路门店!$J:$J,"综合卖场")</f>
        <v>0</v>
      </c>
      <c r="W1248" s="99">
        <f>SUMIFS(通讯通路门店!$AJ:$AJ,通讯通路门店!$S:$S,通讯客户沙盘!$G1248)</f>
        <v>0</v>
      </c>
      <c r="X1248" s="99">
        <f t="shared" si="95"/>
        <v>0</v>
      </c>
      <c r="Y1248" s="99">
        <f>COUNTIFS(通讯通路门店!$S:$S,$G1248,通讯通路门店!$J:$J,"荣耀体验店")+COUNTIFS(通讯通路门店!$S:$S,$G1248,通讯通路门店!$J:$J,"荣耀授权专卖店")</f>
        <v>0</v>
      </c>
      <c r="Z1248" s="99">
        <f>COUNTIFS(通讯通路门店!$S:$S,$G1248,通讯通路门店!$J:$J,"VIVO体验店")</f>
        <v>0</v>
      </c>
      <c r="AA1248" s="99">
        <f>COUNTIFS(通讯通路门店!$S:$S,$G1248,通讯通路门店!$J:$J,"OPPO体验店")</f>
        <v>0</v>
      </c>
      <c r="AB1248" s="99">
        <f>COUNTIFS(通讯通路门店!$S:$S,$G1248,通讯通路门店!$J:$J,"华为授权体验店")+COUNTIFS(通讯通路门店!$S:$S,$G1248,通讯通路门店!$J:$J,"华为堡垒店")</f>
        <v>0</v>
      </c>
      <c r="AC1248" s="99">
        <f>COUNTIFS(通讯通路门店!$S:$S,$G1248,通讯通路门店!$J:$J,"小米体验店")</f>
        <v>0</v>
      </c>
      <c r="AD1248" s="99">
        <f>COUNTIFS(通讯通路门店!$S:$S,$G1248,通讯通路门店!$J:$J,"苹果体验店")</f>
        <v>0</v>
      </c>
      <c r="AE1248" s="99">
        <f>COUNTIFS(通讯通路门店!$S:$S,$G1248,通讯通路门店!$J:$J,"其他品牌专卖店")</f>
        <v>0</v>
      </c>
      <c r="AF1248" s="99">
        <f>SUMIFS(通讯通路门店!$BI:$BI,通讯通路门店!$S:$S,$G1248)</f>
        <v>0</v>
      </c>
      <c r="AG1248" s="99">
        <f>SUMIFS(通讯通路门店!$BH:$BH,通讯通路门店!$S:$S,$G1248)</f>
        <v>0</v>
      </c>
      <c r="AH1248" s="99">
        <f t="shared" si="96"/>
        <v>0</v>
      </c>
      <c r="AI1248" s="99">
        <f>SUMIFS(通讯通路门店!$BB:$BB,通讯通路门店!$S:$S,$G1248)</f>
        <v>0</v>
      </c>
      <c r="AJ1248" s="99">
        <f>SUMIFS(通讯通路门店!$BE:$BE,通讯通路门店!$S:$S,$G1248)</f>
        <v>0</v>
      </c>
      <c r="AK1248" s="99">
        <f>SUMIFS(通讯通路门店!$BG:$BG,通讯通路门店!$S:$S,$G1248)</f>
        <v>0</v>
      </c>
      <c r="AL1248" s="99">
        <f>SUMIFS(通讯通路门店!$BC:$BC,通讯通路门店!$S:$S,$G1248)</f>
        <v>0</v>
      </c>
      <c r="AM1248" s="99">
        <f>SUMIFS(通讯通路门店!$BD:$BD,通讯通路门店!$S:$S,$G1248)</f>
        <v>0</v>
      </c>
      <c r="AN1248" s="99">
        <f>SUMIFS(通讯通路门店!$BF:$BF,通讯通路门店!$S:$S,$G1248)</f>
        <v>0</v>
      </c>
      <c r="AO1248" s="99">
        <f t="shared" si="97"/>
        <v>0</v>
      </c>
      <c r="AP1248" s="99">
        <f>SUMIFS(通讯通路门店!$K:$K,通讯通路门店!$S:$S,$G1248)</f>
        <v>0</v>
      </c>
      <c r="AQ1248" s="83"/>
      <c r="AR1248" s="99">
        <f>SUMIFS(通讯通路门店!$T:$T,通讯通路门店!$S:$S,$G1248)</f>
        <v>0</v>
      </c>
      <c r="AS1248" s="99">
        <f>SUMIFS(通讯通路门店!$U:$U,通讯通路门店!$S:$S,$G1248)</f>
        <v>0</v>
      </c>
      <c r="AT1248" s="99">
        <f>SUMIFS(通讯通路门店!$V:$V,通讯通路门店!$S:$S,$G1248)</f>
        <v>0</v>
      </c>
      <c r="AU1248" s="99">
        <f>SUMIFS(通讯通路门店!$W:$W,通讯通路门店!$S:$S,$G1248)</f>
        <v>0</v>
      </c>
      <c r="AV1248" s="99">
        <f>SUMIFS(通讯通路门店!$Z:$Z,通讯通路门店!$S:$S,$G1248)</f>
        <v>0</v>
      </c>
      <c r="AW1248" s="99">
        <f>SUMIFS(通讯通路门店!$AB:$AB,通讯通路门店!$S:$S,$G1248)</f>
        <v>0</v>
      </c>
      <c r="AX1248" s="99">
        <f>SUMIFS(通讯通路门店!$X:$X,通讯通路门店!$S:$S,$G1248)</f>
        <v>0</v>
      </c>
      <c r="AY1248" s="99">
        <f>SUMIFS(通讯通路门店!$Y:$Y,通讯通路门店!$S:$S,$G1248)</f>
        <v>0</v>
      </c>
      <c r="AZ1248" s="99">
        <f>SUMIFS(通讯通路门店!$AA:$AA,通讯通路门店!$S:$S,$G1248)</f>
        <v>0</v>
      </c>
      <c r="BA1248" s="99">
        <f t="shared" si="98"/>
        <v>0</v>
      </c>
      <c r="BB1248" s="99">
        <f t="shared" si="99"/>
        <v>0</v>
      </c>
      <c r="BC1248" s="99">
        <f>SUMIFS(通讯通路门店!$W:$W,通讯通路门店!$S:$S,$G1248,通讯通路门店!$J:$J,"荣耀体验店")+SUMIFS(通讯通路门店!$W:$W,通讯通路门店!$S:$S,$G1248,通讯通路门店!$J:$J,"荣耀授权专卖店")</f>
        <v>0</v>
      </c>
      <c r="BD1248" s="99">
        <f>SUMIFS(通讯通路门店!$Z:$Z,通讯通路门店!$S:$S,$G1248,通讯通路门店!$J:$J,"VIVO体验店")</f>
        <v>0</v>
      </c>
      <c r="BE1248" s="99">
        <f>SUMIFS(通讯通路门店!$AB:$AB,通讯通路门店!$S:$S,$G1248,通讯通路门店!$J:$J,"OPPO体验店")</f>
        <v>0</v>
      </c>
      <c r="BF1248" s="99">
        <f>SUMIFS(通讯通路门店!$X:$X,通讯通路门店!$S:$S,$G1248,通讯通路门店!$J:$J,"华为授权体验店")+SUMIFS(通讯通路门店!$AA:$AA,通讯通路门店!$S:$S,$G1248,通讯通路门店!$J:$J,"华为堡垒店")</f>
        <v>0</v>
      </c>
      <c r="BG1248" s="99">
        <f>SUMIFS(通讯通路门店!$Y:$Y,通讯通路门店!$S:$S,$G1248,通讯通路门店!$J:$J,"小米体验店")</f>
        <v>0</v>
      </c>
      <c r="BH1248" s="99">
        <f>SUMIFS(通讯通路门店!$AA:$AA,通讯通路门店!$S:$S,$G1248,通讯通路门店!$J:$J,"苹果体验店")</f>
        <v>0</v>
      </c>
      <c r="BI1248" s="99">
        <f>SUMIFS(通讯通路门店!$K:$K,通讯通路门店!$S:$S,$G1248,通讯通路门店!$J:$J,"其他品牌专卖店")</f>
        <v>0</v>
      </c>
      <c r="BJ1248" s="99">
        <f>SUMIFS(通讯通路门店!$AC:$AC,通讯通路门店!$S:$S,$G1248)</f>
        <v>0</v>
      </c>
      <c r="BK1248" s="99">
        <f>SUMIFS(通讯通路门店!$AD:$AD,通讯通路门店!$S:$S,$G1248)</f>
        <v>0</v>
      </c>
      <c r="BL1248" s="99">
        <f>SUMIFS(通讯通路门店!$AE:$AE,通讯通路门店!$S:$S,$G1248)</f>
        <v>0</v>
      </c>
      <c r="BM1248" s="99">
        <f>SUMIFS(通讯通路门店!$AF:$AF,通讯通路门店!$S:$S,$G1248)</f>
        <v>0</v>
      </c>
      <c r="BN1248" s="99">
        <f>SUMIFS(通讯通路门店!$AG:$AG,通讯通路门店!$S:$S,$G1248)</f>
        <v>0</v>
      </c>
      <c r="BO1248" s="99">
        <f>SUMIFS(通讯通路门店!$AH:$AH,通讯通路门店!$S:$S,$G1248)</f>
        <v>0</v>
      </c>
      <c r="BP1248" s="99">
        <f>SUMIFS(通讯通路门店!$AI:$AI,通讯通路门店!$S:$S,$G1248)</f>
        <v>0</v>
      </c>
      <c r="BQ1248" s="83"/>
    </row>
    <row r="1249" spans="1:69">
      <c r="A1249" s="99" t="str">
        <f>IFERROR(_xlfn.XLOOKUP($G1249,通讯通路门店!$S$4:$S$993933,通讯通路门店!$A$4:$A$993933,0,0),"")</f>
        <v>海南省</v>
      </c>
      <c r="B1249" s="99" t="str">
        <f>IFERROR(_xlfn.XLOOKUP($G1249,通讯通路门店!$S$4:$S$993933,通讯通路门店!$B$4:$B$993933,0,0),"")</f>
        <v>昌江黎族自治县</v>
      </c>
      <c r="C1249" s="99" t="str">
        <f>IFERROR(_xlfn.XLOOKUP($G1249,通讯通路门店!$S$4:$S$993933,通讯通路门店!$C$4:$C$993933,0,0),"")</f>
        <v>昌江黎族自治县</v>
      </c>
      <c r="D1249" s="99" t="str">
        <f>IFERROR(_xlfn.XLOOKUP($G1249,通讯通路门店!$S$4:$S$993933,通讯通路门店!$D$4:$D$993933,0,0),"")</f>
        <v>叉河镇</v>
      </c>
      <c r="E1249" s="83"/>
      <c r="F1249" s="83"/>
      <c r="G1249" s="101"/>
      <c r="H1249" s="102">
        <f>IFERROR(_xlfn.XLOOKUP($G1249,通讯通路门店!$S$4:$S$993933,通讯通路门店!$R$4:$R$993933,0,0),"")</f>
        <v>0</v>
      </c>
      <c r="I1249" s="83"/>
      <c r="J1249" s="83"/>
      <c r="K1249" s="83"/>
      <c r="L1249" s="83"/>
      <c r="M1249" s="83"/>
      <c r="N1249" s="83"/>
      <c r="O1249" s="83"/>
      <c r="P1249" s="83"/>
      <c r="Q1249" s="83"/>
      <c r="R1249" s="83"/>
      <c r="S1249" s="83"/>
      <c r="T1249" s="83"/>
      <c r="U1249" s="99">
        <f>COUNTIF(通讯通路门店!$S:$S,$G1249)</f>
        <v>0</v>
      </c>
      <c r="V1249" s="99">
        <f>COUNTIFS(通讯通路门店!$S:$S,$G1249,通讯通路门店!$J:$J,"综合卖场")</f>
        <v>0</v>
      </c>
      <c r="W1249" s="99">
        <f>SUMIFS(通讯通路门店!$AJ:$AJ,通讯通路门店!$S:$S,通讯客户沙盘!$G1249)</f>
        <v>0</v>
      </c>
      <c r="X1249" s="99">
        <f t="shared" si="95"/>
        <v>0</v>
      </c>
      <c r="Y1249" s="99">
        <f>COUNTIFS(通讯通路门店!$S:$S,$G1249,通讯通路门店!$J:$J,"荣耀体验店")+COUNTIFS(通讯通路门店!$S:$S,$G1249,通讯通路门店!$J:$J,"荣耀授权专卖店")</f>
        <v>0</v>
      </c>
      <c r="Z1249" s="99">
        <f>COUNTIFS(通讯通路门店!$S:$S,$G1249,通讯通路门店!$J:$J,"VIVO体验店")</f>
        <v>0</v>
      </c>
      <c r="AA1249" s="99">
        <f>COUNTIFS(通讯通路门店!$S:$S,$G1249,通讯通路门店!$J:$J,"OPPO体验店")</f>
        <v>0</v>
      </c>
      <c r="AB1249" s="99">
        <f>COUNTIFS(通讯通路门店!$S:$S,$G1249,通讯通路门店!$J:$J,"华为授权体验店")+COUNTIFS(通讯通路门店!$S:$S,$G1249,通讯通路门店!$J:$J,"华为堡垒店")</f>
        <v>0</v>
      </c>
      <c r="AC1249" s="99">
        <f>COUNTIFS(通讯通路门店!$S:$S,$G1249,通讯通路门店!$J:$J,"小米体验店")</f>
        <v>0</v>
      </c>
      <c r="AD1249" s="99">
        <f>COUNTIFS(通讯通路门店!$S:$S,$G1249,通讯通路门店!$J:$J,"苹果体验店")</f>
        <v>0</v>
      </c>
      <c r="AE1249" s="99">
        <f>COUNTIFS(通讯通路门店!$S:$S,$G1249,通讯通路门店!$J:$J,"其他品牌专卖店")</f>
        <v>0</v>
      </c>
      <c r="AF1249" s="99">
        <f>SUMIFS(通讯通路门店!$BI:$BI,通讯通路门店!$S:$S,$G1249)</f>
        <v>0</v>
      </c>
      <c r="AG1249" s="99">
        <f>SUMIFS(通讯通路门店!$BH:$BH,通讯通路门店!$S:$S,$G1249)</f>
        <v>0</v>
      </c>
      <c r="AH1249" s="99">
        <f t="shared" si="96"/>
        <v>0</v>
      </c>
      <c r="AI1249" s="99">
        <f>SUMIFS(通讯通路门店!$BB:$BB,通讯通路门店!$S:$S,$G1249)</f>
        <v>0</v>
      </c>
      <c r="AJ1249" s="99">
        <f>SUMIFS(通讯通路门店!$BE:$BE,通讯通路门店!$S:$S,$G1249)</f>
        <v>0</v>
      </c>
      <c r="AK1249" s="99">
        <f>SUMIFS(通讯通路门店!$BG:$BG,通讯通路门店!$S:$S,$G1249)</f>
        <v>0</v>
      </c>
      <c r="AL1249" s="99">
        <f>SUMIFS(通讯通路门店!$BC:$BC,通讯通路门店!$S:$S,$G1249)</f>
        <v>0</v>
      </c>
      <c r="AM1249" s="99">
        <f>SUMIFS(通讯通路门店!$BD:$BD,通讯通路门店!$S:$S,$G1249)</f>
        <v>0</v>
      </c>
      <c r="AN1249" s="99">
        <f>SUMIFS(通讯通路门店!$BF:$BF,通讯通路门店!$S:$S,$G1249)</f>
        <v>0</v>
      </c>
      <c r="AO1249" s="99">
        <f t="shared" si="97"/>
        <v>0</v>
      </c>
      <c r="AP1249" s="99">
        <f>SUMIFS(通讯通路门店!$K:$K,通讯通路门店!$S:$S,$G1249)</f>
        <v>0</v>
      </c>
      <c r="AQ1249" s="83"/>
      <c r="AR1249" s="99">
        <f>SUMIFS(通讯通路门店!$T:$T,通讯通路门店!$S:$S,$G1249)</f>
        <v>0</v>
      </c>
      <c r="AS1249" s="99">
        <f>SUMIFS(通讯通路门店!$U:$U,通讯通路门店!$S:$S,$G1249)</f>
        <v>0</v>
      </c>
      <c r="AT1249" s="99">
        <f>SUMIFS(通讯通路门店!$V:$V,通讯通路门店!$S:$S,$G1249)</f>
        <v>0</v>
      </c>
      <c r="AU1249" s="99">
        <f>SUMIFS(通讯通路门店!$W:$W,通讯通路门店!$S:$S,$G1249)</f>
        <v>0</v>
      </c>
      <c r="AV1249" s="99">
        <f>SUMIFS(通讯通路门店!$Z:$Z,通讯通路门店!$S:$S,$G1249)</f>
        <v>0</v>
      </c>
      <c r="AW1249" s="99">
        <f>SUMIFS(通讯通路门店!$AB:$AB,通讯通路门店!$S:$S,$G1249)</f>
        <v>0</v>
      </c>
      <c r="AX1249" s="99">
        <f>SUMIFS(通讯通路门店!$X:$X,通讯通路门店!$S:$S,$G1249)</f>
        <v>0</v>
      </c>
      <c r="AY1249" s="99">
        <f>SUMIFS(通讯通路门店!$Y:$Y,通讯通路门店!$S:$S,$G1249)</f>
        <v>0</v>
      </c>
      <c r="AZ1249" s="99">
        <f>SUMIFS(通讯通路门店!$AA:$AA,通讯通路门店!$S:$S,$G1249)</f>
        <v>0</v>
      </c>
      <c r="BA1249" s="99">
        <f t="shared" si="98"/>
        <v>0</v>
      </c>
      <c r="BB1249" s="99">
        <f t="shared" si="99"/>
        <v>0</v>
      </c>
      <c r="BC1249" s="99">
        <f>SUMIFS(通讯通路门店!$W:$W,通讯通路门店!$S:$S,$G1249,通讯通路门店!$J:$J,"荣耀体验店")+SUMIFS(通讯通路门店!$W:$W,通讯通路门店!$S:$S,$G1249,通讯通路门店!$J:$J,"荣耀授权专卖店")</f>
        <v>0</v>
      </c>
      <c r="BD1249" s="99">
        <f>SUMIFS(通讯通路门店!$Z:$Z,通讯通路门店!$S:$S,$G1249,通讯通路门店!$J:$J,"VIVO体验店")</f>
        <v>0</v>
      </c>
      <c r="BE1249" s="99">
        <f>SUMIFS(通讯通路门店!$AB:$AB,通讯通路门店!$S:$S,$G1249,通讯通路门店!$J:$J,"OPPO体验店")</f>
        <v>0</v>
      </c>
      <c r="BF1249" s="99">
        <f>SUMIFS(通讯通路门店!$X:$X,通讯通路门店!$S:$S,$G1249,通讯通路门店!$J:$J,"华为授权体验店")+SUMIFS(通讯通路门店!$AA:$AA,通讯通路门店!$S:$S,$G1249,通讯通路门店!$J:$J,"华为堡垒店")</f>
        <v>0</v>
      </c>
      <c r="BG1249" s="99">
        <f>SUMIFS(通讯通路门店!$Y:$Y,通讯通路门店!$S:$S,$G1249,通讯通路门店!$J:$J,"小米体验店")</f>
        <v>0</v>
      </c>
      <c r="BH1249" s="99">
        <f>SUMIFS(通讯通路门店!$AA:$AA,通讯通路门店!$S:$S,$G1249,通讯通路门店!$J:$J,"苹果体验店")</f>
        <v>0</v>
      </c>
      <c r="BI1249" s="99">
        <f>SUMIFS(通讯通路门店!$K:$K,通讯通路门店!$S:$S,$G1249,通讯通路门店!$J:$J,"其他品牌专卖店")</f>
        <v>0</v>
      </c>
      <c r="BJ1249" s="99">
        <f>SUMIFS(通讯通路门店!$AC:$AC,通讯通路门店!$S:$S,$G1249)</f>
        <v>0</v>
      </c>
      <c r="BK1249" s="99">
        <f>SUMIFS(通讯通路门店!$AD:$AD,通讯通路门店!$S:$S,$G1249)</f>
        <v>0</v>
      </c>
      <c r="BL1249" s="99">
        <f>SUMIFS(通讯通路门店!$AE:$AE,通讯通路门店!$S:$S,$G1249)</f>
        <v>0</v>
      </c>
      <c r="BM1249" s="99">
        <f>SUMIFS(通讯通路门店!$AF:$AF,通讯通路门店!$S:$S,$G1249)</f>
        <v>0</v>
      </c>
      <c r="BN1249" s="99">
        <f>SUMIFS(通讯通路门店!$AG:$AG,通讯通路门店!$S:$S,$G1249)</f>
        <v>0</v>
      </c>
      <c r="BO1249" s="99">
        <f>SUMIFS(通讯通路门店!$AH:$AH,通讯通路门店!$S:$S,$G1249)</f>
        <v>0</v>
      </c>
      <c r="BP1249" s="99">
        <f>SUMIFS(通讯通路门店!$AI:$AI,通讯通路门店!$S:$S,$G1249)</f>
        <v>0</v>
      </c>
      <c r="BQ1249" s="83"/>
    </row>
    <row r="1250" spans="1:69">
      <c r="A1250" s="99" t="str">
        <f>IFERROR(_xlfn.XLOOKUP($G1250,通讯通路门店!$S$4:$S$993933,通讯通路门店!$A$4:$A$993933,0,0),"")</f>
        <v>海南省</v>
      </c>
      <c r="B1250" s="99" t="str">
        <f>IFERROR(_xlfn.XLOOKUP($G1250,通讯通路门店!$S$4:$S$993933,通讯通路门店!$B$4:$B$993933,0,0),"")</f>
        <v>昌江黎族自治县</v>
      </c>
      <c r="C1250" s="99" t="str">
        <f>IFERROR(_xlfn.XLOOKUP($G1250,通讯通路门店!$S$4:$S$993933,通讯通路门店!$C$4:$C$993933,0,0),"")</f>
        <v>昌江黎族自治县</v>
      </c>
      <c r="D1250" s="99" t="str">
        <f>IFERROR(_xlfn.XLOOKUP($G1250,通讯通路门店!$S$4:$S$993933,通讯通路门店!$D$4:$D$993933,0,0),"")</f>
        <v>叉河镇</v>
      </c>
      <c r="E1250" s="83"/>
      <c r="F1250" s="83"/>
      <c r="G1250" s="101"/>
      <c r="H1250" s="102">
        <f>IFERROR(_xlfn.XLOOKUP($G1250,通讯通路门店!$S$4:$S$993933,通讯通路门店!$R$4:$R$993933,0,0),"")</f>
        <v>0</v>
      </c>
      <c r="I1250" s="83"/>
      <c r="J1250" s="83"/>
      <c r="K1250" s="83"/>
      <c r="L1250" s="83"/>
      <c r="M1250" s="83"/>
      <c r="N1250" s="83"/>
      <c r="O1250" s="83"/>
      <c r="P1250" s="83"/>
      <c r="Q1250" s="83"/>
      <c r="R1250" s="83"/>
      <c r="S1250" s="83"/>
      <c r="T1250" s="83"/>
      <c r="U1250" s="99">
        <f>COUNTIF(通讯通路门店!$S:$S,$G1250)</f>
        <v>0</v>
      </c>
      <c r="V1250" s="99">
        <f>COUNTIFS(通讯通路门店!$S:$S,$G1250,通讯通路门店!$J:$J,"综合卖场")</f>
        <v>0</v>
      </c>
      <c r="W1250" s="99">
        <f>SUMIFS(通讯通路门店!$AJ:$AJ,通讯通路门店!$S:$S,通讯客户沙盘!$G1250)</f>
        <v>0</v>
      </c>
      <c r="X1250" s="99">
        <f t="shared" si="95"/>
        <v>0</v>
      </c>
      <c r="Y1250" s="99">
        <f>COUNTIFS(通讯通路门店!$S:$S,$G1250,通讯通路门店!$J:$J,"荣耀体验店")+COUNTIFS(通讯通路门店!$S:$S,$G1250,通讯通路门店!$J:$J,"荣耀授权专卖店")</f>
        <v>0</v>
      </c>
      <c r="Z1250" s="99">
        <f>COUNTIFS(通讯通路门店!$S:$S,$G1250,通讯通路门店!$J:$J,"VIVO体验店")</f>
        <v>0</v>
      </c>
      <c r="AA1250" s="99">
        <f>COUNTIFS(通讯通路门店!$S:$S,$G1250,通讯通路门店!$J:$J,"OPPO体验店")</f>
        <v>0</v>
      </c>
      <c r="AB1250" s="99">
        <f>COUNTIFS(通讯通路门店!$S:$S,$G1250,通讯通路门店!$J:$J,"华为授权体验店")+COUNTIFS(通讯通路门店!$S:$S,$G1250,通讯通路门店!$J:$J,"华为堡垒店")</f>
        <v>0</v>
      </c>
      <c r="AC1250" s="99">
        <f>COUNTIFS(通讯通路门店!$S:$S,$G1250,通讯通路门店!$J:$J,"小米体验店")</f>
        <v>0</v>
      </c>
      <c r="AD1250" s="99">
        <f>COUNTIFS(通讯通路门店!$S:$S,$G1250,通讯通路门店!$J:$J,"苹果体验店")</f>
        <v>0</v>
      </c>
      <c r="AE1250" s="99">
        <f>COUNTIFS(通讯通路门店!$S:$S,$G1250,通讯通路门店!$J:$J,"其他品牌专卖店")</f>
        <v>0</v>
      </c>
      <c r="AF1250" s="99">
        <f>SUMIFS(通讯通路门店!$BI:$BI,通讯通路门店!$S:$S,$G1250)</f>
        <v>0</v>
      </c>
      <c r="AG1250" s="99">
        <f>SUMIFS(通讯通路门店!$BH:$BH,通讯通路门店!$S:$S,$G1250)</f>
        <v>0</v>
      </c>
      <c r="AH1250" s="99">
        <f t="shared" si="96"/>
        <v>0</v>
      </c>
      <c r="AI1250" s="99">
        <f>SUMIFS(通讯通路门店!$BB:$BB,通讯通路门店!$S:$S,$G1250)</f>
        <v>0</v>
      </c>
      <c r="AJ1250" s="99">
        <f>SUMIFS(通讯通路门店!$BE:$BE,通讯通路门店!$S:$S,$G1250)</f>
        <v>0</v>
      </c>
      <c r="AK1250" s="99">
        <f>SUMIFS(通讯通路门店!$BG:$BG,通讯通路门店!$S:$S,$G1250)</f>
        <v>0</v>
      </c>
      <c r="AL1250" s="99">
        <f>SUMIFS(通讯通路门店!$BC:$BC,通讯通路门店!$S:$S,$G1250)</f>
        <v>0</v>
      </c>
      <c r="AM1250" s="99">
        <f>SUMIFS(通讯通路门店!$BD:$BD,通讯通路门店!$S:$S,$G1250)</f>
        <v>0</v>
      </c>
      <c r="AN1250" s="99">
        <f>SUMIFS(通讯通路门店!$BF:$BF,通讯通路门店!$S:$S,$G1250)</f>
        <v>0</v>
      </c>
      <c r="AO1250" s="99">
        <f t="shared" si="97"/>
        <v>0</v>
      </c>
      <c r="AP1250" s="99">
        <f>SUMIFS(通讯通路门店!$K:$K,通讯通路门店!$S:$S,$G1250)</f>
        <v>0</v>
      </c>
      <c r="AQ1250" s="83"/>
      <c r="AR1250" s="99">
        <f>SUMIFS(通讯通路门店!$T:$T,通讯通路门店!$S:$S,$G1250)</f>
        <v>0</v>
      </c>
      <c r="AS1250" s="99">
        <f>SUMIFS(通讯通路门店!$U:$U,通讯通路门店!$S:$S,$G1250)</f>
        <v>0</v>
      </c>
      <c r="AT1250" s="99">
        <f>SUMIFS(通讯通路门店!$V:$V,通讯通路门店!$S:$S,$G1250)</f>
        <v>0</v>
      </c>
      <c r="AU1250" s="99">
        <f>SUMIFS(通讯通路门店!$W:$W,通讯通路门店!$S:$S,$G1250)</f>
        <v>0</v>
      </c>
      <c r="AV1250" s="99">
        <f>SUMIFS(通讯通路门店!$Z:$Z,通讯通路门店!$S:$S,$G1250)</f>
        <v>0</v>
      </c>
      <c r="AW1250" s="99">
        <f>SUMIFS(通讯通路门店!$AB:$AB,通讯通路门店!$S:$S,$G1250)</f>
        <v>0</v>
      </c>
      <c r="AX1250" s="99">
        <f>SUMIFS(通讯通路门店!$X:$X,通讯通路门店!$S:$S,$G1250)</f>
        <v>0</v>
      </c>
      <c r="AY1250" s="99">
        <f>SUMIFS(通讯通路门店!$Y:$Y,通讯通路门店!$S:$S,$G1250)</f>
        <v>0</v>
      </c>
      <c r="AZ1250" s="99">
        <f>SUMIFS(通讯通路门店!$AA:$AA,通讯通路门店!$S:$S,$G1250)</f>
        <v>0</v>
      </c>
      <c r="BA1250" s="99">
        <f t="shared" si="98"/>
        <v>0</v>
      </c>
      <c r="BB1250" s="99">
        <f t="shared" si="99"/>
        <v>0</v>
      </c>
      <c r="BC1250" s="99">
        <f>SUMIFS(通讯通路门店!$W:$W,通讯通路门店!$S:$S,$G1250,通讯通路门店!$J:$J,"荣耀体验店")+SUMIFS(通讯通路门店!$W:$W,通讯通路门店!$S:$S,$G1250,通讯通路门店!$J:$J,"荣耀授权专卖店")</f>
        <v>0</v>
      </c>
      <c r="BD1250" s="99">
        <f>SUMIFS(通讯通路门店!$Z:$Z,通讯通路门店!$S:$S,$G1250,通讯通路门店!$J:$J,"VIVO体验店")</f>
        <v>0</v>
      </c>
      <c r="BE1250" s="99">
        <f>SUMIFS(通讯通路门店!$AB:$AB,通讯通路门店!$S:$S,$G1250,通讯通路门店!$J:$J,"OPPO体验店")</f>
        <v>0</v>
      </c>
      <c r="BF1250" s="99">
        <f>SUMIFS(通讯通路门店!$X:$X,通讯通路门店!$S:$S,$G1250,通讯通路门店!$J:$J,"华为授权体验店")+SUMIFS(通讯通路门店!$AA:$AA,通讯通路门店!$S:$S,$G1250,通讯通路门店!$J:$J,"华为堡垒店")</f>
        <v>0</v>
      </c>
      <c r="BG1250" s="99">
        <f>SUMIFS(通讯通路门店!$Y:$Y,通讯通路门店!$S:$S,$G1250,通讯通路门店!$J:$J,"小米体验店")</f>
        <v>0</v>
      </c>
      <c r="BH1250" s="99">
        <f>SUMIFS(通讯通路门店!$AA:$AA,通讯通路门店!$S:$S,$G1250,通讯通路门店!$J:$J,"苹果体验店")</f>
        <v>0</v>
      </c>
      <c r="BI1250" s="99">
        <f>SUMIFS(通讯通路门店!$K:$K,通讯通路门店!$S:$S,$G1250,通讯通路门店!$J:$J,"其他品牌专卖店")</f>
        <v>0</v>
      </c>
      <c r="BJ1250" s="99">
        <f>SUMIFS(通讯通路门店!$AC:$AC,通讯通路门店!$S:$S,$G1250)</f>
        <v>0</v>
      </c>
      <c r="BK1250" s="99">
        <f>SUMIFS(通讯通路门店!$AD:$AD,通讯通路门店!$S:$S,$G1250)</f>
        <v>0</v>
      </c>
      <c r="BL1250" s="99">
        <f>SUMIFS(通讯通路门店!$AE:$AE,通讯通路门店!$S:$S,$G1250)</f>
        <v>0</v>
      </c>
      <c r="BM1250" s="99">
        <f>SUMIFS(通讯通路门店!$AF:$AF,通讯通路门店!$S:$S,$G1250)</f>
        <v>0</v>
      </c>
      <c r="BN1250" s="99">
        <f>SUMIFS(通讯通路门店!$AG:$AG,通讯通路门店!$S:$S,$G1250)</f>
        <v>0</v>
      </c>
      <c r="BO1250" s="99">
        <f>SUMIFS(通讯通路门店!$AH:$AH,通讯通路门店!$S:$S,$G1250)</f>
        <v>0</v>
      </c>
      <c r="BP1250" s="99">
        <f>SUMIFS(通讯通路门店!$AI:$AI,通讯通路门店!$S:$S,$G1250)</f>
        <v>0</v>
      </c>
      <c r="BQ1250" s="83"/>
    </row>
    <row r="1251" spans="1:69">
      <c r="A1251" s="99" t="str">
        <f>IFERROR(_xlfn.XLOOKUP($G1251,通讯通路门店!$S$4:$S$993933,通讯通路门店!$A$4:$A$993933,0,0),"")</f>
        <v>海南省</v>
      </c>
      <c r="B1251" s="99" t="str">
        <f>IFERROR(_xlfn.XLOOKUP($G1251,通讯通路门店!$S$4:$S$993933,通讯通路门店!$B$4:$B$993933,0,0),"")</f>
        <v>昌江黎族自治县</v>
      </c>
      <c r="C1251" s="99" t="str">
        <f>IFERROR(_xlfn.XLOOKUP($G1251,通讯通路门店!$S$4:$S$993933,通讯通路门店!$C$4:$C$993933,0,0),"")</f>
        <v>昌江黎族自治县</v>
      </c>
      <c r="D1251" s="99" t="str">
        <f>IFERROR(_xlfn.XLOOKUP($G1251,通讯通路门店!$S$4:$S$993933,通讯通路门店!$D$4:$D$993933,0,0),"")</f>
        <v>叉河镇</v>
      </c>
      <c r="E1251" s="83"/>
      <c r="F1251" s="83"/>
      <c r="G1251" s="101"/>
      <c r="H1251" s="102">
        <f>IFERROR(_xlfn.XLOOKUP($G1251,通讯通路门店!$S$4:$S$993933,通讯通路门店!$R$4:$R$993933,0,0),"")</f>
        <v>0</v>
      </c>
      <c r="I1251" s="83"/>
      <c r="J1251" s="83"/>
      <c r="K1251" s="83"/>
      <c r="L1251" s="83"/>
      <c r="M1251" s="83"/>
      <c r="N1251" s="83"/>
      <c r="O1251" s="83"/>
      <c r="P1251" s="83"/>
      <c r="Q1251" s="83"/>
      <c r="R1251" s="83"/>
      <c r="S1251" s="83"/>
      <c r="T1251" s="83"/>
      <c r="U1251" s="99">
        <f>COUNTIF(通讯通路门店!$S:$S,$G1251)</f>
        <v>0</v>
      </c>
      <c r="V1251" s="99">
        <f>COUNTIFS(通讯通路门店!$S:$S,$G1251,通讯通路门店!$J:$J,"综合卖场")</f>
        <v>0</v>
      </c>
      <c r="W1251" s="99">
        <f>SUMIFS(通讯通路门店!$AJ:$AJ,通讯通路门店!$S:$S,通讯客户沙盘!$G1251)</f>
        <v>0</v>
      </c>
      <c r="X1251" s="99">
        <f t="shared" si="95"/>
        <v>0</v>
      </c>
      <c r="Y1251" s="99">
        <f>COUNTIFS(通讯通路门店!$S:$S,$G1251,通讯通路门店!$J:$J,"荣耀体验店")+COUNTIFS(通讯通路门店!$S:$S,$G1251,通讯通路门店!$J:$J,"荣耀授权专卖店")</f>
        <v>0</v>
      </c>
      <c r="Z1251" s="99">
        <f>COUNTIFS(通讯通路门店!$S:$S,$G1251,通讯通路门店!$J:$J,"VIVO体验店")</f>
        <v>0</v>
      </c>
      <c r="AA1251" s="99">
        <f>COUNTIFS(通讯通路门店!$S:$S,$G1251,通讯通路门店!$J:$J,"OPPO体验店")</f>
        <v>0</v>
      </c>
      <c r="AB1251" s="99">
        <f>COUNTIFS(通讯通路门店!$S:$S,$G1251,通讯通路门店!$J:$J,"华为授权体验店")+COUNTIFS(通讯通路门店!$S:$S,$G1251,通讯通路门店!$J:$J,"华为堡垒店")</f>
        <v>0</v>
      </c>
      <c r="AC1251" s="99">
        <f>COUNTIFS(通讯通路门店!$S:$S,$G1251,通讯通路门店!$J:$J,"小米体验店")</f>
        <v>0</v>
      </c>
      <c r="AD1251" s="99">
        <f>COUNTIFS(通讯通路门店!$S:$S,$G1251,通讯通路门店!$J:$J,"苹果体验店")</f>
        <v>0</v>
      </c>
      <c r="AE1251" s="99">
        <f>COUNTIFS(通讯通路门店!$S:$S,$G1251,通讯通路门店!$J:$J,"其他品牌专卖店")</f>
        <v>0</v>
      </c>
      <c r="AF1251" s="99">
        <f>SUMIFS(通讯通路门店!$BI:$BI,通讯通路门店!$S:$S,$G1251)</f>
        <v>0</v>
      </c>
      <c r="AG1251" s="99">
        <f>SUMIFS(通讯通路门店!$BH:$BH,通讯通路门店!$S:$S,$G1251)</f>
        <v>0</v>
      </c>
      <c r="AH1251" s="99">
        <f t="shared" si="96"/>
        <v>0</v>
      </c>
      <c r="AI1251" s="99">
        <f>SUMIFS(通讯通路门店!$BB:$BB,通讯通路门店!$S:$S,$G1251)</f>
        <v>0</v>
      </c>
      <c r="AJ1251" s="99">
        <f>SUMIFS(通讯通路门店!$BE:$BE,通讯通路门店!$S:$S,$G1251)</f>
        <v>0</v>
      </c>
      <c r="AK1251" s="99">
        <f>SUMIFS(通讯通路门店!$BG:$BG,通讯通路门店!$S:$S,$G1251)</f>
        <v>0</v>
      </c>
      <c r="AL1251" s="99">
        <f>SUMIFS(通讯通路门店!$BC:$BC,通讯通路门店!$S:$S,$G1251)</f>
        <v>0</v>
      </c>
      <c r="AM1251" s="99">
        <f>SUMIFS(通讯通路门店!$BD:$BD,通讯通路门店!$S:$S,$G1251)</f>
        <v>0</v>
      </c>
      <c r="AN1251" s="99">
        <f>SUMIFS(通讯通路门店!$BF:$BF,通讯通路门店!$S:$S,$G1251)</f>
        <v>0</v>
      </c>
      <c r="AO1251" s="99">
        <f t="shared" si="97"/>
        <v>0</v>
      </c>
      <c r="AP1251" s="99">
        <f>SUMIFS(通讯通路门店!$K:$K,通讯通路门店!$S:$S,$G1251)</f>
        <v>0</v>
      </c>
      <c r="AQ1251" s="83"/>
      <c r="AR1251" s="99">
        <f>SUMIFS(通讯通路门店!$T:$T,通讯通路门店!$S:$S,$G1251)</f>
        <v>0</v>
      </c>
      <c r="AS1251" s="99">
        <f>SUMIFS(通讯通路门店!$U:$U,通讯通路门店!$S:$S,$G1251)</f>
        <v>0</v>
      </c>
      <c r="AT1251" s="99">
        <f>SUMIFS(通讯通路门店!$V:$V,通讯通路门店!$S:$S,$G1251)</f>
        <v>0</v>
      </c>
      <c r="AU1251" s="99">
        <f>SUMIFS(通讯通路门店!$W:$W,通讯通路门店!$S:$S,$G1251)</f>
        <v>0</v>
      </c>
      <c r="AV1251" s="99">
        <f>SUMIFS(通讯通路门店!$Z:$Z,通讯通路门店!$S:$S,$G1251)</f>
        <v>0</v>
      </c>
      <c r="AW1251" s="99">
        <f>SUMIFS(通讯通路门店!$AB:$AB,通讯通路门店!$S:$S,$G1251)</f>
        <v>0</v>
      </c>
      <c r="AX1251" s="99">
        <f>SUMIFS(通讯通路门店!$X:$X,通讯通路门店!$S:$S,$G1251)</f>
        <v>0</v>
      </c>
      <c r="AY1251" s="99">
        <f>SUMIFS(通讯通路门店!$Y:$Y,通讯通路门店!$S:$S,$G1251)</f>
        <v>0</v>
      </c>
      <c r="AZ1251" s="99">
        <f>SUMIFS(通讯通路门店!$AA:$AA,通讯通路门店!$S:$S,$G1251)</f>
        <v>0</v>
      </c>
      <c r="BA1251" s="99">
        <f t="shared" si="98"/>
        <v>0</v>
      </c>
      <c r="BB1251" s="99">
        <f t="shared" si="99"/>
        <v>0</v>
      </c>
      <c r="BC1251" s="99">
        <f>SUMIFS(通讯通路门店!$W:$W,通讯通路门店!$S:$S,$G1251,通讯通路门店!$J:$J,"荣耀体验店")+SUMIFS(通讯通路门店!$W:$W,通讯通路门店!$S:$S,$G1251,通讯通路门店!$J:$J,"荣耀授权专卖店")</f>
        <v>0</v>
      </c>
      <c r="BD1251" s="99">
        <f>SUMIFS(通讯通路门店!$Z:$Z,通讯通路门店!$S:$S,$G1251,通讯通路门店!$J:$J,"VIVO体验店")</f>
        <v>0</v>
      </c>
      <c r="BE1251" s="99">
        <f>SUMIFS(通讯通路门店!$AB:$AB,通讯通路门店!$S:$S,$G1251,通讯通路门店!$J:$J,"OPPO体验店")</f>
        <v>0</v>
      </c>
      <c r="BF1251" s="99">
        <f>SUMIFS(通讯通路门店!$X:$X,通讯通路门店!$S:$S,$G1251,通讯通路门店!$J:$J,"华为授权体验店")+SUMIFS(通讯通路门店!$AA:$AA,通讯通路门店!$S:$S,$G1251,通讯通路门店!$J:$J,"华为堡垒店")</f>
        <v>0</v>
      </c>
      <c r="BG1251" s="99">
        <f>SUMIFS(通讯通路门店!$Y:$Y,通讯通路门店!$S:$S,$G1251,通讯通路门店!$J:$J,"小米体验店")</f>
        <v>0</v>
      </c>
      <c r="BH1251" s="99">
        <f>SUMIFS(通讯通路门店!$AA:$AA,通讯通路门店!$S:$S,$G1251,通讯通路门店!$J:$J,"苹果体验店")</f>
        <v>0</v>
      </c>
      <c r="BI1251" s="99">
        <f>SUMIFS(通讯通路门店!$K:$K,通讯通路门店!$S:$S,$G1251,通讯通路门店!$J:$J,"其他品牌专卖店")</f>
        <v>0</v>
      </c>
      <c r="BJ1251" s="99">
        <f>SUMIFS(通讯通路门店!$AC:$AC,通讯通路门店!$S:$S,$G1251)</f>
        <v>0</v>
      </c>
      <c r="BK1251" s="99">
        <f>SUMIFS(通讯通路门店!$AD:$AD,通讯通路门店!$S:$S,$G1251)</f>
        <v>0</v>
      </c>
      <c r="BL1251" s="99">
        <f>SUMIFS(通讯通路门店!$AE:$AE,通讯通路门店!$S:$S,$G1251)</f>
        <v>0</v>
      </c>
      <c r="BM1251" s="99">
        <f>SUMIFS(通讯通路门店!$AF:$AF,通讯通路门店!$S:$S,$G1251)</f>
        <v>0</v>
      </c>
      <c r="BN1251" s="99">
        <f>SUMIFS(通讯通路门店!$AG:$AG,通讯通路门店!$S:$S,$G1251)</f>
        <v>0</v>
      </c>
      <c r="BO1251" s="99">
        <f>SUMIFS(通讯通路门店!$AH:$AH,通讯通路门店!$S:$S,$G1251)</f>
        <v>0</v>
      </c>
      <c r="BP1251" s="99">
        <f>SUMIFS(通讯通路门店!$AI:$AI,通讯通路门店!$S:$S,$G1251)</f>
        <v>0</v>
      </c>
      <c r="BQ1251" s="83"/>
    </row>
    <row r="1252" spans="1:69">
      <c r="A1252" s="99" t="str">
        <f>IFERROR(_xlfn.XLOOKUP($G1252,通讯通路门店!$S$4:$S$993933,通讯通路门店!$A$4:$A$993933,0,0),"")</f>
        <v>海南省</v>
      </c>
      <c r="B1252" s="99" t="str">
        <f>IFERROR(_xlfn.XLOOKUP($G1252,通讯通路门店!$S$4:$S$993933,通讯通路门店!$B$4:$B$993933,0,0),"")</f>
        <v>昌江黎族自治县</v>
      </c>
      <c r="C1252" s="99" t="str">
        <f>IFERROR(_xlfn.XLOOKUP($G1252,通讯通路门店!$S$4:$S$993933,通讯通路门店!$C$4:$C$993933,0,0),"")</f>
        <v>昌江黎族自治县</v>
      </c>
      <c r="D1252" s="99" t="str">
        <f>IFERROR(_xlfn.XLOOKUP($G1252,通讯通路门店!$S$4:$S$993933,通讯通路门店!$D$4:$D$993933,0,0),"")</f>
        <v>叉河镇</v>
      </c>
      <c r="E1252" s="83"/>
      <c r="F1252" s="83"/>
      <c r="G1252" s="101"/>
      <c r="H1252" s="102">
        <f>IFERROR(_xlfn.XLOOKUP($G1252,通讯通路门店!$S$4:$S$993933,通讯通路门店!$R$4:$R$993933,0,0),"")</f>
        <v>0</v>
      </c>
      <c r="I1252" s="83"/>
      <c r="J1252" s="83"/>
      <c r="K1252" s="83"/>
      <c r="L1252" s="83"/>
      <c r="M1252" s="83"/>
      <c r="N1252" s="83"/>
      <c r="O1252" s="83"/>
      <c r="P1252" s="83"/>
      <c r="Q1252" s="83"/>
      <c r="R1252" s="83"/>
      <c r="S1252" s="83"/>
      <c r="T1252" s="83"/>
      <c r="U1252" s="99">
        <f>COUNTIF(通讯通路门店!$S:$S,$G1252)</f>
        <v>0</v>
      </c>
      <c r="V1252" s="99">
        <f>COUNTIFS(通讯通路门店!$S:$S,$G1252,通讯通路门店!$J:$J,"综合卖场")</f>
        <v>0</v>
      </c>
      <c r="W1252" s="99">
        <f>SUMIFS(通讯通路门店!$AJ:$AJ,通讯通路门店!$S:$S,通讯客户沙盘!$G1252)</f>
        <v>0</v>
      </c>
      <c r="X1252" s="99">
        <f t="shared" si="95"/>
        <v>0</v>
      </c>
      <c r="Y1252" s="99">
        <f>COUNTIFS(通讯通路门店!$S:$S,$G1252,通讯通路门店!$J:$J,"荣耀体验店")+COUNTIFS(通讯通路门店!$S:$S,$G1252,通讯通路门店!$J:$J,"荣耀授权专卖店")</f>
        <v>0</v>
      </c>
      <c r="Z1252" s="99">
        <f>COUNTIFS(通讯通路门店!$S:$S,$G1252,通讯通路门店!$J:$J,"VIVO体验店")</f>
        <v>0</v>
      </c>
      <c r="AA1252" s="99">
        <f>COUNTIFS(通讯通路门店!$S:$S,$G1252,通讯通路门店!$J:$J,"OPPO体验店")</f>
        <v>0</v>
      </c>
      <c r="AB1252" s="99">
        <f>COUNTIFS(通讯通路门店!$S:$S,$G1252,通讯通路门店!$J:$J,"华为授权体验店")+COUNTIFS(通讯通路门店!$S:$S,$G1252,通讯通路门店!$J:$J,"华为堡垒店")</f>
        <v>0</v>
      </c>
      <c r="AC1252" s="99">
        <f>COUNTIFS(通讯通路门店!$S:$S,$G1252,通讯通路门店!$J:$J,"小米体验店")</f>
        <v>0</v>
      </c>
      <c r="AD1252" s="99">
        <f>COUNTIFS(通讯通路门店!$S:$S,$G1252,通讯通路门店!$J:$J,"苹果体验店")</f>
        <v>0</v>
      </c>
      <c r="AE1252" s="99">
        <f>COUNTIFS(通讯通路门店!$S:$S,$G1252,通讯通路门店!$J:$J,"其他品牌专卖店")</f>
        <v>0</v>
      </c>
      <c r="AF1252" s="99">
        <f>SUMIFS(通讯通路门店!$BI:$BI,通讯通路门店!$S:$S,$G1252)</f>
        <v>0</v>
      </c>
      <c r="AG1252" s="99">
        <f>SUMIFS(通讯通路门店!$BH:$BH,通讯通路门店!$S:$S,$G1252)</f>
        <v>0</v>
      </c>
      <c r="AH1252" s="99">
        <f t="shared" si="96"/>
        <v>0</v>
      </c>
      <c r="AI1252" s="99">
        <f>SUMIFS(通讯通路门店!$BB:$BB,通讯通路门店!$S:$S,$G1252)</f>
        <v>0</v>
      </c>
      <c r="AJ1252" s="99">
        <f>SUMIFS(通讯通路门店!$BE:$BE,通讯通路门店!$S:$S,$G1252)</f>
        <v>0</v>
      </c>
      <c r="AK1252" s="99">
        <f>SUMIFS(通讯通路门店!$BG:$BG,通讯通路门店!$S:$S,$G1252)</f>
        <v>0</v>
      </c>
      <c r="AL1252" s="99">
        <f>SUMIFS(通讯通路门店!$BC:$BC,通讯通路门店!$S:$S,$G1252)</f>
        <v>0</v>
      </c>
      <c r="AM1252" s="99">
        <f>SUMIFS(通讯通路门店!$BD:$BD,通讯通路门店!$S:$S,$G1252)</f>
        <v>0</v>
      </c>
      <c r="AN1252" s="99">
        <f>SUMIFS(通讯通路门店!$BF:$BF,通讯通路门店!$S:$S,$G1252)</f>
        <v>0</v>
      </c>
      <c r="AO1252" s="99">
        <f t="shared" si="97"/>
        <v>0</v>
      </c>
      <c r="AP1252" s="99">
        <f>SUMIFS(通讯通路门店!$K:$K,通讯通路门店!$S:$S,$G1252)</f>
        <v>0</v>
      </c>
      <c r="AQ1252" s="83"/>
      <c r="AR1252" s="99">
        <f>SUMIFS(通讯通路门店!$T:$T,通讯通路门店!$S:$S,$G1252)</f>
        <v>0</v>
      </c>
      <c r="AS1252" s="99">
        <f>SUMIFS(通讯通路门店!$U:$U,通讯通路门店!$S:$S,$G1252)</f>
        <v>0</v>
      </c>
      <c r="AT1252" s="99">
        <f>SUMIFS(通讯通路门店!$V:$V,通讯通路门店!$S:$S,$G1252)</f>
        <v>0</v>
      </c>
      <c r="AU1252" s="99">
        <f>SUMIFS(通讯通路门店!$W:$W,通讯通路门店!$S:$S,$G1252)</f>
        <v>0</v>
      </c>
      <c r="AV1252" s="99">
        <f>SUMIFS(通讯通路门店!$Z:$Z,通讯通路门店!$S:$S,$G1252)</f>
        <v>0</v>
      </c>
      <c r="AW1252" s="99">
        <f>SUMIFS(通讯通路门店!$AB:$AB,通讯通路门店!$S:$S,$G1252)</f>
        <v>0</v>
      </c>
      <c r="AX1252" s="99">
        <f>SUMIFS(通讯通路门店!$X:$X,通讯通路门店!$S:$S,$G1252)</f>
        <v>0</v>
      </c>
      <c r="AY1252" s="99">
        <f>SUMIFS(通讯通路门店!$Y:$Y,通讯通路门店!$S:$S,$G1252)</f>
        <v>0</v>
      </c>
      <c r="AZ1252" s="99">
        <f>SUMIFS(通讯通路门店!$AA:$AA,通讯通路门店!$S:$S,$G1252)</f>
        <v>0</v>
      </c>
      <c r="BA1252" s="99">
        <f t="shared" si="98"/>
        <v>0</v>
      </c>
      <c r="BB1252" s="99">
        <f t="shared" si="99"/>
        <v>0</v>
      </c>
      <c r="BC1252" s="99">
        <f>SUMIFS(通讯通路门店!$W:$W,通讯通路门店!$S:$S,$G1252,通讯通路门店!$J:$J,"荣耀体验店")+SUMIFS(通讯通路门店!$W:$W,通讯通路门店!$S:$S,$G1252,通讯通路门店!$J:$J,"荣耀授权专卖店")</f>
        <v>0</v>
      </c>
      <c r="BD1252" s="99">
        <f>SUMIFS(通讯通路门店!$Z:$Z,通讯通路门店!$S:$S,$G1252,通讯通路门店!$J:$J,"VIVO体验店")</f>
        <v>0</v>
      </c>
      <c r="BE1252" s="99">
        <f>SUMIFS(通讯通路门店!$AB:$AB,通讯通路门店!$S:$S,$G1252,通讯通路门店!$J:$J,"OPPO体验店")</f>
        <v>0</v>
      </c>
      <c r="BF1252" s="99">
        <f>SUMIFS(通讯通路门店!$X:$X,通讯通路门店!$S:$S,$G1252,通讯通路门店!$J:$J,"华为授权体验店")+SUMIFS(通讯通路门店!$AA:$AA,通讯通路门店!$S:$S,$G1252,通讯通路门店!$J:$J,"华为堡垒店")</f>
        <v>0</v>
      </c>
      <c r="BG1252" s="99">
        <f>SUMIFS(通讯通路门店!$Y:$Y,通讯通路门店!$S:$S,$G1252,通讯通路门店!$J:$J,"小米体验店")</f>
        <v>0</v>
      </c>
      <c r="BH1252" s="99">
        <f>SUMIFS(通讯通路门店!$AA:$AA,通讯通路门店!$S:$S,$G1252,通讯通路门店!$J:$J,"苹果体验店")</f>
        <v>0</v>
      </c>
      <c r="BI1252" s="99">
        <f>SUMIFS(通讯通路门店!$K:$K,通讯通路门店!$S:$S,$G1252,通讯通路门店!$J:$J,"其他品牌专卖店")</f>
        <v>0</v>
      </c>
      <c r="BJ1252" s="99">
        <f>SUMIFS(通讯通路门店!$AC:$AC,通讯通路门店!$S:$S,$G1252)</f>
        <v>0</v>
      </c>
      <c r="BK1252" s="99">
        <f>SUMIFS(通讯通路门店!$AD:$AD,通讯通路门店!$S:$S,$G1252)</f>
        <v>0</v>
      </c>
      <c r="BL1252" s="99">
        <f>SUMIFS(通讯通路门店!$AE:$AE,通讯通路门店!$S:$S,$G1252)</f>
        <v>0</v>
      </c>
      <c r="BM1252" s="99">
        <f>SUMIFS(通讯通路门店!$AF:$AF,通讯通路门店!$S:$S,$G1252)</f>
        <v>0</v>
      </c>
      <c r="BN1252" s="99">
        <f>SUMIFS(通讯通路门店!$AG:$AG,通讯通路门店!$S:$S,$G1252)</f>
        <v>0</v>
      </c>
      <c r="BO1252" s="99">
        <f>SUMIFS(通讯通路门店!$AH:$AH,通讯通路门店!$S:$S,$G1252)</f>
        <v>0</v>
      </c>
      <c r="BP1252" s="99">
        <f>SUMIFS(通讯通路门店!$AI:$AI,通讯通路门店!$S:$S,$G1252)</f>
        <v>0</v>
      </c>
      <c r="BQ1252" s="83"/>
    </row>
    <row r="1253" spans="1:69">
      <c r="A1253" s="99" t="str">
        <f>IFERROR(_xlfn.XLOOKUP($G1253,通讯通路门店!$S$4:$S$993933,通讯通路门店!$A$4:$A$993933,0,0),"")</f>
        <v>海南省</v>
      </c>
      <c r="B1253" s="99" t="str">
        <f>IFERROR(_xlfn.XLOOKUP($G1253,通讯通路门店!$S$4:$S$993933,通讯通路门店!$B$4:$B$993933,0,0),"")</f>
        <v>昌江黎族自治县</v>
      </c>
      <c r="C1253" s="99" t="str">
        <f>IFERROR(_xlfn.XLOOKUP($G1253,通讯通路门店!$S$4:$S$993933,通讯通路门店!$C$4:$C$993933,0,0),"")</f>
        <v>昌江黎族自治县</v>
      </c>
      <c r="D1253" s="99" t="str">
        <f>IFERROR(_xlfn.XLOOKUP($G1253,通讯通路门店!$S$4:$S$993933,通讯通路门店!$D$4:$D$993933,0,0),"")</f>
        <v>叉河镇</v>
      </c>
      <c r="E1253" s="83"/>
      <c r="F1253" s="83"/>
      <c r="G1253" s="101"/>
      <c r="H1253" s="102">
        <f>IFERROR(_xlfn.XLOOKUP($G1253,通讯通路门店!$S$4:$S$993933,通讯通路门店!$R$4:$R$993933,0,0),"")</f>
        <v>0</v>
      </c>
      <c r="I1253" s="83"/>
      <c r="J1253" s="83"/>
      <c r="K1253" s="83"/>
      <c r="L1253" s="83"/>
      <c r="M1253" s="83"/>
      <c r="N1253" s="83"/>
      <c r="O1253" s="83"/>
      <c r="P1253" s="83"/>
      <c r="Q1253" s="83"/>
      <c r="R1253" s="83"/>
      <c r="S1253" s="83"/>
      <c r="T1253" s="83"/>
      <c r="U1253" s="99">
        <f>COUNTIF(通讯通路门店!$S:$S,$G1253)</f>
        <v>0</v>
      </c>
      <c r="V1253" s="99">
        <f>COUNTIFS(通讯通路门店!$S:$S,$G1253,通讯通路门店!$J:$J,"综合卖场")</f>
        <v>0</v>
      </c>
      <c r="W1253" s="99">
        <f>SUMIFS(通讯通路门店!$AJ:$AJ,通讯通路门店!$S:$S,通讯客户沙盘!$G1253)</f>
        <v>0</v>
      </c>
      <c r="X1253" s="99">
        <f t="shared" si="95"/>
        <v>0</v>
      </c>
      <c r="Y1253" s="99">
        <f>COUNTIFS(通讯通路门店!$S:$S,$G1253,通讯通路门店!$J:$J,"荣耀体验店")+COUNTIFS(通讯通路门店!$S:$S,$G1253,通讯通路门店!$J:$J,"荣耀授权专卖店")</f>
        <v>0</v>
      </c>
      <c r="Z1253" s="99">
        <f>COUNTIFS(通讯通路门店!$S:$S,$G1253,通讯通路门店!$J:$J,"VIVO体验店")</f>
        <v>0</v>
      </c>
      <c r="AA1253" s="99">
        <f>COUNTIFS(通讯通路门店!$S:$S,$G1253,通讯通路门店!$J:$J,"OPPO体验店")</f>
        <v>0</v>
      </c>
      <c r="AB1253" s="99">
        <f>COUNTIFS(通讯通路门店!$S:$S,$G1253,通讯通路门店!$J:$J,"华为授权体验店")+COUNTIFS(通讯通路门店!$S:$S,$G1253,通讯通路门店!$J:$J,"华为堡垒店")</f>
        <v>0</v>
      </c>
      <c r="AC1253" s="99">
        <f>COUNTIFS(通讯通路门店!$S:$S,$G1253,通讯通路门店!$J:$J,"小米体验店")</f>
        <v>0</v>
      </c>
      <c r="AD1253" s="99">
        <f>COUNTIFS(通讯通路门店!$S:$S,$G1253,通讯通路门店!$J:$J,"苹果体验店")</f>
        <v>0</v>
      </c>
      <c r="AE1253" s="99">
        <f>COUNTIFS(通讯通路门店!$S:$S,$G1253,通讯通路门店!$J:$J,"其他品牌专卖店")</f>
        <v>0</v>
      </c>
      <c r="AF1253" s="99">
        <f>SUMIFS(通讯通路门店!$BI:$BI,通讯通路门店!$S:$S,$G1253)</f>
        <v>0</v>
      </c>
      <c r="AG1253" s="99">
        <f>SUMIFS(通讯通路门店!$BH:$BH,通讯通路门店!$S:$S,$G1253)</f>
        <v>0</v>
      </c>
      <c r="AH1253" s="99">
        <f t="shared" si="96"/>
        <v>0</v>
      </c>
      <c r="AI1253" s="99">
        <f>SUMIFS(通讯通路门店!$BB:$BB,通讯通路门店!$S:$S,$G1253)</f>
        <v>0</v>
      </c>
      <c r="AJ1253" s="99">
        <f>SUMIFS(通讯通路门店!$BE:$BE,通讯通路门店!$S:$S,$G1253)</f>
        <v>0</v>
      </c>
      <c r="AK1253" s="99">
        <f>SUMIFS(通讯通路门店!$BG:$BG,通讯通路门店!$S:$S,$G1253)</f>
        <v>0</v>
      </c>
      <c r="AL1253" s="99">
        <f>SUMIFS(通讯通路门店!$BC:$BC,通讯通路门店!$S:$S,$G1253)</f>
        <v>0</v>
      </c>
      <c r="AM1253" s="99">
        <f>SUMIFS(通讯通路门店!$BD:$BD,通讯通路门店!$S:$S,$G1253)</f>
        <v>0</v>
      </c>
      <c r="AN1253" s="99">
        <f>SUMIFS(通讯通路门店!$BF:$BF,通讯通路门店!$S:$S,$G1253)</f>
        <v>0</v>
      </c>
      <c r="AO1253" s="99">
        <f t="shared" si="97"/>
        <v>0</v>
      </c>
      <c r="AP1253" s="99">
        <f>SUMIFS(通讯通路门店!$K:$K,通讯通路门店!$S:$S,$G1253)</f>
        <v>0</v>
      </c>
      <c r="AQ1253" s="83"/>
      <c r="AR1253" s="99">
        <f>SUMIFS(通讯通路门店!$T:$T,通讯通路门店!$S:$S,$G1253)</f>
        <v>0</v>
      </c>
      <c r="AS1253" s="99">
        <f>SUMIFS(通讯通路门店!$U:$U,通讯通路门店!$S:$S,$G1253)</f>
        <v>0</v>
      </c>
      <c r="AT1253" s="99">
        <f>SUMIFS(通讯通路门店!$V:$V,通讯通路门店!$S:$S,$G1253)</f>
        <v>0</v>
      </c>
      <c r="AU1253" s="99">
        <f>SUMIFS(通讯通路门店!$W:$W,通讯通路门店!$S:$S,$G1253)</f>
        <v>0</v>
      </c>
      <c r="AV1253" s="99">
        <f>SUMIFS(通讯通路门店!$Z:$Z,通讯通路门店!$S:$S,$G1253)</f>
        <v>0</v>
      </c>
      <c r="AW1253" s="99">
        <f>SUMIFS(通讯通路门店!$AB:$AB,通讯通路门店!$S:$S,$G1253)</f>
        <v>0</v>
      </c>
      <c r="AX1253" s="99">
        <f>SUMIFS(通讯通路门店!$X:$X,通讯通路门店!$S:$S,$G1253)</f>
        <v>0</v>
      </c>
      <c r="AY1253" s="99">
        <f>SUMIFS(通讯通路门店!$Y:$Y,通讯通路门店!$S:$S,$G1253)</f>
        <v>0</v>
      </c>
      <c r="AZ1253" s="99">
        <f>SUMIFS(通讯通路门店!$AA:$AA,通讯通路门店!$S:$S,$G1253)</f>
        <v>0</v>
      </c>
      <c r="BA1253" s="99">
        <f t="shared" si="98"/>
        <v>0</v>
      </c>
      <c r="BB1253" s="99">
        <f t="shared" si="99"/>
        <v>0</v>
      </c>
      <c r="BC1253" s="99">
        <f>SUMIFS(通讯通路门店!$W:$W,通讯通路门店!$S:$S,$G1253,通讯通路门店!$J:$J,"荣耀体验店")+SUMIFS(通讯通路门店!$W:$W,通讯通路门店!$S:$S,$G1253,通讯通路门店!$J:$J,"荣耀授权专卖店")</f>
        <v>0</v>
      </c>
      <c r="BD1253" s="99">
        <f>SUMIFS(通讯通路门店!$Z:$Z,通讯通路门店!$S:$S,$G1253,通讯通路门店!$J:$J,"VIVO体验店")</f>
        <v>0</v>
      </c>
      <c r="BE1253" s="99">
        <f>SUMIFS(通讯通路门店!$AB:$AB,通讯通路门店!$S:$S,$G1253,通讯通路门店!$J:$J,"OPPO体验店")</f>
        <v>0</v>
      </c>
      <c r="BF1253" s="99">
        <f>SUMIFS(通讯通路门店!$X:$X,通讯通路门店!$S:$S,$G1253,通讯通路门店!$J:$J,"华为授权体验店")+SUMIFS(通讯通路门店!$AA:$AA,通讯通路门店!$S:$S,$G1253,通讯通路门店!$J:$J,"华为堡垒店")</f>
        <v>0</v>
      </c>
      <c r="BG1253" s="99">
        <f>SUMIFS(通讯通路门店!$Y:$Y,通讯通路门店!$S:$S,$G1253,通讯通路门店!$J:$J,"小米体验店")</f>
        <v>0</v>
      </c>
      <c r="BH1253" s="99">
        <f>SUMIFS(通讯通路门店!$AA:$AA,通讯通路门店!$S:$S,$G1253,通讯通路门店!$J:$J,"苹果体验店")</f>
        <v>0</v>
      </c>
      <c r="BI1253" s="99">
        <f>SUMIFS(通讯通路门店!$K:$K,通讯通路门店!$S:$S,$G1253,通讯通路门店!$J:$J,"其他品牌专卖店")</f>
        <v>0</v>
      </c>
      <c r="BJ1253" s="99">
        <f>SUMIFS(通讯通路门店!$AC:$AC,通讯通路门店!$S:$S,$G1253)</f>
        <v>0</v>
      </c>
      <c r="BK1253" s="99">
        <f>SUMIFS(通讯通路门店!$AD:$AD,通讯通路门店!$S:$S,$G1253)</f>
        <v>0</v>
      </c>
      <c r="BL1253" s="99">
        <f>SUMIFS(通讯通路门店!$AE:$AE,通讯通路门店!$S:$S,$G1253)</f>
        <v>0</v>
      </c>
      <c r="BM1253" s="99">
        <f>SUMIFS(通讯通路门店!$AF:$AF,通讯通路门店!$S:$S,$G1253)</f>
        <v>0</v>
      </c>
      <c r="BN1253" s="99">
        <f>SUMIFS(通讯通路门店!$AG:$AG,通讯通路门店!$S:$S,$G1253)</f>
        <v>0</v>
      </c>
      <c r="BO1253" s="99">
        <f>SUMIFS(通讯通路门店!$AH:$AH,通讯通路门店!$S:$S,$G1253)</f>
        <v>0</v>
      </c>
      <c r="BP1253" s="99">
        <f>SUMIFS(通讯通路门店!$AI:$AI,通讯通路门店!$S:$S,$G1253)</f>
        <v>0</v>
      </c>
      <c r="BQ1253" s="83"/>
    </row>
    <row r="1254" spans="1:69">
      <c r="A1254" s="99" t="str">
        <f>IFERROR(_xlfn.XLOOKUP($G1254,通讯通路门店!$S$4:$S$993933,通讯通路门店!$A$4:$A$993933,0,0),"")</f>
        <v>海南省</v>
      </c>
      <c r="B1254" s="99" t="str">
        <f>IFERROR(_xlfn.XLOOKUP($G1254,通讯通路门店!$S$4:$S$993933,通讯通路门店!$B$4:$B$993933,0,0),"")</f>
        <v>昌江黎族自治县</v>
      </c>
      <c r="C1254" s="99" t="str">
        <f>IFERROR(_xlfn.XLOOKUP($G1254,通讯通路门店!$S$4:$S$993933,通讯通路门店!$C$4:$C$993933,0,0),"")</f>
        <v>昌江黎族自治县</v>
      </c>
      <c r="D1254" s="99" t="str">
        <f>IFERROR(_xlfn.XLOOKUP($G1254,通讯通路门店!$S$4:$S$993933,通讯通路门店!$D$4:$D$993933,0,0),"")</f>
        <v>叉河镇</v>
      </c>
      <c r="E1254" s="83"/>
      <c r="F1254" s="83"/>
      <c r="G1254" s="101"/>
      <c r="H1254" s="102">
        <f>IFERROR(_xlfn.XLOOKUP($G1254,通讯通路门店!$S$4:$S$993933,通讯通路门店!$R$4:$R$993933,0,0),"")</f>
        <v>0</v>
      </c>
      <c r="I1254" s="83"/>
      <c r="J1254" s="83"/>
      <c r="K1254" s="83"/>
      <c r="L1254" s="83"/>
      <c r="M1254" s="83"/>
      <c r="N1254" s="83"/>
      <c r="O1254" s="83"/>
      <c r="P1254" s="83"/>
      <c r="Q1254" s="83"/>
      <c r="R1254" s="83"/>
      <c r="S1254" s="83"/>
      <c r="T1254" s="83"/>
      <c r="U1254" s="99">
        <f>COUNTIF(通讯通路门店!$S:$S,$G1254)</f>
        <v>0</v>
      </c>
      <c r="V1254" s="99">
        <f>COUNTIFS(通讯通路门店!$S:$S,$G1254,通讯通路门店!$J:$J,"综合卖场")</f>
        <v>0</v>
      </c>
      <c r="W1254" s="99">
        <f>SUMIFS(通讯通路门店!$AJ:$AJ,通讯通路门店!$S:$S,通讯客户沙盘!$G1254)</f>
        <v>0</v>
      </c>
      <c r="X1254" s="99">
        <f t="shared" si="95"/>
        <v>0</v>
      </c>
      <c r="Y1254" s="99">
        <f>COUNTIFS(通讯通路门店!$S:$S,$G1254,通讯通路门店!$J:$J,"荣耀体验店")+COUNTIFS(通讯通路门店!$S:$S,$G1254,通讯通路门店!$J:$J,"荣耀授权专卖店")</f>
        <v>0</v>
      </c>
      <c r="Z1254" s="99">
        <f>COUNTIFS(通讯通路门店!$S:$S,$G1254,通讯通路门店!$J:$J,"VIVO体验店")</f>
        <v>0</v>
      </c>
      <c r="AA1254" s="99">
        <f>COUNTIFS(通讯通路门店!$S:$S,$G1254,通讯通路门店!$J:$J,"OPPO体验店")</f>
        <v>0</v>
      </c>
      <c r="AB1254" s="99">
        <f>COUNTIFS(通讯通路门店!$S:$S,$G1254,通讯通路门店!$J:$J,"华为授权体验店")+COUNTIFS(通讯通路门店!$S:$S,$G1254,通讯通路门店!$J:$J,"华为堡垒店")</f>
        <v>0</v>
      </c>
      <c r="AC1254" s="99">
        <f>COUNTIFS(通讯通路门店!$S:$S,$G1254,通讯通路门店!$J:$J,"小米体验店")</f>
        <v>0</v>
      </c>
      <c r="AD1254" s="99">
        <f>COUNTIFS(通讯通路门店!$S:$S,$G1254,通讯通路门店!$J:$J,"苹果体验店")</f>
        <v>0</v>
      </c>
      <c r="AE1254" s="99">
        <f>COUNTIFS(通讯通路门店!$S:$S,$G1254,通讯通路门店!$J:$J,"其他品牌专卖店")</f>
        <v>0</v>
      </c>
      <c r="AF1254" s="99">
        <f>SUMIFS(通讯通路门店!$BI:$BI,通讯通路门店!$S:$S,$G1254)</f>
        <v>0</v>
      </c>
      <c r="AG1254" s="99">
        <f>SUMIFS(通讯通路门店!$BH:$BH,通讯通路门店!$S:$S,$G1254)</f>
        <v>0</v>
      </c>
      <c r="AH1254" s="99">
        <f t="shared" si="96"/>
        <v>0</v>
      </c>
      <c r="AI1254" s="99">
        <f>SUMIFS(通讯通路门店!$BB:$BB,通讯通路门店!$S:$S,$G1254)</f>
        <v>0</v>
      </c>
      <c r="AJ1254" s="99">
        <f>SUMIFS(通讯通路门店!$BE:$BE,通讯通路门店!$S:$S,$G1254)</f>
        <v>0</v>
      </c>
      <c r="AK1254" s="99">
        <f>SUMIFS(通讯通路门店!$BG:$BG,通讯通路门店!$S:$S,$G1254)</f>
        <v>0</v>
      </c>
      <c r="AL1254" s="99">
        <f>SUMIFS(通讯通路门店!$BC:$BC,通讯通路门店!$S:$S,$G1254)</f>
        <v>0</v>
      </c>
      <c r="AM1254" s="99">
        <f>SUMIFS(通讯通路门店!$BD:$BD,通讯通路门店!$S:$S,$G1254)</f>
        <v>0</v>
      </c>
      <c r="AN1254" s="99">
        <f>SUMIFS(通讯通路门店!$BF:$BF,通讯通路门店!$S:$S,$G1254)</f>
        <v>0</v>
      </c>
      <c r="AO1254" s="99">
        <f t="shared" si="97"/>
        <v>0</v>
      </c>
      <c r="AP1254" s="99">
        <f>SUMIFS(通讯通路门店!$K:$K,通讯通路门店!$S:$S,$G1254)</f>
        <v>0</v>
      </c>
      <c r="AQ1254" s="83"/>
      <c r="AR1254" s="99">
        <f>SUMIFS(通讯通路门店!$T:$T,通讯通路门店!$S:$S,$G1254)</f>
        <v>0</v>
      </c>
      <c r="AS1254" s="99">
        <f>SUMIFS(通讯通路门店!$U:$U,通讯通路门店!$S:$S,$G1254)</f>
        <v>0</v>
      </c>
      <c r="AT1254" s="99">
        <f>SUMIFS(通讯通路门店!$V:$V,通讯通路门店!$S:$S,$G1254)</f>
        <v>0</v>
      </c>
      <c r="AU1254" s="99">
        <f>SUMIFS(通讯通路门店!$W:$W,通讯通路门店!$S:$S,$G1254)</f>
        <v>0</v>
      </c>
      <c r="AV1254" s="99">
        <f>SUMIFS(通讯通路门店!$Z:$Z,通讯通路门店!$S:$S,$G1254)</f>
        <v>0</v>
      </c>
      <c r="AW1254" s="99">
        <f>SUMIFS(通讯通路门店!$AB:$AB,通讯通路门店!$S:$S,$G1254)</f>
        <v>0</v>
      </c>
      <c r="AX1254" s="99">
        <f>SUMIFS(通讯通路门店!$X:$X,通讯通路门店!$S:$S,$G1254)</f>
        <v>0</v>
      </c>
      <c r="AY1254" s="99">
        <f>SUMIFS(通讯通路门店!$Y:$Y,通讯通路门店!$S:$S,$G1254)</f>
        <v>0</v>
      </c>
      <c r="AZ1254" s="99">
        <f>SUMIFS(通讯通路门店!$AA:$AA,通讯通路门店!$S:$S,$G1254)</f>
        <v>0</v>
      </c>
      <c r="BA1254" s="99">
        <f t="shared" si="98"/>
        <v>0</v>
      </c>
      <c r="BB1254" s="99">
        <f t="shared" si="99"/>
        <v>0</v>
      </c>
      <c r="BC1254" s="99">
        <f>SUMIFS(通讯通路门店!$W:$W,通讯通路门店!$S:$S,$G1254,通讯通路门店!$J:$J,"荣耀体验店")+SUMIFS(通讯通路门店!$W:$W,通讯通路门店!$S:$S,$G1254,通讯通路门店!$J:$J,"荣耀授权专卖店")</f>
        <v>0</v>
      </c>
      <c r="BD1254" s="99">
        <f>SUMIFS(通讯通路门店!$Z:$Z,通讯通路门店!$S:$S,$G1254,通讯通路门店!$J:$J,"VIVO体验店")</f>
        <v>0</v>
      </c>
      <c r="BE1254" s="99">
        <f>SUMIFS(通讯通路门店!$AB:$AB,通讯通路门店!$S:$S,$G1254,通讯通路门店!$J:$J,"OPPO体验店")</f>
        <v>0</v>
      </c>
      <c r="BF1254" s="99">
        <f>SUMIFS(通讯通路门店!$X:$X,通讯通路门店!$S:$S,$G1254,通讯通路门店!$J:$J,"华为授权体验店")+SUMIFS(通讯通路门店!$AA:$AA,通讯通路门店!$S:$S,$G1254,通讯通路门店!$J:$J,"华为堡垒店")</f>
        <v>0</v>
      </c>
      <c r="BG1254" s="99">
        <f>SUMIFS(通讯通路门店!$Y:$Y,通讯通路门店!$S:$S,$G1254,通讯通路门店!$J:$J,"小米体验店")</f>
        <v>0</v>
      </c>
      <c r="BH1254" s="99">
        <f>SUMIFS(通讯通路门店!$AA:$AA,通讯通路门店!$S:$S,$G1254,通讯通路门店!$J:$J,"苹果体验店")</f>
        <v>0</v>
      </c>
      <c r="BI1254" s="99">
        <f>SUMIFS(通讯通路门店!$K:$K,通讯通路门店!$S:$S,$G1254,通讯通路门店!$J:$J,"其他品牌专卖店")</f>
        <v>0</v>
      </c>
      <c r="BJ1254" s="99">
        <f>SUMIFS(通讯通路门店!$AC:$AC,通讯通路门店!$S:$S,$G1254)</f>
        <v>0</v>
      </c>
      <c r="BK1254" s="99">
        <f>SUMIFS(通讯通路门店!$AD:$AD,通讯通路门店!$S:$S,$G1254)</f>
        <v>0</v>
      </c>
      <c r="BL1254" s="99">
        <f>SUMIFS(通讯通路门店!$AE:$AE,通讯通路门店!$S:$S,$G1254)</f>
        <v>0</v>
      </c>
      <c r="BM1254" s="99">
        <f>SUMIFS(通讯通路门店!$AF:$AF,通讯通路门店!$S:$S,$G1254)</f>
        <v>0</v>
      </c>
      <c r="BN1254" s="99">
        <f>SUMIFS(通讯通路门店!$AG:$AG,通讯通路门店!$S:$S,$G1254)</f>
        <v>0</v>
      </c>
      <c r="BO1254" s="99">
        <f>SUMIFS(通讯通路门店!$AH:$AH,通讯通路门店!$S:$S,$G1254)</f>
        <v>0</v>
      </c>
      <c r="BP1254" s="99">
        <f>SUMIFS(通讯通路门店!$AI:$AI,通讯通路门店!$S:$S,$G1254)</f>
        <v>0</v>
      </c>
      <c r="BQ1254" s="83"/>
    </row>
    <row r="1255" spans="1:69">
      <c r="A1255" s="99" t="str">
        <f>IFERROR(_xlfn.XLOOKUP($G1255,通讯通路门店!$S$4:$S$993933,通讯通路门店!$A$4:$A$993933,0,0),"")</f>
        <v>海南省</v>
      </c>
      <c r="B1255" s="99" t="str">
        <f>IFERROR(_xlfn.XLOOKUP($G1255,通讯通路门店!$S$4:$S$993933,通讯通路门店!$B$4:$B$993933,0,0),"")</f>
        <v>昌江黎族自治县</v>
      </c>
      <c r="C1255" s="99" t="str">
        <f>IFERROR(_xlfn.XLOOKUP($G1255,通讯通路门店!$S$4:$S$993933,通讯通路门店!$C$4:$C$993933,0,0),"")</f>
        <v>昌江黎族自治县</v>
      </c>
      <c r="D1255" s="99" t="str">
        <f>IFERROR(_xlfn.XLOOKUP($G1255,通讯通路门店!$S$4:$S$993933,通讯通路门店!$D$4:$D$993933,0,0),"")</f>
        <v>叉河镇</v>
      </c>
      <c r="E1255" s="83"/>
      <c r="F1255" s="83"/>
      <c r="G1255" s="101"/>
      <c r="H1255" s="102">
        <f>IFERROR(_xlfn.XLOOKUP($G1255,通讯通路门店!$S$4:$S$993933,通讯通路门店!$R$4:$R$993933,0,0),"")</f>
        <v>0</v>
      </c>
      <c r="I1255" s="83"/>
      <c r="J1255" s="83"/>
      <c r="K1255" s="83"/>
      <c r="L1255" s="83"/>
      <c r="M1255" s="83"/>
      <c r="N1255" s="83"/>
      <c r="O1255" s="83"/>
      <c r="P1255" s="83"/>
      <c r="Q1255" s="83"/>
      <c r="R1255" s="83"/>
      <c r="S1255" s="83"/>
      <c r="T1255" s="83"/>
      <c r="U1255" s="99">
        <f>COUNTIF(通讯通路门店!$S:$S,$G1255)</f>
        <v>0</v>
      </c>
      <c r="V1255" s="99">
        <f>COUNTIFS(通讯通路门店!$S:$S,$G1255,通讯通路门店!$J:$J,"综合卖场")</f>
        <v>0</v>
      </c>
      <c r="W1255" s="99">
        <f>SUMIFS(通讯通路门店!$AJ:$AJ,通讯通路门店!$S:$S,通讯客户沙盘!$G1255)</f>
        <v>0</v>
      </c>
      <c r="X1255" s="99">
        <f t="shared" si="95"/>
        <v>0</v>
      </c>
      <c r="Y1255" s="99">
        <f>COUNTIFS(通讯通路门店!$S:$S,$G1255,通讯通路门店!$J:$J,"荣耀体验店")+COUNTIFS(通讯通路门店!$S:$S,$G1255,通讯通路门店!$J:$J,"荣耀授权专卖店")</f>
        <v>0</v>
      </c>
      <c r="Z1255" s="99">
        <f>COUNTIFS(通讯通路门店!$S:$S,$G1255,通讯通路门店!$J:$J,"VIVO体验店")</f>
        <v>0</v>
      </c>
      <c r="AA1255" s="99">
        <f>COUNTIFS(通讯通路门店!$S:$S,$G1255,通讯通路门店!$J:$J,"OPPO体验店")</f>
        <v>0</v>
      </c>
      <c r="AB1255" s="99">
        <f>COUNTIFS(通讯通路门店!$S:$S,$G1255,通讯通路门店!$J:$J,"华为授权体验店")+COUNTIFS(通讯通路门店!$S:$S,$G1255,通讯通路门店!$J:$J,"华为堡垒店")</f>
        <v>0</v>
      </c>
      <c r="AC1255" s="99">
        <f>COUNTIFS(通讯通路门店!$S:$S,$G1255,通讯通路门店!$J:$J,"小米体验店")</f>
        <v>0</v>
      </c>
      <c r="AD1255" s="99">
        <f>COUNTIFS(通讯通路门店!$S:$S,$G1255,通讯通路门店!$J:$J,"苹果体验店")</f>
        <v>0</v>
      </c>
      <c r="AE1255" s="99">
        <f>COUNTIFS(通讯通路门店!$S:$S,$G1255,通讯通路门店!$J:$J,"其他品牌专卖店")</f>
        <v>0</v>
      </c>
      <c r="AF1255" s="99">
        <f>SUMIFS(通讯通路门店!$BI:$BI,通讯通路门店!$S:$S,$G1255)</f>
        <v>0</v>
      </c>
      <c r="AG1255" s="99">
        <f>SUMIFS(通讯通路门店!$BH:$BH,通讯通路门店!$S:$S,$G1255)</f>
        <v>0</v>
      </c>
      <c r="AH1255" s="99">
        <f t="shared" si="96"/>
        <v>0</v>
      </c>
      <c r="AI1255" s="99">
        <f>SUMIFS(通讯通路门店!$BB:$BB,通讯通路门店!$S:$S,$G1255)</f>
        <v>0</v>
      </c>
      <c r="AJ1255" s="99">
        <f>SUMIFS(通讯通路门店!$BE:$BE,通讯通路门店!$S:$S,$G1255)</f>
        <v>0</v>
      </c>
      <c r="AK1255" s="99">
        <f>SUMIFS(通讯通路门店!$BG:$BG,通讯通路门店!$S:$S,$G1255)</f>
        <v>0</v>
      </c>
      <c r="AL1255" s="99">
        <f>SUMIFS(通讯通路门店!$BC:$BC,通讯通路门店!$S:$S,$G1255)</f>
        <v>0</v>
      </c>
      <c r="AM1255" s="99">
        <f>SUMIFS(通讯通路门店!$BD:$BD,通讯通路门店!$S:$S,$G1255)</f>
        <v>0</v>
      </c>
      <c r="AN1255" s="99">
        <f>SUMIFS(通讯通路门店!$BF:$BF,通讯通路门店!$S:$S,$G1255)</f>
        <v>0</v>
      </c>
      <c r="AO1255" s="99">
        <f t="shared" si="97"/>
        <v>0</v>
      </c>
      <c r="AP1255" s="99">
        <f>SUMIFS(通讯通路门店!$K:$K,通讯通路门店!$S:$S,$G1255)</f>
        <v>0</v>
      </c>
      <c r="AQ1255" s="83"/>
      <c r="AR1255" s="99">
        <f>SUMIFS(通讯通路门店!$T:$T,通讯通路门店!$S:$S,$G1255)</f>
        <v>0</v>
      </c>
      <c r="AS1255" s="99">
        <f>SUMIFS(通讯通路门店!$U:$U,通讯通路门店!$S:$S,$G1255)</f>
        <v>0</v>
      </c>
      <c r="AT1255" s="99">
        <f>SUMIFS(通讯通路门店!$V:$V,通讯通路门店!$S:$S,$G1255)</f>
        <v>0</v>
      </c>
      <c r="AU1255" s="99">
        <f>SUMIFS(通讯通路门店!$W:$W,通讯通路门店!$S:$S,$G1255)</f>
        <v>0</v>
      </c>
      <c r="AV1255" s="99">
        <f>SUMIFS(通讯通路门店!$Z:$Z,通讯通路门店!$S:$S,$G1255)</f>
        <v>0</v>
      </c>
      <c r="AW1255" s="99">
        <f>SUMIFS(通讯通路门店!$AB:$AB,通讯通路门店!$S:$S,$G1255)</f>
        <v>0</v>
      </c>
      <c r="AX1255" s="99">
        <f>SUMIFS(通讯通路门店!$X:$X,通讯通路门店!$S:$S,$G1255)</f>
        <v>0</v>
      </c>
      <c r="AY1255" s="99">
        <f>SUMIFS(通讯通路门店!$Y:$Y,通讯通路门店!$S:$S,$G1255)</f>
        <v>0</v>
      </c>
      <c r="AZ1255" s="99">
        <f>SUMIFS(通讯通路门店!$AA:$AA,通讯通路门店!$S:$S,$G1255)</f>
        <v>0</v>
      </c>
      <c r="BA1255" s="99">
        <f t="shared" si="98"/>
        <v>0</v>
      </c>
      <c r="BB1255" s="99">
        <f t="shared" si="99"/>
        <v>0</v>
      </c>
      <c r="BC1255" s="99">
        <f>SUMIFS(通讯通路门店!$W:$W,通讯通路门店!$S:$S,$G1255,通讯通路门店!$J:$J,"荣耀体验店")+SUMIFS(通讯通路门店!$W:$W,通讯通路门店!$S:$S,$G1255,通讯通路门店!$J:$J,"荣耀授权专卖店")</f>
        <v>0</v>
      </c>
      <c r="BD1255" s="99">
        <f>SUMIFS(通讯通路门店!$Z:$Z,通讯通路门店!$S:$S,$G1255,通讯通路门店!$J:$J,"VIVO体验店")</f>
        <v>0</v>
      </c>
      <c r="BE1255" s="99">
        <f>SUMIFS(通讯通路门店!$AB:$AB,通讯通路门店!$S:$S,$G1255,通讯通路门店!$J:$J,"OPPO体验店")</f>
        <v>0</v>
      </c>
      <c r="BF1255" s="99">
        <f>SUMIFS(通讯通路门店!$X:$X,通讯通路门店!$S:$S,$G1255,通讯通路门店!$J:$J,"华为授权体验店")+SUMIFS(通讯通路门店!$AA:$AA,通讯通路门店!$S:$S,$G1255,通讯通路门店!$J:$J,"华为堡垒店")</f>
        <v>0</v>
      </c>
      <c r="BG1255" s="99">
        <f>SUMIFS(通讯通路门店!$Y:$Y,通讯通路门店!$S:$S,$G1255,通讯通路门店!$J:$J,"小米体验店")</f>
        <v>0</v>
      </c>
      <c r="BH1255" s="99">
        <f>SUMIFS(通讯通路门店!$AA:$AA,通讯通路门店!$S:$S,$G1255,通讯通路门店!$J:$J,"苹果体验店")</f>
        <v>0</v>
      </c>
      <c r="BI1255" s="99">
        <f>SUMIFS(通讯通路门店!$K:$K,通讯通路门店!$S:$S,$G1255,通讯通路门店!$J:$J,"其他品牌专卖店")</f>
        <v>0</v>
      </c>
      <c r="BJ1255" s="99">
        <f>SUMIFS(通讯通路门店!$AC:$AC,通讯通路门店!$S:$S,$G1255)</f>
        <v>0</v>
      </c>
      <c r="BK1255" s="99">
        <f>SUMIFS(通讯通路门店!$AD:$AD,通讯通路门店!$S:$S,$G1255)</f>
        <v>0</v>
      </c>
      <c r="BL1255" s="99">
        <f>SUMIFS(通讯通路门店!$AE:$AE,通讯通路门店!$S:$S,$G1255)</f>
        <v>0</v>
      </c>
      <c r="BM1255" s="99">
        <f>SUMIFS(通讯通路门店!$AF:$AF,通讯通路门店!$S:$S,$G1255)</f>
        <v>0</v>
      </c>
      <c r="BN1255" s="99">
        <f>SUMIFS(通讯通路门店!$AG:$AG,通讯通路门店!$S:$S,$G1255)</f>
        <v>0</v>
      </c>
      <c r="BO1255" s="99">
        <f>SUMIFS(通讯通路门店!$AH:$AH,通讯通路门店!$S:$S,$G1255)</f>
        <v>0</v>
      </c>
      <c r="BP1255" s="99">
        <f>SUMIFS(通讯通路门店!$AI:$AI,通讯通路门店!$S:$S,$G1255)</f>
        <v>0</v>
      </c>
      <c r="BQ1255" s="83"/>
    </row>
    <row r="1256" spans="1:69">
      <c r="A1256" s="99" t="str">
        <f>IFERROR(_xlfn.XLOOKUP($G1256,通讯通路门店!$S$4:$S$993933,通讯通路门店!$A$4:$A$993933,0,0),"")</f>
        <v>海南省</v>
      </c>
      <c r="B1256" s="99" t="str">
        <f>IFERROR(_xlfn.XLOOKUP($G1256,通讯通路门店!$S$4:$S$993933,通讯通路门店!$B$4:$B$993933,0,0),"")</f>
        <v>昌江黎族自治县</v>
      </c>
      <c r="C1256" s="99" t="str">
        <f>IFERROR(_xlfn.XLOOKUP($G1256,通讯通路门店!$S$4:$S$993933,通讯通路门店!$C$4:$C$993933,0,0),"")</f>
        <v>昌江黎族自治县</v>
      </c>
      <c r="D1256" s="99" t="str">
        <f>IFERROR(_xlfn.XLOOKUP($G1256,通讯通路门店!$S$4:$S$993933,通讯通路门店!$D$4:$D$993933,0,0),"")</f>
        <v>叉河镇</v>
      </c>
      <c r="E1256" s="83"/>
      <c r="F1256" s="83"/>
      <c r="G1256" s="101"/>
      <c r="H1256" s="102">
        <f>IFERROR(_xlfn.XLOOKUP($G1256,通讯通路门店!$S$4:$S$993933,通讯通路门店!$R$4:$R$993933,0,0),"")</f>
        <v>0</v>
      </c>
      <c r="I1256" s="83"/>
      <c r="J1256" s="83"/>
      <c r="K1256" s="83"/>
      <c r="L1256" s="83"/>
      <c r="M1256" s="83"/>
      <c r="N1256" s="83"/>
      <c r="O1256" s="83"/>
      <c r="P1256" s="83"/>
      <c r="Q1256" s="83"/>
      <c r="R1256" s="83"/>
      <c r="S1256" s="83"/>
      <c r="T1256" s="83"/>
      <c r="U1256" s="99">
        <f>COUNTIF(通讯通路门店!$S:$S,$G1256)</f>
        <v>0</v>
      </c>
      <c r="V1256" s="99">
        <f>COUNTIFS(通讯通路门店!$S:$S,$G1256,通讯通路门店!$J:$J,"综合卖场")</f>
        <v>0</v>
      </c>
      <c r="W1256" s="99">
        <f>SUMIFS(通讯通路门店!$AJ:$AJ,通讯通路门店!$S:$S,通讯客户沙盘!$G1256)</f>
        <v>0</v>
      </c>
      <c r="X1256" s="99">
        <f t="shared" si="95"/>
        <v>0</v>
      </c>
      <c r="Y1256" s="99">
        <f>COUNTIFS(通讯通路门店!$S:$S,$G1256,通讯通路门店!$J:$J,"荣耀体验店")+COUNTIFS(通讯通路门店!$S:$S,$G1256,通讯通路门店!$J:$J,"荣耀授权专卖店")</f>
        <v>0</v>
      </c>
      <c r="Z1256" s="99">
        <f>COUNTIFS(通讯通路门店!$S:$S,$G1256,通讯通路门店!$J:$J,"VIVO体验店")</f>
        <v>0</v>
      </c>
      <c r="AA1256" s="99">
        <f>COUNTIFS(通讯通路门店!$S:$S,$G1256,通讯通路门店!$J:$J,"OPPO体验店")</f>
        <v>0</v>
      </c>
      <c r="AB1256" s="99">
        <f>COUNTIFS(通讯通路门店!$S:$S,$G1256,通讯通路门店!$J:$J,"华为授权体验店")+COUNTIFS(通讯通路门店!$S:$S,$G1256,通讯通路门店!$J:$J,"华为堡垒店")</f>
        <v>0</v>
      </c>
      <c r="AC1256" s="99">
        <f>COUNTIFS(通讯通路门店!$S:$S,$G1256,通讯通路门店!$J:$J,"小米体验店")</f>
        <v>0</v>
      </c>
      <c r="AD1256" s="99">
        <f>COUNTIFS(通讯通路门店!$S:$S,$G1256,通讯通路门店!$J:$J,"苹果体验店")</f>
        <v>0</v>
      </c>
      <c r="AE1256" s="99">
        <f>COUNTIFS(通讯通路门店!$S:$S,$G1256,通讯通路门店!$J:$J,"其他品牌专卖店")</f>
        <v>0</v>
      </c>
      <c r="AF1256" s="99">
        <f>SUMIFS(通讯通路门店!$BI:$BI,通讯通路门店!$S:$S,$G1256)</f>
        <v>0</v>
      </c>
      <c r="AG1256" s="99">
        <f>SUMIFS(通讯通路门店!$BH:$BH,通讯通路门店!$S:$S,$G1256)</f>
        <v>0</v>
      </c>
      <c r="AH1256" s="99">
        <f t="shared" si="96"/>
        <v>0</v>
      </c>
      <c r="AI1256" s="99">
        <f>SUMIFS(通讯通路门店!$BB:$BB,通讯通路门店!$S:$S,$G1256)</f>
        <v>0</v>
      </c>
      <c r="AJ1256" s="99">
        <f>SUMIFS(通讯通路门店!$BE:$BE,通讯通路门店!$S:$S,$G1256)</f>
        <v>0</v>
      </c>
      <c r="AK1256" s="99">
        <f>SUMIFS(通讯通路门店!$BG:$BG,通讯通路门店!$S:$S,$G1256)</f>
        <v>0</v>
      </c>
      <c r="AL1256" s="99">
        <f>SUMIFS(通讯通路门店!$BC:$BC,通讯通路门店!$S:$S,$G1256)</f>
        <v>0</v>
      </c>
      <c r="AM1256" s="99">
        <f>SUMIFS(通讯通路门店!$BD:$BD,通讯通路门店!$S:$S,$G1256)</f>
        <v>0</v>
      </c>
      <c r="AN1256" s="99">
        <f>SUMIFS(通讯通路门店!$BF:$BF,通讯通路门店!$S:$S,$G1256)</f>
        <v>0</v>
      </c>
      <c r="AO1256" s="99">
        <f t="shared" si="97"/>
        <v>0</v>
      </c>
      <c r="AP1256" s="99">
        <f>SUMIFS(通讯通路门店!$K:$K,通讯通路门店!$S:$S,$G1256)</f>
        <v>0</v>
      </c>
      <c r="AQ1256" s="83"/>
      <c r="AR1256" s="99">
        <f>SUMIFS(通讯通路门店!$T:$T,通讯通路门店!$S:$S,$G1256)</f>
        <v>0</v>
      </c>
      <c r="AS1256" s="99">
        <f>SUMIFS(通讯通路门店!$U:$U,通讯通路门店!$S:$S,$G1256)</f>
        <v>0</v>
      </c>
      <c r="AT1256" s="99">
        <f>SUMIFS(通讯通路门店!$V:$V,通讯通路门店!$S:$S,$G1256)</f>
        <v>0</v>
      </c>
      <c r="AU1256" s="99">
        <f>SUMIFS(通讯通路门店!$W:$W,通讯通路门店!$S:$S,$G1256)</f>
        <v>0</v>
      </c>
      <c r="AV1256" s="99">
        <f>SUMIFS(通讯通路门店!$Z:$Z,通讯通路门店!$S:$S,$G1256)</f>
        <v>0</v>
      </c>
      <c r="AW1256" s="99">
        <f>SUMIFS(通讯通路门店!$AB:$AB,通讯通路门店!$S:$S,$G1256)</f>
        <v>0</v>
      </c>
      <c r="AX1256" s="99">
        <f>SUMIFS(通讯通路门店!$X:$X,通讯通路门店!$S:$S,$G1256)</f>
        <v>0</v>
      </c>
      <c r="AY1256" s="99">
        <f>SUMIFS(通讯通路门店!$Y:$Y,通讯通路门店!$S:$S,$G1256)</f>
        <v>0</v>
      </c>
      <c r="AZ1256" s="99">
        <f>SUMIFS(通讯通路门店!$AA:$AA,通讯通路门店!$S:$S,$G1256)</f>
        <v>0</v>
      </c>
      <c r="BA1256" s="99">
        <f t="shared" si="98"/>
        <v>0</v>
      </c>
      <c r="BB1256" s="99">
        <f t="shared" si="99"/>
        <v>0</v>
      </c>
      <c r="BC1256" s="99">
        <f>SUMIFS(通讯通路门店!$W:$W,通讯通路门店!$S:$S,$G1256,通讯通路门店!$J:$J,"荣耀体验店")+SUMIFS(通讯通路门店!$W:$W,通讯通路门店!$S:$S,$G1256,通讯通路门店!$J:$J,"荣耀授权专卖店")</f>
        <v>0</v>
      </c>
      <c r="BD1256" s="99">
        <f>SUMIFS(通讯通路门店!$Z:$Z,通讯通路门店!$S:$S,$G1256,通讯通路门店!$J:$J,"VIVO体验店")</f>
        <v>0</v>
      </c>
      <c r="BE1256" s="99">
        <f>SUMIFS(通讯通路门店!$AB:$AB,通讯通路门店!$S:$S,$G1256,通讯通路门店!$J:$J,"OPPO体验店")</f>
        <v>0</v>
      </c>
      <c r="BF1256" s="99">
        <f>SUMIFS(通讯通路门店!$X:$X,通讯通路门店!$S:$S,$G1256,通讯通路门店!$J:$J,"华为授权体验店")+SUMIFS(通讯通路门店!$AA:$AA,通讯通路门店!$S:$S,$G1256,通讯通路门店!$J:$J,"华为堡垒店")</f>
        <v>0</v>
      </c>
      <c r="BG1256" s="99">
        <f>SUMIFS(通讯通路门店!$Y:$Y,通讯通路门店!$S:$S,$G1256,通讯通路门店!$J:$J,"小米体验店")</f>
        <v>0</v>
      </c>
      <c r="BH1256" s="99">
        <f>SUMIFS(通讯通路门店!$AA:$AA,通讯通路门店!$S:$S,$G1256,通讯通路门店!$J:$J,"苹果体验店")</f>
        <v>0</v>
      </c>
      <c r="BI1256" s="99">
        <f>SUMIFS(通讯通路门店!$K:$K,通讯通路门店!$S:$S,$G1256,通讯通路门店!$J:$J,"其他品牌专卖店")</f>
        <v>0</v>
      </c>
      <c r="BJ1256" s="99">
        <f>SUMIFS(通讯通路门店!$AC:$AC,通讯通路门店!$S:$S,$G1256)</f>
        <v>0</v>
      </c>
      <c r="BK1256" s="99">
        <f>SUMIFS(通讯通路门店!$AD:$AD,通讯通路门店!$S:$S,$G1256)</f>
        <v>0</v>
      </c>
      <c r="BL1256" s="99">
        <f>SUMIFS(通讯通路门店!$AE:$AE,通讯通路门店!$S:$S,$G1256)</f>
        <v>0</v>
      </c>
      <c r="BM1256" s="99">
        <f>SUMIFS(通讯通路门店!$AF:$AF,通讯通路门店!$S:$S,$G1256)</f>
        <v>0</v>
      </c>
      <c r="BN1256" s="99">
        <f>SUMIFS(通讯通路门店!$AG:$AG,通讯通路门店!$S:$S,$G1256)</f>
        <v>0</v>
      </c>
      <c r="BO1256" s="99">
        <f>SUMIFS(通讯通路门店!$AH:$AH,通讯通路门店!$S:$S,$G1256)</f>
        <v>0</v>
      </c>
      <c r="BP1256" s="99">
        <f>SUMIFS(通讯通路门店!$AI:$AI,通讯通路门店!$S:$S,$G1256)</f>
        <v>0</v>
      </c>
      <c r="BQ1256" s="83"/>
    </row>
    <row r="1257" spans="1:69">
      <c r="A1257" s="99" t="str">
        <f>IFERROR(_xlfn.XLOOKUP($G1257,通讯通路门店!$S$4:$S$993933,通讯通路门店!$A$4:$A$993933,0,0),"")</f>
        <v>海南省</v>
      </c>
      <c r="B1257" s="99" t="str">
        <f>IFERROR(_xlfn.XLOOKUP($G1257,通讯通路门店!$S$4:$S$993933,通讯通路门店!$B$4:$B$993933,0,0),"")</f>
        <v>昌江黎族自治县</v>
      </c>
      <c r="C1257" s="99" t="str">
        <f>IFERROR(_xlfn.XLOOKUP($G1257,通讯通路门店!$S$4:$S$993933,通讯通路门店!$C$4:$C$993933,0,0),"")</f>
        <v>昌江黎族自治县</v>
      </c>
      <c r="D1257" s="99" t="str">
        <f>IFERROR(_xlfn.XLOOKUP($G1257,通讯通路门店!$S$4:$S$993933,通讯通路门店!$D$4:$D$993933,0,0),"")</f>
        <v>叉河镇</v>
      </c>
      <c r="E1257" s="83"/>
      <c r="F1257" s="83"/>
      <c r="G1257" s="101"/>
      <c r="H1257" s="102">
        <f>IFERROR(_xlfn.XLOOKUP($G1257,通讯通路门店!$S$4:$S$993933,通讯通路门店!$R$4:$R$993933,0,0),"")</f>
        <v>0</v>
      </c>
      <c r="I1257" s="83"/>
      <c r="J1257" s="83"/>
      <c r="K1257" s="83"/>
      <c r="L1257" s="83"/>
      <c r="M1257" s="83"/>
      <c r="N1257" s="83"/>
      <c r="O1257" s="83"/>
      <c r="P1257" s="83"/>
      <c r="Q1257" s="83"/>
      <c r="R1257" s="83"/>
      <c r="S1257" s="83"/>
      <c r="T1257" s="83"/>
      <c r="U1257" s="99">
        <f>COUNTIF(通讯通路门店!$S:$S,$G1257)</f>
        <v>0</v>
      </c>
      <c r="V1257" s="99">
        <f>COUNTIFS(通讯通路门店!$S:$S,$G1257,通讯通路门店!$J:$J,"综合卖场")</f>
        <v>0</v>
      </c>
      <c r="W1257" s="99">
        <f>SUMIFS(通讯通路门店!$AJ:$AJ,通讯通路门店!$S:$S,通讯客户沙盘!$G1257)</f>
        <v>0</v>
      </c>
      <c r="X1257" s="99">
        <f t="shared" si="95"/>
        <v>0</v>
      </c>
      <c r="Y1257" s="99">
        <f>COUNTIFS(通讯通路门店!$S:$S,$G1257,通讯通路门店!$J:$J,"荣耀体验店")+COUNTIFS(通讯通路门店!$S:$S,$G1257,通讯通路门店!$J:$J,"荣耀授权专卖店")</f>
        <v>0</v>
      </c>
      <c r="Z1257" s="99">
        <f>COUNTIFS(通讯通路门店!$S:$S,$G1257,通讯通路门店!$J:$J,"VIVO体验店")</f>
        <v>0</v>
      </c>
      <c r="AA1257" s="99">
        <f>COUNTIFS(通讯通路门店!$S:$S,$G1257,通讯通路门店!$J:$J,"OPPO体验店")</f>
        <v>0</v>
      </c>
      <c r="AB1257" s="99">
        <f>COUNTIFS(通讯通路门店!$S:$S,$G1257,通讯通路门店!$J:$J,"华为授权体验店")+COUNTIFS(通讯通路门店!$S:$S,$G1257,通讯通路门店!$J:$J,"华为堡垒店")</f>
        <v>0</v>
      </c>
      <c r="AC1257" s="99">
        <f>COUNTIFS(通讯通路门店!$S:$S,$G1257,通讯通路门店!$J:$J,"小米体验店")</f>
        <v>0</v>
      </c>
      <c r="AD1257" s="99">
        <f>COUNTIFS(通讯通路门店!$S:$S,$G1257,通讯通路门店!$J:$J,"苹果体验店")</f>
        <v>0</v>
      </c>
      <c r="AE1257" s="99">
        <f>COUNTIFS(通讯通路门店!$S:$S,$G1257,通讯通路门店!$J:$J,"其他品牌专卖店")</f>
        <v>0</v>
      </c>
      <c r="AF1257" s="99">
        <f>SUMIFS(通讯通路门店!$BI:$BI,通讯通路门店!$S:$S,$G1257)</f>
        <v>0</v>
      </c>
      <c r="AG1257" s="99">
        <f>SUMIFS(通讯通路门店!$BH:$BH,通讯通路门店!$S:$S,$G1257)</f>
        <v>0</v>
      </c>
      <c r="AH1257" s="99">
        <f t="shared" si="96"/>
        <v>0</v>
      </c>
      <c r="AI1257" s="99">
        <f>SUMIFS(通讯通路门店!$BB:$BB,通讯通路门店!$S:$S,$G1257)</f>
        <v>0</v>
      </c>
      <c r="AJ1257" s="99">
        <f>SUMIFS(通讯通路门店!$BE:$BE,通讯通路门店!$S:$S,$G1257)</f>
        <v>0</v>
      </c>
      <c r="AK1257" s="99">
        <f>SUMIFS(通讯通路门店!$BG:$BG,通讯通路门店!$S:$S,$G1257)</f>
        <v>0</v>
      </c>
      <c r="AL1257" s="99">
        <f>SUMIFS(通讯通路门店!$BC:$BC,通讯通路门店!$S:$S,$G1257)</f>
        <v>0</v>
      </c>
      <c r="AM1257" s="99">
        <f>SUMIFS(通讯通路门店!$BD:$BD,通讯通路门店!$S:$S,$G1257)</f>
        <v>0</v>
      </c>
      <c r="AN1257" s="99">
        <f>SUMIFS(通讯通路门店!$BF:$BF,通讯通路门店!$S:$S,$G1257)</f>
        <v>0</v>
      </c>
      <c r="AO1257" s="99">
        <f t="shared" si="97"/>
        <v>0</v>
      </c>
      <c r="AP1257" s="99">
        <f>SUMIFS(通讯通路门店!$K:$K,通讯通路门店!$S:$S,$G1257)</f>
        <v>0</v>
      </c>
      <c r="AQ1257" s="83"/>
      <c r="AR1257" s="99">
        <f>SUMIFS(通讯通路门店!$T:$T,通讯通路门店!$S:$S,$G1257)</f>
        <v>0</v>
      </c>
      <c r="AS1257" s="99">
        <f>SUMIFS(通讯通路门店!$U:$U,通讯通路门店!$S:$S,$G1257)</f>
        <v>0</v>
      </c>
      <c r="AT1257" s="99">
        <f>SUMIFS(通讯通路门店!$V:$V,通讯通路门店!$S:$S,$G1257)</f>
        <v>0</v>
      </c>
      <c r="AU1257" s="99">
        <f>SUMIFS(通讯通路门店!$W:$W,通讯通路门店!$S:$S,$G1257)</f>
        <v>0</v>
      </c>
      <c r="AV1257" s="99">
        <f>SUMIFS(通讯通路门店!$Z:$Z,通讯通路门店!$S:$S,$G1257)</f>
        <v>0</v>
      </c>
      <c r="AW1257" s="99">
        <f>SUMIFS(通讯通路门店!$AB:$AB,通讯通路门店!$S:$S,$G1257)</f>
        <v>0</v>
      </c>
      <c r="AX1257" s="99">
        <f>SUMIFS(通讯通路门店!$X:$X,通讯通路门店!$S:$S,$G1257)</f>
        <v>0</v>
      </c>
      <c r="AY1257" s="99">
        <f>SUMIFS(通讯通路门店!$Y:$Y,通讯通路门店!$S:$S,$G1257)</f>
        <v>0</v>
      </c>
      <c r="AZ1257" s="99">
        <f>SUMIFS(通讯通路门店!$AA:$AA,通讯通路门店!$S:$S,$G1257)</f>
        <v>0</v>
      </c>
      <c r="BA1257" s="99">
        <f t="shared" si="98"/>
        <v>0</v>
      </c>
      <c r="BB1257" s="99">
        <f t="shared" si="99"/>
        <v>0</v>
      </c>
      <c r="BC1257" s="99">
        <f>SUMIFS(通讯通路门店!$W:$W,通讯通路门店!$S:$S,$G1257,通讯通路门店!$J:$J,"荣耀体验店")+SUMIFS(通讯通路门店!$W:$W,通讯通路门店!$S:$S,$G1257,通讯通路门店!$J:$J,"荣耀授权专卖店")</f>
        <v>0</v>
      </c>
      <c r="BD1257" s="99">
        <f>SUMIFS(通讯通路门店!$Z:$Z,通讯通路门店!$S:$S,$G1257,通讯通路门店!$J:$J,"VIVO体验店")</f>
        <v>0</v>
      </c>
      <c r="BE1257" s="99">
        <f>SUMIFS(通讯通路门店!$AB:$AB,通讯通路门店!$S:$S,$G1257,通讯通路门店!$J:$J,"OPPO体验店")</f>
        <v>0</v>
      </c>
      <c r="BF1257" s="99">
        <f>SUMIFS(通讯通路门店!$X:$X,通讯通路门店!$S:$S,$G1257,通讯通路门店!$J:$J,"华为授权体验店")+SUMIFS(通讯通路门店!$AA:$AA,通讯通路门店!$S:$S,$G1257,通讯通路门店!$J:$J,"华为堡垒店")</f>
        <v>0</v>
      </c>
      <c r="BG1257" s="99">
        <f>SUMIFS(通讯通路门店!$Y:$Y,通讯通路门店!$S:$S,$G1257,通讯通路门店!$J:$J,"小米体验店")</f>
        <v>0</v>
      </c>
      <c r="BH1257" s="99">
        <f>SUMIFS(通讯通路门店!$AA:$AA,通讯通路门店!$S:$S,$G1257,通讯通路门店!$J:$J,"苹果体验店")</f>
        <v>0</v>
      </c>
      <c r="BI1257" s="99">
        <f>SUMIFS(通讯通路门店!$K:$K,通讯通路门店!$S:$S,$G1257,通讯通路门店!$J:$J,"其他品牌专卖店")</f>
        <v>0</v>
      </c>
      <c r="BJ1257" s="99">
        <f>SUMIFS(通讯通路门店!$AC:$AC,通讯通路门店!$S:$S,$G1257)</f>
        <v>0</v>
      </c>
      <c r="BK1257" s="99">
        <f>SUMIFS(通讯通路门店!$AD:$AD,通讯通路门店!$S:$S,$G1257)</f>
        <v>0</v>
      </c>
      <c r="BL1257" s="99">
        <f>SUMIFS(通讯通路门店!$AE:$AE,通讯通路门店!$S:$S,$G1257)</f>
        <v>0</v>
      </c>
      <c r="BM1257" s="99">
        <f>SUMIFS(通讯通路门店!$AF:$AF,通讯通路门店!$S:$S,$G1257)</f>
        <v>0</v>
      </c>
      <c r="BN1257" s="99">
        <f>SUMIFS(通讯通路门店!$AG:$AG,通讯通路门店!$S:$S,$G1257)</f>
        <v>0</v>
      </c>
      <c r="BO1257" s="99">
        <f>SUMIFS(通讯通路门店!$AH:$AH,通讯通路门店!$S:$S,$G1257)</f>
        <v>0</v>
      </c>
      <c r="BP1257" s="99">
        <f>SUMIFS(通讯通路门店!$AI:$AI,通讯通路门店!$S:$S,$G1257)</f>
        <v>0</v>
      </c>
      <c r="BQ1257" s="83"/>
    </row>
    <row r="1258" spans="1:69">
      <c r="A1258" s="99" t="str">
        <f>IFERROR(_xlfn.XLOOKUP($G1258,通讯通路门店!$S$4:$S$993933,通讯通路门店!$A$4:$A$993933,0,0),"")</f>
        <v>海南省</v>
      </c>
      <c r="B1258" s="99" t="str">
        <f>IFERROR(_xlfn.XLOOKUP($G1258,通讯通路门店!$S$4:$S$993933,通讯通路门店!$B$4:$B$993933,0,0),"")</f>
        <v>昌江黎族自治县</v>
      </c>
      <c r="C1258" s="99" t="str">
        <f>IFERROR(_xlfn.XLOOKUP($G1258,通讯通路门店!$S$4:$S$993933,通讯通路门店!$C$4:$C$993933,0,0),"")</f>
        <v>昌江黎族自治县</v>
      </c>
      <c r="D1258" s="99" t="str">
        <f>IFERROR(_xlfn.XLOOKUP($G1258,通讯通路门店!$S$4:$S$993933,通讯通路门店!$D$4:$D$993933,0,0),"")</f>
        <v>叉河镇</v>
      </c>
      <c r="E1258" s="83"/>
      <c r="F1258" s="83"/>
      <c r="G1258" s="101"/>
      <c r="H1258" s="102">
        <f>IFERROR(_xlfn.XLOOKUP($G1258,通讯通路门店!$S$4:$S$993933,通讯通路门店!$R$4:$R$993933,0,0),"")</f>
        <v>0</v>
      </c>
      <c r="I1258" s="83"/>
      <c r="J1258" s="83"/>
      <c r="K1258" s="83"/>
      <c r="L1258" s="83"/>
      <c r="M1258" s="83"/>
      <c r="N1258" s="83"/>
      <c r="O1258" s="83"/>
      <c r="P1258" s="83"/>
      <c r="Q1258" s="83"/>
      <c r="R1258" s="83"/>
      <c r="S1258" s="83"/>
      <c r="T1258" s="83"/>
      <c r="U1258" s="99">
        <f>COUNTIF(通讯通路门店!$S:$S,$G1258)</f>
        <v>0</v>
      </c>
      <c r="V1258" s="99">
        <f>COUNTIFS(通讯通路门店!$S:$S,$G1258,通讯通路门店!$J:$J,"综合卖场")</f>
        <v>0</v>
      </c>
      <c r="W1258" s="99">
        <f>SUMIFS(通讯通路门店!$AJ:$AJ,通讯通路门店!$S:$S,通讯客户沙盘!$G1258)</f>
        <v>0</v>
      </c>
      <c r="X1258" s="99">
        <f t="shared" si="95"/>
        <v>0</v>
      </c>
      <c r="Y1258" s="99">
        <f>COUNTIFS(通讯通路门店!$S:$S,$G1258,通讯通路门店!$J:$J,"荣耀体验店")+COUNTIFS(通讯通路门店!$S:$S,$G1258,通讯通路门店!$J:$J,"荣耀授权专卖店")</f>
        <v>0</v>
      </c>
      <c r="Z1258" s="99">
        <f>COUNTIFS(通讯通路门店!$S:$S,$G1258,通讯通路门店!$J:$J,"VIVO体验店")</f>
        <v>0</v>
      </c>
      <c r="AA1258" s="99">
        <f>COUNTIFS(通讯通路门店!$S:$S,$G1258,通讯通路门店!$J:$J,"OPPO体验店")</f>
        <v>0</v>
      </c>
      <c r="AB1258" s="99">
        <f>COUNTIFS(通讯通路门店!$S:$S,$G1258,通讯通路门店!$J:$J,"华为授权体验店")+COUNTIFS(通讯通路门店!$S:$S,$G1258,通讯通路门店!$J:$J,"华为堡垒店")</f>
        <v>0</v>
      </c>
      <c r="AC1258" s="99">
        <f>COUNTIFS(通讯通路门店!$S:$S,$G1258,通讯通路门店!$J:$J,"小米体验店")</f>
        <v>0</v>
      </c>
      <c r="AD1258" s="99">
        <f>COUNTIFS(通讯通路门店!$S:$S,$G1258,通讯通路门店!$J:$J,"苹果体验店")</f>
        <v>0</v>
      </c>
      <c r="AE1258" s="99">
        <f>COUNTIFS(通讯通路门店!$S:$S,$G1258,通讯通路门店!$J:$J,"其他品牌专卖店")</f>
        <v>0</v>
      </c>
      <c r="AF1258" s="99">
        <f>SUMIFS(通讯通路门店!$BI:$BI,通讯通路门店!$S:$S,$G1258)</f>
        <v>0</v>
      </c>
      <c r="AG1258" s="99">
        <f>SUMIFS(通讯通路门店!$BH:$BH,通讯通路门店!$S:$S,$G1258)</f>
        <v>0</v>
      </c>
      <c r="AH1258" s="99">
        <f t="shared" si="96"/>
        <v>0</v>
      </c>
      <c r="AI1258" s="99">
        <f>SUMIFS(通讯通路门店!$BB:$BB,通讯通路门店!$S:$S,$G1258)</f>
        <v>0</v>
      </c>
      <c r="AJ1258" s="99">
        <f>SUMIFS(通讯通路门店!$BE:$BE,通讯通路门店!$S:$S,$G1258)</f>
        <v>0</v>
      </c>
      <c r="AK1258" s="99">
        <f>SUMIFS(通讯通路门店!$BG:$BG,通讯通路门店!$S:$S,$G1258)</f>
        <v>0</v>
      </c>
      <c r="AL1258" s="99">
        <f>SUMIFS(通讯通路门店!$BC:$BC,通讯通路门店!$S:$S,$G1258)</f>
        <v>0</v>
      </c>
      <c r="AM1258" s="99">
        <f>SUMIFS(通讯通路门店!$BD:$BD,通讯通路门店!$S:$S,$G1258)</f>
        <v>0</v>
      </c>
      <c r="AN1258" s="99">
        <f>SUMIFS(通讯通路门店!$BF:$BF,通讯通路门店!$S:$S,$G1258)</f>
        <v>0</v>
      </c>
      <c r="AO1258" s="99">
        <f t="shared" si="97"/>
        <v>0</v>
      </c>
      <c r="AP1258" s="99">
        <f>SUMIFS(通讯通路门店!$K:$K,通讯通路门店!$S:$S,$G1258)</f>
        <v>0</v>
      </c>
      <c r="AQ1258" s="83"/>
      <c r="AR1258" s="99">
        <f>SUMIFS(通讯通路门店!$T:$T,通讯通路门店!$S:$S,$G1258)</f>
        <v>0</v>
      </c>
      <c r="AS1258" s="99">
        <f>SUMIFS(通讯通路门店!$U:$U,通讯通路门店!$S:$S,$G1258)</f>
        <v>0</v>
      </c>
      <c r="AT1258" s="99">
        <f>SUMIFS(通讯通路门店!$V:$V,通讯通路门店!$S:$S,$G1258)</f>
        <v>0</v>
      </c>
      <c r="AU1258" s="99">
        <f>SUMIFS(通讯通路门店!$W:$W,通讯通路门店!$S:$S,$G1258)</f>
        <v>0</v>
      </c>
      <c r="AV1258" s="99">
        <f>SUMIFS(通讯通路门店!$Z:$Z,通讯通路门店!$S:$S,$G1258)</f>
        <v>0</v>
      </c>
      <c r="AW1258" s="99">
        <f>SUMIFS(通讯通路门店!$AB:$AB,通讯通路门店!$S:$S,$G1258)</f>
        <v>0</v>
      </c>
      <c r="AX1258" s="99">
        <f>SUMIFS(通讯通路门店!$X:$X,通讯通路门店!$S:$S,$G1258)</f>
        <v>0</v>
      </c>
      <c r="AY1258" s="99">
        <f>SUMIFS(通讯通路门店!$Y:$Y,通讯通路门店!$S:$S,$G1258)</f>
        <v>0</v>
      </c>
      <c r="AZ1258" s="99">
        <f>SUMIFS(通讯通路门店!$AA:$AA,通讯通路门店!$S:$S,$G1258)</f>
        <v>0</v>
      </c>
      <c r="BA1258" s="99">
        <f t="shared" si="98"/>
        <v>0</v>
      </c>
      <c r="BB1258" s="99">
        <f t="shared" si="99"/>
        <v>0</v>
      </c>
      <c r="BC1258" s="99">
        <f>SUMIFS(通讯通路门店!$W:$W,通讯通路门店!$S:$S,$G1258,通讯通路门店!$J:$J,"荣耀体验店")+SUMIFS(通讯通路门店!$W:$W,通讯通路门店!$S:$S,$G1258,通讯通路门店!$J:$J,"荣耀授权专卖店")</f>
        <v>0</v>
      </c>
      <c r="BD1258" s="99">
        <f>SUMIFS(通讯通路门店!$Z:$Z,通讯通路门店!$S:$S,$G1258,通讯通路门店!$J:$J,"VIVO体验店")</f>
        <v>0</v>
      </c>
      <c r="BE1258" s="99">
        <f>SUMIFS(通讯通路门店!$AB:$AB,通讯通路门店!$S:$S,$G1258,通讯通路门店!$J:$J,"OPPO体验店")</f>
        <v>0</v>
      </c>
      <c r="BF1258" s="99">
        <f>SUMIFS(通讯通路门店!$X:$X,通讯通路门店!$S:$S,$G1258,通讯通路门店!$J:$J,"华为授权体验店")+SUMIFS(通讯通路门店!$AA:$AA,通讯通路门店!$S:$S,$G1258,通讯通路门店!$J:$J,"华为堡垒店")</f>
        <v>0</v>
      </c>
      <c r="BG1258" s="99">
        <f>SUMIFS(通讯通路门店!$Y:$Y,通讯通路门店!$S:$S,$G1258,通讯通路门店!$J:$J,"小米体验店")</f>
        <v>0</v>
      </c>
      <c r="BH1258" s="99">
        <f>SUMIFS(通讯通路门店!$AA:$AA,通讯通路门店!$S:$S,$G1258,通讯通路门店!$J:$J,"苹果体验店")</f>
        <v>0</v>
      </c>
      <c r="BI1258" s="99">
        <f>SUMIFS(通讯通路门店!$K:$K,通讯通路门店!$S:$S,$G1258,通讯通路门店!$J:$J,"其他品牌专卖店")</f>
        <v>0</v>
      </c>
      <c r="BJ1258" s="99">
        <f>SUMIFS(通讯通路门店!$AC:$AC,通讯通路门店!$S:$S,$G1258)</f>
        <v>0</v>
      </c>
      <c r="BK1258" s="99">
        <f>SUMIFS(通讯通路门店!$AD:$AD,通讯通路门店!$S:$S,$G1258)</f>
        <v>0</v>
      </c>
      <c r="BL1258" s="99">
        <f>SUMIFS(通讯通路门店!$AE:$AE,通讯通路门店!$S:$S,$G1258)</f>
        <v>0</v>
      </c>
      <c r="BM1258" s="99">
        <f>SUMIFS(通讯通路门店!$AF:$AF,通讯通路门店!$S:$S,$G1258)</f>
        <v>0</v>
      </c>
      <c r="BN1258" s="99">
        <f>SUMIFS(通讯通路门店!$AG:$AG,通讯通路门店!$S:$S,$G1258)</f>
        <v>0</v>
      </c>
      <c r="BO1258" s="99">
        <f>SUMIFS(通讯通路门店!$AH:$AH,通讯通路门店!$S:$S,$G1258)</f>
        <v>0</v>
      </c>
      <c r="BP1258" s="99">
        <f>SUMIFS(通讯通路门店!$AI:$AI,通讯通路门店!$S:$S,$G1258)</f>
        <v>0</v>
      </c>
      <c r="BQ1258" s="83"/>
    </row>
    <row r="1259" spans="1:69">
      <c r="A1259" s="99" t="str">
        <f>IFERROR(_xlfn.XLOOKUP($G1259,通讯通路门店!$S$4:$S$993933,通讯通路门店!$A$4:$A$993933,0,0),"")</f>
        <v>海南省</v>
      </c>
      <c r="B1259" s="99" t="str">
        <f>IFERROR(_xlfn.XLOOKUP($G1259,通讯通路门店!$S$4:$S$993933,通讯通路门店!$B$4:$B$993933,0,0),"")</f>
        <v>昌江黎族自治县</v>
      </c>
      <c r="C1259" s="99" t="str">
        <f>IFERROR(_xlfn.XLOOKUP($G1259,通讯通路门店!$S$4:$S$993933,通讯通路门店!$C$4:$C$993933,0,0),"")</f>
        <v>昌江黎族自治县</v>
      </c>
      <c r="D1259" s="99" t="str">
        <f>IFERROR(_xlfn.XLOOKUP($G1259,通讯通路门店!$S$4:$S$993933,通讯通路门店!$D$4:$D$993933,0,0),"")</f>
        <v>叉河镇</v>
      </c>
      <c r="E1259" s="83"/>
      <c r="F1259" s="83"/>
      <c r="G1259" s="101"/>
      <c r="H1259" s="102">
        <f>IFERROR(_xlfn.XLOOKUP($G1259,通讯通路门店!$S$4:$S$993933,通讯通路门店!$R$4:$R$993933,0,0),"")</f>
        <v>0</v>
      </c>
      <c r="I1259" s="83"/>
      <c r="J1259" s="83"/>
      <c r="K1259" s="83"/>
      <c r="L1259" s="83"/>
      <c r="M1259" s="83"/>
      <c r="N1259" s="83"/>
      <c r="O1259" s="83"/>
      <c r="P1259" s="83"/>
      <c r="Q1259" s="83"/>
      <c r="R1259" s="83"/>
      <c r="S1259" s="83"/>
      <c r="T1259" s="83"/>
      <c r="U1259" s="99">
        <f>COUNTIF(通讯通路门店!$S:$S,$G1259)</f>
        <v>0</v>
      </c>
      <c r="V1259" s="99">
        <f>COUNTIFS(通讯通路门店!$S:$S,$G1259,通讯通路门店!$J:$J,"综合卖场")</f>
        <v>0</v>
      </c>
      <c r="W1259" s="99">
        <f>SUMIFS(通讯通路门店!$AJ:$AJ,通讯通路门店!$S:$S,通讯客户沙盘!$G1259)</f>
        <v>0</v>
      </c>
      <c r="X1259" s="99">
        <f t="shared" si="95"/>
        <v>0</v>
      </c>
      <c r="Y1259" s="99">
        <f>COUNTIFS(通讯通路门店!$S:$S,$G1259,通讯通路门店!$J:$J,"荣耀体验店")+COUNTIFS(通讯通路门店!$S:$S,$G1259,通讯通路门店!$J:$J,"荣耀授权专卖店")</f>
        <v>0</v>
      </c>
      <c r="Z1259" s="99">
        <f>COUNTIFS(通讯通路门店!$S:$S,$G1259,通讯通路门店!$J:$J,"VIVO体验店")</f>
        <v>0</v>
      </c>
      <c r="AA1259" s="99">
        <f>COUNTIFS(通讯通路门店!$S:$S,$G1259,通讯通路门店!$J:$J,"OPPO体验店")</f>
        <v>0</v>
      </c>
      <c r="AB1259" s="99">
        <f>COUNTIFS(通讯通路门店!$S:$S,$G1259,通讯通路门店!$J:$J,"华为授权体验店")+COUNTIFS(通讯通路门店!$S:$S,$G1259,通讯通路门店!$J:$J,"华为堡垒店")</f>
        <v>0</v>
      </c>
      <c r="AC1259" s="99">
        <f>COUNTIFS(通讯通路门店!$S:$S,$G1259,通讯通路门店!$J:$J,"小米体验店")</f>
        <v>0</v>
      </c>
      <c r="AD1259" s="99">
        <f>COUNTIFS(通讯通路门店!$S:$S,$G1259,通讯通路门店!$J:$J,"苹果体验店")</f>
        <v>0</v>
      </c>
      <c r="AE1259" s="99">
        <f>COUNTIFS(通讯通路门店!$S:$S,$G1259,通讯通路门店!$J:$J,"其他品牌专卖店")</f>
        <v>0</v>
      </c>
      <c r="AF1259" s="99">
        <f>SUMIFS(通讯通路门店!$BI:$BI,通讯通路门店!$S:$S,$G1259)</f>
        <v>0</v>
      </c>
      <c r="AG1259" s="99">
        <f>SUMIFS(通讯通路门店!$BH:$BH,通讯通路门店!$S:$S,$G1259)</f>
        <v>0</v>
      </c>
      <c r="AH1259" s="99">
        <f t="shared" si="96"/>
        <v>0</v>
      </c>
      <c r="AI1259" s="99">
        <f>SUMIFS(通讯通路门店!$BB:$BB,通讯通路门店!$S:$S,$G1259)</f>
        <v>0</v>
      </c>
      <c r="AJ1259" s="99">
        <f>SUMIFS(通讯通路门店!$BE:$BE,通讯通路门店!$S:$S,$G1259)</f>
        <v>0</v>
      </c>
      <c r="AK1259" s="99">
        <f>SUMIFS(通讯通路门店!$BG:$BG,通讯通路门店!$S:$S,$G1259)</f>
        <v>0</v>
      </c>
      <c r="AL1259" s="99">
        <f>SUMIFS(通讯通路门店!$BC:$BC,通讯通路门店!$S:$S,$G1259)</f>
        <v>0</v>
      </c>
      <c r="AM1259" s="99">
        <f>SUMIFS(通讯通路门店!$BD:$BD,通讯通路门店!$S:$S,$G1259)</f>
        <v>0</v>
      </c>
      <c r="AN1259" s="99">
        <f>SUMIFS(通讯通路门店!$BF:$BF,通讯通路门店!$S:$S,$G1259)</f>
        <v>0</v>
      </c>
      <c r="AO1259" s="99">
        <f t="shared" si="97"/>
        <v>0</v>
      </c>
      <c r="AP1259" s="99">
        <f>SUMIFS(通讯通路门店!$K:$K,通讯通路门店!$S:$S,$G1259)</f>
        <v>0</v>
      </c>
      <c r="AQ1259" s="83"/>
      <c r="AR1259" s="99">
        <f>SUMIFS(通讯通路门店!$T:$T,通讯通路门店!$S:$S,$G1259)</f>
        <v>0</v>
      </c>
      <c r="AS1259" s="99">
        <f>SUMIFS(通讯通路门店!$U:$U,通讯通路门店!$S:$S,$G1259)</f>
        <v>0</v>
      </c>
      <c r="AT1259" s="99">
        <f>SUMIFS(通讯通路门店!$V:$V,通讯通路门店!$S:$S,$G1259)</f>
        <v>0</v>
      </c>
      <c r="AU1259" s="99">
        <f>SUMIFS(通讯通路门店!$W:$W,通讯通路门店!$S:$S,$G1259)</f>
        <v>0</v>
      </c>
      <c r="AV1259" s="99">
        <f>SUMIFS(通讯通路门店!$Z:$Z,通讯通路门店!$S:$S,$G1259)</f>
        <v>0</v>
      </c>
      <c r="AW1259" s="99">
        <f>SUMIFS(通讯通路门店!$AB:$AB,通讯通路门店!$S:$S,$G1259)</f>
        <v>0</v>
      </c>
      <c r="AX1259" s="99">
        <f>SUMIFS(通讯通路门店!$X:$X,通讯通路门店!$S:$S,$G1259)</f>
        <v>0</v>
      </c>
      <c r="AY1259" s="99">
        <f>SUMIFS(通讯通路门店!$Y:$Y,通讯通路门店!$S:$S,$G1259)</f>
        <v>0</v>
      </c>
      <c r="AZ1259" s="99">
        <f>SUMIFS(通讯通路门店!$AA:$AA,通讯通路门店!$S:$S,$G1259)</f>
        <v>0</v>
      </c>
      <c r="BA1259" s="99">
        <f t="shared" si="98"/>
        <v>0</v>
      </c>
      <c r="BB1259" s="99">
        <f t="shared" si="99"/>
        <v>0</v>
      </c>
      <c r="BC1259" s="99">
        <f>SUMIFS(通讯通路门店!$W:$W,通讯通路门店!$S:$S,$G1259,通讯通路门店!$J:$J,"荣耀体验店")+SUMIFS(通讯通路门店!$W:$W,通讯通路门店!$S:$S,$G1259,通讯通路门店!$J:$J,"荣耀授权专卖店")</f>
        <v>0</v>
      </c>
      <c r="BD1259" s="99">
        <f>SUMIFS(通讯通路门店!$Z:$Z,通讯通路门店!$S:$S,$G1259,通讯通路门店!$J:$J,"VIVO体验店")</f>
        <v>0</v>
      </c>
      <c r="BE1259" s="99">
        <f>SUMIFS(通讯通路门店!$AB:$AB,通讯通路门店!$S:$S,$G1259,通讯通路门店!$J:$J,"OPPO体验店")</f>
        <v>0</v>
      </c>
      <c r="BF1259" s="99">
        <f>SUMIFS(通讯通路门店!$X:$X,通讯通路门店!$S:$S,$G1259,通讯通路门店!$J:$J,"华为授权体验店")+SUMIFS(通讯通路门店!$AA:$AA,通讯通路门店!$S:$S,$G1259,通讯通路门店!$J:$J,"华为堡垒店")</f>
        <v>0</v>
      </c>
      <c r="BG1259" s="99">
        <f>SUMIFS(通讯通路门店!$Y:$Y,通讯通路门店!$S:$S,$G1259,通讯通路门店!$J:$J,"小米体验店")</f>
        <v>0</v>
      </c>
      <c r="BH1259" s="99">
        <f>SUMIFS(通讯通路门店!$AA:$AA,通讯通路门店!$S:$S,$G1259,通讯通路门店!$J:$J,"苹果体验店")</f>
        <v>0</v>
      </c>
      <c r="BI1259" s="99">
        <f>SUMIFS(通讯通路门店!$K:$K,通讯通路门店!$S:$S,$G1259,通讯通路门店!$J:$J,"其他品牌专卖店")</f>
        <v>0</v>
      </c>
      <c r="BJ1259" s="99">
        <f>SUMIFS(通讯通路门店!$AC:$AC,通讯通路门店!$S:$S,$G1259)</f>
        <v>0</v>
      </c>
      <c r="BK1259" s="99">
        <f>SUMIFS(通讯通路门店!$AD:$AD,通讯通路门店!$S:$S,$G1259)</f>
        <v>0</v>
      </c>
      <c r="BL1259" s="99">
        <f>SUMIFS(通讯通路门店!$AE:$AE,通讯通路门店!$S:$S,$G1259)</f>
        <v>0</v>
      </c>
      <c r="BM1259" s="99">
        <f>SUMIFS(通讯通路门店!$AF:$AF,通讯通路门店!$S:$S,$G1259)</f>
        <v>0</v>
      </c>
      <c r="BN1259" s="99">
        <f>SUMIFS(通讯通路门店!$AG:$AG,通讯通路门店!$S:$S,$G1259)</f>
        <v>0</v>
      </c>
      <c r="BO1259" s="99">
        <f>SUMIFS(通讯通路门店!$AH:$AH,通讯通路门店!$S:$S,$G1259)</f>
        <v>0</v>
      </c>
      <c r="BP1259" s="99">
        <f>SUMIFS(通讯通路门店!$AI:$AI,通讯通路门店!$S:$S,$G1259)</f>
        <v>0</v>
      </c>
      <c r="BQ1259" s="83"/>
    </row>
    <row r="1260" spans="1:69">
      <c r="A1260" s="99" t="str">
        <f>IFERROR(_xlfn.XLOOKUP($G1260,通讯通路门店!$S$4:$S$993933,通讯通路门店!$A$4:$A$993933,0,0),"")</f>
        <v>海南省</v>
      </c>
      <c r="B1260" s="99" t="str">
        <f>IFERROR(_xlfn.XLOOKUP($G1260,通讯通路门店!$S$4:$S$993933,通讯通路门店!$B$4:$B$993933,0,0),"")</f>
        <v>昌江黎族自治县</v>
      </c>
      <c r="C1260" s="99" t="str">
        <f>IFERROR(_xlfn.XLOOKUP($G1260,通讯通路门店!$S$4:$S$993933,通讯通路门店!$C$4:$C$993933,0,0),"")</f>
        <v>昌江黎族自治县</v>
      </c>
      <c r="D1260" s="99" t="str">
        <f>IFERROR(_xlfn.XLOOKUP($G1260,通讯通路门店!$S$4:$S$993933,通讯通路门店!$D$4:$D$993933,0,0),"")</f>
        <v>叉河镇</v>
      </c>
      <c r="E1260" s="83"/>
      <c r="F1260" s="83"/>
      <c r="G1260" s="101"/>
      <c r="H1260" s="102">
        <f>IFERROR(_xlfn.XLOOKUP($G1260,通讯通路门店!$S$4:$S$993933,通讯通路门店!$R$4:$R$993933,0,0),"")</f>
        <v>0</v>
      </c>
      <c r="I1260" s="83"/>
      <c r="J1260" s="83"/>
      <c r="K1260" s="83"/>
      <c r="L1260" s="83"/>
      <c r="M1260" s="83"/>
      <c r="N1260" s="83"/>
      <c r="O1260" s="83"/>
      <c r="P1260" s="83"/>
      <c r="Q1260" s="83"/>
      <c r="R1260" s="83"/>
      <c r="S1260" s="83"/>
      <c r="T1260" s="83"/>
      <c r="U1260" s="99">
        <f>COUNTIF(通讯通路门店!$S:$S,$G1260)</f>
        <v>0</v>
      </c>
      <c r="V1260" s="99">
        <f>COUNTIFS(通讯通路门店!$S:$S,$G1260,通讯通路门店!$J:$J,"综合卖场")</f>
        <v>0</v>
      </c>
      <c r="W1260" s="99">
        <f>SUMIFS(通讯通路门店!$AJ:$AJ,通讯通路门店!$S:$S,通讯客户沙盘!$G1260)</f>
        <v>0</v>
      </c>
      <c r="X1260" s="99">
        <f t="shared" si="95"/>
        <v>0</v>
      </c>
      <c r="Y1260" s="99">
        <f>COUNTIFS(通讯通路门店!$S:$S,$G1260,通讯通路门店!$J:$J,"荣耀体验店")+COUNTIFS(通讯通路门店!$S:$S,$G1260,通讯通路门店!$J:$J,"荣耀授权专卖店")</f>
        <v>0</v>
      </c>
      <c r="Z1260" s="99">
        <f>COUNTIFS(通讯通路门店!$S:$S,$G1260,通讯通路门店!$J:$J,"VIVO体验店")</f>
        <v>0</v>
      </c>
      <c r="AA1260" s="99">
        <f>COUNTIFS(通讯通路门店!$S:$S,$G1260,通讯通路门店!$J:$J,"OPPO体验店")</f>
        <v>0</v>
      </c>
      <c r="AB1260" s="99">
        <f>COUNTIFS(通讯通路门店!$S:$S,$G1260,通讯通路门店!$J:$J,"华为授权体验店")+COUNTIFS(通讯通路门店!$S:$S,$G1260,通讯通路门店!$J:$J,"华为堡垒店")</f>
        <v>0</v>
      </c>
      <c r="AC1260" s="99">
        <f>COUNTIFS(通讯通路门店!$S:$S,$G1260,通讯通路门店!$J:$J,"小米体验店")</f>
        <v>0</v>
      </c>
      <c r="AD1260" s="99">
        <f>COUNTIFS(通讯通路门店!$S:$S,$G1260,通讯通路门店!$J:$J,"苹果体验店")</f>
        <v>0</v>
      </c>
      <c r="AE1260" s="99">
        <f>COUNTIFS(通讯通路门店!$S:$S,$G1260,通讯通路门店!$J:$J,"其他品牌专卖店")</f>
        <v>0</v>
      </c>
      <c r="AF1260" s="99">
        <f>SUMIFS(通讯通路门店!$BI:$BI,通讯通路门店!$S:$S,$G1260)</f>
        <v>0</v>
      </c>
      <c r="AG1260" s="99">
        <f>SUMIFS(通讯通路门店!$BH:$BH,通讯通路门店!$S:$S,$G1260)</f>
        <v>0</v>
      </c>
      <c r="AH1260" s="99">
        <f t="shared" si="96"/>
        <v>0</v>
      </c>
      <c r="AI1260" s="99">
        <f>SUMIFS(通讯通路门店!$BB:$BB,通讯通路门店!$S:$S,$G1260)</f>
        <v>0</v>
      </c>
      <c r="AJ1260" s="99">
        <f>SUMIFS(通讯通路门店!$BE:$BE,通讯通路门店!$S:$S,$G1260)</f>
        <v>0</v>
      </c>
      <c r="AK1260" s="99">
        <f>SUMIFS(通讯通路门店!$BG:$BG,通讯通路门店!$S:$S,$G1260)</f>
        <v>0</v>
      </c>
      <c r="AL1260" s="99">
        <f>SUMIFS(通讯通路门店!$BC:$BC,通讯通路门店!$S:$S,$G1260)</f>
        <v>0</v>
      </c>
      <c r="AM1260" s="99">
        <f>SUMIFS(通讯通路门店!$BD:$BD,通讯通路门店!$S:$S,$G1260)</f>
        <v>0</v>
      </c>
      <c r="AN1260" s="99">
        <f>SUMIFS(通讯通路门店!$BF:$BF,通讯通路门店!$S:$S,$G1260)</f>
        <v>0</v>
      </c>
      <c r="AO1260" s="99">
        <f t="shared" si="97"/>
        <v>0</v>
      </c>
      <c r="AP1260" s="99">
        <f>SUMIFS(通讯通路门店!$K:$K,通讯通路门店!$S:$S,$G1260)</f>
        <v>0</v>
      </c>
      <c r="AQ1260" s="83"/>
      <c r="AR1260" s="99">
        <f>SUMIFS(通讯通路门店!$T:$T,通讯通路门店!$S:$S,$G1260)</f>
        <v>0</v>
      </c>
      <c r="AS1260" s="99">
        <f>SUMIFS(通讯通路门店!$U:$U,通讯通路门店!$S:$S,$G1260)</f>
        <v>0</v>
      </c>
      <c r="AT1260" s="99">
        <f>SUMIFS(通讯通路门店!$V:$V,通讯通路门店!$S:$S,$G1260)</f>
        <v>0</v>
      </c>
      <c r="AU1260" s="99">
        <f>SUMIFS(通讯通路门店!$W:$W,通讯通路门店!$S:$S,$G1260)</f>
        <v>0</v>
      </c>
      <c r="AV1260" s="99">
        <f>SUMIFS(通讯通路门店!$Z:$Z,通讯通路门店!$S:$S,$G1260)</f>
        <v>0</v>
      </c>
      <c r="AW1260" s="99">
        <f>SUMIFS(通讯通路门店!$AB:$AB,通讯通路门店!$S:$S,$G1260)</f>
        <v>0</v>
      </c>
      <c r="AX1260" s="99">
        <f>SUMIFS(通讯通路门店!$X:$X,通讯通路门店!$S:$S,$G1260)</f>
        <v>0</v>
      </c>
      <c r="AY1260" s="99">
        <f>SUMIFS(通讯通路门店!$Y:$Y,通讯通路门店!$S:$S,$G1260)</f>
        <v>0</v>
      </c>
      <c r="AZ1260" s="99">
        <f>SUMIFS(通讯通路门店!$AA:$AA,通讯通路门店!$S:$S,$G1260)</f>
        <v>0</v>
      </c>
      <c r="BA1260" s="99">
        <f t="shared" si="98"/>
        <v>0</v>
      </c>
      <c r="BB1260" s="99">
        <f t="shared" si="99"/>
        <v>0</v>
      </c>
      <c r="BC1260" s="99">
        <f>SUMIFS(通讯通路门店!$W:$W,通讯通路门店!$S:$S,$G1260,通讯通路门店!$J:$J,"荣耀体验店")+SUMIFS(通讯通路门店!$W:$W,通讯通路门店!$S:$S,$G1260,通讯通路门店!$J:$J,"荣耀授权专卖店")</f>
        <v>0</v>
      </c>
      <c r="BD1260" s="99">
        <f>SUMIFS(通讯通路门店!$Z:$Z,通讯通路门店!$S:$S,$G1260,通讯通路门店!$J:$J,"VIVO体验店")</f>
        <v>0</v>
      </c>
      <c r="BE1260" s="99">
        <f>SUMIFS(通讯通路门店!$AB:$AB,通讯通路门店!$S:$S,$G1260,通讯通路门店!$J:$J,"OPPO体验店")</f>
        <v>0</v>
      </c>
      <c r="BF1260" s="99">
        <f>SUMIFS(通讯通路门店!$X:$X,通讯通路门店!$S:$S,$G1260,通讯通路门店!$J:$J,"华为授权体验店")+SUMIFS(通讯通路门店!$AA:$AA,通讯通路门店!$S:$S,$G1260,通讯通路门店!$J:$J,"华为堡垒店")</f>
        <v>0</v>
      </c>
      <c r="BG1260" s="99">
        <f>SUMIFS(通讯通路门店!$Y:$Y,通讯通路门店!$S:$S,$G1260,通讯通路门店!$J:$J,"小米体验店")</f>
        <v>0</v>
      </c>
      <c r="BH1260" s="99">
        <f>SUMIFS(通讯通路门店!$AA:$AA,通讯通路门店!$S:$S,$G1260,通讯通路门店!$J:$J,"苹果体验店")</f>
        <v>0</v>
      </c>
      <c r="BI1260" s="99">
        <f>SUMIFS(通讯通路门店!$K:$K,通讯通路门店!$S:$S,$G1260,通讯通路门店!$J:$J,"其他品牌专卖店")</f>
        <v>0</v>
      </c>
      <c r="BJ1260" s="99">
        <f>SUMIFS(通讯通路门店!$AC:$AC,通讯通路门店!$S:$S,$G1260)</f>
        <v>0</v>
      </c>
      <c r="BK1260" s="99">
        <f>SUMIFS(通讯通路门店!$AD:$AD,通讯通路门店!$S:$S,$G1260)</f>
        <v>0</v>
      </c>
      <c r="BL1260" s="99">
        <f>SUMIFS(通讯通路门店!$AE:$AE,通讯通路门店!$S:$S,$G1260)</f>
        <v>0</v>
      </c>
      <c r="BM1260" s="99">
        <f>SUMIFS(通讯通路门店!$AF:$AF,通讯通路门店!$S:$S,$G1260)</f>
        <v>0</v>
      </c>
      <c r="BN1260" s="99">
        <f>SUMIFS(通讯通路门店!$AG:$AG,通讯通路门店!$S:$S,$G1260)</f>
        <v>0</v>
      </c>
      <c r="BO1260" s="99">
        <f>SUMIFS(通讯通路门店!$AH:$AH,通讯通路门店!$S:$S,$G1260)</f>
        <v>0</v>
      </c>
      <c r="BP1260" s="99">
        <f>SUMIFS(通讯通路门店!$AI:$AI,通讯通路门店!$S:$S,$G1260)</f>
        <v>0</v>
      </c>
      <c r="BQ1260" s="83"/>
    </row>
    <row r="1261" spans="1:69">
      <c r="A1261" s="99" t="str">
        <f>IFERROR(_xlfn.XLOOKUP($G1261,通讯通路门店!$S$4:$S$993933,通讯通路门店!$A$4:$A$993933,0,0),"")</f>
        <v>海南省</v>
      </c>
      <c r="B1261" s="99" t="str">
        <f>IFERROR(_xlfn.XLOOKUP($G1261,通讯通路门店!$S$4:$S$993933,通讯通路门店!$B$4:$B$993933,0,0),"")</f>
        <v>昌江黎族自治县</v>
      </c>
      <c r="C1261" s="99" t="str">
        <f>IFERROR(_xlfn.XLOOKUP($G1261,通讯通路门店!$S$4:$S$993933,通讯通路门店!$C$4:$C$993933,0,0),"")</f>
        <v>昌江黎族自治县</v>
      </c>
      <c r="D1261" s="99" t="str">
        <f>IFERROR(_xlfn.XLOOKUP($G1261,通讯通路门店!$S$4:$S$993933,通讯通路门店!$D$4:$D$993933,0,0),"")</f>
        <v>叉河镇</v>
      </c>
      <c r="E1261" s="83"/>
      <c r="F1261" s="83"/>
      <c r="G1261" s="101"/>
      <c r="H1261" s="102">
        <f>IFERROR(_xlfn.XLOOKUP($G1261,通讯通路门店!$S$4:$S$993933,通讯通路门店!$R$4:$R$993933,0,0),"")</f>
        <v>0</v>
      </c>
      <c r="I1261" s="83"/>
      <c r="J1261" s="83"/>
      <c r="K1261" s="83"/>
      <c r="L1261" s="83"/>
      <c r="M1261" s="83"/>
      <c r="N1261" s="83"/>
      <c r="O1261" s="83"/>
      <c r="P1261" s="83"/>
      <c r="Q1261" s="83"/>
      <c r="R1261" s="83"/>
      <c r="S1261" s="83"/>
      <c r="T1261" s="83"/>
      <c r="U1261" s="99">
        <f>COUNTIF(通讯通路门店!$S:$S,$G1261)</f>
        <v>0</v>
      </c>
      <c r="V1261" s="99">
        <f>COUNTIFS(通讯通路门店!$S:$S,$G1261,通讯通路门店!$J:$J,"综合卖场")</f>
        <v>0</v>
      </c>
      <c r="W1261" s="99">
        <f>SUMIFS(通讯通路门店!$AJ:$AJ,通讯通路门店!$S:$S,通讯客户沙盘!$G1261)</f>
        <v>0</v>
      </c>
      <c r="X1261" s="99">
        <f t="shared" si="95"/>
        <v>0</v>
      </c>
      <c r="Y1261" s="99">
        <f>COUNTIFS(通讯通路门店!$S:$S,$G1261,通讯通路门店!$J:$J,"荣耀体验店")+COUNTIFS(通讯通路门店!$S:$S,$G1261,通讯通路门店!$J:$J,"荣耀授权专卖店")</f>
        <v>0</v>
      </c>
      <c r="Z1261" s="99">
        <f>COUNTIFS(通讯通路门店!$S:$S,$G1261,通讯通路门店!$J:$J,"VIVO体验店")</f>
        <v>0</v>
      </c>
      <c r="AA1261" s="99">
        <f>COUNTIFS(通讯通路门店!$S:$S,$G1261,通讯通路门店!$J:$J,"OPPO体验店")</f>
        <v>0</v>
      </c>
      <c r="AB1261" s="99">
        <f>COUNTIFS(通讯通路门店!$S:$S,$G1261,通讯通路门店!$J:$J,"华为授权体验店")+COUNTIFS(通讯通路门店!$S:$S,$G1261,通讯通路门店!$J:$J,"华为堡垒店")</f>
        <v>0</v>
      </c>
      <c r="AC1261" s="99">
        <f>COUNTIFS(通讯通路门店!$S:$S,$G1261,通讯通路门店!$J:$J,"小米体验店")</f>
        <v>0</v>
      </c>
      <c r="AD1261" s="99">
        <f>COUNTIFS(通讯通路门店!$S:$S,$G1261,通讯通路门店!$J:$J,"苹果体验店")</f>
        <v>0</v>
      </c>
      <c r="AE1261" s="99">
        <f>COUNTIFS(通讯通路门店!$S:$S,$G1261,通讯通路门店!$J:$J,"其他品牌专卖店")</f>
        <v>0</v>
      </c>
      <c r="AF1261" s="99">
        <f>SUMIFS(通讯通路门店!$BI:$BI,通讯通路门店!$S:$S,$G1261)</f>
        <v>0</v>
      </c>
      <c r="AG1261" s="99">
        <f>SUMIFS(通讯通路门店!$BH:$BH,通讯通路门店!$S:$S,$G1261)</f>
        <v>0</v>
      </c>
      <c r="AH1261" s="99">
        <f t="shared" si="96"/>
        <v>0</v>
      </c>
      <c r="AI1261" s="99">
        <f>SUMIFS(通讯通路门店!$BB:$BB,通讯通路门店!$S:$S,$G1261)</f>
        <v>0</v>
      </c>
      <c r="AJ1261" s="99">
        <f>SUMIFS(通讯通路门店!$BE:$BE,通讯通路门店!$S:$S,$G1261)</f>
        <v>0</v>
      </c>
      <c r="AK1261" s="99">
        <f>SUMIFS(通讯通路门店!$BG:$BG,通讯通路门店!$S:$S,$G1261)</f>
        <v>0</v>
      </c>
      <c r="AL1261" s="99">
        <f>SUMIFS(通讯通路门店!$BC:$BC,通讯通路门店!$S:$S,$G1261)</f>
        <v>0</v>
      </c>
      <c r="AM1261" s="99">
        <f>SUMIFS(通讯通路门店!$BD:$BD,通讯通路门店!$S:$S,$G1261)</f>
        <v>0</v>
      </c>
      <c r="AN1261" s="99">
        <f>SUMIFS(通讯通路门店!$BF:$BF,通讯通路门店!$S:$S,$G1261)</f>
        <v>0</v>
      </c>
      <c r="AO1261" s="99">
        <f t="shared" si="97"/>
        <v>0</v>
      </c>
      <c r="AP1261" s="99">
        <f>SUMIFS(通讯通路门店!$K:$K,通讯通路门店!$S:$S,$G1261)</f>
        <v>0</v>
      </c>
      <c r="AQ1261" s="83"/>
      <c r="AR1261" s="99">
        <f>SUMIFS(通讯通路门店!$T:$T,通讯通路门店!$S:$S,$G1261)</f>
        <v>0</v>
      </c>
      <c r="AS1261" s="99">
        <f>SUMIFS(通讯通路门店!$U:$U,通讯通路门店!$S:$S,$G1261)</f>
        <v>0</v>
      </c>
      <c r="AT1261" s="99">
        <f>SUMIFS(通讯通路门店!$V:$V,通讯通路门店!$S:$S,$G1261)</f>
        <v>0</v>
      </c>
      <c r="AU1261" s="99">
        <f>SUMIFS(通讯通路门店!$W:$W,通讯通路门店!$S:$S,$G1261)</f>
        <v>0</v>
      </c>
      <c r="AV1261" s="99">
        <f>SUMIFS(通讯通路门店!$Z:$Z,通讯通路门店!$S:$S,$G1261)</f>
        <v>0</v>
      </c>
      <c r="AW1261" s="99">
        <f>SUMIFS(通讯通路门店!$AB:$AB,通讯通路门店!$S:$S,$G1261)</f>
        <v>0</v>
      </c>
      <c r="AX1261" s="99">
        <f>SUMIFS(通讯通路门店!$X:$X,通讯通路门店!$S:$S,$G1261)</f>
        <v>0</v>
      </c>
      <c r="AY1261" s="99">
        <f>SUMIFS(通讯通路门店!$Y:$Y,通讯通路门店!$S:$S,$G1261)</f>
        <v>0</v>
      </c>
      <c r="AZ1261" s="99">
        <f>SUMIFS(通讯通路门店!$AA:$AA,通讯通路门店!$S:$S,$G1261)</f>
        <v>0</v>
      </c>
      <c r="BA1261" s="99">
        <f t="shared" si="98"/>
        <v>0</v>
      </c>
      <c r="BB1261" s="99">
        <f t="shared" si="99"/>
        <v>0</v>
      </c>
      <c r="BC1261" s="99">
        <f>SUMIFS(通讯通路门店!$W:$W,通讯通路门店!$S:$S,$G1261,通讯通路门店!$J:$J,"荣耀体验店")+SUMIFS(通讯通路门店!$W:$W,通讯通路门店!$S:$S,$G1261,通讯通路门店!$J:$J,"荣耀授权专卖店")</f>
        <v>0</v>
      </c>
      <c r="BD1261" s="99">
        <f>SUMIFS(通讯通路门店!$Z:$Z,通讯通路门店!$S:$S,$G1261,通讯通路门店!$J:$J,"VIVO体验店")</f>
        <v>0</v>
      </c>
      <c r="BE1261" s="99">
        <f>SUMIFS(通讯通路门店!$AB:$AB,通讯通路门店!$S:$S,$G1261,通讯通路门店!$J:$J,"OPPO体验店")</f>
        <v>0</v>
      </c>
      <c r="BF1261" s="99">
        <f>SUMIFS(通讯通路门店!$X:$X,通讯通路门店!$S:$S,$G1261,通讯通路门店!$J:$J,"华为授权体验店")+SUMIFS(通讯通路门店!$AA:$AA,通讯通路门店!$S:$S,$G1261,通讯通路门店!$J:$J,"华为堡垒店")</f>
        <v>0</v>
      </c>
      <c r="BG1261" s="99">
        <f>SUMIFS(通讯通路门店!$Y:$Y,通讯通路门店!$S:$S,$G1261,通讯通路门店!$J:$J,"小米体验店")</f>
        <v>0</v>
      </c>
      <c r="BH1261" s="99">
        <f>SUMIFS(通讯通路门店!$AA:$AA,通讯通路门店!$S:$S,$G1261,通讯通路门店!$J:$J,"苹果体验店")</f>
        <v>0</v>
      </c>
      <c r="BI1261" s="99">
        <f>SUMIFS(通讯通路门店!$K:$K,通讯通路门店!$S:$S,$G1261,通讯通路门店!$J:$J,"其他品牌专卖店")</f>
        <v>0</v>
      </c>
      <c r="BJ1261" s="99">
        <f>SUMIFS(通讯通路门店!$AC:$AC,通讯通路门店!$S:$S,$G1261)</f>
        <v>0</v>
      </c>
      <c r="BK1261" s="99">
        <f>SUMIFS(通讯通路门店!$AD:$AD,通讯通路门店!$S:$S,$G1261)</f>
        <v>0</v>
      </c>
      <c r="BL1261" s="99">
        <f>SUMIFS(通讯通路门店!$AE:$AE,通讯通路门店!$S:$S,$G1261)</f>
        <v>0</v>
      </c>
      <c r="BM1261" s="99">
        <f>SUMIFS(通讯通路门店!$AF:$AF,通讯通路门店!$S:$S,$G1261)</f>
        <v>0</v>
      </c>
      <c r="BN1261" s="99">
        <f>SUMIFS(通讯通路门店!$AG:$AG,通讯通路门店!$S:$S,$G1261)</f>
        <v>0</v>
      </c>
      <c r="BO1261" s="99">
        <f>SUMIFS(通讯通路门店!$AH:$AH,通讯通路门店!$S:$S,$G1261)</f>
        <v>0</v>
      </c>
      <c r="BP1261" s="99">
        <f>SUMIFS(通讯通路门店!$AI:$AI,通讯通路门店!$S:$S,$G1261)</f>
        <v>0</v>
      </c>
      <c r="BQ1261" s="83"/>
    </row>
    <row r="1262" spans="1:69">
      <c r="A1262" s="99" t="str">
        <f>IFERROR(_xlfn.XLOOKUP($G1262,通讯通路门店!$S$4:$S$993933,通讯通路门店!$A$4:$A$993933,0,0),"")</f>
        <v>海南省</v>
      </c>
      <c r="B1262" s="99" t="str">
        <f>IFERROR(_xlfn.XLOOKUP($G1262,通讯通路门店!$S$4:$S$993933,通讯通路门店!$B$4:$B$993933,0,0),"")</f>
        <v>昌江黎族自治县</v>
      </c>
      <c r="C1262" s="99" t="str">
        <f>IFERROR(_xlfn.XLOOKUP($G1262,通讯通路门店!$S$4:$S$993933,通讯通路门店!$C$4:$C$993933,0,0),"")</f>
        <v>昌江黎族自治县</v>
      </c>
      <c r="D1262" s="99" t="str">
        <f>IFERROR(_xlfn.XLOOKUP($G1262,通讯通路门店!$S$4:$S$993933,通讯通路门店!$D$4:$D$993933,0,0),"")</f>
        <v>叉河镇</v>
      </c>
      <c r="E1262" s="83"/>
      <c r="F1262" s="83"/>
      <c r="G1262" s="101"/>
      <c r="H1262" s="102">
        <f>IFERROR(_xlfn.XLOOKUP($G1262,通讯通路门店!$S$4:$S$993933,通讯通路门店!$R$4:$R$993933,0,0),"")</f>
        <v>0</v>
      </c>
      <c r="I1262" s="83"/>
      <c r="J1262" s="83"/>
      <c r="K1262" s="83"/>
      <c r="L1262" s="83"/>
      <c r="M1262" s="83"/>
      <c r="N1262" s="83"/>
      <c r="O1262" s="83"/>
      <c r="P1262" s="83"/>
      <c r="Q1262" s="83"/>
      <c r="R1262" s="83"/>
      <c r="S1262" s="83"/>
      <c r="T1262" s="83"/>
      <c r="U1262" s="99">
        <f>COUNTIF(通讯通路门店!$S:$S,$G1262)</f>
        <v>0</v>
      </c>
      <c r="V1262" s="99">
        <f>COUNTIFS(通讯通路门店!$S:$S,$G1262,通讯通路门店!$J:$J,"综合卖场")</f>
        <v>0</v>
      </c>
      <c r="W1262" s="99">
        <f>SUMIFS(通讯通路门店!$AJ:$AJ,通讯通路门店!$S:$S,通讯客户沙盘!$G1262)</f>
        <v>0</v>
      </c>
      <c r="X1262" s="99">
        <f t="shared" si="95"/>
        <v>0</v>
      </c>
      <c r="Y1262" s="99">
        <f>COUNTIFS(通讯通路门店!$S:$S,$G1262,通讯通路门店!$J:$J,"荣耀体验店")+COUNTIFS(通讯通路门店!$S:$S,$G1262,通讯通路门店!$J:$J,"荣耀授权专卖店")</f>
        <v>0</v>
      </c>
      <c r="Z1262" s="99">
        <f>COUNTIFS(通讯通路门店!$S:$S,$G1262,通讯通路门店!$J:$J,"VIVO体验店")</f>
        <v>0</v>
      </c>
      <c r="AA1262" s="99">
        <f>COUNTIFS(通讯通路门店!$S:$S,$G1262,通讯通路门店!$J:$J,"OPPO体验店")</f>
        <v>0</v>
      </c>
      <c r="AB1262" s="99">
        <f>COUNTIFS(通讯通路门店!$S:$S,$G1262,通讯通路门店!$J:$J,"华为授权体验店")+COUNTIFS(通讯通路门店!$S:$S,$G1262,通讯通路门店!$J:$J,"华为堡垒店")</f>
        <v>0</v>
      </c>
      <c r="AC1262" s="99">
        <f>COUNTIFS(通讯通路门店!$S:$S,$G1262,通讯通路门店!$J:$J,"小米体验店")</f>
        <v>0</v>
      </c>
      <c r="AD1262" s="99">
        <f>COUNTIFS(通讯通路门店!$S:$S,$G1262,通讯通路门店!$J:$J,"苹果体验店")</f>
        <v>0</v>
      </c>
      <c r="AE1262" s="99">
        <f>COUNTIFS(通讯通路门店!$S:$S,$G1262,通讯通路门店!$J:$J,"其他品牌专卖店")</f>
        <v>0</v>
      </c>
      <c r="AF1262" s="99">
        <f>SUMIFS(通讯通路门店!$BI:$BI,通讯通路门店!$S:$S,$G1262)</f>
        <v>0</v>
      </c>
      <c r="AG1262" s="99">
        <f>SUMIFS(通讯通路门店!$BH:$BH,通讯通路门店!$S:$S,$G1262)</f>
        <v>0</v>
      </c>
      <c r="AH1262" s="99">
        <f t="shared" si="96"/>
        <v>0</v>
      </c>
      <c r="AI1262" s="99">
        <f>SUMIFS(通讯通路门店!$BB:$BB,通讯通路门店!$S:$S,$G1262)</f>
        <v>0</v>
      </c>
      <c r="AJ1262" s="99">
        <f>SUMIFS(通讯通路门店!$BE:$BE,通讯通路门店!$S:$S,$G1262)</f>
        <v>0</v>
      </c>
      <c r="AK1262" s="99">
        <f>SUMIFS(通讯通路门店!$BG:$BG,通讯通路门店!$S:$S,$G1262)</f>
        <v>0</v>
      </c>
      <c r="AL1262" s="99">
        <f>SUMIFS(通讯通路门店!$BC:$BC,通讯通路门店!$S:$S,$G1262)</f>
        <v>0</v>
      </c>
      <c r="AM1262" s="99">
        <f>SUMIFS(通讯通路门店!$BD:$BD,通讯通路门店!$S:$S,$G1262)</f>
        <v>0</v>
      </c>
      <c r="AN1262" s="99">
        <f>SUMIFS(通讯通路门店!$BF:$BF,通讯通路门店!$S:$S,$G1262)</f>
        <v>0</v>
      </c>
      <c r="AO1262" s="99">
        <f t="shared" si="97"/>
        <v>0</v>
      </c>
      <c r="AP1262" s="99">
        <f>SUMIFS(通讯通路门店!$K:$K,通讯通路门店!$S:$S,$G1262)</f>
        <v>0</v>
      </c>
      <c r="AQ1262" s="83"/>
      <c r="AR1262" s="99">
        <f>SUMIFS(通讯通路门店!$T:$T,通讯通路门店!$S:$S,$G1262)</f>
        <v>0</v>
      </c>
      <c r="AS1262" s="99">
        <f>SUMIFS(通讯通路门店!$U:$U,通讯通路门店!$S:$S,$G1262)</f>
        <v>0</v>
      </c>
      <c r="AT1262" s="99">
        <f>SUMIFS(通讯通路门店!$V:$V,通讯通路门店!$S:$S,$G1262)</f>
        <v>0</v>
      </c>
      <c r="AU1262" s="99">
        <f>SUMIFS(通讯通路门店!$W:$W,通讯通路门店!$S:$S,$G1262)</f>
        <v>0</v>
      </c>
      <c r="AV1262" s="99">
        <f>SUMIFS(通讯通路门店!$Z:$Z,通讯通路门店!$S:$S,$G1262)</f>
        <v>0</v>
      </c>
      <c r="AW1262" s="99">
        <f>SUMIFS(通讯通路门店!$AB:$AB,通讯通路门店!$S:$S,$G1262)</f>
        <v>0</v>
      </c>
      <c r="AX1262" s="99">
        <f>SUMIFS(通讯通路门店!$X:$X,通讯通路门店!$S:$S,$G1262)</f>
        <v>0</v>
      </c>
      <c r="AY1262" s="99">
        <f>SUMIFS(通讯通路门店!$Y:$Y,通讯通路门店!$S:$S,$G1262)</f>
        <v>0</v>
      </c>
      <c r="AZ1262" s="99">
        <f>SUMIFS(通讯通路门店!$AA:$AA,通讯通路门店!$S:$S,$G1262)</f>
        <v>0</v>
      </c>
      <c r="BA1262" s="99">
        <f t="shared" si="98"/>
        <v>0</v>
      </c>
      <c r="BB1262" s="99">
        <f t="shared" si="99"/>
        <v>0</v>
      </c>
      <c r="BC1262" s="99">
        <f>SUMIFS(通讯通路门店!$W:$W,通讯通路门店!$S:$S,$G1262,通讯通路门店!$J:$J,"荣耀体验店")+SUMIFS(通讯通路门店!$W:$W,通讯通路门店!$S:$S,$G1262,通讯通路门店!$J:$J,"荣耀授权专卖店")</f>
        <v>0</v>
      </c>
      <c r="BD1262" s="99">
        <f>SUMIFS(通讯通路门店!$Z:$Z,通讯通路门店!$S:$S,$G1262,通讯通路门店!$J:$J,"VIVO体验店")</f>
        <v>0</v>
      </c>
      <c r="BE1262" s="99">
        <f>SUMIFS(通讯通路门店!$AB:$AB,通讯通路门店!$S:$S,$G1262,通讯通路门店!$J:$J,"OPPO体验店")</f>
        <v>0</v>
      </c>
      <c r="BF1262" s="99">
        <f>SUMIFS(通讯通路门店!$X:$X,通讯通路门店!$S:$S,$G1262,通讯通路门店!$J:$J,"华为授权体验店")+SUMIFS(通讯通路门店!$AA:$AA,通讯通路门店!$S:$S,$G1262,通讯通路门店!$J:$J,"华为堡垒店")</f>
        <v>0</v>
      </c>
      <c r="BG1262" s="99">
        <f>SUMIFS(通讯通路门店!$Y:$Y,通讯通路门店!$S:$S,$G1262,通讯通路门店!$J:$J,"小米体验店")</f>
        <v>0</v>
      </c>
      <c r="BH1262" s="99">
        <f>SUMIFS(通讯通路门店!$AA:$AA,通讯通路门店!$S:$S,$G1262,通讯通路门店!$J:$J,"苹果体验店")</f>
        <v>0</v>
      </c>
      <c r="BI1262" s="99">
        <f>SUMIFS(通讯通路门店!$K:$K,通讯通路门店!$S:$S,$G1262,通讯通路门店!$J:$J,"其他品牌专卖店")</f>
        <v>0</v>
      </c>
      <c r="BJ1262" s="99">
        <f>SUMIFS(通讯通路门店!$AC:$AC,通讯通路门店!$S:$S,$G1262)</f>
        <v>0</v>
      </c>
      <c r="BK1262" s="99">
        <f>SUMIFS(通讯通路门店!$AD:$AD,通讯通路门店!$S:$S,$G1262)</f>
        <v>0</v>
      </c>
      <c r="BL1262" s="99">
        <f>SUMIFS(通讯通路门店!$AE:$AE,通讯通路门店!$S:$S,$G1262)</f>
        <v>0</v>
      </c>
      <c r="BM1262" s="99">
        <f>SUMIFS(通讯通路门店!$AF:$AF,通讯通路门店!$S:$S,$G1262)</f>
        <v>0</v>
      </c>
      <c r="BN1262" s="99">
        <f>SUMIFS(通讯通路门店!$AG:$AG,通讯通路门店!$S:$S,$G1262)</f>
        <v>0</v>
      </c>
      <c r="BO1262" s="99">
        <f>SUMIFS(通讯通路门店!$AH:$AH,通讯通路门店!$S:$S,$G1262)</f>
        <v>0</v>
      </c>
      <c r="BP1262" s="99">
        <f>SUMIFS(通讯通路门店!$AI:$AI,通讯通路门店!$S:$S,$G1262)</f>
        <v>0</v>
      </c>
      <c r="BQ1262" s="83"/>
    </row>
    <row r="1263" spans="1:69">
      <c r="A1263" s="99" t="str">
        <f>IFERROR(_xlfn.XLOOKUP($G1263,通讯通路门店!$S$4:$S$993933,通讯通路门店!$A$4:$A$993933,0,0),"")</f>
        <v>海南省</v>
      </c>
      <c r="B1263" s="99" t="str">
        <f>IFERROR(_xlfn.XLOOKUP($G1263,通讯通路门店!$S$4:$S$993933,通讯通路门店!$B$4:$B$993933,0,0),"")</f>
        <v>昌江黎族自治县</v>
      </c>
      <c r="C1263" s="99" t="str">
        <f>IFERROR(_xlfn.XLOOKUP($G1263,通讯通路门店!$S$4:$S$993933,通讯通路门店!$C$4:$C$993933,0,0),"")</f>
        <v>昌江黎族自治县</v>
      </c>
      <c r="D1263" s="99" t="str">
        <f>IFERROR(_xlfn.XLOOKUP($G1263,通讯通路门店!$S$4:$S$993933,通讯通路门店!$D$4:$D$993933,0,0),"")</f>
        <v>叉河镇</v>
      </c>
      <c r="E1263" s="83"/>
      <c r="F1263" s="83"/>
      <c r="G1263" s="101"/>
      <c r="H1263" s="102">
        <f>IFERROR(_xlfn.XLOOKUP($G1263,通讯通路门店!$S$4:$S$993933,通讯通路门店!$R$4:$R$993933,0,0),"")</f>
        <v>0</v>
      </c>
      <c r="I1263" s="83"/>
      <c r="J1263" s="83"/>
      <c r="K1263" s="83"/>
      <c r="L1263" s="83"/>
      <c r="M1263" s="83"/>
      <c r="N1263" s="83"/>
      <c r="O1263" s="83"/>
      <c r="P1263" s="83"/>
      <c r="Q1263" s="83"/>
      <c r="R1263" s="83"/>
      <c r="S1263" s="83"/>
      <c r="T1263" s="83"/>
      <c r="U1263" s="99">
        <f>COUNTIF(通讯通路门店!$S:$S,$G1263)</f>
        <v>0</v>
      </c>
      <c r="V1263" s="99">
        <f>COUNTIFS(通讯通路门店!$S:$S,$G1263,通讯通路门店!$J:$J,"综合卖场")</f>
        <v>0</v>
      </c>
      <c r="W1263" s="99">
        <f>SUMIFS(通讯通路门店!$AJ:$AJ,通讯通路门店!$S:$S,通讯客户沙盘!$G1263)</f>
        <v>0</v>
      </c>
      <c r="X1263" s="99">
        <f t="shared" si="95"/>
        <v>0</v>
      </c>
      <c r="Y1263" s="99">
        <f>COUNTIFS(通讯通路门店!$S:$S,$G1263,通讯通路门店!$J:$J,"荣耀体验店")+COUNTIFS(通讯通路门店!$S:$S,$G1263,通讯通路门店!$J:$J,"荣耀授权专卖店")</f>
        <v>0</v>
      </c>
      <c r="Z1263" s="99">
        <f>COUNTIFS(通讯通路门店!$S:$S,$G1263,通讯通路门店!$J:$J,"VIVO体验店")</f>
        <v>0</v>
      </c>
      <c r="AA1263" s="99">
        <f>COUNTIFS(通讯通路门店!$S:$S,$G1263,通讯通路门店!$J:$J,"OPPO体验店")</f>
        <v>0</v>
      </c>
      <c r="AB1263" s="99">
        <f>COUNTIFS(通讯通路门店!$S:$S,$G1263,通讯通路门店!$J:$J,"华为授权体验店")+COUNTIFS(通讯通路门店!$S:$S,$G1263,通讯通路门店!$J:$J,"华为堡垒店")</f>
        <v>0</v>
      </c>
      <c r="AC1263" s="99">
        <f>COUNTIFS(通讯通路门店!$S:$S,$G1263,通讯通路门店!$J:$J,"小米体验店")</f>
        <v>0</v>
      </c>
      <c r="AD1263" s="99">
        <f>COUNTIFS(通讯通路门店!$S:$S,$G1263,通讯通路门店!$J:$J,"苹果体验店")</f>
        <v>0</v>
      </c>
      <c r="AE1263" s="99">
        <f>COUNTIFS(通讯通路门店!$S:$S,$G1263,通讯通路门店!$J:$J,"其他品牌专卖店")</f>
        <v>0</v>
      </c>
      <c r="AF1263" s="99">
        <f>SUMIFS(通讯通路门店!$BI:$BI,通讯通路门店!$S:$S,$G1263)</f>
        <v>0</v>
      </c>
      <c r="AG1263" s="99">
        <f>SUMIFS(通讯通路门店!$BH:$BH,通讯通路门店!$S:$S,$G1263)</f>
        <v>0</v>
      </c>
      <c r="AH1263" s="99">
        <f t="shared" si="96"/>
        <v>0</v>
      </c>
      <c r="AI1263" s="99">
        <f>SUMIFS(通讯通路门店!$BB:$BB,通讯通路门店!$S:$S,$G1263)</f>
        <v>0</v>
      </c>
      <c r="AJ1263" s="99">
        <f>SUMIFS(通讯通路门店!$BE:$BE,通讯通路门店!$S:$S,$G1263)</f>
        <v>0</v>
      </c>
      <c r="AK1263" s="99">
        <f>SUMIFS(通讯通路门店!$BG:$BG,通讯通路门店!$S:$S,$G1263)</f>
        <v>0</v>
      </c>
      <c r="AL1263" s="99">
        <f>SUMIFS(通讯通路门店!$BC:$BC,通讯通路门店!$S:$S,$G1263)</f>
        <v>0</v>
      </c>
      <c r="AM1263" s="99">
        <f>SUMIFS(通讯通路门店!$BD:$BD,通讯通路门店!$S:$S,$G1263)</f>
        <v>0</v>
      </c>
      <c r="AN1263" s="99">
        <f>SUMIFS(通讯通路门店!$BF:$BF,通讯通路门店!$S:$S,$G1263)</f>
        <v>0</v>
      </c>
      <c r="AO1263" s="99">
        <f t="shared" si="97"/>
        <v>0</v>
      </c>
      <c r="AP1263" s="99">
        <f>SUMIFS(通讯通路门店!$K:$K,通讯通路门店!$S:$S,$G1263)</f>
        <v>0</v>
      </c>
      <c r="AQ1263" s="83"/>
      <c r="AR1263" s="99">
        <f>SUMIFS(通讯通路门店!$T:$T,通讯通路门店!$S:$S,$G1263)</f>
        <v>0</v>
      </c>
      <c r="AS1263" s="99">
        <f>SUMIFS(通讯通路门店!$U:$U,通讯通路门店!$S:$S,$G1263)</f>
        <v>0</v>
      </c>
      <c r="AT1263" s="99">
        <f>SUMIFS(通讯通路门店!$V:$V,通讯通路门店!$S:$S,$G1263)</f>
        <v>0</v>
      </c>
      <c r="AU1263" s="99">
        <f>SUMIFS(通讯通路门店!$W:$W,通讯通路门店!$S:$S,$G1263)</f>
        <v>0</v>
      </c>
      <c r="AV1263" s="99">
        <f>SUMIFS(通讯通路门店!$Z:$Z,通讯通路门店!$S:$S,$G1263)</f>
        <v>0</v>
      </c>
      <c r="AW1263" s="99">
        <f>SUMIFS(通讯通路门店!$AB:$AB,通讯通路门店!$S:$S,$G1263)</f>
        <v>0</v>
      </c>
      <c r="AX1263" s="99">
        <f>SUMIFS(通讯通路门店!$X:$X,通讯通路门店!$S:$S,$G1263)</f>
        <v>0</v>
      </c>
      <c r="AY1263" s="99">
        <f>SUMIFS(通讯通路门店!$Y:$Y,通讯通路门店!$S:$S,$G1263)</f>
        <v>0</v>
      </c>
      <c r="AZ1263" s="99">
        <f>SUMIFS(通讯通路门店!$AA:$AA,通讯通路门店!$S:$S,$G1263)</f>
        <v>0</v>
      </c>
      <c r="BA1263" s="99">
        <f t="shared" si="98"/>
        <v>0</v>
      </c>
      <c r="BB1263" s="99">
        <f t="shared" si="99"/>
        <v>0</v>
      </c>
      <c r="BC1263" s="99">
        <f>SUMIFS(通讯通路门店!$W:$W,通讯通路门店!$S:$S,$G1263,通讯通路门店!$J:$J,"荣耀体验店")+SUMIFS(通讯通路门店!$W:$W,通讯通路门店!$S:$S,$G1263,通讯通路门店!$J:$J,"荣耀授权专卖店")</f>
        <v>0</v>
      </c>
      <c r="BD1263" s="99">
        <f>SUMIFS(通讯通路门店!$Z:$Z,通讯通路门店!$S:$S,$G1263,通讯通路门店!$J:$J,"VIVO体验店")</f>
        <v>0</v>
      </c>
      <c r="BE1263" s="99">
        <f>SUMIFS(通讯通路门店!$AB:$AB,通讯通路门店!$S:$S,$G1263,通讯通路门店!$J:$J,"OPPO体验店")</f>
        <v>0</v>
      </c>
      <c r="BF1263" s="99">
        <f>SUMIFS(通讯通路门店!$X:$X,通讯通路门店!$S:$S,$G1263,通讯通路门店!$J:$J,"华为授权体验店")+SUMIFS(通讯通路门店!$AA:$AA,通讯通路门店!$S:$S,$G1263,通讯通路门店!$J:$J,"华为堡垒店")</f>
        <v>0</v>
      </c>
      <c r="BG1263" s="99">
        <f>SUMIFS(通讯通路门店!$Y:$Y,通讯通路门店!$S:$S,$G1263,通讯通路门店!$J:$J,"小米体验店")</f>
        <v>0</v>
      </c>
      <c r="BH1263" s="99">
        <f>SUMIFS(通讯通路门店!$AA:$AA,通讯通路门店!$S:$S,$G1263,通讯通路门店!$J:$J,"苹果体验店")</f>
        <v>0</v>
      </c>
      <c r="BI1263" s="99">
        <f>SUMIFS(通讯通路门店!$K:$K,通讯通路门店!$S:$S,$G1263,通讯通路门店!$J:$J,"其他品牌专卖店")</f>
        <v>0</v>
      </c>
      <c r="BJ1263" s="99">
        <f>SUMIFS(通讯通路门店!$AC:$AC,通讯通路门店!$S:$S,$G1263)</f>
        <v>0</v>
      </c>
      <c r="BK1263" s="99">
        <f>SUMIFS(通讯通路门店!$AD:$AD,通讯通路门店!$S:$S,$G1263)</f>
        <v>0</v>
      </c>
      <c r="BL1263" s="99">
        <f>SUMIFS(通讯通路门店!$AE:$AE,通讯通路门店!$S:$S,$G1263)</f>
        <v>0</v>
      </c>
      <c r="BM1263" s="99">
        <f>SUMIFS(通讯通路门店!$AF:$AF,通讯通路门店!$S:$S,$G1263)</f>
        <v>0</v>
      </c>
      <c r="BN1263" s="99">
        <f>SUMIFS(通讯通路门店!$AG:$AG,通讯通路门店!$S:$S,$G1263)</f>
        <v>0</v>
      </c>
      <c r="BO1263" s="99">
        <f>SUMIFS(通讯通路门店!$AH:$AH,通讯通路门店!$S:$S,$G1263)</f>
        <v>0</v>
      </c>
      <c r="BP1263" s="99">
        <f>SUMIFS(通讯通路门店!$AI:$AI,通讯通路门店!$S:$S,$G1263)</f>
        <v>0</v>
      </c>
      <c r="BQ1263" s="83"/>
    </row>
    <row r="1264" spans="1:69">
      <c r="A1264" s="99" t="str">
        <f>IFERROR(_xlfn.XLOOKUP($G1264,通讯通路门店!$S$4:$S$993933,通讯通路门店!$A$4:$A$993933,0,0),"")</f>
        <v>海南省</v>
      </c>
      <c r="B1264" s="99" t="str">
        <f>IFERROR(_xlfn.XLOOKUP($G1264,通讯通路门店!$S$4:$S$993933,通讯通路门店!$B$4:$B$993933,0,0),"")</f>
        <v>昌江黎族自治县</v>
      </c>
      <c r="C1264" s="99" t="str">
        <f>IFERROR(_xlfn.XLOOKUP($G1264,通讯通路门店!$S$4:$S$993933,通讯通路门店!$C$4:$C$993933,0,0),"")</f>
        <v>昌江黎族自治县</v>
      </c>
      <c r="D1264" s="99" t="str">
        <f>IFERROR(_xlfn.XLOOKUP($G1264,通讯通路门店!$S$4:$S$993933,通讯通路门店!$D$4:$D$993933,0,0),"")</f>
        <v>叉河镇</v>
      </c>
      <c r="E1264" s="83"/>
      <c r="F1264" s="83"/>
      <c r="G1264" s="101"/>
      <c r="H1264" s="102">
        <f>IFERROR(_xlfn.XLOOKUP($G1264,通讯通路门店!$S$4:$S$993933,通讯通路门店!$R$4:$R$993933,0,0),"")</f>
        <v>0</v>
      </c>
      <c r="I1264" s="83"/>
      <c r="J1264" s="83"/>
      <c r="K1264" s="83"/>
      <c r="L1264" s="83"/>
      <c r="M1264" s="83"/>
      <c r="N1264" s="83"/>
      <c r="O1264" s="83"/>
      <c r="P1264" s="83"/>
      <c r="Q1264" s="83"/>
      <c r="R1264" s="83"/>
      <c r="S1264" s="83"/>
      <c r="T1264" s="83"/>
      <c r="U1264" s="99">
        <f>COUNTIF(通讯通路门店!$S:$S,$G1264)</f>
        <v>0</v>
      </c>
      <c r="V1264" s="99">
        <f>COUNTIFS(通讯通路门店!$S:$S,$G1264,通讯通路门店!$J:$J,"综合卖场")</f>
        <v>0</v>
      </c>
      <c r="W1264" s="99">
        <f>SUMIFS(通讯通路门店!$AJ:$AJ,通讯通路门店!$S:$S,通讯客户沙盘!$G1264)</f>
        <v>0</v>
      </c>
      <c r="X1264" s="99">
        <f t="shared" si="95"/>
        <v>0</v>
      </c>
      <c r="Y1264" s="99">
        <f>COUNTIFS(通讯通路门店!$S:$S,$G1264,通讯通路门店!$J:$J,"荣耀体验店")+COUNTIFS(通讯通路门店!$S:$S,$G1264,通讯通路门店!$J:$J,"荣耀授权专卖店")</f>
        <v>0</v>
      </c>
      <c r="Z1264" s="99">
        <f>COUNTIFS(通讯通路门店!$S:$S,$G1264,通讯通路门店!$J:$J,"VIVO体验店")</f>
        <v>0</v>
      </c>
      <c r="AA1264" s="99">
        <f>COUNTIFS(通讯通路门店!$S:$S,$G1264,通讯通路门店!$J:$J,"OPPO体验店")</f>
        <v>0</v>
      </c>
      <c r="AB1264" s="99">
        <f>COUNTIFS(通讯通路门店!$S:$S,$G1264,通讯通路门店!$J:$J,"华为授权体验店")+COUNTIFS(通讯通路门店!$S:$S,$G1264,通讯通路门店!$J:$J,"华为堡垒店")</f>
        <v>0</v>
      </c>
      <c r="AC1264" s="99">
        <f>COUNTIFS(通讯通路门店!$S:$S,$G1264,通讯通路门店!$J:$J,"小米体验店")</f>
        <v>0</v>
      </c>
      <c r="AD1264" s="99">
        <f>COUNTIFS(通讯通路门店!$S:$S,$G1264,通讯通路门店!$J:$J,"苹果体验店")</f>
        <v>0</v>
      </c>
      <c r="AE1264" s="99">
        <f>COUNTIFS(通讯通路门店!$S:$S,$G1264,通讯通路门店!$J:$J,"其他品牌专卖店")</f>
        <v>0</v>
      </c>
      <c r="AF1264" s="99">
        <f>SUMIFS(通讯通路门店!$BI:$BI,通讯通路门店!$S:$S,$G1264)</f>
        <v>0</v>
      </c>
      <c r="AG1264" s="99">
        <f>SUMIFS(通讯通路门店!$BH:$BH,通讯通路门店!$S:$S,$G1264)</f>
        <v>0</v>
      </c>
      <c r="AH1264" s="99">
        <f t="shared" si="96"/>
        <v>0</v>
      </c>
      <c r="AI1264" s="99">
        <f>SUMIFS(通讯通路门店!$BB:$BB,通讯通路门店!$S:$S,$G1264)</f>
        <v>0</v>
      </c>
      <c r="AJ1264" s="99">
        <f>SUMIFS(通讯通路门店!$BE:$BE,通讯通路门店!$S:$S,$G1264)</f>
        <v>0</v>
      </c>
      <c r="AK1264" s="99">
        <f>SUMIFS(通讯通路门店!$BG:$BG,通讯通路门店!$S:$S,$G1264)</f>
        <v>0</v>
      </c>
      <c r="AL1264" s="99">
        <f>SUMIFS(通讯通路门店!$BC:$BC,通讯通路门店!$S:$S,$G1264)</f>
        <v>0</v>
      </c>
      <c r="AM1264" s="99">
        <f>SUMIFS(通讯通路门店!$BD:$BD,通讯通路门店!$S:$S,$G1264)</f>
        <v>0</v>
      </c>
      <c r="AN1264" s="99">
        <f>SUMIFS(通讯通路门店!$BF:$BF,通讯通路门店!$S:$S,$G1264)</f>
        <v>0</v>
      </c>
      <c r="AO1264" s="99">
        <f t="shared" si="97"/>
        <v>0</v>
      </c>
      <c r="AP1264" s="99">
        <f>SUMIFS(通讯通路门店!$K:$K,通讯通路门店!$S:$S,$G1264)</f>
        <v>0</v>
      </c>
      <c r="AQ1264" s="83"/>
      <c r="AR1264" s="99">
        <f>SUMIFS(通讯通路门店!$T:$T,通讯通路门店!$S:$S,$G1264)</f>
        <v>0</v>
      </c>
      <c r="AS1264" s="99">
        <f>SUMIFS(通讯通路门店!$U:$U,通讯通路门店!$S:$S,$G1264)</f>
        <v>0</v>
      </c>
      <c r="AT1264" s="99">
        <f>SUMIFS(通讯通路门店!$V:$V,通讯通路门店!$S:$S,$G1264)</f>
        <v>0</v>
      </c>
      <c r="AU1264" s="99">
        <f>SUMIFS(通讯通路门店!$W:$W,通讯通路门店!$S:$S,$G1264)</f>
        <v>0</v>
      </c>
      <c r="AV1264" s="99">
        <f>SUMIFS(通讯通路门店!$Z:$Z,通讯通路门店!$S:$S,$G1264)</f>
        <v>0</v>
      </c>
      <c r="AW1264" s="99">
        <f>SUMIFS(通讯通路门店!$AB:$AB,通讯通路门店!$S:$S,$G1264)</f>
        <v>0</v>
      </c>
      <c r="AX1264" s="99">
        <f>SUMIFS(通讯通路门店!$X:$X,通讯通路门店!$S:$S,$G1264)</f>
        <v>0</v>
      </c>
      <c r="AY1264" s="99">
        <f>SUMIFS(通讯通路门店!$Y:$Y,通讯通路门店!$S:$S,$G1264)</f>
        <v>0</v>
      </c>
      <c r="AZ1264" s="99">
        <f>SUMIFS(通讯通路门店!$AA:$AA,通讯通路门店!$S:$S,$G1264)</f>
        <v>0</v>
      </c>
      <c r="BA1264" s="99">
        <f t="shared" si="98"/>
        <v>0</v>
      </c>
      <c r="BB1264" s="99">
        <f t="shared" si="99"/>
        <v>0</v>
      </c>
      <c r="BC1264" s="99">
        <f>SUMIFS(通讯通路门店!$W:$W,通讯通路门店!$S:$S,$G1264,通讯通路门店!$J:$J,"荣耀体验店")+SUMIFS(通讯通路门店!$W:$W,通讯通路门店!$S:$S,$G1264,通讯通路门店!$J:$J,"荣耀授权专卖店")</f>
        <v>0</v>
      </c>
      <c r="BD1264" s="99">
        <f>SUMIFS(通讯通路门店!$Z:$Z,通讯通路门店!$S:$S,$G1264,通讯通路门店!$J:$J,"VIVO体验店")</f>
        <v>0</v>
      </c>
      <c r="BE1264" s="99">
        <f>SUMIFS(通讯通路门店!$AB:$AB,通讯通路门店!$S:$S,$G1264,通讯通路门店!$J:$J,"OPPO体验店")</f>
        <v>0</v>
      </c>
      <c r="BF1264" s="99">
        <f>SUMIFS(通讯通路门店!$X:$X,通讯通路门店!$S:$S,$G1264,通讯通路门店!$J:$J,"华为授权体验店")+SUMIFS(通讯通路门店!$AA:$AA,通讯通路门店!$S:$S,$G1264,通讯通路门店!$J:$J,"华为堡垒店")</f>
        <v>0</v>
      </c>
      <c r="BG1264" s="99">
        <f>SUMIFS(通讯通路门店!$Y:$Y,通讯通路门店!$S:$S,$G1264,通讯通路门店!$J:$J,"小米体验店")</f>
        <v>0</v>
      </c>
      <c r="BH1264" s="99">
        <f>SUMIFS(通讯通路门店!$AA:$AA,通讯通路门店!$S:$S,$G1264,通讯通路门店!$J:$J,"苹果体验店")</f>
        <v>0</v>
      </c>
      <c r="BI1264" s="99">
        <f>SUMIFS(通讯通路门店!$K:$K,通讯通路门店!$S:$S,$G1264,通讯通路门店!$J:$J,"其他品牌专卖店")</f>
        <v>0</v>
      </c>
      <c r="BJ1264" s="99">
        <f>SUMIFS(通讯通路门店!$AC:$AC,通讯通路门店!$S:$S,$G1264)</f>
        <v>0</v>
      </c>
      <c r="BK1264" s="99">
        <f>SUMIFS(通讯通路门店!$AD:$AD,通讯通路门店!$S:$S,$G1264)</f>
        <v>0</v>
      </c>
      <c r="BL1264" s="99">
        <f>SUMIFS(通讯通路门店!$AE:$AE,通讯通路门店!$S:$S,$G1264)</f>
        <v>0</v>
      </c>
      <c r="BM1264" s="99">
        <f>SUMIFS(通讯通路门店!$AF:$AF,通讯通路门店!$S:$S,$G1264)</f>
        <v>0</v>
      </c>
      <c r="BN1264" s="99">
        <f>SUMIFS(通讯通路门店!$AG:$AG,通讯通路门店!$S:$S,$G1264)</f>
        <v>0</v>
      </c>
      <c r="BO1264" s="99">
        <f>SUMIFS(通讯通路门店!$AH:$AH,通讯通路门店!$S:$S,$G1264)</f>
        <v>0</v>
      </c>
      <c r="BP1264" s="99">
        <f>SUMIFS(通讯通路门店!$AI:$AI,通讯通路门店!$S:$S,$G1264)</f>
        <v>0</v>
      </c>
      <c r="BQ1264" s="83"/>
    </row>
    <row r="1265" spans="1:69">
      <c r="A1265" s="99" t="str">
        <f>IFERROR(_xlfn.XLOOKUP($G1265,通讯通路门店!$S$4:$S$993933,通讯通路门店!$A$4:$A$993933,0,0),"")</f>
        <v>海南省</v>
      </c>
      <c r="B1265" s="99" t="str">
        <f>IFERROR(_xlfn.XLOOKUP($G1265,通讯通路门店!$S$4:$S$993933,通讯通路门店!$B$4:$B$993933,0,0),"")</f>
        <v>昌江黎族自治县</v>
      </c>
      <c r="C1265" s="99" t="str">
        <f>IFERROR(_xlfn.XLOOKUP($G1265,通讯通路门店!$S$4:$S$993933,通讯通路门店!$C$4:$C$993933,0,0),"")</f>
        <v>昌江黎族自治县</v>
      </c>
      <c r="D1265" s="99" t="str">
        <f>IFERROR(_xlfn.XLOOKUP($G1265,通讯通路门店!$S$4:$S$993933,通讯通路门店!$D$4:$D$993933,0,0),"")</f>
        <v>叉河镇</v>
      </c>
      <c r="E1265" s="83"/>
      <c r="F1265" s="83"/>
      <c r="G1265" s="101"/>
      <c r="H1265" s="102">
        <f>IFERROR(_xlfn.XLOOKUP($G1265,通讯通路门店!$S$4:$S$993933,通讯通路门店!$R$4:$R$993933,0,0),"")</f>
        <v>0</v>
      </c>
      <c r="I1265" s="83"/>
      <c r="J1265" s="83"/>
      <c r="K1265" s="83"/>
      <c r="L1265" s="83"/>
      <c r="M1265" s="83"/>
      <c r="N1265" s="83"/>
      <c r="O1265" s="83"/>
      <c r="P1265" s="83"/>
      <c r="Q1265" s="83"/>
      <c r="R1265" s="83"/>
      <c r="S1265" s="83"/>
      <c r="T1265" s="83"/>
      <c r="U1265" s="99">
        <f>COUNTIF(通讯通路门店!$S:$S,$G1265)</f>
        <v>0</v>
      </c>
      <c r="V1265" s="99">
        <f>COUNTIFS(通讯通路门店!$S:$S,$G1265,通讯通路门店!$J:$J,"综合卖场")</f>
        <v>0</v>
      </c>
      <c r="W1265" s="99">
        <f>SUMIFS(通讯通路门店!$AJ:$AJ,通讯通路门店!$S:$S,通讯客户沙盘!$G1265)</f>
        <v>0</v>
      </c>
      <c r="X1265" s="99">
        <f t="shared" si="95"/>
        <v>0</v>
      </c>
      <c r="Y1265" s="99">
        <f>COUNTIFS(通讯通路门店!$S:$S,$G1265,通讯通路门店!$J:$J,"荣耀体验店")+COUNTIFS(通讯通路门店!$S:$S,$G1265,通讯通路门店!$J:$J,"荣耀授权专卖店")</f>
        <v>0</v>
      </c>
      <c r="Z1265" s="99">
        <f>COUNTIFS(通讯通路门店!$S:$S,$G1265,通讯通路门店!$J:$J,"VIVO体验店")</f>
        <v>0</v>
      </c>
      <c r="AA1265" s="99">
        <f>COUNTIFS(通讯通路门店!$S:$S,$G1265,通讯通路门店!$J:$J,"OPPO体验店")</f>
        <v>0</v>
      </c>
      <c r="AB1265" s="99">
        <f>COUNTIFS(通讯通路门店!$S:$S,$G1265,通讯通路门店!$J:$J,"华为授权体验店")+COUNTIFS(通讯通路门店!$S:$S,$G1265,通讯通路门店!$J:$J,"华为堡垒店")</f>
        <v>0</v>
      </c>
      <c r="AC1265" s="99">
        <f>COUNTIFS(通讯通路门店!$S:$S,$G1265,通讯通路门店!$J:$J,"小米体验店")</f>
        <v>0</v>
      </c>
      <c r="AD1265" s="99">
        <f>COUNTIFS(通讯通路门店!$S:$S,$G1265,通讯通路门店!$J:$J,"苹果体验店")</f>
        <v>0</v>
      </c>
      <c r="AE1265" s="99">
        <f>COUNTIFS(通讯通路门店!$S:$S,$G1265,通讯通路门店!$J:$J,"其他品牌专卖店")</f>
        <v>0</v>
      </c>
      <c r="AF1265" s="99">
        <f>SUMIFS(通讯通路门店!$BI:$BI,通讯通路门店!$S:$S,$G1265)</f>
        <v>0</v>
      </c>
      <c r="AG1265" s="99">
        <f>SUMIFS(通讯通路门店!$BH:$BH,通讯通路门店!$S:$S,$G1265)</f>
        <v>0</v>
      </c>
      <c r="AH1265" s="99">
        <f t="shared" si="96"/>
        <v>0</v>
      </c>
      <c r="AI1265" s="99">
        <f>SUMIFS(通讯通路门店!$BB:$BB,通讯通路门店!$S:$S,$G1265)</f>
        <v>0</v>
      </c>
      <c r="AJ1265" s="99">
        <f>SUMIFS(通讯通路门店!$BE:$BE,通讯通路门店!$S:$S,$G1265)</f>
        <v>0</v>
      </c>
      <c r="AK1265" s="99">
        <f>SUMIFS(通讯通路门店!$BG:$BG,通讯通路门店!$S:$S,$G1265)</f>
        <v>0</v>
      </c>
      <c r="AL1265" s="99">
        <f>SUMIFS(通讯通路门店!$BC:$BC,通讯通路门店!$S:$S,$G1265)</f>
        <v>0</v>
      </c>
      <c r="AM1265" s="99">
        <f>SUMIFS(通讯通路门店!$BD:$BD,通讯通路门店!$S:$S,$G1265)</f>
        <v>0</v>
      </c>
      <c r="AN1265" s="99">
        <f>SUMIFS(通讯通路门店!$BF:$BF,通讯通路门店!$S:$S,$G1265)</f>
        <v>0</v>
      </c>
      <c r="AO1265" s="99">
        <f t="shared" si="97"/>
        <v>0</v>
      </c>
      <c r="AP1265" s="99">
        <f>SUMIFS(通讯通路门店!$K:$K,通讯通路门店!$S:$S,$G1265)</f>
        <v>0</v>
      </c>
      <c r="AQ1265" s="83"/>
      <c r="AR1265" s="99">
        <f>SUMIFS(通讯通路门店!$T:$T,通讯通路门店!$S:$S,$G1265)</f>
        <v>0</v>
      </c>
      <c r="AS1265" s="99">
        <f>SUMIFS(通讯通路门店!$U:$U,通讯通路门店!$S:$S,$G1265)</f>
        <v>0</v>
      </c>
      <c r="AT1265" s="99">
        <f>SUMIFS(通讯通路门店!$V:$V,通讯通路门店!$S:$S,$G1265)</f>
        <v>0</v>
      </c>
      <c r="AU1265" s="99">
        <f>SUMIFS(通讯通路门店!$W:$W,通讯通路门店!$S:$S,$G1265)</f>
        <v>0</v>
      </c>
      <c r="AV1265" s="99">
        <f>SUMIFS(通讯通路门店!$Z:$Z,通讯通路门店!$S:$S,$G1265)</f>
        <v>0</v>
      </c>
      <c r="AW1265" s="99">
        <f>SUMIFS(通讯通路门店!$AB:$AB,通讯通路门店!$S:$S,$G1265)</f>
        <v>0</v>
      </c>
      <c r="AX1265" s="99">
        <f>SUMIFS(通讯通路门店!$X:$X,通讯通路门店!$S:$S,$G1265)</f>
        <v>0</v>
      </c>
      <c r="AY1265" s="99">
        <f>SUMIFS(通讯通路门店!$Y:$Y,通讯通路门店!$S:$S,$G1265)</f>
        <v>0</v>
      </c>
      <c r="AZ1265" s="99">
        <f>SUMIFS(通讯通路门店!$AA:$AA,通讯通路门店!$S:$S,$G1265)</f>
        <v>0</v>
      </c>
      <c r="BA1265" s="99">
        <f t="shared" si="98"/>
        <v>0</v>
      </c>
      <c r="BB1265" s="99">
        <f t="shared" si="99"/>
        <v>0</v>
      </c>
      <c r="BC1265" s="99">
        <f>SUMIFS(通讯通路门店!$W:$W,通讯通路门店!$S:$S,$G1265,通讯通路门店!$J:$J,"荣耀体验店")+SUMIFS(通讯通路门店!$W:$W,通讯通路门店!$S:$S,$G1265,通讯通路门店!$J:$J,"荣耀授权专卖店")</f>
        <v>0</v>
      </c>
      <c r="BD1265" s="99">
        <f>SUMIFS(通讯通路门店!$Z:$Z,通讯通路门店!$S:$S,$G1265,通讯通路门店!$J:$J,"VIVO体验店")</f>
        <v>0</v>
      </c>
      <c r="BE1265" s="99">
        <f>SUMIFS(通讯通路门店!$AB:$AB,通讯通路门店!$S:$S,$G1265,通讯通路门店!$J:$J,"OPPO体验店")</f>
        <v>0</v>
      </c>
      <c r="BF1265" s="99">
        <f>SUMIFS(通讯通路门店!$X:$X,通讯通路门店!$S:$S,$G1265,通讯通路门店!$J:$J,"华为授权体验店")+SUMIFS(通讯通路门店!$AA:$AA,通讯通路门店!$S:$S,$G1265,通讯通路门店!$J:$J,"华为堡垒店")</f>
        <v>0</v>
      </c>
      <c r="BG1265" s="99">
        <f>SUMIFS(通讯通路门店!$Y:$Y,通讯通路门店!$S:$S,$G1265,通讯通路门店!$J:$J,"小米体验店")</f>
        <v>0</v>
      </c>
      <c r="BH1265" s="99">
        <f>SUMIFS(通讯通路门店!$AA:$AA,通讯通路门店!$S:$S,$G1265,通讯通路门店!$J:$J,"苹果体验店")</f>
        <v>0</v>
      </c>
      <c r="BI1265" s="99">
        <f>SUMIFS(通讯通路门店!$K:$K,通讯通路门店!$S:$S,$G1265,通讯通路门店!$J:$J,"其他品牌专卖店")</f>
        <v>0</v>
      </c>
      <c r="BJ1265" s="99">
        <f>SUMIFS(通讯通路门店!$AC:$AC,通讯通路门店!$S:$S,$G1265)</f>
        <v>0</v>
      </c>
      <c r="BK1265" s="99">
        <f>SUMIFS(通讯通路门店!$AD:$AD,通讯通路门店!$S:$S,$G1265)</f>
        <v>0</v>
      </c>
      <c r="BL1265" s="99">
        <f>SUMIFS(通讯通路门店!$AE:$AE,通讯通路门店!$S:$S,$G1265)</f>
        <v>0</v>
      </c>
      <c r="BM1265" s="99">
        <f>SUMIFS(通讯通路门店!$AF:$AF,通讯通路门店!$S:$S,$G1265)</f>
        <v>0</v>
      </c>
      <c r="BN1265" s="99">
        <f>SUMIFS(通讯通路门店!$AG:$AG,通讯通路门店!$S:$S,$G1265)</f>
        <v>0</v>
      </c>
      <c r="BO1265" s="99">
        <f>SUMIFS(通讯通路门店!$AH:$AH,通讯通路门店!$S:$S,$G1265)</f>
        <v>0</v>
      </c>
      <c r="BP1265" s="99">
        <f>SUMIFS(通讯通路门店!$AI:$AI,通讯通路门店!$S:$S,$G1265)</f>
        <v>0</v>
      </c>
      <c r="BQ1265" s="83"/>
    </row>
    <row r="1266" spans="1:69">
      <c r="A1266" s="99" t="str">
        <f>IFERROR(_xlfn.XLOOKUP($G1266,通讯通路门店!$S$4:$S$993933,通讯通路门店!$A$4:$A$993933,0,0),"")</f>
        <v>海南省</v>
      </c>
      <c r="B1266" s="99" t="str">
        <f>IFERROR(_xlfn.XLOOKUP($G1266,通讯通路门店!$S$4:$S$993933,通讯通路门店!$B$4:$B$993933,0,0),"")</f>
        <v>昌江黎族自治县</v>
      </c>
      <c r="C1266" s="99" t="str">
        <f>IFERROR(_xlfn.XLOOKUP($G1266,通讯通路门店!$S$4:$S$993933,通讯通路门店!$C$4:$C$993933,0,0),"")</f>
        <v>昌江黎族自治县</v>
      </c>
      <c r="D1266" s="99" t="str">
        <f>IFERROR(_xlfn.XLOOKUP($G1266,通讯通路门店!$S$4:$S$993933,通讯通路门店!$D$4:$D$993933,0,0),"")</f>
        <v>叉河镇</v>
      </c>
      <c r="E1266" s="83"/>
      <c r="F1266" s="83"/>
      <c r="G1266" s="101"/>
      <c r="H1266" s="102">
        <f>IFERROR(_xlfn.XLOOKUP($G1266,通讯通路门店!$S$4:$S$993933,通讯通路门店!$R$4:$R$993933,0,0),"")</f>
        <v>0</v>
      </c>
      <c r="I1266" s="83"/>
      <c r="J1266" s="83"/>
      <c r="K1266" s="83"/>
      <c r="L1266" s="83"/>
      <c r="M1266" s="83"/>
      <c r="N1266" s="83"/>
      <c r="O1266" s="83"/>
      <c r="P1266" s="83"/>
      <c r="Q1266" s="83"/>
      <c r="R1266" s="83"/>
      <c r="S1266" s="83"/>
      <c r="T1266" s="83"/>
      <c r="U1266" s="99">
        <f>COUNTIF(通讯通路门店!$S:$S,$G1266)</f>
        <v>0</v>
      </c>
      <c r="V1266" s="99">
        <f>COUNTIFS(通讯通路门店!$S:$S,$G1266,通讯通路门店!$J:$J,"综合卖场")</f>
        <v>0</v>
      </c>
      <c r="W1266" s="99">
        <f>SUMIFS(通讯通路门店!$AJ:$AJ,通讯通路门店!$S:$S,通讯客户沙盘!$G1266)</f>
        <v>0</v>
      </c>
      <c r="X1266" s="99">
        <f t="shared" si="95"/>
        <v>0</v>
      </c>
      <c r="Y1266" s="99">
        <f>COUNTIFS(通讯通路门店!$S:$S,$G1266,通讯通路门店!$J:$J,"荣耀体验店")+COUNTIFS(通讯通路门店!$S:$S,$G1266,通讯通路门店!$J:$J,"荣耀授权专卖店")</f>
        <v>0</v>
      </c>
      <c r="Z1266" s="99">
        <f>COUNTIFS(通讯通路门店!$S:$S,$G1266,通讯通路门店!$J:$J,"VIVO体验店")</f>
        <v>0</v>
      </c>
      <c r="AA1266" s="99">
        <f>COUNTIFS(通讯通路门店!$S:$S,$G1266,通讯通路门店!$J:$J,"OPPO体验店")</f>
        <v>0</v>
      </c>
      <c r="AB1266" s="99">
        <f>COUNTIFS(通讯通路门店!$S:$S,$G1266,通讯通路门店!$J:$J,"华为授权体验店")+COUNTIFS(通讯通路门店!$S:$S,$G1266,通讯通路门店!$J:$J,"华为堡垒店")</f>
        <v>0</v>
      </c>
      <c r="AC1266" s="99">
        <f>COUNTIFS(通讯通路门店!$S:$S,$G1266,通讯通路门店!$J:$J,"小米体验店")</f>
        <v>0</v>
      </c>
      <c r="AD1266" s="99">
        <f>COUNTIFS(通讯通路门店!$S:$S,$G1266,通讯通路门店!$J:$J,"苹果体验店")</f>
        <v>0</v>
      </c>
      <c r="AE1266" s="99">
        <f>COUNTIFS(通讯通路门店!$S:$S,$G1266,通讯通路门店!$J:$J,"其他品牌专卖店")</f>
        <v>0</v>
      </c>
      <c r="AF1266" s="99">
        <f>SUMIFS(通讯通路门店!$BI:$BI,通讯通路门店!$S:$S,$G1266)</f>
        <v>0</v>
      </c>
      <c r="AG1266" s="99">
        <f>SUMIFS(通讯通路门店!$BH:$BH,通讯通路门店!$S:$S,$G1266)</f>
        <v>0</v>
      </c>
      <c r="AH1266" s="99">
        <f t="shared" si="96"/>
        <v>0</v>
      </c>
      <c r="AI1266" s="99">
        <f>SUMIFS(通讯通路门店!$BB:$BB,通讯通路门店!$S:$S,$G1266)</f>
        <v>0</v>
      </c>
      <c r="AJ1266" s="99">
        <f>SUMIFS(通讯通路门店!$BE:$BE,通讯通路门店!$S:$S,$G1266)</f>
        <v>0</v>
      </c>
      <c r="AK1266" s="99">
        <f>SUMIFS(通讯通路门店!$BG:$BG,通讯通路门店!$S:$S,$G1266)</f>
        <v>0</v>
      </c>
      <c r="AL1266" s="99">
        <f>SUMIFS(通讯通路门店!$BC:$BC,通讯通路门店!$S:$S,$G1266)</f>
        <v>0</v>
      </c>
      <c r="AM1266" s="99">
        <f>SUMIFS(通讯通路门店!$BD:$BD,通讯通路门店!$S:$S,$G1266)</f>
        <v>0</v>
      </c>
      <c r="AN1266" s="99">
        <f>SUMIFS(通讯通路门店!$BF:$BF,通讯通路门店!$S:$S,$G1266)</f>
        <v>0</v>
      </c>
      <c r="AO1266" s="99">
        <f t="shared" si="97"/>
        <v>0</v>
      </c>
      <c r="AP1266" s="99">
        <f>SUMIFS(通讯通路门店!$K:$K,通讯通路门店!$S:$S,$G1266)</f>
        <v>0</v>
      </c>
      <c r="AQ1266" s="83"/>
      <c r="AR1266" s="99">
        <f>SUMIFS(通讯通路门店!$T:$T,通讯通路门店!$S:$S,$G1266)</f>
        <v>0</v>
      </c>
      <c r="AS1266" s="99">
        <f>SUMIFS(通讯通路门店!$U:$U,通讯通路门店!$S:$S,$G1266)</f>
        <v>0</v>
      </c>
      <c r="AT1266" s="99">
        <f>SUMIFS(通讯通路门店!$V:$V,通讯通路门店!$S:$S,$G1266)</f>
        <v>0</v>
      </c>
      <c r="AU1266" s="99">
        <f>SUMIFS(通讯通路门店!$W:$W,通讯通路门店!$S:$S,$G1266)</f>
        <v>0</v>
      </c>
      <c r="AV1266" s="99">
        <f>SUMIFS(通讯通路门店!$Z:$Z,通讯通路门店!$S:$S,$G1266)</f>
        <v>0</v>
      </c>
      <c r="AW1266" s="99">
        <f>SUMIFS(通讯通路门店!$AB:$AB,通讯通路门店!$S:$S,$G1266)</f>
        <v>0</v>
      </c>
      <c r="AX1266" s="99">
        <f>SUMIFS(通讯通路门店!$X:$X,通讯通路门店!$S:$S,$G1266)</f>
        <v>0</v>
      </c>
      <c r="AY1266" s="99">
        <f>SUMIFS(通讯通路门店!$Y:$Y,通讯通路门店!$S:$S,$G1266)</f>
        <v>0</v>
      </c>
      <c r="AZ1266" s="99">
        <f>SUMIFS(通讯通路门店!$AA:$AA,通讯通路门店!$S:$S,$G1266)</f>
        <v>0</v>
      </c>
      <c r="BA1266" s="99">
        <f t="shared" si="98"/>
        <v>0</v>
      </c>
      <c r="BB1266" s="99">
        <f t="shared" si="99"/>
        <v>0</v>
      </c>
      <c r="BC1266" s="99">
        <f>SUMIFS(通讯通路门店!$W:$W,通讯通路门店!$S:$S,$G1266,通讯通路门店!$J:$J,"荣耀体验店")+SUMIFS(通讯通路门店!$W:$W,通讯通路门店!$S:$S,$G1266,通讯通路门店!$J:$J,"荣耀授权专卖店")</f>
        <v>0</v>
      </c>
      <c r="BD1266" s="99">
        <f>SUMIFS(通讯通路门店!$Z:$Z,通讯通路门店!$S:$S,$G1266,通讯通路门店!$J:$J,"VIVO体验店")</f>
        <v>0</v>
      </c>
      <c r="BE1266" s="99">
        <f>SUMIFS(通讯通路门店!$AB:$AB,通讯通路门店!$S:$S,$G1266,通讯通路门店!$J:$J,"OPPO体验店")</f>
        <v>0</v>
      </c>
      <c r="BF1266" s="99">
        <f>SUMIFS(通讯通路门店!$X:$X,通讯通路门店!$S:$S,$G1266,通讯通路门店!$J:$J,"华为授权体验店")+SUMIFS(通讯通路门店!$AA:$AA,通讯通路门店!$S:$S,$G1266,通讯通路门店!$J:$J,"华为堡垒店")</f>
        <v>0</v>
      </c>
      <c r="BG1266" s="99">
        <f>SUMIFS(通讯通路门店!$Y:$Y,通讯通路门店!$S:$S,$G1266,通讯通路门店!$J:$J,"小米体验店")</f>
        <v>0</v>
      </c>
      <c r="BH1266" s="99">
        <f>SUMIFS(通讯通路门店!$AA:$AA,通讯通路门店!$S:$S,$G1266,通讯通路门店!$J:$J,"苹果体验店")</f>
        <v>0</v>
      </c>
      <c r="BI1266" s="99">
        <f>SUMIFS(通讯通路门店!$K:$K,通讯通路门店!$S:$S,$G1266,通讯通路门店!$J:$J,"其他品牌专卖店")</f>
        <v>0</v>
      </c>
      <c r="BJ1266" s="99">
        <f>SUMIFS(通讯通路门店!$AC:$AC,通讯通路门店!$S:$S,$G1266)</f>
        <v>0</v>
      </c>
      <c r="BK1266" s="99">
        <f>SUMIFS(通讯通路门店!$AD:$AD,通讯通路门店!$S:$S,$G1266)</f>
        <v>0</v>
      </c>
      <c r="BL1266" s="99">
        <f>SUMIFS(通讯通路门店!$AE:$AE,通讯通路门店!$S:$S,$G1266)</f>
        <v>0</v>
      </c>
      <c r="BM1266" s="99">
        <f>SUMIFS(通讯通路门店!$AF:$AF,通讯通路门店!$S:$S,$G1266)</f>
        <v>0</v>
      </c>
      <c r="BN1266" s="99">
        <f>SUMIFS(通讯通路门店!$AG:$AG,通讯通路门店!$S:$S,$G1266)</f>
        <v>0</v>
      </c>
      <c r="BO1266" s="99">
        <f>SUMIFS(通讯通路门店!$AH:$AH,通讯通路门店!$S:$S,$G1266)</f>
        <v>0</v>
      </c>
      <c r="BP1266" s="99">
        <f>SUMIFS(通讯通路门店!$AI:$AI,通讯通路门店!$S:$S,$G1266)</f>
        <v>0</v>
      </c>
      <c r="BQ1266" s="83"/>
    </row>
    <row r="1267" spans="1:69">
      <c r="A1267" s="99" t="str">
        <f>IFERROR(_xlfn.XLOOKUP($G1267,通讯通路门店!$S$4:$S$993933,通讯通路门店!$A$4:$A$993933,0,0),"")</f>
        <v>海南省</v>
      </c>
      <c r="B1267" s="99" t="str">
        <f>IFERROR(_xlfn.XLOOKUP($G1267,通讯通路门店!$S$4:$S$993933,通讯通路门店!$B$4:$B$993933,0,0),"")</f>
        <v>昌江黎族自治县</v>
      </c>
      <c r="C1267" s="99" t="str">
        <f>IFERROR(_xlfn.XLOOKUP($G1267,通讯通路门店!$S$4:$S$993933,通讯通路门店!$C$4:$C$993933,0,0),"")</f>
        <v>昌江黎族自治县</v>
      </c>
      <c r="D1267" s="99" t="str">
        <f>IFERROR(_xlfn.XLOOKUP($G1267,通讯通路门店!$S$4:$S$993933,通讯通路门店!$D$4:$D$993933,0,0),"")</f>
        <v>叉河镇</v>
      </c>
      <c r="E1267" s="83"/>
      <c r="F1267" s="83"/>
      <c r="G1267" s="101"/>
      <c r="H1267" s="102">
        <f>IFERROR(_xlfn.XLOOKUP($G1267,通讯通路门店!$S$4:$S$993933,通讯通路门店!$R$4:$R$993933,0,0),"")</f>
        <v>0</v>
      </c>
      <c r="I1267" s="83"/>
      <c r="J1267" s="83"/>
      <c r="K1267" s="83"/>
      <c r="L1267" s="83"/>
      <c r="M1267" s="83"/>
      <c r="N1267" s="83"/>
      <c r="O1267" s="83"/>
      <c r="P1267" s="83"/>
      <c r="Q1267" s="83"/>
      <c r="R1267" s="83"/>
      <c r="S1267" s="83"/>
      <c r="T1267" s="83"/>
      <c r="U1267" s="99">
        <f>COUNTIF(通讯通路门店!$S:$S,$G1267)</f>
        <v>0</v>
      </c>
      <c r="V1267" s="99">
        <f>COUNTIFS(通讯通路门店!$S:$S,$G1267,通讯通路门店!$J:$J,"综合卖场")</f>
        <v>0</v>
      </c>
      <c r="W1267" s="99">
        <f>SUMIFS(通讯通路门店!$AJ:$AJ,通讯通路门店!$S:$S,通讯客户沙盘!$G1267)</f>
        <v>0</v>
      </c>
      <c r="X1267" s="99">
        <f t="shared" si="95"/>
        <v>0</v>
      </c>
      <c r="Y1267" s="99">
        <f>COUNTIFS(通讯通路门店!$S:$S,$G1267,通讯通路门店!$J:$J,"荣耀体验店")+COUNTIFS(通讯通路门店!$S:$S,$G1267,通讯通路门店!$J:$J,"荣耀授权专卖店")</f>
        <v>0</v>
      </c>
      <c r="Z1267" s="99">
        <f>COUNTIFS(通讯通路门店!$S:$S,$G1267,通讯通路门店!$J:$J,"VIVO体验店")</f>
        <v>0</v>
      </c>
      <c r="AA1267" s="99">
        <f>COUNTIFS(通讯通路门店!$S:$S,$G1267,通讯通路门店!$J:$J,"OPPO体验店")</f>
        <v>0</v>
      </c>
      <c r="AB1267" s="99">
        <f>COUNTIFS(通讯通路门店!$S:$S,$G1267,通讯通路门店!$J:$J,"华为授权体验店")+COUNTIFS(通讯通路门店!$S:$S,$G1267,通讯通路门店!$J:$J,"华为堡垒店")</f>
        <v>0</v>
      </c>
      <c r="AC1267" s="99">
        <f>COUNTIFS(通讯通路门店!$S:$S,$G1267,通讯通路门店!$J:$J,"小米体验店")</f>
        <v>0</v>
      </c>
      <c r="AD1267" s="99">
        <f>COUNTIFS(通讯通路门店!$S:$S,$G1267,通讯通路门店!$J:$J,"苹果体验店")</f>
        <v>0</v>
      </c>
      <c r="AE1267" s="99">
        <f>COUNTIFS(通讯通路门店!$S:$S,$G1267,通讯通路门店!$J:$J,"其他品牌专卖店")</f>
        <v>0</v>
      </c>
      <c r="AF1267" s="99">
        <f>SUMIFS(通讯通路门店!$BI:$BI,通讯通路门店!$S:$S,$G1267)</f>
        <v>0</v>
      </c>
      <c r="AG1267" s="99">
        <f>SUMIFS(通讯通路门店!$BH:$BH,通讯通路门店!$S:$S,$G1267)</f>
        <v>0</v>
      </c>
      <c r="AH1267" s="99">
        <f t="shared" si="96"/>
        <v>0</v>
      </c>
      <c r="AI1267" s="99">
        <f>SUMIFS(通讯通路门店!$BB:$BB,通讯通路门店!$S:$S,$G1267)</f>
        <v>0</v>
      </c>
      <c r="AJ1267" s="99">
        <f>SUMIFS(通讯通路门店!$BE:$BE,通讯通路门店!$S:$S,$G1267)</f>
        <v>0</v>
      </c>
      <c r="AK1267" s="99">
        <f>SUMIFS(通讯通路门店!$BG:$BG,通讯通路门店!$S:$S,$G1267)</f>
        <v>0</v>
      </c>
      <c r="AL1267" s="99">
        <f>SUMIFS(通讯通路门店!$BC:$BC,通讯通路门店!$S:$S,$G1267)</f>
        <v>0</v>
      </c>
      <c r="AM1267" s="99">
        <f>SUMIFS(通讯通路门店!$BD:$BD,通讯通路门店!$S:$S,$G1267)</f>
        <v>0</v>
      </c>
      <c r="AN1267" s="99">
        <f>SUMIFS(通讯通路门店!$BF:$BF,通讯通路门店!$S:$S,$G1267)</f>
        <v>0</v>
      </c>
      <c r="AO1267" s="99">
        <f t="shared" si="97"/>
        <v>0</v>
      </c>
      <c r="AP1267" s="99">
        <f>SUMIFS(通讯通路门店!$K:$K,通讯通路门店!$S:$S,$G1267)</f>
        <v>0</v>
      </c>
      <c r="AQ1267" s="83"/>
      <c r="AR1267" s="99">
        <f>SUMIFS(通讯通路门店!$T:$T,通讯通路门店!$S:$S,$G1267)</f>
        <v>0</v>
      </c>
      <c r="AS1267" s="99">
        <f>SUMIFS(通讯通路门店!$U:$U,通讯通路门店!$S:$S,$G1267)</f>
        <v>0</v>
      </c>
      <c r="AT1267" s="99">
        <f>SUMIFS(通讯通路门店!$V:$V,通讯通路门店!$S:$S,$G1267)</f>
        <v>0</v>
      </c>
      <c r="AU1267" s="99">
        <f>SUMIFS(通讯通路门店!$W:$W,通讯通路门店!$S:$S,$G1267)</f>
        <v>0</v>
      </c>
      <c r="AV1267" s="99">
        <f>SUMIFS(通讯通路门店!$Z:$Z,通讯通路门店!$S:$S,$G1267)</f>
        <v>0</v>
      </c>
      <c r="AW1267" s="99">
        <f>SUMIFS(通讯通路门店!$AB:$AB,通讯通路门店!$S:$S,$G1267)</f>
        <v>0</v>
      </c>
      <c r="AX1267" s="99">
        <f>SUMIFS(通讯通路门店!$X:$X,通讯通路门店!$S:$S,$G1267)</f>
        <v>0</v>
      </c>
      <c r="AY1267" s="99">
        <f>SUMIFS(通讯通路门店!$Y:$Y,通讯通路门店!$S:$S,$G1267)</f>
        <v>0</v>
      </c>
      <c r="AZ1267" s="99">
        <f>SUMIFS(通讯通路门店!$AA:$AA,通讯通路门店!$S:$S,$G1267)</f>
        <v>0</v>
      </c>
      <c r="BA1267" s="99">
        <f t="shared" si="98"/>
        <v>0</v>
      </c>
      <c r="BB1267" s="99">
        <f t="shared" si="99"/>
        <v>0</v>
      </c>
      <c r="BC1267" s="99">
        <f>SUMIFS(通讯通路门店!$W:$W,通讯通路门店!$S:$S,$G1267,通讯通路门店!$J:$J,"荣耀体验店")+SUMIFS(通讯通路门店!$W:$W,通讯通路门店!$S:$S,$G1267,通讯通路门店!$J:$J,"荣耀授权专卖店")</f>
        <v>0</v>
      </c>
      <c r="BD1267" s="99">
        <f>SUMIFS(通讯通路门店!$Z:$Z,通讯通路门店!$S:$S,$G1267,通讯通路门店!$J:$J,"VIVO体验店")</f>
        <v>0</v>
      </c>
      <c r="BE1267" s="99">
        <f>SUMIFS(通讯通路门店!$AB:$AB,通讯通路门店!$S:$S,$G1267,通讯通路门店!$J:$J,"OPPO体验店")</f>
        <v>0</v>
      </c>
      <c r="BF1267" s="99">
        <f>SUMIFS(通讯通路门店!$X:$X,通讯通路门店!$S:$S,$G1267,通讯通路门店!$J:$J,"华为授权体验店")+SUMIFS(通讯通路门店!$AA:$AA,通讯通路门店!$S:$S,$G1267,通讯通路门店!$J:$J,"华为堡垒店")</f>
        <v>0</v>
      </c>
      <c r="BG1267" s="99">
        <f>SUMIFS(通讯通路门店!$Y:$Y,通讯通路门店!$S:$S,$G1267,通讯通路门店!$J:$J,"小米体验店")</f>
        <v>0</v>
      </c>
      <c r="BH1267" s="99">
        <f>SUMIFS(通讯通路门店!$AA:$AA,通讯通路门店!$S:$S,$G1267,通讯通路门店!$J:$J,"苹果体验店")</f>
        <v>0</v>
      </c>
      <c r="BI1267" s="99">
        <f>SUMIFS(通讯通路门店!$K:$K,通讯通路门店!$S:$S,$G1267,通讯通路门店!$J:$J,"其他品牌专卖店")</f>
        <v>0</v>
      </c>
      <c r="BJ1267" s="99">
        <f>SUMIFS(通讯通路门店!$AC:$AC,通讯通路门店!$S:$S,$G1267)</f>
        <v>0</v>
      </c>
      <c r="BK1267" s="99">
        <f>SUMIFS(通讯通路门店!$AD:$AD,通讯通路门店!$S:$S,$G1267)</f>
        <v>0</v>
      </c>
      <c r="BL1267" s="99">
        <f>SUMIFS(通讯通路门店!$AE:$AE,通讯通路门店!$S:$S,$G1267)</f>
        <v>0</v>
      </c>
      <c r="BM1267" s="99">
        <f>SUMIFS(通讯通路门店!$AF:$AF,通讯通路门店!$S:$S,$G1267)</f>
        <v>0</v>
      </c>
      <c r="BN1267" s="99">
        <f>SUMIFS(通讯通路门店!$AG:$AG,通讯通路门店!$S:$S,$G1267)</f>
        <v>0</v>
      </c>
      <c r="BO1267" s="99">
        <f>SUMIFS(通讯通路门店!$AH:$AH,通讯通路门店!$S:$S,$G1267)</f>
        <v>0</v>
      </c>
      <c r="BP1267" s="99">
        <f>SUMIFS(通讯通路门店!$AI:$AI,通讯通路门店!$S:$S,$G1267)</f>
        <v>0</v>
      </c>
      <c r="BQ1267" s="83"/>
    </row>
    <row r="1268" spans="1:69">
      <c r="A1268" s="99" t="str">
        <f>IFERROR(_xlfn.XLOOKUP($G1268,通讯通路门店!$S$4:$S$993933,通讯通路门店!$A$4:$A$993933,0,0),"")</f>
        <v>海南省</v>
      </c>
      <c r="B1268" s="99" t="str">
        <f>IFERROR(_xlfn.XLOOKUP($G1268,通讯通路门店!$S$4:$S$993933,通讯通路门店!$B$4:$B$993933,0,0),"")</f>
        <v>昌江黎族自治县</v>
      </c>
      <c r="C1268" s="99" t="str">
        <f>IFERROR(_xlfn.XLOOKUP($G1268,通讯通路门店!$S$4:$S$993933,通讯通路门店!$C$4:$C$993933,0,0),"")</f>
        <v>昌江黎族自治县</v>
      </c>
      <c r="D1268" s="99" t="str">
        <f>IFERROR(_xlfn.XLOOKUP($G1268,通讯通路门店!$S$4:$S$993933,通讯通路门店!$D$4:$D$993933,0,0),"")</f>
        <v>叉河镇</v>
      </c>
      <c r="E1268" s="83"/>
      <c r="F1268" s="83"/>
      <c r="G1268" s="101"/>
      <c r="H1268" s="102">
        <f>IFERROR(_xlfn.XLOOKUP($G1268,通讯通路门店!$S$4:$S$993933,通讯通路门店!$R$4:$R$993933,0,0),"")</f>
        <v>0</v>
      </c>
      <c r="I1268" s="83"/>
      <c r="J1268" s="83"/>
      <c r="K1268" s="83"/>
      <c r="L1268" s="83"/>
      <c r="M1268" s="83"/>
      <c r="N1268" s="83"/>
      <c r="O1268" s="83"/>
      <c r="P1268" s="83"/>
      <c r="Q1268" s="83"/>
      <c r="R1268" s="83"/>
      <c r="S1268" s="83"/>
      <c r="T1268" s="83"/>
      <c r="U1268" s="99">
        <f>COUNTIF(通讯通路门店!$S:$S,$G1268)</f>
        <v>0</v>
      </c>
      <c r="V1268" s="99">
        <f>COUNTIFS(通讯通路门店!$S:$S,$G1268,通讯通路门店!$J:$J,"综合卖场")</f>
        <v>0</v>
      </c>
      <c r="W1268" s="99">
        <f>SUMIFS(通讯通路门店!$AJ:$AJ,通讯通路门店!$S:$S,通讯客户沙盘!$G1268)</f>
        <v>0</v>
      </c>
      <c r="X1268" s="99">
        <f t="shared" si="95"/>
        <v>0</v>
      </c>
      <c r="Y1268" s="99">
        <f>COUNTIFS(通讯通路门店!$S:$S,$G1268,通讯通路门店!$J:$J,"荣耀体验店")+COUNTIFS(通讯通路门店!$S:$S,$G1268,通讯通路门店!$J:$J,"荣耀授权专卖店")</f>
        <v>0</v>
      </c>
      <c r="Z1268" s="99">
        <f>COUNTIFS(通讯通路门店!$S:$S,$G1268,通讯通路门店!$J:$J,"VIVO体验店")</f>
        <v>0</v>
      </c>
      <c r="AA1268" s="99">
        <f>COUNTIFS(通讯通路门店!$S:$S,$G1268,通讯通路门店!$J:$J,"OPPO体验店")</f>
        <v>0</v>
      </c>
      <c r="AB1268" s="99">
        <f>COUNTIFS(通讯通路门店!$S:$S,$G1268,通讯通路门店!$J:$J,"华为授权体验店")+COUNTIFS(通讯通路门店!$S:$S,$G1268,通讯通路门店!$J:$J,"华为堡垒店")</f>
        <v>0</v>
      </c>
      <c r="AC1268" s="99">
        <f>COUNTIFS(通讯通路门店!$S:$S,$G1268,通讯通路门店!$J:$J,"小米体验店")</f>
        <v>0</v>
      </c>
      <c r="AD1268" s="99">
        <f>COUNTIFS(通讯通路门店!$S:$S,$G1268,通讯通路门店!$J:$J,"苹果体验店")</f>
        <v>0</v>
      </c>
      <c r="AE1268" s="99">
        <f>COUNTIFS(通讯通路门店!$S:$S,$G1268,通讯通路门店!$J:$J,"其他品牌专卖店")</f>
        <v>0</v>
      </c>
      <c r="AF1268" s="99">
        <f>SUMIFS(通讯通路门店!$BI:$BI,通讯通路门店!$S:$S,$G1268)</f>
        <v>0</v>
      </c>
      <c r="AG1268" s="99">
        <f>SUMIFS(通讯通路门店!$BH:$BH,通讯通路门店!$S:$S,$G1268)</f>
        <v>0</v>
      </c>
      <c r="AH1268" s="99">
        <f t="shared" si="96"/>
        <v>0</v>
      </c>
      <c r="AI1268" s="99">
        <f>SUMIFS(通讯通路门店!$BB:$BB,通讯通路门店!$S:$S,$G1268)</f>
        <v>0</v>
      </c>
      <c r="AJ1268" s="99">
        <f>SUMIFS(通讯通路门店!$BE:$BE,通讯通路门店!$S:$S,$G1268)</f>
        <v>0</v>
      </c>
      <c r="AK1268" s="99">
        <f>SUMIFS(通讯通路门店!$BG:$BG,通讯通路门店!$S:$S,$G1268)</f>
        <v>0</v>
      </c>
      <c r="AL1268" s="99">
        <f>SUMIFS(通讯通路门店!$BC:$BC,通讯通路门店!$S:$S,$G1268)</f>
        <v>0</v>
      </c>
      <c r="AM1268" s="99">
        <f>SUMIFS(通讯通路门店!$BD:$BD,通讯通路门店!$S:$S,$G1268)</f>
        <v>0</v>
      </c>
      <c r="AN1268" s="99">
        <f>SUMIFS(通讯通路门店!$BF:$BF,通讯通路门店!$S:$S,$G1268)</f>
        <v>0</v>
      </c>
      <c r="AO1268" s="99">
        <f t="shared" si="97"/>
        <v>0</v>
      </c>
      <c r="AP1268" s="99">
        <f>SUMIFS(通讯通路门店!$K:$K,通讯通路门店!$S:$S,$G1268)</f>
        <v>0</v>
      </c>
      <c r="AQ1268" s="83"/>
      <c r="AR1268" s="99">
        <f>SUMIFS(通讯通路门店!$T:$T,通讯通路门店!$S:$S,$G1268)</f>
        <v>0</v>
      </c>
      <c r="AS1268" s="99">
        <f>SUMIFS(通讯通路门店!$U:$U,通讯通路门店!$S:$S,$G1268)</f>
        <v>0</v>
      </c>
      <c r="AT1268" s="99">
        <f>SUMIFS(通讯通路门店!$V:$V,通讯通路门店!$S:$S,$G1268)</f>
        <v>0</v>
      </c>
      <c r="AU1268" s="99">
        <f>SUMIFS(通讯通路门店!$W:$W,通讯通路门店!$S:$S,$G1268)</f>
        <v>0</v>
      </c>
      <c r="AV1268" s="99">
        <f>SUMIFS(通讯通路门店!$Z:$Z,通讯通路门店!$S:$S,$G1268)</f>
        <v>0</v>
      </c>
      <c r="AW1268" s="99">
        <f>SUMIFS(通讯通路门店!$AB:$AB,通讯通路门店!$S:$S,$G1268)</f>
        <v>0</v>
      </c>
      <c r="AX1268" s="99">
        <f>SUMIFS(通讯通路门店!$X:$X,通讯通路门店!$S:$S,$G1268)</f>
        <v>0</v>
      </c>
      <c r="AY1268" s="99">
        <f>SUMIFS(通讯通路门店!$Y:$Y,通讯通路门店!$S:$S,$G1268)</f>
        <v>0</v>
      </c>
      <c r="AZ1268" s="99">
        <f>SUMIFS(通讯通路门店!$AA:$AA,通讯通路门店!$S:$S,$G1268)</f>
        <v>0</v>
      </c>
      <c r="BA1268" s="99">
        <f t="shared" si="98"/>
        <v>0</v>
      </c>
      <c r="BB1268" s="99">
        <f t="shared" si="99"/>
        <v>0</v>
      </c>
      <c r="BC1268" s="99">
        <f>SUMIFS(通讯通路门店!$W:$W,通讯通路门店!$S:$S,$G1268,通讯通路门店!$J:$J,"荣耀体验店")+SUMIFS(通讯通路门店!$W:$W,通讯通路门店!$S:$S,$G1268,通讯通路门店!$J:$J,"荣耀授权专卖店")</f>
        <v>0</v>
      </c>
      <c r="BD1268" s="99">
        <f>SUMIFS(通讯通路门店!$Z:$Z,通讯通路门店!$S:$S,$G1268,通讯通路门店!$J:$J,"VIVO体验店")</f>
        <v>0</v>
      </c>
      <c r="BE1268" s="99">
        <f>SUMIFS(通讯通路门店!$AB:$AB,通讯通路门店!$S:$S,$G1268,通讯通路门店!$J:$J,"OPPO体验店")</f>
        <v>0</v>
      </c>
      <c r="BF1268" s="99">
        <f>SUMIFS(通讯通路门店!$X:$X,通讯通路门店!$S:$S,$G1268,通讯通路门店!$J:$J,"华为授权体验店")+SUMIFS(通讯通路门店!$AA:$AA,通讯通路门店!$S:$S,$G1268,通讯通路门店!$J:$J,"华为堡垒店")</f>
        <v>0</v>
      </c>
      <c r="BG1268" s="99">
        <f>SUMIFS(通讯通路门店!$Y:$Y,通讯通路门店!$S:$S,$G1268,通讯通路门店!$J:$J,"小米体验店")</f>
        <v>0</v>
      </c>
      <c r="BH1268" s="99">
        <f>SUMIFS(通讯通路门店!$AA:$AA,通讯通路门店!$S:$S,$G1268,通讯通路门店!$J:$J,"苹果体验店")</f>
        <v>0</v>
      </c>
      <c r="BI1268" s="99">
        <f>SUMIFS(通讯通路门店!$K:$K,通讯通路门店!$S:$S,$G1268,通讯通路门店!$J:$J,"其他品牌专卖店")</f>
        <v>0</v>
      </c>
      <c r="BJ1268" s="99">
        <f>SUMIFS(通讯通路门店!$AC:$AC,通讯通路门店!$S:$S,$G1268)</f>
        <v>0</v>
      </c>
      <c r="BK1268" s="99">
        <f>SUMIFS(通讯通路门店!$AD:$AD,通讯通路门店!$S:$S,$G1268)</f>
        <v>0</v>
      </c>
      <c r="BL1268" s="99">
        <f>SUMIFS(通讯通路门店!$AE:$AE,通讯通路门店!$S:$S,$G1268)</f>
        <v>0</v>
      </c>
      <c r="BM1268" s="99">
        <f>SUMIFS(通讯通路门店!$AF:$AF,通讯通路门店!$S:$S,$G1268)</f>
        <v>0</v>
      </c>
      <c r="BN1268" s="99">
        <f>SUMIFS(通讯通路门店!$AG:$AG,通讯通路门店!$S:$S,$G1268)</f>
        <v>0</v>
      </c>
      <c r="BO1268" s="99">
        <f>SUMIFS(通讯通路门店!$AH:$AH,通讯通路门店!$S:$S,$G1268)</f>
        <v>0</v>
      </c>
      <c r="BP1268" s="99">
        <f>SUMIFS(通讯通路门店!$AI:$AI,通讯通路门店!$S:$S,$G1268)</f>
        <v>0</v>
      </c>
      <c r="BQ1268" s="83"/>
    </row>
    <row r="1269" spans="1:69">
      <c r="A1269" s="99" t="str">
        <f>IFERROR(_xlfn.XLOOKUP($G1269,通讯通路门店!$S$4:$S$993933,通讯通路门店!$A$4:$A$993933,0,0),"")</f>
        <v>海南省</v>
      </c>
      <c r="B1269" s="99" t="str">
        <f>IFERROR(_xlfn.XLOOKUP($G1269,通讯通路门店!$S$4:$S$993933,通讯通路门店!$B$4:$B$993933,0,0),"")</f>
        <v>昌江黎族自治县</v>
      </c>
      <c r="C1269" s="99" t="str">
        <f>IFERROR(_xlfn.XLOOKUP($G1269,通讯通路门店!$S$4:$S$993933,通讯通路门店!$C$4:$C$993933,0,0),"")</f>
        <v>昌江黎族自治县</v>
      </c>
      <c r="D1269" s="99" t="str">
        <f>IFERROR(_xlfn.XLOOKUP($G1269,通讯通路门店!$S$4:$S$993933,通讯通路门店!$D$4:$D$993933,0,0),"")</f>
        <v>叉河镇</v>
      </c>
      <c r="E1269" s="83"/>
      <c r="F1269" s="83"/>
      <c r="G1269" s="101"/>
      <c r="H1269" s="102">
        <f>IFERROR(_xlfn.XLOOKUP($G1269,通讯通路门店!$S$4:$S$993933,通讯通路门店!$R$4:$R$993933,0,0),"")</f>
        <v>0</v>
      </c>
      <c r="I1269" s="83"/>
      <c r="J1269" s="83"/>
      <c r="K1269" s="83"/>
      <c r="L1269" s="83"/>
      <c r="M1269" s="83"/>
      <c r="N1269" s="83"/>
      <c r="O1269" s="83"/>
      <c r="P1269" s="83"/>
      <c r="Q1269" s="83"/>
      <c r="R1269" s="83"/>
      <c r="S1269" s="83"/>
      <c r="T1269" s="83"/>
      <c r="U1269" s="99">
        <f>COUNTIF(通讯通路门店!$S:$S,$G1269)</f>
        <v>0</v>
      </c>
      <c r="V1269" s="99">
        <f>COUNTIFS(通讯通路门店!$S:$S,$G1269,通讯通路门店!$J:$J,"综合卖场")</f>
        <v>0</v>
      </c>
      <c r="W1269" s="99">
        <f>SUMIFS(通讯通路门店!$AJ:$AJ,通讯通路门店!$S:$S,通讯客户沙盘!$G1269)</f>
        <v>0</v>
      </c>
      <c r="X1269" s="99">
        <f t="shared" si="95"/>
        <v>0</v>
      </c>
      <c r="Y1269" s="99">
        <f>COUNTIFS(通讯通路门店!$S:$S,$G1269,通讯通路门店!$J:$J,"荣耀体验店")+COUNTIFS(通讯通路门店!$S:$S,$G1269,通讯通路门店!$J:$J,"荣耀授权专卖店")</f>
        <v>0</v>
      </c>
      <c r="Z1269" s="99">
        <f>COUNTIFS(通讯通路门店!$S:$S,$G1269,通讯通路门店!$J:$J,"VIVO体验店")</f>
        <v>0</v>
      </c>
      <c r="AA1269" s="99">
        <f>COUNTIFS(通讯通路门店!$S:$S,$G1269,通讯通路门店!$J:$J,"OPPO体验店")</f>
        <v>0</v>
      </c>
      <c r="AB1269" s="99">
        <f>COUNTIFS(通讯通路门店!$S:$S,$G1269,通讯通路门店!$J:$J,"华为授权体验店")+COUNTIFS(通讯通路门店!$S:$S,$G1269,通讯通路门店!$J:$J,"华为堡垒店")</f>
        <v>0</v>
      </c>
      <c r="AC1269" s="99">
        <f>COUNTIFS(通讯通路门店!$S:$S,$G1269,通讯通路门店!$J:$J,"小米体验店")</f>
        <v>0</v>
      </c>
      <c r="AD1269" s="99">
        <f>COUNTIFS(通讯通路门店!$S:$S,$G1269,通讯通路门店!$J:$J,"苹果体验店")</f>
        <v>0</v>
      </c>
      <c r="AE1269" s="99">
        <f>COUNTIFS(通讯通路门店!$S:$S,$G1269,通讯通路门店!$J:$J,"其他品牌专卖店")</f>
        <v>0</v>
      </c>
      <c r="AF1269" s="99">
        <f>SUMIFS(通讯通路门店!$BI:$BI,通讯通路门店!$S:$S,$G1269)</f>
        <v>0</v>
      </c>
      <c r="AG1269" s="99">
        <f>SUMIFS(通讯通路门店!$BH:$BH,通讯通路门店!$S:$S,$G1269)</f>
        <v>0</v>
      </c>
      <c r="AH1269" s="99">
        <f t="shared" si="96"/>
        <v>0</v>
      </c>
      <c r="AI1269" s="99">
        <f>SUMIFS(通讯通路门店!$BB:$BB,通讯通路门店!$S:$S,$G1269)</f>
        <v>0</v>
      </c>
      <c r="AJ1269" s="99">
        <f>SUMIFS(通讯通路门店!$BE:$BE,通讯通路门店!$S:$S,$G1269)</f>
        <v>0</v>
      </c>
      <c r="AK1269" s="99">
        <f>SUMIFS(通讯通路门店!$BG:$BG,通讯通路门店!$S:$S,$G1269)</f>
        <v>0</v>
      </c>
      <c r="AL1269" s="99">
        <f>SUMIFS(通讯通路门店!$BC:$BC,通讯通路门店!$S:$S,$G1269)</f>
        <v>0</v>
      </c>
      <c r="AM1269" s="99">
        <f>SUMIFS(通讯通路门店!$BD:$BD,通讯通路门店!$S:$S,$G1269)</f>
        <v>0</v>
      </c>
      <c r="AN1269" s="99">
        <f>SUMIFS(通讯通路门店!$BF:$BF,通讯通路门店!$S:$S,$G1269)</f>
        <v>0</v>
      </c>
      <c r="AO1269" s="99">
        <f t="shared" si="97"/>
        <v>0</v>
      </c>
      <c r="AP1269" s="99">
        <f>SUMIFS(通讯通路门店!$K:$K,通讯通路门店!$S:$S,$G1269)</f>
        <v>0</v>
      </c>
      <c r="AQ1269" s="83"/>
      <c r="AR1269" s="99">
        <f>SUMIFS(通讯通路门店!$T:$T,通讯通路门店!$S:$S,$G1269)</f>
        <v>0</v>
      </c>
      <c r="AS1269" s="99">
        <f>SUMIFS(通讯通路门店!$U:$U,通讯通路门店!$S:$S,$G1269)</f>
        <v>0</v>
      </c>
      <c r="AT1269" s="99">
        <f>SUMIFS(通讯通路门店!$V:$V,通讯通路门店!$S:$S,$G1269)</f>
        <v>0</v>
      </c>
      <c r="AU1269" s="99">
        <f>SUMIFS(通讯通路门店!$W:$W,通讯通路门店!$S:$S,$G1269)</f>
        <v>0</v>
      </c>
      <c r="AV1269" s="99">
        <f>SUMIFS(通讯通路门店!$Z:$Z,通讯通路门店!$S:$S,$G1269)</f>
        <v>0</v>
      </c>
      <c r="AW1269" s="99">
        <f>SUMIFS(通讯通路门店!$AB:$AB,通讯通路门店!$S:$S,$G1269)</f>
        <v>0</v>
      </c>
      <c r="AX1269" s="99">
        <f>SUMIFS(通讯通路门店!$X:$X,通讯通路门店!$S:$S,$G1269)</f>
        <v>0</v>
      </c>
      <c r="AY1269" s="99">
        <f>SUMIFS(通讯通路门店!$Y:$Y,通讯通路门店!$S:$S,$G1269)</f>
        <v>0</v>
      </c>
      <c r="AZ1269" s="99">
        <f>SUMIFS(通讯通路门店!$AA:$AA,通讯通路门店!$S:$S,$G1269)</f>
        <v>0</v>
      </c>
      <c r="BA1269" s="99">
        <f t="shared" si="98"/>
        <v>0</v>
      </c>
      <c r="BB1269" s="99">
        <f t="shared" si="99"/>
        <v>0</v>
      </c>
      <c r="BC1269" s="99">
        <f>SUMIFS(通讯通路门店!$W:$W,通讯通路门店!$S:$S,$G1269,通讯通路门店!$J:$J,"荣耀体验店")+SUMIFS(通讯通路门店!$W:$W,通讯通路门店!$S:$S,$G1269,通讯通路门店!$J:$J,"荣耀授权专卖店")</f>
        <v>0</v>
      </c>
      <c r="BD1269" s="99">
        <f>SUMIFS(通讯通路门店!$Z:$Z,通讯通路门店!$S:$S,$G1269,通讯通路门店!$J:$J,"VIVO体验店")</f>
        <v>0</v>
      </c>
      <c r="BE1269" s="99">
        <f>SUMIFS(通讯通路门店!$AB:$AB,通讯通路门店!$S:$S,$G1269,通讯通路门店!$J:$J,"OPPO体验店")</f>
        <v>0</v>
      </c>
      <c r="BF1269" s="99">
        <f>SUMIFS(通讯通路门店!$X:$X,通讯通路门店!$S:$S,$G1269,通讯通路门店!$J:$J,"华为授权体验店")+SUMIFS(通讯通路门店!$AA:$AA,通讯通路门店!$S:$S,$G1269,通讯通路门店!$J:$J,"华为堡垒店")</f>
        <v>0</v>
      </c>
      <c r="BG1269" s="99">
        <f>SUMIFS(通讯通路门店!$Y:$Y,通讯通路门店!$S:$S,$G1269,通讯通路门店!$J:$J,"小米体验店")</f>
        <v>0</v>
      </c>
      <c r="BH1269" s="99">
        <f>SUMIFS(通讯通路门店!$AA:$AA,通讯通路门店!$S:$S,$G1269,通讯通路门店!$J:$J,"苹果体验店")</f>
        <v>0</v>
      </c>
      <c r="BI1269" s="99">
        <f>SUMIFS(通讯通路门店!$K:$K,通讯通路门店!$S:$S,$G1269,通讯通路门店!$J:$J,"其他品牌专卖店")</f>
        <v>0</v>
      </c>
      <c r="BJ1269" s="99">
        <f>SUMIFS(通讯通路门店!$AC:$AC,通讯通路门店!$S:$S,$G1269)</f>
        <v>0</v>
      </c>
      <c r="BK1269" s="99">
        <f>SUMIFS(通讯通路门店!$AD:$AD,通讯通路门店!$S:$S,$G1269)</f>
        <v>0</v>
      </c>
      <c r="BL1269" s="99">
        <f>SUMIFS(通讯通路门店!$AE:$AE,通讯通路门店!$S:$S,$G1269)</f>
        <v>0</v>
      </c>
      <c r="BM1269" s="99">
        <f>SUMIFS(通讯通路门店!$AF:$AF,通讯通路门店!$S:$S,$G1269)</f>
        <v>0</v>
      </c>
      <c r="BN1269" s="99">
        <f>SUMIFS(通讯通路门店!$AG:$AG,通讯通路门店!$S:$S,$G1269)</f>
        <v>0</v>
      </c>
      <c r="BO1269" s="99">
        <f>SUMIFS(通讯通路门店!$AH:$AH,通讯通路门店!$S:$S,$G1269)</f>
        <v>0</v>
      </c>
      <c r="BP1269" s="99">
        <f>SUMIFS(通讯通路门店!$AI:$AI,通讯通路门店!$S:$S,$G1269)</f>
        <v>0</v>
      </c>
      <c r="BQ1269" s="83"/>
    </row>
    <row r="1270" spans="1:69">
      <c r="A1270" s="99" t="str">
        <f>IFERROR(_xlfn.XLOOKUP($G1270,通讯通路门店!$S$4:$S$993933,通讯通路门店!$A$4:$A$993933,0,0),"")</f>
        <v>海南省</v>
      </c>
      <c r="B1270" s="99" t="str">
        <f>IFERROR(_xlfn.XLOOKUP($G1270,通讯通路门店!$S$4:$S$993933,通讯通路门店!$B$4:$B$993933,0,0),"")</f>
        <v>昌江黎族自治县</v>
      </c>
      <c r="C1270" s="99" t="str">
        <f>IFERROR(_xlfn.XLOOKUP($G1270,通讯通路门店!$S$4:$S$993933,通讯通路门店!$C$4:$C$993933,0,0),"")</f>
        <v>昌江黎族自治县</v>
      </c>
      <c r="D1270" s="99" t="str">
        <f>IFERROR(_xlfn.XLOOKUP($G1270,通讯通路门店!$S$4:$S$993933,通讯通路门店!$D$4:$D$993933,0,0),"")</f>
        <v>叉河镇</v>
      </c>
      <c r="E1270" s="83"/>
      <c r="F1270" s="83"/>
      <c r="G1270" s="101"/>
      <c r="H1270" s="102">
        <f>IFERROR(_xlfn.XLOOKUP($G1270,通讯通路门店!$S$4:$S$993933,通讯通路门店!$R$4:$R$993933,0,0),"")</f>
        <v>0</v>
      </c>
      <c r="I1270" s="83"/>
      <c r="J1270" s="83"/>
      <c r="K1270" s="83"/>
      <c r="L1270" s="83"/>
      <c r="M1270" s="83"/>
      <c r="N1270" s="83"/>
      <c r="O1270" s="83"/>
      <c r="P1270" s="83"/>
      <c r="Q1270" s="83"/>
      <c r="R1270" s="83"/>
      <c r="S1270" s="83"/>
      <c r="T1270" s="83"/>
      <c r="U1270" s="99">
        <f>COUNTIF(通讯通路门店!$S:$S,$G1270)</f>
        <v>0</v>
      </c>
      <c r="V1270" s="99">
        <f>COUNTIFS(通讯通路门店!$S:$S,$G1270,通讯通路门店!$J:$J,"综合卖场")</f>
        <v>0</v>
      </c>
      <c r="W1270" s="99">
        <f>SUMIFS(通讯通路门店!$AJ:$AJ,通讯通路门店!$S:$S,通讯客户沙盘!$G1270)</f>
        <v>0</v>
      </c>
      <c r="X1270" s="99">
        <f t="shared" si="95"/>
        <v>0</v>
      </c>
      <c r="Y1270" s="99">
        <f>COUNTIFS(通讯通路门店!$S:$S,$G1270,通讯通路门店!$J:$J,"荣耀体验店")+COUNTIFS(通讯通路门店!$S:$S,$G1270,通讯通路门店!$J:$J,"荣耀授权专卖店")</f>
        <v>0</v>
      </c>
      <c r="Z1270" s="99">
        <f>COUNTIFS(通讯通路门店!$S:$S,$G1270,通讯通路门店!$J:$J,"VIVO体验店")</f>
        <v>0</v>
      </c>
      <c r="AA1270" s="99">
        <f>COUNTIFS(通讯通路门店!$S:$S,$G1270,通讯通路门店!$J:$J,"OPPO体验店")</f>
        <v>0</v>
      </c>
      <c r="AB1270" s="99">
        <f>COUNTIFS(通讯通路门店!$S:$S,$G1270,通讯通路门店!$J:$J,"华为授权体验店")+COUNTIFS(通讯通路门店!$S:$S,$G1270,通讯通路门店!$J:$J,"华为堡垒店")</f>
        <v>0</v>
      </c>
      <c r="AC1270" s="99">
        <f>COUNTIFS(通讯通路门店!$S:$S,$G1270,通讯通路门店!$J:$J,"小米体验店")</f>
        <v>0</v>
      </c>
      <c r="AD1270" s="99">
        <f>COUNTIFS(通讯通路门店!$S:$S,$G1270,通讯通路门店!$J:$J,"苹果体验店")</f>
        <v>0</v>
      </c>
      <c r="AE1270" s="99">
        <f>COUNTIFS(通讯通路门店!$S:$S,$G1270,通讯通路门店!$J:$J,"其他品牌专卖店")</f>
        <v>0</v>
      </c>
      <c r="AF1270" s="99">
        <f>SUMIFS(通讯通路门店!$BI:$BI,通讯通路门店!$S:$S,$G1270)</f>
        <v>0</v>
      </c>
      <c r="AG1270" s="99">
        <f>SUMIFS(通讯通路门店!$BH:$BH,通讯通路门店!$S:$S,$G1270)</f>
        <v>0</v>
      </c>
      <c r="AH1270" s="99">
        <f t="shared" si="96"/>
        <v>0</v>
      </c>
      <c r="AI1270" s="99">
        <f>SUMIFS(通讯通路门店!$BB:$BB,通讯通路门店!$S:$S,$G1270)</f>
        <v>0</v>
      </c>
      <c r="AJ1270" s="99">
        <f>SUMIFS(通讯通路门店!$BE:$BE,通讯通路门店!$S:$S,$G1270)</f>
        <v>0</v>
      </c>
      <c r="AK1270" s="99">
        <f>SUMIFS(通讯通路门店!$BG:$BG,通讯通路门店!$S:$S,$G1270)</f>
        <v>0</v>
      </c>
      <c r="AL1270" s="99">
        <f>SUMIFS(通讯通路门店!$BC:$BC,通讯通路门店!$S:$S,$G1270)</f>
        <v>0</v>
      </c>
      <c r="AM1270" s="99">
        <f>SUMIFS(通讯通路门店!$BD:$BD,通讯通路门店!$S:$S,$G1270)</f>
        <v>0</v>
      </c>
      <c r="AN1270" s="99">
        <f>SUMIFS(通讯通路门店!$BF:$BF,通讯通路门店!$S:$S,$G1270)</f>
        <v>0</v>
      </c>
      <c r="AO1270" s="99">
        <f t="shared" si="97"/>
        <v>0</v>
      </c>
      <c r="AP1270" s="99">
        <f>SUMIFS(通讯通路门店!$K:$K,通讯通路门店!$S:$S,$G1270)</f>
        <v>0</v>
      </c>
      <c r="AQ1270" s="83"/>
      <c r="AR1270" s="99">
        <f>SUMIFS(通讯通路门店!$T:$T,通讯通路门店!$S:$S,$G1270)</f>
        <v>0</v>
      </c>
      <c r="AS1270" s="99">
        <f>SUMIFS(通讯通路门店!$U:$U,通讯通路门店!$S:$S,$G1270)</f>
        <v>0</v>
      </c>
      <c r="AT1270" s="99">
        <f>SUMIFS(通讯通路门店!$V:$V,通讯通路门店!$S:$S,$G1270)</f>
        <v>0</v>
      </c>
      <c r="AU1270" s="99">
        <f>SUMIFS(通讯通路门店!$W:$W,通讯通路门店!$S:$S,$G1270)</f>
        <v>0</v>
      </c>
      <c r="AV1270" s="99">
        <f>SUMIFS(通讯通路门店!$Z:$Z,通讯通路门店!$S:$S,$G1270)</f>
        <v>0</v>
      </c>
      <c r="AW1270" s="99">
        <f>SUMIFS(通讯通路门店!$AB:$AB,通讯通路门店!$S:$S,$G1270)</f>
        <v>0</v>
      </c>
      <c r="AX1270" s="99">
        <f>SUMIFS(通讯通路门店!$X:$X,通讯通路门店!$S:$S,$G1270)</f>
        <v>0</v>
      </c>
      <c r="AY1270" s="99">
        <f>SUMIFS(通讯通路门店!$Y:$Y,通讯通路门店!$S:$S,$G1270)</f>
        <v>0</v>
      </c>
      <c r="AZ1270" s="99">
        <f>SUMIFS(通讯通路门店!$AA:$AA,通讯通路门店!$S:$S,$G1270)</f>
        <v>0</v>
      </c>
      <c r="BA1270" s="99">
        <f t="shared" si="98"/>
        <v>0</v>
      </c>
      <c r="BB1270" s="99">
        <f t="shared" si="99"/>
        <v>0</v>
      </c>
      <c r="BC1270" s="99">
        <f>SUMIFS(通讯通路门店!$W:$W,通讯通路门店!$S:$S,$G1270,通讯通路门店!$J:$J,"荣耀体验店")+SUMIFS(通讯通路门店!$W:$W,通讯通路门店!$S:$S,$G1270,通讯通路门店!$J:$J,"荣耀授权专卖店")</f>
        <v>0</v>
      </c>
      <c r="BD1270" s="99">
        <f>SUMIFS(通讯通路门店!$Z:$Z,通讯通路门店!$S:$S,$G1270,通讯通路门店!$J:$J,"VIVO体验店")</f>
        <v>0</v>
      </c>
      <c r="BE1270" s="99">
        <f>SUMIFS(通讯通路门店!$AB:$AB,通讯通路门店!$S:$S,$G1270,通讯通路门店!$J:$J,"OPPO体验店")</f>
        <v>0</v>
      </c>
      <c r="BF1270" s="99">
        <f>SUMIFS(通讯通路门店!$X:$X,通讯通路门店!$S:$S,$G1270,通讯通路门店!$J:$J,"华为授权体验店")+SUMIFS(通讯通路门店!$AA:$AA,通讯通路门店!$S:$S,$G1270,通讯通路门店!$J:$J,"华为堡垒店")</f>
        <v>0</v>
      </c>
      <c r="BG1270" s="99">
        <f>SUMIFS(通讯通路门店!$Y:$Y,通讯通路门店!$S:$S,$G1270,通讯通路门店!$J:$J,"小米体验店")</f>
        <v>0</v>
      </c>
      <c r="BH1270" s="99">
        <f>SUMIFS(通讯通路门店!$AA:$AA,通讯通路门店!$S:$S,$G1270,通讯通路门店!$J:$J,"苹果体验店")</f>
        <v>0</v>
      </c>
      <c r="BI1270" s="99">
        <f>SUMIFS(通讯通路门店!$K:$K,通讯通路门店!$S:$S,$G1270,通讯通路门店!$J:$J,"其他品牌专卖店")</f>
        <v>0</v>
      </c>
      <c r="BJ1270" s="99">
        <f>SUMIFS(通讯通路门店!$AC:$AC,通讯通路门店!$S:$S,$G1270)</f>
        <v>0</v>
      </c>
      <c r="BK1270" s="99">
        <f>SUMIFS(通讯通路门店!$AD:$AD,通讯通路门店!$S:$S,$G1270)</f>
        <v>0</v>
      </c>
      <c r="BL1270" s="99">
        <f>SUMIFS(通讯通路门店!$AE:$AE,通讯通路门店!$S:$S,$G1270)</f>
        <v>0</v>
      </c>
      <c r="BM1270" s="99">
        <f>SUMIFS(通讯通路门店!$AF:$AF,通讯通路门店!$S:$S,$G1270)</f>
        <v>0</v>
      </c>
      <c r="BN1270" s="99">
        <f>SUMIFS(通讯通路门店!$AG:$AG,通讯通路门店!$S:$S,$G1270)</f>
        <v>0</v>
      </c>
      <c r="BO1270" s="99">
        <f>SUMIFS(通讯通路门店!$AH:$AH,通讯通路门店!$S:$S,$G1270)</f>
        <v>0</v>
      </c>
      <c r="BP1270" s="99">
        <f>SUMIFS(通讯通路门店!$AI:$AI,通讯通路门店!$S:$S,$G1270)</f>
        <v>0</v>
      </c>
      <c r="BQ1270" s="83"/>
    </row>
    <row r="1271" spans="1:69">
      <c r="A1271" s="99" t="str">
        <f>IFERROR(_xlfn.XLOOKUP($G1271,通讯通路门店!$S$4:$S$993933,通讯通路门店!$A$4:$A$993933,0,0),"")</f>
        <v>海南省</v>
      </c>
      <c r="B1271" s="99" t="str">
        <f>IFERROR(_xlfn.XLOOKUP($G1271,通讯通路门店!$S$4:$S$993933,通讯通路门店!$B$4:$B$993933,0,0),"")</f>
        <v>昌江黎族自治县</v>
      </c>
      <c r="C1271" s="99" t="str">
        <f>IFERROR(_xlfn.XLOOKUP($G1271,通讯通路门店!$S$4:$S$993933,通讯通路门店!$C$4:$C$993933,0,0),"")</f>
        <v>昌江黎族自治县</v>
      </c>
      <c r="D1271" s="99" t="str">
        <f>IFERROR(_xlfn.XLOOKUP($G1271,通讯通路门店!$S$4:$S$993933,通讯通路门店!$D$4:$D$993933,0,0),"")</f>
        <v>叉河镇</v>
      </c>
      <c r="E1271" s="83"/>
      <c r="F1271" s="83"/>
      <c r="G1271" s="101"/>
      <c r="H1271" s="102">
        <f>IFERROR(_xlfn.XLOOKUP($G1271,通讯通路门店!$S$4:$S$993933,通讯通路门店!$R$4:$R$993933,0,0),"")</f>
        <v>0</v>
      </c>
      <c r="I1271" s="83"/>
      <c r="J1271" s="83"/>
      <c r="K1271" s="83"/>
      <c r="L1271" s="83"/>
      <c r="M1271" s="83"/>
      <c r="N1271" s="83"/>
      <c r="O1271" s="83"/>
      <c r="P1271" s="83"/>
      <c r="Q1271" s="83"/>
      <c r="R1271" s="83"/>
      <c r="S1271" s="83"/>
      <c r="T1271" s="83"/>
      <c r="U1271" s="99">
        <f>COUNTIF(通讯通路门店!$S:$S,$G1271)</f>
        <v>0</v>
      </c>
      <c r="V1271" s="99">
        <f>COUNTIFS(通讯通路门店!$S:$S,$G1271,通讯通路门店!$J:$J,"综合卖场")</f>
        <v>0</v>
      </c>
      <c r="W1271" s="99">
        <f>SUMIFS(通讯通路门店!$AJ:$AJ,通讯通路门店!$S:$S,通讯客户沙盘!$G1271)</f>
        <v>0</v>
      </c>
      <c r="X1271" s="99">
        <f t="shared" si="95"/>
        <v>0</v>
      </c>
      <c r="Y1271" s="99">
        <f>COUNTIFS(通讯通路门店!$S:$S,$G1271,通讯通路门店!$J:$J,"荣耀体验店")+COUNTIFS(通讯通路门店!$S:$S,$G1271,通讯通路门店!$J:$J,"荣耀授权专卖店")</f>
        <v>0</v>
      </c>
      <c r="Z1271" s="99">
        <f>COUNTIFS(通讯通路门店!$S:$S,$G1271,通讯通路门店!$J:$J,"VIVO体验店")</f>
        <v>0</v>
      </c>
      <c r="AA1271" s="99">
        <f>COUNTIFS(通讯通路门店!$S:$S,$G1271,通讯通路门店!$J:$J,"OPPO体验店")</f>
        <v>0</v>
      </c>
      <c r="AB1271" s="99">
        <f>COUNTIFS(通讯通路门店!$S:$S,$G1271,通讯通路门店!$J:$J,"华为授权体验店")+COUNTIFS(通讯通路门店!$S:$S,$G1271,通讯通路门店!$J:$J,"华为堡垒店")</f>
        <v>0</v>
      </c>
      <c r="AC1271" s="99">
        <f>COUNTIFS(通讯通路门店!$S:$S,$G1271,通讯通路门店!$J:$J,"小米体验店")</f>
        <v>0</v>
      </c>
      <c r="AD1271" s="99">
        <f>COUNTIFS(通讯通路门店!$S:$S,$G1271,通讯通路门店!$J:$J,"苹果体验店")</f>
        <v>0</v>
      </c>
      <c r="AE1271" s="99">
        <f>COUNTIFS(通讯通路门店!$S:$S,$G1271,通讯通路门店!$J:$J,"其他品牌专卖店")</f>
        <v>0</v>
      </c>
      <c r="AF1271" s="99">
        <f>SUMIFS(通讯通路门店!$BI:$BI,通讯通路门店!$S:$S,$G1271)</f>
        <v>0</v>
      </c>
      <c r="AG1271" s="99">
        <f>SUMIFS(通讯通路门店!$BH:$BH,通讯通路门店!$S:$S,$G1271)</f>
        <v>0</v>
      </c>
      <c r="AH1271" s="99">
        <f t="shared" si="96"/>
        <v>0</v>
      </c>
      <c r="AI1271" s="99">
        <f>SUMIFS(通讯通路门店!$BB:$BB,通讯通路门店!$S:$S,$G1271)</f>
        <v>0</v>
      </c>
      <c r="AJ1271" s="99">
        <f>SUMIFS(通讯通路门店!$BE:$BE,通讯通路门店!$S:$S,$G1271)</f>
        <v>0</v>
      </c>
      <c r="AK1271" s="99">
        <f>SUMIFS(通讯通路门店!$BG:$BG,通讯通路门店!$S:$S,$G1271)</f>
        <v>0</v>
      </c>
      <c r="AL1271" s="99">
        <f>SUMIFS(通讯通路门店!$BC:$BC,通讯通路门店!$S:$S,$G1271)</f>
        <v>0</v>
      </c>
      <c r="AM1271" s="99">
        <f>SUMIFS(通讯通路门店!$BD:$BD,通讯通路门店!$S:$S,$G1271)</f>
        <v>0</v>
      </c>
      <c r="AN1271" s="99">
        <f>SUMIFS(通讯通路门店!$BF:$BF,通讯通路门店!$S:$S,$G1271)</f>
        <v>0</v>
      </c>
      <c r="AO1271" s="99">
        <f t="shared" si="97"/>
        <v>0</v>
      </c>
      <c r="AP1271" s="99">
        <f>SUMIFS(通讯通路门店!$K:$K,通讯通路门店!$S:$S,$G1271)</f>
        <v>0</v>
      </c>
      <c r="AQ1271" s="83"/>
      <c r="AR1271" s="99">
        <f>SUMIFS(通讯通路门店!$T:$T,通讯通路门店!$S:$S,$G1271)</f>
        <v>0</v>
      </c>
      <c r="AS1271" s="99">
        <f>SUMIFS(通讯通路门店!$U:$U,通讯通路门店!$S:$S,$G1271)</f>
        <v>0</v>
      </c>
      <c r="AT1271" s="99">
        <f>SUMIFS(通讯通路门店!$V:$V,通讯通路门店!$S:$S,$G1271)</f>
        <v>0</v>
      </c>
      <c r="AU1271" s="99">
        <f>SUMIFS(通讯通路门店!$W:$W,通讯通路门店!$S:$S,$G1271)</f>
        <v>0</v>
      </c>
      <c r="AV1271" s="99">
        <f>SUMIFS(通讯通路门店!$Z:$Z,通讯通路门店!$S:$S,$G1271)</f>
        <v>0</v>
      </c>
      <c r="AW1271" s="99">
        <f>SUMIFS(通讯通路门店!$AB:$AB,通讯通路门店!$S:$S,$G1271)</f>
        <v>0</v>
      </c>
      <c r="AX1271" s="99">
        <f>SUMIFS(通讯通路门店!$X:$X,通讯通路门店!$S:$S,$G1271)</f>
        <v>0</v>
      </c>
      <c r="AY1271" s="99">
        <f>SUMIFS(通讯通路门店!$Y:$Y,通讯通路门店!$S:$S,$G1271)</f>
        <v>0</v>
      </c>
      <c r="AZ1271" s="99">
        <f>SUMIFS(通讯通路门店!$AA:$AA,通讯通路门店!$S:$S,$G1271)</f>
        <v>0</v>
      </c>
      <c r="BA1271" s="99">
        <f t="shared" si="98"/>
        <v>0</v>
      </c>
      <c r="BB1271" s="99">
        <f t="shared" si="99"/>
        <v>0</v>
      </c>
      <c r="BC1271" s="99">
        <f>SUMIFS(通讯通路门店!$W:$W,通讯通路门店!$S:$S,$G1271,通讯通路门店!$J:$J,"荣耀体验店")+SUMIFS(通讯通路门店!$W:$W,通讯通路门店!$S:$S,$G1271,通讯通路门店!$J:$J,"荣耀授权专卖店")</f>
        <v>0</v>
      </c>
      <c r="BD1271" s="99">
        <f>SUMIFS(通讯通路门店!$Z:$Z,通讯通路门店!$S:$S,$G1271,通讯通路门店!$J:$J,"VIVO体验店")</f>
        <v>0</v>
      </c>
      <c r="BE1271" s="99">
        <f>SUMIFS(通讯通路门店!$AB:$AB,通讯通路门店!$S:$S,$G1271,通讯通路门店!$J:$J,"OPPO体验店")</f>
        <v>0</v>
      </c>
      <c r="BF1271" s="99">
        <f>SUMIFS(通讯通路门店!$X:$X,通讯通路门店!$S:$S,$G1271,通讯通路门店!$J:$J,"华为授权体验店")+SUMIFS(通讯通路门店!$AA:$AA,通讯通路门店!$S:$S,$G1271,通讯通路门店!$J:$J,"华为堡垒店")</f>
        <v>0</v>
      </c>
      <c r="BG1271" s="99">
        <f>SUMIFS(通讯通路门店!$Y:$Y,通讯通路门店!$S:$S,$G1271,通讯通路门店!$J:$J,"小米体验店")</f>
        <v>0</v>
      </c>
      <c r="BH1271" s="99">
        <f>SUMIFS(通讯通路门店!$AA:$AA,通讯通路门店!$S:$S,$G1271,通讯通路门店!$J:$J,"苹果体验店")</f>
        <v>0</v>
      </c>
      <c r="BI1271" s="99">
        <f>SUMIFS(通讯通路门店!$K:$K,通讯通路门店!$S:$S,$G1271,通讯通路门店!$J:$J,"其他品牌专卖店")</f>
        <v>0</v>
      </c>
      <c r="BJ1271" s="99">
        <f>SUMIFS(通讯通路门店!$AC:$AC,通讯通路门店!$S:$S,$G1271)</f>
        <v>0</v>
      </c>
      <c r="BK1271" s="99">
        <f>SUMIFS(通讯通路门店!$AD:$AD,通讯通路门店!$S:$S,$G1271)</f>
        <v>0</v>
      </c>
      <c r="BL1271" s="99">
        <f>SUMIFS(通讯通路门店!$AE:$AE,通讯通路门店!$S:$S,$G1271)</f>
        <v>0</v>
      </c>
      <c r="BM1271" s="99">
        <f>SUMIFS(通讯通路门店!$AF:$AF,通讯通路门店!$S:$S,$G1271)</f>
        <v>0</v>
      </c>
      <c r="BN1271" s="99">
        <f>SUMIFS(通讯通路门店!$AG:$AG,通讯通路门店!$S:$S,$G1271)</f>
        <v>0</v>
      </c>
      <c r="BO1271" s="99">
        <f>SUMIFS(通讯通路门店!$AH:$AH,通讯通路门店!$S:$S,$G1271)</f>
        <v>0</v>
      </c>
      <c r="BP1271" s="99">
        <f>SUMIFS(通讯通路门店!$AI:$AI,通讯通路门店!$S:$S,$G1271)</f>
        <v>0</v>
      </c>
      <c r="BQ1271" s="83"/>
    </row>
    <row r="1272" spans="1:69">
      <c r="A1272" s="99" t="str">
        <f>IFERROR(_xlfn.XLOOKUP($G1272,通讯通路门店!$S$4:$S$993933,通讯通路门店!$A$4:$A$993933,0,0),"")</f>
        <v>海南省</v>
      </c>
      <c r="B1272" s="99" t="str">
        <f>IFERROR(_xlfn.XLOOKUP($G1272,通讯通路门店!$S$4:$S$993933,通讯通路门店!$B$4:$B$993933,0,0),"")</f>
        <v>昌江黎族自治县</v>
      </c>
      <c r="C1272" s="99" t="str">
        <f>IFERROR(_xlfn.XLOOKUP($G1272,通讯通路门店!$S$4:$S$993933,通讯通路门店!$C$4:$C$993933,0,0),"")</f>
        <v>昌江黎族自治县</v>
      </c>
      <c r="D1272" s="99" t="str">
        <f>IFERROR(_xlfn.XLOOKUP($G1272,通讯通路门店!$S$4:$S$993933,通讯通路门店!$D$4:$D$993933,0,0),"")</f>
        <v>叉河镇</v>
      </c>
      <c r="E1272" s="83"/>
      <c r="F1272" s="83"/>
      <c r="G1272" s="101"/>
      <c r="H1272" s="102">
        <f>IFERROR(_xlfn.XLOOKUP($G1272,通讯通路门店!$S$4:$S$993933,通讯通路门店!$R$4:$R$993933,0,0),"")</f>
        <v>0</v>
      </c>
      <c r="I1272" s="83"/>
      <c r="J1272" s="83"/>
      <c r="K1272" s="83"/>
      <c r="L1272" s="83"/>
      <c r="M1272" s="83"/>
      <c r="N1272" s="83"/>
      <c r="O1272" s="83"/>
      <c r="P1272" s="83"/>
      <c r="Q1272" s="83"/>
      <c r="R1272" s="83"/>
      <c r="S1272" s="83"/>
      <c r="T1272" s="83"/>
      <c r="U1272" s="99">
        <f>COUNTIF(通讯通路门店!$S:$S,$G1272)</f>
        <v>0</v>
      </c>
      <c r="V1272" s="99">
        <f>COUNTIFS(通讯通路门店!$S:$S,$G1272,通讯通路门店!$J:$J,"综合卖场")</f>
        <v>0</v>
      </c>
      <c r="W1272" s="99">
        <f>SUMIFS(通讯通路门店!$AJ:$AJ,通讯通路门店!$S:$S,通讯客户沙盘!$G1272)</f>
        <v>0</v>
      </c>
      <c r="X1272" s="99">
        <f t="shared" si="95"/>
        <v>0</v>
      </c>
      <c r="Y1272" s="99">
        <f>COUNTIFS(通讯通路门店!$S:$S,$G1272,通讯通路门店!$J:$J,"荣耀体验店")+COUNTIFS(通讯通路门店!$S:$S,$G1272,通讯通路门店!$J:$J,"荣耀授权专卖店")</f>
        <v>0</v>
      </c>
      <c r="Z1272" s="99">
        <f>COUNTIFS(通讯通路门店!$S:$S,$G1272,通讯通路门店!$J:$J,"VIVO体验店")</f>
        <v>0</v>
      </c>
      <c r="AA1272" s="99">
        <f>COUNTIFS(通讯通路门店!$S:$S,$G1272,通讯通路门店!$J:$J,"OPPO体验店")</f>
        <v>0</v>
      </c>
      <c r="AB1272" s="99">
        <f>COUNTIFS(通讯通路门店!$S:$S,$G1272,通讯通路门店!$J:$J,"华为授权体验店")+COUNTIFS(通讯通路门店!$S:$S,$G1272,通讯通路门店!$J:$J,"华为堡垒店")</f>
        <v>0</v>
      </c>
      <c r="AC1272" s="99">
        <f>COUNTIFS(通讯通路门店!$S:$S,$G1272,通讯通路门店!$J:$J,"小米体验店")</f>
        <v>0</v>
      </c>
      <c r="AD1272" s="99">
        <f>COUNTIFS(通讯通路门店!$S:$S,$G1272,通讯通路门店!$J:$J,"苹果体验店")</f>
        <v>0</v>
      </c>
      <c r="AE1272" s="99">
        <f>COUNTIFS(通讯通路门店!$S:$S,$G1272,通讯通路门店!$J:$J,"其他品牌专卖店")</f>
        <v>0</v>
      </c>
      <c r="AF1272" s="99">
        <f>SUMIFS(通讯通路门店!$BI:$BI,通讯通路门店!$S:$S,$G1272)</f>
        <v>0</v>
      </c>
      <c r="AG1272" s="99">
        <f>SUMIFS(通讯通路门店!$BH:$BH,通讯通路门店!$S:$S,$G1272)</f>
        <v>0</v>
      </c>
      <c r="AH1272" s="99">
        <f t="shared" si="96"/>
        <v>0</v>
      </c>
      <c r="AI1272" s="99">
        <f>SUMIFS(通讯通路门店!$BB:$BB,通讯通路门店!$S:$S,$G1272)</f>
        <v>0</v>
      </c>
      <c r="AJ1272" s="99">
        <f>SUMIFS(通讯通路门店!$BE:$BE,通讯通路门店!$S:$S,$G1272)</f>
        <v>0</v>
      </c>
      <c r="AK1272" s="99">
        <f>SUMIFS(通讯通路门店!$BG:$BG,通讯通路门店!$S:$S,$G1272)</f>
        <v>0</v>
      </c>
      <c r="AL1272" s="99">
        <f>SUMIFS(通讯通路门店!$BC:$BC,通讯通路门店!$S:$S,$G1272)</f>
        <v>0</v>
      </c>
      <c r="AM1272" s="99">
        <f>SUMIFS(通讯通路门店!$BD:$BD,通讯通路门店!$S:$S,$G1272)</f>
        <v>0</v>
      </c>
      <c r="AN1272" s="99">
        <f>SUMIFS(通讯通路门店!$BF:$BF,通讯通路门店!$S:$S,$G1272)</f>
        <v>0</v>
      </c>
      <c r="AO1272" s="99">
        <f t="shared" si="97"/>
        <v>0</v>
      </c>
      <c r="AP1272" s="99">
        <f>SUMIFS(通讯通路门店!$K:$K,通讯通路门店!$S:$S,$G1272)</f>
        <v>0</v>
      </c>
      <c r="AQ1272" s="83"/>
      <c r="AR1272" s="99">
        <f>SUMIFS(通讯通路门店!$T:$T,通讯通路门店!$S:$S,$G1272)</f>
        <v>0</v>
      </c>
      <c r="AS1272" s="99">
        <f>SUMIFS(通讯通路门店!$U:$U,通讯通路门店!$S:$S,$G1272)</f>
        <v>0</v>
      </c>
      <c r="AT1272" s="99">
        <f>SUMIFS(通讯通路门店!$V:$V,通讯通路门店!$S:$S,$G1272)</f>
        <v>0</v>
      </c>
      <c r="AU1272" s="99">
        <f>SUMIFS(通讯通路门店!$W:$W,通讯通路门店!$S:$S,$G1272)</f>
        <v>0</v>
      </c>
      <c r="AV1272" s="99">
        <f>SUMIFS(通讯通路门店!$Z:$Z,通讯通路门店!$S:$S,$G1272)</f>
        <v>0</v>
      </c>
      <c r="AW1272" s="99">
        <f>SUMIFS(通讯通路门店!$AB:$AB,通讯通路门店!$S:$S,$G1272)</f>
        <v>0</v>
      </c>
      <c r="AX1272" s="99">
        <f>SUMIFS(通讯通路门店!$X:$X,通讯通路门店!$S:$S,$G1272)</f>
        <v>0</v>
      </c>
      <c r="AY1272" s="99">
        <f>SUMIFS(通讯通路门店!$Y:$Y,通讯通路门店!$S:$S,$G1272)</f>
        <v>0</v>
      </c>
      <c r="AZ1272" s="99">
        <f>SUMIFS(通讯通路门店!$AA:$AA,通讯通路门店!$S:$S,$G1272)</f>
        <v>0</v>
      </c>
      <c r="BA1272" s="99">
        <f t="shared" si="98"/>
        <v>0</v>
      </c>
      <c r="BB1272" s="99">
        <f t="shared" si="99"/>
        <v>0</v>
      </c>
      <c r="BC1272" s="99">
        <f>SUMIFS(通讯通路门店!$W:$W,通讯通路门店!$S:$S,$G1272,通讯通路门店!$J:$J,"荣耀体验店")+SUMIFS(通讯通路门店!$W:$W,通讯通路门店!$S:$S,$G1272,通讯通路门店!$J:$J,"荣耀授权专卖店")</f>
        <v>0</v>
      </c>
      <c r="BD1272" s="99">
        <f>SUMIFS(通讯通路门店!$Z:$Z,通讯通路门店!$S:$S,$G1272,通讯通路门店!$J:$J,"VIVO体验店")</f>
        <v>0</v>
      </c>
      <c r="BE1272" s="99">
        <f>SUMIFS(通讯通路门店!$AB:$AB,通讯通路门店!$S:$S,$G1272,通讯通路门店!$J:$J,"OPPO体验店")</f>
        <v>0</v>
      </c>
      <c r="BF1272" s="99">
        <f>SUMIFS(通讯通路门店!$X:$X,通讯通路门店!$S:$S,$G1272,通讯通路门店!$J:$J,"华为授权体验店")+SUMIFS(通讯通路门店!$AA:$AA,通讯通路门店!$S:$S,$G1272,通讯通路门店!$J:$J,"华为堡垒店")</f>
        <v>0</v>
      </c>
      <c r="BG1272" s="99">
        <f>SUMIFS(通讯通路门店!$Y:$Y,通讯通路门店!$S:$S,$G1272,通讯通路门店!$J:$J,"小米体验店")</f>
        <v>0</v>
      </c>
      <c r="BH1272" s="99">
        <f>SUMIFS(通讯通路门店!$AA:$AA,通讯通路门店!$S:$S,$G1272,通讯通路门店!$J:$J,"苹果体验店")</f>
        <v>0</v>
      </c>
      <c r="BI1272" s="99">
        <f>SUMIFS(通讯通路门店!$K:$K,通讯通路门店!$S:$S,$G1272,通讯通路门店!$J:$J,"其他品牌专卖店")</f>
        <v>0</v>
      </c>
      <c r="BJ1272" s="99">
        <f>SUMIFS(通讯通路门店!$AC:$AC,通讯通路门店!$S:$S,$G1272)</f>
        <v>0</v>
      </c>
      <c r="BK1272" s="99">
        <f>SUMIFS(通讯通路门店!$AD:$AD,通讯通路门店!$S:$S,$G1272)</f>
        <v>0</v>
      </c>
      <c r="BL1272" s="99">
        <f>SUMIFS(通讯通路门店!$AE:$AE,通讯通路门店!$S:$S,$G1272)</f>
        <v>0</v>
      </c>
      <c r="BM1272" s="99">
        <f>SUMIFS(通讯通路门店!$AF:$AF,通讯通路门店!$S:$S,$G1272)</f>
        <v>0</v>
      </c>
      <c r="BN1272" s="99">
        <f>SUMIFS(通讯通路门店!$AG:$AG,通讯通路门店!$S:$S,$G1272)</f>
        <v>0</v>
      </c>
      <c r="BO1272" s="99">
        <f>SUMIFS(通讯通路门店!$AH:$AH,通讯通路门店!$S:$S,$G1272)</f>
        <v>0</v>
      </c>
      <c r="BP1272" s="99">
        <f>SUMIFS(通讯通路门店!$AI:$AI,通讯通路门店!$S:$S,$G1272)</f>
        <v>0</v>
      </c>
      <c r="BQ1272" s="83"/>
    </row>
    <row r="1273" spans="1:69">
      <c r="A1273" s="99" t="str">
        <f>IFERROR(_xlfn.XLOOKUP($G1273,通讯通路门店!$S$4:$S$993933,通讯通路门店!$A$4:$A$993933,0,0),"")</f>
        <v>海南省</v>
      </c>
      <c r="B1273" s="99" t="str">
        <f>IFERROR(_xlfn.XLOOKUP($G1273,通讯通路门店!$S$4:$S$993933,通讯通路门店!$B$4:$B$993933,0,0),"")</f>
        <v>昌江黎族自治县</v>
      </c>
      <c r="C1273" s="99" t="str">
        <f>IFERROR(_xlfn.XLOOKUP($G1273,通讯通路门店!$S$4:$S$993933,通讯通路门店!$C$4:$C$993933,0,0),"")</f>
        <v>昌江黎族自治县</v>
      </c>
      <c r="D1273" s="99" t="str">
        <f>IFERROR(_xlfn.XLOOKUP($G1273,通讯通路门店!$S$4:$S$993933,通讯通路门店!$D$4:$D$993933,0,0),"")</f>
        <v>叉河镇</v>
      </c>
      <c r="E1273" s="83"/>
      <c r="F1273" s="83"/>
      <c r="G1273" s="101"/>
      <c r="H1273" s="102">
        <f>IFERROR(_xlfn.XLOOKUP($G1273,通讯通路门店!$S$4:$S$993933,通讯通路门店!$R$4:$R$993933,0,0),"")</f>
        <v>0</v>
      </c>
      <c r="I1273" s="83"/>
      <c r="J1273" s="83"/>
      <c r="K1273" s="83"/>
      <c r="L1273" s="83"/>
      <c r="M1273" s="83"/>
      <c r="N1273" s="83"/>
      <c r="O1273" s="83"/>
      <c r="P1273" s="83"/>
      <c r="Q1273" s="83"/>
      <c r="R1273" s="83"/>
      <c r="S1273" s="83"/>
      <c r="T1273" s="83"/>
      <c r="U1273" s="99">
        <f>COUNTIF(通讯通路门店!$S:$S,$G1273)</f>
        <v>0</v>
      </c>
      <c r="V1273" s="99">
        <f>COUNTIFS(通讯通路门店!$S:$S,$G1273,通讯通路门店!$J:$J,"综合卖场")</f>
        <v>0</v>
      </c>
      <c r="W1273" s="99">
        <f>SUMIFS(通讯通路门店!$AJ:$AJ,通讯通路门店!$S:$S,通讯客户沙盘!$G1273)</f>
        <v>0</v>
      </c>
      <c r="X1273" s="99">
        <f t="shared" si="95"/>
        <v>0</v>
      </c>
      <c r="Y1273" s="99">
        <f>COUNTIFS(通讯通路门店!$S:$S,$G1273,通讯通路门店!$J:$J,"荣耀体验店")+COUNTIFS(通讯通路门店!$S:$S,$G1273,通讯通路门店!$J:$J,"荣耀授权专卖店")</f>
        <v>0</v>
      </c>
      <c r="Z1273" s="99">
        <f>COUNTIFS(通讯通路门店!$S:$S,$G1273,通讯通路门店!$J:$J,"VIVO体验店")</f>
        <v>0</v>
      </c>
      <c r="AA1273" s="99">
        <f>COUNTIFS(通讯通路门店!$S:$S,$G1273,通讯通路门店!$J:$J,"OPPO体验店")</f>
        <v>0</v>
      </c>
      <c r="AB1273" s="99">
        <f>COUNTIFS(通讯通路门店!$S:$S,$G1273,通讯通路门店!$J:$J,"华为授权体验店")+COUNTIFS(通讯通路门店!$S:$S,$G1273,通讯通路门店!$J:$J,"华为堡垒店")</f>
        <v>0</v>
      </c>
      <c r="AC1273" s="99">
        <f>COUNTIFS(通讯通路门店!$S:$S,$G1273,通讯通路门店!$J:$J,"小米体验店")</f>
        <v>0</v>
      </c>
      <c r="AD1273" s="99">
        <f>COUNTIFS(通讯通路门店!$S:$S,$G1273,通讯通路门店!$J:$J,"苹果体验店")</f>
        <v>0</v>
      </c>
      <c r="AE1273" s="99">
        <f>COUNTIFS(通讯通路门店!$S:$S,$G1273,通讯通路门店!$J:$J,"其他品牌专卖店")</f>
        <v>0</v>
      </c>
      <c r="AF1273" s="99">
        <f>SUMIFS(通讯通路门店!$BI:$BI,通讯通路门店!$S:$S,$G1273)</f>
        <v>0</v>
      </c>
      <c r="AG1273" s="99">
        <f>SUMIFS(通讯通路门店!$BH:$BH,通讯通路门店!$S:$S,$G1273)</f>
        <v>0</v>
      </c>
      <c r="AH1273" s="99">
        <f t="shared" si="96"/>
        <v>0</v>
      </c>
      <c r="AI1273" s="99">
        <f>SUMIFS(通讯通路门店!$BB:$BB,通讯通路门店!$S:$S,$G1273)</f>
        <v>0</v>
      </c>
      <c r="AJ1273" s="99">
        <f>SUMIFS(通讯通路门店!$BE:$BE,通讯通路门店!$S:$S,$G1273)</f>
        <v>0</v>
      </c>
      <c r="AK1273" s="99">
        <f>SUMIFS(通讯通路门店!$BG:$BG,通讯通路门店!$S:$S,$G1273)</f>
        <v>0</v>
      </c>
      <c r="AL1273" s="99">
        <f>SUMIFS(通讯通路门店!$BC:$BC,通讯通路门店!$S:$S,$G1273)</f>
        <v>0</v>
      </c>
      <c r="AM1273" s="99">
        <f>SUMIFS(通讯通路门店!$BD:$BD,通讯通路门店!$S:$S,$G1273)</f>
        <v>0</v>
      </c>
      <c r="AN1273" s="99">
        <f>SUMIFS(通讯通路门店!$BF:$BF,通讯通路门店!$S:$S,$G1273)</f>
        <v>0</v>
      </c>
      <c r="AO1273" s="99">
        <f t="shared" si="97"/>
        <v>0</v>
      </c>
      <c r="AP1273" s="99">
        <f>SUMIFS(通讯通路门店!$K:$K,通讯通路门店!$S:$S,$G1273)</f>
        <v>0</v>
      </c>
      <c r="AQ1273" s="83"/>
      <c r="AR1273" s="99">
        <f>SUMIFS(通讯通路门店!$T:$T,通讯通路门店!$S:$S,$G1273)</f>
        <v>0</v>
      </c>
      <c r="AS1273" s="99">
        <f>SUMIFS(通讯通路门店!$U:$U,通讯通路门店!$S:$S,$G1273)</f>
        <v>0</v>
      </c>
      <c r="AT1273" s="99">
        <f>SUMIFS(通讯通路门店!$V:$V,通讯通路门店!$S:$S,$G1273)</f>
        <v>0</v>
      </c>
      <c r="AU1273" s="99">
        <f>SUMIFS(通讯通路门店!$W:$W,通讯通路门店!$S:$S,$G1273)</f>
        <v>0</v>
      </c>
      <c r="AV1273" s="99">
        <f>SUMIFS(通讯通路门店!$Z:$Z,通讯通路门店!$S:$S,$G1273)</f>
        <v>0</v>
      </c>
      <c r="AW1273" s="99">
        <f>SUMIFS(通讯通路门店!$AB:$AB,通讯通路门店!$S:$S,$G1273)</f>
        <v>0</v>
      </c>
      <c r="AX1273" s="99">
        <f>SUMIFS(通讯通路门店!$X:$X,通讯通路门店!$S:$S,$G1273)</f>
        <v>0</v>
      </c>
      <c r="AY1273" s="99">
        <f>SUMIFS(通讯通路门店!$Y:$Y,通讯通路门店!$S:$S,$G1273)</f>
        <v>0</v>
      </c>
      <c r="AZ1273" s="99">
        <f>SUMIFS(通讯通路门店!$AA:$AA,通讯通路门店!$S:$S,$G1273)</f>
        <v>0</v>
      </c>
      <c r="BA1273" s="99">
        <f t="shared" si="98"/>
        <v>0</v>
      </c>
      <c r="BB1273" s="99">
        <f t="shared" si="99"/>
        <v>0</v>
      </c>
      <c r="BC1273" s="99">
        <f>SUMIFS(通讯通路门店!$W:$W,通讯通路门店!$S:$S,$G1273,通讯通路门店!$J:$J,"荣耀体验店")+SUMIFS(通讯通路门店!$W:$W,通讯通路门店!$S:$S,$G1273,通讯通路门店!$J:$J,"荣耀授权专卖店")</f>
        <v>0</v>
      </c>
      <c r="BD1273" s="99">
        <f>SUMIFS(通讯通路门店!$Z:$Z,通讯通路门店!$S:$S,$G1273,通讯通路门店!$J:$J,"VIVO体验店")</f>
        <v>0</v>
      </c>
      <c r="BE1273" s="99">
        <f>SUMIFS(通讯通路门店!$AB:$AB,通讯通路门店!$S:$S,$G1273,通讯通路门店!$J:$J,"OPPO体验店")</f>
        <v>0</v>
      </c>
      <c r="BF1273" s="99">
        <f>SUMIFS(通讯通路门店!$X:$X,通讯通路门店!$S:$S,$G1273,通讯通路门店!$J:$J,"华为授权体验店")+SUMIFS(通讯通路门店!$AA:$AA,通讯通路门店!$S:$S,$G1273,通讯通路门店!$J:$J,"华为堡垒店")</f>
        <v>0</v>
      </c>
      <c r="BG1273" s="99">
        <f>SUMIFS(通讯通路门店!$Y:$Y,通讯通路门店!$S:$S,$G1273,通讯通路门店!$J:$J,"小米体验店")</f>
        <v>0</v>
      </c>
      <c r="BH1273" s="99">
        <f>SUMIFS(通讯通路门店!$AA:$AA,通讯通路门店!$S:$S,$G1273,通讯通路门店!$J:$J,"苹果体验店")</f>
        <v>0</v>
      </c>
      <c r="BI1273" s="99">
        <f>SUMIFS(通讯通路门店!$K:$K,通讯通路门店!$S:$S,$G1273,通讯通路门店!$J:$J,"其他品牌专卖店")</f>
        <v>0</v>
      </c>
      <c r="BJ1273" s="99">
        <f>SUMIFS(通讯通路门店!$AC:$AC,通讯通路门店!$S:$S,$G1273)</f>
        <v>0</v>
      </c>
      <c r="BK1273" s="99">
        <f>SUMIFS(通讯通路门店!$AD:$AD,通讯通路门店!$S:$S,$G1273)</f>
        <v>0</v>
      </c>
      <c r="BL1273" s="99">
        <f>SUMIFS(通讯通路门店!$AE:$AE,通讯通路门店!$S:$S,$G1273)</f>
        <v>0</v>
      </c>
      <c r="BM1273" s="99">
        <f>SUMIFS(通讯通路门店!$AF:$AF,通讯通路门店!$S:$S,$G1273)</f>
        <v>0</v>
      </c>
      <c r="BN1273" s="99">
        <f>SUMIFS(通讯通路门店!$AG:$AG,通讯通路门店!$S:$S,$G1273)</f>
        <v>0</v>
      </c>
      <c r="BO1273" s="99">
        <f>SUMIFS(通讯通路门店!$AH:$AH,通讯通路门店!$S:$S,$G1273)</f>
        <v>0</v>
      </c>
      <c r="BP1273" s="99">
        <f>SUMIFS(通讯通路门店!$AI:$AI,通讯通路门店!$S:$S,$G1273)</f>
        <v>0</v>
      </c>
      <c r="BQ1273" s="83"/>
    </row>
    <row r="1274" spans="1:69">
      <c r="A1274" s="99" t="str">
        <f>IFERROR(_xlfn.XLOOKUP($G1274,通讯通路门店!$S$4:$S$993933,通讯通路门店!$A$4:$A$993933,0,0),"")</f>
        <v>海南省</v>
      </c>
      <c r="B1274" s="99" t="str">
        <f>IFERROR(_xlfn.XLOOKUP($G1274,通讯通路门店!$S$4:$S$993933,通讯通路门店!$B$4:$B$993933,0,0),"")</f>
        <v>昌江黎族自治县</v>
      </c>
      <c r="C1274" s="99" t="str">
        <f>IFERROR(_xlfn.XLOOKUP($G1274,通讯通路门店!$S$4:$S$993933,通讯通路门店!$C$4:$C$993933,0,0),"")</f>
        <v>昌江黎族自治县</v>
      </c>
      <c r="D1274" s="99" t="str">
        <f>IFERROR(_xlfn.XLOOKUP($G1274,通讯通路门店!$S$4:$S$993933,通讯通路门店!$D$4:$D$993933,0,0),"")</f>
        <v>叉河镇</v>
      </c>
      <c r="E1274" s="83"/>
      <c r="F1274" s="83"/>
      <c r="G1274" s="101"/>
      <c r="H1274" s="102">
        <f>IFERROR(_xlfn.XLOOKUP($G1274,通讯通路门店!$S$4:$S$993933,通讯通路门店!$R$4:$R$993933,0,0),"")</f>
        <v>0</v>
      </c>
      <c r="I1274" s="83"/>
      <c r="J1274" s="83"/>
      <c r="K1274" s="83"/>
      <c r="L1274" s="83"/>
      <c r="M1274" s="83"/>
      <c r="N1274" s="83"/>
      <c r="O1274" s="83"/>
      <c r="P1274" s="83"/>
      <c r="Q1274" s="83"/>
      <c r="R1274" s="83"/>
      <c r="S1274" s="83"/>
      <c r="T1274" s="83"/>
      <c r="U1274" s="99">
        <f>COUNTIF(通讯通路门店!$S:$S,$G1274)</f>
        <v>0</v>
      </c>
      <c r="V1274" s="99">
        <f>COUNTIFS(通讯通路门店!$S:$S,$G1274,通讯通路门店!$J:$J,"综合卖场")</f>
        <v>0</v>
      </c>
      <c r="W1274" s="99">
        <f>SUMIFS(通讯通路门店!$AJ:$AJ,通讯通路门店!$S:$S,通讯客户沙盘!$G1274)</f>
        <v>0</v>
      </c>
      <c r="X1274" s="99">
        <f t="shared" si="95"/>
        <v>0</v>
      </c>
      <c r="Y1274" s="99">
        <f>COUNTIFS(通讯通路门店!$S:$S,$G1274,通讯通路门店!$J:$J,"荣耀体验店")+COUNTIFS(通讯通路门店!$S:$S,$G1274,通讯通路门店!$J:$J,"荣耀授权专卖店")</f>
        <v>0</v>
      </c>
      <c r="Z1274" s="99">
        <f>COUNTIFS(通讯通路门店!$S:$S,$G1274,通讯通路门店!$J:$J,"VIVO体验店")</f>
        <v>0</v>
      </c>
      <c r="AA1274" s="99">
        <f>COUNTIFS(通讯通路门店!$S:$S,$G1274,通讯通路门店!$J:$J,"OPPO体验店")</f>
        <v>0</v>
      </c>
      <c r="AB1274" s="99">
        <f>COUNTIFS(通讯通路门店!$S:$S,$G1274,通讯通路门店!$J:$J,"华为授权体验店")+COUNTIFS(通讯通路门店!$S:$S,$G1274,通讯通路门店!$J:$J,"华为堡垒店")</f>
        <v>0</v>
      </c>
      <c r="AC1274" s="99">
        <f>COUNTIFS(通讯通路门店!$S:$S,$G1274,通讯通路门店!$J:$J,"小米体验店")</f>
        <v>0</v>
      </c>
      <c r="AD1274" s="99">
        <f>COUNTIFS(通讯通路门店!$S:$S,$G1274,通讯通路门店!$J:$J,"苹果体验店")</f>
        <v>0</v>
      </c>
      <c r="AE1274" s="99">
        <f>COUNTIFS(通讯通路门店!$S:$S,$G1274,通讯通路门店!$J:$J,"其他品牌专卖店")</f>
        <v>0</v>
      </c>
      <c r="AF1274" s="99">
        <f>SUMIFS(通讯通路门店!$BI:$BI,通讯通路门店!$S:$S,$G1274)</f>
        <v>0</v>
      </c>
      <c r="AG1274" s="99">
        <f>SUMIFS(通讯通路门店!$BH:$BH,通讯通路门店!$S:$S,$G1274)</f>
        <v>0</v>
      </c>
      <c r="AH1274" s="99">
        <f t="shared" si="96"/>
        <v>0</v>
      </c>
      <c r="AI1274" s="99">
        <f>SUMIFS(通讯通路门店!$BB:$BB,通讯通路门店!$S:$S,$G1274)</f>
        <v>0</v>
      </c>
      <c r="AJ1274" s="99">
        <f>SUMIFS(通讯通路门店!$BE:$BE,通讯通路门店!$S:$S,$G1274)</f>
        <v>0</v>
      </c>
      <c r="AK1274" s="99">
        <f>SUMIFS(通讯通路门店!$BG:$BG,通讯通路门店!$S:$S,$G1274)</f>
        <v>0</v>
      </c>
      <c r="AL1274" s="99">
        <f>SUMIFS(通讯通路门店!$BC:$BC,通讯通路门店!$S:$S,$G1274)</f>
        <v>0</v>
      </c>
      <c r="AM1274" s="99">
        <f>SUMIFS(通讯通路门店!$BD:$BD,通讯通路门店!$S:$S,$G1274)</f>
        <v>0</v>
      </c>
      <c r="AN1274" s="99">
        <f>SUMIFS(通讯通路门店!$BF:$BF,通讯通路门店!$S:$S,$G1274)</f>
        <v>0</v>
      </c>
      <c r="AO1274" s="99">
        <f t="shared" si="97"/>
        <v>0</v>
      </c>
      <c r="AP1274" s="99">
        <f>SUMIFS(通讯通路门店!$K:$K,通讯通路门店!$S:$S,$G1274)</f>
        <v>0</v>
      </c>
      <c r="AQ1274" s="83"/>
      <c r="AR1274" s="99">
        <f>SUMIFS(通讯通路门店!$T:$T,通讯通路门店!$S:$S,$G1274)</f>
        <v>0</v>
      </c>
      <c r="AS1274" s="99">
        <f>SUMIFS(通讯通路门店!$U:$U,通讯通路门店!$S:$S,$G1274)</f>
        <v>0</v>
      </c>
      <c r="AT1274" s="99">
        <f>SUMIFS(通讯通路门店!$V:$V,通讯通路门店!$S:$S,$G1274)</f>
        <v>0</v>
      </c>
      <c r="AU1274" s="99">
        <f>SUMIFS(通讯通路门店!$W:$W,通讯通路门店!$S:$S,$G1274)</f>
        <v>0</v>
      </c>
      <c r="AV1274" s="99">
        <f>SUMIFS(通讯通路门店!$Z:$Z,通讯通路门店!$S:$S,$G1274)</f>
        <v>0</v>
      </c>
      <c r="AW1274" s="99">
        <f>SUMIFS(通讯通路门店!$AB:$AB,通讯通路门店!$S:$S,$G1274)</f>
        <v>0</v>
      </c>
      <c r="AX1274" s="99">
        <f>SUMIFS(通讯通路门店!$X:$X,通讯通路门店!$S:$S,$G1274)</f>
        <v>0</v>
      </c>
      <c r="AY1274" s="99">
        <f>SUMIFS(通讯通路门店!$Y:$Y,通讯通路门店!$S:$S,$G1274)</f>
        <v>0</v>
      </c>
      <c r="AZ1274" s="99">
        <f>SUMIFS(通讯通路门店!$AA:$AA,通讯通路门店!$S:$S,$G1274)</f>
        <v>0</v>
      </c>
      <c r="BA1274" s="99">
        <f t="shared" si="98"/>
        <v>0</v>
      </c>
      <c r="BB1274" s="99">
        <f t="shared" si="99"/>
        <v>0</v>
      </c>
      <c r="BC1274" s="99">
        <f>SUMIFS(通讯通路门店!$W:$W,通讯通路门店!$S:$S,$G1274,通讯通路门店!$J:$J,"荣耀体验店")+SUMIFS(通讯通路门店!$W:$W,通讯通路门店!$S:$S,$G1274,通讯通路门店!$J:$J,"荣耀授权专卖店")</f>
        <v>0</v>
      </c>
      <c r="BD1274" s="99">
        <f>SUMIFS(通讯通路门店!$Z:$Z,通讯通路门店!$S:$S,$G1274,通讯通路门店!$J:$J,"VIVO体验店")</f>
        <v>0</v>
      </c>
      <c r="BE1274" s="99">
        <f>SUMIFS(通讯通路门店!$AB:$AB,通讯通路门店!$S:$S,$G1274,通讯通路门店!$J:$J,"OPPO体验店")</f>
        <v>0</v>
      </c>
      <c r="BF1274" s="99">
        <f>SUMIFS(通讯通路门店!$X:$X,通讯通路门店!$S:$S,$G1274,通讯通路门店!$J:$J,"华为授权体验店")+SUMIFS(通讯通路门店!$AA:$AA,通讯通路门店!$S:$S,$G1274,通讯通路门店!$J:$J,"华为堡垒店")</f>
        <v>0</v>
      </c>
      <c r="BG1274" s="99">
        <f>SUMIFS(通讯通路门店!$Y:$Y,通讯通路门店!$S:$S,$G1274,通讯通路门店!$J:$J,"小米体验店")</f>
        <v>0</v>
      </c>
      <c r="BH1274" s="99">
        <f>SUMIFS(通讯通路门店!$AA:$AA,通讯通路门店!$S:$S,$G1274,通讯通路门店!$J:$J,"苹果体验店")</f>
        <v>0</v>
      </c>
      <c r="BI1274" s="99">
        <f>SUMIFS(通讯通路门店!$K:$K,通讯通路门店!$S:$S,$G1274,通讯通路门店!$J:$J,"其他品牌专卖店")</f>
        <v>0</v>
      </c>
      <c r="BJ1274" s="99">
        <f>SUMIFS(通讯通路门店!$AC:$AC,通讯通路门店!$S:$S,$G1274)</f>
        <v>0</v>
      </c>
      <c r="BK1274" s="99">
        <f>SUMIFS(通讯通路门店!$AD:$AD,通讯通路门店!$S:$S,$G1274)</f>
        <v>0</v>
      </c>
      <c r="BL1274" s="99">
        <f>SUMIFS(通讯通路门店!$AE:$AE,通讯通路门店!$S:$S,$G1274)</f>
        <v>0</v>
      </c>
      <c r="BM1274" s="99">
        <f>SUMIFS(通讯通路门店!$AF:$AF,通讯通路门店!$S:$S,$G1274)</f>
        <v>0</v>
      </c>
      <c r="BN1274" s="99">
        <f>SUMIFS(通讯通路门店!$AG:$AG,通讯通路门店!$S:$S,$G1274)</f>
        <v>0</v>
      </c>
      <c r="BO1274" s="99">
        <f>SUMIFS(通讯通路门店!$AH:$AH,通讯通路门店!$S:$S,$G1274)</f>
        <v>0</v>
      </c>
      <c r="BP1274" s="99">
        <f>SUMIFS(通讯通路门店!$AI:$AI,通讯通路门店!$S:$S,$G1274)</f>
        <v>0</v>
      </c>
      <c r="BQ1274" s="83"/>
    </row>
    <row r="1275" spans="1:69">
      <c r="A1275" s="99" t="str">
        <f>IFERROR(_xlfn.XLOOKUP($G1275,通讯通路门店!$S$4:$S$993933,通讯通路门店!$A$4:$A$993933,0,0),"")</f>
        <v>海南省</v>
      </c>
      <c r="B1275" s="99" t="str">
        <f>IFERROR(_xlfn.XLOOKUP($G1275,通讯通路门店!$S$4:$S$993933,通讯通路门店!$B$4:$B$993933,0,0),"")</f>
        <v>昌江黎族自治县</v>
      </c>
      <c r="C1275" s="99" t="str">
        <f>IFERROR(_xlfn.XLOOKUP($G1275,通讯通路门店!$S$4:$S$993933,通讯通路门店!$C$4:$C$993933,0,0),"")</f>
        <v>昌江黎族自治县</v>
      </c>
      <c r="D1275" s="99" t="str">
        <f>IFERROR(_xlfn.XLOOKUP($G1275,通讯通路门店!$S$4:$S$993933,通讯通路门店!$D$4:$D$993933,0,0),"")</f>
        <v>叉河镇</v>
      </c>
      <c r="E1275" s="83"/>
      <c r="F1275" s="83"/>
      <c r="G1275" s="101"/>
      <c r="H1275" s="102">
        <f>IFERROR(_xlfn.XLOOKUP($G1275,通讯通路门店!$S$4:$S$993933,通讯通路门店!$R$4:$R$993933,0,0),"")</f>
        <v>0</v>
      </c>
      <c r="I1275" s="83"/>
      <c r="J1275" s="83"/>
      <c r="K1275" s="83"/>
      <c r="L1275" s="83"/>
      <c r="M1275" s="83"/>
      <c r="N1275" s="83"/>
      <c r="O1275" s="83"/>
      <c r="P1275" s="83"/>
      <c r="Q1275" s="83"/>
      <c r="R1275" s="83"/>
      <c r="S1275" s="83"/>
      <c r="T1275" s="83"/>
      <c r="U1275" s="99">
        <f>COUNTIF(通讯通路门店!$S:$S,$G1275)</f>
        <v>0</v>
      </c>
      <c r="V1275" s="99">
        <f>COUNTIFS(通讯通路门店!$S:$S,$G1275,通讯通路门店!$J:$J,"综合卖场")</f>
        <v>0</v>
      </c>
      <c r="W1275" s="99">
        <f>SUMIFS(通讯通路门店!$AJ:$AJ,通讯通路门店!$S:$S,通讯客户沙盘!$G1275)</f>
        <v>0</v>
      </c>
      <c r="X1275" s="99">
        <f t="shared" si="95"/>
        <v>0</v>
      </c>
      <c r="Y1275" s="99">
        <f>COUNTIFS(通讯通路门店!$S:$S,$G1275,通讯通路门店!$J:$J,"荣耀体验店")+COUNTIFS(通讯通路门店!$S:$S,$G1275,通讯通路门店!$J:$J,"荣耀授权专卖店")</f>
        <v>0</v>
      </c>
      <c r="Z1275" s="99">
        <f>COUNTIFS(通讯通路门店!$S:$S,$G1275,通讯通路门店!$J:$J,"VIVO体验店")</f>
        <v>0</v>
      </c>
      <c r="AA1275" s="99">
        <f>COUNTIFS(通讯通路门店!$S:$S,$G1275,通讯通路门店!$J:$J,"OPPO体验店")</f>
        <v>0</v>
      </c>
      <c r="AB1275" s="99">
        <f>COUNTIFS(通讯通路门店!$S:$S,$G1275,通讯通路门店!$J:$J,"华为授权体验店")+COUNTIFS(通讯通路门店!$S:$S,$G1275,通讯通路门店!$J:$J,"华为堡垒店")</f>
        <v>0</v>
      </c>
      <c r="AC1275" s="99">
        <f>COUNTIFS(通讯通路门店!$S:$S,$G1275,通讯通路门店!$J:$J,"小米体验店")</f>
        <v>0</v>
      </c>
      <c r="AD1275" s="99">
        <f>COUNTIFS(通讯通路门店!$S:$S,$G1275,通讯通路门店!$J:$J,"苹果体验店")</f>
        <v>0</v>
      </c>
      <c r="AE1275" s="99">
        <f>COUNTIFS(通讯通路门店!$S:$S,$G1275,通讯通路门店!$J:$J,"其他品牌专卖店")</f>
        <v>0</v>
      </c>
      <c r="AF1275" s="99">
        <f>SUMIFS(通讯通路门店!$BI:$BI,通讯通路门店!$S:$S,$G1275)</f>
        <v>0</v>
      </c>
      <c r="AG1275" s="99">
        <f>SUMIFS(通讯通路门店!$BH:$BH,通讯通路门店!$S:$S,$G1275)</f>
        <v>0</v>
      </c>
      <c r="AH1275" s="99">
        <f t="shared" si="96"/>
        <v>0</v>
      </c>
      <c r="AI1275" s="99">
        <f>SUMIFS(通讯通路门店!$BB:$BB,通讯通路门店!$S:$S,$G1275)</f>
        <v>0</v>
      </c>
      <c r="AJ1275" s="99">
        <f>SUMIFS(通讯通路门店!$BE:$BE,通讯通路门店!$S:$S,$G1275)</f>
        <v>0</v>
      </c>
      <c r="AK1275" s="99">
        <f>SUMIFS(通讯通路门店!$BG:$BG,通讯通路门店!$S:$S,$G1275)</f>
        <v>0</v>
      </c>
      <c r="AL1275" s="99">
        <f>SUMIFS(通讯通路门店!$BC:$BC,通讯通路门店!$S:$S,$G1275)</f>
        <v>0</v>
      </c>
      <c r="AM1275" s="99">
        <f>SUMIFS(通讯通路门店!$BD:$BD,通讯通路门店!$S:$S,$G1275)</f>
        <v>0</v>
      </c>
      <c r="AN1275" s="99">
        <f>SUMIFS(通讯通路门店!$BF:$BF,通讯通路门店!$S:$S,$G1275)</f>
        <v>0</v>
      </c>
      <c r="AO1275" s="99">
        <f t="shared" si="97"/>
        <v>0</v>
      </c>
      <c r="AP1275" s="99">
        <f>SUMIFS(通讯通路门店!$K:$K,通讯通路门店!$S:$S,$G1275)</f>
        <v>0</v>
      </c>
      <c r="AQ1275" s="83"/>
      <c r="AR1275" s="99">
        <f>SUMIFS(通讯通路门店!$T:$T,通讯通路门店!$S:$S,$G1275)</f>
        <v>0</v>
      </c>
      <c r="AS1275" s="99">
        <f>SUMIFS(通讯通路门店!$U:$U,通讯通路门店!$S:$S,$G1275)</f>
        <v>0</v>
      </c>
      <c r="AT1275" s="99">
        <f>SUMIFS(通讯通路门店!$V:$V,通讯通路门店!$S:$S,$G1275)</f>
        <v>0</v>
      </c>
      <c r="AU1275" s="99">
        <f>SUMIFS(通讯通路门店!$W:$W,通讯通路门店!$S:$S,$G1275)</f>
        <v>0</v>
      </c>
      <c r="AV1275" s="99">
        <f>SUMIFS(通讯通路门店!$Z:$Z,通讯通路门店!$S:$S,$G1275)</f>
        <v>0</v>
      </c>
      <c r="AW1275" s="99">
        <f>SUMIFS(通讯通路门店!$AB:$AB,通讯通路门店!$S:$S,$G1275)</f>
        <v>0</v>
      </c>
      <c r="AX1275" s="99">
        <f>SUMIFS(通讯通路门店!$X:$X,通讯通路门店!$S:$S,$G1275)</f>
        <v>0</v>
      </c>
      <c r="AY1275" s="99">
        <f>SUMIFS(通讯通路门店!$Y:$Y,通讯通路门店!$S:$S,$G1275)</f>
        <v>0</v>
      </c>
      <c r="AZ1275" s="99">
        <f>SUMIFS(通讯通路门店!$AA:$AA,通讯通路门店!$S:$S,$G1275)</f>
        <v>0</v>
      </c>
      <c r="BA1275" s="99">
        <f t="shared" si="98"/>
        <v>0</v>
      </c>
      <c r="BB1275" s="99">
        <f t="shared" si="99"/>
        <v>0</v>
      </c>
      <c r="BC1275" s="99">
        <f>SUMIFS(通讯通路门店!$W:$W,通讯通路门店!$S:$S,$G1275,通讯通路门店!$J:$J,"荣耀体验店")+SUMIFS(通讯通路门店!$W:$W,通讯通路门店!$S:$S,$G1275,通讯通路门店!$J:$J,"荣耀授权专卖店")</f>
        <v>0</v>
      </c>
      <c r="BD1275" s="99">
        <f>SUMIFS(通讯通路门店!$Z:$Z,通讯通路门店!$S:$S,$G1275,通讯通路门店!$J:$J,"VIVO体验店")</f>
        <v>0</v>
      </c>
      <c r="BE1275" s="99">
        <f>SUMIFS(通讯通路门店!$AB:$AB,通讯通路门店!$S:$S,$G1275,通讯通路门店!$J:$J,"OPPO体验店")</f>
        <v>0</v>
      </c>
      <c r="BF1275" s="99">
        <f>SUMIFS(通讯通路门店!$X:$X,通讯通路门店!$S:$S,$G1275,通讯通路门店!$J:$J,"华为授权体验店")+SUMIFS(通讯通路门店!$AA:$AA,通讯通路门店!$S:$S,$G1275,通讯通路门店!$J:$J,"华为堡垒店")</f>
        <v>0</v>
      </c>
      <c r="BG1275" s="99">
        <f>SUMIFS(通讯通路门店!$Y:$Y,通讯通路门店!$S:$S,$G1275,通讯通路门店!$J:$J,"小米体验店")</f>
        <v>0</v>
      </c>
      <c r="BH1275" s="99">
        <f>SUMIFS(通讯通路门店!$AA:$AA,通讯通路门店!$S:$S,$G1275,通讯通路门店!$J:$J,"苹果体验店")</f>
        <v>0</v>
      </c>
      <c r="BI1275" s="99">
        <f>SUMIFS(通讯通路门店!$K:$K,通讯通路门店!$S:$S,$G1275,通讯通路门店!$J:$J,"其他品牌专卖店")</f>
        <v>0</v>
      </c>
      <c r="BJ1275" s="99">
        <f>SUMIFS(通讯通路门店!$AC:$AC,通讯通路门店!$S:$S,$G1275)</f>
        <v>0</v>
      </c>
      <c r="BK1275" s="99">
        <f>SUMIFS(通讯通路门店!$AD:$AD,通讯通路门店!$S:$S,$G1275)</f>
        <v>0</v>
      </c>
      <c r="BL1275" s="99">
        <f>SUMIFS(通讯通路门店!$AE:$AE,通讯通路门店!$S:$S,$G1275)</f>
        <v>0</v>
      </c>
      <c r="BM1275" s="99">
        <f>SUMIFS(通讯通路门店!$AF:$AF,通讯通路门店!$S:$S,$G1275)</f>
        <v>0</v>
      </c>
      <c r="BN1275" s="99">
        <f>SUMIFS(通讯通路门店!$AG:$AG,通讯通路门店!$S:$S,$G1275)</f>
        <v>0</v>
      </c>
      <c r="BO1275" s="99">
        <f>SUMIFS(通讯通路门店!$AH:$AH,通讯通路门店!$S:$S,$G1275)</f>
        <v>0</v>
      </c>
      <c r="BP1275" s="99">
        <f>SUMIFS(通讯通路门店!$AI:$AI,通讯通路门店!$S:$S,$G1275)</f>
        <v>0</v>
      </c>
      <c r="BQ1275" s="83"/>
    </row>
    <row r="1276" spans="1:69">
      <c r="A1276" s="99" t="str">
        <f>IFERROR(_xlfn.XLOOKUP($G1276,通讯通路门店!$S$4:$S$993933,通讯通路门店!$A$4:$A$993933,0,0),"")</f>
        <v>海南省</v>
      </c>
      <c r="B1276" s="99" t="str">
        <f>IFERROR(_xlfn.XLOOKUP($G1276,通讯通路门店!$S$4:$S$993933,通讯通路门店!$B$4:$B$993933,0,0),"")</f>
        <v>昌江黎族自治县</v>
      </c>
      <c r="C1276" s="99" t="str">
        <f>IFERROR(_xlfn.XLOOKUP($G1276,通讯通路门店!$S$4:$S$993933,通讯通路门店!$C$4:$C$993933,0,0),"")</f>
        <v>昌江黎族自治县</v>
      </c>
      <c r="D1276" s="99" t="str">
        <f>IFERROR(_xlfn.XLOOKUP($G1276,通讯通路门店!$S$4:$S$993933,通讯通路门店!$D$4:$D$993933,0,0),"")</f>
        <v>叉河镇</v>
      </c>
      <c r="E1276" s="83"/>
      <c r="F1276" s="83"/>
      <c r="G1276" s="101"/>
      <c r="H1276" s="102">
        <f>IFERROR(_xlfn.XLOOKUP($G1276,通讯通路门店!$S$4:$S$993933,通讯通路门店!$R$4:$R$993933,0,0),"")</f>
        <v>0</v>
      </c>
      <c r="I1276" s="83"/>
      <c r="J1276" s="83"/>
      <c r="K1276" s="83"/>
      <c r="L1276" s="83"/>
      <c r="M1276" s="83"/>
      <c r="N1276" s="83"/>
      <c r="O1276" s="83"/>
      <c r="P1276" s="83"/>
      <c r="Q1276" s="83"/>
      <c r="R1276" s="83"/>
      <c r="S1276" s="83"/>
      <c r="T1276" s="83"/>
      <c r="U1276" s="99">
        <f>COUNTIF(通讯通路门店!$S:$S,$G1276)</f>
        <v>0</v>
      </c>
      <c r="V1276" s="99">
        <f>COUNTIFS(通讯通路门店!$S:$S,$G1276,通讯通路门店!$J:$J,"综合卖场")</f>
        <v>0</v>
      </c>
      <c r="W1276" s="99">
        <f>SUMIFS(通讯通路门店!$AJ:$AJ,通讯通路门店!$S:$S,通讯客户沙盘!$G1276)</f>
        <v>0</v>
      </c>
      <c r="X1276" s="99">
        <f t="shared" si="95"/>
        <v>0</v>
      </c>
      <c r="Y1276" s="99">
        <f>COUNTIFS(通讯通路门店!$S:$S,$G1276,通讯通路门店!$J:$J,"荣耀体验店")+COUNTIFS(通讯通路门店!$S:$S,$G1276,通讯通路门店!$J:$J,"荣耀授权专卖店")</f>
        <v>0</v>
      </c>
      <c r="Z1276" s="99">
        <f>COUNTIFS(通讯通路门店!$S:$S,$G1276,通讯通路门店!$J:$J,"VIVO体验店")</f>
        <v>0</v>
      </c>
      <c r="AA1276" s="99">
        <f>COUNTIFS(通讯通路门店!$S:$S,$G1276,通讯通路门店!$J:$J,"OPPO体验店")</f>
        <v>0</v>
      </c>
      <c r="AB1276" s="99">
        <f>COUNTIFS(通讯通路门店!$S:$S,$G1276,通讯通路门店!$J:$J,"华为授权体验店")+COUNTIFS(通讯通路门店!$S:$S,$G1276,通讯通路门店!$J:$J,"华为堡垒店")</f>
        <v>0</v>
      </c>
      <c r="AC1276" s="99">
        <f>COUNTIFS(通讯通路门店!$S:$S,$G1276,通讯通路门店!$J:$J,"小米体验店")</f>
        <v>0</v>
      </c>
      <c r="AD1276" s="99">
        <f>COUNTIFS(通讯通路门店!$S:$S,$G1276,通讯通路门店!$J:$J,"苹果体验店")</f>
        <v>0</v>
      </c>
      <c r="AE1276" s="99">
        <f>COUNTIFS(通讯通路门店!$S:$S,$G1276,通讯通路门店!$J:$J,"其他品牌专卖店")</f>
        <v>0</v>
      </c>
      <c r="AF1276" s="99">
        <f>SUMIFS(通讯通路门店!$BI:$BI,通讯通路门店!$S:$S,$G1276)</f>
        <v>0</v>
      </c>
      <c r="AG1276" s="99">
        <f>SUMIFS(通讯通路门店!$BH:$BH,通讯通路门店!$S:$S,$G1276)</f>
        <v>0</v>
      </c>
      <c r="AH1276" s="99">
        <f t="shared" si="96"/>
        <v>0</v>
      </c>
      <c r="AI1276" s="99">
        <f>SUMIFS(通讯通路门店!$BB:$BB,通讯通路门店!$S:$S,$G1276)</f>
        <v>0</v>
      </c>
      <c r="AJ1276" s="99">
        <f>SUMIFS(通讯通路门店!$BE:$BE,通讯通路门店!$S:$S,$G1276)</f>
        <v>0</v>
      </c>
      <c r="AK1276" s="99">
        <f>SUMIFS(通讯通路门店!$BG:$BG,通讯通路门店!$S:$S,$G1276)</f>
        <v>0</v>
      </c>
      <c r="AL1276" s="99">
        <f>SUMIFS(通讯通路门店!$BC:$BC,通讯通路门店!$S:$S,$G1276)</f>
        <v>0</v>
      </c>
      <c r="AM1276" s="99">
        <f>SUMIFS(通讯通路门店!$BD:$BD,通讯通路门店!$S:$S,$G1276)</f>
        <v>0</v>
      </c>
      <c r="AN1276" s="99">
        <f>SUMIFS(通讯通路门店!$BF:$BF,通讯通路门店!$S:$S,$G1276)</f>
        <v>0</v>
      </c>
      <c r="AO1276" s="99">
        <f t="shared" si="97"/>
        <v>0</v>
      </c>
      <c r="AP1276" s="99">
        <f>SUMIFS(通讯通路门店!$K:$K,通讯通路门店!$S:$S,$G1276)</f>
        <v>0</v>
      </c>
      <c r="AQ1276" s="83"/>
      <c r="AR1276" s="99">
        <f>SUMIFS(通讯通路门店!$T:$T,通讯通路门店!$S:$S,$G1276)</f>
        <v>0</v>
      </c>
      <c r="AS1276" s="99">
        <f>SUMIFS(通讯通路门店!$U:$U,通讯通路门店!$S:$S,$G1276)</f>
        <v>0</v>
      </c>
      <c r="AT1276" s="99">
        <f>SUMIFS(通讯通路门店!$V:$V,通讯通路门店!$S:$S,$G1276)</f>
        <v>0</v>
      </c>
      <c r="AU1276" s="99">
        <f>SUMIFS(通讯通路门店!$W:$W,通讯通路门店!$S:$S,$G1276)</f>
        <v>0</v>
      </c>
      <c r="AV1276" s="99">
        <f>SUMIFS(通讯通路门店!$Z:$Z,通讯通路门店!$S:$S,$G1276)</f>
        <v>0</v>
      </c>
      <c r="AW1276" s="99">
        <f>SUMIFS(通讯通路门店!$AB:$AB,通讯通路门店!$S:$S,$G1276)</f>
        <v>0</v>
      </c>
      <c r="AX1276" s="99">
        <f>SUMIFS(通讯通路门店!$X:$X,通讯通路门店!$S:$S,$G1276)</f>
        <v>0</v>
      </c>
      <c r="AY1276" s="99">
        <f>SUMIFS(通讯通路门店!$Y:$Y,通讯通路门店!$S:$S,$G1276)</f>
        <v>0</v>
      </c>
      <c r="AZ1276" s="99">
        <f>SUMIFS(通讯通路门店!$AA:$AA,通讯通路门店!$S:$S,$G1276)</f>
        <v>0</v>
      </c>
      <c r="BA1276" s="99">
        <f t="shared" si="98"/>
        <v>0</v>
      </c>
      <c r="BB1276" s="99">
        <f t="shared" si="99"/>
        <v>0</v>
      </c>
      <c r="BC1276" s="99">
        <f>SUMIFS(通讯通路门店!$W:$W,通讯通路门店!$S:$S,$G1276,通讯通路门店!$J:$J,"荣耀体验店")+SUMIFS(通讯通路门店!$W:$W,通讯通路门店!$S:$S,$G1276,通讯通路门店!$J:$J,"荣耀授权专卖店")</f>
        <v>0</v>
      </c>
      <c r="BD1276" s="99">
        <f>SUMIFS(通讯通路门店!$Z:$Z,通讯通路门店!$S:$S,$G1276,通讯通路门店!$J:$J,"VIVO体验店")</f>
        <v>0</v>
      </c>
      <c r="BE1276" s="99">
        <f>SUMIFS(通讯通路门店!$AB:$AB,通讯通路门店!$S:$S,$G1276,通讯通路门店!$J:$J,"OPPO体验店")</f>
        <v>0</v>
      </c>
      <c r="BF1276" s="99">
        <f>SUMIFS(通讯通路门店!$X:$X,通讯通路门店!$S:$S,$G1276,通讯通路门店!$J:$J,"华为授权体验店")+SUMIFS(通讯通路门店!$AA:$AA,通讯通路门店!$S:$S,$G1276,通讯通路门店!$J:$J,"华为堡垒店")</f>
        <v>0</v>
      </c>
      <c r="BG1276" s="99">
        <f>SUMIFS(通讯通路门店!$Y:$Y,通讯通路门店!$S:$S,$G1276,通讯通路门店!$J:$J,"小米体验店")</f>
        <v>0</v>
      </c>
      <c r="BH1276" s="99">
        <f>SUMIFS(通讯通路门店!$AA:$AA,通讯通路门店!$S:$S,$G1276,通讯通路门店!$J:$J,"苹果体验店")</f>
        <v>0</v>
      </c>
      <c r="BI1276" s="99">
        <f>SUMIFS(通讯通路门店!$K:$K,通讯通路门店!$S:$S,$G1276,通讯通路门店!$J:$J,"其他品牌专卖店")</f>
        <v>0</v>
      </c>
      <c r="BJ1276" s="99">
        <f>SUMIFS(通讯通路门店!$AC:$AC,通讯通路门店!$S:$S,$G1276)</f>
        <v>0</v>
      </c>
      <c r="BK1276" s="99">
        <f>SUMIFS(通讯通路门店!$AD:$AD,通讯通路门店!$S:$S,$G1276)</f>
        <v>0</v>
      </c>
      <c r="BL1276" s="99">
        <f>SUMIFS(通讯通路门店!$AE:$AE,通讯通路门店!$S:$S,$G1276)</f>
        <v>0</v>
      </c>
      <c r="BM1276" s="99">
        <f>SUMIFS(通讯通路门店!$AF:$AF,通讯通路门店!$S:$S,$G1276)</f>
        <v>0</v>
      </c>
      <c r="BN1276" s="99">
        <f>SUMIFS(通讯通路门店!$AG:$AG,通讯通路门店!$S:$S,$G1276)</f>
        <v>0</v>
      </c>
      <c r="BO1276" s="99">
        <f>SUMIFS(通讯通路门店!$AH:$AH,通讯通路门店!$S:$S,$G1276)</f>
        <v>0</v>
      </c>
      <c r="BP1276" s="99">
        <f>SUMIFS(通讯通路门店!$AI:$AI,通讯通路门店!$S:$S,$G1276)</f>
        <v>0</v>
      </c>
      <c r="BQ1276" s="83"/>
    </row>
    <row r="1277" spans="1:69">
      <c r="A1277" s="99" t="str">
        <f>IFERROR(_xlfn.XLOOKUP($G1277,通讯通路门店!$S$4:$S$993933,通讯通路门店!$A$4:$A$993933,0,0),"")</f>
        <v>海南省</v>
      </c>
      <c r="B1277" s="99" t="str">
        <f>IFERROR(_xlfn.XLOOKUP($G1277,通讯通路门店!$S$4:$S$993933,通讯通路门店!$B$4:$B$993933,0,0),"")</f>
        <v>昌江黎族自治县</v>
      </c>
      <c r="C1277" s="99" t="str">
        <f>IFERROR(_xlfn.XLOOKUP($G1277,通讯通路门店!$S$4:$S$993933,通讯通路门店!$C$4:$C$993933,0,0),"")</f>
        <v>昌江黎族自治县</v>
      </c>
      <c r="D1277" s="99" t="str">
        <f>IFERROR(_xlfn.XLOOKUP($G1277,通讯通路门店!$S$4:$S$993933,通讯通路门店!$D$4:$D$993933,0,0),"")</f>
        <v>叉河镇</v>
      </c>
      <c r="E1277" s="83"/>
      <c r="F1277" s="83"/>
      <c r="G1277" s="101"/>
      <c r="H1277" s="102">
        <f>IFERROR(_xlfn.XLOOKUP($G1277,通讯通路门店!$S$4:$S$993933,通讯通路门店!$R$4:$R$993933,0,0),"")</f>
        <v>0</v>
      </c>
      <c r="I1277" s="83"/>
      <c r="J1277" s="83"/>
      <c r="K1277" s="83"/>
      <c r="L1277" s="83"/>
      <c r="M1277" s="83"/>
      <c r="N1277" s="83"/>
      <c r="O1277" s="83"/>
      <c r="P1277" s="83"/>
      <c r="Q1277" s="83"/>
      <c r="R1277" s="83"/>
      <c r="S1277" s="83"/>
      <c r="T1277" s="83"/>
      <c r="U1277" s="99">
        <f>COUNTIF(通讯通路门店!$S:$S,$G1277)</f>
        <v>0</v>
      </c>
      <c r="V1277" s="99">
        <f>COUNTIFS(通讯通路门店!$S:$S,$G1277,通讯通路门店!$J:$J,"综合卖场")</f>
        <v>0</v>
      </c>
      <c r="W1277" s="99">
        <f>SUMIFS(通讯通路门店!$AJ:$AJ,通讯通路门店!$S:$S,通讯客户沙盘!$G1277)</f>
        <v>0</v>
      </c>
      <c r="X1277" s="99">
        <f t="shared" si="95"/>
        <v>0</v>
      </c>
      <c r="Y1277" s="99">
        <f>COUNTIFS(通讯通路门店!$S:$S,$G1277,通讯通路门店!$J:$J,"荣耀体验店")+COUNTIFS(通讯通路门店!$S:$S,$G1277,通讯通路门店!$J:$J,"荣耀授权专卖店")</f>
        <v>0</v>
      </c>
      <c r="Z1277" s="99">
        <f>COUNTIFS(通讯通路门店!$S:$S,$G1277,通讯通路门店!$J:$J,"VIVO体验店")</f>
        <v>0</v>
      </c>
      <c r="AA1277" s="99">
        <f>COUNTIFS(通讯通路门店!$S:$S,$G1277,通讯通路门店!$J:$J,"OPPO体验店")</f>
        <v>0</v>
      </c>
      <c r="AB1277" s="99">
        <f>COUNTIFS(通讯通路门店!$S:$S,$G1277,通讯通路门店!$J:$J,"华为授权体验店")+COUNTIFS(通讯通路门店!$S:$S,$G1277,通讯通路门店!$J:$J,"华为堡垒店")</f>
        <v>0</v>
      </c>
      <c r="AC1277" s="99">
        <f>COUNTIFS(通讯通路门店!$S:$S,$G1277,通讯通路门店!$J:$J,"小米体验店")</f>
        <v>0</v>
      </c>
      <c r="AD1277" s="99">
        <f>COUNTIFS(通讯通路门店!$S:$S,$G1277,通讯通路门店!$J:$J,"苹果体验店")</f>
        <v>0</v>
      </c>
      <c r="AE1277" s="99">
        <f>COUNTIFS(通讯通路门店!$S:$S,$G1277,通讯通路门店!$J:$J,"其他品牌专卖店")</f>
        <v>0</v>
      </c>
      <c r="AF1277" s="99">
        <f>SUMIFS(通讯通路门店!$BI:$BI,通讯通路门店!$S:$S,$G1277)</f>
        <v>0</v>
      </c>
      <c r="AG1277" s="99">
        <f>SUMIFS(通讯通路门店!$BH:$BH,通讯通路门店!$S:$S,$G1277)</f>
        <v>0</v>
      </c>
      <c r="AH1277" s="99">
        <f t="shared" si="96"/>
        <v>0</v>
      </c>
      <c r="AI1277" s="99">
        <f>SUMIFS(通讯通路门店!$BB:$BB,通讯通路门店!$S:$S,$G1277)</f>
        <v>0</v>
      </c>
      <c r="AJ1277" s="99">
        <f>SUMIFS(通讯通路门店!$BE:$BE,通讯通路门店!$S:$S,$G1277)</f>
        <v>0</v>
      </c>
      <c r="AK1277" s="99">
        <f>SUMIFS(通讯通路门店!$BG:$BG,通讯通路门店!$S:$S,$G1277)</f>
        <v>0</v>
      </c>
      <c r="AL1277" s="99">
        <f>SUMIFS(通讯通路门店!$BC:$BC,通讯通路门店!$S:$S,$G1277)</f>
        <v>0</v>
      </c>
      <c r="AM1277" s="99">
        <f>SUMIFS(通讯通路门店!$BD:$BD,通讯通路门店!$S:$S,$G1277)</f>
        <v>0</v>
      </c>
      <c r="AN1277" s="99">
        <f>SUMIFS(通讯通路门店!$BF:$BF,通讯通路门店!$S:$S,$G1277)</f>
        <v>0</v>
      </c>
      <c r="AO1277" s="99">
        <f t="shared" si="97"/>
        <v>0</v>
      </c>
      <c r="AP1277" s="99">
        <f>SUMIFS(通讯通路门店!$K:$K,通讯通路门店!$S:$S,$G1277)</f>
        <v>0</v>
      </c>
      <c r="AQ1277" s="83"/>
      <c r="AR1277" s="99">
        <f>SUMIFS(通讯通路门店!$T:$T,通讯通路门店!$S:$S,$G1277)</f>
        <v>0</v>
      </c>
      <c r="AS1277" s="99">
        <f>SUMIFS(通讯通路门店!$U:$U,通讯通路门店!$S:$S,$G1277)</f>
        <v>0</v>
      </c>
      <c r="AT1277" s="99">
        <f>SUMIFS(通讯通路门店!$V:$V,通讯通路门店!$S:$S,$G1277)</f>
        <v>0</v>
      </c>
      <c r="AU1277" s="99">
        <f>SUMIFS(通讯通路门店!$W:$W,通讯通路门店!$S:$S,$G1277)</f>
        <v>0</v>
      </c>
      <c r="AV1277" s="99">
        <f>SUMIFS(通讯通路门店!$Z:$Z,通讯通路门店!$S:$S,$G1277)</f>
        <v>0</v>
      </c>
      <c r="AW1277" s="99">
        <f>SUMIFS(通讯通路门店!$AB:$AB,通讯通路门店!$S:$S,$G1277)</f>
        <v>0</v>
      </c>
      <c r="AX1277" s="99">
        <f>SUMIFS(通讯通路门店!$X:$X,通讯通路门店!$S:$S,$G1277)</f>
        <v>0</v>
      </c>
      <c r="AY1277" s="99">
        <f>SUMIFS(通讯通路门店!$Y:$Y,通讯通路门店!$S:$S,$G1277)</f>
        <v>0</v>
      </c>
      <c r="AZ1277" s="99">
        <f>SUMIFS(通讯通路门店!$AA:$AA,通讯通路门店!$S:$S,$G1277)</f>
        <v>0</v>
      </c>
      <c r="BA1277" s="99">
        <f t="shared" si="98"/>
        <v>0</v>
      </c>
      <c r="BB1277" s="99">
        <f t="shared" si="99"/>
        <v>0</v>
      </c>
      <c r="BC1277" s="99">
        <f>SUMIFS(通讯通路门店!$W:$W,通讯通路门店!$S:$S,$G1277,通讯通路门店!$J:$J,"荣耀体验店")+SUMIFS(通讯通路门店!$W:$W,通讯通路门店!$S:$S,$G1277,通讯通路门店!$J:$J,"荣耀授权专卖店")</f>
        <v>0</v>
      </c>
      <c r="BD1277" s="99">
        <f>SUMIFS(通讯通路门店!$Z:$Z,通讯通路门店!$S:$S,$G1277,通讯通路门店!$J:$J,"VIVO体验店")</f>
        <v>0</v>
      </c>
      <c r="BE1277" s="99">
        <f>SUMIFS(通讯通路门店!$AB:$AB,通讯通路门店!$S:$S,$G1277,通讯通路门店!$J:$J,"OPPO体验店")</f>
        <v>0</v>
      </c>
      <c r="BF1277" s="99">
        <f>SUMIFS(通讯通路门店!$X:$X,通讯通路门店!$S:$S,$G1277,通讯通路门店!$J:$J,"华为授权体验店")+SUMIFS(通讯通路门店!$AA:$AA,通讯通路门店!$S:$S,$G1277,通讯通路门店!$J:$J,"华为堡垒店")</f>
        <v>0</v>
      </c>
      <c r="BG1277" s="99">
        <f>SUMIFS(通讯通路门店!$Y:$Y,通讯通路门店!$S:$S,$G1277,通讯通路门店!$J:$J,"小米体验店")</f>
        <v>0</v>
      </c>
      <c r="BH1277" s="99">
        <f>SUMIFS(通讯通路门店!$AA:$AA,通讯通路门店!$S:$S,$G1277,通讯通路门店!$J:$J,"苹果体验店")</f>
        <v>0</v>
      </c>
      <c r="BI1277" s="99">
        <f>SUMIFS(通讯通路门店!$K:$K,通讯通路门店!$S:$S,$G1277,通讯通路门店!$J:$J,"其他品牌专卖店")</f>
        <v>0</v>
      </c>
      <c r="BJ1277" s="99">
        <f>SUMIFS(通讯通路门店!$AC:$AC,通讯通路门店!$S:$S,$G1277)</f>
        <v>0</v>
      </c>
      <c r="BK1277" s="99">
        <f>SUMIFS(通讯通路门店!$AD:$AD,通讯通路门店!$S:$S,$G1277)</f>
        <v>0</v>
      </c>
      <c r="BL1277" s="99">
        <f>SUMIFS(通讯通路门店!$AE:$AE,通讯通路门店!$S:$S,$G1277)</f>
        <v>0</v>
      </c>
      <c r="BM1277" s="99">
        <f>SUMIFS(通讯通路门店!$AF:$AF,通讯通路门店!$S:$S,$G1277)</f>
        <v>0</v>
      </c>
      <c r="BN1277" s="99">
        <f>SUMIFS(通讯通路门店!$AG:$AG,通讯通路门店!$S:$S,$G1277)</f>
        <v>0</v>
      </c>
      <c r="BO1277" s="99">
        <f>SUMIFS(通讯通路门店!$AH:$AH,通讯通路门店!$S:$S,$G1277)</f>
        <v>0</v>
      </c>
      <c r="BP1277" s="99">
        <f>SUMIFS(通讯通路门店!$AI:$AI,通讯通路门店!$S:$S,$G1277)</f>
        <v>0</v>
      </c>
      <c r="BQ1277" s="83"/>
    </row>
    <row r="1278" spans="1:69">
      <c r="A1278" s="99" t="str">
        <f>IFERROR(_xlfn.XLOOKUP($G1278,通讯通路门店!$S$4:$S$993933,通讯通路门店!$A$4:$A$993933,0,0),"")</f>
        <v>海南省</v>
      </c>
      <c r="B1278" s="99" t="str">
        <f>IFERROR(_xlfn.XLOOKUP($G1278,通讯通路门店!$S$4:$S$993933,通讯通路门店!$B$4:$B$993933,0,0),"")</f>
        <v>昌江黎族自治县</v>
      </c>
      <c r="C1278" s="99" t="str">
        <f>IFERROR(_xlfn.XLOOKUP($G1278,通讯通路门店!$S$4:$S$993933,通讯通路门店!$C$4:$C$993933,0,0),"")</f>
        <v>昌江黎族自治县</v>
      </c>
      <c r="D1278" s="99" t="str">
        <f>IFERROR(_xlfn.XLOOKUP($G1278,通讯通路门店!$S$4:$S$993933,通讯通路门店!$D$4:$D$993933,0,0),"")</f>
        <v>叉河镇</v>
      </c>
      <c r="E1278" s="83"/>
      <c r="F1278" s="83"/>
      <c r="G1278" s="101"/>
      <c r="H1278" s="102">
        <f>IFERROR(_xlfn.XLOOKUP($G1278,通讯通路门店!$S$4:$S$993933,通讯通路门店!$R$4:$R$993933,0,0),"")</f>
        <v>0</v>
      </c>
      <c r="I1278" s="83"/>
      <c r="J1278" s="83"/>
      <c r="K1278" s="83"/>
      <c r="L1278" s="83"/>
      <c r="M1278" s="83"/>
      <c r="N1278" s="83"/>
      <c r="O1278" s="83"/>
      <c r="P1278" s="83"/>
      <c r="Q1278" s="83"/>
      <c r="R1278" s="83"/>
      <c r="S1278" s="83"/>
      <c r="T1278" s="83"/>
      <c r="U1278" s="99">
        <f>COUNTIF(通讯通路门店!$S:$S,$G1278)</f>
        <v>0</v>
      </c>
      <c r="V1278" s="99">
        <f>COUNTIFS(通讯通路门店!$S:$S,$G1278,通讯通路门店!$J:$J,"综合卖场")</f>
        <v>0</v>
      </c>
      <c r="W1278" s="99">
        <f>SUMIFS(通讯通路门店!$AJ:$AJ,通讯通路门店!$S:$S,通讯客户沙盘!$G1278)</f>
        <v>0</v>
      </c>
      <c r="X1278" s="99">
        <f t="shared" si="95"/>
        <v>0</v>
      </c>
      <c r="Y1278" s="99">
        <f>COUNTIFS(通讯通路门店!$S:$S,$G1278,通讯通路门店!$J:$J,"荣耀体验店")+COUNTIFS(通讯通路门店!$S:$S,$G1278,通讯通路门店!$J:$J,"荣耀授权专卖店")</f>
        <v>0</v>
      </c>
      <c r="Z1278" s="99">
        <f>COUNTIFS(通讯通路门店!$S:$S,$G1278,通讯通路门店!$J:$J,"VIVO体验店")</f>
        <v>0</v>
      </c>
      <c r="AA1278" s="99">
        <f>COUNTIFS(通讯通路门店!$S:$S,$G1278,通讯通路门店!$J:$J,"OPPO体验店")</f>
        <v>0</v>
      </c>
      <c r="AB1278" s="99">
        <f>COUNTIFS(通讯通路门店!$S:$S,$G1278,通讯通路门店!$J:$J,"华为授权体验店")+COUNTIFS(通讯通路门店!$S:$S,$G1278,通讯通路门店!$J:$J,"华为堡垒店")</f>
        <v>0</v>
      </c>
      <c r="AC1278" s="99">
        <f>COUNTIFS(通讯通路门店!$S:$S,$G1278,通讯通路门店!$J:$J,"小米体验店")</f>
        <v>0</v>
      </c>
      <c r="AD1278" s="99">
        <f>COUNTIFS(通讯通路门店!$S:$S,$G1278,通讯通路门店!$J:$J,"苹果体验店")</f>
        <v>0</v>
      </c>
      <c r="AE1278" s="99">
        <f>COUNTIFS(通讯通路门店!$S:$S,$G1278,通讯通路门店!$J:$J,"其他品牌专卖店")</f>
        <v>0</v>
      </c>
      <c r="AF1278" s="99">
        <f>SUMIFS(通讯通路门店!$BI:$BI,通讯通路门店!$S:$S,$G1278)</f>
        <v>0</v>
      </c>
      <c r="AG1278" s="99">
        <f>SUMIFS(通讯通路门店!$BH:$BH,通讯通路门店!$S:$S,$G1278)</f>
        <v>0</v>
      </c>
      <c r="AH1278" s="99">
        <f t="shared" si="96"/>
        <v>0</v>
      </c>
      <c r="AI1278" s="99">
        <f>SUMIFS(通讯通路门店!$BB:$BB,通讯通路门店!$S:$S,$G1278)</f>
        <v>0</v>
      </c>
      <c r="AJ1278" s="99">
        <f>SUMIFS(通讯通路门店!$BE:$BE,通讯通路门店!$S:$S,$G1278)</f>
        <v>0</v>
      </c>
      <c r="AK1278" s="99">
        <f>SUMIFS(通讯通路门店!$BG:$BG,通讯通路门店!$S:$S,$G1278)</f>
        <v>0</v>
      </c>
      <c r="AL1278" s="99">
        <f>SUMIFS(通讯通路门店!$BC:$BC,通讯通路门店!$S:$S,$G1278)</f>
        <v>0</v>
      </c>
      <c r="AM1278" s="99">
        <f>SUMIFS(通讯通路门店!$BD:$BD,通讯通路门店!$S:$S,$G1278)</f>
        <v>0</v>
      </c>
      <c r="AN1278" s="99">
        <f>SUMIFS(通讯通路门店!$BF:$BF,通讯通路门店!$S:$S,$G1278)</f>
        <v>0</v>
      </c>
      <c r="AO1278" s="99">
        <f t="shared" si="97"/>
        <v>0</v>
      </c>
      <c r="AP1278" s="99">
        <f>SUMIFS(通讯通路门店!$K:$K,通讯通路门店!$S:$S,$G1278)</f>
        <v>0</v>
      </c>
      <c r="AQ1278" s="83"/>
      <c r="AR1278" s="99">
        <f>SUMIFS(通讯通路门店!$T:$T,通讯通路门店!$S:$S,$G1278)</f>
        <v>0</v>
      </c>
      <c r="AS1278" s="99">
        <f>SUMIFS(通讯通路门店!$U:$U,通讯通路门店!$S:$S,$G1278)</f>
        <v>0</v>
      </c>
      <c r="AT1278" s="99">
        <f>SUMIFS(通讯通路门店!$V:$V,通讯通路门店!$S:$S,$G1278)</f>
        <v>0</v>
      </c>
      <c r="AU1278" s="99">
        <f>SUMIFS(通讯通路门店!$W:$W,通讯通路门店!$S:$S,$G1278)</f>
        <v>0</v>
      </c>
      <c r="AV1278" s="99">
        <f>SUMIFS(通讯通路门店!$Z:$Z,通讯通路门店!$S:$S,$G1278)</f>
        <v>0</v>
      </c>
      <c r="AW1278" s="99">
        <f>SUMIFS(通讯通路门店!$AB:$AB,通讯通路门店!$S:$S,$G1278)</f>
        <v>0</v>
      </c>
      <c r="AX1278" s="99">
        <f>SUMIFS(通讯通路门店!$X:$X,通讯通路门店!$S:$S,$G1278)</f>
        <v>0</v>
      </c>
      <c r="AY1278" s="99">
        <f>SUMIFS(通讯通路门店!$Y:$Y,通讯通路门店!$S:$S,$G1278)</f>
        <v>0</v>
      </c>
      <c r="AZ1278" s="99">
        <f>SUMIFS(通讯通路门店!$AA:$AA,通讯通路门店!$S:$S,$G1278)</f>
        <v>0</v>
      </c>
      <c r="BA1278" s="99">
        <f t="shared" si="98"/>
        <v>0</v>
      </c>
      <c r="BB1278" s="99">
        <f t="shared" si="99"/>
        <v>0</v>
      </c>
      <c r="BC1278" s="99">
        <f>SUMIFS(通讯通路门店!$W:$W,通讯通路门店!$S:$S,$G1278,通讯通路门店!$J:$J,"荣耀体验店")+SUMIFS(通讯通路门店!$W:$W,通讯通路门店!$S:$S,$G1278,通讯通路门店!$J:$J,"荣耀授权专卖店")</f>
        <v>0</v>
      </c>
      <c r="BD1278" s="99">
        <f>SUMIFS(通讯通路门店!$Z:$Z,通讯通路门店!$S:$S,$G1278,通讯通路门店!$J:$J,"VIVO体验店")</f>
        <v>0</v>
      </c>
      <c r="BE1278" s="99">
        <f>SUMIFS(通讯通路门店!$AB:$AB,通讯通路门店!$S:$S,$G1278,通讯通路门店!$J:$J,"OPPO体验店")</f>
        <v>0</v>
      </c>
      <c r="BF1278" s="99">
        <f>SUMIFS(通讯通路门店!$X:$X,通讯通路门店!$S:$S,$G1278,通讯通路门店!$J:$J,"华为授权体验店")+SUMIFS(通讯通路门店!$AA:$AA,通讯通路门店!$S:$S,$G1278,通讯通路门店!$J:$J,"华为堡垒店")</f>
        <v>0</v>
      </c>
      <c r="BG1278" s="99">
        <f>SUMIFS(通讯通路门店!$Y:$Y,通讯通路门店!$S:$S,$G1278,通讯通路门店!$J:$J,"小米体验店")</f>
        <v>0</v>
      </c>
      <c r="BH1278" s="99">
        <f>SUMIFS(通讯通路门店!$AA:$AA,通讯通路门店!$S:$S,$G1278,通讯通路门店!$J:$J,"苹果体验店")</f>
        <v>0</v>
      </c>
      <c r="BI1278" s="99">
        <f>SUMIFS(通讯通路门店!$K:$K,通讯通路门店!$S:$S,$G1278,通讯通路门店!$J:$J,"其他品牌专卖店")</f>
        <v>0</v>
      </c>
      <c r="BJ1278" s="99">
        <f>SUMIFS(通讯通路门店!$AC:$AC,通讯通路门店!$S:$S,$G1278)</f>
        <v>0</v>
      </c>
      <c r="BK1278" s="99">
        <f>SUMIFS(通讯通路门店!$AD:$AD,通讯通路门店!$S:$S,$G1278)</f>
        <v>0</v>
      </c>
      <c r="BL1278" s="99">
        <f>SUMIFS(通讯通路门店!$AE:$AE,通讯通路门店!$S:$S,$G1278)</f>
        <v>0</v>
      </c>
      <c r="BM1278" s="99">
        <f>SUMIFS(通讯通路门店!$AF:$AF,通讯通路门店!$S:$S,$G1278)</f>
        <v>0</v>
      </c>
      <c r="BN1278" s="99">
        <f>SUMIFS(通讯通路门店!$AG:$AG,通讯通路门店!$S:$S,$G1278)</f>
        <v>0</v>
      </c>
      <c r="BO1278" s="99">
        <f>SUMIFS(通讯通路门店!$AH:$AH,通讯通路门店!$S:$S,$G1278)</f>
        <v>0</v>
      </c>
      <c r="BP1278" s="99">
        <f>SUMIFS(通讯通路门店!$AI:$AI,通讯通路门店!$S:$S,$G1278)</f>
        <v>0</v>
      </c>
      <c r="BQ1278" s="83"/>
    </row>
    <row r="1279" spans="1:69">
      <c r="A1279" s="99" t="str">
        <f>IFERROR(_xlfn.XLOOKUP($G1279,通讯通路门店!$S$4:$S$993933,通讯通路门店!$A$4:$A$993933,0,0),"")</f>
        <v>海南省</v>
      </c>
      <c r="B1279" s="99" t="str">
        <f>IFERROR(_xlfn.XLOOKUP($G1279,通讯通路门店!$S$4:$S$993933,通讯通路门店!$B$4:$B$993933,0,0),"")</f>
        <v>昌江黎族自治县</v>
      </c>
      <c r="C1279" s="99" t="str">
        <f>IFERROR(_xlfn.XLOOKUP($G1279,通讯通路门店!$S$4:$S$993933,通讯通路门店!$C$4:$C$993933,0,0),"")</f>
        <v>昌江黎族自治县</v>
      </c>
      <c r="D1279" s="99" t="str">
        <f>IFERROR(_xlfn.XLOOKUP($G1279,通讯通路门店!$S$4:$S$993933,通讯通路门店!$D$4:$D$993933,0,0),"")</f>
        <v>叉河镇</v>
      </c>
      <c r="E1279" s="83"/>
      <c r="F1279" s="83"/>
      <c r="G1279" s="101"/>
      <c r="H1279" s="102">
        <f>IFERROR(_xlfn.XLOOKUP($G1279,通讯通路门店!$S$4:$S$993933,通讯通路门店!$R$4:$R$993933,0,0),"")</f>
        <v>0</v>
      </c>
      <c r="I1279" s="83"/>
      <c r="J1279" s="83"/>
      <c r="K1279" s="83"/>
      <c r="L1279" s="83"/>
      <c r="M1279" s="83"/>
      <c r="N1279" s="83"/>
      <c r="O1279" s="83"/>
      <c r="P1279" s="83"/>
      <c r="Q1279" s="83"/>
      <c r="R1279" s="83"/>
      <c r="S1279" s="83"/>
      <c r="T1279" s="83"/>
      <c r="U1279" s="99">
        <f>COUNTIF(通讯通路门店!$S:$S,$G1279)</f>
        <v>0</v>
      </c>
      <c r="V1279" s="99">
        <f>COUNTIFS(通讯通路门店!$S:$S,$G1279,通讯通路门店!$J:$J,"综合卖场")</f>
        <v>0</v>
      </c>
      <c r="W1279" s="99">
        <f>SUMIFS(通讯通路门店!$AJ:$AJ,通讯通路门店!$S:$S,通讯客户沙盘!$G1279)</f>
        <v>0</v>
      </c>
      <c r="X1279" s="99">
        <f t="shared" si="95"/>
        <v>0</v>
      </c>
      <c r="Y1279" s="99">
        <f>COUNTIFS(通讯通路门店!$S:$S,$G1279,通讯通路门店!$J:$J,"荣耀体验店")+COUNTIFS(通讯通路门店!$S:$S,$G1279,通讯通路门店!$J:$J,"荣耀授权专卖店")</f>
        <v>0</v>
      </c>
      <c r="Z1279" s="99">
        <f>COUNTIFS(通讯通路门店!$S:$S,$G1279,通讯通路门店!$J:$J,"VIVO体验店")</f>
        <v>0</v>
      </c>
      <c r="AA1279" s="99">
        <f>COUNTIFS(通讯通路门店!$S:$S,$G1279,通讯通路门店!$J:$J,"OPPO体验店")</f>
        <v>0</v>
      </c>
      <c r="AB1279" s="99">
        <f>COUNTIFS(通讯通路门店!$S:$S,$G1279,通讯通路门店!$J:$J,"华为授权体验店")+COUNTIFS(通讯通路门店!$S:$S,$G1279,通讯通路门店!$J:$J,"华为堡垒店")</f>
        <v>0</v>
      </c>
      <c r="AC1279" s="99">
        <f>COUNTIFS(通讯通路门店!$S:$S,$G1279,通讯通路门店!$J:$J,"小米体验店")</f>
        <v>0</v>
      </c>
      <c r="AD1279" s="99">
        <f>COUNTIFS(通讯通路门店!$S:$S,$G1279,通讯通路门店!$J:$J,"苹果体验店")</f>
        <v>0</v>
      </c>
      <c r="AE1279" s="99">
        <f>COUNTIFS(通讯通路门店!$S:$S,$G1279,通讯通路门店!$J:$J,"其他品牌专卖店")</f>
        <v>0</v>
      </c>
      <c r="AF1279" s="99">
        <f>SUMIFS(通讯通路门店!$BI:$BI,通讯通路门店!$S:$S,$G1279)</f>
        <v>0</v>
      </c>
      <c r="AG1279" s="99">
        <f>SUMIFS(通讯通路门店!$BH:$BH,通讯通路门店!$S:$S,$G1279)</f>
        <v>0</v>
      </c>
      <c r="AH1279" s="99">
        <f t="shared" si="96"/>
        <v>0</v>
      </c>
      <c r="AI1279" s="99">
        <f>SUMIFS(通讯通路门店!$BB:$BB,通讯通路门店!$S:$S,$G1279)</f>
        <v>0</v>
      </c>
      <c r="AJ1279" s="99">
        <f>SUMIFS(通讯通路门店!$BE:$BE,通讯通路门店!$S:$S,$G1279)</f>
        <v>0</v>
      </c>
      <c r="AK1279" s="99">
        <f>SUMIFS(通讯通路门店!$BG:$BG,通讯通路门店!$S:$S,$G1279)</f>
        <v>0</v>
      </c>
      <c r="AL1279" s="99">
        <f>SUMIFS(通讯通路门店!$BC:$BC,通讯通路门店!$S:$S,$G1279)</f>
        <v>0</v>
      </c>
      <c r="AM1279" s="99">
        <f>SUMIFS(通讯通路门店!$BD:$BD,通讯通路门店!$S:$S,$G1279)</f>
        <v>0</v>
      </c>
      <c r="AN1279" s="99">
        <f>SUMIFS(通讯通路门店!$BF:$BF,通讯通路门店!$S:$S,$G1279)</f>
        <v>0</v>
      </c>
      <c r="AO1279" s="99">
        <f t="shared" si="97"/>
        <v>0</v>
      </c>
      <c r="AP1279" s="99">
        <f>SUMIFS(通讯通路门店!$K:$K,通讯通路门店!$S:$S,$G1279)</f>
        <v>0</v>
      </c>
      <c r="AQ1279" s="83"/>
      <c r="AR1279" s="99">
        <f>SUMIFS(通讯通路门店!$T:$T,通讯通路门店!$S:$S,$G1279)</f>
        <v>0</v>
      </c>
      <c r="AS1279" s="99">
        <f>SUMIFS(通讯通路门店!$U:$U,通讯通路门店!$S:$S,$G1279)</f>
        <v>0</v>
      </c>
      <c r="AT1279" s="99">
        <f>SUMIFS(通讯通路门店!$V:$V,通讯通路门店!$S:$S,$G1279)</f>
        <v>0</v>
      </c>
      <c r="AU1279" s="99">
        <f>SUMIFS(通讯通路门店!$W:$W,通讯通路门店!$S:$S,$G1279)</f>
        <v>0</v>
      </c>
      <c r="AV1279" s="99">
        <f>SUMIFS(通讯通路门店!$Z:$Z,通讯通路门店!$S:$S,$G1279)</f>
        <v>0</v>
      </c>
      <c r="AW1279" s="99">
        <f>SUMIFS(通讯通路门店!$AB:$AB,通讯通路门店!$S:$S,$G1279)</f>
        <v>0</v>
      </c>
      <c r="AX1279" s="99">
        <f>SUMIFS(通讯通路门店!$X:$X,通讯通路门店!$S:$S,$G1279)</f>
        <v>0</v>
      </c>
      <c r="AY1279" s="99">
        <f>SUMIFS(通讯通路门店!$Y:$Y,通讯通路门店!$S:$S,$G1279)</f>
        <v>0</v>
      </c>
      <c r="AZ1279" s="99">
        <f>SUMIFS(通讯通路门店!$AA:$AA,通讯通路门店!$S:$S,$G1279)</f>
        <v>0</v>
      </c>
      <c r="BA1279" s="99">
        <f t="shared" si="98"/>
        <v>0</v>
      </c>
      <c r="BB1279" s="99">
        <f t="shared" si="99"/>
        <v>0</v>
      </c>
      <c r="BC1279" s="99">
        <f>SUMIFS(通讯通路门店!$W:$W,通讯通路门店!$S:$S,$G1279,通讯通路门店!$J:$J,"荣耀体验店")+SUMIFS(通讯通路门店!$W:$W,通讯通路门店!$S:$S,$G1279,通讯通路门店!$J:$J,"荣耀授权专卖店")</f>
        <v>0</v>
      </c>
      <c r="BD1279" s="99">
        <f>SUMIFS(通讯通路门店!$Z:$Z,通讯通路门店!$S:$S,$G1279,通讯通路门店!$J:$J,"VIVO体验店")</f>
        <v>0</v>
      </c>
      <c r="BE1279" s="99">
        <f>SUMIFS(通讯通路门店!$AB:$AB,通讯通路门店!$S:$S,$G1279,通讯通路门店!$J:$J,"OPPO体验店")</f>
        <v>0</v>
      </c>
      <c r="BF1279" s="99">
        <f>SUMIFS(通讯通路门店!$X:$X,通讯通路门店!$S:$S,$G1279,通讯通路门店!$J:$J,"华为授权体验店")+SUMIFS(通讯通路门店!$AA:$AA,通讯通路门店!$S:$S,$G1279,通讯通路门店!$J:$J,"华为堡垒店")</f>
        <v>0</v>
      </c>
      <c r="BG1279" s="99">
        <f>SUMIFS(通讯通路门店!$Y:$Y,通讯通路门店!$S:$S,$G1279,通讯通路门店!$J:$J,"小米体验店")</f>
        <v>0</v>
      </c>
      <c r="BH1279" s="99">
        <f>SUMIFS(通讯通路门店!$AA:$AA,通讯通路门店!$S:$S,$G1279,通讯通路门店!$J:$J,"苹果体验店")</f>
        <v>0</v>
      </c>
      <c r="BI1279" s="99">
        <f>SUMIFS(通讯通路门店!$K:$K,通讯通路门店!$S:$S,$G1279,通讯通路门店!$J:$J,"其他品牌专卖店")</f>
        <v>0</v>
      </c>
      <c r="BJ1279" s="99">
        <f>SUMIFS(通讯通路门店!$AC:$AC,通讯通路门店!$S:$S,$G1279)</f>
        <v>0</v>
      </c>
      <c r="BK1279" s="99">
        <f>SUMIFS(通讯通路门店!$AD:$AD,通讯通路门店!$S:$S,$G1279)</f>
        <v>0</v>
      </c>
      <c r="BL1279" s="99">
        <f>SUMIFS(通讯通路门店!$AE:$AE,通讯通路门店!$S:$S,$G1279)</f>
        <v>0</v>
      </c>
      <c r="BM1279" s="99">
        <f>SUMIFS(通讯通路门店!$AF:$AF,通讯通路门店!$S:$S,$G1279)</f>
        <v>0</v>
      </c>
      <c r="BN1279" s="99">
        <f>SUMIFS(通讯通路门店!$AG:$AG,通讯通路门店!$S:$S,$G1279)</f>
        <v>0</v>
      </c>
      <c r="BO1279" s="99">
        <f>SUMIFS(通讯通路门店!$AH:$AH,通讯通路门店!$S:$S,$G1279)</f>
        <v>0</v>
      </c>
      <c r="BP1279" s="99">
        <f>SUMIFS(通讯通路门店!$AI:$AI,通讯通路门店!$S:$S,$G1279)</f>
        <v>0</v>
      </c>
      <c r="BQ1279" s="83"/>
    </row>
    <row r="1280" spans="1:69">
      <c r="A1280" s="99" t="str">
        <f>IFERROR(_xlfn.XLOOKUP($G1280,通讯通路门店!$S$4:$S$993933,通讯通路门店!$A$4:$A$993933,0,0),"")</f>
        <v>海南省</v>
      </c>
      <c r="B1280" s="99" t="str">
        <f>IFERROR(_xlfn.XLOOKUP($G1280,通讯通路门店!$S$4:$S$993933,通讯通路门店!$B$4:$B$993933,0,0),"")</f>
        <v>昌江黎族自治县</v>
      </c>
      <c r="C1280" s="99" t="str">
        <f>IFERROR(_xlfn.XLOOKUP($G1280,通讯通路门店!$S$4:$S$993933,通讯通路门店!$C$4:$C$993933,0,0),"")</f>
        <v>昌江黎族自治县</v>
      </c>
      <c r="D1280" s="99" t="str">
        <f>IFERROR(_xlfn.XLOOKUP($G1280,通讯通路门店!$S$4:$S$993933,通讯通路门店!$D$4:$D$993933,0,0),"")</f>
        <v>叉河镇</v>
      </c>
      <c r="E1280" s="83"/>
      <c r="F1280" s="83"/>
      <c r="G1280" s="101"/>
      <c r="H1280" s="102">
        <f>IFERROR(_xlfn.XLOOKUP($G1280,通讯通路门店!$S$4:$S$993933,通讯通路门店!$R$4:$R$993933,0,0),"")</f>
        <v>0</v>
      </c>
      <c r="I1280" s="83"/>
      <c r="J1280" s="83"/>
      <c r="K1280" s="83"/>
      <c r="L1280" s="83"/>
      <c r="M1280" s="83"/>
      <c r="N1280" s="83"/>
      <c r="O1280" s="83"/>
      <c r="P1280" s="83"/>
      <c r="Q1280" s="83"/>
      <c r="R1280" s="83"/>
      <c r="S1280" s="83"/>
      <c r="T1280" s="83"/>
      <c r="U1280" s="99">
        <f>COUNTIF(通讯通路门店!$S:$S,$G1280)</f>
        <v>0</v>
      </c>
      <c r="V1280" s="99">
        <f>COUNTIFS(通讯通路门店!$S:$S,$G1280,通讯通路门店!$J:$J,"综合卖场")</f>
        <v>0</v>
      </c>
      <c r="W1280" s="99">
        <f>SUMIFS(通讯通路门店!$AJ:$AJ,通讯通路门店!$S:$S,通讯客户沙盘!$G1280)</f>
        <v>0</v>
      </c>
      <c r="X1280" s="99">
        <f t="shared" si="95"/>
        <v>0</v>
      </c>
      <c r="Y1280" s="99">
        <f>COUNTIFS(通讯通路门店!$S:$S,$G1280,通讯通路门店!$J:$J,"荣耀体验店")+COUNTIFS(通讯通路门店!$S:$S,$G1280,通讯通路门店!$J:$J,"荣耀授权专卖店")</f>
        <v>0</v>
      </c>
      <c r="Z1280" s="99">
        <f>COUNTIFS(通讯通路门店!$S:$S,$G1280,通讯通路门店!$J:$J,"VIVO体验店")</f>
        <v>0</v>
      </c>
      <c r="AA1280" s="99">
        <f>COUNTIFS(通讯通路门店!$S:$S,$G1280,通讯通路门店!$J:$J,"OPPO体验店")</f>
        <v>0</v>
      </c>
      <c r="AB1280" s="99">
        <f>COUNTIFS(通讯通路门店!$S:$S,$G1280,通讯通路门店!$J:$J,"华为授权体验店")+COUNTIFS(通讯通路门店!$S:$S,$G1280,通讯通路门店!$J:$J,"华为堡垒店")</f>
        <v>0</v>
      </c>
      <c r="AC1280" s="99">
        <f>COUNTIFS(通讯通路门店!$S:$S,$G1280,通讯通路门店!$J:$J,"小米体验店")</f>
        <v>0</v>
      </c>
      <c r="AD1280" s="99">
        <f>COUNTIFS(通讯通路门店!$S:$S,$G1280,通讯通路门店!$J:$J,"苹果体验店")</f>
        <v>0</v>
      </c>
      <c r="AE1280" s="99">
        <f>COUNTIFS(通讯通路门店!$S:$S,$G1280,通讯通路门店!$J:$J,"其他品牌专卖店")</f>
        <v>0</v>
      </c>
      <c r="AF1280" s="99">
        <f>SUMIFS(通讯通路门店!$BI:$BI,通讯通路门店!$S:$S,$G1280)</f>
        <v>0</v>
      </c>
      <c r="AG1280" s="99">
        <f>SUMIFS(通讯通路门店!$BH:$BH,通讯通路门店!$S:$S,$G1280)</f>
        <v>0</v>
      </c>
      <c r="AH1280" s="99">
        <f t="shared" si="96"/>
        <v>0</v>
      </c>
      <c r="AI1280" s="99">
        <f>SUMIFS(通讯通路门店!$BB:$BB,通讯通路门店!$S:$S,$G1280)</f>
        <v>0</v>
      </c>
      <c r="AJ1280" s="99">
        <f>SUMIFS(通讯通路门店!$BE:$BE,通讯通路门店!$S:$S,$G1280)</f>
        <v>0</v>
      </c>
      <c r="AK1280" s="99">
        <f>SUMIFS(通讯通路门店!$BG:$BG,通讯通路门店!$S:$S,$G1280)</f>
        <v>0</v>
      </c>
      <c r="AL1280" s="99">
        <f>SUMIFS(通讯通路门店!$BC:$BC,通讯通路门店!$S:$S,$G1280)</f>
        <v>0</v>
      </c>
      <c r="AM1280" s="99">
        <f>SUMIFS(通讯通路门店!$BD:$BD,通讯通路门店!$S:$S,$G1280)</f>
        <v>0</v>
      </c>
      <c r="AN1280" s="99">
        <f>SUMIFS(通讯通路门店!$BF:$BF,通讯通路门店!$S:$S,$G1280)</f>
        <v>0</v>
      </c>
      <c r="AO1280" s="99">
        <f t="shared" si="97"/>
        <v>0</v>
      </c>
      <c r="AP1280" s="99">
        <f>SUMIFS(通讯通路门店!$K:$K,通讯通路门店!$S:$S,$G1280)</f>
        <v>0</v>
      </c>
      <c r="AQ1280" s="83"/>
      <c r="AR1280" s="99">
        <f>SUMIFS(通讯通路门店!$T:$T,通讯通路门店!$S:$S,$G1280)</f>
        <v>0</v>
      </c>
      <c r="AS1280" s="99">
        <f>SUMIFS(通讯通路门店!$U:$U,通讯通路门店!$S:$S,$G1280)</f>
        <v>0</v>
      </c>
      <c r="AT1280" s="99">
        <f>SUMIFS(通讯通路门店!$V:$V,通讯通路门店!$S:$S,$G1280)</f>
        <v>0</v>
      </c>
      <c r="AU1280" s="99">
        <f>SUMIFS(通讯通路门店!$W:$W,通讯通路门店!$S:$S,$G1280)</f>
        <v>0</v>
      </c>
      <c r="AV1280" s="99">
        <f>SUMIFS(通讯通路门店!$Z:$Z,通讯通路门店!$S:$S,$G1280)</f>
        <v>0</v>
      </c>
      <c r="AW1280" s="99">
        <f>SUMIFS(通讯通路门店!$AB:$AB,通讯通路门店!$S:$S,$G1280)</f>
        <v>0</v>
      </c>
      <c r="AX1280" s="99">
        <f>SUMIFS(通讯通路门店!$X:$X,通讯通路门店!$S:$S,$G1280)</f>
        <v>0</v>
      </c>
      <c r="AY1280" s="99">
        <f>SUMIFS(通讯通路门店!$Y:$Y,通讯通路门店!$S:$S,$G1280)</f>
        <v>0</v>
      </c>
      <c r="AZ1280" s="99">
        <f>SUMIFS(通讯通路门店!$AA:$AA,通讯通路门店!$S:$S,$G1280)</f>
        <v>0</v>
      </c>
      <c r="BA1280" s="99">
        <f t="shared" si="98"/>
        <v>0</v>
      </c>
      <c r="BB1280" s="99">
        <f t="shared" si="99"/>
        <v>0</v>
      </c>
      <c r="BC1280" s="99">
        <f>SUMIFS(通讯通路门店!$W:$W,通讯通路门店!$S:$S,$G1280,通讯通路门店!$J:$J,"荣耀体验店")+SUMIFS(通讯通路门店!$W:$W,通讯通路门店!$S:$S,$G1280,通讯通路门店!$J:$J,"荣耀授权专卖店")</f>
        <v>0</v>
      </c>
      <c r="BD1280" s="99">
        <f>SUMIFS(通讯通路门店!$Z:$Z,通讯通路门店!$S:$S,$G1280,通讯通路门店!$J:$J,"VIVO体验店")</f>
        <v>0</v>
      </c>
      <c r="BE1280" s="99">
        <f>SUMIFS(通讯通路门店!$AB:$AB,通讯通路门店!$S:$S,$G1280,通讯通路门店!$J:$J,"OPPO体验店")</f>
        <v>0</v>
      </c>
      <c r="BF1280" s="99">
        <f>SUMIFS(通讯通路门店!$X:$X,通讯通路门店!$S:$S,$G1280,通讯通路门店!$J:$J,"华为授权体验店")+SUMIFS(通讯通路门店!$AA:$AA,通讯通路门店!$S:$S,$G1280,通讯通路门店!$J:$J,"华为堡垒店")</f>
        <v>0</v>
      </c>
      <c r="BG1280" s="99">
        <f>SUMIFS(通讯通路门店!$Y:$Y,通讯通路门店!$S:$S,$G1280,通讯通路门店!$J:$J,"小米体验店")</f>
        <v>0</v>
      </c>
      <c r="BH1280" s="99">
        <f>SUMIFS(通讯通路门店!$AA:$AA,通讯通路门店!$S:$S,$G1280,通讯通路门店!$J:$J,"苹果体验店")</f>
        <v>0</v>
      </c>
      <c r="BI1280" s="99">
        <f>SUMIFS(通讯通路门店!$K:$K,通讯通路门店!$S:$S,$G1280,通讯通路门店!$J:$J,"其他品牌专卖店")</f>
        <v>0</v>
      </c>
      <c r="BJ1280" s="99">
        <f>SUMIFS(通讯通路门店!$AC:$AC,通讯通路门店!$S:$S,$G1280)</f>
        <v>0</v>
      </c>
      <c r="BK1280" s="99">
        <f>SUMIFS(通讯通路门店!$AD:$AD,通讯通路门店!$S:$S,$G1280)</f>
        <v>0</v>
      </c>
      <c r="BL1280" s="99">
        <f>SUMIFS(通讯通路门店!$AE:$AE,通讯通路门店!$S:$S,$G1280)</f>
        <v>0</v>
      </c>
      <c r="BM1280" s="99">
        <f>SUMIFS(通讯通路门店!$AF:$AF,通讯通路门店!$S:$S,$G1280)</f>
        <v>0</v>
      </c>
      <c r="BN1280" s="99">
        <f>SUMIFS(通讯通路门店!$AG:$AG,通讯通路门店!$S:$S,$G1280)</f>
        <v>0</v>
      </c>
      <c r="BO1280" s="99">
        <f>SUMIFS(通讯通路门店!$AH:$AH,通讯通路门店!$S:$S,$G1280)</f>
        <v>0</v>
      </c>
      <c r="BP1280" s="99">
        <f>SUMIFS(通讯通路门店!$AI:$AI,通讯通路门店!$S:$S,$G1280)</f>
        <v>0</v>
      </c>
      <c r="BQ1280" s="83"/>
    </row>
    <row r="1281" spans="1:69">
      <c r="A1281" s="99" t="str">
        <f>IFERROR(_xlfn.XLOOKUP($G1281,通讯通路门店!$S$4:$S$993933,通讯通路门店!$A$4:$A$993933,0,0),"")</f>
        <v>海南省</v>
      </c>
      <c r="B1281" s="99" t="str">
        <f>IFERROR(_xlfn.XLOOKUP($G1281,通讯通路门店!$S$4:$S$993933,通讯通路门店!$B$4:$B$993933,0,0),"")</f>
        <v>昌江黎族自治县</v>
      </c>
      <c r="C1281" s="99" t="str">
        <f>IFERROR(_xlfn.XLOOKUP($G1281,通讯通路门店!$S$4:$S$993933,通讯通路门店!$C$4:$C$993933,0,0),"")</f>
        <v>昌江黎族自治县</v>
      </c>
      <c r="D1281" s="99" t="str">
        <f>IFERROR(_xlfn.XLOOKUP($G1281,通讯通路门店!$S$4:$S$993933,通讯通路门店!$D$4:$D$993933,0,0),"")</f>
        <v>叉河镇</v>
      </c>
      <c r="E1281" s="83"/>
      <c r="F1281" s="83"/>
      <c r="G1281" s="101"/>
      <c r="H1281" s="102">
        <f>IFERROR(_xlfn.XLOOKUP($G1281,通讯通路门店!$S$4:$S$993933,通讯通路门店!$R$4:$R$993933,0,0),"")</f>
        <v>0</v>
      </c>
      <c r="I1281" s="83"/>
      <c r="J1281" s="83"/>
      <c r="K1281" s="83"/>
      <c r="L1281" s="83"/>
      <c r="M1281" s="83"/>
      <c r="N1281" s="83"/>
      <c r="O1281" s="83"/>
      <c r="P1281" s="83"/>
      <c r="Q1281" s="83"/>
      <c r="R1281" s="83"/>
      <c r="S1281" s="83"/>
      <c r="T1281" s="83"/>
      <c r="U1281" s="99">
        <f>COUNTIF(通讯通路门店!$S:$S,$G1281)</f>
        <v>0</v>
      </c>
      <c r="V1281" s="99">
        <f>COUNTIFS(通讯通路门店!$S:$S,$G1281,通讯通路门店!$J:$J,"综合卖场")</f>
        <v>0</v>
      </c>
      <c r="W1281" s="99">
        <f>SUMIFS(通讯通路门店!$AJ:$AJ,通讯通路门店!$S:$S,通讯客户沙盘!$G1281)</f>
        <v>0</v>
      </c>
      <c r="X1281" s="99">
        <f t="shared" si="95"/>
        <v>0</v>
      </c>
      <c r="Y1281" s="99">
        <f>COUNTIFS(通讯通路门店!$S:$S,$G1281,通讯通路门店!$J:$J,"荣耀体验店")+COUNTIFS(通讯通路门店!$S:$S,$G1281,通讯通路门店!$J:$J,"荣耀授权专卖店")</f>
        <v>0</v>
      </c>
      <c r="Z1281" s="99">
        <f>COUNTIFS(通讯通路门店!$S:$S,$G1281,通讯通路门店!$J:$J,"VIVO体验店")</f>
        <v>0</v>
      </c>
      <c r="AA1281" s="99">
        <f>COUNTIFS(通讯通路门店!$S:$S,$G1281,通讯通路门店!$J:$J,"OPPO体验店")</f>
        <v>0</v>
      </c>
      <c r="AB1281" s="99">
        <f>COUNTIFS(通讯通路门店!$S:$S,$G1281,通讯通路门店!$J:$J,"华为授权体验店")+COUNTIFS(通讯通路门店!$S:$S,$G1281,通讯通路门店!$J:$J,"华为堡垒店")</f>
        <v>0</v>
      </c>
      <c r="AC1281" s="99">
        <f>COUNTIFS(通讯通路门店!$S:$S,$G1281,通讯通路门店!$J:$J,"小米体验店")</f>
        <v>0</v>
      </c>
      <c r="AD1281" s="99">
        <f>COUNTIFS(通讯通路门店!$S:$S,$G1281,通讯通路门店!$J:$J,"苹果体验店")</f>
        <v>0</v>
      </c>
      <c r="AE1281" s="99">
        <f>COUNTIFS(通讯通路门店!$S:$S,$G1281,通讯通路门店!$J:$J,"其他品牌专卖店")</f>
        <v>0</v>
      </c>
      <c r="AF1281" s="99">
        <f>SUMIFS(通讯通路门店!$BI:$BI,通讯通路门店!$S:$S,$G1281)</f>
        <v>0</v>
      </c>
      <c r="AG1281" s="99">
        <f>SUMIFS(通讯通路门店!$BH:$BH,通讯通路门店!$S:$S,$G1281)</f>
        <v>0</v>
      </c>
      <c r="AH1281" s="99">
        <f t="shared" si="96"/>
        <v>0</v>
      </c>
      <c r="AI1281" s="99">
        <f>SUMIFS(通讯通路门店!$BB:$BB,通讯通路门店!$S:$S,$G1281)</f>
        <v>0</v>
      </c>
      <c r="AJ1281" s="99">
        <f>SUMIFS(通讯通路门店!$BE:$BE,通讯通路门店!$S:$S,$G1281)</f>
        <v>0</v>
      </c>
      <c r="AK1281" s="99">
        <f>SUMIFS(通讯通路门店!$BG:$BG,通讯通路门店!$S:$S,$G1281)</f>
        <v>0</v>
      </c>
      <c r="AL1281" s="99">
        <f>SUMIFS(通讯通路门店!$BC:$BC,通讯通路门店!$S:$S,$G1281)</f>
        <v>0</v>
      </c>
      <c r="AM1281" s="99">
        <f>SUMIFS(通讯通路门店!$BD:$BD,通讯通路门店!$S:$S,$G1281)</f>
        <v>0</v>
      </c>
      <c r="AN1281" s="99">
        <f>SUMIFS(通讯通路门店!$BF:$BF,通讯通路门店!$S:$S,$G1281)</f>
        <v>0</v>
      </c>
      <c r="AO1281" s="99">
        <f t="shared" si="97"/>
        <v>0</v>
      </c>
      <c r="AP1281" s="99">
        <f>SUMIFS(通讯通路门店!$K:$K,通讯通路门店!$S:$S,$G1281)</f>
        <v>0</v>
      </c>
      <c r="AQ1281" s="83"/>
      <c r="AR1281" s="99">
        <f>SUMIFS(通讯通路门店!$T:$T,通讯通路门店!$S:$S,$G1281)</f>
        <v>0</v>
      </c>
      <c r="AS1281" s="99">
        <f>SUMIFS(通讯通路门店!$U:$U,通讯通路门店!$S:$S,$G1281)</f>
        <v>0</v>
      </c>
      <c r="AT1281" s="99">
        <f>SUMIFS(通讯通路门店!$V:$V,通讯通路门店!$S:$S,$G1281)</f>
        <v>0</v>
      </c>
      <c r="AU1281" s="99">
        <f>SUMIFS(通讯通路门店!$W:$W,通讯通路门店!$S:$S,$G1281)</f>
        <v>0</v>
      </c>
      <c r="AV1281" s="99">
        <f>SUMIFS(通讯通路门店!$Z:$Z,通讯通路门店!$S:$S,$G1281)</f>
        <v>0</v>
      </c>
      <c r="AW1281" s="99">
        <f>SUMIFS(通讯通路门店!$AB:$AB,通讯通路门店!$S:$S,$G1281)</f>
        <v>0</v>
      </c>
      <c r="AX1281" s="99">
        <f>SUMIFS(通讯通路门店!$X:$X,通讯通路门店!$S:$S,$G1281)</f>
        <v>0</v>
      </c>
      <c r="AY1281" s="99">
        <f>SUMIFS(通讯通路门店!$Y:$Y,通讯通路门店!$S:$S,$G1281)</f>
        <v>0</v>
      </c>
      <c r="AZ1281" s="99">
        <f>SUMIFS(通讯通路门店!$AA:$AA,通讯通路门店!$S:$S,$G1281)</f>
        <v>0</v>
      </c>
      <c r="BA1281" s="99">
        <f t="shared" si="98"/>
        <v>0</v>
      </c>
      <c r="BB1281" s="99">
        <f t="shared" si="99"/>
        <v>0</v>
      </c>
      <c r="BC1281" s="99">
        <f>SUMIFS(通讯通路门店!$W:$W,通讯通路门店!$S:$S,$G1281,通讯通路门店!$J:$J,"荣耀体验店")+SUMIFS(通讯通路门店!$W:$W,通讯通路门店!$S:$S,$G1281,通讯通路门店!$J:$J,"荣耀授权专卖店")</f>
        <v>0</v>
      </c>
      <c r="BD1281" s="99">
        <f>SUMIFS(通讯通路门店!$Z:$Z,通讯通路门店!$S:$S,$G1281,通讯通路门店!$J:$J,"VIVO体验店")</f>
        <v>0</v>
      </c>
      <c r="BE1281" s="99">
        <f>SUMIFS(通讯通路门店!$AB:$AB,通讯通路门店!$S:$S,$G1281,通讯通路门店!$J:$J,"OPPO体验店")</f>
        <v>0</v>
      </c>
      <c r="BF1281" s="99">
        <f>SUMIFS(通讯通路门店!$X:$X,通讯通路门店!$S:$S,$G1281,通讯通路门店!$J:$J,"华为授权体验店")+SUMIFS(通讯通路门店!$AA:$AA,通讯通路门店!$S:$S,$G1281,通讯通路门店!$J:$J,"华为堡垒店")</f>
        <v>0</v>
      </c>
      <c r="BG1281" s="99">
        <f>SUMIFS(通讯通路门店!$Y:$Y,通讯通路门店!$S:$S,$G1281,通讯通路门店!$J:$J,"小米体验店")</f>
        <v>0</v>
      </c>
      <c r="BH1281" s="99">
        <f>SUMIFS(通讯通路门店!$AA:$AA,通讯通路门店!$S:$S,$G1281,通讯通路门店!$J:$J,"苹果体验店")</f>
        <v>0</v>
      </c>
      <c r="BI1281" s="99">
        <f>SUMIFS(通讯通路门店!$K:$K,通讯通路门店!$S:$S,$G1281,通讯通路门店!$J:$J,"其他品牌专卖店")</f>
        <v>0</v>
      </c>
      <c r="BJ1281" s="99">
        <f>SUMIFS(通讯通路门店!$AC:$AC,通讯通路门店!$S:$S,$G1281)</f>
        <v>0</v>
      </c>
      <c r="BK1281" s="99">
        <f>SUMIFS(通讯通路门店!$AD:$AD,通讯通路门店!$S:$S,$G1281)</f>
        <v>0</v>
      </c>
      <c r="BL1281" s="99">
        <f>SUMIFS(通讯通路门店!$AE:$AE,通讯通路门店!$S:$S,$G1281)</f>
        <v>0</v>
      </c>
      <c r="BM1281" s="99">
        <f>SUMIFS(通讯通路门店!$AF:$AF,通讯通路门店!$S:$S,$G1281)</f>
        <v>0</v>
      </c>
      <c r="BN1281" s="99">
        <f>SUMIFS(通讯通路门店!$AG:$AG,通讯通路门店!$S:$S,$G1281)</f>
        <v>0</v>
      </c>
      <c r="BO1281" s="99">
        <f>SUMIFS(通讯通路门店!$AH:$AH,通讯通路门店!$S:$S,$G1281)</f>
        <v>0</v>
      </c>
      <c r="BP1281" s="99">
        <f>SUMIFS(通讯通路门店!$AI:$AI,通讯通路门店!$S:$S,$G1281)</f>
        <v>0</v>
      </c>
      <c r="BQ1281" s="83"/>
    </row>
    <row r="1282" spans="1:69">
      <c r="A1282" s="99" t="str">
        <f>IFERROR(_xlfn.XLOOKUP($G1282,通讯通路门店!$S$4:$S$993933,通讯通路门店!$A$4:$A$993933,0,0),"")</f>
        <v>海南省</v>
      </c>
      <c r="B1282" s="99" t="str">
        <f>IFERROR(_xlfn.XLOOKUP($G1282,通讯通路门店!$S$4:$S$993933,通讯通路门店!$B$4:$B$993933,0,0),"")</f>
        <v>昌江黎族自治县</v>
      </c>
      <c r="C1282" s="99" t="str">
        <f>IFERROR(_xlfn.XLOOKUP($G1282,通讯通路门店!$S$4:$S$993933,通讯通路门店!$C$4:$C$993933,0,0),"")</f>
        <v>昌江黎族自治县</v>
      </c>
      <c r="D1282" s="99" t="str">
        <f>IFERROR(_xlfn.XLOOKUP($G1282,通讯通路门店!$S$4:$S$993933,通讯通路门店!$D$4:$D$993933,0,0),"")</f>
        <v>叉河镇</v>
      </c>
      <c r="E1282" s="83"/>
      <c r="F1282" s="83"/>
      <c r="G1282" s="101"/>
      <c r="H1282" s="102">
        <f>IFERROR(_xlfn.XLOOKUP($G1282,通讯通路门店!$S$4:$S$993933,通讯通路门店!$R$4:$R$993933,0,0),"")</f>
        <v>0</v>
      </c>
      <c r="I1282" s="83"/>
      <c r="J1282" s="83"/>
      <c r="K1282" s="83"/>
      <c r="L1282" s="83"/>
      <c r="M1282" s="83"/>
      <c r="N1282" s="83"/>
      <c r="O1282" s="83"/>
      <c r="P1282" s="83"/>
      <c r="Q1282" s="83"/>
      <c r="R1282" s="83"/>
      <c r="S1282" s="83"/>
      <c r="T1282" s="83"/>
      <c r="U1282" s="99">
        <f>COUNTIF(通讯通路门店!$S:$S,$G1282)</f>
        <v>0</v>
      </c>
      <c r="V1282" s="99">
        <f>COUNTIFS(通讯通路门店!$S:$S,$G1282,通讯通路门店!$J:$J,"综合卖场")</f>
        <v>0</v>
      </c>
      <c r="W1282" s="99">
        <f>SUMIFS(通讯通路门店!$AJ:$AJ,通讯通路门店!$S:$S,通讯客户沙盘!$G1282)</f>
        <v>0</v>
      </c>
      <c r="X1282" s="99">
        <f t="shared" si="95"/>
        <v>0</v>
      </c>
      <c r="Y1282" s="99">
        <f>COUNTIFS(通讯通路门店!$S:$S,$G1282,通讯通路门店!$J:$J,"荣耀体验店")+COUNTIFS(通讯通路门店!$S:$S,$G1282,通讯通路门店!$J:$J,"荣耀授权专卖店")</f>
        <v>0</v>
      </c>
      <c r="Z1282" s="99">
        <f>COUNTIFS(通讯通路门店!$S:$S,$G1282,通讯通路门店!$J:$J,"VIVO体验店")</f>
        <v>0</v>
      </c>
      <c r="AA1282" s="99">
        <f>COUNTIFS(通讯通路门店!$S:$S,$G1282,通讯通路门店!$J:$J,"OPPO体验店")</f>
        <v>0</v>
      </c>
      <c r="AB1282" s="99">
        <f>COUNTIFS(通讯通路门店!$S:$S,$G1282,通讯通路门店!$J:$J,"华为授权体验店")+COUNTIFS(通讯通路门店!$S:$S,$G1282,通讯通路门店!$J:$J,"华为堡垒店")</f>
        <v>0</v>
      </c>
      <c r="AC1282" s="99">
        <f>COUNTIFS(通讯通路门店!$S:$S,$G1282,通讯通路门店!$J:$J,"小米体验店")</f>
        <v>0</v>
      </c>
      <c r="AD1282" s="99">
        <f>COUNTIFS(通讯通路门店!$S:$S,$G1282,通讯通路门店!$J:$J,"苹果体验店")</f>
        <v>0</v>
      </c>
      <c r="AE1282" s="99">
        <f>COUNTIFS(通讯通路门店!$S:$S,$G1282,通讯通路门店!$J:$J,"其他品牌专卖店")</f>
        <v>0</v>
      </c>
      <c r="AF1282" s="99">
        <f>SUMIFS(通讯通路门店!$BI:$BI,通讯通路门店!$S:$S,$G1282)</f>
        <v>0</v>
      </c>
      <c r="AG1282" s="99">
        <f>SUMIFS(通讯通路门店!$BH:$BH,通讯通路门店!$S:$S,$G1282)</f>
        <v>0</v>
      </c>
      <c r="AH1282" s="99">
        <f t="shared" si="96"/>
        <v>0</v>
      </c>
      <c r="AI1282" s="99">
        <f>SUMIFS(通讯通路门店!$BB:$BB,通讯通路门店!$S:$S,$G1282)</f>
        <v>0</v>
      </c>
      <c r="AJ1282" s="99">
        <f>SUMIFS(通讯通路门店!$BE:$BE,通讯通路门店!$S:$S,$G1282)</f>
        <v>0</v>
      </c>
      <c r="AK1282" s="99">
        <f>SUMIFS(通讯通路门店!$BG:$BG,通讯通路门店!$S:$S,$G1282)</f>
        <v>0</v>
      </c>
      <c r="AL1282" s="99">
        <f>SUMIFS(通讯通路门店!$BC:$BC,通讯通路门店!$S:$S,$G1282)</f>
        <v>0</v>
      </c>
      <c r="AM1282" s="99">
        <f>SUMIFS(通讯通路门店!$BD:$BD,通讯通路门店!$S:$S,$G1282)</f>
        <v>0</v>
      </c>
      <c r="AN1282" s="99">
        <f>SUMIFS(通讯通路门店!$BF:$BF,通讯通路门店!$S:$S,$G1282)</f>
        <v>0</v>
      </c>
      <c r="AO1282" s="99">
        <f t="shared" si="97"/>
        <v>0</v>
      </c>
      <c r="AP1282" s="99">
        <f>SUMIFS(通讯通路门店!$K:$K,通讯通路门店!$S:$S,$G1282)</f>
        <v>0</v>
      </c>
      <c r="AQ1282" s="83"/>
      <c r="AR1282" s="99">
        <f>SUMIFS(通讯通路门店!$T:$T,通讯通路门店!$S:$S,$G1282)</f>
        <v>0</v>
      </c>
      <c r="AS1282" s="99">
        <f>SUMIFS(通讯通路门店!$U:$U,通讯通路门店!$S:$S,$G1282)</f>
        <v>0</v>
      </c>
      <c r="AT1282" s="99">
        <f>SUMIFS(通讯通路门店!$V:$V,通讯通路门店!$S:$S,$G1282)</f>
        <v>0</v>
      </c>
      <c r="AU1282" s="99">
        <f>SUMIFS(通讯通路门店!$W:$W,通讯通路门店!$S:$S,$G1282)</f>
        <v>0</v>
      </c>
      <c r="AV1282" s="99">
        <f>SUMIFS(通讯通路门店!$Z:$Z,通讯通路门店!$S:$S,$G1282)</f>
        <v>0</v>
      </c>
      <c r="AW1282" s="99">
        <f>SUMIFS(通讯通路门店!$AB:$AB,通讯通路门店!$S:$S,$G1282)</f>
        <v>0</v>
      </c>
      <c r="AX1282" s="99">
        <f>SUMIFS(通讯通路门店!$X:$X,通讯通路门店!$S:$S,$G1282)</f>
        <v>0</v>
      </c>
      <c r="AY1282" s="99">
        <f>SUMIFS(通讯通路门店!$Y:$Y,通讯通路门店!$S:$S,$G1282)</f>
        <v>0</v>
      </c>
      <c r="AZ1282" s="99">
        <f>SUMIFS(通讯通路门店!$AA:$AA,通讯通路门店!$S:$S,$G1282)</f>
        <v>0</v>
      </c>
      <c r="BA1282" s="99">
        <f t="shared" si="98"/>
        <v>0</v>
      </c>
      <c r="BB1282" s="99">
        <f t="shared" si="99"/>
        <v>0</v>
      </c>
      <c r="BC1282" s="99">
        <f>SUMIFS(通讯通路门店!$W:$W,通讯通路门店!$S:$S,$G1282,通讯通路门店!$J:$J,"荣耀体验店")+SUMIFS(通讯通路门店!$W:$W,通讯通路门店!$S:$S,$G1282,通讯通路门店!$J:$J,"荣耀授权专卖店")</f>
        <v>0</v>
      </c>
      <c r="BD1282" s="99">
        <f>SUMIFS(通讯通路门店!$Z:$Z,通讯通路门店!$S:$S,$G1282,通讯通路门店!$J:$J,"VIVO体验店")</f>
        <v>0</v>
      </c>
      <c r="BE1282" s="99">
        <f>SUMIFS(通讯通路门店!$AB:$AB,通讯通路门店!$S:$S,$G1282,通讯通路门店!$J:$J,"OPPO体验店")</f>
        <v>0</v>
      </c>
      <c r="BF1282" s="99">
        <f>SUMIFS(通讯通路门店!$X:$X,通讯通路门店!$S:$S,$G1282,通讯通路门店!$J:$J,"华为授权体验店")+SUMIFS(通讯通路门店!$AA:$AA,通讯通路门店!$S:$S,$G1282,通讯通路门店!$J:$J,"华为堡垒店")</f>
        <v>0</v>
      </c>
      <c r="BG1282" s="99">
        <f>SUMIFS(通讯通路门店!$Y:$Y,通讯通路门店!$S:$S,$G1282,通讯通路门店!$J:$J,"小米体验店")</f>
        <v>0</v>
      </c>
      <c r="BH1282" s="99">
        <f>SUMIFS(通讯通路门店!$AA:$AA,通讯通路门店!$S:$S,$G1282,通讯通路门店!$J:$J,"苹果体验店")</f>
        <v>0</v>
      </c>
      <c r="BI1282" s="99">
        <f>SUMIFS(通讯通路门店!$K:$K,通讯通路门店!$S:$S,$G1282,通讯通路门店!$J:$J,"其他品牌专卖店")</f>
        <v>0</v>
      </c>
      <c r="BJ1282" s="99">
        <f>SUMIFS(通讯通路门店!$AC:$AC,通讯通路门店!$S:$S,$G1282)</f>
        <v>0</v>
      </c>
      <c r="BK1282" s="99">
        <f>SUMIFS(通讯通路门店!$AD:$AD,通讯通路门店!$S:$S,$G1282)</f>
        <v>0</v>
      </c>
      <c r="BL1282" s="99">
        <f>SUMIFS(通讯通路门店!$AE:$AE,通讯通路门店!$S:$S,$G1282)</f>
        <v>0</v>
      </c>
      <c r="BM1282" s="99">
        <f>SUMIFS(通讯通路门店!$AF:$AF,通讯通路门店!$S:$S,$G1282)</f>
        <v>0</v>
      </c>
      <c r="BN1282" s="99">
        <f>SUMIFS(通讯通路门店!$AG:$AG,通讯通路门店!$S:$S,$G1282)</f>
        <v>0</v>
      </c>
      <c r="BO1282" s="99">
        <f>SUMIFS(通讯通路门店!$AH:$AH,通讯通路门店!$S:$S,$G1282)</f>
        <v>0</v>
      </c>
      <c r="BP1282" s="99">
        <f>SUMIFS(通讯通路门店!$AI:$AI,通讯通路门店!$S:$S,$G1282)</f>
        <v>0</v>
      </c>
      <c r="BQ1282" s="83"/>
    </row>
    <row r="1283" spans="1:69">
      <c r="A1283" s="99" t="str">
        <f>IFERROR(_xlfn.XLOOKUP($G1283,通讯通路门店!$S$4:$S$993933,通讯通路门店!$A$4:$A$993933,0,0),"")</f>
        <v>海南省</v>
      </c>
      <c r="B1283" s="99" t="str">
        <f>IFERROR(_xlfn.XLOOKUP($G1283,通讯通路门店!$S$4:$S$993933,通讯通路门店!$B$4:$B$993933,0,0),"")</f>
        <v>昌江黎族自治县</v>
      </c>
      <c r="C1283" s="99" t="str">
        <f>IFERROR(_xlfn.XLOOKUP($G1283,通讯通路门店!$S$4:$S$993933,通讯通路门店!$C$4:$C$993933,0,0),"")</f>
        <v>昌江黎族自治县</v>
      </c>
      <c r="D1283" s="99" t="str">
        <f>IFERROR(_xlfn.XLOOKUP($G1283,通讯通路门店!$S$4:$S$993933,通讯通路门店!$D$4:$D$993933,0,0),"")</f>
        <v>叉河镇</v>
      </c>
      <c r="E1283" s="83"/>
      <c r="F1283" s="83"/>
      <c r="G1283" s="101"/>
      <c r="H1283" s="102">
        <f>IFERROR(_xlfn.XLOOKUP($G1283,通讯通路门店!$S$4:$S$993933,通讯通路门店!$R$4:$R$993933,0,0),"")</f>
        <v>0</v>
      </c>
      <c r="I1283" s="83"/>
      <c r="J1283" s="83"/>
      <c r="K1283" s="83"/>
      <c r="L1283" s="83"/>
      <c r="M1283" s="83"/>
      <c r="N1283" s="83"/>
      <c r="O1283" s="83"/>
      <c r="P1283" s="83"/>
      <c r="Q1283" s="83"/>
      <c r="R1283" s="83"/>
      <c r="S1283" s="83"/>
      <c r="T1283" s="83"/>
      <c r="U1283" s="99">
        <f>COUNTIF(通讯通路门店!$S:$S,$G1283)</f>
        <v>0</v>
      </c>
      <c r="V1283" s="99">
        <f>COUNTIFS(通讯通路门店!$S:$S,$G1283,通讯通路门店!$J:$J,"综合卖场")</f>
        <v>0</v>
      </c>
      <c r="W1283" s="99">
        <f>SUMIFS(通讯通路门店!$AJ:$AJ,通讯通路门店!$S:$S,通讯客户沙盘!$G1283)</f>
        <v>0</v>
      </c>
      <c r="X1283" s="99">
        <f t="shared" si="95"/>
        <v>0</v>
      </c>
      <c r="Y1283" s="99">
        <f>COUNTIFS(通讯通路门店!$S:$S,$G1283,通讯通路门店!$J:$J,"荣耀体验店")+COUNTIFS(通讯通路门店!$S:$S,$G1283,通讯通路门店!$J:$J,"荣耀授权专卖店")</f>
        <v>0</v>
      </c>
      <c r="Z1283" s="99">
        <f>COUNTIFS(通讯通路门店!$S:$S,$G1283,通讯通路门店!$J:$J,"VIVO体验店")</f>
        <v>0</v>
      </c>
      <c r="AA1283" s="99">
        <f>COUNTIFS(通讯通路门店!$S:$S,$G1283,通讯通路门店!$J:$J,"OPPO体验店")</f>
        <v>0</v>
      </c>
      <c r="AB1283" s="99">
        <f>COUNTIFS(通讯通路门店!$S:$S,$G1283,通讯通路门店!$J:$J,"华为授权体验店")+COUNTIFS(通讯通路门店!$S:$S,$G1283,通讯通路门店!$J:$J,"华为堡垒店")</f>
        <v>0</v>
      </c>
      <c r="AC1283" s="99">
        <f>COUNTIFS(通讯通路门店!$S:$S,$G1283,通讯通路门店!$J:$J,"小米体验店")</f>
        <v>0</v>
      </c>
      <c r="AD1283" s="99">
        <f>COUNTIFS(通讯通路门店!$S:$S,$G1283,通讯通路门店!$J:$J,"苹果体验店")</f>
        <v>0</v>
      </c>
      <c r="AE1283" s="99">
        <f>COUNTIFS(通讯通路门店!$S:$S,$G1283,通讯通路门店!$J:$J,"其他品牌专卖店")</f>
        <v>0</v>
      </c>
      <c r="AF1283" s="99">
        <f>SUMIFS(通讯通路门店!$BI:$BI,通讯通路门店!$S:$S,$G1283)</f>
        <v>0</v>
      </c>
      <c r="AG1283" s="99">
        <f>SUMIFS(通讯通路门店!$BH:$BH,通讯通路门店!$S:$S,$G1283)</f>
        <v>0</v>
      </c>
      <c r="AH1283" s="99">
        <f t="shared" si="96"/>
        <v>0</v>
      </c>
      <c r="AI1283" s="99">
        <f>SUMIFS(通讯通路门店!$BB:$BB,通讯通路门店!$S:$S,$G1283)</f>
        <v>0</v>
      </c>
      <c r="AJ1283" s="99">
        <f>SUMIFS(通讯通路门店!$BE:$BE,通讯通路门店!$S:$S,$G1283)</f>
        <v>0</v>
      </c>
      <c r="AK1283" s="99">
        <f>SUMIFS(通讯通路门店!$BG:$BG,通讯通路门店!$S:$S,$G1283)</f>
        <v>0</v>
      </c>
      <c r="AL1283" s="99">
        <f>SUMIFS(通讯通路门店!$BC:$BC,通讯通路门店!$S:$S,$G1283)</f>
        <v>0</v>
      </c>
      <c r="AM1283" s="99">
        <f>SUMIFS(通讯通路门店!$BD:$BD,通讯通路门店!$S:$S,$G1283)</f>
        <v>0</v>
      </c>
      <c r="AN1283" s="99">
        <f>SUMIFS(通讯通路门店!$BF:$BF,通讯通路门店!$S:$S,$G1283)</f>
        <v>0</v>
      </c>
      <c r="AO1283" s="99">
        <f t="shared" si="97"/>
        <v>0</v>
      </c>
      <c r="AP1283" s="99">
        <f>SUMIFS(通讯通路门店!$K:$K,通讯通路门店!$S:$S,$G1283)</f>
        <v>0</v>
      </c>
      <c r="AQ1283" s="83"/>
      <c r="AR1283" s="99">
        <f>SUMIFS(通讯通路门店!$T:$T,通讯通路门店!$S:$S,$G1283)</f>
        <v>0</v>
      </c>
      <c r="AS1283" s="99">
        <f>SUMIFS(通讯通路门店!$U:$U,通讯通路门店!$S:$S,$G1283)</f>
        <v>0</v>
      </c>
      <c r="AT1283" s="99">
        <f>SUMIFS(通讯通路门店!$V:$V,通讯通路门店!$S:$S,$G1283)</f>
        <v>0</v>
      </c>
      <c r="AU1283" s="99">
        <f>SUMIFS(通讯通路门店!$W:$W,通讯通路门店!$S:$S,$G1283)</f>
        <v>0</v>
      </c>
      <c r="AV1283" s="99">
        <f>SUMIFS(通讯通路门店!$Z:$Z,通讯通路门店!$S:$S,$G1283)</f>
        <v>0</v>
      </c>
      <c r="AW1283" s="99">
        <f>SUMIFS(通讯通路门店!$AB:$AB,通讯通路门店!$S:$S,$G1283)</f>
        <v>0</v>
      </c>
      <c r="AX1283" s="99">
        <f>SUMIFS(通讯通路门店!$X:$X,通讯通路门店!$S:$S,$G1283)</f>
        <v>0</v>
      </c>
      <c r="AY1283" s="99">
        <f>SUMIFS(通讯通路门店!$Y:$Y,通讯通路门店!$S:$S,$G1283)</f>
        <v>0</v>
      </c>
      <c r="AZ1283" s="99">
        <f>SUMIFS(通讯通路门店!$AA:$AA,通讯通路门店!$S:$S,$G1283)</f>
        <v>0</v>
      </c>
      <c r="BA1283" s="99">
        <f t="shared" si="98"/>
        <v>0</v>
      </c>
      <c r="BB1283" s="99">
        <f t="shared" si="99"/>
        <v>0</v>
      </c>
      <c r="BC1283" s="99">
        <f>SUMIFS(通讯通路门店!$W:$W,通讯通路门店!$S:$S,$G1283,通讯通路门店!$J:$J,"荣耀体验店")+SUMIFS(通讯通路门店!$W:$W,通讯通路门店!$S:$S,$G1283,通讯通路门店!$J:$J,"荣耀授权专卖店")</f>
        <v>0</v>
      </c>
      <c r="BD1283" s="99">
        <f>SUMIFS(通讯通路门店!$Z:$Z,通讯通路门店!$S:$S,$G1283,通讯通路门店!$J:$J,"VIVO体验店")</f>
        <v>0</v>
      </c>
      <c r="BE1283" s="99">
        <f>SUMIFS(通讯通路门店!$AB:$AB,通讯通路门店!$S:$S,$G1283,通讯通路门店!$J:$J,"OPPO体验店")</f>
        <v>0</v>
      </c>
      <c r="BF1283" s="99">
        <f>SUMIFS(通讯通路门店!$X:$X,通讯通路门店!$S:$S,$G1283,通讯通路门店!$J:$J,"华为授权体验店")+SUMIFS(通讯通路门店!$AA:$AA,通讯通路门店!$S:$S,$G1283,通讯通路门店!$J:$J,"华为堡垒店")</f>
        <v>0</v>
      </c>
      <c r="BG1283" s="99">
        <f>SUMIFS(通讯通路门店!$Y:$Y,通讯通路门店!$S:$S,$G1283,通讯通路门店!$J:$J,"小米体验店")</f>
        <v>0</v>
      </c>
      <c r="BH1283" s="99">
        <f>SUMIFS(通讯通路门店!$AA:$AA,通讯通路门店!$S:$S,$G1283,通讯通路门店!$J:$J,"苹果体验店")</f>
        <v>0</v>
      </c>
      <c r="BI1283" s="99">
        <f>SUMIFS(通讯通路门店!$K:$K,通讯通路门店!$S:$S,$G1283,通讯通路门店!$J:$J,"其他品牌专卖店")</f>
        <v>0</v>
      </c>
      <c r="BJ1283" s="99">
        <f>SUMIFS(通讯通路门店!$AC:$AC,通讯通路门店!$S:$S,$G1283)</f>
        <v>0</v>
      </c>
      <c r="BK1283" s="99">
        <f>SUMIFS(通讯通路门店!$AD:$AD,通讯通路门店!$S:$S,$G1283)</f>
        <v>0</v>
      </c>
      <c r="BL1283" s="99">
        <f>SUMIFS(通讯通路门店!$AE:$AE,通讯通路门店!$S:$S,$G1283)</f>
        <v>0</v>
      </c>
      <c r="BM1283" s="99">
        <f>SUMIFS(通讯通路门店!$AF:$AF,通讯通路门店!$S:$S,$G1283)</f>
        <v>0</v>
      </c>
      <c r="BN1283" s="99">
        <f>SUMIFS(通讯通路门店!$AG:$AG,通讯通路门店!$S:$S,$G1283)</f>
        <v>0</v>
      </c>
      <c r="BO1283" s="99">
        <f>SUMIFS(通讯通路门店!$AH:$AH,通讯通路门店!$S:$S,$G1283)</f>
        <v>0</v>
      </c>
      <c r="BP1283" s="99">
        <f>SUMIFS(通讯通路门店!$AI:$AI,通讯通路门店!$S:$S,$G1283)</f>
        <v>0</v>
      </c>
      <c r="BQ1283" s="83"/>
    </row>
    <row r="1284" spans="1:69">
      <c r="A1284" s="99" t="str">
        <f>IFERROR(_xlfn.XLOOKUP($G1284,通讯通路门店!$S$4:$S$993933,通讯通路门店!$A$4:$A$993933,0,0),"")</f>
        <v>海南省</v>
      </c>
      <c r="B1284" s="99" t="str">
        <f>IFERROR(_xlfn.XLOOKUP($G1284,通讯通路门店!$S$4:$S$993933,通讯通路门店!$B$4:$B$993933,0,0),"")</f>
        <v>昌江黎族自治县</v>
      </c>
      <c r="C1284" s="99" t="str">
        <f>IFERROR(_xlfn.XLOOKUP($G1284,通讯通路门店!$S$4:$S$993933,通讯通路门店!$C$4:$C$993933,0,0),"")</f>
        <v>昌江黎族自治县</v>
      </c>
      <c r="D1284" s="99" t="str">
        <f>IFERROR(_xlfn.XLOOKUP($G1284,通讯通路门店!$S$4:$S$993933,通讯通路门店!$D$4:$D$993933,0,0),"")</f>
        <v>叉河镇</v>
      </c>
      <c r="E1284" s="83"/>
      <c r="F1284" s="83"/>
      <c r="G1284" s="101"/>
      <c r="H1284" s="102">
        <f>IFERROR(_xlfn.XLOOKUP($G1284,通讯通路门店!$S$4:$S$993933,通讯通路门店!$R$4:$R$993933,0,0),"")</f>
        <v>0</v>
      </c>
      <c r="I1284" s="83"/>
      <c r="J1284" s="83"/>
      <c r="K1284" s="83"/>
      <c r="L1284" s="83"/>
      <c r="M1284" s="83"/>
      <c r="N1284" s="83"/>
      <c r="O1284" s="83"/>
      <c r="P1284" s="83"/>
      <c r="Q1284" s="83"/>
      <c r="R1284" s="83"/>
      <c r="S1284" s="83"/>
      <c r="T1284" s="83"/>
      <c r="U1284" s="99">
        <f>COUNTIF(通讯通路门店!$S:$S,$G1284)</f>
        <v>0</v>
      </c>
      <c r="V1284" s="99">
        <f>COUNTIFS(通讯通路门店!$S:$S,$G1284,通讯通路门店!$J:$J,"综合卖场")</f>
        <v>0</v>
      </c>
      <c r="W1284" s="99">
        <f>SUMIFS(通讯通路门店!$AJ:$AJ,通讯通路门店!$S:$S,通讯客户沙盘!$G1284)</f>
        <v>0</v>
      </c>
      <c r="X1284" s="99">
        <f t="shared" ref="X1284:X1347" si="100">Y1284+Z1284+AA1284+AB1284+AC1284+AD1284+AE1284</f>
        <v>0</v>
      </c>
      <c r="Y1284" s="99">
        <f>COUNTIFS(通讯通路门店!$S:$S,$G1284,通讯通路门店!$J:$J,"荣耀体验店")+COUNTIFS(通讯通路门店!$S:$S,$G1284,通讯通路门店!$J:$J,"荣耀授权专卖店")</f>
        <v>0</v>
      </c>
      <c r="Z1284" s="99">
        <f>COUNTIFS(通讯通路门店!$S:$S,$G1284,通讯通路门店!$J:$J,"VIVO体验店")</f>
        <v>0</v>
      </c>
      <c r="AA1284" s="99">
        <f>COUNTIFS(通讯通路门店!$S:$S,$G1284,通讯通路门店!$J:$J,"OPPO体验店")</f>
        <v>0</v>
      </c>
      <c r="AB1284" s="99">
        <f>COUNTIFS(通讯通路门店!$S:$S,$G1284,通讯通路门店!$J:$J,"华为授权体验店")+COUNTIFS(通讯通路门店!$S:$S,$G1284,通讯通路门店!$J:$J,"华为堡垒店")</f>
        <v>0</v>
      </c>
      <c r="AC1284" s="99">
        <f>COUNTIFS(通讯通路门店!$S:$S,$G1284,通讯通路门店!$J:$J,"小米体验店")</f>
        <v>0</v>
      </c>
      <c r="AD1284" s="99">
        <f>COUNTIFS(通讯通路门店!$S:$S,$G1284,通讯通路门店!$J:$J,"苹果体验店")</f>
        <v>0</v>
      </c>
      <c r="AE1284" s="99">
        <f>COUNTIFS(通讯通路门店!$S:$S,$G1284,通讯通路门店!$J:$J,"其他品牌专卖店")</f>
        <v>0</v>
      </c>
      <c r="AF1284" s="99">
        <f>SUMIFS(通讯通路门店!$BI:$BI,通讯通路门店!$S:$S,$G1284)</f>
        <v>0</v>
      </c>
      <c r="AG1284" s="99">
        <f>SUMIFS(通讯通路门店!$BH:$BH,通讯通路门店!$S:$S,$G1284)</f>
        <v>0</v>
      </c>
      <c r="AH1284" s="99">
        <f t="shared" ref="AH1284:AH1347" si="101">AI1284+AJ1284+AK1284+AL1284+AM1284+AN1284</f>
        <v>0</v>
      </c>
      <c r="AI1284" s="99">
        <f>SUMIFS(通讯通路门店!$BB:$BB,通讯通路门店!$S:$S,$G1284)</f>
        <v>0</v>
      </c>
      <c r="AJ1284" s="99">
        <f>SUMIFS(通讯通路门店!$BE:$BE,通讯通路门店!$S:$S,$G1284)</f>
        <v>0</v>
      </c>
      <c r="AK1284" s="99">
        <f>SUMIFS(通讯通路门店!$BG:$BG,通讯通路门店!$S:$S,$G1284)</f>
        <v>0</v>
      </c>
      <c r="AL1284" s="99">
        <f>SUMIFS(通讯通路门店!$BC:$BC,通讯通路门店!$S:$S,$G1284)</f>
        <v>0</v>
      </c>
      <c r="AM1284" s="99">
        <f>SUMIFS(通讯通路门店!$BD:$BD,通讯通路门店!$S:$S,$G1284)</f>
        <v>0</v>
      </c>
      <c r="AN1284" s="99">
        <f>SUMIFS(通讯通路门店!$BF:$BF,通讯通路门店!$S:$S,$G1284)</f>
        <v>0</v>
      </c>
      <c r="AO1284" s="99">
        <f t="shared" ref="AO1284:AO1347" si="102">AP1284+AQ1284</f>
        <v>0</v>
      </c>
      <c r="AP1284" s="99">
        <f>SUMIFS(通讯通路门店!$K:$K,通讯通路门店!$S:$S,$G1284)</f>
        <v>0</v>
      </c>
      <c r="AQ1284" s="83"/>
      <c r="AR1284" s="99">
        <f>SUMIFS(通讯通路门店!$T:$T,通讯通路门店!$S:$S,$G1284)</f>
        <v>0</v>
      </c>
      <c r="AS1284" s="99">
        <f>SUMIFS(通讯通路门店!$U:$U,通讯通路门店!$S:$S,$G1284)</f>
        <v>0</v>
      </c>
      <c r="AT1284" s="99">
        <f>SUMIFS(通讯通路门店!$V:$V,通讯通路门店!$S:$S,$G1284)</f>
        <v>0</v>
      </c>
      <c r="AU1284" s="99">
        <f>SUMIFS(通讯通路门店!$W:$W,通讯通路门店!$S:$S,$G1284)</f>
        <v>0</v>
      </c>
      <c r="AV1284" s="99">
        <f>SUMIFS(通讯通路门店!$Z:$Z,通讯通路门店!$S:$S,$G1284)</f>
        <v>0</v>
      </c>
      <c r="AW1284" s="99">
        <f>SUMIFS(通讯通路门店!$AB:$AB,通讯通路门店!$S:$S,$G1284)</f>
        <v>0</v>
      </c>
      <c r="AX1284" s="99">
        <f>SUMIFS(通讯通路门店!$X:$X,通讯通路门店!$S:$S,$G1284)</f>
        <v>0</v>
      </c>
      <c r="AY1284" s="99">
        <f>SUMIFS(通讯通路门店!$Y:$Y,通讯通路门店!$S:$S,$G1284)</f>
        <v>0</v>
      </c>
      <c r="AZ1284" s="99">
        <f>SUMIFS(通讯通路门店!$AA:$AA,通讯通路门店!$S:$S,$G1284)</f>
        <v>0</v>
      </c>
      <c r="BA1284" s="99">
        <f t="shared" ref="BA1284:BA1347" si="103">AP1284-BB1284</f>
        <v>0</v>
      </c>
      <c r="BB1284" s="99">
        <f t="shared" ref="BB1284:BB1347" si="104">BC1284+BD1284+BE1284+BF1284+BG1284+BH1284</f>
        <v>0</v>
      </c>
      <c r="BC1284" s="99">
        <f>SUMIFS(通讯通路门店!$W:$W,通讯通路门店!$S:$S,$G1284,通讯通路门店!$J:$J,"荣耀体验店")+SUMIFS(通讯通路门店!$W:$W,通讯通路门店!$S:$S,$G1284,通讯通路门店!$J:$J,"荣耀授权专卖店")</f>
        <v>0</v>
      </c>
      <c r="BD1284" s="99">
        <f>SUMIFS(通讯通路门店!$Z:$Z,通讯通路门店!$S:$S,$G1284,通讯通路门店!$J:$J,"VIVO体验店")</f>
        <v>0</v>
      </c>
      <c r="BE1284" s="99">
        <f>SUMIFS(通讯通路门店!$AB:$AB,通讯通路门店!$S:$S,$G1284,通讯通路门店!$J:$J,"OPPO体验店")</f>
        <v>0</v>
      </c>
      <c r="BF1284" s="99">
        <f>SUMIFS(通讯通路门店!$X:$X,通讯通路门店!$S:$S,$G1284,通讯通路门店!$J:$J,"华为授权体验店")+SUMIFS(通讯通路门店!$AA:$AA,通讯通路门店!$S:$S,$G1284,通讯通路门店!$J:$J,"华为堡垒店")</f>
        <v>0</v>
      </c>
      <c r="BG1284" s="99">
        <f>SUMIFS(通讯通路门店!$Y:$Y,通讯通路门店!$S:$S,$G1284,通讯通路门店!$J:$J,"小米体验店")</f>
        <v>0</v>
      </c>
      <c r="BH1284" s="99">
        <f>SUMIFS(通讯通路门店!$AA:$AA,通讯通路门店!$S:$S,$G1284,通讯通路门店!$J:$J,"苹果体验店")</f>
        <v>0</v>
      </c>
      <c r="BI1284" s="99">
        <f>SUMIFS(通讯通路门店!$K:$K,通讯通路门店!$S:$S,$G1284,通讯通路门店!$J:$J,"其他品牌专卖店")</f>
        <v>0</v>
      </c>
      <c r="BJ1284" s="99">
        <f>SUMIFS(通讯通路门店!$AC:$AC,通讯通路门店!$S:$S,$G1284)</f>
        <v>0</v>
      </c>
      <c r="BK1284" s="99">
        <f>SUMIFS(通讯通路门店!$AD:$AD,通讯通路门店!$S:$S,$G1284)</f>
        <v>0</v>
      </c>
      <c r="BL1284" s="99">
        <f>SUMIFS(通讯通路门店!$AE:$AE,通讯通路门店!$S:$S,$G1284)</f>
        <v>0</v>
      </c>
      <c r="BM1284" s="99">
        <f>SUMIFS(通讯通路门店!$AF:$AF,通讯通路门店!$S:$S,$G1284)</f>
        <v>0</v>
      </c>
      <c r="BN1284" s="99">
        <f>SUMIFS(通讯通路门店!$AG:$AG,通讯通路门店!$S:$S,$G1284)</f>
        <v>0</v>
      </c>
      <c r="BO1284" s="99">
        <f>SUMIFS(通讯通路门店!$AH:$AH,通讯通路门店!$S:$S,$G1284)</f>
        <v>0</v>
      </c>
      <c r="BP1284" s="99">
        <f>SUMIFS(通讯通路门店!$AI:$AI,通讯通路门店!$S:$S,$G1284)</f>
        <v>0</v>
      </c>
      <c r="BQ1284" s="83"/>
    </row>
    <row r="1285" spans="1:69">
      <c r="A1285" s="99" t="str">
        <f>IFERROR(_xlfn.XLOOKUP($G1285,通讯通路门店!$S$4:$S$993933,通讯通路门店!$A$4:$A$993933,0,0),"")</f>
        <v>海南省</v>
      </c>
      <c r="B1285" s="99" t="str">
        <f>IFERROR(_xlfn.XLOOKUP($G1285,通讯通路门店!$S$4:$S$993933,通讯通路门店!$B$4:$B$993933,0,0),"")</f>
        <v>昌江黎族自治县</v>
      </c>
      <c r="C1285" s="99" t="str">
        <f>IFERROR(_xlfn.XLOOKUP($G1285,通讯通路门店!$S$4:$S$993933,通讯通路门店!$C$4:$C$993933,0,0),"")</f>
        <v>昌江黎族自治县</v>
      </c>
      <c r="D1285" s="99" t="str">
        <f>IFERROR(_xlfn.XLOOKUP($G1285,通讯通路门店!$S$4:$S$993933,通讯通路门店!$D$4:$D$993933,0,0),"")</f>
        <v>叉河镇</v>
      </c>
      <c r="E1285" s="83"/>
      <c r="F1285" s="83"/>
      <c r="G1285" s="101"/>
      <c r="H1285" s="102">
        <f>IFERROR(_xlfn.XLOOKUP($G1285,通讯通路门店!$S$4:$S$993933,通讯通路门店!$R$4:$R$993933,0,0),"")</f>
        <v>0</v>
      </c>
      <c r="I1285" s="83"/>
      <c r="J1285" s="83"/>
      <c r="K1285" s="83"/>
      <c r="L1285" s="83"/>
      <c r="M1285" s="83"/>
      <c r="N1285" s="83"/>
      <c r="O1285" s="83"/>
      <c r="P1285" s="83"/>
      <c r="Q1285" s="83"/>
      <c r="R1285" s="83"/>
      <c r="S1285" s="83"/>
      <c r="T1285" s="83"/>
      <c r="U1285" s="99">
        <f>COUNTIF(通讯通路门店!$S:$S,$G1285)</f>
        <v>0</v>
      </c>
      <c r="V1285" s="99">
        <f>COUNTIFS(通讯通路门店!$S:$S,$G1285,通讯通路门店!$J:$J,"综合卖场")</f>
        <v>0</v>
      </c>
      <c r="W1285" s="99">
        <f>SUMIFS(通讯通路门店!$AJ:$AJ,通讯通路门店!$S:$S,通讯客户沙盘!$G1285)</f>
        <v>0</v>
      </c>
      <c r="X1285" s="99">
        <f t="shared" si="100"/>
        <v>0</v>
      </c>
      <c r="Y1285" s="99">
        <f>COUNTIFS(通讯通路门店!$S:$S,$G1285,通讯通路门店!$J:$J,"荣耀体验店")+COUNTIFS(通讯通路门店!$S:$S,$G1285,通讯通路门店!$J:$J,"荣耀授权专卖店")</f>
        <v>0</v>
      </c>
      <c r="Z1285" s="99">
        <f>COUNTIFS(通讯通路门店!$S:$S,$G1285,通讯通路门店!$J:$J,"VIVO体验店")</f>
        <v>0</v>
      </c>
      <c r="AA1285" s="99">
        <f>COUNTIFS(通讯通路门店!$S:$S,$G1285,通讯通路门店!$J:$J,"OPPO体验店")</f>
        <v>0</v>
      </c>
      <c r="AB1285" s="99">
        <f>COUNTIFS(通讯通路门店!$S:$S,$G1285,通讯通路门店!$J:$J,"华为授权体验店")+COUNTIFS(通讯通路门店!$S:$S,$G1285,通讯通路门店!$J:$J,"华为堡垒店")</f>
        <v>0</v>
      </c>
      <c r="AC1285" s="99">
        <f>COUNTIFS(通讯通路门店!$S:$S,$G1285,通讯通路门店!$J:$J,"小米体验店")</f>
        <v>0</v>
      </c>
      <c r="AD1285" s="99">
        <f>COUNTIFS(通讯通路门店!$S:$S,$G1285,通讯通路门店!$J:$J,"苹果体验店")</f>
        <v>0</v>
      </c>
      <c r="AE1285" s="99">
        <f>COUNTIFS(通讯通路门店!$S:$S,$G1285,通讯通路门店!$J:$J,"其他品牌专卖店")</f>
        <v>0</v>
      </c>
      <c r="AF1285" s="99">
        <f>SUMIFS(通讯通路门店!$BI:$BI,通讯通路门店!$S:$S,$G1285)</f>
        <v>0</v>
      </c>
      <c r="AG1285" s="99">
        <f>SUMIFS(通讯通路门店!$BH:$BH,通讯通路门店!$S:$S,$G1285)</f>
        <v>0</v>
      </c>
      <c r="AH1285" s="99">
        <f t="shared" si="101"/>
        <v>0</v>
      </c>
      <c r="AI1285" s="99">
        <f>SUMIFS(通讯通路门店!$BB:$BB,通讯通路门店!$S:$S,$G1285)</f>
        <v>0</v>
      </c>
      <c r="AJ1285" s="99">
        <f>SUMIFS(通讯通路门店!$BE:$BE,通讯通路门店!$S:$S,$G1285)</f>
        <v>0</v>
      </c>
      <c r="AK1285" s="99">
        <f>SUMIFS(通讯通路门店!$BG:$BG,通讯通路门店!$S:$S,$G1285)</f>
        <v>0</v>
      </c>
      <c r="AL1285" s="99">
        <f>SUMIFS(通讯通路门店!$BC:$BC,通讯通路门店!$S:$S,$G1285)</f>
        <v>0</v>
      </c>
      <c r="AM1285" s="99">
        <f>SUMIFS(通讯通路门店!$BD:$BD,通讯通路门店!$S:$S,$G1285)</f>
        <v>0</v>
      </c>
      <c r="AN1285" s="99">
        <f>SUMIFS(通讯通路门店!$BF:$BF,通讯通路门店!$S:$S,$G1285)</f>
        <v>0</v>
      </c>
      <c r="AO1285" s="99">
        <f t="shared" si="102"/>
        <v>0</v>
      </c>
      <c r="AP1285" s="99">
        <f>SUMIFS(通讯通路门店!$K:$K,通讯通路门店!$S:$S,$G1285)</f>
        <v>0</v>
      </c>
      <c r="AQ1285" s="83"/>
      <c r="AR1285" s="99">
        <f>SUMIFS(通讯通路门店!$T:$T,通讯通路门店!$S:$S,$G1285)</f>
        <v>0</v>
      </c>
      <c r="AS1285" s="99">
        <f>SUMIFS(通讯通路门店!$U:$U,通讯通路门店!$S:$S,$G1285)</f>
        <v>0</v>
      </c>
      <c r="AT1285" s="99">
        <f>SUMIFS(通讯通路门店!$V:$V,通讯通路门店!$S:$S,$G1285)</f>
        <v>0</v>
      </c>
      <c r="AU1285" s="99">
        <f>SUMIFS(通讯通路门店!$W:$W,通讯通路门店!$S:$S,$G1285)</f>
        <v>0</v>
      </c>
      <c r="AV1285" s="99">
        <f>SUMIFS(通讯通路门店!$Z:$Z,通讯通路门店!$S:$S,$G1285)</f>
        <v>0</v>
      </c>
      <c r="AW1285" s="99">
        <f>SUMIFS(通讯通路门店!$AB:$AB,通讯通路门店!$S:$S,$G1285)</f>
        <v>0</v>
      </c>
      <c r="AX1285" s="99">
        <f>SUMIFS(通讯通路门店!$X:$X,通讯通路门店!$S:$S,$G1285)</f>
        <v>0</v>
      </c>
      <c r="AY1285" s="99">
        <f>SUMIFS(通讯通路门店!$Y:$Y,通讯通路门店!$S:$S,$G1285)</f>
        <v>0</v>
      </c>
      <c r="AZ1285" s="99">
        <f>SUMIFS(通讯通路门店!$AA:$AA,通讯通路门店!$S:$S,$G1285)</f>
        <v>0</v>
      </c>
      <c r="BA1285" s="99">
        <f t="shared" si="103"/>
        <v>0</v>
      </c>
      <c r="BB1285" s="99">
        <f t="shared" si="104"/>
        <v>0</v>
      </c>
      <c r="BC1285" s="99">
        <f>SUMIFS(通讯通路门店!$W:$W,通讯通路门店!$S:$S,$G1285,通讯通路门店!$J:$J,"荣耀体验店")+SUMIFS(通讯通路门店!$W:$W,通讯通路门店!$S:$S,$G1285,通讯通路门店!$J:$J,"荣耀授权专卖店")</f>
        <v>0</v>
      </c>
      <c r="BD1285" s="99">
        <f>SUMIFS(通讯通路门店!$Z:$Z,通讯通路门店!$S:$S,$G1285,通讯通路门店!$J:$J,"VIVO体验店")</f>
        <v>0</v>
      </c>
      <c r="BE1285" s="99">
        <f>SUMIFS(通讯通路门店!$AB:$AB,通讯通路门店!$S:$S,$G1285,通讯通路门店!$J:$J,"OPPO体验店")</f>
        <v>0</v>
      </c>
      <c r="BF1285" s="99">
        <f>SUMIFS(通讯通路门店!$X:$X,通讯通路门店!$S:$S,$G1285,通讯通路门店!$J:$J,"华为授权体验店")+SUMIFS(通讯通路门店!$AA:$AA,通讯通路门店!$S:$S,$G1285,通讯通路门店!$J:$J,"华为堡垒店")</f>
        <v>0</v>
      </c>
      <c r="BG1285" s="99">
        <f>SUMIFS(通讯通路门店!$Y:$Y,通讯通路门店!$S:$S,$G1285,通讯通路门店!$J:$J,"小米体验店")</f>
        <v>0</v>
      </c>
      <c r="BH1285" s="99">
        <f>SUMIFS(通讯通路门店!$AA:$AA,通讯通路门店!$S:$S,$G1285,通讯通路门店!$J:$J,"苹果体验店")</f>
        <v>0</v>
      </c>
      <c r="BI1285" s="99">
        <f>SUMIFS(通讯通路门店!$K:$K,通讯通路门店!$S:$S,$G1285,通讯通路门店!$J:$J,"其他品牌专卖店")</f>
        <v>0</v>
      </c>
      <c r="BJ1285" s="99">
        <f>SUMIFS(通讯通路门店!$AC:$AC,通讯通路门店!$S:$S,$G1285)</f>
        <v>0</v>
      </c>
      <c r="BK1285" s="99">
        <f>SUMIFS(通讯通路门店!$AD:$AD,通讯通路门店!$S:$S,$G1285)</f>
        <v>0</v>
      </c>
      <c r="BL1285" s="99">
        <f>SUMIFS(通讯通路门店!$AE:$AE,通讯通路门店!$S:$S,$G1285)</f>
        <v>0</v>
      </c>
      <c r="BM1285" s="99">
        <f>SUMIFS(通讯通路门店!$AF:$AF,通讯通路门店!$S:$S,$G1285)</f>
        <v>0</v>
      </c>
      <c r="BN1285" s="99">
        <f>SUMIFS(通讯通路门店!$AG:$AG,通讯通路门店!$S:$S,$G1285)</f>
        <v>0</v>
      </c>
      <c r="BO1285" s="99">
        <f>SUMIFS(通讯通路门店!$AH:$AH,通讯通路门店!$S:$S,$G1285)</f>
        <v>0</v>
      </c>
      <c r="BP1285" s="99">
        <f>SUMIFS(通讯通路门店!$AI:$AI,通讯通路门店!$S:$S,$G1285)</f>
        <v>0</v>
      </c>
      <c r="BQ1285" s="83"/>
    </row>
    <row r="1286" spans="1:69">
      <c r="A1286" s="99" t="str">
        <f>IFERROR(_xlfn.XLOOKUP($G1286,通讯通路门店!$S$4:$S$993933,通讯通路门店!$A$4:$A$993933,0,0),"")</f>
        <v>海南省</v>
      </c>
      <c r="B1286" s="99" t="str">
        <f>IFERROR(_xlfn.XLOOKUP($G1286,通讯通路门店!$S$4:$S$993933,通讯通路门店!$B$4:$B$993933,0,0),"")</f>
        <v>昌江黎族自治县</v>
      </c>
      <c r="C1286" s="99" t="str">
        <f>IFERROR(_xlfn.XLOOKUP($G1286,通讯通路门店!$S$4:$S$993933,通讯通路门店!$C$4:$C$993933,0,0),"")</f>
        <v>昌江黎族自治县</v>
      </c>
      <c r="D1286" s="99" t="str">
        <f>IFERROR(_xlfn.XLOOKUP($G1286,通讯通路门店!$S$4:$S$993933,通讯通路门店!$D$4:$D$993933,0,0),"")</f>
        <v>叉河镇</v>
      </c>
      <c r="E1286" s="83"/>
      <c r="F1286" s="83"/>
      <c r="G1286" s="101"/>
      <c r="H1286" s="102">
        <f>IFERROR(_xlfn.XLOOKUP($G1286,通讯通路门店!$S$4:$S$993933,通讯通路门店!$R$4:$R$993933,0,0),"")</f>
        <v>0</v>
      </c>
      <c r="I1286" s="83"/>
      <c r="J1286" s="83"/>
      <c r="K1286" s="83"/>
      <c r="L1286" s="83"/>
      <c r="M1286" s="83"/>
      <c r="N1286" s="83"/>
      <c r="O1286" s="83"/>
      <c r="P1286" s="83"/>
      <c r="Q1286" s="83"/>
      <c r="R1286" s="83"/>
      <c r="S1286" s="83"/>
      <c r="T1286" s="83"/>
      <c r="U1286" s="99">
        <f>COUNTIF(通讯通路门店!$S:$S,$G1286)</f>
        <v>0</v>
      </c>
      <c r="V1286" s="99">
        <f>COUNTIFS(通讯通路门店!$S:$S,$G1286,通讯通路门店!$J:$J,"综合卖场")</f>
        <v>0</v>
      </c>
      <c r="W1286" s="99">
        <f>SUMIFS(通讯通路门店!$AJ:$AJ,通讯通路门店!$S:$S,通讯客户沙盘!$G1286)</f>
        <v>0</v>
      </c>
      <c r="X1286" s="99">
        <f t="shared" si="100"/>
        <v>0</v>
      </c>
      <c r="Y1286" s="99">
        <f>COUNTIFS(通讯通路门店!$S:$S,$G1286,通讯通路门店!$J:$J,"荣耀体验店")+COUNTIFS(通讯通路门店!$S:$S,$G1286,通讯通路门店!$J:$J,"荣耀授权专卖店")</f>
        <v>0</v>
      </c>
      <c r="Z1286" s="99">
        <f>COUNTIFS(通讯通路门店!$S:$S,$G1286,通讯通路门店!$J:$J,"VIVO体验店")</f>
        <v>0</v>
      </c>
      <c r="AA1286" s="99">
        <f>COUNTIFS(通讯通路门店!$S:$S,$G1286,通讯通路门店!$J:$J,"OPPO体验店")</f>
        <v>0</v>
      </c>
      <c r="AB1286" s="99">
        <f>COUNTIFS(通讯通路门店!$S:$S,$G1286,通讯通路门店!$J:$J,"华为授权体验店")+COUNTIFS(通讯通路门店!$S:$S,$G1286,通讯通路门店!$J:$J,"华为堡垒店")</f>
        <v>0</v>
      </c>
      <c r="AC1286" s="99">
        <f>COUNTIFS(通讯通路门店!$S:$S,$G1286,通讯通路门店!$J:$J,"小米体验店")</f>
        <v>0</v>
      </c>
      <c r="AD1286" s="99">
        <f>COUNTIFS(通讯通路门店!$S:$S,$G1286,通讯通路门店!$J:$J,"苹果体验店")</f>
        <v>0</v>
      </c>
      <c r="AE1286" s="99">
        <f>COUNTIFS(通讯通路门店!$S:$S,$G1286,通讯通路门店!$J:$J,"其他品牌专卖店")</f>
        <v>0</v>
      </c>
      <c r="AF1286" s="99">
        <f>SUMIFS(通讯通路门店!$BI:$BI,通讯通路门店!$S:$S,$G1286)</f>
        <v>0</v>
      </c>
      <c r="AG1286" s="99">
        <f>SUMIFS(通讯通路门店!$BH:$BH,通讯通路门店!$S:$S,$G1286)</f>
        <v>0</v>
      </c>
      <c r="AH1286" s="99">
        <f t="shared" si="101"/>
        <v>0</v>
      </c>
      <c r="AI1286" s="99">
        <f>SUMIFS(通讯通路门店!$BB:$BB,通讯通路门店!$S:$S,$G1286)</f>
        <v>0</v>
      </c>
      <c r="AJ1286" s="99">
        <f>SUMIFS(通讯通路门店!$BE:$BE,通讯通路门店!$S:$S,$G1286)</f>
        <v>0</v>
      </c>
      <c r="AK1286" s="99">
        <f>SUMIFS(通讯通路门店!$BG:$BG,通讯通路门店!$S:$S,$G1286)</f>
        <v>0</v>
      </c>
      <c r="AL1286" s="99">
        <f>SUMIFS(通讯通路门店!$BC:$BC,通讯通路门店!$S:$S,$G1286)</f>
        <v>0</v>
      </c>
      <c r="AM1286" s="99">
        <f>SUMIFS(通讯通路门店!$BD:$BD,通讯通路门店!$S:$S,$G1286)</f>
        <v>0</v>
      </c>
      <c r="AN1286" s="99">
        <f>SUMIFS(通讯通路门店!$BF:$BF,通讯通路门店!$S:$S,$G1286)</f>
        <v>0</v>
      </c>
      <c r="AO1286" s="99">
        <f t="shared" si="102"/>
        <v>0</v>
      </c>
      <c r="AP1286" s="99">
        <f>SUMIFS(通讯通路门店!$K:$K,通讯通路门店!$S:$S,$G1286)</f>
        <v>0</v>
      </c>
      <c r="AQ1286" s="83"/>
      <c r="AR1286" s="99">
        <f>SUMIFS(通讯通路门店!$T:$T,通讯通路门店!$S:$S,$G1286)</f>
        <v>0</v>
      </c>
      <c r="AS1286" s="99">
        <f>SUMIFS(通讯通路门店!$U:$U,通讯通路门店!$S:$S,$G1286)</f>
        <v>0</v>
      </c>
      <c r="AT1286" s="99">
        <f>SUMIFS(通讯通路门店!$V:$V,通讯通路门店!$S:$S,$G1286)</f>
        <v>0</v>
      </c>
      <c r="AU1286" s="99">
        <f>SUMIFS(通讯通路门店!$W:$W,通讯通路门店!$S:$S,$G1286)</f>
        <v>0</v>
      </c>
      <c r="AV1286" s="99">
        <f>SUMIFS(通讯通路门店!$Z:$Z,通讯通路门店!$S:$S,$G1286)</f>
        <v>0</v>
      </c>
      <c r="AW1286" s="99">
        <f>SUMIFS(通讯通路门店!$AB:$AB,通讯通路门店!$S:$S,$G1286)</f>
        <v>0</v>
      </c>
      <c r="AX1286" s="99">
        <f>SUMIFS(通讯通路门店!$X:$X,通讯通路门店!$S:$S,$G1286)</f>
        <v>0</v>
      </c>
      <c r="AY1286" s="99">
        <f>SUMIFS(通讯通路门店!$Y:$Y,通讯通路门店!$S:$S,$G1286)</f>
        <v>0</v>
      </c>
      <c r="AZ1286" s="99">
        <f>SUMIFS(通讯通路门店!$AA:$AA,通讯通路门店!$S:$S,$G1286)</f>
        <v>0</v>
      </c>
      <c r="BA1286" s="99">
        <f t="shared" si="103"/>
        <v>0</v>
      </c>
      <c r="BB1286" s="99">
        <f t="shared" si="104"/>
        <v>0</v>
      </c>
      <c r="BC1286" s="99">
        <f>SUMIFS(通讯通路门店!$W:$W,通讯通路门店!$S:$S,$G1286,通讯通路门店!$J:$J,"荣耀体验店")+SUMIFS(通讯通路门店!$W:$W,通讯通路门店!$S:$S,$G1286,通讯通路门店!$J:$J,"荣耀授权专卖店")</f>
        <v>0</v>
      </c>
      <c r="BD1286" s="99">
        <f>SUMIFS(通讯通路门店!$Z:$Z,通讯通路门店!$S:$S,$G1286,通讯通路门店!$J:$J,"VIVO体验店")</f>
        <v>0</v>
      </c>
      <c r="BE1286" s="99">
        <f>SUMIFS(通讯通路门店!$AB:$AB,通讯通路门店!$S:$S,$G1286,通讯通路门店!$J:$J,"OPPO体验店")</f>
        <v>0</v>
      </c>
      <c r="BF1286" s="99">
        <f>SUMIFS(通讯通路门店!$X:$X,通讯通路门店!$S:$S,$G1286,通讯通路门店!$J:$J,"华为授权体验店")+SUMIFS(通讯通路门店!$AA:$AA,通讯通路门店!$S:$S,$G1286,通讯通路门店!$J:$J,"华为堡垒店")</f>
        <v>0</v>
      </c>
      <c r="BG1286" s="99">
        <f>SUMIFS(通讯通路门店!$Y:$Y,通讯通路门店!$S:$S,$G1286,通讯通路门店!$J:$J,"小米体验店")</f>
        <v>0</v>
      </c>
      <c r="BH1286" s="99">
        <f>SUMIFS(通讯通路门店!$AA:$AA,通讯通路门店!$S:$S,$G1286,通讯通路门店!$J:$J,"苹果体验店")</f>
        <v>0</v>
      </c>
      <c r="BI1286" s="99">
        <f>SUMIFS(通讯通路门店!$K:$K,通讯通路门店!$S:$S,$G1286,通讯通路门店!$J:$J,"其他品牌专卖店")</f>
        <v>0</v>
      </c>
      <c r="BJ1286" s="99">
        <f>SUMIFS(通讯通路门店!$AC:$AC,通讯通路门店!$S:$S,$G1286)</f>
        <v>0</v>
      </c>
      <c r="BK1286" s="99">
        <f>SUMIFS(通讯通路门店!$AD:$AD,通讯通路门店!$S:$S,$G1286)</f>
        <v>0</v>
      </c>
      <c r="BL1286" s="99">
        <f>SUMIFS(通讯通路门店!$AE:$AE,通讯通路门店!$S:$S,$G1286)</f>
        <v>0</v>
      </c>
      <c r="BM1286" s="99">
        <f>SUMIFS(通讯通路门店!$AF:$AF,通讯通路门店!$S:$S,$G1286)</f>
        <v>0</v>
      </c>
      <c r="BN1286" s="99">
        <f>SUMIFS(通讯通路门店!$AG:$AG,通讯通路门店!$S:$S,$G1286)</f>
        <v>0</v>
      </c>
      <c r="BO1286" s="99">
        <f>SUMIFS(通讯通路门店!$AH:$AH,通讯通路门店!$S:$S,$G1286)</f>
        <v>0</v>
      </c>
      <c r="BP1286" s="99">
        <f>SUMIFS(通讯通路门店!$AI:$AI,通讯通路门店!$S:$S,$G1286)</f>
        <v>0</v>
      </c>
      <c r="BQ1286" s="83"/>
    </row>
    <row r="1287" spans="1:69">
      <c r="A1287" s="99" t="str">
        <f>IFERROR(_xlfn.XLOOKUP($G1287,通讯通路门店!$S$4:$S$993933,通讯通路门店!$A$4:$A$993933,0,0),"")</f>
        <v>海南省</v>
      </c>
      <c r="B1287" s="99" t="str">
        <f>IFERROR(_xlfn.XLOOKUP($G1287,通讯通路门店!$S$4:$S$993933,通讯通路门店!$B$4:$B$993933,0,0),"")</f>
        <v>昌江黎族自治县</v>
      </c>
      <c r="C1287" s="99" t="str">
        <f>IFERROR(_xlfn.XLOOKUP($G1287,通讯通路门店!$S$4:$S$993933,通讯通路门店!$C$4:$C$993933,0,0),"")</f>
        <v>昌江黎族自治县</v>
      </c>
      <c r="D1287" s="99" t="str">
        <f>IFERROR(_xlfn.XLOOKUP($G1287,通讯通路门店!$S$4:$S$993933,通讯通路门店!$D$4:$D$993933,0,0),"")</f>
        <v>叉河镇</v>
      </c>
      <c r="E1287" s="83"/>
      <c r="F1287" s="83"/>
      <c r="G1287" s="101"/>
      <c r="H1287" s="102">
        <f>IFERROR(_xlfn.XLOOKUP($G1287,通讯通路门店!$S$4:$S$993933,通讯通路门店!$R$4:$R$993933,0,0),"")</f>
        <v>0</v>
      </c>
      <c r="I1287" s="83"/>
      <c r="J1287" s="83"/>
      <c r="K1287" s="83"/>
      <c r="L1287" s="83"/>
      <c r="M1287" s="83"/>
      <c r="N1287" s="83"/>
      <c r="O1287" s="83"/>
      <c r="P1287" s="83"/>
      <c r="Q1287" s="83"/>
      <c r="R1287" s="83"/>
      <c r="S1287" s="83"/>
      <c r="T1287" s="83"/>
      <c r="U1287" s="99">
        <f>COUNTIF(通讯通路门店!$S:$S,$G1287)</f>
        <v>0</v>
      </c>
      <c r="V1287" s="99">
        <f>COUNTIFS(通讯通路门店!$S:$S,$G1287,通讯通路门店!$J:$J,"综合卖场")</f>
        <v>0</v>
      </c>
      <c r="W1287" s="99">
        <f>SUMIFS(通讯通路门店!$AJ:$AJ,通讯通路门店!$S:$S,通讯客户沙盘!$G1287)</f>
        <v>0</v>
      </c>
      <c r="X1287" s="99">
        <f t="shared" si="100"/>
        <v>0</v>
      </c>
      <c r="Y1287" s="99">
        <f>COUNTIFS(通讯通路门店!$S:$S,$G1287,通讯通路门店!$J:$J,"荣耀体验店")+COUNTIFS(通讯通路门店!$S:$S,$G1287,通讯通路门店!$J:$J,"荣耀授权专卖店")</f>
        <v>0</v>
      </c>
      <c r="Z1287" s="99">
        <f>COUNTIFS(通讯通路门店!$S:$S,$G1287,通讯通路门店!$J:$J,"VIVO体验店")</f>
        <v>0</v>
      </c>
      <c r="AA1287" s="99">
        <f>COUNTIFS(通讯通路门店!$S:$S,$G1287,通讯通路门店!$J:$J,"OPPO体验店")</f>
        <v>0</v>
      </c>
      <c r="AB1287" s="99">
        <f>COUNTIFS(通讯通路门店!$S:$S,$G1287,通讯通路门店!$J:$J,"华为授权体验店")+COUNTIFS(通讯通路门店!$S:$S,$G1287,通讯通路门店!$J:$J,"华为堡垒店")</f>
        <v>0</v>
      </c>
      <c r="AC1287" s="99">
        <f>COUNTIFS(通讯通路门店!$S:$S,$G1287,通讯通路门店!$J:$J,"小米体验店")</f>
        <v>0</v>
      </c>
      <c r="AD1287" s="99">
        <f>COUNTIFS(通讯通路门店!$S:$S,$G1287,通讯通路门店!$J:$J,"苹果体验店")</f>
        <v>0</v>
      </c>
      <c r="AE1287" s="99">
        <f>COUNTIFS(通讯通路门店!$S:$S,$G1287,通讯通路门店!$J:$J,"其他品牌专卖店")</f>
        <v>0</v>
      </c>
      <c r="AF1287" s="99">
        <f>SUMIFS(通讯通路门店!$BI:$BI,通讯通路门店!$S:$S,$G1287)</f>
        <v>0</v>
      </c>
      <c r="AG1287" s="99">
        <f>SUMIFS(通讯通路门店!$BH:$BH,通讯通路门店!$S:$S,$G1287)</f>
        <v>0</v>
      </c>
      <c r="AH1287" s="99">
        <f t="shared" si="101"/>
        <v>0</v>
      </c>
      <c r="AI1287" s="99">
        <f>SUMIFS(通讯通路门店!$BB:$BB,通讯通路门店!$S:$S,$G1287)</f>
        <v>0</v>
      </c>
      <c r="AJ1287" s="99">
        <f>SUMIFS(通讯通路门店!$BE:$BE,通讯通路门店!$S:$S,$G1287)</f>
        <v>0</v>
      </c>
      <c r="AK1287" s="99">
        <f>SUMIFS(通讯通路门店!$BG:$BG,通讯通路门店!$S:$S,$G1287)</f>
        <v>0</v>
      </c>
      <c r="AL1287" s="99">
        <f>SUMIFS(通讯通路门店!$BC:$BC,通讯通路门店!$S:$S,$G1287)</f>
        <v>0</v>
      </c>
      <c r="AM1287" s="99">
        <f>SUMIFS(通讯通路门店!$BD:$BD,通讯通路门店!$S:$S,$G1287)</f>
        <v>0</v>
      </c>
      <c r="AN1287" s="99">
        <f>SUMIFS(通讯通路门店!$BF:$BF,通讯通路门店!$S:$S,$G1287)</f>
        <v>0</v>
      </c>
      <c r="AO1287" s="99">
        <f t="shared" si="102"/>
        <v>0</v>
      </c>
      <c r="AP1287" s="99">
        <f>SUMIFS(通讯通路门店!$K:$K,通讯通路门店!$S:$S,$G1287)</f>
        <v>0</v>
      </c>
      <c r="AQ1287" s="83"/>
      <c r="AR1287" s="99">
        <f>SUMIFS(通讯通路门店!$T:$T,通讯通路门店!$S:$S,$G1287)</f>
        <v>0</v>
      </c>
      <c r="AS1287" s="99">
        <f>SUMIFS(通讯通路门店!$U:$U,通讯通路门店!$S:$S,$G1287)</f>
        <v>0</v>
      </c>
      <c r="AT1287" s="99">
        <f>SUMIFS(通讯通路门店!$V:$V,通讯通路门店!$S:$S,$G1287)</f>
        <v>0</v>
      </c>
      <c r="AU1287" s="99">
        <f>SUMIFS(通讯通路门店!$W:$W,通讯通路门店!$S:$S,$G1287)</f>
        <v>0</v>
      </c>
      <c r="AV1287" s="99">
        <f>SUMIFS(通讯通路门店!$Z:$Z,通讯通路门店!$S:$S,$G1287)</f>
        <v>0</v>
      </c>
      <c r="AW1287" s="99">
        <f>SUMIFS(通讯通路门店!$AB:$AB,通讯通路门店!$S:$S,$G1287)</f>
        <v>0</v>
      </c>
      <c r="AX1287" s="99">
        <f>SUMIFS(通讯通路门店!$X:$X,通讯通路门店!$S:$S,$G1287)</f>
        <v>0</v>
      </c>
      <c r="AY1287" s="99">
        <f>SUMIFS(通讯通路门店!$Y:$Y,通讯通路门店!$S:$S,$G1287)</f>
        <v>0</v>
      </c>
      <c r="AZ1287" s="99">
        <f>SUMIFS(通讯通路门店!$AA:$AA,通讯通路门店!$S:$S,$G1287)</f>
        <v>0</v>
      </c>
      <c r="BA1287" s="99">
        <f t="shared" si="103"/>
        <v>0</v>
      </c>
      <c r="BB1287" s="99">
        <f t="shared" si="104"/>
        <v>0</v>
      </c>
      <c r="BC1287" s="99">
        <f>SUMIFS(通讯通路门店!$W:$W,通讯通路门店!$S:$S,$G1287,通讯通路门店!$J:$J,"荣耀体验店")+SUMIFS(通讯通路门店!$W:$W,通讯通路门店!$S:$S,$G1287,通讯通路门店!$J:$J,"荣耀授权专卖店")</f>
        <v>0</v>
      </c>
      <c r="BD1287" s="99">
        <f>SUMIFS(通讯通路门店!$Z:$Z,通讯通路门店!$S:$S,$G1287,通讯通路门店!$J:$J,"VIVO体验店")</f>
        <v>0</v>
      </c>
      <c r="BE1287" s="99">
        <f>SUMIFS(通讯通路门店!$AB:$AB,通讯通路门店!$S:$S,$G1287,通讯通路门店!$J:$J,"OPPO体验店")</f>
        <v>0</v>
      </c>
      <c r="BF1287" s="99">
        <f>SUMIFS(通讯通路门店!$X:$X,通讯通路门店!$S:$S,$G1287,通讯通路门店!$J:$J,"华为授权体验店")+SUMIFS(通讯通路门店!$AA:$AA,通讯通路门店!$S:$S,$G1287,通讯通路门店!$J:$J,"华为堡垒店")</f>
        <v>0</v>
      </c>
      <c r="BG1287" s="99">
        <f>SUMIFS(通讯通路门店!$Y:$Y,通讯通路门店!$S:$S,$G1287,通讯通路门店!$J:$J,"小米体验店")</f>
        <v>0</v>
      </c>
      <c r="BH1287" s="99">
        <f>SUMIFS(通讯通路门店!$AA:$AA,通讯通路门店!$S:$S,$G1287,通讯通路门店!$J:$J,"苹果体验店")</f>
        <v>0</v>
      </c>
      <c r="BI1287" s="99">
        <f>SUMIFS(通讯通路门店!$K:$K,通讯通路门店!$S:$S,$G1287,通讯通路门店!$J:$J,"其他品牌专卖店")</f>
        <v>0</v>
      </c>
      <c r="BJ1287" s="99">
        <f>SUMIFS(通讯通路门店!$AC:$AC,通讯通路门店!$S:$S,$G1287)</f>
        <v>0</v>
      </c>
      <c r="BK1287" s="99">
        <f>SUMIFS(通讯通路门店!$AD:$AD,通讯通路门店!$S:$S,$G1287)</f>
        <v>0</v>
      </c>
      <c r="BL1287" s="99">
        <f>SUMIFS(通讯通路门店!$AE:$AE,通讯通路门店!$S:$S,$G1287)</f>
        <v>0</v>
      </c>
      <c r="BM1287" s="99">
        <f>SUMIFS(通讯通路门店!$AF:$AF,通讯通路门店!$S:$S,$G1287)</f>
        <v>0</v>
      </c>
      <c r="BN1287" s="99">
        <f>SUMIFS(通讯通路门店!$AG:$AG,通讯通路门店!$S:$S,$G1287)</f>
        <v>0</v>
      </c>
      <c r="BO1287" s="99">
        <f>SUMIFS(通讯通路门店!$AH:$AH,通讯通路门店!$S:$S,$G1287)</f>
        <v>0</v>
      </c>
      <c r="BP1287" s="99">
        <f>SUMIFS(通讯通路门店!$AI:$AI,通讯通路门店!$S:$S,$G1287)</f>
        <v>0</v>
      </c>
      <c r="BQ1287" s="83"/>
    </row>
    <row r="1288" spans="1:69">
      <c r="A1288" s="99" t="str">
        <f>IFERROR(_xlfn.XLOOKUP($G1288,通讯通路门店!$S$4:$S$993933,通讯通路门店!$A$4:$A$993933,0,0),"")</f>
        <v>海南省</v>
      </c>
      <c r="B1288" s="99" t="str">
        <f>IFERROR(_xlfn.XLOOKUP($G1288,通讯通路门店!$S$4:$S$993933,通讯通路门店!$B$4:$B$993933,0,0),"")</f>
        <v>昌江黎族自治县</v>
      </c>
      <c r="C1288" s="99" t="str">
        <f>IFERROR(_xlfn.XLOOKUP($G1288,通讯通路门店!$S$4:$S$993933,通讯通路门店!$C$4:$C$993933,0,0),"")</f>
        <v>昌江黎族自治县</v>
      </c>
      <c r="D1288" s="99" t="str">
        <f>IFERROR(_xlfn.XLOOKUP($G1288,通讯通路门店!$S$4:$S$993933,通讯通路门店!$D$4:$D$993933,0,0),"")</f>
        <v>叉河镇</v>
      </c>
      <c r="E1288" s="83"/>
      <c r="F1288" s="83"/>
      <c r="G1288" s="101"/>
      <c r="H1288" s="102">
        <f>IFERROR(_xlfn.XLOOKUP($G1288,通讯通路门店!$S$4:$S$993933,通讯通路门店!$R$4:$R$993933,0,0),"")</f>
        <v>0</v>
      </c>
      <c r="I1288" s="83"/>
      <c r="J1288" s="83"/>
      <c r="K1288" s="83"/>
      <c r="L1288" s="83"/>
      <c r="M1288" s="83"/>
      <c r="N1288" s="83"/>
      <c r="O1288" s="83"/>
      <c r="P1288" s="83"/>
      <c r="Q1288" s="83"/>
      <c r="R1288" s="83"/>
      <c r="S1288" s="83"/>
      <c r="T1288" s="83"/>
      <c r="U1288" s="99">
        <f>COUNTIF(通讯通路门店!$S:$S,$G1288)</f>
        <v>0</v>
      </c>
      <c r="V1288" s="99">
        <f>COUNTIFS(通讯通路门店!$S:$S,$G1288,通讯通路门店!$J:$J,"综合卖场")</f>
        <v>0</v>
      </c>
      <c r="W1288" s="99">
        <f>SUMIFS(通讯通路门店!$AJ:$AJ,通讯通路门店!$S:$S,通讯客户沙盘!$G1288)</f>
        <v>0</v>
      </c>
      <c r="X1288" s="99">
        <f t="shared" si="100"/>
        <v>0</v>
      </c>
      <c r="Y1288" s="99">
        <f>COUNTIFS(通讯通路门店!$S:$S,$G1288,通讯通路门店!$J:$J,"荣耀体验店")+COUNTIFS(通讯通路门店!$S:$S,$G1288,通讯通路门店!$J:$J,"荣耀授权专卖店")</f>
        <v>0</v>
      </c>
      <c r="Z1288" s="99">
        <f>COUNTIFS(通讯通路门店!$S:$S,$G1288,通讯通路门店!$J:$J,"VIVO体验店")</f>
        <v>0</v>
      </c>
      <c r="AA1288" s="99">
        <f>COUNTIFS(通讯通路门店!$S:$S,$G1288,通讯通路门店!$J:$J,"OPPO体验店")</f>
        <v>0</v>
      </c>
      <c r="AB1288" s="99">
        <f>COUNTIFS(通讯通路门店!$S:$S,$G1288,通讯通路门店!$J:$J,"华为授权体验店")+COUNTIFS(通讯通路门店!$S:$S,$G1288,通讯通路门店!$J:$J,"华为堡垒店")</f>
        <v>0</v>
      </c>
      <c r="AC1288" s="99">
        <f>COUNTIFS(通讯通路门店!$S:$S,$G1288,通讯通路门店!$J:$J,"小米体验店")</f>
        <v>0</v>
      </c>
      <c r="AD1288" s="99">
        <f>COUNTIFS(通讯通路门店!$S:$S,$G1288,通讯通路门店!$J:$J,"苹果体验店")</f>
        <v>0</v>
      </c>
      <c r="AE1288" s="99">
        <f>COUNTIFS(通讯通路门店!$S:$S,$G1288,通讯通路门店!$J:$J,"其他品牌专卖店")</f>
        <v>0</v>
      </c>
      <c r="AF1288" s="99">
        <f>SUMIFS(通讯通路门店!$BI:$BI,通讯通路门店!$S:$S,$G1288)</f>
        <v>0</v>
      </c>
      <c r="AG1288" s="99">
        <f>SUMIFS(通讯通路门店!$BH:$BH,通讯通路门店!$S:$S,$G1288)</f>
        <v>0</v>
      </c>
      <c r="AH1288" s="99">
        <f t="shared" si="101"/>
        <v>0</v>
      </c>
      <c r="AI1288" s="99">
        <f>SUMIFS(通讯通路门店!$BB:$BB,通讯通路门店!$S:$S,$G1288)</f>
        <v>0</v>
      </c>
      <c r="AJ1288" s="99">
        <f>SUMIFS(通讯通路门店!$BE:$BE,通讯通路门店!$S:$S,$G1288)</f>
        <v>0</v>
      </c>
      <c r="AK1288" s="99">
        <f>SUMIFS(通讯通路门店!$BG:$BG,通讯通路门店!$S:$S,$G1288)</f>
        <v>0</v>
      </c>
      <c r="AL1288" s="99">
        <f>SUMIFS(通讯通路门店!$BC:$BC,通讯通路门店!$S:$S,$G1288)</f>
        <v>0</v>
      </c>
      <c r="AM1288" s="99">
        <f>SUMIFS(通讯通路门店!$BD:$BD,通讯通路门店!$S:$S,$G1288)</f>
        <v>0</v>
      </c>
      <c r="AN1288" s="99">
        <f>SUMIFS(通讯通路门店!$BF:$BF,通讯通路门店!$S:$S,$G1288)</f>
        <v>0</v>
      </c>
      <c r="AO1288" s="99">
        <f t="shared" si="102"/>
        <v>0</v>
      </c>
      <c r="AP1288" s="99">
        <f>SUMIFS(通讯通路门店!$K:$K,通讯通路门店!$S:$S,$G1288)</f>
        <v>0</v>
      </c>
      <c r="AQ1288" s="83"/>
      <c r="AR1288" s="99">
        <f>SUMIFS(通讯通路门店!$T:$T,通讯通路门店!$S:$S,$G1288)</f>
        <v>0</v>
      </c>
      <c r="AS1288" s="99">
        <f>SUMIFS(通讯通路门店!$U:$U,通讯通路门店!$S:$S,$G1288)</f>
        <v>0</v>
      </c>
      <c r="AT1288" s="99">
        <f>SUMIFS(通讯通路门店!$V:$V,通讯通路门店!$S:$S,$G1288)</f>
        <v>0</v>
      </c>
      <c r="AU1288" s="99">
        <f>SUMIFS(通讯通路门店!$W:$W,通讯通路门店!$S:$S,$G1288)</f>
        <v>0</v>
      </c>
      <c r="AV1288" s="99">
        <f>SUMIFS(通讯通路门店!$Z:$Z,通讯通路门店!$S:$S,$G1288)</f>
        <v>0</v>
      </c>
      <c r="AW1288" s="99">
        <f>SUMIFS(通讯通路门店!$AB:$AB,通讯通路门店!$S:$S,$G1288)</f>
        <v>0</v>
      </c>
      <c r="AX1288" s="99">
        <f>SUMIFS(通讯通路门店!$X:$X,通讯通路门店!$S:$S,$G1288)</f>
        <v>0</v>
      </c>
      <c r="AY1288" s="99">
        <f>SUMIFS(通讯通路门店!$Y:$Y,通讯通路门店!$S:$S,$G1288)</f>
        <v>0</v>
      </c>
      <c r="AZ1288" s="99">
        <f>SUMIFS(通讯通路门店!$AA:$AA,通讯通路门店!$S:$S,$G1288)</f>
        <v>0</v>
      </c>
      <c r="BA1288" s="99">
        <f t="shared" si="103"/>
        <v>0</v>
      </c>
      <c r="BB1288" s="99">
        <f t="shared" si="104"/>
        <v>0</v>
      </c>
      <c r="BC1288" s="99">
        <f>SUMIFS(通讯通路门店!$W:$W,通讯通路门店!$S:$S,$G1288,通讯通路门店!$J:$J,"荣耀体验店")+SUMIFS(通讯通路门店!$W:$W,通讯通路门店!$S:$S,$G1288,通讯通路门店!$J:$J,"荣耀授权专卖店")</f>
        <v>0</v>
      </c>
      <c r="BD1288" s="99">
        <f>SUMIFS(通讯通路门店!$Z:$Z,通讯通路门店!$S:$S,$G1288,通讯通路门店!$J:$J,"VIVO体验店")</f>
        <v>0</v>
      </c>
      <c r="BE1288" s="99">
        <f>SUMIFS(通讯通路门店!$AB:$AB,通讯通路门店!$S:$S,$G1288,通讯通路门店!$J:$J,"OPPO体验店")</f>
        <v>0</v>
      </c>
      <c r="BF1288" s="99">
        <f>SUMIFS(通讯通路门店!$X:$X,通讯通路门店!$S:$S,$G1288,通讯通路门店!$J:$J,"华为授权体验店")+SUMIFS(通讯通路门店!$AA:$AA,通讯通路门店!$S:$S,$G1288,通讯通路门店!$J:$J,"华为堡垒店")</f>
        <v>0</v>
      </c>
      <c r="BG1288" s="99">
        <f>SUMIFS(通讯通路门店!$Y:$Y,通讯通路门店!$S:$S,$G1288,通讯通路门店!$J:$J,"小米体验店")</f>
        <v>0</v>
      </c>
      <c r="BH1288" s="99">
        <f>SUMIFS(通讯通路门店!$AA:$AA,通讯通路门店!$S:$S,$G1288,通讯通路门店!$J:$J,"苹果体验店")</f>
        <v>0</v>
      </c>
      <c r="BI1288" s="99">
        <f>SUMIFS(通讯通路门店!$K:$K,通讯通路门店!$S:$S,$G1288,通讯通路门店!$J:$J,"其他品牌专卖店")</f>
        <v>0</v>
      </c>
      <c r="BJ1288" s="99">
        <f>SUMIFS(通讯通路门店!$AC:$AC,通讯通路门店!$S:$S,$G1288)</f>
        <v>0</v>
      </c>
      <c r="BK1288" s="99">
        <f>SUMIFS(通讯通路门店!$AD:$AD,通讯通路门店!$S:$S,$G1288)</f>
        <v>0</v>
      </c>
      <c r="BL1288" s="99">
        <f>SUMIFS(通讯通路门店!$AE:$AE,通讯通路门店!$S:$S,$G1288)</f>
        <v>0</v>
      </c>
      <c r="BM1288" s="99">
        <f>SUMIFS(通讯通路门店!$AF:$AF,通讯通路门店!$S:$S,$G1288)</f>
        <v>0</v>
      </c>
      <c r="BN1288" s="99">
        <f>SUMIFS(通讯通路门店!$AG:$AG,通讯通路门店!$S:$S,$G1288)</f>
        <v>0</v>
      </c>
      <c r="BO1288" s="99">
        <f>SUMIFS(通讯通路门店!$AH:$AH,通讯通路门店!$S:$S,$G1288)</f>
        <v>0</v>
      </c>
      <c r="BP1288" s="99">
        <f>SUMIFS(通讯通路门店!$AI:$AI,通讯通路门店!$S:$S,$G1288)</f>
        <v>0</v>
      </c>
      <c r="BQ1288" s="83"/>
    </row>
    <row r="1289" spans="1:69">
      <c r="A1289" s="99" t="str">
        <f>IFERROR(_xlfn.XLOOKUP($G1289,通讯通路门店!$S$4:$S$993933,通讯通路门店!$A$4:$A$993933,0,0),"")</f>
        <v>海南省</v>
      </c>
      <c r="B1289" s="99" t="str">
        <f>IFERROR(_xlfn.XLOOKUP($G1289,通讯通路门店!$S$4:$S$993933,通讯通路门店!$B$4:$B$993933,0,0),"")</f>
        <v>昌江黎族自治县</v>
      </c>
      <c r="C1289" s="99" t="str">
        <f>IFERROR(_xlfn.XLOOKUP($G1289,通讯通路门店!$S$4:$S$993933,通讯通路门店!$C$4:$C$993933,0,0),"")</f>
        <v>昌江黎族自治县</v>
      </c>
      <c r="D1289" s="99" t="str">
        <f>IFERROR(_xlfn.XLOOKUP($G1289,通讯通路门店!$S$4:$S$993933,通讯通路门店!$D$4:$D$993933,0,0),"")</f>
        <v>叉河镇</v>
      </c>
      <c r="E1289" s="83"/>
      <c r="F1289" s="83"/>
      <c r="G1289" s="101"/>
      <c r="H1289" s="102">
        <f>IFERROR(_xlfn.XLOOKUP($G1289,通讯通路门店!$S$4:$S$993933,通讯通路门店!$R$4:$R$993933,0,0),"")</f>
        <v>0</v>
      </c>
      <c r="I1289" s="83"/>
      <c r="J1289" s="83"/>
      <c r="K1289" s="83"/>
      <c r="L1289" s="83"/>
      <c r="M1289" s="83"/>
      <c r="N1289" s="83"/>
      <c r="O1289" s="83"/>
      <c r="P1289" s="83"/>
      <c r="Q1289" s="83"/>
      <c r="R1289" s="83"/>
      <c r="S1289" s="83"/>
      <c r="T1289" s="83"/>
      <c r="U1289" s="99">
        <f>COUNTIF(通讯通路门店!$S:$S,$G1289)</f>
        <v>0</v>
      </c>
      <c r="V1289" s="99">
        <f>COUNTIFS(通讯通路门店!$S:$S,$G1289,通讯通路门店!$J:$J,"综合卖场")</f>
        <v>0</v>
      </c>
      <c r="W1289" s="99">
        <f>SUMIFS(通讯通路门店!$AJ:$AJ,通讯通路门店!$S:$S,通讯客户沙盘!$G1289)</f>
        <v>0</v>
      </c>
      <c r="X1289" s="99">
        <f t="shared" si="100"/>
        <v>0</v>
      </c>
      <c r="Y1289" s="99">
        <f>COUNTIFS(通讯通路门店!$S:$S,$G1289,通讯通路门店!$J:$J,"荣耀体验店")+COUNTIFS(通讯通路门店!$S:$S,$G1289,通讯通路门店!$J:$J,"荣耀授权专卖店")</f>
        <v>0</v>
      </c>
      <c r="Z1289" s="99">
        <f>COUNTIFS(通讯通路门店!$S:$S,$G1289,通讯通路门店!$J:$J,"VIVO体验店")</f>
        <v>0</v>
      </c>
      <c r="AA1289" s="99">
        <f>COUNTIFS(通讯通路门店!$S:$S,$G1289,通讯通路门店!$J:$J,"OPPO体验店")</f>
        <v>0</v>
      </c>
      <c r="AB1289" s="99">
        <f>COUNTIFS(通讯通路门店!$S:$S,$G1289,通讯通路门店!$J:$J,"华为授权体验店")+COUNTIFS(通讯通路门店!$S:$S,$G1289,通讯通路门店!$J:$J,"华为堡垒店")</f>
        <v>0</v>
      </c>
      <c r="AC1289" s="99">
        <f>COUNTIFS(通讯通路门店!$S:$S,$G1289,通讯通路门店!$J:$J,"小米体验店")</f>
        <v>0</v>
      </c>
      <c r="AD1289" s="99">
        <f>COUNTIFS(通讯通路门店!$S:$S,$G1289,通讯通路门店!$J:$J,"苹果体验店")</f>
        <v>0</v>
      </c>
      <c r="AE1289" s="99">
        <f>COUNTIFS(通讯通路门店!$S:$S,$G1289,通讯通路门店!$J:$J,"其他品牌专卖店")</f>
        <v>0</v>
      </c>
      <c r="AF1289" s="99">
        <f>SUMIFS(通讯通路门店!$BI:$BI,通讯通路门店!$S:$S,$G1289)</f>
        <v>0</v>
      </c>
      <c r="AG1289" s="99">
        <f>SUMIFS(通讯通路门店!$BH:$BH,通讯通路门店!$S:$S,$G1289)</f>
        <v>0</v>
      </c>
      <c r="AH1289" s="99">
        <f t="shared" si="101"/>
        <v>0</v>
      </c>
      <c r="AI1289" s="99">
        <f>SUMIFS(通讯通路门店!$BB:$BB,通讯通路门店!$S:$S,$G1289)</f>
        <v>0</v>
      </c>
      <c r="AJ1289" s="99">
        <f>SUMIFS(通讯通路门店!$BE:$BE,通讯通路门店!$S:$S,$G1289)</f>
        <v>0</v>
      </c>
      <c r="AK1289" s="99">
        <f>SUMIFS(通讯通路门店!$BG:$BG,通讯通路门店!$S:$S,$G1289)</f>
        <v>0</v>
      </c>
      <c r="AL1289" s="99">
        <f>SUMIFS(通讯通路门店!$BC:$BC,通讯通路门店!$S:$S,$G1289)</f>
        <v>0</v>
      </c>
      <c r="AM1289" s="99">
        <f>SUMIFS(通讯通路门店!$BD:$BD,通讯通路门店!$S:$S,$G1289)</f>
        <v>0</v>
      </c>
      <c r="AN1289" s="99">
        <f>SUMIFS(通讯通路门店!$BF:$BF,通讯通路门店!$S:$S,$G1289)</f>
        <v>0</v>
      </c>
      <c r="AO1289" s="99">
        <f t="shared" si="102"/>
        <v>0</v>
      </c>
      <c r="AP1289" s="99">
        <f>SUMIFS(通讯通路门店!$K:$K,通讯通路门店!$S:$S,$G1289)</f>
        <v>0</v>
      </c>
      <c r="AQ1289" s="83"/>
      <c r="AR1289" s="99">
        <f>SUMIFS(通讯通路门店!$T:$T,通讯通路门店!$S:$S,$G1289)</f>
        <v>0</v>
      </c>
      <c r="AS1289" s="99">
        <f>SUMIFS(通讯通路门店!$U:$U,通讯通路门店!$S:$S,$G1289)</f>
        <v>0</v>
      </c>
      <c r="AT1289" s="99">
        <f>SUMIFS(通讯通路门店!$V:$V,通讯通路门店!$S:$S,$G1289)</f>
        <v>0</v>
      </c>
      <c r="AU1289" s="99">
        <f>SUMIFS(通讯通路门店!$W:$W,通讯通路门店!$S:$S,$G1289)</f>
        <v>0</v>
      </c>
      <c r="AV1289" s="99">
        <f>SUMIFS(通讯通路门店!$Z:$Z,通讯通路门店!$S:$S,$G1289)</f>
        <v>0</v>
      </c>
      <c r="AW1289" s="99">
        <f>SUMIFS(通讯通路门店!$AB:$AB,通讯通路门店!$S:$S,$G1289)</f>
        <v>0</v>
      </c>
      <c r="AX1289" s="99">
        <f>SUMIFS(通讯通路门店!$X:$X,通讯通路门店!$S:$S,$G1289)</f>
        <v>0</v>
      </c>
      <c r="AY1289" s="99">
        <f>SUMIFS(通讯通路门店!$Y:$Y,通讯通路门店!$S:$S,$G1289)</f>
        <v>0</v>
      </c>
      <c r="AZ1289" s="99">
        <f>SUMIFS(通讯通路门店!$AA:$AA,通讯通路门店!$S:$S,$G1289)</f>
        <v>0</v>
      </c>
      <c r="BA1289" s="99">
        <f t="shared" si="103"/>
        <v>0</v>
      </c>
      <c r="BB1289" s="99">
        <f t="shared" si="104"/>
        <v>0</v>
      </c>
      <c r="BC1289" s="99">
        <f>SUMIFS(通讯通路门店!$W:$W,通讯通路门店!$S:$S,$G1289,通讯通路门店!$J:$J,"荣耀体验店")+SUMIFS(通讯通路门店!$W:$W,通讯通路门店!$S:$S,$G1289,通讯通路门店!$J:$J,"荣耀授权专卖店")</f>
        <v>0</v>
      </c>
      <c r="BD1289" s="99">
        <f>SUMIFS(通讯通路门店!$Z:$Z,通讯通路门店!$S:$S,$G1289,通讯通路门店!$J:$J,"VIVO体验店")</f>
        <v>0</v>
      </c>
      <c r="BE1289" s="99">
        <f>SUMIFS(通讯通路门店!$AB:$AB,通讯通路门店!$S:$S,$G1289,通讯通路门店!$J:$J,"OPPO体验店")</f>
        <v>0</v>
      </c>
      <c r="BF1289" s="99">
        <f>SUMIFS(通讯通路门店!$X:$X,通讯通路门店!$S:$S,$G1289,通讯通路门店!$J:$J,"华为授权体验店")+SUMIFS(通讯通路门店!$AA:$AA,通讯通路门店!$S:$S,$G1289,通讯通路门店!$J:$J,"华为堡垒店")</f>
        <v>0</v>
      </c>
      <c r="BG1289" s="99">
        <f>SUMIFS(通讯通路门店!$Y:$Y,通讯通路门店!$S:$S,$G1289,通讯通路门店!$J:$J,"小米体验店")</f>
        <v>0</v>
      </c>
      <c r="BH1289" s="99">
        <f>SUMIFS(通讯通路门店!$AA:$AA,通讯通路门店!$S:$S,$G1289,通讯通路门店!$J:$J,"苹果体验店")</f>
        <v>0</v>
      </c>
      <c r="BI1289" s="99">
        <f>SUMIFS(通讯通路门店!$K:$K,通讯通路门店!$S:$S,$G1289,通讯通路门店!$J:$J,"其他品牌专卖店")</f>
        <v>0</v>
      </c>
      <c r="BJ1289" s="99">
        <f>SUMIFS(通讯通路门店!$AC:$AC,通讯通路门店!$S:$S,$G1289)</f>
        <v>0</v>
      </c>
      <c r="BK1289" s="99">
        <f>SUMIFS(通讯通路门店!$AD:$AD,通讯通路门店!$S:$S,$G1289)</f>
        <v>0</v>
      </c>
      <c r="BL1289" s="99">
        <f>SUMIFS(通讯通路门店!$AE:$AE,通讯通路门店!$S:$S,$G1289)</f>
        <v>0</v>
      </c>
      <c r="BM1289" s="99">
        <f>SUMIFS(通讯通路门店!$AF:$AF,通讯通路门店!$S:$S,$G1289)</f>
        <v>0</v>
      </c>
      <c r="BN1289" s="99">
        <f>SUMIFS(通讯通路门店!$AG:$AG,通讯通路门店!$S:$S,$G1289)</f>
        <v>0</v>
      </c>
      <c r="BO1289" s="99">
        <f>SUMIFS(通讯通路门店!$AH:$AH,通讯通路门店!$S:$S,$G1289)</f>
        <v>0</v>
      </c>
      <c r="BP1289" s="99">
        <f>SUMIFS(通讯通路门店!$AI:$AI,通讯通路门店!$S:$S,$G1289)</f>
        <v>0</v>
      </c>
      <c r="BQ1289" s="83"/>
    </row>
    <row r="1290" spans="1:69">
      <c r="A1290" s="99" t="str">
        <f>IFERROR(_xlfn.XLOOKUP($G1290,通讯通路门店!$S$4:$S$993933,通讯通路门店!$A$4:$A$993933,0,0),"")</f>
        <v>海南省</v>
      </c>
      <c r="B1290" s="99" t="str">
        <f>IFERROR(_xlfn.XLOOKUP($G1290,通讯通路门店!$S$4:$S$993933,通讯通路门店!$B$4:$B$993933,0,0),"")</f>
        <v>昌江黎族自治县</v>
      </c>
      <c r="C1290" s="99" t="str">
        <f>IFERROR(_xlfn.XLOOKUP($G1290,通讯通路门店!$S$4:$S$993933,通讯通路门店!$C$4:$C$993933,0,0),"")</f>
        <v>昌江黎族自治县</v>
      </c>
      <c r="D1290" s="99" t="str">
        <f>IFERROR(_xlfn.XLOOKUP($G1290,通讯通路门店!$S$4:$S$993933,通讯通路门店!$D$4:$D$993933,0,0),"")</f>
        <v>叉河镇</v>
      </c>
      <c r="E1290" s="83"/>
      <c r="F1290" s="83"/>
      <c r="G1290" s="101"/>
      <c r="H1290" s="102">
        <f>IFERROR(_xlfn.XLOOKUP($G1290,通讯通路门店!$S$4:$S$993933,通讯通路门店!$R$4:$R$993933,0,0),"")</f>
        <v>0</v>
      </c>
      <c r="I1290" s="83"/>
      <c r="J1290" s="83"/>
      <c r="K1290" s="83"/>
      <c r="L1290" s="83"/>
      <c r="M1290" s="83"/>
      <c r="N1290" s="83"/>
      <c r="O1290" s="83"/>
      <c r="P1290" s="83"/>
      <c r="Q1290" s="83"/>
      <c r="R1290" s="83"/>
      <c r="S1290" s="83"/>
      <c r="T1290" s="83"/>
      <c r="U1290" s="99">
        <f>COUNTIF(通讯通路门店!$S:$S,$G1290)</f>
        <v>0</v>
      </c>
      <c r="V1290" s="99">
        <f>COUNTIFS(通讯通路门店!$S:$S,$G1290,通讯通路门店!$J:$J,"综合卖场")</f>
        <v>0</v>
      </c>
      <c r="W1290" s="99">
        <f>SUMIFS(通讯通路门店!$AJ:$AJ,通讯通路门店!$S:$S,通讯客户沙盘!$G1290)</f>
        <v>0</v>
      </c>
      <c r="X1290" s="99">
        <f t="shared" si="100"/>
        <v>0</v>
      </c>
      <c r="Y1290" s="99">
        <f>COUNTIFS(通讯通路门店!$S:$S,$G1290,通讯通路门店!$J:$J,"荣耀体验店")+COUNTIFS(通讯通路门店!$S:$S,$G1290,通讯通路门店!$J:$J,"荣耀授权专卖店")</f>
        <v>0</v>
      </c>
      <c r="Z1290" s="99">
        <f>COUNTIFS(通讯通路门店!$S:$S,$G1290,通讯通路门店!$J:$J,"VIVO体验店")</f>
        <v>0</v>
      </c>
      <c r="AA1290" s="99">
        <f>COUNTIFS(通讯通路门店!$S:$S,$G1290,通讯通路门店!$J:$J,"OPPO体验店")</f>
        <v>0</v>
      </c>
      <c r="AB1290" s="99">
        <f>COUNTIFS(通讯通路门店!$S:$S,$G1290,通讯通路门店!$J:$J,"华为授权体验店")+COUNTIFS(通讯通路门店!$S:$S,$G1290,通讯通路门店!$J:$J,"华为堡垒店")</f>
        <v>0</v>
      </c>
      <c r="AC1290" s="99">
        <f>COUNTIFS(通讯通路门店!$S:$S,$G1290,通讯通路门店!$J:$J,"小米体验店")</f>
        <v>0</v>
      </c>
      <c r="AD1290" s="99">
        <f>COUNTIFS(通讯通路门店!$S:$S,$G1290,通讯通路门店!$J:$J,"苹果体验店")</f>
        <v>0</v>
      </c>
      <c r="AE1290" s="99">
        <f>COUNTIFS(通讯通路门店!$S:$S,$G1290,通讯通路门店!$J:$J,"其他品牌专卖店")</f>
        <v>0</v>
      </c>
      <c r="AF1290" s="99">
        <f>SUMIFS(通讯通路门店!$BI:$BI,通讯通路门店!$S:$S,$G1290)</f>
        <v>0</v>
      </c>
      <c r="AG1290" s="99">
        <f>SUMIFS(通讯通路门店!$BH:$BH,通讯通路门店!$S:$S,$G1290)</f>
        <v>0</v>
      </c>
      <c r="AH1290" s="99">
        <f t="shared" si="101"/>
        <v>0</v>
      </c>
      <c r="AI1290" s="99">
        <f>SUMIFS(通讯通路门店!$BB:$BB,通讯通路门店!$S:$S,$G1290)</f>
        <v>0</v>
      </c>
      <c r="AJ1290" s="99">
        <f>SUMIFS(通讯通路门店!$BE:$BE,通讯通路门店!$S:$S,$G1290)</f>
        <v>0</v>
      </c>
      <c r="AK1290" s="99">
        <f>SUMIFS(通讯通路门店!$BG:$BG,通讯通路门店!$S:$S,$G1290)</f>
        <v>0</v>
      </c>
      <c r="AL1290" s="99">
        <f>SUMIFS(通讯通路门店!$BC:$BC,通讯通路门店!$S:$S,$G1290)</f>
        <v>0</v>
      </c>
      <c r="AM1290" s="99">
        <f>SUMIFS(通讯通路门店!$BD:$BD,通讯通路门店!$S:$S,$G1290)</f>
        <v>0</v>
      </c>
      <c r="AN1290" s="99">
        <f>SUMIFS(通讯通路门店!$BF:$BF,通讯通路门店!$S:$S,$G1290)</f>
        <v>0</v>
      </c>
      <c r="AO1290" s="99">
        <f t="shared" si="102"/>
        <v>0</v>
      </c>
      <c r="AP1290" s="99">
        <f>SUMIFS(通讯通路门店!$K:$K,通讯通路门店!$S:$S,$G1290)</f>
        <v>0</v>
      </c>
      <c r="AQ1290" s="83"/>
      <c r="AR1290" s="99">
        <f>SUMIFS(通讯通路门店!$T:$T,通讯通路门店!$S:$S,$G1290)</f>
        <v>0</v>
      </c>
      <c r="AS1290" s="99">
        <f>SUMIFS(通讯通路门店!$U:$U,通讯通路门店!$S:$S,$G1290)</f>
        <v>0</v>
      </c>
      <c r="AT1290" s="99">
        <f>SUMIFS(通讯通路门店!$V:$V,通讯通路门店!$S:$S,$G1290)</f>
        <v>0</v>
      </c>
      <c r="AU1290" s="99">
        <f>SUMIFS(通讯通路门店!$W:$W,通讯通路门店!$S:$S,$G1290)</f>
        <v>0</v>
      </c>
      <c r="AV1290" s="99">
        <f>SUMIFS(通讯通路门店!$Z:$Z,通讯通路门店!$S:$S,$G1290)</f>
        <v>0</v>
      </c>
      <c r="AW1290" s="99">
        <f>SUMIFS(通讯通路门店!$AB:$AB,通讯通路门店!$S:$S,$G1290)</f>
        <v>0</v>
      </c>
      <c r="AX1290" s="99">
        <f>SUMIFS(通讯通路门店!$X:$X,通讯通路门店!$S:$S,$G1290)</f>
        <v>0</v>
      </c>
      <c r="AY1290" s="99">
        <f>SUMIFS(通讯通路门店!$Y:$Y,通讯通路门店!$S:$S,$G1290)</f>
        <v>0</v>
      </c>
      <c r="AZ1290" s="99">
        <f>SUMIFS(通讯通路门店!$AA:$AA,通讯通路门店!$S:$S,$G1290)</f>
        <v>0</v>
      </c>
      <c r="BA1290" s="99">
        <f t="shared" si="103"/>
        <v>0</v>
      </c>
      <c r="BB1290" s="99">
        <f t="shared" si="104"/>
        <v>0</v>
      </c>
      <c r="BC1290" s="99">
        <f>SUMIFS(通讯通路门店!$W:$W,通讯通路门店!$S:$S,$G1290,通讯通路门店!$J:$J,"荣耀体验店")+SUMIFS(通讯通路门店!$W:$W,通讯通路门店!$S:$S,$G1290,通讯通路门店!$J:$J,"荣耀授权专卖店")</f>
        <v>0</v>
      </c>
      <c r="BD1290" s="99">
        <f>SUMIFS(通讯通路门店!$Z:$Z,通讯通路门店!$S:$S,$G1290,通讯通路门店!$J:$J,"VIVO体验店")</f>
        <v>0</v>
      </c>
      <c r="BE1290" s="99">
        <f>SUMIFS(通讯通路门店!$AB:$AB,通讯通路门店!$S:$S,$G1290,通讯通路门店!$J:$J,"OPPO体验店")</f>
        <v>0</v>
      </c>
      <c r="BF1290" s="99">
        <f>SUMIFS(通讯通路门店!$X:$X,通讯通路门店!$S:$S,$G1290,通讯通路门店!$J:$J,"华为授权体验店")+SUMIFS(通讯通路门店!$AA:$AA,通讯通路门店!$S:$S,$G1290,通讯通路门店!$J:$J,"华为堡垒店")</f>
        <v>0</v>
      </c>
      <c r="BG1290" s="99">
        <f>SUMIFS(通讯通路门店!$Y:$Y,通讯通路门店!$S:$S,$G1290,通讯通路门店!$J:$J,"小米体验店")</f>
        <v>0</v>
      </c>
      <c r="BH1290" s="99">
        <f>SUMIFS(通讯通路门店!$AA:$AA,通讯通路门店!$S:$S,$G1290,通讯通路门店!$J:$J,"苹果体验店")</f>
        <v>0</v>
      </c>
      <c r="BI1290" s="99">
        <f>SUMIFS(通讯通路门店!$K:$K,通讯通路门店!$S:$S,$G1290,通讯通路门店!$J:$J,"其他品牌专卖店")</f>
        <v>0</v>
      </c>
      <c r="BJ1290" s="99">
        <f>SUMIFS(通讯通路门店!$AC:$AC,通讯通路门店!$S:$S,$G1290)</f>
        <v>0</v>
      </c>
      <c r="BK1290" s="99">
        <f>SUMIFS(通讯通路门店!$AD:$AD,通讯通路门店!$S:$S,$G1290)</f>
        <v>0</v>
      </c>
      <c r="BL1290" s="99">
        <f>SUMIFS(通讯通路门店!$AE:$AE,通讯通路门店!$S:$S,$G1290)</f>
        <v>0</v>
      </c>
      <c r="BM1290" s="99">
        <f>SUMIFS(通讯通路门店!$AF:$AF,通讯通路门店!$S:$S,$G1290)</f>
        <v>0</v>
      </c>
      <c r="BN1290" s="99">
        <f>SUMIFS(通讯通路门店!$AG:$AG,通讯通路门店!$S:$S,$G1290)</f>
        <v>0</v>
      </c>
      <c r="BO1290" s="99">
        <f>SUMIFS(通讯通路门店!$AH:$AH,通讯通路门店!$S:$S,$G1290)</f>
        <v>0</v>
      </c>
      <c r="BP1290" s="99">
        <f>SUMIFS(通讯通路门店!$AI:$AI,通讯通路门店!$S:$S,$G1290)</f>
        <v>0</v>
      </c>
      <c r="BQ1290" s="83"/>
    </row>
    <row r="1291" spans="1:69">
      <c r="A1291" s="99" t="str">
        <f>IFERROR(_xlfn.XLOOKUP($G1291,通讯通路门店!$S$4:$S$993933,通讯通路门店!$A$4:$A$993933,0,0),"")</f>
        <v>海南省</v>
      </c>
      <c r="B1291" s="99" t="str">
        <f>IFERROR(_xlfn.XLOOKUP($G1291,通讯通路门店!$S$4:$S$993933,通讯通路门店!$B$4:$B$993933,0,0),"")</f>
        <v>昌江黎族自治县</v>
      </c>
      <c r="C1291" s="99" t="str">
        <f>IFERROR(_xlfn.XLOOKUP($G1291,通讯通路门店!$S$4:$S$993933,通讯通路门店!$C$4:$C$993933,0,0),"")</f>
        <v>昌江黎族自治县</v>
      </c>
      <c r="D1291" s="99" t="str">
        <f>IFERROR(_xlfn.XLOOKUP($G1291,通讯通路门店!$S$4:$S$993933,通讯通路门店!$D$4:$D$993933,0,0),"")</f>
        <v>叉河镇</v>
      </c>
      <c r="E1291" s="83"/>
      <c r="F1291" s="83"/>
      <c r="G1291" s="101"/>
      <c r="H1291" s="102">
        <f>IFERROR(_xlfn.XLOOKUP($G1291,通讯通路门店!$S$4:$S$993933,通讯通路门店!$R$4:$R$993933,0,0),"")</f>
        <v>0</v>
      </c>
      <c r="I1291" s="83"/>
      <c r="J1291" s="83"/>
      <c r="K1291" s="83"/>
      <c r="L1291" s="83"/>
      <c r="M1291" s="83"/>
      <c r="N1291" s="83"/>
      <c r="O1291" s="83"/>
      <c r="P1291" s="83"/>
      <c r="Q1291" s="83"/>
      <c r="R1291" s="83"/>
      <c r="S1291" s="83"/>
      <c r="T1291" s="83"/>
      <c r="U1291" s="99">
        <f>COUNTIF(通讯通路门店!$S:$S,$G1291)</f>
        <v>0</v>
      </c>
      <c r="V1291" s="99">
        <f>COUNTIFS(通讯通路门店!$S:$S,$G1291,通讯通路门店!$J:$J,"综合卖场")</f>
        <v>0</v>
      </c>
      <c r="W1291" s="99">
        <f>SUMIFS(通讯通路门店!$AJ:$AJ,通讯通路门店!$S:$S,通讯客户沙盘!$G1291)</f>
        <v>0</v>
      </c>
      <c r="X1291" s="99">
        <f t="shared" si="100"/>
        <v>0</v>
      </c>
      <c r="Y1291" s="99">
        <f>COUNTIFS(通讯通路门店!$S:$S,$G1291,通讯通路门店!$J:$J,"荣耀体验店")+COUNTIFS(通讯通路门店!$S:$S,$G1291,通讯通路门店!$J:$J,"荣耀授权专卖店")</f>
        <v>0</v>
      </c>
      <c r="Z1291" s="99">
        <f>COUNTIFS(通讯通路门店!$S:$S,$G1291,通讯通路门店!$J:$J,"VIVO体验店")</f>
        <v>0</v>
      </c>
      <c r="AA1291" s="99">
        <f>COUNTIFS(通讯通路门店!$S:$S,$G1291,通讯通路门店!$J:$J,"OPPO体验店")</f>
        <v>0</v>
      </c>
      <c r="AB1291" s="99">
        <f>COUNTIFS(通讯通路门店!$S:$S,$G1291,通讯通路门店!$J:$J,"华为授权体验店")+COUNTIFS(通讯通路门店!$S:$S,$G1291,通讯通路门店!$J:$J,"华为堡垒店")</f>
        <v>0</v>
      </c>
      <c r="AC1291" s="99">
        <f>COUNTIFS(通讯通路门店!$S:$S,$G1291,通讯通路门店!$J:$J,"小米体验店")</f>
        <v>0</v>
      </c>
      <c r="AD1291" s="99">
        <f>COUNTIFS(通讯通路门店!$S:$S,$G1291,通讯通路门店!$J:$J,"苹果体验店")</f>
        <v>0</v>
      </c>
      <c r="AE1291" s="99">
        <f>COUNTIFS(通讯通路门店!$S:$S,$G1291,通讯通路门店!$J:$J,"其他品牌专卖店")</f>
        <v>0</v>
      </c>
      <c r="AF1291" s="99">
        <f>SUMIFS(通讯通路门店!$BI:$BI,通讯通路门店!$S:$S,$G1291)</f>
        <v>0</v>
      </c>
      <c r="AG1291" s="99">
        <f>SUMIFS(通讯通路门店!$BH:$BH,通讯通路门店!$S:$S,$G1291)</f>
        <v>0</v>
      </c>
      <c r="AH1291" s="99">
        <f t="shared" si="101"/>
        <v>0</v>
      </c>
      <c r="AI1291" s="99">
        <f>SUMIFS(通讯通路门店!$BB:$BB,通讯通路门店!$S:$S,$G1291)</f>
        <v>0</v>
      </c>
      <c r="AJ1291" s="99">
        <f>SUMIFS(通讯通路门店!$BE:$BE,通讯通路门店!$S:$S,$G1291)</f>
        <v>0</v>
      </c>
      <c r="AK1291" s="99">
        <f>SUMIFS(通讯通路门店!$BG:$BG,通讯通路门店!$S:$S,$G1291)</f>
        <v>0</v>
      </c>
      <c r="AL1291" s="99">
        <f>SUMIFS(通讯通路门店!$BC:$BC,通讯通路门店!$S:$S,$G1291)</f>
        <v>0</v>
      </c>
      <c r="AM1291" s="99">
        <f>SUMIFS(通讯通路门店!$BD:$BD,通讯通路门店!$S:$S,$G1291)</f>
        <v>0</v>
      </c>
      <c r="AN1291" s="99">
        <f>SUMIFS(通讯通路门店!$BF:$BF,通讯通路门店!$S:$S,$G1291)</f>
        <v>0</v>
      </c>
      <c r="AO1291" s="99">
        <f t="shared" si="102"/>
        <v>0</v>
      </c>
      <c r="AP1291" s="99">
        <f>SUMIFS(通讯通路门店!$K:$K,通讯通路门店!$S:$S,$G1291)</f>
        <v>0</v>
      </c>
      <c r="AQ1291" s="83"/>
      <c r="AR1291" s="99">
        <f>SUMIFS(通讯通路门店!$T:$T,通讯通路门店!$S:$S,$G1291)</f>
        <v>0</v>
      </c>
      <c r="AS1291" s="99">
        <f>SUMIFS(通讯通路门店!$U:$U,通讯通路门店!$S:$S,$G1291)</f>
        <v>0</v>
      </c>
      <c r="AT1291" s="99">
        <f>SUMIFS(通讯通路门店!$V:$V,通讯通路门店!$S:$S,$G1291)</f>
        <v>0</v>
      </c>
      <c r="AU1291" s="99">
        <f>SUMIFS(通讯通路门店!$W:$W,通讯通路门店!$S:$S,$G1291)</f>
        <v>0</v>
      </c>
      <c r="AV1291" s="99">
        <f>SUMIFS(通讯通路门店!$Z:$Z,通讯通路门店!$S:$S,$G1291)</f>
        <v>0</v>
      </c>
      <c r="AW1291" s="99">
        <f>SUMIFS(通讯通路门店!$AB:$AB,通讯通路门店!$S:$S,$G1291)</f>
        <v>0</v>
      </c>
      <c r="AX1291" s="99">
        <f>SUMIFS(通讯通路门店!$X:$X,通讯通路门店!$S:$S,$G1291)</f>
        <v>0</v>
      </c>
      <c r="AY1291" s="99">
        <f>SUMIFS(通讯通路门店!$Y:$Y,通讯通路门店!$S:$S,$G1291)</f>
        <v>0</v>
      </c>
      <c r="AZ1291" s="99">
        <f>SUMIFS(通讯通路门店!$AA:$AA,通讯通路门店!$S:$S,$G1291)</f>
        <v>0</v>
      </c>
      <c r="BA1291" s="99">
        <f t="shared" si="103"/>
        <v>0</v>
      </c>
      <c r="BB1291" s="99">
        <f t="shared" si="104"/>
        <v>0</v>
      </c>
      <c r="BC1291" s="99">
        <f>SUMIFS(通讯通路门店!$W:$W,通讯通路门店!$S:$S,$G1291,通讯通路门店!$J:$J,"荣耀体验店")+SUMIFS(通讯通路门店!$W:$W,通讯通路门店!$S:$S,$G1291,通讯通路门店!$J:$J,"荣耀授权专卖店")</f>
        <v>0</v>
      </c>
      <c r="BD1291" s="99">
        <f>SUMIFS(通讯通路门店!$Z:$Z,通讯通路门店!$S:$S,$G1291,通讯通路门店!$J:$J,"VIVO体验店")</f>
        <v>0</v>
      </c>
      <c r="BE1291" s="99">
        <f>SUMIFS(通讯通路门店!$AB:$AB,通讯通路门店!$S:$S,$G1291,通讯通路门店!$J:$J,"OPPO体验店")</f>
        <v>0</v>
      </c>
      <c r="BF1291" s="99">
        <f>SUMIFS(通讯通路门店!$X:$X,通讯通路门店!$S:$S,$G1291,通讯通路门店!$J:$J,"华为授权体验店")+SUMIFS(通讯通路门店!$AA:$AA,通讯通路门店!$S:$S,$G1291,通讯通路门店!$J:$J,"华为堡垒店")</f>
        <v>0</v>
      </c>
      <c r="BG1291" s="99">
        <f>SUMIFS(通讯通路门店!$Y:$Y,通讯通路门店!$S:$S,$G1291,通讯通路门店!$J:$J,"小米体验店")</f>
        <v>0</v>
      </c>
      <c r="BH1291" s="99">
        <f>SUMIFS(通讯通路门店!$AA:$AA,通讯通路门店!$S:$S,$G1291,通讯通路门店!$J:$J,"苹果体验店")</f>
        <v>0</v>
      </c>
      <c r="BI1291" s="99">
        <f>SUMIFS(通讯通路门店!$K:$K,通讯通路门店!$S:$S,$G1291,通讯通路门店!$J:$J,"其他品牌专卖店")</f>
        <v>0</v>
      </c>
      <c r="BJ1291" s="99">
        <f>SUMIFS(通讯通路门店!$AC:$AC,通讯通路门店!$S:$S,$G1291)</f>
        <v>0</v>
      </c>
      <c r="BK1291" s="99">
        <f>SUMIFS(通讯通路门店!$AD:$AD,通讯通路门店!$S:$S,$G1291)</f>
        <v>0</v>
      </c>
      <c r="BL1291" s="99">
        <f>SUMIFS(通讯通路门店!$AE:$AE,通讯通路门店!$S:$S,$G1291)</f>
        <v>0</v>
      </c>
      <c r="BM1291" s="99">
        <f>SUMIFS(通讯通路门店!$AF:$AF,通讯通路门店!$S:$S,$G1291)</f>
        <v>0</v>
      </c>
      <c r="BN1291" s="99">
        <f>SUMIFS(通讯通路门店!$AG:$AG,通讯通路门店!$S:$S,$G1291)</f>
        <v>0</v>
      </c>
      <c r="BO1291" s="99">
        <f>SUMIFS(通讯通路门店!$AH:$AH,通讯通路门店!$S:$S,$G1291)</f>
        <v>0</v>
      </c>
      <c r="BP1291" s="99">
        <f>SUMIFS(通讯通路门店!$AI:$AI,通讯通路门店!$S:$S,$G1291)</f>
        <v>0</v>
      </c>
      <c r="BQ1291" s="83"/>
    </row>
    <row r="1292" spans="1:69">
      <c r="A1292" s="99" t="str">
        <f>IFERROR(_xlfn.XLOOKUP($G1292,通讯通路门店!$S$4:$S$993933,通讯通路门店!$A$4:$A$993933,0,0),"")</f>
        <v>海南省</v>
      </c>
      <c r="B1292" s="99" t="str">
        <f>IFERROR(_xlfn.XLOOKUP($G1292,通讯通路门店!$S$4:$S$993933,通讯通路门店!$B$4:$B$993933,0,0),"")</f>
        <v>昌江黎族自治县</v>
      </c>
      <c r="C1292" s="99" t="str">
        <f>IFERROR(_xlfn.XLOOKUP($G1292,通讯通路门店!$S$4:$S$993933,通讯通路门店!$C$4:$C$993933,0,0),"")</f>
        <v>昌江黎族自治县</v>
      </c>
      <c r="D1292" s="99" t="str">
        <f>IFERROR(_xlfn.XLOOKUP($G1292,通讯通路门店!$S$4:$S$993933,通讯通路门店!$D$4:$D$993933,0,0),"")</f>
        <v>叉河镇</v>
      </c>
      <c r="E1292" s="83"/>
      <c r="F1292" s="83"/>
      <c r="G1292" s="101"/>
      <c r="H1292" s="102">
        <f>IFERROR(_xlfn.XLOOKUP($G1292,通讯通路门店!$S$4:$S$993933,通讯通路门店!$R$4:$R$993933,0,0),"")</f>
        <v>0</v>
      </c>
      <c r="I1292" s="83"/>
      <c r="J1292" s="83"/>
      <c r="K1292" s="83"/>
      <c r="L1292" s="83"/>
      <c r="M1292" s="83"/>
      <c r="N1292" s="83"/>
      <c r="O1292" s="83"/>
      <c r="P1292" s="83"/>
      <c r="Q1292" s="83"/>
      <c r="R1292" s="83"/>
      <c r="S1292" s="83"/>
      <c r="T1292" s="83"/>
      <c r="U1292" s="99">
        <f>COUNTIF(通讯通路门店!$S:$S,$G1292)</f>
        <v>0</v>
      </c>
      <c r="V1292" s="99">
        <f>COUNTIFS(通讯通路门店!$S:$S,$G1292,通讯通路门店!$J:$J,"综合卖场")</f>
        <v>0</v>
      </c>
      <c r="W1292" s="99">
        <f>SUMIFS(通讯通路门店!$AJ:$AJ,通讯通路门店!$S:$S,通讯客户沙盘!$G1292)</f>
        <v>0</v>
      </c>
      <c r="X1292" s="99">
        <f t="shared" si="100"/>
        <v>0</v>
      </c>
      <c r="Y1292" s="99">
        <f>COUNTIFS(通讯通路门店!$S:$S,$G1292,通讯通路门店!$J:$J,"荣耀体验店")+COUNTIFS(通讯通路门店!$S:$S,$G1292,通讯通路门店!$J:$J,"荣耀授权专卖店")</f>
        <v>0</v>
      </c>
      <c r="Z1292" s="99">
        <f>COUNTIFS(通讯通路门店!$S:$S,$G1292,通讯通路门店!$J:$J,"VIVO体验店")</f>
        <v>0</v>
      </c>
      <c r="AA1292" s="99">
        <f>COUNTIFS(通讯通路门店!$S:$S,$G1292,通讯通路门店!$J:$J,"OPPO体验店")</f>
        <v>0</v>
      </c>
      <c r="AB1292" s="99">
        <f>COUNTIFS(通讯通路门店!$S:$S,$G1292,通讯通路门店!$J:$J,"华为授权体验店")+COUNTIFS(通讯通路门店!$S:$S,$G1292,通讯通路门店!$J:$J,"华为堡垒店")</f>
        <v>0</v>
      </c>
      <c r="AC1292" s="99">
        <f>COUNTIFS(通讯通路门店!$S:$S,$G1292,通讯通路门店!$J:$J,"小米体验店")</f>
        <v>0</v>
      </c>
      <c r="AD1292" s="99">
        <f>COUNTIFS(通讯通路门店!$S:$S,$G1292,通讯通路门店!$J:$J,"苹果体验店")</f>
        <v>0</v>
      </c>
      <c r="AE1292" s="99">
        <f>COUNTIFS(通讯通路门店!$S:$S,$G1292,通讯通路门店!$J:$J,"其他品牌专卖店")</f>
        <v>0</v>
      </c>
      <c r="AF1292" s="99">
        <f>SUMIFS(通讯通路门店!$BI:$BI,通讯通路门店!$S:$S,$G1292)</f>
        <v>0</v>
      </c>
      <c r="AG1292" s="99">
        <f>SUMIFS(通讯通路门店!$BH:$BH,通讯通路门店!$S:$S,$G1292)</f>
        <v>0</v>
      </c>
      <c r="AH1292" s="99">
        <f t="shared" si="101"/>
        <v>0</v>
      </c>
      <c r="AI1292" s="99">
        <f>SUMIFS(通讯通路门店!$BB:$BB,通讯通路门店!$S:$S,$G1292)</f>
        <v>0</v>
      </c>
      <c r="AJ1292" s="99">
        <f>SUMIFS(通讯通路门店!$BE:$BE,通讯通路门店!$S:$S,$G1292)</f>
        <v>0</v>
      </c>
      <c r="AK1292" s="99">
        <f>SUMIFS(通讯通路门店!$BG:$BG,通讯通路门店!$S:$S,$G1292)</f>
        <v>0</v>
      </c>
      <c r="AL1292" s="99">
        <f>SUMIFS(通讯通路门店!$BC:$BC,通讯通路门店!$S:$S,$G1292)</f>
        <v>0</v>
      </c>
      <c r="AM1292" s="99">
        <f>SUMIFS(通讯通路门店!$BD:$BD,通讯通路门店!$S:$S,$G1292)</f>
        <v>0</v>
      </c>
      <c r="AN1292" s="99">
        <f>SUMIFS(通讯通路门店!$BF:$BF,通讯通路门店!$S:$S,$G1292)</f>
        <v>0</v>
      </c>
      <c r="AO1292" s="99">
        <f t="shared" si="102"/>
        <v>0</v>
      </c>
      <c r="AP1292" s="99">
        <f>SUMIFS(通讯通路门店!$K:$K,通讯通路门店!$S:$S,$G1292)</f>
        <v>0</v>
      </c>
      <c r="AQ1292" s="83"/>
      <c r="AR1292" s="99">
        <f>SUMIFS(通讯通路门店!$T:$T,通讯通路门店!$S:$S,$G1292)</f>
        <v>0</v>
      </c>
      <c r="AS1292" s="99">
        <f>SUMIFS(通讯通路门店!$U:$U,通讯通路门店!$S:$S,$G1292)</f>
        <v>0</v>
      </c>
      <c r="AT1292" s="99">
        <f>SUMIFS(通讯通路门店!$V:$V,通讯通路门店!$S:$S,$G1292)</f>
        <v>0</v>
      </c>
      <c r="AU1292" s="99">
        <f>SUMIFS(通讯通路门店!$W:$W,通讯通路门店!$S:$S,$G1292)</f>
        <v>0</v>
      </c>
      <c r="AV1292" s="99">
        <f>SUMIFS(通讯通路门店!$Z:$Z,通讯通路门店!$S:$S,$G1292)</f>
        <v>0</v>
      </c>
      <c r="AW1292" s="99">
        <f>SUMIFS(通讯通路门店!$AB:$AB,通讯通路门店!$S:$S,$G1292)</f>
        <v>0</v>
      </c>
      <c r="AX1292" s="99">
        <f>SUMIFS(通讯通路门店!$X:$X,通讯通路门店!$S:$S,$G1292)</f>
        <v>0</v>
      </c>
      <c r="AY1292" s="99">
        <f>SUMIFS(通讯通路门店!$Y:$Y,通讯通路门店!$S:$S,$G1292)</f>
        <v>0</v>
      </c>
      <c r="AZ1292" s="99">
        <f>SUMIFS(通讯通路门店!$AA:$AA,通讯通路门店!$S:$S,$G1292)</f>
        <v>0</v>
      </c>
      <c r="BA1292" s="99">
        <f t="shared" si="103"/>
        <v>0</v>
      </c>
      <c r="BB1292" s="99">
        <f t="shared" si="104"/>
        <v>0</v>
      </c>
      <c r="BC1292" s="99">
        <f>SUMIFS(通讯通路门店!$W:$W,通讯通路门店!$S:$S,$G1292,通讯通路门店!$J:$J,"荣耀体验店")+SUMIFS(通讯通路门店!$W:$W,通讯通路门店!$S:$S,$G1292,通讯通路门店!$J:$J,"荣耀授权专卖店")</f>
        <v>0</v>
      </c>
      <c r="BD1292" s="99">
        <f>SUMIFS(通讯通路门店!$Z:$Z,通讯通路门店!$S:$S,$G1292,通讯通路门店!$J:$J,"VIVO体验店")</f>
        <v>0</v>
      </c>
      <c r="BE1292" s="99">
        <f>SUMIFS(通讯通路门店!$AB:$AB,通讯通路门店!$S:$S,$G1292,通讯通路门店!$J:$J,"OPPO体验店")</f>
        <v>0</v>
      </c>
      <c r="BF1292" s="99">
        <f>SUMIFS(通讯通路门店!$X:$X,通讯通路门店!$S:$S,$G1292,通讯通路门店!$J:$J,"华为授权体验店")+SUMIFS(通讯通路门店!$AA:$AA,通讯通路门店!$S:$S,$G1292,通讯通路门店!$J:$J,"华为堡垒店")</f>
        <v>0</v>
      </c>
      <c r="BG1292" s="99">
        <f>SUMIFS(通讯通路门店!$Y:$Y,通讯通路门店!$S:$S,$G1292,通讯通路门店!$J:$J,"小米体验店")</f>
        <v>0</v>
      </c>
      <c r="BH1292" s="99">
        <f>SUMIFS(通讯通路门店!$AA:$AA,通讯通路门店!$S:$S,$G1292,通讯通路门店!$J:$J,"苹果体验店")</f>
        <v>0</v>
      </c>
      <c r="BI1292" s="99">
        <f>SUMIFS(通讯通路门店!$K:$K,通讯通路门店!$S:$S,$G1292,通讯通路门店!$J:$J,"其他品牌专卖店")</f>
        <v>0</v>
      </c>
      <c r="BJ1292" s="99">
        <f>SUMIFS(通讯通路门店!$AC:$AC,通讯通路门店!$S:$S,$G1292)</f>
        <v>0</v>
      </c>
      <c r="BK1292" s="99">
        <f>SUMIFS(通讯通路门店!$AD:$AD,通讯通路门店!$S:$S,$G1292)</f>
        <v>0</v>
      </c>
      <c r="BL1292" s="99">
        <f>SUMIFS(通讯通路门店!$AE:$AE,通讯通路门店!$S:$S,$G1292)</f>
        <v>0</v>
      </c>
      <c r="BM1292" s="99">
        <f>SUMIFS(通讯通路门店!$AF:$AF,通讯通路门店!$S:$S,$G1292)</f>
        <v>0</v>
      </c>
      <c r="BN1292" s="99">
        <f>SUMIFS(通讯通路门店!$AG:$AG,通讯通路门店!$S:$S,$G1292)</f>
        <v>0</v>
      </c>
      <c r="BO1292" s="99">
        <f>SUMIFS(通讯通路门店!$AH:$AH,通讯通路门店!$S:$S,$G1292)</f>
        <v>0</v>
      </c>
      <c r="BP1292" s="99">
        <f>SUMIFS(通讯通路门店!$AI:$AI,通讯通路门店!$S:$S,$G1292)</f>
        <v>0</v>
      </c>
      <c r="BQ1292" s="83"/>
    </row>
    <row r="1293" spans="1:69">
      <c r="A1293" s="99" t="str">
        <f>IFERROR(_xlfn.XLOOKUP($G1293,通讯通路门店!$S$4:$S$993933,通讯通路门店!$A$4:$A$993933,0,0),"")</f>
        <v>海南省</v>
      </c>
      <c r="B1293" s="99" t="str">
        <f>IFERROR(_xlfn.XLOOKUP($G1293,通讯通路门店!$S$4:$S$993933,通讯通路门店!$B$4:$B$993933,0,0),"")</f>
        <v>昌江黎族自治县</v>
      </c>
      <c r="C1293" s="99" t="str">
        <f>IFERROR(_xlfn.XLOOKUP($G1293,通讯通路门店!$S$4:$S$993933,通讯通路门店!$C$4:$C$993933,0,0),"")</f>
        <v>昌江黎族自治县</v>
      </c>
      <c r="D1293" s="99" t="str">
        <f>IFERROR(_xlfn.XLOOKUP($G1293,通讯通路门店!$S$4:$S$993933,通讯通路门店!$D$4:$D$993933,0,0),"")</f>
        <v>叉河镇</v>
      </c>
      <c r="E1293" s="83"/>
      <c r="F1293" s="83"/>
      <c r="G1293" s="101"/>
      <c r="H1293" s="102">
        <f>IFERROR(_xlfn.XLOOKUP($G1293,通讯通路门店!$S$4:$S$993933,通讯通路门店!$R$4:$R$993933,0,0),"")</f>
        <v>0</v>
      </c>
      <c r="I1293" s="83"/>
      <c r="J1293" s="83"/>
      <c r="K1293" s="83"/>
      <c r="L1293" s="83"/>
      <c r="M1293" s="83"/>
      <c r="N1293" s="83"/>
      <c r="O1293" s="83"/>
      <c r="P1293" s="83"/>
      <c r="Q1293" s="83"/>
      <c r="R1293" s="83"/>
      <c r="S1293" s="83"/>
      <c r="T1293" s="83"/>
      <c r="U1293" s="99">
        <f>COUNTIF(通讯通路门店!$S:$S,$G1293)</f>
        <v>0</v>
      </c>
      <c r="V1293" s="99">
        <f>COUNTIFS(通讯通路门店!$S:$S,$G1293,通讯通路门店!$J:$J,"综合卖场")</f>
        <v>0</v>
      </c>
      <c r="W1293" s="99">
        <f>SUMIFS(通讯通路门店!$AJ:$AJ,通讯通路门店!$S:$S,通讯客户沙盘!$G1293)</f>
        <v>0</v>
      </c>
      <c r="X1293" s="99">
        <f t="shared" si="100"/>
        <v>0</v>
      </c>
      <c r="Y1293" s="99">
        <f>COUNTIFS(通讯通路门店!$S:$S,$G1293,通讯通路门店!$J:$J,"荣耀体验店")+COUNTIFS(通讯通路门店!$S:$S,$G1293,通讯通路门店!$J:$J,"荣耀授权专卖店")</f>
        <v>0</v>
      </c>
      <c r="Z1293" s="99">
        <f>COUNTIFS(通讯通路门店!$S:$S,$G1293,通讯通路门店!$J:$J,"VIVO体验店")</f>
        <v>0</v>
      </c>
      <c r="AA1293" s="99">
        <f>COUNTIFS(通讯通路门店!$S:$S,$G1293,通讯通路门店!$J:$J,"OPPO体验店")</f>
        <v>0</v>
      </c>
      <c r="AB1293" s="99">
        <f>COUNTIFS(通讯通路门店!$S:$S,$G1293,通讯通路门店!$J:$J,"华为授权体验店")+COUNTIFS(通讯通路门店!$S:$S,$G1293,通讯通路门店!$J:$J,"华为堡垒店")</f>
        <v>0</v>
      </c>
      <c r="AC1293" s="99">
        <f>COUNTIFS(通讯通路门店!$S:$S,$G1293,通讯通路门店!$J:$J,"小米体验店")</f>
        <v>0</v>
      </c>
      <c r="AD1293" s="99">
        <f>COUNTIFS(通讯通路门店!$S:$S,$G1293,通讯通路门店!$J:$J,"苹果体验店")</f>
        <v>0</v>
      </c>
      <c r="AE1293" s="99">
        <f>COUNTIFS(通讯通路门店!$S:$S,$G1293,通讯通路门店!$J:$J,"其他品牌专卖店")</f>
        <v>0</v>
      </c>
      <c r="AF1293" s="99">
        <f>SUMIFS(通讯通路门店!$BI:$BI,通讯通路门店!$S:$S,$G1293)</f>
        <v>0</v>
      </c>
      <c r="AG1293" s="99">
        <f>SUMIFS(通讯通路门店!$BH:$BH,通讯通路门店!$S:$S,$G1293)</f>
        <v>0</v>
      </c>
      <c r="AH1293" s="99">
        <f t="shared" si="101"/>
        <v>0</v>
      </c>
      <c r="AI1293" s="99">
        <f>SUMIFS(通讯通路门店!$BB:$BB,通讯通路门店!$S:$S,$G1293)</f>
        <v>0</v>
      </c>
      <c r="AJ1293" s="99">
        <f>SUMIFS(通讯通路门店!$BE:$BE,通讯通路门店!$S:$S,$G1293)</f>
        <v>0</v>
      </c>
      <c r="AK1293" s="99">
        <f>SUMIFS(通讯通路门店!$BG:$BG,通讯通路门店!$S:$S,$G1293)</f>
        <v>0</v>
      </c>
      <c r="AL1293" s="99">
        <f>SUMIFS(通讯通路门店!$BC:$BC,通讯通路门店!$S:$S,$G1293)</f>
        <v>0</v>
      </c>
      <c r="AM1293" s="99">
        <f>SUMIFS(通讯通路门店!$BD:$BD,通讯通路门店!$S:$S,$G1293)</f>
        <v>0</v>
      </c>
      <c r="AN1293" s="99">
        <f>SUMIFS(通讯通路门店!$BF:$BF,通讯通路门店!$S:$S,$G1293)</f>
        <v>0</v>
      </c>
      <c r="AO1293" s="99">
        <f t="shared" si="102"/>
        <v>0</v>
      </c>
      <c r="AP1293" s="99">
        <f>SUMIFS(通讯通路门店!$K:$K,通讯通路门店!$S:$S,$G1293)</f>
        <v>0</v>
      </c>
      <c r="AQ1293" s="83"/>
      <c r="AR1293" s="99">
        <f>SUMIFS(通讯通路门店!$T:$T,通讯通路门店!$S:$S,$G1293)</f>
        <v>0</v>
      </c>
      <c r="AS1293" s="99">
        <f>SUMIFS(通讯通路门店!$U:$U,通讯通路门店!$S:$S,$G1293)</f>
        <v>0</v>
      </c>
      <c r="AT1293" s="99">
        <f>SUMIFS(通讯通路门店!$V:$V,通讯通路门店!$S:$S,$G1293)</f>
        <v>0</v>
      </c>
      <c r="AU1293" s="99">
        <f>SUMIFS(通讯通路门店!$W:$W,通讯通路门店!$S:$S,$G1293)</f>
        <v>0</v>
      </c>
      <c r="AV1293" s="99">
        <f>SUMIFS(通讯通路门店!$Z:$Z,通讯通路门店!$S:$S,$G1293)</f>
        <v>0</v>
      </c>
      <c r="AW1293" s="99">
        <f>SUMIFS(通讯通路门店!$AB:$AB,通讯通路门店!$S:$S,$G1293)</f>
        <v>0</v>
      </c>
      <c r="AX1293" s="99">
        <f>SUMIFS(通讯通路门店!$X:$X,通讯通路门店!$S:$S,$G1293)</f>
        <v>0</v>
      </c>
      <c r="AY1293" s="99">
        <f>SUMIFS(通讯通路门店!$Y:$Y,通讯通路门店!$S:$S,$G1293)</f>
        <v>0</v>
      </c>
      <c r="AZ1293" s="99">
        <f>SUMIFS(通讯通路门店!$AA:$AA,通讯通路门店!$S:$S,$G1293)</f>
        <v>0</v>
      </c>
      <c r="BA1293" s="99">
        <f t="shared" si="103"/>
        <v>0</v>
      </c>
      <c r="BB1293" s="99">
        <f t="shared" si="104"/>
        <v>0</v>
      </c>
      <c r="BC1293" s="99">
        <f>SUMIFS(通讯通路门店!$W:$W,通讯通路门店!$S:$S,$G1293,通讯通路门店!$J:$J,"荣耀体验店")+SUMIFS(通讯通路门店!$W:$W,通讯通路门店!$S:$S,$G1293,通讯通路门店!$J:$J,"荣耀授权专卖店")</f>
        <v>0</v>
      </c>
      <c r="BD1293" s="99">
        <f>SUMIFS(通讯通路门店!$Z:$Z,通讯通路门店!$S:$S,$G1293,通讯通路门店!$J:$J,"VIVO体验店")</f>
        <v>0</v>
      </c>
      <c r="BE1293" s="99">
        <f>SUMIFS(通讯通路门店!$AB:$AB,通讯通路门店!$S:$S,$G1293,通讯通路门店!$J:$J,"OPPO体验店")</f>
        <v>0</v>
      </c>
      <c r="BF1293" s="99">
        <f>SUMIFS(通讯通路门店!$X:$X,通讯通路门店!$S:$S,$G1293,通讯通路门店!$J:$J,"华为授权体验店")+SUMIFS(通讯通路门店!$AA:$AA,通讯通路门店!$S:$S,$G1293,通讯通路门店!$J:$J,"华为堡垒店")</f>
        <v>0</v>
      </c>
      <c r="BG1293" s="99">
        <f>SUMIFS(通讯通路门店!$Y:$Y,通讯通路门店!$S:$S,$G1293,通讯通路门店!$J:$J,"小米体验店")</f>
        <v>0</v>
      </c>
      <c r="BH1293" s="99">
        <f>SUMIFS(通讯通路门店!$AA:$AA,通讯通路门店!$S:$S,$G1293,通讯通路门店!$J:$J,"苹果体验店")</f>
        <v>0</v>
      </c>
      <c r="BI1293" s="99">
        <f>SUMIFS(通讯通路门店!$K:$K,通讯通路门店!$S:$S,$G1293,通讯通路门店!$J:$J,"其他品牌专卖店")</f>
        <v>0</v>
      </c>
      <c r="BJ1293" s="99">
        <f>SUMIFS(通讯通路门店!$AC:$AC,通讯通路门店!$S:$S,$G1293)</f>
        <v>0</v>
      </c>
      <c r="BK1293" s="99">
        <f>SUMIFS(通讯通路门店!$AD:$AD,通讯通路门店!$S:$S,$G1293)</f>
        <v>0</v>
      </c>
      <c r="BL1293" s="99">
        <f>SUMIFS(通讯通路门店!$AE:$AE,通讯通路门店!$S:$S,$G1293)</f>
        <v>0</v>
      </c>
      <c r="BM1293" s="99">
        <f>SUMIFS(通讯通路门店!$AF:$AF,通讯通路门店!$S:$S,$G1293)</f>
        <v>0</v>
      </c>
      <c r="BN1293" s="99">
        <f>SUMIFS(通讯通路门店!$AG:$AG,通讯通路门店!$S:$S,$G1293)</f>
        <v>0</v>
      </c>
      <c r="BO1293" s="99">
        <f>SUMIFS(通讯通路门店!$AH:$AH,通讯通路门店!$S:$S,$G1293)</f>
        <v>0</v>
      </c>
      <c r="BP1293" s="99">
        <f>SUMIFS(通讯通路门店!$AI:$AI,通讯通路门店!$S:$S,$G1293)</f>
        <v>0</v>
      </c>
      <c r="BQ1293" s="83"/>
    </row>
    <row r="1294" spans="1:69">
      <c r="A1294" s="99" t="str">
        <f>IFERROR(_xlfn.XLOOKUP($G1294,通讯通路门店!$S$4:$S$993933,通讯通路门店!$A$4:$A$993933,0,0),"")</f>
        <v>海南省</v>
      </c>
      <c r="B1294" s="99" t="str">
        <f>IFERROR(_xlfn.XLOOKUP($G1294,通讯通路门店!$S$4:$S$993933,通讯通路门店!$B$4:$B$993933,0,0),"")</f>
        <v>昌江黎族自治县</v>
      </c>
      <c r="C1294" s="99" t="str">
        <f>IFERROR(_xlfn.XLOOKUP($G1294,通讯通路门店!$S$4:$S$993933,通讯通路门店!$C$4:$C$993933,0,0),"")</f>
        <v>昌江黎族自治县</v>
      </c>
      <c r="D1294" s="99" t="str">
        <f>IFERROR(_xlfn.XLOOKUP($G1294,通讯通路门店!$S$4:$S$993933,通讯通路门店!$D$4:$D$993933,0,0),"")</f>
        <v>叉河镇</v>
      </c>
      <c r="E1294" s="83"/>
      <c r="F1294" s="83"/>
      <c r="G1294" s="101"/>
      <c r="H1294" s="102">
        <f>IFERROR(_xlfn.XLOOKUP($G1294,通讯通路门店!$S$4:$S$993933,通讯通路门店!$R$4:$R$993933,0,0),"")</f>
        <v>0</v>
      </c>
      <c r="I1294" s="83"/>
      <c r="J1294" s="83"/>
      <c r="K1294" s="83"/>
      <c r="L1294" s="83"/>
      <c r="M1294" s="83"/>
      <c r="N1294" s="83"/>
      <c r="O1294" s="83"/>
      <c r="P1294" s="83"/>
      <c r="Q1294" s="83"/>
      <c r="R1294" s="83"/>
      <c r="S1294" s="83"/>
      <c r="T1294" s="83"/>
      <c r="U1294" s="99">
        <f>COUNTIF(通讯通路门店!$S:$S,$G1294)</f>
        <v>0</v>
      </c>
      <c r="V1294" s="99">
        <f>COUNTIFS(通讯通路门店!$S:$S,$G1294,通讯通路门店!$J:$J,"综合卖场")</f>
        <v>0</v>
      </c>
      <c r="W1294" s="99">
        <f>SUMIFS(通讯通路门店!$AJ:$AJ,通讯通路门店!$S:$S,通讯客户沙盘!$G1294)</f>
        <v>0</v>
      </c>
      <c r="X1294" s="99">
        <f t="shared" si="100"/>
        <v>0</v>
      </c>
      <c r="Y1294" s="99">
        <f>COUNTIFS(通讯通路门店!$S:$S,$G1294,通讯通路门店!$J:$J,"荣耀体验店")+COUNTIFS(通讯通路门店!$S:$S,$G1294,通讯通路门店!$J:$J,"荣耀授权专卖店")</f>
        <v>0</v>
      </c>
      <c r="Z1294" s="99">
        <f>COUNTIFS(通讯通路门店!$S:$S,$G1294,通讯通路门店!$J:$J,"VIVO体验店")</f>
        <v>0</v>
      </c>
      <c r="AA1294" s="99">
        <f>COUNTIFS(通讯通路门店!$S:$S,$G1294,通讯通路门店!$J:$J,"OPPO体验店")</f>
        <v>0</v>
      </c>
      <c r="AB1294" s="99">
        <f>COUNTIFS(通讯通路门店!$S:$S,$G1294,通讯通路门店!$J:$J,"华为授权体验店")+COUNTIFS(通讯通路门店!$S:$S,$G1294,通讯通路门店!$J:$J,"华为堡垒店")</f>
        <v>0</v>
      </c>
      <c r="AC1294" s="99">
        <f>COUNTIFS(通讯通路门店!$S:$S,$G1294,通讯通路门店!$J:$J,"小米体验店")</f>
        <v>0</v>
      </c>
      <c r="AD1294" s="99">
        <f>COUNTIFS(通讯通路门店!$S:$S,$G1294,通讯通路门店!$J:$J,"苹果体验店")</f>
        <v>0</v>
      </c>
      <c r="AE1294" s="99">
        <f>COUNTIFS(通讯通路门店!$S:$S,$G1294,通讯通路门店!$J:$J,"其他品牌专卖店")</f>
        <v>0</v>
      </c>
      <c r="AF1294" s="99">
        <f>SUMIFS(通讯通路门店!$BI:$BI,通讯通路门店!$S:$S,$G1294)</f>
        <v>0</v>
      </c>
      <c r="AG1294" s="99">
        <f>SUMIFS(通讯通路门店!$BH:$BH,通讯通路门店!$S:$S,$G1294)</f>
        <v>0</v>
      </c>
      <c r="AH1294" s="99">
        <f t="shared" si="101"/>
        <v>0</v>
      </c>
      <c r="AI1294" s="99">
        <f>SUMIFS(通讯通路门店!$BB:$BB,通讯通路门店!$S:$S,$G1294)</f>
        <v>0</v>
      </c>
      <c r="AJ1294" s="99">
        <f>SUMIFS(通讯通路门店!$BE:$BE,通讯通路门店!$S:$S,$G1294)</f>
        <v>0</v>
      </c>
      <c r="AK1294" s="99">
        <f>SUMIFS(通讯通路门店!$BG:$BG,通讯通路门店!$S:$S,$G1294)</f>
        <v>0</v>
      </c>
      <c r="AL1294" s="99">
        <f>SUMIFS(通讯通路门店!$BC:$BC,通讯通路门店!$S:$S,$G1294)</f>
        <v>0</v>
      </c>
      <c r="AM1294" s="99">
        <f>SUMIFS(通讯通路门店!$BD:$BD,通讯通路门店!$S:$S,$G1294)</f>
        <v>0</v>
      </c>
      <c r="AN1294" s="99">
        <f>SUMIFS(通讯通路门店!$BF:$BF,通讯通路门店!$S:$S,$G1294)</f>
        <v>0</v>
      </c>
      <c r="AO1294" s="99">
        <f t="shared" si="102"/>
        <v>0</v>
      </c>
      <c r="AP1294" s="99">
        <f>SUMIFS(通讯通路门店!$K:$K,通讯通路门店!$S:$S,$G1294)</f>
        <v>0</v>
      </c>
      <c r="AQ1294" s="83"/>
      <c r="AR1294" s="99">
        <f>SUMIFS(通讯通路门店!$T:$T,通讯通路门店!$S:$S,$G1294)</f>
        <v>0</v>
      </c>
      <c r="AS1294" s="99">
        <f>SUMIFS(通讯通路门店!$U:$U,通讯通路门店!$S:$S,$G1294)</f>
        <v>0</v>
      </c>
      <c r="AT1294" s="99">
        <f>SUMIFS(通讯通路门店!$V:$V,通讯通路门店!$S:$S,$G1294)</f>
        <v>0</v>
      </c>
      <c r="AU1294" s="99">
        <f>SUMIFS(通讯通路门店!$W:$W,通讯通路门店!$S:$S,$G1294)</f>
        <v>0</v>
      </c>
      <c r="AV1294" s="99">
        <f>SUMIFS(通讯通路门店!$Z:$Z,通讯通路门店!$S:$S,$G1294)</f>
        <v>0</v>
      </c>
      <c r="AW1294" s="99">
        <f>SUMIFS(通讯通路门店!$AB:$AB,通讯通路门店!$S:$S,$G1294)</f>
        <v>0</v>
      </c>
      <c r="AX1294" s="99">
        <f>SUMIFS(通讯通路门店!$X:$X,通讯通路门店!$S:$S,$G1294)</f>
        <v>0</v>
      </c>
      <c r="AY1294" s="99">
        <f>SUMIFS(通讯通路门店!$Y:$Y,通讯通路门店!$S:$S,$G1294)</f>
        <v>0</v>
      </c>
      <c r="AZ1294" s="99">
        <f>SUMIFS(通讯通路门店!$AA:$AA,通讯通路门店!$S:$S,$G1294)</f>
        <v>0</v>
      </c>
      <c r="BA1294" s="99">
        <f t="shared" si="103"/>
        <v>0</v>
      </c>
      <c r="BB1294" s="99">
        <f t="shared" si="104"/>
        <v>0</v>
      </c>
      <c r="BC1294" s="99">
        <f>SUMIFS(通讯通路门店!$W:$W,通讯通路门店!$S:$S,$G1294,通讯通路门店!$J:$J,"荣耀体验店")+SUMIFS(通讯通路门店!$W:$W,通讯通路门店!$S:$S,$G1294,通讯通路门店!$J:$J,"荣耀授权专卖店")</f>
        <v>0</v>
      </c>
      <c r="BD1294" s="99">
        <f>SUMIFS(通讯通路门店!$Z:$Z,通讯通路门店!$S:$S,$G1294,通讯通路门店!$J:$J,"VIVO体验店")</f>
        <v>0</v>
      </c>
      <c r="BE1294" s="99">
        <f>SUMIFS(通讯通路门店!$AB:$AB,通讯通路门店!$S:$S,$G1294,通讯通路门店!$J:$J,"OPPO体验店")</f>
        <v>0</v>
      </c>
      <c r="BF1294" s="99">
        <f>SUMIFS(通讯通路门店!$X:$X,通讯通路门店!$S:$S,$G1294,通讯通路门店!$J:$J,"华为授权体验店")+SUMIFS(通讯通路门店!$AA:$AA,通讯通路门店!$S:$S,$G1294,通讯通路门店!$J:$J,"华为堡垒店")</f>
        <v>0</v>
      </c>
      <c r="BG1294" s="99">
        <f>SUMIFS(通讯通路门店!$Y:$Y,通讯通路门店!$S:$S,$G1294,通讯通路门店!$J:$J,"小米体验店")</f>
        <v>0</v>
      </c>
      <c r="BH1294" s="99">
        <f>SUMIFS(通讯通路门店!$AA:$AA,通讯通路门店!$S:$S,$G1294,通讯通路门店!$J:$J,"苹果体验店")</f>
        <v>0</v>
      </c>
      <c r="BI1294" s="99">
        <f>SUMIFS(通讯通路门店!$K:$K,通讯通路门店!$S:$S,$G1294,通讯通路门店!$J:$J,"其他品牌专卖店")</f>
        <v>0</v>
      </c>
      <c r="BJ1294" s="99">
        <f>SUMIFS(通讯通路门店!$AC:$AC,通讯通路门店!$S:$S,$G1294)</f>
        <v>0</v>
      </c>
      <c r="BK1294" s="99">
        <f>SUMIFS(通讯通路门店!$AD:$AD,通讯通路门店!$S:$S,$G1294)</f>
        <v>0</v>
      </c>
      <c r="BL1294" s="99">
        <f>SUMIFS(通讯通路门店!$AE:$AE,通讯通路门店!$S:$S,$G1294)</f>
        <v>0</v>
      </c>
      <c r="BM1294" s="99">
        <f>SUMIFS(通讯通路门店!$AF:$AF,通讯通路门店!$S:$S,$G1294)</f>
        <v>0</v>
      </c>
      <c r="BN1294" s="99">
        <f>SUMIFS(通讯通路门店!$AG:$AG,通讯通路门店!$S:$S,$G1294)</f>
        <v>0</v>
      </c>
      <c r="BO1294" s="99">
        <f>SUMIFS(通讯通路门店!$AH:$AH,通讯通路门店!$S:$S,$G1294)</f>
        <v>0</v>
      </c>
      <c r="BP1294" s="99">
        <f>SUMIFS(通讯通路门店!$AI:$AI,通讯通路门店!$S:$S,$G1294)</f>
        <v>0</v>
      </c>
      <c r="BQ1294" s="83"/>
    </row>
    <row r="1295" spans="1:69">
      <c r="A1295" s="99" t="str">
        <f>IFERROR(_xlfn.XLOOKUP($G1295,通讯通路门店!$S$4:$S$993933,通讯通路门店!$A$4:$A$993933,0,0),"")</f>
        <v>海南省</v>
      </c>
      <c r="B1295" s="99" t="str">
        <f>IFERROR(_xlfn.XLOOKUP($G1295,通讯通路门店!$S$4:$S$993933,通讯通路门店!$B$4:$B$993933,0,0),"")</f>
        <v>昌江黎族自治县</v>
      </c>
      <c r="C1295" s="99" t="str">
        <f>IFERROR(_xlfn.XLOOKUP($G1295,通讯通路门店!$S$4:$S$993933,通讯通路门店!$C$4:$C$993933,0,0),"")</f>
        <v>昌江黎族自治县</v>
      </c>
      <c r="D1295" s="99" t="str">
        <f>IFERROR(_xlfn.XLOOKUP($G1295,通讯通路门店!$S$4:$S$993933,通讯通路门店!$D$4:$D$993933,0,0),"")</f>
        <v>叉河镇</v>
      </c>
      <c r="E1295" s="83"/>
      <c r="F1295" s="83"/>
      <c r="G1295" s="101"/>
      <c r="H1295" s="102">
        <f>IFERROR(_xlfn.XLOOKUP($G1295,通讯通路门店!$S$4:$S$993933,通讯通路门店!$R$4:$R$993933,0,0),"")</f>
        <v>0</v>
      </c>
      <c r="I1295" s="83"/>
      <c r="J1295" s="83"/>
      <c r="K1295" s="83"/>
      <c r="L1295" s="83"/>
      <c r="M1295" s="83"/>
      <c r="N1295" s="83"/>
      <c r="O1295" s="83"/>
      <c r="P1295" s="83"/>
      <c r="Q1295" s="83"/>
      <c r="R1295" s="83"/>
      <c r="S1295" s="83"/>
      <c r="T1295" s="83"/>
      <c r="U1295" s="99">
        <f>COUNTIF(通讯通路门店!$S:$S,$G1295)</f>
        <v>0</v>
      </c>
      <c r="V1295" s="99">
        <f>COUNTIFS(通讯通路门店!$S:$S,$G1295,通讯通路门店!$J:$J,"综合卖场")</f>
        <v>0</v>
      </c>
      <c r="W1295" s="99">
        <f>SUMIFS(通讯通路门店!$AJ:$AJ,通讯通路门店!$S:$S,通讯客户沙盘!$G1295)</f>
        <v>0</v>
      </c>
      <c r="X1295" s="99">
        <f t="shared" si="100"/>
        <v>0</v>
      </c>
      <c r="Y1295" s="99">
        <f>COUNTIFS(通讯通路门店!$S:$S,$G1295,通讯通路门店!$J:$J,"荣耀体验店")+COUNTIFS(通讯通路门店!$S:$S,$G1295,通讯通路门店!$J:$J,"荣耀授权专卖店")</f>
        <v>0</v>
      </c>
      <c r="Z1295" s="99">
        <f>COUNTIFS(通讯通路门店!$S:$S,$G1295,通讯通路门店!$J:$J,"VIVO体验店")</f>
        <v>0</v>
      </c>
      <c r="AA1295" s="99">
        <f>COUNTIFS(通讯通路门店!$S:$S,$G1295,通讯通路门店!$J:$J,"OPPO体验店")</f>
        <v>0</v>
      </c>
      <c r="AB1295" s="99">
        <f>COUNTIFS(通讯通路门店!$S:$S,$G1295,通讯通路门店!$J:$J,"华为授权体验店")+COUNTIFS(通讯通路门店!$S:$S,$G1295,通讯通路门店!$J:$J,"华为堡垒店")</f>
        <v>0</v>
      </c>
      <c r="AC1295" s="99">
        <f>COUNTIFS(通讯通路门店!$S:$S,$G1295,通讯通路门店!$J:$J,"小米体验店")</f>
        <v>0</v>
      </c>
      <c r="AD1295" s="99">
        <f>COUNTIFS(通讯通路门店!$S:$S,$G1295,通讯通路门店!$J:$J,"苹果体验店")</f>
        <v>0</v>
      </c>
      <c r="AE1295" s="99">
        <f>COUNTIFS(通讯通路门店!$S:$S,$G1295,通讯通路门店!$J:$J,"其他品牌专卖店")</f>
        <v>0</v>
      </c>
      <c r="AF1295" s="99">
        <f>SUMIFS(通讯通路门店!$BI:$BI,通讯通路门店!$S:$S,$G1295)</f>
        <v>0</v>
      </c>
      <c r="AG1295" s="99">
        <f>SUMIFS(通讯通路门店!$BH:$BH,通讯通路门店!$S:$S,$G1295)</f>
        <v>0</v>
      </c>
      <c r="AH1295" s="99">
        <f t="shared" si="101"/>
        <v>0</v>
      </c>
      <c r="AI1295" s="99">
        <f>SUMIFS(通讯通路门店!$BB:$BB,通讯通路门店!$S:$S,$G1295)</f>
        <v>0</v>
      </c>
      <c r="AJ1295" s="99">
        <f>SUMIFS(通讯通路门店!$BE:$BE,通讯通路门店!$S:$S,$G1295)</f>
        <v>0</v>
      </c>
      <c r="AK1295" s="99">
        <f>SUMIFS(通讯通路门店!$BG:$BG,通讯通路门店!$S:$S,$G1295)</f>
        <v>0</v>
      </c>
      <c r="AL1295" s="99">
        <f>SUMIFS(通讯通路门店!$BC:$BC,通讯通路门店!$S:$S,$G1295)</f>
        <v>0</v>
      </c>
      <c r="AM1295" s="99">
        <f>SUMIFS(通讯通路门店!$BD:$BD,通讯通路门店!$S:$S,$G1295)</f>
        <v>0</v>
      </c>
      <c r="AN1295" s="99">
        <f>SUMIFS(通讯通路门店!$BF:$BF,通讯通路门店!$S:$S,$G1295)</f>
        <v>0</v>
      </c>
      <c r="AO1295" s="99">
        <f t="shared" si="102"/>
        <v>0</v>
      </c>
      <c r="AP1295" s="99">
        <f>SUMIFS(通讯通路门店!$K:$K,通讯通路门店!$S:$S,$G1295)</f>
        <v>0</v>
      </c>
      <c r="AQ1295" s="83"/>
      <c r="AR1295" s="99">
        <f>SUMIFS(通讯通路门店!$T:$T,通讯通路门店!$S:$S,$G1295)</f>
        <v>0</v>
      </c>
      <c r="AS1295" s="99">
        <f>SUMIFS(通讯通路门店!$U:$U,通讯通路门店!$S:$S,$G1295)</f>
        <v>0</v>
      </c>
      <c r="AT1295" s="99">
        <f>SUMIFS(通讯通路门店!$V:$V,通讯通路门店!$S:$S,$G1295)</f>
        <v>0</v>
      </c>
      <c r="AU1295" s="99">
        <f>SUMIFS(通讯通路门店!$W:$W,通讯通路门店!$S:$S,$G1295)</f>
        <v>0</v>
      </c>
      <c r="AV1295" s="99">
        <f>SUMIFS(通讯通路门店!$Z:$Z,通讯通路门店!$S:$S,$G1295)</f>
        <v>0</v>
      </c>
      <c r="AW1295" s="99">
        <f>SUMIFS(通讯通路门店!$AB:$AB,通讯通路门店!$S:$S,$G1295)</f>
        <v>0</v>
      </c>
      <c r="AX1295" s="99">
        <f>SUMIFS(通讯通路门店!$X:$X,通讯通路门店!$S:$S,$G1295)</f>
        <v>0</v>
      </c>
      <c r="AY1295" s="99">
        <f>SUMIFS(通讯通路门店!$Y:$Y,通讯通路门店!$S:$S,$G1295)</f>
        <v>0</v>
      </c>
      <c r="AZ1295" s="99">
        <f>SUMIFS(通讯通路门店!$AA:$AA,通讯通路门店!$S:$S,$G1295)</f>
        <v>0</v>
      </c>
      <c r="BA1295" s="99">
        <f t="shared" si="103"/>
        <v>0</v>
      </c>
      <c r="BB1295" s="99">
        <f t="shared" si="104"/>
        <v>0</v>
      </c>
      <c r="BC1295" s="99">
        <f>SUMIFS(通讯通路门店!$W:$W,通讯通路门店!$S:$S,$G1295,通讯通路门店!$J:$J,"荣耀体验店")+SUMIFS(通讯通路门店!$W:$W,通讯通路门店!$S:$S,$G1295,通讯通路门店!$J:$J,"荣耀授权专卖店")</f>
        <v>0</v>
      </c>
      <c r="BD1295" s="99">
        <f>SUMIFS(通讯通路门店!$Z:$Z,通讯通路门店!$S:$S,$G1295,通讯通路门店!$J:$J,"VIVO体验店")</f>
        <v>0</v>
      </c>
      <c r="BE1295" s="99">
        <f>SUMIFS(通讯通路门店!$AB:$AB,通讯通路门店!$S:$S,$G1295,通讯通路门店!$J:$J,"OPPO体验店")</f>
        <v>0</v>
      </c>
      <c r="BF1295" s="99">
        <f>SUMIFS(通讯通路门店!$X:$X,通讯通路门店!$S:$S,$G1295,通讯通路门店!$J:$J,"华为授权体验店")+SUMIFS(通讯通路门店!$AA:$AA,通讯通路门店!$S:$S,$G1295,通讯通路门店!$J:$J,"华为堡垒店")</f>
        <v>0</v>
      </c>
      <c r="BG1295" s="99">
        <f>SUMIFS(通讯通路门店!$Y:$Y,通讯通路门店!$S:$S,$G1295,通讯通路门店!$J:$J,"小米体验店")</f>
        <v>0</v>
      </c>
      <c r="BH1295" s="99">
        <f>SUMIFS(通讯通路门店!$AA:$AA,通讯通路门店!$S:$S,$G1295,通讯通路门店!$J:$J,"苹果体验店")</f>
        <v>0</v>
      </c>
      <c r="BI1295" s="99">
        <f>SUMIFS(通讯通路门店!$K:$K,通讯通路门店!$S:$S,$G1295,通讯通路门店!$J:$J,"其他品牌专卖店")</f>
        <v>0</v>
      </c>
      <c r="BJ1295" s="99">
        <f>SUMIFS(通讯通路门店!$AC:$AC,通讯通路门店!$S:$S,$G1295)</f>
        <v>0</v>
      </c>
      <c r="BK1295" s="99">
        <f>SUMIFS(通讯通路门店!$AD:$AD,通讯通路门店!$S:$S,$G1295)</f>
        <v>0</v>
      </c>
      <c r="BL1295" s="99">
        <f>SUMIFS(通讯通路门店!$AE:$AE,通讯通路门店!$S:$S,$G1295)</f>
        <v>0</v>
      </c>
      <c r="BM1295" s="99">
        <f>SUMIFS(通讯通路门店!$AF:$AF,通讯通路门店!$S:$S,$G1295)</f>
        <v>0</v>
      </c>
      <c r="BN1295" s="99">
        <f>SUMIFS(通讯通路门店!$AG:$AG,通讯通路门店!$S:$S,$G1295)</f>
        <v>0</v>
      </c>
      <c r="BO1295" s="99">
        <f>SUMIFS(通讯通路门店!$AH:$AH,通讯通路门店!$S:$S,$G1295)</f>
        <v>0</v>
      </c>
      <c r="BP1295" s="99">
        <f>SUMIFS(通讯通路门店!$AI:$AI,通讯通路门店!$S:$S,$G1295)</f>
        <v>0</v>
      </c>
      <c r="BQ1295" s="83"/>
    </row>
    <row r="1296" spans="1:69">
      <c r="A1296" s="99" t="str">
        <f>IFERROR(_xlfn.XLOOKUP($G1296,通讯通路门店!$S$4:$S$993933,通讯通路门店!$A$4:$A$993933,0,0),"")</f>
        <v>海南省</v>
      </c>
      <c r="B1296" s="99" t="str">
        <f>IFERROR(_xlfn.XLOOKUP($G1296,通讯通路门店!$S$4:$S$993933,通讯通路门店!$B$4:$B$993933,0,0),"")</f>
        <v>昌江黎族自治县</v>
      </c>
      <c r="C1296" s="99" t="str">
        <f>IFERROR(_xlfn.XLOOKUP($G1296,通讯通路门店!$S$4:$S$993933,通讯通路门店!$C$4:$C$993933,0,0),"")</f>
        <v>昌江黎族自治县</v>
      </c>
      <c r="D1296" s="99" t="str">
        <f>IFERROR(_xlfn.XLOOKUP($G1296,通讯通路门店!$S$4:$S$993933,通讯通路门店!$D$4:$D$993933,0,0),"")</f>
        <v>叉河镇</v>
      </c>
      <c r="E1296" s="83"/>
      <c r="F1296" s="83"/>
      <c r="G1296" s="101"/>
      <c r="H1296" s="102">
        <f>IFERROR(_xlfn.XLOOKUP($G1296,通讯通路门店!$S$4:$S$993933,通讯通路门店!$R$4:$R$993933,0,0),"")</f>
        <v>0</v>
      </c>
      <c r="I1296" s="83"/>
      <c r="J1296" s="83"/>
      <c r="K1296" s="83"/>
      <c r="L1296" s="83"/>
      <c r="M1296" s="83"/>
      <c r="N1296" s="83"/>
      <c r="O1296" s="83"/>
      <c r="P1296" s="83"/>
      <c r="Q1296" s="83"/>
      <c r="R1296" s="83"/>
      <c r="S1296" s="83"/>
      <c r="T1296" s="83"/>
      <c r="U1296" s="99">
        <f>COUNTIF(通讯通路门店!$S:$S,$G1296)</f>
        <v>0</v>
      </c>
      <c r="V1296" s="99">
        <f>COUNTIFS(通讯通路门店!$S:$S,$G1296,通讯通路门店!$J:$J,"综合卖场")</f>
        <v>0</v>
      </c>
      <c r="W1296" s="99">
        <f>SUMIFS(通讯通路门店!$AJ:$AJ,通讯通路门店!$S:$S,通讯客户沙盘!$G1296)</f>
        <v>0</v>
      </c>
      <c r="X1296" s="99">
        <f t="shared" si="100"/>
        <v>0</v>
      </c>
      <c r="Y1296" s="99">
        <f>COUNTIFS(通讯通路门店!$S:$S,$G1296,通讯通路门店!$J:$J,"荣耀体验店")+COUNTIFS(通讯通路门店!$S:$S,$G1296,通讯通路门店!$J:$J,"荣耀授权专卖店")</f>
        <v>0</v>
      </c>
      <c r="Z1296" s="99">
        <f>COUNTIFS(通讯通路门店!$S:$S,$G1296,通讯通路门店!$J:$J,"VIVO体验店")</f>
        <v>0</v>
      </c>
      <c r="AA1296" s="99">
        <f>COUNTIFS(通讯通路门店!$S:$S,$G1296,通讯通路门店!$J:$J,"OPPO体验店")</f>
        <v>0</v>
      </c>
      <c r="AB1296" s="99">
        <f>COUNTIFS(通讯通路门店!$S:$S,$G1296,通讯通路门店!$J:$J,"华为授权体验店")+COUNTIFS(通讯通路门店!$S:$S,$G1296,通讯通路门店!$J:$J,"华为堡垒店")</f>
        <v>0</v>
      </c>
      <c r="AC1296" s="99">
        <f>COUNTIFS(通讯通路门店!$S:$S,$G1296,通讯通路门店!$J:$J,"小米体验店")</f>
        <v>0</v>
      </c>
      <c r="AD1296" s="99">
        <f>COUNTIFS(通讯通路门店!$S:$S,$G1296,通讯通路门店!$J:$J,"苹果体验店")</f>
        <v>0</v>
      </c>
      <c r="AE1296" s="99">
        <f>COUNTIFS(通讯通路门店!$S:$S,$G1296,通讯通路门店!$J:$J,"其他品牌专卖店")</f>
        <v>0</v>
      </c>
      <c r="AF1296" s="99">
        <f>SUMIFS(通讯通路门店!$BI:$BI,通讯通路门店!$S:$S,$G1296)</f>
        <v>0</v>
      </c>
      <c r="AG1296" s="99">
        <f>SUMIFS(通讯通路门店!$BH:$BH,通讯通路门店!$S:$S,$G1296)</f>
        <v>0</v>
      </c>
      <c r="AH1296" s="99">
        <f t="shared" si="101"/>
        <v>0</v>
      </c>
      <c r="AI1296" s="99">
        <f>SUMIFS(通讯通路门店!$BB:$BB,通讯通路门店!$S:$S,$G1296)</f>
        <v>0</v>
      </c>
      <c r="AJ1296" s="99">
        <f>SUMIFS(通讯通路门店!$BE:$BE,通讯通路门店!$S:$S,$G1296)</f>
        <v>0</v>
      </c>
      <c r="AK1296" s="99">
        <f>SUMIFS(通讯通路门店!$BG:$BG,通讯通路门店!$S:$S,$G1296)</f>
        <v>0</v>
      </c>
      <c r="AL1296" s="99">
        <f>SUMIFS(通讯通路门店!$BC:$BC,通讯通路门店!$S:$S,$G1296)</f>
        <v>0</v>
      </c>
      <c r="AM1296" s="99">
        <f>SUMIFS(通讯通路门店!$BD:$BD,通讯通路门店!$S:$S,$G1296)</f>
        <v>0</v>
      </c>
      <c r="AN1296" s="99">
        <f>SUMIFS(通讯通路门店!$BF:$BF,通讯通路门店!$S:$S,$G1296)</f>
        <v>0</v>
      </c>
      <c r="AO1296" s="99">
        <f t="shared" si="102"/>
        <v>0</v>
      </c>
      <c r="AP1296" s="99">
        <f>SUMIFS(通讯通路门店!$K:$K,通讯通路门店!$S:$S,$G1296)</f>
        <v>0</v>
      </c>
      <c r="AQ1296" s="83"/>
      <c r="AR1296" s="99">
        <f>SUMIFS(通讯通路门店!$T:$T,通讯通路门店!$S:$S,$G1296)</f>
        <v>0</v>
      </c>
      <c r="AS1296" s="99">
        <f>SUMIFS(通讯通路门店!$U:$U,通讯通路门店!$S:$S,$G1296)</f>
        <v>0</v>
      </c>
      <c r="AT1296" s="99">
        <f>SUMIFS(通讯通路门店!$V:$V,通讯通路门店!$S:$S,$G1296)</f>
        <v>0</v>
      </c>
      <c r="AU1296" s="99">
        <f>SUMIFS(通讯通路门店!$W:$W,通讯通路门店!$S:$S,$G1296)</f>
        <v>0</v>
      </c>
      <c r="AV1296" s="99">
        <f>SUMIFS(通讯通路门店!$Z:$Z,通讯通路门店!$S:$S,$G1296)</f>
        <v>0</v>
      </c>
      <c r="AW1296" s="99">
        <f>SUMIFS(通讯通路门店!$AB:$AB,通讯通路门店!$S:$S,$G1296)</f>
        <v>0</v>
      </c>
      <c r="AX1296" s="99">
        <f>SUMIFS(通讯通路门店!$X:$X,通讯通路门店!$S:$S,$G1296)</f>
        <v>0</v>
      </c>
      <c r="AY1296" s="99">
        <f>SUMIFS(通讯通路门店!$Y:$Y,通讯通路门店!$S:$S,$G1296)</f>
        <v>0</v>
      </c>
      <c r="AZ1296" s="99">
        <f>SUMIFS(通讯通路门店!$AA:$AA,通讯通路门店!$S:$S,$G1296)</f>
        <v>0</v>
      </c>
      <c r="BA1296" s="99">
        <f t="shared" si="103"/>
        <v>0</v>
      </c>
      <c r="BB1296" s="99">
        <f t="shared" si="104"/>
        <v>0</v>
      </c>
      <c r="BC1296" s="99">
        <f>SUMIFS(通讯通路门店!$W:$W,通讯通路门店!$S:$S,$G1296,通讯通路门店!$J:$J,"荣耀体验店")+SUMIFS(通讯通路门店!$W:$W,通讯通路门店!$S:$S,$G1296,通讯通路门店!$J:$J,"荣耀授权专卖店")</f>
        <v>0</v>
      </c>
      <c r="BD1296" s="99">
        <f>SUMIFS(通讯通路门店!$Z:$Z,通讯通路门店!$S:$S,$G1296,通讯通路门店!$J:$J,"VIVO体验店")</f>
        <v>0</v>
      </c>
      <c r="BE1296" s="99">
        <f>SUMIFS(通讯通路门店!$AB:$AB,通讯通路门店!$S:$S,$G1296,通讯通路门店!$J:$J,"OPPO体验店")</f>
        <v>0</v>
      </c>
      <c r="BF1296" s="99">
        <f>SUMIFS(通讯通路门店!$X:$X,通讯通路门店!$S:$S,$G1296,通讯通路门店!$J:$J,"华为授权体验店")+SUMIFS(通讯通路门店!$AA:$AA,通讯通路门店!$S:$S,$G1296,通讯通路门店!$J:$J,"华为堡垒店")</f>
        <v>0</v>
      </c>
      <c r="BG1296" s="99">
        <f>SUMIFS(通讯通路门店!$Y:$Y,通讯通路门店!$S:$S,$G1296,通讯通路门店!$J:$J,"小米体验店")</f>
        <v>0</v>
      </c>
      <c r="BH1296" s="99">
        <f>SUMIFS(通讯通路门店!$AA:$AA,通讯通路门店!$S:$S,$G1296,通讯通路门店!$J:$J,"苹果体验店")</f>
        <v>0</v>
      </c>
      <c r="BI1296" s="99">
        <f>SUMIFS(通讯通路门店!$K:$K,通讯通路门店!$S:$S,$G1296,通讯通路门店!$J:$J,"其他品牌专卖店")</f>
        <v>0</v>
      </c>
      <c r="BJ1296" s="99">
        <f>SUMIFS(通讯通路门店!$AC:$AC,通讯通路门店!$S:$S,$G1296)</f>
        <v>0</v>
      </c>
      <c r="BK1296" s="99">
        <f>SUMIFS(通讯通路门店!$AD:$AD,通讯通路门店!$S:$S,$G1296)</f>
        <v>0</v>
      </c>
      <c r="BL1296" s="99">
        <f>SUMIFS(通讯通路门店!$AE:$AE,通讯通路门店!$S:$S,$G1296)</f>
        <v>0</v>
      </c>
      <c r="BM1296" s="99">
        <f>SUMIFS(通讯通路门店!$AF:$AF,通讯通路门店!$S:$S,$G1296)</f>
        <v>0</v>
      </c>
      <c r="BN1296" s="99">
        <f>SUMIFS(通讯通路门店!$AG:$AG,通讯通路门店!$S:$S,$G1296)</f>
        <v>0</v>
      </c>
      <c r="BO1296" s="99">
        <f>SUMIFS(通讯通路门店!$AH:$AH,通讯通路门店!$S:$S,$G1296)</f>
        <v>0</v>
      </c>
      <c r="BP1296" s="99">
        <f>SUMIFS(通讯通路门店!$AI:$AI,通讯通路门店!$S:$S,$G1296)</f>
        <v>0</v>
      </c>
      <c r="BQ1296" s="83"/>
    </row>
    <row r="1297" spans="1:69">
      <c r="A1297" s="99" t="str">
        <f>IFERROR(_xlfn.XLOOKUP($G1297,通讯通路门店!$S$4:$S$993933,通讯通路门店!$A$4:$A$993933,0,0),"")</f>
        <v>海南省</v>
      </c>
      <c r="B1297" s="99" t="str">
        <f>IFERROR(_xlfn.XLOOKUP($G1297,通讯通路门店!$S$4:$S$993933,通讯通路门店!$B$4:$B$993933,0,0),"")</f>
        <v>昌江黎族自治县</v>
      </c>
      <c r="C1297" s="99" t="str">
        <f>IFERROR(_xlfn.XLOOKUP($G1297,通讯通路门店!$S$4:$S$993933,通讯通路门店!$C$4:$C$993933,0,0),"")</f>
        <v>昌江黎族自治县</v>
      </c>
      <c r="D1297" s="99" t="str">
        <f>IFERROR(_xlfn.XLOOKUP($G1297,通讯通路门店!$S$4:$S$993933,通讯通路门店!$D$4:$D$993933,0,0),"")</f>
        <v>叉河镇</v>
      </c>
      <c r="E1297" s="83"/>
      <c r="F1297" s="83"/>
      <c r="G1297" s="101"/>
      <c r="H1297" s="102">
        <f>IFERROR(_xlfn.XLOOKUP($G1297,通讯通路门店!$S$4:$S$993933,通讯通路门店!$R$4:$R$993933,0,0),"")</f>
        <v>0</v>
      </c>
      <c r="I1297" s="83"/>
      <c r="J1297" s="83"/>
      <c r="K1297" s="83"/>
      <c r="L1297" s="83"/>
      <c r="M1297" s="83"/>
      <c r="N1297" s="83"/>
      <c r="O1297" s="83"/>
      <c r="P1297" s="83"/>
      <c r="Q1297" s="83"/>
      <c r="R1297" s="83"/>
      <c r="S1297" s="83"/>
      <c r="T1297" s="83"/>
      <c r="U1297" s="99">
        <f>COUNTIF(通讯通路门店!$S:$S,$G1297)</f>
        <v>0</v>
      </c>
      <c r="V1297" s="99">
        <f>COUNTIFS(通讯通路门店!$S:$S,$G1297,通讯通路门店!$J:$J,"综合卖场")</f>
        <v>0</v>
      </c>
      <c r="W1297" s="99">
        <f>SUMIFS(通讯通路门店!$AJ:$AJ,通讯通路门店!$S:$S,通讯客户沙盘!$G1297)</f>
        <v>0</v>
      </c>
      <c r="X1297" s="99">
        <f t="shared" si="100"/>
        <v>0</v>
      </c>
      <c r="Y1297" s="99">
        <f>COUNTIFS(通讯通路门店!$S:$S,$G1297,通讯通路门店!$J:$J,"荣耀体验店")+COUNTIFS(通讯通路门店!$S:$S,$G1297,通讯通路门店!$J:$J,"荣耀授权专卖店")</f>
        <v>0</v>
      </c>
      <c r="Z1297" s="99">
        <f>COUNTIFS(通讯通路门店!$S:$S,$G1297,通讯通路门店!$J:$J,"VIVO体验店")</f>
        <v>0</v>
      </c>
      <c r="AA1297" s="99">
        <f>COUNTIFS(通讯通路门店!$S:$S,$G1297,通讯通路门店!$J:$J,"OPPO体验店")</f>
        <v>0</v>
      </c>
      <c r="AB1297" s="99">
        <f>COUNTIFS(通讯通路门店!$S:$S,$G1297,通讯通路门店!$J:$J,"华为授权体验店")+COUNTIFS(通讯通路门店!$S:$S,$G1297,通讯通路门店!$J:$J,"华为堡垒店")</f>
        <v>0</v>
      </c>
      <c r="AC1297" s="99">
        <f>COUNTIFS(通讯通路门店!$S:$S,$G1297,通讯通路门店!$J:$J,"小米体验店")</f>
        <v>0</v>
      </c>
      <c r="AD1297" s="99">
        <f>COUNTIFS(通讯通路门店!$S:$S,$G1297,通讯通路门店!$J:$J,"苹果体验店")</f>
        <v>0</v>
      </c>
      <c r="AE1297" s="99">
        <f>COUNTIFS(通讯通路门店!$S:$S,$G1297,通讯通路门店!$J:$J,"其他品牌专卖店")</f>
        <v>0</v>
      </c>
      <c r="AF1297" s="99">
        <f>SUMIFS(通讯通路门店!$BI:$BI,通讯通路门店!$S:$S,$G1297)</f>
        <v>0</v>
      </c>
      <c r="AG1297" s="99">
        <f>SUMIFS(通讯通路门店!$BH:$BH,通讯通路门店!$S:$S,$G1297)</f>
        <v>0</v>
      </c>
      <c r="AH1297" s="99">
        <f t="shared" si="101"/>
        <v>0</v>
      </c>
      <c r="AI1297" s="99">
        <f>SUMIFS(通讯通路门店!$BB:$BB,通讯通路门店!$S:$S,$G1297)</f>
        <v>0</v>
      </c>
      <c r="AJ1297" s="99">
        <f>SUMIFS(通讯通路门店!$BE:$BE,通讯通路门店!$S:$S,$G1297)</f>
        <v>0</v>
      </c>
      <c r="AK1297" s="99">
        <f>SUMIFS(通讯通路门店!$BG:$BG,通讯通路门店!$S:$S,$G1297)</f>
        <v>0</v>
      </c>
      <c r="AL1297" s="99">
        <f>SUMIFS(通讯通路门店!$BC:$BC,通讯通路门店!$S:$S,$G1297)</f>
        <v>0</v>
      </c>
      <c r="AM1297" s="99">
        <f>SUMIFS(通讯通路门店!$BD:$BD,通讯通路门店!$S:$S,$G1297)</f>
        <v>0</v>
      </c>
      <c r="AN1297" s="99">
        <f>SUMIFS(通讯通路门店!$BF:$BF,通讯通路门店!$S:$S,$G1297)</f>
        <v>0</v>
      </c>
      <c r="AO1297" s="99">
        <f t="shared" si="102"/>
        <v>0</v>
      </c>
      <c r="AP1297" s="99">
        <f>SUMIFS(通讯通路门店!$K:$K,通讯通路门店!$S:$S,$G1297)</f>
        <v>0</v>
      </c>
      <c r="AQ1297" s="83"/>
      <c r="AR1297" s="99">
        <f>SUMIFS(通讯通路门店!$T:$T,通讯通路门店!$S:$S,$G1297)</f>
        <v>0</v>
      </c>
      <c r="AS1297" s="99">
        <f>SUMIFS(通讯通路门店!$U:$U,通讯通路门店!$S:$S,$G1297)</f>
        <v>0</v>
      </c>
      <c r="AT1297" s="99">
        <f>SUMIFS(通讯通路门店!$V:$V,通讯通路门店!$S:$S,$G1297)</f>
        <v>0</v>
      </c>
      <c r="AU1297" s="99">
        <f>SUMIFS(通讯通路门店!$W:$W,通讯通路门店!$S:$S,$G1297)</f>
        <v>0</v>
      </c>
      <c r="AV1297" s="99">
        <f>SUMIFS(通讯通路门店!$Z:$Z,通讯通路门店!$S:$S,$G1297)</f>
        <v>0</v>
      </c>
      <c r="AW1297" s="99">
        <f>SUMIFS(通讯通路门店!$AB:$AB,通讯通路门店!$S:$S,$G1297)</f>
        <v>0</v>
      </c>
      <c r="AX1297" s="99">
        <f>SUMIFS(通讯通路门店!$X:$X,通讯通路门店!$S:$S,$G1297)</f>
        <v>0</v>
      </c>
      <c r="AY1297" s="99">
        <f>SUMIFS(通讯通路门店!$Y:$Y,通讯通路门店!$S:$S,$G1297)</f>
        <v>0</v>
      </c>
      <c r="AZ1297" s="99">
        <f>SUMIFS(通讯通路门店!$AA:$AA,通讯通路门店!$S:$S,$G1297)</f>
        <v>0</v>
      </c>
      <c r="BA1297" s="99">
        <f t="shared" si="103"/>
        <v>0</v>
      </c>
      <c r="BB1297" s="99">
        <f t="shared" si="104"/>
        <v>0</v>
      </c>
      <c r="BC1297" s="99">
        <f>SUMIFS(通讯通路门店!$W:$W,通讯通路门店!$S:$S,$G1297,通讯通路门店!$J:$J,"荣耀体验店")+SUMIFS(通讯通路门店!$W:$W,通讯通路门店!$S:$S,$G1297,通讯通路门店!$J:$J,"荣耀授权专卖店")</f>
        <v>0</v>
      </c>
      <c r="BD1297" s="99">
        <f>SUMIFS(通讯通路门店!$Z:$Z,通讯通路门店!$S:$S,$G1297,通讯通路门店!$J:$J,"VIVO体验店")</f>
        <v>0</v>
      </c>
      <c r="BE1297" s="99">
        <f>SUMIFS(通讯通路门店!$AB:$AB,通讯通路门店!$S:$S,$G1297,通讯通路门店!$J:$J,"OPPO体验店")</f>
        <v>0</v>
      </c>
      <c r="BF1297" s="99">
        <f>SUMIFS(通讯通路门店!$X:$X,通讯通路门店!$S:$S,$G1297,通讯通路门店!$J:$J,"华为授权体验店")+SUMIFS(通讯通路门店!$AA:$AA,通讯通路门店!$S:$S,$G1297,通讯通路门店!$J:$J,"华为堡垒店")</f>
        <v>0</v>
      </c>
      <c r="BG1297" s="99">
        <f>SUMIFS(通讯通路门店!$Y:$Y,通讯通路门店!$S:$S,$G1297,通讯通路门店!$J:$J,"小米体验店")</f>
        <v>0</v>
      </c>
      <c r="BH1297" s="99">
        <f>SUMIFS(通讯通路门店!$AA:$AA,通讯通路门店!$S:$S,$G1297,通讯通路门店!$J:$J,"苹果体验店")</f>
        <v>0</v>
      </c>
      <c r="BI1297" s="99">
        <f>SUMIFS(通讯通路门店!$K:$K,通讯通路门店!$S:$S,$G1297,通讯通路门店!$J:$J,"其他品牌专卖店")</f>
        <v>0</v>
      </c>
      <c r="BJ1297" s="99">
        <f>SUMIFS(通讯通路门店!$AC:$AC,通讯通路门店!$S:$S,$G1297)</f>
        <v>0</v>
      </c>
      <c r="BK1297" s="99">
        <f>SUMIFS(通讯通路门店!$AD:$AD,通讯通路门店!$S:$S,$G1297)</f>
        <v>0</v>
      </c>
      <c r="BL1297" s="99">
        <f>SUMIFS(通讯通路门店!$AE:$AE,通讯通路门店!$S:$S,$G1297)</f>
        <v>0</v>
      </c>
      <c r="BM1297" s="99">
        <f>SUMIFS(通讯通路门店!$AF:$AF,通讯通路门店!$S:$S,$G1297)</f>
        <v>0</v>
      </c>
      <c r="BN1297" s="99">
        <f>SUMIFS(通讯通路门店!$AG:$AG,通讯通路门店!$S:$S,$G1297)</f>
        <v>0</v>
      </c>
      <c r="BO1297" s="99">
        <f>SUMIFS(通讯通路门店!$AH:$AH,通讯通路门店!$S:$S,$G1297)</f>
        <v>0</v>
      </c>
      <c r="BP1297" s="99">
        <f>SUMIFS(通讯通路门店!$AI:$AI,通讯通路门店!$S:$S,$G1297)</f>
        <v>0</v>
      </c>
      <c r="BQ1297" s="83"/>
    </row>
    <row r="1298" spans="1:69">
      <c r="A1298" s="99" t="str">
        <f>IFERROR(_xlfn.XLOOKUP($G1298,通讯通路门店!$S$4:$S$993933,通讯通路门店!$A$4:$A$993933,0,0),"")</f>
        <v>海南省</v>
      </c>
      <c r="B1298" s="99" t="str">
        <f>IFERROR(_xlfn.XLOOKUP($G1298,通讯通路门店!$S$4:$S$993933,通讯通路门店!$B$4:$B$993933,0,0),"")</f>
        <v>昌江黎族自治县</v>
      </c>
      <c r="C1298" s="99" t="str">
        <f>IFERROR(_xlfn.XLOOKUP($G1298,通讯通路门店!$S$4:$S$993933,通讯通路门店!$C$4:$C$993933,0,0),"")</f>
        <v>昌江黎族自治县</v>
      </c>
      <c r="D1298" s="99" t="str">
        <f>IFERROR(_xlfn.XLOOKUP($G1298,通讯通路门店!$S$4:$S$993933,通讯通路门店!$D$4:$D$993933,0,0),"")</f>
        <v>叉河镇</v>
      </c>
      <c r="E1298" s="83"/>
      <c r="F1298" s="83"/>
      <c r="G1298" s="101"/>
      <c r="H1298" s="102">
        <f>IFERROR(_xlfn.XLOOKUP($G1298,通讯通路门店!$S$4:$S$993933,通讯通路门店!$R$4:$R$993933,0,0),"")</f>
        <v>0</v>
      </c>
      <c r="I1298" s="83"/>
      <c r="J1298" s="83"/>
      <c r="K1298" s="83"/>
      <c r="L1298" s="83"/>
      <c r="M1298" s="83"/>
      <c r="N1298" s="83"/>
      <c r="O1298" s="83"/>
      <c r="P1298" s="83"/>
      <c r="Q1298" s="83"/>
      <c r="R1298" s="83"/>
      <c r="S1298" s="83"/>
      <c r="T1298" s="83"/>
      <c r="U1298" s="99">
        <f>COUNTIF(通讯通路门店!$S:$S,$G1298)</f>
        <v>0</v>
      </c>
      <c r="V1298" s="99">
        <f>COUNTIFS(通讯通路门店!$S:$S,$G1298,通讯通路门店!$J:$J,"综合卖场")</f>
        <v>0</v>
      </c>
      <c r="W1298" s="99">
        <f>SUMIFS(通讯通路门店!$AJ:$AJ,通讯通路门店!$S:$S,通讯客户沙盘!$G1298)</f>
        <v>0</v>
      </c>
      <c r="X1298" s="99">
        <f t="shared" si="100"/>
        <v>0</v>
      </c>
      <c r="Y1298" s="99">
        <f>COUNTIFS(通讯通路门店!$S:$S,$G1298,通讯通路门店!$J:$J,"荣耀体验店")+COUNTIFS(通讯通路门店!$S:$S,$G1298,通讯通路门店!$J:$J,"荣耀授权专卖店")</f>
        <v>0</v>
      </c>
      <c r="Z1298" s="99">
        <f>COUNTIFS(通讯通路门店!$S:$S,$G1298,通讯通路门店!$J:$J,"VIVO体验店")</f>
        <v>0</v>
      </c>
      <c r="AA1298" s="99">
        <f>COUNTIFS(通讯通路门店!$S:$S,$G1298,通讯通路门店!$J:$J,"OPPO体验店")</f>
        <v>0</v>
      </c>
      <c r="AB1298" s="99">
        <f>COUNTIFS(通讯通路门店!$S:$S,$G1298,通讯通路门店!$J:$J,"华为授权体验店")+COUNTIFS(通讯通路门店!$S:$S,$G1298,通讯通路门店!$J:$J,"华为堡垒店")</f>
        <v>0</v>
      </c>
      <c r="AC1298" s="99">
        <f>COUNTIFS(通讯通路门店!$S:$S,$G1298,通讯通路门店!$J:$J,"小米体验店")</f>
        <v>0</v>
      </c>
      <c r="AD1298" s="99">
        <f>COUNTIFS(通讯通路门店!$S:$S,$G1298,通讯通路门店!$J:$J,"苹果体验店")</f>
        <v>0</v>
      </c>
      <c r="AE1298" s="99">
        <f>COUNTIFS(通讯通路门店!$S:$S,$G1298,通讯通路门店!$J:$J,"其他品牌专卖店")</f>
        <v>0</v>
      </c>
      <c r="AF1298" s="99">
        <f>SUMIFS(通讯通路门店!$BI:$BI,通讯通路门店!$S:$S,$G1298)</f>
        <v>0</v>
      </c>
      <c r="AG1298" s="99">
        <f>SUMIFS(通讯通路门店!$BH:$BH,通讯通路门店!$S:$S,$G1298)</f>
        <v>0</v>
      </c>
      <c r="AH1298" s="99">
        <f t="shared" si="101"/>
        <v>0</v>
      </c>
      <c r="AI1298" s="99">
        <f>SUMIFS(通讯通路门店!$BB:$BB,通讯通路门店!$S:$S,$G1298)</f>
        <v>0</v>
      </c>
      <c r="AJ1298" s="99">
        <f>SUMIFS(通讯通路门店!$BE:$BE,通讯通路门店!$S:$S,$G1298)</f>
        <v>0</v>
      </c>
      <c r="AK1298" s="99">
        <f>SUMIFS(通讯通路门店!$BG:$BG,通讯通路门店!$S:$S,$G1298)</f>
        <v>0</v>
      </c>
      <c r="AL1298" s="99">
        <f>SUMIFS(通讯通路门店!$BC:$BC,通讯通路门店!$S:$S,$G1298)</f>
        <v>0</v>
      </c>
      <c r="AM1298" s="99">
        <f>SUMIFS(通讯通路门店!$BD:$BD,通讯通路门店!$S:$S,$G1298)</f>
        <v>0</v>
      </c>
      <c r="AN1298" s="99">
        <f>SUMIFS(通讯通路门店!$BF:$BF,通讯通路门店!$S:$S,$G1298)</f>
        <v>0</v>
      </c>
      <c r="AO1298" s="99">
        <f t="shared" si="102"/>
        <v>0</v>
      </c>
      <c r="AP1298" s="99">
        <f>SUMIFS(通讯通路门店!$K:$K,通讯通路门店!$S:$S,$G1298)</f>
        <v>0</v>
      </c>
      <c r="AQ1298" s="83"/>
      <c r="AR1298" s="99">
        <f>SUMIFS(通讯通路门店!$T:$T,通讯通路门店!$S:$S,$G1298)</f>
        <v>0</v>
      </c>
      <c r="AS1298" s="99">
        <f>SUMIFS(通讯通路门店!$U:$U,通讯通路门店!$S:$S,$G1298)</f>
        <v>0</v>
      </c>
      <c r="AT1298" s="99">
        <f>SUMIFS(通讯通路门店!$V:$V,通讯通路门店!$S:$S,$G1298)</f>
        <v>0</v>
      </c>
      <c r="AU1298" s="99">
        <f>SUMIFS(通讯通路门店!$W:$W,通讯通路门店!$S:$S,$G1298)</f>
        <v>0</v>
      </c>
      <c r="AV1298" s="99">
        <f>SUMIFS(通讯通路门店!$Z:$Z,通讯通路门店!$S:$S,$G1298)</f>
        <v>0</v>
      </c>
      <c r="AW1298" s="99">
        <f>SUMIFS(通讯通路门店!$AB:$AB,通讯通路门店!$S:$S,$G1298)</f>
        <v>0</v>
      </c>
      <c r="AX1298" s="99">
        <f>SUMIFS(通讯通路门店!$X:$X,通讯通路门店!$S:$S,$G1298)</f>
        <v>0</v>
      </c>
      <c r="AY1298" s="99">
        <f>SUMIFS(通讯通路门店!$Y:$Y,通讯通路门店!$S:$S,$G1298)</f>
        <v>0</v>
      </c>
      <c r="AZ1298" s="99">
        <f>SUMIFS(通讯通路门店!$AA:$AA,通讯通路门店!$S:$S,$G1298)</f>
        <v>0</v>
      </c>
      <c r="BA1298" s="99">
        <f t="shared" si="103"/>
        <v>0</v>
      </c>
      <c r="BB1298" s="99">
        <f t="shared" si="104"/>
        <v>0</v>
      </c>
      <c r="BC1298" s="99">
        <f>SUMIFS(通讯通路门店!$W:$W,通讯通路门店!$S:$S,$G1298,通讯通路门店!$J:$J,"荣耀体验店")+SUMIFS(通讯通路门店!$W:$W,通讯通路门店!$S:$S,$G1298,通讯通路门店!$J:$J,"荣耀授权专卖店")</f>
        <v>0</v>
      </c>
      <c r="BD1298" s="99">
        <f>SUMIFS(通讯通路门店!$Z:$Z,通讯通路门店!$S:$S,$G1298,通讯通路门店!$J:$J,"VIVO体验店")</f>
        <v>0</v>
      </c>
      <c r="BE1298" s="99">
        <f>SUMIFS(通讯通路门店!$AB:$AB,通讯通路门店!$S:$S,$G1298,通讯通路门店!$J:$J,"OPPO体验店")</f>
        <v>0</v>
      </c>
      <c r="BF1298" s="99">
        <f>SUMIFS(通讯通路门店!$X:$X,通讯通路门店!$S:$S,$G1298,通讯通路门店!$J:$J,"华为授权体验店")+SUMIFS(通讯通路门店!$AA:$AA,通讯通路门店!$S:$S,$G1298,通讯通路门店!$J:$J,"华为堡垒店")</f>
        <v>0</v>
      </c>
      <c r="BG1298" s="99">
        <f>SUMIFS(通讯通路门店!$Y:$Y,通讯通路门店!$S:$S,$G1298,通讯通路门店!$J:$J,"小米体验店")</f>
        <v>0</v>
      </c>
      <c r="BH1298" s="99">
        <f>SUMIFS(通讯通路门店!$AA:$AA,通讯通路门店!$S:$S,$G1298,通讯通路门店!$J:$J,"苹果体验店")</f>
        <v>0</v>
      </c>
      <c r="BI1298" s="99">
        <f>SUMIFS(通讯通路门店!$K:$K,通讯通路门店!$S:$S,$G1298,通讯通路门店!$J:$J,"其他品牌专卖店")</f>
        <v>0</v>
      </c>
      <c r="BJ1298" s="99">
        <f>SUMIFS(通讯通路门店!$AC:$AC,通讯通路门店!$S:$S,$G1298)</f>
        <v>0</v>
      </c>
      <c r="BK1298" s="99">
        <f>SUMIFS(通讯通路门店!$AD:$AD,通讯通路门店!$S:$S,$G1298)</f>
        <v>0</v>
      </c>
      <c r="BL1298" s="99">
        <f>SUMIFS(通讯通路门店!$AE:$AE,通讯通路门店!$S:$S,$G1298)</f>
        <v>0</v>
      </c>
      <c r="BM1298" s="99">
        <f>SUMIFS(通讯通路门店!$AF:$AF,通讯通路门店!$S:$S,$G1298)</f>
        <v>0</v>
      </c>
      <c r="BN1298" s="99">
        <f>SUMIFS(通讯通路门店!$AG:$AG,通讯通路门店!$S:$S,$G1298)</f>
        <v>0</v>
      </c>
      <c r="BO1298" s="99">
        <f>SUMIFS(通讯通路门店!$AH:$AH,通讯通路门店!$S:$S,$G1298)</f>
        <v>0</v>
      </c>
      <c r="BP1298" s="99">
        <f>SUMIFS(通讯通路门店!$AI:$AI,通讯通路门店!$S:$S,$G1298)</f>
        <v>0</v>
      </c>
      <c r="BQ1298" s="83"/>
    </row>
    <row r="1299" spans="1:69">
      <c r="A1299" s="99" t="str">
        <f>IFERROR(_xlfn.XLOOKUP($G1299,通讯通路门店!$S$4:$S$993933,通讯通路门店!$A$4:$A$993933,0,0),"")</f>
        <v>海南省</v>
      </c>
      <c r="B1299" s="99" t="str">
        <f>IFERROR(_xlfn.XLOOKUP($G1299,通讯通路门店!$S$4:$S$993933,通讯通路门店!$B$4:$B$993933,0,0),"")</f>
        <v>昌江黎族自治县</v>
      </c>
      <c r="C1299" s="99" t="str">
        <f>IFERROR(_xlfn.XLOOKUP($G1299,通讯通路门店!$S$4:$S$993933,通讯通路门店!$C$4:$C$993933,0,0),"")</f>
        <v>昌江黎族自治县</v>
      </c>
      <c r="D1299" s="99" t="str">
        <f>IFERROR(_xlfn.XLOOKUP($G1299,通讯通路门店!$S$4:$S$993933,通讯通路门店!$D$4:$D$993933,0,0),"")</f>
        <v>叉河镇</v>
      </c>
      <c r="E1299" s="83"/>
      <c r="F1299" s="83"/>
      <c r="G1299" s="101"/>
      <c r="H1299" s="102">
        <f>IFERROR(_xlfn.XLOOKUP($G1299,通讯通路门店!$S$4:$S$993933,通讯通路门店!$R$4:$R$993933,0,0),"")</f>
        <v>0</v>
      </c>
      <c r="I1299" s="83"/>
      <c r="J1299" s="83"/>
      <c r="K1299" s="83"/>
      <c r="L1299" s="83"/>
      <c r="M1299" s="83"/>
      <c r="N1299" s="83"/>
      <c r="O1299" s="83"/>
      <c r="P1299" s="83"/>
      <c r="Q1299" s="83"/>
      <c r="R1299" s="83"/>
      <c r="S1299" s="83"/>
      <c r="T1299" s="83"/>
      <c r="U1299" s="99">
        <f>COUNTIF(通讯通路门店!$S:$S,$G1299)</f>
        <v>0</v>
      </c>
      <c r="V1299" s="99">
        <f>COUNTIFS(通讯通路门店!$S:$S,$G1299,通讯通路门店!$J:$J,"综合卖场")</f>
        <v>0</v>
      </c>
      <c r="W1299" s="99">
        <f>SUMIFS(通讯通路门店!$AJ:$AJ,通讯通路门店!$S:$S,通讯客户沙盘!$G1299)</f>
        <v>0</v>
      </c>
      <c r="X1299" s="99">
        <f t="shared" si="100"/>
        <v>0</v>
      </c>
      <c r="Y1299" s="99">
        <f>COUNTIFS(通讯通路门店!$S:$S,$G1299,通讯通路门店!$J:$J,"荣耀体验店")+COUNTIFS(通讯通路门店!$S:$S,$G1299,通讯通路门店!$J:$J,"荣耀授权专卖店")</f>
        <v>0</v>
      </c>
      <c r="Z1299" s="99">
        <f>COUNTIFS(通讯通路门店!$S:$S,$G1299,通讯通路门店!$J:$J,"VIVO体验店")</f>
        <v>0</v>
      </c>
      <c r="AA1299" s="99">
        <f>COUNTIFS(通讯通路门店!$S:$S,$G1299,通讯通路门店!$J:$J,"OPPO体验店")</f>
        <v>0</v>
      </c>
      <c r="AB1299" s="99">
        <f>COUNTIFS(通讯通路门店!$S:$S,$G1299,通讯通路门店!$J:$J,"华为授权体验店")+COUNTIFS(通讯通路门店!$S:$S,$G1299,通讯通路门店!$J:$J,"华为堡垒店")</f>
        <v>0</v>
      </c>
      <c r="AC1299" s="99">
        <f>COUNTIFS(通讯通路门店!$S:$S,$G1299,通讯通路门店!$J:$J,"小米体验店")</f>
        <v>0</v>
      </c>
      <c r="AD1299" s="99">
        <f>COUNTIFS(通讯通路门店!$S:$S,$G1299,通讯通路门店!$J:$J,"苹果体验店")</f>
        <v>0</v>
      </c>
      <c r="AE1299" s="99">
        <f>COUNTIFS(通讯通路门店!$S:$S,$G1299,通讯通路门店!$J:$J,"其他品牌专卖店")</f>
        <v>0</v>
      </c>
      <c r="AF1299" s="99">
        <f>SUMIFS(通讯通路门店!$BI:$BI,通讯通路门店!$S:$S,$G1299)</f>
        <v>0</v>
      </c>
      <c r="AG1299" s="99">
        <f>SUMIFS(通讯通路门店!$BH:$BH,通讯通路门店!$S:$S,$G1299)</f>
        <v>0</v>
      </c>
      <c r="AH1299" s="99">
        <f t="shared" si="101"/>
        <v>0</v>
      </c>
      <c r="AI1299" s="99">
        <f>SUMIFS(通讯通路门店!$BB:$BB,通讯通路门店!$S:$S,$G1299)</f>
        <v>0</v>
      </c>
      <c r="AJ1299" s="99">
        <f>SUMIFS(通讯通路门店!$BE:$BE,通讯通路门店!$S:$S,$G1299)</f>
        <v>0</v>
      </c>
      <c r="AK1299" s="99">
        <f>SUMIFS(通讯通路门店!$BG:$BG,通讯通路门店!$S:$S,$G1299)</f>
        <v>0</v>
      </c>
      <c r="AL1299" s="99">
        <f>SUMIFS(通讯通路门店!$BC:$BC,通讯通路门店!$S:$S,$G1299)</f>
        <v>0</v>
      </c>
      <c r="AM1299" s="99">
        <f>SUMIFS(通讯通路门店!$BD:$BD,通讯通路门店!$S:$S,$G1299)</f>
        <v>0</v>
      </c>
      <c r="AN1299" s="99">
        <f>SUMIFS(通讯通路门店!$BF:$BF,通讯通路门店!$S:$S,$G1299)</f>
        <v>0</v>
      </c>
      <c r="AO1299" s="99">
        <f t="shared" si="102"/>
        <v>0</v>
      </c>
      <c r="AP1299" s="99">
        <f>SUMIFS(通讯通路门店!$K:$K,通讯通路门店!$S:$S,$G1299)</f>
        <v>0</v>
      </c>
      <c r="AQ1299" s="83"/>
      <c r="AR1299" s="99">
        <f>SUMIFS(通讯通路门店!$T:$T,通讯通路门店!$S:$S,$G1299)</f>
        <v>0</v>
      </c>
      <c r="AS1299" s="99">
        <f>SUMIFS(通讯通路门店!$U:$U,通讯通路门店!$S:$S,$G1299)</f>
        <v>0</v>
      </c>
      <c r="AT1299" s="99">
        <f>SUMIFS(通讯通路门店!$V:$V,通讯通路门店!$S:$S,$G1299)</f>
        <v>0</v>
      </c>
      <c r="AU1299" s="99">
        <f>SUMIFS(通讯通路门店!$W:$W,通讯通路门店!$S:$S,$G1299)</f>
        <v>0</v>
      </c>
      <c r="AV1299" s="99">
        <f>SUMIFS(通讯通路门店!$Z:$Z,通讯通路门店!$S:$S,$G1299)</f>
        <v>0</v>
      </c>
      <c r="AW1299" s="99">
        <f>SUMIFS(通讯通路门店!$AB:$AB,通讯通路门店!$S:$S,$G1299)</f>
        <v>0</v>
      </c>
      <c r="AX1299" s="99">
        <f>SUMIFS(通讯通路门店!$X:$X,通讯通路门店!$S:$S,$G1299)</f>
        <v>0</v>
      </c>
      <c r="AY1299" s="99">
        <f>SUMIFS(通讯通路门店!$Y:$Y,通讯通路门店!$S:$S,$G1299)</f>
        <v>0</v>
      </c>
      <c r="AZ1299" s="99">
        <f>SUMIFS(通讯通路门店!$AA:$AA,通讯通路门店!$S:$S,$G1299)</f>
        <v>0</v>
      </c>
      <c r="BA1299" s="99">
        <f t="shared" si="103"/>
        <v>0</v>
      </c>
      <c r="BB1299" s="99">
        <f t="shared" si="104"/>
        <v>0</v>
      </c>
      <c r="BC1299" s="99">
        <f>SUMIFS(通讯通路门店!$W:$W,通讯通路门店!$S:$S,$G1299,通讯通路门店!$J:$J,"荣耀体验店")+SUMIFS(通讯通路门店!$W:$W,通讯通路门店!$S:$S,$G1299,通讯通路门店!$J:$J,"荣耀授权专卖店")</f>
        <v>0</v>
      </c>
      <c r="BD1299" s="99">
        <f>SUMIFS(通讯通路门店!$Z:$Z,通讯通路门店!$S:$S,$G1299,通讯通路门店!$J:$J,"VIVO体验店")</f>
        <v>0</v>
      </c>
      <c r="BE1299" s="99">
        <f>SUMIFS(通讯通路门店!$AB:$AB,通讯通路门店!$S:$S,$G1299,通讯通路门店!$J:$J,"OPPO体验店")</f>
        <v>0</v>
      </c>
      <c r="BF1299" s="99">
        <f>SUMIFS(通讯通路门店!$X:$X,通讯通路门店!$S:$S,$G1299,通讯通路门店!$J:$J,"华为授权体验店")+SUMIFS(通讯通路门店!$AA:$AA,通讯通路门店!$S:$S,$G1299,通讯通路门店!$J:$J,"华为堡垒店")</f>
        <v>0</v>
      </c>
      <c r="BG1299" s="99">
        <f>SUMIFS(通讯通路门店!$Y:$Y,通讯通路门店!$S:$S,$G1299,通讯通路门店!$J:$J,"小米体验店")</f>
        <v>0</v>
      </c>
      <c r="BH1299" s="99">
        <f>SUMIFS(通讯通路门店!$AA:$AA,通讯通路门店!$S:$S,$G1299,通讯通路门店!$J:$J,"苹果体验店")</f>
        <v>0</v>
      </c>
      <c r="BI1299" s="99">
        <f>SUMIFS(通讯通路门店!$K:$K,通讯通路门店!$S:$S,$G1299,通讯通路门店!$J:$J,"其他品牌专卖店")</f>
        <v>0</v>
      </c>
      <c r="BJ1299" s="99">
        <f>SUMIFS(通讯通路门店!$AC:$AC,通讯通路门店!$S:$S,$G1299)</f>
        <v>0</v>
      </c>
      <c r="BK1299" s="99">
        <f>SUMIFS(通讯通路门店!$AD:$AD,通讯通路门店!$S:$S,$G1299)</f>
        <v>0</v>
      </c>
      <c r="BL1299" s="99">
        <f>SUMIFS(通讯通路门店!$AE:$AE,通讯通路门店!$S:$S,$G1299)</f>
        <v>0</v>
      </c>
      <c r="BM1299" s="99">
        <f>SUMIFS(通讯通路门店!$AF:$AF,通讯通路门店!$S:$S,$G1299)</f>
        <v>0</v>
      </c>
      <c r="BN1299" s="99">
        <f>SUMIFS(通讯通路门店!$AG:$AG,通讯通路门店!$S:$S,$G1299)</f>
        <v>0</v>
      </c>
      <c r="BO1299" s="99">
        <f>SUMIFS(通讯通路门店!$AH:$AH,通讯通路门店!$S:$S,$G1299)</f>
        <v>0</v>
      </c>
      <c r="BP1299" s="99">
        <f>SUMIFS(通讯通路门店!$AI:$AI,通讯通路门店!$S:$S,$G1299)</f>
        <v>0</v>
      </c>
      <c r="BQ1299" s="83"/>
    </row>
    <row r="1300" spans="1:69">
      <c r="A1300" s="99" t="str">
        <f>IFERROR(_xlfn.XLOOKUP($G1300,通讯通路门店!$S$4:$S$993933,通讯通路门店!$A$4:$A$993933,0,0),"")</f>
        <v>海南省</v>
      </c>
      <c r="B1300" s="99" t="str">
        <f>IFERROR(_xlfn.XLOOKUP($G1300,通讯通路门店!$S$4:$S$993933,通讯通路门店!$B$4:$B$993933,0,0),"")</f>
        <v>昌江黎族自治县</v>
      </c>
      <c r="C1300" s="99" t="str">
        <f>IFERROR(_xlfn.XLOOKUP($G1300,通讯通路门店!$S$4:$S$993933,通讯通路门店!$C$4:$C$993933,0,0),"")</f>
        <v>昌江黎族自治县</v>
      </c>
      <c r="D1300" s="99" t="str">
        <f>IFERROR(_xlfn.XLOOKUP($G1300,通讯通路门店!$S$4:$S$993933,通讯通路门店!$D$4:$D$993933,0,0),"")</f>
        <v>叉河镇</v>
      </c>
      <c r="E1300" s="83"/>
      <c r="F1300" s="83"/>
      <c r="G1300" s="101"/>
      <c r="H1300" s="102">
        <f>IFERROR(_xlfn.XLOOKUP($G1300,通讯通路门店!$S$4:$S$993933,通讯通路门店!$R$4:$R$993933,0,0),"")</f>
        <v>0</v>
      </c>
      <c r="I1300" s="83"/>
      <c r="J1300" s="83"/>
      <c r="K1300" s="83"/>
      <c r="L1300" s="83"/>
      <c r="M1300" s="83"/>
      <c r="N1300" s="83"/>
      <c r="O1300" s="83"/>
      <c r="P1300" s="83"/>
      <c r="Q1300" s="83"/>
      <c r="R1300" s="83"/>
      <c r="S1300" s="83"/>
      <c r="T1300" s="83"/>
      <c r="U1300" s="99">
        <f>COUNTIF(通讯通路门店!$S:$S,$G1300)</f>
        <v>0</v>
      </c>
      <c r="V1300" s="99">
        <f>COUNTIFS(通讯通路门店!$S:$S,$G1300,通讯通路门店!$J:$J,"综合卖场")</f>
        <v>0</v>
      </c>
      <c r="W1300" s="99">
        <f>SUMIFS(通讯通路门店!$AJ:$AJ,通讯通路门店!$S:$S,通讯客户沙盘!$G1300)</f>
        <v>0</v>
      </c>
      <c r="X1300" s="99">
        <f t="shared" si="100"/>
        <v>0</v>
      </c>
      <c r="Y1300" s="99">
        <f>COUNTIFS(通讯通路门店!$S:$S,$G1300,通讯通路门店!$J:$J,"荣耀体验店")+COUNTIFS(通讯通路门店!$S:$S,$G1300,通讯通路门店!$J:$J,"荣耀授权专卖店")</f>
        <v>0</v>
      </c>
      <c r="Z1300" s="99">
        <f>COUNTIFS(通讯通路门店!$S:$S,$G1300,通讯通路门店!$J:$J,"VIVO体验店")</f>
        <v>0</v>
      </c>
      <c r="AA1300" s="99">
        <f>COUNTIFS(通讯通路门店!$S:$S,$G1300,通讯通路门店!$J:$J,"OPPO体验店")</f>
        <v>0</v>
      </c>
      <c r="AB1300" s="99">
        <f>COUNTIFS(通讯通路门店!$S:$S,$G1300,通讯通路门店!$J:$J,"华为授权体验店")+COUNTIFS(通讯通路门店!$S:$S,$G1300,通讯通路门店!$J:$J,"华为堡垒店")</f>
        <v>0</v>
      </c>
      <c r="AC1300" s="99">
        <f>COUNTIFS(通讯通路门店!$S:$S,$G1300,通讯通路门店!$J:$J,"小米体验店")</f>
        <v>0</v>
      </c>
      <c r="AD1300" s="99">
        <f>COUNTIFS(通讯通路门店!$S:$S,$G1300,通讯通路门店!$J:$J,"苹果体验店")</f>
        <v>0</v>
      </c>
      <c r="AE1300" s="99">
        <f>COUNTIFS(通讯通路门店!$S:$S,$G1300,通讯通路门店!$J:$J,"其他品牌专卖店")</f>
        <v>0</v>
      </c>
      <c r="AF1300" s="99">
        <f>SUMIFS(通讯通路门店!$BI:$BI,通讯通路门店!$S:$S,$G1300)</f>
        <v>0</v>
      </c>
      <c r="AG1300" s="99">
        <f>SUMIFS(通讯通路门店!$BH:$BH,通讯通路门店!$S:$S,$G1300)</f>
        <v>0</v>
      </c>
      <c r="AH1300" s="99">
        <f t="shared" si="101"/>
        <v>0</v>
      </c>
      <c r="AI1300" s="99">
        <f>SUMIFS(通讯通路门店!$BB:$BB,通讯通路门店!$S:$S,$G1300)</f>
        <v>0</v>
      </c>
      <c r="AJ1300" s="99">
        <f>SUMIFS(通讯通路门店!$BE:$BE,通讯通路门店!$S:$S,$G1300)</f>
        <v>0</v>
      </c>
      <c r="AK1300" s="99">
        <f>SUMIFS(通讯通路门店!$BG:$BG,通讯通路门店!$S:$S,$G1300)</f>
        <v>0</v>
      </c>
      <c r="AL1300" s="99">
        <f>SUMIFS(通讯通路门店!$BC:$BC,通讯通路门店!$S:$S,$G1300)</f>
        <v>0</v>
      </c>
      <c r="AM1300" s="99">
        <f>SUMIFS(通讯通路门店!$BD:$BD,通讯通路门店!$S:$S,$G1300)</f>
        <v>0</v>
      </c>
      <c r="AN1300" s="99">
        <f>SUMIFS(通讯通路门店!$BF:$BF,通讯通路门店!$S:$S,$G1300)</f>
        <v>0</v>
      </c>
      <c r="AO1300" s="99">
        <f t="shared" si="102"/>
        <v>0</v>
      </c>
      <c r="AP1300" s="99">
        <f>SUMIFS(通讯通路门店!$K:$K,通讯通路门店!$S:$S,$G1300)</f>
        <v>0</v>
      </c>
      <c r="AQ1300" s="83"/>
      <c r="AR1300" s="99">
        <f>SUMIFS(通讯通路门店!$T:$T,通讯通路门店!$S:$S,$G1300)</f>
        <v>0</v>
      </c>
      <c r="AS1300" s="99">
        <f>SUMIFS(通讯通路门店!$U:$U,通讯通路门店!$S:$S,$G1300)</f>
        <v>0</v>
      </c>
      <c r="AT1300" s="99">
        <f>SUMIFS(通讯通路门店!$V:$V,通讯通路门店!$S:$S,$G1300)</f>
        <v>0</v>
      </c>
      <c r="AU1300" s="99">
        <f>SUMIFS(通讯通路门店!$W:$W,通讯通路门店!$S:$S,$G1300)</f>
        <v>0</v>
      </c>
      <c r="AV1300" s="99">
        <f>SUMIFS(通讯通路门店!$Z:$Z,通讯通路门店!$S:$S,$G1300)</f>
        <v>0</v>
      </c>
      <c r="AW1300" s="99">
        <f>SUMIFS(通讯通路门店!$AB:$AB,通讯通路门店!$S:$S,$G1300)</f>
        <v>0</v>
      </c>
      <c r="AX1300" s="99">
        <f>SUMIFS(通讯通路门店!$X:$X,通讯通路门店!$S:$S,$G1300)</f>
        <v>0</v>
      </c>
      <c r="AY1300" s="99">
        <f>SUMIFS(通讯通路门店!$Y:$Y,通讯通路门店!$S:$S,$G1300)</f>
        <v>0</v>
      </c>
      <c r="AZ1300" s="99">
        <f>SUMIFS(通讯通路门店!$AA:$AA,通讯通路门店!$S:$S,$G1300)</f>
        <v>0</v>
      </c>
      <c r="BA1300" s="99">
        <f t="shared" si="103"/>
        <v>0</v>
      </c>
      <c r="BB1300" s="99">
        <f t="shared" si="104"/>
        <v>0</v>
      </c>
      <c r="BC1300" s="99">
        <f>SUMIFS(通讯通路门店!$W:$W,通讯通路门店!$S:$S,$G1300,通讯通路门店!$J:$J,"荣耀体验店")+SUMIFS(通讯通路门店!$W:$W,通讯通路门店!$S:$S,$G1300,通讯通路门店!$J:$J,"荣耀授权专卖店")</f>
        <v>0</v>
      </c>
      <c r="BD1300" s="99">
        <f>SUMIFS(通讯通路门店!$Z:$Z,通讯通路门店!$S:$S,$G1300,通讯通路门店!$J:$J,"VIVO体验店")</f>
        <v>0</v>
      </c>
      <c r="BE1300" s="99">
        <f>SUMIFS(通讯通路门店!$AB:$AB,通讯通路门店!$S:$S,$G1300,通讯通路门店!$J:$J,"OPPO体验店")</f>
        <v>0</v>
      </c>
      <c r="BF1300" s="99">
        <f>SUMIFS(通讯通路门店!$X:$X,通讯通路门店!$S:$S,$G1300,通讯通路门店!$J:$J,"华为授权体验店")+SUMIFS(通讯通路门店!$AA:$AA,通讯通路门店!$S:$S,$G1300,通讯通路门店!$J:$J,"华为堡垒店")</f>
        <v>0</v>
      </c>
      <c r="BG1300" s="99">
        <f>SUMIFS(通讯通路门店!$Y:$Y,通讯通路门店!$S:$S,$G1300,通讯通路门店!$J:$J,"小米体验店")</f>
        <v>0</v>
      </c>
      <c r="BH1300" s="99">
        <f>SUMIFS(通讯通路门店!$AA:$AA,通讯通路门店!$S:$S,$G1300,通讯通路门店!$J:$J,"苹果体验店")</f>
        <v>0</v>
      </c>
      <c r="BI1300" s="99">
        <f>SUMIFS(通讯通路门店!$K:$K,通讯通路门店!$S:$S,$G1300,通讯通路门店!$J:$J,"其他品牌专卖店")</f>
        <v>0</v>
      </c>
      <c r="BJ1300" s="99">
        <f>SUMIFS(通讯通路门店!$AC:$AC,通讯通路门店!$S:$S,$G1300)</f>
        <v>0</v>
      </c>
      <c r="BK1300" s="99">
        <f>SUMIFS(通讯通路门店!$AD:$AD,通讯通路门店!$S:$S,$G1300)</f>
        <v>0</v>
      </c>
      <c r="BL1300" s="99">
        <f>SUMIFS(通讯通路门店!$AE:$AE,通讯通路门店!$S:$S,$G1300)</f>
        <v>0</v>
      </c>
      <c r="BM1300" s="99">
        <f>SUMIFS(通讯通路门店!$AF:$AF,通讯通路门店!$S:$S,$G1300)</f>
        <v>0</v>
      </c>
      <c r="BN1300" s="99">
        <f>SUMIFS(通讯通路门店!$AG:$AG,通讯通路门店!$S:$S,$G1300)</f>
        <v>0</v>
      </c>
      <c r="BO1300" s="99">
        <f>SUMIFS(通讯通路门店!$AH:$AH,通讯通路门店!$S:$S,$G1300)</f>
        <v>0</v>
      </c>
      <c r="BP1300" s="99">
        <f>SUMIFS(通讯通路门店!$AI:$AI,通讯通路门店!$S:$S,$G1300)</f>
        <v>0</v>
      </c>
      <c r="BQ1300" s="83"/>
    </row>
    <row r="1301" spans="1:69">
      <c r="A1301" s="99" t="str">
        <f>IFERROR(_xlfn.XLOOKUP($G1301,通讯通路门店!$S$4:$S$993933,通讯通路门店!$A$4:$A$993933,0,0),"")</f>
        <v>海南省</v>
      </c>
      <c r="B1301" s="99" t="str">
        <f>IFERROR(_xlfn.XLOOKUP($G1301,通讯通路门店!$S$4:$S$993933,通讯通路门店!$B$4:$B$993933,0,0),"")</f>
        <v>昌江黎族自治县</v>
      </c>
      <c r="C1301" s="99" t="str">
        <f>IFERROR(_xlfn.XLOOKUP($G1301,通讯通路门店!$S$4:$S$993933,通讯通路门店!$C$4:$C$993933,0,0),"")</f>
        <v>昌江黎族自治县</v>
      </c>
      <c r="D1301" s="99" t="str">
        <f>IFERROR(_xlfn.XLOOKUP($G1301,通讯通路门店!$S$4:$S$993933,通讯通路门店!$D$4:$D$993933,0,0),"")</f>
        <v>叉河镇</v>
      </c>
      <c r="E1301" s="83"/>
      <c r="F1301" s="83"/>
      <c r="G1301" s="101"/>
      <c r="H1301" s="102">
        <f>IFERROR(_xlfn.XLOOKUP($G1301,通讯通路门店!$S$4:$S$993933,通讯通路门店!$R$4:$R$993933,0,0),"")</f>
        <v>0</v>
      </c>
      <c r="I1301" s="83"/>
      <c r="J1301" s="83"/>
      <c r="K1301" s="83"/>
      <c r="L1301" s="83"/>
      <c r="M1301" s="83"/>
      <c r="N1301" s="83"/>
      <c r="O1301" s="83"/>
      <c r="P1301" s="83"/>
      <c r="Q1301" s="83"/>
      <c r="R1301" s="83"/>
      <c r="S1301" s="83"/>
      <c r="T1301" s="83"/>
      <c r="U1301" s="99">
        <f>COUNTIF(通讯通路门店!$S:$S,$G1301)</f>
        <v>0</v>
      </c>
      <c r="V1301" s="99">
        <f>COUNTIFS(通讯通路门店!$S:$S,$G1301,通讯通路门店!$J:$J,"综合卖场")</f>
        <v>0</v>
      </c>
      <c r="W1301" s="99">
        <f>SUMIFS(通讯通路门店!$AJ:$AJ,通讯通路门店!$S:$S,通讯客户沙盘!$G1301)</f>
        <v>0</v>
      </c>
      <c r="X1301" s="99">
        <f t="shared" si="100"/>
        <v>0</v>
      </c>
      <c r="Y1301" s="99">
        <f>COUNTIFS(通讯通路门店!$S:$S,$G1301,通讯通路门店!$J:$J,"荣耀体验店")+COUNTIFS(通讯通路门店!$S:$S,$G1301,通讯通路门店!$J:$J,"荣耀授权专卖店")</f>
        <v>0</v>
      </c>
      <c r="Z1301" s="99">
        <f>COUNTIFS(通讯通路门店!$S:$S,$G1301,通讯通路门店!$J:$J,"VIVO体验店")</f>
        <v>0</v>
      </c>
      <c r="AA1301" s="99">
        <f>COUNTIFS(通讯通路门店!$S:$S,$G1301,通讯通路门店!$J:$J,"OPPO体验店")</f>
        <v>0</v>
      </c>
      <c r="AB1301" s="99">
        <f>COUNTIFS(通讯通路门店!$S:$S,$G1301,通讯通路门店!$J:$J,"华为授权体验店")+COUNTIFS(通讯通路门店!$S:$S,$G1301,通讯通路门店!$J:$J,"华为堡垒店")</f>
        <v>0</v>
      </c>
      <c r="AC1301" s="99">
        <f>COUNTIFS(通讯通路门店!$S:$S,$G1301,通讯通路门店!$J:$J,"小米体验店")</f>
        <v>0</v>
      </c>
      <c r="AD1301" s="99">
        <f>COUNTIFS(通讯通路门店!$S:$S,$G1301,通讯通路门店!$J:$J,"苹果体验店")</f>
        <v>0</v>
      </c>
      <c r="AE1301" s="99">
        <f>COUNTIFS(通讯通路门店!$S:$S,$G1301,通讯通路门店!$J:$J,"其他品牌专卖店")</f>
        <v>0</v>
      </c>
      <c r="AF1301" s="99">
        <f>SUMIFS(通讯通路门店!$BI:$BI,通讯通路门店!$S:$S,$G1301)</f>
        <v>0</v>
      </c>
      <c r="AG1301" s="99">
        <f>SUMIFS(通讯通路门店!$BH:$BH,通讯通路门店!$S:$S,$G1301)</f>
        <v>0</v>
      </c>
      <c r="AH1301" s="99">
        <f t="shared" si="101"/>
        <v>0</v>
      </c>
      <c r="AI1301" s="99">
        <f>SUMIFS(通讯通路门店!$BB:$BB,通讯通路门店!$S:$S,$G1301)</f>
        <v>0</v>
      </c>
      <c r="AJ1301" s="99">
        <f>SUMIFS(通讯通路门店!$BE:$BE,通讯通路门店!$S:$S,$G1301)</f>
        <v>0</v>
      </c>
      <c r="AK1301" s="99">
        <f>SUMIFS(通讯通路门店!$BG:$BG,通讯通路门店!$S:$S,$G1301)</f>
        <v>0</v>
      </c>
      <c r="AL1301" s="99">
        <f>SUMIFS(通讯通路门店!$BC:$BC,通讯通路门店!$S:$S,$G1301)</f>
        <v>0</v>
      </c>
      <c r="AM1301" s="99">
        <f>SUMIFS(通讯通路门店!$BD:$BD,通讯通路门店!$S:$S,$G1301)</f>
        <v>0</v>
      </c>
      <c r="AN1301" s="99">
        <f>SUMIFS(通讯通路门店!$BF:$BF,通讯通路门店!$S:$S,$G1301)</f>
        <v>0</v>
      </c>
      <c r="AO1301" s="99">
        <f t="shared" si="102"/>
        <v>0</v>
      </c>
      <c r="AP1301" s="99">
        <f>SUMIFS(通讯通路门店!$K:$K,通讯通路门店!$S:$S,$G1301)</f>
        <v>0</v>
      </c>
      <c r="AQ1301" s="83"/>
      <c r="AR1301" s="99">
        <f>SUMIFS(通讯通路门店!$T:$T,通讯通路门店!$S:$S,$G1301)</f>
        <v>0</v>
      </c>
      <c r="AS1301" s="99">
        <f>SUMIFS(通讯通路门店!$U:$U,通讯通路门店!$S:$S,$G1301)</f>
        <v>0</v>
      </c>
      <c r="AT1301" s="99">
        <f>SUMIFS(通讯通路门店!$V:$V,通讯通路门店!$S:$S,$G1301)</f>
        <v>0</v>
      </c>
      <c r="AU1301" s="99">
        <f>SUMIFS(通讯通路门店!$W:$W,通讯通路门店!$S:$S,$G1301)</f>
        <v>0</v>
      </c>
      <c r="AV1301" s="99">
        <f>SUMIFS(通讯通路门店!$Z:$Z,通讯通路门店!$S:$S,$G1301)</f>
        <v>0</v>
      </c>
      <c r="AW1301" s="99">
        <f>SUMIFS(通讯通路门店!$AB:$AB,通讯通路门店!$S:$S,$G1301)</f>
        <v>0</v>
      </c>
      <c r="AX1301" s="99">
        <f>SUMIFS(通讯通路门店!$X:$X,通讯通路门店!$S:$S,$G1301)</f>
        <v>0</v>
      </c>
      <c r="AY1301" s="99">
        <f>SUMIFS(通讯通路门店!$Y:$Y,通讯通路门店!$S:$S,$G1301)</f>
        <v>0</v>
      </c>
      <c r="AZ1301" s="99">
        <f>SUMIFS(通讯通路门店!$AA:$AA,通讯通路门店!$S:$S,$G1301)</f>
        <v>0</v>
      </c>
      <c r="BA1301" s="99">
        <f t="shared" si="103"/>
        <v>0</v>
      </c>
      <c r="BB1301" s="99">
        <f t="shared" si="104"/>
        <v>0</v>
      </c>
      <c r="BC1301" s="99">
        <f>SUMIFS(通讯通路门店!$W:$W,通讯通路门店!$S:$S,$G1301,通讯通路门店!$J:$J,"荣耀体验店")+SUMIFS(通讯通路门店!$W:$W,通讯通路门店!$S:$S,$G1301,通讯通路门店!$J:$J,"荣耀授权专卖店")</f>
        <v>0</v>
      </c>
      <c r="BD1301" s="99">
        <f>SUMIFS(通讯通路门店!$Z:$Z,通讯通路门店!$S:$S,$G1301,通讯通路门店!$J:$J,"VIVO体验店")</f>
        <v>0</v>
      </c>
      <c r="BE1301" s="99">
        <f>SUMIFS(通讯通路门店!$AB:$AB,通讯通路门店!$S:$S,$G1301,通讯通路门店!$J:$J,"OPPO体验店")</f>
        <v>0</v>
      </c>
      <c r="BF1301" s="99">
        <f>SUMIFS(通讯通路门店!$X:$X,通讯通路门店!$S:$S,$G1301,通讯通路门店!$J:$J,"华为授权体验店")+SUMIFS(通讯通路门店!$AA:$AA,通讯通路门店!$S:$S,$G1301,通讯通路门店!$J:$J,"华为堡垒店")</f>
        <v>0</v>
      </c>
      <c r="BG1301" s="99">
        <f>SUMIFS(通讯通路门店!$Y:$Y,通讯通路门店!$S:$S,$G1301,通讯通路门店!$J:$J,"小米体验店")</f>
        <v>0</v>
      </c>
      <c r="BH1301" s="99">
        <f>SUMIFS(通讯通路门店!$AA:$AA,通讯通路门店!$S:$S,$G1301,通讯通路门店!$J:$J,"苹果体验店")</f>
        <v>0</v>
      </c>
      <c r="BI1301" s="99">
        <f>SUMIFS(通讯通路门店!$K:$K,通讯通路门店!$S:$S,$G1301,通讯通路门店!$J:$J,"其他品牌专卖店")</f>
        <v>0</v>
      </c>
      <c r="BJ1301" s="99">
        <f>SUMIFS(通讯通路门店!$AC:$AC,通讯通路门店!$S:$S,$G1301)</f>
        <v>0</v>
      </c>
      <c r="BK1301" s="99">
        <f>SUMIFS(通讯通路门店!$AD:$AD,通讯通路门店!$S:$S,$G1301)</f>
        <v>0</v>
      </c>
      <c r="BL1301" s="99">
        <f>SUMIFS(通讯通路门店!$AE:$AE,通讯通路门店!$S:$S,$G1301)</f>
        <v>0</v>
      </c>
      <c r="BM1301" s="99">
        <f>SUMIFS(通讯通路门店!$AF:$AF,通讯通路门店!$S:$S,$G1301)</f>
        <v>0</v>
      </c>
      <c r="BN1301" s="99">
        <f>SUMIFS(通讯通路门店!$AG:$AG,通讯通路门店!$S:$S,$G1301)</f>
        <v>0</v>
      </c>
      <c r="BO1301" s="99">
        <f>SUMIFS(通讯通路门店!$AH:$AH,通讯通路门店!$S:$S,$G1301)</f>
        <v>0</v>
      </c>
      <c r="BP1301" s="99">
        <f>SUMIFS(通讯通路门店!$AI:$AI,通讯通路门店!$S:$S,$G1301)</f>
        <v>0</v>
      </c>
      <c r="BQ1301" s="83"/>
    </row>
    <row r="1302" spans="1:69">
      <c r="A1302" s="99" t="str">
        <f>IFERROR(_xlfn.XLOOKUP($G1302,通讯通路门店!$S$4:$S$993933,通讯通路门店!$A$4:$A$993933,0,0),"")</f>
        <v>海南省</v>
      </c>
      <c r="B1302" s="99" t="str">
        <f>IFERROR(_xlfn.XLOOKUP($G1302,通讯通路门店!$S$4:$S$993933,通讯通路门店!$B$4:$B$993933,0,0),"")</f>
        <v>昌江黎族自治县</v>
      </c>
      <c r="C1302" s="99" t="str">
        <f>IFERROR(_xlfn.XLOOKUP($G1302,通讯通路门店!$S$4:$S$993933,通讯通路门店!$C$4:$C$993933,0,0),"")</f>
        <v>昌江黎族自治县</v>
      </c>
      <c r="D1302" s="99" t="str">
        <f>IFERROR(_xlfn.XLOOKUP($G1302,通讯通路门店!$S$4:$S$993933,通讯通路门店!$D$4:$D$993933,0,0),"")</f>
        <v>叉河镇</v>
      </c>
      <c r="E1302" s="83"/>
      <c r="F1302" s="83"/>
      <c r="G1302" s="101"/>
      <c r="H1302" s="102">
        <f>IFERROR(_xlfn.XLOOKUP($G1302,通讯通路门店!$S$4:$S$993933,通讯通路门店!$R$4:$R$993933,0,0),"")</f>
        <v>0</v>
      </c>
      <c r="I1302" s="83"/>
      <c r="J1302" s="83"/>
      <c r="K1302" s="83"/>
      <c r="L1302" s="83"/>
      <c r="M1302" s="83"/>
      <c r="N1302" s="83"/>
      <c r="O1302" s="83"/>
      <c r="P1302" s="83"/>
      <c r="Q1302" s="83"/>
      <c r="R1302" s="83"/>
      <c r="S1302" s="83"/>
      <c r="T1302" s="83"/>
      <c r="U1302" s="99">
        <f>COUNTIF(通讯通路门店!$S:$S,$G1302)</f>
        <v>0</v>
      </c>
      <c r="V1302" s="99">
        <f>COUNTIFS(通讯通路门店!$S:$S,$G1302,通讯通路门店!$J:$J,"综合卖场")</f>
        <v>0</v>
      </c>
      <c r="W1302" s="99">
        <f>SUMIFS(通讯通路门店!$AJ:$AJ,通讯通路门店!$S:$S,通讯客户沙盘!$G1302)</f>
        <v>0</v>
      </c>
      <c r="X1302" s="99">
        <f t="shared" si="100"/>
        <v>0</v>
      </c>
      <c r="Y1302" s="99">
        <f>COUNTIFS(通讯通路门店!$S:$S,$G1302,通讯通路门店!$J:$J,"荣耀体验店")+COUNTIFS(通讯通路门店!$S:$S,$G1302,通讯通路门店!$J:$J,"荣耀授权专卖店")</f>
        <v>0</v>
      </c>
      <c r="Z1302" s="99">
        <f>COUNTIFS(通讯通路门店!$S:$S,$G1302,通讯通路门店!$J:$J,"VIVO体验店")</f>
        <v>0</v>
      </c>
      <c r="AA1302" s="99">
        <f>COUNTIFS(通讯通路门店!$S:$S,$G1302,通讯通路门店!$J:$J,"OPPO体验店")</f>
        <v>0</v>
      </c>
      <c r="AB1302" s="99">
        <f>COUNTIFS(通讯通路门店!$S:$S,$G1302,通讯通路门店!$J:$J,"华为授权体验店")+COUNTIFS(通讯通路门店!$S:$S,$G1302,通讯通路门店!$J:$J,"华为堡垒店")</f>
        <v>0</v>
      </c>
      <c r="AC1302" s="99">
        <f>COUNTIFS(通讯通路门店!$S:$S,$G1302,通讯通路门店!$J:$J,"小米体验店")</f>
        <v>0</v>
      </c>
      <c r="AD1302" s="99">
        <f>COUNTIFS(通讯通路门店!$S:$S,$G1302,通讯通路门店!$J:$J,"苹果体验店")</f>
        <v>0</v>
      </c>
      <c r="AE1302" s="99">
        <f>COUNTIFS(通讯通路门店!$S:$S,$G1302,通讯通路门店!$J:$J,"其他品牌专卖店")</f>
        <v>0</v>
      </c>
      <c r="AF1302" s="99">
        <f>SUMIFS(通讯通路门店!$BI:$BI,通讯通路门店!$S:$S,$G1302)</f>
        <v>0</v>
      </c>
      <c r="AG1302" s="99">
        <f>SUMIFS(通讯通路门店!$BH:$BH,通讯通路门店!$S:$S,$G1302)</f>
        <v>0</v>
      </c>
      <c r="AH1302" s="99">
        <f t="shared" si="101"/>
        <v>0</v>
      </c>
      <c r="AI1302" s="99">
        <f>SUMIFS(通讯通路门店!$BB:$BB,通讯通路门店!$S:$S,$G1302)</f>
        <v>0</v>
      </c>
      <c r="AJ1302" s="99">
        <f>SUMIFS(通讯通路门店!$BE:$BE,通讯通路门店!$S:$S,$G1302)</f>
        <v>0</v>
      </c>
      <c r="AK1302" s="99">
        <f>SUMIFS(通讯通路门店!$BG:$BG,通讯通路门店!$S:$S,$G1302)</f>
        <v>0</v>
      </c>
      <c r="AL1302" s="99">
        <f>SUMIFS(通讯通路门店!$BC:$BC,通讯通路门店!$S:$S,$G1302)</f>
        <v>0</v>
      </c>
      <c r="AM1302" s="99">
        <f>SUMIFS(通讯通路门店!$BD:$BD,通讯通路门店!$S:$S,$G1302)</f>
        <v>0</v>
      </c>
      <c r="AN1302" s="99">
        <f>SUMIFS(通讯通路门店!$BF:$BF,通讯通路门店!$S:$S,$G1302)</f>
        <v>0</v>
      </c>
      <c r="AO1302" s="99">
        <f t="shared" si="102"/>
        <v>0</v>
      </c>
      <c r="AP1302" s="99">
        <f>SUMIFS(通讯通路门店!$K:$K,通讯通路门店!$S:$S,$G1302)</f>
        <v>0</v>
      </c>
      <c r="AQ1302" s="83"/>
      <c r="AR1302" s="99">
        <f>SUMIFS(通讯通路门店!$T:$T,通讯通路门店!$S:$S,$G1302)</f>
        <v>0</v>
      </c>
      <c r="AS1302" s="99">
        <f>SUMIFS(通讯通路门店!$U:$U,通讯通路门店!$S:$S,$G1302)</f>
        <v>0</v>
      </c>
      <c r="AT1302" s="99">
        <f>SUMIFS(通讯通路门店!$V:$V,通讯通路门店!$S:$S,$G1302)</f>
        <v>0</v>
      </c>
      <c r="AU1302" s="99">
        <f>SUMIFS(通讯通路门店!$W:$W,通讯通路门店!$S:$S,$G1302)</f>
        <v>0</v>
      </c>
      <c r="AV1302" s="99">
        <f>SUMIFS(通讯通路门店!$Z:$Z,通讯通路门店!$S:$S,$G1302)</f>
        <v>0</v>
      </c>
      <c r="AW1302" s="99">
        <f>SUMIFS(通讯通路门店!$AB:$AB,通讯通路门店!$S:$S,$G1302)</f>
        <v>0</v>
      </c>
      <c r="AX1302" s="99">
        <f>SUMIFS(通讯通路门店!$X:$X,通讯通路门店!$S:$S,$G1302)</f>
        <v>0</v>
      </c>
      <c r="AY1302" s="99">
        <f>SUMIFS(通讯通路门店!$Y:$Y,通讯通路门店!$S:$S,$G1302)</f>
        <v>0</v>
      </c>
      <c r="AZ1302" s="99">
        <f>SUMIFS(通讯通路门店!$AA:$AA,通讯通路门店!$S:$S,$G1302)</f>
        <v>0</v>
      </c>
      <c r="BA1302" s="99">
        <f t="shared" si="103"/>
        <v>0</v>
      </c>
      <c r="BB1302" s="99">
        <f t="shared" si="104"/>
        <v>0</v>
      </c>
      <c r="BC1302" s="99">
        <f>SUMIFS(通讯通路门店!$W:$W,通讯通路门店!$S:$S,$G1302,通讯通路门店!$J:$J,"荣耀体验店")+SUMIFS(通讯通路门店!$W:$W,通讯通路门店!$S:$S,$G1302,通讯通路门店!$J:$J,"荣耀授权专卖店")</f>
        <v>0</v>
      </c>
      <c r="BD1302" s="99">
        <f>SUMIFS(通讯通路门店!$Z:$Z,通讯通路门店!$S:$S,$G1302,通讯通路门店!$J:$J,"VIVO体验店")</f>
        <v>0</v>
      </c>
      <c r="BE1302" s="99">
        <f>SUMIFS(通讯通路门店!$AB:$AB,通讯通路门店!$S:$S,$G1302,通讯通路门店!$J:$J,"OPPO体验店")</f>
        <v>0</v>
      </c>
      <c r="BF1302" s="99">
        <f>SUMIFS(通讯通路门店!$X:$X,通讯通路门店!$S:$S,$G1302,通讯通路门店!$J:$J,"华为授权体验店")+SUMIFS(通讯通路门店!$AA:$AA,通讯通路门店!$S:$S,$G1302,通讯通路门店!$J:$J,"华为堡垒店")</f>
        <v>0</v>
      </c>
      <c r="BG1302" s="99">
        <f>SUMIFS(通讯通路门店!$Y:$Y,通讯通路门店!$S:$S,$G1302,通讯通路门店!$J:$J,"小米体验店")</f>
        <v>0</v>
      </c>
      <c r="BH1302" s="99">
        <f>SUMIFS(通讯通路门店!$AA:$AA,通讯通路门店!$S:$S,$G1302,通讯通路门店!$J:$J,"苹果体验店")</f>
        <v>0</v>
      </c>
      <c r="BI1302" s="99">
        <f>SUMIFS(通讯通路门店!$K:$K,通讯通路门店!$S:$S,$G1302,通讯通路门店!$J:$J,"其他品牌专卖店")</f>
        <v>0</v>
      </c>
      <c r="BJ1302" s="99">
        <f>SUMIFS(通讯通路门店!$AC:$AC,通讯通路门店!$S:$S,$G1302)</f>
        <v>0</v>
      </c>
      <c r="BK1302" s="99">
        <f>SUMIFS(通讯通路门店!$AD:$AD,通讯通路门店!$S:$S,$G1302)</f>
        <v>0</v>
      </c>
      <c r="BL1302" s="99">
        <f>SUMIFS(通讯通路门店!$AE:$AE,通讯通路门店!$S:$S,$G1302)</f>
        <v>0</v>
      </c>
      <c r="BM1302" s="99">
        <f>SUMIFS(通讯通路门店!$AF:$AF,通讯通路门店!$S:$S,$G1302)</f>
        <v>0</v>
      </c>
      <c r="BN1302" s="99">
        <f>SUMIFS(通讯通路门店!$AG:$AG,通讯通路门店!$S:$S,$G1302)</f>
        <v>0</v>
      </c>
      <c r="BO1302" s="99">
        <f>SUMIFS(通讯通路门店!$AH:$AH,通讯通路门店!$S:$S,$G1302)</f>
        <v>0</v>
      </c>
      <c r="BP1302" s="99">
        <f>SUMIFS(通讯通路门店!$AI:$AI,通讯通路门店!$S:$S,$G1302)</f>
        <v>0</v>
      </c>
      <c r="BQ1302" s="83"/>
    </row>
    <row r="1303" spans="1:69">
      <c r="A1303" s="99" t="str">
        <f>IFERROR(_xlfn.XLOOKUP($G1303,通讯通路门店!$S$4:$S$993933,通讯通路门店!$A$4:$A$993933,0,0),"")</f>
        <v>海南省</v>
      </c>
      <c r="B1303" s="99" t="str">
        <f>IFERROR(_xlfn.XLOOKUP($G1303,通讯通路门店!$S$4:$S$993933,通讯通路门店!$B$4:$B$993933,0,0),"")</f>
        <v>昌江黎族自治县</v>
      </c>
      <c r="C1303" s="99" t="str">
        <f>IFERROR(_xlfn.XLOOKUP($G1303,通讯通路门店!$S$4:$S$993933,通讯通路门店!$C$4:$C$993933,0,0),"")</f>
        <v>昌江黎族自治县</v>
      </c>
      <c r="D1303" s="99" t="str">
        <f>IFERROR(_xlfn.XLOOKUP($G1303,通讯通路门店!$S$4:$S$993933,通讯通路门店!$D$4:$D$993933,0,0),"")</f>
        <v>叉河镇</v>
      </c>
      <c r="E1303" s="83"/>
      <c r="F1303" s="83"/>
      <c r="G1303" s="101"/>
      <c r="H1303" s="102">
        <f>IFERROR(_xlfn.XLOOKUP($G1303,通讯通路门店!$S$4:$S$993933,通讯通路门店!$R$4:$R$993933,0,0),"")</f>
        <v>0</v>
      </c>
      <c r="I1303" s="83"/>
      <c r="J1303" s="83"/>
      <c r="K1303" s="83"/>
      <c r="L1303" s="83"/>
      <c r="M1303" s="83"/>
      <c r="N1303" s="83"/>
      <c r="O1303" s="83"/>
      <c r="P1303" s="83"/>
      <c r="Q1303" s="83"/>
      <c r="R1303" s="83"/>
      <c r="S1303" s="83"/>
      <c r="T1303" s="83"/>
      <c r="U1303" s="99">
        <f>COUNTIF(通讯通路门店!$S:$S,$G1303)</f>
        <v>0</v>
      </c>
      <c r="V1303" s="99">
        <f>COUNTIFS(通讯通路门店!$S:$S,$G1303,通讯通路门店!$J:$J,"综合卖场")</f>
        <v>0</v>
      </c>
      <c r="W1303" s="99">
        <f>SUMIFS(通讯通路门店!$AJ:$AJ,通讯通路门店!$S:$S,通讯客户沙盘!$G1303)</f>
        <v>0</v>
      </c>
      <c r="X1303" s="99">
        <f t="shared" si="100"/>
        <v>0</v>
      </c>
      <c r="Y1303" s="99">
        <f>COUNTIFS(通讯通路门店!$S:$S,$G1303,通讯通路门店!$J:$J,"荣耀体验店")+COUNTIFS(通讯通路门店!$S:$S,$G1303,通讯通路门店!$J:$J,"荣耀授权专卖店")</f>
        <v>0</v>
      </c>
      <c r="Z1303" s="99">
        <f>COUNTIFS(通讯通路门店!$S:$S,$G1303,通讯通路门店!$J:$J,"VIVO体验店")</f>
        <v>0</v>
      </c>
      <c r="AA1303" s="99">
        <f>COUNTIFS(通讯通路门店!$S:$S,$G1303,通讯通路门店!$J:$J,"OPPO体验店")</f>
        <v>0</v>
      </c>
      <c r="AB1303" s="99">
        <f>COUNTIFS(通讯通路门店!$S:$S,$G1303,通讯通路门店!$J:$J,"华为授权体验店")+COUNTIFS(通讯通路门店!$S:$S,$G1303,通讯通路门店!$J:$J,"华为堡垒店")</f>
        <v>0</v>
      </c>
      <c r="AC1303" s="99">
        <f>COUNTIFS(通讯通路门店!$S:$S,$G1303,通讯通路门店!$J:$J,"小米体验店")</f>
        <v>0</v>
      </c>
      <c r="AD1303" s="99">
        <f>COUNTIFS(通讯通路门店!$S:$S,$G1303,通讯通路门店!$J:$J,"苹果体验店")</f>
        <v>0</v>
      </c>
      <c r="AE1303" s="99">
        <f>COUNTIFS(通讯通路门店!$S:$S,$G1303,通讯通路门店!$J:$J,"其他品牌专卖店")</f>
        <v>0</v>
      </c>
      <c r="AF1303" s="99">
        <f>SUMIFS(通讯通路门店!$BI:$BI,通讯通路门店!$S:$S,$G1303)</f>
        <v>0</v>
      </c>
      <c r="AG1303" s="99">
        <f>SUMIFS(通讯通路门店!$BH:$BH,通讯通路门店!$S:$S,$G1303)</f>
        <v>0</v>
      </c>
      <c r="AH1303" s="99">
        <f t="shared" si="101"/>
        <v>0</v>
      </c>
      <c r="AI1303" s="99">
        <f>SUMIFS(通讯通路门店!$BB:$BB,通讯通路门店!$S:$S,$G1303)</f>
        <v>0</v>
      </c>
      <c r="AJ1303" s="99">
        <f>SUMIFS(通讯通路门店!$BE:$BE,通讯通路门店!$S:$S,$G1303)</f>
        <v>0</v>
      </c>
      <c r="AK1303" s="99">
        <f>SUMIFS(通讯通路门店!$BG:$BG,通讯通路门店!$S:$S,$G1303)</f>
        <v>0</v>
      </c>
      <c r="AL1303" s="99">
        <f>SUMIFS(通讯通路门店!$BC:$BC,通讯通路门店!$S:$S,$G1303)</f>
        <v>0</v>
      </c>
      <c r="AM1303" s="99">
        <f>SUMIFS(通讯通路门店!$BD:$BD,通讯通路门店!$S:$S,$G1303)</f>
        <v>0</v>
      </c>
      <c r="AN1303" s="99">
        <f>SUMIFS(通讯通路门店!$BF:$BF,通讯通路门店!$S:$S,$G1303)</f>
        <v>0</v>
      </c>
      <c r="AO1303" s="99">
        <f t="shared" si="102"/>
        <v>0</v>
      </c>
      <c r="AP1303" s="99">
        <f>SUMIFS(通讯通路门店!$K:$K,通讯通路门店!$S:$S,$G1303)</f>
        <v>0</v>
      </c>
      <c r="AQ1303" s="83"/>
      <c r="AR1303" s="99">
        <f>SUMIFS(通讯通路门店!$T:$T,通讯通路门店!$S:$S,$G1303)</f>
        <v>0</v>
      </c>
      <c r="AS1303" s="99">
        <f>SUMIFS(通讯通路门店!$U:$U,通讯通路门店!$S:$S,$G1303)</f>
        <v>0</v>
      </c>
      <c r="AT1303" s="99">
        <f>SUMIFS(通讯通路门店!$V:$V,通讯通路门店!$S:$S,$G1303)</f>
        <v>0</v>
      </c>
      <c r="AU1303" s="99">
        <f>SUMIFS(通讯通路门店!$W:$W,通讯通路门店!$S:$S,$G1303)</f>
        <v>0</v>
      </c>
      <c r="AV1303" s="99">
        <f>SUMIFS(通讯通路门店!$Z:$Z,通讯通路门店!$S:$S,$G1303)</f>
        <v>0</v>
      </c>
      <c r="AW1303" s="99">
        <f>SUMIFS(通讯通路门店!$AB:$AB,通讯通路门店!$S:$S,$G1303)</f>
        <v>0</v>
      </c>
      <c r="AX1303" s="99">
        <f>SUMIFS(通讯通路门店!$X:$X,通讯通路门店!$S:$S,$G1303)</f>
        <v>0</v>
      </c>
      <c r="AY1303" s="99">
        <f>SUMIFS(通讯通路门店!$Y:$Y,通讯通路门店!$S:$S,$G1303)</f>
        <v>0</v>
      </c>
      <c r="AZ1303" s="99">
        <f>SUMIFS(通讯通路门店!$AA:$AA,通讯通路门店!$S:$S,$G1303)</f>
        <v>0</v>
      </c>
      <c r="BA1303" s="99">
        <f t="shared" si="103"/>
        <v>0</v>
      </c>
      <c r="BB1303" s="99">
        <f t="shared" si="104"/>
        <v>0</v>
      </c>
      <c r="BC1303" s="99">
        <f>SUMIFS(通讯通路门店!$W:$W,通讯通路门店!$S:$S,$G1303,通讯通路门店!$J:$J,"荣耀体验店")+SUMIFS(通讯通路门店!$W:$W,通讯通路门店!$S:$S,$G1303,通讯通路门店!$J:$J,"荣耀授权专卖店")</f>
        <v>0</v>
      </c>
      <c r="BD1303" s="99">
        <f>SUMIFS(通讯通路门店!$Z:$Z,通讯通路门店!$S:$S,$G1303,通讯通路门店!$J:$J,"VIVO体验店")</f>
        <v>0</v>
      </c>
      <c r="BE1303" s="99">
        <f>SUMIFS(通讯通路门店!$AB:$AB,通讯通路门店!$S:$S,$G1303,通讯通路门店!$J:$J,"OPPO体验店")</f>
        <v>0</v>
      </c>
      <c r="BF1303" s="99">
        <f>SUMIFS(通讯通路门店!$X:$X,通讯通路门店!$S:$S,$G1303,通讯通路门店!$J:$J,"华为授权体验店")+SUMIFS(通讯通路门店!$AA:$AA,通讯通路门店!$S:$S,$G1303,通讯通路门店!$J:$J,"华为堡垒店")</f>
        <v>0</v>
      </c>
      <c r="BG1303" s="99">
        <f>SUMIFS(通讯通路门店!$Y:$Y,通讯通路门店!$S:$S,$G1303,通讯通路门店!$J:$J,"小米体验店")</f>
        <v>0</v>
      </c>
      <c r="BH1303" s="99">
        <f>SUMIFS(通讯通路门店!$AA:$AA,通讯通路门店!$S:$S,$G1303,通讯通路门店!$J:$J,"苹果体验店")</f>
        <v>0</v>
      </c>
      <c r="BI1303" s="99">
        <f>SUMIFS(通讯通路门店!$K:$K,通讯通路门店!$S:$S,$G1303,通讯通路门店!$J:$J,"其他品牌专卖店")</f>
        <v>0</v>
      </c>
      <c r="BJ1303" s="99">
        <f>SUMIFS(通讯通路门店!$AC:$AC,通讯通路门店!$S:$S,$G1303)</f>
        <v>0</v>
      </c>
      <c r="BK1303" s="99">
        <f>SUMIFS(通讯通路门店!$AD:$AD,通讯通路门店!$S:$S,$G1303)</f>
        <v>0</v>
      </c>
      <c r="BL1303" s="99">
        <f>SUMIFS(通讯通路门店!$AE:$AE,通讯通路门店!$S:$S,$G1303)</f>
        <v>0</v>
      </c>
      <c r="BM1303" s="99">
        <f>SUMIFS(通讯通路门店!$AF:$AF,通讯通路门店!$S:$S,$G1303)</f>
        <v>0</v>
      </c>
      <c r="BN1303" s="99">
        <f>SUMIFS(通讯通路门店!$AG:$AG,通讯通路门店!$S:$S,$G1303)</f>
        <v>0</v>
      </c>
      <c r="BO1303" s="99">
        <f>SUMIFS(通讯通路门店!$AH:$AH,通讯通路门店!$S:$S,$G1303)</f>
        <v>0</v>
      </c>
      <c r="BP1303" s="99">
        <f>SUMIFS(通讯通路门店!$AI:$AI,通讯通路门店!$S:$S,$G1303)</f>
        <v>0</v>
      </c>
      <c r="BQ1303" s="83"/>
    </row>
    <row r="1304" spans="1:69">
      <c r="A1304" s="99" t="str">
        <f>IFERROR(_xlfn.XLOOKUP($G1304,通讯通路门店!$S$4:$S$993933,通讯通路门店!$A$4:$A$993933,0,0),"")</f>
        <v>海南省</v>
      </c>
      <c r="B1304" s="99" t="str">
        <f>IFERROR(_xlfn.XLOOKUP($G1304,通讯通路门店!$S$4:$S$993933,通讯通路门店!$B$4:$B$993933,0,0),"")</f>
        <v>昌江黎族自治县</v>
      </c>
      <c r="C1304" s="99" t="str">
        <f>IFERROR(_xlfn.XLOOKUP($G1304,通讯通路门店!$S$4:$S$993933,通讯通路门店!$C$4:$C$993933,0,0),"")</f>
        <v>昌江黎族自治县</v>
      </c>
      <c r="D1304" s="99" t="str">
        <f>IFERROR(_xlfn.XLOOKUP($G1304,通讯通路门店!$S$4:$S$993933,通讯通路门店!$D$4:$D$993933,0,0),"")</f>
        <v>叉河镇</v>
      </c>
      <c r="E1304" s="83"/>
      <c r="F1304" s="83"/>
      <c r="G1304" s="101"/>
      <c r="H1304" s="102">
        <f>IFERROR(_xlfn.XLOOKUP($G1304,通讯通路门店!$S$4:$S$993933,通讯通路门店!$R$4:$R$993933,0,0),"")</f>
        <v>0</v>
      </c>
      <c r="I1304" s="83"/>
      <c r="J1304" s="83"/>
      <c r="K1304" s="83"/>
      <c r="L1304" s="83"/>
      <c r="M1304" s="83"/>
      <c r="N1304" s="83"/>
      <c r="O1304" s="83"/>
      <c r="P1304" s="83"/>
      <c r="Q1304" s="83"/>
      <c r="R1304" s="83"/>
      <c r="S1304" s="83"/>
      <c r="T1304" s="83"/>
      <c r="U1304" s="99">
        <f>COUNTIF(通讯通路门店!$S:$S,$G1304)</f>
        <v>0</v>
      </c>
      <c r="V1304" s="99">
        <f>COUNTIFS(通讯通路门店!$S:$S,$G1304,通讯通路门店!$J:$J,"综合卖场")</f>
        <v>0</v>
      </c>
      <c r="W1304" s="99">
        <f>SUMIFS(通讯通路门店!$AJ:$AJ,通讯通路门店!$S:$S,通讯客户沙盘!$G1304)</f>
        <v>0</v>
      </c>
      <c r="X1304" s="99">
        <f t="shared" si="100"/>
        <v>0</v>
      </c>
      <c r="Y1304" s="99">
        <f>COUNTIFS(通讯通路门店!$S:$S,$G1304,通讯通路门店!$J:$J,"荣耀体验店")+COUNTIFS(通讯通路门店!$S:$S,$G1304,通讯通路门店!$J:$J,"荣耀授权专卖店")</f>
        <v>0</v>
      </c>
      <c r="Z1304" s="99">
        <f>COUNTIFS(通讯通路门店!$S:$S,$G1304,通讯通路门店!$J:$J,"VIVO体验店")</f>
        <v>0</v>
      </c>
      <c r="AA1304" s="99">
        <f>COUNTIFS(通讯通路门店!$S:$S,$G1304,通讯通路门店!$J:$J,"OPPO体验店")</f>
        <v>0</v>
      </c>
      <c r="AB1304" s="99">
        <f>COUNTIFS(通讯通路门店!$S:$S,$G1304,通讯通路门店!$J:$J,"华为授权体验店")+COUNTIFS(通讯通路门店!$S:$S,$G1304,通讯通路门店!$J:$J,"华为堡垒店")</f>
        <v>0</v>
      </c>
      <c r="AC1304" s="99">
        <f>COUNTIFS(通讯通路门店!$S:$S,$G1304,通讯通路门店!$J:$J,"小米体验店")</f>
        <v>0</v>
      </c>
      <c r="AD1304" s="99">
        <f>COUNTIFS(通讯通路门店!$S:$S,$G1304,通讯通路门店!$J:$J,"苹果体验店")</f>
        <v>0</v>
      </c>
      <c r="AE1304" s="99">
        <f>COUNTIFS(通讯通路门店!$S:$S,$G1304,通讯通路门店!$J:$J,"其他品牌专卖店")</f>
        <v>0</v>
      </c>
      <c r="AF1304" s="99">
        <f>SUMIFS(通讯通路门店!$BI:$BI,通讯通路门店!$S:$S,$G1304)</f>
        <v>0</v>
      </c>
      <c r="AG1304" s="99">
        <f>SUMIFS(通讯通路门店!$BH:$BH,通讯通路门店!$S:$S,$G1304)</f>
        <v>0</v>
      </c>
      <c r="AH1304" s="99">
        <f t="shared" si="101"/>
        <v>0</v>
      </c>
      <c r="AI1304" s="99">
        <f>SUMIFS(通讯通路门店!$BB:$BB,通讯通路门店!$S:$S,$G1304)</f>
        <v>0</v>
      </c>
      <c r="AJ1304" s="99">
        <f>SUMIFS(通讯通路门店!$BE:$BE,通讯通路门店!$S:$S,$G1304)</f>
        <v>0</v>
      </c>
      <c r="AK1304" s="99">
        <f>SUMIFS(通讯通路门店!$BG:$BG,通讯通路门店!$S:$S,$G1304)</f>
        <v>0</v>
      </c>
      <c r="AL1304" s="99">
        <f>SUMIFS(通讯通路门店!$BC:$BC,通讯通路门店!$S:$S,$G1304)</f>
        <v>0</v>
      </c>
      <c r="AM1304" s="99">
        <f>SUMIFS(通讯通路门店!$BD:$BD,通讯通路门店!$S:$S,$G1304)</f>
        <v>0</v>
      </c>
      <c r="AN1304" s="99">
        <f>SUMIFS(通讯通路门店!$BF:$BF,通讯通路门店!$S:$S,$G1304)</f>
        <v>0</v>
      </c>
      <c r="AO1304" s="99">
        <f t="shared" si="102"/>
        <v>0</v>
      </c>
      <c r="AP1304" s="99">
        <f>SUMIFS(通讯通路门店!$K:$K,通讯通路门店!$S:$S,$G1304)</f>
        <v>0</v>
      </c>
      <c r="AQ1304" s="83"/>
      <c r="AR1304" s="99">
        <f>SUMIFS(通讯通路门店!$T:$T,通讯通路门店!$S:$S,$G1304)</f>
        <v>0</v>
      </c>
      <c r="AS1304" s="99">
        <f>SUMIFS(通讯通路门店!$U:$U,通讯通路门店!$S:$S,$G1304)</f>
        <v>0</v>
      </c>
      <c r="AT1304" s="99">
        <f>SUMIFS(通讯通路门店!$V:$V,通讯通路门店!$S:$S,$G1304)</f>
        <v>0</v>
      </c>
      <c r="AU1304" s="99">
        <f>SUMIFS(通讯通路门店!$W:$W,通讯通路门店!$S:$S,$G1304)</f>
        <v>0</v>
      </c>
      <c r="AV1304" s="99">
        <f>SUMIFS(通讯通路门店!$Z:$Z,通讯通路门店!$S:$S,$G1304)</f>
        <v>0</v>
      </c>
      <c r="AW1304" s="99">
        <f>SUMIFS(通讯通路门店!$AB:$AB,通讯通路门店!$S:$S,$G1304)</f>
        <v>0</v>
      </c>
      <c r="AX1304" s="99">
        <f>SUMIFS(通讯通路门店!$X:$X,通讯通路门店!$S:$S,$G1304)</f>
        <v>0</v>
      </c>
      <c r="AY1304" s="99">
        <f>SUMIFS(通讯通路门店!$Y:$Y,通讯通路门店!$S:$S,$G1304)</f>
        <v>0</v>
      </c>
      <c r="AZ1304" s="99">
        <f>SUMIFS(通讯通路门店!$AA:$AA,通讯通路门店!$S:$S,$G1304)</f>
        <v>0</v>
      </c>
      <c r="BA1304" s="99">
        <f t="shared" si="103"/>
        <v>0</v>
      </c>
      <c r="BB1304" s="99">
        <f t="shared" si="104"/>
        <v>0</v>
      </c>
      <c r="BC1304" s="99">
        <f>SUMIFS(通讯通路门店!$W:$W,通讯通路门店!$S:$S,$G1304,通讯通路门店!$J:$J,"荣耀体验店")+SUMIFS(通讯通路门店!$W:$W,通讯通路门店!$S:$S,$G1304,通讯通路门店!$J:$J,"荣耀授权专卖店")</f>
        <v>0</v>
      </c>
      <c r="BD1304" s="99">
        <f>SUMIFS(通讯通路门店!$Z:$Z,通讯通路门店!$S:$S,$G1304,通讯通路门店!$J:$J,"VIVO体验店")</f>
        <v>0</v>
      </c>
      <c r="BE1304" s="99">
        <f>SUMIFS(通讯通路门店!$AB:$AB,通讯通路门店!$S:$S,$G1304,通讯通路门店!$J:$J,"OPPO体验店")</f>
        <v>0</v>
      </c>
      <c r="BF1304" s="99">
        <f>SUMIFS(通讯通路门店!$X:$X,通讯通路门店!$S:$S,$G1304,通讯通路门店!$J:$J,"华为授权体验店")+SUMIFS(通讯通路门店!$AA:$AA,通讯通路门店!$S:$S,$G1304,通讯通路门店!$J:$J,"华为堡垒店")</f>
        <v>0</v>
      </c>
      <c r="BG1304" s="99">
        <f>SUMIFS(通讯通路门店!$Y:$Y,通讯通路门店!$S:$S,$G1304,通讯通路门店!$J:$J,"小米体验店")</f>
        <v>0</v>
      </c>
      <c r="BH1304" s="99">
        <f>SUMIFS(通讯通路门店!$AA:$AA,通讯通路门店!$S:$S,$G1304,通讯通路门店!$J:$J,"苹果体验店")</f>
        <v>0</v>
      </c>
      <c r="BI1304" s="99">
        <f>SUMIFS(通讯通路门店!$K:$K,通讯通路门店!$S:$S,$G1304,通讯通路门店!$J:$J,"其他品牌专卖店")</f>
        <v>0</v>
      </c>
      <c r="BJ1304" s="99">
        <f>SUMIFS(通讯通路门店!$AC:$AC,通讯通路门店!$S:$S,$G1304)</f>
        <v>0</v>
      </c>
      <c r="BK1304" s="99">
        <f>SUMIFS(通讯通路门店!$AD:$AD,通讯通路门店!$S:$S,$G1304)</f>
        <v>0</v>
      </c>
      <c r="BL1304" s="99">
        <f>SUMIFS(通讯通路门店!$AE:$AE,通讯通路门店!$S:$S,$G1304)</f>
        <v>0</v>
      </c>
      <c r="BM1304" s="99">
        <f>SUMIFS(通讯通路门店!$AF:$AF,通讯通路门店!$S:$S,$G1304)</f>
        <v>0</v>
      </c>
      <c r="BN1304" s="99">
        <f>SUMIFS(通讯通路门店!$AG:$AG,通讯通路门店!$S:$S,$G1304)</f>
        <v>0</v>
      </c>
      <c r="BO1304" s="99">
        <f>SUMIFS(通讯通路门店!$AH:$AH,通讯通路门店!$S:$S,$G1304)</f>
        <v>0</v>
      </c>
      <c r="BP1304" s="99">
        <f>SUMIFS(通讯通路门店!$AI:$AI,通讯通路门店!$S:$S,$G1304)</f>
        <v>0</v>
      </c>
      <c r="BQ1304" s="83"/>
    </row>
    <row r="1305" spans="1:69">
      <c r="A1305" s="99" t="str">
        <f>IFERROR(_xlfn.XLOOKUP($G1305,通讯通路门店!$S$4:$S$993933,通讯通路门店!$A$4:$A$993933,0,0),"")</f>
        <v>海南省</v>
      </c>
      <c r="B1305" s="99" t="str">
        <f>IFERROR(_xlfn.XLOOKUP($G1305,通讯通路门店!$S$4:$S$993933,通讯通路门店!$B$4:$B$993933,0,0),"")</f>
        <v>昌江黎族自治县</v>
      </c>
      <c r="C1305" s="99" t="str">
        <f>IFERROR(_xlfn.XLOOKUP($G1305,通讯通路门店!$S$4:$S$993933,通讯通路门店!$C$4:$C$993933,0,0),"")</f>
        <v>昌江黎族自治县</v>
      </c>
      <c r="D1305" s="99" t="str">
        <f>IFERROR(_xlfn.XLOOKUP($G1305,通讯通路门店!$S$4:$S$993933,通讯通路门店!$D$4:$D$993933,0,0),"")</f>
        <v>叉河镇</v>
      </c>
      <c r="E1305" s="83"/>
      <c r="F1305" s="83"/>
      <c r="G1305" s="101"/>
      <c r="H1305" s="102">
        <f>IFERROR(_xlfn.XLOOKUP($G1305,通讯通路门店!$S$4:$S$993933,通讯通路门店!$R$4:$R$993933,0,0),"")</f>
        <v>0</v>
      </c>
      <c r="I1305" s="83"/>
      <c r="J1305" s="83"/>
      <c r="K1305" s="83"/>
      <c r="L1305" s="83"/>
      <c r="M1305" s="83"/>
      <c r="N1305" s="83"/>
      <c r="O1305" s="83"/>
      <c r="P1305" s="83"/>
      <c r="Q1305" s="83"/>
      <c r="R1305" s="83"/>
      <c r="S1305" s="83"/>
      <c r="T1305" s="83"/>
      <c r="U1305" s="99">
        <f>COUNTIF(通讯通路门店!$S:$S,$G1305)</f>
        <v>0</v>
      </c>
      <c r="V1305" s="99">
        <f>COUNTIFS(通讯通路门店!$S:$S,$G1305,通讯通路门店!$J:$J,"综合卖场")</f>
        <v>0</v>
      </c>
      <c r="W1305" s="99">
        <f>SUMIFS(通讯通路门店!$AJ:$AJ,通讯通路门店!$S:$S,通讯客户沙盘!$G1305)</f>
        <v>0</v>
      </c>
      <c r="X1305" s="99">
        <f t="shared" si="100"/>
        <v>0</v>
      </c>
      <c r="Y1305" s="99">
        <f>COUNTIFS(通讯通路门店!$S:$S,$G1305,通讯通路门店!$J:$J,"荣耀体验店")+COUNTIFS(通讯通路门店!$S:$S,$G1305,通讯通路门店!$J:$J,"荣耀授权专卖店")</f>
        <v>0</v>
      </c>
      <c r="Z1305" s="99">
        <f>COUNTIFS(通讯通路门店!$S:$S,$G1305,通讯通路门店!$J:$J,"VIVO体验店")</f>
        <v>0</v>
      </c>
      <c r="AA1305" s="99">
        <f>COUNTIFS(通讯通路门店!$S:$S,$G1305,通讯通路门店!$J:$J,"OPPO体验店")</f>
        <v>0</v>
      </c>
      <c r="AB1305" s="99">
        <f>COUNTIFS(通讯通路门店!$S:$S,$G1305,通讯通路门店!$J:$J,"华为授权体验店")+COUNTIFS(通讯通路门店!$S:$S,$G1305,通讯通路门店!$J:$J,"华为堡垒店")</f>
        <v>0</v>
      </c>
      <c r="AC1305" s="99">
        <f>COUNTIFS(通讯通路门店!$S:$S,$G1305,通讯通路门店!$J:$J,"小米体验店")</f>
        <v>0</v>
      </c>
      <c r="AD1305" s="99">
        <f>COUNTIFS(通讯通路门店!$S:$S,$G1305,通讯通路门店!$J:$J,"苹果体验店")</f>
        <v>0</v>
      </c>
      <c r="AE1305" s="99">
        <f>COUNTIFS(通讯通路门店!$S:$S,$G1305,通讯通路门店!$J:$J,"其他品牌专卖店")</f>
        <v>0</v>
      </c>
      <c r="AF1305" s="99">
        <f>SUMIFS(通讯通路门店!$BI:$BI,通讯通路门店!$S:$S,$G1305)</f>
        <v>0</v>
      </c>
      <c r="AG1305" s="99">
        <f>SUMIFS(通讯通路门店!$BH:$BH,通讯通路门店!$S:$S,$G1305)</f>
        <v>0</v>
      </c>
      <c r="AH1305" s="99">
        <f t="shared" si="101"/>
        <v>0</v>
      </c>
      <c r="AI1305" s="99">
        <f>SUMIFS(通讯通路门店!$BB:$BB,通讯通路门店!$S:$S,$G1305)</f>
        <v>0</v>
      </c>
      <c r="AJ1305" s="99">
        <f>SUMIFS(通讯通路门店!$BE:$BE,通讯通路门店!$S:$S,$G1305)</f>
        <v>0</v>
      </c>
      <c r="AK1305" s="99">
        <f>SUMIFS(通讯通路门店!$BG:$BG,通讯通路门店!$S:$S,$G1305)</f>
        <v>0</v>
      </c>
      <c r="AL1305" s="99">
        <f>SUMIFS(通讯通路门店!$BC:$BC,通讯通路门店!$S:$S,$G1305)</f>
        <v>0</v>
      </c>
      <c r="AM1305" s="99">
        <f>SUMIFS(通讯通路门店!$BD:$BD,通讯通路门店!$S:$S,$G1305)</f>
        <v>0</v>
      </c>
      <c r="AN1305" s="99">
        <f>SUMIFS(通讯通路门店!$BF:$BF,通讯通路门店!$S:$S,$G1305)</f>
        <v>0</v>
      </c>
      <c r="AO1305" s="99">
        <f t="shared" si="102"/>
        <v>0</v>
      </c>
      <c r="AP1305" s="99">
        <f>SUMIFS(通讯通路门店!$K:$K,通讯通路门店!$S:$S,$G1305)</f>
        <v>0</v>
      </c>
      <c r="AQ1305" s="83"/>
      <c r="AR1305" s="99">
        <f>SUMIFS(通讯通路门店!$T:$T,通讯通路门店!$S:$S,$G1305)</f>
        <v>0</v>
      </c>
      <c r="AS1305" s="99">
        <f>SUMIFS(通讯通路门店!$U:$U,通讯通路门店!$S:$S,$G1305)</f>
        <v>0</v>
      </c>
      <c r="AT1305" s="99">
        <f>SUMIFS(通讯通路门店!$V:$V,通讯通路门店!$S:$S,$G1305)</f>
        <v>0</v>
      </c>
      <c r="AU1305" s="99">
        <f>SUMIFS(通讯通路门店!$W:$W,通讯通路门店!$S:$S,$G1305)</f>
        <v>0</v>
      </c>
      <c r="AV1305" s="99">
        <f>SUMIFS(通讯通路门店!$Z:$Z,通讯通路门店!$S:$S,$G1305)</f>
        <v>0</v>
      </c>
      <c r="AW1305" s="99">
        <f>SUMIFS(通讯通路门店!$AB:$AB,通讯通路门店!$S:$S,$G1305)</f>
        <v>0</v>
      </c>
      <c r="AX1305" s="99">
        <f>SUMIFS(通讯通路门店!$X:$X,通讯通路门店!$S:$S,$G1305)</f>
        <v>0</v>
      </c>
      <c r="AY1305" s="99">
        <f>SUMIFS(通讯通路门店!$Y:$Y,通讯通路门店!$S:$S,$G1305)</f>
        <v>0</v>
      </c>
      <c r="AZ1305" s="99">
        <f>SUMIFS(通讯通路门店!$AA:$AA,通讯通路门店!$S:$S,$G1305)</f>
        <v>0</v>
      </c>
      <c r="BA1305" s="99">
        <f t="shared" si="103"/>
        <v>0</v>
      </c>
      <c r="BB1305" s="99">
        <f t="shared" si="104"/>
        <v>0</v>
      </c>
      <c r="BC1305" s="99">
        <f>SUMIFS(通讯通路门店!$W:$W,通讯通路门店!$S:$S,$G1305,通讯通路门店!$J:$J,"荣耀体验店")+SUMIFS(通讯通路门店!$W:$W,通讯通路门店!$S:$S,$G1305,通讯通路门店!$J:$J,"荣耀授权专卖店")</f>
        <v>0</v>
      </c>
      <c r="BD1305" s="99">
        <f>SUMIFS(通讯通路门店!$Z:$Z,通讯通路门店!$S:$S,$G1305,通讯通路门店!$J:$J,"VIVO体验店")</f>
        <v>0</v>
      </c>
      <c r="BE1305" s="99">
        <f>SUMIFS(通讯通路门店!$AB:$AB,通讯通路门店!$S:$S,$G1305,通讯通路门店!$J:$J,"OPPO体验店")</f>
        <v>0</v>
      </c>
      <c r="BF1305" s="99">
        <f>SUMIFS(通讯通路门店!$X:$X,通讯通路门店!$S:$S,$G1305,通讯通路门店!$J:$J,"华为授权体验店")+SUMIFS(通讯通路门店!$AA:$AA,通讯通路门店!$S:$S,$G1305,通讯通路门店!$J:$J,"华为堡垒店")</f>
        <v>0</v>
      </c>
      <c r="BG1305" s="99">
        <f>SUMIFS(通讯通路门店!$Y:$Y,通讯通路门店!$S:$S,$G1305,通讯通路门店!$J:$J,"小米体验店")</f>
        <v>0</v>
      </c>
      <c r="BH1305" s="99">
        <f>SUMIFS(通讯通路门店!$AA:$AA,通讯通路门店!$S:$S,$G1305,通讯通路门店!$J:$J,"苹果体验店")</f>
        <v>0</v>
      </c>
      <c r="BI1305" s="99">
        <f>SUMIFS(通讯通路门店!$K:$K,通讯通路门店!$S:$S,$G1305,通讯通路门店!$J:$J,"其他品牌专卖店")</f>
        <v>0</v>
      </c>
      <c r="BJ1305" s="99">
        <f>SUMIFS(通讯通路门店!$AC:$AC,通讯通路门店!$S:$S,$G1305)</f>
        <v>0</v>
      </c>
      <c r="BK1305" s="99">
        <f>SUMIFS(通讯通路门店!$AD:$AD,通讯通路门店!$S:$S,$G1305)</f>
        <v>0</v>
      </c>
      <c r="BL1305" s="99">
        <f>SUMIFS(通讯通路门店!$AE:$AE,通讯通路门店!$S:$S,$G1305)</f>
        <v>0</v>
      </c>
      <c r="BM1305" s="99">
        <f>SUMIFS(通讯通路门店!$AF:$AF,通讯通路门店!$S:$S,$G1305)</f>
        <v>0</v>
      </c>
      <c r="BN1305" s="99">
        <f>SUMIFS(通讯通路门店!$AG:$AG,通讯通路门店!$S:$S,$G1305)</f>
        <v>0</v>
      </c>
      <c r="BO1305" s="99">
        <f>SUMIFS(通讯通路门店!$AH:$AH,通讯通路门店!$S:$S,$G1305)</f>
        <v>0</v>
      </c>
      <c r="BP1305" s="99">
        <f>SUMIFS(通讯通路门店!$AI:$AI,通讯通路门店!$S:$S,$G1305)</f>
        <v>0</v>
      </c>
      <c r="BQ1305" s="83"/>
    </row>
    <row r="1306" spans="1:69">
      <c r="A1306" s="99" t="str">
        <f>IFERROR(_xlfn.XLOOKUP($G1306,通讯通路门店!$S$4:$S$993933,通讯通路门店!$A$4:$A$993933,0,0),"")</f>
        <v>海南省</v>
      </c>
      <c r="B1306" s="99" t="str">
        <f>IFERROR(_xlfn.XLOOKUP($G1306,通讯通路门店!$S$4:$S$993933,通讯通路门店!$B$4:$B$993933,0,0),"")</f>
        <v>昌江黎族自治县</v>
      </c>
      <c r="C1306" s="99" t="str">
        <f>IFERROR(_xlfn.XLOOKUP($G1306,通讯通路门店!$S$4:$S$993933,通讯通路门店!$C$4:$C$993933,0,0),"")</f>
        <v>昌江黎族自治县</v>
      </c>
      <c r="D1306" s="99" t="str">
        <f>IFERROR(_xlfn.XLOOKUP($G1306,通讯通路门店!$S$4:$S$993933,通讯通路门店!$D$4:$D$993933,0,0),"")</f>
        <v>叉河镇</v>
      </c>
      <c r="E1306" s="83"/>
      <c r="F1306" s="83"/>
      <c r="G1306" s="101"/>
      <c r="H1306" s="102">
        <f>IFERROR(_xlfn.XLOOKUP($G1306,通讯通路门店!$S$4:$S$993933,通讯通路门店!$R$4:$R$993933,0,0),"")</f>
        <v>0</v>
      </c>
      <c r="I1306" s="83"/>
      <c r="J1306" s="83"/>
      <c r="K1306" s="83"/>
      <c r="L1306" s="83"/>
      <c r="M1306" s="83"/>
      <c r="N1306" s="83"/>
      <c r="O1306" s="83"/>
      <c r="P1306" s="83"/>
      <c r="Q1306" s="83"/>
      <c r="R1306" s="83"/>
      <c r="S1306" s="83"/>
      <c r="T1306" s="83"/>
      <c r="U1306" s="99">
        <f>COUNTIF(通讯通路门店!$S:$S,$G1306)</f>
        <v>0</v>
      </c>
      <c r="V1306" s="99">
        <f>COUNTIFS(通讯通路门店!$S:$S,$G1306,通讯通路门店!$J:$J,"综合卖场")</f>
        <v>0</v>
      </c>
      <c r="W1306" s="99">
        <f>SUMIFS(通讯通路门店!$AJ:$AJ,通讯通路门店!$S:$S,通讯客户沙盘!$G1306)</f>
        <v>0</v>
      </c>
      <c r="X1306" s="99">
        <f t="shared" si="100"/>
        <v>0</v>
      </c>
      <c r="Y1306" s="99">
        <f>COUNTIFS(通讯通路门店!$S:$S,$G1306,通讯通路门店!$J:$J,"荣耀体验店")+COUNTIFS(通讯通路门店!$S:$S,$G1306,通讯通路门店!$J:$J,"荣耀授权专卖店")</f>
        <v>0</v>
      </c>
      <c r="Z1306" s="99">
        <f>COUNTIFS(通讯通路门店!$S:$S,$G1306,通讯通路门店!$J:$J,"VIVO体验店")</f>
        <v>0</v>
      </c>
      <c r="AA1306" s="99">
        <f>COUNTIFS(通讯通路门店!$S:$S,$G1306,通讯通路门店!$J:$J,"OPPO体验店")</f>
        <v>0</v>
      </c>
      <c r="AB1306" s="99">
        <f>COUNTIFS(通讯通路门店!$S:$S,$G1306,通讯通路门店!$J:$J,"华为授权体验店")+COUNTIFS(通讯通路门店!$S:$S,$G1306,通讯通路门店!$J:$J,"华为堡垒店")</f>
        <v>0</v>
      </c>
      <c r="AC1306" s="99">
        <f>COUNTIFS(通讯通路门店!$S:$S,$G1306,通讯通路门店!$J:$J,"小米体验店")</f>
        <v>0</v>
      </c>
      <c r="AD1306" s="99">
        <f>COUNTIFS(通讯通路门店!$S:$S,$G1306,通讯通路门店!$J:$J,"苹果体验店")</f>
        <v>0</v>
      </c>
      <c r="AE1306" s="99">
        <f>COUNTIFS(通讯通路门店!$S:$S,$G1306,通讯通路门店!$J:$J,"其他品牌专卖店")</f>
        <v>0</v>
      </c>
      <c r="AF1306" s="99">
        <f>SUMIFS(通讯通路门店!$BI:$BI,通讯通路门店!$S:$S,$G1306)</f>
        <v>0</v>
      </c>
      <c r="AG1306" s="99">
        <f>SUMIFS(通讯通路门店!$BH:$BH,通讯通路门店!$S:$S,$G1306)</f>
        <v>0</v>
      </c>
      <c r="AH1306" s="99">
        <f t="shared" si="101"/>
        <v>0</v>
      </c>
      <c r="AI1306" s="99">
        <f>SUMIFS(通讯通路门店!$BB:$BB,通讯通路门店!$S:$S,$G1306)</f>
        <v>0</v>
      </c>
      <c r="AJ1306" s="99">
        <f>SUMIFS(通讯通路门店!$BE:$BE,通讯通路门店!$S:$S,$G1306)</f>
        <v>0</v>
      </c>
      <c r="AK1306" s="99">
        <f>SUMIFS(通讯通路门店!$BG:$BG,通讯通路门店!$S:$S,$G1306)</f>
        <v>0</v>
      </c>
      <c r="AL1306" s="99">
        <f>SUMIFS(通讯通路门店!$BC:$BC,通讯通路门店!$S:$S,$G1306)</f>
        <v>0</v>
      </c>
      <c r="AM1306" s="99">
        <f>SUMIFS(通讯通路门店!$BD:$BD,通讯通路门店!$S:$S,$G1306)</f>
        <v>0</v>
      </c>
      <c r="AN1306" s="99">
        <f>SUMIFS(通讯通路门店!$BF:$BF,通讯通路门店!$S:$S,$G1306)</f>
        <v>0</v>
      </c>
      <c r="AO1306" s="99">
        <f t="shared" si="102"/>
        <v>0</v>
      </c>
      <c r="AP1306" s="99">
        <f>SUMIFS(通讯通路门店!$K:$K,通讯通路门店!$S:$S,$G1306)</f>
        <v>0</v>
      </c>
      <c r="AQ1306" s="83"/>
      <c r="AR1306" s="99">
        <f>SUMIFS(通讯通路门店!$T:$T,通讯通路门店!$S:$S,$G1306)</f>
        <v>0</v>
      </c>
      <c r="AS1306" s="99">
        <f>SUMIFS(通讯通路门店!$U:$U,通讯通路门店!$S:$S,$G1306)</f>
        <v>0</v>
      </c>
      <c r="AT1306" s="99">
        <f>SUMIFS(通讯通路门店!$V:$V,通讯通路门店!$S:$S,$G1306)</f>
        <v>0</v>
      </c>
      <c r="AU1306" s="99">
        <f>SUMIFS(通讯通路门店!$W:$W,通讯通路门店!$S:$S,$G1306)</f>
        <v>0</v>
      </c>
      <c r="AV1306" s="99">
        <f>SUMIFS(通讯通路门店!$Z:$Z,通讯通路门店!$S:$S,$G1306)</f>
        <v>0</v>
      </c>
      <c r="AW1306" s="99">
        <f>SUMIFS(通讯通路门店!$AB:$AB,通讯通路门店!$S:$S,$G1306)</f>
        <v>0</v>
      </c>
      <c r="AX1306" s="99">
        <f>SUMIFS(通讯通路门店!$X:$X,通讯通路门店!$S:$S,$G1306)</f>
        <v>0</v>
      </c>
      <c r="AY1306" s="99">
        <f>SUMIFS(通讯通路门店!$Y:$Y,通讯通路门店!$S:$S,$G1306)</f>
        <v>0</v>
      </c>
      <c r="AZ1306" s="99">
        <f>SUMIFS(通讯通路门店!$AA:$AA,通讯通路门店!$S:$S,$G1306)</f>
        <v>0</v>
      </c>
      <c r="BA1306" s="99">
        <f t="shared" si="103"/>
        <v>0</v>
      </c>
      <c r="BB1306" s="99">
        <f t="shared" si="104"/>
        <v>0</v>
      </c>
      <c r="BC1306" s="99">
        <f>SUMIFS(通讯通路门店!$W:$W,通讯通路门店!$S:$S,$G1306,通讯通路门店!$J:$J,"荣耀体验店")+SUMIFS(通讯通路门店!$W:$W,通讯通路门店!$S:$S,$G1306,通讯通路门店!$J:$J,"荣耀授权专卖店")</f>
        <v>0</v>
      </c>
      <c r="BD1306" s="99">
        <f>SUMIFS(通讯通路门店!$Z:$Z,通讯通路门店!$S:$S,$G1306,通讯通路门店!$J:$J,"VIVO体验店")</f>
        <v>0</v>
      </c>
      <c r="BE1306" s="99">
        <f>SUMIFS(通讯通路门店!$AB:$AB,通讯通路门店!$S:$S,$G1306,通讯通路门店!$J:$J,"OPPO体验店")</f>
        <v>0</v>
      </c>
      <c r="BF1306" s="99">
        <f>SUMIFS(通讯通路门店!$X:$X,通讯通路门店!$S:$S,$G1306,通讯通路门店!$J:$J,"华为授权体验店")+SUMIFS(通讯通路门店!$AA:$AA,通讯通路门店!$S:$S,$G1306,通讯通路门店!$J:$J,"华为堡垒店")</f>
        <v>0</v>
      </c>
      <c r="BG1306" s="99">
        <f>SUMIFS(通讯通路门店!$Y:$Y,通讯通路门店!$S:$S,$G1306,通讯通路门店!$J:$J,"小米体验店")</f>
        <v>0</v>
      </c>
      <c r="BH1306" s="99">
        <f>SUMIFS(通讯通路门店!$AA:$AA,通讯通路门店!$S:$S,$G1306,通讯通路门店!$J:$J,"苹果体验店")</f>
        <v>0</v>
      </c>
      <c r="BI1306" s="99">
        <f>SUMIFS(通讯通路门店!$K:$K,通讯通路门店!$S:$S,$G1306,通讯通路门店!$J:$J,"其他品牌专卖店")</f>
        <v>0</v>
      </c>
      <c r="BJ1306" s="99">
        <f>SUMIFS(通讯通路门店!$AC:$AC,通讯通路门店!$S:$S,$G1306)</f>
        <v>0</v>
      </c>
      <c r="BK1306" s="99">
        <f>SUMIFS(通讯通路门店!$AD:$AD,通讯通路门店!$S:$S,$G1306)</f>
        <v>0</v>
      </c>
      <c r="BL1306" s="99">
        <f>SUMIFS(通讯通路门店!$AE:$AE,通讯通路门店!$S:$S,$G1306)</f>
        <v>0</v>
      </c>
      <c r="BM1306" s="99">
        <f>SUMIFS(通讯通路门店!$AF:$AF,通讯通路门店!$S:$S,$G1306)</f>
        <v>0</v>
      </c>
      <c r="BN1306" s="99">
        <f>SUMIFS(通讯通路门店!$AG:$AG,通讯通路门店!$S:$S,$G1306)</f>
        <v>0</v>
      </c>
      <c r="BO1306" s="99">
        <f>SUMIFS(通讯通路门店!$AH:$AH,通讯通路门店!$S:$S,$G1306)</f>
        <v>0</v>
      </c>
      <c r="BP1306" s="99">
        <f>SUMIFS(通讯通路门店!$AI:$AI,通讯通路门店!$S:$S,$G1306)</f>
        <v>0</v>
      </c>
      <c r="BQ1306" s="83"/>
    </row>
    <row r="1307" spans="1:69">
      <c r="A1307" s="99" t="str">
        <f>IFERROR(_xlfn.XLOOKUP($G1307,通讯通路门店!$S$4:$S$993933,通讯通路门店!$A$4:$A$993933,0,0),"")</f>
        <v>海南省</v>
      </c>
      <c r="B1307" s="99" t="str">
        <f>IFERROR(_xlfn.XLOOKUP($G1307,通讯通路门店!$S$4:$S$993933,通讯通路门店!$B$4:$B$993933,0,0),"")</f>
        <v>昌江黎族自治县</v>
      </c>
      <c r="C1307" s="99" t="str">
        <f>IFERROR(_xlfn.XLOOKUP($G1307,通讯通路门店!$S$4:$S$993933,通讯通路门店!$C$4:$C$993933,0,0),"")</f>
        <v>昌江黎族自治县</v>
      </c>
      <c r="D1307" s="99" t="str">
        <f>IFERROR(_xlfn.XLOOKUP($G1307,通讯通路门店!$S$4:$S$993933,通讯通路门店!$D$4:$D$993933,0,0),"")</f>
        <v>叉河镇</v>
      </c>
      <c r="E1307" s="83"/>
      <c r="F1307" s="83"/>
      <c r="G1307" s="101"/>
      <c r="H1307" s="102">
        <f>IFERROR(_xlfn.XLOOKUP($G1307,通讯通路门店!$S$4:$S$993933,通讯通路门店!$R$4:$R$993933,0,0),"")</f>
        <v>0</v>
      </c>
      <c r="I1307" s="83"/>
      <c r="J1307" s="83"/>
      <c r="K1307" s="83"/>
      <c r="L1307" s="83"/>
      <c r="M1307" s="83"/>
      <c r="N1307" s="83"/>
      <c r="O1307" s="83"/>
      <c r="P1307" s="83"/>
      <c r="Q1307" s="83"/>
      <c r="R1307" s="83"/>
      <c r="S1307" s="83"/>
      <c r="T1307" s="83"/>
      <c r="U1307" s="99">
        <f>COUNTIF(通讯通路门店!$S:$S,$G1307)</f>
        <v>0</v>
      </c>
      <c r="V1307" s="99">
        <f>COUNTIFS(通讯通路门店!$S:$S,$G1307,通讯通路门店!$J:$J,"综合卖场")</f>
        <v>0</v>
      </c>
      <c r="W1307" s="99">
        <f>SUMIFS(通讯通路门店!$AJ:$AJ,通讯通路门店!$S:$S,通讯客户沙盘!$G1307)</f>
        <v>0</v>
      </c>
      <c r="X1307" s="99">
        <f t="shared" si="100"/>
        <v>0</v>
      </c>
      <c r="Y1307" s="99">
        <f>COUNTIFS(通讯通路门店!$S:$S,$G1307,通讯通路门店!$J:$J,"荣耀体验店")+COUNTIFS(通讯通路门店!$S:$S,$G1307,通讯通路门店!$J:$J,"荣耀授权专卖店")</f>
        <v>0</v>
      </c>
      <c r="Z1307" s="99">
        <f>COUNTIFS(通讯通路门店!$S:$S,$G1307,通讯通路门店!$J:$J,"VIVO体验店")</f>
        <v>0</v>
      </c>
      <c r="AA1307" s="99">
        <f>COUNTIFS(通讯通路门店!$S:$S,$G1307,通讯通路门店!$J:$J,"OPPO体验店")</f>
        <v>0</v>
      </c>
      <c r="AB1307" s="99">
        <f>COUNTIFS(通讯通路门店!$S:$S,$G1307,通讯通路门店!$J:$J,"华为授权体验店")+COUNTIFS(通讯通路门店!$S:$S,$G1307,通讯通路门店!$J:$J,"华为堡垒店")</f>
        <v>0</v>
      </c>
      <c r="AC1307" s="99">
        <f>COUNTIFS(通讯通路门店!$S:$S,$G1307,通讯通路门店!$J:$J,"小米体验店")</f>
        <v>0</v>
      </c>
      <c r="AD1307" s="99">
        <f>COUNTIFS(通讯通路门店!$S:$S,$G1307,通讯通路门店!$J:$J,"苹果体验店")</f>
        <v>0</v>
      </c>
      <c r="AE1307" s="99">
        <f>COUNTIFS(通讯通路门店!$S:$S,$G1307,通讯通路门店!$J:$J,"其他品牌专卖店")</f>
        <v>0</v>
      </c>
      <c r="AF1307" s="99">
        <f>SUMIFS(通讯通路门店!$BI:$BI,通讯通路门店!$S:$S,$G1307)</f>
        <v>0</v>
      </c>
      <c r="AG1307" s="99">
        <f>SUMIFS(通讯通路门店!$BH:$BH,通讯通路门店!$S:$S,$G1307)</f>
        <v>0</v>
      </c>
      <c r="AH1307" s="99">
        <f t="shared" si="101"/>
        <v>0</v>
      </c>
      <c r="AI1307" s="99">
        <f>SUMIFS(通讯通路门店!$BB:$BB,通讯通路门店!$S:$S,$G1307)</f>
        <v>0</v>
      </c>
      <c r="AJ1307" s="99">
        <f>SUMIFS(通讯通路门店!$BE:$BE,通讯通路门店!$S:$S,$G1307)</f>
        <v>0</v>
      </c>
      <c r="AK1307" s="99">
        <f>SUMIFS(通讯通路门店!$BG:$BG,通讯通路门店!$S:$S,$G1307)</f>
        <v>0</v>
      </c>
      <c r="AL1307" s="99">
        <f>SUMIFS(通讯通路门店!$BC:$BC,通讯通路门店!$S:$S,$G1307)</f>
        <v>0</v>
      </c>
      <c r="AM1307" s="99">
        <f>SUMIFS(通讯通路门店!$BD:$BD,通讯通路门店!$S:$S,$G1307)</f>
        <v>0</v>
      </c>
      <c r="AN1307" s="99">
        <f>SUMIFS(通讯通路门店!$BF:$BF,通讯通路门店!$S:$S,$G1307)</f>
        <v>0</v>
      </c>
      <c r="AO1307" s="99">
        <f t="shared" si="102"/>
        <v>0</v>
      </c>
      <c r="AP1307" s="99">
        <f>SUMIFS(通讯通路门店!$K:$K,通讯通路门店!$S:$S,$G1307)</f>
        <v>0</v>
      </c>
      <c r="AQ1307" s="83"/>
      <c r="AR1307" s="99">
        <f>SUMIFS(通讯通路门店!$T:$T,通讯通路门店!$S:$S,$G1307)</f>
        <v>0</v>
      </c>
      <c r="AS1307" s="99">
        <f>SUMIFS(通讯通路门店!$U:$U,通讯通路门店!$S:$S,$G1307)</f>
        <v>0</v>
      </c>
      <c r="AT1307" s="99">
        <f>SUMIFS(通讯通路门店!$V:$V,通讯通路门店!$S:$S,$G1307)</f>
        <v>0</v>
      </c>
      <c r="AU1307" s="99">
        <f>SUMIFS(通讯通路门店!$W:$W,通讯通路门店!$S:$S,$G1307)</f>
        <v>0</v>
      </c>
      <c r="AV1307" s="99">
        <f>SUMIFS(通讯通路门店!$Z:$Z,通讯通路门店!$S:$S,$G1307)</f>
        <v>0</v>
      </c>
      <c r="AW1307" s="99">
        <f>SUMIFS(通讯通路门店!$AB:$AB,通讯通路门店!$S:$S,$G1307)</f>
        <v>0</v>
      </c>
      <c r="AX1307" s="99">
        <f>SUMIFS(通讯通路门店!$X:$X,通讯通路门店!$S:$S,$G1307)</f>
        <v>0</v>
      </c>
      <c r="AY1307" s="99">
        <f>SUMIFS(通讯通路门店!$Y:$Y,通讯通路门店!$S:$S,$G1307)</f>
        <v>0</v>
      </c>
      <c r="AZ1307" s="99">
        <f>SUMIFS(通讯通路门店!$AA:$AA,通讯通路门店!$S:$S,$G1307)</f>
        <v>0</v>
      </c>
      <c r="BA1307" s="99">
        <f t="shared" si="103"/>
        <v>0</v>
      </c>
      <c r="BB1307" s="99">
        <f t="shared" si="104"/>
        <v>0</v>
      </c>
      <c r="BC1307" s="99">
        <f>SUMIFS(通讯通路门店!$W:$W,通讯通路门店!$S:$S,$G1307,通讯通路门店!$J:$J,"荣耀体验店")+SUMIFS(通讯通路门店!$W:$W,通讯通路门店!$S:$S,$G1307,通讯通路门店!$J:$J,"荣耀授权专卖店")</f>
        <v>0</v>
      </c>
      <c r="BD1307" s="99">
        <f>SUMIFS(通讯通路门店!$Z:$Z,通讯通路门店!$S:$S,$G1307,通讯通路门店!$J:$J,"VIVO体验店")</f>
        <v>0</v>
      </c>
      <c r="BE1307" s="99">
        <f>SUMIFS(通讯通路门店!$AB:$AB,通讯通路门店!$S:$S,$G1307,通讯通路门店!$J:$J,"OPPO体验店")</f>
        <v>0</v>
      </c>
      <c r="BF1307" s="99">
        <f>SUMIFS(通讯通路门店!$X:$X,通讯通路门店!$S:$S,$G1307,通讯通路门店!$J:$J,"华为授权体验店")+SUMIFS(通讯通路门店!$AA:$AA,通讯通路门店!$S:$S,$G1307,通讯通路门店!$J:$J,"华为堡垒店")</f>
        <v>0</v>
      </c>
      <c r="BG1307" s="99">
        <f>SUMIFS(通讯通路门店!$Y:$Y,通讯通路门店!$S:$S,$G1307,通讯通路门店!$J:$J,"小米体验店")</f>
        <v>0</v>
      </c>
      <c r="BH1307" s="99">
        <f>SUMIFS(通讯通路门店!$AA:$AA,通讯通路门店!$S:$S,$G1307,通讯通路门店!$J:$J,"苹果体验店")</f>
        <v>0</v>
      </c>
      <c r="BI1307" s="99">
        <f>SUMIFS(通讯通路门店!$K:$K,通讯通路门店!$S:$S,$G1307,通讯通路门店!$J:$J,"其他品牌专卖店")</f>
        <v>0</v>
      </c>
      <c r="BJ1307" s="99">
        <f>SUMIFS(通讯通路门店!$AC:$AC,通讯通路门店!$S:$S,$G1307)</f>
        <v>0</v>
      </c>
      <c r="BK1307" s="99">
        <f>SUMIFS(通讯通路门店!$AD:$AD,通讯通路门店!$S:$S,$G1307)</f>
        <v>0</v>
      </c>
      <c r="BL1307" s="99">
        <f>SUMIFS(通讯通路门店!$AE:$AE,通讯通路门店!$S:$S,$G1307)</f>
        <v>0</v>
      </c>
      <c r="BM1307" s="99">
        <f>SUMIFS(通讯通路门店!$AF:$AF,通讯通路门店!$S:$S,$G1307)</f>
        <v>0</v>
      </c>
      <c r="BN1307" s="99">
        <f>SUMIFS(通讯通路门店!$AG:$AG,通讯通路门店!$S:$S,$G1307)</f>
        <v>0</v>
      </c>
      <c r="BO1307" s="99">
        <f>SUMIFS(通讯通路门店!$AH:$AH,通讯通路门店!$S:$S,$G1307)</f>
        <v>0</v>
      </c>
      <c r="BP1307" s="99">
        <f>SUMIFS(通讯通路门店!$AI:$AI,通讯通路门店!$S:$S,$G1307)</f>
        <v>0</v>
      </c>
      <c r="BQ1307" s="83"/>
    </row>
    <row r="1308" spans="1:69">
      <c r="A1308" s="99" t="str">
        <f>IFERROR(_xlfn.XLOOKUP($G1308,通讯通路门店!$S$4:$S$993933,通讯通路门店!$A$4:$A$993933,0,0),"")</f>
        <v>海南省</v>
      </c>
      <c r="B1308" s="99" t="str">
        <f>IFERROR(_xlfn.XLOOKUP($G1308,通讯通路门店!$S$4:$S$993933,通讯通路门店!$B$4:$B$993933,0,0),"")</f>
        <v>昌江黎族自治县</v>
      </c>
      <c r="C1308" s="99" t="str">
        <f>IFERROR(_xlfn.XLOOKUP($G1308,通讯通路门店!$S$4:$S$993933,通讯通路门店!$C$4:$C$993933,0,0),"")</f>
        <v>昌江黎族自治县</v>
      </c>
      <c r="D1308" s="99" t="str">
        <f>IFERROR(_xlfn.XLOOKUP($G1308,通讯通路门店!$S$4:$S$993933,通讯通路门店!$D$4:$D$993933,0,0),"")</f>
        <v>叉河镇</v>
      </c>
      <c r="E1308" s="83"/>
      <c r="F1308" s="83"/>
      <c r="G1308" s="101"/>
      <c r="H1308" s="102">
        <f>IFERROR(_xlfn.XLOOKUP($G1308,通讯通路门店!$S$4:$S$993933,通讯通路门店!$R$4:$R$993933,0,0),"")</f>
        <v>0</v>
      </c>
      <c r="I1308" s="83"/>
      <c r="J1308" s="83"/>
      <c r="K1308" s="83"/>
      <c r="L1308" s="83"/>
      <c r="M1308" s="83"/>
      <c r="N1308" s="83"/>
      <c r="O1308" s="83"/>
      <c r="P1308" s="83"/>
      <c r="Q1308" s="83"/>
      <c r="R1308" s="83"/>
      <c r="S1308" s="83"/>
      <c r="T1308" s="83"/>
      <c r="U1308" s="99">
        <f>COUNTIF(通讯通路门店!$S:$S,$G1308)</f>
        <v>0</v>
      </c>
      <c r="V1308" s="99">
        <f>COUNTIFS(通讯通路门店!$S:$S,$G1308,通讯通路门店!$J:$J,"综合卖场")</f>
        <v>0</v>
      </c>
      <c r="W1308" s="99">
        <f>SUMIFS(通讯通路门店!$AJ:$AJ,通讯通路门店!$S:$S,通讯客户沙盘!$G1308)</f>
        <v>0</v>
      </c>
      <c r="X1308" s="99">
        <f t="shared" si="100"/>
        <v>0</v>
      </c>
      <c r="Y1308" s="99">
        <f>COUNTIFS(通讯通路门店!$S:$S,$G1308,通讯通路门店!$J:$J,"荣耀体验店")+COUNTIFS(通讯通路门店!$S:$S,$G1308,通讯通路门店!$J:$J,"荣耀授权专卖店")</f>
        <v>0</v>
      </c>
      <c r="Z1308" s="99">
        <f>COUNTIFS(通讯通路门店!$S:$S,$G1308,通讯通路门店!$J:$J,"VIVO体验店")</f>
        <v>0</v>
      </c>
      <c r="AA1308" s="99">
        <f>COUNTIFS(通讯通路门店!$S:$S,$G1308,通讯通路门店!$J:$J,"OPPO体验店")</f>
        <v>0</v>
      </c>
      <c r="AB1308" s="99">
        <f>COUNTIFS(通讯通路门店!$S:$S,$G1308,通讯通路门店!$J:$J,"华为授权体验店")+COUNTIFS(通讯通路门店!$S:$S,$G1308,通讯通路门店!$J:$J,"华为堡垒店")</f>
        <v>0</v>
      </c>
      <c r="AC1308" s="99">
        <f>COUNTIFS(通讯通路门店!$S:$S,$G1308,通讯通路门店!$J:$J,"小米体验店")</f>
        <v>0</v>
      </c>
      <c r="AD1308" s="99">
        <f>COUNTIFS(通讯通路门店!$S:$S,$G1308,通讯通路门店!$J:$J,"苹果体验店")</f>
        <v>0</v>
      </c>
      <c r="AE1308" s="99">
        <f>COUNTIFS(通讯通路门店!$S:$S,$G1308,通讯通路门店!$J:$J,"其他品牌专卖店")</f>
        <v>0</v>
      </c>
      <c r="AF1308" s="99">
        <f>SUMIFS(通讯通路门店!$BI:$BI,通讯通路门店!$S:$S,$G1308)</f>
        <v>0</v>
      </c>
      <c r="AG1308" s="99">
        <f>SUMIFS(通讯通路门店!$BH:$BH,通讯通路门店!$S:$S,$G1308)</f>
        <v>0</v>
      </c>
      <c r="AH1308" s="99">
        <f t="shared" si="101"/>
        <v>0</v>
      </c>
      <c r="AI1308" s="99">
        <f>SUMIFS(通讯通路门店!$BB:$BB,通讯通路门店!$S:$S,$G1308)</f>
        <v>0</v>
      </c>
      <c r="AJ1308" s="99">
        <f>SUMIFS(通讯通路门店!$BE:$BE,通讯通路门店!$S:$S,$G1308)</f>
        <v>0</v>
      </c>
      <c r="AK1308" s="99">
        <f>SUMIFS(通讯通路门店!$BG:$BG,通讯通路门店!$S:$S,$G1308)</f>
        <v>0</v>
      </c>
      <c r="AL1308" s="99">
        <f>SUMIFS(通讯通路门店!$BC:$BC,通讯通路门店!$S:$S,$G1308)</f>
        <v>0</v>
      </c>
      <c r="AM1308" s="99">
        <f>SUMIFS(通讯通路门店!$BD:$BD,通讯通路门店!$S:$S,$G1308)</f>
        <v>0</v>
      </c>
      <c r="AN1308" s="99">
        <f>SUMIFS(通讯通路门店!$BF:$BF,通讯通路门店!$S:$S,$G1308)</f>
        <v>0</v>
      </c>
      <c r="AO1308" s="99">
        <f t="shared" si="102"/>
        <v>0</v>
      </c>
      <c r="AP1308" s="99">
        <f>SUMIFS(通讯通路门店!$K:$K,通讯通路门店!$S:$S,$G1308)</f>
        <v>0</v>
      </c>
      <c r="AQ1308" s="83"/>
      <c r="AR1308" s="99">
        <f>SUMIFS(通讯通路门店!$T:$T,通讯通路门店!$S:$S,$G1308)</f>
        <v>0</v>
      </c>
      <c r="AS1308" s="99">
        <f>SUMIFS(通讯通路门店!$U:$U,通讯通路门店!$S:$S,$G1308)</f>
        <v>0</v>
      </c>
      <c r="AT1308" s="99">
        <f>SUMIFS(通讯通路门店!$V:$V,通讯通路门店!$S:$S,$G1308)</f>
        <v>0</v>
      </c>
      <c r="AU1308" s="99">
        <f>SUMIFS(通讯通路门店!$W:$W,通讯通路门店!$S:$S,$G1308)</f>
        <v>0</v>
      </c>
      <c r="AV1308" s="99">
        <f>SUMIFS(通讯通路门店!$Z:$Z,通讯通路门店!$S:$S,$G1308)</f>
        <v>0</v>
      </c>
      <c r="AW1308" s="99">
        <f>SUMIFS(通讯通路门店!$AB:$AB,通讯通路门店!$S:$S,$G1308)</f>
        <v>0</v>
      </c>
      <c r="AX1308" s="99">
        <f>SUMIFS(通讯通路门店!$X:$X,通讯通路门店!$S:$S,$G1308)</f>
        <v>0</v>
      </c>
      <c r="AY1308" s="99">
        <f>SUMIFS(通讯通路门店!$Y:$Y,通讯通路门店!$S:$S,$G1308)</f>
        <v>0</v>
      </c>
      <c r="AZ1308" s="99">
        <f>SUMIFS(通讯通路门店!$AA:$AA,通讯通路门店!$S:$S,$G1308)</f>
        <v>0</v>
      </c>
      <c r="BA1308" s="99">
        <f t="shared" si="103"/>
        <v>0</v>
      </c>
      <c r="BB1308" s="99">
        <f t="shared" si="104"/>
        <v>0</v>
      </c>
      <c r="BC1308" s="99">
        <f>SUMIFS(通讯通路门店!$W:$W,通讯通路门店!$S:$S,$G1308,通讯通路门店!$J:$J,"荣耀体验店")+SUMIFS(通讯通路门店!$W:$W,通讯通路门店!$S:$S,$G1308,通讯通路门店!$J:$J,"荣耀授权专卖店")</f>
        <v>0</v>
      </c>
      <c r="BD1308" s="99">
        <f>SUMIFS(通讯通路门店!$Z:$Z,通讯通路门店!$S:$S,$G1308,通讯通路门店!$J:$J,"VIVO体验店")</f>
        <v>0</v>
      </c>
      <c r="BE1308" s="99">
        <f>SUMIFS(通讯通路门店!$AB:$AB,通讯通路门店!$S:$S,$G1308,通讯通路门店!$J:$J,"OPPO体验店")</f>
        <v>0</v>
      </c>
      <c r="BF1308" s="99">
        <f>SUMIFS(通讯通路门店!$X:$X,通讯通路门店!$S:$S,$G1308,通讯通路门店!$J:$J,"华为授权体验店")+SUMIFS(通讯通路门店!$AA:$AA,通讯通路门店!$S:$S,$G1308,通讯通路门店!$J:$J,"华为堡垒店")</f>
        <v>0</v>
      </c>
      <c r="BG1308" s="99">
        <f>SUMIFS(通讯通路门店!$Y:$Y,通讯通路门店!$S:$S,$G1308,通讯通路门店!$J:$J,"小米体验店")</f>
        <v>0</v>
      </c>
      <c r="BH1308" s="99">
        <f>SUMIFS(通讯通路门店!$AA:$AA,通讯通路门店!$S:$S,$G1308,通讯通路门店!$J:$J,"苹果体验店")</f>
        <v>0</v>
      </c>
      <c r="BI1308" s="99">
        <f>SUMIFS(通讯通路门店!$K:$K,通讯通路门店!$S:$S,$G1308,通讯通路门店!$J:$J,"其他品牌专卖店")</f>
        <v>0</v>
      </c>
      <c r="BJ1308" s="99">
        <f>SUMIFS(通讯通路门店!$AC:$AC,通讯通路门店!$S:$S,$G1308)</f>
        <v>0</v>
      </c>
      <c r="BK1308" s="99">
        <f>SUMIFS(通讯通路门店!$AD:$AD,通讯通路门店!$S:$S,$G1308)</f>
        <v>0</v>
      </c>
      <c r="BL1308" s="99">
        <f>SUMIFS(通讯通路门店!$AE:$AE,通讯通路门店!$S:$S,$G1308)</f>
        <v>0</v>
      </c>
      <c r="BM1308" s="99">
        <f>SUMIFS(通讯通路门店!$AF:$AF,通讯通路门店!$S:$S,$G1308)</f>
        <v>0</v>
      </c>
      <c r="BN1308" s="99">
        <f>SUMIFS(通讯通路门店!$AG:$AG,通讯通路门店!$S:$S,$G1308)</f>
        <v>0</v>
      </c>
      <c r="BO1308" s="99">
        <f>SUMIFS(通讯通路门店!$AH:$AH,通讯通路门店!$S:$S,$G1308)</f>
        <v>0</v>
      </c>
      <c r="BP1308" s="99">
        <f>SUMIFS(通讯通路门店!$AI:$AI,通讯通路门店!$S:$S,$G1308)</f>
        <v>0</v>
      </c>
      <c r="BQ1308" s="83"/>
    </row>
    <row r="1309" spans="1:69">
      <c r="A1309" s="99" t="str">
        <f>IFERROR(_xlfn.XLOOKUP($G1309,通讯通路门店!$S$4:$S$993933,通讯通路门店!$A$4:$A$993933,0,0),"")</f>
        <v>海南省</v>
      </c>
      <c r="B1309" s="99" t="str">
        <f>IFERROR(_xlfn.XLOOKUP($G1309,通讯通路门店!$S$4:$S$993933,通讯通路门店!$B$4:$B$993933,0,0),"")</f>
        <v>昌江黎族自治县</v>
      </c>
      <c r="C1309" s="99" t="str">
        <f>IFERROR(_xlfn.XLOOKUP($G1309,通讯通路门店!$S$4:$S$993933,通讯通路门店!$C$4:$C$993933,0,0),"")</f>
        <v>昌江黎族自治县</v>
      </c>
      <c r="D1309" s="99" t="str">
        <f>IFERROR(_xlfn.XLOOKUP($G1309,通讯通路门店!$S$4:$S$993933,通讯通路门店!$D$4:$D$993933,0,0),"")</f>
        <v>叉河镇</v>
      </c>
      <c r="E1309" s="83"/>
      <c r="F1309" s="83"/>
      <c r="G1309" s="101"/>
      <c r="H1309" s="102">
        <f>IFERROR(_xlfn.XLOOKUP($G1309,通讯通路门店!$S$4:$S$993933,通讯通路门店!$R$4:$R$993933,0,0),"")</f>
        <v>0</v>
      </c>
      <c r="I1309" s="83"/>
      <c r="J1309" s="83"/>
      <c r="K1309" s="83"/>
      <c r="L1309" s="83"/>
      <c r="M1309" s="83"/>
      <c r="N1309" s="83"/>
      <c r="O1309" s="83"/>
      <c r="P1309" s="83"/>
      <c r="Q1309" s="83"/>
      <c r="R1309" s="83"/>
      <c r="S1309" s="83"/>
      <c r="T1309" s="83"/>
      <c r="U1309" s="99">
        <f>COUNTIF(通讯通路门店!$S:$S,$G1309)</f>
        <v>0</v>
      </c>
      <c r="V1309" s="99">
        <f>COUNTIFS(通讯通路门店!$S:$S,$G1309,通讯通路门店!$J:$J,"综合卖场")</f>
        <v>0</v>
      </c>
      <c r="W1309" s="99">
        <f>SUMIFS(通讯通路门店!$AJ:$AJ,通讯通路门店!$S:$S,通讯客户沙盘!$G1309)</f>
        <v>0</v>
      </c>
      <c r="X1309" s="99">
        <f t="shared" si="100"/>
        <v>0</v>
      </c>
      <c r="Y1309" s="99">
        <f>COUNTIFS(通讯通路门店!$S:$S,$G1309,通讯通路门店!$J:$J,"荣耀体验店")+COUNTIFS(通讯通路门店!$S:$S,$G1309,通讯通路门店!$J:$J,"荣耀授权专卖店")</f>
        <v>0</v>
      </c>
      <c r="Z1309" s="99">
        <f>COUNTIFS(通讯通路门店!$S:$S,$G1309,通讯通路门店!$J:$J,"VIVO体验店")</f>
        <v>0</v>
      </c>
      <c r="AA1309" s="99">
        <f>COUNTIFS(通讯通路门店!$S:$S,$G1309,通讯通路门店!$J:$J,"OPPO体验店")</f>
        <v>0</v>
      </c>
      <c r="AB1309" s="99">
        <f>COUNTIFS(通讯通路门店!$S:$S,$G1309,通讯通路门店!$J:$J,"华为授权体验店")+COUNTIFS(通讯通路门店!$S:$S,$G1309,通讯通路门店!$J:$J,"华为堡垒店")</f>
        <v>0</v>
      </c>
      <c r="AC1309" s="99">
        <f>COUNTIFS(通讯通路门店!$S:$S,$G1309,通讯通路门店!$J:$J,"小米体验店")</f>
        <v>0</v>
      </c>
      <c r="AD1309" s="99">
        <f>COUNTIFS(通讯通路门店!$S:$S,$G1309,通讯通路门店!$J:$J,"苹果体验店")</f>
        <v>0</v>
      </c>
      <c r="AE1309" s="99">
        <f>COUNTIFS(通讯通路门店!$S:$S,$G1309,通讯通路门店!$J:$J,"其他品牌专卖店")</f>
        <v>0</v>
      </c>
      <c r="AF1309" s="99">
        <f>SUMIFS(通讯通路门店!$BI:$BI,通讯通路门店!$S:$S,$G1309)</f>
        <v>0</v>
      </c>
      <c r="AG1309" s="99">
        <f>SUMIFS(通讯通路门店!$BH:$BH,通讯通路门店!$S:$S,$G1309)</f>
        <v>0</v>
      </c>
      <c r="AH1309" s="99">
        <f t="shared" si="101"/>
        <v>0</v>
      </c>
      <c r="AI1309" s="99">
        <f>SUMIFS(通讯通路门店!$BB:$BB,通讯通路门店!$S:$S,$G1309)</f>
        <v>0</v>
      </c>
      <c r="AJ1309" s="99">
        <f>SUMIFS(通讯通路门店!$BE:$BE,通讯通路门店!$S:$S,$G1309)</f>
        <v>0</v>
      </c>
      <c r="AK1309" s="99">
        <f>SUMIFS(通讯通路门店!$BG:$BG,通讯通路门店!$S:$S,$G1309)</f>
        <v>0</v>
      </c>
      <c r="AL1309" s="99">
        <f>SUMIFS(通讯通路门店!$BC:$BC,通讯通路门店!$S:$S,$G1309)</f>
        <v>0</v>
      </c>
      <c r="AM1309" s="99">
        <f>SUMIFS(通讯通路门店!$BD:$BD,通讯通路门店!$S:$S,$G1309)</f>
        <v>0</v>
      </c>
      <c r="AN1309" s="99">
        <f>SUMIFS(通讯通路门店!$BF:$BF,通讯通路门店!$S:$S,$G1309)</f>
        <v>0</v>
      </c>
      <c r="AO1309" s="99">
        <f t="shared" si="102"/>
        <v>0</v>
      </c>
      <c r="AP1309" s="99">
        <f>SUMIFS(通讯通路门店!$K:$K,通讯通路门店!$S:$S,$G1309)</f>
        <v>0</v>
      </c>
      <c r="AQ1309" s="83"/>
      <c r="AR1309" s="99">
        <f>SUMIFS(通讯通路门店!$T:$T,通讯通路门店!$S:$S,$G1309)</f>
        <v>0</v>
      </c>
      <c r="AS1309" s="99">
        <f>SUMIFS(通讯通路门店!$U:$U,通讯通路门店!$S:$S,$G1309)</f>
        <v>0</v>
      </c>
      <c r="AT1309" s="99">
        <f>SUMIFS(通讯通路门店!$V:$V,通讯通路门店!$S:$S,$G1309)</f>
        <v>0</v>
      </c>
      <c r="AU1309" s="99">
        <f>SUMIFS(通讯通路门店!$W:$W,通讯通路门店!$S:$S,$G1309)</f>
        <v>0</v>
      </c>
      <c r="AV1309" s="99">
        <f>SUMIFS(通讯通路门店!$Z:$Z,通讯通路门店!$S:$S,$G1309)</f>
        <v>0</v>
      </c>
      <c r="AW1309" s="99">
        <f>SUMIFS(通讯通路门店!$AB:$AB,通讯通路门店!$S:$S,$G1309)</f>
        <v>0</v>
      </c>
      <c r="AX1309" s="99">
        <f>SUMIFS(通讯通路门店!$X:$X,通讯通路门店!$S:$S,$G1309)</f>
        <v>0</v>
      </c>
      <c r="AY1309" s="99">
        <f>SUMIFS(通讯通路门店!$Y:$Y,通讯通路门店!$S:$S,$G1309)</f>
        <v>0</v>
      </c>
      <c r="AZ1309" s="99">
        <f>SUMIFS(通讯通路门店!$AA:$AA,通讯通路门店!$S:$S,$G1309)</f>
        <v>0</v>
      </c>
      <c r="BA1309" s="99">
        <f t="shared" si="103"/>
        <v>0</v>
      </c>
      <c r="BB1309" s="99">
        <f t="shared" si="104"/>
        <v>0</v>
      </c>
      <c r="BC1309" s="99">
        <f>SUMIFS(通讯通路门店!$W:$W,通讯通路门店!$S:$S,$G1309,通讯通路门店!$J:$J,"荣耀体验店")+SUMIFS(通讯通路门店!$W:$W,通讯通路门店!$S:$S,$G1309,通讯通路门店!$J:$J,"荣耀授权专卖店")</f>
        <v>0</v>
      </c>
      <c r="BD1309" s="99">
        <f>SUMIFS(通讯通路门店!$Z:$Z,通讯通路门店!$S:$S,$G1309,通讯通路门店!$J:$J,"VIVO体验店")</f>
        <v>0</v>
      </c>
      <c r="BE1309" s="99">
        <f>SUMIFS(通讯通路门店!$AB:$AB,通讯通路门店!$S:$S,$G1309,通讯通路门店!$J:$J,"OPPO体验店")</f>
        <v>0</v>
      </c>
      <c r="BF1309" s="99">
        <f>SUMIFS(通讯通路门店!$X:$X,通讯通路门店!$S:$S,$G1309,通讯通路门店!$J:$J,"华为授权体验店")+SUMIFS(通讯通路门店!$AA:$AA,通讯通路门店!$S:$S,$G1309,通讯通路门店!$J:$J,"华为堡垒店")</f>
        <v>0</v>
      </c>
      <c r="BG1309" s="99">
        <f>SUMIFS(通讯通路门店!$Y:$Y,通讯通路门店!$S:$S,$G1309,通讯通路门店!$J:$J,"小米体验店")</f>
        <v>0</v>
      </c>
      <c r="BH1309" s="99">
        <f>SUMIFS(通讯通路门店!$AA:$AA,通讯通路门店!$S:$S,$G1309,通讯通路门店!$J:$J,"苹果体验店")</f>
        <v>0</v>
      </c>
      <c r="BI1309" s="99">
        <f>SUMIFS(通讯通路门店!$K:$K,通讯通路门店!$S:$S,$G1309,通讯通路门店!$J:$J,"其他品牌专卖店")</f>
        <v>0</v>
      </c>
      <c r="BJ1309" s="99">
        <f>SUMIFS(通讯通路门店!$AC:$AC,通讯通路门店!$S:$S,$G1309)</f>
        <v>0</v>
      </c>
      <c r="BK1309" s="99">
        <f>SUMIFS(通讯通路门店!$AD:$AD,通讯通路门店!$S:$S,$G1309)</f>
        <v>0</v>
      </c>
      <c r="BL1309" s="99">
        <f>SUMIFS(通讯通路门店!$AE:$AE,通讯通路门店!$S:$S,$G1309)</f>
        <v>0</v>
      </c>
      <c r="BM1309" s="99">
        <f>SUMIFS(通讯通路门店!$AF:$AF,通讯通路门店!$S:$S,$G1309)</f>
        <v>0</v>
      </c>
      <c r="BN1309" s="99">
        <f>SUMIFS(通讯通路门店!$AG:$AG,通讯通路门店!$S:$S,$G1309)</f>
        <v>0</v>
      </c>
      <c r="BO1309" s="99">
        <f>SUMIFS(通讯通路门店!$AH:$AH,通讯通路门店!$S:$S,$G1309)</f>
        <v>0</v>
      </c>
      <c r="BP1309" s="99">
        <f>SUMIFS(通讯通路门店!$AI:$AI,通讯通路门店!$S:$S,$G1309)</f>
        <v>0</v>
      </c>
      <c r="BQ1309" s="83"/>
    </row>
    <row r="1310" spans="1:69">
      <c r="A1310" s="99" t="str">
        <f>IFERROR(_xlfn.XLOOKUP($G1310,通讯通路门店!$S$4:$S$993933,通讯通路门店!$A$4:$A$993933,0,0),"")</f>
        <v>海南省</v>
      </c>
      <c r="B1310" s="99" t="str">
        <f>IFERROR(_xlfn.XLOOKUP($G1310,通讯通路门店!$S$4:$S$993933,通讯通路门店!$B$4:$B$993933,0,0),"")</f>
        <v>昌江黎族自治县</v>
      </c>
      <c r="C1310" s="99" t="str">
        <f>IFERROR(_xlfn.XLOOKUP($G1310,通讯通路门店!$S$4:$S$993933,通讯通路门店!$C$4:$C$993933,0,0),"")</f>
        <v>昌江黎族自治县</v>
      </c>
      <c r="D1310" s="99" t="str">
        <f>IFERROR(_xlfn.XLOOKUP($G1310,通讯通路门店!$S$4:$S$993933,通讯通路门店!$D$4:$D$993933,0,0),"")</f>
        <v>叉河镇</v>
      </c>
      <c r="E1310" s="83"/>
      <c r="F1310" s="83"/>
      <c r="G1310" s="101"/>
      <c r="H1310" s="102">
        <f>IFERROR(_xlfn.XLOOKUP($G1310,通讯通路门店!$S$4:$S$993933,通讯通路门店!$R$4:$R$993933,0,0),"")</f>
        <v>0</v>
      </c>
      <c r="I1310" s="83"/>
      <c r="J1310" s="83"/>
      <c r="K1310" s="83"/>
      <c r="L1310" s="83"/>
      <c r="M1310" s="83"/>
      <c r="N1310" s="83"/>
      <c r="O1310" s="83"/>
      <c r="P1310" s="83"/>
      <c r="Q1310" s="83"/>
      <c r="R1310" s="83"/>
      <c r="S1310" s="83"/>
      <c r="T1310" s="83"/>
      <c r="U1310" s="99">
        <f>COUNTIF(通讯通路门店!$S:$S,$G1310)</f>
        <v>0</v>
      </c>
      <c r="V1310" s="99">
        <f>COUNTIFS(通讯通路门店!$S:$S,$G1310,通讯通路门店!$J:$J,"综合卖场")</f>
        <v>0</v>
      </c>
      <c r="W1310" s="99">
        <f>SUMIFS(通讯通路门店!$AJ:$AJ,通讯通路门店!$S:$S,通讯客户沙盘!$G1310)</f>
        <v>0</v>
      </c>
      <c r="X1310" s="99">
        <f t="shared" si="100"/>
        <v>0</v>
      </c>
      <c r="Y1310" s="99">
        <f>COUNTIFS(通讯通路门店!$S:$S,$G1310,通讯通路门店!$J:$J,"荣耀体验店")+COUNTIFS(通讯通路门店!$S:$S,$G1310,通讯通路门店!$J:$J,"荣耀授权专卖店")</f>
        <v>0</v>
      </c>
      <c r="Z1310" s="99">
        <f>COUNTIFS(通讯通路门店!$S:$S,$G1310,通讯通路门店!$J:$J,"VIVO体验店")</f>
        <v>0</v>
      </c>
      <c r="AA1310" s="99">
        <f>COUNTIFS(通讯通路门店!$S:$S,$G1310,通讯通路门店!$J:$J,"OPPO体验店")</f>
        <v>0</v>
      </c>
      <c r="AB1310" s="99">
        <f>COUNTIFS(通讯通路门店!$S:$S,$G1310,通讯通路门店!$J:$J,"华为授权体验店")+COUNTIFS(通讯通路门店!$S:$S,$G1310,通讯通路门店!$J:$J,"华为堡垒店")</f>
        <v>0</v>
      </c>
      <c r="AC1310" s="99">
        <f>COUNTIFS(通讯通路门店!$S:$S,$G1310,通讯通路门店!$J:$J,"小米体验店")</f>
        <v>0</v>
      </c>
      <c r="AD1310" s="99">
        <f>COUNTIFS(通讯通路门店!$S:$S,$G1310,通讯通路门店!$J:$J,"苹果体验店")</f>
        <v>0</v>
      </c>
      <c r="AE1310" s="99">
        <f>COUNTIFS(通讯通路门店!$S:$S,$G1310,通讯通路门店!$J:$J,"其他品牌专卖店")</f>
        <v>0</v>
      </c>
      <c r="AF1310" s="99">
        <f>SUMIFS(通讯通路门店!$BI:$BI,通讯通路门店!$S:$S,$G1310)</f>
        <v>0</v>
      </c>
      <c r="AG1310" s="99">
        <f>SUMIFS(通讯通路门店!$BH:$BH,通讯通路门店!$S:$S,$G1310)</f>
        <v>0</v>
      </c>
      <c r="AH1310" s="99">
        <f t="shared" si="101"/>
        <v>0</v>
      </c>
      <c r="AI1310" s="99">
        <f>SUMIFS(通讯通路门店!$BB:$BB,通讯通路门店!$S:$S,$G1310)</f>
        <v>0</v>
      </c>
      <c r="AJ1310" s="99">
        <f>SUMIFS(通讯通路门店!$BE:$BE,通讯通路门店!$S:$S,$G1310)</f>
        <v>0</v>
      </c>
      <c r="AK1310" s="99">
        <f>SUMIFS(通讯通路门店!$BG:$BG,通讯通路门店!$S:$S,$G1310)</f>
        <v>0</v>
      </c>
      <c r="AL1310" s="99">
        <f>SUMIFS(通讯通路门店!$BC:$BC,通讯通路门店!$S:$S,$G1310)</f>
        <v>0</v>
      </c>
      <c r="AM1310" s="99">
        <f>SUMIFS(通讯通路门店!$BD:$BD,通讯通路门店!$S:$S,$G1310)</f>
        <v>0</v>
      </c>
      <c r="AN1310" s="99">
        <f>SUMIFS(通讯通路门店!$BF:$BF,通讯通路门店!$S:$S,$G1310)</f>
        <v>0</v>
      </c>
      <c r="AO1310" s="99">
        <f t="shared" si="102"/>
        <v>0</v>
      </c>
      <c r="AP1310" s="99">
        <f>SUMIFS(通讯通路门店!$K:$K,通讯通路门店!$S:$S,$G1310)</f>
        <v>0</v>
      </c>
      <c r="AQ1310" s="83"/>
      <c r="AR1310" s="99">
        <f>SUMIFS(通讯通路门店!$T:$T,通讯通路门店!$S:$S,$G1310)</f>
        <v>0</v>
      </c>
      <c r="AS1310" s="99">
        <f>SUMIFS(通讯通路门店!$U:$U,通讯通路门店!$S:$S,$G1310)</f>
        <v>0</v>
      </c>
      <c r="AT1310" s="99">
        <f>SUMIFS(通讯通路门店!$V:$V,通讯通路门店!$S:$S,$G1310)</f>
        <v>0</v>
      </c>
      <c r="AU1310" s="99">
        <f>SUMIFS(通讯通路门店!$W:$W,通讯通路门店!$S:$S,$G1310)</f>
        <v>0</v>
      </c>
      <c r="AV1310" s="99">
        <f>SUMIFS(通讯通路门店!$Z:$Z,通讯通路门店!$S:$S,$G1310)</f>
        <v>0</v>
      </c>
      <c r="AW1310" s="99">
        <f>SUMIFS(通讯通路门店!$AB:$AB,通讯通路门店!$S:$S,$G1310)</f>
        <v>0</v>
      </c>
      <c r="AX1310" s="99">
        <f>SUMIFS(通讯通路门店!$X:$X,通讯通路门店!$S:$S,$G1310)</f>
        <v>0</v>
      </c>
      <c r="AY1310" s="99">
        <f>SUMIFS(通讯通路门店!$Y:$Y,通讯通路门店!$S:$S,$G1310)</f>
        <v>0</v>
      </c>
      <c r="AZ1310" s="99">
        <f>SUMIFS(通讯通路门店!$AA:$AA,通讯通路门店!$S:$S,$G1310)</f>
        <v>0</v>
      </c>
      <c r="BA1310" s="99">
        <f t="shared" si="103"/>
        <v>0</v>
      </c>
      <c r="BB1310" s="99">
        <f t="shared" si="104"/>
        <v>0</v>
      </c>
      <c r="BC1310" s="99">
        <f>SUMIFS(通讯通路门店!$W:$W,通讯通路门店!$S:$S,$G1310,通讯通路门店!$J:$J,"荣耀体验店")+SUMIFS(通讯通路门店!$W:$W,通讯通路门店!$S:$S,$G1310,通讯通路门店!$J:$J,"荣耀授权专卖店")</f>
        <v>0</v>
      </c>
      <c r="BD1310" s="99">
        <f>SUMIFS(通讯通路门店!$Z:$Z,通讯通路门店!$S:$S,$G1310,通讯通路门店!$J:$J,"VIVO体验店")</f>
        <v>0</v>
      </c>
      <c r="BE1310" s="99">
        <f>SUMIFS(通讯通路门店!$AB:$AB,通讯通路门店!$S:$S,$G1310,通讯通路门店!$J:$J,"OPPO体验店")</f>
        <v>0</v>
      </c>
      <c r="BF1310" s="99">
        <f>SUMIFS(通讯通路门店!$X:$X,通讯通路门店!$S:$S,$G1310,通讯通路门店!$J:$J,"华为授权体验店")+SUMIFS(通讯通路门店!$AA:$AA,通讯通路门店!$S:$S,$G1310,通讯通路门店!$J:$J,"华为堡垒店")</f>
        <v>0</v>
      </c>
      <c r="BG1310" s="99">
        <f>SUMIFS(通讯通路门店!$Y:$Y,通讯通路门店!$S:$S,$G1310,通讯通路门店!$J:$J,"小米体验店")</f>
        <v>0</v>
      </c>
      <c r="BH1310" s="99">
        <f>SUMIFS(通讯通路门店!$AA:$AA,通讯通路门店!$S:$S,$G1310,通讯通路门店!$J:$J,"苹果体验店")</f>
        <v>0</v>
      </c>
      <c r="BI1310" s="99">
        <f>SUMIFS(通讯通路门店!$K:$K,通讯通路门店!$S:$S,$G1310,通讯通路门店!$J:$J,"其他品牌专卖店")</f>
        <v>0</v>
      </c>
      <c r="BJ1310" s="99">
        <f>SUMIFS(通讯通路门店!$AC:$AC,通讯通路门店!$S:$S,$G1310)</f>
        <v>0</v>
      </c>
      <c r="BK1310" s="99">
        <f>SUMIFS(通讯通路门店!$AD:$AD,通讯通路门店!$S:$S,$G1310)</f>
        <v>0</v>
      </c>
      <c r="BL1310" s="99">
        <f>SUMIFS(通讯通路门店!$AE:$AE,通讯通路门店!$S:$S,$G1310)</f>
        <v>0</v>
      </c>
      <c r="BM1310" s="99">
        <f>SUMIFS(通讯通路门店!$AF:$AF,通讯通路门店!$S:$S,$G1310)</f>
        <v>0</v>
      </c>
      <c r="BN1310" s="99">
        <f>SUMIFS(通讯通路门店!$AG:$AG,通讯通路门店!$S:$S,$G1310)</f>
        <v>0</v>
      </c>
      <c r="BO1310" s="99">
        <f>SUMIFS(通讯通路门店!$AH:$AH,通讯通路门店!$S:$S,$G1310)</f>
        <v>0</v>
      </c>
      <c r="BP1310" s="99">
        <f>SUMIFS(通讯通路门店!$AI:$AI,通讯通路门店!$S:$S,$G1310)</f>
        <v>0</v>
      </c>
      <c r="BQ1310" s="83"/>
    </row>
    <row r="1311" spans="1:69">
      <c r="A1311" s="99" t="str">
        <f>IFERROR(_xlfn.XLOOKUP($G1311,通讯通路门店!$S$4:$S$993933,通讯通路门店!$A$4:$A$993933,0,0),"")</f>
        <v>海南省</v>
      </c>
      <c r="B1311" s="99" t="str">
        <f>IFERROR(_xlfn.XLOOKUP($G1311,通讯通路门店!$S$4:$S$993933,通讯通路门店!$B$4:$B$993933,0,0),"")</f>
        <v>昌江黎族自治县</v>
      </c>
      <c r="C1311" s="99" t="str">
        <f>IFERROR(_xlfn.XLOOKUP($G1311,通讯通路门店!$S$4:$S$993933,通讯通路门店!$C$4:$C$993933,0,0),"")</f>
        <v>昌江黎族自治县</v>
      </c>
      <c r="D1311" s="99" t="str">
        <f>IFERROR(_xlfn.XLOOKUP($G1311,通讯通路门店!$S$4:$S$993933,通讯通路门店!$D$4:$D$993933,0,0),"")</f>
        <v>叉河镇</v>
      </c>
      <c r="E1311" s="83"/>
      <c r="F1311" s="83"/>
      <c r="G1311" s="101"/>
      <c r="H1311" s="102">
        <f>IFERROR(_xlfn.XLOOKUP($G1311,通讯通路门店!$S$4:$S$993933,通讯通路门店!$R$4:$R$993933,0,0),"")</f>
        <v>0</v>
      </c>
      <c r="I1311" s="83"/>
      <c r="J1311" s="83"/>
      <c r="K1311" s="83"/>
      <c r="L1311" s="83"/>
      <c r="M1311" s="83"/>
      <c r="N1311" s="83"/>
      <c r="O1311" s="83"/>
      <c r="P1311" s="83"/>
      <c r="Q1311" s="83"/>
      <c r="R1311" s="83"/>
      <c r="S1311" s="83"/>
      <c r="T1311" s="83"/>
      <c r="U1311" s="99">
        <f>COUNTIF(通讯通路门店!$S:$S,$G1311)</f>
        <v>0</v>
      </c>
      <c r="V1311" s="99">
        <f>COUNTIFS(通讯通路门店!$S:$S,$G1311,通讯通路门店!$J:$J,"综合卖场")</f>
        <v>0</v>
      </c>
      <c r="W1311" s="99">
        <f>SUMIFS(通讯通路门店!$AJ:$AJ,通讯通路门店!$S:$S,通讯客户沙盘!$G1311)</f>
        <v>0</v>
      </c>
      <c r="X1311" s="99">
        <f t="shared" si="100"/>
        <v>0</v>
      </c>
      <c r="Y1311" s="99">
        <f>COUNTIFS(通讯通路门店!$S:$S,$G1311,通讯通路门店!$J:$J,"荣耀体验店")+COUNTIFS(通讯通路门店!$S:$S,$G1311,通讯通路门店!$J:$J,"荣耀授权专卖店")</f>
        <v>0</v>
      </c>
      <c r="Z1311" s="99">
        <f>COUNTIFS(通讯通路门店!$S:$S,$G1311,通讯通路门店!$J:$J,"VIVO体验店")</f>
        <v>0</v>
      </c>
      <c r="AA1311" s="99">
        <f>COUNTIFS(通讯通路门店!$S:$S,$G1311,通讯通路门店!$J:$J,"OPPO体验店")</f>
        <v>0</v>
      </c>
      <c r="AB1311" s="99">
        <f>COUNTIFS(通讯通路门店!$S:$S,$G1311,通讯通路门店!$J:$J,"华为授权体验店")+COUNTIFS(通讯通路门店!$S:$S,$G1311,通讯通路门店!$J:$J,"华为堡垒店")</f>
        <v>0</v>
      </c>
      <c r="AC1311" s="99">
        <f>COUNTIFS(通讯通路门店!$S:$S,$G1311,通讯通路门店!$J:$J,"小米体验店")</f>
        <v>0</v>
      </c>
      <c r="AD1311" s="99">
        <f>COUNTIFS(通讯通路门店!$S:$S,$G1311,通讯通路门店!$J:$J,"苹果体验店")</f>
        <v>0</v>
      </c>
      <c r="AE1311" s="99">
        <f>COUNTIFS(通讯通路门店!$S:$S,$G1311,通讯通路门店!$J:$J,"其他品牌专卖店")</f>
        <v>0</v>
      </c>
      <c r="AF1311" s="99">
        <f>SUMIFS(通讯通路门店!$BI:$BI,通讯通路门店!$S:$S,$G1311)</f>
        <v>0</v>
      </c>
      <c r="AG1311" s="99">
        <f>SUMIFS(通讯通路门店!$BH:$BH,通讯通路门店!$S:$S,$G1311)</f>
        <v>0</v>
      </c>
      <c r="AH1311" s="99">
        <f t="shared" si="101"/>
        <v>0</v>
      </c>
      <c r="AI1311" s="99">
        <f>SUMIFS(通讯通路门店!$BB:$BB,通讯通路门店!$S:$S,$G1311)</f>
        <v>0</v>
      </c>
      <c r="AJ1311" s="99">
        <f>SUMIFS(通讯通路门店!$BE:$BE,通讯通路门店!$S:$S,$G1311)</f>
        <v>0</v>
      </c>
      <c r="AK1311" s="99">
        <f>SUMIFS(通讯通路门店!$BG:$BG,通讯通路门店!$S:$S,$G1311)</f>
        <v>0</v>
      </c>
      <c r="AL1311" s="99">
        <f>SUMIFS(通讯通路门店!$BC:$BC,通讯通路门店!$S:$S,$G1311)</f>
        <v>0</v>
      </c>
      <c r="AM1311" s="99">
        <f>SUMIFS(通讯通路门店!$BD:$BD,通讯通路门店!$S:$S,$G1311)</f>
        <v>0</v>
      </c>
      <c r="AN1311" s="99">
        <f>SUMIFS(通讯通路门店!$BF:$BF,通讯通路门店!$S:$S,$G1311)</f>
        <v>0</v>
      </c>
      <c r="AO1311" s="99">
        <f t="shared" si="102"/>
        <v>0</v>
      </c>
      <c r="AP1311" s="99">
        <f>SUMIFS(通讯通路门店!$K:$K,通讯通路门店!$S:$S,$G1311)</f>
        <v>0</v>
      </c>
      <c r="AQ1311" s="83"/>
      <c r="AR1311" s="99">
        <f>SUMIFS(通讯通路门店!$T:$T,通讯通路门店!$S:$S,$G1311)</f>
        <v>0</v>
      </c>
      <c r="AS1311" s="99">
        <f>SUMIFS(通讯通路门店!$U:$U,通讯通路门店!$S:$S,$G1311)</f>
        <v>0</v>
      </c>
      <c r="AT1311" s="99">
        <f>SUMIFS(通讯通路门店!$V:$V,通讯通路门店!$S:$S,$G1311)</f>
        <v>0</v>
      </c>
      <c r="AU1311" s="99">
        <f>SUMIFS(通讯通路门店!$W:$W,通讯通路门店!$S:$S,$G1311)</f>
        <v>0</v>
      </c>
      <c r="AV1311" s="99">
        <f>SUMIFS(通讯通路门店!$Z:$Z,通讯通路门店!$S:$S,$G1311)</f>
        <v>0</v>
      </c>
      <c r="AW1311" s="99">
        <f>SUMIFS(通讯通路门店!$AB:$AB,通讯通路门店!$S:$S,$G1311)</f>
        <v>0</v>
      </c>
      <c r="AX1311" s="99">
        <f>SUMIFS(通讯通路门店!$X:$X,通讯通路门店!$S:$S,$G1311)</f>
        <v>0</v>
      </c>
      <c r="AY1311" s="99">
        <f>SUMIFS(通讯通路门店!$Y:$Y,通讯通路门店!$S:$S,$G1311)</f>
        <v>0</v>
      </c>
      <c r="AZ1311" s="99">
        <f>SUMIFS(通讯通路门店!$AA:$AA,通讯通路门店!$S:$S,$G1311)</f>
        <v>0</v>
      </c>
      <c r="BA1311" s="99">
        <f t="shared" si="103"/>
        <v>0</v>
      </c>
      <c r="BB1311" s="99">
        <f t="shared" si="104"/>
        <v>0</v>
      </c>
      <c r="BC1311" s="99">
        <f>SUMIFS(通讯通路门店!$W:$W,通讯通路门店!$S:$S,$G1311,通讯通路门店!$J:$J,"荣耀体验店")+SUMIFS(通讯通路门店!$W:$W,通讯通路门店!$S:$S,$G1311,通讯通路门店!$J:$J,"荣耀授权专卖店")</f>
        <v>0</v>
      </c>
      <c r="BD1311" s="99">
        <f>SUMIFS(通讯通路门店!$Z:$Z,通讯通路门店!$S:$S,$G1311,通讯通路门店!$J:$J,"VIVO体验店")</f>
        <v>0</v>
      </c>
      <c r="BE1311" s="99">
        <f>SUMIFS(通讯通路门店!$AB:$AB,通讯通路门店!$S:$S,$G1311,通讯通路门店!$J:$J,"OPPO体验店")</f>
        <v>0</v>
      </c>
      <c r="BF1311" s="99">
        <f>SUMIFS(通讯通路门店!$X:$X,通讯通路门店!$S:$S,$G1311,通讯通路门店!$J:$J,"华为授权体验店")+SUMIFS(通讯通路门店!$AA:$AA,通讯通路门店!$S:$S,$G1311,通讯通路门店!$J:$J,"华为堡垒店")</f>
        <v>0</v>
      </c>
      <c r="BG1311" s="99">
        <f>SUMIFS(通讯通路门店!$Y:$Y,通讯通路门店!$S:$S,$G1311,通讯通路门店!$J:$J,"小米体验店")</f>
        <v>0</v>
      </c>
      <c r="BH1311" s="99">
        <f>SUMIFS(通讯通路门店!$AA:$AA,通讯通路门店!$S:$S,$G1311,通讯通路门店!$J:$J,"苹果体验店")</f>
        <v>0</v>
      </c>
      <c r="BI1311" s="99">
        <f>SUMIFS(通讯通路门店!$K:$K,通讯通路门店!$S:$S,$G1311,通讯通路门店!$J:$J,"其他品牌专卖店")</f>
        <v>0</v>
      </c>
      <c r="BJ1311" s="99">
        <f>SUMIFS(通讯通路门店!$AC:$AC,通讯通路门店!$S:$S,$G1311)</f>
        <v>0</v>
      </c>
      <c r="BK1311" s="99">
        <f>SUMIFS(通讯通路门店!$AD:$AD,通讯通路门店!$S:$S,$G1311)</f>
        <v>0</v>
      </c>
      <c r="BL1311" s="99">
        <f>SUMIFS(通讯通路门店!$AE:$AE,通讯通路门店!$S:$S,$G1311)</f>
        <v>0</v>
      </c>
      <c r="BM1311" s="99">
        <f>SUMIFS(通讯通路门店!$AF:$AF,通讯通路门店!$S:$S,$G1311)</f>
        <v>0</v>
      </c>
      <c r="BN1311" s="99">
        <f>SUMIFS(通讯通路门店!$AG:$AG,通讯通路门店!$S:$S,$G1311)</f>
        <v>0</v>
      </c>
      <c r="BO1311" s="99">
        <f>SUMIFS(通讯通路门店!$AH:$AH,通讯通路门店!$S:$S,$G1311)</f>
        <v>0</v>
      </c>
      <c r="BP1311" s="99">
        <f>SUMIFS(通讯通路门店!$AI:$AI,通讯通路门店!$S:$S,$G1311)</f>
        <v>0</v>
      </c>
      <c r="BQ1311" s="83"/>
    </row>
    <row r="1312" spans="1:69">
      <c r="A1312" s="99" t="str">
        <f>IFERROR(_xlfn.XLOOKUP($G1312,通讯通路门店!$S$4:$S$993933,通讯通路门店!$A$4:$A$993933,0,0),"")</f>
        <v>海南省</v>
      </c>
      <c r="B1312" s="99" t="str">
        <f>IFERROR(_xlfn.XLOOKUP($G1312,通讯通路门店!$S$4:$S$993933,通讯通路门店!$B$4:$B$993933,0,0),"")</f>
        <v>昌江黎族自治县</v>
      </c>
      <c r="C1312" s="99" t="str">
        <f>IFERROR(_xlfn.XLOOKUP($G1312,通讯通路门店!$S$4:$S$993933,通讯通路门店!$C$4:$C$993933,0,0),"")</f>
        <v>昌江黎族自治县</v>
      </c>
      <c r="D1312" s="99" t="str">
        <f>IFERROR(_xlfn.XLOOKUP($G1312,通讯通路门店!$S$4:$S$993933,通讯通路门店!$D$4:$D$993933,0,0),"")</f>
        <v>叉河镇</v>
      </c>
      <c r="E1312" s="83"/>
      <c r="F1312" s="83"/>
      <c r="G1312" s="101"/>
      <c r="H1312" s="102">
        <f>IFERROR(_xlfn.XLOOKUP($G1312,通讯通路门店!$S$4:$S$993933,通讯通路门店!$R$4:$R$993933,0,0),"")</f>
        <v>0</v>
      </c>
      <c r="I1312" s="83"/>
      <c r="J1312" s="83"/>
      <c r="K1312" s="83"/>
      <c r="L1312" s="83"/>
      <c r="M1312" s="83"/>
      <c r="N1312" s="83"/>
      <c r="O1312" s="83"/>
      <c r="P1312" s="83"/>
      <c r="Q1312" s="83"/>
      <c r="R1312" s="83"/>
      <c r="S1312" s="83"/>
      <c r="T1312" s="83"/>
      <c r="U1312" s="99">
        <f>COUNTIF(通讯通路门店!$S:$S,$G1312)</f>
        <v>0</v>
      </c>
      <c r="V1312" s="99">
        <f>COUNTIFS(通讯通路门店!$S:$S,$G1312,通讯通路门店!$J:$J,"综合卖场")</f>
        <v>0</v>
      </c>
      <c r="W1312" s="99">
        <f>SUMIFS(通讯通路门店!$AJ:$AJ,通讯通路门店!$S:$S,通讯客户沙盘!$G1312)</f>
        <v>0</v>
      </c>
      <c r="X1312" s="99">
        <f t="shared" si="100"/>
        <v>0</v>
      </c>
      <c r="Y1312" s="99">
        <f>COUNTIFS(通讯通路门店!$S:$S,$G1312,通讯通路门店!$J:$J,"荣耀体验店")+COUNTIFS(通讯通路门店!$S:$S,$G1312,通讯通路门店!$J:$J,"荣耀授权专卖店")</f>
        <v>0</v>
      </c>
      <c r="Z1312" s="99">
        <f>COUNTIFS(通讯通路门店!$S:$S,$G1312,通讯通路门店!$J:$J,"VIVO体验店")</f>
        <v>0</v>
      </c>
      <c r="AA1312" s="99">
        <f>COUNTIFS(通讯通路门店!$S:$S,$G1312,通讯通路门店!$J:$J,"OPPO体验店")</f>
        <v>0</v>
      </c>
      <c r="AB1312" s="99">
        <f>COUNTIFS(通讯通路门店!$S:$S,$G1312,通讯通路门店!$J:$J,"华为授权体验店")+COUNTIFS(通讯通路门店!$S:$S,$G1312,通讯通路门店!$J:$J,"华为堡垒店")</f>
        <v>0</v>
      </c>
      <c r="AC1312" s="99">
        <f>COUNTIFS(通讯通路门店!$S:$S,$G1312,通讯通路门店!$J:$J,"小米体验店")</f>
        <v>0</v>
      </c>
      <c r="AD1312" s="99">
        <f>COUNTIFS(通讯通路门店!$S:$S,$G1312,通讯通路门店!$J:$J,"苹果体验店")</f>
        <v>0</v>
      </c>
      <c r="AE1312" s="99">
        <f>COUNTIFS(通讯通路门店!$S:$S,$G1312,通讯通路门店!$J:$J,"其他品牌专卖店")</f>
        <v>0</v>
      </c>
      <c r="AF1312" s="99">
        <f>SUMIFS(通讯通路门店!$BI:$BI,通讯通路门店!$S:$S,$G1312)</f>
        <v>0</v>
      </c>
      <c r="AG1312" s="99">
        <f>SUMIFS(通讯通路门店!$BH:$BH,通讯通路门店!$S:$S,$G1312)</f>
        <v>0</v>
      </c>
      <c r="AH1312" s="99">
        <f t="shared" si="101"/>
        <v>0</v>
      </c>
      <c r="AI1312" s="99">
        <f>SUMIFS(通讯通路门店!$BB:$BB,通讯通路门店!$S:$S,$G1312)</f>
        <v>0</v>
      </c>
      <c r="AJ1312" s="99">
        <f>SUMIFS(通讯通路门店!$BE:$BE,通讯通路门店!$S:$S,$G1312)</f>
        <v>0</v>
      </c>
      <c r="AK1312" s="99">
        <f>SUMIFS(通讯通路门店!$BG:$BG,通讯通路门店!$S:$S,$G1312)</f>
        <v>0</v>
      </c>
      <c r="AL1312" s="99">
        <f>SUMIFS(通讯通路门店!$BC:$BC,通讯通路门店!$S:$S,$G1312)</f>
        <v>0</v>
      </c>
      <c r="AM1312" s="99">
        <f>SUMIFS(通讯通路门店!$BD:$BD,通讯通路门店!$S:$S,$G1312)</f>
        <v>0</v>
      </c>
      <c r="AN1312" s="99">
        <f>SUMIFS(通讯通路门店!$BF:$BF,通讯通路门店!$S:$S,$G1312)</f>
        <v>0</v>
      </c>
      <c r="AO1312" s="99">
        <f t="shared" si="102"/>
        <v>0</v>
      </c>
      <c r="AP1312" s="99">
        <f>SUMIFS(通讯通路门店!$K:$K,通讯通路门店!$S:$S,$G1312)</f>
        <v>0</v>
      </c>
      <c r="AQ1312" s="83"/>
      <c r="AR1312" s="99">
        <f>SUMIFS(通讯通路门店!$T:$T,通讯通路门店!$S:$S,$G1312)</f>
        <v>0</v>
      </c>
      <c r="AS1312" s="99">
        <f>SUMIFS(通讯通路门店!$U:$U,通讯通路门店!$S:$S,$G1312)</f>
        <v>0</v>
      </c>
      <c r="AT1312" s="99">
        <f>SUMIFS(通讯通路门店!$V:$V,通讯通路门店!$S:$S,$G1312)</f>
        <v>0</v>
      </c>
      <c r="AU1312" s="99">
        <f>SUMIFS(通讯通路门店!$W:$W,通讯通路门店!$S:$S,$G1312)</f>
        <v>0</v>
      </c>
      <c r="AV1312" s="99">
        <f>SUMIFS(通讯通路门店!$Z:$Z,通讯通路门店!$S:$S,$G1312)</f>
        <v>0</v>
      </c>
      <c r="AW1312" s="99">
        <f>SUMIFS(通讯通路门店!$AB:$AB,通讯通路门店!$S:$S,$G1312)</f>
        <v>0</v>
      </c>
      <c r="AX1312" s="99">
        <f>SUMIFS(通讯通路门店!$X:$X,通讯通路门店!$S:$S,$G1312)</f>
        <v>0</v>
      </c>
      <c r="AY1312" s="99">
        <f>SUMIFS(通讯通路门店!$Y:$Y,通讯通路门店!$S:$S,$G1312)</f>
        <v>0</v>
      </c>
      <c r="AZ1312" s="99">
        <f>SUMIFS(通讯通路门店!$AA:$AA,通讯通路门店!$S:$S,$G1312)</f>
        <v>0</v>
      </c>
      <c r="BA1312" s="99">
        <f t="shared" si="103"/>
        <v>0</v>
      </c>
      <c r="BB1312" s="99">
        <f t="shared" si="104"/>
        <v>0</v>
      </c>
      <c r="BC1312" s="99">
        <f>SUMIFS(通讯通路门店!$W:$W,通讯通路门店!$S:$S,$G1312,通讯通路门店!$J:$J,"荣耀体验店")+SUMIFS(通讯通路门店!$W:$W,通讯通路门店!$S:$S,$G1312,通讯通路门店!$J:$J,"荣耀授权专卖店")</f>
        <v>0</v>
      </c>
      <c r="BD1312" s="99">
        <f>SUMIFS(通讯通路门店!$Z:$Z,通讯通路门店!$S:$S,$G1312,通讯通路门店!$J:$J,"VIVO体验店")</f>
        <v>0</v>
      </c>
      <c r="BE1312" s="99">
        <f>SUMIFS(通讯通路门店!$AB:$AB,通讯通路门店!$S:$S,$G1312,通讯通路门店!$J:$J,"OPPO体验店")</f>
        <v>0</v>
      </c>
      <c r="BF1312" s="99">
        <f>SUMIFS(通讯通路门店!$X:$X,通讯通路门店!$S:$S,$G1312,通讯通路门店!$J:$J,"华为授权体验店")+SUMIFS(通讯通路门店!$AA:$AA,通讯通路门店!$S:$S,$G1312,通讯通路门店!$J:$J,"华为堡垒店")</f>
        <v>0</v>
      </c>
      <c r="BG1312" s="99">
        <f>SUMIFS(通讯通路门店!$Y:$Y,通讯通路门店!$S:$S,$G1312,通讯通路门店!$J:$J,"小米体验店")</f>
        <v>0</v>
      </c>
      <c r="BH1312" s="99">
        <f>SUMIFS(通讯通路门店!$AA:$AA,通讯通路门店!$S:$S,$G1312,通讯通路门店!$J:$J,"苹果体验店")</f>
        <v>0</v>
      </c>
      <c r="BI1312" s="99">
        <f>SUMIFS(通讯通路门店!$K:$K,通讯通路门店!$S:$S,$G1312,通讯通路门店!$J:$J,"其他品牌专卖店")</f>
        <v>0</v>
      </c>
      <c r="BJ1312" s="99">
        <f>SUMIFS(通讯通路门店!$AC:$AC,通讯通路门店!$S:$S,$G1312)</f>
        <v>0</v>
      </c>
      <c r="BK1312" s="99">
        <f>SUMIFS(通讯通路门店!$AD:$AD,通讯通路门店!$S:$S,$G1312)</f>
        <v>0</v>
      </c>
      <c r="BL1312" s="99">
        <f>SUMIFS(通讯通路门店!$AE:$AE,通讯通路门店!$S:$S,$G1312)</f>
        <v>0</v>
      </c>
      <c r="BM1312" s="99">
        <f>SUMIFS(通讯通路门店!$AF:$AF,通讯通路门店!$S:$S,$G1312)</f>
        <v>0</v>
      </c>
      <c r="BN1312" s="99">
        <f>SUMIFS(通讯通路门店!$AG:$AG,通讯通路门店!$S:$S,$G1312)</f>
        <v>0</v>
      </c>
      <c r="BO1312" s="99">
        <f>SUMIFS(通讯通路门店!$AH:$AH,通讯通路门店!$S:$S,$G1312)</f>
        <v>0</v>
      </c>
      <c r="BP1312" s="99">
        <f>SUMIFS(通讯通路门店!$AI:$AI,通讯通路门店!$S:$S,$G1312)</f>
        <v>0</v>
      </c>
      <c r="BQ1312" s="83"/>
    </row>
    <row r="1313" spans="1:69">
      <c r="A1313" s="99" t="str">
        <f>IFERROR(_xlfn.XLOOKUP($G1313,通讯通路门店!$S$4:$S$993933,通讯通路门店!$A$4:$A$993933,0,0),"")</f>
        <v>海南省</v>
      </c>
      <c r="B1313" s="99" t="str">
        <f>IFERROR(_xlfn.XLOOKUP($G1313,通讯通路门店!$S$4:$S$993933,通讯通路门店!$B$4:$B$993933,0,0),"")</f>
        <v>昌江黎族自治县</v>
      </c>
      <c r="C1313" s="99" t="str">
        <f>IFERROR(_xlfn.XLOOKUP($G1313,通讯通路门店!$S$4:$S$993933,通讯通路门店!$C$4:$C$993933,0,0),"")</f>
        <v>昌江黎族自治县</v>
      </c>
      <c r="D1313" s="99" t="str">
        <f>IFERROR(_xlfn.XLOOKUP($G1313,通讯通路门店!$S$4:$S$993933,通讯通路门店!$D$4:$D$993933,0,0),"")</f>
        <v>叉河镇</v>
      </c>
      <c r="E1313" s="83"/>
      <c r="F1313" s="83"/>
      <c r="G1313" s="101"/>
      <c r="H1313" s="102">
        <f>IFERROR(_xlfn.XLOOKUP($G1313,通讯通路门店!$S$4:$S$993933,通讯通路门店!$R$4:$R$993933,0,0),"")</f>
        <v>0</v>
      </c>
      <c r="I1313" s="83"/>
      <c r="J1313" s="83"/>
      <c r="K1313" s="83"/>
      <c r="L1313" s="83"/>
      <c r="M1313" s="83"/>
      <c r="N1313" s="83"/>
      <c r="O1313" s="83"/>
      <c r="P1313" s="83"/>
      <c r="Q1313" s="83"/>
      <c r="R1313" s="83"/>
      <c r="S1313" s="83"/>
      <c r="T1313" s="83"/>
      <c r="U1313" s="99">
        <f>COUNTIF(通讯通路门店!$S:$S,$G1313)</f>
        <v>0</v>
      </c>
      <c r="V1313" s="99">
        <f>COUNTIFS(通讯通路门店!$S:$S,$G1313,通讯通路门店!$J:$J,"综合卖场")</f>
        <v>0</v>
      </c>
      <c r="W1313" s="99">
        <f>SUMIFS(通讯通路门店!$AJ:$AJ,通讯通路门店!$S:$S,通讯客户沙盘!$G1313)</f>
        <v>0</v>
      </c>
      <c r="X1313" s="99">
        <f t="shared" si="100"/>
        <v>0</v>
      </c>
      <c r="Y1313" s="99">
        <f>COUNTIFS(通讯通路门店!$S:$S,$G1313,通讯通路门店!$J:$J,"荣耀体验店")+COUNTIFS(通讯通路门店!$S:$S,$G1313,通讯通路门店!$J:$J,"荣耀授权专卖店")</f>
        <v>0</v>
      </c>
      <c r="Z1313" s="99">
        <f>COUNTIFS(通讯通路门店!$S:$S,$G1313,通讯通路门店!$J:$J,"VIVO体验店")</f>
        <v>0</v>
      </c>
      <c r="AA1313" s="99">
        <f>COUNTIFS(通讯通路门店!$S:$S,$G1313,通讯通路门店!$J:$J,"OPPO体验店")</f>
        <v>0</v>
      </c>
      <c r="AB1313" s="99">
        <f>COUNTIFS(通讯通路门店!$S:$S,$G1313,通讯通路门店!$J:$J,"华为授权体验店")+COUNTIFS(通讯通路门店!$S:$S,$G1313,通讯通路门店!$J:$J,"华为堡垒店")</f>
        <v>0</v>
      </c>
      <c r="AC1313" s="99">
        <f>COUNTIFS(通讯通路门店!$S:$S,$G1313,通讯通路门店!$J:$J,"小米体验店")</f>
        <v>0</v>
      </c>
      <c r="AD1313" s="99">
        <f>COUNTIFS(通讯通路门店!$S:$S,$G1313,通讯通路门店!$J:$J,"苹果体验店")</f>
        <v>0</v>
      </c>
      <c r="AE1313" s="99">
        <f>COUNTIFS(通讯通路门店!$S:$S,$G1313,通讯通路门店!$J:$J,"其他品牌专卖店")</f>
        <v>0</v>
      </c>
      <c r="AF1313" s="99">
        <f>SUMIFS(通讯通路门店!$BI:$BI,通讯通路门店!$S:$S,$G1313)</f>
        <v>0</v>
      </c>
      <c r="AG1313" s="99">
        <f>SUMIFS(通讯通路门店!$BH:$BH,通讯通路门店!$S:$S,$G1313)</f>
        <v>0</v>
      </c>
      <c r="AH1313" s="99">
        <f t="shared" si="101"/>
        <v>0</v>
      </c>
      <c r="AI1313" s="99">
        <f>SUMIFS(通讯通路门店!$BB:$BB,通讯通路门店!$S:$S,$G1313)</f>
        <v>0</v>
      </c>
      <c r="AJ1313" s="99">
        <f>SUMIFS(通讯通路门店!$BE:$BE,通讯通路门店!$S:$S,$G1313)</f>
        <v>0</v>
      </c>
      <c r="AK1313" s="99">
        <f>SUMIFS(通讯通路门店!$BG:$BG,通讯通路门店!$S:$S,$G1313)</f>
        <v>0</v>
      </c>
      <c r="AL1313" s="99">
        <f>SUMIFS(通讯通路门店!$BC:$BC,通讯通路门店!$S:$S,$G1313)</f>
        <v>0</v>
      </c>
      <c r="AM1313" s="99">
        <f>SUMIFS(通讯通路门店!$BD:$BD,通讯通路门店!$S:$S,$G1313)</f>
        <v>0</v>
      </c>
      <c r="AN1313" s="99">
        <f>SUMIFS(通讯通路门店!$BF:$BF,通讯通路门店!$S:$S,$G1313)</f>
        <v>0</v>
      </c>
      <c r="AO1313" s="99">
        <f t="shared" si="102"/>
        <v>0</v>
      </c>
      <c r="AP1313" s="99">
        <f>SUMIFS(通讯通路门店!$K:$K,通讯通路门店!$S:$S,$G1313)</f>
        <v>0</v>
      </c>
      <c r="AQ1313" s="83"/>
      <c r="AR1313" s="99">
        <f>SUMIFS(通讯通路门店!$T:$T,通讯通路门店!$S:$S,$G1313)</f>
        <v>0</v>
      </c>
      <c r="AS1313" s="99">
        <f>SUMIFS(通讯通路门店!$U:$U,通讯通路门店!$S:$S,$G1313)</f>
        <v>0</v>
      </c>
      <c r="AT1313" s="99">
        <f>SUMIFS(通讯通路门店!$V:$V,通讯通路门店!$S:$S,$G1313)</f>
        <v>0</v>
      </c>
      <c r="AU1313" s="99">
        <f>SUMIFS(通讯通路门店!$W:$W,通讯通路门店!$S:$S,$G1313)</f>
        <v>0</v>
      </c>
      <c r="AV1313" s="99">
        <f>SUMIFS(通讯通路门店!$Z:$Z,通讯通路门店!$S:$S,$G1313)</f>
        <v>0</v>
      </c>
      <c r="AW1313" s="99">
        <f>SUMIFS(通讯通路门店!$AB:$AB,通讯通路门店!$S:$S,$G1313)</f>
        <v>0</v>
      </c>
      <c r="AX1313" s="99">
        <f>SUMIFS(通讯通路门店!$X:$X,通讯通路门店!$S:$S,$G1313)</f>
        <v>0</v>
      </c>
      <c r="AY1313" s="99">
        <f>SUMIFS(通讯通路门店!$Y:$Y,通讯通路门店!$S:$S,$G1313)</f>
        <v>0</v>
      </c>
      <c r="AZ1313" s="99">
        <f>SUMIFS(通讯通路门店!$AA:$AA,通讯通路门店!$S:$S,$G1313)</f>
        <v>0</v>
      </c>
      <c r="BA1313" s="99">
        <f t="shared" si="103"/>
        <v>0</v>
      </c>
      <c r="BB1313" s="99">
        <f t="shared" si="104"/>
        <v>0</v>
      </c>
      <c r="BC1313" s="99">
        <f>SUMIFS(通讯通路门店!$W:$W,通讯通路门店!$S:$S,$G1313,通讯通路门店!$J:$J,"荣耀体验店")+SUMIFS(通讯通路门店!$W:$W,通讯通路门店!$S:$S,$G1313,通讯通路门店!$J:$J,"荣耀授权专卖店")</f>
        <v>0</v>
      </c>
      <c r="BD1313" s="99">
        <f>SUMIFS(通讯通路门店!$Z:$Z,通讯通路门店!$S:$S,$G1313,通讯通路门店!$J:$J,"VIVO体验店")</f>
        <v>0</v>
      </c>
      <c r="BE1313" s="99">
        <f>SUMIFS(通讯通路门店!$AB:$AB,通讯通路门店!$S:$S,$G1313,通讯通路门店!$J:$J,"OPPO体验店")</f>
        <v>0</v>
      </c>
      <c r="BF1313" s="99">
        <f>SUMIFS(通讯通路门店!$X:$X,通讯通路门店!$S:$S,$G1313,通讯通路门店!$J:$J,"华为授权体验店")+SUMIFS(通讯通路门店!$AA:$AA,通讯通路门店!$S:$S,$G1313,通讯通路门店!$J:$J,"华为堡垒店")</f>
        <v>0</v>
      </c>
      <c r="BG1313" s="99">
        <f>SUMIFS(通讯通路门店!$Y:$Y,通讯通路门店!$S:$S,$G1313,通讯通路门店!$J:$J,"小米体验店")</f>
        <v>0</v>
      </c>
      <c r="BH1313" s="99">
        <f>SUMIFS(通讯通路门店!$AA:$AA,通讯通路门店!$S:$S,$G1313,通讯通路门店!$J:$J,"苹果体验店")</f>
        <v>0</v>
      </c>
      <c r="BI1313" s="99">
        <f>SUMIFS(通讯通路门店!$K:$K,通讯通路门店!$S:$S,$G1313,通讯通路门店!$J:$J,"其他品牌专卖店")</f>
        <v>0</v>
      </c>
      <c r="BJ1313" s="99">
        <f>SUMIFS(通讯通路门店!$AC:$AC,通讯通路门店!$S:$S,$G1313)</f>
        <v>0</v>
      </c>
      <c r="BK1313" s="99">
        <f>SUMIFS(通讯通路门店!$AD:$AD,通讯通路门店!$S:$S,$G1313)</f>
        <v>0</v>
      </c>
      <c r="BL1313" s="99">
        <f>SUMIFS(通讯通路门店!$AE:$AE,通讯通路门店!$S:$S,$G1313)</f>
        <v>0</v>
      </c>
      <c r="BM1313" s="99">
        <f>SUMIFS(通讯通路门店!$AF:$AF,通讯通路门店!$S:$S,$G1313)</f>
        <v>0</v>
      </c>
      <c r="BN1313" s="99">
        <f>SUMIFS(通讯通路门店!$AG:$AG,通讯通路门店!$S:$S,$G1313)</f>
        <v>0</v>
      </c>
      <c r="BO1313" s="99">
        <f>SUMIFS(通讯通路门店!$AH:$AH,通讯通路门店!$S:$S,$G1313)</f>
        <v>0</v>
      </c>
      <c r="BP1313" s="99">
        <f>SUMIFS(通讯通路门店!$AI:$AI,通讯通路门店!$S:$S,$G1313)</f>
        <v>0</v>
      </c>
      <c r="BQ1313" s="83"/>
    </row>
    <row r="1314" spans="1:69">
      <c r="A1314" s="99" t="str">
        <f>IFERROR(_xlfn.XLOOKUP($G1314,通讯通路门店!$S$4:$S$993933,通讯通路门店!$A$4:$A$993933,0,0),"")</f>
        <v>海南省</v>
      </c>
      <c r="B1314" s="99" t="str">
        <f>IFERROR(_xlfn.XLOOKUP($G1314,通讯通路门店!$S$4:$S$993933,通讯通路门店!$B$4:$B$993933,0,0),"")</f>
        <v>昌江黎族自治县</v>
      </c>
      <c r="C1314" s="99" t="str">
        <f>IFERROR(_xlfn.XLOOKUP($G1314,通讯通路门店!$S$4:$S$993933,通讯通路门店!$C$4:$C$993933,0,0),"")</f>
        <v>昌江黎族自治县</v>
      </c>
      <c r="D1314" s="99" t="str">
        <f>IFERROR(_xlfn.XLOOKUP($G1314,通讯通路门店!$S$4:$S$993933,通讯通路门店!$D$4:$D$993933,0,0),"")</f>
        <v>叉河镇</v>
      </c>
      <c r="E1314" s="83"/>
      <c r="F1314" s="83"/>
      <c r="G1314" s="101"/>
      <c r="H1314" s="102">
        <f>IFERROR(_xlfn.XLOOKUP($G1314,通讯通路门店!$S$4:$S$993933,通讯通路门店!$R$4:$R$993933,0,0),"")</f>
        <v>0</v>
      </c>
      <c r="I1314" s="83"/>
      <c r="J1314" s="83"/>
      <c r="K1314" s="83"/>
      <c r="L1314" s="83"/>
      <c r="M1314" s="83"/>
      <c r="N1314" s="83"/>
      <c r="O1314" s="83"/>
      <c r="P1314" s="83"/>
      <c r="Q1314" s="83"/>
      <c r="R1314" s="83"/>
      <c r="S1314" s="83"/>
      <c r="T1314" s="83"/>
      <c r="U1314" s="99">
        <f>COUNTIF(通讯通路门店!$S:$S,$G1314)</f>
        <v>0</v>
      </c>
      <c r="V1314" s="99">
        <f>COUNTIFS(通讯通路门店!$S:$S,$G1314,通讯通路门店!$J:$J,"综合卖场")</f>
        <v>0</v>
      </c>
      <c r="W1314" s="99">
        <f>SUMIFS(通讯通路门店!$AJ:$AJ,通讯通路门店!$S:$S,通讯客户沙盘!$G1314)</f>
        <v>0</v>
      </c>
      <c r="X1314" s="99">
        <f t="shared" si="100"/>
        <v>0</v>
      </c>
      <c r="Y1314" s="99">
        <f>COUNTIFS(通讯通路门店!$S:$S,$G1314,通讯通路门店!$J:$J,"荣耀体验店")+COUNTIFS(通讯通路门店!$S:$S,$G1314,通讯通路门店!$J:$J,"荣耀授权专卖店")</f>
        <v>0</v>
      </c>
      <c r="Z1314" s="99">
        <f>COUNTIFS(通讯通路门店!$S:$S,$G1314,通讯通路门店!$J:$J,"VIVO体验店")</f>
        <v>0</v>
      </c>
      <c r="AA1314" s="99">
        <f>COUNTIFS(通讯通路门店!$S:$S,$G1314,通讯通路门店!$J:$J,"OPPO体验店")</f>
        <v>0</v>
      </c>
      <c r="AB1314" s="99">
        <f>COUNTIFS(通讯通路门店!$S:$S,$G1314,通讯通路门店!$J:$J,"华为授权体验店")+COUNTIFS(通讯通路门店!$S:$S,$G1314,通讯通路门店!$J:$J,"华为堡垒店")</f>
        <v>0</v>
      </c>
      <c r="AC1314" s="99">
        <f>COUNTIFS(通讯通路门店!$S:$S,$G1314,通讯通路门店!$J:$J,"小米体验店")</f>
        <v>0</v>
      </c>
      <c r="AD1314" s="99">
        <f>COUNTIFS(通讯通路门店!$S:$S,$G1314,通讯通路门店!$J:$J,"苹果体验店")</f>
        <v>0</v>
      </c>
      <c r="AE1314" s="99">
        <f>COUNTIFS(通讯通路门店!$S:$S,$G1314,通讯通路门店!$J:$J,"其他品牌专卖店")</f>
        <v>0</v>
      </c>
      <c r="AF1314" s="99">
        <f>SUMIFS(通讯通路门店!$BI:$BI,通讯通路门店!$S:$S,$G1314)</f>
        <v>0</v>
      </c>
      <c r="AG1314" s="99">
        <f>SUMIFS(通讯通路门店!$BH:$BH,通讯通路门店!$S:$S,$G1314)</f>
        <v>0</v>
      </c>
      <c r="AH1314" s="99">
        <f t="shared" si="101"/>
        <v>0</v>
      </c>
      <c r="AI1314" s="99">
        <f>SUMIFS(通讯通路门店!$BB:$BB,通讯通路门店!$S:$S,$G1314)</f>
        <v>0</v>
      </c>
      <c r="AJ1314" s="99">
        <f>SUMIFS(通讯通路门店!$BE:$BE,通讯通路门店!$S:$S,$G1314)</f>
        <v>0</v>
      </c>
      <c r="AK1314" s="99">
        <f>SUMIFS(通讯通路门店!$BG:$BG,通讯通路门店!$S:$S,$G1314)</f>
        <v>0</v>
      </c>
      <c r="AL1314" s="99">
        <f>SUMIFS(通讯通路门店!$BC:$BC,通讯通路门店!$S:$S,$G1314)</f>
        <v>0</v>
      </c>
      <c r="AM1314" s="99">
        <f>SUMIFS(通讯通路门店!$BD:$BD,通讯通路门店!$S:$S,$G1314)</f>
        <v>0</v>
      </c>
      <c r="AN1314" s="99">
        <f>SUMIFS(通讯通路门店!$BF:$BF,通讯通路门店!$S:$S,$G1314)</f>
        <v>0</v>
      </c>
      <c r="AO1314" s="99">
        <f t="shared" si="102"/>
        <v>0</v>
      </c>
      <c r="AP1314" s="99">
        <f>SUMIFS(通讯通路门店!$K:$K,通讯通路门店!$S:$S,$G1314)</f>
        <v>0</v>
      </c>
      <c r="AQ1314" s="83"/>
      <c r="AR1314" s="99">
        <f>SUMIFS(通讯通路门店!$T:$T,通讯通路门店!$S:$S,$G1314)</f>
        <v>0</v>
      </c>
      <c r="AS1314" s="99">
        <f>SUMIFS(通讯通路门店!$U:$U,通讯通路门店!$S:$S,$G1314)</f>
        <v>0</v>
      </c>
      <c r="AT1314" s="99">
        <f>SUMIFS(通讯通路门店!$V:$V,通讯通路门店!$S:$S,$G1314)</f>
        <v>0</v>
      </c>
      <c r="AU1314" s="99">
        <f>SUMIFS(通讯通路门店!$W:$W,通讯通路门店!$S:$S,$G1314)</f>
        <v>0</v>
      </c>
      <c r="AV1314" s="99">
        <f>SUMIFS(通讯通路门店!$Z:$Z,通讯通路门店!$S:$S,$G1314)</f>
        <v>0</v>
      </c>
      <c r="AW1314" s="99">
        <f>SUMIFS(通讯通路门店!$AB:$AB,通讯通路门店!$S:$S,$G1314)</f>
        <v>0</v>
      </c>
      <c r="AX1314" s="99">
        <f>SUMIFS(通讯通路门店!$X:$X,通讯通路门店!$S:$S,$G1314)</f>
        <v>0</v>
      </c>
      <c r="AY1314" s="99">
        <f>SUMIFS(通讯通路门店!$Y:$Y,通讯通路门店!$S:$S,$G1314)</f>
        <v>0</v>
      </c>
      <c r="AZ1314" s="99">
        <f>SUMIFS(通讯通路门店!$AA:$AA,通讯通路门店!$S:$S,$G1314)</f>
        <v>0</v>
      </c>
      <c r="BA1314" s="99">
        <f t="shared" si="103"/>
        <v>0</v>
      </c>
      <c r="BB1314" s="99">
        <f t="shared" si="104"/>
        <v>0</v>
      </c>
      <c r="BC1314" s="99">
        <f>SUMIFS(通讯通路门店!$W:$W,通讯通路门店!$S:$S,$G1314,通讯通路门店!$J:$J,"荣耀体验店")+SUMIFS(通讯通路门店!$W:$W,通讯通路门店!$S:$S,$G1314,通讯通路门店!$J:$J,"荣耀授权专卖店")</f>
        <v>0</v>
      </c>
      <c r="BD1314" s="99">
        <f>SUMIFS(通讯通路门店!$Z:$Z,通讯通路门店!$S:$S,$G1314,通讯通路门店!$J:$J,"VIVO体验店")</f>
        <v>0</v>
      </c>
      <c r="BE1314" s="99">
        <f>SUMIFS(通讯通路门店!$AB:$AB,通讯通路门店!$S:$S,$G1314,通讯通路门店!$J:$J,"OPPO体验店")</f>
        <v>0</v>
      </c>
      <c r="BF1314" s="99">
        <f>SUMIFS(通讯通路门店!$X:$X,通讯通路门店!$S:$S,$G1314,通讯通路门店!$J:$J,"华为授权体验店")+SUMIFS(通讯通路门店!$AA:$AA,通讯通路门店!$S:$S,$G1314,通讯通路门店!$J:$J,"华为堡垒店")</f>
        <v>0</v>
      </c>
      <c r="BG1314" s="99">
        <f>SUMIFS(通讯通路门店!$Y:$Y,通讯通路门店!$S:$S,$G1314,通讯通路门店!$J:$J,"小米体验店")</f>
        <v>0</v>
      </c>
      <c r="BH1314" s="99">
        <f>SUMIFS(通讯通路门店!$AA:$AA,通讯通路门店!$S:$S,$G1314,通讯通路门店!$J:$J,"苹果体验店")</f>
        <v>0</v>
      </c>
      <c r="BI1314" s="99">
        <f>SUMIFS(通讯通路门店!$K:$K,通讯通路门店!$S:$S,$G1314,通讯通路门店!$J:$J,"其他品牌专卖店")</f>
        <v>0</v>
      </c>
      <c r="BJ1314" s="99">
        <f>SUMIFS(通讯通路门店!$AC:$AC,通讯通路门店!$S:$S,$G1314)</f>
        <v>0</v>
      </c>
      <c r="BK1314" s="99">
        <f>SUMIFS(通讯通路门店!$AD:$AD,通讯通路门店!$S:$S,$G1314)</f>
        <v>0</v>
      </c>
      <c r="BL1314" s="99">
        <f>SUMIFS(通讯通路门店!$AE:$AE,通讯通路门店!$S:$S,$G1314)</f>
        <v>0</v>
      </c>
      <c r="BM1314" s="99">
        <f>SUMIFS(通讯通路门店!$AF:$AF,通讯通路门店!$S:$S,$G1314)</f>
        <v>0</v>
      </c>
      <c r="BN1314" s="99">
        <f>SUMIFS(通讯通路门店!$AG:$AG,通讯通路门店!$S:$S,$G1314)</f>
        <v>0</v>
      </c>
      <c r="BO1314" s="99">
        <f>SUMIFS(通讯通路门店!$AH:$AH,通讯通路门店!$S:$S,$G1314)</f>
        <v>0</v>
      </c>
      <c r="BP1314" s="99">
        <f>SUMIFS(通讯通路门店!$AI:$AI,通讯通路门店!$S:$S,$G1314)</f>
        <v>0</v>
      </c>
      <c r="BQ1314" s="83"/>
    </row>
    <row r="1315" spans="1:69">
      <c r="A1315" s="99" t="str">
        <f>IFERROR(_xlfn.XLOOKUP($G1315,通讯通路门店!$S$4:$S$993933,通讯通路门店!$A$4:$A$993933,0,0),"")</f>
        <v>海南省</v>
      </c>
      <c r="B1315" s="99" t="str">
        <f>IFERROR(_xlfn.XLOOKUP($G1315,通讯通路门店!$S$4:$S$993933,通讯通路门店!$B$4:$B$993933,0,0),"")</f>
        <v>昌江黎族自治县</v>
      </c>
      <c r="C1315" s="99" t="str">
        <f>IFERROR(_xlfn.XLOOKUP($G1315,通讯通路门店!$S$4:$S$993933,通讯通路门店!$C$4:$C$993933,0,0),"")</f>
        <v>昌江黎族自治县</v>
      </c>
      <c r="D1315" s="99" t="str">
        <f>IFERROR(_xlfn.XLOOKUP($G1315,通讯通路门店!$S$4:$S$993933,通讯通路门店!$D$4:$D$993933,0,0),"")</f>
        <v>叉河镇</v>
      </c>
      <c r="E1315" s="83"/>
      <c r="F1315" s="83"/>
      <c r="G1315" s="101"/>
      <c r="H1315" s="102">
        <f>IFERROR(_xlfn.XLOOKUP($G1315,通讯通路门店!$S$4:$S$993933,通讯通路门店!$R$4:$R$993933,0,0),"")</f>
        <v>0</v>
      </c>
      <c r="I1315" s="83"/>
      <c r="J1315" s="83"/>
      <c r="K1315" s="83"/>
      <c r="L1315" s="83"/>
      <c r="M1315" s="83"/>
      <c r="N1315" s="83"/>
      <c r="O1315" s="83"/>
      <c r="P1315" s="83"/>
      <c r="Q1315" s="83"/>
      <c r="R1315" s="83"/>
      <c r="S1315" s="83"/>
      <c r="T1315" s="83"/>
      <c r="U1315" s="99">
        <f>COUNTIF(通讯通路门店!$S:$S,$G1315)</f>
        <v>0</v>
      </c>
      <c r="V1315" s="99">
        <f>COUNTIFS(通讯通路门店!$S:$S,$G1315,通讯通路门店!$J:$J,"综合卖场")</f>
        <v>0</v>
      </c>
      <c r="W1315" s="99">
        <f>SUMIFS(通讯通路门店!$AJ:$AJ,通讯通路门店!$S:$S,通讯客户沙盘!$G1315)</f>
        <v>0</v>
      </c>
      <c r="X1315" s="99">
        <f t="shared" si="100"/>
        <v>0</v>
      </c>
      <c r="Y1315" s="99">
        <f>COUNTIFS(通讯通路门店!$S:$S,$G1315,通讯通路门店!$J:$J,"荣耀体验店")+COUNTIFS(通讯通路门店!$S:$S,$G1315,通讯通路门店!$J:$J,"荣耀授权专卖店")</f>
        <v>0</v>
      </c>
      <c r="Z1315" s="99">
        <f>COUNTIFS(通讯通路门店!$S:$S,$G1315,通讯通路门店!$J:$J,"VIVO体验店")</f>
        <v>0</v>
      </c>
      <c r="AA1315" s="99">
        <f>COUNTIFS(通讯通路门店!$S:$S,$G1315,通讯通路门店!$J:$J,"OPPO体验店")</f>
        <v>0</v>
      </c>
      <c r="AB1315" s="99">
        <f>COUNTIFS(通讯通路门店!$S:$S,$G1315,通讯通路门店!$J:$J,"华为授权体验店")+COUNTIFS(通讯通路门店!$S:$S,$G1315,通讯通路门店!$J:$J,"华为堡垒店")</f>
        <v>0</v>
      </c>
      <c r="AC1315" s="99">
        <f>COUNTIFS(通讯通路门店!$S:$S,$G1315,通讯通路门店!$J:$J,"小米体验店")</f>
        <v>0</v>
      </c>
      <c r="AD1315" s="99">
        <f>COUNTIFS(通讯通路门店!$S:$S,$G1315,通讯通路门店!$J:$J,"苹果体验店")</f>
        <v>0</v>
      </c>
      <c r="AE1315" s="99">
        <f>COUNTIFS(通讯通路门店!$S:$S,$G1315,通讯通路门店!$J:$J,"其他品牌专卖店")</f>
        <v>0</v>
      </c>
      <c r="AF1315" s="99">
        <f>SUMIFS(通讯通路门店!$BI:$BI,通讯通路门店!$S:$S,$G1315)</f>
        <v>0</v>
      </c>
      <c r="AG1315" s="99">
        <f>SUMIFS(通讯通路门店!$BH:$BH,通讯通路门店!$S:$S,$G1315)</f>
        <v>0</v>
      </c>
      <c r="AH1315" s="99">
        <f t="shared" si="101"/>
        <v>0</v>
      </c>
      <c r="AI1315" s="99">
        <f>SUMIFS(通讯通路门店!$BB:$BB,通讯通路门店!$S:$S,$G1315)</f>
        <v>0</v>
      </c>
      <c r="AJ1315" s="99">
        <f>SUMIFS(通讯通路门店!$BE:$BE,通讯通路门店!$S:$S,$G1315)</f>
        <v>0</v>
      </c>
      <c r="AK1315" s="99">
        <f>SUMIFS(通讯通路门店!$BG:$BG,通讯通路门店!$S:$S,$G1315)</f>
        <v>0</v>
      </c>
      <c r="AL1315" s="99">
        <f>SUMIFS(通讯通路门店!$BC:$BC,通讯通路门店!$S:$S,$G1315)</f>
        <v>0</v>
      </c>
      <c r="AM1315" s="99">
        <f>SUMIFS(通讯通路门店!$BD:$BD,通讯通路门店!$S:$S,$G1315)</f>
        <v>0</v>
      </c>
      <c r="AN1315" s="99">
        <f>SUMIFS(通讯通路门店!$BF:$BF,通讯通路门店!$S:$S,$G1315)</f>
        <v>0</v>
      </c>
      <c r="AO1315" s="99">
        <f t="shared" si="102"/>
        <v>0</v>
      </c>
      <c r="AP1315" s="99">
        <f>SUMIFS(通讯通路门店!$K:$K,通讯通路门店!$S:$S,$G1315)</f>
        <v>0</v>
      </c>
      <c r="AQ1315" s="83"/>
      <c r="AR1315" s="99">
        <f>SUMIFS(通讯通路门店!$T:$T,通讯通路门店!$S:$S,$G1315)</f>
        <v>0</v>
      </c>
      <c r="AS1315" s="99">
        <f>SUMIFS(通讯通路门店!$U:$U,通讯通路门店!$S:$S,$G1315)</f>
        <v>0</v>
      </c>
      <c r="AT1315" s="99">
        <f>SUMIFS(通讯通路门店!$V:$V,通讯通路门店!$S:$S,$G1315)</f>
        <v>0</v>
      </c>
      <c r="AU1315" s="99">
        <f>SUMIFS(通讯通路门店!$W:$W,通讯通路门店!$S:$S,$G1315)</f>
        <v>0</v>
      </c>
      <c r="AV1315" s="99">
        <f>SUMIFS(通讯通路门店!$Z:$Z,通讯通路门店!$S:$S,$G1315)</f>
        <v>0</v>
      </c>
      <c r="AW1315" s="99">
        <f>SUMIFS(通讯通路门店!$AB:$AB,通讯通路门店!$S:$S,$G1315)</f>
        <v>0</v>
      </c>
      <c r="AX1315" s="99">
        <f>SUMIFS(通讯通路门店!$X:$X,通讯通路门店!$S:$S,$G1315)</f>
        <v>0</v>
      </c>
      <c r="AY1315" s="99">
        <f>SUMIFS(通讯通路门店!$Y:$Y,通讯通路门店!$S:$S,$G1315)</f>
        <v>0</v>
      </c>
      <c r="AZ1315" s="99">
        <f>SUMIFS(通讯通路门店!$AA:$AA,通讯通路门店!$S:$S,$G1315)</f>
        <v>0</v>
      </c>
      <c r="BA1315" s="99">
        <f t="shared" si="103"/>
        <v>0</v>
      </c>
      <c r="BB1315" s="99">
        <f t="shared" si="104"/>
        <v>0</v>
      </c>
      <c r="BC1315" s="99">
        <f>SUMIFS(通讯通路门店!$W:$W,通讯通路门店!$S:$S,$G1315,通讯通路门店!$J:$J,"荣耀体验店")+SUMIFS(通讯通路门店!$W:$W,通讯通路门店!$S:$S,$G1315,通讯通路门店!$J:$J,"荣耀授权专卖店")</f>
        <v>0</v>
      </c>
      <c r="BD1315" s="99">
        <f>SUMIFS(通讯通路门店!$Z:$Z,通讯通路门店!$S:$S,$G1315,通讯通路门店!$J:$J,"VIVO体验店")</f>
        <v>0</v>
      </c>
      <c r="BE1315" s="99">
        <f>SUMIFS(通讯通路门店!$AB:$AB,通讯通路门店!$S:$S,$G1315,通讯通路门店!$J:$J,"OPPO体验店")</f>
        <v>0</v>
      </c>
      <c r="BF1315" s="99">
        <f>SUMIFS(通讯通路门店!$X:$X,通讯通路门店!$S:$S,$G1315,通讯通路门店!$J:$J,"华为授权体验店")+SUMIFS(通讯通路门店!$AA:$AA,通讯通路门店!$S:$S,$G1315,通讯通路门店!$J:$J,"华为堡垒店")</f>
        <v>0</v>
      </c>
      <c r="BG1315" s="99">
        <f>SUMIFS(通讯通路门店!$Y:$Y,通讯通路门店!$S:$S,$G1315,通讯通路门店!$J:$J,"小米体验店")</f>
        <v>0</v>
      </c>
      <c r="BH1315" s="99">
        <f>SUMIFS(通讯通路门店!$AA:$AA,通讯通路门店!$S:$S,$G1315,通讯通路门店!$J:$J,"苹果体验店")</f>
        <v>0</v>
      </c>
      <c r="BI1315" s="99">
        <f>SUMIFS(通讯通路门店!$K:$K,通讯通路门店!$S:$S,$G1315,通讯通路门店!$J:$J,"其他品牌专卖店")</f>
        <v>0</v>
      </c>
      <c r="BJ1315" s="99">
        <f>SUMIFS(通讯通路门店!$AC:$AC,通讯通路门店!$S:$S,$G1315)</f>
        <v>0</v>
      </c>
      <c r="BK1315" s="99">
        <f>SUMIFS(通讯通路门店!$AD:$AD,通讯通路门店!$S:$S,$G1315)</f>
        <v>0</v>
      </c>
      <c r="BL1315" s="99">
        <f>SUMIFS(通讯通路门店!$AE:$AE,通讯通路门店!$S:$S,$G1315)</f>
        <v>0</v>
      </c>
      <c r="BM1315" s="99">
        <f>SUMIFS(通讯通路门店!$AF:$AF,通讯通路门店!$S:$S,$G1315)</f>
        <v>0</v>
      </c>
      <c r="BN1315" s="99">
        <f>SUMIFS(通讯通路门店!$AG:$AG,通讯通路门店!$S:$S,$G1315)</f>
        <v>0</v>
      </c>
      <c r="BO1315" s="99">
        <f>SUMIFS(通讯通路门店!$AH:$AH,通讯通路门店!$S:$S,$G1315)</f>
        <v>0</v>
      </c>
      <c r="BP1315" s="99">
        <f>SUMIFS(通讯通路门店!$AI:$AI,通讯通路门店!$S:$S,$G1315)</f>
        <v>0</v>
      </c>
      <c r="BQ1315" s="83"/>
    </row>
    <row r="1316" spans="1:69">
      <c r="A1316" s="99" t="str">
        <f>IFERROR(_xlfn.XLOOKUP($G1316,通讯通路门店!$S$4:$S$993933,通讯通路门店!$A$4:$A$993933,0,0),"")</f>
        <v>海南省</v>
      </c>
      <c r="B1316" s="99" t="str">
        <f>IFERROR(_xlfn.XLOOKUP($G1316,通讯通路门店!$S$4:$S$993933,通讯通路门店!$B$4:$B$993933,0,0),"")</f>
        <v>昌江黎族自治县</v>
      </c>
      <c r="C1316" s="99" t="str">
        <f>IFERROR(_xlfn.XLOOKUP($G1316,通讯通路门店!$S$4:$S$993933,通讯通路门店!$C$4:$C$993933,0,0),"")</f>
        <v>昌江黎族自治县</v>
      </c>
      <c r="D1316" s="99" t="str">
        <f>IFERROR(_xlfn.XLOOKUP($G1316,通讯通路门店!$S$4:$S$993933,通讯通路门店!$D$4:$D$993933,0,0),"")</f>
        <v>叉河镇</v>
      </c>
      <c r="E1316" s="83"/>
      <c r="F1316" s="83"/>
      <c r="G1316" s="101"/>
      <c r="H1316" s="102">
        <f>IFERROR(_xlfn.XLOOKUP($G1316,通讯通路门店!$S$4:$S$993933,通讯通路门店!$R$4:$R$993933,0,0),"")</f>
        <v>0</v>
      </c>
      <c r="I1316" s="83"/>
      <c r="J1316" s="83"/>
      <c r="K1316" s="83"/>
      <c r="L1316" s="83"/>
      <c r="M1316" s="83"/>
      <c r="N1316" s="83"/>
      <c r="O1316" s="83"/>
      <c r="P1316" s="83"/>
      <c r="Q1316" s="83"/>
      <c r="R1316" s="83"/>
      <c r="S1316" s="83"/>
      <c r="T1316" s="83"/>
      <c r="U1316" s="99">
        <f>COUNTIF(通讯通路门店!$S:$S,$G1316)</f>
        <v>0</v>
      </c>
      <c r="V1316" s="99">
        <f>COUNTIFS(通讯通路门店!$S:$S,$G1316,通讯通路门店!$J:$J,"综合卖场")</f>
        <v>0</v>
      </c>
      <c r="W1316" s="99">
        <f>SUMIFS(通讯通路门店!$AJ:$AJ,通讯通路门店!$S:$S,通讯客户沙盘!$G1316)</f>
        <v>0</v>
      </c>
      <c r="X1316" s="99">
        <f t="shared" si="100"/>
        <v>0</v>
      </c>
      <c r="Y1316" s="99">
        <f>COUNTIFS(通讯通路门店!$S:$S,$G1316,通讯通路门店!$J:$J,"荣耀体验店")+COUNTIFS(通讯通路门店!$S:$S,$G1316,通讯通路门店!$J:$J,"荣耀授权专卖店")</f>
        <v>0</v>
      </c>
      <c r="Z1316" s="99">
        <f>COUNTIFS(通讯通路门店!$S:$S,$G1316,通讯通路门店!$J:$J,"VIVO体验店")</f>
        <v>0</v>
      </c>
      <c r="AA1316" s="99">
        <f>COUNTIFS(通讯通路门店!$S:$S,$G1316,通讯通路门店!$J:$J,"OPPO体验店")</f>
        <v>0</v>
      </c>
      <c r="AB1316" s="99">
        <f>COUNTIFS(通讯通路门店!$S:$S,$G1316,通讯通路门店!$J:$J,"华为授权体验店")+COUNTIFS(通讯通路门店!$S:$S,$G1316,通讯通路门店!$J:$J,"华为堡垒店")</f>
        <v>0</v>
      </c>
      <c r="AC1316" s="99">
        <f>COUNTIFS(通讯通路门店!$S:$S,$G1316,通讯通路门店!$J:$J,"小米体验店")</f>
        <v>0</v>
      </c>
      <c r="AD1316" s="99">
        <f>COUNTIFS(通讯通路门店!$S:$S,$G1316,通讯通路门店!$J:$J,"苹果体验店")</f>
        <v>0</v>
      </c>
      <c r="AE1316" s="99">
        <f>COUNTIFS(通讯通路门店!$S:$S,$G1316,通讯通路门店!$J:$J,"其他品牌专卖店")</f>
        <v>0</v>
      </c>
      <c r="AF1316" s="99">
        <f>SUMIFS(通讯通路门店!$BI:$BI,通讯通路门店!$S:$S,$G1316)</f>
        <v>0</v>
      </c>
      <c r="AG1316" s="99">
        <f>SUMIFS(通讯通路门店!$BH:$BH,通讯通路门店!$S:$S,$G1316)</f>
        <v>0</v>
      </c>
      <c r="AH1316" s="99">
        <f t="shared" si="101"/>
        <v>0</v>
      </c>
      <c r="AI1316" s="99">
        <f>SUMIFS(通讯通路门店!$BB:$BB,通讯通路门店!$S:$S,$G1316)</f>
        <v>0</v>
      </c>
      <c r="AJ1316" s="99">
        <f>SUMIFS(通讯通路门店!$BE:$BE,通讯通路门店!$S:$S,$G1316)</f>
        <v>0</v>
      </c>
      <c r="AK1316" s="99">
        <f>SUMIFS(通讯通路门店!$BG:$BG,通讯通路门店!$S:$S,$G1316)</f>
        <v>0</v>
      </c>
      <c r="AL1316" s="99">
        <f>SUMIFS(通讯通路门店!$BC:$BC,通讯通路门店!$S:$S,$G1316)</f>
        <v>0</v>
      </c>
      <c r="AM1316" s="99">
        <f>SUMIFS(通讯通路门店!$BD:$BD,通讯通路门店!$S:$S,$G1316)</f>
        <v>0</v>
      </c>
      <c r="AN1316" s="99">
        <f>SUMIFS(通讯通路门店!$BF:$BF,通讯通路门店!$S:$S,$G1316)</f>
        <v>0</v>
      </c>
      <c r="AO1316" s="99">
        <f t="shared" si="102"/>
        <v>0</v>
      </c>
      <c r="AP1316" s="99">
        <f>SUMIFS(通讯通路门店!$K:$K,通讯通路门店!$S:$S,$G1316)</f>
        <v>0</v>
      </c>
      <c r="AQ1316" s="83"/>
      <c r="AR1316" s="99">
        <f>SUMIFS(通讯通路门店!$T:$T,通讯通路门店!$S:$S,$G1316)</f>
        <v>0</v>
      </c>
      <c r="AS1316" s="99">
        <f>SUMIFS(通讯通路门店!$U:$U,通讯通路门店!$S:$S,$G1316)</f>
        <v>0</v>
      </c>
      <c r="AT1316" s="99">
        <f>SUMIFS(通讯通路门店!$V:$V,通讯通路门店!$S:$S,$G1316)</f>
        <v>0</v>
      </c>
      <c r="AU1316" s="99">
        <f>SUMIFS(通讯通路门店!$W:$W,通讯通路门店!$S:$S,$G1316)</f>
        <v>0</v>
      </c>
      <c r="AV1316" s="99">
        <f>SUMIFS(通讯通路门店!$Z:$Z,通讯通路门店!$S:$S,$G1316)</f>
        <v>0</v>
      </c>
      <c r="AW1316" s="99">
        <f>SUMIFS(通讯通路门店!$AB:$AB,通讯通路门店!$S:$S,$G1316)</f>
        <v>0</v>
      </c>
      <c r="AX1316" s="99">
        <f>SUMIFS(通讯通路门店!$X:$X,通讯通路门店!$S:$S,$G1316)</f>
        <v>0</v>
      </c>
      <c r="AY1316" s="99">
        <f>SUMIFS(通讯通路门店!$Y:$Y,通讯通路门店!$S:$S,$G1316)</f>
        <v>0</v>
      </c>
      <c r="AZ1316" s="99">
        <f>SUMIFS(通讯通路门店!$AA:$AA,通讯通路门店!$S:$S,$G1316)</f>
        <v>0</v>
      </c>
      <c r="BA1316" s="99">
        <f t="shared" si="103"/>
        <v>0</v>
      </c>
      <c r="BB1316" s="99">
        <f t="shared" si="104"/>
        <v>0</v>
      </c>
      <c r="BC1316" s="99">
        <f>SUMIFS(通讯通路门店!$W:$W,通讯通路门店!$S:$S,$G1316,通讯通路门店!$J:$J,"荣耀体验店")+SUMIFS(通讯通路门店!$W:$W,通讯通路门店!$S:$S,$G1316,通讯通路门店!$J:$J,"荣耀授权专卖店")</f>
        <v>0</v>
      </c>
      <c r="BD1316" s="99">
        <f>SUMIFS(通讯通路门店!$Z:$Z,通讯通路门店!$S:$S,$G1316,通讯通路门店!$J:$J,"VIVO体验店")</f>
        <v>0</v>
      </c>
      <c r="BE1316" s="99">
        <f>SUMIFS(通讯通路门店!$AB:$AB,通讯通路门店!$S:$S,$G1316,通讯通路门店!$J:$J,"OPPO体验店")</f>
        <v>0</v>
      </c>
      <c r="BF1316" s="99">
        <f>SUMIFS(通讯通路门店!$X:$X,通讯通路门店!$S:$S,$G1316,通讯通路门店!$J:$J,"华为授权体验店")+SUMIFS(通讯通路门店!$AA:$AA,通讯通路门店!$S:$S,$G1316,通讯通路门店!$J:$J,"华为堡垒店")</f>
        <v>0</v>
      </c>
      <c r="BG1316" s="99">
        <f>SUMIFS(通讯通路门店!$Y:$Y,通讯通路门店!$S:$S,$G1316,通讯通路门店!$J:$J,"小米体验店")</f>
        <v>0</v>
      </c>
      <c r="BH1316" s="99">
        <f>SUMIFS(通讯通路门店!$AA:$AA,通讯通路门店!$S:$S,$G1316,通讯通路门店!$J:$J,"苹果体验店")</f>
        <v>0</v>
      </c>
      <c r="BI1316" s="99">
        <f>SUMIFS(通讯通路门店!$K:$K,通讯通路门店!$S:$S,$G1316,通讯通路门店!$J:$J,"其他品牌专卖店")</f>
        <v>0</v>
      </c>
      <c r="BJ1316" s="99">
        <f>SUMIFS(通讯通路门店!$AC:$AC,通讯通路门店!$S:$S,$G1316)</f>
        <v>0</v>
      </c>
      <c r="BK1316" s="99">
        <f>SUMIFS(通讯通路门店!$AD:$AD,通讯通路门店!$S:$S,$G1316)</f>
        <v>0</v>
      </c>
      <c r="BL1316" s="99">
        <f>SUMIFS(通讯通路门店!$AE:$AE,通讯通路门店!$S:$S,$G1316)</f>
        <v>0</v>
      </c>
      <c r="BM1316" s="99">
        <f>SUMIFS(通讯通路门店!$AF:$AF,通讯通路门店!$S:$S,$G1316)</f>
        <v>0</v>
      </c>
      <c r="BN1316" s="99">
        <f>SUMIFS(通讯通路门店!$AG:$AG,通讯通路门店!$S:$S,$G1316)</f>
        <v>0</v>
      </c>
      <c r="BO1316" s="99">
        <f>SUMIFS(通讯通路门店!$AH:$AH,通讯通路门店!$S:$S,$G1316)</f>
        <v>0</v>
      </c>
      <c r="BP1316" s="99">
        <f>SUMIFS(通讯通路门店!$AI:$AI,通讯通路门店!$S:$S,$G1316)</f>
        <v>0</v>
      </c>
      <c r="BQ1316" s="83"/>
    </row>
    <row r="1317" spans="1:69">
      <c r="A1317" s="99" t="str">
        <f>IFERROR(_xlfn.XLOOKUP($G1317,通讯通路门店!$S$4:$S$993933,通讯通路门店!$A$4:$A$993933,0,0),"")</f>
        <v>海南省</v>
      </c>
      <c r="B1317" s="99" t="str">
        <f>IFERROR(_xlfn.XLOOKUP($G1317,通讯通路门店!$S$4:$S$993933,通讯通路门店!$B$4:$B$993933,0,0),"")</f>
        <v>昌江黎族自治县</v>
      </c>
      <c r="C1317" s="99" t="str">
        <f>IFERROR(_xlfn.XLOOKUP($G1317,通讯通路门店!$S$4:$S$993933,通讯通路门店!$C$4:$C$993933,0,0),"")</f>
        <v>昌江黎族自治县</v>
      </c>
      <c r="D1317" s="99" t="str">
        <f>IFERROR(_xlfn.XLOOKUP($G1317,通讯通路门店!$S$4:$S$993933,通讯通路门店!$D$4:$D$993933,0,0),"")</f>
        <v>叉河镇</v>
      </c>
      <c r="E1317" s="83"/>
      <c r="F1317" s="83"/>
      <c r="G1317" s="101"/>
      <c r="H1317" s="102">
        <f>IFERROR(_xlfn.XLOOKUP($G1317,通讯通路门店!$S$4:$S$993933,通讯通路门店!$R$4:$R$993933,0,0),"")</f>
        <v>0</v>
      </c>
      <c r="I1317" s="83"/>
      <c r="J1317" s="83"/>
      <c r="K1317" s="83"/>
      <c r="L1317" s="83"/>
      <c r="M1317" s="83"/>
      <c r="N1317" s="83"/>
      <c r="O1317" s="83"/>
      <c r="P1317" s="83"/>
      <c r="Q1317" s="83"/>
      <c r="R1317" s="83"/>
      <c r="S1317" s="83"/>
      <c r="T1317" s="83"/>
      <c r="U1317" s="99">
        <f>COUNTIF(通讯通路门店!$S:$S,$G1317)</f>
        <v>0</v>
      </c>
      <c r="V1317" s="99">
        <f>COUNTIFS(通讯通路门店!$S:$S,$G1317,通讯通路门店!$J:$J,"综合卖场")</f>
        <v>0</v>
      </c>
      <c r="W1317" s="99">
        <f>SUMIFS(通讯通路门店!$AJ:$AJ,通讯通路门店!$S:$S,通讯客户沙盘!$G1317)</f>
        <v>0</v>
      </c>
      <c r="X1317" s="99">
        <f t="shared" si="100"/>
        <v>0</v>
      </c>
      <c r="Y1317" s="99">
        <f>COUNTIFS(通讯通路门店!$S:$S,$G1317,通讯通路门店!$J:$J,"荣耀体验店")+COUNTIFS(通讯通路门店!$S:$S,$G1317,通讯通路门店!$J:$J,"荣耀授权专卖店")</f>
        <v>0</v>
      </c>
      <c r="Z1317" s="99">
        <f>COUNTIFS(通讯通路门店!$S:$S,$G1317,通讯通路门店!$J:$J,"VIVO体验店")</f>
        <v>0</v>
      </c>
      <c r="AA1317" s="99">
        <f>COUNTIFS(通讯通路门店!$S:$S,$G1317,通讯通路门店!$J:$J,"OPPO体验店")</f>
        <v>0</v>
      </c>
      <c r="AB1317" s="99">
        <f>COUNTIFS(通讯通路门店!$S:$S,$G1317,通讯通路门店!$J:$J,"华为授权体验店")+COUNTIFS(通讯通路门店!$S:$S,$G1317,通讯通路门店!$J:$J,"华为堡垒店")</f>
        <v>0</v>
      </c>
      <c r="AC1317" s="99">
        <f>COUNTIFS(通讯通路门店!$S:$S,$G1317,通讯通路门店!$J:$J,"小米体验店")</f>
        <v>0</v>
      </c>
      <c r="AD1317" s="99">
        <f>COUNTIFS(通讯通路门店!$S:$S,$G1317,通讯通路门店!$J:$J,"苹果体验店")</f>
        <v>0</v>
      </c>
      <c r="AE1317" s="99">
        <f>COUNTIFS(通讯通路门店!$S:$S,$G1317,通讯通路门店!$J:$J,"其他品牌专卖店")</f>
        <v>0</v>
      </c>
      <c r="AF1317" s="99">
        <f>SUMIFS(通讯通路门店!$BI:$BI,通讯通路门店!$S:$S,$G1317)</f>
        <v>0</v>
      </c>
      <c r="AG1317" s="99">
        <f>SUMIFS(通讯通路门店!$BH:$BH,通讯通路门店!$S:$S,$G1317)</f>
        <v>0</v>
      </c>
      <c r="AH1317" s="99">
        <f t="shared" si="101"/>
        <v>0</v>
      </c>
      <c r="AI1317" s="99">
        <f>SUMIFS(通讯通路门店!$BB:$BB,通讯通路门店!$S:$S,$G1317)</f>
        <v>0</v>
      </c>
      <c r="AJ1317" s="99">
        <f>SUMIFS(通讯通路门店!$BE:$BE,通讯通路门店!$S:$S,$G1317)</f>
        <v>0</v>
      </c>
      <c r="AK1317" s="99">
        <f>SUMIFS(通讯通路门店!$BG:$BG,通讯通路门店!$S:$S,$G1317)</f>
        <v>0</v>
      </c>
      <c r="AL1317" s="99">
        <f>SUMIFS(通讯通路门店!$BC:$BC,通讯通路门店!$S:$S,$G1317)</f>
        <v>0</v>
      </c>
      <c r="AM1317" s="99">
        <f>SUMIFS(通讯通路门店!$BD:$BD,通讯通路门店!$S:$S,$G1317)</f>
        <v>0</v>
      </c>
      <c r="AN1317" s="99">
        <f>SUMIFS(通讯通路门店!$BF:$BF,通讯通路门店!$S:$S,$G1317)</f>
        <v>0</v>
      </c>
      <c r="AO1317" s="99">
        <f t="shared" si="102"/>
        <v>0</v>
      </c>
      <c r="AP1317" s="99">
        <f>SUMIFS(通讯通路门店!$K:$K,通讯通路门店!$S:$S,$G1317)</f>
        <v>0</v>
      </c>
      <c r="AQ1317" s="83"/>
      <c r="AR1317" s="99">
        <f>SUMIFS(通讯通路门店!$T:$T,通讯通路门店!$S:$S,$G1317)</f>
        <v>0</v>
      </c>
      <c r="AS1317" s="99">
        <f>SUMIFS(通讯通路门店!$U:$U,通讯通路门店!$S:$S,$G1317)</f>
        <v>0</v>
      </c>
      <c r="AT1317" s="99">
        <f>SUMIFS(通讯通路门店!$V:$V,通讯通路门店!$S:$S,$G1317)</f>
        <v>0</v>
      </c>
      <c r="AU1317" s="99">
        <f>SUMIFS(通讯通路门店!$W:$W,通讯通路门店!$S:$S,$G1317)</f>
        <v>0</v>
      </c>
      <c r="AV1317" s="99">
        <f>SUMIFS(通讯通路门店!$Z:$Z,通讯通路门店!$S:$S,$G1317)</f>
        <v>0</v>
      </c>
      <c r="AW1317" s="99">
        <f>SUMIFS(通讯通路门店!$AB:$AB,通讯通路门店!$S:$S,$G1317)</f>
        <v>0</v>
      </c>
      <c r="AX1317" s="99">
        <f>SUMIFS(通讯通路门店!$X:$X,通讯通路门店!$S:$S,$G1317)</f>
        <v>0</v>
      </c>
      <c r="AY1317" s="99">
        <f>SUMIFS(通讯通路门店!$Y:$Y,通讯通路门店!$S:$S,$G1317)</f>
        <v>0</v>
      </c>
      <c r="AZ1317" s="99">
        <f>SUMIFS(通讯通路门店!$AA:$AA,通讯通路门店!$S:$S,$G1317)</f>
        <v>0</v>
      </c>
      <c r="BA1317" s="99">
        <f t="shared" si="103"/>
        <v>0</v>
      </c>
      <c r="BB1317" s="99">
        <f t="shared" si="104"/>
        <v>0</v>
      </c>
      <c r="BC1317" s="99">
        <f>SUMIFS(通讯通路门店!$W:$W,通讯通路门店!$S:$S,$G1317,通讯通路门店!$J:$J,"荣耀体验店")+SUMIFS(通讯通路门店!$W:$W,通讯通路门店!$S:$S,$G1317,通讯通路门店!$J:$J,"荣耀授权专卖店")</f>
        <v>0</v>
      </c>
      <c r="BD1317" s="99">
        <f>SUMIFS(通讯通路门店!$Z:$Z,通讯通路门店!$S:$S,$G1317,通讯通路门店!$J:$J,"VIVO体验店")</f>
        <v>0</v>
      </c>
      <c r="BE1317" s="99">
        <f>SUMIFS(通讯通路门店!$AB:$AB,通讯通路门店!$S:$S,$G1317,通讯通路门店!$J:$J,"OPPO体验店")</f>
        <v>0</v>
      </c>
      <c r="BF1317" s="99">
        <f>SUMIFS(通讯通路门店!$X:$X,通讯通路门店!$S:$S,$G1317,通讯通路门店!$J:$J,"华为授权体验店")+SUMIFS(通讯通路门店!$AA:$AA,通讯通路门店!$S:$S,$G1317,通讯通路门店!$J:$J,"华为堡垒店")</f>
        <v>0</v>
      </c>
      <c r="BG1317" s="99">
        <f>SUMIFS(通讯通路门店!$Y:$Y,通讯通路门店!$S:$S,$G1317,通讯通路门店!$J:$J,"小米体验店")</f>
        <v>0</v>
      </c>
      <c r="BH1317" s="99">
        <f>SUMIFS(通讯通路门店!$AA:$AA,通讯通路门店!$S:$S,$G1317,通讯通路门店!$J:$J,"苹果体验店")</f>
        <v>0</v>
      </c>
      <c r="BI1317" s="99">
        <f>SUMIFS(通讯通路门店!$K:$K,通讯通路门店!$S:$S,$G1317,通讯通路门店!$J:$J,"其他品牌专卖店")</f>
        <v>0</v>
      </c>
      <c r="BJ1317" s="99">
        <f>SUMIFS(通讯通路门店!$AC:$AC,通讯通路门店!$S:$S,$G1317)</f>
        <v>0</v>
      </c>
      <c r="BK1317" s="99">
        <f>SUMIFS(通讯通路门店!$AD:$AD,通讯通路门店!$S:$S,$G1317)</f>
        <v>0</v>
      </c>
      <c r="BL1317" s="99">
        <f>SUMIFS(通讯通路门店!$AE:$AE,通讯通路门店!$S:$S,$G1317)</f>
        <v>0</v>
      </c>
      <c r="BM1317" s="99">
        <f>SUMIFS(通讯通路门店!$AF:$AF,通讯通路门店!$S:$S,$G1317)</f>
        <v>0</v>
      </c>
      <c r="BN1317" s="99">
        <f>SUMIFS(通讯通路门店!$AG:$AG,通讯通路门店!$S:$S,$G1317)</f>
        <v>0</v>
      </c>
      <c r="BO1317" s="99">
        <f>SUMIFS(通讯通路门店!$AH:$AH,通讯通路门店!$S:$S,$G1317)</f>
        <v>0</v>
      </c>
      <c r="BP1317" s="99">
        <f>SUMIFS(通讯通路门店!$AI:$AI,通讯通路门店!$S:$S,$G1317)</f>
        <v>0</v>
      </c>
      <c r="BQ1317" s="83"/>
    </row>
    <row r="1318" spans="1:69">
      <c r="A1318" s="99" t="str">
        <f>IFERROR(_xlfn.XLOOKUP($G1318,通讯通路门店!$S$4:$S$993933,通讯通路门店!$A$4:$A$993933,0,0),"")</f>
        <v>海南省</v>
      </c>
      <c r="B1318" s="99" t="str">
        <f>IFERROR(_xlfn.XLOOKUP($G1318,通讯通路门店!$S$4:$S$993933,通讯通路门店!$B$4:$B$993933,0,0),"")</f>
        <v>昌江黎族自治县</v>
      </c>
      <c r="C1318" s="99" t="str">
        <f>IFERROR(_xlfn.XLOOKUP($G1318,通讯通路门店!$S$4:$S$993933,通讯通路门店!$C$4:$C$993933,0,0),"")</f>
        <v>昌江黎族自治县</v>
      </c>
      <c r="D1318" s="99" t="str">
        <f>IFERROR(_xlfn.XLOOKUP($G1318,通讯通路门店!$S$4:$S$993933,通讯通路门店!$D$4:$D$993933,0,0),"")</f>
        <v>叉河镇</v>
      </c>
      <c r="E1318" s="83"/>
      <c r="F1318" s="83"/>
      <c r="G1318" s="101"/>
      <c r="H1318" s="102">
        <f>IFERROR(_xlfn.XLOOKUP($G1318,通讯通路门店!$S$4:$S$993933,通讯通路门店!$R$4:$R$993933,0,0),"")</f>
        <v>0</v>
      </c>
      <c r="I1318" s="83"/>
      <c r="J1318" s="83"/>
      <c r="K1318" s="83"/>
      <c r="L1318" s="83"/>
      <c r="M1318" s="83"/>
      <c r="N1318" s="83"/>
      <c r="O1318" s="83"/>
      <c r="P1318" s="83"/>
      <c r="Q1318" s="83"/>
      <c r="R1318" s="83"/>
      <c r="S1318" s="83"/>
      <c r="T1318" s="83"/>
      <c r="U1318" s="99">
        <f>COUNTIF(通讯通路门店!$S:$S,$G1318)</f>
        <v>0</v>
      </c>
      <c r="V1318" s="99">
        <f>COUNTIFS(通讯通路门店!$S:$S,$G1318,通讯通路门店!$J:$J,"综合卖场")</f>
        <v>0</v>
      </c>
      <c r="W1318" s="99">
        <f>SUMIFS(通讯通路门店!$AJ:$AJ,通讯通路门店!$S:$S,通讯客户沙盘!$G1318)</f>
        <v>0</v>
      </c>
      <c r="X1318" s="99">
        <f t="shared" si="100"/>
        <v>0</v>
      </c>
      <c r="Y1318" s="99">
        <f>COUNTIFS(通讯通路门店!$S:$S,$G1318,通讯通路门店!$J:$J,"荣耀体验店")+COUNTIFS(通讯通路门店!$S:$S,$G1318,通讯通路门店!$J:$J,"荣耀授权专卖店")</f>
        <v>0</v>
      </c>
      <c r="Z1318" s="99">
        <f>COUNTIFS(通讯通路门店!$S:$S,$G1318,通讯通路门店!$J:$J,"VIVO体验店")</f>
        <v>0</v>
      </c>
      <c r="AA1318" s="99">
        <f>COUNTIFS(通讯通路门店!$S:$S,$G1318,通讯通路门店!$J:$J,"OPPO体验店")</f>
        <v>0</v>
      </c>
      <c r="AB1318" s="99">
        <f>COUNTIFS(通讯通路门店!$S:$S,$G1318,通讯通路门店!$J:$J,"华为授权体验店")+COUNTIFS(通讯通路门店!$S:$S,$G1318,通讯通路门店!$J:$J,"华为堡垒店")</f>
        <v>0</v>
      </c>
      <c r="AC1318" s="99">
        <f>COUNTIFS(通讯通路门店!$S:$S,$G1318,通讯通路门店!$J:$J,"小米体验店")</f>
        <v>0</v>
      </c>
      <c r="AD1318" s="99">
        <f>COUNTIFS(通讯通路门店!$S:$S,$G1318,通讯通路门店!$J:$J,"苹果体验店")</f>
        <v>0</v>
      </c>
      <c r="AE1318" s="99">
        <f>COUNTIFS(通讯通路门店!$S:$S,$G1318,通讯通路门店!$J:$J,"其他品牌专卖店")</f>
        <v>0</v>
      </c>
      <c r="AF1318" s="99">
        <f>SUMIFS(通讯通路门店!$BI:$BI,通讯通路门店!$S:$S,$G1318)</f>
        <v>0</v>
      </c>
      <c r="AG1318" s="99">
        <f>SUMIFS(通讯通路门店!$BH:$BH,通讯通路门店!$S:$S,$G1318)</f>
        <v>0</v>
      </c>
      <c r="AH1318" s="99">
        <f t="shared" si="101"/>
        <v>0</v>
      </c>
      <c r="AI1318" s="99">
        <f>SUMIFS(通讯通路门店!$BB:$BB,通讯通路门店!$S:$S,$G1318)</f>
        <v>0</v>
      </c>
      <c r="AJ1318" s="99">
        <f>SUMIFS(通讯通路门店!$BE:$BE,通讯通路门店!$S:$S,$G1318)</f>
        <v>0</v>
      </c>
      <c r="AK1318" s="99">
        <f>SUMIFS(通讯通路门店!$BG:$BG,通讯通路门店!$S:$S,$G1318)</f>
        <v>0</v>
      </c>
      <c r="AL1318" s="99">
        <f>SUMIFS(通讯通路门店!$BC:$BC,通讯通路门店!$S:$S,$G1318)</f>
        <v>0</v>
      </c>
      <c r="AM1318" s="99">
        <f>SUMIFS(通讯通路门店!$BD:$BD,通讯通路门店!$S:$S,$G1318)</f>
        <v>0</v>
      </c>
      <c r="AN1318" s="99">
        <f>SUMIFS(通讯通路门店!$BF:$BF,通讯通路门店!$S:$S,$G1318)</f>
        <v>0</v>
      </c>
      <c r="AO1318" s="99">
        <f t="shared" si="102"/>
        <v>0</v>
      </c>
      <c r="AP1318" s="99">
        <f>SUMIFS(通讯通路门店!$K:$K,通讯通路门店!$S:$S,$G1318)</f>
        <v>0</v>
      </c>
      <c r="AQ1318" s="83"/>
      <c r="AR1318" s="99">
        <f>SUMIFS(通讯通路门店!$T:$T,通讯通路门店!$S:$S,$G1318)</f>
        <v>0</v>
      </c>
      <c r="AS1318" s="99">
        <f>SUMIFS(通讯通路门店!$U:$U,通讯通路门店!$S:$S,$G1318)</f>
        <v>0</v>
      </c>
      <c r="AT1318" s="99">
        <f>SUMIFS(通讯通路门店!$V:$V,通讯通路门店!$S:$S,$G1318)</f>
        <v>0</v>
      </c>
      <c r="AU1318" s="99">
        <f>SUMIFS(通讯通路门店!$W:$W,通讯通路门店!$S:$S,$G1318)</f>
        <v>0</v>
      </c>
      <c r="AV1318" s="99">
        <f>SUMIFS(通讯通路门店!$Z:$Z,通讯通路门店!$S:$S,$G1318)</f>
        <v>0</v>
      </c>
      <c r="AW1318" s="99">
        <f>SUMIFS(通讯通路门店!$AB:$AB,通讯通路门店!$S:$S,$G1318)</f>
        <v>0</v>
      </c>
      <c r="AX1318" s="99">
        <f>SUMIFS(通讯通路门店!$X:$X,通讯通路门店!$S:$S,$G1318)</f>
        <v>0</v>
      </c>
      <c r="AY1318" s="99">
        <f>SUMIFS(通讯通路门店!$Y:$Y,通讯通路门店!$S:$S,$G1318)</f>
        <v>0</v>
      </c>
      <c r="AZ1318" s="99">
        <f>SUMIFS(通讯通路门店!$AA:$AA,通讯通路门店!$S:$S,$G1318)</f>
        <v>0</v>
      </c>
      <c r="BA1318" s="99">
        <f t="shared" si="103"/>
        <v>0</v>
      </c>
      <c r="BB1318" s="99">
        <f t="shared" si="104"/>
        <v>0</v>
      </c>
      <c r="BC1318" s="99">
        <f>SUMIFS(通讯通路门店!$W:$W,通讯通路门店!$S:$S,$G1318,通讯通路门店!$J:$J,"荣耀体验店")+SUMIFS(通讯通路门店!$W:$W,通讯通路门店!$S:$S,$G1318,通讯通路门店!$J:$J,"荣耀授权专卖店")</f>
        <v>0</v>
      </c>
      <c r="BD1318" s="99">
        <f>SUMIFS(通讯通路门店!$Z:$Z,通讯通路门店!$S:$S,$G1318,通讯通路门店!$J:$J,"VIVO体验店")</f>
        <v>0</v>
      </c>
      <c r="BE1318" s="99">
        <f>SUMIFS(通讯通路门店!$AB:$AB,通讯通路门店!$S:$S,$G1318,通讯通路门店!$J:$J,"OPPO体验店")</f>
        <v>0</v>
      </c>
      <c r="BF1318" s="99">
        <f>SUMIFS(通讯通路门店!$X:$X,通讯通路门店!$S:$S,$G1318,通讯通路门店!$J:$J,"华为授权体验店")+SUMIFS(通讯通路门店!$AA:$AA,通讯通路门店!$S:$S,$G1318,通讯通路门店!$J:$J,"华为堡垒店")</f>
        <v>0</v>
      </c>
      <c r="BG1318" s="99">
        <f>SUMIFS(通讯通路门店!$Y:$Y,通讯通路门店!$S:$S,$G1318,通讯通路门店!$J:$J,"小米体验店")</f>
        <v>0</v>
      </c>
      <c r="BH1318" s="99">
        <f>SUMIFS(通讯通路门店!$AA:$AA,通讯通路门店!$S:$S,$G1318,通讯通路门店!$J:$J,"苹果体验店")</f>
        <v>0</v>
      </c>
      <c r="BI1318" s="99">
        <f>SUMIFS(通讯通路门店!$K:$K,通讯通路门店!$S:$S,$G1318,通讯通路门店!$J:$J,"其他品牌专卖店")</f>
        <v>0</v>
      </c>
      <c r="BJ1318" s="99">
        <f>SUMIFS(通讯通路门店!$AC:$AC,通讯通路门店!$S:$S,$G1318)</f>
        <v>0</v>
      </c>
      <c r="BK1318" s="99">
        <f>SUMIFS(通讯通路门店!$AD:$AD,通讯通路门店!$S:$S,$G1318)</f>
        <v>0</v>
      </c>
      <c r="BL1318" s="99">
        <f>SUMIFS(通讯通路门店!$AE:$AE,通讯通路门店!$S:$S,$G1318)</f>
        <v>0</v>
      </c>
      <c r="BM1318" s="99">
        <f>SUMIFS(通讯通路门店!$AF:$AF,通讯通路门店!$S:$S,$G1318)</f>
        <v>0</v>
      </c>
      <c r="BN1318" s="99">
        <f>SUMIFS(通讯通路门店!$AG:$AG,通讯通路门店!$S:$S,$G1318)</f>
        <v>0</v>
      </c>
      <c r="BO1318" s="99">
        <f>SUMIFS(通讯通路门店!$AH:$AH,通讯通路门店!$S:$S,$G1318)</f>
        <v>0</v>
      </c>
      <c r="BP1318" s="99">
        <f>SUMIFS(通讯通路门店!$AI:$AI,通讯通路门店!$S:$S,$G1318)</f>
        <v>0</v>
      </c>
      <c r="BQ1318" s="83"/>
    </row>
    <row r="1319" spans="1:69">
      <c r="A1319" s="99" t="str">
        <f>IFERROR(_xlfn.XLOOKUP($G1319,通讯通路门店!$S$4:$S$993933,通讯通路门店!$A$4:$A$993933,0,0),"")</f>
        <v>海南省</v>
      </c>
      <c r="B1319" s="99" t="str">
        <f>IFERROR(_xlfn.XLOOKUP($G1319,通讯通路门店!$S$4:$S$993933,通讯通路门店!$B$4:$B$993933,0,0),"")</f>
        <v>昌江黎族自治县</v>
      </c>
      <c r="C1319" s="99" t="str">
        <f>IFERROR(_xlfn.XLOOKUP($G1319,通讯通路门店!$S$4:$S$993933,通讯通路门店!$C$4:$C$993933,0,0),"")</f>
        <v>昌江黎族自治县</v>
      </c>
      <c r="D1319" s="99" t="str">
        <f>IFERROR(_xlfn.XLOOKUP($G1319,通讯通路门店!$S$4:$S$993933,通讯通路门店!$D$4:$D$993933,0,0),"")</f>
        <v>叉河镇</v>
      </c>
      <c r="E1319" s="83"/>
      <c r="F1319" s="83"/>
      <c r="G1319" s="101"/>
      <c r="H1319" s="102">
        <f>IFERROR(_xlfn.XLOOKUP($G1319,通讯通路门店!$S$4:$S$993933,通讯通路门店!$R$4:$R$993933,0,0),"")</f>
        <v>0</v>
      </c>
      <c r="I1319" s="83"/>
      <c r="J1319" s="83"/>
      <c r="K1319" s="83"/>
      <c r="L1319" s="83"/>
      <c r="M1319" s="83"/>
      <c r="N1319" s="83"/>
      <c r="O1319" s="83"/>
      <c r="P1319" s="83"/>
      <c r="Q1319" s="83"/>
      <c r="R1319" s="83"/>
      <c r="S1319" s="83"/>
      <c r="T1319" s="83"/>
      <c r="U1319" s="99">
        <f>COUNTIF(通讯通路门店!$S:$S,$G1319)</f>
        <v>0</v>
      </c>
      <c r="V1319" s="99">
        <f>COUNTIFS(通讯通路门店!$S:$S,$G1319,通讯通路门店!$J:$J,"综合卖场")</f>
        <v>0</v>
      </c>
      <c r="W1319" s="99">
        <f>SUMIFS(通讯通路门店!$AJ:$AJ,通讯通路门店!$S:$S,通讯客户沙盘!$G1319)</f>
        <v>0</v>
      </c>
      <c r="X1319" s="99">
        <f t="shared" si="100"/>
        <v>0</v>
      </c>
      <c r="Y1319" s="99">
        <f>COUNTIFS(通讯通路门店!$S:$S,$G1319,通讯通路门店!$J:$J,"荣耀体验店")+COUNTIFS(通讯通路门店!$S:$S,$G1319,通讯通路门店!$J:$J,"荣耀授权专卖店")</f>
        <v>0</v>
      </c>
      <c r="Z1319" s="99">
        <f>COUNTIFS(通讯通路门店!$S:$S,$G1319,通讯通路门店!$J:$J,"VIVO体验店")</f>
        <v>0</v>
      </c>
      <c r="AA1319" s="99">
        <f>COUNTIFS(通讯通路门店!$S:$S,$G1319,通讯通路门店!$J:$J,"OPPO体验店")</f>
        <v>0</v>
      </c>
      <c r="AB1319" s="99">
        <f>COUNTIFS(通讯通路门店!$S:$S,$G1319,通讯通路门店!$J:$J,"华为授权体验店")+COUNTIFS(通讯通路门店!$S:$S,$G1319,通讯通路门店!$J:$J,"华为堡垒店")</f>
        <v>0</v>
      </c>
      <c r="AC1319" s="99">
        <f>COUNTIFS(通讯通路门店!$S:$S,$G1319,通讯通路门店!$J:$J,"小米体验店")</f>
        <v>0</v>
      </c>
      <c r="AD1319" s="99">
        <f>COUNTIFS(通讯通路门店!$S:$S,$G1319,通讯通路门店!$J:$J,"苹果体验店")</f>
        <v>0</v>
      </c>
      <c r="AE1319" s="99">
        <f>COUNTIFS(通讯通路门店!$S:$S,$G1319,通讯通路门店!$J:$J,"其他品牌专卖店")</f>
        <v>0</v>
      </c>
      <c r="AF1319" s="99">
        <f>SUMIFS(通讯通路门店!$BI:$BI,通讯通路门店!$S:$S,$G1319)</f>
        <v>0</v>
      </c>
      <c r="AG1319" s="99">
        <f>SUMIFS(通讯通路门店!$BH:$BH,通讯通路门店!$S:$S,$G1319)</f>
        <v>0</v>
      </c>
      <c r="AH1319" s="99">
        <f t="shared" si="101"/>
        <v>0</v>
      </c>
      <c r="AI1319" s="99">
        <f>SUMIFS(通讯通路门店!$BB:$BB,通讯通路门店!$S:$S,$G1319)</f>
        <v>0</v>
      </c>
      <c r="AJ1319" s="99">
        <f>SUMIFS(通讯通路门店!$BE:$BE,通讯通路门店!$S:$S,$G1319)</f>
        <v>0</v>
      </c>
      <c r="AK1319" s="99">
        <f>SUMIFS(通讯通路门店!$BG:$BG,通讯通路门店!$S:$S,$G1319)</f>
        <v>0</v>
      </c>
      <c r="AL1319" s="99">
        <f>SUMIFS(通讯通路门店!$BC:$BC,通讯通路门店!$S:$S,$G1319)</f>
        <v>0</v>
      </c>
      <c r="AM1319" s="99">
        <f>SUMIFS(通讯通路门店!$BD:$BD,通讯通路门店!$S:$S,$G1319)</f>
        <v>0</v>
      </c>
      <c r="AN1319" s="99">
        <f>SUMIFS(通讯通路门店!$BF:$BF,通讯通路门店!$S:$S,$G1319)</f>
        <v>0</v>
      </c>
      <c r="AO1319" s="99">
        <f t="shared" si="102"/>
        <v>0</v>
      </c>
      <c r="AP1319" s="99">
        <f>SUMIFS(通讯通路门店!$K:$K,通讯通路门店!$S:$S,$G1319)</f>
        <v>0</v>
      </c>
      <c r="AQ1319" s="83"/>
      <c r="AR1319" s="99">
        <f>SUMIFS(通讯通路门店!$T:$T,通讯通路门店!$S:$S,$G1319)</f>
        <v>0</v>
      </c>
      <c r="AS1319" s="99">
        <f>SUMIFS(通讯通路门店!$U:$U,通讯通路门店!$S:$S,$G1319)</f>
        <v>0</v>
      </c>
      <c r="AT1319" s="99">
        <f>SUMIFS(通讯通路门店!$V:$V,通讯通路门店!$S:$S,$G1319)</f>
        <v>0</v>
      </c>
      <c r="AU1319" s="99">
        <f>SUMIFS(通讯通路门店!$W:$W,通讯通路门店!$S:$S,$G1319)</f>
        <v>0</v>
      </c>
      <c r="AV1319" s="99">
        <f>SUMIFS(通讯通路门店!$Z:$Z,通讯通路门店!$S:$S,$G1319)</f>
        <v>0</v>
      </c>
      <c r="AW1319" s="99">
        <f>SUMIFS(通讯通路门店!$AB:$AB,通讯通路门店!$S:$S,$G1319)</f>
        <v>0</v>
      </c>
      <c r="AX1319" s="99">
        <f>SUMIFS(通讯通路门店!$X:$X,通讯通路门店!$S:$S,$G1319)</f>
        <v>0</v>
      </c>
      <c r="AY1319" s="99">
        <f>SUMIFS(通讯通路门店!$Y:$Y,通讯通路门店!$S:$S,$G1319)</f>
        <v>0</v>
      </c>
      <c r="AZ1319" s="99">
        <f>SUMIFS(通讯通路门店!$AA:$AA,通讯通路门店!$S:$S,$G1319)</f>
        <v>0</v>
      </c>
      <c r="BA1319" s="99">
        <f t="shared" si="103"/>
        <v>0</v>
      </c>
      <c r="BB1319" s="99">
        <f t="shared" si="104"/>
        <v>0</v>
      </c>
      <c r="BC1319" s="99">
        <f>SUMIFS(通讯通路门店!$W:$W,通讯通路门店!$S:$S,$G1319,通讯通路门店!$J:$J,"荣耀体验店")+SUMIFS(通讯通路门店!$W:$W,通讯通路门店!$S:$S,$G1319,通讯通路门店!$J:$J,"荣耀授权专卖店")</f>
        <v>0</v>
      </c>
      <c r="BD1319" s="99">
        <f>SUMIFS(通讯通路门店!$Z:$Z,通讯通路门店!$S:$S,$G1319,通讯通路门店!$J:$J,"VIVO体验店")</f>
        <v>0</v>
      </c>
      <c r="BE1319" s="99">
        <f>SUMIFS(通讯通路门店!$AB:$AB,通讯通路门店!$S:$S,$G1319,通讯通路门店!$J:$J,"OPPO体验店")</f>
        <v>0</v>
      </c>
      <c r="BF1319" s="99">
        <f>SUMIFS(通讯通路门店!$X:$X,通讯通路门店!$S:$S,$G1319,通讯通路门店!$J:$J,"华为授权体验店")+SUMIFS(通讯通路门店!$AA:$AA,通讯通路门店!$S:$S,$G1319,通讯通路门店!$J:$J,"华为堡垒店")</f>
        <v>0</v>
      </c>
      <c r="BG1319" s="99">
        <f>SUMIFS(通讯通路门店!$Y:$Y,通讯通路门店!$S:$S,$G1319,通讯通路门店!$J:$J,"小米体验店")</f>
        <v>0</v>
      </c>
      <c r="BH1319" s="99">
        <f>SUMIFS(通讯通路门店!$AA:$AA,通讯通路门店!$S:$S,$G1319,通讯通路门店!$J:$J,"苹果体验店")</f>
        <v>0</v>
      </c>
      <c r="BI1319" s="99">
        <f>SUMIFS(通讯通路门店!$K:$K,通讯通路门店!$S:$S,$G1319,通讯通路门店!$J:$J,"其他品牌专卖店")</f>
        <v>0</v>
      </c>
      <c r="BJ1319" s="99">
        <f>SUMIFS(通讯通路门店!$AC:$AC,通讯通路门店!$S:$S,$G1319)</f>
        <v>0</v>
      </c>
      <c r="BK1319" s="99">
        <f>SUMIFS(通讯通路门店!$AD:$AD,通讯通路门店!$S:$S,$G1319)</f>
        <v>0</v>
      </c>
      <c r="BL1319" s="99">
        <f>SUMIFS(通讯通路门店!$AE:$AE,通讯通路门店!$S:$S,$G1319)</f>
        <v>0</v>
      </c>
      <c r="BM1319" s="99">
        <f>SUMIFS(通讯通路门店!$AF:$AF,通讯通路门店!$S:$S,$G1319)</f>
        <v>0</v>
      </c>
      <c r="BN1319" s="99">
        <f>SUMIFS(通讯通路门店!$AG:$AG,通讯通路门店!$S:$S,$G1319)</f>
        <v>0</v>
      </c>
      <c r="BO1319" s="99">
        <f>SUMIFS(通讯通路门店!$AH:$AH,通讯通路门店!$S:$S,$G1319)</f>
        <v>0</v>
      </c>
      <c r="BP1319" s="99">
        <f>SUMIFS(通讯通路门店!$AI:$AI,通讯通路门店!$S:$S,$G1319)</f>
        <v>0</v>
      </c>
      <c r="BQ1319" s="83"/>
    </row>
    <row r="1320" spans="1:69">
      <c r="A1320" s="99" t="str">
        <f>IFERROR(_xlfn.XLOOKUP($G1320,通讯通路门店!$S$4:$S$993933,通讯通路门店!$A$4:$A$993933,0,0),"")</f>
        <v>海南省</v>
      </c>
      <c r="B1320" s="99" t="str">
        <f>IFERROR(_xlfn.XLOOKUP($G1320,通讯通路门店!$S$4:$S$993933,通讯通路门店!$B$4:$B$993933,0,0),"")</f>
        <v>昌江黎族自治县</v>
      </c>
      <c r="C1320" s="99" t="str">
        <f>IFERROR(_xlfn.XLOOKUP($G1320,通讯通路门店!$S$4:$S$993933,通讯通路门店!$C$4:$C$993933,0,0),"")</f>
        <v>昌江黎族自治县</v>
      </c>
      <c r="D1320" s="99" t="str">
        <f>IFERROR(_xlfn.XLOOKUP($G1320,通讯通路门店!$S$4:$S$993933,通讯通路门店!$D$4:$D$993933,0,0),"")</f>
        <v>叉河镇</v>
      </c>
      <c r="E1320" s="83"/>
      <c r="F1320" s="83"/>
      <c r="G1320" s="101"/>
      <c r="H1320" s="102">
        <f>IFERROR(_xlfn.XLOOKUP($G1320,通讯通路门店!$S$4:$S$993933,通讯通路门店!$R$4:$R$993933,0,0),"")</f>
        <v>0</v>
      </c>
      <c r="I1320" s="83"/>
      <c r="J1320" s="83"/>
      <c r="K1320" s="83"/>
      <c r="L1320" s="83"/>
      <c r="M1320" s="83"/>
      <c r="N1320" s="83"/>
      <c r="O1320" s="83"/>
      <c r="P1320" s="83"/>
      <c r="Q1320" s="83"/>
      <c r="R1320" s="83"/>
      <c r="S1320" s="83"/>
      <c r="T1320" s="83"/>
      <c r="U1320" s="99">
        <f>COUNTIF(通讯通路门店!$S:$S,$G1320)</f>
        <v>0</v>
      </c>
      <c r="V1320" s="99">
        <f>COUNTIFS(通讯通路门店!$S:$S,$G1320,通讯通路门店!$J:$J,"综合卖场")</f>
        <v>0</v>
      </c>
      <c r="W1320" s="99">
        <f>SUMIFS(通讯通路门店!$AJ:$AJ,通讯通路门店!$S:$S,通讯客户沙盘!$G1320)</f>
        <v>0</v>
      </c>
      <c r="X1320" s="99">
        <f t="shared" si="100"/>
        <v>0</v>
      </c>
      <c r="Y1320" s="99">
        <f>COUNTIFS(通讯通路门店!$S:$S,$G1320,通讯通路门店!$J:$J,"荣耀体验店")+COUNTIFS(通讯通路门店!$S:$S,$G1320,通讯通路门店!$J:$J,"荣耀授权专卖店")</f>
        <v>0</v>
      </c>
      <c r="Z1320" s="99">
        <f>COUNTIFS(通讯通路门店!$S:$S,$G1320,通讯通路门店!$J:$J,"VIVO体验店")</f>
        <v>0</v>
      </c>
      <c r="AA1320" s="99">
        <f>COUNTIFS(通讯通路门店!$S:$S,$G1320,通讯通路门店!$J:$J,"OPPO体验店")</f>
        <v>0</v>
      </c>
      <c r="AB1320" s="99">
        <f>COUNTIFS(通讯通路门店!$S:$S,$G1320,通讯通路门店!$J:$J,"华为授权体验店")+COUNTIFS(通讯通路门店!$S:$S,$G1320,通讯通路门店!$J:$J,"华为堡垒店")</f>
        <v>0</v>
      </c>
      <c r="AC1320" s="99">
        <f>COUNTIFS(通讯通路门店!$S:$S,$G1320,通讯通路门店!$J:$J,"小米体验店")</f>
        <v>0</v>
      </c>
      <c r="AD1320" s="99">
        <f>COUNTIFS(通讯通路门店!$S:$S,$G1320,通讯通路门店!$J:$J,"苹果体验店")</f>
        <v>0</v>
      </c>
      <c r="AE1320" s="99">
        <f>COUNTIFS(通讯通路门店!$S:$S,$G1320,通讯通路门店!$J:$J,"其他品牌专卖店")</f>
        <v>0</v>
      </c>
      <c r="AF1320" s="99">
        <f>SUMIFS(通讯通路门店!$BI:$BI,通讯通路门店!$S:$S,$G1320)</f>
        <v>0</v>
      </c>
      <c r="AG1320" s="99">
        <f>SUMIFS(通讯通路门店!$BH:$BH,通讯通路门店!$S:$S,$G1320)</f>
        <v>0</v>
      </c>
      <c r="AH1320" s="99">
        <f t="shared" si="101"/>
        <v>0</v>
      </c>
      <c r="AI1320" s="99">
        <f>SUMIFS(通讯通路门店!$BB:$BB,通讯通路门店!$S:$S,$G1320)</f>
        <v>0</v>
      </c>
      <c r="AJ1320" s="99">
        <f>SUMIFS(通讯通路门店!$BE:$BE,通讯通路门店!$S:$S,$G1320)</f>
        <v>0</v>
      </c>
      <c r="AK1320" s="99">
        <f>SUMIFS(通讯通路门店!$BG:$BG,通讯通路门店!$S:$S,$G1320)</f>
        <v>0</v>
      </c>
      <c r="AL1320" s="99">
        <f>SUMIFS(通讯通路门店!$BC:$BC,通讯通路门店!$S:$S,$G1320)</f>
        <v>0</v>
      </c>
      <c r="AM1320" s="99">
        <f>SUMIFS(通讯通路门店!$BD:$BD,通讯通路门店!$S:$S,$G1320)</f>
        <v>0</v>
      </c>
      <c r="AN1320" s="99">
        <f>SUMIFS(通讯通路门店!$BF:$BF,通讯通路门店!$S:$S,$G1320)</f>
        <v>0</v>
      </c>
      <c r="AO1320" s="99">
        <f t="shared" si="102"/>
        <v>0</v>
      </c>
      <c r="AP1320" s="99">
        <f>SUMIFS(通讯通路门店!$K:$K,通讯通路门店!$S:$S,$G1320)</f>
        <v>0</v>
      </c>
      <c r="AQ1320" s="83"/>
      <c r="AR1320" s="99">
        <f>SUMIFS(通讯通路门店!$T:$T,通讯通路门店!$S:$S,$G1320)</f>
        <v>0</v>
      </c>
      <c r="AS1320" s="99">
        <f>SUMIFS(通讯通路门店!$U:$U,通讯通路门店!$S:$S,$G1320)</f>
        <v>0</v>
      </c>
      <c r="AT1320" s="99">
        <f>SUMIFS(通讯通路门店!$V:$V,通讯通路门店!$S:$S,$G1320)</f>
        <v>0</v>
      </c>
      <c r="AU1320" s="99">
        <f>SUMIFS(通讯通路门店!$W:$W,通讯通路门店!$S:$S,$G1320)</f>
        <v>0</v>
      </c>
      <c r="AV1320" s="99">
        <f>SUMIFS(通讯通路门店!$Z:$Z,通讯通路门店!$S:$S,$G1320)</f>
        <v>0</v>
      </c>
      <c r="AW1320" s="99">
        <f>SUMIFS(通讯通路门店!$AB:$AB,通讯通路门店!$S:$S,$G1320)</f>
        <v>0</v>
      </c>
      <c r="AX1320" s="99">
        <f>SUMIFS(通讯通路门店!$X:$X,通讯通路门店!$S:$S,$G1320)</f>
        <v>0</v>
      </c>
      <c r="AY1320" s="99">
        <f>SUMIFS(通讯通路门店!$Y:$Y,通讯通路门店!$S:$S,$G1320)</f>
        <v>0</v>
      </c>
      <c r="AZ1320" s="99">
        <f>SUMIFS(通讯通路门店!$AA:$AA,通讯通路门店!$S:$S,$G1320)</f>
        <v>0</v>
      </c>
      <c r="BA1320" s="99">
        <f t="shared" si="103"/>
        <v>0</v>
      </c>
      <c r="BB1320" s="99">
        <f t="shared" si="104"/>
        <v>0</v>
      </c>
      <c r="BC1320" s="99">
        <f>SUMIFS(通讯通路门店!$W:$W,通讯通路门店!$S:$S,$G1320,通讯通路门店!$J:$J,"荣耀体验店")+SUMIFS(通讯通路门店!$W:$W,通讯通路门店!$S:$S,$G1320,通讯通路门店!$J:$J,"荣耀授权专卖店")</f>
        <v>0</v>
      </c>
      <c r="BD1320" s="99">
        <f>SUMIFS(通讯通路门店!$Z:$Z,通讯通路门店!$S:$S,$G1320,通讯通路门店!$J:$J,"VIVO体验店")</f>
        <v>0</v>
      </c>
      <c r="BE1320" s="99">
        <f>SUMIFS(通讯通路门店!$AB:$AB,通讯通路门店!$S:$S,$G1320,通讯通路门店!$J:$J,"OPPO体验店")</f>
        <v>0</v>
      </c>
      <c r="BF1320" s="99">
        <f>SUMIFS(通讯通路门店!$X:$X,通讯通路门店!$S:$S,$G1320,通讯通路门店!$J:$J,"华为授权体验店")+SUMIFS(通讯通路门店!$AA:$AA,通讯通路门店!$S:$S,$G1320,通讯通路门店!$J:$J,"华为堡垒店")</f>
        <v>0</v>
      </c>
      <c r="BG1320" s="99">
        <f>SUMIFS(通讯通路门店!$Y:$Y,通讯通路门店!$S:$S,$G1320,通讯通路门店!$J:$J,"小米体验店")</f>
        <v>0</v>
      </c>
      <c r="BH1320" s="99">
        <f>SUMIFS(通讯通路门店!$AA:$AA,通讯通路门店!$S:$S,$G1320,通讯通路门店!$J:$J,"苹果体验店")</f>
        <v>0</v>
      </c>
      <c r="BI1320" s="99">
        <f>SUMIFS(通讯通路门店!$K:$K,通讯通路门店!$S:$S,$G1320,通讯通路门店!$J:$J,"其他品牌专卖店")</f>
        <v>0</v>
      </c>
      <c r="BJ1320" s="99">
        <f>SUMIFS(通讯通路门店!$AC:$AC,通讯通路门店!$S:$S,$G1320)</f>
        <v>0</v>
      </c>
      <c r="BK1320" s="99">
        <f>SUMIFS(通讯通路门店!$AD:$AD,通讯通路门店!$S:$S,$G1320)</f>
        <v>0</v>
      </c>
      <c r="BL1320" s="99">
        <f>SUMIFS(通讯通路门店!$AE:$AE,通讯通路门店!$S:$S,$G1320)</f>
        <v>0</v>
      </c>
      <c r="BM1320" s="99">
        <f>SUMIFS(通讯通路门店!$AF:$AF,通讯通路门店!$S:$S,$G1320)</f>
        <v>0</v>
      </c>
      <c r="BN1320" s="99">
        <f>SUMIFS(通讯通路门店!$AG:$AG,通讯通路门店!$S:$S,$G1320)</f>
        <v>0</v>
      </c>
      <c r="BO1320" s="99">
        <f>SUMIFS(通讯通路门店!$AH:$AH,通讯通路门店!$S:$S,$G1320)</f>
        <v>0</v>
      </c>
      <c r="BP1320" s="99">
        <f>SUMIFS(通讯通路门店!$AI:$AI,通讯通路门店!$S:$S,$G1320)</f>
        <v>0</v>
      </c>
      <c r="BQ1320" s="83"/>
    </row>
    <row r="1321" spans="1:69">
      <c r="A1321" s="99" t="str">
        <f>IFERROR(_xlfn.XLOOKUP($G1321,通讯通路门店!$S$4:$S$993933,通讯通路门店!$A$4:$A$993933,0,0),"")</f>
        <v>海南省</v>
      </c>
      <c r="B1321" s="99" t="str">
        <f>IFERROR(_xlfn.XLOOKUP($G1321,通讯通路门店!$S$4:$S$993933,通讯通路门店!$B$4:$B$993933,0,0),"")</f>
        <v>昌江黎族自治县</v>
      </c>
      <c r="C1321" s="99" t="str">
        <f>IFERROR(_xlfn.XLOOKUP($G1321,通讯通路门店!$S$4:$S$993933,通讯通路门店!$C$4:$C$993933,0,0),"")</f>
        <v>昌江黎族自治县</v>
      </c>
      <c r="D1321" s="99" t="str">
        <f>IFERROR(_xlfn.XLOOKUP($G1321,通讯通路门店!$S$4:$S$993933,通讯通路门店!$D$4:$D$993933,0,0),"")</f>
        <v>叉河镇</v>
      </c>
      <c r="E1321" s="83"/>
      <c r="F1321" s="83"/>
      <c r="G1321" s="101"/>
      <c r="H1321" s="102">
        <f>IFERROR(_xlfn.XLOOKUP($G1321,通讯通路门店!$S$4:$S$993933,通讯通路门店!$R$4:$R$993933,0,0),"")</f>
        <v>0</v>
      </c>
      <c r="I1321" s="83"/>
      <c r="J1321" s="83"/>
      <c r="K1321" s="83"/>
      <c r="L1321" s="83"/>
      <c r="M1321" s="83"/>
      <c r="N1321" s="83"/>
      <c r="O1321" s="83"/>
      <c r="P1321" s="83"/>
      <c r="Q1321" s="83"/>
      <c r="R1321" s="83"/>
      <c r="S1321" s="83"/>
      <c r="T1321" s="83"/>
      <c r="U1321" s="99">
        <f>COUNTIF(通讯通路门店!$S:$S,$G1321)</f>
        <v>0</v>
      </c>
      <c r="V1321" s="99">
        <f>COUNTIFS(通讯通路门店!$S:$S,$G1321,通讯通路门店!$J:$J,"综合卖场")</f>
        <v>0</v>
      </c>
      <c r="W1321" s="99">
        <f>SUMIFS(通讯通路门店!$AJ:$AJ,通讯通路门店!$S:$S,通讯客户沙盘!$G1321)</f>
        <v>0</v>
      </c>
      <c r="X1321" s="99">
        <f t="shared" si="100"/>
        <v>0</v>
      </c>
      <c r="Y1321" s="99">
        <f>COUNTIFS(通讯通路门店!$S:$S,$G1321,通讯通路门店!$J:$J,"荣耀体验店")+COUNTIFS(通讯通路门店!$S:$S,$G1321,通讯通路门店!$J:$J,"荣耀授权专卖店")</f>
        <v>0</v>
      </c>
      <c r="Z1321" s="99">
        <f>COUNTIFS(通讯通路门店!$S:$S,$G1321,通讯通路门店!$J:$J,"VIVO体验店")</f>
        <v>0</v>
      </c>
      <c r="AA1321" s="99">
        <f>COUNTIFS(通讯通路门店!$S:$S,$G1321,通讯通路门店!$J:$J,"OPPO体验店")</f>
        <v>0</v>
      </c>
      <c r="AB1321" s="99">
        <f>COUNTIFS(通讯通路门店!$S:$S,$G1321,通讯通路门店!$J:$J,"华为授权体验店")+COUNTIFS(通讯通路门店!$S:$S,$G1321,通讯通路门店!$J:$J,"华为堡垒店")</f>
        <v>0</v>
      </c>
      <c r="AC1321" s="99">
        <f>COUNTIFS(通讯通路门店!$S:$S,$G1321,通讯通路门店!$J:$J,"小米体验店")</f>
        <v>0</v>
      </c>
      <c r="AD1321" s="99">
        <f>COUNTIFS(通讯通路门店!$S:$S,$G1321,通讯通路门店!$J:$J,"苹果体验店")</f>
        <v>0</v>
      </c>
      <c r="AE1321" s="99">
        <f>COUNTIFS(通讯通路门店!$S:$S,$G1321,通讯通路门店!$J:$J,"其他品牌专卖店")</f>
        <v>0</v>
      </c>
      <c r="AF1321" s="99">
        <f>SUMIFS(通讯通路门店!$BI:$BI,通讯通路门店!$S:$S,$G1321)</f>
        <v>0</v>
      </c>
      <c r="AG1321" s="99">
        <f>SUMIFS(通讯通路门店!$BH:$BH,通讯通路门店!$S:$S,$G1321)</f>
        <v>0</v>
      </c>
      <c r="AH1321" s="99">
        <f t="shared" si="101"/>
        <v>0</v>
      </c>
      <c r="AI1321" s="99">
        <f>SUMIFS(通讯通路门店!$BB:$BB,通讯通路门店!$S:$S,$G1321)</f>
        <v>0</v>
      </c>
      <c r="AJ1321" s="99">
        <f>SUMIFS(通讯通路门店!$BE:$BE,通讯通路门店!$S:$S,$G1321)</f>
        <v>0</v>
      </c>
      <c r="AK1321" s="99">
        <f>SUMIFS(通讯通路门店!$BG:$BG,通讯通路门店!$S:$S,$G1321)</f>
        <v>0</v>
      </c>
      <c r="AL1321" s="99">
        <f>SUMIFS(通讯通路门店!$BC:$BC,通讯通路门店!$S:$S,$G1321)</f>
        <v>0</v>
      </c>
      <c r="AM1321" s="99">
        <f>SUMIFS(通讯通路门店!$BD:$BD,通讯通路门店!$S:$S,$G1321)</f>
        <v>0</v>
      </c>
      <c r="AN1321" s="99">
        <f>SUMIFS(通讯通路门店!$BF:$BF,通讯通路门店!$S:$S,$G1321)</f>
        <v>0</v>
      </c>
      <c r="AO1321" s="99">
        <f t="shared" si="102"/>
        <v>0</v>
      </c>
      <c r="AP1321" s="99">
        <f>SUMIFS(通讯通路门店!$K:$K,通讯通路门店!$S:$S,$G1321)</f>
        <v>0</v>
      </c>
      <c r="AQ1321" s="83"/>
      <c r="AR1321" s="99">
        <f>SUMIFS(通讯通路门店!$T:$T,通讯通路门店!$S:$S,$G1321)</f>
        <v>0</v>
      </c>
      <c r="AS1321" s="99">
        <f>SUMIFS(通讯通路门店!$U:$U,通讯通路门店!$S:$S,$G1321)</f>
        <v>0</v>
      </c>
      <c r="AT1321" s="99">
        <f>SUMIFS(通讯通路门店!$V:$V,通讯通路门店!$S:$S,$G1321)</f>
        <v>0</v>
      </c>
      <c r="AU1321" s="99">
        <f>SUMIFS(通讯通路门店!$W:$W,通讯通路门店!$S:$S,$G1321)</f>
        <v>0</v>
      </c>
      <c r="AV1321" s="99">
        <f>SUMIFS(通讯通路门店!$Z:$Z,通讯通路门店!$S:$S,$G1321)</f>
        <v>0</v>
      </c>
      <c r="AW1321" s="99">
        <f>SUMIFS(通讯通路门店!$AB:$AB,通讯通路门店!$S:$S,$G1321)</f>
        <v>0</v>
      </c>
      <c r="AX1321" s="99">
        <f>SUMIFS(通讯通路门店!$X:$X,通讯通路门店!$S:$S,$G1321)</f>
        <v>0</v>
      </c>
      <c r="AY1321" s="99">
        <f>SUMIFS(通讯通路门店!$Y:$Y,通讯通路门店!$S:$S,$G1321)</f>
        <v>0</v>
      </c>
      <c r="AZ1321" s="99">
        <f>SUMIFS(通讯通路门店!$AA:$AA,通讯通路门店!$S:$S,$G1321)</f>
        <v>0</v>
      </c>
      <c r="BA1321" s="99">
        <f t="shared" si="103"/>
        <v>0</v>
      </c>
      <c r="BB1321" s="99">
        <f t="shared" si="104"/>
        <v>0</v>
      </c>
      <c r="BC1321" s="99">
        <f>SUMIFS(通讯通路门店!$W:$W,通讯通路门店!$S:$S,$G1321,通讯通路门店!$J:$J,"荣耀体验店")+SUMIFS(通讯通路门店!$W:$W,通讯通路门店!$S:$S,$G1321,通讯通路门店!$J:$J,"荣耀授权专卖店")</f>
        <v>0</v>
      </c>
      <c r="BD1321" s="99">
        <f>SUMIFS(通讯通路门店!$Z:$Z,通讯通路门店!$S:$S,$G1321,通讯通路门店!$J:$J,"VIVO体验店")</f>
        <v>0</v>
      </c>
      <c r="BE1321" s="99">
        <f>SUMIFS(通讯通路门店!$AB:$AB,通讯通路门店!$S:$S,$G1321,通讯通路门店!$J:$J,"OPPO体验店")</f>
        <v>0</v>
      </c>
      <c r="BF1321" s="99">
        <f>SUMIFS(通讯通路门店!$X:$X,通讯通路门店!$S:$S,$G1321,通讯通路门店!$J:$J,"华为授权体验店")+SUMIFS(通讯通路门店!$AA:$AA,通讯通路门店!$S:$S,$G1321,通讯通路门店!$J:$J,"华为堡垒店")</f>
        <v>0</v>
      </c>
      <c r="BG1321" s="99">
        <f>SUMIFS(通讯通路门店!$Y:$Y,通讯通路门店!$S:$S,$G1321,通讯通路门店!$J:$J,"小米体验店")</f>
        <v>0</v>
      </c>
      <c r="BH1321" s="99">
        <f>SUMIFS(通讯通路门店!$AA:$AA,通讯通路门店!$S:$S,$G1321,通讯通路门店!$J:$J,"苹果体验店")</f>
        <v>0</v>
      </c>
      <c r="BI1321" s="99">
        <f>SUMIFS(通讯通路门店!$K:$K,通讯通路门店!$S:$S,$G1321,通讯通路门店!$J:$J,"其他品牌专卖店")</f>
        <v>0</v>
      </c>
      <c r="BJ1321" s="99">
        <f>SUMIFS(通讯通路门店!$AC:$AC,通讯通路门店!$S:$S,$G1321)</f>
        <v>0</v>
      </c>
      <c r="BK1321" s="99">
        <f>SUMIFS(通讯通路门店!$AD:$AD,通讯通路门店!$S:$S,$G1321)</f>
        <v>0</v>
      </c>
      <c r="BL1321" s="99">
        <f>SUMIFS(通讯通路门店!$AE:$AE,通讯通路门店!$S:$S,$G1321)</f>
        <v>0</v>
      </c>
      <c r="BM1321" s="99">
        <f>SUMIFS(通讯通路门店!$AF:$AF,通讯通路门店!$S:$S,$G1321)</f>
        <v>0</v>
      </c>
      <c r="BN1321" s="99">
        <f>SUMIFS(通讯通路门店!$AG:$AG,通讯通路门店!$S:$S,$G1321)</f>
        <v>0</v>
      </c>
      <c r="BO1321" s="99">
        <f>SUMIFS(通讯通路门店!$AH:$AH,通讯通路门店!$S:$S,$G1321)</f>
        <v>0</v>
      </c>
      <c r="BP1321" s="99">
        <f>SUMIFS(通讯通路门店!$AI:$AI,通讯通路门店!$S:$S,$G1321)</f>
        <v>0</v>
      </c>
      <c r="BQ1321" s="83"/>
    </row>
    <row r="1322" spans="1:69">
      <c r="A1322" s="99" t="str">
        <f>IFERROR(_xlfn.XLOOKUP($G1322,通讯通路门店!$S$4:$S$993933,通讯通路门店!$A$4:$A$993933,0,0),"")</f>
        <v>海南省</v>
      </c>
      <c r="B1322" s="99" t="str">
        <f>IFERROR(_xlfn.XLOOKUP($G1322,通讯通路门店!$S$4:$S$993933,通讯通路门店!$B$4:$B$993933,0,0),"")</f>
        <v>昌江黎族自治县</v>
      </c>
      <c r="C1322" s="99" t="str">
        <f>IFERROR(_xlfn.XLOOKUP($G1322,通讯通路门店!$S$4:$S$993933,通讯通路门店!$C$4:$C$993933,0,0),"")</f>
        <v>昌江黎族自治县</v>
      </c>
      <c r="D1322" s="99" t="str">
        <f>IFERROR(_xlfn.XLOOKUP($G1322,通讯通路门店!$S$4:$S$993933,通讯通路门店!$D$4:$D$993933,0,0),"")</f>
        <v>叉河镇</v>
      </c>
      <c r="E1322" s="83"/>
      <c r="F1322" s="83"/>
      <c r="G1322" s="101"/>
      <c r="H1322" s="102">
        <f>IFERROR(_xlfn.XLOOKUP($G1322,通讯通路门店!$S$4:$S$993933,通讯通路门店!$R$4:$R$993933,0,0),"")</f>
        <v>0</v>
      </c>
      <c r="I1322" s="83"/>
      <c r="J1322" s="83"/>
      <c r="K1322" s="83"/>
      <c r="L1322" s="83"/>
      <c r="M1322" s="83"/>
      <c r="N1322" s="83"/>
      <c r="O1322" s="83"/>
      <c r="P1322" s="83"/>
      <c r="Q1322" s="83"/>
      <c r="R1322" s="83"/>
      <c r="S1322" s="83"/>
      <c r="T1322" s="83"/>
      <c r="U1322" s="99">
        <f>COUNTIF(通讯通路门店!$S:$S,$G1322)</f>
        <v>0</v>
      </c>
      <c r="V1322" s="99">
        <f>COUNTIFS(通讯通路门店!$S:$S,$G1322,通讯通路门店!$J:$J,"综合卖场")</f>
        <v>0</v>
      </c>
      <c r="W1322" s="99">
        <f>SUMIFS(通讯通路门店!$AJ:$AJ,通讯通路门店!$S:$S,通讯客户沙盘!$G1322)</f>
        <v>0</v>
      </c>
      <c r="X1322" s="99">
        <f t="shared" si="100"/>
        <v>0</v>
      </c>
      <c r="Y1322" s="99">
        <f>COUNTIFS(通讯通路门店!$S:$S,$G1322,通讯通路门店!$J:$J,"荣耀体验店")+COUNTIFS(通讯通路门店!$S:$S,$G1322,通讯通路门店!$J:$J,"荣耀授权专卖店")</f>
        <v>0</v>
      </c>
      <c r="Z1322" s="99">
        <f>COUNTIFS(通讯通路门店!$S:$S,$G1322,通讯通路门店!$J:$J,"VIVO体验店")</f>
        <v>0</v>
      </c>
      <c r="AA1322" s="99">
        <f>COUNTIFS(通讯通路门店!$S:$S,$G1322,通讯通路门店!$J:$J,"OPPO体验店")</f>
        <v>0</v>
      </c>
      <c r="AB1322" s="99">
        <f>COUNTIFS(通讯通路门店!$S:$S,$G1322,通讯通路门店!$J:$J,"华为授权体验店")+COUNTIFS(通讯通路门店!$S:$S,$G1322,通讯通路门店!$J:$J,"华为堡垒店")</f>
        <v>0</v>
      </c>
      <c r="AC1322" s="99">
        <f>COUNTIFS(通讯通路门店!$S:$S,$G1322,通讯通路门店!$J:$J,"小米体验店")</f>
        <v>0</v>
      </c>
      <c r="AD1322" s="99">
        <f>COUNTIFS(通讯通路门店!$S:$S,$G1322,通讯通路门店!$J:$J,"苹果体验店")</f>
        <v>0</v>
      </c>
      <c r="AE1322" s="99">
        <f>COUNTIFS(通讯通路门店!$S:$S,$G1322,通讯通路门店!$J:$J,"其他品牌专卖店")</f>
        <v>0</v>
      </c>
      <c r="AF1322" s="99">
        <f>SUMIFS(通讯通路门店!$BI:$BI,通讯通路门店!$S:$S,$G1322)</f>
        <v>0</v>
      </c>
      <c r="AG1322" s="99">
        <f>SUMIFS(通讯通路门店!$BH:$BH,通讯通路门店!$S:$S,$G1322)</f>
        <v>0</v>
      </c>
      <c r="AH1322" s="99">
        <f t="shared" si="101"/>
        <v>0</v>
      </c>
      <c r="AI1322" s="99">
        <f>SUMIFS(通讯通路门店!$BB:$BB,通讯通路门店!$S:$S,$G1322)</f>
        <v>0</v>
      </c>
      <c r="AJ1322" s="99">
        <f>SUMIFS(通讯通路门店!$BE:$BE,通讯通路门店!$S:$S,$G1322)</f>
        <v>0</v>
      </c>
      <c r="AK1322" s="99">
        <f>SUMIFS(通讯通路门店!$BG:$BG,通讯通路门店!$S:$S,$G1322)</f>
        <v>0</v>
      </c>
      <c r="AL1322" s="99">
        <f>SUMIFS(通讯通路门店!$BC:$BC,通讯通路门店!$S:$S,$G1322)</f>
        <v>0</v>
      </c>
      <c r="AM1322" s="99">
        <f>SUMIFS(通讯通路门店!$BD:$BD,通讯通路门店!$S:$S,$G1322)</f>
        <v>0</v>
      </c>
      <c r="AN1322" s="99">
        <f>SUMIFS(通讯通路门店!$BF:$BF,通讯通路门店!$S:$S,$G1322)</f>
        <v>0</v>
      </c>
      <c r="AO1322" s="99">
        <f t="shared" si="102"/>
        <v>0</v>
      </c>
      <c r="AP1322" s="99">
        <f>SUMIFS(通讯通路门店!$K:$K,通讯通路门店!$S:$S,$G1322)</f>
        <v>0</v>
      </c>
      <c r="AQ1322" s="83"/>
      <c r="AR1322" s="99">
        <f>SUMIFS(通讯通路门店!$T:$T,通讯通路门店!$S:$S,$G1322)</f>
        <v>0</v>
      </c>
      <c r="AS1322" s="99">
        <f>SUMIFS(通讯通路门店!$U:$U,通讯通路门店!$S:$S,$G1322)</f>
        <v>0</v>
      </c>
      <c r="AT1322" s="99">
        <f>SUMIFS(通讯通路门店!$V:$V,通讯通路门店!$S:$S,$G1322)</f>
        <v>0</v>
      </c>
      <c r="AU1322" s="99">
        <f>SUMIFS(通讯通路门店!$W:$W,通讯通路门店!$S:$S,$G1322)</f>
        <v>0</v>
      </c>
      <c r="AV1322" s="99">
        <f>SUMIFS(通讯通路门店!$Z:$Z,通讯通路门店!$S:$S,$G1322)</f>
        <v>0</v>
      </c>
      <c r="AW1322" s="99">
        <f>SUMIFS(通讯通路门店!$AB:$AB,通讯通路门店!$S:$S,$G1322)</f>
        <v>0</v>
      </c>
      <c r="AX1322" s="99">
        <f>SUMIFS(通讯通路门店!$X:$X,通讯通路门店!$S:$S,$G1322)</f>
        <v>0</v>
      </c>
      <c r="AY1322" s="99">
        <f>SUMIFS(通讯通路门店!$Y:$Y,通讯通路门店!$S:$S,$G1322)</f>
        <v>0</v>
      </c>
      <c r="AZ1322" s="99">
        <f>SUMIFS(通讯通路门店!$AA:$AA,通讯通路门店!$S:$S,$G1322)</f>
        <v>0</v>
      </c>
      <c r="BA1322" s="99">
        <f t="shared" si="103"/>
        <v>0</v>
      </c>
      <c r="BB1322" s="99">
        <f t="shared" si="104"/>
        <v>0</v>
      </c>
      <c r="BC1322" s="99">
        <f>SUMIFS(通讯通路门店!$W:$W,通讯通路门店!$S:$S,$G1322,通讯通路门店!$J:$J,"荣耀体验店")+SUMIFS(通讯通路门店!$W:$W,通讯通路门店!$S:$S,$G1322,通讯通路门店!$J:$J,"荣耀授权专卖店")</f>
        <v>0</v>
      </c>
      <c r="BD1322" s="99">
        <f>SUMIFS(通讯通路门店!$Z:$Z,通讯通路门店!$S:$S,$G1322,通讯通路门店!$J:$J,"VIVO体验店")</f>
        <v>0</v>
      </c>
      <c r="BE1322" s="99">
        <f>SUMIFS(通讯通路门店!$AB:$AB,通讯通路门店!$S:$S,$G1322,通讯通路门店!$J:$J,"OPPO体验店")</f>
        <v>0</v>
      </c>
      <c r="BF1322" s="99">
        <f>SUMIFS(通讯通路门店!$X:$X,通讯通路门店!$S:$S,$G1322,通讯通路门店!$J:$J,"华为授权体验店")+SUMIFS(通讯通路门店!$AA:$AA,通讯通路门店!$S:$S,$G1322,通讯通路门店!$J:$J,"华为堡垒店")</f>
        <v>0</v>
      </c>
      <c r="BG1322" s="99">
        <f>SUMIFS(通讯通路门店!$Y:$Y,通讯通路门店!$S:$S,$G1322,通讯通路门店!$J:$J,"小米体验店")</f>
        <v>0</v>
      </c>
      <c r="BH1322" s="99">
        <f>SUMIFS(通讯通路门店!$AA:$AA,通讯通路门店!$S:$S,$G1322,通讯通路门店!$J:$J,"苹果体验店")</f>
        <v>0</v>
      </c>
      <c r="BI1322" s="99">
        <f>SUMIFS(通讯通路门店!$K:$K,通讯通路门店!$S:$S,$G1322,通讯通路门店!$J:$J,"其他品牌专卖店")</f>
        <v>0</v>
      </c>
      <c r="BJ1322" s="99">
        <f>SUMIFS(通讯通路门店!$AC:$AC,通讯通路门店!$S:$S,$G1322)</f>
        <v>0</v>
      </c>
      <c r="BK1322" s="99">
        <f>SUMIFS(通讯通路门店!$AD:$AD,通讯通路门店!$S:$S,$G1322)</f>
        <v>0</v>
      </c>
      <c r="BL1322" s="99">
        <f>SUMIFS(通讯通路门店!$AE:$AE,通讯通路门店!$S:$S,$G1322)</f>
        <v>0</v>
      </c>
      <c r="BM1322" s="99">
        <f>SUMIFS(通讯通路门店!$AF:$AF,通讯通路门店!$S:$S,$G1322)</f>
        <v>0</v>
      </c>
      <c r="BN1322" s="99">
        <f>SUMIFS(通讯通路门店!$AG:$AG,通讯通路门店!$S:$S,$G1322)</f>
        <v>0</v>
      </c>
      <c r="BO1322" s="99">
        <f>SUMIFS(通讯通路门店!$AH:$AH,通讯通路门店!$S:$S,$G1322)</f>
        <v>0</v>
      </c>
      <c r="BP1322" s="99">
        <f>SUMIFS(通讯通路门店!$AI:$AI,通讯通路门店!$S:$S,$G1322)</f>
        <v>0</v>
      </c>
      <c r="BQ1322" s="83"/>
    </row>
    <row r="1323" spans="1:69">
      <c r="A1323" s="99" t="str">
        <f>IFERROR(_xlfn.XLOOKUP($G1323,通讯通路门店!$S$4:$S$993933,通讯通路门店!$A$4:$A$993933,0,0),"")</f>
        <v>海南省</v>
      </c>
      <c r="B1323" s="99" t="str">
        <f>IFERROR(_xlfn.XLOOKUP($G1323,通讯通路门店!$S$4:$S$993933,通讯通路门店!$B$4:$B$993933,0,0),"")</f>
        <v>昌江黎族自治县</v>
      </c>
      <c r="C1323" s="99" t="str">
        <f>IFERROR(_xlfn.XLOOKUP($G1323,通讯通路门店!$S$4:$S$993933,通讯通路门店!$C$4:$C$993933,0,0),"")</f>
        <v>昌江黎族自治县</v>
      </c>
      <c r="D1323" s="99" t="str">
        <f>IFERROR(_xlfn.XLOOKUP($G1323,通讯通路门店!$S$4:$S$993933,通讯通路门店!$D$4:$D$993933,0,0),"")</f>
        <v>叉河镇</v>
      </c>
      <c r="E1323" s="83"/>
      <c r="F1323" s="83"/>
      <c r="G1323" s="101"/>
      <c r="H1323" s="102">
        <f>IFERROR(_xlfn.XLOOKUP($G1323,通讯通路门店!$S$4:$S$993933,通讯通路门店!$R$4:$R$993933,0,0),"")</f>
        <v>0</v>
      </c>
      <c r="I1323" s="83"/>
      <c r="J1323" s="83"/>
      <c r="K1323" s="83"/>
      <c r="L1323" s="83"/>
      <c r="M1323" s="83"/>
      <c r="N1323" s="83"/>
      <c r="O1323" s="83"/>
      <c r="P1323" s="83"/>
      <c r="Q1323" s="83"/>
      <c r="R1323" s="83"/>
      <c r="S1323" s="83"/>
      <c r="T1323" s="83"/>
      <c r="U1323" s="99">
        <f>COUNTIF(通讯通路门店!$S:$S,$G1323)</f>
        <v>0</v>
      </c>
      <c r="V1323" s="99">
        <f>COUNTIFS(通讯通路门店!$S:$S,$G1323,通讯通路门店!$J:$J,"综合卖场")</f>
        <v>0</v>
      </c>
      <c r="W1323" s="99">
        <f>SUMIFS(通讯通路门店!$AJ:$AJ,通讯通路门店!$S:$S,通讯客户沙盘!$G1323)</f>
        <v>0</v>
      </c>
      <c r="X1323" s="99">
        <f t="shared" si="100"/>
        <v>0</v>
      </c>
      <c r="Y1323" s="99">
        <f>COUNTIFS(通讯通路门店!$S:$S,$G1323,通讯通路门店!$J:$J,"荣耀体验店")+COUNTIFS(通讯通路门店!$S:$S,$G1323,通讯通路门店!$J:$J,"荣耀授权专卖店")</f>
        <v>0</v>
      </c>
      <c r="Z1323" s="99">
        <f>COUNTIFS(通讯通路门店!$S:$S,$G1323,通讯通路门店!$J:$J,"VIVO体验店")</f>
        <v>0</v>
      </c>
      <c r="AA1323" s="99">
        <f>COUNTIFS(通讯通路门店!$S:$S,$G1323,通讯通路门店!$J:$J,"OPPO体验店")</f>
        <v>0</v>
      </c>
      <c r="AB1323" s="99">
        <f>COUNTIFS(通讯通路门店!$S:$S,$G1323,通讯通路门店!$J:$J,"华为授权体验店")+COUNTIFS(通讯通路门店!$S:$S,$G1323,通讯通路门店!$J:$J,"华为堡垒店")</f>
        <v>0</v>
      </c>
      <c r="AC1323" s="99">
        <f>COUNTIFS(通讯通路门店!$S:$S,$G1323,通讯通路门店!$J:$J,"小米体验店")</f>
        <v>0</v>
      </c>
      <c r="AD1323" s="99">
        <f>COUNTIFS(通讯通路门店!$S:$S,$G1323,通讯通路门店!$J:$J,"苹果体验店")</f>
        <v>0</v>
      </c>
      <c r="AE1323" s="99">
        <f>COUNTIFS(通讯通路门店!$S:$S,$G1323,通讯通路门店!$J:$J,"其他品牌专卖店")</f>
        <v>0</v>
      </c>
      <c r="AF1323" s="99">
        <f>SUMIFS(通讯通路门店!$BI:$BI,通讯通路门店!$S:$S,$G1323)</f>
        <v>0</v>
      </c>
      <c r="AG1323" s="99">
        <f>SUMIFS(通讯通路门店!$BH:$BH,通讯通路门店!$S:$S,$G1323)</f>
        <v>0</v>
      </c>
      <c r="AH1323" s="99">
        <f t="shared" si="101"/>
        <v>0</v>
      </c>
      <c r="AI1323" s="99">
        <f>SUMIFS(通讯通路门店!$BB:$BB,通讯通路门店!$S:$S,$G1323)</f>
        <v>0</v>
      </c>
      <c r="AJ1323" s="99">
        <f>SUMIFS(通讯通路门店!$BE:$BE,通讯通路门店!$S:$S,$G1323)</f>
        <v>0</v>
      </c>
      <c r="AK1323" s="99">
        <f>SUMIFS(通讯通路门店!$BG:$BG,通讯通路门店!$S:$S,$G1323)</f>
        <v>0</v>
      </c>
      <c r="AL1323" s="99">
        <f>SUMIFS(通讯通路门店!$BC:$BC,通讯通路门店!$S:$S,$G1323)</f>
        <v>0</v>
      </c>
      <c r="AM1323" s="99">
        <f>SUMIFS(通讯通路门店!$BD:$BD,通讯通路门店!$S:$S,$G1323)</f>
        <v>0</v>
      </c>
      <c r="AN1323" s="99">
        <f>SUMIFS(通讯通路门店!$BF:$BF,通讯通路门店!$S:$S,$G1323)</f>
        <v>0</v>
      </c>
      <c r="AO1323" s="99">
        <f t="shared" si="102"/>
        <v>0</v>
      </c>
      <c r="AP1323" s="99">
        <f>SUMIFS(通讯通路门店!$K:$K,通讯通路门店!$S:$S,$G1323)</f>
        <v>0</v>
      </c>
      <c r="AQ1323" s="83"/>
      <c r="AR1323" s="99">
        <f>SUMIFS(通讯通路门店!$T:$T,通讯通路门店!$S:$S,$G1323)</f>
        <v>0</v>
      </c>
      <c r="AS1323" s="99">
        <f>SUMIFS(通讯通路门店!$U:$U,通讯通路门店!$S:$S,$G1323)</f>
        <v>0</v>
      </c>
      <c r="AT1323" s="99">
        <f>SUMIFS(通讯通路门店!$V:$V,通讯通路门店!$S:$S,$G1323)</f>
        <v>0</v>
      </c>
      <c r="AU1323" s="99">
        <f>SUMIFS(通讯通路门店!$W:$W,通讯通路门店!$S:$S,$G1323)</f>
        <v>0</v>
      </c>
      <c r="AV1323" s="99">
        <f>SUMIFS(通讯通路门店!$Z:$Z,通讯通路门店!$S:$S,$G1323)</f>
        <v>0</v>
      </c>
      <c r="AW1323" s="99">
        <f>SUMIFS(通讯通路门店!$AB:$AB,通讯通路门店!$S:$S,$G1323)</f>
        <v>0</v>
      </c>
      <c r="AX1323" s="99">
        <f>SUMIFS(通讯通路门店!$X:$X,通讯通路门店!$S:$S,$G1323)</f>
        <v>0</v>
      </c>
      <c r="AY1323" s="99">
        <f>SUMIFS(通讯通路门店!$Y:$Y,通讯通路门店!$S:$S,$G1323)</f>
        <v>0</v>
      </c>
      <c r="AZ1323" s="99">
        <f>SUMIFS(通讯通路门店!$AA:$AA,通讯通路门店!$S:$S,$G1323)</f>
        <v>0</v>
      </c>
      <c r="BA1323" s="99">
        <f t="shared" si="103"/>
        <v>0</v>
      </c>
      <c r="BB1323" s="99">
        <f t="shared" si="104"/>
        <v>0</v>
      </c>
      <c r="BC1323" s="99">
        <f>SUMIFS(通讯通路门店!$W:$W,通讯通路门店!$S:$S,$G1323,通讯通路门店!$J:$J,"荣耀体验店")+SUMIFS(通讯通路门店!$W:$W,通讯通路门店!$S:$S,$G1323,通讯通路门店!$J:$J,"荣耀授权专卖店")</f>
        <v>0</v>
      </c>
      <c r="BD1323" s="99">
        <f>SUMIFS(通讯通路门店!$Z:$Z,通讯通路门店!$S:$S,$G1323,通讯通路门店!$J:$J,"VIVO体验店")</f>
        <v>0</v>
      </c>
      <c r="BE1323" s="99">
        <f>SUMIFS(通讯通路门店!$AB:$AB,通讯通路门店!$S:$S,$G1323,通讯通路门店!$J:$J,"OPPO体验店")</f>
        <v>0</v>
      </c>
      <c r="BF1323" s="99">
        <f>SUMIFS(通讯通路门店!$X:$X,通讯通路门店!$S:$S,$G1323,通讯通路门店!$J:$J,"华为授权体验店")+SUMIFS(通讯通路门店!$AA:$AA,通讯通路门店!$S:$S,$G1323,通讯通路门店!$J:$J,"华为堡垒店")</f>
        <v>0</v>
      </c>
      <c r="BG1323" s="99">
        <f>SUMIFS(通讯通路门店!$Y:$Y,通讯通路门店!$S:$S,$G1323,通讯通路门店!$J:$J,"小米体验店")</f>
        <v>0</v>
      </c>
      <c r="BH1323" s="99">
        <f>SUMIFS(通讯通路门店!$AA:$AA,通讯通路门店!$S:$S,$G1323,通讯通路门店!$J:$J,"苹果体验店")</f>
        <v>0</v>
      </c>
      <c r="BI1323" s="99">
        <f>SUMIFS(通讯通路门店!$K:$K,通讯通路门店!$S:$S,$G1323,通讯通路门店!$J:$J,"其他品牌专卖店")</f>
        <v>0</v>
      </c>
      <c r="BJ1323" s="99">
        <f>SUMIFS(通讯通路门店!$AC:$AC,通讯通路门店!$S:$S,$G1323)</f>
        <v>0</v>
      </c>
      <c r="BK1323" s="99">
        <f>SUMIFS(通讯通路门店!$AD:$AD,通讯通路门店!$S:$S,$G1323)</f>
        <v>0</v>
      </c>
      <c r="BL1323" s="99">
        <f>SUMIFS(通讯通路门店!$AE:$AE,通讯通路门店!$S:$S,$G1323)</f>
        <v>0</v>
      </c>
      <c r="BM1323" s="99">
        <f>SUMIFS(通讯通路门店!$AF:$AF,通讯通路门店!$S:$S,$G1323)</f>
        <v>0</v>
      </c>
      <c r="BN1323" s="99">
        <f>SUMIFS(通讯通路门店!$AG:$AG,通讯通路门店!$S:$S,$G1323)</f>
        <v>0</v>
      </c>
      <c r="BO1323" s="99">
        <f>SUMIFS(通讯通路门店!$AH:$AH,通讯通路门店!$S:$S,$G1323)</f>
        <v>0</v>
      </c>
      <c r="BP1323" s="99">
        <f>SUMIFS(通讯通路门店!$AI:$AI,通讯通路门店!$S:$S,$G1323)</f>
        <v>0</v>
      </c>
      <c r="BQ1323" s="83"/>
    </row>
    <row r="1324" spans="1:69">
      <c r="A1324" s="99" t="str">
        <f>IFERROR(_xlfn.XLOOKUP($G1324,通讯通路门店!$S$4:$S$993933,通讯通路门店!$A$4:$A$993933,0,0),"")</f>
        <v>海南省</v>
      </c>
      <c r="B1324" s="99" t="str">
        <f>IFERROR(_xlfn.XLOOKUP($G1324,通讯通路门店!$S$4:$S$993933,通讯通路门店!$B$4:$B$993933,0,0),"")</f>
        <v>昌江黎族自治县</v>
      </c>
      <c r="C1324" s="99" t="str">
        <f>IFERROR(_xlfn.XLOOKUP($G1324,通讯通路门店!$S$4:$S$993933,通讯通路门店!$C$4:$C$993933,0,0),"")</f>
        <v>昌江黎族自治县</v>
      </c>
      <c r="D1324" s="99" t="str">
        <f>IFERROR(_xlfn.XLOOKUP($G1324,通讯通路门店!$S$4:$S$993933,通讯通路门店!$D$4:$D$993933,0,0),"")</f>
        <v>叉河镇</v>
      </c>
      <c r="E1324" s="83"/>
      <c r="F1324" s="83"/>
      <c r="G1324" s="101"/>
      <c r="H1324" s="102">
        <f>IFERROR(_xlfn.XLOOKUP($G1324,通讯通路门店!$S$4:$S$993933,通讯通路门店!$R$4:$R$993933,0,0),"")</f>
        <v>0</v>
      </c>
      <c r="I1324" s="83"/>
      <c r="J1324" s="83"/>
      <c r="K1324" s="83"/>
      <c r="L1324" s="83"/>
      <c r="M1324" s="83"/>
      <c r="N1324" s="83"/>
      <c r="O1324" s="83"/>
      <c r="P1324" s="83"/>
      <c r="Q1324" s="83"/>
      <c r="R1324" s="83"/>
      <c r="S1324" s="83"/>
      <c r="T1324" s="83"/>
      <c r="U1324" s="99">
        <f>COUNTIF(通讯通路门店!$S:$S,$G1324)</f>
        <v>0</v>
      </c>
      <c r="V1324" s="99">
        <f>COUNTIFS(通讯通路门店!$S:$S,$G1324,通讯通路门店!$J:$J,"综合卖场")</f>
        <v>0</v>
      </c>
      <c r="W1324" s="99">
        <f>SUMIFS(通讯通路门店!$AJ:$AJ,通讯通路门店!$S:$S,通讯客户沙盘!$G1324)</f>
        <v>0</v>
      </c>
      <c r="X1324" s="99">
        <f t="shared" si="100"/>
        <v>0</v>
      </c>
      <c r="Y1324" s="99">
        <f>COUNTIFS(通讯通路门店!$S:$S,$G1324,通讯通路门店!$J:$J,"荣耀体验店")+COUNTIFS(通讯通路门店!$S:$S,$G1324,通讯通路门店!$J:$J,"荣耀授权专卖店")</f>
        <v>0</v>
      </c>
      <c r="Z1324" s="99">
        <f>COUNTIFS(通讯通路门店!$S:$S,$G1324,通讯通路门店!$J:$J,"VIVO体验店")</f>
        <v>0</v>
      </c>
      <c r="AA1324" s="99">
        <f>COUNTIFS(通讯通路门店!$S:$S,$G1324,通讯通路门店!$J:$J,"OPPO体验店")</f>
        <v>0</v>
      </c>
      <c r="AB1324" s="99">
        <f>COUNTIFS(通讯通路门店!$S:$S,$G1324,通讯通路门店!$J:$J,"华为授权体验店")+COUNTIFS(通讯通路门店!$S:$S,$G1324,通讯通路门店!$J:$J,"华为堡垒店")</f>
        <v>0</v>
      </c>
      <c r="AC1324" s="99">
        <f>COUNTIFS(通讯通路门店!$S:$S,$G1324,通讯通路门店!$J:$J,"小米体验店")</f>
        <v>0</v>
      </c>
      <c r="AD1324" s="99">
        <f>COUNTIFS(通讯通路门店!$S:$S,$G1324,通讯通路门店!$J:$J,"苹果体验店")</f>
        <v>0</v>
      </c>
      <c r="AE1324" s="99">
        <f>COUNTIFS(通讯通路门店!$S:$S,$G1324,通讯通路门店!$J:$J,"其他品牌专卖店")</f>
        <v>0</v>
      </c>
      <c r="AF1324" s="99">
        <f>SUMIFS(通讯通路门店!$BI:$BI,通讯通路门店!$S:$S,$G1324)</f>
        <v>0</v>
      </c>
      <c r="AG1324" s="99">
        <f>SUMIFS(通讯通路门店!$BH:$BH,通讯通路门店!$S:$S,$G1324)</f>
        <v>0</v>
      </c>
      <c r="AH1324" s="99">
        <f t="shared" si="101"/>
        <v>0</v>
      </c>
      <c r="AI1324" s="99">
        <f>SUMIFS(通讯通路门店!$BB:$BB,通讯通路门店!$S:$S,$G1324)</f>
        <v>0</v>
      </c>
      <c r="AJ1324" s="99">
        <f>SUMIFS(通讯通路门店!$BE:$BE,通讯通路门店!$S:$S,$G1324)</f>
        <v>0</v>
      </c>
      <c r="AK1324" s="99">
        <f>SUMIFS(通讯通路门店!$BG:$BG,通讯通路门店!$S:$S,$G1324)</f>
        <v>0</v>
      </c>
      <c r="AL1324" s="99">
        <f>SUMIFS(通讯通路门店!$BC:$BC,通讯通路门店!$S:$S,$G1324)</f>
        <v>0</v>
      </c>
      <c r="AM1324" s="99">
        <f>SUMIFS(通讯通路门店!$BD:$BD,通讯通路门店!$S:$S,$G1324)</f>
        <v>0</v>
      </c>
      <c r="AN1324" s="99">
        <f>SUMIFS(通讯通路门店!$BF:$BF,通讯通路门店!$S:$S,$G1324)</f>
        <v>0</v>
      </c>
      <c r="AO1324" s="99">
        <f t="shared" si="102"/>
        <v>0</v>
      </c>
      <c r="AP1324" s="99">
        <f>SUMIFS(通讯通路门店!$K:$K,通讯通路门店!$S:$S,$G1324)</f>
        <v>0</v>
      </c>
      <c r="AQ1324" s="83"/>
      <c r="AR1324" s="99">
        <f>SUMIFS(通讯通路门店!$T:$T,通讯通路门店!$S:$S,$G1324)</f>
        <v>0</v>
      </c>
      <c r="AS1324" s="99">
        <f>SUMIFS(通讯通路门店!$U:$U,通讯通路门店!$S:$S,$G1324)</f>
        <v>0</v>
      </c>
      <c r="AT1324" s="99">
        <f>SUMIFS(通讯通路门店!$V:$V,通讯通路门店!$S:$S,$G1324)</f>
        <v>0</v>
      </c>
      <c r="AU1324" s="99">
        <f>SUMIFS(通讯通路门店!$W:$W,通讯通路门店!$S:$S,$G1324)</f>
        <v>0</v>
      </c>
      <c r="AV1324" s="99">
        <f>SUMIFS(通讯通路门店!$Z:$Z,通讯通路门店!$S:$S,$G1324)</f>
        <v>0</v>
      </c>
      <c r="AW1324" s="99">
        <f>SUMIFS(通讯通路门店!$AB:$AB,通讯通路门店!$S:$S,$G1324)</f>
        <v>0</v>
      </c>
      <c r="AX1324" s="99">
        <f>SUMIFS(通讯通路门店!$X:$X,通讯通路门店!$S:$S,$G1324)</f>
        <v>0</v>
      </c>
      <c r="AY1324" s="99">
        <f>SUMIFS(通讯通路门店!$Y:$Y,通讯通路门店!$S:$S,$G1324)</f>
        <v>0</v>
      </c>
      <c r="AZ1324" s="99">
        <f>SUMIFS(通讯通路门店!$AA:$AA,通讯通路门店!$S:$S,$G1324)</f>
        <v>0</v>
      </c>
      <c r="BA1324" s="99">
        <f t="shared" si="103"/>
        <v>0</v>
      </c>
      <c r="BB1324" s="99">
        <f t="shared" si="104"/>
        <v>0</v>
      </c>
      <c r="BC1324" s="99">
        <f>SUMIFS(通讯通路门店!$W:$W,通讯通路门店!$S:$S,$G1324,通讯通路门店!$J:$J,"荣耀体验店")+SUMIFS(通讯通路门店!$W:$W,通讯通路门店!$S:$S,$G1324,通讯通路门店!$J:$J,"荣耀授权专卖店")</f>
        <v>0</v>
      </c>
      <c r="BD1324" s="99">
        <f>SUMIFS(通讯通路门店!$Z:$Z,通讯通路门店!$S:$S,$G1324,通讯通路门店!$J:$J,"VIVO体验店")</f>
        <v>0</v>
      </c>
      <c r="BE1324" s="99">
        <f>SUMIFS(通讯通路门店!$AB:$AB,通讯通路门店!$S:$S,$G1324,通讯通路门店!$J:$J,"OPPO体验店")</f>
        <v>0</v>
      </c>
      <c r="BF1324" s="99">
        <f>SUMIFS(通讯通路门店!$X:$X,通讯通路门店!$S:$S,$G1324,通讯通路门店!$J:$J,"华为授权体验店")+SUMIFS(通讯通路门店!$AA:$AA,通讯通路门店!$S:$S,$G1324,通讯通路门店!$J:$J,"华为堡垒店")</f>
        <v>0</v>
      </c>
      <c r="BG1324" s="99">
        <f>SUMIFS(通讯通路门店!$Y:$Y,通讯通路门店!$S:$S,$G1324,通讯通路门店!$J:$J,"小米体验店")</f>
        <v>0</v>
      </c>
      <c r="BH1324" s="99">
        <f>SUMIFS(通讯通路门店!$AA:$AA,通讯通路门店!$S:$S,$G1324,通讯通路门店!$J:$J,"苹果体验店")</f>
        <v>0</v>
      </c>
      <c r="BI1324" s="99">
        <f>SUMIFS(通讯通路门店!$K:$K,通讯通路门店!$S:$S,$G1324,通讯通路门店!$J:$J,"其他品牌专卖店")</f>
        <v>0</v>
      </c>
      <c r="BJ1324" s="99">
        <f>SUMIFS(通讯通路门店!$AC:$AC,通讯通路门店!$S:$S,$G1324)</f>
        <v>0</v>
      </c>
      <c r="BK1324" s="99">
        <f>SUMIFS(通讯通路门店!$AD:$AD,通讯通路门店!$S:$S,$G1324)</f>
        <v>0</v>
      </c>
      <c r="BL1324" s="99">
        <f>SUMIFS(通讯通路门店!$AE:$AE,通讯通路门店!$S:$S,$G1324)</f>
        <v>0</v>
      </c>
      <c r="BM1324" s="99">
        <f>SUMIFS(通讯通路门店!$AF:$AF,通讯通路门店!$S:$S,$G1324)</f>
        <v>0</v>
      </c>
      <c r="BN1324" s="99">
        <f>SUMIFS(通讯通路门店!$AG:$AG,通讯通路门店!$S:$S,$G1324)</f>
        <v>0</v>
      </c>
      <c r="BO1324" s="99">
        <f>SUMIFS(通讯通路门店!$AH:$AH,通讯通路门店!$S:$S,$G1324)</f>
        <v>0</v>
      </c>
      <c r="BP1324" s="99">
        <f>SUMIFS(通讯通路门店!$AI:$AI,通讯通路门店!$S:$S,$G1324)</f>
        <v>0</v>
      </c>
      <c r="BQ1324" s="83"/>
    </row>
    <row r="1325" spans="1:69">
      <c r="A1325" s="99" t="str">
        <f>IFERROR(_xlfn.XLOOKUP($G1325,通讯通路门店!$S$4:$S$993933,通讯通路门店!$A$4:$A$993933,0,0),"")</f>
        <v>海南省</v>
      </c>
      <c r="B1325" s="99" t="str">
        <f>IFERROR(_xlfn.XLOOKUP($G1325,通讯通路门店!$S$4:$S$993933,通讯通路门店!$B$4:$B$993933,0,0),"")</f>
        <v>昌江黎族自治县</v>
      </c>
      <c r="C1325" s="99" t="str">
        <f>IFERROR(_xlfn.XLOOKUP($G1325,通讯通路门店!$S$4:$S$993933,通讯通路门店!$C$4:$C$993933,0,0),"")</f>
        <v>昌江黎族自治县</v>
      </c>
      <c r="D1325" s="99" t="str">
        <f>IFERROR(_xlfn.XLOOKUP($G1325,通讯通路门店!$S$4:$S$993933,通讯通路门店!$D$4:$D$993933,0,0),"")</f>
        <v>叉河镇</v>
      </c>
      <c r="E1325" s="83"/>
      <c r="F1325" s="83"/>
      <c r="G1325" s="101"/>
      <c r="H1325" s="102">
        <f>IFERROR(_xlfn.XLOOKUP($G1325,通讯通路门店!$S$4:$S$993933,通讯通路门店!$R$4:$R$993933,0,0),"")</f>
        <v>0</v>
      </c>
      <c r="I1325" s="83"/>
      <c r="J1325" s="83"/>
      <c r="K1325" s="83"/>
      <c r="L1325" s="83"/>
      <c r="M1325" s="83"/>
      <c r="N1325" s="83"/>
      <c r="O1325" s="83"/>
      <c r="P1325" s="83"/>
      <c r="Q1325" s="83"/>
      <c r="R1325" s="83"/>
      <c r="S1325" s="83"/>
      <c r="T1325" s="83"/>
      <c r="U1325" s="99">
        <f>COUNTIF(通讯通路门店!$S:$S,$G1325)</f>
        <v>0</v>
      </c>
      <c r="V1325" s="99">
        <f>COUNTIFS(通讯通路门店!$S:$S,$G1325,通讯通路门店!$J:$J,"综合卖场")</f>
        <v>0</v>
      </c>
      <c r="W1325" s="99">
        <f>SUMIFS(通讯通路门店!$AJ:$AJ,通讯通路门店!$S:$S,通讯客户沙盘!$G1325)</f>
        <v>0</v>
      </c>
      <c r="X1325" s="99">
        <f t="shared" si="100"/>
        <v>0</v>
      </c>
      <c r="Y1325" s="99">
        <f>COUNTIFS(通讯通路门店!$S:$S,$G1325,通讯通路门店!$J:$J,"荣耀体验店")+COUNTIFS(通讯通路门店!$S:$S,$G1325,通讯通路门店!$J:$J,"荣耀授权专卖店")</f>
        <v>0</v>
      </c>
      <c r="Z1325" s="99">
        <f>COUNTIFS(通讯通路门店!$S:$S,$G1325,通讯通路门店!$J:$J,"VIVO体验店")</f>
        <v>0</v>
      </c>
      <c r="AA1325" s="99">
        <f>COUNTIFS(通讯通路门店!$S:$S,$G1325,通讯通路门店!$J:$J,"OPPO体验店")</f>
        <v>0</v>
      </c>
      <c r="AB1325" s="99">
        <f>COUNTIFS(通讯通路门店!$S:$S,$G1325,通讯通路门店!$J:$J,"华为授权体验店")+COUNTIFS(通讯通路门店!$S:$S,$G1325,通讯通路门店!$J:$J,"华为堡垒店")</f>
        <v>0</v>
      </c>
      <c r="AC1325" s="99">
        <f>COUNTIFS(通讯通路门店!$S:$S,$G1325,通讯通路门店!$J:$J,"小米体验店")</f>
        <v>0</v>
      </c>
      <c r="AD1325" s="99">
        <f>COUNTIFS(通讯通路门店!$S:$S,$G1325,通讯通路门店!$J:$J,"苹果体验店")</f>
        <v>0</v>
      </c>
      <c r="AE1325" s="99">
        <f>COUNTIFS(通讯通路门店!$S:$S,$G1325,通讯通路门店!$J:$J,"其他品牌专卖店")</f>
        <v>0</v>
      </c>
      <c r="AF1325" s="99">
        <f>SUMIFS(通讯通路门店!$BI:$BI,通讯通路门店!$S:$S,$G1325)</f>
        <v>0</v>
      </c>
      <c r="AG1325" s="99">
        <f>SUMIFS(通讯通路门店!$BH:$BH,通讯通路门店!$S:$S,$G1325)</f>
        <v>0</v>
      </c>
      <c r="AH1325" s="99">
        <f t="shared" si="101"/>
        <v>0</v>
      </c>
      <c r="AI1325" s="99">
        <f>SUMIFS(通讯通路门店!$BB:$BB,通讯通路门店!$S:$S,$G1325)</f>
        <v>0</v>
      </c>
      <c r="AJ1325" s="99">
        <f>SUMIFS(通讯通路门店!$BE:$BE,通讯通路门店!$S:$S,$G1325)</f>
        <v>0</v>
      </c>
      <c r="AK1325" s="99">
        <f>SUMIFS(通讯通路门店!$BG:$BG,通讯通路门店!$S:$S,$G1325)</f>
        <v>0</v>
      </c>
      <c r="AL1325" s="99">
        <f>SUMIFS(通讯通路门店!$BC:$BC,通讯通路门店!$S:$S,$G1325)</f>
        <v>0</v>
      </c>
      <c r="AM1325" s="99">
        <f>SUMIFS(通讯通路门店!$BD:$BD,通讯通路门店!$S:$S,$G1325)</f>
        <v>0</v>
      </c>
      <c r="AN1325" s="99">
        <f>SUMIFS(通讯通路门店!$BF:$BF,通讯通路门店!$S:$S,$G1325)</f>
        <v>0</v>
      </c>
      <c r="AO1325" s="99">
        <f t="shared" si="102"/>
        <v>0</v>
      </c>
      <c r="AP1325" s="99">
        <f>SUMIFS(通讯通路门店!$K:$K,通讯通路门店!$S:$S,$G1325)</f>
        <v>0</v>
      </c>
      <c r="AQ1325" s="83"/>
      <c r="AR1325" s="99">
        <f>SUMIFS(通讯通路门店!$T:$T,通讯通路门店!$S:$S,$G1325)</f>
        <v>0</v>
      </c>
      <c r="AS1325" s="99">
        <f>SUMIFS(通讯通路门店!$U:$U,通讯通路门店!$S:$S,$G1325)</f>
        <v>0</v>
      </c>
      <c r="AT1325" s="99">
        <f>SUMIFS(通讯通路门店!$V:$V,通讯通路门店!$S:$S,$G1325)</f>
        <v>0</v>
      </c>
      <c r="AU1325" s="99">
        <f>SUMIFS(通讯通路门店!$W:$W,通讯通路门店!$S:$S,$G1325)</f>
        <v>0</v>
      </c>
      <c r="AV1325" s="99">
        <f>SUMIFS(通讯通路门店!$Z:$Z,通讯通路门店!$S:$S,$G1325)</f>
        <v>0</v>
      </c>
      <c r="AW1325" s="99">
        <f>SUMIFS(通讯通路门店!$AB:$AB,通讯通路门店!$S:$S,$G1325)</f>
        <v>0</v>
      </c>
      <c r="AX1325" s="99">
        <f>SUMIFS(通讯通路门店!$X:$X,通讯通路门店!$S:$S,$G1325)</f>
        <v>0</v>
      </c>
      <c r="AY1325" s="99">
        <f>SUMIFS(通讯通路门店!$Y:$Y,通讯通路门店!$S:$S,$G1325)</f>
        <v>0</v>
      </c>
      <c r="AZ1325" s="99">
        <f>SUMIFS(通讯通路门店!$AA:$AA,通讯通路门店!$S:$S,$G1325)</f>
        <v>0</v>
      </c>
      <c r="BA1325" s="99">
        <f t="shared" si="103"/>
        <v>0</v>
      </c>
      <c r="BB1325" s="99">
        <f t="shared" si="104"/>
        <v>0</v>
      </c>
      <c r="BC1325" s="99">
        <f>SUMIFS(通讯通路门店!$W:$W,通讯通路门店!$S:$S,$G1325,通讯通路门店!$J:$J,"荣耀体验店")+SUMIFS(通讯通路门店!$W:$W,通讯通路门店!$S:$S,$G1325,通讯通路门店!$J:$J,"荣耀授权专卖店")</f>
        <v>0</v>
      </c>
      <c r="BD1325" s="99">
        <f>SUMIFS(通讯通路门店!$Z:$Z,通讯通路门店!$S:$S,$G1325,通讯通路门店!$J:$J,"VIVO体验店")</f>
        <v>0</v>
      </c>
      <c r="BE1325" s="99">
        <f>SUMIFS(通讯通路门店!$AB:$AB,通讯通路门店!$S:$S,$G1325,通讯通路门店!$J:$J,"OPPO体验店")</f>
        <v>0</v>
      </c>
      <c r="BF1325" s="99">
        <f>SUMIFS(通讯通路门店!$X:$X,通讯通路门店!$S:$S,$G1325,通讯通路门店!$J:$J,"华为授权体验店")+SUMIFS(通讯通路门店!$AA:$AA,通讯通路门店!$S:$S,$G1325,通讯通路门店!$J:$J,"华为堡垒店")</f>
        <v>0</v>
      </c>
      <c r="BG1325" s="99">
        <f>SUMIFS(通讯通路门店!$Y:$Y,通讯通路门店!$S:$S,$G1325,通讯通路门店!$J:$J,"小米体验店")</f>
        <v>0</v>
      </c>
      <c r="BH1325" s="99">
        <f>SUMIFS(通讯通路门店!$AA:$AA,通讯通路门店!$S:$S,$G1325,通讯通路门店!$J:$J,"苹果体验店")</f>
        <v>0</v>
      </c>
      <c r="BI1325" s="99">
        <f>SUMIFS(通讯通路门店!$K:$K,通讯通路门店!$S:$S,$G1325,通讯通路门店!$J:$J,"其他品牌专卖店")</f>
        <v>0</v>
      </c>
      <c r="BJ1325" s="99">
        <f>SUMIFS(通讯通路门店!$AC:$AC,通讯通路门店!$S:$S,$G1325)</f>
        <v>0</v>
      </c>
      <c r="BK1325" s="99">
        <f>SUMIFS(通讯通路门店!$AD:$AD,通讯通路门店!$S:$S,$G1325)</f>
        <v>0</v>
      </c>
      <c r="BL1325" s="99">
        <f>SUMIFS(通讯通路门店!$AE:$AE,通讯通路门店!$S:$S,$G1325)</f>
        <v>0</v>
      </c>
      <c r="BM1325" s="99">
        <f>SUMIFS(通讯通路门店!$AF:$AF,通讯通路门店!$S:$S,$G1325)</f>
        <v>0</v>
      </c>
      <c r="BN1325" s="99">
        <f>SUMIFS(通讯通路门店!$AG:$AG,通讯通路门店!$S:$S,$G1325)</f>
        <v>0</v>
      </c>
      <c r="BO1325" s="99">
        <f>SUMIFS(通讯通路门店!$AH:$AH,通讯通路门店!$S:$S,$G1325)</f>
        <v>0</v>
      </c>
      <c r="BP1325" s="99">
        <f>SUMIFS(通讯通路门店!$AI:$AI,通讯通路门店!$S:$S,$G1325)</f>
        <v>0</v>
      </c>
      <c r="BQ1325" s="83"/>
    </row>
    <row r="1326" spans="1:69">
      <c r="A1326" s="99" t="str">
        <f>IFERROR(_xlfn.XLOOKUP($G1326,通讯通路门店!$S$4:$S$993933,通讯通路门店!$A$4:$A$993933,0,0),"")</f>
        <v>海南省</v>
      </c>
      <c r="B1326" s="99" t="str">
        <f>IFERROR(_xlfn.XLOOKUP($G1326,通讯通路门店!$S$4:$S$993933,通讯通路门店!$B$4:$B$993933,0,0),"")</f>
        <v>昌江黎族自治县</v>
      </c>
      <c r="C1326" s="99" t="str">
        <f>IFERROR(_xlfn.XLOOKUP($G1326,通讯通路门店!$S$4:$S$993933,通讯通路门店!$C$4:$C$993933,0,0),"")</f>
        <v>昌江黎族自治县</v>
      </c>
      <c r="D1326" s="99" t="str">
        <f>IFERROR(_xlfn.XLOOKUP($G1326,通讯通路门店!$S$4:$S$993933,通讯通路门店!$D$4:$D$993933,0,0),"")</f>
        <v>叉河镇</v>
      </c>
      <c r="E1326" s="83"/>
      <c r="F1326" s="83"/>
      <c r="G1326" s="101"/>
      <c r="H1326" s="102">
        <f>IFERROR(_xlfn.XLOOKUP($G1326,通讯通路门店!$S$4:$S$993933,通讯通路门店!$R$4:$R$993933,0,0),"")</f>
        <v>0</v>
      </c>
      <c r="I1326" s="83"/>
      <c r="J1326" s="83"/>
      <c r="K1326" s="83"/>
      <c r="L1326" s="83"/>
      <c r="M1326" s="83"/>
      <c r="N1326" s="83"/>
      <c r="O1326" s="83"/>
      <c r="P1326" s="83"/>
      <c r="Q1326" s="83"/>
      <c r="R1326" s="83"/>
      <c r="S1326" s="83"/>
      <c r="T1326" s="83"/>
      <c r="U1326" s="99">
        <f>COUNTIF(通讯通路门店!$S:$S,$G1326)</f>
        <v>0</v>
      </c>
      <c r="V1326" s="99">
        <f>COUNTIFS(通讯通路门店!$S:$S,$G1326,通讯通路门店!$J:$J,"综合卖场")</f>
        <v>0</v>
      </c>
      <c r="W1326" s="99">
        <f>SUMIFS(通讯通路门店!$AJ:$AJ,通讯通路门店!$S:$S,通讯客户沙盘!$G1326)</f>
        <v>0</v>
      </c>
      <c r="X1326" s="99">
        <f t="shared" si="100"/>
        <v>0</v>
      </c>
      <c r="Y1326" s="99">
        <f>COUNTIFS(通讯通路门店!$S:$S,$G1326,通讯通路门店!$J:$J,"荣耀体验店")+COUNTIFS(通讯通路门店!$S:$S,$G1326,通讯通路门店!$J:$J,"荣耀授权专卖店")</f>
        <v>0</v>
      </c>
      <c r="Z1326" s="99">
        <f>COUNTIFS(通讯通路门店!$S:$S,$G1326,通讯通路门店!$J:$J,"VIVO体验店")</f>
        <v>0</v>
      </c>
      <c r="AA1326" s="99">
        <f>COUNTIFS(通讯通路门店!$S:$S,$G1326,通讯通路门店!$J:$J,"OPPO体验店")</f>
        <v>0</v>
      </c>
      <c r="AB1326" s="99">
        <f>COUNTIFS(通讯通路门店!$S:$S,$G1326,通讯通路门店!$J:$J,"华为授权体验店")+COUNTIFS(通讯通路门店!$S:$S,$G1326,通讯通路门店!$J:$J,"华为堡垒店")</f>
        <v>0</v>
      </c>
      <c r="AC1326" s="99">
        <f>COUNTIFS(通讯通路门店!$S:$S,$G1326,通讯通路门店!$J:$J,"小米体验店")</f>
        <v>0</v>
      </c>
      <c r="AD1326" s="99">
        <f>COUNTIFS(通讯通路门店!$S:$S,$G1326,通讯通路门店!$J:$J,"苹果体验店")</f>
        <v>0</v>
      </c>
      <c r="AE1326" s="99">
        <f>COUNTIFS(通讯通路门店!$S:$S,$G1326,通讯通路门店!$J:$J,"其他品牌专卖店")</f>
        <v>0</v>
      </c>
      <c r="AF1326" s="99">
        <f>SUMIFS(通讯通路门店!$BI:$BI,通讯通路门店!$S:$S,$G1326)</f>
        <v>0</v>
      </c>
      <c r="AG1326" s="99">
        <f>SUMIFS(通讯通路门店!$BH:$BH,通讯通路门店!$S:$S,$G1326)</f>
        <v>0</v>
      </c>
      <c r="AH1326" s="99">
        <f t="shared" si="101"/>
        <v>0</v>
      </c>
      <c r="AI1326" s="99">
        <f>SUMIFS(通讯通路门店!$BB:$BB,通讯通路门店!$S:$S,$G1326)</f>
        <v>0</v>
      </c>
      <c r="AJ1326" s="99">
        <f>SUMIFS(通讯通路门店!$BE:$BE,通讯通路门店!$S:$S,$G1326)</f>
        <v>0</v>
      </c>
      <c r="AK1326" s="99">
        <f>SUMIFS(通讯通路门店!$BG:$BG,通讯通路门店!$S:$S,$G1326)</f>
        <v>0</v>
      </c>
      <c r="AL1326" s="99">
        <f>SUMIFS(通讯通路门店!$BC:$BC,通讯通路门店!$S:$S,$G1326)</f>
        <v>0</v>
      </c>
      <c r="AM1326" s="99">
        <f>SUMIFS(通讯通路门店!$BD:$BD,通讯通路门店!$S:$S,$G1326)</f>
        <v>0</v>
      </c>
      <c r="AN1326" s="99">
        <f>SUMIFS(通讯通路门店!$BF:$BF,通讯通路门店!$S:$S,$G1326)</f>
        <v>0</v>
      </c>
      <c r="AO1326" s="99">
        <f t="shared" si="102"/>
        <v>0</v>
      </c>
      <c r="AP1326" s="99">
        <f>SUMIFS(通讯通路门店!$K:$K,通讯通路门店!$S:$S,$G1326)</f>
        <v>0</v>
      </c>
      <c r="AQ1326" s="83"/>
      <c r="AR1326" s="99">
        <f>SUMIFS(通讯通路门店!$T:$T,通讯通路门店!$S:$S,$G1326)</f>
        <v>0</v>
      </c>
      <c r="AS1326" s="99">
        <f>SUMIFS(通讯通路门店!$U:$U,通讯通路门店!$S:$S,$G1326)</f>
        <v>0</v>
      </c>
      <c r="AT1326" s="99">
        <f>SUMIFS(通讯通路门店!$V:$V,通讯通路门店!$S:$S,$G1326)</f>
        <v>0</v>
      </c>
      <c r="AU1326" s="99">
        <f>SUMIFS(通讯通路门店!$W:$W,通讯通路门店!$S:$S,$G1326)</f>
        <v>0</v>
      </c>
      <c r="AV1326" s="99">
        <f>SUMIFS(通讯通路门店!$Z:$Z,通讯通路门店!$S:$S,$G1326)</f>
        <v>0</v>
      </c>
      <c r="AW1326" s="99">
        <f>SUMIFS(通讯通路门店!$AB:$AB,通讯通路门店!$S:$S,$G1326)</f>
        <v>0</v>
      </c>
      <c r="AX1326" s="99">
        <f>SUMIFS(通讯通路门店!$X:$X,通讯通路门店!$S:$S,$G1326)</f>
        <v>0</v>
      </c>
      <c r="AY1326" s="99">
        <f>SUMIFS(通讯通路门店!$Y:$Y,通讯通路门店!$S:$S,$G1326)</f>
        <v>0</v>
      </c>
      <c r="AZ1326" s="99">
        <f>SUMIFS(通讯通路门店!$AA:$AA,通讯通路门店!$S:$S,$G1326)</f>
        <v>0</v>
      </c>
      <c r="BA1326" s="99">
        <f t="shared" si="103"/>
        <v>0</v>
      </c>
      <c r="BB1326" s="99">
        <f t="shared" si="104"/>
        <v>0</v>
      </c>
      <c r="BC1326" s="99">
        <f>SUMIFS(通讯通路门店!$W:$W,通讯通路门店!$S:$S,$G1326,通讯通路门店!$J:$J,"荣耀体验店")+SUMIFS(通讯通路门店!$W:$W,通讯通路门店!$S:$S,$G1326,通讯通路门店!$J:$J,"荣耀授权专卖店")</f>
        <v>0</v>
      </c>
      <c r="BD1326" s="99">
        <f>SUMIFS(通讯通路门店!$Z:$Z,通讯通路门店!$S:$S,$G1326,通讯通路门店!$J:$J,"VIVO体验店")</f>
        <v>0</v>
      </c>
      <c r="BE1326" s="99">
        <f>SUMIFS(通讯通路门店!$AB:$AB,通讯通路门店!$S:$S,$G1326,通讯通路门店!$J:$J,"OPPO体验店")</f>
        <v>0</v>
      </c>
      <c r="BF1326" s="99">
        <f>SUMIFS(通讯通路门店!$X:$X,通讯通路门店!$S:$S,$G1326,通讯通路门店!$J:$J,"华为授权体验店")+SUMIFS(通讯通路门店!$AA:$AA,通讯通路门店!$S:$S,$G1326,通讯通路门店!$J:$J,"华为堡垒店")</f>
        <v>0</v>
      </c>
      <c r="BG1326" s="99">
        <f>SUMIFS(通讯通路门店!$Y:$Y,通讯通路门店!$S:$S,$G1326,通讯通路门店!$J:$J,"小米体验店")</f>
        <v>0</v>
      </c>
      <c r="BH1326" s="99">
        <f>SUMIFS(通讯通路门店!$AA:$AA,通讯通路门店!$S:$S,$G1326,通讯通路门店!$J:$J,"苹果体验店")</f>
        <v>0</v>
      </c>
      <c r="BI1326" s="99">
        <f>SUMIFS(通讯通路门店!$K:$K,通讯通路门店!$S:$S,$G1326,通讯通路门店!$J:$J,"其他品牌专卖店")</f>
        <v>0</v>
      </c>
      <c r="BJ1326" s="99">
        <f>SUMIFS(通讯通路门店!$AC:$AC,通讯通路门店!$S:$S,$G1326)</f>
        <v>0</v>
      </c>
      <c r="BK1326" s="99">
        <f>SUMIFS(通讯通路门店!$AD:$AD,通讯通路门店!$S:$S,$G1326)</f>
        <v>0</v>
      </c>
      <c r="BL1326" s="99">
        <f>SUMIFS(通讯通路门店!$AE:$AE,通讯通路门店!$S:$S,$G1326)</f>
        <v>0</v>
      </c>
      <c r="BM1326" s="99">
        <f>SUMIFS(通讯通路门店!$AF:$AF,通讯通路门店!$S:$S,$G1326)</f>
        <v>0</v>
      </c>
      <c r="BN1326" s="99">
        <f>SUMIFS(通讯通路门店!$AG:$AG,通讯通路门店!$S:$S,$G1326)</f>
        <v>0</v>
      </c>
      <c r="BO1326" s="99">
        <f>SUMIFS(通讯通路门店!$AH:$AH,通讯通路门店!$S:$S,$G1326)</f>
        <v>0</v>
      </c>
      <c r="BP1326" s="99">
        <f>SUMIFS(通讯通路门店!$AI:$AI,通讯通路门店!$S:$S,$G1326)</f>
        <v>0</v>
      </c>
      <c r="BQ1326" s="83"/>
    </row>
    <row r="1327" spans="1:69">
      <c r="A1327" s="99" t="str">
        <f>IFERROR(_xlfn.XLOOKUP($G1327,通讯通路门店!$S$4:$S$993933,通讯通路门店!$A$4:$A$993933,0,0),"")</f>
        <v>海南省</v>
      </c>
      <c r="B1327" s="99" t="str">
        <f>IFERROR(_xlfn.XLOOKUP($G1327,通讯通路门店!$S$4:$S$993933,通讯通路门店!$B$4:$B$993933,0,0),"")</f>
        <v>昌江黎族自治县</v>
      </c>
      <c r="C1327" s="99" t="str">
        <f>IFERROR(_xlfn.XLOOKUP($G1327,通讯通路门店!$S$4:$S$993933,通讯通路门店!$C$4:$C$993933,0,0),"")</f>
        <v>昌江黎族自治县</v>
      </c>
      <c r="D1327" s="99" t="str">
        <f>IFERROR(_xlfn.XLOOKUP($G1327,通讯通路门店!$S$4:$S$993933,通讯通路门店!$D$4:$D$993933,0,0),"")</f>
        <v>叉河镇</v>
      </c>
      <c r="E1327" s="83"/>
      <c r="F1327" s="83"/>
      <c r="G1327" s="101"/>
      <c r="H1327" s="102">
        <f>IFERROR(_xlfn.XLOOKUP($G1327,通讯通路门店!$S$4:$S$993933,通讯通路门店!$R$4:$R$993933,0,0),"")</f>
        <v>0</v>
      </c>
      <c r="I1327" s="83"/>
      <c r="J1327" s="83"/>
      <c r="K1327" s="83"/>
      <c r="L1327" s="83"/>
      <c r="M1327" s="83"/>
      <c r="N1327" s="83"/>
      <c r="O1327" s="83"/>
      <c r="P1327" s="83"/>
      <c r="Q1327" s="83"/>
      <c r="R1327" s="83"/>
      <c r="S1327" s="83"/>
      <c r="T1327" s="83"/>
      <c r="U1327" s="99">
        <f>COUNTIF(通讯通路门店!$S:$S,$G1327)</f>
        <v>0</v>
      </c>
      <c r="V1327" s="99">
        <f>COUNTIFS(通讯通路门店!$S:$S,$G1327,通讯通路门店!$J:$J,"综合卖场")</f>
        <v>0</v>
      </c>
      <c r="W1327" s="99">
        <f>SUMIFS(通讯通路门店!$AJ:$AJ,通讯通路门店!$S:$S,通讯客户沙盘!$G1327)</f>
        <v>0</v>
      </c>
      <c r="X1327" s="99">
        <f t="shared" si="100"/>
        <v>0</v>
      </c>
      <c r="Y1327" s="99">
        <f>COUNTIFS(通讯通路门店!$S:$S,$G1327,通讯通路门店!$J:$J,"荣耀体验店")+COUNTIFS(通讯通路门店!$S:$S,$G1327,通讯通路门店!$J:$J,"荣耀授权专卖店")</f>
        <v>0</v>
      </c>
      <c r="Z1327" s="99">
        <f>COUNTIFS(通讯通路门店!$S:$S,$G1327,通讯通路门店!$J:$J,"VIVO体验店")</f>
        <v>0</v>
      </c>
      <c r="AA1327" s="99">
        <f>COUNTIFS(通讯通路门店!$S:$S,$G1327,通讯通路门店!$J:$J,"OPPO体验店")</f>
        <v>0</v>
      </c>
      <c r="AB1327" s="99">
        <f>COUNTIFS(通讯通路门店!$S:$S,$G1327,通讯通路门店!$J:$J,"华为授权体验店")+COUNTIFS(通讯通路门店!$S:$S,$G1327,通讯通路门店!$J:$J,"华为堡垒店")</f>
        <v>0</v>
      </c>
      <c r="AC1327" s="99">
        <f>COUNTIFS(通讯通路门店!$S:$S,$G1327,通讯通路门店!$J:$J,"小米体验店")</f>
        <v>0</v>
      </c>
      <c r="AD1327" s="99">
        <f>COUNTIFS(通讯通路门店!$S:$S,$G1327,通讯通路门店!$J:$J,"苹果体验店")</f>
        <v>0</v>
      </c>
      <c r="AE1327" s="99">
        <f>COUNTIFS(通讯通路门店!$S:$S,$G1327,通讯通路门店!$J:$J,"其他品牌专卖店")</f>
        <v>0</v>
      </c>
      <c r="AF1327" s="99">
        <f>SUMIFS(通讯通路门店!$BI:$BI,通讯通路门店!$S:$S,$G1327)</f>
        <v>0</v>
      </c>
      <c r="AG1327" s="99">
        <f>SUMIFS(通讯通路门店!$BH:$BH,通讯通路门店!$S:$S,$G1327)</f>
        <v>0</v>
      </c>
      <c r="AH1327" s="99">
        <f t="shared" si="101"/>
        <v>0</v>
      </c>
      <c r="AI1327" s="99">
        <f>SUMIFS(通讯通路门店!$BB:$BB,通讯通路门店!$S:$S,$G1327)</f>
        <v>0</v>
      </c>
      <c r="AJ1327" s="99">
        <f>SUMIFS(通讯通路门店!$BE:$BE,通讯通路门店!$S:$S,$G1327)</f>
        <v>0</v>
      </c>
      <c r="AK1327" s="99">
        <f>SUMIFS(通讯通路门店!$BG:$BG,通讯通路门店!$S:$S,$G1327)</f>
        <v>0</v>
      </c>
      <c r="AL1327" s="99">
        <f>SUMIFS(通讯通路门店!$BC:$BC,通讯通路门店!$S:$S,$G1327)</f>
        <v>0</v>
      </c>
      <c r="AM1327" s="99">
        <f>SUMIFS(通讯通路门店!$BD:$BD,通讯通路门店!$S:$S,$G1327)</f>
        <v>0</v>
      </c>
      <c r="AN1327" s="99">
        <f>SUMIFS(通讯通路门店!$BF:$BF,通讯通路门店!$S:$S,$G1327)</f>
        <v>0</v>
      </c>
      <c r="AO1327" s="99">
        <f t="shared" si="102"/>
        <v>0</v>
      </c>
      <c r="AP1327" s="99">
        <f>SUMIFS(通讯通路门店!$K:$K,通讯通路门店!$S:$S,$G1327)</f>
        <v>0</v>
      </c>
      <c r="AQ1327" s="83"/>
      <c r="AR1327" s="99">
        <f>SUMIFS(通讯通路门店!$T:$T,通讯通路门店!$S:$S,$G1327)</f>
        <v>0</v>
      </c>
      <c r="AS1327" s="99">
        <f>SUMIFS(通讯通路门店!$U:$U,通讯通路门店!$S:$S,$G1327)</f>
        <v>0</v>
      </c>
      <c r="AT1327" s="99">
        <f>SUMIFS(通讯通路门店!$V:$V,通讯通路门店!$S:$S,$G1327)</f>
        <v>0</v>
      </c>
      <c r="AU1327" s="99">
        <f>SUMIFS(通讯通路门店!$W:$W,通讯通路门店!$S:$S,$G1327)</f>
        <v>0</v>
      </c>
      <c r="AV1327" s="99">
        <f>SUMIFS(通讯通路门店!$Z:$Z,通讯通路门店!$S:$S,$G1327)</f>
        <v>0</v>
      </c>
      <c r="AW1327" s="99">
        <f>SUMIFS(通讯通路门店!$AB:$AB,通讯通路门店!$S:$S,$G1327)</f>
        <v>0</v>
      </c>
      <c r="AX1327" s="99">
        <f>SUMIFS(通讯通路门店!$X:$X,通讯通路门店!$S:$S,$G1327)</f>
        <v>0</v>
      </c>
      <c r="AY1327" s="99">
        <f>SUMIFS(通讯通路门店!$Y:$Y,通讯通路门店!$S:$S,$G1327)</f>
        <v>0</v>
      </c>
      <c r="AZ1327" s="99">
        <f>SUMIFS(通讯通路门店!$AA:$AA,通讯通路门店!$S:$S,$G1327)</f>
        <v>0</v>
      </c>
      <c r="BA1327" s="99">
        <f t="shared" si="103"/>
        <v>0</v>
      </c>
      <c r="BB1327" s="99">
        <f t="shared" si="104"/>
        <v>0</v>
      </c>
      <c r="BC1327" s="99">
        <f>SUMIFS(通讯通路门店!$W:$W,通讯通路门店!$S:$S,$G1327,通讯通路门店!$J:$J,"荣耀体验店")+SUMIFS(通讯通路门店!$W:$W,通讯通路门店!$S:$S,$G1327,通讯通路门店!$J:$J,"荣耀授权专卖店")</f>
        <v>0</v>
      </c>
      <c r="BD1327" s="99">
        <f>SUMIFS(通讯通路门店!$Z:$Z,通讯通路门店!$S:$S,$G1327,通讯通路门店!$J:$J,"VIVO体验店")</f>
        <v>0</v>
      </c>
      <c r="BE1327" s="99">
        <f>SUMIFS(通讯通路门店!$AB:$AB,通讯通路门店!$S:$S,$G1327,通讯通路门店!$J:$J,"OPPO体验店")</f>
        <v>0</v>
      </c>
      <c r="BF1327" s="99">
        <f>SUMIFS(通讯通路门店!$X:$X,通讯通路门店!$S:$S,$G1327,通讯通路门店!$J:$J,"华为授权体验店")+SUMIFS(通讯通路门店!$AA:$AA,通讯通路门店!$S:$S,$G1327,通讯通路门店!$J:$J,"华为堡垒店")</f>
        <v>0</v>
      </c>
      <c r="BG1327" s="99">
        <f>SUMIFS(通讯通路门店!$Y:$Y,通讯通路门店!$S:$S,$G1327,通讯通路门店!$J:$J,"小米体验店")</f>
        <v>0</v>
      </c>
      <c r="BH1327" s="99">
        <f>SUMIFS(通讯通路门店!$AA:$AA,通讯通路门店!$S:$S,$G1327,通讯通路门店!$J:$J,"苹果体验店")</f>
        <v>0</v>
      </c>
      <c r="BI1327" s="99">
        <f>SUMIFS(通讯通路门店!$K:$K,通讯通路门店!$S:$S,$G1327,通讯通路门店!$J:$J,"其他品牌专卖店")</f>
        <v>0</v>
      </c>
      <c r="BJ1327" s="99">
        <f>SUMIFS(通讯通路门店!$AC:$AC,通讯通路门店!$S:$S,$G1327)</f>
        <v>0</v>
      </c>
      <c r="BK1327" s="99">
        <f>SUMIFS(通讯通路门店!$AD:$AD,通讯通路门店!$S:$S,$G1327)</f>
        <v>0</v>
      </c>
      <c r="BL1327" s="99">
        <f>SUMIFS(通讯通路门店!$AE:$AE,通讯通路门店!$S:$S,$G1327)</f>
        <v>0</v>
      </c>
      <c r="BM1327" s="99">
        <f>SUMIFS(通讯通路门店!$AF:$AF,通讯通路门店!$S:$S,$G1327)</f>
        <v>0</v>
      </c>
      <c r="BN1327" s="99">
        <f>SUMIFS(通讯通路门店!$AG:$AG,通讯通路门店!$S:$S,$G1327)</f>
        <v>0</v>
      </c>
      <c r="BO1327" s="99">
        <f>SUMIFS(通讯通路门店!$AH:$AH,通讯通路门店!$S:$S,$G1327)</f>
        <v>0</v>
      </c>
      <c r="BP1327" s="99">
        <f>SUMIFS(通讯通路门店!$AI:$AI,通讯通路门店!$S:$S,$G1327)</f>
        <v>0</v>
      </c>
      <c r="BQ1327" s="83"/>
    </row>
    <row r="1328" spans="1:69">
      <c r="A1328" s="99" t="str">
        <f>IFERROR(_xlfn.XLOOKUP($G1328,通讯通路门店!$S$4:$S$993933,通讯通路门店!$A$4:$A$993933,0,0),"")</f>
        <v>海南省</v>
      </c>
      <c r="B1328" s="99" t="str">
        <f>IFERROR(_xlfn.XLOOKUP($G1328,通讯通路门店!$S$4:$S$993933,通讯通路门店!$B$4:$B$993933,0,0),"")</f>
        <v>昌江黎族自治县</v>
      </c>
      <c r="C1328" s="99" t="str">
        <f>IFERROR(_xlfn.XLOOKUP($G1328,通讯通路门店!$S$4:$S$993933,通讯通路门店!$C$4:$C$993933,0,0),"")</f>
        <v>昌江黎族自治县</v>
      </c>
      <c r="D1328" s="99" t="str">
        <f>IFERROR(_xlfn.XLOOKUP($G1328,通讯通路门店!$S$4:$S$993933,通讯通路门店!$D$4:$D$993933,0,0),"")</f>
        <v>叉河镇</v>
      </c>
      <c r="E1328" s="83"/>
      <c r="F1328" s="83"/>
      <c r="G1328" s="101"/>
      <c r="H1328" s="102">
        <f>IFERROR(_xlfn.XLOOKUP($G1328,通讯通路门店!$S$4:$S$993933,通讯通路门店!$R$4:$R$993933,0,0),"")</f>
        <v>0</v>
      </c>
      <c r="I1328" s="83"/>
      <c r="J1328" s="83"/>
      <c r="K1328" s="83"/>
      <c r="L1328" s="83"/>
      <c r="M1328" s="83"/>
      <c r="N1328" s="83"/>
      <c r="O1328" s="83"/>
      <c r="P1328" s="83"/>
      <c r="Q1328" s="83"/>
      <c r="R1328" s="83"/>
      <c r="S1328" s="83"/>
      <c r="T1328" s="83"/>
      <c r="U1328" s="99">
        <f>COUNTIF(通讯通路门店!$S:$S,$G1328)</f>
        <v>0</v>
      </c>
      <c r="V1328" s="99">
        <f>COUNTIFS(通讯通路门店!$S:$S,$G1328,通讯通路门店!$J:$J,"综合卖场")</f>
        <v>0</v>
      </c>
      <c r="W1328" s="99">
        <f>SUMIFS(通讯通路门店!$AJ:$AJ,通讯通路门店!$S:$S,通讯客户沙盘!$G1328)</f>
        <v>0</v>
      </c>
      <c r="X1328" s="99">
        <f t="shared" si="100"/>
        <v>0</v>
      </c>
      <c r="Y1328" s="99">
        <f>COUNTIFS(通讯通路门店!$S:$S,$G1328,通讯通路门店!$J:$J,"荣耀体验店")+COUNTIFS(通讯通路门店!$S:$S,$G1328,通讯通路门店!$J:$J,"荣耀授权专卖店")</f>
        <v>0</v>
      </c>
      <c r="Z1328" s="99">
        <f>COUNTIFS(通讯通路门店!$S:$S,$G1328,通讯通路门店!$J:$J,"VIVO体验店")</f>
        <v>0</v>
      </c>
      <c r="AA1328" s="99">
        <f>COUNTIFS(通讯通路门店!$S:$S,$G1328,通讯通路门店!$J:$J,"OPPO体验店")</f>
        <v>0</v>
      </c>
      <c r="AB1328" s="99">
        <f>COUNTIFS(通讯通路门店!$S:$S,$G1328,通讯通路门店!$J:$J,"华为授权体验店")+COUNTIFS(通讯通路门店!$S:$S,$G1328,通讯通路门店!$J:$J,"华为堡垒店")</f>
        <v>0</v>
      </c>
      <c r="AC1328" s="99">
        <f>COUNTIFS(通讯通路门店!$S:$S,$G1328,通讯通路门店!$J:$J,"小米体验店")</f>
        <v>0</v>
      </c>
      <c r="AD1328" s="99">
        <f>COUNTIFS(通讯通路门店!$S:$S,$G1328,通讯通路门店!$J:$J,"苹果体验店")</f>
        <v>0</v>
      </c>
      <c r="AE1328" s="99">
        <f>COUNTIFS(通讯通路门店!$S:$S,$G1328,通讯通路门店!$J:$J,"其他品牌专卖店")</f>
        <v>0</v>
      </c>
      <c r="AF1328" s="99">
        <f>SUMIFS(通讯通路门店!$BI:$BI,通讯通路门店!$S:$S,$G1328)</f>
        <v>0</v>
      </c>
      <c r="AG1328" s="99">
        <f>SUMIFS(通讯通路门店!$BH:$BH,通讯通路门店!$S:$S,$G1328)</f>
        <v>0</v>
      </c>
      <c r="AH1328" s="99">
        <f t="shared" si="101"/>
        <v>0</v>
      </c>
      <c r="AI1328" s="99">
        <f>SUMIFS(通讯通路门店!$BB:$BB,通讯通路门店!$S:$S,$G1328)</f>
        <v>0</v>
      </c>
      <c r="AJ1328" s="99">
        <f>SUMIFS(通讯通路门店!$BE:$BE,通讯通路门店!$S:$S,$G1328)</f>
        <v>0</v>
      </c>
      <c r="AK1328" s="99">
        <f>SUMIFS(通讯通路门店!$BG:$BG,通讯通路门店!$S:$S,$G1328)</f>
        <v>0</v>
      </c>
      <c r="AL1328" s="99">
        <f>SUMIFS(通讯通路门店!$BC:$BC,通讯通路门店!$S:$S,$G1328)</f>
        <v>0</v>
      </c>
      <c r="AM1328" s="99">
        <f>SUMIFS(通讯通路门店!$BD:$BD,通讯通路门店!$S:$S,$G1328)</f>
        <v>0</v>
      </c>
      <c r="AN1328" s="99">
        <f>SUMIFS(通讯通路门店!$BF:$BF,通讯通路门店!$S:$S,$G1328)</f>
        <v>0</v>
      </c>
      <c r="AO1328" s="99">
        <f t="shared" si="102"/>
        <v>0</v>
      </c>
      <c r="AP1328" s="99">
        <f>SUMIFS(通讯通路门店!$K:$K,通讯通路门店!$S:$S,$G1328)</f>
        <v>0</v>
      </c>
      <c r="AQ1328" s="83"/>
      <c r="AR1328" s="99">
        <f>SUMIFS(通讯通路门店!$T:$T,通讯通路门店!$S:$S,$G1328)</f>
        <v>0</v>
      </c>
      <c r="AS1328" s="99">
        <f>SUMIFS(通讯通路门店!$U:$U,通讯通路门店!$S:$S,$G1328)</f>
        <v>0</v>
      </c>
      <c r="AT1328" s="99">
        <f>SUMIFS(通讯通路门店!$V:$V,通讯通路门店!$S:$S,$G1328)</f>
        <v>0</v>
      </c>
      <c r="AU1328" s="99">
        <f>SUMIFS(通讯通路门店!$W:$W,通讯通路门店!$S:$S,$G1328)</f>
        <v>0</v>
      </c>
      <c r="AV1328" s="99">
        <f>SUMIFS(通讯通路门店!$Z:$Z,通讯通路门店!$S:$S,$G1328)</f>
        <v>0</v>
      </c>
      <c r="AW1328" s="99">
        <f>SUMIFS(通讯通路门店!$AB:$AB,通讯通路门店!$S:$S,$G1328)</f>
        <v>0</v>
      </c>
      <c r="AX1328" s="99">
        <f>SUMIFS(通讯通路门店!$X:$X,通讯通路门店!$S:$S,$G1328)</f>
        <v>0</v>
      </c>
      <c r="AY1328" s="99">
        <f>SUMIFS(通讯通路门店!$Y:$Y,通讯通路门店!$S:$S,$G1328)</f>
        <v>0</v>
      </c>
      <c r="AZ1328" s="99">
        <f>SUMIFS(通讯通路门店!$AA:$AA,通讯通路门店!$S:$S,$G1328)</f>
        <v>0</v>
      </c>
      <c r="BA1328" s="99">
        <f t="shared" si="103"/>
        <v>0</v>
      </c>
      <c r="BB1328" s="99">
        <f t="shared" si="104"/>
        <v>0</v>
      </c>
      <c r="BC1328" s="99">
        <f>SUMIFS(通讯通路门店!$W:$W,通讯通路门店!$S:$S,$G1328,通讯通路门店!$J:$J,"荣耀体验店")+SUMIFS(通讯通路门店!$W:$W,通讯通路门店!$S:$S,$G1328,通讯通路门店!$J:$J,"荣耀授权专卖店")</f>
        <v>0</v>
      </c>
      <c r="BD1328" s="99">
        <f>SUMIFS(通讯通路门店!$Z:$Z,通讯通路门店!$S:$S,$G1328,通讯通路门店!$J:$J,"VIVO体验店")</f>
        <v>0</v>
      </c>
      <c r="BE1328" s="99">
        <f>SUMIFS(通讯通路门店!$AB:$AB,通讯通路门店!$S:$S,$G1328,通讯通路门店!$J:$J,"OPPO体验店")</f>
        <v>0</v>
      </c>
      <c r="BF1328" s="99">
        <f>SUMIFS(通讯通路门店!$X:$X,通讯通路门店!$S:$S,$G1328,通讯通路门店!$J:$J,"华为授权体验店")+SUMIFS(通讯通路门店!$AA:$AA,通讯通路门店!$S:$S,$G1328,通讯通路门店!$J:$J,"华为堡垒店")</f>
        <v>0</v>
      </c>
      <c r="BG1328" s="99">
        <f>SUMIFS(通讯通路门店!$Y:$Y,通讯通路门店!$S:$S,$G1328,通讯通路门店!$J:$J,"小米体验店")</f>
        <v>0</v>
      </c>
      <c r="BH1328" s="99">
        <f>SUMIFS(通讯通路门店!$AA:$AA,通讯通路门店!$S:$S,$G1328,通讯通路门店!$J:$J,"苹果体验店")</f>
        <v>0</v>
      </c>
      <c r="BI1328" s="99">
        <f>SUMIFS(通讯通路门店!$K:$K,通讯通路门店!$S:$S,$G1328,通讯通路门店!$J:$J,"其他品牌专卖店")</f>
        <v>0</v>
      </c>
      <c r="BJ1328" s="99">
        <f>SUMIFS(通讯通路门店!$AC:$AC,通讯通路门店!$S:$S,$G1328)</f>
        <v>0</v>
      </c>
      <c r="BK1328" s="99">
        <f>SUMIFS(通讯通路门店!$AD:$AD,通讯通路门店!$S:$S,$G1328)</f>
        <v>0</v>
      </c>
      <c r="BL1328" s="99">
        <f>SUMIFS(通讯通路门店!$AE:$AE,通讯通路门店!$S:$S,$G1328)</f>
        <v>0</v>
      </c>
      <c r="BM1328" s="99">
        <f>SUMIFS(通讯通路门店!$AF:$AF,通讯通路门店!$S:$S,$G1328)</f>
        <v>0</v>
      </c>
      <c r="BN1328" s="99">
        <f>SUMIFS(通讯通路门店!$AG:$AG,通讯通路门店!$S:$S,$G1328)</f>
        <v>0</v>
      </c>
      <c r="BO1328" s="99">
        <f>SUMIFS(通讯通路门店!$AH:$AH,通讯通路门店!$S:$S,$G1328)</f>
        <v>0</v>
      </c>
      <c r="BP1328" s="99">
        <f>SUMIFS(通讯通路门店!$AI:$AI,通讯通路门店!$S:$S,$G1328)</f>
        <v>0</v>
      </c>
      <c r="BQ1328" s="83"/>
    </row>
    <row r="1329" spans="1:69">
      <c r="A1329" s="99" t="str">
        <f>IFERROR(_xlfn.XLOOKUP($G1329,通讯通路门店!$S$4:$S$993933,通讯通路门店!$A$4:$A$993933,0,0),"")</f>
        <v>海南省</v>
      </c>
      <c r="B1329" s="99" t="str">
        <f>IFERROR(_xlfn.XLOOKUP($G1329,通讯通路门店!$S$4:$S$993933,通讯通路门店!$B$4:$B$993933,0,0),"")</f>
        <v>昌江黎族自治县</v>
      </c>
      <c r="C1329" s="99" t="str">
        <f>IFERROR(_xlfn.XLOOKUP($G1329,通讯通路门店!$S$4:$S$993933,通讯通路门店!$C$4:$C$993933,0,0),"")</f>
        <v>昌江黎族自治县</v>
      </c>
      <c r="D1329" s="99" t="str">
        <f>IFERROR(_xlfn.XLOOKUP($G1329,通讯通路门店!$S$4:$S$993933,通讯通路门店!$D$4:$D$993933,0,0),"")</f>
        <v>叉河镇</v>
      </c>
      <c r="E1329" s="83"/>
      <c r="F1329" s="83"/>
      <c r="G1329" s="101"/>
      <c r="H1329" s="102">
        <f>IFERROR(_xlfn.XLOOKUP($G1329,通讯通路门店!$S$4:$S$993933,通讯通路门店!$R$4:$R$993933,0,0),"")</f>
        <v>0</v>
      </c>
      <c r="I1329" s="83"/>
      <c r="J1329" s="83"/>
      <c r="K1329" s="83"/>
      <c r="L1329" s="83"/>
      <c r="M1329" s="83"/>
      <c r="N1329" s="83"/>
      <c r="O1329" s="83"/>
      <c r="P1329" s="83"/>
      <c r="Q1329" s="83"/>
      <c r="R1329" s="83"/>
      <c r="S1329" s="83"/>
      <c r="T1329" s="83"/>
      <c r="U1329" s="99">
        <f>COUNTIF(通讯通路门店!$S:$S,$G1329)</f>
        <v>0</v>
      </c>
      <c r="V1329" s="99">
        <f>COUNTIFS(通讯通路门店!$S:$S,$G1329,通讯通路门店!$J:$J,"综合卖场")</f>
        <v>0</v>
      </c>
      <c r="W1329" s="99">
        <f>SUMIFS(通讯通路门店!$AJ:$AJ,通讯通路门店!$S:$S,通讯客户沙盘!$G1329)</f>
        <v>0</v>
      </c>
      <c r="X1329" s="99">
        <f t="shared" si="100"/>
        <v>0</v>
      </c>
      <c r="Y1329" s="99">
        <f>COUNTIFS(通讯通路门店!$S:$S,$G1329,通讯通路门店!$J:$J,"荣耀体验店")+COUNTIFS(通讯通路门店!$S:$S,$G1329,通讯通路门店!$J:$J,"荣耀授权专卖店")</f>
        <v>0</v>
      </c>
      <c r="Z1329" s="99">
        <f>COUNTIFS(通讯通路门店!$S:$S,$G1329,通讯通路门店!$J:$J,"VIVO体验店")</f>
        <v>0</v>
      </c>
      <c r="AA1329" s="99">
        <f>COUNTIFS(通讯通路门店!$S:$S,$G1329,通讯通路门店!$J:$J,"OPPO体验店")</f>
        <v>0</v>
      </c>
      <c r="AB1329" s="99">
        <f>COUNTIFS(通讯通路门店!$S:$S,$G1329,通讯通路门店!$J:$J,"华为授权体验店")+COUNTIFS(通讯通路门店!$S:$S,$G1329,通讯通路门店!$J:$J,"华为堡垒店")</f>
        <v>0</v>
      </c>
      <c r="AC1329" s="99">
        <f>COUNTIFS(通讯通路门店!$S:$S,$G1329,通讯通路门店!$J:$J,"小米体验店")</f>
        <v>0</v>
      </c>
      <c r="AD1329" s="99">
        <f>COUNTIFS(通讯通路门店!$S:$S,$G1329,通讯通路门店!$J:$J,"苹果体验店")</f>
        <v>0</v>
      </c>
      <c r="AE1329" s="99">
        <f>COUNTIFS(通讯通路门店!$S:$S,$G1329,通讯通路门店!$J:$J,"其他品牌专卖店")</f>
        <v>0</v>
      </c>
      <c r="AF1329" s="99">
        <f>SUMIFS(通讯通路门店!$BI:$BI,通讯通路门店!$S:$S,$G1329)</f>
        <v>0</v>
      </c>
      <c r="AG1329" s="99">
        <f>SUMIFS(通讯通路门店!$BH:$BH,通讯通路门店!$S:$S,$G1329)</f>
        <v>0</v>
      </c>
      <c r="AH1329" s="99">
        <f t="shared" si="101"/>
        <v>0</v>
      </c>
      <c r="AI1329" s="99">
        <f>SUMIFS(通讯通路门店!$BB:$BB,通讯通路门店!$S:$S,$G1329)</f>
        <v>0</v>
      </c>
      <c r="AJ1329" s="99">
        <f>SUMIFS(通讯通路门店!$BE:$BE,通讯通路门店!$S:$S,$G1329)</f>
        <v>0</v>
      </c>
      <c r="AK1329" s="99">
        <f>SUMIFS(通讯通路门店!$BG:$BG,通讯通路门店!$S:$S,$G1329)</f>
        <v>0</v>
      </c>
      <c r="AL1329" s="99">
        <f>SUMIFS(通讯通路门店!$BC:$BC,通讯通路门店!$S:$S,$G1329)</f>
        <v>0</v>
      </c>
      <c r="AM1329" s="99">
        <f>SUMIFS(通讯通路门店!$BD:$BD,通讯通路门店!$S:$S,$G1329)</f>
        <v>0</v>
      </c>
      <c r="AN1329" s="99">
        <f>SUMIFS(通讯通路门店!$BF:$BF,通讯通路门店!$S:$S,$G1329)</f>
        <v>0</v>
      </c>
      <c r="AO1329" s="99">
        <f t="shared" si="102"/>
        <v>0</v>
      </c>
      <c r="AP1329" s="99">
        <f>SUMIFS(通讯通路门店!$K:$K,通讯通路门店!$S:$S,$G1329)</f>
        <v>0</v>
      </c>
      <c r="AQ1329" s="83"/>
      <c r="AR1329" s="99">
        <f>SUMIFS(通讯通路门店!$T:$T,通讯通路门店!$S:$S,$G1329)</f>
        <v>0</v>
      </c>
      <c r="AS1329" s="99">
        <f>SUMIFS(通讯通路门店!$U:$U,通讯通路门店!$S:$S,$G1329)</f>
        <v>0</v>
      </c>
      <c r="AT1329" s="99">
        <f>SUMIFS(通讯通路门店!$V:$V,通讯通路门店!$S:$S,$G1329)</f>
        <v>0</v>
      </c>
      <c r="AU1329" s="99">
        <f>SUMIFS(通讯通路门店!$W:$W,通讯通路门店!$S:$S,$G1329)</f>
        <v>0</v>
      </c>
      <c r="AV1329" s="99">
        <f>SUMIFS(通讯通路门店!$Z:$Z,通讯通路门店!$S:$S,$G1329)</f>
        <v>0</v>
      </c>
      <c r="AW1329" s="99">
        <f>SUMIFS(通讯通路门店!$AB:$AB,通讯通路门店!$S:$S,$G1329)</f>
        <v>0</v>
      </c>
      <c r="AX1329" s="99">
        <f>SUMIFS(通讯通路门店!$X:$X,通讯通路门店!$S:$S,$G1329)</f>
        <v>0</v>
      </c>
      <c r="AY1329" s="99">
        <f>SUMIFS(通讯通路门店!$Y:$Y,通讯通路门店!$S:$S,$G1329)</f>
        <v>0</v>
      </c>
      <c r="AZ1329" s="99">
        <f>SUMIFS(通讯通路门店!$AA:$AA,通讯通路门店!$S:$S,$G1329)</f>
        <v>0</v>
      </c>
      <c r="BA1329" s="99">
        <f t="shared" si="103"/>
        <v>0</v>
      </c>
      <c r="BB1329" s="99">
        <f t="shared" si="104"/>
        <v>0</v>
      </c>
      <c r="BC1329" s="99">
        <f>SUMIFS(通讯通路门店!$W:$W,通讯通路门店!$S:$S,$G1329,通讯通路门店!$J:$J,"荣耀体验店")+SUMIFS(通讯通路门店!$W:$W,通讯通路门店!$S:$S,$G1329,通讯通路门店!$J:$J,"荣耀授权专卖店")</f>
        <v>0</v>
      </c>
      <c r="BD1329" s="99">
        <f>SUMIFS(通讯通路门店!$Z:$Z,通讯通路门店!$S:$S,$G1329,通讯通路门店!$J:$J,"VIVO体验店")</f>
        <v>0</v>
      </c>
      <c r="BE1329" s="99">
        <f>SUMIFS(通讯通路门店!$AB:$AB,通讯通路门店!$S:$S,$G1329,通讯通路门店!$J:$J,"OPPO体验店")</f>
        <v>0</v>
      </c>
      <c r="BF1329" s="99">
        <f>SUMIFS(通讯通路门店!$X:$X,通讯通路门店!$S:$S,$G1329,通讯通路门店!$J:$J,"华为授权体验店")+SUMIFS(通讯通路门店!$AA:$AA,通讯通路门店!$S:$S,$G1329,通讯通路门店!$J:$J,"华为堡垒店")</f>
        <v>0</v>
      </c>
      <c r="BG1329" s="99">
        <f>SUMIFS(通讯通路门店!$Y:$Y,通讯通路门店!$S:$S,$G1329,通讯通路门店!$J:$J,"小米体验店")</f>
        <v>0</v>
      </c>
      <c r="BH1329" s="99">
        <f>SUMIFS(通讯通路门店!$AA:$AA,通讯通路门店!$S:$S,$G1329,通讯通路门店!$J:$J,"苹果体验店")</f>
        <v>0</v>
      </c>
      <c r="BI1329" s="99">
        <f>SUMIFS(通讯通路门店!$K:$K,通讯通路门店!$S:$S,$G1329,通讯通路门店!$J:$J,"其他品牌专卖店")</f>
        <v>0</v>
      </c>
      <c r="BJ1329" s="99">
        <f>SUMIFS(通讯通路门店!$AC:$AC,通讯通路门店!$S:$S,$G1329)</f>
        <v>0</v>
      </c>
      <c r="BK1329" s="99">
        <f>SUMIFS(通讯通路门店!$AD:$AD,通讯通路门店!$S:$S,$G1329)</f>
        <v>0</v>
      </c>
      <c r="BL1329" s="99">
        <f>SUMIFS(通讯通路门店!$AE:$AE,通讯通路门店!$S:$S,$G1329)</f>
        <v>0</v>
      </c>
      <c r="BM1329" s="99">
        <f>SUMIFS(通讯通路门店!$AF:$AF,通讯通路门店!$S:$S,$G1329)</f>
        <v>0</v>
      </c>
      <c r="BN1329" s="99">
        <f>SUMIFS(通讯通路门店!$AG:$AG,通讯通路门店!$S:$S,$G1329)</f>
        <v>0</v>
      </c>
      <c r="BO1329" s="99">
        <f>SUMIFS(通讯通路门店!$AH:$AH,通讯通路门店!$S:$S,$G1329)</f>
        <v>0</v>
      </c>
      <c r="BP1329" s="99">
        <f>SUMIFS(通讯通路门店!$AI:$AI,通讯通路门店!$S:$S,$G1329)</f>
        <v>0</v>
      </c>
      <c r="BQ1329" s="83"/>
    </row>
    <row r="1330" spans="1:69">
      <c r="A1330" s="99" t="str">
        <f>IFERROR(_xlfn.XLOOKUP($G1330,通讯通路门店!$S$4:$S$993933,通讯通路门店!$A$4:$A$993933,0,0),"")</f>
        <v>海南省</v>
      </c>
      <c r="B1330" s="99" t="str">
        <f>IFERROR(_xlfn.XLOOKUP($G1330,通讯通路门店!$S$4:$S$993933,通讯通路门店!$B$4:$B$993933,0,0),"")</f>
        <v>昌江黎族自治县</v>
      </c>
      <c r="C1330" s="99" t="str">
        <f>IFERROR(_xlfn.XLOOKUP($G1330,通讯通路门店!$S$4:$S$993933,通讯通路门店!$C$4:$C$993933,0,0),"")</f>
        <v>昌江黎族自治县</v>
      </c>
      <c r="D1330" s="99" t="str">
        <f>IFERROR(_xlfn.XLOOKUP($G1330,通讯通路门店!$S$4:$S$993933,通讯通路门店!$D$4:$D$993933,0,0),"")</f>
        <v>叉河镇</v>
      </c>
      <c r="E1330" s="83"/>
      <c r="F1330" s="83"/>
      <c r="G1330" s="101"/>
      <c r="H1330" s="102">
        <f>IFERROR(_xlfn.XLOOKUP($G1330,通讯通路门店!$S$4:$S$993933,通讯通路门店!$R$4:$R$993933,0,0),"")</f>
        <v>0</v>
      </c>
      <c r="I1330" s="83"/>
      <c r="J1330" s="83"/>
      <c r="K1330" s="83"/>
      <c r="L1330" s="83"/>
      <c r="M1330" s="83"/>
      <c r="N1330" s="83"/>
      <c r="O1330" s="83"/>
      <c r="P1330" s="83"/>
      <c r="Q1330" s="83"/>
      <c r="R1330" s="83"/>
      <c r="S1330" s="83"/>
      <c r="T1330" s="83"/>
      <c r="U1330" s="99">
        <f>COUNTIF(通讯通路门店!$S:$S,$G1330)</f>
        <v>0</v>
      </c>
      <c r="V1330" s="99">
        <f>COUNTIFS(通讯通路门店!$S:$S,$G1330,通讯通路门店!$J:$J,"综合卖场")</f>
        <v>0</v>
      </c>
      <c r="W1330" s="99">
        <f>SUMIFS(通讯通路门店!$AJ:$AJ,通讯通路门店!$S:$S,通讯客户沙盘!$G1330)</f>
        <v>0</v>
      </c>
      <c r="X1330" s="99">
        <f t="shared" si="100"/>
        <v>0</v>
      </c>
      <c r="Y1330" s="99">
        <f>COUNTIFS(通讯通路门店!$S:$S,$G1330,通讯通路门店!$J:$J,"荣耀体验店")+COUNTIFS(通讯通路门店!$S:$S,$G1330,通讯通路门店!$J:$J,"荣耀授权专卖店")</f>
        <v>0</v>
      </c>
      <c r="Z1330" s="99">
        <f>COUNTIFS(通讯通路门店!$S:$S,$G1330,通讯通路门店!$J:$J,"VIVO体验店")</f>
        <v>0</v>
      </c>
      <c r="AA1330" s="99">
        <f>COUNTIFS(通讯通路门店!$S:$S,$G1330,通讯通路门店!$J:$J,"OPPO体验店")</f>
        <v>0</v>
      </c>
      <c r="AB1330" s="99">
        <f>COUNTIFS(通讯通路门店!$S:$S,$G1330,通讯通路门店!$J:$J,"华为授权体验店")+COUNTIFS(通讯通路门店!$S:$S,$G1330,通讯通路门店!$J:$J,"华为堡垒店")</f>
        <v>0</v>
      </c>
      <c r="AC1330" s="99">
        <f>COUNTIFS(通讯通路门店!$S:$S,$G1330,通讯通路门店!$J:$J,"小米体验店")</f>
        <v>0</v>
      </c>
      <c r="AD1330" s="99">
        <f>COUNTIFS(通讯通路门店!$S:$S,$G1330,通讯通路门店!$J:$J,"苹果体验店")</f>
        <v>0</v>
      </c>
      <c r="AE1330" s="99">
        <f>COUNTIFS(通讯通路门店!$S:$S,$G1330,通讯通路门店!$J:$J,"其他品牌专卖店")</f>
        <v>0</v>
      </c>
      <c r="AF1330" s="99">
        <f>SUMIFS(通讯通路门店!$BI:$BI,通讯通路门店!$S:$S,$G1330)</f>
        <v>0</v>
      </c>
      <c r="AG1330" s="99">
        <f>SUMIFS(通讯通路门店!$BH:$BH,通讯通路门店!$S:$S,$G1330)</f>
        <v>0</v>
      </c>
      <c r="AH1330" s="99">
        <f t="shared" si="101"/>
        <v>0</v>
      </c>
      <c r="AI1330" s="99">
        <f>SUMIFS(通讯通路门店!$BB:$BB,通讯通路门店!$S:$S,$G1330)</f>
        <v>0</v>
      </c>
      <c r="AJ1330" s="99">
        <f>SUMIFS(通讯通路门店!$BE:$BE,通讯通路门店!$S:$S,$G1330)</f>
        <v>0</v>
      </c>
      <c r="AK1330" s="99">
        <f>SUMIFS(通讯通路门店!$BG:$BG,通讯通路门店!$S:$S,$G1330)</f>
        <v>0</v>
      </c>
      <c r="AL1330" s="99">
        <f>SUMIFS(通讯通路门店!$BC:$BC,通讯通路门店!$S:$S,$G1330)</f>
        <v>0</v>
      </c>
      <c r="AM1330" s="99">
        <f>SUMIFS(通讯通路门店!$BD:$BD,通讯通路门店!$S:$S,$G1330)</f>
        <v>0</v>
      </c>
      <c r="AN1330" s="99">
        <f>SUMIFS(通讯通路门店!$BF:$BF,通讯通路门店!$S:$S,$G1330)</f>
        <v>0</v>
      </c>
      <c r="AO1330" s="99">
        <f t="shared" si="102"/>
        <v>0</v>
      </c>
      <c r="AP1330" s="99">
        <f>SUMIFS(通讯通路门店!$K:$K,通讯通路门店!$S:$S,$G1330)</f>
        <v>0</v>
      </c>
      <c r="AQ1330" s="83"/>
      <c r="AR1330" s="99">
        <f>SUMIFS(通讯通路门店!$T:$T,通讯通路门店!$S:$S,$G1330)</f>
        <v>0</v>
      </c>
      <c r="AS1330" s="99">
        <f>SUMIFS(通讯通路门店!$U:$U,通讯通路门店!$S:$S,$G1330)</f>
        <v>0</v>
      </c>
      <c r="AT1330" s="99">
        <f>SUMIFS(通讯通路门店!$V:$V,通讯通路门店!$S:$S,$G1330)</f>
        <v>0</v>
      </c>
      <c r="AU1330" s="99">
        <f>SUMIFS(通讯通路门店!$W:$W,通讯通路门店!$S:$S,$G1330)</f>
        <v>0</v>
      </c>
      <c r="AV1330" s="99">
        <f>SUMIFS(通讯通路门店!$Z:$Z,通讯通路门店!$S:$S,$G1330)</f>
        <v>0</v>
      </c>
      <c r="AW1330" s="99">
        <f>SUMIFS(通讯通路门店!$AB:$AB,通讯通路门店!$S:$S,$G1330)</f>
        <v>0</v>
      </c>
      <c r="AX1330" s="99">
        <f>SUMIFS(通讯通路门店!$X:$X,通讯通路门店!$S:$S,$G1330)</f>
        <v>0</v>
      </c>
      <c r="AY1330" s="99">
        <f>SUMIFS(通讯通路门店!$Y:$Y,通讯通路门店!$S:$S,$G1330)</f>
        <v>0</v>
      </c>
      <c r="AZ1330" s="99">
        <f>SUMIFS(通讯通路门店!$AA:$AA,通讯通路门店!$S:$S,$G1330)</f>
        <v>0</v>
      </c>
      <c r="BA1330" s="99">
        <f t="shared" si="103"/>
        <v>0</v>
      </c>
      <c r="BB1330" s="99">
        <f t="shared" si="104"/>
        <v>0</v>
      </c>
      <c r="BC1330" s="99">
        <f>SUMIFS(通讯通路门店!$W:$W,通讯通路门店!$S:$S,$G1330,通讯通路门店!$J:$J,"荣耀体验店")+SUMIFS(通讯通路门店!$W:$W,通讯通路门店!$S:$S,$G1330,通讯通路门店!$J:$J,"荣耀授权专卖店")</f>
        <v>0</v>
      </c>
      <c r="BD1330" s="99">
        <f>SUMIFS(通讯通路门店!$Z:$Z,通讯通路门店!$S:$S,$G1330,通讯通路门店!$J:$J,"VIVO体验店")</f>
        <v>0</v>
      </c>
      <c r="BE1330" s="99">
        <f>SUMIFS(通讯通路门店!$AB:$AB,通讯通路门店!$S:$S,$G1330,通讯通路门店!$J:$J,"OPPO体验店")</f>
        <v>0</v>
      </c>
      <c r="BF1330" s="99">
        <f>SUMIFS(通讯通路门店!$X:$X,通讯通路门店!$S:$S,$G1330,通讯通路门店!$J:$J,"华为授权体验店")+SUMIFS(通讯通路门店!$AA:$AA,通讯通路门店!$S:$S,$G1330,通讯通路门店!$J:$J,"华为堡垒店")</f>
        <v>0</v>
      </c>
      <c r="BG1330" s="99">
        <f>SUMIFS(通讯通路门店!$Y:$Y,通讯通路门店!$S:$S,$G1330,通讯通路门店!$J:$J,"小米体验店")</f>
        <v>0</v>
      </c>
      <c r="BH1330" s="99">
        <f>SUMIFS(通讯通路门店!$AA:$AA,通讯通路门店!$S:$S,$G1330,通讯通路门店!$J:$J,"苹果体验店")</f>
        <v>0</v>
      </c>
      <c r="BI1330" s="99">
        <f>SUMIFS(通讯通路门店!$K:$K,通讯通路门店!$S:$S,$G1330,通讯通路门店!$J:$J,"其他品牌专卖店")</f>
        <v>0</v>
      </c>
      <c r="BJ1330" s="99">
        <f>SUMIFS(通讯通路门店!$AC:$AC,通讯通路门店!$S:$S,$G1330)</f>
        <v>0</v>
      </c>
      <c r="BK1330" s="99">
        <f>SUMIFS(通讯通路门店!$AD:$AD,通讯通路门店!$S:$S,$G1330)</f>
        <v>0</v>
      </c>
      <c r="BL1330" s="99">
        <f>SUMIFS(通讯通路门店!$AE:$AE,通讯通路门店!$S:$S,$G1330)</f>
        <v>0</v>
      </c>
      <c r="BM1330" s="99">
        <f>SUMIFS(通讯通路门店!$AF:$AF,通讯通路门店!$S:$S,$G1330)</f>
        <v>0</v>
      </c>
      <c r="BN1330" s="99">
        <f>SUMIFS(通讯通路门店!$AG:$AG,通讯通路门店!$S:$S,$G1330)</f>
        <v>0</v>
      </c>
      <c r="BO1330" s="99">
        <f>SUMIFS(通讯通路门店!$AH:$AH,通讯通路门店!$S:$S,$G1330)</f>
        <v>0</v>
      </c>
      <c r="BP1330" s="99">
        <f>SUMIFS(通讯通路门店!$AI:$AI,通讯通路门店!$S:$S,$G1330)</f>
        <v>0</v>
      </c>
      <c r="BQ1330" s="83"/>
    </row>
    <row r="1331" spans="1:69">
      <c r="A1331" s="99" t="str">
        <f>IFERROR(_xlfn.XLOOKUP($G1331,通讯通路门店!$S$4:$S$993933,通讯通路门店!$A$4:$A$993933,0,0),"")</f>
        <v>海南省</v>
      </c>
      <c r="B1331" s="99" t="str">
        <f>IFERROR(_xlfn.XLOOKUP($G1331,通讯通路门店!$S$4:$S$993933,通讯通路门店!$B$4:$B$993933,0,0),"")</f>
        <v>昌江黎族自治县</v>
      </c>
      <c r="C1331" s="99" t="str">
        <f>IFERROR(_xlfn.XLOOKUP($G1331,通讯通路门店!$S$4:$S$993933,通讯通路门店!$C$4:$C$993933,0,0),"")</f>
        <v>昌江黎族自治县</v>
      </c>
      <c r="D1331" s="99" t="str">
        <f>IFERROR(_xlfn.XLOOKUP($G1331,通讯通路门店!$S$4:$S$993933,通讯通路门店!$D$4:$D$993933,0,0),"")</f>
        <v>叉河镇</v>
      </c>
      <c r="E1331" s="83"/>
      <c r="F1331" s="83"/>
      <c r="G1331" s="101"/>
      <c r="H1331" s="102">
        <f>IFERROR(_xlfn.XLOOKUP($G1331,通讯通路门店!$S$4:$S$993933,通讯通路门店!$R$4:$R$993933,0,0),"")</f>
        <v>0</v>
      </c>
      <c r="I1331" s="83"/>
      <c r="J1331" s="83"/>
      <c r="K1331" s="83"/>
      <c r="L1331" s="83"/>
      <c r="M1331" s="83"/>
      <c r="N1331" s="83"/>
      <c r="O1331" s="83"/>
      <c r="P1331" s="83"/>
      <c r="Q1331" s="83"/>
      <c r="R1331" s="83"/>
      <c r="S1331" s="83"/>
      <c r="T1331" s="83"/>
      <c r="U1331" s="99">
        <f>COUNTIF(通讯通路门店!$S:$S,$G1331)</f>
        <v>0</v>
      </c>
      <c r="V1331" s="99">
        <f>COUNTIFS(通讯通路门店!$S:$S,$G1331,通讯通路门店!$J:$J,"综合卖场")</f>
        <v>0</v>
      </c>
      <c r="W1331" s="99">
        <f>SUMIFS(通讯通路门店!$AJ:$AJ,通讯通路门店!$S:$S,通讯客户沙盘!$G1331)</f>
        <v>0</v>
      </c>
      <c r="X1331" s="99">
        <f t="shared" si="100"/>
        <v>0</v>
      </c>
      <c r="Y1331" s="99">
        <f>COUNTIFS(通讯通路门店!$S:$S,$G1331,通讯通路门店!$J:$J,"荣耀体验店")+COUNTIFS(通讯通路门店!$S:$S,$G1331,通讯通路门店!$J:$J,"荣耀授权专卖店")</f>
        <v>0</v>
      </c>
      <c r="Z1331" s="99">
        <f>COUNTIFS(通讯通路门店!$S:$S,$G1331,通讯通路门店!$J:$J,"VIVO体验店")</f>
        <v>0</v>
      </c>
      <c r="AA1331" s="99">
        <f>COUNTIFS(通讯通路门店!$S:$S,$G1331,通讯通路门店!$J:$J,"OPPO体验店")</f>
        <v>0</v>
      </c>
      <c r="AB1331" s="99">
        <f>COUNTIFS(通讯通路门店!$S:$S,$G1331,通讯通路门店!$J:$J,"华为授权体验店")+COUNTIFS(通讯通路门店!$S:$S,$G1331,通讯通路门店!$J:$J,"华为堡垒店")</f>
        <v>0</v>
      </c>
      <c r="AC1331" s="99">
        <f>COUNTIFS(通讯通路门店!$S:$S,$G1331,通讯通路门店!$J:$J,"小米体验店")</f>
        <v>0</v>
      </c>
      <c r="AD1331" s="99">
        <f>COUNTIFS(通讯通路门店!$S:$S,$G1331,通讯通路门店!$J:$J,"苹果体验店")</f>
        <v>0</v>
      </c>
      <c r="AE1331" s="99">
        <f>COUNTIFS(通讯通路门店!$S:$S,$G1331,通讯通路门店!$J:$J,"其他品牌专卖店")</f>
        <v>0</v>
      </c>
      <c r="AF1331" s="99">
        <f>SUMIFS(通讯通路门店!$BI:$BI,通讯通路门店!$S:$S,$G1331)</f>
        <v>0</v>
      </c>
      <c r="AG1331" s="99">
        <f>SUMIFS(通讯通路门店!$BH:$BH,通讯通路门店!$S:$S,$G1331)</f>
        <v>0</v>
      </c>
      <c r="AH1331" s="99">
        <f t="shared" si="101"/>
        <v>0</v>
      </c>
      <c r="AI1331" s="99">
        <f>SUMIFS(通讯通路门店!$BB:$BB,通讯通路门店!$S:$S,$G1331)</f>
        <v>0</v>
      </c>
      <c r="AJ1331" s="99">
        <f>SUMIFS(通讯通路门店!$BE:$BE,通讯通路门店!$S:$S,$G1331)</f>
        <v>0</v>
      </c>
      <c r="AK1331" s="99">
        <f>SUMIFS(通讯通路门店!$BG:$BG,通讯通路门店!$S:$S,$G1331)</f>
        <v>0</v>
      </c>
      <c r="AL1331" s="99">
        <f>SUMIFS(通讯通路门店!$BC:$BC,通讯通路门店!$S:$S,$G1331)</f>
        <v>0</v>
      </c>
      <c r="AM1331" s="99">
        <f>SUMIFS(通讯通路门店!$BD:$BD,通讯通路门店!$S:$S,$G1331)</f>
        <v>0</v>
      </c>
      <c r="AN1331" s="99">
        <f>SUMIFS(通讯通路门店!$BF:$BF,通讯通路门店!$S:$S,$G1331)</f>
        <v>0</v>
      </c>
      <c r="AO1331" s="99">
        <f t="shared" si="102"/>
        <v>0</v>
      </c>
      <c r="AP1331" s="99">
        <f>SUMIFS(通讯通路门店!$K:$K,通讯通路门店!$S:$S,$G1331)</f>
        <v>0</v>
      </c>
      <c r="AQ1331" s="83"/>
      <c r="AR1331" s="99">
        <f>SUMIFS(通讯通路门店!$T:$T,通讯通路门店!$S:$S,$G1331)</f>
        <v>0</v>
      </c>
      <c r="AS1331" s="99">
        <f>SUMIFS(通讯通路门店!$U:$U,通讯通路门店!$S:$S,$G1331)</f>
        <v>0</v>
      </c>
      <c r="AT1331" s="99">
        <f>SUMIFS(通讯通路门店!$V:$V,通讯通路门店!$S:$S,$G1331)</f>
        <v>0</v>
      </c>
      <c r="AU1331" s="99">
        <f>SUMIFS(通讯通路门店!$W:$W,通讯通路门店!$S:$S,$G1331)</f>
        <v>0</v>
      </c>
      <c r="AV1331" s="99">
        <f>SUMIFS(通讯通路门店!$Z:$Z,通讯通路门店!$S:$S,$G1331)</f>
        <v>0</v>
      </c>
      <c r="AW1331" s="99">
        <f>SUMIFS(通讯通路门店!$AB:$AB,通讯通路门店!$S:$S,$G1331)</f>
        <v>0</v>
      </c>
      <c r="AX1331" s="99">
        <f>SUMIFS(通讯通路门店!$X:$X,通讯通路门店!$S:$S,$G1331)</f>
        <v>0</v>
      </c>
      <c r="AY1331" s="99">
        <f>SUMIFS(通讯通路门店!$Y:$Y,通讯通路门店!$S:$S,$G1331)</f>
        <v>0</v>
      </c>
      <c r="AZ1331" s="99">
        <f>SUMIFS(通讯通路门店!$AA:$AA,通讯通路门店!$S:$S,$G1331)</f>
        <v>0</v>
      </c>
      <c r="BA1331" s="99">
        <f t="shared" si="103"/>
        <v>0</v>
      </c>
      <c r="BB1331" s="99">
        <f t="shared" si="104"/>
        <v>0</v>
      </c>
      <c r="BC1331" s="99">
        <f>SUMIFS(通讯通路门店!$W:$W,通讯通路门店!$S:$S,$G1331,通讯通路门店!$J:$J,"荣耀体验店")+SUMIFS(通讯通路门店!$W:$W,通讯通路门店!$S:$S,$G1331,通讯通路门店!$J:$J,"荣耀授权专卖店")</f>
        <v>0</v>
      </c>
      <c r="BD1331" s="99">
        <f>SUMIFS(通讯通路门店!$Z:$Z,通讯通路门店!$S:$S,$G1331,通讯通路门店!$J:$J,"VIVO体验店")</f>
        <v>0</v>
      </c>
      <c r="BE1331" s="99">
        <f>SUMIFS(通讯通路门店!$AB:$AB,通讯通路门店!$S:$S,$G1331,通讯通路门店!$J:$J,"OPPO体验店")</f>
        <v>0</v>
      </c>
      <c r="BF1331" s="99">
        <f>SUMIFS(通讯通路门店!$X:$X,通讯通路门店!$S:$S,$G1331,通讯通路门店!$J:$J,"华为授权体验店")+SUMIFS(通讯通路门店!$AA:$AA,通讯通路门店!$S:$S,$G1331,通讯通路门店!$J:$J,"华为堡垒店")</f>
        <v>0</v>
      </c>
      <c r="BG1331" s="99">
        <f>SUMIFS(通讯通路门店!$Y:$Y,通讯通路门店!$S:$S,$G1331,通讯通路门店!$J:$J,"小米体验店")</f>
        <v>0</v>
      </c>
      <c r="BH1331" s="99">
        <f>SUMIFS(通讯通路门店!$AA:$AA,通讯通路门店!$S:$S,$G1331,通讯通路门店!$J:$J,"苹果体验店")</f>
        <v>0</v>
      </c>
      <c r="BI1331" s="99">
        <f>SUMIFS(通讯通路门店!$K:$K,通讯通路门店!$S:$S,$G1331,通讯通路门店!$J:$J,"其他品牌专卖店")</f>
        <v>0</v>
      </c>
      <c r="BJ1331" s="99">
        <f>SUMIFS(通讯通路门店!$AC:$AC,通讯通路门店!$S:$S,$G1331)</f>
        <v>0</v>
      </c>
      <c r="BK1331" s="99">
        <f>SUMIFS(通讯通路门店!$AD:$AD,通讯通路门店!$S:$S,$G1331)</f>
        <v>0</v>
      </c>
      <c r="BL1331" s="99">
        <f>SUMIFS(通讯通路门店!$AE:$AE,通讯通路门店!$S:$S,$G1331)</f>
        <v>0</v>
      </c>
      <c r="BM1331" s="99">
        <f>SUMIFS(通讯通路门店!$AF:$AF,通讯通路门店!$S:$S,$G1331)</f>
        <v>0</v>
      </c>
      <c r="BN1331" s="99">
        <f>SUMIFS(通讯通路门店!$AG:$AG,通讯通路门店!$S:$S,$G1331)</f>
        <v>0</v>
      </c>
      <c r="BO1331" s="99">
        <f>SUMIFS(通讯通路门店!$AH:$AH,通讯通路门店!$S:$S,$G1331)</f>
        <v>0</v>
      </c>
      <c r="BP1331" s="99">
        <f>SUMIFS(通讯通路门店!$AI:$AI,通讯通路门店!$S:$S,$G1331)</f>
        <v>0</v>
      </c>
      <c r="BQ1331" s="83"/>
    </row>
    <row r="1332" spans="1:69">
      <c r="A1332" s="99" t="str">
        <f>IFERROR(_xlfn.XLOOKUP($G1332,通讯通路门店!$S$4:$S$993933,通讯通路门店!$A$4:$A$993933,0,0),"")</f>
        <v>海南省</v>
      </c>
      <c r="B1332" s="99" t="str">
        <f>IFERROR(_xlfn.XLOOKUP($G1332,通讯通路门店!$S$4:$S$993933,通讯通路门店!$B$4:$B$993933,0,0),"")</f>
        <v>昌江黎族自治县</v>
      </c>
      <c r="C1332" s="99" t="str">
        <f>IFERROR(_xlfn.XLOOKUP($G1332,通讯通路门店!$S$4:$S$993933,通讯通路门店!$C$4:$C$993933,0,0),"")</f>
        <v>昌江黎族自治县</v>
      </c>
      <c r="D1332" s="99" t="str">
        <f>IFERROR(_xlfn.XLOOKUP($G1332,通讯通路门店!$S$4:$S$993933,通讯通路门店!$D$4:$D$993933,0,0),"")</f>
        <v>叉河镇</v>
      </c>
      <c r="E1332" s="83"/>
      <c r="F1332" s="83"/>
      <c r="G1332" s="101"/>
      <c r="H1332" s="102">
        <f>IFERROR(_xlfn.XLOOKUP($G1332,通讯通路门店!$S$4:$S$993933,通讯通路门店!$R$4:$R$993933,0,0),"")</f>
        <v>0</v>
      </c>
      <c r="I1332" s="83"/>
      <c r="J1332" s="83"/>
      <c r="K1332" s="83"/>
      <c r="L1332" s="83"/>
      <c r="M1332" s="83"/>
      <c r="N1332" s="83"/>
      <c r="O1332" s="83"/>
      <c r="P1332" s="83"/>
      <c r="Q1332" s="83"/>
      <c r="R1332" s="83"/>
      <c r="S1332" s="83"/>
      <c r="T1332" s="83"/>
      <c r="U1332" s="99">
        <f>COUNTIF(通讯通路门店!$S:$S,$G1332)</f>
        <v>0</v>
      </c>
      <c r="V1332" s="99">
        <f>COUNTIFS(通讯通路门店!$S:$S,$G1332,通讯通路门店!$J:$J,"综合卖场")</f>
        <v>0</v>
      </c>
      <c r="W1332" s="99">
        <f>SUMIFS(通讯通路门店!$AJ:$AJ,通讯通路门店!$S:$S,通讯客户沙盘!$G1332)</f>
        <v>0</v>
      </c>
      <c r="X1332" s="99">
        <f t="shared" si="100"/>
        <v>0</v>
      </c>
      <c r="Y1332" s="99">
        <f>COUNTIFS(通讯通路门店!$S:$S,$G1332,通讯通路门店!$J:$J,"荣耀体验店")+COUNTIFS(通讯通路门店!$S:$S,$G1332,通讯通路门店!$J:$J,"荣耀授权专卖店")</f>
        <v>0</v>
      </c>
      <c r="Z1332" s="99">
        <f>COUNTIFS(通讯通路门店!$S:$S,$G1332,通讯通路门店!$J:$J,"VIVO体验店")</f>
        <v>0</v>
      </c>
      <c r="AA1332" s="99">
        <f>COUNTIFS(通讯通路门店!$S:$S,$G1332,通讯通路门店!$J:$J,"OPPO体验店")</f>
        <v>0</v>
      </c>
      <c r="AB1332" s="99">
        <f>COUNTIFS(通讯通路门店!$S:$S,$G1332,通讯通路门店!$J:$J,"华为授权体验店")+COUNTIFS(通讯通路门店!$S:$S,$G1332,通讯通路门店!$J:$J,"华为堡垒店")</f>
        <v>0</v>
      </c>
      <c r="AC1332" s="99">
        <f>COUNTIFS(通讯通路门店!$S:$S,$G1332,通讯通路门店!$J:$J,"小米体验店")</f>
        <v>0</v>
      </c>
      <c r="AD1332" s="99">
        <f>COUNTIFS(通讯通路门店!$S:$S,$G1332,通讯通路门店!$J:$J,"苹果体验店")</f>
        <v>0</v>
      </c>
      <c r="AE1332" s="99">
        <f>COUNTIFS(通讯通路门店!$S:$S,$G1332,通讯通路门店!$J:$J,"其他品牌专卖店")</f>
        <v>0</v>
      </c>
      <c r="AF1332" s="99">
        <f>SUMIFS(通讯通路门店!$BI:$BI,通讯通路门店!$S:$S,$G1332)</f>
        <v>0</v>
      </c>
      <c r="AG1332" s="99">
        <f>SUMIFS(通讯通路门店!$BH:$BH,通讯通路门店!$S:$S,$G1332)</f>
        <v>0</v>
      </c>
      <c r="AH1332" s="99">
        <f t="shared" si="101"/>
        <v>0</v>
      </c>
      <c r="AI1332" s="99">
        <f>SUMIFS(通讯通路门店!$BB:$BB,通讯通路门店!$S:$S,$G1332)</f>
        <v>0</v>
      </c>
      <c r="AJ1332" s="99">
        <f>SUMIFS(通讯通路门店!$BE:$BE,通讯通路门店!$S:$S,$G1332)</f>
        <v>0</v>
      </c>
      <c r="AK1332" s="99">
        <f>SUMIFS(通讯通路门店!$BG:$BG,通讯通路门店!$S:$S,$G1332)</f>
        <v>0</v>
      </c>
      <c r="AL1332" s="99">
        <f>SUMIFS(通讯通路门店!$BC:$BC,通讯通路门店!$S:$S,$G1332)</f>
        <v>0</v>
      </c>
      <c r="AM1332" s="99">
        <f>SUMIFS(通讯通路门店!$BD:$BD,通讯通路门店!$S:$S,$G1332)</f>
        <v>0</v>
      </c>
      <c r="AN1332" s="99">
        <f>SUMIFS(通讯通路门店!$BF:$BF,通讯通路门店!$S:$S,$G1332)</f>
        <v>0</v>
      </c>
      <c r="AO1332" s="99">
        <f t="shared" si="102"/>
        <v>0</v>
      </c>
      <c r="AP1332" s="99">
        <f>SUMIFS(通讯通路门店!$K:$K,通讯通路门店!$S:$S,$G1332)</f>
        <v>0</v>
      </c>
      <c r="AQ1332" s="83"/>
      <c r="AR1332" s="99">
        <f>SUMIFS(通讯通路门店!$T:$T,通讯通路门店!$S:$S,$G1332)</f>
        <v>0</v>
      </c>
      <c r="AS1332" s="99">
        <f>SUMIFS(通讯通路门店!$U:$U,通讯通路门店!$S:$S,$G1332)</f>
        <v>0</v>
      </c>
      <c r="AT1332" s="99">
        <f>SUMIFS(通讯通路门店!$V:$V,通讯通路门店!$S:$S,$G1332)</f>
        <v>0</v>
      </c>
      <c r="AU1332" s="99">
        <f>SUMIFS(通讯通路门店!$W:$W,通讯通路门店!$S:$S,$G1332)</f>
        <v>0</v>
      </c>
      <c r="AV1332" s="99">
        <f>SUMIFS(通讯通路门店!$Z:$Z,通讯通路门店!$S:$S,$G1332)</f>
        <v>0</v>
      </c>
      <c r="AW1332" s="99">
        <f>SUMIFS(通讯通路门店!$AB:$AB,通讯通路门店!$S:$S,$G1332)</f>
        <v>0</v>
      </c>
      <c r="AX1332" s="99">
        <f>SUMIFS(通讯通路门店!$X:$X,通讯通路门店!$S:$S,$G1332)</f>
        <v>0</v>
      </c>
      <c r="AY1332" s="99">
        <f>SUMIFS(通讯通路门店!$Y:$Y,通讯通路门店!$S:$S,$G1332)</f>
        <v>0</v>
      </c>
      <c r="AZ1332" s="99">
        <f>SUMIFS(通讯通路门店!$AA:$AA,通讯通路门店!$S:$S,$G1332)</f>
        <v>0</v>
      </c>
      <c r="BA1332" s="99">
        <f t="shared" si="103"/>
        <v>0</v>
      </c>
      <c r="BB1332" s="99">
        <f t="shared" si="104"/>
        <v>0</v>
      </c>
      <c r="BC1332" s="99">
        <f>SUMIFS(通讯通路门店!$W:$W,通讯通路门店!$S:$S,$G1332,通讯通路门店!$J:$J,"荣耀体验店")+SUMIFS(通讯通路门店!$W:$W,通讯通路门店!$S:$S,$G1332,通讯通路门店!$J:$J,"荣耀授权专卖店")</f>
        <v>0</v>
      </c>
      <c r="BD1332" s="99">
        <f>SUMIFS(通讯通路门店!$Z:$Z,通讯通路门店!$S:$S,$G1332,通讯通路门店!$J:$J,"VIVO体验店")</f>
        <v>0</v>
      </c>
      <c r="BE1332" s="99">
        <f>SUMIFS(通讯通路门店!$AB:$AB,通讯通路门店!$S:$S,$G1332,通讯通路门店!$J:$J,"OPPO体验店")</f>
        <v>0</v>
      </c>
      <c r="BF1332" s="99">
        <f>SUMIFS(通讯通路门店!$X:$X,通讯通路门店!$S:$S,$G1332,通讯通路门店!$J:$J,"华为授权体验店")+SUMIFS(通讯通路门店!$AA:$AA,通讯通路门店!$S:$S,$G1332,通讯通路门店!$J:$J,"华为堡垒店")</f>
        <v>0</v>
      </c>
      <c r="BG1332" s="99">
        <f>SUMIFS(通讯通路门店!$Y:$Y,通讯通路门店!$S:$S,$G1332,通讯通路门店!$J:$J,"小米体验店")</f>
        <v>0</v>
      </c>
      <c r="BH1332" s="99">
        <f>SUMIFS(通讯通路门店!$AA:$AA,通讯通路门店!$S:$S,$G1332,通讯通路门店!$J:$J,"苹果体验店")</f>
        <v>0</v>
      </c>
      <c r="BI1332" s="99">
        <f>SUMIFS(通讯通路门店!$K:$K,通讯通路门店!$S:$S,$G1332,通讯通路门店!$J:$J,"其他品牌专卖店")</f>
        <v>0</v>
      </c>
      <c r="BJ1332" s="99">
        <f>SUMIFS(通讯通路门店!$AC:$AC,通讯通路门店!$S:$S,$G1332)</f>
        <v>0</v>
      </c>
      <c r="BK1332" s="99">
        <f>SUMIFS(通讯通路门店!$AD:$AD,通讯通路门店!$S:$S,$G1332)</f>
        <v>0</v>
      </c>
      <c r="BL1332" s="99">
        <f>SUMIFS(通讯通路门店!$AE:$AE,通讯通路门店!$S:$S,$G1332)</f>
        <v>0</v>
      </c>
      <c r="BM1332" s="99">
        <f>SUMIFS(通讯通路门店!$AF:$AF,通讯通路门店!$S:$S,$G1332)</f>
        <v>0</v>
      </c>
      <c r="BN1332" s="99">
        <f>SUMIFS(通讯通路门店!$AG:$AG,通讯通路门店!$S:$S,$G1332)</f>
        <v>0</v>
      </c>
      <c r="BO1332" s="99">
        <f>SUMIFS(通讯通路门店!$AH:$AH,通讯通路门店!$S:$S,$G1332)</f>
        <v>0</v>
      </c>
      <c r="BP1332" s="99">
        <f>SUMIFS(通讯通路门店!$AI:$AI,通讯通路门店!$S:$S,$G1332)</f>
        <v>0</v>
      </c>
      <c r="BQ1332" s="83"/>
    </row>
    <row r="1333" spans="1:69">
      <c r="A1333" s="99" t="str">
        <f>IFERROR(_xlfn.XLOOKUP($G1333,通讯通路门店!$S$4:$S$993933,通讯通路门店!$A$4:$A$993933,0,0),"")</f>
        <v>海南省</v>
      </c>
      <c r="B1333" s="99" t="str">
        <f>IFERROR(_xlfn.XLOOKUP($G1333,通讯通路门店!$S$4:$S$993933,通讯通路门店!$B$4:$B$993933,0,0),"")</f>
        <v>昌江黎族自治县</v>
      </c>
      <c r="C1333" s="99" t="str">
        <f>IFERROR(_xlfn.XLOOKUP($G1333,通讯通路门店!$S$4:$S$993933,通讯通路门店!$C$4:$C$993933,0,0),"")</f>
        <v>昌江黎族自治县</v>
      </c>
      <c r="D1333" s="99" t="str">
        <f>IFERROR(_xlfn.XLOOKUP($G1333,通讯通路门店!$S$4:$S$993933,通讯通路门店!$D$4:$D$993933,0,0),"")</f>
        <v>叉河镇</v>
      </c>
      <c r="E1333" s="83"/>
      <c r="F1333" s="83"/>
      <c r="G1333" s="101"/>
      <c r="H1333" s="102">
        <f>IFERROR(_xlfn.XLOOKUP($G1333,通讯通路门店!$S$4:$S$993933,通讯通路门店!$R$4:$R$993933,0,0),"")</f>
        <v>0</v>
      </c>
      <c r="I1333" s="83"/>
      <c r="J1333" s="83"/>
      <c r="K1333" s="83"/>
      <c r="L1333" s="83"/>
      <c r="M1333" s="83"/>
      <c r="N1333" s="83"/>
      <c r="O1333" s="83"/>
      <c r="P1333" s="83"/>
      <c r="Q1333" s="83"/>
      <c r="R1333" s="83"/>
      <c r="S1333" s="83"/>
      <c r="T1333" s="83"/>
      <c r="U1333" s="99">
        <f>COUNTIF(通讯通路门店!$S:$S,$G1333)</f>
        <v>0</v>
      </c>
      <c r="V1333" s="99">
        <f>COUNTIFS(通讯通路门店!$S:$S,$G1333,通讯通路门店!$J:$J,"综合卖场")</f>
        <v>0</v>
      </c>
      <c r="W1333" s="99">
        <f>SUMIFS(通讯通路门店!$AJ:$AJ,通讯通路门店!$S:$S,通讯客户沙盘!$G1333)</f>
        <v>0</v>
      </c>
      <c r="X1333" s="99">
        <f t="shared" si="100"/>
        <v>0</v>
      </c>
      <c r="Y1333" s="99">
        <f>COUNTIFS(通讯通路门店!$S:$S,$G1333,通讯通路门店!$J:$J,"荣耀体验店")+COUNTIFS(通讯通路门店!$S:$S,$G1333,通讯通路门店!$J:$J,"荣耀授权专卖店")</f>
        <v>0</v>
      </c>
      <c r="Z1333" s="99">
        <f>COUNTIFS(通讯通路门店!$S:$S,$G1333,通讯通路门店!$J:$J,"VIVO体验店")</f>
        <v>0</v>
      </c>
      <c r="AA1333" s="99">
        <f>COUNTIFS(通讯通路门店!$S:$S,$G1333,通讯通路门店!$J:$J,"OPPO体验店")</f>
        <v>0</v>
      </c>
      <c r="AB1333" s="99">
        <f>COUNTIFS(通讯通路门店!$S:$S,$G1333,通讯通路门店!$J:$J,"华为授权体验店")+COUNTIFS(通讯通路门店!$S:$S,$G1333,通讯通路门店!$J:$J,"华为堡垒店")</f>
        <v>0</v>
      </c>
      <c r="AC1333" s="99">
        <f>COUNTIFS(通讯通路门店!$S:$S,$G1333,通讯通路门店!$J:$J,"小米体验店")</f>
        <v>0</v>
      </c>
      <c r="AD1333" s="99">
        <f>COUNTIFS(通讯通路门店!$S:$S,$G1333,通讯通路门店!$J:$J,"苹果体验店")</f>
        <v>0</v>
      </c>
      <c r="AE1333" s="99">
        <f>COUNTIFS(通讯通路门店!$S:$S,$G1333,通讯通路门店!$J:$J,"其他品牌专卖店")</f>
        <v>0</v>
      </c>
      <c r="AF1333" s="99">
        <f>SUMIFS(通讯通路门店!$BI:$BI,通讯通路门店!$S:$S,$G1333)</f>
        <v>0</v>
      </c>
      <c r="AG1333" s="99">
        <f>SUMIFS(通讯通路门店!$BH:$BH,通讯通路门店!$S:$S,$G1333)</f>
        <v>0</v>
      </c>
      <c r="AH1333" s="99">
        <f t="shared" si="101"/>
        <v>0</v>
      </c>
      <c r="AI1333" s="99">
        <f>SUMIFS(通讯通路门店!$BB:$BB,通讯通路门店!$S:$S,$G1333)</f>
        <v>0</v>
      </c>
      <c r="AJ1333" s="99">
        <f>SUMIFS(通讯通路门店!$BE:$BE,通讯通路门店!$S:$S,$G1333)</f>
        <v>0</v>
      </c>
      <c r="AK1333" s="99">
        <f>SUMIFS(通讯通路门店!$BG:$BG,通讯通路门店!$S:$S,$G1333)</f>
        <v>0</v>
      </c>
      <c r="AL1333" s="99">
        <f>SUMIFS(通讯通路门店!$BC:$BC,通讯通路门店!$S:$S,$G1333)</f>
        <v>0</v>
      </c>
      <c r="AM1333" s="99">
        <f>SUMIFS(通讯通路门店!$BD:$BD,通讯通路门店!$S:$S,$G1333)</f>
        <v>0</v>
      </c>
      <c r="AN1333" s="99">
        <f>SUMIFS(通讯通路门店!$BF:$BF,通讯通路门店!$S:$S,$G1333)</f>
        <v>0</v>
      </c>
      <c r="AO1333" s="99">
        <f t="shared" si="102"/>
        <v>0</v>
      </c>
      <c r="AP1333" s="99">
        <f>SUMIFS(通讯通路门店!$K:$K,通讯通路门店!$S:$S,$G1333)</f>
        <v>0</v>
      </c>
      <c r="AQ1333" s="83"/>
      <c r="AR1333" s="99">
        <f>SUMIFS(通讯通路门店!$T:$T,通讯通路门店!$S:$S,$G1333)</f>
        <v>0</v>
      </c>
      <c r="AS1333" s="99">
        <f>SUMIFS(通讯通路门店!$U:$U,通讯通路门店!$S:$S,$G1333)</f>
        <v>0</v>
      </c>
      <c r="AT1333" s="99">
        <f>SUMIFS(通讯通路门店!$V:$V,通讯通路门店!$S:$S,$G1333)</f>
        <v>0</v>
      </c>
      <c r="AU1333" s="99">
        <f>SUMIFS(通讯通路门店!$W:$W,通讯通路门店!$S:$S,$G1333)</f>
        <v>0</v>
      </c>
      <c r="AV1333" s="99">
        <f>SUMIFS(通讯通路门店!$Z:$Z,通讯通路门店!$S:$S,$G1333)</f>
        <v>0</v>
      </c>
      <c r="AW1333" s="99">
        <f>SUMIFS(通讯通路门店!$AB:$AB,通讯通路门店!$S:$S,$G1333)</f>
        <v>0</v>
      </c>
      <c r="AX1333" s="99">
        <f>SUMIFS(通讯通路门店!$X:$X,通讯通路门店!$S:$S,$G1333)</f>
        <v>0</v>
      </c>
      <c r="AY1333" s="99">
        <f>SUMIFS(通讯通路门店!$Y:$Y,通讯通路门店!$S:$S,$G1333)</f>
        <v>0</v>
      </c>
      <c r="AZ1333" s="99">
        <f>SUMIFS(通讯通路门店!$AA:$AA,通讯通路门店!$S:$S,$G1333)</f>
        <v>0</v>
      </c>
      <c r="BA1333" s="99">
        <f t="shared" si="103"/>
        <v>0</v>
      </c>
      <c r="BB1333" s="99">
        <f t="shared" si="104"/>
        <v>0</v>
      </c>
      <c r="BC1333" s="99">
        <f>SUMIFS(通讯通路门店!$W:$W,通讯通路门店!$S:$S,$G1333,通讯通路门店!$J:$J,"荣耀体验店")+SUMIFS(通讯通路门店!$W:$W,通讯通路门店!$S:$S,$G1333,通讯通路门店!$J:$J,"荣耀授权专卖店")</f>
        <v>0</v>
      </c>
      <c r="BD1333" s="99">
        <f>SUMIFS(通讯通路门店!$Z:$Z,通讯通路门店!$S:$S,$G1333,通讯通路门店!$J:$J,"VIVO体验店")</f>
        <v>0</v>
      </c>
      <c r="BE1333" s="99">
        <f>SUMIFS(通讯通路门店!$AB:$AB,通讯通路门店!$S:$S,$G1333,通讯通路门店!$J:$J,"OPPO体验店")</f>
        <v>0</v>
      </c>
      <c r="BF1333" s="99">
        <f>SUMIFS(通讯通路门店!$X:$X,通讯通路门店!$S:$S,$G1333,通讯通路门店!$J:$J,"华为授权体验店")+SUMIFS(通讯通路门店!$AA:$AA,通讯通路门店!$S:$S,$G1333,通讯通路门店!$J:$J,"华为堡垒店")</f>
        <v>0</v>
      </c>
      <c r="BG1333" s="99">
        <f>SUMIFS(通讯通路门店!$Y:$Y,通讯通路门店!$S:$S,$G1333,通讯通路门店!$J:$J,"小米体验店")</f>
        <v>0</v>
      </c>
      <c r="BH1333" s="99">
        <f>SUMIFS(通讯通路门店!$AA:$AA,通讯通路门店!$S:$S,$G1333,通讯通路门店!$J:$J,"苹果体验店")</f>
        <v>0</v>
      </c>
      <c r="BI1333" s="99">
        <f>SUMIFS(通讯通路门店!$K:$K,通讯通路门店!$S:$S,$G1333,通讯通路门店!$J:$J,"其他品牌专卖店")</f>
        <v>0</v>
      </c>
      <c r="BJ1333" s="99">
        <f>SUMIFS(通讯通路门店!$AC:$AC,通讯通路门店!$S:$S,$G1333)</f>
        <v>0</v>
      </c>
      <c r="BK1333" s="99">
        <f>SUMIFS(通讯通路门店!$AD:$AD,通讯通路门店!$S:$S,$G1333)</f>
        <v>0</v>
      </c>
      <c r="BL1333" s="99">
        <f>SUMIFS(通讯通路门店!$AE:$AE,通讯通路门店!$S:$S,$G1333)</f>
        <v>0</v>
      </c>
      <c r="BM1333" s="99">
        <f>SUMIFS(通讯通路门店!$AF:$AF,通讯通路门店!$S:$S,$G1333)</f>
        <v>0</v>
      </c>
      <c r="BN1333" s="99">
        <f>SUMIFS(通讯通路门店!$AG:$AG,通讯通路门店!$S:$S,$G1333)</f>
        <v>0</v>
      </c>
      <c r="BO1333" s="99">
        <f>SUMIFS(通讯通路门店!$AH:$AH,通讯通路门店!$S:$S,$G1333)</f>
        <v>0</v>
      </c>
      <c r="BP1333" s="99">
        <f>SUMIFS(通讯通路门店!$AI:$AI,通讯通路门店!$S:$S,$G1333)</f>
        <v>0</v>
      </c>
      <c r="BQ1333" s="83"/>
    </row>
    <row r="1334" spans="1:69">
      <c r="A1334" s="99" t="str">
        <f>IFERROR(_xlfn.XLOOKUP($G1334,通讯通路门店!$S$4:$S$993933,通讯通路门店!$A$4:$A$993933,0,0),"")</f>
        <v>海南省</v>
      </c>
      <c r="B1334" s="99" t="str">
        <f>IFERROR(_xlfn.XLOOKUP($G1334,通讯通路门店!$S$4:$S$993933,通讯通路门店!$B$4:$B$993933,0,0),"")</f>
        <v>昌江黎族自治县</v>
      </c>
      <c r="C1334" s="99" t="str">
        <f>IFERROR(_xlfn.XLOOKUP($G1334,通讯通路门店!$S$4:$S$993933,通讯通路门店!$C$4:$C$993933,0,0),"")</f>
        <v>昌江黎族自治县</v>
      </c>
      <c r="D1334" s="99" t="str">
        <f>IFERROR(_xlfn.XLOOKUP($G1334,通讯通路门店!$S$4:$S$993933,通讯通路门店!$D$4:$D$993933,0,0),"")</f>
        <v>叉河镇</v>
      </c>
      <c r="E1334" s="83"/>
      <c r="F1334" s="83"/>
      <c r="G1334" s="101"/>
      <c r="H1334" s="102">
        <f>IFERROR(_xlfn.XLOOKUP($G1334,通讯通路门店!$S$4:$S$993933,通讯通路门店!$R$4:$R$993933,0,0),"")</f>
        <v>0</v>
      </c>
      <c r="I1334" s="83"/>
      <c r="J1334" s="83"/>
      <c r="K1334" s="83"/>
      <c r="L1334" s="83"/>
      <c r="M1334" s="83"/>
      <c r="N1334" s="83"/>
      <c r="O1334" s="83"/>
      <c r="P1334" s="83"/>
      <c r="Q1334" s="83"/>
      <c r="R1334" s="83"/>
      <c r="S1334" s="83"/>
      <c r="T1334" s="83"/>
      <c r="U1334" s="99">
        <f>COUNTIF(通讯通路门店!$S:$S,$G1334)</f>
        <v>0</v>
      </c>
      <c r="V1334" s="99">
        <f>COUNTIFS(通讯通路门店!$S:$S,$G1334,通讯通路门店!$J:$J,"综合卖场")</f>
        <v>0</v>
      </c>
      <c r="W1334" s="99">
        <f>SUMIFS(通讯通路门店!$AJ:$AJ,通讯通路门店!$S:$S,通讯客户沙盘!$G1334)</f>
        <v>0</v>
      </c>
      <c r="X1334" s="99">
        <f t="shared" si="100"/>
        <v>0</v>
      </c>
      <c r="Y1334" s="99">
        <f>COUNTIFS(通讯通路门店!$S:$S,$G1334,通讯通路门店!$J:$J,"荣耀体验店")+COUNTIFS(通讯通路门店!$S:$S,$G1334,通讯通路门店!$J:$J,"荣耀授权专卖店")</f>
        <v>0</v>
      </c>
      <c r="Z1334" s="99">
        <f>COUNTIFS(通讯通路门店!$S:$S,$G1334,通讯通路门店!$J:$J,"VIVO体验店")</f>
        <v>0</v>
      </c>
      <c r="AA1334" s="99">
        <f>COUNTIFS(通讯通路门店!$S:$S,$G1334,通讯通路门店!$J:$J,"OPPO体验店")</f>
        <v>0</v>
      </c>
      <c r="AB1334" s="99">
        <f>COUNTIFS(通讯通路门店!$S:$S,$G1334,通讯通路门店!$J:$J,"华为授权体验店")+COUNTIFS(通讯通路门店!$S:$S,$G1334,通讯通路门店!$J:$J,"华为堡垒店")</f>
        <v>0</v>
      </c>
      <c r="AC1334" s="99">
        <f>COUNTIFS(通讯通路门店!$S:$S,$G1334,通讯通路门店!$J:$J,"小米体验店")</f>
        <v>0</v>
      </c>
      <c r="AD1334" s="99">
        <f>COUNTIFS(通讯通路门店!$S:$S,$G1334,通讯通路门店!$J:$J,"苹果体验店")</f>
        <v>0</v>
      </c>
      <c r="AE1334" s="99">
        <f>COUNTIFS(通讯通路门店!$S:$S,$G1334,通讯通路门店!$J:$J,"其他品牌专卖店")</f>
        <v>0</v>
      </c>
      <c r="AF1334" s="99">
        <f>SUMIFS(通讯通路门店!$BI:$BI,通讯通路门店!$S:$S,$G1334)</f>
        <v>0</v>
      </c>
      <c r="AG1334" s="99">
        <f>SUMIFS(通讯通路门店!$BH:$BH,通讯通路门店!$S:$S,$G1334)</f>
        <v>0</v>
      </c>
      <c r="AH1334" s="99">
        <f t="shared" si="101"/>
        <v>0</v>
      </c>
      <c r="AI1334" s="99">
        <f>SUMIFS(通讯通路门店!$BB:$BB,通讯通路门店!$S:$S,$G1334)</f>
        <v>0</v>
      </c>
      <c r="AJ1334" s="99">
        <f>SUMIFS(通讯通路门店!$BE:$BE,通讯通路门店!$S:$S,$G1334)</f>
        <v>0</v>
      </c>
      <c r="AK1334" s="99">
        <f>SUMIFS(通讯通路门店!$BG:$BG,通讯通路门店!$S:$S,$G1334)</f>
        <v>0</v>
      </c>
      <c r="AL1334" s="99">
        <f>SUMIFS(通讯通路门店!$BC:$BC,通讯通路门店!$S:$S,$G1334)</f>
        <v>0</v>
      </c>
      <c r="AM1334" s="99">
        <f>SUMIFS(通讯通路门店!$BD:$BD,通讯通路门店!$S:$S,$G1334)</f>
        <v>0</v>
      </c>
      <c r="AN1334" s="99">
        <f>SUMIFS(通讯通路门店!$BF:$BF,通讯通路门店!$S:$S,$G1334)</f>
        <v>0</v>
      </c>
      <c r="AO1334" s="99">
        <f t="shared" si="102"/>
        <v>0</v>
      </c>
      <c r="AP1334" s="99">
        <f>SUMIFS(通讯通路门店!$K:$K,通讯通路门店!$S:$S,$G1334)</f>
        <v>0</v>
      </c>
      <c r="AQ1334" s="83"/>
      <c r="AR1334" s="99">
        <f>SUMIFS(通讯通路门店!$T:$T,通讯通路门店!$S:$S,$G1334)</f>
        <v>0</v>
      </c>
      <c r="AS1334" s="99">
        <f>SUMIFS(通讯通路门店!$U:$U,通讯通路门店!$S:$S,$G1334)</f>
        <v>0</v>
      </c>
      <c r="AT1334" s="99">
        <f>SUMIFS(通讯通路门店!$V:$V,通讯通路门店!$S:$S,$G1334)</f>
        <v>0</v>
      </c>
      <c r="AU1334" s="99">
        <f>SUMIFS(通讯通路门店!$W:$W,通讯通路门店!$S:$S,$G1334)</f>
        <v>0</v>
      </c>
      <c r="AV1334" s="99">
        <f>SUMIFS(通讯通路门店!$Z:$Z,通讯通路门店!$S:$S,$G1334)</f>
        <v>0</v>
      </c>
      <c r="AW1334" s="99">
        <f>SUMIFS(通讯通路门店!$AB:$AB,通讯通路门店!$S:$S,$G1334)</f>
        <v>0</v>
      </c>
      <c r="AX1334" s="99">
        <f>SUMIFS(通讯通路门店!$X:$X,通讯通路门店!$S:$S,$G1334)</f>
        <v>0</v>
      </c>
      <c r="AY1334" s="99">
        <f>SUMIFS(通讯通路门店!$Y:$Y,通讯通路门店!$S:$S,$G1334)</f>
        <v>0</v>
      </c>
      <c r="AZ1334" s="99">
        <f>SUMIFS(通讯通路门店!$AA:$AA,通讯通路门店!$S:$S,$G1334)</f>
        <v>0</v>
      </c>
      <c r="BA1334" s="99">
        <f t="shared" si="103"/>
        <v>0</v>
      </c>
      <c r="BB1334" s="99">
        <f t="shared" si="104"/>
        <v>0</v>
      </c>
      <c r="BC1334" s="99">
        <f>SUMIFS(通讯通路门店!$W:$W,通讯通路门店!$S:$S,$G1334,通讯通路门店!$J:$J,"荣耀体验店")+SUMIFS(通讯通路门店!$W:$W,通讯通路门店!$S:$S,$G1334,通讯通路门店!$J:$J,"荣耀授权专卖店")</f>
        <v>0</v>
      </c>
      <c r="BD1334" s="99">
        <f>SUMIFS(通讯通路门店!$Z:$Z,通讯通路门店!$S:$S,$G1334,通讯通路门店!$J:$J,"VIVO体验店")</f>
        <v>0</v>
      </c>
      <c r="BE1334" s="99">
        <f>SUMIFS(通讯通路门店!$AB:$AB,通讯通路门店!$S:$S,$G1334,通讯通路门店!$J:$J,"OPPO体验店")</f>
        <v>0</v>
      </c>
      <c r="BF1334" s="99">
        <f>SUMIFS(通讯通路门店!$X:$X,通讯通路门店!$S:$S,$G1334,通讯通路门店!$J:$J,"华为授权体验店")+SUMIFS(通讯通路门店!$AA:$AA,通讯通路门店!$S:$S,$G1334,通讯通路门店!$J:$J,"华为堡垒店")</f>
        <v>0</v>
      </c>
      <c r="BG1334" s="99">
        <f>SUMIFS(通讯通路门店!$Y:$Y,通讯通路门店!$S:$S,$G1334,通讯通路门店!$J:$J,"小米体验店")</f>
        <v>0</v>
      </c>
      <c r="BH1334" s="99">
        <f>SUMIFS(通讯通路门店!$AA:$AA,通讯通路门店!$S:$S,$G1334,通讯通路门店!$J:$J,"苹果体验店")</f>
        <v>0</v>
      </c>
      <c r="BI1334" s="99">
        <f>SUMIFS(通讯通路门店!$K:$K,通讯通路门店!$S:$S,$G1334,通讯通路门店!$J:$J,"其他品牌专卖店")</f>
        <v>0</v>
      </c>
      <c r="BJ1334" s="99">
        <f>SUMIFS(通讯通路门店!$AC:$AC,通讯通路门店!$S:$S,$G1334)</f>
        <v>0</v>
      </c>
      <c r="BK1334" s="99">
        <f>SUMIFS(通讯通路门店!$AD:$AD,通讯通路门店!$S:$S,$G1334)</f>
        <v>0</v>
      </c>
      <c r="BL1334" s="99">
        <f>SUMIFS(通讯通路门店!$AE:$AE,通讯通路门店!$S:$S,$G1334)</f>
        <v>0</v>
      </c>
      <c r="BM1334" s="99">
        <f>SUMIFS(通讯通路门店!$AF:$AF,通讯通路门店!$S:$S,$G1334)</f>
        <v>0</v>
      </c>
      <c r="BN1334" s="99">
        <f>SUMIFS(通讯通路门店!$AG:$AG,通讯通路门店!$S:$S,$G1334)</f>
        <v>0</v>
      </c>
      <c r="BO1334" s="99">
        <f>SUMIFS(通讯通路门店!$AH:$AH,通讯通路门店!$S:$S,$G1334)</f>
        <v>0</v>
      </c>
      <c r="BP1334" s="99">
        <f>SUMIFS(通讯通路门店!$AI:$AI,通讯通路门店!$S:$S,$G1334)</f>
        <v>0</v>
      </c>
      <c r="BQ1334" s="83"/>
    </row>
    <row r="1335" spans="1:69">
      <c r="A1335" s="99" t="str">
        <f>IFERROR(_xlfn.XLOOKUP($G1335,通讯通路门店!$S$4:$S$993933,通讯通路门店!$A$4:$A$993933,0,0),"")</f>
        <v>海南省</v>
      </c>
      <c r="B1335" s="99" t="str">
        <f>IFERROR(_xlfn.XLOOKUP($G1335,通讯通路门店!$S$4:$S$993933,通讯通路门店!$B$4:$B$993933,0,0),"")</f>
        <v>昌江黎族自治县</v>
      </c>
      <c r="C1335" s="99" t="str">
        <f>IFERROR(_xlfn.XLOOKUP($G1335,通讯通路门店!$S$4:$S$993933,通讯通路门店!$C$4:$C$993933,0,0),"")</f>
        <v>昌江黎族自治县</v>
      </c>
      <c r="D1335" s="99" t="str">
        <f>IFERROR(_xlfn.XLOOKUP($G1335,通讯通路门店!$S$4:$S$993933,通讯通路门店!$D$4:$D$993933,0,0),"")</f>
        <v>叉河镇</v>
      </c>
      <c r="E1335" s="83"/>
      <c r="F1335" s="83"/>
      <c r="G1335" s="101"/>
      <c r="H1335" s="102">
        <f>IFERROR(_xlfn.XLOOKUP($G1335,通讯通路门店!$S$4:$S$993933,通讯通路门店!$R$4:$R$993933,0,0),"")</f>
        <v>0</v>
      </c>
      <c r="I1335" s="83"/>
      <c r="J1335" s="83"/>
      <c r="K1335" s="83"/>
      <c r="L1335" s="83"/>
      <c r="M1335" s="83"/>
      <c r="N1335" s="83"/>
      <c r="O1335" s="83"/>
      <c r="P1335" s="83"/>
      <c r="Q1335" s="83"/>
      <c r="R1335" s="83"/>
      <c r="S1335" s="83"/>
      <c r="T1335" s="83"/>
      <c r="U1335" s="99">
        <f>COUNTIF(通讯通路门店!$S:$S,$G1335)</f>
        <v>0</v>
      </c>
      <c r="V1335" s="99">
        <f>COUNTIFS(通讯通路门店!$S:$S,$G1335,通讯通路门店!$J:$J,"综合卖场")</f>
        <v>0</v>
      </c>
      <c r="W1335" s="99">
        <f>SUMIFS(通讯通路门店!$AJ:$AJ,通讯通路门店!$S:$S,通讯客户沙盘!$G1335)</f>
        <v>0</v>
      </c>
      <c r="X1335" s="99">
        <f t="shared" si="100"/>
        <v>0</v>
      </c>
      <c r="Y1335" s="99">
        <f>COUNTIFS(通讯通路门店!$S:$S,$G1335,通讯通路门店!$J:$J,"荣耀体验店")+COUNTIFS(通讯通路门店!$S:$S,$G1335,通讯通路门店!$J:$J,"荣耀授权专卖店")</f>
        <v>0</v>
      </c>
      <c r="Z1335" s="99">
        <f>COUNTIFS(通讯通路门店!$S:$S,$G1335,通讯通路门店!$J:$J,"VIVO体验店")</f>
        <v>0</v>
      </c>
      <c r="AA1335" s="99">
        <f>COUNTIFS(通讯通路门店!$S:$S,$G1335,通讯通路门店!$J:$J,"OPPO体验店")</f>
        <v>0</v>
      </c>
      <c r="AB1335" s="99">
        <f>COUNTIFS(通讯通路门店!$S:$S,$G1335,通讯通路门店!$J:$J,"华为授权体验店")+COUNTIFS(通讯通路门店!$S:$S,$G1335,通讯通路门店!$J:$J,"华为堡垒店")</f>
        <v>0</v>
      </c>
      <c r="AC1335" s="99">
        <f>COUNTIFS(通讯通路门店!$S:$S,$G1335,通讯通路门店!$J:$J,"小米体验店")</f>
        <v>0</v>
      </c>
      <c r="AD1335" s="99">
        <f>COUNTIFS(通讯通路门店!$S:$S,$G1335,通讯通路门店!$J:$J,"苹果体验店")</f>
        <v>0</v>
      </c>
      <c r="AE1335" s="99">
        <f>COUNTIFS(通讯通路门店!$S:$S,$G1335,通讯通路门店!$J:$J,"其他品牌专卖店")</f>
        <v>0</v>
      </c>
      <c r="AF1335" s="99">
        <f>SUMIFS(通讯通路门店!$BI:$BI,通讯通路门店!$S:$S,$G1335)</f>
        <v>0</v>
      </c>
      <c r="AG1335" s="99">
        <f>SUMIFS(通讯通路门店!$BH:$BH,通讯通路门店!$S:$S,$G1335)</f>
        <v>0</v>
      </c>
      <c r="AH1335" s="99">
        <f t="shared" si="101"/>
        <v>0</v>
      </c>
      <c r="AI1335" s="99">
        <f>SUMIFS(通讯通路门店!$BB:$BB,通讯通路门店!$S:$S,$G1335)</f>
        <v>0</v>
      </c>
      <c r="AJ1335" s="99">
        <f>SUMIFS(通讯通路门店!$BE:$BE,通讯通路门店!$S:$S,$G1335)</f>
        <v>0</v>
      </c>
      <c r="AK1335" s="99">
        <f>SUMIFS(通讯通路门店!$BG:$BG,通讯通路门店!$S:$S,$G1335)</f>
        <v>0</v>
      </c>
      <c r="AL1335" s="99">
        <f>SUMIFS(通讯通路门店!$BC:$BC,通讯通路门店!$S:$S,$G1335)</f>
        <v>0</v>
      </c>
      <c r="AM1335" s="99">
        <f>SUMIFS(通讯通路门店!$BD:$BD,通讯通路门店!$S:$S,$G1335)</f>
        <v>0</v>
      </c>
      <c r="AN1335" s="99">
        <f>SUMIFS(通讯通路门店!$BF:$BF,通讯通路门店!$S:$S,$G1335)</f>
        <v>0</v>
      </c>
      <c r="AO1335" s="99">
        <f t="shared" si="102"/>
        <v>0</v>
      </c>
      <c r="AP1335" s="99">
        <f>SUMIFS(通讯通路门店!$K:$K,通讯通路门店!$S:$S,$G1335)</f>
        <v>0</v>
      </c>
      <c r="AQ1335" s="83"/>
      <c r="AR1335" s="99">
        <f>SUMIFS(通讯通路门店!$T:$T,通讯通路门店!$S:$S,$G1335)</f>
        <v>0</v>
      </c>
      <c r="AS1335" s="99">
        <f>SUMIFS(通讯通路门店!$U:$U,通讯通路门店!$S:$S,$G1335)</f>
        <v>0</v>
      </c>
      <c r="AT1335" s="99">
        <f>SUMIFS(通讯通路门店!$V:$V,通讯通路门店!$S:$S,$G1335)</f>
        <v>0</v>
      </c>
      <c r="AU1335" s="99">
        <f>SUMIFS(通讯通路门店!$W:$W,通讯通路门店!$S:$S,$G1335)</f>
        <v>0</v>
      </c>
      <c r="AV1335" s="99">
        <f>SUMIFS(通讯通路门店!$Z:$Z,通讯通路门店!$S:$S,$G1335)</f>
        <v>0</v>
      </c>
      <c r="AW1335" s="99">
        <f>SUMIFS(通讯通路门店!$AB:$AB,通讯通路门店!$S:$S,$G1335)</f>
        <v>0</v>
      </c>
      <c r="AX1335" s="99">
        <f>SUMIFS(通讯通路门店!$X:$X,通讯通路门店!$S:$S,$G1335)</f>
        <v>0</v>
      </c>
      <c r="AY1335" s="99">
        <f>SUMIFS(通讯通路门店!$Y:$Y,通讯通路门店!$S:$S,$G1335)</f>
        <v>0</v>
      </c>
      <c r="AZ1335" s="99">
        <f>SUMIFS(通讯通路门店!$AA:$AA,通讯通路门店!$S:$S,$G1335)</f>
        <v>0</v>
      </c>
      <c r="BA1335" s="99">
        <f t="shared" si="103"/>
        <v>0</v>
      </c>
      <c r="BB1335" s="99">
        <f t="shared" si="104"/>
        <v>0</v>
      </c>
      <c r="BC1335" s="99">
        <f>SUMIFS(通讯通路门店!$W:$W,通讯通路门店!$S:$S,$G1335,通讯通路门店!$J:$J,"荣耀体验店")+SUMIFS(通讯通路门店!$W:$W,通讯通路门店!$S:$S,$G1335,通讯通路门店!$J:$J,"荣耀授权专卖店")</f>
        <v>0</v>
      </c>
      <c r="BD1335" s="99">
        <f>SUMIFS(通讯通路门店!$Z:$Z,通讯通路门店!$S:$S,$G1335,通讯通路门店!$J:$J,"VIVO体验店")</f>
        <v>0</v>
      </c>
      <c r="BE1335" s="99">
        <f>SUMIFS(通讯通路门店!$AB:$AB,通讯通路门店!$S:$S,$G1335,通讯通路门店!$J:$J,"OPPO体验店")</f>
        <v>0</v>
      </c>
      <c r="BF1335" s="99">
        <f>SUMIFS(通讯通路门店!$X:$X,通讯通路门店!$S:$S,$G1335,通讯通路门店!$J:$J,"华为授权体验店")+SUMIFS(通讯通路门店!$AA:$AA,通讯通路门店!$S:$S,$G1335,通讯通路门店!$J:$J,"华为堡垒店")</f>
        <v>0</v>
      </c>
      <c r="BG1335" s="99">
        <f>SUMIFS(通讯通路门店!$Y:$Y,通讯通路门店!$S:$S,$G1335,通讯通路门店!$J:$J,"小米体验店")</f>
        <v>0</v>
      </c>
      <c r="BH1335" s="99">
        <f>SUMIFS(通讯通路门店!$AA:$AA,通讯通路门店!$S:$S,$G1335,通讯通路门店!$J:$J,"苹果体验店")</f>
        <v>0</v>
      </c>
      <c r="BI1335" s="99">
        <f>SUMIFS(通讯通路门店!$K:$K,通讯通路门店!$S:$S,$G1335,通讯通路门店!$J:$J,"其他品牌专卖店")</f>
        <v>0</v>
      </c>
      <c r="BJ1335" s="99">
        <f>SUMIFS(通讯通路门店!$AC:$AC,通讯通路门店!$S:$S,$G1335)</f>
        <v>0</v>
      </c>
      <c r="BK1335" s="99">
        <f>SUMIFS(通讯通路门店!$AD:$AD,通讯通路门店!$S:$S,$G1335)</f>
        <v>0</v>
      </c>
      <c r="BL1335" s="99">
        <f>SUMIFS(通讯通路门店!$AE:$AE,通讯通路门店!$S:$S,$G1335)</f>
        <v>0</v>
      </c>
      <c r="BM1335" s="99">
        <f>SUMIFS(通讯通路门店!$AF:$AF,通讯通路门店!$S:$S,$G1335)</f>
        <v>0</v>
      </c>
      <c r="BN1335" s="99">
        <f>SUMIFS(通讯通路门店!$AG:$AG,通讯通路门店!$S:$S,$G1335)</f>
        <v>0</v>
      </c>
      <c r="BO1335" s="99">
        <f>SUMIFS(通讯通路门店!$AH:$AH,通讯通路门店!$S:$S,$G1335)</f>
        <v>0</v>
      </c>
      <c r="BP1335" s="99">
        <f>SUMIFS(通讯通路门店!$AI:$AI,通讯通路门店!$S:$S,$G1335)</f>
        <v>0</v>
      </c>
      <c r="BQ1335" s="83"/>
    </row>
    <row r="1336" spans="1:69">
      <c r="A1336" s="99" t="str">
        <f>IFERROR(_xlfn.XLOOKUP($G1336,通讯通路门店!$S$4:$S$993933,通讯通路门店!$A$4:$A$993933,0,0),"")</f>
        <v>海南省</v>
      </c>
      <c r="B1336" s="99" t="str">
        <f>IFERROR(_xlfn.XLOOKUP($G1336,通讯通路门店!$S$4:$S$993933,通讯通路门店!$B$4:$B$993933,0,0),"")</f>
        <v>昌江黎族自治县</v>
      </c>
      <c r="C1336" s="99" t="str">
        <f>IFERROR(_xlfn.XLOOKUP($G1336,通讯通路门店!$S$4:$S$993933,通讯通路门店!$C$4:$C$993933,0,0),"")</f>
        <v>昌江黎族自治县</v>
      </c>
      <c r="D1336" s="99" t="str">
        <f>IFERROR(_xlfn.XLOOKUP($G1336,通讯通路门店!$S$4:$S$993933,通讯通路门店!$D$4:$D$993933,0,0),"")</f>
        <v>叉河镇</v>
      </c>
      <c r="E1336" s="83"/>
      <c r="F1336" s="83"/>
      <c r="G1336" s="101"/>
      <c r="H1336" s="102">
        <f>IFERROR(_xlfn.XLOOKUP($G1336,通讯通路门店!$S$4:$S$993933,通讯通路门店!$R$4:$R$993933,0,0),"")</f>
        <v>0</v>
      </c>
      <c r="I1336" s="83"/>
      <c r="J1336" s="83"/>
      <c r="K1336" s="83"/>
      <c r="L1336" s="83"/>
      <c r="M1336" s="83"/>
      <c r="N1336" s="83"/>
      <c r="O1336" s="83"/>
      <c r="P1336" s="83"/>
      <c r="Q1336" s="83"/>
      <c r="R1336" s="83"/>
      <c r="S1336" s="83"/>
      <c r="T1336" s="83"/>
      <c r="U1336" s="99">
        <f>COUNTIF(通讯通路门店!$S:$S,$G1336)</f>
        <v>0</v>
      </c>
      <c r="V1336" s="99">
        <f>COUNTIFS(通讯通路门店!$S:$S,$G1336,通讯通路门店!$J:$J,"综合卖场")</f>
        <v>0</v>
      </c>
      <c r="W1336" s="99">
        <f>SUMIFS(通讯通路门店!$AJ:$AJ,通讯通路门店!$S:$S,通讯客户沙盘!$G1336)</f>
        <v>0</v>
      </c>
      <c r="X1336" s="99">
        <f t="shared" si="100"/>
        <v>0</v>
      </c>
      <c r="Y1336" s="99">
        <f>COUNTIFS(通讯通路门店!$S:$S,$G1336,通讯通路门店!$J:$J,"荣耀体验店")+COUNTIFS(通讯通路门店!$S:$S,$G1336,通讯通路门店!$J:$J,"荣耀授权专卖店")</f>
        <v>0</v>
      </c>
      <c r="Z1336" s="99">
        <f>COUNTIFS(通讯通路门店!$S:$S,$G1336,通讯通路门店!$J:$J,"VIVO体验店")</f>
        <v>0</v>
      </c>
      <c r="AA1336" s="99">
        <f>COUNTIFS(通讯通路门店!$S:$S,$G1336,通讯通路门店!$J:$J,"OPPO体验店")</f>
        <v>0</v>
      </c>
      <c r="AB1336" s="99">
        <f>COUNTIFS(通讯通路门店!$S:$S,$G1336,通讯通路门店!$J:$J,"华为授权体验店")+COUNTIFS(通讯通路门店!$S:$S,$G1336,通讯通路门店!$J:$J,"华为堡垒店")</f>
        <v>0</v>
      </c>
      <c r="AC1336" s="99">
        <f>COUNTIFS(通讯通路门店!$S:$S,$G1336,通讯通路门店!$J:$J,"小米体验店")</f>
        <v>0</v>
      </c>
      <c r="AD1336" s="99">
        <f>COUNTIFS(通讯通路门店!$S:$S,$G1336,通讯通路门店!$J:$J,"苹果体验店")</f>
        <v>0</v>
      </c>
      <c r="AE1336" s="99">
        <f>COUNTIFS(通讯通路门店!$S:$S,$G1336,通讯通路门店!$J:$J,"其他品牌专卖店")</f>
        <v>0</v>
      </c>
      <c r="AF1336" s="99">
        <f>SUMIFS(通讯通路门店!$BI:$BI,通讯通路门店!$S:$S,$G1336)</f>
        <v>0</v>
      </c>
      <c r="AG1336" s="99">
        <f>SUMIFS(通讯通路门店!$BH:$BH,通讯通路门店!$S:$S,$G1336)</f>
        <v>0</v>
      </c>
      <c r="AH1336" s="99">
        <f t="shared" si="101"/>
        <v>0</v>
      </c>
      <c r="AI1336" s="99">
        <f>SUMIFS(通讯通路门店!$BB:$BB,通讯通路门店!$S:$S,$G1336)</f>
        <v>0</v>
      </c>
      <c r="AJ1336" s="99">
        <f>SUMIFS(通讯通路门店!$BE:$BE,通讯通路门店!$S:$S,$G1336)</f>
        <v>0</v>
      </c>
      <c r="AK1336" s="99">
        <f>SUMIFS(通讯通路门店!$BG:$BG,通讯通路门店!$S:$S,$G1336)</f>
        <v>0</v>
      </c>
      <c r="AL1336" s="99">
        <f>SUMIFS(通讯通路门店!$BC:$BC,通讯通路门店!$S:$S,$G1336)</f>
        <v>0</v>
      </c>
      <c r="AM1336" s="99">
        <f>SUMIFS(通讯通路门店!$BD:$BD,通讯通路门店!$S:$S,$G1336)</f>
        <v>0</v>
      </c>
      <c r="AN1336" s="99">
        <f>SUMIFS(通讯通路门店!$BF:$BF,通讯通路门店!$S:$S,$G1336)</f>
        <v>0</v>
      </c>
      <c r="AO1336" s="99">
        <f t="shared" si="102"/>
        <v>0</v>
      </c>
      <c r="AP1336" s="99">
        <f>SUMIFS(通讯通路门店!$K:$K,通讯通路门店!$S:$S,$G1336)</f>
        <v>0</v>
      </c>
      <c r="AQ1336" s="83"/>
      <c r="AR1336" s="99">
        <f>SUMIFS(通讯通路门店!$T:$T,通讯通路门店!$S:$S,$G1336)</f>
        <v>0</v>
      </c>
      <c r="AS1336" s="99">
        <f>SUMIFS(通讯通路门店!$U:$U,通讯通路门店!$S:$S,$G1336)</f>
        <v>0</v>
      </c>
      <c r="AT1336" s="99">
        <f>SUMIFS(通讯通路门店!$V:$V,通讯通路门店!$S:$S,$G1336)</f>
        <v>0</v>
      </c>
      <c r="AU1336" s="99">
        <f>SUMIFS(通讯通路门店!$W:$W,通讯通路门店!$S:$S,$G1336)</f>
        <v>0</v>
      </c>
      <c r="AV1336" s="99">
        <f>SUMIFS(通讯通路门店!$Z:$Z,通讯通路门店!$S:$S,$G1336)</f>
        <v>0</v>
      </c>
      <c r="AW1336" s="99">
        <f>SUMIFS(通讯通路门店!$AB:$AB,通讯通路门店!$S:$S,$G1336)</f>
        <v>0</v>
      </c>
      <c r="AX1336" s="99">
        <f>SUMIFS(通讯通路门店!$X:$X,通讯通路门店!$S:$S,$G1336)</f>
        <v>0</v>
      </c>
      <c r="AY1336" s="99">
        <f>SUMIFS(通讯通路门店!$Y:$Y,通讯通路门店!$S:$S,$G1336)</f>
        <v>0</v>
      </c>
      <c r="AZ1336" s="99">
        <f>SUMIFS(通讯通路门店!$AA:$AA,通讯通路门店!$S:$S,$G1336)</f>
        <v>0</v>
      </c>
      <c r="BA1336" s="99">
        <f t="shared" si="103"/>
        <v>0</v>
      </c>
      <c r="BB1336" s="99">
        <f t="shared" si="104"/>
        <v>0</v>
      </c>
      <c r="BC1336" s="99">
        <f>SUMIFS(通讯通路门店!$W:$W,通讯通路门店!$S:$S,$G1336,通讯通路门店!$J:$J,"荣耀体验店")+SUMIFS(通讯通路门店!$W:$W,通讯通路门店!$S:$S,$G1336,通讯通路门店!$J:$J,"荣耀授权专卖店")</f>
        <v>0</v>
      </c>
      <c r="BD1336" s="99">
        <f>SUMIFS(通讯通路门店!$Z:$Z,通讯通路门店!$S:$S,$G1336,通讯通路门店!$J:$J,"VIVO体验店")</f>
        <v>0</v>
      </c>
      <c r="BE1336" s="99">
        <f>SUMIFS(通讯通路门店!$AB:$AB,通讯通路门店!$S:$S,$G1336,通讯通路门店!$J:$J,"OPPO体验店")</f>
        <v>0</v>
      </c>
      <c r="BF1336" s="99">
        <f>SUMIFS(通讯通路门店!$X:$X,通讯通路门店!$S:$S,$G1336,通讯通路门店!$J:$J,"华为授权体验店")+SUMIFS(通讯通路门店!$AA:$AA,通讯通路门店!$S:$S,$G1336,通讯通路门店!$J:$J,"华为堡垒店")</f>
        <v>0</v>
      </c>
      <c r="BG1336" s="99">
        <f>SUMIFS(通讯通路门店!$Y:$Y,通讯通路门店!$S:$S,$G1336,通讯通路门店!$J:$J,"小米体验店")</f>
        <v>0</v>
      </c>
      <c r="BH1336" s="99">
        <f>SUMIFS(通讯通路门店!$AA:$AA,通讯通路门店!$S:$S,$G1336,通讯通路门店!$J:$J,"苹果体验店")</f>
        <v>0</v>
      </c>
      <c r="BI1336" s="99">
        <f>SUMIFS(通讯通路门店!$K:$K,通讯通路门店!$S:$S,$G1336,通讯通路门店!$J:$J,"其他品牌专卖店")</f>
        <v>0</v>
      </c>
      <c r="BJ1336" s="99">
        <f>SUMIFS(通讯通路门店!$AC:$AC,通讯通路门店!$S:$S,$G1336)</f>
        <v>0</v>
      </c>
      <c r="BK1336" s="99">
        <f>SUMIFS(通讯通路门店!$AD:$AD,通讯通路门店!$S:$S,$G1336)</f>
        <v>0</v>
      </c>
      <c r="BL1336" s="99">
        <f>SUMIFS(通讯通路门店!$AE:$AE,通讯通路门店!$S:$S,$G1336)</f>
        <v>0</v>
      </c>
      <c r="BM1336" s="99">
        <f>SUMIFS(通讯通路门店!$AF:$AF,通讯通路门店!$S:$S,$G1336)</f>
        <v>0</v>
      </c>
      <c r="BN1336" s="99">
        <f>SUMIFS(通讯通路门店!$AG:$AG,通讯通路门店!$S:$S,$G1336)</f>
        <v>0</v>
      </c>
      <c r="BO1336" s="99">
        <f>SUMIFS(通讯通路门店!$AH:$AH,通讯通路门店!$S:$S,$G1336)</f>
        <v>0</v>
      </c>
      <c r="BP1336" s="99">
        <f>SUMIFS(通讯通路门店!$AI:$AI,通讯通路门店!$S:$S,$G1336)</f>
        <v>0</v>
      </c>
      <c r="BQ1336" s="83"/>
    </row>
    <row r="1337" spans="1:69">
      <c r="A1337" s="99" t="str">
        <f>IFERROR(_xlfn.XLOOKUP($G1337,通讯通路门店!$S$4:$S$993933,通讯通路门店!$A$4:$A$993933,0,0),"")</f>
        <v>海南省</v>
      </c>
      <c r="B1337" s="99" t="str">
        <f>IFERROR(_xlfn.XLOOKUP($G1337,通讯通路门店!$S$4:$S$993933,通讯通路门店!$B$4:$B$993933,0,0),"")</f>
        <v>昌江黎族自治县</v>
      </c>
      <c r="C1337" s="99" t="str">
        <f>IFERROR(_xlfn.XLOOKUP($G1337,通讯通路门店!$S$4:$S$993933,通讯通路门店!$C$4:$C$993933,0,0),"")</f>
        <v>昌江黎族自治县</v>
      </c>
      <c r="D1337" s="99" t="str">
        <f>IFERROR(_xlfn.XLOOKUP($G1337,通讯通路门店!$S$4:$S$993933,通讯通路门店!$D$4:$D$993933,0,0),"")</f>
        <v>叉河镇</v>
      </c>
      <c r="E1337" s="83"/>
      <c r="F1337" s="83"/>
      <c r="G1337" s="101"/>
      <c r="H1337" s="102">
        <f>IFERROR(_xlfn.XLOOKUP($G1337,通讯通路门店!$S$4:$S$993933,通讯通路门店!$R$4:$R$993933,0,0),"")</f>
        <v>0</v>
      </c>
      <c r="I1337" s="83"/>
      <c r="J1337" s="83"/>
      <c r="K1337" s="83"/>
      <c r="L1337" s="83"/>
      <c r="M1337" s="83"/>
      <c r="N1337" s="83"/>
      <c r="O1337" s="83"/>
      <c r="P1337" s="83"/>
      <c r="Q1337" s="83"/>
      <c r="R1337" s="83"/>
      <c r="S1337" s="83"/>
      <c r="T1337" s="83"/>
      <c r="U1337" s="99">
        <f>COUNTIF(通讯通路门店!$S:$S,$G1337)</f>
        <v>0</v>
      </c>
      <c r="V1337" s="99">
        <f>COUNTIFS(通讯通路门店!$S:$S,$G1337,通讯通路门店!$J:$J,"综合卖场")</f>
        <v>0</v>
      </c>
      <c r="W1337" s="99">
        <f>SUMIFS(通讯通路门店!$AJ:$AJ,通讯通路门店!$S:$S,通讯客户沙盘!$G1337)</f>
        <v>0</v>
      </c>
      <c r="X1337" s="99">
        <f t="shared" si="100"/>
        <v>0</v>
      </c>
      <c r="Y1337" s="99">
        <f>COUNTIFS(通讯通路门店!$S:$S,$G1337,通讯通路门店!$J:$J,"荣耀体验店")+COUNTIFS(通讯通路门店!$S:$S,$G1337,通讯通路门店!$J:$J,"荣耀授权专卖店")</f>
        <v>0</v>
      </c>
      <c r="Z1337" s="99">
        <f>COUNTIFS(通讯通路门店!$S:$S,$G1337,通讯通路门店!$J:$J,"VIVO体验店")</f>
        <v>0</v>
      </c>
      <c r="AA1337" s="99">
        <f>COUNTIFS(通讯通路门店!$S:$S,$G1337,通讯通路门店!$J:$J,"OPPO体验店")</f>
        <v>0</v>
      </c>
      <c r="AB1337" s="99">
        <f>COUNTIFS(通讯通路门店!$S:$S,$G1337,通讯通路门店!$J:$J,"华为授权体验店")+COUNTIFS(通讯通路门店!$S:$S,$G1337,通讯通路门店!$J:$J,"华为堡垒店")</f>
        <v>0</v>
      </c>
      <c r="AC1337" s="99">
        <f>COUNTIFS(通讯通路门店!$S:$S,$G1337,通讯通路门店!$J:$J,"小米体验店")</f>
        <v>0</v>
      </c>
      <c r="AD1337" s="99">
        <f>COUNTIFS(通讯通路门店!$S:$S,$G1337,通讯通路门店!$J:$J,"苹果体验店")</f>
        <v>0</v>
      </c>
      <c r="AE1337" s="99">
        <f>COUNTIFS(通讯通路门店!$S:$S,$G1337,通讯通路门店!$J:$J,"其他品牌专卖店")</f>
        <v>0</v>
      </c>
      <c r="AF1337" s="99">
        <f>SUMIFS(通讯通路门店!$BI:$BI,通讯通路门店!$S:$S,$G1337)</f>
        <v>0</v>
      </c>
      <c r="AG1337" s="99">
        <f>SUMIFS(通讯通路门店!$BH:$BH,通讯通路门店!$S:$S,$G1337)</f>
        <v>0</v>
      </c>
      <c r="AH1337" s="99">
        <f t="shared" si="101"/>
        <v>0</v>
      </c>
      <c r="AI1337" s="99">
        <f>SUMIFS(通讯通路门店!$BB:$BB,通讯通路门店!$S:$S,$G1337)</f>
        <v>0</v>
      </c>
      <c r="AJ1337" s="99">
        <f>SUMIFS(通讯通路门店!$BE:$BE,通讯通路门店!$S:$S,$G1337)</f>
        <v>0</v>
      </c>
      <c r="AK1337" s="99">
        <f>SUMIFS(通讯通路门店!$BG:$BG,通讯通路门店!$S:$S,$G1337)</f>
        <v>0</v>
      </c>
      <c r="AL1337" s="99">
        <f>SUMIFS(通讯通路门店!$BC:$BC,通讯通路门店!$S:$S,$G1337)</f>
        <v>0</v>
      </c>
      <c r="AM1337" s="99">
        <f>SUMIFS(通讯通路门店!$BD:$BD,通讯通路门店!$S:$S,$G1337)</f>
        <v>0</v>
      </c>
      <c r="AN1337" s="99">
        <f>SUMIFS(通讯通路门店!$BF:$BF,通讯通路门店!$S:$S,$G1337)</f>
        <v>0</v>
      </c>
      <c r="AO1337" s="99">
        <f t="shared" si="102"/>
        <v>0</v>
      </c>
      <c r="AP1337" s="99">
        <f>SUMIFS(通讯通路门店!$K:$K,通讯通路门店!$S:$S,$G1337)</f>
        <v>0</v>
      </c>
      <c r="AQ1337" s="83"/>
      <c r="AR1337" s="99">
        <f>SUMIFS(通讯通路门店!$T:$T,通讯通路门店!$S:$S,$G1337)</f>
        <v>0</v>
      </c>
      <c r="AS1337" s="99">
        <f>SUMIFS(通讯通路门店!$U:$U,通讯通路门店!$S:$S,$G1337)</f>
        <v>0</v>
      </c>
      <c r="AT1337" s="99">
        <f>SUMIFS(通讯通路门店!$V:$V,通讯通路门店!$S:$S,$G1337)</f>
        <v>0</v>
      </c>
      <c r="AU1337" s="99">
        <f>SUMIFS(通讯通路门店!$W:$W,通讯通路门店!$S:$S,$G1337)</f>
        <v>0</v>
      </c>
      <c r="AV1337" s="99">
        <f>SUMIFS(通讯通路门店!$Z:$Z,通讯通路门店!$S:$S,$G1337)</f>
        <v>0</v>
      </c>
      <c r="AW1337" s="99">
        <f>SUMIFS(通讯通路门店!$AB:$AB,通讯通路门店!$S:$S,$G1337)</f>
        <v>0</v>
      </c>
      <c r="AX1337" s="99">
        <f>SUMIFS(通讯通路门店!$X:$X,通讯通路门店!$S:$S,$G1337)</f>
        <v>0</v>
      </c>
      <c r="AY1337" s="99">
        <f>SUMIFS(通讯通路门店!$Y:$Y,通讯通路门店!$S:$S,$G1337)</f>
        <v>0</v>
      </c>
      <c r="AZ1337" s="99">
        <f>SUMIFS(通讯通路门店!$AA:$AA,通讯通路门店!$S:$S,$G1337)</f>
        <v>0</v>
      </c>
      <c r="BA1337" s="99">
        <f t="shared" si="103"/>
        <v>0</v>
      </c>
      <c r="BB1337" s="99">
        <f t="shared" si="104"/>
        <v>0</v>
      </c>
      <c r="BC1337" s="99">
        <f>SUMIFS(通讯通路门店!$W:$W,通讯通路门店!$S:$S,$G1337,通讯通路门店!$J:$J,"荣耀体验店")+SUMIFS(通讯通路门店!$W:$W,通讯通路门店!$S:$S,$G1337,通讯通路门店!$J:$J,"荣耀授权专卖店")</f>
        <v>0</v>
      </c>
      <c r="BD1337" s="99">
        <f>SUMIFS(通讯通路门店!$Z:$Z,通讯通路门店!$S:$S,$G1337,通讯通路门店!$J:$J,"VIVO体验店")</f>
        <v>0</v>
      </c>
      <c r="BE1337" s="99">
        <f>SUMIFS(通讯通路门店!$AB:$AB,通讯通路门店!$S:$S,$G1337,通讯通路门店!$J:$J,"OPPO体验店")</f>
        <v>0</v>
      </c>
      <c r="BF1337" s="99">
        <f>SUMIFS(通讯通路门店!$X:$X,通讯通路门店!$S:$S,$G1337,通讯通路门店!$J:$J,"华为授权体验店")+SUMIFS(通讯通路门店!$AA:$AA,通讯通路门店!$S:$S,$G1337,通讯通路门店!$J:$J,"华为堡垒店")</f>
        <v>0</v>
      </c>
      <c r="BG1337" s="99">
        <f>SUMIFS(通讯通路门店!$Y:$Y,通讯通路门店!$S:$S,$G1337,通讯通路门店!$J:$J,"小米体验店")</f>
        <v>0</v>
      </c>
      <c r="BH1337" s="99">
        <f>SUMIFS(通讯通路门店!$AA:$AA,通讯通路门店!$S:$S,$G1337,通讯通路门店!$J:$J,"苹果体验店")</f>
        <v>0</v>
      </c>
      <c r="BI1337" s="99">
        <f>SUMIFS(通讯通路门店!$K:$K,通讯通路门店!$S:$S,$G1337,通讯通路门店!$J:$J,"其他品牌专卖店")</f>
        <v>0</v>
      </c>
      <c r="BJ1337" s="99">
        <f>SUMIFS(通讯通路门店!$AC:$AC,通讯通路门店!$S:$S,$G1337)</f>
        <v>0</v>
      </c>
      <c r="BK1337" s="99">
        <f>SUMIFS(通讯通路门店!$AD:$AD,通讯通路门店!$S:$S,$G1337)</f>
        <v>0</v>
      </c>
      <c r="BL1337" s="99">
        <f>SUMIFS(通讯通路门店!$AE:$AE,通讯通路门店!$S:$S,$G1337)</f>
        <v>0</v>
      </c>
      <c r="BM1337" s="99">
        <f>SUMIFS(通讯通路门店!$AF:$AF,通讯通路门店!$S:$S,$G1337)</f>
        <v>0</v>
      </c>
      <c r="BN1337" s="99">
        <f>SUMIFS(通讯通路门店!$AG:$AG,通讯通路门店!$S:$S,$G1337)</f>
        <v>0</v>
      </c>
      <c r="BO1337" s="99">
        <f>SUMIFS(通讯通路门店!$AH:$AH,通讯通路门店!$S:$S,$G1337)</f>
        <v>0</v>
      </c>
      <c r="BP1337" s="99">
        <f>SUMIFS(通讯通路门店!$AI:$AI,通讯通路门店!$S:$S,$G1337)</f>
        <v>0</v>
      </c>
      <c r="BQ1337" s="83"/>
    </row>
    <row r="1338" spans="1:69">
      <c r="A1338" s="99" t="str">
        <f>IFERROR(_xlfn.XLOOKUP($G1338,通讯通路门店!$S$4:$S$993933,通讯通路门店!$A$4:$A$993933,0,0),"")</f>
        <v>海南省</v>
      </c>
      <c r="B1338" s="99" t="str">
        <f>IFERROR(_xlfn.XLOOKUP($G1338,通讯通路门店!$S$4:$S$993933,通讯通路门店!$B$4:$B$993933,0,0),"")</f>
        <v>昌江黎族自治县</v>
      </c>
      <c r="C1338" s="99" t="str">
        <f>IFERROR(_xlfn.XLOOKUP($G1338,通讯通路门店!$S$4:$S$993933,通讯通路门店!$C$4:$C$993933,0,0),"")</f>
        <v>昌江黎族自治县</v>
      </c>
      <c r="D1338" s="99" t="str">
        <f>IFERROR(_xlfn.XLOOKUP($G1338,通讯通路门店!$S$4:$S$993933,通讯通路门店!$D$4:$D$993933,0,0),"")</f>
        <v>叉河镇</v>
      </c>
      <c r="E1338" s="83"/>
      <c r="F1338" s="83"/>
      <c r="G1338" s="101"/>
      <c r="H1338" s="102">
        <f>IFERROR(_xlfn.XLOOKUP($G1338,通讯通路门店!$S$4:$S$993933,通讯通路门店!$R$4:$R$993933,0,0),"")</f>
        <v>0</v>
      </c>
      <c r="I1338" s="83"/>
      <c r="J1338" s="83"/>
      <c r="K1338" s="83"/>
      <c r="L1338" s="83"/>
      <c r="M1338" s="83"/>
      <c r="N1338" s="83"/>
      <c r="O1338" s="83"/>
      <c r="P1338" s="83"/>
      <c r="Q1338" s="83"/>
      <c r="R1338" s="83"/>
      <c r="S1338" s="83"/>
      <c r="T1338" s="83"/>
      <c r="U1338" s="99">
        <f>COUNTIF(通讯通路门店!$S:$S,$G1338)</f>
        <v>0</v>
      </c>
      <c r="V1338" s="99">
        <f>COUNTIFS(通讯通路门店!$S:$S,$G1338,通讯通路门店!$J:$J,"综合卖场")</f>
        <v>0</v>
      </c>
      <c r="W1338" s="99">
        <f>SUMIFS(通讯通路门店!$AJ:$AJ,通讯通路门店!$S:$S,通讯客户沙盘!$G1338)</f>
        <v>0</v>
      </c>
      <c r="X1338" s="99">
        <f t="shared" si="100"/>
        <v>0</v>
      </c>
      <c r="Y1338" s="99">
        <f>COUNTIFS(通讯通路门店!$S:$S,$G1338,通讯通路门店!$J:$J,"荣耀体验店")+COUNTIFS(通讯通路门店!$S:$S,$G1338,通讯通路门店!$J:$J,"荣耀授权专卖店")</f>
        <v>0</v>
      </c>
      <c r="Z1338" s="99">
        <f>COUNTIFS(通讯通路门店!$S:$S,$G1338,通讯通路门店!$J:$J,"VIVO体验店")</f>
        <v>0</v>
      </c>
      <c r="AA1338" s="99">
        <f>COUNTIFS(通讯通路门店!$S:$S,$G1338,通讯通路门店!$J:$J,"OPPO体验店")</f>
        <v>0</v>
      </c>
      <c r="AB1338" s="99">
        <f>COUNTIFS(通讯通路门店!$S:$S,$G1338,通讯通路门店!$J:$J,"华为授权体验店")+COUNTIFS(通讯通路门店!$S:$S,$G1338,通讯通路门店!$J:$J,"华为堡垒店")</f>
        <v>0</v>
      </c>
      <c r="AC1338" s="99">
        <f>COUNTIFS(通讯通路门店!$S:$S,$G1338,通讯通路门店!$J:$J,"小米体验店")</f>
        <v>0</v>
      </c>
      <c r="AD1338" s="99">
        <f>COUNTIFS(通讯通路门店!$S:$S,$G1338,通讯通路门店!$J:$J,"苹果体验店")</f>
        <v>0</v>
      </c>
      <c r="AE1338" s="99">
        <f>COUNTIFS(通讯通路门店!$S:$S,$G1338,通讯通路门店!$J:$J,"其他品牌专卖店")</f>
        <v>0</v>
      </c>
      <c r="AF1338" s="99">
        <f>SUMIFS(通讯通路门店!$BI:$BI,通讯通路门店!$S:$S,$G1338)</f>
        <v>0</v>
      </c>
      <c r="AG1338" s="99">
        <f>SUMIFS(通讯通路门店!$BH:$BH,通讯通路门店!$S:$S,$G1338)</f>
        <v>0</v>
      </c>
      <c r="AH1338" s="99">
        <f t="shared" si="101"/>
        <v>0</v>
      </c>
      <c r="AI1338" s="99">
        <f>SUMIFS(通讯通路门店!$BB:$BB,通讯通路门店!$S:$S,$G1338)</f>
        <v>0</v>
      </c>
      <c r="AJ1338" s="99">
        <f>SUMIFS(通讯通路门店!$BE:$BE,通讯通路门店!$S:$S,$G1338)</f>
        <v>0</v>
      </c>
      <c r="AK1338" s="99">
        <f>SUMIFS(通讯通路门店!$BG:$BG,通讯通路门店!$S:$S,$G1338)</f>
        <v>0</v>
      </c>
      <c r="AL1338" s="99">
        <f>SUMIFS(通讯通路门店!$BC:$BC,通讯通路门店!$S:$S,$G1338)</f>
        <v>0</v>
      </c>
      <c r="AM1338" s="99">
        <f>SUMIFS(通讯通路门店!$BD:$BD,通讯通路门店!$S:$S,$G1338)</f>
        <v>0</v>
      </c>
      <c r="AN1338" s="99">
        <f>SUMIFS(通讯通路门店!$BF:$BF,通讯通路门店!$S:$S,$G1338)</f>
        <v>0</v>
      </c>
      <c r="AO1338" s="99">
        <f t="shared" si="102"/>
        <v>0</v>
      </c>
      <c r="AP1338" s="99">
        <f>SUMIFS(通讯通路门店!$K:$K,通讯通路门店!$S:$S,$G1338)</f>
        <v>0</v>
      </c>
      <c r="AQ1338" s="83"/>
      <c r="AR1338" s="99">
        <f>SUMIFS(通讯通路门店!$T:$T,通讯通路门店!$S:$S,$G1338)</f>
        <v>0</v>
      </c>
      <c r="AS1338" s="99">
        <f>SUMIFS(通讯通路门店!$U:$U,通讯通路门店!$S:$S,$G1338)</f>
        <v>0</v>
      </c>
      <c r="AT1338" s="99">
        <f>SUMIFS(通讯通路门店!$V:$V,通讯通路门店!$S:$S,$G1338)</f>
        <v>0</v>
      </c>
      <c r="AU1338" s="99">
        <f>SUMIFS(通讯通路门店!$W:$W,通讯通路门店!$S:$S,$G1338)</f>
        <v>0</v>
      </c>
      <c r="AV1338" s="99">
        <f>SUMIFS(通讯通路门店!$Z:$Z,通讯通路门店!$S:$S,$G1338)</f>
        <v>0</v>
      </c>
      <c r="AW1338" s="99">
        <f>SUMIFS(通讯通路门店!$AB:$AB,通讯通路门店!$S:$S,$G1338)</f>
        <v>0</v>
      </c>
      <c r="AX1338" s="99">
        <f>SUMIFS(通讯通路门店!$X:$X,通讯通路门店!$S:$S,$G1338)</f>
        <v>0</v>
      </c>
      <c r="AY1338" s="99">
        <f>SUMIFS(通讯通路门店!$Y:$Y,通讯通路门店!$S:$S,$G1338)</f>
        <v>0</v>
      </c>
      <c r="AZ1338" s="99">
        <f>SUMIFS(通讯通路门店!$AA:$AA,通讯通路门店!$S:$S,$G1338)</f>
        <v>0</v>
      </c>
      <c r="BA1338" s="99">
        <f t="shared" si="103"/>
        <v>0</v>
      </c>
      <c r="BB1338" s="99">
        <f t="shared" si="104"/>
        <v>0</v>
      </c>
      <c r="BC1338" s="99">
        <f>SUMIFS(通讯通路门店!$W:$W,通讯通路门店!$S:$S,$G1338,通讯通路门店!$J:$J,"荣耀体验店")+SUMIFS(通讯通路门店!$W:$W,通讯通路门店!$S:$S,$G1338,通讯通路门店!$J:$J,"荣耀授权专卖店")</f>
        <v>0</v>
      </c>
      <c r="BD1338" s="99">
        <f>SUMIFS(通讯通路门店!$Z:$Z,通讯通路门店!$S:$S,$G1338,通讯通路门店!$J:$J,"VIVO体验店")</f>
        <v>0</v>
      </c>
      <c r="BE1338" s="99">
        <f>SUMIFS(通讯通路门店!$AB:$AB,通讯通路门店!$S:$S,$G1338,通讯通路门店!$J:$J,"OPPO体验店")</f>
        <v>0</v>
      </c>
      <c r="BF1338" s="99">
        <f>SUMIFS(通讯通路门店!$X:$X,通讯通路门店!$S:$S,$G1338,通讯通路门店!$J:$J,"华为授权体验店")+SUMIFS(通讯通路门店!$AA:$AA,通讯通路门店!$S:$S,$G1338,通讯通路门店!$J:$J,"华为堡垒店")</f>
        <v>0</v>
      </c>
      <c r="BG1338" s="99">
        <f>SUMIFS(通讯通路门店!$Y:$Y,通讯通路门店!$S:$S,$G1338,通讯通路门店!$J:$J,"小米体验店")</f>
        <v>0</v>
      </c>
      <c r="BH1338" s="99">
        <f>SUMIFS(通讯通路门店!$AA:$AA,通讯通路门店!$S:$S,$G1338,通讯通路门店!$J:$J,"苹果体验店")</f>
        <v>0</v>
      </c>
      <c r="BI1338" s="99">
        <f>SUMIFS(通讯通路门店!$K:$K,通讯通路门店!$S:$S,$G1338,通讯通路门店!$J:$J,"其他品牌专卖店")</f>
        <v>0</v>
      </c>
      <c r="BJ1338" s="99">
        <f>SUMIFS(通讯通路门店!$AC:$AC,通讯通路门店!$S:$S,$G1338)</f>
        <v>0</v>
      </c>
      <c r="BK1338" s="99">
        <f>SUMIFS(通讯通路门店!$AD:$AD,通讯通路门店!$S:$S,$G1338)</f>
        <v>0</v>
      </c>
      <c r="BL1338" s="99">
        <f>SUMIFS(通讯通路门店!$AE:$AE,通讯通路门店!$S:$S,$G1338)</f>
        <v>0</v>
      </c>
      <c r="BM1338" s="99">
        <f>SUMIFS(通讯通路门店!$AF:$AF,通讯通路门店!$S:$S,$G1338)</f>
        <v>0</v>
      </c>
      <c r="BN1338" s="99">
        <f>SUMIFS(通讯通路门店!$AG:$AG,通讯通路门店!$S:$S,$G1338)</f>
        <v>0</v>
      </c>
      <c r="BO1338" s="99">
        <f>SUMIFS(通讯通路门店!$AH:$AH,通讯通路门店!$S:$S,$G1338)</f>
        <v>0</v>
      </c>
      <c r="BP1338" s="99">
        <f>SUMIFS(通讯通路门店!$AI:$AI,通讯通路门店!$S:$S,$G1338)</f>
        <v>0</v>
      </c>
      <c r="BQ1338" s="83"/>
    </row>
    <row r="1339" spans="1:69">
      <c r="A1339" s="99" t="str">
        <f>IFERROR(_xlfn.XLOOKUP($G1339,通讯通路门店!$S$4:$S$993933,通讯通路门店!$A$4:$A$993933,0,0),"")</f>
        <v>海南省</v>
      </c>
      <c r="B1339" s="99" t="str">
        <f>IFERROR(_xlfn.XLOOKUP($G1339,通讯通路门店!$S$4:$S$993933,通讯通路门店!$B$4:$B$993933,0,0),"")</f>
        <v>昌江黎族自治县</v>
      </c>
      <c r="C1339" s="99" t="str">
        <f>IFERROR(_xlfn.XLOOKUP($G1339,通讯通路门店!$S$4:$S$993933,通讯通路门店!$C$4:$C$993933,0,0),"")</f>
        <v>昌江黎族自治县</v>
      </c>
      <c r="D1339" s="99" t="str">
        <f>IFERROR(_xlfn.XLOOKUP($G1339,通讯通路门店!$S$4:$S$993933,通讯通路门店!$D$4:$D$993933,0,0),"")</f>
        <v>叉河镇</v>
      </c>
      <c r="E1339" s="83"/>
      <c r="F1339" s="83"/>
      <c r="G1339" s="101"/>
      <c r="H1339" s="102">
        <f>IFERROR(_xlfn.XLOOKUP($G1339,通讯通路门店!$S$4:$S$993933,通讯通路门店!$R$4:$R$993933,0,0),"")</f>
        <v>0</v>
      </c>
      <c r="I1339" s="83"/>
      <c r="J1339" s="83"/>
      <c r="K1339" s="83"/>
      <c r="L1339" s="83"/>
      <c r="M1339" s="83"/>
      <c r="N1339" s="83"/>
      <c r="O1339" s="83"/>
      <c r="P1339" s="83"/>
      <c r="Q1339" s="83"/>
      <c r="R1339" s="83"/>
      <c r="S1339" s="83"/>
      <c r="T1339" s="83"/>
      <c r="U1339" s="99">
        <f>COUNTIF(通讯通路门店!$S:$S,$G1339)</f>
        <v>0</v>
      </c>
      <c r="V1339" s="99">
        <f>COUNTIFS(通讯通路门店!$S:$S,$G1339,通讯通路门店!$J:$J,"综合卖场")</f>
        <v>0</v>
      </c>
      <c r="W1339" s="99">
        <f>SUMIFS(通讯通路门店!$AJ:$AJ,通讯通路门店!$S:$S,通讯客户沙盘!$G1339)</f>
        <v>0</v>
      </c>
      <c r="X1339" s="99">
        <f t="shared" si="100"/>
        <v>0</v>
      </c>
      <c r="Y1339" s="99">
        <f>COUNTIFS(通讯通路门店!$S:$S,$G1339,通讯通路门店!$J:$J,"荣耀体验店")+COUNTIFS(通讯通路门店!$S:$S,$G1339,通讯通路门店!$J:$J,"荣耀授权专卖店")</f>
        <v>0</v>
      </c>
      <c r="Z1339" s="99">
        <f>COUNTIFS(通讯通路门店!$S:$S,$G1339,通讯通路门店!$J:$J,"VIVO体验店")</f>
        <v>0</v>
      </c>
      <c r="AA1339" s="99">
        <f>COUNTIFS(通讯通路门店!$S:$S,$G1339,通讯通路门店!$J:$J,"OPPO体验店")</f>
        <v>0</v>
      </c>
      <c r="AB1339" s="99">
        <f>COUNTIFS(通讯通路门店!$S:$S,$G1339,通讯通路门店!$J:$J,"华为授权体验店")+COUNTIFS(通讯通路门店!$S:$S,$G1339,通讯通路门店!$J:$J,"华为堡垒店")</f>
        <v>0</v>
      </c>
      <c r="AC1339" s="99">
        <f>COUNTIFS(通讯通路门店!$S:$S,$G1339,通讯通路门店!$J:$J,"小米体验店")</f>
        <v>0</v>
      </c>
      <c r="AD1339" s="99">
        <f>COUNTIFS(通讯通路门店!$S:$S,$G1339,通讯通路门店!$J:$J,"苹果体验店")</f>
        <v>0</v>
      </c>
      <c r="AE1339" s="99">
        <f>COUNTIFS(通讯通路门店!$S:$S,$G1339,通讯通路门店!$J:$J,"其他品牌专卖店")</f>
        <v>0</v>
      </c>
      <c r="AF1339" s="99">
        <f>SUMIFS(通讯通路门店!$BI:$BI,通讯通路门店!$S:$S,$G1339)</f>
        <v>0</v>
      </c>
      <c r="AG1339" s="99">
        <f>SUMIFS(通讯通路门店!$BH:$BH,通讯通路门店!$S:$S,$G1339)</f>
        <v>0</v>
      </c>
      <c r="AH1339" s="99">
        <f t="shared" si="101"/>
        <v>0</v>
      </c>
      <c r="AI1339" s="99">
        <f>SUMIFS(通讯通路门店!$BB:$BB,通讯通路门店!$S:$S,$G1339)</f>
        <v>0</v>
      </c>
      <c r="AJ1339" s="99">
        <f>SUMIFS(通讯通路门店!$BE:$BE,通讯通路门店!$S:$S,$G1339)</f>
        <v>0</v>
      </c>
      <c r="AK1339" s="99">
        <f>SUMIFS(通讯通路门店!$BG:$BG,通讯通路门店!$S:$S,$G1339)</f>
        <v>0</v>
      </c>
      <c r="AL1339" s="99">
        <f>SUMIFS(通讯通路门店!$BC:$BC,通讯通路门店!$S:$S,$G1339)</f>
        <v>0</v>
      </c>
      <c r="AM1339" s="99">
        <f>SUMIFS(通讯通路门店!$BD:$BD,通讯通路门店!$S:$S,$G1339)</f>
        <v>0</v>
      </c>
      <c r="AN1339" s="99">
        <f>SUMIFS(通讯通路门店!$BF:$BF,通讯通路门店!$S:$S,$G1339)</f>
        <v>0</v>
      </c>
      <c r="AO1339" s="99">
        <f t="shared" si="102"/>
        <v>0</v>
      </c>
      <c r="AP1339" s="99">
        <f>SUMIFS(通讯通路门店!$K:$K,通讯通路门店!$S:$S,$G1339)</f>
        <v>0</v>
      </c>
      <c r="AQ1339" s="83"/>
      <c r="AR1339" s="99">
        <f>SUMIFS(通讯通路门店!$T:$T,通讯通路门店!$S:$S,$G1339)</f>
        <v>0</v>
      </c>
      <c r="AS1339" s="99">
        <f>SUMIFS(通讯通路门店!$U:$U,通讯通路门店!$S:$S,$G1339)</f>
        <v>0</v>
      </c>
      <c r="AT1339" s="99">
        <f>SUMIFS(通讯通路门店!$V:$V,通讯通路门店!$S:$S,$G1339)</f>
        <v>0</v>
      </c>
      <c r="AU1339" s="99">
        <f>SUMIFS(通讯通路门店!$W:$W,通讯通路门店!$S:$S,$G1339)</f>
        <v>0</v>
      </c>
      <c r="AV1339" s="99">
        <f>SUMIFS(通讯通路门店!$Z:$Z,通讯通路门店!$S:$S,$G1339)</f>
        <v>0</v>
      </c>
      <c r="AW1339" s="99">
        <f>SUMIFS(通讯通路门店!$AB:$AB,通讯通路门店!$S:$S,$G1339)</f>
        <v>0</v>
      </c>
      <c r="AX1339" s="99">
        <f>SUMIFS(通讯通路门店!$X:$X,通讯通路门店!$S:$S,$G1339)</f>
        <v>0</v>
      </c>
      <c r="AY1339" s="99">
        <f>SUMIFS(通讯通路门店!$Y:$Y,通讯通路门店!$S:$S,$G1339)</f>
        <v>0</v>
      </c>
      <c r="AZ1339" s="99">
        <f>SUMIFS(通讯通路门店!$AA:$AA,通讯通路门店!$S:$S,$G1339)</f>
        <v>0</v>
      </c>
      <c r="BA1339" s="99">
        <f t="shared" si="103"/>
        <v>0</v>
      </c>
      <c r="BB1339" s="99">
        <f t="shared" si="104"/>
        <v>0</v>
      </c>
      <c r="BC1339" s="99">
        <f>SUMIFS(通讯通路门店!$W:$W,通讯通路门店!$S:$S,$G1339,通讯通路门店!$J:$J,"荣耀体验店")+SUMIFS(通讯通路门店!$W:$W,通讯通路门店!$S:$S,$G1339,通讯通路门店!$J:$J,"荣耀授权专卖店")</f>
        <v>0</v>
      </c>
      <c r="BD1339" s="99">
        <f>SUMIFS(通讯通路门店!$Z:$Z,通讯通路门店!$S:$S,$G1339,通讯通路门店!$J:$J,"VIVO体验店")</f>
        <v>0</v>
      </c>
      <c r="BE1339" s="99">
        <f>SUMIFS(通讯通路门店!$AB:$AB,通讯通路门店!$S:$S,$G1339,通讯通路门店!$J:$J,"OPPO体验店")</f>
        <v>0</v>
      </c>
      <c r="BF1339" s="99">
        <f>SUMIFS(通讯通路门店!$X:$X,通讯通路门店!$S:$S,$G1339,通讯通路门店!$J:$J,"华为授权体验店")+SUMIFS(通讯通路门店!$AA:$AA,通讯通路门店!$S:$S,$G1339,通讯通路门店!$J:$J,"华为堡垒店")</f>
        <v>0</v>
      </c>
      <c r="BG1339" s="99">
        <f>SUMIFS(通讯通路门店!$Y:$Y,通讯通路门店!$S:$S,$G1339,通讯通路门店!$J:$J,"小米体验店")</f>
        <v>0</v>
      </c>
      <c r="BH1339" s="99">
        <f>SUMIFS(通讯通路门店!$AA:$AA,通讯通路门店!$S:$S,$G1339,通讯通路门店!$J:$J,"苹果体验店")</f>
        <v>0</v>
      </c>
      <c r="BI1339" s="99">
        <f>SUMIFS(通讯通路门店!$K:$K,通讯通路门店!$S:$S,$G1339,通讯通路门店!$J:$J,"其他品牌专卖店")</f>
        <v>0</v>
      </c>
      <c r="BJ1339" s="99">
        <f>SUMIFS(通讯通路门店!$AC:$AC,通讯通路门店!$S:$S,$G1339)</f>
        <v>0</v>
      </c>
      <c r="BK1339" s="99">
        <f>SUMIFS(通讯通路门店!$AD:$AD,通讯通路门店!$S:$S,$G1339)</f>
        <v>0</v>
      </c>
      <c r="BL1339" s="99">
        <f>SUMIFS(通讯通路门店!$AE:$AE,通讯通路门店!$S:$S,$G1339)</f>
        <v>0</v>
      </c>
      <c r="BM1339" s="99">
        <f>SUMIFS(通讯通路门店!$AF:$AF,通讯通路门店!$S:$S,$G1339)</f>
        <v>0</v>
      </c>
      <c r="BN1339" s="99">
        <f>SUMIFS(通讯通路门店!$AG:$AG,通讯通路门店!$S:$S,$G1339)</f>
        <v>0</v>
      </c>
      <c r="BO1339" s="99">
        <f>SUMIFS(通讯通路门店!$AH:$AH,通讯通路门店!$S:$S,$G1339)</f>
        <v>0</v>
      </c>
      <c r="BP1339" s="99">
        <f>SUMIFS(通讯通路门店!$AI:$AI,通讯通路门店!$S:$S,$G1339)</f>
        <v>0</v>
      </c>
      <c r="BQ1339" s="83"/>
    </row>
    <row r="1340" spans="1:69">
      <c r="A1340" s="99" t="str">
        <f>IFERROR(_xlfn.XLOOKUP($G1340,通讯通路门店!$S$4:$S$993933,通讯通路门店!$A$4:$A$993933,0,0),"")</f>
        <v>海南省</v>
      </c>
      <c r="B1340" s="99" t="str">
        <f>IFERROR(_xlfn.XLOOKUP($G1340,通讯通路门店!$S$4:$S$993933,通讯通路门店!$B$4:$B$993933,0,0),"")</f>
        <v>昌江黎族自治县</v>
      </c>
      <c r="C1340" s="99" t="str">
        <f>IFERROR(_xlfn.XLOOKUP($G1340,通讯通路门店!$S$4:$S$993933,通讯通路门店!$C$4:$C$993933,0,0),"")</f>
        <v>昌江黎族自治县</v>
      </c>
      <c r="D1340" s="99" t="str">
        <f>IFERROR(_xlfn.XLOOKUP($G1340,通讯通路门店!$S$4:$S$993933,通讯通路门店!$D$4:$D$993933,0,0),"")</f>
        <v>叉河镇</v>
      </c>
      <c r="E1340" s="83"/>
      <c r="F1340" s="83"/>
      <c r="G1340" s="101"/>
      <c r="H1340" s="102">
        <f>IFERROR(_xlfn.XLOOKUP($G1340,通讯通路门店!$S$4:$S$993933,通讯通路门店!$R$4:$R$993933,0,0),"")</f>
        <v>0</v>
      </c>
      <c r="I1340" s="83"/>
      <c r="J1340" s="83"/>
      <c r="K1340" s="83"/>
      <c r="L1340" s="83"/>
      <c r="M1340" s="83"/>
      <c r="N1340" s="83"/>
      <c r="O1340" s="83"/>
      <c r="P1340" s="83"/>
      <c r="Q1340" s="83"/>
      <c r="R1340" s="83"/>
      <c r="S1340" s="83"/>
      <c r="T1340" s="83"/>
      <c r="U1340" s="99">
        <f>COUNTIF(通讯通路门店!$S:$S,$G1340)</f>
        <v>0</v>
      </c>
      <c r="V1340" s="99">
        <f>COUNTIFS(通讯通路门店!$S:$S,$G1340,通讯通路门店!$J:$J,"综合卖场")</f>
        <v>0</v>
      </c>
      <c r="W1340" s="99">
        <f>SUMIFS(通讯通路门店!$AJ:$AJ,通讯通路门店!$S:$S,通讯客户沙盘!$G1340)</f>
        <v>0</v>
      </c>
      <c r="X1340" s="99">
        <f t="shared" si="100"/>
        <v>0</v>
      </c>
      <c r="Y1340" s="99">
        <f>COUNTIFS(通讯通路门店!$S:$S,$G1340,通讯通路门店!$J:$J,"荣耀体验店")+COUNTIFS(通讯通路门店!$S:$S,$G1340,通讯通路门店!$J:$J,"荣耀授权专卖店")</f>
        <v>0</v>
      </c>
      <c r="Z1340" s="99">
        <f>COUNTIFS(通讯通路门店!$S:$S,$G1340,通讯通路门店!$J:$J,"VIVO体验店")</f>
        <v>0</v>
      </c>
      <c r="AA1340" s="99">
        <f>COUNTIFS(通讯通路门店!$S:$S,$G1340,通讯通路门店!$J:$J,"OPPO体验店")</f>
        <v>0</v>
      </c>
      <c r="AB1340" s="99">
        <f>COUNTIFS(通讯通路门店!$S:$S,$G1340,通讯通路门店!$J:$J,"华为授权体验店")+COUNTIFS(通讯通路门店!$S:$S,$G1340,通讯通路门店!$J:$J,"华为堡垒店")</f>
        <v>0</v>
      </c>
      <c r="AC1340" s="99">
        <f>COUNTIFS(通讯通路门店!$S:$S,$G1340,通讯通路门店!$J:$J,"小米体验店")</f>
        <v>0</v>
      </c>
      <c r="AD1340" s="99">
        <f>COUNTIFS(通讯通路门店!$S:$S,$G1340,通讯通路门店!$J:$J,"苹果体验店")</f>
        <v>0</v>
      </c>
      <c r="AE1340" s="99">
        <f>COUNTIFS(通讯通路门店!$S:$S,$G1340,通讯通路门店!$J:$J,"其他品牌专卖店")</f>
        <v>0</v>
      </c>
      <c r="AF1340" s="99">
        <f>SUMIFS(通讯通路门店!$BI:$BI,通讯通路门店!$S:$S,$G1340)</f>
        <v>0</v>
      </c>
      <c r="AG1340" s="99">
        <f>SUMIFS(通讯通路门店!$BH:$BH,通讯通路门店!$S:$S,$G1340)</f>
        <v>0</v>
      </c>
      <c r="AH1340" s="99">
        <f t="shared" si="101"/>
        <v>0</v>
      </c>
      <c r="AI1340" s="99">
        <f>SUMIFS(通讯通路门店!$BB:$BB,通讯通路门店!$S:$S,$G1340)</f>
        <v>0</v>
      </c>
      <c r="AJ1340" s="99">
        <f>SUMIFS(通讯通路门店!$BE:$BE,通讯通路门店!$S:$S,$G1340)</f>
        <v>0</v>
      </c>
      <c r="AK1340" s="99">
        <f>SUMIFS(通讯通路门店!$BG:$BG,通讯通路门店!$S:$S,$G1340)</f>
        <v>0</v>
      </c>
      <c r="AL1340" s="99">
        <f>SUMIFS(通讯通路门店!$BC:$BC,通讯通路门店!$S:$S,$G1340)</f>
        <v>0</v>
      </c>
      <c r="AM1340" s="99">
        <f>SUMIFS(通讯通路门店!$BD:$BD,通讯通路门店!$S:$S,$G1340)</f>
        <v>0</v>
      </c>
      <c r="AN1340" s="99">
        <f>SUMIFS(通讯通路门店!$BF:$BF,通讯通路门店!$S:$S,$G1340)</f>
        <v>0</v>
      </c>
      <c r="AO1340" s="99">
        <f t="shared" si="102"/>
        <v>0</v>
      </c>
      <c r="AP1340" s="99">
        <f>SUMIFS(通讯通路门店!$K:$K,通讯通路门店!$S:$S,$G1340)</f>
        <v>0</v>
      </c>
      <c r="AQ1340" s="83"/>
      <c r="AR1340" s="99">
        <f>SUMIFS(通讯通路门店!$T:$T,通讯通路门店!$S:$S,$G1340)</f>
        <v>0</v>
      </c>
      <c r="AS1340" s="99">
        <f>SUMIFS(通讯通路门店!$U:$U,通讯通路门店!$S:$S,$G1340)</f>
        <v>0</v>
      </c>
      <c r="AT1340" s="99">
        <f>SUMIFS(通讯通路门店!$V:$V,通讯通路门店!$S:$S,$G1340)</f>
        <v>0</v>
      </c>
      <c r="AU1340" s="99">
        <f>SUMIFS(通讯通路门店!$W:$W,通讯通路门店!$S:$S,$G1340)</f>
        <v>0</v>
      </c>
      <c r="AV1340" s="99">
        <f>SUMIFS(通讯通路门店!$Z:$Z,通讯通路门店!$S:$S,$G1340)</f>
        <v>0</v>
      </c>
      <c r="AW1340" s="99">
        <f>SUMIFS(通讯通路门店!$AB:$AB,通讯通路门店!$S:$S,$G1340)</f>
        <v>0</v>
      </c>
      <c r="AX1340" s="99">
        <f>SUMIFS(通讯通路门店!$X:$X,通讯通路门店!$S:$S,$G1340)</f>
        <v>0</v>
      </c>
      <c r="AY1340" s="99">
        <f>SUMIFS(通讯通路门店!$Y:$Y,通讯通路门店!$S:$S,$G1340)</f>
        <v>0</v>
      </c>
      <c r="AZ1340" s="99">
        <f>SUMIFS(通讯通路门店!$AA:$AA,通讯通路门店!$S:$S,$G1340)</f>
        <v>0</v>
      </c>
      <c r="BA1340" s="99">
        <f t="shared" si="103"/>
        <v>0</v>
      </c>
      <c r="BB1340" s="99">
        <f t="shared" si="104"/>
        <v>0</v>
      </c>
      <c r="BC1340" s="99">
        <f>SUMIFS(通讯通路门店!$W:$W,通讯通路门店!$S:$S,$G1340,通讯通路门店!$J:$J,"荣耀体验店")+SUMIFS(通讯通路门店!$W:$W,通讯通路门店!$S:$S,$G1340,通讯通路门店!$J:$J,"荣耀授权专卖店")</f>
        <v>0</v>
      </c>
      <c r="BD1340" s="99">
        <f>SUMIFS(通讯通路门店!$Z:$Z,通讯通路门店!$S:$S,$G1340,通讯通路门店!$J:$J,"VIVO体验店")</f>
        <v>0</v>
      </c>
      <c r="BE1340" s="99">
        <f>SUMIFS(通讯通路门店!$AB:$AB,通讯通路门店!$S:$S,$G1340,通讯通路门店!$J:$J,"OPPO体验店")</f>
        <v>0</v>
      </c>
      <c r="BF1340" s="99">
        <f>SUMIFS(通讯通路门店!$X:$X,通讯通路门店!$S:$S,$G1340,通讯通路门店!$J:$J,"华为授权体验店")+SUMIFS(通讯通路门店!$AA:$AA,通讯通路门店!$S:$S,$G1340,通讯通路门店!$J:$J,"华为堡垒店")</f>
        <v>0</v>
      </c>
      <c r="BG1340" s="99">
        <f>SUMIFS(通讯通路门店!$Y:$Y,通讯通路门店!$S:$S,$G1340,通讯通路门店!$J:$J,"小米体验店")</f>
        <v>0</v>
      </c>
      <c r="BH1340" s="99">
        <f>SUMIFS(通讯通路门店!$AA:$AA,通讯通路门店!$S:$S,$G1340,通讯通路门店!$J:$J,"苹果体验店")</f>
        <v>0</v>
      </c>
      <c r="BI1340" s="99">
        <f>SUMIFS(通讯通路门店!$K:$K,通讯通路门店!$S:$S,$G1340,通讯通路门店!$J:$J,"其他品牌专卖店")</f>
        <v>0</v>
      </c>
      <c r="BJ1340" s="99">
        <f>SUMIFS(通讯通路门店!$AC:$AC,通讯通路门店!$S:$S,$G1340)</f>
        <v>0</v>
      </c>
      <c r="BK1340" s="99">
        <f>SUMIFS(通讯通路门店!$AD:$AD,通讯通路门店!$S:$S,$G1340)</f>
        <v>0</v>
      </c>
      <c r="BL1340" s="99">
        <f>SUMIFS(通讯通路门店!$AE:$AE,通讯通路门店!$S:$S,$G1340)</f>
        <v>0</v>
      </c>
      <c r="BM1340" s="99">
        <f>SUMIFS(通讯通路门店!$AF:$AF,通讯通路门店!$S:$S,$G1340)</f>
        <v>0</v>
      </c>
      <c r="BN1340" s="99">
        <f>SUMIFS(通讯通路门店!$AG:$AG,通讯通路门店!$S:$S,$G1340)</f>
        <v>0</v>
      </c>
      <c r="BO1340" s="99">
        <f>SUMIFS(通讯通路门店!$AH:$AH,通讯通路门店!$S:$S,$G1340)</f>
        <v>0</v>
      </c>
      <c r="BP1340" s="99">
        <f>SUMIFS(通讯通路门店!$AI:$AI,通讯通路门店!$S:$S,$G1340)</f>
        <v>0</v>
      </c>
      <c r="BQ1340" s="83"/>
    </row>
    <row r="1341" spans="1:69">
      <c r="A1341" s="99" t="str">
        <f>IFERROR(_xlfn.XLOOKUP($G1341,通讯通路门店!$S$4:$S$993933,通讯通路门店!$A$4:$A$993933,0,0),"")</f>
        <v>海南省</v>
      </c>
      <c r="B1341" s="99" t="str">
        <f>IFERROR(_xlfn.XLOOKUP($G1341,通讯通路门店!$S$4:$S$993933,通讯通路门店!$B$4:$B$993933,0,0),"")</f>
        <v>昌江黎族自治县</v>
      </c>
      <c r="C1341" s="99" t="str">
        <f>IFERROR(_xlfn.XLOOKUP($G1341,通讯通路门店!$S$4:$S$993933,通讯通路门店!$C$4:$C$993933,0,0),"")</f>
        <v>昌江黎族自治县</v>
      </c>
      <c r="D1341" s="99" t="str">
        <f>IFERROR(_xlfn.XLOOKUP($G1341,通讯通路门店!$S$4:$S$993933,通讯通路门店!$D$4:$D$993933,0,0),"")</f>
        <v>叉河镇</v>
      </c>
      <c r="E1341" s="83"/>
      <c r="F1341" s="83"/>
      <c r="G1341" s="101"/>
      <c r="H1341" s="102">
        <f>IFERROR(_xlfn.XLOOKUP($G1341,通讯通路门店!$S$4:$S$993933,通讯通路门店!$R$4:$R$993933,0,0),"")</f>
        <v>0</v>
      </c>
      <c r="I1341" s="83"/>
      <c r="J1341" s="83"/>
      <c r="K1341" s="83"/>
      <c r="L1341" s="83"/>
      <c r="M1341" s="83"/>
      <c r="N1341" s="83"/>
      <c r="O1341" s="83"/>
      <c r="P1341" s="83"/>
      <c r="Q1341" s="83"/>
      <c r="R1341" s="83"/>
      <c r="S1341" s="83"/>
      <c r="T1341" s="83"/>
      <c r="U1341" s="99">
        <f>COUNTIF(通讯通路门店!$S:$S,$G1341)</f>
        <v>0</v>
      </c>
      <c r="V1341" s="99">
        <f>COUNTIFS(通讯通路门店!$S:$S,$G1341,通讯通路门店!$J:$J,"综合卖场")</f>
        <v>0</v>
      </c>
      <c r="W1341" s="99">
        <f>SUMIFS(通讯通路门店!$AJ:$AJ,通讯通路门店!$S:$S,通讯客户沙盘!$G1341)</f>
        <v>0</v>
      </c>
      <c r="X1341" s="99">
        <f t="shared" si="100"/>
        <v>0</v>
      </c>
      <c r="Y1341" s="99">
        <f>COUNTIFS(通讯通路门店!$S:$S,$G1341,通讯通路门店!$J:$J,"荣耀体验店")+COUNTIFS(通讯通路门店!$S:$S,$G1341,通讯通路门店!$J:$J,"荣耀授权专卖店")</f>
        <v>0</v>
      </c>
      <c r="Z1341" s="99">
        <f>COUNTIFS(通讯通路门店!$S:$S,$G1341,通讯通路门店!$J:$J,"VIVO体验店")</f>
        <v>0</v>
      </c>
      <c r="AA1341" s="99">
        <f>COUNTIFS(通讯通路门店!$S:$S,$G1341,通讯通路门店!$J:$J,"OPPO体验店")</f>
        <v>0</v>
      </c>
      <c r="AB1341" s="99">
        <f>COUNTIFS(通讯通路门店!$S:$S,$G1341,通讯通路门店!$J:$J,"华为授权体验店")+COUNTIFS(通讯通路门店!$S:$S,$G1341,通讯通路门店!$J:$J,"华为堡垒店")</f>
        <v>0</v>
      </c>
      <c r="AC1341" s="99">
        <f>COUNTIFS(通讯通路门店!$S:$S,$G1341,通讯通路门店!$J:$J,"小米体验店")</f>
        <v>0</v>
      </c>
      <c r="AD1341" s="99">
        <f>COUNTIFS(通讯通路门店!$S:$S,$G1341,通讯通路门店!$J:$J,"苹果体验店")</f>
        <v>0</v>
      </c>
      <c r="AE1341" s="99">
        <f>COUNTIFS(通讯通路门店!$S:$S,$G1341,通讯通路门店!$J:$J,"其他品牌专卖店")</f>
        <v>0</v>
      </c>
      <c r="AF1341" s="99">
        <f>SUMIFS(通讯通路门店!$BI:$BI,通讯通路门店!$S:$S,$G1341)</f>
        <v>0</v>
      </c>
      <c r="AG1341" s="99">
        <f>SUMIFS(通讯通路门店!$BH:$BH,通讯通路门店!$S:$S,$G1341)</f>
        <v>0</v>
      </c>
      <c r="AH1341" s="99">
        <f t="shared" si="101"/>
        <v>0</v>
      </c>
      <c r="AI1341" s="99">
        <f>SUMIFS(通讯通路门店!$BB:$BB,通讯通路门店!$S:$S,$G1341)</f>
        <v>0</v>
      </c>
      <c r="AJ1341" s="99">
        <f>SUMIFS(通讯通路门店!$BE:$BE,通讯通路门店!$S:$S,$G1341)</f>
        <v>0</v>
      </c>
      <c r="AK1341" s="99">
        <f>SUMIFS(通讯通路门店!$BG:$BG,通讯通路门店!$S:$S,$G1341)</f>
        <v>0</v>
      </c>
      <c r="AL1341" s="99">
        <f>SUMIFS(通讯通路门店!$BC:$BC,通讯通路门店!$S:$S,$G1341)</f>
        <v>0</v>
      </c>
      <c r="AM1341" s="99">
        <f>SUMIFS(通讯通路门店!$BD:$BD,通讯通路门店!$S:$S,$G1341)</f>
        <v>0</v>
      </c>
      <c r="AN1341" s="99">
        <f>SUMIFS(通讯通路门店!$BF:$BF,通讯通路门店!$S:$S,$G1341)</f>
        <v>0</v>
      </c>
      <c r="AO1341" s="99">
        <f t="shared" si="102"/>
        <v>0</v>
      </c>
      <c r="AP1341" s="99">
        <f>SUMIFS(通讯通路门店!$K:$K,通讯通路门店!$S:$S,$G1341)</f>
        <v>0</v>
      </c>
      <c r="AQ1341" s="83"/>
      <c r="AR1341" s="99">
        <f>SUMIFS(通讯通路门店!$T:$T,通讯通路门店!$S:$S,$G1341)</f>
        <v>0</v>
      </c>
      <c r="AS1341" s="99">
        <f>SUMIFS(通讯通路门店!$U:$U,通讯通路门店!$S:$S,$G1341)</f>
        <v>0</v>
      </c>
      <c r="AT1341" s="99">
        <f>SUMIFS(通讯通路门店!$V:$V,通讯通路门店!$S:$S,$G1341)</f>
        <v>0</v>
      </c>
      <c r="AU1341" s="99">
        <f>SUMIFS(通讯通路门店!$W:$W,通讯通路门店!$S:$S,$G1341)</f>
        <v>0</v>
      </c>
      <c r="AV1341" s="99">
        <f>SUMIFS(通讯通路门店!$Z:$Z,通讯通路门店!$S:$S,$G1341)</f>
        <v>0</v>
      </c>
      <c r="AW1341" s="99">
        <f>SUMIFS(通讯通路门店!$AB:$AB,通讯通路门店!$S:$S,$G1341)</f>
        <v>0</v>
      </c>
      <c r="AX1341" s="99">
        <f>SUMIFS(通讯通路门店!$X:$X,通讯通路门店!$S:$S,$G1341)</f>
        <v>0</v>
      </c>
      <c r="AY1341" s="99">
        <f>SUMIFS(通讯通路门店!$Y:$Y,通讯通路门店!$S:$S,$G1341)</f>
        <v>0</v>
      </c>
      <c r="AZ1341" s="99">
        <f>SUMIFS(通讯通路门店!$AA:$AA,通讯通路门店!$S:$S,$G1341)</f>
        <v>0</v>
      </c>
      <c r="BA1341" s="99">
        <f t="shared" si="103"/>
        <v>0</v>
      </c>
      <c r="BB1341" s="99">
        <f t="shared" si="104"/>
        <v>0</v>
      </c>
      <c r="BC1341" s="99">
        <f>SUMIFS(通讯通路门店!$W:$W,通讯通路门店!$S:$S,$G1341,通讯通路门店!$J:$J,"荣耀体验店")+SUMIFS(通讯通路门店!$W:$W,通讯通路门店!$S:$S,$G1341,通讯通路门店!$J:$J,"荣耀授权专卖店")</f>
        <v>0</v>
      </c>
      <c r="BD1341" s="99">
        <f>SUMIFS(通讯通路门店!$Z:$Z,通讯通路门店!$S:$S,$G1341,通讯通路门店!$J:$J,"VIVO体验店")</f>
        <v>0</v>
      </c>
      <c r="BE1341" s="99">
        <f>SUMIFS(通讯通路门店!$AB:$AB,通讯通路门店!$S:$S,$G1341,通讯通路门店!$J:$J,"OPPO体验店")</f>
        <v>0</v>
      </c>
      <c r="BF1341" s="99">
        <f>SUMIFS(通讯通路门店!$X:$X,通讯通路门店!$S:$S,$G1341,通讯通路门店!$J:$J,"华为授权体验店")+SUMIFS(通讯通路门店!$AA:$AA,通讯通路门店!$S:$S,$G1341,通讯通路门店!$J:$J,"华为堡垒店")</f>
        <v>0</v>
      </c>
      <c r="BG1341" s="99">
        <f>SUMIFS(通讯通路门店!$Y:$Y,通讯通路门店!$S:$S,$G1341,通讯通路门店!$J:$J,"小米体验店")</f>
        <v>0</v>
      </c>
      <c r="BH1341" s="99">
        <f>SUMIFS(通讯通路门店!$AA:$AA,通讯通路门店!$S:$S,$G1341,通讯通路门店!$J:$J,"苹果体验店")</f>
        <v>0</v>
      </c>
      <c r="BI1341" s="99">
        <f>SUMIFS(通讯通路门店!$K:$K,通讯通路门店!$S:$S,$G1341,通讯通路门店!$J:$J,"其他品牌专卖店")</f>
        <v>0</v>
      </c>
      <c r="BJ1341" s="99">
        <f>SUMIFS(通讯通路门店!$AC:$AC,通讯通路门店!$S:$S,$G1341)</f>
        <v>0</v>
      </c>
      <c r="BK1341" s="99">
        <f>SUMIFS(通讯通路门店!$AD:$AD,通讯通路门店!$S:$S,$G1341)</f>
        <v>0</v>
      </c>
      <c r="BL1341" s="99">
        <f>SUMIFS(通讯通路门店!$AE:$AE,通讯通路门店!$S:$S,$G1341)</f>
        <v>0</v>
      </c>
      <c r="BM1341" s="99">
        <f>SUMIFS(通讯通路门店!$AF:$AF,通讯通路门店!$S:$S,$G1341)</f>
        <v>0</v>
      </c>
      <c r="BN1341" s="99">
        <f>SUMIFS(通讯通路门店!$AG:$AG,通讯通路门店!$S:$S,$G1341)</f>
        <v>0</v>
      </c>
      <c r="BO1341" s="99">
        <f>SUMIFS(通讯通路门店!$AH:$AH,通讯通路门店!$S:$S,$G1341)</f>
        <v>0</v>
      </c>
      <c r="BP1341" s="99">
        <f>SUMIFS(通讯通路门店!$AI:$AI,通讯通路门店!$S:$S,$G1341)</f>
        <v>0</v>
      </c>
      <c r="BQ1341" s="83"/>
    </row>
    <row r="1342" spans="1:69">
      <c r="A1342" s="99" t="str">
        <f>IFERROR(_xlfn.XLOOKUP($G1342,通讯通路门店!$S$4:$S$993933,通讯通路门店!$A$4:$A$993933,0,0),"")</f>
        <v>海南省</v>
      </c>
      <c r="B1342" s="99" t="str">
        <f>IFERROR(_xlfn.XLOOKUP($G1342,通讯通路门店!$S$4:$S$993933,通讯通路门店!$B$4:$B$993933,0,0),"")</f>
        <v>昌江黎族自治县</v>
      </c>
      <c r="C1342" s="99" t="str">
        <f>IFERROR(_xlfn.XLOOKUP($G1342,通讯通路门店!$S$4:$S$993933,通讯通路门店!$C$4:$C$993933,0,0),"")</f>
        <v>昌江黎族自治县</v>
      </c>
      <c r="D1342" s="99" t="str">
        <f>IFERROR(_xlfn.XLOOKUP($G1342,通讯通路门店!$S$4:$S$993933,通讯通路门店!$D$4:$D$993933,0,0),"")</f>
        <v>叉河镇</v>
      </c>
      <c r="E1342" s="83"/>
      <c r="F1342" s="83"/>
      <c r="G1342" s="101"/>
      <c r="H1342" s="102">
        <f>IFERROR(_xlfn.XLOOKUP($G1342,通讯通路门店!$S$4:$S$993933,通讯通路门店!$R$4:$R$993933,0,0),"")</f>
        <v>0</v>
      </c>
      <c r="I1342" s="83"/>
      <c r="J1342" s="83"/>
      <c r="K1342" s="83"/>
      <c r="L1342" s="83"/>
      <c r="M1342" s="83"/>
      <c r="N1342" s="83"/>
      <c r="O1342" s="83"/>
      <c r="P1342" s="83"/>
      <c r="Q1342" s="83"/>
      <c r="R1342" s="83"/>
      <c r="S1342" s="83"/>
      <c r="T1342" s="83"/>
      <c r="U1342" s="99">
        <f>COUNTIF(通讯通路门店!$S:$S,$G1342)</f>
        <v>0</v>
      </c>
      <c r="V1342" s="99">
        <f>COUNTIFS(通讯通路门店!$S:$S,$G1342,通讯通路门店!$J:$J,"综合卖场")</f>
        <v>0</v>
      </c>
      <c r="W1342" s="99">
        <f>SUMIFS(通讯通路门店!$AJ:$AJ,通讯通路门店!$S:$S,通讯客户沙盘!$G1342)</f>
        <v>0</v>
      </c>
      <c r="X1342" s="99">
        <f t="shared" si="100"/>
        <v>0</v>
      </c>
      <c r="Y1342" s="99">
        <f>COUNTIFS(通讯通路门店!$S:$S,$G1342,通讯通路门店!$J:$J,"荣耀体验店")+COUNTIFS(通讯通路门店!$S:$S,$G1342,通讯通路门店!$J:$J,"荣耀授权专卖店")</f>
        <v>0</v>
      </c>
      <c r="Z1342" s="99">
        <f>COUNTIFS(通讯通路门店!$S:$S,$G1342,通讯通路门店!$J:$J,"VIVO体验店")</f>
        <v>0</v>
      </c>
      <c r="AA1342" s="99">
        <f>COUNTIFS(通讯通路门店!$S:$S,$G1342,通讯通路门店!$J:$J,"OPPO体验店")</f>
        <v>0</v>
      </c>
      <c r="AB1342" s="99">
        <f>COUNTIFS(通讯通路门店!$S:$S,$G1342,通讯通路门店!$J:$J,"华为授权体验店")+COUNTIFS(通讯通路门店!$S:$S,$G1342,通讯通路门店!$J:$J,"华为堡垒店")</f>
        <v>0</v>
      </c>
      <c r="AC1342" s="99">
        <f>COUNTIFS(通讯通路门店!$S:$S,$G1342,通讯通路门店!$J:$J,"小米体验店")</f>
        <v>0</v>
      </c>
      <c r="AD1342" s="99">
        <f>COUNTIFS(通讯通路门店!$S:$S,$G1342,通讯通路门店!$J:$J,"苹果体验店")</f>
        <v>0</v>
      </c>
      <c r="AE1342" s="99">
        <f>COUNTIFS(通讯通路门店!$S:$S,$G1342,通讯通路门店!$J:$J,"其他品牌专卖店")</f>
        <v>0</v>
      </c>
      <c r="AF1342" s="99">
        <f>SUMIFS(通讯通路门店!$BI:$BI,通讯通路门店!$S:$S,$G1342)</f>
        <v>0</v>
      </c>
      <c r="AG1342" s="99">
        <f>SUMIFS(通讯通路门店!$BH:$BH,通讯通路门店!$S:$S,$G1342)</f>
        <v>0</v>
      </c>
      <c r="AH1342" s="99">
        <f t="shared" si="101"/>
        <v>0</v>
      </c>
      <c r="AI1342" s="99">
        <f>SUMIFS(通讯通路门店!$BB:$BB,通讯通路门店!$S:$S,$G1342)</f>
        <v>0</v>
      </c>
      <c r="AJ1342" s="99">
        <f>SUMIFS(通讯通路门店!$BE:$BE,通讯通路门店!$S:$S,$G1342)</f>
        <v>0</v>
      </c>
      <c r="AK1342" s="99">
        <f>SUMIFS(通讯通路门店!$BG:$BG,通讯通路门店!$S:$S,$G1342)</f>
        <v>0</v>
      </c>
      <c r="AL1342" s="99">
        <f>SUMIFS(通讯通路门店!$BC:$BC,通讯通路门店!$S:$S,$G1342)</f>
        <v>0</v>
      </c>
      <c r="AM1342" s="99">
        <f>SUMIFS(通讯通路门店!$BD:$BD,通讯通路门店!$S:$S,$G1342)</f>
        <v>0</v>
      </c>
      <c r="AN1342" s="99">
        <f>SUMIFS(通讯通路门店!$BF:$BF,通讯通路门店!$S:$S,$G1342)</f>
        <v>0</v>
      </c>
      <c r="AO1342" s="99">
        <f t="shared" si="102"/>
        <v>0</v>
      </c>
      <c r="AP1342" s="99">
        <f>SUMIFS(通讯通路门店!$K:$K,通讯通路门店!$S:$S,$G1342)</f>
        <v>0</v>
      </c>
      <c r="AQ1342" s="83"/>
      <c r="AR1342" s="99">
        <f>SUMIFS(通讯通路门店!$T:$T,通讯通路门店!$S:$S,$G1342)</f>
        <v>0</v>
      </c>
      <c r="AS1342" s="99">
        <f>SUMIFS(通讯通路门店!$U:$U,通讯通路门店!$S:$S,$G1342)</f>
        <v>0</v>
      </c>
      <c r="AT1342" s="99">
        <f>SUMIFS(通讯通路门店!$V:$V,通讯通路门店!$S:$S,$G1342)</f>
        <v>0</v>
      </c>
      <c r="AU1342" s="99">
        <f>SUMIFS(通讯通路门店!$W:$W,通讯通路门店!$S:$S,$G1342)</f>
        <v>0</v>
      </c>
      <c r="AV1342" s="99">
        <f>SUMIFS(通讯通路门店!$Z:$Z,通讯通路门店!$S:$S,$G1342)</f>
        <v>0</v>
      </c>
      <c r="AW1342" s="99">
        <f>SUMIFS(通讯通路门店!$AB:$AB,通讯通路门店!$S:$S,$G1342)</f>
        <v>0</v>
      </c>
      <c r="AX1342" s="99">
        <f>SUMIFS(通讯通路门店!$X:$X,通讯通路门店!$S:$S,$G1342)</f>
        <v>0</v>
      </c>
      <c r="AY1342" s="99">
        <f>SUMIFS(通讯通路门店!$Y:$Y,通讯通路门店!$S:$S,$G1342)</f>
        <v>0</v>
      </c>
      <c r="AZ1342" s="99">
        <f>SUMIFS(通讯通路门店!$AA:$AA,通讯通路门店!$S:$S,$G1342)</f>
        <v>0</v>
      </c>
      <c r="BA1342" s="99">
        <f t="shared" si="103"/>
        <v>0</v>
      </c>
      <c r="BB1342" s="99">
        <f t="shared" si="104"/>
        <v>0</v>
      </c>
      <c r="BC1342" s="99">
        <f>SUMIFS(通讯通路门店!$W:$W,通讯通路门店!$S:$S,$G1342,通讯通路门店!$J:$J,"荣耀体验店")+SUMIFS(通讯通路门店!$W:$W,通讯通路门店!$S:$S,$G1342,通讯通路门店!$J:$J,"荣耀授权专卖店")</f>
        <v>0</v>
      </c>
      <c r="BD1342" s="99">
        <f>SUMIFS(通讯通路门店!$Z:$Z,通讯通路门店!$S:$S,$G1342,通讯通路门店!$J:$J,"VIVO体验店")</f>
        <v>0</v>
      </c>
      <c r="BE1342" s="99">
        <f>SUMIFS(通讯通路门店!$AB:$AB,通讯通路门店!$S:$S,$G1342,通讯通路门店!$J:$J,"OPPO体验店")</f>
        <v>0</v>
      </c>
      <c r="BF1342" s="99">
        <f>SUMIFS(通讯通路门店!$X:$X,通讯通路门店!$S:$S,$G1342,通讯通路门店!$J:$J,"华为授权体验店")+SUMIFS(通讯通路门店!$AA:$AA,通讯通路门店!$S:$S,$G1342,通讯通路门店!$J:$J,"华为堡垒店")</f>
        <v>0</v>
      </c>
      <c r="BG1342" s="99">
        <f>SUMIFS(通讯通路门店!$Y:$Y,通讯通路门店!$S:$S,$G1342,通讯通路门店!$J:$J,"小米体验店")</f>
        <v>0</v>
      </c>
      <c r="BH1342" s="99">
        <f>SUMIFS(通讯通路门店!$AA:$AA,通讯通路门店!$S:$S,$G1342,通讯通路门店!$J:$J,"苹果体验店")</f>
        <v>0</v>
      </c>
      <c r="BI1342" s="99">
        <f>SUMIFS(通讯通路门店!$K:$K,通讯通路门店!$S:$S,$G1342,通讯通路门店!$J:$J,"其他品牌专卖店")</f>
        <v>0</v>
      </c>
      <c r="BJ1342" s="99">
        <f>SUMIFS(通讯通路门店!$AC:$AC,通讯通路门店!$S:$S,$G1342)</f>
        <v>0</v>
      </c>
      <c r="BK1342" s="99">
        <f>SUMIFS(通讯通路门店!$AD:$AD,通讯通路门店!$S:$S,$G1342)</f>
        <v>0</v>
      </c>
      <c r="BL1342" s="99">
        <f>SUMIFS(通讯通路门店!$AE:$AE,通讯通路门店!$S:$S,$G1342)</f>
        <v>0</v>
      </c>
      <c r="BM1342" s="99">
        <f>SUMIFS(通讯通路门店!$AF:$AF,通讯通路门店!$S:$S,$G1342)</f>
        <v>0</v>
      </c>
      <c r="BN1342" s="99">
        <f>SUMIFS(通讯通路门店!$AG:$AG,通讯通路门店!$S:$S,$G1342)</f>
        <v>0</v>
      </c>
      <c r="BO1342" s="99">
        <f>SUMIFS(通讯通路门店!$AH:$AH,通讯通路门店!$S:$S,$G1342)</f>
        <v>0</v>
      </c>
      <c r="BP1342" s="99">
        <f>SUMIFS(通讯通路门店!$AI:$AI,通讯通路门店!$S:$S,$G1342)</f>
        <v>0</v>
      </c>
      <c r="BQ1342" s="83"/>
    </row>
    <row r="1343" spans="1:69">
      <c r="A1343" s="99" t="str">
        <f>IFERROR(_xlfn.XLOOKUP($G1343,通讯通路门店!$S$4:$S$993933,通讯通路门店!$A$4:$A$993933,0,0),"")</f>
        <v>海南省</v>
      </c>
      <c r="B1343" s="99" t="str">
        <f>IFERROR(_xlfn.XLOOKUP($G1343,通讯通路门店!$S$4:$S$993933,通讯通路门店!$B$4:$B$993933,0,0),"")</f>
        <v>昌江黎族自治县</v>
      </c>
      <c r="C1343" s="99" t="str">
        <f>IFERROR(_xlfn.XLOOKUP($G1343,通讯通路门店!$S$4:$S$993933,通讯通路门店!$C$4:$C$993933,0,0),"")</f>
        <v>昌江黎族自治县</v>
      </c>
      <c r="D1343" s="99" t="str">
        <f>IFERROR(_xlfn.XLOOKUP($G1343,通讯通路门店!$S$4:$S$993933,通讯通路门店!$D$4:$D$993933,0,0),"")</f>
        <v>叉河镇</v>
      </c>
      <c r="E1343" s="83"/>
      <c r="F1343" s="83"/>
      <c r="G1343" s="101"/>
      <c r="H1343" s="102">
        <f>IFERROR(_xlfn.XLOOKUP($G1343,通讯通路门店!$S$4:$S$993933,通讯通路门店!$R$4:$R$993933,0,0),"")</f>
        <v>0</v>
      </c>
      <c r="I1343" s="83"/>
      <c r="J1343" s="83"/>
      <c r="K1343" s="83"/>
      <c r="L1343" s="83"/>
      <c r="M1343" s="83"/>
      <c r="N1343" s="83"/>
      <c r="O1343" s="83"/>
      <c r="P1343" s="83"/>
      <c r="Q1343" s="83"/>
      <c r="R1343" s="83"/>
      <c r="S1343" s="83"/>
      <c r="T1343" s="83"/>
      <c r="U1343" s="99">
        <f>COUNTIF(通讯通路门店!$S:$S,$G1343)</f>
        <v>0</v>
      </c>
      <c r="V1343" s="99">
        <f>COUNTIFS(通讯通路门店!$S:$S,$G1343,通讯通路门店!$J:$J,"综合卖场")</f>
        <v>0</v>
      </c>
      <c r="W1343" s="99">
        <f>SUMIFS(通讯通路门店!$AJ:$AJ,通讯通路门店!$S:$S,通讯客户沙盘!$G1343)</f>
        <v>0</v>
      </c>
      <c r="X1343" s="99">
        <f t="shared" si="100"/>
        <v>0</v>
      </c>
      <c r="Y1343" s="99">
        <f>COUNTIFS(通讯通路门店!$S:$S,$G1343,通讯通路门店!$J:$J,"荣耀体验店")+COUNTIFS(通讯通路门店!$S:$S,$G1343,通讯通路门店!$J:$J,"荣耀授权专卖店")</f>
        <v>0</v>
      </c>
      <c r="Z1343" s="99">
        <f>COUNTIFS(通讯通路门店!$S:$S,$G1343,通讯通路门店!$J:$J,"VIVO体验店")</f>
        <v>0</v>
      </c>
      <c r="AA1343" s="99">
        <f>COUNTIFS(通讯通路门店!$S:$S,$G1343,通讯通路门店!$J:$J,"OPPO体验店")</f>
        <v>0</v>
      </c>
      <c r="AB1343" s="99">
        <f>COUNTIFS(通讯通路门店!$S:$S,$G1343,通讯通路门店!$J:$J,"华为授权体验店")+COUNTIFS(通讯通路门店!$S:$S,$G1343,通讯通路门店!$J:$J,"华为堡垒店")</f>
        <v>0</v>
      </c>
      <c r="AC1343" s="99">
        <f>COUNTIFS(通讯通路门店!$S:$S,$G1343,通讯通路门店!$J:$J,"小米体验店")</f>
        <v>0</v>
      </c>
      <c r="AD1343" s="99">
        <f>COUNTIFS(通讯通路门店!$S:$S,$G1343,通讯通路门店!$J:$J,"苹果体验店")</f>
        <v>0</v>
      </c>
      <c r="AE1343" s="99">
        <f>COUNTIFS(通讯通路门店!$S:$S,$G1343,通讯通路门店!$J:$J,"其他品牌专卖店")</f>
        <v>0</v>
      </c>
      <c r="AF1343" s="99">
        <f>SUMIFS(通讯通路门店!$BI:$BI,通讯通路门店!$S:$S,$G1343)</f>
        <v>0</v>
      </c>
      <c r="AG1343" s="99">
        <f>SUMIFS(通讯通路门店!$BH:$BH,通讯通路门店!$S:$S,$G1343)</f>
        <v>0</v>
      </c>
      <c r="AH1343" s="99">
        <f t="shared" si="101"/>
        <v>0</v>
      </c>
      <c r="AI1343" s="99">
        <f>SUMIFS(通讯通路门店!$BB:$BB,通讯通路门店!$S:$S,$G1343)</f>
        <v>0</v>
      </c>
      <c r="AJ1343" s="99">
        <f>SUMIFS(通讯通路门店!$BE:$BE,通讯通路门店!$S:$S,$G1343)</f>
        <v>0</v>
      </c>
      <c r="AK1343" s="99">
        <f>SUMIFS(通讯通路门店!$BG:$BG,通讯通路门店!$S:$S,$G1343)</f>
        <v>0</v>
      </c>
      <c r="AL1343" s="99">
        <f>SUMIFS(通讯通路门店!$BC:$BC,通讯通路门店!$S:$S,$G1343)</f>
        <v>0</v>
      </c>
      <c r="AM1343" s="99">
        <f>SUMIFS(通讯通路门店!$BD:$BD,通讯通路门店!$S:$S,$G1343)</f>
        <v>0</v>
      </c>
      <c r="AN1343" s="99">
        <f>SUMIFS(通讯通路门店!$BF:$BF,通讯通路门店!$S:$S,$G1343)</f>
        <v>0</v>
      </c>
      <c r="AO1343" s="99">
        <f t="shared" si="102"/>
        <v>0</v>
      </c>
      <c r="AP1343" s="99">
        <f>SUMIFS(通讯通路门店!$K:$K,通讯通路门店!$S:$S,$G1343)</f>
        <v>0</v>
      </c>
      <c r="AQ1343" s="83"/>
      <c r="AR1343" s="99">
        <f>SUMIFS(通讯通路门店!$T:$T,通讯通路门店!$S:$S,$G1343)</f>
        <v>0</v>
      </c>
      <c r="AS1343" s="99">
        <f>SUMIFS(通讯通路门店!$U:$U,通讯通路门店!$S:$S,$G1343)</f>
        <v>0</v>
      </c>
      <c r="AT1343" s="99">
        <f>SUMIFS(通讯通路门店!$V:$V,通讯通路门店!$S:$S,$G1343)</f>
        <v>0</v>
      </c>
      <c r="AU1343" s="99">
        <f>SUMIFS(通讯通路门店!$W:$W,通讯通路门店!$S:$S,$G1343)</f>
        <v>0</v>
      </c>
      <c r="AV1343" s="99">
        <f>SUMIFS(通讯通路门店!$Z:$Z,通讯通路门店!$S:$S,$G1343)</f>
        <v>0</v>
      </c>
      <c r="AW1343" s="99">
        <f>SUMIFS(通讯通路门店!$AB:$AB,通讯通路门店!$S:$S,$G1343)</f>
        <v>0</v>
      </c>
      <c r="AX1343" s="99">
        <f>SUMIFS(通讯通路门店!$X:$X,通讯通路门店!$S:$S,$G1343)</f>
        <v>0</v>
      </c>
      <c r="AY1343" s="99">
        <f>SUMIFS(通讯通路门店!$Y:$Y,通讯通路门店!$S:$S,$G1343)</f>
        <v>0</v>
      </c>
      <c r="AZ1343" s="99">
        <f>SUMIFS(通讯通路门店!$AA:$AA,通讯通路门店!$S:$S,$G1343)</f>
        <v>0</v>
      </c>
      <c r="BA1343" s="99">
        <f t="shared" si="103"/>
        <v>0</v>
      </c>
      <c r="BB1343" s="99">
        <f t="shared" si="104"/>
        <v>0</v>
      </c>
      <c r="BC1343" s="99">
        <f>SUMIFS(通讯通路门店!$W:$W,通讯通路门店!$S:$S,$G1343,通讯通路门店!$J:$J,"荣耀体验店")+SUMIFS(通讯通路门店!$W:$W,通讯通路门店!$S:$S,$G1343,通讯通路门店!$J:$J,"荣耀授权专卖店")</f>
        <v>0</v>
      </c>
      <c r="BD1343" s="99">
        <f>SUMIFS(通讯通路门店!$Z:$Z,通讯通路门店!$S:$S,$G1343,通讯通路门店!$J:$J,"VIVO体验店")</f>
        <v>0</v>
      </c>
      <c r="BE1343" s="99">
        <f>SUMIFS(通讯通路门店!$AB:$AB,通讯通路门店!$S:$S,$G1343,通讯通路门店!$J:$J,"OPPO体验店")</f>
        <v>0</v>
      </c>
      <c r="BF1343" s="99">
        <f>SUMIFS(通讯通路门店!$X:$X,通讯通路门店!$S:$S,$G1343,通讯通路门店!$J:$J,"华为授权体验店")+SUMIFS(通讯通路门店!$AA:$AA,通讯通路门店!$S:$S,$G1343,通讯通路门店!$J:$J,"华为堡垒店")</f>
        <v>0</v>
      </c>
      <c r="BG1343" s="99">
        <f>SUMIFS(通讯通路门店!$Y:$Y,通讯通路门店!$S:$S,$G1343,通讯通路门店!$J:$J,"小米体验店")</f>
        <v>0</v>
      </c>
      <c r="BH1343" s="99">
        <f>SUMIFS(通讯通路门店!$AA:$AA,通讯通路门店!$S:$S,$G1343,通讯通路门店!$J:$J,"苹果体验店")</f>
        <v>0</v>
      </c>
      <c r="BI1343" s="99">
        <f>SUMIFS(通讯通路门店!$K:$K,通讯通路门店!$S:$S,$G1343,通讯通路门店!$J:$J,"其他品牌专卖店")</f>
        <v>0</v>
      </c>
      <c r="BJ1343" s="99">
        <f>SUMIFS(通讯通路门店!$AC:$AC,通讯通路门店!$S:$S,$G1343)</f>
        <v>0</v>
      </c>
      <c r="BK1343" s="99">
        <f>SUMIFS(通讯通路门店!$AD:$AD,通讯通路门店!$S:$S,$G1343)</f>
        <v>0</v>
      </c>
      <c r="BL1343" s="99">
        <f>SUMIFS(通讯通路门店!$AE:$AE,通讯通路门店!$S:$S,$G1343)</f>
        <v>0</v>
      </c>
      <c r="BM1343" s="99">
        <f>SUMIFS(通讯通路门店!$AF:$AF,通讯通路门店!$S:$S,$G1343)</f>
        <v>0</v>
      </c>
      <c r="BN1343" s="99">
        <f>SUMIFS(通讯通路门店!$AG:$AG,通讯通路门店!$S:$S,$G1343)</f>
        <v>0</v>
      </c>
      <c r="BO1343" s="99">
        <f>SUMIFS(通讯通路门店!$AH:$AH,通讯通路门店!$S:$S,$G1343)</f>
        <v>0</v>
      </c>
      <c r="BP1343" s="99">
        <f>SUMIFS(通讯通路门店!$AI:$AI,通讯通路门店!$S:$S,$G1343)</f>
        <v>0</v>
      </c>
      <c r="BQ1343" s="83"/>
    </row>
    <row r="1344" spans="1:69">
      <c r="A1344" s="99" t="str">
        <f>IFERROR(_xlfn.XLOOKUP($G1344,通讯通路门店!$S$4:$S$993933,通讯通路门店!$A$4:$A$993933,0,0),"")</f>
        <v>海南省</v>
      </c>
      <c r="B1344" s="99" t="str">
        <f>IFERROR(_xlfn.XLOOKUP($G1344,通讯通路门店!$S$4:$S$993933,通讯通路门店!$B$4:$B$993933,0,0),"")</f>
        <v>昌江黎族自治县</v>
      </c>
      <c r="C1344" s="99" t="str">
        <f>IFERROR(_xlfn.XLOOKUP($G1344,通讯通路门店!$S$4:$S$993933,通讯通路门店!$C$4:$C$993933,0,0),"")</f>
        <v>昌江黎族自治县</v>
      </c>
      <c r="D1344" s="99" t="str">
        <f>IFERROR(_xlfn.XLOOKUP($G1344,通讯通路门店!$S$4:$S$993933,通讯通路门店!$D$4:$D$993933,0,0),"")</f>
        <v>叉河镇</v>
      </c>
      <c r="E1344" s="83"/>
      <c r="F1344" s="83"/>
      <c r="G1344" s="101"/>
      <c r="H1344" s="102">
        <f>IFERROR(_xlfn.XLOOKUP($G1344,通讯通路门店!$S$4:$S$993933,通讯通路门店!$R$4:$R$993933,0,0),"")</f>
        <v>0</v>
      </c>
      <c r="I1344" s="83"/>
      <c r="J1344" s="83"/>
      <c r="K1344" s="83"/>
      <c r="L1344" s="83"/>
      <c r="M1344" s="83"/>
      <c r="N1344" s="83"/>
      <c r="O1344" s="83"/>
      <c r="P1344" s="83"/>
      <c r="Q1344" s="83"/>
      <c r="R1344" s="83"/>
      <c r="S1344" s="83"/>
      <c r="T1344" s="83"/>
      <c r="U1344" s="99">
        <f>COUNTIF(通讯通路门店!$S:$S,$G1344)</f>
        <v>0</v>
      </c>
      <c r="V1344" s="99">
        <f>COUNTIFS(通讯通路门店!$S:$S,$G1344,通讯通路门店!$J:$J,"综合卖场")</f>
        <v>0</v>
      </c>
      <c r="W1344" s="99">
        <f>SUMIFS(通讯通路门店!$AJ:$AJ,通讯通路门店!$S:$S,通讯客户沙盘!$G1344)</f>
        <v>0</v>
      </c>
      <c r="X1344" s="99">
        <f t="shared" si="100"/>
        <v>0</v>
      </c>
      <c r="Y1344" s="99">
        <f>COUNTIFS(通讯通路门店!$S:$S,$G1344,通讯通路门店!$J:$J,"荣耀体验店")+COUNTIFS(通讯通路门店!$S:$S,$G1344,通讯通路门店!$J:$J,"荣耀授权专卖店")</f>
        <v>0</v>
      </c>
      <c r="Z1344" s="99">
        <f>COUNTIFS(通讯通路门店!$S:$S,$G1344,通讯通路门店!$J:$J,"VIVO体验店")</f>
        <v>0</v>
      </c>
      <c r="AA1344" s="99">
        <f>COUNTIFS(通讯通路门店!$S:$S,$G1344,通讯通路门店!$J:$J,"OPPO体验店")</f>
        <v>0</v>
      </c>
      <c r="AB1344" s="99">
        <f>COUNTIFS(通讯通路门店!$S:$S,$G1344,通讯通路门店!$J:$J,"华为授权体验店")+COUNTIFS(通讯通路门店!$S:$S,$G1344,通讯通路门店!$J:$J,"华为堡垒店")</f>
        <v>0</v>
      </c>
      <c r="AC1344" s="99">
        <f>COUNTIFS(通讯通路门店!$S:$S,$G1344,通讯通路门店!$J:$J,"小米体验店")</f>
        <v>0</v>
      </c>
      <c r="AD1344" s="99">
        <f>COUNTIFS(通讯通路门店!$S:$S,$G1344,通讯通路门店!$J:$J,"苹果体验店")</f>
        <v>0</v>
      </c>
      <c r="AE1344" s="99">
        <f>COUNTIFS(通讯通路门店!$S:$S,$G1344,通讯通路门店!$J:$J,"其他品牌专卖店")</f>
        <v>0</v>
      </c>
      <c r="AF1344" s="99">
        <f>SUMIFS(通讯通路门店!$BI:$BI,通讯通路门店!$S:$S,$G1344)</f>
        <v>0</v>
      </c>
      <c r="AG1344" s="99">
        <f>SUMIFS(通讯通路门店!$BH:$BH,通讯通路门店!$S:$S,$G1344)</f>
        <v>0</v>
      </c>
      <c r="AH1344" s="99">
        <f t="shared" si="101"/>
        <v>0</v>
      </c>
      <c r="AI1344" s="99">
        <f>SUMIFS(通讯通路门店!$BB:$BB,通讯通路门店!$S:$S,$G1344)</f>
        <v>0</v>
      </c>
      <c r="AJ1344" s="99">
        <f>SUMIFS(通讯通路门店!$BE:$BE,通讯通路门店!$S:$S,$G1344)</f>
        <v>0</v>
      </c>
      <c r="AK1344" s="99">
        <f>SUMIFS(通讯通路门店!$BG:$BG,通讯通路门店!$S:$S,$G1344)</f>
        <v>0</v>
      </c>
      <c r="AL1344" s="99">
        <f>SUMIFS(通讯通路门店!$BC:$BC,通讯通路门店!$S:$S,$G1344)</f>
        <v>0</v>
      </c>
      <c r="AM1344" s="99">
        <f>SUMIFS(通讯通路门店!$BD:$BD,通讯通路门店!$S:$S,$G1344)</f>
        <v>0</v>
      </c>
      <c r="AN1344" s="99">
        <f>SUMIFS(通讯通路门店!$BF:$BF,通讯通路门店!$S:$S,$G1344)</f>
        <v>0</v>
      </c>
      <c r="AO1344" s="99">
        <f t="shared" si="102"/>
        <v>0</v>
      </c>
      <c r="AP1344" s="99">
        <f>SUMIFS(通讯通路门店!$K:$K,通讯通路门店!$S:$S,$G1344)</f>
        <v>0</v>
      </c>
      <c r="AQ1344" s="83"/>
      <c r="AR1344" s="99">
        <f>SUMIFS(通讯通路门店!$T:$T,通讯通路门店!$S:$S,$G1344)</f>
        <v>0</v>
      </c>
      <c r="AS1344" s="99">
        <f>SUMIFS(通讯通路门店!$U:$U,通讯通路门店!$S:$S,$G1344)</f>
        <v>0</v>
      </c>
      <c r="AT1344" s="99">
        <f>SUMIFS(通讯通路门店!$V:$V,通讯通路门店!$S:$S,$G1344)</f>
        <v>0</v>
      </c>
      <c r="AU1344" s="99">
        <f>SUMIFS(通讯通路门店!$W:$W,通讯通路门店!$S:$S,$G1344)</f>
        <v>0</v>
      </c>
      <c r="AV1344" s="99">
        <f>SUMIFS(通讯通路门店!$Z:$Z,通讯通路门店!$S:$S,$G1344)</f>
        <v>0</v>
      </c>
      <c r="AW1344" s="99">
        <f>SUMIFS(通讯通路门店!$AB:$AB,通讯通路门店!$S:$S,$G1344)</f>
        <v>0</v>
      </c>
      <c r="AX1344" s="99">
        <f>SUMIFS(通讯通路门店!$X:$X,通讯通路门店!$S:$S,$G1344)</f>
        <v>0</v>
      </c>
      <c r="AY1344" s="99">
        <f>SUMIFS(通讯通路门店!$Y:$Y,通讯通路门店!$S:$S,$G1344)</f>
        <v>0</v>
      </c>
      <c r="AZ1344" s="99">
        <f>SUMIFS(通讯通路门店!$AA:$AA,通讯通路门店!$S:$S,$G1344)</f>
        <v>0</v>
      </c>
      <c r="BA1344" s="99">
        <f t="shared" si="103"/>
        <v>0</v>
      </c>
      <c r="BB1344" s="99">
        <f t="shared" si="104"/>
        <v>0</v>
      </c>
      <c r="BC1344" s="99">
        <f>SUMIFS(通讯通路门店!$W:$W,通讯通路门店!$S:$S,$G1344,通讯通路门店!$J:$J,"荣耀体验店")+SUMIFS(通讯通路门店!$W:$W,通讯通路门店!$S:$S,$G1344,通讯通路门店!$J:$J,"荣耀授权专卖店")</f>
        <v>0</v>
      </c>
      <c r="BD1344" s="99">
        <f>SUMIFS(通讯通路门店!$Z:$Z,通讯通路门店!$S:$S,$G1344,通讯通路门店!$J:$J,"VIVO体验店")</f>
        <v>0</v>
      </c>
      <c r="BE1344" s="99">
        <f>SUMIFS(通讯通路门店!$AB:$AB,通讯通路门店!$S:$S,$G1344,通讯通路门店!$J:$J,"OPPO体验店")</f>
        <v>0</v>
      </c>
      <c r="BF1344" s="99">
        <f>SUMIFS(通讯通路门店!$X:$X,通讯通路门店!$S:$S,$G1344,通讯通路门店!$J:$J,"华为授权体验店")+SUMIFS(通讯通路门店!$AA:$AA,通讯通路门店!$S:$S,$G1344,通讯通路门店!$J:$J,"华为堡垒店")</f>
        <v>0</v>
      </c>
      <c r="BG1344" s="99">
        <f>SUMIFS(通讯通路门店!$Y:$Y,通讯通路门店!$S:$S,$G1344,通讯通路门店!$J:$J,"小米体验店")</f>
        <v>0</v>
      </c>
      <c r="BH1344" s="99">
        <f>SUMIFS(通讯通路门店!$AA:$AA,通讯通路门店!$S:$S,$G1344,通讯通路门店!$J:$J,"苹果体验店")</f>
        <v>0</v>
      </c>
      <c r="BI1344" s="99">
        <f>SUMIFS(通讯通路门店!$K:$K,通讯通路门店!$S:$S,$G1344,通讯通路门店!$J:$J,"其他品牌专卖店")</f>
        <v>0</v>
      </c>
      <c r="BJ1344" s="99">
        <f>SUMIFS(通讯通路门店!$AC:$AC,通讯通路门店!$S:$S,$G1344)</f>
        <v>0</v>
      </c>
      <c r="BK1344" s="99">
        <f>SUMIFS(通讯通路门店!$AD:$AD,通讯通路门店!$S:$S,$G1344)</f>
        <v>0</v>
      </c>
      <c r="BL1344" s="99">
        <f>SUMIFS(通讯通路门店!$AE:$AE,通讯通路门店!$S:$S,$G1344)</f>
        <v>0</v>
      </c>
      <c r="BM1344" s="99">
        <f>SUMIFS(通讯通路门店!$AF:$AF,通讯通路门店!$S:$S,$G1344)</f>
        <v>0</v>
      </c>
      <c r="BN1344" s="99">
        <f>SUMIFS(通讯通路门店!$AG:$AG,通讯通路门店!$S:$S,$G1344)</f>
        <v>0</v>
      </c>
      <c r="BO1344" s="99">
        <f>SUMIFS(通讯通路门店!$AH:$AH,通讯通路门店!$S:$S,$G1344)</f>
        <v>0</v>
      </c>
      <c r="BP1344" s="99">
        <f>SUMIFS(通讯通路门店!$AI:$AI,通讯通路门店!$S:$S,$G1344)</f>
        <v>0</v>
      </c>
      <c r="BQ1344" s="83"/>
    </row>
    <row r="1345" spans="1:69">
      <c r="A1345" s="99" t="str">
        <f>IFERROR(_xlfn.XLOOKUP($G1345,通讯通路门店!$S$4:$S$993933,通讯通路门店!$A$4:$A$993933,0,0),"")</f>
        <v>海南省</v>
      </c>
      <c r="B1345" s="99" t="str">
        <f>IFERROR(_xlfn.XLOOKUP($G1345,通讯通路门店!$S$4:$S$993933,通讯通路门店!$B$4:$B$993933,0,0),"")</f>
        <v>昌江黎族自治县</v>
      </c>
      <c r="C1345" s="99" t="str">
        <f>IFERROR(_xlfn.XLOOKUP($G1345,通讯通路门店!$S$4:$S$993933,通讯通路门店!$C$4:$C$993933,0,0),"")</f>
        <v>昌江黎族自治县</v>
      </c>
      <c r="D1345" s="99" t="str">
        <f>IFERROR(_xlfn.XLOOKUP($G1345,通讯通路门店!$S$4:$S$993933,通讯通路门店!$D$4:$D$993933,0,0),"")</f>
        <v>叉河镇</v>
      </c>
      <c r="E1345" s="83"/>
      <c r="F1345" s="83"/>
      <c r="G1345" s="101"/>
      <c r="H1345" s="102">
        <f>IFERROR(_xlfn.XLOOKUP($G1345,通讯通路门店!$S$4:$S$993933,通讯通路门店!$R$4:$R$993933,0,0),"")</f>
        <v>0</v>
      </c>
      <c r="I1345" s="83"/>
      <c r="J1345" s="83"/>
      <c r="K1345" s="83"/>
      <c r="L1345" s="83"/>
      <c r="M1345" s="83"/>
      <c r="N1345" s="83"/>
      <c r="O1345" s="83"/>
      <c r="P1345" s="83"/>
      <c r="Q1345" s="83"/>
      <c r="R1345" s="83"/>
      <c r="S1345" s="83"/>
      <c r="T1345" s="83"/>
      <c r="U1345" s="99">
        <f>COUNTIF(通讯通路门店!$S:$S,$G1345)</f>
        <v>0</v>
      </c>
      <c r="V1345" s="99">
        <f>COUNTIFS(通讯通路门店!$S:$S,$G1345,通讯通路门店!$J:$J,"综合卖场")</f>
        <v>0</v>
      </c>
      <c r="W1345" s="99">
        <f>SUMIFS(通讯通路门店!$AJ:$AJ,通讯通路门店!$S:$S,通讯客户沙盘!$G1345)</f>
        <v>0</v>
      </c>
      <c r="X1345" s="99">
        <f t="shared" si="100"/>
        <v>0</v>
      </c>
      <c r="Y1345" s="99">
        <f>COUNTIFS(通讯通路门店!$S:$S,$G1345,通讯通路门店!$J:$J,"荣耀体验店")+COUNTIFS(通讯通路门店!$S:$S,$G1345,通讯通路门店!$J:$J,"荣耀授权专卖店")</f>
        <v>0</v>
      </c>
      <c r="Z1345" s="99">
        <f>COUNTIFS(通讯通路门店!$S:$S,$G1345,通讯通路门店!$J:$J,"VIVO体验店")</f>
        <v>0</v>
      </c>
      <c r="AA1345" s="99">
        <f>COUNTIFS(通讯通路门店!$S:$S,$G1345,通讯通路门店!$J:$J,"OPPO体验店")</f>
        <v>0</v>
      </c>
      <c r="AB1345" s="99">
        <f>COUNTIFS(通讯通路门店!$S:$S,$G1345,通讯通路门店!$J:$J,"华为授权体验店")+COUNTIFS(通讯通路门店!$S:$S,$G1345,通讯通路门店!$J:$J,"华为堡垒店")</f>
        <v>0</v>
      </c>
      <c r="AC1345" s="99">
        <f>COUNTIFS(通讯通路门店!$S:$S,$G1345,通讯通路门店!$J:$J,"小米体验店")</f>
        <v>0</v>
      </c>
      <c r="AD1345" s="99">
        <f>COUNTIFS(通讯通路门店!$S:$S,$G1345,通讯通路门店!$J:$J,"苹果体验店")</f>
        <v>0</v>
      </c>
      <c r="AE1345" s="99">
        <f>COUNTIFS(通讯通路门店!$S:$S,$G1345,通讯通路门店!$J:$J,"其他品牌专卖店")</f>
        <v>0</v>
      </c>
      <c r="AF1345" s="99">
        <f>SUMIFS(通讯通路门店!$BI:$BI,通讯通路门店!$S:$S,$G1345)</f>
        <v>0</v>
      </c>
      <c r="AG1345" s="99">
        <f>SUMIFS(通讯通路门店!$BH:$BH,通讯通路门店!$S:$S,$G1345)</f>
        <v>0</v>
      </c>
      <c r="AH1345" s="99">
        <f t="shared" si="101"/>
        <v>0</v>
      </c>
      <c r="AI1345" s="99">
        <f>SUMIFS(通讯通路门店!$BB:$BB,通讯通路门店!$S:$S,$G1345)</f>
        <v>0</v>
      </c>
      <c r="AJ1345" s="99">
        <f>SUMIFS(通讯通路门店!$BE:$BE,通讯通路门店!$S:$S,$G1345)</f>
        <v>0</v>
      </c>
      <c r="AK1345" s="99">
        <f>SUMIFS(通讯通路门店!$BG:$BG,通讯通路门店!$S:$S,$G1345)</f>
        <v>0</v>
      </c>
      <c r="AL1345" s="99">
        <f>SUMIFS(通讯通路门店!$BC:$BC,通讯通路门店!$S:$S,$G1345)</f>
        <v>0</v>
      </c>
      <c r="AM1345" s="99">
        <f>SUMIFS(通讯通路门店!$BD:$BD,通讯通路门店!$S:$S,$G1345)</f>
        <v>0</v>
      </c>
      <c r="AN1345" s="99">
        <f>SUMIFS(通讯通路门店!$BF:$BF,通讯通路门店!$S:$S,$G1345)</f>
        <v>0</v>
      </c>
      <c r="AO1345" s="99">
        <f t="shared" si="102"/>
        <v>0</v>
      </c>
      <c r="AP1345" s="99">
        <f>SUMIFS(通讯通路门店!$K:$K,通讯通路门店!$S:$S,$G1345)</f>
        <v>0</v>
      </c>
      <c r="AQ1345" s="83"/>
      <c r="AR1345" s="99">
        <f>SUMIFS(通讯通路门店!$T:$T,通讯通路门店!$S:$S,$G1345)</f>
        <v>0</v>
      </c>
      <c r="AS1345" s="99">
        <f>SUMIFS(通讯通路门店!$U:$U,通讯通路门店!$S:$S,$G1345)</f>
        <v>0</v>
      </c>
      <c r="AT1345" s="99">
        <f>SUMIFS(通讯通路门店!$V:$V,通讯通路门店!$S:$S,$G1345)</f>
        <v>0</v>
      </c>
      <c r="AU1345" s="99">
        <f>SUMIFS(通讯通路门店!$W:$W,通讯通路门店!$S:$S,$G1345)</f>
        <v>0</v>
      </c>
      <c r="AV1345" s="99">
        <f>SUMIFS(通讯通路门店!$Z:$Z,通讯通路门店!$S:$S,$G1345)</f>
        <v>0</v>
      </c>
      <c r="AW1345" s="99">
        <f>SUMIFS(通讯通路门店!$AB:$AB,通讯通路门店!$S:$S,$G1345)</f>
        <v>0</v>
      </c>
      <c r="AX1345" s="99">
        <f>SUMIFS(通讯通路门店!$X:$X,通讯通路门店!$S:$S,$G1345)</f>
        <v>0</v>
      </c>
      <c r="AY1345" s="99">
        <f>SUMIFS(通讯通路门店!$Y:$Y,通讯通路门店!$S:$S,$G1345)</f>
        <v>0</v>
      </c>
      <c r="AZ1345" s="99">
        <f>SUMIFS(通讯通路门店!$AA:$AA,通讯通路门店!$S:$S,$G1345)</f>
        <v>0</v>
      </c>
      <c r="BA1345" s="99">
        <f t="shared" si="103"/>
        <v>0</v>
      </c>
      <c r="BB1345" s="99">
        <f t="shared" si="104"/>
        <v>0</v>
      </c>
      <c r="BC1345" s="99">
        <f>SUMIFS(通讯通路门店!$W:$W,通讯通路门店!$S:$S,$G1345,通讯通路门店!$J:$J,"荣耀体验店")+SUMIFS(通讯通路门店!$W:$W,通讯通路门店!$S:$S,$G1345,通讯通路门店!$J:$J,"荣耀授权专卖店")</f>
        <v>0</v>
      </c>
      <c r="BD1345" s="99">
        <f>SUMIFS(通讯通路门店!$Z:$Z,通讯通路门店!$S:$S,$G1345,通讯通路门店!$J:$J,"VIVO体验店")</f>
        <v>0</v>
      </c>
      <c r="BE1345" s="99">
        <f>SUMIFS(通讯通路门店!$AB:$AB,通讯通路门店!$S:$S,$G1345,通讯通路门店!$J:$J,"OPPO体验店")</f>
        <v>0</v>
      </c>
      <c r="BF1345" s="99">
        <f>SUMIFS(通讯通路门店!$X:$X,通讯通路门店!$S:$S,$G1345,通讯通路门店!$J:$J,"华为授权体验店")+SUMIFS(通讯通路门店!$AA:$AA,通讯通路门店!$S:$S,$G1345,通讯通路门店!$J:$J,"华为堡垒店")</f>
        <v>0</v>
      </c>
      <c r="BG1345" s="99">
        <f>SUMIFS(通讯通路门店!$Y:$Y,通讯通路门店!$S:$S,$G1345,通讯通路门店!$J:$J,"小米体验店")</f>
        <v>0</v>
      </c>
      <c r="BH1345" s="99">
        <f>SUMIFS(通讯通路门店!$AA:$AA,通讯通路门店!$S:$S,$G1345,通讯通路门店!$J:$J,"苹果体验店")</f>
        <v>0</v>
      </c>
      <c r="BI1345" s="99">
        <f>SUMIFS(通讯通路门店!$K:$K,通讯通路门店!$S:$S,$G1345,通讯通路门店!$J:$J,"其他品牌专卖店")</f>
        <v>0</v>
      </c>
      <c r="BJ1345" s="99">
        <f>SUMIFS(通讯通路门店!$AC:$AC,通讯通路门店!$S:$S,$G1345)</f>
        <v>0</v>
      </c>
      <c r="BK1345" s="99">
        <f>SUMIFS(通讯通路门店!$AD:$AD,通讯通路门店!$S:$S,$G1345)</f>
        <v>0</v>
      </c>
      <c r="BL1345" s="99">
        <f>SUMIFS(通讯通路门店!$AE:$AE,通讯通路门店!$S:$S,$G1345)</f>
        <v>0</v>
      </c>
      <c r="BM1345" s="99">
        <f>SUMIFS(通讯通路门店!$AF:$AF,通讯通路门店!$S:$S,$G1345)</f>
        <v>0</v>
      </c>
      <c r="BN1345" s="99">
        <f>SUMIFS(通讯通路门店!$AG:$AG,通讯通路门店!$S:$S,$G1345)</f>
        <v>0</v>
      </c>
      <c r="BO1345" s="99">
        <f>SUMIFS(通讯通路门店!$AH:$AH,通讯通路门店!$S:$S,$G1345)</f>
        <v>0</v>
      </c>
      <c r="BP1345" s="99">
        <f>SUMIFS(通讯通路门店!$AI:$AI,通讯通路门店!$S:$S,$G1345)</f>
        <v>0</v>
      </c>
      <c r="BQ1345" s="83"/>
    </row>
    <row r="1346" spans="1:69">
      <c r="A1346" s="99" t="str">
        <f>IFERROR(_xlfn.XLOOKUP($G1346,通讯通路门店!$S$4:$S$993933,通讯通路门店!$A$4:$A$993933,0,0),"")</f>
        <v>海南省</v>
      </c>
      <c r="B1346" s="99" t="str">
        <f>IFERROR(_xlfn.XLOOKUP($G1346,通讯通路门店!$S$4:$S$993933,通讯通路门店!$B$4:$B$993933,0,0),"")</f>
        <v>昌江黎族自治县</v>
      </c>
      <c r="C1346" s="99" t="str">
        <f>IFERROR(_xlfn.XLOOKUP($G1346,通讯通路门店!$S$4:$S$993933,通讯通路门店!$C$4:$C$993933,0,0),"")</f>
        <v>昌江黎族自治县</v>
      </c>
      <c r="D1346" s="99" t="str">
        <f>IFERROR(_xlfn.XLOOKUP($G1346,通讯通路门店!$S$4:$S$993933,通讯通路门店!$D$4:$D$993933,0,0),"")</f>
        <v>叉河镇</v>
      </c>
      <c r="E1346" s="83"/>
      <c r="F1346" s="83"/>
      <c r="G1346" s="101"/>
      <c r="H1346" s="102">
        <f>IFERROR(_xlfn.XLOOKUP($G1346,通讯通路门店!$S$4:$S$993933,通讯通路门店!$R$4:$R$993933,0,0),"")</f>
        <v>0</v>
      </c>
      <c r="I1346" s="83"/>
      <c r="J1346" s="83"/>
      <c r="K1346" s="83"/>
      <c r="L1346" s="83"/>
      <c r="M1346" s="83"/>
      <c r="N1346" s="83"/>
      <c r="O1346" s="83"/>
      <c r="P1346" s="83"/>
      <c r="Q1346" s="83"/>
      <c r="R1346" s="83"/>
      <c r="S1346" s="83"/>
      <c r="T1346" s="83"/>
      <c r="U1346" s="99">
        <f>COUNTIF(通讯通路门店!$S:$S,$G1346)</f>
        <v>0</v>
      </c>
      <c r="V1346" s="99">
        <f>COUNTIFS(通讯通路门店!$S:$S,$G1346,通讯通路门店!$J:$J,"综合卖场")</f>
        <v>0</v>
      </c>
      <c r="W1346" s="99">
        <f>SUMIFS(通讯通路门店!$AJ:$AJ,通讯通路门店!$S:$S,通讯客户沙盘!$G1346)</f>
        <v>0</v>
      </c>
      <c r="X1346" s="99">
        <f t="shared" si="100"/>
        <v>0</v>
      </c>
      <c r="Y1346" s="99">
        <f>COUNTIFS(通讯通路门店!$S:$S,$G1346,通讯通路门店!$J:$J,"荣耀体验店")+COUNTIFS(通讯通路门店!$S:$S,$G1346,通讯通路门店!$J:$J,"荣耀授权专卖店")</f>
        <v>0</v>
      </c>
      <c r="Z1346" s="99">
        <f>COUNTIFS(通讯通路门店!$S:$S,$G1346,通讯通路门店!$J:$J,"VIVO体验店")</f>
        <v>0</v>
      </c>
      <c r="AA1346" s="99">
        <f>COUNTIFS(通讯通路门店!$S:$S,$G1346,通讯通路门店!$J:$J,"OPPO体验店")</f>
        <v>0</v>
      </c>
      <c r="AB1346" s="99">
        <f>COUNTIFS(通讯通路门店!$S:$S,$G1346,通讯通路门店!$J:$J,"华为授权体验店")+COUNTIFS(通讯通路门店!$S:$S,$G1346,通讯通路门店!$J:$J,"华为堡垒店")</f>
        <v>0</v>
      </c>
      <c r="AC1346" s="99">
        <f>COUNTIFS(通讯通路门店!$S:$S,$G1346,通讯通路门店!$J:$J,"小米体验店")</f>
        <v>0</v>
      </c>
      <c r="AD1346" s="99">
        <f>COUNTIFS(通讯通路门店!$S:$S,$G1346,通讯通路门店!$J:$J,"苹果体验店")</f>
        <v>0</v>
      </c>
      <c r="AE1346" s="99">
        <f>COUNTIFS(通讯通路门店!$S:$S,$G1346,通讯通路门店!$J:$J,"其他品牌专卖店")</f>
        <v>0</v>
      </c>
      <c r="AF1346" s="99">
        <f>SUMIFS(通讯通路门店!$BI:$BI,通讯通路门店!$S:$S,$G1346)</f>
        <v>0</v>
      </c>
      <c r="AG1346" s="99">
        <f>SUMIFS(通讯通路门店!$BH:$BH,通讯通路门店!$S:$S,$G1346)</f>
        <v>0</v>
      </c>
      <c r="AH1346" s="99">
        <f t="shared" si="101"/>
        <v>0</v>
      </c>
      <c r="AI1346" s="99">
        <f>SUMIFS(通讯通路门店!$BB:$BB,通讯通路门店!$S:$S,$G1346)</f>
        <v>0</v>
      </c>
      <c r="AJ1346" s="99">
        <f>SUMIFS(通讯通路门店!$BE:$BE,通讯通路门店!$S:$S,$G1346)</f>
        <v>0</v>
      </c>
      <c r="AK1346" s="99">
        <f>SUMIFS(通讯通路门店!$BG:$BG,通讯通路门店!$S:$S,$G1346)</f>
        <v>0</v>
      </c>
      <c r="AL1346" s="99">
        <f>SUMIFS(通讯通路门店!$BC:$BC,通讯通路门店!$S:$S,$G1346)</f>
        <v>0</v>
      </c>
      <c r="AM1346" s="99">
        <f>SUMIFS(通讯通路门店!$BD:$BD,通讯通路门店!$S:$S,$G1346)</f>
        <v>0</v>
      </c>
      <c r="AN1346" s="99">
        <f>SUMIFS(通讯通路门店!$BF:$BF,通讯通路门店!$S:$S,$G1346)</f>
        <v>0</v>
      </c>
      <c r="AO1346" s="99">
        <f t="shared" si="102"/>
        <v>0</v>
      </c>
      <c r="AP1346" s="99">
        <f>SUMIFS(通讯通路门店!$K:$K,通讯通路门店!$S:$S,$G1346)</f>
        <v>0</v>
      </c>
      <c r="AQ1346" s="83"/>
      <c r="AR1346" s="99">
        <f>SUMIFS(通讯通路门店!$T:$T,通讯通路门店!$S:$S,$G1346)</f>
        <v>0</v>
      </c>
      <c r="AS1346" s="99">
        <f>SUMIFS(通讯通路门店!$U:$U,通讯通路门店!$S:$S,$G1346)</f>
        <v>0</v>
      </c>
      <c r="AT1346" s="99">
        <f>SUMIFS(通讯通路门店!$V:$V,通讯通路门店!$S:$S,$G1346)</f>
        <v>0</v>
      </c>
      <c r="AU1346" s="99">
        <f>SUMIFS(通讯通路门店!$W:$W,通讯通路门店!$S:$S,$G1346)</f>
        <v>0</v>
      </c>
      <c r="AV1346" s="99">
        <f>SUMIFS(通讯通路门店!$Z:$Z,通讯通路门店!$S:$S,$G1346)</f>
        <v>0</v>
      </c>
      <c r="AW1346" s="99">
        <f>SUMIFS(通讯通路门店!$AB:$AB,通讯通路门店!$S:$S,$G1346)</f>
        <v>0</v>
      </c>
      <c r="AX1346" s="99">
        <f>SUMIFS(通讯通路门店!$X:$X,通讯通路门店!$S:$S,$G1346)</f>
        <v>0</v>
      </c>
      <c r="AY1346" s="99">
        <f>SUMIFS(通讯通路门店!$Y:$Y,通讯通路门店!$S:$S,$G1346)</f>
        <v>0</v>
      </c>
      <c r="AZ1346" s="99">
        <f>SUMIFS(通讯通路门店!$AA:$AA,通讯通路门店!$S:$S,$G1346)</f>
        <v>0</v>
      </c>
      <c r="BA1346" s="99">
        <f t="shared" si="103"/>
        <v>0</v>
      </c>
      <c r="BB1346" s="99">
        <f t="shared" si="104"/>
        <v>0</v>
      </c>
      <c r="BC1346" s="99">
        <f>SUMIFS(通讯通路门店!$W:$W,通讯通路门店!$S:$S,$G1346,通讯通路门店!$J:$J,"荣耀体验店")+SUMIFS(通讯通路门店!$W:$W,通讯通路门店!$S:$S,$G1346,通讯通路门店!$J:$J,"荣耀授权专卖店")</f>
        <v>0</v>
      </c>
      <c r="BD1346" s="99">
        <f>SUMIFS(通讯通路门店!$Z:$Z,通讯通路门店!$S:$S,$G1346,通讯通路门店!$J:$J,"VIVO体验店")</f>
        <v>0</v>
      </c>
      <c r="BE1346" s="99">
        <f>SUMIFS(通讯通路门店!$AB:$AB,通讯通路门店!$S:$S,$G1346,通讯通路门店!$J:$J,"OPPO体验店")</f>
        <v>0</v>
      </c>
      <c r="BF1346" s="99">
        <f>SUMIFS(通讯通路门店!$X:$X,通讯通路门店!$S:$S,$G1346,通讯通路门店!$J:$J,"华为授权体验店")+SUMIFS(通讯通路门店!$AA:$AA,通讯通路门店!$S:$S,$G1346,通讯通路门店!$J:$J,"华为堡垒店")</f>
        <v>0</v>
      </c>
      <c r="BG1346" s="99">
        <f>SUMIFS(通讯通路门店!$Y:$Y,通讯通路门店!$S:$S,$G1346,通讯通路门店!$J:$J,"小米体验店")</f>
        <v>0</v>
      </c>
      <c r="BH1346" s="99">
        <f>SUMIFS(通讯通路门店!$AA:$AA,通讯通路门店!$S:$S,$G1346,通讯通路门店!$J:$J,"苹果体验店")</f>
        <v>0</v>
      </c>
      <c r="BI1346" s="99">
        <f>SUMIFS(通讯通路门店!$K:$K,通讯通路门店!$S:$S,$G1346,通讯通路门店!$J:$J,"其他品牌专卖店")</f>
        <v>0</v>
      </c>
      <c r="BJ1346" s="99">
        <f>SUMIFS(通讯通路门店!$AC:$AC,通讯通路门店!$S:$S,$G1346)</f>
        <v>0</v>
      </c>
      <c r="BK1346" s="99">
        <f>SUMIFS(通讯通路门店!$AD:$AD,通讯通路门店!$S:$S,$G1346)</f>
        <v>0</v>
      </c>
      <c r="BL1346" s="99">
        <f>SUMIFS(通讯通路门店!$AE:$AE,通讯通路门店!$S:$S,$G1346)</f>
        <v>0</v>
      </c>
      <c r="BM1346" s="99">
        <f>SUMIFS(通讯通路门店!$AF:$AF,通讯通路门店!$S:$S,$G1346)</f>
        <v>0</v>
      </c>
      <c r="BN1346" s="99">
        <f>SUMIFS(通讯通路门店!$AG:$AG,通讯通路门店!$S:$S,$G1346)</f>
        <v>0</v>
      </c>
      <c r="BO1346" s="99">
        <f>SUMIFS(通讯通路门店!$AH:$AH,通讯通路门店!$S:$S,$G1346)</f>
        <v>0</v>
      </c>
      <c r="BP1346" s="99">
        <f>SUMIFS(通讯通路门店!$AI:$AI,通讯通路门店!$S:$S,$G1346)</f>
        <v>0</v>
      </c>
      <c r="BQ1346" s="83"/>
    </row>
    <row r="1347" spans="1:69">
      <c r="A1347" s="99" t="str">
        <f>IFERROR(_xlfn.XLOOKUP($G1347,通讯通路门店!$S$4:$S$993933,通讯通路门店!$A$4:$A$993933,0,0),"")</f>
        <v>海南省</v>
      </c>
      <c r="B1347" s="99" t="str">
        <f>IFERROR(_xlfn.XLOOKUP($G1347,通讯通路门店!$S$4:$S$993933,通讯通路门店!$B$4:$B$993933,0,0),"")</f>
        <v>昌江黎族自治县</v>
      </c>
      <c r="C1347" s="99" t="str">
        <f>IFERROR(_xlfn.XLOOKUP($G1347,通讯通路门店!$S$4:$S$993933,通讯通路门店!$C$4:$C$993933,0,0),"")</f>
        <v>昌江黎族自治县</v>
      </c>
      <c r="D1347" s="99" t="str">
        <f>IFERROR(_xlfn.XLOOKUP($G1347,通讯通路门店!$S$4:$S$993933,通讯通路门店!$D$4:$D$993933,0,0),"")</f>
        <v>叉河镇</v>
      </c>
      <c r="E1347" s="83"/>
      <c r="F1347" s="83"/>
      <c r="G1347" s="101"/>
      <c r="H1347" s="102">
        <f>IFERROR(_xlfn.XLOOKUP($G1347,通讯通路门店!$S$4:$S$993933,通讯通路门店!$R$4:$R$993933,0,0),"")</f>
        <v>0</v>
      </c>
      <c r="I1347" s="83"/>
      <c r="J1347" s="83"/>
      <c r="K1347" s="83"/>
      <c r="L1347" s="83"/>
      <c r="M1347" s="83"/>
      <c r="N1347" s="83"/>
      <c r="O1347" s="83"/>
      <c r="P1347" s="83"/>
      <c r="Q1347" s="83"/>
      <c r="R1347" s="83"/>
      <c r="S1347" s="83"/>
      <c r="T1347" s="83"/>
      <c r="U1347" s="99">
        <f>COUNTIF(通讯通路门店!$S:$S,$G1347)</f>
        <v>0</v>
      </c>
      <c r="V1347" s="99">
        <f>COUNTIFS(通讯通路门店!$S:$S,$G1347,通讯通路门店!$J:$J,"综合卖场")</f>
        <v>0</v>
      </c>
      <c r="W1347" s="99">
        <f>SUMIFS(通讯通路门店!$AJ:$AJ,通讯通路门店!$S:$S,通讯客户沙盘!$G1347)</f>
        <v>0</v>
      </c>
      <c r="X1347" s="99">
        <f t="shared" si="100"/>
        <v>0</v>
      </c>
      <c r="Y1347" s="99">
        <f>COUNTIFS(通讯通路门店!$S:$S,$G1347,通讯通路门店!$J:$J,"荣耀体验店")+COUNTIFS(通讯通路门店!$S:$S,$G1347,通讯通路门店!$J:$J,"荣耀授权专卖店")</f>
        <v>0</v>
      </c>
      <c r="Z1347" s="99">
        <f>COUNTIFS(通讯通路门店!$S:$S,$G1347,通讯通路门店!$J:$J,"VIVO体验店")</f>
        <v>0</v>
      </c>
      <c r="AA1347" s="99">
        <f>COUNTIFS(通讯通路门店!$S:$S,$G1347,通讯通路门店!$J:$J,"OPPO体验店")</f>
        <v>0</v>
      </c>
      <c r="AB1347" s="99">
        <f>COUNTIFS(通讯通路门店!$S:$S,$G1347,通讯通路门店!$J:$J,"华为授权体验店")+COUNTIFS(通讯通路门店!$S:$S,$G1347,通讯通路门店!$J:$J,"华为堡垒店")</f>
        <v>0</v>
      </c>
      <c r="AC1347" s="99">
        <f>COUNTIFS(通讯通路门店!$S:$S,$G1347,通讯通路门店!$J:$J,"小米体验店")</f>
        <v>0</v>
      </c>
      <c r="AD1347" s="99">
        <f>COUNTIFS(通讯通路门店!$S:$S,$G1347,通讯通路门店!$J:$J,"苹果体验店")</f>
        <v>0</v>
      </c>
      <c r="AE1347" s="99">
        <f>COUNTIFS(通讯通路门店!$S:$S,$G1347,通讯通路门店!$J:$J,"其他品牌专卖店")</f>
        <v>0</v>
      </c>
      <c r="AF1347" s="99">
        <f>SUMIFS(通讯通路门店!$BI:$BI,通讯通路门店!$S:$S,$G1347)</f>
        <v>0</v>
      </c>
      <c r="AG1347" s="99">
        <f>SUMIFS(通讯通路门店!$BH:$BH,通讯通路门店!$S:$S,$G1347)</f>
        <v>0</v>
      </c>
      <c r="AH1347" s="99">
        <f t="shared" si="101"/>
        <v>0</v>
      </c>
      <c r="AI1347" s="99">
        <f>SUMIFS(通讯通路门店!$BB:$BB,通讯通路门店!$S:$S,$G1347)</f>
        <v>0</v>
      </c>
      <c r="AJ1347" s="99">
        <f>SUMIFS(通讯通路门店!$BE:$BE,通讯通路门店!$S:$S,$G1347)</f>
        <v>0</v>
      </c>
      <c r="AK1347" s="99">
        <f>SUMIFS(通讯通路门店!$BG:$BG,通讯通路门店!$S:$S,$G1347)</f>
        <v>0</v>
      </c>
      <c r="AL1347" s="99">
        <f>SUMIFS(通讯通路门店!$BC:$BC,通讯通路门店!$S:$S,$G1347)</f>
        <v>0</v>
      </c>
      <c r="AM1347" s="99">
        <f>SUMIFS(通讯通路门店!$BD:$BD,通讯通路门店!$S:$S,$G1347)</f>
        <v>0</v>
      </c>
      <c r="AN1347" s="99">
        <f>SUMIFS(通讯通路门店!$BF:$BF,通讯通路门店!$S:$S,$G1347)</f>
        <v>0</v>
      </c>
      <c r="AO1347" s="99">
        <f t="shared" si="102"/>
        <v>0</v>
      </c>
      <c r="AP1347" s="99">
        <f>SUMIFS(通讯通路门店!$K:$K,通讯通路门店!$S:$S,$G1347)</f>
        <v>0</v>
      </c>
      <c r="AQ1347" s="83"/>
      <c r="AR1347" s="99">
        <f>SUMIFS(通讯通路门店!$T:$T,通讯通路门店!$S:$S,$G1347)</f>
        <v>0</v>
      </c>
      <c r="AS1347" s="99">
        <f>SUMIFS(通讯通路门店!$U:$U,通讯通路门店!$S:$S,$G1347)</f>
        <v>0</v>
      </c>
      <c r="AT1347" s="99">
        <f>SUMIFS(通讯通路门店!$V:$V,通讯通路门店!$S:$S,$G1347)</f>
        <v>0</v>
      </c>
      <c r="AU1347" s="99">
        <f>SUMIFS(通讯通路门店!$W:$W,通讯通路门店!$S:$S,$G1347)</f>
        <v>0</v>
      </c>
      <c r="AV1347" s="99">
        <f>SUMIFS(通讯通路门店!$Z:$Z,通讯通路门店!$S:$S,$G1347)</f>
        <v>0</v>
      </c>
      <c r="AW1347" s="99">
        <f>SUMIFS(通讯通路门店!$AB:$AB,通讯通路门店!$S:$S,$G1347)</f>
        <v>0</v>
      </c>
      <c r="AX1347" s="99">
        <f>SUMIFS(通讯通路门店!$X:$X,通讯通路门店!$S:$S,$G1347)</f>
        <v>0</v>
      </c>
      <c r="AY1347" s="99">
        <f>SUMIFS(通讯通路门店!$Y:$Y,通讯通路门店!$S:$S,$G1347)</f>
        <v>0</v>
      </c>
      <c r="AZ1347" s="99">
        <f>SUMIFS(通讯通路门店!$AA:$AA,通讯通路门店!$S:$S,$G1347)</f>
        <v>0</v>
      </c>
      <c r="BA1347" s="99">
        <f t="shared" si="103"/>
        <v>0</v>
      </c>
      <c r="BB1347" s="99">
        <f t="shared" si="104"/>
        <v>0</v>
      </c>
      <c r="BC1347" s="99">
        <f>SUMIFS(通讯通路门店!$W:$W,通讯通路门店!$S:$S,$G1347,通讯通路门店!$J:$J,"荣耀体验店")+SUMIFS(通讯通路门店!$W:$W,通讯通路门店!$S:$S,$G1347,通讯通路门店!$J:$J,"荣耀授权专卖店")</f>
        <v>0</v>
      </c>
      <c r="BD1347" s="99">
        <f>SUMIFS(通讯通路门店!$Z:$Z,通讯通路门店!$S:$S,$G1347,通讯通路门店!$J:$J,"VIVO体验店")</f>
        <v>0</v>
      </c>
      <c r="BE1347" s="99">
        <f>SUMIFS(通讯通路门店!$AB:$AB,通讯通路门店!$S:$S,$G1347,通讯通路门店!$J:$J,"OPPO体验店")</f>
        <v>0</v>
      </c>
      <c r="BF1347" s="99">
        <f>SUMIFS(通讯通路门店!$X:$X,通讯通路门店!$S:$S,$G1347,通讯通路门店!$J:$J,"华为授权体验店")+SUMIFS(通讯通路门店!$AA:$AA,通讯通路门店!$S:$S,$G1347,通讯通路门店!$J:$J,"华为堡垒店")</f>
        <v>0</v>
      </c>
      <c r="BG1347" s="99">
        <f>SUMIFS(通讯通路门店!$Y:$Y,通讯通路门店!$S:$S,$G1347,通讯通路门店!$J:$J,"小米体验店")</f>
        <v>0</v>
      </c>
      <c r="BH1347" s="99">
        <f>SUMIFS(通讯通路门店!$AA:$AA,通讯通路门店!$S:$S,$G1347,通讯通路门店!$J:$J,"苹果体验店")</f>
        <v>0</v>
      </c>
      <c r="BI1347" s="99">
        <f>SUMIFS(通讯通路门店!$K:$K,通讯通路门店!$S:$S,$G1347,通讯通路门店!$J:$J,"其他品牌专卖店")</f>
        <v>0</v>
      </c>
      <c r="BJ1347" s="99">
        <f>SUMIFS(通讯通路门店!$AC:$AC,通讯通路门店!$S:$S,$G1347)</f>
        <v>0</v>
      </c>
      <c r="BK1347" s="99">
        <f>SUMIFS(通讯通路门店!$AD:$AD,通讯通路门店!$S:$S,$G1347)</f>
        <v>0</v>
      </c>
      <c r="BL1347" s="99">
        <f>SUMIFS(通讯通路门店!$AE:$AE,通讯通路门店!$S:$S,$G1347)</f>
        <v>0</v>
      </c>
      <c r="BM1347" s="99">
        <f>SUMIFS(通讯通路门店!$AF:$AF,通讯通路门店!$S:$S,$G1347)</f>
        <v>0</v>
      </c>
      <c r="BN1347" s="99">
        <f>SUMIFS(通讯通路门店!$AG:$AG,通讯通路门店!$S:$S,$G1347)</f>
        <v>0</v>
      </c>
      <c r="BO1347" s="99">
        <f>SUMIFS(通讯通路门店!$AH:$AH,通讯通路门店!$S:$S,$G1347)</f>
        <v>0</v>
      </c>
      <c r="BP1347" s="99">
        <f>SUMIFS(通讯通路门店!$AI:$AI,通讯通路门店!$S:$S,$G1347)</f>
        <v>0</v>
      </c>
      <c r="BQ1347" s="83"/>
    </row>
    <row r="1348" spans="1:69">
      <c r="A1348" s="99" t="str">
        <f>IFERROR(_xlfn.XLOOKUP($G1348,通讯通路门店!$S$4:$S$993933,通讯通路门店!$A$4:$A$993933,0,0),"")</f>
        <v>海南省</v>
      </c>
      <c r="B1348" s="99" t="str">
        <f>IFERROR(_xlfn.XLOOKUP($G1348,通讯通路门店!$S$4:$S$993933,通讯通路门店!$B$4:$B$993933,0,0),"")</f>
        <v>昌江黎族自治县</v>
      </c>
      <c r="C1348" s="99" t="str">
        <f>IFERROR(_xlfn.XLOOKUP($G1348,通讯通路门店!$S$4:$S$993933,通讯通路门店!$C$4:$C$993933,0,0),"")</f>
        <v>昌江黎族自治县</v>
      </c>
      <c r="D1348" s="99" t="str">
        <f>IFERROR(_xlfn.XLOOKUP($G1348,通讯通路门店!$S$4:$S$993933,通讯通路门店!$D$4:$D$993933,0,0),"")</f>
        <v>叉河镇</v>
      </c>
      <c r="E1348" s="83"/>
      <c r="F1348" s="83"/>
      <c r="G1348" s="101"/>
      <c r="H1348" s="102">
        <f>IFERROR(_xlfn.XLOOKUP($G1348,通讯通路门店!$S$4:$S$993933,通讯通路门店!$R$4:$R$993933,0,0),"")</f>
        <v>0</v>
      </c>
      <c r="I1348" s="83"/>
      <c r="J1348" s="83"/>
      <c r="K1348" s="83"/>
      <c r="L1348" s="83"/>
      <c r="M1348" s="83"/>
      <c r="N1348" s="83"/>
      <c r="O1348" s="83"/>
      <c r="P1348" s="83"/>
      <c r="Q1348" s="83"/>
      <c r="R1348" s="83"/>
      <c r="S1348" s="83"/>
      <c r="T1348" s="83"/>
      <c r="U1348" s="99">
        <f>COUNTIF(通讯通路门店!$S:$S,$G1348)</f>
        <v>0</v>
      </c>
      <c r="V1348" s="99">
        <f>COUNTIFS(通讯通路门店!$S:$S,$G1348,通讯通路门店!$J:$J,"综合卖场")</f>
        <v>0</v>
      </c>
      <c r="W1348" s="99">
        <f>SUMIFS(通讯通路门店!$AJ:$AJ,通讯通路门店!$S:$S,通讯客户沙盘!$G1348)</f>
        <v>0</v>
      </c>
      <c r="X1348" s="99">
        <f t="shared" ref="X1348:X1411" si="105">Y1348+Z1348+AA1348+AB1348+AC1348+AD1348+AE1348</f>
        <v>0</v>
      </c>
      <c r="Y1348" s="99">
        <f>COUNTIFS(通讯通路门店!$S:$S,$G1348,通讯通路门店!$J:$J,"荣耀体验店")+COUNTIFS(通讯通路门店!$S:$S,$G1348,通讯通路门店!$J:$J,"荣耀授权专卖店")</f>
        <v>0</v>
      </c>
      <c r="Z1348" s="99">
        <f>COUNTIFS(通讯通路门店!$S:$S,$G1348,通讯通路门店!$J:$J,"VIVO体验店")</f>
        <v>0</v>
      </c>
      <c r="AA1348" s="99">
        <f>COUNTIFS(通讯通路门店!$S:$S,$G1348,通讯通路门店!$J:$J,"OPPO体验店")</f>
        <v>0</v>
      </c>
      <c r="AB1348" s="99">
        <f>COUNTIFS(通讯通路门店!$S:$S,$G1348,通讯通路门店!$J:$J,"华为授权体验店")+COUNTIFS(通讯通路门店!$S:$S,$G1348,通讯通路门店!$J:$J,"华为堡垒店")</f>
        <v>0</v>
      </c>
      <c r="AC1348" s="99">
        <f>COUNTIFS(通讯通路门店!$S:$S,$G1348,通讯通路门店!$J:$J,"小米体验店")</f>
        <v>0</v>
      </c>
      <c r="AD1348" s="99">
        <f>COUNTIFS(通讯通路门店!$S:$S,$G1348,通讯通路门店!$J:$J,"苹果体验店")</f>
        <v>0</v>
      </c>
      <c r="AE1348" s="99">
        <f>COUNTIFS(通讯通路门店!$S:$S,$G1348,通讯通路门店!$J:$J,"其他品牌专卖店")</f>
        <v>0</v>
      </c>
      <c r="AF1348" s="99">
        <f>SUMIFS(通讯通路门店!$BI:$BI,通讯通路门店!$S:$S,$G1348)</f>
        <v>0</v>
      </c>
      <c r="AG1348" s="99">
        <f>SUMIFS(通讯通路门店!$BH:$BH,通讯通路门店!$S:$S,$G1348)</f>
        <v>0</v>
      </c>
      <c r="AH1348" s="99">
        <f t="shared" ref="AH1348:AH1411" si="106">AI1348+AJ1348+AK1348+AL1348+AM1348+AN1348</f>
        <v>0</v>
      </c>
      <c r="AI1348" s="99">
        <f>SUMIFS(通讯通路门店!$BB:$BB,通讯通路门店!$S:$S,$G1348)</f>
        <v>0</v>
      </c>
      <c r="AJ1348" s="99">
        <f>SUMIFS(通讯通路门店!$BE:$BE,通讯通路门店!$S:$S,$G1348)</f>
        <v>0</v>
      </c>
      <c r="AK1348" s="99">
        <f>SUMIFS(通讯通路门店!$BG:$BG,通讯通路门店!$S:$S,$G1348)</f>
        <v>0</v>
      </c>
      <c r="AL1348" s="99">
        <f>SUMIFS(通讯通路门店!$BC:$BC,通讯通路门店!$S:$S,$G1348)</f>
        <v>0</v>
      </c>
      <c r="AM1348" s="99">
        <f>SUMIFS(通讯通路门店!$BD:$BD,通讯通路门店!$S:$S,$G1348)</f>
        <v>0</v>
      </c>
      <c r="AN1348" s="99">
        <f>SUMIFS(通讯通路门店!$BF:$BF,通讯通路门店!$S:$S,$G1348)</f>
        <v>0</v>
      </c>
      <c r="AO1348" s="99">
        <f t="shared" ref="AO1348:AO1411" si="107">AP1348+AQ1348</f>
        <v>0</v>
      </c>
      <c r="AP1348" s="99">
        <f>SUMIFS(通讯通路门店!$K:$K,通讯通路门店!$S:$S,$G1348)</f>
        <v>0</v>
      </c>
      <c r="AQ1348" s="83"/>
      <c r="AR1348" s="99">
        <f>SUMIFS(通讯通路门店!$T:$T,通讯通路门店!$S:$S,$G1348)</f>
        <v>0</v>
      </c>
      <c r="AS1348" s="99">
        <f>SUMIFS(通讯通路门店!$U:$U,通讯通路门店!$S:$S,$G1348)</f>
        <v>0</v>
      </c>
      <c r="AT1348" s="99">
        <f>SUMIFS(通讯通路门店!$V:$V,通讯通路门店!$S:$S,$G1348)</f>
        <v>0</v>
      </c>
      <c r="AU1348" s="99">
        <f>SUMIFS(通讯通路门店!$W:$W,通讯通路门店!$S:$S,$G1348)</f>
        <v>0</v>
      </c>
      <c r="AV1348" s="99">
        <f>SUMIFS(通讯通路门店!$Z:$Z,通讯通路门店!$S:$S,$G1348)</f>
        <v>0</v>
      </c>
      <c r="AW1348" s="99">
        <f>SUMIFS(通讯通路门店!$AB:$AB,通讯通路门店!$S:$S,$G1348)</f>
        <v>0</v>
      </c>
      <c r="AX1348" s="99">
        <f>SUMIFS(通讯通路门店!$X:$X,通讯通路门店!$S:$S,$G1348)</f>
        <v>0</v>
      </c>
      <c r="AY1348" s="99">
        <f>SUMIFS(通讯通路门店!$Y:$Y,通讯通路门店!$S:$S,$G1348)</f>
        <v>0</v>
      </c>
      <c r="AZ1348" s="99">
        <f>SUMIFS(通讯通路门店!$AA:$AA,通讯通路门店!$S:$S,$G1348)</f>
        <v>0</v>
      </c>
      <c r="BA1348" s="99">
        <f t="shared" ref="BA1348:BA1411" si="108">AP1348-BB1348</f>
        <v>0</v>
      </c>
      <c r="BB1348" s="99">
        <f t="shared" ref="BB1348:BB1411" si="109">BC1348+BD1348+BE1348+BF1348+BG1348+BH1348</f>
        <v>0</v>
      </c>
      <c r="BC1348" s="99">
        <f>SUMIFS(通讯通路门店!$W:$W,通讯通路门店!$S:$S,$G1348,通讯通路门店!$J:$J,"荣耀体验店")+SUMIFS(通讯通路门店!$W:$W,通讯通路门店!$S:$S,$G1348,通讯通路门店!$J:$J,"荣耀授权专卖店")</f>
        <v>0</v>
      </c>
      <c r="BD1348" s="99">
        <f>SUMIFS(通讯通路门店!$Z:$Z,通讯通路门店!$S:$S,$G1348,通讯通路门店!$J:$J,"VIVO体验店")</f>
        <v>0</v>
      </c>
      <c r="BE1348" s="99">
        <f>SUMIFS(通讯通路门店!$AB:$AB,通讯通路门店!$S:$S,$G1348,通讯通路门店!$J:$J,"OPPO体验店")</f>
        <v>0</v>
      </c>
      <c r="BF1348" s="99">
        <f>SUMIFS(通讯通路门店!$X:$X,通讯通路门店!$S:$S,$G1348,通讯通路门店!$J:$J,"华为授权体验店")+SUMIFS(通讯通路门店!$AA:$AA,通讯通路门店!$S:$S,$G1348,通讯通路门店!$J:$J,"华为堡垒店")</f>
        <v>0</v>
      </c>
      <c r="BG1348" s="99">
        <f>SUMIFS(通讯通路门店!$Y:$Y,通讯通路门店!$S:$S,$G1348,通讯通路门店!$J:$J,"小米体验店")</f>
        <v>0</v>
      </c>
      <c r="BH1348" s="99">
        <f>SUMIFS(通讯通路门店!$AA:$AA,通讯通路门店!$S:$S,$G1348,通讯通路门店!$J:$J,"苹果体验店")</f>
        <v>0</v>
      </c>
      <c r="BI1348" s="99">
        <f>SUMIFS(通讯通路门店!$K:$K,通讯通路门店!$S:$S,$G1348,通讯通路门店!$J:$J,"其他品牌专卖店")</f>
        <v>0</v>
      </c>
      <c r="BJ1348" s="99">
        <f>SUMIFS(通讯通路门店!$AC:$AC,通讯通路门店!$S:$S,$G1348)</f>
        <v>0</v>
      </c>
      <c r="BK1348" s="99">
        <f>SUMIFS(通讯通路门店!$AD:$AD,通讯通路门店!$S:$S,$G1348)</f>
        <v>0</v>
      </c>
      <c r="BL1348" s="99">
        <f>SUMIFS(通讯通路门店!$AE:$AE,通讯通路门店!$S:$S,$G1348)</f>
        <v>0</v>
      </c>
      <c r="BM1348" s="99">
        <f>SUMIFS(通讯通路门店!$AF:$AF,通讯通路门店!$S:$S,$G1348)</f>
        <v>0</v>
      </c>
      <c r="BN1348" s="99">
        <f>SUMIFS(通讯通路门店!$AG:$AG,通讯通路门店!$S:$S,$G1348)</f>
        <v>0</v>
      </c>
      <c r="BO1348" s="99">
        <f>SUMIFS(通讯通路门店!$AH:$AH,通讯通路门店!$S:$S,$G1348)</f>
        <v>0</v>
      </c>
      <c r="BP1348" s="99">
        <f>SUMIFS(通讯通路门店!$AI:$AI,通讯通路门店!$S:$S,$G1348)</f>
        <v>0</v>
      </c>
      <c r="BQ1348" s="83"/>
    </row>
    <row r="1349" spans="1:69">
      <c r="A1349" s="99" t="str">
        <f>IFERROR(_xlfn.XLOOKUP($G1349,通讯通路门店!$S$4:$S$993933,通讯通路门店!$A$4:$A$993933,0,0),"")</f>
        <v>海南省</v>
      </c>
      <c r="B1349" s="99" t="str">
        <f>IFERROR(_xlfn.XLOOKUP($G1349,通讯通路门店!$S$4:$S$993933,通讯通路门店!$B$4:$B$993933,0,0),"")</f>
        <v>昌江黎族自治县</v>
      </c>
      <c r="C1349" s="99" t="str">
        <f>IFERROR(_xlfn.XLOOKUP($G1349,通讯通路门店!$S$4:$S$993933,通讯通路门店!$C$4:$C$993933,0,0),"")</f>
        <v>昌江黎族自治县</v>
      </c>
      <c r="D1349" s="99" t="str">
        <f>IFERROR(_xlfn.XLOOKUP($G1349,通讯通路门店!$S$4:$S$993933,通讯通路门店!$D$4:$D$993933,0,0),"")</f>
        <v>叉河镇</v>
      </c>
      <c r="E1349" s="83"/>
      <c r="F1349" s="83"/>
      <c r="G1349" s="101"/>
      <c r="H1349" s="102">
        <f>IFERROR(_xlfn.XLOOKUP($G1349,通讯通路门店!$S$4:$S$993933,通讯通路门店!$R$4:$R$993933,0,0),"")</f>
        <v>0</v>
      </c>
      <c r="I1349" s="83"/>
      <c r="J1349" s="83"/>
      <c r="K1349" s="83"/>
      <c r="L1349" s="83"/>
      <c r="M1349" s="83"/>
      <c r="N1349" s="83"/>
      <c r="O1349" s="83"/>
      <c r="P1349" s="83"/>
      <c r="Q1349" s="83"/>
      <c r="R1349" s="83"/>
      <c r="S1349" s="83"/>
      <c r="T1349" s="83"/>
      <c r="U1349" s="99">
        <f>COUNTIF(通讯通路门店!$S:$S,$G1349)</f>
        <v>0</v>
      </c>
      <c r="V1349" s="99">
        <f>COUNTIFS(通讯通路门店!$S:$S,$G1349,通讯通路门店!$J:$J,"综合卖场")</f>
        <v>0</v>
      </c>
      <c r="W1349" s="99">
        <f>SUMIFS(通讯通路门店!$AJ:$AJ,通讯通路门店!$S:$S,通讯客户沙盘!$G1349)</f>
        <v>0</v>
      </c>
      <c r="X1349" s="99">
        <f t="shared" si="105"/>
        <v>0</v>
      </c>
      <c r="Y1349" s="99">
        <f>COUNTIFS(通讯通路门店!$S:$S,$G1349,通讯通路门店!$J:$J,"荣耀体验店")+COUNTIFS(通讯通路门店!$S:$S,$G1349,通讯通路门店!$J:$J,"荣耀授权专卖店")</f>
        <v>0</v>
      </c>
      <c r="Z1349" s="99">
        <f>COUNTIFS(通讯通路门店!$S:$S,$G1349,通讯通路门店!$J:$J,"VIVO体验店")</f>
        <v>0</v>
      </c>
      <c r="AA1349" s="99">
        <f>COUNTIFS(通讯通路门店!$S:$S,$G1349,通讯通路门店!$J:$J,"OPPO体验店")</f>
        <v>0</v>
      </c>
      <c r="AB1349" s="99">
        <f>COUNTIFS(通讯通路门店!$S:$S,$G1349,通讯通路门店!$J:$J,"华为授权体验店")+COUNTIFS(通讯通路门店!$S:$S,$G1349,通讯通路门店!$J:$J,"华为堡垒店")</f>
        <v>0</v>
      </c>
      <c r="AC1349" s="99">
        <f>COUNTIFS(通讯通路门店!$S:$S,$G1349,通讯通路门店!$J:$J,"小米体验店")</f>
        <v>0</v>
      </c>
      <c r="AD1349" s="99">
        <f>COUNTIFS(通讯通路门店!$S:$S,$G1349,通讯通路门店!$J:$J,"苹果体验店")</f>
        <v>0</v>
      </c>
      <c r="AE1349" s="99">
        <f>COUNTIFS(通讯通路门店!$S:$S,$G1349,通讯通路门店!$J:$J,"其他品牌专卖店")</f>
        <v>0</v>
      </c>
      <c r="AF1349" s="99">
        <f>SUMIFS(通讯通路门店!$BI:$BI,通讯通路门店!$S:$S,$G1349)</f>
        <v>0</v>
      </c>
      <c r="AG1349" s="99">
        <f>SUMIFS(通讯通路门店!$BH:$BH,通讯通路门店!$S:$S,$G1349)</f>
        <v>0</v>
      </c>
      <c r="AH1349" s="99">
        <f t="shared" si="106"/>
        <v>0</v>
      </c>
      <c r="AI1349" s="99">
        <f>SUMIFS(通讯通路门店!$BB:$BB,通讯通路门店!$S:$S,$G1349)</f>
        <v>0</v>
      </c>
      <c r="AJ1349" s="99">
        <f>SUMIFS(通讯通路门店!$BE:$BE,通讯通路门店!$S:$S,$G1349)</f>
        <v>0</v>
      </c>
      <c r="AK1349" s="99">
        <f>SUMIFS(通讯通路门店!$BG:$BG,通讯通路门店!$S:$S,$G1349)</f>
        <v>0</v>
      </c>
      <c r="AL1349" s="99">
        <f>SUMIFS(通讯通路门店!$BC:$BC,通讯通路门店!$S:$S,$G1349)</f>
        <v>0</v>
      </c>
      <c r="AM1349" s="99">
        <f>SUMIFS(通讯通路门店!$BD:$BD,通讯通路门店!$S:$S,$G1349)</f>
        <v>0</v>
      </c>
      <c r="AN1349" s="99">
        <f>SUMIFS(通讯通路门店!$BF:$BF,通讯通路门店!$S:$S,$G1349)</f>
        <v>0</v>
      </c>
      <c r="AO1349" s="99">
        <f t="shared" si="107"/>
        <v>0</v>
      </c>
      <c r="AP1349" s="99">
        <f>SUMIFS(通讯通路门店!$K:$K,通讯通路门店!$S:$S,$G1349)</f>
        <v>0</v>
      </c>
      <c r="AQ1349" s="83"/>
      <c r="AR1349" s="99">
        <f>SUMIFS(通讯通路门店!$T:$T,通讯通路门店!$S:$S,$G1349)</f>
        <v>0</v>
      </c>
      <c r="AS1349" s="99">
        <f>SUMIFS(通讯通路门店!$U:$U,通讯通路门店!$S:$S,$G1349)</f>
        <v>0</v>
      </c>
      <c r="AT1349" s="99">
        <f>SUMIFS(通讯通路门店!$V:$V,通讯通路门店!$S:$S,$G1349)</f>
        <v>0</v>
      </c>
      <c r="AU1349" s="99">
        <f>SUMIFS(通讯通路门店!$W:$W,通讯通路门店!$S:$S,$G1349)</f>
        <v>0</v>
      </c>
      <c r="AV1349" s="99">
        <f>SUMIFS(通讯通路门店!$Z:$Z,通讯通路门店!$S:$S,$G1349)</f>
        <v>0</v>
      </c>
      <c r="AW1349" s="99">
        <f>SUMIFS(通讯通路门店!$AB:$AB,通讯通路门店!$S:$S,$G1349)</f>
        <v>0</v>
      </c>
      <c r="AX1349" s="99">
        <f>SUMIFS(通讯通路门店!$X:$X,通讯通路门店!$S:$S,$G1349)</f>
        <v>0</v>
      </c>
      <c r="AY1349" s="99">
        <f>SUMIFS(通讯通路门店!$Y:$Y,通讯通路门店!$S:$S,$G1349)</f>
        <v>0</v>
      </c>
      <c r="AZ1349" s="99">
        <f>SUMIFS(通讯通路门店!$AA:$AA,通讯通路门店!$S:$S,$G1349)</f>
        <v>0</v>
      </c>
      <c r="BA1349" s="99">
        <f t="shared" si="108"/>
        <v>0</v>
      </c>
      <c r="BB1349" s="99">
        <f t="shared" si="109"/>
        <v>0</v>
      </c>
      <c r="BC1349" s="99">
        <f>SUMIFS(通讯通路门店!$W:$W,通讯通路门店!$S:$S,$G1349,通讯通路门店!$J:$J,"荣耀体验店")+SUMIFS(通讯通路门店!$W:$W,通讯通路门店!$S:$S,$G1349,通讯通路门店!$J:$J,"荣耀授权专卖店")</f>
        <v>0</v>
      </c>
      <c r="BD1349" s="99">
        <f>SUMIFS(通讯通路门店!$Z:$Z,通讯通路门店!$S:$S,$G1349,通讯通路门店!$J:$J,"VIVO体验店")</f>
        <v>0</v>
      </c>
      <c r="BE1349" s="99">
        <f>SUMIFS(通讯通路门店!$AB:$AB,通讯通路门店!$S:$S,$G1349,通讯通路门店!$J:$J,"OPPO体验店")</f>
        <v>0</v>
      </c>
      <c r="BF1349" s="99">
        <f>SUMIFS(通讯通路门店!$X:$X,通讯通路门店!$S:$S,$G1349,通讯通路门店!$J:$J,"华为授权体验店")+SUMIFS(通讯通路门店!$AA:$AA,通讯通路门店!$S:$S,$G1349,通讯通路门店!$J:$J,"华为堡垒店")</f>
        <v>0</v>
      </c>
      <c r="BG1349" s="99">
        <f>SUMIFS(通讯通路门店!$Y:$Y,通讯通路门店!$S:$S,$G1349,通讯通路门店!$J:$J,"小米体验店")</f>
        <v>0</v>
      </c>
      <c r="BH1349" s="99">
        <f>SUMIFS(通讯通路门店!$AA:$AA,通讯通路门店!$S:$S,$G1349,通讯通路门店!$J:$J,"苹果体验店")</f>
        <v>0</v>
      </c>
      <c r="BI1349" s="99">
        <f>SUMIFS(通讯通路门店!$K:$K,通讯通路门店!$S:$S,$G1349,通讯通路门店!$J:$J,"其他品牌专卖店")</f>
        <v>0</v>
      </c>
      <c r="BJ1349" s="99">
        <f>SUMIFS(通讯通路门店!$AC:$AC,通讯通路门店!$S:$S,$G1349)</f>
        <v>0</v>
      </c>
      <c r="BK1349" s="99">
        <f>SUMIFS(通讯通路门店!$AD:$AD,通讯通路门店!$S:$S,$G1349)</f>
        <v>0</v>
      </c>
      <c r="BL1349" s="99">
        <f>SUMIFS(通讯通路门店!$AE:$AE,通讯通路门店!$S:$S,$G1349)</f>
        <v>0</v>
      </c>
      <c r="BM1349" s="99">
        <f>SUMIFS(通讯通路门店!$AF:$AF,通讯通路门店!$S:$S,$G1349)</f>
        <v>0</v>
      </c>
      <c r="BN1349" s="99">
        <f>SUMIFS(通讯通路门店!$AG:$AG,通讯通路门店!$S:$S,$G1349)</f>
        <v>0</v>
      </c>
      <c r="BO1349" s="99">
        <f>SUMIFS(通讯通路门店!$AH:$AH,通讯通路门店!$S:$S,$G1349)</f>
        <v>0</v>
      </c>
      <c r="BP1349" s="99">
        <f>SUMIFS(通讯通路门店!$AI:$AI,通讯通路门店!$S:$S,$G1349)</f>
        <v>0</v>
      </c>
      <c r="BQ1349" s="83"/>
    </row>
    <row r="1350" spans="1:69">
      <c r="A1350" s="99" t="str">
        <f>IFERROR(_xlfn.XLOOKUP($G1350,通讯通路门店!$S$4:$S$993933,通讯通路门店!$A$4:$A$993933,0,0),"")</f>
        <v>海南省</v>
      </c>
      <c r="B1350" s="99" t="str">
        <f>IFERROR(_xlfn.XLOOKUP($G1350,通讯通路门店!$S$4:$S$993933,通讯通路门店!$B$4:$B$993933,0,0),"")</f>
        <v>昌江黎族自治县</v>
      </c>
      <c r="C1350" s="99" t="str">
        <f>IFERROR(_xlfn.XLOOKUP($G1350,通讯通路门店!$S$4:$S$993933,通讯通路门店!$C$4:$C$993933,0,0),"")</f>
        <v>昌江黎族自治县</v>
      </c>
      <c r="D1350" s="99" t="str">
        <f>IFERROR(_xlfn.XLOOKUP($G1350,通讯通路门店!$S$4:$S$993933,通讯通路门店!$D$4:$D$993933,0,0),"")</f>
        <v>叉河镇</v>
      </c>
      <c r="E1350" s="83"/>
      <c r="F1350" s="83"/>
      <c r="G1350" s="101"/>
      <c r="H1350" s="102">
        <f>IFERROR(_xlfn.XLOOKUP($G1350,通讯通路门店!$S$4:$S$993933,通讯通路门店!$R$4:$R$993933,0,0),"")</f>
        <v>0</v>
      </c>
      <c r="I1350" s="83"/>
      <c r="J1350" s="83"/>
      <c r="K1350" s="83"/>
      <c r="L1350" s="83"/>
      <c r="M1350" s="83"/>
      <c r="N1350" s="83"/>
      <c r="O1350" s="83"/>
      <c r="P1350" s="83"/>
      <c r="Q1350" s="83"/>
      <c r="R1350" s="83"/>
      <c r="S1350" s="83"/>
      <c r="T1350" s="83"/>
      <c r="U1350" s="99">
        <f>COUNTIF(通讯通路门店!$S:$S,$G1350)</f>
        <v>0</v>
      </c>
      <c r="V1350" s="99">
        <f>COUNTIFS(通讯通路门店!$S:$S,$G1350,通讯通路门店!$J:$J,"综合卖场")</f>
        <v>0</v>
      </c>
      <c r="W1350" s="99">
        <f>SUMIFS(通讯通路门店!$AJ:$AJ,通讯通路门店!$S:$S,通讯客户沙盘!$G1350)</f>
        <v>0</v>
      </c>
      <c r="X1350" s="99">
        <f t="shared" si="105"/>
        <v>0</v>
      </c>
      <c r="Y1350" s="99">
        <f>COUNTIFS(通讯通路门店!$S:$S,$G1350,通讯通路门店!$J:$J,"荣耀体验店")+COUNTIFS(通讯通路门店!$S:$S,$G1350,通讯通路门店!$J:$J,"荣耀授权专卖店")</f>
        <v>0</v>
      </c>
      <c r="Z1350" s="99">
        <f>COUNTIFS(通讯通路门店!$S:$S,$G1350,通讯通路门店!$J:$J,"VIVO体验店")</f>
        <v>0</v>
      </c>
      <c r="AA1350" s="99">
        <f>COUNTIFS(通讯通路门店!$S:$S,$G1350,通讯通路门店!$J:$J,"OPPO体验店")</f>
        <v>0</v>
      </c>
      <c r="AB1350" s="99">
        <f>COUNTIFS(通讯通路门店!$S:$S,$G1350,通讯通路门店!$J:$J,"华为授权体验店")+COUNTIFS(通讯通路门店!$S:$S,$G1350,通讯通路门店!$J:$J,"华为堡垒店")</f>
        <v>0</v>
      </c>
      <c r="AC1350" s="99">
        <f>COUNTIFS(通讯通路门店!$S:$S,$G1350,通讯通路门店!$J:$J,"小米体验店")</f>
        <v>0</v>
      </c>
      <c r="AD1350" s="99">
        <f>COUNTIFS(通讯通路门店!$S:$S,$G1350,通讯通路门店!$J:$J,"苹果体验店")</f>
        <v>0</v>
      </c>
      <c r="AE1350" s="99">
        <f>COUNTIFS(通讯通路门店!$S:$S,$G1350,通讯通路门店!$J:$J,"其他品牌专卖店")</f>
        <v>0</v>
      </c>
      <c r="AF1350" s="99">
        <f>SUMIFS(通讯通路门店!$BI:$BI,通讯通路门店!$S:$S,$G1350)</f>
        <v>0</v>
      </c>
      <c r="AG1350" s="99">
        <f>SUMIFS(通讯通路门店!$BH:$BH,通讯通路门店!$S:$S,$G1350)</f>
        <v>0</v>
      </c>
      <c r="AH1350" s="99">
        <f t="shared" si="106"/>
        <v>0</v>
      </c>
      <c r="AI1350" s="99">
        <f>SUMIFS(通讯通路门店!$BB:$BB,通讯通路门店!$S:$S,$G1350)</f>
        <v>0</v>
      </c>
      <c r="AJ1350" s="99">
        <f>SUMIFS(通讯通路门店!$BE:$BE,通讯通路门店!$S:$S,$G1350)</f>
        <v>0</v>
      </c>
      <c r="AK1350" s="99">
        <f>SUMIFS(通讯通路门店!$BG:$BG,通讯通路门店!$S:$S,$G1350)</f>
        <v>0</v>
      </c>
      <c r="AL1350" s="99">
        <f>SUMIFS(通讯通路门店!$BC:$BC,通讯通路门店!$S:$S,$G1350)</f>
        <v>0</v>
      </c>
      <c r="AM1350" s="99">
        <f>SUMIFS(通讯通路门店!$BD:$BD,通讯通路门店!$S:$S,$G1350)</f>
        <v>0</v>
      </c>
      <c r="AN1350" s="99">
        <f>SUMIFS(通讯通路门店!$BF:$BF,通讯通路门店!$S:$S,$G1350)</f>
        <v>0</v>
      </c>
      <c r="AO1350" s="99">
        <f t="shared" si="107"/>
        <v>0</v>
      </c>
      <c r="AP1350" s="99">
        <f>SUMIFS(通讯通路门店!$K:$K,通讯通路门店!$S:$S,$G1350)</f>
        <v>0</v>
      </c>
      <c r="AQ1350" s="83"/>
      <c r="AR1350" s="99">
        <f>SUMIFS(通讯通路门店!$T:$T,通讯通路门店!$S:$S,$G1350)</f>
        <v>0</v>
      </c>
      <c r="AS1350" s="99">
        <f>SUMIFS(通讯通路门店!$U:$U,通讯通路门店!$S:$S,$G1350)</f>
        <v>0</v>
      </c>
      <c r="AT1350" s="99">
        <f>SUMIFS(通讯通路门店!$V:$V,通讯通路门店!$S:$S,$G1350)</f>
        <v>0</v>
      </c>
      <c r="AU1350" s="99">
        <f>SUMIFS(通讯通路门店!$W:$W,通讯通路门店!$S:$S,$G1350)</f>
        <v>0</v>
      </c>
      <c r="AV1350" s="99">
        <f>SUMIFS(通讯通路门店!$Z:$Z,通讯通路门店!$S:$S,$G1350)</f>
        <v>0</v>
      </c>
      <c r="AW1350" s="99">
        <f>SUMIFS(通讯通路门店!$AB:$AB,通讯通路门店!$S:$S,$G1350)</f>
        <v>0</v>
      </c>
      <c r="AX1350" s="99">
        <f>SUMIFS(通讯通路门店!$X:$X,通讯通路门店!$S:$S,$G1350)</f>
        <v>0</v>
      </c>
      <c r="AY1350" s="99">
        <f>SUMIFS(通讯通路门店!$Y:$Y,通讯通路门店!$S:$S,$G1350)</f>
        <v>0</v>
      </c>
      <c r="AZ1350" s="99">
        <f>SUMIFS(通讯通路门店!$AA:$AA,通讯通路门店!$S:$S,$G1350)</f>
        <v>0</v>
      </c>
      <c r="BA1350" s="99">
        <f t="shared" si="108"/>
        <v>0</v>
      </c>
      <c r="BB1350" s="99">
        <f t="shared" si="109"/>
        <v>0</v>
      </c>
      <c r="BC1350" s="99">
        <f>SUMIFS(通讯通路门店!$W:$W,通讯通路门店!$S:$S,$G1350,通讯通路门店!$J:$J,"荣耀体验店")+SUMIFS(通讯通路门店!$W:$W,通讯通路门店!$S:$S,$G1350,通讯通路门店!$J:$J,"荣耀授权专卖店")</f>
        <v>0</v>
      </c>
      <c r="BD1350" s="99">
        <f>SUMIFS(通讯通路门店!$Z:$Z,通讯通路门店!$S:$S,$G1350,通讯通路门店!$J:$J,"VIVO体验店")</f>
        <v>0</v>
      </c>
      <c r="BE1350" s="99">
        <f>SUMIFS(通讯通路门店!$AB:$AB,通讯通路门店!$S:$S,$G1350,通讯通路门店!$J:$J,"OPPO体验店")</f>
        <v>0</v>
      </c>
      <c r="BF1350" s="99">
        <f>SUMIFS(通讯通路门店!$X:$X,通讯通路门店!$S:$S,$G1350,通讯通路门店!$J:$J,"华为授权体验店")+SUMIFS(通讯通路门店!$AA:$AA,通讯通路门店!$S:$S,$G1350,通讯通路门店!$J:$J,"华为堡垒店")</f>
        <v>0</v>
      </c>
      <c r="BG1350" s="99">
        <f>SUMIFS(通讯通路门店!$Y:$Y,通讯通路门店!$S:$S,$G1350,通讯通路门店!$J:$J,"小米体验店")</f>
        <v>0</v>
      </c>
      <c r="BH1350" s="99">
        <f>SUMIFS(通讯通路门店!$AA:$AA,通讯通路门店!$S:$S,$G1350,通讯通路门店!$J:$J,"苹果体验店")</f>
        <v>0</v>
      </c>
      <c r="BI1350" s="99">
        <f>SUMIFS(通讯通路门店!$K:$K,通讯通路门店!$S:$S,$G1350,通讯通路门店!$J:$J,"其他品牌专卖店")</f>
        <v>0</v>
      </c>
      <c r="BJ1350" s="99">
        <f>SUMIFS(通讯通路门店!$AC:$AC,通讯通路门店!$S:$S,$G1350)</f>
        <v>0</v>
      </c>
      <c r="BK1350" s="99">
        <f>SUMIFS(通讯通路门店!$AD:$AD,通讯通路门店!$S:$S,$G1350)</f>
        <v>0</v>
      </c>
      <c r="BL1350" s="99">
        <f>SUMIFS(通讯通路门店!$AE:$AE,通讯通路门店!$S:$S,$G1350)</f>
        <v>0</v>
      </c>
      <c r="BM1350" s="99">
        <f>SUMIFS(通讯通路门店!$AF:$AF,通讯通路门店!$S:$S,$G1350)</f>
        <v>0</v>
      </c>
      <c r="BN1350" s="99">
        <f>SUMIFS(通讯通路门店!$AG:$AG,通讯通路门店!$S:$S,$G1350)</f>
        <v>0</v>
      </c>
      <c r="BO1350" s="99">
        <f>SUMIFS(通讯通路门店!$AH:$AH,通讯通路门店!$S:$S,$G1350)</f>
        <v>0</v>
      </c>
      <c r="BP1350" s="99">
        <f>SUMIFS(通讯通路门店!$AI:$AI,通讯通路门店!$S:$S,$G1350)</f>
        <v>0</v>
      </c>
      <c r="BQ1350" s="83"/>
    </row>
    <row r="1351" spans="1:69">
      <c r="A1351" s="99" t="str">
        <f>IFERROR(_xlfn.XLOOKUP($G1351,通讯通路门店!$S$4:$S$993933,通讯通路门店!$A$4:$A$993933,0,0),"")</f>
        <v>海南省</v>
      </c>
      <c r="B1351" s="99" t="str">
        <f>IFERROR(_xlfn.XLOOKUP($G1351,通讯通路门店!$S$4:$S$993933,通讯通路门店!$B$4:$B$993933,0,0),"")</f>
        <v>昌江黎族自治县</v>
      </c>
      <c r="C1351" s="99" t="str">
        <f>IFERROR(_xlfn.XLOOKUP($G1351,通讯通路门店!$S$4:$S$993933,通讯通路门店!$C$4:$C$993933,0,0),"")</f>
        <v>昌江黎族自治县</v>
      </c>
      <c r="D1351" s="99" t="str">
        <f>IFERROR(_xlfn.XLOOKUP($G1351,通讯通路门店!$S$4:$S$993933,通讯通路门店!$D$4:$D$993933,0,0),"")</f>
        <v>叉河镇</v>
      </c>
      <c r="E1351" s="83"/>
      <c r="F1351" s="83"/>
      <c r="G1351" s="101"/>
      <c r="H1351" s="102">
        <f>IFERROR(_xlfn.XLOOKUP($G1351,通讯通路门店!$S$4:$S$993933,通讯通路门店!$R$4:$R$993933,0,0),"")</f>
        <v>0</v>
      </c>
      <c r="I1351" s="83"/>
      <c r="J1351" s="83"/>
      <c r="K1351" s="83"/>
      <c r="L1351" s="83"/>
      <c r="M1351" s="83"/>
      <c r="N1351" s="83"/>
      <c r="O1351" s="83"/>
      <c r="P1351" s="83"/>
      <c r="Q1351" s="83"/>
      <c r="R1351" s="83"/>
      <c r="S1351" s="83"/>
      <c r="T1351" s="83"/>
      <c r="U1351" s="99">
        <f>COUNTIF(通讯通路门店!$S:$S,$G1351)</f>
        <v>0</v>
      </c>
      <c r="V1351" s="99">
        <f>COUNTIFS(通讯通路门店!$S:$S,$G1351,通讯通路门店!$J:$J,"综合卖场")</f>
        <v>0</v>
      </c>
      <c r="W1351" s="99">
        <f>SUMIFS(通讯通路门店!$AJ:$AJ,通讯通路门店!$S:$S,通讯客户沙盘!$G1351)</f>
        <v>0</v>
      </c>
      <c r="X1351" s="99">
        <f t="shared" si="105"/>
        <v>0</v>
      </c>
      <c r="Y1351" s="99">
        <f>COUNTIFS(通讯通路门店!$S:$S,$G1351,通讯通路门店!$J:$J,"荣耀体验店")+COUNTIFS(通讯通路门店!$S:$S,$G1351,通讯通路门店!$J:$J,"荣耀授权专卖店")</f>
        <v>0</v>
      </c>
      <c r="Z1351" s="99">
        <f>COUNTIFS(通讯通路门店!$S:$S,$G1351,通讯通路门店!$J:$J,"VIVO体验店")</f>
        <v>0</v>
      </c>
      <c r="AA1351" s="99">
        <f>COUNTIFS(通讯通路门店!$S:$S,$G1351,通讯通路门店!$J:$J,"OPPO体验店")</f>
        <v>0</v>
      </c>
      <c r="AB1351" s="99">
        <f>COUNTIFS(通讯通路门店!$S:$S,$G1351,通讯通路门店!$J:$J,"华为授权体验店")+COUNTIFS(通讯通路门店!$S:$S,$G1351,通讯通路门店!$J:$J,"华为堡垒店")</f>
        <v>0</v>
      </c>
      <c r="AC1351" s="99">
        <f>COUNTIFS(通讯通路门店!$S:$S,$G1351,通讯通路门店!$J:$J,"小米体验店")</f>
        <v>0</v>
      </c>
      <c r="AD1351" s="99">
        <f>COUNTIFS(通讯通路门店!$S:$S,$G1351,通讯通路门店!$J:$J,"苹果体验店")</f>
        <v>0</v>
      </c>
      <c r="AE1351" s="99">
        <f>COUNTIFS(通讯通路门店!$S:$S,$G1351,通讯通路门店!$J:$J,"其他品牌专卖店")</f>
        <v>0</v>
      </c>
      <c r="AF1351" s="99">
        <f>SUMIFS(通讯通路门店!$BI:$BI,通讯通路门店!$S:$S,$G1351)</f>
        <v>0</v>
      </c>
      <c r="AG1351" s="99">
        <f>SUMIFS(通讯通路门店!$BH:$BH,通讯通路门店!$S:$S,$G1351)</f>
        <v>0</v>
      </c>
      <c r="AH1351" s="99">
        <f t="shared" si="106"/>
        <v>0</v>
      </c>
      <c r="AI1351" s="99">
        <f>SUMIFS(通讯通路门店!$BB:$BB,通讯通路门店!$S:$S,$G1351)</f>
        <v>0</v>
      </c>
      <c r="AJ1351" s="99">
        <f>SUMIFS(通讯通路门店!$BE:$BE,通讯通路门店!$S:$S,$G1351)</f>
        <v>0</v>
      </c>
      <c r="AK1351" s="99">
        <f>SUMIFS(通讯通路门店!$BG:$BG,通讯通路门店!$S:$S,$G1351)</f>
        <v>0</v>
      </c>
      <c r="AL1351" s="99">
        <f>SUMIFS(通讯通路门店!$BC:$BC,通讯通路门店!$S:$S,$G1351)</f>
        <v>0</v>
      </c>
      <c r="AM1351" s="99">
        <f>SUMIFS(通讯通路门店!$BD:$BD,通讯通路门店!$S:$S,$G1351)</f>
        <v>0</v>
      </c>
      <c r="AN1351" s="99">
        <f>SUMIFS(通讯通路门店!$BF:$BF,通讯通路门店!$S:$S,$G1351)</f>
        <v>0</v>
      </c>
      <c r="AO1351" s="99">
        <f t="shared" si="107"/>
        <v>0</v>
      </c>
      <c r="AP1351" s="99">
        <f>SUMIFS(通讯通路门店!$K:$K,通讯通路门店!$S:$S,$G1351)</f>
        <v>0</v>
      </c>
      <c r="AQ1351" s="83"/>
      <c r="AR1351" s="99">
        <f>SUMIFS(通讯通路门店!$T:$T,通讯通路门店!$S:$S,$G1351)</f>
        <v>0</v>
      </c>
      <c r="AS1351" s="99">
        <f>SUMIFS(通讯通路门店!$U:$U,通讯通路门店!$S:$S,$G1351)</f>
        <v>0</v>
      </c>
      <c r="AT1351" s="99">
        <f>SUMIFS(通讯通路门店!$V:$V,通讯通路门店!$S:$S,$G1351)</f>
        <v>0</v>
      </c>
      <c r="AU1351" s="99">
        <f>SUMIFS(通讯通路门店!$W:$W,通讯通路门店!$S:$S,$G1351)</f>
        <v>0</v>
      </c>
      <c r="AV1351" s="99">
        <f>SUMIFS(通讯通路门店!$Z:$Z,通讯通路门店!$S:$S,$G1351)</f>
        <v>0</v>
      </c>
      <c r="AW1351" s="99">
        <f>SUMIFS(通讯通路门店!$AB:$AB,通讯通路门店!$S:$S,$G1351)</f>
        <v>0</v>
      </c>
      <c r="AX1351" s="99">
        <f>SUMIFS(通讯通路门店!$X:$X,通讯通路门店!$S:$S,$G1351)</f>
        <v>0</v>
      </c>
      <c r="AY1351" s="99">
        <f>SUMIFS(通讯通路门店!$Y:$Y,通讯通路门店!$S:$S,$G1351)</f>
        <v>0</v>
      </c>
      <c r="AZ1351" s="99">
        <f>SUMIFS(通讯通路门店!$AA:$AA,通讯通路门店!$S:$S,$G1351)</f>
        <v>0</v>
      </c>
      <c r="BA1351" s="99">
        <f t="shared" si="108"/>
        <v>0</v>
      </c>
      <c r="BB1351" s="99">
        <f t="shared" si="109"/>
        <v>0</v>
      </c>
      <c r="BC1351" s="99">
        <f>SUMIFS(通讯通路门店!$W:$W,通讯通路门店!$S:$S,$G1351,通讯通路门店!$J:$J,"荣耀体验店")+SUMIFS(通讯通路门店!$W:$W,通讯通路门店!$S:$S,$G1351,通讯通路门店!$J:$J,"荣耀授权专卖店")</f>
        <v>0</v>
      </c>
      <c r="BD1351" s="99">
        <f>SUMIFS(通讯通路门店!$Z:$Z,通讯通路门店!$S:$S,$G1351,通讯通路门店!$J:$J,"VIVO体验店")</f>
        <v>0</v>
      </c>
      <c r="BE1351" s="99">
        <f>SUMIFS(通讯通路门店!$AB:$AB,通讯通路门店!$S:$S,$G1351,通讯通路门店!$J:$J,"OPPO体验店")</f>
        <v>0</v>
      </c>
      <c r="BF1351" s="99">
        <f>SUMIFS(通讯通路门店!$X:$X,通讯通路门店!$S:$S,$G1351,通讯通路门店!$J:$J,"华为授权体验店")+SUMIFS(通讯通路门店!$AA:$AA,通讯通路门店!$S:$S,$G1351,通讯通路门店!$J:$J,"华为堡垒店")</f>
        <v>0</v>
      </c>
      <c r="BG1351" s="99">
        <f>SUMIFS(通讯通路门店!$Y:$Y,通讯通路门店!$S:$S,$G1351,通讯通路门店!$J:$J,"小米体验店")</f>
        <v>0</v>
      </c>
      <c r="BH1351" s="99">
        <f>SUMIFS(通讯通路门店!$AA:$AA,通讯通路门店!$S:$S,$G1351,通讯通路门店!$J:$J,"苹果体验店")</f>
        <v>0</v>
      </c>
      <c r="BI1351" s="99">
        <f>SUMIFS(通讯通路门店!$K:$K,通讯通路门店!$S:$S,$G1351,通讯通路门店!$J:$J,"其他品牌专卖店")</f>
        <v>0</v>
      </c>
      <c r="BJ1351" s="99">
        <f>SUMIFS(通讯通路门店!$AC:$AC,通讯通路门店!$S:$S,$G1351)</f>
        <v>0</v>
      </c>
      <c r="BK1351" s="99">
        <f>SUMIFS(通讯通路门店!$AD:$AD,通讯通路门店!$S:$S,$G1351)</f>
        <v>0</v>
      </c>
      <c r="BL1351" s="99">
        <f>SUMIFS(通讯通路门店!$AE:$AE,通讯通路门店!$S:$S,$G1351)</f>
        <v>0</v>
      </c>
      <c r="BM1351" s="99">
        <f>SUMIFS(通讯通路门店!$AF:$AF,通讯通路门店!$S:$S,$G1351)</f>
        <v>0</v>
      </c>
      <c r="BN1351" s="99">
        <f>SUMIFS(通讯通路门店!$AG:$AG,通讯通路门店!$S:$S,$G1351)</f>
        <v>0</v>
      </c>
      <c r="BO1351" s="99">
        <f>SUMIFS(通讯通路门店!$AH:$AH,通讯通路门店!$S:$S,$G1351)</f>
        <v>0</v>
      </c>
      <c r="BP1351" s="99">
        <f>SUMIFS(通讯通路门店!$AI:$AI,通讯通路门店!$S:$S,$G1351)</f>
        <v>0</v>
      </c>
      <c r="BQ1351" s="83"/>
    </row>
    <row r="1352" spans="1:69">
      <c r="A1352" s="99" t="str">
        <f>IFERROR(_xlfn.XLOOKUP($G1352,通讯通路门店!$S$4:$S$993933,通讯通路门店!$A$4:$A$993933,0,0),"")</f>
        <v>海南省</v>
      </c>
      <c r="B1352" s="99" t="str">
        <f>IFERROR(_xlfn.XLOOKUP($G1352,通讯通路门店!$S$4:$S$993933,通讯通路门店!$B$4:$B$993933,0,0),"")</f>
        <v>昌江黎族自治县</v>
      </c>
      <c r="C1352" s="99" t="str">
        <f>IFERROR(_xlfn.XLOOKUP($G1352,通讯通路门店!$S$4:$S$993933,通讯通路门店!$C$4:$C$993933,0,0),"")</f>
        <v>昌江黎族自治县</v>
      </c>
      <c r="D1352" s="99" t="str">
        <f>IFERROR(_xlfn.XLOOKUP($G1352,通讯通路门店!$S$4:$S$993933,通讯通路门店!$D$4:$D$993933,0,0),"")</f>
        <v>叉河镇</v>
      </c>
      <c r="E1352" s="83"/>
      <c r="F1352" s="83"/>
      <c r="G1352" s="101"/>
      <c r="H1352" s="102">
        <f>IFERROR(_xlfn.XLOOKUP($G1352,通讯通路门店!$S$4:$S$993933,通讯通路门店!$R$4:$R$993933,0,0),"")</f>
        <v>0</v>
      </c>
      <c r="I1352" s="83"/>
      <c r="J1352" s="83"/>
      <c r="K1352" s="83"/>
      <c r="L1352" s="83"/>
      <c r="M1352" s="83"/>
      <c r="N1352" s="83"/>
      <c r="O1352" s="83"/>
      <c r="P1352" s="83"/>
      <c r="Q1352" s="83"/>
      <c r="R1352" s="83"/>
      <c r="S1352" s="83"/>
      <c r="T1352" s="83"/>
      <c r="U1352" s="99">
        <f>COUNTIF(通讯通路门店!$S:$S,$G1352)</f>
        <v>0</v>
      </c>
      <c r="V1352" s="99">
        <f>COUNTIFS(通讯通路门店!$S:$S,$G1352,通讯通路门店!$J:$J,"综合卖场")</f>
        <v>0</v>
      </c>
      <c r="W1352" s="99">
        <f>SUMIFS(通讯通路门店!$AJ:$AJ,通讯通路门店!$S:$S,通讯客户沙盘!$G1352)</f>
        <v>0</v>
      </c>
      <c r="X1352" s="99">
        <f t="shared" si="105"/>
        <v>0</v>
      </c>
      <c r="Y1352" s="99">
        <f>COUNTIFS(通讯通路门店!$S:$S,$G1352,通讯通路门店!$J:$J,"荣耀体验店")+COUNTIFS(通讯通路门店!$S:$S,$G1352,通讯通路门店!$J:$J,"荣耀授权专卖店")</f>
        <v>0</v>
      </c>
      <c r="Z1352" s="99">
        <f>COUNTIFS(通讯通路门店!$S:$S,$G1352,通讯通路门店!$J:$J,"VIVO体验店")</f>
        <v>0</v>
      </c>
      <c r="AA1352" s="99">
        <f>COUNTIFS(通讯通路门店!$S:$S,$G1352,通讯通路门店!$J:$J,"OPPO体验店")</f>
        <v>0</v>
      </c>
      <c r="AB1352" s="99">
        <f>COUNTIFS(通讯通路门店!$S:$S,$G1352,通讯通路门店!$J:$J,"华为授权体验店")+COUNTIFS(通讯通路门店!$S:$S,$G1352,通讯通路门店!$J:$J,"华为堡垒店")</f>
        <v>0</v>
      </c>
      <c r="AC1352" s="99">
        <f>COUNTIFS(通讯通路门店!$S:$S,$G1352,通讯通路门店!$J:$J,"小米体验店")</f>
        <v>0</v>
      </c>
      <c r="AD1352" s="99">
        <f>COUNTIFS(通讯通路门店!$S:$S,$G1352,通讯通路门店!$J:$J,"苹果体验店")</f>
        <v>0</v>
      </c>
      <c r="AE1352" s="99">
        <f>COUNTIFS(通讯通路门店!$S:$S,$G1352,通讯通路门店!$J:$J,"其他品牌专卖店")</f>
        <v>0</v>
      </c>
      <c r="AF1352" s="99">
        <f>SUMIFS(通讯通路门店!$BI:$BI,通讯通路门店!$S:$S,$G1352)</f>
        <v>0</v>
      </c>
      <c r="AG1352" s="99">
        <f>SUMIFS(通讯通路门店!$BH:$BH,通讯通路门店!$S:$S,$G1352)</f>
        <v>0</v>
      </c>
      <c r="AH1352" s="99">
        <f t="shared" si="106"/>
        <v>0</v>
      </c>
      <c r="AI1352" s="99">
        <f>SUMIFS(通讯通路门店!$BB:$BB,通讯通路门店!$S:$S,$G1352)</f>
        <v>0</v>
      </c>
      <c r="AJ1352" s="99">
        <f>SUMIFS(通讯通路门店!$BE:$BE,通讯通路门店!$S:$S,$G1352)</f>
        <v>0</v>
      </c>
      <c r="AK1352" s="99">
        <f>SUMIFS(通讯通路门店!$BG:$BG,通讯通路门店!$S:$S,$G1352)</f>
        <v>0</v>
      </c>
      <c r="AL1352" s="99">
        <f>SUMIFS(通讯通路门店!$BC:$BC,通讯通路门店!$S:$S,$G1352)</f>
        <v>0</v>
      </c>
      <c r="AM1352" s="99">
        <f>SUMIFS(通讯通路门店!$BD:$BD,通讯通路门店!$S:$S,$G1352)</f>
        <v>0</v>
      </c>
      <c r="AN1352" s="99">
        <f>SUMIFS(通讯通路门店!$BF:$BF,通讯通路门店!$S:$S,$G1352)</f>
        <v>0</v>
      </c>
      <c r="AO1352" s="99">
        <f t="shared" si="107"/>
        <v>0</v>
      </c>
      <c r="AP1352" s="99">
        <f>SUMIFS(通讯通路门店!$K:$K,通讯通路门店!$S:$S,$G1352)</f>
        <v>0</v>
      </c>
      <c r="AQ1352" s="83"/>
      <c r="AR1352" s="99">
        <f>SUMIFS(通讯通路门店!$T:$T,通讯通路门店!$S:$S,$G1352)</f>
        <v>0</v>
      </c>
      <c r="AS1352" s="99">
        <f>SUMIFS(通讯通路门店!$U:$U,通讯通路门店!$S:$S,$G1352)</f>
        <v>0</v>
      </c>
      <c r="AT1352" s="99">
        <f>SUMIFS(通讯通路门店!$V:$V,通讯通路门店!$S:$S,$G1352)</f>
        <v>0</v>
      </c>
      <c r="AU1352" s="99">
        <f>SUMIFS(通讯通路门店!$W:$W,通讯通路门店!$S:$S,$G1352)</f>
        <v>0</v>
      </c>
      <c r="AV1352" s="99">
        <f>SUMIFS(通讯通路门店!$Z:$Z,通讯通路门店!$S:$S,$G1352)</f>
        <v>0</v>
      </c>
      <c r="AW1352" s="99">
        <f>SUMIFS(通讯通路门店!$AB:$AB,通讯通路门店!$S:$S,$G1352)</f>
        <v>0</v>
      </c>
      <c r="AX1352" s="99">
        <f>SUMIFS(通讯通路门店!$X:$X,通讯通路门店!$S:$S,$G1352)</f>
        <v>0</v>
      </c>
      <c r="AY1352" s="99">
        <f>SUMIFS(通讯通路门店!$Y:$Y,通讯通路门店!$S:$S,$G1352)</f>
        <v>0</v>
      </c>
      <c r="AZ1352" s="99">
        <f>SUMIFS(通讯通路门店!$AA:$AA,通讯通路门店!$S:$S,$G1352)</f>
        <v>0</v>
      </c>
      <c r="BA1352" s="99">
        <f t="shared" si="108"/>
        <v>0</v>
      </c>
      <c r="BB1352" s="99">
        <f t="shared" si="109"/>
        <v>0</v>
      </c>
      <c r="BC1352" s="99">
        <f>SUMIFS(通讯通路门店!$W:$W,通讯通路门店!$S:$S,$G1352,通讯通路门店!$J:$J,"荣耀体验店")+SUMIFS(通讯通路门店!$W:$W,通讯通路门店!$S:$S,$G1352,通讯通路门店!$J:$J,"荣耀授权专卖店")</f>
        <v>0</v>
      </c>
      <c r="BD1352" s="99">
        <f>SUMIFS(通讯通路门店!$Z:$Z,通讯通路门店!$S:$S,$G1352,通讯通路门店!$J:$J,"VIVO体验店")</f>
        <v>0</v>
      </c>
      <c r="BE1352" s="99">
        <f>SUMIFS(通讯通路门店!$AB:$AB,通讯通路门店!$S:$S,$G1352,通讯通路门店!$J:$J,"OPPO体验店")</f>
        <v>0</v>
      </c>
      <c r="BF1352" s="99">
        <f>SUMIFS(通讯通路门店!$X:$X,通讯通路门店!$S:$S,$G1352,通讯通路门店!$J:$J,"华为授权体验店")+SUMIFS(通讯通路门店!$AA:$AA,通讯通路门店!$S:$S,$G1352,通讯通路门店!$J:$J,"华为堡垒店")</f>
        <v>0</v>
      </c>
      <c r="BG1352" s="99">
        <f>SUMIFS(通讯通路门店!$Y:$Y,通讯通路门店!$S:$S,$G1352,通讯通路门店!$J:$J,"小米体验店")</f>
        <v>0</v>
      </c>
      <c r="BH1352" s="99">
        <f>SUMIFS(通讯通路门店!$AA:$AA,通讯通路门店!$S:$S,$G1352,通讯通路门店!$J:$J,"苹果体验店")</f>
        <v>0</v>
      </c>
      <c r="BI1352" s="99">
        <f>SUMIFS(通讯通路门店!$K:$K,通讯通路门店!$S:$S,$G1352,通讯通路门店!$J:$J,"其他品牌专卖店")</f>
        <v>0</v>
      </c>
      <c r="BJ1352" s="99">
        <f>SUMIFS(通讯通路门店!$AC:$AC,通讯通路门店!$S:$S,$G1352)</f>
        <v>0</v>
      </c>
      <c r="BK1352" s="99">
        <f>SUMIFS(通讯通路门店!$AD:$AD,通讯通路门店!$S:$S,$G1352)</f>
        <v>0</v>
      </c>
      <c r="BL1352" s="99">
        <f>SUMIFS(通讯通路门店!$AE:$AE,通讯通路门店!$S:$S,$G1352)</f>
        <v>0</v>
      </c>
      <c r="BM1352" s="99">
        <f>SUMIFS(通讯通路门店!$AF:$AF,通讯通路门店!$S:$S,$G1352)</f>
        <v>0</v>
      </c>
      <c r="BN1352" s="99">
        <f>SUMIFS(通讯通路门店!$AG:$AG,通讯通路门店!$S:$S,$G1352)</f>
        <v>0</v>
      </c>
      <c r="BO1352" s="99">
        <f>SUMIFS(通讯通路门店!$AH:$AH,通讯通路门店!$S:$S,$G1352)</f>
        <v>0</v>
      </c>
      <c r="BP1352" s="99">
        <f>SUMIFS(通讯通路门店!$AI:$AI,通讯通路门店!$S:$S,$G1352)</f>
        <v>0</v>
      </c>
      <c r="BQ1352" s="83"/>
    </row>
    <row r="1353" spans="1:69">
      <c r="A1353" s="99" t="str">
        <f>IFERROR(_xlfn.XLOOKUP($G1353,通讯通路门店!$S$4:$S$993933,通讯通路门店!$A$4:$A$993933,0,0),"")</f>
        <v>海南省</v>
      </c>
      <c r="B1353" s="99" t="str">
        <f>IFERROR(_xlfn.XLOOKUP($G1353,通讯通路门店!$S$4:$S$993933,通讯通路门店!$B$4:$B$993933,0,0),"")</f>
        <v>昌江黎族自治县</v>
      </c>
      <c r="C1353" s="99" t="str">
        <f>IFERROR(_xlfn.XLOOKUP($G1353,通讯通路门店!$S$4:$S$993933,通讯通路门店!$C$4:$C$993933,0,0),"")</f>
        <v>昌江黎族自治县</v>
      </c>
      <c r="D1353" s="99" t="str">
        <f>IFERROR(_xlfn.XLOOKUP($G1353,通讯通路门店!$S$4:$S$993933,通讯通路门店!$D$4:$D$993933,0,0),"")</f>
        <v>叉河镇</v>
      </c>
      <c r="E1353" s="83"/>
      <c r="F1353" s="83"/>
      <c r="G1353" s="101"/>
      <c r="H1353" s="102">
        <f>IFERROR(_xlfn.XLOOKUP($G1353,通讯通路门店!$S$4:$S$993933,通讯通路门店!$R$4:$R$993933,0,0),"")</f>
        <v>0</v>
      </c>
      <c r="I1353" s="83"/>
      <c r="J1353" s="83"/>
      <c r="K1353" s="83"/>
      <c r="L1353" s="83"/>
      <c r="M1353" s="83"/>
      <c r="N1353" s="83"/>
      <c r="O1353" s="83"/>
      <c r="P1353" s="83"/>
      <c r="Q1353" s="83"/>
      <c r="R1353" s="83"/>
      <c r="S1353" s="83"/>
      <c r="T1353" s="83"/>
      <c r="U1353" s="99">
        <f>COUNTIF(通讯通路门店!$S:$S,$G1353)</f>
        <v>0</v>
      </c>
      <c r="V1353" s="99">
        <f>COUNTIFS(通讯通路门店!$S:$S,$G1353,通讯通路门店!$J:$J,"综合卖场")</f>
        <v>0</v>
      </c>
      <c r="W1353" s="99">
        <f>SUMIFS(通讯通路门店!$AJ:$AJ,通讯通路门店!$S:$S,通讯客户沙盘!$G1353)</f>
        <v>0</v>
      </c>
      <c r="X1353" s="99">
        <f t="shared" si="105"/>
        <v>0</v>
      </c>
      <c r="Y1353" s="99">
        <f>COUNTIFS(通讯通路门店!$S:$S,$G1353,通讯通路门店!$J:$J,"荣耀体验店")+COUNTIFS(通讯通路门店!$S:$S,$G1353,通讯通路门店!$J:$J,"荣耀授权专卖店")</f>
        <v>0</v>
      </c>
      <c r="Z1353" s="99">
        <f>COUNTIFS(通讯通路门店!$S:$S,$G1353,通讯通路门店!$J:$J,"VIVO体验店")</f>
        <v>0</v>
      </c>
      <c r="AA1353" s="99">
        <f>COUNTIFS(通讯通路门店!$S:$S,$G1353,通讯通路门店!$J:$J,"OPPO体验店")</f>
        <v>0</v>
      </c>
      <c r="AB1353" s="99">
        <f>COUNTIFS(通讯通路门店!$S:$S,$G1353,通讯通路门店!$J:$J,"华为授权体验店")+COUNTIFS(通讯通路门店!$S:$S,$G1353,通讯通路门店!$J:$J,"华为堡垒店")</f>
        <v>0</v>
      </c>
      <c r="AC1353" s="99">
        <f>COUNTIFS(通讯通路门店!$S:$S,$G1353,通讯通路门店!$J:$J,"小米体验店")</f>
        <v>0</v>
      </c>
      <c r="AD1353" s="99">
        <f>COUNTIFS(通讯通路门店!$S:$S,$G1353,通讯通路门店!$J:$J,"苹果体验店")</f>
        <v>0</v>
      </c>
      <c r="AE1353" s="99">
        <f>COUNTIFS(通讯通路门店!$S:$S,$G1353,通讯通路门店!$J:$J,"其他品牌专卖店")</f>
        <v>0</v>
      </c>
      <c r="AF1353" s="99">
        <f>SUMIFS(通讯通路门店!$BI:$BI,通讯通路门店!$S:$S,$G1353)</f>
        <v>0</v>
      </c>
      <c r="AG1353" s="99">
        <f>SUMIFS(通讯通路门店!$BH:$BH,通讯通路门店!$S:$S,$G1353)</f>
        <v>0</v>
      </c>
      <c r="AH1353" s="99">
        <f t="shared" si="106"/>
        <v>0</v>
      </c>
      <c r="AI1353" s="99">
        <f>SUMIFS(通讯通路门店!$BB:$BB,通讯通路门店!$S:$S,$G1353)</f>
        <v>0</v>
      </c>
      <c r="AJ1353" s="99">
        <f>SUMIFS(通讯通路门店!$BE:$BE,通讯通路门店!$S:$S,$G1353)</f>
        <v>0</v>
      </c>
      <c r="AK1353" s="99">
        <f>SUMIFS(通讯通路门店!$BG:$BG,通讯通路门店!$S:$S,$G1353)</f>
        <v>0</v>
      </c>
      <c r="AL1353" s="99">
        <f>SUMIFS(通讯通路门店!$BC:$BC,通讯通路门店!$S:$S,$G1353)</f>
        <v>0</v>
      </c>
      <c r="AM1353" s="99">
        <f>SUMIFS(通讯通路门店!$BD:$BD,通讯通路门店!$S:$S,$G1353)</f>
        <v>0</v>
      </c>
      <c r="AN1353" s="99">
        <f>SUMIFS(通讯通路门店!$BF:$BF,通讯通路门店!$S:$S,$G1353)</f>
        <v>0</v>
      </c>
      <c r="AO1353" s="99">
        <f t="shared" si="107"/>
        <v>0</v>
      </c>
      <c r="AP1353" s="99">
        <f>SUMIFS(通讯通路门店!$K:$K,通讯通路门店!$S:$S,$G1353)</f>
        <v>0</v>
      </c>
      <c r="AQ1353" s="83"/>
      <c r="AR1353" s="99">
        <f>SUMIFS(通讯通路门店!$T:$T,通讯通路门店!$S:$S,$G1353)</f>
        <v>0</v>
      </c>
      <c r="AS1353" s="99">
        <f>SUMIFS(通讯通路门店!$U:$U,通讯通路门店!$S:$S,$G1353)</f>
        <v>0</v>
      </c>
      <c r="AT1353" s="99">
        <f>SUMIFS(通讯通路门店!$V:$V,通讯通路门店!$S:$S,$G1353)</f>
        <v>0</v>
      </c>
      <c r="AU1353" s="99">
        <f>SUMIFS(通讯通路门店!$W:$W,通讯通路门店!$S:$S,$G1353)</f>
        <v>0</v>
      </c>
      <c r="AV1353" s="99">
        <f>SUMIFS(通讯通路门店!$Z:$Z,通讯通路门店!$S:$S,$G1353)</f>
        <v>0</v>
      </c>
      <c r="AW1353" s="99">
        <f>SUMIFS(通讯通路门店!$AB:$AB,通讯通路门店!$S:$S,$G1353)</f>
        <v>0</v>
      </c>
      <c r="AX1353" s="99">
        <f>SUMIFS(通讯通路门店!$X:$X,通讯通路门店!$S:$S,$G1353)</f>
        <v>0</v>
      </c>
      <c r="AY1353" s="99">
        <f>SUMIFS(通讯通路门店!$Y:$Y,通讯通路门店!$S:$S,$G1353)</f>
        <v>0</v>
      </c>
      <c r="AZ1353" s="99">
        <f>SUMIFS(通讯通路门店!$AA:$AA,通讯通路门店!$S:$S,$G1353)</f>
        <v>0</v>
      </c>
      <c r="BA1353" s="99">
        <f t="shared" si="108"/>
        <v>0</v>
      </c>
      <c r="BB1353" s="99">
        <f t="shared" si="109"/>
        <v>0</v>
      </c>
      <c r="BC1353" s="99">
        <f>SUMIFS(通讯通路门店!$W:$W,通讯通路门店!$S:$S,$G1353,通讯通路门店!$J:$J,"荣耀体验店")+SUMIFS(通讯通路门店!$W:$W,通讯通路门店!$S:$S,$G1353,通讯通路门店!$J:$J,"荣耀授权专卖店")</f>
        <v>0</v>
      </c>
      <c r="BD1353" s="99">
        <f>SUMIFS(通讯通路门店!$Z:$Z,通讯通路门店!$S:$S,$G1353,通讯通路门店!$J:$J,"VIVO体验店")</f>
        <v>0</v>
      </c>
      <c r="BE1353" s="99">
        <f>SUMIFS(通讯通路门店!$AB:$AB,通讯通路门店!$S:$S,$G1353,通讯通路门店!$J:$J,"OPPO体验店")</f>
        <v>0</v>
      </c>
      <c r="BF1353" s="99">
        <f>SUMIFS(通讯通路门店!$X:$X,通讯通路门店!$S:$S,$G1353,通讯通路门店!$J:$J,"华为授权体验店")+SUMIFS(通讯通路门店!$AA:$AA,通讯通路门店!$S:$S,$G1353,通讯通路门店!$J:$J,"华为堡垒店")</f>
        <v>0</v>
      </c>
      <c r="BG1353" s="99">
        <f>SUMIFS(通讯通路门店!$Y:$Y,通讯通路门店!$S:$S,$G1353,通讯通路门店!$J:$J,"小米体验店")</f>
        <v>0</v>
      </c>
      <c r="BH1353" s="99">
        <f>SUMIFS(通讯通路门店!$AA:$AA,通讯通路门店!$S:$S,$G1353,通讯通路门店!$J:$J,"苹果体验店")</f>
        <v>0</v>
      </c>
      <c r="BI1353" s="99">
        <f>SUMIFS(通讯通路门店!$K:$K,通讯通路门店!$S:$S,$G1353,通讯通路门店!$J:$J,"其他品牌专卖店")</f>
        <v>0</v>
      </c>
      <c r="BJ1353" s="99">
        <f>SUMIFS(通讯通路门店!$AC:$AC,通讯通路门店!$S:$S,$G1353)</f>
        <v>0</v>
      </c>
      <c r="BK1353" s="99">
        <f>SUMIFS(通讯通路门店!$AD:$AD,通讯通路门店!$S:$S,$G1353)</f>
        <v>0</v>
      </c>
      <c r="BL1353" s="99">
        <f>SUMIFS(通讯通路门店!$AE:$AE,通讯通路门店!$S:$S,$G1353)</f>
        <v>0</v>
      </c>
      <c r="BM1353" s="99">
        <f>SUMIFS(通讯通路门店!$AF:$AF,通讯通路门店!$S:$S,$G1353)</f>
        <v>0</v>
      </c>
      <c r="BN1353" s="99">
        <f>SUMIFS(通讯通路门店!$AG:$AG,通讯通路门店!$S:$S,$G1353)</f>
        <v>0</v>
      </c>
      <c r="BO1353" s="99">
        <f>SUMIFS(通讯通路门店!$AH:$AH,通讯通路门店!$S:$S,$G1353)</f>
        <v>0</v>
      </c>
      <c r="BP1353" s="99">
        <f>SUMIFS(通讯通路门店!$AI:$AI,通讯通路门店!$S:$S,$G1353)</f>
        <v>0</v>
      </c>
      <c r="BQ1353" s="83"/>
    </row>
    <row r="1354" spans="1:69">
      <c r="A1354" s="99" t="str">
        <f>IFERROR(_xlfn.XLOOKUP($G1354,通讯通路门店!$S$4:$S$993933,通讯通路门店!$A$4:$A$993933,0,0),"")</f>
        <v>海南省</v>
      </c>
      <c r="B1354" s="99" t="str">
        <f>IFERROR(_xlfn.XLOOKUP($G1354,通讯通路门店!$S$4:$S$993933,通讯通路门店!$B$4:$B$993933,0,0),"")</f>
        <v>昌江黎族自治县</v>
      </c>
      <c r="C1354" s="99" t="str">
        <f>IFERROR(_xlfn.XLOOKUP($G1354,通讯通路门店!$S$4:$S$993933,通讯通路门店!$C$4:$C$993933,0,0),"")</f>
        <v>昌江黎族自治县</v>
      </c>
      <c r="D1354" s="99" t="str">
        <f>IFERROR(_xlfn.XLOOKUP($G1354,通讯通路门店!$S$4:$S$993933,通讯通路门店!$D$4:$D$993933,0,0),"")</f>
        <v>叉河镇</v>
      </c>
      <c r="E1354" s="83"/>
      <c r="F1354" s="83"/>
      <c r="G1354" s="101"/>
      <c r="H1354" s="102">
        <f>IFERROR(_xlfn.XLOOKUP($G1354,通讯通路门店!$S$4:$S$993933,通讯通路门店!$R$4:$R$993933,0,0),"")</f>
        <v>0</v>
      </c>
      <c r="I1354" s="83"/>
      <c r="J1354" s="83"/>
      <c r="K1354" s="83"/>
      <c r="L1354" s="83"/>
      <c r="M1354" s="83"/>
      <c r="N1354" s="83"/>
      <c r="O1354" s="83"/>
      <c r="P1354" s="83"/>
      <c r="Q1354" s="83"/>
      <c r="R1354" s="83"/>
      <c r="S1354" s="83"/>
      <c r="T1354" s="83"/>
      <c r="U1354" s="99">
        <f>COUNTIF(通讯通路门店!$S:$S,$G1354)</f>
        <v>0</v>
      </c>
      <c r="V1354" s="99">
        <f>COUNTIFS(通讯通路门店!$S:$S,$G1354,通讯通路门店!$J:$J,"综合卖场")</f>
        <v>0</v>
      </c>
      <c r="W1354" s="99">
        <f>SUMIFS(通讯通路门店!$AJ:$AJ,通讯通路门店!$S:$S,通讯客户沙盘!$G1354)</f>
        <v>0</v>
      </c>
      <c r="X1354" s="99">
        <f t="shared" si="105"/>
        <v>0</v>
      </c>
      <c r="Y1354" s="99">
        <f>COUNTIFS(通讯通路门店!$S:$S,$G1354,通讯通路门店!$J:$J,"荣耀体验店")+COUNTIFS(通讯通路门店!$S:$S,$G1354,通讯通路门店!$J:$J,"荣耀授权专卖店")</f>
        <v>0</v>
      </c>
      <c r="Z1354" s="99">
        <f>COUNTIFS(通讯通路门店!$S:$S,$G1354,通讯通路门店!$J:$J,"VIVO体验店")</f>
        <v>0</v>
      </c>
      <c r="AA1354" s="99">
        <f>COUNTIFS(通讯通路门店!$S:$S,$G1354,通讯通路门店!$J:$J,"OPPO体验店")</f>
        <v>0</v>
      </c>
      <c r="AB1354" s="99">
        <f>COUNTIFS(通讯通路门店!$S:$S,$G1354,通讯通路门店!$J:$J,"华为授权体验店")+COUNTIFS(通讯通路门店!$S:$S,$G1354,通讯通路门店!$J:$J,"华为堡垒店")</f>
        <v>0</v>
      </c>
      <c r="AC1354" s="99">
        <f>COUNTIFS(通讯通路门店!$S:$S,$G1354,通讯通路门店!$J:$J,"小米体验店")</f>
        <v>0</v>
      </c>
      <c r="AD1354" s="99">
        <f>COUNTIFS(通讯通路门店!$S:$S,$G1354,通讯通路门店!$J:$J,"苹果体验店")</f>
        <v>0</v>
      </c>
      <c r="AE1354" s="99">
        <f>COUNTIFS(通讯通路门店!$S:$S,$G1354,通讯通路门店!$J:$J,"其他品牌专卖店")</f>
        <v>0</v>
      </c>
      <c r="AF1354" s="99">
        <f>SUMIFS(通讯通路门店!$BI:$BI,通讯通路门店!$S:$S,$G1354)</f>
        <v>0</v>
      </c>
      <c r="AG1354" s="99">
        <f>SUMIFS(通讯通路门店!$BH:$BH,通讯通路门店!$S:$S,$G1354)</f>
        <v>0</v>
      </c>
      <c r="AH1354" s="99">
        <f t="shared" si="106"/>
        <v>0</v>
      </c>
      <c r="AI1354" s="99">
        <f>SUMIFS(通讯通路门店!$BB:$BB,通讯通路门店!$S:$S,$G1354)</f>
        <v>0</v>
      </c>
      <c r="AJ1354" s="99">
        <f>SUMIFS(通讯通路门店!$BE:$BE,通讯通路门店!$S:$S,$G1354)</f>
        <v>0</v>
      </c>
      <c r="AK1354" s="99">
        <f>SUMIFS(通讯通路门店!$BG:$BG,通讯通路门店!$S:$S,$G1354)</f>
        <v>0</v>
      </c>
      <c r="AL1354" s="99">
        <f>SUMIFS(通讯通路门店!$BC:$BC,通讯通路门店!$S:$S,$G1354)</f>
        <v>0</v>
      </c>
      <c r="AM1354" s="99">
        <f>SUMIFS(通讯通路门店!$BD:$BD,通讯通路门店!$S:$S,$G1354)</f>
        <v>0</v>
      </c>
      <c r="AN1354" s="99">
        <f>SUMIFS(通讯通路门店!$BF:$BF,通讯通路门店!$S:$S,$G1354)</f>
        <v>0</v>
      </c>
      <c r="AO1354" s="99">
        <f t="shared" si="107"/>
        <v>0</v>
      </c>
      <c r="AP1354" s="99">
        <f>SUMIFS(通讯通路门店!$K:$K,通讯通路门店!$S:$S,$G1354)</f>
        <v>0</v>
      </c>
      <c r="AQ1354" s="83"/>
      <c r="AR1354" s="99">
        <f>SUMIFS(通讯通路门店!$T:$T,通讯通路门店!$S:$S,$G1354)</f>
        <v>0</v>
      </c>
      <c r="AS1354" s="99">
        <f>SUMIFS(通讯通路门店!$U:$U,通讯通路门店!$S:$S,$G1354)</f>
        <v>0</v>
      </c>
      <c r="AT1354" s="99">
        <f>SUMIFS(通讯通路门店!$V:$V,通讯通路门店!$S:$S,$G1354)</f>
        <v>0</v>
      </c>
      <c r="AU1354" s="99">
        <f>SUMIFS(通讯通路门店!$W:$W,通讯通路门店!$S:$S,$G1354)</f>
        <v>0</v>
      </c>
      <c r="AV1354" s="99">
        <f>SUMIFS(通讯通路门店!$Z:$Z,通讯通路门店!$S:$S,$G1354)</f>
        <v>0</v>
      </c>
      <c r="AW1354" s="99">
        <f>SUMIFS(通讯通路门店!$AB:$AB,通讯通路门店!$S:$S,$G1354)</f>
        <v>0</v>
      </c>
      <c r="AX1354" s="99">
        <f>SUMIFS(通讯通路门店!$X:$X,通讯通路门店!$S:$S,$G1354)</f>
        <v>0</v>
      </c>
      <c r="AY1354" s="99">
        <f>SUMIFS(通讯通路门店!$Y:$Y,通讯通路门店!$S:$S,$G1354)</f>
        <v>0</v>
      </c>
      <c r="AZ1354" s="99">
        <f>SUMIFS(通讯通路门店!$AA:$AA,通讯通路门店!$S:$S,$G1354)</f>
        <v>0</v>
      </c>
      <c r="BA1354" s="99">
        <f t="shared" si="108"/>
        <v>0</v>
      </c>
      <c r="BB1354" s="99">
        <f t="shared" si="109"/>
        <v>0</v>
      </c>
      <c r="BC1354" s="99">
        <f>SUMIFS(通讯通路门店!$W:$W,通讯通路门店!$S:$S,$G1354,通讯通路门店!$J:$J,"荣耀体验店")+SUMIFS(通讯通路门店!$W:$W,通讯通路门店!$S:$S,$G1354,通讯通路门店!$J:$J,"荣耀授权专卖店")</f>
        <v>0</v>
      </c>
      <c r="BD1354" s="99">
        <f>SUMIFS(通讯通路门店!$Z:$Z,通讯通路门店!$S:$S,$G1354,通讯通路门店!$J:$J,"VIVO体验店")</f>
        <v>0</v>
      </c>
      <c r="BE1354" s="99">
        <f>SUMIFS(通讯通路门店!$AB:$AB,通讯通路门店!$S:$S,$G1354,通讯通路门店!$J:$J,"OPPO体验店")</f>
        <v>0</v>
      </c>
      <c r="BF1354" s="99">
        <f>SUMIFS(通讯通路门店!$X:$X,通讯通路门店!$S:$S,$G1354,通讯通路门店!$J:$J,"华为授权体验店")+SUMIFS(通讯通路门店!$AA:$AA,通讯通路门店!$S:$S,$G1354,通讯通路门店!$J:$J,"华为堡垒店")</f>
        <v>0</v>
      </c>
      <c r="BG1354" s="99">
        <f>SUMIFS(通讯通路门店!$Y:$Y,通讯通路门店!$S:$S,$G1354,通讯通路门店!$J:$J,"小米体验店")</f>
        <v>0</v>
      </c>
      <c r="BH1354" s="99">
        <f>SUMIFS(通讯通路门店!$AA:$AA,通讯通路门店!$S:$S,$G1354,通讯通路门店!$J:$J,"苹果体验店")</f>
        <v>0</v>
      </c>
      <c r="BI1354" s="99">
        <f>SUMIFS(通讯通路门店!$K:$K,通讯通路门店!$S:$S,$G1354,通讯通路门店!$J:$J,"其他品牌专卖店")</f>
        <v>0</v>
      </c>
      <c r="BJ1354" s="99">
        <f>SUMIFS(通讯通路门店!$AC:$AC,通讯通路门店!$S:$S,$G1354)</f>
        <v>0</v>
      </c>
      <c r="BK1354" s="99">
        <f>SUMIFS(通讯通路门店!$AD:$AD,通讯通路门店!$S:$S,$G1354)</f>
        <v>0</v>
      </c>
      <c r="BL1354" s="99">
        <f>SUMIFS(通讯通路门店!$AE:$AE,通讯通路门店!$S:$S,$G1354)</f>
        <v>0</v>
      </c>
      <c r="BM1354" s="99">
        <f>SUMIFS(通讯通路门店!$AF:$AF,通讯通路门店!$S:$S,$G1354)</f>
        <v>0</v>
      </c>
      <c r="BN1354" s="99">
        <f>SUMIFS(通讯通路门店!$AG:$AG,通讯通路门店!$S:$S,$G1354)</f>
        <v>0</v>
      </c>
      <c r="BO1354" s="99">
        <f>SUMIFS(通讯通路门店!$AH:$AH,通讯通路门店!$S:$S,$G1354)</f>
        <v>0</v>
      </c>
      <c r="BP1354" s="99">
        <f>SUMIFS(通讯通路门店!$AI:$AI,通讯通路门店!$S:$S,$G1354)</f>
        <v>0</v>
      </c>
      <c r="BQ1354" s="83"/>
    </row>
    <row r="1355" spans="1:69">
      <c r="A1355" s="99" t="str">
        <f>IFERROR(_xlfn.XLOOKUP($G1355,通讯通路门店!$S$4:$S$993933,通讯通路门店!$A$4:$A$993933,0,0),"")</f>
        <v>海南省</v>
      </c>
      <c r="B1355" s="99" t="str">
        <f>IFERROR(_xlfn.XLOOKUP($G1355,通讯通路门店!$S$4:$S$993933,通讯通路门店!$B$4:$B$993933,0,0),"")</f>
        <v>昌江黎族自治县</v>
      </c>
      <c r="C1355" s="99" t="str">
        <f>IFERROR(_xlfn.XLOOKUP($G1355,通讯通路门店!$S$4:$S$993933,通讯通路门店!$C$4:$C$993933,0,0),"")</f>
        <v>昌江黎族自治县</v>
      </c>
      <c r="D1355" s="99" t="str">
        <f>IFERROR(_xlfn.XLOOKUP($G1355,通讯通路门店!$S$4:$S$993933,通讯通路门店!$D$4:$D$993933,0,0),"")</f>
        <v>叉河镇</v>
      </c>
      <c r="E1355" s="83"/>
      <c r="F1355" s="83"/>
      <c r="G1355" s="101"/>
      <c r="H1355" s="102">
        <f>IFERROR(_xlfn.XLOOKUP($G1355,通讯通路门店!$S$4:$S$993933,通讯通路门店!$R$4:$R$993933,0,0),"")</f>
        <v>0</v>
      </c>
      <c r="I1355" s="83"/>
      <c r="J1355" s="83"/>
      <c r="K1355" s="83"/>
      <c r="L1355" s="83"/>
      <c r="M1355" s="83"/>
      <c r="N1355" s="83"/>
      <c r="O1355" s="83"/>
      <c r="P1355" s="83"/>
      <c r="Q1355" s="83"/>
      <c r="R1355" s="83"/>
      <c r="S1355" s="83"/>
      <c r="T1355" s="83"/>
      <c r="U1355" s="99">
        <f>COUNTIF(通讯通路门店!$S:$S,$G1355)</f>
        <v>0</v>
      </c>
      <c r="V1355" s="99">
        <f>COUNTIFS(通讯通路门店!$S:$S,$G1355,通讯通路门店!$J:$J,"综合卖场")</f>
        <v>0</v>
      </c>
      <c r="W1355" s="99">
        <f>SUMIFS(通讯通路门店!$AJ:$AJ,通讯通路门店!$S:$S,通讯客户沙盘!$G1355)</f>
        <v>0</v>
      </c>
      <c r="X1355" s="99">
        <f t="shared" si="105"/>
        <v>0</v>
      </c>
      <c r="Y1355" s="99">
        <f>COUNTIFS(通讯通路门店!$S:$S,$G1355,通讯通路门店!$J:$J,"荣耀体验店")+COUNTIFS(通讯通路门店!$S:$S,$G1355,通讯通路门店!$J:$J,"荣耀授权专卖店")</f>
        <v>0</v>
      </c>
      <c r="Z1355" s="99">
        <f>COUNTIFS(通讯通路门店!$S:$S,$G1355,通讯通路门店!$J:$J,"VIVO体验店")</f>
        <v>0</v>
      </c>
      <c r="AA1355" s="99">
        <f>COUNTIFS(通讯通路门店!$S:$S,$G1355,通讯通路门店!$J:$J,"OPPO体验店")</f>
        <v>0</v>
      </c>
      <c r="AB1355" s="99">
        <f>COUNTIFS(通讯通路门店!$S:$S,$G1355,通讯通路门店!$J:$J,"华为授权体验店")+COUNTIFS(通讯通路门店!$S:$S,$G1355,通讯通路门店!$J:$J,"华为堡垒店")</f>
        <v>0</v>
      </c>
      <c r="AC1355" s="99">
        <f>COUNTIFS(通讯通路门店!$S:$S,$G1355,通讯通路门店!$J:$J,"小米体验店")</f>
        <v>0</v>
      </c>
      <c r="AD1355" s="99">
        <f>COUNTIFS(通讯通路门店!$S:$S,$G1355,通讯通路门店!$J:$J,"苹果体验店")</f>
        <v>0</v>
      </c>
      <c r="AE1355" s="99">
        <f>COUNTIFS(通讯通路门店!$S:$S,$G1355,通讯通路门店!$J:$J,"其他品牌专卖店")</f>
        <v>0</v>
      </c>
      <c r="AF1355" s="99">
        <f>SUMIFS(通讯通路门店!$BI:$BI,通讯通路门店!$S:$S,$G1355)</f>
        <v>0</v>
      </c>
      <c r="AG1355" s="99">
        <f>SUMIFS(通讯通路门店!$BH:$BH,通讯通路门店!$S:$S,$G1355)</f>
        <v>0</v>
      </c>
      <c r="AH1355" s="99">
        <f t="shared" si="106"/>
        <v>0</v>
      </c>
      <c r="AI1355" s="99">
        <f>SUMIFS(通讯通路门店!$BB:$BB,通讯通路门店!$S:$S,$G1355)</f>
        <v>0</v>
      </c>
      <c r="AJ1355" s="99">
        <f>SUMIFS(通讯通路门店!$BE:$BE,通讯通路门店!$S:$S,$G1355)</f>
        <v>0</v>
      </c>
      <c r="AK1355" s="99">
        <f>SUMIFS(通讯通路门店!$BG:$BG,通讯通路门店!$S:$S,$G1355)</f>
        <v>0</v>
      </c>
      <c r="AL1355" s="99">
        <f>SUMIFS(通讯通路门店!$BC:$BC,通讯通路门店!$S:$S,$G1355)</f>
        <v>0</v>
      </c>
      <c r="AM1355" s="99">
        <f>SUMIFS(通讯通路门店!$BD:$BD,通讯通路门店!$S:$S,$G1355)</f>
        <v>0</v>
      </c>
      <c r="AN1355" s="99">
        <f>SUMIFS(通讯通路门店!$BF:$BF,通讯通路门店!$S:$S,$G1355)</f>
        <v>0</v>
      </c>
      <c r="AO1355" s="99">
        <f t="shared" si="107"/>
        <v>0</v>
      </c>
      <c r="AP1355" s="99">
        <f>SUMIFS(通讯通路门店!$K:$K,通讯通路门店!$S:$S,$G1355)</f>
        <v>0</v>
      </c>
      <c r="AQ1355" s="83"/>
      <c r="AR1355" s="99">
        <f>SUMIFS(通讯通路门店!$T:$T,通讯通路门店!$S:$S,$G1355)</f>
        <v>0</v>
      </c>
      <c r="AS1355" s="99">
        <f>SUMIFS(通讯通路门店!$U:$U,通讯通路门店!$S:$S,$G1355)</f>
        <v>0</v>
      </c>
      <c r="AT1355" s="99">
        <f>SUMIFS(通讯通路门店!$V:$V,通讯通路门店!$S:$S,$G1355)</f>
        <v>0</v>
      </c>
      <c r="AU1355" s="99">
        <f>SUMIFS(通讯通路门店!$W:$W,通讯通路门店!$S:$S,$G1355)</f>
        <v>0</v>
      </c>
      <c r="AV1355" s="99">
        <f>SUMIFS(通讯通路门店!$Z:$Z,通讯通路门店!$S:$S,$G1355)</f>
        <v>0</v>
      </c>
      <c r="AW1355" s="99">
        <f>SUMIFS(通讯通路门店!$AB:$AB,通讯通路门店!$S:$S,$G1355)</f>
        <v>0</v>
      </c>
      <c r="AX1355" s="99">
        <f>SUMIFS(通讯通路门店!$X:$X,通讯通路门店!$S:$S,$G1355)</f>
        <v>0</v>
      </c>
      <c r="AY1355" s="99">
        <f>SUMIFS(通讯通路门店!$Y:$Y,通讯通路门店!$S:$S,$G1355)</f>
        <v>0</v>
      </c>
      <c r="AZ1355" s="99">
        <f>SUMIFS(通讯通路门店!$AA:$AA,通讯通路门店!$S:$S,$G1355)</f>
        <v>0</v>
      </c>
      <c r="BA1355" s="99">
        <f t="shared" si="108"/>
        <v>0</v>
      </c>
      <c r="BB1355" s="99">
        <f t="shared" si="109"/>
        <v>0</v>
      </c>
      <c r="BC1355" s="99">
        <f>SUMIFS(通讯通路门店!$W:$W,通讯通路门店!$S:$S,$G1355,通讯通路门店!$J:$J,"荣耀体验店")+SUMIFS(通讯通路门店!$W:$W,通讯通路门店!$S:$S,$G1355,通讯通路门店!$J:$J,"荣耀授权专卖店")</f>
        <v>0</v>
      </c>
      <c r="BD1355" s="99">
        <f>SUMIFS(通讯通路门店!$Z:$Z,通讯通路门店!$S:$S,$G1355,通讯通路门店!$J:$J,"VIVO体验店")</f>
        <v>0</v>
      </c>
      <c r="BE1355" s="99">
        <f>SUMIFS(通讯通路门店!$AB:$AB,通讯通路门店!$S:$S,$G1355,通讯通路门店!$J:$J,"OPPO体验店")</f>
        <v>0</v>
      </c>
      <c r="BF1355" s="99">
        <f>SUMIFS(通讯通路门店!$X:$X,通讯通路门店!$S:$S,$G1355,通讯通路门店!$J:$J,"华为授权体验店")+SUMIFS(通讯通路门店!$AA:$AA,通讯通路门店!$S:$S,$G1355,通讯通路门店!$J:$J,"华为堡垒店")</f>
        <v>0</v>
      </c>
      <c r="BG1355" s="99">
        <f>SUMIFS(通讯通路门店!$Y:$Y,通讯通路门店!$S:$S,$G1355,通讯通路门店!$J:$J,"小米体验店")</f>
        <v>0</v>
      </c>
      <c r="BH1355" s="99">
        <f>SUMIFS(通讯通路门店!$AA:$AA,通讯通路门店!$S:$S,$G1355,通讯通路门店!$J:$J,"苹果体验店")</f>
        <v>0</v>
      </c>
      <c r="BI1355" s="99">
        <f>SUMIFS(通讯通路门店!$K:$K,通讯通路门店!$S:$S,$G1355,通讯通路门店!$J:$J,"其他品牌专卖店")</f>
        <v>0</v>
      </c>
      <c r="BJ1355" s="99">
        <f>SUMIFS(通讯通路门店!$AC:$AC,通讯通路门店!$S:$S,$G1355)</f>
        <v>0</v>
      </c>
      <c r="BK1355" s="99">
        <f>SUMIFS(通讯通路门店!$AD:$AD,通讯通路门店!$S:$S,$G1355)</f>
        <v>0</v>
      </c>
      <c r="BL1355" s="99">
        <f>SUMIFS(通讯通路门店!$AE:$AE,通讯通路门店!$S:$S,$G1355)</f>
        <v>0</v>
      </c>
      <c r="BM1355" s="99">
        <f>SUMIFS(通讯通路门店!$AF:$AF,通讯通路门店!$S:$S,$G1355)</f>
        <v>0</v>
      </c>
      <c r="BN1355" s="99">
        <f>SUMIFS(通讯通路门店!$AG:$AG,通讯通路门店!$S:$S,$G1355)</f>
        <v>0</v>
      </c>
      <c r="BO1355" s="99">
        <f>SUMIFS(通讯通路门店!$AH:$AH,通讯通路门店!$S:$S,$G1355)</f>
        <v>0</v>
      </c>
      <c r="BP1355" s="99">
        <f>SUMIFS(通讯通路门店!$AI:$AI,通讯通路门店!$S:$S,$G1355)</f>
        <v>0</v>
      </c>
      <c r="BQ1355" s="83"/>
    </row>
    <row r="1356" spans="1:69">
      <c r="A1356" s="99" t="str">
        <f>IFERROR(_xlfn.XLOOKUP($G1356,通讯通路门店!$S$4:$S$993933,通讯通路门店!$A$4:$A$993933,0,0),"")</f>
        <v>海南省</v>
      </c>
      <c r="B1356" s="99" t="str">
        <f>IFERROR(_xlfn.XLOOKUP($G1356,通讯通路门店!$S$4:$S$993933,通讯通路门店!$B$4:$B$993933,0,0),"")</f>
        <v>昌江黎族自治县</v>
      </c>
      <c r="C1356" s="99" t="str">
        <f>IFERROR(_xlfn.XLOOKUP($G1356,通讯通路门店!$S$4:$S$993933,通讯通路门店!$C$4:$C$993933,0,0),"")</f>
        <v>昌江黎族自治县</v>
      </c>
      <c r="D1356" s="99" t="str">
        <f>IFERROR(_xlfn.XLOOKUP($G1356,通讯通路门店!$S$4:$S$993933,通讯通路门店!$D$4:$D$993933,0,0),"")</f>
        <v>叉河镇</v>
      </c>
      <c r="E1356" s="83"/>
      <c r="F1356" s="83"/>
      <c r="G1356" s="101"/>
      <c r="H1356" s="102">
        <f>IFERROR(_xlfn.XLOOKUP($G1356,通讯通路门店!$S$4:$S$993933,通讯通路门店!$R$4:$R$993933,0,0),"")</f>
        <v>0</v>
      </c>
      <c r="I1356" s="83"/>
      <c r="J1356" s="83"/>
      <c r="K1356" s="83"/>
      <c r="L1356" s="83"/>
      <c r="M1356" s="83"/>
      <c r="N1356" s="83"/>
      <c r="O1356" s="83"/>
      <c r="P1356" s="83"/>
      <c r="Q1356" s="83"/>
      <c r="R1356" s="83"/>
      <c r="S1356" s="83"/>
      <c r="T1356" s="83"/>
      <c r="U1356" s="99">
        <f>COUNTIF(通讯通路门店!$S:$S,$G1356)</f>
        <v>0</v>
      </c>
      <c r="V1356" s="99">
        <f>COUNTIFS(通讯通路门店!$S:$S,$G1356,通讯通路门店!$J:$J,"综合卖场")</f>
        <v>0</v>
      </c>
      <c r="W1356" s="99">
        <f>SUMIFS(通讯通路门店!$AJ:$AJ,通讯通路门店!$S:$S,通讯客户沙盘!$G1356)</f>
        <v>0</v>
      </c>
      <c r="X1356" s="99">
        <f t="shared" si="105"/>
        <v>0</v>
      </c>
      <c r="Y1356" s="99">
        <f>COUNTIFS(通讯通路门店!$S:$S,$G1356,通讯通路门店!$J:$J,"荣耀体验店")+COUNTIFS(通讯通路门店!$S:$S,$G1356,通讯通路门店!$J:$J,"荣耀授权专卖店")</f>
        <v>0</v>
      </c>
      <c r="Z1356" s="99">
        <f>COUNTIFS(通讯通路门店!$S:$S,$G1356,通讯通路门店!$J:$J,"VIVO体验店")</f>
        <v>0</v>
      </c>
      <c r="AA1356" s="99">
        <f>COUNTIFS(通讯通路门店!$S:$S,$G1356,通讯通路门店!$J:$J,"OPPO体验店")</f>
        <v>0</v>
      </c>
      <c r="AB1356" s="99">
        <f>COUNTIFS(通讯通路门店!$S:$S,$G1356,通讯通路门店!$J:$J,"华为授权体验店")+COUNTIFS(通讯通路门店!$S:$S,$G1356,通讯通路门店!$J:$J,"华为堡垒店")</f>
        <v>0</v>
      </c>
      <c r="AC1356" s="99">
        <f>COUNTIFS(通讯通路门店!$S:$S,$G1356,通讯通路门店!$J:$J,"小米体验店")</f>
        <v>0</v>
      </c>
      <c r="AD1356" s="99">
        <f>COUNTIFS(通讯通路门店!$S:$S,$G1356,通讯通路门店!$J:$J,"苹果体验店")</f>
        <v>0</v>
      </c>
      <c r="AE1356" s="99">
        <f>COUNTIFS(通讯通路门店!$S:$S,$G1356,通讯通路门店!$J:$J,"其他品牌专卖店")</f>
        <v>0</v>
      </c>
      <c r="AF1356" s="99">
        <f>SUMIFS(通讯通路门店!$BI:$BI,通讯通路门店!$S:$S,$G1356)</f>
        <v>0</v>
      </c>
      <c r="AG1356" s="99">
        <f>SUMIFS(通讯通路门店!$BH:$BH,通讯通路门店!$S:$S,$G1356)</f>
        <v>0</v>
      </c>
      <c r="AH1356" s="99">
        <f t="shared" si="106"/>
        <v>0</v>
      </c>
      <c r="AI1356" s="99">
        <f>SUMIFS(通讯通路门店!$BB:$BB,通讯通路门店!$S:$S,$G1356)</f>
        <v>0</v>
      </c>
      <c r="AJ1356" s="99">
        <f>SUMIFS(通讯通路门店!$BE:$BE,通讯通路门店!$S:$S,$G1356)</f>
        <v>0</v>
      </c>
      <c r="AK1356" s="99">
        <f>SUMIFS(通讯通路门店!$BG:$BG,通讯通路门店!$S:$S,$G1356)</f>
        <v>0</v>
      </c>
      <c r="AL1356" s="99">
        <f>SUMIFS(通讯通路门店!$BC:$BC,通讯通路门店!$S:$S,$G1356)</f>
        <v>0</v>
      </c>
      <c r="AM1356" s="99">
        <f>SUMIFS(通讯通路门店!$BD:$BD,通讯通路门店!$S:$S,$G1356)</f>
        <v>0</v>
      </c>
      <c r="AN1356" s="99">
        <f>SUMIFS(通讯通路门店!$BF:$BF,通讯通路门店!$S:$S,$G1356)</f>
        <v>0</v>
      </c>
      <c r="AO1356" s="99">
        <f t="shared" si="107"/>
        <v>0</v>
      </c>
      <c r="AP1356" s="99">
        <f>SUMIFS(通讯通路门店!$K:$K,通讯通路门店!$S:$S,$G1356)</f>
        <v>0</v>
      </c>
      <c r="AQ1356" s="83"/>
      <c r="AR1356" s="99">
        <f>SUMIFS(通讯通路门店!$T:$T,通讯通路门店!$S:$S,$G1356)</f>
        <v>0</v>
      </c>
      <c r="AS1356" s="99">
        <f>SUMIFS(通讯通路门店!$U:$U,通讯通路门店!$S:$S,$G1356)</f>
        <v>0</v>
      </c>
      <c r="AT1356" s="99">
        <f>SUMIFS(通讯通路门店!$V:$V,通讯通路门店!$S:$S,$G1356)</f>
        <v>0</v>
      </c>
      <c r="AU1356" s="99">
        <f>SUMIFS(通讯通路门店!$W:$W,通讯通路门店!$S:$S,$G1356)</f>
        <v>0</v>
      </c>
      <c r="AV1356" s="99">
        <f>SUMIFS(通讯通路门店!$Z:$Z,通讯通路门店!$S:$S,$G1356)</f>
        <v>0</v>
      </c>
      <c r="AW1356" s="99">
        <f>SUMIFS(通讯通路门店!$AB:$AB,通讯通路门店!$S:$S,$G1356)</f>
        <v>0</v>
      </c>
      <c r="AX1356" s="99">
        <f>SUMIFS(通讯通路门店!$X:$X,通讯通路门店!$S:$S,$G1356)</f>
        <v>0</v>
      </c>
      <c r="AY1356" s="99">
        <f>SUMIFS(通讯通路门店!$Y:$Y,通讯通路门店!$S:$S,$G1356)</f>
        <v>0</v>
      </c>
      <c r="AZ1356" s="99">
        <f>SUMIFS(通讯通路门店!$AA:$AA,通讯通路门店!$S:$S,$G1356)</f>
        <v>0</v>
      </c>
      <c r="BA1356" s="99">
        <f t="shared" si="108"/>
        <v>0</v>
      </c>
      <c r="BB1356" s="99">
        <f t="shared" si="109"/>
        <v>0</v>
      </c>
      <c r="BC1356" s="99">
        <f>SUMIFS(通讯通路门店!$W:$W,通讯通路门店!$S:$S,$G1356,通讯通路门店!$J:$J,"荣耀体验店")+SUMIFS(通讯通路门店!$W:$W,通讯通路门店!$S:$S,$G1356,通讯通路门店!$J:$J,"荣耀授权专卖店")</f>
        <v>0</v>
      </c>
      <c r="BD1356" s="99">
        <f>SUMIFS(通讯通路门店!$Z:$Z,通讯通路门店!$S:$S,$G1356,通讯通路门店!$J:$J,"VIVO体验店")</f>
        <v>0</v>
      </c>
      <c r="BE1356" s="99">
        <f>SUMIFS(通讯通路门店!$AB:$AB,通讯通路门店!$S:$S,$G1356,通讯通路门店!$J:$J,"OPPO体验店")</f>
        <v>0</v>
      </c>
      <c r="BF1356" s="99">
        <f>SUMIFS(通讯通路门店!$X:$X,通讯通路门店!$S:$S,$G1356,通讯通路门店!$J:$J,"华为授权体验店")+SUMIFS(通讯通路门店!$AA:$AA,通讯通路门店!$S:$S,$G1356,通讯通路门店!$J:$J,"华为堡垒店")</f>
        <v>0</v>
      </c>
      <c r="BG1356" s="99">
        <f>SUMIFS(通讯通路门店!$Y:$Y,通讯通路门店!$S:$S,$G1356,通讯通路门店!$J:$J,"小米体验店")</f>
        <v>0</v>
      </c>
      <c r="BH1356" s="99">
        <f>SUMIFS(通讯通路门店!$AA:$AA,通讯通路门店!$S:$S,$G1356,通讯通路门店!$J:$J,"苹果体验店")</f>
        <v>0</v>
      </c>
      <c r="BI1356" s="99">
        <f>SUMIFS(通讯通路门店!$K:$K,通讯通路门店!$S:$S,$G1356,通讯通路门店!$J:$J,"其他品牌专卖店")</f>
        <v>0</v>
      </c>
      <c r="BJ1356" s="99">
        <f>SUMIFS(通讯通路门店!$AC:$AC,通讯通路门店!$S:$S,$G1356)</f>
        <v>0</v>
      </c>
      <c r="BK1356" s="99">
        <f>SUMIFS(通讯通路门店!$AD:$AD,通讯通路门店!$S:$S,$G1356)</f>
        <v>0</v>
      </c>
      <c r="BL1356" s="99">
        <f>SUMIFS(通讯通路门店!$AE:$AE,通讯通路门店!$S:$S,$G1356)</f>
        <v>0</v>
      </c>
      <c r="BM1356" s="99">
        <f>SUMIFS(通讯通路门店!$AF:$AF,通讯通路门店!$S:$S,$G1356)</f>
        <v>0</v>
      </c>
      <c r="BN1356" s="99">
        <f>SUMIFS(通讯通路门店!$AG:$AG,通讯通路门店!$S:$S,$G1356)</f>
        <v>0</v>
      </c>
      <c r="BO1356" s="99">
        <f>SUMIFS(通讯通路门店!$AH:$AH,通讯通路门店!$S:$S,$G1356)</f>
        <v>0</v>
      </c>
      <c r="BP1356" s="99">
        <f>SUMIFS(通讯通路门店!$AI:$AI,通讯通路门店!$S:$S,$G1356)</f>
        <v>0</v>
      </c>
      <c r="BQ1356" s="83"/>
    </row>
    <row r="1357" spans="1:69">
      <c r="A1357" s="99" t="str">
        <f>IFERROR(_xlfn.XLOOKUP($G1357,通讯通路门店!$S$4:$S$993933,通讯通路门店!$A$4:$A$993933,0,0),"")</f>
        <v>海南省</v>
      </c>
      <c r="B1357" s="99" t="str">
        <f>IFERROR(_xlfn.XLOOKUP($G1357,通讯通路门店!$S$4:$S$993933,通讯通路门店!$B$4:$B$993933,0,0),"")</f>
        <v>昌江黎族自治县</v>
      </c>
      <c r="C1357" s="99" t="str">
        <f>IFERROR(_xlfn.XLOOKUP($G1357,通讯通路门店!$S$4:$S$993933,通讯通路门店!$C$4:$C$993933,0,0),"")</f>
        <v>昌江黎族自治县</v>
      </c>
      <c r="D1357" s="99" t="str">
        <f>IFERROR(_xlfn.XLOOKUP($G1357,通讯通路门店!$S$4:$S$993933,通讯通路门店!$D$4:$D$993933,0,0),"")</f>
        <v>叉河镇</v>
      </c>
      <c r="E1357" s="83"/>
      <c r="F1357" s="83"/>
      <c r="G1357" s="101"/>
      <c r="H1357" s="102">
        <f>IFERROR(_xlfn.XLOOKUP($G1357,通讯通路门店!$S$4:$S$993933,通讯通路门店!$R$4:$R$993933,0,0),"")</f>
        <v>0</v>
      </c>
      <c r="I1357" s="83"/>
      <c r="J1357" s="83"/>
      <c r="K1357" s="83"/>
      <c r="L1357" s="83"/>
      <c r="M1357" s="83"/>
      <c r="N1357" s="83"/>
      <c r="O1357" s="83"/>
      <c r="P1357" s="83"/>
      <c r="Q1357" s="83"/>
      <c r="R1357" s="83"/>
      <c r="S1357" s="83"/>
      <c r="T1357" s="83"/>
      <c r="U1357" s="99">
        <f>COUNTIF(通讯通路门店!$S:$S,$G1357)</f>
        <v>0</v>
      </c>
      <c r="V1357" s="99">
        <f>COUNTIFS(通讯通路门店!$S:$S,$G1357,通讯通路门店!$J:$J,"综合卖场")</f>
        <v>0</v>
      </c>
      <c r="W1357" s="99">
        <f>SUMIFS(通讯通路门店!$AJ:$AJ,通讯通路门店!$S:$S,通讯客户沙盘!$G1357)</f>
        <v>0</v>
      </c>
      <c r="X1357" s="99">
        <f t="shared" si="105"/>
        <v>0</v>
      </c>
      <c r="Y1357" s="99">
        <f>COUNTIFS(通讯通路门店!$S:$S,$G1357,通讯通路门店!$J:$J,"荣耀体验店")+COUNTIFS(通讯通路门店!$S:$S,$G1357,通讯通路门店!$J:$J,"荣耀授权专卖店")</f>
        <v>0</v>
      </c>
      <c r="Z1357" s="99">
        <f>COUNTIFS(通讯通路门店!$S:$S,$G1357,通讯通路门店!$J:$J,"VIVO体验店")</f>
        <v>0</v>
      </c>
      <c r="AA1357" s="99">
        <f>COUNTIFS(通讯通路门店!$S:$S,$G1357,通讯通路门店!$J:$J,"OPPO体验店")</f>
        <v>0</v>
      </c>
      <c r="AB1357" s="99">
        <f>COUNTIFS(通讯通路门店!$S:$S,$G1357,通讯通路门店!$J:$J,"华为授权体验店")+COUNTIFS(通讯通路门店!$S:$S,$G1357,通讯通路门店!$J:$J,"华为堡垒店")</f>
        <v>0</v>
      </c>
      <c r="AC1357" s="99">
        <f>COUNTIFS(通讯通路门店!$S:$S,$G1357,通讯通路门店!$J:$J,"小米体验店")</f>
        <v>0</v>
      </c>
      <c r="AD1357" s="99">
        <f>COUNTIFS(通讯通路门店!$S:$S,$G1357,通讯通路门店!$J:$J,"苹果体验店")</f>
        <v>0</v>
      </c>
      <c r="AE1357" s="99">
        <f>COUNTIFS(通讯通路门店!$S:$S,$G1357,通讯通路门店!$J:$J,"其他品牌专卖店")</f>
        <v>0</v>
      </c>
      <c r="AF1357" s="99">
        <f>SUMIFS(通讯通路门店!$BI:$BI,通讯通路门店!$S:$S,$G1357)</f>
        <v>0</v>
      </c>
      <c r="AG1357" s="99">
        <f>SUMIFS(通讯通路门店!$BH:$BH,通讯通路门店!$S:$S,$G1357)</f>
        <v>0</v>
      </c>
      <c r="AH1357" s="99">
        <f t="shared" si="106"/>
        <v>0</v>
      </c>
      <c r="AI1357" s="99">
        <f>SUMIFS(通讯通路门店!$BB:$BB,通讯通路门店!$S:$S,$G1357)</f>
        <v>0</v>
      </c>
      <c r="AJ1357" s="99">
        <f>SUMIFS(通讯通路门店!$BE:$BE,通讯通路门店!$S:$S,$G1357)</f>
        <v>0</v>
      </c>
      <c r="AK1357" s="99">
        <f>SUMIFS(通讯通路门店!$BG:$BG,通讯通路门店!$S:$S,$G1357)</f>
        <v>0</v>
      </c>
      <c r="AL1357" s="99">
        <f>SUMIFS(通讯通路门店!$BC:$BC,通讯通路门店!$S:$S,$G1357)</f>
        <v>0</v>
      </c>
      <c r="AM1357" s="99">
        <f>SUMIFS(通讯通路门店!$BD:$BD,通讯通路门店!$S:$S,$G1357)</f>
        <v>0</v>
      </c>
      <c r="AN1357" s="99">
        <f>SUMIFS(通讯通路门店!$BF:$BF,通讯通路门店!$S:$S,$G1357)</f>
        <v>0</v>
      </c>
      <c r="AO1357" s="99">
        <f t="shared" si="107"/>
        <v>0</v>
      </c>
      <c r="AP1357" s="99">
        <f>SUMIFS(通讯通路门店!$K:$K,通讯通路门店!$S:$S,$G1357)</f>
        <v>0</v>
      </c>
      <c r="AQ1357" s="83"/>
      <c r="AR1357" s="99">
        <f>SUMIFS(通讯通路门店!$T:$T,通讯通路门店!$S:$S,$G1357)</f>
        <v>0</v>
      </c>
      <c r="AS1357" s="99">
        <f>SUMIFS(通讯通路门店!$U:$U,通讯通路门店!$S:$S,$G1357)</f>
        <v>0</v>
      </c>
      <c r="AT1357" s="99">
        <f>SUMIFS(通讯通路门店!$V:$V,通讯通路门店!$S:$S,$G1357)</f>
        <v>0</v>
      </c>
      <c r="AU1357" s="99">
        <f>SUMIFS(通讯通路门店!$W:$W,通讯通路门店!$S:$S,$G1357)</f>
        <v>0</v>
      </c>
      <c r="AV1357" s="99">
        <f>SUMIFS(通讯通路门店!$Z:$Z,通讯通路门店!$S:$S,$G1357)</f>
        <v>0</v>
      </c>
      <c r="AW1357" s="99">
        <f>SUMIFS(通讯通路门店!$AB:$AB,通讯通路门店!$S:$S,$G1357)</f>
        <v>0</v>
      </c>
      <c r="AX1357" s="99">
        <f>SUMIFS(通讯通路门店!$X:$X,通讯通路门店!$S:$S,$G1357)</f>
        <v>0</v>
      </c>
      <c r="AY1357" s="99">
        <f>SUMIFS(通讯通路门店!$Y:$Y,通讯通路门店!$S:$S,$G1357)</f>
        <v>0</v>
      </c>
      <c r="AZ1357" s="99">
        <f>SUMIFS(通讯通路门店!$AA:$AA,通讯通路门店!$S:$S,$G1357)</f>
        <v>0</v>
      </c>
      <c r="BA1357" s="99">
        <f t="shared" si="108"/>
        <v>0</v>
      </c>
      <c r="BB1357" s="99">
        <f t="shared" si="109"/>
        <v>0</v>
      </c>
      <c r="BC1357" s="99">
        <f>SUMIFS(通讯通路门店!$W:$W,通讯通路门店!$S:$S,$G1357,通讯通路门店!$J:$J,"荣耀体验店")+SUMIFS(通讯通路门店!$W:$W,通讯通路门店!$S:$S,$G1357,通讯通路门店!$J:$J,"荣耀授权专卖店")</f>
        <v>0</v>
      </c>
      <c r="BD1357" s="99">
        <f>SUMIFS(通讯通路门店!$Z:$Z,通讯通路门店!$S:$S,$G1357,通讯通路门店!$J:$J,"VIVO体验店")</f>
        <v>0</v>
      </c>
      <c r="BE1357" s="99">
        <f>SUMIFS(通讯通路门店!$AB:$AB,通讯通路门店!$S:$S,$G1357,通讯通路门店!$J:$J,"OPPO体验店")</f>
        <v>0</v>
      </c>
      <c r="BF1357" s="99">
        <f>SUMIFS(通讯通路门店!$X:$X,通讯通路门店!$S:$S,$G1357,通讯通路门店!$J:$J,"华为授权体验店")+SUMIFS(通讯通路门店!$AA:$AA,通讯通路门店!$S:$S,$G1357,通讯通路门店!$J:$J,"华为堡垒店")</f>
        <v>0</v>
      </c>
      <c r="BG1357" s="99">
        <f>SUMIFS(通讯通路门店!$Y:$Y,通讯通路门店!$S:$S,$G1357,通讯通路门店!$J:$J,"小米体验店")</f>
        <v>0</v>
      </c>
      <c r="BH1357" s="99">
        <f>SUMIFS(通讯通路门店!$AA:$AA,通讯通路门店!$S:$S,$G1357,通讯通路门店!$J:$J,"苹果体验店")</f>
        <v>0</v>
      </c>
      <c r="BI1357" s="99">
        <f>SUMIFS(通讯通路门店!$K:$K,通讯通路门店!$S:$S,$G1357,通讯通路门店!$J:$J,"其他品牌专卖店")</f>
        <v>0</v>
      </c>
      <c r="BJ1357" s="99">
        <f>SUMIFS(通讯通路门店!$AC:$AC,通讯通路门店!$S:$S,$G1357)</f>
        <v>0</v>
      </c>
      <c r="BK1357" s="99">
        <f>SUMIFS(通讯通路门店!$AD:$AD,通讯通路门店!$S:$S,$G1357)</f>
        <v>0</v>
      </c>
      <c r="BL1357" s="99">
        <f>SUMIFS(通讯通路门店!$AE:$AE,通讯通路门店!$S:$S,$G1357)</f>
        <v>0</v>
      </c>
      <c r="BM1357" s="99">
        <f>SUMIFS(通讯通路门店!$AF:$AF,通讯通路门店!$S:$S,$G1357)</f>
        <v>0</v>
      </c>
      <c r="BN1357" s="99">
        <f>SUMIFS(通讯通路门店!$AG:$AG,通讯通路门店!$S:$S,$G1357)</f>
        <v>0</v>
      </c>
      <c r="BO1357" s="99">
        <f>SUMIFS(通讯通路门店!$AH:$AH,通讯通路门店!$S:$S,$G1357)</f>
        <v>0</v>
      </c>
      <c r="BP1357" s="99">
        <f>SUMIFS(通讯通路门店!$AI:$AI,通讯通路门店!$S:$S,$G1357)</f>
        <v>0</v>
      </c>
      <c r="BQ1357" s="83"/>
    </row>
    <row r="1358" spans="1:69">
      <c r="A1358" s="99" t="str">
        <f>IFERROR(_xlfn.XLOOKUP($G1358,通讯通路门店!$S$4:$S$993933,通讯通路门店!$A$4:$A$993933,0,0),"")</f>
        <v>海南省</v>
      </c>
      <c r="B1358" s="99" t="str">
        <f>IFERROR(_xlfn.XLOOKUP($G1358,通讯通路门店!$S$4:$S$993933,通讯通路门店!$B$4:$B$993933,0,0),"")</f>
        <v>昌江黎族自治县</v>
      </c>
      <c r="C1358" s="99" t="str">
        <f>IFERROR(_xlfn.XLOOKUP($G1358,通讯通路门店!$S$4:$S$993933,通讯通路门店!$C$4:$C$993933,0,0),"")</f>
        <v>昌江黎族自治县</v>
      </c>
      <c r="D1358" s="99" t="str">
        <f>IFERROR(_xlfn.XLOOKUP($G1358,通讯通路门店!$S$4:$S$993933,通讯通路门店!$D$4:$D$993933,0,0),"")</f>
        <v>叉河镇</v>
      </c>
      <c r="E1358" s="83"/>
      <c r="F1358" s="83"/>
      <c r="G1358" s="101"/>
      <c r="H1358" s="102">
        <f>IFERROR(_xlfn.XLOOKUP($G1358,通讯通路门店!$S$4:$S$993933,通讯通路门店!$R$4:$R$993933,0,0),"")</f>
        <v>0</v>
      </c>
      <c r="I1358" s="83"/>
      <c r="J1358" s="83"/>
      <c r="K1358" s="83"/>
      <c r="L1358" s="83"/>
      <c r="M1358" s="83"/>
      <c r="N1358" s="83"/>
      <c r="O1358" s="83"/>
      <c r="P1358" s="83"/>
      <c r="Q1358" s="83"/>
      <c r="R1358" s="83"/>
      <c r="S1358" s="83"/>
      <c r="T1358" s="83"/>
      <c r="U1358" s="99">
        <f>COUNTIF(通讯通路门店!$S:$S,$G1358)</f>
        <v>0</v>
      </c>
      <c r="V1358" s="99">
        <f>COUNTIFS(通讯通路门店!$S:$S,$G1358,通讯通路门店!$J:$J,"综合卖场")</f>
        <v>0</v>
      </c>
      <c r="W1358" s="99">
        <f>SUMIFS(通讯通路门店!$AJ:$AJ,通讯通路门店!$S:$S,通讯客户沙盘!$G1358)</f>
        <v>0</v>
      </c>
      <c r="X1358" s="99">
        <f t="shared" si="105"/>
        <v>0</v>
      </c>
      <c r="Y1358" s="99">
        <f>COUNTIFS(通讯通路门店!$S:$S,$G1358,通讯通路门店!$J:$J,"荣耀体验店")+COUNTIFS(通讯通路门店!$S:$S,$G1358,通讯通路门店!$J:$J,"荣耀授权专卖店")</f>
        <v>0</v>
      </c>
      <c r="Z1358" s="99">
        <f>COUNTIFS(通讯通路门店!$S:$S,$G1358,通讯通路门店!$J:$J,"VIVO体验店")</f>
        <v>0</v>
      </c>
      <c r="AA1358" s="99">
        <f>COUNTIFS(通讯通路门店!$S:$S,$G1358,通讯通路门店!$J:$J,"OPPO体验店")</f>
        <v>0</v>
      </c>
      <c r="AB1358" s="99">
        <f>COUNTIFS(通讯通路门店!$S:$S,$G1358,通讯通路门店!$J:$J,"华为授权体验店")+COUNTIFS(通讯通路门店!$S:$S,$G1358,通讯通路门店!$J:$J,"华为堡垒店")</f>
        <v>0</v>
      </c>
      <c r="AC1358" s="99">
        <f>COUNTIFS(通讯通路门店!$S:$S,$G1358,通讯通路门店!$J:$J,"小米体验店")</f>
        <v>0</v>
      </c>
      <c r="AD1358" s="99">
        <f>COUNTIFS(通讯通路门店!$S:$S,$G1358,通讯通路门店!$J:$J,"苹果体验店")</f>
        <v>0</v>
      </c>
      <c r="AE1358" s="99">
        <f>COUNTIFS(通讯通路门店!$S:$S,$G1358,通讯通路门店!$J:$J,"其他品牌专卖店")</f>
        <v>0</v>
      </c>
      <c r="AF1358" s="99">
        <f>SUMIFS(通讯通路门店!$BI:$BI,通讯通路门店!$S:$S,$G1358)</f>
        <v>0</v>
      </c>
      <c r="AG1358" s="99">
        <f>SUMIFS(通讯通路门店!$BH:$BH,通讯通路门店!$S:$S,$G1358)</f>
        <v>0</v>
      </c>
      <c r="AH1358" s="99">
        <f t="shared" si="106"/>
        <v>0</v>
      </c>
      <c r="AI1358" s="99">
        <f>SUMIFS(通讯通路门店!$BB:$BB,通讯通路门店!$S:$S,$G1358)</f>
        <v>0</v>
      </c>
      <c r="AJ1358" s="99">
        <f>SUMIFS(通讯通路门店!$BE:$BE,通讯通路门店!$S:$S,$G1358)</f>
        <v>0</v>
      </c>
      <c r="AK1358" s="99">
        <f>SUMIFS(通讯通路门店!$BG:$BG,通讯通路门店!$S:$S,$G1358)</f>
        <v>0</v>
      </c>
      <c r="AL1358" s="99">
        <f>SUMIFS(通讯通路门店!$BC:$BC,通讯通路门店!$S:$S,$G1358)</f>
        <v>0</v>
      </c>
      <c r="AM1358" s="99">
        <f>SUMIFS(通讯通路门店!$BD:$BD,通讯通路门店!$S:$S,$G1358)</f>
        <v>0</v>
      </c>
      <c r="AN1358" s="99">
        <f>SUMIFS(通讯通路门店!$BF:$BF,通讯通路门店!$S:$S,$G1358)</f>
        <v>0</v>
      </c>
      <c r="AO1358" s="99">
        <f t="shared" si="107"/>
        <v>0</v>
      </c>
      <c r="AP1358" s="99">
        <f>SUMIFS(通讯通路门店!$K:$K,通讯通路门店!$S:$S,$G1358)</f>
        <v>0</v>
      </c>
      <c r="AQ1358" s="83"/>
      <c r="AR1358" s="99">
        <f>SUMIFS(通讯通路门店!$T:$T,通讯通路门店!$S:$S,$G1358)</f>
        <v>0</v>
      </c>
      <c r="AS1358" s="99">
        <f>SUMIFS(通讯通路门店!$U:$U,通讯通路门店!$S:$S,$G1358)</f>
        <v>0</v>
      </c>
      <c r="AT1358" s="99">
        <f>SUMIFS(通讯通路门店!$V:$V,通讯通路门店!$S:$S,$G1358)</f>
        <v>0</v>
      </c>
      <c r="AU1358" s="99">
        <f>SUMIFS(通讯通路门店!$W:$W,通讯通路门店!$S:$S,$G1358)</f>
        <v>0</v>
      </c>
      <c r="AV1358" s="99">
        <f>SUMIFS(通讯通路门店!$Z:$Z,通讯通路门店!$S:$S,$G1358)</f>
        <v>0</v>
      </c>
      <c r="AW1358" s="99">
        <f>SUMIFS(通讯通路门店!$AB:$AB,通讯通路门店!$S:$S,$G1358)</f>
        <v>0</v>
      </c>
      <c r="AX1358" s="99">
        <f>SUMIFS(通讯通路门店!$X:$X,通讯通路门店!$S:$S,$G1358)</f>
        <v>0</v>
      </c>
      <c r="AY1358" s="99">
        <f>SUMIFS(通讯通路门店!$Y:$Y,通讯通路门店!$S:$S,$G1358)</f>
        <v>0</v>
      </c>
      <c r="AZ1358" s="99">
        <f>SUMIFS(通讯通路门店!$AA:$AA,通讯通路门店!$S:$S,$G1358)</f>
        <v>0</v>
      </c>
      <c r="BA1358" s="99">
        <f t="shared" si="108"/>
        <v>0</v>
      </c>
      <c r="BB1358" s="99">
        <f t="shared" si="109"/>
        <v>0</v>
      </c>
      <c r="BC1358" s="99">
        <f>SUMIFS(通讯通路门店!$W:$W,通讯通路门店!$S:$S,$G1358,通讯通路门店!$J:$J,"荣耀体验店")+SUMIFS(通讯通路门店!$W:$W,通讯通路门店!$S:$S,$G1358,通讯通路门店!$J:$J,"荣耀授权专卖店")</f>
        <v>0</v>
      </c>
      <c r="BD1358" s="99">
        <f>SUMIFS(通讯通路门店!$Z:$Z,通讯通路门店!$S:$S,$G1358,通讯通路门店!$J:$J,"VIVO体验店")</f>
        <v>0</v>
      </c>
      <c r="BE1358" s="99">
        <f>SUMIFS(通讯通路门店!$AB:$AB,通讯通路门店!$S:$S,$G1358,通讯通路门店!$J:$J,"OPPO体验店")</f>
        <v>0</v>
      </c>
      <c r="BF1358" s="99">
        <f>SUMIFS(通讯通路门店!$X:$X,通讯通路门店!$S:$S,$G1358,通讯通路门店!$J:$J,"华为授权体验店")+SUMIFS(通讯通路门店!$AA:$AA,通讯通路门店!$S:$S,$G1358,通讯通路门店!$J:$J,"华为堡垒店")</f>
        <v>0</v>
      </c>
      <c r="BG1358" s="99">
        <f>SUMIFS(通讯通路门店!$Y:$Y,通讯通路门店!$S:$S,$G1358,通讯通路门店!$J:$J,"小米体验店")</f>
        <v>0</v>
      </c>
      <c r="BH1358" s="99">
        <f>SUMIFS(通讯通路门店!$AA:$AA,通讯通路门店!$S:$S,$G1358,通讯通路门店!$J:$J,"苹果体验店")</f>
        <v>0</v>
      </c>
      <c r="BI1358" s="99">
        <f>SUMIFS(通讯通路门店!$K:$K,通讯通路门店!$S:$S,$G1358,通讯通路门店!$J:$J,"其他品牌专卖店")</f>
        <v>0</v>
      </c>
      <c r="BJ1358" s="99">
        <f>SUMIFS(通讯通路门店!$AC:$AC,通讯通路门店!$S:$S,$G1358)</f>
        <v>0</v>
      </c>
      <c r="BK1358" s="99">
        <f>SUMIFS(通讯通路门店!$AD:$AD,通讯通路门店!$S:$S,$G1358)</f>
        <v>0</v>
      </c>
      <c r="BL1358" s="99">
        <f>SUMIFS(通讯通路门店!$AE:$AE,通讯通路门店!$S:$S,$G1358)</f>
        <v>0</v>
      </c>
      <c r="BM1358" s="99">
        <f>SUMIFS(通讯通路门店!$AF:$AF,通讯通路门店!$S:$S,$G1358)</f>
        <v>0</v>
      </c>
      <c r="BN1358" s="99">
        <f>SUMIFS(通讯通路门店!$AG:$AG,通讯通路门店!$S:$S,$G1358)</f>
        <v>0</v>
      </c>
      <c r="BO1358" s="99">
        <f>SUMIFS(通讯通路门店!$AH:$AH,通讯通路门店!$S:$S,$G1358)</f>
        <v>0</v>
      </c>
      <c r="BP1358" s="99">
        <f>SUMIFS(通讯通路门店!$AI:$AI,通讯通路门店!$S:$S,$G1358)</f>
        <v>0</v>
      </c>
      <c r="BQ1358" s="83"/>
    </row>
    <row r="1359" spans="1:69">
      <c r="A1359" s="99" t="str">
        <f>IFERROR(_xlfn.XLOOKUP($G1359,通讯通路门店!$S$4:$S$993933,通讯通路门店!$A$4:$A$993933,0,0),"")</f>
        <v>海南省</v>
      </c>
      <c r="B1359" s="99" t="str">
        <f>IFERROR(_xlfn.XLOOKUP($G1359,通讯通路门店!$S$4:$S$993933,通讯通路门店!$B$4:$B$993933,0,0),"")</f>
        <v>昌江黎族自治县</v>
      </c>
      <c r="C1359" s="99" t="str">
        <f>IFERROR(_xlfn.XLOOKUP($G1359,通讯通路门店!$S$4:$S$993933,通讯通路门店!$C$4:$C$993933,0,0),"")</f>
        <v>昌江黎族自治县</v>
      </c>
      <c r="D1359" s="99" t="str">
        <f>IFERROR(_xlfn.XLOOKUP($G1359,通讯通路门店!$S$4:$S$993933,通讯通路门店!$D$4:$D$993933,0,0),"")</f>
        <v>叉河镇</v>
      </c>
      <c r="E1359" s="83"/>
      <c r="F1359" s="83"/>
      <c r="G1359" s="101"/>
      <c r="H1359" s="102">
        <f>IFERROR(_xlfn.XLOOKUP($G1359,通讯通路门店!$S$4:$S$993933,通讯通路门店!$R$4:$R$993933,0,0),"")</f>
        <v>0</v>
      </c>
      <c r="I1359" s="83"/>
      <c r="J1359" s="83"/>
      <c r="K1359" s="83"/>
      <c r="L1359" s="83"/>
      <c r="M1359" s="83"/>
      <c r="N1359" s="83"/>
      <c r="O1359" s="83"/>
      <c r="P1359" s="83"/>
      <c r="Q1359" s="83"/>
      <c r="R1359" s="83"/>
      <c r="S1359" s="83"/>
      <c r="T1359" s="83"/>
      <c r="U1359" s="99">
        <f>COUNTIF(通讯通路门店!$S:$S,$G1359)</f>
        <v>0</v>
      </c>
      <c r="V1359" s="99">
        <f>COUNTIFS(通讯通路门店!$S:$S,$G1359,通讯通路门店!$J:$J,"综合卖场")</f>
        <v>0</v>
      </c>
      <c r="W1359" s="99">
        <f>SUMIFS(通讯通路门店!$AJ:$AJ,通讯通路门店!$S:$S,通讯客户沙盘!$G1359)</f>
        <v>0</v>
      </c>
      <c r="X1359" s="99">
        <f t="shared" si="105"/>
        <v>0</v>
      </c>
      <c r="Y1359" s="99">
        <f>COUNTIFS(通讯通路门店!$S:$S,$G1359,通讯通路门店!$J:$J,"荣耀体验店")+COUNTIFS(通讯通路门店!$S:$S,$G1359,通讯通路门店!$J:$J,"荣耀授权专卖店")</f>
        <v>0</v>
      </c>
      <c r="Z1359" s="99">
        <f>COUNTIFS(通讯通路门店!$S:$S,$G1359,通讯通路门店!$J:$J,"VIVO体验店")</f>
        <v>0</v>
      </c>
      <c r="AA1359" s="99">
        <f>COUNTIFS(通讯通路门店!$S:$S,$G1359,通讯通路门店!$J:$J,"OPPO体验店")</f>
        <v>0</v>
      </c>
      <c r="AB1359" s="99">
        <f>COUNTIFS(通讯通路门店!$S:$S,$G1359,通讯通路门店!$J:$J,"华为授权体验店")+COUNTIFS(通讯通路门店!$S:$S,$G1359,通讯通路门店!$J:$J,"华为堡垒店")</f>
        <v>0</v>
      </c>
      <c r="AC1359" s="99">
        <f>COUNTIFS(通讯通路门店!$S:$S,$G1359,通讯通路门店!$J:$J,"小米体验店")</f>
        <v>0</v>
      </c>
      <c r="AD1359" s="99">
        <f>COUNTIFS(通讯通路门店!$S:$S,$G1359,通讯通路门店!$J:$J,"苹果体验店")</f>
        <v>0</v>
      </c>
      <c r="AE1359" s="99">
        <f>COUNTIFS(通讯通路门店!$S:$S,$G1359,通讯通路门店!$J:$J,"其他品牌专卖店")</f>
        <v>0</v>
      </c>
      <c r="AF1359" s="99">
        <f>SUMIFS(通讯通路门店!$BI:$BI,通讯通路门店!$S:$S,$G1359)</f>
        <v>0</v>
      </c>
      <c r="AG1359" s="99">
        <f>SUMIFS(通讯通路门店!$BH:$BH,通讯通路门店!$S:$S,$G1359)</f>
        <v>0</v>
      </c>
      <c r="AH1359" s="99">
        <f t="shared" si="106"/>
        <v>0</v>
      </c>
      <c r="AI1359" s="99">
        <f>SUMIFS(通讯通路门店!$BB:$BB,通讯通路门店!$S:$S,$G1359)</f>
        <v>0</v>
      </c>
      <c r="AJ1359" s="99">
        <f>SUMIFS(通讯通路门店!$BE:$BE,通讯通路门店!$S:$S,$G1359)</f>
        <v>0</v>
      </c>
      <c r="AK1359" s="99">
        <f>SUMIFS(通讯通路门店!$BG:$BG,通讯通路门店!$S:$S,$G1359)</f>
        <v>0</v>
      </c>
      <c r="AL1359" s="99">
        <f>SUMIFS(通讯通路门店!$BC:$BC,通讯通路门店!$S:$S,$G1359)</f>
        <v>0</v>
      </c>
      <c r="AM1359" s="99">
        <f>SUMIFS(通讯通路门店!$BD:$BD,通讯通路门店!$S:$S,$G1359)</f>
        <v>0</v>
      </c>
      <c r="AN1359" s="99">
        <f>SUMIFS(通讯通路门店!$BF:$BF,通讯通路门店!$S:$S,$G1359)</f>
        <v>0</v>
      </c>
      <c r="AO1359" s="99">
        <f t="shared" si="107"/>
        <v>0</v>
      </c>
      <c r="AP1359" s="99">
        <f>SUMIFS(通讯通路门店!$K:$K,通讯通路门店!$S:$S,$G1359)</f>
        <v>0</v>
      </c>
      <c r="AQ1359" s="83"/>
      <c r="AR1359" s="99">
        <f>SUMIFS(通讯通路门店!$T:$T,通讯通路门店!$S:$S,$G1359)</f>
        <v>0</v>
      </c>
      <c r="AS1359" s="99">
        <f>SUMIFS(通讯通路门店!$U:$U,通讯通路门店!$S:$S,$G1359)</f>
        <v>0</v>
      </c>
      <c r="AT1359" s="99">
        <f>SUMIFS(通讯通路门店!$V:$V,通讯通路门店!$S:$S,$G1359)</f>
        <v>0</v>
      </c>
      <c r="AU1359" s="99">
        <f>SUMIFS(通讯通路门店!$W:$W,通讯通路门店!$S:$S,$G1359)</f>
        <v>0</v>
      </c>
      <c r="AV1359" s="99">
        <f>SUMIFS(通讯通路门店!$Z:$Z,通讯通路门店!$S:$S,$G1359)</f>
        <v>0</v>
      </c>
      <c r="AW1359" s="99">
        <f>SUMIFS(通讯通路门店!$AB:$AB,通讯通路门店!$S:$S,$G1359)</f>
        <v>0</v>
      </c>
      <c r="AX1359" s="99">
        <f>SUMIFS(通讯通路门店!$X:$X,通讯通路门店!$S:$S,$G1359)</f>
        <v>0</v>
      </c>
      <c r="AY1359" s="99">
        <f>SUMIFS(通讯通路门店!$Y:$Y,通讯通路门店!$S:$S,$G1359)</f>
        <v>0</v>
      </c>
      <c r="AZ1359" s="99">
        <f>SUMIFS(通讯通路门店!$AA:$AA,通讯通路门店!$S:$S,$G1359)</f>
        <v>0</v>
      </c>
      <c r="BA1359" s="99">
        <f t="shared" si="108"/>
        <v>0</v>
      </c>
      <c r="BB1359" s="99">
        <f t="shared" si="109"/>
        <v>0</v>
      </c>
      <c r="BC1359" s="99">
        <f>SUMIFS(通讯通路门店!$W:$W,通讯通路门店!$S:$S,$G1359,通讯通路门店!$J:$J,"荣耀体验店")+SUMIFS(通讯通路门店!$W:$W,通讯通路门店!$S:$S,$G1359,通讯通路门店!$J:$J,"荣耀授权专卖店")</f>
        <v>0</v>
      </c>
      <c r="BD1359" s="99">
        <f>SUMIFS(通讯通路门店!$Z:$Z,通讯通路门店!$S:$S,$G1359,通讯通路门店!$J:$J,"VIVO体验店")</f>
        <v>0</v>
      </c>
      <c r="BE1359" s="99">
        <f>SUMIFS(通讯通路门店!$AB:$AB,通讯通路门店!$S:$S,$G1359,通讯通路门店!$J:$J,"OPPO体验店")</f>
        <v>0</v>
      </c>
      <c r="BF1359" s="99">
        <f>SUMIFS(通讯通路门店!$X:$X,通讯通路门店!$S:$S,$G1359,通讯通路门店!$J:$J,"华为授权体验店")+SUMIFS(通讯通路门店!$AA:$AA,通讯通路门店!$S:$S,$G1359,通讯通路门店!$J:$J,"华为堡垒店")</f>
        <v>0</v>
      </c>
      <c r="BG1359" s="99">
        <f>SUMIFS(通讯通路门店!$Y:$Y,通讯通路门店!$S:$S,$G1359,通讯通路门店!$J:$J,"小米体验店")</f>
        <v>0</v>
      </c>
      <c r="BH1359" s="99">
        <f>SUMIFS(通讯通路门店!$AA:$AA,通讯通路门店!$S:$S,$G1359,通讯通路门店!$J:$J,"苹果体验店")</f>
        <v>0</v>
      </c>
      <c r="BI1359" s="99">
        <f>SUMIFS(通讯通路门店!$K:$K,通讯通路门店!$S:$S,$G1359,通讯通路门店!$J:$J,"其他品牌专卖店")</f>
        <v>0</v>
      </c>
      <c r="BJ1359" s="99">
        <f>SUMIFS(通讯通路门店!$AC:$AC,通讯通路门店!$S:$S,$G1359)</f>
        <v>0</v>
      </c>
      <c r="BK1359" s="99">
        <f>SUMIFS(通讯通路门店!$AD:$AD,通讯通路门店!$S:$S,$G1359)</f>
        <v>0</v>
      </c>
      <c r="BL1359" s="99">
        <f>SUMIFS(通讯通路门店!$AE:$AE,通讯通路门店!$S:$S,$G1359)</f>
        <v>0</v>
      </c>
      <c r="BM1359" s="99">
        <f>SUMIFS(通讯通路门店!$AF:$AF,通讯通路门店!$S:$S,$G1359)</f>
        <v>0</v>
      </c>
      <c r="BN1359" s="99">
        <f>SUMIFS(通讯通路门店!$AG:$AG,通讯通路门店!$S:$S,$G1359)</f>
        <v>0</v>
      </c>
      <c r="BO1359" s="99">
        <f>SUMIFS(通讯通路门店!$AH:$AH,通讯通路门店!$S:$S,$G1359)</f>
        <v>0</v>
      </c>
      <c r="BP1359" s="99">
        <f>SUMIFS(通讯通路门店!$AI:$AI,通讯通路门店!$S:$S,$G1359)</f>
        <v>0</v>
      </c>
      <c r="BQ1359" s="83"/>
    </row>
    <row r="1360" spans="1:69">
      <c r="A1360" s="99" t="str">
        <f>IFERROR(_xlfn.XLOOKUP($G1360,通讯通路门店!$S$4:$S$993933,通讯通路门店!$A$4:$A$993933,0,0),"")</f>
        <v>海南省</v>
      </c>
      <c r="B1360" s="99" t="str">
        <f>IFERROR(_xlfn.XLOOKUP($G1360,通讯通路门店!$S$4:$S$993933,通讯通路门店!$B$4:$B$993933,0,0),"")</f>
        <v>昌江黎族自治县</v>
      </c>
      <c r="C1360" s="99" t="str">
        <f>IFERROR(_xlfn.XLOOKUP($G1360,通讯通路门店!$S$4:$S$993933,通讯通路门店!$C$4:$C$993933,0,0),"")</f>
        <v>昌江黎族自治县</v>
      </c>
      <c r="D1360" s="99" t="str">
        <f>IFERROR(_xlfn.XLOOKUP($G1360,通讯通路门店!$S$4:$S$993933,通讯通路门店!$D$4:$D$993933,0,0),"")</f>
        <v>叉河镇</v>
      </c>
      <c r="E1360" s="83"/>
      <c r="F1360" s="83"/>
      <c r="G1360" s="101"/>
      <c r="H1360" s="102">
        <f>IFERROR(_xlfn.XLOOKUP($G1360,通讯通路门店!$S$4:$S$993933,通讯通路门店!$R$4:$R$993933,0,0),"")</f>
        <v>0</v>
      </c>
      <c r="I1360" s="83"/>
      <c r="J1360" s="83"/>
      <c r="K1360" s="83"/>
      <c r="L1360" s="83"/>
      <c r="M1360" s="83"/>
      <c r="N1360" s="83"/>
      <c r="O1360" s="83"/>
      <c r="P1360" s="83"/>
      <c r="Q1360" s="83"/>
      <c r="R1360" s="83"/>
      <c r="S1360" s="83"/>
      <c r="T1360" s="83"/>
      <c r="U1360" s="99">
        <f>COUNTIF(通讯通路门店!$S:$S,$G1360)</f>
        <v>0</v>
      </c>
      <c r="V1360" s="99">
        <f>COUNTIFS(通讯通路门店!$S:$S,$G1360,通讯通路门店!$J:$J,"综合卖场")</f>
        <v>0</v>
      </c>
      <c r="W1360" s="99">
        <f>SUMIFS(通讯通路门店!$AJ:$AJ,通讯通路门店!$S:$S,通讯客户沙盘!$G1360)</f>
        <v>0</v>
      </c>
      <c r="X1360" s="99">
        <f t="shared" si="105"/>
        <v>0</v>
      </c>
      <c r="Y1360" s="99">
        <f>COUNTIFS(通讯通路门店!$S:$S,$G1360,通讯通路门店!$J:$J,"荣耀体验店")+COUNTIFS(通讯通路门店!$S:$S,$G1360,通讯通路门店!$J:$J,"荣耀授权专卖店")</f>
        <v>0</v>
      </c>
      <c r="Z1360" s="99">
        <f>COUNTIFS(通讯通路门店!$S:$S,$G1360,通讯通路门店!$J:$J,"VIVO体验店")</f>
        <v>0</v>
      </c>
      <c r="AA1360" s="99">
        <f>COUNTIFS(通讯通路门店!$S:$S,$G1360,通讯通路门店!$J:$J,"OPPO体验店")</f>
        <v>0</v>
      </c>
      <c r="AB1360" s="99">
        <f>COUNTIFS(通讯通路门店!$S:$S,$G1360,通讯通路门店!$J:$J,"华为授权体验店")+COUNTIFS(通讯通路门店!$S:$S,$G1360,通讯通路门店!$J:$J,"华为堡垒店")</f>
        <v>0</v>
      </c>
      <c r="AC1360" s="99">
        <f>COUNTIFS(通讯通路门店!$S:$S,$G1360,通讯通路门店!$J:$J,"小米体验店")</f>
        <v>0</v>
      </c>
      <c r="AD1360" s="99">
        <f>COUNTIFS(通讯通路门店!$S:$S,$G1360,通讯通路门店!$J:$J,"苹果体验店")</f>
        <v>0</v>
      </c>
      <c r="AE1360" s="99">
        <f>COUNTIFS(通讯通路门店!$S:$S,$G1360,通讯通路门店!$J:$J,"其他品牌专卖店")</f>
        <v>0</v>
      </c>
      <c r="AF1360" s="99">
        <f>SUMIFS(通讯通路门店!$BI:$BI,通讯通路门店!$S:$S,$G1360)</f>
        <v>0</v>
      </c>
      <c r="AG1360" s="99">
        <f>SUMIFS(通讯通路门店!$BH:$BH,通讯通路门店!$S:$S,$G1360)</f>
        <v>0</v>
      </c>
      <c r="AH1360" s="99">
        <f t="shared" si="106"/>
        <v>0</v>
      </c>
      <c r="AI1360" s="99">
        <f>SUMIFS(通讯通路门店!$BB:$BB,通讯通路门店!$S:$S,$G1360)</f>
        <v>0</v>
      </c>
      <c r="AJ1360" s="99">
        <f>SUMIFS(通讯通路门店!$BE:$BE,通讯通路门店!$S:$S,$G1360)</f>
        <v>0</v>
      </c>
      <c r="AK1360" s="99">
        <f>SUMIFS(通讯通路门店!$BG:$BG,通讯通路门店!$S:$S,$G1360)</f>
        <v>0</v>
      </c>
      <c r="AL1360" s="99">
        <f>SUMIFS(通讯通路门店!$BC:$BC,通讯通路门店!$S:$S,$G1360)</f>
        <v>0</v>
      </c>
      <c r="AM1360" s="99">
        <f>SUMIFS(通讯通路门店!$BD:$BD,通讯通路门店!$S:$S,$G1360)</f>
        <v>0</v>
      </c>
      <c r="AN1360" s="99">
        <f>SUMIFS(通讯通路门店!$BF:$BF,通讯通路门店!$S:$S,$G1360)</f>
        <v>0</v>
      </c>
      <c r="AO1360" s="99">
        <f t="shared" si="107"/>
        <v>0</v>
      </c>
      <c r="AP1360" s="99">
        <f>SUMIFS(通讯通路门店!$K:$K,通讯通路门店!$S:$S,$G1360)</f>
        <v>0</v>
      </c>
      <c r="AQ1360" s="83"/>
      <c r="AR1360" s="99">
        <f>SUMIFS(通讯通路门店!$T:$T,通讯通路门店!$S:$S,$G1360)</f>
        <v>0</v>
      </c>
      <c r="AS1360" s="99">
        <f>SUMIFS(通讯通路门店!$U:$U,通讯通路门店!$S:$S,$G1360)</f>
        <v>0</v>
      </c>
      <c r="AT1360" s="99">
        <f>SUMIFS(通讯通路门店!$V:$V,通讯通路门店!$S:$S,$G1360)</f>
        <v>0</v>
      </c>
      <c r="AU1360" s="99">
        <f>SUMIFS(通讯通路门店!$W:$W,通讯通路门店!$S:$S,$G1360)</f>
        <v>0</v>
      </c>
      <c r="AV1360" s="99">
        <f>SUMIFS(通讯通路门店!$Z:$Z,通讯通路门店!$S:$S,$G1360)</f>
        <v>0</v>
      </c>
      <c r="AW1360" s="99">
        <f>SUMIFS(通讯通路门店!$AB:$AB,通讯通路门店!$S:$S,$G1360)</f>
        <v>0</v>
      </c>
      <c r="AX1360" s="99">
        <f>SUMIFS(通讯通路门店!$X:$X,通讯通路门店!$S:$S,$G1360)</f>
        <v>0</v>
      </c>
      <c r="AY1360" s="99">
        <f>SUMIFS(通讯通路门店!$Y:$Y,通讯通路门店!$S:$S,$G1360)</f>
        <v>0</v>
      </c>
      <c r="AZ1360" s="99">
        <f>SUMIFS(通讯通路门店!$AA:$AA,通讯通路门店!$S:$S,$G1360)</f>
        <v>0</v>
      </c>
      <c r="BA1360" s="99">
        <f t="shared" si="108"/>
        <v>0</v>
      </c>
      <c r="BB1360" s="99">
        <f t="shared" si="109"/>
        <v>0</v>
      </c>
      <c r="BC1360" s="99">
        <f>SUMIFS(通讯通路门店!$W:$W,通讯通路门店!$S:$S,$G1360,通讯通路门店!$J:$J,"荣耀体验店")+SUMIFS(通讯通路门店!$W:$W,通讯通路门店!$S:$S,$G1360,通讯通路门店!$J:$J,"荣耀授权专卖店")</f>
        <v>0</v>
      </c>
      <c r="BD1360" s="99">
        <f>SUMIFS(通讯通路门店!$Z:$Z,通讯通路门店!$S:$S,$G1360,通讯通路门店!$J:$J,"VIVO体验店")</f>
        <v>0</v>
      </c>
      <c r="BE1360" s="99">
        <f>SUMIFS(通讯通路门店!$AB:$AB,通讯通路门店!$S:$S,$G1360,通讯通路门店!$J:$J,"OPPO体验店")</f>
        <v>0</v>
      </c>
      <c r="BF1360" s="99">
        <f>SUMIFS(通讯通路门店!$X:$X,通讯通路门店!$S:$S,$G1360,通讯通路门店!$J:$J,"华为授权体验店")+SUMIFS(通讯通路门店!$AA:$AA,通讯通路门店!$S:$S,$G1360,通讯通路门店!$J:$J,"华为堡垒店")</f>
        <v>0</v>
      </c>
      <c r="BG1360" s="99">
        <f>SUMIFS(通讯通路门店!$Y:$Y,通讯通路门店!$S:$S,$G1360,通讯通路门店!$J:$J,"小米体验店")</f>
        <v>0</v>
      </c>
      <c r="BH1360" s="99">
        <f>SUMIFS(通讯通路门店!$AA:$AA,通讯通路门店!$S:$S,$G1360,通讯通路门店!$J:$J,"苹果体验店")</f>
        <v>0</v>
      </c>
      <c r="BI1360" s="99">
        <f>SUMIFS(通讯通路门店!$K:$K,通讯通路门店!$S:$S,$G1360,通讯通路门店!$J:$J,"其他品牌专卖店")</f>
        <v>0</v>
      </c>
      <c r="BJ1360" s="99">
        <f>SUMIFS(通讯通路门店!$AC:$AC,通讯通路门店!$S:$S,$G1360)</f>
        <v>0</v>
      </c>
      <c r="BK1360" s="99">
        <f>SUMIFS(通讯通路门店!$AD:$AD,通讯通路门店!$S:$S,$G1360)</f>
        <v>0</v>
      </c>
      <c r="BL1360" s="99">
        <f>SUMIFS(通讯通路门店!$AE:$AE,通讯通路门店!$S:$S,$G1360)</f>
        <v>0</v>
      </c>
      <c r="BM1360" s="99">
        <f>SUMIFS(通讯通路门店!$AF:$AF,通讯通路门店!$S:$S,$G1360)</f>
        <v>0</v>
      </c>
      <c r="BN1360" s="99">
        <f>SUMIFS(通讯通路门店!$AG:$AG,通讯通路门店!$S:$S,$G1360)</f>
        <v>0</v>
      </c>
      <c r="BO1360" s="99">
        <f>SUMIFS(通讯通路门店!$AH:$AH,通讯通路门店!$S:$S,$G1360)</f>
        <v>0</v>
      </c>
      <c r="BP1360" s="99">
        <f>SUMIFS(通讯通路门店!$AI:$AI,通讯通路门店!$S:$S,$G1360)</f>
        <v>0</v>
      </c>
      <c r="BQ1360" s="83"/>
    </row>
    <row r="1361" spans="1:69">
      <c r="A1361" s="99" t="str">
        <f>IFERROR(_xlfn.XLOOKUP($G1361,通讯通路门店!$S$4:$S$993933,通讯通路门店!$A$4:$A$993933,0,0),"")</f>
        <v>海南省</v>
      </c>
      <c r="B1361" s="99" t="str">
        <f>IFERROR(_xlfn.XLOOKUP($G1361,通讯通路门店!$S$4:$S$993933,通讯通路门店!$B$4:$B$993933,0,0),"")</f>
        <v>昌江黎族自治县</v>
      </c>
      <c r="C1361" s="99" t="str">
        <f>IFERROR(_xlfn.XLOOKUP($G1361,通讯通路门店!$S$4:$S$993933,通讯通路门店!$C$4:$C$993933,0,0),"")</f>
        <v>昌江黎族自治县</v>
      </c>
      <c r="D1361" s="99" t="str">
        <f>IFERROR(_xlfn.XLOOKUP($G1361,通讯通路门店!$S$4:$S$993933,通讯通路门店!$D$4:$D$993933,0,0),"")</f>
        <v>叉河镇</v>
      </c>
      <c r="E1361" s="83"/>
      <c r="F1361" s="83"/>
      <c r="G1361" s="101"/>
      <c r="H1361" s="102">
        <f>IFERROR(_xlfn.XLOOKUP($G1361,通讯通路门店!$S$4:$S$993933,通讯通路门店!$R$4:$R$993933,0,0),"")</f>
        <v>0</v>
      </c>
      <c r="I1361" s="83"/>
      <c r="J1361" s="83"/>
      <c r="K1361" s="83"/>
      <c r="L1361" s="83"/>
      <c r="M1361" s="83"/>
      <c r="N1361" s="83"/>
      <c r="O1361" s="83"/>
      <c r="P1361" s="83"/>
      <c r="Q1361" s="83"/>
      <c r="R1361" s="83"/>
      <c r="S1361" s="83"/>
      <c r="T1361" s="83"/>
      <c r="U1361" s="99">
        <f>COUNTIF(通讯通路门店!$S:$S,$G1361)</f>
        <v>0</v>
      </c>
      <c r="V1361" s="99">
        <f>COUNTIFS(通讯通路门店!$S:$S,$G1361,通讯通路门店!$J:$J,"综合卖场")</f>
        <v>0</v>
      </c>
      <c r="W1361" s="99">
        <f>SUMIFS(通讯通路门店!$AJ:$AJ,通讯通路门店!$S:$S,通讯客户沙盘!$G1361)</f>
        <v>0</v>
      </c>
      <c r="X1361" s="99">
        <f t="shared" si="105"/>
        <v>0</v>
      </c>
      <c r="Y1361" s="99">
        <f>COUNTIFS(通讯通路门店!$S:$S,$G1361,通讯通路门店!$J:$J,"荣耀体验店")+COUNTIFS(通讯通路门店!$S:$S,$G1361,通讯通路门店!$J:$J,"荣耀授权专卖店")</f>
        <v>0</v>
      </c>
      <c r="Z1361" s="99">
        <f>COUNTIFS(通讯通路门店!$S:$S,$G1361,通讯通路门店!$J:$J,"VIVO体验店")</f>
        <v>0</v>
      </c>
      <c r="AA1361" s="99">
        <f>COUNTIFS(通讯通路门店!$S:$S,$G1361,通讯通路门店!$J:$J,"OPPO体验店")</f>
        <v>0</v>
      </c>
      <c r="AB1361" s="99">
        <f>COUNTIFS(通讯通路门店!$S:$S,$G1361,通讯通路门店!$J:$J,"华为授权体验店")+COUNTIFS(通讯通路门店!$S:$S,$G1361,通讯通路门店!$J:$J,"华为堡垒店")</f>
        <v>0</v>
      </c>
      <c r="AC1361" s="99">
        <f>COUNTIFS(通讯通路门店!$S:$S,$G1361,通讯通路门店!$J:$J,"小米体验店")</f>
        <v>0</v>
      </c>
      <c r="AD1361" s="99">
        <f>COUNTIFS(通讯通路门店!$S:$S,$G1361,通讯通路门店!$J:$J,"苹果体验店")</f>
        <v>0</v>
      </c>
      <c r="AE1361" s="99">
        <f>COUNTIFS(通讯通路门店!$S:$S,$G1361,通讯通路门店!$J:$J,"其他品牌专卖店")</f>
        <v>0</v>
      </c>
      <c r="AF1361" s="99">
        <f>SUMIFS(通讯通路门店!$BI:$BI,通讯通路门店!$S:$S,$G1361)</f>
        <v>0</v>
      </c>
      <c r="AG1361" s="99">
        <f>SUMIFS(通讯通路门店!$BH:$BH,通讯通路门店!$S:$S,$G1361)</f>
        <v>0</v>
      </c>
      <c r="AH1361" s="99">
        <f t="shared" si="106"/>
        <v>0</v>
      </c>
      <c r="AI1361" s="99">
        <f>SUMIFS(通讯通路门店!$BB:$BB,通讯通路门店!$S:$S,$G1361)</f>
        <v>0</v>
      </c>
      <c r="AJ1361" s="99">
        <f>SUMIFS(通讯通路门店!$BE:$BE,通讯通路门店!$S:$S,$G1361)</f>
        <v>0</v>
      </c>
      <c r="AK1361" s="99">
        <f>SUMIFS(通讯通路门店!$BG:$BG,通讯通路门店!$S:$S,$G1361)</f>
        <v>0</v>
      </c>
      <c r="AL1361" s="99">
        <f>SUMIFS(通讯通路门店!$BC:$BC,通讯通路门店!$S:$S,$G1361)</f>
        <v>0</v>
      </c>
      <c r="AM1361" s="99">
        <f>SUMIFS(通讯通路门店!$BD:$BD,通讯通路门店!$S:$S,$G1361)</f>
        <v>0</v>
      </c>
      <c r="AN1361" s="99">
        <f>SUMIFS(通讯通路门店!$BF:$BF,通讯通路门店!$S:$S,$G1361)</f>
        <v>0</v>
      </c>
      <c r="AO1361" s="99">
        <f t="shared" si="107"/>
        <v>0</v>
      </c>
      <c r="AP1361" s="99">
        <f>SUMIFS(通讯通路门店!$K:$K,通讯通路门店!$S:$S,$G1361)</f>
        <v>0</v>
      </c>
      <c r="AQ1361" s="83"/>
      <c r="AR1361" s="99">
        <f>SUMIFS(通讯通路门店!$T:$T,通讯通路门店!$S:$S,$G1361)</f>
        <v>0</v>
      </c>
      <c r="AS1361" s="99">
        <f>SUMIFS(通讯通路门店!$U:$U,通讯通路门店!$S:$S,$G1361)</f>
        <v>0</v>
      </c>
      <c r="AT1361" s="99">
        <f>SUMIFS(通讯通路门店!$V:$V,通讯通路门店!$S:$S,$G1361)</f>
        <v>0</v>
      </c>
      <c r="AU1361" s="99">
        <f>SUMIFS(通讯通路门店!$W:$W,通讯通路门店!$S:$S,$G1361)</f>
        <v>0</v>
      </c>
      <c r="AV1361" s="99">
        <f>SUMIFS(通讯通路门店!$Z:$Z,通讯通路门店!$S:$S,$G1361)</f>
        <v>0</v>
      </c>
      <c r="AW1361" s="99">
        <f>SUMIFS(通讯通路门店!$AB:$AB,通讯通路门店!$S:$S,$G1361)</f>
        <v>0</v>
      </c>
      <c r="AX1361" s="99">
        <f>SUMIFS(通讯通路门店!$X:$X,通讯通路门店!$S:$S,$G1361)</f>
        <v>0</v>
      </c>
      <c r="AY1361" s="99">
        <f>SUMIFS(通讯通路门店!$Y:$Y,通讯通路门店!$S:$S,$G1361)</f>
        <v>0</v>
      </c>
      <c r="AZ1361" s="99">
        <f>SUMIFS(通讯通路门店!$AA:$AA,通讯通路门店!$S:$S,$G1361)</f>
        <v>0</v>
      </c>
      <c r="BA1361" s="99">
        <f t="shared" si="108"/>
        <v>0</v>
      </c>
      <c r="BB1361" s="99">
        <f t="shared" si="109"/>
        <v>0</v>
      </c>
      <c r="BC1361" s="99">
        <f>SUMIFS(通讯通路门店!$W:$W,通讯通路门店!$S:$S,$G1361,通讯通路门店!$J:$J,"荣耀体验店")+SUMIFS(通讯通路门店!$W:$W,通讯通路门店!$S:$S,$G1361,通讯通路门店!$J:$J,"荣耀授权专卖店")</f>
        <v>0</v>
      </c>
      <c r="BD1361" s="99">
        <f>SUMIFS(通讯通路门店!$Z:$Z,通讯通路门店!$S:$S,$G1361,通讯通路门店!$J:$J,"VIVO体验店")</f>
        <v>0</v>
      </c>
      <c r="BE1361" s="99">
        <f>SUMIFS(通讯通路门店!$AB:$AB,通讯通路门店!$S:$S,$G1361,通讯通路门店!$J:$J,"OPPO体验店")</f>
        <v>0</v>
      </c>
      <c r="BF1361" s="99">
        <f>SUMIFS(通讯通路门店!$X:$X,通讯通路门店!$S:$S,$G1361,通讯通路门店!$J:$J,"华为授权体验店")+SUMIFS(通讯通路门店!$AA:$AA,通讯通路门店!$S:$S,$G1361,通讯通路门店!$J:$J,"华为堡垒店")</f>
        <v>0</v>
      </c>
      <c r="BG1361" s="99">
        <f>SUMIFS(通讯通路门店!$Y:$Y,通讯通路门店!$S:$S,$G1361,通讯通路门店!$J:$J,"小米体验店")</f>
        <v>0</v>
      </c>
      <c r="BH1361" s="99">
        <f>SUMIFS(通讯通路门店!$AA:$AA,通讯通路门店!$S:$S,$G1361,通讯通路门店!$J:$J,"苹果体验店")</f>
        <v>0</v>
      </c>
      <c r="BI1361" s="99">
        <f>SUMIFS(通讯通路门店!$K:$K,通讯通路门店!$S:$S,$G1361,通讯通路门店!$J:$J,"其他品牌专卖店")</f>
        <v>0</v>
      </c>
      <c r="BJ1361" s="99">
        <f>SUMIFS(通讯通路门店!$AC:$AC,通讯通路门店!$S:$S,$G1361)</f>
        <v>0</v>
      </c>
      <c r="BK1361" s="99">
        <f>SUMIFS(通讯通路门店!$AD:$AD,通讯通路门店!$S:$S,$G1361)</f>
        <v>0</v>
      </c>
      <c r="BL1361" s="99">
        <f>SUMIFS(通讯通路门店!$AE:$AE,通讯通路门店!$S:$S,$G1361)</f>
        <v>0</v>
      </c>
      <c r="BM1361" s="99">
        <f>SUMIFS(通讯通路门店!$AF:$AF,通讯通路门店!$S:$S,$G1361)</f>
        <v>0</v>
      </c>
      <c r="BN1361" s="99">
        <f>SUMIFS(通讯通路门店!$AG:$AG,通讯通路门店!$S:$S,$G1361)</f>
        <v>0</v>
      </c>
      <c r="BO1361" s="99">
        <f>SUMIFS(通讯通路门店!$AH:$AH,通讯通路门店!$S:$S,$G1361)</f>
        <v>0</v>
      </c>
      <c r="BP1361" s="99">
        <f>SUMIFS(通讯通路门店!$AI:$AI,通讯通路门店!$S:$S,$G1361)</f>
        <v>0</v>
      </c>
      <c r="BQ1361" s="83"/>
    </row>
    <row r="1362" spans="1:69">
      <c r="A1362" s="99" t="str">
        <f>IFERROR(_xlfn.XLOOKUP($G1362,通讯通路门店!$S$4:$S$993933,通讯通路门店!$A$4:$A$993933,0,0),"")</f>
        <v>海南省</v>
      </c>
      <c r="B1362" s="99" t="str">
        <f>IFERROR(_xlfn.XLOOKUP($G1362,通讯通路门店!$S$4:$S$993933,通讯通路门店!$B$4:$B$993933,0,0),"")</f>
        <v>昌江黎族自治县</v>
      </c>
      <c r="C1362" s="99" t="str">
        <f>IFERROR(_xlfn.XLOOKUP($G1362,通讯通路门店!$S$4:$S$993933,通讯通路门店!$C$4:$C$993933,0,0),"")</f>
        <v>昌江黎族自治县</v>
      </c>
      <c r="D1362" s="99" t="str">
        <f>IFERROR(_xlfn.XLOOKUP($G1362,通讯通路门店!$S$4:$S$993933,通讯通路门店!$D$4:$D$993933,0,0),"")</f>
        <v>叉河镇</v>
      </c>
      <c r="E1362" s="83"/>
      <c r="F1362" s="83"/>
      <c r="G1362" s="101"/>
      <c r="H1362" s="102">
        <f>IFERROR(_xlfn.XLOOKUP($G1362,通讯通路门店!$S$4:$S$993933,通讯通路门店!$R$4:$R$993933,0,0),"")</f>
        <v>0</v>
      </c>
      <c r="I1362" s="83"/>
      <c r="J1362" s="83"/>
      <c r="K1362" s="83"/>
      <c r="L1362" s="83"/>
      <c r="M1362" s="83"/>
      <c r="N1362" s="83"/>
      <c r="O1362" s="83"/>
      <c r="P1362" s="83"/>
      <c r="Q1362" s="83"/>
      <c r="R1362" s="83"/>
      <c r="S1362" s="83"/>
      <c r="T1362" s="83"/>
      <c r="U1362" s="99">
        <f>COUNTIF(通讯通路门店!$S:$S,$G1362)</f>
        <v>0</v>
      </c>
      <c r="V1362" s="99">
        <f>COUNTIFS(通讯通路门店!$S:$S,$G1362,通讯通路门店!$J:$J,"综合卖场")</f>
        <v>0</v>
      </c>
      <c r="W1362" s="99">
        <f>SUMIFS(通讯通路门店!$AJ:$AJ,通讯通路门店!$S:$S,通讯客户沙盘!$G1362)</f>
        <v>0</v>
      </c>
      <c r="X1362" s="99">
        <f t="shared" si="105"/>
        <v>0</v>
      </c>
      <c r="Y1362" s="99">
        <f>COUNTIFS(通讯通路门店!$S:$S,$G1362,通讯通路门店!$J:$J,"荣耀体验店")+COUNTIFS(通讯通路门店!$S:$S,$G1362,通讯通路门店!$J:$J,"荣耀授权专卖店")</f>
        <v>0</v>
      </c>
      <c r="Z1362" s="99">
        <f>COUNTIFS(通讯通路门店!$S:$S,$G1362,通讯通路门店!$J:$J,"VIVO体验店")</f>
        <v>0</v>
      </c>
      <c r="AA1362" s="99">
        <f>COUNTIFS(通讯通路门店!$S:$S,$G1362,通讯通路门店!$J:$J,"OPPO体验店")</f>
        <v>0</v>
      </c>
      <c r="AB1362" s="99">
        <f>COUNTIFS(通讯通路门店!$S:$S,$G1362,通讯通路门店!$J:$J,"华为授权体验店")+COUNTIFS(通讯通路门店!$S:$S,$G1362,通讯通路门店!$J:$J,"华为堡垒店")</f>
        <v>0</v>
      </c>
      <c r="AC1362" s="99">
        <f>COUNTIFS(通讯通路门店!$S:$S,$G1362,通讯通路门店!$J:$J,"小米体验店")</f>
        <v>0</v>
      </c>
      <c r="AD1362" s="99">
        <f>COUNTIFS(通讯通路门店!$S:$S,$G1362,通讯通路门店!$J:$J,"苹果体验店")</f>
        <v>0</v>
      </c>
      <c r="AE1362" s="99">
        <f>COUNTIFS(通讯通路门店!$S:$S,$G1362,通讯通路门店!$J:$J,"其他品牌专卖店")</f>
        <v>0</v>
      </c>
      <c r="AF1362" s="99">
        <f>SUMIFS(通讯通路门店!$BI:$BI,通讯通路门店!$S:$S,$G1362)</f>
        <v>0</v>
      </c>
      <c r="AG1362" s="99">
        <f>SUMIFS(通讯通路门店!$BH:$BH,通讯通路门店!$S:$S,$G1362)</f>
        <v>0</v>
      </c>
      <c r="AH1362" s="99">
        <f t="shared" si="106"/>
        <v>0</v>
      </c>
      <c r="AI1362" s="99">
        <f>SUMIFS(通讯通路门店!$BB:$BB,通讯通路门店!$S:$S,$G1362)</f>
        <v>0</v>
      </c>
      <c r="AJ1362" s="99">
        <f>SUMIFS(通讯通路门店!$BE:$BE,通讯通路门店!$S:$S,$G1362)</f>
        <v>0</v>
      </c>
      <c r="AK1362" s="99">
        <f>SUMIFS(通讯通路门店!$BG:$BG,通讯通路门店!$S:$S,$G1362)</f>
        <v>0</v>
      </c>
      <c r="AL1362" s="99">
        <f>SUMIFS(通讯通路门店!$BC:$BC,通讯通路门店!$S:$S,$G1362)</f>
        <v>0</v>
      </c>
      <c r="AM1362" s="99">
        <f>SUMIFS(通讯通路门店!$BD:$BD,通讯通路门店!$S:$S,$G1362)</f>
        <v>0</v>
      </c>
      <c r="AN1362" s="99">
        <f>SUMIFS(通讯通路门店!$BF:$BF,通讯通路门店!$S:$S,$G1362)</f>
        <v>0</v>
      </c>
      <c r="AO1362" s="99">
        <f t="shared" si="107"/>
        <v>0</v>
      </c>
      <c r="AP1362" s="99">
        <f>SUMIFS(通讯通路门店!$K:$K,通讯通路门店!$S:$S,$G1362)</f>
        <v>0</v>
      </c>
      <c r="AQ1362" s="83"/>
      <c r="AR1362" s="99">
        <f>SUMIFS(通讯通路门店!$T:$T,通讯通路门店!$S:$S,$G1362)</f>
        <v>0</v>
      </c>
      <c r="AS1362" s="99">
        <f>SUMIFS(通讯通路门店!$U:$U,通讯通路门店!$S:$S,$G1362)</f>
        <v>0</v>
      </c>
      <c r="AT1362" s="99">
        <f>SUMIFS(通讯通路门店!$V:$V,通讯通路门店!$S:$S,$G1362)</f>
        <v>0</v>
      </c>
      <c r="AU1362" s="99">
        <f>SUMIFS(通讯通路门店!$W:$W,通讯通路门店!$S:$S,$G1362)</f>
        <v>0</v>
      </c>
      <c r="AV1362" s="99">
        <f>SUMIFS(通讯通路门店!$Z:$Z,通讯通路门店!$S:$S,$G1362)</f>
        <v>0</v>
      </c>
      <c r="AW1362" s="99">
        <f>SUMIFS(通讯通路门店!$AB:$AB,通讯通路门店!$S:$S,$G1362)</f>
        <v>0</v>
      </c>
      <c r="AX1362" s="99">
        <f>SUMIFS(通讯通路门店!$X:$X,通讯通路门店!$S:$S,$G1362)</f>
        <v>0</v>
      </c>
      <c r="AY1362" s="99">
        <f>SUMIFS(通讯通路门店!$Y:$Y,通讯通路门店!$S:$S,$G1362)</f>
        <v>0</v>
      </c>
      <c r="AZ1362" s="99">
        <f>SUMIFS(通讯通路门店!$AA:$AA,通讯通路门店!$S:$S,$G1362)</f>
        <v>0</v>
      </c>
      <c r="BA1362" s="99">
        <f t="shared" si="108"/>
        <v>0</v>
      </c>
      <c r="BB1362" s="99">
        <f t="shared" si="109"/>
        <v>0</v>
      </c>
      <c r="BC1362" s="99">
        <f>SUMIFS(通讯通路门店!$W:$W,通讯通路门店!$S:$S,$G1362,通讯通路门店!$J:$J,"荣耀体验店")+SUMIFS(通讯通路门店!$W:$W,通讯通路门店!$S:$S,$G1362,通讯通路门店!$J:$J,"荣耀授权专卖店")</f>
        <v>0</v>
      </c>
      <c r="BD1362" s="99">
        <f>SUMIFS(通讯通路门店!$Z:$Z,通讯通路门店!$S:$S,$G1362,通讯通路门店!$J:$J,"VIVO体验店")</f>
        <v>0</v>
      </c>
      <c r="BE1362" s="99">
        <f>SUMIFS(通讯通路门店!$AB:$AB,通讯通路门店!$S:$S,$G1362,通讯通路门店!$J:$J,"OPPO体验店")</f>
        <v>0</v>
      </c>
      <c r="BF1362" s="99">
        <f>SUMIFS(通讯通路门店!$X:$X,通讯通路门店!$S:$S,$G1362,通讯通路门店!$J:$J,"华为授权体验店")+SUMIFS(通讯通路门店!$AA:$AA,通讯通路门店!$S:$S,$G1362,通讯通路门店!$J:$J,"华为堡垒店")</f>
        <v>0</v>
      </c>
      <c r="BG1362" s="99">
        <f>SUMIFS(通讯通路门店!$Y:$Y,通讯通路门店!$S:$S,$G1362,通讯通路门店!$J:$J,"小米体验店")</f>
        <v>0</v>
      </c>
      <c r="BH1362" s="99">
        <f>SUMIFS(通讯通路门店!$AA:$AA,通讯通路门店!$S:$S,$G1362,通讯通路门店!$J:$J,"苹果体验店")</f>
        <v>0</v>
      </c>
      <c r="BI1362" s="99">
        <f>SUMIFS(通讯通路门店!$K:$K,通讯通路门店!$S:$S,$G1362,通讯通路门店!$J:$J,"其他品牌专卖店")</f>
        <v>0</v>
      </c>
      <c r="BJ1362" s="99">
        <f>SUMIFS(通讯通路门店!$AC:$AC,通讯通路门店!$S:$S,$G1362)</f>
        <v>0</v>
      </c>
      <c r="BK1362" s="99">
        <f>SUMIFS(通讯通路门店!$AD:$AD,通讯通路门店!$S:$S,$G1362)</f>
        <v>0</v>
      </c>
      <c r="BL1362" s="99">
        <f>SUMIFS(通讯通路门店!$AE:$AE,通讯通路门店!$S:$S,$G1362)</f>
        <v>0</v>
      </c>
      <c r="BM1362" s="99">
        <f>SUMIFS(通讯通路门店!$AF:$AF,通讯通路门店!$S:$S,$G1362)</f>
        <v>0</v>
      </c>
      <c r="BN1362" s="99">
        <f>SUMIFS(通讯通路门店!$AG:$AG,通讯通路门店!$S:$S,$G1362)</f>
        <v>0</v>
      </c>
      <c r="BO1362" s="99">
        <f>SUMIFS(通讯通路门店!$AH:$AH,通讯通路门店!$S:$S,$G1362)</f>
        <v>0</v>
      </c>
      <c r="BP1362" s="99">
        <f>SUMIFS(通讯通路门店!$AI:$AI,通讯通路门店!$S:$S,$G1362)</f>
        <v>0</v>
      </c>
      <c r="BQ1362" s="83"/>
    </row>
    <row r="1363" spans="1:69">
      <c r="A1363" s="99" t="str">
        <f>IFERROR(_xlfn.XLOOKUP($G1363,通讯通路门店!$S$4:$S$993933,通讯通路门店!$A$4:$A$993933,0,0),"")</f>
        <v>海南省</v>
      </c>
      <c r="B1363" s="99" t="str">
        <f>IFERROR(_xlfn.XLOOKUP($G1363,通讯通路门店!$S$4:$S$993933,通讯通路门店!$B$4:$B$993933,0,0),"")</f>
        <v>昌江黎族自治县</v>
      </c>
      <c r="C1363" s="99" t="str">
        <f>IFERROR(_xlfn.XLOOKUP($G1363,通讯通路门店!$S$4:$S$993933,通讯通路门店!$C$4:$C$993933,0,0),"")</f>
        <v>昌江黎族自治县</v>
      </c>
      <c r="D1363" s="99" t="str">
        <f>IFERROR(_xlfn.XLOOKUP($G1363,通讯通路门店!$S$4:$S$993933,通讯通路门店!$D$4:$D$993933,0,0),"")</f>
        <v>叉河镇</v>
      </c>
      <c r="E1363" s="83"/>
      <c r="F1363" s="83"/>
      <c r="G1363" s="101"/>
      <c r="H1363" s="102">
        <f>IFERROR(_xlfn.XLOOKUP($G1363,通讯通路门店!$S$4:$S$993933,通讯通路门店!$R$4:$R$993933,0,0),"")</f>
        <v>0</v>
      </c>
      <c r="I1363" s="83"/>
      <c r="J1363" s="83"/>
      <c r="K1363" s="83"/>
      <c r="L1363" s="83"/>
      <c r="M1363" s="83"/>
      <c r="N1363" s="83"/>
      <c r="O1363" s="83"/>
      <c r="P1363" s="83"/>
      <c r="Q1363" s="83"/>
      <c r="R1363" s="83"/>
      <c r="S1363" s="83"/>
      <c r="T1363" s="83"/>
      <c r="U1363" s="99">
        <f>COUNTIF(通讯通路门店!$S:$S,$G1363)</f>
        <v>0</v>
      </c>
      <c r="V1363" s="99">
        <f>COUNTIFS(通讯通路门店!$S:$S,$G1363,通讯通路门店!$J:$J,"综合卖场")</f>
        <v>0</v>
      </c>
      <c r="W1363" s="99">
        <f>SUMIFS(通讯通路门店!$AJ:$AJ,通讯通路门店!$S:$S,通讯客户沙盘!$G1363)</f>
        <v>0</v>
      </c>
      <c r="X1363" s="99">
        <f t="shared" si="105"/>
        <v>0</v>
      </c>
      <c r="Y1363" s="99">
        <f>COUNTIFS(通讯通路门店!$S:$S,$G1363,通讯通路门店!$J:$J,"荣耀体验店")+COUNTIFS(通讯通路门店!$S:$S,$G1363,通讯通路门店!$J:$J,"荣耀授权专卖店")</f>
        <v>0</v>
      </c>
      <c r="Z1363" s="99">
        <f>COUNTIFS(通讯通路门店!$S:$S,$G1363,通讯通路门店!$J:$J,"VIVO体验店")</f>
        <v>0</v>
      </c>
      <c r="AA1363" s="99">
        <f>COUNTIFS(通讯通路门店!$S:$S,$G1363,通讯通路门店!$J:$J,"OPPO体验店")</f>
        <v>0</v>
      </c>
      <c r="AB1363" s="99">
        <f>COUNTIFS(通讯通路门店!$S:$S,$G1363,通讯通路门店!$J:$J,"华为授权体验店")+COUNTIFS(通讯通路门店!$S:$S,$G1363,通讯通路门店!$J:$J,"华为堡垒店")</f>
        <v>0</v>
      </c>
      <c r="AC1363" s="99">
        <f>COUNTIFS(通讯通路门店!$S:$S,$G1363,通讯通路门店!$J:$J,"小米体验店")</f>
        <v>0</v>
      </c>
      <c r="AD1363" s="99">
        <f>COUNTIFS(通讯通路门店!$S:$S,$G1363,通讯通路门店!$J:$J,"苹果体验店")</f>
        <v>0</v>
      </c>
      <c r="AE1363" s="99">
        <f>COUNTIFS(通讯通路门店!$S:$S,$G1363,通讯通路门店!$J:$J,"其他品牌专卖店")</f>
        <v>0</v>
      </c>
      <c r="AF1363" s="99">
        <f>SUMIFS(通讯通路门店!$BI:$BI,通讯通路门店!$S:$S,$G1363)</f>
        <v>0</v>
      </c>
      <c r="AG1363" s="99">
        <f>SUMIFS(通讯通路门店!$BH:$BH,通讯通路门店!$S:$S,$G1363)</f>
        <v>0</v>
      </c>
      <c r="AH1363" s="99">
        <f t="shared" si="106"/>
        <v>0</v>
      </c>
      <c r="AI1363" s="99">
        <f>SUMIFS(通讯通路门店!$BB:$BB,通讯通路门店!$S:$S,$G1363)</f>
        <v>0</v>
      </c>
      <c r="AJ1363" s="99">
        <f>SUMIFS(通讯通路门店!$BE:$BE,通讯通路门店!$S:$S,$G1363)</f>
        <v>0</v>
      </c>
      <c r="AK1363" s="99">
        <f>SUMIFS(通讯通路门店!$BG:$BG,通讯通路门店!$S:$S,$G1363)</f>
        <v>0</v>
      </c>
      <c r="AL1363" s="99">
        <f>SUMIFS(通讯通路门店!$BC:$BC,通讯通路门店!$S:$S,$G1363)</f>
        <v>0</v>
      </c>
      <c r="AM1363" s="99">
        <f>SUMIFS(通讯通路门店!$BD:$BD,通讯通路门店!$S:$S,$G1363)</f>
        <v>0</v>
      </c>
      <c r="AN1363" s="99">
        <f>SUMIFS(通讯通路门店!$BF:$BF,通讯通路门店!$S:$S,$G1363)</f>
        <v>0</v>
      </c>
      <c r="AO1363" s="99">
        <f t="shared" si="107"/>
        <v>0</v>
      </c>
      <c r="AP1363" s="99">
        <f>SUMIFS(通讯通路门店!$K:$K,通讯通路门店!$S:$S,$G1363)</f>
        <v>0</v>
      </c>
      <c r="AQ1363" s="83"/>
      <c r="AR1363" s="99">
        <f>SUMIFS(通讯通路门店!$T:$T,通讯通路门店!$S:$S,$G1363)</f>
        <v>0</v>
      </c>
      <c r="AS1363" s="99">
        <f>SUMIFS(通讯通路门店!$U:$U,通讯通路门店!$S:$S,$G1363)</f>
        <v>0</v>
      </c>
      <c r="AT1363" s="99">
        <f>SUMIFS(通讯通路门店!$V:$V,通讯通路门店!$S:$S,$G1363)</f>
        <v>0</v>
      </c>
      <c r="AU1363" s="99">
        <f>SUMIFS(通讯通路门店!$W:$W,通讯通路门店!$S:$S,$G1363)</f>
        <v>0</v>
      </c>
      <c r="AV1363" s="99">
        <f>SUMIFS(通讯通路门店!$Z:$Z,通讯通路门店!$S:$S,$G1363)</f>
        <v>0</v>
      </c>
      <c r="AW1363" s="99">
        <f>SUMIFS(通讯通路门店!$AB:$AB,通讯通路门店!$S:$S,$G1363)</f>
        <v>0</v>
      </c>
      <c r="AX1363" s="99">
        <f>SUMIFS(通讯通路门店!$X:$X,通讯通路门店!$S:$S,$G1363)</f>
        <v>0</v>
      </c>
      <c r="AY1363" s="99">
        <f>SUMIFS(通讯通路门店!$Y:$Y,通讯通路门店!$S:$S,$G1363)</f>
        <v>0</v>
      </c>
      <c r="AZ1363" s="99">
        <f>SUMIFS(通讯通路门店!$AA:$AA,通讯通路门店!$S:$S,$G1363)</f>
        <v>0</v>
      </c>
      <c r="BA1363" s="99">
        <f t="shared" si="108"/>
        <v>0</v>
      </c>
      <c r="BB1363" s="99">
        <f t="shared" si="109"/>
        <v>0</v>
      </c>
      <c r="BC1363" s="99">
        <f>SUMIFS(通讯通路门店!$W:$W,通讯通路门店!$S:$S,$G1363,通讯通路门店!$J:$J,"荣耀体验店")+SUMIFS(通讯通路门店!$W:$W,通讯通路门店!$S:$S,$G1363,通讯通路门店!$J:$J,"荣耀授权专卖店")</f>
        <v>0</v>
      </c>
      <c r="BD1363" s="99">
        <f>SUMIFS(通讯通路门店!$Z:$Z,通讯通路门店!$S:$S,$G1363,通讯通路门店!$J:$J,"VIVO体验店")</f>
        <v>0</v>
      </c>
      <c r="BE1363" s="99">
        <f>SUMIFS(通讯通路门店!$AB:$AB,通讯通路门店!$S:$S,$G1363,通讯通路门店!$J:$J,"OPPO体验店")</f>
        <v>0</v>
      </c>
      <c r="BF1363" s="99">
        <f>SUMIFS(通讯通路门店!$X:$X,通讯通路门店!$S:$S,$G1363,通讯通路门店!$J:$J,"华为授权体验店")+SUMIFS(通讯通路门店!$AA:$AA,通讯通路门店!$S:$S,$G1363,通讯通路门店!$J:$J,"华为堡垒店")</f>
        <v>0</v>
      </c>
      <c r="BG1363" s="99">
        <f>SUMIFS(通讯通路门店!$Y:$Y,通讯通路门店!$S:$S,$G1363,通讯通路门店!$J:$J,"小米体验店")</f>
        <v>0</v>
      </c>
      <c r="BH1363" s="99">
        <f>SUMIFS(通讯通路门店!$AA:$AA,通讯通路门店!$S:$S,$G1363,通讯通路门店!$J:$J,"苹果体验店")</f>
        <v>0</v>
      </c>
      <c r="BI1363" s="99">
        <f>SUMIFS(通讯通路门店!$K:$K,通讯通路门店!$S:$S,$G1363,通讯通路门店!$J:$J,"其他品牌专卖店")</f>
        <v>0</v>
      </c>
      <c r="BJ1363" s="99">
        <f>SUMIFS(通讯通路门店!$AC:$AC,通讯通路门店!$S:$S,$G1363)</f>
        <v>0</v>
      </c>
      <c r="BK1363" s="99">
        <f>SUMIFS(通讯通路门店!$AD:$AD,通讯通路门店!$S:$S,$G1363)</f>
        <v>0</v>
      </c>
      <c r="BL1363" s="99">
        <f>SUMIFS(通讯通路门店!$AE:$AE,通讯通路门店!$S:$S,$G1363)</f>
        <v>0</v>
      </c>
      <c r="BM1363" s="99">
        <f>SUMIFS(通讯通路门店!$AF:$AF,通讯通路门店!$S:$S,$G1363)</f>
        <v>0</v>
      </c>
      <c r="BN1363" s="99">
        <f>SUMIFS(通讯通路门店!$AG:$AG,通讯通路门店!$S:$S,$G1363)</f>
        <v>0</v>
      </c>
      <c r="BO1363" s="99">
        <f>SUMIFS(通讯通路门店!$AH:$AH,通讯通路门店!$S:$S,$G1363)</f>
        <v>0</v>
      </c>
      <c r="BP1363" s="99">
        <f>SUMIFS(通讯通路门店!$AI:$AI,通讯通路门店!$S:$S,$G1363)</f>
        <v>0</v>
      </c>
      <c r="BQ1363" s="83"/>
    </row>
    <row r="1364" spans="1:69">
      <c r="A1364" s="99" t="str">
        <f>IFERROR(_xlfn.XLOOKUP($G1364,通讯通路门店!$S$4:$S$993933,通讯通路门店!$A$4:$A$993933,0,0),"")</f>
        <v>海南省</v>
      </c>
      <c r="B1364" s="99" t="str">
        <f>IFERROR(_xlfn.XLOOKUP($G1364,通讯通路门店!$S$4:$S$993933,通讯通路门店!$B$4:$B$993933,0,0),"")</f>
        <v>昌江黎族自治县</v>
      </c>
      <c r="C1364" s="99" t="str">
        <f>IFERROR(_xlfn.XLOOKUP($G1364,通讯通路门店!$S$4:$S$993933,通讯通路门店!$C$4:$C$993933,0,0),"")</f>
        <v>昌江黎族自治县</v>
      </c>
      <c r="D1364" s="99" t="str">
        <f>IFERROR(_xlfn.XLOOKUP($G1364,通讯通路门店!$S$4:$S$993933,通讯通路门店!$D$4:$D$993933,0,0),"")</f>
        <v>叉河镇</v>
      </c>
      <c r="E1364" s="83"/>
      <c r="F1364" s="83"/>
      <c r="G1364" s="101"/>
      <c r="H1364" s="102">
        <f>IFERROR(_xlfn.XLOOKUP($G1364,通讯通路门店!$S$4:$S$993933,通讯通路门店!$R$4:$R$993933,0,0),"")</f>
        <v>0</v>
      </c>
      <c r="I1364" s="83"/>
      <c r="J1364" s="83"/>
      <c r="K1364" s="83"/>
      <c r="L1364" s="83"/>
      <c r="M1364" s="83"/>
      <c r="N1364" s="83"/>
      <c r="O1364" s="83"/>
      <c r="P1364" s="83"/>
      <c r="Q1364" s="83"/>
      <c r="R1364" s="83"/>
      <c r="S1364" s="83"/>
      <c r="T1364" s="83"/>
      <c r="U1364" s="99">
        <f>COUNTIF(通讯通路门店!$S:$S,$G1364)</f>
        <v>0</v>
      </c>
      <c r="V1364" s="99">
        <f>COUNTIFS(通讯通路门店!$S:$S,$G1364,通讯通路门店!$J:$J,"综合卖场")</f>
        <v>0</v>
      </c>
      <c r="W1364" s="99">
        <f>SUMIFS(通讯通路门店!$AJ:$AJ,通讯通路门店!$S:$S,通讯客户沙盘!$G1364)</f>
        <v>0</v>
      </c>
      <c r="X1364" s="99">
        <f t="shared" si="105"/>
        <v>0</v>
      </c>
      <c r="Y1364" s="99">
        <f>COUNTIFS(通讯通路门店!$S:$S,$G1364,通讯通路门店!$J:$J,"荣耀体验店")+COUNTIFS(通讯通路门店!$S:$S,$G1364,通讯通路门店!$J:$J,"荣耀授权专卖店")</f>
        <v>0</v>
      </c>
      <c r="Z1364" s="99">
        <f>COUNTIFS(通讯通路门店!$S:$S,$G1364,通讯通路门店!$J:$J,"VIVO体验店")</f>
        <v>0</v>
      </c>
      <c r="AA1364" s="99">
        <f>COUNTIFS(通讯通路门店!$S:$S,$G1364,通讯通路门店!$J:$J,"OPPO体验店")</f>
        <v>0</v>
      </c>
      <c r="AB1364" s="99">
        <f>COUNTIFS(通讯通路门店!$S:$S,$G1364,通讯通路门店!$J:$J,"华为授权体验店")+COUNTIFS(通讯通路门店!$S:$S,$G1364,通讯通路门店!$J:$J,"华为堡垒店")</f>
        <v>0</v>
      </c>
      <c r="AC1364" s="99">
        <f>COUNTIFS(通讯通路门店!$S:$S,$G1364,通讯通路门店!$J:$J,"小米体验店")</f>
        <v>0</v>
      </c>
      <c r="AD1364" s="99">
        <f>COUNTIFS(通讯通路门店!$S:$S,$G1364,通讯通路门店!$J:$J,"苹果体验店")</f>
        <v>0</v>
      </c>
      <c r="AE1364" s="99">
        <f>COUNTIFS(通讯通路门店!$S:$S,$G1364,通讯通路门店!$J:$J,"其他品牌专卖店")</f>
        <v>0</v>
      </c>
      <c r="AF1364" s="99">
        <f>SUMIFS(通讯通路门店!$BI:$BI,通讯通路门店!$S:$S,$G1364)</f>
        <v>0</v>
      </c>
      <c r="AG1364" s="99">
        <f>SUMIFS(通讯通路门店!$BH:$BH,通讯通路门店!$S:$S,$G1364)</f>
        <v>0</v>
      </c>
      <c r="AH1364" s="99">
        <f t="shared" si="106"/>
        <v>0</v>
      </c>
      <c r="AI1364" s="99">
        <f>SUMIFS(通讯通路门店!$BB:$BB,通讯通路门店!$S:$S,$G1364)</f>
        <v>0</v>
      </c>
      <c r="AJ1364" s="99">
        <f>SUMIFS(通讯通路门店!$BE:$BE,通讯通路门店!$S:$S,$G1364)</f>
        <v>0</v>
      </c>
      <c r="AK1364" s="99">
        <f>SUMIFS(通讯通路门店!$BG:$BG,通讯通路门店!$S:$S,$G1364)</f>
        <v>0</v>
      </c>
      <c r="AL1364" s="99">
        <f>SUMIFS(通讯通路门店!$BC:$BC,通讯通路门店!$S:$S,$G1364)</f>
        <v>0</v>
      </c>
      <c r="AM1364" s="99">
        <f>SUMIFS(通讯通路门店!$BD:$BD,通讯通路门店!$S:$S,$G1364)</f>
        <v>0</v>
      </c>
      <c r="AN1364" s="99">
        <f>SUMIFS(通讯通路门店!$BF:$BF,通讯通路门店!$S:$S,$G1364)</f>
        <v>0</v>
      </c>
      <c r="AO1364" s="99">
        <f t="shared" si="107"/>
        <v>0</v>
      </c>
      <c r="AP1364" s="99">
        <f>SUMIFS(通讯通路门店!$K:$K,通讯通路门店!$S:$S,$G1364)</f>
        <v>0</v>
      </c>
      <c r="AQ1364" s="83"/>
      <c r="AR1364" s="99">
        <f>SUMIFS(通讯通路门店!$T:$T,通讯通路门店!$S:$S,$G1364)</f>
        <v>0</v>
      </c>
      <c r="AS1364" s="99">
        <f>SUMIFS(通讯通路门店!$U:$U,通讯通路门店!$S:$S,$G1364)</f>
        <v>0</v>
      </c>
      <c r="AT1364" s="99">
        <f>SUMIFS(通讯通路门店!$V:$V,通讯通路门店!$S:$S,$G1364)</f>
        <v>0</v>
      </c>
      <c r="AU1364" s="99">
        <f>SUMIFS(通讯通路门店!$W:$W,通讯通路门店!$S:$S,$G1364)</f>
        <v>0</v>
      </c>
      <c r="AV1364" s="99">
        <f>SUMIFS(通讯通路门店!$Z:$Z,通讯通路门店!$S:$S,$G1364)</f>
        <v>0</v>
      </c>
      <c r="AW1364" s="99">
        <f>SUMIFS(通讯通路门店!$AB:$AB,通讯通路门店!$S:$S,$G1364)</f>
        <v>0</v>
      </c>
      <c r="AX1364" s="99">
        <f>SUMIFS(通讯通路门店!$X:$X,通讯通路门店!$S:$S,$G1364)</f>
        <v>0</v>
      </c>
      <c r="AY1364" s="99">
        <f>SUMIFS(通讯通路门店!$Y:$Y,通讯通路门店!$S:$S,$G1364)</f>
        <v>0</v>
      </c>
      <c r="AZ1364" s="99">
        <f>SUMIFS(通讯通路门店!$AA:$AA,通讯通路门店!$S:$S,$G1364)</f>
        <v>0</v>
      </c>
      <c r="BA1364" s="99">
        <f t="shared" si="108"/>
        <v>0</v>
      </c>
      <c r="BB1364" s="99">
        <f t="shared" si="109"/>
        <v>0</v>
      </c>
      <c r="BC1364" s="99">
        <f>SUMIFS(通讯通路门店!$W:$W,通讯通路门店!$S:$S,$G1364,通讯通路门店!$J:$J,"荣耀体验店")+SUMIFS(通讯通路门店!$W:$W,通讯通路门店!$S:$S,$G1364,通讯通路门店!$J:$J,"荣耀授权专卖店")</f>
        <v>0</v>
      </c>
      <c r="BD1364" s="99">
        <f>SUMIFS(通讯通路门店!$Z:$Z,通讯通路门店!$S:$S,$G1364,通讯通路门店!$J:$J,"VIVO体验店")</f>
        <v>0</v>
      </c>
      <c r="BE1364" s="99">
        <f>SUMIFS(通讯通路门店!$AB:$AB,通讯通路门店!$S:$S,$G1364,通讯通路门店!$J:$J,"OPPO体验店")</f>
        <v>0</v>
      </c>
      <c r="BF1364" s="99">
        <f>SUMIFS(通讯通路门店!$X:$X,通讯通路门店!$S:$S,$G1364,通讯通路门店!$J:$J,"华为授权体验店")+SUMIFS(通讯通路门店!$AA:$AA,通讯通路门店!$S:$S,$G1364,通讯通路门店!$J:$J,"华为堡垒店")</f>
        <v>0</v>
      </c>
      <c r="BG1364" s="99">
        <f>SUMIFS(通讯通路门店!$Y:$Y,通讯通路门店!$S:$S,$G1364,通讯通路门店!$J:$J,"小米体验店")</f>
        <v>0</v>
      </c>
      <c r="BH1364" s="99">
        <f>SUMIFS(通讯通路门店!$AA:$AA,通讯通路门店!$S:$S,$G1364,通讯通路门店!$J:$J,"苹果体验店")</f>
        <v>0</v>
      </c>
      <c r="BI1364" s="99">
        <f>SUMIFS(通讯通路门店!$K:$K,通讯通路门店!$S:$S,$G1364,通讯通路门店!$J:$J,"其他品牌专卖店")</f>
        <v>0</v>
      </c>
      <c r="BJ1364" s="99">
        <f>SUMIFS(通讯通路门店!$AC:$AC,通讯通路门店!$S:$S,$G1364)</f>
        <v>0</v>
      </c>
      <c r="BK1364" s="99">
        <f>SUMIFS(通讯通路门店!$AD:$AD,通讯通路门店!$S:$S,$G1364)</f>
        <v>0</v>
      </c>
      <c r="BL1364" s="99">
        <f>SUMIFS(通讯通路门店!$AE:$AE,通讯通路门店!$S:$S,$G1364)</f>
        <v>0</v>
      </c>
      <c r="BM1364" s="99">
        <f>SUMIFS(通讯通路门店!$AF:$AF,通讯通路门店!$S:$S,$G1364)</f>
        <v>0</v>
      </c>
      <c r="BN1364" s="99">
        <f>SUMIFS(通讯通路门店!$AG:$AG,通讯通路门店!$S:$S,$G1364)</f>
        <v>0</v>
      </c>
      <c r="BO1364" s="99">
        <f>SUMIFS(通讯通路门店!$AH:$AH,通讯通路门店!$S:$S,$G1364)</f>
        <v>0</v>
      </c>
      <c r="BP1364" s="99">
        <f>SUMIFS(通讯通路门店!$AI:$AI,通讯通路门店!$S:$S,$G1364)</f>
        <v>0</v>
      </c>
      <c r="BQ1364" s="83"/>
    </row>
    <row r="1365" spans="1:69">
      <c r="A1365" s="99" t="str">
        <f>IFERROR(_xlfn.XLOOKUP($G1365,通讯通路门店!$S$4:$S$993933,通讯通路门店!$A$4:$A$993933,0,0),"")</f>
        <v>海南省</v>
      </c>
      <c r="B1365" s="99" t="str">
        <f>IFERROR(_xlfn.XLOOKUP($G1365,通讯通路门店!$S$4:$S$993933,通讯通路门店!$B$4:$B$993933,0,0),"")</f>
        <v>昌江黎族自治县</v>
      </c>
      <c r="C1365" s="99" t="str">
        <f>IFERROR(_xlfn.XLOOKUP($G1365,通讯通路门店!$S$4:$S$993933,通讯通路门店!$C$4:$C$993933,0,0),"")</f>
        <v>昌江黎族自治县</v>
      </c>
      <c r="D1365" s="99" t="str">
        <f>IFERROR(_xlfn.XLOOKUP($G1365,通讯通路门店!$S$4:$S$993933,通讯通路门店!$D$4:$D$993933,0,0),"")</f>
        <v>叉河镇</v>
      </c>
      <c r="E1365" s="83"/>
      <c r="F1365" s="83"/>
      <c r="G1365" s="101"/>
      <c r="H1365" s="102">
        <f>IFERROR(_xlfn.XLOOKUP($G1365,通讯通路门店!$S$4:$S$993933,通讯通路门店!$R$4:$R$993933,0,0),"")</f>
        <v>0</v>
      </c>
      <c r="I1365" s="83"/>
      <c r="J1365" s="83"/>
      <c r="K1365" s="83"/>
      <c r="L1365" s="83"/>
      <c r="M1365" s="83"/>
      <c r="N1365" s="83"/>
      <c r="O1365" s="83"/>
      <c r="P1365" s="83"/>
      <c r="Q1365" s="83"/>
      <c r="R1365" s="83"/>
      <c r="S1365" s="83"/>
      <c r="T1365" s="83"/>
      <c r="U1365" s="99">
        <f>COUNTIF(通讯通路门店!$S:$S,$G1365)</f>
        <v>0</v>
      </c>
      <c r="V1365" s="99">
        <f>COUNTIFS(通讯通路门店!$S:$S,$G1365,通讯通路门店!$J:$J,"综合卖场")</f>
        <v>0</v>
      </c>
      <c r="W1365" s="99">
        <f>SUMIFS(通讯通路门店!$AJ:$AJ,通讯通路门店!$S:$S,通讯客户沙盘!$G1365)</f>
        <v>0</v>
      </c>
      <c r="X1365" s="99">
        <f t="shared" si="105"/>
        <v>0</v>
      </c>
      <c r="Y1365" s="99">
        <f>COUNTIFS(通讯通路门店!$S:$S,$G1365,通讯通路门店!$J:$J,"荣耀体验店")+COUNTIFS(通讯通路门店!$S:$S,$G1365,通讯通路门店!$J:$J,"荣耀授权专卖店")</f>
        <v>0</v>
      </c>
      <c r="Z1365" s="99">
        <f>COUNTIFS(通讯通路门店!$S:$S,$G1365,通讯通路门店!$J:$J,"VIVO体验店")</f>
        <v>0</v>
      </c>
      <c r="AA1365" s="99">
        <f>COUNTIFS(通讯通路门店!$S:$S,$G1365,通讯通路门店!$J:$J,"OPPO体验店")</f>
        <v>0</v>
      </c>
      <c r="AB1365" s="99">
        <f>COUNTIFS(通讯通路门店!$S:$S,$G1365,通讯通路门店!$J:$J,"华为授权体验店")+COUNTIFS(通讯通路门店!$S:$S,$G1365,通讯通路门店!$J:$J,"华为堡垒店")</f>
        <v>0</v>
      </c>
      <c r="AC1365" s="99">
        <f>COUNTIFS(通讯通路门店!$S:$S,$G1365,通讯通路门店!$J:$J,"小米体验店")</f>
        <v>0</v>
      </c>
      <c r="AD1365" s="99">
        <f>COUNTIFS(通讯通路门店!$S:$S,$G1365,通讯通路门店!$J:$J,"苹果体验店")</f>
        <v>0</v>
      </c>
      <c r="AE1365" s="99">
        <f>COUNTIFS(通讯通路门店!$S:$S,$G1365,通讯通路门店!$J:$J,"其他品牌专卖店")</f>
        <v>0</v>
      </c>
      <c r="AF1365" s="99">
        <f>SUMIFS(通讯通路门店!$BI:$BI,通讯通路门店!$S:$S,$G1365)</f>
        <v>0</v>
      </c>
      <c r="AG1365" s="99">
        <f>SUMIFS(通讯通路门店!$BH:$BH,通讯通路门店!$S:$S,$G1365)</f>
        <v>0</v>
      </c>
      <c r="AH1365" s="99">
        <f t="shared" si="106"/>
        <v>0</v>
      </c>
      <c r="AI1365" s="99">
        <f>SUMIFS(通讯通路门店!$BB:$BB,通讯通路门店!$S:$S,$G1365)</f>
        <v>0</v>
      </c>
      <c r="AJ1365" s="99">
        <f>SUMIFS(通讯通路门店!$BE:$BE,通讯通路门店!$S:$S,$G1365)</f>
        <v>0</v>
      </c>
      <c r="AK1365" s="99">
        <f>SUMIFS(通讯通路门店!$BG:$BG,通讯通路门店!$S:$S,$G1365)</f>
        <v>0</v>
      </c>
      <c r="AL1365" s="99">
        <f>SUMIFS(通讯通路门店!$BC:$BC,通讯通路门店!$S:$S,$G1365)</f>
        <v>0</v>
      </c>
      <c r="AM1365" s="99">
        <f>SUMIFS(通讯通路门店!$BD:$BD,通讯通路门店!$S:$S,$G1365)</f>
        <v>0</v>
      </c>
      <c r="AN1365" s="99">
        <f>SUMIFS(通讯通路门店!$BF:$BF,通讯通路门店!$S:$S,$G1365)</f>
        <v>0</v>
      </c>
      <c r="AO1365" s="99">
        <f t="shared" si="107"/>
        <v>0</v>
      </c>
      <c r="AP1365" s="99">
        <f>SUMIFS(通讯通路门店!$K:$K,通讯通路门店!$S:$S,$G1365)</f>
        <v>0</v>
      </c>
      <c r="AQ1365" s="83"/>
      <c r="AR1365" s="99">
        <f>SUMIFS(通讯通路门店!$T:$T,通讯通路门店!$S:$S,$G1365)</f>
        <v>0</v>
      </c>
      <c r="AS1365" s="99">
        <f>SUMIFS(通讯通路门店!$U:$U,通讯通路门店!$S:$S,$G1365)</f>
        <v>0</v>
      </c>
      <c r="AT1365" s="99">
        <f>SUMIFS(通讯通路门店!$V:$V,通讯通路门店!$S:$S,$G1365)</f>
        <v>0</v>
      </c>
      <c r="AU1365" s="99">
        <f>SUMIFS(通讯通路门店!$W:$W,通讯通路门店!$S:$S,$G1365)</f>
        <v>0</v>
      </c>
      <c r="AV1365" s="99">
        <f>SUMIFS(通讯通路门店!$Z:$Z,通讯通路门店!$S:$S,$G1365)</f>
        <v>0</v>
      </c>
      <c r="AW1365" s="99">
        <f>SUMIFS(通讯通路门店!$AB:$AB,通讯通路门店!$S:$S,$G1365)</f>
        <v>0</v>
      </c>
      <c r="AX1365" s="99">
        <f>SUMIFS(通讯通路门店!$X:$X,通讯通路门店!$S:$S,$G1365)</f>
        <v>0</v>
      </c>
      <c r="AY1365" s="99">
        <f>SUMIFS(通讯通路门店!$Y:$Y,通讯通路门店!$S:$S,$G1365)</f>
        <v>0</v>
      </c>
      <c r="AZ1365" s="99">
        <f>SUMIFS(通讯通路门店!$AA:$AA,通讯通路门店!$S:$S,$G1365)</f>
        <v>0</v>
      </c>
      <c r="BA1365" s="99">
        <f t="shared" si="108"/>
        <v>0</v>
      </c>
      <c r="BB1365" s="99">
        <f t="shared" si="109"/>
        <v>0</v>
      </c>
      <c r="BC1365" s="99">
        <f>SUMIFS(通讯通路门店!$W:$W,通讯通路门店!$S:$S,$G1365,通讯通路门店!$J:$J,"荣耀体验店")+SUMIFS(通讯通路门店!$W:$W,通讯通路门店!$S:$S,$G1365,通讯通路门店!$J:$J,"荣耀授权专卖店")</f>
        <v>0</v>
      </c>
      <c r="BD1365" s="99">
        <f>SUMIFS(通讯通路门店!$Z:$Z,通讯通路门店!$S:$S,$G1365,通讯通路门店!$J:$J,"VIVO体验店")</f>
        <v>0</v>
      </c>
      <c r="BE1365" s="99">
        <f>SUMIFS(通讯通路门店!$AB:$AB,通讯通路门店!$S:$S,$G1365,通讯通路门店!$J:$J,"OPPO体验店")</f>
        <v>0</v>
      </c>
      <c r="BF1365" s="99">
        <f>SUMIFS(通讯通路门店!$X:$X,通讯通路门店!$S:$S,$G1365,通讯通路门店!$J:$J,"华为授权体验店")+SUMIFS(通讯通路门店!$AA:$AA,通讯通路门店!$S:$S,$G1365,通讯通路门店!$J:$J,"华为堡垒店")</f>
        <v>0</v>
      </c>
      <c r="BG1365" s="99">
        <f>SUMIFS(通讯通路门店!$Y:$Y,通讯通路门店!$S:$S,$G1365,通讯通路门店!$J:$J,"小米体验店")</f>
        <v>0</v>
      </c>
      <c r="BH1365" s="99">
        <f>SUMIFS(通讯通路门店!$AA:$AA,通讯通路门店!$S:$S,$G1365,通讯通路门店!$J:$J,"苹果体验店")</f>
        <v>0</v>
      </c>
      <c r="BI1365" s="99">
        <f>SUMIFS(通讯通路门店!$K:$K,通讯通路门店!$S:$S,$G1365,通讯通路门店!$J:$J,"其他品牌专卖店")</f>
        <v>0</v>
      </c>
      <c r="BJ1365" s="99">
        <f>SUMIFS(通讯通路门店!$AC:$AC,通讯通路门店!$S:$S,$G1365)</f>
        <v>0</v>
      </c>
      <c r="BK1365" s="99">
        <f>SUMIFS(通讯通路门店!$AD:$AD,通讯通路门店!$S:$S,$G1365)</f>
        <v>0</v>
      </c>
      <c r="BL1365" s="99">
        <f>SUMIFS(通讯通路门店!$AE:$AE,通讯通路门店!$S:$S,$G1365)</f>
        <v>0</v>
      </c>
      <c r="BM1365" s="99">
        <f>SUMIFS(通讯通路门店!$AF:$AF,通讯通路门店!$S:$S,$G1365)</f>
        <v>0</v>
      </c>
      <c r="BN1365" s="99">
        <f>SUMIFS(通讯通路门店!$AG:$AG,通讯通路门店!$S:$S,$G1365)</f>
        <v>0</v>
      </c>
      <c r="BO1365" s="99">
        <f>SUMIFS(通讯通路门店!$AH:$AH,通讯通路门店!$S:$S,$G1365)</f>
        <v>0</v>
      </c>
      <c r="BP1365" s="99">
        <f>SUMIFS(通讯通路门店!$AI:$AI,通讯通路门店!$S:$S,$G1365)</f>
        <v>0</v>
      </c>
      <c r="BQ1365" s="83"/>
    </row>
    <row r="1366" spans="1:69">
      <c r="A1366" s="99" t="str">
        <f>IFERROR(_xlfn.XLOOKUP($G1366,通讯通路门店!$S$4:$S$993933,通讯通路门店!$A$4:$A$993933,0,0),"")</f>
        <v>海南省</v>
      </c>
      <c r="B1366" s="99" t="str">
        <f>IFERROR(_xlfn.XLOOKUP($G1366,通讯通路门店!$S$4:$S$993933,通讯通路门店!$B$4:$B$993933,0,0),"")</f>
        <v>昌江黎族自治县</v>
      </c>
      <c r="C1366" s="99" t="str">
        <f>IFERROR(_xlfn.XLOOKUP($G1366,通讯通路门店!$S$4:$S$993933,通讯通路门店!$C$4:$C$993933,0,0),"")</f>
        <v>昌江黎族自治县</v>
      </c>
      <c r="D1366" s="99" t="str">
        <f>IFERROR(_xlfn.XLOOKUP($G1366,通讯通路门店!$S$4:$S$993933,通讯通路门店!$D$4:$D$993933,0,0),"")</f>
        <v>叉河镇</v>
      </c>
      <c r="E1366" s="83"/>
      <c r="F1366" s="83"/>
      <c r="G1366" s="101"/>
      <c r="H1366" s="102">
        <f>IFERROR(_xlfn.XLOOKUP($G1366,通讯通路门店!$S$4:$S$993933,通讯通路门店!$R$4:$R$993933,0,0),"")</f>
        <v>0</v>
      </c>
      <c r="I1366" s="83"/>
      <c r="J1366" s="83"/>
      <c r="K1366" s="83"/>
      <c r="L1366" s="83"/>
      <c r="M1366" s="83"/>
      <c r="N1366" s="83"/>
      <c r="O1366" s="83"/>
      <c r="P1366" s="83"/>
      <c r="Q1366" s="83"/>
      <c r="R1366" s="83"/>
      <c r="S1366" s="83"/>
      <c r="T1366" s="83"/>
      <c r="U1366" s="99">
        <f>COUNTIF(通讯通路门店!$S:$S,$G1366)</f>
        <v>0</v>
      </c>
      <c r="V1366" s="99">
        <f>COUNTIFS(通讯通路门店!$S:$S,$G1366,通讯通路门店!$J:$J,"综合卖场")</f>
        <v>0</v>
      </c>
      <c r="W1366" s="99">
        <f>SUMIFS(通讯通路门店!$AJ:$AJ,通讯通路门店!$S:$S,通讯客户沙盘!$G1366)</f>
        <v>0</v>
      </c>
      <c r="X1366" s="99">
        <f t="shared" si="105"/>
        <v>0</v>
      </c>
      <c r="Y1366" s="99">
        <f>COUNTIFS(通讯通路门店!$S:$S,$G1366,通讯通路门店!$J:$J,"荣耀体验店")+COUNTIFS(通讯通路门店!$S:$S,$G1366,通讯通路门店!$J:$J,"荣耀授权专卖店")</f>
        <v>0</v>
      </c>
      <c r="Z1366" s="99">
        <f>COUNTIFS(通讯通路门店!$S:$S,$G1366,通讯通路门店!$J:$J,"VIVO体验店")</f>
        <v>0</v>
      </c>
      <c r="AA1366" s="99">
        <f>COUNTIFS(通讯通路门店!$S:$S,$G1366,通讯通路门店!$J:$J,"OPPO体验店")</f>
        <v>0</v>
      </c>
      <c r="AB1366" s="99">
        <f>COUNTIFS(通讯通路门店!$S:$S,$G1366,通讯通路门店!$J:$J,"华为授权体验店")+COUNTIFS(通讯通路门店!$S:$S,$G1366,通讯通路门店!$J:$J,"华为堡垒店")</f>
        <v>0</v>
      </c>
      <c r="AC1366" s="99">
        <f>COUNTIFS(通讯通路门店!$S:$S,$G1366,通讯通路门店!$J:$J,"小米体验店")</f>
        <v>0</v>
      </c>
      <c r="AD1366" s="99">
        <f>COUNTIFS(通讯通路门店!$S:$S,$G1366,通讯通路门店!$J:$J,"苹果体验店")</f>
        <v>0</v>
      </c>
      <c r="AE1366" s="99">
        <f>COUNTIFS(通讯通路门店!$S:$S,$G1366,通讯通路门店!$J:$J,"其他品牌专卖店")</f>
        <v>0</v>
      </c>
      <c r="AF1366" s="99">
        <f>SUMIFS(通讯通路门店!$BI:$BI,通讯通路门店!$S:$S,$G1366)</f>
        <v>0</v>
      </c>
      <c r="AG1366" s="99">
        <f>SUMIFS(通讯通路门店!$BH:$BH,通讯通路门店!$S:$S,$G1366)</f>
        <v>0</v>
      </c>
      <c r="AH1366" s="99">
        <f t="shared" si="106"/>
        <v>0</v>
      </c>
      <c r="AI1366" s="99">
        <f>SUMIFS(通讯通路门店!$BB:$BB,通讯通路门店!$S:$S,$G1366)</f>
        <v>0</v>
      </c>
      <c r="AJ1366" s="99">
        <f>SUMIFS(通讯通路门店!$BE:$BE,通讯通路门店!$S:$S,$G1366)</f>
        <v>0</v>
      </c>
      <c r="AK1366" s="99">
        <f>SUMIFS(通讯通路门店!$BG:$BG,通讯通路门店!$S:$S,$G1366)</f>
        <v>0</v>
      </c>
      <c r="AL1366" s="99">
        <f>SUMIFS(通讯通路门店!$BC:$BC,通讯通路门店!$S:$S,$G1366)</f>
        <v>0</v>
      </c>
      <c r="AM1366" s="99">
        <f>SUMIFS(通讯通路门店!$BD:$BD,通讯通路门店!$S:$S,$G1366)</f>
        <v>0</v>
      </c>
      <c r="AN1366" s="99">
        <f>SUMIFS(通讯通路门店!$BF:$BF,通讯通路门店!$S:$S,$G1366)</f>
        <v>0</v>
      </c>
      <c r="AO1366" s="99">
        <f t="shared" si="107"/>
        <v>0</v>
      </c>
      <c r="AP1366" s="99">
        <f>SUMIFS(通讯通路门店!$K:$K,通讯通路门店!$S:$S,$G1366)</f>
        <v>0</v>
      </c>
      <c r="AQ1366" s="83"/>
      <c r="AR1366" s="99">
        <f>SUMIFS(通讯通路门店!$T:$T,通讯通路门店!$S:$S,$G1366)</f>
        <v>0</v>
      </c>
      <c r="AS1366" s="99">
        <f>SUMIFS(通讯通路门店!$U:$U,通讯通路门店!$S:$S,$G1366)</f>
        <v>0</v>
      </c>
      <c r="AT1366" s="99">
        <f>SUMIFS(通讯通路门店!$V:$V,通讯通路门店!$S:$S,$G1366)</f>
        <v>0</v>
      </c>
      <c r="AU1366" s="99">
        <f>SUMIFS(通讯通路门店!$W:$W,通讯通路门店!$S:$S,$G1366)</f>
        <v>0</v>
      </c>
      <c r="AV1366" s="99">
        <f>SUMIFS(通讯通路门店!$Z:$Z,通讯通路门店!$S:$S,$G1366)</f>
        <v>0</v>
      </c>
      <c r="AW1366" s="99">
        <f>SUMIFS(通讯通路门店!$AB:$AB,通讯通路门店!$S:$S,$G1366)</f>
        <v>0</v>
      </c>
      <c r="AX1366" s="99">
        <f>SUMIFS(通讯通路门店!$X:$X,通讯通路门店!$S:$S,$G1366)</f>
        <v>0</v>
      </c>
      <c r="AY1366" s="99">
        <f>SUMIFS(通讯通路门店!$Y:$Y,通讯通路门店!$S:$S,$G1366)</f>
        <v>0</v>
      </c>
      <c r="AZ1366" s="99">
        <f>SUMIFS(通讯通路门店!$AA:$AA,通讯通路门店!$S:$S,$G1366)</f>
        <v>0</v>
      </c>
      <c r="BA1366" s="99">
        <f t="shared" si="108"/>
        <v>0</v>
      </c>
      <c r="BB1366" s="99">
        <f t="shared" si="109"/>
        <v>0</v>
      </c>
      <c r="BC1366" s="99">
        <f>SUMIFS(通讯通路门店!$W:$W,通讯通路门店!$S:$S,$G1366,通讯通路门店!$J:$J,"荣耀体验店")+SUMIFS(通讯通路门店!$W:$W,通讯通路门店!$S:$S,$G1366,通讯通路门店!$J:$J,"荣耀授权专卖店")</f>
        <v>0</v>
      </c>
      <c r="BD1366" s="99">
        <f>SUMIFS(通讯通路门店!$Z:$Z,通讯通路门店!$S:$S,$G1366,通讯通路门店!$J:$J,"VIVO体验店")</f>
        <v>0</v>
      </c>
      <c r="BE1366" s="99">
        <f>SUMIFS(通讯通路门店!$AB:$AB,通讯通路门店!$S:$S,$G1366,通讯通路门店!$J:$J,"OPPO体验店")</f>
        <v>0</v>
      </c>
      <c r="BF1366" s="99">
        <f>SUMIFS(通讯通路门店!$X:$X,通讯通路门店!$S:$S,$G1366,通讯通路门店!$J:$J,"华为授权体验店")+SUMIFS(通讯通路门店!$AA:$AA,通讯通路门店!$S:$S,$G1366,通讯通路门店!$J:$J,"华为堡垒店")</f>
        <v>0</v>
      </c>
      <c r="BG1366" s="99">
        <f>SUMIFS(通讯通路门店!$Y:$Y,通讯通路门店!$S:$S,$G1366,通讯通路门店!$J:$J,"小米体验店")</f>
        <v>0</v>
      </c>
      <c r="BH1366" s="99">
        <f>SUMIFS(通讯通路门店!$AA:$AA,通讯通路门店!$S:$S,$G1366,通讯通路门店!$J:$J,"苹果体验店")</f>
        <v>0</v>
      </c>
      <c r="BI1366" s="99">
        <f>SUMIFS(通讯通路门店!$K:$K,通讯通路门店!$S:$S,$G1366,通讯通路门店!$J:$J,"其他品牌专卖店")</f>
        <v>0</v>
      </c>
      <c r="BJ1366" s="99">
        <f>SUMIFS(通讯通路门店!$AC:$AC,通讯通路门店!$S:$S,$G1366)</f>
        <v>0</v>
      </c>
      <c r="BK1366" s="99">
        <f>SUMIFS(通讯通路门店!$AD:$AD,通讯通路门店!$S:$S,$G1366)</f>
        <v>0</v>
      </c>
      <c r="BL1366" s="99">
        <f>SUMIFS(通讯通路门店!$AE:$AE,通讯通路门店!$S:$S,$G1366)</f>
        <v>0</v>
      </c>
      <c r="BM1366" s="99">
        <f>SUMIFS(通讯通路门店!$AF:$AF,通讯通路门店!$S:$S,$G1366)</f>
        <v>0</v>
      </c>
      <c r="BN1366" s="99">
        <f>SUMIFS(通讯通路门店!$AG:$AG,通讯通路门店!$S:$S,$G1366)</f>
        <v>0</v>
      </c>
      <c r="BO1366" s="99">
        <f>SUMIFS(通讯通路门店!$AH:$AH,通讯通路门店!$S:$S,$G1366)</f>
        <v>0</v>
      </c>
      <c r="BP1366" s="99">
        <f>SUMIFS(通讯通路门店!$AI:$AI,通讯通路门店!$S:$S,$G1366)</f>
        <v>0</v>
      </c>
      <c r="BQ1366" s="83"/>
    </row>
    <row r="1367" spans="1:69">
      <c r="A1367" s="99" t="str">
        <f>IFERROR(_xlfn.XLOOKUP($G1367,通讯通路门店!$S$4:$S$993933,通讯通路门店!$A$4:$A$993933,0,0),"")</f>
        <v>海南省</v>
      </c>
      <c r="B1367" s="99" t="str">
        <f>IFERROR(_xlfn.XLOOKUP($G1367,通讯通路门店!$S$4:$S$993933,通讯通路门店!$B$4:$B$993933,0,0),"")</f>
        <v>昌江黎族自治县</v>
      </c>
      <c r="C1367" s="99" t="str">
        <f>IFERROR(_xlfn.XLOOKUP($G1367,通讯通路门店!$S$4:$S$993933,通讯通路门店!$C$4:$C$993933,0,0),"")</f>
        <v>昌江黎族自治县</v>
      </c>
      <c r="D1367" s="99" t="str">
        <f>IFERROR(_xlfn.XLOOKUP($G1367,通讯通路门店!$S$4:$S$993933,通讯通路门店!$D$4:$D$993933,0,0),"")</f>
        <v>叉河镇</v>
      </c>
      <c r="E1367" s="83"/>
      <c r="F1367" s="83"/>
      <c r="G1367" s="101"/>
      <c r="H1367" s="102">
        <f>IFERROR(_xlfn.XLOOKUP($G1367,通讯通路门店!$S$4:$S$993933,通讯通路门店!$R$4:$R$993933,0,0),"")</f>
        <v>0</v>
      </c>
      <c r="I1367" s="83"/>
      <c r="J1367" s="83"/>
      <c r="K1367" s="83"/>
      <c r="L1367" s="83"/>
      <c r="M1367" s="83"/>
      <c r="N1367" s="83"/>
      <c r="O1367" s="83"/>
      <c r="P1367" s="83"/>
      <c r="Q1367" s="83"/>
      <c r="R1367" s="83"/>
      <c r="S1367" s="83"/>
      <c r="T1367" s="83"/>
      <c r="U1367" s="99">
        <f>COUNTIF(通讯通路门店!$S:$S,$G1367)</f>
        <v>0</v>
      </c>
      <c r="V1367" s="99">
        <f>COUNTIFS(通讯通路门店!$S:$S,$G1367,通讯通路门店!$J:$J,"综合卖场")</f>
        <v>0</v>
      </c>
      <c r="W1367" s="99">
        <f>SUMIFS(通讯通路门店!$AJ:$AJ,通讯通路门店!$S:$S,通讯客户沙盘!$G1367)</f>
        <v>0</v>
      </c>
      <c r="X1367" s="99">
        <f t="shared" si="105"/>
        <v>0</v>
      </c>
      <c r="Y1367" s="99">
        <f>COUNTIFS(通讯通路门店!$S:$S,$G1367,通讯通路门店!$J:$J,"荣耀体验店")+COUNTIFS(通讯通路门店!$S:$S,$G1367,通讯通路门店!$J:$J,"荣耀授权专卖店")</f>
        <v>0</v>
      </c>
      <c r="Z1367" s="99">
        <f>COUNTIFS(通讯通路门店!$S:$S,$G1367,通讯通路门店!$J:$J,"VIVO体验店")</f>
        <v>0</v>
      </c>
      <c r="AA1367" s="99">
        <f>COUNTIFS(通讯通路门店!$S:$S,$G1367,通讯通路门店!$J:$J,"OPPO体验店")</f>
        <v>0</v>
      </c>
      <c r="AB1367" s="99">
        <f>COUNTIFS(通讯通路门店!$S:$S,$G1367,通讯通路门店!$J:$J,"华为授权体验店")+COUNTIFS(通讯通路门店!$S:$S,$G1367,通讯通路门店!$J:$J,"华为堡垒店")</f>
        <v>0</v>
      </c>
      <c r="AC1367" s="99">
        <f>COUNTIFS(通讯通路门店!$S:$S,$G1367,通讯通路门店!$J:$J,"小米体验店")</f>
        <v>0</v>
      </c>
      <c r="AD1367" s="99">
        <f>COUNTIFS(通讯通路门店!$S:$S,$G1367,通讯通路门店!$J:$J,"苹果体验店")</f>
        <v>0</v>
      </c>
      <c r="AE1367" s="99">
        <f>COUNTIFS(通讯通路门店!$S:$S,$G1367,通讯通路门店!$J:$J,"其他品牌专卖店")</f>
        <v>0</v>
      </c>
      <c r="AF1367" s="99">
        <f>SUMIFS(通讯通路门店!$BI:$BI,通讯通路门店!$S:$S,$G1367)</f>
        <v>0</v>
      </c>
      <c r="AG1367" s="99">
        <f>SUMIFS(通讯通路门店!$BH:$BH,通讯通路门店!$S:$S,$G1367)</f>
        <v>0</v>
      </c>
      <c r="AH1367" s="99">
        <f t="shared" si="106"/>
        <v>0</v>
      </c>
      <c r="AI1367" s="99">
        <f>SUMIFS(通讯通路门店!$BB:$BB,通讯通路门店!$S:$S,$G1367)</f>
        <v>0</v>
      </c>
      <c r="AJ1367" s="99">
        <f>SUMIFS(通讯通路门店!$BE:$BE,通讯通路门店!$S:$S,$G1367)</f>
        <v>0</v>
      </c>
      <c r="AK1367" s="99">
        <f>SUMIFS(通讯通路门店!$BG:$BG,通讯通路门店!$S:$S,$G1367)</f>
        <v>0</v>
      </c>
      <c r="AL1367" s="99">
        <f>SUMIFS(通讯通路门店!$BC:$BC,通讯通路门店!$S:$S,$G1367)</f>
        <v>0</v>
      </c>
      <c r="AM1367" s="99">
        <f>SUMIFS(通讯通路门店!$BD:$BD,通讯通路门店!$S:$S,$G1367)</f>
        <v>0</v>
      </c>
      <c r="AN1367" s="99">
        <f>SUMIFS(通讯通路门店!$BF:$BF,通讯通路门店!$S:$S,$G1367)</f>
        <v>0</v>
      </c>
      <c r="AO1367" s="99">
        <f t="shared" si="107"/>
        <v>0</v>
      </c>
      <c r="AP1367" s="99">
        <f>SUMIFS(通讯通路门店!$K:$K,通讯通路门店!$S:$S,$G1367)</f>
        <v>0</v>
      </c>
      <c r="AQ1367" s="83"/>
      <c r="AR1367" s="99">
        <f>SUMIFS(通讯通路门店!$T:$T,通讯通路门店!$S:$S,$G1367)</f>
        <v>0</v>
      </c>
      <c r="AS1367" s="99">
        <f>SUMIFS(通讯通路门店!$U:$U,通讯通路门店!$S:$S,$G1367)</f>
        <v>0</v>
      </c>
      <c r="AT1367" s="99">
        <f>SUMIFS(通讯通路门店!$V:$V,通讯通路门店!$S:$S,$G1367)</f>
        <v>0</v>
      </c>
      <c r="AU1367" s="99">
        <f>SUMIFS(通讯通路门店!$W:$W,通讯通路门店!$S:$S,$G1367)</f>
        <v>0</v>
      </c>
      <c r="AV1367" s="99">
        <f>SUMIFS(通讯通路门店!$Z:$Z,通讯通路门店!$S:$S,$G1367)</f>
        <v>0</v>
      </c>
      <c r="AW1367" s="99">
        <f>SUMIFS(通讯通路门店!$AB:$AB,通讯通路门店!$S:$S,$G1367)</f>
        <v>0</v>
      </c>
      <c r="AX1367" s="99">
        <f>SUMIFS(通讯通路门店!$X:$X,通讯通路门店!$S:$S,$G1367)</f>
        <v>0</v>
      </c>
      <c r="AY1367" s="99">
        <f>SUMIFS(通讯通路门店!$Y:$Y,通讯通路门店!$S:$S,$G1367)</f>
        <v>0</v>
      </c>
      <c r="AZ1367" s="99">
        <f>SUMIFS(通讯通路门店!$AA:$AA,通讯通路门店!$S:$S,$G1367)</f>
        <v>0</v>
      </c>
      <c r="BA1367" s="99">
        <f t="shared" si="108"/>
        <v>0</v>
      </c>
      <c r="BB1367" s="99">
        <f t="shared" si="109"/>
        <v>0</v>
      </c>
      <c r="BC1367" s="99">
        <f>SUMIFS(通讯通路门店!$W:$W,通讯通路门店!$S:$S,$G1367,通讯通路门店!$J:$J,"荣耀体验店")+SUMIFS(通讯通路门店!$W:$W,通讯通路门店!$S:$S,$G1367,通讯通路门店!$J:$J,"荣耀授权专卖店")</f>
        <v>0</v>
      </c>
      <c r="BD1367" s="99">
        <f>SUMIFS(通讯通路门店!$Z:$Z,通讯通路门店!$S:$S,$G1367,通讯通路门店!$J:$J,"VIVO体验店")</f>
        <v>0</v>
      </c>
      <c r="BE1367" s="99">
        <f>SUMIFS(通讯通路门店!$AB:$AB,通讯通路门店!$S:$S,$G1367,通讯通路门店!$J:$J,"OPPO体验店")</f>
        <v>0</v>
      </c>
      <c r="BF1367" s="99">
        <f>SUMIFS(通讯通路门店!$X:$X,通讯通路门店!$S:$S,$G1367,通讯通路门店!$J:$J,"华为授权体验店")+SUMIFS(通讯通路门店!$AA:$AA,通讯通路门店!$S:$S,$G1367,通讯通路门店!$J:$J,"华为堡垒店")</f>
        <v>0</v>
      </c>
      <c r="BG1367" s="99">
        <f>SUMIFS(通讯通路门店!$Y:$Y,通讯通路门店!$S:$S,$G1367,通讯通路门店!$J:$J,"小米体验店")</f>
        <v>0</v>
      </c>
      <c r="BH1367" s="99">
        <f>SUMIFS(通讯通路门店!$AA:$AA,通讯通路门店!$S:$S,$G1367,通讯通路门店!$J:$J,"苹果体验店")</f>
        <v>0</v>
      </c>
      <c r="BI1367" s="99">
        <f>SUMIFS(通讯通路门店!$K:$K,通讯通路门店!$S:$S,$G1367,通讯通路门店!$J:$J,"其他品牌专卖店")</f>
        <v>0</v>
      </c>
      <c r="BJ1367" s="99">
        <f>SUMIFS(通讯通路门店!$AC:$AC,通讯通路门店!$S:$S,$G1367)</f>
        <v>0</v>
      </c>
      <c r="BK1367" s="99">
        <f>SUMIFS(通讯通路门店!$AD:$AD,通讯通路门店!$S:$S,$G1367)</f>
        <v>0</v>
      </c>
      <c r="BL1367" s="99">
        <f>SUMIFS(通讯通路门店!$AE:$AE,通讯通路门店!$S:$S,$G1367)</f>
        <v>0</v>
      </c>
      <c r="BM1367" s="99">
        <f>SUMIFS(通讯通路门店!$AF:$AF,通讯通路门店!$S:$S,$G1367)</f>
        <v>0</v>
      </c>
      <c r="BN1367" s="99">
        <f>SUMIFS(通讯通路门店!$AG:$AG,通讯通路门店!$S:$S,$G1367)</f>
        <v>0</v>
      </c>
      <c r="BO1367" s="99">
        <f>SUMIFS(通讯通路门店!$AH:$AH,通讯通路门店!$S:$S,$G1367)</f>
        <v>0</v>
      </c>
      <c r="BP1367" s="99">
        <f>SUMIFS(通讯通路门店!$AI:$AI,通讯通路门店!$S:$S,$G1367)</f>
        <v>0</v>
      </c>
      <c r="BQ1367" s="83"/>
    </row>
    <row r="1368" spans="1:69">
      <c r="A1368" s="99" t="str">
        <f>IFERROR(_xlfn.XLOOKUP($G1368,通讯通路门店!$S$4:$S$993933,通讯通路门店!$A$4:$A$993933,0,0),"")</f>
        <v>海南省</v>
      </c>
      <c r="B1368" s="99" t="str">
        <f>IFERROR(_xlfn.XLOOKUP($G1368,通讯通路门店!$S$4:$S$993933,通讯通路门店!$B$4:$B$993933,0,0),"")</f>
        <v>昌江黎族自治县</v>
      </c>
      <c r="C1368" s="99" t="str">
        <f>IFERROR(_xlfn.XLOOKUP($G1368,通讯通路门店!$S$4:$S$993933,通讯通路门店!$C$4:$C$993933,0,0),"")</f>
        <v>昌江黎族自治县</v>
      </c>
      <c r="D1368" s="99" t="str">
        <f>IFERROR(_xlfn.XLOOKUP($G1368,通讯通路门店!$S$4:$S$993933,通讯通路门店!$D$4:$D$993933,0,0),"")</f>
        <v>叉河镇</v>
      </c>
      <c r="E1368" s="83"/>
      <c r="F1368" s="83"/>
      <c r="G1368" s="101"/>
      <c r="H1368" s="102">
        <f>IFERROR(_xlfn.XLOOKUP($G1368,通讯通路门店!$S$4:$S$993933,通讯通路门店!$R$4:$R$993933,0,0),"")</f>
        <v>0</v>
      </c>
      <c r="I1368" s="83"/>
      <c r="J1368" s="83"/>
      <c r="K1368" s="83"/>
      <c r="L1368" s="83"/>
      <c r="M1368" s="83"/>
      <c r="N1368" s="83"/>
      <c r="O1368" s="83"/>
      <c r="P1368" s="83"/>
      <c r="Q1368" s="83"/>
      <c r="R1368" s="83"/>
      <c r="S1368" s="83"/>
      <c r="T1368" s="83"/>
      <c r="U1368" s="99">
        <f>COUNTIF(通讯通路门店!$S:$S,$G1368)</f>
        <v>0</v>
      </c>
      <c r="V1368" s="99">
        <f>COUNTIFS(通讯通路门店!$S:$S,$G1368,通讯通路门店!$J:$J,"综合卖场")</f>
        <v>0</v>
      </c>
      <c r="W1368" s="99">
        <f>SUMIFS(通讯通路门店!$AJ:$AJ,通讯通路门店!$S:$S,通讯客户沙盘!$G1368)</f>
        <v>0</v>
      </c>
      <c r="X1368" s="99">
        <f t="shared" si="105"/>
        <v>0</v>
      </c>
      <c r="Y1368" s="99">
        <f>COUNTIFS(通讯通路门店!$S:$S,$G1368,通讯通路门店!$J:$J,"荣耀体验店")+COUNTIFS(通讯通路门店!$S:$S,$G1368,通讯通路门店!$J:$J,"荣耀授权专卖店")</f>
        <v>0</v>
      </c>
      <c r="Z1368" s="99">
        <f>COUNTIFS(通讯通路门店!$S:$S,$G1368,通讯通路门店!$J:$J,"VIVO体验店")</f>
        <v>0</v>
      </c>
      <c r="AA1368" s="99">
        <f>COUNTIFS(通讯通路门店!$S:$S,$G1368,通讯通路门店!$J:$J,"OPPO体验店")</f>
        <v>0</v>
      </c>
      <c r="AB1368" s="99">
        <f>COUNTIFS(通讯通路门店!$S:$S,$G1368,通讯通路门店!$J:$J,"华为授权体验店")+COUNTIFS(通讯通路门店!$S:$S,$G1368,通讯通路门店!$J:$J,"华为堡垒店")</f>
        <v>0</v>
      </c>
      <c r="AC1368" s="99">
        <f>COUNTIFS(通讯通路门店!$S:$S,$G1368,通讯通路门店!$J:$J,"小米体验店")</f>
        <v>0</v>
      </c>
      <c r="AD1368" s="99">
        <f>COUNTIFS(通讯通路门店!$S:$S,$G1368,通讯通路门店!$J:$J,"苹果体验店")</f>
        <v>0</v>
      </c>
      <c r="AE1368" s="99">
        <f>COUNTIFS(通讯通路门店!$S:$S,$G1368,通讯通路门店!$J:$J,"其他品牌专卖店")</f>
        <v>0</v>
      </c>
      <c r="AF1368" s="99">
        <f>SUMIFS(通讯通路门店!$BI:$BI,通讯通路门店!$S:$S,$G1368)</f>
        <v>0</v>
      </c>
      <c r="AG1368" s="99">
        <f>SUMIFS(通讯通路门店!$BH:$BH,通讯通路门店!$S:$S,$G1368)</f>
        <v>0</v>
      </c>
      <c r="AH1368" s="99">
        <f t="shared" si="106"/>
        <v>0</v>
      </c>
      <c r="AI1368" s="99">
        <f>SUMIFS(通讯通路门店!$BB:$BB,通讯通路门店!$S:$S,$G1368)</f>
        <v>0</v>
      </c>
      <c r="AJ1368" s="99">
        <f>SUMIFS(通讯通路门店!$BE:$BE,通讯通路门店!$S:$S,$G1368)</f>
        <v>0</v>
      </c>
      <c r="AK1368" s="99">
        <f>SUMIFS(通讯通路门店!$BG:$BG,通讯通路门店!$S:$S,$G1368)</f>
        <v>0</v>
      </c>
      <c r="AL1368" s="99">
        <f>SUMIFS(通讯通路门店!$BC:$BC,通讯通路门店!$S:$S,$G1368)</f>
        <v>0</v>
      </c>
      <c r="AM1368" s="99">
        <f>SUMIFS(通讯通路门店!$BD:$BD,通讯通路门店!$S:$S,$G1368)</f>
        <v>0</v>
      </c>
      <c r="AN1368" s="99">
        <f>SUMIFS(通讯通路门店!$BF:$BF,通讯通路门店!$S:$S,$G1368)</f>
        <v>0</v>
      </c>
      <c r="AO1368" s="99">
        <f t="shared" si="107"/>
        <v>0</v>
      </c>
      <c r="AP1368" s="99">
        <f>SUMIFS(通讯通路门店!$K:$K,通讯通路门店!$S:$S,$G1368)</f>
        <v>0</v>
      </c>
      <c r="AQ1368" s="83"/>
      <c r="AR1368" s="99">
        <f>SUMIFS(通讯通路门店!$T:$T,通讯通路门店!$S:$S,$G1368)</f>
        <v>0</v>
      </c>
      <c r="AS1368" s="99">
        <f>SUMIFS(通讯通路门店!$U:$U,通讯通路门店!$S:$S,$G1368)</f>
        <v>0</v>
      </c>
      <c r="AT1368" s="99">
        <f>SUMIFS(通讯通路门店!$V:$V,通讯通路门店!$S:$S,$G1368)</f>
        <v>0</v>
      </c>
      <c r="AU1368" s="99">
        <f>SUMIFS(通讯通路门店!$W:$W,通讯通路门店!$S:$S,$G1368)</f>
        <v>0</v>
      </c>
      <c r="AV1368" s="99">
        <f>SUMIFS(通讯通路门店!$Z:$Z,通讯通路门店!$S:$S,$G1368)</f>
        <v>0</v>
      </c>
      <c r="AW1368" s="99">
        <f>SUMIFS(通讯通路门店!$AB:$AB,通讯通路门店!$S:$S,$G1368)</f>
        <v>0</v>
      </c>
      <c r="AX1368" s="99">
        <f>SUMIFS(通讯通路门店!$X:$X,通讯通路门店!$S:$S,$G1368)</f>
        <v>0</v>
      </c>
      <c r="AY1368" s="99">
        <f>SUMIFS(通讯通路门店!$Y:$Y,通讯通路门店!$S:$S,$G1368)</f>
        <v>0</v>
      </c>
      <c r="AZ1368" s="99">
        <f>SUMIFS(通讯通路门店!$AA:$AA,通讯通路门店!$S:$S,$G1368)</f>
        <v>0</v>
      </c>
      <c r="BA1368" s="99">
        <f t="shared" si="108"/>
        <v>0</v>
      </c>
      <c r="BB1368" s="99">
        <f t="shared" si="109"/>
        <v>0</v>
      </c>
      <c r="BC1368" s="99">
        <f>SUMIFS(通讯通路门店!$W:$W,通讯通路门店!$S:$S,$G1368,通讯通路门店!$J:$J,"荣耀体验店")+SUMIFS(通讯通路门店!$W:$W,通讯通路门店!$S:$S,$G1368,通讯通路门店!$J:$J,"荣耀授权专卖店")</f>
        <v>0</v>
      </c>
      <c r="BD1368" s="99">
        <f>SUMIFS(通讯通路门店!$Z:$Z,通讯通路门店!$S:$S,$G1368,通讯通路门店!$J:$J,"VIVO体验店")</f>
        <v>0</v>
      </c>
      <c r="BE1368" s="99">
        <f>SUMIFS(通讯通路门店!$AB:$AB,通讯通路门店!$S:$S,$G1368,通讯通路门店!$J:$J,"OPPO体验店")</f>
        <v>0</v>
      </c>
      <c r="BF1368" s="99">
        <f>SUMIFS(通讯通路门店!$X:$X,通讯通路门店!$S:$S,$G1368,通讯通路门店!$J:$J,"华为授权体验店")+SUMIFS(通讯通路门店!$AA:$AA,通讯通路门店!$S:$S,$G1368,通讯通路门店!$J:$J,"华为堡垒店")</f>
        <v>0</v>
      </c>
      <c r="BG1368" s="99">
        <f>SUMIFS(通讯通路门店!$Y:$Y,通讯通路门店!$S:$S,$G1368,通讯通路门店!$J:$J,"小米体验店")</f>
        <v>0</v>
      </c>
      <c r="BH1368" s="99">
        <f>SUMIFS(通讯通路门店!$AA:$AA,通讯通路门店!$S:$S,$G1368,通讯通路门店!$J:$J,"苹果体验店")</f>
        <v>0</v>
      </c>
      <c r="BI1368" s="99">
        <f>SUMIFS(通讯通路门店!$K:$K,通讯通路门店!$S:$S,$G1368,通讯通路门店!$J:$J,"其他品牌专卖店")</f>
        <v>0</v>
      </c>
      <c r="BJ1368" s="99">
        <f>SUMIFS(通讯通路门店!$AC:$AC,通讯通路门店!$S:$S,$G1368)</f>
        <v>0</v>
      </c>
      <c r="BK1368" s="99">
        <f>SUMIFS(通讯通路门店!$AD:$AD,通讯通路门店!$S:$S,$G1368)</f>
        <v>0</v>
      </c>
      <c r="BL1368" s="99">
        <f>SUMIFS(通讯通路门店!$AE:$AE,通讯通路门店!$S:$S,$G1368)</f>
        <v>0</v>
      </c>
      <c r="BM1368" s="99">
        <f>SUMIFS(通讯通路门店!$AF:$AF,通讯通路门店!$S:$S,$G1368)</f>
        <v>0</v>
      </c>
      <c r="BN1368" s="99">
        <f>SUMIFS(通讯通路门店!$AG:$AG,通讯通路门店!$S:$S,$G1368)</f>
        <v>0</v>
      </c>
      <c r="BO1368" s="99">
        <f>SUMIFS(通讯通路门店!$AH:$AH,通讯通路门店!$S:$S,$G1368)</f>
        <v>0</v>
      </c>
      <c r="BP1368" s="99">
        <f>SUMIFS(通讯通路门店!$AI:$AI,通讯通路门店!$S:$S,$G1368)</f>
        <v>0</v>
      </c>
      <c r="BQ1368" s="83"/>
    </row>
    <row r="1369" spans="1:69">
      <c r="A1369" s="99" t="str">
        <f>IFERROR(_xlfn.XLOOKUP($G1369,通讯通路门店!$S$4:$S$993933,通讯通路门店!$A$4:$A$993933,0,0),"")</f>
        <v>海南省</v>
      </c>
      <c r="B1369" s="99" t="str">
        <f>IFERROR(_xlfn.XLOOKUP($G1369,通讯通路门店!$S$4:$S$993933,通讯通路门店!$B$4:$B$993933,0,0),"")</f>
        <v>昌江黎族自治县</v>
      </c>
      <c r="C1369" s="99" t="str">
        <f>IFERROR(_xlfn.XLOOKUP($G1369,通讯通路门店!$S$4:$S$993933,通讯通路门店!$C$4:$C$993933,0,0),"")</f>
        <v>昌江黎族自治县</v>
      </c>
      <c r="D1369" s="99" t="str">
        <f>IFERROR(_xlfn.XLOOKUP($G1369,通讯通路门店!$S$4:$S$993933,通讯通路门店!$D$4:$D$993933,0,0),"")</f>
        <v>叉河镇</v>
      </c>
      <c r="E1369" s="83"/>
      <c r="F1369" s="83"/>
      <c r="G1369" s="101"/>
      <c r="H1369" s="102">
        <f>IFERROR(_xlfn.XLOOKUP($G1369,通讯通路门店!$S$4:$S$993933,通讯通路门店!$R$4:$R$993933,0,0),"")</f>
        <v>0</v>
      </c>
      <c r="I1369" s="83"/>
      <c r="J1369" s="83"/>
      <c r="K1369" s="83"/>
      <c r="L1369" s="83"/>
      <c r="M1369" s="83"/>
      <c r="N1369" s="83"/>
      <c r="O1369" s="83"/>
      <c r="P1369" s="83"/>
      <c r="Q1369" s="83"/>
      <c r="R1369" s="83"/>
      <c r="S1369" s="83"/>
      <c r="T1369" s="83"/>
      <c r="U1369" s="99">
        <f>COUNTIF(通讯通路门店!$S:$S,$G1369)</f>
        <v>0</v>
      </c>
      <c r="V1369" s="99">
        <f>COUNTIFS(通讯通路门店!$S:$S,$G1369,通讯通路门店!$J:$J,"综合卖场")</f>
        <v>0</v>
      </c>
      <c r="W1369" s="99">
        <f>SUMIFS(通讯通路门店!$AJ:$AJ,通讯通路门店!$S:$S,通讯客户沙盘!$G1369)</f>
        <v>0</v>
      </c>
      <c r="X1369" s="99">
        <f t="shared" si="105"/>
        <v>0</v>
      </c>
      <c r="Y1369" s="99">
        <f>COUNTIFS(通讯通路门店!$S:$S,$G1369,通讯通路门店!$J:$J,"荣耀体验店")+COUNTIFS(通讯通路门店!$S:$S,$G1369,通讯通路门店!$J:$J,"荣耀授权专卖店")</f>
        <v>0</v>
      </c>
      <c r="Z1369" s="99">
        <f>COUNTIFS(通讯通路门店!$S:$S,$G1369,通讯通路门店!$J:$J,"VIVO体验店")</f>
        <v>0</v>
      </c>
      <c r="AA1369" s="99">
        <f>COUNTIFS(通讯通路门店!$S:$S,$G1369,通讯通路门店!$J:$J,"OPPO体验店")</f>
        <v>0</v>
      </c>
      <c r="AB1369" s="99">
        <f>COUNTIFS(通讯通路门店!$S:$S,$G1369,通讯通路门店!$J:$J,"华为授权体验店")+COUNTIFS(通讯通路门店!$S:$S,$G1369,通讯通路门店!$J:$J,"华为堡垒店")</f>
        <v>0</v>
      </c>
      <c r="AC1369" s="99">
        <f>COUNTIFS(通讯通路门店!$S:$S,$G1369,通讯通路门店!$J:$J,"小米体验店")</f>
        <v>0</v>
      </c>
      <c r="AD1369" s="99">
        <f>COUNTIFS(通讯通路门店!$S:$S,$G1369,通讯通路门店!$J:$J,"苹果体验店")</f>
        <v>0</v>
      </c>
      <c r="AE1369" s="99">
        <f>COUNTIFS(通讯通路门店!$S:$S,$G1369,通讯通路门店!$J:$J,"其他品牌专卖店")</f>
        <v>0</v>
      </c>
      <c r="AF1369" s="99">
        <f>SUMIFS(通讯通路门店!$BI:$BI,通讯通路门店!$S:$S,$G1369)</f>
        <v>0</v>
      </c>
      <c r="AG1369" s="99">
        <f>SUMIFS(通讯通路门店!$BH:$BH,通讯通路门店!$S:$S,$G1369)</f>
        <v>0</v>
      </c>
      <c r="AH1369" s="99">
        <f t="shared" si="106"/>
        <v>0</v>
      </c>
      <c r="AI1369" s="99">
        <f>SUMIFS(通讯通路门店!$BB:$BB,通讯通路门店!$S:$S,$G1369)</f>
        <v>0</v>
      </c>
      <c r="AJ1369" s="99">
        <f>SUMIFS(通讯通路门店!$BE:$BE,通讯通路门店!$S:$S,$G1369)</f>
        <v>0</v>
      </c>
      <c r="AK1369" s="99">
        <f>SUMIFS(通讯通路门店!$BG:$BG,通讯通路门店!$S:$S,$G1369)</f>
        <v>0</v>
      </c>
      <c r="AL1369" s="99">
        <f>SUMIFS(通讯通路门店!$BC:$BC,通讯通路门店!$S:$S,$G1369)</f>
        <v>0</v>
      </c>
      <c r="AM1369" s="99">
        <f>SUMIFS(通讯通路门店!$BD:$BD,通讯通路门店!$S:$S,$G1369)</f>
        <v>0</v>
      </c>
      <c r="AN1369" s="99">
        <f>SUMIFS(通讯通路门店!$BF:$BF,通讯通路门店!$S:$S,$G1369)</f>
        <v>0</v>
      </c>
      <c r="AO1369" s="99">
        <f t="shared" si="107"/>
        <v>0</v>
      </c>
      <c r="AP1369" s="99">
        <f>SUMIFS(通讯通路门店!$K:$K,通讯通路门店!$S:$S,$G1369)</f>
        <v>0</v>
      </c>
      <c r="AQ1369" s="83"/>
      <c r="AR1369" s="99">
        <f>SUMIFS(通讯通路门店!$T:$T,通讯通路门店!$S:$S,$G1369)</f>
        <v>0</v>
      </c>
      <c r="AS1369" s="99">
        <f>SUMIFS(通讯通路门店!$U:$U,通讯通路门店!$S:$S,$G1369)</f>
        <v>0</v>
      </c>
      <c r="AT1369" s="99">
        <f>SUMIFS(通讯通路门店!$V:$V,通讯通路门店!$S:$S,$G1369)</f>
        <v>0</v>
      </c>
      <c r="AU1369" s="99">
        <f>SUMIFS(通讯通路门店!$W:$W,通讯通路门店!$S:$S,$G1369)</f>
        <v>0</v>
      </c>
      <c r="AV1369" s="99">
        <f>SUMIFS(通讯通路门店!$Z:$Z,通讯通路门店!$S:$S,$G1369)</f>
        <v>0</v>
      </c>
      <c r="AW1369" s="99">
        <f>SUMIFS(通讯通路门店!$AB:$AB,通讯通路门店!$S:$S,$G1369)</f>
        <v>0</v>
      </c>
      <c r="AX1369" s="99">
        <f>SUMIFS(通讯通路门店!$X:$X,通讯通路门店!$S:$S,$G1369)</f>
        <v>0</v>
      </c>
      <c r="AY1369" s="99">
        <f>SUMIFS(通讯通路门店!$Y:$Y,通讯通路门店!$S:$S,$G1369)</f>
        <v>0</v>
      </c>
      <c r="AZ1369" s="99">
        <f>SUMIFS(通讯通路门店!$AA:$AA,通讯通路门店!$S:$S,$G1369)</f>
        <v>0</v>
      </c>
      <c r="BA1369" s="99">
        <f t="shared" si="108"/>
        <v>0</v>
      </c>
      <c r="BB1369" s="99">
        <f t="shared" si="109"/>
        <v>0</v>
      </c>
      <c r="BC1369" s="99">
        <f>SUMIFS(通讯通路门店!$W:$W,通讯通路门店!$S:$S,$G1369,通讯通路门店!$J:$J,"荣耀体验店")+SUMIFS(通讯通路门店!$W:$W,通讯通路门店!$S:$S,$G1369,通讯通路门店!$J:$J,"荣耀授权专卖店")</f>
        <v>0</v>
      </c>
      <c r="BD1369" s="99">
        <f>SUMIFS(通讯通路门店!$Z:$Z,通讯通路门店!$S:$S,$G1369,通讯通路门店!$J:$J,"VIVO体验店")</f>
        <v>0</v>
      </c>
      <c r="BE1369" s="99">
        <f>SUMIFS(通讯通路门店!$AB:$AB,通讯通路门店!$S:$S,$G1369,通讯通路门店!$J:$J,"OPPO体验店")</f>
        <v>0</v>
      </c>
      <c r="BF1369" s="99">
        <f>SUMIFS(通讯通路门店!$X:$X,通讯通路门店!$S:$S,$G1369,通讯通路门店!$J:$J,"华为授权体验店")+SUMIFS(通讯通路门店!$AA:$AA,通讯通路门店!$S:$S,$G1369,通讯通路门店!$J:$J,"华为堡垒店")</f>
        <v>0</v>
      </c>
      <c r="BG1369" s="99">
        <f>SUMIFS(通讯通路门店!$Y:$Y,通讯通路门店!$S:$S,$G1369,通讯通路门店!$J:$J,"小米体验店")</f>
        <v>0</v>
      </c>
      <c r="BH1369" s="99">
        <f>SUMIFS(通讯通路门店!$AA:$AA,通讯通路门店!$S:$S,$G1369,通讯通路门店!$J:$J,"苹果体验店")</f>
        <v>0</v>
      </c>
      <c r="BI1369" s="99">
        <f>SUMIFS(通讯通路门店!$K:$K,通讯通路门店!$S:$S,$G1369,通讯通路门店!$J:$J,"其他品牌专卖店")</f>
        <v>0</v>
      </c>
      <c r="BJ1369" s="99">
        <f>SUMIFS(通讯通路门店!$AC:$AC,通讯通路门店!$S:$S,$G1369)</f>
        <v>0</v>
      </c>
      <c r="BK1369" s="99">
        <f>SUMIFS(通讯通路门店!$AD:$AD,通讯通路门店!$S:$S,$G1369)</f>
        <v>0</v>
      </c>
      <c r="BL1369" s="99">
        <f>SUMIFS(通讯通路门店!$AE:$AE,通讯通路门店!$S:$S,$G1369)</f>
        <v>0</v>
      </c>
      <c r="BM1369" s="99">
        <f>SUMIFS(通讯通路门店!$AF:$AF,通讯通路门店!$S:$S,$G1369)</f>
        <v>0</v>
      </c>
      <c r="BN1369" s="99">
        <f>SUMIFS(通讯通路门店!$AG:$AG,通讯通路门店!$S:$S,$G1369)</f>
        <v>0</v>
      </c>
      <c r="BO1369" s="99">
        <f>SUMIFS(通讯通路门店!$AH:$AH,通讯通路门店!$S:$S,$G1369)</f>
        <v>0</v>
      </c>
      <c r="BP1369" s="99">
        <f>SUMIFS(通讯通路门店!$AI:$AI,通讯通路门店!$S:$S,$G1369)</f>
        <v>0</v>
      </c>
      <c r="BQ1369" s="83"/>
    </row>
    <row r="1370" spans="1:69">
      <c r="A1370" s="99" t="str">
        <f>IFERROR(_xlfn.XLOOKUP($G1370,通讯通路门店!$S$4:$S$993933,通讯通路门店!$A$4:$A$993933,0,0),"")</f>
        <v>海南省</v>
      </c>
      <c r="B1370" s="99" t="str">
        <f>IFERROR(_xlfn.XLOOKUP($G1370,通讯通路门店!$S$4:$S$993933,通讯通路门店!$B$4:$B$993933,0,0),"")</f>
        <v>昌江黎族自治县</v>
      </c>
      <c r="C1370" s="99" t="str">
        <f>IFERROR(_xlfn.XLOOKUP($G1370,通讯通路门店!$S$4:$S$993933,通讯通路门店!$C$4:$C$993933,0,0),"")</f>
        <v>昌江黎族自治县</v>
      </c>
      <c r="D1370" s="99" t="str">
        <f>IFERROR(_xlfn.XLOOKUP($G1370,通讯通路门店!$S$4:$S$993933,通讯通路门店!$D$4:$D$993933,0,0),"")</f>
        <v>叉河镇</v>
      </c>
      <c r="E1370" s="83"/>
      <c r="F1370" s="83"/>
      <c r="G1370" s="101"/>
      <c r="H1370" s="102">
        <f>IFERROR(_xlfn.XLOOKUP($G1370,通讯通路门店!$S$4:$S$993933,通讯通路门店!$R$4:$R$993933,0,0),"")</f>
        <v>0</v>
      </c>
      <c r="I1370" s="83"/>
      <c r="J1370" s="83"/>
      <c r="K1370" s="83"/>
      <c r="L1370" s="83"/>
      <c r="M1370" s="83"/>
      <c r="N1370" s="83"/>
      <c r="O1370" s="83"/>
      <c r="P1370" s="83"/>
      <c r="Q1370" s="83"/>
      <c r="R1370" s="83"/>
      <c r="S1370" s="83"/>
      <c r="T1370" s="83"/>
      <c r="U1370" s="99">
        <f>COUNTIF(通讯通路门店!$S:$S,$G1370)</f>
        <v>0</v>
      </c>
      <c r="V1370" s="99">
        <f>COUNTIFS(通讯通路门店!$S:$S,$G1370,通讯通路门店!$J:$J,"综合卖场")</f>
        <v>0</v>
      </c>
      <c r="W1370" s="99">
        <f>SUMIFS(通讯通路门店!$AJ:$AJ,通讯通路门店!$S:$S,通讯客户沙盘!$G1370)</f>
        <v>0</v>
      </c>
      <c r="X1370" s="99">
        <f t="shared" si="105"/>
        <v>0</v>
      </c>
      <c r="Y1370" s="99">
        <f>COUNTIFS(通讯通路门店!$S:$S,$G1370,通讯通路门店!$J:$J,"荣耀体验店")+COUNTIFS(通讯通路门店!$S:$S,$G1370,通讯通路门店!$J:$J,"荣耀授权专卖店")</f>
        <v>0</v>
      </c>
      <c r="Z1370" s="99">
        <f>COUNTIFS(通讯通路门店!$S:$S,$G1370,通讯通路门店!$J:$J,"VIVO体验店")</f>
        <v>0</v>
      </c>
      <c r="AA1370" s="99">
        <f>COUNTIFS(通讯通路门店!$S:$S,$G1370,通讯通路门店!$J:$J,"OPPO体验店")</f>
        <v>0</v>
      </c>
      <c r="AB1370" s="99">
        <f>COUNTIFS(通讯通路门店!$S:$S,$G1370,通讯通路门店!$J:$J,"华为授权体验店")+COUNTIFS(通讯通路门店!$S:$S,$G1370,通讯通路门店!$J:$J,"华为堡垒店")</f>
        <v>0</v>
      </c>
      <c r="AC1370" s="99">
        <f>COUNTIFS(通讯通路门店!$S:$S,$G1370,通讯通路门店!$J:$J,"小米体验店")</f>
        <v>0</v>
      </c>
      <c r="AD1370" s="99">
        <f>COUNTIFS(通讯通路门店!$S:$S,$G1370,通讯通路门店!$J:$J,"苹果体验店")</f>
        <v>0</v>
      </c>
      <c r="AE1370" s="99">
        <f>COUNTIFS(通讯通路门店!$S:$S,$G1370,通讯通路门店!$J:$J,"其他品牌专卖店")</f>
        <v>0</v>
      </c>
      <c r="AF1370" s="99">
        <f>SUMIFS(通讯通路门店!$BI:$BI,通讯通路门店!$S:$S,$G1370)</f>
        <v>0</v>
      </c>
      <c r="AG1370" s="99">
        <f>SUMIFS(通讯通路门店!$BH:$BH,通讯通路门店!$S:$S,$G1370)</f>
        <v>0</v>
      </c>
      <c r="AH1370" s="99">
        <f t="shared" si="106"/>
        <v>0</v>
      </c>
      <c r="AI1370" s="99">
        <f>SUMIFS(通讯通路门店!$BB:$BB,通讯通路门店!$S:$S,$G1370)</f>
        <v>0</v>
      </c>
      <c r="AJ1370" s="99">
        <f>SUMIFS(通讯通路门店!$BE:$BE,通讯通路门店!$S:$S,$G1370)</f>
        <v>0</v>
      </c>
      <c r="AK1370" s="99">
        <f>SUMIFS(通讯通路门店!$BG:$BG,通讯通路门店!$S:$S,$G1370)</f>
        <v>0</v>
      </c>
      <c r="AL1370" s="99">
        <f>SUMIFS(通讯通路门店!$BC:$BC,通讯通路门店!$S:$S,$G1370)</f>
        <v>0</v>
      </c>
      <c r="AM1370" s="99">
        <f>SUMIFS(通讯通路门店!$BD:$BD,通讯通路门店!$S:$S,$G1370)</f>
        <v>0</v>
      </c>
      <c r="AN1370" s="99">
        <f>SUMIFS(通讯通路门店!$BF:$BF,通讯通路门店!$S:$S,$G1370)</f>
        <v>0</v>
      </c>
      <c r="AO1370" s="99">
        <f t="shared" si="107"/>
        <v>0</v>
      </c>
      <c r="AP1370" s="99">
        <f>SUMIFS(通讯通路门店!$K:$K,通讯通路门店!$S:$S,$G1370)</f>
        <v>0</v>
      </c>
      <c r="AQ1370" s="83"/>
      <c r="AR1370" s="99">
        <f>SUMIFS(通讯通路门店!$T:$T,通讯通路门店!$S:$S,$G1370)</f>
        <v>0</v>
      </c>
      <c r="AS1370" s="99">
        <f>SUMIFS(通讯通路门店!$U:$U,通讯通路门店!$S:$S,$G1370)</f>
        <v>0</v>
      </c>
      <c r="AT1370" s="99">
        <f>SUMIFS(通讯通路门店!$V:$V,通讯通路门店!$S:$S,$G1370)</f>
        <v>0</v>
      </c>
      <c r="AU1370" s="99">
        <f>SUMIFS(通讯通路门店!$W:$W,通讯通路门店!$S:$S,$G1370)</f>
        <v>0</v>
      </c>
      <c r="AV1370" s="99">
        <f>SUMIFS(通讯通路门店!$Z:$Z,通讯通路门店!$S:$S,$G1370)</f>
        <v>0</v>
      </c>
      <c r="AW1370" s="99">
        <f>SUMIFS(通讯通路门店!$AB:$AB,通讯通路门店!$S:$S,$G1370)</f>
        <v>0</v>
      </c>
      <c r="AX1370" s="99">
        <f>SUMIFS(通讯通路门店!$X:$X,通讯通路门店!$S:$S,$G1370)</f>
        <v>0</v>
      </c>
      <c r="AY1370" s="99">
        <f>SUMIFS(通讯通路门店!$Y:$Y,通讯通路门店!$S:$S,$G1370)</f>
        <v>0</v>
      </c>
      <c r="AZ1370" s="99">
        <f>SUMIFS(通讯通路门店!$AA:$AA,通讯通路门店!$S:$S,$G1370)</f>
        <v>0</v>
      </c>
      <c r="BA1370" s="99">
        <f t="shared" si="108"/>
        <v>0</v>
      </c>
      <c r="BB1370" s="99">
        <f t="shared" si="109"/>
        <v>0</v>
      </c>
      <c r="BC1370" s="99">
        <f>SUMIFS(通讯通路门店!$W:$W,通讯通路门店!$S:$S,$G1370,通讯通路门店!$J:$J,"荣耀体验店")+SUMIFS(通讯通路门店!$W:$W,通讯通路门店!$S:$S,$G1370,通讯通路门店!$J:$J,"荣耀授权专卖店")</f>
        <v>0</v>
      </c>
      <c r="BD1370" s="99">
        <f>SUMIFS(通讯通路门店!$Z:$Z,通讯通路门店!$S:$S,$G1370,通讯通路门店!$J:$J,"VIVO体验店")</f>
        <v>0</v>
      </c>
      <c r="BE1370" s="99">
        <f>SUMIFS(通讯通路门店!$AB:$AB,通讯通路门店!$S:$S,$G1370,通讯通路门店!$J:$J,"OPPO体验店")</f>
        <v>0</v>
      </c>
      <c r="BF1370" s="99">
        <f>SUMIFS(通讯通路门店!$X:$X,通讯通路门店!$S:$S,$G1370,通讯通路门店!$J:$J,"华为授权体验店")+SUMIFS(通讯通路门店!$AA:$AA,通讯通路门店!$S:$S,$G1370,通讯通路门店!$J:$J,"华为堡垒店")</f>
        <v>0</v>
      </c>
      <c r="BG1370" s="99">
        <f>SUMIFS(通讯通路门店!$Y:$Y,通讯通路门店!$S:$S,$G1370,通讯通路门店!$J:$J,"小米体验店")</f>
        <v>0</v>
      </c>
      <c r="BH1370" s="99">
        <f>SUMIFS(通讯通路门店!$AA:$AA,通讯通路门店!$S:$S,$G1370,通讯通路门店!$J:$J,"苹果体验店")</f>
        <v>0</v>
      </c>
      <c r="BI1370" s="99">
        <f>SUMIFS(通讯通路门店!$K:$K,通讯通路门店!$S:$S,$G1370,通讯通路门店!$J:$J,"其他品牌专卖店")</f>
        <v>0</v>
      </c>
      <c r="BJ1370" s="99">
        <f>SUMIFS(通讯通路门店!$AC:$AC,通讯通路门店!$S:$S,$G1370)</f>
        <v>0</v>
      </c>
      <c r="BK1370" s="99">
        <f>SUMIFS(通讯通路门店!$AD:$AD,通讯通路门店!$S:$S,$G1370)</f>
        <v>0</v>
      </c>
      <c r="BL1370" s="99">
        <f>SUMIFS(通讯通路门店!$AE:$AE,通讯通路门店!$S:$S,$G1370)</f>
        <v>0</v>
      </c>
      <c r="BM1370" s="99">
        <f>SUMIFS(通讯通路门店!$AF:$AF,通讯通路门店!$S:$S,$G1370)</f>
        <v>0</v>
      </c>
      <c r="BN1370" s="99">
        <f>SUMIFS(通讯通路门店!$AG:$AG,通讯通路门店!$S:$S,$G1370)</f>
        <v>0</v>
      </c>
      <c r="BO1370" s="99">
        <f>SUMIFS(通讯通路门店!$AH:$AH,通讯通路门店!$S:$S,$G1370)</f>
        <v>0</v>
      </c>
      <c r="BP1370" s="99">
        <f>SUMIFS(通讯通路门店!$AI:$AI,通讯通路门店!$S:$S,$G1370)</f>
        <v>0</v>
      </c>
      <c r="BQ1370" s="83"/>
    </row>
    <row r="1371" spans="1:69">
      <c r="A1371" s="99" t="str">
        <f>IFERROR(_xlfn.XLOOKUP($G1371,通讯通路门店!$S$4:$S$993933,通讯通路门店!$A$4:$A$993933,0,0),"")</f>
        <v>海南省</v>
      </c>
      <c r="B1371" s="99" t="str">
        <f>IFERROR(_xlfn.XLOOKUP($G1371,通讯通路门店!$S$4:$S$993933,通讯通路门店!$B$4:$B$993933,0,0),"")</f>
        <v>昌江黎族自治县</v>
      </c>
      <c r="C1371" s="99" t="str">
        <f>IFERROR(_xlfn.XLOOKUP($G1371,通讯通路门店!$S$4:$S$993933,通讯通路门店!$C$4:$C$993933,0,0),"")</f>
        <v>昌江黎族自治县</v>
      </c>
      <c r="D1371" s="99" t="str">
        <f>IFERROR(_xlfn.XLOOKUP($G1371,通讯通路门店!$S$4:$S$993933,通讯通路门店!$D$4:$D$993933,0,0),"")</f>
        <v>叉河镇</v>
      </c>
      <c r="E1371" s="83"/>
      <c r="F1371" s="83"/>
      <c r="G1371" s="101"/>
      <c r="H1371" s="102">
        <f>IFERROR(_xlfn.XLOOKUP($G1371,通讯通路门店!$S$4:$S$993933,通讯通路门店!$R$4:$R$993933,0,0),"")</f>
        <v>0</v>
      </c>
      <c r="I1371" s="83"/>
      <c r="J1371" s="83"/>
      <c r="K1371" s="83"/>
      <c r="L1371" s="83"/>
      <c r="M1371" s="83"/>
      <c r="N1371" s="83"/>
      <c r="O1371" s="83"/>
      <c r="P1371" s="83"/>
      <c r="Q1371" s="83"/>
      <c r="R1371" s="83"/>
      <c r="S1371" s="83"/>
      <c r="T1371" s="83"/>
      <c r="U1371" s="99">
        <f>COUNTIF(通讯通路门店!$S:$S,$G1371)</f>
        <v>0</v>
      </c>
      <c r="V1371" s="99">
        <f>COUNTIFS(通讯通路门店!$S:$S,$G1371,通讯通路门店!$J:$J,"综合卖场")</f>
        <v>0</v>
      </c>
      <c r="W1371" s="99">
        <f>SUMIFS(通讯通路门店!$AJ:$AJ,通讯通路门店!$S:$S,通讯客户沙盘!$G1371)</f>
        <v>0</v>
      </c>
      <c r="X1371" s="99">
        <f t="shared" si="105"/>
        <v>0</v>
      </c>
      <c r="Y1371" s="99">
        <f>COUNTIFS(通讯通路门店!$S:$S,$G1371,通讯通路门店!$J:$J,"荣耀体验店")+COUNTIFS(通讯通路门店!$S:$S,$G1371,通讯通路门店!$J:$J,"荣耀授权专卖店")</f>
        <v>0</v>
      </c>
      <c r="Z1371" s="99">
        <f>COUNTIFS(通讯通路门店!$S:$S,$G1371,通讯通路门店!$J:$J,"VIVO体验店")</f>
        <v>0</v>
      </c>
      <c r="AA1371" s="99">
        <f>COUNTIFS(通讯通路门店!$S:$S,$G1371,通讯通路门店!$J:$J,"OPPO体验店")</f>
        <v>0</v>
      </c>
      <c r="AB1371" s="99">
        <f>COUNTIFS(通讯通路门店!$S:$S,$G1371,通讯通路门店!$J:$J,"华为授权体验店")+COUNTIFS(通讯通路门店!$S:$S,$G1371,通讯通路门店!$J:$J,"华为堡垒店")</f>
        <v>0</v>
      </c>
      <c r="AC1371" s="99">
        <f>COUNTIFS(通讯通路门店!$S:$S,$G1371,通讯通路门店!$J:$J,"小米体验店")</f>
        <v>0</v>
      </c>
      <c r="AD1371" s="99">
        <f>COUNTIFS(通讯通路门店!$S:$S,$G1371,通讯通路门店!$J:$J,"苹果体验店")</f>
        <v>0</v>
      </c>
      <c r="AE1371" s="99">
        <f>COUNTIFS(通讯通路门店!$S:$S,$G1371,通讯通路门店!$J:$J,"其他品牌专卖店")</f>
        <v>0</v>
      </c>
      <c r="AF1371" s="99">
        <f>SUMIFS(通讯通路门店!$BI:$BI,通讯通路门店!$S:$S,$G1371)</f>
        <v>0</v>
      </c>
      <c r="AG1371" s="99">
        <f>SUMIFS(通讯通路门店!$BH:$BH,通讯通路门店!$S:$S,$G1371)</f>
        <v>0</v>
      </c>
      <c r="AH1371" s="99">
        <f t="shared" si="106"/>
        <v>0</v>
      </c>
      <c r="AI1371" s="99">
        <f>SUMIFS(通讯通路门店!$BB:$BB,通讯通路门店!$S:$S,$G1371)</f>
        <v>0</v>
      </c>
      <c r="AJ1371" s="99">
        <f>SUMIFS(通讯通路门店!$BE:$BE,通讯通路门店!$S:$S,$G1371)</f>
        <v>0</v>
      </c>
      <c r="AK1371" s="99">
        <f>SUMIFS(通讯通路门店!$BG:$BG,通讯通路门店!$S:$S,$G1371)</f>
        <v>0</v>
      </c>
      <c r="AL1371" s="99">
        <f>SUMIFS(通讯通路门店!$BC:$BC,通讯通路门店!$S:$S,$G1371)</f>
        <v>0</v>
      </c>
      <c r="AM1371" s="99">
        <f>SUMIFS(通讯通路门店!$BD:$BD,通讯通路门店!$S:$S,$G1371)</f>
        <v>0</v>
      </c>
      <c r="AN1371" s="99">
        <f>SUMIFS(通讯通路门店!$BF:$BF,通讯通路门店!$S:$S,$G1371)</f>
        <v>0</v>
      </c>
      <c r="AO1371" s="99">
        <f t="shared" si="107"/>
        <v>0</v>
      </c>
      <c r="AP1371" s="99">
        <f>SUMIFS(通讯通路门店!$K:$K,通讯通路门店!$S:$S,$G1371)</f>
        <v>0</v>
      </c>
      <c r="AQ1371" s="83"/>
      <c r="AR1371" s="99">
        <f>SUMIFS(通讯通路门店!$T:$T,通讯通路门店!$S:$S,$G1371)</f>
        <v>0</v>
      </c>
      <c r="AS1371" s="99">
        <f>SUMIFS(通讯通路门店!$U:$U,通讯通路门店!$S:$S,$G1371)</f>
        <v>0</v>
      </c>
      <c r="AT1371" s="99">
        <f>SUMIFS(通讯通路门店!$V:$V,通讯通路门店!$S:$S,$G1371)</f>
        <v>0</v>
      </c>
      <c r="AU1371" s="99">
        <f>SUMIFS(通讯通路门店!$W:$W,通讯通路门店!$S:$S,$G1371)</f>
        <v>0</v>
      </c>
      <c r="AV1371" s="99">
        <f>SUMIFS(通讯通路门店!$Z:$Z,通讯通路门店!$S:$S,$G1371)</f>
        <v>0</v>
      </c>
      <c r="AW1371" s="99">
        <f>SUMIFS(通讯通路门店!$AB:$AB,通讯通路门店!$S:$S,$G1371)</f>
        <v>0</v>
      </c>
      <c r="AX1371" s="99">
        <f>SUMIFS(通讯通路门店!$X:$X,通讯通路门店!$S:$S,$G1371)</f>
        <v>0</v>
      </c>
      <c r="AY1371" s="99">
        <f>SUMIFS(通讯通路门店!$Y:$Y,通讯通路门店!$S:$S,$G1371)</f>
        <v>0</v>
      </c>
      <c r="AZ1371" s="99">
        <f>SUMIFS(通讯通路门店!$AA:$AA,通讯通路门店!$S:$S,$G1371)</f>
        <v>0</v>
      </c>
      <c r="BA1371" s="99">
        <f t="shared" si="108"/>
        <v>0</v>
      </c>
      <c r="BB1371" s="99">
        <f t="shared" si="109"/>
        <v>0</v>
      </c>
      <c r="BC1371" s="99">
        <f>SUMIFS(通讯通路门店!$W:$W,通讯通路门店!$S:$S,$G1371,通讯通路门店!$J:$J,"荣耀体验店")+SUMIFS(通讯通路门店!$W:$W,通讯通路门店!$S:$S,$G1371,通讯通路门店!$J:$J,"荣耀授权专卖店")</f>
        <v>0</v>
      </c>
      <c r="BD1371" s="99">
        <f>SUMIFS(通讯通路门店!$Z:$Z,通讯通路门店!$S:$S,$G1371,通讯通路门店!$J:$J,"VIVO体验店")</f>
        <v>0</v>
      </c>
      <c r="BE1371" s="99">
        <f>SUMIFS(通讯通路门店!$AB:$AB,通讯通路门店!$S:$S,$G1371,通讯通路门店!$J:$J,"OPPO体验店")</f>
        <v>0</v>
      </c>
      <c r="BF1371" s="99">
        <f>SUMIFS(通讯通路门店!$X:$X,通讯通路门店!$S:$S,$G1371,通讯通路门店!$J:$J,"华为授权体验店")+SUMIFS(通讯通路门店!$AA:$AA,通讯通路门店!$S:$S,$G1371,通讯通路门店!$J:$J,"华为堡垒店")</f>
        <v>0</v>
      </c>
      <c r="BG1371" s="99">
        <f>SUMIFS(通讯通路门店!$Y:$Y,通讯通路门店!$S:$S,$G1371,通讯通路门店!$J:$J,"小米体验店")</f>
        <v>0</v>
      </c>
      <c r="BH1371" s="99">
        <f>SUMIFS(通讯通路门店!$AA:$AA,通讯通路门店!$S:$S,$G1371,通讯通路门店!$J:$J,"苹果体验店")</f>
        <v>0</v>
      </c>
      <c r="BI1371" s="99">
        <f>SUMIFS(通讯通路门店!$K:$K,通讯通路门店!$S:$S,$G1371,通讯通路门店!$J:$J,"其他品牌专卖店")</f>
        <v>0</v>
      </c>
      <c r="BJ1371" s="99">
        <f>SUMIFS(通讯通路门店!$AC:$AC,通讯通路门店!$S:$S,$G1371)</f>
        <v>0</v>
      </c>
      <c r="BK1371" s="99">
        <f>SUMIFS(通讯通路门店!$AD:$AD,通讯通路门店!$S:$S,$G1371)</f>
        <v>0</v>
      </c>
      <c r="BL1371" s="99">
        <f>SUMIFS(通讯通路门店!$AE:$AE,通讯通路门店!$S:$S,$G1371)</f>
        <v>0</v>
      </c>
      <c r="BM1371" s="99">
        <f>SUMIFS(通讯通路门店!$AF:$AF,通讯通路门店!$S:$S,$G1371)</f>
        <v>0</v>
      </c>
      <c r="BN1371" s="99">
        <f>SUMIFS(通讯通路门店!$AG:$AG,通讯通路门店!$S:$S,$G1371)</f>
        <v>0</v>
      </c>
      <c r="BO1371" s="99">
        <f>SUMIFS(通讯通路门店!$AH:$AH,通讯通路门店!$S:$S,$G1371)</f>
        <v>0</v>
      </c>
      <c r="BP1371" s="99">
        <f>SUMIFS(通讯通路门店!$AI:$AI,通讯通路门店!$S:$S,$G1371)</f>
        <v>0</v>
      </c>
      <c r="BQ1371" s="83"/>
    </row>
    <row r="1372" spans="1:69">
      <c r="A1372" s="99" t="str">
        <f>IFERROR(_xlfn.XLOOKUP($G1372,通讯通路门店!$S$4:$S$993933,通讯通路门店!$A$4:$A$993933,0,0),"")</f>
        <v>海南省</v>
      </c>
      <c r="B1372" s="99" t="str">
        <f>IFERROR(_xlfn.XLOOKUP($G1372,通讯通路门店!$S$4:$S$993933,通讯通路门店!$B$4:$B$993933,0,0),"")</f>
        <v>昌江黎族自治县</v>
      </c>
      <c r="C1372" s="99" t="str">
        <f>IFERROR(_xlfn.XLOOKUP($G1372,通讯通路门店!$S$4:$S$993933,通讯通路门店!$C$4:$C$993933,0,0),"")</f>
        <v>昌江黎族自治县</v>
      </c>
      <c r="D1372" s="99" t="str">
        <f>IFERROR(_xlfn.XLOOKUP($G1372,通讯通路门店!$S$4:$S$993933,通讯通路门店!$D$4:$D$993933,0,0),"")</f>
        <v>叉河镇</v>
      </c>
      <c r="E1372" s="83"/>
      <c r="F1372" s="83"/>
      <c r="G1372" s="101"/>
      <c r="H1372" s="102">
        <f>IFERROR(_xlfn.XLOOKUP($G1372,通讯通路门店!$S$4:$S$993933,通讯通路门店!$R$4:$R$993933,0,0),"")</f>
        <v>0</v>
      </c>
      <c r="I1372" s="83"/>
      <c r="J1372" s="83"/>
      <c r="K1372" s="83"/>
      <c r="L1372" s="83"/>
      <c r="M1372" s="83"/>
      <c r="N1372" s="83"/>
      <c r="O1372" s="83"/>
      <c r="P1372" s="83"/>
      <c r="Q1372" s="83"/>
      <c r="R1372" s="83"/>
      <c r="S1372" s="83"/>
      <c r="T1372" s="83"/>
      <c r="U1372" s="99">
        <f>COUNTIF(通讯通路门店!$S:$S,$G1372)</f>
        <v>0</v>
      </c>
      <c r="V1372" s="99">
        <f>COUNTIFS(通讯通路门店!$S:$S,$G1372,通讯通路门店!$J:$J,"综合卖场")</f>
        <v>0</v>
      </c>
      <c r="W1372" s="99">
        <f>SUMIFS(通讯通路门店!$AJ:$AJ,通讯通路门店!$S:$S,通讯客户沙盘!$G1372)</f>
        <v>0</v>
      </c>
      <c r="X1372" s="99">
        <f t="shared" si="105"/>
        <v>0</v>
      </c>
      <c r="Y1372" s="99">
        <f>COUNTIFS(通讯通路门店!$S:$S,$G1372,通讯通路门店!$J:$J,"荣耀体验店")+COUNTIFS(通讯通路门店!$S:$S,$G1372,通讯通路门店!$J:$J,"荣耀授权专卖店")</f>
        <v>0</v>
      </c>
      <c r="Z1372" s="99">
        <f>COUNTIFS(通讯通路门店!$S:$S,$G1372,通讯通路门店!$J:$J,"VIVO体验店")</f>
        <v>0</v>
      </c>
      <c r="AA1372" s="99">
        <f>COUNTIFS(通讯通路门店!$S:$S,$G1372,通讯通路门店!$J:$J,"OPPO体验店")</f>
        <v>0</v>
      </c>
      <c r="AB1372" s="99">
        <f>COUNTIFS(通讯通路门店!$S:$S,$G1372,通讯通路门店!$J:$J,"华为授权体验店")+COUNTIFS(通讯通路门店!$S:$S,$G1372,通讯通路门店!$J:$J,"华为堡垒店")</f>
        <v>0</v>
      </c>
      <c r="AC1372" s="99">
        <f>COUNTIFS(通讯通路门店!$S:$S,$G1372,通讯通路门店!$J:$J,"小米体验店")</f>
        <v>0</v>
      </c>
      <c r="AD1372" s="99">
        <f>COUNTIFS(通讯通路门店!$S:$S,$G1372,通讯通路门店!$J:$J,"苹果体验店")</f>
        <v>0</v>
      </c>
      <c r="AE1372" s="99">
        <f>COUNTIFS(通讯通路门店!$S:$S,$G1372,通讯通路门店!$J:$J,"其他品牌专卖店")</f>
        <v>0</v>
      </c>
      <c r="AF1372" s="99">
        <f>SUMIFS(通讯通路门店!$BI:$BI,通讯通路门店!$S:$S,$G1372)</f>
        <v>0</v>
      </c>
      <c r="AG1372" s="99">
        <f>SUMIFS(通讯通路门店!$BH:$BH,通讯通路门店!$S:$S,$G1372)</f>
        <v>0</v>
      </c>
      <c r="AH1372" s="99">
        <f t="shared" si="106"/>
        <v>0</v>
      </c>
      <c r="AI1372" s="99">
        <f>SUMIFS(通讯通路门店!$BB:$BB,通讯通路门店!$S:$S,$G1372)</f>
        <v>0</v>
      </c>
      <c r="AJ1372" s="99">
        <f>SUMIFS(通讯通路门店!$BE:$BE,通讯通路门店!$S:$S,$G1372)</f>
        <v>0</v>
      </c>
      <c r="AK1372" s="99">
        <f>SUMIFS(通讯通路门店!$BG:$BG,通讯通路门店!$S:$S,$G1372)</f>
        <v>0</v>
      </c>
      <c r="AL1372" s="99">
        <f>SUMIFS(通讯通路门店!$BC:$BC,通讯通路门店!$S:$S,$G1372)</f>
        <v>0</v>
      </c>
      <c r="AM1372" s="99">
        <f>SUMIFS(通讯通路门店!$BD:$BD,通讯通路门店!$S:$S,$G1372)</f>
        <v>0</v>
      </c>
      <c r="AN1372" s="99">
        <f>SUMIFS(通讯通路门店!$BF:$BF,通讯通路门店!$S:$S,$G1372)</f>
        <v>0</v>
      </c>
      <c r="AO1372" s="99">
        <f t="shared" si="107"/>
        <v>0</v>
      </c>
      <c r="AP1372" s="99">
        <f>SUMIFS(通讯通路门店!$K:$K,通讯通路门店!$S:$S,$G1372)</f>
        <v>0</v>
      </c>
      <c r="AQ1372" s="83"/>
      <c r="AR1372" s="99">
        <f>SUMIFS(通讯通路门店!$T:$T,通讯通路门店!$S:$S,$G1372)</f>
        <v>0</v>
      </c>
      <c r="AS1372" s="99">
        <f>SUMIFS(通讯通路门店!$U:$U,通讯通路门店!$S:$S,$G1372)</f>
        <v>0</v>
      </c>
      <c r="AT1372" s="99">
        <f>SUMIFS(通讯通路门店!$V:$V,通讯通路门店!$S:$S,$G1372)</f>
        <v>0</v>
      </c>
      <c r="AU1372" s="99">
        <f>SUMIFS(通讯通路门店!$W:$W,通讯通路门店!$S:$S,$G1372)</f>
        <v>0</v>
      </c>
      <c r="AV1372" s="99">
        <f>SUMIFS(通讯通路门店!$Z:$Z,通讯通路门店!$S:$S,$G1372)</f>
        <v>0</v>
      </c>
      <c r="AW1372" s="99">
        <f>SUMIFS(通讯通路门店!$AB:$AB,通讯通路门店!$S:$S,$G1372)</f>
        <v>0</v>
      </c>
      <c r="AX1372" s="99">
        <f>SUMIFS(通讯通路门店!$X:$X,通讯通路门店!$S:$S,$G1372)</f>
        <v>0</v>
      </c>
      <c r="AY1372" s="99">
        <f>SUMIFS(通讯通路门店!$Y:$Y,通讯通路门店!$S:$S,$G1372)</f>
        <v>0</v>
      </c>
      <c r="AZ1372" s="99">
        <f>SUMIFS(通讯通路门店!$AA:$AA,通讯通路门店!$S:$S,$G1372)</f>
        <v>0</v>
      </c>
      <c r="BA1372" s="99">
        <f t="shared" si="108"/>
        <v>0</v>
      </c>
      <c r="BB1372" s="99">
        <f t="shared" si="109"/>
        <v>0</v>
      </c>
      <c r="BC1372" s="99">
        <f>SUMIFS(通讯通路门店!$W:$W,通讯通路门店!$S:$S,$G1372,通讯通路门店!$J:$J,"荣耀体验店")+SUMIFS(通讯通路门店!$W:$W,通讯通路门店!$S:$S,$G1372,通讯通路门店!$J:$J,"荣耀授权专卖店")</f>
        <v>0</v>
      </c>
      <c r="BD1372" s="99">
        <f>SUMIFS(通讯通路门店!$Z:$Z,通讯通路门店!$S:$S,$G1372,通讯通路门店!$J:$J,"VIVO体验店")</f>
        <v>0</v>
      </c>
      <c r="BE1372" s="99">
        <f>SUMIFS(通讯通路门店!$AB:$AB,通讯通路门店!$S:$S,$G1372,通讯通路门店!$J:$J,"OPPO体验店")</f>
        <v>0</v>
      </c>
      <c r="BF1372" s="99">
        <f>SUMIFS(通讯通路门店!$X:$X,通讯通路门店!$S:$S,$G1372,通讯通路门店!$J:$J,"华为授权体验店")+SUMIFS(通讯通路门店!$AA:$AA,通讯通路门店!$S:$S,$G1372,通讯通路门店!$J:$J,"华为堡垒店")</f>
        <v>0</v>
      </c>
      <c r="BG1372" s="99">
        <f>SUMIFS(通讯通路门店!$Y:$Y,通讯通路门店!$S:$S,$G1372,通讯通路门店!$J:$J,"小米体验店")</f>
        <v>0</v>
      </c>
      <c r="BH1372" s="99">
        <f>SUMIFS(通讯通路门店!$AA:$AA,通讯通路门店!$S:$S,$G1372,通讯通路门店!$J:$J,"苹果体验店")</f>
        <v>0</v>
      </c>
      <c r="BI1372" s="99">
        <f>SUMIFS(通讯通路门店!$K:$K,通讯通路门店!$S:$S,$G1372,通讯通路门店!$J:$J,"其他品牌专卖店")</f>
        <v>0</v>
      </c>
      <c r="BJ1372" s="99">
        <f>SUMIFS(通讯通路门店!$AC:$AC,通讯通路门店!$S:$S,$G1372)</f>
        <v>0</v>
      </c>
      <c r="BK1372" s="99">
        <f>SUMIFS(通讯通路门店!$AD:$AD,通讯通路门店!$S:$S,$G1372)</f>
        <v>0</v>
      </c>
      <c r="BL1372" s="99">
        <f>SUMIFS(通讯通路门店!$AE:$AE,通讯通路门店!$S:$S,$G1372)</f>
        <v>0</v>
      </c>
      <c r="BM1372" s="99">
        <f>SUMIFS(通讯通路门店!$AF:$AF,通讯通路门店!$S:$S,$G1372)</f>
        <v>0</v>
      </c>
      <c r="BN1372" s="99">
        <f>SUMIFS(通讯通路门店!$AG:$AG,通讯通路门店!$S:$S,$G1372)</f>
        <v>0</v>
      </c>
      <c r="BO1372" s="99">
        <f>SUMIFS(通讯通路门店!$AH:$AH,通讯通路门店!$S:$S,$G1372)</f>
        <v>0</v>
      </c>
      <c r="BP1372" s="99">
        <f>SUMIFS(通讯通路门店!$AI:$AI,通讯通路门店!$S:$S,$G1372)</f>
        <v>0</v>
      </c>
      <c r="BQ1372" s="83"/>
    </row>
    <row r="1373" spans="1:69">
      <c r="A1373" s="99" t="str">
        <f>IFERROR(_xlfn.XLOOKUP($G1373,通讯通路门店!$S$4:$S$993933,通讯通路门店!$A$4:$A$993933,0,0),"")</f>
        <v>海南省</v>
      </c>
      <c r="B1373" s="99" t="str">
        <f>IFERROR(_xlfn.XLOOKUP($G1373,通讯通路门店!$S$4:$S$993933,通讯通路门店!$B$4:$B$993933,0,0),"")</f>
        <v>昌江黎族自治县</v>
      </c>
      <c r="C1373" s="99" t="str">
        <f>IFERROR(_xlfn.XLOOKUP($G1373,通讯通路门店!$S$4:$S$993933,通讯通路门店!$C$4:$C$993933,0,0),"")</f>
        <v>昌江黎族自治县</v>
      </c>
      <c r="D1373" s="99" t="str">
        <f>IFERROR(_xlfn.XLOOKUP($G1373,通讯通路门店!$S$4:$S$993933,通讯通路门店!$D$4:$D$993933,0,0),"")</f>
        <v>叉河镇</v>
      </c>
      <c r="E1373" s="83"/>
      <c r="F1373" s="83"/>
      <c r="G1373" s="101"/>
      <c r="H1373" s="102">
        <f>IFERROR(_xlfn.XLOOKUP($G1373,通讯通路门店!$S$4:$S$993933,通讯通路门店!$R$4:$R$993933,0,0),"")</f>
        <v>0</v>
      </c>
      <c r="I1373" s="83"/>
      <c r="J1373" s="83"/>
      <c r="K1373" s="83"/>
      <c r="L1373" s="83"/>
      <c r="M1373" s="83"/>
      <c r="N1373" s="83"/>
      <c r="O1373" s="83"/>
      <c r="P1373" s="83"/>
      <c r="Q1373" s="83"/>
      <c r="R1373" s="83"/>
      <c r="S1373" s="83"/>
      <c r="T1373" s="83"/>
      <c r="U1373" s="99">
        <f>COUNTIF(通讯通路门店!$S:$S,$G1373)</f>
        <v>0</v>
      </c>
      <c r="V1373" s="99">
        <f>COUNTIFS(通讯通路门店!$S:$S,$G1373,通讯通路门店!$J:$J,"综合卖场")</f>
        <v>0</v>
      </c>
      <c r="W1373" s="99">
        <f>SUMIFS(通讯通路门店!$AJ:$AJ,通讯通路门店!$S:$S,通讯客户沙盘!$G1373)</f>
        <v>0</v>
      </c>
      <c r="X1373" s="99">
        <f t="shared" si="105"/>
        <v>0</v>
      </c>
      <c r="Y1373" s="99">
        <f>COUNTIFS(通讯通路门店!$S:$S,$G1373,通讯通路门店!$J:$J,"荣耀体验店")+COUNTIFS(通讯通路门店!$S:$S,$G1373,通讯通路门店!$J:$J,"荣耀授权专卖店")</f>
        <v>0</v>
      </c>
      <c r="Z1373" s="99">
        <f>COUNTIFS(通讯通路门店!$S:$S,$G1373,通讯通路门店!$J:$J,"VIVO体验店")</f>
        <v>0</v>
      </c>
      <c r="AA1373" s="99">
        <f>COUNTIFS(通讯通路门店!$S:$S,$G1373,通讯通路门店!$J:$J,"OPPO体验店")</f>
        <v>0</v>
      </c>
      <c r="AB1373" s="99">
        <f>COUNTIFS(通讯通路门店!$S:$S,$G1373,通讯通路门店!$J:$J,"华为授权体验店")+COUNTIFS(通讯通路门店!$S:$S,$G1373,通讯通路门店!$J:$J,"华为堡垒店")</f>
        <v>0</v>
      </c>
      <c r="AC1373" s="99">
        <f>COUNTIFS(通讯通路门店!$S:$S,$G1373,通讯通路门店!$J:$J,"小米体验店")</f>
        <v>0</v>
      </c>
      <c r="AD1373" s="99">
        <f>COUNTIFS(通讯通路门店!$S:$S,$G1373,通讯通路门店!$J:$J,"苹果体验店")</f>
        <v>0</v>
      </c>
      <c r="AE1373" s="99">
        <f>COUNTIFS(通讯通路门店!$S:$S,$G1373,通讯通路门店!$J:$J,"其他品牌专卖店")</f>
        <v>0</v>
      </c>
      <c r="AF1373" s="99">
        <f>SUMIFS(通讯通路门店!$BI:$BI,通讯通路门店!$S:$S,$G1373)</f>
        <v>0</v>
      </c>
      <c r="AG1373" s="99">
        <f>SUMIFS(通讯通路门店!$BH:$BH,通讯通路门店!$S:$S,$G1373)</f>
        <v>0</v>
      </c>
      <c r="AH1373" s="99">
        <f t="shared" si="106"/>
        <v>0</v>
      </c>
      <c r="AI1373" s="99">
        <f>SUMIFS(通讯通路门店!$BB:$BB,通讯通路门店!$S:$S,$G1373)</f>
        <v>0</v>
      </c>
      <c r="AJ1373" s="99">
        <f>SUMIFS(通讯通路门店!$BE:$BE,通讯通路门店!$S:$S,$G1373)</f>
        <v>0</v>
      </c>
      <c r="AK1373" s="99">
        <f>SUMIFS(通讯通路门店!$BG:$BG,通讯通路门店!$S:$S,$G1373)</f>
        <v>0</v>
      </c>
      <c r="AL1373" s="99">
        <f>SUMIFS(通讯通路门店!$BC:$BC,通讯通路门店!$S:$S,$G1373)</f>
        <v>0</v>
      </c>
      <c r="AM1373" s="99">
        <f>SUMIFS(通讯通路门店!$BD:$BD,通讯通路门店!$S:$S,$G1373)</f>
        <v>0</v>
      </c>
      <c r="AN1373" s="99">
        <f>SUMIFS(通讯通路门店!$BF:$BF,通讯通路门店!$S:$S,$G1373)</f>
        <v>0</v>
      </c>
      <c r="AO1373" s="99">
        <f t="shared" si="107"/>
        <v>0</v>
      </c>
      <c r="AP1373" s="99">
        <f>SUMIFS(通讯通路门店!$K:$K,通讯通路门店!$S:$S,$G1373)</f>
        <v>0</v>
      </c>
      <c r="AQ1373" s="83"/>
      <c r="AR1373" s="99">
        <f>SUMIFS(通讯通路门店!$T:$T,通讯通路门店!$S:$S,$G1373)</f>
        <v>0</v>
      </c>
      <c r="AS1373" s="99">
        <f>SUMIFS(通讯通路门店!$U:$U,通讯通路门店!$S:$S,$G1373)</f>
        <v>0</v>
      </c>
      <c r="AT1373" s="99">
        <f>SUMIFS(通讯通路门店!$V:$V,通讯通路门店!$S:$S,$G1373)</f>
        <v>0</v>
      </c>
      <c r="AU1373" s="99">
        <f>SUMIFS(通讯通路门店!$W:$W,通讯通路门店!$S:$S,$G1373)</f>
        <v>0</v>
      </c>
      <c r="AV1373" s="99">
        <f>SUMIFS(通讯通路门店!$Z:$Z,通讯通路门店!$S:$S,$G1373)</f>
        <v>0</v>
      </c>
      <c r="AW1373" s="99">
        <f>SUMIFS(通讯通路门店!$AB:$AB,通讯通路门店!$S:$S,$G1373)</f>
        <v>0</v>
      </c>
      <c r="AX1373" s="99">
        <f>SUMIFS(通讯通路门店!$X:$X,通讯通路门店!$S:$S,$G1373)</f>
        <v>0</v>
      </c>
      <c r="AY1373" s="99">
        <f>SUMIFS(通讯通路门店!$Y:$Y,通讯通路门店!$S:$S,$G1373)</f>
        <v>0</v>
      </c>
      <c r="AZ1373" s="99">
        <f>SUMIFS(通讯通路门店!$AA:$AA,通讯通路门店!$S:$S,$G1373)</f>
        <v>0</v>
      </c>
      <c r="BA1373" s="99">
        <f t="shared" si="108"/>
        <v>0</v>
      </c>
      <c r="BB1373" s="99">
        <f t="shared" si="109"/>
        <v>0</v>
      </c>
      <c r="BC1373" s="99">
        <f>SUMIFS(通讯通路门店!$W:$W,通讯通路门店!$S:$S,$G1373,通讯通路门店!$J:$J,"荣耀体验店")+SUMIFS(通讯通路门店!$W:$W,通讯通路门店!$S:$S,$G1373,通讯通路门店!$J:$J,"荣耀授权专卖店")</f>
        <v>0</v>
      </c>
      <c r="BD1373" s="99">
        <f>SUMIFS(通讯通路门店!$Z:$Z,通讯通路门店!$S:$S,$G1373,通讯通路门店!$J:$J,"VIVO体验店")</f>
        <v>0</v>
      </c>
      <c r="BE1373" s="99">
        <f>SUMIFS(通讯通路门店!$AB:$AB,通讯通路门店!$S:$S,$G1373,通讯通路门店!$J:$J,"OPPO体验店")</f>
        <v>0</v>
      </c>
      <c r="BF1373" s="99">
        <f>SUMIFS(通讯通路门店!$X:$X,通讯通路门店!$S:$S,$G1373,通讯通路门店!$J:$J,"华为授权体验店")+SUMIFS(通讯通路门店!$AA:$AA,通讯通路门店!$S:$S,$G1373,通讯通路门店!$J:$J,"华为堡垒店")</f>
        <v>0</v>
      </c>
      <c r="BG1373" s="99">
        <f>SUMIFS(通讯通路门店!$Y:$Y,通讯通路门店!$S:$S,$G1373,通讯通路门店!$J:$J,"小米体验店")</f>
        <v>0</v>
      </c>
      <c r="BH1373" s="99">
        <f>SUMIFS(通讯通路门店!$AA:$AA,通讯通路门店!$S:$S,$G1373,通讯通路门店!$J:$J,"苹果体验店")</f>
        <v>0</v>
      </c>
      <c r="BI1373" s="99">
        <f>SUMIFS(通讯通路门店!$K:$K,通讯通路门店!$S:$S,$G1373,通讯通路门店!$J:$J,"其他品牌专卖店")</f>
        <v>0</v>
      </c>
      <c r="BJ1373" s="99">
        <f>SUMIFS(通讯通路门店!$AC:$AC,通讯通路门店!$S:$S,$G1373)</f>
        <v>0</v>
      </c>
      <c r="BK1373" s="99">
        <f>SUMIFS(通讯通路门店!$AD:$AD,通讯通路门店!$S:$S,$G1373)</f>
        <v>0</v>
      </c>
      <c r="BL1373" s="99">
        <f>SUMIFS(通讯通路门店!$AE:$AE,通讯通路门店!$S:$S,$G1373)</f>
        <v>0</v>
      </c>
      <c r="BM1373" s="99">
        <f>SUMIFS(通讯通路门店!$AF:$AF,通讯通路门店!$S:$S,$G1373)</f>
        <v>0</v>
      </c>
      <c r="BN1373" s="99">
        <f>SUMIFS(通讯通路门店!$AG:$AG,通讯通路门店!$S:$S,$G1373)</f>
        <v>0</v>
      </c>
      <c r="BO1373" s="99">
        <f>SUMIFS(通讯通路门店!$AH:$AH,通讯通路门店!$S:$S,$G1373)</f>
        <v>0</v>
      </c>
      <c r="BP1373" s="99">
        <f>SUMIFS(通讯通路门店!$AI:$AI,通讯通路门店!$S:$S,$G1373)</f>
        <v>0</v>
      </c>
      <c r="BQ1373" s="83"/>
    </row>
    <row r="1374" spans="1:69">
      <c r="A1374" s="99" t="str">
        <f>IFERROR(_xlfn.XLOOKUP($G1374,通讯通路门店!$S$4:$S$993933,通讯通路门店!$A$4:$A$993933,0,0),"")</f>
        <v>海南省</v>
      </c>
      <c r="B1374" s="99" t="str">
        <f>IFERROR(_xlfn.XLOOKUP($G1374,通讯通路门店!$S$4:$S$993933,通讯通路门店!$B$4:$B$993933,0,0),"")</f>
        <v>昌江黎族自治县</v>
      </c>
      <c r="C1374" s="99" t="str">
        <f>IFERROR(_xlfn.XLOOKUP($G1374,通讯通路门店!$S$4:$S$993933,通讯通路门店!$C$4:$C$993933,0,0),"")</f>
        <v>昌江黎族自治县</v>
      </c>
      <c r="D1374" s="99" t="str">
        <f>IFERROR(_xlfn.XLOOKUP($G1374,通讯通路门店!$S$4:$S$993933,通讯通路门店!$D$4:$D$993933,0,0),"")</f>
        <v>叉河镇</v>
      </c>
      <c r="E1374" s="83"/>
      <c r="F1374" s="83"/>
      <c r="G1374" s="101"/>
      <c r="H1374" s="102">
        <f>IFERROR(_xlfn.XLOOKUP($G1374,通讯通路门店!$S$4:$S$993933,通讯通路门店!$R$4:$R$993933,0,0),"")</f>
        <v>0</v>
      </c>
      <c r="I1374" s="83"/>
      <c r="J1374" s="83"/>
      <c r="K1374" s="83"/>
      <c r="L1374" s="83"/>
      <c r="M1374" s="83"/>
      <c r="N1374" s="83"/>
      <c r="O1374" s="83"/>
      <c r="P1374" s="83"/>
      <c r="Q1374" s="83"/>
      <c r="R1374" s="83"/>
      <c r="S1374" s="83"/>
      <c r="T1374" s="83"/>
      <c r="U1374" s="99">
        <f>COUNTIF(通讯通路门店!$S:$S,$G1374)</f>
        <v>0</v>
      </c>
      <c r="V1374" s="99">
        <f>COUNTIFS(通讯通路门店!$S:$S,$G1374,通讯通路门店!$J:$J,"综合卖场")</f>
        <v>0</v>
      </c>
      <c r="W1374" s="99">
        <f>SUMIFS(通讯通路门店!$AJ:$AJ,通讯通路门店!$S:$S,通讯客户沙盘!$G1374)</f>
        <v>0</v>
      </c>
      <c r="X1374" s="99">
        <f t="shared" si="105"/>
        <v>0</v>
      </c>
      <c r="Y1374" s="99">
        <f>COUNTIFS(通讯通路门店!$S:$S,$G1374,通讯通路门店!$J:$J,"荣耀体验店")+COUNTIFS(通讯通路门店!$S:$S,$G1374,通讯通路门店!$J:$J,"荣耀授权专卖店")</f>
        <v>0</v>
      </c>
      <c r="Z1374" s="99">
        <f>COUNTIFS(通讯通路门店!$S:$S,$G1374,通讯通路门店!$J:$J,"VIVO体验店")</f>
        <v>0</v>
      </c>
      <c r="AA1374" s="99">
        <f>COUNTIFS(通讯通路门店!$S:$S,$G1374,通讯通路门店!$J:$J,"OPPO体验店")</f>
        <v>0</v>
      </c>
      <c r="AB1374" s="99">
        <f>COUNTIFS(通讯通路门店!$S:$S,$G1374,通讯通路门店!$J:$J,"华为授权体验店")+COUNTIFS(通讯通路门店!$S:$S,$G1374,通讯通路门店!$J:$J,"华为堡垒店")</f>
        <v>0</v>
      </c>
      <c r="AC1374" s="99">
        <f>COUNTIFS(通讯通路门店!$S:$S,$G1374,通讯通路门店!$J:$J,"小米体验店")</f>
        <v>0</v>
      </c>
      <c r="AD1374" s="99">
        <f>COUNTIFS(通讯通路门店!$S:$S,$G1374,通讯通路门店!$J:$J,"苹果体验店")</f>
        <v>0</v>
      </c>
      <c r="AE1374" s="99">
        <f>COUNTIFS(通讯通路门店!$S:$S,$G1374,通讯通路门店!$J:$J,"其他品牌专卖店")</f>
        <v>0</v>
      </c>
      <c r="AF1374" s="99">
        <f>SUMIFS(通讯通路门店!$BI:$BI,通讯通路门店!$S:$S,$G1374)</f>
        <v>0</v>
      </c>
      <c r="AG1374" s="99">
        <f>SUMIFS(通讯通路门店!$BH:$BH,通讯通路门店!$S:$S,$G1374)</f>
        <v>0</v>
      </c>
      <c r="AH1374" s="99">
        <f t="shared" si="106"/>
        <v>0</v>
      </c>
      <c r="AI1374" s="99">
        <f>SUMIFS(通讯通路门店!$BB:$BB,通讯通路门店!$S:$S,$G1374)</f>
        <v>0</v>
      </c>
      <c r="AJ1374" s="99">
        <f>SUMIFS(通讯通路门店!$BE:$BE,通讯通路门店!$S:$S,$G1374)</f>
        <v>0</v>
      </c>
      <c r="AK1374" s="99">
        <f>SUMIFS(通讯通路门店!$BG:$BG,通讯通路门店!$S:$S,$G1374)</f>
        <v>0</v>
      </c>
      <c r="AL1374" s="99">
        <f>SUMIFS(通讯通路门店!$BC:$BC,通讯通路门店!$S:$S,$G1374)</f>
        <v>0</v>
      </c>
      <c r="AM1374" s="99">
        <f>SUMIFS(通讯通路门店!$BD:$BD,通讯通路门店!$S:$S,$G1374)</f>
        <v>0</v>
      </c>
      <c r="AN1374" s="99">
        <f>SUMIFS(通讯通路门店!$BF:$BF,通讯通路门店!$S:$S,$G1374)</f>
        <v>0</v>
      </c>
      <c r="AO1374" s="99">
        <f t="shared" si="107"/>
        <v>0</v>
      </c>
      <c r="AP1374" s="99">
        <f>SUMIFS(通讯通路门店!$K:$K,通讯通路门店!$S:$S,$G1374)</f>
        <v>0</v>
      </c>
      <c r="AQ1374" s="83"/>
      <c r="AR1374" s="99">
        <f>SUMIFS(通讯通路门店!$T:$T,通讯通路门店!$S:$S,$G1374)</f>
        <v>0</v>
      </c>
      <c r="AS1374" s="99">
        <f>SUMIFS(通讯通路门店!$U:$U,通讯通路门店!$S:$S,$G1374)</f>
        <v>0</v>
      </c>
      <c r="AT1374" s="99">
        <f>SUMIFS(通讯通路门店!$V:$V,通讯通路门店!$S:$S,$G1374)</f>
        <v>0</v>
      </c>
      <c r="AU1374" s="99">
        <f>SUMIFS(通讯通路门店!$W:$W,通讯通路门店!$S:$S,$G1374)</f>
        <v>0</v>
      </c>
      <c r="AV1374" s="99">
        <f>SUMIFS(通讯通路门店!$Z:$Z,通讯通路门店!$S:$S,$G1374)</f>
        <v>0</v>
      </c>
      <c r="AW1374" s="99">
        <f>SUMIFS(通讯通路门店!$AB:$AB,通讯通路门店!$S:$S,$G1374)</f>
        <v>0</v>
      </c>
      <c r="AX1374" s="99">
        <f>SUMIFS(通讯通路门店!$X:$X,通讯通路门店!$S:$S,$G1374)</f>
        <v>0</v>
      </c>
      <c r="AY1374" s="99">
        <f>SUMIFS(通讯通路门店!$Y:$Y,通讯通路门店!$S:$S,$G1374)</f>
        <v>0</v>
      </c>
      <c r="AZ1374" s="99">
        <f>SUMIFS(通讯通路门店!$AA:$AA,通讯通路门店!$S:$S,$G1374)</f>
        <v>0</v>
      </c>
      <c r="BA1374" s="99">
        <f t="shared" si="108"/>
        <v>0</v>
      </c>
      <c r="BB1374" s="99">
        <f t="shared" si="109"/>
        <v>0</v>
      </c>
      <c r="BC1374" s="99">
        <f>SUMIFS(通讯通路门店!$W:$W,通讯通路门店!$S:$S,$G1374,通讯通路门店!$J:$J,"荣耀体验店")+SUMIFS(通讯通路门店!$W:$W,通讯通路门店!$S:$S,$G1374,通讯通路门店!$J:$J,"荣耀授权专卖店")</f>
        <v>0</v>
      </c>
      <c r="BD1374" s="99">
        <f>SUMIFS(通讯通路门店!$Z:$Z,通讯通路门店!$S:$S,$G1374,通讯通路门店!$J:$J,"VIVO体验店")</f>
        <v>0</v>
      </c>
      <c r="BE1374" s="99">
        <f>SUMIFS(通讯通路门店!$AB:$AB,通讯通路门店!$S:$S,$G1374,通讯通路门店!$J:$J,"OPPO体验店")</f>
        <v>0</v>
      </c>
      <c r="BF1374" s="99">
        <f>SUMIFS(通讯通路门店!$X:$X,通讯通路门店!$S:$S,$G1374,通讯通路门店!$J:$J,"华为授权体验店")+SUMIFS(通讯通路门店!$AA:$AA,通讯通路门店!$S:$S,$G1374,通讯通路门店!$J:$J,"华为堡垒店")</f>
        <v>0</v>
      </c>
      <c r="BG1374" s="99">
        <f>SUMIFS(通讯通路门店!$Y:$Y,通讯通路门店!$S:$S,$G1374,通讯通路门店!$J:$J,"小米体验店")</f>
        <v>0</v>
      </c>
      <c r="BH1374" s="99">
        <f>SUMIFS(通讯通路门店!$AA:$AA,通讯通路门店!$S:$S,$G1374,通讯通路门店!$J:$J,"苹果体验店")</f>
        <v>0</v>
      </c>
      <c r="BI1374" s="99">
        <f>SUMIFS(通讯通路门店!$K:$K,通讯通路门店!$S:$S,$G1374,通讯通路门店!$J:$J,"其他品牌专卖店")</f>
        <v>0</v>
      </c>
      <c r="BJ1374" s="99">
        <f>SUMIFS(通讯通路门店!$AC:$AC,通讯通路门店!$S:$S,$G1374)</f>
        <v>0</v>
      </c>
      <c r="BK1374" s="99">
        <f>SUMIFS(通讯通路门店!$AD:$AD,通讯通路门店!$S:$S,$G1374)</f>
        <v>0</v>
      </c>
      <c r="BL1374" s="99">
        <f>SUMIFS(通讯通路门店!$AE:$AE,通讯通路门店!$S:$S,$G1374)</f>
        <v>0</v>
      </c>
      <c r="BM1374" s="99">
        <f>SUMIFS(通讯通路门店!$AF:$AF,通讯通路门店!$S:$S,$G1374)</f>
        <v>0</v>
      </c>
      <c r="BN1374" s="99">
        <f>SUMIFS(通讯通路门店!$AG:$AG,通讯通路门店!$S:$S,$G1374)</f>
        <v>0</v>
      </c>
      <c r="BO1374" s="99">
        <f>SUMIFS(通讯通路门店!$AH:$AH,通讯通路门店!$S:$S,$G1374)</f>
        <v>0</v>
      </c>
      <c r="BP1374" s="99">
        <f>SUMIFS(通讯通路门店!$AI:$AI,通讯通路门店!$S:$S,$G1374)</f>
        <v>0</v>
      </c>
      <c r="BQ1374" s="83"/>
    </row>
    <row r="1375" spans="1:69">
      <c r="A1375" s="99" t="str">
        <f>IFERROR(_xlfn.XLOOKUP($G1375,通讯通路门店!$S$4:$S$993933,通讯通路门店!$A$4:$A$993933,0,0),"")</f>
        <v>海南省</v>
      </c>
      <c r="B1375" s="99" t="str">
        <f>IFERROR(_xlfn.XLOOKUP($G1375,通讯通路门店!$S$4:$S$993933,通讯通路门店!$B$4:$B$993933,0,0),"")</f>
        <v>昌江黎族自治县</v>
      </c>
      <c r="C1375" s="99" t="str">
        <f>IFERROR(_xlfn.XLOOKUP($G1375,通讯通路门店!$S$4:$S$993933,通讯通路门店!$C$4:$C$993933,0,0),"")</f>
        <v>昌江黎族自治县</v>
      </c>
      <c r="D1375" s="99" t="str">
        <f>IFERROR(_xlfn.XLOOKUP($G1375,通讯通路门店!$S$4:$S$993933,通讯通路门店!$D$4:$D$993933,0,0),"")</f>
        <v>叉河镇</v>
      </c>
      <c r="E1375" s="83"/>
      <c r="F1375" s="83"/>
      <c r="G1375" s="101"/>
      <c r="H1375" s="102">
        <f>IFERROR(_xlfn.XLOOKUP($G1375,通讯通路门店!$S$4:$S$993933,通讯通路门店!$R$4:$R$993933,0,0),"")</f>
        <v>0</v>
      </c>
      <c r="I1375" s="83"/>
      <c r="J1375" s="83"/>
      <c r="K1375" s="83"/>
      <c r="L1375" s="83"/>
      <c r="M1375" s="83"/>
      <c r="N1375" s="83"/>
      <c r="O1375" s="83"/>
      <c r="P1375" s="83"/>
      <c r="Q1375" s="83"/>
      <c r="R1375" s="83"/>
      <c r="S1375" s="83"/>
      <c r="T1375" s="83"/>
      <c r="U1375" s="99">
        <f>COUNTIF(通讯通路门店!$S:$S,$G1375)</f>
        <v>0</v>
      </c>
      <c r="V1375" s="99">
        <f>COUNTIFS(通讯通路门店!$S:$S,$G1375,通讯通路门店!$J:$J,"综合卖场")</f>
        <v>0</v>
      </c>
      <c r="W1375" s="99">
        <f>SUMIFS(通讯通路门店!$AJ:$AJ,通讯通路门店!$S:$S,通讯客户沙盘!$G1375)</f>
        <v>0</v>
      </c>
      <c r="X1375" s="99">
        <f t="shared" si="105"/>
        <v>0</v>
      </c>
      <c r="Y1375" s="99">
        <f>COUNTIFS(通讯通路门店!$S:$S,$G1375,通讯通路门店!$J:$J,"荣耀体验店")+COUNTIFS(通讯通路门店!$S:$S,$G1375,通讯通路门店!$J:$J,"荣耀授权专卖店")</f>
        <v>0</v>
      </c>
      <c r="Z1375" s="99">
        <f>COUNTIFS(通讯通路门店!$S:$S,$G1375,通讯通路门店!$J:$J,"VIVO体验店")</f>
        <v>0</v>
      </c>
      <c r="AA1375" s="99">
        <f>COUNTIFS(通讯通路门店!$S:$S,$G1375,通讯通路门店!$J:$J,"OPPO体验店")</f>
        <v>0</v>
      </c>
      <c r="AB1375" s="99">
        <f>COUNTIFS(通讯通路门店!$S:$S,$G1375,通讯通路门店!$J:$J,"华为授权体验店")+COUNTIFS(通讯通路门店!$S:$S,$G1375,通讯通路门店!$J:$J,"华为堡垒店")</f>
        <v>0</v>
      </c>
      <c r="AC1375" s="99">
        <f>COUNTIFS(通讯通路门店!$S:$S,$G1375,通讯通路门店!$J:$J,"小米体验店")</f>
        <v>0</v>
      </c>
      <c r="AD1375" s="99">
        <f>COUNTIFS(通讯通路门店!$S:$S,$G1375,通讯通路门店!$J:$J,"苹果体验店")</f>
        <v>0</v>
      </c>
      <c r="AE1375" s="99">
        <f>COUNTIFS(通讯通路门店!$S:$S,$G1375,通讯通路门店!$J:$J,"其他品牌专卖店")</f>
        <v>0</v>
      </c>
      <c r="AF1375" s="99">
        <f>SUMIFS(通讯通路门店!$BI:$BI,通讯通路门店!$S:$S,$G1375)</f>
        <v>0</v>
      </c>
      <c r="AG1375" s="99">
        <f>SUMIFS(通讯通路门店!$BH:$BH,通讯通路门店!$S:$S,$G1375)</f>
        <v>0</v>
      </c>
      <c r="AH1375" s="99">
        <f t="shared" si="106"/>
        <v>0</v>
      </c>
      <c r="AI1375" s="99">
        <f>SUMIFS(通讯通路门店!$BB:$BB,通讯通路门店!$S:$S,$G1375)</f>
        <v>0</v>
      </c>
      <c r="AJ1375" s="99">
        <f>SUMIFS(通讯通路门店!$BE:$BE,通讯通路门店!$S:$S,$G1375)</f>
        <v>0</v>
      </c>
      <c r="AK1375" s="99">
        <f>SUMIFS(通讯通路门店!$BG:$BG,通讯通路门店!$S:$S,$G1375)</f>
        <v>0</v>
      </c>
      <c r="AL1375" s="99">
        <f>SUMIFS(通讯通路门店!$BC:$BC,通讯通路门店!$S:$S,$G1375)</f>
        <v>0</v>
      </c>
      <c r="AM1375" s="99">
        <f>SUMIFS(通讯通路门店!$BD:$BD,通讯通路门店!$S:$S,$G1375)</f>
        <v>0</v>
      </c>
      <c r="AN1375" s="99">
        <f>SUMIFS(通讯通路门店!$BF:$BF,通讯通路门店!$S:$S,$G1375)</f>
        <v>0</v>
      </c>
      <c r="AO1375" s="99">
        <f t="shared" si="107"/>
        <v>0</v>
      </c>
      <c r="AP1375" s="99">
        <f>SUMIFS(通讯通路门店!$K:$K,通讯通路门店!$S:$S,$G1375)</f>
        <v>0</v>
      </c>
      <c r="AQ1375" s="83"/>
      <c r="AR1375" s="99">
        <f>SUMIFS(通讯通路门店!$T:$T,通讯通路门店!$S:$S,$G1375)</f>
        <v>0</v>
      </c>
      <c r="AS1375" s="99">
        <f>SUMIFS(通讯通路门店!$U:$U,通讯通路门店!$S:$S,$G1375)</f>
        <v>0</v>
      </c>
      <c r="AT1375" s="99">
        <f>SUMIFS(通讯通路门店!$V:$V,通讯通路门店!$S:$S,$G1375)</f>
        <v>0</v>
      </c>
      <c r="AU1375" s="99">
        <f>SUMIFS(通讯通路门店!$W:$W,通讯通路门店!$S:$S,$G1375)</f>
        <v>0</v>
      </c>
      <c r="AV1375" s="99">
        <f>SUMIFS(通讯通路门店!$Z:$Z,通讯通路门店!$S:$S,$G1375)</f>
        <v>0</v>
      </c>
      <c r="AW1375" s="99">
        <f>SUMIFS(通讯通路门店!$AB:$AB,通讯通路门店!$S:$S,$G1375)</f>
        <v>0</v>
      </c>
      <c r="AX1375" s="99">
        <f>SUMIFS(通讯通路门店!$X:$X,通讯通路门店!$S:$S,$G1375)</f>
        <v>0</v>
      </c>
      <c r="AY1375" s="99">
        <f>SUMIFS(通讯通路门店!$Y:$Y,通讯通路门店!$S:$S,$G1375)</f>
        <v>0</v>
      </c>
      <c r="AZ1375" s="99">
        <f>SUMIFS(通讯通路门店!$AA:$AA,通讯通路门店!$S:$S,$G1375)</f>
        <v>0</v>
      </c>
      <c r="BA1375" s="99">
        <f t="shared" si="108"/>
        <v>0</v>
      </c>
      <c r="BB1375" s="99">
        <f t="shared" si="109"/>
        <v>0</v>
      </c>
      <c r="BC1375" s="99">
        <f>SUMIFS(通讯通路门店!$W:$W,通讯通路门店!$S:$S,$G1375,通讯通路门店!$J:$J,"荣耀体验店")+SUMIFS(通讯通路门店!$W:$W,通讯通路门店!$S:$S,$G1375,通讯通路门店!$J:$J,"荣耀授权专卖店")</f>
        <v>0</v>
      </c>
      <c r="BD1375" s="99">
        <f>SUMIFS(通讯通路门店!$Z:$Z,通讯通路门店!$S:$S,$G1375,通讯通路门店!$J:$J,"VIVO体验店")</f>
        <v>0</v>
      </c>
      <c r="BE1375" s="99">
        <f>SUMIFS(通讯通路门店!$AB:$AB,通讯通路门店!$S:$S,$G1375,通讯通路门店!$J:$J,"OPPO体验店")</f>
        <v>0</v>
      </c>
      <c r="BF1375" s="99">
        <f>SUMIFS(通讯通路门店!$X:$X,通讯通路门店!$S:$S,$G1375,通讯通路门店!$J:$J,"华为授权体验店")+SUMIFS(通讯通路门店!$AA:$AA,通讯通路门店!$S:$S,$G1375,通讯通路门店!$J:$J,"华为堡垒店")</f>
        <v>0</v>
      </c>
      <c r="BG1375" s="99">
        <f>SUMIFS(通讯通路门店!$Y:$Y,通讯通路门店!$S:$S,$G1375,通讯通路门店!$J:$J,"小米体验店")</f>
        <v>0</v>
      </c>
      <c r="BH1375" s="99">
        <f>SUMIFS(通讯通路门店!$AA:$AA,通讯通路门店!$S:$S,$G1375,通讯通路门店!$J:$J,"苹果体验店")</f>
        <v>0</v>
      </c>
      <c r="BI1375" s="99">
        <f>SUMIFS(通讯通路门店!$K:$K,通讯通路门店!$S:$S,$G1375,通讯通路门店!$J:$J,"其他品牌专卖店")</f>
        <v>0</v>
      </c>
      <c r="BJ1375" s="99">
        <f>SUMIFS(通讯通路门店!$AC:$AC,通讯通路门店!$S:$S,$G1375)</f>
        <v>0</v>
      </c>
      <c r="BK1375" s="99">
        <f>SUMIFS(通讯通路门店!$AD:$AD,通讯通路门店!$S:$S,$G1375)</f>
        <v>0</v>
      </c>
      <c r="BL1375" s="99">
        <f>SUMIFS(通讯通路门店!$AE:$AE,通讯通路门店!$S:$S,$G1375)</f>
        <v>0</v>
      </c>
      <c r="BM1375" s="99">
        <f>SUMIFS(通讯通路门店!$AF:$AF,通讯通路门店!$S:$S,$G1375)</f>
        <v>0</v>
      </c>
      <c r="BN1375" s="99">
        <f>SUMIFS(通讯通路门店!$AG:$AG,通讯通路门店!$S:$S,$G1375)</f>
        <v>0</v>
      </c>
      <c r="BO1375" s="99">
        <f>SUMIFS(通讯通路门店!$AH:$AH,通讯通路门店!$S:$S,$G1375)</f>
        <v>0</v>
      </c>
      <c r="BP1375" s="99">
        <f>SUMIFS(通讯通路门店!$AI:$AI,通讯通路门店!$S:$S,$G1375)</f>
        <v>0</v>
      </c>
      <c r="BQ1375" s="83"/>
    </row>
    <row r="1376" spans="1:69">
      <c r="A1376" s="99" t="str">
        <f>IFERROR(_xlfn.XLOOKUP($G1376,通讯通路门店!$S$4:$S$993933,通讯通路门店!$A$4:$A$993933,0,0),"")</f>
        <v>海南省</v>
      </c>
      <c r="B1376" s="99" t="str">
        <f>IFERROR(_xlfn.XLOOKUP($G1376,通讯通路门店!$S$4:$S$993933,通讯通路门店!$B$4:$B$993933,0,0),"")</f>
        <v>昌江黎族自治县</v>
      </c>
      <c r="C1376" s="99" t="str">
        <f>IFERROR(_xlfn.XLOOKUP($G1376,通讯通路门店!$S$4:$S$993933,通讯通路门店!$C$4:$C$993933,0,0),"")</f>
        <v>昌江黎族自治县</v>
      </c>
      <c r="D1376" s="99" t="str">
        <f>IFERROR(_xlfn.XLOOKUP($G1376,通讯通路门店!$S$4:$S$993933,通讯通路门店!$D$4:$D$993933,0,0),"")</f>
        <v>叉河镇</v>
      </c>
      <c r="E1376" s="83"/>
      <c r="F1376" s="83"/>
      <c r="G1376" s="101"/>
      <c r="H1376" s="102">
        <f>IFERROR(_xlfn.XLOOKUP($G1376,通讯通路门店!$S$4:$S$993933,通讯通路门店!$R$4:$R$993933,0,0),"")</f>
        <v>0</v>
      </c>
      <c r="I1376" s="83"/>
      <c r="J1376" s="83"/>
      <c r="K1376" s="83"/>
      <c r="L1376" s="83"/>
      <c r="M1376" s="83"/>
      <c r="N1376" s="83"/>
      <c r="O1376" s="83"/>
      <c r="P1376" s="83"/>
      <c r="Q1376" s="83"/>
      <c r="R1376" s="83"/>
      <c r="S1376" s="83"/>
      <c r="T1376" s="83"/>
      <c r="U1376" s="99">
        <f>COUNTIF(通讯通路门店!$S:$S,$G1376)</f>
        <v>0</v>
      </c>
      <c r="V1376" s="99">
        <f>COUNTIFS(通讯通路门店!$S:$S,$G1376,通讯通路门店!$J:$J,"综合卖场")</f>
        <v>0</v>
      </c>
      <c r="W1376" s="99">
        <f>SUMIFS(通讯通路门店!$AJ:$AJ,通讯通路门店!$S:$S,通讯客户沙盘!$G1376)</f>
        <v>0</v>
      </c>
      <c r="X1376" s="99">
        <f t="shared" si="105"/>
        <v>0</v>
      </c>
      <c r="Y1376" s="99">
        <f>COUNTIFS(通讯通路门店!$S:$S,$G1376,通讯通路门店!$J:$J,"荣耀体验店")+COUNTIFS(通讯通路门店!$S:$S,$G1376,通讯通路门店!$J:$J,"荣耀授权专卖店")</f>
        <v>0</v>
      </c>
      <c r="Z1376" s="99">
        <f>COUNTIFS(通讯通路门店!$S:$S,$G1376,通讯通路门店!$J:$J,"VIVO体验店")</f>
        <v>0</v>
      </c>
      <c r="AA1376" s="99">
        <f>COUNTIFS(通讯通路门店!$S:$S,$G1376,通讯通路门店!$J:$J,"OPPO体验店")</f>
        <v>0</v>
      </c>
      <c r="AB1376" s="99">
        <f>COUNTIFS(通讯通路门店!$S:$S,$G1376,通讯通路门店!$J:$J,"华为授权体验店")+COUNTIFS(通讯通路门店!$S:$S,$G1376,通讯通路门店!$J:$J,"华为堡垒店")</f>
        <v>0</v>
      </c>
      <c r="AC1376" s="99">
        <f>COUNTIFS(通讯通路门店!$S:$S,$G1376,通讯通路门店!$J:$J,"小米体验店")</f>
        <v>0</v>
      </c>
      <c r="AD1376" s="99">
        <f>COUNTIFS(通讯通路门店!$S:$S,$G1376,通讯通路门店!$J:$J,"苹果体验店")</f>
        <v>0</v>
      </c>
      <c r="AE1376" s="99">
        <f>COUNTIFS(通讯通路门店!$S:$S,$G1376,通讯通路门店!$J:$J,"其他品牌专卖店")</f>
        <v>0</v>
      </c>
      <c r="AF1376" s="99">
        <f>SUMIFS(通讯通路门店!$BI:$BI,通讯通路门店!$S:$S,$G1376)</f>
        <v>0</v>
      </c>
      <c r="AG1376" s="99">
        <f>SUMIFS(通讯通路门店!$BH:$BH,通讯通路门店!$S:$S,$G1376)</f>
        <v>0</v>
      </c>
      <c r="AH1376" s="99">
        <f t="shared" si="106"/>
        <v>0</v>
      </c>
      <c r="AI1376" s="99">
        <f>SUMIFS(通讯通路门店!$BB:$BB,通讯通路门店!$S:$S,$G1376)</f>
        <v>0</v>
      </c>
      <c r="AJ1376" s="99">
        <f>SUMIFS(通讯通路门店!$BE:$BE,通讯通路门店!$S:$S,$G1376)</f>
        <v>0</v>
      </c>
      <c r="AK1376" s="99">
        <f>SUMIFS(通讯通路门店!$BG:$BG,通讯通路门店!$S:$S,$G1376)</f>
        <v>0</v>
      </c>
      <c r="AL1376" s="99">
        <f>SUMIFS(通讯通路门店!$BC:$BC,通讯通路门店!$S:$S,$G1376)</f>
        <v>0</v>
      </c>
      <c r="AM1376" s="99">
        <f>SUMIFS(通讯通路门店!$BD:$BD,通讯通路门店!$S:$S,$G1376)</f>
        <v>0</v>
      </c>
      <c r="AN1376" s="99">
        <f>SUMIFS(通讯通路门店!$BF:$BF,通讯通路门店!$S:$S,$G1376)</f>
        <v>0</v>
      </c>
      <c r="AO1376" s="99">
        <f t="shared" si="107"/>
        <v>0</v>
      </c>
      <c r="AP1376" s="99">
        <f>SUMIFS(通讯通路门店!$K:$K,通讯通路门店!$S:$S,$G1376)</f>
        <v>0</v>
      </c>
      <c r="AQ1376" s="83"/>
      <c r="AR1376" s="99">
        <f>SUMIFS(通讯通路门店!$T:$T,通讯通路门店!$S:$S,$G1376)</f>
        <v>0</v>
      </c>
      <c r="AS1376" s="99">
        <f>SUMIFS(通讯通路门店!$U:$U,通讯通路门店!$S:$S,$G1376)</f>
        <v>0</v>
      </c>
      <c r="AT1376" s="99">
        <f>SUMIFS(通讯通路门店!$V:$V,通讯通路门店!$S:$S,$G1376)</f>
        <v>0</v>
      </c>
      <c r="AU1376" s="99">
        <f>SUMIFS(通讯通路门店!$W:$W,通讯通路门店!$S:$S,$G1376)</f>
        <v>0</v>
      </c>
      <c r="AV1376" s="99">
        <f>SUMIFS(通讯通路门店!$Z:$Z,通讯通路门店!$S:$S,$G1376)</f>
        <v>0</v>
      </c>
      <c r="AW1376" s="99">
        <f>SUMIFS(通讯通路门店!$AB:$AB,通讯通路门店!$S:$S,$G1376)</f>
        <v>0</v>
      </c>
      <c r="AX1376" s="99">
        <f>SUMIFS(通讯通路门店!$X:$X,通讯通路门店!$S:$S,$G1376)</f>
        <v>0</v>
      </c>
      <c r="AY1376" s="99">
        <f>SUMIFS(通讯通路门店!$Y:$Y,通讯通路门店!$S:$S,$G1376)</f>
        <v>0</v>
      </c>
      <c r="AZ1376" s="99">
        <f>SUMIFS(通讯通路门店!$AA:$AA,通讯通路门店!$S:$S,$G1376)</f>
        <v>0</v>
      </c>
      <c r="BA1376" s="99">
        <f t="shared" si="108"/>
        <v>0</v>
      </c>
      <c r="BB1376" s="99">
        <f t="shared" si="109"/>
        <v>0</v>
      </c>
      <c r="BC1376" s="99">
        <f>SUMIFS(通讯通路门店!$W:$W,通讯通路门店!$S:$S,$G1376,通讯通路门店!$J:$J,"荣耀体验店")+SUMIFS(通讯通路门店!$W:$W,通讯通路门店!$S:$S,$G1376,通讯通路门店!$J:$J,"荣耀授权专卖店")</f>
        <v>0</v>
      </c>
      <c r="BD1376" s="99">
        <f>SUMIFS(通讯通路门店!$Z:$Z,通讯通路门店!$S:$S,$G1376,通讯通路门店!$J:$J,"VIVO体验店")</f>
        <v>0</v>
      </c>
      <c r="BE1376" s="99">
        <f>SUMIFS(通讯通路门店!$AB:$AB,通讯通路门店!$S:$S,$G1376,通讯通路门店!$J:$J,"OPPO体验店")</f>
        <v>0</v>
      </c>
      <c r="BF1376" s="99">
        <f>SUMIFS(通讯通路门店!$X:$X,通讯通路门店!$S:$S,$G1376,通讯通路门店!$J:$J,"华为授权体验店")+SUMIFS(通讯通路门店!$AA:$AA,通讯通路门店!$S:$S,$G1376,通讯通路门店!$J:$J,"华为堡垒店")</f>
        <v>0</v>
      </c>
      <c r="BG1376" s="99">
        <f>SUMIFS(通讯通路门店!$Y:$Y,通讯通路门店!$S:$S,$G1376,通讯通路门店!$J:$J,"小米体验店")</f>
        <v>0</v>
      </c>
      <c r="BH1376" s="99">
        <f>SUMIFS(通讯通路门店!$AA:$AA,通讯通路门店!$S:$S,$G1376,通讯通路门店!$J:$J,"苹果体验店")</f>
        <v>0</v>
      </c>
      <c r="BI1376" s="99">
        <f>SUMIFS(通讯通路门店!$K:$K,通讯通路门店!$S:$S,$G1376,通讯通路门店!$J:$J,"其他品牌专卖店")</f>
        <v>0</v>
      </c>
      <c r="BJ1376" s="99">
        <f>SUMIFS(通讯通路门店!$AC:$AC,通讯通路门店!$S:$S,$G1376)</f>
        <v>0</v>
      </c>
      <c r="BK1376" s="99">
        <f>SUMIFS(通讯通路门店!$AD:$AD,通讯通路门店!$S:$S,$G1376)</f>
        <v>0</v>
      </c>
      <c r="BL1376" s="99">
        <f>SUMIFS(通讯通路门店!$AE:$AE,通讯通路门店!$S:$S,$G1376)</f>
        <v>0</v>
      </c>
      <c r="BM1376" s="99">
        <f>SUMIFS(通讯通路门店!$AF:$AF,通讯通路门店!$S:$S,$G1376)</f>
        <v>0</v>
      </c>
      <c r="BN1376" s="99">
        <f>SUMIFS(通讯通路门店!$AG:$AG,通讯通路门店!$S:$S,$G1376)</f>
        <v>0</v>
      </c>
      <c r="BO1376" s="99">
        <f>SUMIFS(通讯通路门店!$AH:$AH,通讯通路门店!$S:$S,$G1376)</f>
        <v>0</v>
      </c>
      <c r="BP1376" s="99">
        <f>SUMIFS(通讯通路门店!$AI:$AI,通讯通路门店!$S:$S,$G1376)</f>
        <v>0</v>
      </c>
      <c r="BQ1376" s="83"/>
    </row>
    <row r="1377" spans="1:69">
      <c r="A1377" s="99" t="str">
        <f>IFERROR(_xlfn.XLOOKUP($G1377,通讯通路门店!$S$4:$S$993933,通讯通路门店!$A$4:$A$993933,0,0),"")</f>
        <v>海南省</v>
      </c>
      <c r="B1377" s="99" t="str">
        <f>IFERROR(_xlfn.XLOOKUP($G1377,通讯通路门店!$S$4:$S$993933,通讯通路门店!$B$4:$B$993933,0,0),"")</f>
        <v>昌江黎族自治县</v>
      </c>
      <c r="C1377" s="99" t="str">
        <f>IFERROR(_xlfn.XLOOKUP($G1377,通讯通路门店!$S$4:$S$993933,通讯通路门店!$C$4:$C$993933,0,0),"")</f>
        <v>昌江黎族自治县</v>
      </c>
      <c r="D1377" s="99" t="str">
        <f>IFERROR(_xlfn.XLOOKUP($G1377,通讯通路门店!$S$4:$S$993933,通讯通路门店!$D$4:$D$993933,0,0),"")</f>
        <v>叉河镇</v>
      </c>
      <c r="E1377" s="83"/>
      <c r="F1377" s="83"/>
      <c r="G1377" s="101"/>
      <c r="H1377" s="102">
        <f>IFERROR(_xlfn.XLOOKUP($G1377,通讯通路门店!$S$4:$S$993933,通讯通路门店!$R$4:$R$993933,0,0),"")</f>
        <v>0</v>
      </c>
      <c r="I1377" s="83"/>
      <c r="J1377" s="83"/>
      <c r="K1377" s="83"/>
      <c r="L1377" s="83"/>
      <c r="M1377" s="83"/>
      <c r="N1377" s="83"/>
      <c r="O1377" s="83"/>
      <c r="P1377" s="83"/>
      <c r="Q1377" s="83"/>
      <c r="R1377" s="83"/>
      <c r="S1377" s="83"/>
      <c r="T1377" s="83"/>
      <c r="U1377" s="99">
        <f>COUNTIF(通讯通路门店!$S:$S,$G1377)</f>
        <v>0</v>
      </c>
      <c r="V1377" s="99">
        <f>COUNTIFS(通讯通路门店!$S:$S,$G1377,通讯通路门店!$J:$J,"综合卖场")</f>
        <v>0</v>
      </c>
      <c r="W1377" s="99">
        <f>SUMIFS(通讯通路门店!$AJ:$AJ,通讯通路门店!$S:$S,通讯客户沙盘!$G1377)</f>
        <v>0</v>
      </c>
      <c r="X1377" s="99">
        <f t="shared" si="105"/>
        <v>0</v>
      </c>
      <c r="Y1377" s="99">
        <f>COUNTIFS(通讯通路门店!$S:$S,$G1377,通讯通路门店!$J:$J,"荣耀体验店")+COUNTIFS(通讯通路门店!$S:$S,$G1377,通讯通路门店!$J:$J,"荣耀授权专卖店")</f>
        <v>0</v>
      </c>
      <c r="Z1377" s="99">
        <f>COUNTIFS(通讯通路门店!$S:$S,$G1377,通讯通路门店!$J:$J,"VIVO体验店")</f>
        <v>0</v>
      </c>
      <c r="AA1377" s="99">
        <f>COUNTIFS(通讯通路门店!$S:$S,$G1377,通讯通路门店!$J:$J,"OPPO体验店")</f>
        <v>0</v>
      </c>
      <c r="AB1377" s="99">
        <f>COUNTIFS(通讯通路门店!$S:$S,$G1377,通讯通路门店!$J:$J,"华为授权体验店")+COUNTIFS(通讯通路门店!$S:$S,$G1377,通讯通路门店!$J:$J,"华为堡垒店")</f>
        <v>0</v>
      </c>
      <c r="AC1377" s="99">
        <f>COUNTIFS(通讯通路门店!$S:$S,$G1377,通讯通路门店!$J:$J,"小米体验店")</f>
        <v>0</v>
      </c>
      <c r="AD1377" s="99">
        <f>COUNTIFS(通讯通路门店!$S:$S,$G1377,通讯通路门店!$J:$J,"苹果体验店")</f>
        <v>0</v>
      </c>
      <c r="AE1377" s="99">
        <f>COUNTIFS(通讯通路门店!$S:$S,$G1377,通讯通路门店!$J:$J,"其他品牌专卖店")</f>
        <v>0</v>
      </c>
      <c r="AF1377" s="99">
        <f>SUMIFS(通讯通路门店!$BI:$BI,通讯通路门店!$S:$S,$G1377)</f>
        <v>0</v>
      </c>
      <c r="AG1377" s="99">
        <f>SUMIFS(通讯通路门店!$BH:$BH,通讯通路门店!$S:$S,$G1377)</f>
        <v>0</v>
      </c>
      <c r="AH1377" s="99">
        <f t="shared" si="106"/>
        <v>0</v>
      </c>
      <c r="AI1377" s="99">
        <f>SUMIFS(通讯通路门店!$BB:$BB,通讯通路门店!$S:$S,$G1377)</f>
        <v>0</v>
      </c>
      <c r="AJ1377" s="99">
        <f>SUMIFS(通讯通路门店!$BE:$BE,通讯通路门店!$S:$S,$G1377)</f>
        <v>0</v>
      </c>
      <c r="AK1377" s="99">
        <f>SUMIFS(通讯通路门店!$BG:$BG,通讯通路门店!$S:$S,$G1377)</f>
        <v>0</v>
      </c>
      <c r="AL1377" s="99">
        <f>SUMIFS(通讯通路门店!$BC:$BC,通讯通路门店!$S:$S,$G1377)</f>
        <v>0</v>
      </c>
      <c r="AM1377" s="99">
        <f>SUMIFS(通讯通路门店!$BD:$BD,通讯通路门店!$S:$S,$G1377)</f>
        <v>0</v>
      </c>
      <c r="AN1377" s="99">
        <f>SUMIFS(通讯通路门店!$BF:$BF,通讯通路门店!$S:$S,$G1377)</f>
        <v>0</v>
      </c>
      <c r="AO1377" s="99">
        <f t="shared" si="107"/>
        <v>0</v>
      </c>
      <c r="AP1377" s="99">
        <f>SUMIFS(通讯通路门店!$K:$K,通讯通路门店!$S:$S,$G1377)</f>
        <v>0</v>
      </c>
      <c r="AQ1377" s="83"/>
      <c r="AR1377" s="99">
        <f>SUMIFS(通讯通路门店!$T:$T,通讯通路门店!$S:$S,$G1377)</f>
        <v>0</v>
      </c>
      <c r="AS1377" s="99">
        <f>SUMIFS(通讯通路门店!$U:$U,通讯通路门店!$S:$S,$G1377)</f>
        <v>0</v>
      </c>
      <c r="AT1377" s="99">
        <f>SUMIFS(通讯通路门店!$V:$V,通讯通路门店!$S:$S,$G1377)</f>
        <v>0</v>
      </c>
      <c r="AU1377" s="99">
        <f>SUMIFS(通讯通路门店!$W:$W,通讯通路门店!$S:$S,$G1377)</f>
        <v>0</v>
      </c>
      <c r="AV1377" s="99">
        <f>SUMIFS(通讯通路门店!$Z:$Z,通讯通路门店!$S:$S,$G1377)</f>
        <v>0</v>
      </c>
      <c r="AW1377" s="99">
        <f>SUMIFS(通讯通路门店!$AB:$AB,通讯通路门店!$S:$S,$G1377)</f>
        <v>0</v>
      </c>
      <c r="AX1377" s="99">
        <f>SUMIFS(通讯通路门店!$X:$X,通讯通路门店!$S:$S,$G1377)</f>
        <v>0</v>
      </c>
      <c r="AY1377" s="99">
        <f>SUMIFS(通讯通路门店!$Y:$Y,通讯通路门店!$S:$S,$G1377)</f>
        <v>0</v>
      </c>
      <c r="AZ1377" s="99">
        <f>SUMIFS(通讯通路门店!$AA:$AA,通讯通路门店!$S:$S,$G1377)</f>
        <v>0</v>
      </c>
      <c r="BA1377" s="99">
        <f t="shared" si="108"/>
        <v>0</v>
      </c>
      <c r="BB1377" s="99">
        <f t="shared" si="109"/>
        <v>0</v>
      </c>
      <c r="BC1377" s="99">
        <f>SUMIFS(通讯通路门店!$W:$W,通讯通路门店!$S:$S,$G1377,通讯通路门店!$J:$J,"荣耀体验店")+SUMIFS(通讯通路门店!$W:$W,通讯通路门店!$S:$S,$G1377,通讯通路门店!$J:$J,"荣耀授权专卖店")</f>
        <v>0</v>
      </c>
      <c r="BD1377" s="99">
        <f>SUMIFS(通讯通路门店!$Z:$Z,通讯通路门店!$S:$S,$G1377,通讯通路门店!$J:$J,"VIVO体验店")</f>
        <v>0</v>
      </c>
      <c r="BE1377" s="99">
        <f>SUMIFS(通讯通路门店!$AB:$AB,通讯通路门店!$S:$S,$G1377,通讯通路门店!$J:$J,"OPPO体验店")</f>
        <v>0</v>
      </c>
      <c r="BF1377" s="99">
        <f>SUMIFS(通讯通路门店!$X:$X,通讯通路门店!$S:$S,$G1377,通讯通路门店!$J:$J,"华为授权体验店")+SUMIFS(通讯通路门店!$AA:$AA,通讯通路门店!$S:$S,$G1377,通讯通路门店!$J:$J,"华为堡垒店")</f>
        <v>0</v>
      </c>
      <c r="BG1377" s="99">
        <f>SUMIFS(通讯通路门店!$Y:$Y,通讯通路门店!$S:$S,$G1377,通讯通路门店!$J:$J,"小米体验店")</f>
        <v>0</v>
      </c>
      <c r="BH1377" s="99">
        <f>SUMIFS(通讯通路门店!$AA:$AA,通讯通路门店!$S:$S,$G1377,通讯通路门店!$J:$J,"苹果体验店")</f>
        <v>0</v>
      </c>
      <c r="BI1377" s="99">
        <f>SUMIFS(通讯通路门店!$K:$K,通讯通路门店!$S:$S,$G1377,通讯通路门店!$J:$J,"其他品牌专卖店")</f>
        <v>0</v>
      </c>
      <c r="BJ1377" s="99">
        <f>SUMIFS(通讯通路门店!$AC:$AC,通讯通路门店!$S:$S,$G1377)</f>
        <v>0</v>
      </c>
      <c r="BK1377" s="99">
        <f>SUMIFS(通讯通路门店!$AD:$AD,通讯通路门店!$S:$S,$G1377)</f>
        <v>0</v>
      </c>
      <c r="BL1377" s="99">
        <f>SUMIFS(通讯通路门店!$AE:$AE,通讯通路门店!$S:$S,$G1377)</f>
        <v>0</v>
      </c>
      <c r="BM1377" s="99">
        <f>SUMIFS(通讯通路门店!$AF:$AF,通讯通路门店!$S:$S,$G1377)</f>
        <v>0</v>
      </c>
      <c r="BN1377" s="99">
        <f>SUMIFS(通讯通路门店!$AG:$AG,通讯通路门店!$S:$S,$G1377)</f>
        <v>0</v>
      </c>
      <c r="BO1377" s="99">
        <f>SUMIFS(通讯通路门店!$AH:$AH,通讯通路门店!$S:$S,$G1377)</f>
        <v>0</v>
      </c>
      <c r="BP1377" s="99">
        <f>SUMIFS(通讯通路门店!$AI:$AI,通讯通路门店!$S:$S,$G1377)</f>
        <v>0</v>
      </c>
      <c r="BQ1377" s="83"/>
    </row>
    <row r="1378" spans="1:69">
      <c r="A1378" s="99" t="str">
        <f>IFERROR(_xlfn.XLOOKUP($G1378,通讯通路门店!$S$4:$S$993933,通讯通路门店!$A$4:$A$993933,0,0),"")</f>
        <v>海南省</v>
      </c>
      <c r="B1378" s="99" t="str">
        <f>IFERROR(_xlfn.XLOOKUP($G1378,通讯通路门店!$S$4:$S$993933,通讯通路门店!$B$4:$B$993933,0,0),"")</f>
        <v>昌江黎族自治县</v>
      </c>
      <c r="C1378" s="99" t="str">
        <f>IFERROR(_xlfn.XLOOKUP($G1378,通讯通路门店!$S$4:$S$993933,通讯通路门店!$C$4:$C$993933,0,0),"")</f>
        <v>昌江黎族自治县</v>
      </c>
      <c r="D1378" s="99" t="str">
        <f>IFERROR(_xlfn.XLOOKUP($G1378,通讯通路门店!$S$4:$S$993933,通讯通路门店!$D$4:$D$993933,0,0),"")</f>
        <v>叉河镇</v>
      </c>
      <c r="E1378" s="83"/>
      <c r="F1378" s="83"/>
      <c r="G1378" s="101"/>
      <c r="H1378" s="102">
        <f>IFERROR(_xlfn.XLOOKUP($G1378,通讯通路门店!$S$4:$S$993933,通讯通路门店!$R$4:$R$993933,0,0),"")</f>
        <v>0</v>
      </c>
      <c r="I1378" s="83"/>
      <c r="J1378" s="83"/>
      <c r="K1378" s="83"/>
      <c r="L1378" s="83"/>
      <c r="M1378" s="83"/>
      <c r="N1378" s="83"/>
      <c r="O1378" s="83"/>
      <c r="P1378" s="83"/>
      <c r="Q1378" s="83"/>
      <c r="R1378" s="83"/>
      <c r="S1378" s="83"/>
      <c r="T1378" s="83"/>
      <c r="U1378" s="99">
        <f>COUNTIF(通讯通路门店!$S:$S,$G1378)</f>
        <v>0</v>
      </c>
      <c r="V1378" s="99">
        <f>COUNTIFS(通讯通路门店!$S:$S,$G1378,通讯通路门店!$J:$J,"综合卖场")</f>
        <v>0</v>
      </c>
      <c r="W1378" s="99">
        <f>SUMIFS(通讯通路门店!$AJ:$AJ,通讯通路门店!$S:$S,通讯客户沙盘!$G1378)</f>
        <v>0</v>
      </c>
      <c r="X1378" s="99">
        <f t="shared" si="105"/>
        <v>0</v>
      </c>
      <c r="Y1378" s="99">
        <f>COUNTIFS(通讯通路门店!$S:$S,$G1378,通讯通路门店!$J:$J,"荣耀体验店")+COUNTIFS(通讯通路门店!$S:$S,$G1378,通讯通路门店!$J:$J,"荣耀授权专卖店")</f>
        <v>0</v>
      </c>
      <c r="Z1378" s="99">
        <f>COUNTIFS(通讯通路门店!$S:$S,$G1378,通讯通路门店!$J:$J,"VIVO体验店")</f>
        <v>0</v>
      </c>
      <c r="AA1378" s="99">
        <f>COUNTIFS(通讯通路门店!$S:$S,$G1378,通讯通路门店!$J:$J,"OPPO体验店")</f>
        <v>0</v>
      </c>
      <c r="AB1378" s="99">
        <f>COUNTIFS(通讯通路门店!$S:$S,$G1378,通讯通路门店!$J:$J,"华为授权体验店")+COUNTIFS(通讯通路门店!$S:$S,$G1378,通讯通路门店!$J:$J,"华为堡垒店")</f>
        <v>0</v>
      </c>
      <c r="AC1378" s="99">
        <f>COUNTIFS(通讯通路门店!$S:$S,$G1378,通讯通路门店!$J:$J,"小米体验店")</f>
        <v>0</v>
      </c>
      <c r="AD1378" s="99">
        <f>COUNTIFS(通讯通路门店!$S:$S,$G1378,通讯通路门店!$J:$J,"苹果体验店")</f>
        <v>0</v>
      </c>
      <c r="AE1378" s="99">
        <f>COUNTIFS(通讯通路门店!$S:$S,$G1378,通讯通路门店!$J:$J,"其他品牌专卖店")</f>
        <v>0</v>
      </c>
      <c r="AF1378" s="99">
        <f>SUMIFS(通讯通路门店!$BI:$BI,通讯通路门店!$S:$S,$G1378)</f>
        <v>0</v>
      </c>
      <c r="AG1378" s="99">
        <f>SUMIFS(通讯通路门店!$BH:$BH,通讯通路门店!$S:$S,$G1378)</f>
        <v>0</v>
      </c>
      <c r="AH1378" s="99">
        <f t="shared" si="106"/>
        <v>0</v>
      </c>
      <c r="AI1378" s="99">
        <f>SUMIFS(通讯通路门店!$BB:$BB,通讯通路门店!$S:$S,$G1378)</f>
        <v>0</v>
      </c>
      <c r="AJ1378" s="99">
        <f>SUMIFS(通讯通路门店!$BE:$BE,通讯通路门店!$S:$S,$G1378)</f>
        <v>0</v>
      </c>
      <c r="AK1378" s="99">
        <f>SUMIFS(通讯通路门店!$BG:$BG,通讯通路门店!$S:$S,$G1378)</f>
        <v>0</v>
      </c>
      <c r="AL1378" s="99">
        <f>SUMIFS(通讯通路门店!$BC:$BC,通讯通路门店!$S:$S,$G1378)</f>
        <v>0</v>
      </c>
      <c r="AM1378" s="99">
        <f>SUMIFS(通讯通路门店!$BD:$BD,通讯通路门店!$S:$S,$G1378)</f>
        <v>0</v>
      </c>
      <c r="AN1378" s="99">
        <f>SUMIFS(通讯通路门店!$BF:$BF,通讯通路门店!$S:$S,$G1378)</f>
        <v>0</v>
      </c>
      <c r="AO1378" s="99">
        <f t="shared" si="107"/>
        <v>0</v>
      </c>
      <c r="AP1378" s="99">
        <f>SUMIFS(通讯通路门店!$K:$K,通讯通路门店!$S:$S,$G1378)</f>
        <v>0</v>
      </c>
      <c r="AQ1378" s="83"/>
      <c r="AR1378" s="99">
        <f>SUMIFS(通讯通路门店!$T:$T,通讯通路门店!$S:$S,$G1378)</f>
        <v>0</v>
      </c>
      <c r="AS1378" s="99">
        <f>SUMIFS(通讯通路门店!$U:$U,通讯通路门店!$S:$S,$G1378)</f>
        <v>0</v>
      </c>
      <c r="AT1378" s="99">
        <f>SUMIFS(通讯通路门店!$V:$V,通讯通路门店!$S:$S,$G1378)</f>
        <v>0</v>
      </c>
      <c r="AU1378" s="99">
        <f>SUMIFS(通讯通路门店!$W:$W,通讯通路门店!$S:$S,$G1378)</f>
        <v>0</v>
      </c>
      <c r="AV1378" s="99">
        <f>SUMIFS(通讯通路门店!$Z:$Z,通讯通路门店!$S:$S,$G1378)</f>
        <v>0</v>
      </c>
      <c r="AW1378" s="99">
        <f>SUMIFS(通讯通路门店!$AB:$AB,通讯通路门店!$S:$S,$G1378)</f>
        <v>0</v>
      </c>
      <c r="AX1378" s="99">
        <f>SUMIFS(通讯通路门店!$X:$X,通讯通路门店!$S:$S,$G1378)</f>
        <v>0</v>
      </c>
      <c r="AY1378" s="99">
        <f>SUMIFS(通讯通路门店!$Y:$Y,通讯通路门店!$S:$S,$G1378)</f>
        <v>0</v>
      </c>
      <c r="AZ1378" s="99">
        <f>SUMIFS(通讯通路门店!$AA:$AA,通讯通路门店!$S:$S,$G1378)</f>
        <v>0</v>
      </c>
      <c r="BA1378" s="99">
        <f t="shared" si="108"/>
        <v>0</v>
      </c>
      <c r="BB1378" s="99">
        <f t="shared" si="109"/>
        <v>0</v>
      </c>
      <c r="BC1378" s="99">
        <f>SUMIFS(通讯通路门店!$W:$W,通讯通路门店!$S:$S,$G1378,通讯通路门店!$J:$J,"荣耀体验店")+SUMIFS(通讯通路门店!$W:$W,通讯通路门店!$S:$S,$G1378,通讯通路门店!$J:$J,"荣耀授权专卖店")</f>
        <v>0</v>
      </c>
      <c r="BD1378" s="99">
        <f>SUMIFS(通讯通路门店!$Z:$Z,通讯通路门店!$S:$S,$G1378,通讯通路门店!$J:$J,"VIVO体验店")</f>
        <v>0</v>
      </c>
      <c r="BE1378" s="99">
        <f>SUMIFS(通讯通路门店!$AB:$AB,通讯通路门店!$S:$S,$G1378,通讯通路门店!$J:$J,"OPPO体验店")</f>
        <v>0</v>
      </c>
      <c r="BF1378" s="99">
        <f>SUMIFS(通讯通路门店!$X:$X,通讯通路门店!$S:$S,$G1378,通讯通路门店!$J:$J,"华为授权体验店")+SUMIFS(通讯通路门店!$AA:$AA,通讯通路门店!$S:$S,$G1378,通讯通路门店!$J:$J,"华为堡垒店")</f>
        <v>0</v>
      </c>
      <c r="BG1378" s="99">
        <f>SUMIFS(通讯通路门店!$Y:$Y,通讯通路门店!$S:$S,$G1378,通讯通路门店!$J:$J,"小米体验店")</f>
        <v>0</v>
      </c>
      <c r="BH1378" s="99">
        <f>SUMIFS(通讯通路门店!$AA:$AA,通讯通路门店!$S:$S,$G1378,通讯通路门店!$J:$J,"苹果体验店")</f>
        <v>0</v>
      </c>
      <c r="BI1378" s="99">
        <f>SUMIFS(通讯通路门店!$K:$K,通讯通路门店!$S:$S,$G1378,通讯通路门店!$J:$J,"其他品牌专卖店")</f>
        <v>0</v>
      </c>
      <c r="BJ1378" s="99">
        <f>SUMIFS(通讯通路门店!$AC:$AC,通讯通路门店!$S:$S,$G1378)</f>
        <v>0</v>
      </c>
      <c r="BK1378" s="99">
        <f>SUMIFS(通讯通路门店!$AD:$AD,通讯通路门店!$S:$S,$G1378)</f>
        <v>0</v>
      </c>
      <c r="BL1378" s="99">
        <f>SUMIFS(通讯通路门店!$AE:$AE,通讯通路门店!$S:$S,$G1378)</f>
        <v>0</v>
      </c>
      <c r="BM1378" s="99">
        <f>SUMIFS(通讯通路门店!$AF:$AF,通讯通路门店!$S:$S,$G1378)</f>
        <v>0</v>
      </c>
      <c r="BN1378" s="99">
        <f>SUMIFS(通讯通路门店!$AG:$AG,通讯通路门店!$S:$S,$G1378)</f>
        <v>0</v>
      </c>
      <c r="BO1378" s="99">
        <f>SUMIFS(通讯通路门店!$AH:$AH,通讯通路门店!$S:$S,$G1378)</f>
        <v>0</v>
      </c>
      <c r="BP1378" s="99">
        <f>SUMIFS(通讯通路门店!$AI:$AI,通讯通路门店!$S:$S,$G1378)</f>
        <v>0</v>
      </c>
      <c r="BQ1378" s="83"/>
    </row>
    <row r="1379" spans="1:69">
      <c r="A1379" s="99" t="str">
        <f>IFERROR(_xlfn.XLOOKUP($G1379,通讯通路门店!$S$4:$S$993933,通讯通路门店!$A$4:$A$993933,0,0),"")</f>
        <v>海南省</v>
      </c>
      <c r="B1379" s="99" t="str">
        <f>IFERROR(_xlfn.XLOOKUP($G1379,通讯通路门店!$S$4:$S$993933,通讯通路门店!$B$4:$B$993933,0,0),"")</f>
        <v>昌江黎族自治县</v>
      </c>
      <c r="C1379" s="99" t="str">
        <f>IFERROR(_xlfn.XLOOKUP($G1379,通讯通路门店!$S$4:$S$993933,通讯通路门店!$C$4:$C$993933,0,0),"")</f>
        <v>昌江黎族自治县</v>
      </c>
      <c r="D1379" s="99" t="str">
        <f>IFERROR(_xlfn.XLOOKUP($G1379,通讯通路门店!$S$4:$S$993933,通讯通路门店!$D$4:$D$993933,0,0),"")</f>
        <v>叉河镇</v>
      </c>
      <c r="E1379" s="83"/>
      <c r="F1379" s="83"/>
      <c r="G1379" s="101"/>
      <c r="H1379" s="102">
        <f>IFERROR(_xlfn.XLOOKUP($G1379,通讯通路门店!$S$4:$S$993933,通讯通路门店!$R$4:$R$993933,0,0),"")</f>
        <v>0</v>
      </c>
      <c r="I1379" s="83"/>
      <c r="J1379" s="83"/>
      <c r="K1379" s="83"/>
      <c r="L1379" s="83"/>
      <c r="M1379" s="83"/>
      <c r="N1379" s="83"/>
      <c r="O1379" s="83"/>
      <c r="P1379" s="83"/>
      <c r="Q1379" s="83"/>
      <c r="R1379" s="83"/>
      <c r="S1379" s="83"/>
      <c r="T1379" s="83"/>
      <c r="U1379" s="99">
        <f>COUNTIF(通讯通路门店!$S:$S,$G1379)</f>
        <v>0</v>
      </c>
      <c r="V1379" s="99">
        <f>COUNTIFS(通讯通路门店!$S:$S,$G1379,通讯通路门店!$J:$J,"综合卖场")</f>
        <v>0</v>
      </c>
      <c r="W1379" s="99">
        <f>SUMIFS(通讯通路门店!$AJ:$AJ,通讯通路门店!$S:$S,通讯客户沙盘!$G1379)</f>
        <v>0</v>
      </c>
      <c r="X1379" s="99">
        <f t="shared" si="105"/>
        <v>0</v>
      </c>
      <c r="Y1379" s="99">
        <f>COUNTIFS(通讯通路门店!$S:$S,$G1379,通讯通路门店!$J:$J,"荣耀体验店")+COUNTIFS(通讯通路门店!$S:$S,$G1379,通讯通路门店!$J:$J,"荣耀授权专卖店")</f>
        <v>0</v>
      </c>
      <c r="Z1379" s="99">
        <f>COUNTIFS(通讯通路门店!$S:$S,$G1379,通讯通路门店!$J:$J,"VIVO体验店")</f>
        <v>0</v>
      </c>
      <c r="AA1379" s="99">
        <f>COUNTIFS(通讯通路门店!$S:$S,$G1379,通讯通路门店!$J:$J,"OPPO体验店")</f>
        <v>0</v>
      </c>
      <c r="AB1379" s="99">
        <f>COUNTIFS(通讯通路门店!$S:$S,$G1379,通讯通路门店!$J:$J,"华为授权体验店")+COUNTIFS(通讯通路门店!$S:$S,$G1379,通讯通路门店!$J:$J,"华为堡垒店")</f>
        <v>0</v>
      </c>
      <c r="AC1379" s="99">
        <f>COUNTIFS(通讯通路门店!$S:$S,$G1379,通讯通路门店!$J:$J,"小米体验店")</f>
        <v>0</v>
      </c>
      <c r="AD1379" s="99">
        <f>COUNTIFS(通讯通路门店!$S:$S,$G1379,通讯通路门店!$J:$J,"苹果体验店")</f>
        <v>0</v>
      </c>
      <c r="AE1379" s="99">
        <f>COUNTIFS(通讯通路门店!$S:$S,$G1379,通讯通路门店!$J:$J,"其他品牌专卖店")</f>
        <v>0</v>
      </c>
      <c r="AF1379" s="99">
        <f>SUMIFS(通讯通路门店!$BI:$BI,通讯通路门店!$S:$S,$G1379)</f>
        <v>0</v>
      </c>
      <c r="AG1379" s="99">
        <f>SUMIFS(通讯通路门店!$BH:$BH,通讯通路门店!$S:$S,$G1379)</f>
        <v>0</v>
      </c>
      <c r="AH1379" s="99">
        <f t="shared" si="106"/>
        <v>0</v>
      </c>
      <c r="AI1379" s="99">
        <f>SUMIFS(通讯通路门店!$BB:$BB,通讯通路门店!$S:$S,$G1379)</f>
        <v>0</v>
      </c>
      <c r="AJ1379" s="99">
        <f>SUMIFS(通讯通路门店!$BE:$BE,通讯通路门店!$S:$S,$G1379)</f>
        <v>0</v>
      </c>
      <c r="AK1379" s="99">
        <f>SUMIFS(通讯通路门店!$BG:$BG,通讯通路门店!$S:$S,$G1379)</f>
        <v>0</v>
      </c>
      <c r="AL1379" s="99">
        <f>SUMIFS(通讯通路门店!$BC:$BC,通讯通路门店!$S:$S,$G1379)</f>
        <v>0</v>
      </c>
      <c r="AM1379" s="99">
        <f>SUMIFS(通讯通路门店!$BD:$BD,通讯通路门店!$S:$S,$G1379)</f>
        <v>0</v>
      </c>
      <c r="AN1379" s="99">
        <f>SUMIFS(通讯通路门店!$BF:$BF,通讯通路门店!$S:$S,$G1379)</f>
        <v>0</v>
      </c>
      <c r="AO1379" s="99">
        <f t="shared" si="107"/>
        <v>0</v>
      </c>
      <c r="AP1379" s="99">
        <f>SUMIFS(通讯通路门店!$K:$K,通讯通路门店!$S:$S,$G1379)</f>
        <v>0</v>
      </c>
      <c r="AQ1379" s="83"/>
      <c r="AR1379" s="99">
        <f>SUMIFS(通讯通路门店!$T:$T,通讯通路门店!$S:$S,$G1379)</f>
        <v>0</v>
      </c>
      <c r="AS1379" s="99">
        <f>SUMIFS(通讯通路门店!$U:$U,通讯通路门店!$S:$S,$G1379)</f>
        <v>0</v>
      </c>
      <c r="AT1379" s="99">
        <f>SUMIFS(通讯通路门店!$V:$V,通讯通路门店!$S:$S,$G1379)</f>
        <v>0</v>
      </c>
      <c r="AU1379" s="99">
        <f>SUMIFS(通讯通路门店!$W:$W,通讯通路门店!$S:$S,$G1379)</f>
        <v>0</v>
      </c>
      <c r="AV1379" s="99">
        <f>SUMIFS(通讯通路门店!$Z:$Z,通讯通路门店!$S:$S,$G1379)</f>
        <v>0</v>
      </c>
      <c r="AW1379" s="99">
        <f>SUMIFS(通讯通路门店!$AB:$AB,通讯通路门店!$S:$S,$G1379)</f>
        <v>0</v>
      </c>
      <c r="AX1379" s="99">
        <f>SUMIFS(通讯通路门店!$X:$X,通讯通路门店!$S:$S,$G1379)</f>
        <v>0</v>
      </c>
      <c r="AY1379" s="99">
        <f>SUMIFS(通讯通路门店!$Y:$Y,通讯通路门店!$S:$S,$G1379)</f>
        <v>0</v>
      </c>
      <c r="AZ1379" s="99">
        <f>SUMIFS(通讯通路门店!$AA:$AA,通讯通路门店!$S:$S,$G1379)</f>
        <v>0</v>
      </c>
      <c r="BA1379" s="99">
        <f t="shared" si="108"/>
        <v>0</v>
      </c>
      <c r="BB1379" s="99">
        <f t="shared" si="109"/>
        <v>0</v>
      </c>
      <c r="BC1379" s="99">
        <f>SUMIFS(通讯通路门店!$W:$W,通讯通路门店!$S:$S,$G1379,通讯通路门店!$J:$J,"荣耀体验店")+SUMIFS(通讯通路门店!$W:$W,通讯通路门店!$S:$S,$G1379,通讯通路门店!$J:$J,"荣耀授权专卖店")</f>
        <v>0</v>
      </c>
      <c r="BD1379" s="99">
        <f>SUMIFS(通讯通路门店!$Z:$Z,通讯通路门店!$S:$S,$G1379,通讯通路门店!$J:$J,"VIVO体验店")</f>
        <v>0</v>
      </c>
      <c r="BE1379" s="99">
        <f>SUMIFS(通讯通路门店!$AB:$AB,通讯通路门店!$S:$S,$G1379,通讯通路门店!$J:$J,"OPPO体验店")</f>
        <v>0</v>
      </c>
      <c r="BF1379" s="99">
        <f>SUMIFS(通讯通路门店!$X:$X,通讯通路门店!$S:$S,$G1379,通讯通路门店!$J:$J,"华为授权体验店")+SUMIFS(通讯通路门店!$AA:$AA,通讯通路门店!$S:$S,$G1379,通讯通路门店!$J:$J,"华为堡垒店")</f>
        <v>0</v>
      </c>
      <c r="BG1379" s="99">
        <f>SUMIFS(通讯通路门店!$Y:$Y,通讯通路门店!$S:$S,$G1379,通讯通路门店!$J:$J,"小米体验店")</f>
        <v>0</v>
      </c>
      <c r="BH1379" s="99">
        <f>SUMIFS(通讯通路门店!$AA:$AA,通讯通路门店!$S:$S,$G1379,通讯通路门店!$J:$J,"苹果体验店")</f>
        <v>0</v>
      </c>
      <c r="BI1379" s="99">
        <f>SUMIFS(通讯通路门店!$K:$K,通讯通路门店!$S:$S,$G1379,通讯通路门店!$J:$J,"其他品牌专卖店")</f>
        <v>0</v>
      </c>
      <c r="BJ1379" s="99">
        <f>SUMIFS(通讯通路门店!$AC:$AC,通讯通路门店!$S:$S,$G1379)</f>
        <v>0</v>
      </c>
      <c r="BK1379" s="99">
        <f>SUMIFS(通讯通路门店!$AD:$AD,通讯通路门店!$S:$S,$G1379)</f>
        <v>0</v>
      </c>
      <c r="BL1379" s="99">
        <f>SUMIFS(通讯通路门店!$AE:$AE,通讯通路门店!$S:$S,$G1379)</f>
        <v>0</v>
      </c>
      <c r="BM1379" s="99">
        <f>SUMIFS(通讯通路门店!$AF:$AF,通讯通路门店!$S:$S,$G1379)</f>
        <v>0</v>
      </c>
      <c r="BN1379" s="99">
        <f>SUMIFS(通讯通路门店!$AG:$AG,通讯通路门店!$S:$S,$G1379)</f>
        <v>0</v>
      </c>
      <c r="BO1379" s="99">
        <f>SUMIFS(通讯通路门店!$AH:$AH,通讯通路门店!$S:$S,$G1379)</f>
        <v>0</v>
      </c>
      <c r="BP1379" s="99">
        <f>SUMIFS(通讯通路门店!$AI:$AI,通讯通路门店!$S:$S,$G1379)</f>
        <v>0</v>
      </c>
      <c r="BQ1379" s="83"/>
    </row>
    <row r="1380" spans="1:69">
      <c r="A1380" s="99" t="str">
        <f>IFERROR(_xlfn.XLOOKUP($G1380,通讯通路门店!$S$4:$S$993933,通讯通路门店!$A$4:$A$993933,0,0),"")</f>
        <v>海南省</v>
      </c>
      <c r="B1380" s="99" t="str">
        <f>IFERROR(_xlfn.XLOOKUP($G1380,通讯通路门店!$S$4:$S$993933,通讯通路门店!$B$4:$B$993933,0,0),"")</f>
        <v>昌江黎族自治县</v>
      </c>
      <c r="C1380" s="99" t="str">
        <f>IFERROR(_xlfn.XLOOKUP($G1380,通讯通路门店!$S$4:$S$993933,通讯通路门店!$C$4:$C$993933,0,0),"")</f>
        <v>昌江黎族自治县</v>
      </c>
      <c r="D1380" s="99" t="str">
        <f>IFERROR(_xlfn.XLOOKUP($G1380,通讯通路门店!$S$4:$S$993933,通讯通路门店!$D$4:$D$993933,0,0),"")</f>
        <v>叉河镇</v>
      </c>
      <c r="E1380" s="83"/>
      <c r="F1380" s="83"/>
      <c r="G1380" s="101"/>
      <c r="H1380" s="102">
        <f>IFERROR(_xlfn.XLOOKUP($G1380,通讯通路门店!$S$4:$S$993933,通讯通路门店!$R$4:$R$993933,0,0),"")</f>
        <v>0</v>
      </c>
      <c r="I1380" s="83"/>
      <c r="J1380" s="83"/>
      <c r="K1380" s="83"/>
      <c r="L1380" s="83"/>
      <c r="M1380" s="83"/>
      <c r="N1380" s="83"/>
      <c r="O1380" s="83"/>
      <c r="P1380" s="83"/>
      <c r="Q1380" s="83"/>
      <c r="R1380" s="83"/>
      <c r="S1380" s="83"/>
      <c r="T1380" s="83"/>
      <c r="U1380" s="99">
        <f>COUNTIF(通讯通路门店!$S:$S,$G1380)</f>
        <v>0</v>
      </c>
      <c r="V1380" s="99">
        <f>COUNTIFS(通讯通路门店!$S:$S,$G1380,通讯通路门店!$J:$J,"综合卖场")</f>
        <v>0</v>
      </c>
      <c r="W1380" s="99">
        <f>SUMIFS(通讯通路门店!$AJ:$AJ,通讯通路门店!$S:$S,通讯客户沙盘!$G1380)</f>
        <v>0</v>
      </c>
      <c r="X1380" s="99">
        <f t="shared" si="105"/>
        <v>0</v>
      </c>
      <c r="Y1380" s="99">
        <f>COUNTIFS(通讯通路门店!$S:$S,$G1380,通讯通路门店!$J:$J,"荣耀体验店")+COUNTIFS(通讯通路门店!$S:$S,$G1380,通讯通路门店!$J:$J,"荣耀授权专卖店")</f>
        <v>0</v>
      </c>
      <c r="Z1380" s="99">
        <f>COUNTIFS(通讯通路门店!$S:$S,$G1380,通讯通路门店!$J:$J,"VIVO体验店")</f>
        <v>0</v>
      </c>
      <c r="AA1380" s="99">
        <f>COUNTIFS(通讯通路门店!$S:$S,$G1380,通讯通路门店!$J:$J,"OPPO体验店")</f>
        <v>0</v>
      </c>
      <c r="AB1380" s="99">
        <f>COUNTIFS(通讯通路门店!$S:$S,$G1380,通讯通路门店!$J:$J,"华为授权体验店")+COUNTIFS(通讯通路门店!$S:$S,$G1380,通讯通路门店!$J:$J,"华为堡垒店")</f>
        <v>0</v>
      </c>
      <c r="AC1380" s="99">
        <f>COUNTIFS(通讯通路门店!$S:$S,$G1380,通讯通路门店!$J:$J,"小米体验店")</f>
        <v>0</v>
      </c>
      <c r="AD1380" s="99">
        <f>COUNTIFS(通讯通路门店!$S:$S,$G1380,通讯通路门店!$J:$J,"苹果体验店")</f>
        <v>0</v>
      </c>
      <c r="AE1380" s="99">
        <f>COUNTIFS(通讯通路门店!$S:$S,$G1380,通讯通路门店!$J:$J,"其他品牌专卖店")</f>
        <v>0</v>
      </c>
      <c r="AF1380" s="99">
        <f>SUMIFS(通讯通路门店!$BI:$BI,通讯通路门店!$S:$S,$G1380)</f>
        <v>0</v>
      </c>
      <c r="AG1380" s="99">
        <f>SUMIFS(通讯通路门店!$BH:$BH,通讯通路门店!$S:$S,$G1380)</f>
        <v>0</v>
      </c>
      <c r="AH1380" s="99">
        <f t="shared" si="106"/>
        <v>0</v>
      </c>
      <c r="AI1380" s="99">
        <f>SUMIFS(通讯通路门店!$BB:$BB,通讯通路门店!$S:$S,$G1380)</f>
        <v>0</v>
      </c>
      <c r="AJ1380" s="99">
        <f>SUMIFS(通讯通路门店!$BE:$BE,通讯通路门店!$S:$S,$G1380)</f>
        <v>0</v>
      </c>
      <c r="AK1380" s="99">
        <f>SUMIFS(通讯通路门店!$BG:$BG,通讯通路门店!$S:$S,$G1380)</f>
        <v>0</v>
      </c>
      <c r="AL1380" s="99">
        <f>SUMIFS(通讯通路门店!$BC:$BC,通讯通路门店!$S:$S,$G1380)</f>
        <v>0</v>
      </c>
      <c r="AM1380" s="99">
        <f>SUMIFS(通讯通路门店!$BD:$BD,通讯通路门店!$S:$S,$G1380)</f>
        <v>0</v>
      </c>
      <c r="AN1380" s="99">
        <f>SUMIFS(通讯通路门店!$BF:$BF,通讯通路门店!$S:$S,$G1380)</f>
        <v>0</v>
      </c>
      <c r="AO1380" s="99">
        <f t="shared" si="107"/>
        <v>0</v>
      </c>
      <c r="AP1380" s="99">
        <f>SUMIFS(通讯通路门店!$K:$K,通讯通路门店!$S:$S,$G1380)</f>
        <v>0</v>
      </c>
      <c r="AQ1380" s="83"/>
      <c r="AR1380" s="99">
        <f>SUMIFS(通讯通路门店!$T:$T,通讯通路门店!$S:$S,$G1380)</f>
        <v>0</v>
      </c>
      <c r="AS1380" s="99">
        <f>SUMIFS(通讯通路门店!$U:$U,通讯通路门店!$S:$S,$G1380)</f>
        <v>0</v>
      </c>
      <c r="AT1380" s="99">
        <f>SUMIFS(通讯通路门店!$V:$V,通讯通路门店!$S:$S,$G1380)</f>
        <v>0</v>
      </c>
      <c r="AU1380" s="99">
        <f>SUMIFS(通讯通路门店!$W:$W,通讯通路门店!$S:$S,$G1380)</f>
        <v>0</v>
      </c>
      <c r="AV1380" s="99">
        <f>SUMIFS(通讯通路门店!$Z:$Z,通讯通路门店!$S:$S,$G1380)</f>
        <v>0</v>
      </c>
      <c r="AW1380" s="99">
        <f>SUMIFS(通讯通路门店!$AB:$AB,通讯通路门店!$S:$S,$G1380)</f>
        <v>0</v>
      </c>
      <c r="AX1380" s="99">
        <f>SUMIFS(通讯通路门店!$X:$X,通讯通路门店!$S:$S,$G1380)</f>
        <v>0</v>
      </c>
      <c r="AY1380" s="99">
        <f>SUMIFS(通讯通路门店!$Y:$Y,通讯通路门店!$S:$S,$G1380)</f>
        <v>0</v>
      </c>
      <c r="AZ1380" s="99">
        <f>SUMIFS(通讯通路门店!$AA:$AA,通讯通路门店!$S:$S,$G1380)</f>
        <v>0</v>
      </c>
      <c r="BA1380" s="99">
        <f t="shared" si="108"/>
        <v>0</v>
      </c>
      <c r="BB1380" s="99">
        <f t="shared" si="109"/>
        <v>0</v>
      </c>
      <c r="BC1380" s="99">
        <f>SUMIFS(通讯通路门店!$W:$W,通讯通路门店!$S:$S,$G1380,通讯通路门店!$J:$J,"荣耀体验店")+SUMIFS(通讯通路门店!$W:$W,通讯通路门店!$S:$S,$G1380,通讯通路门店!$J:$J,"荣耀授权专卖店")</f>
        <v>0</v>
      </c>
      <c r="BD1380" s="99">
        <f>SUMIFS(通讯通路门店!$Z:$Z,通讯通路门店!$S:$S,$G1380,通讯通路门店!$J:$J,"VIVO体验店")</f>
        <v>0</v>
      </c>
      <c r="BE1380" s="99">
        <f>SUMIFS(通讯通路门店!$AB:$AB,通讯通路门店!$S:$S,$G1380,通讯通路门店!$J:$J,"OPPO体验店")</f>
        <v>0</v>
      </c>
      <c r="BF1380" s="99">
        <f>SUMIFS(通讯通路门店!$X:$X,通讯通路门店!$S:$S,$G1380,通讯通路门店!$J:$J,"华为授权体验店")+SUMIFS(通讯通路门店!$AA:$AA,通讯通路门店!$S:$S,$G1380,通讯通路门店!$J:$J,"华为堡垒店")</f>
        <v>0</v>
      </c>
      <c r="BG1380" s="99">
        <f>SUMIFS(通讯通路门店!$Y:$Y,通讯通路门店!$S:$S,$G1380,通讯通路门店!$J:$J,"小米体验店")</f>
        <v>0</v>
      </c>
      <c r="BH1380" s="99">
        <f>SUMIFS(通讯通路门店!$AA:$AA,通讯通路门店!$S:$S,$G1380,通讯通路门店!$J:$J,"苹果体验店")</f>
        <v>0</v>
      </c>
      <c r="BI1380" s="99">
        <f>SUMIFS(通讯通路门店!$K:$K,通讯通路门店!$S:$S,$G1380,通讯通路门店!$J:$J,"其他品牌专卖店")</f>
        <v>0</v>
      </c>
      <c r="BJ1380" s="99">
        <f>SUMIFS(通讯通路门店!$AC:$AC,通讯通路门店!$S:$S,$G1380)</f>
        <v>0</v>
      </c>
      <c r="BK1380" s="99">
        <f>SUMIFS(通讯通路门店!$AD:$AD,通讯通路门店!$S:$S,$G1380)</f>
        <v>0</v>
      </c>
      <c r="BL1380" s="99">
        <f>SUMIFS(通讯通路门店!$AE:$AE,通讯通路门店!$S:$S,$G1380)</f>
        <v>0</v>
      </c>
      <c r="BM1380" s="99">
        <f>SUMIFS(通讯通路门店!$AF:$AF,通讯通路门店!$S:$S,$G1380)</f>
        <v>0</v>
      </c>
      <c r="BN1380" s="99">
        <f>SUMIFS(通讯通路门店!$AG:$AG,通讯通路门店!$S:$S,$G1380)</f>
        <v>0</v>
      </c>
      <c r="BO1380" s="99">
        <f>SUMIFS(通讯通路门店!$AH:$AH,通讯通路门店!$S:$S,$G1380)</f>
        <v>0</v>
      </c>
      <c r="BP1380" s="99">
        <f>SUMIFS(通讯通路门店!$AI:$AI,通讯通路门店!$S:$S,$G1380)</f>
        <v>0</v>
      </c>
      <c r="BQ1380" s="83"/>
    </row>
    <row r="1381" spans="1:69">
      <c r="A1381" s="99" t="str">
        <f>IFERROR(_xlfn.XLOOKUP($G1381,通讯通路门店!$S$4:$S$993933,通讯通路门店!$A$4:$A$993933,0,0),"")</f>
        <v>海南省</v>
      </c>
      <c r="B1381" s="99" t="str">
        <f>IFERROR(_xlfn.XLOOKUP($G1381,通讯通路门店!$S$4:$S$993933,通讯通路门店!$B$4:$B$993933,0,0),"")</f>
        <v>昌江黎族自治县</v>
      </c>
      <c r="C1381" s="99" t="str">
        <f>IFERROR(_xlfn.XLOOKUP($G1381,通讯通路门店!$S$4:$S$993933,通讯通路门店!$C$4:$C$993933,0,0),"")</f>
        <v>昌江黎族自治县</v>
      </c>
      <c r="D1381" s="99" t="str">
        <f>IFERROR(_xlfn.XLOOKUP($G1381,通讯通路门店!$S$4:$S$993933,通讯通路门店!$D$4:$D$993933,0,0),"")</f>
        <v>叉河镇</v>
      </c>
      <c r="E1381" s="83"/>
      <c r="F1381" s="83"/>
      <c r="G1381" s="101"/>
      <c r="H1381" s="102">
        <f>IFERROR(_xlfn.XLOOKUP($G1381,通讯通路门店!$S$4:$S$993933,通讯通路门店!$R$4:$R$993933,0,0),"")</f>
        <v>0</v>
      </c>
      <c r="I1381" s="83"/>
      <c r="J1381" s="83"/>
      <c r="K1381" s="83"/>
      <c r="L1381" s="83"/>
      <c r="M1381" s="83"/>
      <c r="N1381" s="83"/>
      <c r="O1381" s="83"/>
      <c r="P1381" s="83"/>
      <c r="Q1381" s="83"/>
      <c r="R1381" s="83"/>
      <c r="S1381" s="83"/>
      <c r="T1381" s="83"/>
      <c r="U1381" s="99">
        <f>COUNTIF(通讯通路门店!$S:$S,$G1381)</f>
        <v>0</v>
      </c>
      <c r="V1381" s="99">
        <f>COUNTIFS(通讯通路门店!$S:$S,$G1381,通讯通路门店!$J:$J,"综合卖场")</f>
        <v>0</v>
      </c>
      <c r="W1381" s="99">
        <f>SUMIFS(通讯通路门店!$AJ:$AJ,通讯通路门店!$S:$S,通讯客户沙盘!$G1381)</f>
        <v>0</v>
      </c>
      <c r="X1381" s="99">
        <f t="shared" si="105"/>
        <v>0</v>
      </c>
      <c r="Y1381" s="99">
        <f>COUNTIFS(通讯通路门店!$S:$S,$G1381,通讯通路门店!$J:$J,"荣耀体验店")+COUNTIFS(通讯通路门店!$S:$S,$G1381,通讯通路门店!$J:$J,"荣耀授权专卖店")</f>
        <v>0</v>
      </c>
      <c r="Z1381" s="99">
        <f>COUNTIFS(通讯通路门店!$S:$S,$G1381,通讯通路门店!$J:$J,"VIVO体验店")</f>
        <v>0</v>
      </c>
      <c r="AA1381" s="99">
        <f>COUNTIFS(通讯通路门店!$S:$S,$G1381,通讯通路门店!$J:$J,"OPPO体验店")</f>
        <v>0</v>
      </c>
      <c r="AB1381" s="99">
        <f>COUNTIFS(通讯通路门店!$S:$S,$G1381,通讯通路门店!$J:$J,"华为授权体验店")+COUNTIFS(通讯通路门店!$S:$S,$G1381,通讯通路门店!$J:$J,"华为堡垒店")</f>
        <v>0</v>
      </c>
      <c r="AC1381" s="99">
        <f>COUNTIFS(通讯通路门店!$S:$S,$G1381,通讯通路门店!$J:$J,"小米体验店")</f>
        <v>0</v>
      </c>
      <c r="AD1381" s="99">
        <f>COUNTIFS(通讯通路门店!$S:$S,$G1381,通讯通路门店!$J:$J,"苹果体验店")</f>
        <v>0</v>
      </c>
      <c r="AE1381" s="99">
        <f>COUNTIFS(通讯通路门店!$S:$S,$G1381,通讯通路门店!$J:$J,"其他品牌专卖店")</f>
        <v>0</v>
      </c>
      <c r="AF1381" s="99">
        <f>SUMIFS(通讯通路门店!$BI:$BI,通讯通路门店!$S:$S,$G1381)</f>
        <v>0</v>
      </c>
      <c r="AG1381" s="99">
        <f>SUMIFS(通讯通路门店!$BH:$BH,通讯通路门店!$S:$S,$G1381)</f>
        <v>0</v>
      </c>
      <c r="AH1381" s="99">
        <f t="shared" si="106"/>
        <v>0</v>
      </c>
      <c r="AI1381" s="99">
        <f>SUMIFS(通讯通路门店!$BB:$BB,通讯通路门店!$S:$S,$G1381)</f>
        <v>0</v>
      </c>
      <c r="AJ1381" s="99">
        <f>SUMIFS(通讯通路门店!$BE:$BE,通讯通路门店!$S:$S,$G1381)</f>
        <v>0</v>
      </c>
      <c r="AK1381" s="99">
        <f>SUMIFS(通讯通路门店!$BG:$BG,通讯通路门店!$S:$S,$G1381)</f>
        <v>0</v>
      </c>
      <c r="AL1381" s="99">
        <f>SUMIFS(通讯通路门店!$BC:$BC,通讯通路门店!$S:$S,$G1381)</f>
        <v>0</v>
      </c>
      <c r="AM1381" s="99">
        <f>SUMIFS(通讯通路门店!$BD:$BD,通讯通路门店!$S:$S,$G1381)</f>
        <v>0</v>
      </c>
      <c r="AN1381" s="99">
        <f>SUMIFS(通讯通路门店!$BF:$BF,通讯通路门店!$S:$S,$G1381)</f>
        <v>0</v>
      </c>
      <c r="AO1381" s="99">
        <f t="shared" si="107"/>
        <v>0</v>
      </c>
      <c r="AP1381" s="99">
        <f>SUMIFS(通讯通路门店!$K:$K,通讯通路门店!$S:$S,$G1381)</f>
        <v>0</v>
      </c>
      <c r="AQ1381" s="83"/>
      <c r="AR1381" s="99">
        <f>SUMIFS(通讯通路门店!$T:$T,通讯通路门店!$S:$S,$G1381)</f>
        <v>0</v>
      </c>
      <c r="AS1381" s="99">
        <f>SUMIFS(通讯通路门店!$U:$U,通讯通路门店!$S:$S,$G1381)</f>
        <v>0</v>
      </c>
      <c r="AT1381" s="99">
        <f>SUMIFS(通讯通路门店!$V:$V,通讯通路门店!$S:$S,$G1381)</f>
        <v>0</v>
      </c>
      <c r="AU1381" s="99">
        <f>SUMIFS(通讯通路门店!$W:$W,通讯通路门店!$S:$S,$G1381)</f>
        <v>0</v>
      </c>
      <c r="AV1381" s="99">
        <f>SUMIFS(通讯通路门店!$Z:$Z,通讯通路门店!$S:$S,$G1381)</f>
        <v>0</v>
      </c>
      <c r="AW1381" s="99">
        <f>SUMIFS(通讯通路门店!$AB:$AB,通讯通路门店!$S:$S,$G1381)</f>
        <v>0</v>
      </c>
      <c r="AX1381" s="99">
        <f>SUMIFS(通讯通路门店!$X:$X,通讯通路门店!$S:$S,$G1381)</f>
        <v>0</v>
      </c>
      <c r="AY1381" s="99">
        <f>SUMIFS(通讯通路门店!$Y:$Y,通讯通路门店!$S:$S,$G1381)</f>
        <v>0</v>
      </c>
      <c r="AZ1381" s="99">
        <f>SUMIFS(通讯通路门店!$AA:$AA,通讯通路门店!$S:$S,$G1381)</f>
        <v>0</v>
      </c>
      <c r="BA1381" s="99">
        <f t="shared" si="108"/>
        <v>0</v>
      </c>
      <c r="BB1381" s="99">
        <f t="shared" si="109"/>
        <v>0</v>
      </c>
      <c r="BC1381" s="99">
        <f>SUMIFS(通讯通路门店!$W:$W,通讯通路门店!$S:$S,$G1381,通讯通路门店!$J:$J,"荣耀体验店")+SUMIFS(通讯通路门店!$W:$W,通讯通路门店!$S:$S,$G1381,通讯通路门店!$J:$J,"荣耀授权专卖店")</f>
        <v>0</v>
      </c>
      <c r="BD1381" s="99">
        <f>SUMIFS(通讯通路门店!$Z:$Z,通讯通路门店!$S:$S,$G1381,通讯通路门店!$J:$J,"VIVO体验店")</f>
        <v>0</v>
      </c>
      <c r="BE1381" s="99">
        <f>SUMIFS(通讯通路门店!$AB:$AB,通讯通路门店!$S:$S,$G1381,通讯通路门店!$J:$J,"OPPO体验店")</f>
        <v>0</v>
      </c>
      <c r="BF1381" s="99">
        <f>SUMIFS(通讯通路门店!$X:$X,通讯通路门店!$S:$S,$G1381,通讯通路门店!$J:$J,"华为授权体验店")+SUMIFS(通讯通路门店!$AA:$AA,通讯通路门店!$S:$S,$G1381,通讯通路门店!$J:$J,"华为堡垒店")</f>
        <v>0</v>
      </c>
      <c r="BG1381" s="99">
        <f>SUMIFS(通讯通路门店!$Y:$Y,通讯通路门店!$S:$S,$G1381,通讯通路门店!$J:$J,"小米体验店")</f>
        <v>0</v>
      </c>
      <c r="BH1381" s="99">
        <f>SUMIFS(通讯通路门店!$AA:$AA,通讯通路门店!$S:$S,$G1381,通讯通路门店!$J:$J,"苹果体验店")</f>
        <v>0</v>
      </c>
      <c r="BI1381" s="99">
        <f>SUMIFS(通讯通路门店!$K:$K,通讯通路门店!$S:$S,$G1381,通讯通路门店!$J:$J,"其他品牌专卖店")</f>
        <v>0</v>
      </c>
      <c r="BJ1381" s="99">
        <f>SUMIFS(通讯通路门店!$AC:$AC,通讯通路门店!$S:$S,$G1381)</f>
        <v>0</v>
      </c>
      <c r="BK1381" s="99">
        <f>SUMIFS(通讯通路门店!$AD:$AD,通讯通路门店!$S:$S,$G1381)</f>
        <v>0</v>
      </c>
      <c r="BL1381" s="99">
        <f>SUMIFS(通讯通路门店!$AE:$AE,通讯通路门店!$S:$S,$G1381)</f>
        <v>0</v>
      </c>
      <c r="BM1381" s="99">
        <f>SUMIFS(通讯通路门店!$AF:$AF,通讯通路门店!$S:$S,$G1381)</f>
        <v>0</v>
      </c>
      <c r="BN1381" s="99">
        <f>SUMIFS(通讯通路门店!$AG:$AG,通讯通路门店!$S:$S,$G1381)</f>
        <v>0</v>
      </c>
      <c r="BO1381" s="99">
        <f>SUMIFS(通讯通路门店!$AH:$AH,通讯通路门店!$S:$S,$G1381)</f>
        <v>0</v>
      </c>
      <c r="BP1381" s="99">
        <f>SUMIFS(通讯通路门店!$AI:$AI,通讯通路门店!$S:$S,$G1381)</f>
        <v>0</v>
      </c>
      <c r="BQ1381" s="83"/>
    </row>
    <row r="1382" spans="1:69">
      <c r="A1382" s="99" t="str">
        <f>IFERROR(_xlfn.XLOOKUP($G1382,通讯通路门店!$S$4:$S$993933,通讯通路门店!$A$4:$A$993933,0,0),"")</f>
        <v>海南省</v>
      </c>
      <c r="B1382" s="99" t="str">
        <f>IFERROR(_xlfn.XLOOKUP($G1382,通讯通路门店!$S$4:$S$993933,通讯通路门店!$B$4:$B$993933,0,0),"")</f>
        <v>昌江黎族自治县</v>
      </c>
      <c r="C1382" s="99" t="str">
        <f>IFERROR(_xlfn.XLOOKUP($G1382,通讯通路门店!$S$4:$S$993933,通讯通路门店!$C$4:$C$993933,0,0),"")</f>
        <v>昌江黎族自治县</v>
      </c>
      <c r="D1382" s="99" t="str">
        <f>IFERROR(_xlfn.XLOOKUP($G1382,通讯通路门店!$S$4:$S$993933,通讯通路门店!$D$4:$D$993933,0,0),"")</f>
        <v>叉河镇</v>
      </c>
      <c r="E1382" s="83"/>
      <c r="F1382" s="83"/>
      <c r="G1382" s="101"/>
      <c r="H1382" s="102">
        <f>IFERROR(_xlfn.XLOOKUP($G1382,通讯通路门店!$S$4:$S$993933,通讯通路门店!$R$4:$R$993933,0,0),"")</f>
        <v>0</v>
      </c>
      <c r="I1382" s="83"/>
      <c r="J1382" s="83"/>
      <c r="K1382" s="83"/>
      <c r="L1382" s="83"/>
      <c r="M1382" s="83"/>
      <c r="N1382" s="83"/>
      <c r="O1382" s="83"/>
      <c r="P1382" s="83"/>
      <c r="Q1382" s="83"/>
      <c r="R1382" s="83"/>
      <c r="S1382" s="83"/>
      <c r="T1382" s="83"/>
      <c r="U1382" s="99">
        <f>COUNTIF(通讯通路门店!$S:$S,$G1382)</f>
        <v>0</v>
      </c>
      <c r="V1382" s="99">
        <f>COUNTIFS(通讯通路门店!$S:$S,$G1382,通讯通路门店!$J:$J,"综合卖场")</f>
        <v>0</v>
      </c>
      <c r="W1382" s="99">
        <f>SUMIFS(通讯通路门店!$AJ:$AJ,通讯通路门店!$S:$S,通讯客户沙盘!$G1382)</f>
        <v>0</v>
      </c>
      <c r="X1382" s="99">
        <f t="shared" si="105"/>
        <v>0</v>
      </c>
      <c r="Y1382" s="99">
        <f>COUNTIFS(通讯通路门店!$S:$S,$G1382,通讯通路门店!$J:$J,"荣耀体验店")+COUNTIFS(通讯通路门店!$S:$S,$G1382,通讯通路门店!$J:$J,"荣耀授权专卖店")</f>
        <v>0</v>
      </c>
      <c r="Z1382" s="99">
        <f>COUNTIFS(通讯通路门店!$S:$S,$G1382,通讯通路门店!$J:$J,"VIVO体验店")</f>
        <v>0</v>
      </c>
      <c r="AA1382" s="99">
        <f>COUNTIFS(通讯通路门店!$S:$S,$G1382,通讯通路门店!$J:$J,"OPPO体验店")</f>
        <v>0</v>
      </c>
      <c r="AB1382" s="99">
        <f>COUNTIFS(通讯通路门店!$S:$S,$G1382,通讯通路门店!$J:$J,"华为授权体验店")+COUNTIFS(通讯通路门店!$S:$S,$G1382,通讯通路门店!$J:$J,"华为堡垒店")</f>
        <v>0</v>
      </c>
      <c r="AC1382" s="99">
        <f>COUNTIFS(通讯通路门店!$S:$S,$G1382,通讯通路门店!$J:$J,"小米体验店")</f>
        <v>0</v>
      </c>
      <c r="AD1382" s="99">
        <f>COUNTIFS(通讯通路门店!$S:$S,$G1382,通讯通路门店!$J:$J,"苹果体验店")</f>
        <v>0</v>
      </c>
      <c r="AE1382" s="99">
        <f>COUNTIFS(通讯通路门店!$S:$S,$G1382,通讯通路门店!$J:$J,"其他品牌专卖店")</f>
        <v>0</v>
      </c>
      <c r="AF1382" s="99">
        <f>SUMIFS(通讯通路门店!$BI:$BI,通讯通路门店!$S:$S,$G1382)</f>
        <v>0</v>
      </c>
      <c r="AG1382" s="99">
        <f>SUMIFS(通讯通路门店!$BH:$BH,通讯通路门店!$S:$S,$G1382)</f>
        <v>0</v>
      </c>
      <c r="AH1382" s="99">
        <f t="shared" si="106"/>
        <v>0</v>
      </c>
      <c r="AI1382" s="99">
        <f>SUMIFS(通讯通路门店!$BB:$BB,通讯通路门店!$S:$S,$G1382)</f>
        <v>0</v>
      </c>
      <c r="AJ1382" s="99">
        <f>SUMIFS(通讯通路门店!$BE:$BE,通讯通路门店!$S:$S,$G1382)</f>
        <v>0</v>
      </c>
      <c r="AK1382" s="99">
        <f>SUMIFS(通讯通路门店!$BG:$BG,通讯通路门店!$S:$S,$G1382)</f>
        <v>0</v>
      </c>
      <c r="AL1382" s="99">
        <f>SUMIFS(通讯通路门店!$BC:$BC,通讯通路门店!$S:$S,$G1382)</f>
        <v>0</v>
      </c>
      <c r="AM1382" s="99">
        <f>SUMIFS(通讯通路门店!$BD:$BD,通讯通路门店!$S:$S,$G1382)</f>
        <v>0</v>
      </c>
      <c r="AN1382" s="99">
        <f>SUMIFS(通讯通路门店!$BF:$BF,通讯通路门店!$S:$S,$G1382)</f>
        <v>0</v>
      </c>
      <c r="AO1382" s="99">
        <f t="shared" si="107"/>
        <v>0</v>
      </c>
      <c r="AP1382" s="99">
        <f>SUMIFS(通讯通路门店!$K:$K,通讯通路门店!$S:$S,$G1382)</f>
        <v>0</v>
      </c>
      <c r="AQ1382" s="83"/>
      <c r="AR1382" s="99">
        <f>SUMIFS(通讯通路门店!$T:$T,通讯通路门店!$S:$S,$G1382)</f>
        <v>0</v>
      </c>
      <c r="AS1382" s="99">
        <f>SUMIFS(通讯通路门店!$U:$U,通讯通路门店!$S:$S,$G1382)</f>
        <v>0</v>
      </c>
      <c r="AT1382" s="99">
        <f>SUMIFS(通讯通路门店!$V:$V,通讯通路门店!$S:$S,$G1382)</f>
        <v>0</v>
      </c>
      <c r="AU1382" s="99">
        <f>SUMIFS(通讯通路门店!$W:$W,通讯通路门店!$S:$S,$G1382)</f>
        <v>0</v>
      </c>
      <c r="AV1382" s="99">
        <f>SUMIFS(通讯通路门店!$Z:$Z,通讯通路门店!$S:$S,$G1382)</f>
        <v>0</v>
      </c>
      <c r="AW1382" s="99">
        <f>SUMIFS(通讯通路门店!$AB:$AB,通讯通路门店!$S:$S,$G1382)</f>
        <v>0</v>
      </c>
      <c r="AX1382" s="99">
        <f>SUMIFS(通讯通路门店!$X:$X,通讯通路门店!$S:$S,$G1382)</f>
        <v>0</v>
      </c>
      <c r="AY1382" s="99">
        <f>SUMIFS(通讯通路门店!$Y:$Y,通讯通路门店!$S:$S,$G1382)</f>
        <v>0</v>
      </c>
      <c r="AZ1382" s="99">
        <f>SUMIFS(通讯通路门店!$AA:$AA,通讯通路门店!$S:$S,$G1382)</f>
        <v>0</v>
      </c>
      <c r="BA1382" s="99">
        <f t="shared" si="108"/>
        <v>0</v>
      </c>
      <c r="BB1382" s="99">
        <f t="shared" si="109"/>
        <v>0</v>
      </c>
      <c r="BC1382" s="99">
        <f>SUMIFS(通讯通路门店!$W:$W,通讯通路门店!$S:$S,$G1382,通讯通路门店!$J:$J,"荣耀体验店")+SUMIFS(通讯通路门店!$W:$W,通讯通路门店!$S:$S,$G1382,通讯通路门店!$J:$J,"荣耀授权专卖店")</f>
        <v>0</v>
      </c>
      <c r="BD1382" s="99">
        <f>SUMIFS(通讯通路门店!$Z:$Z,通讯通路门店!$S:$S,$G1382,通讯通路门店!$J:$J,"VIVO体验店")</f>
        <v>0</v>
      </c>
      <c r="BE1382" s="99">
        <f>SUMIFS(通讯通路门店!$AB:$AB,通讯通路门店!$S:$S,$G1382,通讯通路门店!$J:$J,"OPPO体验店")</f>
        <v>0</v>
      </c>
      <c r="BF1382" s="99">
        <f>SUMIFS(通讯通路门店!$X:$X,通讯通路门店!$S:$S,$G1382,通讯通路门店!$J:$J,"华为授权体验店")+SUMIFS(通讯通路门店!$AA:$AA,通讯通路门店!$S:$S,$G1382,通讯通路门店!$J:$J,"华为堡垒店")</f>
        <v>0</v>
      </c>
      <c r="BG1382" s="99">
        <f>SUMIFS(通讯通路门店!$Y:$Y,通讯通路门店!$S:$S,$G1382,通讯通路门店!$J:$J,"小米体验店")</f>
        <v>0</v>
      </c>
      <c r="BH1382" s="99">
        <f>SUMIFS(通讯通路门店!$AA:$AA,通讯通路门店!$S:$S,$G1382,通讯通路门店!$J:$J,"苹果体验店")</f>
        <v>0</v>
      </c>
      <c r="BI1382" s="99">
        <f>SUMIFS(通讯通路门店!$K:$K,通讯通路门店!$S:$S,$G1382,通讯通路门店!$J:$J,"其他品牌专卖店")</f>
        <v>0</v>
      </c>
      <c r="BJ1382" s="99">
        <f>SUMIFS(通讯通路门店!$AC:$AC,通讯通路门店!$S:$S,$G1382)</f>
        <v>0</v>
      </c>
      <c r="BK1382" s="99">
        <f>SUMIFS(通讯通路门店!$AD:$AD,通讯通路门店!$S:$S,$G1382)</f>
        <v>0</v>
      </c>
      <c r="BL1382" s="99">
        <f>SUMIFS(通讯通路门店!$AE:$AE,通讯通路门店!$S:$S,$G1382)</f>
        <v>0</v>
      </c>
      <c r="BM1382" s="99">
        <f>SUMIFS(通讯通路门店!$AF:$AF,通讯通路门店!$S:$S,$G1382)</f>
        <v>0</v>
      </c>
      <c r="BN1382" s="99">
        <f>SUMIFS(通讯通路门店!$AG:$AG,通讯通路门店!$S:$S,$G1382)</f>
        <v>0</v>
      </c>
      <c r="BO1382" s="99">
        <f>SUMIFS(通讯通路门店!$AH:$AH,通讯通路门店!$S:$S,$G1382)</f>
        <v>0</v>
      </c>
      <c r="BP1382" s="99">
        <f>SUMIFS(通讯通路门店!$AI:$AI,通讯通路门店!$S:$S,$G1382)</f>
        <v>0</v>
      </c>
      <c r="BQ1382" s="83"/>
    </row>
    <row r="1383" spans="1:69">
      <c r="A1383" s="99" t="str">
        <f>IFERROR(_xlfn.XLOOKUP($G1383,通讯通路门店!$S$4:$S$993933,通讯通路门店!$A$4:$A$993933,0,0),"")</f>
        <v>海南省</v>
      </c>
      <c r="B1383" s="99" t="str">
        <f>IFERROR(_xlfn.XLOOKUP($G1383,通讯通路门店!$S$4:$S$993933,通讯通路门店!$B$4:$B$993933,0,0),"")</f>
        <v>昌江黎族自治县</v>
      </c>
      <c r="C1383" s="99" t="str">
        <f>IFERROR(_xlfn.XLOOKUP($G1383,通讯通路门店!$S$4:$S$993933,通讯通路门店!$C$4:$C$993933,0,0),"")</f>
        <v>昌江黎族自治县</v>
      </c>
      <c r="D1383" s="99" t="str">
        <f>IFERROR(_xlfn.XLOOKUP($G1383,通讯通路门店!$S$4:$S$993933,通讯通路门店!$D$4:$D$993933,0,0),"")</f>
        <v>叉河镇</v>
      </c>
      <c r="E1383" s="83"/>
      <c r="F1383" s="83"/>
      <c r="G1383" s="101"/>
      <c r="H1383" s="102">
        <f>IFERROR(_xlfn.XLOOKUP($G1383,通讯通路门店!$S$4:$S$993933,通讯通路门店!$R$4:$R$993933,0,0),"")</f>
        <v>0</v>
      </c>
      <c r="I1383" s="83"/>
      <c r="J1383" s="83"/>
      <c r="K1383" s="83"/>
      <c r="L1383" s="83"/>
      <c r="M1383" s="83"/>
      <c r="N1383" s="83"/>
      <c r="O1383" s="83"/>
      <c r="P1383" s="83"/>
      <c r="Q1383" s="83"/>
      <c r="R1383" s="83"/>
      <c r="S1383" s="83"/>
      <c r="T1383" s="83"/>
      <c r="U1383" s="99">
        <f>COUNTIF(通讯通路门店!$S:$S,$G1383)</f>
        <v>0</v>
      </c>
      <c r="V1383" s="99">
        <f>COUNTIFS(通讯通路门店!$S:$S,$G1383,通讯通路门店!$J:$J,"综合卖场")</f>
        <v>0</v>
      </c>
      <c r="W1383" s="99">
        <f>SUMIFS(通讯通路门店!$AJ:$AJ,通讯通路门店!$S:$S,通讯客户沙盘!$G1383)</f>
        <v>0</v>
      </c>
      <c r="X1383" s="99">
        <f t="shared" si="105"/>
        <v>0</v>
      </c>
      <c r="Y1383" s="99">
        <f>COUNTIFS(通讯通路门店!$S:$S,$G1383,通讯通路门店!$J:$J,"荣耀体验店")+COUNTIFS(通讯通路门店!$S:$S,$G1383,通讯通路门店!$J:$J,"荣耀授权专卖店")</f>
        <v>0</v>
      </c>
      <c r="Z1383" s="99">
        <f>COUNTIFS(通讯通路门店!$S:$S,$G1383,通讯通路门店!$J:$J,"VIVO体验店")</f>
        <v>0</v>
      </c>
      <c r="AA1383" s="99">
        <f>COUNTIFS(通讯通路门店!$S:$S,$G1383,通讯通路门店!$J:$J,"OPPO体验店")</f>
        <v>0</v>
      </c>
      <c r="AB1383" s="99">
        <f>COUNTIFS(通讯通路门店!$S:$S,$G1383,通讯通路门店!$J:$J,"华为授权体验店")+COUNTIFS(通讯通路门店!$S:$S,$G1383,通讯通路门店!$J:$J,"华为堡垒店")</f>
        <v>0</v>
      </c>
      <c r="AC1383" s="99">
        <f>COUNTIFS(通讯通路门店!$S:$S,$G1383,通讯通路门店!$J:$J,"小米体验店")</f>
        <v>0</v>
      </c>
      <c r="AD1383" s="99">
        <f>COUNTIFS(通讯通路门店!$S:$S,$G1383,通讯通路门店!$J:$J,"苹果体验店")</f>
        <v>0</v>
      </c>
      <c r="AE1383" s="99">
        <f>COUNTIFS(通讯通路门店!$S:$S,$G1383,通讯通路门店!$J:$J,"其他品牌专卖店")</f>
        <v>0</v>
      </c>
      <c r="AF1383" s="99">
        <f>SUMIFS(通讯通路门店!$BI:$BI,通讯通路门店!$S:$S,$G1383)</f>
        <v>0</v>
      </c>
      <c r="AG1383" s="99">
        <f>SUMIFS(通讯通路门店!$BH:$BH,通讯通路门店!$S:$S,$G1383)</f>
        <v>0</v>
      </c>
      <c r="AH1383" s="99">
        <f t="shared" si="106"/>
        <v>0</v>
      </c>
      <c r="AI1383" s="99">
        <f>SUMIFS(通讯通路门店!$BB:$BB,通讯通路门店!$S:$S,$G1383)</f>
        <v>0</v>
      </c>
      <c r="AJ1383" s="99">
        <f>SUMIFS(通讯通路门店!$BE:$BE,通讯通路门店!$S:$S,$G1383)</f>
        <v>0</v>
      </c>
      <c r="AK1383" s="99">
        <f>SUMIFS(通讯通路门店!$BG:$BG,通讯通路门店!$S:$S,$G1383)</f>
        <v>0</v>
      </c>
      <c r="AL1383" s="99">
        <f>SUMIFS(通讯通路门店!$BC:$BC,通讯通路门店!$S:$S,$G1383)</f>
        <v>0</v>
      </c>
      <c r="AM1383" s="99">
        <f>SUMIFS(通讯通路门店!$BD:$BD,通讯通路门店!$S:$S,$G1383)</f>
        <v>0</v>
      </c>
      <c r="AN1383" s="99">
        <f>SUMIFS(通讯通路门店!$BF:$BF,通讯通路门店!$S:$S,$G1383)</f>
        <v>0</v>
      </c>
      <c r="AO1383" s="99">
        <f t="shared" si="107"/>
        <v>0</v>
      </c>
      <c r="AP1383" s="99">
        <f>SUMIFS(通讯通路门店!$K:$K,通讯通路门店!$S:$S,$G1383)</f>
        <v>0</v>
      </c>
      <c r="AQ1383" s="83"/>
      <c r="AR1383" s="99">
        <f>SUMIFS(通讯通路门店!$T:$T,通讯通路门店!$S:$S,$G1383)</f>
        <v>0</v>
      </c>
      <c r="AS1383" s="99">
        <f>SUMIFS(通讯通路门店!$U:$U,通讯通路门店!$S:$S,$G1383)</f>
        <v>0</v>
      </c>
      <c r="AT1383" s="99">
        <f>SUMIFS(通讯通路门店!$V:$V,通讯通路门店!$S:$S,$G1383)</f>
        <v>0</v>
      </c>
      <c r="AU1383" s="99">
        <f>SUMIFS(通讯通路门店!$W:$W,通讯通路门店!$S:$S,$G1383)</f>
        <v>0</v>
      </c>
      <c r="AV1383" s="99">
        <f>SUMIFS(通讯通路门店!$Z:$Z,通讯通路门店!$S:$S,$G1383)</f>
        <v>0</v>
      </c>
      <c r="AW1383" s="99">
        <f>SUMIFS(通讯通路门店!$AB:$AB,通讯通路门店!$S:$S,$G1383)</f>
        <v>0</v>
      </c>
      <c r="AX1383" s="99">
        <f>SUMIFS(通讯通路门店!$X:$X,通讯通路门店!$S:$S,$G1383)</f>
        <v>0</v>
      </c>
      <c r="AY1383" s="99">
        <f>SUMIFS(通讯通路门店!$Y:$Y,通讯通路门店!$S:$S,$G1383)</f>
        <v>0</v>
      </c>
      <c r="AZ1383" s="99">
        <f>SUMIFS(通讯通路门店!$AA:$AA,通讯通路门店!$S:$S,$G1383)</f>
        <v>0</v>
      </c>
      <c r="BA1383" s="99">
        <f t="shared" si="108"/>
        <v>0</v>
      </c>
      <c r="BB1383" s="99">
        <f t="shared" si="109"/>
        <v>0</v>
      </c>
      <c r="BC1383" s="99">
        <f>SUMIFS(通讯通路门店!$W:$W,通讯通路门店!$S:$S,$G1383,通讯通路门店!$J:$J,"荣耀体验店")+SUMIFS(通讯通路门店!$W:$W,通讯通路门店!$S:$S,$G1383,通讯通路门店!$J:$J,"荣耀授权专卖店")</f>
        <v>0</v>
      </c>
      <c r="BD1383" s="99">
        <f>SUMIFS(通讯通路门店!$Z:$Z,通讯通路门店!$S:$S,$G1383,通讯通路门店!$J:$J,"VIVO体验店")</f>
        <v>0</v>
      </c>
      <c r="BE1383" s="99">
        <f>SUMIFS(通讯通路门店!$AB:$AB,通讯通路门店!$S:$S,$G1383,通讯通路门店!$J:$J,"OPPO体验店")</f>
        <v>0</v>
      </c>
      <c r="BF1383" s="99">
        <f>SUMIFS(通讯通路门店!$X:$X,通讯通路门店!$S:$S,$G1383,通讯通路门店!$J:$J,"华为授权体验店")+SUMIFS(通讯通路门店!$AA:$AA,通讯通路门店!$S:$S,$G1383,通讯通路门店!$J:$J,"华为堡垒店")</f>
        <v>0</v>
      </c>
      <c r="BG1383" s="99">
        <f>SUMIFS(通讯通路门店!$Y:$Y,通讯通路门店!$S:$S,$G1383,通讯通路门店!$J:$J,"小米体验店")</f>
        <v>0</v>
      </c>
      <c r="BH1383" s="99">
        <f>SUMIFS(通讯通路门店!$AA:$AA,通讯通路门店!$S:$S,$G1383,通讯通路门店!$J:$J,"苹果体验店")</f>
        <v>0</v>
      </c>
      <c r="BI1383" s="99">
        <f>SUMIFS(通讯通路门店!$K:$K,通讯通路门店!$S:$S,$G1383,通讯通路门店!$J:$J,"其他品牌专卖店")</f>
        <v>0</v>
      </c>
      <c r="BJ1383" s="99">
        <f>SUMIFS(通讯通路门店!$AC:$AC,通讯通路门店!$S:$S,$G1383)</f>
        <v>0</v>
      </c>
      <c r="BK1383" s="99">
        <f>SUMIFS(通讯通路门店!$AD:$AD,通讯通路门店!$S:$S,$G1383)</f>
        <v>0</v>
      </c>
      <c r="BL1383" s="99">
        <f>SUMIFS(通讯通路门店!$AE:$AE,通讯通路门店!$S:$S,$G1383)</f>
        <v>0</v>
      </c>
      <c r="BM1383" s="99">
        <f>SUMIFS(通讯通路门店!$AF:$AF,通讯通路门店!$S:$S,$G1383)</f>
        <v>0</v>
      </c>
      <c r="BN1383" s="99">
        <f>SUMIFS(通讯通路门店!$AG:$AG,通讯通路门店!$S:$S,$G1383)</f>
        <v>0</v>
      </c>
      <c r="BO1383" s="99">
        <f>SUMIFS(通讯通路门店!$AH:$AH,通讯通路门店!$S:$S,$G1383)</f>
        <v>0</v>
      </c>
      <c r="BP1383" s="99">
        <f>SUMIFS(通讯通路门店!$AI:$AI,通讯通路门店!$S:$S,$G1383)</f>
        <v>0</v>
      </c>
      <c r="BQ1383" s="83"/>
    </row>
    <row r="1384" spans="1:69">
      <c r="A1384" s="99" t="str">
        <f>IFERROR(_xlfn.XLOOKUP($G1384,通讯通路门店!$S$4:$S$993933,通讯通路门店!$A$4:$A$993933,0,0),"")</f>
        <v>海南省</v>
      </c>
      <c r="B1384" s="99" t="str">
        <f>IFERROR(_xlfn.XLOOKUP($G1384,通讯通路门店!$S$4:$S$993933,通讯通路门店!$B$4:$B$993933,0,0),"")</f>
        <v>昌江黎族自治县</v>
      </c>
      <c r="C1384" s="99" t="str">
        <f>IFERROR(_xlfn.XLOOKUP($G1384,通讯通路门店!$S$4:$S$993933,通讯通路门店!$C$4:$C$993933,0,0),"")</f>
        <v>昌江黎族自治县</v>
      </c>
      <c r="D1384" s="99" t="str">
        <f>IFERROR(_xlfn.XLOOKUP($G1384,通讯通路门店!$S$4:$S$993933,通讯通路门店!$D$4:$D$993933,0,0),"")</f>
        <v>叉河镇</v>
      </c>
      <c r="E1384" s="83"/>
      <c r="F1384" s="83"/>
      <c r="G1384" s="101"/>
      <c r="H1384" s="102">
        <f>IFERROR(_xlfn.XLOOKUP($G1384,通讯通路门店!$S$4:$S$993933,通讯通路门店!$R$4:$R$993933,0,0),"")</f>
        <v>0</v>
      </c>
      <c r="I1384" s="83"/>
      <c r="J1384" s="83"/>
      <c r="K1384" s="83"/>
      <c r="L1384" s="83"/>
      <c r="M1384" s="83"/>
      <c r="N1384" s="83"/>
      <c r="O1384" s="83"/>
      <c r="P1384" s="83"/>
      <c r="Q1384" s="83"/>
      <c r="R1384" s="83"/>
      <c r="S1384" s="83"/>
      <c r="T1384" s="83"/>
      <c r="U1384" s="99">
        <f>COUNTIF(通讯通路门店!$S:$S,$G1384)</f>
        <v>0</v>
      </c>
      <c r="V1384" s="99">
        <f>COUNTIFS(通讯通路门店!$S:$S,$G1384,通讯通路门店!$J:$J,"综合卖场")</f>
        <v>0</v>
      </c>
      <c r="W1384" s="99">
        <f>SUMIFS(通讯通路门店!$AJ:$AJ,通讯通路门店!$S:$S,通讯客户沙盘!$G1384)</f>
        <v>0</v>
      </c>
      <c r="X1384" s="99">
        <f t="shared" si="105"/>
        <v>0</v>
      </c>
      <c r="Y1384" s="99">
        <f>COUNTIFS(通讯通路门店!$S:$S,$G1384,通讯通路门店!$J:$J,"荣耀体验店")+COUNTIFS(通讯通路门店!$S:$S,$G1384,通讯通路门店!$J:$J,"荣耀授权专卖店")</f>
        <v>0</v>
      </c>
      <c r="Z1384" s="99">
        <f>COUNTIFS(通讯通路门店!$S:$S,$G1384,通讯通路门店!$J:$J,"VIVO体验店")</f>
        <v>0</v>
      </c>
      <c r="AA1384" s="99">
        <f>COUNTIFS(通讯通路门店!$S:$S,$G1384,通讯通路门店!$J:$J,"OPPO体验店")</f>
        <v>0</v>
      </c>
      <c r="AB1384" s="99">
        <f>COUNTIFS(通讯通路门店!$S:$S,$G1384,通讯通路门店!$J:$J,"华为授权体验店")+COUNTIFS(通讯通路门店!$S:$S,$G1384,通讯通路门店!$J:$J,"华为堡垒店")</f>
        <v>0</v>
      </c>
      <c r="AC1384" s="99">
        <f>COUNTIFS(通讯通路门店!$S:$S,$G1384,通讯通路门店!$J:$J,"小米体验店")</f>
        <v>0</v>
      </c>
      <c r="AD1384" s="99">
        <f>COUNTIFS(通讯通路门店!$S:$S,$G1384,通讯通路门店!$J:$J,"苹果体验店")</f>
        <v>0</v>
      </c>
      <c r="AE1384" s="99">
        <f>COUNTIFS(通讯通路门店!$S:$S,$G1384,通讯通路门店!$J:$J,"其他品牌专卖店")</f>
        <v>0</v>
      </c>
      <c r="AF1384" s="99">
        <f>SUMIFS(通讯通路门店!$BI:$BI,通讯通路门店!$S:$S,$G1384)</f>
        <v>0</v>
      </c>
      <c r="AG1384" s="99">
        <f>SUMIFS(通讯通路门店!$BH:$BH,通讯通路门店!$S:$S,$G1384)</f>
        <v>0</v>
      </c>
      <c r="AH1384" s="99">
        <f t="shared" si="106"/>
        <v>0</v>
      </c>
      <c r="AI1384" s="99">
        <f>SUMIFS(通讯通路门店!$BB:$BB,通讯通路门店!$S:$S,$G1384)</f>
        <v>0</v>
      </c>
      <c r="AJ1384" s="99">
        <f>SUMIFS(通讯通路门店!$BE:$BE,通讯通路门店!$S:$S,$G1384)</f>
        <v>0</v>
      </c>
      <c r="AK1384" s="99">
        <f>SUMIFS(通讯通路门店!$BG:$BG,通讯通路门店!$S:$S,$G1384)</f>
        <v>0</v>
      </c>
      <c r="AL1384" s="99">
        <f>SUMIFS(通讯通路门店!$BC:$BC,通讯通路门店!$S:$S,$G1384)</f>
        <v>0</v>
      </c>
      <c r="AM1384" s="99">
        <f>SUMIFS(通讯通路门店!$BD:$BD,通讯通路门店!$S:$S,$G1384)</f>
        <v>0</v>
      </c>
      <c r="AN1384" s="99">
        <f>SUMIFS(通讯通路门店!$BF:$BF,通讯通路门店!$S:$S,$G1384)</f>
        <v>0</v>
      </c>
      <c r="AO1384" s="99">
        <f t="shared" si="107"/>
        <v>0</v>
      </c>
      <c r="AP1384" s="99">
        <f>SUMIFS(通讯通路门店!$K:$K,通讯通路门店!$S:$S,$G1384)</f>
        <v>0</v>
      </c>
      <c r="AQ1384" s="83"/>
      <c r="AR1384" s="99">
        <f>SUMIFS(通讯通路门店!$T:$T,通讯通路门店!$S:$S,$G1384)</f>
        <v>0</v>
      </c>
      <c r="AS1384" s="99">
        <f>SUMIFS(通讯通路门店!$U:$U,通讯通路门店!$S:$S,$G1384)</f>
        <v>0</v>
      </c>
      <c r="AT1384" s="99">
        <f>SUMIFS(通讯通路门店!$V:$V,通讯通路门店!$S:$S,$G1384)</f>
        <v>0</v>
      </c>
      <c r="AU1384" s="99">
        <f>SUMIFS(通讯通路门店!$W:$W,通讯通路门店!$S:$S,$G1384)</f>
        <v>0</v>
      </c>
      <c r="AV1384" s="99">
        <f>SUMIFS(通讯通路门店!$Z:$Z,通讯通路门店!$S:$S,$G1384)</f>
        <v>0</v>
      </c>
      <c r="AW1384" s="99">
        <f>SUMIFS(通讯通路门店!$AB:$AB,通讯通路门店!$S:$S,$G1384)</f>
        <v>0</v>
      </c>
      <c r="AX1384" s="99">
        <f>SUMIFS(通讯通路门店!$X:$X,通讯通路门店!$S:$S,$G1384)</f>
        <v>0</v>
      </c>
      <c r="AY1384" s="99">
        <f>SUMIFS(通讯通路门店!$Y:$Y,通讯通路门店!$S:$S,$G1384)</f>
        <v>0</v>
      </c>
      <c r="AZ1384" s="99">
        <f>SUMIFS(通讯通路门店!$AA:$AA,通讯通路门店!$S:$S,$G1384)</f>
        <v>0</v>
      </c>
      <c r="BA1384" s="99">
        <f t="shared" si="108"/>
        <v>0</v>
      </c>
      <c r="BB1384" s="99">
        <f t="shared" si="109"/>
        <v>0</v>
      </c>
      <c r="BC1384" s="99">
        <f>SUMIFS(通讯通路门店!$W:$W,通讯通路门店!$S:$S,$G1384,通讯通路门店!$J:$J,"荣耀体验店")+SUMIFS(通讯通路门店!$W:$W,通讯通路门店!$S:$S,$G1384,通讯通路门店!$J:$J,"荣耀授权专卖店")</f>
        <v>0</v>
      </c>
      <c r="BD1384" s="99">
        <f>SUMIFS(通讯通路门店!$Z:$Z,通讯通路门店!$S:$S,$G1384,通讯通路门店!$J:$J,"VIVO体验店")</f>
        <v>0</v>
      </c>
      <c r="BE1384" s="99">
        <f>SUMIFS(通讯通路门店!$AB:$AB,通讯通路门店!$S:$S,$G1384,通讯通路门店!$J:$J,"OPPO体验店")</f>
        <v>0</v>
      </c>
      <c r="BF1384" s="99">
        <f>SUMIFS(通讯通路门店!$X:$X,通讯通路门店!$S:$S,$G1384,通讯通路门店!$J:$J,"华为授权体验店")+SUMIFS(通讯通路门店!$AA:$AA,通讯通路门店!$S:$S,$G1384,通讯通路门店!$J:$J,"华为堡垒店")</f>
        <v>0</v>
      </c>
      <c r="BG1384" s="99">
        <f>SUMIFS(通讯通路门店!$Y:$Y,通讯通路门店!$S:$S,$G1384,通讯通路门店!$J:$J,"小米体验店")</f>
        <v>0</v>
      </c>
      <c r="BH1384" s="99">
        <f>SUMIFS(通讯通路门店!$AA:$AA,通讯通路门店!$S:$S,$G1384,通讯通路门店!$J:$J,"苹果体验店")</f>
        <v>0</v>
      </c>
      <c r="BI1384" s="99">
        <f>SUMIFS(通讯通路门店!$K:$K,通讯通路门店!$S:$S,$G1384,通讯通路门店!$J:$J,"其他品牌专卖店")</f>
        <v>0</v>
      </c>
      <c r="BJ1384" s="99">
        <f>SUMIFS(通讯通路门店!$AC:$AC,通讯通路门店!$S:$S,$G1384)</f>
        <v>0</v>
      </c>
      <c r="BK1384" s="99">
        <f>SUMIFS(通讯通路门店!$AD:$AD,通讯通路门店!$S:$S,$G1384)</f>
        <v>0</v>
      </c>
      <c r="BL1384" s="99">
        <f>SUMIFS(通讯通路门店!$AE:$AE,通讯通路门店!$S:$S,$G1384)</f>
        <v>0</v>
      </c>
      <c r="BM1384" s="99">
        <f>SUMIFS(通讯通路门店!$AF:$AF,通讯通路门店!$S:$S,$G1384)</f>
        <v>0</v>
      </c>
      <c r="BN1384" s="99">
        <f>SUMIFS(通讯通路门店!$AG:$AG,通讯通路门店!$S:$S,$G1384)</f>
        <v>0</v>
      </c>
      <c r="BO1384" s="99">
        <f>SUMIFS(通讯通路门店!$AH:$AH,通讯通路门店!$S:$S,$G1384)</f>
        <v>0</v>
      </c>
      <c r="BP1384" s="99">
        <f>SUMIFS(通讯通路门店!$AI:$AI,通讯通路门店!$S:$S,$G1384)</f>
        <v>0</v>
      </c>
      <c r="BQ1384" s="83"/>
    </row>
    <row r="1385" spans="1:69">
      <c r="A1385" s="99" t="str">
        <f>IFERROR(_xlfn.XLOOKUP($G1385,通讯通路门店!$S$4:$S$993933,通讯通路门店!$A$4:$A$993933,0,0),"")</f>
        <v>海南省</v>
      </c>
      <c r="B1385" s="99" t="str">
        <f>IFERROR(_xlfn.XLOOKUP($G1385,通讯通路门店!$S$4:$S$993933,通讯通路门店!$B$4:$B$993933,0,0),"")</f>
        <v>昌江黎族自治县</v>
      </c>
      <c r="C1385" s="99" t="str">
        <f>IFERROR(_xlfn.XLOOKUP($G1385,通讯通路门店!$S$4:$S$993933,通讯通路门店!$C$4:$C$993933,0,0),"")</f>
        <v>昌江黎族自治县</v>
      </c>
      <c r="D1385" s="99" t="str">
        <f>IFERROR(_xlfn.XLOOKUP($G1385,通讯通路门店!$S$4:$S$993933,通讯通路门店!$D$4:$D$993933,0,0),"")</f>
        <v>叉河镇</v>
      </c>
      <c r="E1385" s="83"/>
      <c r="F1385" s="83"/>
      <c r="G1385" s="101"/>
      <c r="H1385" s="102">
        <f>IFERROR(_xlfn.XLOOKUP($G1385,通讯通路门店!$S$4:$S$993933,通讯通路门店!$R$4:$R$993933,0,0),"")</f>
        <v>0</v>
      </c>
      <c r="I1385" s="83"/>
      <c r="J1385" s="83"/>
      <c r="K1385" s="83"/>
      <c r="L1385" s="83"/>
      <c r="M1385" s="83"/>
      <c r="N1385" s="83"/>
      <c r="O1385" s="83"/>
      <c r="P1385" s="83"/>
      <c r="Q1385" s="83"/>
      <c r="R1385" s="83"/>
      <c r="S1385" s="83"/>
      <c r="T1385" s="83"/>
      <c r="U1385" s="99">
        <f>COUNTIF(通讯通路门店!$S:$S,$G1385)</f>
        <v>0</v>
      </c>
      <c r="V1385" s="99">
        <f>COUNTIFS(通讯通路门店!$S:$S,$G1385,通讯通路门店!$J:$J,"综合卖场")</f>
        <v>0</v>
      </c>
      <c r="W1385" s="99">
        <f>SUMIFS(通讯通路门店!$AJ:$AJ,通讯通路门店!$S:$S,通讯客户沙盘!$G1385)</f>
        <v>0</v>
      </c>
      <c r="X1385" s="99">
        <f t="shared" si="105"/>
        <v>0</v>
      </c>
      <c r="Y1385" s="99">
        <f>COUNTIFS(通讯通路门店!$S:$S,$G1385,通讯通路门店!$J:$J,"荣耀体验店")+COUNTIFS(通讯通路门店!$S:$S,$G1385,通讯通路门店!$J:$J,"荣耀授权专卖店")</f>
        <v>0</v>
      </c>
      <c r="Z1385" s="99">
        <f>COUNTIFS(通讯通路门店!$S:$S,$G1385,通讯通路门店!$J:$J,"VIVO体验店")</f>
        <v>0</v>
      </c>
      <c r="AA1385" s="99">
        <f>COUNTIFS(通讯通路门店!$S:$S,$G1385,通讯通路门店!$J:$J,"OPPO体验店")</f>
        <v>0</v>
      </c>
      <c r="AB1385" s="99">
        <f>COUNTIFS(通讯通路门店!$S:$S,$G1385,通讯通路门店!$J:$J,"华为授权体验店")+COUNTIFS(通讯通路门店!$S:$S,$G1385,通讯通路门店!$J:$J,"华为堡垒店")</f>
        <v>0</v>
      </c>
      <c r="AC1385" s="99">
        <f>COUNTIFS(通讯通路门店!$S:$S,$G1385,通讯通路门店!$J:$J,"小米体验店")</f>
        <v>0</v>
      </c>
      <c r="AD1385" s="99">
        <f>COUNTIFS(通讯通路门店!$S:$S,$G1385,通讯通路门店!$J:$J,"苹果体验店")</f>
        <v>0</v>
      </c>
      <c r="AE1385" s="99">
        <f>COUNTIFS(通讯通路门店!$S:$S,$G1385,通讯通路门店!$J:$J,"其他品牌专卖店")</f>
        <v>0</v>
      </c>
      <c r="AF1385" s="99">
        <f>SUMIFS(通讯通路门店!$BI:$BI,通讯通路门店!$S:$S,$G1385)</f>
        <v>0</v>
      </c>
      <c r="AG1385" s="99">
        <f>SUMIFS(通讯通路门店!$BH:$BH,通讯通路门店!$S:$S,$G1385)</f>
        <v>0</v>
      </c>
      <c r="AH1385" s="99">
        <f t="shared" si="106"/>
        <v>0</v>
      </c>
      <c r="AI1385" s="99">
        <f>SUMIFS(通讯通路门店!$BB:$BB,通讯通路门店!$S:$S,$G1385)</f>
        <v>0</v>
      </c>
      <c r="AJ1385" s="99">
        <f>SUMIFS(通讯通路门店!$BE:$BE,通讯通路门店!$S:$S,$G1385)</f>
        <v>0</v>
      </c>
      <c r="AK1385" s="99">
        <f>SUMIFS(通讯通路门店!$BG:$BG,通讯通路门店!$S:$S,$G1385)</f>
        <v>0</v>
      </c>
      <c r="AL1385" s="99">
        <f>SUMIFS(通讯通路门店!$BC:$BC,通讯通路门店!$S:$S,$G1385)</f>
        <v>0</v>
      </c>
      <c r="AM1385" s="99">
        <f>SUMIFS(通讯通路门店!$BD:$BD,通讯通路门店!$S:$S,$G1385)</f>
        <v>0</v>
      </c>
      <c r="AN1385" s="99">
        <f>SUMIFS(通讯通路门店!$BF:$BF,通讯通路门店!$S:$S,$G1385)</f>
        <v>0</v>
      </c>
      <c r="AO1385" s="99">
        <f t="shared" si="107"/>
        <v>0</v>
      </c>
      <c r="AP1385" s="99">
        <f>SUMIFS(通讯通路门店!$K:$K,通讯通路门店!$S:$S,$G1385)</f>
        <v>0</v>
      </c>
      <c r="AQ1385" s="83"/>
      <c r="AR1385" s="99">
        <f>SUMIFS(通讯通路门店!$T:$T,通讯通路门店!$S:$S,$G1385)</f>
        <v>0</v>
      </c>
      <c r="AS1385" s="99">
        <f>SUMIFS(通讯通路门店!$U:$U,通讯通路门店!$S:$S,$G1385)</f>
        <v>0</v>
      </c>
      <c r="AT1385" s="99">
        <f>SUMIFS(通讯通路门店!$V:$V,通讯通路门店!$S:$S,$G1385)</f>
        <v>0</v>
      </c>
      <c r="AU1385" s="99">
        <f>SUMIFS(通讯通路门店!$W:$W,通讯通路门店!$S:$S,$G1385)</f>
        <v>0</v>
      </c>
      <c r="AV1385" s="99">
        <f>SUMIFS(通讯通路门店!$Z:$Z,通讯通路门店!$S:$S,$G1385)</f>
        <v>0</v>
      </c>
      <c r="AW1385" s="99">
        <f>SUMIFS(通讯通路门店!$AB:$AB,通讯通路门店!$S:$S,$G1385)</f>
        <v>0</v>
      </c>
      <c r="AX1385" s="99">
        <f>SUMIFS(通讯通路门店!$X:$X,通讯通路门店!$S:$S,$G1385)</f>
        <v>0</v>
      </c>
      <c r="AY1385" s="99">
        <f>SUMIFS(通讯通路门店!$Y:$Y,通讯通路门店!$S:$S,$G1385)</f>
        <v>0</v>
      </c>
      <c r="AZ1385" s="99">
        <f>SUMIFS(通讯通路门店!$AA:$AA,通讯通路门店!$S:$S,$G1385)</f>
        <v>0</v>
      </c>
      <c r="BA1385" s="99">
        <f t="shared" si="108"/>
        <v>0</v>
      </c>
      <c r="BB1385" s="99">
        <f t="shared" si="109"/>
        <v>0</v>
      </c>
      <c r="BC1385" s="99">
        <f>SUMIFS(通讯通路门店!$W:$W,通讯通路门店!$S:$S,$G1385,通讯通路门店!$J:$J,"荣耀体验店")+SUMIFS(通讯通路门店!$W:$W,通讯通路门店!$S:$S,$G1385,通讯通路门店!$J:$J,"荣耀授权专卖店")</f>
        <v>0</v>
      </c>
      <c r="BD1385" s="99">
        <f>SUMIFS(通讯通路门店!$Z:$Z,通讯通路门店!$S:$S,$G1385,通讯通路门店!$J:$J,"VIVO体验店")</f>
        <v>0</v>
      </c>
      <c r="BE1385" s="99">
        <f>SUMIFS(通讯通路门店!$AB:$AB,通讯通路门店!$S:$S,$G1385,通讯通路门店!$J:$J,"OPPO体验店")</f>
        <v>0</v>
      </c>
      <c r="BF1385" s="99">
        <f>SUMIFS(通讯通路门店!$X:$X,通讯通路门店!$S:$S,$G1385,通讯通路门店!$J:$J,"华为授权体验店")+SUMIFS(通讯通路门店!$AA:$AA,通讯通路门店!$S:$S,$G1385,通讯通路门店!$J:$J,"华为堡垒店")</f>
        <v>0</v>
      </c>
      <c r="BG1385" s="99">
        <f>SUMIFS(通讯通路门店!$Y:$Y,通讯通路门店!$S:$S,$G1385,通讯通路门店!$J:$J,"小米体验店")</f>
        <v>0</v>
      </c>
      <c r="BH1385" s="99">
        <f>SUMIFS(通讯通路门店!$AA:$AA,通讯通路门店!$S:$S,$G1385,通讯通路门店!$J:$J,"苹果体验店")</f>
        <v>0</v>
      </c>
      <c r="BI1385" s="99">
        <f>SUMIFS(通讯通路门店!$K:$K,通讯通路门店!$S:$S,$G1385,通讯通路门店!$J:$J,"其他品牌专卖店")</f>
        <v>0</v>
      </c>
      <c r="BJ1385" s="99">
        <f>SUMIFS(通讯通路门店!$AC:$AC,通讯通路门店!$S:$S,$G1385)</f>
        <v>0</v>
      </c>
      <c r="BK1385" s="99">
        <f>SUMIFS(通讯通路门店!$AD:$AD,通讯通路门店!$S:$S,$G1385)</f>
        <v>0</v>
      </c>
      <c r="BL1385" s="99">
        <f>SUMIFS(通讯通路门店!$AE:$AE,通讯通路门店!$S:$S,$G1385)</f>
        <v>0</v>
      </c>
      <c r="BM1385" s="99">
        <f>SUMIFS(通讯通路门店!$AF:$AF,通讯通路门店!$S:$S,$G1385)</f>
        <v>0</v>
      </c>
      <c r="BN1385" s="99">
        <f>SUMIFS(通讯通路门店!$AG:$AG,通讯通路门店!$S:$S,$G1385)</f>
        <v>0</v>
      </c>
      <c r="BO1385" s="99">
        <f>SUMIFS(通讯通路门店!$AH:$AH,通讯通路门店!$S:$S,$G1385)</f>
        <v>0</v>
      </c>
      <c r="BP1385" s="99">
        <f>SUMIFS(通讯通路门店!$AI:$AI,通讯通路门店!$S:$S,$G1385)</f>
        <v>0</v>
      </c>
      <c r="BQ1385" s="83"/>
    </row>
    <row r="1386" spans="1:69">
      <c r="A1386" s="99" t="str">
        <f>IFERROR(_xlfn.XLOOKUP($G1386,通讯通路门店!$S$4:$S$993933,通讯通路门店!$A$4:$A$993933,0,0),"")</f>
        <v>海南省</v>
      </c>
      <c r="B1386" s="99" t="str">
        <f>IFERROR(_xlfn.XLOOKUP($G1386,通讯通路门店!$S$4:$S$993933,通讯通路门店!$B$4:$B$993933,0,0),"")</f>
        <v>昌江黎族自治县</v>
      </c>
      <c r="C1386" s="99" t="str">
        <f>IFERROR(_xlfn.XLOOKUP($G1386,通讯通路门店!$S$4:$S$993933,通讯通路门店!$C$4:$C$993933,0,0),"")</f>
        <v>昌江黎族自治县</v>
      </c>
      <c r="D1386" s="99" t="str">
        <f>IFERROR(_xlfn.XLOOKUP($G1386,通讯通路门店!$S$4:$S$993933,通讯通路门店!$D$4:$D$993933,0,0),"")</f>
        <v>叉河镇</v>
      </c>
      <c r="E1386" s="83"/>
      <c r="F1386" s="83"/>
      <c r="G1386" s="101"/>
      <c r="H1386" s="102">
        <f>IFERROR(_xlfn.XLOOKUP($G1386,通讯通路门店!$S$4:$S$993933,通讯通路门店!$R$4:$R$993933,0,0),"")</f>
        <v>0</v>
      </c>
      <c r="I1386" s="83"/>
      <c r="J1386" s="83"/>
      <c r="K1386" s="83"/>
      <c r="L1386" s="83"/>
      <c r="M1386" s="83"/>
      <c r="N1386" s="83"/>
      <c r="O1386" s="83"/>
      <c r="P1386" s="83"/>
      <c r="Q1386" s="83"/>
      <c r="R1386" s="83"/>
      <c r="S1386" s="83"/>
      <c r="T1386" s="83"/>
      <c r="U1386" s="99">
        <f>COUNTIF(通讯通路门店!$S:$S,$G1386)</f>
        <v>0</v>
      </c>
      <c r="V1386" s="99">
        <f>COUNTIFS(通讯通路门店!$S:$S,$G1386,通讯通路门店!$J:$J,"综合卖场")</f>
        <v>0</v>
      </c>
      <c r="W1386" s="99">
        <f>SUMIFS(通讯通路门店!$AJ:$AJ,通讯通路门店!$S:$S,通讯客户沙盘!$G1386)</f>
        <v>0</v>
      </c>
      <c r="X1386" s="99">
        <f t="shared" si="105"/>
        <v>0</v>
      </c>
      <c r="Y1386" s="99">
        <f>COUNTIFS(通讯通路门店!$S:$S,$G1386,通讯通路门店!$J:$J,"荣耀体验店")+COUNTIFS(通讯通路门店!$S:$S,$G1386,通讯通路门店!$J:$J,"荣耀授权专卖店")</f>
        <v>0</v>
      </c>
      <c r="Z1386" s="99">
        <f>COUNTIFS(通讯通路门店!$S:$S,$G1386,通讯通路门店!$J:$J,"VIVO体验店")</f>
        <v>0</v>
      </c>
      <c r="AA1386" s="99">
        <f>COUNTIFS(通讯通路门店!$S:$S,$G1386,通讯通路门店!$J:$J,"OPPO体验店")</f>
        <v>0</v>
      </c>
      <c r="AB1386" s="99">
        <f>COUNTIFS(通讯通路门店!$S:$S,$G1386,通讯通路门店!$J:$J,"华为授权体验店")+COUNTIFS(通讯通路门店!$S:$S,$G1386,通讯通路门店!$J:$J,"华为堡垒店")</f>
        <v>0</v>
      </c>
      <c r="AC1386" s="99">
        <f>COUNTIFS(通讯通路门店!$S:$S,$G1386,通讯通路门店!$J:$J,"小米体验店")</f>
        <v>0</v>
      </c>
      <c r="AD1386" s="99">
        <f>COUNTIFS(通讯通路门店!$S:$S,$G1386,通讯通路门店!$J:$J,"苹果体验店")</f>
        <v>0</v>
      </c>
      <c r="AE1386" s="99">
        <f>COUNTIFS(通讯通路门店!$S:$S,$G1386,通讯通路门店!$J:$J,"其他品牌专卖店")</f>
        <v>0</v>
      </c>
      <c r="AF1386" s="99">
        <f>SUMIFS(通讯通路门店!$BI:$BI,通讯通路门店!$S:$S,$G1386)</f>
        <v>0</v>
      </c>
      <c r="AG1386" s="99">
        <f>SUMIFS(通讯通路门店!$BH:$BH,通讯通路门店!$S:$S,$G1386)</f>
        <v>0</v>
      </c>
      <c r="AH1386" s="99">
        <f t="shared" si="106"/>
        <v>0</v>
      </c>
      <c r="AI1386" s="99">
        <f>SUMIFS(通讯通路门店!$BB:$BB,通讯通路门店!$S:$S,$G1386)</f>
        <v>0</v>
      </c>
      <c r="AJ1386" s="99">
        <f>SUMIFS(通讯通路门店!$BE:$BE,通讯通路门店!$S:$S,$G1386)</f>
        <v>0</v>
      </c>
      <c r="AK1386" s="99">
        <f>SUMIFS(通讯通路门店!$BG:$BG,通讯通路门店!$S:$S,$G1386)</f>
        <v>0</v>
      </c>
      <c r="AL1386" s="99">
        <f>SUMIFS(通讯通路门店!$BC:$BC,通讯通路门店!$S:$S,$G1386)</f>
        <v>0</v>
      </c>
      <c r="AM1386" s="99">
        <f>SUMIFS(通讯通路门店!$BD:$BD,通讯通路门店!$S:$S,$G1386)</f>
        <v>0</v>
      </c>
      <c r="AN1386" s="99">
        <f>SUMIFS(通讯通路门店!$BF:$BF,通讯通路门店!$S:$S,$G1386)</f>
        <v>0</v>
      </c>
      <c r="AO1386" s="99">
        <f t="shared" si="107"/>
        <v>0</v>
      </c>
      <c r="AP1386" s="99">
        <f>SUMIFS(通讯通路门店!$K:$K,通讯通路门店!$S:$S,$G1386)</f>
        <v>0</v>
      </c>
      <c r="AQ1386" s="83"/>
      <c r="AR1386" s="99">
        <f>SUMIFS(通讯通路门店!$T:$T,通讯通路门店!$S:$S,$G1386)</f>
        <v>0</v>
      </c>
      <c r="AS1386" s="99">
        <f>SUMIFS(通讯通路门店!$U:$U,通讯通路门店!$S:$S,$G1386)</f>
        <v>0</v>
      </c>
      <c r="AT1386" s="99">
        <f>SUMIFS(通讯通路门店!$V:$V,通讯通路门店!$S:$S,$G1386)</f>
        <v>0</v>
      </c>
      <c r="AU1386" s="99">
        <f>SUMIFS(通讯通路门店!$W:$W,通讯通路门店!$S:$S,$G1386)</f>
        <v>0</v>
      </c>
      <c r="AV1386" s="99">
        <f>SUMIFS(通讯通路门店!$Z:$Z,通讯通路门店!$S:$S,$G1386)</f>
        <v>0</v>
      </c>
      <c r="AW1386" s="99">
        <f>SUMIFS(通讯通路门店!$AB:$AB,通讯通路门店!$S:$S,$G1386)</f>
        <v>0</v>
      </c>
      <c r="AX1386" s="99">
        <f>SUMIFS(通讯通路门店!$X:$X,通讯通路门店!$S:$S,$G1386)</f>
        <v>0</v>
      </c>
      <c r="AY1386" s="99">
        <f>SUMIFS(通讯通路门店!$Y:$Y,通讯通路门店!$S:$S,$G1386)</f>
        <v>0</v>
      </c>
      <c r="AZ1386" s="99">
        <f>SUMIFS(通讯通路门店!$AA:$AA,通讯通路门店!$S:$S,$G1386)</f>
        <v>0</v>
      </c>
      <c r="BA1386" s="99">
        <f t="shared" si="108"/>
        <v>0</v>
      </c>
      <c r="BB1386" s="99">
        <f t="shared" si="109"/>
        <v>0</v>
      </c>
      <c r="BC1386" s="99">
        <f>SUMIFS(通讯通路门店!$W:$W,通讯通路门店!$S:$S,$G1386,通讯通路门店!$J:$J,"荣耀体验店")+SUMIFS(通讯通路门店!$W:$W,通讯通路门店!$S:$S,$G1386,通讯通路门店!$J:$J,"荣耀授权专卖店")</f>
        <v>0</v>
      </c>
      <c r="BD1386" s="99">
        <f>SUMIFS(通讯通路门店!$Z:$Z,通讯通路门店!$S:$S,$G1386,通讯通路门店!$J:$J,"VIVO体验店")</f>
        <v>0</v>
      </c>
      <c r="BE1386" s="99">
        <f>SUMIFS(通讯通路门店!$AB:$AB,通讯通路门店!$S:$S,$G1386,通讯通路门店!$J:$J,"OPPO体验店")</f>
        <v>0</v>
      </c>
      <c r="BF1386" s="99">
        <f>SUMIFS(通讯通路门店!$X:$X,通讯通路门店!$S:$S,$G1386,通讯通路门店!$J:$J,"华为授权体验店")+SUMIFS(通讯通路门店!$AA:$AA,通讯通路门店!$S:$S,$G1386,通讯通路门店!$J:$J,"华为堡垒店")</f>
        <v>0</v>
      </c>
      <c r="BG1386" s="99">
        <f>SUMIFS(通讯通路门店!$Y:$Y,通讯通路门店!$S:$S,$G1386,通讯通路门店!$J:$J,"小米体验店")</f>
        <v>0</v>
      </c>
      <c r="BH1386" s="99">
        <f>SUMIFS(通讯通路门店!$AA:$AA,通讯通路门店!$S:$S,$G1386,通讯通路门店!$J:$J,"苹果体验店")</f>
        <v>0</v>
      </c>
      <c r="BI1386" s="99">
        <f>SUMIFS(通讯通路门店!$K:$K,通讯通路门店!$S:$S,$G1386,通讯通路门店!$J:$J,"其他品牌专卖店")</f>
        <v>0</v>
      </c>
      <c r="BJ1386" s="99">
        <f>SUMIFS(通讯通路门店!$AC:$AC,通讯通路门店!$S:$S,$G1386)</f>
        <v>0</v>
      </c>
      <c r="BK1386" s="99">
        <f>SUMIFS(通讯通路门店!$AD:$AD,通讯通路门店!$S:$S,$G1386)</f>
        <v>0</v>
      </c>
      <c r="BL1386" s="99">
        <f>SUMIFS(通讯通路门店!$AE:$AE,通讯通路门店!$S:$S,$G1386)</f>
        <v>0</v>
      </c>
      <c r="BM1386" s="99">
        <f>SUMIFS(通讯通路门店!$AF:$AF,通讯通路门店!$S:$S,$G1386)</f>
        <v>0</v>
      </c>
      <c r="BN1386" s="99">
        <f>SUMIFS(通讯通路门店!$AG:$AG,通讯通路门店!$S:$S,$G1386)</f>
        <v>0</v>
      </c>
      <c r="BO1386" s="99">
        <f>SUMIFS(通讯通路门店!$AH:$AH,通讯通路门店!$S:$S,$G1386)</f>
        <v>0</v>
      </c>
      <c r="BP1386" s="99">
        <f>SUMIFS(通讯通路门店!$AI:$AI,通讯通路门店!$S:$S,$G1386)</f>
        <v>0</v>
      </c>
      <c r="BQ1386" s="83"/>
    </row>
    <row r="1387" spans="1:69">
      <c r="A1387" s="99" t="str">
        <f>IFERROR(_xlfn.XLOOKUP($G1387,通讯通路门店!$S$4:$S$993933,通讯通路门店!$A$4:$A$993933,0,0),"")</f>
        <v>海南省</v>
      </c>
      <c r="B1387" s="99" t="str">
        <f>IFERROR(_xlfn.XLOOKUP($G1387,通讯通路门店!$S$4:$S$993933,通讯通路门店!$B$4:$B$993933,0,0),"")</f>
        <v>昌江黎族自治县</v>
      </c>
      <c r="C1387" s="99" t="str">
        <f>IFERROR(_xlfn.XLOOKUP($G1387,通讯通路门店!$S$4:$S$993933,通讯通路门店!$C$4:$C$993933,0,0),"")</f>
        <v>昌江黎族自治县</v>
      </c>
      <c r="D1387" s="99" t="str">
        <f>IFERROR(_xlfn.XLOOKUP($G1387,通讯通路门店!$S$4:$S$993933,通讯通路门店!$D$4:$D$993933,0,0),"")</f>
        <v>叉河镇</v>
      </c>
      <c r="E1387" s="83"/>
      <c r="F1387" s="83"/>
      <c r="G1387" s="101"/>
      <c r="H1387" s="102">
        <f>IFERROR(_xlfn.XLOOKUP($G1387,通讯通路门店!$S$4:$S$993933,通讯通路门店!$R$4:$R$993933,0,0),"")</f>
        <v>0</v>
      </c>
      <c r="I1387" s="83"/>
      <c r="J1387" s="83"/>
      <c r="K1387" s="83"/>
      <c r="L1387" s="83"/>
      <c r="M1387" s="83"/>
      <c r="N1387" s="83"/>
      <c r="O1387" s="83"/>
      <c r="P1387" s="83"/>
      <c r="Q1387" s="83"/>
      <c r="R1387" s="83"/>
      <c r="S1387" s="83"/>
      <c r="T1387" s="83"/>
      <c r="U1387" s="99">
        <f>COUNTIF(通讯通路门店!$S:$S,$G1387)</f>
        <v>0</v>
      </c>
      <c r="V1387" s="99">
        <f>COUNTIFS(通讯通路门店!$S:$S,$G1387,通讯通路门店!$J:$J,"综合卖场")</f>
        <v>0</v>
      </c>
      <c r="W1387" s="99">
        <f>SUMIFS(通讯通路门店!$AJ:$AJ,通讯通路门店!$S:$S,通讯客户沙盘!$G1387)</f>
        <v>0</v>
      </c>
      <c r="X1387" s="99">
        <f t="shared" si="105"/>
        <v>0</v>
      </c>
      <c r="Y1387" s="99">
        <f>COUNTIFS(通讯通路门店!$S:$S,$G1387,通讯通路门店!$J:$J,"荣耀体验店")+COUNTIFS(通讯通路门店!$S:$S,$G1387,通讯通路门店!$J:$J,"荣耀授权专卖店")</f>
        <v>0</v>
      </c>
      <c r="Z1387" s="99">
        <f>COUNTIFS(通讯通路门店!$S:$S,$G1387,通讯通路门店!$J:$J,"VIVO体验店")</f>
        <v>0</v>
      </c>
      <c r="AA1387" s="99">
        <f>COUNTIFS(通讯通路门店!$S:$S,$G1387,通讯通路门店!$J:$J,"OPPO体验店")</f>
        <v>0</v>
      </c>
      <c r="AB1387" s="99">
        <f>COUNTIFS(通讯通路门店!$S:$S,$G1387,通讯通路门店!$J:$J,"华为授权体验店")+COUNTIFS(通讯通路门店!$S:$S,$G1387,通讯通路门店!$J:$J,"华为堡垒店")</f>
        <v>0</v>
      </c>
      <c r="AC1387" s="99">
        <f>COUNTIFS(通讯通路门店!$S:$S,$G1387,通讯通路门店!$J:$J,"小米体验店")</f>
        <v>0</v>
      </c>
      <c r="AD1387" s="99">
        <f>COUNTIFS(通讯通路门店!$S:$S,$G1387,通讯通路门店!$J:$J,"苹果体验店")</f>
        <v>0</v>
      </c>
      <c r="AE1387" s="99">
        <f>COUNTIFS(通讯通路门店!$S:$S,$G1387,通讯通路门店!$J:$J,"其他品牌专卖店")</f>
        <v>0</v>
      </c>
      <c r="AF1387" s="99">
        <f>SUMIFS(通讯通路门店!$BI:$BI,通讯通路门店!$S:$S,$G1387)</f>
        <v>0</v>
      </c>
      <c r="AG1387" s="99">
        <f>SUMIFS(通讯通路门店!$BH:$BH,通讯通路门店!$S:$S,$G1387)</f>
        <v>0</v>
      </c>
      <c r="AH1387" s="99">
        <f t="shared" si="106"/>
        <v>0</v>
      </c>
      <c r="AI1387" s="99">
        <f>SUMIFS(通讯通路门店!$BB:$BB,通讯通路门店!$S:$S,$G1387)</f>
        <v>0</v>
      </c>
      <c r="AJ1387" s="99">
        <f>SUMIFS(通讯通路门店!$BE:$BE,通讯通路门店!$S:$S,$G1387)</f>
        <v>0</v>
      </c>
      <c r="AK1387" s="99">
        <f>SUMIFS(通讯通路门店!$BG:$BG,通讯通路门店!$S:$S,$G1387)</f>
        <v>0</v>
      </c>
      <c r="AL1387" s="99">
        <f>SUMIFS(通讯通路门店!$BC:$BC,通讯通路门店!$S:$S,$G1387)</f>
        <v>0</v>
      </c>
      <c r="AM1387" s="99">
        <f>SUMIFS(通讯通路门店!$BD:$BD,通讯通路门店!$S:$S,$G1387)</f>
        <v>0</v>
      </c>
      <c r="AN1387" s="99">
        <f>SUMIFS(通讯通路门店!$BF:$BF,通讯通路门店!$S:$S,$G1387)</f>
        <v>0</v>
      </c>
      <c r="AO1387" s="99">
        <f t="shared" si="107"/>
        <v>0</v>
      </c>
      <c r="AP1387" s="99">
        <f>SUMIFS(通讯通路门店!$K:$K,通讯通路门店!$S:$S,$G1387)</f>
        <v>0</v>
      </c>
      <c r="AQ1387" s="83"/>
      <c r="AR1387" s="99">
        <f>SUMIFS(通讯通路门店!$T:$T,通讯通路门店!$S:$S,$G1387)</f>
        <v>0</v>
      </c>
      <c r="AS1387" s="99">
        <f>SUMIFS(通讯通路门店!$U:$U,通讯通路门店!$S:$S,$G1387)</f>
        <v>0</v>
      </c>
      <c r="AT1387" s="99">
        <f>SUMIFS(通讯通路门店!$V:$V,通讯通路门店!$S:$S,$G1387)</f>
        <v>0</v>
      </c>
      <c r="AU1387" s="99">
        <f>SUMIFS(通讯通路门店!$W:$W,通讯通路门店!$S:$S,$G1387)</f>
        <v>0</v>
      </c>
      <c r="AV1387" s="99">
        <f>SUMIFS(通讯通路门店!$Z:$Z,通讯通路门店!$S:$S,$G1387)</f>
        <v>0</v>
      </c>
      <c r="AW1387" s="99">
        <f>SUMIFS(通讯通路门店!$AB:$AB,通讯通路门店!$S:$S,$G1387)</f>
        <v>0</v>
      </c>
      <c r="AX1387" s="99">
        <f>SUMIFS(通讯通路门店!$X:$X,通讯通路门店!$S:$S,$G1387)</f>
        <v>0</v>
      </c>
      <c r="AY1387" s="99">
        <f>SUMIFS(通讯通路门店!$Y:$Y,通讯通路门店!$S:$S,$G1387)</f>
        <v>0</v>
      </c>
      <c r="AZ1387" s="99">
        <f>SUMIFS(通讯通路门店!$AA:$AA,通讯通路门店!$S:$S,$G1387)</f>
        <v>0</v>
      </c>
      <c r="BA1387" s="99">
        <f t="shared" si="108"/>
        <v>0</v>
      </c>
      <c r="BB1387" s="99">
        <f t="shared" si="109"/>
        <v>0</v>
      </c>
      <c r="BC1387" s="99">
        <f>SUMIFS(通讯通路门店!$W:$W,通讯通路门店!$S:$S,$G1387,通讯通路门店!$J:$J,"荣耀体验店")+SUMIFS(通讯通路门店!$W:$W,通讯通路门店!$S:$S,$G1387,通讯通路门店!$J:$J,"荣耀授权专卖店")</f>
        <v>0</v>
      </c>
      <c r="BD1387" s="99">
        <f>SUMIFS(通讯通路门店!$Z:$Z,通讯通路门店!$S:$S,$G1387,通讯通路门店!$J:$J,"VIVO体验店")</f>
        <v>0</v>
      </c>
      <c r="BE1387" s="99">
        <f>SUMIFS(通讯通路门店!$AB:$AB,通讯通路门店!$S:$S,$G1387,通讯通路门店!$J:$J,"OPPO体验店")</f>
        <v>0</v>
      </c>
      <c r="BF1387" s="99">
        <f>SUMIFS(通讯通路门店!$X:$X,通讯通路门店!$S:$S,$G1387,通讯通路门店!$J:$J,"华为授权体验店")+SUMIFS(通讯通路门店!$AA:$AA,通讯通路门店!$S:$S,$G1387,通讯通路门店!$J:$J,"华为堡垒店")</f>
        <v>0</v>
      </c>
      <c r="BG1387" s="99">
        <f>SUMIFS(通讯通路门店!$Y:$Y,通讯通路门店!$S:$S,$G1387,通讯通路门店!$J:$J,"小米体验店")</f>
        <v>0</v>
      </c>
      <c r="BH1387" s="99">
        <f>SUMIFS(通讯通路门店!$AA:$AA,通讯通路门店!$S:$S,$G1387,通讯通路门店!$J:$J,"苹果体验店")</f>
        <v>0</v>
      </c>
      <c r="BI1387" s="99">
        <f>SUMIFS(通讯通路门店!$K:$K,通讯通路门店!$S:$S,$G1387,通讯通路门店!$J:$J,"其他品牌专卖店")</f>
        <v>0</v>
      </c>
      <c r="BJ1387" s="99">
        <f>SUMIFS(通讯通路门店!$AC:$AC,通讯通路门店!$S:$S,$G1387)</f>
        <v>0</v>
      </c>
      <c r="BK1387" s="99">
        <f>SUMIFS(通讯通路门店!$AD:$AD,通讯通路门店!$S:$S,$G1387)</f>
        <v>0</v>
      </c>
      <c r="BL1387" s="99">
        <f>SUMIFS(通讯通路门店!$AE:$AE,通讯通路门店!$S:$S,$G1387)</f>
        <v>0</v>
      </c>
      <c r="BM1387" s="99">
        <f>SUMIFS(通讯通路门店!$AF:$AF,通讯通路门店!$S:$S,$G1387)</f>
        <v>0</v>
      </c>
      <c r="BN1387" s="99">
        <f>SUMIFS(通讯通路门店!$AG:$AG,通讯通路门店!$S:$S,$G1387)</f>
        <v>0</v>
      </c>
      <c r="BO1387" s="99">
        <f>SUMIFS(通讯通路门店!$AH:$AH,通讯通路门店!$S:$S,$G1387)</f>
        <v>0</v>
      </c>
      <c r="BP1387" s="99">
        <f>SUMIFS(通讯通路门店!$AI:$AI,通讯通路门店!$S:$S,$G1387)</f>
        <v>0</v>
      </c>
      <c r="BQ1387" s="83"/>
    </row>
    <row r="1388" spans="1:69">
      <c r="A1388" s="99" t="str">
        <f>IFERROR(_xlfn.XLOOKUP($G1388,通讯通路门店!$S$4:$S$993933,通讯通路门店!$A$4:$A$993933,0,0),"")</f>
        <v>海南省</v>
      </c>
      <c r="B1388" s="99" t="str">
        <f>IFERROR(_xlfn.XLOOKUP($G1388,通讯通路门店!$S$4:$S$993933,通讯通路门店!$B$4:$B$993933,0,0),"")</f>
        <v>昌江黎族自治县</v>
      </c>
      <c r="C1388" s="99" t="str">
        <f>IFERROR(_xlfn.XLOOKUP($G1388,通讯通路门店!$S$4:$S$993933,通讯通路门店!$C$4:$C$993933,0,0),"")</f>
        <v>昌江黎族自治县</v>
      </c>
      <c r="D1388" s="99" t="str">
        <f>IFERROR(_xlfn.XLOOKUP($G1388,通讯通路门店!$S$4:$S$993933,通讯通路门店!$D$4:$D$993933,0,0),"")</f>
        <v>叉河镇</v>
      </c>
      <c r="E1388" s="83"/>
      <c r="F1388" s="83"/>
      <c r="G1388" s="101"/>
      <c r="H1388" s="102">
        <f>IFERROR(_xlfn.XLOOKUP($G1388,通讯通路门店!$S$4:$S$993933,通讯通路门店!$R$4:$R$993933,0,0),"")</f>
        <v>0</v>
      </c>
      <c r="I1388" s="83"/>
      <c r="J1388" s="83"/>
      <c r="K1388" s="83"/>
      <c r="L1388" s="83"/>
      <c r="M1388" s="83"/>
      <c r="N1388" s="83"/>
      <c r="O1388" s="83"/>
      <c r="P1388" s="83"/>
      <c r="Q1388" s="83"/>
      <c r="R1388" s="83"/>
      <c r="S1388" s="83"/>
      <c r="T1388" s="83"/>
      <c r="U1388" s="99">
        <f>COUNTIF(通讯通路门店!$S:$S,$G1388)</f>
        <v>0</v>
      </c>
      <c r="V1388" s="99">
        <f>COUNTIFS(通讯通路门店!$S:$S,$G1388,通讯通路门店!$J:$J,"综合卖场")</f>
        <v>0</v>
      </c>
      <c r="W1388" s="99">
        <f>SUMIFS(通讯通路门店!$AJ:$AJ,通讯通路门店!$S:$S,通讯客户沙盘!$G1388)</f>
        <v>0</v>
      </c>
      <c r="X1388" s="99">
        <f t="shared" si="105"/>
        <v>0</v>
      </c>
      <c r="Y1388" s="99">
        <f>COUNTIFS(通讯通路门店!$S:$S,$G1388,通讯通路门店!$J:$J,"荣耀体验店")+COUNTIFS(通讯通路门店!$S:$S,$G1388,通讯通路门店!$J:$J,"荣耀授权专卖店")</f>
        <v>0</v>
      </c>
      <c r="Z1388" s="99">
        <f>COUNTIFS(通讯通路门店!$S:$S,$G1388,通讯通路门店!$J:$J,"VIVO体验店")</f>
        <v>0</v>
      </c>
      <c r="AA1388" s="99">
        <f>COUNTIFS(通讯通路门店!$S:$S,$G1388,通讯通路门店!$J:$J,"OPPO体验店")</f>
        <v>0</v>
      </c>
      <c r="AB1388" s="99">
        <f>COUNTIFS(通讯通路门店!$S:$S,$G1388,通讯通路门店!$J:$J,"华为授权体验店")+COUNTIFS(通讯通路门店!$S:$S,$G1388,通讯通路门店!$J:$J,"华为堡垒店")</f>
        <v>0</v>
      </c>
      <c r="AC1388" s="99">
        <f>COUNTIFS(通讯通路门店!$S:$S,$G1388,通讯通路门店!$J:$J,"小米体验店")</f>
        <v>0</v>
      </c>
      <c r="AD1388" s="99">
        <f>COUNTIFS(通讯通路门店!$S:$S,$G1388,通讯通路门店!$J:$J,"苹果体验店")</f>
        <v>0</v>
      </c>
      <c r="AE1388" s="99">
        <f>COUNTIFS(通讯通路门店!$S:$S,$G1388,通讯通路门店!$J:$J,"其他品牌专卖店")</f>
        <v>0</v>
      </c>
      <c r="AF1388" s="99">
        <f>SUMIFS(通讯通路门店!$BI:$BI,通讯通路门店!$S:$S,$G1388)</f>
        <v>0</v>
      </c>
      <c r="AG1388" s="99">
        <f>SUMIFS(通讯通路门店!$BH:$BH,通讯通路门店!$S:$S,$G1388)</f>
        <v>0</v>
      </c>
      <c r="AH1388" s="99">
        <f t="shared" si="106"/>
        <v>0</v>
      </c>
      <c r="AI1388" s="99">
        <f>SUMIFS(通讯通路门店!$BB:$BB,通讯通路门店!$S:$S,$G1388)</f>
        <v>0</v>
      </c>
      <c r="AJ1388" s="99">
        <f>SUMIFS(通讯通路门店!$BE:$BE,通讯通路门店!$S:$S,$G1388)</f>
        <v>0</v>
      </c>
      <c r="AK1388" s="99">
        <f>SUMIFS(通讯通路门店!$BG:$BG,通讯通路门店!$S:$S,$G1388)</f>
        <v>0</v>
      </c>
      <c r="AL1388" s="99">
        <f>SUMIFS(通讯通路门店!$BC:$BC,通讯通路门店!$S:$S,$G1388)</f>
        <v>0</v>
      </c>
      <c r="AM1388" s="99">
        <f>SUMIFS(通讯通路门店!$BD:$BD,通讯通路门店!$S:$S,$G1388)</f>
        <v>0</v>
      </c>
      <c r="AN1388" s="99">
        <f>SUMIFS(通讯通路门店!$BF:$BF,通讯通路门店!$S:$S,$G1388)</f>
        <v>0</v>
      </c>
      <c r="AO1388" s="99">
        <f t="shared" si="107"/>
        <v>0</v>
      </c>
      <c r="AP1388" s="99">
        <f>SUMIFS(通讯通路门店!$K:$K,通讯通路门店!$S:$S,$G1388)</f>
        <v>0</v>
      </c>
      <c r="AQ1388" s="83"/>
      <c r="AR1388" s="99">
        <f>SUMIFS(通讯通路门店!$T:$T,通讯通路门店!$S:$S,$G1388)</f>
        <v>0</v>
      </c>
      <c r="AS1388" s="99">
        <f>SUMIFS(通讯通路门店!$U:$U,通讯通路门店!$S:$S,$G1388)</f>
        <v>0</v>
      </c>
      <c r="AT1388" s="99">
        <f>SUMIFS(通讯通路门店!$V:$V,通讯通路门店!$S:$S,$G1388)</f>
        <v>0</v>
      </c>
      <c r="AU1388" s="99">
        <f>SUMIFS(通讯通路门店!$W:$W,通讯通路门店!$S:$S,$G1388)</f>
        <v>0</v>
      </c>
      <c r="AV1388" s="99">
        <f>SUMIFS(通讯通路门店!$Z:$Z,通讯通路门店!$S:$S,$G1388)</f>
        <v>0</v>
      </c>
      <c r="AW1388" s="99">
        <f>SUMIFS(通讯通路门店!$AB:$AB,通讯通路门店!$S:$S,$G1388)</f>
        <v>0</v>
      </c>
      <c r="AX1388" s="99">
        <f>SUMIFS(通讯通路门店!$X:$X,通讯通路门店!$S:$S,$G1388)</f>
        <v>0</v>
      </c>
      <c r="AY1388" s="99">
        <f>SUMIFS(通讯通路门店!$Y:$Y,通讯通路门店!$S:$S,$G1388)</f>
        <v>0</v>
      </c>
      <c r="AZ1388" s="99">
        <f>SUMIFS(通讯通路门店!$AA:$AA,通讯通路门店!$S:$S,$G1388)</f>
        <v>0</v>
      </c>
      <c r="BA1388" s="99">
        <f t="shared" si="108"/>
        <v>0</v>
      </c>
      <c r="BB1388" s="99">
        <f t="shared" si="109"/>
        <v>0</v>
      </c>
      <c r="BC1388" s="99">
        <f>SUMIFS(通讯通路门店!$W:$W,通讯通路门店!$S:$S,$G1388,通讯通路门店!$J:$J,"荣耀体验店")+SUMIFS(通讯通路门店!$W:$W,通讯通路门店!$S:$S,$G1388,通讯通路门店!$J:$J,"荣耀授权专卖店")</f>
        <v>0</v>
      </c>
      <c r="BD1388" s="99">
        <f>SUMIFS(通讯通路门店!$Z:$Z,通讯通路门店!$S:$S,$G1388,通讯通路门店!$J:$J,"VIVO体验店")</f>
        <v>0</v>
      </c>
      <c r="BE1388" s="99">
        <f>SUMIFS(通讯通路门店!$AB:$AB,通讯通路门店!$S:$S,$G1388,通讯通路门店!$J:$J,"OPPO体验店")</f>
        <v>0</v>
      </c>
      <c r="BF1388" s="99">
        <f>SUMIFS(通讯通路门店!$X:$X,通讯通路门店!$S:$S,$G1388,通讯通路门店!$J:$J,"华为授权体验店")+SUMIFS(通讯通路门店!$AA:$AA,通讯通路门店!$S:$S,$G1388,通讯通路门店!$J:$J,"华为堡垒店")</f>
        <v>0</v>
      </c>
      <c r="BG1388" s="99">
        <f>SUMIFS(通讯通路门店!$Y:$Y,通讯通路门店!$S:$S,$G1388,通讯通路门店!$J:$J,"小米体验店")</f>
        <v>0</v>
      </c>
      <c r="BH1388" s="99">
        <f>SUMIFS(通讯通路门店!$AA:$AA,通讯通路门店!$S:$S,$G1388,通讯通路门店!$J:$J,"苹果体验店")</f>
        <v>0</v>
      </c>
      <c r="BI1388" s="99">
        <f>SUMIFS(通讯通路门店!$K:$K,通讯通路门店!$S:$S,$G1388,通讯通路门店!$J:$J,"其他品牌专卖店")</f>
        <v>0</v>
      </c>
      <c r="BJ1388" s="99">
        <f>SUMIFS(通讯通路门店!$AC:$AC,通讯通路门店!$S:$S,$G1388)</f>
        <v>0</v>
      </c>
      <c r="BK1388" s="99">
        <f>SUMIFS(通讯通路门店!$AD:$AD,通讯通路门店!$S:$S,$G1388)</f>
        <v>0</v>
      </c>
      <c r="BL1388" s="99">
        <f>SUMIFS(通讯通路门店!$AE:$AE,通讯通路门店!$S:$S,$G1388)</f>
        <v>0</v>
      </c>
      <c r="BM1388" s="99">
        <f>SUMIFS(通讯通路门店!$AF:$AF,通讯通路门店!$S:$S,$G1388)</f>
        <v>0</v>
      </c>
      <c r="BN1388" s="99">
        <f>SUMIFS(通讯通路门店!$AG:$AG,通讯通路门店!$S:$S,$G1388)</f>
        <v>0</v>
      </c>
      <c r="BO1388" s="99">
        <f>SUMIFS(通讯通路门店!$AH:$AH,通讯通路门店!$S:$S,$G1388)</f>
        <v>0</v>
      </c>
      <c r="BP1388" s="99">
        <f>SUMIFS(通讯通路门店!$AI:$AI,通讯通路门店!$S:$S,$G1388)</f>
        <v>0</v>
      </c>
      <c r="BQ1388" s="83"/>
    </row>
    <row r="1389" spans="1:69">
      <c r="A1389" s="99" t="str">
        <f>IFERROR(_xlfn.XLOOKUP($G1389,通讯通路门店!$S$4:$S$993933,通讯通路门店!$A$4:$A$993933,0,0),"")</f>
        <v>海南省</v>
      </c>
      <c r="B1389" s="99" t="str">
        <f>IFERROR(_xlfn.XLOOKUP($G1389,通讯通路门店!$S$4:$S$993933,通讯通路门店!$B$4:$B$993933,0,0),"")</f>
        <v>昌江黎族自治县</v>
      </c>
      <c r="C1389" s="99" t="str">
        <f>IFERROR(_xlfn.XLOOKUP($G1389,通讯通路门店!$S$4:$S$993933,通讯通路门店!$C$4:$C$993933,0,0),"")</f>
        <v>昌江黎族自治县</v>
      </c>
      <c r="D1389" s="99" t="str">
        <f>IFERROR(_xlfn.XLOOKUP($G1389,通讯通路门店!$S$4:$S$993933,通讯通路门店!$D$4:$D$993933,0,0),"")</f>
        <v>叉河镇</v>
      </c>
      <c r="E1389" s="83"/>
      <c r="F1389" s="83"/>
      <c r="G1389" s="101"/>
      <c r="H1389" s="102">
        <f>IFERROR(_xlfn.XLOOKUP($G1389,通讯通路门店!$S$4:$S$993933,通讯通路门店!$R$4:$R$993933,0,0),"")</f>
        <v>0</v>
      </c>
      <c r="I1389" s="83"/>
      <c r="J1389" s="83"/>
      <c r="K1389" s="83"/>
      <c r="L1389" s="83"/>
      <c r="M1389" s="83"/>
      <c r="N1389" s="83"/>
      <c r="O1389" s="83"/>
      <c r="P1389" s="83"/>
      <c r="Q1389" s="83"/>
      <c r="R1389" s="83"/>
      <c r="S1389" s="83"/>
      <c r="T1389" s="83"/>
      <c r="U1389" s="99">
        <f>COUNTIF(通讯通路门店!$S:$S,$G1389)</f>
        <v>0</v>
      </c>
      <c r="V1389" s="99">
        <f>COUNTIFS(通讯通路门店!$S:$S,$G1389,通讯通路门店!$J:$J,"综合卖场")</f>
        <v>0</v>
      </c>
      <c r="W1389" s="99">
        <f>SUMIFS(通讯通路门店!$AJ:$AJ,通讯通路门店!$S:$S,通讯客户沙盘!$G1389)</f>
        <v>0</v>
      </c>
      <c r="X1389" s="99">
        <f t="shared" si="105"/>
        <v>0</v>
      </c>
      <c r="Y1389" s="99">
        <f>COUNTIFS(通讯通路门店!$S:$S,$G1389,通讯通路门店!$J:$J,"荣耀体验店")+COUNTIFS(通讯通路门店!$S:$S,$G1389,通讯通路门店!$J:$J,"荣耀授权专卖店")</f>
        <v>0</v>
      </c>
      <c r="Z1389" s="99">
        <f>COUNTIFS(通讯通路门店!$S:$S,$G1389,通讯通路门店!$J:$J,"VIVO体验店")</f>
        <v>0</v>
      </c>
      <c r="AA1389" s="99">
        <f>COUNTIFS(通讯通路门店!$S:$S,$G1389,通讯通路门店!$J:$J,"OPPO体验店")</f>
        <v>0</v>
      </c>
      <c r="AB1389" s="99">
        <f>COUNTIFS(通讯通路门店!$S:$S,$G1389,通讯通路门店!$J:$J,"华为授权体验店")+COUNTIFS(通讯通路门店!$S:$S,$G1389,通讯通路门店!$J:$J,"华为堡垒店")</f>
        <v>0</v>
      </c>
      <c r="AC1389" s="99">
        <f>COUNTIFS(通讯通路门店!$S:$S,$G1389,通讯通路门店!$J:$J,"小米体验店")</f>
        <v>0</v>
      </c>
      <c r="AD1389" s="99">
        <f>COUNTIFS(通讯通路门店!$S:$S,$G1389,通讯通路门店!$J:$J,"苹果体验店")</f>
        <v>0</v>
      </c>
      <c r="AE1389" s="99">
        <f>COUNTIFS(通讯通路门店!$S:$S,$G1389,通讯通路门店!$J:$J,"其他品牌专卖店")</f>
        <v>0</v>
      </c>
      <c r="AF1389" s="99">
        <f>SUMIFS(通讯通路门店!$BI:$BI,通讯通路门店!$S:$S,$G1389)</f>
        <v>0</v>
      </c>
      <c r="AG1389" s="99">
        <f>SUMIFS(通讯通路门店!$BH:$BH,通讯通路门店!$S:$S,$G1389)</f>
        <v>0</v>
      </c>
      <c r="AH1389" s="99">
        <f t="shared" si="106"/>
        <v>0</v>
      </c>
      <c r="AI1389" s="99">
        <f>SUMIFS(通讯通路门店!$BB:$BB,通讯通路门店!$S:$S,$G1389)</f>
        <v>0</v>
      </c>
      <c r="AJ1389" s="99">
        <f>SUMIFS(通讯通路门店!$BE:$BE,通讯通路门店!$S:$S,$G1389)</f>
        <v>0</v>
      </c>
      <c r="AK1389" s="99">
        <f>SUMIFS(通讯通路门店!$BG:$BG,通讯通路门店!$S:$S,$G1389)</f>
        <v>0</v>
      </c>
      <c r="AL1389" s="99">
        <f>SUMIFS(通讯通路门店!$BC:$BC,通讯通路门店!$S:$S,$G1389)</f>
        <v>0</v>
      </c>
      <c r="AM1389" s="99">
        <f>SUMIFS(通讯通路门店!$BD:$BD,通讯通路门店!$S:$S,$G1389)</f>
        <v>0</v>
      </c>
      <c r="AN1389" s="99">
        <f>SUMIFS(通讯通路门店!$BF:$BF,通讯通路门店!$S:$S,$G1389)</f>
        <v>0</v>
      </c>
      <c r="AO1389" s="99">
        <f t="shared" si="107"/>
        <v>0</v>
      </c>
      <c r="AP1389" s="99">
        <f>SUMIFS(通讯通路门店!$K:$K,通讯通路门店!$S:$S,$G1389)</f>
        <v>0</v>
      </c>
      <c r="AQ1389" s="83"/>
      <c r="AR1389" s="99">
        <f>SUMIFS(通讯通路门店!$T:$T,通讯通路门店!$S:$S,$G1389)</f>
        <v>0</v>
      </c>
      <c r="AS1389" s="99">
        <f>SUMIFS(通讯通路门店!$U:$U,通讯通路门店!$S:$S,$G1389)</f>
        <v>0</v>
      </c>
      <c r="AT1389" s="99">
        <f>SUMIFS(通讯通路门店!$V:$V,通讯通路门店!$S:$S,$G1389)</f>
        <v>0</v>
      </c>
      <c r="AU1389" s="99">
        <f>SUMIFS(通讯通路门店!$W:$W,通讯通路门店!$S:$S,$G1389)</f>
        <v>0</v>
      </c>
      <c r="AV1389" s="99">
        <f>SUMIFS(通讯通路门店!$Z:$Z,通讯通路门店!$S:$S,$G1389)</f>
        <v>0</v>
      </c>
      <c r="AW1389" s="99">
        <f>SUMIFS(通讯通路门店!$AB:$AB,通讯通路门店!$S:$S,$G1389)</f>
        <v>0</v>
      </c>
      <c r="AX1389" s="99">
        <f>SUMIFS(通讯通路门店!$X:$X,通讯通路门店!$S:$S,$G1389)</f>
        <v>0</v>
      </c>
      <c r="AY1389" s="99">
        <f>SUMIFS(通讯通路门店!$Y:$Y,通讯通路门店!$S:$S,$G1389)</f>
        <v>0</v>
      </c>
      <c r="AZ1389" s="99">
        <f>SUMIFS(通讯通路门店!$AA:$AA,通讯通路门店!$S:$S,$G1389)</f>
        <v>0</v>
      </c>
      <c r="BA1389" s="99">
        <f t="shared" si="108"/>
        <v>0</v>
      </c>
      <c r="BB1389" s="99">
        <f t="shared" si="109"/>
        <v>0</v>
      </c>
      <c r="BC1389" s="99">
        <f>SUMIFS(通讯通路门店!$W:$W,通讯通路门店!$S:$S,$G1389,通讯通路门店!$J:$J,"荣耀体验店")+SUMIFS(通讯通路门店!$W:$W,通讯通路门店!$S:$S,$G1389,通讯通路门店!$J:$J,"荣耀授权专卖店")</f>
        <v>0</v>
      </c>
      <c r="BD1389" s="99">
        <f>SUMIFS(通讯通路门店!$Z:$Z,通讯通路门店!$S:$S,$G1389,通讯通路门店!$J:$J,"VIVO体验店")</f>
        <v>0</v>
      </c>
      <c r="BE1389" s="99">
        <f>SUMIFS(通讯通路门店!$AB:$AB,通讯通路门店!$S:$S,$G1389,通讯通路门店!$J:$J,"OPPO体验店")</f>
        <v>0</v>
      </c>
      <c r="BF1389" s="99">
        <f>SUMIFS(通讯通路门店!$X:$X,通讯通路门店!$S:$S,$G1389,通讯通路门店!$J:$J,"华为授权体验店")+SUMIFS(通讯通路门店!$AA:$AA,通讯通路门店!$S:$S,$G1389,通讯通路门店!$J:$J,"华为堡垒店")</f>
        <v>0</v>
      </c>
      <c r="BG1389" s="99">
        <f>SUMIFS(通讯通路门店!$Y:$Y,通讯通路门店!$S:$S,$G1389,通讯通路门店!$J:$J,"小米体验店")</f>
        <v>0</v>
      </c>
      <c r="BH1389" s="99">
        <f>SUMIFS(通讯通路门店!$AA:$AA,通讯通路门店!$S:$S,$G1389,通讯通路门店!$J:$J,"苹果体验店")</f>
        <v>0</v>
      </c>
      <c r="BI1389" s="99">
        <f>SUMIFS(通讯通路门店!$K:$K,通讯通路门店!$S:$S,$G1389,通讯通路门店!$J:$J,"其他品牌专卖店")</f>
        <v>0</v>
      </c>
      <c r="BJ1389" s="99">
        <f>SUMIFS(通讯通路门店!$AC:$AC,通讯通路门店!$S:$S,$G1389)</f>
        <v>0</v>
      </c>
      <c r="BK1389" s="99">
        <f>SUMIFS(通讯通路门店!$AD:$AD,通讯通路门店!$S:$S,$G1389)</f>
        <v>0</v>
      </c>
      <c r="BL1389" s="99">
        <f>SUMIFS(通讯通路门店!$AE:$AE,通讯通路门店!$S:$S,$G1389)</f>
        <v>0</v>
      </c>
      <c r="BM1389" s="99">
        <f>SUMIFS(通讯通路门店!$AF:$AF,通讯通路门店!$S:$S,$G1389)</f>
        <v>0</v>
      </c>
      <c r="BN1389" s="99">
        <f>SUMIFS(通讯通路门店!$AG:$AG,通讯通路门店!$S:$S,$G1389)</f>
        <v>0</v>
      </c>
      <c r="BO1389" s="99">
        <f>SUMIFS(通讯通路门店!$AH:$AH,通讯通路门店!$S:$S,$G1389)</f>
        <v>0</v>
      </c>
      <c r="BP1389" s="99">
        <f>SUMIFS(通讯通路门店!$AI:$AI,通讯通路门店!$S:$S,$G1389)</f>
        <v>0</v>
      </c>
      <c r="BQ1389" s="83"/>
    </row>
    <row r="1390" spans="1:69">
      <c r="A1390" s="99" t="str">
        <f>IFERROR(_xlfn.XLOOKUP($G1390,通讯通路门店!$S$4:$S$993933,通讯通路门店!$A$4:$A$993933,0,0),"")</f>
        <v>海南省</v>
      </c>
      <c r="B1390" s="99" t="str">
        <f>IFERROR(_xlfn.XLOOKUP($G1390,通讯通路门店!$S$4:$S$993933,通讯通路门店!$B$4:$B$993933,0,0),"")</f>
        <v>昌江黎族自治县</v>
      </c>
      <c r="C1390" s="99" t="str">
        <f>IFERROR(_xlfn.XLOOKUP($G1390,通讯通路门店!$S$4:$S$993933,通讯通路门店!$C$4:$C$993933,0,0),"")</f>
        <v>昌江黎族自治县</v>
      </c>
      <c r="D1390" s="99" t="str">
        <f>IFERROR(_xlfn.XLOOKUP($G1390,通讯通路门店!$S$4:$S$993933,通讯通路门店!$D$4:$D$993933,0,0),"")</f>
        <v>叉河镇</v>
      </c>
      <c r="E1390" s="83"/>
      <c r="F1390" s="83"/>
      <c r="G1390" s="101"/>
      <c r="H1390" s="102">
        <f>IFERROR(_xlfn.XLOOKUP($G1390,通讯通路门店!$S$4:$S$993933,通讯通路门店!$R$4:$R$993933,0,0),"")</f>
        <v>0</v>
      </c>
      <c r="I1390" s="83"/>
      <c r="J1390" s="83"/>
      <c r="K1390" s="83"/>
      <c r="L1390" s="83"/>
      <c r="M1390" s="83"/>
      <c r="N1390" s="83"/>
      <c r="O1390" s="83"/>
      <c r="P1390" s="83"/>
      <c r="Q1390" s="83"/>
      <c r="R1390" s="83"/>
      <c r="S1390" s="83"/>
      <c r="T1390" s="83"/>
      <c r="U1390" s="99">
        <f>COUNTIF(通讯通路门店!$S:$S,$G1390)</f>
        <v>0</v>
      </c>
      <c r="V1390" s="99">
        <f>COUNTIFS(通讯通路门店!$S:$S,$G1390,通讯通路门店!$J:$J,"综合卖场")</f>
        <v>0</v>
      </c>
      <c r="W1390" s="99">
        <f>SUMIFS(通讯通路门店!$AJ:$AJ,通讯通路门店!$S:$S,通讯客户沙盘!$G1390)</f>
        <v>0</v>
      </c>
      <c r="X1390" s="99">
        <f t="shared" si="105"/>
        <v>0</v>
      </c>
      <c r="Y1390" s="99">
        <f>COUNTIFS(通讯通路门店!$S:$S,$G1390,通讯通路门店!$J:$J,"荣耀体验店")+COUNTIFS(通讯通路门店!$S:$S,$G1390,通讯通路门店!$J:$J,"荣耀授权专卖店")</f>
        <v>0</v>
      </c>
      <c r="Z1390" s="99">
        <f>COUNTIFS(通讯通路门店!$S:$S,$G1390,通讯通路门店!$J:$J,"VIVO体验店")</f>
        <v>0</v>
      </c>
      <c r="AA1390" s="99">
        <f>COUNTIFS(通讯通路门店!$S:$S,$G1390,通讯通路门店!$J:$J,"OPPO体验店")</f>
        <v>0</v>
      </c>
      <c r="AB1390" s="99">
        <f>COUNTIFS(通讯通路门店!$S:$S,$G1390,通讯通路门店!$J:$J,"华为授权体验店")+COUNTIFS(通讯通路门店!$S:$S,$G1390,通讯通路门店!$J:$J,"华为堡垒店")</f>
        <v>0</v>
      </c>
      <c r="AC1390" s="99">
        <f>COUNTIFS(通讯通路门店!$S:$S,$G1390,通讯通路门店!$J:$J,"小米体验店")</f>
        <v>0</v>
      </c>
      <c r="AD1390" s="99">
        <f>COUNTIFS(通讯通路门店!$S:$S,$G1390,通讯通路门店!$J:$J,"苹果体验店")</f>
        <v>0</v>
      </c>
      <c r="AE1390" s="99">
        <f>COUNTIFS(通讯通路门店!$S:$S,$G1390,通讯通路门店!$J:$J,"其他品牌专卖店")</f>
        <v>0</v>
      </c>
      <c r="AF1390" s="99">
        <f>SUMIFS(通讯通路门店!$BI:$BI,通讯通路门店!$S:$S,$G1390)</f>
        <v>0</v>
      </c>
      <c r="AG1390" s="99">
        <f>SUMIFS(通讯通路门店!$BH:$BH,通讯通路门店!$S:$S,$G1390)</f>
        <v>0</v>
      </c>
      <c r="AH1390" s="99">
        <f t="shared" si="106"/>
        <v>0</v>
      </c>
      <c r="AI1390" s="99">
        <f>SUMIFS(通讯通路门店!$BB:$BB,通讯通路门店!$S:$S,$G1390)</f>
        <v>0</v>
      </c>
      <c r="AJ1390" s="99">
        <f>SUMIFS(通讯通路门店!$BE:$BE,通讯通路门店!$S:$S,$G1390)</f>
        <v>0</v>
      </c>
      <c r="AK1390" s="99">
        <f>SUMIFS(通讯通路门店!$BG:$BG,通讯通路门店!$S:$S,$G1390)</f>
        <v>0</v>
      </c>
      <c r="AL1390" s="99">
        <f>SUMIFS(通讯通路门店!$BC:$BC,通讯通路门店!$S:$S,$G1390)</f>
        <v>0</v>
      </c>
      <c r="AM1390" s="99">
        <f>SUMIFS(通讯通路门店!$BD:$BD,通讯通路门店!$S:$S,$G1390)</f>
        <v>0</v>
      </c>
      <c r="AN1390" s="99">
        <f>SUMIFS(通讯通路门店!$BF:$BF,通讯通路门店!$S:$S,$G1390)</f>
        <v>0</v>
      </c>
      <c r="AO1390" s="99">
        <f t="shared" si="107"/>
        <v>0</v>
      </c>
      <c r="AP1390" s="99">
        <f>SUMIFS(通讯通路门店!$K:$K,通讯通路门店!$S:$S,$G1390)</f>
        <v>0</v>
      </c>
      <c r="AQ1390" s="83"/>
      <c r="AR1390" s="99">
        <f>SUMIFS(通讯通路门店!$T:$T,通讯通路门店!$S:$S,$G1390)</f>
        <v>0</v>
      </c>
      <c r="AS1390" s="99">
        <f>SUMIFS(通讯通路门店!$U:$U,通讯通路门店!$S:$S,$G1390)</f>
        <v>0</v>
      </c>
      <c r="AT1390" s="99">
        <f>SUMIFS(通讯通路门店!$V:$V,通讯通路门店!$S:$S,$G1390)</f>
        <v>0</v>
      </c>
      <c r="AU1390" s="99">
        <f>SUMIFS(通讯通路门店!$W:$W,通讯通路门店!$S:$S,$G1390)</f>
        <v>0</v>
      </c>
      <c r="AV1390" s="99">
        <f>SUMIFS(通讯通路门店!$Z:$Z,通讯通路门店!$S:$S,$G1390)</f>
        <v>0</v>
      </c>
      <c r="AW1390" s="99">
        <f>SUMIFS(通讯通路门店!$AB:$AB,通讯通路门店!$S:$S,$G1390)</f>
        <v>0</v>
      </c>
      <c r="AX1390" s="99">
        <f>SUMIFS(通讯通路门店!$X:$X,通讯通路门店!$S:$S,$G1390)</f>
        <v>0</v>
      </c>
      <c r="AY1390" s="99">
        <f>SUMIFS(通讯通路门店!$Y:$Y,通讯通路门店!$S:$S,$G1390)</f>
        <v>0</v>
      </c>
      <c r="AZ1390" s="99">
        <f>SUMIFS(通讯通路门店!$AA:$AA,通讯通路门店!$S:$S,$G1390)</f>
        <v>0</v>
      </c>
      <c r="BA1390" s="99">
        <f t="shared" si="108"/>
        <v>0</v>
      </c>
      <c r="BB1390" s="99">
        <f t="shared" si="109"/>
        <v>0</v>
      </c>
      <c r="BC1390" s="99">
        <f>SUMIFS(通讯通路门店!$W:$W,通讯通路门店!$S:$S,$G1390,通讯通路门店!$J:$J,"荣耀体验店")+SUMIFS(通讯通路门店!$W:$W,通讯通路门店!$S:$S,$G1390,通讯通路门店!$J:$J,"荣耀授权专卖店")</f>
        <v>0</v>
      </c>
      <c r="BD1390" s="99">
        <f>SUMIFS(通讯通路门店!$Z:$Z,通讯通路门店!$S:$S,$G1390,通讯通路门店!$J:$J,"VIVO体验店")</f>
        <v>0</v>
      </c>
      <c r="BE1390" s="99">
        <f>SUMIFS(通讯通路门店!$AB:$AB,通讯通路门店!$S:$S,$G1390,通讯通路门店!$J:$J,"OPPO体验店")</f>
        <v>0</v>
      </c>
      <c r="BF1390" s="99">
        <f>SUMIFS(通讯通路门店!$X:$X,通讯通路门店!$S:$S,$G1390,通讯通路门店!$J:$J,"华为授权体验店")+SUMIFS(通讯通路门店!$AA:$AA,通讯通路门店!$S:$S,$G1390,通讯通路门店!$J:$J,"华为堡垒店")</f>
        <v>0</v>
      </c>
      <c r="BG1390" s="99">
        <f>SUMIFS(通讯通路门店!$Y:$Y,通讯通路门店!$S:$S,$G1390,通讯通路门店!$J:$J,"小米体验店")</f>
        <v>0</v>
      </c>
      <c r="BH1390" s="99">
        <f>SUMIFS(通讯通路门店!$AA:$AA,通讯通路门店!$S:$S,$G1390,通讯通路门店!$J:$J,"苹果体验店")</f>
        <v>0</v>
      </c>
      <c r="BI1390" s="99">
        <f>SUMIFS(通讯通路门店!$K:$K,通讯通路门店!$S:$S,$G1390,通讯通路门店!$J:$J,"其他品牌专卖店")</f>
        <v>0</v>
      </c>
      <c r="BJ1390" s="99">
        <f>SUMIFS(通讯通路门店!$AC:$AC,通讯通路门店!$S:$S,$G1390)</f>
        <v>0</v>
      </c>
      <c r="BK1390" s="99">
        <f>SUMIFS(通讯通路门店!$AD:$AD,通讯通路门店!$S:$S,$G1390)</f>
        <v>0</v>
      </c>
      <c r="BL1390" s="99">
        <f>SUMIFS(通讯通路门店!$AE:$AE,通讯通路门店!$S:$S,$G1390)</f>
        <v>0</v>
      </c>
      <c r="BM1390" s="99">
        <f>SUMIFS(通讯通路门店!$AF:$AF,通讯通路门店!$S:$S,$G1390)</f>
        <v>0</v>
      </c>
      <c r="BN1390" s="99">
        <f>SUMIFS(通讯通路门店!$AG:$AG,通讯通路门店!$S:$S,$G1390)</f>
        <v>0</v>
      </c>
      <c r="BO1390" s="99">
        <f>SUMIFS(通讯通路门店!$AH:$AH,通讯通路门店!$S:$S,$G1390)</f>
        <v>0</v>
      </c>
      <c r="BP1390" s="99">
        <f>SUMIFS(通讯通路门店!$AI:$AI,通讯通路门店!$S:$S,$G1390)</f>
        <v>0</v>
      </c>
      <c r="BQ1390" s="83"/>
    </row>
    <row r="1391" spans="1:69">
      <c r="A1391" s="99" t="str">
        <f>IFERROR(_xlfn.XLOOKUP($G1391,通讯通路门店!$S$4:$S$993933,通讯通路门店!$A$4:$A$993933,0,0),"")</f>
        <v>海南省</v>
      </c>
      <c r="B1391" s="99" t="str">
        <f>IFERROR(_xlfn.XLOOKUP($G1391,通讯通路门店!$S$4:$S$993933,通讯通路门店!$B$4:$B$993933,0,0),"")</f>
        <v>昌江黎族自治县</v>
      </c>
      <c r="C1391" s="99" t="str">
        <f>IFERROR(_xlfn.XLOOKUP($G1391,通讯通路门店!$S$4:$S$993933,通讯通路门店!$C$4:$C$993933,0,0),"")</f>
        <v>昌江黎族自治县</v>
      </c>
      <c r="D1391" s="99" t="str">
        <f>IFERROR(_xlfn.XLOOKUP($G1391,通讯通路门店!$S$4:$S$993933,通讯通路门店!$D$4:$D$993933,0,0),"")</f>
        <v>叉河镇</v>
      </c>
      <c r="E1391" s="83"/>
      <c r="F1391" s="83"/>
      <c r="G1391" s="101"/>
      <c r="H1391" s="102">
        <f>IFERROR(_xlfn.XLOOKUP($G1391,通讯通路门店!$S$4:$S$993933,通讯通路门店!$R$4:$R$993933,0,0),"")</f>
        <v>0</v>
      </c>
      <c r="I1391" s="83"/>
      <c r="J1391" s="83"/>
      <c r="K1391" s="83"/>
      <c r="L1391" s="83"/>
      <c r="M1391" s="83"/>
      <c r="N1391" s="83"/>
      <c r="O1391" s="83"/>
      <c r="P1391" s="83"/>
      <c r="Q1391" s="83"/>
      <c r="R1391" s="83"/>
      <c r="S1391" s="83"/>
      <c r="T1391" s="83"/>
      <c r="U1391" s="99">
        <f>COUNTIF(通讯通路门店!$S:$S,$G1391)</f>
        <v>0</v>
      </c>
      <c r="V1391" s="99">
        <f>COUNTIFS(通讯通路门店!$S:$S,$G1391,通讯通路门店!$J:$J,"综合卖场")</f>
        <v>0</v>
      </c>
      <c r="W1391" s="99">
        <f>SUMIFS(通讯通路门店!$AJ:$AJ,通讯通路门店!$S:$S,通讯客户沙盘!$G1391)</f>
        <v>0</v>
      </c>
      <c r="X1391" s="99">
        <f t="shared" si="105"/>
        <v>0</v>
      </c>
      <c r="Y1391" s="99">
        <f>COUNTIFS(通讯通路门店!$S:$S,$G1391,通讯通路门店!$J:$J,"荣耀体验店")+COUNTIFS(通讯通路门店!$S:$S,$G1391,通讯通路门店!$J:$J,"荣耀授权专卖店")</f>
        <v>0</v>
      </c>
      <c r="Z1391" s="99">
        <f>COUNTIFS(通讯通路门店!$S:$S,$G1391,通讯通路门店!$J:$J,"VIVO体验店")</f>
        <v>0</v>
      </c>
      <c r="AA1391" s="99">
        <f>COUNTIFS(通讯通路门店!$S:$S,$G1391,通讯通路门店!$J:$J,"OPPO体验店")</f>
        <v>0</v>
      </c>
      <c r="AB1391" s="99">
        <f>COUNTIFS(通讯通路门店!$S:$S,$G1391,通讯通路门店!$J:$J,"华为授权体验店")+COUNTIFS(通讯通路门店!$S:$S,$G1391,通讯通路门店!$J:$J,"华为堡垒店")</f>
        <v>0</v>
      </c>
      <c r="AC1391" s="99">
        <f>COUNTIFS(通讯通路门店!$S:$S,$G1391,通讯通路门店!$J:$J,"小米体验店")</f>
        <v>0</v>
      </c>
      <c r="AD1391" s="99">
        <f>COUNTIFS(通讯通路门店!$S:$S,$G1391,通讯通路门店!$J:$J,"苹果体验店")</f>
        <v>0</v>
      </c>
      <c r="AE1391" s="99">
        <f>COUNTIFS(通讯通路门店!$S:$S,$G1391,通讯通路门店!$J:$J,"其他品牌专卖店")</f>
        <v>0</v>
      </c>
      <c r="AF1391" s="99">
        <f>SUMIFS(通讯通路门店!$BI:$BI,通讯通路门店!$S:$S,$G1391)</f>
        <v>0</v>
      </c>
      <c r="AG1391" s="99">
        <f>SUMIFS(通讯通路门店!$BH:$BH,通讯通路门店!$S:$S,$G1391)</f>
        <v>0</v>
      </c>
      <c r="AH1391" s="99">
        <f t="shared" si="106"/>
        <v>0</v>
      </c>
      <c r="AI1391" s="99">
        <f>SUMIFS(通讯通路门店!$BB:$BB,通讯通路门店!$S:$S,$G1391)</f>
        <v>0</v>
      </c>
      <c r="AJ1391" s="99">
        <f>SUMIFS(通讯通路门店!$BE:$BE,通讯通路门店!$S:$S,$G1391)</f>
        <v>0</v>
      </c>
      <c r="AK1391" s="99">
        <f>SUMIFS(通讯通路门店!$BG:$BG,通讯通路门店!$S:$S,$G1391)</f>
        <v>0</v>
      </c>
      <c r="AL1391" s="99">
        <f>SUMIFS(通讯通路门店!$BC:$BC,通讯通路门店!$S:$S,$G1391)</f>
        <v>0</v>
      </c>
      <c r="AM1391" s="99">
        <f>SUMIFS(通讯通路门店!$BD:$BD,通讯通路门店!$S:$S,$G1391)</f>
        <v>0</v>
      </c>
      <c r="AN1391" s="99">
        <f>SUMIFS(通讯通路门店!$BF:$BF,通讯通路门店!$S:$S,$G1391)</f>
        <v>0</v>
      </c>
      <c r="AO1391" s="99">
        <f t="shared" si="107"/>
        <v>0</v>
      </c>
      <c r="AP1391" s="99">
        <f>SUMIFS(通讯通路门店!$K:$K,通讯通路门店!$S:$S,$G1391)</f>
        <v>0</v>
      </c>
      <c r="AQ1391" s="83"/>
      <c r="AR1391" s="99">
        <f>SUMIFS(通讯通路门店!$T:$T,通讯通路门店!$S:$S,$G1391)</f>
        <v>0</v>
      </c>
      <c r="AS1391" s="99">
        <f>SUMIFS(通讯通路门店!$U:$U,通讯通路门店!$S:$S,$G1391)</f>
        <v>0</v>
      </c>
      <c r="AT1391" s="99">
        <f>SUMIFS(通讯通路门店!$V:$V,通讯通路门店!$S:$S,$G1391)</f>
        <v>0</v>
      </c>
      <c r="AU1391" s="99">
        <f>SUMIFS(通讯通路门店!$W:$W,通讯通路门店!$S:$S,$G1391)</f>
        <v>0</v>
      </c>
      <c r="AV1391" s="99">
        <f>SUMIFS(通讯通路门店!$Z:$Z,通讯通路门店!$S:$S,$G1391)</f>
        <v>0</v>
      </c>
      <c r="AW1391" s="99">
        <f>SUMIFS(通讯通路门店!$AB:$AB,通讯通路门店!$S:$S,$G1391)</f>
        <v>0</v>
      </c>
      <c r="AX1391" s="99">
        <f>SUMIFS(通讯通路门店!$X:$X,通讯通路门店!$S:$S,$G1391)</f>
        <v>0</v>
      </c>
      <c r="AY1391" s="99">
        <f>SUMIFS(通讯通路门店!$Y:$Y,通讯通路门店!$S:$S,$G1391)</f>
        <v>0</v>
      </c>
      <c r="AZ1391" s="99">
        <f>SUMIFS(通讯通路门店!$AA:$AA,通讯通路门店!$S:$S,$G1391)</f>
        <v>0</v>
      </c>
      <c r="BA1391" s="99">
        <f t="shared" si="108"/>
        <v>0</v>
      </c>
      <c r="BB1391" s="99">
        <f t="shared" si="109"/>
        <v>0</v>
      </c>
      <c r="BC1391" s="99">
        <f>SUMIFS(通讯通路门店!$W:$W,通讯通路门店!$S:$S,$G1391,通讯通路门店!$J:$J,"荣耀体验店")+SUMIFS(通讯通路门店!$W:$W,通讯通路门店!$S:$S,$G1391,通讯通路门店!$J:$J,"荣耀授权专卖店")</f>
        <v>0</v>
      </c>
      <c r="BD1391" s="99">
        <f>SUMIFS(通讯通路门店!$Z:$Z,通讯通路门店!$S:$S,$G1391,通讯通路门店!$J:$J,"VIVO体验店")</f>
        <v>0</v>
      </c>
      <c r="BE1391" s="99">
        <f>SUMIFS(通讯通路门店!$AB:$AB,通讯通路门店!$S:$S,$G1391,通讯通路门店!$J:$J,"OPPO体验店")</f>
        <v>0</v>
      </c>
      <c r="BF1391" s="99">
        <f>SUMIFS(通讯通路门店!$X:$X,通讯通路门店!$S:$S,$G1391,通讯通路门店!$J:$J,"华为授权体验店")+SUMIFS(通讯通路门店!$AA:$AA,通讯通路门店!$S:$S,$G1391,通讯通路门店!$J:$J,"华为堡垒店")</f>
        <v>0</v>
      </c>
      <c r="BG1391" s="99">
        <f>SUMIFS(通讯通路门店!$Y:$Y,通讯通路门店!$S:$S,$G1391,通讯通路门店!$J:$J,"小米体验店")</f>
        <v>0</v>
      </c>
      <c r="BH1391" s="99">
        <f>SUMIFS(通讯通路门店!$AA:$AA,通讯通路门店!$S:$S,$G1391,通讯通路门店!$J:$J,"苹果体验店")</f>
        <v>0</v>
      </c>
      <c r="BI1391" s="99">
        <f>SUMIFS(通讯通路门店!$K:$K,通讯通路门店!$S:$S,$G1391,通讯通路门店!$J:$J,"其他品牌专卖店")</f>
        <v>0</v>
      </c>
      <c r="BJ1391" s="99">
        <f>SUMIFS(通讯通路门店!$AC:$AC,通讯通路门店!$S:$S,$G1391)</f>
        <v>0</v>
      </c>
      <c r="BK1391" s="99">
        <f>SUMIFS(通讯通路门店!$AD:$AD,通讯通路门店!$S:$S,$G1391)</f>
        <v>0</v>
      </c>
      <c r="BL1391" s="99">
        <f>SUMIFS(通讯通路门店!$AE:$AE,通讯通路门店!$S:$S,$G1391)</f>
        <v>0</v>
      </c>
      <c r="BM1391" s="99">
        <f>SUMIFS(通讯通路门店!$AF:$AF,通讯通路门店!$S:$S,$G1391)</f>
        <v>0</v>
      </c>
      <c r="BN1391" s="99">
        <f>SUMIFS(通讯通路门店!$AG:$AG,通讯通路门店!$S:$S,$G1391)</f>
        <v>0</v>
      </c>
      <c r="BO1391" s="99">
        <f>SUMIFS(通讯通路门店!$AH:$AH,通讯通路门店!$S:$S,$G1391)</f>
        <v>0</v>
      </c>
      <c r="BP1391" s="99">
        <f>SUMIFS(通讯通路门店!$AI:$AI,通讯通路门店!$S:$S,$G1391)</f>
        <v>0</v>
      </c>
      <c r="BQ1391" s="83"/>
    </row>
    <row r="1392" spans="1:69">
      <c r="A1392" s="99" t="str">
        <f>IFERROR(_xlfn.XLOOKUP($G1392,通讯通路门店!$S$4:$S$993933,通讯通路门店!$A$4:$A$993933,0,0),"")</f>
        <v>海南省</v>
      </c>
      <c r="B1392" s="99" t="str">
        <f>IFERROR(_xlfn.XLOOKUP($G1392,通讯通路门店!$S$4:$S$993933,通讯通路门店!$B$4:$B$993933,0,0),"")</f>
        <v>昌江黎族自治县</v>
      </c>
      <c r="C1392" s="99" t="str">
        <f>IFERROR(_xlfn.XLOOKUP($G1392,通讯通路门店!$S$4:$S$993933,通讯通路门店!$C$4:$C$993933,0,0),"")</f>
        <v>昌江黎族自治县</v>
      </c>
      <c r="D1392" s="99" t="str">
        <f>IFERROR(_xlfn.XLOOKUP($G1392,通讯通路门店!$S$4:$S$993933,通讯通路门店!$D$4:$D$993933,0,0),"")</f>
        <v>叉河镇</v>
      </c>
      <c r="E1392" s="83"/>
      <c r="F1392" s="83"/>
      <c r="G1392" s="101"/>
      <c r="H1392" s="102">
        <f>IFERROR(_xlfn.XLOOKUP($G1392,通讯通路门店!$S$4:$S$993933,通讯通路门店!$R$4:$R$993933,0,0),"")</f>
        <v>0</v>
      </c>
      <c r="I1392" s="83"/>
      <c r="J1392" s="83"/>
      <c r="K1392" s="83"/>
      <c r="L1392" s="83"/>
      <c r="M1392" s="83"/>
      <c r="N1392" s="83"/>
      <c r="O1392" s="83"/>
      <c r="P1392" s="83"/>
      <c r="Q1392" s="83"/>
      <c r="R1392" s="83"/>
      <c r="S1392" s="83"/>
      <c r="T1392" s="83"/>
      <c r="U1392" s="99">
        <f>COUNTIF(通讯通路门店!$S:$S,$G1392)</f>
        <v>0</v>
      </c>
      <c r="V1392" s="99">
        <f>COUNTIFS(通讯通路门店!$S:$S,$G1392,通讯通路门店!$J:$J,"综合卖场")</f>
        <v>0</v>
      </c>
      <c r="W1392" s="99">
        <f>SUMIFS(通讯通路门店!$AJ:$AJ,通讯通路门店!$S:$S,通讯客户沙盘!$G1392)</f>
        <v>0</v>
      </c>
      <c r="X1392" s="99">
        <f t="shared" si="105"/>
        <v>0</v>
      </c>
      <c r="Y1392" s="99">
        <f>COUNTIFS(通讯通路门店!$S:$S,$G1392,通讯通路门店!$J:$J,"荣耀体验店")+COUNTIFS(通讯通路门店!$S:$S,$G1392,通讯通路门店!$J:$J,"荣耀授权专卖店")</f>
        <v>0</v>
      </c>
      <c r="Z1392" s="99">
        <f>COUNTIFS(通讯通路门店!$S:$S,$G1392,通讯通路门店!$J:$J,"VIVO体验店")</f>
        <v>0</v>
      </c>
      <c r="AA1392" s="99">
        <f>COUNTIFS(通讯通路门店!$S:$S,$G1392,通讯通路门店!$J:$J,"OPPO体验店")</f>
        <v>0</v>
      </c>
      <c r="AB1392" s="99">
        <f>COUNTIFS(通讯通路门店!$S:$S,$G1392,通讯通路门店!$J:$J,"华为授权体验店")+COUNTIFS(通讯通路门店!$S:$S,$G1392,通讯通路门店!$J:$J,"华为堡垒店")</f>
        <v>0</v>
      </c>
      <c r="AC1392" s="99">
        <f>COUNTIFS(通讯通路门店!$S:$S,$G1392,通讯通路门店!$J:$J,"小米体验店")</f>
        <v>0</v>
      </c>
      <c r="AD1392" s="99">
        <f>COUNTIFS(通讯通路门店!$S:$S,$G1392,通讯通路门店!$J:$J,"苹果体验店")</f>
        <v>0</v>
      </c>
      <c r="AE1392" s="99">
        <f>COUNTIFS(通讯通路门店!$S:$S,$G1392,通讯通路门店!$J:$J,"其他品牌专卖店")</f>
        <v>0</v>
      </c>
      <c r="AF1392" s="99">
        <f>SUMIFS(通讯通路门店!$BI:$BI,通讯通路门店!$S:$S,$G1392)</f>
        <v>0</v>
      </c>
      <c r="AG1392" s="99">
        <f>SUMIFS(通讯通路门店!$BH:$BH,通讯通路门店!$S:$S,$G1392)</f>
        <v>0</v>
      </c>
      <c r="AH1392" s="99">
        <f t="shared" si="106"/>
        <v>0</v>
      </c>
      <c r="AI1392" s="99">
        <f>SUMIFS(通讯通路门店!$BB:$BB,通讯通路门店!$S:$S,$G1392)</f>
        <v>0</v>
      </c>
      <c r="AJ1392" s="99">
        <f>SUMIFS(通讯通路门店!$BE:$BE,通讯通路门店!$S:$S,$G1392)</f>
        <v>0</v>
      </c>
      <c r="AK1392" s="99">
        <f>SUMIFS(通讯通路门店!$BG:$BG,通讯通路门店!$S:$S,$G1392)</f>
        <v>0</v>
      </c>
      <c r="AL1392" s="99">
        <f>SUMIFS(通讯通路门店!$BC:$BC,通讯通路门店!$S:$S,$G1392)</f>
        <v>0</v>
      </c>
      <c r="AM1392" s="99">
        <f>SUMIFS(通讯通路门店!$BD:$BD,通讯通路门店!$S:$S,$G1392)</f>
        <v>0</v>
      </c>
      <c r="AN1392" s="99">
        <f>SUMIFS(通讯通路门店!$BF:$BF,通讯通路门店!$S:$S,$G1392)</f>
        <v>0</v>
      </c>
      <c r="AO1392" s="99">
        <f t="shared" si="107"/>
        <v>0</v>
      </c>
      <c r="AP1392" s="99">
        <f>SUMIFS(通讯通路门店!$K:$K,通讯通路门店!$S:$S,$G1392)</f>
        <v>0</v>
      </c>
      <c r="AQ1392" s="83"/>
      <c r="AR1392" s="99">
        <f>SUMIFS(通讯通路门店!$T:$T,通讯通路门店!$S:$S,$G1392)</f>
        <v>0</v>
      </c>
      <c r="AS1392" s="99">
        <f>SUMIFS(通讯通路门店!$U:$U,通讯通路门店!$S:$S,$G1392)</f>
        <v>0</v>
      </c>
      <c r="AT1392" s="99">
        <f>SUMIFS(通讯通路门店!$V:$V,通讯通路门店!$S:$S,$G1392)</f>
        <v>0</v>
      </c>
      <c r="AU1392" s="99">
        <f>SUMIFS(通讯通路门店!$W:$W,通讯通路门店!$S:$S,$G1392)</f>
        <v>0</v>
      </c>
      <c r="AV1392" s="99">
        <f>SUMIFS(通讯通路门店!$Z:$Z,通讯通路门店!$S:$S,$G1392)</f>
        <v>0</v>
      </c>
      <c r="AW1392" s="99">
        <f>SUMIFS(通讯通路门店!$AB:$AB,通讯通路门店!$S:$S,$G1392)</f>
        <v>0</v>
      </c>
      <c r="AX1392" s="99">
        <f>SUMIFS(通讯通路门店!$X:$X,通讯通路门店!$S:$S,$G1392)</f>
        <v>0</v>
      </c>
      <c r="AY1392" s="99">
        <f>SUMIFS(通讯通路门店!$Y:$Y,通讯通路门店!$S:$S,$G1392)</f>
        <v>0</v>
      </c>
      <c r="AZ1392" s="99">
        <f>SUMIFS(通讯通路门店!$AA:$AA,通讯通路门店!$S:$S,$G1392)</f>
        <v>0</v>
      </c>
      <c r="BA1392" s="99">
        <f t="shared" si="108"/>
        <v>0</v>
      </c>
      <c r="BB1392" s="99">
        <f t="shared" si="109"/>
        <v>0</v>
      </c>
      <c r="BC1392" s="99">
        <f>SUMIFS(通讯通路门店!$W:$W,通讯通路门店!$S:$S,$G1392,通讯通路门店!$J:$J,"荣耀体验店")+SUMIFS(通讯通路门店!$W:$W,通讯通路门店!$S:$S,$G1392,通讯通路门店!$J:$J,"荣耀授权专卖店")</f>
        <v>0</v>
      </c>
      <c r="BD1392" s="99">
        <f>SUMIFS(通讯通路门店!$Z:$Z,通讯通路门店!$S:$S,$G1392,通讯通路门店!$J:$J,"VIVO体验店")</f>
        <v>0</v>
      </c>
      <c r="BE1392" s="99">
        <f>SUMIFS(通讯通路门店!$AB:$AB,通讯通路门店!$S:$S,$G1392,通讯通路门店!$J:$J,"OPPO体验店")</f>
        <v>0</v>
      </c>
      <c r="BF1392" s="99">
        <f>SUMIFS(通讯通路门店!$X:$X,通讯通路门店!$S:$S,$G1392,通讯通路门店!$J:$J,"华为授权体验店")+SUMIFS(通讯通路门店!$AA:$AA,通讯通路门店!$S:$S,$G1392,通讯通路门店!$J:$J,"华为堡垒店")</f>
        <v>0</v>
      </c>
      <c r="BG1392" s="99">
        <f>SUMIFS(通讯通路门店!$Y:$Y,通讯通路门店!$S:$S,$G1392,通讯通路门店!$J:$J,"小米体验店")</f>
        <v>0</v>
      </c>
      <c r="BH1392" s="99">
        <f>SUMIFS(通讯通路门店!$AA:$AA,通讯通路门店!$S:$S,$G1392,通讯通路门店!$J:$J,"苹果体验店")</f>
        <v>0</v>
      </c>
      <c r="BI1392" s="99">
        <f>SUMIFS(通讯通路门店!$K:$K,通讯通路门店!$S:$S,$G1392,通讯通路门店!$J:$J,"其他品牌专卖店")</f>
        <v>0</v>
      </c>
      <c r="BJ1392" s="99">
        <f>SUMIFS(通讯通路门店!$AC:$AC,通讯通路门店!$S:$S,$G1392)</f>
        <v>0</v>
      </c>
      <c r="BK1392" s="99">
        <f>SUMIFS(通讯通路门店!$AD:$AD,通讯通路门店!$S:$S,$G1392)</f>
        <v>0</v>
      </c>
      <c r="BL1392" s="99">
        <f>SUMIFS(通讯通路门店!$AE:$AE,通讯通路门店!$S:$S,$G1392)</f>
        <v>0</v>
      </c>
      <c r="BM1392" s="99">
        <f>SUMIFS(通讯通路门店!$AF:$AF,通讯通路门店!$S:$S,$G1392)</f>
        <v>0</v>
      </c>
      <c r="BN1392" s="99">
        <f>SUMIFS(通讯通路门店!$AG:$AG,通讯通路门店!$S:$S,$G1392)</f>
        <v>0</v>
      </c>
      <c r="BO1392" s="99">
        <f>SUMIFS(通讯通路门店!$AH:$AH,通讯通路门店!$S:$S,$G1392)</f>
        <v>0</v>
      </c>
      <c r="BP1392" s="99">
        <f>SUMIFS(通讯通路门店!$AI:$AI,通讯通路门店!$S:$S,$G1392)</f>
        <v>0</v>
      </c>
      <c r="BQ1392" s="83"/>
    </row>
    <row r="1393" spans="1:69">
      <c r="A1393" s="99" t="str">
        <f>IFERROR(_xlfn.XLOOKUP($G1393,通讯通路门店!$S$4:$S$993933,通讯通路门店!$A$4:$A$993933,0,0),"")</f>
        <v>海南省</v>
      </c>
      <c r="B1393" s="99" t="str">
        <f>IFERROR(_xlfn.XLOOKUP($G1393,通讯通路门店!$S$4:$S$993933,通讯通路门店!$B$4:$B$993933,0,0),"")</f>
        <v>昌江黎族自治县</v>
      </c>
      <c r="C1393" s="99" t="str">
        <f>IFERROR(_xlfn.XLOOKUP($G1393,通讯通路门店!$S$4:$S$993933,通讯通路门店!$C$4:$C$993933,0,0),"")</f>
        <v>昌江黎族自治县</v>
      </c>
      <c r="D1393" s="99" t="str">
        <f>IFERROR(_xlfn.XLOOKUP($G1393,通讯通路门店!$S$4:$S$993933,通讯通路门店!$D$4:$D$993933,0,0),"")</f>
        <v>叉河镇</v>
      </c>
      <c r="E1393" s="83"/>
      <c r="F1393" s="83"/>
      <c r="G1393" s="101"/>
      <c r="H1393" s="102">
        <f>IFERROR(_xlfn.XLOOKUP($G1393,通讯通路门店!$S$4:$S$993933,通讯通路门店!$R$4:$R$993933,0,0),"")</f>
        <v>0</v>
      </c>
      <c r="I1393" s="83"/>
      <c r="J1393" s="83"/>
      <c r="K1393" s="83"/>
      <c r="L1393" s="83"/>
      <c r="M1393" s="83"/>
      <c r="N1393" s="83"/>
      <c r="O1393" s="83"/>
      <c r="P1393" s="83"/>
      <c r="Q1393" s="83"/>
      <c r="R1393" s="83"/>
      <c r="S1393" s="83"/>
      <c r="T1393" s="83"/>
      <c r="U1393" s="99">
        <f>COUNTIF(通讯通路门店!$S:$S,$G1393)</f>
        <v>0</v>
      </c>
      <c r="V1393" s="99">
        <f>COUNTIFS(通讯通路门店!$S:$S,$G1393,通讯通路门店!$J:$J,"综合卖场")</f>
        <v>0</v>
      </c>
      <c r="W1393" s="99">
        <f>SUMIFS(通讯通路门店!$AJ:$AJ,通讯通路门店!$S:$S,通讯客户沙盘!$G1393)</f>
        <v>0</v>
      </c>
      <c r="X1393" s="99">
        <f t="shared" si="105"/>
        <v>0</v>
      </c>
      <c r="Y1393" s="99">
        <f>COUNTIFS(通讯通路门店!$S:$S,$G1393,通讯通路门店!$J:$J,"荣耀体验店")+COUNTIFS(通讯通路门店!$S:$S,$G1393,通讯通路门店!$J:$J,"荣耀授权专卖店")</f>
        <v>0</v>
      </c>
      <c r="Z1393" s="99">
        <f>COUNTIFS(通讯通路门店!$S:$S,$G1393,通讯通路门店!$J:$J,"VIVO体验店")</f>
        <v>0</v>
      </c>
      <c r="AA1393" s="99">
        <f>COUNTIFS(通讯通路门店!$S:$S,$G1393,通讯通路门店!$J:$J,"OPPO体验店")</f>
        <v>0</v>
      </c>
      <c r="AB1393" s="99">
        <f>COUNTIFS(通讯通路门店!$S:$S,$G1393,通讯通路门店!$J:$J,"华为授权体验店")+COUNTIFS(通讯通路门店!$S:$S,$G1393,通讯通路门店!$J:$J,"华为堡垒店")</f>
        <v>0</v>
      </c>
      <c r="AC1393" s="99">
        <f>COUNTIFS(通讯通路门店!$S:$S,$G1393,通讯通路门店!$J:$J,"小米体验店")</f>
        <v>0</v>
      </c>
      <c r="AD1393" s="99">
        <f>COUNTIFS(通讯通路门店!$S:$S,$G1393,通讯通路门店!$J:$J,"苹果体验店")</f>
        <v>0</v>
      </c>
      <c r="AE1393" s="99">
        <f>COUNTIFS(通讯通路门店!$S:$S,$G1393,通讯通路门店!$J:$J,"其他品牌专卖店")</f>
        <v>0</v>
      </c>
      <c r="AF1393" s="99">
        <f>SUMIFS(通讯通路门店!$BI:$BI,通讯通路门店!$S:$S,$G1393)</f>
        <v>0</v>
      </c>
      <c r="AG1393" s="99">
        <f>SUMIFS(通讯通路门店!$BH:$BH,通讯通路门店!$S:$S,$G1393)</f>
        <v>0</v>
      </c>
      <c r="AH1393" s="99">
        <f t="shared" si="106"/>
        <v>0</v>
      </c>
      <c r="AI1393" s="99">
        <f>SUMIFS(通讯通路门店!$BB:$BB,通讯通路门店!$S:$S,$G1393)</f>
        <v>0</v>
      </c>
      <c r="AJ1393" s="99">
        <f>SUMIFS(通讯通路门店!$BE:$BE,通讯通路门店!$S:$S,$G1393)</f>
        <v>0</v>
      </c>
      <c r="AK1393" s="99">
        <f>SUMIFS(通讯通路门店!$BG:$BG,通讯通路门店!$S:$S,$G1393)</f>
        <v>0</v>
      </c>
      <c r="AL1393" s="99">
        <f>SUMIFS(通讯通路门店!$BC:$BC,通讯通路门店!$S:$S,$G1393)</f>
        <v>0</v>
      </c>
      <c r="AM1393" s="99">
        <f>SUMIFS(通讯通路门店!$BD:$BD,通讯通路门店!$S:$S,$G1393)</f>
        <v>0</v>
      </c>
      <c r="AN1393" s="99">
        <f>SUMIFS(通讯通路门店!$BF:$BF,通讯通路门店!$S:$S,$G1393)</f>
        <v>0</v>
      </c>
      <c r="AO1393" s="99">
        <f t="shared" si="107"/>
        <v>0</v>
      </c>
      <c r="AP1393" s="99">
        <f>SUMIFS(通讯通路门店!$K:$K,通讯通路门店!$S:$S,$G1393)</f>
        <v>0</v>
      </c>
      <c r="AQ1393" s="83"/>
      <c r="AR1393" s="99">
        <f>SUMIFS(通讯通路门店!$T:$T,通讯通路门店!$S:$S,$G1393)</f>
        <v>0</v>
      </c>
      <c r="AS1393" s="99">
        <f>SUMIFS(通讯通路门店!$U:$U,通讯通路门店!$S:$S,$G1393)</f>
        <v>0</v>
      </c>
      <c r="AT1393" s="99">
        <f>SUMIFS(通讯通路门店!$V:$V,通讯通路门店!$S:$S,$G1393)</f>
        <v>0</v>
      </c>
      <c r="AU1393" s="99">
        <f>SUMIFS(通讯通路门店!$W:$W,通讯通路门店!$S:$S,$G1393)</f>
        <v>0</v>
      </c>
      <c r="AV1393" s="99">
        <f>SUMIFS(通讯通路门店!$Z:$Z,通讯通路门店!$S:$S,$G1393)</f>
        <v>0</v>
      </c>
      <c r="AW1393" s="99">
        <f>SUMIFS(通讯通路门店!$AB:$AB,通讯通路门店!$S:$S,$G1393)</f>
        <v>0</v>
      </c>
      <c r="AX1393" s="99">
        <f>SUMIFS(通讯通路门店!$X:$X,通讯通路门店!$S:$S,$G1393)</f>
        <v>0</v>
      </c>
      <c r="AY1393" s="99">
        <f>SUMIFS(通讯通路门店!$Y:$Y,通讯通路门店!$S:$S,$G1393)</f>
        <v>0</v>
      </c>
      <c r="AZ1393" s="99">
        <f>SUMIFS(通讯通路门店!$AA:$AA,通讯通路门店!$S:$S,$G1393)</f>
        <v>0</v>
      </c>
      <c r="BA1393" s="99">
        <f t="shared" si="108"/>
        <v>0</v>
      </c>
      <c r="BB1393" s="99">
        <f t="shared" si="109"/>
        <v>0</v>
      </c>
      <c r="BC1393" s="99">
        <f>SUMIFS(通讯通路门店!$W:$W,通讯通路门店!$S:$S,$G1393,通讯通路门店!$J:$J,"荣耀体验店")+SUMIFS(通讯通路门店!$W:$W,通讯通路门店!$S:$S,$G1393,通讯通路门店!$J:$J,"荣耀授权专卖店")</f>
        <v>0</v>
      </c>
      <c r="BD1393" s="99">
        <f>SUMIFS(通讯通路门店!$Z:$Z,通讯通路门店!$S:$S,$G1393,通讯通路门店!$J:$J,"VIVO体验店")</f>
        <v>0</v>
      </c>
      <c r="BE1393" s="99">
        <f>SUMIFS(通讯通路门店!$AB:$AB,通讯通路门店!$S:$S,$G1393,通讯通路门店!$J:$J,"OPPO体验店")</f>
        <v>0</v>
      </c>
      <c r="BF1393" s="99">
        <f>SUMIFS(通讯通路门店!$X:$X,通讯通路门店!$S:$S,$G1393,通讯通路门店!$J:$J,"华为授权体验店")+SUMIFS(通讯通路门店!$AA:$AA,通讯通路门店!$S:$S,$G1393,通讯通路门店!$J:$J,"华为堡垒店")</f>
        <v>0</v>
      </c>
      <c r="BG1393" s="99">
        <f>SUMIFS(通讯通路门店!$Y:$Y,通讯通路门店!$S:$S,$G1393,通讯通路门店!$J:$J,"小米体验店")</f>
        <v>0</v>
      </c>
      <c r="BH1393" s="99">
        <f>SUMIFS(通讯通路门店!$AA:$AA,通讯通路门店!$S:$S,$G1393,通讯通路门店!$J:$J,"苹果体验店")</f>
        <v>0</v>
      </c>
      <c r="BI1393" s="99">
        <f>SUMIFS(通讯通路门店!$K:$K,通讯通路门店!$S:$S,$G1393,通讯通路门店!$J:$J,"其他品牌专卖店")</f>
        <v>0</v>
      </c>
      <c r="BJ1393" s="99">
        <f>SUMIFS(通讯通路门店!$AC:$AC,通讯通路门店!$S:$S,$G1393)</f>
        <v>0</v>
      </c>
      <c r="BK1393" s="99">
        <f>SUMIFS(通讯通路门店!$AD:$AD,通讯通路门店!$S:$S,$G1393)</f>
        <v>0</v>
      </c>
      <c r="BL1393" s="99">
        <f>SUMIFS(通讯通路门店!$AE:$AE,通讯通路门店!$S:$S,$G1393)</f>
        <v>0</v>
      </c>
      <c r="BM1393" s="99">
        <f>SUMIFS(通讯通路门店!$AF:$AF,通讯通路门店!$S:$S,$G1393)</f>
        <v>0</v>
      </c>
      <c r="BN1393" s="99">
        <f>SUMIFS(通讯通路门店!$AG:$AG,通讯通路门店!$S:$S,$G1393)</f>
        <v>0</v>
      </c>
      <c r="BO1393" s="99">
        <f>SUMIFS(通讯通路门店!$AH:$AH,通讯通路门店!$S:$S,$G1393)</f>
        <v>0</v>
      </c>
      <c r="BP1393" s="99">
        <f>SUMIFS(通讯通路门店!$AI:$AI,通讯通路门店!$S:$S,$G1393)</f>
        <v>0</v>
      </c>
      <c r="BQ1393" s="83"/>
    </row>
    <row r="1394" spans="1:69">
      <c r="A1394" s="99" t="str">
        <f>IFERROR(_xlfn.XLOOKUP($G1394,通讯通路门店!$S$4:$S$993933,通讯通路门店!$A$4:$A$993933,0,0),"")</f>
        <v>海南省</v>
      </c>
      <c r="B1394" s="99" t="str">
        <f>IFERROR(_xlfn.XLOOKUP($G1394,通讯通路门店!$S$4:$S$993933,通讯通路门店!$B$4:$B$993933,0,0),"")</f>
        <v>昌江黎族自治县</v>
      </c>
      <c r="C1394" s="99" t="str">
        <f>IFERROR(_xlfn.XLOOKUP($G1394,通讯通路门店!$S$4:$S$993933,通讯通路门店!$C$4:$C$993933,0,0),"")</f>
        <v>昌江黎族自治县</v>
      </c>
      <c r="D1394" s="99" t="str">
        <f>IFERROR(_xlfn.XLOOKUP($G1394,通讯通路门店!$S$4:$S$993933,通讯通路门店!$D$4:$D$993933,0,0),"")</f>
        <v>叉河镇</v>
      </c>
      <c r="E1394" s="83"/>
      <c r="F1394" s="83"/>
      <c r="G1394" s="101"/>
      <c r="H1394" s="102">
        <f>IFERROR(_xlfn.XLOOKUP($G1394,通讯通路门店!$S$4:$S$993933,通讯通路门店!$R$4:$R$993933,0,0),"")</f>
        <v>0</v>
      </c>
      <c r="I1394" s="83"/>
      <c r="J1394" s="83"/>
      <c r="K1394" s="83"/>
      <c r="L1394" s="83"/>
      <c r="M1394" s="83"/>
      <c r="N1394" s="83"/>
      <c r="O1394" s="83"/>
      <c r="P1394" s="83"/>
      <c r="Q1394" s="83"/>
      <c r="R1394" s="83"/>
      <c r="S1394" s="83"/>
      <c r="T1394" s="83"/>
      <c r="U1394" s="99">
        <f>COUNTIF(通讯通路门店!$S:$S,$G1394)</f>
        <v>0</v>
      </c>
      <c r="V1394" s="99">
        <f>COUNTIFS(通讯通路门店!$S:$S,$G1394,通讯通路门店!$J:$J,"综合卖场")</f>
        <v>0</v>
      </c>
      <c r="W1394" s="99">
        <f>SUMIFS(通讯通路门店!$AJ:$AJ,通讯通路门店!$S:$S,通讯客户沙盘!$G1394)</f>
        <v>0</v>
      </c>
      <c r="X1394" s="99">
        <f t="shared" si="105"/>
        <v>0</v>
      </c>
      <c r="Y1394" s="99">
        <f>COUNTIFS(通讯通路门店!$S:$S,$G1394,通讯通路门店!$J:$J,"荣耀体验店")+COUNTIFS(通讯通路门店!$S:$S,$G1394,通讯通路门店!$J:$J,"荣耀授权专卖店")</f>
        <v>0</v>
      </c>
      <c r="Z1394" s="99">
        <f>COUNTIFS(通讯通路门店!$S:$S,$G1394,通讯通路门店!$J:$J,"VIVO体验店")</f>
        <v>0</v>
      </c>
      <c r="AA1394" s="99">
        <f>COUNTIFS(通讯通路门店!$S:$S,$G1394,通讯通路门店!$J:$J,"OPPO体验店")</f>
        <v>0</v>
      </c>
      <c r="AB1394" s="99">
        <f>COUNTIFS(通讯通路门店!$S:$S,$G1394,通讯通路门店!$J:$J,"华为授权体验店")+COUNTIFS(通讯通路门店!$S:$S,$G1394,通讯通路门店!$J:$J,"华为堡垒店")</f>
        <v>0</v>
      </c>
      <c r="AC1394" s="99">
        <f>COUNTIFS(通讯通路门店!$S:$S,$G1394,通讯通路门店!$J:$J,"小米体验店")</f>
        <v>0</v>
      </c>
      <c r="AD1394" s="99">
        <f>COUNTIFS(通讯通路门店!$S:$S,$G1394,通讯通路门店!$J:$J,"苹果体验店")</f>
        <v>0</v>
      </c>
      <c r="AE1394" s="99">
        <f>COUNTIFS(通讯通路门店!$S:$S,$G1394,通讯通路门店!$J:$J,"其他品牌专卖店")</f>
        <v>0</v>
      </c>
      <c r="AF1394" s="99">
        <f>SUMIFS(通讯通路门店!$BI:$BI,通讯通路门店!$S:$S,$G1394)</f>
        <v>0</v>
      </c>
      <c r="AG1394" s="99">
        <f>SUMIFS(通讯通路门店!$BH:$BH,通讯通路门店!$S:$S,$G1394)</f>
        <v>0</v>
      </c>
      <c r="AH1394" s="99">
        <f t="shared" si="106"/>
        <v>0</v>
      </c>
      <c r="AI1394" s="99">
        <f>SUMIFS(通讯通路门店!$BB:$BB,通讯通路门店!$S:$S,$G1394)</f>
        <v>0</v>
      </c>
      <c r="AJ1394" s="99">
        <f>SUMIFS(通讯通路门店!$BE:$BE,通讯通路门店!$S:$S,$G1394)</f>
        <v>0</v>
      </c>
      <c r="AK1394" s="99">
        <f>SUMIFS(通讯通路门店!$BG:$BG,通讯通路门店!$S:$S,$G1394)</f>
        <v>0</v>
      </c>
      <c r="AL1394" s="99">
        <f>SUMIFS(通讯通路门店!$BC:$BC,通讯通路门店!$S:$S,$G1394)</f>
        <v>0</v>
      </c>
      <c r="AM1394" s="99">
        <f>SUMIFS(通讯通路门店!$BD:$BD,通讯通路门店!$S:$S,$G1394)</f>
        <v>0</v>
      </c>
      <c r="AN1394" s="99">
        <f>SUMIFS(通讯通路门店!$BF:$BF,通讯通路门店!$S:$S,$G1394)</f>
        <v>0</v>
      </c>
      <c r="AO1394" s="99">
        <f t="shared" si="107"/>
        <v>0</v>
      </c>
      <c r="AP1394" s="99">
        <f>SUMIFS(通讯通路门店!$K:$K,通讯通路门店!$S:$S,$G1394)</f>
        <v>0</v>
      </c>
      <c r="AQ1394" s="83"/>
      <c r="AR1394" s="99">
        <f>SUMIFS(通讯通路门店!$T:$T,通讯通路门店!$S:$S,$G1394)</f>
        <v>0</v>
      </c>
      <c r="AS1394" s="99">
        <f>SUMIFS(通讯通路门店!$U:$U,通讯通路门店!$S:$S,$G1394)</f>
        <v>0</v>
      </c>
      <c r="AT1394" s="99">
        <f>SUMIFS(通讯通路门店!$V:$V,通讯通路门店!$S:$S,$G1394)</f>
        <v>0</v>
      </c>
      <c r="AU1394" s="99">
        <f>SUMIFS(通讯通路门店!$W:$W,通讯通路门店!$S:$S,$G1394)</f>
        <v>0</v>
      </c>
      <c r="AV1394" s="99">
        <f>SUMIFS(通讯通路门店!$Z:$Z,通讯通路门店!$S:$S,$G1394)</f>
        <v>0</v>
      </c>
      <c r="AW1394" s="99">
        <f>SUMIFS(通讯通路门店!$AB:$AB,通讯通路门店!$S:$S,$G1394)</f>
        <v>0</v>
      </c>
      <c r="AX1394" s="99">
        <f>SUMIFS(通讯通路门店!$X:$X,通讯通路门店!$S:$S,$G1394)</f>
        <v>0</v>
      </c>
      <c r="AY1394" s="99">
        <f>SUMIFS(通讯通路门店!$Y:$Y,通讯通路门店!$S:$S,$G1394)</f>
        <v>0</v>
      </c>
      <c r="AZ1394" s="99">
        <f>SUMIFS(通讯通路门店!$AA:$AA,通讯通路门店!$S:$S,$G1394)</f>
        <v>0</v>
      </c>
      <c r="BA1394" s="99">
        <f t="shared" si="108"/>
        <v>0</v>
      </c>
      <c r="BB1394" s="99">
        <f t="shared" si="109"/>
        <v>0</v>
      </c>
      <c r="BC1394" s="99">
        <f>SUMIFS(通讯通路门店!$W:$W,通讯通路门店!$S:$S,$G1394,通讯通路门店!$J:$J,"荣耀体验店")+SUMIFS(通讯通路门店!$W:$W,通讯通路门店!$S:$S,$G1394,通讯通路门店!$J:$J,"荣耀授权专卖店")</f>
        <v>0</v>
      </c>
      <c r="BD1394" s="99">
        <f>SUMIFS(通讯通路门店!$Z:$Z,通讯通路门店!$S:$S,$G1394,通讯通路门店!$J:$J,"VIVO体验店")</f>
        <v>0</v>
      </c>
      <c r="BE1394" s="99">
        <f>SUMIFS(通讯通路门店!$AB:$AB,通讯通路门店!$S:$S,$G1394,通讯通路门店!$J:$J,"OPPO体验店")</f>
        <v>0</v>
      </c>
      <c r="BF1394" s="99">
        <f>SUMIFS(通讯通路门店!$X:$X,通讯通路门店!$S:$S,$G1394,通讯通路门店!$J:$J,"华为授权体验店")+SUMIFS(通讯通路门店!$AA:$AA,通讯通路门店!$S:$S,$G1394,通讯通路门店!$J:$J,"华为堡垒店")</f>
        <v>0</v>
      </c>
      <c r="BG1394" s="99">
        <f>SUMIFS(通讯通路门店!$Y:$Y,通讯通路门店!$S:$S,$G1394,通讯通路门店!$J:$J,"小米体验店")</f>
        <v>0</v>
      </c>
      <c r="BH1394" s="99">
        <f>SUMIFS(通讯通路门店!$AA:$AA,通讯通路门店!$S:$S,$G1394,通讯通路门店!$J:$J,"苹果体验店")</f>
        <v>0</v>
      </c>
      <c r="BI1394" s="99">
        <f>SUMIFS(通讯通路门店!$K:$K,通讯通路门店!$S:$S,$G1394,通讯通路门店!$J:$J,"其他品牌专卖店")</f>
        <v>0</v>
      </c>
      <c r="BJ1394" s="99">
        <f>SUMIFS(通讯通路门店!$AC:$AC,通讯通路门店!$S:$S,$G1394)</f>
        <v>0</v>
      </c>
      <c r="BK1394" s="99">
        <f>SUMIFS(通讯通路门店!$AD:$AD,通讯通路门店!$S:$S,$G1394)</f>
        <v>0</v>
      </c>
      <c r="BL1394" s="99">
        <f>SUMIFS(通讯通路门店!$AE:$AE,通讯通路门店!$S:$S,$G1394)</f>
        <v>0</v>
      </c>
      <c r="BM1394" s="99">
        <f>SUMIFS(通讯通路门店!$AF:$AF,通讯通路门店!$S:$S,$G1394)</f>
        <v>0</v>
      </c>
      <c r="BN1394" s="99">
        <f>SUMIFS(通讯通路门店!$AG:$AG,通讯通路门店!$S:$S,$G1394)</f>
        <v>0</v>
      </c>
      <c r="BO1394" s="99">
        <f>SUMIFS(通讯通路门店!$AH:$AH,通讯通路门店!$S:$S,$G1394)</f>
        <v>0</v>
      </c>
      <c r="BP1394" s="99">
        <f>SUMIFS(通讯通路门店!$AI:$AI,通讯通路门店!$S:$S,$G1394)</f>
        <v>0</v>
      </c>
      <c r="BQ1394" s="83"/>
    </row>
    <row r="1395" spans="1:69">
      <c r="A1395" s="99" t="str">
        <f>IFERROR(_xlfn.XLOOKUP($G1395,通讯通路门店!$S$4:$S$993933,通讯通路门店!$A$4:$A$993933,0,0),"")</f>
        <v>海南省</v>
      </c>
      <c r="B1395" s="99" t="str">
        <f>IFERROR(_xlfn.XLOOKUP($G1395,通讯通路门店!$S$4:$S$993933,通讯通路门店!$B$4:$B$993933,0,0),"")</f>
        <v>昌江黎族自治县</v>
      </c>
      <c r="C1395" s="99" t="str">
        <f>IFERROR(_xlfn.XLOOKUP($G1395,通讯通路门店!$S$4:$S$993933,通讯通路门店!$C$4:$C$993933,0,0),"")</f>
        <v>昌江黎族自治县</v>
      </c>
      <c r="D1395" s="99" t="str">
        <f>IFERROR(_xlfn.XLOOKUP($G1395,通讯通路门店!$S$4:$S$993933,通讯通路门店!$D$4:$D$993933,0,0),"")</f>
        <v>叉河镇</v>
      </c>
      <c r="E1395" s="83"/>
      <c r="F1395" s="83"/>
      <c r="G1395" s="101"/>
      <c r="H1395" s="102">
        <f>IFERROR(_xlfn.XLOOKUP($G1395,通讯通路门店!$S$4:$S$993933,通讯通路门店!$R$4:$R$993933,0,0),"")</f>
        <v>0</v>
      </c>
      <c r="I1395" s="83"/>
      <c r="J1395" s="83"/>
      <c r="K1395" s="83"/>
      <c r="L1395" s="83"/>
      <c r="M1395" s="83"/>
      <c r="N1395" s="83"/>
      <c r="O1395" s="83"/>
      <c r="P1395" s="83"/>
      <c r="Q1395" s="83"/>
      <c r="R1395" s="83"/>
      <c r="S1395" s="83"/>
      <c r="T1395" s="83"/>
      <c r="U1395" s="99">
        <f>COUNTIF(通讯通路门店!$S:$S,$G1395)</f>
        <v>0</v>
      </c>
      <c r="V1395" s="99">
        <f>COUNTIFS(通讯通路门店!$S:$S,$G1395,通讯通路门店!$J:$J,"综合卖场")</f>
        <v>0</v>
      </c>
      <c r="W1395" s="99">
        <f>SUMIFS(通讯通路门店!$AJ:$AJ,通讯通路门店!$S:$S,通讯客户沙盘!$G1395)</f>
        <v>0</v>
      </c>
      <c r="X1395" s="99">
        <f t="shared" si="105"/>
        <v>0</v>
      </c>
      <c r="Y1395" s="99">
        <f>COUNTIFS(通讯通路门店!$S:$S,$G1395,通讯通路门店!$J:$J,"荣耀体验店")+COUNTIFS(通讯通路门店!$S:$S,$G1395,通讯通路门店!$J:$J,"荣耀授权专卖店")</f>
        <v>0</v>
      </c>
      <c r="Z1395" s="99">
        <f>COUNTIFS(通讯通路门店!$S:$S,$G1395,通讯通路门店!$J:$J,"VIVO体验店")</f>
        <v>0</v>
      </c>
      <c r="AA1395" s="99">
        <f>COUNTIFS(通讯通路门店!$S:$S,$G1395,通讯通路门店!$J:$J,"OPPO体验店")</f>
        <v>0</v>
      </c>
      <c r="AB1395" s="99">
        <f>COUNTIFS(通讯通路门店!$S:$S,$G1395,通讯通路门店!$J:$J,"华为授权体验店")+COUNTIFS(通讯通路门店!$S:$S,$G1395,通讯通路门店!$J:$J,"华为堡垒店")</f>
        <v>0</v>
      </c>
      <c r="AC1395" s="99">
        <f>COUNTIFS(通讯通路门店!$S:$S,$G1395,通讯通路门店!$J:$J,"小米体验店")</f>
        <v>0</v>
      </c>
      <c r="AD1395" s="99">
        <f>COUNTIFS(通讯通路门店!$S:$S,$G1395,通讯通路门店!$J:$J,"苹果体验店")</f>
        <v>0</v>
      </c>
      <c r="AE1395" s="99">
        <f>COUNTIFS(通讯通路门店!$S:$S,$G1395,通讯通路门店!$J:$J,"其他品牌专卖店")</f>
        <v>0</v>
      </c>
      <c r="AF1395" s="99">
        <f>SUMIFS(通讯通路门店!$BI:$BI,通讯通路门店!$S:$S,$G1395)</f>
        <v>0</v>
      </c>
      <c r="AG1395" s="99">
        <f>SUMIFS(通讯通路门店!$BH:$BH,通讯通路门店!$S:$S,$G1395)</f>
        <v>0</v>
      </c>
      <c r="AH1395" s="99">
        <f t="shared" si="106"/>
        <v>0</v>
      </c>
      <c r="AI1395" s="99">
        <f>SUMIFS(通讯通路门店!$BB:$BB,通讯通路门店!$S:$S,$G1395)</f>
        <v>0</v>
      </c>
      <c r="AJ1395" s="99">
        <f>SUMIFS(通讯通路门店!$BE:$BE,通讯通路门店!$S:$S,$G1395)</f>
        <v>0</v>
      </c>
      <c r="AK1395" s="99">
        <f>SUMIFS(通讯通路门店!$BG:$BG,通讯通路门店!$S:$S,$G1395)</f>
        <v>0</v>
      </c>
      <c r="AL1395" s="99">
        <f>SUMIFS(通讯通路门店!$BC:$BC,通讯通路门店!$S:$S,$G1395)</f>
        <v>0</v>
      </c>
      <c r="AM1395" s="99">
        <f>SUMIFS(通讯通路门店!$BD:$BD,通讯通路门店!$S:$S,$G1395)</f>
        <v>0</v>
      </c>
      <c r="AN1395" s="99">
        <f>SUMIFS(通讯通路门店!$BF:$BF,通讯通路门店!$S:$S,$G1395)</f>
        <v>0</v>
      </c>
      <c r="AO1395" s="99">
        <f t="shared" si="107"/>
        <v>0</v>
      </c>
      <c r="AP1395" s="99">
        <f>SUMIFS(通讯通路门店!$K:$K,通讯通路门店!$S:$S,$G1395)</f>
        <v>0</v>
      </c>
      <c r="AQ1395" s="83"/>
      <c r="AR1395" s="99">
        <f>SUMIFS(通讯通路门店!$T:$T,通讯通路门店!$S:$S,$G1395)</f>
        <v>0</v>
      </c>
      <c r="AS1395" s="99">
        <f>SUMIFS(通讯通路门店!$U:$U,通讯通路门店!$S:$S,$G1395)</f>
        <v>0</v>
      </c>
      <c r="AT1395" s="99">
        <f>SUMIFS(通讯通路门店!$V:$V,通讯通路门店!$S:$S,$G1395)</f>
        <v>0</v>
      </c>
      <c r="AU1395" s="99">
        <f>SUMIFS(通讯通路门店!$W:$W,通讯通路门店!$S:$S,$G1395)</f>
        <v>0</v>
      </c>
      <c r="AV1395" s="99">
        <f>SUMIFS(通讯通路门店!$Z:$Z,通讯通路门店!$S:$S,$G1395)</f>
        <v>0</v>
      </c>
      <c r="AW1395" s="99">
        <f>SUMIFS(通讯通路门店!$AB:$AB,通讯通路门店!$S:$S,$G1395)</f>
        <v>0</v>
      </c>
      <c r="AX1395" s="99">
        <f>SUMIFS(通讯通路门店!$X:$X,通讯通路门店!$S:$S,$G1395)</f>
        <v>0</v>
      </c>
      <c r="AY1395" s="99">
        <f>SUMIFS(通讯通路门店!$Y:$Y,通讯通路门店!$S:$S,$G1395)</f>
        <v>0</v>
      </c>
      <c r="AZ1395" s="99">
        <f>SUMIFS(通讯通路门店!$AA:$AA,通讯通路门店!$S:$S,$G1395)</f>
        <v>0</v>
      </c>
      <c r="BA1395" s="99">
        <f t="shared" si="108"/>
        <v>0</v>
      </c>
      <c r="BB1395" s="99">
        <f t="shared" si="109"/>
        <v>0</v>
      </c>
      <c r="BC1395" s="99">
        <f>SUMIFS(通讯通路门店!$W:$W,通讯通路门店!$S:$S,$G1395,通讯通路门店!$J:$J,"荣耀体验店")+SUMIFS(通讯通路门店!$W:$W,通讯通路门店!$S:$S,$G1395,通讯通路门店!$J:$J,"荣耀授权专卖店")</f>
        <v>0</v>
      </c>
      <c r="BD1395" s="99">
        <f>SUMIFS(通讯通路门店!$Z:$Z,通讯通路门店!$S:$S,$G1395,通讯通路门店!$J:$J,"VIVO体验店")</f>
        <v>0</v>
      </c>
      <c r="BE1395" s="99">
        <f>SUMIFS(通讯通路门店!$AB:$AB,通讯通路门店!$S:$S,$G1395,通讯通路门店!$J:$J,"OPPO体验店")</f>
        <v>0</v>
      </c>
      <c r="BF1395" s="99">
        <f>SUMIFS(通讯通路门店!$X:$X,通讯通路门店!$S:$S,$G1395,通讯通路门店!$J:$J,"华为授权体验店")+SUMIFS(通讯通路门店!$AA:$AA,通讯通路门店!$S:$S,$G1395,通讯通路门店!$J:$J,"华为堡垒店")</f>
        <v>0</v>
      </c>
      <c r="BG1395" s="99">
        <f>SUMIFS(通讯通路门店!$Y:$Y,通讯通路门店!$S:$S,$G1395,通讯通路门店!$J:$J,"小米体验店")</f>
        <v>0</v>
      </c>
      <c r="BH1395" s="99">
        <f>SUMIFS(通讯通路门店!$AA:$AA,通讯通路门店!$S:$S,$G1395,通讯通路门店!$J:$J,"苹果体验店")</f>
        <v>0</v>
      </c>
      <c r="BI1395" s="99">
        <f>SUMIFS(通讯通路门店!$K:$K,通讯通路门店!$S:$S,$G1395,通讯通路门店!$J:$J,"其他品牌专卖店")</f>
        <v>0</v>
      </c>
      <c r="BJ1395" s="99">
        <f>SUMIFS(通讯通路门店!$AC:$AC,通讯通路门店!$S:$S,$G1395)</f>
        <v>0</v>
      </c>
      <c r="BK1395" s="99">
        <f>SUMIFS(通讯通路门店!$AD:$AD,通讯通路门店!$S:$S,$G1395)</f>
        <v>0</v>
      </c>
      <c r="BL1395" s="99">
        <f>SUMIFS(通讯通路门店!$AE:$AE,通讯通路门店!$S:$S,$G1395)</f>
        <v>0</v>
      </c>
      <c r="BM1395" s="99">
        <f>SUMIFS(通讯通路门店!$AF:$AF,通讯通路门店!$S:$S,$G1395)</f>
        <v>0</v>
      </c>
      <c r="BN1395" s="99">
        <f>SUMIFS(通讯通路门店!$AG:$AG,通讯通路门店!$S:$S,$G1395)</f>
        <v>0</v>
      </c>
      <c r="BO1395" s="99">
        <f>SUMIFS(通讯通路门店!$AH:$AH,通讯通路门店!$S:$S,$G1395)</f>
        <v>0</v>
      </c>
      <c r="BP1395" s="99">
        <f>SUMIFS(通讯通路门店!$AI:$AI,通讯通路门店!$S:$S,$G1395)</f>
        <v>0</v>
      </c>
      <c r="BQ1395" s="83"/>
    </row>
    <row r="1396" spans="1:69">
      <c r="A1396" s="99" t="str">
        <f>IFERROR(_xlfn.XLOOKUP($G1396,通讯通路门店!$S$4:$S$993933,通讯通路门店!$A$4:$A$993933,0,0),"")</f>
        <v>海南省</v>
      </c>
      <c r="B1396" s="99" t="str">
        <f>IFERROR(_xlfn.XLOOKUP($G1396,通讯通路门店!$S$4:$S$993933,通讯通路门店!$B$4:$B$993933,0,0),"")</f>
        <v>昌江黎族自治县</v>
      </c>
      <c r="C1396" s="99" t="str">
        <f>IFERROR(_xlfn.XLOOKUP($G1396,通讯通路门店!$S$4:$S$993933,通讯通路门店!$C$4:$C$993933,0,0),"")</f>
        <v>昌江黎族自治县</v>
      </c>
      <c r="D1396" s="99" t="str">
        <f>IFERROR(_xlfn.XLOOKUP($G1396,通讯通路门店!$S$4:$S$993933,通讯通路门店!$D$4:$D$993933,0,0),"")</f>
        <v>叉河镇</v>
      </c>
      <c r="E1396" s="83"/>
      <c r="F1396" s="83"/>
      <c r="G1396" s="101"/>
      <c r="H1396" s="102">
        <f>IFERROR(_xlfn.XLOOKUP($G1396,通讯通路门店!$S$4:$S$993933,通讯通路门店!$R$4:$R$993933,0,0),"")</f>
        <v>0</v>
      </c>
      <c r="I1396" s="83"/>
      <c r="J1396" s="83"/>
      <c r="K1396" s="83"/>
      <c r="L1396" s="83"/>
      <c r="M1396" s="83"/>
      <c r="N1396" s="83"/>
      <c r="O1396" s="83"/>
      <c r="P1396" s="83"/>
      <c r="Q1396" s="83"/>
      <c r="R1396" s="83"/>
      <c r="S1396" s="83"/>
      <c r="T1396" s="83"/>
      <c r="U1396" s="99">
        <f>COUNTIF(通讯通路门店!$S:$S,$G1396)</f>
        <v>0</v>
      </c>
      <c r="V1396" s="99">
        <f>COUNTIFS(通讯通路门店!$S:$S,$G1396,通讯通路门店!$J:$J,"综合卖场")</f>
        <v>0</v>
      </c>
      <c r="W1396" s="99">
        <f>SUMIFS(通讯通路门店!$AJ:$AJ,通讯通路门店!$S:$S,通讯客户沙盘!$G1396)</f>
        <v>0</v>
      </c>
      <c r="X1396" s="99">
        <f t="shared" si="105"/>
        <v>0</v>
      </c>
      <c r="Y1396" s="99">
        <f>COUNTIFS(通讯通路门店!$S:$S,$G1396,通讯通路门店!$J:$J,"荣耀体验店")+COUNTIFS(通讯通路门店!$S:$S,$G1396,通讯通路门店!$J:$J,"荣耀授权专卖店")</f>
        <v>0</v>
      </c>
      <c r="Z1396" s="99">
        <f>COUNTIFS(通讯通路门店!$S:$S,$G1396,通讯通路门店!$J:$J,"VIVO体验店")</f>
        <v>0</v>
      </c>
      <c r="AA1396" s="99">
        <f>COUNTIFS(通讯通路门店!$S:$S,$G1396,通讯通路门店!$J:$J,"OPPO体验店")</f>
        <v>0</v>
      </c>
      <c r="AB1396" s="99">
        <f>COUNTIFS(通讯通路门店!$S:$S,$G1396,通讯通路门店!$J:$J,"华为授权体验店")+COUNTIFS(通讯通路门店!$S:$S,$G1396,通讯通路门店!$J:$J,"华为堡垒店")</f>
        <v>0</v>
      </c>
      <c r="AC1396" s="99">
        <f>COUNTIFS(通讯通路门店!$S:$S,$G1396,通讯通路门店!$J:$J,"小米体验店")</f>
        <v>0</v>
      </c>
      <c r="AD1396" s="99">
        <f>COUNTIFS(通讯通路门店!$S:$S,$G1396,通讯通路门店!$J:$J,"苹果体验店")</f>
        <v>0</v>
      </c>
      <c r="AE1396" s="99">
        <f>COUNTIFS(通讯通路门店!$S:$S,$G1396,通讯通路门店!$J:$J,"其他品牌专卖店")</f>
        <v>0</v>
      </c>
      <c r="AF1396" s="99">
        <f>SUMIFS(通讯通路门店!$BI:$BI,通讯通路门店!$S:$S,$G1396)</f>
        <v>0</v>
      </c>
      <c r="AG1396" s="99">
        <f>SUMIFS(通讯通路门店!$BH:$BH,通讯通路门店!$S:$S,$G1396)</f>
        <v>0</v>
      </c>
      <c r="AH1396" s="99">
        <f t="shared" si="106"/>
        <v>0</v>
      </c>
      <c r="AI1396" s="99">
        <f>SUMIFS(通讯通路门店!$BB:$BB,通讯通路门店!$S:$S,$G1396)</f>
        <v>0</v>
      </c>
      <c r="AJ1396" s="99">
        <f>SUMIFS(通讯通路门店!$BE:$BE,通讯通路门店!$S:$S,$G1396)</f>
        <v>0</v>
      </c>
      <c r="AK1396" s="99">
        <f>SUMIFS(通讯通路门店!$BG:$BG,通讯通路门店!$S:$S,$G1396)</f>
        <v>0</v>
      </c>
      <c r="AL1396" s="99">
        <f>SUMIFS(通讯通路门店!$BC:$BC,通讯通路门店!$S:$S,$G1396)</f>
        <v>0</v>
      </c>
      <c r="AM1396" s="99">
        <f>SUMIFS(通讯通路门店!$BD:$BD,通讯通路门店!$S:$S,$G1396)</f>
        <v>0</v>
      </c>
      <c r="AN1396" s="99">
        <f>SUMIFS(通讯通路门店!$BF:$BF,通讯通路门店!$S:$S,$G1396)</f>
        <v>0</v>
      </c>
      <c r="AO1396" s="99">
        <f t="shared" si="107"/>
        <v>0</v>
      </c>
      <c r="AP1396" s="99">
        <f>SUMIFS(通讯通路门店!$K:$K,通讯通路门店!$S:$S,$G1396)</f>
        <v>0</v>
      </c>
      <c r="AQ1396" s="83"/>
      <c r="AR1396" s="99">
        <f>SUMIFS(通讯通路门店!$T:$T,通讯通路门店!$S:$S,$G1396)</f>
        <v>0</v>
      </c>
      <c r="AS1396" s="99">
        <f>SUMIFS(通讯通路门店!$U:$U,通讯通路门店!$S:$S,$G1396)</f>
        <v>0</v>
      </c>
      <c r="AT1396" s="99">
        <f>SUMIFS(通讯通路门店!$V:$V,通讯通路门店!$S:$S,$G1396)</f>
        <v>0</v>
      </c>
      <c r="AU1396" s="99">
        <f>SUMIFS(通讯通路门店!$W:$W,通讯通路门店!$S:$S,$G1396)</f>
        <v>0</v>
      </c>
      <c r="AV1396" s="99">
        <f>SUMIFS(通讯通路门店!$Z:$Z,通讯通路门店!$S:$S,$G1396)</f>
        <v>0</v>
      </c>
      <c r="AW1396" s="99">
        <f>SUMIFS(通讯通路门店!$AB:$AB,通讯通路门店!$S:$S,$G1396)</f>
        <v>0</v>
      </c>
      <c r="AX1396" s="99">
        <f>SUMIFS(通讯通路门店!$X:$X,通讯通路门店!$S:$S,$G1396)</f>
        <v>0</v>
      </c>
      <c r="AY1396" s="99">
        <f>SUMIFS(通讯通路门店!$Y:$Y,通讯通路门店!$S:$S,$G1396)</f>
        <v>0</v>
      </c>
      <c r="AZ1396" s="99">
        <f>SUMIFS(通讯通路门店!$AA:$AA,通讯通路门店!$S:$S,$G1396)</f>
        <v>0</v>
      </c>
      <c r="BA1396" s="99">
        <f t="shared" si="108"/>
        <v>0</v>
      </c>
      <c r="BB1396" s="99">
        <f t="shared" si="109"/>
        <v>0</v>
      </c>
      <c r="BC1396" s="99">
        <f>SUMIFS(通讯通路门店!$W:$W,通讯通路门店!$S:$S,$G1396,通讯通路门店!$J:$J,"荣耀体验店")+SUMIFS(通讯通路门店!$W:$W,通讯通路门店!$S:$S,$G1396,通讯通路门店!$J:$J,"荣耀授权专卖店")</f>
        <v>0</v>
      </c>
      <c r="BD1396" s="99">
        <f>SUMIFS(通讯通路门店!$Z:$Z,通讯通路门店!$S:$S,$G1396,通讯通路门店!$J:$J,"VIVO体验店")</f>
        <v>0</v>
      </c>
      <c r="BE1396" s="99">
        <f>SUMIFS(通讯通路门店!$AB:$AB,通讯通路门店!$S:$S,$G1396,通讯通路门店!$J:$J,"OPPO体验店")</f>
        <v>0</v>
      </c>
      <c r="BF1396" s="99">
        <f>SUMIFS(通讯通路门店!$X:$X,通讯通路门店!$S:$S,$G1396,通讯通路门店!$J:$J,"华为授权体验店")+SUMIFS(通讯通路门店!$AA:$AA,通讯通路门店!$S:$S,$G1396,通讯通路门店!$J:$J,"华为堡垒店")</f>
        <v>0</v>
      </c>
      <c r="BG1396" s="99">
        <f>SUMIFS(通讯通路门店!$Y:$Y,通讯通路门店!$S:$S,$G1396,通讯通路门店!$J:$J,"小米体验店")</f>
        <v>0</v>
      </c>
      <c r="BH1396" s="99">
        <f>SUMIFS(通讯通路门店!$AA:$AA,通讯通路门店!$S:$S,$G1396,通讯通路门店!$J:$J,"苹果体验店")</f>
        <v>0</v>
      </c>
      <c r="BI1396" s="99">
        <f>SUMIFS(通讯通路门店!$K:$K,通讯通路门店!$S:$S,$G1396,通讯通路门店!$J:$J,"其他品牌专卖店")</f>
        <v>0</v>
      </c>
      <c r="BJ1396" s="99">
        <f>SUMIFS(通讯通路门店!$AC:$AC,通讯通路门店!$S:$S,$G1396)</f>
        <v>0</v>
      </c>
      <c r="BK1396" s="99">
        <f>SUMIFS(通讯通路门店!$AD:$AD,通讯通路门店!$S:$S,$G1396)</f>
        <v>0</v>
      </c>
      <c r="BL1396" s="99">
        <f>SUMIFS(通讯通路门店!$AE:$AE,通讯通路门店!$S:$S,$G1396)</f>
        <v>0</v>
      </c>
      <c r="BM1396" s="99">
        <f>SUMIFS(通讯通路门店!$AF:$AF,通讯通路门店!$S:$S,$G1396)</f>
        <v>0</v>
      </c>
      <c r="BN1396" s="99">
        <f>SUMIFS(通讯通路门店!$AG:$AG,通讯通路门店!$S:$S,$G1396)</f>
        <v>0</v>
      </c>
      <c r="BO1396" s="99">
        <f>SUMIFS(通讯通路门店!$AH:$AH,通讯通路门店!$S:$S,$G1396)</f>
        <v>0</v>
      </c>
      <c r="BP1396" s="99">
        <f>SUMIFS(通讯通路门店!$AI:$AI,通讯通路门店!$S:$S,$G1396)</f>
        <v>0</v>
      </c>
      <c r="BQ1396" s="83"/>
    </row>
    <row r="1397" spans="1:69">
      <c r="A1397" s="99" t="str">
        <f>IFERROR(_xlfn.XLOOKUP($G1397,通讯通路门店!$S$4:$S$993933,通讯通路门店!$A$4:$A$993933,0,0),"")</f>
        <v>海南省</v>
      </c>
      <c r="B1397" s="99" t="str">
        <f>IFERROR(_xlfn.XLOOKUP($G1397,通讯通路门店!$S$4:$S$993933,通讯通路门店!$B$4:$B$993933,0,0),"")</f>
        <v>昌江黎族自治县</v>
      </c>
      <c r="C1397" s="99" t="str">
        <f>IFERROR(_xlfn.XLOOKUP($G1397,通讯通路门店!$S$4:$S$993933,通讯通路门店!$C$4:$C$993933,0,0),"")</f>
        <v>昌江黎族自治县</v>
      </c>
      <c r="D1397" s="99" t="str">
        <f>IFERROR(_xlfn.XLOOKUP($G1397,通讯通路门店!$S$4:$S$993933,通讯通路门店!$D$4:$D$993933,0,0),"")</f>
        <v>叉河镇</v>
      </c>
      <c r="E1397" s="83"/>
      <c r="F1397" s="83"/>
      <c r="G1397" s="101"/>
      <c r="H1397" s="102">
        <f>IFERROR(_xlfn.XLOOKUP($G1397,通讯通路门店!$S$4:$S$993933,通讯通路门店!$R$4:$R$993933,0,0),"")</f>
        <v>0</v>
      </c>
      <c r="I1397" s="83"/>
      <c r="J1397" s="83"/>
      <c r="K1397" s="83"/>
      <c r="L1397" s="83"/>
      <c r="M1397" s="83"/>
      <c r="N1397" s="83"/>
      <c r="O1397" s="83"/>
      <c r="P1397" s="83"/>
      <c r="Q1397" s="83"/>
      <c r="R1397" s="83"/>
      <c r="S1397" s="83"/>
      <c r="T1397" s="83"/>
      <c r="U1397" s="99">
        <f>COUNTIF(通讯通路门店!$S:$S,$G1397)</f>
        <v>0</v>
      </c>
      <c r="V1397" s="99">
        <f>COUNTIFS(通讯通路门店!$S:$S,$G1397,通讯通路门店!$J:$J,"综合卖场")</f>
        <v>0</v>
      </c>
      <c r="W1397" s="99">
        <f>SUMIFS(通讯通路门店!$AJ:$AJ,通讯通路门店!$S:$S,通讯客户沙盘!$G1397)</f>
        <v>0</v>
      </c>
      <c r="X1397" s="99">
        <f t="shared" si="105"/>
        <v>0</v>
      </c>
      <c r="Y1397" s="99">
        <f>COUNTIFS(通讯通路门店!$S:$S,$G1397,通讯通路门店!$J:$J,"荣耀体验店")+COUNTIFS(通讯通路门店!$S:$S,$G1397,通讯通路门店!$J:$J,"荣耀授权专卖店")</f>
        <v>0</v>
      </c>
      <c r="Z1397" s="99">
        <f>COUNTIFS(通讯通路门店!$S:$S,$G1397,通讯通路门店!$J:$J,"VIVO体验店")</f>
        <v>0</v>
      </c>
      <c r="AA1397" s="99">
        <f>COUNTIFS(通讯通路门店!$S:$S,$G1397,通讯通路门店!$J:$J,"OPPO体验店")</f>
        <v>0</v>
      </c>
      <c r="AB1397" s="99">
        <f>COUNTIFS(通讯通路门店!$S:$S,$G1397,通讯通路门店!$J:$J,"华为授权体验店")+COUNTIFS(通讯通路门店!$S:$S,$G1397,通讯通路门店!$J:$J,"华为堡垒店")</f>
        <v>0</v>
      </c>
      <c r="AC1397" s="99">
        <f>COUNTIFS(通讯通路门店!$S:$S,$G1397,通讯通路门店!$J:$J,"小米体验店")</f>
        <v>0</v>
      </c>
      <c r="AD1397" s="99">
        <f>COUNTIFS(通讯通路门店!$S:$S,$G1397,通讯通路门店!$J:$J,"苹果体验店")</f>
        <v>0</v>
      </c>
      <c r="AE1397" s="99">
        <f>COUNTIFS(通讯通路门店!$S:$S,$G1397,通讯通路门店!$J:$J,"其他品牌专卖店")</f>
        <v>0</v>
      </c>
      <c r="AF1397" s="99">
        <f>SUMIFS(通讯通路门店!$BI:$BI,通讯通路门店!$S:$S,$G1397)</f>
        <v>0</v>
      </c>
      <c r="AG1397" s="99">
        <f>SUMIFS(通讯通路门店!$BH:$BH,通讯通路门店!$S:$S,$G1397)</f>
        <v>0</v>
      </c>
      <c r="AH1397" s="99">
        <f t="shared" si="106"/>
        <v>0</v>
      </c>
      <c r="AI1397" s="99">
        <f>SUMIFS(通讯通路门店!$BB:$BB,通讯通路门店!$S:$S,$G1397)</f>
        <v>0</v>
      </c>
      <c r="AJ1397" s="99">
        <f>SUMIFS(通讯通路门店!$BE:$BE,通讯通路门店!$S:$S,$G1397)</f>
        <v>0</v>
      </c>
      <c r="AK1397" s="99">
        <f>SUMIFS(通讯通路门店!$BG:$BG,通讯通路门店!$S:$S,$G1397)</f>
        <v>0</v>
      </c>
      <c r="AL1397" s="99">
        <f>SUMIFS(通讯通路门店!$BC:$BC,通讯通路门店!$S:$S,$G1397)</f>
        <v>0</v>
      </c>
      <c r="AM1397" s="99">
        <f>SUMIFS(通讯通路门店!$BD:$BD,通讯通路门店!$S:$S,$G1397)</f>
        <v>0</v>
      </c>
      <c r="AN1397" s="99">
        <f>SUMIFS(通讯通路门店!$BF:$BF,通讯通路门店!$S:$S,$G1397)</f>
        <v>0</v>
      </c>
      <c r="AO1397" s="99">
        <f t="shared" si="107"/>
        <v>0</v>
      </c>
      <c r="AP1397" s="99">
        <f>SUMIFS(通讯通路门店!$K:$K,通讯通路门店!$S:$S,$G1397)</f>
        <v>0</v>
      </c>
      <c r="AQ1397" s="83"/>
      <c r="AR1397" s="99">
        <f>SUMIFS(通讯通路门店!$T:$T,通讯通路门店!$S:$S,$G1397)</f>
        <v>0</v>
      </c>
      <c r="AS1397" s="99">
        <f>SUMIFS(通讯通路门店!$U:$U,通讯通路门店!$S:$S,$G1397)</f>
        <v>0</v>
      </c>
      <c r="AT1397" s="99">
        <f>SUMIFS(通讯通路门店!$V:$V,通讯通路门店!$S:$S,$G1397)</f>
        <v>0</v>
      </c>
      <c r="AU1397" s="99">
        <f>SUMIFS(通讯通路门店!$W:$W,通讯通路门店!$S:$S,$G1397)</f>
        <v>0</v>
      </c>
      <c r="AV1397" s="99">
        <f>SUMIFS(通讯通路门店!$Z:$Z,通讯通路门店!$S:$S,$G1397)</f>
        <v>0</v>
      </c>
      <c r="AW1397" s="99">
        <f>SUMIFS(通讯通路门店!$AB:$AB,通讯通路门店!$S:$S,$G1397)</f>
        <v>0</v>
      </c>
      <c r="AX1397" s="99">
        <f>SUMIFS(通讯通路门店!$X:$X,通讯通路门店!$S:$S,$G1397)</f>
        <v>0</v>
      </c>
      <c r="AY1397" s="99">
        <f>SUMIFS(通讯通路门店!$Y:$Y,通讯通路门店!$S:$S,$G1397)</f>
        <v>0</v>
      </c>
      <c r="AZ1397" s="99">
        <f>SUMIFS(通讯通路门店!$AA:$AA,通讯通路门店!$S:$S,$G1397)</f>
        <v>0</v>
      </c>
      <c r="BA1397" s="99">
        <f t="shared" si="108"/>
        <v>0</v>
      </c>
      <c r="BB1397" s="99">
        <f t="shared" si="109"/>
        <v>0</v>
      </c>
      <c r="BC1397" s="99">
        <f>SUMIFS(通讯通路门店!$W:$W,通讯通路门店!$S:$S,$G1397,通讯通路门店!$J:$J,"荣耀体验店")+SUMIFS(通讯通路门店!$W:$W,通讯通路门店!$S:$S,$G1397,通讯通路门店!$J:$J,"荣耀授权专卖店")</f>
        <v>0</v>
      </c>
      <c r="BD1397" s="99">
        <f>SUMIFS(通讯通路门店!$Z:$Z,通讯通路门店!$S:$S,$G1397,通讯通路门店!$J:$J,"VIVO体验店")</f>
        <v>0</v>
      </c>
      <c r="BE1397" s="99">
        <f>SUMIFS(通讯通路门店!$AB:$AB,通讯通路门店!$S:$S,$G1397,通讯通路门店!$J:$J,"OPPO体验店")</f>
        <v>0</v>
      </c>
      <c r="BF1397" s="99">
        <f>SUMIFS(通讯通路门店!$X:$X,通讯通路门店!$S:$S,$G1397,通讯通路门店!$J:$J,"华为授权体验店")+SUMIFS(通讯通路门店!$AA:$AA,通讯通路门店!$S:$S,$G1397,通讯通路门店!$J:$J,"华为堡垒店")</f>
        <v>0</v>
      </c>
      <c r="BG1397" s="99">
        <f>SUMIFS(通讯通路门店!$Y:$Y,通讯通路门店!$S:$S,$G1397,通讯通路门店!$J:$J,"小米体验店")</f>
        <v>0</v>
      </c>
      <c r="BH1397" s="99">
        <f>SUMIFS(通讯通路门店!$AA:$AA,通讯通路门店!$S:$S,$G1397,通讯通路门店!$J:$J,"苹果体验店")</f>
        <v>0</v>
      </c>
      <c r="BI1397" s="99">
        <f>SUMIFS(通讯通路门店!$K:$K,通讯通路门店!$S:$S,$G1397,通讯通路门店!$J:$J,"其他品牌专卖店")</f>
        <v>0</v>
      </c>
      <c r="BJ1397" s="99">
        <f>SUMIFS(通讯通路门店!$AC:$AC,通讯通路门店!$S:$S,$G1397)</f>
        <v>0</v>
      </c>
      <c r="BK1397" s="99">
        <f>SUMIFS(通讯通路门店!$AD:$AD,通讯通路门店!$S:$S,$G1397)</f>
        <v>0</v>
      </c>
      <c r="BL1397" s="99">
        <f>SUMIFS(通讯通路门店!$AE:$AE,通讯通路门店!$S:$S,$G1397)</f>
        <v>0</v>
      </c>
      <c r="BM1397" s="99">
        <f>SUMIFS(通讯通路门店!$AF:$AF,通讯通路门店!$S:$S,$G1397)</f>
        <v>0</v>
      </c>
      <c r="BN1397" s="99">
        <f>SUMIFS(通讯通路门店!$AG:$AG,通讯通路门店!$S:$S,$G1397)</f>
        <v>0</v>
      </c>
      <c r="BO1397" s="99">
        <f>SUMIFS(通讯通路门店!$AH:$AH,通讯通路门店!$S:$S,$G1397)</f>
        <v>0</v>
      </c>
      <c r="BP1397" s="99">
        <f>SUMIFS(通讯通路门店!$AI:$AI,通讯通路门店!$S:$S,$G1397)</f>
        <v>0</v>
      </c>
      <c r="BQ1397" s="83"/>
    </row>
    <row r="1398" spans="1:69">
      <c r="A1398" s="99" t="str">
        <f>IFERROR(_xlfn.XLOOKUP($G1398,通讯通路门店!$S$4:$S$993933,通讯通路门店!$A$4:$A$993933,0,0),"")</f>
        <v>海南省</v>
      </c>
      <c r="B1398" s="99" t="str">
        <f>IFERROR(_xlfn.XLOOKUP($G1398,通讯通路门店!$S$4:$S$993933,通讯通路门店!$B$4:$B$993933,0,0),"")</f>
        <v>昌江黎族自治县</v>
      </c>
      <c r="C1398" s="99" t="str">
        <f>IFERROR(_xlfn.XLOOKUP($G1398,通讯通路门店!$S$4:$S$993933,通讯通路门店!$C$4:$C$993933,0,0),"")</f>
        <v>昌江黎族自治县</v>
      </c>
      <c r="D1398" s="99" t="str">
        <f>IFERROR(_xlfn.XLOOKUP($G1398,通讯通路门店!$S$4:$S$993933,通讯通路门店!$D$4:$D$993933,0,0),"")</f>
        <v>叉河镇</v>
      </c>
      <c r="E1398" s="83"/>
      <c r="F1398" s="83"/>
      <c r="G1398" s="101"/>
      <c r="H1398" s="102">
        <f>IFERROR(_xlfn.XLOOKUP($G1398,通讯通路门店!$S$4:$S$993933,通讯通路门店!$R$4:$R$993933,0,0),"")</f>
        <v>0</v>
      </c>
      <c r="I1398" s="83"/>
      <c r="J1398" s="83"/>
      <c r="K1398" s="83"/>
      <c r="L1398" s="83"/>
      <c r="M1398" s="83"/>
      <c r="N1398" s="83"/>
      <c r="O1398" s="83"/>
      <c r="P1398" s="83"/>
      <c r="Q1398" s="83"/>
      <c r="R1398" s="83"/>
      <c r="S1398" s="83"/>
      <c r="T1398" s="83"/>
      <c r="U1398" s="99">
        <f>COUNTIF(通讯通路门店!$S:$S,$G1398)</f>
        <v>0</v>
      </c>
      <c r="V1398" s="99">
        <f>COUNTIFS(通讯通路门店!$S:$S,$G1398,通讯通路门店!$J:$J,"综合卖场")</f>
        <v>0</v>
      </c>
      <c r="W1398" s="99">
        <f>SUMIFS(通讯通路门店!$AJ:$AJ,通讯通路门店!$S:$S,通讯客户沙盘!$G1398)</f>
        <v>0</v>
      </c>
      <c r="X1398" s="99">
        <f t="shared" si="105"/>
        <v>0</v>
      </c>
      <c r="Y1398" s="99">
        <f>COUNTIFS(通讯通路门店!$S:$S,$G1398,通讯通路门店!$J:$J,"荣耀体验店")+COUNTIFS(通讯通路门店!$S:$S,$G1398,通讯通路门店!$J:$J,"荣耀授权专卖店")</f>
        <v>0</v>
      </c>
      <c r="Z1398" s="99">
        <f>COUNTIFS(通讯通路门店!$S:$S,$G1398,通讯通路门店!$J:$J,"VIVO体验店")</f>
        <v>0</v>
      </c>
      <c r="AA1398" s="99">
        <f>COUNTIFS(通讯通路门店!$S:$S,$G1398,通讯通路门店!$J:$J,"OPPO体验店")</f>
        <v>0</v>
      </c>
      <c r="AB1398" s="99">
        <f>COUNTIFS(通讯通路门店!$S:$S,$G1398,通讯通路门店!$J:$J,"华为授权体验店")+COUNTIFS(通讯通路门店!$S:$S,$G1398,通讯通路门店!$J:$J,"华为堡垒店")</f>
        <v>0</v>
      </c>
      <c r="AC1398" s="99">
        <f>COUNTIFS(通讯通路门店!$S:$S,$G1398,通讯通路门店!$J:$J,"小米体验店")</f>
        <v>0</v>
      </c>
      <c r="AD1398" s="99">
        <f>COUNTIFS(通讯通路门店!$S:$S,$G1398,通讯通路门店!$J:$J,"苹果体验店")</f>
        <v>0</v>
      </c>
      <c r="AE1398" s="99">
        <f>COUNTIFS(通讯通路门店!$S:$S,$G1398,通讯通路门店!$J:$J,"其他品牌专卖店")</f>
        <v>0</v>
      </c>
      <c r="AF1398" s="99">
        <f>SUMIFS(通讯通路门店!$BI:$BI,通讯通路门店!$S:$S,$G1398)</f>
        <v>0</v>
      </c>
      <c r="AG1398" s="99">
        <f>SUMIFS(通讯通路门店!$BH:$BH,通讯通路门店!$S:$S,$G1398)</f>
        <v>0</v>
      </c>
      <c r="AH1398" s="99">
        <f t="shared" si="106"/>
        <v>0</v>
      </c>
      <c r="AI1398" s="99">
        <f>SUMIFS(通讯通路门店!$BB:$BB,通讯通路门店!$S:$S,$G1398)</f>
        <v>0</v>
      </c>
      <c r="AJ1398" s="99">
        <f>SUMIFS(通讯通路门店!$BE:$BE,通讯通路门店!$S:$S,$G1398)</f>
        <v>0</v>
      </c>
      <c r="AK1398" s="99">
        <f>SUMIFS(通讯通路门店!$BG:$BG,通讯通路门店!$S:$S,$G1398)</f>
        <v>0</v>
      </c>
      <c r="AL1398" s="99">
        <f>SUMIFS(通讯通路门店!$BC:$BC,通讯通路门店!$S:$S,$G1398)</f>
        <v>0</v>
      </c>
      <c r="AM1398" s="99">
        <f>SUMIFS(通讯通路门店!$BD:$BD,通讯通路门店!$S:$S,$G1398)</f>
        <v>0</v>
      </c>
      <c r="AN1398" s="99">
        <f>SUMIFS(通讯通路门店!$BF:$BF,通讯通路门店!$S:$S,$G1398)</f>
        <v>0</v>
      </c>
      <c r="AO1398" s="99">
        <f t="shared" si="107"/>
        <v>0</v>
      </c>
      <c r="AP1398" s="99">
        <f>SUMIFS(通讯通路门店!$K:$K,通讯通路门店!$S:$S,$G1398)</f>
        <v>0</v>
      </c>
      <c r="AQ1398" s="83"/>
      <c r="AR1398" s="99">
        <f>SUMIFS(通讯通路门店!$T:$T,通讯通路门店!$S:$S,$G1398)</f>
        <v>0</v>
      </c>
      <c r="AS1398" s="99">
        <f>SUMIFS(通讯通路门店!$U:$U,通讯通路门店!$S:$S,$G1398)</f>
        <v>0</v>
      </c>
      <c r="AT1398" s="99">
        <f>SUMIFS(通讯通路门店!$V:$V,通讯通路门店!$S:$S,$G1398)</f>
        <v>0</v>
      </c>
      <c r="AU1398" s="99">
        <f>SUMIFS(通讯通路门店!$W:$W,通讯通路门店!$S:$S,$G1398)</f>
        <v>0</v>
      </c>
      <c r="AV1398" s="99">
        <f>SUMIFS(通讯通路门店!$Z:$Z,通讯通路门店!$S:$S,$G1398)</f>
        <v>0</v>
      </c>
      <c r="AW1398" s="99">
        <f>SUMIFS(通讯通路门店!$AB:$AB,通讯通路门店!$S:$S,$G1398)</f>
        <v>0</v>
      </c>
      <c r="AX1398" s="99">
        <f>SUMIFS(通讯通路门店!$X:$X,通讯通路门店!$S:$S,$G1398)</f>
        <v>0</v>
      </c>
      <c r="AY1398" s="99">
        <f>SUMIFS(通讯通路门店!$Y:$Y,通讯通路门店!$S:$S,$G1398)</f>
        <v>0</v>
      </c>
      <c r="AZ1398" s="99">
        <f>SUMIFS(通讯通路门店!$AA:$AA,通讯通路门店!$S:$S,$G1398)</f>
        <v>0</v>
      </c>
      <c r="BA1398" s="99">
        <f t="shared" si="108"/>
        <v>0</v>
      </c>
      <c r="BB1398" s="99">
        <f t="shared" si="109"/>
        <v>0</v>
      </c>
      <c r="BC1398" s="99">
        <f>SUMIFS(通讯通路门店!$W:$W,通讯通路门店!$S:$S,$G1398,通讯通路门店!$J:$J,"荣耀体验店")+SUMIFS(通讯通路门店!$W:$W,通讯通路门店!$S:$S,$G1398,通讯通路门店!$J:$J,"荣耀授权专卖店")</f>
        <v>0</v>
      </c>
      <c r="BD1398" s="99">
        <f>SUMIFS(通讯通路门店!$Z:$Z,通讯通路门店!$S:$S,$G1398,通讯通路门店!$J:$J,"VIVO体验店")</f>
        <v>0</v>
      </c>
      <c r="BE1398" s="99">
        <f>SUMIFS(通讯通路门店!$AB:$AB,通讯通路门店!$S:$S,$G1398,通讯通路门店!$J:$J,"OPPO体验店")</f>
        <v>0</v>
      </c>
      <c r="BF1398" s="99">
        <f>SUMIFS(通讯通路门店!$X:$X,通讯通路门店!$S:$S,$G1398,通讯通路门店!$J:$J,"华为授权体验店")+SUMIFS(通讯通路门店!$AA:$AA,通讯通路门店!$S:$S,$G1398,通讯通路门店!$J:$J,"华为堡垒店")</f>
        <v>0</v>
      </c>
      <c r="BG1398" s="99">
        <f>SUMIFS(通讯通路门店!$Y:$Y,通讯通路门店!$S:$S,$G1398,通讯通路门店!$J:$J,"小米体验店")</f>
        <v>0</v>
      </c>
      <c r="BH1398" s="99">
        <f>SUMIFS(通讯通路门店!$AA:$AA,通讯通路门店!$S:$S,$G1398,通讯通路门店!$J:$J,"苹果体验店")</f>
        <v>0</v>
      </c>
      <c r="BI1398" s="99">
        <f>SUMIFS(通讯通路门店!$K:$K,通讯通路门店!$S:$S,$G1398,通讯通路门店!$J:$J,"其他品牌专卖店")</f>
        <v>0</v>
      </c>
      <c r="BJ1398" s="99">
        <f>SUMIFS(通讯通路门店!$AC:$AC,通讯通路门店!$S:$S,$G1398)</f>
        <v>0</v>
      </c>
      <c r="BK1398" s="99">
        <f>SUMIFS(通讯通路门店!$AD:$AD,通讯通路门店!$S:$S,$G1398)</f>
        <v>0</v>
      </c>
      <c r="BL1398" s="99">
        <f>SUMIFS(通讯通路门店!$AE:$AE,通讯通路门店!$S:$S,$G1398)</f>
        <v>0</v>
      </c>
      <c r="BM1398" s="99">
        <f>SUMIFS(通讯通路门店!$AF:$AF,通讯通路门店!$S:$S,$G1398)</f>
        <v>0</v>
      </c>
      <c r="BN1398" s="99">
        <f>SUMIFS(通讯通路门店!$AG:$AG,通讯通路门店!$S:$S,$G1398)</f>
        <v>0</v>
      </c>
      <c r="BO1398" s="99">
        <f>SUMIFS(通讯通路门店!$AH:$AH,通讯通路门店!$S:$S,$G1398)</f>
        <v>0</v>
      </c>
      <c r="BP1398" s="99">
        <f>SUMIFS(通讯通路门店!$AI:$AI,通讯通路门店!$S:$S,$G1398)</f>
        <v>0</v>
      </c>
      <c r="BQ1398" s="83"/>
    </row>
    <row r="1399" spans="1:69">
      <c r="A1399" s="99" t="str">
        <f>IFERROR(_xlfn.XLOOKUP($G1399,通讯通路门店!$S$4:$S$993933,通讯通路门店!$A$4:$A$993933,0,0),"")</f>
        <v>海南省</v>
      </c>
      <c r="B1399" s="99" t="str">
        <f>IFERROR(_xlfn.XLOOKUP($G1399,通讯通路门店!$S$4:$S$993933,通讯通路门店!$B$4:$B$993933,0,0),"")</f>
        <v>昌江黎族自治县</v>
      </c>
      <c r="C1399" s="99" t="str">
        <f>IFERROR(_xlfn.XLOOKUP($G1399,通讯通路门店!$S$4:$S$993933,通讯通路门店!$C$4:$C$993933,0,0),"")</f>
        <v>昌江黎族自治县</v>
      </c>
      <c r="D1399" s="99" t="str">
        <f>IFERROR(_xlfn.XLOOKUP($G1399,通讯通路门店!$S$4:$S$993933,通讯通路门店!$D$4:$D$993933,0,0),"")</f>
        <v>叉河镇</v>
      </c>
      <c r="E1399" s="83"/>
      <c r="F1399" s="83"/>
      <c r="G1399" s="101"/>
      <c r="H1399" s="102">
        <f>IFERROR(_xlfn.XLOOKUP($G1399,通讯通路门店!$S$4:$S$993933,通讯通路门店!$R$4:$R$993933,0,0),"")</f>
        <v>0</v>
      </c>
      <c r="I1399" s="83"/>
      <c r="J1399" s="83"/>
      <c r="K1399" s="83"/>
      <c r="L1399" s="83"/>
      <c r="M1399" s="83"/>
      <c r="N1399" s="83"/>
      <c r="O1399" s="83"/>
      <c r="P1399" s="83"/>
      <c r="Q1399" s="83"/>
      <c r="R1399" s="83"/>
      <c r="S1399" s="83"/>
      <c r="T1399" s="83"/>
      <c r="U1399" s="99">
        <f>COUNTIF(通讯通路门店!$S:$S,$G1399)</f>
        <v>0</v>
      </c>
      <c r="V1399" s="99">
        <f>COUNTIFS(通讯通路门店!$S:$S,$G1399,通讯通路门店!$J:$J,"综合卖场")</f>
        <v>0</v>
      </c>
      <c r="W1399" s="99">
        <f>SUMIFS(通讯通路门店!$AJ:$AJ,通讯通路门店!$S:$S,通讯客户沙盘!$G1399)</f>
        <v>0</v>
      </c>
      <c r="X1399" s="99">
        <f t="shared" si="105"/>
        <v>0</v>
      </c>
      <c r="Y1399" s="99">
        <f>COUNTIFS(通讯通路门店!$S:$S,$G1399,通讯通路门店!$J:$J,"荣耀体验店")+COUNTIFS(通讯通路门店!$S:$S,$G1399,通讯通路门店!$J:$J,"荣耀授权专卖店")</f>
        <v>0</v>
      </c>
      <c r="Z1399" s="99">
        <f>COUNTIFS(通讯通路门店!$S:$S,$G1399,通讯通路门店!$J:$J,"VIVO体验店")</f>
        <v>0</v>
      </c>
      <c r="AA1399" s="99">
        <f>COUNTIFS(通讯通路门店!$S:$S,$G1399,通讯通路门店!$J:$J,"OPPO体验店")</f>
        <v>0</v>
      </c>
      <c r="AB1399" s="99">
        <f>COUNTIFS(通讯通路门店!$S:$S,$G1399,通讯通路门店!$J:$J,"华为授权体验店")+COUNTIFS(通讯通路门店!$S:$S,$G1399,通讯通路门店!$J:$J,"华为堡垒店")</f>
        <v>0</v>
      </c>
      <c r="AC1399" s="99">
        <f>COUNTIFS(通讯通路门店!$S:$S,$G1399,通讯通路门店!$J:$J,"小米体验店")</f>
        <v>0</v>
      </c>
      <c r="AD1399" s="99">
        <f>COUNTIFS(通讯通路门店!$S:$S,$G1399,通讯通路门店!$J:$J,"苹果体验店")</f>
        <v>0</v>
      </c>
      <c r="AE1399" s="99">
        <f>COUNTIFS(通讯通路门店!$S:$S,$G1399,通讯通路门店!$J:$J,"其他品牌专卖店")</f>
        <v>0</v>
      </c>
      <c r="AF1399" s="99">
        <f>SUMIFS(通讯通路门店!$BI:$BI,通讯通路门店!$S:$S,$G1399)</f>
        <v>0</v>
      </c>
      <c r="AG1399" s="99">
        <f>SUMIFS(通讯通路门店!$BH:$BH,通讯通路门店!$S:$S,$G1399)</f>
        <v>0</v>
      </c>
      <c r="AH1399" s="99">
        <f t="shared" si="106"/>
        <v>0</v>
      </c>
      <c r="AI1399" s="99">
        <f>SUMIFS(通讯通路门店!$BB:$BB,通讯通路门店!$S:$S,$G1399)</f>
        <v>0</v>
      </c>
      <c r="AJ1399" s="99">
        <f>SUMIFS(通讯通路门店!$BE:$BE,通讯通路门店!$S:$S,$G1399)</f>
        <v>0</v>
      </c>
      <c r="AK1399" s="99">
        <f>SUMIFS(通讯通路门店!$BG:$BG,通讯通路门店!$S:$S,$G1399)</f>
        <v>0</v>
      </c>
      <c r="AL1399" s="99">
        <f>SUMIFS(通讯通路门店!$BC:$BC,通讯通路门店!$S:$S,$G1399)</f>
        <v>0</v>
      </c>
      <c r="AM1399" s="99">
        <f>SUMIFS(通讯通路门店!$BD:$BD,通讯通路门店!$S:$S,$G1399)</f>
        <v>0</v>
      </c>
      <c r="AN1399" s="99">
        <f>SUMIFS(通讯通路门店!$BF:$BF,通讯通路门店!$S:$S,$G1399)</f>
        <v>0</v>
      </c>
      <c r="AO1399" s="99">
        <f t="shared" si="107"/>
        <v>0</v>
      </c>
      <c r="AP1399" s="99">
        <f>SUMIFS(通讯通路门店!$K:$K,通讯通路门店!$S:$S,$G1399)</f>
        <v>0</v>
      </c>
      <c r="AQ1399" s="83"/>
      <c r="AR1399" s="99">
        <f>SUMIFS(通讯通路门店!$T:$T,通讯通路门店!$S:$S,$G1399)</f>
        <v>0</v>
      </c>
      <c r="AS1399" s="99">
        <f>SUMIFS(通讯通路门店!$U:$U,通讯通路门店!$S:$S,$G1399)</f>
        <v>0</v>
      </c>
      <c r="AT1399" s="99">
        <f>SUMIFS(通讯通路门店!$V:$V,通讯通路门店!$S:$S,$G1399)</f>
        <v>0</v>
      </c>
      <c r="AU1399" s="99">
        <f>SUMIFS(通讯通路门店!$W:$W,通讯通路门店!$S:$S,$G1399)</f>
        <v>0</v>
      </c>
      <c r="AV1399" s="99">
        <f>SUMIFS(通讯通路门店!$Z:$Z,通讯通路门店!$S:$S,$G1399)</f>
        <v>0</v>
      </c>
      <c r="AW1399" s="99">
        <f>SUMIFS(通讯通路门店!$AB:$AB,通讯通路门店!$S:$S,$G1399)</f>
        <v>0</v>
      </c>
      <c r="AX1399" s="99">
        <f>SUMIFS(通讯通路门店!$X:$X,通讯通路门店!$S:$S,$G1399)</f>
        <v>0</v>
      </c>
      <c r="AY1399" s="99">
        <f>SUMIFS(通讯通路门店!$Y:$Y,通讯通路门店!$S:$S,$G1399)</f>
        <v>0</v>
      </c>
      <c r="AZ1399" s="99">
        <f>SUMIFS(通讯通路门店!$AA:$AA,通讯通路门店!$S:$S,$G1399)</f>
        <v>0</v>
      </c>
      <c r="BA1399" s="99">
        <f t="shared" si="108"/>
        <v>0</v>
      </c>
      <c r="BB1399" s="99">
        <f t="shared" si="109"/>
        <v>0</v>
      </c>
      <c r="BC1399" s="99">
        <f>SUMIFS(通讯通路门店!$W:$W,通讯通路门店!$S:$S,$G1399,通讯通路门店!$J:$J,"荣耀体验店")+SUMIFS(通讯通路门店!$W:$W,通讯通路门店!$S:$S,$G1399,通讯通路门店!$J:$J,"荣耀授权专卖店")</f>
        <v>0</v>
      </c>
      <c r="BD1399" s="99">
        <f>SUMIFS(通讯通路门店!$Z:$Z,通讯通路门店!$S:$S,$G1399,通讯通路门店!$J:$J,"VIVO体验店")</f>
        <v>0</v>
      </c>
      <c r="BE1399" s="99">
        <f>SUMIFS(通讯通路门店!$AB:$AB,通讯通路门店!$S:$S,$G1399,通讯通路门店!$J:$J,"OPPO体验店")</f>
        <v>0</v>
      </c>
      <c r="BF1399" s="99">
        <f>SUMIFS(通讯通路门店!$X:$X,通讯通路门店!$S:$S,$G1399,通讯通路门店!$J:$J,"华为授权体验店")+SUMIFS(通讯通路门店!$AA:$AA,通讯通路门店!$S:$S,$G1399,通讯通路门店!$J:$J,"华为堡垒店")</f>
        <v>0</v>
      </c>
      <c r="BG1399" s="99">
        <f>SUMIFS(通讯通路门店!$Y:$Y,通讯通路门店!$S:$S,$G1399,通讯通路门店!$J:$J,"小米体验店")</f>
        <v>0</v>
      </c>
      <c r="BH1399" s="99">
        <f>SUMIFS(通讯通路门店!$AA:$AA,通讯通路门店!$S:$S,$G1399,通讯通路门店!$J:$J,"苹果体验店")</f>
        <v>0</v>
      </c>
      <c r="BI1399" s="99">
        <f>SUMIFS(通讯通路门店!$K:$K,通讯通路门店!$S:$S,$G1399,通讯通路门店!$J:$J,"其他品牌专卖店")</f>
        <v>0</v>
      </c>
      <c r="BJ1399" s="99">
        <f>SUMIFS(通讯通路门店!$AC:$AC,通讯通路门店!$S:$S,$G1399)</f>
        <v>0</v>
      </c>
      <c r="BK1399" s="99">
        <f>SUMIFS(通讯通路门店!$AD:$AD,通讯通路门店!$S:$S,$G1399)</f>
        <v>0</v>
      </c>
      <c r="BL1399" s="99">
        <f>SUMIFS(通讯通路门店!$AE:$AE,通讯通路门店!$S:$S,$G1399)</f>
        <v>0</v>
      </c>
      <c r="BM1399" s="99">
        <f>SUMIFS(通讯通路门店!$AF:$AF,通讯通路门店!$S:$S,$G1399)</f>
        <v>0</v>
      </c>
      <c r="BN1399" s="99">
        <f>SUMIFS(通讯通路门店!$AG:$AG,通讯通路门店!$S:$S,$G1399)</f>
        <v>0</v>
      </c>
      <c r="BO1399" s="99">
        <f>SUMIFS(通讯通路门店!$AH:$AH,通讯通路门店!$S:$S,$G1399)</f>
        <v>0</v>
      </c>
      <c r="BP1399" s="99">
        <f>SUMIFS(通讯通路门店!$AI:$AI,通讯通路门店!$S:$S,$G1399)</f>
        <v>0</v>
      </c>
      <c r="BQ1399" s="83"/>
    </row>
    <row r="1400" spans="1:69">
      <c r="A1400" s="99" t="str">
        <f>IFERROR(_xlfn.XLOOKUP($G1400,通讯通路门店!$S$4:$S$993933,通讯通路门店!$A$4:$A$993933,0,0),"")</f>
        <v>海南省</v>
      </c>
      <c r="B1400" s="99" t="str">
        <f>IFERROR(_xlfn.XLOOKUP($G1400,通讯通路门店!$S$4:$S$993933,通讯通路门店!$B$4:$B$993933,0,0),"")</f>
        <v>昌江黎族自治县</v>
      </c>
      <c r="C1400" s="99" t="str">
        <f>IFERROR(_xlfn.XLOOKUP($G1400,通讯通路门店!$S$4:$S$993933,通讯通路门店!$C$4:$C$993933,0,0),"")</f>
        <v>昌江黎族自治县</v>
      </c>
      <c r="D1400" s="99" t="str">
        <f>IFERROR(_xlfn.XLOOKUP($G1400,通讯通路门店!$S$4:$S$993933,通讯通路门店!$D$4:$D$993933,0,0),"")</f>
        <v>叉河镇</v>
      </c>
      <c r="E1400" s="83"/>
      <c r="F1400" s="83"/>
      <c r="G1400" s="101"/>
      <c r="H1400" s="102">
        <f>IFERROR(_xlfn.XLOOKUP($G1400,通讯通路门店!$S$4:$S$993933,通讯通路门店!$R$4:$R$993933,0,0),"")</f>
        <v>0</v>
      </c>
      <c r="I1400" s="83"/>
      <c r="J1400" s="83"/>
      <c r="K1400" s="83"/>
      <c r="L1400" s="83"/>
      <c r="M1400" s="83"/>
      <c r="N1400" s="83"/>
      <c r="O1400" s="83"/>
      <c r="P1400" s="83"/>
      <c r="Q1400" s="83"/>
      <c r="R1400" s="83"/>
      <c r="S1400" s="83"/>
      <c r="T1400" s="83"/>
      <c r="U1400" s="99">
        <f>COUNTIF(通讯通路门店!$S:$S,$G1400)</f>
        <v>0</v>
      </c>
      <c r="V1400" s="99">
        <f>COUNTIFS(通讯通路门店!$S:$S,$G1400,通讯通路门店!$J:$J,"综合卖场")</f>
        <v>0</v>
      </c>
      <c r="W1400" s="99">
        <f>SUMIFS(通讯通路门店!$AJ:$AJ,通讯通路门店!$S:$S,通讯客户沙盘!$G1400)</f>
        <v>0</v>
      </c>
      <c r="X1400" s="99">
        <f t="shared" si="105"/>
        <v>0</v>
      </c>
      <c r="Y1400" s="99">
        <f>COUNTIFS(通讯通路门店!$S:$S,$G1400,通讯通路门店!$J:$J,"荣耀体验店")+COUNTIFS(通讯通路门店!$S:$S,$G1400,通讯通路门店!$J:$J,"荣耀授权专卖店")</f>
        <v>0</v>
      </c>
      <c r="Z1400" s="99">
        <f>COUNTIFS(通讯通路门店!$S:$S,$G1400,通讯通路门店!$J:$J,"VIVO体验店")</f>
        <v>0</v>
      </c>
      <c r="AA1400" s="99">
        <f>COUNTIFS(通讯通路门店!$S:$S,$G1400,通讯通路门店!$J:$J,"OPPO体验店")</f>
        <v>0</v>
      </c>
      <c r="AB1400" s="99">
        <f>COUNTIFS(通讯通路门店!$S:$S,$G1400,通讯通路门店!$J:$J,"华为授权体验店")+COUNTIFS(通讯通路门店!$S:$S,$G1400,通讯通路门店!$J:$J,"华为堡垒店")</f>
        <v>0</v>
      </c>
      <c r="AC1400" s="99">
        <f>COUNTIFS(通讯通路门店!$S:$S,$G1400,通讯通路门店!$J:$J,"小米体验店")</f>
        <v>0</v>
      </c>
      <c r="AD1400" s="99">
        <f>COUNTIFS(通讯通路门店!$S:$S,$G1400,通讯通路门店!$J:$J,"苹果体验店")</f>
        <v>0</v>
      </c>
      <c r="AE1400" s="99">
        <f>COUNTIFS(通讯通路门店!$S:$S,$G1400,通讯通路门店!$J:$J,"其他品牌专卖店")</f>
        <v>0</v>
      </c>
      <c r="AF1400" s="99">
        <f>SUMIFS(通讯通路门店!$BI:$BI,通讯通路门店!$S:$S,$G1400)</f>
        <v>0</v>
      </c>
      <c r="AG1400" s="99">
        <f>SUMIFS(通讯通路门店!$BH:$BH,通讯通路门店!$S:$S,$G1400)</f>
        <v>0</v>
      </c>
      <c r="AH1400" s="99">
        <f t="shared" si="106"/>
        <v>0</v>
      </c>
      <c r="AI1400" s="99">
        <f>SUMIFS(通讯通路门店!$BB:$BB,通讯通路门店!$S:$S,$G1400)</f>
        <v>0</v>
      </c>
      <c r="AJ1400" s="99">
        <f>SUMIFS(通讯通路门店!$BE:$BE,通讯通路门店!$S:$S,$G1400)</f>
        <v>0</v>
      </c>
      <c r="AK1400" s="99">
        <f>SUMIFS(通讯通路门店!$BG:$BG,通讯通路门店!$S:$S,$G1400)</f>
        <v>0</v>
      </c>
      <c r="AL1400" s="99">
        <f>SUMIFS(通讯通路门店!$BC:$BC,通讯通路门店!$S:$S,$G1400)</f>
        <v>0</v>
      </c>
      <c r="AM1400" s="99">
        <f>SUMIFS(通讯通路门店!$BD:$BD,通讯通路门店!$S:$S,$G1400)</f>
        <v>0</v>
      </c>
      <c r="AN1400" s="99">
        <f>SUMIFS(通讯通路门店!$BF:$BF,通讯通路门店!$S:$S,$G1400)</f>
        <v>0</v>
      </c>
      <c r="AO1400" s="99">
        <f t="shared" si="107"/>
        <v>0</v>
      </c>
      <c r="AP1400" s="99">
        <f>SUMIFS(通讯通路门店!$K:$K,通讯通路门店!$S:$S,$G1400)</f>
        <v>0</v>
      </c>
      <c r="AQ1400" s="83"/>
      <c r="AR1400" s="99">
        <f>SUMIFS(通讯通路门店!$T:$T,通讯通路门店!$S:$S,$G1400)</f>
        <v>0</v>
      </c>
      <c r="AS1400" s="99">
        <f>SUMIFS(通讯通路门店!$U:$U,通讯通路门店!$S:$S,$G1400)</f>
        <v>0</v>
      </c>
      <c r="AT1400" s="99">
        <f>SUMIFS(通讯通路门店!$V:$V,通讯通路门店!$S:$S,$G1400)</f>
        <v>0</v>
      </c>
      <c r="AU1400" s="99">
        <f>SUMIFS(通讯通路门店!$W:$W,通讯通路门店!$S:$S,$G1400)</f>
        <v>0</v>
      </c>
      <c r="AV1400" s="99">
        <f>SUMIFS(通讯通路门店!$Z:$Z,通讯通路门店!$S:$S,$G1400)</f>
        <v>0</v>
      </c>
      <c r="AW1400" s="99">
        <f>SUMIFS(通讯通路门店!$AB:$AB,通讯通路门店!$S:$S,$G1400)</f>
        <v>0</v>
      </c>
      <c r="AX1400" s="99">
        <f>SUMIFS(通讯通路门店!$X:$X,通讯通路门店!$S:$S,$G1400)</f>
        <v>0</v>
      </c>
      <c r="AY1400" s="99">
        <f>SUMIFS(通讯通路门店!$Y:$Y,通讯通路门店!$S:$S,$G1400)</f>
        <v>0</v>
      </c>
      <c r="AZ1400" s="99">
        <f>SUMIFS(通讯通路门店!$AA:$AA,通讯通路门店!$S:$S,$G1400)</f>
        <v>0</v>
      </c>
      <c r="BA1400" s="99">
        <f t="shared" si="108"/>
        <v>0</v>
      </c>
      <c r="BB1400" s="99">
        <f t="shared" si="109"/>
        <v>0</v>
      </c>
      <c r="BC1400" s="99">
        <f>SUMIFS(通讯通路门店!$W:$W,通讯通路门店!$S:$S,$G1400,通讯通路门店!$J:$J,"荣耀体验店")+SUMIFS(通讯通路门店!$W:$W,通讯通路门店!$S:$S,$G1400,通讯通路门店!$J:$J,"荣耀授权专卖店")</f>
        <v>0</v>
      </c>
      <c r="BD1400" s="99">
        <f>SUMIFS(通讯通路门店!$Z:$Z,通讯通路门店!$S:$S,$G1400,通讯通路门店!$J:$J,"VIVO体验店")</f>
        <v>0</v>
      </c>
      <c r="BE1400" s="99">
        <f>SUMIFS(通讯通路门店!$AB:$AB,通讯通路门店!$S:$S,$G1400,通讯通路门店!$J:$J,"OPPO体验店")</f>
        <v>0</v>
      </c>
      <c r="BF1400" s="99">
        <f>SUMIFS(通讯通路门店!$X:$X,通讯通路门店!$S:$S,$G1400,通讯通路门店!$J:$J,"华为授权体验店")+SUMIFS(通讯通路门店!$AA:$AA,通讯通路门店!$S:$S,$G1400,通讯通路门店!$J:$J,"华为堡垒店")</f>
        <v>0</v>
      </c>
      <c r="BG1400" s="99">
        <f>SUMIFS(通讯通路门店!$Y:$Y,通讯通路门店!$S:$S,$G1400,通讯通路门店!$J:$J,"小米体验店")</f>
        <v>0</v>
      </c>
      <c r="BH1400" s="99">
        <f>SUMIFS(通讯通路门店!$AA:$AA,通讯通路门店!$S:$S,$G1400,通讯通路门店!$J:$J,"苹果体验店")</f>
        <v>0</v>
      </c>
      <c r="BI1400" s="99">
        <f>SUMIFS(通讯通路门店!$K:$K,通讯通路门店!$S:$S,$G1400,通讯通路门店!$J:$J,"其他品牌专卖店")</f>
        <v>0</v>
      </c>
      <c r="BJ1400" s="99">
        <f>SUMIFS(通讯通路门店!$AC:$AC,通讯通路门店!$S:$S,$G1400)</f>
        <v>0</v>
      </c>
      <c r="BK1400" s="99">
        <f>SUMIFS(通讯通路门店!$AD:$AD,通讯通路门店!$S:$S,$G1400)</f>
        <v>0</v>
      </c>
      <c r="BL1400" s="99">
        <f>SUMIFS(通讯通路门店!$AE:$AE,通讯通路门店!$S:$S,$G1400)</f>
        <v>0</v>
      </c>
      <c r="BM1400" s="99">
        <f>SUMIFS(通讯通路门店!$AF:$AF,通讯通路门店!$S:$S,$G1400)</f>
        <v>0</v>
      </c>
      <c r="BN1400" s="99">
        <f>SUMIFS(通讯通路门店!$AG:$AG,通讯通路门店!$S:$S,$G1400)</f>
        <v>0</v>
      </c>
      <c r="BO1400" s="99">
        <f>SUMIFS(通讯通路门店!$AH:$AH,通讯通路门店!$S:$S,$G1400)</f>
        <v>0</v>
      </c>
      <c r="BP1400" s="99">
        <f>SUMIFS(通讯通路门店!$AI:$AI,通讯通路门店!$S:$S,$G1400)</f>
        <v>0</v>
      </c>
      <c r="BQ1400" s="83"/>
    </row>
    <row r="1401" spans="1:69">
      <c r="A1401" s="99" t="str">
        <f>IFERROR(_xlfn.XLOOKUP($G1401,通讯通路门店!$S$4:$S$993933,通讯通路门店!$A$4:$A$993933,0,0),"")</f>
        <v>海南省</v>
      </c>
      <c r="B1401" s="99" t="str">
        <f>IFERROR(_xlfn.XLOOKUP($G1401,通讯通路门店!$S$4:$S$993933,通讯通路门店!$B$4:$B$993933,0,0),"")</f>
        <v>昌江黎族自治县</v>
      </c>
      <c r="C1401" s="99" t="str">
        <f>IFERROR(_xlfn.XLOOKUP($G1401,通讯通路门店!$S$4:$S$993933,通讯通路门店!$C$4:$C$993933,0,0),"")</f>
        <v>昌江黎族自治县</v>
      </c>
      <c r="D1401" s="99" t="str">
        <f>IFERROR(_xlfn.XLOOKUP($G1401,通讯通路门店!$S$4:$S$993933,通讯通路门店!$D$4:$D$993933,0,0),"")</f>
        <v>叉河镇</v>
      </c>
      <c r="E1401" s="83"/>
      <c r="F1401" s="83"/>
      <c r="G1401" s="101"/>
      <c r="H1401" s="102">
        <f>IFERROR(_xlfn.XLOOKUP($G1401,通讯通路门店!$S$4:$S$993933,通讯通路门店!$R$4:$R$993933,0,0),"")</f>
        <v>0</v>
      </c>
      <c r="I1401" s="83"/>
      <c r="J1401" s="83"/>
      <c r="K1401" s="83"/>
      <c r="L1401" s="83"/>
      <c r="M1401" s="83"/>
      <c r="N1401" s="83"/>
      <c r="O1401" s="83"/>
      <c r="P1401" s="83"/>
      <c r="Q1401" s="83"/>
      <c r="R1401" s="83"/>
      <c r="S1401" s="83"/>
      <c r="T1401" s="83"/>
      <c r="U1401" s="99">
        <f>COUNTIF(通讯通路门店!$S:$S,$G1401)</f>
        <v>0</v>
      </c>
      <c r="V1401" s="99">
        <f>COUNTIFS(通讯通路门店!$S:$S,$G1401,通讯通路门店!$J:$J,"综合卖场")</f>
        <v>0</v>
      </c>
      <c r="W1401" s="99">
        <f>SUMIFS(通讯通路门店!$AJ:$AJ,通讯通路门店!$S:$S,通讯客户沙盘!$G1401)</f>
        <v>0</v>
      </c>
      <c r="X1401" s="99">
        <f t="shared" si="105"/>
        <v>0</v>
      </c>
      <c r="Y1401" s="99">
        <f>COUNTIFS(通讯通路门店!$S:$S,$G1401,通讯通路门店!$J:$J,"荣耀体验店")+COUNTIFS(通讯通路门店!$S:$S,$G1401,通讯通路门店!$J:$J,"荣耀授权专卖店")</f>
        <v>0</v>
      </c>
      <c r="Z1401" s="99">
        <f>COUNTIFS(通讯通路门店!$S:$S,$G1401,通讯通路门店!$J:$J,"VIVO体验店")</f>
        <v>0</v>
      </c>
      <c r="AA1401" s="99">
        <f>COUNTIFS(通讯通路门店!$S:$S,$G1401,通讯通路门店!$J:$J,"OPPO体验店")</f>
        <v>0</v>
      </c>
      <c r="AB1401" s="99">
        <f>COUNTIFS(通讯通路门店!$S:$S,$G1401,通讯通路门店!$J:$J,"华为授权体验店")+COUNTIFS(通讯通路门店!$S:$S,$G1401,通讯通路门店!$J:$J,"华为堡垒店")</f>
        <v>0</v>
      </c>
      <c r="AC1401" s="99">
        <f>COUNTIFS(通讯通路门店!$S:$S,$G1401,通讯通路门店!$J:$J,"小米体验店")</f>
        <v>0</v>
      </c>
      <c r="AD1401" s="99">
        <f>COUNTIFS(通讯通路门店!$S:$S,$G1401,通讯通路门店!$J:$J,"苹果体验店")</f>
        <v>0</v>
      </c>
      <c r="AE1401" s="99">
        <f>COUNTIFS(通讯通路门店!$S:$S,$G1401,通讯通路门店!$J:$J,"其他品牌专卖店")</f>
        <v>0</v>
      </c>
      <c r="AF1401" s="99">
        <f>SUMIFS(通讯通路门店!$BI:$BI,通讯通路门店!$S:$S,$G1401)</f>
        <v>0</v>
      </c>
      <c r="AG1401" s="99">
        <f>SUMIFS(通讯通路门店!$BH:$BH,通讯通路门店!$S:$S,$G1401)</f>
        <v>0</v>
      </c>
      <c r="AH1401" s="99">
        <f t="shared" si="106"/>
        <v>0</v>
      </c>
      <c r="AI1401" s="99">
        <f>SUMIFS(通讯通路门店!$BB:$BB,通讯通路门店!$S:$S,$G1401)</f>
        <v>0</v>
      </c>
      <c r="AJ1401" s="99">
        <f>SUMIFS(通讯通路门店!$BE:$BE,通讯通路门店!$S:$S,$G1401)</f>
        <v>0</v>
      </c>
      <c r="AK1401" s="99">
        <f>SUMIFS(通讯通路门店!$BG:$BG,通讯通路门店!$S:$S,$G1401)</f>
        <v>0</v>
      </c>
      <c r="AL1401" s="99">
        <f>SUMIFS(通讯通路门店!$BC:$BC,通讯通路门店!$S:$S,$G1401)</f>
        <v>0</v>
      </c>
      <c r="AM1401" s="99">
        <f>SUMIFS(通讯通路门店!$BD:$BD,通讯通路门店!$S:$S,$G1401)</f>
        <v>0</v>
      </c>
      <c r="AN1401" s="99">
        <f>SUMIFS(通讯通路门店!$BF:$BF,通讯通路门店!$S:$S,$G1401)</f>
        <v>0</v>
      </c>
      <c r="AO1401" s="99">
        <f t="shared" si="107"/>
        <v>0</v>
      </c>
      <c r="AP1401" s="99">
        <f>SUMIFS(通讯通路门店!$K:$K,通讯通路门店!$S:$S,$G1401)</f>
        <v>0</v>
      </c>
      <c r="AQ1401" s="83"/>
      <c r="AR1401" s="99">
        <f>SUMIFS(通讯通路门店!$T:$T,通讯通路门店!$S:$S,$G1401)</f>
        <v>0</v>
      </c>
      <c r="AS1401" s="99">
        <f>SUMIFS(通讯通路门店!$U:$U,通讯通路门店!$S:$S,$G1401)</f>
        <v>0</v>
      </c>
      <c r="AT1401" s="99">
        <f>SUMIFS(通讯通路门店!$V:$V,通讯通路门店!$S:$S,$G1401)</f>
        <v>0</v>
      </c>
      <c r="AU1401" s="99">
        <f>SUMIFS(通讯通路门店!$W:$W,通讯通路门店!$S:$S,$G1401)</f>
        <v>0</v>
      </c>
      <c r="AV1401" s="99">
        <f>SUMIFS(通讯通路门店!$Z:$Z,通讯通路门店!$S:$S,$G1401)</f>
        <v>0</v>
      </c>
      <c r="AW1401" s="99">
        <f>SUMIFS(通讯通路门店!$AB:$AB,通讯通路门店!$S:$S,$G1401)</f>
        <v>0</v>
      </c>
      <c r="AX1401" s="99">
        <f>SUMIFS(通讯通路门店!$X:$X,通讯通路门店!$S:$S,$G1401)</f>
        <v>0</v>
      </c>
      <c r="AY1401" s="99">
        <f>SUMIFS(通讯通路门店!$Y:$Y,通讯通路门店!$S:$S,$G1401)</f>
        <v>0</v>
      </c>
      <c r="AZ1401" s="99">
        <f>SUMIFS(通讯通路门店!$AA:$AA,通讯通路门店!$S:$S,$G1401)</f>
        <v>0</v>
      </c>
      <c r="BA1401" s="99">
        <f t="shared" si="108"/>
        <v>0</v>
      </c>
      <c r="BB1401" s="99">
        <f t="shared" si="109"/>
        <v>0</v>
      </c>
      <c r="BC1401" s="99">
        <f>SUMIFS(通讯通路门店!$W:$W,通讯通路门店!$S:$S,$G1401,通讯通路门店!$J:$J,"荣耀体验店")+SUMIFS(通讯通路门店!$W:$W,通讯通路门店!$S:$S,$G1401,通讯通路门店!$J:$J,"荣耀授权专卖店")</f>
        <v>0</v>
      </c>
      <c r="BD1401" s="99">
        <f>SUMIFS(通讯通路门店!$Z:$Z,通讯通路门店!$S:$S,$G1401,通讯通路门店!$J:$J,"VIVO体验店")</f>
        <v>0</v>
      </c>
      <c r="BE1401" s="99">
        <f>SUMIFS(通讯通路门店!$AB:$AB,通讯通路门店!$S:$S,$G1401,通讯通路门店!$J:$J,"OPPO体验店")</f>
        <v>0</v>
      </c>
      <c r="BF1401" s="99">
        <f>SUMIFS(通讯通路门店!$X:$X,通讯通路门店!$S:$S,$G1401,通讯通路门店!$J:$J,"华为授权体验店")+SUMIFS(通讯通路门店!$AA:$AA,通讯通路门店!$S:$S,$G1401,通讯通路门店!$J:$J,"华为堡垒店")</f>
        <v>0</v>
      </c>
      <c r="BG1401" s="99">
        <f>SUMIFS(通讯通路门店!$Y:$Y,通讯通路门店!$S:$S,$G1401,通讯通路门店!$J:$J,"小米体验店")</f>
        <v>0</v>
      </c>
      <c r="BH1401" s="99">
        <f>SUMIFS(通讯通路门店!$AA:$AA,通讯通路门店!$S:$S,$G1401,通讯通路门店!$J:$J,"苹果体验店")</f>
        <v>0</v>
      </c>
      <c r="BI1401" s="99">
        <f>SUMIFS(通讯通路门店!$K:$K,通讯通路门店!$S:$S,$G1401,通讯通路门店!$J:$J,"其他品牌专卖店")</f>
        <v>0</v>
      </c>
      <c r="BJ1401" s="99">
        <f>SUMIFS(通讯通路门店!$AC:$AC,通讯通路门店!$S:$S,$G1401)</f>
        <v>0</v>
      </c>
      <c r="BK1401" s="99">
        <f>SUMIFS(通讯通路门店!$AD:$AD,通讯通路门店!$S:$S,$G1401)</f>
        <v>0</v>
      </c>
      <c r="BL1401" s="99">
        <f>SUMIFS(通讯通路门店!$AE:$AE,通讯通路门店!$S:$S,$G1401)</f>
        <v>0</v>
      </c>
      <c r="BM1401" s="99">
        <f>SUMIFS(通讯通路门店!$AF:$AF,通讯通路门店!$S:$S,$G1401)</f>
        <v>0</v>
      </c>
      <c r="BN1401" s="99">
        <f>SUMIFS(通讯通路门店!$AG:$AG,通讯通路门店!$S:$S,$G1401)</f>
        <v>0</v>
      </c>
      <c r="BO1401" s="99">
        <f>SUMIFS(通讯通路门店!$AH:$AH,通讯通路门店!$S:$S,$G1401)</f>
        <v>0</v>
      </c>
      <c r="BP1401" s="99">
        <f>SUMIFS(通讯通路门店!$AI:$AI,通讯通路门店!$S:$S,$G1401)</f>
        <v>0</v>
      </c>
      <c r="BQ1401" s="83"/>
    </row>
    <row r="1402" spans="1:69">
      <c r="A1402" s="99" t="str">
        <f>IFERROR(_xlfn.XLOOKUP($G1402,通讯通路门店!$S$4:$S$993933,通讯通路门店!$A$4:$A$993933,0,0),"")</f>
        <v>海南省</v>
      </c>
      <c r="B1402" s="99" t="str">
        <f>IFERROR(_xlfn.XLOOKUP($G1402,通讯通路门店!$S$4:$S$993933,通讯通路门店!$B$4:$B$993933,0,0),"")</f>
        <v>昌江黎族自治县</v>
      </c>
      <c r="C1402" s="99" t="str">
        <f>IFERROR(_xlfn.XLOOKUP($G1402,通讯通路门店!$S$4:$S$993933,通讯通路门店!$C$4:$C$993933,0,0),"")</f>
        <v>昌江黎族自治县</v>
      </c>
      <c r="D1402" s="99" t="str">
        <f>IFERROR(_xlfn.XLOOKUP($G1402,通讯通路门店!$S$4:$S$993933,通讯通路门店!$D$4:$D$993933,0,0),"")</f>
        <v>叉河镇</v>
      </c>
      <c r="E1402" s="83"/>
      <c r="F1402" s="83"/>
      <c r="G1402" s="101"/>
      <c r="H1402" s="102">
        <f>IFERROR(_xlfn.XLOOKUP($G1402,通讯通路门店!$S$4:$S$993933,通讯通路门店!$R$4:$R$993933,0,0),"")</f>
        <v>0</v>
      </c>
      <c r="I1402" s="83"/>
      <c r="J1402" s="83"/>
      <c r="K1402" s="83"/>
      <c r="L1402" s="83"/>
      <c r="M1402" s="83"/>
      <c r="N1402" s="83"/>
      <c r="O1402" s="83"/>
      <c r="P1402" s="83"/>
      <c r="Q1402" s="83"/>
      <c r="R1402" s="83"/>
      <c r="S1402" s="83"/>
      <c r="T1402" s="83"/>
      <c r="U1402" s="99">
        <f>COUNTIF(通讯通路门店!$S:$S,$G1402)</f>
        <v>0</v>
      </c>
      <c r="V1402" s="99">
        <f>COUNTIFS(通讯通路门店!$S:$S,$G1402,通讯通路门店!$J:$J,"综合卖场")</f>
        <v>0</v>
      </c>
      <c r="W1402" s="99">
        <f>SUMIFS(通讯通路门店!$AJ:$AJ,通讯通路门店!$S:$S,通讯客户沙盘!$G1402)</f>
        <v>0</v>
      </c>
      <c r="X1402" s="99">
        <f t="shared" si="105"/>
        <v>0</v>
      </c>
      <c r="Y1402" s="99">
        <f>COUNTIFS(通讯通路门店!$S:$S,$G1402,通讯通路门店!$J:$J,"荣耀体验店")+COUNTIFS(通讯通路门店!$S:$S,$G1402,通讯通路门店!$J:$J,"荣耀授权专卖店")</f>
        <v>0</v>
      </c>
      <c r="Z1402" s="99">
        <f>COUNTIFS(通讯通路门店!$S:$S,$G1402,通讯通路门店!$J:$J,"VIVO体验店")</f>
        <v>0</v>
      </c>
      <c r="AA1402" s="99">
        <f>COUNTIFS(通讯通路门店!$S:$S,$G1402,通讯通路门店!$J:$J,"OPPO体验店")</f>
        <v>0</v>
      </c>
      <c r="AB1402" s="99">
        <f>COUNTIFS(通讯通路门店!$S:$S,$G1402,通讯通路门店!$J:$J,"华为授权体验店")+COUNTIFS(通讯通路门店!$S:$S,$G1402,通讯通路门店!$J:$J,"华为堡垒店")</f>
        <v>0</v>
      </c>
      <c r="AC1402" s="99">
        <f>COUNTIFS(通讯通路门店!$S:$S,$G1402,通讯通路门店!$J:$J,"小米体验店")</f>
        <v>0</v>
      </c>
      <c r="AD1402" s="99">
        <f>COUNTIFS(通讯通路门店!$S:$S,$G1402,通讯通路门店!$J:$J,"苹果体验店")</f>
        <v>0</v>
      </c>
      <c r="AE1402" s="99">
        <f>COUNTIFS(通讯通路门店!$S:$S,$G1402,通讯通路门店!$J:$J,"其他品牌专卖店")</f>
        <v>0</v>
      </c>
      <c r="AF1402" s="99">
        <f>SUMIFS(通讯通路门店!$BI:$BI,通讯通路门店!$S:$S,$G1402)</f>
        <v>0</v>
      </c>
      <c r="AG1402" s="99">
        <f>SUMIFS(通讯通路门店!$BH:$BH,通讯通路门店!$S:$S,$G1402)</f>
        <v>0</v>
      </c>
      <c r="AH1402" s="99">
        <f t="shared" si="106"/>
        <v>0</v>
      </c>
      <c r="AI1402" s="99">
        <f>SUMIFS(通讯通路门店!$BB:$BB,通讯通路门店!$S:$S,$G1402)</f>
        <v>0</v>
      </c>
      <c r="AJ1402" s="99">
        <f>SUMIFS(通讯通路门店!$BE:$BE,通讯通路门店!$S:$S,$G1402)</f>
        <v>0</v>
      </c>
      <c r="AK1402" s="99">
        <f>SUMIFS(通讯通路门店!$BG:$BG,通讯通路门店!$S:$S,$G1402)</f>
        <v>0</v>
      </c>
      <c r="AL1402" s="99">
        <f>SUMIFS(通讯通路门店!$BC:$BC,通讯通路门店!$S:$S,$G1402)</f>
        <v>0</v>
      </c>
      <c r="AM1402" s="99">
        <f>SUMIFS(通讯通路门店!$BD:$BD,通讯通路门店!$S:$S,$G1402)</f>
        <v>0</v>
      </c>
      <c r="AN1402" s="99">
        <f>SUMIFS(通讯通路门店!$BF:$BF,通讯通路门店!$S:$S,$G1402)</f>
        <v>0</v>
      </c>
      <c r="AO1402" s="99">
        <f t="shared" si="107"/>
        <v>0</v>
      </c>
      <c r="AP1402" s="99">
        <f>SUMIFS(通讯通路门店!$K:$K,通讯通路门店!$S:$S,$G1402)</f>
        <v>0</v>
      </c>
      <c r="AQ1402" s="83"/>
      <c r="AR1402" s="99">
        <f>SUMIFS(通讯通路门店!$T:$T,通讯通路门店!$S:$S,$G1402)</f>
        <v>0</v>
      </c>
      <c r="AS1402" s="99">
        <f>SUMIFS(通讯通路门店!$U:$U,通讯通路门店!$S:$S,$G1402)</f>
        <v>0</v>
      </c>
      <c r="AT1402" s="99">
        <f>SUMIFS(通讯通路门店!$V:$V,通讯通路门店!$S:$S,$G1402)</f>
        <v>0</v>
      </c>
      <c r="AU1402" s="99">
        <f>SUMIFS(通讯通路门店!$W:$W,通讯通路门店!$S:$S,$G1402)</f>
        <v>0</v>
      </c>
      <c r="AV1402" s="99">
        <f>SUMIFS(通讯通路门店!$Z:$Z,通讯通路门店!$S:$S,$G1402)</f>
        <v>0</v>
      </c>
      <c r="AW1402" s="99">
        <f>SUMIFS(通讯通路门店!$AB:$AB,通讯通路门店!$S:$S,$G1402)</f>
        <v>0</v>
      </c>
      <c r="AX1402" s="99">
        <f>SUMIFS(通讯通路门店!$X:$X,通讯通路门店!$S:$S,$G1402)</f>
        <v>0</v>
      </c>
      <c r="AY1402" s="99">
        <f>SUMIFS(通讯通路门店!$Y:$Y,通讯通路门店!$S:$S,$G1402)</f>
        <v>0</v>
      </c>
      <c r="AZ1402" s="99">
        <f>SUMIFS(通讯通路门店!$AA:$AA,通讯通路门店!$S:$S,$G1402)</f>
        <v>0</v>
      </c>
      <c r="BA1402" s="99">
        <f t="shared" si="108"/>
        <v>0</v>
      </c>
      <c r="BB1402" s="99">
        <f t="shared" si="109"/>
        <v>0</v>
      </c>
      <c r="BC1402" s="99">
        <f>SUMIFS(通讯通路门店!$W:$W,通讯通路门店!$S:$S,$G1402,通讯通路门店!$J:$J,"荣耀体验店")+SUMIFS(通讯通路门店!$W:$W,通讯通路门店!$S:$S,$G1402,通讯通路门店!$J:$J,"荣耀授权专卖店")</f>
        <v>0</v>
      </c>
      <c r="BD1402" s="99">
        <f>SUMIFS(通讯通路门店!$Z:$Z,通讯通路门店!$S:$S,$G1402,通讯通路门店!$J:$J,"VIVO体验店")</f>
        <v>0</v>
      </c>
      <c r="BE1402" s="99">
        <f>SUMIFS(通讯通路门店!$AB:$AB,通讯通路门店!$S:$S,$G1402,通讯通路门店!$J:$J,"OPPO体验店")</f>
        <v>0</v>
      </c>
      <c r="BF1402" s="99">
        <f>SUMIFS(通讯通路门店!$X:$X,通讯通路门店!$S:$S,$G1402,通讯通路门店!$J:$J,"华为授权体验店")+SUMIFS(通讯通路门店!$AA:$AA,通讯通路门店!$S:$S,$G1402,通讯通路门店!$J:$J,"华为堡垒店")</f>
        <v>0</v>
      </c>
      <c r="BG1402" s="99">
        <f>SUMIFS(通讯通路门店!$Y:$Y,通讯通路门店!$S:$S,$G1402,通讯通路门店!$J:$J,"小米体验店")</f>
        <v>0</v>
      </c>
      <c r="BH1402" s="99">
        <f>SUMIFS(通讯通路门店!$AA:$AA,通讯通路门店!$S:$S,$G1402,通讯通路门店!$J:$J,"苹果体验店")</f>
        <v>0</v>
      </c>
      <c r="BI1402" s="99">
        <f>SUMIFS(通讯通路门店!$K:$K,通讯通路门店!$S:$S,$G1402,通讯通路门店!$J:$J,"其他品牌专卖店")</f>
        <v>0</v>
      </c>
      <c r="BJ1402" s="99">
        <f>SUMIFS(通讯通路门店!$AC:$AC,通讯通路门店!$S:$S,$G1402)</f>
        <v>0</v>
      </c>
      <c r="BK1402" s="99">
        <f>SUMIFS(通讯通路门店!$AD:$AD,通讯通路门店!$S:$S,$G1402)</f>
        <v>0</v>
      </c>
      <c r="BL1402" s="99">
        <f>SUMIFS(通讯通路门店!$AE:$AE,通讯通路门店!$S:$S,$G1402)</f>
        <v>0</v>
      </c>
      <c r="BM1402" s="99">
        <f>SUMIFS(通讯通路门店!$AF:$AF,通讯通路门店!$S:$S,$G1402)</f>
        <v>0</v>
      </c>
      <c r="BN1402" s="99">
        <f>SUMIFS(通讯通路门店!$AG:$AG,通讯通路门店!$S:$S,$G1402)</f>
        <v>0</v>
      </c>
      <c r="BO1402" s="99">
        <f>SUMIFS(通讯通路门店!$AH:$AH,通讯通路门店!$S:$S,$G1402)</f>
        <v>0</v>
      </c>
      <c r="BP1402" s="99">
        <f>SUMIFS(通讯通路门店!$AI:$AI,通讯通路门店!$S:$S,$G1402)</f>
        <v>0</v>
      </c>
      <c r="BQ1402" s="83"/>
    </row>
    <row r="1403" spans="1:69">
      <c r="A1403" s="99" t="str">
        <f>IFERROR(_xlfn.XLOOKUP($G1403,通讯通路门店!$S$4:$S$993933,通讯通路门店!$A$4:$A$993933,0,0),"")</f>
        <v>海南省</v>
      </c>
      <c r="B1403" s="99" t="str">
        <f>IFERROR(_xlfn.XLOOKUP($G1403,通讯通路门店!$S$4:$S$993933,通讯通路门店!$B$4:$B$993933,0,0),"")</f>
        <v>昌江黎族自治县</v>
      </c>
      <c r="C1403" s="99" t="str">
        <f>IFERROR(_xlfn.XLOOKUP($G1403,通讯通路门店!$S$4:$S$993933,通讯通路门店!$C$4:$C$993933,0,0),"")</f>
        <v>昌江黎族自治县</v>
      </c>
      <c r="D1403" s="99" t="str">
        <f>IFERROR(_xlfn.XLOOKUP($G1403,通讯通路门店!$S$4:$S$993933,通讯通路门店!$D$4:$D$993933,0,0),"")</f>
        <v>叉河镇</v>
      </c>
      <c r="E1403" s="83"/>
      <c r="F1403" s="83"/>
      <c r="G1403" s="101"/>
      <c r="H1403" s="102">
        <f>IFERROR(_xlfn.XLOOKUP($G1403,通讯通路门店!$S$4:$S$993933,通讯通路门店!$R$4:$R$993933,0,0),"")</f>
        <v>0</v>
      </c>
      <c r="I1403" s="83"/>
      <c r="J1403" s="83"/>
      <c r="K1403" s="83"/>
      <c r="L1403" s="83"/>
      <c r="M1403" s="83"/>
      <c r="N1403" s="83"/>
      <c r="O1403" s="83"/>
      <c r="P1403" s="83"/>
      <c r="Q1403" s="83"/>
      <c r="R1403" s="83"/>
      <c r="S1403" s="83"/>
      <c r="T1403" s="83"/>
      <c r="U1403" s="99">
        <f>COUNTIF(通讯通路门店!$S:$S,$G1403)</f>
        <v>0</v>
      </c>
      <c r="V1403" s="99">
        <f>COUNTIFS(通讯通路门店!$S:$S,$G1403,通讯通路门店!$J:$J,"综合卖场")</f>
        <v>0</v>
      </c>
      <c r="W1403" s="99">
        <f>SUMIFS(通讯通路门店!$AJ:$AJ,通讯通路门店!$S:$S,通讯客户沙盘!$G1403)</f>
        <v>0</v>
      </c>
      <c r="X1403" s="99">
        <f t="shared" si="105"/>
        <v>0</v>
      </c>
      <c r="Y1403" s="99">
        <f>COUNTIFS(通讯通路门店!$S:$S,$G1403,通讯通路门店!$J:$J,"荣耀体验店")+COUNTIFS(通讯通路门店!$S:$S,$G1403,通讯通路门店!$J:$J,"荣耀授权专卖店")</f>
        <v>0</v>
      </c>
      <c r="Z1403" s="99">
        <f>COUNTIFS(通讯通路门店!$S:$S,$G1403,通讯通路门店!$J:$J,"VIVO体验店")</f>
        <v>0</v>
      </c>
      <c r="AA1403" s="99">
        <f>COUNTIFS(通讯通路门店!$S:$S,$G1403,通讯通路门店!$J:$J,"OPPO体验店")</f>
        <v>0</v>
      </c>
      <c r="AB1403" s="99">
        <f>COUNTIFS(通讯通路门店!$S:$S,$G1403,通讯通路门店!$J:$J,"华为授权体验店")+COUNTIFS(通讯通路门店!$S:$S,$G1403,通讯通路门店!$J:$J,"华为堡垒店")</f>
        <v>0</v>
      </c>
      <c r="AC1403" s="99">
        <f>COUNTIFS(通讯通路门店!$S:$S,$G1403,通讯通路门店!$J:$J,"小米体验店")</f>
        <v>0</v>
      </c>
      <c r="AD1403" s="99">
        <f>COUNTIFS(通讯通路门店!$S:$S,$G1403,通讯通路门店!$J:$J,"苹果体验店")</f>
        <v>0</v>
      </c>
      <c r="AE1403" s="99">
        <f>COUNTIFS(通讯通路门店!$S:$S,$G1403,通讯通路门店!$J:$J,"其他品牌专卖店")</f>
        <v>0</v>
      </c>
      <c r="AF1403" s="99">
        <f>SUMIFS(通讯通路门店!$BI:$BI,通讯通路门店!$S:$S,$G1403)</f>
        <v>0</v>
      </c>
      <c r="AG1403" s="99">
        <f>SUMIFS(通讯通路门店!$BH:$BH,通讯通路门店!$S:$S,$G1403)</f>
        <v>0</v>
      </c>
      <c r="AH1403" s="99">
        <f t="shared" si="106"/>
        <v>0</v>
      </c>
      <c r="AI1403" s="99">
        <f>SUMIFS(通讯通路门店!$BB:$BB,通讯通路门店!$S:$S,$G1403)</f>
        <v>0</v>
      </c>
      <c r="AJ1403" s="99">
        <f>SUMIFS(通讯通路门店!$BE:$BE,通讯通路门店!$S:$S,$G1403)</f>
        <v>0</v>
      </c>
      <c r="AK1403" s="99">
        <f>SUMIFS(通讯通路门店!$BG:$BG,通讯通路门店!$S:$S,$G1403)</f>
        <v>0</v>
      </c>
      <c r="AL1403" s="99">
        <f>SUMIFS(通讯通路门店!$BC:$BC,通讯通路门店!$S:$S,$G1403)</f>
        <v>0</v>
      </c>
      <c r="AM1403" s="99">
        <f>SUMIFS(通讯通路门店!$BD:$BD,通讯通路门店!$S:$S,$G1403)</f>
        <v>0</v>
      </c>
      <c r="AN1403" s="99">
        <f>SUMIFS(通讯通路门店!$BF:$BF,通讯通路门店!$S:$S,$G1403)</f>
        <v>0</v>
      </c>
      <c r="AO1403" s="99">
        <f t="shared" si="107"/>
        <v>0</v>
      </c>
      <c r="AP1403" s="99">
        <f>SUMIFS(通讯通路门店!$K:$K,通讯通路门店!$S:$S,$G1403)</f>
        <v>0</v>
      </c>
      <c r="AQ1403" s="83"/>
      <c r="AR1403" s="99">
        <f>SUMIFS(通讯通路门店!$T:$T,通讯通路门店!$S:$S,$G1403)</f>
        <v>0</v>
      </c>
      <c r="AS1403" s="99">
        <f>SUMIFS(通讯通路门店!$U:$U,通讯通路门店!$S:$S,$G1403)</f>
        <v>0</v>
      </c>
      <c r="AT1403" s="99">
        <f>SUMIFS(通讯通路门店!$V:$V,通讯通路门店!$S:$S,$G1403)</f>
        <v>0</v>
      </c>
      <c r="AU1403" s="99">
        <f>SUMIFS(通讯通路门店!$W:$W,通讯通路门店!$S:$S,$G1403)</f>
        <v>0</v>
      </c>
      <c r="AV1403" s="99">
        <f>SUMIFS(通讯通路门店!$Z:$Z,通讯通路门店!$S:$S,$G1403)</f>
        <v>0</v>
      </c>
      <c r="AW1403" s="99">
        <f>SUMIFS(通讯通路门店!$AB:$AB,通讯通路门店!$S:$S,$G1403)</f>
        <v>0</v>
      </c>
      <c r="AX1403" s="99">
        <f>SUMIFS(通讯通路门店!$X:$X,通讯通路门店!$S:$S,$G1403)</f>
        <v>0</v>
      </c>
      <c r="AY1403" s="99">
        <f>SUMIFS(通讯通路门店!$Y:$Y,通讯通路门店!$S:$S,$G1403)</f>
        <v>0</v>
      </c>
      <c r="AZ1403" s="99">
        <f>SUMIFS(通讯通路门店!$AA:$AA,通讯通路门店!$S:$S,$G1403)</f>
        <v>0</v>
      </c>
      <c r="BA1403" s="99">
        <f t="shared" si="108"/>
        <v>0</v>
      </c>
      <c r="BB1403" s="99">
        <f t="shared" si="109"/>
        <v>0</v>
      </c>
      <c r="BC1403" s="99">
        <f>SUMIFS(通讯通路门店!$W:$W,通讯通路门店!$S:$S,$G1403,通讯通路门店!$J:$J,"荣耀体验店")+SUMIFS(通讯通路门店!$W:$W,通讯通路门店!$S:$S,$G1403,通讯通路门店!$J:$J,"荣耀授权专卖店")</f>
        <v>0</v>
      </c>
      <c r="BD1403" s="99">
        <f>SUMIFS(通讯通路门店!$Z:$Z,通讯通路门店!$S:$S,$G1403,通讯通路门店!$J:$J,"VIVO体验店")</f>
        <v>0</v>
      </c>
      <c r="BE1403" s="99">
        <f>SUMIFS(通讯通路门店!$AB:$AB,通讯通路门店!$S:$S,$G1403,通讯通路门店!$J:$J,"OPPO体验店")</f>
        <v>0</v>
      </c>
      <c r="BF1403" s="99">
        <f>SUMIFS(通讯通路门店!$X:$X,通讯通路门店!$S:$S,$G1403,通讯通路门店!$J:$J,"华为授权体验店")+SUMIFS(通讯通路门店!$AA:$AA,通讯通路门店!$S:$S,$G1403,通讯通路门店!$J:$J,"华为堡垒店")</f>
        <v>0</v>
      </c>
      <c r="BG1403" s="99">
        <f>SUMIFS(通讯通路门店!$Y:$Y,通讯通路门店!$S:$S,$G1403,通讯通路门店!$J:$J,"小米体验店")</f>
        <v>0</v>
      </c>
      <c r="BH1403" s="99">
        <f>SUMIFS(通讯通路门店!$AA:$AA,通讯通路门店!$S:$S,$G1403,通讯通路门店!$J:$J,"苹果体验店")</f>
        <v>0</v>
      </c>
      <c r="BI1403" s="99">
        <f>SUMIFS(通讯通路门店!$K:$K,通讯通路门店!$S:$S,$G1403,通讯通路门店!$J:$J,"其他品牌专卖店")</f>
        <v>0</v>
      </c>
      <c r="BJ1403" s="99">
        <f>SUMIFS(通讯通路门店!$AC:$AC,通讯通路门店!$S:$S,$G1403)</f>
        <v>0</v>
      </c>
      <c r="BK1403" s="99">
        <f>SUMIFS(通讯通路门店!$AD:$AD,通讯通路门店!$S:$S,$G1403)</f>
        <v>0</v>
      </c>
      <c r="BL1403" s="99">
        <f>SUMIFS(通讯通路门店!$AE:$AE,通讯通路门店!$S:$S,$G1403)</f>
        <v>0</v>
      </c>
      <c r="BM1403" s="99">
        <f>SUMIFS(通讯通路门店!$AF:$AF,通讯通路门店!$S:$S,$G1403)</f>
        <v>0</v>
      </c>
      <c r="BN1403" s="99">
        <f>SUMIFS(通讯通路门店!$AG:$AG,通讯通路门店!$S:$S,$G1403)</f>
        <v>0</v>
      </c>
      <c r="BO1403" s="99">
        <f>SUMIFS(通讯通路门店!$AH:$AH,通讯通路门店!$S:$S,$G1403)</f>
        <v>0</v>
      </c>
      <c r="BP1403" s="99">
        <f>SUMIFS(通讯通路门店!$AI:$AI,通讯通路门店!$S:$S,$G1403)</f>
        <v>0</v>
      </c>
      <c r="BQ1403" s="83"/>
    </row>
    <row r="1404" spans="1:69">
      <c r="A1404" s="99" t="str">
        <f>IFERROR(_xlfn.XLOOKUP($G1404,通讯通路门店!$S$4:$S$993933,通讯通路门店!$A$4:$A$993933,0,0),"")</f>
        <v>海南省</v>
      </c>
      <c r="B1404" s="99" t="str">
        <f>IFERROR(_xlfn.XLOOKUP($G1404,通讯通路门店!$S$4:$S$993933,通讯通路门店!$B$4:$B$993933,0,0),"")</f>
        <v>昌江黎族自治县</v>
      </c>
      <c r="C1404" s="99" t="str">
        <f>IFERROR(_xlfn.XLOOKUP($G1404,通讯通路门店!$S$4:$S$993933,通讯通路门店!$C$4:$C$993933,0,0),"")</f>
        <v>昌江黎族自治县</v>
      </c>
      <c r="D1404" s="99" t="str">
        <f>IFERROR(_xlfn.XLOOKUP($G1404,通讯通路门店!$S$4:$S$993933,通讯通路门店!$D$4:$D$993933,0,0),"")</f>
        <v>叉河镇</v>
      </c>
      <c r="E1404" s="83"/>
      <c r="F1404" s="83"/>
      <c r="G1404" s="101"/>
      <c r="H1404" s="102">
        <f>IFERROR(_xlfn.XLOOKUP($G1404,通讯通路门店!$S$4:$S$993933,通讯通路门店!$R$4:$R$993933,0,0),"")</f>
        <v>0</v>
      </c>
      <c r="I1404" s="83"/>
      <c r="J1404" s="83"/>
      <c r="K1404" s="83"/>
      <c r="L1404" s="83"/>
      <c r="M1404" s="83"/>
      <c r="N1404" s="83"/>
      <c r="O1404" s="83"/>
      <c r="P1404" s="83"/>
      <c r="Q1404" s="83"/>
      <c r="R1404" s="83"/>
      <c r="S1404" s="83"/>
      <c r="T1404" s="83"/>
      <c r="U1404" s="99">
        <f>COUNTIF(通讯通路门店!$S:$S,$G1404)</f>
        <v>0</v>
      </c>
      <c r="V1404" s="99">
        <f>COUNTIFS(通讯通路门店!$S:$S,$G1404,通讯通路门店!$J:$J,"综合卖场")</f>
        <v>0</v>
      </c>
      <c r="W1404" s="99">
        <f>SUMIFS(通讯通路门店!$AJ:$AJ,通讯通路门店!$S:$S,通讯客户沙盘!$G1404)</f>
        <v>0</v>
      </c>
      <c r="X1404" s="99">
        <f t="shared" si="105"/>
        <v>0</v>
      </c>
      <c r="Y1404" s="99">
        <f>COUNTIFS(通讯通路门店!$S:$S,$G1404,通讯通路门店!$J:$J,"荣耀体验店")+COUNTIFS(通讯通路门店!$S:$S,$G1404,通讯通路门店!$J:$J,"荣耀授权专卖店")</f>
        <v>0</v>
      </c>
      <c r="Z1404" s="99">
        <f>COUNTIFS(通讯通路门店!$S:$S,$G1404,通讯通路门店!$J:$J,"VIVO体验店")</f>
        <v>0</v>
      </c>
      <c r="AA1404" s="99">
        <f>COUNTIFS(通讯通路门店!$S:$S,$G1404,通讯通路门店!$J:$J,"OPPO体验店")</f>
        <v>0</v>
      </c>
      <c r="AB1404" s="99">
        <f>COUNTIFS(通讯通路门店!$S:$S,$G1404,通讯通路门店!$J:$J,"华为授权体验店")+COUNTIFS(通讯通路门店!$S:$S,$G1404,通讯通路门店!$J:$J,"华为堡垒店")</f>
        <v>0</v>
      </c>
      <c r="AC1404" s="99">
        <f>COUNTIFS(通讯通路门店!$S:$S,$G1404,通讯通路门店!$J:$J,"小米体验店")</f>
        <v>0</v>
      </c>
      <c r="AD1404" s="99">
        <f>COUNTIFS(通讯通路门店!$S:$S,$G1404,通讯通路门店!$J:$J,"苹果体验店")</f>
        <v>0</v>
      </c>
      <c r="AE1404" s="99">
        <f>COUNTIFS(通讯通路门店!$S:$S,$G1404,通讯通路门店!$J:$J,"其他品牌专卖店")</f>
        <v>0</v>
      </c>
      <c r="AF1404" s="99">
        <f>SUMIFS(通讯通路门店!$BI:$BI,通讯通路门店!$S:$S,$G1404)</f>
        <v>0</v>
      </c>
      <c r="AG1404" s="99">
        <f>SUMIFS(通讯通路门店!$BH:$BH,通讯通路门店!$S:$S,$G1404)</f>
        <v>0</v>
      </c>
      <c r="AH1404" s="99">
        <f t="shared" si="106"/>
        <v>0</v>
      </c>
      <c r="AI1404" s="99">
        <f>SUMIFS(通讯通路门店!$BB:$BB,通讯通路门店!$S:$S,$G1404)</f>
        <v>0</v>
      </c>
      <c r="AJ1404" s="99">
        <f>SUMIFS(通讯通路门店!$BE:$BE,通讯通路门店!$S:$S,$G1404)</f>
        <v>0</v>
      </c>
      <c r="AK1404" s="99">
        <f>SUMIFS(通讯通路门店!$BG:$BG,通讯通路门店!$S:$S,$G1404)</f>
        <v>0</v>
      </c>
      <c r="AL1404" s="99">
        <f>SUMIFS(通讯通路门店!$BC:$BC,通讯通路门店!$S:$S,$G1404)</f>
        <v>0</v>
      </c>
      <c r="AM1404" s="99">
        <f>SUMIFS(通讯通路门店!$BD:$BD,通讯通路门店!$S:$S,$G1404)</f>
        <v>0</v>
      </c>
      <c r="AN1404" s="99">
        <f>SUMIFS(通讯通路门店!$BF:$BF,通讯通路门店!$S:$S,$G1404)</f>
        <v>0</v>
      </c>
      <c r="AO1404" s="99">
        <f t="shared" si="107"/>
        <v>0</v>
      </c>
      <c r="AP1404" s="99">
        <f>SUMIFS(通讯通路门店!$K:$K,通讯通路门店!$S:$S,$G1404)</f>
        <v>0</v>
      </c>
      <c r="AQ1404" s="83"/>
      <c r="AR1404" s="99">
        <f>SUMIFS(通讯通路门店!$T:$T,通讯通路门店!$S:$S,$G1404)</f>
        <v>0</v>
      </c>
      <c r="AS1404" s="99">
        <f>SUMIFS(通讯通路门店!$U:$U,通讯通路门店!$S:$S,$G1404)</f>
        <v>0</v>
      </c>
      <c r="AT1404" s="99">
        <f>SUMIFS(通讯通路门店!$V:$V,通讯通路门店!$S:$S,$G1404)</f>
        <v>0</v>
      </c>
      <c r="AU1404" s="99">
        <f>SUMIFS(通讯通路门店!$W:$W,通讯通路门店!$S:$S,$G1404)</f>
        <v>0</v>
      </c>
      <c r="AV1404" s="99">
        <f>SUMIFS(通讯通路门店!$Z:$Z,通讯通路门店!$S:$S,$G1404)</f>
        <v>0</v>
      </c>
      <c r="AW1404" s="99">
        <f>SUMIFS(通讯通路门店!$AB:$AB,通讯通路门店!$S:$S,$G1404)</f>
        <v>0</v>
      </c>
      <c r="AX1404" s="99">
        <f>SUMIFS(通讯通路门店!$X:$X,通讯通路门店!$S:$S,$G1404)</f>
        <v>0</v>
      </c>
      <c r="AY1404" s="99">
        <f>SUMIFS(通讯通路门店!$Y:$Y,通讯通路门店!$S:$S,$G1404)</f>
        <v>0</v>
      </c>
      <c r="AZ1404" s="99">
        <f>SUMIFS(通讯通路门店!$AA:$AA,通讯通路门店!$S:$S,$G1404)</f>
        <v>0</v>
      </c>
      <c r="BA1404" s="99">
        <f t="shared" si="108"/>
        <v>0</v>
      </c>
      <c r="BB1404" s="99">
        <f t="shared" si="109"/>
        <v>0</v>
      </c>
      <c r="BC1404" s="99">
        <f>SUMIFS(通讯通路门店!$W:$W,通讯通路门店!$S:$S,$G1404,通讯通路门店!$J:$J,"荣耀体验店")+SUMIFS(通讯通路门店!$W:$W,通讯通路门店!$S:$S,$G1404,通讯通路门店!$J:$J,"荣耀授权专卖店")</f>
        <v>0</v>
      </c>
      <c r="BD1404" s="99">
        <f>SUMIFS(通讯通路门店!$Z:$Z,通讯通路门店!$S:$S,$G1404,通讯通路门店!$J:$J,"VIVO体验店")</f>
        <v>0</v>
      </c>
      <c r="BE1404" s="99">
        <f>SUMIFS(通讯通路门店!$AB:$AB,通讯通路门店!$S:$S,$G1404,通讯通路门店!$J:$J,"OPPO体验店")</f>
        <v>0</v>
      </c>
      <c r="BF1404" s="99">
        <f>SUMIFS(通讯通路门店!$X:$X,通讯通路门店!$S:$S,$G1404,通讯通路门店!$J:$J,"华为授权体验店")+SUMIFS(通讯通路门店!$AA:$AA,通讯通路门店!$S:$S,$G1404,通讯通路门店!$J:$J,"华为堡垒店")</f>
        <v>0</v>
      </c>
      <c r="BG1404" s="99">
        <f>SUMIFS(通讯通路门店!$Y:$Y,通讯通路门店!$S:$S,$G1404,通讯通路门店!$J:$J,"小米体验店")</f>
        <v>0</v>
      </c>
      <c r="BH1404" s="99">
        <f>SUMIFS(通讯通路门店!$AA:$AA,通讯通路门店!$S:$S,$G1404,通讯通路门店!$J:$J,"苹果体验店")</f>
        <v>0</v>
      </c>
      <c r="BI1404" s="99">
        <f>SUMIFS(通讯通路门店!$K:$K,通讯通路门店!$S:$S,$G1404,通讯通路门店!$J:$J,"其他品牌专卖店")</f>
        <v>0</v>
      </c>
      <c r="BJ1404" s="99">
        <f>SUMIFS(通讯通路门店!$AC:$AC,通讯通路门店!$S:$S,$G1404)</f>
        <v>0</v>
      </c>
      <c r="BK1404" s="99">
        <f>SUMIFS(通讯通路门店!$AD:$AD,通讯通路门店!$S:$S,$G1404)</f>
        <v>0</v>
      </c>
      <c r="BL1404" s="99">
        <f>SUMIFS(通讯通路门店!$AE:$AE,通讯通路门店!$S:$S,$G1404)</f>
        <v>0</v>
      </c>
      <c r="BM1404" s="99">
        <f>SUMIFS(通讯通路门店!$AF:$AF,通讯通路门店!$S:$S,$G1404)</f>
        <v>0</v>
      </c>
      <c r="BN1404" s="99">
        <f>SUMIFS(通讯通路门店!$AG:$AG,通讯通路门店!$S:$S,$G1404)</f>
        <v>0</v>
      </c>
      <c r="BO1404" s="99">
        <f>SUMIFS(通讯通路门店!$AH:$AH,通讯通路门店!$S:$S,$G1404)</f>
        <v>0</v>
      </c>
      <c r="BP1404" s="99">
        <f>SUMIFS(通讯通路门店!$AI:$AI,通讯通路门店!$S:$S,$G1404)</f>
        <v>0</v>
      </c>
      <c r="BQ1404" s="83"/>
    </row>
    <row r="1405" spans="1:69">
      <c r="A1405" s="99" t="str">
        <f>IFERROR(_xlfn.XLOOKUP($G1405,通讯通路门店!$S$4:$S$993933,通讯通路门店!$A$4:$A$993933,0,0),"")</f>
        <v>海南省</v>
      </c>
      <c r="B1405" s="99" t="str">
        <f>IFERROR(_xlfn.XLOOKUP($G1405,通讯通路门店!$S$4:$S$993933,通讯通路门店!$B$4:$B$993933,0,0),"")</f>
        <v>昌江黎族自治县</v>
      </c>
      <c r="C1405" s="99" t="str">
        <f>IFERROR(_xlfn.XLOOKUP($G1405,通讯通路门店!$S$4:$S$993933,通讯通路门店!$C$4:$C$993933,0,0),"")</f>
        <v>昌江黎族自治县</v>
      </c>
      <c r="D1405" s="99" t="str">
        <f>IFERROR(_xlfn.XLOOKUP($G1405,通讯通路门店!$S$4:$S$993933,通讯通路门店!$D$4:$D$993933,0,0),"")</f>
        <v>叉河镇</v>
      </c>
      <c r="E1405" s="83"/>
      <c r="F1405" s="83"/>
      <c r="G1405" s="101"/>
      <c r="H1405" s="102">
        <f>IFERROR(_xlfn.XLOOKUP($G1405,通讯通路门店!$S$4:$S$993933,通讯通路门店!$R$4:$R$993933,0,0),"")</f>
        <v>0</v>
      </c>
      <c r="I1405" s="83"/>
      <c r="J1405" s="83"/>
      <c r="K1405" s="83"/>
      <c r="L1405" s="83"/>
      <c r="M1405" s="83"/>
      <c r="N1405" s="83"/>
      <c r="O1405" s="83"/>
      <c r="P1405" s="83"/>
      <c r="Q1405" s="83"/>
      <c r="R1405" s="83"/>
      <c r="S1405" s="83"/>
      <c r="T1405" s="83"/>
      <c r="U1405" s="99">
        <f>COUNTIF(通讯通路门店!$S:$S,$G1405)</f>
        <v>0</v>
      </c>
      <c r="V1405" s="99">
        <f>COUNTIFS(通讯通路门店!$S:$S,$G1405,通讯通路门店!$J:$J,"综合卖场")</f>
        <v>0</v>
      </c>
      <c r="W1405" s="99">
        <f>SUMIFS(通讯通路门店!$AJ:$AJ,通讯通路门店!$S:$S,通讯客户沙盘!$G1405)</f>
        <v>0</v>
      </c>
      <c r="X1405" s="99">
        <f t="shared" si="105"/>
        <v>0</v>
      </c>
      <c r="Y1405" s="99">
        <f>COUNTIFS(通讯通路门店!$S:$S,$G1405,通讯通路门店!$J:$J,"荣耀体验店")+COUNTIFS(通讯通路门店!$S:$S,$G1405,通讯通路门店!$J:$J,"荣耀授权专卖店")</f>
        <v>0</v>
      </c>
      <c r="Z1405" s="99">
        <f>COUNTIFS(通讯通路门店!$S:$S,$G1405,通讯通路门店!$J:$J,"VIVO体验店")</f>
        <v>0</v>
      </c>
      <c r="AA1405" s="99">
        <f>COUNTIFS(通讯通路门店!$S:$S,$G1405,通讯通路门店!$J:$J,"OPPO体验店")</f>
        <v>0</v>
      </c>
      <c r="AB1405" s="99">
        <f>COUNTIFS(通讯通路门店!$S:$S,$G1405,通讯通路门店!$J:$J,"华为授权体验店")+COUNTIFS(通讯通路门店!$S:$S,$G1405,通讯通路门店!$J:$J,"华为堡垒店")</f>
        <v>0</v>
      </c>
      <c r="AC1405" s="99">
        <f>COUNTIFS(通讯通路门店!$S:$S,$G1405,通讯通路门店!$J:$J,"小米体验店")</f>
        <v>0</v>
      </c>
      <c r="AD1405" s="99">
        <f>COUNTIFS(通讯通路门店!$S:$S,$G1405,通讯通路门店!$J:$J,"苹果体验店")</f>
        <v>0</v>
      </c>
      <c r="AE1405" s="99">
        <f>COUNTIFS(通讯通路门店!$S:$S,$G1405,通讯通路门店!$J:$J,"其他品牌专卖店")</f>
        <v>0</v>
      </c>
      <c r="AF1405" s="99">
        <f>SUMIFS(通讯通路门店!$BI:$BI,通讯通路门店!$S:$S,$G1405)</f>
        <v>0</v>
      </c>
      <c r="AG1405" s="99">
        <f>SUMIFS(通讯通路门店!$BH:$BH,通讯通路门店!$S:$S,$G1405)</f>
        <v>0</v>
      </c>
      <c r="AH1405" s="99">
        <f t="shared" si="106"/>
        <v>0</v>
      </c>
      <c r="AI1405" s="99">
        <f>SUMIFS(通讯通路门店!$BB:$BB,通讯通路门店!$S:$S,$G1405)</f>
        <v>0</v>
      </c>
      <c r="AJ1405" s="99">
        <f>SUMIFS(通讯通路门店!$BE:$BE,通讯通路门店!$S:$S,$G1405)</f>
        <v>0</v>
      </c>
      <c r="AK1405" s="99">
        <f>SUMIFS(通讯通路门店!$BG:$BG,通讯通路门店!$S:$S,$G1405)</f>
        <v>0</v>
      </c>
      <c r="AL1405" s="99">
        <f>SUMIFS(通讯通路门店!$BC:$BC,通讯通路门店!$S:$S,$G1405)</f>
        <v>0</v>
      </c>
      <c r="AM1405" s="99">
        <f>SUMIFS(通讯通路门店!$BD:$BD,通讯通路门店!$S:$S,$G1405)</f>
        <v>0</v>
      </c>
      <c r="AN1405" s="99">
        <f>SUMIFS(通讯通路门店!$BF:$BF,通讯通路门店!$S:$S,$G1405)</f>
        <v>0</v>
      </c>
      <c r="AO1405" s="99">
        <f t="shared" si="107"/>
        <v>0</v>
      </c>
      <c r="AP1405" s="99">
        <f>SUMIFS(通讯通路门店!$K:$K,通讯通路门店!$S:$S,$G1405)</f>
        <v>0</v>
      </c>
      <c r="AQ1405" s="83"/>
      <c r="AR1405" s="99">
        <f>SUMIFS(通讯通路门店!$T:$T,通讯通路门店!$S:$S,$G1405)</f>
        <v>0</v>
      </c>
      <c r="AS1405" s="99">
        <f>SUMIFS(通讯通路门店!$U:$U,通讯通路门店!$S:$S,$G1405)</f>
        <v>0</v>
      </c>
      <c r="AT1405" s="99">
        <f>SUMIFS(通讯通路门店!$V:$V,通讯通路门店!$S:$S,$G1405)</f>
        <v>0</v>
      </c>
      <c r="AU1405" s="99">
        <f>SUMIFS(通讯通路门店!$W:$W,通讯通路门店!$S:$S,$G1405)</f>
        <v>0</v>
      </c>
      <c r="AV1405" s="99">
        <f>SUMIFS(通讯通路门店!$Z:$Z,通讯通路门店!$S:$S,$G1405)</f>
        <v>0</v>
      </c>
      <c r="AW1405" s="99">
        <f>SUMIFS(通讯通路门店!$AB:$AB,通讯通路门店!$S:$S,$G1405)</f>
        <v>0</v>
      </c>
      <c r="AX1405" s="99">
        <f>SUMIFS(通讯通路门店!$X:$X,通讯通路门店!$S:$S,$G1405)</f>
        <v>0</v>
      </c>
      <c r="AY1405" s="99">
        <f>SUMIFS(通讯通路门店!$Y:$Y,通讯通路门店!$S:$S,$G1405)</f>
        <v>0</v>
      </c>
      <c r="AZ1405" s="99">
        <f>SUMIFS(通讯通路门店!$AA:$AA,通讯通路门店!$S:$S,$G1405)</f>
        <v>0</v>
      </c>
      <c r="BA1405" s="99">
        <f t="shared" si="108"/>
        <v>0</v>
      </c>
      <c r="BB1405" s="99">
        <f t="shared" si="109"/>
        <v>0</v>
      </c>
      <c r="BC1405" s="99">
        <f>SUMIFS(通讯通路门店!$W:$W,通讯通路门店!$S:$S,$G1405,通讯通路门店!$J:$J,"荣耀体验店")+SUMIFS(通讯通路门店!$W:$W,通讯通路门店!$S:$S,$G1405,通讯通路门店!$J:$J,"荣耀授权专卖店")</f>
        <v>0</v>
      </c>
      <c r="BD1405" s="99">
        <f>SUMIFS(通讯通路门店!$Z:$Z,通讯通路门店!$S:$S,$G1405,通讯通路门店!$J:$J,"VIVO体验店")</f>
        <v>0</v>
      </c>
      <c r="BE1405" s="99">
        <f>SUMIFS(通讯通路门店!$AB:$AB,通讯通路门店!$S:$S,$G1405,通讯通路门店!$J:$J,"OPPO体验店")</f>
        <v>0</v>
      </c>
      <c r="BF1405" s="99">
        <f>SUMIFS(通讯通路门店!$X:$X,通讯通路门店!$S:$S,$G1405,通讯通路门店!$J:$J,"华为授权体验店")+SUMIFS(通讯通路门店!$AA:$AA,通讯通路门店!$S:$S,$G1405,通讯通路门店!$J:$J,"华为堡垒店")</f>
        <v>0</v>
      </c>
      <c r="BG1405" s="99">
        <f>SUMIFS(通讯通路门店!$Y:$Y,通讯通路门店!$S:$S,$G1405,通讯通路门店!$J:$J,"小米体验店")</f>
        <v>0</v>
      </c>
      <c r="BH1405" s="99">
        <f>SUMIFS(通讯通路门店!$AA:$AA,通讯通路门店!$S:$S,$G1405,通讯通路门店!$J:$J,"苹果体验店")</f>
        <v>0</v>
      </c>
      <c r="BI1405" s="99">
        <f>SUMIFS(通讯通路门店!$K:$K,通讯通路门店!$S:$S,$G1405,通讯通路门店!$J:$J,"其他品牌专卖店")</f>
        <v>0</v>
      </c>
      <c r="BJ1405" s="99">
        <f>SUMIFS(通讯通路门店!$AC:$AC,通讯通路门店!$S:$S,$G1405)</f>
        <v>0</v>
      </c>
      <c r="BK1405" s="99">
        <f>SUMIFS(通讯通路门店!$AD:$AD,通讯通路门店!$S:$S,$G1405)</f>
        <v>0</v>
      </c>
      <c r="BL1405" s="99">
        <f>SUMIFS(通讯通路门店!$AE:$AE,通讯通路门店!$S:$S,$G1405)</f>
        <v>0</v>
      </c>
      <c r="BM1405" s="99">
        <f>SUMIFS(通讯通路门店!$AF:$AF,通讯通路门店!$S:$S,$G1405)</f>
        <v>0</v>
      </c>
      <c r="BN1405" s="99">
        <f>SUMIFS(通讯通路门店!$AG:$AG,通讯通路门店!$S:$S,$G1405)</f>
        <v>0</v>
      </c>
      <c r="BO1405" s="99">
        <f>SUMIFS(通讯通路门店!$AH:$AH,通讯通路门店!$S:$S,$G1405)</f>
        <v>0</v>
      </c>
      <c r="BP1405" s="99">
        <f>SUMIFS(通讯通路门店!$AI:$AI,通讯通路门店!$S:$S,$G1405)</f>
        <v>0</v>
      </c>
      <c r="BQ1405" s="83"/>
    </row>
    <row r="1406" spans="1:69">
      <c r="A1406" s="99" t="str">
        <f>IFERROR(_xlfn.XLOOKUP($G1406,通讯通路门店!$S$4:$S$993933,通讯通路门店!$A$4:$A$993933,0,0),"")</f>
        <v>海南省</v>
      </c>
      <c r="B1406" s="99" t="str">
        <f>IFERROR(_xlfn.XLOOKUP($G1406,通讯通路门店!$S$4:$S$993933,通讯通路门店!$B$4:$B$993933,0,0),"")</f>
        <v>昌江黎族自治县</v>
      </c>
      <c r="C1406" s="99" t="str">
        <f>IFERROR(_xlfn.XLOOKUP($G1406,通讯通路门店!$S$4:$S$993933,通讯通路门店!$C$4:$C$993933,0,0),"")</f>
        <v>昌江黎族自治县</v>
      </c>
      <c r="D1406" s="99" t="str">
        <f>IFERROR(_xlfn.XLOOKUP($G1406,通讯通路门店!$S$4:$S$993933,通讯通路门店!$D$4:$D$993933,0,0),"")</f>
        <v>叉河镇</v>
      </c>
      <c r="E1406" s="83"/>
      <c r="F1406" s="83"/>
      <c r="G1406" s="101"/>
      <c r="H1406" s="102">
        <f>IFERROR(_xlfn.XLOOKUP($G1406,通讯通路门店!$S$4:$S$993933,通讯通路门店!$R$4:$R$993933,0,0),"")</f>
        <v>0</v>
      </c>
      <c r="I1406" s="83"/>
      <c r="J1406" s="83"/>
      <c r="K1406" s="83"/>
      <c r="L1406" s="83"/>
      <c r="M1406" s="83"/>
      <c r="N1406" s="83"/>
      <c r="O1406" s="83"/>
      <c r="P1406" s="83"/>
      <c r="Q1406" s="83"/>
      <c r="R1406" s="83"/>
      <c r="S1406" s="83"/>
      <c r="T1406" s="83"/>
      <c r="U1406" s="99">
        <f>COUNTIF(通讯通路门店!$S:$S,$G1406)</f>
        <v>0</v>
      </c>
      <c r="V1406" s="99">
        <f>COUNTIFS(通讯通路门店!$S:$S,$G1406,通讯通路门店!$J:$J,"综合卖场")</f>
        <v>0</v>
      </c>
      <c r="W1406" s="99">
        <f>SUMIFS(通讯通路门店!$AJ:$AJ,通讯通路门店!$S:$S,通讯客户沙盘!$G1406)</f>
        <v>0</v>
      </c>
      <c r="X1406" s="99">
        <f t="shared" si="105"/>
        <v>0</v>
      </c>
      <c r="Y1406" s="99">
        <f>COUNTIFS(通讯通路门店!$S:$S,$G1406,通讯通路门店!$J:$J,"荣耀体验店")+COUNTIFS(通讯通路门店!$S:$S,$G1406,通讯通路门店!$J:$J,"荣耀授权专卖店")</f>
        <v>0</v>
      </c>
      <c r="Z1406" s="99">
        <f>COUNTIFS(通讯通路门店!$S:$S,$G1406,通讯通路门店!$J:$J,"VIVO体验店")</f>
        <v>0</v>
      </c>
      <c r="AA1406" s="99">
        <f>COUNTIFS(通讯通路门店!$S:$S,$G1406,通讯通路门店!$J:$J,"OPPO体验店")</f>
        <v>0</v>
      </c>
      <c r="AB1406" s="99">
        <f>COUNTIFS(通讯通路门店!$S:$S,$G1406,通讯通路门店!$J:$J,"华为授权体验店")+COUNTIFS(通讯通路门店!$S:$S,$G1406,通讯通路门店!$J:$J,"华为堡垒店")</f>
        <v>0</v>
      </c>
      <c r="AC1406" s="99">
        <f>COUNTIFS(通讯通路门店!$S:$S,$G1406,通讯通路门店!$J:$J,"小米体验店")</f>
        <v>0</v>
      </c>
      <c r="AD1406" s="99">
        <f>COUNTIFS(通讯通路门店!$S:$S,$G1406,通讯通路门店!$J:$J,"苹果体验店")</f>
        <v>0</v>
      </c>
      <c r="AE1406" s="99">
        <f>COUNTIFS(通讯通路门店!$S:$S,$G1406,通讯通路门店!$J:$J,"其他品牌专卖店")</f>
        <v>0</v>
      </c>
      <c r="AF1406" s="99">
        <f>SUMIFS(通讯通路门店!$BI:$BI,通讯通路门店!$S:$S,$G1406)</f>
        <v>0</v>
      </c>
      <c r="AG1406" s="99">
        <f>SUMIFS(通讯通路门店!$BH:$BH,通讯通路门店!$S:$S,$G1406)</f>
        <v>0</v>
      </c>
      <c r="AH1406" s="99">
        <f t="shared" si="106"/>
        <v>0</v>
      </c>
      <c r="AI1406" s="99">
        <f>SUMIFS(通讯通路门店!$BB:$BB,通讯通路门店!$S:$S,$G1406)</f>
        <v>0</v>
      </c>
      <c r="AJ1406" s="99">
        <f>SUMIFS(通讯通路门店!$BE:$BE,通讯通路门店!$S:$S,$G1406)</f>
        <v>0</v>
      </c>
      <c r="AK1406" s="99">
        <f>SUMIFS(通讯通路门店!$BG:$BG,通讯通路门店!$S:$S,$G1406)</f>
        <v>0</v>
      </c>
      <c r="AL1406" s="99">
        <f>SUMIFS(通讯通路门店!$BC:$BC,通讯通路门店!$S:$S,$G1406)</f>
        <v>0</v>
      </c>
      <c r="AM1406" s="99">
        <f>SUMIFS(通讯通路门店!$BD:$BD,通讯通路门店!$S:$S,$G1406)</f>
        <v>0</v>
      </c>
      <c r="AN1406" s="99">
        <f>SUMIFS(通讯通路门店!$BF:$BF,通讯通路门店!$S:$S,$G1406)</f>
        <v>0</v>
      </c>
      <c r="AO1406" s="99">
        <f t="shared" si="107"/>
        <v>0</v>
      </c>
      <c r="AP1406" s="99">
        <f>SUMIFS(通讯通路门店!$K:$K,通讯通路门店!$S:$S,$G1406)</f>
        <v>0</v>
      </c>
      <c r="AQ1406" s="83"/>
      <c r="AR1406" s="99">
        <f>SUMIFS(通讯通路门店!$T:$T,通讯通路门店!$S:$S,$G1406)</f>
        <v>0</v>
      </c>
      <c r="AS1406" s="99">
        <f>SUMIFS(通讯通路门店!$U:$U,通讯通路门店!$S:$S,$G1406)</f>
        <v>0</v>
      </c>
      <c r="AT1406" s="99">
        <f>SUMIFS(通讯通路门店!$V:$V,通讯通路门店!$S:$S,$G1406)</f>
        <v>0</v>
      </c>
      <c r="AU1406" s="99">
        <f>SUMIFS(通讯通路门店!$W:$W,通讯通路门店!$S:$S,$G1406)</f>
        <v>0</v>
      </c>
      <c r="AV1406" s="99">
        <f>SUMIFS(通讯通路门店!$Z:$Z,通讯通路门店!$S:$S,$G1406)</f>
        <v>0</v>
      </c>
      <c r="AW1406" s="99">
        <f>SUMIFS(通讯通路门店!$AB:$AB,通讯通路门店!$S:$S,$G1406)</f>
        <v>0</v>
      </c>
      <c r="AX1406" s="99">
        <f>SUMIFS(通讯通路门店!$X:$X,通讯通路门店!$S:$S,$G1406)</f>
        <v>0</v>
      </c>
      <c r="AY1406" s="99">
        <f>SUMIFS(通讯通路门店!$Y:$Y,通讯通路门店!$S:$S,$G1406)</f>
        <v>0</v>
      </c>
      <c r="AZ1406" s="99">
        <f>SUMIFS(通讯通路门店!$AA:$AA,通讯通路门店!$S:$S,$G1406)</f>
        <v>0</v>
      </c>
      <c r="BA1406" s="99">
        <f t="shared" si="108"/>
        <v>0</v>
      </c>
      <c r="BB1406" s="99">
        <f t="shared" si="109"/>
        <v>0</v>
      </c>
      <c r="BC1406" s="99">
        <f>SUMIFS(通讯通路门店!$W:$W,通讯通路门店!$S:$S,$G1406,通讯通路门店!$J:$J,"荣耀体验店")+SUMIFS(通讯通路门店!$W:$W,通讯通路门店!$S:$S,$G1406,通讯通路门店!$J:$J,"荣耀授权专卖店")</f>
        <v>0</v>
      </c>
      <c r="BD1406" s="99">
        <f>SUMIFS(通讯通路门店!$Z:$Z,通讯通路门店!$S:$S,$G1406,通讯通路门店!$J:$J,"VIVO体验店")</f>
        <v>0</v>
      </c>
      <c r="BE1406" s="99">
        <f>SUMIFS(通讯通路门店!$AB:$AB,通讯通路门店!$S:$S,$G1406,通讯通路门店!$J:$J,"OPPO体验店")</f>
        <v>0</v>
      </c>
      <c r="BF1406" s="99">
        <f>SUMIFS(通讯通路门店!$X:$X,通讯通路门店!$S:$S,$G1406,通讯通路门店!$J:$J,"华为授权体验店")+SUMIFS(通讯通路门店!$AA:$AA,通讯通路门店!$S:$S,$G1406,通讯通路门店!$J:$J,"华为堡垒店")</f>
        <v>0</v>
      </c>
      <c r="BG1406" s="99">
        <f>SUMIFS(通讯通路门店!$Y:$Y,通讯通路门店!$S:$S,$G1406,通讯通路门店!$J:$J,"小米体验店")</f>
        <v>0</v>
      </c>
      <c r="BH1406" s="99">
        <f>SUMIFS(通讯通路门店!$AA:$AA,通讯通路门店!$S:$S,$G1406,通讯通路门店!$J:$J,"苹果体验店")</f>
        <v>0</v>
      </c>
      <c r="BI1406" s="99">
        <f>SUMIFS(通讯通路门店!$K:$K,通讯通路门店!$S:$S,$G1406,通讯通路门店!$J:$J,"其他品牌专卖店")</f>
        <v>0</v>
      </c>
      <c r="BJ1406" s="99">
        <f>SUMIFS(通讯通路门店!$AC:$AC,通讯通路门店!$S:$S,$G1406)</f>
        <v>0</v>
      </c>
      <c r="BK1406" s="99">
        <f>SUMIFS(通讯通路门店!$AD:$AD,通讯通路门店!$S:$S,$G1406)</f>
        <v>0</v>
      </c>
      <c r="BL1406" s="99">
        <f>SUMIFS(通讯通路门店!$AE:$AE,通讯通路门店!$S:$S,$G1406)</f>
        <v>0</v>
      </c>
      <c r="BM1406" s="99">
        <f>SUMIFS(通讯通路门店!$AF:$AF,通讯通路门店!$S:$S,$G1406)</f>
        <v>0</v>
      </c>
      <c r="BN1406" s="99">
        <f>SUMIFS(通讯通路门店!$AG:$AG,通讯通路门店!$S:$S,$G1406)</f>
        <v>0</v>
      </c>
      <c r="BO1406" s="99">
        <f>SUMIFS(通讯通路门店!$AH:$AH,通讯通路门店!$S:$S,$G1406)</f>
        <v>0</v>
      </c>
      <c r="BP1406" s="99">
        <f>SUMIFS(通讯通路门店!$AI:$AI,通讯通路门店!$S:$S,$G1406)</f>
        <v>0</v>
      </c>
      <c r="BQ1406" s="83"/>
    </row>
    <row r="1407" spans="1:69">
      <c r="A1407" s="99" t="str">
        <f>IFERROR(_xlfn.XLOOKUP($G1407,通讯通路门店!$S$4:$S$993933,通讯通路门店!$A$4:$A$993933,0,0),"")</f>
        <v>海南省</v>
      </c>
      <c r="B1407" s="99" t="str">
        <f>IFERROR(_xlfn.XLOOKUP($G1407,通讯通路门店!$S$4:$S$993933,通讯通路门店!$B$4:$B$993933,0,0),"")</f>
        <v>昌江黎族自治县</v>
      </c>
      <c r="C1407" s="99" t="str">
        <f>IFERROR(_xlfn.XLOOKUP($G1407,通讯通路门店!$S$4:$S$993933,通讯通路门店!$C$4:$C$993933,0,0),"")</f>
        <v>昌江黎族自治县</v>
      </c>
      <c r="D1407" s="99" t="str">
        <f>IFERROR(_xlfn.XLOOKUP($G1407,通讯通路门店!$S$4:$S$993933,通讯通路门店!$D$4:$D$993933,0,0),"")</f>
        <v>叉河镇</v>
      </c>
      <c r="E1407" s="83"/>
      <c r="F1407" s="83"/>
      <c r="G1407" s="101"/>
      <c r="H1407" s="102">
        <f>IFERROR(_xlfn.XLOOKUP($G1407,通讯通路门店!$S$4:$S$993933,通讯通路门店!$R$4:$R$993933,0,0),"")</f>
        <v>0</v>
      </c>
      <c r="I1407" s="83"/>
      <c r="J1407" s="83"/>
      <c r="K1407" s="83"/>
      <c r="L1407" s="83"/>
      <c r="M1407" s="83"/>
      <c r="N1407" s="83"/>
      <c r="O1407" s="83"/>
      <c r="P1407" s="83"/>
      <c r="Q1407" s="83"/>
      <c r="R1407" s="83"/>
      <c r="S1407" s="83"/>
      <c r="T1407" s="83"/>
      <c r="U1407" s="99">
        <f>COUNTIF(通讯通路门店!$S:$S,$G1407)</f>
        <v>0</v>
      </c>
      <c r="V1407" s="99">
        <f>COUNTIFS(通讯通路门店!$S:$S,$G1407,通讯通路门店!$J:$J,"综合卖场")</f>
        <v>0</v>
      </c>
      <c r="W1407" s="99">
        <f>SUMIFS(通讯通路门店!$AJ:$AJ,通讯通路门店!$S:$S,通讯客户沙盘!$G1407)</f>
        <v>0</v>
      </c>
      <c r="X1407" s="99">
        <f t="shared" si="105"/>
        <v>0</v>
      </c>
      <c r="Y1407" s="99">
        <f>COUNTIFS(通讯通路门店!$S:$S,$G1407,通讯通路门店!$J:$J,"荣耀体验店")+COUNTIFS(通讯通路门店!$S:$S,$G1407,通讯通路门店!$J:$J,"荣耀授权专卖店")</f>
        <v>0</v>
      </c>
      <c r="Z1407" s="99">
        <f>COUNTIFS(通讯通路门店!$S:$S,$G1407,通讯通路门店!$J:$J,"VIVO体验店")</f>
        <v>0</v>
      </c>
      <c r="AA1407" s="99">
        <f>COUNTIFS(通讯通路门店!$S:$S,$G1407,通讯通路门店!$J:$J,"OPPO体验店")</f>
        <v>0</v>
      </c>
      <c r="AB1407" s="99">
        <f>COUNTIFS(通讯通路门店!$S:$S,$G1407,通讯通路门店!$J:$J,"华为授权体验店")+COUNTIFS(通讯通路门店!$S:$S,$G1407,通讯通路门店!$J:$J,"华为堡垒店")</f>
        <v>0</v>
      </c>
      <c r="AC1407" s="99">
        <f>COUNTIFS(通讯通路门店!$S:$S,$G1407,通讯通路门店!$J:$J,"小米体验店")</f>
        <v>0</v>
      </c>
      <c r="AD1407" s="99">
        <f>COUNTIFS(通讯通路门店!$S:$S,$G1407,通讯通路门店!$J:$J,"苹果体验店")</f>
        <v>0</v>
      </c>
      <c r="AE1407" s="99">
        <f>COUNTIFS(通讯通路门店!$S:$S,$G1407,通讯通路门店!$J:$J,"其他品牌专卖店")</f>
        <v>0</v>
      </c>
      <c r="AF1407" s="99">
        <f>SUMIFS(通讯通路门店!$BI:$BI,通讯通路门店!$S:$S,$G1407)</f>
        <v>0</v>
      </c>
      <c r="AG1407" s="99">
        <f>SUMIFS(通讯通路门店!$BH:$BH,通讯通路门店!$S:$S,$G1407)</f>
        <v>0</v>
      </c>
      <c r="AH1407" s="99">
        <f t="shared" si="106"/>
        <v>0</v>
      </c>
      <c r="AI1407" s="99">
        <f>SUMIFS(通讯通路门店!$BB:$BB,通讯通路门店!$S:$S,$G1407)</f>
        <v>0</v>
      </c>
      <c r="AJ1407" s="99">
        <f>SUMIFS(通讯通路门店!$BE:$BE,通讯通路门店!$S:$S,$G1407)</f>
        <v>0</v>
      </c>
      <c r="AK1407" s="99">
        <f>SUMIFS(通讯通路门店!$BG:$BG,通讯通路门店!$S:$S,$G1407)</f>
        <v>0</v>
      </c>
      <c r="AL1407" s="99">
        <f>SUMIFS(通讯通路门店!$BC:$BC,通讯通路门店!$S:$S,$G1407)</f>
        <v>0</v>
      </c>
      <c r="AM1407" s="99">
        <f>SUMIFS(通讯通路门店!$BD:$BD,通讯通路门店!$S:$S,$G1407)</f>
        <v>0</v>
      </c>
      <c r="AN1407" s="99">
        <f>SUMIFS(通讯通路门店!$BF:$BF,通讯通路门店!$S:$S,$G1407)</f>
        <v>0</v>
      </c>
      <c r="AO1407" s="99">
        <f t="shared" si="107"/>
        <v>0</v>
      </c>
      <c r="AP1407" s="99">
        <f>SUMIFS(通讯通路门店!$K:$K,通讯通路门店!$S:$S,$G1407)</f>
        <v>0</v>
      </c>
      <c r="AQ1407" s="83"/>
      <c r="AR1407" s="99">
        <f>SUMIFS(通讯通路门店!$T:$T,通讯通路门店!$S:$S,$G1407)</f>
        <v>0</v>
      </c>
      <c r="AS1407" s="99">
        <f>SUMIFS(通讯通路门店!$U:$U,通讯通路门店!$S:$S,$G1407)</f>
        <v>0</v>
      </c>
      <c r="AT1407" s="99">
        <f>SUMIFS(通讯通路门店!$V:$V,通讯通路门店!$S:$S,$G1407)</f>
        <v>0</v>
      </c>
      <c r="AU1407" s="99">
        <f>SUMIFS(通讯通路门店!$W:$W,通讯通路门店!$S:$S,$G1407)</f>
        <v>0</v>
      </c>
      <c r="AV1407" s="99">
        <f>SUMIFS(通讯通路门店!$Z:$Z,通讯通路门店!$S:$S,$G1407)</f>
        <v>0</v>
      </c>
      <c r="AW1407" s="99">
        <f>SUMIFS(通讯通路门店!$AB:$AB,通讯通路门店!$S:$S,$G1407)</f>
        <v>0</v>
      </c>
      <c r="AX1407" s="99">
        <f>SUMIFS(通讯通路门店!$X:$X,通讯通路门店!$S:$S,$G1407)</f>
        <v>0</v>
      </c>
      <c r="AY1407" s="99">
        <f>SUMIFS(通讯通路门店!$Y:$Y,通讯通路门店!$S:$S,$G1407)</f>
        <v>0</v>
      </c>
      <c r="AZ1407" s="99">
        <f>SUMIFS(通讯通路门店!$AA:$AA,通讯通路门店!$S:$S,$G1407)</f>
        <v>0</v>
      </c>
      <c r="BA1407" s="99">
        <f t="shared" si="108"/>
        <v>0</v>
      </c>
      <c r="BB1407" s="99">
        <f t="shared" si="109"/>
        <v>0</v>
      </c>
      <c r="BC1407" s="99">
        <f>SUMIFS(通讯通路门店!$W:$W,通讯通路门店!$S:$S,$G1407,通讯通路门店!$J:$J,"荣耀体验店")+SUMIFS(通讯通路门店!$W:$W,通讯通路门店!$S:$S,$G1407,通讯通路门店!$J:$J,"荣耀授权专卖店")</f>
        <v>0</v>
      </c>
      <c r="BD1407" s="99">
        <f>SUMIFS(通讯通路门店!$Z:$Z,通讯通路门店!$S:$S,$G1407,通讯通路门店!$J:$J,"VIVO体验店")</f>
        <v>0</v>
      </c>
      <c r="BE1407" s="99">
        <f>SUMIFS(通讯通路门店!$AB:$AB,通讯通路门店!$S:$S,$G1407,通讯通路门店!$J:$J,"OPPO体验店")</f>
        <v>0</v>
      </c>
      <c r="BF1407" s="99">
        <f>SUMIFS(通讯通路门店!$X:$X,通讯通路门店!$S:$S,$G1407,通讯通路门店!$J:$J,"华为授权体验店")+SUMIFS(通讯通路门店!$AA:$AA,通讯通路门店!$S:$S,$G1407,通讯通路门店!$J:$J,"华为堡垒店")</f>
        <v>0</v>
      </c>
      <c r="BG1407" s="99">
        <f>SUMIFS(通讯通路门店!$Y:$Y,通讯通路门店!$S:$S,$G1407,通讯通路门店!$J:$J,"小米体验店")</f>
        <v>0</v>
      </c>
      <c r="BH1407" s="99">
        <f>SUMIFS(通讯通路门店!$AA:$AA,通讯通路门店!$S:$S,$G1407,通讯通路门店!$J:$J,"苹果体验店")</f>
        <v>0</v>
      </c>
      <c r="BI1407" s="99">
        <f>SUMIFS(通讯通路门店!$K:$K,通讯通路门店!$S:$S,$G1407,通讯通路门店!$J:$J,"其他品牌专卖店")</f>
        <v>0</v>
      </c>
      <c r="BJ1407" s="99">
        <f>SUMIFS(通讯通路门店!$AC:$AC,通讯通路门店!$S:$S,$G1407)</f>
        <v>0</v>
      </c>
      <c r="BK1407" s="99">
        <f>SUMIFS(通讯通路门店!$AD:$AD,通讯通路门店!$S:$S,$G1407)</f>
        <v>0</v>
      </c>
      <c r="BL1407" s="99">
        <f>SUMIFS(通讯通路门店!$AE:$AE,通讯通路门店!$S:$S,$G1407)</f>
        <v>0</v>
      </c>
      <c r="BM1407" s="99">
        <f>SUMIFS(通讯通路门店!$AF:$AF,通讯通路门店!$S:$S,$G1407)</f>
        <v>0</v>
      </c>
      <c r="BN1407" s="99">
        <f>SUMIFS(通讯通路门店!$AG:$AG,通讯通路门店!$S:$S,$G1407)</f>
        <v>0</v>
      </c>
      <c r="BO1407" s="99">
        <f>SUMIFS(通讯通路门店!$AH:$AH,通讯通路门店!$S:$S,$G1407)</f>
        <v>0</v>
      </c>
      <c r="BP1407" s="99">
        <f>SUMIFS(通讯通路门店!$AI:$AI,通讯通路门店!$S:$S,$G1407)</f>
        <v>0</v>
      </c>
      <c r="BQ1407" s="83"/>
    </row>
    <row r="1408" spans="1:69">
      <c r="A1408" s="99" t="str">
        <f>IFERROR(_xlfn.XLOOKUP($G1408,通讯通路门店!$S$4:$S$993933,通讯通路门店!$A$4:$A$993933,0,0),"")</f>
        <v>海南省</v>
      </c>
      <c r="B1408" s="99" t="str">
        <f>IFERROR(_xlfn.XLOOKUP($G1408,通讯通路门店!$S$4:$S$993933,通讯通路门店!$B$4:$B$993933,0,0),"")</f>
        <v>昌江黎族自治县</v>
      </c>
      <c r="C1408" s="99" t="str">
        <f>IFERROR(_xlfn.XLOOKUP($G1408,通讯通路门店!$S$4:$S$993933,通讯通路门店!$C$4:$C$993933,0,0),"")</f>
        <v>昌江黎族自治县</v>
      </c>
      <c r="D1408" s="99" t="str">
        <f>IFERROR(_xlfn.XLOOKUP($G1408,通讯通路门店!$S$4:$S$993933,通讯通路门店!$D$4:$D$993933,0,0),"")</f>
        <v>叉河镇</v>
      </c>
      <c r="E1408" s="83"/>
      <c r="F1408" s="83"/>
      <c r="G1408" s="101"/>
      <c r="H1408" s="102">
        <f>IFERROR(_xlfn.XLOOKUP($G1408,通讯通路门店!$S$4:$S$993933,通讯通路门店!$R$4:$R$993933,0,0),"")</f>
        <v>0</v>
      </c>
      <c r="I1408" s="83"/>
      <c r="J1408" s="83"/>
      <c r="K1408" s="83"/>
      <c r="L1408" s="83"/>
      <c r="M1408" s="83"/>
      <c r="N1408" s="83"/>
      <c r="O1408" s="83"/>
      <c r="P1408" s="83"/>
      <c r="Q1408" s="83"/>
      <c r="R1408" s="83"/>
      <c r="S1408" s="83"/>
      <c r="T1408" s="83"/>
      <c r="U1408" s="99">
        <f>COUNTIF(通讯通路门店!$S:$S,$G1408)</f>
        <v>0</v>
      </c>
      <c r="V1408" s="99">
        <f>COUNTIFS(通讯通路门店!$S:$S,$G1408,通讯通路门店!$J:$J,"综合卖场")</f>
        <v>0</v>
      </c>
      <c r="W1408" s="99">
        <f>SUMIFS(通讯通路门店!$AJ:$AJ,通讯通路门店!$S:$S,通讯客户沙盘!$G1408)</f>
        <v>0</v>
      </c>
      <c r="X1408" s="99">
        <f t="shared" si="105"/>
        <v>0</v>
      </c>
      <c r="Y1408" s="99">
        <f>COUNTIFS(通讯通路门店!$S:$S,$G1408,通讯通路门店!$J:$J,"荣耀体验店")+COUNTIFS(通讯通路门店!$S:$S,$G1408,通讯通路门店!$J:$J,"荣耀授权专卖店")</f>
        <v>0</v>
      </c>
      <c r="Z1408" s="99">
        <f>COUNTIFS(通讯通路门店!$S:$S,$G1408,通讯通路门店!$J:$J,"VIVO体验店")</f>
        <v>0</v>
      </c>
      <c r="AA1408" s="99">
        <f>COUNTIFS(通讯通路门店!$S:$S,$G1408,通讯通路门店!$J:$J,"OPPO体验店")</f>
        <v>0</v>
      </c>
      <c r="AB1408" s="99">
        <f>COUNTIFS(通讯通路门店!$S:$S,$G1408,通讯通路门店!$J:$J,"华为授权体验店")+COUNTIFS(通讯通路门店!$S:$S,$G1408,通讯通路门店!$J:$J,"华为堡垒店")</f>
        <v>0</v>
      </c>
      <c r="AC1408" s="99">
        <f>COUNTIFS(通讯通路门店!$S:$S,$G1408,通讯通路门店!$J:$J,"小米体验店")</f>
        <v>0</v>
      </c>
      <c r="AD1408" s="99">
        <f>COUNTIFS(通讯通路门店!$S:$S,$G1408,通讯通路门店!$J:$J,"苹果体验店")</f>
        <v>0</v>
      </c>
      <c r="AE1408" s="99">
        <f>COUNTIFS(通讯通路门店!$S:$S,$G1408,通讯通路门店!$J:$J,"其他品牌专卖店")</f>
        <v>0</v>
      </c>
      <c r="AF1408" s="99">
        <f>SUMIFS(通讯通路门店!$BI:$BI,通讯通路门店!$S:$S,$G1408)</f>
        <v>0</v>
      </c>
      <c r="AG1408" s="99">
        <f>SUMIFS(通讯通路门店!$BH:$BH,通讯通路门店!$S:$S,$G1408)</f>
        <v>0</v>
      </c>
      <c r="AH1408" s="99">
        <f t="shared" si="106"/>
        <v>0</v>
      </c>
      <c r="AI1408" s="99">
        <f>SUMIFS(通讯通路门店!$BB:$BB,通讯通路门店!$S:$S,$G1408)</f>
        <v>0</v>
      </c>
      <c r="AJ1408" s="99">
        <f>SUMIFS(通讯通路门店!$BE:$BE,通讯通路门店!$S:$S,$G1408)</f>
        <v>0</v>
      </c>
      <c r="AK1408" s="99">
        <f>SUMIFS(通讯通路门店!$BG:$BG,通讯通路门店!$S:$S,$G1408)</f>
        <v>0</v>
      </c>
      <c r="AL1408" s="99">
        <f>SUMIFS(通讯通路门店!$BC:$BC,通讯通路门店!$S:$S,$G1408)</f>
        <v>0</v>
      </c>
      <c r="AM1408" s="99">
        <f>SUMIFS(通讯通路门店!$BD:$BD,通讯通路门店!$S:$S,$G1408)</f>
        <v>0</v>
      </c>
      <c r="AN1408" s="99">
        <f>SUMIFS(通讯通路门店!$BF:$BF,通讯通路门店!$S:$S,$G1408)</f>
        <v>0</v>
      </c>
      <c r="AO1408" s="99">
        <f t="shared" si="107"/>
        <v>0</v>
      </c>
      <c r="AP1408" s="99">
        <f>SUMIFS(通讯通路门店!$K:$K,通讯通路门店!$S:$S,$G1408)</f>
        <v>0</v>
      </c>
      <c r="AQ1408" s="83"/>
      <c r="AR1408" s="99">
        <f>SUMIFS(通讯通路门店!$T:$T,通讯通路门店!$S:$S,$G1408)</f>
        <v>0</v>
      </c>
      <c r="AS1408" s="99">
        <f>SUMIFS(通讯通路门店!$U:$U,通讯通路门店!$S:$S,$G1408)</f>
        <v>0</v>
      </c>
      <c r="AT1408" s="99">
        <f>SUMIFS(通讯通路门店!$V:$V,通讯通路门店!$S:$S,$G1408)</f>
        <v>0</v>
      </c>
      <c r="AU1408" s="99">
        <f>SUMIFS(通讯通路门店!$W:$W,通讯通路门店!$S:$S,$G1408)</f>
        <v>0</v>
      </c>
      <c r="AV1408" s="99">
        <f>SUMIFS(通讯通路门店!$Z:$Z,通讯通路门店!$S:$S,$G1408)</f>
        <v>0</v>
      </c>
      <c r="AW1408" s="99">
        <f>SUMIFS(通讯通路门店!$AB:$AB,通讯通路门店!$S:$S,$G1408)</f>
        <v>0</v>
      </c>
      <c r="AX1408" s="99">
        <f>SUMIFS(通讯通路门店!$X:$X,通讯通路门店!$S:$S,$G1408)</f>
        <v>0</v>
      </c>
      <c r="AY1408" s="99">
        <f>SUMIFS(通讯通路门店!$Y:$Y,通讯通路门店!$S:$S,$G1408)</f>
        <v>0</v>
      </c>
      <c r="AZ1408" s="99">
        <f>SUMIFS(通讯通路门店!$AA:$AA,通讯通路门店!$S:$S,$G1408)</f>
        <v>0</v>
      </c>
      <c r="BA1408" s="99">
        <f t="shared" si="108"/>
        <v>0</v>
      </c>
      <c r="BB1408" s="99">
        <f t="shared" si="109"/>
        <v>0</v>
      </c>
      <c r="BC1408" s="99">
        <f>SUMIFS(通讯通路门店!$W:$W,通讯通路门店!$S:$S,$G1408,通讯通路门店!$J:$J,"荣耀体验店")+SUMIFS(通讯通路门店!$W:$W,通讯通路门店!$S:$S,$G1408,通讯通路门店!$J:$J,"荣耀授权专卖店")</f>
        <v>0</v>
      </c>
      <c r="BD1408" s="99">
        <f>SUMIFS(通讯通路门店!$Z:$Z,通讯通路门店!$S:$S,$G1408,通讯通路门店!$J:$J,"VIVO体验店")</f>
        <v>0</v>
      </c>
      <c r="BE1408" s="99">
        <f>SUMIFS(通讯通路门店!$AB:$AB,通讯通路门店!$S:$S,$G1408,通讯通路门店!$J:$J,"OPPO体验店")</f>
        <v>0</v>
      </c>
      <c r="BF1408" s="99">
        <f>SUMIFS(通讯通路门店!$X:$X,通讯通路门店!$S:$S,$G1408,通讯通路门店!$J:$J,"华为授权体验店")+SUMIFS(通讯通路门店!$AA:$AA,通讯通路门店!$S:$S,$G1408,通讯通路门店!$J:$J,"华为堡垒店")</f>
        <v>0</v>
      </c>
      <c r="BG1408" s="99">
        <f>SUMIFS(通讯通路门店!$Y:$Y,通讯通路门店!$S:$S,$G1408,通讯通路门店!$J:$J,"小米体验店")</f>
        <v>0</v>
      </c>
      <c r="BH1408" s="99">
        <f>SUMIFS(通讯通路门店!$AA:$AA,通讯通路门店!$S:$S,$G1408,通讯通路门店!$J:$J,"苹果体验店")</f>
        <v>0</v>
      </c>
      <c r="BI1408" s="99">
        <f>SUMIFS(通讯通路门店!$K:$K,通讯通路门店!$S:$S,$G1408,通讯通路门店!$J:$J,"其他品牌专卖店")</f>
        <v>0</v>
      </c>
      <c r="BJ1408" s="99">
        <f>SUMIFS(通讯通路门店!$AC:$AC,通讯通路门店!$S:$S,$G1408)</f>
        <v>0</v>
      </c>
      <c r="BK1408" s="99">
        <f>SUMIFS(通讯通路门店!$AD:$AD,通讯通路门店!$S:$S,$G1408)</f>
        <v>0</v>
      </c>
      <c r="BL1408" s="99">
        <f>SUMIFS(通讯通路门店!$AE:$AE,通讯通路门店!$S:$S,$G1408)</f>
        <v>0</v>
      </c>
      <c r="BM1408" s="99">
        <f>SUMIFS(通讯通路门店!$AF:$AF,通讯通路门店!$S:$S,$G1408)</f>
        <v>0</v>
      </c>
      <c r="BN1408" s="99">
        <f>SUMIFS(通讯通路门店!$AG:$AG,通讯通路门店!$S:$S,$G1408)</f>
        <v>0</v>
      </c>
      <c r="BO1408" s="99">
        <f>SUMIFS(通讯通路门店!$AH:$AH,通讯通路门店!$S:$S,$G1408)</f>
        <v>0</v>
      </c>
      <c r="BP1408" s="99">
        <f>SUMIFS(通讯通路门店!$AI:$AI,通讯通路门店!$S:$S,$G1408)</f>
        <v>0</v>
      </c>
      <c r="BQ1408" s="83"/>
    </row>
    <row r="1409" spans="1:69">
      <c r="A1409" s="99" t="str">
        <f>IFERROR(_xlfn.XLOOKUP($G1409,通讯通路门店!$S$4:$S$993933,通讯通路门店!$A$4:$A$993933,0,0),"")</f>
        <v>海南省</v>
      </c>
      <c r="B1409" s="99" t="str">
        <f>IFERROR(_xlfn.XLOOKUP($G1409,通讯通路门店!$S$4:$S$993933,通讯通路门店!$B$4:$B$993933,0,0),"")</f>
        <v>昌江黎族自治县</v>
      </c>
      <c r="C1409" s="99" t="str">
        <f>IFERROR(_xlfn.XLOOKUP($G1409,通讯通路门店!$S$4:$S$993933,通讯通路门店!$C$4:$C$993933,0,0),"")</f>
        <v>昌江黎族自治县</v>
      </c>
      <c r="D1409" s="99" t="str">
        <f>IFERROR(_xlfn.XLOOKUP($G1409,通讯通路门店!$S$4:$S$993933,通讯通路门店!$D$4:$D$993933,0,0),"")</f>
        <v>叉河镇</v>
      </c>
      <c r="E1409" s="83"/>
      <c r="F1409" s="83"/>
      <c r="G1409" s="101"/>
      <c r="H1409" s="102">
        <f>IFERROR(_xlfn.XLOOKUP($G1409,通讯通路门店!$S$4:$S$993933,通讯通路门店!$R$4:$R$993933,0,0),"")</f>
        <v>0</v>
      </c>
      <c r="I1409" s="83"/>
      <c r="J1409" s="83"/>
      <c r="K1409" s="83"/>
      <c r="L1409" s="83"/>
      <c r="M1409" s="83"/>
      <c r="N1409" s="83"/>
      <c r="O1409" s="83"/>
      <c r="P1409" s="83"/>
      <c r="Q1409" s="83"/>
      <c r="R1409" s="83"/>
      <c r="S1409" s="83"/>
      <c r="T1409" s="83"/>
      <c r="U1409" s="99">
        <f>COUNTIF(通讯通路门店!$S:$S,$G1409)</f>
        <v>0</v>
      </c>
      <c r="V1409" s="99">
        <f>COUNTIFS(通讯通路门店!$S:$S,$G1409,通讯通路门店!$J:$J,"综合卖场")</f>
        <v>0</v>
      </c>
      <c r="W1409" s="99">
        <f>SUMIFS(通讯通路门店!$AJ:$AJ,通讯通路门店!$S:$S,通讯客户沙盘!$G1409)</f>
        <v>0</v>
      </c>
      <c r="X1409" s="99">
        <f t="shared" si="105"/>
        <v>0</v>
      </c>
      <c r="Y1409" s="99">
        <f>COUNTIFS(通讯通路门店!$S:$S,$G1409,通讯通路门店!$J:$J,"荣耀体验店")+COUNTIFS(通讯通路门店!$S:$S,$G1409,通讯通路门店!$J:$J,"荣耀授权专卖店")</f>
        <v>0</v>
      </c>
      <c r="Z1409" s="99">
        <f>COUNTIFS(通讯通路门店!$S:$S,$G1409,通讯通路门店!$J:$J,"VIVO体验店")</f>
        <v>0</v>
      </c>
      <c r="AA1409" s="99">
        <f>COUNTIFS(通讯通路门店!$S:$S,$G1409,通讯通路门店!$J:$J,"OPPO体验店")</f>
        <v>0</v>
      </c>
      <c r="AB1409" s="99">
        <f>COUNTIFS(通讯通路门店!$S:$S,$G1409,通讯通路门店!$J:$J,"华为授权体验店")+COUNTIFS(通讯通路门店!$S:$S,$G1409,通讯通路门店!$J:$J,"华为堡垒店")</f>
        <v>0</v>
      </c>
      <c r="AC1409" s="99">
        <f>COUNTIFS(通讯通路门店!$S:$S,$G1409,通讯通路门店!$J:$J,"小米体验店")</f>
        <v>0</v>
      </c>
      <c r="AD1409" s="99">
        <f>COUNTIFS(通讯通路门店!$S:$S,$G1409,通讯通路门店!$J:$J,"苹果体验店")</f>
        <v>0</v>
      </c>
      <c r="AE1409" s="99">
        <f>COUNTIFS(通讯通路门店!$S:$S,$G1409,通讯通路门店!$J:$J,"其他品牌专卖店")</f>
        <v>0</v>
      </c>
      <c r="AF1409" s="99">
        <f>SUMIFS(通讯通路门店!$BI:$BI,通讯通路门店!$S:$S,$G1409)</f>
        <v>0</v>
      </c>
      <c r="AG1409" s="99">
        <f>SUMIFS(通讯通路门店!$BH:$BH,通讯通路门店!$S:$S,$G1409)</f>
        <v>0</v>
      </c>
      <c r="AH1409" s="99">
        <f t="shared" si="106"/>
        <v>0</v>
      </c>
      <c r="AI1409" s="99">
        <f>SUMIFS(通讯通路门店!$BB:$BB,通讯通路门店!$S:$S,$G1409)</f>
        <v>0</v>
      </c>
      <c r="AJ1409" s="99">
        <f>SUMIFS(通讯通路门店!$BE:$BE,通讯通路门店!$S:$S,$G1409)</f>
        <v>0</v>
      </c>
      <c r="AK1409" s="99">
        <f>SUMIFS(通讯通路门店!$BG:$BG,通讯通路门店!$S:$S,$G1409)</f>
        <v>0</v>
      </c>
      <c r="AL1409" s="99">
        <f>SUMIFS(通讯通路门店!$BC:$BC,通讯通路门店!$S:$S,$G1409)</f>
        <v>0</v>
      </c>
      <c r="AM1409" s="99">
        <f>SUMIFS(通讯通路门店!$BD:$BD,通讯通路门店!$S:$S,$G1409)</f>
        <v>0</v>
      </c>
      <c r="AN1409" s="99">
        <f>SUMIFS(通讯通路门店!$BF:$BF,通讯通路门店!$S:$S,$G1409)</f>
        <v>0</v>
      </c>
      <c r="AO1409" s="99">
        <f t="shared" si="107"/>
        <v>0</v>
      </c>
      <c r="AP1409" s="99">
        <f>SUMIFS(通讯通路门店!$K:$K,通讯通路门店!$S:$S,$G1409)</f>
        <v>0</v>
      </c>
      <c r="AQ1409" s="83"/>
      <c r="AR1409" s="99">
        <f>SUMIFS(通讯通路门店!$T:$T,通讯通路门店!$S:$S,$G1409)</f>
        <v>0</v>
      </c>
      <c r="AS1409" s="99">
        <f>SUMIFS(通讯通路门店!$U:$U,通讯通路门店!$S:$S,$G1409)</f>
        <v>0</v>
      </c>
      <c r="AT1409" s="99">
        <f>SUMIFS(通讯通路门店!$V:$V,通讯通路门店!$S:$S,$G1409)</f>
        <v>0</v>
      </c>
      <c r="AU1409" s="99">
        <f>SUMIFS(通讯通路门店!$W:$W,通讯通路门店!$S:$S,$G1409)</f>
        <v>0</v>
      </c>
      <c r="AV1409" s="99">
        <f>SUMIFS(通讯通路门店!$Z:$Z,通讯通路门店!$S:$S,$G1409)</f>
        <v>0</v>
      </c>
      <c r="AW1409" s="99">
        <f>SUMIFS(通讯通路门店!$AB:$AB,通讯通路门店!$S:$S,$G1409)</f>
        <v>0</v>
      </c>
      <c r="AX1409" s="99">
        <f>SUMIFS(通讯通路门店!$X:$X,通讯通路门店!$S:$S,$G1409)</f>
        <v>0</v>
      </c>
      <c r="AY1409" s="99">
        <f>SUMIFS(通讯通路门店!$Y:$Y,通讯通路门店!$S:$S,$G1409)</f>
        <v>0</v>
      </c>
      <c r="AZ1409" s="99">
        <f>SUMIFS(通讯通路门店!$AA:$AA,通讯通路门店!$S:$S,$G1409)</f>
        <v>0</v>
      </c>
      <c r="BA1409" s="99">
        <f t="shared" si="108"/>
        <v>0</v>
      </c>
      <c r="BB1409" s="99">
        <f t="shared" si="109"/>
        <v>0</v>
      </c>
      <c r="BC1409" s="99">
        <f>SUMIFS(通讯通路门店!$W:$W,通讯通路门店!$S:$S,$G1409,通讯通路门店!$J:$J,"荣耀体验店")+SUMIFS(通讯通路门店!$W:$W,通讯通路门店!$S:$S,$G1409,通讯通路门店!$J:$J,"荣耀授权专卖店")</f>
        <v>0</v>
      </c>
      <c r="BD1409" s="99">
        <f>SUMIFS(通讯通路门店!$Z:$Z,通讯通路门店!$S:$S,$G1409,通讯通路门店!$J:$J,"VIVO体验店")</f>
        <v>0</v>
      </c>
      <c r="BE1409" s="99">
        <f>SUMIFS(通讯通路门店!$AB:$AB,通讯通路门店!$S:$S,$G1409,通讯通路门店!$J:$J,"OPPO体验店")</f>
        <v>0</v>
      </c>
      <c r="BF1409" s="99">
        <f>SUMIFS(通讯通路门店!$X:$X,通讯通路门店!$S:$S,$G1409,通讯通路门店!$J:$J,"华为授权体验店")+SUMIFS(通讯通路门店!$AA:$AA,通讯通路门店!$S:$S,$G1409,通讯通路门店!$J:$J,"华为堡垒店")</f>
        <v>0</v>
      </c>
      <c r="BG1409" s="99">
        <f>SUMIFS(通讯通路门店!$Y:$Y,通讯通路门店!$S:$S,$G1409,通讯通路门店!$J:$J,"小米体验店")</f>
        <v>0</v>
      </c>
      <c r="BH1409" s="99">
        <f>SUMIFS(通讯通路门店!$AA:$AA,通讯通路门店!$S:$S,$G1409,通讯通路门店!$J:$J,"苹果体验店")</f>
        <v>0</v>
      </c>
      <c r="BI1409" s="99">
        <f>SUMIFS(通讯通路门店!$K:$K,通讯通路门店!$S:$S,$G1409,通讯通路门店!$J:$J,"其他品牌专卖店")</f>
        <v>0</v>
      </c>
      <c r="BJ1409" s="99">
        <f>SUMIFS(通讯通路门店!$AC:$AC,通讯通路门店!$S:$S,$G1409)</f>
        <v>0</v>
      </c>
      <c r="BK1409" s="99">
        <f>SUMIFS(通讯通路门店!$AD:$AD,通讯通路门店!$S:$S,$G1409)</f>
        <v>0</v>
      </c>
      <c r="BL1409" s="99">
        <f>SUMIFS(通讯通路门店!$AE:$AE,通讯通路门店!$S:$S,$G1409)</f>
        <v>0</v>
      </c>
      <c r="BM1409" s="99">
        <f>SUMIFS(通讯通路门店!$AF:$AF,通讯通路门店!$S:$S,$G1409)</f>
        <v>0</v>
      </c>
      <c r="BN1409" s="99">
        <f>SUMIFS(通讯通路门店!$AG:$AG,通讯通路门店!$S:$S,$G1409)</f>
        <v>0</v>
      </c>
      <c r="BO1409" s="99">
        <f>SUMIFS(通讯通路门店!$AH:$AH,通讯通路门店!$S:$S,$G1409)</f>
        <v>0</v>
      </c>
      <c r="BP1409" s="99">
        <f>SUMIFS(通讯通路门店!$AI:$AI,通讯通路门店!$S:$S,$G1409)</f>
        <v>0</v>
      </c>
      <c r="BQ1409" s="83"/>
    </row>
    <row r="1410" spans="1:69">
      <c r="A1410" s="99" t="str">
        <f>IFERROR(_xlfn.XLOOKUP($G1410,通讯通路门店!$S$4:$S$993933,通讯通路门店!$A$4:$A$993933,0,0),"")</f>
        <v>海南省</v>
      </c>
      <c r="B1410" s="99" t="str">
        <f>IFERROR(_xlfn.XLOOKUP($G1410,通讯通路门店!$S$4:$S$993933,通讯通路门店!$B$4:$B$993933,0,0),"")</f>
        <v>昌江黎族自治县</v>
      </c>
      <c r="C1410" s="99" t="str">
        <f>IFERROR(_xlfn.XLOOKUP($G1410,通讯通路门店!$S$4:$S$993933,通讯通路门店!$C$4:$C$993933,0,0),"")</f>
        <v>昌江黎族自治县</v>
      </c>
      <c r="D1410" s="99" t="str">
        <f>IFERROR(_xlfn.XLOOKUP($G1410,通讯通路门店!$S$4:$S$993933,通讯通路门店!$D$4:$D$993933,0,0),"")</f>
        <v>叉河镇</v>
      </c>
      <c r="E1410" s="83"/>
      <c r="F1410" s="83"/>
      <c r="G1410" s="101"/>
      <c r="H1410" s="102">
        <f>IFERROR(_xlfn.XLOOKUP($G1410,通讯通路门店!$S$4:$S$993933,通讯通路门店!$R$4:$R$993933,0,0),"")</f>
        <v>0</v>
      </c>
      <c r="I1410" s="83"/>
      <c r="J1410" s="83"/>
      <c r="K1410" s="83"/>
      <c r="L1410" s="83"/>
      <c r="M1410" s="83"/>
      <c r="N1410" s="83"/>
      <c r="O1410" s="83"/>
      <c r="P1410" s="83"/>
      <c r="Q1410" s="83"/>
      <c r="R1410" s="83"/>
      <c r="S1410" s="83"/>
      <c r="T1410" s="83"/>
      <c r="U1410" s="99">
        <f>COUNTIF(通讯通路门店!$S:$S,$G1410)</f>
        <v>0</v>
      </c>
      <c r="V1410" s="99">
        <f>COUNTIFS(通讯通路门店!$S:$S,$G1410,通讯通路门店!$J:$J,"综合卖场")</f>
        <v>0</v>
      </c>
      <c r="W1410" s="99">
        <f>SUMIFS(通讯通路门店!$AJ:$AJ,通讯通路门店!$S:$S,通讯客户沙盘!$G1410)</f>
        <v>0</v>
      </c>
      <c r="X1410" s="99">
        <f t="shared" si="105"/>
        <v>0</v>
      </c>
      <c r="Y1410" s="99">
        <f>COUNTIFS(通讯通路门店!$S:$S,$G1410,通讯通路门店!$J:$J,"荣耀体验店")+COUNTIFS(通讯通路门店!$S:$S,$G1410,通讯通路门店!$J:$J,"荣耀授权专卖店")</f>
        <v>0</v>
      </c>
      <c r="Z1410" s="99">
        <f>COUNTIFS(通讯通路门店!$S:$S,$G1410,通讯通路门店!$J:$J,"VIVO体验店")</f>
        <v>0</v>
      </c>
      <c r="AA1410" s="99">
        <f>COUNTIFS(通讯通路门店!$S:$S,$G1410,通讯通路门店!$J:$J,"OPPO体验店")</f>
        <v>0</v>
      </c>
      <c r="AB1410" s="99">
        <f>COUNTIFS(通讯通路门店!$S:$S,$G1410,通讯通路门店!$J:$J,"华为授权体验店")+COUNTIFS(通讯通路门店!$S:$S,$G1410,通讯通路门店!$J:$J,"华为堡垒店")</f>
        <v>0</v>
      </c>
      <c r="AC1410" s="99">
        <f>COUNTIFS(通讯通路门店!$S:$S,$G1410,通讯通路门店!$J:$J,"小米体验店")</f>
        <v>0</v>
      </c>
      <c r="AD1410" s="99">
        <f>COUNTIFS(通讯通路门店!$S:$S,$G1410,通讯通路门店!$J:$J,"苹果体验店")</f>
        <v>0</v>
      </c>
      <c r="AE1410" s="99">
        <f>COUNTIFS(通讯通路门店!$S:$S,$G1410,通讯通路门店!$J:$J,"其他品牌专卖店")</f>
        <v>0</v>
      </c>
      <c r="AF1410" s="99">
        <f>SUMIFS(通讯通路门店!$BI:$BI,通讯通路门店!$S:$S,$G1410)</f>
        <v>0</v>
      </c>
      <c r="AG1410" s="99">
        <f>SUMIFS(通讯通路门店!$BH:$BH,通讯通路门店!$S:$S,$G1410)</f>
        <v>0</v>
      </c>
      <c r="AH1410" s="99">
        <f t="shared" si="106"/>
        <v>0</v>
      </c>
      <c r="AI1410" s="99">
        <f>SUMIFS(通讯通路门店!$BB:$BB,通讯通路门店!$S:$S,$G1410)</f>
        <v>0</v>
      </c>
      <c r="AJ1410" s="99">
        <f>SUMIFS(通讯通路门店!$BE:$BE,通讯通路门店!$S:$S,$G1410)</f>
        <v>0</v>
      </c>
      <c r="AK1410" s="99">
        <f>SUMIFS(通讯通路门店!$BG:$BG,通讯通路门店!$S:$S,$G1410)</f>
        <v>0</v>
      </c>
      <c r="AL1410" s="99">
        <f>SUMIFS(通讯通路门店!$BC:$BC,通讯通路门店!$S:$S,$G1410)</f>
        <v>0</v>
      </c>
      <c r="AM1410" s="99">
        <f>SUMIFS(通讯通路门店!$BD:$BD,通讯通路门店!$S:$S,$G1410)</f>
        <v>0</v>
      </c>
      <c r="AN1410" s="99">
        <f>SUMIFS(通讯通路门店!$BF:$BF,通讯通路门店!$S:$S,$G1410)</f>
        <v>0</v>
      </c>
      <c r="AO1410" s="99">
        <f t="shared" si="107"/>
        <v>0</v>
      </c>
      <c r="AP1410" s="99">
        <f>SUMIFS(通讯通路门店!$K:$K,通讯通路门店!$S:$S,$G1410)</f>
        <v>0</v>
      </c>
      <c r="AQ1410" s="83"/>
      <c r="AR1410" s="99">
        <f>SUMIFS(通讯通路门店!$T:$T,通讯通路门店!$S:$S,$G1410)</f>
        <v>0</v>
      </c>
      <c r="AS1410" s="99">
        <f>SUMIFS(通讯通路门店!$U:$U,通讯通路门店!$S:$S,$G1410)</f>
        <v>0</v>
      </c>
      <c r="AT1410" s="99">
        <f>SUMIFS(通讯通路门店!$V:$V,通讯通路门店!$S:$S,$G1410)</f>
        <v>0</v>
      </c>
      <c r="AU1410" s="99">
        <f>SUMIFS(通讯通路门店!$W:$W,通讯通路门店!$S:$S,$G1410)</f>
        <v>0</v>
      </c>
      <c r="AV1410" s="99">
        <f>SUMIFS(通讯通路门店!$Z:$Z,通讯通路门店!$S:$S,$G1410)</f>
        <v>0</v>
      </c>
      <c r="AW1410" s="99">
        <f>SUMIFS(通讯通路门店!$AB:$AB,通讯通路门店!$S:$S,$G1410)</f>
        <v>0</v>
      </c>
      <c r="AX1410" s="99">
        <f>SUMIFS(通讯通路门店!$X:$X,通讯通路门店!$S:$S,$G1410)</f>
        <v>0</v>
      </c>
      <c r="AY1410" s="99">
        <f>SUMIFS(通讯通路门店!$Y:$Y,通讯通路门店!$S:$S,$G1410)</f>
        <v>0</v>
      </c>
      <c r="AZ1410" s="99">
        <f>SUMIFS(通讯通路门店!$AA:$AA,通讯通路门店!$S:$S,$G1410)</f>
        <v>0</v>
      </c>
      <c r="BA1410" s="99">
        <f t="shared" si="108"/>
        <v>0</v>
      </c>
      <c r="BB1410" s="99">
        <f t="shared" si="109"/>
        <v>0</v>
      </c>
      <c r="BC1410" s="99">
        <f>SUMIFS(通讯通路门店!$W:$W,通讯通路门店!$S:$S,$G1410,通讯通路门店!$J:$J,"荣耀体验店")+SUMIFS(通讯通路门店!$W:$W,通讯通路门店!$S:$S,$G1410,通讯通路门店!$J:$J,"荣耀授权专卖店")</f>
        <v>0</v>
      </c>
      <c r="BD1410" s="99">
        <f>SUMIFS(通讯通路门店!$Z:$Z,通讯通路门店!$S:$S,$G1410,通讯通路门店!$J:$J,"VIVO体验店")</f>
        <v>0</v>
      </c>
      <c r="BE1410" s="99">
        <f>SUMIFS(通讯通路门店!$AB:$AB,通讯通路门店!$S:$S,$G1410,通讯通路门店!$J:$J,"OPPO体验店")</f>
        <v>0</v>
      </c>
      <c r="BF1410" s="99">
        <f>SUMIFS(通讯通路门店!$X:$X,通讯通路门店!$S:$S,$G1410,通讯通路门店!$J:$J,"华为授权体验店")+SUMIFS(通讯通路门店!$AA:$AA,通讯通路门店!$S:$S,$G1410,通讯通路门店!$J:$J,"华为堡垒店")</f>
        <v>0</v>
      </c>
      <c r="BG1410" s="99">
        <f>SUMIFS(通讯通路门店!$Y:$Y,通讯通路门店!$S:$S,$G1410,通讯通路门店!$J:$J,"小米体验店")</f>
        <v>0</v>
      </c>
      <c r="BH1410" s="99">
        <f>SUMIFS(通讯通路门店!$AA:$AA,通讯通路门店!$S:$S,$G1410,通讯通路门店!$J:$J,"苹果体验店")</f>
        <v>0</v>
      </c>
      <c r="BI1410" s="99">
        <f>SUMIFS(通讯通路门店!$K:$K,通讯通路门店!$S:$S,$G1410,通讯通路门店!$J:$J,"其他品牌专卖店")</f>
        <v>0</v>
      </c>
      <c r="BJ1410" s="99">
        <f>SUMIFS(通讯通路门店!$AC:$AC,通讯通路门店!$S:$S,$G1410)</f>
        <v>0</v>
      </c>
      <c r="BK1410" s="99">
        <f>SUMIFS(通讯通路门店!$AD:$AD,通讯通路门店!$S:$S,$G1410)</f>
        <v>0</v>
      </c>
      <c r="BL1410" s="99">
        <f>SUMIFS(通讯通路门店!$AE:$AE,通讯通路门店!$S:$S,$G1410)</f>
        <v>0</v>
      </c>
      <c r="BM1410" s="99">
        <f>SUMIFS(通讯通路门店!$AF:$AF,通讯通路门店!$S:$S,$G1410)</f>
        <v>0</v>
      </c>
      <c r="BN1410" s="99">
        <f>SUMIFS(通讯通路门店!$AG:$AG,通讯通路门店!$S:$S,$G1410)</f>
        <v>0</v>
      </c>
      <c r="BO1410" s="99">
        <f>SUMIFS(通讯通路门店!$AH:$AH,通讯通路门店!$S:$S,$G1410)</f>
        <v>0</v>
      </c>
      <c r="BP1410" s="99">
        <f>SUMIFS(通讯通路门店!$AI:$AI,通讯通路门店!$S:$S,$G1410)</f>
        <v>0</v>
      </c>
      <c r="BQ1410" s="83"/>
    </row>
    <row r="1411" spans="1:69">
      <c r="A1411" s="99" t="str">
        <f>IFERROR(_xlfn.XLOOKUP($G1411,通讯通路门店!$S$4:$S$993933,通讯通路门店!$A$4:$A$993933,0,0),"")</f>
        <v>海南省</v>
      </c>
      <c r="B1411" s="99" t="str">
        <f>IFERROR(_xlfn.XLOOKUP($G1411,通讯通路门店!$S$4:$S$993933,通讯通路门店!$B$4:$B$993933,0,0),"")</f>
        <v>昌江黎族自治县</v>
      </c>
      <c r="C1411" s="99" t="str">
        <f>IFERROR(_xlfn.XLOOKUP($G1411,通讯通路门店!$S$4:$S$993933,通讯通路门店!$C$4:$C$993933,0,0),"")</f>
        <v>昌江黎族自治县</v>
      </c>
      <c r="D1411" s="99" t="str">
        <f>IFERROR(_xlfn.XLOOKUP($G1411,通讯通路门店!$S$4:$S$993933,通讯通路门店!$D$4:$D$993933,0,0),"")</f>
        <v>叉河镇</v>
      </c>
      <c r="E1411" s="83"/>
      <c r="F1411" s="83"/>
      <c r="G1411" s="101"/>
      <c r="H1411" s="102">
        <f>IFERROR(_xlfn.XLOOKUP($G1411,通讯通路门店!$S$4:$S$993933,通讯通路门店!$R$4:$R$993933,0,0),"")</f>
        <v>0</v>
      </c>
      <c r="I1411" s="83"/>
      <c r="J1411" s="83"/>
      <c r="K1411" s="83"/>
      <c r="L1411" s="83"/>
      <c r="M1411" s="83"/>
      <c r="N1411" s="83"/>
      <c r="O1411" s="83"/>
      <c r="P1411" s="83"/>
      <c r="Q1411" s="83"/>
      <c r="R1411" s="83"/>
      <c r="S1411" s="83"/>
      <c r="T1411" s="83"/>
      <c r="U1411" s="99">
        <f>COUNTIF(通讯通路门店!$S:$S,$G1411)</f>
        <v>0</v>
      </c>
      <c r="V1411" s="99">
        <f>COUNTIFS(通讯通路门店!$S:$S,$G1411,通讯通路门店!$J:$J,"综合卖场")</f>
        <v>0</v>
      </c>
      <c r="W1411" s="99">
        <f>SUMIFS(通讯通路门店!$AJ:$AJ,通讯通路门店!$S:$S,通讯客户沙盘!$G1411)</f>
        <v>0</v>
      </c>
      <c r="X1411" s="99">
        <f t="shared" si="105"/>
        <v>0</v>
      </c>
      <c r="Y1411" s="99">
        <f>COUNTIFS(通讯通路门店!$S:$S,$G1411,通讯通路门店!$J:$J,"荣耀体验店")+COUNTIFS(通讯通路门店!$S:$S,$G1411,通讯通路门店!$J:$J,"荣耀授权专卖店")</f>
        <v>0</v>
      </c>
      <c r="Z1411" s="99">
        <f>COUNTIFS(通讯通路门店!$S:$S,$G1411,通讯通路门店!$J:$J,"VIVO体验店")</f>
        <v>0</v>
      </c>
      <c r="AA1411" s="99">
        <f>COUNTIFS(通讯通路门店!$S:$S,$G1411,通讯通路门店!$J:$J,"OPPO体验店")</f>
        <v>0</v>
      </c>
      <c r="AB1411" s="99">
        <f>COUNTIFS(通讯通路门店!$S:$S,$G1411,通讯通路门店!$J:$J,"华为授权体验店")+COUNTIFS(通讯通路门店!$S:$S,$G1411,通讯通路门店!$J:$J,"华为堡垒店")</f>
        <v>0</v>
      </c>
      <c r="AC1411" s="99">
        <f>COUNTIFS(通讯通路门店!$S:$S,$G1411,通讯通路门店!$J:$J,"小米体验店")</f>
        <v>0</v>
      </c>
      <c r="AD1411" s="99">
        <f>COUNTIFS(通讯通路门店!$S:$S,$G1411,通讯通路门店!$J:$J,"苹果体验店")</f>
        <v>0</v>
      </c>
      <c r="AE1411" s="99">
        <f>COUNTIFS(通讯通路门店!$S:$S,$G1411,通讯通路门店!$J:$J,"其他品牌专卖店")</f>
        <v>0</v>
      </c>
      <c r="AF1411" s="99">
        <f>SUMIFS(通讯通路门店!$BI:$BI,通讯通路门店!$S:$S,$G1411)</f>
        <v>0</v>
      </c>
      <c r="AG1411" s="99">
        <f>SUMIFS(通讯通路门店!$BH:$BH,通讯通路门店!$S:$S,$G1411)</f>
        <v>0</v>
      </c>
      <c r="AH1411" s="99">
        <f t="shared" si="106"/>
        <v>0</v>
      </c>
      <c r="AI1411" s="99">
        <f>SUMIFS(通讯通路门店!$BB:$BB,通讯通路门店!$S:$S,$G1411)</f>
        <v>0</v>
      </c>
      <c r="AJ1411" s="99">
        <f>SUMIFS(通讯通路门店!$BE:$BE,通讯通路门店!$S:$S,$G1411)</f>
        <v>0</v>
      </c>
      <c r="AK1411" s="99">
        <f>SUMIFS(通讯通路门店!$BG:$BG,通讯通路门店!$S:$S,$G1411)</f>
        <v>0</v>
      </c>
      <c r="AL1411" s="99">
        <f>SUMIFS(通讯通路门店!$BC:$BC,通讯通路门店!$S:$S,$G1411)</f>
        <v>0</v>
      </c>
      <c r="AM1411" s="99">
        <f>SUMIFS(通讯通路门店!$BD:$BD,通讯通路门店!$S:$S,$G1411)</f>
        <v>0</v>
      </c>
      <c r="AN1411" s="99">
        <f>SUMIFS(通讯通路门店!$BF:$BF,通讯通路门店!$S:$S,$G1411)</f>
        <v>0</v>
      </c>
      <c r="AO1411" s="99">
        <f t="shared" si="107"/>
        <v>0</v>
      </c>
      <c r="AP1411" s="99">
        <f>SUMIFS(通讯通路门店!$K:$K,通讯通路门店!$S:$S,$G1411)</f>
        <v>0</v>
      </c>
      <c r="AQ1411" s="83"/>
      <c r="AR1411" s="99">
        <f>SUMIFS(通讯通路门店!$T:$T,通讯通路门店!$S:$S,$G1411)</f>
        <v>0</v>
      </c>
      <c r="AS1411" s="99">
        <f>SUMIFS(通讯通路门店!$U:$U,通讯通路门店!$S:$S,$G1411)</f>
        <v>0</v>
      </c>
      <c r="AT1411" s="99">
        <f>SUMIFS(通讯通路门店!$V:$V,通讯通路门店!$S:$S,$G1411)</f>
        <v>0</v>
      </c>
      <c r="AU1411" s="99">
        <f>SUMIFS(通讯通路门店!$W:$W,通讯通路门店!$S:$S,$G1411)</f>
        <v>0</v>
      </c>
      <c r="AV1411" s="99">
        <f>SUMIFS(通讯通路门店!$Z:$Z,通讯通路门店!$S:$S,$G1411)</f>
        <v>0</v>
      </c>
      <c r="AW1411" s="99">
        <f>SUMIFS(通讯通路门店!$AB:$AB,通讯通路门店!$S:$S,$G1411)</f>
        <v>0</v>
      </c>
      <c r="AX1411" s="99">
        <f>SUMIFS(通讯通路门店!$X:$X,通讯通路门店!$S:$S,$G1411)</f>
        <v>0</v>
      </c>
      <c r="AY1411" s="99">
        <f>SUMIFS(通讯通路门店!$Y:$Y,通讯通路门店!$S:$S,$G1411)</f>
        <v>0</v>
      </c>
      <c r="AZ1411" s="99">
        <f>SUMIFS(通讯通路门店!$AA:$AA,通讯通路门店!$S:$S,$G1411)</f>
        <v>0</v>
      </c>
      <c r="BA1411" s="99">
        <f t="shared" si="108"/>
        <v>0</v>
      </c>
      <c r="BB1411" s="99">
        <f t="shared" si="109"/>
        <v>0</v>
      </c>
      <c r="BC1411" s="99">
        <f>SUMIFS(通讯通路门店!$W:$W,通讯通路门店!$S:$S,$G1411,通讯通路门店!$J:$J,"荣耀体验店")+SUMIFS(通讯通路门店!$W:$W,通讯通路门店!$S:$S,$G1411,通讯通路门店!$J:$J,"荣耀授权专卖店")</f>
        <v>0</v>
      </c>
      <c r="BD1411" s="99">
        <f>SUMIFS(通讯通路门店!$Z:$Z,通讯通路门店!$S:$S,$G1411,通讯通路门店!$J:$J,"VIVO体验店")</f>
        <v>0</v>
      </c>
      <c r="BE1411" s="99">
        <f>SUMIFS(通讯通路门店!$AB:$AB,通讯通路门店!$S:$S,$G1411,通讯通路门店!$J:$J,"OPPO体验店")</f>
        <v>0</v>
      </c>
      <c r="BF1411" s="99">
        <f>SUMIFS(通讯通路门店!$X:$X,通讯通路门店!$S:$S,$G1411,通讯通路门店!$J:$J,"华为授权体验店")+SUMIFS(通讯通路门店!$AA:$AA,通讯通路门店!$S:$S,$G1411,通讯通路门店!$J:$J,"华为堡垒店")</f>
        <v>0</v>
      </c>
      <c r="BG1411" s="99">
        <f>SUMIFS(通讯通路门店!$Y:$Y,通讯通路门店!$S:$S,$G1411,通讯通路门店!$J:$J,"小米体验店")</f>
        <v>0</v>
      </c>
      <c r="BH1411" s="99">
        <f>SUMIFS(通讯通路门店!$AA:$AA,通讯通路门店!$S:$S,$G1411,通讯通路门店!$J:$J,"苹果体验店")</f>
        <v>0</v>
      </c>
      <c r="BI1411" s="99">
        <f>SUMIFS(通讯通路门店!$K:$K,通讯通路门店!$S:$S,$G1411,通讯通路门店!$J:$J,"其他品牌专卖店")</f>
        <v>0</v>
      </c>
      <c r="BJ1411" s="99">
        <f>SUMIFS(通讯通路门店!$AC:$AC,通讯通路门店!$S:$S,$G1411)</f>
        <v>0</v>
      </c>
      <c r="BK1411" s="99">
        <f>SUMIFS(通讯通路门店!$AD:$AD,通讯通路门店!$S:$S,$G1411)</f>
        <v>0</v>
      </c>
      <c r="BL1411" s="99">
        <f>SUMIFS(通讯通路门店!$AE:$AE,通讯通路门店!$S:$S,$G1411)</f>
        <v>0</v>
      </c>
      <c r="BM1411" s="99">
        <f>SUMIFS(通讯通路门店!$AF:$AF,通讯通路门店!$S:$S,$G1411)</f>
        <v>0</v>
      </c>
      <c r="BN1411" s="99">
        <f>SUMIFS(通讯通路门店!$AG:$AG,通讯通路门店!$S:$S,$G1411)</f>
        <v>0</v>
      </c>
      <c r="BO1411" s="99">
        <f>SUMIFS(通讯通路门店!$AH:$AH,通讯通路门店!$S:$S,$G1411)</f>
        <v>0</v>
      </c>
      <c r="BP1411" s="99">
        <f>SUMIFS(通讯通路门店!$AI:$AI,通讯通路门店!$S:$S,$G1411)</f>
        <v>0</v>
      </c>
      <c r="BQ1411" s="83"/>
    </row>
    <row r="1412" spans="1:69">
      <c r="A1412" s="99" t="str">
        <f>IFERROR(_xlfn.XLOOKUP($G1412,通讯通路门店!$S$4:$S$993933,通讯通路门店!$A$4:$A$993933,0,0),"")</f>
        <v>海南省</v>
      </c>
      <c r="B1412" s="99" t="str">
        <f>IFERROR(_xlfn.XLOOKUP($G1412,通讯通路门店!$S$4:$S$993933,通讯通路门店!$B$4:$B$993933,0,0),"")</f>
        <v>昌江黎族自治县</v>
      </c>
      <c r="C1412" s="99" t="str">
        <f>IFERROR(_xlfn.XLOOKUP($G1412,通讯通路门店!$S$4:$S$993933,通讯通路门店!$C$4:$C$993933,0,0),"")</f>
        <v>昌江黎族自治县</v>
      </c>
      <c r="D1412" s="99" t="str">
        <f>IFERROR(_xlfn.XLOOKUP($G1412,通讯通路门店!$S$4:$S$993933,通讯通路门店!$D$4:$D$993933,0,0),"")</f>
        <v>叉河镇</v>
      </c>
      <c r="E1412" s="83"/>
      <c r="F1412" s="83"/>
      <c r="G1412" s="101"/>
      <c r="H1412" s="102">
        <f>IFERROR(_xlfn.XLOOKUP($G1412,通讯通路门店!$S$4:$S$993933,通讯通路门店!$R$4:$R$993933,0,0),"")</f>
        <v>0</v>
      </c>
      <c r="I1412" s="83"/>
      <c r="J1412" s="83"/>
      <c r="K1412" s="83"/>
      <c r="L1412" s="83"/>
      <c r="M1412" s="83"/>
      <c r="N1412" s="83"/>
      <c r="O1412" s="83"/>
      <c r="P1412" s="83"/>
      <c r="Q1412" s="83"/>
      <c r="R1412" s="83"/>
      <c r="S1412" s="83"/>
      <c r="T1412" s="83"/>
      <c r="U1412" s="99">
        <f>COUNTIF(通讯通路门店!$S:$S,$G1412)</f>
        <v>0</v>
      </c>
      <c r="V1412" s="99">
        <f>COUNTIFS(通讯通路门店!$S:$S,$G1412,通讯通路门店!$J:$J,"综合卖场")</f>
        <v>0</v>
      </c>
      <c r="W1412" s="99">
        <f>SUMIFS(通讯通路门店!$AJ:$AJ,通讯通路门店!$S:$S,通讯客户沙盘!$G1412)</f>
        <v>0</v>
      </c>
      <c r="X1412" s="99">
        <f t="shared" ref="X1412:X1475" si="110">Y1412+Z1412+AA1412+AB1412+AC1412+AD1412+AE1412</f>
        <v>0</v>
      </c>
      <c r="Y1412" s="99">
        <f>COUNTIFS(通讯通路门店!$S:$S,$G1412,通讯通路门店!$J:$J,"荣耀体验店")+COUNTIFS(通讯通路门店!$S:$S,$G1412,通讯通路门店!$J:$J,"荣耀授权专卖店")</f>
        <v>0</v>
      </c>
      <c r="Z1412" s="99">
        <f>COUNTIFS(通讯通路门店!$S:$S,$G1412,通讯通路门店!$J:$J,"VIVO体验店")</f>
        <v>0</v>
      </c>
      <c r="AA1412" s="99">
        <f>COUNTIFS(通讯通路门店!$S:$S,$G1412,通讯通路门店!$J:$J,"OPPO体验店")</f>
        <v>0</v>
      </c>
      <c r="AB1412" s="99">
        <f>COUNTIFS(通讯通路门店!$S:$S,$G1412,通讯通路门店!$J:$J,"华为授权体验店")+COUNTIFS(通讯通路门店!$S:$S,$G1412,通讯通路门店!$J:$J,"华为堡垒店")</f>
        <v>0</v>
      </c>
      <c r="AC1412" s="99">
        <f>COUNTIFS(通讯通路门店!$S:$S,$G1412,通讯通路门店!$J:$J,"小米体验店")</f>
        <v>0</v>
      </c>
      <c r="AD1412" s="99">
        <f>COUNTIFS(通讯通路门店!$S:$S,$G1412,通讯通路门店!$J:$J,"苹果体验店")</f>
        <v>0</v>
      </c>
      <c r="AE1412" s="99">
        <f>COUNTIFS(通讯通路门店!$S:$S,$G1412,通讯通路门店!$J:$J,"其他品牌专卖店")</f>
        <v>0</v>
      </c>
      <c r="AF1412" s="99">
        <f>SUMIFS(通讯通路门店!$BI:$BI,通讯通路门店!$S:$S,$G1412)</f>
        <v>0</v>
      </c>
      <c r="AG1412" s="99">
        <f>SUMIFS(通讯通路门店!$BH:$BH,通讯通路门店!$S:$S,$G1412)</f>
        <v>0</v>
      </c>
      <c r="AH1412" s="99">
        <f t="shared" ref="AH1412:AH1475" si="111">AI1412+AJ1412+AK1412+AL1412+AM1412+AN1412</f>
        <v>0</v>
      </c>
      <c r="AI1412" s="99">
        <f>SUMIFS(通讯通路门店!$BB:$BB,通讯通路门店!$S:$S,$G1412)</f>
        <v>0</v>
      </c>
      <c r="AJ1412" s="99">
        <f>SUMIFS(通讯通路门店!$BE:$BE,通讯通路门店!$S:$S,$G1412)</f>
        <v>0</v>
      </c>
      <c r="AK1412" s="99">
        <f>SUMIFS(通讯通路门店!$BG:$BG,通讯通路门店!$S:$S,$G1412)</f>
        <v>0</v>
      </c>
      <c r="AL1412" s="99">
        <f>SUMIFS(通讯通路门店!$BC:$BC,通讯通路门店!$S:$S,$G1412)</f>
        <v>0</v>
      </c>
      <c r="AM1412" s="99">
        <f>SUMIFS(通讯通路门店!$BD:$BD,通讯通路门店!$S:$S,$G1412)</f>
        <v>0</v>
      </c>
      <c r="AN1412" s="99">
        <f>SUMIFS(通讯通路门店!$BF:$BF,通讯通路门店!$S:$S,$G1412)</f>
        <v>0</v>
      </c>
      <c r="AO1412" s="99">
        <f t="shared" ref="AO1412:AO1475" si="112">AP1412+AQ1412</f>
        <v>0</v>
      </c>
      <c r="AP1412" s="99">
        <f>SUMIFS(通讯通路门店!$K:$K,通讯通路门店!$S:$S,$G1412)</f>
        <v>0</v>
      </c>
      <c r="AQ1412" s="83"/>
      <c r="AR1412" s="99">
        <f>SUMIFS(通讯通路门店!$T:$T,通讯通路门店!$S:$S,$G1412)</f>
        <v>0</v>
      </c>
      <c r="AS1412" s="99">
        <f>SUMIFS(通讯通路门店!$U:$U,通讯通路门店!$S:$S,$G1412)</f>
        <v>0</v>
      </c>
      <c r="AT1412" s="99">
        <f>SUMIFS(通讯通路门店!$V:$V,通讯通路门店!$S:$S,$G1412)</f>
        <v>0</v>
      </c>
      <c r="AU1412" s="99">
        <f>SUMIFS(通讯通路门店!$W:$W,通讯通路门店!$S:$S,$G1412)</f>
        <v>0</v>
      </c>
      <c r="AV1412" s="99">
        <f>SUMIFS(通讯通路门店!$Z:$Z,通讯通路门店!$S:$S,$G1412)</f>
        <v>0</v>
      </c>
      <c r="AW1412" s="99">
        <f>SUMIFS(通讯通路门店!$AB:$AB,通讯通路门店!$S:$S,$G1412)</f>
        <v>0</v>
      </c>
      <c r="AX1412" s="99">
        <f>SUMIFS(通讯通路门店!$X:$X,通讯通路门店!$S:$S,$G1412)</f>
        <v>0</v>
      </c>
      <c r="AY1412" s="99">
        <f>SUMIFS(通讯通路门店!$Y:$Y,通讯通路门店!$S:$S,$G1412)</f>
        <v>0</v>
      </c>
      <c r="AZ1412" s="99">
        <f>SUMIFS(通讯通路门店!$AA:$AA,通讯通路门店!$S:$S,$G1412)</f>
        <v>0</v>
      </c>
      <c r="BA1412" s="99">
        <f t="shared" ref="BA1412:BA1475" si="113">AP1412-BB1412</f>
        <v>0</v>
      </c>
      <c r="BB1412" s="99">
        <f t="shared" ref="BB1412:BB1475" si="114">BC1412+BD1412+BE1412+BF1412+BG1412+BH1412</f>
        <v>0</v>
      </c>
      <c r="BC1412" s="99">
        <f>SUMIFS(通讯通路门店!$W:$W,通讯通路门店!$S:$S,$G1412,通讯通路门店!$J:$J,"荣耀体验店")+SUMIFS(通讯通路门店!$W:$W,通讯通路门店!$S:$S,$G1412,通讯通路门店!$J:$J,"荣耀授权专卖店")</f>
        <v>0</v>
      </c>
      <c r="BD1412" s="99">
        <f>SUMIFS(通讯通路门店!$Z:$Z,通讯通路门店!$S:$S,$G1412,通讯通路门店!$J:$J,"VIVO体验店")</f>
        <v>0</v>
      </c>
      <c r="BE1412" s="99">
        <f>SUMIFS(通讯通路门店!$AB:$AB,通讯通路门店!$S:$S,$G1412,通讯通路门店!$J:$J,"OPPO体验店")</f>
        <v>0</v>
      </c>
      <c r="BF1412" s="99">
        <f>SUMIFS(通讯通路门店!$X:$X,通讯通路门店!$S:$S,$G1412,通讯通路门店!$J:$J,"华为授权体验店")+SUMIFS(通讯通路门店!$AA:$AA,通讯通路门店!$S:$S,$G1412,通讯通路门店!$J:$J,"华为堡垒店")</f>
        <v>0</v>
      </c>
      <c r="BG1412" s="99">
        <f>SUMIFS(通讯通路门店!$Y:$Y,通讯通路门店!$S:$S,$G1412,通讯通路门店!$J:$J,"小米体验店")</f>
        <v>0</v>
      </c>
      <c r="BH1412" s="99">
        <f>SUMIFS(通讯通路门店!$AA:$AA,通讯通路门店!$S:$S,$G1412,通讯通路门店!$J:$J,"苹果体验店")</f>
        <v>0</v>
      </c>
      <c r="BI1412" s="99">
        <f>SUMIFS(通讯通路门店!$K:$K,通讯通路门店!$S:$S,$G1412,通讯通路门店!$J:$J,"其他品牌专卖店")</f>
        <v>0</v>
      </c>
      <c r="BJ1412" s="99">
        <f>SUMIFS(通讯通路门店!$AC:$AC,通讯通路门店!$S:$S,$G1412)</f>
        <v>0</v>
      </c>
      <c r="BK1412" s="99">
        <f>SUMIFS(通讯通路门店!$AD:$AD,通讯通路门店!$S:$S,$G1412)</f>
        <v>0</v>
      </c>
      <c r="BL1412" s="99">
        <f>SUMIFS(通讯通路门店!$AE:$AE,通讯通路门店!$S:$S,$G1412)</f>
        <v>0</v>
      </c>
      <c r="BM1412" s="99">
        <f>SUMIFS(通讯通路门店!$AF:$AF,通讯通路门店!$S:$S,$G1412)</f>
        <v>0</v>
      </c>
      <c r="BN1412" s="99">
        <f>SUMIFS(通讯通路门店!$AG:$AG,通讯通路门店!$S:$S,$G1412)</f>
        <v>0</v>
      </c>
      <c r="BO1412" s="99">
        <f>SUMIFS(通讯通路门店!$AH:$AH,通讯通路门店!$S:$S,$G1412)</f>
        <v>0</v>
      </c>
      <c r="BP1412" s="99">
        <f>SUMIFS(通讯通路门店!$AI:$AI,通讯通路门店!$S:$S,$G1412)</f>
        <v>0</v>
      </c>
      <c r="BQ1412" s="83"/>
    </row>
    <row r="1413" spans="1:69">
      <c r="A1413" s="99" t="str">
        <f>IFERROR(_xlfn.XLOOKUP($G1413,通讯通路门店!$S$4:$S$993933,通讯通路门店!$A$4:$A$993933,0,0),"")</f>
        <v>海南省</v>
      </c>
      <c r="B1413" s="99" t="str">
        <f>IFERROR(_xlfn.XLOOKUP($G1413,通讯通路门店!$S$4:$S$993933,通讯通路门店!$B$4:$B$993933,0,0),"")</f>
        <v>昌江黎族自治县</v>
      </c>
      <c r="C1413" s="99" t="str">
        <f>IFERROR(_xlfn.XLOOKUP($G1413,通讯通路门店!$S$4:$S$993933,通讯通路门店!$C$4:$C$993933,0,0),"")</f>
        <v>昌江黎族自治县</v>
      </c>
      <c r="D1413" s="99" t="str">
        <f>IFERROR(_xlfn.XLOOKUP($G1413,通讯通路门店!$S$4:$S$993933,通讯通路门店!$D$4:$D$993933,0,0),"")</f>
        <v>叉河镇</v>
      </c>
      <c r="E1413" s="83"/>
      <c r="F1413" s="83"/>
      <c r="G1413" s="101"/>
      <c r="H1413" s="102">
        <f>IFERROR(_xlfn.XLOOKUP($G1413,通讯通路门店!$S$4:$S$993933,通讯通路门店!$R$4:$R$993933,0,0),"")</f>
        <v>0</v>
      </c>
      <c r="I1413" s="83"/>
      <c r="J1413" s="83"/>
      <c r="K1413" s="83"/>
      <c r="L1413" s="83"/>
      <c r="M1413" s="83"/>
      <c r="N1413" s="83"/>
      <c r="O1413" s="83"/>
      <c r="P1413" s="83"/>
      <c r="Q1413" s="83"/>
      <c r="R1413" s="83"/>
      <c r="S1413" s="83"/>
      <c r="T1413" s="83"/>
      <c r="U1413" s="99">
        <f>COUNTIF(通讯通路门店!$S:$S,$G1413)</f>
        <v>0</v>
      </c>
      <c r="V1413" s="99">
        <f>COUNTIFS(通讯通路门店!$S:$S,$G1413,通讯通路门店!$J:$J,"综合卖场")</f>
        <v>0</v>
      </c>
      <c r="W1413" s="99">
        <f>SUMIFS(通讯通路门店!$AJ:$AJ,通讯通路门店!$S:$S,通讯客户沙盘!$G1413)</f>
        <v>0</v>
      </c>
      <c r="X1413" s="99">
        <f t="shared" si="110"/>
        <v>0</v>
      </c>
      <c r="Y1413" s="99">
        <f>COUNTIFS(通讯通路门店!$S:$S,$G1413,通讯通路门店!$J:$J,"荣耀体验店")+COUNTIFS(通讯通路门店!$S:$S,$G1413,通讯通路门店!$J:$J,"荣耀授权专卖店")</f>
        <v>0</v>
      </c>
      <c r="Z1413" s="99">
        <f>COUNTIFS(通讯通路门店!$S:$S,$G1413,通讯通路门店!$J:$J,"VIVO体验店")</f>
        <v>0</v>
      </c>
      <c r="AA1413" s="99">
        <f>COUNTIFS(通讯通路门店!$S:$S,$G1413,通讯通路门店!$J:$J,"OPPO体验店")</f>
        <v>0</v>
      </c>
      <c r="AB1413" s="99">
        <f>COUNTIFS(通讯通路门店!$S:$S,$G1413,通讯通路门店!$J:$J,"华为授权体验店")+COUNTIFS(通讯通路门店!$S:$S,$G1413,通讯通路门店!$J:$J,"华为堡垒店")</f>
        <v>0</v>
      </c>
      <c r="AC1413" s="99">
        <f>COUNTIFS(通讯通路门店!$S:$S,$G1413,通讯通路门店!$J:$J,"小米体验店")</f>
        <v>0</v>
      </c>
      <c r="AD1413" s="99">
        <f>COUNTIFS(通讯通路门店!$S:$S,$G1413,通讯通路门店!$J:$J,"苹果体验店")</f>
        <v>0</v>
      </c>
      <c r="AE1413" s="99">
        <f>COUNTIFS(通讯通路门店!$S:$S,$G1413,通讯通路门店!$J:$J,"其他品牌专卖店")</f>
        <v>0</v>
      </c>
      <c r="AF1413" s="99">
        <f>SUMIFS(通讯通路门店!$BI:$BI,通讯通路门店!$S:$S,$G1413)</f>
        <v>0</v>
      </c>
      <c r="AG1413" s="99">
        <f>SUMIFS(通讯通路门店!$BH:$BH,通讯通路门店!$S:$S,$G1413)</f>
        <v>0</v>
      </c>
      <c r="AH1413" s="99">
        <f t="shared" si="111"/>
        <v>0</v>
      </c>
      <c r="AI1413" s="99">
        <f>SUMIFS(通讯通路门店!$BB:$BB,通讯通路门店!$S:$S,$G1413)</f>
        <v>0</v>
      </c>
      <c r="AJ1413" s="99">
        <f>SUMIFS(通讯通路门店!$BE:$BE,通讯通路门店!$S:$S,$G1413)</f>
        <v>0</v>
      </c>
      <c r="AK1413" s="99">
        <f>SUMIFS(通讯通路门店!$BG:$BG,通讯通路门店!$S:$S,$G1413)</f>
        <v>0</v>
      </c>
      <c r="AL1413" s="99">
        <f>SUMIFS(通讯通路门店!$BC:$BC,通讯通路门店!$S:$S,$G1413)</f>
        <v>0</v>
      </c>
      <c r="AM1413" s="99">
        <f>SUMIFS(通讯通路门店!$BD:$BD,通讯通路门店!$S:$S,$G1413)</f>
        <v>0</v>
      </c>
      <c r="AN1413" s="99">
        <f>SUMIFS(通讯通路门店!$BF:$BF,通讯通路门店!$S:$S,$G1413)</f>
        <v>0</v>
      </c>
      <c r="AO1413" s="99">
        <f t="shared" si="112"/>
        <v>0</v>
      </c>
      <c r="AP1413" s="99">
        <f>SUMIFS(通讯通路门店!$K:$K,通讯通路门店!$S:$S,$G1413)</f>
        <v>0</v>
      </c>
      <c r="AQ1413" s="83"/>
      <c r="AR1413" s="99">
        <f>SUMIFS(通讯通路门店!$T:$T,通讯通路门店!$S:$S,$G1413)</f>
        <v>0</v>
      </c>
      <c r="AS1413" s="99">
        <f>SUMIFS(通讯通路门店!$U:$U,通讯通路门店!$S:$S,$G1413)</f>
        <v>0</v>
      </c>
      <c r="AT1413" s="99">
        <f>SUMIFS(通讯通路门店!$V:$V,通讯通路门店!$S:$S,$G1413)</f>
        <v>0</v>
      </c>
      <c r="AU1413" s="99">
        <f>SUMIFS(通讯通路门店!$W:$W,通讯通路门店!$S:$S,$G1413)</f>
        <v>0</v>
      </c>
      <c r="AV1413" s="99">
        <f>SUMIFS(通讯通路门店!$Z:$Z,通讯通路门店!$S:$S,$G1413)</f>
        <v>0</v>
      </c>
      <c r="AW1413" s="99">
        <f>SUMIFS(通讯通路门店!$AB:$AB,通讯通路门店!$S:$S,$G1413)</f>
        <v>0</v>
      </c>
      <c r="AX1413" s="99">
        <f>SUMIFS(通讯通路门店!$X:$X,通讯通路门店!$S:$S,$G1413)</f>
        <v>0</v>
      </c>
      <c r="AY1413" s="99">
        <f>SUMIFS(通讯通路门店!$Y:$Y,通讯通路门店!$S:$S,$G1413)</f>
        <v>0</v>
      </c>
      <c r="AZ1413" s="99">
        <f>SUMIFS(通讯通路门店!$AA:$AA,通讯通路门店!$S:$S,$G1413)</f>
        <v>0</v>
      </c>
      <c r="BA1413" s="99">
        <f t="shared" si="113"/>
        <v>0</v>
      </c>
      <c r="BB1413" s="99">
        <f t="shared" si="114"/>
        <v>0</v>
      </c>
      <c r="BC1413" s="99">
        <f>SUMIFS(通讯通路门店!$W:$W,通讯通路门店!$S:$S,$G1413,通讯通路门店!$J:$J,"荣耀体验店")+SUMIFS(通讯通路门店!$W:$W,通讯通路门店!$S:$S,$G1413,通讯通路门店!$J:$J,"荣耀授权专卖店")</f>
        <v>0</v>
      </c>
      <c r="BD1413" s="99">
        <f>SUMIFS(通讯通路门店!$Z:$Z,通讯通路门店!$S:$S,$G1413,通讯通路门店!$J:$J,"VIVO体验店")</f>
        <v>0</v>
      </c>
      <c r="BE1413" s="99">
        <f>SUMIFS(通讯通路门店!$AB:$AB,通讯通路门店!$S:$S,$G1413,通讯通路门店!$J:$J,"OPPO体验店")</f>
        <v>0</v>
      </c>
      <c r="BF1413" s="99">
        <f>SUMIFS(通讯通路门店!$X:$X,通讯通路门店!$S:$S,$G1413,通讯通路门店!$J:$J,"华为授权体验店")+SUMIFS(通讯通路门店!$AA:$AA,通讯通路门店!$S:$S,$G1413,通讯通路门店!$J:$J,"华为堡垒店")</f>
        <v>0</v>
      </c>
      <c r="BG1413" s="99">
        <f>SUMIFS(通讯通路门店!$Y:$Y,通讯通路门店!$S:$S,$G1413,通讯通路门店!$J:$J,"小米体验店")</f>
        <v>0</v>
      </c>
      <c r="BH1413" s="99">
        <f>SUMIFS(通讯通路门店!$AA:$AA,通讯通路门店!$S:$S,$G1413,通讯通路门店!$J:$J,"苹果体验店")</f>
        <v>0</v>
      </c>
      <c r="BI1413" s="99">
        <f>SUMIFS(通讯通路门店!$K:$K,通讯通路门店!$S:$S,$G1413,通讯通路门店!$J:$J,"其他品牌专卖店")</f>
        <v>0</v>
      </c>
      <c r="BJ1413" s="99">
        <f>SUMIFS(通讯通路门店!$AC:$AC,通讯通路门店!$S:$S,$G1413)</f>
        <v>0</v>
      </c>
      <c r="BK1413" s="99">
        <f>SUMIFS(通讯通路门店!$AD:$AD,通讯通路门店!$S:$S,$G1413)</f>
        <v>0</v>
      </c>
      <c r="BL1413" s="99">
        <f>SUMIFS(通讯通路门店!$AE:$AE,通讯通路门店!$S:$S,$G1413)</f>
        <v>0</v>
      </c>
      <c r="BM1413" s="99">
        <f>SUMIFS(通讯通路门店!$AF:$AF,通讯通路门店!$S:$S,$G1413)</f>
        <v>0</v>
      </c>
      <c r="BN1413" s="99">
        <f>SUMIFS(通讯通路门店!$AG:$AG,通讯通路门店!$S:$S,$G1413)</f>
        <v>0</v>
      </c>
      <c r="BO1413" s="99">
        <f>SUMIFS(通讯通路门店!$AH:$AH,通讯通路门店!$S:$S,$G1413)</f>
        <v>0</v>
      </c>
      <c r="BP1413" s="99">
        <f>SUMIFS(通讯通路门店!$AI:$AI,通讯通路门店!$S:$S,$G1413)</f>
        <v>0</v>
      </c>
      <c r="BQ1413" s="83"/>
    </row>
    <row r="1414" spans="1:69">
      <c r="A1414" s="99" t="str">
        <f>IFERROR(_xlfn.XLOOKUP($G1414,通讯通路门店!$S$4:$S$993933,通讯通路门店!$A$4:$A$993933,0,0),"")</f>
        <v>海南省</v>
      </c>
      <c r="B1414" s="99" t="str">
        <f>IFERROR(_xlfn.XLOOKUP($G1414,通讯通路门店!$S$4:$S$993933,通讯通路门店!$B$4:$B$993933,0,0),"")</f>
        <v>昌江黎族自治县</v>
      </c>
      <c r="C1414" s="99" t="str">
        <f>IFERROR(_xlfn.XLOOKUP($G1414,通讯通路门店!$S$4:$S$993933,通讯通路门店!$C$4:$C$993933,0,0),"")</f>
        <v>昌江黎族自治县</v>
      </c>
      <c r="D1414" s="99" t="str">
        <f>IFERROR(_xlfn.XLOOKUP($G1414,通讯通路门店!$S$4:$S$993933,通讯通路门店!$D$4:$D$993933,0,0),"")</f>
        <v>叉河镇</v>
      </c>
      <c r="E1414" s="83"/>
      <c r="F1414" s="83"/>
      <c r="G1414" s="101"/>
      <c r="H1414" s="102">
        <f>IFERROR(_xlfn.XLOOKUP($G1414,通讯通路门店!$S$4:$S$993933,通讯通路门店!$R$4:$R$993933,0,0),"")</f>
        <v>0</v>
      </c>
      <c r="I1414" s="83"/>
      <c r="J1414" s="83"/>
      <c r="K1414" s="83"/>
      <c r="L1414" s="83"/>
      <c r="M1414" s="83"/>
      <c r="N1414" s="83"/>
      <c r="O1414" s="83"/>
      <c r="P1414" s="83"/>
      <c r="Q1414" s="83"/>
      <c r="R1414" s="83"/>
      <c r="S1414" s="83"/>
      <c r="T1414" s="83"/>
      <c r="U1414" s="99">
        <f>COUNTIF(通讯通路门店!$S:$S,$G1414)</f>
        <v>0</v>
      </c>
      <c r="V1414" s="99">
        <f>COUNTIFS(通讯通路门店!$S:$S,$G1414,通讯通路门店!$J:$J,"综合卖场")</f>
        <v>0</v>
      </c>
      <c r="W1414" s="99">
        <f>SUMIFS(通讯通路门店!$AJ:$AJ,通讯通路门店!$S:$S,通讯客户沙盘!$G1414)</f>
        <v>0</v>
      </c>
      <c r="X1414" s="99">
        <f t="shared" si="110"/>
        <v>0</v>
      </c>
      <c r="Y1414" s="99">
        <f>COUNTIFS(通讯通路门店!$S:$S,$G1414,通讯通路门店!$J:$J,"荣耀体验店")+COUNTIFS(通讯通路门店!$S:$S,$G1414,通讯通路门店!$J:$J,"荣耀授权专卖店")</f>
        <v>0</v>
      </c>
      <c r="Z1414" s="99">
        <f>COUNTIFS(通讯通路门店!$S:$S,$G1414,通讯通路门店!$J:$J,"VIVO体验店")</f>
        <v>0</v>
      </c>
      <c r="AA1414" s="99">
        <f>COUNTIFS(通讯通路门店!$S:$S,$G1414,通讯通路门店!$J:$J,"OPPO体验店")</f>
        <v>0</v>
      </c>
      <c r="AB1414" s="99">
        <f>COUNTIFS(通讯通路门店!$S:$S,$G1414,通讯通路门店!$J:$J,"华为授权体验店")+COUNTIFS(通讯通路门店!$S:$S,$G1414,通讯通路门店!$J:$J,"华为堡垒店")</f>
        <v>0</v>
      </c>
      <c r="AC1414" s="99">
        <f>COUNTIFS(通讯通路门店!$S:$S,$G1414,通讯通路门店!$J:$J,"小米体验店")</f>
        <v>0</v>
      </c>
      <c r="AD1414" s="99">
        <f>COUNTIFS(通讯通路门店!$S:$S,$G1414,通讯通路门店!$J:$J,"苹果体验店")</f>
        <v>0</v>
      </c>
      <c r="AE1414" s="99">
        <f>COUNTIFS(通讯通路门店!$S:$S,$G1414,通讯通路门店!$J:$J,"其他品牌专卖店")</f>
        <v>0</v>
      </c>
      <c r="AF1414" s="99">
        <f>SUMIFS(通讯通路门店!$BI:$BI,通讯通路门店!$S:$S,$G1414)</f>
        <v>0</v>
      </c>
      <c r="AG1414" s="99">
        <f>SUMIFS(通讯通路门店!$BH:$BH,通讯通路门店!$S:$S,$G1414)</f>
        <v>0</v>
      </c>
      <c r="AH1414" s="99">
        <f t="shared" si="111"/>
        <v>0</v>
      </c>
      <c r="AI1414" s="99">
        <f>SUMIFS(通讯通路门店!$BB:$BB,通讯通路门店!$S:$S,$G1414)</f>
        <v>0</v>
      </c>
      <c r="AJ1414" s="99">
        <f>SUMIFS(通讯通路门店!$BE:$BE,通讯通路门店!$S:$S,$G1414)</f>
        <v>0</v>
      </c>
      <c r="AK1414" s="99">
        <f>SUMIFS(通讯通路门店!$BG:$BG,通讯通路门店!$S:$S,$G1414)</f>
        <v>0</v>
      </c>
      <c r="AL1414" s="99">
        <f>SUMIFS(通讯通路门店!$BC:$BC,通讯通路门店!$S:$S,$G1414)</f>
        <v>0</v>
      </c>
      <c r="AM1414" s="99">
        <f>SUMIFS(通讯通路门店!$BD:$BD,通讯通路门店!$S:$S,$G1414)</f>
        <v>0</v>
      </c>
      <c r="AN1414" s="99">
        <f>SUMIFS(通讯通路门店!$BF:$BF,通讯通路门店!$S:$S,$G1414)</f>
        <v>0</v>
      </c>
      <c r="AO1414" s="99">
        <f t="shared" si="112"/>
        <v>0</v>
      </c>
      <c r="AP1414" s="99">
        <f>SUMIFS(通讯通路门店!$K:$K,通讯通路门店!$S:$S,$G1414)</f>
        <v>0</v>
      </c>
      <c r="AQ1414" s="83"/>
      <c r="AR1414" s="99">
        <f>SUMIFS(通讯通路门店!$T:$T,通讯通路门店!$S:$S,$G1414)</f>
        <v>0</v>
      </c>
      <c r="AS1414" s="99">
        <f>SUMIFS(通讯通路门店!$U:$U,通讯通路门店!$S:$S,$G1414)</f>
        <v>0</v>
      </c>
      <c r="AT1414" s="99">
        <f>SUMIFS(通讯通路门店!$V:$V,通讯通路门店!$S:$S,$G1414)</f>
        <v>0</v>
      </c>
      <c r="AU1414" s="99">
        <f>SUMIFS(通讯通路门店!$W:$W,通讯通路门店!$S:$S,$G1414)</f>
        <v>0</v>
      </c>
      <c r="AV1414" s="99">
        <f>SUMIFS(通讯通路门店!$Z:$Z,通讯通路门店!$S:$S,$G1414)</f>
        <v>0</v>
      </c>
      <c r="AW1414" s="99">
        <f>SUMIFS(通讯通路门店!$AB:$AB,通讯通路门店!$S:$S,$G1414)</f>
        <v>0</v>
      </c>
      <c r="AX1414" s="99">
        <f>SUMIFS(通讯通路门店!$X:$X,通讯通路门店!$S:$S,$G1414)</f>
        <v>0</v>
      </c>
      <c r="AY1414" s="99">
        <f>SUMIFS(通讯通路门店!$Y:$Y,通讯通路门店!$S:$S,$G1414)</f>
        <v>0</v>
      </c>
      <c r="AZ1414" s="99">
        <f>SUMIFS(通讯通路门店!$AA:$AA,通讯通路门店!$S:$S,$G1414)</f>
        <v>0</v>
      </c>
      <c r="BA1414" s="99">
        <f t="shared" si="113"/>
        <v>0</v>
      </c>
      <c r="BB1414" s="99">
        <f t="shared" si="114"/>
        <v>0</v>
      </c>
      <c r="BC1414" s="99">
        <f>SUMIFS(通讯通路门店!$W:$W,通讯通路门店!$S:$S,$G1414,通讯通路门店!$J:$J,"荣耀体验店")+SUMIFS(通讯通路门店!$W:$W,通讯通路门店!$S:$S,$G1414,通讯通路门店!$J:$J,"荣耀授权专卖店")</f>
        <v>0</v>
      </c>
      <c r="BD1414" s="99">
        <f>SUMIFS(通讯通路门店!$Z:$Z,通讯通路门店!$S:$S,$G1414,通讯通路门店!$J:$J,"VIVO体验店")</f>
        <v>0</v>
      </c>
      <c r="BE1414" s="99">
        <f>SUMIFS(通讯通路门店!$AB:$AB,通讯通路门店!$S:$S,$G1414,通讯通路门店!$J:$J,"OPPO体验店")</f>
        <v>0</v>
      </c>
      <c r="BF1414" s="99">
        <f>SUMIFS(通讯通路门店!$X:$X,通讯通路门店!$S:$S,$G1414,通讯通路门店!$J:$J,"华为授权体验店")+SUMIFS(通讯通路门店!$AA:$AA,通讯通路门店!$S:$S,$G1414,通讯通路门店!$J:$J,"华为堡垒店")</f>
        <v>0</v>
      </c>
      <c r="BG1414" s="99">
        <f>SUMIFS(通讯通路门店!$Y:$Y,通讯通路门店!$S:$S,$G1414,通讯通路门店!$J:$J,"小米体验店")</f>
        <v>0</v>
      </c>
      <c r="BH1414" s="99">
        <f>SUMIFS(通讯通路门店!$AA:$AA,通讯通路门店!$S:$S,$G1414,通讯通路门店!$J:$J,"苹果体验店")</f>
        <v>0</v>
      </c>
      <c r="BI1414" s="99">
        <f>SUMIFS(通讯通路门店!$K:$K,通讯通路门店!$S:$S,$G1414,通讯通路门店!$J:$J,"其他品牌专卖店")</f>
        <v>0</v>
      </c>
      <c r="BJ1414" s="99">
        <f>SUMIFS(通讯通路门店!$AC:$AC,通讯通路门店!$S:$S,$G1414)</f>
        <v>0</v>
      </c>
      <c r="BK1414" s="99">
        <f>SUMIFS(通讯通路门店!$AD:$AD,通讯通路门店!$S:$S,$G1414)</f>
        <v>0</v>
      </c>
      <c r="BL1414" s="99">
        <f>SUMIFS(通讯通路门店!$AE:$AE,通讯通路门店!$S:$S,$G1414)</f>
        <v>0</v>
      </c>
      <c r="BM1414" s="99">
        <f>SUMIFS(通讯通路门店!$AF:$AF,通讯通路门店!$S:$S,$G1414)</f>
        <v>0</v>
      </c>
      <c r="BN1414" s="99">
        <f>SUMIFS(通讯通路门店!$AG:$AG,通讯通路门店!$S:$S,$G1414)</f>
        <v>0</v>
      </c>
      <c r="BO1414" s="99">
        <f>SUMIFS(通讯通路门店!$AH:$AH,通讯通路门店!$S:$S,$G1414)</f>
        <v>0</v>
      </c>
      <c r="BP1414" s="99">
        <f>SUMIFS(通讯通路门店!$AI:$AI,通讯通路门店!$S:$S,$G1414)</f>
        <v>0</v>
      </c>
      <c r="BQ1414" s="83"/>
    </row>
    <row r="1415" spans="1:69">
      <c r="A1415" s="99" t="str">
        <f>IFERROR(_xlfn.XLOOKUP($G1415,通讯通路门店!$S$4:$S$993933,通讯通路门店!$A$4:$A$993933,0,0),"")</f>
        <v>海南省</v>
      </c>
      <c r="B1415" s="99" t="str">
        <f>IFERROR(_xlfn.XLOOKUP($G1415,通讯通路门店!$S$4:$S$993933,通讯通路门店!$B$4:$B$993933,0,0),"")</f>
        <v>昌江黎族自治县</v>
      </c>
      <c r="C1415" s="99" t="str">
        <f>IFERROR(_xlfn.XLOOKUP($G1415,通讯通路门店!$S$4:$S$993933,通讯通路门店!$C$4:$C$993933,0,0),"")</f>
        <v>昌江黎族自治县</v>
      </c>
      <c r="D1415" s="99" t="str">
        <f>IFERROR(_xlfn.XLOOKUP($G1415,通讯通路门店!$S$4:$S$993933,通讯通路门店!$D$4:$D$993933,0,0),"")</f>
        <v>叉河镇</v>
      </c>
      <c r="E1415" s="83"/>
      <c r="F1415" s="83"/>
      <c r="G1415" s="101"/>
      <c r="H1415" s="102">
        <f>IFERROR(_xlfn.XLOOKUP($G1415,通讯通路门店!$S$4:$S$993933,通讯通路门店!$R$4:$R$993933,0,0),"")</f>
        <v>0</v>
      </c>
      <c r="I1415" s="83"/>
      <c r="J1415" s="83"/>
      <c r="K1415" s="83"/>
      <c r="L1415" s="83"/>
      <c r="M1415" s="83"/>
      <c r="N1415" s="83"/>
      <c r="O1415" s="83"/>
      <c r="P1415" s="83"/>
      <c r="Q1415" s="83"/>
      <c r="R1415" s="83"/>
      <c r="S1415" s="83"/>
      <c r="T1415" s="83"/>
      <c r="U1415" s="99">
        <f>COUNTIF(通讯通路门店!$S:$S,$G1415)</f>
        <v>0</v>
      </c>
      <c r="V1415" s="99">
        <f>COUNTIFS(通讯通路门店!$S:$S,$G1415,通讯通路门店!$J:$J,"综合卖场")</f>
        <v>0</v>
      </c>
      <c r="W1415" s="99">
        <f>SUMIFS(通讯通路门店!$AJ:$AJ,通讯通路门店!$S:$S,通讯客户沙盘!$G1415)</f>
        <v>0</v>
      </c>
      <c r="X1415" s="99">
        <f t="shared" si="110"/>
        <v>0</v>
      </c>
      <c r="Y1415" s="99">
        <f>COUNTIFS(通讯通路门店!$S:$S,$G1415,通讯通路门店!$J:$J,"荣耀体验店")+COUNTIFS(通讯通路门店!$S:$S,$G1415,通讯通路门店!$J:$J,"荣耀授权专卖店")</f>
        <v>0</v>
      </c>
      <c r="Z1415" s="99">
        <f>COUNTIFS(通讯通路门店!$S:$S,$G1415,通讯通路门店!$J:$J,"VIVO体验店")</f>
        <v>0</v>
      </c>
      <c r="AA1415" s="99">
        <f>COUNTIFS(通讯通路门店!$S:$S,$G1415,通讯通路门店!$J:$J,"OPPO体验店")</f>
        <v>0</v>
      </c>
      <c r="AB1415" s="99">
        <f>COUNTIFS(通讯通路门店!$S:$S,$G1415,通讯通路门店!$J:$J,"华为授权体验店")+COUNTIFS(通讯通路门店!$S:$S,$G1415,通讯通路门店!$J:$J,"华为堡垒店")</f>
        <v>0</v>
      </c>
      <c r="AC1415" s="99">
        <f>COUNTIFS(通讯通路门店!$S:$S,$G1415,通讯通路门店!$J:$J,"小米体验店")</f>
        <v>0</v>
      </c>
      <c r="AD1415" s="99">
        <f>COUNTIFS(通讯通路门店!$S:$S,$G1415,通讯通路门店!$J:$J,"苹果体验店")</f>
        <v>0</v>
      </c>
      <c r="AE1415" s="99">
        <f>COUNTIFS(通讯通路门店!$S:$S,$G1415,通讯通路门店!$J:$J,"其他品牌专卖店")</f>
        <v>0</v>
      </c>
      <c r="AF1415" s="99">
        <f>SUMIFS(通讯通路门店!$BI:$BI,通讯通路门店!$S:$S,$G1415)</f>
        <v>0</v>
      </c>
      <c r="AG1415" s="99">
        <f>SUMIFS(通讯通路门店!$BH:$BH,通讯通路门店!$S:$S,$G1415)</f>
        <v>0</v>
      </c>
      <c r="AH1415" s="99">
        <f t="shared" si="111"/>
        <v>0</v>
      </c>
      <c r="AI1415" s="99">
        <f>SUMIFS(通讯通路门店!$BB:$BB,通讯通路门店!$S:$S,$G1415)</f>
        <v>0</v>
      </c>
      <c r="AJ1415" s="99">
        <f>SUMIFS(通讯通路门店!$BE:$BE,通讯通路门店!$S:$S,$G1415)</f>
        <v>0</v>
      </c>
      <c r="AK1415" s="99">
        <f>SUMIFS(通讯通路门店!$BG:$BG,通讯通路门店!$S:$S,$G1415)</f>
        <v>0</v>
      </c>
      <c r="AL1415" s="99">
        <f>SUMIFS(通讯通路门店!$BC:$BC,通讯通路门店!$S:$S,$G1415)</f>
        <v>0</v>
      </c>
      <c r="AM1415" s="99">
        <f>SUMIFS(通讯通路门店!$BD:$BD,通讯通路门店!$S:$S,$G1415)</f>
        <v>0</v>
      </c>
      <c r="AN1415" s="99">
        <f>SUMIFS(通讯通路门店!$BF:$BF,通讯通路门店!$S:$S,$G1415)</f>
        <v>0</v>
      </c>
      <c r="AO1415" s="99">
        <f t="shared" si="112"/>
        <v>0</v>
      </c>
      <c r="AP1415" s="99">
        <f>SUMIFS(通讯通路门店!$K:$K,通讯通路门店!$S:$S,$G1415)</f>
        <v>0</v>
      </c>
      <c r="AQ1415" s="83"/>
      <c r="AR1415" s="99">
        <f>SUMIFS(通讯通路门店!$T:$T,通讯通路门店!$S:$S,$G1415)</f>
        <v>0</v>
      </c>
      <c r="AS1415" s="99">
        <f>SUMIFS(通讯通路门店!$U:$U,通讯通路门店!$S:$S,$G1415)</f>
        <v>0</v>
      </c>
      <c r="AT1415" s="99">
        <f>SUMIFS(通讯通路门店!$V:$V,通讯通路门店!$S:$S,$G1415)</f>
        <v>0</v>
      </c>
      <c r="AU1415" s="99">
        <f>SUMIFS(通讯通路门店!$W:$W,通讯通路门店!$S:$S,$G1415)</f>
        <v>0</v>
      </c>
      <c r="AV1415" s="99">
        <f>SUMIFS(通讯通路门店!$Z:$Z,通讯通路门店!$S:$S,$G1415)</f>
        <v>0</v>
      </c>
      <c r="AW1415" s="99">
        <f>SUMIFS(通讯通路门店!$AB:$AB,通讯通路门店!$S:$S,$G1415)</f>
        <v>0</v>
      </c>
      <c r="AX1415" s="99">
        <f>SUMIFS(通讯通路门店!$X:$X,通讯通路门店!$S:$S,$G1415)</f>
        <v>0</v>
      </c>
      <c r="AY1415" s="99">
        <f>SUMIFS(通讯通路门店!$Y:$Y,通讯通路门店!$S:$S,$G1415)</f>
        <v>0</v>
      </c>
      <c r="AZ1415" s="99">
        <f>SUMIFS(通讯通路门店!$AA:$AA,通讯通路门店!$S:$S,$G1415)</f>
        <v>0</v>
      </c>
      <c r="BA1415" s="99">
        <f t="shared" si="113"/>
        <v>0</v>
      </c>
      <c r="BB1415" s="99">
        <f t="shared" si="114"/>
        <v>0</v>
      </c>
      <c r="BC1415" s="99">
        <f>SUMIFS(通讯通路门店!$W:$W,通讯通路门店!$S:$S,$G1415,通讯通路门店!$J:$J,"荣耀体验店")+SUMIFS(通讯通路门店!$W:$W,通讯通路门店!$S:$S,$G1415,通讯通路门店!$J:$J,"荣耀授权专卖店")</f>
        <v>0</v>
      </c>
      <c r="BD1415" s="99">
        <f>SUMIFS(通讯通路门店!$Z:$Z,通讯通路门店!$S:$S,$G1415,通讯通路门店!$J:$J,"VIVO体验店")</f>
        <v>0</v>
      </c>
      <c r="BE1415" s="99">
        <f>SUMIFS(通讯通路门店!$AB:$AB,通讯通路门店!$S:$S,$G1415,通讯通路门店!$J:$J,"OPPO体验店")</f>
        <v>0</v>
      </c>
      <c r="BF1415" s="99">
        <f>SUMIFS(通讯通路门店!$X:$X,通讯通路门店!$S:$S,$G1415,通讯通路门店!$J:$J,"华为授权体验店")+SUMIFS(通讯通路门店!$AA:$AA,通讯通路门店!$S:$S,$G1415,通讯通路门店!$J:$J,"华为堡垒店")</f>
        <v>0</v>
      </c>
      <c r="BG1415" s="99">
        <f>SUMIFS(通讯通路门店!$Y:$Y,通讯通路门店!$S:$S,$G1415,通讯通路门店!$J:$J,"小米体验店")</f>
        <v>0</v>
      </c>
      <c r="BH1415" s="99">
        <f>SUMIFS(通讯通路门店!$AA:$AA,通讯通路门店!$S:$S,$G1415,通讯通路门店!$J:$J,"苹果体验店")</f>
        <v>0</v>
      </c>
      <c r="BI1415" s="99">
        <f>SUMIFS(通讯通路门店!$K:$K,通讯通路门店!$S:$S,$G1415,通讯通路门店!$J:$J,"其他品牌专卖店")</f>
        <v>0</v>
      </c>
      <c r="BJ1415" s="99">
        <f>SUMIFS(通讯通路门店!$AC:$AC,通讯通路门店!$S:$S,$G1415)</f>
        <v>0</v>
      </c>
      <c r="BK1415" s="99">
        <f>SUMIFS(通讯通路门店!$AD:$AD,通讯通路门店!$S:$S,$G1415)</f>
        <v>0</v>
      </c>
      <c r="BL1415" s="99">
        <f>SUMIFS(通讯通路门店!$AE:$AE,通讯通路门店!$S:$S,$G1415)</f>
        <v>0</v>
      </c>
      <c r="BM1415" s="99">
        <f>SUMIFS(通讯通路门店!$AF:$AF,通讯通路门店!$S:$S,$G1415)</f>
        <v>0</v>
      </c>
      <c r="BN1415" s="99">
        <f>SUMIFS(通讯通路门店!$AG:$AG,通讯通路门店!$S:$S,$G1415)</f>
        <v>0</v>
      </c>
      <c r="BO1415" s="99">
        <f>SUMIFS(通讯通路门店!$AH:$AH,通讯通路门店!$S:$S,$G1415)</f>
        <v>0</v>
      </c>
      <c r="BP1415" s="99">
        <f>SUMIFS(通讯通路门店!$AI:$AI,通讯通路门店!$S:$S,$G1415)</f>
        <v>0</v>
      </c>
      <c r="BQ1415" s="83"/>
    </row>
    <row r="1416" spans="1:69">
      <c r="A1416" s="99" t="str">
        <f>IFERROR(_xlfn.XLOOKUP($G1416,通讯通路门店!$S$4:$S$993933,通讯通路门店!$A$4:$A$993933,0,0),"")</f>
        <v>海南省</v>
      </c>
      <c r="B1416" s="99" t="str">
        <f>IFERROR(_xlfn.XLOOKUP($G1416,通讯通路门店!$S$4:$S$993933,通讯通路门店!$B$4:$B$993933,0,0),"")</f>
        <v>昌江黎族自治县</v>
      </c>
      <c r="C1416" s="99" t="str">
        <f>IFERROR(_xlfn.XLOOKUP($G1416,通讯通路门店!$S$4:$S$993933,通讯通路门店!$C$4:$C$993933,0,0),"")</f>
        <v>昌江黎族自治县</v>
      </c>
      <c r="D1416" s="99" t="str">
        <f>IFERROR(_xlfn.XLOOKUP($G1416,通讯通路门店!$S$4:$S$993933,通讯通路门店!$D$4:$D$993933,0,0),"")</f>
        <v>叉河镇</v>
      </c>
      <c r="E1416" s="83"/>
      <c r="F1416" s="83"/>
      <c r="G1416" s="101"/>
      <c r="H1416" s="102">
        <f>IFERROR(_xlfn.XLOOKUP($G1416,通讯通路门店!$S$4:$S$993933,通讯通路门店!$R$4:$R$993933,0,0),"")</f>
        <v>0</v>
      </c>
      <c r="I1416" s="83"/>
      <c r="J1416" s="83"/>
      <c r="K1416" s="83"/>
      <c r="L1416" s="83"/>
      <c r="M1416" s="83"/>
      <c r="N1416" s="83"/>
      <c r="O1416" s="83"/>
      <c r="P1416" s="83"/>
      <c r="Q1416" s="83"/>
      <c r="R1416" s="83"/>
      <c r="S1416" s="83"/>
      <c r="T1416" s="83"/>
      <c r="U1416" s="99">
        <f>COUNTIF(通讯通路门店!$S:$S,$G1416)</f>
        <v>0</v>
      </c>
      <c r="V1416" s="99">
        <f>COUNTIFS(通讯通路门店!$S:$S,$G1416,通讯通路门店!$J:$J,"综合卖场")</f>
        <v>0</v>
      </c>
      <c r="W1416" s="99">
        <f>SUMIFS(通讯通路门店!$AJ:$AJ,通讯通路门店!$S:$S,通讯客户沙盘!$G1416)</f>
        <v>0</v>
      </c>
      <c r="X1416" s="99">
        <f t="shared" si="110"/>
        <v>0</v>
      </c>
      <c r="Y1416" s="99">
        <f>COUNTIFS(通讯通路门店!$S:$S,$G1416,通讯通路门店!$J:$J,"荣耀体验店")+COUNTIFS(通讯通路门店!$S:$S,$G1416,通讯通路门店!$J:$J,"荣耀授权专卖店")</f>
        <v>0</v>
      </c>
      <c r="Z1416" s="99">
        <f>COUNTIFS(通讯通路门店!$S:$S,$G1416,通讯通路门店!$J:$J,"VIVO体验店")</f>
        <v>0</v>
      </c>
      <c r="AA1416" s="99">
        <f>COUNTIFS(通讯通路门店!$S:$S,$G1416,通讯通路门店!$J:$J,"OPPO体验店")</f>
        <v>0</v>
      </c>
      <c r="AB1416" s="99">
        <f>COUNTIFS(通讯通路门店!$S:$S,$G1416,通讯通路门店!$J:$J,"华为授权体验店")+COUNTIFS(通讯通路门店!$S:$S,$G1416,通讯通路门店!$J:$J,"华为堡垒店")</f>
        <v>0</v>
      </c>
      <c r="AC1416" s="99">
        <f>COUNTIFS(通讯通路门店!$S:$S,$G1416,通讯通路门店!$J:$J,"小米体验店")</f>
        <v>0</v>
      </c>
      <c r="AD1416" s="99">
        <f>COUNTIFS(通讯通路门店!$S:$S,$G1416,通讯通路门店!$J:$J,"苹果体验店")</f>
        <v>0</v>
      </c>
      <c r="AE1416" s="99">
        <f>COUNTIFS(通讯通路门店!$S:$S,$G1416,通讯通路门店!$J:$J,"其他品牌专卖店")</f>
        <v>0</v>
      </c>
      <c r="AF1416" s="99">
        <f>SUMIFS(通讯通路门店!$BI:$BI,通讯通路门店!$S:$S,$G1416)</f>
        <v>0</v>
      </c>
      <c r="AG1416" s="99">
        <f>SUMIFS(通讯通路门店!$BH:$BH,通讯通路门店!$S:$S,$G1416)</f>
        <v>0</v>
      </c>
      <c r="AH1416" s="99">
        <f t="shared" si="111"/>
        <v>0</v>
      </c>
      <c r="AI1416" s="99">
        <f>SUMIFS(通讯通路门店!$BB:$BB,通讯通路门店!$S:$S,$G1416)</f>
        <v>0</v>
      </c>
      <c r="AJ1416" s="99">
        <f>SUMIFS(通讯通路门店!$BE:$BE,通讯通路门店!$S:$S,$G1416)</f>
        <v>0</v>
      </c>
      <c r="AK1416" s="99">
        <f>SUMIFS(通讯通路门店!$BG:$BG,通讯通路门店!$S:$S,$G1416)</f>
        <v>0</v>
      </c>
      <c r="AL1416" s="99">
        <f>SUMIFS(通讯通路门店!$BC:$BC,通讯通路门店!$S:$S,$G1416)</f>
        <v>0</v>
      </c>
      <c r="AM1416" s="99">
        <f>SUMIFS(通讯通路门店!$BD:$BD,通讯通路门店!$S:$S,$G1416)</f>
        <v>0</v>
      </c>
      <c r="AN1416" s="99">
        <f>SUMIFS(通讯通路门店!$BF:$BF,通讯通路门店!$S:$S,$G1416)</f>
        <v>0</v>
      </c>
      <c r="AO1416" s="99">
        <f t="shared" si="112"/>
        <v>0</v>
      </c>
      <c r="AP1416" s="99">
        <f>SUMIFS(通讯通路门店!$K:$K,通讯通路门店!$S:$S,$G1416)</f>
        <v>0</v>
      </c>
      <c r="AQ1416" s="83"/>
      <c r="AR1416" s="99">
        <f>SUMIFS(通讯通路门店!$T:$T,通讯通路门店!$S:$S,$G1416)</f>
        <v>0</v>
      </c>
      <c r="AS1416" s="99">
        <f>SUMIFS(通讯通路门店!$U:$U,通讯通路门店!$S:$S,$G1416)</f>
        <v>0</v>
      </c>
      <c r="AT1416" s="99">
        <f>SUMIFS(通讯通路门店!$V:$V,通讯通路门店!$S:$S,$G1416)</f>
        <v>0</v>
      </c>
      <c r="AU1416" s="99">
        <f>SUMIFS(通讯通路门店!$W:$W,通讯通路门店!$S:$S,$G1416)</f>
        <v>0</v>
      </c>
      <c r="AV1416" s="99">
        <f>SUMIFS(通讯通路门店!$Z:$Z,通讯通路门店!$S:$S,$G1416)</f>
        <v>0</v>
      </c>
      <c r="AW1416" s="99">
        <f>SUMIFS(通讯通路门店!$AB:$AB,通讯通路门店!$S:$S,$G1416)</f>
        <v>0</v>
      </c>
      <c r="AX1416" s="99">
        <f>SUMIFS(通讯通路门店!$X:$X,通讯通路门店!$S:$S,$G1416)</f>
        <v>0</v>
      </c>
      <c r="AY1416" s="99">
        <f>SUMIFS(通讯通路门店!$Y:$Y,通讯通路门店!$S:$S,$G1416)</f>
        <v>0</v>
      </c>
      <c r="AZ1416" s="99">
        <f>SUMIFS(通讯通路门店!$AA:$AA,通讯通路门店!$S:$S,$G1416)</f>
        <v>0</v>
      </c>
      <c r="BA1416" s="99">
        <f t="shared" si="113"/>
        <v>0</v>
      </c>
      <c r="BB1416" s="99">
        <f t="shared" si="114"/>
        <v>0</v>
      </c>
      <c r="BC1416" s="99">
        <f>SUMIFS(通讯通路门店!$W:$W,通讯通路门店!$S:$S,$G1416,通讯通路门店!$J:$J,"荣耀体验店")+SUMIFS(通讯通路门店!$W:$W,通讯通路门店!$S:$S,$G1416,通讯通路门店!$J:$J,"荣耀授权专卖店")</f>
        <v>0</v>
      </c>
      <c r="BD1416" s="99">
        <f>SUMIFS(通讯通路门店!$Z:$Z,通讯通路门店!$S:$S,$G1416,通讯通路门店!$J:$J,"VIVO体验店")</f>
        <v>0</v>
      </c>
      <c r="BE1416" s="99">
        <f>SUMIFS(通讯通路门店!$AB:$AB,通讯通路门店!$S:$S,$G1416,通讯通路门店!$J:$J,"OPPO体验店")</f>
        <v>0</v>
      </c>
      <c r="BF1416" s="99">
        <f>SUMIFS(通讯通路门店!$X:$X,通讯通路门店!$S:$S,$G1416,通讯通路门店!$J:$J,"华为授权体验店")+SUMIFS(通讯通路门店!$AA:$AA,通讯通路门店!$S:$S,$G1416,通讯通路门店!$J:$J,"华为堡垒店")</f>
        <v>0</v>
      </c>
      <c r="BG1416" s="99">
        <f>SUMIFS(通讯通路门店!$Y:$Y,通讯通路门店!$S:$S,$G1416,通讯通路门店!$J:$J,"小米体验店")</f>
        <v>0</v>
      </c>
      <c r="BH1416" s="99">
        <f>SUMIFS(通讯通路门店!$AA:$AA,通讯通路门店!$S:$S,$G1416,通讯通路门店!$J:$J,"苹果体验店")</f>
        <v>0</v>
      </c>
      <c r="BI1416" s="99">
        <f>SUMIFS(通讯通路门店!$K:$K,通讯通路门店!$S:$S,$G1416,通讯通路门店!$J:$J,"其他品牌专卖店")</f>
        <v>0</v>
      </c>
      <c r="BJ1416" s="99">
        <f>SUMIFS(通讯通路门店!$AC:$AC,通讯通路门店!$S:$S,$G1416)</f>
        <v>0</v>
      </c>
      <c r="BK1416" s="99">
        <f>SUMIFS(通讯通路门店!$AD:$AD,通讯通路门店!$S:$S,$G1416)</f>
        <v>0</v>
      </c>
      <c r="BL1416" s="99">
        <f>SUMIFS(通讯通路门店!$AE:$AE,通讯通路门店!$S:$S,$G1416)</f>
        <v>0</v>
      </c>
      <c r="BM1416" s="99">
        <f>SUMIFS(通讯通路门店!$AF:$AF,通讯通路门店!$S:$S,$G1416)</f>
        <v>0</v>
      </c>
      <c r="BN1416" s="99">
        <f>SUMIFS(通讯通路门店!$AG:$AG,通讯通路门店!$S:$S,$G1416)</f>
        <v>0</v>
      </c>
      <c r="BO1416" s="99">
        <f>SUMIFS(通讯通路门店!$AH:$AH,通讯通路门店!$S:$S,$G1416)</f>
        <v>0</v>
      </c>
      <c r="BP1416" s="99">
        <f>SUMIFS(通讯通路门店!$AI:$AI,通讯通路门店!$S:$S,$G1416)</f>
        <v>0</v>
      </c>
      <c r="BQ1416" s="83"/>
    </row>
    <row r="1417" spans="1:69">
      <c r="A1417" s="99" t="str">
        <f>IFERROR(_xlfn.XLOOKUP($G1417,通讯通路门店!$S$4:$S$993933,通讯通路门店!$A$4:$A$993933,0,0),"")</f>
        <v>海南省</v>
      </c>
      <c r="B1417" s="99" t="str">
        <f>IFERROR(_xlfn.XLOOKUP($G1417,通讯通路门店!$S$4:$S$993933,通讯通路门店!$B$4:$B$993933,0,0),"")</f>
        <v>昌江黎族自治县</v>
      </c>
      <c r="C1417" s="99" t="str">
        <f>IFERROR(_xlfn.XLOOKUP($G1417,通讯通路门店!$S$4:$S$993933,通讯通路门店!$C$4:$C$993933,0,0),"")</f>
        <v>昌江黎族自治县</v>
      </c>
      <c r="D1417" s="99" t="str">
        <f>IFERROR(_xlfn.XLOOKUP($G1417,通讯通路门店!$S$4:$S$993933,通讯通路门店!$D$4:$D$993933,0,0),"")</f>
        <v>叉河镇</v>
      </c>
      <c r="E1417" s="83"/>
      <c r="F1417" s="83"/>
      <c r="G1417" s="101"/>
      <c r="H1417" s="102">
        <f>IFERROR(_xlfn.XLOOKUP($G1417,通讯通路门店!$S$4:$S$993933,通讯通路门店!$R$4:$R$993933,0,0),"")</f>
        <v>0</v>
      </c>
      <c r="I1417" s="83"/>
      <c r="J1417" s="83"/>
      <c r="K1417" s="83"/>
      <c r="L1417" s="83"/>
      <c r="M1417" s="83"/>
      <c r="N1417" s="83"/>
      <c r="O1417" s="83"/>
      <c r="P1417" s="83"/>
      <c r="Q1417" s="83"/>
      <c r="R1417" s="83"/>
      <c r="S1417" s="83"/>
      <c r="T1417" s="83"/>
      <c r="U1417" s="99">
        <f>COUNTIF(通讯通路门店!$S:$S,$G1417)</f>
        <v>0</v>
      </c>
      <c r="V1417" s="99">
        <f>COUNTIFS(通讯通路门店!$S:$S,$G1417,通讯通路门店!$J:$J,"综合卖场")</f>
        <v>0</v>
      </c>
      <c r="W1417" s="99">
        <f>SUMIFS(通讯通路门店!$AJ:$AJ,通讯通路门店!$S:$S,通讯客户沙盘!$G1417)</f>
        <v>0</v>
      </c>
      <c r="X1417" s="99">
        <f t="shared" si="110"/>
        <v>0</v>
      </c>
      <c r="Y1417" s="99">
        <f>COUNTIFS(通讯通路门店!$S:$S,$G1417,通讯通路门店!$J:$J,"荣耀体验店")+COUNTIFS(通讯通路门店!$S:$S,$G1417,通讯通路门店!$J:$J,"荣耀授权专卖店")</f>
        <v>0</v>
      </c>
      <c r="Z1417" s="99">
        <f>COUNTIFS(通讯通路门店!$S:$S,$G1417,通讯通路门店!$J:$J,"VIVO体验店")</f>
        <v>0</v>
      </c>
      <c r="AA1417" s="99">
        <f>COUNTIFS(通讯通路门店!$S:$S,$G1417,通讯通路门店!$J:$J,"OPPO体验店")</f>
        <v>0</v>
      </c>
      <c r="AB1417" s="99">
        <f>COUNTIFS(通讯通路门店!$S:$S,$G1417,通讯通路门店!$J:$J,"华为授权体验店")+COUNTIFS(通讯通路门店!$S:$S,$G1417,通讯通路门店!$J:$J,"华为堡垒店")</f>
        <v>0</v>
      </c>
      <c r="AC1417" s="99">
        <f>COUNTIFS(通讯通路门店!$S:$S,$G1417,通讯通路门店!$J:$J,"小米体验店")</f>
        <v>0</v>
      </c>
      <c r="AD1417" s="99">
        <f>COUNTIFS(通讯通路门店!$S:$S,$G1417,通讯通路门店!$J:$J,"苹果体验店")</f>
        <v>0</v>
      </c>
      <c r="AE1417" s="99">
        <f>COUNTIFS(通讯通路门店!$S:$S,$G1417,通讯通路门店!$J:$J,"其他品牌专卖店")</f>
        <v>0</v>
      </c>
      <c r="AF1417" s="99">
        <f>SUMIFS(通讯通路门店!$BI:$BI,通讯通路门店!$S:$S,$G1417)</f>
        <v>0</v>
      </c>
      <c r="AG1417" s="99">
        <f>SUMIFS(通讯通路门店!$BH:$BH,通讯通路门店!$S:$S,$G1417)</f>
        <v>0</v>
      </c>
      <c r="AH1417" s="99">
        <f t="shared" si="111"/>
        <v>0</v>
      </c>
      <c r="AI1417" s="99">
        <f>SUMIFS(通讯通路门店!$BB:$BB,通讯通路门店!$S:$S,$G1417)</f>
        <v>0</v>
      </c>
      <c r="AJ1417" s="99">
        <f>SUMIFS(通讯通路门店!$BE:$BE,通讯通路门店!$S:$S,$G1417)</f>
        <v>0</v>
      </c>
      <c r="AK1417" s="99">
        <f>SUMIFS(通讯通路门店!$BG:$BG,通讯通路门店!$S:$S,$G1417)</f>
        <v>0</v>
      </c>
      <c r="AL1417" s="99">
        <f>SUMIFS(通讯通路门店!$BC:$BC,通讯通路门店!$S:$S,$G1417)</f>
        <v>0</v>
      </c>
      <c r="AM1417" s="99">
        <f>SUMIFS(通讯通路门店!$BD:$BD,通讯通路门店!$S:$S,$G1417)</f>
        <v>0</v>
      </c>
      <c r="AN1417" s="99">
        <f>SUMIFS(通讯通路门店!$BF:$BF,通讯通路门店!$S:$S,$G1417)</f>
        <v>0</v>
      </c>
      <c r="AO1417" s="99">
        <f t="shared" si="112"/>
        <v>0</v>
      </c>
      <c r="AP1417" s="99">
        <f>SUMIFS(通讯通路门店!$K:$K,通讯通路门店!$S:$S,$G1417)</f>
        <v>0</v>
      </c>
      <c r="AQ1417" s="83"/>
      <c r="AR1417" s="99">
        <f>SUMIFS(通讯通路门店!$T:$T,通讯通路门店!$S:$S,$G1417)</f>
        <v>0</v>
      </c>
      <c r="AS1417" s="99">
        <f>SUMIFS(通讯通路门店!$U:$U,通讯通路门店!$S:$S,$G1417)</f>
        <v>0</v>
      </c>
      <c r="AT1417" s="99">
        <f>SUMIFS(通讯通路门店!$V:$V,通讯通路门店!$S:$S,$G1417)</f>
        <v>0</v>
      </c>
      <c r="AU1417" s="99">
        <f>SUMIFS(通讯通路门店!$W:$W,通讯通路门店!$S:$S,$G1417)</f>
        <v>0</v>
      </c>
      <c r="AV1417" s="99">
        <f>SUMIFS(通讯通路门店!$Z:$Z,通讯通路门店!$S:$S,$G1417)</f>
        <v>0</v>
      </c>
      <c r="AW1417" s="99">
        <f>SUMIFS(通讯通路门店!$AB:$AB,通讯通路门店!$S:$S,$G1417)</f>
        <v>0</v>
      </c>
      <c r="AX1417" s="99">
        <f>SUMIFS(通讯通路门店!$X:$X,通讯通路门店!$S:$S,$G1417)</f>
        <v>0</v>
      </c>
      <c r="AY1417" s="99">
        <f>SUMIFS(通讯通路门店!$Y:$Y,通讯通路门店!$S:$S,$G1417)</f>
        <v>0</v>
      </c>
      <c r="AZ1417" s="99">
        <f>SUMIFS(通讯通路门店!$AA:$AA,通讯通路门店!$S:$S,$G1417)</f>
        <v>0</v>
      </c>
      <c r="BA1417" s="99">
        <f t="shared" si="113"/>
        <v>0</v>
      </c>
      <c r="BB1417" s="99">
        <f t="shared" si="114"/>
        <v>0</v>
      </c>
      <c r="BC1417" s="99">
        <f>SUMIFS(通讯通路门店!$W:$W,通讯通路门店!$S:$S,$G1417,通讯通路门店!$J:$J,"荣耀体验店")+SUMIFS(通讯通路门店!$W:$W,通讯通路门店!$S:$S,$G1417,通讯通路门店!$J:$J,"荣耀授权专卖店")</f>
        <v>0</v>
      </c>
      <c r="BD1417" s="99">
        <f>SUMIFS(通讯通路门店!$Z:$Z,通讯通路门店!$S:$S,$G1417,通讯通路门店!$J:$J,"VIVO体验店")</f>
        <v>0</v>
      </c>
      <c r="BE1417" s="99">
        <f>SUMIFS(通讯通路门店!$AB:$AB,通讯通路门店!$S:$S,$G1417,通讯通路门店!$J:$J,"OPPO体验店")</f>
        <v>0</v>
      </c>
      <c r="BF1417" s="99">
        <f>SUMIFS(通讯通路门店!$X:$X,通讯通路门店!$S:$S,$G1417,通讯通路门店!$J:$J,"华为授权体验店")+SUMIFS(通讯通路门店!$AA:$AA,通讯通路门店!$S:$S,$G1417,通讯通路门店!$J:$J,"华为堡垒店")</f>
        <v>0</v>
      </c>
      <c r="BG1417" s="99">
        <f>SUMIFS(通讯通路门店!$Y:$Y,通讯通路门店!$S:$S,$G1417,通讯通路门店!$J:$J,"小米体验店")</f>
        <v>0</v>
      </c>
      <c r="BH1417" s="99">
        <f>SUMIFS(通讯通路门店!$AA:$AA,通讯通路门店!$S:$S,$G1417,通讯通路门店!$J:$J,"苹果体验店")</f>
        <v>0</v>
      </c>
      <c r="BI1417" s="99">
        <f>SUMIFS(通讯通路门店!$K:$K,通讯通路门店!$S:$S,$G1417,通讯通路门店!$J:$J,"其他品牌专卖店")</f>
        <v>0</v>
      </c>
      <c r="BJ1417" s="99">
        <f>SUMIFS(通讯通路门店!$AC:$AC,通讯通路门店!$S:$S,$G1417)</f>
        <v>0</v>
      </c>
      <c r="BK1417" s="99">
        <f>SUMIFS(通讯通路门店!$AD:$AD,通讯通路门店!$S:$S,$G1417)</f>
        <v>0</v>
      </c>
      <c r="BL1417" s="99">
        <f>SUMIFS(通讯通路门店!$AE:$AE,通讯通路门店!$S:$S,$G1417)</f>
        <v>0</v>
      </c>
      <c r="BM1417" s="99">
        <f>SUMIFS(通讯通路门店!$AF:$AF,通讯通路门店!$S:$S,$G1417)</f>
        <v>0</v>
      </c>
      <c r="BN1417" s="99">
        <f>SUMIFS(通讯通路门店!$AG:$AG,通讯通路门店!$S:$S,$G1417)</f>
        <v>0</v>
      </c>
      <c r="BO1417" s="99">
        <f>SUMIFS(通讯通路门店!$AH:$AH,通讯通路门店!$S:$S,$G1417)</f>
        <v>0</v>
      </c>
      <c r="BP1417" s="99">
        <f>SUMIFS(通讯通路门店!$AI:$AI,通讯通路门店!$S:$S,$G1417)</f>
        <v>0</v>
      </c>
      <c r="BQ1417" s="83"/>
    </row>
    <row r="1418" spans="1:69">
      <c r="A1418" s="99" t="str">
        <f>IFERROR(_xlfn.XLOOKUP($G1418,通讯通路门店!$S$4:$S$993933,通讯通路门店!$A$4:$A$993933,0,0),"")</f>
        <v>海南省</v>
      </c>
      <c r="B1418" s="99" t="str">
        <f>IFERROR(_xlfn.XLOOKUP($G1418,通讯通路门店!$S$4:$S$993933,通讯通路门店!$B$4:$B$993933,0,0),"")</f>
        <v>昌江黎族自治县</v>
      </c>
      <c r="C1418" s="99" t="str">
        <f>IFERROR(_xlfn.XLOOKUP($G1418,通讯通路门店!$S$4:$S$993933,通讯通路门店!$C$4:$C$993933,0,0),"")</f>
        <v>昌江黎族自治县</v>
      </c>
      <c r="D1418" s="99" t="str">
        <f>IFERROR(_xlfn.XLOOKUP($G1418,通讯通路门店!$S$4:$S$993933,通讯通路门店!$D$4:$D$993933,0,0),"")</f>
        <v>叉河镇</v>
      </c>
      <c r="E1418" s="83"/>
      <c r="F1418" s="83"/>
      <c r="G1418" s="101"/>
      <c r="H1418" s="102">
        <f>IFERROR(_xlfn.XLOOKUP($G1418,通讯通路门店!$S$4:$S$993933,通讯通路门店!$R$4:$R$993933,0,0),"")</f>
        <v>0</v>
      </c>
      <c r="I1418" s="83"/>
      <c r="J1418" s="83"/>
      <c r="K1418" s="83"/>
      <c r="L1418" s="83"/>
      <c r="M1418" s="83"/>
      <c r="N1418" s="83"/>
      <c r="O1418" s="83"/>
      <c r="P1418" s="83"/>
      <c r="Q1418" s="83"/>
      <c r="R1418" s="83"/>
      <c r="S1418" s="83"/>
      <c r="T1418" s="83"/>
      <c r="U1418" s="99">
        <f>COUNTIF(通讯通路门店!$S:$S,$G1418)</f>
        <v>0</v>
      </c>
      <c r="V1418" s="99">
        <f>COUNTIFS(通讯通路门店!$S:$S,$G1418,通讯通路门店!$J:$J,"综合卖场")</f>
        <v>0</v>
      </c>
      <c r="W1418" s="99">
        <f>SUMIFS(通讯通路门店!$AJ:$AJ,通讯通路门店!$S:$S,通讯客户沙盘!$G1418)</f>
        <v>0</v>
      </c>
      <c r="X1418" s="99">
        <f t="shared" si="110"/>
        <v>0</v>
      </c>
      <c r="Y1418" s="99">
        <f>COUNTIFS(通讯通路门店!$S:$S,$G1418,通讯通路门店!$J:$J,"荣耀体验店")+COUNTIFS(通讯通路门店!$S:$S,$G1418,通讯通路门店!$J:$J,"荣耀授权专卖店")</f>
        <v>0</v>
      </c>
      <c r="Z1418" s="99">
        <f>COUNTIFS(通讯通路门店!$S:$S,$G1418,通讯通路门店!$J:$J,"VIVO体验店")</f>
        <v>0</v>
      </c>
      <c r="AA1418" s="99">
        <f>COUNTIFS(通讯通路门店!$S:$S,$G1418,通讯通路门店!$J:$J,"OPPO体验店")</f>
        <v>0</v>
      </c>
      <c r="AB1418" s="99">
        <f>COUNTIFS(通讯通路门店!$S:$S,$G1418,通讯通路门店!$J:$J,"华为授权体验店")+COUNTIFS(通讯通路门店!$S:$S,$G1418,通讯通路门店!$J:$J,"华为堡垒店")</f>
        <v>0</v>
      </c>
      <c r="AC1418" s="99">
        <f>COUNTIFS(通讯通路门店!$S:$S,$G1418,通讯通路门店!$J:$J,"小米体验店")</f>
        <v>0</v>
      </c>
      <c r="AD1418" s="99">
        <f>COUNTIFS(通讯通路门店!$S:$S,$G1418,通讯通路门店!$J:$J,"苹果体验店")</f>
        <v>0</v>
      </c>
      <c r="AE1418" s="99">
        <f>COUNTIFS(通讯通路门店!$S:$S,$G1418,通讯通路门店!$J:$J,"其他品牌专卖店")</f>
        <v>0</v>
      </c>
      <c r="AF1418" s="99">
        <f>SUMIFS(通讯通路门店!$BI:$BI,通讯通路门店!$S:$S,$G1418)</f>
        <v>0</v>
      </c>
      <c r="AG1418" s="99">
        <f>SUMIFS(通讯通路门店!$BH:$BH,通讯通路门店!$S:$S,$G1418)</f>
        <v>0</v>
      </c>
      <c r="AH1418" s="99">
        <f t="shared" si="111"/>
        <v>0</v>
      </c>
      <c r="AI1418" s="99">
        <f>SUMIFS(通讯通路门店!$BB:$BB,通讯通路门店!$S:$S,$G1418)</f>
        <v>0</v>
      </c>
      <c r="AJ1418" s="99">
        <f>SUMIFS(通讯通路门店!$BE:$BE,通讯通路门店!$S:$S,$G1418)</f>
        <v>0</v>
      </c>
      <c r="AK1418" s="99">
        <f>SUMIFS(通讯通路门店!$BG:$BG,通讯通路门店!$S:$S,$G1418)</f>
        <v>0</v>
      </c>
      <c r="AL1418" s="99">
        <f>SUMIFS(通讯通路门店!$BC:$BC,通讯通路门店!$S:$S,$G1418)</f>
        <v>0</v>
      </c>
      <c r="AM1418" s="99">
        <f>SUMIFS(通讯通路门店!$BD:$BD,通讯通路门店!$S:$S,$G1418)</f>
        <v>0</v>
      </c>
      <c r="AN1418" s="99">
        <f>SUMIFS(通讯通路门店!$BF:$BF,通讯通路门店!$S:$S,$G1418)</f>
        <v>0</v>
      </c>
      <c r="AO1418" s="99">
        <f t="shared" si="112"/>
        <v>0</v>
      </c>
      <c r="AP1418" s="99">
        <f>SUMIFS(通讯通路门店!$K:$K,通讯通路门店!$S:$S,$G1418)</f>
        <v>0</v>
      </c>
      <c r="AQ1418" s="83"/>
      <c r="AR1418" s="99">
        <f>SUMIFS(通讯通路门店!$T:$T,通讯通路门店!$S:$S,$G1418)</f>
        <v>0</v>
      </c>
      <c r="AS1418" s="99">
        <f>SUMIFS(通讯通路门店!$U:$U,通讯通路门店!$S:$S,$G1418)</f>
        <v>0</v>
      </c>
      <c r="AT1418" s="99">
        <f>SUMIFS(通讯通路门店!$V:$V,通讯通路门店!$S:$S,$G1418)</f>
        <v>0</v>
      </c>
      <c r="AU1418" s="99">
        <f>SUMIFS(通讯通路门店!$W:$W,通讯通路门店!$S:$S,$G1418)</f>
        <v>0</v>
      </c>
      <c r="AV1418" s="99">
        <f>SUMIFS(通讯通路门店!$Z:$Z,通讯通路门店!$S:$S,$G1418)</f>
        <v>0</v>
      </c>
      <c r="AW1418" s="99">
        <f>SUMIFS(通讯通路门店!$AB:$AB,通讯通路门店!$S:$S,$G1418)</f>
        <v>0</v>
      </c>
      <c r="AX1418" s="99">
        <f>SUMIFS(通讯通路门店!$X:$X,通讯通路门店!$S:$S,$G1418)</f>
        <v>0</v>
      </c>
      <c r="AY1418" s="99">
        <f>SUMIFS(通讯通路门店!$Y:$Y,通讯通路门店!$S:$S,$G1418)</f>
        <v>0</v>
      </c>
      <c r="AZ1418" s="99">
        <f>SUMIFS(通讯通路门店!$AA:$AA,通讯通路门店!$S:$S,$G1418)</f>
        <v>0</v>
      </c>
      <c r="BA1418" s="99">
        <f t="shared" si="113"/>
        <v>0</v>
      </c>
      <c r="BB1418" s="99">
        <f t="shared" si="114"/>
        <v>0</v>
      </c>
      <c r="BC1418" s="99">
        <f>SUMIFS(通讯通路门店!$W:$W,通讯通路门店!$S:$S,$G1418,通讯通路门店!$J:$J,"荣耀体验店")+SUMIFS(通讯通路门店!$W:$W,通讯通路门店!$S:$S,$G1418,通讯通路门店!$J:$J,"荣耀授权专卖店")</f>
        <v>0</v>
      </c>
      <c r="BD1418" s="99">
        <f>SUMIFS(通讯通路门店!$Z:$Z,通讯通路门店!$S:$S,$G1418,通讯通路门店!$J:$J,"VIVO体验店")</f>
        <v>0</v>
      </c>
      <c r="BE1418" s="99">
        <f>SUMIFS(通讯通路门店!$AB:$AB,通讯通路门店!$S:$S,$G1418,通讯通路门店!$J:$J,"OPPO体验店")</f>
        <v>0</v>
      </c>
      <c r="BF1418" s="99">
        <f>SUMIFS(通讯通路门店!$X:$X,通讯通路门店!$S:$S,$G1418,通讯通路门店!$J:$J,"华为授权体验店")+SUMIFS(通讯通路门店!$AA:$AA,通讯通路门店!$S:$S,$G1418,通讯通路门店!$J:$J,"华为堡垒店")</f>
        <v>0</v>
      </c>
      <c r="BG1418" s="99">
        <f>SUMIFS(通讯通路门店!$Y:$Y,通讯通路门店!$S:$S,$G1418,通讯通路门店!$J:$J,"小米体验店")</f>
        <v>0</v>
      </c>
      <c r="BH1418" s="99">
        <f>SUMIFS(通讯通路门店!$AA:$AA,通讯通路门店!$S:$S,$G1418,通讯通路门店!$J:$J,"苹果体验店")</f>
        <v>0</v>
      </c>
      <c r="BI1418" s="99">
        <f>SUMIFS(通讯通路门店!$K:$K,通讯通路门店!$S:$S,$G1418,通讯通路门店!$J:$J,"其他品牌专卖店")</f>
        <v>0</v>
      </c>
      <c r="BJ1418" s="99">
        <f>SUMIFS(通讯通路门店!$AC:$AC,通讯通路门店!$S:$S,$G1418)</f>
        <v>0</v>
      </c>
      <c r="BK1418" s="99">
        <f>SUMIFS(通讯通路门店!$AD:$AD,通讯通路门店!$S:$S,$G1418)</f>
        <v>0</v>
      </c>
      <c r="BL1418" s="99">
        <f>SUMIFS(通讯通路门店!$AE:$AE,通讯通路门店!$S:$S,$G1418)</f>
        <v>0</v>
      </c>
      <c r="BM1418" s="99">
        <f>SUMIFS(通讯通路门店!$AF:$AF,通讯通路门店!$S:$S,$G1418)</f>
        <v>0</v>
      </c>
      <c r="BN1418" s="99">
        <f>SUMIFS(通讯通路门店!$AG:$AG,通讯通路门店!$S:$S,$G1418)</f>
        <v>0</v>
      </c>
      <c r="BO1418" s="99">
        <f>SUMIFS(通讯通路门店!$AH:$AH,通讯通路门店!$S:$S,$G1418)</f>
        <v>0</v>
      </c>
      <c r="BP1418" s="99">
        <f>SUMIFS(通讯通路门店!$AI:$AI,通讯通路门店!$S:$S,$G1418)</f>
        <v>0</v>
      </c>
      <c r="BQ1418" s="83"/>
    </row>
    <row r="1419" spans="1:69">
      <c r="A1419" s="99" t="str">
        <f>IFERROR(_xlfn.XLOOKUP($G1419,通讯通路门店!$S$4:$S$993933,通讯通路门店!$A$4:$A$993933,0,0),"")</f>
        <v>海南省</v>
      </c>
      <c r="B1419" s="99" t="str">
        <f>IFERROR(_xlfn.XLOOKUP($G1419,通讯通路门店!$S$4:$S$993933,通讯通路门店!$B$4:$B$993933,0,0),"")</f>
        <v>昌江黎族自治县</v>
      </c>
      <c r="C1419" s="99" t="str">
        <f>IFERROR(_xlfn.XLOOKUP($G1419,通讯通路门店!$S$4:$S$993933,通讯通路门店!$C$4:$C$993933,0,0),"")</f>
        <v>昌江黎族自治县</v>
      </c>
      <c r="D1419" s="99" t="str">
        <f>IFERROR(_xlfn.XLOOKUP($G1419,通讯通路门店!$S$4:$S$993933,通讯通路门店!$D$4:$D$993933,0,0),"")</f>
        <v>叉河镇</v>
      </c>
      <c r="E1419" s="83"/>
      <c r="F1419" s="83"/>
      <c r="G1419" s="101"/>
      <c r="H1419" s="102">
        <f>IFERROR(_xlfn.XLOOKUP($G1419,通讯通路门店!$S$4:$S$993933,通讯通路门店!$R$4:$R$993933,0,0),"")</f>
        <v>0</v>
      </c>
      <c r="I1419" s="83"/>
      <c r="J1419" s="83"/>
      <c r="K1419" s="83"/>
      <c r="L1419" s="83"/>
      <c r="M1419" s="83"/>
      <c r="N1419" s="83"/>
      <c r="O1419" s="83"/>
      <c r="P1419" s="83"/>
      <c r="Q1419" s="83"/>
      <c r="R1419" s="83"/>
      <c r="S1419" s="83"/>
      <c r="T1419" s="83"/>
      <c r="U1419" s="99">
        <f>COUNTIF(通讯通路门店!$S:$S,$G1419)</f>
        <v>0</v>
      </c>
      <c r="V1419" s="99">
        <f>COUNTIFS(通讯通路门店!$S:$S,$G1419,通讯通路门店!$J:$J,"综合卖场")</f>
        <v>0</v>
      </c>
      <c r="W1419" s="99">
        <f>SUMIFS(通讯通路门店!$AJ:$AJ,通讯通路门店!$S:$S,通讯客户沙盘!$G1419)</f>
        <v>0</v>
      </c>
      <c r="X1419" s="99">
        <f t="shared" si="110"/>
        <v>0</v>
      </c>
      <c r="Y1419" s="99">
        <f>COUNTIFS(通讯通路门店!$S:$S,$G1419,通讯通路门店!$J:$J,"荣耀体验店")+COUNTIFS(通讯通路门店!$S:$S,$G1419,通讯通路门店!$J:$J,"荣耀授权专卖店")</f>
        <v>0</v>
      </c>
      <c r="Z1419" s="99">
        <f>COUNTIFS(通讯通路门店!$S:$S,$G1419,通讯通路门店!$J:$J,"VIVO体验店")</f>
        <v>0</v>
      </c>
      <c r="AA1419" s="99">
        <f>COUNTIFS(通讯通路门店!$S:$S,$G1419,通讯通路门店!$J:$J,"OPPO体验店")</f>
        <v>0</v>
      </c>
      <c r="AB1419" s="99">
        <f>COUNTIFS(通讯通路门店!$S:$S,$G1419,通讯通路门店!$J:$J,"华为授权体验店")+COUNTIFS(通讯通路门店!$S:$S,$G1419,通讯通路门店!$J:$J,"华为堡垒店")</f>
        <v>0</v>
      </c>
      <c r="AC1419" s="99">
        <f>COUNTIFS(通讯通路门店!$S:$S,$G1419,通讯通路门店!$J:$J,"小米体验店")</f>
        <v>0</v>
      </c>
      <c r="AD1419" s="99">
        <f>COUNTIFS(通讯通路门店!$S:$S,$G1419,通讯通路门店!$J:$J,"苹果体验店")</f>
        <v>0</v>
      </c>
      <c r="AE1419" s="99">
        <f>COUNTIFS(通讯通路门店!$S:$S,$G1419,通讯通路门店!$J:$J,"其他品牌专卖店")</f>
        <v>0</v>
      </c>
      <c r="AF1419" s="99">
        <f>SUMIFS(通讯通路门店!$BI:$BI,通讯通路门店!$S:$S,$G1419)</f>
        <v>0</v>
      </c>
      <c r="AG1419" s="99">
        <f>SUMIFS(通讯通路门店!$BH:$BH,通讯通路门店!$S:$S,$G1419)</f>
        <v>0</v>
      </c>
      <c r="AH1419" s="99">
        <f t="shared" si="111"/>
        <v>0</v>
      </c>
      <c r="AI1419" s="99">
        <f>SUMIFS(通讯通路门店!$BB:$BB,通讯通路门店!$S:$S,$G1419)</f>
        <v>0</v>
      </c>
      <c r="AJ1419" s="99">
        <f>SUMIFS(通讯通路门店!$BE:$BE,通讯通路门店!$S:$S,$G1419)</f>
        <v>0</v>
      </c>
      <c r="AK1419" s="99">
        <f>SUMIFS(通讯通路门店!$BG:$BG,通讯通路门店!$S:$S,$G1419)</f>
        <v>0</v>
      </c>
      <c r="AL1419" s="99">
        <f>SUMIFS(通讯通路门店!$BC:$BC,通讯通路门店!$S:$S,$G1419)</f>
        <v>0</v>
      </c>
      <c r="AM1419" s="99">
        <f>SUMIFS(通讯通路门店!$BD:$BD,通讯通路门店!$S:$S,$G1419)</f>
        <v>0</v>
      </c>
      <c r="AN1419" s="99">
        <f>SUMIFS(通讯通路门店!$BF:$BF,通讯通路门店!$S:$S,$G1419)</f>
        <v>0</v>
      </c>
      <c r="AO1419" s="99">
        <f t="shared" si="112"/>
        <v>0</v>
      </c>
      <c r="AP1419" s="99">
        <f>SUMIFS(通讯通路门店!$K:$K,通讯通路门店!$S:$S,$G1419)</f>
        <v>0</v>
      </c>
      <c r="AQ1419" s="83"/>
      <c r="AR1419" s="99">
        <f>SUMIFS(通讯通路门店!$T:$T,通讯通路门店!$S:$S,$G1419)</f>
        <v>0</v>
      </c>
      <c r="AS1419" s="99">
        <f>SUMIFS(通讯通路门店!$U:$U,通讯通路门店!$S:$S,$G1419)</f>
        <v>0</v>
      </c>
      <c r="AT1419" s="99">
        <f>SUMIFS(通讯通路门店!$V:$V,通讯通路门店!$S:$S,$G1419)</f>
        <v>0</v>
      </c>
      <c r="AU1419" s="99">
        <f>SUMIFS(通讯通路门店!$W:$W,通讯通路门店!$S:$S,$G1419)</f>
        <v>0</v>
      </c>
      <c r="AV1419" s="99">
        <f>SUMIFS(通讯通路门店!$Z:$Z,通讯通路门店!$S:$S,$G1419)</f>
        <v>0</v>
      </c>
      <c r="AW1419" s="99">
        <f>SUMIFS(通讯通路门店!$AB:$AB,通讯通路门店!$S:$S,$G1419)</f>
        <v>0</v>
      </c>
      <c r="AX1419" s="99">
        <f>SUMIFS(通讯通路门店!$X:$X,通讯通路门店!$S:$S,$G1419)</f>
        <v>0</v>
      </c>
      <c r="AY1419" s="99">
        <f>SUMIFS(通讯通路门店!$Y:$Y,通讯通路门店!$S:$S,$G1419)</f>
        <v>0</v>
      </c>
      <c r="AZ1419" s="99">
        <f>SUMIFS(通讯通路门店!$AA:$AA,通讯通路门店!$S:$S,$G1419)</f>
        <v>0</v>
      </c>
      <c r="BA1419" s="99">
        <f t="shared" si="113"/>
        <v>0</v>
      </c>
      <c r="BB1419" s="99">
        <f t="shared" si="114"/>
        <v>0</v>
      </c>
      <c r="BC1419" s="99">
        <f>SUMIFS(通讯通路门店!$W:$W,通讯通路门店!$S:$S,$G1419,通讯通路门店!$J:$J,"荣耀体验店")+SUMIFS(通讯通路门店!$W:$W,通讯通路门店!$S:$S,$G1419,通讯通路门店!$J:$J,"荣耀授权专卖店")</f>
        <v>0</v>
      </c>
      <c r="BD1419" s="99">
        <f>SUMIFS(通讯通路门店!$Z:$Z,通讯通路门店!$S:$S,$G1419,通讯通路门店!$J:$J,"VIVO体验店")</f>
        <v>0</v>
      </c>
      <c r="BE1419" s="99">
        <f>SUMIFS(通讯通路门店!$AB:$AB,通讯通路门店!$S:$S,$G1419,通讯通路门店!$J:$J,"OPPO体验店")</f>
        <v>0</v>
      </c>
      <c r="BF1419" s="99">
        <f>SUMIFS(通讯通路门店!$X:$X,通讯通路门店!$S:$S,$G1419,通讯通路门店!$J:$J,"华为授权体验店")+SUMIFS(通讯通路门店!$AA:$AA,通讯通路门店!$S:$S,$G1419,通讯通路门店!$J:$J,"华为堡垒店")</f>
        <v>0</v>
      </c>
      <c r="BG1419" s="99">
        <f>SUMIFS(通讯通路门店!$Y:$Y,通讯通路门店!$S:$S,$G1419,通讯通路门店!$J:$J,"小米体验店")</f>
        <v>0</v>
      </c>
      <c r="BH1419" s="99">
        <f>SUMIFS(通讯通路门店!$AA:$AA,通讯通路门店!$S:$S,$G1419,通讯通路门店!$J:$J,"苹果体验店")</f>
        <v>0</v>
      </c>
      <c r="BI1419" s="99">
        <f>SUMIFS(通讯通路门店!$K:$K,通讯通路门店!$S:$S,$G1419,通讯通路门店!$J:$J,"其他品牌专卖店")</f>
        <v>0</v>
      </c>
      <c r="BJ1419" s="99">
        <f>SUMIFS(通讯通路门店!$AC:$AC,通讯通路门店!$S:$S,$G1419)</f>
        <v>0</v>
      </c>
      <c r="BK1419" s="99">
        <f>SUMIFS(通讯通路门店!$AD:$AD,通讯通路门店!$S:$S,$G1419)</f>
        <v>0</v>
      </c>
      <c r="BL1419" s="99">
        <f>SUMIFS(通讯通路门店!$AE:$AE,通讯通路门店!$S:$S,$G1419)</f>
        <v>0</v>
      </c>
      <c r="BM1419" s="99">
        <f>SUMIFS(通讯通路门店!$AF:$AF,通讯通路门店!$S:$S,$G1419)</f>
        <v>0</v>
      </c>
      <c r="BN1419" s="99">
        <f>SUMIFS(通讯通路门店!$AG:$AG,通讯通路门店!$S:$S,$G1419)</f>
        <v>0</v>
      </c>
      <c r="BO1419" s="99">
        <f>SUMIFS(通讯通路门店!$AH:$AH,通讯通路门店!$S:$S,$G1419)</f>
        <v>0</v>
      </c>
      <c r="BP1419" s="99">
        <f>SUMIFS(通讯通路门店!$AI:$AI,通讯通路门店!$S:$S,$G1419)</f>
        <v>0</v>
      </c>
      <c r="BQ1419" s="83"/>
    </row>
    <row r="1420" spans="1:69">
      <c r="A1420" s="99" t="str">
        <f>IFERROR(_xlfn.XLOOKUP($G1420,通讯通路门店!$S$4:$S$993933,通讯通路门店!$A$4:$A$993933,0,0),"")</f>
        <v>海南省</v>
      </c>
      <c r="B1420" s="99" t="str">
        <f>IFERROR(_xlfn.XLOOKUP($G1420,通讯通路门店!$S$4:$S$993933,通讯通路门店!$B$4:$B$993933,0,0),"")</f>
        <v>昌江黎族自治县</v>
      </c>
      <c r="C1420" s="99" t="str">
        <f>IFERROR(_xlfn.XLOOKUP($G1420,通讯通路门店!$S$4:$S$993933,通讯通路门店!$C$4:$C$993933,0,0),"")</f>
        <v>昌江黎族自治县</v>
      </c>
      <c r="D1420" s="99" t="str">
        <f>IFERROR(_xlfn.XLOOKUP($G1420,通讯通路门店!$S$4:$S$993933,通讯通路门店!$D$4:$D$993933,0,0),"")</f>
        <v>叉河镇</v>
      </c>
      <c r="E1420" s="83"/>
      <c r="F1420" s="83"/>
      <c r="G1420" s="101"/>
      <c r="H1420" s="102">
        <f>IFERROR(_xlfn.XLOOKUP($G1420,通讯通路门店!$S$4:$S$993933,通讯通路门店!$R$4:$R$993933,0,0),"")</f>
        <v>0</v>
      </c>
      <c r="I1420" s="83"/>
      <c r="J1420" s="83"/>
      <c r="K1420" s="83"/>
      <c r="L1420" s="83"/>
      <c r="M1420" s="83"/>
      <c r="N1420" s="83"/>
      <c r="O1420" s="83"/>
      <c r="P1420" s="83"/>
      <c r="Q1420" s="83"/>
      <c r="R1420" s="83"/>
      <c r="S1420" s="83"/>
      <c r="T1420" s="83"/>
      <c r="U1420" s="99">
        <f>COUNTIF(通讯通路门店!$S:$S,$G1420)</f>
        <v>0</v>
      </c>
      <c r="V1420" s="99">
        <f>COUNTIFS(通讯通路门店!$S:$S,$G1420,通讯通路门店!$J:$J,"综合卖场")</f>
        <v>0</v>
      </c>
      <c r="W1420" s="99">
        <f>SUMIFS(通讯通路门店!$AJ:$AJ,通讯通路门店!$S:$S,通讯客户沙盘!$G1420)</f>
        <v>0</v>
      </c>
      <c r="X1420" s="99">
        <f t="shared" si="110"/>
        <v>0</v>
      </c>
      <c r="Y1420" s="99">
        <f>COUNTIFS(通讯通路门店!$S:$S,$G1420,通讯通路门店!$J:$J,"荣耀体验店")+COUNTIFS(通讯通路门店!$S:$S,$G1420,通讯通路门店!$J:$J,"荣耀授权专卖店")</f>
        <v>0</v>
      </c>
      <c r="Z1420" s="99">
        <f>COUNTIFS(通讯通路门店!$S:$S,$G1420,通讯通路门店!$J:$J,"VIVO体验店")</f>
        <v>0</v>
      </c>
      <c r="AA1420" s="99">
        <f>COUNTIFS(通讯通路门店!$S:$S,$G1420,通讯通路门店!$J:$J,"OPPO体验店")</f>
        <v>0</v>
      </c>
      <c r="AB1420" s="99">
        <f>COUNTIFS(通讯通路门店!$S:$S,$G1420,通讯通路门店!$J:$J,"华为授权体验店")+COUNTIFS(通讯通路门店!$S:$S,$G1420,通讯通路门店!$J:$J,"华为堡垒店")</f>
        <v>0</v>
      </c>
      <c r="AC1420" s="99">
        <f>COUNTIFS(通讯通路门店!$S:$S,$G1420,通讯通路门店!$J:$J,"小米体验店")</f>
        <v>0</v>
      </c>
      <c r="AD1420" s="99">
        <f>COUNTIFS(通讯通路门店!$S:$S,$G1420,通讯通路门店!$J:$J,"苹果体验店")</f>
        <v>0</v>
      </c>
      <c r="AE1420" s="99">
        <f>COUNTIFS(通讯通路门店!$S:$S,$G1420,通讯通路门店!$J:$J,"其他品牌专卖店")</f>
        <v>0</v>
      </c>
      <c r="AF1420" s="99">
        <f>SUMIFS(通讯通路门店!$BI:$BI,通讯通路门店!$S:$S,$G1420)</f>
        <v>0</v>
      </c>
      <c r="AG1420" s="99">
        <f>SUMIFS(通讯通路门店!$BH:$BH,通讯通路门店!$S:$S,$G1420)</f>
        <v>0</v>
      </c>
      <c r="AH1420" s="99">
        <f t="shared" si="111"/>
        <v>0</v>
      </c>
      <c r="AI1420" s="99">
        <f>SUMIFS(通讯通路门店!$BB:$BB,通讯通路门店!$S:$S,$G1420)</f>
        <v>0</v>
      </c>
      <c r="AJ1420" s="99">
        <f>SUMIFS(通讯通路门店!$BE:$BE,通讯通路门店!$S:$S,$G1420)</f>
        <v>0</v>
      </c>
      <c r="AK1420" s="99">
        <f>SUMIFS(通讯通路门店!$BG:$BG,通讯通路门店!$S:$S,$G1420)</f>
        <v>0</v>
      </c>
      <c r="AL1420" s="99">
        <f>SUMIFS(通讯通路门店!$BC:$BC,通讯通路门店!$S:$S,$G1420)</f>
        <v>0</v>
      </c>
      <c r="AM1420" s="99">
        <f>SUMIFS(通讯通路门店!$BD:$BD,通讯通路门店!$S:$S,$G1420)</f>
        <v>0</v>
      </c>
      <c r="AN1420" s="99">
        <f>SUMIFS(通讯通路门店!$BF:$BF,通讯通路门店!$S:$S,$G1420)</f>
        <v>0</v>
      </c>
      <c r="AO1420" s="99">
        <f t="shared" si="112"/>
        <v>0</v>
      </c>
      <c r="AP1420" s="99">
        <f>SUMIFS(通讯通路门店!$K:$K,通讯通路门店!$S:$S,$G1420)</f>
        <v>0</v>
      </c>
      <c r="AQ1420" s="83"/>
      <c r="AR1420" s="99">
        <f>SUMIFS(通讯通路门店!$T:$T,通讯通路门店!$S:$S,$G1420)</f>
        <v>0</v>
      </c>
      <c r="AS1420" s="99">
        <f>SUMIFS(通讯通路门店!$U:$U,通讯通路门店!$S:$S,$G1420)</f>
        <v>0</v>
      </c>
      <c r="AT1420" s="99">
        <f>SUMIFS(通讯通路门店!$V:$V,通讯通路门店!$S:$S,$G1420)</f>
        <v>0</v>
      </c>
      <c r="AU1420" s="99">
        <f>SUMIFS(通讯通路门店!$W:$W,通讯通路门店!$S:$S,$G1420)</f>
        <v>0</v>
      </c>
      <c r="AV1420" s="99">
        <f>SUMIFS(通讯通路门店!$Z:$Z,通讯通路门店!$S:$S,$G1420)</f>
        <v>0</v>
      </c>
      <c r="AW1420" s="99">
        <f>SUMIFS(通讯通路门店!$AB:$AB,通讯通路门店!$S:$S,$G1420)</f>
        <v>0</v>
      </c>
      <c r="AX1420" s="99">
        <f>SUMIFS(通讯通路门店!$X:$X,通讯通路门店!$S:$S,$G1420)</f>
        <v>0</v>
      </c>
      <c r="AY1420" s="99">
        <f>SUMIFS(通讯通路门店!$Y:$Y,通讯通路门店!$S:$S,$G1420)</f>
        <v>0</v>
      </c>
      <c r="AZ1420" s="99">
        <f>SUMIFS(通讯通路门店!$AA:$AA,通讯通路门店!$S:$S,$G1420)</f>
        <v>0</v>
      </c>
      <c r="BA1420" s="99">
        <f t="shared" si="113"/>
        <v>0</v>
      </c>
      <c r="BB1420" s="99">
        <f t="shared" si="114"/>
        <v>0</v>
      </c>
      <c r="BC1420" s="99">
        <f>SUMIFS(通讯通路门店!$W:$W,通讯通路门店!$S:$S,$G1420,通讯通路门店!$J:$J,"荣耀体验店")+SUMIFS(通讯通路门店!$W:$W,通讯通路门店!$S:$S,$G1420,通讯通路门店!$J:$J,"荣耀授权专卖店")</f>
        <v>0</v>
      </c>
      <c r="BD1420" s="99">
        <f>SUMIFS(通讯通路门店!$Z:$Z,通讯通路门店!$S:$S,$G1420,通讯通路门店!$J:$J,"VIVO体验店")</f>
        <v>0</v>
      </c>
      <c r="BE1420" s="99">
        <f>SUMIFS(通讯通路门店!$AB:$AB,通讯通路门店!$S:$S,$G1420,通讯通路门店!$J:$J,"OPPO体验店")</f>
        <v>0</v>
      </c>
      <c r="BF1420" s="99">
        <f>SUMIFS(通讯通路门店!$X:$X,通讯通路门店!$S:$S,$G1420,通讯通路门店!$J:$J,"华为授权体验店")+SUMIFS(通讯通路门店!$AA:$AA,通讯通路门店!$S:$S,$G1420,通讯通路门店!$J:$J,"华为堡垒店")</f>
        <v>0</v>
      </c>
      <c r="BG1420" s="99">
        <f>SUMIFS(通讯通路门店!$Y:$Y,通讯通路门店!$S:$S,$G1420,通讯通路门店!$J:$J,"小米体验店")</f>
        <v>0</v>
      </c>
      <c r="BH1420" s="99">
        <f>SUMIFS(通讯通路门店!$AA:$AA,通讯通路门店!$S:$S,$G1420,通讯通路门店!$J:$J,"苹果体验店")</f>
        <v>0</v>
      </c>
      <c r="BI1420" s="99">
        <f>SUMIFS(通讯通路门店!$K:$K,通讯通路门店!$S:$S,$G1420,通讯通路门店!$J:$J,"其他品牌专卖店")</f>
        <v>0</v>
      </c>
      <c r="BJ1420" s="99">
        <f>SUMIFS(通讯通路门店!$AC:$AC,通讯通路门店!$S:$S,$G1420)</f>
        <v>0</v>
      </c>
      <c r="BK1420" s="99">
        <f>SUMIFS(通讯通路门店!$AD:$AD,通讯通路门店!$S:$S,$G1420)</f>
        <v>0</v>
      </c>
      <c r="BL1420" s="99">
        <f>SUMIFS(通讯通路门店!$AE:$AE,通讯通路门店!$S:$S,$G1420)</f>
        <v>0</v>
      </c>
      <c r="BM1420" s="99">
        <f>SUMIFS(通讯通路门店!$AF:$AF,通讯通路门店!$S:$S,$G1420)</f>
        <v>0</v>
      </c>
      <c r="BN1420" s="99">
        <f>SUMIFS(通讯通路门店!$AG:$AG,通讯通路门店!$S:$S,$G1420)</f>
        <v>0</v>
      </c>
      <c r="BO1420" s="99">
        <f>SUMIFS(通讯通路门店!$AH:$AH,通讯通路门店!$S:$S,$G1420)</f>
        <v>0</v>
      </c>
      <c r="BP1420" s="99">
        <f>SUMIFS(通讯通路门店!$AI:$AI,通讯通路门店!$S:$S,$G1420)</f>
        <v>0</v>
      </c>
      <c r="BQ1420" s="83"/>
    </row>
    <row r="1421" spans="1:69">
      <c r="A1421" s="99" t="str">
        <f>IFERROR(_xlfn.XLOOKUP($G1421,通讯通路门店!$S$4:$S$993933,通讯通路门店!$A$4:$A$993933,0,0),"")</f>
        <v>海南省</v>
      </c>
      <c r="B1421" s="99" t="str">
        <f>IFERROR(_xlfn.XLOOKUP($G1421,通讯通路门店!$S$4:$S$993933,通讯通路门店!$B$4:$B$993933,0,0),"")</f>
        <v>昌江黎族自治县</v>
      </c>
      <c r="C1421" s="99" t="str">
        <f>IFERROR(_xlfn.XLOOKUP($G1421,通讯通路门店!$S$4:$S$993933,通讯通路门店!$C$4:$C$993933,0,0),"")</f>
        <v>昌江黎族自治县</v>
      </c>
      <c r="D1421" s="99" t="str">
        <f>IFERROR(_xlfn.XLOOKUP($G1421,通讯通路门店!$S$4:$S$993933,通讯通路门店!$D$4:$D$993933,0,0),"")</f>
        <v>叉河镇</v>
      </c>
      <c r="E1421" s="83"/>
      <c r="F1421" s="83"/>
      <c r="G1421" s="101"/>
      <c r="H1421" s="102">
        <f>IFERROR(_xlfn.XLOOKUP($G1421,通讯通路门店!$S$4:$S$993933,通讯通路门店!$R$4:$R$993933,0,0),"")</f>
        <v>0</v>
      </c>
      <c r="I1421" s="83"/>
      <c r="J1421" s="83"/>
      <c r="K1421" s="83"/>
      <c r="L1421" s="83"/>
      <c r="M1421" s="83"/>
      <c r="N1421" s="83"/>
      <c r="O1421" s="83"/>
      <c r="P1421" s="83"/>
      <c r="Q1421" s="83"/>
      <c r="R1421" s="83"/>
      <c r="S1421" s="83"/>
      <c r="T1421" s="83"/>
      <c r="U1421" s="99">
        <f>COUNTIF(通讯通路门店!$S:$S,$G1421)</f>
        <v>0</v>
      </c>
      <c r="V1421" s="99">
        <f>COUNTIFS(通讯通路门店!$S:$S,$G1421,通讯通路门店!$J:$J,"综合卖场")</f>
        <v>0</v>
      </c>
      <c r="W1421" s="99">
        <f>SUMIFS(通讯通路门店!$AJ:$AJ,通讯通路门店!$S:$S,通讯客户沙盘!$G1421)</f>
        <v>0</v>
      </c>
      <c r="X1421" s="99">
        <f t="shared" si="110"/>
        <v>0</v>
      </c>
      <c r="Y1421" s="99">
        <f>COUNTIFS(通讯通路门店!$S:$S,$G1421,通讯通路门店!$J:$J,"荣耀体验店")+COUNTIFS(通讯通路门店!$S:$S,$G1421,通讯通路门店!$J:$J,"荣耀授权专卖店")</f>
        <v>0</v>
      </c>
      <c r="Z1421" s="99">
        <f>COUNTIFS(通讯通路门店!$S:$S,$G1421,通讯通路门店!$J:$J,"VIVO体验店")</f>
        <v>0</v>
      </c>
      <c r="AA1421" s="99">
        <f>COUNTIFS(通讯通路门店!$S:$S,$G1421,通讯通路门店!$J:$J,"OPPO体验店")</f>
        <v>0</v>
      </c>
      <c r="AB1421" s="99">
        <f>COUNTIFS(通讯通路门店!$S:$S,$G1421,通讯通路门店!$J:$J,"华为授权体验店")+COUNTIFS(通讯通路门店!$S:$S,$G1421,通讯通路门店!$J:$J,"华为堡垒店")</f>
        <v>0</v>
      </c>
      <c r="AC1421" s="99">
        <f>COUNTIFS(通讯通路门店!$S:$S,$G1421,通讯通路门店!$J:$J,"小米体验店")</f>
        <v>0</v>
      </c>
      <c r="AD1421" s="99">
        <f>COUNTIFS(通讯通路门店!$S:$S,$G1421,通讯通路门店!$J:$J,"苹果体验店")</f>
        <v>0</v>
      </c>
      <c r="AE1421" s="99">
        <f>COUNTIFS(通讯通路门店!$S:$S,$G1421,通讯通路门店!$J:$J,"其他品牌专卖店")</f>
        <v>0</v>
      </c>
      <c r="AF1421" s="99">
        <f>SUMIFS(通讯通路门店!$BI:$BI,通讯通路门店!$S:$S,$G1421)</f>
        <v>0</v>
      </c>
      <c r="AG1421" s="99">
        <f>SUMIFS(通讯通路门店!$BH:$BH,通讯通路门店!$S:$S,$G1421)</f>
        <v>0</v>
      </c>
      <c r="AH1421" s="99">
        <f t="shared" si="111"/>
        <v>0</v>
      </c>
      <c r="AI1421" s="99">
        <f>SUMIFS(通讯通路门店!$BB:$BB,通讯通路门店!$S:$S,$G1421)</f>
        <v>0</v>
      </c>
      <c r="AJ1421" s="99">
        <f>SUMIFS(通讯通路门店!$BE:$BE,通讯通路门店!$S:$S,$G1421)</f>
        <v>0</v>
      </c>
      <c r="AK1421" s="99">
        <f>SUMIFS(通讯通路门店!$BG:$BG,通讯通路门店!$S:$S,$G1421)</f>
        <v>0</v>
      </c>
      <c r="AL1421" s="99">
        <f>SUMIFS(通讯通路门店!$BC:$BC,通讯通路门店!$S:$S,$G1421)</f>
        <v>0</v>
      </c>
      <c r="AM1421" s="99">
        <f>SUMIFS(通讯通路门店!$BD:$BD,通讯通路门店!$S:$S,$G1421)</f>
        <v>0</v>
      </c>
      <c r="AN1421" s="99">
        <f>SUMIFS(通讯通路门店!$BF:$BF,通讯通路门店!$S:$S,$G1421)</f>
        <v>0</v>
      </c>
      <c r="AO1421" s="99">
        <f t="shared" si="112"/>
        <v>0</v>
      </c>
      <c r="AP1421" s="99">
        <f>SUMIFS(通讯通路门店!$K:$K,通讯通路门店!$S:$S,$G1421)</f>
        <v>0</v>
      </c>
      <c r="AQ1421" s="83"/>
      <c r="AR1421" s="99">
        <f>SUMIFS(通讯通路门店!$T:$T,通讯通路门店!$S:$S,$G1421)</f>
        <v>0</v>
      </c>
      <c r="AS1421" s="99">
        <f>SUMIFS(通讯通路门店!$U:$U,通讯通路门店!$S:$S,$G1421)</f>
        <v>0</v>
      </c>
      <c r="AT1421" s="99">
        <f>SUMIFS(通讯通路门店!$V:$V,通讯通路门店!$S:$S,$G1421)</f>
        <v>0</v>
      </c>
      <c r="AU1421" s="99">
        <f>SUMIFS(通讯通路门店!$W:$W,通讯通路门店!$S:$S,$G1421)</f>
        <v>0</v>
      </c>
      <c r="AV1421" s="99">
        <f>SUMIFS(通讯通路门店!$Z:$Z,通讯通路门店!$S:$S,$G1421)</f>
        <v>0</v>
      </c>
      <c r="AW1421" s="99">
        <f>SUMIFS(通讯通路门店!$AB:$AB,通讯通路门店!$S:$S,$G1421)</f>
        <v>0</v>
      </c>
      <c r="AX1421" s="99">
        <f>SUMIFS(通讯通路门店!$X:$X,通讯通路门店!$S:$S,$G1421)</f>
        <v>0</v>
      </c>
      <c r="AY1421" s="99">
        <f>SUMIFS(通讯通路门店!$Y:$Y,通讯通路门店!$S:$S,$G1421)</f>
        <v>0</v>
      </c>
      <c r="AZ1421" s="99">
        <f>SUMIFS(通讯通路门店!$AA:$AA,通讯通路门店!$S:$S,$G1421)</f>
        <v>0</v>
      </c>
      <c r="BA1421" s="99">
        <f t="shared" si="113"/>
        <v>0</v>
      </c>
      <c r="BB1421" s="99">
        <f t="shared" si="114"/>
        <v>0</v>
      </c>
      <c r="BC1421" s="99">
        <f>SUMIFS(通讯通路门店!$W:$W,通讯通路门店!$S:$S,$G1421,通讯通路门店!$J:$J,"荣耀体验店")+SUMIFS(通讯通路门店!$W:$W,通讯通路门店!$S:$S,$G1421,通讯通路门店!$J:$J,"荣耀授权专卖店")</f>
        <v>0</v>
      </c>
      <c r="BD1421" s="99">
        <f>SUMIFS(通讯通路门店!$Z:$Z,通讯通路门店!$S:$S,$G1421,通讯通路门店!$J:$J,"VIVO体验店")</f>
        <v>0</v>
      </c>
      <c r="BE1421" s="99">
        <f>SUMIFS(通讯通路门店!$AB:$AB,通讯通路门店!$S:$S,$G1421,通讯通路门店!$J:$J,"OPPO体验店")</f>
        <v>0</v>
      </c>
      <c r="BF1421" s="99">
        <f>SUMIFS(通讯通路门店!$X:$X,通讯通路门店!$S:$S,$G1421,通讯通路门店!$J:$J,"华为授权体验店")+SUMIFS(通讯通路门店!$AA:$AA,通讯通路门店!$S:$S,$G1421,通讯通路门店!$J:$J,"华为堡垒店")</f>
        <v>0</v>
      </c>
      <c r="BG1421" s="99">
        <f>SUMIFS(通讯通路门店!$Y:$Y,通讯通路门店!$S:$S,$G1421,通讯通路门店!$J:$J,"小米体验店")</f>
        <v>0</v>
      </c>
      <c r="BH1421" s="99">
        <f>SUMIFS(通讯通路门店!$AA:$AA,通讯通路门店!$S:$S,$G1421,通讯通路门店!$J:$J,"苹果体验店")</f>
        <v>0</v>
      </c>
      <c r="BI1421" s="99">
        <f>SUMIFS(通讯通路门店!$K:$K,通讯通路门店!$S:$S,$G1421,通讯通路门店!$J:$J,"其他品牌专卖店")</f>
        <v>0</v>
      </c>
      <c r="BJ1421" s="99">
        <f>SUMIFS(通讯通路门店!$AC:$AC,通讯通路门店!$S:$S,$G1421)</f>
        <v>0</v>
      </c>
      <c r="BK1421" s="99">
        <f>SUMIFS(通讯通路门店!$AD:$AD,通讯通路门店!$S:$S,$G1421)</f>
        <v>0</v>
      </c>
      <c r="BL1421" s="99">
        <f>SUMIFS(通讯通路门店!$AE:$AE,通讯通路门店!$S:$S,$G1421)</f>
        <v>0</v>
      </c>
      <c r="BM1421" s="99">
        <f>SUMIFS(通讯通路门店!$AF:$AF,通讯通路门店!$S:$S,$G1421)</f>
        <v>0</v>
      </c>
      <c r="BN1421" s="99">
        <f>SUMIFS(通讯通路门店!$AG:$AG,通讯通路门店!$S:$S,$G1421)</f>
        <v>0</v>
      </c>
      <c r="BO1421" s="99">
        <f>SUMIFS(通讯通路门店!$AH:$AH,通讯通路门店!$S:$S,$G1421)</f>
        <v>0</v>
      </c>
      <c r="BP1421" s="99">
        <f>SUMIFS(通讯通路门店!$AI:$AI,通讯通路门店!$S:$S,$G1421)</f>
        <v>0</v>
      </c>
      <c r="BQ1421" s="83"/>
    </row>
    <row r="1422" spans="1:69">
      <c r="A1422" s="99" t="str">
        <f>IFERROR(_xlfn.XLOOKUP($G1422,通讯通路门店!$S$4:$S$993933,通讯通路门店!$A$4:$A$993933,0,0),"")</f>
        <v>海南省</v>
      </c>
      <c r="B1422" s="99" t="str">
        <f>IFERROR(_xlfn.XLOOKUP($G1422,通讯通路门店!$S$4:$S$993933,通讯通路门店!$B$4:$B$993933,0,0),"")</f>
        <v>昌江黎族自治县</v>
      </c>
      <c r="C1422" s="99" t="str">
        <f>IFERROR(_xlfn.XLOOKUP($G1422,通讯通路门店!$S$4:$S$993933,通讯通路门店!$C$4:$C$993933,0,0),"")</f>
        <v>昌江黎族自治县</v>
      </c>
      <c r="D1422" s="99" t="str">
        <f>IFERROR(_xlfn.XLOOKUP($G1422,通讯通路门店!$S$4:$S$993933,通讯通路门店!$D$4:$D$993933,0,0),"")</f>
        <v>叉河镇</v>
      </c>
      <c r="E1422" s="83"/>
      <c r="F1422" s="83"/>
      <c r="G1422" s="101"/>
      <c r="H1422" s="102">
        <f>IFERROR(_xlfn.XLOOKUP($G1422,通讯通路门店!$S$4:$S$993933,通讯通路门店!$R$4:$R$993933,0,0),"")</f>
        <v>0</v>
      </c>
      <c r="I1422" s="83"/>
      <c r="J1422" s="83"/>
      <c r="K1422" s="83"/>
      <c r="L1422" s="83"/>
      <c r="M1422" s="83"/>
      <c r="N1422" s="83"/>
      <c r="O1422" s="83"/>
      <c r="P1422" s="83"/>
      <c r="Q1422" s="83"/>
      <c r="R1422" s="83"/>
      <c r="S1422" s="83"/>
      <c r="T1422" s="83"/>
      <c r="U1422" s="99">
        <f>COUNTIF(通讯通路门店!$S:$S,$G1422)</f>
        <v>0</v>
      </c>
      <c r="V1422" s="99">
        <f>COUNTIFS(通讯通路门店!$S:$S,$G1422,通讯通路门店!$J:$J,"综合卖场")</f>
        <v>0</v>
      </c>
      <c r="W1422" s="99">
        <f>SUMIFS(通讯通路门店!$AJ:$AJ,通讯通路门店!$S:$S,通讯客户沙盘!$G1422)</f>
        <v>0</v>
      </c>
      <c r="X1422" s="99">
        <f t="shared" si="110"/>
        <v>0</v>
      </c>
      <c r="Y1422" s="99">
        <f>COUNTIFS(通讯通路门店!$S:$S,$G1422,通讯通路门店!$J:$J,"荣耀体验店")+COUNTIFS(通讯通路门店!$S:$S,$G1422,通讯通路门店!$J:$J,"荣耀授权专卖店")</f>
        <v>0</v>
      </c>
      <c r="Z1422" s="99">
        <f>COUNTIFS(通讯通路门店!$S:$S,$G1422,通讯通路门店!$J:$J,"VIVO体验店")</f>
        <v>0</v>
      </c>
      <c r="AA1422" s="99">
        <f>COUNTIFS(通讯通路门店!$S:$S,$G1422,通讯通路门店!$J:$J,"OPPO体验店")</f>
        <v>0</v>
      </c>
      <c r="AB1422" s="99">
        <f>COUNTIFS(通讯通路门店!$S:$S,$G1422,通讯通路门店!$J:$J,"华为授权体验店")+COUNTIFS(通讯通路门店!$S:$S,$G1422,通讯通路门店!$J:$J,"华为堡垒店")</f>
        <v>0</v>
      </c>
      <c r="AC1422" s="99">
        <f>COUNTIFS(通讯通路门店!$S:$S,$G1422,通讯通路门店!$J:$J,"小米体验店")</f>
        <v>0</v>
      </c>
      <c r="AD1422" s="99">
        <f>COUNTIFS(通讯通路门店!$S:$S,$G1422,通讯通路门店!$J:$J,"苹果体验店")</f>
        <v>0</v>
      </c>
      <c r="AE1422" s="99">
        <f>COUNTIFS(通讯通路门店!$S:$S,$G1422,通讯通路门店!$J:$J,"其他品牌专卖店")</f>
        <v>0</v>
      </c>
      <c r="AF1422" s="99">
        <f>SUMIFS(通讯通路门店!$BI:$BI,通讯通路门店!$S:$S,$G1422)</f>
        <v>0</v>
      </c>
      <c r="AG1422" s="99">
        <f>SUMIFS(通讯通路门店!$BH:$BH,通讯通路门店!$S:$S,$G1422)</f>
        <v>0</v>
      </c>
      <c r="AH1422" s="99">
        <f t="shared" si="111"/>
        <v>0</v>
      </c>
      <c r="AI1422" s="99">
        <f>SUMIFS(通讯通路门店!$BB:$BB,通讯通路门店!$S:$S,$G1422)</f>
        <v>0</v>
      </c>
      <c r="AJ1422" s="99">
        <f>SUMIFS(通讯通路门店!$BE:$BE,通讯通路门店!$S:$S,$G1422)</f>
        <v>0</v>
      </c>
      <c r="AK1422" s="99">
        <f>SUMIFS(通讯通路门店!$BG:$BG,通讯通路门店!$S:$S,$G1422)</f>
        <v>0</v>
      </c>
      <c r="AL1422" s="99">
        <f>SUMIFS(通讯通路门店!$BC:$BC,通讯通路门店!$S:$S,$G1422)</f>
        <v>0</v>
      </c>
      <c r="AM1422" s="99">
        <f>SUMIFS(通讯通路门店!$BD:$BD,通讯通路门店!$S:$S,$G1422)</f>
        <v>0</v>
      </c>
      <c r="AN1422" s="99">
        <f>SUMIFS(通讯通路门店!$BF:$BF,通讯通路门店!$S:$S,$G1422)</f>
        <v>0</v>
      </c>
      <c r="AO1422" s="99">
        <f t="shared" si="112"/>
        <v>0</v>
      </c>
      <c r="AP1422" s="99">
        <f>SUMIFS(通讯通路门店!$K:$K,通讯通路门店!$S:$S,$G1422)</f>
        <v>0</v>
      </c>
      <c r="AQ1422" s="83"/>
      <c r="AR1422" s="99">
        <f>SUMIFS(通讯通路门店!$T:$T,通讯通路门店!$S:$S,$G1422)</f>
        <v>0</v>
      </c>
      <c r="AS1422" s="99">
        <f>SUMIFS(通讯通路门店!$U:$U,通讯通路门店!$S:$S,$G1422)</f>
        <v>0</v>
      </c>
      <c r="AT1422" s="99">
        <f>SUMIFS(通讯通路门店!$V:$V,通讯通路门店!$S:$S,$G1422)</f>
        <v>0</v>
      </c>
      <c r="AU1422" s="99">
        <f>SUMIFS(通讯通路门店!$W:$W,通讯通路门店!$S:$S,$G1422)</f>
        <v>0</v>
      </c>
      <c r="AV1422" s="99">
        <f>SUMIFS(通讯通路门店!$Z:$Z,通讯通路门店!$S:$S,$G1422)</f>
        <v>0</v>
      </c>
      <c r="AW1422" s="99">
        <f>SUMIFS(通讯通路门店!$AB:$AB,通讯通路门店!$S:$S,$G1422)</f>
        <v>0</v>
      </c>
      <c r="AX1422" s="99">
        <f>SUMIFS(通讯通路门店!$X:$X,通讯通路门店!$S:$S,$G1422)</f>
        <v>0</v>
      </c>
      <c r="AY1422" s="99">
        <f>SUMIFS(通讯通路门店!$Y:$Y,通讯通路门店!$S:$S,$G1422)</f>
        <v>0</v>
      </c>
      <c r="AZ1422" s="99">
        <f>SUMIFS(通讯通路门店!$AA:$AA,通讯通路门店!$S:$S,$G1422)</f>
        <v>0</v>
      </c>
      <c r="BA1422" s="99">
        <f t="shared" si="113"/>
        <v>0</v>
      </c>
      <c r="BB1422" s="99">
        <f t="shared" si="114"/>
        <v>0</v>
      </c>
      <c r="BC1422" s="99">
        <f>SUMIFS(通讯通路门店!$W:$W,通讯通路门店!$S:$S,$G1422,通讯通路门店!$J:$J,"荣耀体验店")+SUMIFS(通讯通路门店!$W:$W,通讯通路门店!$S:$S,$G1422,通讯通路门店!$J:$J,"荣耀授权专卖店")</f>
        <v>0</v>
      </c>
      <c r="BD1422" s="99">
        <f>SUMIFS(通讯通路门店!$Z:$Z,通讯通路门店!$S:$S,$G1422,通讯通路门店!$J:$J,"VIVO体验店")</f>
        <v>0</v>
      </c>
      <c r="BE1422" s="99">
        <f>SUMIFS(通讯通路门店!$AB:$AB,通讯通路门店!$S:$S,$G1422,通讯通路门店!$J:$J,"OPPO体验店")</f>
        <v>0</v>
      </c>
      <c r="BF1422" s="99">
        <f>SUMIFS(通讯通路门店!$X:$X,通讯通路门店!$S:$S,$G1422,通讯通路门店!$J:$J,"华为授权体验店")+SUMIFS(通讯通路门店!$AA:$AA,通讯通路门店!$S:$S,$G1422,通讯通路门店!$J:$J,"华为堡垒店")</f>
        <v>0</v>
      </c>
      <c r="BG1422" s="99">
        <f>SUMIFS(通讯通路门店!$Y:$Y,通讯通路门店!$S:$S,$G1422,通讯通路门店!$J:$J,"小米体验店")</f>
        <v>0</v>
      </c>
      <c r="BH1422" s="99">
        <f>SUMIFS(通讯通路门店!$AA:$AA,通讯通路门店!$S:$S,$G1422,通讯通路门店!$J:$J,"苹果体验店")</f>
        <v>0</v>
      </c>
      <c r="BI1422" s="99">
        <f>SUMIFS(通讯通路门店!$K:$K,通讯通路门店!$S:$S,$G1422,通讯通路门店!$J:$J,"其他品牌专卖店")</f>
        <v>0</v>
      </c>
      <c r="BJ1422" s="99">
        <f>SUMIFS(通讯通路门店!$AC:$AC,通讯通路门店!$S:$S,$G1422)</f>
        <v>0</v>
      </c>
      <c r="BK1422" s="99">
        <f>SUMIFS(通讯通路门店!$AD:$AD,通讯通路门店!$S:$S,$G1422)</f>
        <v>0</v>
      </c>
      <c r="BL1422" s="99">
        <f>SUMIFS(通讯通路门店!$AE:$AE,通讯通路门店!$S:$S,$G1422)</f>
        <v>0</v>
      </c>
      <c r="BM1422" s="99">
        <f>SUMIFS(通讯通路门店!$AF:$AF,通讯通路门店!$S:$S,$G1422)</f>
        <v>0</v>
      </c>
      <c r="BN1422" s="99">
        <f>SUMIFS(通讯通路门店!$AG:$AG,通讯通路门店!$S:$S,$G1422)</f>
        <v>0</v>
      </c>
      <c r="BO1422" s="99">
        <f>SUMIFS(通讯通路门店!$AH:$AH,通讯通路门店!$S:$S,$G1422)</f>
        <v>0</v>
      </c>
      <c r="BP1422" s="99">
        <f>SUMIFS(通讯通路门店!$AI:$AI,通讯通路门店!$S:$S,$G1422)</f>
        <v>0</v>
      </c>
      <c r="BQ1422" s="83"/>
    </row>
    <row r="1423" spans="1:69">
      <c r="A1423" s="99" t="str">
        <f>IFERROR(_xlfn.XLOOKUP($G1423,通讯通路门店!$S$4:$S$993933,通讯通路门店!$A$4:$A$993933,0,0),"")</f>
        <v>海南省</v>
      </c>
      <c r="B1423" s="99" t="str">
        <f>IFERROR(_xlfn.XLOOKUP($G1423,通讯通路门店!$S$4:$S$993933,通讯通路门店!$B$4:$B$993933,0,0),"")</f>
        <v>昌江黎族自治县</v>
      </c>
      <c r="C1423" s="99" t="str">
        <f>IFERROR(_xlfn.XLOOKUP($G1423,通讯通路门店!$S$4:$S$993933,通讯通路门店!$C$4:$C$993933,0,0),"")</f>
        <v>昌江黎族自治县</v>
      </c>
      <c r="D1423" s="99" t="str">
        <f>IFERROR(_xlfn.XLOOKUP($G1423,通讯通路门店!$S$4:$S$993933,通讯通路门店!$D$4:$D$993933,0,0),"")</f>
        <v>叉河镇</v>
      </c>
      <c r="E1423" s="83"/>
      <c r="F1423" s="83"/>
      <c r="G1423" s="101"/>
      <c r="H1423" s="102">
        <f>IFERROR(_xlfn.XLOOKUP($G1423,通讯通路门店!$S$4:$S$993933,通讯通路门店!$R$4:$R$993933,0,0),"")</f>
        <v>0</v>
      </c>
      <c r="I1423" s="83"/>
      <c r="J1423" s="83"/>
      <c r="K1423" s="83"/>
      <c r="L1423" s="83"/>
      <c r="M1423" s="83"/>
      <c r="N1423" s="83"/>
      <c r="O1423" s="83"/>
      <c r="P1423" s="83"/>
      <c r="Q1423" s="83"/>
      <c r="R1423" s="83"/>
      <c r="S1423" s="83"/>
      <c r="T1423" s="83"/>
      <c r="U1423" s="99">
        <f>COUNTIF(通讯通路门店!$S:$S,$G1423)</f>
        <v>0</v>
      </c>
      <c r="V1423" s="99">
        <f>COUNTIFS(通讯通路门店!$S:$S,$G1423,通讯通路门店!$J:$J,"综合卖场")</f>
        <v>0</v>
      </c>
      <c r="W1423" s="99">
        <f>SUMIFS(通讯通路门店!$AJ:$AJ,通讯通路门店!$S:$S,通讯客户沙盘!$G1423)</f>
        <v>0</v>
      </c>
      <c r="X1423" s="99">
        <f t="shared" si="110"/>
        <v>0</v>
      </c>
      <c r="Y1423" s="99">
        <f>COUNTIFS(通讯通路门店!$S:$S,$G1423,通讯通路门店!$J:$J,"荣耀体验店")+COUNTIFS(通讯通路门店!$S:$S,$G1423,通讯通路门店!$J:$J,"荣耀授权专卖店")</f>
        <v>0</v>
      </c>
      <c r="Z1423" s="99">
        <f>COUNTIFS(通讯通路门店!$S:$S,$G1423,通讯通路门店!$J:$J,"VIVO体验店")</f>
        <v>0</v>
      </c>
      <c r="AA1423" s="99">
        <f>COUNTIFS(通讯通路门店!$S:$S,$G1423,通讯通路门店!$J:$J,"OPPO体验店")</f>
        <v>0</v>
      </c>
      <c r="AB1423" s="99">
        <f>COUNTIFS(通讯通路门店!$S:$S,$G1423,通讯通路门店!$J:$J,"华为授权体验店")+COUNTIFS(通讯通路门店!$S:$S,$G1423,通讯通路门店!$J:$J,"华为堡垒店")</f>
        <v>0</v>
      </c>
      <c r="AC1423" s="99">
        <f>COUNTIFS(通讯通路门店!$S:$S,$G1423,通讯通路门店!$J:$J,"小米体验店")</f>
        <v>0</v>
      </c>
      <c r="AD1423" s="99">
        <f>COUNTIFS(通讯通路门店!$S:$S,$G1423,通讯通路门店!$J:$J,"苹果体验店")</f>
        <v>0</v>
      </c>
      <c r="AE1423" s="99">
        <f>COUNTIFS(通讯通路门店!$S:$S,$G1423,通讯通路门店!$J:$J,"其他品牌专卖店")</f>
        <v>0</v>
      </c>
      <c r="AF1423" s="99">
        <f>SUMIFS(通讯通路门店!$BI:$BI,通讯通路门店!$S:$S,$G1423)</f>
        <v>0</v>
      </c>
      <c r="AG1423" s="99">
        <f>SUMIFS(通讯通路门店!$BH:$BH,通讯通路门店!$S:$S,$G1423)</f>
        <v>0</v>
      </c>
      <c r="AH1423" s="99">
        <f t="shared" si="111"/>
        <v>0</v>
      </c>
      <c r="AI1423" s="99">
        <f>SUMIFS(通讯通路门店!$BB:$BB,通讯通路门店!$S:$S,$G1423)</f>
        <v>0</v>
      </c>
      <c r="AJ1423" s="99">
        <f>SUMIFS(通讯通路门店!$BE:$BE,通讯通路门店!$S:$S,$G1423)</f>
        <v>0</v>
      </c>
      <c r="AK1423" s="99">
        <f>SUMIFS(通讯通路门店!$BG:$BG,通讯通路门店!$S:$S,$G1423)</f>
        <v>0</v>
      </c>
      <c r="AL1423" s="99">
        <f>SUMIFS(通讯通路门店!$BC:$BC,通讯通路门店!$S:$S,$G1423)</f>
        <v>0</v>
      </c>
      <c r="AM1423" s="99">
        <f>SUMIFS(通讯通路门店!$BD:$BD,通讯通路门店!$S:$S,$G1423)</f>
        <v>0</v>
      </c>
      <c r="AN1423" s="99">
        <f>SUMIFS(通讯通路门店!$BF:$BF,通讯通路门店!$S:$S,$G1423)</f>
        <v>0</v>
      </c>
      <c r="AO1423" s="99">
        <f t="shared" si="112"/>
        <v>0</v>
      </c>
      <c r="AP1423" s="99">
        <f>SUMIFS(通讯通路门店!$K:$K,通讯通路门店!$S:$S,$G1423)</f>
        <v>0</v>
      </c>
      <c r="AQ1423" s="83"/>
      <c r="AR1423" s="99">
        <f>SUMIFS(通讯通路门店!$T:$T,通讯通路门店!$S:$S,$G1423)</f>
        <v>0</v>
      </c>
      <c r="AS1423" s="99">
        <f>SUMIFS(通讯通路门店!$U:$U,通讯通路门店!$S:$S,$G1423)</f>
        <v>0</v>
      </c>
      <c r="AT1423" s="99">
        <f>SUMIFS(通讯通路门店!$V:$V,通讯通路门店!$S:$S,$G1423)</f>
        <v>0</v>
      </c>
      <c r="AU1423" s="99">
        <f>SUMIFS(通讯通路门店!$W:$W,通讯通路门店!$S:$S,$G1423)</f>
        <v>0</v>
      </c>
      <c r="AV1423" s="99">
        <f>SUMIFS(通讯通路门店!$Z:$Z,通讯通路门店!$S:$S,$G1423)</f>
        <v>0</v>
      </c>
      <c r="AW1423" s="99">
        <f>SUMIFS(通讯通路门店!$AB:$AB,通讯通路门店!$S:$S,$G1423)</f>
        <v>0</v>
      </c>
      <c r="AX1423" s="99">
        <f>SUMIFS(通讯通路门店!$X:$X,通讯通路门店!$S:$S,$G1423)</f>
        <v>0</v>
      </c>
      <c r="AY1423" s="99">
        <f>SUMIFS(通讯通路门店!$Y:$Y,通讯通路门店!$S:$S,$G1423)</f>
        <v>0</v>
      </c>
      <c r="AZ1423" s="99">
        <f>SUMIFS(通讯通路门店!$AA:$AA,通讯通路门店!$S:$S,$G1423)</f>
        <v>0</v>
      </c>
      <c r="BA1423" s="99">
        <f t="shared" si="113"/>
        <v>0</v>
      </c>
      <c r="BB1423" s="99">
        <f t="shared" si="114"/>
        <v>0</v>
      </c>
      <c r="BC1423" s="99">
        <f>SUMIFS(通讯通路门店!$W:$W,通讯通路门店!$S:$S,$G1423,通讯通路门店!$J:$J,"荣耀体验店")+SUMIFS(通讯通路门店!$W:$W,通讯通路门店!$S:$S,$G1423,通讯通路门店!$J:$J,"荣耀授权专卖店")</f>
        <v>0</v>
      </c>
      <c r="BD1423" s="99">
        <f>SUMIFS(通讯通路门店!$Z:$Z,通讯通路门店!$S:$S,$G1423,通讯通路门店!$J:$J,"VIVO体验店")</f>
        <v>0</v>
      </c>
      <c r="BE1423" s="99">
        <f>SUMIFS(通讯通路门店!$AB:$AB,通讯通路门店!$S:$S,$G1423,通讯通路门店!$J:$J,"OPPO体验店")</f>
        <v>0</v>
      </c>
      <c r="BF1423" s="99">
        <f>SUMIFS(通讯通路门店!$X:$X,通讯通路门店!$S:$S,$G1423,通讯通路门店!$J:$J,"华为授权体验店")+SUMIFS(通讯通路门店!$AA:$AA,通讯通路门店!$S:$S,$G1423,通讯通路门店!$J:$J,"华为堡垒店")</f>
        <v>0</v>
      </c>
      <c r="BG1423" s="99">
        <f>SUMIFS(通讯通路门店!$Y:$Y,通讯通路门店!$S:$S,$G1423,通讯通路门店!$J:$J,"小米体验店")</f>
        <v>0</v>
      </c>
      <c r="BH1423" s="99">
        <f>SUMIFS(通讯通路门店!$AA:$AA,通讯通路门店!$S:$S,$G1423,通讯通路门店!$J:$J,"苹果体验店")</f>
        <v>0</v>
      </c>
      <c r="BI1423" s="99">
        <f>SUMIFS(通讯通路门店!$K:$K,通讯通路门店!$S:$S,$G1423,通讯通路门店!$J:$J,"其他品牌专卖店")</f>
        <v>0</v>
      </c>
      <c r="BJ1423" s="99">
        <f>SUMIFS(通讯通路门店!$AC:$AC,通讯通路门店!$S:$S,$G1423)</f>
        <v>0</v>
      </c>
      <c r="BK1423" s="99">
        <f>SUMIFS(通讯通路门店!$AD:$AD,通讯通路门店!$S:$S,$G1423)</f>
        <v>0</v>
      </c>
      <c r="BL1423" s="99">
        <f>SUMIFS(通讯通路门店!$AE:$AE,通讯通路门店!$S:$S,$G1423)</f>
        <v>0</v>
      </c>
      <c r="BM1423" s="99">
        <f>SUMIFS(通讯通路门店!$AF:$AF,通讯通路门店!$S:$S,$G1423)</f>
        <v>0</v>
      </c>
      <c r="BN1423" s="99">
        <f>SUMIFS(通讯通路门店!$AG:$AG,通讯通路门店!$S:$S,$G1423)</f>
        <v>0</v>
      </c>
      <c r="BO1423" s="99">
        <f>SUMIFS(通讯通路门店!$AH:$AH,通讯通路门店!$S:$S,$G1423)</f>
        <v>0</v>
      </c>
      <c r="BP1423" s="99">
        <f>SUMIFS(通讯通路门店!$AI:$AI,通讯通路门店!$S:$S,$G1423)</f>
        <v>0</v>
      </c>
      <c r="BQ1423" s="83"/>
    </row>
    <row r="1424" spans="1:69">
      <c r="A1424" s="99" t="str">
        <f>IFERROR(_xlfn.XLOOKUP($G1424,通讯通路门店!$S$4:$S$993933,通讯通路门店!$A$4:$A$993933,0,0),"")</f>
        <v>海南省</v>
      </c>
      <c r="B1424" s="99" t="str">
        <f>IFERROR(_xlfn.XLOOKUP($G1424,通讯通路门店!$S$4:$S$993933,通讯通路门店!$B$4:$B$993933,0,0),"")</f>
        <v>昌江黎族自治县</v>
      </c>
      <c r="C1424" s="99" t="str">
        <f>IFERROR(_xlfn.XLOOKUP($G1424,通讯通路门店!$S$4:$S$993933,通讯通路门店!$C$4:$C$993933,0,0),"")</f>
        <v>昌江黎族自治县</v>
      </c>
      <c r="D1424" s="99" t="str">
        <f>IFERROR(_xlfn.XLOOKUP($G1424,通讯通路门店!$S$4:$S$993933,通讯通路门店!$D$4:$D$993933,0,0),"")</f>
        <v>叉河镇</v>
      </c>
      <c r="E1424" s="83"/>
      <c r="F1424" s="83"/>
      <c r="G1424" s="101"/>
      <c r="H1424" s="102">
        <f>IFERROR(_xlfn.XLOOKUP($G1424,通讯通路门店!$S$4:$S$993933,通讯通路门店!$R$4:$R$993933,0,0),"")</f>
        <v>0</v>
      </c>
      <c r="I1424" s="83"/>
      <c r="J1424" s="83"/>
      <c r="K1424" s="83"/>
      <c r="L1424" s="83"/>
      <c r="M1424" s="83"/>
      <c r="N1424" s="83"/>
      <c r="O1424" s="83"/>
      <c r="P1424" s="83"/>
      <c r="Q1424" s="83"/>
      <c r="R1424" s="83"/>
      <c r="S1424" s="83"/>
      <c r="T1424" s="83"/>
      <c r="U1424" s="99">
        <f>COUNTIF(通讯通路门店!$S:$S,$G1424)</f>
        <v>0</v>
      </c>
      <c r="V1424" s="99">
        <f>COUNTIFS(通讯通路门店!$S:$S,$G1424,通讯通路门店!$J:$J,"综合卖场")</f>
        <v>0</v>
      </c>
      <c r="W1424" s="99">
        <f>SUMIFS(通讯通路门店!$AJ:$AJ,通讯通路门店!$S:$S,通讯客户沙盘!$G1424)</f>
        <v>0</v>
      </c>
      <c r="X1424" s="99">
        <f t="shared" si="110"/>
        <v>0</v>
      </c>
      <c r="Y1424" s="99">
        <f>COUNTIFS(通讯通路门店!$S:$S,$G1424,通讯通路门店!$J:$J,"荣耀体验店")+COUNTIFS(通讯通路门店!$S:$S,$G1424,通讯通路门店!$J:$J,"荣耀授权专卖店")</f>
        <v>0</v>
      </c>
      <c r="Z1424" s="99">
        <f>COUNTIFS(通讯通路门店!$S:$S,$G1424,通讯通路门店!$J:$J,"VIVO体验店")</f>
        <v>0</v>
      </c>
      <c r="AA1424" s="99">
        <f>COUNTIFS(通讯通路门店!$S:$S,$G1424,通讯通路门店!$J:$J,"OPPO体验店")</f>
        <v>0</v>
      </c>
      <c r="AB1424" s="99">
        <f>COUNTIFS(通讯通路门店!$S:$S,$G1424,通讯通路门店!$J:$J,"华为授权体验店")+COUNTIFS(通讯通路门店!$S:$S,$G1424,通讯通路门店!$J:$J,"华为堡垒店")</f>
        <v>0</v>
      </c>
      <c r="AC1424" s="99">
        <f>COUNTIFS(通讯通路门店!$S:$S,$G1424,通讯通路门店!$J:$J,"小米体验店")</f>
        <v>0</v>
      </c>
      <c r="AD1424" s="99">
        <f>COUNTIFS(通讯通路门店!$S:$S,$G1424,通讯通路门店!$J:$J,"苹果体验店")</f>
        <v>0</v>
      </c>
      <c r="AE1424" s="99">
        <f>COUNTIFS(通讯通路门店!$S:$S,$G1424,通讯通路门店!$J:$J,"其他品牌专卖店")</f>
        <v>0</v>
      </c>
      <c r="AF1424" s="99">
        <f>SUMIFS(通讯通路门店!$BI:$BI,通讯通路门店!$S:$S,$G1424)</f>
        <v>0</v>
      </c>
      <c r="AG1424" s="99">
        <f>SUMIFS(通讯通路门店!$BH:$BH,通讯通路门店!$S:$S,$G1424)</f>
        <v>0</v>
      </c>
      <c r="AH1424" s="99">
        <f t="shared" si="111"/>
        <v>0</v>
      </c>
      <c r="AI1424" s="99">
        <f>SUMIFS(通讯通路门店!$BB:$BB,通讯通路门店!$S:$S,$G1424)</f>
        <v>0</v>
      </c>
      <c r="AJ1424" s="99">
        <f>SUMIFS(通讯通路门店!$BE:$BE,通讯通路门店!$S:$S,$G1424)</f>
        <v>0</v>
      </c>
      <c r="AK1424" s="99">
        <f>SUMIFS(通讯通路门店!$BG:$BG,通讯通路门店!$S:$S,$G1424)</f>
        <v>0</v>
      </c>
      <c r="AL1424" s="99">
        <f>SUMIFS(通讯通路门店!$BC:$BC,通讯通路门店!$S:$S,$G1424)</f>
        <v>0</v>
      </c>
      <c r="AM1424" s="99">
        <f>SUMIFS(通讯通路门店!$BD:$BD,通讯通路门店!$S:$S,$G1424)</f>
        <v>0</v>
      </c>
      <c r="AN1424" s="99">
        <f>SUMIFS(通讯通路门店!$BF:$BF,通讯通路门店!$S:$S,$G1424)</f>
        <v>0</v>
      </c>
      <c r="AO1424" s="99">
        <f t="shared" si="112"/>
        <v>0</v>
      </c>
      <c r="AP1424" s="99">
        <f>SUMIFS(通讯通路门店!$K:$K,通讯通路门店!$S:$S,$G1424)</f>
        <v>0</v>
      </c>
      <c r="AQ1424" s="83"/>
      <c r="AR1424" s="99">
        <f>SUMIFS(通讯通路门店!$T:$T,通讯通路门店!$S:$S,$G1424)</f>
        <v>0</v>
      </c>
      <c r="AS1424" s="99">
        <f>SUMIFS(通讯通路门店!$U:$U,通讯通路门店!$S:$S,$G1424)</f>
        <v>0</v>
      </c>
      <c r="AT1424" s="99">
        <f>SUMIFS(通讯通路门店!$V:$V,通讯通路门店!$S:$S,$G1424)</f>
        <v>0</v>
      </c>
      <c r="AU1424" s="99">
        <f>SUMIFS(通讯通路门店!$W:$W,通讯通路门店!$S:$S,$G1424)</f>
        <v>0</v>
      </c>
      <c r="AV1424" s="99">
        <f>SUMIFS(通讯通路门店!$Z:$Z,通讯通路门店!$S:$S,$G1424)</f>
        <v>0</v>
      </c>
      <c r="AW1424" s="99">
        <f>SUMIFS(通讯通路门店!$AB:$AB,通讯通路门店!$S:$S,$G1424)</f>
        <v>0</v>
      </c>
      <c r="AX1424" s="99">
        <f>SUMIFS(通讯通路门店!$X:$X,通讯通路门店!$S:$S,$G1424)</f>
        <v>0</v>
      </c>
      <c r="AY1424" s="99">
        <f>SUMIFS(通讯通路门店!$Y:$Y,通讯通路门店!$S:$S,$G1424)</f>
        <v>0</v>
      </c>
      <c r="AZ1424" s="99">
        <f>SUMIFS(通讯通路门店!$AA:$AA,通讯通路门店!$S:$S,$G1424)</f>
        <v>0</v>
      </c>
      <c r="BA1424" s="99">
        <f t="shared" si="113"/>
        <v>0</v>
      </c>
      <c r="BB1424" s="99">
        <f t="shared" si="114"/>
        <v>0</v>
      </c>
      <c r="BC1424" s="99">
        <f>SUMIFS(通讯通路门店!$W:$W,通讯通路门店!$S:$S,$G1424,通讯通路门店!$J:$J,"荣耀体验店")+SUMIFS(通讯通路门店!$W:$W,通讯通路门店!$S:$S,$G1424,通讯通路门店!$J:$J,"荣耀授权专卖店")</f>
        <v>0</v>
      </c>
      <c r="BD1424" s="99">
        <f>SUMIFS(通讯通路门店!$Z:$Z,通讯通路门店!$S:$S,$G1424,通讯通路门店!$J:$J,"VIVO体验店")</f>
        <v>0</v>
      </c>
      <c r="BE1424" s="99">
        <f>SUMIFS(通讯通路门店!$AB:$AB,通讯通路门店!$S:$S,$G1424,通讯通路门店!$J:$J,"OPPO体验店")</f>
        <v>0</v>
      </c>
      <c r="BF1424" s="99">
        <f>SUMIFS(通讯通路门店!$X:$X,通讯通路门店!$S:$S,$G1424,通讯通路门店!$J:$J,"华为授权体验店")+SUMIFS(通讯通路门店!$AA:$AA,通讯通路门店!$S:$S,$G1424,通讯通路门店!$J:$J,"华为堡垒店")</f>
        <v>0</v>
      </c>
      <c r="BG1424" s="99">
        <f>SUMIFS(通讯通路门店!$Y:$Y,通讯通路门店!$S:$S,$G1424,通讯通路门店!$J:$J,"小米体验店")</f>
        <v>0</v>
      </c>
      <c r="BH1424" s="99">
        <f>SUMIFS(通讯通路门店!$AA:$AA,通讯通路门店!$S:$S,$G1424,通讯通路门店!$J:$J,"苹果体验店")</f>
        <v>0</v>
      </c>
      <c r="BI1424" s="99">
        <f>SUMIFS(通讯通路门店!$K:$K,通讯通路门店!$S:$S,$G1424,通讯通路门店!$J:$J,"其他品牌专卖店")</f>
        <v>0</v>
      </c>
      <c r="BJ1424" s="99">
        <f>SUMIFS(通讯通路门店!$AC:$AC,通讯通路门店!$S:$S,$G1424)</f>
        <v>0</v>
      </c>
      <c r="BK1424" s="99">
        <f>SUMIFS(通讯通路门店!$AD:$AD,通讯通路门店!$S:$S,$G1424)</f>
        <v>0</v>
      </c>
      <c r="BL1424" s="99">
        <f>SUMIFS(通讯通路门店!$AE:$AE,通讯通路门店!$S:$S,$G1424)</f>
        <v>0</v>
      </c>
      <c r="BM1424" s="99">
        <f>SUMIFS(通讯通路门店!$AF:$AF,通讯通路门店!$S:$S,$G1424)</f>
        <v>0</v>
      </c>
      <c r="BN1424" s="99">
        <f>SUMIFS(通讯通路门店!$AG:$AG,通讯通路门店!$S:$S,$G1424)</f>
        <v>0</v>
      </c>
      <c r="BO1424" s="99">
        <f>SUMIFS(通讯通路门店!$AH:$AH,通讯通路门店!$S:$S,$G1424)</f>
        <v>0</v>
      </c>
      <c r="BP1424" s="99">
        <f>SUMIFS(通讯通路门店!$AI:$AI,通讯通路门店!$S:$S,$G1424)</f>
        <v>0</v>
      </c>
      <c r="BQ1424" s="83"/>
    </row>
    <row r="1425" spans="1:69">
      <c r="A1425" s="99" t="str">
        <f>IFERROR(_xlfn.XLOOKUP($G1425,通讯通路门店!$S$4:$S$993933,通讯通路门店!$A$4:$A$993933,0,0),"")</f>
        <v>海南省</v>
      </c>
      <c r="B1425" s="99" t="str">
        <f>IFERROR(_xlfn.XLOOKUP($G1425,通讯通路门店!$S$4:$S$993933,通讯通路门店!$B$4:$B$993933,0,0),"")</f>
        <v>昌江黎族自治县</v>
      </c>
      <c r="C1425" s="99" t="str">
        <f>IFERROR(_xlfn.XLOOKUP($G1425,通讯通路门店!$S$4:$S$993933,通讯通路门店!$C$4:$C$993933,0,0),"")</f>
        <v>昌江黎族自治县</v>
      </c>
      <c r="D1425" s="99" t="str">
        <f>IFERROR(_xlfn.XLOOKUP($G1425,通讯通路门店!$S$4:$S$993933,通讯通路门店!$D$4:$D$993933,0,0),"")</f>
        <v>叉河镇</v>
      </c>
      <c r="E1425" s="83"/>
      <c r="F1425" s="83"/>
      <c r="G1425" s="101"/>
      <c r="H1425" s="102">
        <f>IFERROR(_xlfn.XLOOKUP($G1425,通讯通路门店!$S$4:$S$993933,通讯通路门店!$R$4:$R$993933,0,0),"")</f>
        <v>0</v>
      </c>
      <c r="I1425" s="83"/>
      <c r="J1425" s="83"/>
      <c r="K1425" s="83"/>
      <c r="L1425" s="83"/>
      <c r="M1425" s="83"/>
      <c r="N1425" s="83"/>
      <c r="O1425" s="83"/>
      <c r="P1425" s="83"/>
      <c r="Q1425" s="83"/>
      <c r="R1425" s="83"/>
      <c r="S1425" s="83"/>
      <c r="T1425" s="83"/>
      <c r="U1425" s="99">
        <f>COUNTIF(通讯通路门店!$S:$S,$G1425)</f>
        <v>0</v>
      </c>
      <c r="V1425" s="99">
        <f>COUNTIFS(通讯通路门店!$S:$S,$G1425,通讯通路门店!$J:$J,"综合卖场")</f>
        <v>0</v>
      </c>
      <c r="W1425" s="99">
        <f>SUMIFS(通讯通路门店!$AJ:$AJ,通讯通路门店!$S:$S,通讯客户沙盘!$G1425)</f>
        <v>0</v>
      </c>
      <c r="X1425" s="99">
        <f t="shared" si="110"/>
        <v>0</v>
      </c>
      <c r="Y1425" s="99">
        <f>COUNTIFS(通讯通路门店!$S:$S,$G1425,通讯通路门店!$J:$J,"荣耀体验店")+COUNTIFS(通讯通路门店!$S:$S,$G1425,通讯通路门店!$J:$J,"荣耀授权专卖店")</f>
        <v>0</v>
      </c>
      <c r="Z1425" s="99">
        <f>COUNTIFS(通讯通路门店!$S:$S,$G1425,通讯通路门店!$J:$J,"VIVO体验店")</f>
        <v>0</v>
      </c>
      <c r="AA1425" s="99">
        <f>COUNTIFS(通讯通路门店!$S:$S,$G1425,通讯通路门店!$J:$J,"OPPO体验店")</f>
        <v>0</v>
      </c>
      <c r="AB1425" s="99">
        <f>COUNTIFS(通讯通路门店!$S:$S,$G1425,通讯通路门店!$J:$J,"华为授权体验店")+COUNTIFS(通讯通路门店!$S:$S,$G1425,通讯通路门店!$J:$J,"华为堡垒店")</f>
        <v>0</v>
      </c>
      <c r="AC1425" s="99">
        <f>COUNTIFS(通讯通路门店!$S:$S,$G1425,通讯通路门店!$J:$J,"小米体验店")</f>
        <v>0</v>
      </c>
      <c r="AD1425" s="99">
        <f>COUNTIFS(通讯通路门店!$S:$S,$G1425,通讯通路门店!$J:$J,"苹果体验店")</f>
        <v>0</v>
      </c>
      <c r="AE1425" s="99">
        <f>COUNTIFS(通讯通路门店!$S:$S,$G1425,通讯通路门店!$J:$J,"其他品牌专卖店")</f>
        <v>0</v>
      </c>
      <c r="AF1425" s="99">
        <f>SUMIFS(通讯通路门店!$BI:$BI,通讯通路门店!$S:$S,$G1425)</f>
        <v>0</v>
      </c>
      <c r="AG1425" s="99">
        <f>SUMIFS(通讯通路门店!$BH:$BH,通讯通路门店!$S:$S,$G1425)</f>
        <v>0</v>
      </c>
      <c r="AH1425" s="99">
        <f t="shared" si="111"/>
        <v>0</v>
      </c>
      <c r="AI1425" s="99">
        <f>SUMIFS(通讯通路门店!$BB:$BB,通讯通路门店!$S:$S,$G1425)</f>
        <v>0</v>
      </c>
      <c r="AJ1425" s="99">
        <f>SUMIFS(通讯通路门店!$BE:$BE,通讯通路门店!$S:$S,$G1425)</f>
        <v>0</v>
      </c>
      <c r="AK1425" s="99">
        <f>SUMIFS(通讯通路门店!$BG:$BG,通讯通路门店!$S:$S,$G1425)</f>
        <v>0</v>
      </c>
      <c r="AL1425" s="99">
        <f>SUMIFS(通讯通路门店!$BC:$BC,通讯通路门店!$S:$S,$G1425)</f>
        <v>0</v>
      </c>
      <c r="AM1425" s="99">
        <f>SUMIFS(通讯通路门店!$BD:$BD,通讯通路门店!$S:$S,$G1425)</f>
        <v>0</v>
      </c>
      <c r="AN1425" s="99">
        <f>SUMIFS(通讯通路门店!$BF:$BF,通讯通路门店!$S:$S,$G1425)</f>
        <v>0</v>
      </c>
      <c r="AO1425" s="99">
        <f t="shared" si="112"/>
        <v>0</v>
      </c>
      <c r="AP1425" s="99">
        <f>SUMIFS(通讯通路门店!$K:$K,通讯通路门店!$S:$S,$G1425)</f>
        <v>0</v>
      </c>
      <c r="AQ1425" s="83"/>
      <c r="AR1425" s="99">
        <f>SUMIFS(通讯通路门店!$T:$T,通讯通路门店!$S:$S,$G1425)</f>
        <v>0</v>
      </c>
      <c r="AS1425" s="99">
        <f>SUMIFS(通讯通路门店!$U:$U,通讯通路门店!$S:$S,$G1425)</f>
        <v>0</v>
      </c>
      <c r="AT1425" s="99">
        <f>SUMIFS(通讯通路门店!$V:$V,通讯通路门店!$S:$S,$G1425)</f>
        <v>0</v>
      </c>
      <c r="AU1425" s="99">
        <f>SUMIFS(通讯通路门店!$W:$W,通讯通路门店!$S:$S,$G1425)</f>
        <v>0</v>
      </c>
      <c r="AV1425" s="99">
        <f>SUMIFS(通讯通路门店!$Z:$Z,通讯通路门店!$S:$S,$G1425)</f>
        <v>0</v>
      </c>
      <c r="AW1425" s="99">
        <f>SUMIFS(通讯通路门店!$AB:$AB,通讯通路门店!$S:$S,$G1425)</f>
        <v>0</v>
      </c>
      <c r="AX1425" s="99">
        <f>SUMIFS(通讯通路门店!$X:$X,通讯通路门店!$S:$S,$G1425)</f>
        <v>0</v>
      </c>
      <c r="AY1425" s="99">
        <f>SUMIFS(通讯通路门店!$Y:$Y,通讯通路门店!$S:$S,$G1425)</f>
        <v>0</v>
      </c>
      <c r="AZ1425" s="99">
        <f>SUMIFS(通讯通路门店!$AA:$AA,通讯通路门店!$S:$S,$G1425)</f>
        <v>0</v>
      </c>
      <c r="BA1425" s="99">
        <f t="shared" si="113"/>
        <v>0</v>
      </c>
      <c r="BB1425" s="99">
        <f t="shared" si="114"/>
        <v>0</v>
      </c>
      <c r="BC1425" s="99">
        <f>SUMIFS(通讯通路门店!$W:$W,通讯通路门店!$S:$S,$G1425,通讯通路门店!$J:$J,"荣耀体验店")+SUMIFS(通讯通路门店!$W:$W,通讯通路门店!$S:$S,$G1425,通讯通路门店!$J:$J,"荣耀授权专卖店")</f>
        <v>0</v>
      </c>
      <c r="BD1425" s="99">
        <f>SUMIFS(通讯通路门店!$Z:$Z,通讯通路门店!$S:$S,$G1425,通讯通路门店!$J:$J,"VIVO体验店")</f>
        <v>0</v>
      </c>
      <c r="BE1425" s="99">
        <f>SUMIFS(通讯通路门店!$AB:$AB,通讯通路门店!$S:$S,$G1425,通讯通路门店!$J:$J,"OPPO体验店")</f>
        <v>0</v>
      </c>
      <c r="BF1425" s="99">
        <f>SUMIFS(通讯通路门店!$X:$X,通讯通路门店!$S:$S,$G1425,通讯通路门店!$J:$J,"华为授权体验店")+SUMIFS(通讯通路门店!$AA:$AA,通讯通路门店!$S:$S,$G1425,通讯通路门店!$J:$J,"华为堡垒店")</f>
        <v>0</v>
      </c>
      <c r="BG1425" s="99">
        <f>SUMIFS(通讯通路门店!$Y:$Y,通讯通路门店!$S:$S,$G1425,通讯通路门店!$J:$J,"小米体验店")</f>
        <v>0</v>
      </c>
      <c r="BH1425" s="99">
        <f>SUMIFS(通讯通路门店!$AA:$AA,通讯通路门店!$S:$S,$G1425,通讯通路门店!$J:$J,"苹果体验店")</f>
        <v>0</v>
      </c>
      <c r="BI1425" s="99">
        <f>SUMIFS(通讯通路门店!$K:$K,通讯通路门店!$S:$S,$G1425,通讯通路门店!$J:$J,"其他品牌专卖店")</f>
        <v>0</v>
      </c>
      <c r="BJ1425" s="99">
        <f>SUMIFS(通讯通路门店!$AC:$AC,通讯通路门店!$S:$S,$G1425)</f>
        <v>0</v>
      </c>
      <c r="BK1425" s="99">
        <f>SUMIFS(通讯通路门店!$AD:$AD,通讯通路门店!$S:$S,$G1425)</f>
        <v>0</v>
      </c>
      <c r="BL1425" s="99">
        <f>SUMIFS(通讯通路门店!$AE:$AE,通讯通路门店!$S:$S,$G1425)</f>
        <v>0</v>
      </c>
      <c r="BM1425" s="99">
        <f>SUMIFS(通讯通路门店!$AF:$AF,通讯通路门店!$S:$S,$G1425)</f>
        <v>0</v>
      </c>
      <c r="BN1425" s="99">
        <f>SUMIFS(通讯通路门店!$AG:$AG,通讯通路门店!$S:$S,$G1425)</f>
        <v>0</v>
      </c>
      <c r="BO1425" s="99">
        <f>SUMIFS(通讯通路门店!$AH:$AH,通讯通路门店!$S:$S,$G1425)</f>
        <v>0</v>
      </c>
      <c r="BP1425" s="99">
        <f>SUMIFS(通讯通路门店!$AI:$AI,通讯通路门店!$S:$S,$G1425)</f>
        <v>0</v>
      </c>
      <c r="BQ1425" s="83"/>
    </row>
    <row r="1426" spans="1:69">
      <c r="A1426" s="99" t="str">
        <f>IFERROR(_xlfn.XLOOKUP($G1426,通讯通路门店!$S$4:$S$993933,通讯通路门店!$A$4:$A$993933,0,0),"")</f>
        <v>海南省</v>
      </c>
      <c r="B1426" s="99" t="str">
        <f>IFERROR(_xlfn.XLOOKUP($G1426,通讯通路门店!$S$4:$S$993933,通讯通路门店!$B$4:$B$993933,0,0),"")</f>
        <v>昌江黎族自治县</v>
      </c>
      <c r="C1426" s="99" t="str">
        <f>IFERROR(_xlfn.XLOOKUP($G1426,通讯通路门店!$S$4:$S$993933,通讯通路门店!$C$4:$C$993933,0,0),"")</f>
        <v>昌江黎族自治县</v>
      </c>
      <c r="D1426" s="99" t="str">
        <f>IFERROR(_xlfn.XLOOKUP($G1426,通讯通路门店!$S$4:$S$993933,通讯通路门店!$D$4:$D$993933,0,0),"")</f>
        <v>叉河镇</v>
      </c>
      <c r="E1426" s="83"/>
      <c r="F1426" s="83"/>
      <c r="G1426" s="101"/>
      <c r="H1426" s="102">
        <f>IFERROR(_xlfn.XLOOKUP($G1426,通讯通路门店!$S$4:$S$993933,通讯通路门店!$R$4:$R$993933,0,0),"")</f>
        <v>0</v>
      </c>
      <c r="I1426" s="83"/>
      <c r="J1426" s="83"/>
      <c r="K1426" s="83"/>
      <c r="L1426" s="83"/>
      <c r="M1426" s="83"/>
      <c r="N1426" s="83"/>
      <c r="O1426" s="83"/>
      <c r="P1426" s="83"/>
      <c r="Q1426" s="83"/>
      <c r="R1426" s="83"/>
      <c r="S1426" s="83"/>
      <c r="T1426" s="83"/>
      <c r="U1426" s="99">
        <f>COUNTIF(通讯通路门店!$S:$S,$G1426)</f>
        <v>0</v>
      </c>
      <c r="V1426" s="99">
        <f>COUNTIFS(通讯通路门店!$S:$S,$G1426,通讯通路门店!$J:$J,"综合卖场")</f>
        <v>0</v>
      </c>
      <c r="W1426" s="99">
        <f>SUMIFS(通讯通路门店!$AJ:$AJ,通讯通路门店!$S:$S,通讯客户沙盘!$G1426)</f>
        <v>0</v>
      </c>
      <c r="X1426" s="99">
        <f t="shared" si="110"/>
        <v>0</v>
      </c>
      <c r="Y1426" s="99">
        <f>COUNTIFS(通讯通路门店!$S:$S,$G1426,通讯通路门店!$J:$J,"荣耀体验店")+COUNTIFS(通讯通路门店!$S:$S,$G1426,通讯通路门店!$J:$J,"荣耀授权专卖店")</f>
        <v>0</v>
      </c>
      <c r="Z1426" s="99">
        <f>COUNTIFS(通讯通路门店!$S:$S,$G1426,通讯通路门店!$J:$J,"VIVO体验店")</f>
        <v>0</v>
      </c>
      <c r="AA1426" s="99">
        <f>COUNTIFS(通讯通路门店!$S:$S,$G1426,通讯通路门店!$J:$J,"OPPO体验店")</f>
        <v>0</v>
      </c>
      <c r="AB1426" s="99">
        <f>COUNTIFS(通讯通路门店!$S:$S,$G1426,通讯通路门店!$J:$J,"华为授权体验店")+COUNTIFS(通讯通路门店!$S:$S,$G1426,通讯通路门店!$J:$J,"华为堡垒店")</f>
        <v>0</v>
      </c>
      <c r="AC1426" s="99">
        <f>COUNTIFS(通讯通路门店!$S:$S,$G1426,通讯通路门店!$J:$J,"小米体验店")</f>
        <v>0</v>
      </c>
      <c r="AD1426" s="99">
        <f>COUNTIFS(通讯通路门店!$S:$S,$G1426,通讯通路门店!$J:$J,"苹果体验店")</f>
        <v>0</v>
      </c>
      <c r="AE1426" s="99">
        <f>COUNTIFS(通讯通路门店!$S:$S,$G1426,通讯通路门店!$J:$J,"其他品牌专卖店")</f>
        <v>0</v>
      </c>
      <c r="AF1426" s="99">
        <f>SUMIFS(通讯通路门店!$BI:$BI,通讯通路门店!$S:$S,$G1426)</f>
        <v>0</v>
      </c>
      <c r="AG1426" s="99">
        <f>SUMIFS(通讯通路门店!$BH:$BH,通讯通路门店!$S:$S,$G1426)</f>
        <v>0</v>
      </c>
      <c r="AH1426" s="99">
        <f t="shared" si="111"/>
        <v>0</v>
      </c>
      <c r="AI1426" s="99">
        <f>SUMIFS(通讯通路门店!$BB:$BB,通讯通路门店!$S:$S,$G1426)</f>
        <v>0</v>
      </c>
      <c r="AJ1426" s="99">
        <f>SUMIFS(通讯通路门店!$BE:$BE,通讯通路门店!$S:$S,$G1426)</f>
        <v>0</v>
      </c>
      <c r="AK1426" s="99">
        <f>SUMIFS(通讯通路门店!$BG:$BG,通讯通路门店!$S:$S,$G1426)</f>
        <v>0</v>
      </c>
      <c r="AL1426" s="99">
        <f>SUMIFS(通讯通路门店!$BC:$BC,通讯通路门店!$S:$S,$G1426)</f>
        <v>0</v>
      </c>
      <c r="AM1426" s="99">
        <f>SUMIFS(通讯通路门店!$BD:$BD,通讯通路门店!$S:$S,$G1426)</f>
        <v>0</v>
      </c>
      <c r="AN1426" s="99">
        <f>SUMIFS(通讯通路门店!$BF:$BF,通讯通路门店!$S:$S,$G1426)</f>
        <v>0</v>
      </c>
      <c r="AO1426" s="99">
        <f t="shared" si="112"/>
        <v>0</v>
      </c>
      <c r="AP1426" s="99">
        <f>SUMIFS(通讯通路门店!$K:$K,通讯通路门店!$S:$S,$G1426)</f>
        <v>0</v>
      </c>
      <c r="AQ1426" s="83"/>
      <c r="AR1426" s="99">
        <f>SUMIFS(通讯通路门店!$T:$T,通讯通路门店!$S:$S,$G1426)</f>
        <v>0</v>
      </c>
      <c r="AS1426" s="99">
        <f>SUMIFS(通讯通路门店!$U:$U,通讯通路门店!$S:$S,$G1426)</f>
        <v>0</v>
      </c>
      <c r="AT1426" s="99">
        <f>SUMIFS(通讯通路门店!$V:$V,通讯通路门店!$S:$S,$G1426)</f>
        <v>0</v>
      </c>
      <c r="AU1426" s="99">
        <f>SUMIFS(通讯通路门店!$W:$W,通讯通路门店!$S:$S,$G1426)</f>
        <v>0</v>
      </c>
      <c r="AV1426" s="99">
        <f>SUMIFS(通讯通路门店!$Z:$Z,通讯通路门店!$S:$S,$G1426)</f>
        <v>0</v>
      </c>
      <c r="AW1426" s="99">
        <f>SUMIFS(通讯通路门店!$AB:$AB,通讯通路门店!$S:$S,$G1426)</f>
        <v>0</v>
      </c>
      <c r="AX1426" s="99">
        <f>SUMIFS(通讯通路门店!$X:$X,通讯通路门店!$S:$S,$G1426)</f>
        <v>0</v>
      </c>
      <c r="AY1426" s="99">
        <f>SUMIFS(通讯通路门店!$Y:$Y,通讯通路门店!$S:$S,$G1426)</f>
        <v>0</v>
      </c>
      <c r="AZ1426" s="99">
        <f>SUMIFS(通讯通路门店!$AA:$AA,通讯通路门店!$S:$S,$G1426)</f>
        <v>0</v>
      </c>
      <c r="BA1426" s="99">
        <f t="shared" si="113"/>
        <v>0</v>
      </c>
      <c r="BB1426" s="99">
        <f t="shared" si="114"/>
        <v>0</v>
      </c>
      <c r="BC1426" s="99">
        <f>SUMIFS(通讯通路门店!$W:$W,通讯通路门店!$S:$S,$G1426,通讯通路门店!$J:$J,"荣耀体验店")+SUMIFS(通讯通路门店!$W:$W,通讯通路门店!$S:$S,$G1426,通讯通路门店!$J:$J,"荣耀授权专卖店")</f>
        <v>0</v>
      </c>
      <c r="BD1426" s="99">
        <f>SUMIFS(通讯通路门店!$Z:$Z,通讯通路门店!$S:$S,$G1426,通讯通路门店!$J:$J,"VIVO体验店")</f>
        <v>0</v>
      </c>
      <c r="BE1426" s="99">
        <f>SUMIFS(通讯通路门店!$AB:$AB,通讯通路门店!$S:$S,$G1426,通讯通路门店!$J:$J,"OPPO体验店")</f>
        <v>0</v>
      </c>
      <c r="BF1426" s="99">
        <f>SUMIFS(通讯通路门店!$X:$X,通讯通路门店!$S:$S,$G1426,通讯通路门店!$J:$J,"华为授权体验店")+SUMIFS(通讯通路门店!$AA:$AA,通讯通路门店!$S:$S,$G1426,通讯通路门店!$J:$J,"华为堡垒店")</f>
        <v>0</v>
      </c>
      <c r="BG1426" s="99">
        <f>SUMIFS(通讯通路门店!$Y:$Y,通讯通路门店!$S:$S,$G1426,通讯通路门店!$J:$J,"小米体验店")</f>
        <v>0</v>
      </c>
      <c r="BH1426" s="99">
        <f>SUMIFS(通讯通路门店!$AA:$AA,通讯通路门店!$S:$S,$G1426,通讯通路门店!$J:$J,"苹果体验店")</f>
        <v>0</v>
      </c>
      <c r="BI1426" s="99">
        <f>SUMIFS(通讯通路门店!$K:$K,通讯通路门店!$S:$S,$G1426,通讯通路门店!$J:$J,"其他品牌专卖店")</f>
        <v>0</v>
      </c>
      <c r="BJ1426" s="99">
        <f>SUMIFS(通讯通路门店!$AC:$AC,通讯通路门店!$S:$S,$G1426)</f>
        <v>0</v>
      </c>
      <c r="BK1426" s="99">
        <f>SUMIFS(通讯通路门店!$AD:$AD,通讯通路门店!$S:$S,$G1426)</f>
        <v>0</v>
      </c>
      <c r="BL1426" s="99">
        <f>SUMIFS(通讯通路门店!$AE:$AE,通讯通路门店!$S:$S,$G1426)</f>
        <v>0</v>
      </c>
      <c r="BM1426" s="99">
        <f>SUMIFS(通讯通路门店!$AF:$AF,通讯通路门店!$S:$S,$G1426)</f>
        <v>0</v>
      </c>
      <c r="BN1426" s="99">
        <f>SUMIFS(通讯通路门店!$AG:$AG,通讯通路门店!$S:$S,$G1426)</f>
        <v>0</v>
      </c>
      <c r="BO1426" s="99">
        <f>SUMIFS(通讯通路门店!$AH:$AH,通讯通路门店!$S:$S,$G1426)</f>
        <v>0</v>
      </c>
      <c r="BP1426" s="99">
        <f>SUMIFS(通讯通路门店!$AI:$AI,通讯通路门店!$S:$S,$G1426)</f>
        <v>0</v>
      </c>
      <c r="BQ1426" s="83"/>
    </row>
    <row r="1427" spans="1:69">
      <c r="A1427" s="99" t="str">
        <f>IFERROR(_xlfn.XLOOKUP($G1427,通讯通路门店!$S$4:$S$993933,通讯通路门店!$A$4:$A$993933,0,0),"")</f>
        <v>海南省</v>
      </c>
      <c r="B1427" s="99" t="str">
        <f>IFERROR(_xlfn.XLOOKUP($G1427,通讯通路门店!$S$4:$S$993933,通讯通路门店!$B$4:$B$993933,0,0),"")</f>
        <v>昌江黎族自治县</v>
      </c>
      <c r="C1427" s="99" t="str">
        <f>IFERROR(_xlfn.XLOOKUP($G1427,通讯通路门店!$S$4:$S$993933,通讯通路门店!$C$4:$C$993933,0,0),"")</f>
        <v>昌江黎族自治县</v>
      </c>
      <c r="D1427" s="99" t="str">
        <f>IFERROR(_xlfn.XLOOKUP($G1427,通讯通路门店!$S$4:$S$993933,通讯通路门店!$D$4:$D$993933,0,0),"")</f>
        <v>叉河镇</v>
      </c>
      <c r="E1427" s="83"/>
      <c r="F1427" s="83"/>
      <c r="G1427" s="101"/>
      <c r="H1427" s="102">
        <f>IFERROR(_xlfn.XLOOKUP($G1427,通讯通路门店!$S$4:$S$993933,通讯通路门店!$R$4:$R$993933,0,0),"")</f>
        <v>0</v>
      </c>
      <c r="I1427" s="83"/>
      <c r="J1427" s="83"/>
      <c r="K1427" s="83"/>
      <c r="L1427" s="83"/>
      <c r="M1427" s="83"/>
      <c r="N1427" s="83"/>
      <c r="O1427" s="83"/>
      <c r="P1427" s="83"/>
      <c r="Q1427" s="83"/>
      <c r="R1427" s="83"/>
      <c r="S1427" s="83"/>
      <c r="T1427" s="83"/>
      <c r="U1427" s="99">
        <f>COUNTIF(通讯通路门店!$S:$S,$G1427)</f>
        <v>0</v>
      </c>
      <c r="V1427" s="99">
        <f>COUNTIFS(通讯通路门店!$S:$S,$G1427,通讯通路门店!$J:$J,"综合卖场")</f>
        <v>0</v>
      </c>
      <c r="W1427" s="99">
        <f>SUMIFS(通讯通路门店!$AJ:$AJ,通讯通路门店!$S:$S,通讯客户沙盘!$G1427)</f>
        <v>0</v>
      </c>
      <c r="X1427" s="99">
        <f t="shared" si="110"/>
        <v>0</v>
      </c>
      <c r="Y1427" s="99">
        <f>COUNTIFS(通讯通路门店!$S:$S,$G1427,通讯通路门店!$J:$J,"荣耀体验店")+COUNTIFS(通讯通路门店!$S:$S,$G1427,通讯通路门店!$J:$J,"荣耀授权专卖店")</f>
        <v>0</v>
      </c>
      <c r="Z1427" s="99">
        <f>COUNTIFS(通讯通路门店!$S:$S,$G1427,通讯通路门店!$J:$J,"VIVO体验店")</f>
        <v>0</v>
      </c>
      <c r="AA1427" s="99">
        <f>COUNTIFS(通讯通路门店!$S:$S,$G1427,通讯通路门店!$J:$J,"OPPO体验店")</f>
        <v>0</v>
      </c>
      <c r="AB1427" s="99">
        <f>COUNTIFS(通讯通路门店!$S:$S,$G1427,通讯通路门店!$J:$J,"华为授权体验店")+COUNTIFS(通讯通路门店!$S:$S,$G1427,通讯通路门店!$J:$J,"华为堡垒店")</f>
        <v>0</v>
      </c>
      <c r="AC1427" s="99">
        <f>COUNTIFS(通讯通路门店!$S:$S,$G1427,通讯通路门店!$J:$J,"小米体验店")</f>
        <v>0</v>
      </c>
      <c r="AD1427" s="99">
        <f>COUNTIFS(通讯通路门店!$S:$S,$G1427,通讯通路门店!$J:$J,"苹果体验店")</f>
        <v>0</v>
      </c>
      <c r="AE1427" s="99">
        <f>COUNTIFS(通讯通路门店!$S:$S,$G1427,通讯通路门店!$J:$J,"其他品牌专卖店")</f>
        <v>0</v>
      </c>
      <c r="AF1427" s="99">
        <f>SUMIFS(通讯通路门店!$BI:$BI,通讯通路门店!$S:$S,$G1427)</f>
        <v>0</v>
      </c>
      <c r="AG1427" s="99">
        <f>SUMIFS(通讯通路门店!$BH:$BH,通讯通路门店!$S:$S,$G1427)</f>
        <v>0</v>
      </c>
      <c r="AH1427" s="99">
        <f t="shared" si="111"/>
        <v>0</v>
      </c>
      <c r="AI1427" s="99">
        <f>SUMIFS(通讯通路门店!$BB:$BB,通讯通路门店!$S:$S,$G1427)</f>
        <v>0</v>
      </c>
      <c r="AJ1427" s="99">
        <f>SUMIFS(通讯通路门店!$BE:$BE,通讯通路门店!$S:$S,$G1427)</f>
        <v>0</v>
      </c>
      <c r="AK1427" s="99">
        <f>SUMIFS(通讯通路门店!$BG:$BG,通讯通路门店!$S:$S,$G1427)</f>
        <v>0</v>
      </c>
      <c r="AL1427" s="99">
        <f>SUMIFS(通讯通路门店!$BC:$BC,通讯通路门店!$S:$S,$G1427)</f>
        <v>0</v>
      </c>
      <c r="AM1427" s="99">
        <f>SUMIFS(通讯通路门店!$BD:$BD,通讯通路门店!$S:$S,$G1427)</f>
        <v>0</v>
      </c>
      <c r="AN1427" s="99">
        <f>SUMIFS(通讯通路门店!$BF:$BF,通讯通路门店!$S:$S,$G1427)</f>
        <v>0</v>
      </c>
      <c r="AO1427" s="99">
        <f t="shared" si="112"/>
        <v>0</v>
      </c>
      <c r="AP1427" s="99">
        <f>SUMIFS(通讯通路门店!$K:$K,通讯通路门店!$S:$S,$G1427)</f>
        <v>0</v>
      </c>
      <c r="AQ1427" s="83"/>
      <c r="AR1427" s="99">
        <f>SUMIFS(通讯通路门店!$T:$T,通讯通路门店!$S:$S,$G1427)</f>
        <v>0</v>
      </c>
      <c r="AS1427" s="99">
        <f>SUMIFS(通讯通路门店!$U:$U,通讯通路门店!$S:$S,$G1427)</f>
        <v>0</v>
      </c>
      <c r="AT1427" s="99">
        <f>SUMIFS(通讯通路门店!$V:$V,通讯通路门店!$S:$S,$G1427)</f>
        <v>0</v>
      </c>
      <c r="AU1427" s="99">
        <f>SUMIFS(通讯通路门店!$W:$W,通讯通路门店!$S:$S,$G1427)</f>
        <v>0</v>
      </c>
      <c r="AV1427" s="99">
        <f>SUMIFS(通讯通路门店!$Z:$Z,通讯通路门店!$S:$S,$G1427)</f>
        <v>0</v>
      </c>
      <c r="AW1427" s="99">
        <f>SUMIFS(通讯通路门店!$AB:$AB,通讯通路门店!$S:$S,$G1427)</f>
        <v>0</v>
      </c>
      <c r="AX1427" s="99">
        <f>SUMIFS(通讯通路门店!$X:$X,通讯通路门店!$S:$S,$G1427)</f>
        <v>0</v>
      </c>
      <c r="AY1427" s="99">
        <f>SUMIFS(通讯通路门店!$Y:$Y,通讯通路门店!$S:$S,$G1427)</f>
        <v>0</v>
      </c>
      <c r="AZ1427" s="99">
        <f>SUMIFS(通讯通路门店!$AA:$AA,通讯通路门店!$S:$S,$G1427)</f>
        <v>0</v>
      </c>
      <c r="BA1427" s="99">
        <f t="shared" si="113"/>
        <v>0</v>
      </c>
      <c r="BB1427" s="99">
        <f t="shared" si="114"/>
        <v>0</v>
      </c>
      <c r="BC1427" s="99">
        <f>SUMIFS(通讯通路门店!$W:$W,通讯通路门店!$S:$S,$G1427,通讯通路门店!$J:$J,"荣耀体验店")+SUMIFS(通讯通路门店!$W:$W,通讯通路门店!$S:$S,$G1427,通讯通路门店!$J:$J,"荣耀授权专卖店")</f>
        <v>0</v>
      </c>
      <c r="BD1427" s="99">
        <f>SUMIFS(通讯通路门店!$Z:$Z,通讯通路门店!$S:$S,$G1427,通讯通路门店!$J:$J,"VIVO体验店")</f>
        <v>0</v>
      </c>
      <c r="BE1427" s="99">
        <f>SUMIFS(通讯通路门店!$AB:$AB,通讯通路门店!$S:$S,$G1427,通讯通路门店!$J:$J,"OPPO体验店")</f>
        <v>0</v>
      </c>
      <c r="BF1427" s="99">
        <f>SUMIFS(通讯通路门店!$X:$X,通讯通路门店!$S:$S,$G1427,通讯通路门店!$J:$J,"华为授权体验店")+SUMIFS(通讯通路门店!$AA:$AA,通讯通路门店!$S:$S,$G1427,通讯通路门店!$J:$J,"华为堡垒店")</f>
        <v>0</v>
      </c>
      <c r="BG1427" s="99">
        <f>SUMIFS(通讯通路门店!$Y:$Y,通讯通路门店!$S:$S,$G1427,通讯通路门店!$J:$J,"小米体验店")</f>
        <v>0</v>
      </c>
      <c r="BH1427" s="99">
        <f>SUMIFS(通讯通路门店!$AA:$AA,通讯通路门店!$S:$S,$G1427,通讯通路门店!$J:$J,"苹果体验店")</f>
        <v>0</v>
      </c>
      <c r="BI1427" s="99">
        <f>SUMIFS(通讯通路门店!$K:$K,通讯通路门店!$S:$S,$G1427,通讯通路门店!$J:$J,"其他品牌专卖店")</f>
        <v>0</v>
      </c>
      <c r="BJ1427" s="99">
        <f>SUMIFS(通讯通路门店!$AC:$AC,通讯通路门店!$S:$S,$G1427)</f>
        <v>0</v>
      </c>
      <c r="BK1427" s="99">
        <f>SUMIFS(通讯通路门店!$AD:$AD,通讯通路门店!$S:$S,$G1427)</f>
        <v>0</v>
      </c>
      <c r="BL1427" s="99">
        <f>SUMIFS(通讯通路门店!$AE:$AE,通讯通路门店!$S:$S,$G1427)</f>
        <v>0</v>
      </c>
      <c r="BM1427" s="99">
        <f>SUMIFS(通讯通路门店!$AF:$AF,通讯通路门店!$S:$S,$G1427)</f>
        <v>0</v>
      </c>
      <c r="BN1427" s="99">
        <f>SUMIFS(通讯通路门店!$AG:$AG,通讯通路门店!$S:$S,$G1427)</f>
        <v>0</v>
      </c>
      <c r="BO1427" s="99">
        <f>SUMIFS(通讯通路门店!$AH:$AH,通讯通路门店!$S:$S,$G1427)</f>
        <v>0</v>
      </c>
      <c r="BP1427" s="99">
        <f>SUMIFS(通讯通路门店!$AI:$AI,通讯通路门店!$S:$S,$G1427)</f>
        <v>0</v>
      </c>
      <c r="BQ1427" s="83"/>
    </row>
    <row r="1428" spans="1:69">
      <c r="A1428" s="99" t="str">
        <f>IFERROR(_xlfn.XLOOKUP($G1428,通讯通路门店!$S$4:$S$993933,通讯通路门店!$A$4:$A$993933,0,0),"")</f>
        <v>海南省</v>
      </c>
      <c r="B1428" s="99" t="str">
        <f>IFERROR(_xlfn.XLOOKUP($G1428,通讯通路门店!$S$4:$S$993933,通讯通路门店!$B$4:$B$993933,0,0),"")</f>
        <v>昌江黎族自治县</v>
      </c>
      <c r="C1428" s="99" t="str">
        <f>IFERROR(_xlfn.XLOOKUP($G1428,通讯通路门店!$S$4:$S$993933,通讯通路门店!$C$4:$C$993933,0,0),"")</f>
        <v>昌江黎族自治县</v>
      </c>
      <c r="D1428" s="99" t="str">
        <f>IFERROR(_xlfn.XLOOKUP($G1428,通讯通路门店!$S$4:$S$993933,通讯通路门店!$D$4:$D$993933,0,0),"")</f>
        <v>叉河镇</v>
      </c>
      <c r="E1428" s="83"/>
      <c r="F1428" s="83"/>
      <c r="G1428" s="101"/>
      <c r="H1428" s="102">
        <f>IFERROR(_xlfn.XLOOKUP($G1428,通讯通路门店!$S$4:$S$993933,通讯通路门店!$R$4:$R$993933,0,0),"")</f>
        <v>0</v>
      </c>
      <c r="I1428" s="83"/>
      <c r="J1428" s="83"/>
      <c r="K1428" s="83"/>
      <c r="L1428" s="83"/>
      <c r="M1428" s="83"/>
      <c r="N1428" s="83"/>
      <c r="O1428" s="83"/>
      <c r="P1428" s="83"/>
      <c r="Q1428" s="83"/>
      <c r="R1428" s="83"/>
      <c r="S1428" s="83"/>
      <c r="T1428" s="83"/>
      <c r="U1428" s="99">
        <f>COUNTIF(通讯通路门店!$S:$S,$G1428)</f>
        <v>0</v>
      </c>
      <c r="V1428" s="99">
        <f>COUNTIFS(通讯通路门店!$S:$S,$G1428,通讯通路门店!$J:$J,"综合卖场")</f>
        <v>0</v>
      </c>
      <c r="W1428" s="99">
        <f>SUMIFS(通讯通路门店!$AJ:$AJ,通讯通路门店!$S:$S,通讯客户沙盘!$G1428)</f>
        <v>0</v>
      </c>
      <c r="X1428" s="99">
        <f t="shared" si="110"/>
        <v>0</v>
      </c>
      <c r="Y1428" s="99">
        <f>COUNTIFS(通讯通路门店!$S:$S,$G1428,通讯通路门店!$J:$J,"荣耀体验店")+COUNTIFS(通讯通路门店!$S:$S,$G1428,通讯通路门店!$J:$J,"荣耀授权专卖店")</f>
        <v>0</v>
      </c>
      <c r="Z1428" s="99">
        <f>COUNTIFS(通讯通路门店!$S:$S,$G1428,通讯通路门店!$J:$J,"VIVO体验店")</f>
        <v>0</v>
      </c>
      <c r="AA1428" s="99">
        <f>COUNTIFS(通讯通路门店!$S:$S,$G1428,通讯通路门店!$J:$J,"OPPO体验店")</f>
        <v>0</v>
      </c>
      <c r="AB1428" s="99">
        <f>COUNTIFS(通讯通路门店!$S:$S,$G1428,通讯通路门店!$J:$J,"华为授权体验店")+COUNTIFS(通讯通路门店!$S:$S,$G1428,通讯通路门店!$J:$J,"华为堡垒店")</f>
        <v>0</v>
      </c>
      <c r="AC1428" s="99">
        <f>COUNTIFS(通讯通路门店!$S:$S,$G1428,通讯通路门店!$J:$J,"小米体验店")</f>
        <v>0</v>
      </c>
      <c r="AD1428" s="99">
        <f>COUNTIFS(通讯通路门店!$S:$S,$G1428,通讯通路门店!$J:$J,"苹果体验店")</f>
        <v>0</v>
      </c>
      <c r="AE1428" s="99">
        <f>COUNTIFS(通讯通路门店!$S:$S,$G1428,通讯通路门店!$J:$J,"其他品牌专卖店")</f>
        <v>0</v>
      </c>
      <c r="AF1428" s="99">
        <f>SUMIFS(通讯通路门店!$BI:$BI,通讯通路门店!$S:$S,$G1428)</f>
        <v>0</v>
      </c>
      <c r="AG1428" s="99">
        <f>SUMIFS(通讯通路门店!$BH:$BH,通讯通路门店!$S:$S,$G1428)</f>
        <v>0</v>
      </c>
      <c r="AH1428" s="99">
        <f t="shared" si="111"/>
        <v>0</v>
      </c>
      <c r="AI1428" s="99">
        <f>SUMIFS(通讯通路门店!$BB:$BB,通讯通路门店!$S:$S,$G1428)</f>
        <v>0</v>
      </c>
      <c r="AJ1428" s="99">
        <f>SUMIFS(通讯通路门店!$BE:$BE,通讯通路门店!$S:$S,$G1428)</f>
        <v>0</v>
      </c>
      <c r="AK1428" s="99">
        <f>SUMIFS(通讯通路门店!$BG:$BG,通讯通路门店!$S:$S,$G1428)</f>
        <v>0</v>
      </c>
      <c r="AL1428" s="99">
        <f>SUMIFS(通讯通路门店!$BC:$BC,通讯通路门店!$S:$S,$G1428)</f>
        <v>0</v>
      </c>
      <c r="AM1428" s="99">
        <f>SUMIFS(通讯通路门店!$BD:$BD,通讯通路门店!$S:$S,$G1428)</f>
        <v>0</v>
      </c>
      <c r="AN1428" s="99">
        <f>SUMIFS(通讯通路门店!$BF:$BF,通讯通路门店!$S:$S,$G1428)</f>
        <v>0</v>
      </c>
      <c r="AO1428" s="99">
        <f t="shared" si="112"/>
        <v>0</v>
      </c>
      <c r="AP1428" s="99">
        <f>SUMIFS(通讯通路门店!$K:$K,通讯通路门店!$S:$S,$G1428)</f>
        <v>0</v>
      </c>
      <c r="AQ1428" s="83"/>
      <c r="AR1428" s="99">
        <f>SUMIFS(通讯通路门店!$T:$T,通讯通路门店!$S:$S,$G1428)</f>
        <v>0</v>
      </c>
      <c r="AS1428" s="99">
        <f>SUMIFS(通讯通路门店!$U:$U,通讯通路门店!$S:$S,$G1428)</f>
        <v>0</v>
      </c>
      <c r="AT1428" s="99">
        <f>SUMIFS(通讯通路门店!$V:$V,通讯通路门店!$S:$S,$G1428)</f>
        <v>0</v>
      </c>
      <c r="AU1428" s="99">
        <f>SUMIFS(通讯通路门店!$W:$W,通讯通路门店!$S:$S,$G1428)</f>
        <v>0</v>
      </c>
      <c r="AV1428" s="99">
        <f>SUMIFS(通讯通路门店!$Z:$Z,通讯通路门店!$S:$S,$G1428)</f>
        <v>0</v>
      </c>
      <c r="AW1428" s="99">
        <f>SUMIFS(通讯通路门店!$AB:$AB,通讯通路门店!$S:$S,$G1428)</f>
        <v>0</v>
      </c>
      <c r="AX1428" s="99">
        <f>SUMIFS(通讯通路门店!$X:$X,通讯通路门店!$S:$S,$G1428)</f>
        <v>0</v>
      </c>
      <c r="AY1428" s="99">
        <f>SUMIFS(通讯通路门店!$Y:$Y,通讯通路门店!$S:$S,$G1428)</f>
        <v>0</v>
      </c>
      <c r="AZ1428" s="99">
        <f>SUMIFS(通讯通路门店!$AA:$AA,通讯通路门店!$S:$S,$G1428)</f>
        <v>0</v>
      </c>
      <c r="BA1428" s="99">
        <f t="shared" si="113"/>
        <v>0</v>
      </c>
      <c r="BB1428" s="99">
        <f t="shared" si="114"/>
        <v>0</v>
      </c>
      <c r="BC1428" s="99">
        <f>SUMIFS(通讯通路门店!$W:$W,通讯通路门店!$S:$S,$G1428,通讯通路门店!$J:$J,"荣耀体验店")+SUMIFS(通讯通路门店!$W:$W,通讯通路门店!$S:$S,$G1428,通讯通路门店!$J:$J,"荣耀授权专卖店")</f>
        <v>0</v>
      </c>
      <c r="BD1428" s="99">
        <f>SUMIFS(通讯通路门店!$Z:$Z,通讯通路门店!$S:$S,$G1428,通讯通路门店!$J:$J,"VIVO体验店")</f>
        <v>0</v>
      </c>
      <c r="BE1428" s="99">
        <f>SUMIFS(通讯通路门店!$AB:$AB,通讯通路门店!$S:$S,$G1428,通讯通路门店!$J:$J,"OPPO体验店")</f>
        <v>0</v>
      </c>
      <c r="BF1428" s="99">
        <f>SUMIFS(通讯通路门店!$X:$X,通讯通路门店!$S:$S,$G1428,通讯通路门店!$J:$J,"华为授权体验店")+SUMIFS(通讯通路门店!$AA:$AA,通讯通路门店!$S:$S,$G1428,通讯通路门店!$J:$J,"华为堡垒店")</f>
        <v>0</v>
      </c>
      <c r="BG1428" s="99">
        <f>SUMIFS(通讯通路门店!$Y:$Y,通讯通路门店!$S:$S,$G1428,通讯通路门店!$J:$J,"小米体验店")</f>
        <v>0</v>
      </c>
      <c r="BH1428" s="99">
        <f>SUMIFS(通讯通路门店!$AA:$AA,通讯通路门店!$S:$S,$G1428,通讯通路门店!$J:$J,"苹果体验店")</f>
        <v>0</v>
      </c>
      <c r="BI1428" s="99">
        <f>SUMIFS(通讯通路门店!$K:$K,通讯通路门店!$S:$S,$G1428,通讯通路门店!$J:$J,"其他品牌专卖店")</f>
        <v>0</v>
      </c>
      <c r="BJ1428" s="99">
        <f>SUMIFS(通讯通路门店!$AC:$AC,通讯通路门店!$S:$S,$G1428)</f>
        <v>0</v>
      </c>
      <c r="BK1428" s="99">
        <f>SUMIFS(通讯通路门店!$AD:$AD,通讯通路门店!$S:$S,$G1428)</f>
        <v>0</v>
      </c>
      <c r="BL1428" s="99">
        <f>SUMIFS(通讯通路门店!$AE:$AE,通讯通路门店!$S:$S,$G1428)</f>
        <v>0</v>
      </c>
      <c r="BM1428" s="99">
        <f>SUMIFS(通讯通路门店!$AF:$AF,通讯通路门店!$S:$S,$G1428)</f>
        <v>0</v>
      </c>
      <c r="BN1428" s="99">
        <f>SUMIFS(通讯通路门店!$AG:$AG,通讯通路门店!$S:$S,$G1428)</f>
        <v>0</v>
      </c>
      <c r="BO1428" s="99">
        <f>SUMIFS(通讯通路门店!$AH:$AH,通讯通路门店!$S:$S,$G1428)</f>
        <v>0</v>
      </c>
      <c r="BP1428" s="99">
        <f>SUMIFS(通讯通路门店!$AI:$AI,通讯通路门店!$S:$S,$G1428)</f>
        <v>0</v>
      </c>
      <c r="BQ1428" s="83"/>
    </row>
    <row r="1429" spans="1:69">
      <c r="A1429" s="99" t="str">
        <f>IFERROR(_xlfn.XLOOKUP($G1429,通讯通路门店!$S$4:$S$993933,通讯通路门店!$A$4:$A$993933,0,0),"")</f>
        <v>海南省</v>
      </c>
      <c r="B1429" s="99" t="str">
        <f>IFERROR(_xlfn.XLOOKUP($G1429,通讯通路门店!$S$4:$S$993933,通讯通路门店!$B$4:$B$993933,0,0),"")</f>
        <v>昌江黎族自治县</v>
      </c>
      <c r="C1429" s="99" t="str">
        <f>IFERROR(_xlfn.XLOOKUP($G1429,通讯通路门店!$S$4:$S$993933,通讯通路门店!$C$4:$C$993933,0,0),"")</f>
        <v>昌江黎族自治县</v>
      </c>
      <c r="D1429" s="99" t="str">
        <f>IFERROR(_xlfn.XLOOKUP($G1429,通讯通路门店!$S$4:$S$993933,通讯通路门店!$D$4:$D$993933,0,0),"")</f>
        <v>叉河镇</v>
      </c>
      <c r="E1429" s="83"/>
      <c r="F1429" s="83"/>
      <c r="G1429" s="101"/>
      <c r="H1429" s="102">
        <f>IFERROR(_xlfn.XLOOKUP($G1429,通讯通路门店!$S$4:$S$993933,通讯通路门店!$R$4:$R$993933,0,0),"")</f>
        <v>0</v>
      </c>
      <c r="I1429" s="83"/>
      <c r="J1429" s="83"/>
      <c r="K1429" s="83"/>
      <c r="L1429" s="83"/>
      <c r="M1429" s="83"/>
      <c r="N1429" s="83"/>
      <c r="O1429" s="83"/>
      <c r="P1429" s="83"/>
      <c r="Q1429" s="83"/>
      <c r="R1429" s="83"/>
      <c r="S1429" s="83"/>
      <c r="T1429" s="83"/>
      <c r="U1429" s="99">
        <f>COUNTIF(通讯通路门店!$S:$S,$G1429)</f>
        <v>0</v>
      </c>
      <c r="V1429" s="99">
        <f>COUNTIFS(通讯通路门店!$S:$S,$G1429,通讯通路门店!$J:$J,"综合卖场")</f>
        <v>0</v>
      </c>
      <c r="W1429" s="99">
        <f>SUMIFS(通讯通路门店!$AJ:$AJ,通讯通路门店!$S:$S,通讯客户沙盘!$G1429)</f>
        <v>0</v>
      </c>
      <c r="X1429" s="99">
        <f t="shared" si="110"/>
        <v>0</v>
      </c>
      <c r="Y1429" s="99">
        <f>COUNTIFS(通讯通路门店!$S:$S,$G1429,通讯通路门店!$J:$J,"荣耀体验店")+COUNTIFS(通讯通路门店!$S:$S,$G1429,通讯通路门店!$J:$J,"荣耀授权专卖店")</f>
        <v>0</v>
      </c>
      <c r="Z1429" s="99">
        <f>COUNTIFS(通讯通路门店!$S:$S,$G1429,通讯通路门店!$J:$J,"VIVO体验店")</f>
        <v>0</v>
      </c>
      <c r="AA1429" s="99">
        <f>COUNTIFS(通讯通路门店!$S:$S,$G1429,通讯通路门店!$J:$J,"OPPO体验店")</f>
        <v>0</v>
      </c>
      <c r="AB1429" s="99">
        <f>COUNTIFS(通讯通路门店!$S:$S,$G1429,通讯通路门店!$J:$J,"华为授权体验店")+COUNTIFS(通讯通路门店!$S:$S,$G1429,通讯通路门店!$J:$J,"华为堡垒店")</f>
        <v>0</v>
      </c>
      <c r="AC1429" s="99">
        <f>COUNTIFS(通讯通路门店!$S:$S,$G1429,通讯通路门店!$J:$J,"小米体验店")</f>
        <v>0</v>
      </c>
      <c r="AD1429" s="99">
        <f>COUNTIFS(通讯通路门店!$S:$S,$G1429,通讯通路门店!$J:$J,"苹果体验店")</f>
        <v>0</v>
      </c>
      <c r="AE1429" s="99">
        <f>COUNTIFS(通讯通路门店!$S:$S,$G1429,通讯通路门店!$J:$J,"其他品牌专卖店")</f>
        <v>0</v>
      </c>
      <c r="AF1429" s="99">
        <f>SUMIFS(通讯通路门店!$BI:$BI,通讯通路门店!$S:$S,$G1429)</f>
        <v>0</v>
      </c>
      <c r="AG1429" s="99">
        <f>SUMIFS(通讯通路门店!$BH:$BH,通讯通路门店!$S:$S,$G1429)</f>
        <v>0</v>
      </c>
      <c r="AH1429" s="99">
        <f t="shared" si="111"/>
        <v>0</v>
      </c>
      <c r="AI1429" s="99">
        <f>SUMIFS(通讯通路门店!$BB:$BB,通讯通路门店!$S:$S,$G1429)</f>
        <v>0</v>
      </c>
      <c r="AJ1429" s="99">
        <f>SUMIFS(通讯通路门店!$BE:$BE,通讯通路门店!$S:$S,$G1429)</f>
        <v>0</v>
      </c>
      <c r="AK1429" s="99">
        <f>SUMIFS(通讯通路门店!$BG:$BG,通讯通路门店!$S:$S,$G1429)</f>
        <v>0</v>
      </c>
      <c r="AL1429" s="99">
        <f>SUMIFS(通讯通路门店!$BC:$BC,通讯通路门店!$S:$S,$G1429)</f>
        <v>0</v>
      </c>
      <c r="AM1429" s="99">
        <f>SUMIFS(通讯通路门店!$BD:$BD,通讯通路门店!$S:$S,$G1429)</f>
        <v>0</v>
      </c>
      <c r="AN1429" s="99">
        <f>SUMIFS(通讯通路门店!$BF:$BF,通讯通路门店!$S:$S,$G1429)</f>
        <v>0</v>
      </c>
      <c r="AO1429" s="99">
        <f t="shared" si="112"/>
        <v>0</v>
      </c>
      <c r="AP1429" s="99">
        <f>SUMIFS(通讯通路门店!$K:$K,通讯通路门店!$S:$S,$G1429)</f>
        <v>0</v>
      </c>
      <c r="AQ1429" s="83"/>
      <c r="AR1429" s="99">
        <f>SUMIFS(通讯通路门店!$T:$T,通讯通路门店!$S:$S,$G1429)</f>
        <v>0</v>
      </c>
      <c r="AS1429" s="99">
        <f>SUMIFS(通讯通路门店!$U:$U,通讯通路门店!$S:$S,$G1429)</f>
        <v>0</v>
      </c>
      <c r="AT1429" s="99">
        <f>SUMIFS(通讯通路门店!$V:$V,通讯通路门店!$S:$S,$G1429)</f>
        <v>0</v>
      </c>
      <c r="AU1429" s="99">
        <f>SUMIFS(通讯通路门店!$W:$W,通讯通路门店!$S:$S,$G1429)</f>
        <v>0</v>
      </c>
      <c r="AV1429" s="99">
        <f>SUMIFS(通讯通路门店!$Z:$Z,通讯通路门店!$S:$S,$G1429)</f>
        <v>0</v>
      </c>
      <c r="AW1429" s="99">
        <f>SUMIFS(通讯通路门店!$AB:$AB,通讯通路门店!$S:$S,$G1429)</f>
        <v>0</v>
      </c>
      <c r="AX1429" s="99">
        <f>SUMIFS(通讯通路门店!$X:$X,通讯通路门店!$S:$S,$G1429)</f>
        <v>0</v>
      </c>
      <c r="AY1429" s="99">
        <f>SUMIFS(通讯通路门店!$Y:$Y,通讯通路门店!$S:$S,$G1429)</f>
        <v>0</v>
      </c>
      <c r="AZ1429" s="99">
        <f>SUMIFS(通讯通路门店!$AA:$AA,通讯通路门店!$S:$S,$G1429)</f>
        <v>0</v>
      </c>
      <c r="BA1429" s="99">
        <f t="shared" si="113"/>
        <v>0</v>
      </c>
      <c r="BB1429" s="99">
        <f t="shared" si="114"/>
        <v>0</v>
      </c>
      <c r="BC1429" s="99">
        <f>SUMIFS(通讯通路门店!$W:$W,通讯通路门店!$S:$S,$G1429,通讯通路门店!$J:$J,"荣耀体验店")+SUMIFS(通讯通路门店!$W:$W,通讯通路门店!$S:$S,$G1429,通讯通路门店!$J:$J,"荣耀授权专卖店")</f>
        <v>0</v>
      </c>
      <c r="BD1429" s="99">
        <f>SUMIFS(通讯通路门店!$Z:$Z,通讯通路门店!$S:$S,$G1429,通讯通路门店!$J:$J,"VIVO体验店")</f>
        <v>0</v>
      </c>
      <c r="BE1429" s="99">
        <f>SUMIFS(通讯通路门店!$AB:$AB,通讯通路门店!$S:$S,$G1429,通讯通路门店!$J:$J,"OPPO体验店")</f>
        <v>0</v>
      </c>
      <c r="BF1429" s="99">
        <f>SUMIFS(通讯通路门店!$X:$X,通讯通路门店!$S:$S,$G1429,通讯通路门店!$J:$J,"华为授权体验店")+SUMIFS(通讯通路门店!$AA:$AA,通讯通路门店!$S:$S,$G1429,通讯通路门店!$J:$J,"华为堡垒店")</f>
        <v>0</v>
      </c>
      <c r="BG1429" s="99">
        <f>SUMIFS(通讯通路门店!$Y:$Y,通讯通路门店!$S:$S,$G1429,通讯通路门店!$J:$J,"小米体验店")</f>
        <v>0</v>
      </c>
      <c r="BH1429" s="99">
        <f>SUMIFS(通讯通路门店!$AA:$AA,通讯通路门店!$S:$S,$G1429,通讯通路门店!$J:$J,"苹果体验店")</f>
        <v>0</v>
      </c>
      <c r="BI1429" s="99">
        <f>SUMIFS(通讯通路门店!$K:$K,通讯通路门店!$S:$S,$G1429,通讯通路门店!$J:$J,"其他品牌专卖店")</f>
        <v>0</v>
      </c>
      <c r="BJ1429" s="99">
        <f>SUMIFS(通讯通路门店!$AC:$AC,通讯通路门店!$S:$S,$G1429)</f>
        <v>0</v>
      </c>
      <c r="BK1429" s="99">
        <f>SUMIFS(通讯通路门店!$AD:$AD,通讯通路门店!$S:$S,$G1429)</f>
        <v>0</v>
      </c>
      <c r="BL1429" s="99">
        <f>SUMIFS(通讯通路门店!$AE:$AE,通讯通路门店!$S:$S,$G1429)</f>
        <v>0</v>
      </c>
      <c r="BM1429" s="99">
        <f>SUMIFS(通讯通路门店!$AF:$AF,通讯通路门店!$S:$S,$G1429)</f>
        <v>0</v>
      </c>
      <c r="BN1429" s="99">
        <f>SUMIFS(通讯通路门店!$AG:$AG,通讯通路门店!$S:$S,$G1429)</f>
        <v>0</v>
      </c>
      <c r="BO1429" s="99">
        <f>SUMIFS(通讯通路门店!$AH:$AH,通讯通路门店!$S:$S,$G1429)</f>
        <v>0</v>
      </c>
      <c r="BP1429" s="99">
        <f>SUMIFS(通讯通路门店!$AI:$AI,通讯通路门店!$S:$S,$G1429)</f>
        <v>0</v>
      </c>
      <c r="BQ1429" s="83"/>
    </row>
    <row r="1430" spans="1:69">
      <c r="A1430" s="99" t="str">
        <f>IFERROR(_xlfn.XLOOKUP($G1430,通讯通路门店!$S$4:$S$993933,通讯通路门店!$A$4:$A$993933,0,0),"")</f>
        <v>海南省</v>
      </c>
      <c r="B1430" s="99" t="str">
        <f>IFERROR(_xlfn.XLOOKUP($G1430,通讯通路门店!$S$4:$S$993933,通讯通路门店!$B$4:$B$993933,0,0),"")</f>
        <v>昌江黎族自治县</v>
      </c>
      <c r="C1430" s="99" t="str">
        <f>IFERROR(_xlfn.XLOOKUP($G1430,通讯通路门店!$S$4:$S$993933,通讯通路门店!$C$4:$C$993933,0,0),"")</f>
        <v>昌江黎族自治县</v>
      </c>
      <c r="D1430" s="99" t="str">
        <f>IFERROR(_xlfn.XLOOKUP($G1430,通讯通路门店!$S$4:$S$993933,通讯通路门店!$D$4:$D$993933,0,0),"")</f>
        <v>叉河镇</v>
      </c>
      <c r="E1430" s="83"/>
      <c r="F1430" s="83"/>
      <c r="G1430" s="101"/>
      <c r="H1430" s="102">
        <f>IFERROR(_xlfn.XLOOKUP($G1430,通讯通路门店!$S$4:$S$993933,通讯通路门店!$R$4:$R$993933,0,0),"")</f>
        <v>0</v>
      </c>
      <c r="I1430" s="83"/>
      <c r="J1430" s="83"/>
      <c r="K1430" s="83"/>
      <c r="L1430" s="83"/>
      <c r="M1430" s="83"/>
      <c r="N1430" s="83"/>
      <c r="O1430" s="83"/>
      <c r="P1430" s="83"/>
      <c r="Q1430" s="83"/>
      <c r="R1430" s="83"/>
      <c r="S1430" s="83"/>
      <c r="T1430" s="83"/>
      <c r="U1430" s="99">
        <f>COUNTIF(通讯通路门店!$S:$S,$G1430)</f>
        <v>0</v>
      </c>
      <c r="V1430" s="99">
        <f>COUNTIFS(通讯通路门店!$S:$S,$G1430,通讯通路门店!$J:$J,"综合卖场")</f>
        <v>0</v>
      </c>
      <c r="W1430" s="99">
        <f>SUMIFS(通讯通路门店!$AJ:$AJ,通讯通路门店!$S:$S,通讯客户沙盘!$G1430)</f>
        <v>0</v>
      </c>
      <c r="X1430" s="99">
        <f t="shared" si="110"/>
        <v>0</v>
      </c>
      <c r="Y1430" s="99">
        <f>COUNTIFS(通讯通路门店!$S:$S,$G1430,通讯通路门店!$J:$J,"荣耀体验店")+COUNTIFS(通讯通路门店!$S:$S,$G1430,通讯通路门店!$J:$J,"荣耀授权专卖店")</f>
        <v>0</v>
      </c>
      <c r="Z1430" s="99">
        <f>COUNTIFS(通讯通路门店!$S:$S,$G1430,通讯通路门店!$J:$J,"VIVO体验店")</f>
        <v>0</v>
      </c>
      <c r="AA1430" s="99">
        <f>COUNTIFS(通讯通路门店!$S:$S,$G1430,通讯通路门店!$J:$J,"OPPO体验店")</f>
        <v>0</v>
      </c>
      <c r="AB1430" s="99">
        <f>COUNTIFS(通讯通路门店!$S:$S,$G1430,通讯通路门店!$J:$J,"华为授权体验店")+COUNTIFS(通讯通路门店!$S:$S,$G1430,通讯通路门店!$J:$J,"华为堡垒店")</f>
        <v>0</v>
      </c>
      <c r="AC1430" s="99">
        <f>COUNTIFS(通讯通路门店!$S:$S,$G1430,通讯通路门店!$J:$J,"小米体验店")</f>
        <v>0</v>
      </c>
      <c r="AD1430" s="99">
        <f>COUNTIFS(通讯通路门店!$S:$S,$G1430,通讯通路门店!$J:$J,"苹果体验店")</f>
        <v>0</v>
      </c>
      <c r="AE1430" s="99">
        <f>COUNTIFS(通讯通路门店!$S:$S,$G1430,通讯通路门店!$J:$J,"其他品牌专卖店")</f>
        <v>0</v>
      </c>
      <c r="AF1430" s="99">
        <f>SUMIFS(通讯通路门店!$BI:$BI,通讯通路门店!$S:$S,$G1430)</f>
        <v>0</v>
      </c>
      <c r="AG1430" s="99">
        <f>SUMIFS(通讯通路门店!$BH:$BH,通讯通路门店!$S:$S,$G1430)</f>
        <v>0</v>
      </c>
      <c r="AH1430" s="99">
        <f t="shared" si="111"/>
        <v>0</v>
      </c>
      <c r="AI1430" s="99">
        <f>SUMIFS(通讯通路门店!$BB:$BB,通讯通路门店!$S:$S,$G1430)</f>
        <v>0</v>
      </c>
      <c r="AJ1430" s="99">
        <f>SUMIFS(通讯通路门店!$BE:$BE,通讯通路门店!$S:$S,$G1430)</f>
        <v>0</v>
      </c>
      <c r="AK1430" s="99">
        <f>SUMIFS(通讯通路门店!$BG:$BG,通讯通路门店!$S:$S,$G1430)</f>
        <v>0</v>
      </c>
      <c r="AL1430" s="99">
        <f>SUMIFS(通讯通路门店!$BC:$BC,通讯通路门店!$S:$S,$G1430)</f>
        <v>0</v>
      </c>
      <c r="AM1430" s="99">
        <f>SUMIFS(通讯通路门店!$BD:$BD,通讯通路门店!$S:$S,$G1430)</f>
        <v>0</v>
      </c>
      <c r="AN1430" s="99">
        <f>SUMIFS(通讯通路门店!$BF:$BF,通讯通路门店!$S:$S,$G1430)</f>
        <v>0</v>
      </c>
      <c r="AO1430" s="99">
        <f t="shared" si="112"/>
        <v>0</v>
      </c>
      <c r="AP1430" s="99">
        <f>SUMIFS(通讯通路门店!$K:$K,通讯通路门店!$S:$S,$G1430)</f>
        <v>0</v>
      </c>
      <c r="AQ1430" s="83"/>
      <c r="AR1430" s="99">
        <f>SUMIFS(通讯通路门店!$T:$T,通讯通路门店!$S:$S,$G1430)</f>
        <v>0</v>
      </c>
      <c r="AS1430" s="99">
        <f>SUMIFS(通讯通路门店!$U:$U,通讯通路门店!$S:$S,$G1430)</f>
        <v>0</v>
      </c>
      <c r="AT1430" s="99">
        <f>SUMIFS(通讯通路门店!$V:$V,通讯通路门店!$S:$S,$G1430)</f>
        <v>0</v>
      </c>
      <c r="AU1430" s="99">
        <f>SUMIFS(通讯通路门店!$W:$W,通讯通路门店!$S:$S,$G1430)</f>
        <v>0</v>
      </c>
      <c r="AV1430" s="99">
        <f>SUMIFS(通讯通路门店!$Z:$Z,通讯通路门店!$S:$S,$G1430)</f>
        <v>0</v>
      </c>
      <c r="AW1430" s="99">
        <f>SUMIFS(通讯通路门店!$AB:$AB,通讯通路门店!$S:$S,$G1430)</f>
        <v>0</v>
      </c>
      <c r="AX1430" s="99">
        <f>SUMIFS(通讯通路门店!$X:$X,通讯通路门店!$S:$S,$G1430)</f>
        <v>0</v>
      </c>
      <c r="AY1430" s="99">
        <f>SUMIFS(通讯通路门店!$Y:$Y,通讯通路门店!$S:$S,$G1430)</f>
        <v>0</v>
      </c>
      <c r="AZ1430" s="99">
        <f>SUMIFS(通讯通路门店!$AA:$AA,通讯通路门店!$S:$S,$G1430)</f>
        <v>0</v>
      </c>
      <c r="BA1430" s="99">
        <f t="shared" si="113"/>
        <v>0</v>
      </c>
      <c r="BB1430" s="99">
        <f t="shared" si="114"/>
        <v>0</v>
      </c>
      <c r="BC1430" s="99">
        <f>SUMIFS(通讯通路门店!$W:$W,通讯通路门店!$S:$S,$G1430,通讯通路门店!$J:$J,"荣耀体验店")+SUMIFS(通讯通路门店!$W:$W,通讯通路门店!$S:$S,$G1430,通讯通路门店!$J:$J,"荣耀授权专卖店")</f>
        <v>0</v>
      </c>
      <c r="BD1430" s="99">
        <f>SUMIFS(通讯通路门店!$Z:$Z,通讯通路门店!$S:$S,$G1430,通讯通路门店!$J:$J,"VIVO体验店")</f>
        <v>0</v>
      </c>
      <c r="BE1430" s="99">
        <f>SUMIFS(通讯通路门店!$AB:$AB,通讯通路门店!$S:$S,$G1430,通讯通路门店!$J:$J,"OPPO体验店")</f>
        <v>0</v>
      </c>
      <c r="BF1430" s="99">
        <f>SUMIFS(通讯通路门店!$X:$X,通讯通路门店!$S:$S,$G1430,通讯通路门店!$J:$J,"华为授权体验店")+SUMIFS(通讯通路门店!$AA:$AA,通讯通路门店!$S:$S,$G1430,通讯通路门店!$J:$J,"华为堡垒店")</f>
        <v>0</v>
      </c>
      <c r="BG1430" s="99">
        <f>SUMIFS(通讯通路门店!$Y:$Y,通讯通路门店!$S:$S,$G1430,通讯通路门店!$J:$J,"小米体验店")</f>
        <v>0</v>
      </c>
      <c r="BH1430" s="99">
        <f>SUMIFS(通讯通路门店!$AA:$AA,通讯通路门店!$S:$S,$G1430,通讯通路门店!$J:$J,"苹果体验店")</f>
        <v>0</v>
      </c>
      <c r="BI1430" s="99">
        <f>SUMIFS(通讯通路门店!$K:$K,通讯通路门店!$S:$S,$G1430,通讯通路门店!$J:$J,"其他品牌专卖店")</f>
        <v>0</v>
      </c>
      <c r="BJ1430" s="99">
        <f>SUMIFS(通讯通路门店!$AC:$AC,通讯通路门店!$S:$S,$G1430)</f>
        <v>0</v>
      </c>
      <c r="BK1430" s="99">
        <f>SUMIFS(通讯通路门店!$AD:$AD,通讯通路门店!$S:$S,$G1430)</f>
        <v>0</v>
      </c>
      <c r="BL1430" s="99">
        <f>SUMIFS(通讯通路门店!$AE:$AE,通讯通路门店!$S:$S,$G1430)</f>
        <v>0</v>
      </c>
      <c r="BM1430" s="99">
        <f>SUMIFS(通讯通路门店!$AF:$AF,通讯通路门店!$S:$S,$G1430)</f>
        <v>0</v>
      </c>
      <c r="BN1430" s="99">
        <f>SUMIFS(通讯通路门店!$AG:$AG,通讯通路门店!$S:$S,$G1430)</f>
        <v>0</v>
      </c>
      <c r="BO1430" s="99">
        <f>SUMIFS(通讯通路门店!$AH:$AH,通讯通路门店!$S:$S,$G1430)</f>
        <v>0</v>
      </c>
      <c r="BP1430" s="99">
        <f>SUMIFS(通讯通路门店!$AI:$AI,通讯通路门店!$S:$S,$G1430)</f>
        <v>0</v>
      </c>
      <c r="BQ1430" s="83"/>
    </row>
    <row r="1431" spans="1:69">
      <c r="A1431" s="99" t="str">
        <f>IFERROR(_xlfn.XLOOKUP($G1431,通讯通路门店!$S$4:$S$993933,通讯通路门店!$A$4:$A$993933,0,0),"")</f>
        <v>海南省</v>
      </c>
      <c r="B1431" s="99" t="str">
        <f>IFERROR(_xlfn.XLOOKUP($G1431,通讯通路门店!$S$4:$S$993933,通讯通路门店!$B$4:$B$993933,0,0),"")</f>
        <v>昌江黎族自治县</v>
      </c>
      <c r="C1431" s="99" t="str">
        <f>IFERROR(_xlfn.XLOOKUP($G1431,通讯通路门店!$S$4:$S$993933,通讯通路门店!$C$4:$C$993933,0,0),"")</f>
        <v>昌江黎族自治县</v>
      </c>
      <c r="D1431" s="99" t="str">
        <f>IFERROR(_xlfn.XLOOKUP($G1431,通讯通路门店!$S$4:$S$993933,通讯通路门店!$D$4:$D$993933,0,0),"")</f>
        <v>叉河镇</v>
      </c>
      <c r="E1431" s="83"/>
      <c r="F1431" s="83"/>
      <c r="G1431" s="101"/>
      <c r="H1431" s="102">
        <f>IFERROR(_xlfn.XLOOKUP($G1431,通讯通路门店!$S$4:$S$993933,通讯通路门店!$R$4:$R$993933,0,0),"")</f>
        <v>0</v>
      </c>
      <c r="I1431" s="83"/>
      <c r="J1431" s="83"/>
      <c r="K1431" s="83"/>
      <c r="L1431" s="83"/>
      <c r="M1431" s="83"/>
      <c r="N1431" s="83"/>
      <c r="O1431" s="83"/>
      <c r="P1431" s="83"/>
      <c r="Q1431" s="83"/>
      <c r="R1431" s="83"/>
      <c r="S1431" s="83"/>
      <c r="T1431" s="83"/>
      <c r="U1431" s="99">
        <f>COUNTIF(通讯通路门店!$S:$S,$G1431)</f>
        <v>0</v>
      </c>
      <c r="V1431" s="99">
        <f>COUNTIFS(通讯通路门店!$S:$S,$G1431,通讯通路门店!$J:$J,"综合卖场")</f>
        <v>0</v>
      </c>
      <c r="W1431" s="99">
        <f>SUMIFS(通讯通路门店!$AJ:$AJ,通讯通路门店!$S:$S,通讯客户沙盘!$G1431)</f>
        <v>0</v>
      </c>
      <c r="X1431" s="99">
        <f t="shared" si="110"/>
        <v>0</v>
      </c>
      <c r="Y1431" s="99">
        <f>COUNTIFS(通讯通路门店!$S:$S,$G1431,通讯通路门店!$J:$J,"荣耀体验店")+COUNTIFS(通讯通路门店!$S:$S,$G1431,通讯通路门店!$J:$J,"荣耀授权专卖店")</f>
        <v>0</v>
      </c>
      <c r="Z1431" s="99">
        <f>COUNTIFS(通讯通路门店!$S:$S,$G1431,通讯通路门店!$J:$J,"VIVO体验店")</f>
        <v>0</v>
      </c>
      <c r="AA1431" s="99">
        <f>COUNTIFS(通讯通路门店!$S:$S,$G1431,通讯通路门店!$J:$J,"OPPO体验店")</f>
        <v>0</v>
      </c>
      <c r="AB1431" s="99">
        <f>COUNTIFS(通讯通路门店!$S:$S,$G1431,通讯通路门店!$J:$J,"华为授权体验店")+COUNTIFS(通讯通路门店!$S:$S,$G1431,通讯通路门店!$J:$J,"华为堡垒店")</f>
        <v>0</v>
      </c>
      <c r="AC1431" s="99">
        <f>COUNTIFS(通讯通路门店!$S:$S,$G1431,通讯通路门店!$J:$J,"小米体验店")</f>
        <v>0</v>
      </c>
      <c r="AD1431" s="99">
        <f>COUNTIFS(通讯通路门店!$S:$S,$G1431,通讯通路门店!$J:$J,"苹果体验店")</f>
        <v>0</v>
      </c>
      <c r="AE1431" s="99">
        <f>COUNTIFS(通讯通路门店!$S:$S,$G1431,通讯通路门店!$J:$J,"其他品牌专卖店")</f>
        <v>0</v>
      </c>
      <c r="AF1431" s="99">
        <f>SUMIFS(通讯通路门店!$BI:$BI,通讯通路门店!$S:$S,$G1431)</f>
        <v>0</v>
      </c>
      <c r="AG1431" s="99">
        <f>SUMIFS(通讯通路门店!$BH:$BH,通讯通路门店!$S:$S,$G1431)</f>
        <v>0</v>
      </c>
      <c r="AH1431" s="99">
        <f t="shared" si="111"/>
        <v>0</v>
      </c>
      <c r="AI1431" s="99">
        <f>SUMIFS(通讯通路门店!$BB:$BB,通讯通路门店!$S:$S,$G1431)</f>
        <v>0</v>
      </c>
      <c r="AJ1431" s="99">
        <f>SUMIFS(通讯通路门店!$BE:$BE,通讯通路门店!$S:$S,$G1431)</f>
        <v>0</v>
      </c>
      <c r="AK1431" s="99">
        <f>SUMIFS(通讯通路门店!$BG:$BG,通讯通路门店!$S:$S,$G1431)</f>
        <v>0</v>
      </c>
      <c r="AL1431" s="99">
        <f>SUMIFS(通讯通路门店!$BC:$BC,通讯通路门店!$S:$S,$G1431)</f>
        <v>0</v>
      </c>
      <c r="AM1431" s="99">
        <f>SUMIFS(通讯通路门店!$BD:$BD,通讯通路门店!$S:$S,$G1431)</f>
        <v>0</v>
      </c>
      <c r="AN1431" s="99">
        <f>SUMIFS(通讯通路门店!$BF:$BF,通讯通路门店!$S:$S,$G1431)</f>
        <v>0</v>
      </c>
      <c r="AO1431" s="99">
        <f t="shared" si="112"/>
        <v>0</v>
      </c>
      <c r="AP1431" s="99">
        <f>SUMIFS(通讯通路门店!$K:$K,通讯通路门店!$S:$S,$G1431)</f>
        <v>0</v>
      </c>
      <c r="AQ1431" s="83"/>
      <c r="AR1431" s="99">
        <f>SUMIFS(通讯通路门店!$T:$T,通讯通路门店!$S:$S,$G1431)</f>
        <v>0</v>
      </c>
      <c r="AS1431" s="99">
        <f>SUMIFS(通讯通路门店!$U:$U,通讯通路门店!$S:$S,$G1431)</f>
        <v>0</v>
      </c>
      <c r="AT1431" s="99">
        <f>SUMIFS(通讯通路门店!$V:$V,通讯通路门店!$S:$S,$G1431)</f>
        <v>0</v>
      </c>
      <c r="AU1431" s="99">
        <f>SUMIFS(通讯通路门店!$W:$W,通讯通路门店!$S:$S,$G1431)</f>
        <v>0</v>
      </c>
      <c r="AV1431" s="99">
        <f>SUMIFS(通讯通路门店!$Z:$Z,通讯通路门店!$S:$S,$G1431)</f>
        <v>0</v>
      </c>
      <c r="AW1431" s="99">
        <f>SUMIFS(通讯通路门店!$AB:$AB,通讯通路门店!$S:$S,$G1431)</f>
        <v>0</v>
      </c>
      <c r="AX1431" s="99">
        <f>SUMIFS(通讯通路门店!$X:$X,通讯通路门店!$S:$S,$G1431)</f>
        <v>0</v>
      </c>
      <c r="AY1431" s="99">
        <f>SUMIFS(通讯通路门店!$Y:$Y,通讯通路门店!$S:$S,$G1431)</f>
        <v>0</v>
      </c>
      <c r="AZ1431" s="99">
        <f>SUMIFS(通讯通路门店!$AA:$AA,通讯通路门店!$S:$S,$G1431)</f>
        <v>0</v>
      </c>
      <c r="BA1431" s="99">
        <f t="shared" si="113"/>
        <v>0</v>
      </c>
      <c r="BB1431" s="99">
        <f t="shared" si="114"/>
        <v>0</v>
      </c>
      <c r="BC1431" s="99">
        <f>SUMIFS(通讯通路门店!$W:$W,通讯通路门店!$S:$S,$G1431,通讯通路门店!$J:$J,"荣耀体验店")+SUMIFS(通讯通路门店!$W:$W,通讯通路门店!$S:$S,$G1431,通讯通路门店!$J:$J,"荣耀授权专卖店")</f>
        <v>0</v>
      </c>
      <c r="BD1431" s="99">
        <f>SUMIFS(通讯通路门店!$Z:$Z,通讯通路门店!$S:$S,$G1431,通讯通路门店!$J:$J,"VIVO体验店")</f>
        <v>0</v>
      </c>
      <c r="BE1431" s="99">
        <f>SUMIFS(通讯通路门店!$AB:$AB,通讯通路门店!$S:$S,$G1431,通讯通路门店!$J:$J,"OPPO体验店")</f>
        <v>0</v>
      </c>
      <c r="BF1431" s="99">
        <f>SUMIFS(通讯通路门店!$X:$X,通讯通路门店!$S:$S,$G1431,通讯通路门店!$J:$J,"华为授权体验店")+SUMIFS(通讯通路门店!$AA:$AA,通讯通路门店!$S:$S,$G1431,通讯通路门店!$J:$J,"华为堡垒店")</f>
        <v>0</v>
      </c>
      <c r="BG1431" s="99">
        <f>SUMIFS(通讯通路门店!$Y:$Y,通讯通路门店!$S:$S,$G1431,通讯通路门店!$J:$J,"小米体验店")</f>
        <v>0</v>
      </c>
      <c r="BH1431" s="99">
        <f>SUMIFS(通讯通路门店!$AA:$AA,通讯通路门店!$S:$S,$G1431,通讯通路门店!$J:$J,"苹果体验店")</f>
        <v>0</v>
      </c>
      <c r="BI1431" s="99">
        <f>SUMIFS(通讯通路门店!$K:$K,通讯通路门店!$S:$S,$G1431,通讯通路门店!$J:$J,"其他品牌专卖店")</f>
        <v>0</v>
      </c>
      <c r="BJ1431" s="99">
        <f>SUMIFS(通讯通路门店!$AC:$AC,通讯通路门店!$S:$S,$G1431)</f>
        <v>0</v>
      </c>
      <c r="BK1431" s="99">
        <f>SUMIFS(通讯通路门店!$AD:$AD,通讯通路门店!$S:$S,$G1431)</f>
        <v>0</v>
      </c>
      <c r="BL1431" s="99">
        <f>SUMIFS(通讯通路门店!$AE:$AE,通讯通路门店!$S:$S,$G1431)</f>
        <v>0</v>
      </c>
      <c r="BM1431" s="99">
        <f>SUMIFS(通讯通路门店!$AF:$AF,通讯通路门店!$S:$S,$G1431)</f>
        <v>0</v>
      </c>
      <c r="BN1431" s="99">
        <f>SUMIFS(通讯通路门店!$AG:$AG,通讯通路门店!$S:$S,$G1431)</f>
        <v>0</v>
      </c>
      <c r="BO1431" s="99">
        <f>SUMIFS(通讯通路门店!$AH:$AH,通讯通路门店!$S:$S,$G1431)</f>
        <v>0</v>
      </c>
      <c r="BP1431" s="99">
        <f>SUMIFS(通讯通路门店!$AI:$AI,通讯通路门店!$S:$S,$G1431)</f>
        <v>0</v>
      </c>
      <c r="BQ1431" s="83"/>
    </row>
    <row r="1432" spans="1:69">
      <c r="A1432" s="99" t="str">
        <f>IFERROR(_xlfn.XLOOKUP($G1432,通讯通路门店!$S$4:$S$993933,通讯通路门店!$A$4:$A$993933,0,0),"")</f>
        <v>海南省</v>
      </c>
      <c r="B1432" s="99" t="str">
        <f>IFERROR(_xlfn.XLOOKUP($G1432,通讯通路门店!$S$4:$S$993933,通讯通路门店!$B$4:$B$993933,0,0),"")</f>
        <v>昌江黎族自治县</v>
      </c>
      <c r="C1432" s="99" t="str">
        <f>IFERROR(_xlfn.XLOOKUP($G1432,通讯通路门店!$S$4:$S$993933,通讯通路门店!$C$4:$C$993933,0,0),"")</f>
        <v>昌江黎族自治县</v>
      </c>
      <c r="D1432" s="99" t="str">
        <f>IFERROR(_xlfn.XLOOKUP($G1432,通讯通路门店!$S$4:$S$993933,通讯通路门店!$D$4:$D$993933,0,0),"")</f>
        <v>叉河镇</v>
      </c>
      <c r="E1432" s="83"/>
      <c r="F1432" s="83"/>
      <c r="G1432" s="101"/>
      <c r="H1432" s="102">
        <f>IFERROR(_xlfn.XLOOKUP($G1432,通讯通路门店!$S$4:$S$993933,通讯通路门店!$R$4:$R$993933,0,0),"")</f>
        <v>0</v>
      </c>
      <c r="I1432" s="83"/>
      <c r="J1432" s="83"/>
      <c r="K1432" s="83"/>
      <c r="L1432" s="83"/>
      <c r="M1432" s="83"/>
      <c r="N1432" s="83"/>
      <c r="O1432" s="83"/>
      <c r="P1432" s="83"/>
      <c r="Q1432" s="83"/>
      <c r="R1432" s="83"/>
      <c r="S1432" s="83"/>
      <c r="T1432" s="83"/>
      <c r="U1432" s="99">
        <f>COUNTIF(通讯通路门店!$S:$S,$G1432)</f>
        <v>0</v>
      </c>
      <c r="V1432" s="99">
        <f>COUNTIFS(通讯通路门店!$S:$S,$G1432,通讯通路门店!$J:$J,"综合卖场")</f>
        <v>0</v>
      </c>
      <c r="W1432" s="99">
        <f>SUMIFS(通讯通路门店!$AJ:$AJ,通讯通路门店!$S:$S,通讯客户沙盘!$G1432)</f>
        <v>0</v>
      </c>
      <c r="X1432" s="99">
        <f t="shared" si="110"/>
        <v>0</v>
      </c>
      <c r="Y1432" s="99">
        <f>COUNTIFS(通讯通路门店!$S:$S,$G1432,通讯通路门店!$J:$J,"荣耀体验店")+COUNTIFS(通讯通路门店!$S:$S,$G1432,通讯通路门店!$J:$J,"荣耀授权专卖店")</f>
        <v>0</v>
      </c>
      <c r="Z1432" s="99">
        <f>COUNTIFS(通讯通路门店!$S:$S,$G1432,通讯通路门店!$J:$J,"VIVO体验店")</f>
        <v>0</v>
      </c>
      <c r="AA1432" s="99">
        <f>COUNTIFS(通讯通路门店!$S:$S,$G1432,通讯通路门店!$J:$J,"OPPO体验店")</f>
        <v>0</v>
      </c>
      <c r="AB1432" s="99">
        <f>COUNTIFS(通讯通路门店!$S:$S,$G1432,通讯通路门店!$J:$J,"华为授权体验店")+COUNTIFS(通讯通路门店!$S:$S,$G1432,通讯通路门店!$J:$J,"华为堡垒店")</f>
        <v>0</v>
      </c>
      <c r="AC1432" s="99">
        <f>COUNTIFS(通讯通路门店!$S:$S,$G1432,通讯通路门店!$J:$J,"小米体验店")</f>
        <v>0</v>
      </c>
      <c r="AD1432" s="99">
        <f>COUNTIFS(通讯通路门店!$S:$S,$G1432,通讯通路门店!$J:$J,"苹果体验店")</f>
        <v>0</v>
      </c>
      <c r="AE1432" s="99">
        <f>COUNTIFS(通讯通路门店!$S:$S,$G1432,通讯通路门店!$J:$J,"其他品牌专卖店")</f>
        <v>0</v>
      </c>
      <c r="AF1432" s="99">
        <f>SUMIFS(通讯通路门店!$BI:$BI,通讯通路门店!$S:$S,$G1432)</f>
        <v>0</v>
      </c>
      <c r="AG1432" s="99">
        <f>SUMIFS(通讯通路门店!$BH:$BH,通讯通路门店!$S:$S,$G1432)</f>
        <v>0</v>
      </c>
      <c r="AH1432" s="99">
        <f t="shared" si="111"/>
        <v>0</v>
      </c>
      <c r="AI1432" s="99">
        <f>SUMIFS(通讯通路门店!$BB:$BB,通讯通路门店!$S:$S,$G1432)</f>
        <v>0</v>
      </c>
      <c r="AJ1432" s="99">
        <f>SUMIFS(通讯通路门店!$BE:$BE,通讯通路门店!$S:$S,$G1432)</f>
        <v>0</v>
      </c>
      <c r="AK1432" s="99">
        <f>SUMIFS(通讯通路门店!$BG:$BG,通讯通路门店!$S:$S,$G1432)</f>
        <v>0</v>
      </c>
      <c r="AL1432" s="99">
        <f>SUMIFS(通讯通路门店!$BC:$BC,通讯通路门店!$S:$S,$G1432)</f>
        <v>0</v>
      </c>
      <c r="AM1432" s="99">
        <f>SUMIFS(通讯通路门店!$BD:$BD,通讯通路门店!$S:$S,$G1432)</f>
        <v>0</v>
      </c>
      <c r="AN1432" s="99">
        <f>SUMIFS(通讯通路门店!$BF:$BF,通讯通路门店!$S:$S,$G1432)</f>
        <v>0</v>
      </c>
      <c r="AO1432" s="99">
        <f t="shared" si="112"/>
        <v>0</v>
      </c>
      <c r="AP1432" s="99">
        <f>SUMIFS(通讯通路门店!$K:$K,通讯通路门店!$S:$S,$G1432)</f>
        <v>0</v>
      </c>
      <c r="AQ1432" s="83"/>
      <c r="AR1432" s="99">
        <f>SUMIFS(通讯通路门店!$T:$T,通讯通路门店!$S:$S,$G1432)</f>
        <v>0</v>
      </c>
      <c r="AS1432" s="99">
        <f>SUMIFS(通讯通路门店!$U:$U,通讯通路门店!$S:$S,$G1432)</f>
        <v>0</v>
      </c>
      <c r="AT1432" s="99">
        <f>SUMIFS(通讯通路门店!$V:$V,通讯通路门店!$S:$S,$G1432)</f>
        <v>0</v>
      </c>
      <c r="AU1432" s="99">
        <f>SUMIFS(通讯通路门店!$W:$W,通讯通路门店!$S:$S,$G1432)</f>
        <v>0</v>
      </c>
      <c r="AV1432" s="99">
        <f>SUMIFS(通讯通路门店!$Z:$Z,通讯通路门店!$S:$S,$G1432)</f>
        <v>0</v>
      </c>
      <c r="AW1432" s="99">
        <f>SUMIFS(通讯通路门店!$AB:$AB,通讯通路门店!$S:$S,$G1432)</f>
        <v>0</v>
      </c>
      <c r="AX1432" s="99">
        <f>SUMIFS(通讯通路门店!$X:$X,通讯通路门店!$S:$S,$G1432)</f>
        <v>0</v>
      </c>
      <c r="AY1432" s="99">
        <f>SUMIFS(通讯通路门店!$Y:$Y,通讯通路门店!$S:$S,$G1432)</f>
        <v>0</v>
      </c>
      <c r="AZ1432" s="99">
        <f>SUMIFS(通讯通路门店!$AA:$AA,通讯通路门店!$S:$S,$G1432)</f>
        <v>0</v>
      </c>
      <c r="BA1432" s="99">
        <f t="shared" si="113"/>
        <v>0</v>
      </c>
      <c r="BB1432" s="99">
        <f t="shared" si="114"/>
        <v>0</v>
      </c>
      <c r="BC1432" s="99">
        <f>SUMIFS(通讯通路门店!$W:$W,通讯通路门店!$S:$S,$G1432,通讯通路门店!$J:$J,"荣耀体验店")+SUMIFS(通讯通路门店!$W:$W,通讯通路门店!$S:$S,$G1432,通讯通路门店!$J:$J,"荣耀授权专卖店")</f>
        <v>0</v>
      </c>
      <c r="BD1432" s="99">
        <f>SUMIFS(通讯通路门店!$Z:$Z,通讯通路门店!$S:$S,$G1432,通讯通路门店!$J:$J,"VIVO体验店")</f>
        <v>0</v>
      </c>
      <c r="BE1432" s="99">
        <f>SUMIFS(通讯通路门店!$AB:$AB,通讯通路门店!$S:$S,$G1432,通讯通路门店!$J:$J,"OPPO体验店")</f>
        <v>0</v>
      </c>
      <c r="BF1432" s="99">
        <f>SUMIFS(通讯通路门店!$X:$X,通讯通路门店!$S:$S,$G1432,通讯通路门店!$J:$J,"华为授权体验店")+SUMIFS(通讯通路门店!$AA:$AA,通讯通路门店!$S:$S,$G1432,通讯通路门店!$J:$J,"华为堡垒店")</f>
        <v>0</v>
      </c>
      <c r="BG1432" s="99">
        <f>SUMIFS(通讯通路门店!$Y:$Y,通讯通路门店!$S:$S,$G1432,通讯通路门店!$J:$J,"小米体验店")</f>
        <v>0</v>
      </c>
      <c r="BH1432" s="99">
        <f>SUMIFS(通讯通路门店!$AA:$AA,通讯通路门店!$S:$S,$G1432,通讯通路门店!$J:$J,"苹果体验店")</f>
        <v>0</v>
      </c>
      <c r="BI1432" s="99">
        <f>SUMIFS(通讯通路门店!$K:$K,通讯通路门店!$S:$S,$G1432,通讯通路门店!$J:$J,"其他品牌专卖店")</f>
        <v>0</v>
      </c>
      <c r="BJ1432" s="99">
        <f>SUMIFS(通讯通路门店!$AC:$AC,通讯通路门店!$S:$S,$G1432)</f>
        <v>0</v>
      </c>
      <c r="BK1432" s="99">
        <f>SUMIFS(通讯通路门店!$AD:$AD,通讯通路门店!$S:$S,$G1432)</f>
        <v>0</v>
      </c>
      <c r="BL1432" s="99">
        <f>SUMIFS(通讯通路门店!$AE:$AE,通讯通路门店!$S:$S,$G1432)</f>
        <v>0</v>
      </c>
      <c r="BM1432" s="99">
        <f>SUMIFS(通讯通路门店!$AF:$AF,通讯通路门店!$S:$S,$G1432)</f>
        <v>0</v>
      </c>
      <c r="BN1432" s="99">
        <f>SUMIFS(通讯通路门店!$AG:$AG,通讯通路门店!$S:$S,$G1432)</f>
        <v>0</v>
      </c>
      <c r="BO1432" s="99">
        <f>SUMIFS(通讯通路门店!$AH:$AH,通讯通路门店!$S:$S,$G1432)</f>
        <v>0</v>
      </c>
      <c r="BP1432" s="99">
        <f>SUMIFS(通讯通路门店!$AI:$AI,通讯通路门店!$S:$S,$G1432)</f>
        <v>0</v>
      </c>
      <c r="BQ1432" s="83"/>
    </row>
    <row r="1433" spans="1:69">
      <c r="A1433" s="99" t="str">
        <f>IFERROR(_xlfn.XLOOKUP($G1433,通讯通路门店!$S$4:$S$993933,通讯通路门店!$A$4:$A$993933,0,0),"")</f>
        <v>海南省</v>
      </c>
      <c r="B1433" s="99" t="str">
        <f>IFERROR(_xlfn.XLOOKUP($G1433,通讯通路门店!$S$4:$S$993933,通讯通路门店!$B$4:$B$993933,0,0),"")</f>
        <v>昌江黎族自治县</v>
      </c>
      <c r="C1433" s="99" t="str">
        <f>IFERROR(_xlfn.XLOOKUP($G1433,通讯通路门店!$S$4:$S$993933,通讯通路门店!$C$4:$C$993933,0,0),"")</f>
        <v>昌江黎族自治县</v>
      </c>
      <c r="D1433" s="99" t="str">
        <f>IFERROR(_xlfn.XLOOKUP($G1433,通讯通路门店!$S$4:$S$993933,通讯通路门店!$D$4:$D$993933,0,0),"")</f>
        <v>叉河镇</v>
      </c>
      <c r="E1433" s="83"/>
      <c r="F1433" s="83"/>
      <c r="G1433" s="101"/>
      <c r="H1433" s="102">
        <f>IFERROR(_xlfn.XLOOKUP($G1433,通讯通路门店!$S$4:$S$993933,通讯通路门店!$R$4:$R$993933,0,0),"")</f>
        <v>0</v>
      </c>
      <c r="I1433" s="83"/>
      <c r="J1433" s="83"/>
      <c r="K1433" s="83"/>
      <c r="L1433" s="83"/>
      <c r="M1433" s="83"/>
      <c r="N1433" s="83"/>
      <c r="O1433" s="83"/>
      <c r="P1433" s="83"/>
      <c r="Q1433" s="83"/>
      <c r="R1433" s="83"/>
      <c r="S1433" s="83"/>
      <c r="T1433" s="83"/>
      <c r="U1433" s="99">
        <f>COUNTIF(通讯通路门店!$S:$S,$G1433)</f>
        <v>0</v>
      </c>
      <c r="V1433" s="99">
        <f>COUNTIFS(通讯通路门店!$S:$S,$G1433,通讯通路门店!$J:$J,"综合卖场")</f>
        <v>0</v>
      </c>
      <c r="W1433" s="99">
        <f>SUMIFS(通讯通路门店!$AJ:$AJ,通讯通路门店!$S:$S,通讯客户沙盘!$G1433)</f>
        <v>0</v>
      </c>
      <c r="X1433" s="99">
        <f t="shared" si="110"/>
        <v>0</v>
      </c>
      <c r="Y1433" s="99">
        <f>COUNTIFS(通讯通路门店!$S:$S,$G1433,通讯通路门店!$J:$J,"荣耀体验店")+COUNTIFS(通讯通路门店!$S:$S,$G1433,通讯通路门店!$J:$J,"荣耀授权专卖店")</f>
        <v>0</v>
      </c>
      <c r="Z1433" s="99">
        <f>COUNTIFS(通讯通路门店!$S:$S,$G1433,通讯通路门店!$J:$J,"VIVO体验店")</f>
        <v>0</v>
      </c>
      <c r="AA1433" s="99">
        <f>COUNTIFS(通讯通路门店!$S:$S,$G1433,通讯通路门店!$J:$J,"OPPO体验店")</f>
        <v>0</v>
      </c>
      <c r="AB1433" s="99">
        <f>COUNTIFS(通讯通路门店!$S:$S,$G1433,通讯通路门店!$J:$J,"华为授权体验店")+COUNTIFS(通讯通路门店!$S:$S,$G1433,通讯通路门店!$J:$J,"华为堡垒店")</f>
        <v>0</v>
      </c>
      <c r="AC1433" s="99">
        <f>COUNTIFS(通讯通路门店!$S:$S,$G1433,通讯通路门店!$J:$J,"小米体验店")</f>
        <v>0</v>
      </c>
      <c r="AD1433" s="99">
        <f>COUNTIFS(通讯通路门店!$S:$S,$G1433,通讯通路门店!$J:$J,"苹果体验店")</f>
        <v>0</v>
      </c>
      <c r="AE1433" s="99">
        <f>COUNTIFS(通讯通路门店!$S:$S,$G1433,通讯通路门店!$J:$J,"其他品牌专卖店")</f>
        <v>0</v>
      </c>
      <c r="AF1433" s="99">
        <f>SUMIFS(通讯通路门店!$BI:$BI,通讯通路门店!$S:$S,$G1433)</f>
        <v>0</v>
      </c>
      <c r="AG1433" s="99">
        <f>SUMIFS(通讯通路门店!$BH:$BH,通讯通路门店!$S:$S,$G1433)</f>
        <v>0</v>
      </c>
      <c r="AH1433" s="99">
        <f t="shared" si="111"/>
        <v>0</v>
      </c>
      <c r="AI1433" s="99">
        <f>SUMIFS(通讯通路门店!$BB:$BB,通讯通路门店!$S:$S,$G1433)</f>
        <v>0</v>
      </c>
      <c r="AJ1433" s="99">
        <f>SUMIFS(通讯通路门店!$BE:$BE,通讯通路门店!$S:$S,$G1433)</f>
        <v>0</v>
      </c>
      <c r="AK1433" s="99">
        <f>SUMIFS(通讯通路门店!$BG:$BG,通讯通路门店!$S:$S,$G1433)</f>
        <v>0</v>
      </c>
      <c r="AL1433" s="99">
        <f>SUMIFS(通讯通路门店!$BC:$BC,通讯通路门店!$S:$S,$G1433)</f>
        <v>0</v>
      </c>
      <c r="AM1433" s="99">
        <f>SUMIFS(通讯通路门店!$BD:$BD,通讯通路门店!$S:$S,$G1433)</f>
        <v>0</v>
      </c>
      <c r="AN1433" s="99">
        <f>SUMIFS(通讯通路门店!$BF:$BF,通讯通路门店!$S:$S,$G1433)</f>
        <v>0</v>
      </c>
      <c r="AO1433" s="99">
        <f t="shared" si="112"/>
        <v>0</v>
      </c>
      <c r="AP1433" s="99">
        <f>SUMIFS(通讯通路门店!$K:$K,通讯通路门店!$S:$S,$G1433)</f>
        <v>0</v>
      </c>
      <c r="AQ1433" s="83"/>
      <c r="AR1433" s="99">
        <f>SUMIFS(通讯通路门店!$T:$T,通讯通路门店!$S:$S,$G1433)</f>
        <v>0</v>
      </c>
      <c r="AS1433" s="99">
        <f>SUMIFS(通讯通路门店!$U:$U,通讯通路门店!$S:$S,$G1433)</f>
        <v>0</v>
      </c>
      <c r="AT1433" s="99">
        <f>SUMIFS(通讯通路门店!$V:$V,通讯通路门店!$S:$S,$G1433)</f>
        <v>0</v>
      </c>
      <c r="AU1433" s="99">
        <f>SUMIFS(通讯通路门店!$W:$W,通讯通路门店!$S:$S,$G1433)</f>
        <v>0</v>
      </c>
      <c r="AV1433" s="99">
        <f>SUMIFS(通讯通路门店!$Z:$Z,通讯通路门店!$S:$S,$G1433)</f>
        <v>0</v>
      </c>
      <c r="AW1433" s="99">
        <f>SUMIFS(通讯通路门店!$AB:$AB,通讯通路门店!$S:$S,$G1433)</f>
        <v>0</v>
      </c>
      <c r="AX1433" s="99">
        <f>SUMIFS(通讯通路门店!$X:$X,通讯通路门店!$S:$S,$G1433)</f>
        <v>0</v>
      </c>
      <c r="AY1433" s="99">
        <f>SUMIFS(通讯通路门店!$Y:$Y,通讯通路门店!$S:$S,$G1433)</f>
        <v>0</v>
      </c>
      <c r="AZ1433" s="99">
        <f>SUMIFS(通讯通路门店!$AA:$AA,通讯通路门店!$S:$S,$G1433)</f>
        <v>0</v>
      </c>
      <c r="BA1433" s="99">
        <f t="shared" si="113"/>
        <v>0</v>
      </c>
      <c r="BB1433" s="99">
        <f t="shared" si="114"/>
        <v>0</v>
      </c>
      <c r="BC1433" s="99">
        <f>SUMIFS(通讯通路门店!$W:$W,通讯通路门店!$S:$S,$G1433,通讯通路门店!$J:$J,"荣耀体验店")+SUMIFS(通讯通路门店!$W:$W,通讯通路门店!$S:$S,$G1433,通讯通路门店!$J:$J,"荣耀授权专卖店")</f>
        <v>0</v>
      </c>
      <c r="BD1433" s="99">
        <f>SUMIFS(通讯通路门店!$Z:$Z,通讯通路门店!$S:$S,$G1433,通讯通路门店!$J:$J,"VIVO体验店")</f>
        <v>0</v>
      </c>
      <c r="BE1433" s="99">
        <f>SUMIFS(通讯通路门店!$AB:$AB,通讯通路门店!$S:$S,$G1433,通讯通路门店!$J:$J,"OPPO体验店")</f>
        <v>0</v>
      </c>
      <c r="BF1433" s="99">
        <f>SUMIFS(通讯通路门店!$X:$X,通讯通路门店!$S:$S,$G1433,通讯通路门店!$J:$J,"华为授权体验店")+SUMIFS(通讯通路门店!$AA:$AA,通讯通路门店!$S:$S,$G1433,通讯通路门店!$J:$J,"华为堡垒店")</f>
        <v>0</v>
      </c>
      <c r="BG1433" s="99">
        <f>SUMIFS(通讯通路门店!$Y:$Y,通讯通路门店!$S:$S,$G1433,通讯通路门店!$J:$J,"小米体验店")</f>
        <v>0</v>
      </c>
      <c r="BH1433" s="99">
        <f>SUMIFS(通讯通路门店!$AA:$AA,通讯通路门店!$S:$S,$G1433,通讯通路门店!$J:$J,"苹果体验店")</f>
        <v>0</v>
      </c>
      <c r="BI1433" s="99">
        <f>SUMIFS(通讯通路门店!$K:$K,通讯通路门店!$S:$S,$G1433,通讯通路门店!$J:$J,"其他品牌专卖店")</f>
        <v>0</v>
      </c>
      <c r="BJ1433" s="99">
        <f>SUMIFS(通讯通路门店!$AC:$AC,通讯通路门店!$S:$S,$G1433)</f>
        <v>0</v>
      </c>
      <c r="BK1433" s="99">
        <f>SUMIFS(通讯通路门店!$AD:$AD,通讯通路门店!$S:$S,$G1433)</f>
        <v>0</v>
      </c>
      <c r="BL1433" s="99">
        <f>SUMIFS(通讯通路门店!$AE:$AE,通讯通路门店!$S:$S,$G1433)</f>
        <v>0</v>
      </c>
      <c r="BM1433" s="99">
        <f>SUMIFS(通讯通路门店!$AF:$AF,通讯通路门店!$S:$S,$G1433)</f>
        <v>0</v>
      </c>
      <c r="BN1433" s="99">
        <f>SUMIFS(通讯通路门店!$AG:$AG,通讯通路门店!$S:$S,$G1433)</f>
        <v>0</v>
      </c>
      <c r="BO1433" s="99">
        <f>SUMIFS(通讯通路门店!$AH:$AH,通讯通路门店!$S:$S,$G1433)</f>
        <v>0</v>
      </c>
      <c r="BP1433" s="99">
        <f>SUMIFS(通讯通路门店!$AI:$AI,通讯通路门店!$S:$S,$G1433)</f>
        <v>0</v>
      </c>
      <c r="BQ1433" s="83"/>
    </row>
    <row r="1434" spans="1:69">
      <c r="A1434" s="99" t="str">
        <f>IFERROR(_xlfn.XLOOKUP($G1434,通讯通路门店!$S$4:$S$993933,通讯通路门店!$A$4:$A$993933,0,0),"")</f>
        <v>海南省</v>
      </c>
      <c r="B1434" s="99" t="str">
        <f>IFERROR(_xlfn.XLOOKUP($G1434,通讯通路门店!$S$4:$S$993933,通讯通路门店!$B$4:$B$993933,0,0),"")</f>
        <v>昌江黎族自治县</v>
      </c>
      <c r="C1434" s="99" t="str">
        <f>IFERROR(_xlfn.XLOOKUP($G1434,通讯通路门店!$S$4:$S$993933,通讯通路门店!$C$4:$C$993933,0,0),"")</f>
        <v>昌江黎族自治县</v>
      </c>
      <c r="D1434" s="99" t="str">
        <f>IFERROR(_xlfn.XLOOKUP($G1434,通讯通路门店!$S$4:$S$993933,通讯通路门店!$D$4:$D$993933,0,0),"")</f>
        <v>叉河镇</v>
      </c>
      <c r="E1434" s="83"/>
      <c r="F1434" s="83"/>
      <c r="G1434" s="101"/>
      <c r="H1434" s="102">
        <f>IFERROR(_xlfn.XLOOKUP($G1434,通讯通路门店!$S$4:$S$993933,通讯通路门店!$R$4:$R$993933,0,0),"")</f>
        <v>0</v>
      </c>
      <c r="I1434" s="83"/>
      <c r="J1434" s="83"/>
      <c r="K1434" s="83"/>
      <c r="L1434" s="83"/>
      <c r="M1434" s="83"/>
      <c r="N1434" s="83"/>
      <c r="O1434" s="83"/>
      <c r="P1434" s="83"/>
      <c r="Q1434" s="83"/>
      <c r="R1434" s="83"/>
      <c r="S1434" s="83"/>
      <c r="T1434" s="83"/>
      <c r="U1434" s="99">
        <f>COUNTIF(通讯通路门店!$S:$S,$G1434)</f>
        <v>0</v>
      </c>
      <c r="V1434" s="99">
        <f>COUNTIFS(通讯通路门店!$S:$S,$G1434,通讯通路门店!$J:$J,"综合卖场")</f>
        <v>0</v>
      </c>
      <c r="W1434" s="99">
        <f>SUMIFS(通讯通路门店!$AJ:$AJ,通讯通路门店!$S:$S,通讯客户沙盘!$G1434)</f>
        <v>0</v>
      </c>
      <c r="X1434" s="99">
        <f t="shared" si="110"/>
        <v>0</v>
      </c>
      <c r="Y1434" s="99">
        <f>COUNTIFS(通讯通路门店!$S:$S,$G1434,通讯通路门店!$J:$J,"荣耀体验店")+COUNTIFS(通讯通路门店!$S:$S,$G1434,通讯通路门店!$J:$J,"荣耀授权专卖店")</f>
        <v>0</v>
      </c>
      <c r="Z1434" s="99">
        <f>COUNTIFS(通讯通路门店!$S:$S,$G1434,通讯通路门店!$J:$J,"VIVO体验店")</f>
        <v>0</v>
      </c>
      <c r="AA1434" s="99">
        <f>COUNTIFS(通讯通路门店!$S:$S,$G1434,通讯通路门店!$J:$J,"OPPO体验店")</f>
        <v>0</v>
      </c>
      <c r="AB1434" s="99">
        <f>COUNTIFS(通讯通路门店!$S:$S,$G1434,通讯通路门店!$J:$J,"华为授权体验店")+COUNTIFS(通讯通路门店!$S:$S,$G1434,通讯通路门店!$J:$J,"华为堡垒店")</f>
        <v>0</v>
      </c>
      <c r="AC1434" s="99">
        <f>COUNTIFS(通讯通路门店!$S:$S,$G1434,通讯通路门店!$J:$J,"小米体验店")</f>
        <v>0</v>
      </c>
      <c r="AD1434" s="99">
        <f>COUNTIFS(通讯通路门店!$S:$S,$G1434,通讯通路门店!$J:$J,"苹果体验店")</f>
        <v>0</v>
      </c>
      <c r="AE1434" s="99">
        <f>COUNTIFS(通讯通路门店!$S:$S,$G1434,通讯通路门店!$J:$J,"其他品牌专卖店")</f>
        <v>0</v>
      </c>
      <c r="AF1434" s="99">
        <f>SUMIFS(通讯通路门店!$BI:$BI,通讯通路门店!$S:$S,$G1434)</f>
        <v>0</v>
      </c>
      <c r="AG1434" s="99">
        <f>SUMIFS(通讯通路门店!$BH:$BH,通讯通路门店!$S:$S,$G1434)</f>
        <v>0</v>
      </c>
      <c r="AH1434" s="99">
        <f t="shared" si="111"/>
        <v>0</v>
      </c>
      <c r="AI1434" s="99">
        <f>SUMIFS(通讯通路门店!$BB:$BB,通讯通路门店!$S:$S,$G1434)</f>
        <v>0</v>
      </c>
      <c r="AJ1434" s="99">
        <f>SUMIFS(通讯通路门店!$BE:$BE,通讯通路门店!$S:$S,$G1434)</f>
        <v>0</v>
      </c>
      <c r="AK1434" s="99">
        <f>SUMIFS(通讯通路门店!$BG:$BG,通讯通路门店!$S:$S,$G1434)</f>
        <v>0</v>
      </c>
      <c r="AL1434" s="99">
        <f>SUMIFS(通讯通路门店!$BC:$BC,通讯通路门店!$S:$S,$G1434)</f>
        <v>0</v>
      </c>
      <c r="AM1434" s="99">
        <f>SUMIFS(通讯通路门店!$BD:$BD,通讯通路门店!$S:$S,$G1434)</f>
        <v>0</v>
      </c>
      <c r="AN1434" s="99">
        <f>SUMIFS(通讯通路门店!$BF:$BF,通讯通路门店!$S:$S,$G1434)</f>
        <v>0</v>
      </c>
      <c r="AO1434" s="99">
        <f t="shared" si="112"/>
        <v>0</v>
      </c>
      <c r="AP1434" s="99">
        <f>SUMIFS(通讯通路门店!$K:$K,通讯通路门店!$S:$S,$G1434)</f>
        <v>0</v>
      </c>
      <c r="AQ1434" s="83"/>
      <c r="AR1434" s="99">
        <f>SUMIFS(通讯通路门店!$T:$T,通讯通路门店!$S:$S,$G1434)</f>
        <v>0</v>
      </c>
      <c r="AS1434" s="99">
        <f>SUMIFS(通讯通路门店!$U:$U,通讯通路门店!$S:$S,$G1434)</f>
        <v>0</v>
      </c>
      <c r="AT1434" s="99">
        <f>SUMIFS(通讯通路门店!$V:$V,通讯通路门店!$S:$S,$G1434)</f>
        <v>0</v>
      </c>
      <c r="AU1434" s="99">
        <f>SUMIFS(通讯通路门店!$W:$W,通讯通路门店!$S:$S,$G1434)</f>
        <v>0</v>
      </c>
      <c r="AV1434" s="99">
        <f>SUMIFS(通讯通路门店!$Z:$Z,通讯通路门店!$S:$S,$G1434)</f>
        <v>0</v>
      </c>
      <c r="AW1434" s="99">
        <f>SUMIFS(通讯通路门店!$AB:$AB,通讯通路门店!$S:$S,$G1434)</f>
        <v>0</v>
      </c>
      <c r="AX1434" s="99">
        <f>SUMIFS(通讯通路门店!$X:$X,通讯通路门店!$S:$S,$G1434)</f>
        <v>0</v>
      </c>
      <c r="AY1434" s="99">
        <f>SUMIFS(通讯通路门店!$Y:$Y,通讯通路门店!$S:$S,$G1434)</f>
        <v>0</v>
      </c>
      <c r="AZ1434" s="99">
        <f>SUMIFS(通讯通路门店!$AA:$AA,通讯通路门店!$S:$S,$G1434)</f>
        <v>0</v>
      </c>
      <c r="BA1434" s="99">
        <f t="shared" si="113"/>
        <v>0</v>
      </c>
      <c r="BB1434" s="99">
        <f t="shared" si="114"/>
        <v>0</v>
      </c>
      <c r="BC1434" s="99">
        <f>SUMIFS(通讯通路门店!$W:$W,通讯通路门店!$S:$S,$G1434,通讯通路门店!$J:$J,"荣耀体验店")+SUMIFS(通讯通路门店!$W:$W,通讯通路门店!$S:$S,$G1434,通讯通路门店!$J:$J,"荣耀授权专卖店")</f>
        <v>0</v>
      </c>
      <c r="BD1434" s="99">
        <f>SUMIFS(通讯通路门店!$Z:$Z,通讯通路门店!$S:$S,$G1434,通讯通路门店!$J:$J,"VIVO体验店")</f>
        <v>0</v>
      </c>
      <c r="BE1434" s="99">
        <f>SUMIFS(通讯通路门店!$AB:$AB,通讯通路门店!$S:$S,$G1434,通讯通路门店!$J:$J,"OPPO体验店")</f>
        <v>0</v>
      </c>
      <c r="BF1434" s="99">
        <f>SUMIFS(通讯通路门店!$X:$X,通讯通路门店!$S:$S,$G1434,通讯通路门店!$J:$J,"华为授权体验店")+SUMIFS(通讯通路门店!$AA:$AA,通讯通路门店!$S:$S,$G1434,通讯通路门店!$J:$J,"华为堡垒店")</f>
        <v>0</v>
      </c>
      <c r="BG1434" s="99">
        <f>SUMIFS(通讯通路门店!$Y:$Y,通讯通路门店!$S:$S,$G1434,通讯通路门店!$J:$J,"小米体验店")</f>
        <v>0</v>
      </c>
      <c r="BH1434" s="99">
        <f>SUMIFS(通讯通路门店!$AA:$AA,通讯通路门店!$S:$S,$G1434,通讯通路门店!$J:$J,"苹果体验店")</f>
        <v>0</v>
      </c>
      <c r="BI1434" s="99">
        <f>SUMIFS(通讯通路门店!$K:$K,通讯通路门店!$S:$S,$G1434,通讯通路门店!$J:$J,"其他品牌专卖店")</f>
        <v>0</v>
      </c>
      <c r="BJ1434" s="99">
        <f>SUMIFS(通讯通路门店!$AC:$AC,通讯通路门店!$S:$S,$G1434)</f>
        <v>0</v>
      </c>
      <c r="BK1434" s="99">
        <f>SUMIFS(通讯通路门店!$AD:$AD,通讯通路门店!$S:$S,$G1434)</f>
        <v>0</v>
      </c>
      <c r="BL1434" s="99">
        <f>SUMIFS(通讯通路门店!$AE:$AE,通讯通路门店!$S:$S,$G1434)</f>
        <v>0</v>
      </c>
      <c r="BM1434" s="99">
        <f>SUMIFS(通讯通路门店!$AF:$AF,通讯通路门店!$S:$S,$G1434)</f>
        <v>0</v>
      </c>
      <c r="BN1434" s="99">
        <f>SUMIFS(通讯通路门店!$AG:$AG,通讯通路门店!$S:$S,$G1434)</f>
        <v>0</v>
      </c>
      <c r="BO1434" s="99">
        <f>SUMIFS(通讯通路门店!$AH:$AH,通讯通路门店!$S:$S,$G1434)</f>
        <v>0</v>
      </c>
      <c r="BP1434" s="99">
        <f>SUMIFS(通讯通路门店!$AI:$AI,通讯通路门店!$S:$S,$G1434)</f>
        <v>0</v>
      </c>
      <c r="BQ1434" s="83"/>
    </row>
    <row r="1435" spans="1:69">
      <c r="A1435" s="99" t="str">
        <f>IFERROR(_xlfn.XLOOKUP($G1435,通讯通路门店!$S$4:$S$993933,通讯通路门店!$A$4:$A$993933,0,0),"")</f>
        <v>海南省</v>
      </c>
      <c r="B1435" s="99" t="str">
        <f>IFERROR(_xlfn.XLOOKUP($G1435,通讯通路门店!$S$4:$S$993933,通讯通路门店!$B$4:$B$993933,0,0),"")</f>
        <v>昌江黎族自治县</v>
      </c>
      <c r="C1435" s="99" t="str">
        <f>IFERROR(_xlfn.XLOOKUP($G1435,通讯通路门店!$S$4:$S$993933,通讯通路门店!$C$4:$C$993933,0,0),"")</f>
        <v>昌江黎族自治县</v>
      </c>
      <c r="D1435" s="99" t="str">
        <f>IFERROR(_xlfn.XLOOKUP($G1435,通讯通路门店!$S$4:$S$993933,通讯通路门店!$D$4:$D$993933,0,0),"")</f>
        <v>叉河镇</v>
      </c>
      <c r="E1435" s="83"/>
      <c r="F1435" s="83"/>
      <c r="G1435" s="101"/>
      <c r="H1435" s="102">
        <f>IFERROR(_xlfn.XLOOKUP($G1435,通讯通路门店!$S$4:$S$993933,通讯通路门店!$R$4:$R$993933,0,0),"")</f>
        <v>0</v>
      </c>
      <c r="I1435" s="83"/>
      <c r="J1435" s="83"/>
      <c r="K1435" s="83"/>
      <c r="L1435" s="83"/>
      <c r="M1435" s="83"/>
      <c r="N1435" s="83"/>
      <c r="O1435" s="83"/>
      <c r="P1435" s="83"/>
      <c r="Q1435" s="83"/>
      <c r="R1435" s="83"/>
      <c r="S1435" s="83"/>
      <c r="T1435" s="83"/>
      <c r="U1435" s="99">
        <f>COUNTIF(通讯通路门店!$S:$S,$G1435)</f>
        <v>0</v>
      </c>
      <c r="V1435" s="99">
        <f>COUNTIFS(通讯通路门店!$S:$S,$G1435,通讯通路门店!$J:$J,"综合卖场")</f>
        <v>0</v>
      </c>
      <c r="W1435" s="99">
        <f>SUMIFS(通讯通路门店!$AJ:$AJ,通讯通路门店!$S:$S,通讯客户沙盘!$G1435)</f>
        <v>0</v>
      </c>
      <c r="X1435" s="99">
        <f t="shared" si="110"/>
        <v>0</v>
      </c>
      <c r="Y1435" s="99">
        <f>COUNTIFS(通讯通路门店!$S:$S,$G1435,通讯通路门店!$J:$J,"荣耀体验店")+COUNTIFS(通讯通路门店!$S:$S,$G1435,通讯通路门店!$J:$J,"荣耀授权专卖店")</f>
        <v>0</v>
      </c>
      <c r="Z1435" s="99">
        <f>COUNTIFS(通讯通路门店!$S:$S,$G1435,通讯通路门店!$J:$J,"VIVO体验店")</f>
        <v>0</v>
      </c>
      <c r="AA1435" s="99">
        <f>COUNTIFS(通讯通路门店!$S:$S,$G1435,通讯通路门店!$J:$J,"OPPO体验店")</f>
        <v>0</v>
      </c>
      <c r="AB1435" s="99">
        <f>COUNTIFS(通讯通路门店!$S:$S,$G1435,通讯通路门店!$J:$J,"华为授权体验店")+COUNTIFS(通讯通路门店!$S:$S,$G1435,通讯通路门店!$J:$J,"华为堡垒店")</f>
        <v>0</v>
      </c>
      <c r="AC1435" s="99">
        <f>COUNTIFS(通讯通路门店!$S:$S,$G1435,通讯通路门店!$J:$J,"小米体验店")</f>
        <v>0</v>
      </c>
      <c r="AD1435" s="99">
        <f>COUNTIFS(通讯通路门店!$S:$S,$G1435,通讯通路门店!$J:$J,"苹果体验店")</f>
        <v>0</v>
      </c>
      <c r="AE1435" s="99">
        <f>COUNTIFS(通讯通路门店!$S:$S,$G1435,通讯通路门店!$J:$J,"其他品牌专卖店")</f>
        <v>0</v>
      </c>
      <c r="AF1435" s="99">
        <f>SUMIFS(通讯通路门店!$BI:$BI,通讯通路门店!$S:$S,$G1435)</f>
        <v>0</v>
      </c>
      <c r="AG1435" s="99">
        <f>SUMIFS(通讯通路门店!$BH:$BH,通讯通路门店!$S:$S,$G1435)</f>
        <v>0</v>
      </c>
      <c r="AH1435" s="99">
        <f t="shared" si="111"/>
        <v>0</v>
      </c>
      <c r="AI1435" s="99">
        <f>SUMIFS(通讯通路门店!$BB:$BB,通讯通路门店!$S:$S,$G1435)</f>
        <v>0</v>
      </c>
      <c r="AJ1435" s="99">
        <f>SUMIFS(通讯通路门店!$BE:$BE,通讯通路门店!$S:$S,$G1435)</f>
        <v>0</v>
      </c>
      <c r="AK1435" s="99">
        <f>SUMIFS(通讯通路门店!$BG:$BG,通讯通路门店!$S:$S,$G1435)</f>
        <v>0</v>
      </c>
      <c r="AL1435" s="99">
        <f>SUMIFS(通讯通路门店!$BC:$BC,通讯通路门店!$S:$S,$G1435)</f>
        <v>0</v>
      </c>
      <c r="AM1435" s="99">
        <f>SUMIFS(通讯通路门店!$BD:$BD,通讯通路门店!$S:$S,$G1435)</f>
        <v>0</v>
      </c>
      <c r="AN1435" s="99">
        <f>SUMIFS(通讯通路门店!$BF:$BF,通讯通路门店!$S:$S,$G1435)</f>
        <v>0</v>
      </c>
      <c r="AO1435" s="99">
        <f t="shared" si="112"/>
        <v>0</v>
      </c>
      <c r="AP1435" s="99">
        <f>SUMIFS(通讯通路门店!$K:$K,通讯通路门店!$S:$S,$G1435)</f>
        <v>0</v>
      </c>
      <c r="AQ1435" s="83"/>
      <c r="AR1435" s="99">
        <f>SUMIFS(通讯通路门店!$T:$T,通讯通路门店!$S:$S,$G1435)</f>
        <v>0</v>
      </c>
      <c r="AS1435" s="99">
        <f>SUMIFS(通讯通路门店!$U:$U,通讯通路门店!$S:$S,$G1435)</f>
        <v>0</v>
      </c>
      <c r="AT1435" s="99">
        <f>SUMIFS(通讯通路门店!$V:$V,通讯通路门店!$S:$S,$G1435)</f>
        <v>0</v>
      </c>
      <c r="AU1435" s="99">
        <f>SUMIFS(通讯通路门店!$W:$W,通讯通路门店!$S:$S,$G1435)</f>
        <v>0</v>
      </c>
      <c r="AV1435" s="99">
        <f>SUMIFS(通讯通路门店!$Z:$Z,通讯通路门店!$S:$S,$G1435)</f>
        <v>0</v>
      </c>
      <c r="AW1435" s="99">
        <f>SUMIFS(通讯通路门店!$AB:$AB,通讯通路门店!$S:$S,$G1435)</f>
        <v>0</v>
      </c>
      <c r="AX1435" s="99">
        <f>SUMIFS(通讯通路门店!$X:$X,通讯通路门店!$S:$S,$G1435)</f>
        <v>0</v>
      </c>
      <c r="AY1435" s="99">
        <f>SUMIFS(通讯通路门店!$Y:$Y,通讯通路门店!$S:$S,$G1435)</f>
        <v>0</v>
      </c>
      <c r="AZ1435" s="99">
        <f>SUMIFS(通讯通路门店!$AA:$AA,通讯通路门店!$S:$S,$G1435)</f>
        <v>0</v>
      </c>
      <c r="BA1435" s="99">
        <f t="shared" si="113"/>
        <v>0</v>
      </c>
      <c r="BB1435" s="99">
        <f t="shared" si="114"/>
        <v>0</v>
      </c>
      <c r="BC1435" s="99">
        <f>SUMIFS(通讯通路门店!$W:$W,通讯通路门店!$S:$S,$G1435,通讯通路门店!$J:$J,"荣耀体验店")+SUMIFS(通讯通路门店!$W:$W,通讯通路门店!$S:$S,$G1435,通讯通路门店!$J:$J,"荣耀授权专卖店")</f>
        <v>0</v>
      </c>
      <c r="BD1435" s="99">
        <f>SUMIFS(通讯通路门店!$Z:$Z,通讯通路门店!$S:$S,$G1435,通讯通路门店!$J:$J,"VIVO体验店")</f>
        <v>0</v>
      </c>
      <c r="BE1435" s="99">
        <f>SUMIFS(通讯通路门店!$AB:$AB,通讯通路门店!$S:$S,$G1435,通讯通路门店!$J:$J,"OPPO体验店")</f>
        <v>0</v>
      </c>
      <c r="BF1435" s="99">
        <f>SUMIFS(通讯通路门店!$X:$X,通讯通路门店!$S:$S,$G1435,通讯通路门店!$J:$J,"华为授权体验店")+SUMIFS(通讯通路门店!$AA:$AA,通讯通路门店!$S:$S,$G1435,通讯通路门店!$J:$J,"华为堡垒店")</f>
        <v>0</v>
      </c>
      <c r="BG1435" s="99">
        <f>SUMIFS(通讯通路门店!$Y:$Y,通讯通路门店!$S:$S,$G1435,通讯通路门店!$J:$J,"小米体验店")</f>
        <v>0</v>
      </c>
      <c r="BH1435" s="99">
        <f>SUMIFS(通讯通路门店!$AA:$AA,通讯通路门店!$S:$S,$G1435,通讯通路门店!$J:$J,"苹果体验店")</f>
        <v>0</v>
      </c>
      <c r="BI1435" s="99">
        <f>SUMIFS(通讯通路门店!$K:$K,通讯通路门店!$S:$S,$G1435,通讯通路门店!$J:$J,"其他品牌专卖店")</f>
        <v>0</v>
      </c>
      <c r="BJ1435" s="99">
        <f>SUMIFS(通讯通路门店!$AC:$AC,通讯通路门店!$S:$S,$G1435)</f>
        <v>0</v>
      </c>
      <c r="BK1435" s="99">
        <f>SUMIFS(通讯通路门店!$AD:$AD,通讯通路门店!$S:$S,$G1435)</f>
        <v>0</v>
      </c>
      <c r="BL1435" s="99">
        <f>SUMIFS(通讯通路门店!$AE:$AE,通讯通路门店!$S:$S,$G1435)</f>
        <v>0</v>
      </c>
      <c r="BM1435" s="99">
        <f>SUMIFS(通讯通路门店!$AF:$AF,通讯通路门店!$S:$S,$G1435)</f>
        <v>0</v>
      </c>
      <c r="BN1435" s="99">
        <f>SUMIFS(通讯通路门店!$AG:$AG,通讯通路门店!$S:$S,$G1435)</f>
        <v>0</v>
      </c>
      <c r="BO1435" s="99">
        <f>SUMIFS(通讯通路门店!$AH:$AH,通讯通路门店!$S:$S,$G1435)</f>
        <v>0</v>
      </c>
      <c r="BP1435" s="99">
        <f>SUMIFS(通讯通路门店!$AI:$AI,通讯通路门店!$S:$S,$G1435)</f>
        <v>0</v>
      </c>
      <c r="BQ1435" s="83"/>
    </row>
    <row r="1436" spans="1:69">
      <c r="A1436" s="99" t="str">
        <f>IFERROR(_xlfn.XLOOKUP($G1436,通讯通路门店!$S$4:$S$993933,通讯通路门店!$A$4:$A$993933,0,0),"")</f>
        <v>海南省</v>
      </c>
      <c r="B1436" s="99" t="str">
        <f>IFERROR(_xlfn.XLOOKUP($G1436,通讯通路门店!$S$4:$S$993933,通讯通路门店!$B$4:$B$993933,0,0),"")</f>
        <v>昌江黎族自治县</v>
      </c>
      <c r="C1436" s="99" t="str">
        <f>IFERROR(_xlfn.XLOOKUP($G1436,通讯通路门店!$S$4:$S$993933,通讯通路门店!$C$4:$C$993933,0,0),"")</f>
        <v>昌江黎族自治县</v>
      </c>
      <c r="D1436" s="99" t="str">
        <f>IFERROR(_xlfn.XLOOKUP($G1436,通讯通路门店!$S$4:$S$993933,通讯通路门店!$D$4:$D$993933,0,0),"")</f>
        <v>叉河镇</v>
      </c>
      <c r="E1436" s="83"/>
      <c r="F1436" s="83"/>
      <c r="G1436" s="101"/>
      <c r="H1436" s="102">
        <f>IFERROR(_xlfn.XLOOKUP($G1436,通讯通路门店!$S$4:$S$993933,通讯通路门店!$R$4:$R$993933,0,0),"")</f>
        <v>0</v>
      </c>
      <c r="I1436" s="83"/>
      <c r="J1436" s="83"/>
      <c r="K1436" s="83"/>
      <c r="L1436" s="83"/>
      <c r="M1436" s="83"/>
      <c r="N1436" s="83"/>
      <c r="O1436" s="83"/>
      <c r="P1436" s="83"/>
      <c r="Q1436" s="83"/>
      <c r="R1436" s="83"/>
      <c r="S1436" s="83"/>
      <c r="T1436" s="83"/>
      <c r="U1436" s="99">
        <f>COUNTIF(通讯通路门店!$S:$S,$G1436)</f>
        <v>0</v>
      </c>
      <c r="V1436" s="99">
        <f>COUNTIFS(通讯通路门店!$S:$S,$G1436,通讯通路门店!$J:$J,"综合卖场")</f>
        <v>0</v>
      </c>
      <c r="W1436" s="99">
        <f>SUMIFS(通讯通路门店!$AJ:$AJ,通讯通路门店!$S:$S,通讯客户沙盘!$G1436)</f>
        <v>0</v>
      </c>
      <c r="X1436" s="99">
        <f t="shared" si="110"/>
        <v>0</v>
      </c>
      <c r="Y1436" s="99">
        <f>COUNTIFS(通讯通路门店!$S:$S,$G1436,通讯通路门店!$J:$J,"荣耀体验店")+COUNTIFS(通讯通路门店!$S:$S,$G1436,通讯通路门店!$J:$J,"荣耀授权专卖店")</f>
        <v>0</v>
      </c>
      <c r="Z1436" s="99">
        <f>COUNTIFS(通讯通路门店!$S:$S,$G1436,通讯通路门店!$J:$J,"VIVO体验店")</f>
        <v>0</v>
      </c>
      <c r="AA1436" s="99">
        <f>COUNTIFS(通讯通路门店!$S:$S,$G1436,通讯通路门店!$J:$J,"OPPO体验店")</f>
        <v>0</v>
      </c>
      <c r="AB1436" s="99">
        <f>COUNTIFS(通讯通路门店!$S:$S,$G1436,通讯通路门店!$J:$J,"华为授权体验店")+COUNTIFS(通讯通路门店!$S:$S,$G1436,通讯通路门店!$J:$J,"华为堡垒店")</f>
        <v>0</v>
      </c>
      <c r="AC1436" s="99">
        <f>COUNTIFS(通讯通路门店!$S:$S,$G1436,通讯通路门店!$J:$J,"小米体验店")</f>
        <v>0</v>
      </c>
      <c r="AD1436" s="99">
        <f>COUNTIFS(通讯通路门店!$S:$S,$G1436,通讯通路门店!$J:$J,"苹果体验店")</f>
        <v>0</v>
      </c>
      <c r="AE1436" s="99">
        <f>COUNTIFS(通讯通路门店!$S:$S,$G1436,通讯通路门店!$J:$J,"其他品牌专卖店")</f>
        <v>0</v>
      </c>
      <c r="AF1436" s="99">
        <f>SUMIFS(通讯通路门店!$BI:$BI,通讯通路门店!$S:$S,$G1436)</f>
        <v>0</v>
      </c>
      <c r="AG1436" s="99">
        <f>SUMIFS(通讯通路门店!$BH:$BH,通讯通路门店!$S:$S,$G1436)</f>
        <v>0</v>
      </c>
      <c r="AH1436" s="99">
        <f t="shared" si="111"/>
        <v>0</v>
      </c>
      <c r="AI1436" s="99">
        <f>SUMIFS(通讯通路门店!$BB:$BB,通讯通路门店!$S:$S,$G1436)</f>
        <v>0</v>
      </c>
      <c r="AJ1436" s="99">
        <f>SUMIFS(通讯通路门店!$BE:$BE,通讯通路门店!$S:$S,$G1436)</f>
        <v>0</v>
      </c>
      <c r="AK1436" s="99">
        <f>SUMIFS(通讯通路门店!$BG:$BG,通讯通路门店!$S:$S,$G1436)</f>
        <v>0</v>
      </c>
      <c r="AL1436" s="99">
        <f>SUMIFS(通讯通路门店!$BC:$BC,通讯通路门店!$S:$S,$G1436)</f>
        <v>0</v>
      </c>
      <c r="AM1436" s="99">
        <f>SUMIFS(通讯通路门店!$BD:$BD,通讯通路门店!$S:$S,$G1436)</f>
        <v>0</v>
      </c>
      <c r="AN1436" s="99">
        <f>SUMIFS(通讯通路门店!$BF:$BF,通讯通路门店!$S:$S,$G1436)</f>
        <v>0</v>
      </c>
      <c r="AO1436" s="99">
        <f t="shared" si="112"/>
        <v>0</v>
      </c>
      <c r="AP1436" s="99">
        <f>SUMIFS(通讯通路门店!$K:$K,通讯通路门店!$S:$S,$G1436)</f>
        <v>0</v>
      </c>
      <c r="AQ1436" s="83"/>
      <c r="AR1436" s="99">
        <f>SUMIFS(通讯通路门店!$T:$T,通讯通路门店!$S:$S,$G1436)</f>
        <v>0</v>
      </c>
      <c r="AS1436" s="99">
        <f>SUMIFS(通讯通路门店!$U:$U,通讯通路门店!$S:$S,$G1436)</f>
        <v>0</v>
      </c>
      <c r="AT1436" s="99">
        <f>SUMIFS(通讯通路门店!$V:$V,通讯通路门店!$S:$S,$G1436)</f>
        <v>0</v>
      </c>
      <c r="AU1436" s="99">
        <f>SUMIFS(通讯通路门店!$W:$W,通讯通路门店!$S:$S,$G1436)</f>
        <v>0</v>
      </c>
      <c r="AV1436" s="99">
        <f>SUMIFS(通讯通路门店!$Z:$Z,通讯通路门店!$S:$S,$G1436)</f>
        <v>0</v>
      </c>
      <c r="AW1436" s="99">
        <f>SUMIFS(通讯通路门店!$AB:$AB,通讯通路门店!$S:$S,$G1436)</f>
        <v>0</v>
      </c>
      <c r="AX1436" s="99">
        <f>SUMIFS(通讯通路门店!$X:$X,通讯通路门店!$S:$S,$G1436)</f>
        <v>0</v>
      </c>
      <c r="AY1436" s="99">
        <f>SUMIFS(通讯通路门店!$Y:$Y,通讯通路门店!$S:$S,$G1436)</f>
        <v>0</v>
      </c>
      <c r="AZ1436" s="99">
        <f>SUMIFS(通讯通路门店!$AA:$AA,通讯通路门店!$S:$S,$G1436)</f>
        <v>0</v>
      </c>
      <c r="BA1436" s="99">
        <f t="shared" si="113"/>
        <v>0</v>
      </c>
      <c r="BB1436" s="99">
        <f t="shared" si="114"/>
        <v>0</v>
      </c>
      <c r="BC1436" s="99">
        <f>SUMIFS(通讯通路门店!$W:$W,通讯通路门店!$S:$S,$G1436,通讯通路门店!$J:$J,"荣耀体验店")+SUMIFS(通讯通路门店!$W:$W,通讯通路门店!$S:$S,$G1436,通讯通路门店!$J:$J,"荣耀授权专卖店")</f>
        <v>0</v>
      </c>
      <c r="BD1436" s="99">
        <f>SUMIFS(通讯通路门店!$Z:$Z,通讯通路门店!$S:$S,$G1436,通讯通路门店!$J:$J,"VIVO体验店")</f>
        <v>0</v>
      </c>
      <c r="BE1436" s="99">
        <f>SUMIFS(通讯通路门店!$AB:$AB,通讯通路门店!$S:$S,$G1436,通讯通路门店!$J:$J,"OPPO体验店")</f>
        <v>0</v>
      </c>
      <c r="BF1436" s="99">
        <f>SUMIFS(通讯通路门店!$X:$X,通讯通路门店!$S:$S,$G1436,通讯通路门店!$J:$J,"华为授权体验店")+SUMIFS(通讯通路门店!$AA:$AA,通讯通路门店!$S:$S,$G1436,通讯通路门店!$J:$J,"华为堡垒店")</f>
        <v>0</v>
      </c>
      <c r="BG1436" s="99">
        <f>SUMIFS(通讯通路门店!$Y:$Y,通讯通路门店!$S:$S,$G1436,通讯通路门店!$J:$J,"小米体验店")</f>
        <v>0</v>
      </c>
      <c r="BH1436" s="99">
        <f>SUMIFS(通讯通路门店!$AA:$AA,通讯通路门店!$S:$S,$G1436,通讯通路门店!$J:$J,"苹果体验店")</f>
        <v>0</v>
      </c>
      <c r="BI1436" s="99">
        <f>SUMIFS(通讯通路门店!$K:$K,通讯通路门店!$S:$S,$G1436,通讯通路门店!$J:$J,"其他品牌专卖店")</f>
        <v>0</v>
      </c>
      <c r="BJ1436" s="99">
        <f>SUMIFS(通讯通路门店!$AC:$AC,通讯通路门店!$S:$S,$G1436)</f>
        <v>0</v>
      </c>
      <c r="BK1436" s="99">
        <f>SUMIFS(通讯通路门店!$AD:$AD,通讯通路门店!$S:$S,$G1436)</f>
        <v>0</v>
      </c>
      <c r="BL1436" s="99">
        <f>SUMIFS(通讯通路门店!$AE:$AE,通讯通路门店!$S:$S,$G1436)</f>
        <v>0</v>
      </c>
      <c r="BM1436" s="99">
        <f>SUMIFS(通讯通路门店!$AF:$AF,通讯通路门店!$S:$S,$G1436)</f>
        <v>0</v>
      </c>
      <c r="BN1436" s="99">
        <f>SUMIFS(通讯通路门店!$AG:$AG,通讯通路门店!$S:$S,$G1436)</f>
        <v>0</v>
      </c>
      <c r="BO1436" s="99">
        <f>SUMIFS(通讯通路门店!$AH:$AH,通讯通路门店!$S:$S,$G1436)</f>
        <v>0</v>
      </c>
      <c r="BP1436" s="99">
        <f>SUMIFS(通讯通路门店!$AI:$AI,通讯通路门店!$S:$S,$G1436)</f>
        <v>0</v>
      </c>
      <c r="BQ1436" s="83"/>
    </row>
    <row r="1437" spans="1:69">
      <c r="A1437" s="99" t="str">
        <f>IFERROR(_xlfn.XLOOKUP($G1437,通讯通路门店!$S$4:$S$993933,通讯通路门店!$A$4:$A$993933,0,0),"")</f>
        <v>海南省</v>
      </c>
      <c r="B1437" s="99" t="str">
        <f>IFERROR(_xlfn.XLOOKUP($G1437,通讯通路门店!$S$4:$S$993933,通讯通路门店!$B$4:$B$993933,0,0),"")</f>
        <v>昌江黎族自治县</v>
      </c>
      <c r="C1437" s="99" t="str">
        <f>IFERROR(_xlfn.XLOOKUP($G1437,通讯通路门店!$S$4:$S$993933,通讯通路门店!$C$4:$C$993933,0,0),"")</f>
        <v>昌江黎族自治县</v>
      </c>
      <c r="D1437" s="99" t="str">
        <f>IFERROR(_xlfn.XLOOKUP($G1437,通讯通路门店!$S$4:$S$993933,通讯通路门店!$D$4:$D$993933,0,0),"")</f>
        <v>叉河镇</v>
      </c>
      <c r="E1437" s="83"/>
      <c r="F1437" s="83"/>
      <c r="G1437" s="101"/>
      <c r="H1437" s="102">
        <f>IFERROR(_xlfn.XLOOKUP($G1437,通讯通路门店!$S$4:$S$993933,通讯通路门店!$R$4:$R$993933,0,0),"")</f>
        <v>0</v>
      </c>
      <c r="I1437" s="83"/>
      <c r="J1437" s="83"/>
      <c r="K1437" s="83"/>
      <c r="L1437" s="83"/>
      <c r="M1437" s="83"/>
      <c r="N1437" s="83"/>
      <c r="O1437" s="83"/>
      <c r="P1437" s="83"/>
      <c r="Q1437" s="83"/>
      <c r="R1437" s="83"/>
      <c r="S1437" s="83"/>
      <c r="T1437" s="83"/>
      <c r="U1437" s="99">
        <f>COUNTIF(通讯通路门店!$S:$S,$G1437)</f>
        <v>0</v>
      </c>
      <c r="V1437" s="99">
        <f>COUNTIFS(通讯通路门店!$S:$S,$G1437,通讯通路门店!$J:$J,"综合卖场")</f>
        <v>0</v>
      </c>
      <c r="W1437" s="99">
        <f>SUMIFS(通讯通路门店!$AJ:$AJ,通讯通路门店!$S:$S,通讯客户沙盘!$G1437)</f>
        <v>0</v>
      </c>
      <c r="X1437" s="99">
        <f t="shared" si="110"/>
        <v>0</v>
      </c>
      <c r="Y1437" s="99">
        <f>COUNTIFS(通讯通路门店!$S:$S,$G1437,通讯通路门店!$J:$J,"荣耀体验店")+COUNTIFS(通讯通路门店!$S:$S,$G1437,通讯通路门店!$J:$J,"荣耀授权专卖店")</f>
        <v>0</v>
      </c>
      <c r="Z1437" s="99">
        <f>COUNTIFS(通讯通路门店!$S:$S,$G1437,通讯通路门店!$J:$J,"VIVO体验店")</f>
        <v>0</v>
      </c>
      <c r="AA1437" s="99">
        <f>COUNTIFS(通讯通路门店!$S:$S,$G1437,通讯通路门店!$J:$J,"OPPO体验店")</f>
        <v>0</v>
      </c>
      <c r="AB1437" s="99">
        <f>COUNTIFS(通讯通路门店!$S:$S,$G1437,通讯通路门店!$J:$J,"华为授权体验店")+COUNTIFS(通讯通路门店!$S:$S,$G1437,通讯通路门店!$J:$J,"华为堡垒店")</f>
        <v>0</v>
      </c>
      <c r="AC1437" s="99">
        <f>COUNTIFS(通讯通路门店!$S:$S,$G1437,通讯通路门店!$J:$J,"小米体验店")</f>
        <v>0</v>
      </c>
      <c r="AD1437" s="99">
        <f>COUNTIFS(通讯通路门店!$S:$S,$G1437,通讯通路门店!$J:$J,"苹果体验店")</f>
        <v>0</v>
      </c>
      <c r="AE1437" s="99">
        <f>COUNTIFS(通讯通路门店!$S:$S,$G1437,通讯通路门店!$J:$J,"其他品牌专卖店")</f>
        <v>0</v>
      </c>
      <c r="AF1437" s="99">
        <f>SUMIFS(通讯通路门店!$BI:$BI,通讯通路门店!$S:$S,$G1437)</f>
        <v>0</v>
      </c>
      <c r="AG1437" s="99">
        <f>SUMIFS(通讯通路门店!$BH:$BH,通讯通路门店!$S:$S,$G1437)</f>
        <v>0</v>
      </c>
      <c r="AH1437" s="99">
        <f t="shared" si="111"/>
        <v>0</v>
      </c>
      <c r="AI1437" s="99">
        <f>SUMIFS(通讯通路门店!$BB:$BB,通讯通路门店!$S:$S,$G1437)</f>
        <v>0</v>
      </c>
      <c r="AJ1437" s="99">
        <f>SUMIFS(通讯通路门店!$BE:$BE,通讯通路门店!$S:$S,$G1437)</f>
        <v>0</v>
      </c>
      <c r="AK1437" s="99">
        <f>SUMIFS(通讯通路门店!$BG:$BG,通讯通路门店!$S:$S,$G1437)</f>
        <v>0</v>
      </c>
      <c r="AL1437" s="99">
        <f>SUMIFS(通讯通路门店!$BC:$BC,通讯通路门店!$S:$S,$G1437)</f>
        <v>0</v>
      </c>
      <c r="AM1437" s="99">
        <f>SUMIFS(通讯通路门店!$BD:$BD,通讯通路门店!$S:$S,$G1437)</f>
        <v>0</v>
      </c>
      <c r="AN1437" s="99">
        <f>SUMIFS(通讯通路门店!$BF:$BF,通讯通路门店!$S:$S,$G1437)</f>
        <v>0</v>
      </c>
      <c r="AO1437" s="99">
        <f t="shared" si="112"/>
        <v>0</v>
      </c>
      <c r="AP1437" s="99">
        <f>SUMIFS(通讯通路门店!$K:$K,通讯通路门店!$S:$S,$G1437)</f>
        <v>0</v>
      </c>
      <c r="AQ1437" s="83"/>
      <c r="AR1437" s="99">
        <f>SUMIFS(通讯通路门店!$T:$T,通讯通路门店!$S:$S,$G1437)</f>
        <v>0</v>
      </c>
      <c r="AS1437" s="99">
        <f>SUMIFS(通讯通路门店!$U:$U,通讯通路门店!$S:$S,$G1437)</f>
        <v>0</v>
      </c>
      <c r="AT1437" s="99">
        <f>SUMIFS(通讯通路门店!$V:$V,通讯通路门店!$S:$S,$G1437)</f>
        <v>0</v>
      </c>
      <c r="AU1437" s="99">
        <f>SUMIFS(通讯通路门店!$W:$W,通讯通路门店!$S:$S,$G1437)</f>
        <v>0</v>
      </c>
      <c r="AV1437" s="99">
        <f>SUMIFS(通讯通路门店!$Z:$Z,通讯通路门店!$S:$S,$G1437)</f>
        <v>0</v>
      </c>
      <c r="AW1437" s="99">
        <f>SUMIFS(通讯通路门店!$AB:$AB,通讯通路门店!$S:$S,$G1437)</f>
        <v>0</v>
      </c>
      <c r="AX1437" s="99">
        <f>SUMIFS(通讯通路门店!$X:$X,通讯通路门店!$S:$S,$G1437)</f>
        <v>0</v>
      </c>
      <c r="AY1437" s="99">
        <f>SUMIFS(通讯通路门店!$Y:$Y,通讯通路门店!$S:$S,$G1437)</f>
        <v>0</v>
      </c>
      <c r="AZ1437" s="99">
        <f>SUMIFS(通讯通路门店!$AA:$AA,通讯通路门店!$S:$S,$G1437)</f>
        <v>0</v>
      </c>
      <c r="BA1437" s="99">
        <f t="shared" si="113"/>
        <v>0</v>
      </c>
      <c r="BB1437" s="99">
        <f t="shared" si="114"/>
        <v>0</v>
      </c>
      <c r="BC1437" s="99">
        <f>SUMIFS(通讯通路门店!$W:$W,通讯通路门店!$S:$S,$G1437,通讯通路门店!$J:$J,"荣耀体验店")+SUMIFS(通讯通路门店!$W:$W,通讯通路门店!$S:$S,$G1437,通讯通路门店!$J:$J,"荣耀授权专卖店")</f>
        <v>0</v>
      </c>
      <c r="BD1437" s="99">
        <f>SUMIFS(通讯通路门店!$Z:$Z,通讯通路门店!$S:$S,$G1437,通讯通路门店!$J:$J,"VIVO体验店")</f>
        <v>0</v>
      </c>
      <c r="BE1437" s="99">
        <f>SUMIFS(通讯通路门店!$AB:$AB,通讯通路门店!$S:$S,$G1437,通讯通路门店!$J:$J,"OPPO体验店")</f>
        <v>0</v>
      </c>
      <c r="BF1437" s="99">
        <f>SUMIFS(通讯通路门店!$X:$X,通讯通路门店!$S:$S,$G1437,通讯通路门店!$J:$J,"华为授权体验店")+SUMIFS(通讯通路门店!$AA:$AA,通讯通路门店!$S:$S,$G1437,通讯通路门店!$J:$J,"华为堡垒店")</f>
        <v>0</v>
      </c>
      <c r="BG1437" s="99">
        <f>SUMIFS(通讯通路门店!$Y:$Y,通讯通路门店!$S:$S,$G1437,通讯通路门店!$J:$J,"小米体验店")</f>
        <v>0</v>
      </c>
      <c r="BH1437" s="99">
        <f>SUMIFS(通讯通路门店!$AA:$AA,通讯通路门店!$S:$S,$G1437,通讯通路门店!$J:$J,"苹果体验店")</f>
        <v>0</v>
      </c>
      <c r="BI1437" s="99">
        <f>SUMIFS(通讯通路门店!$K:$K,通讯通路门店!$S:$S,$G1437,通讯通路门店!$J:$J,"其他品牌专卖店")</f>
        <v>0</v>
      </c>
      <c r="BJ1437" s="99">
        <f>SUMIFS(通讯通路门店!$AC:$AC,通讯通路门店!$S:$S,$G1437)</f>
        <v>0</v>
      </c>
      <c r="BK1437" s="99">
        <f>SUMIFS(通讯通路门店!$AD:$AD,通讯通路门店!$S:$S,$G1437)</f>
        <v>0</v>
      </c>
      <c r="BL1437" s="99">
        <f>SUMIFS(通讯通路门店!$AE:$AE,通讯通路门店!$S:$S,$G1437)</f>
        <v>0</v>
      </c>
      <c r="BM1437" s="99">
        <f>SUMIFS(通讯通路门店!$AF:$AF,通讯通路门店!$S:$S,$G1437)</f>
        <v>0</v>
      </c>
      <c r="BN1437" s="99">
        <f>SUMIFS(通讯通路门店!$AG:$AG,通讯通路门店!$S:$S,$G1437)</f>
        <v>0</v>
      </c>
      <c r="BO1437" s="99">
        <f>SUMIFS(通讯通路门店!$AH:$AH,通讯通路门店!$S:$S,$G1437)</f>
        <v>0</v>
      </c>
      <c r="BP1437" s="99">
        <f>SUMIFS(通讯通路门店!$AI:$AI,通讯通路门店!$S:$S,$G1437)</f>
        <v>0</v>
      </c>
      <c r="BQ1437" s="83"/>
    </row>
    <row r="1438" spans="1:69">
      <c r="A1438" s="99" t="str">
        <f>IFERROR(_xlfn.XLOOKUP($G1438,通讯通路门店!$S$4:$S$993933,通讯通路门店!$A$4:$A$993933,0,0),"")</f>
        <v>海南省</v>
      </c>
      <c r="B1438" s="99" t="str">
        <f>IFERROR(_xlfn.XLOOKUP($G1438,通讯通路门店!$S$4:$S$993933,通讯通路门店!$B$4:$B$993933,0,0),"")</f>
        <v>昌江黎族自治县</v>
      </c>
      <c r="C1438" s="99" t="str">
        <f>IFERROR(_xlfn.XLOOKUP($G1438,通讯通路门店!$S$4:$S$993933,通讯通路门店!$C$4:$C$993933,0,0),"")</f>
        <v>昌江黎族自治县</v>
      </c>
      <c r="D1438" s="99" t="str">
        <f>IFERROR(_xlfn.XLOOKUP($G1438,通讯通路门店!$S$4:$S$993933,通讯通路门店!$D$4:$D$993933,0,0),"")</f>
        <v>叉河镇</v>
      </c>
      <c r="E1438" s="83"/>
      <c r="F1438" s="83"/>
      <c r="G1438" s="101"/>
      <c r="H1438" s="102">
        <f>IFERROR(_xlfn.XLOOKUP($G1438,通讯通路门店!$S$4:$S$993933,通讯通路门店!$R$4:$R$993933,0,0),"")</f>
        <v>0</v>
      </c>
      <c r="I1438" s="83"/>
      <c r="J1438" s="83"/>
      <c r="K1438" s="83"/>
      <c r="L1438" s="83"/>
      <c r="M1438" s="83"/>
      <c r="N1438" s="83"/>
      <c r="O1438" s="83"/>
      <c r="P1438" s="83"/>
      <c r="Q1438" s="83"/>
      <c r="R1438" s="83"/>
      <c r="S1438" s="83"/>
      <c r="T1438" s="83"/>
      <c r="U1438" s="99">
        <f>COUNTIF(通讯通路门店!$S:$S,$G1438)</f>
        <v>0</v>
      </c>
      <c r="V1438" s="99">
        <f>COUNTIFS(通讯通路门店!$S:$S,$G1438,通讯通路门店!$J:$J,"综合卖场")</f>
        <v>0</v>
      </c>
      <c r="W1438" s="99">
        <f>SUMIFS(通讯通路门店!$AJ:$AJ,通讯通路门店!$S:$S,通讯客户沙盘!$G1438)</f>
        <v>0</v>
      </c>
      <c r="X1438" s="99">
        <f t="shared" si="110"/>
        <v>0</v>
      </c>
      <c r="Y1438" s="99">
        <f>COUNTIFS(通讯通路门店!$S:$S,$G1438,通讯通路门店!$J:$J,"荣耀体验店")+COUNTIFS(通讯通路门店!$S:$S,$G1438,通讯通路门店!$J:$J,"荣耀授权专卖店")</f>
        <v>0</v>
      </c>
      <c r="Z1438" s="99">
        <f>COUNTIFS(通讯通路门店!$S:$S,$G1438,通讯通路门店!$J:$J,"VIVO体验店")</f>
        <v>0</v>
      </c>
      <c r="AA1438" s="99">
        <f>COUNTIFS(通讯通路门店!$S:$S,$G1438,通讯通路门店!$J:$J,"OPPO体验店")</f>
        <v>0</v>
      </c>
      <c r="AB1438" s="99">
        <f>COUNTIFS(通讯通路门店!$S:$S,$G1438,通讯通路门店!$J:$J,"华为授权体验店")+COUNTIFS(通讯通路门店!$S:$S,$G1438,通讯通路门店!$J:$J,"华为堡垒店")</f>
        <v>0</v>
      </c>
      <c r="AC1438" s="99">
        <f>COUNTIFS(通讯通路门店!$S:$S,$G1438,通讯通路门店!$J:$J,"小米体验店")</f>
        <v>0</v>
      </c>
      <c r="AD1438" s="99">
        <f>COUNTIFS(通讯通路门店!$S:$S,$G1438,通讯通路门店!$J:$J,"苹果体验店")</f>
        <v>0</v>
      </c>
      <c r="AE1438" s="99">
        <f>COUNTIFS(通讯通路门店!$S:$S,$G1438,通讯通路门店!$J:$J,"其他品牌专卖店")</f>
        <v>0</v>
      </c>
      <c r="AF1438" s="99">
        <f>SUMIFS(通讯通路门店!$BI:$BI,通讯通路门店!$S:$S,$G1438)</f>
        <v>0</v>
      </c>
      <c r="AG1438" s="99">
        <f>SUMIFS(通讯通路门店!$BH:$BH,通讯通路门店!$S:$S,$G1438)</f>
        <v>0</v>
      </c>
      <c r="AH1438" s="99">
        <f t="shared" si="111"/>
        <v>0</v>
      </c>
      <c r="AI1438" s="99">
        <f>SUMIFS(通讯通路门店!$BB:$BB,通讯通路门店!$S:$S,$G1438)</f>
        <v>0</v>
      </c>
      <c r="AJ1438" s="99">
        <f>SUMIFS(通讯通路门店!$BE:$BE,通讯通路门店!$S:$S,$G1438)</f>
        <v>0</v>
      </c>
      <c r="AK1438" s="99">
        <f>SUMIFS(通讯通路门店!$BG:$BG,通讯通路门店!$S:$S,$G1438)</f>
        <v>0</v>
      </c>
      <c r="AL1438" s="99">
        <f>SUMIFS(通讯通路门店!$BC:$BC,通讯通路门店!$S:$S,$G1438)</f>
        <v>0</v>
      </c>
      <c r="AM1438" s="99">
        <f>SUMIFS(通讯通路门店!$BD:$BD,通讯通路门店!$S:$S,$G1438)</f>
        <v>0</v>
      </c>
      <c r="AN1438" s="99">
        <f>SUMIFS(通讯通路门店!$BF:$BF,通讯通路门店!$S:$S,$G1438)</f>
        <v>0</v>
      </c>
      <c r="AO1438" s="99">
        <f t="shared" si="112"/>
        <v>0</v>
      </c>
      <c r="AP1438" s="99">
        <f>SUMIFS(通讯通路门店!$K:$K,通讯通路门店!$S:$S,$G1438)</f>
        <v>0</v>
      </c>
      <c r="AQ1438" s="83"/>
      <c r="AR1438" s="99">
        <f>SUMIFS(通讯通路门店!$T:$T,通讯通路门店!$S:$S,$G1438)</f>
        <v>0</v>
      </c>
      <c r="AS1438" s="99">
        <f>SUMIFS(通讯通路门店!$U:$U,通讯通路门店!$S:$S,$G1438)</f>
        <v>0</v>
      </c>
      <c r="AT1438" s="99">
        <f>SUMIFS(通讯通路门店!$V:$V,通讯通路门店!$S:$S,$G1438)</f>
        <v>0</v>
      </c>
      <c r="AU1438" s="99">
        <f>SUMIFS(通讯通路门店!$W:$W,通讯通路门店!$S:$S,$G1438)</f>
        <v>0</v>
      </c>
      <c r="AV1438" s="99">
        <f>SUMIFS(通讯通路门店!$Z:$Z,通讯通路门店!$S:$S,$G1438)</f>
        <v>0</v>
      </c>
      <c r="AW1438" s="99">
        <f>SUMIFS(通讯通路门店!$AB:$AB,通讯通路门店!$S:$S,$G1438)</f>
        <v>0</v>
      </c>
      <c r="AX1438" s="99">
        <f>SUMIFS(通讯通路门店!$X:$X,通讯通路门店!$S:$S,$G1438)</f>
        <v>0</v>
      </c>
      <c r="AY1438" s="99">
        <f>SUMIFS(通讯通路门店!$Y:$Y,通讯通路门店!$S:$S,$G1438)</f>
        <v>0</v>
      </c>
      <c r="AZ1438" s="99">
        <f>SUMIFS(通讯通路门店!$AA:$AA,通讯通路门店!$S:$S,$G1438)</f>
        <v>0</v>
      </c>
      <c r="BA1438" s="99">
        <f t="shared" si="113"/>
        <v>0</v>
      </c>
      <c r="BB1438" s="99">
        <f t="shared" si="114"/>
        <v>0</v>
      </c>
      <c r="BC1438" s="99">
        <f>SUMIFS(通讯通路门店!$W:$W,通讯通路门店!$S:$S,$G1438,通讯通路门店!$J:$J,"荣耀体验店")+SUMIFS(通讯通路门店!$W:$W,通讯通路门店!$S:$S,$G1438,通讯通路门店!$J:$J,"荣耀授权专卖店")</f>
        <v>0</v>
      </c>
      <c r="BD1438" s="99">
        <f>SUMIFS(通讯通路门店!$Z:$Z,通讯通路门店!$S:$S,$G1438,通讯通路门店!$J:$J,"VIVO体验店")</f>
        <v>0</v>
      </c>
      <c r="BE1438" s="99">
        <f>SUMIFS(通讯通路门店!$AB:$AB,通讯通路门店!$S:$S,$G1438,通讯通路门店!$J:$J,"OPPO体验店")</f>
        <v>0</v>
      </c>
      <c r="BF1438" s="99">
        <f>SUMIFS(通讯通路门店!$X:$X,通讯通路门店!$S:$S,$G1438,通讯通路门店!$J:$J,"华为授权体验店")+SUMIFS(通讯通路门店!$AA:$AA,通讯通路门店!$S:$S,$G1438,通讯通路门店!$J:$J,"华为堡垒店")</f>
        <v>0</v>
      </c>
      <c r="BG1438" s="99">
        <f>SUMIFS(通讯通路门店!$Y:$Y,通讯通路门店!$S:$S,$G1438,通讯通路门店!$J:$J,"小米体验店")</f>
        <v>0</v>
      </c>
      <c r="BH1438" s="99">
        <f>SUMIFS(通讯通路门店!$AA:$AA,通讯通路门店!$S:$S,$G1438,通讯通路门店!$J:$J,"苹果体验店")</f>
        <v>0</v>
      </c>
      <c r="BI1438" s="99">
        <f>SUMIFS(通讯通路门店!$K:$K,通讯通路门店!$S:$S,$G1438,通讯通路门店!$J:$J,"其他品牌专卖店")</f>
        <v>0</v>
      </c>
      <c r="BJ1438" s="99">
        <f>SUMIFS(通讯通路门店!$AC:$AC,通讯通路门店!$S:$S,$G1438)</f>
        <v>0</v>
      </c>
      <c r="BK1438" s="99">
        <f>SUMIFS(通讯通路门店!$AD:$AD,通讯通路门店!$S:$S,$G1438)</f>
        <v>0</v>
      </c>
      <c r="BL1438" s="99">
        <f>SUMIFS(通讯通路门店!$AE:$AE,通讯通路门店!$S:$S,$G1438)</f>
        <v>0</v>
      </c>
      <c r="BM1438" s="99">
        <f>SUMIFS(通讯通路门店!$AF:$AF,通讯通路门店!$S:$S,$G1438)</f>
        <v>0</v>
      </c>
      <c r="BN1438" s="99">
        <f>SUMIFS(通讯通路门店!$AG:$AG,通讯通路门店!$S:$S,$G1438)</f>
        <v>0</v>
      </c>
      <c r="BO1438" s="99">
        <f>SUMIFS(通讯通路门店!$AH:$AH,通讯通路门店!$S:$S,$G1438)</f>
        <v>0</v>
      </c>
      <c r="BP1438" s="99">
        <f>SUMIFS(通讯通路门店!$AI:$AI,通讯通路门店!$S:$S,$G1438)</f>
        <v>0</v>
      </c>
      <c r="BQ1438" s="83"/>
    </row>
    <row r="1439" spans="1:69">
      <c r="A1439" s="99" t="str">
        <f>IFERROR(_xlfn.XLOOKUP($G1439,通讯通路门店!$S$4:$S$993933,通讯通路门店!$A$4:$A$993933,0,0),"")</f>
        <v>海南省</v>
      </c>
      <c r="B1439" s="99" t="str">
        <f>IFERROR(_xlfn.XLOOKUP($G1439,通讯通路门店!$S$4:$S$993933,通讯通路门店!$B$4:$B$993933,0,0),"")</f>
        <v>昌江黎族自治县</v>
      </c>
      <c r="C1439" s="99" t="str">
        <f>IFERROR(_xlfn.XLOOKUP($G1439,通讯通路门店!$S$4:$S$993933,通讯通路门店!$C$4:$C$993933,0,0),"")</f>
        <v>昌江黎族自治县</v>
      </c>
      <c r="D1439" s="99" t="str">
        <f>IFERROR(_xlfn.XLOOKUP($G1439,通讯通路门店!$S$4:$S$993933,通讯通路门店!$D$4:$D$993933,0,0),"")</f>
        <v>叉河镇</v>
      </c>
      <c r="E1439" s="83"/>
      <c r="F1439" s="83"/>
      <c r="G1439" s="101"/>
      <c r="H1439" s="102">
        <f>IFERROR(_xlfn.XLOOKUP($G1439,通讯通路门店!$S$4:$S$993933,通讯通路门店!$R$4:$R$993933,0,0),"")</f>
        <v>0</v>
      </c>
      <c r="I1439" s="83"/>
      <c r="J1439" s="83"/>
      <c r="K1439" s="83"/>
      <c r="L1439" s="83"/>
      <c r="M1439" s="83"/>
      <c r="N1439" s="83"/>
      <c r="O1439" s="83"/>
      <c r="P1439" s="83"/>
      <c r="Q1439" s="83"/>
      <c r="R1439" s="83"/>
      <c r="S1439" s="83"/>
      <c r="T1439" s="83"/>
      <c r="U1439" s="99">
        <f>COUNTIF(通讯通路门店!$S:$S,$G1439)</f>
        <v>0</v>
      </c>
      <c r="V1439" s="99">
        <f>COUNTIFS(通讯通路门店!$S:$S,$G1439,通讯通路门店!$J:$J,"综合卖场")</f>
        <v>0</v>
      </c>
      <c r="W1439" s="99">
        <f>SUMIFS(通讯通路门店!$AJ:$AJ,通讯通路门店!$S:$S,通讯客户沙盘!$G1439)</f>
        <v>0</v>
      </c>
      <c r="X1439" s="99">
        <f t="shared" si="110"/>
        <v>0</v>
      </c>
      <c r="Y1439" s="99">
        <f>COUNTIFS(通讯通路门店!$S:$S,$G1439,通讯通路门店!$J:$J,"荣耀体验店")+COUNTIFS(通讯通路门店!$S:$S,$G1439,通讯通路门店!$J:$J,"荣耀授权专卖店")</f>
        <v>0</v>
      </c>
      <c r="Z1439" s="99">
        <f>COUNTIFS(通讯通路门店!$S:$S,$G1439,通讯通路门店!$J:$J,"VIVO体验店")</f>
        <v>0</v>
      </c>
      <c r="AA1439" s="99">
        <f>COUNTIFS(通讯通路门店!$S:$S,$G1439,通讯通路门店!$J:$J,"OPPO体验店")</f>
        <v>0</v>
      </c>
      <c r="AB1439" s="99">
        <f>COUNTIFS(通讯通路门店!$S:$S,$G1439,通讯通路门店!$J:$J,"华为授权体验店")+COUNTIFS(通讯通路门店!$S:$S,$G1439,通讯通路门店!$J:$J,"华为堡垒店")</f>
        <v>0</v>
      </c>
      <c r="AC1439" s="99">
        <f>COUNTIFS(通讯通路门店!$S:$S,$G1439,通讯通路门店!$J:$J,"小米体验店")</f>
        <v>0</v>
      </c>
      <c r="AD1439" s="99">
        <f>COUNTIFS(通讯通路门店!$S:$S,$G1439,通讯通路门店!$J:$J,"苹果体验店")</f>
        <v>0</v>
      </c>
      <c r="AE1439" s="99">
        <f>COUNTIFS(通讯通路门店!$S:$S,$G1439,通讯通路门店!$J:$J,"其他品牌专卖店")</f>
        <v>0</v>
      </c>
      <c r="AF1439" s="99">
        <f>SUMIFS(通讯通路门店!$BI:$BI,通讯通路门店!$S:$S,$G1439)</f>
        <v>0</v>
      </c>
      <c r="AG1439" s="99">
        <f>SUMIFS(通讯通路门店!$BH:$BH,通讯通路门店!$S:$S,$G1439)</f>
        <v>0</v>
      </c>
      <c r="AH1439" s="99">
        <f t="shared" si="111"/>
        <v>0</v>
      </c>
      <c r="AI1439" s="99">
        <f>SUMIFS(通讯通路门店!$BB:$BB,通讯通路门店!$S:$S,$G1439)</f>
        <v>0</v>
      </c>
      <c r="AJ1439" s="99">
        <f>SUMIFS(通讯通路门店!$BE:$BE,通讯通路门店!$S:$S,$G1439)</f>
        <v>0</v>
      </c>
      <c r="AK1439" s="99">
        <f>SUMIFS(通讯通路门店!$BG:$BG,通讯通路门店!$S:$S,$G1439)</f>
        <v>0</v>
      </c>
      <c r="AL1439" s="99">
        <f>SUMIFS(通讯通路门店!$BC:$BC,通讯通路门店!$S:$S,$G1439)</f>
        <v>0</v>
      </c>
      <c r="AM1439" s="99">
        <f>SUMIFS(通讯通路门店!$BD:$BD,通讯通路门店!$S:$S,$G1439)</f>
        <v>0</v>
      </c>
      <c r="AN1439" s="99">
        <f>SUMIFS(通讯通路门店!$BF:$BF,通讯通路门店!$S:$S,$G1439)</f>
        <v>0</v>
      </c>
      <c r="AO1439" s="99">
        <f t="shared" si="112"/>
        <v>0</v>
      </c>
      <c r="AP1439" s="99">
        <f>SUMIFS(通讯通路门店!$K:$K,通讯通路门店!$S:$S,$G1439)</f>
        <v>0</v>
      </c>
      <c r="AQ1439" s="83"/>
      <c r="AR1439" s="99">
        <f>SUMIFS(通讯通路门店!$T:$T,通讯通路门店!$S:$S,$G1439)</f>
        <v>0</v>
      </c>
      <c r="AS1439" s="99">
        <f>SUMIFS(通讯通路门店!$U:$U,通讯通路门店!$S:$S,$G1439)</f>
        <v>0</v>
      </c>
      <c r="AT1439" s="99">
        <f>SUMIFS(通讯通路门店!$V:$V,通讯通路门店!$S:$S,$G1439)</f>
        <v>0</v>
      </c>
      <c r="AU1439" s="99">
        <f>SUMIFS(通讯通路门店!$W:$W,通讯通路门店!$S:$S,$G1439)</f>
        <v>0</v>
      </c>
      <c r="AV1439" s="99">
        <f>SUMIFS(通讯通路门店!$Z:$Z,通讯通路门店!$S:$S,$G1439)</f>
        <v>0</v>
      </c>
      <c r="AW1439" s="99">
        <f>SUMIFS(通讯通路门店!$AB:$AB,通讯通路门店!$S:$S,$G1439)</f>
        <v>0</v>
      </c>
      <c r="AX1439" s="99">
        <f>SUMIFS(通讯通路门店!$X:$X,通讯通路门店!$S:$S,$G1439)</f>
        <v>0</v>
      </c>
      <c r="AY1439" s="99">
        <f>SUMIFS(通讯通路门店!$Y:$Y,通讯通路门店!$S:$S,$G1439)</f>
        <v>0</v>
      </c>
      <c r="AZ1439" s="99">
        <f>SUMIFS(通讯通路门店!$AA:$AA,通讯通路门店!$S:$S,$G1439)</f>
        <v>0</v>
      </c>
      <c r="BA1439" s="99">
        <f t="shared" si="113"/>
        <v>0</v>
      </c>
      <c r="BB1439" s="99">
        <f t="shared" si="114"/>
        <v>0</v>
      </c>
      <c r="BC1439" s="99">
        <f>SUMIFS(通讯通路门店!$W:$W,通讯通路门店!$S:$S,$G1439,通讯通路门店!$J:$J,"荣耀体验店")+SUMIFS(通讯通路门店!$W:$W,通讯通路门店!$S:$S,$G1439,通讯通路门店!$J:$J,"荣耀授权专卖店")</f>
        <v>0</v>
      </c>
      <c r="BD1439" s="99">
        <f>SUMIFS(通讯通路门店!$Z:$Z,通讯通路门店!$S:$S,$G1439,通讯通路门店!$J:$J,"VIVO体验店")</f>
        <v>0</v>
      </c>
      <c r="BE1439" s="99">
        <f>SUMIFS(通讯通路门店!$AB:$AB,通讯通路门店!$S:$S,$G1439,通讯通路门店!$J:$J,"OPPO体验店")</f>
        <v>0</v>
      </c>
      <c r="BF1439" s="99">
        <f>SUMIFS(通讯通路门店!$X:$X,通讯通路门店!$S:$S,$G1439,通讯通路门店!$J:$J,"华为授权体验店")+SUMIFS(通讯通路门店!$AA:$AA,通讯通路门店!$S:$S,$G1439,通讯通路门店!$J:$J,"华为堡垒店")</f>
        <v>0</v>
      </c>
      <c r="BG1439" s="99">
        <f>SUMIFS(通讯通路门店!$Y:$Y,通讯通路门店!$S:$S,$G1439,通讯通路门店!$J:$J,"小米体验店")</f>
        <v>0</v>
      </c>
      <c r="BH1439" s="99">
        <f>SUMIFS(通讯通路门店!$AA:$AA,通讯通路门店!$S:$S,$G1439,通讯通路门店!$J:$J,"苹果体验店")</f>
        <v>0</v>
      </c>
      <c r="BI1439" s="99">
        <f>SUMIFS(通讯通路门店!$K:$K,通讯通路门店!$S:$S,$G1439,通讯通路门店!$J:$J,"其他品牌专卖店")</f>
        <v>0</v>
      </c>
      <c r="BJ1439" s="99">
        <f>SUMIFS(通讯通路门店!$AC:$AC,通讯通路门店!$S:$S,$G1439)</f>
        <v>0</v>
      </c>
      <c r="BK1439" s="99">
        <f>SUMIFS(通讯通路门店!$AD:$AD,通讯通路门店!$S:$S,$G1439)</f>
        <v>0</v>
      </c>
      <c r="BL1439" s="99">
        <f>SUMIFS(通讯通路门店!$AE:$AE,通讯通路门店!$S:$S,$G1439)</f>
        <v>0</v>
      </c>
      <c r="BM1439" s="99">
        <f>SUMIFS(通讯通路门店!$AF:$AF,通讯通路门店!$S:$S,$G1439)</f>
        <v>0</v>
      </c>
      <c r="BN1439" s="99">
        <f>SUMIFS(通讯通路门店!$AG:$AG,通讯通路门店!$S:$S,$G1439)</f>
        <v>0</v>
      </c>
      <c r="BO1439" s="99">
        <f>SUMIFS(通讯通路门店!$AH:$AH,通讯通路门店!$S:$S,$G1439)</f>
        <v>0</v>
      </c>
      <c r="BP1439" s="99">
        <f>SUMIFS(通讯通路门店!$AI:$AI,通讯通路门店!$S:$S,$G1439)</f>
        <v>0</v>
      </c>
      <c r="BQ1439" s="83"/>
    </row>
    <row r="1440" spans="1:69">
      <c r="A1440" s="99" t="str">
        <f>IFERROR(_xlfn.XLOOKUP($G1440,通讯通路门店!$S$4:$S$993933,通讯通路门店!$A$4:$A$993933,0,0),"")</f>
        <v>海南省</v>
      </c>
      <c r="B1440" s="99" t="str">
        <f>IFERROR(_xlfn.XLOOKUP($G1440,通讯通路门店!$S$4:$S$993933,通讯通路门店!$B$4:$B$993933,0,0),"")</f>
        <v>昌江黎族自治县</v>
      </c>
      <c r="C1440" s="99" t="str">
        <f>IFERROR(_xlfn.XLOOKUP($G1440,通讯通路门店!$S$4:$S$993933,通讯通路门店!$C$4:$C$993933,0,0),"")</f>
        <v>昌江黎族自治县</v>
      </c>
      <c r="D1440" s="99" t="str">
        <f>IFERROR(_xlfn.XLOOKUP($G1440,通讯通路门店!$S$4:$S$993933,通讯通路门店!$D$4:$D$993933,0,0),"")</f>
        <v>叉河镇</v>
      </c>
      <c r="E1440" s="83"/>
      <c r="F1440" s="83"/>
      <c r="G1440" s="101"/>
      <c r="H1440" s="102">
        <f>IFERROR(_xlfn.XLOOKUP($G1440,通讯通路门店!$S$4:$S$993933,通讯通路门店!$R$4:$R$993933,0,0),"")</f>
        <v>0</v>
      </c>
      <c r="I1440" s="83"/>
      <c r="J1440" s="83"/>
      <c r="K1440" s="83"/>
      <c r="L1440" s="83"/>
      <c r="M1440" s="83"/>
      <c r="N1440" s="83"/>
      <c r="O1440" s="83"/>
      <c r="P1440" s="83"/>
      <c r="Q1440" s="83"/>
      <c r="R1440" s="83"/>
      <c r="S1440" s="83"/>
      <c r="T1440" s="83"/>
      <c r="U1440" s="99">
        <f>COUNTIF(通讯通路门店!$S:$S,$G1440)</f>
        <v>0</v>
      </c>
      <c r="V1440" s="99">
        <f>COUNTIFS(通讯通路门店!$S:$S,$G1440,通讯通路门店!$J:$J,"综合卖场")</f>
        <v>0</v>
      </c>
      <c r="W1440" s="99">
        <f>SUMIFS(通讯通路门店!$AJ:$AJ,通讯通路门店!$S:$S,通讯客户沙盘!$G1440)</f>
        <v>0</v>
      </c>
      <c r="X1440" s="99">
        <f t="shared" si="110"/>
        <v>0</v>
      </c>
      <c r="Y1440" s="99">
        <f>COUNTIFS(通讯通路门店!$S:$S,$G1440,通讯通路门店!$J:$J,"荣耀体验店")+COUNTIFS(通讯通路门店!$S:$S,$G1440,通讯通路门店!$J:$J,"荣耀授权专卖店")</f>
        <v>0</v>
      </c>
      <c r="Z1440" s="99">
        <f>COUNTIFS(通讯通路门店!$S:$S,$G1440,通讯通路门店!$J:$J,"VIVO体验店")</f>
        <v>0</v>
      </c>
      <c r="AA1440" s="99">
        <f>COUNTIFS(通讯通路门店!$S:$S,$G1440,通讯通路门店!$J:$J,"OPPO体验店")</f>
        <v>0</v>
      </c>
      <c r="AB1440" s="99">
        <f>COUNTIFS(通讯通路门店!$S:$S,$G1440,通讯通路门店!$J:$J,"华为授权体验店")+COUNTIFS(通讯通路门店!$S:$S,$G1440,通讯通路门店!$J:$J,"华为堡垒店")</f>
        <v>0</v>
      </c>
      <c r="AC1440" s="99">
        <f>COUNTIFS(通讯通路门店!$S:$S,$G1440,通讯通路门店!$J:$J,"小米体验店")</f>
        <v>0</v>
      </c>
      <c r="AD1440" s="99">
        <f>COUNTIFS(通讯通路门店!$S:$S,$G1440,通讯通路门店!$J:$J,"苹果体验店")</f>
        <v>0</v>
      </c>
      <c r="AE1440" s="99">
        <f>COUNTIFS(通讯通路门店!$S:$S,$G1440,通讯通路门店!$J:$J,"其他品牌专卖店")</f>
        <v>0</v>
      </c>
      <c r="AF1440" s="99">
        <f>SUMIFS(通讯通路门店!$BI:$BI,通讯通路门店!$S:$S,$G1440)</f>
        <v>0</v>
      </c>
      <c r="AG1440" s="99">
        <f>SUMIFS(通讯通路门店!$BH:$BH,通讯通路门店!$S:$S,$G1440)</f>
        <v>0</v>
      </c>
      <c r="AH1440" s="99">
        <f t="shared" si="111"/>
        <v>0</v>
      </c>
      <c r="AI1440" s="99">
        <f>SUMIFS(通讯通路门店!$BB:$BB,通讯通路门店!$S:$S,$G1440)</f>
        <v>0</v>
      </c>
      <c r="AJ1440" s="99">
        <f>SUMIFS(通讯通路门店!$BE:$BE,通讯通路门店!$S:$S,$G1440)</f>
        <v>0</v>
      </c>
      <c r="AK1440" s="99">
        <f>SUMIFS(通讯通路门店!$BG:$BG,通讯通路门店!$S:$S,$G1440)</f>
        <v>0</v>
      </c>
      <c r="AL1440" s="99">
        <f>SUMIFS(通讯通路门店!$BC:$BC,通讯通路门店!$S:$S,$G1440)</f>
        <v>0</v>
      </c>
      <c r="AM1440" s="99">
        <f>SUMIFS(通讯通路门店!$BD:$BD,通讯通路门店!$S:$S,$G1440)</f>
        <v>0</v>
      </c>
      <c r="AN1440" s="99">
        <f>SUMIFS(通讯通路门店!$BF:$BF,通讯通路门店!$S:$S,$G1440)</f>
        <v>0</v>
      </c>
      <c r="AO1440" s="99">
        <f t="shared" si="112"/>
        <v>0</v>
      </c>
      <c r="AP1440" s="99">
        <f>SUMIFS(通讯通路门店!$K:$K,通讯通路门店!$S:$S,$G1440)</f>
        <v>0</v>
      </c>
      <c r="AQ1440" s="83"/>
      <c r="AR1440" s="99">
        <f>SUMIFS(通讯通路门店!$T:$T,通讯通路门店!$S:$S,$G1440)</f>
        <v>0</v>
      </c>
      <c r="AS1440" s="99">
        <f>SUMIFS(通讯通路门店!$U:$U,通讯通路门店!$S:$S,$G1440)</f>
        <v>0</v>
      </c>
      <c r="AT1440" s="99">
        <f>SUMIFS(通讯通路门店!$V:$V,通讯通路门店!$S:$S,$G1440)</f>
        <v>0</v>
      </c>
      <c r="AU1440" s="99">
        <f>SUMIFS(通讯通路门店!$W:$W,通讯通路门店!$S:$S,$G1440)</f>
        <v>0</v>
      </c>
      <c r="AV1440" s="99">
        <f>SUMIFS(通讯通路门店!$Z:$Z,通讯通路门店!$S:$S,$G1440)</f>
        <v>0</v>
      </c>
      <c r="AW1440" s="99">
        <f>SUMIFS(通讯通路门店!$AB:$AB,通讯通路门店!$S:$S,$G1440)</f>
        <v>0</v>
      </c>
      <c r="AX1440" s="99">
        <f>SUMIFS(通讯通路门店!$X:$X,通讯通路门店!$S:$S,$G1440)</f>
        <v>0</v>
      </c>
      <c r="AY1440" s="99">
        <f>SUMIFS(通讯通路门店!$Y:$Y,通讯通路门店!$S:$S,$G1440)</f>
        <v>0</v>
      </c>
      <c r="AZ1440" s="99">
        <f>SUMIFS(通讯通路门店!$AA:$AA,通讯通路门店!$S:$S,$G1440)</f>
        <v>0</v>
      </c>
      <c r="BA1440" s="99">
        <f t="shared" si="113"/>
        <v>0</v>
      </c>
      <c r="BB1440" s="99">
        <f t="shared" si="114"/>
        <v>0</v>
      </c>
      <c r="BC1440" s="99">
        <f>SUMIFS(通讯通路门店!$W:$W,通讯通路门店!$S:$S,$G1440,通讯通路门店!$J:$J,"荣耀体验店")+SUMIFS(通讯通路门店!$W:$W,通讯通路门店!$S:$S,$G1440,通讯通路门店!$J:$J,"荣耀授权专卖店")</f>
        <v>0</v>
      </c>
      <c r="BD1440" s="99">
        <f>SUMIFS(通讯通路门店!$Z:$Z,通讯通路门店!$S:$S,$G1440,通讯通路门店!$J:$J,"VIVO体验店")</f>
        <v>0</v>
      </c>
      <c r="BE1440" s="99">
        <f>SUMIFS(通讯通路门店!$AB:$AB,通讯通路门店!$S:$S,$G1440,通讯通路门店!$J:$J,"OPPO体验店")</f>
        <v>0</v>
      </c>
      <c r="BF1440" s="99">
        <f>SUMIFS(通讯通路门店!$X:$X,通讯通路门店!$S:$S,$G1440,通讯通路门店!$J:$J,"华为授权体验店")+SUMIFS(通讯通路门店!$AA:$AA,通讯通路门店!$S:$S,$G1440,通讯通路门店!$J:$J,"华为堡垒店")</f>
        <v>0</v>
      </c>
      <c r="BG1440" s="99">
        <f>SUMIFS(通讯通路门店!$Y:$Y,通讯通路门店!$S:$S,$G1440,通讯通路门店!$J:$J,"小米体验店")</f>
        <v>0</v>
      </c>
      <c r="BH1440" s="99">
        <f>SUMIFS(通讯通路门店!$AA:$AA,通讯通路门店!$S:$S,$G1440,通讯通路门店!$J:$J,"苹果体验店")</f>
        <v>0</v>
      </c>
      <c r="BI1440" s="99">
        <f>SUMIFS(通讯通路门店!$K:$K,通讯通路门店!$S:$S,$G1440,通讯通路门店!$J:$J,"其他品牌专卖店")</f>
        <v>0</v>
      </c>
      <c r="BJ1440" s="99">
        <f>SUMIFS(通讯通路门店!$AC:$AC,通讯通路门店!$S:$S,$G1440)</f>
        <v>0</v>
      </c>
      <c r="BK1440" s="99">
        <f>SUMIFS(通讯通路门店!$AD:$AD,通讯通路门店!$S:$S,$G1440)</f>
        <v>0</v>
      </c>
      <c r="BL1440" s="99">
        <f>SUMIFS(通讯通路门店!$AE:$AE,通讯通路门店!$S:$S,$G1440)</f>
        <v>0</v>
      </c>
      <c r="BM1440" s="99">
        <f>SUMIFS(通讯通路门店!$AF:$AF,通讯通路门店!$S:$S,$G1440)</f>
        <v>0</v>
      </c>
      <c r="BN1440" s="99">
        <f>SUMIFS(通讯通路门店!$AG:$AG,通讯通路门店!$S:$S,$G1440)</f>
        <v>0</v>
      </c>
      <c r="BO1440" s="99">
        <f>SUMIFS(通讯通路门店!$AH:$AH,通讯通路门店!$S:$S,$G1440)</f>
        <v>0</v>
      </c>
      <c r="BP1440" s="99">
        <f>SUMIFS(通讯通路门店!$AI:$AI,通讯通路门店!$S:$S,$G1440)</f>
        <v>0</v>
      </c>
      <c r="BQ1440" s="83"/>
    </row>
    <row r="1441" spans="1:69">
      <c r="A1441" s="99" t="str">
        <f>IFERROR(_xlfn.XLOOKUP($G1441,通讯通路门店!$S$4:$S$993933,通讯通路门店!$A$4:$A$993933,0,0),"")</f>
        <v>海南省</v>
      </c>
      <c r="B1441" s="99" t="str">
        <f>IFERROR(_xlfn.XLOOKUP($G1441,通讯通路门店!$S$4:$S$993933,通讯通路门店!$B$4:$B$993933,0,0),"")</f>
        <v>昌江黎族自治县</v>
      </c>
      <c r="C1441" s="99" t="str">
        <f>IFERROR(_xlfn.XLOOKUP($G1441,通讯通路门店!$S$4:$S$993933,通讯通路门店!$C$4:$C$993933,0,0),"")</f>
        <v>昌江黎族自治县</v>
      </c>
      <c r="D1441" s="99" t="str">
        <f>IFERROR(_xlfn.XLOOKUP($G1441,通讯通路门店!$S$4:$S$993933,通讯通路门店!$D$4:$D$993933,0,0),"")</f>
        <v>叉河镇</v>
      </c>
      <c r="E1441" s="83"/>
      <c r="F1441" s="83"/>
      <c r="G1441" s="101"/>
      <c r="H1441" s="102">
        <f>IFERROR(_xlfn.XLOOKUP($G1441,通讯通路门店!$S$4:$S$993933,通讯通路门店!$R$4:$R$993933,0,0),"")</f>
        <v>0</v>
      </c>
      <c r="I1441" s="83"/>
      <c r="J1441" s="83"/>
      <c r="K1441" s="83"/>
      <c r="L1441" s="83"/>
      <c r="M1441" s="83"/>
      <c r="N1441" s="83"/>
      <c r="O1441" s="83"/>
      <c r="P1441" s="83"/>
      <c r="Q1441" s="83"/>
      <c r="R1441" s="83"/>
      <c r="S1441" s="83"/>
      <c r="T1441" s="83"/>
      <c r="U1441" s="99">
        <f>COUNTIF(通讯通路门店!$S:$S,$G1441)</f>
        <v>0</v>
      </c>
      <c r="V1441" s="99">
        <f>COUNTIFS(通讯通路门店!$S:$S,$G1441,通讯通路门店!$J:$J,"综合卖场")</f>
        <v>0</v>
      </c>
      <c r="W1441" s="99">
        <f>SUMIFS(通讯通路门店!$AJ:$AJ,通讯通路门店!$S:$S,通讯客户沙盘!$G1441)</f>
        <v>0</v>
      </c>
      <c r="X1441" s="99">
        <f t="shared" si="110"/>
        <v>0</v>
      </c>
      <c r="Y1441" s="99">
        <f>COUNTIFS(通讯通路门店!$S:$S,$G1441,通讯通路门店!$J:$J,"荣耀体验店")+COUNTIFS(通讯通路门店!$S:$S,$G1441,通讯通路门店!$J:$J,"荣耀授权专卖店")</f>
        <v>0</v>
      </c>
      <c r="Z1441" s="99">
        <f>COUNTIFS(通讯通路门店!$S:$S,$G1441,通讯通路门店!$J:$J,"VIVO体验店")</f>
        <v>0</v>
      </c>
      <c r="AA1441" s="99">
        <f>COUNTIFS(通讯通路门店!$S:$S,$G1441,通讯通路门店!$J:$J,"OPPO体验店")</f>
        <v>0</v>
      </c>
      <c r="AB1441" s="99">
        <f>COUNTIFS(通讯通路门店!$S:$S,$G1441,通讯通路门店!$J:$J,"华为授权体验店")+COUNTIFS(通讯通路门店!$S:$S,$G1441,通讯通路门店!$J:$J,"华为堡垒店")</f>
        <v>0</v>
      </c>
      <c r="AC1441" s="99">
        <f>COUNTIFS(通讯通路门店!$S:$S,$G1441,通讯通路门店!$J:$J,"小米体验店")</f>
        <v>0</v>
      </c>
      <c r="AD1441" s="99">
        <f>COUNTIFS(通讯通路门店!$S:$S,$G1441,通讯通路门店!$J:$J,"苹果体验店")</f>
        <v>0</v>
      </c>
      <c r="AE1441" s="99">
        <f>COUNTIFS(通讯通路门店!$S:$S,$G1441,通讯通路门店!$J:$J,"其他品牌专卖店")</f>
        <v>0</v>
      </c>
      <c r="AF1441" s="99">
        <f>SUMIFS(通讯通路门店!$BI:$BI,通讯通路门店!$S:$S,$G1441)</f>
        <v>0</v>
      </c>
      <c r="AG1441" s="99">
        <f>SUMIFS(通讯通路门店!$BH:$BH,通讯通路门店!$S:$S,$G1441)</f>
        <v>0</v>
      </c>
      <c r="AH1441" s="99">
        <f t="shared" si="111"/>
        <v>0</v>
      </c>
      <c r="AI1441" s="99">
        <f>SUMIFS(通讯通路门店!$BB:$BB,通讯通路门店!$S:$S,$G1441)</f>
        <v>0</v>
      </c>
      <c r="AJ1441" s="99">
        <f>SUMIFS(通讯通路门店!$BE:$BE,通讯通路门店!$S:$S,$G1441)</f>
        <v>0</v>
      </c>
      <c r="AK1441" s="99">
        <f>SUMIFS(通讯通路门店!$BG:$BG,通讯通路门店!$S:$S,$G1441)</f>
        <v>0</v>
      </c>
      <c r="AL1441" s="99">
        <f>SUMIFS(通讯通路门店!$BC:$BC,通讯通路门店!$S:$S,$G1441)</f>
        <v>0</v>
      </c>
      <c r="AM1441" s="99">
        <f>SUMIFS(通讯通路门店!$BD:$BD,通讯通路门店!$S:$S,$G1441)</f>
        <v>0</v>
      </c>
      <c r="AN1441" s="99">
        <f>SUMIFS(通讯通路门店!$BF:$BF,通讯通路门店!$S:$S,$G1441)</f>
        <v>0</v>
      </c>
      <c r="AO1441" s="99">
        <f t="shared" si="112"/>
        <v>0</v>
      </c>
      <c r="AP1441" s="99">
        <f>SUMIFS(通讯通路门店!$K:$K,通讯通路门店!$S:$S,$G1441)</f>
        <v>0</v>
      </c>
      <c r="AQ1441" s="83"/>
      <c r="AR1441" s="99">
        <f>SUMIFS(通讯通路门店!$T:$T,通讯通路门店!$S:$S,$G1441)</f>
        <v>0</v>
      </c>
      <c r="AS1441" s="99">
        <f>SUMIFS(通讯通路门店!$U:$U,通讯通路门店!$S:$S,$G1441)</f>
        <v>0</v>
      </c>
      <c r="AT1441" s="99">
        <f>SUMIFS(通讯通路门店!$V:$V,通讯通路门店!$S:$S,$G1441)</f>
        <v>0</v>
      </c>
      <c r="AU1441" s="99">
        <f>SUMIFS(通讯通路门店!$W:$W,通讯通路门店!$S:$S,$G1441)</f>
        <v>0</v>
      </c>
      <c r="AV1441" s="99">
        <f>SUMIFS(通讯通路门店!$Z:$Z,通讯通路门店!$S:$S,$G1441)</f>
        <v>0</v>
      </c>
      <c r="AW1441" s="99">
        <f>SUMIFS(通讯通路门店!$AB:$AB,通讯通路门店!$S:$S,$G1441)</f>
        <v>0</v>
      </c>
      <c r="AX1441" s="99">
        <f>SUMIFS(通讯通路门店!$X:$X,通讯通路门店!$S:$S,$G1441)</f>
        <v>0</v>
      </c>
      <c r="AY1441" s="99">
        <f>SUMIFS(通讯通路门店!$Y:$Y,通讯通路门店!$S:$S,$G1441)</f>
        <v>0</v>
      </c>
      <c r="AZ1441" s="99">
        <f>SUMIFS(通讯通路门店!$AA:$AA,通讯通路门店!$S:$S,$G1441)</f>
        <v>0</v>
      </c>
      <c r="BA1441" s="99">
        <f t="shared" si="113"/>
        <v>0</v>
      </c>
      <c r="BB1441" s="99">
        <f t="shared" si="114"/>
        <v>0</v>
      </c>
      <c r="BC1441" s="99">
        <f>SUMIFS(通讯通路门店!$W:$W,通讯通路门店!$S:$S,$G1441,通讯通路门店!$J:$J,"荣耀体验店")+SUMIFS(通讯通路门店!$W:$W,通讯通路门店!$S:$S,$G1441,通讯通路门店!$J:$J,"荣耀授权专卖店")</f>
        <v>0</v>
      </c>
      <c r="BD1441" s="99">
        <f>SUMIFS(通讯通路门店!$Z:$Z,通讯通路门店!$S:$S,$G1441,通讯通路门店!$J:$J,"VIVO体验店")</f>
        <v>0</v>
      </c>
      <c r="BE1441" s="99">
        <f>SUMIFS(通讯通路门店!$AB:$AB,通讯通路门店!$S:$S,$G1441,通讯通路门店!$J:$J,"OPPO体验店")</f>
        <v>0</v>
      </c>
      <c r="BF1441" s="99">
        <f>SUMIFS(通讯通路门店!$X:$X,通讯通路门店!$S:$S,$G1441,通讯通路门店!$J:$J,"华为授权体验店")+SUMIFS(通讯通路门店!$AA:$AA,通讯通路门店!$S:$S,$G1441,通讯通路门店!$J:$J,"华为堡垒店")</f>
        <v>0</v>
      </c>
      <c r="BG1441" s="99">
        <f>SUMIFS(通讯通路门店!$Y:$Y,通讯通路门店!$S:$S,$G1441,通讯通路门店!$J:$J,"小米体验店")</f>
        <v>0</v>
      </c>
      <c r="BH1441" s="99">
        <f>SUMIFS(通讯通路门店!$AA:$AA,通讯通路门店!$S:$S,$G1441,通讯通路门店!$J:$J,"苹果体验店")</f>
        <v>0</v>
      </c>
      <c r="BI1441" s="99">
        <f>SUMIFS(通讯通路门店!$K:$K,通讯通路门店!$S:$S,$G1441,通讯通路门店!$J:$J,"其他品牌专卖店")</f>
        <v>0</v>
      </c>
      <c r="BJ1441" s="99">
        <f>SUMIFS(通讯通路门店!$AC:$AC,通讯通路门店!$S:$S,$G1441)</f>
        <v>0</v>
      </c>
      <c r="BK1441" s="99">
        <f>SUMIFS(通讯通路门店!$AD:$AD,通讯通路门店!$S:$S,$G1441)</f>
        <v>0</v>
      </c>
      <c r="BL1441" s="99">
        <f>SUMIFS(通讯通路门店!$AE:$AE,通讯通路门店!$S:$S,$G1441)</f>
        <v>0</v>
      </c>
      <c r="BM1441" s="99">
        <f>SUMIFS(通讯通路门店!$AF:$AF,通讯通路门店!$S:$S,$G1441)</f>
        <v>0</v>
      </c>
      <c r="BN1441" s="99">
        <f>SUMIFS(通讯通路门店!$AG:$AG,通讯通路门店!$S:$S,$G1441)</f>
        <v>0</v>
      </c>
      <c r="BO1441" s="99">
        <f>SUMIFS(通讯通路门店!$AH:$AH,通讯通路门店!$S:$S,$G1441)</f>
        <v>0</v>
      </c>
      <c r="BP1441" s="99">
        <f>SUMIFS(通讯通路门店!$AI:$AI,通讯通路门店!$S:$S,$G1441)</f>
        <v>0</v>
      </c>
      <c r="BQ1441" s="83"/>
    </row>
    <row r="1442" spans="1:69">
      <c r="A1442" s="99" t="str">
        <f>IFERROR(_xlfn.XLOOKUP($G1442,通讯通路门店!$S$4:$S$993933,通讯通路门店!$A$4:$A$993933,0,0),"")</f>
        <v>海南省</v>
      </c>
      <c r="B1442" s="99" t="str">
        <f>IFERROR(_xlfn.XLOOKUP($G1442,通讯通路门店!$S$4:$S$993933,通讯通路门店!$B$4:$B$993933,0,0),"")</f>
        <v>昌江黎族自治县</v>
      </c>
      <c r="C1442" s="99" t="str">
        <f>IFERROR(_xlfn.XLOOKUP($G1442,通讯通路门店!$S$4:$S$993933,通讯通路门店!$C$4:$C$993933,0,0),"")</f>
        <v>昌江黎族自治县</v>
      </c>
      <c r="D1442" s="99" t="str">
        <f>IFERROR(_xlfn.XLOOKUP($G1442,通讯通路门店!$S$4:$S$993933,通讯通路门店!$D$4:$D$993933,0,0),"")</f>
        <v>叉河镇</v>
      </c>
      <c r="E1442" s="83"/>
      <c r="F1442" s="83"/>
      <c r="G1442" s="101"/>
      <c r="H1442" s="102">
        <f>IFERROR(_xlfn.XLOOKUP($G1442,通讯通路门店!$S$4:$S$993933,通讯通路门店!$R$4:$R$993933,0,0),"")</f>
        <v>0</v>
      </c>
      <c r="I1442" s="83"/>
      <c r="J1442" s="83"/>
      <c r="K1442" s="83"/>
      <c r="L1442" s="83"/>
      <c r="M1442" s="83"/>
      <c r="N1442" s="83"/>
      <c r="O1442" s="83"/>
      <c r="P1442" s="83"/>
      <c r="Q1442" s="83"/>
      <c r="R1442" s="83"/>
      <c r="S1442" s="83"/>
      <c r="T1442" s="83"/>
      <c r="U1442" s="99">
        <f>COUNTIF(通讯通路门店!$S:$S,$G1442)</f>
        <v>0</v>
      </c>
      <c r="V1442" s="99">
        <f>COUNTIFS(通讯通路门店!$S:$S,$G1442,通讯通路门店!$J:$J,"综合卖场")</f>
        <v>0</v>
      </c>
      <c r="W1442" s="99">
        <f>SUMIFS(通讯通路门店!$AJ:$AJ,通讯通路门店!$S:$S,通讯客户沙盘!$G1442)</f>
        <v>0</v>
      </c>
      <c r="X1442" s="99">
        <f t="shared" si="110"/>
        <v>0</v>
      </c>
      <c r="Y1442" s="99">
        <f>COUNTIFS(通讯通路门店!$S:$S,$G1442,通讯通路门店!$J:$J,"荣耀体验店")+COUNTIFS(通讯通路门店!$S:$S,$G1442,通讯通路门店!$J:$J,"荣耀授权专卖店")</f>
        <v>0</v>
      </c>
      <c r="Z1442" s="99">
        <f>COUNTIFS(通讯通路门店!$S:$S,$G1442,通讯通路门店!$J:$J,"VIVO体验店")</f>
        <v>0</v>
      </c>
      <c r="AA1442" s="99">
        <f>COUNTIFS(通讯通路门店!$S:$S,$G1442,通讯通路门店!$J:$J,"OPPO体验店")</f>
        <v>0</v>
      </c>
      <c r="AB1442" s="99">
        <f>COUNTIFS(通讯通路门店!$S:$S,$G1442,通讯通路门店!$J:$J,"华为授权体验店")+COUNTIFS(通讯通路门店!$S:$S,$G1442,通讯通路门店!$J:$J,"华为堡垒店")</f>
        <v>0</v>
      </c>
      <c r="AC1442" s="99">
        <f>COUNTIFS(通讯通路门店!$S:$S,$G1442,通讯通路门店!$J:$J,"小米体验店")</f>
        <v>0</v>
      </c>
      <c r="AD1442" s="99">
        <f>COUNTIFS(通讯通路门店!$S:$S,$G1442,通讯通路门店!$J:$J,"苹果体验店")</f>
        <v>0</v>
      </c>
      <c r="AE1442" s="99">
        <f>COUNTIFS(通讯通路门店!$S:$S,$G1442,通讯通路门店!$J:$J,"其他品牌专卖店")</f>
        <v>0</v>
      </c>
      <c r="AF1442" s="99">
        <f>SUMIFS(通讯通路门店!$BI:$BI,通讯通路门店!$S:$S,$G1442)</f>
        <v>0</v>
      </c>
      <c r="AG1442" s="99">
        <f>SUMIFS(通讯通路门店!$BH:$BH,通讯通路门店!$S:$S,$G1442)</f>
        <v>0</v>
      </c>
      <c r="AH1442" s="99">
        <f t="shared" si="111"/>
        <v>0</v>
      </c>
      <c r="AI1442" s="99">
        <f>SUMIFS(通讯通路门店!$BB:$BB,通讯通路门店!$S:$S,$G1442)</f>
        <v>0</v>
      </c>
      <c r="AJ1442" s="99">
        <f>SUMIFS(通讯通路门店!$BE:$BE,通讯通路门店!$S:$S,$G1442)</f>
        <v>0</v>
      </c>
      <c r="AK1442" s="99">
        <f>SUMIFS(通讯通路门店!$BG:$BG,通讯通路门店!$S:$S,$G1442)</f>
        <v>0</v>
      </c>
      <c r="AL1442" s="99">
        <f>SUMIFS(通讯通路门店!$BC:$BC,通讯通路门店!$S:$S,$G1442)</f>
        <v>0</v>
      </c>
      <c r="AM1442" s="99">
        <f>SUMIFS(通讯通路门店!$BD:$BD,通讯通路门店!$S:$S,$G1442)</f>
        <v>0</v>
      </c>
      <c r="AN1442" s="99">
        <f>SUMIFS(通讯通路门店!$BF:$BF,通讯通路门店!$S:$S,$G1442)</f>
        <v>0</v>
      </c>
      <c r="AO1442" s="99">
        <f t="shared" si="112"/>
        <v>0</v>
      </c>
      <c r="AP1442" s="99">
        <f>SUMIFS(通讯通路门店!$K:$K,通讯通路门店!$S:$S,$G1442)</f>
        <v>0</v>
      </c>
      <c r="AQ1442" s="83"/>
      <c r="AR1442" s="99">
        <f>SUMIFS(通讯通路门店!$T:$T,通讯通路门店!$S:$S,$G1442)</f>
        <v>0</v>
      </c>
      <c r="AS1442" s="99">
        <f>SUMIFS(通讯通路门店!$U:$U,通讯通路门店!$S:$S,$G1442)</f>
        <v>0</v>
      </c>
      <c r="AT1442" s="99">
        <f>SUMIFS(通讯通路门店!$V:$V,通讯通路门店!$S:$S,$G1442)</f>
        <v>0</v>
      </c>
      <c r="AU1442" s="99">
        <f>SUMIFS(通讯通路门店!$W:$W,通讯通路门店!$S:$S,$G1442)</f>
        <v>0</v>
      </c>
      <c r="AV1442" s="99">
        <f>SUMIFS(通讯通路门店!$Z:$Z,通讯通路门店!$S:$S,$G1442)</f>
        <v>0</v>
      </c>
      <c r="AW1442" s="99">
        <f>SUMIFS(通讯通路门店!$AB:$AB,通讯通路门店!$S:$S,$G1442)</f>
        <v>0</v>
      </c>
      <c r="AX1442" s="99">
        <f>SUMIFS(通讯通路门店!$X:$X,通讯通路门店!$S:$S,$G1442)</f>
        <v>0</v>
      </c>
      <c r="AY1442" s="99">
        <f>SUMIFS(通讯通路门店!$Y:$Y,通讯通路门店!$S:$S,$G1442)</f>
        <v>0</v>
      </c>
      <c r="AZ1442" s="99">
        <f>SUMIFS(通讯通路门店!$AA:$AA,通讯通路门店!$S:$S,$G1442)</f>
        <v>0</v>
      </c>
      <c r="BA1442" s="99">
        <f t="shared" si="113"/>
        <v>0</v>
      </c>
      <c r="BB1442" s="99">
        <f t="shared" si="114"/>
        <v>0</v>
      </c>
      <c r="BC1442" s="99">
        <f>SUMIFS(通讯通路门店!$W:$W,通讯通路门店!$S:$S,$G1442,通讯通路门店!$J:$J,"荣耀体验店")+SUMIFS(通讯通路门店!$W:$W,通讯通路门店!$S:$S,$G1442,通讯通路门店!$J:$J,"荣耀授权专卖店")</f>
        <v>0</v>
      </c>
      <c r="BD1442" s="99">
        <f>SUMIFS(通讯通路门店!$Z:$Z,通讯通路门店!$S:$S,$G1442,通讯通路门店!$J:$J,"VIVO体验店")</f>
        <v>0</v>
      </c>
      <c r="BE1442" s="99">
        <f>SUMIFS(通讯通路门店!$AB:$AB,通讯通路门店!$S:$S,$G1442,通讯通路门店!$J:$J,"OPPO体验店")</f>
        <v>0</v>
      </c>
      <c r="BF1442" s="99">
        <f>SUMIFS(通讯通路门店!$X:$X,通讯通路门店!$S:$S,$G1442,通讯通路门店!$J:$J,"华为授权体验店")+SUMIFS(通讯通路门店!$AA:$AA,通讯通路门店!$S:$S,$G1442,通讯通路门店!$J:$J,"华为堡垒店")</f>
        <v>0</v>
      </c>
      <c r="BG1442" s="99">
        <f>SUMIFS(通讯通路门店!$Y:$Y,通讯通路门店!$S:$S,$G1442,通讯通路门店!$J:$J,"小米体验店")</f>
        <v>0</v>
      </c>
      <c r="BH1442" s="99">
        <f>SUMIFS(通讯通路门店!$AA:$AA,通讯通路门店!$S:$S,$G1442,通讯通路门店!$J:$J,"苹果体验店")</f>
        <v>0</v>
      </c>
      <c r="BI1442" s="99">
        <f>SUMIFS(通讯通路门店!$K:$K,通讯通路门店!$S:$S,$G1442,通讯通路门店!$J:$J,"其他品牌专卖店")</f>
        <v>0</v>
      </c>
      <c r="BJ1442" s="99">
        <f>SUMIFS(通讯通路门店!$AC:$AC,通讯通路门店!$S:$S,$G1442)</f>
        <v>0</v>
      </c>
      <c r="BK1442" s="99">
        <f>SUMIFS(通讯通路门店!$AD:$AD,通讯通路门店!$S:$S,$G1442)</f>
        <v>0</v>
      </c>
      <c r="BL1442" s="99">
        <f>SUMIFS(通讯通路门店!$AE:$AE,通讯通路门店!$S:$S,$G1442)</f>
        <v>0</v>
      </c>
      <c r="BM1442" s="99">
        <f>SUMIFS(通讯通路门店!$AF:$AF,通讯通路门店!$S:$S,$G1442)</f>
        <v>0</v>
      </c>
      <c r="BN1442" s="99">
        <f>SUMIFS(通讯通路门店!$AG:$AG,通讯通路门店!$S:$S,$G1442)</f>
        <v>0</v>
      </c>
      <c r="BO1442" s="99">
        <f>SUMIFS(通讯通路门店!$AH:$AH,通讯通路门店!$S:$S,$G1442)</f>
        <v>0</v>
      </c>
      <c r="BP1442" s="99">
        <f>SUMIFS(通讯通路门店!$AI:$AI,通讯通路门店!$S:$S,$G1442)</f>
        <v>0</v>
      </c>
      <c r="BQ1442" s="83"/>
    </row>
    <row r="1443" spans="1:69">
      <c r="A1443" s="99" t="str">
        <f>IFERROR(_xlfn.XLOOKUP($G1443,通讯通路门店!$S$4:$S$993933,通讯通路门店!$A$4:$A$993933,0,0),"")</f>
        <v>海南省</v>
      </c>
      <c r="B1443" s="99" t="str">
        <f>IFERROR(_xlfn.XLOOKUP($G1443,通讯通路门店!$S$4:$S$993933,通讯通路门店!$B$4:$B$993933,0,0),"")</f>
        <v>昌江黎族自治县</v>
      </c>
      <c r="C1443" s="99" t="str">
        <f>IFERROR(_xlfn.XLOOKUP($G1443,通讯通路门店!$S$4:$S$993933,通讯通路门店!$C$4:$C$993933,0,0),"")</f>
        <v>昌江黎族自治县</v>
      </c>
      <c r="D1443" s="99" t="str">
        <f>IFERROR(_xlfn.XLOOKUP($G1443,通讯通路门店!$S$4:$S$993933,通讯通路门店!$D$4:$D$993933,0,0),"")</f>
        <v>叉河镇</v>
      </c>
      <c r="E1443" s="83"/>
      <c r="F1443" s="83"/>
      <c r="G1443" s="101"/>
      <c r="H1443" s="102">
        <f>IFERROR(_xlfn.XLOOKUP($G1443,通讯通路门店!$S$4:$S$993933,通讯通路门店!$R$4:$R$993933,0,0),"")</f>
        <v>0</v>
      </c>
      <c r="I1443" s="83"/>
      <c r="J1443" s="83"/>
      <c r="K1443" s="83"/>
      <c r="L1443" s="83"/>
      <c r="M1443" s="83"/>
      <c r="N1443" s="83"/>
      <c r="O1443" s="83"/>
      <c r="P1443" s="83"/>
      <c r="Q1443" s="83"/>
      <c r="R1443" s="83"/>
      <c r="S1443" s="83"/>
      <c r="T1443" s="83"/>
      <c r="U1443" s="99">
        <f>COUNTIF(通讯通路门店!$S:$S,$G1443)</f>
        <v>0</v>
      </c>
      <c r="V1443" s="99">
        <f>COUNTIFS(通讯通路门店!$S:$S,$G1443,通讯通路门店!$J:$J,"综合卖场")</f>
        <v>0</v>
      </c>
      <c r="W1443" s="99">
        <f>SUMIFS(通讯通路门店!$AJ:$AJ,通讯通路门店!$S:$S,通讯客户沙盘!$G1443)</f>
        <v>0</v>
      </c>
      <c r="X1443" s="99">
        <f t="shared" si="110"/>
        <v>0</v>
      </c>
      <c r="Y1443" s="99">
        <f>COUNTIFS(通讯通路门店!$S:$S,$G1443,通讯通路门店!$J:$J,"荣耀体验店")+COUNTIFS(通讯通路门店!$S:$S,$G1443,通讯通路门店!$J:$J,"荣耀授权专卖店")</f>
        <v>0</v>
      </c>
      <c r="Z1443" s="99">
        <f>COUNTIFS(通讯通路门店!$S:$S,$G1443,通讯通路门店!$J:$J,"VIVO体验店")</f>
        <v>0</v>
      </c>
      <c r="AA1443" s="99">
        <f>COUNTIFS(通讯通路门店!$S:$S,$G1443,通讯通路门店!$J:$J,"OPPO体验店")</f>
        <v>0</v>
      </c>
      <c r="AB1443" s="99">
        <f>COUNTIFS(通讯通路门店!$S:$S,$G1443,通讯通路门店!$J:$J,"华为授权体验店")+COUNTIFS(通讯通路门店!$S:$S,$G1443,通讯通路门店!$J:$J,"华为堡垒店")</f>
        <v>0</v>
      </c>
      <c r="AC1443" s="99">
        <f>COUNTIFS(通讯通路门店!$S:$S,$G1443,通讯通路门店!$J:$J,"小米体验店")</f>
        <v>0</v>
      </c>
      <c r="AD1443" s="99">
        <f>COUNTIFS(通讯通路门店!$S:$S,$G1443,通讯通路门店!$J:$J,"苹果体验店")</f>
        <v>0</v>
      </c>
      <c r="AE1443" s="99">
        <f>COUNTIFS(通讯通路门店!$S:$S,$G1443,通讯通路门店!$J:$J,"其他品牌专卖店")</f>
        <v>0</v>
      </c>
      <c r="AF1443" s="99">
        <f>SUMIFS(通讯通路门店!$BI:$BI,通讯通路门店!$S:$S,$G1443)</f>
        <v>0</v>
      </c>
      <c r="AG1443" s="99">
        <f>SUMIFS(通讯通路门店!$BH:$BH,通讯通路门店!$S:$S,$G1443)</f>
        <v>0</v>
      </c>
      <c r="AH1443" s="99">
        <f t="shared" si="111"/>
        <v>0</v>
      </c>
      <c r="AI1443" s="99">
        <f>SUMIFS(通讯通路门店!$BB:$BB,通讯通路门店!$S:$S,$G1443)</f>
        <v>0</v>
      </c>
      <c r="AJ1443" s="99">
        <f>SUMIFS(通讯通路门店!$BE:$BE,通讯通路门店!$S:$S,$G1443)</f>
        <v>0</v>
      </c>
      <c r="AK1443" s="99">
        <f>SUMIFS(通讯通路门店!$BG:$BG,通讯通路门店!$S:$S,$G1443)</f>
        <v>0</v>
      </c>
      <c r="AL1443" s="99">
        <f>SUMIFS(通讯通路门店!$BC:$BC,通讯通路门店!$S:$S,$G1443)</f>
        <v>0</v>
      </c>
      <c r="AM1443" s="99">
        <f>SUMIFS(通讯通路门店!$BD:$BD,通讯通路门店!$S:$S,$G1443)</f>
        <v>0</v>
      </c>
      <c r="AN1443" s="99">
        <f>SUMIFS(通讯通路门店!$BF:$BF,通讯通路门店!$S:$S,$G1443)</f>
        <v>0</v>
      </c>
      <c r="AO1443" s="99">
        <f t="shared" si="112"/>
        <v>0</v>
      </c>
      <c r="AP1443" s="99">
        <f>SUMIFS(通讯通路门店!$K:$K,通讯通路门店!$S:$S,$G1443)</f>
        <v>0</v>
      </c>
      <c r="AQ1443" s="83"/>
      <c r="AR1443" s="99">
        <f>SUMIFS(通讯通路门店!$T:$T,通讯通路门店!$S:$S,$G1443)</f>
        <v>0</v>
      </c>
      <c r="AS1443" s="99">
        <f>SUMIFS(通讯通路门店!$U:$U,通讯通路门店!$S:$S,$G1443)</f>
        <v>0</v>
      </c>
      <c r="AT1443" s="99">
        <f>SUMIFS(通讯通路门店!$V:$V,通讯通路门店!$S:$S,$G1443)</f>
        <v>0</v>
      </c>
      <c r="AU1443" s="99">
        <f>SUMIFS(通讯通路门店!$W:$W,通讯通路门店!$S:$S,$G1443)</f>
        <v>0</v>
      </c>
      <c r="AV1443" s="99">
        <f>SUMIFS(通讯通路门店!$Z:$Z,通讯通路门店!$S:$S,$G1443)</f>
        <v>0</v>
      </c>
      <c r="AW1443" s="99">
        <f>SUMIFS(通讯通路门店!$AB:$AB,通讯通路门店!$S:$S,$G1443)</f>
        <v>0</v>
      </c>
      <c r="AX1443" s="99">
        <f>SUMIFS(通讯通路门店!$X:$X,通讯通路门店!$S:$S,$G1443)</f>
        <v>0</v>
      </c>
      <c r="AY1443" s="99">
        <f>SUMIFS(通讯通路门店!$Y:$Y,通讯通路门店!$S:$S,$G1443)</f>
        <v>0</v>
      </c>
      <c r="AZ1443" s="99">
        <f>SUMIFS(通讯通路门店!$AA:$AA,通讯通路门店!$S:$S,$G1443)</f>
        <v>0</v>
      </c>
      <c r="BA1443" s="99">
        <f t="shared" si="113"/>
        <v>0</v>
      </c>
      <c r="BB1443" s="99">
        <f t="shared" si="114"/>
        <v>0</v>
      </c>
      <c r="BC1443" s="99">
        <f>SUMIFS(通讯通路门店!$W:$W,通讯通路门店!$S:$S,$G1443,通讯通路门店!$J:$J,"荣耀体验店")+SUMIFS(通讯通路门店!$W:$W,通讯通路门店!$S:$S,$G1443,通讯通路门店!$J:$J,"荣耀授权专卖店")</f>
        <v>0</v>
      </c>
      <c r="BD1443" s="99">
        <f>SUMIFS(通讯通路门店!$Z:$Z,通讯通路门店!$S:$S,$G1443,通讯通路门店!$J:$J,"VIVO体验店")</f>
        <v>0</v>
      </c>
      <c r="BE1443" s="99">
        <f>SUMIFS(通讯通路门店!$AB:$AB,通讯通路门店!$S:$S,$G1443,通讯通路门店!$J:$J,"OPPO体验店")</f>
        <v>0</v>
      </c>
      <c r="BF1443" s="99">
        <f>SUMIFS(通讯通路门店!$X:$X,通讯通路门店!$S:$S,$G1443,通讯通路门店!$J:$J,"华为授权体验店")+SUMIFS(通讯通路门店!$AA:$AA,通讯通路门店!$S:$S,$G1443,通讯通路门店!$J:$J,"华为堡垒店")</f>
        <v>0</v>
      </c>
      <c r="BG1443" s="99">
        <f>SUMIFS(通讯通路门店!$Y:$Y,通讯通路门店!$S:$S,$G1443,通讯通路门店!$J:$J,"小米体验店")</f>
        <v>0</v>
      </c>
      <c r="BH1443" s="99">
        <f>SUMIFS(通讯通路门店!$AA:$AA,通讯通路门店!$S:$S,$G1443,通讯通路门店!$J:$J,"苹果体验店")</f>
        <v>0</v>
      </c>
      <c r="BI1443" s="99">
        <f>SUMIFS(通讯通路门店!$K:$K,通讯通路门店!$S:$S,$G1443,通讯通路门店!$J:$J,"其他品牌专卖店")</f>
        <v>0</v>
      </c>
      <c r="BJ1443" s="99">
        <f>SUMIFS(通讯通路门店!$AC:$AC,通讯通路门店!$S:$S,$G1443)</f>
        <v>0</v>
      </c>
      <c r="BK1443" s="99">
        <f>SUMIFS(通讯通路门店!$AD:$AD,通讯通路门店!$S:$S,$G1443)</f>
        <v>0</v>
      </c>
      <c r="BL1443" s="99">
        <f>SUMIFS(通讯通路门店!$AE:$AE,通讯通路门店!$S:$S,$G1443)</f>
        <v>0</v>
      </c>
      <c r="BM1443" s="99">
        <f>SUMIFS(通讯通路门店!$AF:$AF,通讯通路门店!$S:$S,$G1443)</f>
        <v>0</v>
      </c>
      <c r="BN1443" s="99">
        <f>SUMIFS(通讯通路门店!$AG:$AG,通讯通路门店!$S:$S,$G1443)</f>
        <v>0</v>
      </c>
      <c r="BO1443" s="99">
        <f>SUMIFS(通讯通路门店!$AH:$AH,通讯通路门店!$S:$S,$G1443)</f>
        <v>0</v>
      </c>
      <c r="BP1443" s="99">
        <f>SUMIFS(通讯通路门店!$AI:$AI,通讯通路门店!$S:$S,$G1443)</f>
        <v>0</v>
      </c>
      <c r="BQ1443" s="83"/>
    </row>
    <row r="1444" spans="1:69">
      <c r="A1444" s="99" t="str">
        <f>IFERROR(_xlfn.XLOOKUP($G1444,通讯通路门店!$S$4:$S$993933,通讯通路门店!$A$4:$A$993933,0,0),"")</f>
        <v>海南省</v>
      </c>
      <c r="B1444" s="99" t="str">
        <f>IFERROR(_xlfn.XLOOKUP($G1444,通讯通路门店!$S$4:$S$993933,通讯通路门店!$B$4:$B$993933,0,0),"")</f>
        <v>昌江黎族自治县</v>
      </c>
      <c r="C1444" s="99" t="str">
        <f>IFERROR(_xlfn.XLOOKUP($G1444,通讯通路门店!$S$4:$S$993933,通讯通路门店!$C$4:$C$993933,0,0),"")</f>
        <v>昌江黎族自治县</v>
      </c>
      <c r="D1444" s="99" t="str">
        <f>IFERROR(_xlfn.XLOOKUP($G1444,通讯通路门店!$S$4:$S$993933,通讯通路门店!$D$4:$D$993933,0,0),"")</f>
        <v>叉河镇</v>
      </c>
      <c r="E1444" s="83"/>
      <c r="F1444" s="83"/>
      <c r="G1444" s="101"/>
      <c r="H1444" s="102">
        <f>IFERROR(_xlfn.XLOOKUP($G1444,通讯通路门店!$S$4:$S$993933,通讯通路门店!$R$4:$R$993933,0,0),"")</f>
        <v>0</v>
      </c>
      <c r="I1444" s="83"/>
      <c r="J1444" s="83"/>
      <c r="K1444" s="83"/>
      <c r="L1444" s="83"/>
      <c r="M1444" s="83"/>
      <c r="N1444" s="83"/>
      <c r="O1444" s="83"/>
      <c r="P1444" s="83"/>
      <c r="Q1444" s="83"/>
      <c r="R1444" s="83"/>
      <c r="S1444" s="83"/>
      <c r="T1444" s="83"/>
      <c r="U1444" s="99">
        <f>COUNTIF(通讯通路门店!$S:$S,$G1444)</f>
        <v>0</v>
      </c>
      <c r="V1444" s="99">
        <f>COUNTIFS(通讯通路门店!$S:$S,$G1444,通讯通路门店!$J:$J,"综合卖场")</f>
        <v>0</v>
      </c>
      <c r="W1444" s="99">
        <f>SUMIFS(通讯通路门店!$AJ:$AJ,通讯通路门店!$S:$S,通讯客户沙盘!$G1444)</f>
        <v>0</v>
      </c>
      <c r="X1444" s="99">
        <f t="shared" si="110"/>
        <v>0</v>
      </c>
      <c r="Y1444" s="99">
        <f>COUNTIFS(通讯通路门店!$S:$S,$G1444,通讯通路门店!$J:$J,"荣耀体验店")+COUNTIFS(通讯通路门店!$S:$S,$G1444,通讯通路门店!$J:$J,"荣耀授权专卖店")</f>
        <v>0</v>
      </c>
      <c r="Z1444" s="99">
        <f>COUNTIFS(通讯通路门店!$S:$S,$G1444,通讯通路门店!$J:$J,"VIVO体验店")</f>
        <v>0</v>
      </c>
      <c r="AA1444" s="99">
        <f>COUNTIFS(通讯通路门店!$S:$S,$G1444,通讯通路门店!$J:$J,"OPPO体验店")</f>
        <v>0</v>
      </c>
      <c r="AB1444" s="99">
        <f>COUNTIFS(通讯通路门店!$S:$S,$G1444,通讯通路门店!$J:$J,"华为授权体验店")+COUNTIFS(通讯通路门店!$S:$S,$G1444,通讯通路门店!$J:$J,"华为堡垒店")</f>
        <v>0</v>
      </c>
      <c r="AC1444" s="99">
        <f>COUNTIFS(通讯通路门店!$S:$S,$G1444,通讯通路门店!$J:$J,"小米体验店")</f>
        <v>0</v>
      </c>
      <c r="AD1444" s="99">
        <f>COUNTIFS(通讯通路门店!$S:$S,$G1444,通讯通路门店!$J:$J,"苹果体验店")</f>
        <v>0</v>
      </c>
      <c r="AE1444" s="99">
        <f>COUNTIFS(通讯通路门店!$S:$S,$G1444,通讯通路门店!$J:$J,"其他品牌专卖店")</f>
        <v>0</v>
      </c>
      <c r="AF1444" s="99">
        <f>SUMIFS(通讯通路门店!$BI:$BI,通讯通路门店!$S:$S,$G1444)</f>
        <v>0</v>
      </c>
      <c r="AG1444" s="99">
        <f>SUMIFS(通讯通路门店!$BH:$BH,通讯通路门店!$S:$S,$G1444)</f>
        <v>0</v>
      </c>
      <c r="AH1444" s="99">
        <f t="shared" si="111"/>
        <v>0</v>
      </c>
      <c r="AI1444" s="99">
        <f>SUMIFS(通讯通路门店!$BB:$BB,通讯通路门店!$S:$S,$G1444)</f>
        <v>0</v>
      </c>
      <c r="AJ1444" s="99">
        <f>SUMIFS(通讯通路门店!$BE:$BE,通讯通路门店!$S:$S,$G1444)</f>
        <v>0</v>
      </c>
      <c r="AK1444" s="99">
        <f>SUMIFS(通讯通路门店!$BG:$BG,通讯通路门店!$S:$S,$G1444)</f>
        <v>0</v>
      </c>
      <c r="AL1444" s="99">
        <f>SUMIFS(通讯通路门店!$BC:$BC,通讯通路门店!$S:$S,$G1444)</f>
        <v>0</v>
      </c>
      <c r="AM1444" s="99">
        <f>SUMIFS(通讯通路门店!$BD:$BD,通讯通路门店!$S:$S,$G1444)</f>
        <v>0</v>
      </c>
      <c r="AN1444" s="99">
        <f>SUMIFS(通讯通路门店!$BF:$BF,通讯通路门店!$S:$S,$G1444)</f>
        <v>0</v>
      </c>
      <c r="AO1444" s="99">
        <f t="shared" si="112"/>
        <v>0</v>
      </c>
      <c r="AP1444" s="99">
        <f>SUMIFS(通讯通路门店!$K:$K,通讯通路门店!$S:$S,$G1444)</f>
        <v>0</v>
      </c>
      <c r="AQ1444" s="83"/>
      <c r="AR1444" s="99">
        <f>SUMIFS(通讯通路门店!$T:$T,通讯通路门店!$S:$S,$G1444)</f>
        <v>0</v>
      </c>
      <c r="AS1444" s="99">
        <f>SUMIFS(通讯通路门店!$U:$U,通讯通路门店!$S:$S,$G1444)</f>
        <v>0</v>
      </c>
      <c r="AT1444" s="99">
        <f>SUMIFS(通讯通路门店!$V:$V,通讯通路门店!$S:$S,$G1444)</f>
        <v>0</v>
      </c>
      <c r="AU1444" s="99">
        <f>SUMIFS(通讯通路门店!$W:$W,通讯通路门店!$S:$S,$G1444)</f>
        <v>0</v>
      </c>
      <c r="AV1444" s="99">
        <f>SUMIFS(通讯通路门店!$Z:$Z,通讯通路门店!$S:$S,$G1444)</f>
        <v>0</v>
      </c>
      <c r="AW1444" s="99">
        <f>SUMIFS(通讯通路门店!$AB:$AB,通讯通路门店!$S:$S,$G1444)</f>
        <v>0</v>
      </c>
      <c r="AX1444" s="99">
        <f>SUMIFS(通讯通路门店!$X:$X,通讯通路门店!$S:$S,$G1444)</f>
        <v>0</v>
      </c>
      <c r="AY1444" s="99">
        <f>SUMIFS(通讯通路门店!$Y:$Y,通讯通路门店!$S:$S,$G1444)</f>
        <v>0</v>
      </c>
      <c r="AZ1444" s="99">
        <f>SUMIFS(通讯通路门店!$AA:$AA,通讯通路门店!$S:$S,$G1444)</f>
        <v>0</v>
      </c>
      <c r="BA1444" s="99">
        <f t="shared" si="113"/>
        <v>0</v>
      </c>
      <c r="BB1444" s="99">
        <f t="shared" si="114"/>
        <v>0</v>
      </c>
      <c r="BC1444" s="99">
        <f>SUMIFS(通讯通路门店!$W:$W,通讯通路门店!$S:$S,$G1444,通讯通路门店!$J:$J,"荣耀体验店")+SUMIFS(通讯通路门店!$W:$W,通讯通路门店!$S:$S,$G1444,通讯通路门店!$J:$J,"荣耀授权专卖店")</f>
        <v>0</v>
      </c>
      <c r="BD1444" s="99">
        <f>SUMIFS(通讯通路门店!$Z:$Z,通讯通路门店!$S:$S,$G1444,通讯通路门店!$J:$J,"VIVO体验店")</f>
        <v>0</v>
      </c>
      <c r="BE1444" s="99">
        <f>SUMIFS(通讯通路门店!$AB:$AB,通讯通路门店!$S:$S,$G1444,通讯通路门店!$J:$J,"OPPO体验店")</f>
        <v>0</v>
      </c>
      <c r="BF1444" s="99">
        <f>SUMIFS(通讯通路门店!$X:$X,通讯通路门店!$S:$S,$G1444,通讯通路门店!$J:$J,"华为授权体验店")+SUMIFS(通讯通路门店!$AA:$AA,通讯通路门店!$S:$S,$G1444,通讯通路门店!$J:$J,"华为堡垒店")</f>
        <v>0</v>
      </c>
      <c r="BG1444" s="99">
        <f>SUMIFS(通讯通路门店!$Y:$Y,通讯通路门店!$S:$S,$G1444,通讯通路门店!$J:$J,"小米体验店")</f>
        <v>0</v>
      </c>
      <c r="BH1444" s="99">
        <f>SUMIFS(通讯通路门店!$AA:$AA,通讯通路门店!$S:$S,$G1444,通讯通路门店!$J:$J,"苹果体验店")</f>
        <v>0</v>
      </c>
      <c r="BI1444" s="99">
        <f>SUMIFS(通讯通路门店!$K:$K,通讯通路门店!$S:$S,$G1444,通讯通路门店!$J:$J,"其他品牌专卖店")</f>
        <v>0</v>
      </c>
      <c r="BJ1444" s="99">
        <f>SUMIFS(通讯通路门店!$AC:$AC,通讯通路门店!$S:$S,$G1444)</f>
        <v>0</v>
      </c>
      <c r="BK1444" s="99">
        <f>SUMIFS(通讯通路门店!$AD:$AD,通讯通路门店!$S:$S,$G1444)</f>
        <v>0</v>
      </c>
      <c r="BL1444" s="99">
        <f>SUMIFS(通讯通路门店!$AE:$AE,通讯通路门店!$S:$S,$G1444)</f>
        <v>0</v>
      </c>
      <c r="BM1444" s="99">
        <f>SUMIFS(通讯通路门店!$AF:$AF,通讯通路门店!$S:$S,$G1444)</f>
        <v>0</v>
      </c>
      <c r="BN1444" s="99">
        <f>SUMIFS(通讯通路门店!$AG:$AG,通讯通路门店!$S:$S,$G1444)</f>
        <v>0</v>
      </c>
      <c r="BO1444" s="99">
        <f>SUMIFS(通讯通路门店!$AH:$AH,通讯通路门店!$S:$S,$G1444)</f>
        <v>0</v>
      </c>
      <c r="BP1444" s="99">
        <f>SUMIFS(通讯通路门店!$AI:$AI,通讯通路门店!$S:$S,$G1444)</f>
        <v>0</v>
      </c>
      <c r="BQ1444" s="83"/>
    </row>
    <row r="1445" spans="1:69">
      <c r="A1445" s="99" t="str">
        <f>IFERROR(_xlfn.XLOOKUP($G1445,通讯通路门店!$S$4:$S$993933,通讯通路门店!$A$4:$A$993933,0,0),"")</f>
        <v>海南省</v>
      </c>
      <c r="B1445" s="99" t="str">
        <f>IFERROR(_xlfn.XLOOKUP($G1445,通讯通路门店!$S$4:$S$993933,通讯通路门店!$B$4:$B$993933,0,0),"")</f>
        <v>昌江黎族自治县</v>
      </c>
      <c r="C1445" s="99" t="str">
        <f>IFERROR(_xlfn.XLOOKUP($G1445,通讯通路门店!$S$4:$S$993933,通讯通路门店!$C$4:$C$993933,0,0),"")</f>
        <v>昌江黎族自治县</v>
      </c>
      <c r="D1445" s="99" t="str">
        <f>IFERROR(_xlfn.XLOOKUP($G1445,通讯通路门店!$S$4:$S$993933,通讯通路门店!$D$4:$D$993933,0,0),"")</f>
        <v>叉河镇</v>
      </c>
      <c r="E1445" s="83"/>
      <c r="F1445" s="83"/>
      <c r="G1445" s="101"/>
      <c r="H1445" s="102">
        <f>IFERROR(_xlfn.XLOOKUP($G1445,通讯通路门店!$S$4:$S$993933,通讯通路门店!$R$4:$R$993933,0,0),"")</f>
        <v>0</v>
      </c>
      <c r="I1445" s="83"/>
      <c r="J1445" s="83"/>
      <c r="K1445" s="83"/>
      <c r="L1445" s="83"/>
      <c r="M1445" s="83"/>
      <c r="N1445" s="83"/>
      <c r="O1445" s="83"/>
      <c r="P1445" s="83"/>
      <c r="Q1445" s="83"/>
      <c r="R1445" s="83"/>
      <c r="S1445" s="83"/>
      <c r="T1445" s="83"/>
      <c r="U1445" s="99">
        <f>COUNTIF(通讯通路门店!$S:$S,$G1445)</f>
        <v>0</v>
      </c>
      <c r="V1445" s="99">
        <f>COUNTIFS(通讯通路门店!$S:$S,$G1445,通讯通路门店!$J:$J,"综合卖场")</f>
        <v>0</v>
      </c>
      <c r="W1445" s="99">
        <f>SUMIFS(通讯通路门店!$AJ:$AJ,通讯通路门店!$S:$S,通讯客户沙盘!$G1445)</f>
        <v>0</v>
      </c>
      <c r="X1445" s="99">
        <f t="shared" si="110"/>
        <v>0</v>
      </c>
      <c r="Y1445" s="99">
        <f>COUNTIFS(通讯通路门店!$S:$S,$G1445,通讯通路门店!$J:$J,"荣耀体验店")+COUNTIFS(通讯通路门店!$S:$S,$G1445,通讯通路门店!$J:$J,"荣耀授权专卖店")</f>
        <v>0</v>
      </c>
      <c r="Z1445" s="99">
        <f>COUNTIFS(通讯通路门店!$S:$S,$G1445,通讯通路门店!$J:$J,"VIVO体验店")</f>
        <v>0</v>
      </c>
      <c r="AA1445" s="99">
        <f>COUNTIFS(通讯通路门店!$S:$S,$G1445,通讯通路门店!$J:$J,"OPPO体验店")</f>
        <v>0</v>
      </c>
      <c r="AB1445" s="99">
        <f>COUNTIFS(通讯通路门店!$S:$S,$G1445,通讯通路门店!$J:$J,"华为授权体验店")+COUNTIFS(通讯通路门店!$S:$S,$G1445,通讯通路门店!$J:$J,"华为堡垒店")</f>
        <v>0</v>
      </c>
      <c r="AC1445" s="99">
        <f>COUNTIFS(通讯通路门店!$S:$S,$G1445,通讯通路门店!$J:$J,"小米体验店")</f>
        <v>0</v>
      </c>
      <c r="AD1445" s="99">
        <f>COUNTIFS(通讯通路门店!$S:$S,$G1445,通讯通路门店!$J:$J,"苹果体验店")</f>
        <v>0</v>
      </c>
      <c r="AE1445" s="99">
        <f>COUNTIFS(通讯通路门店!$S:$S,$G1445,通讯通路门店!$J:$J,"其他品牌专卖店")</f>
        <v>0</v>
      </c>
      <c r="AF1445" s="99">
        <f>SUMIFS(通讯通路门店!$BI:$BI,通讯通路门店!$S:$S,$G1445)</f>
        <v>0</v>
      </c>
      <c r="AG1445" s="99">
        <f>SUMIFS(通讯通路门店!$BH:$BH,通讯通路门店!$S:$S,$G1445)</f>
        <v>0</v>
      </c>
      <c r="AH1445" s="99">
        <f t="shared" si="111"/>
        <v>0</v>
      </c>
      <c r="AI1445" s="99">
        <f>SUMIFS(通讯通路门店!$BB:$BB,通讯通路门店!$S:$S,$G1445)</f>
        <v>0</v>
      </c>
      <c r="AJ1445" s="99">
        <f>SUMIFS(通讯通路门店!$BE:$BE,通讯通路门店!$S:$S,$G1445)</f>
        <v>0</v>
      </c>
      <c r="AK1445" s="99">
        <f>SUMIFS(通讯通路门店!$BG:$BG,通讯通路门店!$S:$S,$G1445)</f>
        <v>0</v>
      </c>
      <c r="AL1445" s="99">
        <f>SUMIFS(通讯通路门店!$BC:$BC,通讯通路门店!$S:$S,$G1445)</f>
        <v>0</v>
      </c>
      <c r="AM1445" s="99">
        <f>SUMIFS(通讯通路门店!$BD:$BD,通讯通路门店!$S:$S,$G1445)</f>
        <v>0</v>
      </c>
      <c r="AN1445" s="99">
        <f>SUMIFS(通讯通路门店!$BF:$BF,通讯通路门店!$S:$S,$G1445)</f>
        <v>0</v>
      </c>
      <c r="AO1445" s="99">
        <f t="shared" si="112"/>
        <v>0</v>
      </c>
      <c r="AP1445" s="99">
        <f>SUMIFS(通讯通路门店!$K:$K,通讯通路门店!$S:$S,$G1445)</f>
        <v>0</v>
      </c>
      <c r="AQ1445" s="83"/>
      <c r="AR1445" s="99">
        <f>SUMIFS(通讯通路门店!$T:$T,通讯通路门店!$S:$S,$G1445)</f>
        <v>0</v>
      </c>
      <c r="AS1445" s="99">
        <f>SUMIFS(通讯通路门店!$U:$U,通讯通路门店!$S:$S,$G1445)</f>
        <v>0</v>
      </c>
      <c r="AT1445" s="99">
        <f>SUMIFS(通讯通路门店!$V:$V,通讯通路门店!$S:$S,$G1445)</f>
        <v>0</v>
      </c>
      <c r="AU1445" s="99">
        <f>SUMIFS(通讯通路门店!$W:$W,通讯通路门店!$S:$S,$G1445)</f>
        <v>0</v>
      </c>
      <c r="AV1445" s="99">
        <f>SUMIFS(通讯通路门店!$Z:$Z,通讯通路门店!$S:$S,$G1445)</f>
        <v>0</v>
      </c>
      <c r="AW1445" s="99">
        <f>SUMIFS(通讯通路门店!$AB:$AB,通讯通路门店!$S:$S,$G1445)</f>
        <v>0</v>
      </c>
      <c r="AX1445" s="99">
        <f>SUMIFS(通讯通路门店!$X:$X,通讯通路门店!$S:$S,$G1445)</f>
        <v>0</v>
      </c>
      <c r="AY1445" s="99">
        <f>SUMIFS(通讯通路门店!$Y:$Y,通讯通路门店!$S:$S,$G1445)</f>
        <v>0</v>
      </c>
      <c r="AZ1445" s="99">
        <f>SUMIFS(通讯通路门店!$AA:$AA,通讯通路门店!$S:$S,$G1445)</f>
        <v>0</v>
      </c>
      <c r="BA1445" s="99">
        <f t="shared" si="113"/>
        <v>0</v>
      </c>
      <c r="BB1445" s="99">
        <f t="shared" si="114"/>
        <v>0</v>
      </c>
      <c r="BC1445" s="99">
        <f>SUMIFS(通讯通路门店!$W:$W,通讯通路门店!$S:$S,$G1445,通讯通路门店!$J:$J,"荣耀体验店")+SUMIFS(通讯通路门店!$W:$W,通讯通路门店!$S:$S,$G1445,通讯通路门店!$J:$J,"荣耀授权专卖店")</f>
        <v>0</v>
      </c>
      <c r="BD1445" s="99">
        <f>SUMIFS(通讯通路门店!$Z:$Z,通讯通路门店!$S:$S,$G1445,通讯通路门店!$J:$J,"VIVO体验店")</f>
        <v>0</v>
      </c>
      <c r="BE1445" s="99">
        <f>SUMIFS(通讯通路门店!$AB:$AB,通讯通路门店!$S:$S,$G1445,通讯通路门店!$J:$J,"OPPO体验店")</f>
        <v>0</v>
      </c>
      <c r="BF1445" s="99">
        <f>SUMIFS(通讯通路门店!$X:$X,通讯通路门店!$S:$S,$G1445,通讯通路门店!$J:$J,"华为授权体验店")+SUMIFS(通讯通路门店!$AA:$AA,通讯通路门店!$S:$S,$G1445,通讯通路门店!$J:$J,"华为堡垒店")</f>
        <v>0</v>
      </c>
      <c r="BG1445" s="99">
        <f>SUMIFS(通讯通路门店!$Y:$Y,通讯通路门店!$S:$S,$G1445,通讯通路门店!$J:$J,"小米体验店")</f>
        <v>0</v>
      </c>
      <c r="BH1445" s="99">
        <f>SUMIFS(通讯通路门店!$AA:$AA,通讯通路门店!$S:$S,$G1445,通讯通路门店!$J:$J,"苹果体验店")</f>
        <v>0</v>
      </c>
      <c r="BI1445" s="99">
        <f>SUMIFS(通讯通路门店!$K:$K,通讯通路门店!$S:$S,$G1445,通讯通路门店!$J:$J,"其他品牌专卖店")</f>
        <v>0</v>
      </c>
      <c r="BJ1445" s="99">
        <f>SUMIFS(通讯通路门店!$AC:$AC,通讯通路门店!$S:$S,$G1445)</f>
        <v>0</v>
      </c>
      <c r="BK1445" s="99">
        <f>SUMIFS(通讯通路门店!$AD:$AD,通讯通路门店!$S:$S,$G1445)</f>
        <v>0</v>
      </c>
      <c r="BL1445" s="99">
        <f>SUMIFS(通讯通路门店!$AE:$AE,通讯通路门店!$S:$S,$G1445)</f>
        <v>0</v>
      </c>
      <c r="BM1445" s="99">
        <f>SUMIFS(通讯通路门店!$AF:$AF,通讯通路门店!$S:$S,$G1445)</f>
        <v>0</v>
      </c>
      <c r="BN1445" s="99">
        <f>SUMIFS(通讯通路门店!$AG:$AG,通讯通路门店!$S:$S,$G1445)</f>
        <v>0</v>
      </c>
      <c r="BO1445" s="99">
        <f>SUMIFS(通讯通路门店!$AH:$AH,通讯通路门店!$S:$S,$G1445)</f>
        <v>0</v>
      </c>
      <c r="BP1445" s="99">
        <f>SUMIFS(通讯通路门店!$AI:$AI,通讯通路门店!$S:$S,$G1445)</f>
        <v>0</v>
      </c>
      <c r="BQ1445" s="83"/>
    </row>
    <row r="1446" spans="1:69">
      <c r="A1446" s="99" t="str">
        <f>IFERROR(_xlfn.XLOOKUP($G1446,通讯通路门店!$S$4:$S$993933,通讯通路门店!$A$4:$A$993933,0,0),"")</f>
        <v>海南省</v>
      </c>
      <c r="B1446" s="99" t="str">
        <f>IFERROR(_xlfn.XLOOKUP($G1446,通讯通路门店!$S$4:$S$993933,通讯通路门店!$B$4:$B$993933,0,0),"")</f>
        <v>昌江黎族自治县</v>
      </c>
      <c r="C1446" s="99" t="str">
        <f>IFERROR(_xlfn.XLOOKUP($G1446,通讯通路门店!$S$4:$S$993933,通讯通路门店!$C$4:$C$993933,0,0),"")</f>
        <v>昌江黎族自治县</v>
      </c>
      <c r="D1446" s="99" t="str">
        <f>IFERROR(_xlfn.XLOOKUP($G1446,通讯通路门店!$S$4:$S$993933,通讯通路门店!$D$4:$D$993933,0,0),"")</f>
        <v>叉河镇</v>
      </c>
      <c r="E1446" s="83"/>
      <c r="F1446" s="83"/>
      <c r="G1446" s="101"/>
      <c r="H1446" s="102">
        <f>IFERROR(_xlfn.XLOOKUP($G1446,通讯通路门店!$S$4:$S$993933,通讯通路门店!$R$4:$R$993933,0,0),"")</f>
        <v>0</v>
      </c>
      <c r="I1446" s="83"/>
      <c r="J1446" s="83"/>
      <c r="K1446" s="83"/>
      <c r="L1446" s="83"/>
      <c r="M1446" s="83"/>
      <c r="N1446" s="83"/>
      <c r="O1446" s="83"/>
      <c r="P1446" s="83"/>
      <c r="Q1446" s="83"/>
      <c r="R1446" s="83"/>
      <c r="S1446" s="83"/>
      <c r="T1446" s="83"/>
      <c r="U1446" s="99">
        <f>COUNTIF(通讯通路门店!$S:$S,$G1446)</f>
        <v>0</v>
      </c>
      <c r="V1446" s="99">
        <f>COUNTIFS(通讯通路门店!$S:$S,$G1446,通讯通路门店!$J:$J,"综合卖场")</f>
        <v>0</v>
      </c>
      <c r="W1446" s="99">
        <f>SUMIFS(通讯通路门店!$AJ:$AJ,通讯通路门店!$S:$S,通讯客户沙盘!$G1446)</f>
        <v>0</v>
      </c>
      <c r="X1446" s="99">
        <f t="shared" si="110"/>
        <v>0</v>
      </c>
      <c r="Y1446" s="99">
        <f>COUNTIFS(通讯通路门店!$S:$S,$G1446,通讯通路门店!$J:$J,"荣耀体验店")+COUNTIFS(通讯通路门店!$S:$S,$G1446,通讯通路门店!$J:$J,"荣耀授权专卖店")</f>
        <v>0</v>
      </c>
      <c r="Z1446" s="99">
        <f>COUNTIFS(通讯通路门店!$S:$S,$G1446,通讯通路门店!$J:$J,"VIVO体验店")</f>
        <v>0</v>
      </c>
      <c r="AA1446" s="99">
        <f>COUNTIFS(通讯通路门店!$S:$S,$G1446,通讯通路门店!$J:$J,"OPPO体验店")</f>
        <v>0</v>
      </c>
      <c r="AB1446" s="99">
        <f>COUNTIFS(通讯通路门店!$S:$S,$G1446,通讯通路门店!$J:$J,"华为授权体验店")+COUNTIFS(通讯通路门店!$S:$S,$G1446,通讯通路门店!$J:$J,"华为堡垒店")</f>
        <v>0</v>
      </c>
      <c r="AC1446" s="99">
        <f>COUNTIFS(通讯通路门店!$S:$S,$G1446,通讯通路门店!$J:$J,"小米体验店")</f>
        <v>0</v>
      </c>
      <c r="AD1446" s="99">
        <f>COUNTIFS(通讯通路门店!$S:$S,$G1446,通讯通路门店!$J:$J,"苹果体验店")</f>
        <v>0</v>
      </c>
      <c r="AE1446" s="99">
        <f>COUNTIFS(通讯通路门店!$S:$S,$G1446,通讯通路门店!$J:$J,"其他品牌专卖店")</f>
        <v>0</v>
      </c>
      <c r="AF1446" s="99">
        <f>SUMIFS(通讯通路门店!$BI:$BI,通讯通路门店!$S:$S,$G1446)</f>
        <v>0</v>
      </c>
      <c r="AG1446" s="99">
        <f>SUMIFS(通讯通路门店!$BH:$BH,通讯通路门店!$S:$S,$G1446)</f>
        <v>0</v>
      </c>
      <c r="AH1446" s="99">
        <f t="shared" si="111"/>
        <v>0</v>
      </c>
      <c r="AI1446" s="99">
        <f>SUMIFS(通讯通路门店!$BB:$BB,通讯通路门店!$S:$S,$G1446)</f>
        <v>0</v>
      </c>
      <c r="AJ1446" s="99">
        <f>SUMIFS(通讯通路门店!$BE:$BE,通讯通路门店!$S:$S,$G1446)</f>
        <v>0</v>
      </c>
      <c r="AK1446" s="99">
        <f>SUMIFS(通讯通路门店!$BG:$BG,通讯通路门店!$S:$S,$G1446)</f>
        <v>0</v>
      </c>
      <c r="AL1446" s="99">
        <f>SUMIFS(通讯通路门店!$BC:$BC,通讯通路门店!$S:$S,$G1446)</f>
        <v>0</v>
      </c>
      <c r="AM1446" s="99">
        <f>SUMIFS(通讯通路门店!$BD:$BD,通讯通路门店!$S:$S,$G1446)</f>
        <v>0</v>
      </c>
      <c r="AN1446" s="99">
        <f>SUMIFS(通讯通路门店!$BF:$BF,通讯通路门店!$S:$S,$G1446)</f>
        <v>0</v>
      </c>
      <c r="AO1446" s="99">
        <f t="shared" si="112"/>
        <v>0</v>
      </c>
      <c r="AP1446" s="99">
        <f>SUMIFS(通讯通路门店!$K:$K,通讯通路门店!$S:$S,$G1446)</f>
        <v>0</v>
      </c>
      <c r="AQ1446" s="83"/>
      <c r="AR1446" s="99">
        <f>SUMIFS(通讯通路门店!$T:$T,通讯通路门店!$S:$S,$G1446)</f>
        <v>0</v>
      </c>
      <c r="AS1446" s="99">
        <f>SUMIFS(通讯通路门店!$U:$U,通讯通路门店!$S:$S,$G1446)</f>
        <v>0</v>
      </c>
      <c r="AT1446" s="99">
        <f>SUMIFS(通讯通路门店!$V:$V,通讯通路门店!$S:$S,$G1446)</f>
        <v>0</v>
      </c>
      <c r="AU1446" s="99">
        <f>SUMIFS(通讯通路门店!$W:$W,通讯通路门店!$S:$S,$G1446)</f>
        <v>0</v>
      </c>
      <c r="AV1446" s="99">
        <f>SUMIFS(通讯通路门店!$Z:$Z,通讯通路门店!$S:$S,$G1446)</f>
        <v>0</v>
      </c>
      <c r="AW1446" s="99">
        <f>SUMIFS(通讯通路门店!$AB:$AB,通讯通路门店!$S:$S,$G1446)</f>
        <v>0</v>
      </c>
      <c r="AX1446" s="99">
        <f>SUMIFS(通讯通路门店!$X:$X,通讯通路门店!$S:$S,$G1446)</f>
        <v>0</v>
      </c>
      <c r="AY1446" s="99">
        <f>SUMIFS(通讯通路门店!$Y:$Y,通讯通路门店!$S:$S,$G1446)</f>
        <v>0</v>
      </c>
      <c r="AZ1446" s="99">
        <f>SUMIFS(通讯通路门店!$AA:$AA,通讯通路门店!$S:$S,$G1446)</f>
        <v>0</v>
      </c>
      <c r="BA1446" s="99">
        <f t="shared" si="113"/>
        <v>0</v>
      </c>
      <c r="BB1446" s="99">
        <f t="shared" si="114"/>
        <v>0</v>
      </c>
      <c r="BC1446" s="99">
        <f>SUMIFS(通讯通路门店!$W:$W,通讯通路门店!$S:$S,$G1446,通讯通路门店!$J:$J,"荣耀体验店")+SUMIFS(通讯通路门店!$W:$W,通讯通路门店!$S:$S,$G1446,通讯通路门店!$J:$J,"荣耀授权专卖店")</f>
        <v>0</v>
      </c>
      <c r="BD1446" s="99">
        <f>SUMIFS(通讯通路门店!$Z:$Z,通讯通路门店!$S:$S,$G1446,通讯通路门店!$J:$J,"VIVO体验店")</f>
        <v>0</v>
      </c>
      <c r="BE1446" s="99">
        <f>SUMIFS(通讯通路门店!$AB:$AB,通讯通路门店!$S:$S,$G1446,通讯通路门店!$J:$J,"OPPO体验店")</f>
        <v>0</v>
      </c>
      <c r="BF1446" s="99">
        <f>SUMIFS(通讯通路门店!$X:$X,通讯通路门店!$S:$S,$G1446,通讯通路门店!$J:$J,"华为授权体验店")+SUMIFS(通讯通路门店!$AA:$AA,通讯通路门店!$S:$S,$G1446,通讯通路门店!$J:$J,"华为堡垒店")</f>
        <v>0</v>
      </c>
      <c r="BG1446" s="99">
        <f>SUMIFS(通讯通路门店!$Y:$Y,通讯通路门店!$S:$S,$G1446,通讯通路门店!$J:$J,"小米体验店")</f>
        <v>0</v>
      </c>
      <c r="BH1446" s="99">
        <f>SUMIFS(通讯通路门店!$AA:$AA,通讯通路门店!$S:$S,$G1446,通讯通路门店!$J:$J,"苹果体验店")</f>
        <v>0</v>
      </c>
      <c r="BI1446" s="99">
        <f>SUMIFS(通讯通路门店!$K:$K,通讯通路门店!$S:$S,$G1446,通讯通路门店!$J:$J,"其他品牌专卖店")</f>
        <v>0</v>
      </c>
      <c r="BJ1446" s="99">
        <f>SUMIFS(通讯通路门店!$AC:$AC,通讯通路门店!$S:$S,$G1446)</f>
        <v>0</v>
      </c>
      <c r="BK1446" s="99">
        <f>SUMIFS(通讯通路门店!$AD:$AD,通讯通路门店!$S:$S,$G1446)</f>
        <v>0</v>
      </c>
      <c r="BL1446" s="99">
        <f>SUMIFS(通讯通路门店!$AE:$AE,通讯通路门店!$S:$S,$G1446)</f>
        <v>0</v>
      </c>
      <c r="BM1446" s="99">
        <f>SUMIFS(通讯通路门店!$AF:$AF,通讯通路门店!$S:$S,$G1446)</f>
        <v>0</v>
      </c>
      <c r="BN1446" s="99">
        <f>SUMIFS(通讯通路门店!$AG:$AG,通讯通路门店!$S:$S,$G1446)</f>
        <v>0</v>
      </c>
      <c r="BO1446" s="99">
        <f>SUMIFS(通讯通路门店!$AH:$AH,通讯通路门店!$S:$S,$G1446)</f>
        <v>0</v>
      </c>
      <c r="BP1446" s="99">
        <f>SUMIFS(通讯通路门店!$AI:$AI,通讯通路门店!$S:$S,$G1446)</f>
        <v>0</v>
      </c>
      <c r="BQ1446" s="83"/>
    </row>
    <row r="1447" spans="1:69">
      <c r="A1447" s="99" t="str">
        <f>IFERROR(_xlfn.XLOOKUP($G1447,通讯通路门店!$S$4:$S$993933,通讯通路门店!$A$4:$A$993933,0,0),"")</f>
        <v>海南省</v>
      </c>
      <c r="B1447" s="99" t="str">
        <f>IFERROR(_xlfn.XLOOKUP($G1447,通讯通路门店!$S$4:$S$993933,通讯通路门店!$B$4:$B$993933,0,0),"")</f>
        <v>昌江黎族自治县</v>
      </c>
      <c r="C1447" s="99" t="str">
        <f>IFERROR(_xlfn.XLOOKUP($G1447,通讯通路门店!$S$4:$S$993933,通讯通路门店!$C$4:$C$993933,0,0),"")</f>
        <v>昌江黎族自治县</v>
      </c>
      <c r="D1447" s="99" t="str">
        <f>IFERROR(_xlfn.XLOOKUP($G1447,通讯通路门店!$S$4:$S$993933,通讯通路门店!$D$4:$D$993933,0,0),"")</f>
        <v>叉河镇</v>
      </c>
      <c r="E1447" s="83"/>
      <c r="F1447" s="83"/>
      <c r="G1447" s="101"/>
      <c r="H1447" s="102">
        <f>IFERROR(_xlfn.XLOOKUP($G1447,通讯通路门店!$S$4:$S$993933,通讯通路门店!$R$4:$R$993933,0,0),"")</f>
        <v>0</v>
      </c>
      <c r="I1447" s="83"/>
      <c r="J1447" s="83"/>
      <c r="K1447" s="83"/>
      <c r="L1447" s="83"/>
      <c r="M1447" s="83"/>
      <c r="N1447" s="83"/>
      <c r="O1447" s="83"/>
      <c r="P1447" s="83"/>
      <c r="Q1447" s="83"/>
      <c r="R1447" s="83"/>
      <c r="S1447" s="83"/>
      <c r="T1447" s="83"/>
      <c r="U1447" s="99">
        <f>COUNTIF(通讯通路门店!$S:$S,$G1447)</f>
        <v>0</v>
      </c>
      <c r="V1447" s="99">
        <f>COUNTIFS(通讯通路门店!$S:$S,$G1447,通讯通路门店!$J:$J,"综合卖场")</f>
        <v>0</v>
      </c>
      <c r="W1447" s="99">
        <f>SUMIFS(通讯通路门店!$AJ:$AJ,通讯通路门店!$S:$S,通讯客户沙盘!$G1447)</f>
        <v>0</v>
      </c>
      <c r="X1447" s="99">
        <f t="shared" si="110"/>
        <v>0</v>
      </c>
      <c r="Y1447" s="99">
        <f>COUNTIFS(通讯通路门店!$S:$S,$G1447,通讯通路门店!$J:$J,"荣耀体验店")+COUNTIFS(通讯通路门店!$S:$S,$G1447,通讯通路门店!$J:$J,"荣耀授权专卖店")</f>
        <v>0</v>
      </c>
      <c r="Z1447" s="99">
        <f>COUNTIFS(通讯通路门店!$S:$S,$G1447,通讯通路门店!$J:$J,"VIVO体验店")</f>
        <v>0</v>
      </c>
      <c r="AA1447" s="99">
        <f>COUNTIFS(通讯通路门店!$S:$S,$G1447,通讯通路门店!$J:$J,"OPPO体验店")</f>
        <v>0</v>
      </c>
      <c r="AB1447" s="99">
        <f>COUNTIFS(通讯通路门店!$S:$S,$G1447,通讯通路门店!$J:$J,"华为授权体验店")+COUNTIFS(通讯通路门店!$S:$S,$G1447,通讯通路门店!$J:$J,"华为堡垒店")</f>
        <v>0</v>
      </c>
      <c r="AC1447" s="99">
        <f>COUNTIFS(通讯通路门店!$S:$S,$G1447,通讯通路门店!$J:$J,"小米体验店")</f>
        <v>0</v>
      </c>
      <c r="AD1447" s="99">
        <f>COUNTIFS(通讯通路门店!$S:$S,$G1447,通讯通路门店!$J:$J,"苹果体验店")</f>
        <v>0</v>
      </c>
      <c r="AE1447" s="99">
        <f>COUNTIFS(通讯通路门店!$S:$S,$G1447,通讯通路门店!$J:$J,"其他品牌专卖店")</f>
        <v>0</v>
      </c>
      <c r="AF1447" s="99">
        <f>SUMIFS(通讯通路门店!$BI:$BI,通讯通路门店!$S:$S,$G1447)</f>
        <v>0</v>
      </c>
      <c r="AG1447" s="99">
        <f>SUMIFS(通讯通路门店!$BH:$BH,通讯通路门店!$S:$S,$G1447)</f>
        <v>0</v>
      </c>
      <c r="AH1447" s="99">
        <f t="shared" si="111"/>
        <v>0</v>
      </c>
      <c r="AI1447" s="99">
        <f>SUMIFS(通讯通路门店!$BB:$BB,通讯通路门店!$S:$S,$G1447)</f>
        <v>0</v>
      </c>
      <c r="AJ1447" s="99">
        <f>SUMIFS(通讯通路门店!$BE:$BE,通讯通路门店!$S:$S,$G1447)</f>
        <v>0</v>
      </c>
      <c r="AK1447" s="99">
        <f>SUMIFS(通讯通路门店!$BG:$BG,通讯通路门店!$S:$S,$G1447)</f>
        <v>0</v>
      </c>
      <c r="AL1447" s="99">
        <f>SUMIFS(通讯通路门店!$BC:$BC,通讯通路门店!$S:$S,$G1447)</f>
        <v>0</v>
      </c>
      <c r="AM1447" s="99">
        <f>SUMIFS(通讯通路门店!$BD:$BD,通讯通路门店!$S:$S,$G1447)</f>
        <v>0</v>
      </c>
      <c r="AN1447" s="99">
        <f>SUMIFS(通讯通路门店!$BF:$BF,通讯通路门店!$S:$S,$G1447)</f>
        <v>0</v>
      </c>
      <c r="AO1447" s="99">
        <f t="shared" si="112"/>
        <v>0</v>
      </c>
      <c r="AP1447" s="99">
        <f>SUMIFS(通讯通路门店!$K:$K,通讯通路门店!$S:$S,$G1447)</f>
        <v>0</v>
      </c>
      <c r="AQ1447" s="83"/>
      <c r="AR1447" s="99">
        <f>SUMIFS(通讯通路门店!$T:$T,通讯通路门店!$S:$S,$G1447)</f>
        <v>0</v>
      </c>
      <c r="AS1447" s="99">
        <f>SUMIFS(通讯通路门店!$U:$U,通讯通路门店!$S:$S,$G1447)</f>
        <v>0</v>
      </c>
      <c r="AT1447" s="99">
        <f>SUMIFS(通讯通路门店!$V:$V,通讯通路门店!$S:$S,$G1447)</f>
        <v>0</v>
      </c>
      <c r="AU1447" s="99">
        <f>SUMIFS(通讯通路门店!$W:$W,通讯通路门店!$S:$S,$G1447)</f>
        <v>0</v>
      </c>
      <c r="AV1447" s="99">
        <f>SUMIFS(通讯通路门店!$Z:$Z,通讯通路门店!$S:$S,$G1447)</f>
        <v>0</v>
      </c>
      <c r="AW1447" s="99">
        <f>SUMIFS(通讯通路门店!$AB:$AB,通讯通路门店!$S:$S,$G1447)</f>
        <v>0</v>
      </c>
      <c r="AX1447" s="99">
        <f>SUMIFS(通讯通路门店!$X:$X,通讯通路门店!$S:$S,$G1447)</f>
        <v>0</v>
      </c>
      <c r="AY1447" s="99">
        <f>SUMIFS(通讯通路门店!$Y:$Y,通讯通路门店!$S:$S,$G1447)</f>
        <v>0</v>
      </c>
      <c r="AZ1447" s="99">
        <f>SUMIFS(通讯通路门店!$AA:$AA,通讯通路门店!$S:$S,$G1447)</f>
        <v>0</v>
      </c>
      <c r="BA1447" s="99">
        <f t="shared" si="113"/>
        <v>0</v>
      </c>
      <c r="BB1447" s="99">
        <f t="shared" si="114"/>
        <v>0</v>
      </c>
      <c r="BC1447" s="99">
        <f>SUMIFS(通讯通路门店!$W:$W,通讯通路门店!$S:$S,$G1447,通讯通路门店!$J:$J,"荣耀体验店")+SUMIFS(通讯通路门店!$W:$W,通讯通路门店!$S:$S,$G1447,通讯通路门店!$J:$J,"荣耀授权专卖店")</f>
        <v>0</v>
      </c>
      <c r="BD1447" s="99">
        <f>SUMIFS(通讯通路门店!$Z:$Z,通讯通路门店!$S:$S,$G1447,通讯通路门店!$J:$J,"VIVO体验店")</f>
        <v>0</v>
      </c>
      <c r="BE1447" s="99">
        <f>SUMIFS(通讯通路门店!$AB:$AB,通讯通路门店!$S:$S,$G1447,通讯通路门店!$J:$J,"OPPO体验店")</f>
        <v>0</v>
      </c>
      <c r="BF1447" s="99">
        <f>SUMIFS(通讯通路门店!$X:$X,通讯通路门店!$S:$S,$G1447,通讯通路门店!$J:$J,"华为授权体验店")+SUMIFS(通讯通路门店!$AA:$AA,通讯通路门店!$S:$S,$G1447,通讯通路门店!$J:$J,"华为堡垒店")</f>
        <v>0</v>
      </c>
      <c r="BG1447" s="99">
        <f>SUMIFS(通讯通路门店!$Y:$Y,通讯通路门店!$S:$S,$G1447,通讯通路门店!$J:$J,"小米体验店")</f>
        <v>0</v>
      </c>
      <c r="BH1447" s="99">
        <f>SUMIFS(通讯通路门店!$AA:$AA,通讯通路门店!$S:$S,$G1447,通讯通路门店!$J:$J,"苹果体验店")</f>
        <v>0</v>
      </c>
      <c r="BI1447" s="99">
        <f>SUMIFS(通讯通路门店!$K:$K,通讯通路门店!$S:$S,$G1447,通讯通路门店!$J:$J,"其他品牌专卖店")</f>
        <v>0</v>
      </c>
      <c r="BJ1447" s="99">
        <f>SUMIFS(通讯通路门店!$AC:$AC,通讯通路门店!$S:$S,$G1447)</f>
        <v>0</v>
      </c>
      <c r="BK1447" s="99">
        <f>SUMIFS(通讯通路门店!$AD:$AD,通讯通路门店!$S:$S,$G1447)</f>
        <v>0</v>
      </c>
      <c r="BL1447" s="99">
        <f>SUMIFS(通讯通路门店!$AE:$AE,通讯通路门店!$S:$S,$G1447)</f>
        <v>0</v>
      </c>
      <c r="BM1447" s="99">
        <f>SUMIFS(通讯通路门店!$AF:$AF,通讯通路门店!$S:$S,$G1447)</f>
        <v>0</v>
      </c>
      <c r="BN1447" s="99">
        <f>SUMIFS(通讯通路门店!$AG:$AG,通讯通路门店!$S:$S,$G1447)</f>
        <v>0</v>
      </c>
      <c r="BO1447" s="99">
        <f>SUMIFS(通讯通路门店!$AH:$AH,通讯通路门店!$S:$S,$G1447)</f>
        <v>0</v>
      </c>
      <c r="BP1447" s="99">
        <f>SUMIFS(通讯通路门店!$AI:$AI,通讯通路门店!$S:$S,$G1447)</f>
        <v>0</v>
      </c>
      <c r="BQ1447" s="83"/>
    </row>
    <row r="1448" spans="1:69">
      <c r="A1448" s="99" t="str">
        <f>IFERROR(_xlfn.XLOOKUP($G1448,通讯通路门店!$S$4:$S$993933,通讯通路门店!$A$4:$A$993933,0,0),"")</f>
        <v>海南省</v>
      </c>
      <c r="B1448" s="99" t="str">
        <f>IFERROR(_xlfn.XLOOKUP($G1448,通讯通路门店!$S$4:$S$993933,通讯通路门店!$B$4:$B$993933,0,0),"")</f>
        <v>昌江黎族自治县</v>
      </c>
      <c r="C1448" s="99" t="str">
        <f>IFERROR(_xlfn.XLOOKUP($G1448,通讯通路门店!$S$4:$S$993933,通讯通路门店!$C$4:$C$993933,0,0),"")</f>
        <v>昌江黎族自治县</v>
      </c>
      <c r="D1448" s="99" t="str">
        <f>IFERROR(_xlfn.XLOOKUP($G1448,通讯通路门店!$S$4:$S$993933,通讯通路门店!$D$4:$D$993933,0,0),"")</f>
        <v>叉河镇</v>
      </c>
      <c r="E1448" s="83"/>
      <c r="F1448" s="83"/>
      <c r="G1448" s="101"/>
      <c r="H1448" s="102">
        <f>IFERROR(_xlfn.XLOOKUP($G1448,通讯通路门店!$S$4:$S$993933,通讯通路门店!$R$4:$R$993933,0,0),"")</f>
        <v>0</v>
      </c>
      <c r="I1448" s="83"/>
      <c r="J1448" s="83"/>
      <c r="K1448" s="83"/>
      <c r="L1448" s="83"/>
      <c r="M1448" s="83"/>
      <c r="N1448" s="83"/>
      <c r="O1448" s="83"/>
      <c r="P1448" s="83"/>
      <c r="Q1448" s="83"/>
      <c r="R1448" s="83"/>
      <c r="S1448" s="83"/>
      <c r="T1448" s="83"/>
      <c r="U1448" s="99">
        <f>COUNTIF(通讯通路门店!$S:$S,$G1448)</f>
        <v>0</v>
      </c>
      <c r="V1448" s="99">
        <f>COUNTIFS(通讯通路门店!$S:$S,$G1448,通讯通路门店!$J:$J,"综合卖场")</f>
        <v>0</v>
      </c>
      <c r="W1448" s="99">
        <f>SUMIFS(通讯通路门店!$AJ:$AJ,通讯通路门店!$S:$S,通讯客户沙盘!$G1448)</f>
        <v>0</v>
      </c>
      <c r="X1448" s="99">
        <f t="shared" si="110"/>
        <v>0</v>
      </c>
      <c r="Y1448" s="99">
        <f>COUNTIFS(通讯通路门店!$S:$S,$G1448,通讯通路门店!$J:$J,"荣耀体验店")+COUNTIFS(通讯通路门店!$S:$S,$G1448,通讯通路门店!$J:$J,"荣耀授权专卖店")</f>
        <v>0</v>
      </c>
      <c r="Z1448" s="99">
        <f>COUNTIFS(通讯通路门店!$S:$S,$G1448,通讯通路门店!$J:$J,"VIVO体验店")</f>
        <v>0</v>
      </c>
      <c r="AA1448" s="99">
        <f>COUNTIFS(通讯通路门店!$S:$S,$G1448,通讯通路门店!$J:$J,"OPPO体验店")</f>
        <v>0</v>
      </c>
      <c r="AB1448" s="99">
        <f>COUNTIFS(通讯通路门店!$S:$S,$G1448,通讯通路门店!$J:$J,"华为授权体验店")+COUNTIFS(通讯通路门店!$S:$S,$G1448,通讯通路门店!$J:$J,"华为堡垒店")</f>
        <v>0</v>
      </c>
      <c r="AC1448" s="99">
        <f>COUNTIFS(通讯通路门店!$S:$S,$G1448,通讯通路门店!$J:$J,"小米体验店")</f>
        <v>0</v>
      </c>
      <c r="AD1448" s="99">
        <f>COUNTIFS(通讯通路门店!$S:$S,$G1448,通讯通路门店!$J:$J,"苹果体验店")</f>
        <v>0</v>
      </c>
      <c r="AE1448" s="99">
        <f>COUNTIFS(通讯通路门店!$S:$S,$G1448,通讯通路门店!$J:$J,"其他品牌专卖店")</f>
        <v>0</v>
      </c>
      <c r="AF1448" s="99">
        <f>SUMIFS(通讯通路门店!$BI:$BI,通讯通路门店!$S:$S,$G1448)</f>
        <v>0</v>
      </c>
      <c r="AG1448" s="99">
        <f>SUMIFS(通讯通路门店!$BH:$BH,通讯通路门店!$S:$S,$G1448)</f>
        <v>0</v>
      </c>
      <c r="AH1448" s="99">
        <f t="shared" si="111"/>
        <v>0</v>
      </c>
      <c r="AI1448" s="99">
        <f>SUMIFS(通讯通路门店!$BB:$BB,通讯通路门店!$S:$S,$G1448)</f>
        <v>0</v>
      </c>
      <c r="AJ1448" s="99">
        <f>SUMIFS(通讯通路门店!$BE:$BE,通讯通路门店!$S:$S,$G1448)</f>
        <v>0</v>
      </c>
      <c r="AK1448" s="99">
        <f>SUMIFS(通讯通路门店!$BG:$BG,通讯通路门店!$S:$S,$G1448)</f>
        <v>0</v>
      </c>
      <c r="AL1448" s="99">
        <f>SUMIFS(通讯通路门店!$BC:$BC,通讯通路门店!$S:$S,$G1448)</f>
        <v>0</v>
      </c>
      <c r="AM1448" s="99">
        <f>SUMIFS(通讯通路门店!$BD:$BD,通讯通路门店!$S:$S,$G1448)</f>
        <v>0</v>
      </c>
      <c r="AN1448" s="99">
        <f>SUMIFS(通讯通路门店!$BF:$BF,通讯通路门店!$S:$S,$G1448)</f>
        <v>0</v>
      </c>
      <c r="AO1448" s="99">
        <f t="shared" si="112"/>
        <v>0</v>
      </c>
      <c r="AP1448" s="99">
        <f>SUMIFS(通讯通路门店!$K:$K,通讯通路门店!$S:$S,$G1448)</f>
        <v>0</v>
      </c>
      <c r="AQ1448" s="83"/>
      <c r="AR1448" s="99">
        <f>SUMIFS(通讯通路门店!$T:$T,通讯通路门店!$S:$S,$G1448)</f>
        <v>0</v>
      </c>
      <c r="AS1448" s="99">
        <f>SUMIFS(通讯通路门店!$U:$U,通讯通路门店!$S:$S,$G1448)</f>
        <v>0</v>
      </c>
      <c r="AT1448" s="99">
        <f>SUMIFS(通讯通路门店!$V:$V,通讯通路门店!$S:$S,$G1448)</f>
        <v>0</v>
      </c>
      <c r="AU1448" s="99">
        <f>SUMIFS(通讯通路门店!$W:$W,通讯通路门店!$S:$S,$G1448)</f>
        <v>0</v>
      </c>
      <c r="AV1448" s="99">
        <f>SUMIFS(通讯通路门店!$Z:$Z,通讯通路门店!$S:$S,$G1448)</f>
        <v>0</v>
      </c>
      <c r="AW1448" s="99">
        <f>SUMIFS(通讯通路门店!$AB:$AB,通讯通路门店!$S:$S,$G1448)</f>
        <v>0</v>
      </c>
      <c r="AX1448" s="99">
        <f>SUMIFS(通讯通路门店!$X:$X,通讯通路门店!$S:$S,$G1448)</f>
        <v>0</v>
      </c>
      <c r="AY1448" s="99">
        <f>SUMIFS(通讯通路门店!$Y:$Y,通讯通路门店!$S:$S,$G1448)</f>
        <v>0</v>
      </c>
      <c r="AZ1448" s="99">
        <f>SUMIFS(通讯通路门店!$AA:$AA,通讯通路门店!$S:$S,$G1448)</f>
        <v>0</v>
      </c>
      <c r="BA1448" s="99">
        <f t="shared" si="113"/>
        <v>0</v>
      </c>
      <c r="BB1448" s="99">
        <f t="shared" si="114"/>
        <v>0</v>
      </c>
      <c r="BC1448" s="99">
        <f>SUMIFS(通讯通路门店!$W:$W,通讯通路门店!$S:$S,$G1448,通讯通路门店!$J:$J,"荣耀体验店")+SUMIFS(通讯通路门店!$W:$W,通讯通路门店!$S:$S,$G1448,通讯通路门店!$J:$J,"荣耀授权专卖店")</f>
        <v>0</v>
      </c>
      <c r="BD1448" s="99">
        <f>SUMIFS(通讯通路门店!$Z:$Z,通讯通路门店!$S:$S,$G1448,通讯通路门店!$J:$J,"VIVO体验店")</f>
        <v>0</v>
      </c>
      <c r="BE1448" s="99">
        <f>SUMIFS(通讯通路门店!$AB:$AB,通讯通路门店!$S:$S,$G1448,通讯通路门店!$J:$J,"OPPO体验店")</f>
        <v>0</v>
      </c>
      <c r="BF1448" s="99">
        <f>SUMIFS(通讯通路门店!$X:$X,通讯通路门店!$S:$S,$G1448,通讯通路门店!$J:$J,"华为授权体验店")+SUMIFS(通讯通路门店!$AA:$AA,通讯通路门店!$S:$S,$G1448,通讯通路门店!$J:$J,"华为堡垒店")</f>
        <v>0</v>
      </c>
      <c r="BG1448" s="99">
        <f>SUMIFS(通讯通路门店!$Y:$Y,通讯通路门店!$S:$S,$G1448,通讯通路门店!$J:$J,"小米体验店")</f>
        <v>0</v>
      </c>
      <c r="BH1448" s="99">
        <f>SUMIFS(通讯通路门店!$AA:$AA,通讯通路门店!$S:$S,$G1448,通讯通路门店!$J:$J,"苹果体验店")</f>
        <v>0</v>
      </c>
      <c r="BI1448" s="99">
        <f>SUMIFS(通讯通路门店!$K:$K,通讯通路门店!$S:$S,$G1448,通讯通路门店!$J:$J,"其他品牌专卖店")</f>
        <v>0</v>
      </c>
      <c r="BJ1448" s="99">
        <f>SUMIFS(通讯通路门店!$AC:$AC,通讯通路门店!$S:$S,$G1448)</f>
        <v>0</v>
      </c>
      <c r="BK1448" s="99">
        <f>SUMIFS(通讯通路门店!$AD:$AD,通讯通路门店!$S:$S,$G1448)</f>
        <v>0</v>
      </c>
      <c r="BL1448" s="99">
        <f>SUMIFS(通讯通路门店!$AE:$AE,通讯通路门店!$S:$S,$G1448)</f>
        <v>0</v>
      </c>
      <c r="BM1448" s="99">
        <f>SUMIFS(通讯通路门店!$AF:$AF,通讯通路门店!$S:$S,$G1448)</f>
        <v>0</v>
      </c>
      <c r="BN1448" s="99">
        <f>SUMIFS(通讯通路门店!$AG:$AG,通讯通路门店!$S:$S,$G1448)</f>
        <v>0</v>
      </c>
      <c r="BO1448" s="99">
        <f>SUMIFS(通讯通路门店!$AH:$AH,通讯通路门店!$S:$S,$G1448)</f>
        <v>0</v>
      </c>
      <c r="BP1448" s="99">
        <f>SUMIFS(通讯通路门店!$AI:$AI,通讯通路门店!$S:$S,$G1448)</f>
        <v>0</v>
      </c>
      <c r="BQ1448" s="83"/>
    </row>
    <row r="1449" spans="1:69">
      <c r="A1449" s="99" t="str">
        <f>IFERROR(_xlfn.XLOOKUP($G1449,通讯通路门店!$S$4:$S$993933,通讯通路门店!$A$4:$A$993933,0,0),"")</f>
        <v>海南省</v>
      </c>
      <c r="B1449" s="99" t="str">
        <f>IFERROR(_xlfn.XLOOKUP($G1449,通讯通路门店!$S$4:$S$993933,通讯通路门店!$B$4:$B$993933,0,0),"")</f>
        <v>昌江黎族自治县</v>
      </c>
      <c r="C1449" s="99" t="str">
        <f>IFERROR(_xlfn.XLOOKUP($G1449,通讯通路门店!$S$4:$S$993933,通讯通路门店!$C$4:$C$993933,0,0),"")</f>
        <v>昌江黎族自治县</v>
      </c>
      <c r="D1449" s="99" t="str">
        <f>IFERROR(_xlfn.XLOOKUP($G1449,通讯通路门店!$S$4:$S$993933,通讯通路门店!$D$4:$D$993933,0,0),"")</f>
        <v>叉河镇</v>
      </c>
      <c r="E1449" s="83"/>
      <c r="F1449" s="83"/>
      <c r="G1449" s="101"/>
      <c r="H1449" s="102">
        <f>IFERROR(_xlfn.XLOOKUP($G1449,通讯通路门店!$S$4:$S$993933,通讯通路门店!$R$4:$R$993933,0,0),"")</f>
        <v>0</v>
      </c>
      <c r="I1449" s="83"/>
      <c r="J1449" s="83"/>
      <c r="K1449" s="83"/>
      <c r="L1449" s="83"/>
      <c r="M1449" s="83"/>
      <c r="N1449" s="83"/>
      <c r="O1449" s="83"/>
      <c r="P1449" s="83"/>
      <c r="Q1449" s="83"/>
      <c r="R1449" s="83"/>
      <c r="S1449" s="83"/>
      <c r="T1449" s="83"/>
      <c r="U1449" s="99">
        <f>COUNTIF(通讯通路门店!$S:$S,$G1449)</f>
        <v>0</v>
      </c>
      <c r="V1449" s="99">
        <f>COUNTIFS(通讯通路门店!$S:$S,$G1449,通讯通路门店!$J:$J,"综合卖场")</f>
        <v>0</v>
      </c>
      <c r="W1449" s="99">
        <f>SUMIFS(通讯通路门店!$AJ:$AJ,通讯通路门店!$S:$S,通讯客户沙盘!$G1449)</f>
        <v>0</v>
      </c>
      <c r="X1449" s="99">
        <f t="shared" si="110"/>
        <v>0</v>
      </c>
      <c r="Y1449" s="99">
        <f>COUNTIFS(通讯通路门店!$S:$S,$G1449,通讯通路门店!$J:$J,"荣耀体验店")+COUNTIFS(通讯通路门店!$S:$S,$G1449,通讯通路门店!$J:$J,"荣耀授权专卖店")</f>
        <v>0</v>
      </c>
      <c r="Z1449" s="99">
        <f>COUNTIFS(通讯通路门店!$S:$S,$G1449,通讯通路门店!$J:$J,"VIVO体验店")</f>
        <v>0</v>
      </c>
      <c r="AA1449" s="99">
        <f>COUNTIFS(通讯通路门店!$S:$S,$G1449,通讯通路门店!$J:$J,"OPPO体验店")</f>
        <v>0</v>
      </c>
      <c r="AB1449" s="99">
        <f>COUNTIFS(通讯通路门店!$S:$S,$G1449,通讯通路门店!$J:$J,"华为授权体验店")+COUNTIFS(通讯通路门店!$S:$S,$G1449,通讯通路门店!$J:$J,"华为堡垒店")</f>
        <v>0</v>
      </c>
      <c r="AC1449" s="99">
        <f>COUNTIFS(通讯通路门店!$S:$S,$G1449,通讯通路门店!$J:$J,"小米体验店")</f>
        <v>0</v>
      </c>
      <c r="AD1449" s="99">
        <f>COUNTIFS(通讯通路门店!$S:$S,$G1449,通讯通路门店!$J:$J,"苹果体验店")</f>
        <v>0</v>
      </c>
      <c r="AE1449" s="99">
        <f>COUNTIFS(通讯通路门店!$S:$S,$G1449,通讯通路门店!$J:$J,"其他品牌专卖店")</f>
        <v>0</v>
      </c>
      <c r="AF1449" s="99">
        <f>SUMIFS(通讯通路门店!$BI:$BI,通讯通路门店!$S:$S,$G1449)</f>
        <v>0</v>
      </c>
      <c r="AG1449" s="99">
        <f>SUMIFS(通讯通路门店!$BH:$BH,通讯通路门店!$S:$S,$G1449)</f>
        <v>0</v>
      </c>
      <c r="AH1449" s="99">
        <f t="shared" si="111"/>
        <v>0</v>
      </c>
      <c r="AI1449" s="99">
        <f>SUMIFS(通讯通路门店!$BB:$BB,通讯通路门店!$S:$S,$G1449)</f>
        <v>0</v>
      </c>
      <c r="AJ1449" s="99">
        <f>SUMIFS(通讯通路门店!$BE:$BE,通讯通路门店!$S:$S,$G1449)</f>
        <v>0</v>
      </c>
      <c r="AK1449" s="99">
        <f>SUMIFS(通讯通路门店!$BG:$BG,通讯通路门店!$S:$S,$G1449)</f>
        <v>0</v>
      </c>
      <c r="AL1449" s="99">
        <f>SUMIFS(通讯通路门店!$BC:$BC,通讯通路门店!$S:$S,$G1449)</f>
        <v>0</v>
      </c>
      <c r="AM1449" s="99">
        <f>SUMIFS(通讯通路门店!$BD:$BD,通讯通路门店!$S:$S,$G1449)</f>
        <v>0</v>
      </c>
      <c r="AN1449" s="99">
        <f>SUMIFS(通讯通路门店!$BF:$BF,通讯通路门店!$S:$S,$G1449)</f>
        <v>0</v>
      </c>
      <c r="AO1449" s="99">
        <f t="shared" si="112"/>
        <v>0</v>
      </c>
      <c r="AP1449" s="99">
        <f>SUMIFS(通讯通路门店!$K:$K,通讯通路门店!$S:$S,$G1449)</f>
        <v>0</v>
      </c>
      <c r="AQ1449" s="83"/>
      <c r="AR1449" s="99">
        <f>SUMIFS(通讯通路门店!$T:$T,通讯通路门店!$S:$S,$G1449)</f>
        <v>0</v>
      </c>
      <c r="AS1449" s="99">
        <f>SUMIFS(通讯通路门店!$U:$U,通讯通路门店!$S:$S,$G1449)</f>
        <v>0</v>
      </c>
      <c r="AT1449" s="99">
        <f>SUMIFS(通讯通路门店!$V:$V,通讯通路门店!$S:$S,$G1449)</f>
        <v>0</v>
      </c>
      <c r="AU1449" s="99">
        <f>SUMIFS(通讯通路门店!$W:$W,通讯通路门店!$S:$S,$G1449)</f>
        <v>0</v>
      </c>
      <c r="AV1449" s="99">
        <f>SUMIFS(通讯通路门店!$Z:$Z,通讯通路门店!$S:$S,$G1449)</f>
        <v>0</v>
      </c>
      <c r="AW1449" s="99">
        <f>SUMIFS(通讯通路门店!$AB:$AB,通讯通路门店!$S:$S,$G1449)</f>
        <v>0</v>
      </c>
      <c r="AX1449" s="99">
        <f>SUMIFS(通讯通路门店!$X:$X,通讯通路门店!$S:$S,$G1449)</f>
        <v>0</v>
      </c>
      <c r="AY1449" s="99">
        <f>SUMIFS(通讯通路门店!$Y:$Y,通讯通路门店!$S:$S,$G1449)</f>
        <v>0</v>
      </c>
      <c r="AZ1449" s="99">
        <f>SUMIFS(通讯通路门店!$AA:$AA,通讯通路门店!$S:$S,$G1449)</f>
        <v>0</v>
      </c>
      <c r="BA1449" s="99">
        <f t="shared" si="113"/>
        <v>0</v>
      </c>
      <c r="BB1449" s="99">
        <f t="shared" si="114"/>
        <v>0</v>
      </c>
      <c r="BC1449" s="99">
        <f>SUMIFS(通讯通路门店!$W:$W,通讯通路门店!$S:$S,$G1449,通讯通路门店!$J:$J,"荣耀体验店")+SUMIFS(通讯通路门店!$W:$W,通讯通路门店!$S:$S,$G1449,通讯通路门店!$J:$J,"荣耀授权专卖店")</f>
        <v>0</v>
      </c>
      <c r="BD1449" s="99">
        <f>SUMIFS(通讯通路门店!$Z:$Z,通讯通路门店!$S:$S,$G1449,通讯通路门店!$J:$J,"VIVO体验店")</f>
        <v>0</v>
      </c>
      <c r="BE1449" s="99">
        <f>SUMIFS(通讯通路门店!$AB:$AB,通讯通路门店!$S:$S,$G1449,通讯通路门店!$J:$J,"OPPO体验店")</f>
        <v>0</v>
      </c>
      <c r="BF1449" s="99">
        <f>SUMIFS(通讯通路门店!$X:$X,通讯通路门店!$S:$S,$G1449,通讯通路门店!$J:$J,"华为授权体验店")+SUMIFS(通讯通路门店!$AA:$AA,通讯通路门店!$S:$S,$G1449,通讯通路门店!$J:$J,"华为堡垒店")</f>
        <v>0</v>
      </c>
      <c r="BG1449" s="99">
        <f>SUMIFS(通讯通路门店!$Y:$Y,通讯通路门店!$S:$S,$G1449,通讯通路门店!$J:$J,"小米体验店")</f>
        <v>0</v>
      </c>
      <c r="BH1449" s="99">
        <f>SUMIFS(通讯通路门店!$AA:$AA,通讯通路门店!$S:$S,$G1449,通讯通路门店!$J:$J,"苹果体验店")</f>
        <v>0</v>
      </c>
      <c r="BI1449" s="99">
        <f>SUMIFS(通讯通路门店!$K:$K,通讯通路门店!$S:$S,$G1449,通讯通路门店!$J:$J,"其他品牌专卖店")</f>
        <v>0</v>
      </c>
      <c r="BJ1449" s="99">
        <f>SUMIFS(通讯通路门店!$AC:$AC,通讯通路门店!$S:$S,$G1449)</f>
        <v>0</v>
      </c>
      <c r="BK1449" s="99">
        <f>SUMIFS(通讯通路门店!$AD:$AD,通讯通路门店!$S:$S,$G1449)</f>
        <v>0</v>
      </c>
      <c r="BL1449" s="99">
        <f>SUMIFS(通讯通路门店!$AE:$AE,通讯通路门店!$S:$S,$G1449)</f>
        <v>0</v>
      </c>
      <c r="BM1449" s="99">
        <f>SUMIFS(通讯通路门店!$AF:$AF,通讯通路门店!$S:$S,$G1449)</f>
        <v>0</v>
      </c>
      <c r="BN1449" s="99">
        <f>SUMIFS(通讯通路门店!$AG:$AG,通讯通路门店!$S:$S,$G1449)</f>
        <v>0</v>
      </c>
      <c r="BO1449" s="99">
        <f>SUMIFS(通讯通路门店!$AH:$AH,通讯通路门店!$S:$S,$G1449)</f>
        <v>0</v>
      </c>
      <c r="BP1449" s="99">
        <f>SUMIFS(通讯通路门店!$AI:$AI,通讯通路门店!$S:$S,$G1449)</f>
        <v>0</v>
      </c>
      <c r="BQ1449" s="83"/>
    </row>
    <row r="1450" spans="1:69">
      <c r="A1450" s="99" t="str">
        <f>IFERROR(_xlfn.XLOOKUP($G1450,通讯通路门店!$S$4:$S$993933,通讯通路门店!$A$4:$A$993933,0,0),"")</f>
        <v>海南省</v>
      </c>
      <c r="B1450" s="99" t="str">
        <f>IFERROR(_xlfn.XLOOKUP($G1450,通讯通路门店!$S$4:$S$993933,通讯通路门店!$B$4:$B$993933,0,0),"")</f>
        <v>昌江黎族自治县</v>
      </c>
      <c r="C1450" s="99" t="str">
        <f>IFERROR(_xlfn.XLOOKUP($G1450,通讯通路门店!$S$4:$S$993933,通讯通路门店!$C$4:$C$993933,0,0),"")</f>
        <v>昌江黎族自治县</v>
      </c>
      <c r="D1450" s="99" t="str">
        <f>IFERROR(_xlfn.XLOOKUP($G1450,通讯通路门店!$S$4:$S$993933,通讯通路门店!$D$4:$D$993933,0,0),"")</f>
        <v>叉河镇</v>
      </c>
      <c r="E1450" s="83"/>
      <c r="F1450" s="83"/>
      <c r="G1450" s="101"/>
      <c r="H1450" s="102">
        <f>IFERROR(_xlfn.XLOOKUP($G1450,通讯通路门店!$S$4:$S$993933,通讯通路门店!$R$4:$R$993933,0,0),"")</f>
        <v>0</v>
      </c>
      <c r="I1450" s="83"/>
      <c r="J1450" s="83"/>
      <c r="K1450" s="83"/>
      <c r="L1450" s="83"/>
      <c r="M1450" s="83"/>
      <c r="N1450" s="83"/>
      <c r="O1450" s="83"/>
      <c r="P1450" s="83"/>
      <c r="Q1450" s="83"/>
      <c r="R1450" s="83"/>
      <c r="S1450" s="83"/>
      <c r="T1450" s="83"/>
      <c r="U1450" s="99">
        <f>COUNTIF(通讯通路门店!$S:$S,$G1450)</f>
        <v>0</v>
      </c>
      <c r="V1450" s="99">
        <f>COUNTIFS(通讯通路门店!$S:$S,$G1450,通讯通路门店!$J:$J,"综合卖场")</f>
        <v>0</v>
      </c>
      <c r="W1450" s="99">
        <f>SUMIFS(通讯通路门店!$AJ:$AJ,通讯通路门店!$S:$S,通讯客户沙盘!$G1450)</f>
        <v>0</v>
      </c>
      <c r="X1450" s="99">
        <f t="shared" si="110"/>
        <v>0</v>
      </c>
      <c r="Y1450" s="99">
        <f>COUNTIFS(通讯通路门店!$S:$S,$G1450,通讯通路门店!$J:$J,"荣耀体验店")+COUNTIFS(通讯通路门店!$S:$S,$G1450,通讯通路门店!$J:$J,"荣耀授权专卖店")</f>
        <v>0</v>
      </c>
      <c r="Z1450" s="99">
        <f>COUNTIFS(通讯通路门店!$S:$S,$G1450,通讯通路门店!$J:$J,"VIVO体验店")</f>
        <v>0</v>
      </c>
      <c r="AA1450" s="99">
        <f>COUNTIFS(通讯通路门店!$S:$S,$G1450,通讯通路门店!$J:$J,"OPPO体验店")</f>
        <v>0</v>
      </c>
      <c r="AB1450" s="99">
        <f>COUNTIFS(通讯通路门店!$S:$S,$G1450,通讯通路门店!$J:$J,"华为授权体验店")+COUNTIFS(通讯通路门店!$S:$S,$G1450,通讯通路门店!$J:$J,"华为堡垒店")</f>
        <v>0</v>
      </c>
      <c r="AC1450" s="99">
        <f>COUNTIFS(通讯通路门店!$S:$S,$G1450,通讯通路门店!$J:$J,"小米体验店")</f>
        <v>0</v>
      </c>
      <c r="AD1450" s="99">
        <f>COUNTIFS(通讯通路门店!$S:$S,$G1450,通讯通路门店!$J:$J,"苹果体验店")</f>
        <v>0</v>
      </c>
      <c r="AE1450" s="99">
        <f>COUNTIFS(通讯通路门店!$S:$S,$G1450,通讯通路门店!$J:$J,"其他品牌专卖店")</f>
        <v>0</v>
      </c>
      <c r="AF1450" s="99">
        <f>SUMIFS(通讯通路门店!$BI:$BI,通讯通路门店!$S:$S,$G1450)</f>
        <v>0</v>
      </c>
      <c r="AG1450" s="99">
        <f>SUMIFS(通讯通路门店!$BH:$BH,通讯通路门店!$S:$S,$G1450)</f>
        <v>0</v>
      </c>
      <c r="AH1450" s="99">
        <f t="shared" si="111"/>
        <v>0</v>
      </c>
      <c r="AI1450" s="99">
        <f>SUMIFS(通讯通路门店!$BB:$BB,通讯通路门店!$S:$S,$G1450)</f>
        <v>0</v>
      </c>
      <c r="AJ1450" s="99">
        <f>SUMIFS(通讯通路门店!$BE:$BE,通讯通路门店!$S:$S,$G1450)</f>
        <v>0</v>
      </c>
      <c r="AK1450" s="99">
        <f>SUMIFS(通讯通路门店!$BG:$BG,通讯通路门店!$S:$S,$G1450)</f>
        <v>0</v>
      </c>
      <c r="AL1450" s="99">
        <f>SUMIFS(通讯通路门店!$BC:$BC,通讯通路门店!$S:$S,$G1450)</f>
        <v>0</v>
      </c>
      <c r="AM1450" s="99">
        <f>SUMIFS(通讯通路门店!$BD:$BD,通讯通路门店!$S:$S,$G1450)</f>
        <v>0</v>
      </c>
      <c r="AN1450" s="99">
        <f>SUMIFS(通讯通路门店!$BF:$BF,通讯通路门店!$S:$S,$G1450)</f>
        <v>0</v>
      </c>
      <c r="AO1450" s="99">
        <f t="shared" si="112"/>
        <v>0</v>
      </c>
      <c r="AP1450" s="99">
        <f>SUMIFS(通讯通路门店!$K:$K,通讯通路门店!$S:$S,$G1450)</f>
        <v>0</v>
      </c>
      <c r="AQ1450" s="83"/>
      <c r="AR1450" s="99">
        <f>SUMIFS(通讯通路门店!$T:$T,通讯通路门店!$S:$S,$G1450)</f>
        <v>0</v>
      </c>
      <c r="AS1450" s="99">
        <f>SUMIFS(通讯通路门店!$U:$U,通讯通路门店!$S:$S,$G1450)</f>
        <v>0</v>
      </c>
      <c r="AT1450" s="99">
        <f>SUMIFS(通讯通路门店!$V:$V,通讯通路门店!$S:$S,$G1450)</f>
        <v>0</v>
      </c>
      <c r="AU1450" s="99">
        <f>SUMIFS(通讯通路门店!$W:$W,通讯通路门店!$S:$S,$G1450)</f>
        <v>0</v>
      </c>
      <c r="AV1450" s="99">
        <f>SUMIFS(通讯通路门店!$Z:$Z,通讯通路门店!$S:$S,$G1450)</f>
        <v>0</v>
      </c>
      <c r="AW1450" s="99">
        <f>SUMIFS(通讯通路门店!$AB:$AB,通讯通路门店!$S:$S,$G1450)</f>
        <v>0</v>
      </c>
      <c r="AX1450" s="99">
        <f>SUMIFS(通讯通路门店!$X:$X,通讯通路门店!$S:$S,$G1450)</f>
        <v>0</v>
      </c>
      <c r="AY1450" s="99">
        <f>SUMIFS(通讯通路门店!$Y:$Y,通讯通路门店!$S:$S,$G1450)</f>
        <v>0</v>
      </c>
      <c r="AZ1450" s="99">
        <f>SUMIFS(通讯通路门店!$AA:$AA,通讯通路门店!$S:$S,$G1450)</f>
        <v>0</v>
      </c>
      <c r="BA1450" s="99">
        <f t="shared" si="113"/>
        <v>0</v>
      </c>
      <c r="BB1450" s="99">
        <f t="shared" si="114"/>
        <v>0</v>
      </c>
      <c r="BC1450" s="99">
        <f>SUMIFS(通讯通路门店!$W:$W,通讯通路门店!$S:$S,$G1450,通讯通路门店!$J:$J,"荣耀体验店")+SUMIFS(通讯通路门店!$W:$W,通讯通路门店!$S:$S,$G1450,通讯通路门店!$J:$J,"荣耀授权专卖店")</f>
        <v>0</v>
      </c>
      <c r="BD1450" s="99">
        <f>SUMIFS(通讯通路门店!$Z:$Z,通讯通路门店!$S:$S,$G1450,通讯通路门店!$J:$J,"VIVO体验店")</f>
        <v>0</v>
      </c>
      <c r="BE1450" s="99">
        <f>SUMIFS(通讯通路门店!$AB:$AB,通讯通路门店!$S:$S,$G1450,通讯通路门店!$J:$J,"OPPO体验店")</f>
        <v>0</v>
      </c>
      <c r="BF1450" s="99">
        <f>SUMIFS(通讯通路门店!$X:$X,通讯通路门店!$S:$S,$G1450,通讯通路门店!$J:$J,"华为授权体验店")+SUMIFS(通讯通路门店!$AA:$AA,通讯通路门店!$S:$S,$G1450,通讯通路门店!$J:$J,"华为堡垒店")</f>
        <v>0</v>
      </c>
      <c r="BG1450" s="99">
        <f>SUMIFS(通讯通路门店!$Y:$Y,通讯通路门店!$S:$S,$G1450,通讯通路门店!$J:$J,"小米体验店")</f>
        <v>0</v>
      </c>
      <c r="BH1450" s="99">
        <f>SUMIFS(通讯通路门店!$AA:$AA,通讯通路门店!$S:$S,$G1450,通讯通路门店!$J:$J,"苹果体验店")</f>
        <v>0</v>
      </c>
      <c r="BI1450" s="99">
        <f>SUMIFS(通讯通路门店!$K:$K,通讯通路门店!$S:$S,$G1450,通讯通路门店!$J:$J,"其他品牌专卖店")</f>
        <v>0</v>
      </c>
      <c r="BJ1450" s="99">
        <f>SUMIFS(通讯通路门店!$AC:$AC,通讯通路门店!$S:$S,$G1450)</f>
        <v>0</v>
      </c>
      <c r="BK1450" s="99">
        <f>SUMIFS(通讯通路门店!$AD:$AD,通讯通路门店!$S:$S,$G1450)</f>
        <v>0</v>
      </c>
      <c r="BL1450" s="99">
        <f>SUMIFS(通讯通路门店!$AE:$AE,通讯通路门店!$S:$S,$G1450)</f>
        <v>0</v>
      </c>
      <c r="BM1450" s="99">
        <f>SUMIFS(通讯通路门店!$AF:$AF,通讯通路门店!$S:$S,$G1450)</f>
        <v>0</v>
      </c>
      <c r="BN1450" s="99">
        <f>SUMIFS(通讯通路门店!$AG:$AG,通讯通路门店!$S:$S,$G1450)</f>
        <v>0</v>
      </c>
      <c r="BO1450" s="99">
        <f>SUMIFS(通讯通路门店!$AH:$AH,通讯通路门店!$S:$S,$G1450)</f>
        <v>0</v>
      </c>
      <c r="BP1450" s="99">
        <f>SUMIFS(通讯通路门店!$AI:$AI,通讯通路门店!$S:$S,$G1450)</f>
        <v>0</v>
      </c>
      <c r="BQ1450" s="83"/>
    </row>
    <row r="1451" spans="1:69">
      <c r="A1451" s="99" t="str">
        <f>IFERROR(_xlfn.XLOOKUP($G1451,通讯通路门店!$S$4:$S$993933,通讯通路门店!$A$4:$A$993933,0,0),"")</f>
        <v>海南省</v>
      </c>
      <c r="B1451" s="99" t="str">
        <f>IFERROR(_xlfn.XLOOKUP($G1451,通讯通路门店!$S$4:$S$993933,通讯通路门店!$B$4:$B$993933,0,0),"")</f>
        <v>昌江黎族自治县</v>
      </c>
      <c r="C1451" s="99" t="str">
        <f>IFERROR(_xlfn.XLOOKUP($G1451,通讯通路门店!$S$4:$S$993933,通讯通路门店!$C$4:$C$993933,0,0),"")</f>
        <v>昌江黎族自治县</v>
      </c>
      <c r="D1451" s="99" t="str">
        <f>IFERROR(_xlfn.XLOOKUP($G1451,通讯通路门店!$S$4:$S$993933,通讯通路门店!$D$4:$D$993933,0,0),"")</f>
        <v>叉河镇</v>
      </c>
      <c r="E1451" s="83"/>
      <c r="F1451" s="83"/>
      <c r="G1451" s="101"/>
      <c r="H1451" s="102">
        <f>IFERROR(_xlfn.XLOOKUP($G1451,通讯通路门店!$S$4:$S$993933,通讯通路门店!$R$4:$R$993933,0,0),"")</f>
        <v>0</v>
      </c>
      <c r="I1451" s="83"/>
      <c r="J1451" s="83"/>
      <c r="K1451" s="83"/>
      <c r="L1451" s="83"/>
      <c r="M1451" s="83"/>
      <c r="N1451" s="83"/>
      <c r="O1451" s="83"/>
      <c r="P1451" s="83"/>
      <c r="Q1451" s="83"/>
      <c r="R1451" s="83"/>
      <c r="S1451" s="83"/>
      <c r="T1451" s="83"/>
      <c r="U1451" s="99">
        <f>COUNTIF(通讯通路门店!$S:$S,$G1451)</f>
        <v>0</v>
      </c>
      <c r="V1451" s="99">
        <f>COUNTIFS(通讯通路门店!$S:$S,$G1451,通讯通路门店!$J:$J,"综合卖场")</f>
        <v>0</v>
      </c>
      <c r="W1451" s="99">
        <f>SUMIFS(通讯通路门店!$AJ:$AJ,通讯通路门店!$S:$S,通讯客户沙盘!$G1451)</f>
        <v>0</v>
      </c>
      <c r="X1451" s="99">
        <f t="shared" si="110"/>
        <v>0</v>
      </c>
      <c r="Y1451" s="99">
        <f>COUNTIFS(通讯通路门店!$S:$S,$G1451,通讯通路门店!$J:$J,"荣耀体验店")+COUNTIFS(通讯通路门店!$S:$S,$G1451,通讯通路门店!$J:$J,"荣耀授权专卖店")</f>
        <v>0</v>
      </c>
      <c r="Z1451" s="99">
        <f>COUNTIFS(通讯通路门店!$S:$S,$G1451,通讯通路门店!$J:$J,"VIVO体验店")</f>
        <v>0</v>
      </c>
      <c r="AA1451" s="99">
        <f>COUNTIFS(通讯通路门店!$S:$S,$G1451,通讯通路门店!$J:$J,"OPPO体验店")</f>
        <v>0</v>
      </c>
      <c r="AB1451" s="99">
        <f>COUNTIFS(通讯通路门店!$S:$S,$G1451,通讯通路门店!$J:$J,"华为授权体验店")+COUNTIFS(通讯通路门店!$S:$S,$G1451,通讯通路门店!$J:$J,"华为堡垒店")</f>
        <v>0</v>
      </c>
      <c r="AC1451" s="99">
        <f>COUNTIFS(通讯通路门店!$S:$S,$G1451,通讯通路门店!$J:$J,"小米体验店")</f>
        <v>0</v>
      </c>
      <c r="AD1451" s="99">
        <f>COUNTIFS(通讯通路门店!$S:$S,$G1451,通讯通路门店!$J:$J,"苹果体验店")</f>
        <v>0</v>
      </c>
      <c r="AE1451" s="99">
        <f>COUNTIFS(通讯通路门店!$S:$S,$G1451,通讯通路门店!$J:$J,"其他品牌专卖店")</f>
        <v>0</v>
      </c>
      <c r="AF1451" s="99">
        <f>SUMIFS(通讯通路门店!$BI:$BI,通讯通路门店!$S:$S,$G1451)</f>
        <v>0</v>
      </c>
      <c r="AG1451" s="99">
        <f>SUMIFS(通讯通路门店!$BH:$BH,通讯通路门店!$S:$S,$G1451)</f>
        <v>0</v>
      </c>
      <c r="AH1451" s="99">
        <f t="shared" si="111"/>
        <v>0</v>
      </c>
      <c r="AI1451" s="99">
        <f>SUMIFS(通讯通路门店!$BB:$BB,通讯通路门店!$S:$S,$G1451)</f>
        <v>0</v>
      </c>
      <c r="AJ1451" s="99">
        <f>SUMIFS(通讯通路门店!$BE:$BE,通讯通路门店!$S:$S,$G1451)</f>
        <v>0</v>
      </c>
      <c r="AK1451" s="99">
        <f>SUMIFS(通讯通路门店!$BG:$BG,通讯通路门店!$S:$S,$G1451)</f>
        <v>0</v>
      </c>
      <c r="AL1451" s="99">
        <f>SUMIFS(通讯通路门店!$BC:$BC,通讯通路门店!$S:$S,$G1451)</f>
        <v>0</v>
      </c>
      <c r="AM1451" s="99">
        <f>SUMIFS(通讯通路门店!$BD:$BD,通讯通路门店!$S:$S,$G1451)</f>
        <v>0</v>
      </c>
      <c r="AN1451" s="99">
        <f>SUMIFS(通讯通路门店!$BF:$BF,通讯通路门店!$S:$S,$G1451)</f>
        <v>0</v>
      </c>
      <c r="AO1451" s="99">
        <f t="shared" si="112"/>
        <v>0</v>
      </c>
      <c r="AP1451" s="99">
        <f>SUMIFS(通讯通路门店!$K:$K,通讯通路门店!$S:$S,$G1451)</f>
        <v>0</v>
      </c>
      <c r="AQ1451" s="83"/>
      <c r="AR1451" s="99">
        <f>SUMIFS(通讯通路门店!$T:$T,通讯通路门店!$S:$S,$G1451)</f>
        <v>0</v>
      </c>
      <c r="AS1451" s="99">
        <f>SUMIFS(通讯通路门店!$U:$U,通讯通路门店!$S:$S,$G1451)</f>
        <v>0</v>
      </c>
      <c r="AT1451" s="99">
        <f>SUMIFS(通讯通路门店!$V:$V,通讯通路门店!$S:$S,$G1451)</f>
        <v>0</v>
      </c>
      <c r="AU1451" s="99">
        <f>SUMIFS(通讯通路门店!$W:$W,通讯通路门店!$S:$S,$G1451)</f>
        <v>0</v>
      </c>
      <c r="AV1451" s="99">
        <f>SUMIFS(通讯通路门店!$Z:$Z,通讯通路门店!$S:$S,$G1451)</f>
        <v>0</v>
      </c>
      <c r="AW1451" s="99">
        <f>SUMIFS(通讯通路门店!$AB:$AB,通讯通路门店!$S:$S,$G1451)</f>
        <v>0</v>
      </c>
      <c r="AX1451" s="99">
        <f>SUMIFS(通讯通路门店!$X:$X,通讯通路门店!$S:$S,$G1451)</f>
        <v>0</v>
      </c>
      <c r="AY1451" s="99">
        <f>SUMIFS(通讯通路门店!$Y:$Y,通讯通路门店!$S:$S,$G1451)</f>
        <v>0</v>
      </c>
      <c r="AZ1451" s="99">
        <f>SUMIFS(通讯通路门店!$AA:$AA,通讯通路门店!$S:$S,$G1451)</f>
        <v>0</v>
      </c>
      <c r="BA1451" s="99">
        <f t="shared" si="113"/>
        <v>0</v>
      </c>
      <c r="BB1451" s="99">
        <f t="shared" si="114"/>
        <v>0</v>
      </c>
      <c r="BC1451" s="99">
        <f>SUMIFS(通讯通路门店!$W:$W,通讯通路门店!$S:$S,$G1451,通讯通路门店!$J:$J,"荣耀体验店")+SUMIFS(通讯通路门店!$W:$W,通讯通路门店!$S:$S,$G1451,通讯通路门店!$J:$J,"荣耀授权专卖店")</f>
        <v>0</v>
      </c>
      <c r="BD1451" s="99">
        <f>SUMIFS(通讯通路门店!$Z:$Z,通讯通路门店!$S:$S,$G1451,通讯通路门店!$J:$J,"VIVO体验店")</f>
        <v>0</v>
      </c>
      <c r="BE1451" s="99">
        <f>SUMIFS(通讯通路门店!$AB:$AB,通讯通路门店!$S:$S,$G1451,通讯通路门店!$J:$J,"OPPO体验店")</f>
        <v>0</v>
      </c>
      <c r="BF1451" s="99">
        <f>SUMIFS(通讯通路门店!$X:$X,通讯通路门店!$S:$S,$G1451,通讯通路门店!$J:$J,"华为授权体验店")+SUMIFS(通讯通路门店!$AA:$AA,通讯通路门店!$S:$S,$G1451,通讯通路门店!$J:$J,"华为堡垒店")</f>
        <v>0</v>
      </c>
      <c r="BG1451" s="99">
        <f>SUMIFS(通讯通路门店!$Y:$Y,通讯通路门店!$S:$S,$G1451,通讯通路门店!$J:$J,"小米体验店")</f>
        <v>0</v>
      </c>
      <c r="BH1451" s="99">
        <f>SUMIFS(通讯通路门店!$AA:$AA,通讯通路门店!$S:$S,$G1451,通讯通路门店!$J:$J,"苹果体验店")</f>
        <v>0</v>
      </c>
      <c r="BI1451" s="99">
        <f>SUMIFS(通讯通路门店!$K:$K,通讯通路门店!$S:$S,$G1451,通讯通路门店!$J:$J,"其他品牌专卖店")</f>
        <v>0</v>
      </c>
      <c r="BJ1451" s="99">
        <f>SUMIFS(通讯通路门店!$AC:$AC,通讯通路门店!$S:$S,$G1451)</f>
        <v>0</v>
      </c>
      <c r="BK1451" s="99">
        <f>SUMIFS(通讯通路门店!$AD:$AD,通讯通路门店!$S:$S,$G1451)</f>
        <v>0</v>
      </c>
      <c r="BL1451" s="99">
        <f>SUMIFS(通讯通路门店!$AE:$AE,通讯通路门店!$S:$S,$G1451)</f>
        <v>0</v>
      </c>
      <c r="BM1451" s="99">
        <f>SUMIFS(通讯通路门店!$AF:$AF,通讯通路门店!$S:$S,$G1451)</f>
        <v>0</v>
      </c>
      <c r="BN1451" s="99">
        <f>SUMIFS(通讯通路门店!$AG:$AG,通讯通路门店!$S:$S,$G1451)</f>
        <v>0</v>
      </c>
      <c r="BO1451" s="99">
        <f>SUMIFS(通讯通路门店!$AH:$AH,通讯通路门店!$S:$S,$G1451)</f>
        <v>0</v>
      </c>
      <c r="BP1451" s="99">
        <f>SUMIFS(通讯通路门店!$AI:$AI,通讯通路门店!$S:$S,$G1451)</f>
        <v>0</v>
      </c>
      <c r="BQ1451" s="83"/>
    </row>
    <row r="1452" spans="1:69">
      <c r="A1452" s="99" t="str">
        <f>IFERROR(_xlfn.XLOOKUP($G1452,通讯通路门店!$S$4:$S$993933,通讯通路门店!$A$4:$A$993933,0,0),"")</f>
        <v>海南省</v>
      </c>
      <c r="B1452" s="99" t="str">
        <f>IFERROR(_xlfn.XLOOKUP($G1452,通讯通路门店!$S$4:$S$993933,通讯通路门店!$B$4:$B$993933,0,0),"")</f>
        <v>昌江黎族自治县</v>
      </c>
      <c r="C1452" s="99" t="str">
        <f>IFERROR(_xlfn.XLOOKUP($G1452,通讯通路门店!$S$4:$S$993933,通讯通路门店!$C$4:$C$993933,0,0),"")</f>
        <v>昌江黎族自治县</v>
      </c>
      <c r="D1452" s="99" t="str">
        <f>IFERROR(_xlfn.XLOOKUP($G1452,通讯通路门店!$S$4:$S$993933,通讯通路门店!$D$4:$D$993933,0,0),"")</f>
        <v>叉河镇</v>
      </c>
      <c r="E1452" s="83"/>
      <c r="F1452" s="83"/>
      <c r="G1452" s="101"/>
      <c r="H1452" s="102">
        <f>IFERROR(_xlfn.XLOOKUP($G1452,通讯通路门店!$S$4:$S$993933,通讯通路门店!$R$4:$R$993933,0,0),"")</f>
        <v>0</v>
      </c>
      <c r="I1452" s="83"/>
      <c r="J1452" s="83"/>
      <c r="K1452" s="83"/>
      <c r="L1452" s="83"/>
      <c r="M1452" s="83"/>
      <c r="N1452" s="83"/>
      <c r="O1452" s="83"/>
      <c r="P1452" s="83"/>
      <c r="Q1452" s="83"/>
      <c r="R1452" s="83"/>
      <c r="S1452" s="83"/>
      <c r="T1452" s="83"/>
      <c r="U1452" s="99">
        <f>COUNTIF(通讯通路门店!$S:$S,$G1452)</f>
        <v>0</v>
      </c>
      <c r="V1452" s="99">
        <f>COUNTIFS(通讯通路门店!$S:$S,$G1452,通讯通路门店!$J:$J,"综合卖场")</f>
        <v>0</v>
      </c>
      <c r="W1452" s="99">
        <f>SUMIFS(通讯通路门店!$AJ:$AJ,通讯通路门店!$S:$S,通讯客户沙盘!$G1452)</f>
        <v>0</v>
      </c>
      <c r="X1452" s="99">
        <f t="shared" si="110"/>
        <v>0</v>
      </c>
      <c r="Y1452" s="99">
        <f>COUNTIFS(通讯通路门店!$S:$S,$G1452,通讯通路门店!$J:$J,"荣耀体验店")+COUNTIFS(通讯通路门店!$S:$S,$G1452,通讯通路门店!$J:$J,"荣耀授权专卖店")</f>
        <v>0</v>
      </c>
      <c r="Z1452" s="99">
        <f>COUNTIFS(通讯通路门店!$S:$S,$G1452,通讯通路门店!$J:$J,"VIVO体验店")</f>
        <v>0</v>
      </c>
      <c r="AA1452" s="99">
        <f>COUNTIFS(通讯通路门店!$S:$S,$G1452,通讯通路门店!$J:$J,"OPPO体验店")</f>
        <v>0</v>
      </c>
      <c r="AB1452" s="99">
        <f>COUNTIFS(通讯通路门店!$S:$S,$G1452,通讯通路门店!$J:$J,"华为授权体验店")+COUNTIFS(通讯通路门店!$S:$S,$G1452,通讯通路门店!$J:$J,"华为堡垒店")</f>
        <v>0</v>
      </c>
      <c r="AC1452" s="99">
        <f>COUNTIFS(通讯通路门店!$S:$S,$G1452,通讯通路门店!$J:$J,"小米体验店")</f>
        <v>0</v>
      </c>
      <c r="AD1452" s="99">
        <f>COUNTIFS(通讯通路门店!$S:$S,$G1452,通讯通路门店!$J:$J,"苹果体验店")</f>
        <v>0</v>
      </c>
      <c r="AE1452" s="99">
        <f>COUNTIFS(通讯通路门店!$S:$S,$G1452,通讯通路门店!$J:$J,"其他品牌专卖店")</f>
        <v>0</v>
      </c>
      <c r="AF1452" s="99">
        <f>SUMIFS(通讯通路门店!$BI:$BI,通讯通路门店!$S:$S,$G1452)</f>
        <v>0</v>
      </c>
      <c r="AG1452" s="99">
        <f>SUMIFS(通讯通路门店!$BH:$BH,通讯通路门店!$S:$S,$G1452)</f>
        <v>0</v>
      </c>
      <c r="AH1452" s="99">
        <f t="shared" si="111"/>
        <v>0</v>
      </c>
      <c r="AI1452" s="99">
        <f>SUMIFS(通讯通路门店!$BB:$BB,通讯通路门店!$S:$S,$G1452)</f>
        <v>0</v>
      </c>
      <c r="AJ1452" s="99">
        <f>SUMIFS(通讯通路门店!$BE:$BE,通讯通路门店!$S:$S,$G1452)</f>
        <v>0</v>
      </c>
      <c r="AK1452" s="99">
        <f>SUMIFS(通讯通路门店!$BG:$BG,通讯通路门店!$S:$S,$G1452)</f>
        <v>0</v>
      </c>
      <c r="AL1452" s="99">
        <f>SUMIFS(通讯通路门店!$BC:$BC,通讯通路门店!$S:$S,$G1452)</f>
        <v>0</v>
      </c>
      <c r="AM1452" s="99">
        <f>SUMIFS(通讯通路门店!$BD:$BD,通讯通路门店!$S:$S,$G1452)</f>
        <v>0</v>
      </c>
      <c r="AN1452" s="99">
        <f>SUMIFS(通讯通路门店!$BF:$BF,通讯通路门店!$S:$S,$G1452)</f>
        <v>0</v>
      </c>
      <c r="AO1452" s="99">
        <f t="shared" si="112"/>
        <v>0</v>
      </c>
      <c r="AP1452" s="99">
        <f>SUMIFS(通讯通路门店!$K:$K,通讯通路门店!$S:$S,$G1452)</f>
        <v>0</v>
      </c>
      <c r="AQ1452" s="83"/>
      <c r="AR1452" s="99">
        <f>SUMIFS(通讯通路门店!$T:$T,通讯通路门店!$S:$S,$G1452)</f>
        <v>0</v>
      </c>
      <c r="AS1452" s="99">
        <f>SUMIFS(通讯通路门店!$U:$U,通讯通路门店!$S:$S,$G1452)</f>
        <v>0</v>
      </c>
      <c r="AT1452" s="99">
        <f>SUMIFS(通讯通路门店!$V:$V,通讯通路门店!$S:$S,$G1452)</f>
        <v>0</v>
      </c>
      <c r="AU1452" s="99">
        <f>SUMIFS(通讯通路门店!$W:$W,通讯通路门店!$S:$S,$G1452)</f>
        <v>0</v>
      </c>
      <c r="AV1452" s="99">
        <f>SUMIFS(通讯通路门店!$Z:$Z,通讯通路门店!$S:$S,$G1452)</f>
        <v>0</v>
      </c>
      <c r="AW1452" s="99">
        <f>SUMIFS(通讯通路门店!$AB:$AB,通讯通路门店!$S:$S,$G1452)</f>
        <v>0</v>
      </c>
      <c r="AX1452" s="99">
        <f>SUMIFS(通讯通路门店!$X:$X,通讯通路门店!$S:$S,$G1452)</f>
        <v>0</v>
      </c>
      <c r="AY1452" s="99">
        <f>SUMIFS(通讯通路门店!$Y:$Y,通讯通路门店!$S:$S,$G1452)</f>
        <v>0</v>
      </c>
      <c r="AZ1452" s="99">
        <f>SUMIFS(通讯通路门店!$AA:$AA,通讯通路门店!$S:$S,$G1452)</f>
        <v>0</v>
      </c>
      <c r="BA1452" s="99">
        <f t="shared" si="113"/>
        <v>0</v>
      </c>
      <c r="BB1452" s="99">
        <f t="shared" si="114"/>
        <v>0</v>
      </c>
      <c r="BC1452" s="99">
        <f>SUMIFS(通讯通路门店!$W:$W,通讯通路门店!$S:$S,$G1452,通讯通路门店!$J:$J,"荣耀体验店")+SUMIFS(通讯通路门店!$W:$W,通讯通路门店!$S:$S,$G1452,通讯通路门店!$J:$J,"荣耀授权专卖店")</f>
        <v>0</v>
      </c>
      <c r="BD1452" s="99">
        <f>SUMIFS(通讯通路门店!$Z:$Z,通讯通路门店!$S:$S,$G1452,通讯通路门店!$J:$J,"VIVO体验店")</f>
        <v>0</v>
      </c>
      <c r="BE1452" s="99">
        <f>SUMIFS(通讯通路门店!$AB:$AB,通讯通路门店!$S:$S,$G1452,通讯通路门店!$J:$J,"OPPO体验店")</f>
        <v>0</v>
      </c>
      <c r="BF1452" s="99">
        <f>SUMIFS(通讯通路门店!$X:$X,通讯通路门店!$S:$S,$G1452,通讯通路门店!$J:$J,"华为授权体验店")+SUMIFS(通讯通路门店!$AA:$AA,通讯通路门店!$S:$S,$G1452,通讯通路门店!$J:$J,"华为堡垒店")</f>
        <v>0</v>
      </c>
      <c r="BG1452" s="99">
        <f>SUMIFS(通讯通路门店!$Y:$Y,通讯通路门店!$S:$S,$G1452,通讯通路门店!$J:$J,"小米体验店")</f>
        <v>0</v>
      </c>
      <c r="BH1452" s="99">
        <f>SUMIFS(通讯通路门店!$AA:$AA,通讯通路门店!$S:$S,$G1452,通讯通路门店!$J:$J,"苹果体验店")</f>
        <v>0</v>
      </c>
      <c r="BI1452" s="99">
        <f>SUMIFS(通讯通路门店!$K:$K,通讯通路门店!$S:$S,$G1452,通讯通路门店!$J:$J,"其他品牌专卖店")</f>
        <v>0</v>
      </c>
      <c r="BJ1452" s="99">
        <f>SUMIFS(通讯通路门店!$AC:$AC,通讯通路门店!$S:$S,$G1452)</f>
        <v>0</v>
      </c>
      <c r="BK1452" s="99">
        <f>SUMIFS(通讯通路门店!$AD:$AD,通讯通路门店!$S:$S,$G1452)</f>
        <v>0</v>
      </c>
      <c r="BL1452" s="99">
        <f>SUMIFS(通讯通路门店!$AE:$AE,通讯通路门店!$S:$S,$G1452)</f>
        <v>0</v>
      </c>
      <c r="BM1452" s="99">
        <f>SUMIFS(通讯通路门店!$AF:$AF,通讯通路门店!$S:$S,$G1452)</f>
        <v>0</v>
      </c>
      <c r="BN1452" s="99">
        <f>SUMIFS(通讯通路门店!$AG:$AG,通讯通路门店!$S:$S,$G1452)</f>
        <v>0</v>
      </c>
      <c r="BO1452" s="99">
        <f>SUMIFS(通讯通路门店!$AH:$AH,通讯通路门店!$S:$S,$G1452)</f>
        <v>0</v>
      </c>
      <c r="BP1452" s="99">
        <f>SUMIFS(通讯通路门店!$AI:$AI,通讯通路门店!$S:$S,$G1452)</f>
        <v>0</v>
      </c>
      <c r="BQ1452" s="83"/>
    </row>
    <row r="1453" spans="1:69">
      <c r="A1453" s="99" t="str">
        <f>IFERROR(_xlfn.XLOOKUP($G1453,通讯通路门店!$S$4:$S$993933,通讯通路门店!$A$4:$A$993933,0,0),"")</f>
        <v>海南省</v>
      </c>
      <c r="B1453" s="99" t="str">
        <f>IFERROR(_xlfn.XLOOKUP($G1453,通讯通路门店!$S$4:$S$993933,通讯通路门店!$B$4:$B$993933,0,0),"")</f>
        <v>昌江黎族自治县</v>
      </c>
      <c r="C1453" s="99" t="str">
        <f>IFERROR(_xlfn.XLOOKUP($G1453,通讯通路门店!$S$4:$S$993933,通讯通路门店!$C$4:$C$993933,0,0),"")</f>
        <v>昌江黎族自治县</v>
      </c>
      <c r="D1453" s="99" t="str">
        <f>IFERROR(_xlfn.XLOOKUP($G1453,通讯通路门店!$S$4:$S$993933,通讯通路门店!$D$4:$D$993933,0,0),"")</f>
        <v>叉河镇</v>
      </c>
      <c r="E1453" s="83"/>
      <c r="F1453" s="83"/>
      <c r="G1453" s="101"/>
      <c r="H1453" s="102">
        <f>IFERROR(_xlfn.XLOOKUP($G1453,通讯通路门店!$S$4:$S$993933,通讯通路门店!$R$4:$R$993933,0,0),"")</f>
        <v>0</v>
      </c>
      <c r="I1453" s="83"/>
      <c r="J1453" s="83"/>
      <c r="K1453" s="83"/>
      <c r="L1453" s="83"/>
      <c r="M1453" s="83"/>
      <c r="N1453" s="83"/>
      <c r="O1453" s="83"/>
      <c r="P1453" s="83"/>
      <c r="Q1453" s="83"/>
      <c r="R1453" s="83"/>
      <c r="S1453" s="83"/>
      <c r="T1453" s="83"/>
      <c r="U1453" s="99">
        <f>COUNTIF(通讯通路门店!$S:$S,$G1453)</f>
        <v>0</v>
      </c>
      <c r="V1453" s="99">
        <f>COUNTIFS(通讯通路门店!$S:$S,$G1453,通讯通路门店!$J:$J,"综合卖场")</f>
        <v>0</v>
      </c>
      <c r="W1453" s="99">
        <f>SUMIFS(通讯通路门店!$AJ:$AJ,通讯通路门店!$S:$S,通讯客户沙盘!$G1453)</f>
        <v>0</v>
      </c>
      <c r="X1453" s="99">
        <f t="shared" si="110"/>
        <v>0</v>
      </c>
      <c r="Y1453" s="99">
        <f>COUNTIFS(通讯通路门店!$S:$S,$G1453,通讯通路门店!$J:$J,"荣耀体验店")+COUNTIFS(通讯通路门店!$S:$S,$G1453,通讯通路门店!$J:$J,"荣耀授权专卖店")</f>
        <v>0</v>
      </c>
      <c r="Z1453" s="99">
        <f>COUNTIFS(通讯通路门店!$S:$S,$G1453,通讯通路门店!$J:$J,"VIVO体验店")</f>
        <v>0</v>
      </c>
      <c r="AA1453" s="99">
        <f>COUNTIFS(通讯通路门店!$S:$S,$G1453,通讯通路门店!$J:$J,"OPPO体验店")</f>
        <v>0</v>
      </c>
      <c r="AB1453" s="99">
        <f>COUNTIFS(通讯通路门店!$S:$S,$G1453,通讯通路门店!$J:$J,"华为授权体验店")+COUNTIFS(通讯通路门店!$S:$S,$G1453,通讯通路门店!$J:$J,"华为堡垒店")</f>
        <v>0</v>
      </c>
      <c r="AC1453" s="99">
        <f>COUNTIFS(通讯通路门店!$S:$S,$G1453,通讯通路门店!$J:$J,"小米体验店")</f>
        <v>0</v>
      </c>
      <c r="AD1453" s="99">
        <f>COUNTIFS(通讯通路门店!$S:$S,$G1453,通讯通路门店!$J:$J,"苹果体验店")</f>
        <v>0</v>
      </c>
      <c r="AE1453" s="99">
        <f>COUNTIFS(通讯通路门店!$S:$S,$G1453,通讯通路门店!$J:$J,"其他品牌专卖店")</f>
        <v>0</v>
      </c>
      <c r="AF1453" s="99">
        <f>SUMIFS(通讯通路门店!$BI:$BI,通讯通路门店!$S:$S,$G1453)</f>
        <v>0</v>
      </c>
      <c r="AG1453" s="99">
        <f>SUMIFS(通讯通路门店!$BH:$BH,通讯通路门店!$S:$S,$G1453)</f>
        <v>0</v>
      </c>
      <c r="AH1453" s="99">
        <f t="shared" si="111"/>
        <v>0</v>
      </c>
      <c r="AI1453" s="99">
        <f>SUMIFS(通讯通路门店!$BB:$BB,通讯通路门店!$S:$S,$G1453)</f>
        <v>0</v>
      </c>
      <c r="AJ1453" s="99">
        <f>SUMIFS(通讯通路门店!$BE:$BE,通讯通路门店!$S:$S,$G1453)</f>
        <v>0</v>
      </c>
      <c r="AK1453" s="99">
        <f>SUMIFS(通讯通路门店!$BG:$BG,通讯通路门店!$S:$S,$G1453)</f>
        <v>0</v>
      </c>
      <c r="AL1453" s="99">
        <f>SUMIFS(通讯通路门店!$BC:$BC,通讯通路门店!$S:$S,$G1453)</f>
        <v>0</v>
      </c>
      <c r="AM1453" s="99">
        <f>SUMIFS(通讯通路门店!$BD:$BD,通讯通路门店!$S:$S,$G1453)</f>
        <v>0</v>
      </c>
      <c r="AN1453" s="99">
        <f>SUMIFS(通讯通路门店!$BF:$BF,通讯通路门店!$S:$S,$G1453)</f>
        <v>0</v>
      </c>
      <c r="AO1453" s="99">
        <f t="shared" si="112"/>
        <v>0</v>
      </c>
      <c r="AP1453" s="99">
        <f>SUMIFS(通讯通路门店!$K:$K,通讯通路门店!$S:$S,$G1453)</f>
        <v>0</v>
      </c>
      <c r="AQ1453" s="83"/>
      <c r="AR1453" s="99">
        <f>SUMIFS(通讯通路门店!$T:$T,通讯通路门店!$S:$S,$G1453)</f>
        <v>0</v>
      </c>
      <c r="AS1453" s="99">
        <f>SUMIFS(通讯通路门店!$U:$U,通讯通路门店!$S:$S,$G1453)</f>
        <v>0</v>
      </c>
      <c r="AT1453" s="99">
        <f>SUMIFS(通讯通路门店!$V:$V,通讯通路门店!$S:$S,$G1453)</f>
        <v>0</v>
      </c>
      <c r="AU1453" s="99">
        <f>SUMIFS(通讯通路门店!$W:$W,通讯通路门店!$S:$S,$G1453)</f>
        <v>0</v>
      </c>
      <c r="AV1453" s="99">
        <f>SUMIFS(通讯通路门店!$Z:$Z,通讯通路门店!$S:$S,$G1453)</f>
        <v>0</v>
      </c>
      <c r="AW1453" s="99">
        <f>SUMIFS(通讯通路门店!$AB:$AB,通讯通路门店!$S:$S,$G1453)</f>
        <v>0</v>
      </c>
      <c r="AX1453" s="99">
        <f>SUMIFS(通讯通路门店!$X:$X,通讯通路门店!$S:$S,$G1453)</f>
        <v>0</v>
      </c>
      <c r="AY1453" s="99">
        <f>SUMIFS(通讯通路门店!$Y:$Y,通讯通路门店!$S:$S,$G1453)</f>
        <v>0</v>
      </c>
      <c r="AZ1453" s="99">
        <f>SUMIFS(通讯通路门店!$AA:$AA,通讯通路门店!$S:$S,$G1453)</f>
        <v>0</v>
      </c>
      <c r="BA1453" s="99">
        <f t="shared" si="113"/>
        <v>0</v>
      </c>
      <c r="BB1453" s="99">
        <f t="shared" si="114"/>
        <v>0</v>
      </c>
      <c r="BC1453" s="99">
        <f>SUMIFS(通讯通路门店!$W:$W,通讯通路门店!$S:$S,$G1453,通讯通路门店!$J:$J,"荣耀体验店")+SUMIFS(通讯通路门店!$W:$W,通讯通路门店!$S:$S,$G1453,通讯通路门店!$J:$J,"荣耀授权专卖店")</f>
        <v>0</v>
      </c>
      <c r="BD1453" s="99">
        <f>SUMIFS(通讯通路门店!$Z:$Z,通讯通路门店!$S:$S,$G1453,通讯通路门店!$J:$J,"VIVO体验店")</f>
        <v>0</v>
      </c>
      <c r="BE1453" s="99">
        <f>SUMIFS(通讯通路门店!$AB:$AB,通讯通路门店!$S:$S,$G1453,通讯通路门店!$J:$J,"OPPO体验店")</f>
        <v>0</v>
      </c>
      <c r="BF1453" s="99">
        <f>SUMIFS(通讯通路门店!$X:$X,通讯通路门店!$S:$S,$G1453,通讯通路门店!$J:$J,"华为授权体验店")+SUMIFS(通讯通路门店!$AA:$AA,通讯通路门店!$S:$S,$G1453,通讯通路门店!$J:$J,"华为堡垒店")</f>
        <v>0</v>
      </c>
      <c r="BG1453" s="99">
        <f>SUMIFS(通讯通路门店!$Y:$Y,通讯通路门店!$S:$S,$G1453,通讯通路门店!$J:$J,"小米体验店")</f>
        <v>0</v>
      </c>
      <c r="BH1453" s="99">
        <f>SUMIFS(通讯通路门店!$AA:$AA,通讯通路门店!$S:$S,$G1453,通讯通路门店!$J:$J,"苹果体验店")</f>
        <v>0</v>
      </c>
      <c r="BI1453" s="99">
        <f>SUMIFS(通讯通路门店!$K:$K,通讯通路门店!$S:$S,$G1453,通讯通路门店!$J:$J,"其他品牌专卖店")</f>
        <v>0</v>
      </c>
      <c r="BJ1453" s="99">
        <f>SUMIFS(通讯通路门店!$AC:$AC,通讯通路门店!$S:$S,$G1453)</f>
        <v>0</v>
      </c>
      <c r="BK1453" s="99">
        <f>SUMIFS(通讯通路门店!$AD:$AD,通讯通路门店!$S:$S,$G1453)</f>
        <v>0</v>
      </c>
      <c r="BL1453" s="99">
        <f>SUMIFS(通讯通路门店!$AE:$AE,通讯通路门店!$S:$S,$G1453)</f>
        <v>0</v>
      </c>
      <c r="BM1453" s="99">
        <f>SUMIFS(通讯通路门店!$AF:$AF,通讯通路门店!$S:$S,$G1453)</f>
        <v>0</v>
      </c>
      <c r="BN1453" s="99">
        <f>SUMIFS(通讯通路门店!$AG:$AG,通讯通路门店!$S:$S,$G1453)</f>
        <v>0</v>
      </c>
      <c r="BO1453" s="99">
        <f>SUMIFS(通讯通路门店!$AH:$AH,通讯通路门店!$S:$S,$G1453)</f>
        <v>0</v>
      </c>
      <c r="BP1453" s="99">
        <f>SUMIFS(通讯通路门店!$AI:$AI,通讯通路门店!$S:$S,$G1453)</f>
        <v>0</v>
      </c>
      <c r="BQ1453" s="83"/>
    </row>
    <row r="1454" spans="1:69">
      <c r="A1454" s="99" t="str">
        <f>IFERROR(_xlfn.XLOOKUP($G1454,通讯通路门店!$S$4:$S$993933,通讯通路门店!$A$4:$A$993933,0,0),"")</f>
        <v>海南省</v>
      </c>
      <c r="B1454" s="99" t="str">
        <f>IFERROR(_xlfn.XLOOKUP($G1454,通讯通路门店!$S$4:$S$993933,通讯通路门店!$B$4:$B$993933,0,0),"")</f>
        <v>昌江黎族自治县</v>
      </c>
      <c r="C1454" s="99" t="str">
        <f>IFERROR(_xlfn.XLOOKUP($G1454,通讯通路门店!$S$4:$S$993933,通讯通路门店!$C$4:$C$993933,0,0),"")</f>
        <v>昌江黎族自治县</v>
      </c>
      <c r="D1454" s="99" t="str">
        <f>IFERROR(_xlfn.XLOOKUP($G1454,通讯通路门店!$S$4:$S$993933,通讯通路门店!$D$4:$D$993933,0,0),"")</f>
        <v>叉河镇</v>
      </c>
      <c r="E1454" s="83"/>
      <c r="F1454" s="83"/>
      <c r="G1454" s="101"/>
      <c r="H1454" s="102">
        <f>IFERROR(_xlfn.XLOOKUP($G1454,通讯通路门店!$S$4:$S$993933,通讯通路门店!$R$4:$R$993933,0,0),"")</f>
        <v>0</v>
      </c>
      <c r="I1454" s="83"/>
      <c r="J1454" s="83"/>
      <c r="K1454" s="83"/>
      <c r="L1454" s="83"/>
      <c r="M1454" s="83"/>
      <c r="N1454" s="83"/>
      <c r="O1454" s="83"/>
      <c r="P1454" s="83"/>
      <c r="Q1454" s="83"/>
      <c r="R1454" s="83"/>
      <c r="S1454" s="83"/>
      <c r="T1454" s="83"/>
      <c r="U1454" s="99">
        <f>COUNTIF(通讯通路门店!$S:$S,$G1454)</f>
        <v>0</v>
      </c>
      <c r="V1454" s="99">
        <f>COUNTIFS(通讯通路门店!$S:$S,$G1454,通讯通路门店!$J:$J,"综合卖场")</f>
        <v>0</v>
      </c>
      <c r="W1454" s="99">
        <f>SUMIFS(通讯通路门店!$AJ:$AJ,通讯通路门店!$S:$S,通讯客户沙盘!$G1454)</f>
        <v>0</v>
      </c>
      <c r="X1454" s="99">
        <f t="shared" si="110"/>
        <v>0</v>
      </c>
      <c r="Y1454" s="99">
        <f>COUNTIFS(通讯通路门店!$S:$S,$G1454,通讯通路门店!$J:$J,"荣耀体验店")+COUNTIFS(通讯通路门店!$S:$S,$G1454,通讯通路门店!$J:$J,"荣耀授权专卖店")</f>
        <v>0</v>
      </c>
      <c r="Z1454" s="99">
        <f>COUNTIFS(通讯通路门店!$S:$S,$G1454,通讯通路门店!$J:$J,"VIVO体验店")</f>
        <v>0</v>
      </c>
      <c r="AA1454" s="99">
        <f>COUNTIFS(通讯通路门店!$S:$S,$G1454,通讯通路门店!$J:$J,"OPPO体验店")</f>
        <v>0</v>
      </c>
      <c r="AB1454" s="99">
        <f>COUNTIFS(通讯通路门店!$S:$S,$G1454,通讯通路门店!$J:$J,"华为授权体验店")+COUNTIFS(通讯通路门店!$S:$S,$G1454,通讯通路门店!$J:$J,"华为堡垒店")</f>
        <v>0</v>
      </c>
      <c r="AC1454" s="99">
        <f>COUNTIFS(通讯通路门店!$S:$S,$G1454,通讯通路门店!$J:$J,"小米体验店")</f>
        <v>0</v>
      </c>
      <c r="AD1454" s="99">
        <f>COUNTIFS(通讯通路门店!$S:$S,$G1454,通讯通路门店!$J:$J,"苹果体验店")</f>
        <v>0</v>
      </c>
      <c r="AE1454" s="99">
        <f>COUNTIFS(通讯通路门店!$S:$S,$G1454,通讯通路门店!$J:$J,"其他品牌专卖店")</f>
        <v>0</v>
      </c>
      <c r="AF1454" s="99">
        <f>SUMIFS(通讯通路门店!$BI:$BI,通讯通路门店!$S:$S,$G1454)</f>
        <v>0</v>
      </c>
      <c r="AG1454" s="99">
        <f>SUMIFS(通讯通路门店!$BH:$BH,通讯通路门店!$S:$S,$G1454)</f>
        <v>0</v>
      </c>
      <c r="AH1454" s="99">
        <f t="shared" si="111"/>
        <v>0</v>
      </c>
      <c r="AI1454" s="99">
        <f>SUMIFS(通讯通路门店!$BB:$BB,通讯通路门店!$S:$S,$G1454)</f>
        <v>0</v>
      </c>
      <c r="AJ1454" s="99">
        <f>SUMIFS(通讯通路门店!$BE:$BE,通讯通路门店!$S:$S,$G1454)</f>
        <v>0</v>
      </c>
      <c r="AK1454" s="99">
        <f>SUMIFS(通讯通路门店!$BG:$BG,通讯通路门店!$S:$S,$G1454)</f>
        <v>0</v>
      </c>
      <c r="AL1454" s="99">
        <f>SUMIFS(通讯通路门店!$BC:$BC,通讯通路门店!$S:$S,$G1454)</f>
        <v>0</v>
      </c>
      <c r="AM1454" s="99">
        <f>SUMIFS(通讯通路门店!$BD:$BD,通讯通路门店!$S:$S,$G1454)</f>
        <v>0</v>
      </c>
      <c r="AN1454" s="99">
        <f>SUMIFS(通讯通路门店!$BF:$BF,通讯通路门店!$S:$S,$G1454)</f>
        <v>0</v>
      </c>
      <c r="AO1454" s="99">
        <f t="shared" si="112"/>
        <v>0</v>
      </c>
      <c r="AP1454" s="99">
        <f>SUMIFS(通讯通路门店!$K:$K,通讯通路门店!$S:$S,$G1454)</f>
        <v>0</v>
      </c>
      <c r="AQ1454" s="83"/>
      <c r="AR1454" s="99">
        <f>SUMIFS(通讯通路门店!$T:$T,通讯通路门店!$S:$S,$G1454)</f>
        <v>0</v>
      </c>
      <c r="AS1454" s="99">
        <f>SUMIFS(通讯通路门店!$U:$U,通讯通路门店!$S:$S,$G1454)</f>
        <v>0</v>
      </c>
      <c r="AT1454" s="99">
        <f>SUMIFS(通讯通路门店!$V:$V,通讯通路门店!$S:$S,$G1454)</f>
        <v>0</v>
      </c>
      <c r="AU1454" s="99">
        <f>SUMIFS(通讯通路门店!$W:$W,通讯通路门店!$S:$S,$G1454)</f>
        <v>0</v>
      </c>
      <c r="AV1454" s="99">
        <f>SUMIFS(通讯通路门店!$Z:$Z,通讯通路门店!$S:$S,$G1454)</f>
        <v>0</v>
      </c>
      <c r="AW1454" s="99">
        <f>SUMIFS(通讯通路门店!$AB:$AB,通讯通路门店!$S:$S,$G1454)</f>
        <v>0</v>
      </c>
      <c r="AX1454" s="99">
        <f>SUMIFS(通讯通路门店!$X:$X,通讯通路门店!$S:$S,$G1454)</f>
        <v>0</v>
      </c>
      <c r="AY1454" s="99">
        <f>SUMIFS(通讯通路门店!$Y:$Y,通讯通路门店!$S:$S,$G1454)</f>
        <v>0</v>
      </c>
      <c r="AZ1454" s="99">
        <f>SUMIFS(通讯通路门店!$AA:$AA,通讯通路门店!$S:$S,$G1454)</f>
        <v>0</v>
      </c>
      <c r="BA1454" s="99">
        <f t="shared" si="113"/>
        <v>0</v>
      </c>
      <c r="BB1454" s="99">
        <f t="shared" si="114"/>
        <v>0</v>
      </c>
      <c r="BC1454" s="99">
        <f>SUMIFS(通讯通路门店!$W:$W,通讯通路门店!$S:$S,$G1454,通讯通路门店!$J:$J,"荣耀体验店")+SUMIFS(通讯通路门店!$W:$W,通讯通路门店!$S:$S,$G1454,通讯通路门店!$J:$J,"荣耀授权专卖店")</f>
        <v>0</v>
      </c>
      <c r="BD1454" s="99">
        <f>SUMIFS(通讯通路门店!$Z:$Z,通讯通路门店!$S:$S,$G1454,通讯通路门店!$J:$J,"VIVO体验店")</f>
        <v>0</v>
      </c>
      <c r="BE1454" s="99">
        <f>SUMIFS(通讯通路门店!$AB:$AB,通讯通路门店!$S:$S,$G1454,通讯通路门店!$J:$J,"OPPO体验店")</f>
        <v>0</v>
      </c>
      <c r="BF1454" s="99">
        <f>SUMIFS(通讯通路门店!$X:$X,通讯通路门店!$S:$S,$G1454,通讯通路门店!$J:$J,"华为授权体验店")+SUMIFS(通讯通路门店!$AA:$AA,通讯通路门店!$S:$S,$G1454,通讯通路门店!$J:$J,"华为堡垒店")</f>
        <v>0</v>
      </c>
      <c r="BG1454" s="99">
        <f>SUMIFS(通讯通路门店!$Y:$Y,通讯通路门店!$S:$S,$G1454,通讯通路门店!$J:$J,"小米体验店")</f>
        <v>0</v>
      </c>
      <c r="BH1454" s="99">
        <f>SUMIFS(通讯通路门店!$AA:$AA,通讯通路门店!$S:$S,$G1454,通讯通路门店!$J:$J,"苹果体验店")</f>
        <v>0</v>
      </c>
      <c r="BI1454" s="99">
        <f>SUMIFS(通讯通路门店!$K:$K,通讯通路门店!$S:$S,$G1454,通讯通路门店!$J:$J,"其他品牌专卖店")</f>
        <v>0</v>
      </c>
      <c r="BJ1454" s="99">
        <f>SUMIFS(通讯通路门店!$AC:$AC,通讯通路门店!$S:$S,$G1454)</f>
        <v>0</v>
      </c>
      <c r="BK1454" s="99">
        <f>SUMIFS(通讯通路门店!$AD:$AD,通讯通路门店!$S:$S,$G1454)</f>
        <v>0</v>
      </c>
      <c r="BL1454" s="99">
        <f>SUMIFS(通讯通路门店!$AE:$AE,通讯通路门店!$S:$S,$G1454)</f>
        <v>0</v>
      </c>
      <c r="BM1454" s="99">
        <f>SUMIFS(通讯通路门店!$AF:$AF,通讯通路门店!$S:$S,$G1454)</f>
        <v>0</v>
      </c>
      <c r="BN1454" s="99">
        <f>SUMIFS(通讯通路门店!$AG:$AG,通讯通路门店!$S:$S,$G1454)</f>
        <v>0</v>
      </c>
      <c r="BO1454" s="99">
        <f>SUMIFS(通讯通路门店!$AH:$AH,通讯通路门店!$S:$S,$G1454)</f>
        <v>0</v>
      </c>
      <c r="BP1454" s="99">
        <f>SUMIFS(通讯通路门店!$AI:$AI,通讯通路门店!$S:$S,$G1454)</f>
        <v>0</v>
      </c>
      <c r="BQ1454" s="83"/>
    </row>
    <row r="1455" spans="1:69">
      <c r="A1455" s="99" t="str">
        <f>IFERROR(_xlfn.XLOOKUP($G1455,通讯通路门店!$S$4:$S$993933,通讯通路门店!$A$4:$A$993933,0,0),"")</f>
        <v>海南省</v>
      </c>
      <c r="B1455" s="99" t="str">
        <f>IFERROR(_xlfn.XLOOKUP($G1455,通讯通路门店!$S$4:$S$993933,通讯通路门店!$B$4:$B$993933,0,0),"")</f>
        <v>昌江黎族自治县</v>
      </c>
      <c r="C1455" s="99" t="str">
        <f>IFERROR(_xlfn.XLOOKUP($G1455,通讯通路门店!$S$4:$S$993933,通讯通路门店!$C$4:$C$993933,0,0),"")</f>
        <v>昌江黎族自治县</v>
      </c>
      <c r="D1455" s="99" t="str">
        <f>IFERROR(_xlfn.XLOOKUP($G1455,通讯通路门店!$S$4:$S$993933,通讯通路门店!$D$4:$D$993933,0,0),"")</f>
        <v>叉河镇</v>
      </c>
      <c r="E1455" s="83"/>
      <c r="F1455" s="83"/>
      <c r="G1455" s="101"/>
      <c r="H1455" s="102">
        <f>IFERROR(_xlfn.XLOOKUP($G1455,通讯通路门店!$S$4:$S$993933,通讯通路门店!$R$4:$R$993933,0,0),"")</f>
        <v>0</v>
      </c>
      <c r="I1455" s="83"/>
      <c r="J1455" s="83"/>
      <c r="K1455" s="83"/>
      <c r="L1455" s="83"/>
      <c r="M1455" s="83"/>
      <c r="N1455" s="83"/>
      <c r="O1455" s="83"/>
      <c r="P1455" s="83"/>
      <c r="Q1455" s="83"/>
      <c r="R1455" s="83"/>
      <c r="S1455" s="83"/>
      <c r="T1455" s="83"/>
      <c r="U1455" s="99">
        <f>COUNTIF(通讯通路门店!$S:$S,$G1455)</f>
        <v>0</v>
      </c>
      <c r="V1455" s="99">
        <f>COUNTIFS(通讯通路门店!$S:$S,$G1455,通讯通路门店!$J:$J,"综合卖场")</f>
        <v>0</v>
      </c>
      <c r="W1455" s="99">
        <f>SUMIFS(通讯通路门店!$AJ:$AJ,通讯通路门店!$S:$S,通讯客户沙盘!$G1455)</f>
        <v>0</v>
      </c>
      <c r="X1455" s="99">
        <f t="shared" si="110"/>
        <v>0</v>
      </c>
      <c r="Y1455" s="99">
        <f>COUNTIFS(通讯通路门店!$S:$S,$G1455,通讯通路门店!$J:$J,"荣耀体验店")+COUNTIFS(通讯通路门店!$S:$S,$G1455,通讯通路门店!$J:$J,"荣耀授权专卖店")</f>
        <v>0</v>
      </c>
      <c r="Z1455" s="99">
        <f>COUNTIFS(通讯通路门店!$S:$S,$G1455,通讯通路门店!$J:$J,"VIVO体验店")</f>
        <v>0</v>
      </c>
      <c r="AA1455" s="99">
        <f>COUNTIFS(通讯通路门店!$S:$S,$G1455,通讯通路门店!$J:$J,"OPPO体验店")</f>
        <v>0</v>
      </c>
      <c r="AB1455" s="99">
        <f>COUNTIFS(通讯通路门店!$S:$S,$G1455,通讯通路门店!$J:$J,"华为授权体验店")+COUNTIFS(通讯通路门店!$S:$S,$G1455,通讯通路门店!$J:$J,"华为堡垒店")</f>
        <v>0</v>
      </c>
      <c r="AC1455" s="99">
        <f>COUNTIFS(通讯通路门店!$S:$S,$G1455,通讯通路门店!$J:$J,"小米体验店")</f>
        <v>0</v>
      </c>
      <c r="AD1455" s="99">
        <f>COUNTIFS(通讯通路门店!$S:$S,$G1455,通讯通路门店!$J:$J,"苹果体验店")</f>
        <v>0</v>
      </c>
      <c r="AE1455" s="99">
        <f>COUNTIFS(通讯通路门店!$S:$S,$G1455,通讯通路门店!$J:$J,"其他品牌专卖店")</f>
        <v>0</v>
      </c>
      <c r="AF1455" s="99">
        <f>SUMIFS(通讯通路门店!$BI:$BI,通讯通路门店!$S:$S,$G1455)</f>
        <v>0</v>
      </c>
      <c r="AG1455" s="99">
        <f>SUMIFS(通讯通路门店!$BH:$BH,通讯通路门店!$S:$S,$G1455)</f>
        <v>0</v>
      </c>
      <c r="AH1455" s="99">
        <f t="shared" si="111"/>
        <v>0</v>
      </c>
      <c r="AI1455" s="99">
        <f>SUMIFS(通讯通路门店!$BB:$BB,通讯通路门店!$S:$S,$G1455)</f>
        <v>0</v>
      </c>
      <c r="AJ1455" s="99">
        <f>SUMIFS(通讯通路门店!$BE:$BE,通讯通路门店!$S:$S,$G1455)</f>
        <v>0</v>
      </c>
      <c r="AK1455" s="99">
        <f>SUMIFS(通讯通路门店!$BG:$BG,通讯通路门店!$S:$S,$G1455)</f>
        <v>0</v>
      </c>
      <c r="AL1455" s="99">
        <f>SUMIFS(通讯通路门店!$BC:$BC,通讯通路门店!$S:$S,$G1455)</f>
        <v>0</v>
      </c>
      <c r="AM1455" s="99">
        <f>SUMIFS(通讯通路门店!$BD:$BD,通讯通路门店!$S:$S,$G1455)</f>
        <v>0</v>
      </c>
      <c r="AN1455" s="99">
        <f>SUMIFS(通讯通路门店!$BF:$BF,通讯通路门店!$S:$S,$G1455)</f>
        <v>0</v>
      </c>
      <c r="AO1455" s="99">
        <f t="shared" si="112"/>
        <v>0</v>
      </c>
      <c r="AP1455" s="99">
        <f>SUMIFS(通讯通路门店!$K:$K,通讯通路门店!$S:$S,$G1455)</f>
        <v>0</v>
      </c>
      <c r="AQ1455" s="83"/>
      <c r="AR1455" s="99">
        <f>SUMIFS(通讯通路门店!$T:$T,通讯通路门店!$S:$S,$G1455)</f>
        <v>0</v>
      </c>
      <c r="AS1455" s="99">
        <f>SUMIFS(通讯通路门店!$U:$U,通讯通路门店!$S:$S,$G1455)</f>
        <v>0</v>
      </c>
      <c r="AT1455" s="99">
        <f>SUMIFS(通讯通路门店!$V:$V,通讯通路门店!$S:$S,$G1455)</f>
        <v>0</v>
      </c>
      <c r="AU1455" s="99">
        <f>SUMIFS(通讯通路门店!$W:$W,通讯通路门店!$S:$S,$G1455)</f>
        <v>0</v>
      </c>
      <c r="AV1455" s="99">
        <f>SUMIFS(通讯通路门店!$Z:$Z,通讯通路门店!$S:$S,$G1455)</f>
        <v>0</v>
      </c>
      <c r="AW1455" s="99">
        <f>SUMIFS(通讯通路门店!$AB:$AB,通讯通路门店!$S:$S,$G1455)</f>
        <v>0</v>
      </c>
      <c r="AX1455" s="99">
        <f>SUMIFS(通讯通路门店!$X:$X,通讯通路门店!$S:$S,$G1455)</f>
        <v>0</v>
      </c>
      <c r="AY1455" s="99">
        <f>SUMIFS(通讯通路门店!$Y:$Y,通讯通路门店!$S:$S,$G1455)</f>
        <v>0</v>
      </c>
      <c r="AZ1455" s="99">
        <f>SUMIFS(通讯通路门店!$AA:$AA,通讯通路门店!$S:$S,$G1455)</f>
        <v>0</v>
      </c>
      <c r="BA1455" s="99">
        <f t="shared" si="113"/>
        <v>0</v>
      </c>
      <c r="BB1455" s="99">
        <f t="shared" si="114"/>
        <v>0</v>
      </c>
      <c r="BC1455" s="99">
        <f>SUMIFS(通讯通路门店!$W:$W,通讯通路门店!$S:$S,$G1455,通讯通路门店!$J:$J,"荣耀体验店")+SUMIFS(通讯通路门店!$W:$W,通讯通路门店!$S:$S,$G1455,通讯通路门店!$J:$J,"荣耀授权专卖店")</f>
        <v>0</v>
      </c>
      <c r="BD1455" s="99">
        <f>SUMIFS(通讯通路门店!$Z:$Z,通讯通路门店!$S:$S,$G1455,通讯通路门店!$J:$J,"VIVO体验店")</f>
        <v>0</v>
      </c>
      <c r="BE1455" s="99">
        <f>SUMIFS(通讯通路门店!$AB:$AB,通讯通路门店!$S:$S,$G1455,通讯通路门店!$J:$J,"OPPO体验店")</f>
        <v>0</v>
      </c>
      <c r="BF1455" s="99">
        <f>SUMIFS(通讯通路门店!$X:$X,通讯通路门店!$S:$S,$G1455,通讯通路门店!$J:$J,"华为授权体验店")+SUMIFS(通讯通路门店!$AA:$AA,通讯通路门店!$S:$S,$G1455,通讯通路门店!$J:$J,"华为堡垒店")</f>
        <v>0</v>
      </c>
      <c r="BG1455" s="99">
        <f>SUMIFS(通讯通路门店!$Y:$Y,通讯通路门店!$S:$S,$G1455,通讯通路门店!$J:$J,"小米体验店")</f>
        <v>0</v>
      </c>
      <c r="BH1455" s="99">
        <f>SUMIFS(通讯通路门店!$AA:$AA,通讯通路门店!$S:$S,$G1455,通讯通路门店!$J:$J,"苹果体验店")</f>
        <v>0</v>
      </c>
      <c r="BI1455" s="99">
        <f>SUMIFS(通讯通路门店!$K:$K,通讯通路门店!$S:$S,$G1455,通讯通路门店!$J:$J,"其他品牌专卖店")</f>
        <v>0</v>
      </c>
      <c r="BJ1455" s="99">
        <f>SUMIFS(通讯通路门店!$AC:$AC,通讯通路门店!$S:$S,$G1455)</f>
        <v>0</v>
      </c>
      <c r="BK1455" s="99">
        <f>SUMIFS(通讯通路门店!$AD:$AD,通讯通路门店!$S:$S,$G1455)</f>
        <v>0</v>
      </c>
      <c r="BL1455" s="99">
        <f>SUMIFS(通讯通路门店!$AE:$AE,通讯通路门店!$S:$S,$G1455)</f>
        <v>0</v>
      </c>
      <c r="BM1455" s="99">
        <f>SUMIFS(通讯通路门店!$AF:$AF,通讯通路门店!$S:$S,$G1455)</f>
        <v>0</v>
      </c>
      <c r="BN1455" s="99">
        <f>SUMIFS(通讯通路门店!$AG:$AG,通讯通路门店!$S:$S,$G1455)</f>
        <v>0</v>
      </c>
      <c r="BO1455" s="99">
        <f>SUMIFS(通讯通路门店!$AH:$AH,通讯通路门店!$S:$S,$G1455)</f>
        <v>0</v>
      </c>
      <c r="BP1455" s="99">
        <f>SUMIFS(通讯通路门店!$AI:$AI,通讯通路门店!$S:$S,$G1455)</f>
        <v>0</v>
      </c>
      <c r="BQ1455" s="83"/>
    </row>
    <row r="1456" spans="1:69">
      <c r="A1456" s="99" t="str">
        <f>IFERROR(_xlfn.XLOOKUP($G1456,通讯通路门店!$S$4:$S$993933,通讯通路门店!$A$4:$A$993933,0,0),"")</f>
        <v>海南省</v>
      </c>
      <c r="B1456" s="99" t="str">
        <f>IFERROR(_xlfn.XLOOKUP($G1456,通讯通路门店!$S$4:$S$993933,通讯通路门店!$B$4:$B$993933,0,0),"")</f>
        <v>昌江黎族自治县</v>
      </c>
      <c r="C1456" s="99" t="str">
        <f>IFERROR(_xlfn.XLOOKUP($G1456,通讯通路门店!$S$4:$S$993933,通讯通路门店!$C$4:$C$993933,0,0),"")</f>
        <v>昌江黎族自治县</v>
      </c>
      <c r="D1456" s="99" t="str">
        <f>IFERROR(_xlfn.XLOOKUP($G1456,通讯通路门店!$S$4:$S$993933,通讯通路门店!$D$4:$D$993933,0,0),"")</f>
        <v>叉河镇</v>
      </c>
      <c r="E1456" s="83"/>
      <c r="F1456" s="83"/>
      <c r="G1456" s="101"/>
      <c r="H1456" s="102">
        <f>IFERROR(_xlfn.XLOOKUP($G1456,通讯通路门店!$S$4:$S$993933,通讯通路门店!$R$4:$R$993933,0,0),"")</f>
        <v>0</v>
      </c>
      <c r="I1456" s="83"/>
      <c r="J1456" s="83"/>
      <c r="K1456" s="83"/>
      <c r="L1456" s="83"/>
      <c r="M1456" s="83"/>
      <c r="N1456" s="83"/>
      <c r="O1456" s="83"/>
      <c r="P1456" s="83"/>
      <c r="Q1456" s="83"/>
      <c r="R1456" s="83"/>
      <c r="S1456" s="83"/>
      <c r="T1456" s="83"/>
      <c r="U1456" s="99">
        <f>COUNTIF(通讯通路门店!$S:$S,$G1456)</f>
        <v>0</v>
      </c>
      <c r="V1456" s="99">
        <f>COUNTIFS(通讯通路门店!$S:$S,$G1456,通讯通路门店!$J:$J,"综合卖场")</f>
        <v>0</v>
      </c>
      <c r="W1456" s="99">
        <f>SUMIFS(通讯通路门店!$AJ:$AJ,通讯通路门店!$S:$S,通讯客户沙盘!$G1456)</f>
        <v>0</v>
      </c>
      <c r="X1456" s="99">
        <f t="shared" si="110"/>
        <v>0</v>
      </c>
      <c r="Y1456" s="99">
        <f>COUNTIFS(通讯通路门店!$S:$S,$G1456,通讯通路门店!$J:$J,"荣耀体验店")+COUNTIFS(通讯通路门店!$S:$S,$G1456,通讯通路门店!$J:$J,"荣耀授权专卖店")</f>
        <v>0</v>
      </c>
      <c r="Z1456" s="99">
        <f>COUNTIFS(通讯通路门店!$S:$S,$G1456,通讯通路门店!$J:$J,"VIVO体验店")</f>
        <v>0</v>
      </c>
      <c r="AA1456" s="99">
        <f>COUNTIFS(通讯通路门店!$S:$S,$G1456,通讯通路门店!$J:$J,"OPPO体验店")</f>
        <v>0</v>
      </c>
      <c r="AB1456" s="99">
        <f>COUNTIFS(通讯通路门店!$S:$S,$G1456,通讯通路门店!$J:$J,"华为授权体验店")+COUNTIFS(通讯通路门店!$S:$S,$G1456,通讯通路门店!$J:$J,"华为堡垒店")</f>
        <v>0</v>
      </c>
      <c r="AC1456" s="99">
        <f>COUNTIFS(通讯通路门店!$S:$S,$G1456,通讯通路门店!$J:$J,"小米体验店")</f>
        <v>0</v>
      </c>
      <c r="AD1456" s="99">
        <f>COUNTIFS(通讯通路门店!$S:$S,$G1456,通讯通路门店!$J:$J,"苹果体验店")</f>
        <v>0</v>
      </c>
      <c r="AE1456" s="99">
        <f>COUNTIFS(通讯通路门店!$S:$S,$G1456,通讯通路门店!$J:$J,"其他品牌专卖店")</f>
        <v>0</v>
      </c>
      <c r="AF1456" s="99">
        <f>SUMIFS(通讯通路门店!$BI:$BI,通讯通路门店!$S:$S,$G1456)</f>
        <v>0</v>
      </c>
      <c r="AG1456" s="99">
        <f>SUMIFS(通讯通路门店!$BH:$BH,通讯通路门店!$S:$S,$G1456)</f>
        <v>0</v>
      </c>
      <c r="AH1456" s="99">
        <f t="shared" si="111"/>
        <v>0</v>
      </c>
      <c r="AI1456" s="99">
        <f>SUMIFS(通讯通路门店!$BB:$BB,通讯通路门店!$S:$S,$G1456)</f>
        <v>0</v>
      </c>
      <c r="AJ1456" s="99">
        <f>SUMIFS(通讯通路门店!$BE:$BE,通讯通路门店!$S:$S,$G1456)</f>
        <v>0</v>
      </c>
      <c r="AK1456" s="99">
        <f>SUMIFS(通讯通路门店!$BG:$BG,通讯通路门店!$S:$S,$G1456)</f>
        <v>0</v>
      </c>
      <c r="AL1456" s="99">
        <f>SUMIFS(通讯通路门店!$BC:$BC,通讯通路门店!$S:$S,$G1456)</f>
        <v>0</v>
      </c>
      <c r="AM1456" s="99">
        <f>SUMIFS(通讯通路门店!$BD:$BD,通讯通路门店!$S:$S,$G1456)</f>
        <v>0</v>
      </c>
      <c r="AN1456" s="99">
        <f>SUMIFS(通讯通路门店!$BF:$BF,通讯通路门店!$S:$S,$G1456)</f>
        <v>0</v>
      </c>
      <c r="AO1456" s="99">
        <f t="shared" si="112"/>
        <v>0</v>
      </c>
      <c r="AP1456" s="99">
        <f>SUMIFS(通讯通路门店!$K:$K,通讯通路门店!$S:$S,$G1456)</f>
        <v>0</v>
      </c>
      <c r="AQ1456" s="83"/>
      <c r="AR1456" s="99">
        <f>SUMIFS(通讯通路门店!$T:$T,通讯通路门店!$S:$S,$G1456)</f>
        <v>0</v>
      </c>
      <c r="AS1456" s="99">
        <f>SUMIFS(通讯通路门店!$U:$U,通讯通路门店!$S:$S,$G1456)</f>
        <v>0</v>
      </c>
      <c r="AT1456" s="99">
        <f>SUMIFS(通讯通路门店!$V:$V,通讯通路门店!$S:$S,$G1456)</f>
        <v>0</v>
      </c>
      <c r="AU1456" s="99">
        <f>SUMIFS(通讯通路门店!$W:$W,通讯通路门店!$S:$S,$G1456)</f>
        <v>0</v>
      </c>
      <c r="AV1456" s="99">
        <f>SUMIFS(通讯通路门店!$Z:$Z,通讯通路门店!$S:$S,$G1456)</f>
        <v>0</v>
      </c>
      <c r="AW1456" s="99">
        <f>SUMIFS(通讯通路门店!$AB:$AB,通讯通路门店!$S:$S,$G1456)</f>
        <v>0</v>
      </c>
      <c r="AX1456" s="99">
        <f>SUMIFS(通讯通路门店!$X:$X,通讯通路门店!$S:$S,$G1456)</f>
        <v>0</v>
      </c>
      <c r="AY1456" s="99">
        <f>SUMIFS(通讯通路门店!$Y:$Y,通讯通路门店!$S:$S,$G1456)</f>
        <v>0</v>
      </c>
      <c r="AZ1456" s="99">
        <f>SUMIFS(通讯通路门店!$AA:$AA,通讯通路门店!$S:$S,$G1456)</f>
        <v>0</v>
      </c>
      <c r="BA1456" s="99">
        <f t="shared" si="113"/>
        <v>0</v>
      </c>
      <c r="BB1456" s="99">
        <f t="shared" si="114"/>
        <v>0</v>
      </c>
      <c r="BC1456" s="99">
        <f>SUMIFS(通讯通路门店!$W:$W,通讯通路门店!$S:$S,$G1456,通讯通路门店!$J:$J,"荣耀体验店")+SUMIFS(通讯通路门店!$W:$W,通讯通路门店!$S:$S,$G1456,通讯通路门店!$J:$J,"荣耀授权专卖店")</f>
        <v>0</v>
      </c>
      <c r="BD1456" s="99">
        <f>SUMIFS(通讯通路门店!$Z:$Z,通讯通路门店!$S:$S,$G1456,通讯通路门店!$J:$J,"VIVO体验店")</f>
        <v>0</v>
      </c>
      <c r="BE1456" s="99">
        <f>SUMIFS(通讯通路门店!$AB:$AB,通讯通路门店!$S:$S,$G1456,通讯通路门店!$J:$J,"OPPO体验店")</f>
        <v>0</v>
      </c>
      <c r="BF1456" s="99">
        <f>SUMIFS(通讯通路门店!$X:$X,通讯通路门店!$S:$S,$G1456,通讯通路门店!$J:$J,"华为授权体验店")+SUMIFS(通讯通路门店!$AA:$AA,通讯通路门店!$S:$S,$G1456,通讯通路门店!$J:$J,"华为堡垒店")</f>
        <v>0</v>
      </c>
      <c r="BG1456" s="99">
        <f>SUMIFS(通讯通路门店!$Y:$Y,通讯通路门店!$S:$S,$G1456,通讯通路门店!$J:$J,"小米体验店")</f>
        <v>0</v>
      </c>
      <c r="BH1456" s="99">
        <f>SUMIFS(通讯通路门店!$AA:$AA,通讯通路门店!$S:$S,$G1456,通讯通路门店!$J:$J,"苹果体验店")</f>
        <v>0</v>
      </c>
      <c r="BI1456" s="99">
        <f>SUMIFS(通讯通路门店!$K:$K,通讯通路门店!$S:$S,$G1456,通讯通路门店!$J:$J,"其他品牌专卖店")</f>
        <v>0</v>
      </c>
      <c r="BJ1456" s="99">
        <f>SUMIFS(通讯通路门店!$AC:$AC,通讯通路门店!$S:$S,$G1456)</f>
        <v>0</v>
      </c>
      <c r="BK1456" s="99">
        <f>SUMIFS(通讯通路门店!$AD:$AD,通讯通路门店!$S:$S,$G1456)</f>
        <v>0</v>
      </c>
      <c r="BL1456" s="99">
        <f>SUMIFS(通讯通路门店!$AE:$AE,通讯通路门店!$S:$S,$G1456)</f>
        <v>0</v>
      </c>
      <c r="BM1456" s="99">
        <f>SUMIFS(通讯通路门店!$AF:$AF,通讯通路门店!$S:$S,$G1456)</f>
        <v>0</v>
      </c>
      <c r="BN1456" s="99">
        <f>SUMIFS(通讯通路门店!$AG:$AG,通讯通路门店!$S:$S,$G1456)</f>
        <v>0</v>
      </c>
      <c r="BO1456" s="99">
        <f>SUMIFS(通讯通路门店!$AH:$AH,通讯通路门店!$S:$S,$G1456)</f>
        <v>0</v>
      </c>
      <c r="BP1456" s="99">
        <f>SUMIFS(通讯通路门店!$AI:$AI,通讯通路门店!$S:$S,$G1456)</f>
        <v>0</v>
      </c>
      <c r="BQ1456" s="83"/>
    </row>
    <row r="1457" spans="1:69">
      <c r="A1457" s="99" t="str">
        <f>IFERROR(_xlfn.XLOOKUP($G1457,通讯通路门店!$S$4:$S$993933,通讯通路门店!$A$4:$A$993933,0,0),"")</f>
        <v>海南省</v>
      </c>
      <c r="B1457" s="99" t="str">
        <f>IFERROR(_xlfn.XLOOKUP($G1457,通讯通路门店!$S$4:$S$993933,通讯通路门店!$B$4:$B$993933,0,0),"")</f>
        <v>昌江黎族自治县</v>
      </c>
      <c r="C1457" s="99" t="str">
        <f>IFERROR(_xlfn.XLOOKUP($G1457,通讯通路门店!$S$4:$S$993933,通讯通路门店!$C$4:$C$993933,0,0),"")</f>
        <v>昌江黎族自治县</v>
      </c>
      <c r="D1457" s="99" t="str">
        <f>IFERROR(_xlfn.XLOOKUP($G1457,通讯通路门店!$S$4:$S$993933,通讯通路门店!$D$4:$D$993933,0,0),"")</f>
        <v>叉河镇</v>
      </c>
      <c r="E1457" s="83"/>
      <c r="F1457" s="83"/>
      <c r="G1457" s="101"/>
      <c r="H1457" s="102">
        <f>IFERROR(_xlfn.XLOOKUP($G1457,通讯通路门店!$S$4:$S$993933,通讯通路门店!$R$4:$R$993933,0,0),"")</f>
        <v>0</v>
      </c>
      <c r="I1457" s="83"/>
      <c r="J1457" s="83"/>
      <c r="K1457" s="83"/>
      <c r="L1457" s="83"/>
      <c r="M1457" s="83"/>
      <c r="N1457" s="83"/>
      <c r="O1457" s="83"/>
      <c r="P1457" s="83"/>
      <c r="Q1457" s="83"/>
      <c r="R1457" s="83"/>
      <c r="S1457" s="83"/>
      <c r="T1457" s="83"/>
      <c r="U1457" s="99">
        <f>COUNTIF(通讯通路门店!$S:$S,$G1457)</f>
        <v>0</v>
      </c>
      <c r="V1457" s="99">
        <f>COUNTIFS(通讯通路门店!$S:$S,$G1457,通讯通路门店!$J:$J,"综合卖场")</f>
        <v>0</v>
      </c>
      <c r="W1457" s="99">
        <f>SUMIFS(通讯通路门店!$AJ:$AJ,通讯通路门店!$S:$S,通讯客户沙盘!$G1457)</f>
        <v>0</v>
      </c>
      <c r="X1457" s="99">
        <f t="shared" si="110"/>
        <v>0</v>
      </c>
      <c r="Y1457" s="99">
        <f>COUNTIFS(通讯通路门店!$S:$S,$G1457,通讯通路门店!$J:$J,"荣耀体验店")+COUNTIFS(通讯通路门店!$S:$S,$G1457,通讯通路门店!$J:$J,"荣耀授权专卖店")</f>
        <v>0</v>
      </c>
      <c r="Z1457" s="99">
        <f>COUNTIFS(通讯通路门店!$S:$S,$G1457,通讯通路门店!$J:$J,"VIVO体验店")</f>
        <v>0</v>
      </c>
      <c r="AA1457" s="99">
        <f>COUNTIFS(通讯通路门店!$S:$S,$G1457,通讯通路门店!$J:$J,"OPPO体验店")</f>
        <v>0</v>
      </c>
      <c r="AB1457" s="99">
        <f>COUNTIFS(通讯通路门店!$S:$S,$G1457,通讯通路门店!$J:$J,"华为授权体验店")+COUNTIFS(通讯通路门店!$S:$S,$G1457,通讯通路门店!$J:$J,"华为堡垒店")</f>
        <v>0</v>
      </c>
      <c r="AC1457" s="99">
        <f>COUNTIFS(通讯通路门店!$S:$S,$G1457,通讯通路门店!$J:$J,"小米体验店")</f>
        <v>0</v>
      </c>
      <c r="AD1457" s="99">
        <f>COUNTIFS(通讯通路门店!$S:$S,$G1457,通讯通路门店!$J:$J,"苹果体验店")</f>
        <v>0</v>
      </c>
      <c r="AE1457" s="99">
        <f>COUNTIFS(通讯通路门店!$S:$S,$G1457,通讯通路门店!$J:$J,"其他品牌专卖店")</f>
        <v>0</v>
      </c>
      <c r="AF1457" s="99">
        <f>SUMIFS(通讯通路门店!$BI:$BI,通讯通路门店!$S:$S,$G1457)</f>
        <v>0</v>
      </c>
      <c r="AG1457" s="99">
        <f>SUMIFS(通讯通路门店!$BH:$BH,通讯通路门店!$S:$S,$G1457)</f>
        <v>0</v>
      </c>
      <c r="AH1457" s="99">
        <f t="shared" si="111"/>
        <v>0</v>
      </c>
      <c r="AI1457" s="99">
        <f>SUMIFS(通讯通路门店!$BB:$BB,通讯通路门店!$S:$S,$G1457)</f>
        <v>0</v>
      </c>
      <c r="AJ1457" s="99">
        <f>SUMIFS(通讯通路门店!$BE:$BE,通讯通路门店!$S:$S,$G1457)</f>
        <v>0</v>
      </c>
      <c r="AK1457" s="99">
        <f>SUMIFS(通讯通路门店!$BG:$BG,通讯通路门店!$S:$S,$G1457)</f>
        <v>0</v>
      </c>
      <c r="AL1457" s="99">
        <f>SUMIFS(通讯通路门店!$BC:$BC,通讯通路门店!$S:$S,$G1457)</f>
        <v>0</v>
      </c>
      <c r="AM1457" s="99">
        <f>SUMIFS(通讯通路门店!$BD:$BD,通讯通路门店!$S:$S,$G1457)</f>
        <v>0</v>
      </c>
      <c r="AN1457" s="99">
        <f>SUMIFS(通讯通路门店!$BF:$BF,通讯通路门店!$S:$S,$G1457)</f>
        <v>0</v>
      </c>
      <c r="AO1457" s="99">
        <f t="shared" si="112"/>
        <v>0</v>
      </c>
      <c r="AP1457" s="99">
        <f>SUMIFS(通讯通路门店!$K:$K,通讯通路门店!$S:$S,$G1457)</f>
        <v>0</v>
      </c>
      <c r="AQ1457" s="83"/>
      <c r="AR1457" s="99">
        <f>SUMIFS(通讯通路门店!$T:$T,通讯通路门店!$S:$S,$G1457)</f>
        <v>0</v>
      </c>
      <c r="AS1457" s="99">
        <f>SUMIFS(通讯通路门店!$U:$U,通讯通路门店!$S:$S,$G1457)</f>
        <v>0</v>
      </c>
      <c r="AT1457" s="99">
        <f>SUMIFS(通讯通路门店!$V:$V,通讯通路门店!$S:$S,$G1457)</f>
        <v>0</v>
      </c>
      <c r="AU1457" s="99">
        <f>SUMIFS(通讯通路门店!$W:$W,通讯通路门店!$S:$S,$G1457)</f>
        <v>0</v>
      </c>
      <c r="AV1457" s="99">
        <f>SUMIFS(通讯通路门店!$Z:$Z,通讯通路门店!$S:$S,$G1457)</f>
        <v>0</v>
      </c>
      <c r="AW1457" s="99">
        <f>SUMIFS(通讯通路门店!$AB:$AB,通讯通路门店!$S:$S,$G1457)</f>
        <v>0</v>
      </c>
      <c r="AX1457" s="99">
        <f>SUMIFS(通讯通路门店!$X:$X,通讯通路门店!$S:$S,$G1457)</f>
        <v>0</v>
      </c>
      <c r="AY1457" s="99">
        <f>SUMIFS(通讯通路门店!$Y:$Y,通讯通路门店!$S:$S,$G1457)</f>
        <v>0</v>
      </c>
      <c r="AZ1457" s="99">
        <f>SUMIFS(通讯通路门店!$AA:$AA,通讯通路门店!$S:$S,$G1457)</f>
        <v>0</v>
      </c>
      <c r="BA1457" s="99">
        <f t="shared" si="113"/>
        <v>0</v>
      </c>
      <c r="BB1457" s="99">
        <f t="shared" si="114"/>
        <v>0</v>
      </c>
      <c r="BC1457" s="99">
        <f>SUMIFS(通讯通路门店!$W:$W,通讯通路门店!$S:$S,$G1457,通讯通路门店!$J:$J,"荣耀体验店")+SUMIFS(通讯通路门店!$W:$W,通讯通路门店!$S:$S,$G1457,通讯通路门店!$J:$J,"荣耀授权专卖店")</f>
        <v>0</v>
      </c>
      <c r="BD1457" s="99">
        <f>SUMIFS(通讯通路门店!$Z:$Z,通讯通路门店!$S:$S,$G1457,通讯通路门店!$J:$J,"VIVO体验店")</f>
        <v>0</v>
      </c>
      <c r="BE1457" s="99">
        <f>SUMIFS(通讯通路门店!$AB:$AB,通讯通路门店!$S:$S,$G1457,通讯通路门店!$J:$J,"OPPO体验店")</f>
        <v>0</v>
      </c>
      <c r="BF1457" s="99">
        <f>SUMIFS(通讯通路门店!$X:$X,通讯通路门店!$S:$S,$G1457,通讯通路门店!$J:$J,"华为授权体验店")+SUMIFS(通讯通路门店!$AA:$AA,通讯通路门店!$S:$S,$G1457,通讯通路门店!$J:$J,"华为堡垒店")</f>
        <v>0</v>
      </c>
      <c r="BG1457" s="99">
        <f>SUMIFS(通讯通路门店!$Y:$Y,通讯通路门店!$S:$S,$G1457,通讯通路门店!$J:$J,"小米体验店")</f>
        <v>0</v>
      </c>
      <c r="BH1457" s="99">
        <f>SUMIFS(通讯通路门店!$AA:$AA,通讯通路门店!$S:$S,$G1457,通讯通路门店!$J:$J,"苹果体验店")</f>
        <v>0</v>
      </c>
      <c r="BI1457" s="99">
        <f>SUMIFS(通讯通路门店!$K:$K,通讯通路门店!$S:$S,$G1457,通讯通路门店!$J:$J,"其他品牌专卖店")</f>
        <v>0</v>
      </c>
      <c r="BJ1457" s="99">
        <f>SUMIFS(通讯通路门店!$AC:$AC,通讯通路门店!$S:$S,$G1457)</f>
        <v>0</v>
      </c>
      <c r="BK1457" s="99">
        <f>SUMIFS(通讯通路门店!$AD:$AD,通讯通路门店!$S:$S,$G1457)</f>
        <v>0</v>
      </c>
      <c r="BL1457" s="99">
        <f>SUMIFS(通讯通路门店!$AE:$AE,通讯通路门店!$S:$S,$G1457)</f>
        <v>0</v>
      </c>
      <c r="BM1457" s="99">
        <f>SUMIFS(通讯通路门店!$AF:$AF,通讯通路门店!$S:$S,$G1457)</f>
        <v>0</v>
      </c>
      <c r="BN1457" s="99">
        <f>SUMIFS(通讯通路门店!$AG:$AG,通讯通路门店!$S:$S,$G1457)</f>
        <v>0</v>
      </c>
      <c r="BO1457" s="99">
        <f>SUMIFS(通讯通路门店!$AH:$AH,通讯通路门店!$S:$S,$G1457)</f>
        <v>0</v>
      </c>
      <c r="BP1457" s="99">
        <f>SUMIFS(通讯通路门店!$AI:$AI,通讯通路门店!$S:$S,$G1457)</f>
        <v>0</v>
      </c>
      <c r="BQ1457" s="83"/>
    </row>
    <row r="1458" spans="1:69">
      <c r="A1458" s="99" t="str">
        <f>IFERROR(_xlfn.XLOOKUP($G1458,通讯通路门店!$S$4:$S$993933,通讯通路门店!$A$4:$A$993933,0,0),"")</f>
        <v>海南省</v>
      </c>
      <c r="B1458" s="99" t="str">
        <f>IFERROR(_xlfn.XLOOKUP($G1458,通讯通路门店!$S$4:$S$993933,通讯通路门店!$B$4:$B$993933,0,0),"")</f>
        <v>昌江黎族自治县</v>
      </c>
      <c r="C1458" s="99" t="str">
        <f>IFERROR(_xlfn.XLOOKUP($G1458,通讯通路门店!$S$4:$S$993933,通讯通路门店!$C$4:$C$993933,0,0),"")</f>
        <v>昌江黎族自治县</v>
      </c>
      <c r="D1458" s="99" t="str">
        <f>IFERROR(_xlfn.XLOOKUP($G1458,通讯通路门店!$S$4:$S$993933,通讯通路门店!$D$4:$D$993933,0,0),"")</f>
        <v>叉河镇</v>
      </c>
      <c r="E1458" s="83"/>
      <c r="F1458" s="83"/>
      <c r="G1458" s="101"/>
      <c r="H1458" s="102">
        <f>IFERROR(_xlfn.XLOOKUP($G1458,通讯通路门店!$S$4:$S$993933,通讯通路门店!$R$4:$R$993933,0,0),"")</f>
        <v>0</v>
      </c>
      <c r="I1458" s="83"/>
      <c r="J1458" s="83"/>
      <c r="K1458" s="83"/>
      <c r="L1458" s="83"/>
      <c r="M1458" s="83"/>
      <c r="N1458" s="83"/>
      <c r="O1458" s="83"/>
      <c r="P1458" s="83"/>
      <c r="Q1458" s="83"/>
      <c r="R1458" s="83"/>
      <c r="S1458" s="83"/>
      <c r="T1458" s="83"/>
      <c r="U1458" s="99">
        <f>COUNTIF(通讯通路门店!$S:$S,$G1458)</f>
        <v>0</v>
      </c>
      <c r="V1458" s="99">
        <f>COUNTIFS(通讯通路门店!$S:$S,$G1458,通讯通路门店!$J:$J,"综合卖场")</f>
        <v>0</v>
      </c>
      <c r="W1458" s="99">
        <f>SUMIFS(通讯通路门店!$AJ:$AJ,通讯通路门店!$S:$S,通讯客户沙盘!$G1458)</f>
        <v>0</v>
      </c>
      <c r="X1458" s="99">
        <f t="shared" si="110"/>
        <v>0</v>
      </c>
      <c r="Y1458" s="99">
        <f>COUNTIFS(通讯通路门店!$S:$S,$G1458,通讯通路门店!$J:$J,"荣耀体验店")+COUNTIFS(通讯通路门店!$S:$S,$G1458,通讯通路门店!$J:$J,"荣耀授权专卖店")</f>
        <v>0</v>
      </c>
      <c r="Z1458" s="99">
        <f>COUNTIFS(通讯通路门店!$S:$S,$G1458,通讯通路门店!$J:$J,"VIVO体验店")</f>
        <v>0</v>
      </c>
      <c r="AA1458" s="99">
        <f>COUNTIFS(通讯通路门店!$S:$S,$G1458,通讯通路门店!$J:$J,"OPPO体验店")</f>
        <v>0</v>
      </c>
      <c r="AB1458" s="99">
        <f>COUNTIFS(通讯通路门店!$S:$S,$G1458,通讯通路门店!$J:$J,"华为授权体验店")+COUNTIFS(通讯通路门店!$S:$S,$G1458,通讯通路门店!$J:$J,"华为堡垒店")</f>
        <v>0</v>
      </c>
      <c r="AC1458" s="99">
        <f>COUNTIFS(通讯通路门店!$S:$S,$G1458,通讯通路门店!$J:$J,"小米体验店")</f>
        <v>0</v>
      </c>
      <c r="AD1458" s="99">
        <f>COUNTIFS(通讯通路门店!$S:$S,$G1458,通讯通路门店!$J:$J,"苹果体验店")</f>
        <v>0</v>
      </c>
      <c r="AE1458" s="99">
        <f>COUNTIFS(通讯通路门店!$S:$S,$G1458,通讯通路门店!$J:$J,"其他品牌专卖店")</f>
        <v>0</v>
      </c>
      <c r="AF1458" s="99">
        <f>SUMIFS(通讯通路门店!$BI:$BI,通讯通路门店!$S:$S,$G1458)</f>
        <v>0</v>
      </c>
      <c r="AG1458" s="99">
        <f>SUMIFS(通讯通路门店!$BH:$BH,通讯通路门店!$S:$S,$G1458)</f>
        <v>0</v>
      </c>
      <c r="AH1458" s="99">
        <f t="shared" si="111"/>
        <v>0</v>
      </c>
      <c r="AI1458" s="99">
        <f>SUMIFS(通讯通路门店!$BB:$BB,通讯通路门店!$S:$S,$G1458)</f>
        <v>0</v>
      </c>
      <c r="AJ1458" s="99">
        <f>SUMIFS(通讯通路门店!$BE:$BE,通讯通路门店!$S:$S,$G1458)</f>
        <v>0</v>
      </c>
      <c r="AK1458" s="99">
        <f>SUMIFS(通讯通路门店!$BG:$BG,通讯通路门店!$S:$S,$G1458)</f>
        <v>0</v>
      </c>
      <c r="AL1458" s="99">
        <f>SUMIFS(通讯通路门店!$BC:$BC,通讯通路门店!$S:$S,$G1458)</f>
        <v>0</v>
      </c>
      <c r="AM1458" s="99">
        <f>SUMIFS(通讯通路门店!$BD:$BD,通讯通路门店!$S:$S,$G1458)</f>
        <v>0</v>
      </c>
      <c r="AN1458" s="99">
        <f>SUMIFS(通讯通路门店!$BF:$BF,通讯通路门店!$S:$S,$G1458)</f>
        <v>0</v>
      </c>
      <c r="AO1458" s="99">
        <f t="shared" si="112"/>
        <v>0</v>
      </c>
      <c r="AP1458" s="99">
        <f>SUMIFS(通讯通路门店!$K:$K,通讯通路门店!$S:$S,$G1458)</f>
        <v>0</v>
      </c>
      <c r="AQ1458" s="83"/>
      <c r="AR1458" s="99">
        <f>SUMIFS(通讯通路门店!$T:$T,通讯通路门店!$S:$S,$G1458)</f>
        <v>0</v>
      </c>
      <c r="AS1458" s="99">
        <f>SUMIFS(通讯通路门店!$U:$U,通讯通路门店!$S:$S,$G1458)</f>
        <v>0</v>
      </c>
      <c r="AT1458" s="99">
        <f>SUMIFS(通讯通路门店!$V:$V,通讯通路门店!$S:$S,$G1458)</f>
        <v>0</v>
      </c>
      <c r="AU1458" s="99">
        <f>SUMIFS(通讯通路门店!$W:$W,通讯通路门店!$S:$S,$G1458)</f>
        <v>0</v>
      </c>
      <c r="AV1458" s="99">
        <f>SUMIFS(通讯通路门店!$Z:$Z,通讯通路门店!$S:$S,$G1458)</f>
        <v>0</v>
      </c>
      <c r="AW1458" s="99">
        <f>SUMIFS(通讯通路门店!$AB:$AB,通讯通路门店!$S:$S,$G1458)</f>
        <v>0</v>
      </c>
      <c r="AX1458" s="99">
        <f>SUMIFS(通讯通路门店!$X:$X,通讯通路门店!$S:$S,$G1458)</f>
        <v>0</v>
      </c>
      <c r="AY1458" s="99">
        <f>SUMIFS(通讯通路门店!$Y:$Y,通讯通路门店!$S:$S,$G1458)</f>
        <v>0</v>
      </c>
      <c r="AZ1458" s="99">
        <f>SUMIFS(通讯通路门店!$AA:$AA,通讯通路门店!$S:$S,$G1458)</f>
        <v>0</v>
      </c>
      <c r="BA1458" s="99">
        <f t="shared" si="113"/>
        <v>0</v>
      </c>
      <c r="BB1458" s="99">
        <f t="shared" si="114"/>
        <v>0</v>
      </c>
      <c r="BC1458" s="99">
        <f>SUMIFS(通讯通路门店!$W:$W,通讯通路门店!$S:$S,$G1458,通讯通路门店!$J:$J,"荣耀体验店")+SUMIFS(通讯通路门店!$W:$W,通讯通路门店!$S:$S,$G1458,通讯通路门店!$J:$J,"荣耀授权专卖店")</f>
        <v>0</v>
      </c>
      <c r="BD1458" s="99">
        <f>SUMIFS(通讯通路门店!$Z:$Z,通讯通路门店!$S:$S,$G1458,通讯通路门店!$J:$J,"VIVO体验店")</f>
        <v>0</v>
      </c>
      <c r="BE1458" s="99">
        <f>SUMIFS(通讯通路门店!$AB:$AB,通讯通路门店!$S:$S,$G1458,通讯通路门店!$J:$J,"OPPO体验店")</f>
        <v>0</v>
      </c>
      <c r="BF1458" s="99">
        <f>SUMIFS(通讯通路门店!$X:$X,通讯通路门店!$S:$S,$G1458,通讯通路门店!$J:$J,"华为授权体验店")+SUMIFS(通讯通路门店!$AA:$AA,通讯通路门店!$S:$S,$G1458,通讯通路门店!$J:$J,"华为堡垒店")</f>
        <v>0</v>
      </c>
      <c r="BG1458" s="99">
        <f>SUMIFS(通讯通路门店!$Y:$Y,通讯通路门店!$S:$S,$G1458,通讯通路门店!$J:$J,"小米体验店")</f>
        <v>0</v>
      </c>
      <c r="BH1458" s="99">
        <f>SUMIFS(通讯通路门店!$AA:$AA,通讯通路门店!$S:$S,$G1458,通讯通路门店!$J:$J,"苹果体验店")</f>
        <v>0</v>
      </c>
      <c r="BI1458" s="99">
        <f>SUMIFS(通讯通路门店!$K:$K,通讯通路门店!$S:$S,$G1458,通讯通路门店!$J:$J,"其他品牌专卖店")</f>
        <v>0</v>
      </c>
      <c r="BJ1458" s="99">
        <f>SUMIFS(通讯通路门店!$AC:$AC,通讯通路门店!$S:$S,$G1458)</f>
        <v>0</v>
      </c>
      <c r="BK1458" s="99">
        <f>SUMIFS(通讯通路门店!$AD:$AD,通讯通路门店!$S:$S,$G1458)</f>
        <v>0</v>
      </c>
      <c r="BL1458" s="99">
        <f>SUMIFS(通讯通路门店!$AE:$AE,通讯通路门店!$S:$S,$G1458)</f>
        <v>0</v>
      </c>
      <c r="BM1458" s="99">
        <f>SUMIFS(通讯通路门店!$AF:$AF,通讯通路门店!$S:$S,$G1458)</f>
        <v>0</v>
      </c>
      <c r="BN1458" s="99">
        <f>SUMIFS(通讯通路门店!$AG:$AG,通讯通路门店!$S:$S,$G1458)</f>
        <v>0</v>
      </c>
      <c r="BO1458" s="99">
        <f>SUMIFS(通讯通路门店!$AH:$AH,通讯通路门店!$S:$S,$G1458)</f>
        <v>0</v>
      </c>
      <c r="BP1458" s="99">
        <f>SUMIFS(通讯通路门店!$AI:$AI,通讯通路门店!$S:$S,$G1458)</f>
        <v>0</v>
      </c>
      <c r="BQ1458" s="83"/>
    </row>
    <row r="1459" spans="1:69">
      <c r="A1459" s="99" t="str">
        <f>IFERROR(_xlfn.XLOOKUP($G1459,通讯通路门店!$S$4:$S$993933,通讯通路门店!$A$4:$A$993933,0,0),"")</f>
        <v>海南省</v>
      </c>
      <c r="B1459" s="99" t="str">
        <f>IFERROR(_xlfn.XLOOKUP($G1459,通讯通路门店!$S$4:$S$993933,通讯通路门店!$B$4:$B$993933,0,0),"")</f>
        <v>昌江黎族自治县</v>
      </c>
      <c r="C1459" s="99" t="str">
        <f>IFERROR(_xlfn.XLOOKUP($G1459,通讯通路门店!$S$4:$S$993933,通讯通路门店!$C$4:$C$993933,0,0),"")</f>
        <v>昌江黎族自治县</v>
      </c>
      <c r="D1459" s="99" t="str">
        <f>IFERROR(_xlfn.XLOOKUP($G1459,通讯通路门店!$S$4:$S$993933,通讯通路门店!$D$4:$D$993933,0,0),"")</f>
        <v>叉河镇</v>
      </c>
      <c r="E1459" s="83"/>
      <c r="F1459" s="83"/>
      <c r="G1459" s="101"/>
      <c r="H1459" s="102">
        <f>IFERROR(_xlfn.XLOOKUP($G1459,通讯通路门店!$S$4:$S$993933,通讯通路门店!$R$4:$R$993933,0,0),"")</f>
        <v>0</v>
      </c>
      <c r="I1459" s="83"/>
      <c r="J1459" s="83"/>
      <c r="K1459" s="83"/>
      <c r="L1459" s="83"/>
      <c r="M1459" s="83"/>
      <c r="N1459" s="83"/>
      <c r="O1459" s="83"/>
      <c r="P1459" s="83"/>
      <c r="Q1459" s="83"/>
      <c r="R1459" s="83"/>
      <c r="S1459" s="83"/>
      <c r="T1459" s="83"/>
      <c r="U1459" s="99">
        <f>COUNTIF(通讯通路门店!$S:$S,$G1459)</f>
        <v>0</v>
      </c>
      <c r="V1459" s="99">
        <f>COUNTIFS(通讯通路门店!$S:$S,$G1459,通讯通路门店!$J:$J,"综合卖场")</f>
        <v>0</v>
      </c>
      <c r="W1459" s="99">
        <f>SUMIFS(通讯通路门店!$AJ:$AJ,通讯通路门店!$S:$S,通讯客户沙盘!$G1459)</f>
        <v>0</v>
      </c>
      <c r="X1459" s="99">
        <f t="shared" si="110"/>
        <v>0</v>
      </c>
      <c r="Y1459" s="99">
        <f>COUNTIFS(通讯通路门店!$S:$S,$G1459,通讯通路门店!$J:$J,"荣耀体验店")+COUNTIFS(通讯通路门店!$S:$S,$G1459,通讯通路门店!$J:$J,"荣耀授权专卖店")</f>
        <v>0</v>
      </c>
      <c r="Z1459" s="99">
        <f>COUNTIFS(通讯通路门店!$S:$S,$G1459,通讯通路门店!$J:$J,"VIVO体验店")</f>
        <v>0</v>
      </c>
      <c r="AA1459" s="99">
        <f>COUNTIFS(通讯通路门店!$S:$S,$G1459,通讯通路门店!$J:$J,"OPPO体验店")</f>
        <v>0</v>
      </c>
      <c r="AB1459" s="99">
        <f>COUNTIFS(通讯通路门店!$S:$S,$G1459,通讯通路门店!$J:$J,"华为授权体验店")+COUNTIFS(通讯通路门店!$S:$S,$G1459,通讯通路门店!$J:$J,"华为堡垒店")</f>
        <v>0</v>
      </c>
      <c r="AC1459" s="99">
        <f>COUNTIFS(通讯通路门店!$S:$S,$G1459,通讯通路门店!$J:$J,"小米体验店")</f>
        <v>0</v>
      </c>
      <c r="AD1459" s="99">
        <f>COUNTIFS(通讯通路门店!$S:$S,$G1459,通讯通路门店!$J:$J,"苹果体验店")</f>
        <v>0</v>
      </c>
      <c r="AE1459" s="99">
        <f>COUNTIFS(通讯通路门店!$S:$S,$G1459,通讯通路门店!$J:$J,"其他品牌专卖店")</f>
        <v>0</v>
      </c>
      <c r="AF1459" s="99">
        <f>SUMIFS(通讯通路门店!$BI:$BI,通讯通路门店!$S:$S,$G1459)</f>
        <v>0</v>
      </c>
      <c r="AG1459" s="99">
        <f>SUMIFS(通讯通路门店!$BH:$BH,通讯通路门店!$S:$S,$G1459)</f>
        <v>0</v>
      </c>
      <c r="AH1459" s="99">
        <f t="shared" si="111"/>
        <v>0</v>
      </c>
      <c r="AI1459" s="99">
        <f>SUMIFS(通讯通路门店!$BB:$BB,通讯通路门店!$S:$S,$G1459)</f>
        <v>0</v>
      </c>
      <c r="AJ1459" s="99">
        <f>SUMIFS(通讯通路门店!$BE:$BE,通讯通路门店!$S:$S,$G1459)</f>
        <v>0</v>
      </c>
      <c r="AK1459" s="99">
        <f>SUMIFS(通讯通路门店!$BG:$BG,通讯通路门店!$S:$S,$G1459)</f>
        <v>0</v>
      </c>
      <c r="AL1459" s="99">
        <f>SUMIFS(通讯通路门店!$BC:$BC,通讯通路门店!$S:$S,$G1459)</f>
        <v>0</v>
      </c>
      <c r="AM1459" s="99">
        <f>SUMIFS(通讯通路门店!$BD:$BD,通讯通路门店!$S:$S,$G1459)</f>
        <v>0</v>
      </c>
      <c r="AN1459" s="99">
        <f>SUMIFS(通讯通路门店!$BF:$BF,通讯通路门店!$S:$S,$G1459)</f>
        <v>0</v>
      </c>
      <c r="AO1459" s="99">
        <f t="shared" si="112"/>
        <v>0</v>
      </c>
      <c r="AP1459" s="99">
        <f>SUMIFS(通讯通路门店!$K:$K,通讯通路门店!$S:$S,$G1459)</f>
        <v>0</v>
      </c>
      <c r="AQ1459" s="83"/>
      <c r="AR1459" s="99">
        <f>SUMIFS(通讯通路门店!$T:$T,通讯通路门店!$S:$S,$G1459)</f>
        <v>0</v>
      </c>
      <c r="AS1459" s="99">
        <f>SUMIFS(通讯通路门店!$U:$U,通讯通路门店!$S:$S,$G1459)</f>
        <v>0</v>
      </c>
      <c r="AT1459" s="99">
        <f>SUMIFS(通讯通路门店!$V:$V,通讯通路门店!$S:$S,$G1459)</f>
        <v>0</v>
      </c>
      <c r="AU1459" s="99">
        <f>SUMIFS(通讯通路门店!$W:$W,通讯通路门店!$S:$S,$G1459)</f>
        <v>0</v>
      </c>
      <c r="AV1459" s="99">
        <f>SUMIFS(通讯通路门店!$Z:$Z,通讯通路门店!$S:$S,$G1459)</f>
        <v>0</v>
      </c>
      <c r="AW1459" s="99">
        <f>SUMIFS(通讯通路门店!$AB:$AB,通讯通路门店!$S:$S,$G1459)</f>
        <v>0</v>
      </c>
      <c r="AX1459" s="99">
        <f>SUMIFS(通讯通路门店!$X:$X,通讯通路门店!$S:$S,$G1459)</f>
        <v>0</v>
      </c>
      <c r="AY1459" s="99">
        <f>SUMIFS(通讯通路门店!$Y:$Y,通讯通路门店!$S:$S,$G1459)</f>
        <v>0</v>
      </c>
      <c r="AZ1459" s="99">
        <f>SUMIFS(通讯通路门店!$AA:$AA,通讯通路门店!$S:$S,$G1459)</f>
        <v>0</v>
      </c>
      <c r="BA1459" s="99">
        <f t="shared" si="113"/>
        <v>0</v>
      </c>
      <c r="BB1459" s="99">
        <f t="shared" si="114"/>
        <v>0</v>
      </c>
      <c r="BC1459" s="99">
        <f>SUMIFS(通讯通路门店!$W:$W,通讯通路门店!$S:$S,$G1459,通讯通路门店!$J:$J,"荣耀体验店")+SUMIFS(通讯通路门店!$W:$W,通讯通路门店!$S:$S,$G1459,通讯通路门店!$J:$J,"荣耀授权专卖店")</f>
        <v>0</v>
      </c>
      <c r="BD1459" s="99">
        <f>SUMIFS(通讯通路门店!$Z:$Z,通讯通路门店!$S:$S,$G1459,通讯通路门店!$J:$J,"VIVO体验店")</f>
        <v>0</v>
      </c>
      <c r="BE1459" s="99">
        <f>SUMIFS(通讯通路门店!$AB:$AB,通讯通路门店!$S:$S,$G1459,通讯通路门店!$J:$J,"OPPO体验店")</f>
        <v>0</v>
      </c>
      <c r="BF1459" s="99">
        <f>SUMIFS(通讯通路门店!$X:$X,通讯通路门店!$S:$S,$G1459,通讯通路门店!$J:$J,"华为授权体验店")+SUMIFS(通讯通路门店!$AA:$AA,通讯通路门店!$S:$S,$G1459,通讯通路门店!$J:$J,"华为堡垒店")</f>
        <v>0</v>
      </c>
      <c r="BG1459" s="99">
        <f>SUMIFS(通讯通路门店!$Y:$Y,通讯通路门店!$S:$S,$G1459,通讯通路门店!$J:$J,"小米体验店")</f>
        <v>0</v>
      </c>
      <c r="BH1459" s="99">
        <f>SUMIFS(通讯通路门店!$AA:$AA,通讯通路门店!$S:$S,$G1459,通讯通路门店!$J:$J,"苹果体验店")</f>
        <v>0</v>
      </c>
      <c r="BI1459" s="99">
        <f>SUMIFS(通讯通路门店!$K:$K,通讯通路门店!$S:$S,$G1459,通讯通路门店!$J:$J,"其他品牌专卖店")</f>
        <v>0</v>
      </c>
      <c r="BJ1459" s="99">
        <f>SUMIFS(通讯通路门店!$AC:$AC,通讯通路门店!$S:$S,$G1459)</f>
        <v>0</v>
      </c>
      <c r="BK1459" s="99">
        <f>SUMIFS(通讯通路门店!$AD:$AD,通讯通路门店!$S:$S,$G1459)</f>
        <v>0</v>
      </c>
      <c r="BL1459" s="99">
        <f>SUMIFS(通讯通路门店!$AE:$AE,通讯通路门店!$S:$S,$G1459)</f>
        <v>0</v>
      </c>
      <c r="BM1459" s="99">
        <f>SUMIFS(通讯通路门店!$AF:$AF,通讯通路门店!$S:$S,$G1459)</f>
        <v>0</v>
      </c>
      <c r="BN1459" s="99">
        <f>SUMIFS(通讯通路门店!$AG:$AG,通讯通路门店!$S:$S,$G1459)</f>
        <v>0</v>
      </c>
      <c r="BO1459" s="99">
        <f>SUMIFS(通讯通路门店!$AH:$AH,通讯通路门店!$S:$S,$G1459)</f>
        <v>0</v>
      </c>
      <c r="BP1459" s="99">
        <f>SUMIFS(通讯通路门店!$AI:$AI,通讯通路门店!$S:$S,$G1459)</f>
        <v>0</v>
      </c>
      <c r="BQ1459" s="83"/>
    </row>
    <row r="1460" spans="1:69">
      <c r="A1460" s="99" t="str">
        <f>IFERROR(_xlfn.XLOOKUP($G1460,通讯通路门店!$S$4:$S$993933,通讯通路门店!$A$4:$A$993933,0,0),"")</f>
        <v>海南省</v>
      </c>
      <c r="B1460" s="99" t="str">
        <f>IFERROR(_xlfn.XLOOKUP($G1460,通讯通路门店!$S$4:$S$993933,通讯通路门店!$B$4:$B$993933,0,0),"")</f>
        <v>昌江黎族自治县</v>
      </c>
      <c r="C1460" s="99" t="str">
        <f>IFERROR(_xlfn.XLOOKUP($G1460,通讯通路门店!$S$4:$S$993933,通讯通路门店!$C$4:$C$993933,0,0),"")</f>
        <v>昌江黎族自治县</v>
      </c>
      <c r="D1460" s="99" t="str">
        <f>IFERROR(_xlfn.XLOOKUP($G1460,通讯通路门店!$S$4:$S$993933,通讯通路门店!$D$4:$D$993933,0,0),"")</f>
        <v>叉河镇</v>
      </c>
      <c r="E1460" s="83"/>
      <c r="F1460" s="83"/>
      <c r="G1460" s="101"/>
      <c r="H1460" s="102">
        <f>IFERROR(_xlfn.XLOOKUP($G1460,通讯通路门店!$S$4:$S$993933,通讯通路门店!$R$4:$R$993933,0,0),"")</f>
        <v>0</v>
      </c>
      <c r="I1460" s="83"/>
      <c r="J1460" s="83"/>
      <c r="K1460" s="83"/>
      <c r="L1460" s="83"/>
      <c r="M1460" s="83"/>
      <c r="N1460" s="83"/>
      <c r="O1460" s="83"/>
      <c r="P1460" s="83"/>
      <c r="Q1460" s="83"/>
      <c r="R1460" s="83"/>
      <c r="S1460" s="83"/>
      <c r="T1460" s="83"/>
      <c r="U1460" s="99">
        <f>COUNTIF(通讯通路门店!$S:$S,$G1460)</f>
        <v>0</v>
      </c>
      <c r="V1460" s="99">
        <f>COUNTIFS(通讯通路门店!$S:$S,$G1460,通讯通路门店!$J:$J,"综合卖场")</f>
        <v>0</v>
      </c>
      <c r="W1460" s="99">
        <f>SUMIFS(通讯通路门店!$AJ:$AJ,通讯通路门店!$S:$S,通讯客户沙盘!$G1460)</f>
        <v>0</v>
      </c>
      <c r="X1460" s="99">
        <f t="shared" si="110"/>
        <v>0</v>
      </c>
      <c r="Y1460" s="99">
        <f>COUNTIFS(通讯通路门店!$S:$S,$G1460,通讯通路门店!$J:$J,"荣耀体验店")+COUNTIFS(通讯通路门店!$S:$S,$G1460,通讯通路门店!$J:$J,"荣耀授权专卖店")</f>
        <v>0</v>
      </c>
      <c r="Z1460" s="99">
        <f>COUNTIFS(通讯通路门店!$S:$S,$G1460,通讯通路门店!$J:$J,"VIVO体验店")</f>
        <v>0</v>
      </c>
      <c r="AA1460" s="99">
        <f>COUNTIFS(通讯通路门店!$S:$S,$G1460,通讯通路门店!$J:$J,"OPPO体验店")</f>
        <v>0</v>
      </c>
      <c r="AB1460" s="99">
        <f>COUNTIFS(通讯通路门店!$S:$S,$G1460,通讯通路门店!$J:$J,"华为授权体验店")+COUNTIFS(通讯通路门店!$S:$S,$G1460,通讯通路门店!$J:$J,"华为堡垒店")</f>
        <v>0</v>
      </c>
      <c r="AC1460" s="99">
        <f>COUNTIFS(通讯通路门店!$S:$S,$G1460,通讯通路门店!$J:$J,"小米体验店")</f>
        <v>0</v>
      </c>
      <c r="AD1460" s="99">
        <f>COUNTIFS(通讯通路门店!$S:$S,$G1460,通讯通路门店!$J:$J,"苹果体验店")</f>
        <v>0</v>
      </c>
      <c r="AE1460" s="99">
        <f>COUNTIFS(通讯通路门店!$S:$S,$G1460,通讯通路门店!$J:$J,"其他品牌专卖店")</f>
        <v>0</v>
      </c>
      <c r="AF1460" s="99">
        <f>SUMIFS(通讯通路门店!$BI:$BI,通讯通路门店!$S:$S,$G1460)</f>
        <v>0</v>
      </c>
      <c r="AG1460" s="99">
        <f>SUMIFS(通讯通路门店!$BH:$BH,通讯通路门店!$S:$S,$G1460)</f>
        <v>0</v>
      </c>
      <c r="AH1460" s="99">
        <f t="shared" si="111"/>
        <v>0</v>
      </c>
      <c r="AI1460" s="99">
        <f>SUMIFS(通讯通路门店!$BB:$BB,通讯通路门店!$S:$S,$G1460)</f>
        <v>0</v>
      </c>
      <c r="AJ1460" s="99">
        <f>SUMIFS(通讯通路门店!$BE:$BE,通讯通路门店!$S:$S,$G1460)</f>
        <v>0</v>
      </c>
      <c r="AK1460" s="99">
        <f>SUMIFS(通讯通路门店!$BG:$BG,通讯通路门店!$S:$S,$G1460)</f>
        <v>0</v>
      </c>
      <c r="AL1460" s="99">
        <f>SUMIFS(通讯通路门店!$BC:$BC,通讯通路门店!$S:$S,$G1460)</f>
        <v>0</v>
      </c>
      <c r="AM1460" s="99">
        <f>SUMIFS(通讯通路门店!$BD:$BD,通讯通路门店!$S:$S,$G1460)</f>
        <v>0</v>
      </c>
      <c r="AN1460" s="99">
        <f>SUMIFS(通讯通路门店!$BF:$BF,通讯通路门店!$S:$S,$G1460)</f>
        <v>0</v>
      </c>
      <c r="AO1460" s="99">
        <f t="shared" si="112"/>
        <v>0</v>
      </c>
      <c r="AP1460" s="99">
        <f>SUMIFS(通讯通路门店!$K:$K,通讯通路门店!$S:$S,$G1460)</f>
        <v>0</v>
      </c>
      <c r="AQ1460" s="83"/>
      <c r="AR1460" s="99">
        <f>SUMIFS(通讯通路门店!$T:$T,通讯通路门店!$S:$S,$G1460)</f>
        <v>0</v>
      </c>
      <c r="AS1460" s="99">
        <f>SUMIFS(通讯通路门店!$U:$U,通讯通路门店!$S:$S,$G1460)</f>
        <v>0</v>
      </c>
      <c r="AT1460" s="99">
        <f>SUMIFS(通讯通路门店!$V:$V,通讯通路门店!$S:$S,$G1460)</f>
        <v>0</v>
      </c>
      <c r="AU1460" s="99">
        <f>SUMIFS(通讯通路门店!$W:$W,通讯通路门店!$S:$S,$G1460)</f>
        <v>0</v>
      </c>
      <c r="AV1460" s="99">
        <f>SUMIFS(通讯通路门店!$Z:$Z,通讯通路门店!$S:$S,$G1460)</f>
        <v>0</v>
      </c>
      <c r="AW1460" s="99">
        <f>SUMIFS(通讯通路门店!$AB:$AB,通讯通路门店!$S:$S,$G1460)</f>
        <v>0</v>
      </c>
      <c r="AX1460" s="99">
        <f>SUMIFS(通讯通路门店!$X:$X,通讯通路门店!$S:$S,$G1460)</f>
        <v>0</v>
      </c>
      <c r="AY1460" s="99">
        <f>SUMIFS(通讯通路门店!$Y:$Y,通讯通路门店!$S:$S,$G1460)</f>
        <v>0</v>
      </c>
      <c r="AZ1460" s="99">
        <f>SUMIFS(通讯通路门店!$AA:$AA,通讯通路门店!$S:$S,$G1460)</f>
        <v>0</v>
      </c>
      <c r="BA1460" s="99">
        <f t="shared" si="113"/>
        <v>0</v>
      </c>
      <c r="BB1460" s="99">
        <f t="shared" si="114"/>
        <v>0</v>
      </c>
      <c r="BC1460" s="99">
        <f>SUMIFS(通讯通路门店!$W:$W,通讯通路门店!$S:$S,$G1460,通讯通路门店!$J:$J,"荣耀体验店")+SUMIFS(通讯通路门店!$W:$W,通讯通路门店!$S:$S,$G1460,通讯通路门店!$J:$J,"荣耀授权专卖店")</f>
        <v>0</v>
      </c>
      <c r="BD1460" s="99">
        <f>SUMIFS(通讯通路门店!$Z:$Z,通讯通路门店!$S:$S,$G1460,通讯通路门店!$J:$J,"VIVO体验店")</f>
        <v>0</v>
      </c>
      <c r="BE1460" s="99">
        <f>SUMIFS(通讯通路门店!$AB:$AB,通讯通路门店!$S:$S,$G1460,通讯通路门店!$J:$J,"OPPO体验店")</f>
        <v>0</v>
      </c>
      <c r="BF1460" s="99">
        <f>SUMIFS(通讯通路门店!$X:$X,通讯通路门店!$S:$S,$G1460,通讯通路门店!$J:$J,"华为授权体验店")+SUMIFS(通讯通路门店!$AA:$AA,通讯通路门店!$S:$S,$G1460,通讯通路门店!$J:$J,"华为堡垒店")</f>
        <v>0</v>
      </c>
      <c r="BG1460" s="99">
        <f>SUMIFS(通讯通路门店!$Y:$Y,通讯通路门店!$S:$S,$G1460,通讯通路门店!$J:$J,"小米体验店")</f>
        <v>0</v>
      </c>
      <c r="BH1460" s="99">
        <f>SUMIFS(通讯通路门店!$AA:$AA,通讯通路门店!$S:$S,$G1460,通讯通路门店!$J:$J,"苹果体验店")</f>
        <v>0</v>
      </c>
      <c r="BI1460" s="99">
        <f>SUMIFS(通讯通路门店!$K:$K,通讯通路门店!$S:$S,$G1460,通讯通路门店!$J:$J,"其他品牌专卖店")</f>
        <v>0</v>
      </c>
      <c r="BJ1460" s="99">
        <f>SUMIFS(通讯通路门店!$AC:$AC,通讯通路门店!$S:$S,$G1460)</f>
        <v>0</v>
      </c>
      <c r="BK1460" s="99">
        <f>SUMIFS(通讯通路门店!$AD:$AD,通讯通路门店!$S:$S,$G1460)</f>
        <v>0</v>
      </c>
      <c r="BL1460" s="99">
        <f>SUMIFS(通讯通路门店!$AE:$AE,通讯通路门店!$S:$S,$G1460)</f>
        <v>0</v>
      </c>
      <c r="BM1460" s="99">
        <f>SUMIFS(通讯通路门店!$AF:$AF,通讯通路门店!$S:$S,$G1460)</f>
        <v>0</v>
      </c>
      <c r="BN1460" s="99">
        <f>SUMIFS(通讯通路门店!$AG:$AG,通讯通路门店!$S:$S,$G1460)</f>
        <v>0</v>
      </c>
      <c r="BO1460" s="99">
        <f>SUMIFS(通讯通路门店!$AH:$AH,通讯通路门店!$S:$S,$G1460)</f>
        <v>0</v>
      </c>
      <c r="BP1460" s="99">
        <f>SUMIFS(通讯通路门店!$AI:$AI,通讯通路门店!$S:$S,$G1460)</f>
        <v>0</v>
      </c>
      <c r="BQ1460" s="83"/>
    </row>
    <row r="1461" spans="1:69">
      <c r="A1461" s="99" t="str">
        <f>IFERROR(_xlfn.XLOOKUP($G1461,通讯通路门店!$S$4:$S$993933,通讯通路门店!$A$4:$A$993933,0,0),"")</f>
        <v>海南省</v>
      </c>
      <c r="B1461" s="99" t="str">
        <f>IFERROR(_xlfn.XLOOKUP($G1461,通讯通路门店!$S$4:$S$993933,通讯通路门店!$B$4:$B$993933,0,0),"")</f>
        <v>昌江黎族自治县</v>
      </c>
      <c r="C1461" s="99" t="str">
        <f>IFERROR(_xlfn.XLOOKUP($G1461,通讯通路门店!$S$4:$S$993933,通讯通路门店!$C$4:$C$993933,0,0),"")</f>
        <v>昌江黎族自治县</v>
      </c>
      <c r="D1461" s="99" t="str">
        <f>IFERROR(_xlfn.XLOOKUP($G1461,通讯通路门店!$S$4:$S$993933,通讯通路门店!$D$4:$D$993933,0,0),"")</f>
        <v>叉河镇</v>
      </c>
      <c r="E1461" s="83"/>
      <c r="F1461" s="83"/>
      <c r="G1461" s="101"/>
      <c r="H1461" s="102">
        <f>IFERROR(_xlfn.XLOOKUP($G1461,通讯通路门店!$S$4:$S$993933,通讯通路门店!$R$4:$R$993933,0,0),"")</f>
        <v>0</v>
      </c>
      <c r="I1461" s="83"/>
      <c r="J1461" s="83"/>
      <c r="K1461" s="83"/>
      <c r="L1461" s="83"/>
      <c r="M1461" s="83"/>
      <c r="N1461" s="83"/>
      <c r="O1461" s="83"/>
      <c r="P1461" s="83"/>
      <c r="Q1461" s="83"/>
      <c r="R1461" s="83"/>
      <c r="S1461" s="83"/>
      <c r="T1461" s="83"/>
      <c r="U1461" s="99">
        <f>COUNTIF(通讯通路门店!$S:$S,$G1461)</f>
        <v>0</v>
      </c>
      <c r="V1461" s="99">
        <f>COUNTIFS(通讯通路门店!$S:$S,$G1461,通讯通路门店!$J:$J,"综合卖场")</f>
        <v>0</v>
      </c>
      <c r="W1461" s="99">
        <f>SUMIFS(通讯通路门店!$AJ:$AJ,通讯通路门店!$S:$S,通讯客户沙盘!$G1461)</f>
        <v>0</v>
      </c>
      <c r="X1461" s="99">
        <f t="shared" si="110"/>
        <v>0</v>
      </c>
      <c r="Y1461" s="99">
        <f>COUNTIFS(通讯通路门店!$S:$S,$G1461,通讯通路门店!$J:$J,"荣耀体验店")+COUNTIFS(通讯通路门店!$S:$S,$G1461,通讯通路门店!$J:$J,"荣耀授权专卖店")</f>
        <v>0</v>
      </c>
      <c r="Z1461" s="99">
        <f>COUNTIFS(通讯通路门店!$S:$S,$G1461,通讯通路门店!$J:$J,"VIVO体验店")</f>
        <v>0</v>
      </c>
      <c r="AA1461" s="99">
        <f>COUNTIFS(通讯通路门店!$S:$S,$G1461,通讯通路门店!$J:$J,"OPPO体验店")</f>
        <v>0</v>
      </c>
      <c r="AB1461" s="99">
        <f>COUNTIFS(通讯通路门店!$S:$S,$G1461,通讯通路门店!$J:$J,"华为授权体验店")+COUNTIFS(通讯通路门店!$S:$S,$G1461,通讯通路门店!$J:$J,"华为堡垒店")</f>
        <v>0</v>
      </c>
      <c r="AC1461" s="99">
        <f>COUNTIFS(通讯通路门店!$S:$S,$G1461,通讯通路门店!$J:$J,"小米体验店")</f>
        <v>0</v>
      </c>
      <c r="AD1461" s="99">
        <f>COUNTIFS(通讯通路门店!$S:$S,$G1461,通讯通路门店!$J:$J,"苹果体验店")</f>
        <v>0</v>
      </c>
      <c r="AE1461" s="99">
        <f>COUNTIFS(通讯通路门店!$S:$S,$G1461,通讯通路门店!$J:$J,"其他品牌专卖店")</f>
        <v>0</v>
      </c>
      <c r="AF1461" s="99">
        <f>SUMIFS(通讯通路门店!$BI:$BI,通讯通路门店!$S:$S,$G1461)</f>
        <v>0</v>
      </c>
      <c r="AG1461" s="99">
        <f>SUMIFS(通讯通路门店!$BH:$BH,通讯通路门店!$S:$S,$G1461)</f>
        <v>0</v>
      </c>
      <c r="AH1461" s="99">
        <f t="shared" si="111"/>
        <v>0</v>
      </c>
      <c r="AI1461" s="99">
        <f>SUMIFS(通讯通路门店!$BB:$BB,通讯通路门店!$S:$S,$G1461)</f>
        <v>0</v>
      </c>
      <c r="AJ1461" s="99">
        <f>SUMIFS(通讯通路门店!$BE:$BE,通讯通路门店!$S:$S,$G1461)</f>
        <v>0</v>
      </c>
      <c r="AK1461" s="99">
        <f>SUMIFS(通讯通路门店!$BG:$BG,通讯通路门店!$S:$S,$G1461)</f>
        <v>0</v>
      </c>
      <c r="AL1461" s="99">
        <f>SUMIFS(通讯通路门店!$BC:$BC,通讯通路门店!$S:$S,$G1461)</f>
        <v>0</v>
      </c>
      <c r="AM1461" s="99">
        <f>SUMIFS(通讯通路门店!$BD:$BD,通讯通路门店!$S:$S,$G1461)</f>
        <v>0</v>
      </c>
      <c r="AN1461" s="99">
        <f>SUMIFS(通讯通路门店!$BF:$BF,通讯通路门店!$S:$S,$G1461)</f>
        <v>0</v>
      </c>
      <c r="AO1461" s="99">
        <f t="shared" si="112"/>
        <v>0</v>
      </c>
      <c r="AP1461" s="99">
        <f>SUMIFS(通讯通路门店!$K:$K,通讯通路门店!$S:$S,$G1461)</f>
        <v>0</v>
      </c>
      <c r="AQ1461" s="83"/>
      <c r="AR1461" s="99">
        <f>SUMIFS(通讯通路门店!$T:$T,通讯通路门店!$S:$S,$G1461)</f>
        <v>0</v>
      </c>
      <c r="AS1461" s="99">
        <f>SUMIFS(通讯通路门店!$U:$U,通讯通路门店!$S:$S,$G1461)</f>
        <v>0</v>
      </c>
      <c r="AT1461" s="99">
        <f>SUMIFS(通讯通路门店!$V:$V,通讯通路门店!$S:$S,$G1461)</f>
        <v>0</v>
      </c>
      <c r="AU1461" s="99">
        <f>SUMIFS(通讯通路门店!$W:$W,通讯通路门店!$S:$S,$G1461)</f>
        <v>0</v>
      </c>
      <c r="AV1461" s="99">
        <f>SUMIFS(通讯通路门店!$Z:$Z,通讯通路门店!$S:$S,$G1461)</f>
        <v>0</v>
      </c>
      <c r="AW1461" s="99">
        <f>SUMIFS(通讯通路门店!$AB:$AB,通讯通路门店!$S:$S,$G1461)</f>
        <v>0</v>
      </c>
      <c r="AX1461" s="99">
        <f>SUMIFS(通讯通路门店!$X:$X,通讯通路门店!$S:$S,$G1461)</f>
        <v>0</v>
      </c>
      <c r="AY1461" s="99">
        <f>SUMIFS(通讯通路门店!$Y:$Y,通讯通路门店!$S:$S,$G1461)</f>
        <v>0</v>
      </c>
      <c r="AZ1461" s="99">
        <f>SUMIFS(通讯通路门店!$AA:$AA,通讯通路门店!$S:$S,$G1461)</f>
        <v>0</v>
      </c>
      <c r="BA1461" s="99">
        <f t="shared" si="113"/>
        <v>0</v>
      </c>
      <c r="BB1461" s="99">
        <f t="shared" si="114"/>
        <v>0</v>
      </c>
      <c r="BC1461" s="99">
        <f>SUMIFS(通讯通路门店!$W:$W,通讯通路门店!$S:$S,$G1461,通讯通路门店!$J:$J,"荣耀体验店")+SUMIFS(通讯通路门店!$W:$W,通讯通路门店!$S:$S,$G1461,通讯通路门店!$J:$J,"荣耀授权专卖店")</f>
        <v>0</v>
      </c>
      <c r="BD1461" s="99">
        <f>SUMIFS(通讯通路门店!$Z:$Z,通讯通路门店!$S:$S,$G1461,通讯通路门店!$J:$J,"VIVO体验店")</f>
        <v>0</v>
      </c>
      <c r="BE1461" s="99">
        <f>SUMIFS(通讯通路门店!$AB:$AB,通讯通路门店!$S:$S,$G1461,通讯通路门店!$J:$J,"OPPO体验店")</f>
        <v>0</v>
      </c>
      <c r="BF1461" s="99">
        <f>SUMIFS(通讯通路门店!$X:$X,通讯通路门店!$S:$S,$G1461,通讯通路门店!$J:$J,"华为授权体验店")+SUMIFS(通讯通路门店!$AA:$AA,通讯通路门店!$S:$S,$G1461,通讯通路门店!$J:$J,"华为堡垒店")</f>
        <v>0</v>
      </c>
      <c r="BG1461" s="99">
        <f>SUMIFS(通讯通路门店!$Y:$Y,通讯通路门店!$S:$S,$G1461,通讯通路门店!$J:$J,"小米体验店")</f>
        <v>0</v>
      </c>
      <c r="BH1461" s="99">
        <f>SUMIFS(通讯通路门店!$AA:$AA,通讯通路门店!$S:$S,$G1461,通讯通路门店!$J:$J,"苹果体验店")</f>
        <v>0</v>
      </c>
      <c r="BI1461" s="99">
        <f>SUMIFS(通讯通路门店!$K:$K,通讯通路门店!$S:$S,$G1461,通讯通路门店!$J:$J,"其他品牌专卖店")</f>
        <v>0</v>
      </c>
      <c r="BJ1461" s="99">
        <f>SUMIFS(通讯通路门店!$AC:$AC,通讯通路门店!$S:$S,$G1461)</f>
        <v>0</v>
      </c>
      <c r="BK1461" s="99">
        <f>SUMIFS(通讯通路门店!$AD:$AD,通讯通路门店!$S:$S,$G1461)</f>
        <v>0</v>
      </c>
      <c r="BL1461" s="99">
        <f>SUMIFS(通讯通路门店!$AE:$AE,通讯通路门店!$S:$S,$G1461)</f>
        <v>0</v>
      </c>
      <c r="BM1461" s="99">
        <f>SUMIFS(通讯通路门店!$AF:$AF,通讯通路门店!$S:$S,$G1461)</f>
        <v>0</v>
      </c>
      <c r="BN1461" s="99">
        <f>SUMIFS(通讯通路门店!$AG:$AG,通讯通路门店!$S:$S,$G1461)</f>
        <v>0</v>
      </c>
      <c r="BO1461" s="99">
        <f>SUMIFS(通讯通路门店!$AH:$AH,通讯通路门店!$S:$S,$G1461)</f>
        <v>0</v>
      </c>
      <c r="BP1461" s="99">
        <f>SUMIFS(通讯通路门店!$AI:$AI,通讯通路门店!$S:$S,$G1461)</f>
        <v>0</v>
      </c>
      <c r="BQ1461" s="83"/>
    </row>
    <row r="1462" spans="1:69">
      <c r="A1462" s="99" t="str">
        <f>IFERROR(_xlfn.XLOOKUP($G1462,通讯通路门店!$S$4:$S$993933,通讯通路门店!$A$4:$A$993933,0,0),"")</f>
        <v>海南省</v>
      </c>
      <c r="B1462" s="99" t="str">
        <f>IFERROR(_xlfn.XLOOKUP($G1462,通讯通路门店!$S$4:$S$993933,通讯通路门店!$B$4:$B$993933,0,0),"")</f>
        <v>昌江黎族自治县</v>
      </c>
      <c r="C1462" s="99" t="str">
        <f>IFERROR(_xlfn.XLOOKUP($G1462,通讯通路门店!$S$4:$S$993933,通讯通路门店!$C$4:$C$993933,0,0),"")</f>
        <v>昌江黎族自治县</v>
      </c>
      <c r="D1462" s="99" t="str">
        <f>IFERROR(_xlfn.XLOOKUP($G1462,通讯通路门店!$S$4:$S$993933,通讯通路门店!$D$4:$D$993933,0,0),"")</f>
        <v>叉河镇</v>
      </c>
      <c r="E1462" s="83"/>
      <c r="F1462" s="83"/>
      <c r="G1462" s="101"/>
      <c r="H1462" s="102">
        <f>IFERROR(_xlfn.XLOOKUP($G1462,通讯通路门店!$S$4:$S$993933,通讯通路门店!$R$4:$R$993933,0,0),"")</f>
        <v>0</v>
      </c>
      <c r="I1462" s="83"/>
      <c r="J1462" s="83"/>
      <c r="K1462" s="83"/>
      <c r="L1462" s="83"/>
      <c r="M1462" s="83"/>
      <c r="N1462" s="83"/>
      <c r="O1462" s="83"/>
      <c r="P1462" s="83"/>
      <c r="Q1462" s="83"/>
      <c r="R1462" s="83"/>
      <c r="S1462" s="83"/>
      <c r="T1462" s="83"/>
      <c r="U1462" s="99">
        <f>COUNTIF(通讯通路门店!$S:$S,$G1462)</f>
        <v>0</v>
      </c>
      <c r="V1462" s="99">
        <f>COUNTIFS(通讯通路门店!$S:$S,$G1462,通讯通路门店!$J:$J,"综合卖场")</f>
        <v>0</v>
      </c>
      <c r="W1462" s="99">
        <f>SUMIFS(通讯通路门店!$AJ:$AJ,通讯通路门店!$S:$S,通讯客户沙盘!$G1462)</f>
        <v>0</v>
      </c>
      <c r="X1462" s="99">
        <f t="shared" si="110"/>
        <v>0</v>
      </c>
      <c r="Y1462" s="99">
        <f>COUNTIFS(通讯通路门店!$S:$S,$G1462,通讯通路门店!$J:$J,"荣耀体验店")+COUNTIFS(通讯通路门店!$S:$S,$G1462,通讯通路门店!$J:$J,"荣耀授权专卖店")</f>
        <v>0</v>
      </c>
      <c r="Z1462" s="99">
        <f>COUNTIFS(通讯通路门店!$S:$S,$G1462,通讯通路门店!$J:$J,"VIVO体验店")</f>
        <v>0</v>
      </c>
      <c r="AA1462" s="99">
        <f>COUNTIFS(通讯通路门店!$S:$S,$G1462,通讯通路门店!$J:$J,"OPPO体验店")</f>
        <v>0</v>
      </c>
      <c r="AB1462" s="99">
        <f>COUNTIFS(通讯通路门店!$S:$S,$G1462,通讯通路门店!$J:$J,"华为授权体验店")+COUNTIFS(通讯通路门店!$S:$S,$G1462,通讯通路门店!$J:$J,"华为堡垒店")</f>
        <v>0</v>
      </c>
      <c r="AC1462" s="99">
        <f>COUNTIFS(通讯通路门店!$S:$S,$G1462,通讯通路门店!$J:$J,"小米体验店")</f>
        <v>0</v>
      </c>
      <c r="AD1462" s="99">
        <f>COUNTIFS(通讯通路门店!$S:$S,$G1462,通讯通路门店!$J:$J,"苹果体验店")</f>
        <v>0</v>
      </c>
      <c r="AE1462" s="99">
        <f>COUNTIFS(通讯通路门店!$S:$S,$G1462,通讯通路门店!$J:$J,"其他品牌专卖店")</f>
        <v>0</v>
      </c>
      <c r="AF1462" s="99">
        <f>SUMIFS(通讯通路门店!$BI:$BI,通讯通路门店!$S:$S,$G1462)</f>
        <v>0</v>
      </c>
      <c r="AG1462" s="99">
        <f>SUMIFS(通讯通路门店!$BH:$BH,通讯通路门店!$S:$S,$G1462)</f>
        <v>0</v>
      </c>
      <c r="AH1462" s="99">
        <f t="shared" si="111"/>
        <v>0</v>
      </c>
      <c r="AI1462" s="99">
        <f>SUMIFS(通讯通路门店!$BB:$BB,通讯通路门店!$S:$S,$G1462)</f>
        <v>0</v>
      </c>
      <c r="AJ1462" s="99">
        <f>SUMIFS(通讯通路门店!$BE:$BE,通讯通路门店!$S:$S,$G1462)</f>
        <v>0</v>
      </c>
      <c r="AK1462" s="99">
        <f>SUMIFS(通讯通路门店!$BG:$BG,通讯通路门店!$S:$S,$G1462)</f>
        <v>0</v>
      </c>
      <c r="AL1462" s="99">
        <f>SUMIFS(通讯通路门店!$BC:$BC,通讯通路门店!$S:$S,$G1462)</f>
        <v>0</v>
      </c>
      <c r="AM1462" s="99">
        <f>SUMIFS(通讯通路门店!$BD:$BD,通讯通路门店!$S:$S,$G1462)</f>
        <v>0</v>
      </c>
      <c r="AN1462" s="99">
        <f>SUMIFS(通讯通路门店!$BF:$BF,通讯通路门店!$S:$S,$G1462)</f>
        <v>0</v>
      </c>
      <c r="AO1462" s="99">
        <f t="shared" si="112"/>
        <v>0</v>
      </c>
      <c r="AP1462" s="99">
        <f>SUMIFS(通讯通路门店!$K:$K,通讯通路门店!$S:$S,$G1462)</f>
        <v>0</v>
      </c>
      <c r="AQ1462" s="83"/>
      <c r="AR1462" s="99">
        <f>SUMIFS(通讯通路门店!$T:$T,通讯通路门店!$S:$S,$G1462)</f>
        <v>0</v>
      </c>
      <c r="AS1462" s="99">
        <f>SUMIFS(通讯通路门店!$U:$U,通讯通路门店!$S:$S,$G1462)</f>
        <v>0</v>
      </c>
      <c r="AT1462" s="99">
        <f>SUMIFS(通讯通路门店!$V:$V,通讯通路门店!$S:$S,$G1462)</f>
        <v>0</v>
      </c>
      <c r="AU1462" s="99">
        <f>SUMIFS(通讯通路门店!$W:$W,通讯通路门店!$S:$S,$G1462)</f>
        <v>0</v>
      </c>
      <c r="AV1462" s="99">
        <f>SUMIFS(通讯通路门店!$Z:$Z,通讯通路门店!$S:$S,$G1462)</f>
        <v>0</v>
      </c>
      <c r="AW1462" s="99">
        <f>SUMIFS(通讯通路门店!$AB:$AB,通讯通路门店!$S:$S,$G1462)</f>
        <v>0</v>
      </c>
      <c r="AX1462" s="99">
        <f>SUMIFS(通讯通路门店!$X:$X,通讯通路门店!$S:$S,$G1462)</f>
        <v>0</v>
      </c>
      <c r="AY1462" s="99">
        <f>SUMIFS(通讯通路门店!$Y:$Y,通讯通路门店!$S:$S,$G1462)</f>
        <v>0</v>
      </c>
      <c r="AZ1462" s="99">
        <f>SUMIFS(通讯通路门店!$AA:$AA,通讯通路门店!$S:$S,$G1462)</f>
        <v>0</v>
      </c>
      <c r="BA1462" s="99">
        <f t="shared" si="113"/>
        <v>0</v>
      </c>
      <c r="BB1462" s="99">
        <f t="shared" si="114"/>
        <v>0</v>
      </c>
      <c r="BC1462" s="99">
        <f>SUMIFS(通讯通路门店!$W:$W,通讯通路门店!$S:$S,$G1462,通讯通路门店!$J:$J,"荣耀体验店")+SUMIFS(通讯通路门店!$W:$W,通讯通路门店!$S:$S,$G1462,通讯通路门店!$J:$J,"荣耀授权专卖店")</f>
        <v>0</v>
      </c>
      <c r="BD1462" s="99">
        <f>SUMIFS(通讯通路门店!$Z:$Z,通讯通路门店!$S:$S,$G1462,通讯通路门店!$J:$J,"VIVO体验店")</f>
        <v>0</v>
      </c>
      <c r="BE1462" s="99">
        <f>SUMIFS(通讯通路门店!$AB:$AB,通讯通路门店!$S:$S,$G1462,通讯通路门店!$J:$J,"OPPO体验店")</f>
        <v>0</v>
      </c>
      <c r="BF1462" s="99">
        <f>SUMIFS(通讯通路门店!$X:$X,通讯通路门店!$S:$S,$G1462,通讯通路门店!$J:$J,"华为授权体验店")+SUMIFS(通讯通路门店!$AA:$AA,通讯通路门店!$S:$S,$G1462,通讯通路门店!$J:$J,"华为堡垒店")</f>
        <v>0</v>
      </c>
      <c r="BG1462" s="99">
        <f>SUMIFS(通讯通路门店!$Y:$Y,通讯通路门店!$S:$S,$G1462,通讯通路门店!$J:$J,"小米体验店")</f>
        <v>0</v>
      </c>
      <c r="BH1462" s="99">
        <f>SUMIFS(通讯通路门店!$AA:$AA,通讯通路门店!$S:$S,$G1462,通讯通路门店!$J:$J,"苹果体验店")</f>
        <v>0</v>
      </c>
      <c r="BI1462" s="99">
        <f>SUMIFS(通讯通路门店!$K:$K,通讯通路门店!$S:$S,$G1462,通讯通路门店!$J:$J,"其他品牌专卖店")</f>
        <v>0</v>
      </c>
      <c r="BJ1462" s="99">
        <f>SUMIFS(通讯通路门店!$AC:$AC,通讯通路门店!$S:$S,$G1462)</f>
        <v>0</v>
      </c>
      <c r="BK1462" s="99">
        <f>SUMIFS(通讯通路门店!$AD:$AD,通讯通路门店!$S:$S,$G1462)</f>
        <v>0</v>
      </c>
      <c r="BL1462" s="99">
        <f>SUMIFS(通讯通路门店!$AE:$AE,通讯通路门店!$S:$S,$G1462)</f>
        <v>0</v>
      </c>
      <c r="BM1462" s="99">
        <f>SUMIFS(通讯通路门店!$AF:$AF,通讯通路门店!$S:$S,$G1462)</f>
        <v>0</v>
      </c>
      <c r="BN1462" s="99">
        <f>SUMIFS(通讯通路门店!$AG:$AG,通讯通路门店!$S:$S,$G1462)</f>
        <v>0</v>
      </c>
      <c r="BO1462" s="99">
        <f>SUMIFS(通讯通路门店!$AH:$AH,通讯通路门店!$S:$S,$G1462)</f>
        <v>0</v>
      </c>
      <c r="BP1462" s="99">
        <f>SUMIFS(通讯通路门店!$AI:$AI,通讯通路门店!$S:$S,$G1462)</f>
        <v>0</v>
      </c>
      <c r="BQ1462" s="83"/>
    </row>
    <row r="1463" spans="1:69">
      <c r="A1463" s="99" t="str">
        <f>IFERROR(_xlfn.XLOOKUP($G1463,通讯通路门店!$S$4:$S$993933,通讯通路门店!$A$4:$A$993933,0,0),"")</f>
        <v>海南省</v>
      </c>
      <c r="B1463" s="99" t="str">
        <f>IFERROR(_xlfn.XLOOKUP($G1463,通讯通路门店!$S$4:$S$993933,通讯通路门店!$B$4:$B$993933,0,0),"")</f>
        <v>昌江黎族自治县</v>
      </c>
      <c r="C1463" s="99" t="str">
        <f>IFERROR(_xlfn.XLOOKUP($G1463,通讯通路门店!$S$4:$S$993933,通讯通路门店!$C$4:$C$993933,0,0),"")</f>
        <v>昌江黎族自治县</v>
      </c>
      <c r="D1463" s="99" t="str">
        <f>IFERROR(_xlfn.XLOOKUP($G1463,通讯通路门店!$S$4:$S$993933,通讯通路门店!$D$4:$D$993933,0,0),"")</f>
        <v>叉河镇</v>
      </c>
      <c r="E1463" s="83"/>
      <c r="F1463" s="83"/>
      <c r="G1463" s="101"/>
      <c r="H1463" s="102">
        <f>IFERROR(_xlfn.XLOOKUP($G1463,通讯通路门店!$S$4:$S$993933,通讯通路门店!$R$4:$R$993933,0,0),"")</f>
        <v>0</v>
      </c>
      <c r="I1463" s="83"/>
      <c r="J1463" s="83"/>
      <c r="K1463" s="83"/>
      <c r="L1463" s="83"/>
      <c r="M1463" s="83"/>
      <c r="N1463" s="83"/>
      <c r="O1463" s="83"/>
      <c r="P1463" s="83"/>
      <c r="Q1463" s="83"/>
      <c r="R1463" s="83"/>
      <c r="S1463" s="83"/>
      <c r="T1463" s="83"/>
      <c r="U1463" s="99">
        <f>COUNTIF(通讯通路门店!$S:$S,$G1463)</f>
        <v>0</v>
      </c>
      <c r="V1463" s="99">
        <f>COUNTIFS(通讯通路门店!$S:$S,$G1463,通讯通路门店!$J:$J,"综合卖场")</f>
        <v>0</v>
      </c>
      <c r="W1463" s="99">
        <f>SUMIFS(通讯通路门店!$AJ:$AJ,通讯通路门店!$S:$S,通讯客户沙盘!$G1463)</f>
        <v>0</v>
      </c>
      <c r="X1463" s="99">
        <f t="shared" si="110"/>
        <v>0</v>
      </c>
      <c r="Y1463" s="99">
        <f>COUNTIFS(通讯通路门店!$S:$S,$G1463,通讯通路门店!$J:$J,"荣耀体验店")+COUNTIFS(通讯通路门店!$S:$S,$G1463,通讯通路门店!$J:$J,"荣耀授权专卖店")</f>
        <v>0</v>
      </c>
      <c r="Z1463" s="99">
        <f>COUNTIFS(通讯通路门店!$S:$S,$G1463,通讯通路门店!$J:$J,"VIVO体验店")</f>
        <v>0</v>
      </c>
      <c r="AA1463" s="99">
        <f>COUNTIFS(通讯通路门店!$S:$S,$G1463,通讯通路门店!$J:$J,"OPPO体验店")</f>
        <v>0</v>
      </c>
      <c r="AB1463" s="99">
        <f>COUNTIFS(通讯通路门店!$S:$S,$G1463,通讯通路门店!$J:$J,"华为授权体验店")+COUNTIFS(通讯通路门店!$S:$S,$G1463,通讯通路门店!$J:$J,"华为堡垒店")</f>
        <v>0</v>
      </c>
      <c r="AC1463" s="99">
        <f>COUNTIFS(通讯通路门店!$S:$S,$G1463,通讯通路门店!$J:$J,"小米体验店")</f>
        <v>0</v>
      </c>
      <c r="AD1463" s="99">
        <f>COUNTIFS(通讯通路门店!$S:$S,$G1463,通讯通路门店!$J:$J,"苹果体验店")</f>
        <v>0</v>
      </c>
      <c r="AE1463" s="99">
        <f>COUNTIFS(通讯通路门店!$S:$S,$G1463,通讯通路门店!$J:$J,"其他品牌专卖店")</f>
        <v>0</v>
      </c>
      <c r="AF1463" s="99">
        <f>SUMIFS(通讯通路门店!$BI:$BI,通讯通路门店!$S:$S,$G1463)</f>
        <v>0</v>
      </c>
      <c r="AG1463" s="99">
        <f>SUMIFS(通讯通路门店!$BH:$BH,通讯通路门店!$S:$S,$G1463)</f>
        <v>0</v>
      </c>
      <c r="AH1463" s="99">
        <f t="shared" si="111"/>
        <v>0</v>
      </c>
      <c r="AI1463" s="99">
        <f>SUMIFS(通讯通路门店!$BB:$BB,通讯通路门店!$S:$S,$G1463)</f>
        <v>0</v>
      </c>
      <c r="AJ1463" s="99">
        <f>SUMIFS(通讯通路门店!$BE:$BE,通讯通路门店!$S:$S,$G1463)</f>
        <v>0</v>
      </c>
      <c r="AK1463" s="99">
        <f>SUMIFS(通讯通路门店!$BG:$BG,通讯通路门店!$S:$S,$G1463)</f>
        <v>0</v>
      </c>
      <c r="AL1463" s="99">
        <f>SUMIFS(通讯通路门店!$BC:$BC,通讯通路门店!$S:$S,$G1463)</f>
        <v>0</v>
      </c>
      <c r="AM1463" s="99">
        <f>SUMIFS(通讯通路门店!$BD:$BD,通讯通路门店!$S:$S,$G1463)</f>
        <v>0</v>
      </c>
      <c r="AN1463" s="99">
        <f>SUMIFS(通讯通路门店!$BF:$BF,通讯通路门店!$S:$S,$G1463)</f>
        <v>0</v>
      </c>
      <c r="AO1463" s="99">
        <f t="shared" si="112"/>
        <v>0</v>
      </c>
      <c r="AP1463" s="99">
        <f>SUMIFS(通讯通路门店!$K:$K,通讯通路门店!$S:$S,$G1463)</f>
        <v>0</v>
      </c>
      <c r="AQ1463" s="83"/>
      <c r="AR1463" s="99">
        <f>SUMIFS(通讯通路门店!$T:$T,通讯通路门店!$S:$S,$G1463)</f>
        <v>0</v>
      </c>
      <c r="AS1463" s="99">
        <f>SUMIFS(通讯通路门店!$U:$U,通讯通路门店!$S:$S,$G1463)</f>
        <v>0</v>
      </c>
      <c r="AT1463" s="99">
        <f>SUMIFS(通讯通路门店!$V:$V,通讯通路门店!$S:$S,$G1463)</f>
        <v>0</v>
      </c>
      <c r="AU1463" s="99">
        <f>SUMIFS(通讯通路门店!$W:$W,通讯通路门店!$S:$S,$G1463)</f>
        <v>0</v>
      </c>
      <c r="AV1463" s="99">
        <f>SUMIFS(通讯通路门店!$Z:$Z,通讯通路门店!$S:$S,$G1463)</f>
        <v>0</v>
      </c>
      <c r="AW1463" s="99">
        <f>SUMIFS(通讯通路门店!$AB:$AB,通讯通路门店!$S:$S,$G1463)</f>
        <v>0</v>
      </c>
      <c r="AX1463" s="99">
        <f>SUMIFS(通讯通路门店!$X:$X,通讯通路门店!$S:$S,$G1463)</f>
        <v>0</v>
      </c>
      <c r="AY1463" s="99">
        <f>SUMIFS(通讯通路门店!$Y:$Y,通讯通路门店!$S:$S,$G1463)</f>
        <v>0</v>
      </c>
      <c r="AZ1463" s="99">
        <f>SUMIFS(通讯通路门店!$AA:$AA,通讯通路门店!$S:$S,$G1463)</f>
        <v>0</v>
      </c>
      <c r="BA1463" s="99">
        <f t="shared" si="113"/>
        <v>0</v>
      </c>
      <c r="BB1463" s="99">
        <f t="shared" si="114"/>
        <v>0</v>
      </c>
      <c r="BC1463" s="99">
        <f>SUMIFS(通讯通路门店!$W:$W,通讯通路门店!$S:$S,$G1463,通讯通路门店!$J:$J,"荣耀体验店")+SUMIFS(通讯通路门店!$W:$W,通讯通路门店!$S:$S,$G1463,通讯通路门店!$J:$J,"荣耀授权专卖店")</f>
        <v>0</v>
      </c>
      <c r="BD1463" s="99">
        <f>SUMIFS(通讯通路门店!$Z:$Z,通讯通路门店!$S:$S,$G1463,通讯通路门店!$J:$J,"VIVO体验店")</f>
        <v>0</v>
      </c>
      <c r="BE1463" s="99">
        <f>SUMIFS(通讯通路门店!$AB:$AB,通讯通路门店!$S:$S,$G1463,通讯通路门店!$J:$J,"OPPO体验店")</f>
        <v>0</v>
      </c>
      <c r="BF1463" s="99">
        <f>SUMIFS(通讯通路门店!$X:$X,通讯通路门店!$S:$S,$G1463,通讯通路门店!$J:$J,"华为授权体验店")+SUMIFS(通讯通路门店!$AA:$AA,通讯通路门店!$S:$S,$G1463,通讯通路门店!$J:$J,"华为堡垒店")</f>
        <v>0</v>
      </c>
      <c r="BG1463" s="99">
        <f>SUMIFS(通讯通路门店!$Y:$Y,通讯通路门店!$S:$S,$G1463,通讯通路门店!$J:$J,"小米体验店")</f>
        <v>0</v>
      </c>
      <c r="BH1463" s="99">
        <f>SUMIFS(通讯通路门店!$AA:$AA,通讯通路门店!$S:$S,$G1463,通讯通路门店!$J:$J,"苹果体验店")</f>
        <v>0</v>
      </c>
      <c r="BI1463" s="99">
        <f>SUMIFS(通讯通路门店!$K:$K,通讯通路门店!$S:$S,$G1463,通讯通路门店!$J:$J,"其他品牌专卖店")</f>
        <v>0</v>
      </c>
      <c r="BJ1463" s="99">
        <f>SUMIFS(通讯通路门店!$AC:$AC,通讯通路门店!$S:$S,$G1463)</f>
        <v>0</v>
      </c>
      <c r="BK1463" s="99">
        <f>SUMIFS(通讯通路门店!$AD:$AD,通讯通路门店!$S:$S,$G1463)</f>
        <v>0</v>
      </c>
      <c r="BL1463" s="99">
        <f>SUMIFS(通讯通路门店!$AE:$AE,通讯通路门店!$S:$S,$G1463)</f>
        <v>0</v>
      </c>
      <c r="BM1463" s="99">
        <f>SUMIFS(通讯通路门店!$AF:$AF,通讯通路门店!$S:$S,$G1463)</f>
        <v>0</v>
      </c>
      <c r="BN1463" s="99">
        <f>SUMIFS(通讯通路门店!$AG:$AG,通讯通路门店!$S:$S,$G1463)</f>
        <v>0</v>
      </c>
      <c r="BO1463" s="99">
        <f>SUMIFS(通讯通路门店!$AH:$AH,通讯通路门店!$S:$S,$G1463)</f>
        <v>0</v>
      </c>
      <c r="BP1463" s="99">
        <f>SUMIFS(通讯通路门店!$AI:$AI,通讯通路门店!$S:$S,$G1463)</f>
        <v>0</v>
      </c>
      <c r="BQ1463" s="83"/>
    </row>
    <row r="1464" spans="1:69">
      <c r="A1464" s="99" t="str">
        <f>IFERROR(_xlfn.XLOOKUP($G1464,通讯通路门店!$S$4:$S$993933,通讯通路门店!$A$4:$A$993933,0,0),"")</f>
        <v>海南省</v>
      </c>
      <c r="B1464" s="99" t="str">
        <f>IFERROR(_xlfn.XLOOKUP($G1464,通讯通路门店!$S$4:$S$993933,通讯通路门店!$B$4:$B$993933,0,0),"")</f>
        <v>昌江黎族自治县</v>
      </c>
      <c r="C1464" s="99" t="str">
        <f>IFERROR(_xlfn.XLOOKUP($G1464,通讯通路门店!$S$4:$S$993933,通讯通路门店!$C$4:$C$993933,0,0),"")</f>
        <v>昌江黎族自治县</v>
      </c>
      <c r="D1464" s="99" t="str">
        <f>IFERROR(_xlfn.XLOOKUP($G1464,通讯通路门店!$S$4:$S$993933,通讯通路门店!$D$4:$D$993933,0,0),"")</f>
        <v>叉河镇</v>
      </c>
      <c r="E1464" s="83"/>
      <c r="F1464" s="83"/>
      <c r="G1464" s="101"/>
      <c r="H1464" s="102">
        <f>IFERROR(_xlfn.XLOOKUP($G1464,通讯通路门店!$S$4:$S$993933,通讯通路门店!$R$4:$R$993933,0,0),"")</f>
        <v>0</v>
      </c>
      <c r="I1464" s="83"/>
      <c r="J1464" s="83"/>
      <c r="K1464" s="83"/>
      <c r="L1464" s="83"/>
      <c r="M1464" s="83"/>
      <c r="N1464" s="83"/>
      <c r="O1464" s="83"/>
      <c r="P1464" s="83"/>
      <c r="Q1464" s="83"/>
      <c r="R1464" s="83"/>
      <c r="S1464" s="83"/>
      <c r="T1464" s="83"/>
      <c r="U1464" s="99">
        <f>COUNTIF(通讯通路门店!$S:$S,$G1464)</f>
        <v>0</v>
      </c>
      <c r="V1464" s="99">
        <f>COUNTIFS(通讯通路门店!$S:$S,$G1464,通讯通路门店!$J:$J,"综合卖场")</f>
        <v>0</v>
      </c>
      <c r="W1464" s="99">
        <f>SUMIFS(通讯通路门店!$AJ:$AJ,通讯通路门店!$S:$S,通讯客户沙盘!$G1464)</f>
        <v>0</v>
      </c>
      <c r="X1464" s="99">
        <f t="shared" si="110"/>
        <v>0</v>
      </c>
      <c r="Y1464" s="99">
        <f>COUNTIFS(通讯通路门店!$S:$S,$G1464,通讯通路门店!$J:$J,"荣耀体验店")+COUNTIFS(通讯通路门店!$S:$S,$G1464,通讯通路门店!$J:$J,"荣耀授权专卖店")</f>
        <v>0</v>
      </c>
      <c r="Z1464" s="99">
        <f>COUNTIFS(通讯通路门店!$S:$S,$G1464,通讯通路门店!$J:$J,"VIVO体验店")</f>
        <v>0</v>
      </c>
      <c r="AA1464" s="99">
        <f>COUNTIFS(通讯通路门店!$S:$S,$G1464,通讯通路门店!$J:$J,"OPPO体验店")</f>
        <v>0</v>
      </c>
      <c r="AB1464" s="99">
        <f>COUNTIFS(通讯通路门店!$S:$S,$G1464,通讯通路门店!$J:$J,"华为授权体验店")+COUNTIFS(通讯通路门店!$S:$S,$G1464,通讯通路门店!$J:$J,"华为堡垒店")</f>
        <v>0</v>
      </c>
      <c r="AC1464" s="99">
        <f>COUNTIFS(通讯通路门店!$S:$S,$G1464,通讯通路门店!$J:$J,"小米体验店")</f>
        <v>0</v>
      </c>
      <c r="AD1464" s="99">
        <f>COUNTIFS(通讯通路门店!$S:$S,$G1464,通讯通路门店!$J:$J,"苹果体验店")</f>
        <v>0</v>
      </c>
      <c r="AE1464" s="99">
        <f>COUNTIFS(通讯通路门店!$S:$S,$G1464,通讯通路门店!$J:$J,"其他品牌专卖店")</f>
        <v>0</v>
      </c>
      <c r="AF1464" s="99">
        <f>SUMIFS(通讯通路门店!$BI:$BI,通讯通路门店!$S:$S,$G1464)</f>
        <v>0</v>
      </c>
      <c r="AG1464" s="99">
        <f>SUMIFS(通讯通路门店!$BH:$BH,通讯通路门店!$S:$S,$G1464)</f>
        <v>0</v>
      </c>
      <c r="AH1464" s="99">
        <f t="shared" si="111"/>
        <v>0</v>
      </c>
      <c r="AI1464" s="99">
        <f>SUMIFS(通讯通路门店!$BB:$BB,通讯通路门店!$S:$S,$G1464)</f>
        <v>0</v>
      </c>
      <c r="AJ1464" s="99">
        <f>SUMIFS(通讯通路门店!$BE:$BE,通讯通路门店!$S:$S,$G1464)</f>
        <v>0</v>
      </c>
      <c r="AK1464" s="99">
        <f>SUMIFS(通讯通路门店!$BG:$BG,通讯通路门店!$S:$S,$G1464)</f>
        <v>0</v>
      </c>
      <c r="AL1464" s="99">
        <f>SUMIFS(通讯通路门店!$BC:$BC,通讯通路门店!$S:$S,$G1464)</f>
        <v>0</v>
      </c>
      <c r="AM1464" s="99">
        <f>SUMIFS(通讯通路门店!$BD:$BD,通讯通路门店!$S:$S,$G1464)</f>
        <v>0</v>
      </c>
      <c r="AN1464" s="99">
        <f>SUMIFS(通讯通路门店!$BF:$BF,通讯通路门店!$S:$S,$G1464)</f>
        <v>0</v>
      </c>
      <c r="AO1464" s="99">
        <f t="shared" si="112"/>
        <v>0</v>
      </c>
      <c r="AP1464" s="99">
        <f>SUMIFS(通讯通路门店!$K:$K,通讯通路门店!$S:$S,$G1464)</f>
        <v>0</v>
      </c>
      <c r="AQ1464" s="83"/>
      <c r="AR1464" s="99">
        <f>SUMIFS(通讯通路门店!$T:$T,通讯通路门店!$S:$S,$G1464)</f>
        <v>0</v>
      </c>
      <c r="AS1464" s="99">
        <f>SUMIFS(通讯通路门店!$U:$U,通讯通路门店!$S:$S,$G1464)</f>
        <v>0</v>
      </c>
      <c r="AT1464" s="99">
        <f>SUMIFS(通讯通路门店!$V:$V,通讯通路门店!$S:$S,$G1464)</f>
        <v>0</v>
      </c>
      <c r="AU1464" s="99">
        <f>SUMIFS(通讯通路门店!$W:$W,通讯通路门店!$S:$S,$G1464)</f>
        <v>0</v>
      </c>
      <c r="AV1464" s="99">
        <f>SUMIFS(通讯通路门店!$Z:$Z,通讯通路门店!$S:$S,$G1464)</f>
        <v>0</v>
      </c>
      <c r="AW1464" s="99">
        <f>SUMIFS(通讯通路门店!$AB:$AB,通讯通路门店!$S:$S,$G1464)</f>
        <v>0</v>
      </c>
      <c r="AX1464" s="99">
        <f>SUMIFS(通讯通路门店!$X:$X,通讯通路门店!$S:$S,$G1464)</f>
        <v>0</v>
      </c>
      <c r="AY1464" s="99">
        <f>SUMIFS(通讯通路门店!$Y:$Y,通讯通路门店!$S:$S,$G1464)</f>
        <v>0</v>
      </c>
      <c r="AZ1464" s="99">
        <f>SUMIFS(通讯通路门店!$AA:$AA,通讯通路门店!$S:$S,$G1464)</f>
        <v>0</v>
      </c>
      <c r="BA1464" s="99">
        <f t="shared" si="113"/>
        <v>0</v>
      </c>
      <c r="BB1464" s="99">
        <f t="shared" si="114"/>
        <v>0</v>
      </c>
      <c r="BC1464" s="99">
        <f>SUMIFS(通讯通路门店!$W:$W,通讯通路门店!$S:$S,$G1464,通讯通路门店!$J:$J,"荣耀体验店")+SUMIFS(通讯通路门店!$W:$W,通讯通路门店!$S:$S,$G1464,通讯通路门店!$J:$J,"荣耀授权专卖店")</f>
        <v>0</v>
      </c>
      <c r="BD1464" s="99">
        <f>SUMIFS(通讯通路门店!$Z:$Z,通讯通路门店!$S:$S,$G1464,通讯通路门店!$J:$J,"VIVO体验店")</f>
        <v>0</v>
      </c>
      <c r="BE1464" s="99">
        <f>SUMIFS(通讯通路门店!$AB:$AB,通讯通路门店!$S:$S,$G1464,通讯通路门店!$J:$J,"OPPO体验店")</f>
        <v>0</v>
      </c>
      <c r="BF1464" s="99">
        <f>SUMIFS(通讯通路门店!$X:$X,通讯通路门店!$S:$S,$G1464,通讯通路门店!$J:$J,"华为授权体验店")+SUMIFS(通讯通路门店!$AA:$AA,通讯通路门店!$S:$S,$G1464,通讯通路门店!$J:$J,"华为堡垒店")</f>
        <v>0</v>
      </c>
      <c r="BG1464" s="99">
        <f>SUMIFS(通讯通路门店!$Y:$Y,通讯通路门店!$S:$S,$G1464,通讯通路门店!$J:$J,"小米体验店")</f>
        <v>0</v>
      </c>
      <c r="BH1464" s="99">
        <f>SUMIFS(通讯通路门店!$AA:$AA,通讯通路门店!$S:$S,$G1464,通讯通路门店!$J:$J,"苹果体验店")</f>
        <v>0</v>
      </c>
      <c r="BI1464" s="99">
        <f>SUMIFS(通讯通路门店!$K:$K,通讯通路门店!$S:$S,$G1464,通讯通路门店!$J:$J,"其他品牌专卖店")</f>
        <v>0</v>
      </c>
      <c r="BJ1464" s="99">
        <f>SUMIFS(通讯通路门店!$AC:$AC,通讯通路门店!$S:$S,$G1464)</f>
        <v>0</v>
      </c>
      <c r="BK1464" s="99">
        <f>SUMIFS(通讯通路门店!$AD:$AD,通讯通路门店!$S:$S,$G1464)</f>
        <v>0</v>
      </c>
      <c r="BL1464" s="99">
        <f>SUMIFS(通讯通路门店!$AE:$AE,通讯通路门店!$S:$S,$G1464)</f>
        <v>0</v>
      </c>
      <c r="BM1464" s="99">
        <f>SUMIFS(通讯通路门店!$AF:$AF,通讯通路门店!$S:$S,$G1464)</f>
        <v>0</v>
      </c>
      <c r="BN1464" s="99">
        <f>SUMIFS(通讯通路门店!$AG:$AG,通讯通路门店!$S:$S,$G1464)</f>
        <v>0</v>
      </c>
      <c r="BO1464" s="99">
        <f>SUMIFS(通讯通路门店!$AH:$AH,通讯通路门店!$S:$S,$G1464)</f>
        <v>0</v>
      </c>
      <c r="BP1464" s="99">
        <f>SUMIFS(通讯通路门店!$AI:$AI,通讯通路门店!$S:$S,$G1464)</f>
        <v>0</v>
      </c>
      <c r="BQ1464" s="83"/>
    </row>
    <row r="1465" spans="1:69">
      <c r="A1465" s="99" t="str">
        <f>IFERROR(_xlfn.XLOOKUP($G1465,通讯通路门店!$S$4:$S$993933,通讯通路门店!$A$4:$A$993933,0,0),"")</f>
        <v>海南省</v>
      </c>
      <c r="B1465" s="99" t="str">
        <f>IFERROR(_xlfn.XLOOKUP($G1465,通讯通路门店!$S$4:$S$993933,通讯通路门店!$B$4:$B$993933,0,0),"")</f>
        <v>昌江黎族自治县</v>
      </c>
      <c r="C1465" s="99" t="str">
        <f>IFERROR(_xlfn.XLOOKUP($G1465,通讯通路门店!$S$4:$S$993933,通讯通路门店!$C$4:$C$993933,0,0),"")</f>
        <v>昌江黎族自治县</v>
      </c>
      <c r="D1465" s="99" t="str">
        <f>IFERROR(_xlfn.XLOOKUP($G1465,通讯通路门店!$S$4:$S$993933,通讯通路门店!$D$4:$D$993933,0,0),"")</f>
        <v>叉河镇</v>
      </c>
      <c r="E1465" s="83"/>
      <c r="F1465" s="83"/>
      <c r="G1465" s="101"/>
      <c r="H1465" s="102">
        <f>IFERROR(_xlfn.XLOOKUP($G1465,通讯通路门店!$S$4:$S$993933,通讯通路门店!$R$4:$R$993933,0,0),"")</f>
        <v>0</v>
      </c>
      <c r="I1465" s="83"/>
      <c r="J1465" s="83"/>
      <c r="K1465" s="83"/>
      <c r="L1465" s="83"/>
      <c r="M1465" s="83"/>
      <c r="N1465" s="83"/>
      <c r="O1465" s="83"/>
      <c r="P1465" s="83"/>
      <c r="Q1465" s="83"/>
      <c r="R1465" s="83"/>
      <c r="S1465" s="83"/>
      <c r="T1465" s="83"/>
      <c r="U1465" s="99">
        <f>COUNTIF(通讯通路门店!$S:$S,$G1465)</f>
        <v>0</v>
      </c>
      <c r="V1465" s="99">
        <f>COUNTIFS(通讯通路门店!$S:$S,$G1465,通讯通路门店!$J:$J,"综合卖场")</f>
        <v>0</v>
      </c>
      <c r="W1465" s="99">
        <f>SUMIFS(通讯通路门店!$AJ:$AJ,通讯通路门店!$S:$S,通讯客户沙盘!$G1465)</f>
        <v>0</v>
      </c>
      <c r="X1465" s="99">
        <f t="shared" si="110"/>
        <v>0</v>
      </c>
      <c r="Y1465" s="99">
        <f>COUNTIFS(通讯通路门店!$S:$S,$G1465,通讯通路门店!$J:$J,"荣耀体验店")+COUNTIFS(通讯通路门店!$S:$S,$G1465,通讯通路门店!$J:$J,"荣耀授权专卖店")</f>
        <v>0</v>
      </c>
      <c r="Z1465" s="99">
        <f>COUNTIFS(通讯通路门店!$S:$S,$G1465,通讯通路门店!$J:$J,"VIVO体验店")</f>
        <v>0</v>
      </c>
      <c r="AA1465" s="99">
        <f>COUNTIFS(通讯通路门店!$S:$S,$G1465,通讯通路门店!$J:$J,"OPPO体验店")</f>
        <v>0</v>
      </c>
      <c r="AB1465" s="99">
        <f>COUNTIFS(通讯通路门店!$S:$S,$G1465,通讯通路门店!$J:$J,"华为授权体验店")+COUNTIFS(通讯通路门店!$S:$S,$G1465,通讯通路门店!$J:$J,"华为堡垒店")</f>
        <v>0</v>
      </c>
      <c r="AC1465" s="99">
        <f>COUNTIFS(通讯通路门店!$S:$S,$G1465,通讯通路门店!$J:$J,"小米体验店")</f>
        <v>0</v>
      </c>
      <c r="AD1465" s="99">
        <f>COUNTIFS(通讯通路门店!$S:$S,$G1465,通讯通路门店!$J:$J,"苹果体验店")</f>
        <v>0</v>
      </c>
      <c r="AE1465" s="99">
        <f>COUNTIFS(通讯通路门店!$S:$S,$G1465,通讯通路门店!$J:$J,"其他品牌专卖店")</f>
        <v>0</v>
      </c>
      <c r="AF1465" s="99">
        <f>SUMIFS(通讯通路门店!$BI:$BI,通讯通路门店!$S:$S,$G1465)</f>
        <v>0</v>
      </c>
      <c r="AG1465" s="99">
        <f>SUMIFS(通讯通路门店!$BH:$BH,通讯通路门店!$S:$S,$G1465)</f>
        <v>0</v>
      </c>
      <c r="AH1465" s="99">
        <f t="shared" si="111"/>
        <v>0</v>
      </c>
      <c r="AI1465" s="99">
        <f>SUMIFS(通讯通路门店!$BB:$BB,通讯通路门店!$S:$S,$G1465)</f>
        <v>0</v>
      </c>
      <c r="AJ1465" s="99">
        <f>SUMIFS(通讯通路门店!$BE:$BE,通讯通路门店!$S:$S,$G1465)</f>
        <v>0</v>
      </c>
      <c r="AK1465" s="99">
        <f>SUMIFS(通讯通路门店!$BG:$BG,通讯通路门店!$S:$S,$G1465)</f>
        <v>0</v>
      </c>
      <c r="AL1465" s="99">
        <f>SUMIFS(通讯通路门店!$BC:$BC,通讯通路门店!$S:$S,$G1465)</f>
        <v>0</v>
      </c>
      <c r="AM1465" s="99">
        <f>SUMIFS(通讯通路门店!$BD:$BD,通讯通路门店!$S:$S,$G1465)</f>
        <v>0</v>
      </c>
      <c r="AN1465" s="99">
        <f>SUMIFS(通讯通路门店!$BF:$BF,通讯通路门店!$S:$S,$G1465)</f>
        <v>0</v>
      </c>
      <c r="AO1465" s="99">
        <f t="shared" si="112"/>
        <v>0</v>
      </c>
      <c r="AP1465" s="99">
        <f>SUMIFS(通讯通路门店!$K:$K,通讯通路门店!$S:$S,$G1465)</f>
        <v>0</v>
      </c>
      <c r="AQ1465" s="83"/>
      <c r="AR1465" s="99">
        <f>SUMIFS(通讯通路门店!$T:$T,通讯通路门店!$S:$S,$G1465)</f>
        <v>0</v>
      </c>
      <c r="AS1465" s="99">
        <f>SUMIFS(通讯通路门店!$U:$U,通讯通路门店!$S:$S,$G1465)</f>
        <v>0</v>
      </c>
      <c r="AT1465" s="99">
        <f>SUMIFS(通讯通路门店!$V:$V,通讯通路门店!$S:$S,$G1465)</f>
        <v>0</v>
      </c>
      <c r="AU1465" s="99">
        <f>SUMIFS(通讯通路门店!$W:$W,通讯通路门店!$S:$S,$G1465)</f>
        <v>0</v>
      </c>
      <c r="AV1465" s="99">
        <f>SUMIFS(通讯通路门店!$Z:$Z,通讯通路门店!$S:$S,$G1465)</f>
        <v>0</v>
      </c>
      <c r="AW1465" s="99">
        <f>SUMIFS(通讯通路门店!$AB:$AB,通讯通路门店!$S:$S,$G1465)</f>
        <v>0</v>
      </c>
      <c r="AX1465" s="99">
        <f>SUMIFS(通讯通路门店!$X:$X,通讯通路门店!$S:$S,$G1465)</f>
        <v>0</v>
      </c>
      <c r="AY1465" s="99">
        <f>SUMIFS(通讯通路门店!$Y:$Y,通讯通路门店!$S:$S,$G1465)</f>
        <v>0</v>
      </c>
      <c r="AZ1465" s="99">
        <f>SUMIFS(通讯通路门店!$AA:$AA,通讯通路门店!$S:$S,$G1465)</f>
        <v>0</v>
      </c>
      <c r="BA1465" s="99">
        <f t="shared" si="113"/>
        <v>0</v>
      </c>
      <c r="BB1465" s="99">
        <f t="shared" si="114"/>
        <v>0</v>
      </c>
      <c r="BC1465" s="99">
        <f>SUMIFS(通讯通路门店!$W:$W,通讯通路门店!$S:$S,$G1465,通讯通路门店!$J:$J,"荣耀体验店")+SUMIFS(通讯通路门店!$W:$W,通讯通路门店!$S:$S,$G1465,通讯通路门店!$J:$J,"荣耀授权专卖店")</f>
        <v>0</v>
      </c>
      <c r="BD1465" s="99">
        <f>SUMIFS(通讯通路门店!$Z:$Z,通讯通路门店!$S:$S,$G1465,通讯通路门店!$J:$J,"VIVO体验店")</f>
        <v>0</v>
      </c>
      <c r="BE1465" s="99">
        <f>SUMIFS(通讯通路门店!$AB:$AB,通讯通路门店!$S:$S,$G1465,通讯通路门店!$J:$J,"OPPO体验店")</f>
        <v>0</v>
      </c>
      <c r="BF1465" s="99">
        <f>SUMIFS(通讯通路门店!$X:$X,通讯通路门店!$S:$S,$G1465,通讯通路门店!$J:$J,"华为授权体验店")+SUMIFS(通讯通路门店!$AA:$AA,通讯通路门店!$S:$S,$G1465,通讯通路门店!$J:$J,"华为堡垒店")</f>
        <v>0</v>
      </c>
      <c r="BG1465" s="99">
        <f>SUMIFS(通讯通路门店!$Y:$Y,通讯通路门店!$S:$S,$G1465,通讯通路门店!$J:$J,"小米体验店")</f>
        <v>0</v>
      </c>
      <c r="BH1465" s="99">
        <f>SUMIFS(通讯通路门店!$AA:$AA,通讯通路门店!$S:$S,$G1465,通讯通路门店!$J:$J,"苹果体验店")</f>
        <v>0</v>
      </c>
      <c r="BI1465" s="99">
        <f>SUMIFS(通讯通路门店!$K:$K,通讯通路门店!$S:$S,$G1465,通讯通路门店!$J:$J,"其他品牌专卖店")</f>
        <v>0</v>
      </c>
      <c r="BJ1465" s="99">
        <f>SUMIFS(通讯通路门店!$AC:$AC,通讯通路门店!$S:$S,$G1465)</f>
        <v>0</v>
      </c>
      <c r="BK1465" s="99">
        <f>SUMIFS(通讯通路门店!$AD:$AD,通讯通路门店!$S:$S,$G1465)</f>
        <v>0</v>
      </c>
      <c r="BL1465" s="99">
        <f>SUMIFS(通讯通路门店!$AE:$AE,通讯通路门店!$S:$S,$G1465)</f>
        <v>0</v>
      </c>
      <c r="BM1465" s="99">
        <f>SUMIFS(通讯通路门店!$AF:$AF,通讯通路门店!$S:$S,$G1465)</f>
        <v>0</v>
      </c>
      <c r="BN1465" s="99">
        <f>SUMIFS(通讯通路门店!$AG:$AG,通讯通路门店!$S:$S,$G1465)</f>
        <v>0</v>
      </c>
      <c r="BO1465" s="99">
        <f>SUMIFS(通讯通路门店!$AH:$AH,通讯通路门店!$S:$S,$G1465)</f>
        <v>0</v>
      </c>
      <c r="BP1465" s="99">
        <f>SUMIFS(通讯通路门店!$AI:$AI,通讯通路门店!$S:$S,$G1465)</f>
        <v>0</v>
      </c>
      <c r="BQ1465" s="83"/>
    </row>
    <row r="1466" spans="1:69">
      <c r="A1466" s="99" t="str">
        <f>IFERROR(_xlfn.XLOOKUP($G1466,通讯通路门店!$S$4:$S$993933,通讯通路门店!$A$4:$A$993933,0,0),"")</f>
        <v>海南省</v>
      </c>
      <c r="B1466" s="99" t="str">
        <f>IFERROR(_xlfn.XLOOKUP($G1466,通讯通路门店!$S$4:$S$993933,通讯通路门店!$B$4:$B$993933,0,0),"")</f>
        <v>昌江黎族自治县</v>
      </c>
      <c r="C1466" s="99" t="str">
        <f>IFERROR(_xlfn.XLOOKUP($G1466,通讯通路门店!$S$4:$S$993933,通讯通路门店!$C$4:$C$993933,0,0),"")</f>
        <v>昌江黎族自治县</v>
      </c>
      <c r="D1466" s="99" t="str">
        <f>IFERROR(_xlfn.XLOOKUP($G1466,通讯通路门店!$S$4:$S$993933,通讯通路门店!$D$4:$D$993933,0,0),"")</f>
        <v>叉河镇</v>
      </c>
      <c r="E1466" s="83"/>
      <c r="F1466" s="83"/>
      <c r="G1466" s="101"/>
      <c r="H1466" s="102">
        <f>IFERROR(_xlfn.XLOOKUP($G1466,通讯通路门店!$S$4:$S$993933,通讯通路门店!$R$4:$R$993933,0,0),"")</f>
        <v>0</v>
      </c>
      <c r="I1466" s="83"/>
      <c r="J1466" s="83"/>
      <c r="K1466" s="83"/>
      <c r="L1466" s="83"/>
      <c r="M1466" s="83"/>
      <c r="N1466" s="83"/>
      <c r="O1466" s="83"/>
      <c r="P1466" s="83"/>
      <c r="Q1466" s="83"/>
      <c r="R1466" s="83"/>
      <c r="S1466" s="83"/>
      <c r="T1466" s="83"/>
      <c r="U1466" s="99">
        <f>COUNTIF(通讯通路门店!$S:$S,$G1466)</f>
        <v>0</v>
      </c>
      <c r="V1466" s="99">
        <f>COUNTIFS(通讯通路门店!$S:$S,$G1466,通讯通路门店!$J:$J,"综合卖场")</f>
        <v>0</v>
      </c>
      <c r="W1466" s="99">
        <f>SUMIFS(通讯通路门店!$AJ:$AJ,通讯通路门店!$S:$S,通讯客户沙盘!$G1466)</f>
        <v>0</v>
      </c>
      <c r="X1466" s="99">
        <f t="shared" si="110"/>
        <v>0</v>
      </c>
      <c r="Y1466" s="99">
        <f>COUNTIFS(通讯通路门店!$S:$S,$G1466,通讯通路门店!$J:$J,"荣耀体验店")+COUNTIFS(通讯通路门店!$S:$S,$G1466,通讯通路门店!$J:$J,"荣耀授权专卖店")</f>
        <v>0</v>
      </c>
      <c r="Z1466" s="99">
        <f>COUNTIFS(通讯通路门店!$S:$S,$G1466,通讯通路门店!$J:$J,"VIVO体验店")</f>
        <v>0</v>
      </c>
      <c r="AA1466" s="99">
        <f>COUNTIFS(通讯通路门店!$S:$S,$G1466,通讯通路门店!$J:$J,"OPPO体验店")</f>
        <v>0</v>
      </c>
      <c r="AB1466" s="99">
        <f>COUNTIFS(通讯通路门店!$S:$S,$G1466,通讯通路门店!$J:$J,"华为授权体验店")+COUNTIFS(通讯通路门店!$S:$S,$G1466,通讯通路门店!$J:$J,"华为堡垒店")</f>
        <v>0</v>
      </c>
      <c r="AC1466" s="99">
        <f>COUNTIFS(通讯通路门店!$S:$S,$G1466,通讯通路门店!$J:$J,"小米体验店")</f>
        <v>0</v>
      </c>
      <c r="AD1466" s="99">
        <f>COUNTIFS(通讯通路门店!$S:$S,$G1466,通讯通路门店!$J:$J,"苹果体验店")</f>
        <v>0</v>
      </c>
      <c r="AE1466" s="99">
        <f>COUNTIFS(通讯通路门店!$S:$S,$G1466,通讯通路门店!$J:$J,"其他品牌专卖店")</f>
        <v>0</v>
      </c>
      <c r="AF1466" s="99">
        <f>SUMIFS(通讯通路门店!$BI:$BI,通讯通路门店!$S:$S,$G1466)</f>
        <v>0</v>
      </c>
      <c r="AG1466" s="99">
        <f>SUMIFS(通讯通路门店!$BH:$BH,通讯通路门店!$S:$S,$G1466)</f>
        <v>0</v>
      </c>
      <c r="AH1466" s="99">
        <f t="shared" si="111"/>
        <v>0</v>
      </c>
      <c r="AI1466" s="99">
        <f>SUMIFS(通讯通路门店!$BB:$BB,通讯通路门店!$S:$S,$G1466)</f>
        <v>0</v>
      </c>
      <c r="AJ1466" s="99">
        <f>SUMIFS(通讯通路门店!$BE:$BE,通讯通路门店!$S:$S,$G1466)</f>
        <v>0</v>
      </c>
      <c r="AK1466" s="99">
        <f>SUMIFS(通讯通路门店!$BG:$BG,通讯通路门店!$S:$S,$G1466)</f>
        <v>0</v>
      </c>
      <c r="AL1466" s="99">
        <f>SUMIFS(通讯通路门店!$BC:$BC,通讯通路门店!$S:$S,$G1466)</f>
        <v>0</v>
      </c>
      <c r="AM1466" s="99">
        <f>SUMIFS(通讯通路门店!$BD:$BD,通讯通路门店!$S:$S,$G1466)</f>
        <v>0</v>
      </c>
      <c r="AN1466" s="99">
        <f>SUMIFS(通讯通路门店!$BF:$BF,通讯通路门店!$S:$S,$G1466)</f>
        <v>0</v>
      </c>
      <c r="AO1466" s="99">
        <f t="shared" si="112"/>
        <v>0</v>
      </c>
      <c r="AP1466" s="99">
        <f>SUMIFS(通讯通路门店!$K:$K,通讯通路门店!$S:$S,$G1466)</f>
        <v>0</v>
      </c>
      <c r="AQ1466" s="83"/>
      <c r="AR1466" s="99">
        <f>SUMIFS(通讯通路门店!$T:$T,通讯通路门店!$S:$S,$G1466)</f>
        <v>0</v>
      </c>
      <c r="AS1466" s="99">
        <f>SUMIFS(通讯通路门店!$U:$U,通讯通路门店!$S:$S,$G1466)</f>
        <v>0</v>
      </c>
      <c r="AT1466" s="99">
        <f>SUMIFS(通讯通路门店!$V:$V,通讯通路门店!$S:$S,$G1466)</f>
        <v>0</v>
      </c>
      <c r="AU1466" s="99">
        <f>SUMIFS(通讯通路门店!$W:$W,通讯通路门店!$S:$S,$G1466)</f>
        <v>0</v>
      </c>
      <c r="AV1466" s="99">
        <f>SUMIFS(通讯通路门店!$Z:$Z,通讯通路门店!$S:$S,$G1466)</f>
        <v>0</v>
      </c>
      <c r="AW1466" s="99">
        <f>SUMIFS(通讯通路门店!$AB:$AB,通讯通路门店!$S:$S,$G1466)</f>
        <v>0</v>
      </c>
      <c r="AX1466" s="99">
        <f>SUMIFS(通讯通路门店!$X:$X,通讯通路门店!$S:$S,$G1466)</f>
        <v>0</v>
      </c>
      <c r="AY1466" s="99">
        <f>SUMIFS(通讯通路门店!$Y:$Y,通讯通路门店!$S:$S,$G1466)</f>
        <v>0</v>
      </c>
      <c r="AZ1466" s="99">
        <f>SUMIFS(通讯通路门店!$AA:$AA,通讯通路门店!$S:$S,$G1466)</f>
        <v>0</v>
      </c>
      <c r="BA1466" s="99">
        <f t="shared" si="113"/>
        <v>0</v>
      </c>
      <c r="BB1466" s="99">
        <f t="shared" si="114"/>
        <v>0</v>
      </c>
      <c r="BC1466" s="99">
        <f>SUMIFS(通讯通路门店!$W:$W,通讯通路门店!$S:$S,$G1466,通讯通路门店!$J:$J,"荣耀体验店")+SUMIFS(通讯通路门店!$W:$W,通讯通路门店!$S:$S,$G1466,通讯通路门店!$J:$J,"荣耀授权专卖店")</f>
        <v>0</v>
      </c>
      <c r="BD1466" s="99">
        <f>SUMIFS(通讯通路门店!$Z:$Z,通讯通路门店!$S:$S,$G1466,通讯通路门店!$J:$J,"VIVO体验店")</f>
        <v>0</v>
      </c>
      <c r="BE1466" s="99">
        <f>SUMIFS(通讯通路门店!$AB:$AB,通讯通路门店!$S:$S,$G1466,通讯通路门店!$J:$J,"OPPO体验店")</f>
        <v>0</v>
      </c>
      <c r="BF1466" s="99">
        <f>SUMIFS(通讯通路门店!$X:$X,通讯通路门店!$S:$S,$G1466,通讯通路门店!$J:$J,"华为授权体验店")+SUMIFS(通讯通路门店!$AA:$AA,通讯通路门店!$S:$S,$G1466,通讯通路门店!$J:$J,"华为堡垒店")</f>
        <v>0</v>
      </c>
      <c r="BG1466" s="99">
        <f>SUMIFS(通讯通路门店!$Y:$Y,通讯通路门店!$S:$S,$G1466,通讯通路门店!$J:$J,"小米体验店")</f>
        <v>0</v>
      </c>
      <c r="BH1466" s="99">
        <f>SUMIFS(通讯通路门店!$AA:$AA,通讯通路门店!$S:$S,$G1466,通讯通路门店!$J:$J,"苹果体验店")</f>
        <v>0</v>
      </c>
      <c r="BI1466" s="99">
        <f>SUMIFS(通讯通路门店!$K:$K,通讯通路门店!$S:$S,$G1466,通讯通路门店!$J:$J,"其他品牌专卖店")</f>
        <v>0</v>
      </c>
      <c r="BJ1466" s="99">
        <f>SUMIFS(通讯通路门店!$AC:$AC,通讯通路门店!$S:$S,$G1466)</f>
        <v>0</v>
      </c>
      <c r="BK1466" s="99">
        <f>SUMIFS(通讯通路门店!$AD:$AD,通讯通路门店!$S:$S,$G1466)</f>
        <v>0</v>
      </c>
      <c r="BL1466" s="99">
        <f>SUMIFS(通讯通路门店!$AE:$AE,通讯通路门店!$S:$S,$G1466)</f>
        <v>0</v>
      </c>
      <c r="BM1466" s="99">
        <f>SUMIFS(通讯通路门店!$AF:$AF,通讯通路门店!$S:$S,$G1466)</f>
        <v>0</v>
      </c>
      <c r="BN1466" s="99">
        <f>SUMIFS(通讯通路门店!$AG:$AG,通讯通路门店!$S:$S,$G1466)</f>
        <v>0</v>
      </c>
      <c r="BO1466" s="99">
        <f>SUMIFS(通讯通路门店!$AH:$AH,通讯通路门店!$S:$S,$G1466)</f>
        <v>0</v>
      </c>
      <c r="BP1466" s="99">
        <f>SUMIFS(通讯通路门店!$AI:$AI,通讯通路门店!$S:$S,$G1466)</f>
        <v>0</v>
      </c>
      <c r="BQ1466" s="83"/>
    </row>
    <row r="1467" spans="1:69">
      <c r="A1467" s="99" t="str">
        <f>IFERROR(_xlfn.XLOOKUP($G1467,通讯通路门店!$S$4:$S$993933,通讯通路门店!$A$4:$A$993933,0,0),"")</f>
        <v>海南省</v>
      </c>
      <c r="B1467" s="99" t="str">
        <f>IFERROR(_xlfn.XLOOKUP($G1467,通讯通路门店!$S$4:$S$993933,通讯通路门店!$B$4:$B$993933,0,0),"")</f>
        <v>昌江黎族自治县</v>
      </c>
      <c r="C1467" s="99" t="str">
        <f>IFERROR(_xlfn.XLOOKUP($G1467,通讯通路门店!$S$4:$S$993933,通讯通路门店!$C$4:$C$993933,0,0),"")</f>
        <v>昌江黎族自治县</v>
      </c>
      <c r="D1467" s="99" t="str">
        <f>IFERROR(_xlfn.XLOOKUP($G1467,通讯通路门店!$S$4:$S$993933,通讯通路门店!$D$4:$D$993933,0,0),"")</f>
        <v>叉河镇</v>
      </c>
      <c r="E1467" s="83"/>
      <c r="F1467" s="83"/>
      <c r="G1467" s="101"/>
      <c r="H1467" s="102">
        <f>IFERROR(_xlfn.XLOOKUP($G1467,通讯通路门店!$S$4:$S$993933,通讯通路门店!$R$4:$R$993933,0,0),"")</f>
        <v>0</v>
      </c>
      <c r="I1467" s="83"/>
      <c r="J1467" s="83"/>
      <c r="K1467" s="83"/>
      <c r="L1467" s="83"/>
      <c r="M1467" s="83"/>
      <c r="N1467" s="83"/>
      <c r="O1467" s="83"/>
      <c r="P1467" s="83"/>
      <c r="Q1467" s="83"/>
      <c r="R1467" s="83"/>
      <c r="S1467" s="83"/>
      <c r="T1467" s="83"/>
      <c r="U1467" s="99">
        <f>COUNTIF(通讯通路门店!$S:$S,$G1467)</f>
        <v>0</v>
      </c>
      <c r="V1467" s="99">
        <f>COUNTIFS(通讯通路门店!$S:$S,$G1467,通讯通路门店!$J:$J,"综合卖场")</f>
        <v>0</v>
      </c>
      <c r="W1467" s="99">
        <f>SUMIFS(通讯通路门店!$AJ:$AJ,通讯通路门店!$S:$S,通讯客户沙盘!$G1467)</f>
        <v>0</v>
      </c>
      <c r="X1467" s="99">
        <f t="shared" si="110"/>
        <v>0</v>
      </c>
      <c r="Y1467" s="99">
        <f>COUNTIFS(通讯通路门店!$S:$S,$G1467,通讯通路门店!$J:$J,"荣耀体验店")+COUNTIFS(通讯通路门店!$S:$S,$G1467,通讯通路门店!$J:$J,"荣耀授权专卖店")</f>
        <v>0</v>
      </c>
      <c r="Z1467" s="99">
        <f>COUNTIFS(通讯通路门店!$S:$S,$G1467,通讯通路门店!$J:$J,"VIVO体验店")</f>
        <v>0</v>
      </c>
      <c r="AA1467" s="99">
        <f>COUNTIFS(通讯通路门店!$S:$S,$G1467,通讯通路门店!$J:$J,"OPPO体验店")</f>
        <v>0</v>
      </c>
      <c r="AB1467" s="99">
        <f>COUNTIFS(通讯通路门店!$S:$S,$G1467,通讯通路门店!$J:$J,"华为授权体验店")+COUNTIFS(通讯通路门店!$S:$S,$G1467,通讯通路门店!$J:$J,"华为堡垒店")</f>
        <v>0</v>
      </c>
      <c r="AC1467" s="99">
        <f>COUNTIFS(通讯通路门店!$S:$S,$G1467,通讯通路门店!$J:$J,"小米体验店")</f>
        <v>0</v>
      </c>
      <c r="AD1467" s="99">
        <f>COUNTIFS(通讯通路门店!$S:$S,$G1467,通讯通路门店!$J:$J,"苹果体验店")</f>
        <v>0</v>
      </c>
      <c r="AE1467" s="99">
        <f>COUNTIFS(通讯通路门店!$S:$S,$G1467,通讯通路门店!$J:$J,"其他品牌专卖店")</f>
        <v>0</v>
      </c>
      <c r="AF1467" s="99">
        <f>SUMIFS(通讯通路门店!$BI:$BI,通讯通路门店!$S:$S,$G1467)</f>
        <v>0</v>
      </c>
      <c r="AG1467" s="99">
        <f>SUMIFS(通讯通路门店!$BH:$BH,通讯通路门店!$S:$S,$G1467)</f>
        <v>0</v>
      </c>
      <c r="AH1467" s="99">
        <f t="shared" si="111"/>
        <v>0</v>
      </c>
      <c r="AI1467" s="99">
        <f>SUMIFS(通讯通路门店!$BB:$BB,通讯通路门店!$S:$S,$G1467)</f>
        <v>0</v>
      </c>
      <c r="AJ1467" s="99">
        <f>SUMIFS(通讯通路门店!$BE:$BE,通讯通路门店!$S:$S,$G1467)</f>
        <v>0</v>
      </c>
      <c r="AK1467" s="99">
        <f>SUMIFS(通讯通路门店!$BG:$BG,通讯通路门店!$S:$S,$G1467)</f>
        <v>0</v>
      </c>
      <c r="AL1467" s="99">
        <f>SUMIFS(通讯通路门店!$BC:$BC,通讯通路门店!$S:$S,$G1467)</f>
        <v>0</v>
      </c>
      <c r="AM1467" s="99">
        <f>SUMIFS(通讯通路门店!$BD:$BD,通讯通路门店!$S:$S,$G1467)</f>
        <v>0</v>
      </c>
      <c r="AN1467" s="99">
        <f>SUMIFS(通讯通路门店!$BF:$BF,通讯通路门店!$S:$S,$G1467)</f>
        <v>0</v>
      </c>
      <c r="AO1467" s="99">
        <f t="shared" si="112"/>
        <v>0</v>
      </c>
      <c r="AP1467" s="99">
        <f>SUMIFS(通讯通路门店!$K:$K,通讯通路门店!$S:$S,$G1467)</f>
        <v>0</v>
      </c>
      <c r="AQ1467" s="83"/>
      <c r="AR1467" s="99">
        <f>SUMIFS(通讯通路门店!$T:$T,通讯通路门店!$S:$S,$G1467)</f>
        <v>0</v>
      </c>
      <c r="AS1467" s="99">
        <f>SUMIFS(通讯通路门店!$U:$U,通讯通路门店!$S:$S,$G1467)</f>
        <v>0</v>
      </c>
      <c r="AT1467" s="99">
        <f>SUMIFS(通讯通路门店!$V:$V,通讯通路门店!$S:$S,$G1467)</f>
        <v>0</v>
      </c>
      <c r="AU1467" s="99">
        <f>SUMIFS(通讯通路门店!$W:$W,通讯通路门店!$S:$S,$G1467)</f>
        <v>0</v>
      </c>
      <c r="AV1467" s="99">
        <f>SUMIFS(通讯通路门店!$Z:$Z,通讯通路门店!$S:$S,$G1467)</f>
        <v>0</v>
      </c>
      <c r="AW1467" s="99">
        <f>SUMIFS(通讯通路门店!$AB:$AB,通讯通路门店!$S:$S,$G1467)</f>
        <v>0</v>
      </c>
      <c r="AX1467" s="99">
        <f>SUMIFS(通讯通路门店!$X:$X,通讯通路门店!$S:$S,$G1467)</f>
        <v>0</v>
      </c>
      <c r="AY1467" s="99">
        <f>SUMIFS(通讯通路门店!$Y:$Y,通讯通路门店!$S:$S,$G1467)</f>
        <v>0</v>
      </c>
      <c r="AZ1467" s="99">
        <f>SUMIFS(通讯通路门店!$AA:$AA,通讯通路门店!$S:$S,$G1467)</f>
        <v>0</v>
      </c>
      <c r="BA1467" s="99">
        <f t="shared" si="113"/>
        <v>0</v>
      </c>
      <c r="BB1467" s="99">
        <f t="shared" si="114"/>
        <v>0</v>
      </c>
      <c r="BC1467" s="99">
        <f>SUMIFS(通讯通路门店!$W:$W,通讯通路门店!$S:$S,$G1467,通讯通路门店!$J:$J,"荣耀体验店")+SUMIFS(通讯通路门店!$W:$W,通讯通路门店!$S:$S,$G1467,通讯通路门店!$J:$J,"荣耀授权专卖店")</f>
        <v>0</v>
      </c>
      <c r="BD1467" s="99">
        <f>SUMIFS(通讯通路门店!$Z:$Z,通讯通路门店!$S:$S,$G1467,通讯通路门店!$J:$J,"VIVO体验店")</f>
        <v>0</v>
      </c>
      <c r="BE1467" s="99">
        <f>SUMIFS(通讯通路门店!$AB:$AB,通讯通路门店!$S:$S,$G1467,通讯通路门店!$J:$J,"OPPO体验店")</f>
        <v>0</v>
      </c>
      <c r="BF1467" s="99">
        <f>SUMIFS(通讯通路门店!$X:$X,通讯通路门店!$S:$S,$G1467,通讯通路门店!$J:$J,"华为授权体验店")+SUMIFS(通讯通路门店!$AA:$AA,通讯通路门店!$S:$S,$G1467,通讯通路门店!$J:$J,"华为堡垒店")</f>
        <v>0</v>
      </c>
      <c r="BG1467" s="99">
        <f>SUMIFS(通讯通路门店!$Y:$Y,通讯通路门店!$S:$S,$G1467,通讯通路门店!$J:$J,"小米体验店")</f>
        <v>0</v>
      </c>
      <c r="BH1467" s="99">
        <f>SUMIFS(通讯通路门店!$AA:$AA,通讯通路门店!$S:$S,$G1467,通讯通路门店!$J:$J,"苹果体验店")</f>
        <v>0</v>
      </c>
      <c r="BI1467" s="99">
        <f>SUMIFS(通讯通路门店!$K:$K,通讯通路门店!$S:$S,$G1467,通讯通路门店!$J:$J,"其他品牌专卖店")</f>
        <v>0</v>
      </c>
      <c r="BJ1467" s="99">
        <f>SUMIFS(通讯通路门店!$AC:$AC,通讯通路门店!$S:$S,$G1467)</f>
        <v>0</v>
      </c>
      <c r="BK1467" s="99">
        <f>SUMIFS(通讯通路门店!$AD:$AD,通讯通路门店!$S:$S,$G1467)</f>
        <v>0</v>
      </c>
      <c r="BL1467" s="99">
        <f>SUMIFS(通讯通路门店!$AE:$AE,通讯通路门店!$S:$S,$G1467)</f>
        <v>0</v>
      </c>
      <c r="BM1467" s="99">
        <f>SUMIFS(通讯通路门店!$AF:$AF,通讯通路门店!$S:$S,$G1467)</f>
        <v>0</v>
      </c>
      <c r="BN1467" s="99">
        <f>SUMIFS(通讯通路门店!$AG:$AG,通讯通路门店!$S:$S,$G1467)</f>
        <v>0</v>
      </c>
      <c r="BO1467" s="99">
        <f>SUMIFS(通讯通路门店!$AH:$AH,通讯通路门店!$S:$S,$G1467)</f>
        <v>0</v>
      </c>
      <c r="BP1467" s="99">
        <f>SUMIFS(通讯通路门店!$AI:$AI,通讯通路门店!$S:$S,$G1467)</f>
        <v>0</v>
      </c>
      <c r="BQ1467" s="83"/>
    </row>
    <row r="1468" spans="1:69">
      <c r="A1468" s="99" t="str">
        <f>IFERROR(_xlfn.XLOOKUP($G1468,通讯通路门店!$S$4:$S$993933,通讯通路门店!$A$4:$A$993933,0,0),"")</f>
        <v>海南省</v>
      </c>
      <c r="B1468" s="99" t="str">
        <f>IFERROR(_xlfn.XLOOKUP($G1468,通讯通路门店!$S$4:$S$993933,通讯通路门店!$B$4:$B$993933,0,0),"")</f>
        <v>昌江黎族自治县</v>
      </c>
      <c r="C1468" s="99" t="str">
        <f>IFERROR(_xlfn.XLOOKUP($G1468,通讯通路门店!$S$4:$S$993933,通讯通路门店!$C$4:$C$993933,0,0),"")</f>
        <v>昌江黎族自治县</v>
      </c>
      <c r="D1468" s="99" t="str">
        <f>IFERROR(_xlfn.XLOOKUP($G1468,通讯通路门店!$S$4:$S$993933,通讯通路门店!$D$4:$D$993933,0,0),"")</f>
        <v>叉河镇</v>
      </c>
      <c r="E1468" s="83"/>
      <c r="F1468" s="83"/>
      <c r="G1468" s="101"/>
      <c r="H1468" s="102">
        <f>IFERROR(_xlfn.XLOOKUP($G1468,通讯通路门店!$S$4:$S$993933,通讯通路门店!$R$4:$R$993933,0,0),"")</f>
        <v>0</v>
      </c>
      <c r="I1468" s="83"/>
      <c r="J1468" s="83"/>
      <c r="K1468" s="83"/>
      <c r="L1468" s="83"/>
      <c r="M1468" s="83"/>
      <c r="N1468" s="83"/>
      <c r="O1468" s="83"/>
      <c r="P1468" s="83"/>
      <c r="Q1468" s="83"/>
      <c r="R1468" s="83"/>
      <c r="S1468" s="83"/>
      <c r="T1468" s="83"/>
      <c r="U1468" s="99">
        <f>COUNTIF(通讯通路门店!$S:$S,$G1468)</f>
        <v>0</v>
      </c>
      <c r="V1468" s="99">
        <f>COUNTIFS(通讯通路门店!$S:$S,$G1468,通讯通路门店!$J:$J,"综合卖场")</f>
        <v>0</v>
      </c>
      <c r="W1468" s="99">
        <f>SUMIFS(通讯通路门店!$AJ:$AJ,通讯通路门店!$S:$S,通讯客户沙盘!$G1468)</f>
        <v>0</v>
      </c>
      <c r="X1468" s="99">
        <f t="shared" si="110"/>
        <v>0</v>
      </c>
      <c r="Y1468" s="99">
        <f>COUNTIFS(通讯通路门店!$S:$S,$G1468,通讯通路门店!$J:$J,"荣耀体验店")+COUNTIFS(通讯通路门店!$S:$S,$G1468,通讯通路门店!$J:$J,"荣耀授权专卖店")</f>
        <v>0</v>
      </c>
      <c r="Z1468" s="99">
        <f>COUNTIFS(通讯通路门店!$S:$S,$G1468,通讯通路门店!$J:$J,"VIVO体验店")</f>
        <v>0</v>
      </c>
      <c r="AA1468" s="99">
        <f>COUNTIFS(通讯通路门店!$S:$S,$G1468,通讯通路门店!$J:$J,"OPPO体验店")</f>
        <v>0</v>
      </c>
      <c r="AB1468" s="99">
        <f>COUNTIFS(通讯通路门店!$S:$S,$G1468,通讯通路门店!$J:$J,"华为授权体验店")+COUNTIFS(通讯通路门店!$S:$S,$G1468,通讯通路门店!$J:$J,"华为堡垒店")</f>
        <v>0</v>
      </c>
      <c r="AC1468" s="99">
        <f>COUNTIFS(通讯通路门店!$S:$S,$G1468,通讯通路门店!$J:$J,"小米体验店")</f>
        <v>0</v>
      </c>
      <c r="AD1468" s="99">
        <f>COUNTIFS(通讯通路门店!$S:$S,$G1468,通讯通路门店!$J:$J,"苹果体验店")</f>
        <v>0</v>
      </c>
      <c r="AE1468" s="99">
        <f>COUNTIFS(通讯通路门店!$S:$S,$G1468,通讯通路门店!$J:$J,"其他品牌专卖店")</f>
        <v>0</v>
      </c>
      <c r="AF1468" s="99">
        <f>SUMIFS(通讯通路门店!$BI:$BI,通讯通路门店!$S:$S,$G1468)</f>
        <v>0</v>
      </c>
      <c r="AG1468" s="99">
        <f>SUMIFS(通讯通路门店!$BH:$BH,通讯通路门店!$S:$S,$G1468)</f>
        <v>0</v>
      </c>
      <c r="AH1468" s="99">
        <f t="shared" si="111"/>
        <v>0</v>
      </c>
      <c r="AI1468" s="99">
        <f>SUMIFS(通讯通路门店!$BB:$BB,通讯通路门店!$S:$S,$G1468)</f>
        <v>0</v>
      </c>
      <c r="AJ1468" s="99">
        <f>SUMIFS(通讯通路门店!$BE:$BE,通讯通路门店!$S:$S,$G1468)</f>
        <v>0</v>
      </c>
      <c r="AK1468" s="99">
        <f>SUMIFS(通讯通路门店!$BG:$BG,通讯通路门店!$S:$S,$G1468)</f>
        <v>0</v>
      </c>
      <c r="AL1468" s="99">
        <f>SUMIFS(通讯通路门店!$BC:$BC,通讯通路门店!$S:$S,$G1468)</f>
        <v>0</v>
      </c>
      <c r="AM1468" s="99">
        <f>SUMIFS(通讯通路门店!$BD:$BD,通讯通路门店!$S:$S,$G1468)</f>
        <v>0</v>
      </c>
      <c r="AN1468" s="99">
        <f>SUMIFS(通讯通路门店!$BF:$BF,通讯通路门店!$S:$S,$G1468)</f>
        <v>0</v>
      </c>
      <c r="AO1468" s="99">
        <f t="shared" si="112"/>
        <v>0</v>
      </c>
      <c r="AP1468" s="99">
        <f>SUMIFS(通讯通路门店!$K:$K,通讯通路门店!$S:$S,$G1468)</f>
        <v>0</v>
      </c>
      <c r="AQ1468" s="83"/>
      <c r="AR1468" s="99">
        <f>SUMIFS(通讯通路门店!$T:$T,通讯通路门店!$S:$S,$G1468)</f>
        <v>0</v>
      </c>
      <c r="AS1468" s="99">
        <f>SUMIFS(通讯通路门店!$U:$U,通讯通路门店!$S:$S,$G1468)</f>
        <v>0</v>
      </c>
      <c r="AT1468" s="99">
        <f>SUMIFS(通讯通路门店!$V:$V,通讯通路门店!$S:$S,$G1468)</f>
        <v>0</v>
      </c>
      <c r="AU1468" s="99">
        <f>SUMIFS(通讯通路门店!$W:$W,通讯通路门店!$S:$S,$G1468)</f>
        <v>0</v>
      </c>
      <c r="AV1468" s="99">
        <f>SUMIFS(通讯通路门店!$Z:$Z,通讯通路门店!$S:$S,$G1468)</f>
        <v>0</v>
      </c>
      <c r="AW1468" s="99">
        <f>SUMIFS(通讯通路门店!$AB:$AB,通讯通路门店!$S:$S,$G1468)</f>
        <v>0</v>
      </c>
      <c r="AX1468" s="99">
        <f>SUMIFS(通讯通路门店!$X:$X,通讯通路门店!$S:$S,$G1468)</f>
        <v>0</v>
      </c>
      <c r="AY1468" s="99">
        <f>SUMIFS(通讯通路门店!$Y:$Y,通讯通路门店!$S:$S,$G1468)</f>
        <v>0</v>
      </c>
      <c r="AZ1468" s="99">
        <f>SUMIFS(通讯通路门店!$AA:$AA,通讯通路门店!$S:$S,$G1468)</f>
        <v>0</v>
      </c>
      <c r="BA1468" s="99">
        <f t="shared" si="113"/>
        <v>0</v>
      </c>
      <c r="BB1468" s="99">
        <f t="shared" si="114"/>
        <v>0</v>
      </c>
      <c r="BC1468" s="99">
        <f>SUMIFS(通讯通路门店!$W:$W,通讯通路门店!$S:$S,$G1468,通讯通路门店!$J:$J,"荣耀体验店")+SUMIFS(通讯通路门店!$W:$W,通讯通路门店!$S:$S,$G1468,通讯通路门店!$J:$J,"荣耀授权专卖店")</f>
        <v>0</v>
      </c>
      <c r="BD1468" s="99">
        <f>SUMIFS(通讯通路门店!$Z:$Z,通讯通路门店!$S:$S,$G1468,通讯通路门店!$J:$J,"VIVO体验店")</f>
        <v>0</v>
      </c>
      <c r="BE1468" s="99">
        <f>SUMIFS(通讯通路门店!$AB:$AB,通讯通路门店!$S:$S,$G1468,通讯通路门店!$J:$J,"OPPO体验店")</f>
        <v>0</v>
      </c>
      <c r="BF1468" s="99">
        <f>SUMIFS(通讯通路门店!$X:$X,通讯通路门店!$S:$S,$G1468,通讯通路门店!$J:$J,"华为授权体验店")+SUMIFS(通讯通路门店!$AA:$AA,通讯通路门店!$S:$S,$G1468,通讯通路门店!$J:$J,"华为堡垒店")</f>
        <v>0</v>
      </c>
      <c r="BG1468" s="99">
        <f>SUMIFS(通讯通路门店!$Y:$Y,通讯通路门店!$S:$S,$G1468,通讯通路门店!$J:$J,"小米体验店")</f>
        <v>0</v>
      </c>
      <c r="BH1468" s="99">
        <f>SUMIFS(通讯通路门店!$AA:$AA,通讯通路门店!$S:$S,$G1468,通讯通路门店!$J:$J,"苹果体验店")</f>
        <v>0</v>
      </c>
      <c r="BI1468" s="99">
        <f>SUMIFS(通讯通路门店!$K:$K,通讯通路门店!$S:$S,$G1468,通讯通路门店!$J:$J,"其他品牌专卖店")</f>
        <v>0</v>
      </c>
      <c r="BJ1468" s="99">
        <f>SUMIFS(通讯通路门店!$AC:$AC,通讯通路门店!$S:$S,$G1468)</f>
        <v>0</v>
      </c>
      <c r="BK1468" s="99">
        <f>SUMIFS(通讯通路门店!$AD:$AD,通讯通路门店!$S:$S,$G1468)</f>
        <v>0</v>
      </c>
      <c r="BL1468" s="99">
        <f>SUMIFS(通讯通路门店!$AE:$AE,通讯通路门店!$S:$S,$G1468)</f>
        <v>0</v>
      </c>
      <c r="BM1468" s="99">
        <f>SUMIFS(通讯通路门店!$AF:$AF,通讯通路门店!$S:$S,$G1468)</f>
        <v>0</v>
      </c>
      <c r="BN1468" s="99">
        <f>SUMIFS(通讯通路门店!$AG:$AG,通讯通路门店!$S:$S,$G1468)</f>
        <v>0</v>
      </c>
      <c r="BO1468" s="99">
        <f>SUMIFS(通讯通路门店!$AH:$AH,通讯通路门店!$S:$S,$G1468)</f>
        <v>0</v>
      </c>
      <c r="BP1468" s="99">
        <f>SUMIFS(通讯通路门店!$AI:$AI,通讯通路门店!$S:$S,$G1468)</f>
        <v>0</v>
      </c>
      <c r="BQ1468" s="83"/>
    </row>
    <row r="1469" spans="1:69">
      <c r="A1469" s="99" t="str">
        <f>IFERROR(_xlfn.XLOOKUP($G1469,通讯通路门店!$S$4:$S$993933,通讯通路门店!$A$4:$A$993933,0,0),"")</f>
        <v>海南省</v>
      </c>
      <c r="B1469" s="99" t="str">
        <f>IFERROR(_xlfn.XLOOKUP($G1469,通讯通路门店!$S$4:$S$993933,通讯通路门店!$B$4:$B$993933,0,0),"")</f>
        <v>昌江黎族自治县</v>
      </c>
      <c r="C1469" s="99" t="str">
        <f>IFERROR(_xlfn.XLOOKUP($G1469,通讯通路门店!$S$4:$S$993933,通讯通路门店!$C$4:$C$993933,0,0),"")</f>
        <v>昌江黎族自治县</v>
      </c>
      <c r="D1469" s="99" t="str">
        <f>IFERROR(_xlfn.XLOOKUP($G1469,通讯通路门店!$S$4:$S$993933,通讯通路门店!$D$4:$D$993933,0,0),"")</f>
        <v>叉河镇</v>
      </c>
      <c r="E1469" s="83"/>
      <c r="F1469" s="83"/>
      <c r="G1469" s="101"/>
      <c r="H1469" s="102">
        <f>IFERROR(_xlfn.XLOOKUP($G1469,通讯通路门店!$S$4:$S$993933,通讯通路门店!$R$4:$R$993933,0,0),"")</f>
        <v>0</v>
      </c>
      <c r="I1469" s="83"/>
      <c r="J1469" s="83"/>
      <c r="K1469" s="83"/>
      <c r="L1469" s="83"/>
      <c r="M1469" s="83"/>
      <c r="N1469" s="83"/>
      <c r="O1469" s="83"/>
      <c r="P1469" s="83"/>
      <c r="Q1469" s="83"/>
      <c r="R1469" s="83"/>
      <c r="S1469" s="83"/>
      <c r="T1469" s="83"/>
      <c r="U1469" s="99">
        <f>COUNTIF(通讯通路门店!$S:$S,$G1469)</f>
        <v>0</v>
      </c>
      <c r="V1469" s="99">
        <f>COUNTIFS(通讯通路门店!$S:$S,$G1469,通讯通路门店!$J:$J,"综合卖场")</f>
        <v>0</v>
      </c>
      <c r="W1469" s="99">
        <f>SUMIFS(通讯通路门店!$AJ:$AJ,通讯通路门店!$S:$S,通讯客户沙盘!$G1469)</f>
        <v>0</v>
      </c>
      <c r="X1469" s="99">
        <f t="shared" si="110"/>
        <v>0</v>
      </c>
      <c r="Y1469" s="99">
        <f>COUNTIFS(通讯通路门店!$S:$S,$G1469,通讯通路门店!$J:$J,"荣耀体验店")+COUNTIFS(通讯通路门店!$S:$S,$G1469,通讯通路门店!$J:$J,"荣耀授权专卖店")</f>
        <v>0</v>
      </c>
      <c r="Z1469" s="99">
        <f>COUNTIFS(通讯通路门店!$S:$S,$G1469,通讯通路门店!$J:$J,"VIVO体验店")</f>
        <v>0</v>
      </c>
      <c r="AA1469" s="99">
        <f>COUNTIFS(通讯通路门店!$S:$S,$G1469,通讯通路门店!$J:$J,"OPPO体验店")</f>
        <v>0</v>
      </c>
      <c r="AB1469" s="99">
        <f>COUNTIFS(通讯通路门店!$S:$S,$G1469,通讯通路门店!$J:$J,"华为授权体验店")+COUNTIFS(通讯通路门店!$S:$S,$G1469,通讯通路门店!$J:$J,"华为堡垒店")</f>
        <v>0</v>
      </c>
      <c r="AC1469" s="99">
        <f>COUNTIFS(通讯通路门店!$S:$S,$G1469,通讯通路门店!$J:$J,"小米体验店")</f>
        <v>0</v>
      </c>
      <c r="AD1469" s="99">
        <f>COUNTIFS(通讯通路门店!$S:$S,$G1469,通讯通路门店!$J:$J,"苹果体验店")</f>
        <v>0</v>
      </c>
      <c r="AE1469" s="99">
        <f>COUNTIFS(通讯通路门店!$S:$S,$G1469,通讯通路门店!$J:$J,"其他品牌专卖店")</f>
        <v>0</v>
      </c>
      <c r="AF1469" s="99">
        <f>SUMIFS(通讯通路门店!$BI:$BI,通讯通路门店!$S:$S,$G1469)</f>
        <v>0</v>
      </c>
      <c r="AG1469" s="99">
        <f>SUMIFS(通讯通路门店!$BH:$BH,通讯通路门店!$S:$S,$G1469)</f>
        <v>0</v>
      </c>
      <c r="AH1469" s="99">
        <f t="shared" si="111"/>
        <v>0</v>
      </c>
      <c r="AI1469" s="99">
        <f>SUMIFS(通讯通路门店!$BB:$BB,通讯通路门店!$S:$S,$G1469)</f>
        <v>0</v>
      </c>
      <c r="AJ1469" s="99">
        <f>SUMIFS(通讯通路门店!$BE:$BE,通讯通路门店!$S:$S,$G1469)</f>
        <v>0</v>
      </c>
      <c r="AK1469" s="99">
        <f>SUMIFS(通讯通路门店!$BG:$BG,通讯通路门店!$S:$S,$G1469)</f>
        <v>0</v>
      </c>
      <c r="AL1469" s="99">
        <f>SUMIFS(通讯通路门店!$BC:$BC,通讯通路门店!$S:$S,$G1469)</f>
        <v>0</v>
      </c>
      <c r="AM1469" s="99">
        <f>SUMIFS(通讯通路门店!$BD:$BD,通讯通路门店!$S:$S,$G1469)</f>
        <v>0</v>
      </c>
      <c r="AN1469" s="99">
        <f>SUMIFS(通讯通路门店!$BF:$BF,通讯通路门店!$S:$S,$G1469)</f>
        <v>0</v>
      </c>
      <c r="AO1469" s="99">
        <f t="shared" si="112"/>
        <v>0</v>
      </c>
      <c r="AP1469" s="99">
        <f>SUMIFS(通讯通路门店!$K:$K,通讯通路门店!$S:$S,$G1469)</f>
        <v>0</v>
      </c>
      <c r="AQ1469" s="83"/>
      <c r="AR1469" s="99">
        <f>SUMIFS(通讯通路门店!$T:$T,通讯通路门店!$S:$S,$G1469)</f>
        <v>0</v>
      </c>
      <c r="AS1469" s="99">
        <f>SUMIFS(通讯通路门店!$U:$U,通讯通路门店!$S:$S,$G1469)</f>
        <v>0</v>
      </c>
      <c r="AT1469" s="99">
        <f>SUMIFS(通讯通路门店!$V:$V,通讯通路门店!$S:$S,$G1469)</f>
        <v>0</v>
      </c>
      <c r="AU1469" s="99">
        <f>SUMIFS(通讯通路门店!$W:$W,通讯通路门店!$S:$S,$G1469)</f>
        <v>0</v>
      </c>
      <c r="AV1469" s="99">
        <f>SUMIFS(通讯通路门店!$Z:$Z,通讯通路门店!$S:$S,$G1469)</f>
        <v>0</v>
      </c>
      <c r="AW1469" s="99">
        <f>SUMIFS(通讯通路门店!$AB:$AB,通讯通路门店!$S:$S,$G1469)</f>
        <v>0</v>
      </c>
      <c r="AX1469" s="99">
        <f>SUMIFS(通讯通路门店!$X:$X,通讯通路门店!$S:$S,$G1469)</f>
        <v>0</v>
      </c>
      <c r="AY1469" s="99">
        <f>SUMIFS(通讯通路门店!$Y:$Y,通讯通路门店!$S:$S,$G1469)</f>
        <v>0</v>
      </c>
      <c r="AZ1469" s="99">
        <f>SUMIFS(通讯通路门店!$AA:$AA,通讯通路门店!$S:$S,$G1469)</f>
        <v>0</v>
      </c>
      <c r="BA1469" s="99">
        <f t="shared" si="113"/>
        <v>0</v>
      </c>
      <c r="BB1469" s="99">
        <f t="shared" si="114"/>
        <v>0</v>
      </c>
      <c r="BC1469" s="99">
        <f>SUMIFS(通讯通路门店!$W:$W,通讯通路门店!$S:$S,$G1469,通讯通路门店!$J:$J,"荣耀体验店")+SUMIFS(通讯通路门店!$W:$W,通讯通路门店!$S:$S,$G1469,通讯通路门店!$J:$J,"荣耀授权专卖店")</f>
        <v>0</v>
      </c>
      <c r="BD1469" s="99">
        <f>SUMIFS(通讯通路门店!$Z:$Z,通讯通路门店!$S:$S,$G1469,通讯通路门店!$J:$J,"VIVO体验店")</f>
        <v>0</v>
      </c>
      <c r="BE1469" s="99">
        <f>SUMIFS(通讯通路门店!$AB:$AB,通讯通路门店!$S:$S,$G1469,通讯通路门店!$J:$J,"OPPO体验店")</f>
        <v>0</v>
      </c>
      <c r="BF1469" s="99">
        <f>SUMIFS(通讯通路门店!$X:$X,通讯通路门店!$S:$S,$G1469,通讯通路门店!$J:$J,"华为授权体验店")+SUMIFS(通讯通路门店!$AA:$AA,通讯通路门店!$S:$S,$G1469,通讯通路门店!$J:$J,"华为堡垒店")</f>
        <v>0</v>
      </c>
      <c r="BG1469" s="99">
        <f>SUMIFS(通讯通路门店!$Y:$Y,通讯通路门店!$S:$S,$G1469,通讯通路门店!$J:$J,"小米体验店")</f>
        <v>0</v>
      </c>
      <c r="BH1469" s="99">
        <f>SUMIFS(通讯通路门店!$AA:$AA,通讯通路门店!$S:$S,$G1469,通讯通路门店!$J:$J,"苹果体验店")</f>
        <v>0</v>
      </c>
      <c r="BI1469" s="99">
        <f>SUMIFS(通讯通路门店!$K:$K,通讯通路门店!$S:$S,$G1469,通讯通路门店!$J:$J,"其他品牌专卖店")</f>
        <v>0</v>
      </c>
      <c r="BJ1469" s="99">
        <f>SUMIFS(通讯通路门店!$AC:$AC,通讯通路门店!$S:$S,$G1469)</f>
        <v>0</v>
      </c>
      <c r="BK1469" s="99">
        <f>SUMIFS(通讯通路门店!$AD:$AD,通讯通路门店!$S:$S,$G1469)</f>
        <v>0</v>
      </c>
      <c r="BL1469" s="99">
        <f>SUMIFS(通讯通路门店!$AE:$AE,通讯通路门店!$S:$S,$G1469)</f>
        <v>0</v>
      </c>
      <c r="BM1469" s="99">
        <f>SUMIFS(通讯通路门店!$AF:$AF,通讯通路门店!$S:$S,$G1469)</f>
        <v>0</v>
      </c>
      <c r="BN1469" s="99">
        <f>SUMIFS(通讯通路门店!$AG:$AG,通讯通路门店!$S:$S,$G1469)</f>
        <v>0</v>
      </c>
      <c r="BO1469" s="99">
        <f>SUMIFS(通讯通路门店!$AH:$AH,通讯通路门店!$S:$S,$G1469)</f>
        <v>0</v>
      </c>
      <c r="BP1469" s="99">
        <f>SUMIFS(通讯通路门店!$AI:$AI,通讯通路门店!$S:$S,$G1469)</f>
        <v>0</v>
      </c>
      <c r="BQ1469" s="83"/>
    </row>
    <row r="1470" spans="1:69">
      <c r="A1470" s="99" t="str">
        <f>IFERROR(_xlfn.XLOOKUP($G1470,通讯通路门店!$S$4:$S$993933,通讯通路门店!$A$4:$A$993933,0,0),"")</f>
        <v>海南省</v>
      </c>
      <c r="B1470" s="99" t="str">
        <f>IFERROR(_xlfn.XLOOKUP($G1470,通讯通路门店!$S$4:$S$993933,通讯通路门店!$B$4:$B$993933,0,0),"")</f>
        <v>昌江黎族自治县</v>
      </c>
      <c r="C1470" s="99" t="str">
        <f>IFERROR(_xlfn.XLOOKUP($G1470,通讯通路门店!$S$4:$S$993933,通讯通路门店!$C$4:$C$993933,0,0),"")</f>
        <v>昌江黎族自治县</v>
      </c>
      <c r="D1470" s="99" t="str">
        <f>IFERROR(_xlfn.XLOOKUP($G1470,通讯通路门店!$S$4:$S$993933,通讯通路门店!$D$4:$D$993933,0,0),"")</f>
        <v>叉河镇</v>
      </c>
      <c r="E1470" s="83"/>
      <c r="F1470" s="83"/>
      <c r="G1470" s="101"/>
      <c r="H1470" s="102">
        <f>IFERROR(_xlfn.XLOOKUP($G1470,通讯通路门店!$S$4:$S$993933,通讯通路门店!$R$4:$R$993933,0,0),"")</f>
        <v>0</v>
      </c>
      <c r="I1470" s="83"/>
      <c r="J1470" s="83"/>
      <c r="K1470" s="83"/>
      <c r="L1470" s="83"/>
      <c r="M1470" s="83"/>
      <c r="N1470" s="83"/>
      <c r="O1470" s="83"/>
      <c r="P1470" s="83"/>
      <c r="Q1470" s="83"/>
      <c r="R1470" s="83"/>
      <c r="S1470" s="83"/>
      <c r="T1470" s="83"/>
      <c r="U1470" s="99">
        <f>COUNTIF(通讯通路门店!$S:$S,$G1470)</f>
        <v>0</v>
      </c>
      <c r="V1470" s="99">
        <f>COUNTIFS(通讯通路门店!$S:$S,$G1470,通讯通路门店!$J:$J,"综合卖场")</f>
        <v>0</v>
      </c>
      <c r="W1470" s="99">
        <f>SUMIFS(通讯通路门店!$AJ:$AJ,通讯通路门店!$S:$S,通讯客户沙盘!$G1470)</f>
        <v>0</v>
      </c>
      <c r="X1470" s="99">
        <f t="shared" si="110"/>
        <v>0</v>
      </c>
      <c r="Y1470" s="99">
        <f>COUNTIFS(通讯通路门店!$S:$S,$G1470,通讯通路门店!$J:$J,"荣耀体验店")+COUNTIFS(通讯通路门店!$S:$S,$G1470,通讯通路门店!$J:$J,"荣耀授权专卖店")</f>
        <v>0</v>
      </c>
      <c r="Z1470" s="99">
        <f>COUNTIFS(通讯通路门店!$S:$S,$G1470,通讯通路门店!$J:$J,"VIVO体验店")</f>
        <v>0</v>
      </c>
      <c r="AA1470" s="99">
        <f>COUNTIFS(通讯通路门店!$S:$S,$G1470,通讯通路门店!$J:$J,"OPPO体验店")</f>
        <v>0</v>
      </c>
      <c r="AB1470" s="99">
        <f>COUNTIFS(通讯通路门店!$S:$S,$G1470,通讯通路门店!$J:$J,"华为授权体验店")+COUNTIFS(通讯通路门店!$S:$S,$G1470,通讯通路门店!$J:$J,"华为堡垒店")</f>
        <v>0</v>
      </c>
      <c r="AC1470" s="99">
        <f>COUNTIFS(通讯通路门店!$S:$S,$G1470,通讯通路门店!$J:$J,"小米体验店")</f>
        <v>0</v>
      </c>
      <c r="AD1470" s="99">
        <f>COUNTIFS(通讯通路门店!$S:$S,$G1470,通讯通路门店!$J:$J,"苹果体验店")</f>
        <v>0</v>
      </c>
      <c r="AE1470" s="99">
        <f>COUNTIFS(通讯通路门店!$S:$S,$G1470,通讯通路门店!$J:$J,"其他品牌专卖店")</f>
        <v>0</v>
      </c>
      <c r="AF1470" s="99">
        <f>SUMIFS(通讯通路门店!$BI:$BI,通讯通路门店!$S:$S,$G1470)</f>
        <v>0</v>
      </c>
      <c r="AG1470" s="99">
        <f>SUMIFS(通讯通路门店!$BH:$BH,通讯通路门店!$S:$S,$G1470)</f>
        <v>0</v>
      </c>
      <c r="AH1470" s="99">
        <f t="shared" si="111"/>
        <v>0</v>
      </c>
      <c r="AI1470" s="99">
        <f>SUMIFS(通讯通路门店!$BB:$BB,通讯通路门店!$S:$S,$G1470)</f>
        <v>0</v>
      </c>
      <c r="AJ1470" s="99">
        <f>SUMIFS(通讯通路门店!$BE:$BE,通讯通路门店!$S:$S,$G1470)</f>
        <v>0</v>
      </c>
      <c r="AK1470" s="99">
        <f>SUMIFS(通讯通路门店!$BG:$BG,通讯通路门店!$S:$S,$G1470)</f>
        <v>0</v>
      </c>
      <c r="AL1470" s="99">
        <f>SUMIFS(通讯通路门店!$BC:$BC,通讯通路门店!$S:$S,$G1470)</f>
        <v>0</v>
      </c>
      <c r="AM1470" s="99">
        <f>SUMIFS(通讯通路门店!$BD:$BD,通讯通路门店!$S:$S,$G1470)</f>
        <v>0</v>
      </c>
      <c r="AN1470" s="99">
        <f>SUMIFS(通讯通路门店!$BF:$BF,通讯通路门店!$S:$S,$G1470)</f>
        <v>0</v>
      </c>
      <c r="AO1470" s="99">
        <f t="shared" si="112"/>
        <v>0</v>
      </c>
      <c r="AP1470" s="99">
        <f>SUMIFS(通讯通路门店!$K:$K,通讯通路门店!$S:$S,$G1470)</f>
        <v>0</v>
      </c>
      <c r="AQ1470" s="83"/>
      <c r="AR1470" s="99">
        <f>SUMIFS(通讯通路门店!$T:$T,通讯通路门店!$S:$S,$G1470)</f>
        <v>0</v>
      </c>
      <c r="AS1470" s="99">
        <f>SUMIFS(通讯通路门店!$U:$U,通讯通路门店!$S:$S,$G1470)</f>
        <v>0</v>
      </c>
      <c r="AT1470" s="99">
        <f>SUMIFS(通讯通路门店!$V:$V,通讯通路门店!$S:$S,$G1470)</f>
        <v>0</v>
      </c>
      <c r="AU1470" s="99">
        <f>SUMIFS(通讯通路门店!$W:$W,通讯通路门店!$S:$S,$G1470)</f>
        <v>0</v>
      </c>
      <c r="AV1470" s="99">
        <f>SUMIFS(通讯通路门店!$Z:$Z,通讯通路门店!$S:$S,$G1470)</f>
        <v>0</v>
      </c>
      <c r="AW1470" s="99">
        <f>SUMIFS(通讯通路门店!$AB:$AB,通讯通路门店!$S:$S,$G1470)</f>
        <v>0</v>
      </c>
      <c r="AX1470" s="99">
        <f>SUMIFS(通讯通路门店!$X:$X,通讯通路门店!$S:$S,$G1470)</f>
        <v>0</v>
      </c>
      <c r="AY1470" s="99">
        <f>SUMIFS(通讯通路门店!$Y:$Y,通讯通路门店!$S:$S,$G1470)</f>
        <v>0</v>
      </c>
      <c r="AZ1470" s="99">
        <f>SUMIFS(通讯通路门店!$AA:$AA,通讯通路门店!$S:$S,$G1470)</f>
        <v>0</v>
      </c>
      <c r="BA1470" s="99">
        <f t="shared" si="113"/>
        <v>0</v>
      </c>
      <c r="BB1470" s="99">
        <f t="shared" si="114"/>
        <v>0</v>
      </c>
      <c r="BC1470" s="99">
        <f>SUMIFS(通讯通路门店!$W:$W,通讯通路门店!$S:$S,$G1470,通讯通路门店!$J:$J,"荣耀体验店")+SUMIFS(通讯通路门店!$W:$W,通讯通路门店!$S:$S,$G1470,通讯通路门店!$J:$J,"荣耀授权专卖店")</f>
        <v>0</v>
      </c>
      <c r="BD1470" s="99">
        <f>SUMIFS(通讯通路门店!$Z:$Z,通讯通路门店!$S:$S,$G1470,通讯通路门店!$J:$J,"VIVO体验店")</f>
        <v>0</v>
      </c>
      <c r="BE1470" s="99">
        <f>SUMIFS(通讯通路门店!$AB:$AB,通讯通路门店!$S:$S,$G1470,通讯通路门店!$J:$J,"OPPO体验店")</f>
        <v>0</v>
      </c>
      <c r="BF1470" s="99">
        <f>SUMIFS(通讯通路门店!$X:$X,通讯通路门店!$S:$S,$G1470,通讯通路门店!$J:$J,"华为授权体验店")+SUMIFS(通讯通路门店!$AA:$AA,通讯通路门店!$S:$S,$G1470,通讯通路门店!$J:$J,"华为堡垒店")</f>
        <v>0</v>
      </c>
      <c r="BG1470" s="99">
        <f>SUMIFS(通讯通路门店!$Y:$Y,通讯通路门店!$S:$S,$G1470,通讯通路门店!$J:$J,"小米体验店")</f>
        <v>0</v>
      </c>
      <c r="BH1470" s="99">
        <f>SUMIFS(通讯通路门店!$AA:$AA,通讯通路门店!$S:$S,$G1470,通讯通路门店!$J:$J,"苹果体验店")</f>
        <v>0</v>
      </c>
      <c r="BI1470" s="99">
        <f>SUMIFS(通讯通路门店!$K:$K,通讯通路门店!$S:$S,$G1470,通讯通路门店!$J:$J,"其他品牌专卖店")</f>
        <v>0</v>
      </c>
      <c r="BJ1470" s="99">
        <f>SUMIFS(通讯通路门店!$AC:$AC,通讯通路门店!$S:$S,$G1470)</f>
        <v>0</v>
      </c>
      <c r="BK1470" s="99">
        <f>SUMIFS(通讯通路门店!$AD:$AD,通讯通路门店!$S:$S,$G1470)</f>
        <v>0</v>
      </c>
      <c r="BL1470" s="99">
        <f>SUMIFS(通讯通路门店!$AE:$AE,通讯通路门店!$S:$S,$G1470)</f>
        <v>0</v>
      </c>
      <c r="BM1470" s="99">
        <f>SUMIFS(通讯通路门店!$AF:$AF,通讯通路门店!$S:$S,$G1470)</f>
        <v>0</v>
      </c>
      <c r="BN1470" s="99">
        <f>SUMIFS(通讯通路门店!$AG:$AG,通讯通路门店!$S:$S,$G1470)</f>
        <v>0</v>
      </c>
      <c r="BO1470" s="99">
        <f>SUMIFS(通讯通路门店!$AH:$AH,通讯通路门店!$S:$S,$G1470)</f>
        <v>0</v>
      </c>
      <c r="BP1470" s="99">
        <f>SUMIFS(通讯通路门店!$AI:$AI,通讯通路门店!$S:$S,$G1470)</f>
        <v>0</v>
      </c>
      <c r="BQ1470" s="83"/>
    </row>
    <row r="1471" spans="1:69">
      <c r="A1471" s="99" t="str">
        <f>IFERROR(_xlfn.XLOOKUP($G1471,通讯通路门店!$S$4:$S$993933,通讯通路门店!$A$4:$A$993933,0,0),"")</f>
        <v>海南省</v>
      </c>
      <c r="B1471" s="99" t="str">
        <f>IFERROR(_xlfn.XLOOKUP($G1471,通讯通路门店!$S$4:$S$993933,通讯通路门店!$B$4:$B$993933,0,0),"")</f>
        <v>昌江黎族自治县</v>
      </c>
      <c r="C1471" s="99" t="str">
        <f>IFERROR(_xlfn.XLOOKUP($G1471,通讯通路门店!$S$4:$S$993933,通讯通路门店!$C$4:$C$993933,0,0),"")</f>
        <v>昌江黎族自治县</v>
      </c>
      <c r="D1471" s="99" t="str">
        <f>IFERROR(_xlfn.XLOOKUP($G1471,通讯通路门店!$S$4:$S$993933,通讯通路门店!$D$4:$D$993933,0,0),"")</f>
        <v>叉河镇</v>
      </c>
      <c r="E1471" s="83"/>
      <c r="F1471" s="83"/>
      <c r="G1471" s="101"/>
      <c r="H1471" s="102">
        <f>IFERROR(_xlfn.XLOOKUP($G1471,通讯通路门店!$S$4:$S$993933,通讯通路门店!$R$4:$R$993933,0,0),"")</f>
        <v>0</v>
      </c>
      <c r="I1471" s="83"/>
      <c r="J1471" s="83"/>
      <c r="K1471" s="83"/>
      <c r="L1471" s="83"/>
      <c r="M1471" s="83"/>
      <c r="N1471" s="83"/>
      <c r="O1471" s="83"/>
      <c r="P1471" s="83"/>
      <c r="Q1471" s="83"/>
      <c r="R1471" s="83"/>
      <c r="S1471" s="83"/>
      <c r="T1471" s="83"/>
      <c r="U1471" s="99">
        <f>COUNTIF(通讯通路门店!$S:$S,$G1471)</f>
        <v>0</v>
      </c>
      <c r="V1471" s="99">
        <f>COUNTIFS(通讯通路门店!$S:$S,$G1471,通讯通路门店!$J:$J,"综合卖场")</f>
        <v>0</v>
      </c>
      <c r="W1471" s="99">
        <f>SUMIFS(通讯通路门店!$AJ:$AJ,通讯通路门店!$S:$S,通讯客户沙盘!$G1471)</f>
        <v>0</v>
      </c>
      <c r="X1471" s="99">
        <f t="shared" si="110"/>
        <v>0</v>
      </c>
      <c r="Y1471" s="99">
        <f>COUNTIFS(通讯通路门店!$S:$S,$G1471,通讯通路门店!$J:$J,"荣耀体验店")+COUNTIFS(通讯通路门店!$S:$S,$G1471,通讯通路门店!$J:$J,"荣耀授权专卖店")</f>
        <v>0</v>
      </c>
      <c r="Z1471" s="99">
        <f>COUNTIFS(通讯通路门店!$S:$S,$G1471,通讯通路门店!$J:$J,"VIVO体验店")</f>
        <v>0</v>
      </c>
      <c r="AA1471" s="99">
        <f>COUNTIFS(通讯通路门店!$S:$S,$G1471,通讯通路门店!$J:$J,"OPPO体验店")</f>
        <v>0</v>
      </c>
      <c r="AB1471" s="99">
        <f>COUNTIFS(通讯通路门店!$S:$S,$G1471,通讯通路门店!$J:$J,"华为授权体验店")+COUNTIFS(通讯通路门店!$S:$S,$G1471,通讯通路门店!$J:$J,"华为堡垒店")</f>
        <v>0</v>
      </c>
      <c r="AC1471" s="99">
        <f>COUNTIFS(通讯通路门店!$S:$S,$G1471,通讯通路门店!$J:$J,"小米体验店")</f>
        <v>0</v>
      </c>
      <c r="AD1471" s="99">
        <f>COUNTIFS(通讯通路门店!$S:$S,$G1471,通讯通路门店!$J:$J,"苹果体验店")</f>
        <v>0</v>
      </c>
      <c r="AE1471" s="99">
        <f>COUNTIFS(通讯通路门店!$S:$S,$G1471,通讯通路门店!$J:$J,"其他品牌专卖店")</f>
        <v>0</v>
      </c>
      <c r="AF1471" s="99">
        <f>SUMIFS(通讯通路门店!$BI:$BI,通讯通路门店!$S:$S,$G1471)</f>
        <v>0</v>
      </c>
      <c r="AG1471" s="99">
        <f>SUMIFS(通讯通路门店!$BH:$BH,通讯通路门店!$S:$S,$G1471)</f>
        <v>0</v>
      </c>
      <c r="AH1471" s="99">
        <f t="shared" si="111"/>
        <v>0</v>
      </c>
      <c r="AI1471" s="99">
        <f>SUMIFS(通讯通路门店!$BB:$BB,通讯通路门店!$S:$S,$G1471)</f>
        <v>0</v>
      </c>
      <c r="AJ1471" s="99">
        <f>SUMIFS(通讯通路门店!$BE:$BE,通讯通路门店!$S:$S,$G1471)</f>
        <v>0</v>
      </c>
      <c r="AK1471" s="99">
        <f>SUMIFS(通讯通路门店!$BG:$BG,通讯通路门店!$S:$S,$G1471)</f>
        <v>0</v>
      </c>
      <c r="AL1471" s="99">
        <f>SUMIFS(通讯通路门店!$BC:$BC,通讯通路门店!$S:$S,$G1471)</f>
        <v>0</v>
      </c>
      <c r="AM1471" s="99">
        <f>SUMIFS(通讯通路门店!$BD:$BD,通讯通路门店!$S:$S,$G1471)</f>
        <v>0</v>
      </c>
      <c r="AN1471" s="99">
        <f>SUMIFS(通讯通路门店!$BF:$BF,通讯通路门店!$S:$S,$G1471)</f>
        <v>0</v>
      </c>
      <c r="AO1471" s="99">
        <f t="shared" si="112"/>
        <v>0</v>
      </c>
      <c r="AP1471" s="99">
        <f>SUMIFS(通讯通路门店!$K:$K,通讯通路门店!$S:$S,$G1471)</f>
        <v>0</v>
      </c>
      <c r="AQ1471" s="83"/>
      <c r="AR1471" s="99">
        <f>SUMIFS(通讯通路门店!$T:$T,通讯通路门店!$S:$S,$G1471)</f>
        <v>0</v>
      </c>
      <c r="AS1471" s="99">
        <f>SUMIFS(通讯通路门店!$U:$U,通讯通路门店!$S:$S,$G1471)</f>
        <v>0</v>
      </c>
      <c r="AT1471" s="99">
        <f>SUMIFS(通讯通路门店!$V:$V,通讯通路门店!$S:$S,$G1471)</f>
        <v>0</v>
      </c>
      <c r="AU1471" s="99">
        <f>SUMIFS(通讯通路门店!$W:$W,通讯通路门店!$S:$S,$G1471)</f>
        <v>0</v>
      </c>
      <c r="AV1471" s="99">
        <f>SUMIFS(通讯通路门店!$Z:$Z,通讯通路门店!$S:$S,$G1471)</f>
        <v>0</v>
      </c>
      <c r="AW1471" s="99">
        <f>SUMIFS(通讯通路门店!$AB:$AB,通讯通路门店!$S:$S,$G1471)</f>
        <v>0</v>
      </c>
      <c r="AX1471" s="99">
        <f>SUMIFS(通讯通路门店!$X:$X,通讯通路门店!$S:$S,$G1471)</f>
        <v>0</v>
      </c>
      <c r="AY1471" s="99">
        <f>SUMIFS(通讯通路门店!$Y:$Y,通讯通路门店!$S:$S,$G1471)</f>
        <v>0</v>
      </c>
      <c r="AZ1471" s="99">
        <f>SUMIFS(通讯通路门店!$AA:$AA,通讯通路门店!$S:$S,$G1471)</f>
        <v>0</v>
      </c>
      <c r="BA1471" s="99">
        <f t="shared" si="113"/>
        <v>0</v>
      </c>
      <c r="BB1471" s="99">
        <f t="shared" si="114"/>
        <v>0</v>
      </c>
      <c r="BC1471" s="99">
        <f>SUMIFS(通讯通路门店!$W:$W,通讯通路门店!$S:$S,$G1471,通讯通路门店!$J:$J,"荣耀体验店")+SUMIFS(通讯通路门店!$W:$W,通讯通路门店!$S:$S,$G1471,通讯通路门店!$J:$J,"荣耀授权专卖店")</f>
        <v>0</v>
      </c>
      <c r="BD1471" s="99">
        <f>SUMIFS(通讯通路门店!$Z:$Z,通讯通路门店!$S:$S,$G1471,通讯通路门店!$J:$J,"VIVO体验店")</f>
        <v>0</v>
      </c>
      <c r="BE1471" s="99">
        <f>SUMIFS(通讯通路门店!$AB:$AB,通讯通路门店!$S:$S,$G1471,通讯通路门店!$J:$J,"OPPO体验店")</f>
        <v>0</v>
      </c>
      <c r="BF1471" s="99">
        <f>SUMIFS(通讯通路门店!$X:$X,通讯通路门店!$S:$S,$G1471,通讯通路门店!$J:$J,"华为授权体验店")+SUMIFS(通讯通路门店!$AA:$AA,通讯通路门店!$S:$S,$G1471,通讯通路门店!$J:$J,"华为堡垒店")</f>
        <v>0</v>
      </c>
      <c r="BG1471" s="99">
        <f>SUMIFS(通讯通路门店!$Y:$Y,通讯通路门店!$S:$S,$G1471,通讯通路门店!$J:$J,"小米体验店")</f>
        <v>0</v>
      </c>
      <c r="BH1471" s="99">
        <f>SUMIFS(通讯通路门店!$AA:$AA,通讯通路门店!$S:$S,$G1471,通讯通路门店!$J:$J,"苹果体验店")</f>
        <v>0</v>
      </c>
      <c r="BI1471" s="99">
        <f>SUMIFS(通讯通路门店!$K:$K,通讯通路门店!$S:$S,$G1471,通讯通路门店!$J:$J,"其他品牌专卖店")</f>
        <v>0</v>
      </c>
      <c r="BJ1471" s="99">
        <f>SUMIFS(通讯通路门店!$AC:$AC,通讯通路门店!$S:$S,$G1471)</f>
        <v>0</v>
      </c>
      <c r="BK1471" s="99">
        <f>SUMIFS(通讯通路门店!$AD:$AD,通讯通路门店!$S:$S,$G1471)</f>
        <v>0</v>
      </c>
      <c r="BL1471" s="99">
        <f>SUMIFS(通讯通路门店!$AE:$AE,通讯通路门店!$S:$S,$G1471)</f>
        <v>0</v>
      </c>
      <c r="BM1471" s="99">
        <f>SUMIFS(通讯通路门店!$AF:$AF,通讯通路门店!$S:$S,$G1471)</f>
        <v>0</v>
      </c>
      <c r="BN1471" s="99">
        <f>SUMIFS(通讯通路门店!$AG:$AG,通讯通路门店!$S:$S,$G1471)</f>
        <v>0</v>
      </c>
      <c r="BO1471" s="99">
        <f>SUMIFS(通讯通路门店!$AH:$AH,通讯通路门店!$S:$S,$G1471)</f>
        <v>0</v>
      </c>
      <c r="BP1471" s="99">
        <f>SUMIFS(通讯通路门店!$AI:$AI,通讯通路门店!$S:$S,$G1471)</f>
        <v>0</v>
      </c>
      <c r="BQ1471" s="83"/>
    </row>
    <row r="1472" spans="1:69">
      <c r="A1472" s="99" t="str">
        <f>IFERROR(_xlfn.XLOOKUP($G1472,通讯通路门店!$S$4:$S$993933,通讯通路门店!$A$4:$A$993933,0,0),"")</f>
        <v>海南省</v>
      </c>
      <c r="B1472" s="99" t="str">
        <f>IFERROR(_xlfn.XLOOKUP($G1472,通讯通路门店!$S$4:$S$993933,通讯通路门店!$B$4:$B$993933,0,0),"")</f>
        <v>昌江黎族自治县</v>
      </c>
      <c r="C1472" s="99" t="str">
        <f>IFERROR(_xlfn.XLOOKUP($G1472,通讯通路门店!$S$4:$S$993933,通讯通路门店!$C$4:$C$993933,0,0),"")</f>
        <v>昌江黎族自治县</v>
      </c>
      <c r="D1472" s="99" t="str">
        <f>IFERROR(_xlfn.XLOOKUP($G1472,通讯通路门店!$S$4:$S$993933,通讯通路门店!$D$4:$D$993933,0,0),"")</f>
        <v>叉河镇</v>
      </c>
      <c r="E1472" s="83"/>
      <c r="F1472" s="83"/>
      <c r="G1472" s="101"/>
      <c r="H1472" s="102">
        <f>IFERROR(_xlfn.XLOOKUP($G1472,通讯通路门店!$S$4:$S$993933,通讯通路门店!$R$4:$R$993933,0,0),"")</f>
        <v>0</v>
      </c>
      <c r="I1472" s="83"/>
      <c r="J1472" s="83"/>
      <c r="K1472" s="83"/>
      <c r="L1472" s="83"/>
      <c r="M1472" s="83"/>
      <c r="N1472" s="83"/>
      <c r="O1472" s="83"/>
      <c r="P1472" s="83"/>
      <c r="Q1472" s="83"/>
      <c r="R1472" s="83"/>
      <c r="S1472" s="83"/>
      <c r="T1472" s="83"/>
      <c r="U1472" s="99">
        <f>COUNTIF(通讯通路门店!$S:$S,$G1472)</f>
        <v>0</v>
      </c>
      <c r="V1472" s="99">
        <f>COUNTIFS(通讯通路门店!$S:$S,$G1472,通讯通路门店!$J:$J,"综合卖场")</f>
        <v>0</v>
      </c>
      <c r="W1472" s="99">
        <f>SUMIFS(通讯通路门店!$AJ:$AJ,通讯通路门店!$S:$S,通讯客户沙盘!$G1472)</f>
        <v>0</v>
      </c>
      <c r="X1472" s="99">
        <f t="shared" si="110"/>
        <v>0</v>
      </c>
      <c r="Y1472" s="99">
        <f>COUNTIFS(通讯通路门店!$S:$S,$G1472,通讯通路门店!$J:$J,"荣耀体验店")+COUNTIFS(通讯通路门店!$S:$S,$G1472,通讯通路门店!$J:$J,"荣耀授权专卖店")</f>
        <v>0</v>
      </c>
      <c r="Z1472" s="99">
        <f>COUNTIFS(通讯通路门店!$S:$S,$G1472,通讯通路门店!$J:$J,"VIVO体验店")</f>
        <v>0</v>
      </c>
      <c r="AA1472" s="99">
        <f>COUNTIFS(通讯通路门店!$S:$S,$G1472,通讯通路门店!$J:$J,"OPPO体验店")</f>
        <v>0</v>
      </c>
      <c r="AB1472" s="99">
        <f>COUNTIFS(通讯通路门店!$S:$S,$G1472,通讯通路门店!$J:$J,"华为授权体验店")+COUNTIFS(通讯通路门店!$S:$S,$G1472,通讯通路门店!$J:$J,"华为堡垒店")</f>
        <v>0</v>
      </c>
      <c r="AC1472" s="99">
        <f>COUNTIFS(通讯通路门店!$S:$S,$G1472,通讯通路门店!$J:$J,"小米体验店")</f>
        <v>0</v>
      </c>
      <c r="AD1472" s="99">
        <f>COUNTIFS(通讯通路门店!$S:$S,$G1472,通讯通路门店!$J:$J,"苹果体验店")</f>
        <v>0</v>
      </c>
      <c r="AE1472" s="99">
        <f>COUNTIFS(通讯通路门店!$S:$S,$G1472,通讯通路门店!$J:$J,"其他品牌专卖店")</f>
        <v>0</v>
      </c>
      <c r="AF1472" s="99">
        <f>SUMIFS(通讯通路门店!$BI:$BI,通讯通路门店!$S:$S,$G1472)</f>
        <v>0</v>
      </c>
      <c r="AG1472" s="99">
        <f>SUMIFS(通讯通路门店!$BH:$BH,通讯通路门店!$S:$S,$G1472)</f>
        <v>0</v>
      </c>
      <c r="AH1472" s="99">
        <f t="shared" si="111"/>
        <v>0</v>
      </c>
      <c r="AI1472" s="99">
        <f>SUMIFS(通讯通路门店!$BB:$BB,通讯通路门店!$S:$S,$G1472)</f>
        <v>0</v>
      </c>
      <c r="AJ1472" s="99">
        <f>SUMIFS(通讯通路门店!$BE:$BE,通讯通路门店!$S:$S,$G1472)</f>
        <v>0</v>
      </c>
      <c r="AK1472" s="99">
        <f>SUMIFS(通讯通路门店!$BG:$BG,通讯通路门店!$S:$S,$G1472)</f>
        <v>0</v>
      </c>
      <c r="AL1472" s="99">
        <f>SUMIFS(通讯通路门店!$BC:$BC,通讯通路门店!$S:$S,$G1472)</f>
        <v>0</v>
      </c>
      <c r="AM1472" s="99">
        <f>SUMIFS(通讯通路门店!$BD:$BD,通讯通路门店!$S:$S,$G1472)</f>
        <v>0</v>
      </c>
      <c r="AN1472" s="99">
        <f>SUMIFS(通讯通路门店!$BF:$BF,通讯通路门店!$S:$S,$G1472)</f>
        <v>0</v>
      </c>
      <c r="AO1472" s="99">
        <f t="shared" si="112"/>
        <v>0</v>
      </c>
      <c r="AP1472" s="99">
        <f>SUMIFS(通讯通路门店!$K:$K,通讯通路门店!$S:$S,$G1472)</f>
        <v>0</v>
      </c>
      <c r="AQ1472" s="83"/>
      <c r="AR1472" s="99">
        <f>SUMIFS(通讯通路门店!$T:$T,通讯通路门店!$S:$S,$G1472)</f>
        <v>0</v>
      </c>
      <c r="AS1472" s="99">
        <f>SUMIFS(通讯通路门店!$U:$U,通讯通路门店!$S:$S,$G1472)</f>
        <v>0</v>
      </c>
      <c r="AT1472" s="99">
        <f>SUMIFS(通讯通路门店!$V:$V,通讯通路门店!$S:$S,$G1472)</f>
        <v>0</v>
      </c>
      <c r="AU1472" s="99">
        <f>SUMIFS(通讯通路门店!$W:$W,通讯通路门店!$S:$S,$G1472)</f>
        <v>0</v>
      </c>
      <c r="AV1472" s="99">
        <f>SUMIFS(通讯通路门店!$Z:$Z,通讯通路门店!$S:$S,$G1472)</f>
        <v>0</v>
      </c>
      <c r="AW1472" s="99">
        <f>SUMIFS(通讯通路门店!$AB:$AB,通讯通路门店!$S:$S,$G1472)</f>
        <v>0</v>
      </c>
      <c r="AX1472" s="99">
        <f>SUMIFS(通讯通路门店!$X:$X,通讯通路门店!$S:$S,$G1472)</f>
        <v>0</v>
      </c>
      <c r="AY1472" s="99">
        <f>SUMIFS(通讯通路门店!$Y:$Y,通讯通路门店!$S:$S,$G1472)</f>
        <v>0</v>
      </c>
      <c r="AZ1472" s="99">
        <f>SUMIFS(通讯通路门店!$AA:$AA,通讯通路门店!$S:$S,$G1472)</f>
        <v>0</v>
      </c>
      <c r="BA1472" s="99">
        <f t="shared" si="113"/>
        <v>0</v>
      </c>
      <c r="BB1472" s="99">
        <f t="shared" si="114"/>
        <v>0</v>
      </c>
      <c r="BC1472" s="99">
        <f>SUMIFS(通讯通路门店!$W:$W,通讯通路门店!$S:$S,$G1472,通讯通路门店!$J:$J,"荣耀体验店")+SUMIFS(通讯通路门店!$W:$W,通讯通路门店!$S:$S,$G1472,通讯通路门店!$J:$J,"荣耀授权专卖店")</f>
        <v>0</v>
      </c>
      <c r="BD1472" s="99">
        <f>SUMIFS(通讯通路门店!$Z:$Z,通讯通路门店!$S:$S,$G1472,通讯通路门店!$J:$J,"VIVO体验店")</f>
        <v>0</v>
      </c>
      <c r="BE1472" s="99">
        <f>SUMIFS(通讯通路门店!$AB:$AB,通讯通路门店!$S:$S,$G1472,通讯通路门店!$J:$J,"OPPO体验店")</f>
        <v>0</v>
      </c>
      <c r="BF1472" s="99">
        <f>SUMIFS(通讯通路门店!$X:$X,通讯通路门店!$S:$S,$G1472,通讯通路门店!$J:$J,"华为授权体验店")+SUMIFS(通讯通路门店!$AA:$AA,通讯通路门店!$S:$S,$G1472,通讯通路门店!$J:$J,"华为堡垒店")</f>
        <v>0</v>
      </c>
      <c r="BG1472" s="99">
        <f>SUMIFS(通讯通路门店!$Y:$Y,通讯通路门店!$S:$S,$G1472,通讯通路门店!$J:$J,"小米体验店")</f>
        <v>0</v>
      </c>
      <c r="BH1472" s="99">
        <f>SUMIFS(通讯通路门店!$AA:$AA,通讯通路门店!$S:$S,$G1472,通讯通路门店!$J:$J,"苹果体验店")</f>
        <v>0</v>
      </c>
      <c r="BI1472" s="99">
        <f>SUMIFS(通讯通路门店!$K:$K,通讯通路门店!$S:$S,$G1472,通讯通路门店!$J:$J,"其他品牌专卖店")</f>
        <v>0</v>
      </c>
      <c r="BJ1472" s="99">
        <f>SUMIFS(通讯通路门店!$AC:$AC,通讯通路门店!$S:$S,$G1472)</f>
        <v>0</v>
      </c>
      <c r="BK1472" s="99">
        <f>SUMIFS(通讯通路门店!$AD:$AD,通讯通路门店!$S:$S,$G1472)</f>
        <v>0</v>
      </c>
      <c r="BL1472" s="99">
        <f>SUMIFS(通讯通路门店!$AE:$AE,通讯通路门店!$S:$S,$G1472)</f>
        <v>0</v>
      </c>
      <c r="BM1472" s="99">
        <f>SUMIFS(通讯通路门店!$AF:$AF,通讯通路门店!$S:$S,$G1472)</f>
        <v>0</v>
      </c>
      <c r="BN1472" s="99">
        <f>SUMIFS(通讯通路门店!$AG:$AG,通讯通路门店!$S:$S,$G1472)</f>
        <v>0</v>
      </c>
      <c r="BO1472" s="99">
        <f>SUMIFS(通讯通路门店!$AH:$AH,通讯通路门店!$S:$S,$G1472)</f>
        <v>0</v>
      </c>
      <c r="BP1472" s="99">
        <f>SUMIFS(通讯通路门店!$AI:$AI,通讯通路门店!$S:$S,$G1472)</f>
        <v>0</v>
      </c>
      <c r="BQ1472" s="83"/>
    </row>
    <row r="1473" spans="1:69">
      <c r="A1473" s="99" t="str">
        <f>IFERROR(_xlfn.XLOOKUP($G1473,通讯通路门店!$S$4:$S$993933,通讯通路门店!$A$4:$A$993933,0,0),"")</f>
        <v>海南省</v>
      </c>
      <c r="B1473" s="99" t="str">
        <f>IFERROR(_xlfn.XLOOKUP($G1473,通讯通路门店!$S$4:$S$993933,通讯通路门店!$B$4:$B$993933,0,0),"")</f>
        <v>昌江黎族自治县</v>
      </c>
      <c r="C1473" s="99" t="str">
        <f>IFERROR(_xlfn.XLOOKUP($G1473,通讯通路门店!$S$4:$S$993933,通讯通路门店!$C$4:$C$993933,0,0),"")</f>
        <v>昌江黎族自治县</v>
      </c>
      <c r="D1473" s="99" t="str">
        <f>IFERROR(_xlfn.XLOOKUP($G1473,通讯通路门店!$S$4:$S$993933,通讯通路门店!$D$4:$D$993933,0,0),"")</f>
        <v>叉河镇</v>
      </c>
      <c r="E1473" s="83"/>
      <c r="F1473" s="83"/>
      <c r="G1473" s="101"/>
      <c r="H1473" s="102">
        <f>IFERROR(_xlfn.XLOOKUP($G1473,通讯通路门店!$S$4:$S$993933,通讯通路门店!$R$4:$R$993933,0,0),"")</f>
        <v>0</v>
      </c>
      <c r="I1473" s="83"/>
      <c r="J1473" s="83"/>
      <c r="K1473" s="83"/>
      <c r="L1473" s="83"/>
      <c r="M1473" s="83"/>
      <c r="N1473" s="83"/>
      <c r="O1473" s="83"/>
      <c r="P1473" s="83"/>
      <c r="Q1473" s="83"/>
      <c r="R1473" s="83"/>
      <c r="S1473" s="83"/>
      <c r="T1473" s="83"/>
      <c r="U1473" s="99">
        <f>COUNTIF(通讯通路门店!$S:$S,$G1473)</f>
        <v>0</v>
      </c>
      <c r="V1473" s="99">
        <f>COUNTIFS(通讯通路门店!$S:$S,$G1473,通讯通路门店!$J:$J,"综合卖场")</f>
        <v>0</v>
      </c>
      <c r="W1473" s="99">
        <f>SUMIFS(通讯通路门店!$AJ:$AJ,通讯通路门店!$S:$S,通讯客户沙盘!$G1473)</f>
        <v>0</v>
      </c>
      <c r="X1473" s="99">
        <f t="shared" si="110"/>
        <v>0</v>
      </c>
      <c r="Y1473" s="99">
        <f>COUNTIFS(通讯通路门店!$S:$S,$G1473,通讯通路门店!$J:$J,"荣耀体验店")+COUNTIFS(通讯通路门店!$S:$S,$G1473,通讯通路门店!$J:$J,"荣耀授权专卖店")</f>
        <v>0</v>
      </c>
      <c r="Z1473" s="99">
        <f>COUNTIFS(通讯通路门店!$S:$S,$G1473,通讯通路门店!$J:$J,"VIVO体验店")</f>
        <v>0</v>
      </c>
      <c r="AA1473" s="99">
        <f>COUNTIFS(通讯通路门店!$S:$S,$G1473,通讯通路门店!$J:$J,"OPPO体验店")</f>
        <v>0</v>
      </c>
      <c r="AB1473" s="99">
        <f>COUNTIFS(通讯通路门店!$S:$S,$G1473,通讯通路门店!$J:$J,"华为授权体验店")+COUNTIFS(通讯通路门店!$S:$S,$G1473,通讯通路门店!$J:$J,"华为堡垒店")</f>
        <v>0</v>
      </c>
      <c r="AC1473" s="99">
        <f>COUNTIFS(通讯通路门店!$S:$S,$G1473,通讯通路门店!$J:$J,"小米体验店")</f>
        <v>0</v>
      </c>
      <c r="AD1473" s="99">
        <f>COUNTIFS(通讯通路门店!$S:$S,$G1473,通讯通路门店!$J:$J,"苹果体验店")</f>
        <v>0</v>
      </c>
      <c r="AE1473" s="99">
        <f>COUNTIFS(通讯通路门店!$S:$S,$G1473,通讯通路门店!$J:$J,"其他品牌专卖店")</f>
        <v>0</v>
      </c>
      <c r="AF1473" s="99">
        <f>SUMIFS(通讯通路门店!$BI:$BI,通讯通路门店!$S:$S,$G1473)</f>
        <v>0</v>
      </c>
      <c r="AG1473" s="99">
        <f>SUMIFS(通讯通路门店!$BH:$BH,通讯通路门店!$S:$S,$G1473)</f>
        <v>0</v>
      </c>
      <c r="AH1473" s="99">
        <f t="shared" si="111"/>
        <v>0</v>
      </c>
      <c r="AI1473" s="99">
        <f>SUMIFS(通讯通路门店!$BB:$BB,通讯通路门店!$S:$S,$G1473)</f>
        <v>0</v>
      </c>
      <c r="AJ1473" s="99">
        <f>SUMIFS(通讯通路门店!$BE:$BE,通讯通路门店!$S:$S,$G1473)</f>
        <v>0</v>
      </c>
      <c r="AK1473" s="99">
        <f>SUMIFS(通讯通路门店!$BG:$BG,通讯通路门店!$S:$S,$G1473)</f>
        <v>0</v>
      </c>
      <c r="AL1473" s="99">
        <f>SUMIFS(通讯通路门店!$BC:$BC,通讯通路门店!$S:$S,$G1473)</f>
        <v>0</v>
      </c>
      <c r="AM1473" s="99">
        <f>SUMIFS(通讯通路门店!$BD:$BD,通讯通路门店!$S:$S,$G1473)</f>
        <v>0</v>
      </c>
      <c r="AN1473" s="99">
        <f>SUMIFS(通讯通路门店!$BF:$BF,通讯通路门店!$S:$S,$G1473)</f>
        <v>0</v>
      </c>
      <c r="AO1473" s="99">
        <f t="shared" si="112"/>
        <v>0</v>
      </c>
      <c r="AP1473" s="99">
        <f>SUMIFS(通讯通路门店!$K:$K,通讯通路门店!$S:$S,$G1473)</f>
        <v>0</v>
      </c>
      <c r="AQ1473" s="83"/>
      <c r="AR1473" s="99">
        <f>SUMIFS(通讯通路门店!$T:$T,通讯通路门店!$S:$S,$G1473)</f>
        <v>0</v>
      </c>
      <c r="AS1473" s="99">
        <f>SUMIFS(通讯通路门店!$U:$U,通讯通路门店!$S:$S,$G1473)</f>
        <v>0</v>
      </c>
      <c r="AT1473" s="99">
        <f>SUMIFS(通讯通路门店!$V:$V,通讯通路门店!$S:$S,$G1473)</f>
        <v>0</v>
      </c>
      <c r="AU1473" s="99">
        <f>SUMIFS(通讯通路门店!$W:$W,通讯通路门店!$S:$S,$G1473)</f>
        <v>0</v>
      </c>
      <c r="AV1473" s="99">
        <f>SUMIFS(通讯通路门店!$Z:$Z,通讯通路门店!$S:$S,$G1473)</f>
        <v>0</v>
      </c>
      <c r="AW1473" s="99">
        <f>SUMIFS(通讯通路门店!$AB:$AB,通讯通路门店!$S:$S,$G1473)</f>
        <v>0</v>
      </c>
      <c r="AX1473" s="99">
        <f>SUMIFS(通讯通路门店!$X:$X,通讯通路门店!$S:$S,$G1473)</f>
        <v>0</v>
      </c>
      <c r="AY1473" s="99">
        <f>SUMIFS(通讯通路门店!$Y:$Y,通讯通路门店!$S:$S,$G1473)</f>
        <v>0</v>
      </c>
      <c r="AZ1473" s="99">
        <f>SUMIFS(通讯通路门店!$AA:$AA,通讯通路门店!$S:$S,$G1473)</f>
        <v>0</v>
      </c>
      <c r="BA1473" s="99">
        <f t="shared" si="113"/>
        <v>0</v>
      </c>
      <c r="BB1473" s="99">
        <f t="shared" si="114"/>
        <v>0</v>
      </c>
      <c r="BC1473" s="99">
        <f>SUMIFS(通讯通路门店!$W:$W,通讯通路门店!$S:$S,$G1473,通讯通路门店!$J:$J,"荣耀体验店")+SUMIFS(通讯通路门店!$W:$W,通讯通路门店!$S:$S,$G1473,通讯通路门店!$J:$J,"荣耀授权专卖店")</f>
        <v>0</v>
      </c>
      <c r="BD1473" s="99">
        <f>SUMIFS(通讯通路门店!$Z:$Z,通讯通路门店!$S:$S,$G1473,通讯通路门店!$J:$J,"VIVO体验店")</f>
        <v>0</v>
      </c>
      <c r="BE1473" s="99">
        <f>SUMIFS(通讯通路门店!$AB:$AB,通讯通路门店!$S:$S,$G1473,通讯通路门店!$J:$J,"OPPO体验店")</f>
        <v>0</v>
      </c>
      <c r="BF1473" s="99">
        <f>SUMIFS(通讯通路门店!$X:$X,通讯通路门店!$S:$S,$G1473,通讯通路门店!$J:$J,"华为授权体验店")+SUMIFS(通讯通路门店!$AA:$AA,通讯通路门店!$S:$S,$G1473,通讯通路门店!$J:$J,"华为堡垒店")</f>
        <v>0</v>
      </c>
      <c r="BG1473" s="99">
        <f>SUMIFS(通讯通路门店!$Y:$Y,通讯通路门店!$S:$S,$G1473,通讯通路门店!$J:$J,"小米体验店")</f>
        <v>0</v>
      </c>
      <c r="BH1473" s="99">
        <f>SUMIFS(通讯通路门店!$AA:$AA,通讯通路门店!$S:$S,$G1473,通讯通路门店!$J:$J,"苹果体验店")</f>
        <v>0</v>
      </c>
      <c r="BI1473" s="99">
        <f>SUMIFS(通讯通路门店!$K:$K,通讯通路门店!$S:$S,$G1473,通讯通路门店!$J:$J,"其他品牌专卖店")</f>
        <v>0</v>
      </c>
      <c r="BJ1473" s="99">
        <f>SUMIFS(通讯通路门店!$AC:$AC,通讯通路门店!$S:$S,$G1473)</f>
        <v>0</v>
      </c>
      <c r="BK1473" s="99">
        <f>SUMIFS(通讯通路门店!$AD:$AD,通讯通路门店!$S:$S,$G1473)</f>
        <v>0</v>
      </c>
      <c r="BL1473" s="99">
        <f>SUMIFS(通讯通路门店!$AE:$AE,通讯通路门店!$S:$S,$G1473)</f>
        <v>0</v>
      </c>
      <c r="BM1473" s="99">
        <f>SUMIFS(通讯通路门店!$AF:$AF,通讯通路门店!$S:$S,$G1473)</f>
        <v>0</v>
      </c>
      <c r="BN1473" s="99">
        <f>SUMIFS(通讯通路门店!$AG:$AG,通讯通路门店!$S:$S,$G1473)</f>
        <v>0</v>
      </c>
      <c r="BO1473" s="99">
        <f>SUMIFS(通讯通路门店!$AH:$AH,通讯通路门店!$S:$S,$G1473)</f>
        <v>0</v>
      </c>
      <c r="BP1473" s="99">
        <f>SUMIFS(通讯通路门店!$AI:$AI,通讯通路门店!$S:$S,$G1473)</f>
        <v>0</v>
      </c>
      <c r="BQ1473" s="83"/>
    </row>
    <row r="1474" spans="1:69">
      <c r="A1474" s="99" t="str">
        <f>IFERROR(_xlfn.XLOOKUP($G1474,通讯通路门店!$S$4:$S$993933,通讯通路门店!$A$4:$A$993933,0,0),"")</f>
        <v>海南省</v>
      </c>
      <c r="B1474" s="99" t="str">
        <f>IFERROR(_xlfn.XLOOKUP($G1474,通讯通路门店!$S$4:$S$993933,通讯通路门店!$B$4:$B$993933,0,0),"")</f>
        <v>昌江黎族自治县</v>
      </c>
      <c r="C1474" s="99" t="str">
        <f>IFERROR(_xlfn.XLOOKUP($G1474,通讯通路门店!$S$4:$S$993933,通讯通路门店!$C$4:$C$993933,0,0),"")</f>
        <v>昌江黎族自治县</v>
      </c>
      <c r="D1474" s="99" t="str">
        <f>IFERROR(_xlfn.XLOOKUP($G1474,通讯通路门店!$S$4:$S$993933,通讯通路门店!$D$4:$D$993933,0,0),"")</f>
        <v>叉河镇</v>
      </c>
      <c r="E1474" s="83"/>
      <c r="F1474" s="83"/>
      <c r="G1474" s="101"/>
      <c r="H1474" s="102">
        <f>IFERROR(_xlfn.XLOOKUP($G1474,通讯通路门店!$S$4:$S$993933,通讯通路门店!$R$4:$R$993933,0,0),"")</f>
        <v>0</v>
      </c>
      <c r="I1474" s="83"/>
      <c r="J1474" s="83"/>
      <c r="K1474" s="83"/>
      <c r="L1474" s="83"/>
      <c r="M1474" s="83"/>
      <c r="N1474" s="83"/>
      <c r="O1474" s="83"/>
      <c r="P1474" s="83"/>
      <c r="Q1474" s="83"/>
      <c r="R1474" s="83"/>
      <c r="S1474" s="83"/>
      <c r="T1474" s="83"/>
      <c r="U1474" s="99">
        <f>COUNTIF(通讯通路门店!$S:$S,$G1474)</f>
        <v>0</v>
      </c>
      <c r="V1474" s="99">
        <f>COUNTIFS(通讯通路门店!$S:$S,$G1474,通讯通路门店!$J:$J,"综合卖场")</f>
        <v>0</v>
      </c>
      <c r="W1474" s="99">
        <f>SUMIFS(通讯通路门店!$AJ:$AJ,通讯通路门店!$S:$S,通讯客户沙盘!$G1474)</f>
        <v>0</v>
      </c>
      <c r="X1474" s="99">
        <f t="shared" si="110"/>
        <v>0</v>
      </c>
      <c r="Y1474" s="99">
        <f>COUNTIFS(通讯通路门店!$S:$S,$G1474,通讯通路门店!$J:$J,"荣耀体验店")+COUNTIFS(通讯通路门店!$S:$S,$G1474,通讯通路门店!$J:$J,"荣耀授权专卖店")</f>
        <v>0</v>
      </c>
      <c r="Z1474" s="99">
        <f>COUNTIFS(通讯通路门店!$S:$S,$G1474,通讯通路门店!$J:$J,"VIVO体验店")</f>
        <v>0</v>
      </c>
      <c r="AA1474" s="99">
        <f>COUNTIFS(通讯通路门店!$S:$S,$G1474,通讯通路门店!$J:$J,"OPPO体验店")</f>
        <v>0</v>
      </c>
      <c r="AB1474" s="99">
        <f>COUNTIFS(通讯通路门店!$S:$S,$G1474,通讯通路门店!$J:$J,"华为授权体验店")+COUNTIFS(通讯通路门店!$S:$S,$G1474,通讯通路门店!$J:$J,"华为堡垒店")</f>
        <v>0</v>
      </c>
      <c r="AC1474" s="99">
        <f>COUNTIFS(通讯通路门店!$S:$S,$G1474,通讯通路门店!$J:$J,"小米体验店")</f>
        <v>0</v>
      </c>
      <c r="AD1474" s="99">
        <f>COUNTIFS(通讯通路门店!$S:$S,$G1474,通讯通路门店!$J:$J,"苹果体验店")</f>
        <v>0</v>
      </c>
      <c r="AE1474" s="99">
        <f>COUNTIFS(通讯通路门店!$S:$S,$G1474,通讯通路门店!$J:$J,"其他品牌专卖店")</f>
        <v>0</v>
      </c>
      <c r="AF1474" s="99">
        <f>SUMIFS(通讯通路门店!$BI:$BI,通讯通路门店!$S:$S,$G1474)</f>
        <v>0</v>
      </c>
      <c r="AG1474" s="99">
        <f>SUMIFS(通讯通路门店!$BH:$BH,通讯通路门店!$S:$S,$G1474)</f>
        <v>0</v>
      </c>
      <c r="AH1474" s="99">
        <f t="shared" si="111"/>
        <v>0</v>
      </c>
      <c r="AI1474" s="99">
        <f>SUMIFS(通讯通路门店!$BB:$BB,通讯通路门店!$S:$S,$G1474)</f>
        <v>0</v>
      </c>
      <c r="AJ1474" s="99">
        <f>SUMIFS(通讯通路门店!$BE:$BE,通讯通路门店!$S:$S,$G1474)</f>
        <v>0</v>
      </c>
      <c r="AK1474" s="99">
        <f>SUMIFS(通讯通路门店!$BG:$BG,通讯通路门店!$S:$S,$G1474)</f>
        <v>0</v>
      </c>
      <c r="AL1474" s="99">
        <f>SUMIFS(通讯通路门店!$BC:$BC,通讯通路门店!$S:$S,$G1474)</f>
        <v>0</v>
      </c>
      <c r="AM1474" s="99">
        <f>SUMIFS(通讯通路门店!$BD:$BD,通讯通路门店!$S:$S,$G1474)</f>
        <v>0</v>
      </c>
      <c r="AN1474" s="99">
        <f>SUMIFS(通讯通路门店!$BF:$BF,通讯通路门店!$S:$S,$G1474)</f>
        <v>0</v>
      </c>
      <c r="AO1474" s="99">
        <f t="shared" si="112"/>
        <v>0</v>
      </c>
      <c r="AP1474" s="99">
        <f>SUMIFS(通讯通路门店!$K:$K,通讯通路门店!$S:$S,$G1474)</f>
        <v>0</v>
      </c>
      <c r="AQ1474" s="83"/>
      <c r="AR1474" s="99">
        <f>SUMIFS(通讯通路门店!$T:$T,通讯通路门店!$S:$S,$G1474)</f>
        <v>0</v>
      </c>
      <c r="AS1474" s="99">
        <f>SUMIFS(通讯通路门店!$U:$U,通讯通路门店!$S:$S,$G1474)</f>
        <v>0</v>
      </c>
      <c r="AT1474" s="99">
        <f>SUMIFS(通讯通路门店!$V:$V,通讯通路门店!$S:$S,$G1474)</f>
        <v>0</v>
      </c>
      <c r="AU1474" s="99">
        <f>SUMIFS(通讯通路门店!$W:$W,通讯通路门店!$S:$S,$G1474)</f>
        <v>0</v>
      </c>
      <c r="AV1474" s="99">
        <f>SUMIFS(通讯通路门店!$Z:$Z,通讯通路门店!$S:$S,$G1474)</f>
        <v>0</v>
      </c>
      <c r="AW1474" s="99">
        <f>SUMIFS(通讯通路门店!$AB:$AB,通讯通路门店!$S:$S,$G1474)</f>
        <v>0</v>
      </c>
      <c r="AX1474" s="99">
        <f>SUMIFS(通讯通路门店!$X:$X,通讯通路门店!$S:$S,$G1474)</f>
        <v>0</v>
      </c>
      <c r="AY1474" s="99">
        <f>SUMIFS(通讯通路门店!$Y:$Y,通讯通路门店!$S:$S,$G1474)</f>
        <v>0</v>
      </c>
      <c r="AZ1474" s="99">
        <f>SUMIFS(通讯通路门店!$AA:$AA,通讯通路门店!$S:$S,$G1474)</f>
        <v>0</v>
      </c>
      <c r="BA1474" s="99">
        <f t="shared" si="113"/>
        <v>0</v>
      </c>
      <c r="BB1474" s="99">
        <f t="shared" si="114"/>
        <v>0</v>
      </c>
      <c r="BC1474" s="99">
        <f>SUMIFS(通讯通路门店!$W:$W,通讯通路门店!$S:$S,$G1474,通讯通路门店!$J:$J,"荣耀体验店")+SUMIFS(通讯通路门店!$W:$W,通讯通路门店!$S:$S,$G1474,通讯通路门店!$J:$J,"荣耀授权专卖店")</f>
        <v>0</v>
      </c>
      <c r="BD1474" s="99">
        <f>SUMIFS(通讯通路门店!$Z:$Z,通讯通路门店!$S:$S,$G1474,通讯通路门店!$J:$J,"VIVO体验店")</f>
        <v>0</v>
      </c>
      <c r="BE1474" s="99">
        <f>SUMIFS(通讯通路门店!$AB:$AB,通讯通路门店!$S:$S,$G1474,通讯通路门店!$J:$J,"OPPO体验店")</f>
        <v>0</v>
      </c>
      <c r="BF1474" s="99">
        <f>SUMIFS(通讯通路门店!$X:$X,通讯通路门店!$S:$S,$G1474,通讯通路门店!$J:$J,"华为授权体验店")+SUMIFS(通讯通路门店!$AA:$AA,通讯通路门店!$S:$S,$G1474,通讯通路门店!$J:$J,"华为堡垒店")</f>
        <v>0</v>
      </c>
      <c r="BG1474" s="99">
        <f>SUMIFS(通讯通路门店!$Y:$Y,通讯通路门店!$S:$S,$G1474,通讯通路门店!$J:$J,"小米体验店")</f>
        <v>0</v>
      </c>
      <c r="BH1474" s="99">
        <f>SUMIFS(通讯通路门店!$AA:$AA,通讯通路门店!$S:$S,$G1474,通讯通路门店!$J:$J,"苹果体验店")</f>
        <v>0</v>
      </c>
      <c r="BI1474" s="99">
        <f>SUMIFS(通讯通路门店!$K:$K,通讯通路门店!$S:$S,$G1474,通讯通路门店!$J:$J,"其他品牌专卖店")</f>
        <v>0</v>
      </c>
      <c r="BJ1474" s="99">
        <f>SUMIFS(通讯通路门店!$AC:$AC,通讯通路门店!$S:$S,$G1474)</f>
        <v>0</v>
      </c>
      <c r="BK1474" s="99">
        <f>SUMIFS(通讯通路门店!$AD:$AD,通讯通路门店!$S:$S,$G1474)</f>
        <v>0</v>
      </c>
      <c r="BL1474" s="99">
        <f>SUMIFS(通讯通路门店!$AE:$AE,通讯通路门店!$S:$S,$G1474)</f>
        <v>0</v>
      </c>
      <c r="BM1474" s="99">
        <f>SUMIFS(通讯通路门店!$AF:$AF,通讯通路门店!$S:$S,$G1474)</f>
        <v>0</v>
      </c>
      <c r="BN1474" s="99">
        <f>SUMIFS(通讯通路门店!$AG:$AG,通讯通路门店!$S:$S,$G1474)</f>
        <v>0</v>
      </c>
      <c r="BO1474" s="99">
        <f>SUMIFS(通讯通路门店!$AH:$AH,通讯通路门店!$S:$S,$G1474)</f>
        <v>0</v>
      </c>
      <c r="BP1474" s="99">
        <f>SUMIFS(通讯通路门店!$AI:$AI,通讯通路门店!$S:$S,$G1474)</f>
        <v>0</v>
      </c>
      <c r="BQ1474" s="83"/>
    </row>
    <row r="1475" spans="1:69">
      <c r="A1475" s="99" t="str">
        <f>IFERROR(_xlfn.XLOOKUP($G1475,通讯通路门店!$S$4:$S$993933,通讯通路门店!$A$4:$A$993933,0,0),"")</f>
        <v>海南省</v>
      </c>
      <c r="B1475" s="99" t="str">
        <f>IFERROR(_xlfn.XLOOKUP($G1475,通讯通路门店!$S$4:$S$993933,通讯通路门店!$B$4:$B$993933,0,0),"")</f>
        <v>昌江黎族自治县</v>
      </c>
      <c r="C1475" s="99" t="str">
        <f>IFERROR(_xlfn.XLOOKUP($G1475,通讯通路门店!$S$4:$S$993933,通讯通路门店!$C$4:$C$993933,0,0),"")</f>
        <v>昌江黎族自治县</v>
      </c>
      <c r="D1475" s="99" t="str">
        <f>IFERROR(_xlfn.XLOOKUP($G1475,通讯通路门店!$S$4:$S$993933,通讯通路门店!$D$4:$D$993933,0,0),"")</f>
        <v>叉河镇</v>
      </c>
      <c r="E1475" s="83"/>
      <c r="F1475" s="83"/>
      <c r="G1475" s="101"/>
      <c r="H1475" s="102">
        <f>IFERROR(_xlfn.XLOOKUP($G1475,通讯通路门店!$S$4:$S$993933,通讯通路门店!$R$4:$R$993933,0,0),"")</f>
        <v>0</v>
      </c>
      <c r="I1475" s="83"/>
      <c r="J1475" s="83"/>
      <c r="K1475" s="83"/>
      <c r="L1475" s="83"/>
      <c r="M1475" s="83"/>
      <c r="N1475" s="83"/>
      <c r="O1475" s="83"/>
      <c r="P1475" s="83"/>
      <c r="Q1475" s="83"/>
      <c r="R1475" s="83"/>
      <c r="S1475" s="83"/>
      <c r="T1475" s="83"/>
      <c r="U1475" s="99">
        <f>COUNTIF(通讯通路门店!$S:$S,$G1475)</f>
        <v>0</v>
      </c>
      <c r="V1475" s="99">
        <f>COUNTIFS(通讯通路门店!$S:$S,$G1475,通讯通路门店!$J:$J,"综合卖场")</f>
        <v>0</v>
      </c>
      <c r="W1475" s="99">
        <f>SUMIFS(通讯通路门店!$AJ:$AJ,通讯通路门店!$S:$S,通讯客户沙盘!$G1475)</f>
        <v>0</v>
      </c>
      <c r="X1475" s="99">
        <f t="shared" si="110"/>
        <v>0</v>
      </c>
      <c r="Y1475" s="99">
        <f>COUNTIFS(通讯通路门店!$S:$S,$G1475,通讯通路门店!$J:$J,"荣耀体验店")+COUNTIFS(通讯通路门店!$S:$S,$G1475,通讯通路门店!$J:$J,"荣耀授权专卖店")</f>
        <v>0</v>
      </c>
      <c r="Z1475" s="99">
        <f>COUNTIFS(通讯通路门店!$S:$S,$G1475,通讯通路门店!$J:$J,"VIVO体验店")</f>
        <v>0</v>
      </c>
      <c r="AA1475" s="99">
        <f>COUNTIFS(通讯通路门店!$S:$S,$G1475,通讯通路门店!$J:$J,"OPPO体验店")</f>
        <v>0</v>
      </c>
      <c r="AB1475" s="99">
        <f>COUNTIFS(通讯通路门店!$S:$S,$G1475,通讯通路门店!$J:$J,"华为授权体验店")+COUNTIFS(通讯通路门店!$S:$S,$G1475,通讯通路门店!$J:$J,"华为堡垒店")</f>
        <v>0</v>
      </c>
      <c r="AC1475" s="99">
        <f>COUNTIFS(通讯通路门店!$S:$S,$G1475,通讯通路门店!$J:$J,"小米体验店")</f>
        <v>0</v>
      </c>
      <c r="AD1475" s="99">
        <f>COUNTIFS(通讯通路门店!$S:$S,$G1475,通讯通路门店!$J:$J,"苹果体验店")</f>
        <v>0</v>
      </c>
      <c r="AE1475" s="99">
        <f>COUNTIFS(通讯通路门店!$S:$S,$G1475,通讯通路门店!$J:$J,"其他品牌专卖店")</f>
        <v>0</v>
      </c>
      <c r="AF1475" s="99">
        <f>SUMIFS(通讯通路门店!$BI:$BI,通讯通路门店!$S:$S,$G1475)</f>
        <v>0</v>
      </c>
      <c r="AG1475" s="99">
        <f>SUMIFS(通讯通路门店!$BH:$BH,通讯通路门店!$S:$S,$G1475)</f>
        <v>0</v>
      </c>
      <c r="AH1475" s="99">
        <f t="shared" si="111"/>
        <v>0</v>
      </c>
      <c r="AI1475" s="99">
        <f>SUMIFS(通讯通路门店!$BB:$BB,通讯通路门店!$S:$S,$G1475)</f>
        <v>0</v>
      </c>
      <c r="AJ1475" s="99">
        <f>SUMIFS(通讯通路门店!$BE:$BE,通讯通路门店!$S:$S,$G1475)</f>
        <v>0</v>
      </c>
      <c r="AK1475" s="99">
        <f>SUMIFS(通讯通路门店!$BG:$BG,通讯通路门店!$S:$S,$G1475)</f>
        <v>0</v>
      </c>
      <c r="AL1475" s="99">
        <f>SUMIFS(通讯通路门店!$BC:$BC,通讯通路门店!$S:$S,$G1475)</f>
        <v>0</v>
      </c>
      <c r="AM1475" s="99">
        <f>SUMIFS(通讯通路门店!$BD:$BD,通讯通路门店!$S:$S,$G1475)</f>
        <v>0</v>
      </c>
      <c r="AN1475" s="99">
        <f>SUMIFS(通讯通路门店!$BF:$BF,通讯通路门店!$S:$S,$G1475)</f>
        <v>0</v>
      </c>
      <c r="AO1475" s="99">
        <f t="shared" si="112"/>
        <v>0</v>
      </c>
      <c r="AP1475" s="99">
        <f>SUMIFS(通讯通路门店!$K:$K,通讯通路门店!$S:$S,$G1475)</f>
        <v>0</v>
      </c>
      <c r="AQ1475" s="83"/>
      <c r="AR1475" s="99">
        <f>SUMIFS(通讯通路门店!$T:$T,通讯通路门店!$S:$S,$G1475)</f>
        <v>0</v>
      </c>
      <c r="AS1475" s="99">
        <f>SUMIFS(通讯通路门店!$U:$U,通讯通路门店!$S:$S,$G1475)</f>
        <v>0</v>
      </c>
      <c r="AT1475" s="99">
        <f>SUMIFS(通讯通路门店!$V:$V,通讯通路门店!$S:$S,$G1475)</f>
        <v>0</v>
      </c>
      <c r="AU1475" s="99">
        <f>SUMIFS(通讯通路门店!$W:$W,通讯通路门店!$S:$S,$G1475)</f>
        <v>0</v>
      </c>
      <c r="AV1475" s="99">
        <f>SUMIFS(通讯通路门店!$Z:$Z,通讯通路门店!$S:$S,$G1475)</f>
        <v>0</v>
      </c>
      <c r="AW1475" s="99">
        <f>SUMIFS(通讯通路门店!$AB:$AB,通讯通路门店!$S:$S,$G1475)</f>
        <v>0</v>
      </c>
      <c r="AX1475" s="99">
        <f>SUMIFS(通讯通路门店!$X:$X,通讯通路门店!$S:$S,$G1475)</f>
        <v>0</v>
      </c>
      <c r="AY1475" s="99">
        <f>SUMIFS(通讯通路门店!$Y:$Y,通讯通路门店!$S:$S,$G1475)</f>
        <v>0</v>
      </c>
      <c r="AZ1475" s="99">
        <f>SUMIFS(通讯通路门店!$AA:$AA,通讯通路门店!$S:$S,$G1475)</f>
        <v>0</v>
      </c>
      <c r="BA1475" s="99">
        <f t="shared" si="113"/>
        <v>0</v>
      </c>
      <c r="BB1475" s="99">
        <f t="shared" si="114"/>
        <v>0</v>
      </c>
      <c r="BC1475" s="99">
        <f>SUMIFS(通讯通路门店!$W:$W,通讯通路门店!$S:$S,$G1475,通讯通路门店!$J:$J,"荣耀体验店")+SUMIFS(通讯通路门店!$W:$W,通讯通路门店!$S:$S,$G1475,通讯通路门店!$J:$J,"荣耀授权专卖店")</f>
        <v>0</v>
      </c>
      <c r="BD1475" s="99">
        <f>SUMIFS(通讯通路门店!$Z:$Z,通讯通路门店!$S:$S,$G1475,通讯通路门店!$J:$J,"VIVO体验店")</f>
        <v>0</v>
      </c>
      <c r="BE1475" s="99">
        <f>SUMIFS(通讯通路门店!$AB:$AB,通讯通路门店!$S:$S,$G1475,通讯通路门店!$J:$J,"OPPO体验店")</f>
        <v>0</v>
      </c>
      <c r="BF1475" s="99">
        <f>SUMIFS(通讯通路门店!$X:$X,通讯通路门店!$S:$S,$G1475,通讯通路门店!$J:$J,"华为授权体验店")+SUMIFS(通讯通路门店!$AA:$AA,通讯通路门店!$S:$S,$G1475,通讯通路门店!$J:$J,"华为堡垒店")</f>
        <v>0</v>
      </c>
      <c r="BG1475" s="99">
        <f>SUMIFS(通讯通路门店!$Y:$Y,通讯通路门店!$S:$S,$G1475,通讯通路门店!$J:$J,"小米体验店")</f>
        <v>0</v>
      </c>
      <c r="BH1475" s="99">
        <f>SUMIFS(通讯通路门店!$AA:$AA,通讯通路门店!$S:$S,$G1475,通讯通路门店!$J:$J,"苹果体验店")</f>
        <v>0</v>
      </c>
      <c r="BI1475" s="99">
        <f>SUMIFS(通讯通路门店!$K:$K,通讯通路门店!$S:$S,$G1475,通讯通路门店!$J:$J,"其他品牌专卖店")</f>
        <v>0</v>
      </c>
      <c r="BJ1475" s="99">
        <f>SUMIFS(通讯通路门店!$AC:$AC,通讯通路门店!$S:$S,$G1475)</f>
        <v>0</v>
      </c>
      <c r="BK1475" s="99">
        <f>SUMIFS(通讯通路门店!$AD:$AD,通讯通路门店!$S:$S,$G1475)</f>
        <v>0</v>
      </c>
      <c r="BL1475" s="99">
        <f>SUMIFS(通讯通路门店!$AE:$AE,通讯通路门店!$S:$S,$G1475)</f>
        <v>0</v>
      </c>
      <c r="BM1475" s="99">
        <f>SUMIFS(通讯通路门店!$AF:$AF,通讯通路门店!$S:$S,$G1475)</f>
        <v>0</v>
      </c>
      <c r="BN1475" s="99">
        <f>SUMIFS(通讯通路门店!$AG:$AG,通讯通路门店!$S:$S,$G1475)</f>
        <v>0</v>
      </c>
      <c r="BO1475" s="99">
        <f>SUMIFS(通讯通路门店!$AH:$AH,通讯通路门店!$S:$S,$G1475)</f>
        <v>0</v>
      </c>
      <c r="BP1475" s="99">
        <f>SUMIFS(通讯通路门店!$AI:$AI,通讯通路门店!$S:$S,$G1475)</f>
        <v>0</v>
      </c>
      <c r="BQ1475" s="83"/>
    </row>
    <row r="1476" spans="1:69">
      <c r="A1476" s="99" t="str">
        <f>IFERROR(_xlfn.XLOOKUP($G1476,通讯通路门店!$S$4:$S$993933,通讯通路门店!$A$4:$A$993933,0,0),"")</f>
        <v>海南省</v>
      </c>
      <c r="B1476" s="99" t="str">
        <f>IFERROR(_xlfn.XLOOKUP($G1476,通讯通路门店!$S$4:$S$993933,通讯通路门店!$B$4:$B$993933,0,0),"")</f>
        <v>昌江黎族自治县</v>
      </c>
      <c r="C1476" s="99" t="str">
        <f>IFERROR(_xlfn.XLOOKUP($G1476,通讯通路门店!$S$4:$S$993933,通讯通路门店!$C$4:$C$993933,0,0),"")</f>
        <v>昌江黎族自治县</v>
      </c>
      <c r="D1476" s="99" t="str">
        <f>IFERROR(_xlfn.XLOOKUP($G1476,通讯通路门店!$S$4:$S$993933,通讯通路门店!$D$4:$D$993933,0,0),"")</f>
        <v>叉河镇</v>
      </c>
      <c r="E1476" s="83"/>
      <c r="F1476" s="83"/>
      <c r="G1476" s="101"/>
      <c r="H1476" s="102">
        <f>IFERROR(_xlfn.XLOOKUP($G1476,通讯通路门店!$S$4:$S$993933,通讯通路门店!$R$4:$R$993933,0,0),"")</f>
        <v>0</v>
      </c>
      <c r="I1476" s="83"/>
      <c r="J1476" s="83"/>
      <c r="K1476" s="83"/>
      <c r="L1476" s="83"/>
      <c r="M1476" s="83"/>
      <c r="N1476" s="83"/>
      <c r="O1476" s="83"/>
      <c r="P1476" s="83"/>
      <c r="Q1476" s="83"/>
      <c r="R1476" s="83"/>
      <c r="S1476" s="83"/>
      <c r="T1476" s="83"/>
      <c r="U1476" s="99">
        <f>COUNTIF(通讯通路门店!$S:$S,$G1476)</f>
        <v>0</v>
      </c>
      <c r="V1476" s="99">
        <f>COUNTIFS(通讯通路门店!$S:$S,$G1476,通讯通路门店!$J:$J,"综合卖场")</f>
        <v>0</v>
      </c>
      <c r="W1476" s="99">
        <f>SUMIFS(通讯通路门店!$AJ:$AJ,通讯通路门店!$S:$S,通讯客户沙盘!$G1476)</f>
        <v>0</v>
      </c>
      <c r="X1476" s="99">
        <f t="shared" ref="X1476:X1539" si="115">Y1476+Z1476+AA1476+AB1476+AC1476+AD1476+AE1476</f>
        <v>0</v>
      </c>
      <c r="Y1476" s="99">
        <f>COUNTIFS(通讯通路门店!$S:$S,$G1476,通讯通路门店!$J:$J,"荣耀体验店")+COUNTIFS(通讯通路门店!$S:$S,$G1476,通讯通路门店!$J:$J,"荣耀授权专卖店")</f>
        <v>0</v>
      </c>
      <c r="Z1476" s="99">
        <f>COUNTIFS(通讯通路门店!$S:$S,$G1476,通讯通路门店!$J:$J,"VIVO体验店")</f>
        <v>0</v>
      </c>
      <c r="AA1476" s="99">
        <f>COUNTIFS(通讯通路门店!$S:$S,$G1476,通讯通路门店!$J:$J,"OPPO体验店")</f>
        <v>0</v>
      </c>
      <c r="AB1476" s="99">
        <f>COUNTIFS(通讯通路门店!$S:$S,$G1476,通讯通路门店!$J:$J,"华为授权体验店")+COUNTIFS(通讯通路门店!$S:$S,$G1476,通讯通路门店!$J:$J,"华为堡垒店")</f>
        <v>0</v>
      </c>
      <c r="AC1476" s="99">
        <f>COUNTIFS(通讯通路门店!$S:$S,$G1476,通讯通路门店!$J:$J,"小米体验店")</f>
        <v>0</v>
      </c>
      <c r="AD1476" s="99">
        <f>COUNTIFS(通讯通路门店!$S:$S,$G1476,通讯通路门店!$J:$J,"苹果体验店")</f>
        <v>0</v>
      </c>
      <c r="AE1476" s="99">
        <f>COUNTIFS(通讯通路门店!$S:$S,$G1476,通讯通路门店!$J:$J,"其他品牌专卖店")</f>
        <v>0</v>
      </c>
      <c r="AF1476" s="99">
        <f>SUMIFS(通讯通路门店!$BI:$BI,通讯通路门店!$S:$S,$G1476)</f>
        <v>0</v>
      </c>
      <c r="AG1476" s="99">
        <f>SUMIFS(通讯通路门店!$BH:$BH,通讯通路门店!$S:$S,$G1476)</f>
        <v>0</v>
      </c>
      <c r="AH1476" s="99">
        <f t="shared" ref="AH1476:AH1539" si="116">AI1476+AJ1476+AK1476+AL1476+AM1476+AN1476</f>
        <v>0</v>
      </c>
      <c r="AI1476" s="99">
        <f>SUMIFS(通讯通路门店!$BB:$BB,通讯通路门店!$S:$S,$G1476)</f>
        <v>0</v>
      </c>
      <c r="AJ1476" s="99">
        <f>SUMIFS(通讯通路门店!$BE:$BE,通讯通路门店!$S:$S,$G1476)</f>
        <v>0</v>
      </c>
      <c r="AK1476" s="99">
        <f>SUMIFS(通讯通路门店!$BG:$BG,通讯通路门店!$S:$S,$G1476)</f>
        <v>0</v>
      </c>
      <c r="AL1476" s="99">
        <f>SUMIFS(通讯通路门店!$BC:$BC,通讯通路门店!$S:$S,$G1476)</f>
        <v>0</v>
      </c>
      <c r="AM1476" s="99">
        <f>SUMIFS(通讯通路门店!$BD:$BD,通讯通路门店!$S:$S,$G1476)</f>
        <v>0</v>
      </c>
      <c r="AN1476" s="99">
        <f>SUMIFS(通讯通路门店!$BF:$BF,通讯通路门店!$S:$S,$G1476)</f>
        <v>0</v>
      </c>
      <c r="AO1476" s="99">
        <f t="shared" ref="AO1476:AO1539" si="117">AP1476+AQ1476</f>
        <v>0</v>
      </c>
      <c r="AP1476" s="99">
        <f>SUMIFS(通讯通路门店!$K:$K,通讯通路门店!$S:$S,$G1476)</f>
        <v>0</v>
      </c>
      <c r="AQ1476" s="83"/>
      <c r="AR1476" s="99">
        <f>SUMIFS(通讯通路门店!$T:$T,通讯通路门店!$S:$S,$G1476)</f>
        <v>0</v>
      </c>
      <c r="AS1476" s="99">
        <f>SUMIFS(通讯通路门店!$U:$U,通讯通路门店!$S:$S,$G1476)</f>
        <v>0</v>
      </c>
      <c r="AT1476" s="99">
        <f>SUMIFS(通讯通路门店!$V:$V,通讯通路门店!$S:$S,$G1476)</f>
        <v>0</v>
      </c>
      <c r="AU1476" s="99">
        <f>SUMIFS(通讯通路门店!$W:$W,通讯通路门店!$S:$S,$G1476)</f>
        <v>0</v>
      </c>
      <c r="AV1476" s="99">
        <f>SUMIFS(通讯通路门店!$Z:$Z,通讯通路门店!$S:$S,$G1476)</f>
        <v>0</v>
      </c>
      <c r="AW1476" s="99">
        <f>SUMIFS(通讯通路门店!$AB:$AB,通讯通路门店!$S:$S,$G1476)</f>
        <v>0</v>
      </c>
      <c r="AX1476" s="99">
        <f>SUMIFS(通讯通路门店!$X:$X,通讯通路门店!$S:$S,$G1476)</f>
        <v>0</v>
      </c>
      <c r="AY1476" s="99">
        <f>SUMIFS(通讯通路门店!$Y:$Y,通讯通路门店!$S:$S,$G1476)</f>
        <v>0</v>
      </c>
      <c r="AZ1476" s="99">
        <f>SUMIFS(通讯通路门店!$AA:$AA,通讯通路门店!$S:$S,$G1476)</f>
        <v>0</v>
      </c>
      <c r="BA1476" s="99">
        <f t="shared" ref="BA1476:BA1539" si="118">AP1476-BB1476</f>
        <v>0</v>
      </c>
      <c r="BB1476" s="99">
        <f t="shared" ref="BB1476:BB1539" si="119">BC1476+BD1476+BE1476+BF1476+BG1476+BH1476</f>
        <v>0</v>
      </c>
      <c r="BC1476" s="99">
        <f>SUMIFS(通讯通路门店!$W:$W,通讯通路门店!$S:$S,$G1476,通讯通路门店!$J:$J,"荣耀体验店")+SUMIFS(通讯通路门店!$W:$W,通讯通路门店!$S:$S,$G1476,通讯通路门店!$J:$J,"荣耀授权专卖店")</f>
        <v>0</v>
      </c>
      <c r="BD1476" s="99">
        <f>SUMIFS(通讯通路门店!$Z:$Z,通讯通路门店!$S:$S,$G1476,通讯通路门店!$J:$J,"VIVO体验店")</f>
        <v>0</v>
      </c>
      <c r="BE1476" s="99">
        <f>SUMIFS(通讯通路门店!$AB:$AB,通讯通路门店!$S:$S,$G1476,通讯通路门店!$J:$J,"OPPO体验店")</f>
        <v>0</v>
      </c>
      <c r="BF1476" s="99">
        <f>SUMIFS(通讯通路门店!$X:$X,通讯通路门店!$S:$S,$G1476,通讯通路门店!$J:$J,"华为授权体验店")+SUMIFS(通讯通路门店!$AA:$AA,通讯通路门店!$S:$S,$G1476,通讯通路门店!$J:$J,"华为堡垒店")</f>
        <v>0</v>
      </c>
      <c r="BG1476" s="99">
        <f>SUMIFS(通讯通路门店!$Y:$Y,通讯通路门店!$S:$S,$G1476,通讯通路门店!$J:$J,"小米体验店")</f>
        <v>0</v>
      </c>
      <c r="BH1476" s="99">
        <f>SUMIFS(通讯通路门店!$AA:$AA,通讯通路门店!$S:$S,$G1476,通讯通路门店!$J:$J,"苹果体验店")</f>
        <v>0</v>
      </c>
      <c r="BI1476" s="99">
        <f>SUMIFS(通讯通路门店!$K:$K,通讯通路门店!$S:$S,$G1476,通讯通路门店!$J:$J,"其他品牌专卖店")</f>
        <v>0</v>
      </c>
      <c r="BJ1476" s="99">
        <f>SUMIFS(通讯通路门店!$AC:$AC,通讯通路门店!$S:$S,$G1476)</f>
        <v>0</v>
      </c>
      <c r="BK1476" s="99">
        <f>SUMIFS(通讯通路门店!$AD:$AD,通讯通路门店!$S:$S,$G1476)</f>
        <v>0</v>
      </c>
      <c r="BL1476" s="99">
        <f>SUMIFS(通讯通路门店!$AE:$AE,通讯通路门店!$S:$S,$G1476)</f>
        <v>0</v>
      </c>
      <c r="BM1476" s="99">
        <f>SUMIFS(通讯通路门店!$AF:$AF,通讯通路门店!$S:$S,$G1476)</f>
        <v>0</v>
      </c>
      <c r="BN1476" s="99">
        <f>SUMIFS(通讯通路门店!$AG:$AG,通讯通路门店!$S:$S,$G1476)</f>
        <v>0</v>
      </c>
      <c r="BO1476" s="99">
        <f>SUMIFS(通讯通路门店!$AH:$AH,通讯通路门店!$S:$S,$G1476)</f>
        <v>0</v>
      </c>
      <c r="BP1476" s="99">
        <f>SUMIFS(通讯通路门店!$AI:$AI,通讯通路门店!$S:$S,$G1476)</f>
        <v>0</v>
      </c>
      <c r="BQ1476" s="83"/>
    </row>
    <row r="1477" spans="1:69">
      <c r="A1477" s="99" t="str">
        <f>IFERROR(_xlfn.XLOOKUP($G1477,通讯通路门店!$S$4:$S$993933,通讯通路门店!$A$4:$A$993933,0,0),"")</f>
        <v>海南省</v>
      </c>
      <c r="B1477" s="99" t="str">
        <f>IFERROR(_xlfn.XLOOKUP($G1477,通讯通路门店!$S$4:$S$993933,通讯通路门店!$B$4:$B$993933,0,0),"")</f>
        <v>昌江黎族自治县</v>
      </c>
      <c r="C1477" s="99" t="str">
        <f>IFERROR(_xlfn.XLOOKUP($G1477,通讯通路门店!$S$4:$S$993933,通讯通路门店!$C$4:$C$993933,0,0),"")</f>
        <v>昌江黎族自治县</v>
      </c>
      <c r="D1477" s="99" t="str">
        <f>IFERROR(_xlfn.XLOOKUP($G1477,通讯通路门店!$S$4:$S$993933,通讯通路门店!$D$4:$D$993933,0,0),"")</f>
        <v>叉河镇</v>
      </c>
      <c r="E1477" s="83"/>
      <c r="F1477" s="83"/>
      <c r="G1477" s="101"/>
      <c r="H1477" s="102">
        <f>IFERROR(_xlfn.XLOOKUP($G1477,通讯通路门店!$S$4:$S$993933,通讯通路门店!$R$4:$R$993933,0,0),"")</f>
        <v>0</v>
      </c>
      <c r="I1477" s="83"/>
      <c r="J1477" s="83"/>
      <c r="K1477" s="83"/>
      <c r="L1477" s="83"/>
      <c r="M1477" s="83"/>
      <c r="N1477" s="83"/>
      <c r="O1477" s="83"/>
      <c r="P1477" s="83"/>
      <c r="Q1477" s="83"/>
      <c r="R1477" s="83"/>
      <c r="S1477" s="83"/>
      <c r="T1477" s="83"/>
      <c r="U1477" s="99">
        <f>COUNTIF(通讯通路门店!$S:$S,$G1477)</f>
        <v>0</v>
      </c>
      <c r="V1477" s="99">
        <f>COUNTIFS(通讯通路门店!$S:$S,$G1477,通讯通路门店!$J:$J,"综合卖场")</f>
        <v>0</v>
      </c>
      <c r="W1477" s="99">
        <f>SUMIFS(通讯通路门店!$AJ:$AJ,通讯通路门店!$S:$S,通讯客户沙盘!$G1477)</f>
        <v>0</v>
      </c>
      <c r="X1477" s="99">
        <f t="shared" si="115"/>
        <v>0</v>
      </c>
      <c r="Y1477" s="99">
        <f>COUNTIFS(通讯通路门店!$S:$S,$G1477,通讯通路门店!$J:$J,"荣耀体验店")+COUNTIFS(通讯通路门店!$S:$S,$G1477,通讯通路门店!$J:$J,"荣耀授权专卖店")</f>
        <v>0</v>
      </c>
      <c r="Z1477" s="99">
        <f>COUNTIFS(通讯通路门店!$S:$S,$G1477,通讯通路门店!$J:$J,"VIVO体验店")</f>
        <v>0</v>
      </c>
      <c r="AA1477" s="99">
        <f>COUNTIFS(通讯通路门店!$S:$S,$G1477,通讯通路门店!$J:$J,"OPPO体验店")</f>
        <v>0</v>
      </c>
      <c r="AB1477" s="99">
        <f>COUNTIFS(通讯通路门店!$S:$S,$G1477,通讯通路门店!$J:$J,"华为授权体验店")+COUNTIFS(通讯通路门店!$S:$S,$G1477,通讯通路门店!$J:$J,"华为堡垒店")</f>
        <v>0</v>
      </c>
      <c r="AC1477" s="99">
        <f>COUNTIFS(通讯通路门店!$S:$S,$G1477,通讯通路门店!$J:$J,"小米体验店")</f>
        <v>0</v>
      </c>
      <c r="AD1477" s="99">
        <f>COUNTIFS(通讯通路门店!$S:$S,$G1477,通讯通路门店!$J:$J,"苹果体验店")</f>
        <v>0</v>
      </c>
      <c r="AE1477" s="99">
        <f>COUNTIFS(通讯通路门店!$S:$S,$G1477,通讯通路门店!$J:$J,"其他品牌专卖店")</f>
        <v>0</v>
      </c>
      <c r="AF1477" s="99">
        <f>SUMIFS(通讯通路门店!$BI:$BI,通讯通路门店!$S:$S,$G1477)</f>
        <v>0</v>
      </c>
      <c r="AG1477" s="99">
        <f>SUMIFS(通讯通路门店!$BH:$BH,通讯通路门店!$S:$S,$G1477)</f>
        <v>0</v>
      </c>
      <c r="AH1477" s="99">
        <f t="shared" si="116"/>
        <v>0</v>
      </c>
      <c r="AI1477" s="99">
        <f>SUMIFS(通讯通路门店!$BB:$BB,通讯通路门店!$S:$S,$G1477)</f>
        <v>0</v>
      </c>
      <c r="AJ1477" s="99">
        <f>SUMIFS(通讯通路门店!$BE:$BE,通讯通路门店!$S:$S,$G1477)</f>
        <v>0</v>
      </c>
      <c r="AK1477" s="99">
        <f>SUMIFS(通讯通路门店!$BG:$BG,通讯通路门店!$S:$S,$G1477)</f>
        <v>0</v>
      </c>
      <c r="AL1477" s="99">
        <f>SUMIFS(通讯通路门店!$BC:$BC,通讯通路门店!$S:$S,$G1477)</f>
        <v>0</v>
      </c>
      <c r="AM1477" s="99">
        <f>SUMIFS(通讯通路门店!$BD:$BD,通讯通路门店!$S:$S,$G1477)</f>
        <v>0</v>
      </c>
      <c r="AN1477" s="99">
        <f>SUMIFS(通讯通路门店!$BF:$BF,通讯通路门店!$S:$S,$G1477)</f>
        <v>0</v>
      </c>
      <c r="AO1477" s="99">
        <f t="shared" si="117"/>
        <v>0</v>
      </c>
      <c r="AP1477" s="99">
        <f>SUMIFS(通讯通路门店!$K:$K,通讯通路门店!$S:$S,$G1477)</f>
        <v>0</v>
      </c>
      <c r="AQ1477" s="83"/>
      <c r="AR1477" s="99">
        <f>SUMIFS(通讯通路门店!$T:$T,通讯通路门店!$S:$S,$G1477)</f>
        <v>0</v>
      </c>
      <c r="AS1477" s="99">
        <f>SUMIFS(通讯通路门店!$U:$U,通讯通路门店!$S:$S,$G1477)</f>
        <v>0</v>
      </c>
      <c r="AT1477" s="99">
        <f>SUMIFS(通讯通路门店!$V:$V,通讯通路门店!$S:$S,$G1477)</f>
        <v>0</v>
      </c>
      <c r="AU1477" s="99">
        <f>SUMIFS(通讯通路门店!$W:$W,通讯通路门店!$S:$S,$G1477)</f>
        <v>0</v>
      </c>
      <c r="AV1477" s="99">
        <f>SUMIFS(通讯通路门店!$Z:$Z,通讯通路门店!$S:$S,$G1477)</f>
        <v>0</v>
      </c>
      <c r="AW1477" s="99">
        <f>SUMIFS(通讯通路门店!$AB:$AB,通讯通路门店!$S:$S,$G1477)</f>
        <v>0</v>
      </c>
      <c r="AX1477" s="99">
        <f>SUMIFS(通讯通路门店!$X:$X,通讯通路门店!$S:$S,$G1477)</f>
        <v>0</v>
      </c>
      <c r="AY1477" s="99">
        <f>SUMIFS(通讯通路门店!$Y:$Y,通讯通路门店!$S:$S,$G1477)</f>
        <v>0</v>
      </c>
      <c r="AZ1477" s="99">
        <f>SUMIFS(通讯通路门店!$AA:$AA,通讯通路门店!$S:$S,$G1477)</f>
        <v>0</v>
      </c>
      <c r="BA1477" s="99">
        <f t="shared" si="118"/>
        <v>0</v>
      </c>
      <c r="BB1477" s="99">
        <f t="shared" si="119"/>
        <v>0</v>
      </c>
      <c r="BC1477" s="99">
        <f>SUMIFS(通讯通路门店!$W:$W,通讯通路门店!$S:$S,$G1477,通讯通路门店!$J:$J,"荣耀体验店")+SUMIFS(通讯通路门店!$W:$W,通讯通路门店!$S:$S,$G1477,通讯通路门店!$J:$J,"荣耀授权专卖店")</f>
        <v>0</v>
      </c>
      <c r="BD1477" s="99">
        <f>SUMIFS(通讯通路门店!$Z:$Z,通讯通路门店!$S:$S,$G1477,通讯通路门店!$J:$J,"VIVO体验店")</f>
        <v>0</v>
      </c>
      <c r="BE1477" s="99">
        <f>SUMIFS(通讯通路门店!$AB:$AB,通讯通路门店!$S:$S,$G1477,通讯通路门店!$J:$J,"OPPO体验店")</f>
        <v>0</v>
      </c>
      <c r="BF1477" s="99">
        <f>SUMIFS(通讯通路门店!$X:$X,通讯通路门店!$S:$S,$G1477,通讯通路门店!$J:$J,"华为授权体验店")+SUMIFS(通讯通路门店!$AA:$AA,通讯通路门店!$S:$S,$G1477,通讯通路门店!$J:$J,"华为堡垒店")</f>
        <v>0</v>
      </c>
      <c r="BG1477" s="99">
        <f>SUMIFS(通讯通路门店!$Y:$Y,通讯通路门店!$S:$S,$G1477,通讯通路门店!$J:$J,"小米体验店")</f>
        <v>0</v>
      </c>
      <c r="BH1477" s="99">
        <f>SUMIFS(通讯通路门店!$AA:$AA,通讯通路门店!$S:$S,$G1477,通讯通路门店!$J:$J,"苹果体验店")</f>
        <v>0</v>
      </c>
      <c r="BI1477" s="99">
        <f>SUMIFS(通讯通路门店!$K:$K,通讯通路门店!$S:$S,$G1477,通讯通路门店!$J:$J,"其他品牌专卖店")</f>
        <v>0</v>
      </c>
      <c r="BJ1477" s="99">
        <f>SUMIFS(通讯通路门店!$AC:$AC,通讯通路门店!$S:$S,$G1477)</f>
        <v>0</v>
      </c>
      <c r="BK1477" s="99">
        <f>SUMIFS(通讯通路门店!$AD:$AD,通讯通路门店!$S:$S,$G1477)</f>
        <v>0</v>
      </c>
      <c r="BL1477" s="99">
        <f>SUMIFS(通讯通路门店!$AE:$AE,通讯通路门店!$S:$S,$G1477)</f>
        <v>0</v>
      </c>
      <c r="BM1477" s="99">
        <f>SUMIFS(通讯通路门店!$AF:$AF,通讯通路门店!$S:$S,$G1477)</f>
        <v>0</v>
      </c>
      <c r="BN1477" s="99">
        <f>SUMIFS(通讯通路门店!$AG:$AG,通讯通路门店!$S:$S,$G1477)</f>
        <v>0</v>
      </c>
      <c r="BO1477" s="99">
        <f>SUMIFS(通讯通路门店!$AH:$AH,通讯通路门店!$S:$S,$G1477)</f>
        <v>0</v>
      </c>
      <c r="BP1477" s="99">
        <f>SUMIFS(通讯通路门店!$AI:$AI,通讯通路门店!$S:$S,$G1477)</f>
        <v>0</v>
      </c>
      <c r="BQ1477" s="83"/>
    </row>
    <row r="1478" spans="1:69">
      <c r="A1478" s="99" t="str">
        <f>IFERROR(_xlfn.XLOOKUP($G1478,通讯通路门店!$S$4:$S$993933,通讯通路门店!$A$4:$A$993933,0,0),"")</f>
        <v>海南省</v>
      </c>
      <c r="B1478" s="99" t="str">
        <f>IFERROR(_xlfn.XLOOKUP($G1478,通讯通路门店!$S$4:$S$993933,通讯通路门店!$B$4:$B$993933,0,0),"")</f>
        <v>昌江黎族自治县</v>
      </c>
      <c r="C1478" s="99" t="str">
        <f>IFERROR(_xlfn.XLOOKUP($G1478,通讯通路门店!$S$4:$S$993933,通讯通路门店!$C$4:$C$993933,0,0),"")</f>
        <v>昌江黎族自治县</v>
      </c>
      <c r="D1478" s="99" t="str">
        <f>IFERROR(_xlfn.XLOOKUP($G1478,通讯通路门店!$S$4:$S$993933,通讯通路门店!$D$4:$D$993933,0,0),"")</f>
        <v>叉河镇</v>
      </c>
      <c r="E1478" s="83"/>
      <c r="F1478" s="83"/>
      <c r="G1478" s="101"/>
      <c r="H1478" s="102">
        <f>IFERROR(_xlfn.XLOOKUP($G1478,通讯通路门店!$S$4:$S$993933,通讯通路门店!$R$4:$R$993933,0,0),"")</f>
        <v>0</v>
      </c>
      <c r="I1478" s="83"/>
      <c r="J1478" s="83"/>
      <c r="K1478" s="83"/>
      <c r="L1478" s="83"/>
      <c r="M1478" s="83"/>
      <c r="N1478" s="83"/>
      <c r="O1478" s="83"/>
      <c r="P1478" s="83"/>
      <c r="Q1478" s="83"/>
      <c r="R1478" s="83"/>
      <c r="S1478" s="83"/>
      <c r="T1478" s="83"/>
      <c r="U1478" s="99">
        <f>COUNTIF(通讯通路门店!$S:$S,$G1478)</f>
        <v>0</v>
      </c>
      <c r="V1478" s="99">
        <f>COUNTIFS(通讯通路门店!$S:$S,$G1478,通讯通路门店!$J:$J,"综合卖场")</f>
        <v>0</v>
      </c>
      <c r="W1478" s="99">
        <f>SUMIFS(通讯通路门店!$AJ:$AJ,通讯通路门店!$S:$S,通讯客户沙盘!$G1478)</f>
        <v>0</v>
      </c>
      <c r="X1478" s="99">
        <f t="shared" si="115"/>
        <v>0</v>
      </c>
      <c r="Y1478" s="99">
        <f>COUNTIFS(通讯通路门店!$S:$S,$G1478,通讯通路门店!$J:$J,"荣耀体验店")+COUNTIFS(通讯通路门店!$S:$S,$G1478,通讯通路门店!$J:$J,"荣耀授权专卖店")</f>
        <v>0</v>
      </c>
      <c r="Z1478" s="99">
        <f>COUNTIFS(通讯通路门店!$S:$S,$G1478,通讯通路门店!$J:$J,"VIVO体验店")</f>
        <v>0</v>
      </c>
      <c r="AA1478" s="99">
        <f>COUNTIFS(通讯通路门店!$S:$S,$G1478,通讯通路门店!$J:$J,"OPPO体验店")</f>
        <v>0</v>
      </c>
      <c r="AB1478" s="99">
        <f>COUNTIFS(通讯通路门店!$S:$S,$G1478,通讯通路门店!$J:$J,"华为授权体验店")+COUNTIFS(通讯通路门店!$S:$S,$G1478,通讯通路门店!$J:$J,"华为堡垒店")</f>
        <v>0</v>
      </c>
      <c r="AC1478" s="99">
        <f>COUNTIFS(通讯通路门店!$S:$S,$G1478,通讯通路门店!$J:$J,"小米体验店")</f>
        <v>0</v>
      </c>
      <c r="AD1478" s="99">
        <f>COUNTIFS(通讯通路门店!$S:$S,$G1478,通讯通路门店!$J:$J,"苹果体验店")</f>
        <v>0</v>
      </c>
      <c r="AE1478" s="99">
        <f>COUNTIFS(通讯通路门店!$S:$S,$G1478,通讯通路门店!$J:$J,"其他品牌专卖店")</f>
        <v>0</v>
      </c>
      <c r="AF1478" s="99">
        <f>SUMIFS(通讯通路门店!$BI:$BI,通讯通路门店!$S:$S,$G1478)</f>
        <v>0</v>
      </c>
      <c r="AG1478" s="99">
        <f>SUMIFS(通讯通路门店!$BH:$BH,通讯通路门店!$S:$S,$G1478)</f>
        <v>0</v>
      </c>
      <c r="AH1478" s="99">
        <f t="shared" si="116"/>
        <v>0</v>
      </c>
      <c r="AI1478" s="99">
        <f>SUMIFS(通讯通路门店!$BB:$BB,通讯通路门店!$S:$S,$G1478)</f>
        <v>0</v>
      </c>
      <c r="AJ1478" s="99">
        <f>SUMIFS(通讯通路门店!$BE:$BE,通讯通路门店!$S:$S,$G1478)</f>
        <v>0</v>
      </c>
      <c r="AK1478" s="99">
        <f>SUMIFS(通讯通路门店!$BG:$BG,通讯通路门店!$S:$S,$G1478)</f>
        <v>0</v>
      </c>
      <c r="AL1478" s="99">
        <f>SUMIFS(通讯通路门店!$BC:$BC,通讯通路门店!$S:$S,$G1478)</f>
        <v>0</v>
      </c>
      <c r="AM1478" s="99">
        <f>SUMIFS(通讯通路门店!$BD:$BD,通讯通路门店!$S:$S,$G1478)</f>
        <v>0</v>
      </c>
      <c r="AN1478" s="99">
        <f>SUMIFS(通讯通路门店!$BF:$BF,通讯通路门店!$S:$S,$G1478)</f>
        <v>0</v>
      </c>
      <c r="AO1478" s="99">
        <f t="shared" si="117"/>
        <v>0</v>
      </c>
      <c r="AP1478" s="99">
        <f>SUMIFS(通讯通路门店!$K:$K,通讯通路门店!$S:$S,$G1478)</f>
        <v>0</v>
      </c>
      <c r="AQ1478" s="83"/>
      <c r="AR1478" s="99">
        <f>SUMIFS(通讯通路门店!$T:$T,通讯通路门店!$S:$S,$G1478)</f>
        <v>0</v>
      </c>
      <c r="AS1478" s="99">
        <f>SUMIFS(通讯通路门店!$U:$U,通讯通路门店!$S:$S,$G1478)</f>
        <v>0</v>
      </c>
      <c r="AT1478" s="99">
        <f>SUMIFS(通讯通路门店!$V:$V,通讯通路门店!$S:$S,$G1478)</f>
        <v>0</v>
      </c>
      <c r="AU1478" s="99">
        <f>SUMIFS(通讯通路门店!$W:$W,通讯通路门店!$S:$S,$G1478)</f>
        <v>0</v>
      </c>
      <c r="AV1478" s="99">
        <f>SUMIFS(通讯通路门店!$Z:$Z,通讯通路门店!$S:$S,$G1478)</f>
        <v>0</v>
      </c>
      <c r="AW1478" s="99">
        <f>SUMIFS(通讯通路门店!$AB:$AB,通讯通路门店!$S:$S,$G1478)</f>
        <v>0</v>
      </c>
      <c r="AX1478" s="99">
        <f>SUMIFS(通讯通路门店!$X:$X,通讯通路门店!$S:$S,$G1478)</f>
        <v>0</v>
      </c>
      <c r="AY1478" s="99">
        <f>SUMIFS(通讯通路门店!$Y:$Y,通讯通路门店!$S:$S,$G1478)</f>
        <v>0</v>
      </c>
      <c r="AZ1478" s="99">
        <f>SUMIFS(通讯通路门店!$AA:$AA,通讯通路门店!$S:$S,$G1478)</f>
        <v>0</v>
      </c>
      <c r="BA1478" s="99">
        <f t="shared" si="118"/>
        <v>0</v>
      </c>
      <c r="BB1478" s="99">
        <f t="shared" si="119"/>
        <v>0</v>
      </c>
      <c r="BC1478" s="99">
        <f>SUMIFS(通讯通路门店!$W:$W,通讯通路门店!$S:$S,$G1478,通讯通路门店!$J:$J,"荣耀体验店")+SUMIFS(通讯通路门店!$W:$W,通讯通路门店!$S:$S,$G1478,通讯通路门店!$J:$J,"荣耀授权专卖店")</f>
        <v>0</v>
      </c>
      <c r="BD1478" s="99">
        <f>SUMIFS(通讯通路门店!$Z:$Z,通讯通路门店!$S:$S,$G1478,通讯通路门店!$J:$J,"VIVO体验店")</f>
        <v>0</v>
      </c>
      <c r="BE1478" s="99">
        <f>SUMIFS(通讯通路门店!$AB:$AB,通讯通路门店!$S:$S,$G1478,通讯通路门店!$J:$J,"OPPO体验店")</f>
        <v>0</v>
      </c>
      <c r="BF1478" s="99">
        <f>SUMIFS(通讯通路门店!$X:$X,通讯通路门店!$S:$S,$G1478,通讯通路门店!$J:$J,"华为授权体验店")+SUMIFS(通讯通路门店!$AA:$AA,通讯通路门店!$S:$S,$G1478,通讯通路门店!$J:$J,"华为堡垒店")</f>
        <v>0</v>
      </c>
      <c r="BG1478" s="99">
        <f>SUMIFS(通讯通路门店!$Y:$Y,通讯通路门店!$S:$S,$G1478,通讯通路门店!$J:$J,"小米体验店")</f>
        <v>0</v>
      </c>
      <c r="BH1478" s="99">
        <f>SUMIFS(通讯通路门店!$AA:$AA,通讯通路门店!$S:$S,$G1478,通讯通路门店!$J:$J,"苹果体验店")</f>
        <v>0</v>
      </c>
      <c r="BI1478" s="99">
        <f>SUMIFS(通讯通路门店!$K:$K,通讯通路门店!$S:$S,$G1478,通讯通路门店!$J:$J,"其他品牌专卖店")</f>
        <v>0</v>
      </c>
      <c r="BJ1478" s="99">
        <f>SUMIFS(通讯通路门店!$AC:$AC,通讯通路门店!$S:$S,$G1478)</f>
        <v>0</v>
      </c>
      <c r="BK1478" s="99">
        <f>SUMIFS(通讯通路门店!$AD:$AD,通讯通路门店!$S:$S,$G1478)</f>
        <v>0</v>
      </c>
      <c r="BL1478" s="99">
        <f>SUMIFS(通讯通路门店!$AE:$AE,通讯通路门店!$S:$S,$G1478)</f>
        <v>0</v>
      </c>
      <c r="BM1478" s="99">
        <f>SUMIFS(通讯通路门店!$AF:$AF,通讯通路门店!$S:$S,$G1478)</f>
        <v>0</v>
      </c>
      <c r="BN1478" s="99">
        <f>SUMIFS(通讯通路门店!$AG:$AG,通讯通路门店!$S:$S,$G1478)</f>
        <v>0</v>
      </c>
      <c r="BO1478" s="99">
        <f>SUMIFS(通讯通路门店!$AH:$AH,通讯通路门店!$S:$S,$G1478)</f>
        <v>0</v>
      </c>
      <c r="BP1478" s="99">
        <f>SUMIFS(通讯通路门店!$AI:$AI,通讯通路门店!$S:$S,$G1478)</f>
        <v>0</v>
      </c>
      <c r="BQ1478" s="83"/>
    </row>
    <row r="1479" spans="1:69">
      <c r="A1479" s="99" t="str">
        <f>IFERROR(_xlfn.XLOOKUP($G1479,通讯通路门店!$S$4:$S$993933,通讯通路门店!$A$4:$A$993933,0,0),"")</f>
        <v>海南省</v>
      </c>
      <c r="B1479" s="99" t="str">
        <f>IFERROR(_xlfn.XLOOKUP($G1479,通讯通路门店!$S$4:$S$993933,通讯通路门店!$B$4:$B$993933,0,0),"")</f>
        <v>昌江黎族自治县</v>
      </c>
      <c r="C1479" s="99" t="str">
        <f>IFERROR(_xlfn.XLOOKUP($G1479,通讯通路门店!$S$4:$S$993933,通讯通路门店!$C$4:$C$993933,0,0),"")</f>
        <v>昌江黎族自治县</v>
      </c>
      <c r="D1479" s="99" t="str">
        <f>IFERROR(_xlfn.XLOOKUP($G1479,通讯通路门店!$S$4:$S$993933,通讯通路门店!$D$4:$D$993933,0,0),"")</f>
        <v>叉河镇</v>
      </c>
      <c r="E1479" s="83"/>
      <c r="F1479" s="83"/>
      <c r="G1479" s="101"/>
      <c r="H1479" s="102">
        <f>IFERROR(_xlfn.XLOOKUP($G1479,通讯通路门店!$S$4:$S$993933,通讯通路门店!$R$4:$R$993933,0,0),"")</f>
        <v>0</v>
      </c>
      <c r="I1479" s="83"/>
      <c r="J1479" s="83"/>
      <c r="K1479" s="83"/>
      <c r="L1479" s="83"/>
      <c r="M1479" s="83"/>
      <c r="N1479" s="83"/>
      <c r="O1479" s="83"/>
      <c r="P1479" s="83"/>
      <c r="Q1479" s="83"/>
      <c r="R1479" s="83"/>
      <c r="S1479" s="83"/>
      <c r="T1479" s="83"/>
      <c r="U1479" s="99">
        <f>COUNTIF(通讯通路门店!$S:$S,$G1479)</f>
        <v>0</v>
      </c>
      <c r="V1479" s="99">
        <f>COUNTIFS(通讯通路门店!$S:$S,$G1479,通讯通路门店!$J:$J,"综合卖场")</f>
        <v>0</v>
      </c>
      <c r="W1479" s="99">
        <f>SUMIFS(通讯通路门店!$AJ:$AJ,通讯通路门店!$S:$S,通讯客户沙盘!$G1479)</f>
        <v>0</v>
      </c>
      <c r="X1479" s="99">
        <f t="shared" si="115"/>
        <v>0</v>
      </c>
      <c r="Y1479" s="99">
        <f>COUNTIFS(通讯通路门店!$S:$S,$G1479,通讯通路门店!$J:$J,"荣耀体验店")+COUNTIFS(通讯通路门店!$S:$S,$G1479,通讯通路门店!$J:$J,"荣耀授权专卖店")</f>
        <v>0</v>
      </c>
      <c r="Z1479" s="99">
        <f>COUNTIFS(通讯通路门店!$S:$S,$G1479,通讯通路门店!$J:$J,"VIVO体验店")</f>
        <v>0</v>
      </c>
      <c r="AA1479" s="99">
        <f>COUNTIFS(通讯通路门店!$S:$S,$G1479,通讯通路门店!$J:$J,"OPPO体验店")</f>
        <v>0</v>
      </c>
      <c r="AB1479" s="99">
        <f>COUNTIFS(通讯通路门店!$S:$S,$G1479,通讯通路门店!$J:$J,"华为授权体验店")+COUNTIFS(通讯通路门店!$S:$S,$G1479,通讯通路门店!$J:$J,"华为堡垒店")</f>
        <v>0</v>
      </c>
      <c r="AC1479" s="99">
        <f>COUNTIFS(通讯通路门店!$S:$S,$G1479,通讯通路门店!$J:$J,"小米体验店")</f>
        <v>0</v>
      </c>
      <c r="AD1479" s="99">
        <f>COUNTIFS(通讯通路门店!$S:$S,$G1479,通讯通路门店!$J:$J,"苹果体验店")</f>
        <v>0</v>
      </c>
      <c r="AE1479" s="99">
        <f>COUNTIFS(通讯通路门店!$S:$S,$G1479,通讯通路门店!$J:$J,"其他品牌专卖店")</f>
        <v>0</v>
      </c>
      <c r="AF1479" s="99">
        <f>SUMIFS(通讯通路门店!$BI:$BI,通讯通路门店!$S:$S,$G1479)</f>
        <v>0</v>
      </c>
      <c r="AG1479" s="99">
        <f>SUMIFS(通讯通路门店!$BH:$BH,通讯通路门店!$S:$S,$G1479)</f>
        <v>0</v>
      </c>
      <c r="AH1479" s="99">
        <f t="shared" si="116"/>
        <v>0</v>
      </c>
      <c r="AI1479" s="99">
        <f>SUMIFS(通讯通路门店!$BB:$BB,通讯通路门店!$S:$S,$G1479)</f>
        <v>0</v>
      </c>
      <c r="AJ1479" s="99">
        <f>SUMIFS(通讯通路门店!$BE:$BE,通讯通路门店!$S:$S,$G1479)</f>
        <v>0</v>
      </c>
      <c r="AK1479" s="99">
        <f>SUMIFS(通讯通路门店!$BG:$BG,通讯通路门店!$S:$S,$G1479)</f>
        <v>0</v>
      </c>
      <c r="AL1479" s="99">
        <f>SUMIFS(通讯通路门店!$BC:$BC,通讯通路门店!$S:$S,$G1479)</f>
        <v>0</v>
      </c>
      <c r="AM1479" s="99">
        <f>SUMIFS(通讯通路门店!$BD:$BD,通讯通路门店!$S:$S,$G1479)</f>
        <v>0</v>
      </c>
      <c r="AN1479" s="99">
        <f>SUMIFS(通讯通路门店!$BF:$BF,通讯通路门店!$S:$S,$G1479)</f>
        <v>0</v>
      </c>
      <c r="AO1479" s="99">
        <f t="shared" si="117"/>
        <v>0</v>
      </c>
      <c r="AP1479" s="99">
        <f>SUMIFS(通讯通路门店!$K:$K,通讯通路门店!$S:$S,$G1479)</f>
        <v>0</v>
      </c>
      <c r="AQ1479" s="83"/>
      <c r="AR1479" s="99">
        <f>SUMIFS(通讯通路门店!$T:$T,通讯通路门店!$S:$S,$G1479)</f>
        <v>0</v>
      </c>
      <c r="AS1479" s="99">
        <f>SUMIFS(通讯通路门店!$U:$U,通讯通路门店!$S:$S,$G1479)</f>
        <v>0</v>
      </c>
      <c r="AT1479" s="99">
        <f>SUMIFS(通讯通路门店!$V:$V,通讯通路门店!$S:$S,$G1479)</f>
        <v>0</v>
      </c>
      <c r="AU1479" s="99">
        <f>SUMIFS(通讯通路门店!$W:$W,通讯通路门店!$S:$S,$G1479)</f>
        <v>0</v>
      </c>
      <c r="AV1479" s="99">
        <f>SUMIFS(通讯通路门店!$Z:$Z,通讯通路门店!$S:$S,$G1479)</f>
        <v>0</v>
      </c>
      <c r="AW1479" s="99">
        <f>SUMIFS(通讯通路门店!$AB:$AB,通讯通路门店!$S:$S,$G1479)</f>
        <v>0</v>
      </c>
      <c r="AX1479" s="99">
        <f>SUMIFS(通讯通路门店!$X:$X,通讯通路门店!$S:$S,$G1479)</f>
        <v>0</v>
      </c>
      <c r="AY1479" s="99">
        <f>SUMIFS(通讯通路门店!$Y:$Y,通讯通路门店!$S:$S,$G1479)</f>
        <v>0</v>
      </c>
      <c r="AZ1479" s="99">
        <f>SUMIFS(通讯通路门店!$AA:$AA,通讯通路门店!$S:$S,$G1479)</f>
        <v>0</v>
      </c>
      <c r="BA1479" s="99">
        <f t="shared" si="118"/>
        <v>0</v>
      </c>
      <c r="BB1479" s="99">
        <f t="shared" si="119"/>
        <v>0</v>
      </c>
      <c r="BC1479" s="99">
        <f>SUMIFS(通讯通路门店!$W:$W,通讯通路门店!$S:$S,$G1479,通讯通路门店!$J:$J,"荣耀体验店")+SUMIFS(通讯通路门店!$W:$W,通讯通路门店!$S:$S,$G1479,通讯通路门店!$J:$J,"荣耀授权专卖店")</f>
        <v>0</v>
      </c>
      <c r="BD1479" s="99">
        <f>SUMIFS(通讯通路门店!$Z:$Z,通讯通路门店!$S:$S,$G1479,通讯通路门店!$J:$J,"VIVO体验店")</f>
        <v>0</v>
      </c>
      <c r="BE1479" s="99">
        <f>SUMIFS(通讯通路门店!$AB:$AB,通讯通路门店!$S:$S,$G1479,通讯通路门店!$J:$J,"OPPO体验店")</f>
        <v>0</v>
      </c>
      <c r="BF1479" s="99">
        <f>SUMIFS(通讯通路门店!$X:$X,通讯通路门店!$S:$S,$G1479,通讯通路门店!$J:$J,"华为授权体验店")+SUMIFS(通讯通路门店!$AA:$AA,通讯通路门店!$S:$S,$G1479,通讯通路门店!$J:$J,"华为堡垒店")</f>
        <v>0</v>
      </c>
      <c r="BG1479" s="99">
        <f>SUMIFS(通讯通路门店!$Y:$Y,通讯通路门店!$S:$S,$G1479,通讯通路门店!$J:$J,"小米体验店")</f>
        <v>0</v>
      </c>
      <c r="BH1479" s="99">
        <f>SUMIFS(通讯通路门店!$AA:$AA,通讯通路门店!$S:$S,$G1479,通讯通路门店!$J:$J,"苹果体验店")</f>
        <v>0</v>
      </c>
      <c r="BI1479" s="99">
        <f>SUMIFS(通讯通路门店!$K:$K,通讯通路门店!$S:$S,$G1479,通讯通路门店!$J:$J,"其他品牌专卖店")</f>
        <v>0</v>
      </c>
      <c r="BJ1479" s="99">
        <f>SUMIFS(通讯通路门店!$AC:$AC,通讯通路门店!$S:$S,$G1479)</f>
        <v>0</v>
      </c>
      <c r="BK1479" s="99">
        <f>SUMIFS(通讯通路门店!$AD:$AD,通讯通路门店!$S:$S,$G1479)</f>
        <v>0</v>
      </c>
      <c r="BL1479" s="99">
        <f>SUMIFS(通讯通路门店!$AE:$AE,通讯通路门店!$S:$S,$G1479)</f>
        <v>0</v>
      </c>
      <c r="BM1479" s="99">
        <f>SUMIFS(通讯通路门店!$AF:$AF,通讯通路门店!$S:$S,$G1479)</f>
        <v>0</v>
      </c>
      <c r="BN1479" s="99">
        <f>SUMIFS(通讯通路门店!$AG:$AG,通讯通路门店!$S:$S,$G1479)</f>
        <v>0</v>
      </c>
      <c r="BO1479" s="99">
        <f>SUMIFS(通讯通路门店!$AH:$AH,通讯通路门店!$S:$S,$G1479)</f>
        <v>0</v>
      </c>
      <c r="BP1479" s="99">
        <f>SUMIFS(通讯通路门店!$AI:$AI,通讯通路门店!$S:$S,$G1479)</f>
        <v>0</v>
      </c>
      <c r="BQ1479" s="83"/>
    </row>
    <row r="1480" spans="1:69">
      <c r="A1480" s="99" t="str">
        <f>IFERROR(_xlfn.XLOOKUP($G1480,通讯通路门店!$S$4:$S$993933,通讯通路门店!$A$4:$A$993933,0,0),"")</f>
        <v>海南省</v>
      </c>
      <c r="B1480" s="99" t="str">
        <f>IFERROR(_xlfn.XLOOKUP($G1480,通讯通路门店!$S$4:$S$993933,通讯通路门店!$B$4:$B$993933,0,0),"")</f>
        <v>昌江黎族自治县</v>
      </c>
      <c r="C1480" s="99" t="str">
        <f>IFERROR(_xlfn.XLOOKUP($G1480,通讯通路门店!$S$4:$S$993933,通讯通路门店!$C$4:$C$993933,0,0),"")</f>
        <v>昌江黎族自治县</v>
      </c>
      <c r="D1480" s="99" t="str">
        <f>IFERROR(_xlfn.XLOOKUP($G1480,通讯通路门店!$S$4:$S$993933,通讯通路门店!$D$4:$D$993933,0,0),"")</f>
        <v>叉河镇</v>
      </c>
      <c r="E1480" s="83"/>
      <c r="F1480" s="83"/>
      <c r="G1480" s="101"/>
      <c r="H1480" s="102">
        <f>IFERROR(_xlfn.XLOOKUP($G1480,通讯通路门店!$S$4:$S$993933,通讯通路门店!$R$4:$R$993933,0,0),"")</f>
        <v>0</v>
      </c>
      <c r="I1480" s="83"/>
      <c r="J1480" s="83"/>
      <c r="K1480" s="83"/>
      <c r="L1480" s="83"/>
      <c r="M1480" s="83"/>
      <c r="N1480" s="83"/>
      <c r="O1480" s="83"/>
      <c r="P1480" s="83"/>
      <c r="Q1480" s="83"/>
      <c r="R1480" s="83"/>
      <c r="S1480" s="83"/>
      <c r="T1480" s="83"/>
      <c r="U1480" s="99">
        <f>COUNTIF(通讯通路门店!$S:$S,$G1480)</f>
        <v>0</v>
      </c>
      <c r="V1480" s="99">
        <f>COUNTIFS(通讯通路门店!$S:$S,$G1480,通讯通路门店!$J:$J,"综合卖场")</f>
        <v>0</v>
      </c>
      <c r="W1480" s="99">
        <f>SUMIFS(通讯通路门店!$AJ:$AJ,通讯通路门店!$S:$S,通讯客户沙盘!$G1480)</f>
        <v>0</v>
      </c>
      <c r="X1480" s="99">
        <f t="shared" si="115"/>
        <v>0</v>
      </c>
      <c r="Y1480" s="99">
        <f>COUNTIFS(通讯通路门店!$S:$S,$G1480,通讯通路门店!$J:$J,"荣耀体验店")+COUNTIFS(通讯通路门店!$S:$S,$G1480,通讯通路门店!$J:$J,"荣耀授权专卖店")</f>
        <v>0</v>
      </c>
      <c r="Z1480" s="99">
        <f>COUNTIFS(通讯通路门店!$S:$S,$G1480,通讯通路门店!$J:$J,"VIVO体验店")</f>
        <v>0</v>
      </c>
      <c r="AA1480" s="99">
        <f>COUNTIFS(通讯通路门店!$S:$S,$G1480,通讯通路门店!$J:$J,"OPPO体验店")</f>
        <v>0</v>
      </c>
      <c r="AB1480" s="99">
        <f>COUNTIFS(通讯通路门店!$S:$S,$G1480,通讯通路门店!$J:$J,"华为授权体验店")+COUNTIFS(通讯通路门店!$S:$S,$G1480,通讯通路门店!$J:$J,"华为堡垒店")</f>
        <v>0</v>
      </c>
      <c r="AC1480" s="99">
        <f>COUNTIFS(通讯通路门店!$S:$S,$G1480,通讯通路门店!$J:$J,"小米体验店")</f>
        <v>0</v>
      </c>
      <c r="AD1480" s="99">
        <f>COUNTIFS(通讯通路门店!$S:$S,$G1480,通讯通路门店!$J:$J,"苹果体验店")</f>
        <v>0</v>
      </c>
      <c r="AE1480" s="99">
        <f>COUNTIFS(通讯通路门店!$S:$S,$G1480,通讯通路门店!$J:$J,"其他品牌专卖店")</f>
        <v>0</v>
      </c>
      <c r="AF1480" s="99">
        <f>SUMIFS(通讯通路门店!$BI:$BI,通讯通路门店!$S:$S,$G1480)</f>
        <v>0</v>
      </c>
      <c r="AG1480" s="99">
        <f>SUMIFS(通讯通路门店!$BH:$BH,通讯通路门店!$S:$S,$G1480)</f>
        <v>0</v>
      </c>
      <c r="AH1480" s="99">
        <f t="shared" si="116"/>
        <v>0</v>
      </c>
      <c r="AI1480" s="99">
        <f>SUMIFS(通讯通路门店!$BB:$BB,通讯通路门店!$S:$S,$G1480)</f>
        <v>0</v>
      </c>
      <c r="AJ1480" s="99">
        <f>SUMIFS(通讯通路门店!$BE:$BE,通讯通路门店!$S:$S,$G1480)</f>
        <v>0</v>
      </c>
      <c r="AK1480" s="99">
        <f>SUMIFS(通讯通路门店!$BG:$BG,通讯通路门店!$S:$S,$G1480)</f>
        <v>0</v>
      </c>
      <c r="AL1480" s="99">
        <f>SUMIFS(通讯通路门店!$BC:$BC,通讯通路门店!$S:$S,$G1480)</f>
        <v>0</v>
      </c>
      <c r="AM1480" s="99">
        <f>SUMIFS(通讯通路门店!$BD:$BD,通讯通路门店!$S:$S,$G1480)</f>
        <v>0</v>
      </c>
      <c r="AN1480" s="99">
        <f>SUMIFS(通讯通路门店!$BF:$BF,通讯通路门店!$S:$S,$G1480)</f>
        <v>0</v>
      </c>
      <c r="AO1480" s="99">
        <f t="shared" si="117"/>
        <v>0</v>
      </c>
      <c r="AP1480" s="99">
        <f>SUMIFS(通讯通路门店!$K:$K,通讯通路门店!$S:$S,$G1480)</f>
        <v>0</v>
      </c>
      <c r="AQ1480" s="83"/>
      <c r="AR1480" s="99">
        <f>SUMIFS(通讯通路门店!$T:$T,通讯通路门店!$S:$S,$G1480)</f>
        <v>0</v>
      </c>
      <c r="AS1480" s="99">
        <f>SUMIFS(通讯通路门店!$U:$U,通讯通路门店!$S:$S,$G1480)</f>
        <v>0</v>
      </c>
      <c r="AT1480" s="99">
        <f>SUMIFS(通讯通路门店!$V:$V,通讯通路门店!$S:$S,$G1480)</f>
        <v>0</v>
      </c>
      <c r="AU1480" s="99">
        <f>SUMIFS(通讯通路门店!$W:$W,通讯通路门店!$S:$S,$G1480)</f>
        <v>0</v>
      </c>
      <c r="AV1480" s="99">
        <f>SUMIFS(通讯通路门店!$Z:$Z,通讯通路门店!$S:$S,$G1480)</f>
        <v>0</v>
      </c>
      <c r="AW1480" s="99">
        <f>SUMIFS(通讯通路门店!$AB:$AB,通讯通路门店!$S:$S,$G1480)</f>
        <v>0</v>
      </c>
      <c r="AX1480" s="99">
        <f>SUMIFS(通讯通路门店!$X:$X,通讯通路门店!$S:$S,$G1480)</f>
        <v>0</v>
      </c>
      <c r="AY1480" s="99">
        <f>SUMIFS(通讯通路门店!$Y:$Y,通讯通路门店!$S:$S,$G1480)</f>
        <v>0</v>
      </c>
      <c r="AZ1480" s="99">
        <f>SUMIFS(通讯通路门店!$AA:$AA,通讯通路门店!$S:$S,$G1480)</f>
        <v>0</v>
      </c>
      <c r="BA1480" s="99">
        <f t="shared" si="118"/>
        <v>0</v>
      </c>
      <c r="BB1480" s="99">
        <f t="shared" si="119"/>
        <v>0</v>
      </c>
      <c r="BC1480" s="99">
        <f>SUMIFS(通讯通路门店!$W:$W,通讯通路门店!$S:$S,$G1480,通讯通路门店!$J:$J,"荣耀体验店")+SUMIFS(通讯通路门店!$W:$W,通讯通路门店!$S:$S,$G1480,通讯通路门店!$J:$J,"荣耀授权专卖店")</f>
        <v>0</v>
      </c>
      <c r="BD1480" s="99">
        <f>SUMIFS(通讯通路门店!$Z:$Z,通讯通路门店!$S:$S,$G1480,通讯通路门店!$J:$J,"VIVO体验店")</f>
        <v>0</v>
      </c>
      <c r="BE1480" s="99">
        <f>SUMIFS(通讯通路门店!$AB:$AB,通讯通路门店!$S:$S,$G1480,通讯通路门店!$J:$J,"OPPO体验店")</f>
        <v>0</v>
      </c>
      <c r="BF1480" s="99">
        <f>SUMIFS(通讯通路门店!$X:$X,通讯通路门店!$S:$S,$G1480,通讯通路门店!$J:$J,"华为授权体验店")+SUMIFS(通讯通路门店!$AA:$AA,通讯通路门店!$S:$S,$G1480,通讯通路门店!$J:$J,"华为堡垒店")</f>
        <v>0</v>
      </c>
      <c r="BG1480" s="99">
        <f>SUMIFS(通讯通路门店!$Y:$Y,通讯通路门店!$S:$S,$G1480,通讯通路门店!$J:$J,"小米体验店")</f>
        <v>0</v>
      </c>
      <c r="BH1480" s="99">
        <f>SUMIFS(通讯通路门店!$AA:$AA,通讯通路门店!$S:$S,$G1480,通讯通路门店!$J:$J,"苹果体验店")</f>
        <v>0</v>
      </c>
      <c r="BI1480" s="99">
        <f>SUMIFS(通讯通路门店!$K:$K,通讯通路门店!$S:$S,$G1480,通讯通路门店!$J:$J,"其他品牌专卖店")</f>
        <v>0</v>
      </c>
      <c r="BJ1480" s="99">
        <f>SUMIFS(通讯通路门店!$AC:$AC,通讯通路门店!$S:$S,$G1480)</f>
        <v>0</v>
      </c>
      <c r="BK1480" s="99">
        <f>SUMIFS(通讯通路门店!$AD:$AD,通讯通路门店!$S:$S,$G1480)</f>
        <v>0</v>
      </c>
      <c r="BL1480" s="99">
        <f>SUMIFS(通讯通路门店!$AE:$AE,通讯通路门店!$S:$S,$G1480)</f>
        <v>0</v>
      </c>
      <c r="BM1480" s="99">
        <f>SUMIFS(通讯通路门店!$AF:$AF,通讯通路门店!$S:$S,$G1480)</f>
        <v>0</v>
      </c>
      <c r="BN1480" s="99">
        <f>SUMIFS(通讯通路门店!$AG:$AG,通讯通路门店!$S:$S,$G1480)</f>
        <v>0</v>
      </c>
      <c r="BO1480" s="99">
        <f>SUMIFS(通讯通路门店!$AH:$AH,通讯通路门店!$S:$S,$G1480)</f>
        <v>0</v>
      </c>
      <c r="BP1480" s="99">
        <f>SUMIFS(通讯通路门店!$AI:$AI,通讯通路门店!$S:$S,$G1480)</f>
        <v>0</v>
      </c>
      <c r="BQ1480" s="83"/>
    </row>
    <row r="1481" spans="1:69">
      <c r="A1481" s="99" t="str">
        <f>IFERROR(_xlfn.XLOOKUP($G1481,通讯通路门店!$S$4:$S$993933,通讯通路门店!$A$4:$A$993933,0,0),"")</f>
        <v>海南省</v>
      </c>
      <c r="B1481" s="99" t="str">
        <f>IFERROR(_xlfn.XLOOKUP($G1481,通讯通路门店!$S$4:$S$993933,通讯通路门店!$B$4:$B$993933,0,0),"")</f>
        <v>昌江黎族自治县</v>
      </c>
      <c r="C1481" s="99" t="str">
        <f>IFERROR(_xlfn.XLOOKUP($G1481,通讯通路门店!$S$4:$S$993933,通讯通路门店!$C$4:$C$993933,0,0),"")</f>
        <v>昌江黎族自治县</v>
      </c>
      <c r="D1481" s="99" t="str">
        <f>IFERROR(_xlfn.XLOOKUP($G1481,通讯通路门店!$S$4:$S$993933,通讯通路门店!$D$4:$D$993933,0,0),"")</f>
        <v>叉河镇</v>
      </c>
      <c r="E1481" s="83"/>
      <c r="F1481" s="83"/>
      <c r="G1481" s="101"/>
      <c r="H1481" s="102">
        <f>IFERROR(_xlfn.XLOOKUP($G1481,通讯通路门店!$S$4:$S$993933,通讯通路门店!$R$4:$R$993933,0,0),"")</f>
        <v>0</v>
      </c>
      <c r="I1481" s="83"/>
      <c r="J1481" s="83"/>
      <c r="K1481" s="83"/>
      <c r="L1481" s="83"/>
      <c r="M1481" s="83"/>
      <c r="N1481" s="83"/>
      <c r="O1481" s="83"/>
      <c r="P1481" s="83"/>
      <c r="Q1481" s="83"/>
      <c r="R1481" s="83"/>
      <c r="S1481" s="83"/>
      <c r="T1481" s="83"/>
      <c r="U1481" s="99">
        <f>COUNTIF(通讯通路门店!$S:$S,$G1481)</f>
        <v>0</v>
      </c>
      <c r="V1481" s="99">
        <f>COUNTIFS(通讯通路门店!$S:$S,$G1481,通讯通路门店!$J:$J,"综合卖场")</f>
        <v>0</v>
      </c>
      <c r="W1481" s="99">
        <f>SUMIFS(通讯通路门店!$AJ:$AJ,通讯通路门店!$S:$S,通讯客户沙盘!$G1481)</f>
        <v>0</v>
      </c>
      <c r="X1481" s="99">
        <f t="shared" si="115"/>
        <v>0</v>
      </c>
      <c r="Y1481" s="99">
        <f>COUNTIFS(通讯通路门店!$S:$S,$G1481,通讯通路门店!$J:$J,"荣耀体验店")+COUNTIFS(通讯通路门店!$S:$S,$G1481,通讯通路门店!$J:$J,"荣耀授权专卖店")</f>
        <v>0</v>
      </c>
      <c r="Z1481" s="99">
        <f>COUNTIFS(通讯通路门店!$S:$S,$G1481,通讯通路门店!$J:$J,"VIVO体验店")</f>
        <v>0</v>
      </c>
      <c r="AA1481" s="99">
        <f>COUNTIFS(通讯通路门店!$S:$S,$G1481,通讯通路门店!$J:$J,"OPPO体验店")</f>
        <v>0</v>
      </c>
      <c r="AB1481" s="99">
        <f>COUNTIFS(通讯通路门店!$S:$S,$G1481,通讯通路门店!$J:$J,"华为授权体验店")+COUNTIFS(通讯通路门店!$S:$S,$G1481,通讯通路门店!$J:$J,"华为堡垒店")</f>
        <v>0</v>
      </c>
      <c r="AC1481" s="99">
        <f>COUNTIFS(通讯通路门店!$S:$S,$G1481,通讯通路门店!$J:$J,"小米体验店")</f>
        <v>0</v>
      </c>
      <c r="AD1481" s="99">
        <f>COUNTIFS(通讯通路门店!$S:$S,$G1481,通讯通路门店!$J:$J,"苹果体验店")</f>
        <v>0</v>
      </c>
      <c r="AE1481" s="99">
        <f>COUNTIFS(通讯通路门店!$S:$S,$G1481,通讯通路门店!$J:$J,"其他品牌专卖店")</f>
        <v>0</v>
      </c>
      <c r="AF1481" s="99">
        <f>SUMIFS(通讯通路门店!$BI:$BI,通讯通路门店!$S:$S,$G1481)</f>
        <v>0</v>
      </c>
      <c r="AG1481" s="99">
        <f>SUMIFS(通讯通路门店!$BH:$BH,通讯通路门店!$S:$S,$G1481)</f>
        <v>0</v>
      </c>
      <c r="AH1481" s="99">
        <f t="shared" si="116"/>
        <v>0</v>
      </c>
      <c r="AI1481" s="99">
        <f>SUMIFS(通讯通路门店!$BB:$BB,通讯通路门店!$S:$S,$G1481)</f>
        <v>0</v>
      </c>
      <c r="AJ1481" s="99">
        <f>SUMIFS(通讯通路门店!$BE:$BE,通讯通路门店!$S:$S,$G1481)</f>
        <v>0</v>
      </c>
      <c r="AK1481" s="99">
        <f>SUMIFS(通讯通路门店!$BG:$BG,通讯通路门店!$S:$S,$G1481)</f>
        <v>0</v>
      </c>
      <c r="AL1481" s="99">
        <f>SUMIFS(通讯通路门店!$BC:$BC,通讯通路门店!$S:$S,$G1481)</f>
        <v>0</v>
      </c>
      <c r="AM1481" s="99">
        <f>SUMIFS(通讯通路门店!$BD:$BD,通讯通路门店!$S:$S,$G1481)</f>
        <v>0</v>
      </c>
      <c r="AN1481" s="99">
        <f>SUMIFS(通讯通路门店!$BF:$BF,通讯通路门店!$S:$S,$G1481)</f>
        <v>0</v>
      </c>
      <c r="AO1481" s="99">
        <f t="shared" si="117"/>
        <v>0</v>
      </c>
      <c r="AP1481" s="99">
        <f>SUMIFS(通讯通路门店!$K:$K,通讯通路门店!$S:$S,$G1481)</f>
        <v>0</v>
      </c>
      <c r="AQ1481" s="83"/>
      <c r="AR1481" s="99">
        <f>SUMIFS(通讯通路门店!$T:$T,通讯通路门店!$S:$S,$G1481)</f>
        <v>0</v>
      </c>
      <c r="AS1481" s="99">
        <f>SUMIFS(通讯通路门店!$U:$U,通讯通路门店!$S:$S,$G1481)</f>
        <v>0</v>
      </c>
      <c r="AT1481" s="99">
        <f>SUMIFS(通讯通路门店!$V:$V,通讯通路门店!$S:$S,$G1481)</f>
        <v>0</v>
      </c>
      <c r="AU1481" s="99">
        <f>SUMIFS(通讯通路门店!$W:$W,通讯通路门店!$S:$S,$G1481)</f>
        <v>0</v>
      </c>
      <c r="AV1481" s="99">
        <f>SUMIFS(通讯通路门店!$Z:$Z,通讯通路门店!$S:$S,$G1481)</f>
        <v>0</v>
      </c>
      <c r="AW1481" s="99">
        <f>SUMIFS(通讯通路门店!$AB:$AB,通讯通路门店!$S:$S,$G1481)</f>
        <v>0</v>
      </c>
      <c r="AX1481" s="99">
        <f>SUMIFS(通讯通路门店!$X:$X,通讯通路门店!$S:$S,$G1481)</f>
        <v>0</v>
      </c>
      <c r="AY1481" s="99">
        <f>SUMIFS(通讯通路门店!$Y:$Y,通讯通路门店!$S:$S,$G1481)</f>
        <v>0</v>
      </c>
      <c r="AZ1481" s="99">
        <f>SUMIFS(通讯通路门店!$AA:$AA,通讯通路门店!$S:$S,$G1481)</f>
        <v>0</v>
      </c>
      <c r="BA1481" s="99">
        <f t="shared" si="118"/>
        <v>0</v>
      </c>
      <c r="BB1481" s="99">
        <f t="shared" si="119"/>
        <v>0</v>
      </c>
      <c r="BC1481" s="99">
        <f>SUMIFS(通讯通路门店!$W:$W,通讯通路门店!$S:$S,$G1481,通讯通路门店!$J:$J,"荣耀体验店")+SUMIFS(通讯通路门店!$W:$W,通讯通路门店!$S:$S,$G1481,通讯通路门店!$J:$J,"荣耀授权专卖店")</f>
        <v>0</v>
      </c>
      <c r="BD1481" s="99">
        <f>SUMIFS(通讯通路门店!$Z:$Z,通讯通路门店!$S:$S,$G1481,通讯通路门店!$J:$J,"VIVO体验店")</f>
        <v>0</v>
      </c>
      <c r="BE1481" s="99">
        <f>SUMIFS(通讯通路门店!$AB:$AB,通讯通路门店!$S:$S,$G1481,通讯通路门店!$J:$J,"OPPO体验店")</f>
        <v>0</v>
      </c>
      <c r="BF1481" s="99">
        <f>SUMIFS(通讯通路门店!$X:$X,通讯通路门店!$S:$S,$G1481,通讯通路门店!$J:$J,"华为授权体验店")+SUMIFS(通讯通路门店!$AA:$AA,通讯通路门店!$S:$S,$G1481,通讯通路门店!$J:$J,"华为堡垒店")</f>
        <v>0</v>
      </c>
      <c r="BG1481" s="99">
        <f>SUMIFS(通讯通路门店!$Y:$Y,通讯通路门店!$S:$S,$G1481,通讯通路门店!$J:$J,"小米体验店")</f>
        <v>0</v>
      </c>
      <c r="BH1481" s="99">
        <f>SUMIFS(通讯通路门店!$AA:$AA,通讯通路门店!$S:$S,$G1481,通讯通路门店!$J:$J,"苹果体验店")</f>
        <v>0</v>
      </c>
      <c r="BI1481" s="99">
        <f>SUMIFS(通讯通路门店!$K:$K,通讯通路门店!$S:$S,$G1481,通讯通路门店!$J:$J,"其他品牌专卖店")</f>
        <v>0</v>
      </c>
      <c r="BJ1481" s="99">
        <f>SUMIFS(通讯通路门店!$AC:$AC,通讯通路门店!$S:$S,$G1481)</f>
        <v>0</v>
      </c>
      <c r="BK1481" s="99">
        <f>SUMIFS(通讯通路门店!$AD:$AD,通讯通路门店!$S:$S,$G1481)</f>
        <v>0</v>
      </c>
      <c r="BL1481" s="99">
        <f>SUMIFS(通讯通路门店!$AE:$AE,通讯通路门店!$S:$S,$G1481)</f>
        <v>0</v>
      </c>
      <c r="BM1481" s="99">
        <f>SUMIFS(通讯通路门店!$AF:$AF,通讯通路门店!$S:$S,$G1481)</f>
        <v>0</v>
      </c>
      <c r="BN1481" s="99">
        <f>SUMIFS(通讯通路门店!$AG:$AG,通讯通路门店!$S:$S,$G1481)</f>
        <v>0</v>
      </c>
      <c r="BO1481" s="99">
        <f>SUMIFS(通讯通路门店!$AH:$AH,通讯通路门店!$S:$S,$G1481)</f>
        <v>0</v>
      </c>
      <c r="BP1481" s="99">
        <f>SUMIFS(通讯通路门店!$AI:$AI,通讯通路门店!$S:$S,$G1481)</f>
        <v>0</v>
      </c>
      <c r="BQ1481" s="83"/>
    </row>
    <row r="1482" spans="1:69">
      <c r="A1482" s="99" t="str">
        <f>IFERROR(_xlfn.XLOOKUP($G1482,通讯通路门店!$S$4:$S$993933,通讯通路门店!$A$4:$A$993933,0,0),"")</f>
        <v>海南省</v>
      </c>
      <c r="B1482" s="99" t="str">
        <f>IFERROR(_xlfn.XLOOKUP($G1482,通讯通路门店!$S$4:$S$993933,通讯通路门店!$B$4:$B$993933,0,0),"")</f>
        <v>昌江黎族自治县</v>
      </c>
      <c r="C1482" s="99" t="str">
        <f>IFERROR(_xlfn.XLOOKUP($G1482,通讯通路门店!$S$4:$S$993933,通讯通路门店!$C$4:$C$993933,0,0),"")</f>
        <v>昌江黎族自治县</v>
      </c>
      <c r="D1482" s="99" t="str">
        <f>IFERROR(_xlfn.XLOOKUP($G1482,通讯通路门店!$S$4:$S$993933,通讯通路门店!$D$4:$D$993933,0,0),"")</f>
        <v>叉河镇</v>
      </c>
      <c r="E1482" s="83"/>
      <c r="F1482" s="83"/>
      <c r="G1482" s="101"/>
      <c r="H1482" s="102">
        <f>IFERROR(_xlfn.XLOOKUP($G1482,通讯通路门店!$S$4:$S$993933,通讯通路门店!$R$4:$R$993933,0,0),"")</f>
        <v>0</v>
      </c>
      <c r="I1482" s="83"/>
      <c r="J1482" s="83"/>
      <c r="K1482" s="83"/>
      <c r="L1482" s="83"/>
      <c r="M1482" s="83"/>
      <c r="N1482" s="83"/>
      <c r="O1482" s="83"/>
      <c r="P1482" s="83"/>
      <c r="Q1482" s="83"/>
      <c r="R1482" s="83"/>
      <c r="S1482" s="83"/>
      <c r="T1482" s="83"/>
      <c r="U1482" s="99">
        <f>COUNTIF(通讯通路门店!$S:$S,$G1482)</f>
        <v>0</v>
      </c>
      <c r="V1482" s="99">
        <f>COUNTIFS(通讯通路门店!$S:$S,$G1482,通讯通路门店!$J:$J,"综合卖场")</f>
        <v>0</v>
      </c>
      <c r="W1482" s="99">
        <f>SUMIFS(通讯通路门店!$AJ:$AJ,通讯通路门店!$S:$S,通讯客户沙盘!$G1482)</f>
        <v>0</v>
      </c>
      <c r="X1482" s="99">
        <f t="shared" si="115"/>
        <v>0</v>
      </c>
      <c r="Y1482" s="99">
        <f>COUNTIFS(通讯通路门店!$S:$S,$G1482,通讯通路门店!$J:$J,"荣耀体验店")+COUNTIFS(通讯通路门店!$S:$S,$G1482,通讯通路门店!$J:$J,"荣耀授权专卖店")</f>
        <v>0</v>
      </c>
      <c r="Z1482" s="99">
        <f>COUNTIFS(通讯通路门店!$S:$S,$G1482,通讯通路门店!$J:$J,"VIVO体验店")</f>
        <v>0</v>
      </c>
      <c r="AA1482" s="99">
        <f>COUNTIFS(通讯通路门店!$S:$S,$G1482,通讯通路门店!$J:$J,"OPPO体验店")</f>
        <v>0</v>
      </c>
      <c r="AB1482" s="99">
        <f>COUNTIFS(通讯通路门店!$S:$S,$G1482,通讯通路门店!$J:$J,"华为授权体验店")+COUNTIFS(通讯通路门店!$S:$S,$G1482,通讯通路门店!$J:$J,"华为堡垒店")</f>
        <v>0</v>
      </c>
      <c r="AC1482" s="99">
        <f>COUNTIFS(通讯通路门店!$S:$S,$G1482,通讯通路门店!$J:$J,"小米体验店")</f>
        <v>0</v>
      </c>
      <c r="AD1482" s="99">
        <f>COUNTIFS(通讯通路门店!$S:$S,$G1482,通讯通路门店!$J:$J,"苹果体验店")</f>
        <v>0</v>
      </c>
      <c r="AE1482" s="99">
        <f>COUNTIFS(通讯通路门店!$S:$S,$G1482,通讯通路门店!$J:$J,"其他品牌专卖店")</f>
        <v>0</v>
      </c>
      <c r="AF1482" s="99">
        <f>SUMIFS(通讯通路门店!$BI:$BI,通讯通路门店!$S:$S,$G1482)</f>
        <v>0</v>
      </c>
      <c r="AG1482" s="99">
        <f>SUMIFS(通讯通路门店!$BH:$BH,通讯通路门店!$S:$S,$G1482)</f>
        <v>0</v>
      </c>
      <c r="AH1482" s="99">
        <f t="shared" si="116"/>
        <v>0</v>
      </c>
      <c r="AI1482" s="99">
        <f>SUMIFS(通讯通路门店!$BB:$BB,通讯通路门店!$S:$S,$G1482)</f>
        <v>0</v>
      </c>
      <c r="AJ1482" s="99">
        <f>SUMIFS(通讯通路门店!$BE:$BE,通讯通路门店!$S:$S,$G1482)</f>
        <v>0</v>
      </c>
      <c r="AK1482" s="99">
        <f>SUMIFS(通讯通路门店!$BG:$BG,通讯通路门店!$S:$S,$G1482)</f>
        <v>0</v>
      </c>
      <c r="AL1482" s="99">
        <f>SUMIFS(通讯通路门店!$BC:$BC,通讯通路门店!$S:$S,$G1482)</f>
        <v>0</v>
      </c>
      <c r="AM1482" s="99">
        <f>SUMIFS(通讯通路门店!$BD:$BD,通讯通路门店!$S:$S,$G1482)</f>
        <v>0</v>
      </c>
      <c r="AN1482" s="99">
        <f>SUMIFS(通讯通路门店!$BF:$BF,通讯通路门店!$S:$S,$G1482)</f>
        <v>0</v>
      </c>
      <c r="AO1482" s="99">
        <f t="shared" si="117"/>
        <v>0</v>
      </c>
      <c r="AP1482" s="99">
        <f>SUMIFS(通讯通路门店!$K:$K,通讯通路门店!$S:$S,$G1482)</f>
        <v>0</v>
      </c>
      <c r="AQ1482" s="83"/>
      <c r="AR1482" s="99">
        <f>SUMIFS(通讯通路门店!$T:$T,通讯通路门店!$S:$S,$G1482)</f>
        <v>0</v>
      </c>
      <c r="AS1482" s="99">
        <f>SUMIFS(通讯通路门店!$U:$U,通讯通路门店!$S:$S,$G1482)</f>
        <v>0</v>
      </c>
      <c r="AT1482" s="99">
        <f>SUMIFS(通讯通路门店!$V:$V,通讯通路门店!$S:$S,$G1482)</f>
        <v>0</v>
      </c>
      <c r="AU1482" s="99">
        <f>SUMIFS(通讯通路门店!$W:$W,通讯通路门店!$S:$S,$G1482)</f>
        <v>0</v>
      </c>
      <c r="AV1482" s="99">
        <f>SUMIFS(通讯通路门店!$Z:$Z,通讯通路门店!$S:$S,$G1482)</f>
        <v>0</v>
      </c>
      <c r="AW1482" s="99">
        <f>SUMIFS(通讯通路门店!$AB:$AB,通讯通路门店!$S:$S,$G1482)</f>
        <v>0</v>
      </c>
      <c r="AX1482" s="99">
        <f>SUMIFS(通讯通路门店!$X:$X,通讯通路门店!$S:$S,$G1482)</f>
        <v>0</v>
      </c>
      <c r="AY1482" s="99">
        <f>SUMIFS(通讯通路门店!$Y:$Y,通讯通路门店!$S:$S,$G1482)</f>
        <v>0</v>
      </c>
      <c r="AZ1482" s="99">
        <f>SUMIFS(通讯通路门店!$AA:$AA,通讯通路门店!$S:$S,$G1482)</f>
        <v>0</v>
      </c>
      <c r="BA1482" s="99">
        <f t="shared" si="118"/>
        <v>0</v>
      </c>
      <c r="BB1482" s="99">
        <f t="shared" si="119"/>
        <v>0</v>
      </c>
      <c r="BC1482" s="99">
        <f>SUMIFS(通讯通路门店!$W:$W,通讯通路门店!$S:$S,$G1482,通讯通路门店!$J:$J,"荣耀体验店")+SUMIFS(通讯通路门店!$W:$W,通讯通路门店!$S:$S,$G1482,通讯通路门店!$J:$J,"荣耀授权专卖店")</f>
        <v>0</v>
      </c>
      <c r="BD1482" s="99">
        <f>SUMIFS(通讯通路门店!$Z:$Z,通讯通路门店!$S:$S,$G1482,通讯通路门店!$J:$J,"VIVO体验店")</f>
        <v>0</v>
      </c>
      <c r="BE1482" s="99">
        <f>SUMIFS(通讯通路门店!$AB:$AB,通讯通路门店!$S:$S,$G1482,通讯通路门店!$J:$J,"OPPO体验店")</f>
        <v>0</v>
      </c>
      <c r="BF1482" s="99">
        <f>SUMIFS(通讯通路门店!$X:$X,通讯通路门店!$S:$S,$G1482,通讯通路门店!$J:$J,"华为授权体验店")+SUMIFS(通讯通路门店!$AA:$AA,通讯通路门店!$S:$S,$G1482,通讯通路门店!$J:$J,"华为堡垒店")</f>
        <v>0</v>
      </c>
      <c r="BG1482" s="99">
        <f>SUMIFS(通讯通路门店!$Y:$Y,通讯通路门店!$S:$S,$G1482,通讯通路门店!$J:$J,"小米体验店")</f>
        <v>0</v>
      </c>
      <c r="BH1482" s="99">
        <f>SUMIFS(通讯通路门店!$AA:$AA,通讯通路门店!$S:$S,$G1482,通讯通路门店!$J:$J,"苹果体验店")</f>
        <v>0</v>
      </c>
      <c r="BI1482" s="99">
        <f>SUMIFS(通讯通路门店!$K:$K,通讯通路门店!$S:$S,$G1482,通讯通路门店!$J:$J,"其他品牌专卖店")</f>
        <v>0</v>
      </c>
      <c r="BJ1482" s="99">
        <f>SUMIFS(通讯通路门店!$AC:$AC,通讯通路门店!$S:$S,$G1482)</f>
        <v>0</v>
      </c>
      <c r="BK1482" s="99">
        <f>SUMIFS(通讯通路门店!$AD:$AD,通讯通路门店!$S:$S,$G1482)</f>
        <v>0</v>
      </c>
      <c r="BL1482" s="99">
        <f>SUMIFS(通讯通路门店!$AE:$AE,通讯通路门店!$S:$S,$G1482)</f>
        <v>0</v>
      </c>
      <c r="BM1482" s="99">
        <f>SUMIFS(通讯通路门店!$AF:$AF,通讯通路门店!$S:$S,$G1482)</f>
        <v>0</v>
      </c>
      <c r="BN1482" s="99">
        <f>SUMIFS(通讯通路门店!$AG:$AG,通讯通路门店!$S:$S,$G1482)</f>
        <v>0</v>
      </c>
      <c r="BO1482" s="99">
        <f>SUMIFS(通讯通路门店!$AH:$AH,通讯通路门店!$S:$S,$G1482)</f>
        <v>0</v>
      </c>
      <c r="BP1482" s="99">
        <f>SUMIFS(通讯通路门店!$AI:$AI,通讯通路门店!$S:$S,$G1482)</f>
        <v>0</v>
      </c>
      <c r="BQ1482" s="83"/>
    </row>
    <row r="1483" spans="1:69">
      <c r="A1483" s="99" t="str">
        <f>IFERROR(_xlfn.XLOOKUP($G1483,通讯通路门店!$S$4:$S$993933,通讯通路门店!$A$4:$A$993933,0,0),"")</f>
        <v>海南省</v>
      </c>
      <c r="B1483" s="99" t="str">
        <f>IFERROR(_xlfn.XLOOKUP($G1483,通讯通路门店!$S$4:$S$993933,通讯通路门店!$B$4:$B$993933,0,0),"")</f>
        <v>昌江黎族自治县</v>
      </c>
      <c r="C1483" s="99" t="str">
        <f>IFERROR(_xlfn.XLOOKUP($G1483,通讯通路门店!$S$4:$S$993933,通讯通路门店!$C$4:$C$993933,0,0),"")</f>
        <v>昌江黎族自治县</v>
      </c>
      <c r="D1483" s="99" t="str">
        <f>IFERROR(_xlfn.XLOOKUP($G1483,通讯通路门店!$S$4:$S$993933,通讯通路门店!$D$4:$D$993933,0,0),"")</f>
        <v>叉河镇</v>
      </c>
      <c r="E1483" s="83"/>
      <c r="F1483" s="83"/>
      <c r="G1483" s="101"/>
      <c r="H1483" s="102">
        <f>IFERROR(_xlfn.XLOOKUP($G1483,通讯通路门店!$S$4:$S$993933,通讯通路门店!$R$4:$R$993933,0,0),"")</f>
        <v>0</v>
      </c>
      <c r="I1483" s="83"/>
      <c r="J1483" s="83"/>
      <c r="K1483" s="83"/>
      <c r="L1483" s="83"/>
      <c r="M1483" s="83"/>
      <c r="N1483" s="83"/>
      <c r="O1483" s="83"/>
      <c r="P1483" s="83"/>
      <c r="Q1483" s="83"/>
      <c r="R1483" s="83"/>
      <c r="S1483" s="83"/>
      <c r="T1483" s="83"/>
      <c r="U1483" s="99">
        <f>COUNTIF(通讯通路门店!$S:$S,$G1483)</f>
        <v>0</v>
      </c>
      <c r="V1483" s="99">
        <f>COUNTIFS(通讯通路门店!$S:$S,$G1483,通讯通路门店!$J:$J,"综合卖场")</f>
        <v>0</v>
      </c>
      <c r="W1483" s="99">
        <f>SUMIFS(通讯通路门店!$AJ:$AJ,通讯通路门店!$S:$S,通讯客户沙盘!$G1483)</f>
        <v>0</v>
      </c>
      <c r="X1483" s="99">
        <f t="shared" si="115"/>
        <v>0</v>
      </c>
      <c r="Y1483" s="99">
        <f>COUNTIFS(通讯通路门店!$S:$S,$G1483,通讯通路门店!$J:$J,"荣耀体验店")+COUNTIFS(通讯通路门店!$S:$S,$G1483,通讯通路门店!$J:$J,"荣耀授权专卖店")</f>
        <v>0</v>
      </c>
      <c r="Z1483" s="99">
        <f>COUNTIFS(通讯通路门店!$S:$S,$G1483,通讯通路门店!$J:$J,"VIVO体验店")</f>
        <v>0</v>
      </c>
      <c r="AA1483" s="99">
        <f>COUNTIFS(通讯通路门店!$S:$S,$G1483,通讯通路门店!$J:$J,"OPPO体验店")</f>
        <v>0</v>
      </c>
      <c r="AB1483" s="99">
        <f>COUNTIFS(通讯通路门店!$S:$S,$G1483,通讯通路门店!$J:$J,"华为授权体验店")+COUNTIFS(通讯通路门店!$S:$S,$G1483,通讯通路门店!$J:$J,"华为堡垒店")</f>
        <v>0</v>
      </c>
      <c r="AC1483" s="99">
        <f>COUNTIFS(通讯通路门店!$S:$S,$G1483,通讯通路门店!$J:$J,"小米体验店")</f>
        <v>0</v>
      </c>
      <c r="AD1483" s="99">
        <f>COUNTIFS(通讯通路门店!$S:$S,$G1483,通讯通路门店!$J:$J,"苹果体验店")</f>
        <v>0</v>
      </c>
      <c r="AE1483" s="99">
        <f>COUNTIFS(通讯通路门店!$S:$S,$G1483,通讯通路门店!$J:$J,"其他品牌专卖店")</f>
        <v>0</v>
      </c>
      <c r="AF1483" s="99">
        <f>SUMIFS(通讯通路门店!$BI:$BI,通讯通路门店!$S:$S,$G1483)</f>
        <v>0</v>
      </c>
      <c r="AG1483" s="99">
        <f>SUMIFS(通讯通路门店!$BH:$BH,通讯通路门店!$S:$S,$G1483)</f>
        <v>0</v>
      </c>
      <c r="AH1483" s="99">
        <f t="shared" si="116"/>
        <v>0</v>
      </c>
      <c r="AI1483" s="99">
        <f>SUMIFS(通讯通路门店!$BB:$BB,通讯通路门店!$S:$S,$G1483)</f>
        <v>0</v>
      </c>
      <c r="AJ1483" s="99">
        <f>SUMIFS(通讯通路门店!$BE:$BE,通讯通路门店!$S:$S,$G1483)</f>
        <v>0</v>
      </c>
      <c r="AK1483" s="99">
        <f>SUMIFS(通讯通路门店!$BG:$BG,通讯通路门店!$S:$S,$G1483)</f>
        <v>0</v>
      </c>
      <c r="AL1483" s="99">
        <f>SUMIFS(通讯通路门店!$BC:$BC,通讯通路门店!$S:$S,$G1483)</f>
        <v>0</v>
      </c>
      <c r="AM1483" s="99">
        <f>SUMIFS(通讯通路门店!$BD:$BD,通讯通路门店!$S:$S,$G1483)</f>
        <v>0</v>
      </c>
      <c r="AN1483" s="99">
        <f>SUMIFS(通讯通路门店!$BF:$BF,通讯通路门店!$S:$S,$G1483)</f>
        <v>0</v>
      </c>
      <c r="AO1483" s="99">
        <f t="shared" si="117"/>
        <v>0</v>
      </c>
      <c r="AP1483" s="99">
        <f>SUMIFS(通讯通路门店!$K:$K,通讯通路门店!$S:$S,$G1483)</f>
        <v>0</v>
      </c>
      <c r="AQ1483" s="83"/>
      <c r="AR1483" s="99">
        <f>SUMIFS(通讯通路门店!$T:$T,通讯通路门店!$S:$S,$G1483)</f>
        <v>0</v>
      </c>
      <c r="AS1483" s="99">
        <f>SUMIFS(通讯通路门店!$U:$U,通讯通路门店!$S:$S,$G1483)</f>
        <v>0</v>
      </c>
      <c r="AT1483" s="99">
        <f>SUMIFS(通讯通路门店!$V:$V,通讯通路门店!$S:$S,$G1483)</f>
        <v>0</v>
      </c>
      <c r="AU1483" s="99">
        <f>SUMIFS(通讯通路门店!$W:$W,通讯通路门店!$S:$S,$G1483)</f>
        <v>0</v>
      </c>
      <c r="AV1483" s="99">
        <f>SUMIFS(通讯通路门店!$Z:$Z,通讯通路门店!$S:$S,$G1483)</f>
        <v>0</v>
      </c>
      <c r="AW1483" s="99">
        <f>SUMIFS(通讯通路门店!$AB:$AB,通讯通路门店!$S:$S,$G1483)</f>
        <v>0</v>
      </c>
      <c r="AX1483" s="99">
        <f>SUMIFS(通讯通路门店!$X:$X,通讯通路门店!$S:$S,$G1483)</f>
        <v>0</v>
      </c>
      <c r="AY1483" s="99">
        <f>SUMIFS(通讯通路门店!$Y:$Y,通讯通路门店!$S:$S,$G1483)</f>
        <v>0</v>
      </c>
      <c r="AZ1483" s="99">
        <f>SUMIFS(通讯通路门店!$AA:$AA,通讯通路门店!$S:$S,$G1483)</f>
        <v>0</v>
      </c>
      <c r="BA1483" s="99">
        <f t="shared" si="118"/>
        <v>0</v>
      </c>
      <c r="BB1483" s="99">
        <f t="shared" si="119"/>
        <v>0</v>
      </c>
      <c r="BC1483" s="99">
        <f>SUMIFS(通讯通路门店!$W:$W,通讯通路门店!$S:$S,$G1483,通讯通路门店!$J:$J,"荣耀体验店")+SUMIFS(通讯通路门店!$W:$W,通讯通路门店!$S:$S,$G1483,通讯通路门店!$J:$J,"荣耀授权专卖店")</f>
        <v>0</v>
      </c>
      <c r="BD1483" s="99">
        <f>SUMIFS(通讯通路门店!$Z:$Z,通讯通路门店!$S:$S,$G1483,通讯通路门店!$J:$J,"VIVO体验店")</f>
        <v>0</v>
      </c>
      <c r="BE1483" s="99">
        <f>SUMIFS(通讯通路门店!$AB:$AB,通讯通路门店!$S:$S,$G1483,通讯通路门店!$J:$J,"OPPO体验店")</f>
        <v>0</v>
      </c>
      <c r="BF1483" s="99">
        <f>SUMIFS(通讯通路门店!$X:$X,通讯通路门店!$S:$S,$G1483,通讯通路门店!$J:$J,"华为授权体验店")+SUMIFS(通讯通路门店!$AA:$AA,通讯通路门店!$S:$S,$G1483,通讯通路门店!$J:$J,"华为堡垒店")</f>
        <v>0</v>
      </c>
      <c r="BG1483" s="99">
        <f>SUMIFS(通讯通路门店!$Y:$Y,通讯通路门店!$S:$S,$G1483,通讯通路门店!$J:$J,"小米体验店")</f>
        <v>0</v>
      </c>
      <c r="BH1483" s="99">
        <f>SUMIFS(通讯通路门店!$AA:$AA,通讯通路门店!$S:$S,$G1483,通讯通路门店!$J:$J,"苹果体验店")</f>
        <v>0</v>
      </c>
      <c r="BI1483" s="99">
        <f>SUMIFS(通讯通路门店!$K:$K,通讯通路门店!$S:$S,$G1483,通讯通路门店!$J:$J,"其他品牌专卖店")</f>
        <v>0</v>
      </c>
      <c r="BJ1483" s="99">
        <f>SUMIFS(通讯通路门店!$AC:$AC,通讯通路门店!$S:$S,$G1483)</f>
        <v>0</v>
      </c>
      <c r="BK1483" s="99">
        <f>SUMIFS(通讯通路门店!$AD:$AD,通讯通路门店!$S:$S,$G1483)</f>
        <v>0</v>
      </c>
      <c r="BL1483" s="99">
        <f>SUMIFS(通讯通路门店!$AE:$AE,通讯通路门店!$S:$S,$G1483)</f>
        <v>0</v>
      </c>
      <c r="BM1483" s="99">
        <f>SUMIFS(通讯通路门店!$AF:$AF,通讯通路门店!$S:$S,$G1483)</f>
        <v>0</v>
      </c>
      <c r="BN1483" s="99">
        <f>SUMIFS(通讯通路门店!$AG:$AG,通讯通路门店!$S:$S,$G1483)</f>
        <v>0</v>
      </c>
      <c r="BO1483" s="99">
        <f>SUMIFS(通讯通路门店!$AH:$AH,通讯通路门店!$S:$S,$G1483)</f>
        <v>0</v>
      </c>
      <c r="BP1483" s="99">
        <f>SUMIFS(通讯通路门店!$AI:$AI,通讯通路门店!$S:$S,$G1483)</f>
        <v>0</v>
      </c>
      <c r="BQ1483" s="83"/>
    </row>
    <row r="1484" spans="1:69">
      <c r="A1484" s="99" t="str">
        <f>IFERROR(_xlfn.XLOOKUP($G1484,通讯通路门店!$S$4:$S$993933,通讯通路门店!$A$4:$A$993933,0,0),"")</f>
        <v>海南省</v>
      </c>
      <c r="B1484" s="99" t="str">
        <f>IFERROR(_xlfn.XLOOKUP($G1484,通讯通路门店!$S$4:$S$993933,通讯通路门店!$B$4:$B$993933,0,0),"")</f>
        <v>昌江黎族自治县</v>
      </c>
      <c r="C1484" s="99" t="str">
        <f>IFERROR(_xlfn.XLOOKUP($G1484,通讯通路门店!$S$4:$S$993933,通讯通路门店!$C$4:$C$993933,0,0),"")</f>
        <v>昌江黎族自治县</v>
      </c>
      <c r="D1484" s="99" t="str">
        <f>IFERROR(_xlfn.XLOOKUP($G1484,通讯通路门店!$S$4:$S$993933,通讯通路门店!$D$4:$D$993933,0,0),"")</f>
        <v>叉河镇</v>
      </c>
      <c r="E1484" s="83"/>
      <c r="F1484" s="83"/>
      <c r="G1484" s="101"/>
      <c r="H1484" s="102">
        <f>IFERROR(_xlfn.XLOOKUP($G1484,通讯通路门店!$S$4:$S$993933,通讯通路门店!$R$4:$R$993933,0,0),"")</f>
        <v>0</v>
      </c>
      <c r="I1484" s="83"/>
      <c r="J1484" s="83"/>
      <c r="K1484" s="83"/>
      <c r="L1484" s="83"/>
      <c r="M1484" s="83"/>
      <c r="N1484" s="83"/>
      <c r="O1484" s="83"/>
      <c r="P1484" s="83"/>
      <c r="Q1484" s="83"/>
      <c r="R1484" s="83"/>
      <c r="S1484" s="83"/>
      <c r="T1484" s="83"/>
      <c r="U1484" s="99">
        <f>COUNTIF(通讯通路门店!$S:$S,$G1484)</f>
        <v>0</v>
      </c>
      <c r="V1484" s="99">
        <f>COUNTIFS(通讯通路门店!$S:$S,$G1484,通讯通路门店!$J:$J,"综合卖场")</f>
        <v>0</v>
      </c>
      <c r="W1484" s="99">
        <f>SUMIFS(通讯通路门店!$AJ:$AJ,通讯通路门店!$S:$S,通讯客户沙盘!$G1484)</f>
        <v>0</v>
      </c>
      <c r="X1484" s="99">
        <f t="shared" si="115"/>
        <v>0</v>
      </c>
      <c r="Y1484" s="99">
        <f>COUNTIFS(通讯通路门店!$S:$S,$G1484,通讯通路门店!$J:$J,"荣耀体验店")+COUNTIFS(通讯通路门店!$S:$S,$G1484,通讯通路门店!$J:$J,"荣耀授权专卖店")</f>
        <v>0</v>
      </c>
      <c r="Z1484" s="99">
        <f>COUNTIFS(通讯通路门店!$S:$S,$G1484,通讯通路门店!$J:$J,"VIVO体验店")</f>
        <v>0</v>
      </c>
      <c r="AA1484" s="99">
        <f>COUNTIFS(通讯通路门店!$S:$S,$G1484,通讯通路门店!$J:$J,"OPPO体验店")</f>
        <v>0</v>
      </c>
      <c r="AB1484" s="99">
        <f>COUNTIFS(通讯通路门店!$S:$S,$G1484,通讯通路门店!$J:$J,"华为授权体验店")+COUNTIFS(通讯通路门店!$S:$S,$G1484,通讯通路门店!$J:$J,"华为堡垒店")</f>
        <v>0</v>
      </c>
      <c r="AC1484" s="99">
        <f>COUNTIFS(通讯通路门店!$S:$S,$G1484,通讯通路门店!$J:$J,"小米体验店")</f>
        <v>0</v>
      </c>
      <c r="AD1484" s="99">
        <f>COUNTIFS(通讯通路门店!$S:$S,$G1484,通讯通路门店!$J:$J,"苹果体验店")</f>
        <v>0</v>
      </c>
      <c r="AE1484" s="99">
        <f>COUNTIFS(通讯通路门店!$S:$S,$G1484,通讯通路门店!$J:$J,"其他品牌专卖店")</f>
        <v>0</v>
      </c>
      <c r="AF1484" s="99">
        <f>SUMIFS(通讯通路门店!$BI:$BI,通讯通路门店!$S:$S,$G1484)</f>
        <v>0</v>
      </c>
      <c r="AG1484" s="99">
        <f>SUMIFS(通讯通路门店!$BH:$BH,通讯通路门店!$S:$S,$G1484)</f>
        <v>0</v>
      </c>
      <c r="AH1484" s="99">
        <f t="shared" si="116"/>
        <v>0</v>
      </c>
      <c r="AI1484" s="99">
        <f>SUMIFS(通讯通路门店!$BB:$BB,通讯通路门店!$S:$S,$G1484)</f>
        <v>0</v>
      </c>
      <c r="AJ1484" s="99">
        <f>SUMIFS(通讯通路门店!$BE:$BE,通讯通路门店!$S:$S,$G1484)</f>
        <v>0</v>
      </c>
      <c r="AK1484" s="99">
        <f>SUMIFS(通讯通路门店!$BG:$BG,通讯通路门店!$S:$S,$G1484)</f>
        <v>0</v>
      </c>
      <c r="AL1484" s="99">
        <f>SUMIFS(通讯通路门店!$BC:$BC,通讯通路门店!$S:$S,$G1484)</f>
        <v>0</v>
      </c>
      <c r="AM1484" s="99">
        <f>SUMIFS(通讯通路门店!$BD:$BD,通讯通路门店!$S:$S,$G1484)</f>
        <v>0</v>
      </c>
      <c r="AN1484" s="99">
        <f>SUMIFS(通讯通路门店!$BF:$BF,通讯通路门店!$S:$S,$G1484)</f>
        <v>0</v>
      </c>
      <c r="AO1484" s="99">
        <f t="shared" si="117"/>
        <v>0</v>
      </c>
      <c r="AP1484" s="99">
        <f>SUMIFS(通讯通路门店!$K:$K,通讯通路门店!$S:$S,$G1484)</f>
        <v>0</v>
      </c>
      <c r="AQ1484" s="83"/>
      <c r="AR1484" s="99">
        <f>SUMIFS(通讯通路门店!$T:$T,通讯通路门店!$S:$S,$G1484)</f>
        <v>0</v>
      </c>
      <c r="AS1484" s="99">
        <f>SUMIFS(通讯通路门店!$U:$U,通讯通路门店!$S:$S,$G1484)</f>
        <v>0</v>
      </c>
      <c r="AT1484" s="99">
        <f>SUMIFS(通讯通路门店!$V:$V,通讯通路门店!$S:$S,$G1484)</f>
        <v>0</v>
      </c>
      <c r="AU1484" s="99">
        <f>SUMIFS(通讯通路门店!$W:$W,通讯通路门店!$S:$S,$G1484)</f>
        <v>0</v>
      </c>
      <c r="AV1484" s="99">
        <f>SUMIFS(通讯通路门店!$Z:$Z,通讯通路门店!$S:$S,$G1484)</f>
        <v>0</v>
      </c>
      <c r="AW1484" s="99">
        <f>SUMIFS(通讯通路门店!$AB:$AB,通讯通路门店!$S:$S,$G1484)</f>
        <v>0</v>
      </c>
      <c r="AX1484" s="99">
        <f>SUMIFS(通讯通路门店!$X:$X,通讯通路门店!$S:$S,$G1484)</f>
        <v>0</v>
      </c>
      <c r="AY1484" s="99">
        <f>SUMIFS(通讯通路门店!$Y:$Y,通讯通路门店!$S:$S,$G1484)</f>
        <v>0</v>
      </c>
      <c r="AZ1484" s="99">
        <f>SUMIFS(通讯通路门店!$AA:$AA,通讯通路门店!$S:$S,$G1484)</f>
        <v>0</v>
      </c>
      <c r="BA1484" s="99">
        <f t="shared" si="118"/>
        <v>0</v>
      </c>
      <c r="BB1484" s="99">
        <f t="shared" si="119"/>
        <v>0</v>
      </c>
      <c r="BC1484" s="99">
        <f>SUMIFS(通讯通路门店!$W:$W,通讯通路门店!$S:$S,$G1484,通讯通路门店!$J:$J,"荣耀体验店")+SUMIFS(通讯通路门店!$W:$W,通讯通路门店!$S:$S,$G1484,通讯通路门店!$J:$J,"荣耀授权专卖店")</f>
        <v>0</v>
      </c>
      <c r="BD1484" s="99">
        <f>SUMIFS(通讯通路门店!$Z:$Z,通讯通路门店!$S:$S,$G1484,通讯通路门店!$J:$J,"VIVO体验店")</f>
        <v>0</v>
      </c>
      <c r="BE1484" s="99">
        <f>SUMIFS(通讯通路门店!$AB:$AB,通讯通路门店!$S:$S,$G1484,通讯通路门店!$J:$J,"OPPO体验店")</f>
        <v>0</v>
      </c>
      <c r="BF1484" s="99">
        <f>SUMIFS(通讯通路门店!$X:$X,通讯通路门店!$S:$S,$G1484,通讯通路门店!$J:$J,"华为授权体验店")+SUMIFS(通讯通路门店!$AA:$AA,通讯通路门店!$S:$S,$G1484,通讯通路门店!$J:$J,"华为堡垒店")</f>
        <v>0</v>
      </c>
      <c r="BG1484" s="99">
        <f>SUMIFS(通讯通路门店!$Y:$Y,通讯通路门店!$S:$S,$G1484,通讯通路门店!$J:$J,"小米体验店")</f>
        <v>0</v>
      </c>
      <c r="BH1484" s="99">
        <f>SUMIFS(通讯通路门店!$AA:$AA,通讯通路门店!$S:$S,$G1484,通讯通路门店!$J:$J,"苹果体验店")</f>
        <v>0</v>
      </c>
      <c r="BI1484" s="99">
        <f>SUMIFS(通讯通路门店!$K:$K,通讯通路门店!$S:$S,$G1484,通讯通路门店!$J:$J,"其他品牌专卖店")</f>
        <v>0</v>
      </c>
      <c r="BJ1484" s="99">
        <f>SUMIFS(通讯通路门店!$AC:$AC,通讯通路门店!$S:$S,$G1484)</f>
        <v>0</v>
      </c>
      <c r="BK1484" s="99">
        <f>SUMIFS(通讯通路门店!$AD:$AD,通讯通路门店!$S:$S,$G1484)</f>
        <v>0</v>
      </c>
      <c r="BL1484" s="99">
        <f>SUMIFS(通讯通路门店!$AE:$AE,通讯通路门店!$S:$S,$G1484)</f>
        <v>0</v>
      </c>
      <c r="BM1484" s="99">
        <f>SUMIFS(通讯通路门店!$AF:$AF,通讯通路门店!$S:$S,$G1484)</f>
        <v>0</v>
      </c>
      <c r="BN1484" s="99">
        <f>SUMIFS(通讯通路门店!$AG:$AG,通讯通路门店!$S:$S,$G1484)</f>
        <v>0</v>
      </c>
      <c r="BO1484" s="99">
        <f>SUMIFS(通讯通路门店!$AH:$AH,通讯通路门店!$S:$S,$G1484)</f>
        <v>0</v>
      </c>
      <c r="BP1484" s="99">
        <f>SUMIFS(通讯通路门店!$AI:$AI,通讯通路门店!$S:$S,$G1484)</f>
        <v>0</v>
      </c>
      <c r="BQ1484" s="83"/>
    </row>
    <row r="1485" spans="1:69">
      <c r="A1485" s="99" t="str">
        <f>IFERROR(_xlfn.XLOOKUP($G1485,通讯通路门店!$S$4:$S$993933,通讯通路门店!$A$4:$A$993933,0,0),"")</f>
        <v>海南省</v>
      </c>
      <c r="B1485" s="99" t="str">
        <f>IFERROR(_xlfn.XLOOKUP($G1485,通讯通路门店!$S$4:$S$993933,通讯通路门店!$B$4:$B$993933,0,0),"")</f>
        <v>昌江黎族自治县</v>
      </c>
      <c r="C1485" s="99" t="str">
        <f>IFERROR(_xlfn.XLOOKUP($G1485,通讯通路门店!$S$4:$S$993933,通讯通路门店!$C$4:$C$993933,0,0),"")</f>
        <v>昌江黎族自治县</v>
      </c>
      <c r="D1485" s="99" t="str">
        <f>IFERROR(_xlfn.XLOOKUP($G1485,通讯通路门店!$S$4:$S$993933,通讯通路门店!$D$4:$D$993933,0,0),"")</f>
        <v>叉河镇</v>
      </c>
      <c r="E1485" s="83"/>
      <c r="F1485" s="83"/>
      <c r="G1485" s="101"/>
      <c r="H1485" s="102">
        <f>IFERROR(_xlfn.XLOOKUP($G1485,通讯通路门店!$S$4:$S$993933,通讯通路门店!$R$4:$R$993933,0,0),"")</f>
        <v>0</v>
      </c>
      <c r="I1485" s="83"/>
      <c r="J1485" s="83"/>
      <c r="K1485" s="83"/>
      <c r="L1485" s="83"/>
      <c r="M1485" s="83"/>
      <c r="N1485" s="83"/>
      <c r="O1485" s="83"/>
      <c r="P1485" s="83"/>
      <c r="Q1485" s="83"/>
      <c r="R1485" s="83"/>
      <c r="S1485" s="83"/>
      <c r="T1485" s="83"/>
      <c r="U1485" s="99">
        <f>COUNTIF(通讯通路门店!$S:$S,$G1485)</f>
        <v>0</v>
      </c>
      <c r="V1485" s="99">
        <f>COUNTIFS(通讯通路门店!$S:$S,$G1485,通讯通路门店!$J:$J,"综合卖场")</f>
        <v>0</v>
      </c>
      <c r="W1485" s="99">
        <f>SUMIFS(通讯通路门店!$AJ:$AJ,通讯通路门店!$S:$S,通讯客户沙盘!$G1485)</f>
        <v>0</v>
      </c>
      <c r="X1485" s="99">
        <f t="shared" si="115"/>
        <v>0</v>
      </c>
      <c r="Y1485" s="99">
        <f>COUNTIFS(通讯通路门店!$S:$S,$G1485,通讯通路门店!$J:$J,"荣耀体验店")+COUNTIFS(通讯通路门店!$S:$S,$G1485,通讯通路门店!$J:$J,"荣耀授权专卖店")</f>
        <v>0</v>
      </c>
      <c r="Z1485" s="99">
        <f>COUNTIFS(通讯通路门店!$S:$S,$G1485,通讯通路门店!$J:$J,"VIVO体验店")</f>
        <v>0</v>
      </c>
      <c r="AA1485" s="99">
        <f>COUNTIFS(通讯通路门店!$S:$S,$G1485,通讯通路门店!$J:$J,"OPPO体验店")</f>
        <v>0</v>
      </c>
      <c r="AB1485" s="99">
        <f>COUNTIFS(通讯通路门店!$S:$S,$G1485,通讯通路门店!$J:$J,"华为授权体验店")+COUNTIFS(通讯通路门店!$S:$S,$G1485,通讯通路门店!$J:$J,"华为堡垒店")</f>
        <v>0</v>
      </c>
      <c r="AC1485" s="99">
        <f>COUNTIFS(通讯通路门店!$S:$S,$G1485,通讯通路门店!$J:$J,"小米体验店")</f>
        <v>0</v>
      </c>
      <c r="AD1485" s="99">
        <f>COUNTIFS(通讯通路门店!$S:$S,$G1485,通讯通路门店!$J:$J,"苹果体验店")</f>
        <v>0</v>
      </c>
      <c r="AE1485" s="99">
        <f>COUNTIFS(通讯通路门店!$S:$S,$G1485,通讯通路门店!$J:$J,"其他品牌专卖店")</f>
        <v>0</v>
      </c>
      <c r="AF1485" s="99">
        <f>SUMIFS(通讯通路门店!$BI:$BI,通讯通路门店!$S:$S,$G1485)</f>
        <v>0</v>
      </c>
      <c r="AG1485" s="99">
        <f>SUMIFS(通讯通路门店!$BH:$BH,通讯通路门店!$S:$S,$G1485)</f>
        <v>0</v>
      </c>
      <c r="AH1485" s="99">
        <f t="shared" si="116"/>
        <v>0</v>
      </c>
      <c r="AI1485" s="99">
        <f>SUMIFS(通讯通路门店!$BB:$BB,通讯通路门店!$S:$S,$G1485)</f>
        <v>0</v>
      </c>
      <c r="AJ1485" s="99">
        <f>SUMIFS(通讯通路门店!$BE:$BE,通讯通路门店!$S:$S,$G1485)</f>
        <v>0</v>
      </c>
      <c r="AK1485" s="99">
        <f>SUMIFS(通讯通路门店!$BG:$BG,通讯通路门店!$S:$S,$G1485)</f>
        <v>0</v>
      </c>
      <c r="AL1485" s="99">
        <f>SUMIFS(通讯通路门店!$BC:$BC,通讯通路门店!$S:$S,$G1485)</f>
        <v>0</v>
      </c>
      <c r="AM1485" s="99">
        <f>SUMIFS(通讯通路门店!$BD:$BD,通讯通路门店!$S:$S,$G1485)</f>
        <v>0</v>
      </c>
      <c r="AN1485" s="99">
        <f>SUMIFS(通讯通路门店!$BF:$BF,通讯通路门店!$S:$S,$G1485)</f>
        <v>0</v>
      </c>
      <c r="AO1485" s="99">
        <f t="shared" si="117"/>
        <v>0</v>
      </c>
      <c r="AP1485" s="99">
        <f>SUMIFS(通讯通路门店!$K:$K,通讯通路门店!$S:$S,$G1485)</f>
        <v>0</v>
      </c>
      <c r="AQ1485" s="83"/>
      <c r="AR1485" s="99">
        <f>SUMIFS(通讯通路门店!$T:$T,通讯通路门店!$S:$S,$G1485)</f>
        <v>0</v>
      </c>
      <c r="AS1485" s="99">
        <f>SUMIFS(通讯通路门店!$U:$U,通讯通路门店!$S:$S,$G1485)</f>
        <v>0</v>
      </c>
      <c r="AT1485" s="99">
        <f>SUMIFS(通讯通路门店!$V:$V,通讯通路门店!$S:$S,$G1485)</f>
        <v>0</v>
      </c>
      <c r="AU1485" s="99">
        <f>SUMIFS(通讯通路门店!$W:$W,通讯通路门店!$S:$S,$G1485)</f>
        <v>0</v>
      </c>
      <c r="AV1485" s="99">
        <f>SUMIFS(通讯通路门店!$Z:$Z,通讯通路门店!$S:$S,$G1485)</f>
        <v>0</v>
      </c>
      <c r="AW1485" s="99">
        <f>SUMIFS(通讯通路门店!$AB:$AB,通讯通路门店!$S:$S,$G1485)</f>
        <v>0</v>
      </c>
      <c r="AX1485" s="99">
        <f>SUMIFS(通讯通路门店!$X:$X,通讯通路门店!$S:$S,$G1485)</f>
        <v>0</v>
      </c>
      <c r="AY1485" s="99">
        <f>SUMIFS(通讯通路门店!$Y:$Y,通讯通路门店!$S:$S,$G1485)</f>
        <v>0</v>
      </c>
      <c r="AZ1485" s="99">
        <f>SUMIFS(通讯通路门店!$AA:$AA,通讯通路门店!$S:$S,$G1485)</f>
        <v>0</v>
      </c>
      <c r="BA1485" s="99">
        <f t="shared" si="118"/>
        <v>0</v>
      </c>
      <c r="BB1485" s="99">
        <f t="shared" si="119"/>
        <v>0</v>
      </c>
      <c r="BC1485" s="99">
        <f>SUMIFS(通讯通路门店!$W:$W,通讯通路门店!$S:$S,$G1485,通讯通路门店!$J:$J,"荣耀体验店")+SUMIFS(通讯通路门店!$W:$W,通讯通路门店!$S:$S,$G1485,通讯通路门店!$J:$J,"荣耀授权专卖店")</f>
        <v>0</v>
      </c>
      <c r="BD1485" s="99">
        <f>SUMIFS(通讯通路门店!$Z:$Z,通讯通路门店!$S:$S,$G1485,通讯通路门店!$J:$J,"VIVO体验店")</f>
        <v>0</v>
      </c>
      <c r="BE1485" s="99">
        <f>SUMIFS(通讯通路门店!$AB:$AB,通讯通路门店!$S:$S,$G1485,通讯通路门店!$J:$J,"OPPO体验店")</f>
        <v>0</v>
      </c>
      <c r="BF1485" s="99">
        <f>SUMIFS(通讯通路门店!$X:$X,通讯通路门店!$S:$S,$G1485,通讯通路门店!$J:$J,"华为授权体验店")+SUMIFS(通讯通路门店!$AA:$AA,通讯通路门店!$S:$S,$G1485,通讯通路门店!$J:$J,"华为堡垒店")</f>
        <v>0</v>
      </c>
      <c r="BG1485" s="99">
        <f>SUMIFS(通讯通路门店!$Y:$Y,通讯通路门店!$S:$S,$G1485,通讯通路门店!$J:$J,"小米体验店")</f>
        <v>0</v>
      </c>
      <c r="BH1485" s="99">
        <f>SUMIFS(通讯通路门店!$AA:$AA,通讯通路门店!$S:$S,$G1485,通讯通路门店!$J:$J,"苹果体验店")</f>
        <v>0</v>
      </c>
      <c r="BI1485" s="99">
        <f>SUMIFS(通讯通路门店!$K:$K,通讯通路门店!$S:$S,$G1485,通讯通路门店!$J:$J,"其他品牌专卖店")</f>
        <v>0</v>
      </c>
      <c r="BJ1485" s="99">
        <f>SUMIFS(通讯通路门店!$AC:$AC,通讯通路门店!$S:$S,$G1485)</f>
        <v>0</v>
      </c>
      <c r="BK1485" s="99">
        <f>SUMIFS(通讯通路门店!$AD:$AD,通讯通路门店!$S:$S,$G1485)</f>
        <v>0</v>
      </c>
      <c r="BL1485" s="99">
        <f>SUMIFS(通讯通路门店!$AE:$AE,通讯通路门店!$S:$S,$G1485)</f>
        <v>0</v>
      </c>
      <c r="BM1485" s="99">
        <f>SUMIFS(通讯通路门店!$AF:$AF,通讯通路门店!$S:$S,$G1485)</f>
        <v>0</v>
      </c>
      <c r="BN1485" s="99">
        <f>SUMIFS(通讯通路门店!$AG:$AG,通讯通路门店!$S:$S,$G1485)</f>
        <v>0</v>
      </c>
      <c r="BO1485" s="99">
        <f>SUMIFS(通讯通路门店!$AH:$AH,通讯通路门店!$S:$S,$G1485)</f>
        <v>0</v>
      </c>
      <c r="BP1485" s="99">
        <f>SUMIFS(通讯通路门店!$AI:$AI,通讯通路门店!$S:$S,$G1485)</f>
        <v>0</v>
      </c>
      <c r="BQ1485" s="83"/>
    </row>
    <row r="1486" spans="1:69">
      <c r="A1486" s="99" t="str">
        <f>IFERROR(_xlfn.XLOOKUP($G1486,通讯通路门店!$S$4:$S$993933,通讯通路门店!$A$4:$A$993933,0,0),"")</f>
        <v>海南省</v>
      </c>
      <c r="B1486" s="99" t="str">
        <f>IFERROR(_xlfn.XLOOKUP($G1486,通讯通路门店!$S$4:$S$993933,通讯通路门店!$B$4:$B$993933,0,0),"")</f>
        <v>昌江黎族自治县</v>
      </c>
      <c r="C1486" s="99" t="str">
        <f>IFERROR(_xlfn.XLOOKUP($G1486,通讯通路门店!$S$4:$S$993933,通讯通路门店!$C$4:$C$993933,0,0),"")</f>
        <v>昌江黎族自治县</v>
      </c>
      <c r="D1486" s="99" t="str">
        <f>IFERROR(_xlfn.XLOOKUP($G1486,通讯通路门店!$S$4:$S$993933,通讯通路门店!$D$4:$D$993933,0,0),"")</f>
        <v>叉河镇</v>
      </c>
      <c r="E1486" s="83"/>
      <c r="F1486" s="83"/>
      <c r="G1486" s="101"/>
      <c r="H1486" s="102">
        <f>IFERROR(_xlfn.XLOOKUP($G1486,通讯通路门店!$S$4:$S$993933,通讯通路门店!$R$4:$R$993933,0,0),"")</f>
        <v>0</v>
      </c>
      <c r="I1486" s="83"/>
      <c r="J1486" s="83"/>
      <c r="K1486" s="83"/>
      <c r="L1486" s="83"/>
      <c r="M1486" s="83"/>
      <c r="N1486" s="83"/>
      <c r="O1486" s="83"/>
      <c r="P1486" s="83"/>
      <c r="Q1486" s="83"/>
      <c r="R1486" s="83"/>
      <c r="S1486" s="83"/>
      <c r="T1486" s="83"/>
      <c r="U1486" s="99">
        <f>COUNTIF(通讯通路门店!$S:$S,$G1486)</f>
        <v>0</v>
      </c>
      <c r="V1486" s="99">
        <f>COUNTIFS(通讯通路门店!$S:$S,$G1486,通讯通路门店!$J:$J,"综合卖场")</f>
        <v>0</v>
      </c>
      <c r="W1486" s="99">
        <f>SUMIFS(通讯通路门店!$AJ:$AJ,通讯通路门店!$S:$S,通讯客户沙盘!$G1486)</f>
        <v>0</v>
      </c>
      <c r="X1486" s="99">
        <f t="shared" si="115"/>
        <v>0</v>
      </c>
      <c r="Y1486" s="99">
        <f>COUNTIFS(通讯通路门店!$S:$S,$G1486,通讯通路门店!$J:$J,"荣耀体验店")+COUNTIFS(通讯通路门店!$S:$S,$G1486,通讯通路门店!$J:$J,"荣耀授权专卖店")</f>
        <v>0</v>
      </c>
      <c r="Z1486" s="99">
        <f>COUNTIFS(通讯通路门店!$S:$S,$G1486,通讯通路门店!$J:$J,"VIVO体验店")</f>
        <v>0</v>
      </c>
      <c r="AA1486" s="99">
        <f>COUNTIFS(通讯通路门店!$S:$S,$G1486,通讯通路门店!$J:$J,"OPPO体验店")</f>
        <v>0</v>
      </c>
      <c r="AB1486" s="99">
        <f>COUNTIFS(通讯通路门店!$S:$S,$G1486,通讯通路门店!$J:$J,"华为授权体验店")+COUNTIFS(通讯通路门店!$S:$S,$G1486,通讯通路门店!$J:$J,"华为堡垒店")</f>
        <v>0</v>
      </c>
      <c r="AC1486" s="99">
        <f>COUNTIFS(通讯通路门店!$S:$S,$G1486,通讯通路门店!$J:$J,"小米体验店")</f>
        <v>0</v>
      </c>
      <c r="AD1486" s="99">
        <f>COUNTIFS(通讯通路门店!$S:$S,$G1486,通讯通路门店!$J:$J,"苹果体验店")</f>
        <v>0</v>
      </c>
      <c r="AE1486" s="99">
        <f>COUNTIFS(通讯通路门店!$S:$S,$G1486,通讯通路门店!$J:$J,"其他品牌专卖店")</f>
        <v>0</v>
      </c>
      <c r="AF1486" s="99">
        <f>SUMIFS(通讯通路门店!$BI:$BI,通讯通路门店!$S:$S,$G1486)</f>
        <v>0</v>
      </c>
      <c r="AG1486" s="99">
        <f>SUMIFS(通讯通路门店!$BH:$BH,通讯通路门店!$S:$S,$G1486)</f>
        <v>0</v>
      </c>
      <c r="AH1486" s="99">
        <f t="shared" si="116"/>
        <v>0</v>
      </c>
      <c r="AI1486" s="99">
        <f>SUMIFS(通讯通路门店!$BB:$BB,通讯通路门店!$S:$S,$G1486)</f>
        <v>0</v>
      </c>
      <c r="AJ1486" s="99">
        <f>SUMIFS(通讯通路门店!$BE:$BE,通讯通路门店!$S:$S,$G1486)</f>
        <v>0</v>
      </c>
      <c r="AK1486" s="99">
        <f>SUMIFS(通讯通路门店!$BG:$BG,通讯通路门店!$S:$S,$G1486)</f>
        <v>0</v>
      </c>
      <c r="AL1486" s="99">
        <f>SUMIFS(通讯通路门店!$BC:$BC,通讯通路门店!$S:$S,$G1486)</f>
        <v>0</v>
      </c>
      <c r="AM1486" s="99">
        <f>SUMIFS(通讯通路门店!$BD:$BD,通讯通路门店!$S:$S,$G1486)</f>
        <v>0</v>
      </c>
      <c r="AN1486" s="99">
        <f>SUMIFS(通讯通路门店!$BF:$BF,通讯通路门店!$S:$S,$G1486)</f>
        <v>0</v>
      </c>
      <c r="AO1486" s="99">
        <f t="shared" si="117"/>
        <v>0</v>
      </c>
      <c r="AP1486" s="99">
        <f>SUMIFS(通讯通路门店!$K:$K,通讯通路门店!$S:$S,$G1486)</f>
        <v>0</v>
      </c>
      <c r="AQ1486" s="83"/>
      <c r="AR1486" s="99">
        <f>SUMIFS(通讯通路门店!$T:$T,通讯通路门店!$S:$S,$G1486)</f>
        <v>0</v>
      </c>
      <c r="AS1486" s="99">
        <f>SUMIFS(通讯通路门店!$U:$U,通讯通路门店!$S:$S,$G1486)</f>
        <v>0</v>
      </c>
      <c r="AT1486" s="99">
        <f>SUMIFS(通讯通路门店!$V:$V,通讯通路门店!$S:$S,$G1486)</f>
        <v>0</v>
      </c>
      <c r="AU1486" s="99">
        <f>SUMIFS(通讯通路门店!$W:$W,通讯通路门店!$S:$S,$G1486)</f>
        <v>0</v>
      </c>
      <c r="AV1486" s="99">
        <f>SUMIFS(通讯通路门店!$Z:$Z,通讯通路门店!$S:$S,$G1486)</f>
        <v>0</v>
      </c>
      <c r="AW1486" s="99">
        <f>SUMIFS(通讯通路门店!$AB:$AB,通讯通路门店!$S:$S,$G1486)</f>
        <v>0</v>
      </c>
      <c r="AX1486" s="99">
        <f>SUMIFS(通讯通路门店!$X:$X,通讯通路门店!$S:$S,$G1486)</f>
        <v>0</v>
      </c>
      <c r="AY1486" s="99">
        <f>SUMIFS(通讯通路门店!$Y:$Y,通讯通路门店!$S:$S,$G1486)</f>
        <v>0</v>
      </c>
      <c r="AZ1486" s="99">
        <f>SUMIFS(通讯通路门店!$AA:$AA,通讯通路门店!$S:$S,$G1486)</f>
        <v>0</v>
      </c>
      <c r="BA1486" s="99">
        <f t="shared" si="118"/>
        <v>0</v>
      </c>
      <c r="BB1486" s="99">
        <f t="shared" si="119"/>
        <v>0</v>
      </c>
      <c r="BC1486" s="99">
        <f>SUMIFS(通讯通路门店!$W:$W,通讯通路门店!$S:$S,$G1486,通讯通路门店!$J:$J,"荣耀体验店")+SUMIFS(通讯通路门店!$W:$W,通讯通路门店!$S:$S,$G1486,通讯通路门店!$J:$J,"荣耀授权专卖店")</f>
        <v>0</v>
      </c>
      <c r="BD1486" s="99">
        <f>SUMIFS(通讯通路门店!$Z:$Z,通讯通路门店!$S:$S,$G1486,通讯通路门店!$J:$J,"VIVO体验店")</f>
        <v>0</v>
      </c>
      <c r="BE1486" s="99">
        <f>SUMIFS(通讯通路门店!$AB:$AB,通讯通路门店!$S:$S,$G1486,通讯通路门店!$J:$J,"OPPO体验店")</f>
        <v>0</v>
      </c>
      <c r="BF1486" s="99">
        <f>SUMIFS(通讯通路门店!$X:$X,通讯通路门店!$S:$S,$G1486,通讯通路门店!$J:$J,"华为授权体验店")+SUMIFS(通讯通路门店!$AA:$AA,通讯通路门店!$S:$S,$G1486,通讯通路门店!$J:$J,"华为堡垒店")</f>
        <v>0</v>
      </c>
      <c r="BG1486" s="99">
        <f>SUMIFS(通讯通路门店!$Y:$Y,通讯通路门店!$S:$S,$G1486,通讯通路门店!$J:$J,"小米体验店")</f>
        <v>0</v>
      </c>
      <c r="BH1486" s="99">
        <f>SUMIFS(通讯通路门店!$AA:$AA,通讯通路门店!$S:$S,$G1486,通讯通路门店!$J:$J,"苹果体验店")</f>
        <v>0</v>
      </c>
      <c r="BI1486" s="99">
        <f>SUMIFS(通讯通路门店!$K:$K,通讯通路门店!$S:$S,$G1486,通讯通路门店!$J:$J,"其他品牌专卖店")</f>
        <v>0</v>
      </c>
      <c r="BJ1486" s="99">
        <f>SUMIFS(通讯通路门店!$AC:$AC,通讯通路门店!$S:$S,$G1486)</f>
        <v>0</v>
      </c>
      <c r="BK1486" s="99">
        <f>SUMIFS(通讯通路门店!$AD:$AD,通讯通路门店!$S:$S,$G1486)</f>
        <v>0</v>
      </c>
      <c r="BL1486" s="99">
        <f>SUMIFS(通讯通路门店!$AE:$AE,通讯通路门店!$S:$S,$G1486)</f>
        <v>0</v>
      </c>
      <c r="BM1486" s="99">
        <f>SUMIFS(通讯通路门店!$AF:$AF,通讯通路门店!$S:$S,$G1486)</f>
        <v>0</v>
      </c>
      <c r="BN1486" s="99">
        <f>SUMIFS(通讯通路门店!$AG:$AG,通讯通路门店!$S:$S,$G1486)</f>
        <v>0</v>
      </c>
      <c r="BO1486" s="99">
        <f>SUMIFS(通讯通路门店!$AH:$AH,通讯通路门店!$S:$S,$G1486)</f>
        <v>0</v>
      </c>
      <c r="BP1486" s="99">
        <f>SUMIFS(通讯通路门店!$AI:$AI,通讯通路门店!$S:$S,$G1486)</f>
        <v>0</v>
      </c>
      <c r="BQ1486" s="83"/>
    </row>
    <row r="1487" spans="1:69">
      <c r="A1487" s="99" t="str">
        <f>IFERROR(_xlfn.XLOOKUP($G1487,通讯通路门店!$S$4:$S$993933,通讯通路门店!$A$4:$A$993933,0,0),"")</f>
        <v>海南省</v>
      </c>
      <c r="B1487" s="99" t="str">
        <f>IFERROR(_xlfn.XLOOKUP($G1487,通讯通路门店!$S$4:$S$993933,通讯通路门店!$B$4:$B$993933,0,0),"")</f>
        <v>昌江黎族自治县</v>
      </c>
      <c r="C1487" s="99" t="str">
        <f>IFERROR(_xlfn.XLOOKUP($G1487,通讯通路门店!$S$4:$S$993933,通讯通路门店!$C$4:$C$993933,0,0),"")</f>
        <v>昌江黎族自治县</v>
      </c>
      <c r="D1487" s="99" t="str">
        <f>IFERROR(_xlfn.XLOOKUP($G1487,通讯通路门店!$S$4:$S$993933,通讯通路门店!$D$4:$D$993933,0,0),"")</f>
        <v>叉河镇</v>
      </c>
      <c r="E1487" s="83"/>
      <c r="F1487" s="83"/>
      <c r="G1487" s="101"/>
      <c r="H1487" s="102">
        <f>IFERROR(_xlfn.XLOOKUP($G1487,通讯通路门店!$S$4:$S$993933,通讯通路门店!$R$4:$R$993933,0,0),"")</f>
        <v>0</v>
      </c>
      <c r="I1487" s="83"/>
      <c r="J1487" s="83"/>
      <c r="K1487" s="83"/>
      <c r="L1487" s="83"/>
      <c r="M1487" s="83"/>
      <c r="N1487" s="83"/>
      <c r="O1487" s="83"/>
      <c r="P1487" s="83"/>
      <c r="Q1487" s="83"/>
      <c r="R1487" s="83"/>
      <c r="S1487" s="83"/>
      <c r="T1487" s="83"/>
      <c r="U1487" s="99">
        <f>COUNTIF(通讯通路门店!$S:$S,$G1487)</f>
        <v>0</v>
      </c>
      <c r="V1487" s="99">
        <f>COUNTIFS(通讯通路门店!$S:$S,$G1487,通讯通路门店!$J:$J,"综合卖场")</f>
        <v>0</v>
      </c>
      <c r="W1487" s="99">
        <f>SUMIFS(通讯通路门店!$AJ:$AJ,通讯通路门店!$S:$S,通讯客户沙盘!$G1487)</f>
        <v>0</v>
      </c>
      <c r="X1487" s="99">
        <f t="shared" si="115"/>
        <v>0</v>
      </c>
      <c r="Y1487" s="99">
        <f>COUNTIFS(通讯通路门店!$S:$S,$G1487,通讯通路门店!$J:$J,"荣耀体验店")+COUNTIFS(通讯通路门店!$S:$S,$G1487,通讯通路门店!$J:$J,"荣耀授权专卖店")</f>
        <v>0</v>
      </c>
      <c r="Z1487" s="99">
        <f>COUNTIFS(通讯通路门店!$S:$S,$G1487,通讯通路门店!$J:$J,"VIVO体验店")</f>
        <v>0</v>
      </c>
      <c r="AA1487" s="99">
        <f>COUNTIFS(通讯通路门店!$S:$S,$G1487,通讯通路门店!$J:$J,"OPPO体验店")</f>
        <v>0</v>
      </c>
      <c r="AB1487" s="99">
        <f>COUNTIFS(通讯通路门店!$S:$S,$G1487,通讯通路门店!$J:$J,"华为授权体验店")+COUNTIFS(通讯通路门店!$S:$S,$G1487,通讯通路门店!$J:$J,"华为堡垒店")</f>
        <v>0</v>
      </c>
      <c r="AC1487" s="99">
        <f>COUNTIFS(通讯通路门店!$S:$S,$G1487,通讯通路门店!$J:$J,"小米体验店")</f>
        <v>0</v>
      </c>
      <c r="AD1487" s="99">
        <f>COUNTIFS(通讯通路门店!$S:$S,$G1487,通讯通路门店!$J:$J,"苹果体验店")</f>
        <v>0</v>
      </c>
      <c r="AE1487" s="99">
        <f>COUNTIFS(通讯通路门店!$S:$S,$G1487,通讯通路门店!$J:$J,"其他品牌专卖店")</f>
        <v>0</v>
      </c>
      <c r="AF1487" s="99">
        <f>SUMIFS(通讯通路门店!$BI:$BI,通讯通路门店!$S:$S,$G1487)</f>
        <v>0</v>
      </c>
      <c r="AG1487" s="99">
        <f>SUMIFS(通讯通路门店!$BH:$BH,通讯通路门店!$S:$S,$G1487)</f>
        <v>0</v>
      </c>
      <c r="AH1487" s="99">
        <f t="shared" si="116"/>
        <v>0</v>
      </c>
      <c r="AI1487" s="99">
        <f>SUMIFS(通讯通路门店!$BB:$BB,通讯通路门店!$S:$S,$G1487)</f>
        <v>0</v>
      </c>
      <c r="AJ1487" s="99">
        <f>SUMIFS(通讯通路门店!$BE:$BE,通讯通路门店!$S:$S,$G1487)</f>
        <v>0</v>
      </c>
      <c r="AK1487" s="99">
        <f>SUMIFS(通讯通路门店!$BG:$BG,通讯通路门店!$S:$S,$G1487)</f>
        <v>0</v>
      </c>
      <c r="AL1487" s="99">
        <f>SUMIFS(通讯通路门店!$BC:$BC,通讯通路门店!$S:$S,$G1487)</f>
        <v>0</v>
      </c>
      <c r="AM1487" s="99">
        <f>SUMIFS(通讯通路门店!$BD:$BD,通讯通路门店!$S:$S,$G1487)</f>
        <v>0</v>
      </c>
      <c r="AN1487" s="99">
        <f>SUMIFS(通讯通路门店!$BF:$BF,通讯通路门店!$S:$S,$G1487)</f>
        <v>0</v>
      </c>
      <c r="AO1487" s="99">
        <f t="shared" si="117"/>
        <v>0</v>
      </c>
      <c r="AP1487" s="99">
        <f>SUMIFS(通讯通路门店!$K:$K,通讯通路门店!$S:$S,$G1487)</f>
        <v>0</v>
      </c>
      <c r="AQ1487" s="83"/>
      <c r="AR1487" s="99">
        <f>SUMIFS(通讯通路门店!$T:$T,通讯通路门店!$S:$S,$G1487)</f>
        <v>0</v>
      </c>
      <c r="AS1487" s="99">
        <f>SUMIFS(通讯通路门店!$U:$U,通讯通路门店!$S:$S,$G1487)</f>
        <v>0</v>
      </c>
      <c r="AT1487" s="99">
        <f>SUMIFS(通讯通路门店!$V:$V,通讯通路门店!$S:$S,$G1487)</f>
        <v>0</v>
      </c>
      <c r="AU1487" s="99">
        <f>SUMIFS(通讯通路门店!$W:$W,通讯通路门店!$S:$S,$G1487)</f>
        <v>0</v>
      </c>
      <c r="AV1487" s="99">
        <f>SUMIFS(通讯通路门店!$Z:$Z,通讯通路门店!$S:$S,$G1487)</f>
        <v>0</v>
      </c>
      <c r="AW1487" s="99">
        <f>SUMIFS(通讯通路门店!$AB:$AB,通讯通路门店!$S:$S,$G1487)</f>
        <v>0</v>
      </c>
      <c r="AX1487" s="99">
        <f>SUMIFS(通讯通路门店!$X:$X,通讯通路门店!$S:$S,$G1487)</f>
        <v>0</v>
      </c>
      <c r="AY1487" s="99">
        <f>SUMIFS(通讯通路门店!$Y:$Y,通讯通路门店!$S:$S,$G1487)</f>
        <v>0</v>
      </c>
      <c r="AZ1487" s="99">
        <f>SUMIFS(通讯通路门店!$AA:$AA,通讯通路门店!$S:$S,$G1487)</f>
        <v>0</v>
      </c>
      <c r="BA1487" s="99">
        <f t="shared" si="118"/>
        <v>0</v>
      </c>
      <c r="BB1487" s="99">
        <f t="shared" si="119"/>
        <v>0</v>
      </c>
      <c r="BC1487" s="99">
        <f>SUMIFS(通讯通路门店!$W:$W,通讯通路门店!$S:$S,$G1487,通讯通路门店!$J:$J,"荣耀体验店")+SUMIFS(通讯通路门店!$W:$W,通讯通路门店!$S:$S,$G1487,通讯通路门店!$J:$J,"荣耀授权专卖店")</f>
        <v>0</v>
      </c>
      <c r="BD1487" s="99">
        <f>SUMIFS(通讯通路门店!$Z:$Z,通讯通路门店!$S:$S,$G1487,通讯通路门店!$J:$J,"VIVO体验店")</f>
        <v>0</v>
      </c>
      <c r="BE1487" s="99">
        <f>SUMIFS(通讯通路门店!$AB:$AB,通讯通路门店!$S:$S,$G1487,通讯通路门店!$J:$J,"OPPO体验店")</f>
        <v>0</v>
      </c>
      <c r="BF1487" s="99">
        <f>SUMIFS(通讯通路门店!$X:$X,通讯通路门店!$S:$S,$G1487,通讯通路门店!$J:$J,"华为授权体验店")+SUMIFS(通讯通路门店!$AA:$AA,通讯通路门店!$S:$S,$G1487,通讯通路门店!$J:$J,"华为堡垒店")</f>
        <v>0</v>
      </c>
      <c r="BG1487" s="99">
        <f>SUMIFS(通讯通路门店!$Y:$Y,通讯通路门店!$S:$S,$G1487,通讯通路门店!$J:$J,"小米体验店")</f>
        <v>0</v>
      </c>
      <c r="BH1487" s="99">
        <f>SUMIFS(通讯通路门店!$AA:$AA,通讯通路门店!$S:$S,$G1487,通讯通路门店!$J:$J,"苹果体验店")</f>
        <v>0</v>
      </c>
      <c r="BI1487" s="99">
        <f>SUMIFS(通讯通路门店!$K:$K,通讯通路门店!$S:$S,$G1487,通讯通路门店!$J:$J,"其他品牌专卖店")</f>
        <v>0</v>
      </c>
      <c r="BJ1487" s="99">
        <f>SUMIFS(通讯通路门店!$AC:$AC,通讯通路门店!$S:$S,$G1487)</f>
        <v>0</v>
      </c>
      <c r="BK1487" s="99">
        <f>SUMIFS(通讯通路门店!$AD:$AD,通讯通路门店!$S:$S,$G1487)</f>
        <v>0</v>
      </c>
      <c r="BL1487" s="99">
        <f>SUMIFS(通讯通路门店!$AE:$AE,通讯通路门店!$S:$S,$G1487)</f>
        <v>0</v>
      </c>
      <c r="BM1487" s="99">
        <f>SUMIFS(通讯通路门店!$AF:$AF,通讯通路门店!$S:$S,$G1487)</f>
        <v>0</v>
      </c>
      <c r="BN1487" s="99">
        <f>SUMIFS(通讯通路门店!$AG:$AG,通讯通路门店!$S:$S,$G1487)</f>
        <v>0</v>
      </c>
      <c r="BO1487" s="99">
        <f>SUMIFS(通讯通路门店!$AH:$AH,通讯通路门店!$S:$S,$G1487)</f>
        <v>0</v>
      </c>
      <c r="BP1487" s="99">
        <f>SUMIFS(通讯通路门店!$AI:$AI,通讯通路门店!$S:$S,$G1487)</f>
        <v>0</v>
      </c>
      <c r="BQ1487" s="83"/>
    </row>
    <row r="1488" spans="1:69">
      <c r="A1488" s="99" t="str">
        <f>IFERROR(_xlfn.XLOOKUP($G1488,通讯通路门店!$S$4:$S$993933,通讯通路门店!$A$4:$A$993933,0,0),"")</f>
        <v>海南省</v>
      </c>
      <c r="B1488" s="99" t="str">
        <f>IFERROR(_xlfn.XLOOKUP($G1488,通讯通路门店!$S$4:$S$993933,通讯通路门店!$B$4:$B$993933,0,0),"")</f>
        <v>昌江黎族自治县</v>
      </c>
      <c r="C1488" s="99" t="str">
        <f>IFERROR(_xlfn.XLOOKUP($G1488,通讯通路门店!$S$4:$S$993933,通讯通路门店!$C$4:$C$993933,0,0),"")</f>
        <v>昌江黎族自治县</v>
      </c>
      <c r="D1488" s="99" t="str">
        <f>IFERROR(_xlfn.XLOOKUP($G1488,通讯通路门店!$S$4:$S$993933,通讯通路门店!$D$4:$D$993933,0,0),"")</f>
        <v>叉河镇</v>
      </c>
      <c r="E1488" s="83"/>
      <c r="F1488" s="83"/>
      <c r="G1488" s="101"/>
      <c r="H1488" s="102">
        <f>IFERROR(_xlfn.XLOOKUP($G1488,通讯通路门店!$S$4:$S$993933,通讯通路门店!$R$4:$R$993933,0,0),"")</f>
        <v>0</v>
      </c>
      <c r="I1488" s="83"/>
      <c r="J1488" s="83"/>
      <c r="K1488" s="83"/>
      <c r="L1488" s="83"/>
      <c r="M1488" s="83"/>
      <c r="N1488" s="83"/>
      <c r="O1488" s="83"/>
      <c r="P1488" s="83"/>
      <c r="Q1488" s="83"/>
      <c r="R1488" s="83"/>
      <c r="S1488" s="83"/>
      <c r="T1488" s="83"/>
      <c r="U1488" s="99">
        <f>COUNTIF(通讯通路门店!$S:$S,$G1488)</f>
        <v>0</v>
      </c>
      <c r="V1488" s="99">
        <f>COUNTIFS(通讯通路门店!$S:$S,$G1488,通讯通路门店!$J:$J,"综合卖场")</f>
        <v>0</v>
      </c>
      <c r="W1488" s="99">
        <f>SUMIFS(通讯通路门店!$AJ:$AJ,通讯通路门店!$S:$S,通讯客户沙盘!$G1488)</f>
        <v>0</v>
      </c>
      <c r="X1488" s="99">
        <f t="shared" si="115"/>
        <v>0</v>
      </c>
      <c r="Y1488" s="99">
        <f>COUNTIFS(通讯通路门店!$S:$S,$G1488,通讯通路门店!$J:$J,"荣耀体验店")+COUNTIFS(通讯通路门店!$S:$S,$G1488,通讯通路门店!$J:$J,"荣耀授权专卖店")</f>
        <v>0</v>
      </c>
      <c r="Z1488" s="99">
        <f>COUNTIFS(通讯通路门店!$S:$S,$G1488,通讯通路门店!$J:$J,"VIVO体验店")</f>
        <v>0</v>
      </c>
      <c r="AA1488" s="99">
        <f>COUNTIFS(通讯通路门店!$S:$S,$G1488,通讯通路门店!$J:$J,"OPPO体验店")</f>
        <v>0</v>
      </c>
      <c r="AB1488" s="99">
        <f>COUNTIFS(通讯通路门店!$S:$S,$G1488,通讯通路门店!$J:$J,"华为授权体验店")+COUNTIFS(通讯通路门店!$S:$S,$G1488,通讯通路门店!$J:$J,"华为堡垒店")</f>
        <v>0</v>
      </c>
      <c r="AC1488" s="99">
        <f>COUNTIFS(通讯通路门店!$S:$S,$G1488,通讯通路门店!$J:$J,"小米体验店")</f>
        <v>0</v>
      </c>
      <c r="AD1488" s="99">
        <f>COUNTIFS(通讯通路门店!$S:$S,$G1488,通讯通路门店!$J:$J,"苹果体验店")</f>
        <v>0</v>
      </c>
      <c r="AE1488" s="99">
        <f>COUNTIFS(通讯通路门店!$S:$S,$G1488,通讯通路门店!$J:$J,"其他品牌专卖店")</f>
        <v>0</v>
      </c>
      <c r="AF1488" s="99">
        <f>SUMIFS(通讯通路门店!$BI:$BI,通讯通路门店!$S:$S,$G1488)</f>
        <v>0</v>
      </c>
      <c r="AG1488" s="99">
        <f>SUMIFS(通讯通路门店!$BH:$BH,通讯通路门店!$S:$S,$G1488)</f>
        <v>0</v>
      </c>
      <c r="AH1488" s="99">
        <f t="shared" si="116"/>
        <v>0</v>
      </c>
      <c r="AI1488" s="99">
        <f>SUMIFS(通讯通路门店!$BB:$BB,通讯通路门店!$S:$S,$G1488)</f>
        <v>0</v>
      </c>
      <c r="AJ1488" s="99">
        <f>SUMIFS(通讯通路门店!$BE:$BE,通讯通路门店!$S:$S,$G1488)</f>
        <v>0</v>
      </c>
      <c r="AK1488" s="99">
        <f>SUMIFS(通讯通路门店!$BG:$BG,通讯通路门店!$S:$S,$G1488)</f>
        <v>0</v>
      </c>
      <c r="AL1488" s="99">
        <f>SUMIFS(通讯通路门店!$BC:$BC,通讯通路门店!$S:$S,$G1488)</f>
        <v>0</v>
      </c>
      <c r="AM1488" s="99">
        <f>SUMIFS(通讯通路门店!$BD:$BD,通讯通路门店!$S:$S,$G1488)</f>
        <v>0</v>
      </c>
      <c r="AN1488" s="99">
        <f>SUMIFS(通讯通路门店!$BF:$BF,通讯通路门店!$S:$S,$G1488)</f>
        <v>0</v>
      </c>
      <c r="AO1488" s="99">
        <f t="shared" si="117"/>
        <v>0</v>
      </c>
      <c r="AP1488" s="99">
        <f>SUMIFS(通讯通路门店!$K:$K,通讯通路门店!$S:$S,$G1488)</f>
        <v>0</v>
      </c>
      <c r="AQ1488" s="83"/>
      <c r="AR1488" s="99">
        <f>SUMIFS(通讯通路门店!$T:$T,通讯通路门店!$S:$S,$G1488)</f>
        <v>0</v>
      </c>
      <c r="AS1488" s="99">
        <f>SUMIFS(通讯通路门店!$U:$U,通讯通路门店!$S:$S,$G1488)</f>
        <v>0</v>
      </c>
      <c r="AT1488" s="99">
        <f>SUMIFS(通讯通路门店!$V:$V,通讯通路门店!$S:$S,$G1488)</f>
        <v>0</v>
      </c>
      <c r="AU1488" s="99">
        <f>SUMIFS(通讯通路门店!$W:$W,通讯通路门店!$S:$S,$G1488)</f>
        <v>0</v>
      </c>
      <c r="AV1488" s="99">
        <f>SUMIFS(通讯通路门店!$Z:$Z,通讯通路门店!$S:$S,$G1488)</f>
        <v>0</v>
      </c>
      <c r="AW1488" s="99">
        <f>SUMIFS(通讯通路门店!$AB:$AB,通讯通路门店!$S:$S,$G1488)</f>
        <v>0</v>
      </c>
      <c r="AX1488" s="99">
        <f>SUMIFS(通讯通路门店!$X:$X,通讯通路门店!$S:$S,$G1488)</f>
        <v>0</v>
      </c>
      <c r="AY1488" s="99">
        <f>SUMIFS(通讯通路门店!$Y:$Y,通讯通路门店!$S:$S,$G1488)</f>
        <v>0</v>
      </c>
      <c r="AZ1488" s="99">
        <f>SUMIFS(通讯通路门店!$AA:$AA,通讯通路门店!$S:$S,$G1488)</f>
        <v>0</v>
      </c>
      <c r="BA1488" s="99">
        <f t="shared" si="118"/>
        <v>0</v>
      </c>
      <c r="BB1488" s="99">
        <f t="shared" si="119"/>
        <v>0</v>
      </c>
      <c r="BC1488" s="99">
        <f>SUMIFS(通讯通路门店!$W:$W,通讯通路门店!$S:$S,$G1488,通讯通路门店!$J:$J,"荣耀体验店")+SUMIFS(通讯通路门店!$W:$W,通讯通路门店!$S:$S,$G1488,通讯通路门店!$J:$J,"荣耀授权专卖店")</f>
        <v>0</v>
      </c>
      <c r="BD1488" s="99">
        <f>SUMIFS(通讯通路门店!$Z:$Z,通讯通路门店!$S:$S,$G1488,通讯通路门店!$J:$J,"VIVO体验店")</f>
        <v>0</v>
      </c>
      <c r="BE1488" s="99">
        <f>SUMIFS(通讯通路门店!$AB:$AB,通讯通路门店!$S:$S,$G1488,通讯通路门店!$J:$J,"OPPO体验店")</f>
        <v>0</v>
      </c>
      <c r="BF1488" s="99">
        <f>SUMIFS(通讯通路门店!$X:$X,通讯通路门店!$S:$S,$G1488,通讯通路门店!$J:$J,"华为授权体验店")+SUMIFS(通讯通路门店!$AA:$AA,通讯通路门店!$S:$S,$G1488,通讯通路门店!$J:$J,"华为堡垒店")</f>
        <v>0</v>
      </c>
      <c r="BG1488" s="99">
        <f>SUMIFS(通讯通路门店!$Y:$Y,通讯通路门店!$S:$S,$G1488,通讯通路门店!$J:$J,"小米体验店")</f>
        <v>0</v>
      </c>
      <c r="BH1488" s="99">
        <f>SUMIFS(通讯通路门店!$AA:$AA,通讯通路门店!$S:$S,$G1488,通讯通路门店!$J:$J,"苹果体验店")</f>
        <v>0</v>
      </c>
      <c r="BI1488" s="99">
        <f>SUMIFS(通讯通路门店!$K:$K,通讯通路门店!$S:$S,$G1488,通讯通路门店!$J:$J,"其他品牌专卖店")</f>
        <v>0</v>
      </c>
      <c r="BJ1488" s="99">
        <f>SUMIFS(通讯通路门店!$AC:$AC,通讯通路门店!$S:$S,$G1488)</f>
        <v>0</v>
      </c>
      <c r="BK1488" s="99">
        <f>SUMIFS(通讯通路门店!$AD:$AD,通讯通路门店!$S:$S,$G1488)</f>
        <v>0</v>
      </c>
      <c r="BL1488" s="99">
        <f>SUMIFS(通讯通路门店!$AE:$AE,通讯通路门店!$S:$S,$G1488)</f>
        <v>0</v>
      </c>
      <c r="BM1488" s="99">
        <f>SUMIFS(通讯通路门店!$AF:$AF,通讯通路门店!$S:$S,$G1488)</f>
        <v>0</v>
      </c>
      <c r="BN1488" s="99">
        <f>SUMIFS(通讯通路门店!$AG:$AG,通讯通路门店!$S:$S,$G1488)</f>
        <v>0</v>
      </c>
      <c r="BO1488" s="99">
        <f>SUMIFS(通讯通路门店!$AH:$AH,通讯通路门店!$S:$S,$G1488)</f>
        <v>0</v>
      </c>
      <c r="BP1488" s="99">
        <f>SUMIFS(通讯通路门店!$AI:$AI,通讯通路门店!$S:$S,$G1488)</f>
        <v>0</v>
      </c>
      <c r="BQ1488" s="83"/>
    </row>
    <row r="1489" spans="1:69">
      <c r="A1489" s="99" t="str">
        <f>IFERROR(_xlfn.XLOOKUP($G1489,通讯通路门店!$S$4:$S$993933,通讯通路门店!$A$4:$A$993933,0,0),"")</f>
        <v>海南省</v>
      </c>
      <c r="B1489" s="99" t="str">
        <f>IFERROR(_xlfn.XLOOKUP($G1489,通讯通路门店!$S$4:$S$993933,通讯通路门店!$B$4:$B$993933,0,0),"")</f>
        <v>昌江黎族自治县</v>
      </c>
      <c r="C1489" s="99" t="str">
        <f>IFERROR(_xlfn.XLOOKUP($G1489,通讯通路门店!$S$4:$S$993933,通讯通路门店!$C$4:$C$993933,0,0),"")</f>
        <v>昌江黎族自治县</v>
      </c>
      <c r="D1489" s="99" t="str">
        <f>IFERROR(_xlfn.XLOOKUP($G1489,通讯通路门店!$S$4:$S$993933,通讯通路门店!$D$4:$D$993933,0,0),"")</f>
        <v>叉河镇</v>
      </c>
      <c r="E1489" s="83"/>
      <c r="F1489" s="83"/>
      <c r="G1489" s="101"/>
      <c r="H1489" s="102">
        <f>IFERROR(_xlfn.XLOOKUP($G1489,通讯通路门店!$S$4:$S$993933,通讯通路门店!$R$4:$R$993933,0,0),"")</f>
        <v>0</v>
      </c>
      <c r="I1489" s="83"/>
      <c r="J1489" s="83"/>
      <c r="K1489" s="83"/>
      <c r="L1489" s="83"/>
      <c r="M1489" s="83"/>
      <c r="N1489" s="83"/>
      <c r="O1489" s="83"/>
      <c r="P1489" s="83"/>
      <c r="Q1489" s="83"/>
      <c r="R1489" s="83"/>
      <c r="S1489" s="83"/>
      <c r="T1489" s="83"/>
      <c r="U1489" s="99">
        <f>COUNTIF(通讯通路门店!$S:$S,$G1489)</f>
        <v>0</v>
      </c>
      <c r="V1489" s="99">
        <f>COUNTIFS(通讯通路门店!$S:$S,$G1489,通讯通路门店!$J:$J,"综合卖场")</f>
        <v>0</v>
      </c>
      <c r="W1489" s="99">
        <f>SUMIFS(通讯通路门店!$AJ:$AJ,通讯通路门店!$S:$S,通讯客户沙盘!$G1489)</f>
        <v>0</v>
      </c>
      <c r="X1489" s="99">
        <f t="shared" si="115"/>
        <v>0</v>
      </c>
      <c r="Y1489" s="99">
        <f>COUNTIFS(通讯通路门店!$S:$S,$G1489,通讯通路门店!$J:$J,"荣耀体验店")+COUNTIFS(通讯通路门店!$S:$S,$G1489,通讯通路门店!$J:$J,"荣耀授权专卖店")</f>
        <v>0</v>
      </c>
      <c r="Z1489" s="99">
        <f>COUNTIFS(通讯通路门店!$S:$S,$G1489,通讯通路门店!$J:$J,"VIVO体验店")</f>
        <v>0</v>
      </c>
      <c r="AA1489" s="99">
        <f>COUNTIFS(通讯通路门店!$S:$S,$G1489,通讯通路门店!$J:$J,"OPPO体验店")</f>
        <v>0</v>
      </c>
      <c r="AB1489" s="99">
        <f>COUNTIFS(通讯通路门店!$S:$S,$G1489,通讯通路门店!$J:$J,"华为授权体验店")+COUNTIFS(通讯通路门店!$S:$S,$G1489,通讯通路门店!$J:$J,"华为堡垒店")</f>
        <v>0</v>
      </c>
      <c r="AC1489" s="99">
        <f>COUNTIFS(通讯通路门店!$S:$S,$G1489,通讯通路门店!$J:$J,"小米体验店")</f>
        <v>0</v>
      </c>
      <c r="AD1489" s="99">
        <f>COUNTIFS(通讯通路门店!$S:$S,$G1489,通讯通路门店!$J:$J,"苹果体验店")</f>
        <v>0</v>
      </c>
      <c r="AE1489" s="99">
        <f>COUNTIFS(通讯通路门店!$S:$S,$G1489,通讯通路门店!$J:$J,"其他品牌专卖店")</f>
        <v>0</v>
      </c>
      <c r="AF1489" s="99">
        <f>SUMIFS(通讯通路门店!$BI:$BI,通讯通路门店!$S:$S,$G1489)</f>
        <v>0</v>
      </c>
      <c r="AG1489" s="99">
        <f>SUMIFS(通讯通路门店!$BH:$BH,通讯通路门店!$S:$S,$G1489)</f>
        <v>0</v>
      </c>
      <c r="AH1489" s="99">
        <f t="shared" si="116"/>
        <v>0</v>
      </c>
      <c r="AI1489" s="99">
        <f>SUMIFS(通讯通路门店!$BB:$BB,通讯通路门店!$S:$S,$G1489)</f>
        <v>0</v>
      </c>
      <c r="AJ1489" s="99">
        <f>SUMIFS(通讯通路门店!$BE:$BE,通讯通路门店!$S:$S,$G1489)</f>
        <v>0</v>
      </c>
      <c r="AK1489" s="99">
        <f>SUMIFS(通讯通路门店!$BG:$BG,通讯通路门店!$S:$S,$G1489)</f>
        <v>0</v>
      </c>
      <c r="AL1489" s="99">
        <f>SUMIFS(通讯通路门店!$BC:$BC,通讯通路门店!$S:$S,$G1489)</f>
        <v>0</v>
      </c>
      <c r="AM1489" s="99">
        <f>SUMIFS(通讯通路门店!$BD:$BD,通讯通路门店!$S:$S,$G1489)</f>
        <v>0</v>
      </c>
      <c r="AN1489" s="99">
        <f>SUMIFS(通讯通路门店!$BF:$BF,通讯通路门店!$S:$S,$G1489)</f>
        <v>0</v>
      </c>
      <c r="AO1489" s="99">
        <f t="shared" si="117"/>
        <v>0</v>
      </c>
      <c r="AP1489" s="99">
        <f>SUMIFS(通讯通路门店!$K:$K,通讯通路门店!$S:$S,$G1489)</f>
        <v>0</v>
      </c>
      <c r="AQ1489" s="83"/>
      <c r="AR1489" s="99">
        <f>SUMIFS(通讯通路门店!$T:$T,通讯通路门店!$S:$S,$G1489)</f>
        <v>0</v>
      </c>
      <c r="AS1489" s="99">
        <f>SUMIFS(通讯通路门店!$U:$U,通讯通路门店!$S:$S,$G1489)</f>
        <v>0</v>
      </c>
      <c r="AT1489" s="99">
        <f>SUMIFS(通讯通路门店!$V:$V,通讯通路门店!$S:$S,$G1489)</f>
        <v>0</v>
      </c>
      <c r="AU1489" s="99">
        <f>SUMIFS(通讯通路门店!$W:$W,通讯通路门店!$S:$S,$G1489)</f>
        <v>0</v>
      </c>
      <c r="AV1489" s="99">
        <f>SUMIFS(通讯通路门店!$Z:$Z,通讯通路门店!$S:$S,$G1489)</f>
        <v>0</v>
      </c>
      <c r="AW1489" s="99">
        <f>SUMIFS(通讯通路门店!$AB:$AB,通讯通路门店!$S:$S,$G1489)</f>
        <v>0</v>
      </c>
      <c r="AX1489" s="99">
        <f>SUMIFS(通讯通路门店!$X:$X,通讯通路门店!$S:$S,$G1489)</f>
        <v>0</v>
      </c>
      <c r="AY1489" s="99">
        <f>SUMIFS(通讯通路门店!$Y:$Y,通讯通路门店!$S:$S,$G1489)</f>
        <v>0</v>
      </c>
      <c r="AZ1489" s="99">
        <f>SUMIFS(通讯通路门店!$AA:$AA,通讯通路门店!$S:$S,$G1489)</f>
        <v>0</v>
      </c>
      <c r="BA1489" s="99">
        <f t="shared" si="118"/>
        <v>0</v>
      </c>
      <c r="BB1489" s="99">
        <f t="shared" si="119"/>
        <v>0</v>
      </c>
      <c r="BC1489" s="99">
        <f>SUMIFS(通讯通路门店!$W:$W,通讯通路门店!$S:$S,$G1489,通讯通路门店!$J:$J,"荣耀体验店")+SUMIFS(通讯通路门店!$W:$W,通讯通路门店!$S:$S,$G1489,通讯通路门店!$J:$J,"荣耀授权专卖店")</f>
        <v>0</v>
      </c>
      <c r="BD1489" s="99">
        <f>SUMIFS(通讯通路门店!$Z:$Z,通讯通路门店!$S:$S,$G1489,通讯通路门店!$J:$J,"VIVO体验店")</f>
        <v>0</v>
      </c>
      <c r="BE1489" s="99">
        <f>SUMIFS(通讯通路门店!$AB:$AB,通讯通路门店!$S:$S,$G1489,通讯通路门店!$J:$J,"OPPO体验店")</f>
        <v>0</v>
      </c>
      <c r="BF1489" s="99">
        <f>SUMIFS(通讯通路门店!$X:$X,通讯通路门店!$S:$S,$G1489,通讯通路门店!$J:$J,"华为授权体验店")+SUMIFS(通讯通路门店!$AA:$AA,通讯通路门店!$S:$S,$G1489,通讯通路门店!$J:$J,"华为堡垒店")</f>
        <v>0</v>
      </c>
      <c r="BG1489" s="99">
        <f>SUMIFS(通讯通路门店!$Y:$Y,通讯通路门店!$S:$S,$G1489,通讯通路门店!$J:$J,"小米体验店")</f>
        <v>0</v>
      </c>
      <c r="BH1489" s="99">
        <f>SUMIFS(通讯通路门店!$AA:$AA,通讯通路门店!$S:$S,$G1489,通讯通路门店!$J:$J,"苹果体验店")</f>
        <v>0</v>
      </c>
      <c r="BI1489" s="99">
        <f>SUMIFS(通讯通路门店!$K:$K,通讯通路门店!$S:$S,$G1489,通讯通路门店!$J:$J,"其他品牌专卖店")</f>
        <v>0</v>
      </c>
      <c r="BJ1489" s="99">
        <f>SUMIFS(通讯通路门店!$AC:$AC,通讯通路门店!$S:$S,$G1489)</f>
        <v>0</v>
      </c>
      <c r="BK1489" s="99">
        <f>SUMIFS(通讯通路门店!$AD:$AD,通讯通路门店!$S:$S,$G1489)</f>
        <v>0</v>
      </c>
      <c r="BL1489" s="99">
        <f>SUMIFS(通讯通路门店!$AE:$AE,通讯通路门店!$S:$S,$G1489)</f>
        <v>0</v>
      </c>
      <c r="BM1489" s="99">
        <f>SUMIFS(通讯通路门店!$AF:$AF,通讯通路门店!$S:$S,$G1489)</f>
        <v>0</v>
      </c>
      <c r="BN1489" s="99">
        <f>SUMIFS(通讯通路门店!$AG:$AG,通讯通路门店!$S:$S,$G1489)</f>
        <v>0</v>
      </c>
      <c r="BO1489" s="99">
        <f>SUMIFS(通讯通路门店!$AH:$AH,通讯通路门店!$S:$S,$G1489)</f>
        <v>0</v>
      </c>
      <c r="BP1489" s="99">
        <f>SUMIFS(通讯通路门店!$AI:$AI,通讯通路门店!$S:$S,$G1489)</f>
        <v>0</v>
      </c>
      <c r="BQ1489" s="83"/>
    </row>
    <row r="1490" spans="1:69">
      <c r="A1490" s="99" t="str">
        <f>IFERROR(_xlfn.XLOOKUP($G1490,通讯通路门店!$S$4:$S$993933,通讯通路门店!$A$4:$A$993933,0,0),"")</f>
        <v>海南省</v>
      </c>
      <c r="B1490" s="99" t="str">
        <f>IFERROR(_xlfn.XLOOKUP($G1490,通讯通路门店!$S$4:$S$993933,通讯通路门店!$B$4:$B$993933,0,0),"")</f>
        <v>昌江黎族自治县</v>
      </c>
      <c r="C1490" s="99" t="str">
        <f>IFERROR(_xlfn.XLOOKUP($G1490,通讯通路门店!$S$4:$S$993933,通讯通路门店!$C$4:$C$993933,0,0),"")</f>
        <v>昌江黎族自治县</v>
      </c>
      <c r="D1490" s="99" t="str">
        <f>IFERROR(_xlfn.XLOOKUP($G1490,通讯通路门店!$S$4:$S$993933,通讯通路门店!$D$4:$D$993933,0,0),"")</f>
        <v>叉河镇</v>
      </c>
      <c r="E1490" s="83"/>
      <c r="F1490" s="83"/>
      <c r="G1490" s="101"/>
      <c r="H1490" s="102">
        <f>IFERROR(_xlfn.XLOOKUP($G1490,通讯通路门店!$S$4:$S$993933,通讯通路门店!$R$4:$R$993933,0,0),"")</f>
        <v>0</v>
      </c>
      <c r="I1490" s="83"/>
      <c r="J1490" s="83"/>
      <c r="K1490" s="83"/>
      <c r="L1490" s="83"/>
      <c r="M1490" s="83"/>
      <c r="N1490" s="83"/>
      <c r="O1490" s="83"/>
      <c r="P1490" s="83"/>
      <c r="Q1490" s="83"/>
      <c r="R1490" s="83"/>
      <c r="S1490" s="83"/>
      <c r="T1490" s="83"/>
      <c r="U1490" s="99">
        <f>COUNTIF(通讯通路门店!$S:$S,$G1490)</f>
        <v>0</v>
      </c>
      <c r="V1490" s="99">
        <f>COUNTIFS(通讯通路门店!$S:$S,$G1490,通讯通路门店!$J:$J,"综合卖场")</f>
        <v>0</v>
      </c>
      <c r="W1490" s="99">
        <f>SUMIFS(通讯通路门店!$AJ:$AJ,通讯通路门店!$S:$S,通讯客户沙盘!$G1490)</f>
        <v>0</v>
      </c>
      <c r="X1490" s="99">
        <f t="shared" si="115"/>
        <v>0</v>
      </c>
      <c r="Y1490" s="99">
        <f>COUNTIFS(通讯通路门店!$S:$S,$G1490,通讯通路门店!$J:$J,"荣耀体验店")+COUNTIFS(通讯通路门店!$S:$S,$G1490,通讯通路门店!$J:$J,"荣耀授权专卖店")</f>
        <v>0</v>
      </c>
      <c r="Z1490" s="99">
        <f>COUNTIFS(通讯通路门店!$S:$S,$G1490,通讯通路门店!$J:$J,"VIVO体验店")</f>
        <v>0</v>
      </c>
      <c r="AA1490" s="99">
        <f>COUNTIFS(通讯通路门店!$S:$S,$G1490,通讯通路门店!$J:$J,"OPPO体验店")</f>
        <v>0</v>
      </c>
      <c r="AB1490" s="99">
        <f>COUNTIFS(通讯通路门店!$S:$S,$G1490,通讯通路门店!$J:$J,"华为授权体验店")+COUNTIFS(通讯通路门店!$S:$S,$G1490,通讯通路门店!$J:$J,"华为堡垒店")</f>
        <v>0</v>
      </c>
      <c r="AC1490" s="99">
        <f>COUNTIFS(通讯通路门店!$S:$S,$G1490,通讯通路门店!$J:$J,"小米体验店")</f>
        <v>0</v>
      </c>
      <c r="AD1490" s="99">
        <f>COUNTIFS(通讯通路门店!$S:$S,$G1490,通讯通路门店!$J:$J,"苹果体验店")</f>
        <v>0</v>
      </c>
      <c r="AE1490" s="99">
        <f>COUNTIFS(通讯通路门店!$S:$S,$G1490,通讯通路门店!$J:$J,"其他品牌专卖店")</f>
        <v>0</v>
      </c>
      <c r="AF1490" s="99">
        <f>SUMIFS(通讯通路门店!$BI:$BI,通讯通路门店!$S:$S,$G1490)</f>
        <v>0</v>
      </c>
      <c r="AG1490" s="99">
        <f>SUMIFS(通讯通路门店!$BH:$BH,通讯通路门店!$S:$S,$G1490)</f>
        <v>0</v>
      </c>
      <c r="AH1490" s="99">
        <f t="shared" si="116"/>
        <v>0</v>
      </c>
      <c r="AI1490" s="99">
        <f>SUMIFS(通讯通路门店!$BB:$BB,通讯通路门店!$S:$S,$G1490)</f>
        <v>0</v>
      </c>
      <c r="AJ1490" s="99">
        <f>SUMIFS(通讯通路门店!$BE:$BE,通讯通路门店!$S:$S,$G1490)</f>
        <v>0</v>
      </c>
      <c r="AK1490" s="99">
        <f>SUMIFS(通讯通路门店!$BG:$BG,通讯通路门店!$S:$S,$G1490)</f>
        <v>0</v>
      </c>
      <c r="AL1490" s="99">
        <f>SUMIFS(通讯通路门店!$BC:$BC,通讯通路门店!$S:$S,$G1490)</f>
        <v>0</v>
      </c>
      <c r="AM1490" s="99">
        <f>SUMIFS(通讯通路门店!$BD:$BD,通讯通路门店!$S:$S,$G1490)</f>
        <v>0</v>
      </c>
      <c r="AN1490" s="99">
        <f>SUMIFS(通讯通路门店!$BF:$BF,通讯通路门店!$S:$S,$G1490)</f>
        <v>0</v>
      </c>
      <c r="AO1490" s="99">
        <f t="shared" si="117"/>
        <v>0</v>
      </c>
      <c r="AP1490" s="99">
        <f>SUMIFS(通讯通路门店!$K:$K,通讯通路门店!$S:$S,$G1490)</f>
        <v>0</v>
      </c>
      <c r="AQ1490" s="83"/>
      <c r="AR1490" s="99">
        <f>SUMIFS(通讯通路门店!$T:$T,通讯通路门店!$S:$S,$G1490)</f>
        <v>0</v>
      </c>
      <c r="AS1490" s="99">
        <f>SUMIFS(通讯通路门店!$U:$U,通讯通路门店!$S:$S,$G1490)</f>
        <v>0</v>
      </c>
      <c r="AT1490" s="99">
        <f>SUMIFS(通讯通路门店!$V:$V,通讯通路门店!$S:$S,$G1490)</f>
        <v>0</v>
      </c>
      <c r="AU1490" s="99">
        <f>SUMIFS(通讯通路门店!$W:$W,通讯通路门店!$S:$S,$G1490)</f>
        <v>0</v>
      </c>
      <c r="AV1490" s="99">
        <f>SUMIFS(通讯通路门店!$Z:$Z,通讯通路门店!$S:$S,$G1490)</f>
        <v>0</v>
      </c>
      <c r="AW1490" s="99">
        <f>SUMIFS(通讯通路门店!$AB:$AB,通讯通路门店!$S:$S,$G1490)</f>
        <v>0</v>
      </c>
      <c r="AX1490" s="99">
        <f>SUMIFS(通讯通路门店!$X:$X,通讯通路门店!$S:$S,$G1490)</f>
        <v>0</v>
      </c>
      <c r="AY1490" s="99">
        <f>SUMIFS(通讯通路门店!$Y:$Y,通讯通路门店!$S:$S,$G1490)</f>
        <v>0</v>
      </c>
      <c r="AZ1490" s="99">
        <f>SUMIFS(通讯通路门店!$AA:$AA,通讯通路门店!$S:$S,$G1490)</f>
        <v>0</v>
      </c>
      <c r="BA1490" s="99">
        <f t="shared" si="118"/>
        <v>0</v>
      </c>
      <c r="BB1490" s="99">
        <f t="shared" si="119"/>
        <v>0</v>
      </c>
      <c r="BC1490" s="99">
        <f>SUMIFS(通讯通路门店!$W:$W,通讯通路门店!$S:$S,$G1490,通讯通路门店!$J:$J,"荣耀体验店")+SUMIFS(通讯通路门店!$W:$W,通讯通路门店!$S:$S,$G1490,通讯通路门店!$J:$J,"荣耀授权专卖店")</f>
        <v>0</v>
      </c>
      <c r="BD1490" s="99">
        <f>SUMIFS(通讯通路门店!$Z:$Z,通讯通路门店!$S:$S,$G1490,通讯通路门店!$J:$J,"VIVO体验店")</f>
        <v>0</v>
      </c>
      <c r="BE1490" s="99">
        <f>SUMIFS(通讯通路门店!$AB:$AB,通讯通路门店!$S:$S,$G1490,通讯通路门店!$J:$J,"OPPO体验店")</f>
        <v>0</v>
      </c>
      <c r="BF1490" s="99">
        <f>SUMIFS(通讯通路门店!$X:$X,通讯通路门店!$S:$S,$G1490,通讯通路门店!$J:$J,"华为授权体验店")+SUMIFS(通讯通路门店!$AA:$AA,通讯通路门店!$S:$S,$G1490,通讯通路门店!$J:$J,"华为堡垒店")</f>
        <v>0</v>
      </c>
      <c r="BG1490" s="99">
        <f>SUMIFS(通讯通路门店!$Y:$Y,通讯通路门店!$S:$S,$G1490,通讯通路门店!$J:$J,"小米体验店")</f>
        <v>0</v>
      </c>
      <c r="BH1490" s="99">
        <f>SUMIFS(通讯通路门店!$AA:$AA,通讯通路门店!$S:$S,$G1490,通讯通路门店!$J:$J,"苹果体验店")</f>
        <v>0</v>
      </c>
      <c r="BI1490" s="99">
        <f>SUMIFS(通讯通路门店!$K:$K,通讯通路门店!$S:$S,$G1490,通讯通路门店!$J:$J,"其他品牌专卖店")</f>
        <v>0</v>
      </c>
      <c r="BJ1490" s="99">
        <f>SUMIFS(通讯通路门店!$AC:$AC,通讯通路门店!$S:$S,$G1490)</f>
        <v>0</v>
      </c>
      <c r="BK1490" s="99">
        <f>SUMIFS(通讯通路门店!$AD:$AD,通讯通路门店!$S:$S,$G1490)</f>
        <v>0</v>
      </c>
      <c r="BL1490" s="99">
        <f>SUMIFS(通讯通路门店!$AE:$AE,通讯通路门店!$S:$S,$G1490)</f>
        <v>0</v>
      </c>
      <c r="BM1490" s="99">
        <f>SUMIFS(通讯通路门店!$AF:$AF,通讯通路门店!$S:$S,$G1490)</f>
        <v>0</v>
      </c>
      <c r="BN1490" s="99">
        <f>SUMIFS(通讯通路门店!$AG:$AG,通讯通路门店!$S:$S,$G1490)</f>
        <v>0</v>
      </c>
      <c r="BO1490" s="99">
        <f>SUMIFS(通讯通路门店!$AH:$AH,通讯通路门店!$S:$S,$G1490)</f>
        <v>0</v>
      </c>
      <c r="BP1490" s="99">
        <f>SUMIFS(通讯通路门店!$AI:$AI,通讯通路门店!$S:$S,$G1490)</f>
        <v>0</v>
      </c>
      <c r="BQ1490" s="83"/>
    </row>
    <row r="1491" spans="1:69">
      <c r="A1491" s="99" t="str">
        <f>IFERROR(_xlfn.XLOOKUP($G1491,通讯通路门店!$S$4:$S$993933,通讯通路门店!$A$4:$A$993933,0,0),"")</f>
        <v>海南省</v>
      </c>
      <c r="B1491" s="99" t="str">
        <f>IFERROR(_xlfn.XLOOKUP($G1491,通讯通路门店!$S$4:$S$993933,通讯通路门店!$B$4:$B$993933,0,0),"")</f>
        <v>昌江黎族自治县</v>
      </c>
      <c r="C1491" s="99" t="str">
        <f>IFERROR(_xlfn.XLOOKUP($G1491,通讯通路门店!$S$4:$S$993933,通讯通路门店!$C$4:$C$993933,0,0),"")</f>
        <v>昌江黎族自治县</v>
      </c>
      <c r="D1491" s="99" t="str">
        <f>IFERROR(_xlfn.XLOOKUP($G1491,通讯通路门店!$S$4:$S$993933,通讯通路门店!$D$4:$D$993933,0,0),"")</f>
        <v>叉河镇</v>
      </c>
      <c r="E1491" s="83"/>
      <c r="F1491" s="83"/>
      <c r="G1491" s="101"/>
      <c r="H1491" s="102">
        <f>IFERROR(_xlfn.XLOOKUP($G1491,通讯通路门店!$S$4:$S$993933,通讯通路门店!$R$4:$R$993933,0,0),"")</f>
        <v>0</v>
      </c>
      <c r="I1491" s="83"/>
      <c r="J1491" s="83"/>
      <c r="K1491" s="83"/>
      <c r="L1491" s="83"/>
      <c r="M1491" s="83"/>
      <c r="N1491" s="83"/>
      <c r="O1491" s="83"/>
      <c r="P1491" s="83"/>
      <c r="Q1491" s="83"/>
      <c r="R1491" s="83"/>
      <c r="S1491" s="83"/>
      <c r="T1491" s="83"/>
      <c r="U1491" s="99">
        <f>COUNTIF(通讯通路门店!$S:$S,$G1491)</f>
        <v>0</v>
      </c>
      <c r="V1491" s="99">
        <f>COUNTIFS(通讯通路门店!$S:$S,$G1491,通讯通路门店!$J:$J,"综合卖场")</f>
        <v>0</v>
      </c>
      <c r="W1491" s="99">
        <f>SUMIFS(通讯通路门店!$AJ:$AJ,通讯通路门店!$S:$S,通讯客户沙盘!$G1491)</f>
        <v>0</v>
      </c>
      <c r="X1491" s="99">
        <f t="shared" si="115"/>
        <v>0</v>
      </c>
      <c r="Y1491" s="99">
        <f>COUNTIFS(通讯通路门店!$S:$S,$G1491,通讯通路门店!$J:$J,"荣耀体验店")+COUNTIFS(通讯通路门店!$S:$S,$G1491,通讯通路门店!$J:$J,"荣耀授权专卖店")</f>
        <v>0</v>
      </c>
      <c r="Z1491" s="99">
        <f>COUNTIFS(通讯通路门店!$S:$S,$G1491,通讯通路门店!$J:$J,"VIVO体验店")</f>
        <v>0</v>
      </c>
      <c r="AA1491" s="99">
        <f>COUNTIFS(通讯通路门店!$S:$S,$G1491,通讯通路门店!$J:$J,"OPPO体验店")</f>
        <v>0</v>
      </c>
      <c r="AB1491" s="99">
        <f>COUNTIFS(通讯通路门店!$S:$S,$G1491,通讯通路门店!$J:$J,"华为授权体验店")+COUNTIFS(通讯通路门店!$S:$S,$G1491,通讯通路门店!$J:$J,"华为堡垒店")</f>
        <v>0</v>
      </c>
      <c r="AC1491" s="99">
        <f>COUNTIFS(通讯通路门店!$S:$S,$G1491,通讯通路门店!$J:$J,"小米体验店")</f>
        <v>0</v>
      </c>
      <c r="AD1491" s="99">
        <f>COUNTIFS(通讯通路门店!$S:$S,$G1491,通讯通路门店!$J:$J,"苹果体验店")</f>
        <v>0</v>
      </c>
      <c r="AE1491" s="99">
        <f>COUNTIFS(通讯通路门店!$S:$S,$G1491,通讯通路门店!$J:$J,"其他品牌专卖店")</f>
        <v>0</v>
      </c>
      <c r="AF1491" s="99">
        <f>SUMIFS(通讯通路门店!$BI:$BI,通讯通路门店!$S:$S,$G1491)</f>
        <v>0</v>
      </c>
      <c r="AG1491" s="99">
        <f>SUMIFS(通讯通路门店!$BH:$BH,通讯通路门店!$S:$S,$G1491)</f>
        <v>0</v>
      </c>
      <c r="AH1491" s="99">
        <f t="shared" si="116"/>
        <v>0</v>
      </c>
      <c r="AI1491" s="99">
        <f>SUMIFS(通讯通路门店!$BB:$BB,通讯通路门店!$S:$S,$G1491)</f>
        <v>0</v>
      </c>
      <c r="AJ1491" s="99">
        <f>SUMIFS(通讯通路门店!$BE:$BE,通讯通路门店!$S:$S,$G1491)</f>
        <v>0</v>
      </c>
      <c r="AK1491" s="99">
        <f>SUMIFS(通讯通路门店!$BG:$BG,通讯通路门店!$S:$S,$G1491)</f>
        <v>0</v>
      </c>
      <c r="AL1491" s="99">
        <f>SUMIFS(通讯通路门店!$BC:$BC,通讯通路门店!$S:$S,$G1491)</f>
        <v>0</v>
      </c>
      <c r="AM1491" s="99">
        <f>SUMIFS(通讯通路门店!$BD:$BD,通讯通路门店!$S:$S,$G1491)</f>
        <v>0</v>
      </c>
      <c r="AN1491" s="99">
        <f>SUMIFS(通讯通路门店!$BF:$BF,通讯通路门店!$S:$S,$G1491)</f>
        <v>0</v>
      </c>
      <c r="AO1491" s="99">
        <f t="shared" si="117"/>
        <v>0</v>
      </c>
      <c r="AP1491" s="99">
        <f>SUMIFS(通讯通路门店!$K:$K,通讯通路门店!$S:$S,$G1491)</f>
        <v>0</v>
      </c>
      <c r="AQ1491" s="83"/>
      <c r="AR1491" s="99">
        <f>SUMIFS(通讯通路门店!$T:$T,通讯通路门店!$S:$S,$G1491)</f>
        <v>0</v>
      </c>
      <c r="AS1491" s="99">
        <f>SUMIFS(通讯通路门店!$U:$U,通讯通路门店!$S:$S,$G1491)</f>
        <v>0</v>
      </c>
      <c r="AT1491" s="99">
        <f>SUMIFS(通讯通路门店!$V:$V,通讯通路门店!$S:$S,$G1491)</f>
        <v>0</v>
      </c>
      <c r="AU1491" s="99">
        <f>SUMIFS(通讯通路门店!$W:$W,通讯通路门店!$S:$S,$G1491)</f>
        <v>0</v>
      </c>
      <c r="AV1491" s="99">
        <f>SUMIFS(通讯通路门店!$Z:$Z,通讯通路门店!$S:$S,$G1491)</f>
        <v>0</v>
      </c>
      <c r="AW1491" s="99">
        <f>SUMIFS(通讯通路门店!$AB:$AB,通讯通路门店!$S:$S,$G1491)</f>
        <v>0</v>
      </c>
      <c r="AX1491" s="99">
        <f>SUMIFS(通讯通路门店!$X:$X,通讯通路门店!$S:$S,$G1491)</f>
        <v>0</v>
      </c>
      <c r="AY1491" s="99">
        <f>SUMIFS(通讯通路门店!$Y:$Y,通讯通路门店!$S:$S,$G1491)</f>
        <v>0</v>
      </c>
      <c r="AZ1491" s="99">
        <f>SUMIFS(通讯通路门店!$AA:$AA,通讯通路门店!$S:$S,$G1491)</f>
        <v>0</v>
      </c>
      <c r="BA1491" s="99">
        <f t="shared" si="118"/>
        <v>0</v>
      </c>
      <c r="BB1491" s="99">
        <f t="shared" si="119"/>
        <v>0</v>
      </c>
      <c r="BC1491" s="99">
        <f>SUMIFS(通讯通路门店!$W:$W,通讯通路门店!$S:$S,$G1491,通讯通路门店!$J:$J,"荣耀体验店")+SUMIFS(通讯通路门店!$W:$W,通讯通路门店!$S:$S,$G1491,通讯通路门店!$J:$J,"荣耀授权专卖店")</f>
        <v>0</v>
      </c>
      <c r="BD1491" s="99">
        <f>SUMIFS(通讯通路门店!$Z:$Z,通讯通路门店!$S:$S,$G1491,通讯通路门店!$J:$J,"VIVO体验店")</f>
        <v>0</v>
      </c>
      <c r="BE1491" s="99">
        <f>SUMIFS(通讯通路门店!$AB:$AB,通讯通路门店!$S:$S,$G1491,通讯通路门店!$J:$J,"OPPO体验店")</f>
        <v>0</v>
      </c>
      <c r="BF1491" s="99">
        <f>SUMIFS(通讯通路门店!$X:$X,通讯通路门店!$S:$S,$G1491,通讯通路门店!$J:$J,"华为授权体验店")+SUMIFS(通讯通路门店!$AA:$AA,通讯通路门店!$S:$S,$G1491,通讯通路门店!$J:$J,"华为堡垒店")</f>
        <v>0</v>
      </c>
      <c r="BG1491" s="99">
        <f>SUMIFS(通讯通路门店!$Y:$Y,通讯通路门店!$S:$S,$G1491,通讯通路门店!$J:$J,"小米体验店")</f>
        <v>0</v>
      </c>
      <c r="BH1491" s="99">
        <f>SUMIFS(通讯通路门店!$AA:$AA,通讯通路门店!$S:$S,$G1491,通讯通路门店!$J:$J,"苹果体验店")</f>
        <v>0</v>
      </c>
      <c r="BI1491" s="99">
        <f>SUMIFS(通讯通路门店!$K:$K,通讯通路门店!$S:$S,$G1491,通讯通路门店!$J:$J,"其他品牌专卖店")</f>
        <v>0</v>
      </c>
      <c r="BJ1491" s="99">
        <f>SUMIFS(通讯通路门店!$AC:$AC,通讯通路门店!$S:$S,$G1491)</f>
        <v>0</v>
      </c>
      <c r="BK1491" s="99">
        <f>SUMIFS(通讯通路门店!$AD:$AD,通讯通路门店!$S:$S,$G1491)</f>
        <v>0</v>
      </c>
      <c r="BL1491" s="99">
        <f>SUMIFS(通讯通路门店!$AE:$AE,通讯通路门店!$S:$S,$G1491)</f>
        <v>0</v>
      </c>
      <c r="BM1491" s="99">
        <f>SUMIFS(通讯通路门店!$AF:$AF,通讯通路门店!$S:$S,$G1491)</f>
        <v>0</v>
      </c>
      <c r="BN1491" s="99">
        <f>SUMIFS(通讯通路门店!$AG:$AG,通讯通路门店!$S:$S,$G1491)</f>
        <v>0</v>
      </c>
      <c r="BO1491" s="99">
        <f>SUMIFS(通讯通路门店!$AH:$AH,通讯通路门店!$S:$S,$G1491)</f>
        <v>0</v>
      </c>
      <c r="BP1491" s="99">
        <f>SUMIFS(通讯通路门店!$AI:$AI,通讯通路门店!$S:$S,$G1491)</f>
        <v>0</v>
      </c>
      <c r="BQ1491" s="83"/>
    </row>
    <row r="1492" spans="1:69">
      <c r="A1492" s="99" t="str">
        <f>IFERROR(_xlfn.XLOOKUP($G1492,通讯通路门店!$S$4:$S$993933,通讯通路门店!$A$4:$A$993933,0,0),"")</f>
        <v>海南省</v>
      </c>
      <c r="B1492" s="99" t="str">
        <f>IFERROR(_xlfn.XLOOKUP($G1492,通讯通路门店!$S$4:$S$993933,通讯通路门店!$B$4:$B$993933,0,0),"")</f>
        <v>昌江黎族自治县</v>
      </c>
      <c r="C1492" s="99" t="str">
        <f>IFERROR(_xlfn.XLOOKUP($G1492,通讯通路门店!$S$4:$S$993933,通讯通路门店!$C$4:$C$993933,0,0),"")</f>
        <v>昌江黎族自治县</v>
      </c>
      <c r="D1492" s="99" t="str">
        <f>IFERROR(_xlfn.XLOOKUP($G1492,通讯通路门店!$S$4:$S$993933,通讯通路门店!$D$4:$D$993933,0,0),"")</f>
        <v>叉河镇</v>
      </c>
      <c r="E1492" s="83"/>
      <c r="F1492" s="83"/>
      <c r="G1492" s="101"/>
      <c r="H1492" s="102">
        <f>IFERROR(_xlfn.XLOOKUP($G1492,通讯通路门店!$S$4:$S$993933,通讯通路门店!$R$4:$R$993933,0,0),"")</f>
        <v>0</v>
      </c>
      <c r="I1492" s="83"/>
      <c r="J1492" s="83"/>
      <c r="K1492" s="83"/>
      <c r="L1492" s="83"/>
      <c r="M1492" s="83"/>
      <c r="N1492" s="83"/>
      <c r="O1492" s="83"/>
      <c r="P1492" s="83"/>
      <c r="Q1492" s="83"/>
      <c r="R1492" s="83"/>
      <c r="S1492" s="83"/>
      <c r="T1492" s="83"/>
      <c r="U1492" s="99">
        <f>COUNTIF(通讯通路门店!$S:$S,$G1492)</f>
        <v>0</v>
      </c>
      <c r="V1492" s="99">
        <f>COUNTIFS(通讯通路门店!$S:$S,$G1492,通讯通路门店!$J:$J,"综合卖场")</f>
        <v>0</v>
      </c>
      <c r="W1492" s="99">
        <f>SUMIFS(通讯通路门店!$AJ:$AJ,通讯通路门店!$S:$S,通讯客户沙盘!$G1492)</f>
        <v>0</v>
      </c>
      <c r="X1492" s="99">
        <f t="shared" si="115"/>
        <v>0</v>
      </c>
      <c r="Y1492" s="99">
        <f>COUNTIFS(通讯通路门店!$S:$S,$G1492,通讯通路门店!$J:$J,"荣耀体验店")+COUNTIFS(通讯通路门店!$S:$S,$G1492,通讯通路门店!$J:$J,"荣耀授权专卖店")</f>
        <v>0</v>
      </c>
      <c r="Z1492" s="99">
        <f>COUNTIFS(通讯通路门店!$S:$S,$G1492,通讯通路门店!$J:$J,"VIVO体验店")</f>
        <v>0</v>
      </c>
      <c r="AA1492" s="99">
        <f>COUNTIFS(通讯通路门店!$S:$S,$G1492,通讯通路门店!$J:$J,"OPPO体验店")</f>
        <v>0</v>
      </c>
      <c r="AB1492" s="99">
        <f>COUNTIFS(通讯通路门店!$S:$S,$G1492,通讯通路门店!$J:$J,"华为授权体验店")+COUNTIFS(通讯通路门店!$S:$S,$G1492,通讯通路门店!$J:$J,"华为堡垒店")</f>
        <v>0</v>
      </c>
      <c r="AC1492" s="99">
        <f>COUNTIFS(通讯通路门店!$S:$S,$G1492,通讯通路门店!$J:$J,"小米体验店")</f>
        <v>0</v>
      </c>
      <c r="AD1492" s="99">
        <f>COUNTIFS(通讯通路门店!$S:$S,$G1492,通讯通路门店!$J:$J,"苹果体验店")</f>
        <v>0</v>
      </c>
      <c r="AE1492" s="99">
        <f>COUNTIFS(通讯通路门店!$S:$S,$G1492,通讯通路门店!$J:$J,"其他品牌专卖店")</f>
        <v>0</v>
      </c>
      <c r="AF1492" s="99">
        <f>SUMIFS(通讯通路门店!$BI:$BI,通讯通路门店!$S:$S,$G1492)</f>
        <v>0</v>
      </c>
      <c r="AG1492" s="99">
        <f>SUMIFS(通讯通路门店!$BH:$BH,通讯通路门店!$S:$S,$G1492)</f>
        <v>0</v>
      </c>
      <c r="AH1492" s="99">
        <f t="shared" si="116"/>
        <v>0</v>
      </c>
      <c r="AI1492" s="99">
        <f>SUMIFS(通讯通路门店!$BB:$BB,通讯通路门店!$S:$S,$G1492)</f>
        <v>0</v>
      </c>
      <c r="AJ1492" s="99">
        <f>SUMIFS(通讯通路门店!$BE:$BE,通讯通路门店!$S:$S,$G1492)</f>
        <v>0</v>
      </c>
      <c r="AK1492" s="99">
        <f>SUMIFS(通讯通路门店!$BG:$BG,通讯通路门店!$S:$S,$G1492)</f>
        <v>0</v>
      </c>
      <c r="AL1492" s="99">
        <f>SUMIFS(通讯通路门店!$BC:$BC,通讯通路门店!$S:$S,$G1492)</f>
        <v>0</v>
      </c>
      <c r="AM1492" s="99">
        <f>SUMIFS(通讯通路门店!$BD:$BD,通讯通路门店!$S:$S,$G1492)</f>
        <v>0</v>
      </c>
      <c r="AN1492" s="99">
        <f>SUMIFS(通讯通路门店!$BF:$BF,通讯通路门店!$S:$S,$G1492)</f>
        <v>0</v>
      </c>
      <c r="AO1492" s="99">
        <f t="shared" si="117"/>
        <v>0</v>
      </c>
      <c r="AP1492" s="99">
        <f>SUMIFS(通讯通路门店!$K:$K,通讯通路门店!$S:$S,$G1492)</f>
        <v>0</v>
      </c>
      <c r="AQ1492" s="83"/>
      <c r="AR1492" s="99">
        <f>SUMIFS(通讯通路门店!$T:$T,通讯通路门店!$S:$S,$G1492)</f>
        <v>0</v>
      </c>
      <c r="AS1492" s="99">
        <f>SUMIFS(通讯通路门店!$U:$U,通讯通路门店!$S:$S,$G1492)</f>
        <v>0</v>
      </c>
      <c r="AT1492" s="99">
        <f>SUMIFS(通讯通路门店!$V:$V,通讯通路门店!$S:$S,$G1492)</f>
        <v>0</v>
      </c>
      <c r="AU1492" s="99">
        <f>SUMIFS(通讯通路门店!$W:$W,通讯通路门店!$S:$S,$G1492)</f>
        <v>0</v>
      </c>
      <c r="AV1492" s="99">
        <f>SUMIFS(通讯通路门店!$Z:$Z,通讯通路门店!$S:$S,$G1492)</f>
        <v>0</v>
      </c>
      <c r="AW1492" s="99">
        <f>SUMIFS(通讯通路门店!$AB:$AB,通讯通路门店!$S:$S,$G1492)</f>
        <v>0</v>
      </c>
      <c r="AX1492" s="99">
        <f>SUMIFS(通讯通路门店!$X:$X,通讯通路门店!$S:$S,$G1492)</f>
        <v>0</v>
      </c>
      <c r="AY1492" s="99">
        <f>SUMIFS(通讯通路门店!$Y:$Y,通讯通路门店!$S:$S,$G1492)</f>
        <v>0</v>
      </c>
      <c r="AZ1492" s="99">
        <f>SUMIFS(通讯通路门店!$AA:$AA,通讯通路门店!$S:$S,$G1492)</f>
        <v>0</v>
      </c>
      <c r="BA1492" s="99">
        <f t="shared" si="118"/>
        <v>0</v>
      </c>
      <c r="BB1492" s="99">
        <f t="shared" si="119"/>
        <v>0</v>
      </c>
      <c r="BC1492" s="99">
        <f>SUMIFS(通讯通路门店!$W:$W,通讯通路门店!$S:$S,$G1492,通讯通路门店!$J:$J,"荣耀体验店")+SUMIFS(通讯通路门店!$W:$W,通讯通路门店!$S:$S,$G1492,通讯通路门店!$J:$J,"荣耀授权专卖店")</f>
        <v>0</v>
      </c>
      <c r="BD1492" s="99">
        <f>SUMIFS(通讯通路门店!$Z:$Z,通讯通路门店!$S:$S,$G1492,通讯通路门店!$J:$J,"VIVO体验店")</f>
        <v>0</v>
      </c>
      <c r="BE1492" s="99">
        <f>SUMIFS(通讯通路门店!$AB:$AB,通讯通路门店!$S:$S,$G1492,通讯通路门店!$J:$J,"OPPO体验店")</f>
        <v>0</v>
      </c>
      <c r="BF1492" s="99">
        <f>SUMIFS(通讯通路门店!$X:$X,通讯通路门店!$S:$S,$G1492,通讯通路门店!$J:$J,"华为授权体验店")+SUMIFS(通讯通路门店!$AA:$AA,通讯通路门店!$S:$S,$G1492,通讯通路门店!$J:$J,"华为堡垒店")</f>
        <v>0</v>
      </c>
      <c r="BG1492" s="99">
        <f>SUMIFS(通讯通路门店!$Y:$Y,通讯通路门店!$S:$S,$G1492,通讯通路门店!$J:$J,"小米体验店")</f>
        <v>0</v>
      </c>
      <c r="BH1492" s="99">
        <f>SUMIFS(通讯通路门店!$AA:$AA,通讯通路门店!$S:$S,$G1492,通讯通路门店!$J:$J,"苹果体验店")</f>
        <v>0</v>
      </c>
      <c r="BI1492" s="99">
        <f>SUMIFS(通讯通路门店!$K:$K,通讯通路门店!$S:$S,$G1492,通讯通路门店!$J:$J,"其他品牌专卖店")</f>
        <v>0</v>
      </c>
      <c r="BJ1492" s="99">
        <f>SUMIFS(通讯通路门店!$AC:$AC,通讯通路门店!$S:$S,$G1492)</f>
        <v>0</v>
      </c>
      <c r="BK1492" s="99">
        <f>SUMIFS(通讯通路门店!$AD:$AD,通讯通路门店!$S:$S,$G1492)</f>
        <v>0</v>
      </c>
      <c r="BL1492" s="99">
        <f>SUMIFS(通讯通路门店!$AE:$AE,通讯通路门店!$S:$S,$G1492)</f>
        <v>0</v>
      </c>
      <c r="BM1492" s="99">
        <f>SUMIFS(通讯通路门店!$AF:$AF,通讯通路门店!$S:$S,$G1492)</f>
        <v>0</v>
      </c>
      <c r="BN1492" s="99">
        <f>SUMIFS(通讯通路门店!$AG:$AG,通讯通路门店!$S:$S,$G1492)</f>
        <v>0</v>
      </c>
      <c r="BO1492" s="99">
        <f>SUMIFS(通讯通路门店!$AH:$AH,通讯通路门店!$S:$S,$G1492)</f>
        <v>0</v>
      </c>
      <c r="BP1492" s="99">
        <f>SUMIFS(通讯通路门店!$AI:$AI,通讯通路门店!$S:$S,$G1492)</f>
        <v>0</v>
      </c>
      <c r="BQ1492" s="83"/>
    </row>
    <row r="1493" spans="1:69">
      <c r="A1493" s="99" t="str">
        <f>IFERROR(_xlfn.XLOOKUP($G1493,通讯通路门店!$S$4:$S$993933,通讯通路门店!$A$4:$A$993933,0,0),"")</f>
        <v>海南省</v>
      </c>
      <c r="B1493" s="99" t="str">
        <f>IFERROR(_xlfn.XLOOKUP($G1493,通讯通路门店!$S$4:$S$993933,通讯通路门店!$B$4:$B$993933,0,0),"")</f>
        <v>昌江黎族自治县</v>
      </c>
      <c r="C1493" s="99" t="str">
        <f>IFERROR(_xlfn.XLOOKUP($G1493,通讯通路门店!$S$4:$S$993933,通讯通路门店!$C$4:$C$993933,0,0),"")</f>
        <v>昌江黎族自治县</v>
      </c>
      <c r="D1493" s="99" t="str">
        <f>IFERROR(_xlfn.XLOOKUP($G1493,通讯通路门店!$S$4:$S$993933,通讯通路门店!$D$4:$D$993933,0,0),"")</f>
        <v>叉河镇</v>
      </c>
      <c r="E1493" s="83"/>
      <c r="F1493" s="83"/>
      <c r="G1493" s="101"/>
      <c r="H1493" s="102">
        <f>IFERROR(_xlfn.XLOOKUP($G1493,通讯通路门店!$S$4:$S$993933,通讯通路门店!$R$4:$R$993933,0,0),"")</f>
        <v>0</v>
      </c>
      <c r="I1493" s="83"/>
      <c r="J1493" s="83"/>
      <c r="K1493" s="83"/>
      <c r="L1493" s="83"/>
      <c r="M1493" s="83"/>
      <c r="N1493" s="83"/>
      <c r="O1493" s="83"/>
      <c r="P1493" s="83"/>
      <c r="Q1493" s="83"/>
      <c r="R1493" s="83"/>
      <c r="S1493" s="83"/>
      <c r="T1493" s="83"/>
      <c r="U1493" s="99">
        <f>COUNTIF(通讯通路门店!$S:$S,$G1493)</f>
        <v>0</v>
      </c>
      <c r="V1493" s="99">
        <f>COUNTIFS(通讯通路门店!$S:$S,$G1493,通讯通路门店!$J:$J,"综合卖场")</f>
        <v>0</v>
      </c>
      <c r="W1493" s="99">
        <f>SUMIFS(通讯通路门店!$AJ:$AJ,通讯通路门店!$S:$S,通讯客户沙盘!$G1493)</f>
        <v>0</v>
      </c>
      <c r="X1493" s="99">
        <f t="shared" si="115"/>
        <v>0</v>
      </c>
      <c r="Y1493" s="99">
        <f>COUNTIFS(通讯通路门店!$S:$S,$G1493,通讯通路门店!$J:$J,"荣耀体验店")+COUNTIFS(通讯通路门店!$S:$S,$G1493,通讯通路门店!$J:$J,"荣耀授权专卖店")</f>
        <v>0</v>
      </c>
      <c r="Z1493" s="99">
        <f>COUNTIFS(通讯通路门店!$S:$S,$G1493,通讯通路门店!$J:$J,"VIVO体验店")</f>
        <v>0</v>
      </c>
      <c r="AA1493" s="99">
        <f>COUNTIFS(通讯通路门店!$S:$S,$G1493,通讯通路门店!$J:$J,"OPPO体验店")</f>
        <v>0</v>
      </c>
      <c r="AB1493" s="99">
        <f>COUNTIFS(通讯通路门店!$S:$S,$G1493,通讯通路门店!$J:$J,"华为授权体验店")+COUNTIFS(通讯通路门店!$S:$S,$G1493,通讯通路门店!$J:$J,"华为堡垒店")</f>
        <v>0</v>
      </c>
      <c r="AC1493" s="99">
        <f>COUNTIFS(通讯通路门店!$S:$S,$G1493,通讯通路门店!$J:$J,"小米体验店")</f>
        <v>0</v>
      </c>
      <c r="AD1493" s="99">
        <f>COUNTIFS(通讯通路门店!$S:$S,$G1493,通讯通路门店!$J:$J,"苹果体验店")</f>
        <v>0</v>
      </c>
      <c r="AE1493" s="99">
        <f>COUNTIFS(通讯通路门店!$S:$S,$G1493,通讯通路门店!$J:$J,"其他品牌专卖店")</f>
        <v>0</v>
      </c>
      <c r="AF1493" s="99">
        <f>SUMIFS(通讯通路门店!$BI:$BI,通讯通路门店!$S:$S,$G1493)</f>
        <v>0</v>
      </c>
      <c r="AG1493" s="99">
        <f>SUMIFS(通讯通路门店!$BH:$BH,通讯通路门店!$S:$S,$G1493)</f>
        <v>0</v>
      </c>
      <c r="AH1493" s="99">
        <f t="shared" si="116"/>
        <v>0</v>
      </c>
      <c r="AI1493" s="99">
        <f>SUMIFS(通讯通路门店!$BB:$BB,通讯通路门店!$S:$S,$G1493)</f>
        <v>0</v>
      </c>
      <c r="AJ1493" s="99">
        <f>SUMIFS(通讯通路门店!$BE:$BE,通讯通路门店!$S:$S,$G1493)</f>
        <v>0</v>
      </c>
      <c r="AK1493" s="99">
        <f>SUMIFS(通讯通路门店!$BG:$BG,通讯通路门店!$S:$S,$G1493)</f>
        <v>0</v>
      </c>
      <c r="AL1493" s="99">
        <f>SUMIFS(通讯通路门店!$BC:$BC,通讯通路门店!$S:$S,$G1493)</f>
        <v>0</v>
      </c>
      <c r="AM1493" s="99">
        <f>SUMIFS(通讯通路门店!$BD:$BD,通讯通路门店!$S:$S,$G1493)</f>
        <v>0</v>
      </c>
      <c r="AN1493" s="99">
        <f>SUMIFS(通讯通路门店!$BF:$BF,通讯通路门店!$S:$S,$G1493)</f>
        <v>0</v>
      </c>
      <c r="AO1493" s="99">
        <f t="shared" si="117"/>
        <v>0</v>
      </c>
      <c r="AP1493" s="99">
        <f>SUMIFS(通讯通路门店!$K:$K,通讯通路门店!$S:$S,$G1493)</f>
        <v>0</v>
      </c>
      <c r="AQ1493" s="83"/>
      <c r="AR1493" s="99">
        <f>SUMIFS(通讯通路门店!$T:$T,通讯通路门店!$S:$S,$G1493)</f>
        <v>0</v>
      </c>
      <c r="AS1493" s="99">
        <f>SUMIFS(通讯通路门店!$U:$U,通讯通路门店!$S:$S,$G1493)</f>
        <v>0</v>
      </c>
      <c r="AT1493" s="99">
        <f>SUMIFS(通讯通路门店!$V:$V,通讯通路门店!$S:$S,$G1493)</f>
        <v>0</v>
      </c>
      <c r="AU1493" s="99">
        <f>SUMIFS(通讯通路门店!$W:$W,通讯通路门店!$S:$S,$G1493)</f>
        <v>0</v>
      </c>
      <c r="AV1493" s="99">
        <f>SUMIFS(通讯通路门店!$Z:$Z,通讯通路门店!$S:$S,$G1493)</f>
        <v>0</v>
      </c>
      <c r="AW1493" s="99">
        <f>SUMIFS(通讯通路门店!$AB:$AB,通讯通路门店!$S:$S,$G1493)</f>
        <v>0</v>
      </c>
      <c r="AX1493" s="99">
        <f>SUMIFS(通讯通路门店!$X:$X,通讯通路门店!$S:$S,$G1493)</f>
        <v>0</v>
      </c>
      <c r="AY1493" s="99">
        <f>SUMIFS(通讯通路门店!$Y:$Y,通讯通路门店!$S:$S,$G1493)</f>
        <v>0</v>
      </c>
      <c r="AZ1493" s="99">
        <f>SUMIFS(通讯通路门店!$AA:$AA,通讯通路门店!$S:$S,$G1493)</f>
        <v>0</v>
      </c>
      <c r="BA1493" s="99">
        <f t="shared" si="118"/>
        <v>0</v>
      </c>
      <c r="BB1493" s="99">
        <f t="shared" si="119"/>
        <v>0</v>
      </c>
      <c r="BC1493" s="99">
        <f>SUMIFS(通讯通路门店!$W:$W,通讯通路门店!$S:$S,$G1493,通讯通路门店!$J:$J,"荣耀体验店")+SUMIFS(通讯通路门店!$W:$W,通讯通路门店!$S:$S,$G1493,通讯通路门店!$J:$J,"荣耀授权专卖店")</f>
        <v>0</v>
      </c>
      <c r="BD1493" s="99">
        <f>SUMIFS(通讯通路门店!$Z:$Z,通讯通路门店!$S:$S,$G1493,通讯通路门店!$J:$J,"VIVO体验店")</f>
        <v>0</v>
      </c>
      <c r="BE1493" s="99">
        <f>SUMIFS(通讯通路门店!$AB:$AB,通讯通路门店!$S:$S,$G1493,通讯通路门店!$J:$J,"OPPO体验店")</f>
        <v>0</v>
      </c>
      <c r="BF1493" s="99">
        <f>SUMIFS(通讯通路门店!$X:$X,通讯通路门店!$S:$S,$G1493,通讯通路门店!$J:$J,"华为授权体验店")+SUMIFS(通讯通路门店!$AA:$AA,通讯通路门店!$S:$S,$G1493,通讯通路门店!$J:$J,"华为堡垒店")</f>
        <v>0</v>
      </c>
      <c r="BG1493" s="99">
        <f>SUMIFS(通讯通路门店!$Y:$Y,通讯通路门店!$S:$S,$G1493,通讯通路门店!$J:$J,"小米体验店")</f>
        <v>0</v>
      </c>
      <c r="BH1493" s="99">
        <f>SUMIFS(通讯通路门店!$AA:$AA,通讯通路门店!$S:$S,$G1493,通讯通路门店!$J:$J,"苹果体验店")</f>
        <v>0</v>
      </c>
      <c r="BI1493" s="99">
        <f>SUMIFS(通讯通路门店!$K:$K,通讯通路门店!$S:$S,$G1493,通讯通路门店!$J:$J,"其他品牌专卖店")</f>
        <v>0</v>
      </c>
      <c r="BJ1493" s="99">
        <f>SUMIFS(通讯通路门店!$AC:$AC,通讯通路门店!$S:$S,$G1493)</f>
        <v>0</v>
      </c>
      <c r="BK1493" s="99">
        <f>SUMIFS(通讯通路门店!$AD:$AD,通讯通路门店!$S:$S,$G1493)</f>
        <v>0</v>
      </c>
      <c r="BL1493" s="99">
        <f>SUMIFS(通讯通路门店!$AE:$AE,通讯通路门店!$S:$S,$G1493)</f>
        <v>0</v>
      </c>
      <c r="BM1493" s="99">
        <f>SUMIFS(通讯通路门店!$AF:$AF,通讯通路门店!$S:$S,$G1493)</f>
        <v>0</v>
      </c>
      <c r="BN1493" s="99">
        <f>SUMIFS(通讯通路门店!$AG:$AG,通讯通路门店!$S:$S,$G1493)</f>
        <v>0</v>
      </c>
      <c r="BO1493" s="99">
        <f>SUMIFS(通讯通路门店!$AH:$AH,通讯通路门店!$S:$S,$G1493)</f>
        <v>0</v>
      </c>
      <c r="BP1493" s="99">
        <f>SUMIFS(通讯通路门店!$AI:$AI,通讯通路门店!$S:$S,$G1493)</f>
        <v>0</v>
      </c>
      <c r="BQ1493" s="83"/>
    </row>
    <row r="1494" spans="1:69">
      <c r="A1494" s="99" t="str">
        <f>IFERROR(_xlfn.XLOOKUP($G1494,通讯通路门店!$S$4:$S$993933,通讯通路门店!$A$4:$A$993933,0,0),"")</f>
        <v>海南省</v>
      </c>
      <c r="B1494" s="99" t="str">
        <f>IFERROR(_xlfn.XLOOKUP($G1494,通讯通路门店!$S$4:$S$993933,通讯通路门店!$B$4:$B$993933,0,0),"")</f>
        <v>昌江黎族自治县</v>
      </c>
      <c r="C1494" s="99" t="str">
        <f>IFERROR(_xlfn.XLOOKUP($G1494,通讯通路门店!$S$4:$S$993933,通讯通路门店!$C$4:$C$993933,0,0),"")</f>
        <v>昌江黎族自治县</v>
      </c>
      <c r="D1494" s="99" t="str">
        <f>IFERROR(_xlfn.XLOOKUP($G1494,通讯通路门店!$S$4:$S$993933,通讯通路门店!$D$4:$D$993933,0,0),"")</f>
        <v>叉河镇</v>
      </c>
      <c r="E1494" s="83"/>
      <c r="F1494" s="83"/>
      <c r="G1494" s="101"/>
      <c r="H1494" s="102">
        <f>IFERROR(_xlfn.XLOOKUP($G1494,通讯通路门店!$S$4:$S$993933,通讯通路门店!$R$4:$R$993933,0,0),"")</f>
        <v>0</v>
      </c>
      <c r="I1494" s="83"/>
      <c r="J1494" s="83"/>
      <c r="K1494" s="83"/>
      <c r="L1494" s="83"/>
      <c r="M1494" s="83"/>
      <c r="N1494" s="83"/>
      <c r="O1494" s="83"/>
      <c r="P1494" s="83"/>
      <c r="Q1494" s="83"/>
      <c r="R1494" s="83"/>
      <c r="S1494" s="83"/>
      <c r="T1494" s="83"/>
      <c r="U1494" s="99">
        <f>COUNTIF(通讯通路门店!$S:$S,$G1494)</f>
        <v>0</v>
      </c>
      <c r="V1494" s="99">
        <f>COUNTIFS(通讯通路门店!$S:$S,$G1494,通讯通路门店!$J:$J,"综合卖场")</f>
        <v>0</v>
      </c>
      <c r="W1494" s="99">
        <f>SUMIFS(通讯通路门店!$AJ:$AJ,通讯通路门店!$S:$S,通讯客户沙盘!$G1494)</f>
        <v>0</v>
      </c>
      <c r="X1494" s="99">
        <f t="shared" si="115"/>
        <v>0</v>
      </c>
      <c r="Y1494" s="99">
        <f>COUNTIFS(通讯通路门店!$S:$S,$G1494,通讯通路门店!$J:$J,"荣耀体验店")+COUNTIFS(通讯通路门店!$S:$S,$G1494,通讯通路门店!$J:$J,"荣耀授权专卖店")</f>
        <v>0</v>
      </c>
      <c r="Z1494" s="99">
        <f>COUNTIFS(通讯通路门店!$S:$S,$G1494,通讯通路门店!$J:$J,"VIVO体验店")</f>
        <v>0</v>
      </c>
      <c r="AA1494" s="99">
        <f>COUNTIFS(通讯通路门店!$S:$S,$G1494,通讯通路门店!$J:$J,"OPPO体验店")</f>
        <v>0</v>
      </c>
      <c r="AB1494" s="99">
        <f>COUNTIFS(通讯通路门店!$S:$S,$G1494,通讯通路门店!$J:$J,"华为授权体验店")+COUNTIFS(通讯通路门店!$S:$S,$G1494,通讯通路门店!$J:$J,"华为堡垒店")</f>
        <v>0</v>
      </c>
      <c r="AC1494" s="99">
        <f>COUNTIFS(通讯通路门店!$S:$S,$G1494,通讯通路门店!$J:$J,"小米体验店")</f>
        <v>0</v>
      </c>
      <c r="AD1494" s="99">
        <f>COUNTIFS(通讯通路门店!$S:$S,$G1494,通讯通路门店!$J:$J,"苹果体验店")</f>
        <v>0</v>
      </c>
      <c r="AE1494" s="99">
        <f>COUNTIFS(通讯通路门店!$S:$S,$G1494,通讯通路门店!$J:$J,"其他品牌专卖店")</f>
        <v>0</v>
      </c>
      <c r="AF1494" s="99">
        <f>SUMIFS(通讯通路门店!$BI:$BI,通讯通路门店!$S:$S,$G1494)</f>
        <v>0</v>
      </c>
      <c r="AG1494" s="99">
        <f>SUMIFS(通讯通路门店!$BH:$BH,通讯通路门店!$S:$S,$G1494)</f>
        <v>0</v>
      </c>
      <c r="AH1494" s="99">
        <f t="shared" si="116"/>
        <v>0</v>
      </c>
      <c r="AI1494" s="99">
        <f>SUMIFS(通讯通路门店!$BB:$BB,通讯通路门店!$S:$S,$G1494)</f>
        <v>0</v>
      </c>
      <c r="AJ1494" s="99">
        <f>SUMIFS(通讯通路门店!$BE:$BE,通讯通路门店!$S:$S,$G1494)</f>
        <v>0</v>
      </c>
      <c r="AK1494" s="99">
        <f>SUMIFS(通讯通路门店!$BG:$BG,通讯通路门店!$S:$S,$G1494)</f>
        <v>0</v>
      </c>
      <c r="AL1494" s="99">
        <f>SUMIFS(通讯通路门店!$BC:$BC,通讯通路门店!$S:$S,$G1494)</f>
        <v>0</v>
      </c>
      <c r="AM1494" s="99">
        <f>SUMIFS(通讯通路门店!$BD:$BD,通讯通路门店!$S:$S,$G1494)</f>
        <v>0</v>
      </c>
      <c r="AN1494" s="99">
        <f>SUMIFS(通讯通路门店!$BF:$BF,通讯通路门店!$S:$S,$G1494)</f>
        <v>0</v>
      </c>
      <c r="AO1494" s="99">
        <f t="shared" si="117"/>
        <v>0</v>
      </c>
      <c r="AP1494" s="99">
        <f>SUMIFS(通讯通路门店!$K:$K,通讯通路门店!$S:$S,$G1494)</f>
        <v>0</v>
      </c>
      <c r="AQ1494" s="83"/>
      <c r="AR1494" s="99">
        <f>SUMIFS(通讯通路门店!$T:$T,通讯通路门店!$S:$S,$G1494)</f>
        <v>0</v>
      </c>
      <c r="AS1494" s="99">
        <f>SUMIFS(通讯通路门店!$U:$U,通讯通路门店!$S:$S,$G1494)</f>
        <v>0</v>
      </c>
      <c r="AT1494" s="99">
        <f>SUMIFS(通讯通路门店!$V:$V,通讯通路门店!$S:$S,$G1494)</f>
        <v>0</v>
      </c>
      <c r="AU1494" s="99">
        <f>SUMIFS(通讯通路门店!$W:$W,通讯通路门店!$S:$S,$G1494)</f>
        <v>0</v>
      </c>
      <c r="AV1494" s="99">
        <f>SUMIFS(通讯通路门店!$Z:$Z,通讯通路门店!$S:$S,$G1494)</f>
        <v>0</v>
      </c>
      <c r="AW1494" s="99">
        <f>SUMIFS(通讯通路门店!$AB:$AB,通讯通路门店!$S:$S,$G1494)</f>
        <v>0</v>
      </c>
      <c r="AX1494" s="99">
        <f>SUMIFS(通讯通路门店!$X:$X,通讯通路门店!$S:$S,$G1494)</f>
        <v>0</v>
      </c>
      <c r="AY1494" s="99">
        <f>SUMIFS(通讯通路门店!$Y:$Y,通讯通路门店!$S:$S,$G1494)</f>
        <v>0</v>
      </c>
      <c r="AZ1494" s="99">
        <f>SUMIFS(通讯通路门店!$AA:$AA,通讯通路门店!$S:$S,$G1494)</f>
        <v>0</v>
      </c>
      <c r="BA1494" s="99">
        <f t="shared" si="118"/>
        <v>0</v>
      </c>
      <c r="BB1494" s="99">
        <f t="shared" si="119"/>
        <v>0</v>
      </c>
      <c r="BC1494" s="99">
        <f>SUMIFS(通讯通路门店!$W:$W,通讯通路门店!$S:$S,$G1494,通讯通路门店!$J:$J,"荣耀体验店")+SUMIFS(通讯通路门店!$W:$W,通讯通路门店!$S:$S,$G1494,通讯通路门店!$J:$J,"荣耀授权专卖店")</f>
        <v>0</v>
      </c>
      <c r="BD1494" s="99">
        <f>SUMIFS(通讯通路门店!$Z:$Z,通讯通路门店!$S:$S,$G1494,通讯通路门店!$J:$J,"VIVO体验店")</f>
        <v>0</v>
      </c>
      <c r="BE1494" s="99">
        <f>SUMIFS(通讯通路门店!$AB:$AB,通讯通路门店!$S:$S,$G1494,通讯通路门店!$J:$J,"OPPO体验店")</f>
        <v>0</v>
      </c>
      <c r="BF1494" s="99">
        <f>SUMIFS(通讯通路门店!$X:$X,通讯通路门店!$S:$S,$G1494,通讯通路门店!$J:$J,"华为授权体验店")+SUMIFS(通讯通路门店!$AA:$AA,通讯通路门店!$S:$S,$G1494,通讯通路门店!$J:$J,"华为堡垒店")</f>
        <v>0</v>
      </c>
      <c r="BG1494" s="99">
        <f>SUMIFS(通讯通路门店!$Y:$Y,通讯通路门店!$S:$S,$G1494,通讯通路门店!$J:$J,"小米体验店")</f>
        <v>0</v>
      </c>
      <c r="BH1494" s="99">
        <f>SUMIFS(通讯通路门店!$AA:$AA,通讯通路门店!$S:$S,$G1494,通讯通路门店!$J:$J,"苹果体验店")</f>
        <v>0</v>
      </c>
      <c r="BI1494" s="99">
        <f>SUMIFS(通讯通路门店!$K:$K,通讯通路门店!$S:$S,$G1494,通讯通路门店!$J:$J,"其他品牌专卖店")</f>
        <v>0</v>
      </c>
      <c r="BJ1494" s="99">
        <f>SUMIFS(通讯通路门店!$AC:$AC,通讯通路门店!$S:$S,$G1494)</f>
        <v>0</v>
      </c>
      <c r="BK1494" s="99">
        <f>SUMIFS(通讯通路门店!$AD:$AD,通讯通路门店!$S:$S,$G1494)</f>
        <v>0</v>
      </c>
      <c r="BL1494" s="99">
        <f>SUMIFS(通讯通路门店!$AE:$AE,通讯通路门店!$S:$S,$G1494)</f>
        <v>0</v>
      </c>
      <c r="BM1494" s="99">
        <f>SUMIFS(通讯通路门店!$AF:$AF,通讯通路门店!$S:$S,$G1494)</f>
        <v>0</v>
      </c>
      <c r="BN1494" s="99">
        <f>SUMIFS(通讯通路门店!$AG:$AG,通讯通路门店!$S:$S,$G1494)</f>
        <v>0</v>
      </c>
      <c r="BO1494" s="99">
        <f>SUMIFS(通讯通路门店!$AH:$AH,通讯通路门店!$S:$S,$G1494)</f>
        <v>0</v>
      </c>
      <c r="BP1494" s="99">
        <f>SUMIFS(通讯通路门店!$AI:$AI,通讯通路门店!$S:$S,$G1494)</f>
        <v>0</v>
      </c>
      <c r="BQ1494" s="83"/>
    </row>
    <row r="1495" spans="1:69">
      <c r="A1495" s="99" t="str">
        <f>IFERROR(_xlfn.XLOOKUP($G1495,通讯通路门店!$S$4:$S$993933,通讯通路门店!$A$4:$A$993933,0,0),"")</f>
        <v>海南省</v>
      </c>
      <c r="B1495" s="99" t="str">
        <f>IFERROR(_xlfn.XLOOKUP($G1495,通讯通路门店!$S$4:$S$993933,通讯通路门店!$B$4:$B$993933,0,0),"")</f>
        <v>昌江黎族自治县</v>
      </c>
      <c r="C1495" s="99" t="str">
        <f>IFERROR(_xlfn.XLOOKUP($G1495,通讯通路门店!$S$4:$S$993933,通讯通路门店!$C$4:$C$993933,0,0),"")</f>
        <v>昌江黎族自治县</v>
      </c>
      <c r="D1495" s="99" t="str">
        <f>IFERROR(_xlfn.XLOOKUP($G1495,通讯通路门店!$S$4:$S$993933,通讯通路门店!$D$4:$D$993933,0,0),"")</f>
        <v>叉河镇</v>
      </c>
      <c r="E1495" s="83"/>
      <c r="F1495" s="83"/>
      <c r="G1495" s="101"/>
      <c r="H1495" s="102">
        <f>IFERROR(_xlfn.XLOOKUP($G1495,通讯通路门店!$S$4:$S$993933,通讯通路门店!$R$4:$R$993933,0,0),"")</f>
        <v>0</v>
      </c>
      <c r="I1495" s="83"/>
      <c r="J1495" s="83"/>
      <c r="K1495" s="83"/>
      <c r="L1495" s="83"/>
      <c r="M1495" s="83"/>
      <c r="N1495" s="83"/>
      <c r="O1495" s="83"/>
      <c r="P1495" s="83"/>
      <c r="Q1495" s="83"/>
      <c r="R1495" s="83"/>
      <c r="S1495" s="83"/>
      <c r="T1495" s="83"/>
      <c r="U1495" s="99">
        <f>COUNTIF(通讯通路门店!$S:$S,$G1495)</f>
        <v>0</v>
      </c>
      <c r="V1495" s="99">
        <f>COUNTIFS(通讯通路门店!$S:$S,$G1495,通讯通路门店!$J:$J,"综合卖场")</f>
        <v>0</v>
      </c>
      <c r="W1495" s="99">
        <f>SUMIFS(通讯通路门店!$AJ:$AJ,通讯通路门店!$S:$S,通讯客户沙盘!$G1495)</f>
        <v>0</v>
      </c>
      <c r="X1495" s="99">
        <f t="shared" si="115"/>
        <v>0</v>
      </c>
      <c r="Y1495" s="99">
        <f>COUNTIFS(通讯通路门店!$S:$S,$G1495,通讯通路门店!$J:$J,"荣耀体验店")+COUNTIFS(通讯通路门店!$S:$S,$G1495,通讯通路门店!$J:$J,"荣耀授权专卖店")</f>
        <v>0</v>
      </c>
      <c r="Z1495" s="99">
        <f>COUNTIFS(通讯通路门店!$S:$S,$G1495,通讯通路门店!$J:$J,"VIVO体验店")</f>
        <v>0</v>
      </c>
      <c r="AA1495" s="99">
        <f>COUNTIFS(通讯通路门店!$S:$S,$G1495,通讯通路门店!$J:$J,"OPPO体验店")</f>
        <v>0</v>
      </c>
      <c r="AB1495" s="99">
        <f>COUNTIFS(通讯通路门店!$S:$S,$G1495,通讯通路门店!$J:$J,"华为授权体验店")+COUNTIFS(通讯通路门店!$S:$S,$G1495,通讯通路门店!$J:$J,"华为堡垒店")</f>
        <v>0</v>
      </c>
      <c r="AC1495" s="99">
        <f>COUNTIFS(通讯通路门店!$S:$S,$G1495,通讯通路门店!$J:$J,"小米体验店")</f>
        <v>0</v>
      </c>
      <c r="AD1495" s="99">
        <f>COUNTIFS(通讯通路门店!$S:$S,$G1495,通讯通路门店!$J:$J,"苹果体验店")</f>
        <v>0</v>
      </c>
      <c r="AE1495" s="99">
        <f>COUNTIFS(通讯通路门店!$S:$S,$G1495,通讯通路门店!$J:$J,"其他品牌专卖店")</f>
        <v>0</v>
      </c>
      <c r="AF1495" s="99">
        <f>SUMIFS(通讯通路门店!$BI:$BI,通讯通路门店!$S:$S,$G1495)</f>
        <v>0</v>
      </c>
      <c r="AG1495" s="99">
        <f>SUMIFS(通讯通路门店!$BH:$BH,通讯通路门店!$S:$S,$G1495)</f>
        <v>0</v>
      </c>
      <c r="AH1495" s="99">
        <f t="shared" si="116"/>
        <v>0</v>
      </c>
      <c r="AI1495" s="99">
        <f>SUMIFS(通讯通路门店!$BB:$BB,通讯通路门店!$S:$S,$G1495)</f>
        <v>0</v>
      </c>
      <c r="AJ1495" s="99">
        <f>SUMIFS(通讯通路门店!$BE:$BE,通讯通路门店!$S:$S,$G1495)</f>
        <v>0</v>
      </c>
      <c r="AK1495" s="99">
        <f>SUMIFS(通讯通路门店!$BG:$BG,通讯通路门店!$S:$S,$G1495)</f>
        <v>0</v>
      </c>
      <c r="AL1495" s="99">
        <f>SUMIFS(通讯通路门店!$BC:$BC,通讯通路门店!$S:$S,$G1495)</f>
        <v>0</v>
      </c>
      <c r="AM1495" s="99">
        <f>SUMIFS(通讯通路门店!$BD:$BD,通讯通路门店!$S:$S,$G1495)</f>
        <v>0</v>
      </c>
      <c r="AN1495" s="99">
        <f>SUMIFS(通讯通路门店!$BF:$BF,通讯通路门店!$S:$S,$G1495)</f>
        <v>0</v>
      </c>
      <c r="AO1495" s="99">
        <f t="shared" si="117"/>
        <v>0</v>
      </c>
      <c r="AP1495" s="99">
        <f>SUMIFS(通讯通路门店!$K:$K,通讯通路门店!$S:$S,$G1495)</f>
        <v>0</v>
      </c>
      <c r="AQ1495" s="83"/>
      <c r="AR1495" s="99">
        <f>SUMIFS(通讯通路门店!$T:$T,通讯通路门店!$S:$S,$G1495)</f>
        <v>0</v>
      </c>
      <c r="AS1495" s="99">
        <f>SUMIFS(通讯通路门店!$U:$U,通讯通路门店!$S:$S,$G1495)</f>
        <v>0</v>
      </c>
      <c r="AT1495" s="99">
        <f>SUMIFS(通讯通路门店!$V:$V,通讯通路门店!$S:$S,$G1495)</f>
        <v>0</v>
      </c>
      <c r="AU1495" s="99">
        <f>SUMIFS(通讯通路门店!$W:$W,通讯通路门店!$S:$S,$G1495)</f>
        <v>0</v>
      </c>
      <c r="AV1495" s="99">
        <f>SUMIFS(通讯通路门店!$Z:$Z,通讯通路门店!$S:$S,$G1495)</f>
        <v>0</v>
      </c>
      <c r="AW1495" s="99">
        <f>SUMIFS(通讯通路门店!$AB:$AB,通讯通路门店!$S:$S,$G1495)</f>
        <v>0</v>
      </c>
      <c r="AX1495" s="99">
        <f>SUMIFS(通讯通路门店!$X:$X,通讯通路门店!$S:$S,$G1495)</f>
        <v>0</v>
      </c>
      <c r="AY1495" s="99">
        <f>SUMIFS(通讯通路门店!$Y:$Y,通讯通路门店!$S:$S,$G1495)</f>
        <v>0</v>
      </c>
      <c r="AZ1495" s="99">
        <f>SUMIFS(通讯通路门店!$AA:$AA,通讯通路门店!$S:$S,$G1495)</f>
        <v>0</v>
      </c>
      <c r="BA1495" s="99">
        <f t="shared" si="118"/>
        <v>0</v>
      </c>
      <c r="BB1495" s="99">
        <f t="shared" si="119"/>
        <v>0</v>
      </c>
      <c r="BC1495" s="99">
        <f>SUMIFS(通讯通路门店!$W:$W,通讯通路门店!$S:$S,$G1495,通讯通路门店!$J:$J,"荣耀体验店")+SUMIFS(通讯通路门店!$W:$W,通讯通路门店!$S:$S,$G1495,通讯通路门店!$J:$J,"荣耀授权专卖店")</f>
        <v>0</v>
      </c>
      <c r="BD1495" s="99">
        <f>SUMIFS(通讯通路门店!$Z:$Z,通讯通路门店!$S:$S,$G1495,通讯通路门店!$J:$J,"VIVO体验店")</f>
        <v>0</v>
      </c>
      <c r="BE1495" s="99">
        <f>SUMIFS(通讯通路门店!$AB:$AB,通讯通路门店!$S:$S,$G1495,通讯通路门店!$J:$J,"OPPO体验店")</f>
        <v>0</v>
      </c>
      <c r="BF1495" s="99">
        <f>SUMIFS(通讯通路门店!$X:$X,通讯通路门店!$S:$S,$G1495,通讯通路门店!$J:$J,"华为授权体验店")+SUMIFS(通讯通路门店!$AA:$AA,通讯通路门店!$S:$S,$G1495,通讯通路门店!$J:$J,"华为堡垒店")</f>
        <v>0</v>
      </c>
      <c r="BG1495" s="99">
        <f>SUMIFS(通讯通路门店!$Y:$Y,通讯通路门店!$S:$S,$G1495,通讯通路门店!$J:$J,"小米体验店")</f>
        <v>0</v>
      </c>
      <c r="BH1495" s="99">
        <f>SUMIFS(通讯通路门店!$AA:$AA,通讯通路门店!$S:$S,$G1495,通讯通路门店!$J:$J,"苹果体验店")</f>
        <v>0</v>
      </c>
      <c r="BI1495" s="99">
        <f>SUMIFS(通讯通路门店!$K:$K,通讯通路门店!$S:$S,$G1495,通讯通路门店!$J:$J,"其他品牌专卖店")</f>
        <v>0</v>
      </c>
      <c r="BJ1495" s="99">
        <f>SUMIFS(通讯通路门店!$AC:$AC,通讯通路门店!$S:$S,$G1495)</f>
        <v>0</v>
      </c>
      <c r="BK1495" s="99">
        <f>SUMIFS(通讯通路门店!$AD:$AD,通讯通路门店!$S:$S,$G1495)</f>
        <v>0</v>
      </c>
      <c r="BL1495" s="99">
        <f>SUMIFS(通讯通路门店!$AE:$AE,通讯通路门店!$S:$S,$G1495)</f>
        <v>0</v>
      </c>
      <c r="BM1495" s="99">
        <f>SUMIFS(通讯通路门店!$AF:$AF,通讯通路门店!$S:$S,$G1495)</f>
        <v>0</v>
      </c>
      <c r="BN1495" s="99">
        <f>SUMIFS(通讯通路门店!$AG:$AG,通讯通路门店!$S:$S,$G1495)</f>
        <v>0</v>
      </c>
      <c r="BO1495" s="99">
        <f>SUMIFS(通讯通路门店!$AH:$AH,通讯通路门店!$S:$S,$G1495)</f>
        <v>0</v>
      </c>
      <c r="BP1495" s="99">
        <f>SUMIFS(通讯通路门店!$AI:$AI,通讯通路门店!$S:$S,$G1495)</f>
        <v>0</v>
      </c>
      <c r="BQ1495" s="83"/>
    </row>
    <row r="1496" spans="1:69">
      <c r="A1496" s="99" t="str">
        <f>IFERROR(_xlfn.XLOOKUP($G1496,通讯通路门店!$S$4:$S$993933,通讯通路门店!$A$4:$A$993933,0,0),"")</f>
        <v>海南省</v>
      </c>
      <c r="B1496" s="99" t="str">
        <f>IFERROR(_xlfn.XLOOKUP($G1496,通讯通路门店!$S$4:$S$993933,通讯通路门店!$B$4:$B$993933,0,0),"")</f>
        <v>昌江黎族自治县</v>
      </c>
      <c r="C1496" s="99" t="str">
        <f>IFERROR(_xlfn.XLOOKUP($G1496,通讯通路门店!$S$4:$S$993933,通讯通路门店!$C$4:$C$993933,0,0),"")</f>
        <v>昌江黎族自治县</v>
      </c>
      <c r="D1496" s="99" t="str">
        <f>IFERROR(_xlfn.XLOOKUP($G1496,通讯通路门店!$S$4:$S$993933,通讯通路门店!$D$4:$D$993933,0,0),"")</f>
        <v>叉河镇</v>
      </c>
      <c r="E1496" s="83"/>
      <c r="F1496" s="83"/>
      <c r="G1496" s="101"/>
      <c r="H1496" s="102">
        <f>IFERROR(_xlfn.XLOOKUP($G1496,通讯通路门店!$S$4:$S$993933,通讯通路门店!$R$4:$R$993933,0,0),"")</f>
        <v>0</v>
      </c>
      <c r="I1496" s="83"/>
      <c r="J1496" s="83"/>
      <c r="K1496" s="83"/>
      <c r="L1496" s="83"/>
      <c r="M1496" s="83"/>
      <c r="N1496" s="83"/>
      <c r="O1496" s="83"/>
      <c r="P1496" s="83"/>
      <c r="Q1496" s="83"/>
      <c r="R1496" s="83"/>
      <c r="S1496" s="83"/>
      <c r="T1496" s="83"/>
      <c r="U1496" s="99">
        <f>COUNTIF(通讯通路门店!$S:$S,$G1496)</f>
        <v>0</v>
      </c>
      <c r="V1496" s="99">
        <f>COUNTIFS(通讯通路门店!$S:$S,$G1496,通讯通路门店!$J:$J,"综合卖场")</f>
        <v>0</v>
      </c>
      <c r="W1496" s="99">
        <f>SUMIFS(通讯通路门店!$AJ:$AJ,通讯通路门店!$S:$S,通讯客户沙盘!$G1496)</f>
        <v>0</v>
      </c>
      <c r="X1496" s="99">
        <f t="shared" si="115"/>
        <v>0</v>
      </c>
      <c r="Y1496" s="99">
        <f>COUNTIFS(通讯通路门店!$S:$S,$G1496,通讯通路门店!$J:$J,"荣耀体验店")+COUNTIFS(通讯通路门店!$S:$S,$G1496,通讯通路门店!$J:$J,"荣耀授权专卖店")</f>
        <v>0</v>
      </c>
      <c r="Z1496" s="99">
        <f>COUNTIFS(通讯通路门店!$S:$S,$G1496,通讯通路门店!$J:$J,"VIVO体验店")</f>
        <v>0</v>
      </c>
      <c r="AA1496" s="99">
        <f>COUNTIFS(通讯通路门店!$S:$S,$G1496,通讯通路门店!$J:$J,"OPPO体验店")</f>
        <v>0</v>
      </c>
      <c r="AB1496" s="99">
        <f>COUNTIFS(通讯通路门店!$S:$S,$G1496,通讯通路门店!$J:$J,"华为授权体验店")+COUNTIFS(通讯通路门店!$S:$S,$G1496,通讯通路门店!$J:$J,"华为堡垒店")</f>
        <v>0</v>
      </c>
      <c r="AC1496" s="99">
        <f>COUNTIFS(通讯通路门店!$S:$S,$G1496,通讯通路门店!$J:$J,"小米体验店")</f>
        <v>0</v>
      </c>
      <c r="AD1496" s="99">
        <f>COUNTIFS(通讯通路门店!$S:$S,$G1496,通讯通路门店!$J:$J,"苹果体验店")</f>
        <v>0</v>
      </c>
      <c r="AE1496" s="99">
        <f>COUNTIFS(通讯通路门店!$S:$S,$G1496,通讯通路门店!$J:$J,"其他品牌专卖店")</f>
        <v>0</v>
      </c>
      <c r="AF1496" s="99">
        <f>SUMIFS(通讯通路门店!$BI:$BI,通讯通路门店!$S:$S,$G1496)</f>
        <v>0</v>
      </c>
      <c r="AG1496" s="99">
        <f>SUMIFS(通讯通路门店!$BH:$BH,通讯通路门店!$S:$S,$G1496)</f>
        <v>0</v>
      </c>
      <c r="AH1496" s="99">
        <f t="shared" si="116"/>
        <v>0</v>
      </c>
      <c r="AI1496" s="99">
        <f>SUMIFS(通讯通路门店!$BB:$BB,通讯通路门店!$S:$S,$G1496)</f>
        <v>0</v>
      </c>
      <c r="AJ1496" s="99">
        <f>SUMIFS(通讯通路门店!$BE:$BE,通讯通路门店!$S:$S,$G1496)</f>
        <v>0</v>
      </c>
      <c r="AK1496" s="99">
        <f>SUMIFS(通讯通路门店!$BG:$BG,通讯通路门店!$S:$S,$G1496)</f>
        <v>0</v>
      </c>
      <c r="AL1496" s="99">
        <f>SUMIFS(通讯通路门店!$BC:$BC,通讯通路门店!$S:$S,$G1496)</f>
        <v>0</v>
      </c>
      <c r="AM1496" s="99">
        <f>SUMIFS(通讯通路门店!$BD:$BD,通讯通路门店!$S:$S,$G1496)</f>
        <v>0</v>
      </c>
      <c r="AN1496" s="99">
        <f>SUMIFS(通讯通路门店!$BF:$BF,通讯通路门店!$S:$S,$G1496)</f>
        <v>0</v>
      </c>
      <c r="AO1496" s="99">
        <f t="shared" si="117"/>
        <v>0</v>
      </c>
      <c r="AP1496" s="99">
        <f>SUMIFS(通讯通路门店!$K:$K,通讯通路门店!$S:$S,$G1496)</f>
        <v>0</v>
      </c>
      <c r="AQ1496" s="83"/>
      <c r="AR1496" s="99">
        <f>SUMIFS(通讯通路门店!$T:$T,通讯通路门店!$S:$S,$G1496)</f>
        <v>0</v>
      </c>
      <c r="AS1496" s="99">
        <f>SUMIFS(通讯通路门店!$U:$U,通讯通路门店!$S:$S,$G1496)</f>
        <v>0</v>
      </c>
      <c r="AT1496" s="99">
        <f>SUMIFS(通讯通路门店!$V:$V,通讯通路门店!$S:$S,$G1496)</f>
        <v>0</v>
      </c>
      <c r="AU1496" s="99">
        <f>SUMIFS(通讯通路门店!$W:$W,通讯通路门店!$S:$S,$G1496)</f>
        <v>0</v>
      </c>
      <c r="AV1496" s="99">
        <f>SUMIFS(通讯通路门店!$Z:$Z,通讯通路门店!$S:$S,$G1496)</f>
        <v>0</v>
      </c>
      <c r="AW1496" s="99">
        <f>SUMIFS(通讯通路门店!$AB:$AB,通讯通路门店!$S:$S,$G1496)</f>
        <v>0</v>
      </c>
      <c r="AX1496" s="99">
        <f>SUMIFS(通讯通路门店!$X:$X,通讯通路门店!$S:$S,$G1496)</f>
        <v>0</v>
      </c>
      <c r="AY1496" s="99">
        <f>SUMIFS(通讯通路门店!$Y:$Y,通讯通路门店!$S:$S,$G1496)</f>
        <v>0</v>
      </c>
      <c r="AZ1496" s="99">
        <f>SUMIFS(通讯通路门店!$AA:$AA,通讯通路门店!$S:$S,$G1496)</f>
        <v>0</v>
      </c>
      <c r="BA1496" s="99">
        <f t="shared" si="118"/>
        <v>0</v>
      </c>
      <c r="BB1496" s="99">
        <f t="shared" si="119"/>
        <v>0</v>
      </c>
      <c r="BC1496" s="99">
        <f>SUMIFS(通讯通路门店!$W:$W,通讯通路门店!$S:$S,$G1496,通讯通路门店!$J:$J,"荣耀体验店")+SUMIFS(通讯通路门店!$W:$W,通讯通路门店!$S:$S,$G1496,通讯通路门店!$J:$J,"荣耀授权专卖店")</f>
        <v>0</v>
      </c>
      <c r="BD1496" s="99">
        <f>SUMIFS(通讯通路门店!$Z:$Z,通讯通路门店!$S:$S,$G1496,通讯通路门店!$J:$J,"VIVO体验店")</f>
        <v>0</v>
      </c>
      <c r="BE1496" s="99">
        <f>SUMIFS(通讯通路门店!$AB:$AB,通讯通路门店!$S:$S,$G1496,通讯通路门店!$J:$J,"OPPO体验店")</f>
        <v>0</v>
      </c>
      <c r="BF1496" s="99">
        <f>SUMIFS(通讯通路门店!$X:$X,通讯通路门店!$S:$S,$G1496,通讯通路门店!$J:$J,"华为授权体验店")+SUMIFS(通讯通路门店!$AA:$AA,通讯通路门店!$S:$S,$G1496,通讯通路门店!$J:$J,"华为堡垒店")</f>
        <v>0</v>
      </c>
      <c r="BG1496" s="99">
        <f>SUMIFS(通讯通路门店!$Y:$Y,通讯通路门店!$S:$S,$G1496,通讯通路门店!$J:$J,"小米体验店")</f>
        <v>0</v>
      </c>
      <c r="BH1496" s="99">
        <f>SUMIFS(通讯通路门店!$AA:$AA,通讯通路门店!$S:$S,$G1496,通讯通路门店!$J:$J,"苹果体验店")</f>
        <v>0</v>
      </c>
      <c r="BI1496" s="99">
        <f>SUMIFS(通讯通路门店!$K:$K,通讯通路门店!$S:$S,$G1496,通讯通路门店!$J:$J,"其他品牌专卖店")</f>
        <v>0</v>
      </c>
      <c r="BJ1496" s="99">
        <f>SUMIFS(通讯通路门店!$AC:$AC,通讯通路门店!$S:$S,$G1496)</f>
        <v>0</v>
      </c>
      <c r="BK1496" s="99">
        <f>SUMIFS(通讯通路门店!$AD:$AD,通讯通路门店!$S:$S,$G1496)</f>
        <v>0</v>
      </c>
      <c r="BL1496" s="99">
        <f>SUMIFS(通讯通路门店!$AE:$AE,通讯通路门店!$S:$S,$G1496)</f>
        <v>0</v>
      </c>
      <c r="BM1496" s="99">
        <f>SUMIFS(通讯通路门店!$AF:$AF,通讯通路门店!$S:$S,$G1496)</f>
        <v>0</v>
      </c>
      <c r="BN1496" s="99">
        <f>SUMIFS(通讯通路门店!$AG:$AG,通讯通路门店!$S:$S,$G1496)</f>
        <v>0</v>
      </c>
      <c r="BO1496" s="99">
        <f>SUMIFS(通讯通路门店!$AH:$AH,通讯通路门店!$S:$S,$G1496)</f>
        <v>0</v>
      </c>
      <c r="BP1496" s="99">
        <f>SUMIFS(通讯通路门店!$AI:$AI,通讯通路门店!$S:$S,$G1496)</f>
        <v>0</v>
      </c>
      <c r="BQ1496" s="83"/>
    </row>
    <row r="1497" spans="1:69">
      <c r="A1497" s="99" t="str">
        <f>IFERROR(_xlfn.XLOOKUP($G1497,通讯通路门店!$S$4:$S$993933,通讯通路门店!$A$4:$A$993933,0,0),"")</f>
        <v>海南省</v>
      </c>
      <c r="B1497" s="99" t="str">
        <f>IFERROR(_xlfn.XLOOKUP($G1497,通讯通路门店!$S$4:$S$993933,通讯通路门店!$B$4:$B$993933,0,0),"")</f>
        <v>昌江黎族自治县</v>
      </c>
      <c r="C1497" s="99" t="str">
        <f>IFERROR(_xlfn.XLOOKUP($G1497,通讯通路门店!$S$4:$S$993933,通讯通路门店!$C$4:$C$993933,0,0),"")</f>
        <v>昌江黎族自治县</v>
      </c>
      <c r="D1497" s="99" t="str">
        <f>IFERROR(_xlfn.XLOOKUP($G1497,通讯通路门店!$S$4:$S$993933,通讯通路门店!$D$4:$D$993933,0,0),"")</f>
        <v>叉河镇</v>
      </c>
      <c r="E1497" s="83"/>
      <c r="F1497" s="83"/>
      <c r="G1497" s="101"/>
      <c r="H1497" s="102">
        <f>IFERROR(_xlfn.XLOOKUP($G1497,通讯通路门店!$S$4:$S$993933,通讯通路门店!$R$4:$R$993933,0,0),"")</f>
        <v>0</v>
      </c>
      <c r="I1497" s="83"/>
      <c r="J1497" s="83"/>
      <c r="K1497" s="83"/>
      <c r="L1497" s="83"/>
      <c r="M1497" s="83"/>
      <c r="N1497" s="83"/>
      <c r="O1497" s="83"/>
      <c r="P1497" s="83"/>
      <c r="Q1497" s="83"/>
      <c r="R1497" s="83"/>
      <c r="S1497" s="83"/>
      <c r="T1497" s="83"/>
      <c r="U1497" s="99">
        <f>COUNTIF(通讯通路门店!$S:$S,$G1497)</f>
        <v>0</v>
      </c>
      <c r="V1497" s="99">
        <f>COUNTIFS(通讯通路门店!$S:$S,$G1497,通讯通路门店!$J:$J,"综合卖场")</f>
        <v>0</v>
      </c>
      <c r="W1497" s="99">
        <f>SUMIFS(通讯通路门店!$AJ:$AJ,通讯通路门店!$S:$S,通讯客户沙盘!$G1497)</f>
        <v>0</v>
      </c>
      <c r="X1497" s="99">
        <f t="shared" si="115"/>
        <v>0</v>
      </c>
      <c r="Y1497" s="99">
        <f>COUNTIFS(通讯通路门店!$S:$S,$G1497,通讯通路门店!$J:$J,"荣耀体验店")+COUNTIFS(通讯通路门店!$S:$S,$G1497,通讯通路门店!$J:$J,"荣耀授权专卖店")</f>
        <v>0</v>
      </c>
      <c r="Z1497" s="99">
        <f>COUNTIFS(通讯通路门店!$S:$S,$G1497,通讯通路门店!$J:$J,"VIVO体验店")</f>
        <v>0</v>
      </c>
      <c r="AA1497" s="99">
        <f>COUNTIFS(通讯通路门店!$S:$S,$G1497,通讯通路门店!$J:$J,"OPPO体验店")</f>
        <v>0</v>
      </c>
      <c r="AB1497" s="99">
        <f>COUNTIFS(通讯通路门店!$S:$S,$G1497,通讯通路门店!$J:$J,"华为授权体验店")+COUNTIFS(通讯通路门店!$S:$S,$G1497,通讯通路门店!$J:$J,"华为堡垒店")</f>
        <v>0</v>
      </c>
      <c r="AC1497" s="99">
        <f>COUNTIFS(通讯通路门店!$S:$S,$G1497,通讯通路门店!$J:$J,"小米体验店")</f>
        <v>0</v>
      </c>
      <c r="AD1497" s="99">
        <f>COUNTIFS(通讯通路门店!$S:$S,$G1497,通讯通路门店!$J:$J,"苹果体验店")</f>
        <v>0</v>
      </c>
      <c r="AE1497" s="99">
        <f>COUNTIFS(通讯通路门店!$S:$S,$G1497,通讯通路门店!$J:$J,"其他品牌专卖店")</f>
        <v>0</v>
      </c>
      <c r="AF1497" s="99">
        <f>SUMIFS(通讯通路门店!$BI:$BI,通讯通路门店!$S:$S,$G1497)</f>
        <v>0</v>
      </c>
      <c r="AG1497" s="99">
        <f>SUMIFS(通讯通路门店!$BH:$BH,通讯通路门店!$S:$S,$G1497)</f>
        <v>0</v>
      </c>
      <c r="AH1497" s="99">
        <f t="shared" si="116"/>
        <v>0</v>
      </c>
      <c r="AI1497" s="99">
        <f>SUMIFS(通讯通路门店!$BB:$BB,通讯通路门店!$S:$S,$G1497)</f>
        <v>0</v>
      </c>
      <c r="AJ1497" s="99">
        <f>SUMIFS(通讯通路门店!$BE:$BE,通讯通路门店!$S:$S,$G1497)</f>
        <v>0</v>
      </c>
      <c r="AK1497" s="99">
        <f>SUMIFS(通讯通路门店!$BG:$BG,通讯通路门店!$S:$S,$G1497)</f>
        <v>0</v>
      </c>
      <c r="AL1497" s="99">
        <f>SUMIFS(通讯通路门店!$BC:$BC,通讯通路门店!$S:$S,$G1497)</f>
        <v>0</v>
      </c>
      <c r="AM1497" s="99">
        <f>SUMIFS(通讯通路门店!$BD:$BD,通讯通路门店!$S:$S,$G1497)</f>
        <v>0</v>
      </c>
      <c r="AN1497" s="99">
        <f>SUMIFS(通讯通路门店!$BF:$BF,通讯通路门店!$S:$S,$G1497)</f>
        <v>0</v>
      </c>
      <c r="AO1497" s="99">
        <f t="shared" si="117"/>
        <v>0</v>
      </c>
      <c r="AP1497" s="99">
        <f>SUMIFS(通讯通路门店!$K:$K,通讯通路门店!$S:$S,$G1497)</f>
        <v>0</v>
      </c>
      <c r="AQ1497" s="83"/>
      <c r="AR1497" s="99">
        <f>SUMIFS(通讯通路门店!$T:$T,通讯通路门店!$S:$S,$G1497)</f>
        <v>0</v>
      </c>
      <c r="AS1497" s="99">
        <f>SUMIFS(通讯通路门店!$U:$U,通讯通路门店!$S:$S,$G1497)</f>
        <v>0</v>
      </c>
      <c r="AT1497" s="99">
        <f>SUMIFS(通讯通路门店!$V:$V,通讯通路门店!$S:$S,$G1497)</f>
        <v>0</v>
      </c>
      <c r="AU1497" s="99">
        <f>SUMIFS(通讯通路门店!$W:$W,通讯通路门店!$S:$S,$G1497)</f>
        <v>0</v>
      </c>
      <c r="AV1497" s="99">
        <f>SUMIFS(通讯通路门店!$Z:$Z,通讯通路门店!$S:$S,$G1497)</f>
        <v>0</v>
      </c>
      <c r="AW1497" s="99">
        <f>SUMIFS(通讯通路门店!$AB:$AB,通讯通路门店!$S:$S,$G1497)</f>
        <v>0</v>
      </c>
      <c r="AX1497" s="99">
        <f>SUMIFS(通讯通路门店!$X:$X,通讯通路门店!$S:$S,$G1497)</f>
        <v>0</v>
      </c>
      <c r="AY1497" s="99">
        <f>SUMIFS(通讯通路门店!$Y:$Y,通讯通路门店!$S:$S,$G1497)</f>
        <v>0</v>
      </c>
      <c r="AZ1497" s="99">
        <f>SUMIFS(通讯通路门店!$AA:$AA,通讯通路门店!$S:$S,$G1497)</f>
        <v>0</v>
      </c>
      <c r="BA1497" s="99">
        <f t="shared" si="118"/>
        <v>0</v>
      </c>
      <c r="BB1497" s="99">
        <f t="shared" si="119"/>
        <v>0</v>
      </c>
      <c r="BC1497" s="99">
        <f>SUMIFS(通讯通路门店!$W:$W,通讯通路门店!$S:$S,$G1497,通讯通路门店!$J:$J,"荣耀体验店")+SUMIFS(通讯通路门店!$W:$W,通讯通路门店!$S:$S,$G1497,通讯通路门店!$J:$J,"荣耀授权专卖店")</f>
        <v>0</v>
      </c>
      <c r="BD1497" s="99">
        <f>SUMIFS(通讯通路门店!$Z:$Z,通讯通路门店!$S:$S,$G1497,通讯通路门店!$J:$J,"VIVO体验店")</f>
        <v>0</v>
      </c>
      <c r="BE1497" s="99">
        <f>SUMIFS(通讯通路门店!$AB:$AB,通讯通路门店!$S:$S,$G1497,通讯通路门店!$J:$J,"OPPO体验店")</f>
        <v>0</v>
      </c>
      <c r="BF1497" s="99">
        <f>SUMIFS(通讯通路门店!$X:$X,通讯通路门店!$S:$S,$G1497,通讯通路门店!$J:$J,"华为授权体验店")+SUMIFS(通讯通路门店!$AA:$AA,通讯通路门店!$S:$S,$G1497,通讯通路门店!$J:$J,"华为堡垒店")</f>
        <v>0</v>
      </c>
      <c r="BG1497" s="99">
        <f>SUMIFS(通讯通路门店!$Y:$Y,通讯通路门店!$S:$S,$G1497,通讯通路门店!$J:$J,"小米体验店")</f>
        <v>0</v>
      </c>
      <c r="BH1497" s="99">
        <f>SUMIFS(通讯通路门店!$AA:$AA,通讯通路门店!$S:$S,$G1497,通讯通路门店!$J:$J,"苹果体验店")</f>
        <v>0</v>
      </c>
      <c r="BI1497" s="99">
        <f>SUMIFS(通讯通路门店!$K:$K,通讯通路门店!$S:$S,$G1497,通讯通路门店!$J:$J,"其他品牌专卖店")</f>
        <v>0</v>
      </c>
      <c r="BJ1497" s="99">
        <f>SUMIFS(通讯通路门店!$AC:$AC,通讯通路门店!$S:$S,$G1497)</f>
        <v>0</v>
      </c>
      <c r="BK1497" s="99">
        <f>SUMIFS(通讯通路门店!$AD:$AD,通讯通路门店!$S:$S,$G1497)</f>
        <v>0</v>
      </c>
      <c r="BL1497" s="99">
        <f>SUMIFS(通讯通路门店!$AE:$AE,通讯通路门店!$S:$S,$G1497)</f>
        <v>0</v>
      </c>
      <c r="BM1497" s="99">
        <f>SUMIFS(通讯通路门店!$AF:$AF,通讯通路门店!$S:$S,$G1497)</f>
        <v>0</v>
      </c>
      <c r="BN1497" s="99">
        <f>SUMIFS(通讯通路门店!$AG:$AG,通讯通路门店!$S:$S,$G1497)</f>
        <v>0</v>
      </c>
      <c r="BO1497" s="99">
        <f>SUMIFS(通讯通路门店!$AH:$AH,通讯通路门店!$S:$S,$G1497)</f>
        <v>0</v>
      </c>
      <c r="BP1497" s="99">
        <f>SUMIFS(通讯通路门店!$AI:$AI,通讯通路门店!$S:$S,$G1497)</f>
        <v>0</v>
      </c>
      <c r="BQ1497" s="83"/>
    </row>
    <row r="1498" spans="1:69">
      <c r="A1498" s="99" t="str">
        <f>IFERROR(_xlfn.XLOOKUP($G1498,通讯通路门店!$S$4:$S$993933,通讯通路门店!$A$4:$A$993933,0,0),"")</f>
        <v>海南省</v>
      </c>
      <c r="B1498" s="99" t="str">
        <f>IFERROR(_xlfn.XLOOKUP($G1498,通讯通路门店!$S$4:$S$993933,通讯通路门店!$B$4:$B$993933,0,0),"")</f>
        <v>昌江黎族自治县</v>
      </c>
      <c r="C1498" s="99" t="str">
        <f>IFERROR(_xlfn.XLOOKUP($G1498,通讯通路门店!$S$4:$S$993933,通讯通路门店!$C$4:$C$993933,0,0),"")</f>
        <v>昌江黎族自治县</v>
      </c>
      <c r="D1498" s="99" t="str">
        <f>IFERROR(_xlfn.XLOOKUP($G1498,通讯通路门店!$S$4:$S$993933,通讯通路门店!$D$4:$D$993933,0,0),"")</f>
        <v>叉河镇</v>
      </c>
      <c r="E1498" s="83"/>
      <c r="F1498" s="83"/>
      <c r="G1498" s="101"/>
      <c r="H1498" s="102">
        <f>IFERROR(_xlfn.XLOOKUP($G1498,通讯通路门店!$S$4:$S$993933,通讯通路门店!$R$4:$R$993933,0,0),"")</f>
        <v>0</v>
      </c>
      <c r="I1498" s="83"/>
      <c r="J1498" s="83"/>
      <c r="K1498" s="83"/>
      <c r="L1498" s="83"/>
      <c r="M1498" s="83"/>
      <c r="N1498" s="83"/>
      <c r="O1498" s="83"/>
      <c r="P1498" s="83"/>
      <c r="Q1498" s="83"/>
      <c r="R1498" s="83"/>
      <c r="S1498" s="83"/>
      <c r="T1498" s="83"/>
      <c r="U1498" s="99">
        <f>COUNTIF(通讯通路门店!$S:$S,$G1498)</f>
        <v>0</v>
      </c>
      <c r="V1498" s="99">
        <f>COUNTIFS(通讯通路门店!$S:$S,$G1498,通讯通路门店!$J:$J,"综合卖场")</f>
        <v>0</v>
      </c>
      <c r="W1498" s="99">
        <f>SUMIFS(通讯通路门店!$AJ:$AJ,通讯通路门店!$S:$S,通讯客户沙盘!$G1498)</f>
        <v>0</v>
      </c>
      <c r="X1498" s="99">
        <f t="shared" si="115"/>
        <v>0</v>
      </c>
      <c r="Y1498" s="99">
        <f>COUNTIFS(通讯通路门店!$S:$S,$G1498,通讯通路门店!$J:$J,"荣耀体验店")+COUNTIFS(通讯通路门店!$S:$S,$G1498,通讯通路门店!$J:$J,"荣耀授权专卖店")</f>
        <v>0</v>
      </c>
      <c r="Z1498" s="99">
        <f>COUNTIFS(通讯通路门店!$S:$S,$G1498,通讯通路门店!$J:$J,"VIVO体验店")</f>
        <v>0</v>
      </c>
      <c r="AA1498" s="99">
        <f>COUNTIFS(通讯通路门店!$S:$S,$G1498,通讯通路门店!$J:$J,"OPPO体验店")</f>
        <v>0</v>
      </c>
      <c r="AB1498" s="99">
        <f>COUNTIFS(通讯通路门店!$S:$S,$G1498,通讯通路门店!$J:$J,"华为授权体验店")+COUNTIFS(通讯通路门店!$S:$S,$G1498,通讯通路门店!$J:$J,"华为堡垒店")</f>
        <v>0</v>
      </c>
      <c r="AC1498" s="99">
        <f>COUNTIFS(通讯通路门店!$S:$S,$G1498,通讯通路门店!$J:$J,"小米体验店")</f>
        <v>0</v>
      </c>
      <c r="AD1498" s="99">
        <f>COUNTIFS(通讯通路门店!$S:$S,$G1498,通讯通路门店!$J:$J,"苹果体验店")</f>
        <v>0</v>
      </c>
      <c r="AE1498" s="99">
        <f>COUNTIFS(通讯通路门店!$S:$S,$G1498,通讯通路门店!$J:$J,"其他品牌专卖店")</f>
        <v>0</v>
      </c>
      <c r="AF1498" s="99">
        <f>SUMIFS(通讯通路门店!$BI:$BI,通讯通路门店!$S:$S,$G1498)</f>
        <v>0</v>
      </c>
      <c r="AG1498" s="99">
        <f>SUMIFS(通讯通路门店!$BH:$BH,通讯通路门店!$S:$S,$G1498)</f>
        <v>0</v>
      </c>
      <c r="AH1498" s="99">
        <f t="shared" si="116"/>
        <v>0</v>
      </c>
      <c r="AI1498" s="99">
        <f>SUMIFS(通讯通路门店!$BB:$BB,通讯通路门店!$S:$S,$G1498)</f>
        <v>0</v>
      </c>
      <c r="AJ1498" s="99">
        <f>SUMIFS(通讯通路门店!$BE:$BE,通讯通路门店!$S:$S,$G1498)</f>
        <v>0</v>
      </c>
      <c r="AK1498" s="99">
        <f>SUMIFS(通讯通路门店!$BG:$BG,通讯通路门店!$S:$S,$G1498)</f>
        <v>0</v>
      </c>
      <c r="AL1498" s="99">
        <f>SUMIFS(通讯通路门店!$BC:$BC,通讯通路门店!$S:$S,$G1498)</f>
        <v>0</v>
      </c>
      <c r="AM1498" s="99">
        <f>SUMIFS(通讯通路门店!$BD:$BD,通讯通路门店!$S:$S,$G1498)</f>
        <v>0</v>
      </c>
      <c r="AN1498" s="99">
        <f>SUMIFS(通讯通路门店!$BF:$BF,通讯通路门店!$S:$S,$G1498)</f>
        <v>0</v>
      </c>
      <c r="AO1498" s="99">
        <f t="shared" si="117"/>
        <v>0</v>
      </c>
      <c r="AP1498" s="99">
        <f>SUMIFS(通讯通路门店!$K:$K,通讯通路门店!$S:$S,$G1498)</f>
        <v>0</v>
      </c>
      <c r="AQ1498" s="83"/>
      <c r="AR1498" s="99">
        <f>SUMIFS(通讯通路门店!$T:$T,通讯通路门店!$S:$S,$G1498)</f>
        <v>0</v>
      </c>
      <c r="AS1498" s="99">
        <f>SUMIFS(通讯通路门店!$U:$U,通讯通路门店!$S:$S,$G1498)</f>
        <v>0</v>
      </c>
      <c r="AT1498" s="99">
        <f>SUMIFS(通讯通路门店!$V:$V,通讯通路门店!$S:$S,$G1498)</f>
        <v>0</v>
      </c>
      <c r="AU1498" s="99">
        <f>SUMIFS(通讯通路门店!$W:$W,通讯通路门店!$S:$S,$G1498)</f>
        <v>0</v>
      </c>
      <c r="AV1498" s="99">
        <f>SUMIFS(通讯通路门店!$Z:$Z,通讯通路门店!$S:$S,$G1498)</f>
        <v>0</v>
      </c>
      <c r="AW1498" s="99">
        <f>SUMIFS(通讯通路门店!$AB:$AB,通讯通路门店!$S:$S,$G1498)</f>
        <v>0</v>
      </c>
      <c r="AX1498" s="99">
        <f>SUMIFS(通讯通路门店!$X:$X,通讯通路门店!$S:$S,$G1498)</f>
        <v>0</v>
      </c>
      <c r="AY1498" s="99">
        <f>SUMIFS(通讯通路门店!$Y:$Y,通讯通路门店!$S:$S,$G1498)</f>
        <v>0</v>
      </c>
      <c r="AZ1498" s="99">
        <f>SUMIFS(通讯通路门店!$AA:$AA,通讯通路门店!$S:$S,$G1498)</f>
        <v>0</v>
      </c>
      <c r="BA1498" s="99">
        <f t="shared" si="118"/>
        <v>0</v>
      </c>
      <c r="BB1498" s="99">
        <f t="shared" si="119"/>
        <v>0</v>
      </c>
      <c r="BC1498" s="99">
        <f>SUMIFS(通讯通路门店!$W:$W,通讯通路门店!$S:$S,$G1498,通讯通路门店!$J:$J,"荣耀体验店")+SUMIFS(通讯通路门店!$W:$W,通讯通路门店!$S:$S,$G1498,通讯通路门店!$J:$J,"荣耀授权专卖店")</f>
        <v>0</v>
      </c>
      <c r="BD1498" s="99">
        <f>SUMIFS(通讯通路门店!$Z:$Z,通讯通路门店!$S:$S,$G1498,通讯通路门店!$J:$J,"VIVO体验店")</f>
        <v>0</v>
      </c>
      <c r="BE1498" s="99">
        <f>SUMIFS(通讯通路门店!$AB:$AB,通讯通路门店!$S:$S,$G1498,通讯通路门店!$J:$J,"OPPO体验店")</f>
        <v>0</v>
      </c>
      <c r="BF1498" s="99">
        <f>SUMIFS(通讯通路门店!$X:$X,通讯通路门店!$S:$S,$G1498,通讯通路门店!$J:$J,"华为授权体验店")+SUMIFS(通讯通路门店!$AA:$AA,通讯通路门店!$S:$S,$G1498,通讯通路门店!$J:$J,"华为堡垒店")</f>
        <v>0</v>
      </c>
      <c r="BG1498" s="99">
        <f>SUMIFS(通讯通路门店!$Y:$Y,通讯通路门店!$S:$S,$G1498,通讯通路门店!$J:$J,"小米体验店")</f>
        <v>0</v>
      </c>
      <c r="BH1498" s="99">
        <f>SUMIFS(通讯通路门店!$AA:$AA,通讯通路门店!$S:$S,$G1498,通讯通路门店!$J:$J,"苹果体验店")</f>
        <v>0</v>
      </c>
      <c r="BI1498" s="99">
        <f>SUMIFS(通讯通路门店!$K:$K,通讯通路门店!$S:$S,$G1498,通讯通路门店!$J:$J,"其他品牌专卖店")</f>
        <v>0</v>
      </c>
      <c r="BJ1498" s="99">
        <f>SUMIFS(通讯通路门店!$AC:$AC,通讯通路门店!$S:$S,$G1498)</f>
        <v>0</v>
      </c>
      <c r="BK1498" s="99">
        <f>SUMIFS(通讯通路门店!$AD:$AD,通讯通路门店!$S:$S,$G1498)</f>
        <v>0</v>
      </c>
      <c r="BL1498" s="99">
        <f>SUMIFS(通讯通路门店!$AE:$AE,通讯通路门店!$S:$S,$G1498)</f>
        <v>0</v>
      </c>
      <c r="BM1498" s="99">
        <f>SUMIFS(通讯通路门店!$AF:$AF,通讯通路门店!$S:$S,$G1498)</f>
        <v>0</v>
      </c>
      <c r="BN1498" s="99">
        <f>SUMIFS(通讯通路门店!$AG:$AG,通讯通路门店!$S:$S,$G1498)</f>
        <v>0</v>
      </c>
      <c r="BO1498" s="99">
        <f>SUMIFS(通讯通路门店!$AH:$AH,通讯通路门店!$S:$S,$G1498)</f>
        <v>0</v>
      </c>
      <c r="BP1498" s="99">
        <f>SUMIFS(通讯通路门店!$AI:$AI,通讯通路门店!$S:$S,$G1498)</f>
        <v>0</v>
      </c>
      <c r="BQ1498" s="83"/>
    </row>
    <row r="1499" spans="1:69">
      <c r="A1499" s="99" t="str">
        <f>IFERROR(_xlfn.XLOOKUP($G1499,通讯通路门店!$S$4:$S$993933,通讯通路门店!$A$4:$A$993933,0,0),"")</f>
        <v>海南省</v>
      </c>
      <c r="B1499" s="99" t="str">
        <f>IFERROR(_xlfn.XLOOKUP($G1499,通讯通路门店!$S$4:$S$993933,通讯通路门店!$B$4:$B$993933,0,0),"")</f>
        <v>昌江黎族自治县</v>
      </c>
      <c r="C1499" s="99" t="str">
        <f>IFERROR(_xlfn.XLOOKUP($G1499,通讯通路门店!$S$4:$S$993933,通讯通路门店!$C$4:$C$993933,0,0),"")</f>
        <v>昌江黎族自治县</v>
      </c>
      <c r="D1499" s="99" t="str">
        <f>IFERROR(_xlfn.XLOOKUP($G1499,通讯通路门店!$S$4:$S$993933,通讯通路门店!$D$4:$D$993933,0,0),"")</f>
        <v>叉河镇</v>
      </c>
      <c r="E1499" s="83"/>
      <c r="F1499" s="83"/>
      <c r="G1499" s="101"/>
      <c r="H1499" s="102">
        <f>IFERROR(_xlfn.XLOOKUP($G1499,通讯通路门店!$S$4:$S$993933,通讯通路门店!$R$4:$R$993933,0,0),"")</f>
        <v>0</v>
      </c>
      <c r="I1499" s="83"/>
      <c r="J1499" s="83"/>
      <c r="K1499" s="83"/>
      <c r="L1499" s="83"/>
      <c r="M1499" s="83"/>
      <c r="N1499" s="83"/>
      <c r="O1499" s="83"/>
      <c r="P1499" s="83"/>
      <c r="Q1499" s="83"/>
      <c r="R1499" s="83"/>
      <c r="S1499" s="83"/>
      <c r="T1499" s="83"/>
      <c r="U1499" s="99">
        <f>COUNTIF(通讯通路门店!$S:$S,$G1499)</f>
        <v>0</v>
      </c>
      <c r="V1499" s="99">
        <f>COUNTIFS(通讯通路门店!$S:$S,$G1499,通讯通路门店!$J:$J,"综合卖场")</f>
        <v>0</v>
      </c>
      <c r="W1499" s="99">
        <f>SUMIFS(通讯通路门店!$AJ:$AJ,通讯通路门店!$S:$S,通讯客户沙盘!$G1499)</f>
        <v>0</v>
      </c>
      <c r="X1499" s="99">
        <f t="shared" si="115"/>
        <v>0</v>
      </c>
      <c r="Y1499" s="99">
        <f>COUNTIFS(通讯通路门店!$S:$S,$G1499,通讯通路门店!$J:$J,"荣耀体验店")+COUNTIFS(通讯通路门店!$S:$S,$G1499,通讯通路门店!$J:$J,"荣耀授权专卖店")</f>
        <v>0</v>
      </c>
      <c r="Z1499" s="99">
        <f>COUNTIFS(通讯通路门店!$S:$S,$G1499,通讯通路门店!$J:$J,"VIVO体验店")</f>
        <v>0</v>
      </c>
      <c r="AA1499" s="99">
        <f>COUNTIFS(通讯通路门店!$S:$S,$G1499,通讯通路门店!$J:$J,"OPPO体验店")</f>
        <v>0</v>
      </c>
      <c r="AB1499" s="99">
        <f>COUNTIFS(通讯通路门店!$S:$S,$G1499,通讯通路门店!$J:$J,"华为授权体验店")+COUNTIFS(通讯通路门店!$S:$S,$G1499,通讯通路门店!$J:$J,"华为堡垒店")</f>
        <v>0</v>
      </c>
      <c r="AC1499" s="99">
        <f>COUNTIFS(通讯通路门店!$S:$S,$G1499,通讯通路门店!$J:$J,"小米体验店")</f>
        <v>0</v>
      </c>
      <c r="AD1499" s="99">
        <f>COUNTIFS(通讯通路门店!$S:$S,$G1499,通讯通路门店!$J:$J,"苹果体验店")</f>
        <v>0</v>
      </c>
      <c r="AE1499" s="99">
        <f>COUNTIFS(通讯通路门店!$S:$S,$G1499,通讯通路门店!$J:$J,"其他品牌专卖店")</f>
        <v>0</v>
      </c>
      <c r="AF1499" s="99">
        <f>SUMIFS(通讯通路门店!$BI:$BI,通讯通路门店!$S:$S,$G1499)</f>
        <v>0</v>
      </c>
      <c r="AG1499" s="99">
        <f>SUMIFS(通讯通路门店!$BH:$BH,通讯通路门店!$S:$S,$G1499)</f>
        <v>0</v>
      </c>
      <c r="AH1499" s="99">
        <f t="shared" si="116"/>
        <v>0</v>
      </c>
      <c r="AI1499" s="99">
        <f>SUMIFS(通讯通路门店!$BB:$BB,通讯通路门店!$S:$S,$G1499)</f>
        <v>0</v>
      </c>
      <c r="AJ1499" s="99">
        <f>SUMIFS(通讯通路门店!$BE:$BE,通讯通路门店!$S:$S,$G1499)</f>
        <v>0</v>
      </c>
      <c r="AK1499" s="99">
        <f>SUMIFS(通讯通路门店!$BG:$BG,通讯通路门店!$S:$S,$G1499)</f>
        <v>0</v>
      </c>
      <c r="AL1499" s="99">
        <f>SUMIFS(通讯通路门店!$BC:$BC,通讯通路门店!$S:$S,$G1499)</f>
        <v>0</v>
      </c>
      <c r="AM1499" s="99">
        <f>SUMIFS(通讯通路门店!$BD:$BD,通讯通路门店!$S:$S,$G1499)</f>
        <v>0</v>
      </c>
      <c r="AN1499" s="99">
        <f>SUMIFS(通讯通路门店!$BF:$BF,通讯通路门店!$S:$S,$G1499)</f>
        <v>0</v>
      </c>
      <c r="AO1499" s="99">
        <f t="shared" si="117"/>
        <v>0</v>
      </c>
      <c r="AP1499" s="99">
        <f>SUMIFS(通讯通路门店!$K:$K,通讯通路门店!$S:$S,$G1499)</f>
        <v>0</v>
      </c>
      <c r="AQ1499" s="83"/>
      <c r="AR1499" s="99">
        <f>SUMIFS(通讯通路门店!$T:$T,通讯通路门店!$S:$S,$G1499)</f>
        <v>0</v>
      </c>
      <c r="AS1499" s="99">
        <f>SUMIFS(通讯通路门店!$U:$U,通讯通路门店!$S:$S,$G1499)</f>
        <v>0</v>
      </c>
      <c r="AT1499" s="99">
        <f>SUMIFS(通讯通路门店!$V:$V,通讯通路门店!$S:$S,$G1499)</f>
        <v>0</v>
      </c>
      <c r="AU1499" s="99">
        <f>SUMIFS(通讯通路门店!$W:$W,通讯通路门店!$S:$S,$G1499)</f>
        <v>0</v>
      </c>
      <c r="AV1499" s="99">
        <f>SUMIFS(通讯通路门店!$Z:$Z,通讯通路门店!$S:$S,$G1499)</f>
        <v>0</v>
      </c>
      <c r="AW1499" s="99">
        <f>SUMIFS(通讯通路门店!$AB:$AB,通讯通路门店!$S:$S,$G1499)</f>
        <v>0</v>
      </c>
      <c r="AX1499" s="99">
        <f>SUMIFS(通讯通路门店!$X:$X,通讯通路门店!$S:$S,$G1499)</f>
        <v>0</v>
      </c>
      <c r="AY1499" s="99">
        <f>SUMIFS(通讯通路门店!$Y:$Y,通讯通路门店!$S:$S,$G1499)</f>
        <v>0</v>
      </c>
      <c r="AZ1499" s="99">
        <f>SUMIFS(通讯通路门店!$AA:$AA,通讯通路门店!$S:$S,$G1499)</f>
        <v>0</v>
      </c>
      <c r="BA1499" s="99">
        <f t="shared" si="118"/>
        <v>0</v>
      </c>
      <c r="BB1499" s="99">
        <f t="shared" si="119"/>
        <v>0</v>
      </c>
      <c r="BC1499" s="99">
        <f>SUMIFS(通讯通路门店!$W:$W,通讯通路门店!$S:$S,$G1499,通讯通路门店!$J:$J,"荣耀体验店")+SUMIFS(通讯通路门店!$W:$W,通讯通路门店!$S:$S,$G1499,通讯通路门店!$J:$J,"荣耀授权专卖店")</f>
        <v>0</v>
      </c>
      <c r="BD1499" s="99">
        <f>SUMIFS(通讯通路门店!$Z:$Z,通讯通路门店!$S:$S,$G1499,通讯通路门店!$J:$J,"VIVO体验店")</f>
        <v>0</v>
      </c>
      <c r="BE1499" s="99">
        <f>SUMIFS(通讯通路门店!$AB:$AB,通讯通路门店!$S:$S,$G1499,通讯通路门店!$J:$J,"OPPO体验店")</f>
        <v>0</v>
      </c>
      <c r="BF1499" s="99">
        <f>SUMIFS(通讯通路门店!$X:$X,通讯通路门店!$S:$S,$G1499,通讯通路门店!$J:$J,"华为授权体验店")+SUMIFS(通讯通路门店!$AA:$AA,通讯通路门店!$S:$S,$G1499,通讯通路门店!$J:$J,"华为堡垒店")</f>
        <v>0</v>
      </c>
      <c r="BG1499" s="99">
        <f>SUMIFS(通讯通路门店!$Y:$Y,通讯通路门店!$S:$S,$G1499,通讯通路门店!$J:$J,"小米体验店")</f>
        <v>0</v>
      </c>
      <c r="BH1499" s="99">
        <f>SUMIFS(通讯通路门店!$AA:$AA,通讯通路门店!$S:$S,$G1499,通讯通路门店!$J:$J,"苹果体验店")</f>
        <v>0</v>
      </c>
      <c r="BI1499" s="99">
        <f>SUMIFS(通讯通路门店!$K:$K,通讯通路门店!$S:$S,$G1499,通讯通路门店!$J:$J,"其他品牌专卖店")</f>
        <v>0</v>
      </c>
      <c r="BJ1499" s="99">
        <f>SUMIFS(通讯通路门店!$AC:$AC,通讯通路门店!$S:$S,$G1499)</f>
        <v>0</v>
      </c>
      <c r="BK1499" s="99">
        <f>SUMIFS(通讯通路门店!$AD:$AD,通讯通路门店!$S:$S,$G1499)</f>
        <v>0</v>
      </c>
      <c r="BL1499" s="99">
        <f>SUMIFS(通讯通路门店!$AE:$AE,通讯通路门店!$S:$S,$G1499)</f>
        <v>0</v>
      </c>
      <c r="BM1499" s="99">
        <f>SUMIFS(通讯通路门店!$AF:$AF,通讯通路门店!$S:$S,$G1499)</f>
        <v>0</v>
      </c>
      <c r="BN1499" s="99">
        <f>SUMIFS(通讯通路门店!$AG:$AG,通讯通路门店!$S:$S,$G1499)</f>
        <v>0</v>
      </c>
      <c r="BO1499" s="99">
        <f>SUMIFS(通讯通路门店!$AH:$AH,通讯通路门店!$S:$S,$G1499)</f>
        <v>0</v>
      </c>
      <c r="BP1499" s="99">
        <f>SUMIFS(通讯通路门店!$AI:$AI,通讯通路门店!$S:$S,$G1499)</f>
        <v>0</v>
      </c>
      <c r="BQ1499" s="83"/>
    </row>
    <row r="1500" spans="1:69">
      <c r="A1500" s="99" t="str">
        <f>IFERROR(_xlfn.XLOOKUP($G1500,通讯通路门店!$S$4:$S$993933,通讯通路门店!$A$4:$A$993933,0,0),"")</f>
        <v>海南省</v>
      </c>
      <c r="B1500" s="99" t="str">
        <f>IFERROR(_xlfn.XLOOKUP($G1500,通讯通路门店!$S$4:$S$993933,通讯通路门店!$B$4:$B$993933,0,0),"")</f>
        <v>昌江黎族自治县</v>
      </c>
      <c r="C1500" s="99" t="str">
        <f>IFERROR(_xlfn.XLOOKUP($G1500,通讯通路门店!$S$4:$S$993933,通讯通路门店!$C$4:$C$993933,0,0),"")</f>
        <v>昌江黎族自治县</v>
      </c>
      <c r="D1500" s="99" t="str">
        <f>IFERROR(_xlfn.XLOOKUP($G1500,通讯通路门店!$S$4:$S$993933,通讯通路门店!$D$4:$D$993933,0,0),"")</f>
        <v>叉河镇</v>
      </c>
      <c r="E1500" s="83"/>
      <c r="F1500" s="83"/>
      <c r="G1500" s="101"/>
      <c r="H1500" s="102">
        <f>IFERROR(_xlfn.XLOOKUP($G1500,通讯通路门店!$S$4:$S$993933,通讯通路门店!$R$4:$R$993933,0,0),"")</f>
        <v>0</v>
      </c>
      <c r="I1500" s="83"/>
      <c r="J1500" s="83"/>
      <c r="K1500" s="83"/>
      <c r="L1500" s="83"/>
      <c r="M1500" s="83"/>
      <c r="N1500" s="83"/>
      <c r="O1500" s="83"/>
      <c r="P1500" s="83"/>
      <c r="Q1500" s="83"/>
      <c r="R1500" s="83"/>
      <c r="S1500" s="83"/>
      <c r="T1500" s="83"/>
      <c r="U1500" s="99">
        <f>COUNTIF(通讯通路门店!$S:$S,$G1500)</f>
        <v>0</v>
      </c>
      <c r="V1500" s="99">
        <f>COUNTIFS(通讯通路门店!$S:$S,$G1500,通讯通路门店!$J:$J,"综合卖场")</f>
        <v>0</v>
      </c>
      <c r="W1500" s="99">
        <f>SUMIFS(通讯通路门店!$AJ:$AJ,通讯通路门店!$S:$S,通讯客户沙盘!$G1500)</f>
        <v>0</v>
      </c>
      <c r="X1500" s="99">
        <f t="shared" si="115"/>
        <v>0</v>
      </c>
      <c r="Y1500" s="99">
        <f>COUNTIFS(通讯通路门店!$S:$S,$G1500,通讯通路门店!$J:$J,"荣耀体验店")+COUNTIFS(通讯通路门店!$S:$S,$G1500,通讯通路门店!$J:$J,"荣耀授权专卖店")</f>
        <v>0</v>
      </c>
      <c r="Z1500" s="99">
        <f>COUNTIFS(通讯通路门店!$S:$S,$G1500,通讯通路门店!$J:$J,"VIVO体验店")</f>
        <v>0</v>
      </c>
      <c r="AA1500" s="99">
        <f>COUNTIFS(通讯通路门店!$S:$S,$G1500,通讯通路门店!$J:$J,"OPPO体验店")</f>
        <v>0</v>
      </c>
      <c r="AB1500" s="99">
        <f>COUNTIFS(通讯通路门店!$S:$S,$G1500,通讯通路门店!$J:$J,"华为授权体验店")+COUNTIFS(通讯通路门店!$S:$S,$G1500,通讯通路门店!$J:$J,"华为堡垒店")</f>
        <v>0</v>
      </c>
      <c r="AC1500" s="99">
        <f>COUNTIFS(通讯通路门店!$S:$S,$G1500,通讯通路门店!$J:$J,"小米体验店")</f>
        <v>0</v>
      </c>
      <c r="AD1500" s="99">
        <f>COUNTIFS(通讯通路门店!$S:$S,$G1500,通讯通路门店!$J:$J,"苹果体验店")</f>
        <v>0</v>
      </c>
      <c r="AE1500" s="99">
        <f>COUNTIFS(通讯通路门店!$S:$S,$G1500,通讯通路门店!$J:$J,"其他品牌专卖店")</f>
        <v>0</v>
      </c>
      <c r="AF1500" s="99">
        <f>SUMIFS(通讯通路门店!$BI:$BI,通讯通路门店!$S:$S,$G1500)</f>
        <v>0</v>
      </c>
      <c r="AG1500" s="99">
        <f>SUMIFS(通讯通路门店!$BH:$BH,通讯通路门店!$S:$S,$G1500)</f>
        <v>0</v>
      </c>
      <c r="AH1500" s="99">
        <f t="shared" si="116"/>
        <v>0</v>
      </c>
      <c r="AI1500" s="99">
        <f>SUMIFS(通讯通路门店!$BB:$BB,通讯通路门店!$S:$S,$G1500)</f>
        <v>0</v>
      </c>
      <c r="AJ1500" s="99">
        <f>SUMIFS(通讯通路门店!$BE:$BE,通讯通路门店!$S:$S,$G1500)</f>
        <v>0</v>
      </c>
      <c r="AK1500" s="99">
        <f>SUMIFS(通讯通路门店!$BG:$BG,通讯通路门店!$S:$S,$G1500)</f>
        <v>0</v>
      </c>
      <c r="AL1500" s="99">
        <f>SUMIFS(通讯通路门店!$BC:$BC,通讯通路门店!$S:$S,$G1500)</f>
        <v>0</v>
      </c>
      <c r="AM1500" s="99">
        <f>SUMIFS(通讯通路门店!$BD:$BD,通讯通路门店!$S:$S,$G1500)</f>
        <v>0</v>
      </c>
      <c r="AN1500" s="99">
        <f>SUMIFS(通讯通路门店!$BF:$BF,通讯通路门店!$S:$S,$G1500)</f>
        <v>0</v>
      </c>
      <c r="AO1500" s="99">
        <f t="shared" si="117"/>
        <v>0</v>
      </c>
      <c r="AP1500" s="99">
        <f>SUMIFS(通讯通路门店!$K:$K,通讯通路门店!$S:$S,$G1500)</f>
        <v>0</v>
      </c>
      <c r="AQ1500" s="83"/>
      <c r="AR1500" s="99">
        <f>SUMIFS(通讯通路门店!$T:$T,通讯通路门店!$S:$S,$G1500)</f>
        <v>0</v>
      </c>
      <c r="AS1500" s="99">
        <f>SUMIFS(通讯通路门店!$U:$U,通讯通路门店!$S:$S,$G1500)</f>
        <v>0</v>
      </c>
      <c r="AT1500" s="99">
        <f>SUMIFS(通讯通路门店!$V:$V,通讯通路门店!$S:$S,$G1500)</f>
        <v>0</v>
      </c>
      <c r="AU1500" s="99">
        <f>SUMIFS(通讯通路门店!$W:$W,通讯通路门店!$S:$S,$G1500)</f>
        <v>0</v>
      </c>
      <c r="AV1500" s="99">
        <f>SUMIFS(通讯通路门店!$Z:$Z,通讯通路门店!$S:$S,$G1500)</f>
        <v>0</v>
      </c>
      <c r="AW1500" s="99">
        <f>SUMIFS(通讯通路门店!$AB:$AB,通讯通路门店!$S:$S,$G1500)</f>
        <v>0</v>
      </c>
      <c r="AX1500" s="99">
        <f>SUMIFS(通讯通路门店!$X:$X,通讯通路门店!$S:$S,$G1500)</f>
        <v>0</v>
      </c>
      <c r="AY1500" s="99">
        <f>SUMIFS(通讯通路门店!$Y:$Y,通讯通路门店!$S:$S,$G1500)</f>
        <v>0</v>
      </c>
      <c r="AZ1500" s="99">
        <f>SUMIFS(通讯通路门店!$AA:$AA,通讯通路门店!$S:$S,$G1500)</f>
        <v>0</v>
      </c>
      <c r="BA1500" s="99">
        <f t="shared" si="118"/>
        <v>0</v>
      </c>
      <c r="BB1500" s="99">
        <f t="shared" si="119"/>
        <v>0</v>
      </c>
      <c r="BC1500" s="99">
        <f>SUMIFS(通讯通路门店!$W:$W,通讯通路门店!$S:$S,$G1500,通讯通路门店!$J:$J,"荣耀体验店")+SUMIFS(通讯通路门店!$W:$W,通讯通路门店!$S:$S,$G1500,通讯通路门店!$J:$J,"荣耀授权专卖店")</f>
        <v>0</v>
      </c>
      <c r="BD1500" s="99">
        <f>SUMIFS(通讯通路门店!$Z:$Z,通讯通路门店!$S:$S,$G1500,通讯通路门店!$J:$J,"VIVO体验店")</f>
        <v>0</v>
      </c>
      <c r="BE1500" s="99">
        <f>SUMIFS(通讯通路门店!$AB:$AB,通讯通路门店!$S:$S,$G1500,通讯通路门店!$J:$J,"OPPO体验店")</f>
        <v>0</v>
      </c>
      <c r="BF1500" s="99">
        <f>SUMIFS(通讯通路门店!$X:$X,通讯通路门店!$S:$S,$G1500,通讯通路门店!$J:$J,"华为授权体验店")+SUMIFS(通讯通路门店!$AA:$AA,通讯通路门店!$S:$S,$G1500,通讯通路门店!$J:$J,"华为堡垒店")</f>
        <v>0</v>
      </c>
      <c r="BG1500" s="99">
        <f>SUMIFS(通讯通路门店!$Y:$Y,通讯通路门店!$S:$S,$G1500,通讯通路门店!$J:$J,"小米体验店")</f>
        <v>0</v>
      </c>
      <c r="BH1500" s="99">
        <f>SUMIFS(通讯通路门店!$AA:$AA,通讯通路门店!$S:$S,$G1500,通讯通路门店!$J:$J,"苹果体验店")</f>
        <v>0</v>
      </c>
      <c r="BI1500" s="99">
        <f>SUMIFS(通讯通路门店!$K:$K,通讯通路门店!$S:$S,$G1500,通讯通路门店!$J:$J,"其他品牌专卖店")</f>
        <v>0</v>
      </c>
      <c r="BJ1500" s="99">
        <f>SUMIFS(通讯通路门店!$AC:$AC,通讯通路门店!$S:$S,$G1500)</f>
        <v>0</v>
      </c>
      <c r="BK1500" s="99">
        <f>SUMIFS(通讯通路门店!$AD:$AD,通讯通路门店!$S:$S,$G1500)</f>
        <v>0</v>
      </c>
      <c r="BL1500" s="99">
        <f>SUMIFS(通讯通路门店!$AE:$AE,通讯通路门店!$S:$S,$G1500)</f>
        <v>0</v>
      </c>
      <c r="BM1500" s="99">
        <f>SUMIFS(通讯通路门店!$AF:$AF,通讯通路门店!$S:$S,$G1500)</f>
        <v>0</v>
      </c>
      <c r="BN1500" s="99">
        <f>SUMIFS(通讯通路门店!$AG:$AG,通讯通路门店!$S:$S,$G1500)</f>
        <v>0</v>
      </c>
      <c r="BO1500" s="99">
        <f>SUMIFS(通讯通路门店!$AH:$AH,通讯通路门店!$S:$S,$G1500)</f>
        <v>0</v>
      </c>
      <c r="BP1500" s="99">
        <f>SUMIFS(通讯通路门店!$AI:$AI,通讯通路门店!$S:$S,$G1500)</f>
        <v>0</v>
      </c>
      <c r="BQ1500" s="83"/>
    </row>
    <row r="1501" spans="1:69">
      <c r="A1501" s="99" t="str">
        <f>IFERROR(_xlfn.XLOOKUP($G1501,通讯通路门店!$S$4:$S$993933,通讯通路门店!$A$4:$A$993933,0,0),"")</f>
        <v>海南省</v>
      </c>
      <c r="B1501" s="99" t="str">
        <f>IFERROR(_xlfn.XLOOKUP($G1501,通讯通路门店!$S$4:$S$993933,通讯通路门店!$B$4:$B$993933,0,0),"")</f>
        <v>昌江黎族自治县</v>
      </c>
      <c r="C1501" s="99" t="str">
        <f>IFERROR(_xlfn.XLOOKUP($G1501,通讯通路门店!$S$4:$S$993933,通讯通路门店!$C$4:$C$993933,0,0),"")</f>
        <v>昌江黎族自治县</v>
      </c>
      <c r="D1501" s="99" t="str">
        <f>IFERROR(_xlfn.XLOOKUP($G1501,通讯通路门店!$S$4:$S$993933,通讯通路门店!$D$4:$D$993933,0,0),"")</f>
        <v>叉河镇</v>
      </c>
      <c r="E1501" s="83"/>
      <c r="F1501" s="83"/>
      <c r="G1501" s="101"/>
      <c r="H1501" s="102">
        <f>IFERROR(_xlfn.XLOOKUP($G1501,通讯通路门店!$S$4:$S$993933,通讯通路门店!$R$4:$R$993933,0,0),"")</f>
        <v>0</v>
      </c>
      <c r="I1501" s="83"/>
      <c r="J1501" s="83"/>
      <c r="K1501" s="83"/>
      <c r="L1501" s="83"/>
      <c r="M1501" s="83"/>
      <c r="N1501" s="83"/>
      <c r="O1501" s="83"/>
      <c r="P1501" s="83"/>
      <c r="Q1501" s="83"/>
      <c r="R1501" s="83"/>
      <c r="S1501" s="83"/>
      <c r="T1501" s="83"/>
      <c r="U1501" s="99">
        <f>COUNTIF(通讯通路门店!$S:$S,$G1501)</f>
        <v>0</v>
      </c>
      <c r="V1501" s="99">
        <f>COUNTIFS(通讯通路门店!$S:$S,$G1501,通讯通路门店!$J:$J,"综合卖场")</f>
        <v>0</v>
      </c>
      <c r="W1501" s="99">
        <f>SUMIFS(通讯通路门店!$AJ:$AJ,通讯通路门店!$S:$S,通讯客户沙盘!$G1501)</f>
        <v>0</v>
      </c>
      <c r="X1501" s="99">
        <f t="shared" si="115"/>
        <v>0</v>
      </c>
      <c r="Y1501" s="99">
        <f>COUNTIFS(通讯通路门店!$S:$S,$G1501,通讯通路门店!$J:$J,"荣耀体验店")+COUNTIFS(通讯通路门店!$S:$S,$G1501,通讯通路门店!$J:$J,"荣耀授权专卖店")</f>
        <v>0</v>
      </c>
      <c r="Z1501" s="99">
        <f>COUNTIFS(通讯通路门店!$S:$S,$G1501,通讯通路门店!$J:$J,"VIVO体验店")</f>
        <v>0</v>
      </c>
      <c r="AA1501" s="99">
        <f>COUNTIFS(通讯通路门店!$S:$S,$G1501,通讯通路门店!$J:$J,"OPPO体验店")</f>
        <v>0</v>
      </c>
      <c r="AB1501" s="99">
        <f>COUNTIFS(通讯通路门店!$S:$S,$G1501,通讯通路门店!$J:$J,"华为授权体验店")+COUNTIFS(通讯通路门店!$S:$S,$G1501,通讯通路门店!$J:$J,"华为堡垒店")</f>
        <v>0</v>
      </c>
      <c r="AC1501" s="99">
        <f>COUNTIFS(通讯通路门店!$S:$S,$G1501,通讯通路门店!$J:$J,"小米体验店")</f>
        <v>0</v>
      </c>
      <c r="AD1501" s="99">
        <f>COUNTIFS(通讯通路门店!$S:$S,$G1501,通讯通路门店!$J:$J,"苹果体验店")</f>
        <v>0</v>
      </c>
      <c r="AE1501" s="99">
        <f>COUNTIFS(通讯通路门店!$S:$S,$G1501,通讯通路门店!$J:$J,"其他品牌专卖店")</f>
        <v>0</v>
      </c>
      <c r="AF1501" s="99">
        <f>SUMIFS(通讯通路门店!$BI:$BI,通讯通路门店!$S:$S,$G1501)</f>
        <v>0</v>
      </c>
      <c r="AG1501" s="99">
        <f>SUMIFS(通讯通路门店!$BH:$BH,通讯通路门店!$S:$S,$G1501)</f>
        <v>0</v>
      </c>
      <c r="AH1501" s="99">
        <f t="shared" si="116"/>
        <v>0</v>
      </c>
      <c r="AI1501" s="99">
        <f>SUMIFS(通讯通路门店!$BB:$BB,通讯通路门店!$S:$S,$G1501)</f>
        <v>0</v>
      </c>
      <c r="AJ1501" s="99">
        <f>SUMIFS(通讯通路门店!$BE:$BE,通讯通路门店!$S:$S,$G1501)</f>
        <v>0</v>
      </c>
      <c r="AK1501" s="99">
        <f>SUMIFS(通讯通路门店!$BG:$BG,通讯通路门店!$S:$S,$G1501)</f>
        <v>0</v>
      </c>
      <c r="AL1501" s="99">
        <f>SUMIFS(通讯通路门店!$BC:$BC,通讯通路门店!$S:$S,$G1501)</f>
        <v>0</v>
      </c>
      <c r="AM1501" s="99">
        <f>SUMIFS(通讯通路门店!$BD:$BD,通讯通路门店!$S:$S,$G1501)</f>
        <v>0</v>
      </c>
      <c r="AN1501" s="99">
        <f>SUMIFS(通讯通路门店!$BF:$BF,通讯通路门店!$S:$S,$G1501)</f>
        <v>0</v>
      </c>
      <c r="AO1501" s="99">
        <f t="shared" si="117"/>
        <v>0</v>
      </c>
      <c r="AP1501" s="99">
        <f>SUMIFS(通讯通路门店!$K:$K,通讯通路门店!$S:$S,$G1501)</f>
        <v>0</v>
      </c>
      <c r="AQ1501" s="83"/>
      <c r="AR1501" s="99">
        <f>SUMIFS(通讯通路门店!$T:$T,通讯通路门店!$S:$S,$G1501)</f>
        <v>0</v>
      </c>
      <c r="AS1501" s="99">
        <f>SUMIFS(通讯通路门店!$U:$U,通讯通路门店!$S:$S,$G1501)</f>
        <v>0</v>
      </c>
      <c r="AT1501" s="99">
        <f>SUMIFS(通讯通路门店!$V:$V,通讯通路门店!$S:$S,$G1501)</f>
        <v>0</v>
      </c>
      <c r="AU1501" s="99">
        <f>SUMIFS(通讯通路门店!$W:$W,通讯通路门店!$S:$S,$G1501)</f>
        <v>0</v>
      </c>
      <c r="AV1501" s="99">
        <f>SUMIFS(通讯通路门店!$Z:$Z,通讯通路门店!$S:$S,$G1501)</f>
        <v>0</v>
      </c>
      <c r="AW1501" s="99">
        <f>SUMIFS(通讯通路门店!$AB:$AB,通讯通路门店!$S:$S,$G1501)</f>
        <v>0</v>
      </c>
      <c r="AX1501" s="99">
        <f>SUMIFS(通讯通路门店!$X:$X,通讯通路门店!$S:$S,$G1501)</f>
        <v>0</v>
      </c>
      <c r="AY1501" s="99">
        <f>SUMIFS(通讯通路门店!$Y:$Y,通讯通路门店!$S:$S,$G1501)</f>
        <v>0</v>
      </c>
      <c r="AZ1501" s="99">
        <f>SUMIFS(通讯通路门店!$AA:$AA,通讯通路门店!$S:$S,$G1501)</f>
        <v>0</v>
      </c>
      <c r="BA1501" s="99">
        <f t="shared" si="118"/>
        <v>0</v>
      </c>
      <c r="BB1501" s="99">
        <f t="shared" si="119"/>
        <v>0</v>
      </c>
      <c r="BC1501" s="99">
        <f>SUMIFS(通讯通路门店!$W:$W,通讯通路门店!$S:$S,$G1501,通讯通路门店!$J:$J,"荣耀体验店")+SUMIFS(通讯通路门店!$W:$W,通讯通路门店!$S:$S,$G1501,通讯通路门店!$J:$J,"荣耀授权专卖店")</f>
        <v>0</v>
      </c>
      <c r="BD1501" s="99">
        <f>SUMIFS(通讯通路门店!$Z:$Z,通讯通路门店!$S:$S,$G1501,通讯通路门店!$J:$J,"VIVO体验店")</f>
        <v>0</v>
      </c>
      <c r="BE1501" s="99">
        <f>SUMIFS(通讯通路门店!$AB:$AB,通讯通路门店!$S:$S,$G1501,通讯通路门店!$J:$J,"OPPO体验店")</f>
        <v>0</v>
      </c>
      <c r="BF1501" s="99">
        <f>SUMIFS(通讯通路门店!$X:$X,通讯通路门店!$S:$S,$G1501,通讯通路门店!$J:$J,"华为授权体验店")+SUMIFS(通讯通路门店!$AA:$AA,通讯通路门店!$S:$S,$G1501,通讯通路门店!$J:$J,"华为堡垒店")</f>
        <v>0</v>
      </c>
      <c r="BG1501" s="99">
        <f>SUMIFS(通讯通路门店!$Y:$Y,通讯通路门店!$S:$S,$G1501,通讯通路门店!$J:$J,"小米体验店")</f>
        <v>0</v>
      </c>
      <c r="BH1501" s="99">
        <f>SUMIFS(通讯通路门店!$AA:$AA,通讯通路门店!$S:$S,$G1501,通讯通路门店!$J:$J,"苹果体验店")</f>
        <v>0</v>
      </c>
      <c r="BI1501" s="99">
        <f>SUMIFS(通讯通路门店!$K:$K,通讯通路门店!$S:$S,$G1501,通讯通路门店!$J:$J,"其他品牌专卖店")</f>
        <v>0</v>
      </c>
      <c r="BJ1501" s="99">
        <f>SUMIFS(通讯通路门店!$AC:$AC,通讯通路门店!$S:$S,$G1501)</f>
        <v>0</v>
      </c>
      <c r="BK1501" s="99">
        <f>SUMIFS(通讯通路门店!$AD:$AD,通讯通路门店!$S:$S,$G1501)</f>
        <v>0</v>
      </c>
      <c r="BL1501" s="99">
        <f>SUMIFS(通讯通路门店!$AE:$AE,通讯通路门店!$S:$S,$G1501)</f>
        <v>0</v>
      </c>
      <c r="BM1501" s="99">
        <f>SUMIFS(通讯通路门店!$AF:$AF,通讯通路门店!$S:$S,$G1501)</f>
        <v>0</v>
      </c>
      <c r="BN1501" s="99">
        <f>SUMIFS(通讯通路门店!$AG:$AG,通讯通路门店!$S:$S,$G1501)</f>
        <v>0</v>
      </c>
      <c r="BO1501" s="99">
        <f>SUMIFS(通讯通路门店!$AH:$AH,通讯通路门店!$S:$S,$G1501)</f>
        <v>0</v>
      </c>
      <c r="BP1501" s="99">
        <f>SUMIFS(通讯通路门店!$AI:$AI,通讯通路门店!$S:$S,$G1501)</f>
        <v>0</v>
      </c>
      <c r="BQ1501" s="83"/>
    </row>
    <row r="1502" spans="1:69">
      <c r="A1502" s="99" t="str">
        <f>IFERROR(_xlfn.XLOOKUP($G1502,通讯通路门店!$S$4:$S$993933,通讯通路门店!$A$4:$A$993933,0,0),"")</f>
        <v>海南省</v>
      </c>
      <c r="B1502" s="99" t="str">
        <f>IFERROR(_xlfn.XLOOKUP($G1502,通讯通路门店!$S$4:$S$993933,通讯通路门店!$B$4:$B$993933,0,0),"")</f>
        <v>昌江黎族自治县</v>
      </c>
      <c r="C1502" s="99" t="str">
        <f>IFERROR(_xlfn.XLOOKUP($G1502,通讯通路门店!$S$4:$S$993933,通讯通路门店!$C$4:$C$993933,0,0),"")</f>
        <v>昌江黎族自治县</v>
      </c>
      <c r="D1502" s="99" t="str">
        <f>IFERROR(_xlfn.XLOOKUP($G1502,通讯通路门店!$S$4:$S$993933,通讯通路门店!$D$4:$D$993933,0,0),"")</f>
        <v>叉河镇</v>
      </c>
      <c r="E1502" s="83"/>
      <c r="F1502" s="83"/>
      <c r="G1502" s="101"/>
      <c r="H1502" s="102">
        <f>IFERROR(_xlfn.XLOOKUP($G1502,通讯通路门店!$S$4:$S$993933,通讯通路门店!$R$4:$R$993933,0,0),"")</f>
        <v>0</v>
      </c>
      <c r="I1502" s="83"/>
      <c r="J1502" s="83"/>
      <c r="K1502" s="83"/>
      <c r="L1502" s="83"/>
      <c r="M1502" s="83"/>
      <c r="N1502" s="83"/>
      <c r="O1502" s="83"/>
      <c r="P1502" s="83"/>
      <c r="Q1502" s="83"/>
      <c r="R1502" s="83"/>
      <c r="S1502" s="83"/>
      <c r="T1502" s="83"/>
      <c r="U1502" s="99">
        <f>COUNTIF(通讯通路门店!$S:$S,$G1502)</f>
        <v>0</v>
      </c>
      <c r="V1502" s="99">
        <f>COUNTIFS(通讯通路门店!$S:$S,$G1502,通讯通路门店!$J:$J,"综合卖场")</f>
        <v>0</v>
      </c>
      <c r="W1502" s="99">
        <f>SUMIFS(通讯通路门店!$AJ:$AJ,通讯通路门店!$S:$S,通讯客户沙盘!$G1502)</f>
        <v>0</v>
      </c>
      <c r="X1502" s="99">
        <f t="shared" si="115"/>
        <v>0</v>
      </c>
      <c r="Y1502" s="99">
        <f>COUNTIFS(通讯通路门店!$S:$S,$G1502,通讯通路门店!$J:$J,"荣耀体验店")+COUNTIFS(通讯通路门店!$S:$S,$G1502,通讯通路门店!$J:$J,"荣耀授权专卖店")</f>
        <v>0</v>
      </c>
      <c r="Z1502" s="99">
        <f>COUNTIFS(通讯通路门店!$S:$S,$G1502,通讯通路门店!$J:$J,"VIVO体验店")</f>
        <v>0</v>
      </c>
      <c r="AA1502" s="99">
        <f>COUNTIFS(通讯通路门店!$S:$S,$G1502,通讯通路门店!$J:$J,"OPPO体验店")</f>
        <v>0</v>
      </c>
      <c r="AB1502" s="99">
        <f>COUNTIFS(通讯通路门店!$S:$S,$G1502,通讯通路门店!$J:$J,"华为授权体验店")+COUNTIFS(通讯通路门店!$S:$S,$G1502,通讯通路门店!$J:$J,"华为堡垒店")</f>
        <v>0</v>
      </c>
      <c r="AC1502" s="99">
        <f>COUNTIFS(通讯通路门店!$S:$S,$G1502,通讯通路门店!$J:$J,"小米体验店")</f>
        <v>0</v>
      </c>
      <c r="AD1502" s="99">
        <f>COUNTIFS(通讯通路门店!$S:$S,$G1502,通讯通路门店!$J:$J,"苹果体验店")</f>
        <v>0</v>
      </c>
      <c r="AE1502" s="99">
        <f>COUNTIFS(通讯通路门店!$S:$S,$G1502,通讯通路门店!$J:$J,"其他品牌专卖店")</f>
        <v>0</v>
      </c>
      <c r="AF1502" s="99">
        <f>SUMIFS(通讯通路门店!$BI:$BI,通讯通路门店!$S:$S,$G1502)</f>
        <v>0</v>
      </c>
      <c r="AG1502" s="99">
        <f>SUMIFS(通讯通路门店!$BH:$BH,通讯通路门店!$S:$S,$G1502)</f>
        <v>0</v>
      </c>
      <c r="AH1502" s="99">
        <f t="shared" si="116"/>
        <v>0</v>
      </c>
      <c r="AI1502" s="99">
        <f>SUMIFS(通讯通路门店!$BB:$BB,通讯通路门店!$S:$S,$G1502)</f>
        <v>0</v>
      </c>
      <c r="AJ1502" s="99">
        <f>SUMIFS(通讯通路门店!$BE:$BE,通讯通路门店!$S:$S,$G1502)</f>
        <v>0</v>
      </c>
      <c r="AK1502" s="99">
        <f>SUMIFS(通讯通路门店!$BG:$BG,通讯通路门店!$S:$S,$G1502)</f>
        <v>0</v>
      </c>
      <c r="AL1502" s="99">
        <f>SUMIFS(通讯通路门店!$BC:$BC,通讯通路门店!$S:$S,$G1502)</f>
        <v>0</v>
      </c>
      <c r="AM1502" s="99">
        <f>SUMIFS(通讯通路门店!$BD:$BD,通讯通路门店!$S:$S,$G1502)</f>
        <v>0</v>
      </c>
      <c r="AN1502" s="99">
        <f>SUMIFS(通讯通路门店!$BF:$BF,通讯通路门店!$S:$S,$G1502)</f>
        <v>0</v>
      </c>
      <c r="AO1502" s="99">
        <f t="shared" si="117"/>
        <v>0</v>
      </c>
      <c r="AP1502" s="99">
        <f>SUMIFS(通讯通路门店!$K:$K,通讯通路门店!$S:$S,$G1502)</f>
        <v>0</v>
      </c>
      <c r="AQ1502" s="83"/>
      <c r="AR1502" s="99">
        <f>SUMIFS(通讯通路门店!$T:$T,通讯通路门店!$S:$S,$G1502)</f>
        <v>0</v>
      </c>
      <c r="AS1502" s="99">
        <f>SUMIFS(通讯通路门店!$U:$U,通讯通路门店!$S:$S,$G1502)</f>
        <v>0</v>
      </c>
      <c r="AT1502" s="99">
        <f>SUMIFS(通讯通路门店!$V:$V,通讯通路门店!$S:$S,$G1502)</f>
        <v>0</v>
      </c>
      <c r="AU1502" s="99">
        <f>SUMIFS(通讯通路门店!$W:$W,通讯通路门店!$S:$S,$G1502)</f>
        <v>0</v>
      </c>
      <c r="AV1502" s="99">
        <f>SUMIFS(通讯通路门店!$Z:$Z,通讯通路门店!$S:$S,$G1502)</f>
        <v>0</v>
      </c>
      <c r="AW1502" s="99">
        <f>SUMIFS(通讯通路门店!$AB:$AB,通讯通路门店!$S:$S,$G1502)</f>
        <v>0</v>
      </c>
      <c r="AX1502" s="99">
        <f>SUMIFS(通讯通路门店!$X:$X,通讯通路门店!$S:$S,$G1502)</f>
        <v>0</v>
      </c>
      <c r="AY1502" s="99">
        <f>SUMIFS(通讯通路门店!$Y:$Y,通讯通路门店!$S:$S,$G1502)</f>
        <v>0</v>
      </c>
      <c r="AZ1502" s="99">
        <f>SUMIFS(通讯通路门店!$AA:$AA,通讯通路门店!$S:$S,$G1502)</f>
        <v>0</v>
      </c>
      <c r="BA1502" s="99">
        <f t="shared" si="118"/>
        <v>0</v>
      </c>
      <c r="BB1502" s="99">
        <f t="shared" si="119"/>
        <v>0</v>
      </c>
      <c r="BC1502" s="99">
        <f>SUMIFS(通讯通路门店!$W:$W,通讯通路门店!$S:$S,$G1502,通讯通路门店!$J:$J,"荣耀体验店")+SUMIFS(通讯通路门店!$W:$W,通讯通路门店!$S:$S,$G1502,通讯通路门店!$J:$J,"荣耀授权专卖店")</f>
        <v>0</v>
      </c>
      <c r="BD1502" s="99">
        <f>SUMIFS(通讯通路门店!$Z:$Z,通讯通路门店!$S:$S,$G1502,通讯通路门店!$J:$J,"VIVO体验店")</f>
        <v>0</v>
      </c>
      <c r="BE1502" s="99">
        <f>SUMIFS(通讯通路门店!$AB:$AB,通讯通路门店!$S:$S,$G1502,通讯通路门店!$J:$J,"OPPO体验店")</f>
        <v>0</v>
      </c>
      <c r="BF1502" s="99">
        <f>SUMIFS(通讯通路门店!$X:$X,通讯通路门店!$S:$S,$G1502,通讯通路门店!$J:$J,"华为授权体验店")+SUMIFS(通讯通路门店!$AA:$AA,通讯通路门店!$S:$S,$G1502,通讯通路门店!$J:$J,"华为堡垒店")</f>
        <v>0</v>
      </c>
      <c r="BG1502" s="99">
        <f>SUMIFS(通讯通路门店!$Y:$Y,通讯通路门店!$S:$S,$G1502,通讯通路门店!$J:$J,"小米体验店")</f>
        <v>0</v>
      </c>
      <c r="BH1502" s="99">
        <f>SUMIFS(通讯通路门店!$AA:$AA,通讯通路门店!$S:$S,$G1502,通讯通路门店!$J:$J,"苹果体验店")</f>
        <v>0</v>
      </c>
      <c r="BI1502" s="99">
        <f>SUMIFS(通讯通路门店!$K:$K,通讯通路门店!$S:$S,$G1502,通讯通路门店!$J:$J,"其他品牌专卖店")</f>
        <v>0</v>
      </c>
      <c r="BJ1502" s="99">
        <f>SUMIFS(通讯通路门店!$AC:$AC,通讯通路门店!$S:$S,$G1502)</f>
        <v>0</v>
      </c>
      <c r="BK1502" s="99">
        <f>SUMIFS(通讯通路门店!$AD:$AD,通讯通路门店!$S:$S,$G1502)</f>
        <v>0</v>
      </c>
      <c r="BL1502" s="99">
        <f>SUMIFS(通讯通路门店!$AE:$AE,通讯通路门店!$S:$S,$G1502)</f>
        <v>0</v>
      </c>
      <c r="BM1502" s="99">
        <f>SUMIFS(通讯通路门店!$AF:$AF,通讯通路门店!$S:$S,$G1502)</f>
        <v>0</v>
      </c>
      <c r="BN1502" s="99">
        <f>SUMIFS(通讯通路门店!$AG:$AG,通讯通路门店!$S:$S,$G1502)</f>
        <v>0</v>
      </c>
      <c r="BO1502" s="99">
        <f>SUMIFS(通讯通路门店!$AH:$AH,通讯通路门店!$S:$S,$G1502)</f>
        <v>0</v>
      </c>
      <c r="BP1502" s="99">
        <f>SUMIFS(通讯通路门店!$AI:$AI,通讯通路门店!$S:$S,$G1502)</f>
        <v>0</v>
      </c>
      <c r="BQ1502" s="83"/>
    </row>
    <row r="1503" spans="1:69">
      <c r="A1503" s="99" t="str">
        <f>IFERROR(_xlfn.XLOOKUP($G1503,通讯通路门店!$S$4:$S$993933,通讯通路门店!$A$4:$A$993933,0,0),"")</f>
        <v>海南省</v>
      </c>
      <c r="B1503" s="99" t="str">
        <f>IFERROR(_xlfn.XLOOKUP($G1503,通讯通路门店!$S$4:$S$993933,通讯通路门店!$B$4:$B$993933,0,0),"")</f>
        <v>昌江黎族自治县</v>
      </c>
      <c r="C1503" s="99" t="str">
        <f>IFERROR(_xlfn.XLOOKUP($G1503,通讯通路门店!$S$4:$S$993933,通讯通路门店!$C$4:$C$993933,0,0),"")</f>
        <v>昌江黎族自治县</v>
      </c>
      <c r="D1503" s="99" t="str">
        <f>IFERROR(_xlfn.XLOOKUP($G1503,通讯通路门店!$S$4:$S$993933,通讯通路门店!$D$4:$D$993933,0,0),"")</f>
        <v>叉河镇</v>
      </c>
      <c r="E1503" s="83"/>
      <c r="F1503" s="83"/>
      <c r="G1503" s="101"/>
      <c r="H1503" s="102">
        <f>IFERROR(_xlfn.XLOOKUP($G1503,通讯通路门店!$S$4:$S$993933,通讯通路门店!$R$4:$R$993933,0,0),"")</f>
        <v>0</v>
      </c>
      <c r="I1503" s="83"/>
      <c r="J1503" s="83"/>
      <c r="K1503" s="83"/>
      <c r="L1503" s="83"/>
      <c r="M1503" s="83"/>
      <c r="N1503" s="83"/>
      <c r="O1503" s="83"/>
      <c r="P1503" s="83"/>
      <c r="Q1503" s="83"/>
      <c r="R1503" s="83"/>
      <c r="S1503" s="83"/>
      <c r="T1503" s="83"/>
      <c r="U1503" s="99">
        <f>COUNTIF(通讯通路门店!$S:$S,$G1503)</f>
        <v>0</v>
      </c>
      <c r="V1503" s="99">
        <f>COUNTIFS(通讯通路门店!$S:$S,$G1503,通讯通路门店!$J:$J,"综合卖场")</f>
        <v>0</v>
      </c>
      <c r="W1503" s="99">
        <f>SUMIFS(通讯通路门店!$AJ:$AJ,通讯通路门店!$S:$S,通讯客户沙盘!$G1503)</f>
        <v>0</v>
      </c>
      <c r="X1503" s="99">
        <f t="shared" si="115"/>
        <v>0</v>
      </c>
      <c r="Y1503" s="99">
        <f>COUNTIFS(通讯通路门店!$S:$S,$G1503,通讯通路门店!$J:$J,"荣耀体验店")+COUNTIFS(通讯通路门店!$S:$S,$G1503,通讯通路门店!$J:$J,"荣耀授权专卖店")</f>
        <v>0</v>
      </c>
      <c r="Z1503" s="99">
        <f>COUNTIFS(通讯通路门店!$S:$S,$G1503,通讯通路门店!$J:$J,"VIVO体验店")</f>
        <v>0</v>
      </c>
      <c r="AA1503" s="99">
        <f>COUNTIFS(通讯通路门店!$S:$S,$G1503,通讯通路门店!$J:$J,"OPPO体验店")</f>
        <v>0</v>
      </c>
      <c r="AB1503" s="99">
        <f>COUNTIFS(通讯通路门店!$S:$S,$G1503,通讯通路门店!$J:$J,"华为授权体验店")+COUNTIFS(通讯通路门店!$S:$S,$G1503,通讯通路门店!$J:$J,"华为堡垒店")</f>
        <v>0</v>
      </c>
      <c r="AC1503" s="99">
        <f>COUNTIFS(通讯通路门店!$S:$S,$G1503,通讯通路门店!$J:$J,"小米体验店")</f>
        <v>0</v>
      </c>
      <c r="AD1503" s="99">
        <f>COUNTIFS(通讯通路门店!$S:$S,$G1503,通讯通路门店!$J:$J,"苹果体验店")</f>
        <v>0</v>
      </c>
      <c r="AE1503" s="99">
        <f>COUNTIFS(通讯通路门店!$S:$S,$G1503,通讯通路门店!$J:$J,"其他品牌专卖店")</f>
        <v>0</v>
      </c>
      <c r="AF1503" s="99">
        <f>SUMIFS(通讯通路门店!$BI:$BI,通讯通路门店!$S:$S,$G1503)</f>
        <v>0</v>
      </c>
      <c r="AG1503" s="99">
        <f>SUMIFS(通讯通路门店!$BH:$BH,通讯通路门店!$S:$S,$G1503)</f>
        <v>0</v>
      </c>
      <c r="AH1503" s="99">
        <f t="shared" si="116"/>
        <v>0</v>
      </c>
      <c r="AI1503" s="99">
        <f>SUMIFS(通讯通路门店!$BB:$BB,通讯通路门店!$S:$S,$G1503)</f>
        <v>0</v>
      </c>
      <c r="AJ1503" s="99">
        <f>SUMIFS(通讯通路门店!$BE:$BE,通讯通路门店!$S:$S,$G1503)</f>
        <v>0</v>
      </c>
      <c r="AK1503" s="99">
        <f>SUMIFS(通讯通路门店!$BG:$BG,通讯通路门店!$S:$S,$G1503)</f>
        <v>0</v>
      </c>
      <c r="AL1503" s="99">
        <f>SUMIFS(通讯通路门店!$BC:$BC,通讯通路门店!$S:$S,$G1503)</f>
        <v>0</v>
      </c>
      <c r="AM1503" s="99">
        <f>SUMIFS(通讯通路门店!$BD:$BD,通讯通路门店!$S:$S,$G1503)</f>
        <v>0</v>
      </c>
      <c r="AN1503" s="99">
        <f>SUMIFS(通讯通路门店!$BF:$BF,通讯通路门店!$S:$S,$G1503)</f>
        <v>0</v>
      </c>
      <c r="AO1503" s="99">
        <f t="shared" si="117"/>
        <v>0</v>
      </c>
      <c r="AP1503" s="99">
        <f>SUMIFS(通讯通路门店!$K:$K,通讯通路门店!$S:$S,$G1503)</f>
        <v>0</v>
      </c>
      <c r="AQ1503" s="83"/>
      <c r="AR1503" s="99">
        <f>SUMIFS(通讯通路门店!$T:$T,通讯通路门店!$S:$S,$G1503)</f>
        <v>0</v>
      </c>
      <c r="AS1503" s="99">
        <f>SUMIFS(通讯通路门店!$U:$U,通讯通路门店!$S:$S,$G1503)</f>
        <v>0</v>
      </c>
      <c r="AT1503" s="99">
        <f>SUMIFS(通讯通路门店!$V:$V,通讯通路门店!$S:$S,$G1503)</f>
        <v>0</v>
      </c>
      <c r="AU1503" s="99">
        <f>SUMIFS(通讯通路门店!$W:$W,通讯通路门店!$S:$S,$G1503)</f>
        <v>0</v>
      </c>
      <c r="AV1503" s="99">
        <f>SUMIFS(通讯通路门店!$Z:$Z,通讯通路门店!$S:$S,$G1503)</f>
        <v>0</v>
      </c>
      <c r="AW1503" s="99">
        <f>SUMIFS(通讯通路门店!$AB:$AB,通讯通路门店!$S:$S,$G1503)</f>
        <v>0</v>
      </c>
      <c r="AX1503" s="99">
        <f>SUMIFS(通讯通路门店!$X:$X,通讯通路门店!$S:$S,$G1503)</f>
        <v>0</v>
      </c>
      <c r="AY1503" s="99">
        <f>SUMIFS(通讯通路门店!$Y:$Y,通讯通路门店!$S:$S,$G1503)</f>
        <v>0</v>
      </c>
      <c r="AZ1503" s="99">
        <f>SUMIFS(通讯通路门店!$AA:$AA,通讯通路门店!$S:$S,$G1503)</f>
        <v>0</v>
      </c>
      <c r="BA1503" s="99">
        <f t="shared" si="118"/>
        <v>0</v>
      </c>
      <c r="BB1503" s="99">
        <f t="shared" si="119"/>
        <v>0</v>
      </c>
      <c r="BC1503" s="99">
        <f>SUMIFS(通讯通路门店!$W:$W,通讯通路门店!$S:$S,$G1503,通讯通路门店!$J:$J,"荣耀体验店")+SUMIFS(通讯通路门店!$W:$W,通讯通路门店!$S:$S,$G1503,通讯通路门店!$J:$J,"荣耀授权专卖店")</f>
        <v>0</v>
      </c>
      <c r="BD1503" s="99">
        <f>SUMIFS(通讯通路门店!$Z:$Z,通讯通路门店!$S:$S,$G1503,通讯通路门店!$J:$J,"VIVO体验店")</f>
        <v>0</v>
      </c>
      <c r="BE1503" s="99">
        <f>SUMIFS(通讯通路门店!$AB:$AB,通讯通路门店!$S:$S,$G1503,通讯通路门店!$J:$J,"OPPO体验店")</f>
        <v>0</v>
      </c>
      <c r="BF1503" s="99">
        <f>SUMIFS(通讯通路门店!$X:$X,通讯通路门店!$S:$S,$G1503,通讯通路门店!$J:$J,"华为授权体验店")+SUMIFS(通讯通路门店!$AA:$AA,通讯通路门店!$S:$S,$G1503,通讯通路门店!$J:$J,"华为堡垒店")</f>
        <v>0</v>
      </c>
      <c r="BG1503" s="99">
        <f>SUMIFS(通讯通路门店!$Y:$Y,通讯通路门店!$S:$S,$G1503,通讯通路门店!$J:$J,"小米体验店")</f>
        <v>0</v>
      </c>
      <c r="BH1503" s="99">
        <f>SUMIFS(通讯通路门店!$AA:$AA,通讯通路门店!$S:$S,$G1503,通讯通路门店!$J:$J,"苹果体验店")</f>
        <v>0</v>
      </c>
      <c r="BI1503" s="99">
        <f>SUMIFS(通讯通路门店!$K:$K,通讯通路门店!$S:$S,$G1503,通讯通路门店!$J:$J,"其他品牌专卖店")</f>
        <v>0</v>
      </c>
      <c r="BJ1503" s="99">
        <f>SUMIFS(通讯通路门店!$AC:$AC,通讯通路门店!$S:$S,$G1503)</f>
        <v>0</v>
      </c>
      <c r="BK1503" s="99">
        <f>SUMIFS(通讯通路门店!$AD:$AD,通讯通路门店!$S:$S,$G1503)</f>
        <v>0</v>
      </c>
      <c r="BL1503" s="99">
        <f>SUMIFS(通讯通路门店!$AE:$AE,通讯通路门店!$S:$S,$G1503)</f>
        <v>0</v>
      </c>
      <c r="BM1503" s="99">
        <f>SUMIFS(通讯通路门店!$AF:$AF,通讯通路门店!$S:$S,$G1503)</f>
        <v>0</v>
      </c>
      <c r="BN1503" s="99">
        <f>SUMIFS(通讯通路门店!$AG:$AG,通讯通路门店!$S:$S,$G1503)</f>
        <v>0</v>
      </c>
      <c r="BO1503" s="99">
        <f>SUMIFS(通讯通路门店!$AH:$AH,通讯通路门店!$S:$S,$G1503)</f>
        <v>0</v>
      </c>
      <c r="BP1503" s="99">
        <f>SUMIFS(通讯通路门店!$AI:$AI,通讯通路门店!$S:$S,$G1503)</f>
        <v>0</v>
      </c>
      <c r="BQ1503" s="83"/>
    </row>
    <row r="1504" spans="1:69">
      <c r="A1504" s="99" t="str">
        <f>IFERROR(_xlfn.XLOOKUP($G1504,通讯通路门店!$S$4:$S$993933,通讯通路门店!$A$4:$A$993933,0,0),"")</f>
        <v>海南省</v>
      </c>
      <c r="B1504" s="99" t="str">
        <f>IFERROR(_xlfn.XLOOKUP($G1504,通讯通路门店!$S$4:$S$993933,通讯通路门店!$B$4:$B$993933,0,0),"")</f>
        <v>昌江黎族自治县</v>
      </c>
      <c r="C1504" s="99" t="str">
        <f>IFERROR(_xlfn.XLOOKUP($G1504,通讯通路门店!$S$4:$S$993933,通讯通路门店!$C$4:$C$993933,0,0),"")</f>
        <v>昌江黎族自治县</v>
      </c>
      <c r="D1504" s="99" t="str">
        <f>IFERROR(_xlfn.XLOOKUP($G1504,通讯通路门店!$S$4:$S$993933,通讯通路门店!$D$4:$D$993933,0,0),"")</f>
        <v>叉河镇</v>
      </c>
      <c r="E1504" s="83"/>
      <c r="F1504" s="83"/>
      <c r="G1504" s="101"/>
      <c r="H1504" s="102">
        <f>IFERROR(_xlfn.XLOOKUP($G1504,通讯通路门店!$S$4:$S$993933,通讯通路门店!$R$4:$R$993933,0,0),"")</f>
        <v>0</v>
      </c>
      <c r="I1504" s="83"/>
      <c r="J1504" s="83"/>
      <c r="K1504" s="83"/>
      <c r="L1504" s="83"/>
      <c r="M1504" s="83"/>
      <c r="N1504" s="83"/>
      <c r="O1504" s="83"/>
      <c r="P1504" s="83"/>
      <c r="Q1504" s="83"/>
      <c r="R1504" s="83"/>
      <c r="S1504" s="83"/>
      <c r="T1504" s="83"/>
      <c r="U1504" s="99">
        <f>COUNTIF(通讯通路门店!$S:$S,$G1504)</f>
        <v>0</v>
      </c>
      <c r="V1504" s="99">
        <f>COUNTIFS(通讯通路门店!$S:$S,$G1504,通讯通路门店!$J:$J,"综合卖场")</f>
        <v>0</v>
      </c>
      <c r="W1504" s="99">
        <f>SUMIFS(通讯通路门店!$AJ:$AJ,通讯通路门店!$S:$S,通讯客户沙盘!$G1504)</f>
        <v>0</v>
      </c>
      <c r="X1504" s="99">
        <f t="shared" si="115"/>
        <v>0</v>
      </c>
      <c r="Y1504" s="99">
        <f>COUNTIFS(通讯通路门店!$S:$S,$G1504,通讯通路门店!$J:$J,"荣耀体验店")+COUNTIFS(通讯通路门店!$S:$S,$G1504,通讯通路门店!$J:$J,"荣耀授权专卖店")</f>
        <v>0</v>
      </c>
      <c r="Z1504" s="99">
        <f>COUNTIFS(通讯通路门店!$S:$S,$G1504,通讯通路门店!$J:$J,"VIVO体验店")</f>
        <v>0</v>
      </c>
      <c r="AA1504" s="99">
        <f>COUNTIFS(通讯通路门店!$S:$S,$G1504,通讯通路门店!$J:$J,"OPPO体验店")</f>
        <v>0</v>
      </c>
      <c r="AB1504" s="99">
        <f>COUNTIFS(通讯通路门店!$S:$S,$G1504,通讯通路门店!$J:$J,"华为授权体验店")+COUNTIFS(通讯通路门店!$S:$S,$G1504,通讯通路门店!$J:$J,"华为堡垒店")</f>
        <v>0</v>
      </c>
      <c r="AC1504" s="99">
        <f>COUNTIFS(通讯通路门店!$S:$S,$G1504,通讯通路门店!$J:$J,"小米体验店")</f>
        <v>0</v>
      </c>
      <c r="AD1504" s="99">
        <f>COUNTIFS(通讯通路门店!$S:$S,$G1504,通讯通路门店!$J:$J,"苹果体验店")</f>
        <v>0</v>
      </c>
      <c r="AE1504" s="99">
        <f>COUNTIFS(通讯通路门店!$S:$S,$G1504,通讯通路门店!$J:$J,"其他品牌专卖店")</f>
        <v>0</v>
      </c>
      <c r="AF1504" s="99">
        <f>SUMIFS(通讯通路门店!$BI:$BI,通讯通路门店!$S:$S,$G1504)</f>
        <v>0</v>
      </c>
      <c r="AG1504" s="99">
        <f>SUMIFS(通讯通路门店!$BH:$BH,通讯通路门店!$S:$S,$G1504)</f>
        <v>0</v>
      </c>
      <c r="AH1504" s="99">
        <f t="shared" si="116"/>
        <v>0</v>
      </c>
      <c r="AI1504" s="99">
        <f>SUMIFS(通讯通路门店!$BB:$BB,通讯通路门店!$S:$S,$G1504)</f>
        <v>0</v>
      </c>
      <c r="AJ1504" s="99">
        <f>SUMIFS(通讯通路门店!$BE:$BE,通讯通路门店!$S:$S,$G1504)</f>
        <v>0</v>
      </c>
      <c r="AK1504" s="99">
        <f>SUMIFS(通讯通路门店!$BG:$BG,通讯通路门店!$S:$S,$G1504)</f>
        <v>0</v>
      </c>
      <c r="AL1504" s="99">
        <f>SUMIFS(通讯通路门店!$BC:$BC,通讯通路门店!$S:$S,$G1504)</f>
        <v>0</v>
      </c>
      <c r="AM1504" s="99">
        <f>SUMIFS(通讯通路门店!$BD:$BD,通讯通路门店!$S:$S,$G1504)</f>
        <v>0</v>
      </c>
      <c r="AN1504" s="99">
        <f>SUMIFS(通讯通路门店!$BF:$BF,通讯通路门店!$S:$S,$G1504)</f>
        <v>0</v>
      </c>
      <c r="AO1504" s="99">
        <f t="shared" si="117"/>
        <v>0</v>
      </c>
      <c r="AP1504" s="99">
        <f>SUMIFS(通讯通路门店!$K:$K,通讯通路门店!$S:$S,$G1504)</f>
        <v>0</v>
      </c>
      <c r="AQ1504" s="83"/>
      <c r="AR1504" s="99">
        <f>SUMIFS(通讯通路门店!$T:$T,通讯通路门店!$S:$S,$G1504)</f>
        <v>0</v>
      </c>
      <c r="AS1504" s="99">
        <f>SUMIFS(通讯通路门店!$U:$U,通讯通路门店!$S:$S,$G1504)</f>
        <v>0</v>
      </c>
      <c r="AT1504" s="99">
        <f>SUMIFS(通讯通路门店!$V:$V,通讯通路门店!$S:$S,$G1504)</f>
        <v>0</v>
      </c>
      <c r="AU1504" s="99">
        <f>SUMIFS(通讯通路门店!$W:$W,通讯通路门店!$S:$S,$G1504)</f>
        <v>0</v>
      </c>
      <c r="AV1504" s="99">
        <f>SUMIFS(通讯通路门店!$Z:$Z,通讯通路门店!$S:$S,$G1504)</f>
        <v>0</v>
      </c>
      <c r="AW1504" s="99">
        <f>SUMIFS(通讯通路门店!$AB:$AB,通讯通路门店!$S:$S,$G1504)</f>
        <v>0</v>
      </c>
      <c r="AX1504" s="99">
        <f>SUMIFS(通讯通路门店!$X:$X,通讯通路门店!$S:$S,$G1504)</f>
        <v>0</v>
      </c>
      <c r="AY1504" s="99">
        <f>SUMIFS(通讯通路门店!$Y:$Y,通讯通路门店!$S:$S,$G1504)</f>
        <v>0</v>
      </c>
      <c r="AZ1504" s="99">
        <f>SUMIFS(通讯通路门店!$AA:$AA,通讯通路门店!$S:$S,$G1504)</f>
        <v>0</v>
      </c>
      <c r="BA1504" s="99">
        <f t="shared" si="118"/>
        <v>0</v>
      </c>
      <c r="BB1504" s="99">
        <f t="shared" si="119"/>
        <v>0</v>
      </c>
      <c r="BC1504" s="99">
        <f>SUMIFS(通讯通路门店!$W:$W,通讯通路门店!$S:$S,$G1504,通讯通路门店!$J:$J,"荣耀体验店")+SUMIFS(通讯通路门店!$W:$W,通讯通路门店!$S:$S,$G1504,通讯通路门店!$J:$J,"荣耀授权专卖店")</f>
        <v>0</v>
      </c>
      <c r="BD1504" s="99">
        <f>SUMIFS(通讯通路门店!$Z:$Z,通讯通路门店!$S:$S,$G1504,通讯通路门店!$J:$J,"VIVO体验店")</f>
        <v>0</v>
      </c>
      <c r="BE1504" s="99">
        <f>SUMIFS(通讯通路门店!$AB:$AB,通讯通路门店!$S:$S,$G1504,通讯通路门店!$J:$J,"OPPO体验店")</f>
        <v>0</v>
      </c>
      <c r="BF1504" s="99">
        <f>SUMIFS(通讯通路门店!$X:$X,通讯通路门店!$S:$S,$G1504,通讯通路门店!$J:$J,"华为授权体验店")+SUMIFS(通讯通路门店!$AA:$AA,通讯通路门店!$S:$S,$G1504,通讯通路门店!$J:$J,"华为堡垒店")</f>
        <v>0</v>
      </c>
      <c r="BG1504" s="99">
        <f>SUMIFS(通讯通路门店!$Y:$Y,通讯通路门店!$S:$S,$G1504,通讯通路门店!$J:$J,"小米体验店")</f>
        <v>0</v>
      </c>
      <c r="BH1504" s="99">
        <f>SUMIFS(通讯通路门店!$AA:$AA,通讯通路门店!$S:$S,$G1504,通讯通路门店!$J:$J,"苹果体验店")</f>
        <v>0</v>
      </c>
      <c r="BI1504" s="99">
        <f>SUMIFS(通讯通路门店!$K:$K,通讯通路门店!$S:$S,$G1504,通讯通路门店!$J:$J,"其他品牌专卖店")</f>
        <v>0</v>
      </c>
      <c r="BJ1504" s="99">
        <f>SUMIFS(通讯通路门店!$AC:$AC,通讯通路门店!$S:$S,$G1504)</f>
        <v>0</v>
      </c>
      <c r="BK1504" s="99">
        <f>SUMIFS(通讯通路门店!$AD:$AD,通讯通路门店!$S:$S,$G1504)</f>
        <v>0</v>
      </c>
      <c r="BL1504" s="99">
        <f>SUMIFS(通讯通路门店!$AE:$AE,通讯通路门店!$S:$S,$G1504)</f>
        <v>0</v>
      </c>
      <c r="BM1504" s="99">
        <f>SUMIFS(通讯通路门店!$AF:$AF,通讯通路门店!$S:$S,$G1504)</f>
        <v>0</v>
      </c>
      <c r="BN1504" s="99">
        <f>SUMIFS(通讯通路门店!$AG:$AG,通讯通路门店!$S:$S,$G1504)</f>
        <v>0</v>
      </c>
      <c r="BO1504" s="99">
        <f>SUMIFS(通讯通路门店!$AH:$AH,通讯通路门店!$S:$S,$G1504)</f>
        <v>0</v>
      </c>
      <c r="BP1504" s="99">
        <f>SUMIFS(通讯通路门店!$AI:$AI,通讯通路门店!$S:$S,$G1504)</f>
        <v>0</v>
      </c>
      <c r="BQ1504" s="83"/>
    </row>
    <row r="1505" spans="1:69">
      <c r="A1505" s="99" t="str">
        <f>IFERROR(_xlfn.XLOOKUP($G1505,通讯通路门店!$S$4:$S$993933,通讯通路门店!$A$4:$A$993933,0,0),"")</f>
        <v>海南省</v>
      </c>
      <c r="B1505" s="99" t="str">
        <f>IFERROR(_xlfn.XLOOKUP($G1505,通讯通路门店!$S$4:$S$993933,通讯通路门店!$B$4:$B$993933,0,0),"")</f>
        <v>昌江黎族自治县</v>
      </c>
      <c r="C1505" s="99" t="str">
        <f>IFERROR(_xlfn.XLOOKUP($G1505,通讯通路门店!$S$4:$S$993933,通讯通路门店!$C$4:$C$993933,0,0),"")</f>
        <v>昌江黎族自治县</v>
      </c>
      <c r="D1505" s="99" t="str">
        <f>IFERROR(_xlfn.XLOOKUP($G1505,通讯通路门店!$S$4:$S$993933,通讯通路门店!$D$4:$D$993933,0,0),"")</f>
        <v>叉河镇</v>
      </c>
      <c r="E1505" s="83"/>
      <c r="F1505" s="83"/>
      <c r="G1505" s="101"/>
      <c r="H1505" s="102">
        <f>IFERROR(_xlfn.XLOOKUP($G1505,通讯通路门店!$S$4:$S$993933,通讯通路门店!$R$4:$R$993933,0,0),"")</f>
        <v>0</v>
      </c>
      <c r="I1505" s="83"/>
      <c r="J1505" s="83"/>
      <c r="K1505" s="83"/>
      <c r="L1505" s="83"/>
      <c r="M1505" s="83"/>
      <c r="N1505" s="83"/>
      <c r="O1505" s="83"/>
      <c r="P1505" s="83"/>
      <c r="Q1505" s="83"/>
      <c r="R1505" s="83"/>
      <c r="S1505" s="83"/>
      <c r="T1505" s="83"/>
      <c r="U1505" s="99">
        <f>COUNTIF(通讯通路门店!$S:$S,$G1505)</f>
        <v>0</v>
      </c>
      <c r="V1505" s="99">
        <f>COUNTIFS(通讯通路门店!$S:$S,$G1505,通讯通路门店!$J:$J,"综合卖场")</f>
        <v>0</v>
      </c>
      <c r="W1505" s="99">
        <f>SUMIFS(通讯通路门店!$AJ:$AJ,通讯通路门店!$S:$S,通讯客户沙盘!$G1505)</f>
        <v>0</v>
      </c>
      <c r="X1505" s="99">
        <f t="shared" si="115"/>
        <v>0</v>
      </c>
      <c r="Y1505" s="99">
        <f>COUNTIFS(通讯通路门店!$S:$S,$G1505,通讯通路门店!$J:$J,"荣耀体验店")+COUNTIFS(通讯通路门店!$S:$S,$G1505,通讯通路门店!$J:$J,"荣耀授权专卖店")</f>
        <v>0</v>
      </c>
      <c r="Z1505" s="99">
        <f>COUNTIFS(通讯通路门店!$S:$S,$G1505,通讯通路门店!$J:$J,"VIVO体验店")</f>
        <v>0</v>
      </c>
      <c r="AA1505" s="99">
        <f>COUNTIFS(通讯通路门店!$S:$S,$G1505,通讯通路门店!$J:$J,"OPPO体验店")</f>
        <v>0</v>
      </c>
      <c r="AB1505" s="99">
        <f>COUNTIFS(通讯通路门店!$S:$S,$G1505,通讯通路门店!$J:$J,"华为授权体验店")+COUNTIFS(通讯通路门店!$S:$S,$G1505,通讯通路门店!$J:$J,"华为堡垒店")</f>
        <v>0</v>
      </c>
      <c r="AC1505" s="99">
        <f>COUNTIFS(通讯通路门店!$S:$S,$G1505,通讯通路门店!$J:$J,"小米体验店")</f>
        <v>0</v>
      </c>
      <c r="AD1505" s="99">
        <f>COUNTIFS(通讯通路门店!$S:$S,$G1505,通讯通路门店!$J:$J,"苹果体验店")</f>
        <v>0</v>
      </c>
      <c r="AE1505" s="99">
        <f>COUNTIFS(通讯通路门店!$S:$S,$G1505,通讯通路门店!$J:$J,"其他品牌专卖店")</f>
        <v>0</v>
      </c>
      <c r="AF1505" s="99">
        <f>SUMIFS(通讯通路门店!$BI:$BI,通讯通路门店!$S:$S,$G1505)</f>
        <v>0</v>
      </c>
      <c r="AG1505" s="99">
        <f>SUMIFS(通讯通路门店!$BH:$BH,通讯通路门店!$S:$S,$G1505)</f>
        <v>0</v>
      </c>
      <c r="AH1505" s="99">
        <f t="shared" si="116"/>
        <v>0</v>
      </c>
      <c r="AI1505" s="99">
        <f>SUMIFS(通讯通路门店!$BB:$BB,通讯通路门店!$S:$S,$G1505)</f>
        <v>0</v>
      </c>
      <c r="AJ1505" s="99">
        <f>SUMIFS(通讯通路门店!$BE:$BE,通讯通路门店!$S:$S,$G1505)</f>
        <v>0</v>
      </c>
      <c r="AK1505" s="99">
        <f>SUMIFS(通讯通路门店!$BG:$BG,通讯通路门店!$S:$S,$G1505)</f>
        <v>0</v>
      </c>
      <c r="AL1505" s="99">
        <f>SUMIFS(通讯通路门店!$BC:$BC,通讯通路门店!$S:$S,$G1505)</f>
        <v>0</v>
      </c>
      <c r="AM1505" s="99">
        <f>SUMIFS(通讯通路门店!$BD:$BD,通讯通路门店!$S:$S,$G1505)</f>
        <v>0</v>
      </c>
      <c r="AN1505" s="99">
        <f>SUMIFS(通讯通路门店!$BF:$BF,通讯通路门店!$S:$S,$G1505)</f>
        <v>0</v>
      </c>
      <c r="AO1505" s="99">
        <f t="shared" si="117"/>
        <v>0</v>
      </c>
      <c r="AP1505" s="99">
        <f>SUMIFS(通讯通路门店!$K:$K,通讯通路门店!$S:$S,$G1505)</f>
        <v>0</v>
      </c>
      <c r="AQ1505" s="83"/>
      <c r="AR1505" s="99">
        <f>SUMIFS(通讯通路门店!$T:$T,通讯通路门店!$S:$S,$G1505)</f>
        <v>0</v>
      </c>
      <c r="AS1505" s="99">
        <f>SUMIFS(通讯通路门店!$U:$U,通讯通路门店!$S:$S,$G1505)</f>
        <v>0</v>
      </c>
      <c r="AT1505" s="99">
        <f>SUMIFS(通讯通路门店!$V:$V,通讯通路门店!$S:$S,$G1505)</f>
        <v>0</v>
      </c>
      <c r="AU1505" s="99">
        <f>SUMIFS(通讯通路门店!$W:$W,通讯通路门店!$S:$S,$G1505)</f>
        <v>0</v>
      </c>
      <c r="AV1505" s="99">
        <f>SUMIFS(通讯通路门店!$Z:$Z,通讯通路门店!$S:$S,$G1505)</f>
        <v>0</v>
      </c>
      <c r="AW1505" s="99">
        <f>SUMIFS(通讯通路门店!$AB:$AB,通讯通路门店!$S:$S,$G1505)</f>
        <v>0</v>
      </c>
      <c r="AX1505" s="99">
        <f>SUMIFS(通讯通路门店!$X:$X,通讯通路门店!$S:$S,$G1505)</f>
        <v>0</v>
      </c>
      <c r="AY1505" s="99">
        <f>SUMIFS(通讯通路门店!$Y:$Y,通讯通路门店!$S:$S,$G1505)</f>
        <v>0</v>
      </c>
      <c r="AZ1505" s="99">
        <f>SUMIFS(通讯通路门店!$AA:$AA,通讯通路门店!$S:$S,$G1505)</f>
        <v>0</v>
      </c>
      <c r="BA1505" s="99">
        <f t="shared" si="118"/>
        <v>0</v>
      </c>
      <c r="BB1505" s="99">
        <f t="shared" si="119"/>
        <v>0</v>
      </c>
      <c r="BC1505" s="99">
        <f>SUMIFS(通讯通路门店!$W:$W,通讯通路门店!$S:$S,$G1505,通讯通路门店!$J:$J,"荣耀体验店")+SUMIFS(通讯通路门店!$W:$W,通讯通路门店!$S:$S,$G1505,通讯通路门店!$J:$J,"荣耀授权专卖店")</f>
        <v>0</v>
      </c>
      <c r="BD1505" s="99">
        <f>SUMIFS(通讯通路门店!$Z:$Z,通讯通路门店!$S:$S,$G1505,通讯通路门店!$J:$J,"VIVO体验店")</f>
        <v>0</v>
      </c>
      <c r="BE1505" s="99">
        <f>SUMIFS(通讯通路门店!$AB:$AB,通讯通路门店!$S:$S,$G1505,通讯通路门店!$J:$J,"OPPO体验店")</f>
        <v>0</v>
      </c>
      <c r="BF1505" s="99">
        <f>SUMIFS(通讯通路门店!$X:$X,通讯通路门店!$S:$S,$G1505,通讯通路门店!$J:$J,"华为授权体验店")+SUMIFS(通讯通路门店!$AA:$AA,通讯通路门店!$S:$S,$G1505,通讯通路门店!$J:$J,"华为堡垒店")</f>
        <v>0</v>
      </c>
      <c r="BG1505" s="99">
        <f>SUMIFS(通讯通路门店!$Y:$Y,通讯通路门店!$S:$S,$G1505,通讯通路门店!$J:$J,"小米体验店")</f>
        <v>0</v>
      </c>
      <c r="BH1505" s="99">
        <f>SUMIFS(通讯通路门店!$AA:$AA,通讯通路门店!$S:$S,$G1505,通讯通路门店!$J:$J,"苹果体验店")</f>
        <v>0</v>
      </c>
      <c r="BI1505" s="99">
        <f>SUMIFS(通讯通路门店!$K:$K,通讯通路门店!$S:$S,$G1505,通讯通路门店!$J:$J,"其他品牌专卖店")</f>
        <v>0</v>
      </c>
      <c r="BJ1505" s="99">
        <f>SUMIFS(通讯通路门店!$AC:$AC,通讯通路门店!$S:$S,$G1505)</f>
        <v>0</v>
      </c>
      <c r="BK1505" s="99">
        <f>SUMIFS(通讯通路门店!$AD:$AD,通讯通路门店!$S:$S,$G1505)</f>
        <v>0</v>
      </c>
      <c r="BL1505" s="99">
        <f>SUMIFS(通讯通路门店!$AE:$AE,通讯通路门店!$S:$S,$G1505)</f>
        <v>0</v>
      </c>
      <c r="BM1505" s="99">
        <f>SUMIFS(通讯通路门店!$AF:$AF,通讯通路门店!$S:$S,$G1505)</f>
        <v>0</v>
      </c>
      <c r="BN1505" s="99">
        <f>SUMIFS(通讯通路门店!$AG:$AG,通讯通路门店!$S:$S,$G1505)</f>
        <v>0</v>
      </c>
      <c r="BO1505" s="99">
        <f>SUMIFS(通讯通路门店!$AH:$AH,通讯通路门店!$S:$S,$G1505)</f>
        <v>0</v>
      </c>
      <c r="BP1505" s="99">
        <f>SUMIFS(通讯通路门店!$AI:$AI,通讯通路门店!$S:$S,$G1505)</f>
        <v>0</v>
      </c>
      <c r="BQ1505" s="83"/>
    </row>
    <row r="1506" spans="1:69">
      <c r="A1506" s="99" t="str">
        <f>IFERROR(_xlfn.XLOOKUP($G1506,通讯通路门店!$S$4:$S$993933,通讯通路门店!$A$4:$A$993933,0,0),"")</f>
        <v>海南省</v>
      </c>
      <c r="B1506" s="99" t="str">
        <f>IFERROR(_xlfn.XLOOKUP($G1506,通讯通路门店!$S$4:$S$993933,通讯通路门店!$B$4:$B$993933,0,0),"")</f>
        <v>昌江黎族自治县</v>
      </c>
      <c r="C1506" s="99" t="str">
        <f>IFERROR(_xlfn.XLOOKUP($G1506,通讯通路门店!$S$4:$S$993933,通讯通路门店!$C$4:$C$993933,0,0),"")</f>
        <v>昌江黎族自治县</v>
      </c>
      <c r="D1506" s="99" t="str">
        <f>IFERROR(_xlfn.XLOOKUP($G1506,通讯通路门店!$S$4:$S$993933,通讯通路门店!$D$4:$D$993933,0,0),"")</f>
        <v>叉河镇</v>
      </c>
      <c r="E1506" s="83"/>
      <c r="F1506" s="83"/>
      <c r="G1506" s="101"/>
      <c r="H1506" s="102">
        <f>IFERROR(_xlfn.XLOOKUP($G1506,通讯通路门店!$S$4:$S$993933,通讯通路门店!$R$4:$R$993933,0,0),"")</f>
        <v>0</v>
      </c>
      <c r="I1506" s="83"/>
      <c r="J1506" s="83"/>
      <c r="K1506" s="83"/>
      <c r="L1506" s="83"/>
      <c r="M1506" s="83"/>
      <c r="N1506" s="83"/>
      <c r="O1506" s="83"/>
      <c r="P1506" s="83"/>
      <c r="Q1506" s="83"/>
      <c r="R1506" s="83"/>
      <c r="S1506" s="83"/>
      <c r="T1506" s="83"/>
      <c r="U1506" s="99">
        <f>COUNTIF(通讯通路门店!$S:$S,$G1506)</f>
        <v>0</v>
      </c>
      <c r="V1506" s="99">
        <f>COUNTIFS(通讯通路门店!$S:$S,$G1506,通讯通路门店!$J:$J,"综合卖场")</f>
        <v>0</v>
      </c>
      <c r="W1506" s="99">
        <f>SUMIFS(通讯通路门店!$AJ:$AJ,通讯通路门店!$S:$S,通讯客户沙盘!$G1506)</f>
        <v>0</v>
      </c>
      <c r="X1506" s="99">
        <f t="shared" si="115"/>
        <v>0</v>
      </c>
      <c r="Y1506" s="99">
        <f>COUNTIFS(通讯通路门店!$S:$S,$G1506,通讯通路门店!$J:$J,"荣耀体验店")+COUNTIFS(通讯通路门店!$S:$S,$G1506,通讯通路门店!$J:$J,"荣耀授权专卖店")</f>
        <v>0</v>
      </c>
      <c r="Z1506" s="99">
        <f>COUNTIFS(通讯通路门店!$S:$S,$G1506,通讯通路门店!$J:$J,"VIVO体验店")</f>
        <v>0</v>
      </c>
      <c r="AA1506" s="99">
        <f>COUNTIFS(通讯通路门店!$S:$S,$G1506,通讯通路门店!$J:$J,"OPPO体验店")</f>
        <v>0</v>
      </c>
      <c r="AB1506" s="99">
        <f>COUNTIFS(通讯通路门店!$S:$S,$G1506,通讯通路门店!$J:$J,"华为授权体验店")+COUNTIFS(通讯通路门店!$S:$S,$G1506,通讯通路门店!$J:$J,"华为堡垒店")</f>
        <v>0</v>
      </c>
      <c r="AC1506" s="99">
        <f>COUNTIFS(通讯通路门店!$S:$S,$G1506,通讯通路门店!$J:$J,"小米体验店")</f>
        <v>0</v>
      </c>
      <c r="AD1506" s="99">
        <f>COUNTIFS(通讯通路门店!$S:$S,$G1506,通讯通路门店!$J:$J,"苹果体验店")</f>
        <v>0</v>
      </c>
      <c r="AE1506" s="99">
        <f>COUNTIFS(通讯通路门店!$S:$S,$G1506,通讯通路门店!$J:$J,"其他品牌专卖店")</f>
        <v>0</v>
      </c>
      <c r="AF1506" s="99">
        <f>SUMIFS(通讯通路门店!$BI:$BI,通讯通路门店!$S:$S,$G1506)</f>
        <v>0</v>
      </c>
      <c r="AG1506" s="99">
        <f>SUMIFS(通讯通路门店!$BH:$BH,通讯通路门店!$S:$S,$G1506)</f>
        <v>0</v>
      </c>
      <c r="AH1506" s="99">
        <f t="shared" si="116"/>
        <v>0</v>
      </c>
      <c r="AI1506" s="99">
        <f>SUMIFS(通讯通路门店!$BB:$BB,通讯通路门店!$S:$S,$G1506)</f>
        <v>0</v>
      </c>
      <c r="AJ1506" s="99">
        <f>SUMIFS(通讯通路门店!$BE:$BE,通讯通路门店!$S:$S,$G1506)</f>
        <v>0</v>
      </c>
      <c r="AK1506" s="99">
        <f>SUMIFS(通讯通路门店!$BG:$BG,通讯通路门店!$S:$S,$G1506)</f>
        <v>0</v>
      </c>
      <c r="AL1506" s="99">
        <f>SUMIFS(通讯通路门店!$BC:$BC,通讯通路门店!$S:$S,$G1506)</f>
        <v>0</v>
      </c>
      <c r="AM1506" s="99">
        <f>SUMIFS(通讯通路门店!$BD:$BD,通讯通路门店!$S:$S,$G1506)</f>
        <v>0</v>
      </c>
      <c r="AN1506" s="99">
        <f>SUMIFS(通讯通路门店!$BF:$BF,通讯通路门店!$S:$S,$G1506)</f>
        <v>0</v>
      </c>
      <c r="AO1506" s="99">
        <f t="shared" si="117"/>
        <v>0</v>
      </c>
      <c r="AP1506" s="99">
        <f>SUMIFS(通讯通路门店!$K:$K,通讯通路门店!$S:$S,$G1506)</f>
        <v>0</v>
      </c>
      <c r="AQ1506" s="83"/>
      <c r="AR1506" s="99">
        <f>SUMIFS(通讯通路门店!$T:$T,通讯通路门店!$S:$S,$G1506)</f>
        <v>0</v>
      </c>
      <c r="AS1506" s="99">
        <f>SUMIFS(通讯通路门店!$U:$U,通讯通路门店!$S:$S,$G1506)</f>
        <v>0</v>
      </c>
      <c r="AT1506" s="99">
        <f>SUMIFS(通讯通路门店!$V:$V,通讯通路门店!$S:$S,$G1506)</f>
        <v>0</v>
      </c>
      <c r="AU1506" s="99">
        <f>SUMIFS(通讯通路门店!$W:$W,通讯通路门店!$S:$S,$G1506)</f>
        <v>0</v>
      </c>
      <c r="AV1506" s="99">
        <f>SUMIFS(通讯通路门店!$Z:$Z,通讯通路门店!$S:$S,$G1506)</f>
        <v>0</v>
      </c>
      <c r="AW1506" s="99">
        <f>SUMIFS(通讯通路门店!$AB:$AB,通讯通路门店!$S:$S,$G1506)</f>
        <v>0</v>
      </c>
      <c r="AX1506" s="99">
        <f>SUMIFS(通讯通路门店!$X:$X,通讯通路门店!$S:$S,$G1506)</f>
        <v>0</v>
      </c>
      <c r="AY1506" s="99">
        <f>SUMIFS(通讯通路门店!$Y:$Y,通讯通路门店!$S:$S,$G1506)</f>
        <v>0</v>
      </c>
      <c r="AZ1506" s="99">
        <f>SUMIFS(通讯通路门店!$AA:$AA,通讯通路门店!$S:$S,$G1506)</f>
        <v>0</v>
      </c>
      <c r="BA1506" s="99">
        <f t="shared" si="118"/>
        <v>0</v>
      </c>
      <c r="BB1506" s="99">
        <f t="shared" si="119"/>
        <v>0</v>
      </c>
      <c r="BC1506" s="99">
        <f>SUMIFS(通讯通路门店!$W:$W,通讯通路门店!$S:$S,$G1506,通讯通路门店!$J:$J,"荣耀体验店")+SUMIFS(通讯通路门店!$W:$W,通讯通路门店!$S:$S,$G1506,通讯通路门店!$J:$J,"荣耀授权专卖店")</f>
        <v>0</v>
      </c>
      <c r="BD1506" s="99">
        <f>SUMIFS(通讯通路门店!$Z:$Z,通讯通路门店!$S:$S,$G1506,通讯通路门店!$J:$J,"VIVO体验店")</f>
        <v>0</v>
      </c>
      <c r="BE1506" s="99">
        <f>SUMIFS(通讯通路门店!$AB:$AB,通讯通路门店!$S:$S,$G1506,通讯通路门店!$J:$J,"OPPO体验店")</f>
        <v>0</v>
      </c>
      <c r="BF1506" s="99">
        <f>SUMIFS(通讯通路门店!$X:$X,通讯通路门店!$S:$S,$G1506,通讯通路门店!$J:$J,"华为授权体验店")+SUMIFS(通讯通路门店!$AA:$AA,通讯通路门店!$S:$S,$G1506,通讯通路门店!$J:$J,"华为堡垒店")</f>
        <v>0</v>
      </c>
      <c r="BG1506" s="99">
        <f>SUMIFS(通讯通路门店!$Y:$Y,通讯通路门店!$S:$S,$G1506,通讯通路门店!$J:$J,"小米体验店")</f>
        <v>0</v>
      </c>
      <c r="BH1506" s="99">
        <f>SUMIFS(通讯通路门店!$AA:$AA,通讯通路门店!$S:$S,$G1506,通讯通路门店!$J:$J,"苹果体验店")</f>
        <v>0</v>
      </c>
      <c r="BI1506" s="99">
        <f>SUMIFS(通讯通路门店!$K:$K,通讯通路门店!$S:$S,$G1506,通讯通路门店!$J:$J,"其他品牌专卖店")</f>
        <v>0</v>
      </c>
      <c r="BJ1506" s="99">
        <f>SUMIFS(通讯通路门店!$AC:$AC,通讯通路门店!$S:$S,$G1506)</f>
        <v>0</v>
      </c>
      <c r="BK1506" s="99">
        <f>SUMIFS(通讯通路门店!$AD:$AD,通讯通路门店!$S:$S,$G1506)</f>
        <v>0</v>
      </c>
      <c r="BL1506" s="99">
        <f>SUMIFS(通讯通路门店!$AE:$AE,通讯通路门店!$S:$S,$G1506)</f>
        <v>0</v>
      </c>
      <c r="BM1506" s="99">
        <f>SUMIFS(通讯通路门店!$AF:$AF,通讯通路门店!$S:$S,$G1506)</f>
        <v>0</v>
      </c>
      <c r="BN1506" s="99">
        <f>SUMIFS(通讯通路门店!$AG:$AG,通讯通路门店!$S:$S,$G1506)</f>
        <v>0</v>
      </c>
      <c r="BO1506" s="99">
        <f>SUMIFS(通讯通路门店!$AH:$AH,通讯通路门店!$S:$S,$G1506)</f>
        <v>0</v>
      </c>
      <c r="BP1506" s="99">
        <f>SUMIFS(通讯通路门店!$AI:$AI,通讯通路门店!$S:$S,$G1506)</f>
        <v>0</v>
      </c>
      <c r="BQ1506" s="83"/>
    </row>
    <row r="1507" spans="1:69">
      <c r="A1507" s="99" t="str">
        <f>IFERROR(_xlfn.XLOOKUP($G1507,通讯通路门店!$S$4:$S$993933,通讯通路门店!$A$4:$A$993933,0,0),"")</f>
        <v>海南省</v>
      </c>
      <c r="B1507" s="99" t="str">
        <f>IFERROR(_xlfn.XLOOKUP($G1507,通讯通路门店!$S$4:$S$993933,通讯通路门店!$B$4:$B$993933,0,0),"")</f>
        <v>昌江黎族自治县</v>
      </c>
      <c r="C1507" s="99" t="str">
        <f>IFERROR(_xlfn.XLOOKUP($G1507,通讯通路门店!$S$4:$S$993933,通讯通路门店!$C$4:$C$993933,0,0),"")</f>
        <v>昌江黎族自治县</v>
      </c>
      <c r="D1507" s="99" t="str">
        <f>IFERROR(_xlfn.XLOOKUP($G1507,通讯通路门店!$S$4:$S$993933,通讯通路门店!$D$4:$D$993933,0,0),"")</f>
        <v>叉河镇</v>
      </c>
      <c r="E1507" s="83"/>
      <c r="F1507" s="83"/>
      <c r="G1507" s="101"/>
      <c r="H1507" s="102">
        <f>IFERROR(_xlfn.XLOOKUP($G1507,通讯通路门店!$S$4:$S$993933,通讯通路门店!$R$4:$R$993933,0,0),"")</f>
        <v>0</v>
      </c>
      <c r="I1507" s="83"/>
      <c r="J1507" s="83"/>
      <c r="K1507" s="83"/>
      <c r="L1507" s="83"/>
      <c r="M1507" s="83"/>
      <c r="N1507" s="83"/>
      <c r="O1507" s="83"/>
      <c r="P1507" s="83"/>
      <c r="Q1507" s="83"/>
      <c r="R1507" s="83"/>
      <c r="S1507" s="83"/>
      <c r="T1507" s="83"/>
      <c r="U1507" s="99">
        <f>COUNTIF(通讯通路门店!$S:$S,$G1507)</f>
        <v>0</v>
      </c>
      <c r="V1507" s="99">
        <f>COUNTIFS(通讯通路门店!$S:$S,$G1507,通讯通路门店!$J:$J,"综合卖场")</f>
        <v>0</v>
      </c>
      <c r="W1507" s="99">
        <f>SUMIFS(通讯通路门店!$AJ:$AJ,通讯通路门店!$S:$S,通讯客户沙盘!$G1507)</f>
        <v>0</v>
      </c>
      <c r="X1507" s="99">
        <f t="shared" si="115"/>
        <v>0</v>
      </c>
      <c r="Y1507" s="99">
        <f>COUNTIFS(通讯通路门店!$S:$S,$G1507,通讯通路门店!$J:$J,"荣耀体验店")+COUNTIFS(通讯通路门店!$S:$S,$G1507,通讯通路门店!$J:$J,"荣耀授权专卖店")</f>
        <v>0</v>
      </c>
      <c r="Z1507" s="99">
        <f>COUNTIFS(通讯通路门店!$S:$S,$G1507,通讯通路门店!$J:$J,"VIVO体验店")</f>
        <v>0</v>
      </c>
      <c r="AA1507" s="99">
        <f>COUNTIFS(通讯通路门店!$S:$S,$G1507,通讯通路门店!$J:$J,"OPPO体验店")</f>
        <v>0</v>
      </c>
      <c r="AB1507" s="99">
        <f>COUNTIFS(通讯通路门店!$S:$S,$G1507,通讯通路门店!$J:$J,"华为授权体验店")+COUNTIFS(通讯通路门店!$S:$S,$G1507,通讯通路门店!$J:$J,"华为堡垒店")</f>
        <v>0</v>
      </c>
      <c r="AC1507" s="99">
        <f>COUNTIFS(通讯通路门店!$S:$S,$G1507,通讯通路门店!$J:$J,"小米体验店")</f>
        <v>0</v>
      </c>
      <c r="AD1507" s="99">
        <f>COUNTIFS(通讯通路门店!$S:$S,$G1507,通讯通路门店!$J:$J,"苹果体验店")</f>
        <v>0</v>
      </c>
      <c r="AE1507" s="99">
        <f>COUNTIFS(通讯通路门店!$S:$S,$G1507,通讯通路门店!$J:$J,"其他品牌专卖店")</f>
        <v>0</v>
      </c>
      <c r="AF1507" s="99">
        <f>SUMIFS(通讯通路门店!$BI:$BI,通讯通路门店!$S:$S,$G1507)</f>
        <v>0</v>
      </c>
      <c r="AG1507" s="99">
        <f>SUMIFS(通讯通路门店!$BH:$BH,通讯通路门店!$S:$S,$G1507)</f>
        <v>0</v>
      </c>
      <c r="AH1507" s="99">
        <f t="shared" si="116"/>
        <v>0</v>
      </c>
      <c r="AI1507" s="99">
        <f>SUMIFS(通讯通路门店!$BB:$BB,通讯通路门店!$S:$S,$G1507)</f>
        <v>0</v>
      </c>
      <c r="AJ1507" s="99">
        <f>SUMIFS(通讯通路门店!$BE:$BE,通讯通路门店!$S:$S,$G1507)</f>
        <v>0</v>
      </c>
      <c r="AK1507" s="99">
        <f>SUMIFS(通讯通路门店!$BG:$BG,通讯通路门店!$S:$S,$G1507)</f>
        <v>0</v>
      </c>
      <c r="AL1507" s="99">
        <f>SUMIFS(通讯通路门店!$BC:$BC,通讯通路门店!$S:$S,$G1507)</f>
        <v>0</v>
      </c>
      <c r="AM1507" s="99">
        <f>SUMIFS(通讯通路门店!$BD:$BD,通讯通路门店!$S:$S,$G1507)</f>
        <v>0</v>
      </c>
      <c r="AN1507" s="99">
        <f>SUMIFS(通讯通路门店!$BF:$BF,通讯通路门店!$S:$S,$G1507)</f>
        <v>0</v>
      </c>
      <c r="AO1507" s="99">
        <f t="shared" si="117"/>
        <v>0</v>
      </c>
      <c r="AP1507" s="99">
        <f>SUMIFS(通讯通路门店!$K:$K,通讯通路门店!$S:$S,$G1507)</f>
        <v>0</v>
      </c>
      <c r="AQ1507" s="83"/>
      <c r="AR1507" s="99">
        <f>SUMIFS(通讯通路门店!$T:$T,通讯通路门店!$S:$S,$G1507)</f>
        <v>0</v>
      </c>
      <c r="AS1507" s="99">
        <f>SUMIFS(通讯通路门店!$U:$U,通讯通路门店!$S:$S,$G1507)</f>
        <v>0</v>
      </c>
      <c r="AT1507" s="99">
        <f>SUMIFS(通讯通路门店!$V:$V,通讯通路门店!$S:$S,$G1507)</f>
        <v>0</v>
      </c>
      <c r="AU1507" s="99">
        <f>SUMIFS(通讯通路门店!$W:$W,通讯通路门店!$S:$S,$G1507)</f>
        <v>0</v>
      </c>
      <c r="AV1507" s="99">
        <f>SUMIFS(通讯通路门店!$Z:$Z,通讯通路门店!$S:$S,$G1507)</f>
        <v>0</v>
      </c>
      <c r="AW1507" s="99">
        <f>SUMIFS(通讯通路门店!$AB:$AB,通讯通路门店!$S:$S,$G1507)</f>
        <v>0</v>
      </c>
      <c r="AX1507" s="99">
        <f>SUMIFS(通讯通路门店!$X:$X,通讯通路门店!$S:$S,$G1507)</f>
        <v>0</v>
      </c>
      <c r="AY1507" s="99">
        <f>SUMIFS(通讯通路门店!$Y:$Y,通讯通路门店!$S:$S,$G1507)</f>
        <v>0</v>
      </c>
      <c r="AZ1507" s="99">
        <f>SUMIFS(通讯通路门店!$AA:$AA,通讯通路门店!$S:$S,$G1507)</f>
        <v>0</v>
      </c>
      <c r="BA1507" s="99">
        <f t="shared" si="118"/>
        <v>0</v>
      </c>
      <c r="BB1507" s="99">
        <f t="shared" si="119"/>
        <v>0</v>
      </c>
      <c r="BC1507" s="99">
        <f>SUMIFS(通讯通路门店!$W:$W,通讯通路门店!$S:$S,$G1507,通讯通路门店!$J:$J,"荣耀体验店")+SUMIFS(通讯通路门店!$W:$W,通讯通路门店!$S:$S,$G1507,通讯通路门店!$J:$J,"荣耀授权专卖店")</f>
        <v>0</v>
      </c>
      <c r="BD1507" s="99">
        <f>SUMIFS(通讯通路门店!$Z:$Z,通讯通路门店!$S:$S,$G1507,通讯通路门店!$J:$J,"VIVO体验店")</f>
        <v>0</v>
      </c>
      <c r="BE1507" s="99">
        <f>SUMIFS(通讯通路门店!$AB:$AB,通讯通路门店!$S:$S,$G1507,通讯通路门店!$J:$J,"OPPO体验店")</f>
        <v>0</v>
      </c>
      <c r="BF1507" s="99">
        <f>SUMIFS(通讯通路门店!$X:$X,通讯通路门店!$S:$S,$G1507,通讯通路门店!$J:$J,"华为授权体验店")+SUMIFS(通讯通路门店!$AA:$AA,通讯通路门店!$S:$S,$G1507,通讯通路门店!$J:$J,"华为堡垒店")</f>
        <v>0</v>
      </c>
      <c r="BG1507" s="99">
        <f>SUMIFS(通讯通路门店!$Y:$Y,通讯通路门店!$S:$S,$G1507,通讯通路门店!$J:$J,"小米体验店")</f>
        <v>0</v>
      </c>
      <c r="BH1507" s="99">
        <f>SUMIFS(通讯通路门店!$AA:$AA,通讯通路门店!$S:$S,$G1507,通讯通路门店!$J:$J,"苹果体验店")</f>
        <v>0</v>
      </c>
      <c r="BI1507" s="99">
        <f>SUMIFS(通讯通路门店!$K:$K,通讯通路门店!$S:$S,$G1507,通讯通路门店!$J:$J,"其他品牌专卖店")</f>
        <v>0</v>
      </c>
      <c r="BJ1507" s="99">
        <f>SUMIFS(通讯通路门店!$AC:$AC,通讯通路门店!$S:$S,$G1507)</f>
        <v>0</v>
      </c>
      <c r="BK1507" s="99">
        <f>SUMIFS(通讯通路门店!$AD:$AD,通讯通路门店!$S:$S,$G1507)</f>
        <v>0</v>
      </c>
      <c r="BL1507" s="99">
        <f>SUMIFS(通讯通路门店!$AE:$AE,通讯通路门店!$S:$S,$G1507)</f>
        <v>0</v>
      </c>
      <c r="BM1507" s="99">
        <f>SUMIFS(通讯通路门店!$AF:$AF,通讯通路门店!$S:$S,$G1507)</f>
        <v>0</v>
      </c>
      <c r="BN1507" s="99">
        <f>SUMIFS(通讯通路门店!$AG:$AG,通讯通路门店!$S:$S,$G1507)</f>
        <v>0</v>
      </c>
      <c r="BO1507" s="99">
        <f>SUMIFS(通讯通路门店!$AH:$AH,通讯通路门店!$S:$S,$G1507)</f>
        <v>0</v>
      </c>
      <c r="BP1507" s="99">
        <f>SUMIFS(通讯通路门店!$AI:$AI,通讯通路门店!$S:$S,$G1507)</f>
        <v>0</v>
      </c>
      <c r="BQ1507" s="83"/>
    </row>
    <row r="1508" spans="1:69">
      <c r="A1508" s="99" t="str">
        <f>IFERROR(_xlfn.XLOOKUP($G1508,通讯通路门店!$S$4:$S$993933,通讯通路门店!$A$4:$A$993933,0,0),"")</f>
        <v>海南省</v>
      </c>
      <c r="B1508" s="99" t="str">
        <f>IFERROR(_xlfn.XLOOKUP($G1508,通讯通路门店!$S$4:$S$993933,通讯通路门店!$B$4:$B$993933,0,0),"")</f>
        <v>昌江黎族自治县</v>
      </c>
      <c r="C1508" s="99" t="str">
        <f>IFERROR(_xlfn.XLOOKUP($G1508,通讯通路门店!$S$4:$S$993933,通讯通路门店!$C$4:$C$993933,0,0),"")</f>
        <v>昌江黎族自治县</v>
      </c>
      <c r="D1508" s="99" t="str">
        <f>IFERROR(_xlfn.XLOOKUP($G1508,通讯通路门店!$S$4:$S$993933,通讯通路门店!$D$4:$D$993933,0,0),"")</f>
        <v>叉河镇</v>
      </c>
      <c r="E1508" s="83"/>
      <c r="F1508" s="83"/>
      <c r="G1508" s="101"/>
      <c r="H1508" s="102">
        <f>IFERROR(_xlfn.XLOOKUP($G1508,通讯通路门店!$S$4:$S$993933,通讯通路门店!$R$4:$R$993933,0,0),"")</f>
        <v>0</v>
      </c>
      <c r="I1508" s="83"/>
      <c r="J1508" s="83"/>
      <c r="K1508" s="83"/>
      <c r="L1508" s="83"/>
      <c r="M1508" s="83"/>
      <c r="N1508" s="83"/>
      <c r="O1508" s="83"/>
      <c r="P1508" s="83"/>
      <c r="Q1508" s="83"/>
      <c r="R1508" s="83"/>
      <c r="S1508" s="83"/>
      <c r="T1508" s="83"/>
      <c r="U1508" s="99">
        <f>COUNTIF(通讯通路门店!$S:$S,$G1508)</f>
        <v>0</v>
      </c>
      <c r="V1508" s="99">
        <f>COUNTIFS(通讯通路门店!$S:$S,$G1508,通讯通路门店!$J:$J,"综合卖场")</f>
        <v>0</v>
      </c>
      <c r="W1508" s="99">
        <f>SUMIFS(通讯通路门店!$AJ:$AJ,通讯通路门店!$S:$S,通讯客户沙盘!$G1508)</f>
        <v>0</v>
      </c>
      <c r="X1508" s="99">
        <f t="shared" si="115"/>
        <v>0</v>
      </c>
      <c r="Y1508" s="99">
        <f>COUNTIFS(通讯通路门店!$S:$S,$G1508,通讯通路门店!$J:$J,"荣耀体验店")+COUNTIFS(通讯通路门店!$S:$S,$G1508,通讯通路门店!$J:$J,"荣耀授权专卖店")</f>
        <v>0</v>
      </c>
      <c r="Z1508" s="99">
        <f>COUNTIFS(通讯通路门店!$S:$S,$G1508,通讯通路门店!$J:$J,"VIVO体验店")</f>
        <v>0</v>
      </c>
      <c r="AA1508" s="99">
        <f>COUNTIFS(通讯通路门店!$S:$S,$G1508,通讯通路门店!$J:$J,"OPPO体验店")</f>
        <v>0</v>
      </c>
      <c r="AB1508" s="99">
        <f>COUNTIFS(通讯通路门店!$S:$S,$G1508,通讯通路门店!$J:$J,"华为授权体验店")+COUNTIFS(通讯通路门店!$S:$S,$G1508,通讯通路门店!$J:$J,"华为堡垒店")</f>
        <v>0</v>
      </c>
      <c r="AC1508" s="99">
        <f>COUNTIFS(通讯通路门店!$S:$S,$G1508,通讯通路门店!$J:$J,"小米体验店")</f>
        <v>0</v>
      </c>
      <c r="AD1508" s="99">
        <f>COUNTIFS(通讯通路门店!$S:$S,$G1508,通讯通路门店!$J:$J,"苹果体验店")</f>
        <v>0</v>
      </c>
      <c r="AE1508" s="99">
        <f>COUNTIFS(通讯通路门店!$S:$S,$G1508,通讯通路门店!$J:$J,"其他品牌专卖店")</f>
        <v>0</v>
      </c>
      <c r="AF1508" s="99">
        <f>SUMIFS(通讯通路门店!$BI:$BI,通讯通路门店!$S:$S,$G1508)</f>
        <v>0</v>
      </c>
      <c r="AG1508" s="99">
        <f>SUMIFS(通讯通路门店!$BH:$BH,通讯通路门店!$S:$S,$G1508)</f>
        <v>0</v>
      </c>
      <c r="AH1508" s="99">
        <f t="shared" si="116"/>
        <v>0</v>
      </c>
      <c r="AI1508" s="99">
        <f>SUMIFS(通讯通路门店!$BB:$BB,通讯通路门店!$S:$S,$G1508)</f>
        <v>0</v>
      </c>
      <c r="AJ1508" s="99">
        <f>SUMIFS(通讯通路门店!$BE:$BE,通讯通路门店!$S:$S,$G1508)</f>
        <v>0</v>
      </c>
      <c r="AK1508" s="99">
        <f>SUMIFS(通讯通路门店!$BG:$BG,通讯通路门店!$S:$S,$G1508)</f>
        <v>0</v>
      </c>
      <c r="AL1508" s="99">
        <f>SUMIFS(通讯通路门店!$BC:$BC,通讯通路门店!$S:$S,$G1508)</f>
        <v>0</v>
      </c>
      <c r="AM1508" s="99">
        <f>SUMIFS(通讯通路门店!$BD:$BD,通讯通路门店!$S:$S,$G1508)</f>
        <v>0</v>
      </c>
      <c r="AN1508" s="99">
        <f>SUMIFS(通讯通路门店!$BF:$BF,通讯通路门店!$S:$S,$G1508)</f>
        <v>0</v>
      </c>
      <c r="AO1508" s="99">
        <f t="shared" si="117"/>
        <v>0</v>
      </c>
      <c r="AP1508" s="99">
        <f>SUMIFS(通讯通路门店!$K:$K,通讯通路门店!$S:$S,$G1508)</f>
        <v>0</v>
      </c>
      <c r="AQ1508" s="83"/>
      <c r="AR1508" s="99">
        <f>SUMIFS(通讯通路门店!$T:$T,通讯通路门店!$S:$S,$G1508)</f>
        <v>0</v>
      </c>
      <c r="AS1508" s="99">
        <f>SUMIFS(通讯通路门店!$U:$U,通讯通路门店!$S:$S,$G1508)</f>
        <v>0</v>
      </c>
      <c r="AT1508" s="99">
        <f>SUMIFS(通讯通路门店!$V:$V,通讯通路门店!$S:$S,$G1508)</f>
        <v>0</v>
      </c>
      <c r="AU1508" s="99">
        <f>SUMIFS(通讯通路门店!$W:$W,通讯通路门店!$S:$S,$G1508)</f>
        <v>0</v>
      </c>
      <c r="AV1508" s="99">
        <f>SUMIFS(通讯通路门店!$Z:$Z,通讯通路门店!$S:$S,$G1508)</f>
        <v>0</v>
      </c>
      <c r="AW1508" s="99">
        <f>SUMIFS(通讯通路门店!$AB:$AB,通讯通路门店!$S:$S,$G1508)</f>
        <v>0</v>
      </c>
      <c r="AX1508" s="99">
        <f>SUMIFS(通讯通路门店!$X:$X,通讯通路门店!$S:$S,$G1508)</f>
        <v>0</v>
      </c>
      <c r="AY1508" s="99">
        <f>SUMIFS(通讯通路门店!$Y:$Y,通讯通路门店!$S:$S,$G1508)</f>
        <v>0</v>
      </c>
      <c r="AZ1508" s="99">
        <f>SUMIFS(通讯通路门店!$AA:$AA,通讯通路门店!$S:$S,$G1508)</f>
        <v>0</v>
      </c>
      <c r="BA1508" s="99">
        <f t="shared" si="118"/>
        <v>0</v>
      </c>
      <c r="BB1508" s="99">
        <f t="shared" si="119"/>
        <v>0</v>
      </c>
      <c r="BC1508" s="99">
        <f>SUMIFS(通讯通路门店!$W:$W,通讯通路门店!$S:$S,$G1508,通讯通路门店!$J:$J,"荣耀体验店")+SUMIFS(通讯通路门店!$W:$W,通讯通路门店!$S:$S,$G1508,通讯通路门店!$J:$J,"荣耀授权专卖店")</f>
        <v>0</v>
      </c>
      <c r="BD1508" s="99">
        <f>SUMIFS(通讯通路门店!$Z:$Z,通讯通路门店!$S:$S,$G1508,通讯通路门店!$J:$J,"VIVO体验店")</f>
        <v>0</v>
      </c>
      <c r="BE1508" s="99">
        <f>SUMIFS(通讯通路门店!$AB:$AB,通讯通路门店!$S:$S,$G1508,通讯通路门店!$J:$J,"OPPO体验店")</f>
        <v>0</v>
      </c>
      <c r="BF1508" s="99">
        <f>SUMIFS(通讯通路门店!$X:$X,通讯通路门店!$S:$S,$G1508,通讯通路门店!$J:$J,"华为授权体验店")+SUMIFS(通讯通路门店!$AA:$AA,通讯通路门店!$S:$S,$G1508,通讯通路门店!$J:$J,"华为堡垒店")</f>
        <v>0</v>
      </c>
      <c r="BG1508" s="99">
        <f>SUMIFS(通讯通路门店!$Y:$Y,通讯通路门店!$S:$S,$G1508,通讯通路门店!$J:$J,"小米体验店")</f>
        <v>0</v>
      </c>
      <c r="BH1508" s="99">
        <f>SUMIFS(通讯通路门店!$AA:$AA,通讯通路门店!$S:$S,$G1508,通讯通路门店!$J:$J,"苹果体验店")</f>
        <v>0</v>
      </c>
      <c r="BI1508" s="99">
        <f>SUMIFS(通讯通路门店!$K:$K,通讯通路门店!$S:$S,$G1508,通讯通路门店!$J:$J,"其他品牌专卖店")</f>
        <v>0</v>
      </c>
      <c r="BJ1508" s="99">
        <f>SUMIFS(通讯通路门店!$AC:$AC,通讯通路门店!$S:$S,$G1508)</f>
        <v>0</v>
      </c>
      <c r="BK1508" s="99">
        <f>SUMIFS(通讯通路门店!$AD:$AD,通讯通路门店!$S:$S,$G1508)</f>
        <v>0</v>
      </c>
      <c r="BL1508" s="99">
        <f>SUMIFS(通讯通路门店!$AE:$AE,通讯通路门店!$S:$S,$G1508)</f>
        <v>0</v>
      </c>
      <c r="BM1508" s="99">
        <f>SUMIFS(通讯通路门店!$AF:$AF,通讯通路门店!$S:$S,$G1508)</f>
        <v>0</v>
      </c>
      <c r="BN1508" s="99">
        <f>SUMIFS(通讯通路门店!$AG:$AG,通讯通路门店!$S:$S,$G1508)</f>
        <v>0</v>
      </c>
      <c r="BO1508" s="99">
        <f>SUMIFS(通讯通路门店!$AH:$AH,通讯通路门店!$S:$S,$G1508)</f>
        <v>0</v>
      </c>
      <c r="BP1508" s="99">
        <f>SUMIFS(通讯通路门店!$AI:$AI,通讯通路门店!$S:$S,$G1508)</f>
        <v>0</v>
      </c>
      <c r="BQ1508" s="83"/>
    </row>
    <row r="1509" spans="1:69">
      <c r="A1509" s="99" t="str">
        <f>IFERROR(_xlfn.XLOOKUP($G1509,通讯通路门店!$S$4:$S$993933,通讯通路门店!$A$4:$A$993933,0,0),"")</f>
        <v>海南省</v>
      </c>
      <c r="B1509" s="99" t="str">
        <f>IFERROR(_xlfn.XLOOKUP($G1509,通讯通路门店!$S$4:$S$993933,通讯通路门店!$B$4:$B$993933,0,0),"")</f>
        <v>昌江黎族自治县</v>
      </c>
      <c r="C1509" s="99" t="str">
        <f>IFERROR(_xlfn.XLOOKUP($G1509,通讯通路门店!$S$4:$S$993933,通讯通路门店!$C$4:$C$993933,0,0),"")</f>
        <v>昌江黎族自治县</v>
      </c>
      <c r="D1509" s="99" t="str">
        <f>IFERROR(_xlfn.XLOOKUP($G1509,通讯通路门店!$S$4:$S$993933,通讯通路门店!$D$4:$D$993933,0,0),"")</f>
        <v>叉河镇</v>
      </c>
      <c r="E1509" s="83"/>
      <c r="F1509" s="83"/>
      <c r="G1509" s="101"/>
      <c r="H1509" s="102">
        <f>IFERROR(_xlfn.XLOOKUP($G1509,通讯通路门店!$S$4:$S$993933,通讯通路门店!$R$4:$R$993933,0,0),"")</f>
        <v>0</v>
      </c>
      <c r="I1509" s="83"/>
      <c r="J1509" s="83"/>
      <c r="K1509" s="83"/>
      <c r="L1509" s="83"/>
      <c r="M1509" s="83"/>
      <c r="N1509" s="83"/>
      <c r="O1509" s="83"/>
      <c r="P1509" s="83"/>
      <c r="Q1509" s="83"/>
      <c r="R1509" s="83"/>
      <c r="S1509" s="83"/>
      <c r="T1509" s="83"/>
      <c r="U1509" s="99">
        <f>COUNTIF(通讯通路门店!$S:$S,$G1509)</f>
        <v>0</v>
      </c>
      <c r="V1509" s="99">
        <f>COUNTIFS(通讯通路门店!$S:$S,$G1509,通讯通路门店!$J:$J,"综合卖场")</f>
        <v>0</v>
      </c>
      <c r="W1509" s="99">
        <f>SUMIFS(通讯通路门店!$AJ:$AJ,通讯通路门店!$S:$S,通讯客户沙盘!$G1509)</f>
        <v>0</v>
      </c>
      <c r="X1509" s="99">
        <f t="shared" si="115"/>
        <v>0</v>
      </c>
      <c r="Y1509" s="99">
        <f>COUNTIFS(通讯通路门店!$S:$S,$G1509,通讯通路门店!$J:$J,"荣耀体验店")+COUNTIFS(通讯通路门店!$S:$S,$G1509,通讯通路门店!$J:$J,"荣耀授权专卖店")</f>
        <v>0</v>
      </c>
      <c r="Z1509" s="99">
        <f>COUNTIFS(通讯通路门店!$S:$S,$G1509,通讯通路门店!$J:$J,"VIVO体验店")</f>
        <v>0</v>
      </c>
      <c r="AA1509" s="99">
        <f>COUNTIFS(通讯通路门店!$S:$S,$G1509,通讯通路门店!$J:$J,"OPPO体验店")</f>
        <v>0</v>
      </c>
      <c r="AB1509" s="99">
        <f>COUNTIFS(通讯通路门店!$S:$S,$G1509,通讯通路门店!$J:$J,"华为授权体验店")+COUNTIFS(通讯通路门店!$S:$S,$G1509,通讯通路门店!$J:$J,"华为堡垒店")</f>
        <v>0</v>
      </c>
      <c r="AC1509" s="99">
        <f>COUNTIFS(通讯通路门店!$S:$S,$G1509,通讯通路门店!$J:$J,"小米体验店")</f>
        <v>0</v>
      </c>
      <c r="AD1509" s="99">
        <f>COUNTIFS(通讯通路门店!$S:$S,$G1509,通讯通路门店!$J:$J,"苹果体验店")</f>
        <v>0</v>
      </c>
      <c r="AE1509" s="99">
        <f>COUNTIFS(通讯通路门店!$S:$S,$G1509,通讯通路门店!$J:$J,"其他品牌专卖店")</f>
        <v>0</v>
      </c>
      <c r="AF1509" s="99">
        <f>SUMIFS(通讯通路门店!$BI:$BI,通讯通路门店!$S:$S,$G1509)</f>
        <v>0</v>
      </c>
      <c r="AG1509" s="99">
        <f>SUMIFS(通讯通路门店!$BH:$BH,通讯通路门店!$S:$S,$G1509)</f>
        <v>0</v>
      </c>
      <c r="AH1509" s="99">
        <f t="shared" si="116"/>
        <v>0</v>
      </c>
      <c r="AI1509" s="99">
        <f>SUMIFS(通讯通路门店!$BB:$BB,通讯通路门店!$S:$S,$G1509)</f>
        <v>0</v>
      </c>
      <c r="AJ1509" s="99">
        <f>SUMIFS(通讯通路门店!$BE:$BE,通讯通路门店!$S:$S,$G1509)</f>
        <v>0</v>
      </c>
      <c r="AK1509" s="99">
        <f>SUMIFS(通讯通路门店!$BG:$BG,通讯通路门店!$S:$S,$G1509)</f>
        <v>0</v>
      </c>
      <c r="AL1509" s="99">
        <f>SUMIFS(通讯通路门店!$BC:$BC,通讯通路门店!$S:$S,$G1509)</f>
        <v>0</v>
      </c>
      <c r="AM1509" s="99">
        <f>SUMIFS(通讯通路门店!$BD:$BD,通讯通路门店!$S:$S,$G1509)</f>
        <v>0</v>
      </c>
      <c r="AN1509" s="99">
        <f>SUMIFS(通讯通路门店!$BF:$BF,通讯通路门店!$S:$S,$G1509)</f>
        <v>0</v>
      </c>
      <c r="AO1509" s="99">
        <f t="shared" si="117"/>
        <v>0</v>
      </c>
      <c r="AP1509" s="99">
        <f>SUMIFS(通讯通路门店!$K:$K,通讯通路门店!$S:$S,$G1509)</f>
        <v>0</v>
      </c>
      <c r="AQ1509" s="83"/>
      <c r="AR1509" s="99">
        <f>SUMIFS(通讯通路门店!$T:$T,通讯通路门店!$S:$S,$G1509)</f>
        <v>0</v>
      </c>
      <c r="AS1509" s="99">
        <f>SUMIFS(通讯通路门店!$U:$U,通讯通路门店!$S:$S,$G1509)</f>
        <v>0</v>
      </c>
      <c r="AT1509" s="99">
        <f>SUMIFS(通讯通路门店!$V:$V,通讯通路门店!$S:$S,$G1509)</f>
        <v>0</v>
      </c>
      <c r="AU1509" s="99">
        <f>SUMIFS(通讯通路门店!$W:$W,通讯通路门店!$S:$S,$G1509)</f>
        <v>0</v>
      </c>
      <c r="AV1509" s="99">
        <f>SUMIFS(通讯通路门店!$Z:$Z,通讯通路门店!$S:$S,$G1509)</f>
        <v>0</v>
      </c>
      <c r="AW1509" s="99">
        <f>SUMIFS(通讯通路门店!$AB:$AB,通讯通路门店!$S:$S,$G1509)</f>
        <v>0</v>
      </c>
      <c r="AX1509" s="99">
        <f>SUMIFS(通讯通路门店!$X:$X,通讯通路门店!$S:$S,$G1509)</f>
        <v>0</v>
      </c>
      <c r="AY1509" s="99">
        <f>SUMIFS(通讯通路门店!$Y:$Y,通讯通路门店!$S:$S,$G1509)</f>
        <v>0</v>
      </c>
      <c r="AZ1509" s="99">
        <f>SUMIFS(通讯通路门店!$AA:$AA,通讯通路门店!$S:$S,$G1509)</f>
        <v>0</v>
      </c>
      <c r="BA1509" s="99">
        <f t="shared" si="118"/>
        <v>0</v>
      </c>
      <c r="BB1509" s="99">
        <f t="shared" si="119"/>
        <v>0</v>
      </c>
      <c r="BC1509" s="99">
        <f>SUMIFS(通讯通路门店!$W:$W,通讯通路门店!$S:$S,$G1509,通讯通路门店!$J:$J,"荣耀体验店")+SUMIFS(通讯通路门店!$W:$W,通讯通路门店!$S:$S,$G1509,通讯通路门店!$J:$J,"荣耀授权专卖店")</f>
        <v>0</v>
      </c>
      <c r="BD1509" s="99">
        <f>SUMIFS(通讯通路门店!$Z:$Z,通讯通路门店!$S:$S,$G1509,通讯通路门店!$J:$J,"VIVO体验店")</f>
        <v>0</v>
      </c>
      <c r="BE1509" s="99">
        <f>SUMIFS(通讯通路门店!$AB:$AB,通讯通路门店!$S:$S,$G1509,通讯通路门店!$J:$J,"OPPO体验店")</f>
        <v>0</v>
      </c>
      <c r="BF1509" s="99">
        <f>SUMIFS(通讯通路门店!$X:$X,通讯通路门店!$S:$S,$G1509,通讯通路门店!$J:$J,"华为授权体验店")+SUMIFS(通讯通路门店!$AA:$AA,通讯通路门店!$S:$S,$G1509,通讯通路门店!$J:$J,"华为堡垒店")</f>
        <v>0</v>
      </c>
      <c r="BG1509" s="99">
        <f>SUMIFS(通讯通路门店!$Y:$Y,通讯通路门店!$S:$S,$G1509,通讯通路门店!$J:$J,"小米体验店")</f>
        <v>0</v>
      </c>
      <c r="BH1509" s="99">
        <f>SUMIFS(通讯通路门店!$AA:$AA,通讯通路门店!$S:$S,$G1509,通讯通路门店!$J:$J,"苹果体验店")</f>
        <v>0</v>
      </c>
      <c r="BI1509" s="99">
        <f>SUMIFS(通讯通路门店!$K:$K,通讯通路门店!$S:$S,$G1509,通讯通路门店!$J:$J,"其他品牌专卖店")</f>
        <v>0</v>
      </c>
      <c r="BJ1509" s="99">
        <f>SUMIFS(通讯通路门店!$AC:$AC,通讯通路门店!$S:$S,$G1509)</f>
        <v>0</v>
      </c>
      <c r="BK1509" s="99">
        <f>SUMIFS(通讯通路门店!$AD:$AD,通讯通路门店!$S:$S,$G1509)</f>
        <v>0</v>
      </c>
      <c r="BL1509" s="99">
        <f>SUMIFS(通讯通路门店!$AE:$AE,通讯通路门店!$S:$S,$G1509)</f>
        <v>0</v>
      </c>
      <c r="BM1509" s="99">
        <f>SUMIFS(通讯通路门店!$AF:$AF,通讯通路门店!$S:$S,$G1509)</f>
        <v>0</v>
      </c>
      <c r="BN1509" s="99">
        <f>SUMIFS(通讯通路门店!$AG:$AG,通讯通路门店!$S:$S,$G1509)</f>
        <v>0</v>
      </c>
      <c r="BO1509" s="99">
        <f>SUMIFS(通讯通路门店!$AH:$AH,通讯通路门店!$S:$S,$G1509)</f>
        <v>0</v>
      </c>
      <c r="BP1509" s="99">
        <f>SUMIFS(通讯通路门店!$AI:$AI,通讯通路门店!$S:$S,$G1509)</f>
        <v>0</v>
      </c>
      <c r="BQ1509" s="83"/>
    </row>
    <row r="1510" spans="1:69">
      <c r="A1510" s="99" t="str">
        <f>IFERROR(_xlfn.XLOOKUP($G1510,通讯通路门店!$S$4:$S$993933,通讯通路门店!$A$4:$A$993933,0,0),"")</f>
        <v>海南省</v>
      </c>
      <c r="B1510" s="99" t="str">
        <f>IFERROR(_xlfn.XLOOKUP($G1510,通讯通路门店!$S$4:$S$993933,通讯通路门店!$B$4:$B$993933,0,0),"")</f>
        <v>昌江黎族自治县</v>
      </c>
      <c r="C1510" s="99" t="str">
        <f>IFERROR(_xlfn.XLOOKUP($G1510,通讯通路门店!$S$4:$S$993933,通讯通路门店!$C$4:$C$993933,0,0),"")</f>
        <v>昌江黎族自治县</v>
      </c>
      <c r="D1510" s="99" t="str">
        <f>IFERROR(_xlfn.XLOOKUP($G1510,通讯通路门店!$S$4:$S$993933,通讯通路门店!$D$4:$D$993933,0,0),"")</f>
        <v>叉河镇</v>
      </c>
      <c r="E1510" s="83"/>
      <c r="F1510" s="83"/>
      <c r="G1510" s="101"/>
      <c r="H1510" s="102">
        <f>IFERROR(_xlfn.XLOOKUP($G1510,通讯通路门店!$S$4:$S$993933,通讯通路门店!$R$4:$R$993933,0,0),"")</f>
        <v>0</v>
      </c>
      <c r="I1510" s="83"/>
      <c r="J1510" s="83"/>
      <c r="K1510" s="83"/>
      <c r="L1510" s="83"/>
      <c r="M1510" s="83"/>
      <c r="N1510" s="83"/>
      <c r="O1510" s="83"/>
      <c r="P1510" s="83"/>
      <c r="Q1510" s="83"/>
      <c r="R1510" s="83"/>
      <c r="S1510" s="83"/>
      <c r="T1510" s="83"/>
      <c r="U1510" s="99">
        <f>COUNTIF(通讯通路门店!$S:$S,$G1510)</f>
        <v>0</v>
      </c>
      <c r="V1510" s="99">
        <f>COUNTIFS(通讯通路门店!$S:$S,$G1510,通讯通路门店!$J:$J,"综合卖场")</f>
        <v>0</v>
      </c>
      <c r="W1510" s="99">
        <f>SUMIFS(通讯通路门店!$AJ:$AJ,通讯通路门店!$S:$S,通讯客户沙盘!$G1510)</f>
        <v>0</v>
      </c>
      <c r="X1510" s="99">
        <f t="shared" si="115"/>
        <v>0</v>
      </c>
      <c r="Y1510" s="99">
        <f>COUNTIFS(通讯通路门店!$S:$S,$G1510,通讯通路门店!$J:$J,"荣耀体验店")+COUNTIFS(通讯通路门店!$S:$S,$G1510,通讯通路门店!$J:$J,"荣耀授权专卖店")</f>
        <v>0</v>
      </c>
      <c r="Z1510" s="99">
        <f>COUNTIFS(通讯通路门店!$S:$S,$G1510,通讯通路门店!$J:$J,"VIVO体验店")</f>
        <v>0</v>
      </c>
      <c r="AA1510" s="99">
        <f>COUNTIFS(通讯通路门店!$S:$S,$G1510,通讯通路门店!$J:$J,"OPPO体验店")</f>
        <v>0</v>
      </c>
      <c r="AB1510" s="99">
        <f>COUNTIFS(通讯通路门店!$S:$S,$G1510,通讯通路门店!$J:$J,"华为授权体验店")+COUNTIFS(通讯通路门店!$S:$S,$G1510,通讯通路门店!$J:$J,"华为堡垒店")</f>
        <v>0</v>
      </c>
      <c r="AC1510" s="99">
        <f>COUNTIFS(通讯通路门店!$S:$S,$G1510,通讯通路门店!$J:$J,"小米体验店")</f>
        <v>0</v>
      </c>
      <c r="AD1510" s="99">
        <f>COUNTIFS(通讯通路门店!$S:$S,$G1510,通讯通路门店!$J:$J,"苹果体验店")</f>
        <v>0</v>
      </c>
      <c r="AE1510" s="99">
        <f>COUNTIFS(通讯通路门店!$S:$S,$G1510,通讯通路门店!$J:$J,"其他品牌专卖店")</f>
        <v>0</v>
      </c>
      <c r="AF1510" s="99">
        <f>SUMIFS(通讯通路门店!$BI:$BI,通讯通路门店!$S:$S,$G1510)</f>
        <v>0</v>
      </c>
      <c r="AG1510" s="99">
        <f>SUMIFS(通讯通路门店!$BH:$BH,通讯通路门店!$S:$S,$G1510)</f>
        <v>0</v>
      </c>
      <c r="AH1510" s="99">
        <f t="shared" si="116"/>
        <v>0</v>
      </c>
      <c r="AI1510" s="99">
        <f>SUMIFS(通讯通路门店!$BB:$BB,通讯通路门店!$S:$S,$G1510)</f>
        <v>0</v>
      </c>
      <c r="AJ1510" s="99">
        <f>SUMIFS(通讯通路门店!$BE:$BE,通讯通路门店!$S:$S,$G1510)</f>
        <v>0</v>
      </c>
      <c r="AK1510" s="99">
        <f>SUMIFS(通讯通路门店!$BG:$BG,通讯通路门店!$S:$S,$G1510)</f>
        <v>0</v>
      </c>
      <c r="AL1510" s="99">
        <f>SUMIFS(通讯通路门店!$BC:$BC,通讯通路门店!$S:$S,$G1510)</f>
        <v>0</v>
      </c>
      <c r="AM1510" s="99">
        <f>SUMIFS(通讯通路门店!$BD:$BD,通讯通路门店!$S:$S,$G1510)</f>
        <v>0</v>
      </c>
      <c r="AN1510" s="99">
        <f>SUMIFS(通讯通路门店!$BF:$BF,通讯通路门店!$S:$S,$G1510)</f>
        <v>0</v>
      </c>
      <c r="AO1510" s="99">
        <f t="shared" si="117"/>
        <v>0</v>
      </c>
      <c r="AP1510" s="99">
        <f>SUMIFS(通讯通路门店!$K:$K,通讯通路门店!$S:$S,$G1510)</f>
        <v>0</v>
      </c>
      <c r="AQ1510" s="83"/>
      <c r="AR1510" s="99">
        <f>SUMIFS(通讯通路门店!$T:$T,通讯通路门店!$S:$S,$G1510)</f>
        <v>0</v>
      </c>
      <c r="AS1510" s="99">
        <f>SUMIFS(通讯通路门店!$U:$U,通讯通路门店!$S:$S,$G1510)</f>
        <v>0</v>
      </c>
      <c r="AT1510" s="99">
        <f>SUMIFS(通讯通路门店!$V:$V,通讯通路门店!$S:$S,$G1510)</f>
        <v>0</v>
      </c>
      <c r="AU1510" s="99">
        <f>SUMIFS(通讯通路门店!$W:$W,通讯通路门店!$S:$S,$G1510)</f>
        <v>0</v>
      </c>
      <c r="AV1510" s="99">
        <f>SUMIFS(通讯通路门店!$Z:$Z,通讯通路门店!$S:$S,$G1510)</f>
        <v>0</v>
      </c>
      <c r="AW1510" s="99">
        <f>SUMIFS(通讯通路门店!$AB:$AB,通讯通路门店!$S:$S,$G1510)</f>
        <v>0</v>
      </c>
      <c r="AX1510" s="99">
        <f>SUMIFS(通讯通路门店!$X:$X,通讯通路门店!$S:$S,$G1510)</f>
        <v>0</v>
      </c>
      <c r="AY1510" s="99">
        <f>SUMIFS(通讯通路门店!$Y:$Y,通讯通路门店!$S:$S,$G1510)</f>
        <v>0</v>
      </c>
      <c r="AZ1510" s="99">
        <f>SUMIFS(通讯通路门店!$AA:$AA,通讯通路门店!$S:$S,$G1510)</f>
        <v>0</v>
      </c>
      <c r="BA1510" s="99">
        <f t="shared" si="118"/>
        <v>0</v>
      </c>
      <c r="BB1510" s="99">
        <f t="shared" si="119"/>
        <v>0</v>
      </c>
      <c r="BC1510" s="99">
        <f>SUMIFS(通讯通路门店!$W:$W,通讯通路门店!$S:$S,$G1510,通讯通路门店!$J:$J,"荣耀体验店")+SUMIFS(通讯通路门店!$W:$W,通讯通路门店!$S:$S,$G1510,通讯通路门店!$J:$J,"荣耀授权专卖店")</f>
        <v>0</v>
      </c>
      <c r="BD1510" s="99">
        <f>SUMIFS(通讯通路门店!$Z:$Z,通讯通路门店!$S:$S,$G1510,通讯通路门店!$J:$J,"VIVO体验店")</f>
        <v>0</v>
      </c>
      <c r="BE1510" s="99">
        <f>SUMIFS(通讯通路门店!$AB:$AB,通讯通路门店!$S:$S,$G1510,通讯通路门店!$J:$J,"OPPO体验店")</f>
        <v>0</v>
      </c>
      <c r="BF1510" s="99">
        <f>SUMIFS(通讯通路门店!$X:$X,通讯通路门店!$S:$S,$G1510,通讯通路门店!$J:$J,"华为授权体验店")+SUMIFS(通讯通路门店!$AA:$AA,通讯通路门店!$S:$S,$G1510,通讯通路门店!$J:$J,"华为堡垒店")</f>
        <v>0</v>
      </c>
      <c r="BG1510" s="99">
        <f>SUMIFS(通讯通路门店!$Y:$Y,通讯通路门店!$S:$S,$G1510,通讯通路门店!$J:$J,"小米体验店")</f>
        <v>0</v>
      </c>
      <c r="BH1510" s="99">
        <f>SUMIFS(通讯通路门店!$AA:$AA,通讯通路门店!$S:$S,$G1510,通讯通路门店!$J:$J,"苹果体验店")</f>
        <v>0</v>
      </c>
      <c r="BI1510" s="99">
        <f>SUMIFS(通讯通路门店!$K:$K,通讯通路门店!$S:$S,$G1510,通讯通路门店!$J:$J,"其他品牌专卖店")</f>
        <v>0</v>
      </c>
      <c r="BJ1510" s="99">
        <f>SUMIFS(通讯通路门店!$AC:$AC,通讯通路门店!$S:$S,$G1510)</f>
        <v>0</v>
      </c>
      <c r="BK1510" s="99">
        <f>SUMIFS(通讯通路门店!$AD:$AD,通讯通路门店!$S:$S,$G1510)</f>
        <v>0</v>
      </c>
      <c r="BL1510" s="99">
        <f>SUMIFS(通讯通路门店!$AE:$AE,通讯通路门店!$S:$S,$G1510)</f>
        <v>0</v>
      </c>
      <c r="BM1510" s="99">
        <f>SUMIFS(通讯通路门店!$AF:$AF,通讯通路门店!$S:$S,$G1510)</f>
        <v>0</v>
      </c>
      <c r="BN1510" s="99">
        <f>SUMIFS(通讯通路门店!$AG:$AG,通讯通路门店!$S:$S,$G1510)</f>
        <v>0</v>
      </c>
      <c r="BO1510" s="99">
        <f>SUMIFS(通讯通路门店!$AH:$AH,通讯通路门店!$S:$S,$G1510)</f>
        <v>0</v>
      </c>
      <c r="BP1510" s="99">
        <f>SUMIFS(通讯通路门店!$AI:$AI,通讯通路门店!$S:$S,$G1510)</f>
        <v>0</v>
      </c>
      <c r="BQ1510" s="83"/>
    </row>
    <row r="1511" spans="1:69">
      <c r="A1511" s="99" t="str">
        <f>IFERROR(_xlfn.XLOOKUP($G1511,通讯通路门店!$S$4:$S$993933,通讯通路门店!$A$4:$A$993933,0,0),"")</f>
        <v>海南省</v>
      </c>
      <c r="B1511" s="99" t="str">
        <f>IFERROR(_xlfn.XLOOKUP($G1511,通讯通路门店!$S$4:$S$993933,通讯通路门店!$B$4:$B$993933,0,0),"")</f>
        <v>昌江黎族自治县</v>
      </c>
      <c r="C1511" s="99" t="str">
        <f>IFERROR(_xlfn.XLOOKUP($G1511,通讯通路门店!$S$4:$S$993933,通讯通路门店!$C$4:$C$993933,0,0),"")</f>
        <v>昌江黎族自治县</v>
      </c>
      <c r="D1511" s="99" t="str">
        <f>IFERROR(_xlfn.XLOOKUP($G1511,通讯通路门店!$S$4:$S$993933,通讯通路门店!$D$4:$D$993933,0,0),"")</f>
        <v>叉河镇</v>
      </c>
      <c r="E1511" s="83"/>
      <c r="F1511" s="83"/>
      <c r="G1511" s="101"/>
      <c r="H1511" s="102">
        <f>IFERROR(_xlfn.XLOOKUP($G1511,通讯通路门店!$S$4:$S$993933,通讯通路门店!$R$4:$R$993933,0,0),"")</f>
        <v>0</v>
      </c>
      <c r="I1511" s="83"/>
      <c r="J1511" s="83"/>
      <c r="K1511" s="83"/>
      <c r="L1511" s="83"/>
      <c r="M1511" s="83"/>
      <c r="N1511" s="83"/>
      <c r="O1511" s="83"/>
      <c r="P1511" s="83"/>
      <c r="Q1511" s="83"/>
      <c r="R1511" s="83"/>
      <c r="S1511" s="83"/>
      <c r="T1511" s="83"/>
      <c r="U1511" s="99">
        <f>COUNTIF(通讯通路门店!$S:$S,$G1511)</f>
        <v>0</v>
      </c>
      <c r="V1511" s="99">
        <f>COUNTIFS(通讯通路门店!$S:$S,$G1511,通讯通路门店!$J:$J,"综合卖场")</f>
        <v>0</v>
      </c>
      <c r="W1511" s="99">
        <f>SUMIFS(通讯通路门店!$AJ:$AJ,通讯通路门店!$S:$S,通讯客户沙盘!$G1511)</f>
        <v>0</v>
      </c>
      <c r="X1511" s="99">
        <f t="shared" si="115"/>
        <v>0</v>
      </c>
      <c r="Y1511" s="99">
        <f>COUNTIFS(通讯通路门店!$S:$S,$G1511,通讯通路门店!$J:$J,"荣耀体验店")+COUNTIFS(通讯通路门店!$S:$S,$G1511,通讯通路门店!$J:$J,"荣耀授权专卖店")</f>
        <v>0</v>
      </c>
      <c r="Z1511" s="99">
        <f>COUNTIFS(通讯通路门店!$S:$S,$G1511,通讯通路门店!$J:$J,"VIVO体验店")</f>
        <v>0</v>
      </c>
      <c r="AA1511" s="99">
        <f>COUNTIFS(通讯通路门店!$S:$S,$G1511,通讯通路门店!$J:$J,"OPPO体验店")</f>
        <v>0</v>
      </c>
      <c r="AB1511" s="99">
        <f>COUNTIFS(通讯通路门店!$S:$S,$G1511,通讯通路门店!$J:$J,"华为授权体验店")+COUNTIFS(通讯通路门店!$S:$S,$G1511,通讯通路门店!$J:$J,"华为堡垒店")</f>
        <v>0</v>
      </c>
      <c r="AC1511" s="99">
        <f>COUNTIFS(通讯通路门店!$S:$S,$G1511,通讯通路门店!$J:$J,"小米体验店")</f>
        <v>0</v>
      </c>
      <c r="AD1511" s="99">
        <f>COUNTIFS(通讯通路门店!$S:$S,$G1511,通讯通路门店!$J:$J,"苹果体验店")</f>
        <v>0</v>
      </c>
      <c r="AE1511" s="99">
        <f>COUNTIFS(通讯通路门店!$S:$S,$G1511,通讯通路门店!$J:$J,"其他品牌专卖店")</f>
        <v>0</v>
      </c>
      <c r="AF1511" s="99">
        <f>SUMIFS(通讯通路门店!$BI:$BI,通讯通路门店!$S:$S,$G1511)</f>
        <v>0</v>
      </c>
      <c r="AG1511" s="99">
        <f>SUMIFS(通讯通路门店!$BH:$BH,通讯通路门店!$S:$S,$G1511)</f>
        <v>0</v>
      </c>
      <c r="AH1511" s="99">
        <f t="shared" si="116"/>
        <v>0</v>
      </c>
      <c r="AI1511" s="99">
        <f>SUMIFS(通讯通路门店!$BB:$BB,通讯通路门店!$S:$S,$G1511)</f>
        <v>0</v>
      </c>
      <c r="AJ1511" s="99">
        <f>SUMIFS(通讯通路门店!$BE:$BE,通讯通路门店!$S:$S,$G1511)</f>
        <v>0</v>
      </c>
      <c r="AK1511" s="99">
        <f>SUMIFS(通讯通路门店!$BG:$BG,通讯通路门店!$S:$S,$G1511)</f>
        <v>0</v>
      </c>
      <c r="AL1511" s="99">
        <f>SUMIFS(通讯通路门店!$BC:$BC,通讯通路门店!$S:$S,$G1511)</f>
        <v>0</v>
      </c>
      <c r="AM1511" s="99">
        <f>SUMIFS(通讯通路门店!$BD:$BD,通讯通路门店!$S:$S,$G1511)</f>
        <v>0</v>
      </c>
      <c r="AN1511" s="99">
        <f>SUMIFS(通讯通路门店!$BF:$BF,通讯通路门店!$S:$S,$G1511)</f>
        <v>0</v>
      </c>
      <c r="AO1511" s="99">
        <f t="shared" si="117"/>
        <v>0</v>
      </c>
      <c r="AP1511" s="99">
        <f>SUMIFS(通讯通路门店!$K:$K,通讯通路门店!$S:$S,$G1511)</f>
        <v>0</v>
      </c>
      <c r="AQ1511" s="83"/>
      <c r="AR1511" s="99">
        <f>SUMIFS(通讯通路门店!$T:$T,通讯通路门店!$S:$S,$G1511)</f>
        <v>0</v>
      </c>
      <c r="AS1511" s="99">
        <f>SUMIFS(通讯通路门店!$U:$U,通讯通路门店!$S:$S,$G1511)</f>
        <v>0</v>
      </c>
      <c r="AT1511" s="99">
        <f>SUMIFS(通讯通路门店!$V:$V,通讯通路门店!$S:$S,$G1511)</f>
        <v>0</v>
      </c>
      <c r="AU1511" s="99">
        <f>SUMIFS(通讯通路门店!$W:$W,通讯通路门店!$S:$S,$G1511)</f>
        <v>0</v>
      </c>
      <c r="AV1511" s="99">
        <f>SUMIFS(通讯通路门店!$Z:$Z,通讯通路门店!$S:$S,$G1511)</f>
        <v>0</v>
      </c>
      <c r="AW1511" s="99">
        <f>SUMIFS(通讯通路门店!$AB:$AB,通讯通路门店!$S:$S,$G1511)</f>
        <v>0</v>
      </c>
      <c r="AX1511" s="99">
        <f>SUMIFS(通讯通路门店!$X:$X,通讯通路门店!$S:$S,$G1511)</f>
        <v>0</v>
      </c>
      <c r="AY1511" s="99">
        <f>SUMIFS(通讯通路门店!$Y:$Y,通讯通路门店!$S:$S,$G1511)</f>
        <v>0</v>
      </c>
      <c r="AZ1511" s="99">
        <f>SUMIFS(通讯通路门店!$AA:$AA,通讯通路门店!$S:$S,$G1511)</f>
        <v>0</v>
      </c>
      <c r="BA1511" s="99">
        <f t="shared" si="118"/>
        <v>0</v>
      </c>
      <c r="BB1511" s="99">
        <f t="shared" si="119"/>
        <v>0</v>
      </c>
      <c r="BC1511" s="99">
        <f>SUMIFS(通讯通路门店!$W:$W,通讯通路门店!$S:$S,$G1511,通讯通路门店!$J:$J,"荣耀体验店")+SUMIFS(通讯通路门店!$W:$W,通讯通路门店!$S:$S,$G1511,通讯通路门店!$J:$J,"荣耀授权专卖店")</f>
        <v>0</v>
      </c>
      <c r="BD1511" s="99">
        <f>SUMIFS(通讯通路门店!$Z:$Z,通讯通路门店!$S:$S,$G1511,通讯通路门店!$J:$J,"VIVO体验店")</f>
        <v>0</v>
      </c>
      <c r="BE1511" s="99">
        <f>SUMIFS(通讯通路门店!$AB:$AB,通讯通路门店!$S:$S,$G1511,通讯通路门店!$J:$J,"OPPO体验店")</f>
        <v>0</v>
      </c>
      <c r="BF1511" s="99">
        <f>SUMIFS(通讯通路门店!$X:$X,通讯通路门店!$S:$S,$G1511,通讯通路门店!$J:$J,"华为授权体验店")+SUMIFS(通讯通路门店!$AA:$AA,通讯通路门店!$S:$S,$G1511,通讯通路门店!$J:$J,"华为堡垒店")</f>
        <v>0</v>
      </c>
      <c r="BG1511" s="99">
        <f>SUMIFS(通讯通路门店!$Y:$Y,通讯通路门店!$S:$S,$G1511,通讯通路门店!$J:$J,"小米体验店")</f>
        <v>0</v>
      </c>
      <c r="BH1511" s="99">
        <f>SUMIFS(通讯通路门店!$AA:$AA,通讯通路门店!$S:$S,$G1511,通讯通路门店!$J:$J,"苹果体验店")</f>
        <v>0</v>
      </c>
      <c r="BI1511" s="99">
        <f>SUMIFS(通讯通路门店!$K:$K,通讯通路门店!$S:$S,$G1511,通讯通路门店!$J:$J,"其他品牌专卖店")</f>
        <v>0</v>
      </c>
      <c r="BJ1511" s="99">
        <f>SUMIFS(通讯通路门店!$AC:$AC,通讯通路门店!$S:$S,$G1511)</f>
        <v>0</v>
      </c>
      <c r="BK1511" s="99">
        <f>SUMIFS(通讯通路门店!$AD:$AD,通讯通路门店!$S:$S,$G1511)</f>
        <v>0</v>
      </c>
      <c r="BL1511" s="99">
        <f>SUMIFS(通讯通路门店!$AE:$AE,通讯通路门店!$S:$S,$G1511)</f>
        <v>0</v>
      </c>
      <c r="BM1511" s="99">
        <f>SUMIFS(通讯通路门店!$AF:$AF,通讯通路门店!$S:$S,$G1511)</f>
        <v>0</v>
      </c>
      <c r="BN1511" s="99">
        <f>SUMIFS(通讯通路门店!$AG:$AG,通讯通路门店!$S:$S,$G1511)</f>
        <v>0</v>
      </c>
      <c r="BO1511" s="99">
        <f>SUMIFS(通讯通路门店!$AH:$AH,通讯通路门店!$S:$S,$G1511)</f>
        <v>0</v>
      </c>
      <c r="BP1511" s="99">
        <f>SUMIFS(通讯通路门店!$AI:$AI,通讯通路门店!$S:$S,$G1511)</f>
        <v>0</v>
      </c>
      <c r="BQ1511" s="83"/>
    </row>
    <row r="1512" spans="1:69">
      <c r="A1512" s="99" t="str">
        <f>IFERROR(_xlfn.XLOOKUP($G1512,通讯通路门店!$S$4:$S$993933,通讯通路门店!$A$4:$A$993933,0,0),"")</f>
        <v>海南省</v>
      </c>
      <c r="B1512" s="99" t="str">
        <f>IFERROR(_xlfn.XLOOKUP($G1512,通讯通路门店!$S$4:$S$993933,通讯通路门店!$B$4:$B$993933,0,0),"")</f>
        <v>昌江黎族自治县</v>
      </c>
      <c r="C1512" s="99" t="str">
        <f>IFERROR(_xlfn.XLOOKUP($G1512,通讯通路门店!$S$4:$S$993933,通讯通路门店!$C$4:$C$993933,0,0),"")</f>
        <v>昌江黎族自治县</v>
      </c>
      <c r="D1512" s="99" t="str">
        <f>IFERROR(_xlfn.XLOOKUP($G1512,通讯通路门店!$S$4:$S$993933,通讯通路门店!$D$4:$D$993933,0,0),"")</f>
        <v>叉河镇</v>
      </c>
      <c r="E1512" s="83"/>
      <c r="F1512" s="83"/>
      <c r="G1512" s="101"/>
      <c r="H1512" s="102">
        <f>IFERROR(_xlfn.XLOOKUP($G1512,通讯通路门店!$S$4:$S$993933,通讯通路门店!$R$4:$R$993933,0,0),"")</f>
        <v>0</v>
      </c>
      <c r="I1512" s="83"/>
      <c r="J1512" s="83"/>
      <c r="K1512" s="83"/>
      <c r="L1512" s="83"/>
      <c r="M1512" s="83"/>
      <c r="N1512" s="83"/>
      <c r="O1512" s="83"/>
      <c r="P1512" s="83"/>
      <c r="Q1512" s="83"/>
      <c r="R1512" s="83"/>
      <c r="S1512" s="83"/>
      <c r="T1512" s="83"/>
      <c r="U1512" s="99">
        <f>COUNTIF(通讯通路门店!$S:$S,$G1512)</f>
        <v>0</v>
      </c>
      <c r="V1512" s="99">
        <f>COUNTIFS(通讯通路门店!$S:$S,$G1512,通讯通路门店!$J:$J,"综合卖场")</f>
        <v>0</v>
      </c>
      <c r="W1512" s="99">
        <f>SUMIFS(通讯通路门店!$AJ:$AJ,通讯通路门店!$S:$S,通讯客户沙盘!$G1512)</f>
        <v>0</v>
      </c>
      <c r="X1512" s="99">
        <f t="shared" si="115"/>
        <v>0</v>
      </c>
      <c r="Y1512" s="99">
        <f>COUNTIFS(通讯通路门店!$S:$S,$G1512,通讯通路门店!$J:$J,"荣耀体验店")+COUNTIFS(通讯通路门店!$S:$S,$G1512,通讯通路门店!$J:$J,"荣耀授权专卖店")</f>
        <v>0</v>
      </c>
      <c r="Z1512" s="99">
        <f>COUNTIFS(通讯通路门店!$S:$S,$G1512,通讯通路门店!$J:$J,"VIVO体验店")</f>
        <v>0</v>
      </c>
      <c r="AA1512" s="99">
        <f>COUNTIFS(通讯通路门店!$S:$S,$G1512,通讯通路门店!$J:$J,"OPPO体验店")</f>
        <v>0</v>
      </c>
      <c r="AB1512" s="99">
        <f>COUNTIFS(通讯通路门店!$S:$S,$G1512,通讯通路门店!$J:$J,"华为授权体验店")+COUNTIFS(通讯通路门店!$S:$S,$G1512,通讯通路门店!$J:$J,"华为堡垒店")</f>
        <v>0</v>
      </c>
      <c r="AC1512" s="99">
        <f>COUNTIFS(通讯通路门店!$S:$S,$G1512,通讯通路门店!$J:$J,"小米体验店")</f>
        <v>0</v>
      </c>
      <c r="AD1512" s="99">
        <f>COUNTIFS(通讯通路门店!$S:$S,$G1512,通讯通路门店!$J:$J,"苹果体验店")</f>
        <v>0</v>
      </c>
      <c r="AE1512" s="99">
        <f>COUNTIFS(通讯通路门店!$S:$S,$G1512,通讯通路门店!$J:$J,"其他品牌专卖店")</f>
        <v>0</v>
      </c>
      <c r="AF1512" s="99">
        <f>SUMIFS(通讯通路门店!$BI:$BI,通讯通路门店!$S:$S,$G1512)</f>
        <v>0</v>
      </c>
      <c r="AG1512" s="99">
        <f>SUMIFS(通讯通路门店!$BH:$BH,通讯通路门店!$S:$S,$G1512)</f>
        <v>0</v>
      </c>
      <c r="AH1512" s="99">
        <f t="shared" si="116"/>
        <v>0</v>
      </c>
      <c r="AI1512" s="99">
        <f>SUMIFS(通讯通路门店!$BB:$BB,通讯通路门店!$S:$S,$G1512)</f>
        <v>0</v>
      </c>
      <c r="AJ1512" s="99">
        <f>SUMIFS(通讯通路门店!$BE:$BE,通讯通路门店!$S:$S,$G1512)</f>
        <v>0</v>
      </c>
      <c r="AK1512" s="99">
        <f>SUMIFS(通讯通路门店!$BG:$BG,通讯通路门店!$S:$S,$G1512)</f>
        <v>0</v>
      </c>
      <c r="AL1512" s="99">
        <f>SUMIFS(通讯通路门店!$BC:$BC,通讯通路门店!$S:$S,$G1512)</f>
        <v>0</v>
      </c>
      <c r="AM1512" s="99">
        <f>SUMIFS(通讯通路门店!$BD:$BD,通讯通路门店!$S:$S,$G1512)</f>
        <v>0</v>
      </c>
      <c r="AN1512" s="99">
        <f>SUMIFS(通讯通路门店!$BF:$BF,通讯通路门店!$S:$S,$G1512)</f>
        <v>0</v>
      </c>
      <c r="AO1512" s="99">
        <f t="shared" si="117"/>
        <v>0</v>
      </c>
      <c r="AP1512" s="99">
        <f>SUMIFS(通讯通路门店!$K:$K,通讯通路门店!$S:$S,$G1512)</f>
        <v>0</v>
      </c>
      <c r="AQ1512" s="83"/>
      <c r="AR1512" s="99">
        <f>SUMIFS(通讯通路门店!$T:$T,通讯通路门店!$S:$S,$G1512)</f>
        <v>0</v>
      </c>
      <c r="AS1512" s="99">
        <f>SUMIFS(通讯通路门店!$U:$U,通讯通路门店!$S:$S,$G1512)</f>
        <v>0</v>
      </c>
      <c r="AT1512" s="99">
        <f>SUMIFS(通讯通路门店!$V:$V,通讯通路门店!$S:$S,$G1512)</f>
        <v>0</v>
      </c>
      <c r="AU1512" s="99">
        <f>SUMIFS(通讯通路门店!$W:$W,通讯通路门店!$S:$S,$G1512)</f>
        <v>0</v>
      </c>
      <c r="AV1512" s="99">
        <f>SUMIFS(通讯通路门店!$Z:$Z,通讯通路门店!$S:$S,$G1512)</f>
        <v>0</v>
      </c>
      <c r="AW1512" s="99">
        <f>SUMIFS(通讯通路门店!$AB:$AB,通讯通路门店!$S:$S,$G1512)</f>
        <v>0</v>
      </c>
      <c r="AX1512" s="99">
        <f>SUMIFS(通讯通路门店!$X:$X,通讯通路门店!$S:$S,$G1512)</f>
        <v>0</v>
      </c>
      <c r="AY1512" s="99">
        <f>SUMIFS(通讯通路门店!$Y:$Y,通讯通路门店!$S:$S,$G1512)</f>
        <v>0</v>
      </c>
      <c r="AZ1512" s="99">
        <f>SUMIFS(通讯通路门店!$AA:$AA,通讯通路门店!$S:$S,$G1512)</f>
        <v>0</v>
      </c>
      <c r="BA1512" s="99">
        <f t="shared" si="118"/>
        <v>0</v>
      </c>
      <c r="BB1512" s="99">
        <f t="shared" si="119"/>
        <v>0</v>
      </c>
      <c r="BC1512" s="99">
        <f>SUMIFS(通讯通路门店!$W:$W,通讯通路门店!$S:$S,$G1512,通讯通路门店!$J:$J,"荣耀体验店")+SUMIFS(通讯通路门店!$W:$W,通讯通路门店!$S:$S,$G1512,通讯通路门店!$J:$J,"荣耀授权专卖店")</f>
        <v>0</v>
      </c>
      <c r="BD1512" s="99">
        <f>SUMIFS(通讯通路门店!$Z:$Z,通讯通路门店!$S:$S,$G1512,通讯通路门店!$J:$J,"VIVO体验店")</f>
        <v>0</v>
      </c>
      <c r="BE1512" s="99">
        <f>SUMIFS(通讯通路门店!$AB:$AB,通讯通路门店!$S:$S,$G1512,通讯通路门店!$J:$J,"OPPO体验店")</f>
        <v>0</v>
      </c>
      <c r="BF1512" s="99">
        <f>SUMIFS(通讯通路门店!$X:$X,通讯通路门店!$S:$S,$G1512,通讯通路门店!$J:$J,"华为授权体验店")+SUMIFS(通讯通路门店!$AA:$AA,通讯通路门店!$S:$S,$G1512,通讯通路门店!$J:$J,"华为堡垒店")</f>
        <v>0</v>
      </c>
      <c r="BG1512" s="99">
        <f>SUMIFS(通讯通路门店!$Y:$Y,通讯通路门店!$S:$S,$G1512,通讯通路门店!$J:$J,"小米体验店")</f>
        <v>0</v>
      </c>
      <c r="BH1512" s="99">
        <f>SUMIFS(通讯通路门店!$AA:$AA,通讯通路门店!$S:$S,$G1512,通讯通路门店!$J:$J,"苹果体验店")</f>
        <v>0</v>
      </c>
      <c r="BI1512" s="99">
        <f>SUMIFS(通讯通路门店!$K:$K,通讯通路门店!$S:$S,$G1512,通讯通路门店!$J:$J,"其他品牌专卖店")</f>
        <v>0</v>
      </c>
      <c r="BJ1512" s="99">
        <f>SUMIFS(通讯通路门店!$AC:$AC,通讯通路门店!$S:$S,$G1512)</f>
        <v>0</v>
      </c>
      <c r="BK1512" s="99">
        <f>SUMIFS(通讯通路门店!$AD:$AD,通讯通路门店!$S:$S,$G1512)</f>
        <v>0</v>
      </c>
      <c r="BL1512" s="99">
        <f>SUMIFS(通讯通路门店!$AE:$AE,通讯通路门店!$S:$S,$G1512)</f>
        <v>0</v>
      </c>
      <c r="BM1512" s="99">
        <f>SUMIFS(通讯通路门店!$AF:$AF,通讯通路门店!$S:$S,$G1512)</f>
        <v>0</v>
      </c>
      <c r="BN1512" s="99">
        <f>SUMIFS(通讯通路门店!$AG:$AG,通讯通路门店!$S:$S,$G1512)</f>
        <v>0</v>
      </c>
      <c r="BO1512" s="99">
        <f>SUMIFS(通讯通路门店!$AH:$AH,通讯通路门店!$S:$S,$G1512)</f>
        <v>0</v>
      </c>
      <c r="BP1512" s="99">
        <f>SUMIFS(通讯通路门店!$AI:$AI,通讯通路门店!$S:$S,$G1512)</f>
        <v>0</v>
      </c>
      <c r="BQ1512" s="83"/>
    </row>
    <row r="1513" spans="1:69">
      <c r="A1513" s="99" t="str">
        <f>IFERROR(_xlfn.XLOOKUP($G1513,通讯通路门店!$S$4:$S$993933,通讯通路门店!$A$4:$A$993933,0,0),"")</f>
        <v>海南省</v>
      </c>
      <c r="B1513" s="99" t="str">
        <f>IFERROR(_xlfn.XLOOKUP($G1513,通讯通路门店!$S$4:$S$993933,通讯通路门店!$B$4:$B$993933,0,0),"")</f>
        <v>昌江黎族自治县</v>
      </c>
      <c r="C1513" s="99" t="str">
        <f>IFERROR(_xlfn.XLOOKUP($G1513,通讯通路门店!$S$4:$S$993933,通讯通路门店!$C$4:$C$993933,0,0),"")</f>
        <v>昌江黎族自治县</v>
      </c>
      <c r="D1513" s="99" t="str">
        <f>IFERROR(_xlfn.XLOOKUP($G1513,通讯通路门店!$S$4:$S$993933,通讯通路门店!$D$4:$D$993933,0,0),"")</f>
        <v>叉河镇</v>
      </c>
      <c r="E1513" s="83"/>
      <c r="F1513" s="83"/>
      <c r="G1513" s="101"/>
      <c r="H1513" s="102">
        <f>IFERROR(_xlfn.XLOOKUP($G1513,通讯通路门店!$S$4:$S$993933,通讯通路门店!$R$4:$R$993933,0,0),"")</f>
        <v>0</v>
      </c>
      <c r="I1513" s="83"/>
      <c r="J1513" s="83"/>
      <c r="K1513" s="83"/>
      <c r="L1513" s="83"/>
      <c r="M1513" s="83"/>
      <c r="N1513" s="83"/>
      <c r="O1513" s="83"/>
      <c r="P1513" s="83"/>
      <c r="Q1513" s="83"/>
      <c r="R1513" s="83"/>
      <c r="S1513" s="83"/>
      <c r="T1513" s="83"/>
      <c r="U1513" s="99">
        <f>COUNTIF(通讯通路门店!$S:$S,$G1513)</f>
        <v>0</v>
      </c>
      <c r="V1513" s="99">
        <f>COUNTIFS(通讯通路门店!$S:$S,$G1513,通讯通路门店!$J:$J,"综合卖场")</f>
        <v>0</v>
      </c>
      <c r="W1513" s="99">
        <f>SUMIFS(通讯通路门店!$AJ:$AJ,通讯通路门店!$S:$S,通讯客户沙盘!$G1513)</f>
        <v>0</v>
      </c>
      <c r="X1513" s="99">
        <f t="shared" si="115"/>
        <v>0</v>
      </c>
      <c r="Y1513" s="99">
        <f>COUNTIFS(通讯通路门店!$S:$S,$G1513,通讯通路门店!$J:$J,"荣耀体验店")+COUNTIFS(通讯通路门店!$S:$S,$G1513,通讯通路门店!$J:$J,"荣耀授权专卖店")</f>
        <v>0</v>
      </c>
      <c r="Z1513" s="99">
        <f>COUNTIFS(通讯通路门店!$S:$S,$G1513,通讯通路门店!$J:$J,"VIVO体验店")</f>
        <v>0</v>
      </c>
      <c r="AA1513" s="99">
        <f>COUNTIFS(通讯通路门店!$S:$S,$G1513,通讯通路门店!$J:$J,"OPPO体验店")</f>
        <v>0</v>
      </c>
      <c r="AB1513" s="99">
        <f>COUNTIFS(通讯通路门店!$S:$S,$G1513,通讯通路门店!$J:$J,"华为授权体验店")+COUNTIFS(通讯通路门店!$S:$S,$G1513,通讯通路门店!$J:$J,"华为堡垒店")</f>
        <v>0</v>
      </c>
      <c r="AC1513" s="99">
        <f>COUNTIFS(通讯通路门店!$S:$S,$G1513,通讯通路门店!$J:$J,"小米体验店")</f>
        <v>0</v>
      </c>
      <c r="AD1513" s="99">
        <f>COUNTIFS(通讯通路门店!$S:$S,$G1513,通讯通路门店!$J:$J,"苹果体验店")</f>
        <v>0</v>
      </c>
      <c r="AE1513" s="99">
        <f>COUNTIFS(通讯通路门店!$S:$S,$G1513,通讯通路门店!$J:$J,"其他品牌专卖店")</f>
        <v>0</v>
      </c>
      <c r="AF1513" s="99">
        <f>SUMIFS(通讯通路门店!$BI:$BI,通讯通路门店!$S:$S,$G1513)</f>
        <v>0</v>
      </c>
      <c r="AG1513" s="99">
        <f>SUMIFS(通讯通路门店!$BH:$BH,通讯通路门店!$S:$S,$G1513)</f>
        <v>0</v>
      </c>
      <c r="AH1513" s="99">
        <f t="shared" si="116"/>
        <v>0</v>
      </c>
      <c r="AI1513" s="99">
        <f>SUMIFS(通讯通路门店!$BB:$BB,通讯通路门店!$S:$S,$G1513)</f>
        <v>0</v>
      </c>
      <c r="AJ1513" s="99">
        <f>SUMIFS(通讯通路门店!$BE:$BE,通讯通路门店!$S:$S,$G1513)</f>
        <v>0</v>
      </c>
      <c r="AK1513" s="99">
        <f>SUMIFS(通讯通路门店!$BG:$BG,通讯通路门店!$S:$S,$G1513)</f>
        <v>0</v>
      </c>
      <c r="AL1513" s="99">
        <f>SUMIFS(通讯通路门店!$BC:$BC,通讯通路门店!$S:$S,$G1513)</f>
        <v>0</v>
      </c>
      <c r="AM1513" s="99">
        <f>SUMIFS(通讯通路门店!$BD:$BD,通讯通路门店!$S:$S,$G1513)</f>
        <v>0</v>
      </c>
      <c r="AN1513" s="99">
        <f>SUMIFS(通讯通路门店!$BF:$BF,通讯通路门店!$S:$S,$G1513)</f>
        <v>0</v>
      </c>
      <c r="AO1513" s="99">
        <f t="shared" si="117"/>
        <v>0</v>
      </c>
      <c r="AP1513" s="99">
        <f>SUMIFS(通讯通路门店!$K:$K,通讯通路门店!$S:$S,$G1513)</f>
        <v>0</v>
      </c>
      <c r="AQ1513" s="83"/>
      <c r="AR1513" s="99">
        <f>SUMIFS(通讯通路门店!$T:$T,通讯通路门店!$S:$S,$G1513)</f>
        <v>0</v>
      </c>
      <c r="AS1513" s="99">
        <f>SUMIFS(通讯通路门店!$U:$U,通讯通路门店!$S:$S,$G1513)</f>
        <v>0</v>
      </c>
      <c r="AT1513" s="99">
        <f>SUMIFS(通讯通路门店!$V:$V,通讯通路门店!$S:$S,$G1513)</f>
        <v>0</v>
      </c>
      <c r="AU1513" s="99">
        <f>SUMIFS(通讯通路门店!$W:$W,通讯通路门店!$S:$S,$G1513)</f>
        <v>0</v>
      </c>
      <c r="AV1513" s="99">
        <f>SUMIFS(通讯通路门店!$Z:$Z,通讯通路门店!$S:$S,$G1513)</f>
        <v>0</v>
      </c>
      <c r="AW1513" s="99">
        <f>SUMIFS(通讯通路门店!$AB:$AB,通讯通路门店!$S:$S,$G1513)</f>
        <v>0</v>
      </c>
      <c r="AX1513" s="99">
        <f>SUMIFS(通讯通路门店!$X:$X,通讯通路门店!$S:$S,$G1513)</f>
        <v>0</v>
      </c>
      <c r="AY1513" s="99">
        <f>SUMIFS(通讯通路门店!$Y:$Y,通讯通路门店!$S:$S,$G1513)</f>
        <v>0</v>
      </c>
      <c r="AZ1513" s="99">
        <f>SUMIFS(通讯通路门店!$AA:$AA,通讯通路门店!$S:$S,$G1513)</f>
        <v>0</v>
      </c>
      <c r="BA1513" s="99">
        <f t="shared" si="118"/>
        <v>0</v>
      </c>
      <c r="BB1513" s="99">
        <f t="shared" si="119"/>
        <v>0</v>
      </c>
      <c r="BC1513" s="99">
        <f>SUMIFS(通讯通路门店!$W:$W,通讯通路门店!$S:$S,$G1513,通讯通路门店!$J:$J,"荣耀体验店")+SUMIFS(通讯通路门店!$W:$W,通讯通路门店!$S:$S,$G1513,通讯通路门店!$J:$J,"荣耀授权专卖店")</f>
        <v>0</v>
      </c>
      <c r="BD1513" s="99">
        <f>SUMIFS(通讯通路门店!$Z:$Z,通讯通路门店!$S:$S,$G1513,通讯通路门店!$J:$J,"VIVO体验店")</f>
        <v>0</v>
      </c>
      <c r="BE1513" s="99">
        <f>SUMIFS(通讯通路门店!$AB:$AB,通讯通路门店!$S:$S,$G1513,通讯通路门店!$J:$J,"OPPO体验店")</f>
        <v>0</v>
      </c>
      <c r="BF1513" s="99">
        <f>SUMIFS(通讯通路门店!$X:$X,通讯通路门店!$S:$S,$G1513,通讯通路门店!$J:$J,"华为授权体验店")+SUMIFS(通讯通路门店!$AA:$AA,通讯通路门店!$S:$S,$G1513,通讯通路门店!$J:$J,"华为堡垒店")</f>
        <v>0</v>
      </c>
      <c r="BG1513" s="99">
        <f>SUMIFS(通讯通路门店!$Y:$Y,通讯通路门店!$S:$S,$G1513,通讯通路门店!$J:$J,"小米体验店")</f>
        <v>0</v>
      </c>
      <c r="BH1513" s="99">
        <f>SUMIFS(通讯通路门店!$AA:$AA,通讯通路门店!$S:$S,$G1513,通讯通路门店!$J:$J,"苹果体验店")</f>
        <v>0</v>
      </c>
      <c r="BI1513" s="99">
        <f>SUMIFS(通讯通路门店!$K:$K,通讯通路门店!$S:$S,$G1513,通讯通路门店!$J:$J,"其他品牌专卖店")</f>
        <v>0</v>
      </c>
      <c r="BJ1513" s="99">
        <f>SUMIFS(通讯通路门店!$AC:$AC,通讯通路门店!$S:$S,$G1513)</f>
        <v>0</v>
      </c>
      <c r="BK1513" s="99">
        <f>SUMIFS(通讯通路门店!$AD:$AD,通讯通路门店!$S:$S,$G1513)</f>
        <v>0</v>
      </c>
      <c r="BL1513" s="99">
        <f>SUMIFS(通讯通路门店!$AE:$AE,通讯通路门店!$S:$S,$G1513)</f>
        <v>0</v>
      </c>
      <c r="BM1513" s="99">
        <f>SUMIFS(通讯通路门店!$AF:$AF,通讯通路门店!$S:$S,$G1513)</f>
        <v>0</v>
      </c>
      <c r="BN1513" s="99">
        <f>SUMIFS(通讯通路门店!$AG:$AG,通讯通路门店!$S:$S,$G1513)</f>
        <v>0</v>
      </c>
      <c r="BO1513" s="99">
        <f>SUMIFS(通讯通路门店!$AH:$AH,通讯通路门店!$S:$S,$G1513)</f>
        <v>0</v>
      </c>
      <c r="BP1513" s="99">
        <f>SUMIFS(通讯通路门店!$AI:$AI,通讯通路门店!$S:$S,$G1513)</f>
        <v>0</v>
      </c>
      <c r="BQ1513" s="83"/>
    </row>
    <row r="1514" spans="1:69">
      <c r="A1514" s="99" t="str">
        <f>IFERROR(_xlfn.XLOOKUP($G1514,通讯通路门店!$S$4:$S$993933,通讯通路门店!$A$4:$A$993933,0,0),"")</f>
        <v>海南省</v>
      </c>
      <c r="B1514" s="99" t="str">
        <f>IFERROR(_xlfn.XLOOKUP($G1514,通讯通路门店!$S$4:$S$993933,通讯通路门店!$B$4:$B$993933,0,0),"")</f>
        <v>昌江黎族自治县</v>
      </c>
      <c r="C1514" s="99" t="str">
        <f>IFERROR(_xlfn.XLOOKUP($G1514,通讯通路门店!$S$4:$S$993933,通讯通路门店!$C$4:$C$993933,0,0),"")</f>
        <v>昌江黎族自治县</v>
      </c>
      <c r="D1514" s="99" t="str">
        <f>IFERROR(_xlfn.XLOOKUP($G1514,通讯通路门店!$S$4:$S$993933,通讯通路门店!$D$4:$D$993933,0,0),"")</f>
        <v>叉河镇</v>
      </c>
      <c r="E1514" s="83"/>
      <c r="F1514" s="83"/>
      <c r="G1514" s="101"/>
      <c r="H1514" s="102">
        <f>IFERROR(_xlfn.XLOOKUP($G1514,通讯通路门店!$S$4:$S$993933,通讯通路门店!$R$4:$R$993933,0,0),"")</f>
        <v>0</v>
      </c>
      <c r="I1514" s="83"/>
      <c r="J1514" s="83"/>
      <c r="K1514" s="83"/>
      <c r="L1514" s="83"/>
      <c r="M1514" s="83"/>
      <c r="N1514" s="83"/>
      <c r="O1514" s="83"/>
      <c r="P1514" s="83"/>
      <c r="Q1514" s="83"/>
      <c r="R1514" s="83"/>
      <c r="S1514" s="83"/>
      <c r="T1514" s="83"/>
      <c r="U1514" s="99">
        <f>COUNTIF(通讯通路门店!$S:$S,$G1514)</f>
        <v>0</v>
      </c>
      <c r="V1514" s="99">
        <f>COUNTIFS(通讯通路门店!$S:$S,$G1514,通讯通路门店!$J:$J,"综合卖场")</f>
        <v>0</v>
      </c>
      <c r="W1514" s="99">
        <f>SUMIFS(通讯通路门店!$AJ:$AJ,通讯通路门店!$S:$S,通讯客户沙盘!$G1514)</f>
        <v>0</v>
      </c>
      <c r="X1514" s="99">
        <f t="shared" si="115"/>
        <v>0</v>
      </c>
      <c r="Y1514" s="99">
        <f>COUNTIFS(通讯通路门店!$S:$S,$G1514,通讯通路门店!$J:$J,"荣耀体验店")+COUNTIFS(通讯通路门店!$S:$S,$G1514,通讯通路门店!$J:$J,"荣耀授权专卖店")</f>
        <v>0</v>
      </c>
      <c r="Z1514" s="99">
        <f>COUNTIFS(通讯通路门店!$S:$S,$G1514,通讯通路门店!$J:$J,"VIVO体验店")</f>
        <v>0</v>
      </c>
      <c r="AA1514" s="99">
        <f>COUNTIFS(通讯通路门店!$S:$S,$G1514,通讯通路门店!$J:$J,"OPPO体验店")</f>
        <v>0</v>
      </c>
      <c r="AB1514" s="99">
        <f>COUNTIFS(通讯通路门店!$S:$S,$G1514,通讯通路门店!$J:$J,"华为授权体验店")+COUNTIFS(通讯通路门店!$S:$S,$G1514,通讯通路门店!$J:$J,"华为堡垒店")</f>
        <v>0</v>
      </c>
      <c r="AC1514" s="99">
        <f>COUNTIFS(通讯通路门店!$S:$S,$G1514,通讯通路门店!$J:$J,"小米体验店")</f>
        <v>0</v>
      </c>
      <c r="AD1514" s="99">
        <f>COUNTIFS(通讯通路门店!$S:$S,$G1514,通讯通路门店!$J:$J,"苹果体验店")</f>
        <v>0</v>
      </c>
      <c r="AE1514" s="99">
        <f>COUNTIFS(通讯通路门店!$S:$S,$G1514,通讯通路门店!$J:$J,"其他品牌专卖店")</f>
        <v>0</v>
      </c>
      <c r="AF1514" s="99">
        <f>SUMIFS(通讯通路门店!$BI:$BI,通讯通路门店!$S:$S,$G1514)</f>
        <v>0</v>
      </c>
      <c r="AG1514" s="99">
        <f>SUMIFS(通讯通路门店!$BH:$BH,通讯通路门店!$S:$S,$G1514)</f>
        <v>0</v>
      </c>
      <c r="AH1514" s="99">
        <f t="shared" si="116"/>
        <v>0</v>
      </c>
      <c r="AI1514" s="99">
        <f>SUMIFS(通讯通路门店!$BB:$BB,通讯通路门店!$S:$S,$G1514)</f>
        <v>0</v>
      </c>
      <c r="AJ1514" s="99">
        <f>SUMIFS(通讯通路门店!$BE:$BE,通讯通路门店!$S:$S,$G1514)</f>
        <v>0</v>
      </c>
      <c r="AK1514" s="99">
        <f>SUMIFS(通讯通路门店!$BG:$BG,通讯通路门店!$S:$S,$G1514)</f>
        <v>0</v>
      </c>
      <c r="AL1514" s="99">
        <f>SUMIFS(通讯通路门店!$BC:$BC,通讯通路门店!$S:$S,$G1514)</f>
        <v>0</v>
      </c>
      <c r="AM1514" s="99">
        <f>SUMIFS(通讯通路门店!$BD:$BD,通讯通路门店!$S:$S,$G1514)</f>
        <v>0</v>
      </c>
      <c r="AN1514" s="99">
        <f>SUMIFS(通讯通路门店!$BF:$BF,通讯通路门店!$S:$S,$G1514)</f>
        <v>0</v>
      </c>
      <c r="AO1514" s="99">
        <f t="shared" si="117"/>
        <v>0</v>
      </c>
      <c r="AP1514" s="99">
        <f>SUMIFS(通讯通路门店!$K:$K,通讯通路门店!$S:$S,$G1514)</f>
        <v>0</v>
      </c>
      <c r="AQ1514" s="83"/>
      <c r="AR1514" s="99">
        <f>SUMIFS(通讯通路门店!$T:$T,通讯通路门店!$S:$S,$G1514)</f>
        <v>0</v>
      </c>
      <c r="AS1514" s="99">
        <f>SUMIFS(通讯通路门店!$U:$U,通讯通路门店!$S:$S,$G1514)</f>
        <v>0</v>
      </c>
      <c r="AT1514" s="99">
        <f>SUMIFS(通讯通路门店!$V:$V,通讯通路门店!$S:$S,$G1514)</f>
        <v>0</v>
      </c>
      <c r="AU1514" s="99">
        <f>SUMIFS(通讯通路门店!$W:$W,通讯通路门店!$S:$S,$G1514)</f>
        <v>0</v>
      </c>
      <c r="AV1514" s="99">
        <f>SUMIFS(通讯通路门店!$Z:$Z,通讯通路门店!$S:$S,$G1514)</f>
        <v>0</v>
      </c>
      <c r="AW1514" s="99">
        <f>SUMIFS(通讯通路门店!$AB:$AB,通讯通路门店!$S:$S,$G1514)</f>
        <v>0</v>
      </c>
      <c r="AX1514" s="99">
        <f>SUMIFS(通讯通路门店!$X:$X,通讯通路门店!$S:$S,$G1514)</f>
        <v>0</v>
      </c>
      <c r="AY1514" s="99">
        <f>SUMIFS(通讯通路门店!$Y:$Y,通讯通路门店!$S:$S,$G1514)</f>
        <v>0</v>
      </c>
      <c r="AZ1514" s="99">
        <f>SUMIFS(通讯通路门店!$AA:$AA,通讯通路门店!$S:$S,$G1514)</f>
        <v>0</v>
      </c>
      <c r="BA1514" s="99">
        <f t="shared" si="118"/>
        <v>0</v>
      </c>
      <c r="BB1514" s="99">
        <f t="shared" si="119"/>
        <v>0</v>
      </c>
      <c r="BC1514" s="99">
        <f>SUMIFS(通讯通路门店!$W:$W,通讯通路门店!$S:$S,$G1514,通讯通路门店!$J:$J,"荣耀体验店")+SUMIFS(通讯通路门店!$W:$W,通讯通路门店!$S:$S,$G1514,通讯通路门店!$J:$J,"荣耀授权专卖店")</f>
        <v>0</v>
      </c>
      <c r="BD1514" s="99">
        <f>SUMIFS(通讯通路门店!$Z:$Z,通讯通路门店!$S:$S,$G1514,通讯通路门店!$J:$J,"VIVO体验店")</f>
        <v>0</v>
      </c>
      <c r="BE1514" s="99">
        <f>SUMIFS(通讯通路门店!$AB:$AB,通讯通路门店!$S:$S,$G1514,通讯通路门店!$J:$J,"OPPO体验店")</f>
        <v>0</v>
      </c>
      <c r="BF1514" s="99">
        <f>SUMIFS(通讯通路门店!$X:$X,通讯通路门店!$S:$S,$G1514,通讯通路门店!$J:$J,"华为授权体验店")+SUMIFS(通讯通路门店!$AA:$AA,通讯通路门店!$S:$S,$G1514,通讯通路门店!$J:$J,"华为堡垒店")</f>
        <v>0</v>
      </c>
      <c r="BG1514" s="99">
        <f>SUMIFS(通讯通路门店!$Y:$Y,通讯通路门店!$S:$S,$G1514,通讯通路门店!$J:$J,"小米体验店")</f>
        <v>0</v>
      </c>
      <c r="BH1514" s="99">
        <f>SUMIFS(通讯通路门店!$AA:$AA,通讯通路门店!$S:$S,$G1514,通讯通路门店!$J:$J,"苹果体验店")</f>
        <v>0</v>
      </c>
      <c r="BI1514" s="99">
        <f>SUMIFS(通讯通路门店!$K:$K,通讯通路门店!$S:$S,$G1514,通讯通路门店!$J:$J,"其他品牌专卖店")</f>
        <v>0</v>
      </c>
      <c r="BJ1514" s="99">
        <f>SUMIFS(通讯通路门店!$AC:$AC,通讯通路门店!$S:$S,$G1514)</f>
        <v>0</v>
      </c>
      <c r="BK1514" s="99">
        <f>SUMIFS(通讯通路门店!$AD:$AD,通讯通路门店!$S:$S,$G1514)</f>
        <v>0</v>
      </c>
      <c r="BL1514" s="99">
        <f>SUMIFS(通讯通路门店!$AE:$AE,通讯通路门店!$S:$S,$G1514)</f>
        <v>0</v>
      </c>
      <c r="BM1514" s="99">
        <f>SUMIFS(通讯通路门店!$AF:$AF,通讯通路门店!$S:$S,$G1514)</f>
        <v>0</v>
      </c>
      <c r="BN1514" s="99">
        <f>SUMIFS(通讯通路门店!$AG:$AG,通讯通路门店!$S:$S,$G1514)</f>
        <v>0</v>
      </c>
      <c r="BO1514" s="99">
        <f>SUMIFS(通讯通路门店!$AH:$AH,通讯通路门店!$S:$S,$G1514)</f>
        <v>0</v>
      </c>
      <c r="BP1514" s="99">
        <f>SUMIFS(通讯通路门店!$AI:$AI,通讯通路门店!$S:$S,$G1514)</f>
        <v>0</v>
      </c>
      <c r="BQ1514" s="83"/>
    </row>
    <row r="1515" spans="1:69">
      <c r="A1515" s="99" t="str">
        <f>IFERROR(_xlfn.XLOOKUP($G1515,通讯通路门店!$S$4:$S$993933,通讯通路门店!$A$4:$A$993933,0,0),"")</f>
        <v>海南省</v>
      </c>
      <c r="B1515" s="99" t="str">
        <f>IFERROR(_xlfn.XLOOKUP($G1515,通讯通路门店!$S$4:$S$993933,通讯通路门店!$B$4:$B$993933,0,0),"")</f>
        <v>昌江黎族自治县</v>
      </c>
      <c r="C1515" s="99" t="str">
        <f>IFERROR(_xlfn.XLOOKUP($G1515,通讯通路门店!$S$4:$S$993933,通讯通路门店!$C$4:$C$993933,0,0),"")</f>
        <v>昌江黎族自治县</v>
      </c>
      <c r="D1515" s="99" t="str">
        <f>IFERROR(_xlfn.XLOOKUP($G1515,通讯通路门店!$S$4:$S$993933,通讯通路门店!$D$4:$D$993933,0,0),"")</f>
        <v>叉河镇</v>
      </c>
      <c r="E1515" s="83"/>
      <c r="F1515" s="83"/>
      <c r="G1515" s="101"/>
      <c r="H1515" s="102">
        <f>IFERROR(_xlfn.XLOOKUP($G1515,通讯通路门店!$S$4:$S$993933,通讯通路门店!$R$4:$R$993933,0,0),"")</f>
        <v>0</v>
      </c>
      <c r="I1515" s="83"/>
      <c r="J1515" s="83"/>
      <c r="K1515" s="83"/>
      <c r="L1515" s="83"/>
      <c r="M1515" s="83"/>
      <c r="N1515" s="83"/>
      <c r="O1515" s="83"/>
      <c r="P1515" s="83"/>
      <c r="Q1515" s="83"/>
      <c r="R1515" s="83"/>
      <c r="S1515" s="83"/>
      <c r="T1515" s="83"/>
      <c r="U1515" s="99">
        <f>COUNTIF(通讯通路门店!$S:$S,$G1515)</f>
        <v>0</v>
      </c>
      <c r="V1515" s="99">
        <f>COUNTIFS(通讯通路门店!$S:$S,$G1515,通讯通路门店!$J:$J,"综合卖场")</f>
        <v>0</v>
      </c>
      <c r="W1515" s="99">
        <f>SUMIFS(通讯通路门店!$AJ:$AJ,通讯通路门店!$S:$S,通讯客户沙盘!$G1515)</f>
        <v>0</v>
      </c>
      <c r="X1515" s="99">
        <f t="shared" si="115"/>
        <v>0</v>
      </c>
      <c r="Y1515" s="99">
        <f>COUNTIFS(通讯通路门店!$S:$S,$G1515,通讯通路门店!$J:$J,"荣耀体验店")+COUNTIFS(通讯通路门店!$S:$S,$G1515,通讯通路门店!$J:$J,"荣耀授权专卖店")</f>
        <v>0</v>
      </c>
      <c r="Z1515" s="99">
        <f>COUNTIFS(通讯通路门店!$S:$S,$G1515,通讯通路门店!$J:$J,"VIVO体验店")</f>
        <v>0</v>
      </c>
      <c r="AA1515" s="99">
        <f>COUNTIFS(通讯通路门店!$S:$S,$G1515,通讯通路门店!$J:$J,"OPPO体验店")</f>
        <v>0</v>
      </c>
      <c r="AB1515" s="99">
        <f>COUNTIFS(通讯通路门店!$S:$S,$G1515,通讯通路门店!$J:$J,"华为授权体验店")+COUNTIFS(通讯通路门店!$S:$S,$G1515,通讯通路门店!$J:$J,"华为堡垒店")</f>
        <v>0</v>
      </c>
      <c r="AC1515" s="99">
        <f>COUNTIFS(通讯通路门店!$S:$S,$G1515,通讯通路门店!$J:$J,"小米体验店")</f>
        <v>0</v>
      </c>
      <c r="AD1515" s="99">
        <f>COUNTIFS(通讯通路门店!$S:$S,$G1515,通讯通路门店!$J:$J,"苹果体验店")</f>
        <v>0</v>
      </c>
      <c r="AE1515" s="99">
        <f>COUNTIFS(通讯通路门店!$S:$S,$G1515,通讯通路门店!$J:$J,"其他品牌专卖店")</f>
        <v>0</v>
      </c>
      <c r="AF1515" s="99">
        <f>SUMIFS(通讯通路门店!$BI:$BI,通讯通路门店!$S:$S,$G1515)</f>
        <v>0</v>
      </c>
      <c r="AG1515" s="99">
        <f>SUMIFS(通讯通路门店!$BH:$BH,通讯通路门店!$S:$S,$G1515)</f>
        <v>0</v>
      </c>
      <c r="AH1515" s="99">
        <f t="shared" si="116"/>
        <v>0</v>
      </c>
      <c r="AI1515" s="99">
        <f>SUMIFS(通讯通路门店!$BB:$BB,通讯通路门店!$S:$S,$G1515)</f>
        <v>0</v>
      </c>
      <c r="AJ1515" s="99">
        <f>SUMIFS(通讯通路门店!$BE:$BE,通讯通路门店!$S:$S,$G1515)</f>
        <v>0</v>
      </c>
      <c r="AK1515" s="99">
        <f>SUMIFS(通讯通路门店!$BG:$BG,通讯通路门店!$S:$S,$G1515)</f>
        <v>0</v>
      </c>
      <c r="AL1515" s="99">
        <f>SUMIFS(通讯通路门店!$BC:$BC,通讯通路门店!$S:$S,$G1515)</f>
        <v>0</v>
      </c>
      <c r="AM1515" s="99">
        <f>SUMIFS(通讯通路门店!$BD:$BD,通讯通路门店!$S:$S,$G1515)</f>
        <v>0</v>
      </c>
      <c r="AN1515" s="99">
        <f>SUMIFS(通讯通路门店!$BF:$BF,通讯通路门店!$S:$S,$G1515)</f>
        <v>0</v>
      </c>
      <c r="AO1515" s="99">
        <f t="shared" si="117"/>
        <v>0</v>
      </c>
      <c r="AP1515" s="99">
        <f>SUMIFS(通讯通路门店!$K:$K,通讯通路门店!$S:$S,$G1515)</f>
        <v>0</v>
      </c>
      <c r="AQ1515" s="83"/>
      <c r="AR1515" s="99">
        <f>SUMIFS(通讯通路门店!$T:$T,通讯通路门店!$S:$S,$G1515)</f>
        <v>0</v>
      </c>
      <c r="AS1515" s="99">
        <f>SUMIFS(通讯通路门店!$U:$U,通讯通路门店!$S:$S,$G1515)</f>
        <v>0</v>
      </c>
      <c r="AT1515" s="99">
        <f>SUMIFS(通讯通路门店!$V:$V,通讯通路门店!$S:$S,$G1515)</f>
        <v>0</v>
      </c>
      <c r="AU1515" s="99">
        <f>SUMIFS(通讯通路门店!$W:$W,通讯通路门店!$S:$S,$G1515)</f>
        <v>0</v>
      </c>
      <c r="AV1515" s="99">
        <f>SUMIFS(通讯通路门店!$Z:$Z,通讯通路门店!$S:$S,$G1515)</f>
        <v>0</v>
      </c>
      <c r="AW1515" s="99">
        <f>SUMIFS(通讯通路门店!$AB:$AB,通讯通路门店!$S:$S,$G1515)</f>
        <v>0</v>
      </c>
      <c r="AX1515" s="99">
        <f>SUMIFS(通讯通路门店!$X:$X,通讯通路门店!$S:$S,$G1515)</f>
        <v>0</v>
      </c>
      <c r="AY1515" s="99">
        <f>SUMIFS(通讯通路门店!$Y:$Y,通讯通路门店!$S:$S,$G1515)</f>
        <v>0</v>
      </c>
      <c r="AZ1515" s="99">
        <f>SUMIFS(通讯通路门店!$AA:$AA,通讯通路门店!$S:$S,$G1515)</f>
        <v>0</v>
      </c>
      <c r="BA1515" s="99">
        <f t="shared" si="118"/>
        <v>0</v>
      </c>
      <c r="BB1515" s="99">
        <f t="shared" si="119"/>
        <v>0</v>
      </c>
      <c r="BC1515" s="99">
        <f>SUMIFS(通讯通路门店!$W:$W,通讯通路门店!$S:$S,$G1515,通讯通路门店!$J:$J,"荣耀体验店")+SUMIFS(通讯通路门店!$W:$W,通讯通路门店!$S:$S,$G1515,通讯通路门店!$J:$J,"荣耀授权专卖店")</f>
        <v>0</v>
      </c>
      <c r="BD1515" s="99">
        <f>SUMIFS(通讯通路门店!$Z:$Z,通讯通路门店!$S:$S,$G1515,通讯通路门店!$J:$J,"VIVO体验店")</f>
        <v>0</v>
      </c>
      <c r="BE1515" s="99">
        <f>SUMIFS(通讯通路门店!$AB:$AB,通讯通路门店!$S:$S,$G1515,通讯通路门店!$J:$J,"OPPO体验店")</f>
        <v>0</v>
      </c>
      <c r="BF1515" s="99">
        <f>SUMIFS(通讯通路门店!$X:$X,通讯通路门店!$S:$S,$G1515,通讯通路门店!$J:$J,"华为授权体验店")+SUMIFS(通讯通路门店!$AA:$AA,通讯通路门店!$S:$S,$G1515,通讯通路门店!$J:$J,"华为堡垒店")</f>
        <v>0</v>
      </c>
      <c r="BG1515" s="99">
        <f>SUMIFS(通讯通路门店!$Y:$Y,通讯通路门店!$S:$S,$G1515,通讯通路门店!$J:$J,"小米体验店")</f>
        <v>0</v>
      </c>
      <c r="BH1515" s="99">
        <f>SUMIFS(通讯通路门店!$AA:$AA,通讯通路门店!$S:$S,$G1515,通讯通路门店!$J:$J,"苹果体验店")</f>
        <v>0</v>
      </c>
      <c r="BI1515" s="99">
        <f>SUMIFS(通讯通路门店!$K:$K,通讯通路门店!$S:$S,$G1515,通讯通路门店!$J:$J,"其他品牌专卖店")</f>
        <v>0</v>
      </c>
      <c r="BJ1515" s="99">
        <f>SUMIFS(通讯通路门店!$AC:$AC,通讯通路门店!$S:$S,$G1515)</f>
        <v>0</v>
      </c>
      <c r="BK1515" s="99">
        <f>SUMIFS(通讯通路门店!$AD:$AD,通讯通路门店!$S:$S,$G1515)</f>
        <v>0</v>
      </c>
      <c r="BL1515" s="99">
        <f>SUMIFS(通讯通路门店!$AE:$AE,通讯通路门店!$S:$S,$G1515)</f>
        <v>0</v>
      </c>
      <c r="BM1515" s="99">
        <f>SUMIFS(通讯通路门店!$AF:$AF,通讯通路门店!$S:$S,$G1515)</f>
        <v>0</v>
      </c>
      <c r="BN1515" s="99">
        <f>SUMIFS(通讯通路门店!$AG:$AG,通讯通路门店!$S:$S,$G1515)</f>
        <v>0</v>
      </c>
      <c r="BO1515" s="99">
        <f>SUMIFS(通讯通路门店!$AH:$AH,通讯通路门店!$S:$S,$G1515)</f>
        <v>0</v>
      </c>
      <c r="BP1515" s="99">
        <f>SUMIFS(通讯通路门店!$AI:$AI,通讯通路门店!$S:$S,$G1515)</f>
        <v>0</v>
      </c>
      <c r="BQ1515" s="83"/>
    </row>
    <row r="1516" spans="1:69">
      <c r="A1516" s="99" t="str">
        <f>IFERROR(_xlfn.XLOOKUP($G1516,通讯通路门店!$S$4:$S$993933,通讯通路门店!$A$4:$A$993933,0,0),"")</f>
        <v>海南省</v>
      </c>
      <c r="B1516" s="99" t="str">
        <f>IFERROR(_xlfn.XLOOKUP($G1516,通讯通路门店!$S$4:$S$993933,通讯通路门店!$B$4:$B$993933,0,0),"")</f>
        <v>昌江黎族自治县</v>
      </c>
      <c r="C1516" s="99" t="str">
        <f>IFERROR(_xlfn.XLOOKUP($G1516,通讯通路门店!$S$4:$S$993933,通讯通路门店!$C$4:$C$993933,0,0),"")</f>
        <v>昌江黎族自治县</v>
      </c>
      <c r="D1516" s="99" t="str">
        <f>IFERROR(_xlfn.XLOOKUP($G1516,通讯通路门店!$S$4:$S$993933,通讯通路门店!$D$4:$D$993933,0,0),"")</f>
        <v>叉河镇</v>
      </c>
      <c r="E1516" s="83"/>
      <c r="F1516" s="83"/>
      <c r="G1516" s="101"/>
      <c r="H1516" s="102">
        <f>IFERROR(_xlfn.XLOOKUP($G1516,通讯通路门店!$S$4:$S$993933,通讯通路门店!$R$4:$R$993933,0,0),"")</f>
        <v>0</v>
      </c>
      <c r="I1516" s="83"/>
      <c r="J1516" s="83"/>
      <c r="K1516" s="83"/>
      <c r="L1516" s="83"/>
      <c r="M1516" s="83"/>
      <c r="N1516" s="83"/>
      <c r="O1516" s="83"/>
      <c r="P1516" s="83"/>
      <c r="Q1516" s="83"/>
      <c r="R1516" s="83"/>
      <c r="S1516" s="83"/>
      <c r="T1516" s="83"/>
      <c r="U1516" s="99">
        <f>COUNTIF(通讯通路门店!$S:$S,$G1516)</f>
        <v>0</v>
      </c>
      <c r="V1516" s="99">
        <f>COUNTIFS(通讯通路门店!$S:$S,$G1516,通讯通路门店!$J:$J,"综合卖场")</f>
        <v>0</v>
      </c>
      <c r="W1516" s="99">
        <f>SUMIFS(通讯通路门店!$AJ:$AJ,通讯通路门店!$S:$S,通讯客户沙盘!$G1516)</f>
        <v>0</v>
      </c>
      <c r="X1516" s="99">
        <f t="shared" si="115"/>
        <v>0</v>
      </c>
      <c r="Y1516" s="99">
        <f>COUNTIFS(通讯通路门店!$S:$S,$G1516,通讯通路门店!$J:$J,"荣耀体验店")+COUNTIFS(通讯通路门店!$S:$S,$G1516,通讯通路门店!$J:$J,"荣耀授权专卖店")</f>
        <v>0</v>
      </c>
      <c r="Z1516" s="99">
        <f>COUNTIFS(通讯通路门店!$S:$S,$G1516,通讯通路门店!$J:$J,"VIVO体验店")</f>
        <v>0</v>
      </c>
      <c r="AA1516" s="99">
        <f>COUNTIFS(通讯通路门店!$S:$S,$G1516,通讯通路门店!$J:$J,"OPPO体验店")</f>
        <v>0</v>
      </c>
      <c r="AB1516" s="99">
        <f>COUNTIFS(通讯通路门店!$S:$S,$G1516,通讯通路门店!$J:$J,"华为授权体验店")+COUNTIFS(通讯通路门店!$S:$S,$G1516,通讯通路门店!$J:$J,"华为堡垒店")</f>
        <v>0</v>
      </c>
      <c r="AC1516" s="99">
        <f>COUNTIFS(通讯通路门店!$S:$S,$G1516,通讯通路门店!$J:$J,"小米体验店")</f>
        <v>0</v>
      </c>
      <c r="AD1516" s="99">
        <f>COUNTIFS(通讯通路门店!$S:$S,$G1516,通讯通路门店!$J:$J,"苹果体验店")</f>
        <v>0</v>
      </c>
      <c r="AE1516" s="99">
        <f>COUNTIFS(通讯通路门店!$S:$S,$G1516,通讯通路门店!$J:$J,"其他品牌专卖店")</f>
        <v>0</v>
      </c>
      <c r="AF1516" s="99">
        <f>SUMIFS(通讯通路门店!$BI:$BI,通讯通路门店!$S:$S,$G1516)</f>
        <v>0</v>
      </c>
      <c r="AG1516" s="99">
        <f>SUMIFS(通讯通路门店!$BH:$BH,通讯通路门店!$S:$S,$G1516)</f>
        <v>0</v>
      </c>
      <c r="AH1516" s="99">
        <f t="shared" si="116"/>
        <v>0</v>
      </c>
      <c r="AI1516" s="99">
        <f>SUMIFS(通讯通路门店!$BB:$BB,通讯通路门店!$S:$S,$G1516)</f>
        <v>0</v>
      </c>
      <c r="AJ1516" s="99">
        <f>SUMIFS(通讯通路门店!$BE:$BE,通讯通路门店!$S:$S,$G1516)</f>
        <v>0</v>
      </c>
      <c r="AK1516" s="99">
        <f>SUMIFS(通讯通路门店!$BG:$BG,通讯通路门店!$S:$S,$G1516)</f>
        <v>0</v>
      </c>
      <c r="AL1516" s="99">
        <f>SUMIFS(通讯通路门店!$BC:$BC,通讯通路门店!$S:$S,$G1516)</f>
        <v>0</v>
      </c>
      <c r="AM1516" s="99">
        <f>SUMIFS(通讯通路门店!$BD:$BD,通讯通路门店!$S:$S,$G1516)</f>
        <v>0</v>
      </c>
      <c r="AN1516" s="99">
        <f>SUMIFS(通讯通路门店!$BF:$BF,通讯通路门店!$S:$S,$G1516)</f>
        <v>0</v>
      </c>
      <c r="AO1516" s="99">
        <f t="shared" si="117"/>
        <v>0</v>
      </c>
      <c r="AP1516" s="99">
        <f>SUMIFS(通讯通路门店!$K:$K,通讯通路门店!$S:$S,$G1516)</f>
        <v>0</v>
      </c>
      <c r="AQ1516" s="83"/>
      <c r="AR1516" s="99">
        <f>SUMIFS(通讯通路门店!$T:$T,通讯通路门店!$S:$S,$G1516)</f>
        <v>0</v>
      </c>
      <c r="AS1516" s="99">
        <f>SUMIFS(通讯通路门店!$U:$U,通讯通路门店!$S:$S,$G1516)</f>
        <v>0</v>
      </c>
      <c r="AT1516" s="99">
        <f>SUMIFS(通讯通路门店!$V:$V,通讯通路门店!$S:$S,$G1516)</f>
        <v>0</v>
      </c>
      <c r="AU1516" s="99">
        <f>SUMIFS(通讯通路门店!$W:$W,通讯通路门店!$S:$S,$G1516)</f>
        <v>0</v>
      </c>
      <c r="AV1516" s="99">
        <f>SUMIFS(通讯通路门店!$Z:$Z,通讯通路门店!$S:$S,$G1516)</f>
        <v>0</v>
      </c>
      <c r="AW1516" s="99">
        <f>SUMIFS(通讯通路门店!$AB:$AB,通讯通路门店!$S:$S,$G1516)</f>
        <v>0</v>
      </c>
      <c r="AX1516" s="99">
        <f>SUMIFS(通讯通路门店!$X:$X,通讯通路门店!$S:$S,$G1516)</f>
        <v>0</v>
      </c>
      <c r="AY1516" s="99">
        <f>SUMIFS(通讯通路门店!$Y:$Y,通讯通路门店!$S:$S,$G1516)</f>
        <v>0</v>
      </c>
      <c r="AZ1516" s="99">
        <f>SUMIFS(通讯通路门店!$AA:$AA,通讯通路门店!$S:$S,$G1516)</f>
        <v>0</v>
      </c>
      <c r="BA1516" s="99">
        <f t="shared" si="118"/>
        <v>0</v>
      </c>
      <c r="BB1516" s="99">
        <f t="shared" si="119"/>
        <v>0</v>
      </c>
      <c r="BC1516" s="99">
        <f>SUMIFS(通讯通路门店!$W:$W,通讯通路门店!$S:$S,$G1516,通讯通路门店!$J:$J,"荣耀体验店")+SUMIFS(通讯通路门店!$W:$W,通讯通路门店!$S:$S,$G1516,通讯通路门店!$J:$J,"荣耀授权专卖店")</f>
        <v>0</v>
      </c>
      <c r="BD1516" s="99">
        <f>SUMIFS(通讯通路门店!$Z:$Z,通讯通路门店!$S:$S,$G1516,通讯通路门店!$J:$J,"VIVO体验店")</f>
        <v>0</v>
      </c>
      <c r="BE1516" s="99">
        <f>SUMIFS(通讯通路门店!$AB:$AB,通讯通路门店!$S:$S,$G1516,通讯通路门店!$J:$J,"OPPO体验店")</f>
        <v>0</v>
      </c>
      <c r="BF1516" s="99">
        <f>SUMIFS(通讯通路门店!$X:$X,通讯通路门店!$S:$S,$G1516,通讯通路门店!$J:$J,"华为授权体验店")+SUMIFS(通讯通路门店!$AA:$AA,通讯通路门店!$S:$S,$G1516,通讯通路门店!$J:$J,"华为堡垒店")</f>
        <v>0</v>
      </c>
      <c r="BG1516" s="99">
        <f>SUMIFS(通讯通路门店!$Y:$Y,通讯通路门店!$S:$S,$G1516,通讯通路门店!$J:$J,"小米体验店")</f>
        <v>0</v>
      </c>
      <c r="BH1516" s="99">
        <f>SUMIFS(通讯通路门店!$AA:$AA,通讯通路门店!$S:$S,$G1516,通讯通路门店!$J:$J,"苹果体验店")</f>
        <v>0</v>
      </c>
      <c r="BI1516" s="99">
        <f>SUMIFS(通讯通路门店!$K:$K,通讯通路门店!$S:$S,$G1516,通讯通路门店!$J:$J,"其他品牌专卖店")</f>
        <v>0</v>
      </c>
      <c r="BJ1516" s="99">
        <f>SUMIFS(通讯通路门店!$AC:$AC,通讯通路门店!$S:$S,$G1516)</f>
        <v>0</v>
      </c>
      <c r="BK1516" s="99">
        <f>SUMIFS(通讯通路门店!$AD:$AD,通讯通路门店!$S:$S,$G1516)</f>
        <v>0</v>
      </c>
      <c r="BL1516" s="99">
        <f>SUMIFS(通讯通路门店!$AE:$AE,通讯通路门店!$S:$S,$G1516)</f>
        <v>0</v>
      </c>
      <c r="BM1516" s="99">
        <f>SUMIFS(通讯通路门店!$AF:$AF,通讯通路门店!$S:$S,$G1516)</f>
        <v>0</v>
      </c>
      <c r="BN1516" s="99">
        <f>SUMIFS(通讯通路门店!$AG:$AG,通讯通路门店!$S:$S,$G1516)</f>
        <v>0</v>
      </c>
      <c r="BO1516" s="99">
        <f>SUMIFS(通讯通路门店!$AH:$AH,通讯通路门店!$S:$S,$G1516)</f>
        <v>0</v>
      </c>
      <c r="BP1516" s="99">
        <f>SUMIFS(通讯通路门店!$AI:$AI,通讯通路门店!$S:$S,$G1516)</f>
        <v>0</v>
      </c>
      <c r="BQ1516" s="83"/>
    </row>
    <row r="1517" spans="1:69">
      <c r="A1517" s="99" t="str">
        <f>IFERROR(_xlfn.XLOOKUP($G1517,通讯通路门店!$S$4:$S$993933,通讯通路门店!$A$4:$A$993933,0,0),"")</f>
        <v>海南省</v>
      </c>
      <c r="B1517" s="99" t="str">
        <f>IFERROR(_xlfn.XLOOKUP($G1517,通讯通路门店!$S$4:$S$993933,通讯通路门店!$B$4:$B$993933,0,0),"")</f>
        <v>昌江黎族自治县</v>
      </c>
      <c r="C1517" s="99" t="str">
        <f>IFERROR(_xlfn.XLOOKUP($G1517,通讯通路门店!$S$4:$S$993933,通讯通路门店!$C$4:$C$993933,0,0),"")</f>
        <v>昌江黎族自治县</v>
      </c>
      <c r="D1517" s="99" t="str">
        <f>IFERROR(_xlfn.XLOOKUP($G1517,通讯通路门店!$S$4:$S$993933,通讯通路门店!$D$4:$D$993933,0,0),"")</f>
        <v>叉河镇</v>
      </c>
      <c r="E1517" s="83"/>
      <c r="F1517" s="83"/>
      <c r="G1517" s="101"/>
      <c r="H1517" s="102">
        <f>IFERROR(_xlfn.XLOOKUP($G1517,通讯通路门店!$S$4:$S$993933,通讯通路门店!$R$4:$R$993933,0,0),"")</f>
        <v>0</v>
      </c>
      <c r="I1517" s="83"/>
      <c r="J1517" s="83"/>
      <c r="K1517" s="83"/>
      <c r="L1517" s="83"/>
      <c r="M1517" s="83"/>
      <c r="N1517" s="83"/>
      <c r="O1517" s="83"/>
      <c r="P1517" s="83"/>
      <c r="Q1517" s="83"/>
      <c r="R1517" s="83"/>
      <c r="S1517" s="83"/>
      <c r="T1517" s="83"/>
      <c r="U1517" s="99">
        <f>COUNTIF(通讯通路门店!$S:$S,$G1517)</f>
        <v>0</v>
      </c>
      <c r="V1517" s="99">
        <f>COUNTIFS(通讯通路门店!$S:$S,$G1517,通讯通路门店!$J:$J,"综合卖场")</f>
        <v>0</v>
      </c>
      <c r="W1517" s="99">
        <f>SUMIFS(通讯通路门店!$AJ:$AJ,通讯通路门店!$S:$S,通讯客户沙盘!$G1517)</f>
        <v>0</v>
      </c>
      <c r="X1517" s="99">
        <f t="shared" si="115"/>
        <v>0</v>
      </c>
      <c r="Y1517" s="99">
        <f>COUNTIFS(通讯通路门店!$S:$S,$G1517,通讯通路门店!$J:$J,"荣耀体验店")+COUNTIFS(通讯通路门店!$S:$S,$G1517,通讯通路门店!$J:$J,"荣耀授权专卖店")</f>
        <v>0</v>
      </c>
      <c r="Z1517" s="99">
        <f>COUNTIFS(通讯通路门店!$S:$S,$G1517,通讯通路门店!$J:$J,"VIVO体验店")</f>
        <v>0</v>
      </c>
      <c r="AA1517" s="99">
        <f>COUNTIFS(通讯通路门店!$S:$S,$G1517,通讯通路门店!$J:$J,"OPPO体验店")</f>
        <v>0</v>
      </c>
      <c r="AB1517" s="99">
        <f>COUNTIFS(通讯通路门店!$S:$S,$G1517,通讯通路门店!$J:$J,"华为授权体验店")+COUNTIFS(通讯通路门店!$S:$S,$G1517,通讯通路门店!$J:$J,"华为堡垒店")</f>
        <v>0</v>
      </c>
      <c r="AC1517" s="99">
        <f>COUNTIFS(通讯通路门店!$S:$S,$G1517,通讯通路门店!$J:$J,"小米体验店")</f>
        <v>0</v>
      </c>
      <c r="AD1517" s="99">
        <f>COUNTIFS(通讯通路门店!$S:$S,$G1517,通讯通路门店!$J:$J,"苹果体验店")</f>
        <v>0</v>
      </c>
      <c r="AE1517" s="99">
        <f>COUNTIFS(通讯通路门店!$S:$S,$G1517,通讯通路门店!$J:$J,"其他品牌专卖店")</f>
        <v>0</v>
      </c>
      <c r="AF1517" s="99">
        <f>SUMIFS(通讯通路门店!$BI:$BI,通讯通路门店!$S:$S,$G1517)</f>
        <v>0</v>
      </c>
      <c r="AG1517" s="99">
        <f>SUMIFS(通讯通路门店!$BH:$BH,通讯通路门店!$S:$S,$G1517)</f>
        <v>0</v>
      </c>
      <c r="AH1517" s="99">
        <f t="shared" si="116"/>
        <v>0</v>
      </c>
      <c r="AI1517" s="99">
        <f>SUMIFS(通讯通路门店!$BB:$BB,通讯通路门店!$S:$S,$G1517)</f>
        <v>0</v>
      </c>
      <c r="AJ1517" s="99">
        <f>SUMIFS(通讯通路门店!$BE:$BE,通讯通路门店!$S:$S,$G1517)</f>
        <v>0</v>
      </c>
      <c r="AK1517" s="99">
        <f>SUMIFS(通讯通路门店!$BG:$BG,通讯通路门店!$S:$S,$G1517)</f>
        <v>0</v>
      </c>
      <c r="AL1517" s="99">
        <f>SUMIFS(通讯通路门店!$BC:$BC,通讯通路门店!$S:$S,$G1517)</f>
        <v>0</v>
      </c>
      <c r="AM1517" s="99">
        <f>SUMIFS(通讯通路门店!$BD:$BD,通讯通路门店!$S:$S,$G1517)</f>
        <v>0</v>
      </c>
      <c r="AN1517" s="99">
        <f>SUMIFS(通讯通路门店!$BF:$BF,通讯通路门店!$S:$S,$G1517)</f>
        <v>0</v>
      </c>
      <c r="AO1517" s="99">
        <f t="shared" si="117"/>
        <v>0</v>
      </c>
      <c r="AP1517" s="99">
        <f>SUMIFS(通讯通路门店!$K:$K,通讯通路门店!$S:$S,$G1517)</f>
        <v>0</v>
      </c>
      <c r="AQ1517" s="83"/>
      <c r="AR1517" s="99">
        <f>SUMIFS(通讯通路门店!$T:$T,通讯通路门店!$S:$S,$G1517)</f>
        <v>0</v>
      </c>
      <c r="AS1517" s="99">
        <f>SUMIFS(通讯通路门店!$U:$U,通讯通路门店!$S:$S,$G1517)</f>
        <v>0</v>
      </c>
      <c r="AT1517" s="99">
        <f>SUMIFS(通讯通路门店!$V:$V,通讯通路门店!$S:$S,$G1517)</f>
        <v>0</v>
      </c>
      <c r="AU1517" s="99">
        <f>SUMIFS(通讯通路门店!$W:$W,通讯通路门店!$S:$S,$G1517)</f>
        <v>0</v>
      </c>
      <c r="AV1517" s="99">
        <f>SUMIFS(通讯通路门店!$Z:$Z,通讯通路门店!$S:$S,$G1517)</f>
        <v>0</v>
      </c>
      <c r="AW1517" s="99">
        <f>SUMIFS(通讯通路门店!$AB:$AB,通讯通路门店!$S:$S,$G1517)</f>
        <v>0</v>
      </c>
      <c r="AX1517" s="99">
        <f>SUMIFS(通讯通路门店!$X:$X,通讯通路门店!$S:$S,$G1517)</f>
        <v>0</v>
      </c>
      <c r="AY1517" s="99">
        <f>SUMIFS(通讯通路门店!$Y:$Y,通讯通路门店!$S:$S,$G1517)</f>
        <v>0</v>
      </c>
      <c r="AZ1517" s="99">
        <f>SUMIFS(通讯通路门店!$AA:$AA,通讯通路门店!$S:$S,$G1517)</f>
        <v>0</v>
      </c>
      <c r="BA1517" s="99">
        <f t="shared" si="118"/>
        <v>0</v>
      </c>
      <c r="BB1517" s="99">
        <f t="shared" si="119"/>
        <v>0</v>
      </c>
      <c r="BC1517" s="99">
        <f>SUMIFS(通讯通路门店!$W:$W,通讯通路门店!$S:$S,$G1517,通讯通路门店!$J:$J,"荣耀体验店")+SUMIFS(通讯通路门店!$W:$W,通讯通路门店!$S:$S,$G1517,通讯通路门店!$J:$J,"荣耀授权专卖店")</f>
        <v>0</v>
      </c>
      <c r="BD1517" s="99">
        <f>SUMIFS(通讯通路门店!$Z:$Z,通讯通路门店!$S:$S,$G1517,通讯通路门店!$J:$J,"VIVO体验店")</f>
        <v>0</v>
      </c>
      <c r="BE1517" s="99">
        <f>SUMIFS(通讯通路门店!$AB:$AB,通讯通路门店!$S:$S,$G1517,通讯通路门店!$J:$J,"OPPO体验店")</f>
        <v>0</v>
      </c>
      <c r="BF1517" s="99">
        <f>SUMIFS(通讯通路门店!$X:$X,通讯通路门店!$S:$S,$G1517,通讯通路门店!$J:$J,"华为授权体验店")+SUMIFS(通讯通路门店!$AA:$AA,通讯通路门店!$S:$S,$G1517,通讯通路门店!$J:$J,"华为堡垒店")</f>
        <v>0</v>
      </c>
      <c r="BG1517" s="99">
        <f>SUMIFS(通讯通路门店!$Y:$Y,通讯通路门店!$S:$S,$G1517,通讯通路门店!$J:$J,"小米体验店")</f>
        <v>0</v>
      </c>
      <c r="BH1517" s="99">
        <f>SUMIFS(通讯通路门店!$AA:$AA,通讯通路门店!$S:$S,$G1517,通讯通路门店!$J:$J,"苹果体验店")</f>
        <v>0</v>
      </c>
      <c r="BI1517" s="99">
        <f>SUMIFS(通讯通路门店!$K:$K,通讯通路门店!$S:$S,$G1517,通讯通路门店!$J:$J,"其他品牌专卖店")</f>
        <v>0</v>
      </c>
      <c r="BJ1517" s="99">
        <f>SUMIFS(通讯通路门店!$AC:$AC,通讯通路门店!$S:$S,$G1517)</f>
        <v>0</v>
      </c>
      <c r="BK1517" s="99">
        <f>SUMIFS(通讯通路门店!$AD:$AD,通讯通路门店!$S:$S,$G1517)</f>
        <v>0</v>
      </c>
      <c r="BL1517" s="99">
        <f>SUMIFS(通讯通路门店!$AE:$AE,通讯通路门店!$S:$S,$G1517)</f>
        <v>0</v>
      </c>
      <c r="BM1517" s="99">
        <f>SUMIFS(通讯通路门店!$AF:$AF,通讯通路门店!$S:$S,$G1517)</f>
        <v>0</v>
      </c>
      <c r="BN1517" s="99">
        <f>SUMIFS(通讯通路门店!$AG:$AG,通讯通路门店!$S:$S,$G1517)</f>
        <v>0</v>
      </c>
      <c r="BO1517" s="99">
        <f>SUMIFS(通讯通路门店!$AH:$AH,通讯通路门店!$S:$S,$G1517)</f>
        <v>0</v>
      </c>
      <c r="BP1517" s="99">
        <f>SUMIFS(通讯通路门店!$AI:$AI,通讯通路门店!$S:$S,$G1517)</f>
        <v>0</v>
      </c>
      <c r="BQ1517" s="83"/>
    </row>
    <row r="1518" spans="1:69">
      <c r="A1518" s="99" t="str">
        <f>IFERROR(_xlfn.XLOOKUP($G1518,通讯通路门店!$S$4:$S$993933,通讯通路门店!$A$4:$A$993933,0,0),"")</f>
        <v>海南省</v>
      </c>
      <c r="B1518" s="99" t="str">
        <f>IFERROR(_xlfn.XLOOKUP($G1518,通讯通路门店!$S$4:$S$993933,通讯通路门店!$B$4:$B$993933,0,0),"")</f>
        <v>昌江黎族自治县</v>
      </c>
      <c r="C1518" s="99" t="str">
        <f>IFERROR(_xlfn.XLOOKUP($G1518,通讯通路门店!$S$4:$S$993933,通讯通路门店!$C$4:$C$993933,0,0),"")</f>
        <v>昌江黎族自治县</v>
      </c>
      <c r="D1518" s="99" t="str">
        <f>IFERROR(_xlfn.XLOOKUP($G1518,通讯通路门店!$S$4:$S$993933,通讯通路门店!$D$4:$D$993933,0,0),"")</f>
        <v>叉河镇</v>
      </c>
      <c r="E1518" s="83"/>
      <c r="F1518" s="83"/>
      <c r="G1518" s="101"/>
      <c r="H1518" s="102">
        <f>IFERROR(_xlfn.XLOOKUP($G1518,通讯通路门店!$S$4:$S$993933,通讯通路门店!$R$4:$R$993933,0,0),"")</f>
        <v>0</v>
      </c>
      <c r="I1518" s="83"/>
      <c r="J1518" s="83"/>
      <c r="K1518" s="83"/>
      <c r="L1518" s="83"/>
      <c r="M1518" s="83"/>
      <c r="N1518" s="83"/>
      <c r="O1518" s="83"/>
      <c r="P1518" s="83"/>
      <c r="Q1518" s="83"/>
      <c r="R1518" s="83"/>
      <c r="S1518" s="83"/>
      <c r="T1518" s="83"/>
      <c r="U1518" s="99">
        <f>COUNTIF(通讯通路门店!$S:$S,$G1518)</f>
        <v>0</v>
      </c>
      <c r="V1518" s="99">
        <f>COUNTIFS(通讯通路门店!$S:$S,$G1518,通讯通路门店!$J:$J,"综合卖场")</f>
        <v>0</v>
      </c>
      <c r="W1518" s="99">
        <f>SUMIFS(通讯通路门店!$AJ:$AJ,通讯通路门店!$S:$S,通讯客户沙盘!$G1518)</f>
        <v>0</v>
      </c>
      <c r="X1518" s="99">
        <f t="shared" si="115"/>
        <v>0</v>
      </c>
      <c r="Y1518" s="99">
        <f>COUNTIFS(通讯通路门店!$S:$S,$G1518,通讯通路门店!$J:$J,"荣耀体验店")+COUNTIFS(通讯通路门店!$S:$S,$G1518,通讯通路门店!$J:$J,"荣耀授权专卖店")</f>
        <v>0</v>
      </c>
      <c r="Z1518" s="99">
        <f>COUNTIFS(通讯通路门店!$S:$S,$G1518,通讯通路门店!$J:$J,"VIVO体验店")</f>
        <v>0</v>
      </c>
      <c r="AA1518" s="99">
        <f>COUNTIFS(通讯通路门店!$S:$S,$G1518,通讯通路门店!$J:$J,"OPPO体验店")</f>
        <v>0</v>
      </c>
      <c r="AB1518" s="99">
        <f>COUNTIFS(通讯通路门店!$S:$S,$G1518,通讯通路门店!$J:$J,"华为授权体验店")+COUNTIFS(通讯通路门店!$S:$S,$G1518,通讯通路门店!$J:$J,"华为堡垒店")</f>
        <v>0</v>
      </c>
      <c r="AC1518" s="99">
        <f>COUNTIFS(通讯通路门店!$S:$S,$G1518,通讯通路门店!$J:$J,"小米体验店")</f>
        <v>0</v>
      </c>
      <c r="AD1518" s="99">
        <f>COUNTIFS(通讯通路门店!$S:$S,$G1518,通讯通路门店!$J:$J,"苹果体验店")</f>
        <v>0</v>
      </c>
      <c r="AE1518" s="99">
        <f>COUNTIFS(通讯通路门店!$S:$S,$G1518,通讯通路门店!$J:$J,"其他品牌专卖店")</f>
        <v>0</v>
      </c>
      <c r="AF1518" s="99">
        <f>SUMIFS(通讯通路门店!$BI:$BI,通讯通路门店!$S:$S,$G1518)</f>
        <v>0</v>
      </c>
      <c r="AG1518" s="99">
        <f>SUMIFS(通讯通路门店!$BH:$BH,通讯通路门店!$S:$S,$G1518)</f>
        <v>0</v>
      </c>
      <c r="AH1518" s="99">
        <f t="shared" si="116"/>
        <v>0</v>
      </c>
      <c r="AI1518" s="99">
        <f>SUMIFS(通讯通路门店!$BB:$BB,通讯通路门店!$S:$S,$G1518)</f>
        <v>0</v>
      </c>
      <c r="AJ1518" s="99">
        <f>SUMIFS(通讯通路门店!$BE:$BE,通讯通路门店!$S:$S,$G1518)</f>
        <v>0</v>
      </c>
      <c r="AK1518" s="99">
        <f>SUMIFS(通讯通路门店!$BG:$BG,通讯通路门店!$S:$S,$G1518)</f>
        <v>0</v>
      </c>
      <c r="AL1518" s="99">
        <f>SUMIFS(通讯通路门店!$BC:$BC,通讯通路门店!$S:$S,$G1518)</f>
        <v>0</v>
      </c>
      <c r="AM1518" s="99">
        <f>SUMIFS(通讯通路门店!$BD:$BD,通讯通路门店!$S:$S,$G1518)</f>
        <v>0</v>
      </c>
      <c r="AN1518" s="99">
        <f>SUMIFS(通讯通路门店!$BF:$BF,通讯通路门店!$S:$S,$G1518)</f>
        <v>0</v>
      </c>
      <c r="AO1518" s="99">
        <f t="shared" si="117"/>
        <v>0</v>
      </c>
      <c r="AP1518" s="99">
        <f>SUMIFS(通讯通路门店!$K:$K,通讯通路门店!$S:$S,$G1518)</f>
        <v>0</v>
      </c>
      <c r="AQ1518" s="83"/>
      <c r="AR1518" s="99">
        <f>SUMIFS(通讯通路门店!$T:$T,通讯通路门店!$S:$S,$G1518)</f>
        <v>0</v>
      </c>
      <c r="AS1518" s="99">
        <f>SUMIFS(通讯通路门店!$U:$U,通讯通路门店!$S:$S,$G1518)</f>
        <v>0</v>
      </c>
      <c r="AT1518" s="99">
        <f>SUMIFS(通讯通路门店!$V:$V,通讯通路门店!$S:$S,$G1518)</f>
        <v>0</v>
      </c>
      <c r="AU1518" s="99">
        <f>SUMIFS(通讯通路门店!$W:$W,通讯通路门店!$S:$S,$G1518)</f>
        <v>0</v>
      </c>
      <c r="AV1518" s="99">
        <f>SUMIFS(通讯通路门店!$Z:$Z,通讯通路门店!$S:$S,$G1518)</f>
        <v>0</v>
      </c>
      <c r="AW1518" s="99">
        <f>SUMIFS(通讯通路门店!$AB:$AB,通讯通路门店!$S:$S,$G1518)</f>
        <v>0</v>
      </c>
      <c r="AX1518" s="99">
        <f>SUMIFS(通讯通路门店!$X:$X,通讯通路门店!$S:$S,$G1518)</f>
        <v>0</v>
      </c>
      <c r="AY1518" s="99">
        <f>SUMIFS(通讯通路门店!$Y:$Y,通讯通路门店!$S:$S,$G1518)</f>
        <v>0</v>
      </c>
      <c r="AZ1518" s="99">
        <f>SUMIFS(通讯通路门店!$AA:$AA,通讯通路门店!$S:$S,$G1518)</f>
        <v>0</v>
      </c>
      <c r="BA1518" s="99">
        <f t="shared" si="118"/>
        <v>0</v>
      </c>
      <c r="BB1518" s="99">
        <f t="shared" si="119"/>
        <v>0</v>
      </c>
      <c r="BC1518" s="99">
        <f>SUMIFS(通讯通路门店!$W:$W,通讯通路门店!$S:$S,$G1518,通讯通路门店!$J:$J,"荣耀体验店")+SUMIFS(通讯通路门店!$W:$W,通讯通路门店!$S:$S,$G1518,通讯通路门店!$J:$J,"荣耀授权专卖店")</f>
        <v>0</v>
      </c>
      <c r="BD1518" s="99">
        <f>SUMIFS(通讯通路门店!$Z:$Z,通讯通路门店!$S:$S,$G1518,通讯通路门店!$J:$J,"VIVO体验店")</f>
        <v>0</v>
      </c>
      <c r="BE1518" s="99">
        <f>SUMIFS(通讯通路门店!$AB:$AB,通讯通路门店!$S:$S,$G1518,通讯通路门店!$J:$J,"OPPO体验店")</f>
        <v>0</v>
      </c>
      <c r="BF1518" s="99">
        <f>SUMIFS(通讯通路门店!$X:$X,通讯通路门店!$S:$S,$G1518,通讯通路门店!$J:$J,"华为授权体验店")+SUMIFS(通讯通路门店!$AA:$AA,通讯通路门店!$S:$S,$G1518,通讯通路门店!$J:$J,"华为堡垒店")</f>
        <v>0</v>
      </c>
      <c r="BG1518" s="99">
        <f>SUMIFS(通讯通路门店!$Y:$Y,通讯通路门店!$S:$S,$G1518,通讯通路门店!$J:$J,"小米体验店")</f>
        <v>0</v>
      </c>
      <c r="BH1518" s="99">
        <f>SUMIFS(通讯通路门店!$AA:$AA,通讯通路门店!$S:$S,$G1518,通讯通路门店!$J:$J,"苹果体验店")</f>
        <v>0</v>
      </c>
      <c r="BI1518" s="99">
        <f>SUMIFS(通讯通路门店!$K:$K,通讯通路门店!$S:$S,$G1518,通讯通路门店!$J:$J,"其他品牌专卖店")</f>
        <v>0</v>
      </c>
      <c r="BJ1518" s="99">
        <f>SUMIFS(通讯通路门店!$AC:$AC,通讯通路门店!$S:$S,$G1518)</f>
        <v>0</v>
      </c>
      <c r="BK1518" s="99">
        <f>SUMIFS(通讯通路门店!$AD:$AD,通讯通路门店!$S:$S,$G1518)</f>
        <v>0</v>
      </c>
      <c r="BL1518" s="99">
        <f>SUMIFS(通讯通路门店!$AE:$AE,通讯通路门店!$S:$S,$G1518)</f>
        <v>0</v>
      </c>
      <c r="BM1518" s="99">
        <f>SUMIFS(通讯通路门店!$AF:$AF,通讯通路门店!$S:$S,$G1518)</f>
        <v>0</v>
      </c>
      <c r="BN1518" s="99">
        <f>SUMIFS(通讯通路门店!$AG:$AG,通讯通路门店!$S:$S,$G1518)</f>
        <v>0</v>
      </c>
      <c r="BO1518" s="99">
        <f>SUMIFS(通讯通路门店!$AH:$AH,通讯通路门店!$S:$S,$G1518)</f>
        <v>0</v>
      </c>
      <c r="BP1518" s="99">
        <f>SUMIFS(通讯通路门店!$AI:$AI,通讯通路门店!$S:$S,$G1518)</f>
        <v>0</v>
      </c>
      <c r="BQ1518" s="83"/>
    </row>
    <row r="1519" spans="1:69">
      <c r="A1519" s="99" t="str">
        <f>IFERROR(_xlfn.XLOOKUP($G1519,通讯通路门店!$S$4:$S$993933,通讯通路门店!$A$4:$A$993933,0,0),"")</f>
        <v>海南省</v>
      </c>
      <c r="B1519" s="99" t="str">
        <f>IFERROR(_xlfn.XLOOKUP($G1519,通讯通路门店!$S$4:$S$993933,通讯通路门店!$B$4:$B$993933,0,0),"")</f>
        <v>昌江黎族自治县</v>
      </c>
      <c r="C1519" s="99" t="str">
        <f>IFERROR(_xlfn.XLOOKUP($G1519,通讯通路门店!$S$4:$S$993933,通讯通路门店!$C$4:$C$993933,0,0),"")</f>
        <v>昌江黎族自治县</v>
      </c>
      <c r="D1519" s="99" t="str">
        <f>IFERROR(_xlfn.XLOOKUP($G1519,通讯通路门店!$S$4:$S$993933,通讯通路门店!$D$4:$D$993933,0,0),"")</f>
        <v>叉河镇</v>
      </c>
      <c r="E1519" s="83"/>
      <c r="F1519" s="83"/>
      <c r="G1519" s="101"/>
      <c r="H1519" s="102">
        <f>IFERROR(_xlfn.XLOOKUP($G1519,通讯通路门店!$S$4:$S$993933,通讯通路门店!$R$4:$R$993933,0,0),"")</f>
        <v>0</v>
      </c>
      <c r="I1519" s="83"/>
      <c r="J1519" s="83"/>
      <c r="K1519" s="83"/>
      <c r="L1519" s="83"/>
      <c r="M1519" s="83"/>
      <c r="N1519" s="83"/>
      <c r="O1519" s="83"/>
      <c r="P1519" s="83"/>
      <c r="Q1519" s="83"/>
      <c r="R1519" s="83"/>
      <c r="S1519" s="83"/>
      <c r="T1519" s="83"/>
      <c r="U1519" s="99">
        <f>COUNTIF(通讯通路门店!$S:$S,$G1519)</f>
        <v>0</v>
      </c>
      <c r="V1519" s="99">
        <f>COUNTIFS(通讯通路门店!$S:$S,$G1519,通讯通路门店!$J:$J,"综合卖场")</f>
        <v>0</v>
      </c>
      <c r="W1519" s="99">
        <f>SUMIFS(通讯通路门店!$AJ:$AJ,通讯通路门店!$S:$S,通讯客户沙盘!$G1519)</f>
        <v>0</v>
      </c>
      <c r="X1519" s="99">
        <f t="shared" si="115"/>
        <v>0</v>
      </c>
      <c r="Y1519" s="99">
        <f>COUNTIFS(通讯通路门店!$S:$S,$G1519,通讯通路门店!$J:$J,"荣耀体验店")+COUNTIFS(通讯通路门店!$S:$S,$G1519,通讯通路门店!$J:$J,"荣耀授权专卖店")</f>
        <v>0</v>
      </c>
      <c r="Z1519" s="99">
        <f>COUNTIFS(通讯通路门店!$S:$S,$G1519,通讯通路门店!$J:$J,"VIVO体验店")</f>
        <v>0</v>
      </c>
      <c r="AA1519" s="99">
        <f>COUNTIFS(通讯通路门店!$S:$S,$G1519,通讯通路门店!$J:$J,"OPPO体验店")</f>
        <v>0</v>
      </c>
      <c r="AB1519" s="99">
        <f>COUNTIFS(通讯通路门店!$S:$S,$G1519,通讯通路门店!$J:$J,"华为授权体验店")+COUNTIFS(通讯通路门店!$S:$S,$G1519,通讯通路门店!$J:$J,"华为堡垒店")</f>
        <v>0</v>
      </c>
      <c r="AC1519" s="99">
        <f>COUNTIFS(通讯通路门店!$S:$S,$G1519,通讯通路门店!$J:$J,"小米体验店")</f>
        <v>0</v>
      </c>
      <c r="AD1519" s="99">
        <f>COUNTIFS(通讯通路门店!$S:$S,$G1519,通讯通路门店!$J:$J,"苹果体验店")</f>
        <v>0</v>
      </c>
      <c r="AE1519" s="99">
        <f>COUNTIFS(通讯通路门店!$S:$S,$G1519,通讯通路门店!$J:$J,"其他品牌专卖店")</f>
        <v>0</v>
      </c>
      <c r="AF1519" s="99">
        <f>SUMIFS(通讯通路门店!$BI:$BI,通讯通路门店!$S:$S,$G1519)</f>
        <v>0</v>
      </c>
      <c r="AG1519" s="99">
        <f>SUMIFS(通讯通路门店!$BH:$BH,通讯通路门店!$S:$S,$G1519)</f>
        <v>0</v>
      </c>
      <c r="AH1519" s="99">
        <f t="shared" si="116"/>
        <v>0</v>
      </c>
      <c r="AI1519" s="99">
        <f>SUMIFS(通讯通路门店!$BB:$BB,通讯通路门店!$S:$S,$G1519)</f>
        <v>0</v>
      </c>
      <c r="AJ1519" s="99">
        <f>SUMIFS(通讯通路门店!$BE:$BE,通讯通路门店!$S:$S,$G1519)</f>
        <v>0</v>
      </c>
      <c r="AK1519" s="99">
        <f>SUMIFS(通讯通路门店!$BG:$BG,通讯通路门店!$S:$S,$G1519)</f>
        <v>0</v>
      </c>
      <c r="AL1519" s="99">
        <f>SUMIFS(通讯通路门店!$BC:$BC,通讯通路门店!$S:$S,$G1519)</f>
        <v>0</v>
      </c>
      <c r="AM1519" s="99">
        <f>SUMIFS(通讯通路门店!$BD:$BD,通讯通路门店!$S:$S,$G1519)</f>
        <v>0</v>
      </c>
      <c r="AN1519" s="99">
        <f>SUMIFS(通讯通路门店!$BF:$BF,通讯通路门店!$S:$S,$G1519)</f>
        <v>0</v>
      </c>
      <c r="AO1519" s="99">
        <f t="shared" si="117"/>
        <v>0</v>
      </c>
      <c r="AP1519" s="99">
        <f>SUMIFS(通讯通路门店!$K:$K,通讯通路门店!$S:$S,$G1519)</f>
        <v>0</v>
      </c>
      <c r="AQ1519" s="83"/>
      <c r="AR1519" s="99">
        <f>SUMIFS(通讯通路门店!$T:$T,通讯通路门店!$S:$S,$G1519)</f>
        <v>0</v>
      </c>
      <c r="AS1519" s="99">
        <f>SUMIFS(通讯通路门店!$U:$U,通讯通路门店!$S:$S,$G1519)</f>
        <v>0</v>
      </c>
      <c r="AT1519" s="99">
        <f>SUMIFS(通讯通路门店!$V:$V,通讯通路门店!$S:$S,$G1519)</f>
        <v>0</v>
      </c>
      <c r="AU1519" s="99">
        <f>SUMIFS(通讯通路门店!$W:$W,通讯通路门店!$S:$S,$G1519)</f>
        <v>0</v>
      </c>
      <c r="AV1519" s="99">
        <f>SUMIFS(通讯通路门店!$Z:$Z,通讯通路门店!$S:$S,$G1519)</f>
        <v>0</v>
      </c>
      <c r="AW1519" s="99">
        <f>SUMIFS(通讯通路门店!$AB:$AB,通讯通路门店!$S:$S,$G1519)</f>
        <v>0</v>
      </c>
      <c r="AX1519" s="99">
        <f>SUMIFS(通讯通路门店!$X:$X,通讯通路门店!$S:$S,$G1519)</f>
        <v>0</v>
      </c>
      <c r="AY1519" s="99">
        <f>SUMIFS(通讯通路门店!$Y:$Y,通讯通路门店!$S:$S,$G1519)</f>
        <v>0</v>
      </c>
      <c r="AZ1519" s="99">
        <f>SUMIFS(通讯通路门店!$AA:$AA,通讯通路门店!$S:$S,$G1519)</f>
        <v>0</v>
      </c>
      <c r="BA1519" s="99">
        <f t="shared" si="118"/>
        <v>0</v>
      </c>
      <c r="BB1519" s="99">
        <f t="shared" si="119"/>
        <v>0</v>
      </c>
      <c r="BC1519" s="99">
        <f>SUMIFS(通讯通路门店!$W:$W,通讯通路门店!$S:$S,$G1519,通讯通路门店!$J:$J,"荣耀体验店")+SUMIFS(通讯通路门店!$W:$W,通讯通路门店!$S:$S,$G1519,通讯通路门店!$J:$J,"荣耀授权专卖店")</f>
        <v>0</v>
      </c>
      <c r="BD1519" s="99">
        <f>SUMIFS(通讯通路门店!$Z:$Z,通讯通路门店!$S:$S,$G1519,通讯通路门店!$J:$J,"VIVO体验店")</f>
        <v>0</v>
      </c>
      <c r="BE1519" s="99">
        <f>SUMIFS(通讯通路门店!$AB:$AB,通讯通路门店!$S:$S,$G1519,通讯通路门店!$J:$J,"OPPO体验店")</f>
        <v>0</v>
      </c>
      <c r="BF1519" s="99">
        <f>SUMIFS(通讯通路门店!$X:$X,通讯通路门店!$S:$S,$G1519,通讯通路门店!$J:$J,"华为授权体验店")+SUMIFS(通讯通路门店!$AA:$AA,通讯通路门店!$S:$S,$G1519,通讯通路门店!$J:$J,"华为堡垒店")</f>
        <v>0</v>
      </c>
      <c r="BG1519" s="99">
        <f>SUMIFS(通讯通路门店!$Y:$Y,通讯通路门店!$S:$S,$G1519,通讯通路门店!$J:$J,"小米体验店")</f>
        <v>0</v>
      </c>
      <c r="BH1519" s="99">
        <f>SUMIFS(通讯通路门店!$AA:$AA,通讯通路门店!$S:$S,$G1519,通讯通路门店!$J:$J,"苹果体验店")</f>
        <v>0</v>
      </c>
      <c r="BI1519" s="99">
        <f>SUMIFS(通讯通路门店!$K:$K,通讯通路门店!$S:$S,$G1519,通讯通路门店!$J:$J,"其他品牌专卖店")</f>
        <v>0</v>
      </c>
      <c r="BJ1519" s="99">
        <f>SUMIFS(通讯通路门店!$AC:$AC,通讯通路门店!$S:$S,$G1519)</f>
        <v>0</v>
      </c>
      <c r="BK1519" s="99">
        <f>SUMIFS(通讯通路门店!$AD:$AD,通讯通路门店!$S:$S,$G1519)</f>
        <v>0</v>
      </c>
      <c r="BL1519" s="99">
        <f>SUMIFS(通讯通路门店!$AE:$AE,通讯通路门店!$S:$S,$G1519)</f>
        <v>0</v>
      </c>
      <c r="BM1519" s="99">
        <f>SUMIFS(通讯通路门店!$AF:$AF,通讯通路门店!$S:$S,$G1519)</f>
        <v>0</v>
      </c>
      <c r="BN1519" s="99">
        <f>SUMIFS(通讯通路门店!$AG:$AG,通讯通路门店!$S:$S,$G1519)</f>
        <v>0</v>
      </c>
      <c r="BO1519" s="99">
        <f>SUMIFS(通讯通路门店!$AH:$AH,通讯通路门店!$S:$S,$G1519)</f>
        <v>0</v>
      </c>
      <c r="BP1519" s="99">
        <f>SUMIFS(通讯通路门店!$AI:$AI,通讯通路门店!$S:$S,$G1519)</f>
        <v>0</v>
      </c>
      <c r="BQ1519" s="83"/>
    </row>
    <row r="1520" spans="1:69">
      <c r="A1520" s="99" t="str">
        <f>IFERROR(_xlfn.XLOOKUP($G1520,通讯通路门店!$S$4:$S$993933,通讯通路门店!$A$4:$A$993933,0,0),"")</f>
        <v>海南省</v>
      </c>
      <c r="B1520" s="99" t="str">
        <f>IFERROR(_xlfn.XLOOKUP($G1520,通讯通路门店!$S$4:$S$993933,通讯通路门店!$B$4:$B$993933,0,0),"")</f>
        <v>昌江黎族自治县</v>
      </c>
      <c r="C1520" s="99" t="str">
        <f>IFERROR(_xlfn.XLOOKUP($G1520,通讯通路门店!$S$4:$S$993933,通讯通路门店!$C$4:$C$993933,0,0),"")</f>
        <v>昌江黎族自治县</v>
      </c>
      <c r="D1520" s="99" t="str">
        <f>IFERROR(_xlfn.XLOOKUP($G1520,通讯通路门店!$S$4:$S$993933,通讯通路门店!$D$4:$D$993933,0,0),"")</f>
        <v>叉河镇</v>
      </c>
      <c r="E1520" s="83"/>
      <c r="F1520" s="83"/>
      <c r="G1520" s="101"/>
      <c r="H1520" s="102">
        <f>IFERROR(_xlfn.XLOOKUP($G1520,通讯通路门店!$S$4:$S$993933,通讯通路门店!$R$4:$R$993933,0,0),"")</f>
        <v>0</v>
      </c>
      <c r="I1520" s="83"/>
      <c r="J1520" s="83"/>
      <c r="K1520" s="83"/>
      <c r="L1520" s="83"/>
      <c r="M1520" s="83"/>
      <c r="N1520" s="83"/>
      <c r="O1520" s="83"/>
      <c r="P1520" s="83"/>
      <c r="Q1520" s="83"/>
      <c r="R1520" s="83"/>
      <c r="S1520" s="83"/>
      <c r="T1520" s="83"/>
      <c r="U1520" s="99">
        <f>COUNTIF(通讯通路门店!$S:$S,$G1520)</f>
        <v>0</v>
      </c>
      <c r="V1520" s="99">
        <f>COUNTIFS(通讯通路门店!$S:$S,$G1520,通讯通路门店!$J:$J,"综合卖场")</f>
        <v>0</v>
      </c>
      <c r="W1520" s="99">
        <f>SUMIFS(通讯通路门店!$AJ:$AJ,通讯通路门店!$S:$S,通讯客户沙盘!$G1520)</f>
        <v>0</v>
      </c>
      <c r="X1520" s="99">
        <f t="shared" si="115"/>
        <v>0</v>
      </c>
      <c r="Y1520" s="99">
        <f>COUNTIFS(通讯通路门店!$S:$S,$G1520,通讯通路门店!$J:$J,"荣耀体验店")+COUNTIFS(通讯通路门店!$S:$S,$G1520,通讯通路门店!$J:$J,"荣耀授权专卖店")</f>
        <v>0</v>
      </c>
      <c r="Z1520" s="99">
        <f>COUNTIFS(通讯通路门店!$S:$S,$G1520,通讯通路门店!$J:$J,"VIVO体验店")</f>
        <v>0</v>
      </c>
      <c r="AA1520" s="99">
        <f>COUNTIFS(通讯通路门店!$S:$S,$G1520,通讯通路门店!$J:$J,"OPPO体验店")</f>
        <v>0</v>
      </c>
      <c r="AB1520" s="99">
        <f>COUNTIFS(通讯通路门店!$S:$S,$G1520,通讯通路门店!$J:$J,"华为授权体验店")+COUNTIFS(通讯通路门店!$S:$S,$G1520,通讯通路门店!$J:$J,"华为堡垒店")</f>
        <v>0</v>
      </c>
      <c r="AC1520" s="99">
        <f>COUNTIFS(通讯通路门店!$S:$S,$G1520,通讯通路门店!$J:$J,"小米体验店")</f>
        <v>0</v>
      </c>
      <c r="AD1520" s="99">
        <f>COUNTIFS(通讯通路门店!$S:$S,$G1520,通讯通路门店!$J:$J,"苹果体验店")</f>
        <v>0</v>
      </c>
      <c r="AE1520" s="99">
        <f>COUNTIFS(通讯通路门店!$S:$S,$G1520,通讯通路门店!$J:$J,"其他品牌专卖店")</f>
        <v>0</v>
      </c>
      <c r="AF1520" s="99">
        <f>SUMIFS(通讯通路门店!$BI:$BI,通讯通路门店!$S:$S,$G1520)</f>
        <v>0</v>
      </c>
      <c r="AG1520" s="99">
        <f>SUMIFS(通讯通路门店!$BH:$BH,通讯通路门店!$S:$S,$G1520)</f>
        <v>0</v>
      </c>
      <c r="AH1520" s="99">
        <f t="shared" si="116"/>
        <v>0</v>
      </c>
      <c r="AI1520" s="99">
        <f>SUMIFS(通讯通路门店!$BB:$BB,通讯通路门店!$S:$S,$G1520)</f>
        <v>0</v>
      </c>
      <c r="AJ1520" s="99">
        <f>SUMIFS(通讯通路门店!$BE:$BE,通讯通路门店!$S:$S,$G1520)</f>
        <v>0</v>
      </c>
      <c r="AK1520" s="99">
        <f>SUMIFS(通讯通路门店!$BG:$BG,通讯通路门店!$S:$S,$G1520)</f>
        <v>0</v>
      </c>
      <c r="AL1520" s="99">
        <f>SUMIFS(通讯通路门店!$BC:$BC,通讯通路门店!$S:$S,$G1520)</f>
        <v>0</v>
      </c>
      <c r="AM1520" s="99">
        <f>SUMIFS(通讯通路门店!$BD:$BD,通讯通路门店!$S:$S,$G1520)</f>
        <v>0</v>
      </c>
      <c r="AN1520" s="99">
        <f>SUMIFS(通讯通路门店!$BF:$BF,通讯通路门店!$S:$S,$G1520)</f>
        <v>0</v>
      </c>
      <c r="AO1520" s="99">
        <f t="shared" si="117"/>
        <v>0</v>
      </c>
      <c r="AP1520" s="99">
        <f>SUMIFS(通讯通路门店!$K:$K,通讯通路门店!$S:$S,$G1520)</f>
        <v>0</v>
      </c>
      <c r="AQ1520" s="83"/>
      <c r="AR1520" s="99">
        <f>SUMIFS(通讯通路门店!$T:$T,通讯通路门店!$S:$S,$G1520)</f>
        <v>0</v>
      </c>
      <c r="AS1520" s="99">
        <f>SUMIFS(通讯通路门店!$U:$U,通讯通路门店!$S:$S,$G1520)</f>
        <v>0</v>
      </c>
      <c r="AT1520" s="99">
        <f>SUMIFS(通讯通路门店!$V:$V,通讯通路门店!$S:$S,$G1520)</f>
        <v>0</v>
      </c>
      <c r="AU1520" s="99">
        <f>SUMIFS(通讯通路门店!$W:$W,通讯通路门店!$S:$S,$G1520)</f>
        <v>0</v>
      </c>
      <c r="AV1520" s="99">
        <f>SUMIFS(通讯通路门店!$Z:$Z,通讯通路门店!$S:$S,$G1520)</f>
        <v>0</v>
      </c>
      <c r="AW1520" s="99">
        <f>SUMIFS(通讯通路门店!$AB:$AB,通讯通路门店!$S:$S,$G1520)</f>
        <v>0</v>
      </c>
      <c r="AX1520" s="99">
        <f>SUMIFS(通讯通路门店!$X:$X,通讯通路门店!$S:$S,$G1520)</f>
        <v>0</v>
      </c>
      <c r="AY1520" s="99">
        <f>SUMIFS(通讯通路门店!$Y:$Y,通讯通路门店!$S:$S,$G1520)</f>
        <v>0</v>
      </c>
      <c r="AZ1520" s="99">
        <f>SUMIFS(通讯通路门店!$AA:$AA,通讯通路门店!$S:$S,$G1520)</f>
        <v>0</v>
      </c>
      <c r="BA1520" s="99">
        <f t="shared" si="118"/>
        <v>0</v>
      </c>
      <c r="BB1520" s="99">
        <f t="shared" si="119"/>
        <v>0</v>
      </c>
      <c r="BC1520" s="99">
        <f>SUMIFS(通讯通路门店!$W:$W,通讯通路门店!$S:$S,$G1520,通讯通路门店!$J:$J,"荣耀体验店")+SUMIFS(通讯通路门店!$W:$W,通讯通路门店!$S:$S,$G1520,通讯通路门店!$J:$J,"荣耀授权专卖店")</f>
        <v>0</v>
      </c>
      <c r="BD1520" s="99">
        <f>SUMIFS(通讯通路门店!$Z:$Z,通讯通路门店!$S:$S,$G1520,通讯通路门店!$J:$J,"VIVO体验店")</f>
        <v>0</v>
      </c>
      <c r="BE1520" s="99">
        <f>SUMIFS(通讯通路门店!$AB:$AB,通讯通路门店!$S:$S,$G1520,通讯通路门店!$J:$J,"OPPO体验店")</f>
        <v>0</v>
      </c>
      <c r="BF1520" s="99">
        <f>SUMIFS(通讯通路门店!$X:$X,通讯通路门店!$S:$S,$G1520,通讯通路门店!$J:$J,"华为授权体验店")+SUMIFS(通讯通路门店!$AA:$AA,通讯通路门店!$S:$S,$G1520,通讯通路门店!$J:$J,"华为堡垒店")</f>
        <v>0</v>
      </c>
      <c r="BG1520" s="99">
        <f>SUMIFS(通讯通路门店!$Y:$Y,通讯通路门店!$S:$S,$G1520,通讯通路门店!$J:$J,"小米体验店")</f>
        <v>0</v>
      </c>
      <c r="BH1520" s="99">
        <f>SUMIFS(通讯通路门店!$AA:$AA,通讯通路门店!$S:$S,$G1520,通讯通路门店!$J:$J,"苹果体验店")</f>
        <v>0</v>
      </c>
      <c r="BI1520" s="99">
        <f>SUMIFS(通讯通路门店!$K:$K,通讯通路门店!$S:$S,$G1520,通讯通路门店!$J:$J,"其他品牌专卖店")</f>
        <v>0</v>
      </c>
      <c r="BJ1520" s="99">
        <f>SUMIFS(通讯通路门店!$AC:$AC,通讯通路门店!$S:$S,$G1520)</f>
        <v>0</v>
      </c>
      <c r="BK1520" s="99">
        <f>SUMIFS(通讯通路门店!$AD:$AD,通讯通路门店!$S:$S,$G1520)</f>
        <v>0</v>
      </c>
      <c r="BL1520" s="99">
        <f>SUMIFS(通讯通路门店!$AE:$AE,通讯通路门店!$S:$S,$G1520)</f>
        <v>0</v>
      </c>
      <c r="BM1520" s="99">
        <f>SUMIFS(通讯通路门店!$AF:$AF,通讯通路门店!$S:$S,$G1520)</f>
        <v>0</v>
      </c>
      <c r="BN1520" s="99">
        <f>SUMIFS(通讯通路门店!$AG:$AG,通讯通路门店!$S:$S,$G1520)</f>
        <v>0</v>
      </c>
      <c r="BO1520" s="99">
        <f>SUMIFS(通讯通路门店!$AH:$AH,通讯通路门店!$S:$S,$G1520)</f>
        <v>0</v>
      </c>
      <c r="BP1520" s="99">
        <f>SUMIFS(通讯通路门店!$AI:$AI,通讯通路门店!$S:$S,$G1520)</f>
        <v>0</v>
      </c>
      <c r="BQ1520" s="83"/>
    </row>
    <row r="1521" spans="1:69">
      <c r="A1521" s="99" t="str">
        <f>IFERROR(_xlfn.XLOOKUP($G1521,通讯通路门店!$S$4:$S$993933,通讯通路门店!$A$4:$A$993933,0,0),"")</f>
        <v>海南省</v>
      </c>
      <c r="B1521" s="99" t="str">
        <f>IFERROR(_xlfn.XLOOKUP($G1521,通讯通路门店!$S$4:$S$993933,通讯通路门店!$B$4:$B$993933,0,0),"")</f>
        <v>昌江黎族自治县</v>
      </c>
      <c r="C1521" s="99" t="str">
        <f>IFERROR(_xlfn.XLOOKUP($G1521,通讯通路门店!$S$4:$S$993933,通讯通路门店!$C$4:$C$993933,0,0),"")</f>
        <v>昌江黎族自治县</v>
      </c>
      <c r="D1521" s="99" t="str">
        <f>IFERROR(_xlfn.XLOOKUP($G1521,通讯通路门店!$S$4:$S$993933,通讯通路门店!$D$4:$D$993933,0,0),"")</f>
        <v>叉河镇</v>
      </c>
      <c r="E1521" s="83"/>
      <c r="F1521" s="83"/>
      <c r="G1521" s="101"/>
      <c r="H1521" s="102">
        <f>IFERROR(_xlfn.XLOOKUP($G1521,通讯通路门店!$S$4:$S$993933,通讯通路门店!$R$4:$R$993933,0,0),"")</f>
        <v>0</v>
      </c>
      <c r="I1521" s="83"/>
      <c r="J1521" s="83"/>
      <c r="K1521" s="83"/>
      <c r="L1521" s="83"/>
      <c r="M1521" s="83"/>
      <c r="N1521" s="83"/>
      <c r="O1521" s="83"/>
      <c r="P1521" s="83"/>
      <c r="Q1521" s="83"/>
      <c r="R1521" s="83"/>
      <c r="S1521" s="83"/>
      <c r="T1521" s="83"/>
      <c r="U1521" s="99">
        <f>COUNTIF(通讯通路门店!$S:$S,$G1521)</f>
        <v>0</v>
      </c>
      <c r="V1521" s="99">
        <f>COUNTIFS(通讯通路门店!$S:$S,$G1521,通讯通路门店!$J:$J,"综合卖场")</f>
        <v>0</v>
      </c>
      <c r="W1521" s="99">
        <f>SUMIFS(通讯通路门店!$AJ:$AJ,通讯通路门店!$S:$S,通讯客户沙盘!$G1521)</f>
        <v>0</v>
      </c>
      <c r="X1521" s="99">
        <f t="shared" si="115"/>
        <v>0</v>
      </c>
      <c r="Y1521" s="99">
        <f>COUNTIFS(通讯通路门店!$S:$S,$G1521,通讯通路门店!$J:$J,"荣耀体验店")+COUNTIFS(通讯通路门店!$S:$S,$G1521,通讯通路门店!$J:$J,"荣耀授权专卖店")</f>
        <v>0</v>
      </c>
      <c r="Z1521" s="99">
        <f>COUNTIFS(通讯通路门店!$S:$S,$G1521,通讯通路门店!$J:$J,"VIVO体验店")</f>
        <v>0</v>
      </c>
      <c r="AA1521" s="99">
        <f>COUNTIFS(通讯通路门店!$S:$S,$G1521,通讯通路门店!$J:$J,"OPPO体验店")</f>
        <v>0</v>
      </c>
      <c r="AB1521" s="99">
        <f>COUNTIFS(通讯通路门店!$S:$S,$G1521,通讯通路门店!$J:$J,"华为授权体验店")+COUNTIFS(通讯通路门店!$S:$S,$G1521,通讯通路门店!$J:$J,"华为堡垒店")</f>
        <v>0</v>
      </c>
      <c r="AC1521" s="99">
        <f>COUNTIFS(通讯通路门店!$S:$S,$G1521,通讯通路门店!$J:$J,"小米体验店")</f>
        <v>0</v>
      </c>
      <c r="AD1521" s="99">
        <f>COUNTIFS(通讯通路门店!$S:$S,$G1521,通讯通路门店!$J:$J,"苹果体验店")</f>
        <v>0</v>
      </c>
      <c r="AE1521" s="99">
        <f>COUNTIFS(通讯通路门店!$S:$S,$G1521,通讯通路门店!$J:$J,"其他品牌专卖店")</f>
        <v>0</v>
      </c>
      <c r="AF1521" s="99">
        <f>SUMIFS(通讯通路门店!$BI:$BI,通讯通路门店!$S:$S,$G1521)</f>
        <v>0</v>
      </c>
      <c r="AG1521" s="99">
        <f>SUMIFS(通讯通路门店!$BH:$BH,通讯通路门店!$S:$S,$G1521)</f>
        <v>0</v>
      </c>
      <c r="AH1521" s="99">
        <f t="shared" si="116"/>
        <v>0</v>
      </c>
      <c r="AI1521" s="99">
        <f>SUMIFS(通讯通路门店!$BB:$BB,通讯通路门店!$S:$S,$G1521)</f>
        <v>0</v>
      </c>
      <c r="AJ1521" s="99">
        <f>SUMIFS(通讯通路门店!$BE:$BE,通讯通路门店!$S:$S,$G1521)</f>
        <v>0</v>
      </c>
      <c r="AK1521" s="99">
        <f>SUMIFS(通讯通路门店!$BG:$BG,通讯通路门店!$S:$S,$G1521)</f>
        <v>0</v>
      </c>
      <c r="AL1521" s="99">
        <f>SUMIFS(通讯通路门店!$BC:$BC,通讯通路门店!$S:$S,$G1521)</f>
        <v>0</v>
      </c>
      <c r="AM1521" s="99">
        <f>SUMIFS(通讯通路门店!$BD:$BD,通讯通路门店!$S:$S,$G1521)</f>
        <v>0</v>
      </c>
      <c r="AN1521" s="99">
        <f>SUMIFS(通讯通路门店!$BF:$BF,通讯通路门店!$S:$S,$G1521)</f>
        <v>0</v>
      </c>
      <c r="AO1521" s="99">
        <f t="shared" si="117"/>
        <v>0</v>
      </c>
      <c r="AP1521" s="99">
        <f>SUMIFS(通讯通路门店!$K:$K,通讯通路门店!$S:$S,$G1521)</f>
        <v>0</v>
      </c>
      <c r="AQ1521" s="83"/>
      <c r="AR1521" s="99">
        <f>SUMIFS(通讯通路门店!$T:$T,通讯通路门店!$S:$S,$G1521)</f>
        <v>0</v>
      </c>
      <c r="AS1521" s="99">
        <f>SUMIFS(通讯通路门店!$U:$U,通讯通路门店!$S:$S,$G1521)</f>
        <v>0</v>
      </c>
      <c r="AT1521" s="99">
        <f>SUMIFS(通讯通路门店!$V:$V,通讯通路门店!$S:$S,$G1521)</f>
        <v>0</v>
      </c>
      <c r="AU1521" s="99">
        <f>SUMIFS(通讯通路门店!$W:$W,通讯通路门店!$S:$S,$G1521)</f>
        <v>0</v>
      </c>
      <c r="AV1521" s="99">
        <f>SUMIFS(通讯通路门店!$Z:$Z,通讯通路门店!$S:$S,$G1521)</f>
        <v>0</v>
      </c>
      <c r="AW1521" s="99">
        <f>SUMIFS(通讯通路门店!$AB:$AB,通讯通路门店!$S:$S,$G1521)</f>
        <v>0</v>
      </c>
      <c r="AX1521" s="99">
        <f>SUMIFS(通讯通路门店!$X:$X,通讯通路门店!$S:$S,$G1521)</f>
        <v>0</v>
      </c>
      <c r="AY1521" s="99">
        <f>SUMIFS(通讯通路门店!$Y:$Y,通讯通路门店!$S:$S,$G1521)</f>
        <v>0</v>
      </c>
      <c r="AZ1521" s="99">
        <f>SUMIFS(通讯通路门店!$AA:$AA,通讯通路门店!$S:$S,$G1521)</f>
        <v>0</v>
      </c>
      <c r="BA1521" s="99">
        <f t="shared" si="118"/>
        <v>0</v>
      </c>
      <c r="BB1521" s="99">
        <f t="shared" si="119"/>
        <v>0</v>
      </c>
      <c r="BC1521" s="99">
        <f>SUMIFS(通讯通路门店!$W:$W,通讯通路门店!$S:$S,$G1521,通讯通路门店!$J:$J,"荣耀体验店")+SUMIFS(通讯通路门店!$W:$W,通讯通路门店!$S:$S,$G1521,通讯通路门店!$J:$J,"荣耀授权专卖店")</f>
        <v>0</v>
      </c>
      <c r="BD1521" s="99">
        <f>SUMIFS(通讯通路门店!$Z:$Z,通讯通路门店!$S:$S,$G1521,通讯通路门店!$J:$J,"VIVO体验店")</f>
        <v>0</v>
      </c>
      <c r="BE1521" s="99">
        <f>SUMIFS(通讯通路门店!$AB:$AB,通讯通路门店!$S:$S,$G1521,通讯通路门店!$J:$J,"OPPO体验店")</f>
        <v>0</v>
      </c>
      <c r="BF1521" s="99">
        <f>SUMIFS(通讯通路门店!$X:$X,通讯通路门店!$S:$S,$G1521,通讯通路门店!$J:$J,"华为授权体验店")+SUMIFS(通讯通路门店!$AA:$AA,通讯通路门店!$S:$S,$G1521,通讯通路门店!$J:$J,"华为堡垒店")</f>
        <v>0</v>
      </c>
      <c r="BG1521" s="99">
        <f>SUMIFS(通讯通路门店!$Y:$Y,通讯通路门店!$S:$S,$G1521,通讯通路门店!$J:$J,"小米体验店")</f>
        <v>0</v>
      </c>
      <c r="BH1521" s="99">
        <f>SUMIFS(通讯通路门店!$AA:$AA,通讯通路门店!$S:$S,$G1521,通讯通路门店!$J:$J,"苹果体验店")</f>
        <v>0</v>
      </c>
      <c r="BI1521" s="99">
        <f>SUMIFS(通讯通路门店!$K:$K,通讯通路门店!$S:$S,$G1521,通讯通路门店!$J:$J,"其他品牌专卖店")</f>
        <v>0</v>
      </c>
      <c r="BJ1521" s="99">
        <f>SUMIFS(通讯通路门店!$AC:$AC,通讯通路门店!$S:$S,$G1521)</f>
        <v>0</v>
      </c>
      <c r="BK1521" s="99">
        <f>SUMIFS(通讯通路门店!$AD:$AD,通讯通路门店!$S:$S,$G1521)</f>
        <v>0</v>
      </c>
      <c r="BL1521" s="99">
        <f>SUMIFS(通讯通路门店!$AE:$AE,通讯通路门店!$S:$S,$G1521)</f>
        <v>0</v>
      </c>
      <c r="BM1521" s="99">
        <f>SUMIFS(通讯通路门店!$AF:$AF,通讯通路门店!$S:$S,$G1521)</f>
        <v>0</v>
      </c>
      <c r="BN1521" s="99">
        <f>SUMIFS(通讯通路门店!$AG:$AG,通讯通路门店!$S:$S,$G1521)</f>
        <v>0</v>
      </c>
      <c r="BO1521" s="99">
        <f>SUMIFS(通讯通路门店!$AH:$AH,通讯通路门店!$S:$S,$G1521)</f>
        <v>0</v>
      </c>
      <c r="BP1521" s="99">
        <f>SUMIFS(通讯通路门店!$AI:$AI,通讯通路门店!$S:$S,$G1521)</f>
        <v>0</v>
      </c>
      <c r="BQ1521" s="83"/>
    </row>
    <row r="1522" spans="1:69">
      <c r="A1522" s="99" t="str">
        <f>IFERROR(_xlfn.XLOOKUP($G1522,通讯通路门店!$S$4:$S$993933,通讯通路门店!$A$4:$A$993933,0,0),"")</f>
        <v>海南省</v>
      </c>
      <c r="B1522" s="99" t="str">
        <f>IFERROR(_xlfn.XLOOKUP($G1522,通讯通路门店!$S$4:$S$993933,通讯通路门店!$B$4:$B$993933,0,0),"")</f>
        <v>昌江黎族自治县</v>
      </c>
      <c r="C1522" s="99" t="str">
        <f>IFERROR(_xlfn.XLOOKUP($G1522,通讯通路门店!$S$4:$S$993933,通讯通路门店!$C$4:$C$993933,0,0),"")</f>
        <v>昌江黎族自治县</v>
      </c>
      <c r="D1522" s="99" t="str">
        <f>IFERROR(_xlfn.XLOOKUP($G1522,通讯通路门店!$S$4:$S$993933,通讯通路门店!$D$4:$D$993933,0,0),"")</f>
        <v>叉河镇</v>
      </c>
      <c r="E1522" s="83"/>
      <c r="F1522" s="83"/>
      <c r="G1522" s="101"/>
      <c r="H1522" s="102">
        <f>IFERROR(_xlfn.XLOOKUP($G1522,通讯通路门店!$S$4:$S$993933,通讯通路门店!$R$4:$R$993933,0,0),"")</f>
        <v>0</v>
      </c>
      <c r="I1522" s="83"/>
      <c r="J1522" s="83"/>
      <c r="K1522" s="83"/>
      <c r="L1522" s="83"/>
      <c r="M1522" s="83"/>
      <c r="N1522" s="83"/>
      <c r="O1522" s="83"/>
      <c r="P1522" s="83"/>
      <c r="Q1522" s="83"/>
      <c r="R1522" s="83"/>
      <c r="S1522" s="83"/>
      <c r="T1522" s="83"/>
      <c r="U1522" s="99">
        <f>COUNTIF(通讯通路门店!$S:$S,$G1522)</f>
        <v>0</v>
      </c>
      <c r="V1522" s="99">
        <f>COUNTIFS(通讯通路门店!$S:$S,$G1522,通讯通路门店!$J:$J,"综合卖场")</f>
        <v>0</v>
      </c>
      <c r="W1522" s="99">
        <f>SUMIFS(通讯通路门店!$AJ:$AJ,通讯通路门店!$S:$S,通讯客户沙盘!$G1522)</f>
        <v>0</v>
      </c>
      <c r="X1522" s="99">
        <f t="shared" si="115"/>
        <v>0</v>
      </c>
      <c r="Y1522" s="99">
        <f>COUNTIFS(通讯通路门店!$S:$S,$G1522,通讯通路门店!$J:$J,"荣耀体验店")+COUNTIFS(通讯通路门店!$S:$S,$G1522,通讯通路门店!$J:$J,"荣耀授权专卖店")</f>
        <v>0</v>
      </c>
      <c r="Z1522" s="99">
        <f>COUNTIFS(通讯通路门店!$S:$S,$G1522,通讯通路门店!$J:$J,"VIVO体验店")</f>
        <v>0</v>
      </c>
      <c r="AA1522" s="99">
        <f>COUNTIFS(通讯通路门店!$S:$S,$G1522,通讯通路门店!$J:$J,"OPPO体验店")</f>
        <v>0</v>
      </c>
      <c r="AB1522" s="99">
        <f>COUNTIFS(通讯通路门店!$S:$S,$G1522,通讯通路门店!$J:$J,"华为授权体验店")+COUNTIFS(通讯通路门店!$S:$S,$G1522,通讯通路门店!$J:$J,"华为堡垒店")</f>
        <v>0</v>
      </c>
      <c r="AC1522" s="99">
        <f>COUNTIFS(通讯通路门店!$S:$S,$G1522,通讯通路门店!$J:$J,"小米体验店")</f>
        <v>0</v>
      </c>
      <c r="AD1522" s="99">
        <f>COUNTIFS(通讯通路门店!$S:$S,$G1522,通讯通路门店!$J:$J,"苹果体验店")</f>
        <v>0</v>
      </c>
      <c r="AE1522" s="99">
        <f>COUNTIFS(通讯通路门店!$S:$S,$G1522,通讯通路门店!$J:$J,"其他品牌专卖店")</f>
        <v>0</v>
      </c>
      <c r="AF1522" s="99">
        <f>SUMIFS(通讯通路门店!$BI:$BI,通讯通路门店!$S:$S,$G1522)</f>
        <v>0</v>
      </c>
      <c r="AG1522" s="99">
        <f>SUMIFS(通讯通路门店!$BH:$BH,通讯通路门店!$S:$S,$G1522)</f>
        <v>0</v>
      </c>
      <c r="AH1522" s="99">
        <f t="shared" si="116"/>
        <v>0</v>
      </c>
      <c r="AI1522" s="99">
        <f>SUMIFS(通讯通路门店!$BB:$BB,通讯通路门店!$S:$S,$G1522)</f>
        <v>0</v>
      </c>
      <c r="AJ1522" s="99">
        <f>SUMIFS(通讯通路门店!$BE:$BE,通讯通路门店!$S:$S,$G1522)</f>
        <v>0</v>
      </c>
      <c r="AK1522" s="99">
        <f>SUMIFS(通讯通路门店!$BG:$BG,通讯通路门店!$S:$S,$G1522)</f>
        <v>0</v>
      </c>
      <c r="AL1522" s="99">
        <f>SUMIFS(通讯通路门店!$BC:$BC,通讯通路门店!$S:$S,$G1522)</f>
        <v>0</v>
      </c>
      <c r="AM1522" s="99">
        <f>SUMIFS(通讯通路门店!$BD:$BD,通讯通路门店!$S:$S,$G1522)</f>
        <v>0</v>
      </c>
      <c r="AN1522" s="99">
        <f>SUMIFS(通讯通路门店!$BF:$BF,通讯通路门店!$S:$S,$G1522)</f>
        <v>0</v>
      </c>
      <c r="AO1522" s="99">
        <f t="shared" si="117"/>
        <v>0</v>
      </c>
      <c r="AP1522" s="99">
        <f>SUMIFS(通讯通路门店!$K:$K,通讯通路门店!$S:$S,$G1522)</f>
        <v>0</v>
      </c>
      <c r="AQ1522" s="83"/>
      <c r="AR1522" s="99">
        <f>SUMIFS(通讯通路门店!$T:$T,通讯通路门店!$S:$S,$G1522)</f>
        <v>0</v>
      </c>
      <c r="AS1522" s="99">
        <f>SUMIFS(通讯通路门店!$U:$U,通讯通路门店!$S:$S,$G1522)</f>
        <v>0</v>
      </c>
      <c r="AT1522" s="99">
        <f>SUMIFS(通讯通路门店!$V:$V,通讯通路门店!$S:$S,$G1522)</f>
        <v>0</v>
      </c>
      <c r="AU1522" s="99">
        <f>SUMIFS(通讯通路门店!$W:$W,通讯通路门店!$S:$S,$G1522)</f>
        <v>0</v>
      </c>
      <c r="AV1522" s="99">
        <f>SUMIFS(通讯通路门店!$Z:$Z,通讯通路门店!$S:$S,$G1522)</f>
        <v>0</v>
      </c>
      <c r="AW1522" s="99">
        <f>SUMIFS(通讯通路门店!$AB:$AB,通讯通路门店!$S:$S,$G1522)</f>
        <v>0</v>
      </c>
      <c r="AX1522" s="99">
        <f>SUMIFS(通讯通路门店!$X:$X,通讯通路门店!$S:$S,$G1522)</f>
        <v>0</v>
      </c>
      <c r="AY1522" s="99">
        <f>SUMIFS(通讯通路门店!$Y:$Y,通讯通路门店!$S:$S,$G1522)</f>
        <v>0</v>
      </c>
      <c r="AZ1522" s="99">
        <f>SUMIFS(通讯通路门店!$AA:$AA,通讯通路门店!$S:$S,$G1522)</f>
        <v>0</v>
      </c>
      <c r="BA1522" s="99">
        <f t="shared" si="118"/>
        <v>0</v>
      </c>
      <c r="BB1522" s="99">
        <f t="shared" si="119"/>
        <v>0</v>
      </c>
      <c r="BC1522" s="99">
        <f>SUMIFS(通讯通路门店!$W:$W,通讯通路门店!$S:$S,$G1522,通讯通路门店!$J:$J,"荣耀体验店")+SUMIFS(通讯通路门店!$W:$W,通讯通路门店!$S:$S,$G1522,通讯通路门店!$J:$J,"荣耀授权专卖店")</f>
        <v>0</v>
      </c>
      <c r="BD1522" s="99">
        <f>SUMIFS(通讯通路门店!$Z:$Z,通讯通路门店!$S:$S,$G1522,通讯通路门店!$J:$J,"VIVO体验店")</f>
        <v>0</v>
      </c>
      <c r="BE1522" s="99">
        <f>SUMIFS(通讯通路门店!$AB:$AB,通讯通路门店!$S:$S,$G1522,通讯通路门店!$J:$J,"OPPO体验店")</f>
        <v>0</v>
      </c>
      <c r="BF1522" s="99">
        <f>SUMIFS(通讯通路门店!$X:$X,通讯通路门店!$S:$S,$G1522,通讯通路门店!$J:$J,"华为授权体验店")+SUMIFS(通讯通路门店!$AA:$AA,通讯通路门店!$S:$S,$G1522,通讯通路门店!$J:$J,"华为堡垒店")</f>
        <v>0</v>
      </c>
      <c r="BG1522" s="99">
        <f>SUMIFS(通讯通路门店!$Y:$Y,通讯通路门店!$S:$S,$G1522,通讯通路门店!$J:$J,"小米体验店")</f>
        <v>0</v>
      </c>
      <c r="BH1522" s="99">
        <f>SUMIFS(通讯通路门店!$AA:$AA,通讯通路门店!$S:$S,$G1522,通讯通路门店!$J:$J,"苹果体验店")</f>
        <v>0</v>
      </c>
      <c r="BI1522" s="99">
        <f>SUMIFS(通讯通路门店!$K:$K,通讯通路门店!$S:$S,$G1522,通讯通路门店!$J:$J,"其他品牌专卖店")</f>
        <v>0</v>
      </c>
      <c r="BJ1522" s="99">
        <f>SUMIFS(通讯通路门店!$AC:$AC,通讯通路门店!$S:$S,$G1522)</f>
        <v>0</v>
      </c>
      <c r="BK1522" s="99">
        <f>SUMIFS(通讯通路门店!$AD:$AD,通讯通路门店!$S:$S,$G1522)</f>
        <v>0</v>
      </c>
      <c r="BL1522" s="99">
        <f>SUMIFS(通讯通路门店!$AE:$AE,通讯通路门店!$S:$S,$G1522)</f>
        <v>0</v>
      </c>
      <c r="BM1522" s="99">
        <f>SUMIFS(通讯通路门店!$AF:$AF,通讯通路门店!$S:$S,$G1522)</f>
        <v>0</v>
      </c>
      <c r="BN1522" s="99">
        <f>SUMIFS(通讯通路门店!$AG:$AG,通讯通路门店!$S:$S,$G1522)</f>
        <v>0</v>
      </c>
      <c r="BO1522" s="99">
        <f>SUMIFS(通讯通路门店!$AH:$AH,通讯通路门店!$S:$S,$G1522)</f>
        <v>0</v>
      </c>
      <c r="BP1522" s="99">
        <f>SUMIFS(通讯通路门店!$AI:$AI,通讯通路门店!$S:$S,$G1522)</f>
        <v>0</v>
      </c>
      <c r="BQ1522" s="83"/>
    </row>
    <row r="1523" spans="1:69">
      <c r="A1523" s="99" t="str">
        <f>IFERROR(_xlfn.XLOOKUP($G1523,通讯通路门店!$S$4:$S$993933,通讯通路门店!$A$4:$A$993933,0,0),"")</f>
        <v>海南省</v>
      </c>
      <c r="B1523" s="99" t="str">
        <f>IFERROR(_xlfn.XLOOKUP($G1523,通讯通路门店!$S$4:$S$993933,通讯通路门店!$B$4:$B$993933,0,0),"")</f>
        <v>昌江黎族自治县</v>
      </c>
      <c r="C1523" s="99" t="str">
        <f>IFERROR(_xlfn.XLOOKUP($G1523,通讯通路门店!$S$4:$S$993933,通讯通路门店!$C$4:$C$993933,0,0),"")</f>
        <v>昌江黎族自治县</v>
      </c>
      <c r="D1523" s="99" t="str">
        <f>IFERROR(_xlfn.XLOOKUP($G1523,通讯通路门店!$S$4:$S$993933,通讯通路门店!$D$4:$D$993933,0,0),"")</f>
        <v>叉河镇</v>
      </c>
      <c r="E1523" s="83"/>
      <c r="F1523" s="83"/>
      <c r="G1523" s="101"/>
      <c r="H1523" s="102">
        <f>IFERROR(_xlfn.XLOOKUP($G1523,通讯通路门店!$S$4:$S$993933,通讯通路门店!$R$4:$R$993933,0,0),"")</f>
        <v>0</v>
      </c>
      <c r="I1523" s="83"/>
      <c r="J1523" s="83"/>
      <c r="K1523" s="83"/>
      <c r="L1523" s="83"/>
      <c r="M1523" s="83"/>
      <c r="N1523" s="83"/>
      <c r="O1523" s="83"/>
      <c r="P1523" s="83"/>
      <c r="Q1523" s="83"/>
      <c r="R1523" s="83"/>
      <c r="S1523" s="83"/>
      <c r="T1523" s="83"/>
      <c r="U1523" s="99">
        <f>COUNTIF(通讯通路门店!$S:$S,$G1523)</f>
        <v>0</v>
      </c>
      <c r="V1523" s="99">
        <f>COUNTIFS(通讯通路门店!$S:$S,$G1523,通讯通路门店!$J:$J,"综合卖场")</f>
        <v>0</v>
      </c>
      <c r="W1523" s="99">
        <f>SUMIFS(通讯通路门店!$AJ:$AJ,通讯通路门店!$S:$S,通讯客户沙盘!$G1523)</f>
        <v>0</v>
      </c>
      <c r="X1523" s="99">
        <f t="shared" si="115"/>
        <v>0</v>
      </c>
      <c r="Y1523" s="99">
        <f>COUNTIFS(通讯通路门店!$S:$S,$G1523,通讯通路门店!$J:$J,"荣耀体验店")+COUNTIFS(通讯通路门店!$S:$S,$G1523,通讯通路门店!$J:$J,"荣耀授权专卖店")</f>
        <v>0</v>
      </c>
      <c r="Z1523" s="99">
        <f>COUNTIFS(通讯通路门店!$S:$S,$G1523,通讯通路门店!$J:$J,"VIVO体验店")</f>
        <v>0</v>
      </c>
      <c r="AA1523" s="99">
        <f>COUNTIFS(通讯通路门店!$S:$S,$G1523,通讯通路门店!$J:$J,"OPPO体验店")</f>
        <v>0</v>
      </c>
      <c r="AB1523" s="99">
        <f>COUNTIFS(通讯通路门店!$S:$S,$G1523,通讯通路门店!$J:$J,"华为授权体验店")+COUNTIFS(通讯通路门店!$S:$S,$G1523,通讯通路门店!$J:$J,"华为堡垒店")</f>
        <v>0</v>
      </c>
      <c r="AC1523" s="99">
        <f>COUNTIFS(通讯通路门店!$S:$S,$G1523,通讯通路门店!$J:$J,"小米体验店")</f>
        <v>0</v>
      </c>
      <c r="AD1523" s="99">
        <f>COUNTIFS(通讯通路门店!$S:$S,$G1523,通讯通路门店!$J:$J,"苹果体验店")</f>
        <v>0</v>
      </c>
      <c r="AE1523" s="99">
        <f>COUNTIFS(通讯通路门店!$S:$S,$G1523,通讯通路门店!$J:$J,"其他品牌专卖店")</f>
        <v>0</v>
      </c>
      <c r="AF1523" s="99">
        <f>SUMIFS(通讯通路门店!$BI:$BI,通讯通路门店!$S:$S,$G1523)</f>
        <v>0</v>
      </c>
      <c r="AG1523" s="99">
        <f>SUMIFS(通讯通路门店!$BH:$BH,通讯通路门店!$S:$S,$G1523)</f>
        <v>0</v>
      </c>
      <c r="AH1523" s="99">
        <f t="shared" si="116"/>
        <v>0</v>
      </c>
      <c r="AI1523" s="99">
        <f>SUMIFS(通讯通路门店!$BB:$BB,通讯通路门店!$S:$S,$G1523)</f>
        <v>0</v>
      </c>
      <c r="AJ1523" s="99">
        <f>SUMIFS(通讯通路门店!$BE:$BE,通讯通路门店!$S:$S,$G1523)</f>
        <v>0</v>
      </c>
      <c r="AK1523" s="99">
        <f>SUMIFS(通讯通路门店!$BG:$BG,通讯通路门店!$S:$S,$G1523)</f>
        <v>0</v>
      </c>
      <c r="AL1523" s="99">
        <f>SUMIFS(通讯通路门店!$BC:$BC,通讯通路门店!$S:$S,$G1523)</f>
        <v>0</v>
      </c>
      <c r="AM1523" s="99">
        <f>SUMIFS(通讯通路门店!$BD:$BD,通讯通路门店!$S:$S,$G1523)</f>
        <v>0</v>
      </c>
      <c r="AN1523" s="99">
        <f>SUMIFS(通讯通路门店!$BF:$BF,通讯通路门店!$S:$S,$G1523)</f>
        <v>0</v>
      </c>
      <c r="AO1523" s="99">
        <f t="shared" si="117"/>
        <v>0</v>
      </c>
      <c r="AP1523" s="99">
        <f>SUMIFS(通讯通路门店!$K:$K,通讯通路门店!$S:$S,$G1523)</f>
        <v>0</v>
      </c>
      <c r="AQ1523" s="83"/>
      <c r="AR1523" s="99">
        <f>SUMIFS(通讯通路门店!$T:$T,通讯通路门店!$S:$S,$G1523)</f>
        <v>0</v>
      </c>
      <c r="AS1523" s="99">
        <f>SUMIFS(通讯通路门店!$U:$U,通讯通路门店!$S:$S,$G1523)</f>
        <v>0</v>
      </c>
      <c r="AT1523" s="99">
        <f>SUMIFS(通讯通路门店!$V:$V,通讯通路门店!$S:$S,$G1523)</f>
        <v>0</v>
      </c>
      <c r="AU1523" s="99">
        <f>SUMIFS(通讯通路门店!$W:$W,通讯通路门店!$S:$S,$G1523)</f>
        <v>0</v>
      </c>
      <c r="AV1523" s="99">
        <f>SUMIFS(通讯通路门店!$Z:$Z,通讯通路门店!$S:$S,$G1523)</f>
        <v>0</v>
      </c>
      <c r="AW1523" s="99">
        <f>SUMIFS(通讯通路门店!$AB:$AB,通讯通路门店!$S:$S,$G1523)</f>
        <v>0</v>
      </c>
      <c r="AX1523" s="99">
        <f>SUMIFS(通讯通路门店!$X:$X,通讯通路门店!$S:$S,$G1523)</f>
        <v>0</v>
      </c>
      <c r="AY1523" s="99">
        <f>SUMIFS(通讯通路门店!$Y:$Y,通讯通路门店!$S:$S,$G1523)</f>
        <v>0</v>
      </c>
      <c r="AZ1523" s="99">
        <f>SUMIFS(通讯通路门店!$AA:$AA,通讯通路门店!$S:$S,$G1523)</f>
        <v>0</v>
      </c>
      <c r="BA1523" s="99">
        <f t="shared" si="118"/>
        <v>0</v>
      </c>
      <c r="BB1523" s="99">
        <f t="shared" si="119"/>
        <v>0</v>
      </c>
      <c r="BC1523" s="99">
        <f>SUMIFS(通讯通路门店!$W:$W,通讯通路门店!$S:$S,$G1523,通讯通路门店!$J:$J,"荣耀体验店")+SUMIFS(通讯通路门店!$W:$W,通讯通路门店!$S:$S,$G1523,通讯通路门店!$J:$J,"荣耀授权专卖店")</f>
        <v>0</v>
      </c>
      <c r="BD1523" s="99">
        <f>SUMIFS(通讯通路门店!$Z:$Z,通讯通路门店!$S:$S,$G1523,通讯通路门店!$J:$J,"VIVO体验店")</f>
        <v>0</v>
      </c>
      <c r="BE1523" s="99">
        <f>SUMIFS(通讯通路门店!$AB:$AB,通讯通路门店!$S:$S,$G1523,通讯通路门店!$J:$J,"OPPO体验店")</f>
        <v>0</v>
      </c>
      <c r="BF1523" s="99">
        <f>SUMIFS(通讯通路门店!$X:$X,通讯通路门店!$S:$S,$G1523,通讯通路门店!$J:$J,"华为授权体验店")+SUMIFS(通讯通路门店!$AA:$AA,通讯通路门店!$S:$S,$G1523,通讯通路门店!$J:$J,"华为堡垒店")</f>
        <v>0</v>
      </c>
      <c r="BG1523" s="99">
        <f>SUMIFS(通讯通路门店!$Y:$Y,通讯通路门店!$S:$S,$G1523,通讯通路门店!$J:$J,"小米体验店")</f>
        <v>0</v>
      </c>
      <c r="BH1523" s="99">
        <f>SUMIFS(通讯通路门店!$AA:$AA,通讯通路门店!$S:$S,$G1523,通讯通路门店!$J:$J,"苹果体验店")</f>
        <v>0</v>
      </c>
      <c r="BI1523" s="99">
        <f>SUMIFS(通讯通路门店!$K:$K,通讯通路门店!$S:$S,$G1523,通讯通路门店!$J:$J,"其他品牌专卖店")</f>
        <v>0</v>
      </c>
      <c r="BJ1523" s="99">
        <f>SUMIFS(通讯通路门店!$AC:$AC,通讯通路门店!$S:$S,$G1523)</f>
        <v>0</v>
      </c>
      <c r="BK1523" s="99">
        <f>SUMIFS(通讯通路门店!$AD:$AD,通讯通路门店!$S:$S,$G1523)</f>
        <v>0</v>
      </c>
      <c r="BL1523" s="99">
        <f>SUMIFS(通讯通路门店!$AE:$AE,通讯通路门店!$S:$S,$G1523)</f>
        <v>0</v>
      </c>
      <c r="BM1523" s="99">
        <f>SUMIFS(通讯通路门店!$AF:$AF,通讯通路门店!$S:$S,$G1523)</f>
        <v>0</v>
      </c>
      <c r="BN1523" s="99">
        <f>SUMIFS(通讯通路门店!$AG:$AG,通讯通路门店!$S:$S,$G1523)</f>
        <v>0</v>
      </c>
      <c r="BO1523" s="99">
        <f>SUMIFS(通讯通路门店!$AH:$AH,通讯通路门店!$S:$S,$G1523)</f>
        <v>0</v>
      </c>
      <c r="BP1523" s="99">
        <f>SUMIFS(通讯通路门店!$AI:$AI,通讯通路门店!$S:$S,$G1523)</f>
        <v>0</v>
      </c>
      <c r="BQ1523" s="83"/>
    </row>
    <row r="1524" spans="1:69">
      <c r="A1524" s="99" t="str">
        <f>IFERROR(_xlfn.XLOOKUP($G1524,通讯通路门店!$S$4:$S$993933,通讯通路门店!$A$4:$A$993933,0,0),"")</f>
        <v>海南省</v>
      </c>
      <c r="B1524" s="99" t="str">
        <f>IFERROR(_xlfn.XLOOKUP($G1524,通讯通路门店!$S$4:$S$993933,通讯通路门店!$B$4:$B$993933,0,0),"")</f>
        <v>昌江黎族自治县</v>
      </c>
      <c r="C1524" s="99" t="str">
        <f>IFERROR(_xlfn.XLOOKUP($G1524,通讯通路门店!$S$4:$S$993933,通讯通路门店!$C$4:$C$993933,0,0),"")</f>
        <v>昌江黎族自治县</v>
      </c>
      <c r="D1524" s="99" t="str">
        <f>IFERROR(_xlfn.XLOOKUP($G1524,通讯通路门店!$S$4:$S$993933,通讯通路门店!$D$4:$D$993933,0,0),"")</f>
        <v>叉河镇</v>
      </c>
      <c r="E1524" s="83"/>
      <c r="F1524" s="83"/>
      <c r="G1524" s="101"/>
      <c r="H1524" s="102">
        <f>IFERROR(_xlfn.XLOOKUP($G1524,通讯通路门店!$S$4:$S$993933,通讯通路门店!$R$4:$R$993933,0,0),"")</f>
        <v>0</v>
      </c>
      <c r="I1524" s="83"/>
      <c r="J1524" s="83"/>
      <c r="K1524" s="83"/>
      <c r="L1524" s="83"/>
      <c r="M1524" s="83"/>
      <c r="N1524" s="83"/>
      <c r="O1524" s="83"/>
      <c r="P1524" s="83"/>
      <c r="Q1524" s="83"/>
      <c r="R1524" s="83"/>
      <c r="S1524" s="83"/>
      <c r="T1524" s="83"/>
      <c r="U1524" s="99">
        <f>COUNTIF(通讯通路门店!$S:$S,$G1524)</f>
        <v>0</v>
      </c>
      <c r="V1524" s="99">
        <f>COUNTIFS(通讯通路门店!$S:$S,$G1524,通讯通路门店!$J:$J,"综合卖场")</f>
        <v>0</v>
      </c>
      <c r="W1524" s="99">
        <f>SUMIFS(通讯通路门店!$AJ:$AJ,通讯通路门店!$S:$S,通讯客户沙盘!$G1524)</f>
        <v>0</v>
      </c>
      <c r="X1524" s="99">
        <f t="shared" si="115"/>
        <v>0</v>
      </c>
      <c r="Y1524" s="99">
        <f>COUNTIFS(通讯通路门店!$S:$S,$G1524,通讯通路门店!$J:$J,"荣耀体验店")+COUNTIFS(通讯通路门店!$S:$S,$G1524,通讯通路门店!$J:$J,"荣耀授权专卖店")</f>
        <v>0</v>
      </c>
      <c r="Z1524" s="99">
        <f>COUNTIFS(通讯通路门店!$S:$S,$G1524,通讯通路门店!$J:$J,"VIVO体验店")</f>
        <v>0</v>
      </c>
      <c r="AA1524" s="99">
        <f>COUNTIFS(通讯通路门店!$S:$S,$G1524,通讯通路门店!$J:$J,"OPPO体验店")</f>
        <v>0</v>
      </c>
      <c r="AB1524" s="99">
        <f>COUNTIFS(通讯通路门店!$S:$S,$G1524,通讯通路门店!$J:$J,"华为授权体验店")+COUNTIFS(通讯通路门店!$S:$S,$G1524,通讯通路门店!$J:$J,"华为堡垒店")</f>
        <v>0</v>
      </c>
      <c r="AC1524" s="99">
        <f>COUNTIFS(通讯通路门店!$S:$S,$G1524,通讯通路门店!$J:$J,"小米体验店")</f>
        <v>0</v>
      </c>
      <c r="AD1524" s="99">
        <f>COUNTIFS(通讯通路门店!$S:$S,$G1524,通讯通路门店!$J:$J,"苹果体验店")</f>
        <v>0</v>
      </c>
      <c r="AE1524" s="99">
        <f>COUNTIFS(通讯通路门店!$S:$S,$G1524,通讯通路门店!$J:$J,"其他品牌专卖店")</f>
        <v>0</v>
      </c>
      <c r="AF1524" s="99">
        <f>SUMIFS(通讯通路门店!$BI:$BI,通讯通路门店!$S:$S,$G1524)</f>
        <v>0</v>
      </c>
      <c r="AG1524" s="99">
        <f>SUMIFS(通讯通路门店!$BH:$BH,通讯通路门店!$S:$S,$G1524)</f>
        <v>0</v>
      </c>
      <c r="AH1524" s="99">
        <f t="shared" si="116"/>
        <v>0</v>
      </c>
      <c r="AI1524" s="99">
        <f>SUMIFS(通讯通路门店!$BB:$BB,通讯通路门店!$S:$S,$G1524)</f>
        <v>0</v>
      </c>
      <c r="AJ1524" s="99">
        <f>SUMIFS(通讯通路门店!$BE:$BE,通讯通路门店!$S:$S,$G1524)</f>
        <v>0</v>
      </c>
      <c r="AK1524" s="99">
        <f>SUMIFS(通讯通路门店!$BG:$BG,通讯通路门店!$S:$S,$G1524)</f>
        <v>0</v>
      </c>
      <c r="AL1524" s="99">
        <f>SUMIFS(通讯通路门店!$BC:$BC,通讯通路门店!$S:$S,$G1524)</f>
        <v>0</v>
      </c>
      <c r="AM1524" s="99">
        <f>SUMIFS(通讯通路门店!$BD:$BD,通讯通路门店!$S:$S,$G1524)</f>
        <v>0</v>
      </c>
      <c r="AN1524" s="99">
        <f>SUMIFS(通讯通路门店!$BF:$BF,通讯通路门店!$S:$S,$G1524)</f>
        <v>0</v>
      </c>
      <c r="AO1524" s="99">
        <f t="shared" si="117"/>
        <v>0</v>
      </c>
      <c r="AP1524" s="99">
        <f>SUMIFS(通讯通路门店!$K:$K,通讯通路门店!$S:$S,$G1524)</f>
        <v>0</v>
      </c>
      <c r="AQ1524" s="83"/>
      <c r="AR1524" s="99">
        <f>SUMIFS(通讯通路门店!$T:$T,通讯通路门店!$S:$S,$G1524)</f>
        <v>0</v>
      </c>
      <c r="AS1524" s="99">
        <f>SUMIFS(通讯通路门店!$U:$U,通讯通路门店!$S:$S,$G1524)</f>
        <v>0</v>
      </c>
      <c r="AT1524" s="99">
        <f>SUMIFS(通讯通路门店!$V:$V,通讯通路门店!$S:$S,$G1524)</f>
        <v>0</v>
      </c>
      <c r="AU1524" s="99">
        <f>SUMIFS(通讯通路门店!$W:$W,通讯通路门店!$S:$S,$G1524)</f>
        <v>0</v>
      </c>
      <c r="AV1524" s="99">
        <f>SUMIFS(通讯通路门店!$Z:$Z,通讯通路门店!$S:$S,$G1524)</f>
        <v>0</v>
      </c>
      <c r="AW1524" s="99">
        <f>SUMIFS(通讯通路门店!$AB:$AB,通讯通路门店!$S:$S,$G1524)</f>
        <v>0</v>
      </c>
      <c r="AX1524" s="99">
        <f>SUMIFS(通讯通路门店!$X:$X,通讯通路门店!$S:$S,$G1524)</f>
        <v>0</v>
      </c>
      <c r="AY1524" s="99">
        <f>SUMIFS(通讯通路门店!$Y:$Y,通讯通路门店!$S:$S,$G1524)</f>
        <v>0</v>
      </c>
      <c r="AZ1524" s="99">
        <f>SUMIFS(通讯通路门店!$AA:$AA,通讯通路门店!$S:$S,$G1524)</f>
        <v>0</v>
      </c>
      <c r="BA1524" s="99">
        <f t="shared" si="118"/>
        <v>0</v>
      </c>
      <c r="BB1524" s="99">
        <f t="shared" si="119"/>
        <v>0</v>
      </c>
      <c r="BC1524" s="99">
        <f>SUMIFS(通讯通路门店!$W:$W,通讯通路门店!$S:$S,$G1524,通讯通路门店!$J:$J,"荣耀体验店")+SUMIFS(通讯通路门店!$W:$W,通讯通路门店!$S:$S,$G1524,通讯通路门店!$J:$J,"荣耀授权专卖店")</f>
        <v>0</v>
      </c>
      <c r="BD1524" s="99">
        <f>SUMIFS(通讯通路门店!$Z:$Z,通讯通路门店!$S:$S,$G1524,通讯通路门店!$J:$J,"VIVO体验店")</f>
        <v>0</v>
      </c>
      <c r="BE1524" s="99">
        <f>SUMIFS(通讯通路门店!$AB:$AB,通讯通路门店!$S:$S,$G1524,通讯通路门店!$J:$J,"OPPO体验店")</f>
        <v>0</v>
      </c>
      <c r="BF1524" s="99">
        <f>SUMIFS(通讯通路门店!$X:$X,通讯通路门店!$S:$S,$G1524,通讯通路门店!$J:$J,"华为授权体验店")+SUMIFS(通讯通路门店!$AA:$AA,通讯通路门店!$S:$S,$G1524,通讯通路门店!$J:$J,"华为堡垒店")</f>
        <v>0</v>
      </c>
      <c r="BG1524" s="99">
        <f>SUMIFS(通讯通路门店!$Y:$Y,通讯通路门店!$S:$S,$G1524,通讯通路门店!$J:$J,"小米体验店")</f>
        <v>0</v>
      </c>
      <c r="BH1524" s="99">
        <f>SUMIFS(通讯通路门店!$AA:$AA,通讯通路门店!$S:$S,$G1524,通讯通路门店!$J:$J,"苹果体验店")</f>
        <v>0</v>
      </c>
      <c r="BI1524" s="99">
        <f>SUMIFS(通讯通路门店!$K:$K,通讯通路门店!$S:$S,$G1524,通讯通路门店!$J:$J,"其他品牌专卖店")</f>
        <v>0</v>
      </c>
      <c r="BJ1524" s="99">
        <f>SUMIFS(通讯通路门店!$AC:$AC,通讯通路门店!$S:$S,$G1524)</f>
        <v>0</v>
      </c>
      <c r="BK1524" s="99">
        <f>SUMIFS(通讯通路门店!$AD:$AD,通讯通路门店!$S:$S,$G1524)</f>
        <v>0</v>
      </c>
      <c r="BL1524" s="99">
        <f>SUMIFS(通讯通路门店!$AE:$AE,通讯通路门店!$S:$S,$G1524)</f>
        <v>0</v>
      </c>
      <c r="BM1524" s="99">
        <f>SUMIFS(通讯通路门店!$AF:$AF,通讯通路门店!$S:$S,$G1524)</f>
        <v>0</v>
      </c>
      <c r="BN1524" s="99">
        <f>SUMIFS(通讯通路门店!$AG:$AG,通讯通路门店!$S:$S,$G1524)</f>
        <v>0</v>
      </c>
      <c r="BO1524" s="99">
        <f>SUMIFS(通讯通路门店!$AH:$AH,通讯通路门店!$S:$S,$G1524)</f>
        <v>0</v>
      </c>
      <c r="BP1524" s="99">
        <f>SUMIFS(通讯通路门店!$AI:$AI,通讯通路门店!$S:$S,$G1524)</f>
        <v>0</v>
      </c>
      <c r="BQ1524" s="83"/>
    </row>
    <row r="1525" spans="1:69">
      <c r="A1525" s="99" t="str">
        <f>IFERROR(_xlfn.XLOOKUP($G1525,通讯通路门店!$S$4:$S$993933,通讯通路门店!$A$4:$A$993933,0,0),"")</f>
        <v>海南省</v>
      </c>
      <c r="B1525" s="99" t="str">
        <f>IFERROR(_xlfn.XLOOKUP($G1525,通讯通路门店!$S$4:$S$993933,通讯通路门店!$B$4:$B$993933,0,0),"")</f>
        <v>昌江黎族自治县</v>
      </c>
      <c r="C1525" s="99" t="str">
        <f>IFERROR(_xlfn.XLOOKUP($G1525,通讯通路门店!$S$4:$S$993933,通讯通路门店!$C$4:$C$993933,0,0),"")</f>
        <v>昌江黎族自治县</v>
      </c>
      <c r="D1525" s="99" t="str">
        <f>IFERROR(_xlfn.XLOOKUP($G1525,通讯通路门店!$S$4:$S$993933,通讯通路门店!$D$4:$D$993933,0,0),"")</f>
        <v>叉河镇</v>
      </c>
      <c r="E1525" s="83"/>
      <c r="F1525" s="83"/>
      <c r="G1525" s="101"/>
      <c r="H1525" s="102">
        <f>IFERROR(_xlfn.XLOOKUP($G1525,通讯通路门店!$S$4:$S$993933,通讯通路门店!$R$4:$R$993933,0,0),"")</f>
        <v>0</v>
      </c>
      <c r="I1525" s="83"/>
      <c r="J1525" s="83"/>
      <c r="K1525" s="83"/>
      <c r="L1525" s="83"/>
      <c r="M1525" s="83"/>
      <c r="N1525" s="83"/>
      <c r="O1525" s="83"/>
      <c r="P1525" s="83"/>
      <c r="Q1525" s="83"/>
      <c r="R1525" s="83"/>
      <c r="S1525" s="83"/>
      <c r="T1525" s="83"/>
      <c r="U1525" s="99">
        <f>COUNTIF(通讯通路门店!$S:$S,$G1525)</f>
        <v>0</v>
      </c>
      <c r="V1525" s="99">
        <f>COUNTIFS(通讯通路门店!$S:$S,$G1525,通讯通路门店!$J:$J,"综合卖场")</f>
        <v>0</v>
      </c>
      <c r="W1525" s="99">
        <f>SUMIFS(通讯通路门店!$AJ:$AJ,通讯通路门店!$S:$S,通讯客户沙盘!$G1525)</f>
        <v>0</v>
      </c>
      <c r="X1525" s="99">
        <f t="shared" si="115"/>
        <v>0</v>
      </c>
      <c r="Y1525" s="99">
        <f>COUNTIFS(通讯通路门店!$S:$S,$G1525,通讯通路门店!$J:$J,"荣耀体验店")+COUNTIFS(通讯通路门店!$S:$S,$G1525,通讯通路门店!$J:$J,"荣耀授权专卖店")</f>
        <v>0</v>
      </c>
      <c r="Z1525" s="99">
        <f>COUNTIFS(通讯通路门店!$S:$S,$G1525,通讯通路门店!$J:$J,"VIVO体验店")</f>
        <v>0</v>
      </c>
      <c r="AA1525" s="99">
        <f>COUNTIFS(通讯通路门店!$S:$S,$G1525,通讯通路门店!$J:$J,"OPPO体验店")</f>
        <v>0</v>
      </c>
      <c r="AB1525" s="99">
        <f>COUNTIFS(通讯通路门店!$S:$S,$G1525,通讯通路门店!$J:$J,"华为授权体验店")+COUNTIFS(通讯通路门店!$S:$S,$G1525,通讯通路门店!$J:$J,"华为堡垒店")</f>
        <v>0</v>
      </c>
      <c r="AC1525" s="99">
        <f>COUNTIFS(通讯通路门店!$S:$S,$G1525,通讯通路门店!$J:$J,"小米体验店")</f>
        <v>0</v>
      </c>
      <c r="AD1525" s="99">
        <f>COUNTIFS(通讯通路门店!$S:$S,$G1525,通讯通路门店!$J:$J,"苹果体验店")</f>
        <v>0</v>
      </c>
      <c r="AE1525" s="99">
        <f>COUNTIFS(通讯通路门店!$S:$S,$G1525,通讯通路门店!$J:$J,"其他品牌专卖店")</f>
        <v>0</v>
      </c>
      <c r="AF1525" s="99">
        <f>SUMIFS(通讯通路门店!$BI:$BI,通讯通路门店!$S:$S,$G1525)</f>
        <v>0</v>
      </c>
      <c r="AG1525" s="99">
        <f>SUMIFS(通讯通路门店!$BH:$BH,通讯通路门店!$S:$S,$G1525)</f>
        <v>0</v>
      </c>
      <c r="AH1525" s="99">
        <f t="shared" si="116"/>
        <v>0</v>
      </c>
      <c r="AI1525" s="99">
        <f>SUMIFS(通讯通路门店!$BB:$BB,通讯通路门店!$S:$S,$G1525)</f>
        <v>0</v>
      </c>
      <c r="AJ1525" s="99">
        <f>SUMIFS(通讯通路门店!$BE:$BE,通讯通路门店!$S:$S,$G1525)</f>
        <v>0</v>
      </c>
      <c r="AK1525" s="99">
        <f>SUMIFS(通讯通路门店!$BG:$BG,通讯通路门店!$S:$S,$G1525)</f>
        <v>0</v>
      </c>
      <c r="AL1525" s="99">
        <f>SUMIFS(通讯通路门店!$BC:$BC,通讯通路门店!$S:$S,$G1525)</f>
        <v>0</v>
      </c>
      <c r="AM1525" s="99">
        <f>SUMIFS(通讯通路门店!$BD:$BD,通讯通路门店!$S:$S,$G1525)</f>
        <v>0</v>
      </c>
      <c r="AN1525" s="99">
        <f>SUMIFS(通讯通路门店!$BF:$BF,通讯通路门店!$S:$S,$G1525)</f>
        <v>0</v>
      </c>
      <c r="AO1525" s="99">
        <f t="shared" si="117"/>
        <v>0</v>
      </c>
      <c r="AP1525" s="99">
        <f>SUMIFS(通讯通路门店!$K:$K,通讯通路门店!$S:$S,$G1525)</f>
        <v>0</v>
      </c>
      <c r="AQ1525" s="83"/>
      <c r="AR1525" s="99">
        <f>SUMIFS(通讯通路门店!$T:$T,通讯通路门店!$S:$S,$G1525)</f>
        <v>0</v>
      </c>
      <c r="AS1525" s="99">
        <f>SUMIFS(通讯通路门店!$U:$U,通讯通路门店!$S:$S,$G1525)</f>
        <v>0</v>
      </c>
      <c r="AT1525" s="99">
        <f>SUMIFS(通讯通路门店!$V:$V,通讯通路门店!$S:$S,$G1525)</f>
        <v>0</v>
      </c>
      <c r="AU1525" s="99">
        <f>SUMIFS(通讯通路门店!$W:$W,通讯通路门店!$S:$S,$G1525)</f>
        <v>0</v>
      </c>
      <c r="AV1525" s="99">
        <f>SUMIFS(通讯通路门店!$Z:$Z,通讯通路门店!$S:$S,$G1525)</f>
        <v>0</v>
      </c>
      <c r="AW1525" s="99">
        <f>SUMIFS(通讯通路门店!$AB:$AB,通讯通路门店!$S:$S,$G1525)</f>
        <v>0</v>
      </c>
      <c r="AX1525" s="99">
        <f>SUMIFS(通讯通路门店!$X:$X,通讯通路门店!$S:$S,$G1525)</f>
        <v>0</v>
      </c>
      <c r="AY1525" s="99">
        <f>SUMIFS(通讯通路门店!$Y:$Y,通讯通路门店!$S:$S,$G1525)</f>
        <v>0</v>
      </c>
      <c r="AZ1525" s="99">
        <f>SUMIFS(通讯通路门店!$AA:$AA,通讯通路门店!$S:$S,$G1525)</f>
        <v>0</v>
      </c>
      <c r="BA1525" s="99">
        <f t="shared" si="118"/>
        <v>0</v>
      </c>
      <c r="BB1525" s="99">
        <f t="shared" si="119"/>
        <v>0</v>
      </c>
      <c r="BC1525" s="99">
        <f>SUMIFS(通讯通路门店!$W:$W,通讯通路门店!$S:$S,$G1525,通讯通路门店!$J:$J,"荣耀体验店")+SUMIFS(通讯通路门店!$W:$W,通讯通路门店!$S:$S,$G1525,通讯通路门店!$J:$J,"荣耀授权专卖店")</f>
        <v>0</v>
      </c>
      <c r="BD1525" s="99">
        <f>SUMIFS(通讯通路门店!$Z:$Z,通讯通路门店!$S:$S,$G1525,通讯通路门店!$J:$J,"VIVO体验店")</f>
        <v>0</v>
      </c>
      <c r="BE1525" s="99">
        <f>SUMIFS(通讯通路门店!$AB:$AB,通讯通路门店!$S:$S,$G1525,通讯通路门店!$J:$J,"OPPO体验店")</f>
        <v>0</v>
      </c>
      <c r="BF1525" s="99">
        <f>SUMIFS(通讯通路门店!$X:$X,通讯通路门店!$S:$S,$G1525,通讯通路门店!$J:$J,"华为授权体验店")+SUMIFS(通讯通路门店!$AA:$AA,通讯通路门店!$S:$S,$G1525,通讯通路门店!$J:$J,"华为堡垒店")</f>
        <v>0</v>
      </c>
      <c r="BG1525" s="99">
        <f>SUMIFS(通讯通路门店!$Y:$Y,通讯通路门店!$S:$S,$G1525,通讯通路门店!$J:$J,"小米体验店")</f>
        <v>0</v>
      </c>
      <c r="BH1525" s="99">
        <f>SUMIFS(通讯通路门店!$AA:$AA,通讯通路门店!$S:$S,$G1525,通讯通路门店!$J:$J,"苹果体验店")</f>
        <v>0</v>
      </c>
      <c r="BI1525" s="99">
        <f>SUMIFS(通讯通路门店!$K:$K,通讯通路门店!$S:$S,$G1525,通讯通路门店!$J:$J,"其他品牌专卖店")</f>
        <v>0</v>
      </c>
      <c r="BJ1525" s="99">
        <f>SUMIFS(通讯通路门店!$AC:$AC,通讯通路门店!$S:$S,$G1525)</f>
        <v>0</v>
      </c>
      <c r="BK1525" s="99">
        <f>SUMIFS(通讯通路门店!$AD:$AD,通讯通路门店!$S:$S,$G1525)</f>
        <v>0</v>
      </c>
      <c r="BL1525" s="99">
        <f>SUMIFS(通讯通路门店!$AE:$AE,通讯通路门店!$S:$S,$G1525)</f>
        <v>0</v>
      </c>
      <c r="BM1525" s="99">
        <f>SUMIFS(通讯通路门店!$AF:$AF,通讯通路门店!$S:$S,$G1525)</f>
        <v>0</v>
      </c>
      <c r="BN1525" s="99">
        <f>SUMIFS(通讯通路门店!$AG:$AG,通讯通路门店!$S:$S,$G1525)</f>
        <v>0</v>
      </c>
      <c r="BO1525" s="99">
        <f>SUMIFS(通讯通路门店!$AH:$AH,通讯通路门店!$S:$S,$G1525)</f>
        <v>0</v>
      </c>
      <c r="BP1525" s="99">
        <f>SUMIFS(通讯通路门店!$AI:$AI,通讯通路门店!$S:$S,$G1525)</f>
        <v>0</v>
      </c>
      <c r="BQ1525" s="83"/>
    </row>
    <row r="1526" spans="1:69">
      <c r="A1526" s="99" t="str">
        <f>IFERROR(_xlfn.XLOOKUP($G1526,通讯通路门店!$S$4:$S$993933,通讯通路门店!$A$4:$A$993933,0,0),"")</f>
        <v>海南省</v>
      </c>
      <c r="B1526" s="99" t="str">
        <f>IFERROR(_xlfn.XLOOKUP($G1526,通讯通路门店!$S$4:$S$993933,通讯通路门店!$B$4:$B$993933,0,0),"")</f>
        <v>昌江黎族自治县</v>
      </c>
      <c r="C1526" s="99" t="str">
        <f>IFERROR(_xlfn.XLOOKUP($G1526,通讯通路门店!$S$4:$S$993933,通讯通路门店!$C$4:$C$993933,0,0),"")</f>
        <v>昌江黎族自治县</v>
      </c>
      <c r="D1526" s="99" t="str">
        <f>IFERROR(_xlfn.XLOOKUP($G1526,通讯通路门店!$S$4:$S$993933,通讯通路门店!$D$4:$D$993933,0,0),"")</f>
        <v>叉河镇</v>
      </c>
      <c r="E1526" s="83"/>
      <c r="F1526" s="83"/>
      <c r="G1526" s="101"/>
      <c r="H1526" s="102">
        <f>IFERROR(_xlfn.XLOOKUP($G1526,通讯通路门店!$S$4:$S$993933,通讯通路门店!$R$4:$R$993933,0,0),"")</f>
        <v>0</v>
      </c>
      <c r="I1526" s="83"/>
      <c r="J1526" s="83"/>
      <c r="K1526" s="83"/>
      <c r="L1526" s="83"/>
      <c r="M1526" s="83"/>
      <c r="N1526" s="83"/>
      <c r="O1526" s="83"/>
      <c r="P1526" s="83"/>
      <c r="Q1526" s="83"/>
      <c r="R1526" s="83"/>
      <c r="S1526" s="83"/>
      <c r="T1526" s="83"/>
      <c r="U1526" s="99">
        <f>COUNTIF(通讯通路门店!$S:$S,$G1526)</f>
        <v>0</v>
      </c>
      <c r="V1526" s="99">
        <f>COUNTIFS(通讯通路门店!$S:$S,$G1526,通讯通路门店!$J:$J,"综合卖场")</f>
        <v>0</v>
      </c>
      <c r="W1526" s="99">
        <f>SUMIFS(通讯通路门店!$AJ:$AJ,通讯通路门店!$S:$S,通讯客户沙盘!$G1526)</f>
        <v>0</v>
      </c>
      <c r="X1526" s="99">
        <f t="shared" si="115"/>
        <v>0</v>
      </c>
      <c r="Y1526" s="99">
        <f>COUNTIFS(通讯通路门店!$S:$S,$G1526,通讯通路门店!$J:$J,"荣耀体验店")+COUNTIFS(通讯通路门店!$S:$S,$G1526,通讯通路门店!$J:$J,"荣耀授权专卖店")</f>
        <v>0</v>
      </c>
      <c r="Z1526" s="99">
        <f>COUNTIFS(通讯通路门店!$S:$S,$G1526,通讯通路门店!$J:$J,"VIVO体验店")</f>
        <v>0</v>
      </c>
      <c r="AA1526" s="99">
        <f>COUNTIFS(通讯通路门店!$S:$S,$G1526,通讯通路门店!$J:$J,"OPPO体验店")</f>
        <v>0</v>
      </c>
      <c r="AB1526" s="99">
        <f>COUNTIFS(通讯通路门店!$S:$S,$G1526,通讯通路门店!$J:$J,"华为授权体验店")+COUNTIFS(通讯通路门店!$S:$S,$G1526,通讯通路门店!$J:$J,"华为堡垒店")</f>
        <v>0</v>
      </c>
      <c r="AC1526" s="99">
        <f>COUNTIFS(通讯通路门店!$S:$S,$G1526,通讯通路门店!$J:$J,"小米体验店")</f>
        <v>0</v>
      </c>
      <c r="AD1526" s="99">
        <f>COUNTIFS(通讯通路门店!$S:$S,$G1526,通讯通路门店!$J:$J,"苹果体验店")</f>
        <v>0</v>
      </c>
      <c r="AE1526" s="99">
        <f>COUNTIFS(通讯通路门店!$S:$S,$G1526,通讯通路门店!$J:$J,"其他品牌专卖店")</f>
        <v>0</v>
      </c>
      <c r="AF1526" s="99">
        <f>SUMIFS(通讯通路门店!$BI:$BI,通讯通路门店!$S:$S,$G1526)</f>
        <v>0</v>
      </c>
      <c r="AG1526" s="99">
        <f>SUMIFS(通讯通路门店!$BH:$BH,通讯通路门店!$S:$S,$G1526)</f>
        <v>0</v>
      </c>
      <c r="AH1526" s="99">
        <f t="shared" si="116"/>
        <v>0</v>
      </c>
      <c r="AI1526" s="99">
        <f>SUMIFS(通讯通路门店!$BB:$BB,通讯通路门店!$S:$S,$G1526)</f>
        <v>0</v>
      </c>
      <c r="AJ1526" s="99">
        <f>SUMIFS(通讯通路门店!$BE:$BE,通讯通路门店!$S:$S,$G1526)</f>
        <v>0</v>
      </c>
      <c r="AK1526" s="99">
        <f>SUMIFS(通讯通路门店!$BG:$BG,通讯通路门店!$S:$S,$G1526)</f>
        <v>0</v>
      </c>
      <c r="AL1526" s="99">
        <f>SUMIFS(通讯通路门店!$BC:$BC,通讯通路门店!$S:$S,$G1526)</f>
        <v>0</v>
      </c>
      <c r="AM1526" s="99">
        <f>SUMIFS(通讯通路门店!$BD:$BD,通讯通路门店!$S:$S,$G1526)</f>
        <v>0</v>
      </c>
      <c r="AN1526" s="99">
        <f>SUMIFS(通讯通路门店!$BF:$BF,通讯通路门店!$S:$S,$G1526)</f>
        <v>0</v>
      </c>
      <c r="AO1526" s="99">
        <f t="shared" si="117"/>
        <v>0</v>
      </c>
      <c r="AP1526" s="99">
        <f>SUMIFS(通讯通路门店!$K:$K,通讯通路门店!$S:$S,$G1526)</f>
        <v>0</v>
      </c>
      <c r="AQ1526" s="83"/>
      <c r="AR1526" s="99">
        <f>SUMIFS(通讯通路门店!$T:$T,通讯通路门店!$S:$S,$G1526)</f>
        <v>0</v>
      </c>
      <c r="AS1526" s="99">
        <f>SUMIFS(通讯通路门店!$U:$U,通讯通路门店!$S:$S,$G1526)</f>
        <v>0</v>
      </c>
      <c r="AT1526" s="99">
        <f>SUMIFS(通讯通路门店!$V:$V,通讯通路门店!$S:$S,$G1526)</f>
        <v>0</v>
      </c>
      <c r="AU1526" s="99">
        <f>SUMIFS(通讯通路门店!$W:$W,通讯通路门店!$S:$S,$G1526)</f>
        <v>0</v>
      </c>
      <c r="AV1526" s="99">
        <f>SUMIFS(通讯通路门店!$Z:$Z,通讯通路门店!$S:$S,$G1526)</f>
        <v>0</v>
      </c>
      <c r="AW1526" s="99">
        <f>SUMIFS(通讯通路门店!$AB:$AB,通讯通路门店!$S:$S,$G1526)</f>
        <v>0</v>
      </c>
      <c r="AX1526" s="99">
        <f>SUMIFS(通讯通路门店!$X:$X,通讯通路门店!$S:$S,$G1526)</f>
        <v>0</v>
      </c>
      <c r="AY1526" s="99">
        <f>SUMIFS(通讯通路门店!$Y:$Y,通讯通路门店!$S:$S,$G1526)</f>
        <v>0</v>
      </c>
      <c r="AZ1526" s="99">
        <f>SUMIFS(通讯通路门店!$AA:$AA,通讯通路门店!$S:$S,$G1526)</f>
        <v>0</v>
      </c>
      <c r="BA1526" s="99">
        <f t="shared" si="118"/>
        <v>0</v>
      </c>
      <c r="BB1526" s="99">
        <f t="shared" si="119"/>
        <v>0</v>
      </c>
      <c r="BC1526" s="99">
        <f>SUMIFS(通讯通路门店!$W:$W,通讯通路门店!$S:$S,$G1526,通讯通路门店!$J:$J,"荣耀体验店")+SUMIFS(通讯通路门店!$W:$W,通讯通路门店!$S:$S,$G1526,通讯通路门店!$J:$J,"荣耀授权专卖店")</f>
        <v>0</v>
      </c>
      <c r="BD1526" s="99">
        <f>SUMIFS(通讯通路门店!$Z:$Z,通讯通路门店!$S:$S,$G1526,通讯通路门店!$J:$J,"VIVO体验店")</f>
        <v>0</v>
      </c>
      <c r="BE1526" s="99">
        <f>SUMIFS(通讯通路门店!$AB:$AB,通讯通路门店!$S:$S,$G1526,通讯通路门店!$J:$J,"OPPO体验店")</f>
        <v>0</v>
      </c>
      <c r="BF1526" s="99">
        <f>SUMIFS(通讯通路门店!$X:$X,通讯通路门店!$S:$S,$G1526,通讯通路门店!$J:$J,"华为授权体验店")+SUMIFS(通讯通路门店!$AA:$AA,通讯通路门店!$S:$S,$G1526,通讯通路门店!$J:$J,"华为堡垒店")</f>
        <v>0</v>
      </c>
      <c r="BG1526" s="99">
        <f>SUMIFS(通讯通路门店!$Y:$Y,通讯通路门店!$S:$S,$G1526,通讯通路门店!$J:$J,"小米体验店")</f>
        <v>0</v>
      </c>
      <c r="BH1526" s="99">
        <f>SUMIFS(通讯通路门店!$AA:$AA,通讯通路门店!$S:$S,$G1526,通讯通路门店!$J:$J,"苹果体验店")</f>
        <v>0</v>
      </c>
      <c r="BI1526" s="99">
        <f>SUMIFS(通讯通路门店!$K:$K,通讯通路门店!$S:$S,$G1526,通讯通路门店!$J:$J,"其他品牌专卖店")</f>
        <v>0</v>
      </c>
      <c r="BJ1526" s="99">
        <f>SUMIFS(通讯通路门店!$AC:$AC,通讯通路门店!$S:$S,$G1526)</f>
        <v>0</v>
      </c>
      <c r="BK1526" s="99">
        <f>SUMIFS(通讯通路门店!$AD:$AD,通讯通路门店!$S:$S,$G1526)</f>
        <v>0</v>
      </c>
      <c r="BL1526" s="99">
        <f>SUMIFS(通讯通路门店!$AE:$AE,通讯通路门店!$S:$S,$G1526)</f>
        <v>0</v>
      </c>
      <c r="BM1526" s="99">
        <f>SUMIFS(通讯通路门店!$AF:$AF,通讯通路门店!$S:$S,$G1526)</f>
        <v>0</v>
      </c>
      <c r="BN1526" s="99">
        <f>SUMIFS(通讯通路门店!$AG:$AG,通讯通路门店!$S:$S,$G1526)</f>
        <v>0</v>
      </c>
      <c r="BO1526" s="99">
        <f>SUMIFS(通讯通路门店!$AH:$AH,通讯通路门店!$S:$S,$G1526)</f>
        <v>0</v>
      </c>
      <c r="BP1526" s="99">
        <f>SUMIFS(通讯通路门店!$AI:$AI,通讯通路门店!$S:$S,$G1526)</f>
        <v>0</v>
      </c>
      <c r="BQ1526" s="83"/>
    </row>
    <row r="1527" spans="1:69">
      <c r="A1527" s="99" t="str">
        <f>IFERROR(_xlfn.XLOOKUP($G1527,通讯通路门店!$S$4:$S$993933,通讯通路门店!$A$4:$A$993933,0,0),"")</f>
        <v>海南省</v>
      </c>
      <c r="B1527" s="99" t="str">
        <f>IFERROR(_xlfn.XLOOKUP($G1527,通讯通路门店!$S$4:$S$993933,通讯通路门店!$B$4:$B$993933,0,0),"")</f>
        <v>昌江黎族自治县</v>
      </c>
      <c r="C1527" s="99" t="str">
        <f>IFERROR(_xlfn.XLOOKUP($G1527,通讯通路门店!$S$4:$S$993933,通讯通路门店!$C$4:$C$993933,0,0),"")</f>
        <v>昌江黎族自治县</v>
      </c>
      <c r="D1527" s="99" t="str">
        <f>IFERROR(_xlfn.XLOOKUP($G1527,通讯通路门店!$S$4:$S$993933,通讯通路门店!$D$4:$D$993933,0,0),"")</f>
        <v>叉河镇</v>
      </c>
      <c r="E1527" s="83"/>
      <c r="F1527" s="83"/>
      <c r="G1527" s="101"/>
      <c r="H1527" s="102">
        <f>IFERROR(_xlfn.XLOOKUP($G1527,通讯通路门店!$S$4:$S$993933,通讯通路门店!$R$4:$R$993933,0,0),"")</f>
        <v>0</v>
      </c>
      <c r="I1527" s="83"/>
      <c r="J1527" s="83"/>
      <c r="K1527" s="83"/>
      <c r="L1527" s="83"/>
      <c r="M1527" s="83"/>
      <c r="N1527" s="83"/>
      <c r="O1527" s="83"/>
      <c r="P1527" s="83"/>
      <c r="Q1527" s="83"/>
      <c r="R1527" s="83"/>
      <c r="S1527" s="83"/>
      <c r="T1527" s="83"/>
      <c r="U1527" s="99">
        <f>COUNTIF(通讯通路门店!$S:$S,$G1527)</f>
        <v>0</v>
      </c>
      <c r="V1527" s="99">
        <f>COUNTIFS(通讯通路门店!$S:$S,$G1527,通讯通路门店!$J:$J,"综合卖场")</f>
        <v>0</v>
      </c>
      <c r="W1527" s="99">
        <f>SUMIFS(通讯通路门店!$AJ:$AJ,通讯通路门店!$S:$S,通讯客户沙盘!$G1527)</f>
        <v>0</v>
      </c>
      <c r="X1527" s="99">
        <f t="shared" si="115"/>
        <v>0</v>
      </c>
      <c r="Y1527" s="99">
        <f>COUNTIFS(通讯通路门店!$S:$S,$G1527,通讯通路门店!$J:$J,"荣耀体验店")+COUNTIFS(通讯通路门店!$S:$S,$G1527,通讯通路门店!$J:$J,"荣耀授权专卖店")</f>
        <v>0</v>
      </c>
      <c r="Z1527" s="99">
        <f>COUNTIFS(通讯通路门店!$S:$S,$G1527,通讯通路门店!$J:$J,"VIVO体验店")</f>
        <v>0</v>
      </c>
      <c r="AA1527" s="99">
        <f>COUNTIFS(通讯通路门店!$S:$S,$G1527,通讯通路门店!$J:$J,"OPPO体验店")</f>
        <v>0</v>
      </c>
      <c r="AB1527" s="99">
        <f>COUNTIFS(通讯通路门店!$S:$S,$G1527,通讯通路门店!$J:$J,"华为授权体验店")+COUNTIFS(通讯通路门店!$S:$S,$G1527,通讯通路门店!$J:$J,"华为堡垒店")</f>
        <v>0</v>
      </c>
      <c r="AC1527" s="99">
        <f>COUNTIFS(通讯通路门店!$S:$S,$G1527,通讯通路门店!$J:$J,"小米体验店")</f>
        <v>0</v>
      </c>
      <c r="AD1527" s="99">
        <f>COUNTIFS(通讯通路门店!$S:$S,$G1527,通讯通路门店!$J:$J,"苹果体验店")</f>
        <v>0</v>
      </c>
      <c r="AE1527" s="99">
        <f>COUNTIFS(通讯通路门店!$S:$S,$G1527,通讯通路门店!$J:$J,"其他品牌专卖店")</f>
        <v>0</v>
      </c>
      <c r="AF1527" s="99">
        <f>SUMIFS(通讯通路门店!$BI:$BI,通讯通路门店!$S:$S,$G1527)</f>
        <v>0</v>
      </c>
      <c r="AG1527" s="99">
        <f>SUMIFS(通讯通路门店!$BH:$BH,通讯通路门店!$S:$S,$G1527)</f>
        <v>0</v>
      </c>
      <c r="AH1527" s="99">
        <f t="shared" si="116"/>
        <v>0</v>
      </c>
      <c r="AI1527" s="99">
        <f>SUMIFS(通讯通路门店!$BB:$BB,通讯通路门店!$S:$S,$G1527)</f>
        <v>0</v>
      </c>
      <c r="AJ1527" s="99">
        <f>SUMIFS(通讯通路门店!$BE:$BE,通讯通路门店!$S:$S,$G1527)</f>
        <v>0</v>
      </c>
      <c r="AK1527" s="99">
        <f>SUMIFS(通讯通路门店!$BG:$BG,通讯通路门店!$S:$S,$G1527)</f>
        <v>0</v>
      </c>
      <c r="AL1527" s="99">
        <f>SUMIFS(通讯通路门店!$BC:$BC,通讯通路门店!$S:$S,$G1527)</f>
        <v>0</v>
      </c>
      <c r="AM1527" s="99">
        <f>SUMIFS(通讯通路门店!$BD:$BD,通讯通路门店!$S:$S,$G1527)</f>
        <v>0</v>
      </c>
      <c r="AN1527" s="99">
        <f>SUMIFS(通讯通路门店!$BF:$BF,通讯通路门店!$S:$S,$G1527)</f>
        <v>0</v>
      </c>
      <c r="AO1527" s="99">
        <f t="shared" si="117"/>
        <v>0</v>
      </c>
      <c r="AP1527" s="99">
        <f>SUMIFS(通讯通路门店!$K:$K,通讯通路门店!$S:$S,$G1527)</f>
        <v>0</v>
      </c>
      <c r="AQ1527" s="83"/>
      <c r="AR1527" s="99">
        <f>SUMIFS(通讯通路门店!$T:$T,通讯通路门店!$S:$S,$G1527)</f>
        <v>0</v>
      </c>
      <c r="AS1527" s="99">
        <f>SUMIFS(通讯通路门店!$U:$U,通讯通路门店!$S:$S,$G1527)</f>
        <v>0</v>
      </c>
      <c r="AT1527" s="99">
        <f>SUMIFS(通讯通路门店!$V:$V,通讯通路门店!$S:$S,$G1527)</f>
        <v>0</v>
      </c>
      <c r="AU1527" s="99">
        <f>SUMIFS(通讯通路门店!$W:$W,通讯通路门店!$S:$S,$G1527)</f>
        <v>0</v>
      </c>
      <c r="AV1527" s="99">
        <f>SUMIFS(通讯通路门店!$Z:$Z,通讯通路门店!$S:$S,$G1527)</f>
        <v>0</v>
      </c>
      <c r="AW1527" s="99">
        <f>SUMIFS(通讯通路门店!$AB:$AB,通讯通路门店!$S:$S,$G1527)</f>
        <v>0</v>
      </c>
      <c r="AX1527" s="99">
        <f>SUMIFS(通讯通路门店!$X:$X,通讯通路门店!$S:$S,$G1527)</f>
        <v>0</v>
      </c>
      <c r="AY1527" s="99">
        <f>SUMIFS(通讯通路门店!$Y:$Y,通讯通路门店!$S:$S,$G1527)</f>
        <v>0</v>
      </c>
      <c r="AZ1527" s="99">
        <f>SUMIFS(通讯通路门店!$AA:$AA,通讯通路门店!$S:$S,$G1527)</f>
        <v>0</v>
      </c>
      <c r="BA1527" s="99">
        <f t="shared" si="118"/>
        <v>0</v>
      </c>
      <c r="BB1527" s="99">
        <f t="shared" si="119"/>
        <v>0</v>
      </c>
      <c r="BC1527" s="99">
        <f>SUMIFS(通讯通路门店!$W:$W,通讯通路门店!$S:$S,$G1527,通讯通路门店!$J:$J,"荣耀体验店")+SUMIFS(通讯通路门店!$W:$W,通讯通路门店!$S:$S,$G1527,通讯通路门店!$J:$J,"荣耀授权专卖店")</f>
        <v>0</v>
      </c>
      <c r="BD1527" s="99">
        <f>SUMIFS(通讯通路门店!$Z:$Z,通讯通路门店!$S:$S,$G1527,通讯通路门店!$J:$J,"VIVO体验店")</f>
        <v>0</v>
      </c>
      <c r="BE1527" s="99">
        <f>SUMIFS(通讯通路门店!$AB:$AB,通讯通路门店!$S:$S,$G1527,通讯通路门店!$J:$J,"OPPO体验店")</f>
        <v>0</v>
      </c>
      <c r="BF1527" s="99">
        <f>SUMIFS(通讯通路门店!$X:$X,通讯通路门店!$S:$S,$G1527,通讯通路门店!$J:$J,"华为授权体验店")+SUMIFS(通讯通路门店!$AA:$AA,通讯通路门店!$S:$S,$G1527,通讯通路门店!$J:$J,"华为堡垒店")</f>
        <v>0</v>
      </c>
      <c r="BG1527" s="99">
        <f>SUMIFS(通讯通路门店!$Y:$Y,通讯通路门店!$S:$S,$G1527,通讯通路门店!$J:$J,"小米体验店")</f>
        <v>0</v>
      </c>
      <c r="BH1527" s="99">
        <f>SUMIFS(通讯通路门店!$AA:$AA,通讯通路门店!$S:$S,$G1527,通讯通路门店!$J:$J,"苹果体验店")</f>
        <v>0</v>
      </c>
      <c r="BI1527" s="99">
        <f>SUMIFS(通讯通路门店!$K:$K,通讯通路门店!$S:$S,$G1527,通讯通路门店!$J:$J,"其他品牌专卖店")</f>
        <v>0</v>
      </c>
      <c r="BJ1527" s="99">
        <f>SUMIFS(通讯通路门店!$AC:$AC,通讯通路门店!$S:$S,$G1527)</f>
        <v>0</v>
      </c>
      <c r="BK1527" s="99">
        <f>SUMIFS(通讯通路门店!$AD:$AD,通讯通路门店!$S:$S,$G1527)</f>
        <v>0</v>
      </c>
      <c r="BL1527" s="99">
        <f>SUMIFS(通讯通路门店!$AE:$AE,通讯通路门店!$S:$S,$G1527)</f>
        <v>0</v>
      </c>
      <c r="BM1527" s="99">
        <f>SUMIFS(通讯通路门店!$AF:$AF,通讯通路门店!$S:$S,$G1527)</f>
        <v>0</v>
      </c>
      <c r="BN1527" s="99">
        <f>SUMIFS(通讯通路门店!$AG:$AG,通讯通路门店!$S:$S,$G1527)</f>
        <v>0</v>
      </c>
      <c r="BO1527" s="99">
        <f>SUMIFS(通讯通路门店!$AH:$AH,通讯通路门店!$S:$S,$G1527)</f>
        <v>0</v>
      </c>
      <c r="BP1527" s="99">
        <f>SUMIFS(通讯通路门店!$AI:$AI,通讯通路门店!$S:$S,$G1527)</f>
        <v>0</v>
      </c>
      <c r="BQ1527" s="83"/>
    </row>
    <row r="1528" spans="1:69">
      <c r="A1528" s="99" t="str">
        <f>IFERROR(_xlfn.XLOOKUP($G1528,通讯通路门店!$S$4:$S$993933,通讯通路门店!$A$4:$A$993933,0,0),"")</f>
        <v>海南省</v>
      </c>
      <c r="B1528" s="99" t="str">
        <f>IFERROR(_xlfn.XLOOKUP($G1528,通讯通路门店!$S$4:$S$993933,通讯通路门店!$B$4:$B$993933,0,0),"")</f>
        <v>昌江黎族自治县</v>
      </c>
      <c r="C1528" s="99" t="str">
        <f>IFERROR(_xlfn.XLOOKUP($G1528,通讯通路门店!$S$4:$S$993933,通讯通路门店!$C$4:$C$993933,0,0),"")</f>
        <v>昌江黎族自治县</v>
      </c>
      <c r="D1528" s="99" t="str">
        <f>IFERROR(_xlfn.XLOOKUP($G1528,通讯通路门店!$S$4:$S$993933,通讯通路门店!$D$4:$D$993933,0,0),"")</f>
        <v>叉河镇</v>
      </c>
      <c r="E1528" s="83"/>
      <c r="F1528" s="83"/>
      <c r="G1528" s="101"/>
      <c r="H1528" s="102">
        <f>IFERROR(_xlfn.XLOOKUP($G1528,通讯通路门店!$S$4:$S$993933,通讯通路门店!$R$4:$R$993933,0,0),"")</f>
        <v>0</v>
      </c>
      <c r="I1528" s="83"/>
      <c r="J1528" s="83"/>
      <c r="K1528" s="83"/>
      <c r="L1528" s="83"/>
      <c r="M1528" s="83"/>
      <c r="N1528" s="83"/>
      <c r="O1528" s="83"/>
      <c r="P1528" s="83"/>
      <c r="Q1528" s="83"/>
      <c r="R1528" s="83"/>
      <c r="S1528" s="83"/>
      <c r="T1528" s="83"/>
      <c r="U1528" s="99">
        <f>COUNTIF(通讯通路门店!$S:$S,$G1528)</f>
        <v>0</v>
      </c>
      <c r="V1528" s="99">
        <f>COUNTIFS(通讯通路门店!$S:$S,$G1528,通讯通路门店!$J:$J,"综合卖场")</f>
        <v>0</v>
      </c>
      <c r="W1528" s="99">
        <f>SUMIFS(通讯通路门店!$AJ:$AJ,通讯通路门店!$S:$S,通讯客户沙盘!$G1528)</f>
        <v>0</v>
      </c>
      <c r="X1528" s="99">
        <f t="shared" si="115"/>
        <v>0</v>
      </c>
      <c r="Y1528" s="99">
        <f>COUNTIFS(通讯通路门店!$S:$S,$G1528,通讯通路门店!$J:$J,"荣耀体验店")+COUNTIFS(通讯通路门店!$S:$S,$G1528,通讯通路门店!$J:$J,"荣耀授权专卖店")</f>
        <v>0</v>
      </c>
      <c r="Z1528" s="99">
        <f>COUNTIFS(通讯通路门店!$S:$S,$G1528,通讯通路门店!$J:$J,"VIVO体验店")</f>
        <v>0</v>
      </c>
      <c r="AA1528" s="99">
        <f>COUNTIFS(通讯通路门店!$S:$S,$G1528,通讯通路门店!$J:$J,"OPPO体验店")</f>
        <v>0</v>
      </c>
      <c r="AB1528" s="99">
        <f>COUNTIFS(通讯通路门店!$S:$S,$G1528,通讯通路门店!$J:$J,"华为授权体验店")+COUNTIFS(通讯通路门店!$S:$S,$G1528,通讯通路门店!$J:$J,"华为堡垒店")</f>
        <v>0</v>
      </c>
      <c r="AC1528" s="99">
        <f>COUNTIFS(通讯通路门店!$S:$S,$G1528,通讯通路门店!$J:$J,"小米体验店")</f>
        <v>0</v>
      </c>
      <c r="AD1528" s="99">
        <f>COUNTIFS(通讯通路门店!$S:$S,$G1528,通讯通路门店!$J:$J,"苹果体验店")</f>
        <v>0</v>
      </c>
      <c r="AE1528" s="99">
        <f>COUNTIFS(通讯通路门店!$S:$S,$G1528,通讯通路门店!$J:$J,"其他品牌专卖店")</f>
        <v>0</v>
      </c>
      <c r="AF1528" s="99">
        <f>SUMIFS(通讯通路门店!$BI:$BI,通讯通路门店!$S:$S,$G1528)</f>
        <v>0</v>
      </c>
      <c r="AG1528" s="99">
        <f>SUMIFS(通讯通路门店!$BH:$BH,通讯通路门店!$S:$S,$G1528)</f>
        <v>0</v>
      </c>
      <c r="AH1528" s="99">
        <f t="shared" si="116"/>
        <v>0</v>
      </c>
      <c r="AI1528" s="99">
        <f>SUMIFS(通讯通路门店!$BB:$BB,通讯通路门店!$S:$S,$G1528)</f>
        <v>0</v>
      </c>
      <c r="AJ1528" s="99">
        <f>SUMIFS(通讯通路门店!$BE:$BE,通讯通路门店!$S:$S,$G1528)</f>
        <v>0</v>
      </c>
      <c r="AK1528" s="99">
        <f>SUMIFS(通讯通路门店!$BG:$BG,通讯通路门店!$S:$S,$G1528)</f>
        <v>0</v>
      </c>
      <c r="AL1528" s="99">
        <f>SUMIFS(通讯通路门店!$BC:$BC,通讯通路门店!$S:$S,$G1528)</f>
        <v>0</v>
      </c>
      <c r="AM1528" s="99">
        <f>SUMIFS(通讯通路门店!$BD:$BD,通讯通路门店!$S:$S,$G1528)</f>
        <v>0</v>
      </c>
      <c r="AN1528" s="99">
        <f>SUMIFS(通讯通路门店!$BF:$BF,通讯通路门店!$S:$S,$G1528)</f>
        <v>0</v>
      </c>
      <c r="AO1528" s="99">
        <f t="shared" si="117"/>
        <v>0</v>
      </c>
      <c r="AP1528" s="99">
        <f>SUMIFS(通讯通路门店!$K:$K,通讯通路门店!$S:$S,$G1528)</f>
        <v>0</v>
      </c>
      <c r="AQ1528" s="83"/>
      <c r="AR1528" s="99">
        <f>SUMIFS(通讯通路门店!$T:$T,通讯通路门店!$S:$S,$G1528)</f>
        <v>0</v>
      </c>
      <c r="AS1528" s="99">
        <f>SUMIFS(通讯通路门店!$U:$U,通讯通路门店!$S:$S,$G1528)</f>
        <v>0</v>
      </c>
      <c r="AT1528" s="99">
        <f>SUMIFS(通讯通路门店!$V:$V,通讯通路门店!$S:$S,$G1528)</f>
        <v>0</v>
      </c>
      <c r="AU1528" s="99">
        <f>SUMIFS(通讯通路门店!$W:$W,通讯通路门店!$S:$S,$G1528)</f>
        <v>0</v>
      </c>
      <c r="AV1528" s="99">
        <f>SUMIFS(通讯通路门店!$Z:$Z,通讯通路门店!$S:$S,$G1528)</f>
        <v>0</v>
      </c>
      <c r="AW1528" s="99">
        <f>SUMIFS(通讯通路门店!$AB:$AB,通讯通路门店!$S:$S,$G1528)</f>
        <v>0</v>
      </c>
      <c r="AX1528" s="99">
        <f>SUMIFS(通讯通路门店!$X:$X,通讯通路门店!$S:$S,$G1528)</f>
        <v>0</v>
      </c>
      <c r="AY1528" s="99">
        <f>SUMIFS(通讯通路门店!$Y:$Y,通讯通路门店!$S:$S,$G1528)</f>
        <v>0</v>
      </c>
      <c r="AZ1528" s="99">
        <f>SUMIFS(通讯通路门店!$AA:$AA,通讯通路门店!$S:$S,$G1528)</f>
        <v>0</v>
      </c>
      <c r="BA1528" s="99">
        <f t="shared" si="118"/>
        <v>0</v>
      </c>
      <c r="BB1528" s="99">
        <f t="shared" si="119"/>
        <v>0</v>
      </c>
      <c r="BC1528" s="99">
        <f>SUMIFS(通讯通路门店!$W:$W,通讯通路门店!$S:$S,$G1528,通讯通路门店!$J:$J,"荣耀体验店")+SUMIFS(通讯通路门店!$W:$W,通讯通路门店!$S:$S,$G1528,通讯通路门店!$J:$J,"荣耀授权专卖店")</f>
        <v>0</v>
      </c>
      <c r="BD1528" s="99">
        <f>SUMIFS(通讯通路门店!$Z:$Z,通讯通路门店!$S:$S,$G1528,通讯通路门店!$J:$J,"VIVO体验店")</f>
        <v>0</v>
      </c>
      <c r="BE1528" s="99">
        <f>SUMIFS(通讯通路门店!$AB:$AB,通讯通路门店!$S:$S,$G1528,通讯通路门店!$J:$J,"OPPO体验店")</f>
        <v>0</v>
      </c>
      <c r="BF1528" s="99">
        <f>SUMIFS(通讯通路门店!$X:$X,通讯通路门店!$S:$S,$G1528,通讯通路门店!$J:$J,"华为授权体验店")+SUMIFS(通讯通路门店!$AA:$AA,通讯通路门店!$S:$S,$G1528,通讯通路门店!$J:$J,"华为堡垒店")</f>
        <v>0</v>
      </c>
      <c r="BG1528" s="99">
        <f>SUMIFS(通讯通路门店!$Y:$Y,通讯通路门店!$S:$S,$G1528,通讯通路门店!$J:$J,"小米体验店")</f>
        <v>0</v>
      </c>
      <c r="BH1528" s="99">
        <f>SUMIFS(通讯通路门店!$AA:$AA,通讯通路门店!$S:$S,$G1528,通讯通路门店!$J:$J,"苹果体验店")</f>
        <v>0</v>
      </c>
      <c r="BI1528" s="99">
        <f>SUMIFS(通讯通路门店!$K:$K,通讯通路门店!$S:$S,$G1528,通讯通路门店!$J:$J,"其他品牌专卖店")</f>
        <v>0</v>
      </c>
      <c r="BJ1528" s="99">
        <f>SUMIFS(通讯通路门店!$AC:$AC,通讯通路门店!$S:$S,$G1528)</f>
        <v>0</v>
      </c>
      <c r="BK1528" s="99">
        <f>SUMIFS(通讯通路门店!$AD:$AD,通讯通路门店!$S:$S,$G1528)</f>
        <v>0</v>
      </c>
      <c r="BL1528" s="99">
        <f>SUMIFS(通讯通路门店!$AE:$AE,通讯通路门店!$S:$S,$G1528)</f>
        <v>0</v>
      </c>
      <c r="BM1528" s="99">
        <f>SUMIFS(通讯通路门店!$AF:$AF,通讯通路门店!$S:$S,$G1528)</f>
        <v>0</v>
      </c>
      <c r="BN1528" s="99">
        <f>SUMIFS(通讯通路门店!$AG:$AG,通讯通路门店!$S:$S,$G1528)</f>
        <v>0</v>
      </c>
      <c r="BO1528" s="99">
        <f>SUMIFS(通讯通路门店!$AH:$AH,通讯通路门店!$S:$S,$G1528)</f>
        <v>0</v>
      </c>
      <c r="BP1528" s="99">
        <f>SUMIFS(通讯通路门店!$AI:$AI,通讯通路门店!$S:$S,$G1528)</f>
        <v>0</v>
      </c>
      <c r="BQ1528" s="83"/>
    </row>
    <row r="1529" spans="1:69">
      <c r="A1529" s="99" t="str">
        <f>IFERROR(_xlfn.XLOOKUP($G1529,通讯通路门店!$S$4:$S$993933,通讯通路门店!$A$4:$A$993933,0,0),"")</f>
        <v>海南省</v>
      </c>
      <c r="B1529" s="99" t="str">
        <f>IFERROR(_xlfn.XLOOKUP($G1529,通讯通路门店!$S$4:$S$993933,通讯通路门店!$B$4:$B$993933,0,0),"")</f>
        <v>昌江黎族自治县</v>
      </c>
      <c r="C1529" s="99" t="str">
        <f>IFERROR(_xlfn.XLOOKUP($G1529,通讯通路门店!$S$4:$S$993933,通讯通路门店!$C$4:$C$993933,0,0),"")</f>
        <v>昌江黎族自治县</v>
      </c>
      <c r="D1529" s="99" t="str">
        <f>IFERROR(_xlfn.XLOOKUP($G1529,通讯通路门店!$S$4:$S$993933,通讯通路门店!$D$4:$D$993933,0,0),"")</f>
        <v>叉河镇</v>
      </c>
      <c r="E1529" s="83"/>
      <c r="F1529" s="83"/>
      <c r="G1529" s="101"/>
      <c r="H1529" s="102">
        <f>IFERROR(_xlfn.XLOOKUP($G1529,通讯通路门店!$S$4:$S$993933,通讯通路门店!$R$4:$R$993933,0,0),"")</f>
        <v>0</v>
      </c>
      <c r="I1529" s="83"/>
      <c r="J1529" s="83"/>
      <c r="K1529" s="83"/>
      <c r="L1529" s="83"/>
      <c r="M1529" s="83"/>
      <c r="N1529" s="83"/>
      <c r="O1529" s="83"/>
      <c r="P1529" s="83"/>
      <c r="Q1529" s="83"/>
      <c r="R1529" s="83"/>
      <c r="S1529" s="83"/>
      <c r="T1529" s="83"/>
      <c r="U1529" s="99">
        <f>COUNTIF(通讯通路门店!$S:$S,$G1529)</f>
        <v>0</v>
      </c>
      <c r="V1529" s="99">
        <f>COUNTIFS(通讯通路门店!$S:$S,$G1529,通讯通路门店!$J:$J,"综合卖场")</f>
        <v>0</v>
      </c>
      <c r="W1529" s="99">
        <f>SUMIFS(通讯通路门店!$AJ:$AJ,通讯通路门店!$S:$S,通讯客户沙盘!$G1529)</f>
        <v>0</v>
      </c>
      <c r="X1529" s="99">
        <f t="shared" si="115"/>
        <v>0</v>
      </c>
      <c r="Y1529" s="99">
        <f>COUNTIFS(通讯通路门店!$S:$S,$G1529,通讯通路门店!$J:$J,"荣耀体验店")+COUNTIFS(通讯通路门店!$S:$S,$G1529,通讯通路门店!$J:$J,"荣耀授权专卖店")</f>
        <v>0</v>
      </c>
      <c r="Z1529" s="99">
        <f>COUNTIFS(通讯通路门店!$S:$S,$G1529,通讯通路门店!$J:$J,"VIVO体验店")</f>
        <v>0</v>
      </c>
      <c r="AA1529" s="99">
        <f>COUNTIFS(通讯通路门店!$S:$S,$G1529,通讯通路门店!$J:$J,"OPPO体验店")</f>
        <v>0</v>
      </c>
      <c r="AB1529" s="99">
        <f>COUNTIFS(通讯通路门店!$S:$S,$G1529,通讯通路门店!$J:$J,"华为授权体验店")+COUNTIFS(通讯通路门店!$S:$S,$G1529,通讯通路门店!$J:$J,"华为堡垒店")</f>
        <v>0</v>
      </c>
      <c r="AC1529" s="99">
        <f>COUNTIFS(通讯通路门店!$S:$S,$G1529,通讯通路门店!$J:$J,"小米体验店")</f>
        <v>0</v>
      </c>
      <c r="AD1529" s="99">
        <f>COUNTIFS(通讯通路门店!$S:$S,$G1529,通讯通路门店!$J:$J,"苹果体验店")</f>
        <v>0</v>
      </c>
      <c r="AE1529" s="99">
        <f>COUNTIFS(通讯通路门店!$S:$S,$G1529,通讯通路门店!$J:$J,"其他品牌专卖店")</f>
        <v>0</v>
      </c>
      <c r="AF1529" s="99">
        <f>SUMIFS(通讯通路门店!$BI:$BI,通讯通路门店!$S:$S,$G1529)</f>
        <v>0</v>
      </c>
      <c r="AG1529" s="99">
        <f>SUMIFS(通讯通路门店!$BH:$BH,通讯通路门店!$S:$S,$G1529)</f>
        <v>0</v>
      </c>
      <c r="AH1529" s="99">
        <f t="shared" si="116"/>
        <v>0</v>
      </c>
      <c r="AI1529" s="99">
        <f>SUMIFS(通讯通路门店!$BB:$BB,通讯通路门店!$S:$S,$G1529)</f>
        <v>0</v>
      </c>
      <c r="AJ1529" s="99">
        <f>SUMIFS(通讯通路门店!$BE:$BE,通讯通路门店!$S:$S,$G1529)</f>
        <v>0</v>
      </c>
      <c r="AK1529" s="99">
        <f>SUMIFS(通讯通路门店!$BG:$BG,通讯通路门店!$S:$S,$G1529)</f>
        <v>0</v>
      </c>
      <c r="AL1529" s="99">
        <f>SUMIFS(通讯通路门店!$BC:$BC,通讯通路门店!$S:$S,$G1529)</f>
        <v>0</v>
      </c>
      <c r="AM1529" s="99">
        <f>SUMIFS(通讯通路门店!$BD:$BD,通讯通路门店!$S:$S,$G1529)</f>
        <v>0</v>
      </c>
      <c r="AN1529" s="99">
        <f>SUMIFS(通讯通路门店!$BF:$BF,通讯通路门店!$S:$S,$G1529)</f>
        <v>0</v>
      </c>
      <c r="AO1529" s="99">
        <f t="shared" si="117"/>
        <v>0</v>
      </c>
      <c r="AP1529" s="99">
        <f>SUMIFS(通讯通路门店!$K:$K,通讯通路门店!$S:$S,$G1529)</f>
        <v>0</v>
      </c>
      <c r="AQ1529" s="83"/>
      <c r="AR1529" s="99">
        <f>SUMIFS(通讯通路门店!$T:$T,通讯通路门店!$S:$S,$G1529)</f>
        <v>0</v>
      </c>
      <c r="AS1529" s="99">
        <f>SUMIFS(通讯通路门店!$U:$U,通讯通路门店!$S:$S,$G1529)</f>
        <v>0</v>
      </c>
      <c r="AT1529" s="99">
        <f>SUMIFS(通讯通路门店!$V:$V,通讯通路门店!$S:$S,$G1529)</f>
        <v>0</v>
      </c>
      <c r="AU1529" s="99">
        <f>SUMIFS(通讯通路门店!$W:$W,通讯通路门店!$S:$S,$G1529)</f>
        <v>0</v>
      </c>
      <c r="AV1529" s="99">
        <f>SUMIFS(通讯通路门店!$Z:$Z,通讯通路门店!$S:$S,$G1529)</f>
        <v>0</v>
      </c>
      <c r="AW1529" s="99">
        <f>SUMIFS(通讯通路门店!$AB:$AB,通讯通路门店!$S:$S,$G1529)</f>
        <v>0</v>
      </c>
      <c r="AX1529" s="99">
        <f>SUMIFS(通讯通路门店!$X:$X,通讯通路门店!$S:$S,$G1529)</f>
        <v>0</v>
      </c>
      <c r="AY1529" s="99">
        <f>SUMIFS(通讯通路门店!$Y:$Y,通讯通路门店!$S:$S,$G1529)</f>
        <v>0</v>
      </c>
      <c r="AZ1529" s="99">
        <f>SUMIFS(通讯通路门店!$AA:$AA,通讯通路门店!$S:$S,$G1529)</f>
        <v>0</v>
      </c>
      <c r="BA1529" s="99">
        <f t="shared" si="118"/>
        <v>0</v>
      </c>
      <c r="BB1529" s="99">
        <f t="shared" si="119"/>
        <v>0</v>
      </c>
      <c r="BC1529" s="99">
        <f>SUMIFS(通讯通路门店!$W:$W,通讯通路门店!$S:$S,$G1529,通讯通路门店!$J:$J,"荣耀体验店")+SUMIFS(通讯通路门店!$W:$W,通讯通路门店!$S:$S,$G1529,通讯通路门店!$J:$J,"荣耀授权专卖店")</f>
        <v>0</v>
      </c>
      <c r="BD1529" s="99">
        <f>SUMIFS(通讯通路门店!$Z:$Z,通讯通路门店!$S:$S,$G1529,通讯通路门店!$J:$J,"VIVO体验店")</f>
        <v>0</v>
      </c>
      <c r="BE1529" s="99">
        <f>SUMIFS(通讯通路门店!$AB:$AB,通讯通路门店!$S:$S,$G1529,通讯通路门店!$J:$J,"OPPO体验店")</f>
        <v>0</v>
      </c>
      <c r="BF1529" s="99">
        <f>SUMIFS(通讯通路门店!$X:$X,通讯通路门店!$S:$S,$G1529,通讯通路门店!$J:$J,"华为授权体验店")+SUMIFS(通讯通路门店!$AA:$AA,通讯通路门店!$S:$S,$G1529,通讯通路门店!$J:$J,"华为堡垒店")</f>
        <v>0</v>
      </c>
      <c r="BG1529" s="99">
        <f>SUMIFS(通讯通路门店!$Y:$Y,通讯通路门店!$S:$S,$G1529,通讯通路门店!$J:$J,"小米体验店")</f>
        <v>0</v>
      </c>
      <c r="BH1529" s="99">
        <f>SUMIFS(通讯通路门店!$AA:$AA,通讯通路门店!$S:$S,$G1529,通讯通路门店!$J:$J,"苹果体验店")</f>
        <v>0</v>
      </c>
      <c r="BI1529" s="99">
        <f>SUMIFS(通讯通路门店!$K:$K,通讯通路门店!$S:$S,$G1529,通讯通路门店!$J:$J,"其他品牌专卖店")</f>
        <v>0</v>
      </c>
      <c r="BJ1529" s="99">
        <f>SUMIFS(通讯通路门店!$AC:$AC,通讯通路门店!$S:$S,$G1529)</f>
        <v>0</v>
      </c>
      <c r="BK1529" s="99">
        <f>SUMIFS(通讯通路门店!$AD:$AD,通讯通路门店!$S:$S,$G1529)</f>
        <v>0</v>
      </c>
      <c r="BL1529" s="99">
        <f>SUMIFS(通讯通路门店!$AE:$AE,通讯通路门店!$S:$S,$G1529)</f>
        <v>0</v>
      </c>
      <c r="BM1529" s="99">
        <f>SUMIFS(通讯通路门店!$AF:$AF,通讯通路门店!$S:$S,$G1529)</f>
        <v>0</v>
      </c>
      <c r="BN1529" s="99">
        <f>SUMIFS(通讯通路门店!$AG:$AG,通讯通路门店!$S:$S,$G1529)</f>
        <v>0</v>
      </c>
      <c r="BO1529" s="99">
        <f>SUMIFS(通讯通路门店!$AH:$AH,通讯通路门店!$S:$S,$G1529)</f>
        <v>0</v>
      </c>
      <c r="BP1529" s="99">
        <f>SUMIFS(通讯通路门店!$AI:$AI,通讯通路门店!$S:$S,$G1529)</f>
        <v>0</v>
      </c>
      <c r="BQ1529" s="83"/>
    </row>
    <row r="1530" spans="1:69">
      <c r="A1530" s="99" t="str">
        <f>IFERROR(_xlfn.XLOOKUP($G1530,通讯通路门店!$S$4:$S$993933,通讯通路门店!$A$4:$A$993933,0,0),"")</f>
        <v>海南省</v>
      </c>
      <c r="B1530" s="99" t="str">
        <f>IFERROR(_xlfn.XLOOKUP($G1530,通讯通路门店!$S$4:$S$993933,通讯通路门店!$B$4:$B$993933,0,0),"")</f>
        <v>昌江黎族自治县</v>
      </c>
      <c r="C1530" s="99" t="str">
        <f>IFERROR(_xlfn.XLOOKUP($G1530,通讯通路门店!$S$4:$S$993933,通讯通路门店!$C$4:$C$993933,0,0),"")</f>
        <v>昌江黎族自治县</v>
      </c>
      <c r="D1530" s="99" t="str">
        <f>IFERROR(_xlfn.XLOOKUP($G1530,通讯通路门店!$S$4:$S$993933,通讯通路门店!$D$4:$D$993933,0,0),"")</f>
        <v>叉河镇</v>
      </c>
      <c r="E1530" s="83"/>
      <c r="F1530" s="83"/>
      <c r="G1530" s="101"/>
      <c r="H1530" s="102">
        <f>IFERROR(_xlfn.XLOOKUP($G1530,通讯通路门店!$S$4:$S$993933,通讯通路门店!$R$4:$R$993933,0,0),"")</f>
        <v>0</v>
      </c>
      <c r="I1530" s="83"/>
      <c r="J1530" s="83"/>
      <c r="K1530" s="83"/>
      <c r="L1530" s="83"/>
      <c r="M1530" s="83"/>
      <c r="N1530" s="83"/>
      <c r="O1530" s="83"/>
      <c r="P1530" s="83"/>
      <c r="Q1530" s="83"/>
      <c r="R1530" s="83"/>
      <c r="S1530" s="83"/>
      <c r="T1530" s="83"/>
      <c r="U1530" s="99">
        <f>COUNTIF(通讯通路门店!$S:$S,$G1530)</f>
        <v>0</v>
      </c>
      <c r="V1530" s="99">
        <f>COUNTIFS(通讯通路门店!$S:$S,$G1530,通讯通路门店!$J:$J,"综合卖场")</f>
        <v>0</v>
      </c>
      <c r="W1530" s="99">
        <f>SUMIFS(通讯通路门店!$AJ:$AJ,通讯通路门店!$S:$S,通讯客户沙盘!$G1530)</f>
        <v>0</v>
      </c>
      <c r="X1530" s="99">
        <f t="shared" si="115"/>
        <v>0</v>
      </c>
      <c r="Y1530" s="99">
        <f>COUNTIFS(通讯通路门店!$S:$S,$G1530,通讯通路门店!$J:$J,"荣耀体验店")+COUNTIFS(通讯通路门店!$S:$S,$G1530,通讯通路门店!$J:$J,"荣耀授权专卖店")</f>
        <v>0</v>
      </c>
      <c r="Z1530" s="99">
        <f>COUNTIFS(通讯通路门店!$S:$S,$G1530,通讯通路门店!$J:$J,"VIVO体验店")</f>
        <v>0</v>
      </c>
      <c r="AA1530" s="99">
        <f>COUNTIFS(通讯通路门店!$S:$S,$G1530,通讯通路门店!$J:$J,"OPPO体验店")</f>
        <v>0</v>
      </c>
      <c r="AB1530" s="99">
        <f>COUNTIFS(通讯通路门店!$S:$S,$G1530,通讯通路门店!$J:$J,"华为授权体验店")+COUNTIFS(通讯通路门店!$S:$S,$G1530,通讯通路门店!$J:$J,"华为堡垒店")</f>
        <v>0</v>
      </c>
      <c r="AC1530" s="99">
        <f>COUNTIFS(通讯通路门店!$S:$S,$G1530,通讯通路门店!$J:$J,"小米体验店")</f>
        <v>0</v>
      </c>
      <c r="AD1530" s="99">
        <f>COUNTIFS(通讯通路门店!$S:$S,$G1530,通讯通路门店!$J:$J,"苹果体验店")</f>
        <v>0</v>
      </c>
      <c r="AE1530" s="99">
        <f>COUNTIFS(通讯通路门店!$S:$S,$G1530,通讯通路门店!$J:$J,"其他品牌专卖店")</f>
        <v>0</v>
      </c>
      <c r="AF1530" s="99">
        <f>SUMIFS(通讯通路门店!$BI:$BI,通讯通路门店!$S:$S,$G1530)</f>
        <v>0</v>
      </c>
      <c r="AG1530" s="99">
        <f>SUMIFS(通讯通路门店!$BH:$BH,通讯通路门店!$S:$S,$G1530)</f>
        <v>0</v>
      </c>
      <c r="AH1530" s="99">
        <f t="shared" si="116"/>
        <v>0</v>
      </c>
      <c r="AI1530" s="99">
        <f>SUMIFS(通讯通路门店!$BB:$BB,通讯通路门店!$S:$S,$G1530)</f>
        <v>0</v>
      </c>
      <c r="AJ1530" s="99">
        <f>SUMIFS(通讯通路门店!$BE:$BE,通讯通路门店!$S:$S,$G1530)</f>
        <v>0</v>
      </c>
      <c r="AK1530" s="99">
        <f>SUMIFS(通讯通路门店!$BG:$BG,通讯通路门店!$S:$S,$G1530)</f>
        <v>0</v>
      </c>
      <c r="AL1530" s="99">
        <f>SUMIFS(通讯通路门店!$BC:$BC,通讯通路门店!$S:$S,$G1530)</f>
        <v>0</v>
      </c>
      <c r="AM1530" s="99">
        <f>SUMIFS(通讯通路门店!$BD:$BD,通讯通路门店!$S:$S,$G1530)</f>
        <v>0</v>
      </c>
      <c r="AN1530" s="99">
        <f>SUMIFS(通讯通路门店!$BF:$BF,通讯通路门店!$S:$S,$G1530)</f>
        <v>0</v>
      </c>
      <c r="AO1530" s="99">
        <f t="shared" si="117"/>
        <v>0</v>
      </c>
      <c r="AP1530" s="99">
        <f>SUMIFS(通讯通路门店!$K:$K,通讯通路门店!$S:$S,$G1530)</f>
        <v>0</v>
      </c>
      <c r="AQ1530" s="83"/>
      <c r="AR1530" s="99">
        <f>SUMIFS(通讯通路门店!$T:$T,通讯通路门店!$S:$S,$G1530)</f>
        <v>0</v>
      </c>
      <c r="AS1530" s="99">
        <f>SUMIFS(通讯通路门店!$U:$U,通讯通路门店!$S:$S,$G1530)</f>
        <v>0</v>
      </c>
      <c r="AT1530" s="99">
        <f>SUMIFS(通讯通路门店!$V:$V,通讯通路门店!$S:$S,$G1530)</f>
        <v>0</v>
      </c>
      <c r="AU1530" s="99">
        <f>SUMIFS(通讯通路门店!$W:$W,通讯通路门店!$S:$S,$G1530)</f>
        <v>0</v>
      </c>
      <c r="AV1530" s="99">
        <f>SUMIFS(通讯通路门店!$Z:$Z,通讯通路门店!$S:$S,$G1530)</f>
        <v>0</v>
      </c>
      <c r="AW1530" s="99">
        <f>SUMIFS(通讯通路门店!$AB:$AB,通讯通路门店!$S:$S,$G1530)</f>
        <v>0</v>
      </c>
      <c r="AX1530" s="99">
        <f>SUMIFS(通讯通路门店!$X:$X,通讯通路门店!$S:$S,$G1530)</f>
        <v>0</v>
      </c>
      <c r="AY1530" s="99">
        <f>SUMIFS(通讯通路门店!$Y:$Y,通讯通路门店!$S:$S,$G1530)</f>
        <v>0</v>
      </c>
      <c r="AZ1530" s="99">
        <f>SUMIFS(通讯通路门店!$AA:$AA,通讯通路门店!$S:$S,$G1530)</f>
        <v>0</v>
      </c>
      <c r="BA1530" s="99">
        <f t="shared" si="118"/>
        <v>0</v>
      </c>
      <c r="BB1530" s="99">
        <f t="shared" si="119"/>
        <v>0</v>
      </c>
      <c r="BC1530" s="99">
        <f>SUMIFS(通讯通路门店!$W:$W,通讯通路门店!$S:$S,$G1530,通讯通路门店!$J:$J,"荣耀体验店")+SUMIFS(通讯通路门店!$W:$W,通讯通路门店!$S:$S,$G1530,通讯通路门店!$J:$J,"荣耀授权专卖店")</f>
        <v>0</v>
      </c>
      <c r="BD1530" s="99">
        <f>SUMIFS(通讯通路门店!$Z:$Z,通讯通路门店!$S:$S,$G1530,通讯通路门店!$J:$J,"VIVO体验店")</f>
        <v>0</v>
      </c>
      <c r="BE1530" s="99">
        <f>SUMIFS(通讯通路门店!$AB:$AB,通讯通路门店!$S:$S,$G1530,通讯通路门店!$J:$J,"OPPO体验店")</f>
        <v>0</v>
      </c>
      <c r="BF1530" s="99">
        <f>SUMIFS(通讯通路门店!$X:$X,通讯通路门店!$S:$S,$G1530,通讯通路门店!$J:$J,"华为授权体验店")+SUMIFS(通讯通路门店!$AA:$AA,通讯通路门店!$S:$S,$G1530,通讯通路门店!$J:$J,"华为堡垒店")</f>
        <v>0</v>
      </c>
      <c r="BG1530" s="99">
        <f>SUMIFS(通讯通路门店!$Y:$Y,通讯通路门店!$S:$S,$G1530,通讯通路门店!$J:$J,"小米体验店")</f>
        <v>0</v>
      </c>
      <c r="BH1530" s="99">
        <f>SUMIFS(通讯通路门店!$AA:$AA,通讯通路门店!$S:$S,$G1530,通讯通路门店!$J:$J,"苹果体验店")</f>
        <v>0</v>
      </c>
      <c r="BI1530" s="99">
        <f>SUMIFS(通讯通路门店!$K:$K,通讯通路门店!$S:$S,$G1530,通讯通路门店!$J:$J,"其他品牌专卖店")</f>
        <v>0</v>
      </c>
      <c r="BJ1530" s="99">
        <f>SUMIFS(通讯通路门店!$AC:$AC,通讯通路门店!$S:$S,$G1530)</f>
        <v>0</v>
      </c>
      <c r="BK1530" s="99">
        <f>SUMIFS(通讯通路门店!$AD:$AD,通讯通路门店!$S:$S,$G1530)</f>
        <v>0</v>
      </c>
      <c r="BL1530" s="99">
        <f>SUMIFS(通讯通路门店!$AE:$AE,通讯通路门店!$S:$S,$G1530)</f>
        <v>0</v>
      </c>
      <c r="BM1530" s="99">
        <f>SUMIFS(通讯通路门店!$AF:$AF,通讯通路门店!$S:$S,$G1530)</f>
        <v>0</v>
      </c>
      <c r="BN1530" s="99">
        <f>SUMIFS(通讯通路门店!$AG:$AG,通讯通路门店!$S:$S,$G1530)</f>
        <v>0</v>
      </c>
      <c r="BO1530" s="99">
        <f>SUMIFS(通讯通路门店!$AH:$AH,通讯通路门店!$S:$S,$G1530)</f>
        <v>0</v>
      </c>
      <c r="BP1530" s="99">
        <f>SUMIFS(通讯通路门店!$AI:$AI,通讯通路门店!$S:$S,$G1530)</f>
        <v>0</v>
      </c>
      <c r="BQ1530" s="83"/>
    </row>
    <row r="1531" spans="1:69">
      <c r="A1531" s="99" t="str">
        <f>IFERROR(_xlfn.XLOOKUP($G1531,通讯通路门店!$S$4:$S$993933,通讯通路门店!$A$4:$A$993933,0,0),"")</f>
        <v>海南省</v>
      </c>
      <c r="B1531" s="99" t="str">
        <f>IFERROR(_xlfn.XLOOKUP($G1531,通讯通路门店!$S$4:$S$993933,通讯通路门店!$B$4:$B$993933,0,0),"")</f>
        <v>昌江黎族自治县</v>
      </c>
      <c r="C1531" s="99" t="str">
        <f>IFERROR(_xlfn.XLOOKUP($G1531,通讯通路门店!$S$4:$S$993933,通讯通路门店!$C$4:$C$993933,0,0),"")</f>
        <v>昌江黎族自治县</v>
      </c>
      <c r="D1531" s="99" t="str">
        <f>IFERROR(_xlfn.XLOOKUP($G1531,通讯通路门店!$S$4:$S$993933,通讯通路门店!$D$4:$D$993933,0,0),"")</f>
        <v>叉河镇</v>
      </c>
      <c r="E1531" s="83"/>
      <c r="F1531" s="83"/>
      <c r="G1531" s="101"/>
      <c r="H1531" s="102">
        <f>IFERROR(_xlfn.XLOOKUP($G1531,通讯通路门店!$S$4:$S$993933,通讯通路门店!$R$4:$R$993933,0,0),"")</f>
        <v>0</v>
      </c>
      <c r="I1531" s="83"/>
      <c r="J1531" s="83"/>
      <c r="K1531" s="83"/>
      <c r="L1531" s="83"/>
      <c r="M1531" s="83"/>
      <c r="N1531" s="83"/>
      <c r="O1531" s="83"/>
      <c r="P1531" s="83"/>
      <c r="Q1531" s="83"/>
      <c r="R1531" s="83"/>
      <c r="S1531" s="83"/>
      <c r="T1531" s="83"/>
      <c r="U1531" s="99">
        <f>COUNTIF(通讯通路门店!$S:$S,$G1531)</f>
        <v>0</v>
      </c>
      <c r="V1531" s="99">
        <f>COUNTIFS(通讯通路门店!$S:$S,$G1531,通讯通路门店!$J:$J,"综合卖场")</f>
        <v>0</v>
      </c>
      <c r="W1531" s="99">
        <f>SUMIFS(通讯通路门店!$AJ:$AJ,通讯通路门店!$S:$S,通讯客户沙盘!$G1531)</f>
        <v>0</v>
      </c>
      <c r="X1531" s="99">
        <f t="shared" si="115"/>
        <v>0</v>
      </c>
      <c r="Y1531" s="99">
        <f>COUNTIFS(通讯通路门店!$S:$S,$G1531,通讯通路门店!$J:$J,"荣耀体验店")+COUNTIFS(通讯通路门店!$S:$S,$G1531,通讯通路门店!$J:$J,"荣耀授权专卖店")</f>
        <v>0</v>
      </c>
      <c r="Z1531" s="99">
        <f>COUNTIFS(通讯通路门店!$S:$S,$G1531,通讯通路门店!$J:$J,"VIVO体验店")</f>
        <v>0</v>
      </c>
      <c r="AA1531" s="99">
        <f>COUNTIFS(通讯通路门店!$S:$S,$G1531,通讯通路门店!$J:$J,"OPPO体验店")</f>
        <v>0</v>
      </c>
      <c r="AB1531" s="99">
        <f>COUNTIFS(通讯通路门店!$S:$S,$G1531,通讯通路门店!$J:$J,"华为授权体验店")+COUNTIFS(通讯通路门店!$S:$S,$G1531,通讯通路门店!$J:$J,"华为堡垒店")</f>
        <v>0</v>
      </c>
      <c r="AC1531" s="99">
        <f>COUNTIFS(通讯通路门店!$S:$S,$G1531,通讯通路门店!$J:$J,"小米体验店")</f>
        <v>0</v>
      </c>
      <c r="AD1531" s="99">
        <f>COUNTIFS(通讯通路门店!$S:$S,$G1531,通讯通路门店!$J:$J,"苹果体验店")</f>
        <v>0</v>
      </c>
      <c r="AE1531" s="99">
        <f>COUNTIFS(通讯通路门店!$S:$S,$G1531,通讯通路门店!$J:$J,"其他品牌专卖店")</f>
        <v>0</v>
      </c>
      <c r="AF1531" s="99">
        <f>SUMIFS(通讯通路门店!$BI:$BI,通讯通路门店!$S:$S,$G1531)</f>
        <v>0</v>
      </c>
      <c r="AG1531" s="99">
        <f>SUMIFS(通讯通路门店!$BH:$BH,通讯通路门店!$S:$S,$G1531)</f>
        <v>0</v>
      </c>
      <c r="AH1531" s="99">
        <f t="shared" si="116"/>
        <v>0</v>
      </c>
      <c r="AI1531" s="99">
        <f>SUMIFS(通讯通路门店!$BB:$BB,通讯通路门店!$S:$S,$G1531)</f>
        <v>0</v>
      </c>
      <c r="AJ1531" s="99">
        <f>SUMIFS(通讯通路门店!$BE:$BE,通讯通路门店!$S:$S,$G1531)</f>
        <v>0</v>
      </c>
      <c r="AK1531" s="99">
        <f>SUMIFS(通讯通路门店!$BG:$BG,通讯通路门店!$S:$S,$G1531)</f>
        <v>0</v>
      </c>
      <c r="AL1531" s="99">
        <f>SUMIFS(通讯通路门店!$BC:$BC,通讯通路门店!$S:$S,$G1531)</f>
        <v>0</v>
      </c>
      <c r="AM1531" s="99">
        <f>SUMIFS(通讯通路门店!$BD:$BD,通讯通路门店!$S:$S,$G1531)</f>
        <v>0</v>
      </c>
      <c r="AN1531" s="99">
        <f>SUMIFS(通讯通路门店!$BF:$BF,通讯通路门店!$S:$S,$G1531)</f>
        <v>0</v>
      </c>
      <c r="AO1531" s="99">
        <f t="shared" si="117"/>
        <v>0</v>
      </c>
      <c r="AP1531" s="99">
        <f>SUMIFS(通讯通路门店!$K:$K,通讯通路门店!$S:$S,$G1531)</f>
        <v>0</v>
      </c>
      <c r="AQ1531" s="83"/>
      <c r="AR1531" s="99">
        <f>SUMIFS(通讯通路门店!$T:$T,通讯通路门店!$S:$S,$G1531)</f>
        <v>0</v>
      </c>
      <c r="AS1531" s="99">
        <f>SUMIFS(通讯通路门店!$U:$U,通讯通路门店!$S:$S,$G1531)</f>
        <v>0</v>
      </c>
      <c r="AT1531" s="99">
        <f>SUMIFS(通讯通路门店!$V:$V,通讯通路门店!$S:$S,$G1531)</f>
        <v>0</v>
      </c>
      <c r="AU1531" s="99">
        <f>SUMIFS(通讯通路门店!$W:$W,通讯通路门店!$S:$S,$G1531)</f>
        <v>0</v>
      </c>
      <c r="AV1531" s="99">
        <f>SUMIFS(通讯通路门店!$Z:$Z,通讯通路门店!$S:$S,$G1531)</f>
        <v>0</v>
      </c>
      <c r="AW1531" s="99">
        <f>SUMIFS(通讯通路门店!$AB:$AB,通讯通路门店!$S:$S,$G1531)</f>
        <v>0</v>
      </c>
      <c r="AX1531" s="99">
        <f>SUMIFS(通讯通路门店!$X:$X,通讯通路门店!$S:$S,$G1531)</f>
        <v>0</v>
      </c>
      <c r="AY1531" s="99">
        <f>SUMIFS(通讯通路门店!$Y:$Y,通讯通路门店!$S:$S,$G1531)</f>
        <v>0</v>
      </c>
      <c r="AZ1531" s="99">
        <f>SUMIFS(通讯通路门店!$AA:$AA,通讯通路门店!$S:$S,$G1531)</f>
        <v>0</v>
      </c>
      <c r="BA1531" s="99">
        <f t="shared" si="118"/>
        <v>0</v>
      </c>
      <c r="BB1531" s="99">
        <f t="shared" si="119"/>
        <v>0</v>
      </c>
      <c r="BC1531" s="99">
        <f>SUMIFS(通讯通路门店!$W:$W,通讯通路门店!$S:$S,$G1531,通讯通路门店!$J:$J,"荣耀体验店")+SUMIFS(通讯通路门店!$W:$W,通讯通路门店!$S:$S,$G1531,通讯通路门店!$J:$J,"荣耀授权专卖店")</f>
        <v>0</v>
      </c>
      <c r="BD1531" s="99">
        <f>SUMIFS(通讯通路门店!$Z:$Z,通讯通路门店!$S:$S,$G1531,通讯通路门店!$J:$J,"VIVO体验店")</f>
        <v>0</v>
      </c>
      <c r="BE1531" s="99">
        <f>SUMIFS(通讯通路门店!$AB:$AB,通讯通路门店!$S:$S,$G1531,通讯通路门店!$J:$J,"OPPO体验店")</f>
        <v>0</v>
      </c>
      <c r="BF1531" s="99">
        <f>SUMIFS(通讯通路门店!$X:$X,通讯通路门店!$S:$S,$G1531,通讯通路门店!$J:$J,"华为授权体验店")+SUMIFS(通讯通路门店!$AA:$AA,通讯通路门店!$S:$S,$G1531,通讯通路门店!$J:$J,"华为堡垒店")</f>
        <v>0</v>
      </c>
      <c r="BG1531" s="99">
        <f>SUMIFS(通讯通路门店!$Y:$Y,通讯通路门店!$S:$S,$G1531,通讯通路门店!$J:$J,"小米体验店")</f>
        <v>0</v>
      </c>
      <c r="BH1531" s="99">
        <f>SUMIFS(通讯通路门店!$AA:$AA,通讯通路门店!$S:$S,$G1531,通讯通路门店!$J:$J,"苹果体验店")</f>
        <v>0</v>
      </c>
      <c r="BI1531" s="99">
        <f>SUMIFS(通讯通路门店!$K:$K,通讯通路门店!$S:$S,$G1531,通讯通路门店!$J:$J,"其他品牌专卖店")</f>
        <v>0</v>
      </c>
      <c r="BJ1531" s="99">
        <f>SUMIFS(通讯通路门店!$AC:$AC,通讯通路门店!$S:$S,$G1531)</f>
        <v>0</v>
      </c>
      <c r="BK1531" s="99">
        <f>SUMIFS(通讯通路门店!$AD:$AD,通讯通路门店!$S:$S,$G1531)</f>
        <v>0</v>
      </c>
      <c r="BL1531" s="99">
        <f>SUMIFS(通讯通路门店!$AE:$AE,通讯通路门店!$S:$S,$G1531)</f>
        <v>0</v>
      </c>
      <c r="BM1531" s="99">
        <f>SUMIFS(通讯通路门店!$AF:$AF,通讯通路门店!$S:$S,$G1531)</f>
        <v>0</v>
      </c>
      <c r="BN1531" s="99">
        <f>SUMIFS(通讯通路门店!$AG:$AG,通讯通路门店!$S:$S,$G1531)</f>
        <v>0</v>
      </c>
      <c r="BO1531" s="99">
        <f>SUMIFS(通讯通路门店!$AH:$AH,通讯通路门店!$S:$S,$G1531)</f>
        <v>0</v>
      </c>
      <c r="BP1531" s="99">
        <f>SUMIFS(通讯通路门店!$AI:$AI,通讯通路门店!$S:$S,$G1531)</f>
        <v>0</v>
      </c>
      <c r="BQ1531" s="83"/>
    </row>
    <row r="1532" spans="1:69">
      <c r="A1532" s="99" t="str">
        <f>IFERROR(_xlfn.XLOOKUP($G1532,通讯通路门店!$S$4:$S$993933,通讯通路门店!$A$4:$A$993933,0,0),"")</f>
        <v>海南省</v>
      </c>
      <c r="B1532" s="99" t="str">
        <f>IFERROR(_xlfn.XLOOKUP($G1532,通讯通路门店!$S$4:$S$993933,通讯通路门店!$B$4:$B$993933,0,0),"")</f>
        <v>昌江黎族自治县</v>
      </c>
      <c r="C1532" s="99" t="str">
        <f>IFERROR(_xlfn.XLOOKUP($G1532,通讯通路门店!$S$4:$S$993933,通讯通路门店!$C$4:$C$993933,0,0),"")</f>
        <v>昌江黎族自治县</v>
      </c>
      <c r="D1532" s="99" t="str">
        <f>IFERROR(_xlfn.XLOOKUP($G1532,通讯通路门店!$S$4:$S$993933,通讯通路门店!$D$4:$D$993933,0,0),"")</f>
        <v>叉河镇</v>
      </c>
      <c r="E1532" s="83"/>
      <c r="F1532" s="83"/>
      <c r="G1532" s="101"/>
      <c r="H1532" s="102">
        <f>IFERROR(_xlfn.XLOOKUP($G1532,通讯通路门店!$S$4:$S$993933,通讯通路门店!$R$4:$R$993933,0,0),"")</f>
        <v>0</v>
      </c>
      <c r="I1532" s="83"/>
      <c r="J1532" s="83"/>
      <c r="K1532" s="83"/>
      <c r="L1532" s="83"/>
      <c r="M1532" s="83"/>
      <c r="N1532" s="83"/>
      <c r="O1532" s="83"/>
      <c r="P1532" s="83"/>
      <c r="Q1532" s="83"/>
      <c r="R1532" s="83"/>
      <c r="S1532" s="83"/>
      <c r="T1532" s="83"/>
      <c r="U1532" s="99">
        <f>COUNTIF(通讯通路门店!$S:$S,$G1532)</f>
        <v>0</v>
      </c>
      <c r="V1532" s="99">
        <f>COUNTIFS(通讯通路门店!$S:$S,$G1532,通讯通路门店!$J:$J,"综合卖场")</f>
        <v>0</v>
      </c>
      <c r="W1532" s="99">
        <f>SUMIFS(通讯通路门店!$AJ:$AJ,通讯通路门店!$S:$S,通讯客户沙盘!$G1532)</f>
        <v>0</v>
      </c>
      <c r="X1532" s="99">
        <f t="shared" si="115"/>
        <v>0</v>
      </c>
      <c r="Y1532" s="99">
        <f>COUNTIFS(通讯通路门店!$S:$S,$G1532,通讯通路门店!$J:$J,"荣耀体验店")+COUNTIFS(通讯通路门店!$S:$S,$G1532,通讯通路门店!$J:$J,"荣耀授权专卖店")</f>
        <v>0</v>
      </c>
      <c r="Z1532" s="99">
        <f>COUNTIFS(通讯通路门店!$S:$S,$G1532,通讯通路门店!$J:$J,"VIVO体验店")</f>
        <v>0</v>
      </c>
      <c r="AA1532" s="99">
        <f>COUNTIFS(通讯通路门店!$S:$S,$G1532,通讯通路门店!$J:$J,"OPPO体验店")</f>
        <v>0</v>
      </c>
      <c r="AB1532" s="99">
        <f>COUNTIFS(通讯通路门店!$S:$S,$G1532,通讯通路门店!$J:$J,"华为授权体验店")+COUNTIFS(通讯通路门店!$S:$S,$G1532,通讯通路门店!$J:$J,"华为堡垒店")</f>
        <v>0</v>
      </c>
      <c r="AC1532" s="99">
        <f>COUNTIFS(通讯通路门店!$S:$S,$G1532,通讯通路门店!$J:$J,"小米体验店")</f>
        <v>0</v>
      </c>
      <c r="AD1532" s="99">
        <f>COUNTIFS(通讯通路门店!$S:$S,$G1532,通讯通路门店!$J:$J,"苹果体验店")</f>
        <v>0</v>
      </c>
      <c r="AE1532" s="99">
        <f>COUNTIFS(通讯通路门店!$S:$S,$G1532,通讯通路门店!$J:$J,"其他品牌专卖店")</f>
        <v>0</v>
      </c>
      <c r="AF1532" s="99">
        <f>SUMIFS(通讯通路门店!$BI:$BI,通讯通路门店!$S:$S,$G1532)</f>
        <v>0</v>
      </c>
      <c r="AG1532" s="99">
        <f>SUMIFS(通讯通路门店!$BH:$BH,通讯通路门店!$S:$S,$G1532)</f>
        <v>0</v>
      </c>
      <c r="AH1532" s="99">
        <f t="shared" si="116"/>
        <v>0</v>
      </c>
      <c r="AI1532" s="99">
        <f>SUMIFS(通讯通路门店!$BB:$BB,通讯通路门店!$S:$S,$G1532)</f>
        <v>0</v>
      </c>
      <c r="AJ1532" s="99">
        <f>SUMIFS(通讯通路门店!$BE:$BE,通讯通路门店!$S:$S,$G1532)</f>
        <v>0</v>
      </c>
      <c r="AK1532" s="99">
        <f>SUMIFS(通讯通路门店!$BG:$BG,通讯通路门店!$S:$S,$G1532)</f>
        <v>0</v>
      </c>
      <c r="AL1532" s="99">
        <f>SUMIFS(通讯通路门店!$BC:$BC,通讯通路门店!$S:$S,$G1532)</f>
        <v>0</v>
      </c>
      <c r="AM1532" s="99">
        <f>SUMIFS(通讯通路门店!$BD:$BD,通讯通路门店!$S:$S,$G1532)</f>
        <v>0</v>
      </c>
      <c r="AN1532" s="99">
        <f>SUMIFS(通讯通路门店!$BF:$BF,通讯通路门店!$S:$S,$G1532)</f>
        <v>0</v>
      </c>
      <c r="AO1532" s="99">
        <f t="shared" si="117"/>
        <v>0</v>
      </c>
      <c r="AP1532" s="99">
        <f>SUMIFS(通讯通路门店!$K:$K,通讯通路门店!$S:$S,$G1532)</f>
        <v>0</v>
      </c>
      <c r="AQ1532" s="83"/>
      <c r="AR1532" s="99">
        <f>SUMIFS(通讯通路门店!$T:$T,通讯通路门店!$S:$S,$G1532)</f>
        <v>0</v>
      </c>
      <c r="AS1532" s="99">
        <f>SUMIFS(通讯通路门店!$U:$U,通讯通路门店!$S:$S,$G1532)</f>
        <v>0</v>
      </c>
      <c r="AT1532" s="99">
        <f>SUMIFS(通讯通路门店!$V:$V,通讯通路门店!$S:$S,$G1532)</f>
        <v>0</v>
      </c>
      <c r="AU1532" s="99">
        <f>SUMIFS(通讯通路门店!$W:$W,通讯通路门店!$S:$S,$G1532)</f>
        <v>0</v>
      </c>
      <c r="AV1532" s="99">
        <f>SUMIFS(通讯通路门店!$Z:$Z,通讯通路门店!$S:$S,$G1532)</f>
        <v>0</v>
      </c>
      <c r="AW1532" s="99">
        <f>SUMIFS(通讯通路门店!$AB:$AB,通讯通路门店!$S:$S,$G1532)</f>
        <v>0</v>
      </c>
      <c r="AX1532" s="99">
        <f>SUMIFS(通讯通路门店!$X:$X,通讯通路门店!$S:$S,$G1532)</f>
        <v>0</v>
      </c>
      <c r="AY1532" s="99">
        <f>SUMIFS(通讯通路门店!$Y:$Y,通讯通路门店!$S:$S,$G1532)</f>
        <v>0</v>
      </c>
      <c r="AZ1532" s="99">
        <f>SUMIFS(通讯通路门店!$AA:$AA,通讯通路门店!$S:$S,$G1532)</f>
        <v>0</v>
      </c>
      <c r="BA1532" s="99">
        <f t="shared" si="118"/>
        <v>0</v>
      </c>
      <c r="BB1532" s="99">
        <f t="shared" si="119"/>
        <v>0</v>
      </c>
      <c r="BC1532" s="99">
        <f>SUMIFS(通讯通路门店!$W:$W,通讯通路门店!$S:$S,$G1532,通讯通路门店!$J:$J,"荣耀体验店")+SUMIFS(通讯通路门店!$W:$W,通讯通路门店!$S:$S,$G1532,通讯通路门店!$J:$J,"荣耀授权专卖店")</f>
        <v>0</v>
      </c>
      <c r="BD1532" s="99">
        <f>SUMIFS(通讯通路门店!$Z:$Z,通讯通路门店!$S:$S,$G1532,通讯通路门店!$J:$J,"VIVO体验店")</f>
        <v>0</v>
      </c>
      <c r="BE1532" s="99">
        <f>SUMIFS(通讯通路门店!$AB:$AB,通讯通路门店!$S:$S,$G1532,通讯通路门店!$J:$J,"OPPO体验店")</f>
        <v>0</v>
      </c>
      <c r="BF1532" s="99">
        <f>SUMIFS(通讯通路门店!$X:$X,通讯通路门店!$S:$S,$G1532,通讯通路门店!$J:$J,"华为授权体验店")+SUMIFS(通讯通路门店!$AA:$AA,通讯通路门店!$S:$S,$G1532,通讯通路门店!$J:$J,"华为堡垒店")</f>
        <v>0</v>
      </c>
      <c r="BG1532" s="99">
        <f>SUMIFS(通讯通路门店!$Y:$Y,通讯通路门店!$S:$S,$G1532,通讯通路门店!$J:$J,"小米体验店")</f>
        <v>0</v>
      </c>
      <c r="BH1532" s="99">
        <f>SUMIFS(通讯通路门店!$AA:$AA,通讯通路门店!$S:$S,$G1532,通讯通路门店!$J:$J,"苹果体验店")</f>
        <v>0</v>
      </c>
      <c r="BI1532" s="99">
        <f>SUMIFS(通讯通路门店!$K:$K,通讯通路门店!$S:$S,$G1532,通讯通路门店!$J:$J,"其他品牌专卖店")</f>
        <v>0</v>
      </c>
      <c r="BJ1532" s="99">
        <f>SUMIFS(通讯通路门店!$AC:$AC,通讯通路门店!$S:$S,$G1532)</f>
        <v>0</v>
      </c>
      <c r="BK1532" s="99">
        <f>SUMIFS(通讯通路门店!$AD:$AD,通讯通路门店!$S:$S,$G1532)</f>
        <v>0</v>
      </c>
      <c r="BL1532" s="99">
        <f>SUMIFS(通讯通路门店!$AE:$AE,通讯通路门店!$S:$S,$G1532)</f>
        <v>0</v>
      </c>
      <c r="BM1532" s="99">
        <f>SUMIFS(通讯通路门店!$AF:$AF,通讯通路门店!$S:$S,$G1532)</f>
        <v>0</v>
      </c>
      <c r="BN1532" s="99">
        <f>SUMIFS(通讯通路门店!$AG:$AG,通讯通路门店!$S:$S,$G1532)</f>
        <v>0</v>
      </c>
      <c r="BO1532" s="99">
        <f>SUMIFS(通讯通路门店!$AH:$AH,通讯通路门店!$S:$S,$G1532)</f>
        <v>0</v>
      </c>
      <c r="BP1532" s="99">
        <f>SUMIFS(通讯通路门店!$AI:$AI,通讯通路门店!$S:$S,$G1532)</f>
        <v>0</v>
      </c>
      <c r="BQ1532" s="83"/>
    </row>
    <row r="1533" spans="1:69">
      <c r="A1533" s="99" t="str">
        <f>IFERROR(_xlfn.XLOOKUP($G1533,通讯通路门店!$S$4:$S$993933,通讯通路门店!$A$4:$A$993933,0,0),"")</f>
        <v>海南省</v>
      </c>
      <c r="B1533" s="99" t="str">
        <f>IFERROR(_xlfn.XLOOKUP($G1533,通讯通路门店!$S$4:$S$993933,通讯通路门店!$B$4:$B$993933,0,0),"")</f>
        <v>昌江黎族自治县</v>
      </c>
      <c r="C1533" s="99" t="str">
        <f>IFERROR(_xlfn.XLOOKUP($G1533,通讯通路门店!$S$4:$S$993933,通讯通路门店!$C$4:$C$993933,0,0),"")</f>
        <v>昌江黎族自治县</v>
      </c>
      <c r="D1533" s="99" t="str">
        <f>IFERROR(_xlfn.XLOOKUP($G1533,通讯通路门店!$S$4:$S$993933,通讯通路门店!$D$4:$D$993933,0,0),"")</f>
        <v>叉河镇</v>
      </c>
      <c r="E1533" s="83"/>
      <c r="F1533" s="83"/>
      <c r="G1533" s="101"/>
      <c r="H1533" s="102">
        <f>IFERROR(_xlfn.XLOOKUP($G1533,通讯通路门店!$S$4:$S$993933,通讯通路门店!$R$4:$R$993933,0,0),"")</f>
        <v>0</v>
      </c>
      <c r="I1533" s="83"/>
      <c r="J1533" s="83"/>
      <c r="K1533" s="83"/>
      <c r="L1533" s="83"/>
      <c r="M1533" s="83"/>
      <c r="N1533" s="83"/>
      <c r="O1533" s="83"/>
      <c r="P1533" s="83"/>
      <c r="Q1533" s="83"/>
      <c r="R1533" s="83"/>
      <c r="S1533" s="83"/>
      <c r="T1533" s="83"/>
      <c r="U1533" s="99">
        <f>COUNTIF(通讯通路门店!$S:$S,$G1533)</f>
        <v>0</v>
      </c>
      <c r="V1533" s="99">
        <f>COUNTIFS(通讯通路门店!$S:$S,$G1533,通讯通路门店!$J:$J,"综合卖场")</f>
        <v>0</v>
      </c>
      <c r="W1533" s="99">
        <f>SUMIFS(通讯通路门店!$AJ:$AJ,通讯通路门店!$S:$S,通讯客户沙盘!$G1533)</f>
        <v>0</v>
      </c>
      <c r="X1533" s="99">
        <f t="shared" si="115"/>
        <v>0</v>
      </c>
      <c r="Y1533" s="99">
        <f>COUNTIFS(通讯通路门店!$S:$S,$G1533,通讯通路门店!$J:$J,"荣耀体验店")+COUNTIFS(通讯通路门店!$S:$S,$G1533,通讯通路门店!$J:$J,"荣耀授权专卖店")</f>
        <v>0</v>
      </c>
      <c r="Z1533" s="99">
        <f>COUNTIFS(通讯通路门店!$S:$S,$G1533,通讯通路门店!$J:$J,"VIVO体验店")</f>
        <v>0</v>
      </c>
      <c r="AA1533" s="99">
        <f>COUNTIFS(通讯通路门店!$S:$S,$G1533,通讯通路门店!$J:$J,"OPPO体验店")</f>
        <v>0</v>
      </c>
      <c r="AB1533" s="99">
        <f>COUNTIFS(通讯通路门店!$S:$S,$G1533,通讯通路门店!$J:$J,"华为授权体验店")+COUNTIFS(通讯通路门店!$S:$S,$G1533,通讯通路门店!$J:$J,"华为堡垒店")</f>
        <v>0</v>
      </c>
      <c r="AC1533" s="99">
        <f>COUNTIFS(通讯通路门店!$S:$S,$G1533,通讯通路门店!$J:$J,"小米体验店")</f>
        <v>0</v>
      </c>
      <c r="AD1533" s="99">
        <f>COUNTIFS(通讯通路门店!$S:$S,$G1533,通讯通路门店!$J:$J,"苹果体验店")</f>
        <v>0</v>
      </c>
      <c r="AE1533" s="99">
        <f>COUNTIFS(通讯通路门店!$S:$S,$G1533,通讯通路门店!$J:$J,"其他品牌专卖店")</f>
        <v>0</v>
      </c>
      <c r="AF1533" s="99">
        <f>SUMIFS(通讯通路门店!$BI:$BI,通讯通路门店!$S:$S,$G1533)</f>
        <v>0</v>
      </c>
      <c r="AG1533" s="99">
        <f>SUMIFS(通讯通路门店!$BH:$BH,通讯通路门店!$S:$S,$G1533)</f>
        <v>0</v>
      </c>
      <c r="AH1533" s="99">
        <f t="shared" si="116"/>
        <v>0</v>
      </c>
      <c r="AI1533" s="99">
        <f>SUMIFS(通讯通路门店!$BB:$BB,通讯通路门店!$S:$S,$G1533)</f>
        <v>0</v>
      </c>
      <c r="AJ1533" s="99">
        <f>SUMIFS(通讯通路门店!$BE:$BE,通讯通路门店!$S:$S,$G1533)</f>
        <v>0</v>
      </c>
      <c r="AK1533" s="99">
        <f>SUMIFS(通讯通路门店!$BG:$BG,通讯通路门店!$S:$S,$G1533)</f>
        <v>0</v>
      </c>
      <c r="AL1533" s="99">
        <f>SUMIFS(通讯通路门店!$BC:$BC,通讯通路门店!$S:$S,$G1533)</f>
        <v>0</v>
      </c>
      <c r="AM1533" s="99">
        <f>SUMIFS(通讯通路门店!$BD:$BD,通讯通路门店!$S:$S,$G1533)</f>
        <v>0</v>
      </c>
      <c r="AN1533" s="99">
        <f>SUMIFS(通讯通路门店!$BF:$BF,通讯通路门店!$S:$S,$G1533)</f>
        <v>0</v>
      </c>
      <c r="AO1533" s="99">
        <f t="shared" si="117"/>
        <v>0</v>
      </c>
      <c r="AP1533" s="99">
        <f>SUMIFS(通讯通路门店!$K:$K,通讯通路门店!$S:$S,$G1533)</f>
        <v>0</v>
      </c>
      <c r="AQ1533" s="83"/>
      <c r="AR1533" s="99">
        <f>SUMIFS(通讯通路门店!$T:$T,通讯通路门店!$S:$S,$G1533)</f>
        <v>0</v>
      </c>
      <c r="AS1533" s="99">
        <f>SUMIFS(通讯通路门店!$U:$U,通讯通路门店!$S:$S,$G1533)</f>
        <v>0</v>
      </c>
      <c r="AT1533" s="99">
        <f>SUMIFS(通讯通路门店!$V:$V,通讯通路门店!$S:$S,$G1533)</f>
        <v>0</v>
      </c>
      <c r="AU1533" s="99">
        <f>SUMIFS(通讯通路门店!$W:$W,通讯通路门店!$S:$S,$G1533)</f>
        <v>0</v>
      </c>
      <c r="AV1533" s="99">
        <f>SUMIFS(通讯通路门店!$Z:$Z,通讯通路门店!$S:$S,$G1533)</f>
        <v>0</v>
      </c>
      <c r="AW1533" s="99">
        <f>SUMIFS(通讯通路门店!$AB:$AB,通讯通路门店!$S:$S,$G1533)</f>
        <v>0</v>
      </c>
      <c r="AX1533" s="99">
        <f>SUMIFS(通讯通路门店!$X:$X,通讯通路门店!$S:$S,$G1533)</f>
        <v>0</v>
      </c>
      <c r="AY1533" s="99">
        <f>SUMIFS(通讯通路门店!$Y:$Y,通讯通路门店!$S:$S,$G1533)</f>
        <v>0</v>
      </c>
      <c r="AZ1533" s="99">
        <f>SUMIFS(通讯通路门店!$AA:$AA,通讯通路门店!$S:$S,$G1533)</f>
        <v>0</v>
      </c>
      <c r="BA1533" s="99">
        <f t="shared" si="118"/>
        <v>0</v>
      </c>
      <c r="BB1533" s="99">
        <f t="shared" si="119"/>
        <v>0</v>
      </c>
      <c r="BC1533" s="99">
        <f>SUMIFS(通讯通路门店!$W:$W,通讯通路门店!$S:$S,$G1533,通讯通路门店!$J:$J,"荣耀体验店")+SUMIFS(通讯通路门店!$W:$W,通讯通路门店!$S:$S,$G1533,通讯通路门店!$J:$J,"荣耀授权专卖店")</f>
        <v>0</v>
      </c>
      <c r="BD1533" s="99">
        <f>SUMIFS(通讯通路门店!$Z:$Z,通讯通路门店!$S:$S,$G1533,通讯通路门店!$J:$J,"VIVO体验店")</f>
        <v>0</v>
      </c>
      <c r="BE1533" s="99">
        <f>SUMIFS(通讯通路门店!$AB:$AB,通讯通路门店!$S:$S,$G1533,通讯通路门店!$J:$J,"OPPO体验店")</f>
        <v>0</v>
      </c>
      <c r="BF1533" s="99">
        <f>SUMIFS(通讯通路门店!$X:$X,通讯通路门店!$S:$S,$G1533,通讯通路门店!$J:$J,"华为授权体验店")+SUMIFS(通讯通路门店!$AA:$AA,通讯通路门店!$S:$S,$G1533,通讯通路门店!$J:$J,"华为堡垒店")</f>
        <v>0</v>
      </c>
      <c r="BG1533" s="99">
        <f>SUMIFS(通讯通路门店!$Y:$Y,通讯通路门店!$S:$S,$G1533,通讯通路门店!$J:$J,"小米体验店")</f>
        <v>0</v>
      </c>
      <c r="BH1533" s="99">
        <f>SUMIFS(通讯通路门店!$AA:$AA,通讯通路门店!$S:$S,$G1533,通讯通路门店!$J:$J,"苹果体验店")</f>
        <v>0</v>
      </c>
      <c r="BI1533" s="99">
        <f>SUMIFS(通讯通路门店!$K:$K,通讯通路门店!$S:$S,$G1533,通讯通路门店!$J:$J,"其他品牌专卖店")</f>
        <v>0</v>
      </c>
      <c r="BJ1533" s="99">
        <f>SUMIFS(通讯通路门店!$AC:$AC,通讯通路门店!$S:$S,$G1533)</f>
        <v>0</v>
      </c>
      <c r="BK1533" s="99">
        <f>SUMIFS(通讯通路门店!$AD:$AD,通讯通路门店!$S:$S,$G1533)</f>
        <v>0</v>
      </c>
      <c r="BL1533" s="99">
        <f>SUMIFS(通讯通路门店!$AE:$AE,通讯通路门店!$S:$S,$G1533)</f>
        <v>0</v>
      </c>
      <c r="BM1533" s="99">
        <f>SUMIFS(通讯通路门店!$AF:$AF,通讯通路门店!$S:$S,$G1533)</f>
        <v>0</v>
      </c>
      <c r="BN1533" s="99">
        <f>SUMIFS(通讯通路门店!$AG:$AG,通讯通路门店!$S:$S,$G1533)</f>
        <v>0</v>
      </c>
      <c r="BO1533" s="99">
        <f>SUMIFS(通讯通路门店!$AH:$AH,通讯通路门店!$S:$S,$G1533)</f>
        <v>0</v>
      </c>
      <c r="BP1533" s="99">
        <f>SUMIFS(通讯通路门店!$AI:$AI,通讯通路门店!$S:$S,$G1533)</f>
        <v>0</v>
      </c>
      <c r="BQ1533" s="83"/>
    </row>
    <row r="1534" spans="1:69">
      <c r="A1534" s="99" t="str">
        <f>IFERROR(_xlfn.XLOOKUP($G1534,通讯通路门店!$S$4:$S$993933,通讯通路门店!$A$4:$A$993933,0,0),"")</f>
        <v>海南省</v>
      </c>
      <c r="B1534" s="99" t="str">
        <f>IFERROR(_xlfn.XLOOKUP($G1534,通讯通路门店!$S$4:$S$993933,通讯通路门店!$B$4:$B$993933,0,0),"")</f>
        <v>昌江黎族自治县</v>
      </c>
      <c r="C1534" s="99" t="str">
        <f>IFERROR(_xlfn.XLOOKUP($G1534,通讯通路门店!$S$4:$S$993933,通讯通路门店!$C$4:$C$993933,0,0),"")</f>
        <v>昌江黎族自治县</v>
      </c>
      <c r="D1534" s="99" t="str">
        <f>IFERROR(_xlfn.XLOOKUP($G1534,通讯通路门店!$S$4:$S$993933,通讯通路门店!$D$4:$D$993933,0,0),"")</f>
        <v>叉河镇</v>
      </c>
      <c r="E1534" s="83"/>
      <c r="F1534" s="83"/>
      <c r="G1534" s="101"/>
      <c r="H1534" s="102">
        <f>IFERROR(_xlfn.XLOOKUP($G1534,通讯通路门店!$S$4:$S$993933,通讯通路门店!$R$4:$R$993933,0,0),"")</f>
        <v>0</v>
      </c>
      <c r="I1534" s="83"/>
      <c r="J1534" s="83"/>
      <c r="K1534" s="83"/>
      <c r="L1534" s="83"/>
      <c r="M1534" s="83"/>
      <c r="N1534" s="83"/>
      <c r="O1534" s="83"/>
      <c r="P1534" s="83"/>
      <c r="Q1534" s="83"/>
      <c r="R1534" s="83"/>
      <c r="S1534" s="83"/>
      <c r="T1534" s="83"/>
      <c r="U1534" s="99">
        <f>COUNTIF(通讯通路门店!$S:$S,$G1534)</f>
        <v>0</v>
      </c>
      <c r="V1534" s="99">
        <f>COUNTIFS(通讯通路门店!$S:$S,$G1534,通讯通路门店!$J:$J,"综合卖场")</f>
        <v>0</v>
      </c>
      <c r="W1534" s="99">
        <f>SUMIFS(通讯通路门店!$AJ:$AJ,通讯通路门店!$S:$S,通讯客户沙盘!$G1534)</f>
        <v>0</v>
      </c>
      <c r="X1534" s="99">
        <f t="shared" si="115"/>
        <v>0</v>
      </c>
      <c r="Y1534" s="99">
        <f>COUNTIFS(通讯通路门店!$S:$S,$G1534,通讯通路门店!$J:$J,"荣耀体验店")+COUNTIFS(通讯通路门店!$S:$S,$G1534,通讯通路门店!$J:$J,"荣耀授权专卖店")</f>
        <v>0</v>
      </c>
      <c r="Z1534" s="99">
        <f>COUNTIFS(通讯通路门店!$S:$S,$G1534,通讯通路门店!$J:$J,"VIVO体验店")</f>
        <v>0</v>
      </c>
      <c r="AA1534" s="99">
        <f>COUNTIFS(通讯通路门店!$S:$S,$G1534,通讯通路门店!$J:$J,"OPPO体验店")</f>
        <v>0</v>
      </c>
      <c r="AB1534" s="99">
        <f>COUNTIFS(通讯通路门店!$S:$S,$G1534,通讯通路门店!$J:$J,"华为授权体验店")+COUNTIFS(通讯通路门店!$S:$S,$G1534,通讯通路门店!$J:$J,"华为堡垒店")</f>
        <v>0</v>
      </c>
      <c r="AC1534" s="99">
        <f>COUNTIFS(通讯通路门店!$S:$S,$G1534,通讯通路门店!$J:$J,"小米体验店")</f>
        <v>0</v>
      </c>
      <c r="AD1534" s="99">
        <f>COUNTIFS(通讯通路门店!$S:$S,$G1534,通讯通路门店!$J:$J,"苹果体验店")</f>
        <v>0</v>
      </c>
      <c r="AE1534" s="99">
        <f>COUNTIFS(通讯通路门店!$S:$S,$G1534,通讯通路门店!$J:$J,"其他品牌专卖店")</f>
        <v>0</v>
      </c>
      <c r="AF1534" s="99">
        <f>SUMIFS(通讯通路门店!$BI:$BI,通讯通路门店!$S:$S,$G1534)</f>
        <v>0</v>
      </c>
      <c r="AG1534" s="99">
        <f>SUMIFS(通讯通路门店!$BH:$BH,通讯通路门店!$S:$S,$G1534)</f>
        <v>0</v>
      </c>
      <c r="AH1534" s="99">
        <f t="shared" si="116"/>
        <v>0</v>
      </c>
      <c r="AI1534" s="99">
        <f>SUMIFS(通讯通路门店!$BB:$BB,通讯通路门店!$S:$S,$G1534)</f>
        <v>0</v>
      </c>
      <c r="AJ1534" s="99">
        <f>SUMIFS(通讯通路门店!$BE:$BE,通讯通路门店!$S:$S,$G1534)</f>
        <v>0</v>
      </c>
      <c r="AK1534" s="99">
        <f>SUMIFS(通讯通路门店!$BG:$BG,通讯通路门店!$S:$S,$G1534)</f>
        <v>0</v>
      </c>
      <c r="AL1534" s="99">
        <f>SUMIFS(通讯通路门店!$BC:$BC,通讯通路门店!$S:$S,$G1534)</f>
        <v>0</v>
      </c>
      <c r="AM1534" s="99">
        <f>SUMIFS(通讯通路门店!$BD:$BD,通讯通路门店!$S:$S,$G1534)</f>
        <v>0</v>
      </c>
      <c r="AN1534" s="99">
        <f>SUMIFS(通讯通路门店!$BF:$BF,通讯通路门店!$S:$S,$G1534)</f>
        <v>0</v>
      </c>
      <c r="AO1534" s="99">
        <f t="shared" si="117"/>
        <v>0</v>
      </c>
      <c r="AP1534" s="99">
        <f>SUMIFS(通讯通路门店!$K:$K,通讯通路门店!$S:$S,$G1534)</f>
        <v>0</v>
      </c>
      <c r="AQ1534" s="83"/>
      <c r="AR1534" s="99">
        <f>SUMIFS(通讯通路门店!$T:$T,通讯通路门店!$S:$S,$G1534)</f>
        <v>0</v>
      </c>
      <c r="AS1534" s="99">
        <f>SUMIFS(通讯通路门店!$U:$U,通讯通路门店!$S:$S,$G1534)</f>
        <v>0</v>
      </c>
      <c r="AT1534" s="99">
        <f>SUMIFS(通讯通路门店!$V:$V,通讯通路门店!$S:$S,$G1534)</f>
        <v>0</v>
      </c>
      <c r="AU1534" s="99">
        <f>SUMIFS(通讯通路门店!$W:$W,通讯通路门店!$S:$S,$G1534)</f>
        <v>0</v>
      </c>
      <c r="AV1534" s="99">
        <f>SUMIFS(通讯通路门店!$Z:$Z,通讯通路门店!$S:$S,$G1534)</f>
        <v>0</v>
      </c>
      <c r="AW1534" s="99">
        <f>SUMIFS(通讯通路门店!$AB:$AB,通讯通路门店!$S:$S,$G1534)</f>
        <v>0</v>
      </c>
      <c r="AX1534" s="99">
        <f>SUMIFS(通讯通路门店!$X:$X,通讯通路门店!$S:$S,$G1534)</f>
        <v>0</v>
      </c>
      <c r="AY1534" s="99">
        <f>SUMIFS(通讯通路门店!$Y:$Y,通讯通路门店!$S:$S,$G1534)</f>
        <v>0</v>
      </c>
      <c r="AZ1534" s="99">
        <f>SUMIFS(通讯通路门店!$AA:$AA,通讯通路门店!$S:$S,$G1534)</f>
        <v>0</v>
      </c>
      <c r="BA1534" s="99">
        <f t="shared" si="118"/>
        <v>0</v>
      </c>
      <c r="BB1534" s="99">
        <f t="shared" si="119"/>
        <v>0</v>
      </c>
      <c r="BC1534" s="99">
        <f>SUMIFS(通讯通路门店!$W:$W,通讯通路门店!$S:$S,$G1534,通讯通路门店!$J:$J,"荣耀体验店")+SUMIFS(通讯通路门店!$W:$W,通讯通路门店!$S:$S,$G1534,通讯通路门店!$J:$J,"荣耀授权专卖店")</f>
        <v>0</v>
      </c>
      <c r="BD1534" s="99">
        <f>SUMIFS(通讯通路门店!$Z:$Z,通讯通路门店!$S:$S,$G1534,通讯通路门店!$J:$J,"VIVO体验店")</f>
        <v>0</v>
      </c>
      <c r="BE1534" s="99">
        <f>SUMIFS(通讯通路门店!$AB:$AB,通讯通路门店!$S:$S,$G1534,通讯通路门店!$J:$J,"OPPO体验店")</f>
        <v>0</v>
      </c>
      <c r="BF1534" s="99">
        <f>SUMIFS(通讯通路门店!$X:$X,通讯通路门店!$S:$S,$G1534,通讯通路门店!$J:$J,"华为授权体验店")+SUMIFS(通讯通路门店!$AA:$AA,通讯通路门店!$S:$S,$G1534,通讯通路门店!$J:$J,"华为堡垒店")</f>
        <v>0</v>
      </c>
      <c r="BG1534" s="99">
        <f>SUMIFS(通讯通路门店!$Y:$Y,通讯通路门店!$S:$S,$G1534,通讯通路门店!$J:$J,"小米体验店")</f>
        <v>0</v>
      </c>
      <c r="BH1534" s="99">
        <f>SUMIFS(通讯通路门店!$AA:$AA,通讯通路门店!$S:$S,$G1534,通讯通路门店!$J:$J,"苹果体验店")</f>
        <v>0</v>
      </c>
      <c r="BI1534" s="99">
        <f>SUMIFS(通讯通路门店!$K:$K,通讯通路门店!$S:$S,$G1534,通讯通路门店!$J:$J,"其他品牌专卖店")</f>
        <v>0</v>
      </c>
      <c r="BJ1534" s="99">
        <f>SUMIFS(通讯通路门店!$AC:$AC,通讯通路门店!$S:$S,$G1534)</f>
        <v>0</v>
      </c>
      <c r="BK1534" s="99">
        <f>SUMIFS(通讯通路门店!$AD:$AD,通讯通路门店!$S:$S,$G1534)</f>
        <v>0</v>
      </c>
      <c r="BL1534" s="99">
        <f>SUMIFS(通讯通路门店!$AE:$AE,通讯通路门店!$S:$S,$G1534)</f>
        <v>0</v>
      </c>
      <c r="BM1534" s="99">
        <f>SUMIFS(通讯通路门店!$AF:$AF,通讯通路门店!$S:$S,$G1534)</f>
        <v>0</v>
      </c>
      <c r="BN1534" s="99">
        <f>SUMIFS(通讯通路门店!$AG:$AG,通讯通路门店!$S:$S,$G1534)</f>
        <v>0</v>
      </c>
      <c r="BO1534" s="99">
        <f>SUMIFS(通讯通路门店!$AH:$AH,通讯通路门店!$S:$S,$G1534)</f>
        <v>0</v>
      </c>
      <c r="BP1534" s="99">
        <f>SUMIFS(通讯通路门店!$AI:$AI,通讯通路门店!$S:$S,$G1534)</f>
        <v>0</v>
      </c>
      <c r="BQ1534" s="83"/>
    </row>
    <row r="1535" spans="1:69">
      <c r="A1535" s="99" t="str">
        <f>IFERROR(_xlfn.XLOOKUP($G1535,通讯通路门店!$S$4:$S$993933,通讯通路门店!$A$4:$A$993933,0,0),"")</f>
        <v>海南省</v>
      </c>
      <c r="B1535" s="99" t="str">
        <f>IFERROR(_xlfn.XLOOKUP($G1535,通讯通路门店!$S$4:$S$993933,通讯通路门店!$B$4:$B$993933,0,0),"")</f>
        <v>昌江黎族自治县</v>
      </c>
      <c r="C1535" s="99" t="str">
        <f>IFERROR(_xlfn.XLOOKUP($G1535,通讯通路门店!$S$4:$S$993933,通讯通路门店!$C$4:$C$993933,0,0),"")</f>
        <v>昌江黎族自治县</v>
      </c>
      <c r="D1535" s="99" t="str">
        <f>IFERROR(_xlfn.XLOOKUP($G1535,通讯通路门店!$S$4:$S$993933,通讯通路门店!$D$4:$D$993933,0,0),"")</f>
        <v>叉河镇</v>
      </c>
      <c r="E1535" s="83"/>
      <c r="F1535" s="83"/>
      <c r="G1535" s="101"/>
      <c r="H1535" s="102">
        <f>IFERROR(_xlfn.XLOOKUP($G1535,通讯通路门店!$S$4:$S$993933,通讯通路门店!$R$4:$R$993933,0,0),"")</f>
        <v>0</v>
      </c>
      <c r="I1535" s="83"/>
      <c r="J1535" s="83"/>
      <c r="K1535" s="83"/>
      <c r="L1535" s="83"/>
      <c r="M1535" s="83"/>
      <c r="N1535" s="83"/>
      <c r="O1535" s="83"/>
      <c r="P1535" s="83"/>
      <c r="Q1535" s="83"/>
      <c r="R1535" s="83"/>
      <c r="S1535" s="83"/>
      <c r="T1535" s="83"/>
      <c r="U1535" s="99">
        <f>COUNTIF(通讯通路门店!$S:$S,$G1535)</f>
        <v>0</v>
      </c>
      <c r="V1535" s="99">
        <f>COUNTIFS(通讯通路门店!$S:$S,$G1535,通讯通路门店!$J:$J,"综合卖场")</f>
        <v>0</v>
      </c>
      <c r="W1535" s="99">
        <f>SUMIFS(通讯通路门店!$AJ:$AJ,通讯通路门店!$S:$S,通讯客户沙盘!$G1535)</f>
        <v>0</v>
      </c>
      <c r="X1535" s="99">
        <f t="shared" si="115"/>
        <v>0</v>
      </c>
      <c r="Y1535" s="99">
        <f>COUNTIFS(通讯通路门店!$S:$S,$G1535,通讯通路门店!$J:$J,"荣耀体验店")+COUNTIFS(通讯通路门店!$S:$S,$G1535,通讯通路门店!$J:$J,"荣耀授权专卖店")</f>
        <v>0</v>
      </c>
      <c r="Z1535" s="99">
        <f>COUNTIFS(通讯通路门店!$S:$S,$G1535,通讯通路门店!$J:$J,"VIVO体验店")</f>
        <v>0</v>
      </c>
      <c r="AA1535" s="99">
        <f>COUNTIFS(通讯通路门店!$S:$S,$G1535,通讯通路门店!$J:$J,"OPPO体验店")</f>
        <v>0</v>
      </c>
      <c r="AB1535" s="99">
        <f>COUNTIFS(通讯通路门店!$S:$S,$G1535,通讯通路门店!$J:$J,"华为授权体验店")+COUNTIFS(通讯通路门店!$S:$S,$G1535,通讯通路门店!$J:$J,"华为堡垒店")</f>
        <v>0</v>
      </c>
      <c r="AC1535" s="99">
        <f>COUNTIFS(通讯通路门店!$S:$S,$G1535,通讯通路门店!$J:$J,"小米体验店")</f>
        <v>0</v>
      </c>
      <c r="AD1535" s="99">
        <f>COUNTIFS(通讯通路门店!$S:$S,$G1535,通讯通路门店!$J:$J,"苹果体验店")</f>
        <v>0</v>
      </c>
      <c r="AE1535" s="99">
        <f>COUNTIFS(通讯通路门店!$S:$S,$G1535,通讯通路门店!$J:$J,"其他品牌专卖店")</f>
        <v>0</v>
      </c>
      <c r="AF1535" s="99">
        <f>SUMIFS(通讯通路门店!$BI:$BI,通讯通路门店!$S:$S,$G1535)</f>
        <v>0</v>
      </c>
      <c r="AG1535" s="99">
        <f>SUMIFS(通讯通路门店!$BH:$BH,通讯通路门店!$S:$S,$G1535)</f>
        <v>0</v>
      </c>
      <c r="AH1535" s="99">
        <f t="shared" si="116"/>
        <v>0</v>
      </c>
      <c r="AI1535" s="99">
        <f>SUMIFS(通讯通路门店!$BB:$BB,通讯通路门店!$S:$S,$G1535)</f>
        <v>0</v>
      </c>
      <c r="AJ1535" s="99">
        <f>SUMIFS(通讯通路门店!$BE:$BE,通讯通路门店!$S:$S,$G1535)</f>
        <v>0</v>
      </c>
      <c r="AK1535" s="99">
        <f>SUMIFS(通讯通路门店!$BG:$BG,通讯通路门店!$S:$S,$G1535)</f>
        <v>0</v>
      </c>
      <c r="AL1535" s="99">
        <f>SUMIFS(通讯通路门店!$BC:$BC,通讯通路门店!$S:$S,$G1535)</f>
        <v>0</v>
      </c>
      <c r="AM1535" s="99">
        <f>SUMIFS(通讯通路门店!$BD:$BD,通讯通路门店!$S:$S,$G1535)</f>
        <v>0</v>
      </c>
      <c r="AN1535" s="99">
        <f>SUMIFS(通讯通路门店!$BF:$BF,通讯通路门店!$S:$S,$G1535)</f>
        <v>0</v>
      </c>
      <c r="AO1535" s="99">
        <f t="shared" si="117"/>
        <v>0</v>
      </c>
      <c r="AP1535" s="99">
        <f>SUMIFS(通讯通路门店!$K:$K,通讯通路门店!$S:$S,$G1535)</f>
        <v>0</v>
      </c>
      <c r="AQ1535" s="83"/>
      <c r="AR1535" s="99">
        <f>SUMIFS(通讯通路门店!$T:$T,通讯通路门店!$S:$S,$G1535)</f>
        <v>0</v>
      </c>
      <c r="AS1535" s="99">
        <f>SUMIFS(通讯通路门店!$U:$U,通讯通路门店!$S:$S,$G1535)</f>
        <v>0</v>
      </c>
      <c r="AT1535" s="99">
        <f>SUMIFS(通讯通路门店!$V:$V,通讯通路门店!$S:$S,$G1535)</f>
        <v>0</v>
      </c>
      <c r="AU1535" s="99">
        <f>SUMIFS(通讯通路门店!$W:$W,通讯通路门店!$S:$S,$G1535)</f>
        <v>0</v>
      </c>
      <c r="AV1535" s="99">
        <f>SUMIFS(通讯通路门店!$Z:$Z,通讯通路门店!$S:$S,$G1535)</f>
        <v>0</v>
      </c>
      <c r="AW1535" s="99">
        <f>SUMIFS(通讯通路门店!$AB:$AB,通讯通路门店!$S:$S,$G1535)</f>
        <v>0</v>
      </c>
      <c r="AX1535" s="99">
        <f>SUMIFS(通讯通路门店!$X:$X,通讯通路门店!$S:$S,$G1535)</f>
        <v>0</v>
      </c>
      <c r="AY1535" s="99">
        <f>SUMIFS(通讯通路门店!$Y:$Y,通讯通路门店!$S:$S,$G1535)</f>
        <v>0</v>
      </c>
      <c r="AZ1535" s="99">
        <f>SUMIFS(通讯通路门店!$AA:$AA,通讯通路门店!$S:$S,$G1535)</f>
        <v>0</v>
      </c>
      <c r="BA1535" s="99">
        <f t="shared" si="118"/>
        <v>0</v>
      </c>
      <c r="BB1535" s="99">
        <f t="shared" si="119"/>
        <v>0</v>
      </c>
      <c r="BC1535" s="99">
        <f>SUMIFS(通讯通路门店!$W:$W,通讯通路门店!$S:$S,$G1535,通讯通路门店!$J:$J,"荣耀体验店")+SUMIFS(通讯通路门店!$W:$W,通讯通路门店!$S:$S,$G1535,通讯通路门店!$J:$J,"荣耀授权专卖店")</f>
        <v>0</v>
      </c>
      <c r="BD1535" s="99">
        <f>SUMIFS(通讯通路门店!$Z:$Z,通讯通路门店!$S:$S,$G1535,通讯通路门店!$J:$J,"VIVO体验店")</f>
        <v>0</v>
      </c>
      <c r="BE1535" s="99">
        <f>SUMIFS(通讯通路门店!$AB:$AB,通讯通路门店!$S:$S,$G1535,通讯通路门店!$J:$J,"OPPO体验店")</f>
        <v>0</v>
      </c>
      <c r="BF1535" s="99">
        <f>SUMIFS(通讯通路门店!$X:$X,通讯通路门店!$S:$S,$G1535,通讯通路门店!$J:$J,"华为授权体验店")+SUMIFS(通讯通路门店!$AA:$AA,通讯通路门店!$S:$S,$G1535,通讯通路门店!$J:$J,"华为堡垒店")</f>
        <v>0</v>
      </c>
      <c r="BG1535" s="99">
        <f>SUMIFS(通讯通路门店!$Y:$Y,通讯通路门店!$S:$S,$G1535,通讯通路门店!$J:$J,"小米体验店")</f>
        <v>0</v>
      </c>
      <c r="BH1535" s="99">
        <f>SUMIFS(通讯通路门店!$AA:$AA,通讯通路门店!$S:$S,$G1535,通讯通路门店!$J:$J,"苹果体验店")</f>
        <v>0</v>
      </c>
      <c r="BI1535" s="99">
        <f>SUMIFS(通讯通路门店!$K:$K,通讯通路门店!$S:$S,$G1535,通讯通路门店!$J:$J,"其他品牌专卖店")</f>
        <v>0</v>
      </c>
      <c r="BJ1535" s="99">
        <f>SUMIFS(通讯通路门店!$AC:$AC,通讯通路门店!$S:$S,$G1535)</f>
        <v>0</v>
      </c>
      <c r="BK1535" s="99">
        <f>SUMIFS(通讯通路门店!$AD:$AD,通讯通路门店!$S:$S,$G1535)</f>
        <v>0</v>
      </c>
      <c r="BL1535" s="99">
        <f>SUMIFS(通讯通路门店!$AE:$AE,通讯通路门店!$S:$S,$G1535)</f>
        <v>0</v>
      </c>
      <c r="BM1535" s="99">
        <f>SUMIFS(通讯通路门店!$AF:$AF,通讯通路门店!$S:$S,$G1535)</f>
        <v>0</v>
      </c>
      <c r="BN1535" s="99">
        <f>SUMIFS(通讯通路门店!$AG:$AG,通讯通路门店!$S:$S,$G1535)</f>
        <v>0</v>
      </c>
      <c r="BO1535" s="99">
        <f>SUMIFS(通讯通路门店!$AH:$AH,通讯通路门店!$S:$S,$G1535)</f>
        <v>0</v>
      </c>
      <c r="BP1535" s="99">
        <f>SUMIFS(通讯通路门店!$AI:$AI,通讯通路门店!$S:$S,$G1535)</f>
        <v>0</v>
      </c>
      <c r="BQ1535" s="83"/>
    </row>
    <row r="1536" spans="1:69">
      <c r="A1536" s="99" t="str">
        <f>IFERROR(_xlfn.XLOOKUP($G1536,通讯通路门店!$S$4:$S$993933,通讯通路门店!$A$4:$A$993933,0,0),"")</f>
        <v>海南省</v>
      </c>
      <c r="B1536" s="99" t="str">
        <f>IFERROR(_xlfn.XLOOKUP($G1536,通讯通路门店!$S$4:$S$993933,通讯通路门店!$B$4:$B$993933,0,0),"")</f>
        <v>昌江黎族自治县</v>
      </c>
      <c r="C1536" s="99" t="str">
        <f>IFERROR(_xlfn.XLOOKUP($G1536,通讯通路门店!$S$4:$S$993933,通讯通路门店!$C$4:$C$993933,0,0),"")</f>
        <v>昌江黎族自治县</v>
      </c>
      <c r="D1536" s="99" t="str">
        <f>IFERROR(_xlfn.XLOOKUP($G1536,通讯通路门店!$S$4:$S$993933,通讯通路门店!$D$4:$D$993933,0,0),"")</f>
        <v>叉河镇</v>
      </c>
      <c r="E1536" s="83"/>
      <c r="F1536" s="83"/>
      <c r="G1536" s="101"/>
      <c r="H1536" s="102">
        <f>IFERROR(_xlfn.XLOOKUP($G1536,通讯通路门店!$S$4:$S$993933,通讯通路门店!$R$4:$R$993933,0,0),"")</f>
        <v>0</v>
      </c>
      <c r="I1536" s="83"/>
      <c r="J1536" s="83"/>
      <c r="K1536" s="83"/>
      <c r="L1536" s="83"/>
      <c r="M1536" s="83"/>
      <c r="N1536" s="83"/>
      <c r="O1536" s="83"/>
      <c r="P1536" s="83"/>
      <c r="Q1536" s="83"/>
      <c r="R1536" s="83"/>
      <c r="S1536" s="83"/>
      <c r="T1536" s="83"/>
      <c r="U1536" s="99">
        <f>COUNTIF(通讯通路门店!$S:$S,$G1536)</f>
        <v>0</v>
      </c>
      <c r="V1536" s="99">
        <f>COUNTIFS(通讯通路门店!$S:$S,$G1536,通讯通路门店!$J:$J,"综合卖场")</f>
        <v>0</v>
      </c>
      <c r="W1536" s="99">
        <f>SUMIFS(通讯通路门店!$AJ:$AJ,通讯通路门店!$S:$S,通讯客户沙盘!$G1536)</f>
        <v>0</v>
      </c>
      <c r="X1536" s="99">
        <f t="shared" si="115"/>
        <v>0</v>
      </c>
      <c r="Y1536" s="99">
        <f>COUNTIFS(通讯通路门店!$S:$S,$G1536,通讯通路门店!$J:$J,"荣耀体验店")+COUNTIFS(通讯通路门店!$S:$S,$G1536,通讯通路门店!$J:$J,"荣耀授权专卖店")</f>
        <v>0</v>
      </c>
      <c r="Z1536" s="99">
        <f>COUNTIFS(通讯通路门店!$S:$S,$G1536,通讯通路门店!$J:$J,"VIVO体验店")</f>
        <v>0</v>
      </c>
      <c r="AA1536" s="99">
        <f>COUNTIFS(通讯通路门店!$S:$S,$G1536,通讯通路门店!$J:$J,"OPPO体验店")</f>
        <v>0</v>
      </c>
      <c r="AB1536" s="99">
        <f>COUNTIFS(通讯通路门店!$S:$S,$G1536,通讯通路门店!$J:$J,"华为授权体验店")+COUNTIFS(通讯通路门店!$S:$S,$G1536,通讯通路门店!$J:$J,"华为堡垒店")</f>
        <v>0</v>
      </c>
      <c r="AC1536" s="99">
        <f>COUNTIFS(通讯通路门店!$S:$S,$G1536,通讯通路门店!$J:$J,"小米体验店")</f>
        <v>0</v>
      </c>
      <c r="AD1536" s="99">
        <f>COUNTIFS(通讯通路门店!$S:$S,$G1536,通讯通路门店!$J:$J,"苹果体验店")</f>
        <v>0</v>
      </c>
      <c r="AE1536" s="99">
        <f>COUNTIFS(通讯通路门店!$S:$S,$G1536,通讯通路门店!$J:$J,"其他品牌专卖店")</f>
        <v>0</v>
      </c>
      <c r="AF1536" s="99">
        <f>SUMIFS(通讯通路门店!$BI:$BI,通讯通路门店!$S:$S,$G1536)</f>
        <v>0</v>
      </c>
      <c r="AG1536" s="99">
        <f>SUMIFS(通讯通路门店!$BH:$BH,通讯通路门店!$S:$S,$G1536)</f>
        <v>0</v>
      </c>
      <c r="AH1536" s="99">
        <f t="shared" si="116"/>
        <v>0</v>
      </c>
      <c r="AI1536" s="99">
        <f>SUMIFS(通讯通路门店!$BB:$BB,通讯通路门店!$S:$S,$G1536)</f>
        <v>0</v>
      </c>
      <c r="AJ1536" s="99">
        <f>SUMIFS(通讯通路门店!$BE:$BE,通讯通路门店!$S:$S,$G1536)</f>
        <v>0</v>
      </c>
      <c r="AK1536" s="99">
        <f>SUMIFS(通讯通路门店!$BG:$BG,通讯通路门店!$S:$S,$G1536)</f>
        <v>0</v>
      </c>
      <c r="AL1536" s="99">
        <f>SUMIFS(通讯通路门店!$BC:$BC,通讯通路门店!$S:$S,$G1536)</f>
        <v>0</v>
      </c>
      <c r="AM1536" s="99">
        <f>SUMIFS(通讯通路门店!$BD:$BD,通讯通路门店!$S:$S,$G1536)</f>
        <v>0</v>
      </c>
      <c r="AN1536" s="99">
        <f>SUMIFS(通讯通路门店!$BF:$BF,通讯通路门店!$S:$S,$G1536)</f>
        <v>0</v>
      </c>
      <c r="AO1536" s="99">
        <f t="shared" si="117"/>
        <v>0</v>
      </c>
      <c r="AP1536" s="99">
        <f>SUMIFS(通讯通路门店!$K:$K,通讯通路门店!$S:$S,$G1536)</f>
        <v>0</v>
      </c>
      <c r="AQ1536" s="83"/>
      <c r="AR1536" s="99">
        <f>SUMIFS(通讯通路门店!$T:$T,通讯通路门店!$S:$S,$G1536)</f>
        <v>0</v>
      </c>
      <c r="AS1536" s="99">
        <f>SUMIFS(通讯通路门店!$U:$U,通讯通路门店!$S:$S,$G1536)</f>
        <v>0</v>
      </c>
      <c r="AT1536" s="99">
        <f>SUMIFS(通讯通路门店!$V:$V,通讯通路门店!$S:$S,$G1536)</f>
        <v>0</v>
      </c>
      <c r="AU1536" s="99">
        <f>SUMIFS(通讯通路门店!$W:$W,通讯通路门店!$S:$S,$G1536)</f>
        <v>0</v>
      </c>
      <c r="AV1536" s="99">
        <f>SUMIFS(通讯通路门店!$Z:$Z,通讯通路门店!$S:$S,$G1536)</f>
        <v>0</v>
      </c>
      <c r="AW1536" s="99">
        <f>SUMIFS(通讯通路门店!$AB:$AB,通讯通路门店!$S:$S,$G1536)</f>
        <v>0</v>
      </c>
      <c r="AX1536" s="99">
        <f>SUMIFS(通讯通路门店!$X:$X,通讯通路门店!$S:$S,$G1536)</f>
        <v>0</v>
      </c>
      <c r="AY1536" s="99">
        <f>SUMIFS(通讯通路门店!$Y:$Y,通讯通路门店!$S:$S,$G1536)</f>
        <v>0</v>
      </c>
      <c r="AZ1536" s="99">
        <f>SUMIFS(通讯通路门店!$AA:$AA,通讯通路门店!$S:$S,$G1536)</f>
        <v>0</v>
      </c>
      <c r="BA1536" s="99">
        <f t="shared" si="118"/>
        <v>0</v>
      </c>
      <c r="BB1536" s="99">
        <f t="shared" si="119"/>
        <v>0</v>
      </c>
      <c r="BC1536" s="99">
        <f>SUMIFS(通讯通路门店!$W:$W,通讯通路门店!$S:$S,$G1536,通讯通路门店!$J:$J,"荣耀体验店")+SUMIFS(通讯通路门店!$W:$W,通讯通路门店!$S:$S,$G1536,通讯通路门店!$J:$J,"荣耀授权专卖店")</f>
        <v>0</v>
      </c>
      <c r="BD1536" s="99">
        <f>SUMIFS(通讯通路门店!$Z:$Z,通讯通路门店!$S:$S,$G1536,通讯通路门店!$J:$J,"VIVO体验店")</f>
        <v>0</v>
      </c>
      <c r="BE1536" s="99">
        <f>SUMIFS(通讯通路门店!$AB:$AB,通讯通路门店!$S:$S,$G1536,通讯通路门店!$J:$J,"OPPO体验店")</f>
        <v>0</v>
      </c>
      <c r="BF1536" s="99">
        <f>SUMIFS(通讯通路门店!$X:$X,通讯通路门店!$S:$S,$G1536,通讯通路门店!$J:$J,"华为授权体验店")+SUMIFS(通讯通路门店!$AA:$AA,通讯通路门店!$S:$S,$G1536,通讯通路门店!$J:$J,"华为堡垒店")</f>
        <v>0</v>
      </c>
      <c r="BG1536" s="99">
        <f>SUMIFS(通讯通路门店!$Y:$Y,通讯通路门店!$S:$S,$G1536,通讯通路门店!$J:$J,"小米体验店")</f>
        <v>0</v>
      </c>
      <c r="BH1536" s="99">
        <f>SUMIFS(通讯通路门店!$AA:$AA,通讯通路门店!$S:$S,$G1536,通讯通路门店!$J:$J,"苹果体验店")</f>
        <v>0</v>
      </c>
      <c r="BI1536" s="99">
        <f>SUMIFS(通讯通路门店!$K:$K,通讯通路门店!$S:$S,$G1536,通讯通路门店!$J:$J,"其他品牌专卖店")</f>
        <v>0</v>
      </c>
      <c r="BJ1536" s="99">
        <f>SUMIFS(通讯通路门店!$AC:$AC,通讯通路门店!$S:$S,$G1536)</f>
        <v>0</v>
      </c>
      <c r="BK1536" s="99">
        <f>SUMIFS(通讯通路门店!$AD:$AD,通讯通路门店!$S:$S,$G1536)</f>
        <v>0</v>
      </c>
      <c r="BL1536" s="99">
        <f>SUMIFS(通讯通路门店!$AE:$AE,通讯通路门店!$S:$S,$G1536)</f>
        <v>0</v>
      </c>
      <c r="BM1536" s="99">
        <f>SUMIFS(通讯通路门店!$AF:$AF,通讯通路门店!$S:$S,$G1536)</f>
        <v>0</v>
      </c>
      <c r="BN1536" s="99">
        <f>SUMIFS(通讯通路门店!$AG:$AG,通讯通路门店!$S:$S,$G1536)</f>
        <v>0</v>
      </c>
      <c r="BO1536" s="99">
        <f>SUMIFS(通讯通路门店!$AH:$AH,通讯通路门店!$S:$S,$G1536)</f>
        <v>0</v>
      </c>
      <c r="BP1536" s="99">
        <f>SUMIFS(通讯通路门店!$AI:$AI,通讯通路门店!$S:$S,$G1536)</f>
        <v>0</v>
      </c>
      <c r="BQ1536" s="83"/>
    </row>
    <row r="1537" spans="1:69">
      <c r="A1537" s="99" t="str">
        <f>IFERROR(_xlfn.XLOOKUP($G1537,通讯通路门店!$S$4:$S$993933,通讯通路门店!$A$4:$A$993933,0,0),"")</f>
        <v>海南省</v>
      </c>
      <c r="B1537" s="99" t="str">
        <f>IFERROR(_xlfn.XLOOKUP($G1537,通讯通路门店!$S$4:$S$993933,通讯通路门店!$B$4:$B$993933,0,0),"")</f>
        <v>昌江黎族自治县</v>
      </c>
      <c r="C1537" s="99" t="str">
        <f>IFERROR(_xlfn.XLOOKUP($G1537,通讯通路门店!$S$4:$S$993933,通讯通路门店!$C$4:$C$993933,0,0),"")</f>
        <v>昌江黎族自治县</v>
      </c>
      <c r="D1537" s="99" t="str">
        <f>IFERROR(_xlfn.XLOOKUP($G1537,通讯通路门店!$S$4:$S$993933,通讯通路门店!$D$4:$D$993933,0,0),"")</f>
        <v>叉河镇</v>
      </c>
      <c r="E1537" s="83"/>
      <c r="F1537" s="83"/>
      <c r="G1537" s="101"/>
      <c r="H1537" s="102">
        <f>IFERROR(_xlfn.XLOOKUP($G1537,通讯通路门店!$S$4:$S$993933,通讯通路门店!$R$4:$R$993933,0,0),"")</f>
        <v>0</v>
      </c>
      <c r="I1537" s="83"/>
      <c r="J1537" s="83"/>
      <c r="K1537" s="83"/>
      <c r="L1537" s="83"/>
      <c r="M1537" s="83"/>
      <c r="N1537" s="83"/>
      <c r="O1537" s="83"/>
      <c r="P1537" s="83"/>
      <c r="Q1537" s="83"/>
      <c r="R1537" s="83"/>
      <c r="S1537" s="83"/>
      <c r="T1537" s="83"/>
      <c r="U1537" s="99">
        <f>COUNTIF(通讯通路门店!$S:$S,$G1537)</f>
        <v>0</v>
      </c>
      <c r="V1537" s="99">
        <f>COUNTIFS(通讯通路门店!$S:$S,$G1537,通讯通路门店!$J:$J,"综合卖场")</f>
        <v>0</v>
      </c>
      <c r="W1537" s="99">
        <f>SUMIFS(通讯通路门店!$AJ:$AJ,通讯通路门店!$S:$S,通讯客户沙盘!$G1537)</f>
        <v>0</v>
      </c>
      <c r="X1537" s="99">
        <f t="shared" si="115"/>
        <v>0</v>
      </c>
      <c r="Y1537" s="99">
        <f>COUNTIFS(通讯通路门店!$S:$S,$G1537,通讯通路门店!$J:$J,"荣耀体验店")+COUNTIFS(通讯通路门店!$S:$S,$G1537,通讯通路门店!$J:$J,"荣耀授权专卖店")</f>
        <v>0</v>
      </c>
      <c r="Z1537" s="99">
        <f>COUNTIFS(通讯通路门店!$S:$S,$G1537,通讯通路门店!$J:$J,"VIVO体验店")</f>
        <v>0</v>
      </c>
      <c r="AA1537" s="99">
        <f>COUNTIFS(通讯通路门店!$S:$S,$G1537,通讯通路门店!$J:$J,"OPPO体验店")</f>
        <v>0</v>
      </c>
      <c r="AB1537" s="99">
        <f>COUNTIFS(通讯通路门店!$S:$S,$G1537,通讯通路门店!$J:$J,"华为授权体验店")+COUNTIFS(通讯通路门店!$S:$S,$G1537,通讯通路门店!$J:$J,"华为堡垒店")</f>
        <v>0</v>
      </c>
      <c r="AC1537" s="99">
        <f>COUNTIFS(通讯通路门店!$S:$S,$G1537,通讯通路门店!$J:$J,"小米体验店")</f>
        <v>0</v>
      </c>
      <c r="AD1537" s="99">
        <f>COUNTIFS(通讯通路门店!$S:$S,$G1537,通讯通路门店!$J:$J,"苹果体验店")</f>
        <v>0</v>
      </c>
      <c r="AE1537" s="99">
        <f>COUNTIFS(通讯通路门店!$S:$S,$G1537,通讯通路门店!$J:$J,"其他品牌专卖店")</f>
        <v>0</v>
      </c>
      <c r="AF1537" s="99">
        <f>SUMIFS(通讯通路门店!$BI:$BI,通讯通路门店!$S:$S,$G1537)</f>
        <v>0</v>
      </c>
      <c r="AG1537" s="99">
        <f>SUMIFS(通讯通路门店!$BH:$BH,通讯通路门店!$S:$S,$G1537)</f>
        <v>0</v>
      </c>
      <c r="AH1537" s="99">
        <f t="shared" si="116"/>
        <v>0</v>
      </c>
      <c r="AI1537" s="99">
        <f>SUMIFS(通讯通路门店!$BB:$BB,通讯通路门店!$S:$S,$G1537)</f>
        <v>0</v>
      </c>
      <c r="AJ1537" s="99">
        <f>SUMIFS(通讯通路门店!$BE:$BE,通讯通路门店!$S:$S,$G1537)</f>
        <v>0</v>
      </c>
      <c r="AK1537" s="99">
        <f>SUMIFS(通讯通路门店!$BG:$BG,通讯通路门店!$S:$S,$G1537)</f>
        <v>0</v>
      </c>
      <c r="AL1537" s="99">
        <f>SUMIFS(通讯通路门店!$BC:$BC,通讯通路门店!$S:$S,$G1537)</f>
        <v>0</v>
      </c>
      <c r="AM1537" s="99">
        <f>SUMIFS(通讯通路门店!$BD:$BD,通讯通路门店!$S:$S,$G1537)</f>
        <v>0</v>
      </c>
      <c r="AN1537" s="99">
        <f>SUMIFS(通讯通路门店!$BF:$BF,通讯通路门店!$S:$S,$G1537)</f>
        <v>0</v>
      </c>
      <c r="AO1537" s="99">
        <f t="shared" si="117"/>
        <v>0</v>
      </c>
      <c r="AP1537" s="99">
        <f>SUMIFS(通讯通路门店!$K:$K,通讯通路门店!$S:$S,$G1537)</f>
        <v>0</v>
      </c>
      <c r="AQ1537" s="83"/>
      <c r="AR1537" s="99">
        <f>SUMIFS(通讯通路门店!$T:$T,通讯通路门店!$S:$S,$G1537)</f>
        <v>0</v>
      </c>
      <c r="AS1537" s="99">
        <f>SUMIFS(通讯通路门店!$U:$U,通讯通路门店!$S:$S,$G1537)</f>
        <v>0</v>
      </c>
      <c r="AT1537" s="99">
        <f>SUMIFS(通讯通路门店!$V:$V,通讯通路门店!$S:$S,$G1537)</f>
        <v>0</v>
      </c>
      <c r="AU1537" s="99">
        <f>SUMIFS(通讯通路门店!$W:$W,通讯通路门店!$S:$S,$G1537)</f>
        <v>0</v>
      </c>
      <c r="AV1537" s="99">
        <f>SUMIFS(通讯通路门店!$Z:$Z,通讯通路门店!$S:$S,$G1537)</f>
        <v>0</v>
      </c>
      <c r="AW1537" s="99">
        <f>SUMIFS(通讯通路门店!$AB:$AB,通讯通路门店!$S:$S,$G1537)</f>
        <v>0</v>
      </c>
      <c r="AX1537" s="99">
        <f>SUMIFS(通讯通路门店!$X:$X,通讯通路门店!$S:$S,$G1537)</f>
        <v>0</v>
      </c>
      <c r="AY1537" s="99">
        <f>SUMIFS(通讯通路门店!$Y:$Y,通讯通路门店!$S:$S,$G1537)</f>
        <v>0</v>
      </c>
      <c r="AZ1537" s="99">
        <f>SUMIFS(通讯通路门店!$AA:$AA,通讯通路门店!$S:$S,$G1537)</f>
        <v>0</v>
      </c>
      <c r="BA1537" s="99">
        <f t="shared" si="118"/>
        <v>0</v>
      </c>
      <c r="BB1537" s="99">
        <f t="shared" si="119"/>
        <v>0</v>
      </c>
      <c r="BC1537" s="99">
        <f>SUMIFS(通讯通路门店!$W:$W,通讯通路门店!$S:$S,$G1537,通讯通路门店!$J:$J,"荣耀体验店")+SUMIFS(通讯通路门店!$W:$W,通讯通路门店!$S:$S,$G1537,通讯通路门店!$J:$J,"荣耀授权专卖店")</f>
        <v>0</v>
      </c>
      <c r="BD1537" s="99">
        <f>SUMIFS(通讯通路门店!$Z:$Z,通讯通路门店!$S:$S,$G1537,通讯通路门店!$J:$J,"VIVO体验店")</f>
        <v>0</v>
      </c>
      <c r="BE1537" s="99">
        <f>SUMIFS(通讯通路门店!$AB:$AB,通讯通路门店!$S:$S,$G1537,通讯通路门店!$J:$J,"OPPO体验店")</f>
        <v>0</v>
      </c>
      <c r="BF1537" s="99">
        <f>SUMIFS(通讯通路门店!$X:$X,通讯通路门店!$S:$S,$G1537,通讯通路门店!$J:$J,"华为授权体验店")+SUMIFS(通讯通路门店!$AA:$AA,通讯通路门店!$S:$S,$G1537,通讯通路门店!$J:$J,"华为堡垒店")</f>
        <v>0</v>
      </c>
      <c r="BG1537" s="99">
        <f>SUMIFS(通讯通路门店!$Y:$Y,通讯通路门店!$S:$S,$G1537,通讯通路门店!$J:$J,"小米体验店")</f>
        <v>0</v>
      </c>
      <c r="BH1537" s="99">
        <f>SUMIFS(通讯通路门店!$AA:$AA,通讯通路门店!$S:$S,$G1537,通讯通路门店!$J:$J,"苹果体验店")</f>
        <v>0</v>
      </c>
      <c r="BI1537" s="99">
        <f>SUMIFS(通讯通路门店!$K:$K,通讯通路门店!$S:$S,$G1537,通讯通路门店!$J:$J,"其他品牌专卖店")</f>
        <v>0</v>
      </c>
      <c r="BJ1537" s="99">
        <f>SUMIFS(通讯通路门店!$AC:$AC,通讯通路门店!$S:$S,$G1537)</f>
        <v>0</v>
      </c>
      <c r="BK1537" s="99">
        <f>SUMIFS(通讯通路门店!$AD:$AD,通讯通路门店!$S:$S,$G1537)</f>
        <v>0</v>
      </c>
      <c r="BL1537" s="99">
        <f>SUMIFS(通讯通路门店!$AE:$AE,通讯通路门店!$S:$S,$G1537)</f>
        <v>0</v>
      </c>
      <c r="BM1537" s="99">
        <f>SUMIFS(通讯通路门店!$AF:$AF,通讯通路门店!$S:$S,$G1537)</f>
        <v>0</v>
      </c>
      <c r="BN1537" s="99">
        <f>SUMIFS(通讯通路门店!$AG:$AG,通讯通路门店!$S:$S,$G1537)</f>
        <v>0</v>
      </c>
      <c r="BO1537" s="99">
        <f>SUMIFS(通讯通路门店!$AH:$AH,通讯通路门店!$S:$S,$G1537)</f>
        <v>0</v>
      </c>
      <c r="BP1537" s="99">
        <f>SUMIFS(通讯通路门店!$AI:$AI,通讯通路门店!$S:$S,$G1537)</f>
        <v>0</v>
      </c>
      <c r="BQ1537" s="83"/>
    </row>
    <row r="1538" spans="1:69">
      <c r="A1538" s="99" t="str">
        <f>IFERROR(_xlfn.XLOOKUP($G1538,通讯通路门店!$S$4:$S$993933,通讯通路门店!$A$4:$A$993933,0,0),"")</f>
        <v>海南省</v>
      </c>
      <c r="B1538" s="99" t="str">
        <f>IFERROR(_xlfn.XLOOKUP($G1538,通讯通路门店!$S$4:$S$993933,通讯通路门店!$B$4:$B$993933,0,0),"")</f>
        <v>昌江黎族自治县</v>
      </c>
      <c r="C1538" s="99" t="str">
        <f>IFERROR(_xlfn.XLOOKUP($G1538,通讯通路门店!$S$4:$S$993933,通讯通路门店!$C$4:$C$993933,0,0),"")</f>
        <v>昌江黎族自治县</v>
      </c>
      <c r="D1538" s="99" t="str">
        <f>IFERROR(_xlfn.XLOOKUP($G1538,通讯通路门店!$S$4:$S$993933,通讯通路门店!$D$4:$D$993933,0,0),"")</f>
        <v>叉河镇</v>
      </c>
      <c r="E1538" s="83"/>
      <c r="F1538" s="83"/>
      <c r="G1538" s="101"/>
      <c r="H1538" s="102">
        <f>IFERROR(_xlfn.XLOOKUP($G1538,通讯通路门店!$S$4:$S$993933,通讯通路门店!$R$4:$R$993933,0,0),"")</f>
        <v>0</v>
      </c>
      <c r="I1538" s="83"/>
      <c r="J1538" s="83"/>
      <c r="K1538" s="83"/>
      <c r="L1538" s="83"/>
      <c r="M1538" s="83"/>
      <c r="N1538" s="83"/>
      <c r="O1538" s="83"/>
      <c r="P1538" s="83"/>
      <c r="Q1538" s="83"/>
      <c r="R1538" s="83"/>
      <c r="S1538" s="83"/>
      <c r="T1538" s="83"/>
      <c r="U1538" s="99">
        <f>COUNTIF(通讯通路门店!$S:$S,$G1538)</f>
        <v>0</v>
      </c>
      <c r="V1538" s="99">
        <f>COUNTIFS(通讯通路门店!$S:$S,$G1538,通讯通路门店!$J:$J,"综合卖场")</f>
        <v>0</v>
      </c>
      <c r="W1538" s="99">
        <f>SUMIFS(通讯通路门店!$AJ:$AJ,通讯通路门店!$S:$S,通讯客户沙盘!$G1538)</f>
        <v>0</v>
      </c>
      <c r="X1538" s="99">
        <f t="shared" si="115"/>
        <v>0</v>
      </c>
      <c r="Y1538" s="99">
        <f>COUNTIFS(通讯通路门店!$S:$S,$G1538,通讯通路门店!$J:$J,"荣耀体验店")+COUNTIFS(通讯通路门店!$S:$S,$G1538,通讯通路门店!$J:$J,"荣耀授权专卖店")</f>
        <v>0</v>
      </c>
      <c r="Z1538" s="99">
        <f>COUNTIFS(通讯通路门店!$S:$S,$G1538,通讯通路门店!$J:$J,"VIVO体验店")</f>
        <v>0</v>
      </c>
      <c r="AA1538" s="99">
        <f>COUNTIFS(通讯通路门店!$S:$S,$G1538,通讯通路门店!$J:$J,"OPPO体验店")</f>
        <v>0</v>
      </c>
      <c r="AB1538" s="99">
        <f>COUNTIFS(通讯通路门店!$S:$S,$G1538,通讯通路门店!$J:$J,"华为授权体验店")+COUNTIFS(通讯通路门店!$S:$S,$G1538,通讯通路门店!$J:$J,"华为堡垒店")</f>
        <v>0</v>
      </c>
      <c r="AC1538" s="99">
        <f>COUNTIFS(通讯通路门店!$S:$S,$G1538,通讯通路门店!$J:$J,"小米体验店")</f>
        <v>0</v>
      </c>
      <c r="AD1538" s="99">
        <f>COUNTIFS(通讯通路门店!$S:$S,$G1538,通讯通路门店!$J:$J,"苹果体验店")</f>
        <v>0</v>
      </c>
      <c r="AE1538" s="99">
        <f>COUNTIFS(通讯通路门店!$S:$S,$G1538,通讯通路门店!$J:$J,"其他品牌专卖店")</f>
        <v>0</v>
      </c>
      <c r="AF1538" s="99">
        <f>SUMIFS(通讯通路门店!$BI:$BI,通讯通路门店!$S:$S,$G1538)</f>
        <v>0</v>
      </c>
      <c r="AG1538" s="99">
        <f>SUMIFS(通讯通路门店!$BH:$BH,通讯通路门店!$S:$S,$G1538)</f>
        <v>0</v>
      </c>
      <c r="AH1538" s="99">
        <f t="shared" si="116"/>
        <v>0</v>
      </c>
      <c r="AI1538" s="99">
        <f>SUMIFS(通讯通路门店!$BB:$BB,通讯通路门店!$S:$S,$G1538)</f>
        <v>0</v>
      </c>
      <c r="AJ1538" s="99">
        <f>SUMIFS(通讯通路门店!$BE:$BE,通讯通路门店!$S:$S,$G1538)</f>
        <v>0</v>
      </c>
      <c r="AK1538" s="99">
        <f>SUMIFS(通讯通路门店!$BG:$BG,通讯通路门店!$S:$S,$G1538)</f>
        <v>0</v>
      </c>
      <c r="AL1538" s="99">
        <f>SUMIFS(通讯通路门店!$BC:$BC,通讯通路门店!$S:$S,$G1538)</f>
        <v>0</v>
      </c>
      <c r="AM1538" s="99">
        <f>SUMIFS(通讯通路门店!$BD:$BD,通讯通路门店!$S:$S,$G1538)</f>
        <v>0</v>
      </c>
      <c r="AN1538" s="99">
        <f>SUMIFS(通讯通路门店!$BF:$BF,通讯通路门店!$S:$S,$G1538)</f>
        <v>0</v>
      </c>
      <c r="AO1538" s="99">
        <f t="shared" si="117"/>
        <v>0</v>
      </c>
      <c r="AP1538" s="99">
        <f>SUMIFS(通讯通路门店!$K:$K,通讯通路门店!$S:$S,$G1538)</f>
        <v>0</v>
      </c>
      <c r="AQ1538" s="83"/>
      <c r="AR1538" s="99">
        <f>SUMIFS(通讯通路门店!$T:$T,通讯通路门店!$S:$S,$G1538)</f>
        <v>0</v>
      </c>
      <c r="AS1538" s="99">
        <f>SUMIFS(通讯通路门店!$U:$U,通讯通路门店!$S:$S,$G1538)</f>
        <v>0</v>
      </c>
      <c r="AT1538" s="99">
        <f>SUMIFS(通讯通路门店!$V:$V,通讯通路门店!$S:$S,$G1538)</f>
        <v>0</v>
      </c>
      <c r="AU1538" s="99">
        <f>SUMIFS(通讯通路门店!$W:$W,通讯通路门店!$S:$S,$G1538)</f>
        <v>0</v>
      </c>
      <c r="AV1538" s="99">
        <f>SUMIFS(通讯通路门店!$Z:$Z,通讯通路门店!$S:$S,$G1538)</f>
        <v>0</v>
      </c>
      <c r="AW1538" s="99">
        <f>SUMIFS(通讯通路门店!$AB:$AB,通讯通路门店!$S:$S,$G1538)</f>
        <v>0</v>
      </c>
      <c r="AX1538" s="99">
        <f>SUMIFS(通讯通路门店!$X:$X,通讯通路门店!$S:$S,$G1538)</f>
        <v>0</v>
      </c>
      <c r="AY1538" s="99">
        <f>SUMIFS(通讯通路门店!$Y:$Y,通讯通路门店!$S:$S,$G1538)</f>
        <v>0</v>
      </c>
      <c r="AZ1538" s="99">
        <f>SUMIFS(通讯通路门店!$AA:$AA,通讯通路门店!$S:$S,$G1538)</f>
        <v>0</v>
      </c>
      <c r="BA1538" s="99">
        <f t="shared" si="118"/>
        <v>0</v>
      </c>
      <c r="BB1538" s="99">
        <f t="shared" si="119"/>
        <v>0</v>
      </c>
      <c r="BC1538" s="99">
        <f>SUMIFS(通讯通路门店!$W:$W,通讯通路门店!$S:$S,$G1538,通讯通路门店!$J:$J,"荣耀体验店")+SUMIFS(通讯通路门店!$W:$W,通讯通路门店!$S:$S,$G1538,通讯通路门店!$J:$J,"荣耀授权专卖店")</f>
        <v>0</v>
      </c>
      <c r="BD1538" s="99">
        <f>SUMIFS(通讯通路门店!$Z:$Z,通讯通路门店!$S:$S,$G1538,通讯通路门店!$J:$J,"VIVO体验店")</f>
        <v>0</v>
      </c>
      <c r="BE1538" s="99">
        <f>SUMIFS(通讯通路门店!$AB:$AB,通讯通路门店!$S:$S,$G1538,通讯通路门店!$J:$J,"OPPO体验店")</f>
        <v>0</v>
      </c>
      <c r="BF1538" s="99">
        <f>SUMIFS(通讯通路门店!$X:$X,通讯通路门店!$S:$S,$G1538,通讯通路门店!$J:$J,"华为授权体验店")+SUMIFS(通讯通路门店!$AA:$AA,通讯通路门店!$S:$S,$G1538,通讯通路门店!$J:$J,"华为堡垒店")</f>
        <v>0</v>
      </c>
      <c r="BG1538" s="99">
        <f>SUMIFS(通讯通路门店!$Y:$Y,通讯通路门店!$S:$S,$G1538,通讯通路门店!$J:$J,"小米体验店")</f>
        <v>0</v>
      </c>
      <c r="BH1538" s="99">
        <f>SUMIFS(通讯通路门店!$AA:$AA,通讯通路门店!$S:$S,$G1538,通讯通路门店!$J:$J,"苹果体验店")</f>
        <v>0</v>
      </c>
      <c r="BI1538" s="99">
        <f>SUMIFS(通讯通路门店!$K:$K,通讯通路门店!$S:$S,$G1538,通讯通路门店!$J:$J,"其他品牌专卖店")</f>
        <v>0</v>
      </c>
      <c r="BJ1538" s="99">
        <f>SUMIFS(通讯通路门店!$AC:$AC,通讯通路门店!$S:$S,$G1538)</f>
        <v>0</v>
      </c>
      <c r="BK1538" s="99">
        <f>SUMIFS(通讯通路门店!$AD:$AD,通讯通路门店!$S:$S,$G1538)</f>
        <v>0</v>
      </c>
      <c r="BL1538" s="99">
        <f>SUMIFS(通讯通路门店!$AE:$AE,通讯通路门店!$S:$S,$G1538)</f>
        <v>0</v>
      </c>
      <c r="BM1538" s="99">
        <f>SUMIFS(通讯通路门店!$AF:$AF,通讯通路门店!$S:$S,$G1538)</f>
        <v>0</v>
      </c>
      <c r="BN1538" s="99">
        <f>SUMIFS(通讯通路门店!$AG:$AG,通讯通路门店!$S:$S,$G1538)</f>
        <v>0</v>
      </c>
      <c r="BO1538" s="99">
        <f>SUMIFS(通讯通路门店!$AH:$AH,通讯通路门店!$S:$S,$G1538)</f>
        <v>0</v>
      </c>
      <c r="BP1538" s="99">
        <f>SUMIFS(通讯通路门店!$AI:$AI,通讯通路门店!$S:$S,$G1538)</f>
        <v>0</v>
      </c>
      <c r="BQ1538" s="83"/>
    </row>
    <row r="1539" spans="1:69">
      <c r="A1539" s="99" t="str">
        <f>IFERROR(_xlfn.XLOOKUP($G1539,通讯通路门店!$S$4:$S$993933,通讯通路门店!$A$4:$A$993933,0,0),"")</f>
        <v>海南省</v>
      </c>
      <c r="B1539" s="99" t="str">
        <f>IFERROR(_xlfn.XLOOKUP($G1539,通讯通路门店!$S$4:$S$993933,通讯通路门店!$B$4:$B$993933,0,0),"")</f>
        <v>昌江黎族自治县</v>
      </c>
      <c r="C1539" s="99" t="str">
        <f>IFERROR(_xlfn.XLOOKUP($G1539,通讯通路门店!$S$4:$S$993933,通讯通路门店!$C$4:$C$993933,0,0),"")</f>
        <v>昌江黎族自治县</v>
      </c>
      <c r="D1539" s="99" t="str">
        <f>IFERROR(_xlfn.XLOOKUP($G1539,通讯通路门店!$S$4:$S$993933,通讯通路门店!$D$4:$D$993933,0,0),"")</f>
        <v>叉河镇</v>
      </c>
      <c r="E1539" s="83"/>
      <c r="F1539" s="83"/>
      <c r="G1539" s="101"/>
      <c r="H1539" s="102">
        <f>IFERROR(_xlfn.XLOOKUP($G1539,通讯通路门店!$S$4:$S$993933,通讯通路门店!$R$4:$R$993933,0,0),"")</f>
        <v>0</v>
      </c>
      <c r="I1539" s="83"/>
      <c r="J1539" s="83"/>
      <c r="K1539" s="83"/>
      <c r="L1539" s="83"/>
      <c r="M1539" s="83"/>
      <c r="N1539" s="83"/>
      <c r="O1539" s="83"/>
      <c r="P1539" s="83"/>
      <c r="Q1539" s="83"/>
      <c r="R1539" s="83"/>
      <c r="S1539" s="83"/>
      <c r="T1539" s="83"/>
      <c r="U1539" s="99">
        <f>COUNTIF(通讯通路门店!$S:$S,$G1539)</f>
        <v>0</v>
      </c>
      <c r="V1539" s="99">
        <f>COUNTIFS(通讯通路门店!$S:$S,$G1539,通讯通路门店!$J:$J,"综合卖场")</f>
        <v>0</v>
      </c>
      <c r="W1539" s="99">
        <f>SUMIFS(通讯通路门店!$AJ:$AJ,通讯通路门店!$S:$S,通讯客户沙盘!$G1539)</f>
        <v>0</v>
      </c>
      <c r="X1539" s="99">
        <f t="shared" si="115"/>
        <v>0</v>
      </c>
      <c r="Y1539" s="99">
        <f>COUNTIFS(通讯通路门店!$S:$S,$G1539,通讯通路门店!$J:$J,"荣耀体验店")+COUNTIFS(通讯通路门店!$S:$S,$G1539,通讯通路门店!$J:$J,"荣耀授权专卖店")</f>
        <v>0</v>
      </c>
      <c r="Z1539" s="99">
        <f>COUNTIFS(通讯通路门店!$S:$S,$G1539,通讯通路门店!$J:$J,"VIVO体验店")</f>
        <v>0</v>
      </c>
      <c r="AA1539" s="99">
        <f>COUNTIFS(通讯通路门店!$S:$S,$G1539,通讯通路门店!$J:$J,"OPPO体验店")</f>
        <v>0</v>
      </c>
      <c r="AB1539" s="99">
        <f>COUNTIFS(通讯通路门店!$S:$S,$G1539,通讯通路门店!$J:$J,"华为授权体验店")+COUNTIFS(通讯通路门店!$S:$S,$G1539,通讯通路门店!$J:$J,"华为堡垒店")</f>
        <v>0</v>
      </c>
      <c r="AC1539" s="99">
        <f>COUNTIFS(通讯通路门店!$S:$S,$G1539,通讯通路门店!$J:$J,"小米体验店")</f>
        <v>0</v>
      </c>
      <c r="AD1539" s="99">
        <f>COUNTIFS(通讯通路门店!$S:$S,$G1539,通讯通路门店!$J:$J,"苹果体验店")</f>
        <v>0</v>
      </c>
      <c r="AE1539" s="99">
        <f>COUNTIFS(通讯通路门店!$S:$S,$G1539,通讯通路门店!$J:$J,"其他品牌专卖店")</f>
        <v>0</v>
      </c>
      <c r="AF1539" s="99">
        <f>SUMIFS(通讯通路门店!$BI:$BI,通讯通路门店!$S:$S,$G1539)</f>
        <v>0</v>
      </c>
      <c r="AG1539" s="99">
        <f>SUMIFS(通讯通路门店!$BH:$BH,通讯通路门店!$S:$S,$G1539)</f>
        <v>0</v>
      </c>
      <c r="AH1539" s="99">
        <f t="shared" si="116"/>
        <v>0</v>
      </c>
      <c r="AI1539" s="99">
        <f>SUMIFS(通讯通路门店!$BB:$BB,通讯通路门店!$S:$S,$G1539)</f>
        <v>0</v>
      </c>
      <c r="AJ1539" s="99">
        <f>SUMIFS(通讯通路门店!$BE:$BE,通讯通路门店!$S:$S,$G1539)</f>
        <v>0</v>
      </c>
      <c r="AK1539" s="99">
        <f>SUMIFS(通讯通路门店!$BG:$BG,通讯通路门店!$S:$S,$G1539)</f>
        <v>0</v>
      </c>
      <c r="AL1539" s="99">
        <f>SUMIFS(通讯通路门店!$BC:$BC,通讯通路门店!$S:$S,$G1539)</f>
        <v>0</v>
      </c>
      <c r="AM1539" s="99">
        <f>SUMIFS(通讯通路门店!$BD:$BD,通讯通路门店!$S:$S,$G1539)</f>
        <v>0</v>
      </c>
      <c r="AN1539" s="99">
        <f>SUMIFS(通讯通路门店!$BF:$BF,通讯通路门店!$S:$S,$G1539)</f>
        <v>0</v>
      </c>
      <c r="AO1539" s="99">
        <f t="shared" si="117"/>
        <v>0</v>
      </c>
      <c r="AP1539" s="99">
        <f>SUMIFS(通讯通路门店!$K:$K,通讯通路门店!$S:$S,$G1539)</f>
        <v>0</v>
      </c>
      <c r="AQ1539" s="83"/>
      <c r="AR1539" s="99">
        <f>SUMIFS(通讯通路门店!$T:$T,通讯通路门店!$S:$S,$G1539)</f>
        <v>0</v>
      </c>
      <c r="AS1539" s="99">
        <f>SUMIFS(通讯通路门店!$U:$U,通讯通路门店!$S:$S,$G1539)</f>
        <v>0</v>
      </c>
      <c r="AT1539" s="99">
        <f>SUMIFS(通讯通路门店!$V:$V,通讯通路门店!$S:$S,$G1539)</f>
        <v>0</v>
      </c>
      <c r="AU1539" s="99">
        <f>SUMIFS(通讯通路门店!$W:$W,通讯通路门店!$S:$S,$G1539)</f>
        <v>0</v>
      </c>
      <c r="AV1539" s="99">
        <f>SUMIFS(通讯通路门店!$Z:$Z,通讯通路门店!$S:$S,$G1539)</f>
        <v>0</v>
      </c>
      <c r="AW1539" s="99">
        <f>SUMIFS(通讯通路门店!$AB:$AB,通讯通路门店!$S:$S,$G1539)</f>
        <v>0</v>
      </c>
      <c r="AX1539" s="99">
        <f>SUMIFS(通讯通路门店!$X:$X,通讯通路门店!$S:$S,$G1539)</f>
        <v>0</v>
      </c>
      <c r="AY1539" s="99">
        <f>SUMIFS(通讯通路门店!$Y:$Y,通讯通路门店!$S:$S,$G1539)</f>
        <v>0</v>
      </c>
      <c r="AZ1539" s="99">
        <f>SUMIFS(通讯通路门店!$AA:$AA,通讯通路门店!$S:$S,$G1539)</f>
        <v>0</v>
      </c>
      <c r="BA1539" s="99">
        <f t="shared" si="118"/>
        <v>0</v>
      </c>
      <c r="BB1539" s="99">
        <f t="shared" si="119"/>
        <v>0</v>
      </c>
      <c r="BC1539" s="99">
        <f>SUMIFS(通讯通路门店!$W:$W,通讯通路门店!$S:$S,$G1539,通讯通路门店!$J:$J,"荣耀体验店")+SUMIFS(通讯通路门店!$W:$W,通讯通路门店!$S:$S,$G1539,通讯通路门店!$J:$J,"荣耀授权专卖店")</f>
        <v>0</v>
      </c>
      <c r="BD1539" s="99">
        <f>SUMIFS(通讯通路门店!$Z:$Z,通讯通路门店!$S:$S,$G1539,通讯通路门店!$J:$J,"VIVO体验店")</f>
        <v>0</v>
      </c>
      <c r="BE1539" s="99">
        <f>SUMIFS(通讯通路门店!$AB:$AB,通讯通路门店!$S:$S,$G1539,通讯通路门店!$J:$J,"OPPO体验店")</f>
        <v>0</v>
      </c>
      <c r="BF1539" s="99">
        <f>SUMIFS(通讯通路门店!$X:$X,通讯通路门店!$S:$S,$G1539,通讯通路门店!$J:$J,"华为授权体验店")+SUMIFS(通讯通路门店!$AA:$AA,通讯通路门店!$S:$S,$G1539,通讯通路门店!$J:$J,"华为堡垒店")</f>
        <v>0</v>
      </c>
      <c r="BG1539" s="99">
        <f>SUMIFS(通讯通路门店!$Y:$Y,通讯通路门店!$S:$S,$G1539,通讯通路门店!$J:$J,"小米体验店")</f>
        <v>0</v>
      </c>
      <c r="BH1539" s="99">
        <f>SUMIFS(通讯通路门店!$AA:$AA,通讯通路门店!$S:$S,$G1539,通讯通路门店!$J:$J,"苹果体验店")</f>
        <v>0</v>
      </c>
      <c r="BI1539" s="99">
        <f>SUMIFS(通讯通路门店!$K:$K,通讯通路门店!$S:$S,$G1539,通讯通路门店!$J:$J,"其他品牌专卖店")</f>
        <v>0</v>
      </c>
      <c r="BJ1539" s="99">
        <f>SUMIFS(通讯通路门店!$AC:$AC,通讯通路门店!$S:$S,$G1539)</f>
        <v>0</v>
      </c>
      <c r="BK1539" s="99">
        <f>SUMIFS(通讯通路门店!$AD:$AD,通讯通路门店!$S:$S,$G1539)</f>
        <v>0</v>
      </c>
      <c r="BL1539" s="99">
        <f>SUMIFS(通讯通路门店!$AE:$AE,通讯通路门店!$S:$S,$G1539)</f>
        <v>0</v>
      </c>
      <c r="BM1539" s="99">
        <f>SUMIFS(通讯通路门店!$AF:$AF,通讯通路门店!$S:$S,$G1539)</f>
        <v>0</v>
      </c>
      <c r="BN1539" s="99">
        <f>SUMIFS(通讯通路门店!$AG:$AG,通讯通路门店!$S:$S,$G1539)</f>
        <v>0</v>
      </c>
      <c r="BO1539" s="99">
        <f>SUMIFS(通讯通路门店!$AH:$AH,通讯通路门店!$S:$S,$G1539)</f>
        <v>0</v>
      </c>
      <c r="BP1539" s="99">
        <f>SUMIFS(通讯通路门店!$AI:$AI,通讯通路门店!$S:$S,$G1539)</f>
        <v>0</v>
      </c>
      <c r="BQ1539" s="83"/>
    </row>
    <row r="1540" spans="1:69">
      <c r="A1540" s="99" t="str">
        <f>IFERROR(_xlfn.XLOOKUP($G1540,通讯通路门店!$S$4:$S$993933,通讯通路门店!$A$4:$A$993933,0,0),"")</f>
        <v>海南省</v>
      </c>
      <c r="B1540" s="99" t="str">
        <f>IFERROR(_xlfn.XLOOKUP($G1540,通讯通路门店!$S$4:$S$993933,通讯通路门店!$B$4:$B$993933,0,0),"")</f>
        <v>昌江黎族自治县</v>
      </c>
      <c r="C1540" s="99" t="str">
        <f>IFERROR(_xlfn.XLOOKUP($G1540,通讯通路门店!$S$4:$S$993933,通讯通路门店!$C$4:$C$993933,0,0),"")</f>
        <v>昌江黎族自治县</v>
      </c>
      <c r="D1540" s="99" t="str">
        <f>IFERROR(_xlfn.XLOOKUP($G1540,通讯通路门店!$S$4:$S$993933,通讯通路门店!$D$4:$D$993933,0,0),"")</f>
        <v>叉河镇</v>
      </c>
      <c r="E1540" s="83"/>
      <c r="F1540" s="83"/>
      <c r="G1540" s="101"/>
      <c r="H1540" s="102">
        <f>IFERROR(_xlfn.XLOOKUP($G1540,通讯通路门店!$S$4:$S$993933,通讯通路门店!$R$4:$R$993933,0,0),"")</f>
        <v>0</v>
      </c>
      <c r="I1540" s="83"/>
      <c r="J1540" s="83"/>
      <c r="K1540" s="83"/>
      <c r="L1540" s="83"/>
      <c r="M1540" s="83"/>
      <c r="N1540" s="83"/>
      <c r="O1540" s="83"/>
      <c r="P1540" s="83"/>
      <c r="Q1540" s="83"/>
      <c r="R1540" s="83"/>
      <c r="S1540" s="83"/>
      <c r="T1540" s="83"/>
      <c r="U1540" s="99">
        <f>COUNTIF(通讯通路门店!$S:$S,$G1540)</f>
        <v>0</v>
      </c>
      <c r="V1540" s="99">
        <f>COUNTIFS(通讯通路门店!$S:$S,$G1540,通讯通路门店!$J:$J,"综合卖场")</f>
        <v>0</v>
      </c>
      <c r="W1540" s="99">
        <f>SUMIFS(通讯通路门店!$AJ:$AJ,通讯通路门店!$S:$S,通讯客户沙盘!$G1540)</f>
        <v>0</v>
      </c>
      <c r="X1540" s="99">
        <f t="shared" ref="X1540:X1603" si="120">Y1540+Z1540+AA1540+AB1540+AC1540+AD1540+AE1540</f>
        <v>0</v>
      </c>
      <c r="Y1540" s="99">
        <f>COUNTIFS(通讯通路门店!$S:$S,$G1540,通讯通路门店!$J:$J,"荣耀体验店")+COUNTIFS(通讯通路门店!$S:$S,$G1540,通讯通路门店!$J:$J,"荣耀授权专卖店")</f>
        <v>0</v>
      </c>
      <c r="Z1540" s="99">
        <f>COUNTIFS(通讯通路门店!$S:$S,$G1540,通讯通路门店!$J:$J,"VIVO体验店")</f>
        <v>0</v>
      </c>
      <c r="AA1540" s="99">
        <f>COUNTIFS(通讯通路门店!$S:$S,$G1540,通讯通路门店!$J:$J,"OPPO体验店")</f>
        <v>0</v>
      </c>
      <c r="AB1540" s="99">
        <f>COUNTIFS(通讯通路门店!$S:$S,$G1540,通讯通路门店!$J:$J,"华为授权体验店")+COUNTIFS(通讯通路门店!$S:$S,$G1540,通讯通路门店!$J:$J,"华为堡垒店")</f>
        <v>0</v>
      </c>
      <c r="AC1540" s="99">
        <f>COUNTIFS(通讯通路门店!$S:$S,$G1540,通讯通路门店!$J:$J,"小米体验店")</f>
        <v>0</v>
      </c>
      <c r="AD1540" s="99">
        <f>COUNTIFS(通讯通路门店!$S:$S,$G1540,通讯通路门店!$J:$J,"苹果体验店")</f>
        <v>0</v>
      </c>
      <c r="AE1540" s="99">
        <f>COUNTIFS(通讯通路门店!$S:$S,$G1540,通讯通路门店!$J:$J,"其他品牌专卖店")</f>
        <v>0</v>
      </c>
      <c r="AF1540" s="99">
        <f>SUMIFS(通讯通路门店!$BI:$BI,通讯通路门店!$S:$S,$G1540)</f>
        <v>0</v>
      </c>
      <c r="AG1540" s="99">
        <f>SUMIFS(通讯通路门店!$BH:$BH,通讯通路门店!$S:$S,$G1540)</f>
        <v>0</v>
      </c>
      <c r="AH1540" s="99">
        <f t="shared" ref="AH1540:AH1603" si="121">AI1540+AJ1540+AK1540+AL1540+AM1540+AN1540</f>
        <v>0</v>
      </c>
      <c r="AI1540" s="99">
        <f>SUMIFS(通讯通路门店!$BB:$BB,通讯通路门店!$S:$S,$G1540)</f>
        <v>0</v>
      </c>
      <c r="AJ1540" s="99">
        <f>SUMIFS(通讯通路门店!$BE:$BE,通讯通路门店!$S:$S,$G1540)</f>
        <v>0</v>
      </c>
      <c r="AK1540" s="99">
        <f>SUMIFS(通讯通路门店!$BG:$BG,通讯通路门店!$S:$S,$G1540)</f>
        <v>0</v>
      </c>
      <c r="AL1540" s="99">
        <f>SUMIFS(通讯通路门店!$BC:$BC,通讯通路门店!$S:$S,$G1540)</f>
        <v>0</v>
      </c>
      <c r="AM1540" s="99">
        <f>SUMIFS(通讯通路门店!$BD:$BD,通讯通路门店!$S:$S,$G1540)</f>
        <v>0</v>
      </c>
      <c r="AN1540" s="99">
        <f>SUMIFS(通讯通路门店!$BF:$BF,通讯通路门店!$S:$S,$G1540)</f>
        <v>0</v>
      </c>
      <c r="AO1540" s="99">
        <f t="shared" ref="AO1540:AO1603" si="122">AP1540+AQ1540</f>
        <v>0</v>
      </c>
      <c r="AP1540" s="99">
        <f>SUMIFS(通讯通路门店!$K:$K,通讯通路门店!$S:$S,$G1540)</f>
        <v>0</v>
      </c>
      <c r="AQ1540" s="83"/>
      <c r="AR1540" s="99">
        <f>SUMIFS(通讯通路门店!$T:$T,通讯通路门店!$S:$S,$G1540)</f>
        <v>0</v>
      </c>
      <c r="AS1540" s="99">
        <f>SUMIFS(通讯通路门店!$U:$U,通讯通路门店!$S:$S,$G1540)</f>
        <v>0</v>
      </c>
      <c r="AT1540" s="99">
        <f>SUMIFS(通讯通路门店!$V:$V,通讯通路门店!$S:$S,$G1540)</f>
        <v>0</v>
      </c>
      <c r="AU1540" s="99">
        <f>SUMIFS(通讯通路门店!$W:$W,通讯通路门店!$S:$S,$G1540)</f>
        <v>0</v>
      </c>
      <c r="AV1540" s="99">
        <f>SUMIFS(通讯通路门店!$Z:$Z,通讯通路门店!$S:$S,$G1540)</f>
        <v>0</v>
      </c>
      <c r="AW1540" s="99">
        <f>SUMIFS(通讯通路门店!$AB:$AB,通讯通路门店!$S:$S,$G1540)</f>
        <v>0</v>
      </c>
      <c r="AX1540" s="99">
        <f>SUMIFS(通讯通路门店!$X:$X,通讯通路门店!$S:$S,$G1540)</f>
        <v>0</v>
      </c>
      <c r="AY1540" s="99">
        <f>SUMIFS(通讯通路门店!$Y:$Y,通讯通路门店!$S:$S,$G1540)</f>
        <v>0</v>
      </c>
      <c r="AZ1540" s="99">
        <f>SUMIFS(通讯通路门店!$AA:$AA,通讯通路门店!$S:$S,$G1540)</f>
        <v>0</v>
      </c>
      <c r="BA1540" s="99">
        <f t="shared" ref="BA1540:BA1603" si="123">AP1540-BB1540</f>
        <v>0</v>
      </c>
      <c r="BB1540" s="99">
        <f t="shared" ref="BB1540:BB1603" si="124">BC1540+BD1540+BE1540+BF1540+BG1540+BH1540</f>
        <v>0</v>
      </c>
      <c r="BC1540" s="99">
        <f>SUMIFS(通讯通路门店!$W:$W,通讯通路门店!$S:$S,$G1540,通讯通路门店!$J:$J,"荣耀体验店")+SUMIFS(通讯通路门店!$W:$W,通讯通路门店!$S:$S,$G1540,通讯通路门店!$J:$J,"荣耀授权专卖店")</f>
        <v>0</v>
      </c>
      <c r="BD1540" s="99">
        <f>SUMIFS(通讯通路门店!$Z:$Z,通讯通路门店!$S:$S,$G1540,通讯通路门店!$J:$J,"VIVO体验店")</f>
        <v>0</v>
      </c>
      <c r="BE1540" s="99">
        <f>SUMIFS(通讯通路门店!$AB:$AB,通讯通路门店!$S:$S,$G1540,通讯通路门店!$J:$J,"OPPO体验店")</f>
        <v>0</v>
      </c>
      <c r="BF1540" s="99">
        <f>SUMIFS(通讯通路门店!$X:$X,通讯通路门店!$S:$S,$G1540,通讯通路门店!$J:$J,"华为授权体验店")+SUMIFS(通讯通路门店!$AA:$AA,通讯通路门店!$S:$S,$G1540,通讯通路门店!$J:$J,"华为堡垒店")</f>
        <v>0</v>
      </c>
      <c r="BG1540" s="99">
        <f>SUMIFS(通讯通路门店!$Y:$Y,通讯通路门店!$S:$S,$G1540,通讯通路门店!$J:$J,"小米体验店")</f>
        <v>0</v>
      </c>
      <c r="BH1540" s="99">
        <f>SUMIFS(通讯通路门店!$AA:$AA,通讯通路门店!$S:$S,$G1540,通讯通路门店!$J:$J,"苹果体验店")</f>
        <v>0</v>
      </c>
      <c r="BI1540" s="99">
        <f>SUMIFS(通讯通路门店!$K:$K,通讯通路门店!$S:$S,$G1540,通讯通路门店!$J:$J,"其他品牌专卖店")</f>
        <v>0</v>
      </c>
      <c r="BJ1540" s="99">
        <f>SUMIFS(通讯通路门店!$AC:$AC,通讯通路门店!$S:$S,$G1540)</f>
        <v>0</v>
      </c>
      <c r="BK1540" s="99">
        <f>SUMIFS(通讯通路门店!$AD:$AD,通讯通路门店!$S:$S,$G1540)</f>
        <v>0</v>
      </c>
      <c r="BL1540" s="99">
        <f>SUMIFS(通讯通路门店!$AE:$AE,通讯通路门店!$S:$S,$G1540)</f>
        <v>0</v>
      </c>
      <c r="BM1540" s="99">
        <f>SUMIFS(通讯通路门店!$AF:$AF,通讯通路门店!$S:$S,$G1540)</f>
        <v>0</v>
      </c>
      <c r="BN1540" s="99">
        <f>SUMIFS(通讯通路门店!$AG:$AG,通讯通路门店!$S:$S,$G1540)</f>
        <v>0</v>
      </c>
      <c r="BO1540" s="99">
        <f>SUMIFS(通讯通路门店!$AH:$AH,通讯通路门店!$S:$S,$G1540)</f>
        <v>0</v>
      </c>
      <c r="BP1540" s="99">
        <f>SUMIFS(通讯通路门店!$AI:$AI,通讯通路门店!$S:$S,$G1540)</f>
        <v>0</v>
      </c>
      <c r="BQ1540" s="83"/>
    </row>
    <row r="1541" spans="1:69">
      <c r="A1541" s="99" t="str">
        <f>IFERROR(_xlfn.XLOOKUP($G1541,通讯通路门店!$S$4:$S$993933,通讯通路门店!$A$4:$A$993933,0,0),"")</f>
        <v>海南省</v>
      </c>
      <c r="B1541" s="99" t="str">
        <f>IFERROR(_xlfn.XLOOKUP($G1541,通讯通路门店!$S$4:$S$993933,通讯通路门店!$B$4:$B$993933,0,0),"")</f>
        <v>昌江黎族自治县</v>
      </c>
      <c r="C1541" s="99" t="str">
        <f>IFERROR(_xlfn.XLOOKUP($G1541,通讯通路门店!$S$4:$S$993933,通讯通路门店!$C$4:$C$993933,0,0),"")</f>
        <v>昌江黎族自治县</v>
      </c>
      <c r="D1541" s="99" t="str">
        <f>IFERROR(_xlfn.XLOOKUP($G1541,通讯通路门店!$S$4:$S$993933,通讯通路门店!$D$4:$D$993933,0,0),"")</f>
        <v>叉河镇</v>
      </c>
      <c r="E1541" s="83"/>
      <c r="F1541" s="83"/>
      <c r="G1541" s="101"/>
      <c r="H1541" s="102">
        <f>IFERROR(_xlfn.XLOOKUP($G1541,通讯通路门店!$S$4:$S$993933,通讯通路门店!$R$4:$R$993933,0,0),"")</f>
        <v>0</v>
      </c>
      <c r="I1541" s="83"/>
      <c r="J1541" s="83"/>
      <c r="K1541" s="83"/>
      <c r="L1541" s="83"/>
      <c r="M1541" s="83"/>
      <c r="N1541" s="83"/>
      <c r="O1541" s="83"/>
      <c r="P1541" s="83"/>
      <c r="Q1541" s="83"/>
      <c r="R1541" s="83"/>
      <c r="S1541" s="83"/>
      <c r="T1541" s="83"/>
      <c r="U1541" s="99">
        <f>COUNTIF(通讯通路门店!$S:$S,$G1541)</f>
        <v>0</v>
      </c>
      <c r="V1541" s="99">
        <f>COUNTIFS(通讯通路门店!$S:$S,$G1541,通讯通路门店!$J:$J,"综合卖场")</f>
        <v>0</v>
      </c>
      <c r="W1541" s="99">
        <f>SUMIFS(通讯通路门店!$AJ:$AJ,通讯通路门店!$S:$S,通讯客户沙盘!$G1541)</f>
        <v>0</v>
      </c>
      <c r="X1541" s="99">
        <f t="shared" si="120"/>
        <v>0</v>
      </c>
      <c r="Y1541" s="99">
        <f>COUNTIFS(通讯通路门店!$S:$S,$G1541,通讯通路门店!$J:$J,"荣耀体验店")+COUNTIFS(通讯通路门店!$S:$S,$G1541,通讯通路门店!$J:$J,"荣耀授权专卖店")</f>
        <v>0</v>
      </c>
      <c r="Z1541" s="99">
        <f>COUNTIFS(通讯通路门店!$S:$S,$G1541,通讯通路门店!$J:$J,"VIVO体验店")</f>
        <v>0</v>
      </c>
      <c r="AA1541" s="99">
        <f>COUNTIFS(通讯通路门店!$S:$S,$G1541,通讯通路门店!$J:$J,"OPPO体验店")</f>
        <v>0</v>
      </c>
      <c r="AB1541" s="99">
        <f>COUNTIFS(通讯通路门店!$S:$S,$G1541,通讯通路门店!$J:$J,"华为授权体验店")+COUNTIFS(通讯通路门店!$S:$S,$G1541,通讯通路门店!$J:$J,"华为堡垒店")</f>
        <v>0</v>
      </c>
      <c r="AC1541" s="99">
        <f>COUNTIFS(通讯通路门店!$S:$S,$G1541,通讯通路门店!$J:$J,"小米体验店")</f>
        <v>0</v>
      </c>
      <c r="AD1541" s="99">
        <f>COUNTIFS(通讯通路门店!$S:$S,$G1541,通讯通路门店!$J:$J,"苹果体验店")</f>
        <v>0</v>
      </c>
      <c r="AE1541" s="99">
        <f>COUNTIFS(通讯通路门店!$S:$S,$G1541,通讯通路门店!$J:$J,"其他品牌专卖店")</f>
        <v>0</v>
      </c>
      <c r="AF1541" s="99">
        <f>SUMIFS(通讯通路门店!$BI:$BI,通讯通路门店!$S:$S,$G1541)</f>
        <v>0</v>
      </c>
      <c r="AG1541" s="99">
        <f>SUMIFS(通讯通路门店!$BH:$BH,通讯通路门店!$S:$S,$G1541)</f>
        <v>0</v>
      </c>
      <c r="AH1541" s="99">
        <f t="shared" si="121"/>
        <v>0</v>
      </c>
      <c r="AI1541" s="99">
        <f>SUMIFS(通讯通路门店!$BB:$BB,通讯通路门店!$S:$S,$G1541)</f>
        <v>0</v>
      </c>
      <c r="AJ1541" s="99">
        <f>SUMIFS(通讯通路门店!$BE:$BE,通讯通路门店!$S:$S,$G1541)</f>
        <v>0</v>
      </c>
      <c r="AK1541" s="99">
        <f>SUMIFS(通讯通路门店!$BG:$BG,通讯通路门店!$S:$S,$G1541)</f>
        <v>0</v>
      </c>
      <c r="AL1541" s="99">
        <f>SUMIFS(通讯通路门店!$BC:$BC,通讯通路门店!$S:$S,$G1541)</f>
        <v>0</v>
      </c>
      <c r="AM1541" s="99">
        <f>SUMIFS(通讯通路门店!$BD:$BD,通讯通路门店!$S:$S,$G1541)</f>
        <v>0</v>
      </c>
      <c r="AN1541" s="99">
        <f>SUMIFS(通讯通路门店!$BF:$BF,通讯通路门店!$S:$S,$G1541)</f>
        <v>0</v>
      </c>
      <c r="AO1541" s="99">
        <f t="shared" si="122"/>
        <v>0</v>
      </c>
      <c r="AP1541" s="99">
        <f>SUMIFS(通讯通路门店!$K:$K,通讯通路门店!$S:$S,$G1541)</f>
        <v>0</v>
      </c>
      <c r="AQ1541" s="83"/>
      <c r="AR1541" s="99">
        <f>SUMIFS(通讯通路门店!$T:$T,通讯通路门店!$S:$S,$G1541)</f>
        <v>0</v>
      </c>
      <c r="AS1541" s="99">
        <f>SUMIFS(通讯通路门店!$U:$U,通讯通路门店!$S:$S,$G1541)</f>
        <v>0</v>
      </c>
      <c r="AT1541" s="99">
        <f>SUMIFS(通讯通路门店!$V:$V,通讯通路门店!$S:$S,$G1541)</f>
        <v>0</v>
      </c>
      <c r="AU1541" s="99">
        <f>SUMIFS(通讯通路门店!$W:$W,通讯通路门店!$S:$S,$G1541)</f>
        <v>0</v>
      </c>
      <c r="AV1541" s="99">
        <f>SUMIFS(通讯通路门店!$Z:$Z,通讯通路门店!$S:$S,$G1541)</f>
        <v>0</v>
      </c>
      <c r="AW1541" s="99">
        <f>SUMIFS(通讯通路门店!$AB:$AB,通讯通路门店!$S:$S,$G1541)</f>
        <v>0</v>
      </c>
      <c r="AX1541" s="99">
        <f>SUMIFS(通讯通路门店!$X:$X,通讯通路门店!$S:$S,$G1541)</f>
        <v>0</v>
      </c>
      <c r="AY1541" s="99">
        <f>SUMIFS(通讯通路门店!$Y:$Y,通讯通路门店!$S:$S,$G1541)</f>
        <v>0</v>
      </c>
      <c r="AZ1541" s="99">
        <f>SUMIFS(通讯通路门店!$AA:$AA,通讯通路门店!$S:$S,$G1541)</f>
        <v>0</v>
      </c>
      <c r="BA1541" s="99">
        <f t="shared" si="123"/>
        <v>0</v>
      </c>
      <c r="BB1541" s="99">
        <f t="shared" si="124"/>
        <v>0</v>
      </c>
      <c r="BC1541" s="99">
        <f>SUMIFS(通讯通路门店!$W:$W,通讯通路门店!$S:$S,$G1541,通讯通路门店!$J:$J,"荣耀体验店")+SUMIFS(通讯通路门店!$W:$W,通讯通路门店!$S:$S,$G1541,通讯通路门店!$J:$J,"荣耀授权专卖店")</f>
        <v>0</v>
      </c>
      <c r="BD1541" s="99">
        <f>SUMIFS(通讯通路门店!$Z:$Z,通讯通路门店!$S:$S,$G1541,通讯通路门店!$J:$J,"VIVO体验店")</f>
        <v>0</v>
      </c>
      <c r="BE1541" s="99">
        <f>SUMIFS(通讯通路门店!$AB:$AB,通讯通路门店!$S:$S,$G1541,通讯通路门店!$J:$J,"OPPO体验店")</f>
        <v>0</v>
      </c>
      <c r="BF1541" s="99">
        <f>SUMIFS(通讯通路门店!$X:$X,通讯通路门店!$S:$S,$G1541,通讯通路门店!$J:$J,"华为授权体验店")+SUMIFS(通讯通路门店!$AA:$AA,通讯通路门店!$S:$S,$G1541,通讯通路门店!$J:$J,"华为堡垒店")</f>
        <v>0</v>
      </c>
      <c r="BG1541" s="99">
        <f>SUMIFS(通讯通路门店!$Y:$Y,通讯通路门店!$S:$S,$G1541,通讯通路门店!$J:$J,"小米体验店")</f>
        <v>0</v>
      </c>
      <c r="BH1541" s="99">
        <f>SUMIFS(通讯通路门店!$AA:$AA,通讯通路门店!$S:$S,$G1541,通讯通路门店!$J:$J,"苹果体验店")</f>
        <v>0</v>
      </c>
      <c r="BI1541" s="99">
        <f>SUMIFS(通讯通路门店!$K:$K,通讯通路门店!$S:$S,$G1541,通讯通路门店!$J:$J,"其他品牌专卖店")</f>
        <v>0</v>
      </c>
      <c r="BJ1541" s="99">
        <f>SUMIFS(通讯通路门店!$AC:$AC,通讯通路门店!$S:$S,$G1541)</f>
        <v>0</v>
      </c>
      <c r="BK1541" s="99">
        <f>SUMIFS(通讯通路门店!$AD:$AD,通讯通路门店!$S:$S,$G1541)</f>
        <v>0</v>
      </c>
      <c r="BL1541" s="99">
        <f>SUMIFS(通讯通路门店!$AE:$AE,通讯通路门店!$S:$S,$G1541)</f>
        <v>0</v>
      </c>
      <c r="BM1541" s="99">
        <f>SUMIFS(通讯通路门店!$AF:$AF,通讯通路门店!$S:$S,$G1541)</f>
        <v>0</v>
      </c>
      <c r="BN1541" s="99">
        <f>SUMIFS(通讯通路门店!$AG:$AG,通讯通路门店!$S:$S,$G1541)</f>
        <v>0</v>
      </c>
      <c r="BO1541" s="99">
        <f>SUMIFS(通讯通路门店!$AH:$AH,通讯通路门店!$S:$S,$G1541)</f>
        <v>0</v>
      </c>
      <c r="BP1541" s="99">
        <f>SUMIFS(通讯通路门店!$AI:$AI,通讯通路门店!$S:$S,$G1541)</f>
        <v>0</v>
      </c>
      <c r="BQ1541" s="83"/>
    </row>
    <row r="1542" spans="1:69">
      <c r="A1542" s="99" t="str">
        <f>IFERROR(_xlfn.XLOOKUP($G1542,通讯通路门店!$S$4:$S$993933,通讯通路门店!$A$4:$A$993933,0,0),"")</f>
        <v>海南省</v>
      </c>
      <c r="B1542" s="99" t="str">
        <f>IFERROR(_xlfn.XLOOKUP($G1542,通讯通路门店!$S$4:$S$993933,通讯通路门店!$B$4:$B$993933,0,0),"")</f>
        <v>昌江黎族自治县</v>
      </c>
      <c r="C1542" s="99" t="str">
        <f>IFERROR(_xlfn.XLOOKUP($G1542,通讯通路门店!$S$4:$S$993933,通讯通路门店!$C$4:$C$993933,0,0),"")</f>
        <v>昌江黎族自治县</v>
      </c>
      <c r="D1542" s="99" t="str">
        <f>IFERROR(_xlfn.XLOOKUP($G1542,通讯通路门店!$S$4:$S$993933,通讯通路门店!$D$4:$D$993933,0,0),"")</f>
        <v>叉河镇</v>
      </c>
      <c r="E1542" s="83"/>
      <c r="F1542" s="83"/>
      <c r="G1542" s="101"/>
      <c r="H1542" s="102">
        <f>IFERROR(_xlfn.XLOOKUP($G1542,通讯通路门店!$S$4:$S$993933,通讯通路门店!$R$4:$R$993933,0,0),"")</f>
        <v>0</v>
      </c>
      <c r="I1542" s="83"/>
      <c r="J1542" s="83"/>
      <c r="K1542" s="83"/>
      <c r="L1542" s="83"/>
      <c r="M1542" s="83"/>
      <c r="N1542" s="83"/>
      <c r="O1542" s="83"/>
      <c r="P1542" s="83"/>
      <c r="Q1542" s="83"/>
      <c r="R1542" s="83"/>
      <c r="S1542" s="83"/>
      <c r="T1542" s="83"/>
      <c r="U1542" s="99">
        <f>COUNTIF(通讯通路门店!$S:$S,$G1542)</f>
        <v>0</v>
      </c>
      <c r="V1542" s="99">
        <f>COUNTIFS(通讯通路门店!$S:$S,$G1542,通讯通路门店!$J:$J,"综合卖场")</f>
        <v>0</v>
      </c>
      <c r="W1542" s="99">
        <f>SUMIFS(通讯通路门店!$AJ:$AJ,通讯通路门店!$S:$S,通讯客户沙盘!$G1542)</f>
        <v>0</v>
      </c>
      <c r="X1542" s="99">
        <f t="shared" si="120"/>
        <v>0</v>
      </c>
      <c r="Y1542" s="99">
        <f>COUNTIFS(通讯通路门店!$S:$S,$G1542,通讯通路门店!$J:$J,"荣耀体验店")+COUNTIFS(通讯通路门店!$S:$S,$G1542,通讯通路门店!$J:$J,"荣耀授权专卖店")</f>
        <v>0</v>
      </c>
      <c r="Z1542" s="99">
        <f>COUNTIFS(通讯通路门店!$S:$S,$G1542,通讯通路门店!$J:$J,"VIVO体验店")</f>
        <v>0</v>
      </c>
      <c r="AA1542" s="99">
        <f>COUNTIFS(通讯通路门店!$S:$S,$G1542,通讯通路门店!$J:$J,"OPPO体验店")</f>
        <v>0</v>
      </c>
      <c r="AB1542" s="99">
        <f>COUNTIFS(通讯通路门店!$S:$S,$G1542,通讯通路门店!$J:$J,"华为授权体验店")+COUNTIFS(通讯通路门店!$S:$S,$G1542,通讯通路门店!$J:$J,"华为堡垒店")</f>
        <v>0</v>
      </c>
      <c r="AC1542" s="99">
        <f>COUNTIFS(通讯通路门店!$S:$S,$G1542,通讯通路门店!$J:$J,"小米体验店")</f>
        <v>0</v>
      </c>
      <c r="AD1542" s="99">
        <f>COUNTIFS(通讯通路门店!$S:$S,$G1542,通讯通路门店!$J:$J,"苹果体验店")</f>
        <v>0</v>
      </c>
      <c r="AE1542" s="99">
        <f>COUNTIFS(通讯通路门店!$S:$S,$G1542,通讯通路门店!$J:$J,"其他品牌专卖店")</f>
        <v>0</v>
      </c>
      <c r="AF1542" s="99">
        <f>SUMIFS(通讯通路门店!$BI:$BI,通讯通路门店!$S:$S,$G1542)</f>
        <v>0</v>
      </c>
      <c r="AG1542" s="99">
        <f>SUMIFS(通讯通路门店!$BH:$BH,通讯通路门店!$S:$S,$G1542)</f>
        <v>0</v>
      </c>
      <c r="AH1542" s="99">
        <f t="shared" si="121"/>
        <v>0</v>
      </c>
      <c r="AI1542" s="99">
        <f>SUMIFS(通讯通路门店!$BB:$BB,通讯通路门店!$S:$S,$G1542)</f>
        <v>0</v>
      </c>
      <c r="AJ1542" s="99">
        <f>SUMIFS(通讯通路门店!$BE:$BE,通讯通路门店!$S:$S,$G1542)</f>
        <v>0</v>
      </c>
      <c r="AK1542" s="99">
        <f>SUMIFS(通讯通路门店!$BG:$BG,通讯通路门店!$S:$S,$G1542)</f>
        <v>0</v>
      </c>
      <c r="AL1542" s="99">
        <f>SUMIFS(通讯通路门店!$BC:$BC,通讯通路门店!$S:$S,$G1542)</f>
        <v>0</v>
      </c>
      <c r="AM1542" s="99">
        <f>SUMIFS(通讯通路门店!$BD:$BD,通讯通路门店!$S:$S,$G1542)</f>
        <v>0</v>
      </c>
      <c r="AN1542" s="99">
        <f>SUMIFS(通讯通路门店!$BF:$BF,通讯通路门店!$S:$S,$G1542)</f>
        <v>0</v>
      </c>
      <c r="AO1542" s="99">
        <f t="shared" si="122"/>
        <v>0</v>
      </c>
      <c r="AP1542" s="99">
        <f>SUMIFS(通讯通路门店!$K:$K,通讯通路门店!$S:$S,$G1542)</f>
        <v>0</v>
      </c>
      <c r="AQ1542" s="83"/>
      <c r="AR1542" s="99">
        <f>SUMIFS(通讯通路门店!$T:$T,通讯通路门店!$S:$S,$G1542)</f>
        <v>0</v>
      </c>
      <c r="AS1542" s="99">
        <f>SUMIFS(通讯通路门店!$U:$U,通讯通路门店!$S:$S,$G1542)</f>
        <v>0</v>
      </c>
      <c r="AT1542" s="99">
        <f>SUMIFS(通讯通路门店!$V:$V,通讯通路门店!$S:$S,$G1542)</f>
        <v>0</v>
      </c>
      <c r="AU1542" s="99">
        <f>SUMIFS(通讯通路门店!$W:$W,通讯通路门店!$S:$S,$G1542)</f>
        <v>0</v>
      </c>
      <c r="AV1542" s="99">
        <f>SUMIFS(通讯通路门店!$Z:$Z,通讯通路门店!$S:$S,$G1542)</f>
        <v>0</v>
      </c>
      <c r="AW1542" s="99">
        <f>SUMIFS(通讯通路门店!$AB:$AB,通讯通路门店!$S:$S,$G1542)</f>
        <v>0</v>
      </c>
      <c r="AX1542" s="99">
        <f>SUMIFS(通讯通路门店!$X:$X,通讯通路门店!$S:$S,$G1542)</f>
        <v>0</v>
      </c>
      <c r="AY1542" s="99">
        <f>SUMIFS(通讯通路门店!$Y:$Y,通讯通路门店!$S:$S,$G1542)</f>
        <v>0</v>
      </c>
      <c r="AZ1542" s="99">
        <f>SUMIFS(通讯通路门店!$AA:$AA,通讯通路门店!$S:$S,$G1542)</f>
        <v>0</v>
      </c>
      <c r="BA1542" s="99">
        <f t="shared" si="123"/>
        <v>0</v>
      </c>
      <c r="BB1542" s="99">
        <f t="shared" si="124"/>
        <v>0</v>
      </c>
      <c r="BC1542" s="99">
        <f>SUMIFS(通讯通路门店!$W:$W,通讯通路门店!$S:$S,$G1542,通讯通路门店!$J:$J,"荣耀体验店")+SUMIFS(通讯通路门店!$W:$W,通讯通路门店!$S:$S,$G1542,通讯通路门店!$J:$J,"荣耀授权专卖店")</f>
        <v>0</v>
      </c>
      <c r="BD1542" s="99">
        <f>SUMIFS(通讯通路门店!$Z:$Z,通讯通路门店!$S:$S,$G1542,通讯通路门店!$J:$J,"VIVO体验店")</f>
        <v>0</v>
      </c>
      <c r="BE1542" s="99">
        <f>SUMIFS(通讯通路门店!$AB:$AB,通讯通路门店!$S:$S,$G1542,通讯通路门店!$J:$J,"OPPO体验店")</f>
        <v>0</v>
      </c>
      <c r="BF1542" s="99">
        <f>SUMIFS(通讯通路门店!$X:$X,通讯通路门店!$S:$S,$G1542,通讯通路门店!$J:$J,"华为授权体验店")+SUMIFS(通讯通路门店!$AA:$AA,通讯通路门店!$S:$S,$G1542,通讯通路门店!$J:$J,"华为堡垒店")</f>
        <v>0</v>
      </c>
      <c r="BG1542" s="99">
        <f>SUMIFS(通讯通路门店!$Y:$Y,通讯通路门店!$S:$S,$G1542,通讯通路门店!$J:$J,"小米体验店")</f>
        <v>0</v>
      </c>
      <c r="BH1542" s="99">
        <f>SUMIFS(通讯通路门店!$AA:$AA,通讯通路门店!$S:$S,$G1542,通讯通路门店!$J:$J,"苹果体验店")</f>
        <v>0</v>
      </c>
      <c r="BI1542" s="99">
        <f>SUMIFS(通讯通路门店!$K:$K,通讯通路门店!$S:$S,$G1542,通讯通路门店!$J:$J,"其他品牌专卖店")</f>
        <v>0</v>
      </c>
      <c r="BJ1542" s="99">
        <f>SUMIFS(通讯通路门店!$AC:$AC,通讯通路门店!$S:$S,$G1542)</f>
        <v>0</v>
      </c>
      <c r="BK1542" s="99">
        <f>SUMIFS(通讯通路门店!$AD:$AD,通讯通路门店!$S:$S,$G1542)</f>
        <v>0</v>
      </c>
      <c r="BL1542" s="99">
        <f>SUMIFS(通讯通路门店!$AE:$AE,通讯通路门店!$S:$S,$G1542)</f>
        <v>0</v>
      </c>
      <c r="BM1542" s="99">
        <f>SUMIFS(通讯通路门店!$AF:$AF,通讯通路门店!$S:$S,$G1542)</f>
        <v>0</v>
      </c>
      <c r="BN1542" s="99">
        <f>SUMIFS(通讯通路门店!$AG:$AG,通讯通路门店!$S:$S,$G1542)</f>
        <v>0</v>
      </c>
      <c r="BO1542" s="99">
        <f>SUMIFS(通讯通路门店!$AH:$AH,通讯通路门店!$S:$S,$G1542)</f>
        <v>0</v>
      </c>
      <c r="BP1542" s="99">
        <f>SUMIFS(通讯通路门店!$AI:$AI,通讯通路门店!$S:$S,$G1542)</f>
        <v>0</v>
      </c>
      <c r="BQ1542" s="83"/>
    </row>
    <row r="1543" spans="1:69">
      <c r="A1543" s="99" t="str">
        <f>IFERROR(_xlfn.XLOOKUP($G1543,通讯通路门店!$S$4:$S$993933,通讯通路门店!$A$4:$A$993933,0,0),"")</f>
        <v>海南省</v>
      </c>
      <c r="B1543" s="99" t="str">
        <f>IFERROR(_xlfn.XLOOKUP($G1543,通讯通路门店!$S$4:$S$993933,通讯通路门店!$B$4:$B$993933,0,0),"")</f>
        <v>昌江黎族自治县</v>
      </c>
      <c r="C1543" s="99" t="str">
        <f>IFERROR(_xlfn.XLOOKUP($G1543,通讯通路门店!$S$4:$S$993933,通讯通路门店!$C$4:$C$993933,0,0),"")</f>
        <v>昌江黎族自治县</v>
      </c>
      <c r="D1543" s="99" t="str">
        <f>IFERROR(_xlfn.XLOOKUP($G1543,通讯通路门店!$S$4:$S$993933,通讯通路门店!$D$4:$D$993933,0,0),"")</f>
        <v>叉河镇</v>
      </c>
      <c r="E1543" s="83"/>
      <c r="F1543" s="83"/>
      <c r="G1543" s="101"/>
      <c r="H1543" s="102">
        <f>IFERROR(_xlfn.XLOOKUP($G1543,通讯通路门店!$S$4:$S$993933,通讯通路门店!$R$4:$R$993933,0,0),"")</f>
        <v>0</v>
      </c>
      <c r="I1543" s="83"/>
      <c r="J1543" s="83"/>
      <c r="K1543" s="83"/>
      <c r="L1543" s="83"/>
      <c r="M1543" s="83"/>
      <c r="N1543" s="83"/>
      <c r="O1543" s="83"/>
      <c r="P1543" s="83"/>
      <c r="Q1543" s="83"/>
      <c r="R1543" s="83"/>
      <c r="S1543" s="83"/>
      <c r="T1543" s="83"/>
      <c r="U1543" s="99">
        <f>COUNTIF(通讯通路门店!$S:$S,$G1543)</f>
        <v>0</v>
      </c>
      <c r="V1543" s="99">
        <f>COUNTIFS(通讯通路门店!$S:$S,$G1543,通讯通路门店!$J:$J,"综合卖场")</f>
        <v>0</v>
      </c>
      <c r="W1543" s="99">
        <f>SUMIFS(通讯通路门店!$AJ:$AJ,通讯通路门店!$S:$S,通讯客户沙盘!$G1543)</f>
        <v>0</v>
      </c>
      <c r="X1543" s="99">
        <f t="shared" si="120"/>
        <v>0</v>
      </c>
      <c r="Y1543" s="99">
        <f>COUNTIFS(通讯通路门店!$S:$S,$G1543,通讯通路门店!$J:$J,"荣耀体验店")+COUNTIFS(通讯通路门店!$S:$S,$G1543,通讯通路门店!$J:$J,"荣耀授权专卖店")</f>
        <v>0</v>
      </c>
      <c r="Z1543" s="99">
        <f>COUNTIFS(通讯通路门店!$S:$S,$G1543,通讯通路门店!$J:$J,"VIVO体验店")</f>
        <v>0</v>
      </c>
      <c r="AA1543" s="99">
        <f>COUNTIFS(通讯通路门店!$S:$S,$G1543,通讯通路门店!$J:$J,"OPPO体验店")</f>
        <v>0</v>
      </c>
      <c r="AB1543" s="99">
        <f>COUNTIFS(通讯通路门店!$S:$S,$G1543,通讯通路门店!$J:$J,"华为授权体验店")+COUNTIFS(通讯通路门店!$S:$S,$G1543,通讯通路门店!$J:$J,"华为堡垒店")</f>
        <v>0</v>
      </c>
      <c r="AC1543" s="99">
        <f>COUNTIFS(通讯通路门店!$S:$S,$G1543,通讯通路门店!$J:$J,"小米体验店")</f>
        <v>0</v>
      </c>
      <c r="AD1543" s="99">
        <f>COUNTIFS(通讯通路门店!$S:$S,$G1543,通讯通路门店!$J:$J,"苹果体验店")</f>
        <v>0</v>
      </c>
      <c r="AE1543" s="99">
        <f>COUNTIFS(通讯通路门店!$S:$S,$G1543,通讯通路门店!$J:$J,"其他品牌专卖店")</f>
        <v>0</v>
      </c>
      <c r="AF1543" s="99">
        <f>SUMIFS(通讯通路门店!$BI:$BI,通讯通路门店!$S:$S,$G1543)</f>
        <v>0</v>
      </c>
      <c r="AG1543" s="99">
        <f>SUMIFS(通讯通路门店!$BH:$BH,通讯通路门店!$S:$S,$G1543)</f>
        <v>0</v>
      </c>
      <c r="AH1543" s="99">
        <f t="shared" si="121"/>
        <v>0</v>
      </c>
      <c r="AI1543" s="99">
        <f>SUMIFS(通讯通路门店!$BB:$BB,通讯通路门店!$S:$S,$G1543)</f>
        <v>0</v>
      </c>
      <c r="AJ1543" s="99">
        <f>SUMIFS(通讯通路门店!$BE:$BE,通讯通路门店!$S:$S,$G1543)</f>
        <v>0</v>
      </c>
      <c r="AK1543" s="99">
        <f>SUMIFS(通讯通路门店!$BG:$BG,通讯通路门店!$S:$S,$G1543)</f>
        <v>0</v>
      </c>
      <c r="AL1543" s="99">
        <f>SUMIFS(通讯通路门店!$BC:$BC,通讯通路门店!$S:$S,$G1543)</f>
        <v>0</v>
      </c>
      <c r="AM1543" s="99">
        <f>SUMIFS(通讯通路门店!$BD:$BD,通讯通路门店!$S:$S,$G1543)</f>
        <v>0</v>
      </c>
      <c r="AN1543" s="99">
        <f>SUMIFS(通讯通路门店!$BF:$BF,通讯通路门店!$S:$S,$G1543)</f>
        <v>0</v>
      </c>
      <c r="AO1543" s="99">
        <f t="shared" si="122"/>
        <v>0</v>
      </c>
      <c r="AP1543" s="99">
        <f>SUMIFS(通讯通路门店!$K:$K,通讯通路门店!$S:$S,$G1543)</f>
        <v>0</v>
      </c>
      <c r="AQ1543" s="83"/>
      <c r="AR1543" s="99">
        <f>SUMIFS(通讯通路门店!$T:$T,通讯通路门店!$S:$S,$G1543)</f>
        <v>0</v>
      </c>
      <c r="AS1543" s="99">
        <f>SUMIFS(通讯通路门店!$U:$U,通讯通路门店!$S:$S,$G1543)</f>
        <v>0</v>
      </c>
      <c r="AT1543" s="99">
        <f>SUMIFS(通讯通路门店!$V:$V,通讯通路门店!$S:$S,$G1543)</f>
        <v>0</v>
      </c>
      <c r="AU1543" s="99">
        <f>SUMIFS(通讯通路门店!$W:$W,通讯通路门店!$S:$S,$G1543)</f>
        <v>0</v>
      </c>
      <c r="AV1543" s="99">
        <f>SUMIFS(通讯通路门店!$Z:$Z,通讯通路门店!$S:$S,$G1543)</f>
        <v>0</v>
      </c>
      <c r="AW1543" s="99">
        <f>SUMIFS(通讯通路门店!$AB:$AB,通讯通路门店!$S:$S,$G1543)</f>
        <v>0</v>
      </c>
      <c r="AX1543" s="99">
        <f>SUMIFS(通讯通路门店!$X:$X,通讯通路门店!$S:$S,$G1543)</f>
        <v>0</v>
      </c>
      <c r="AY1543" s="99">
        <f>SUMIFS(通讯通路门店!$Y:$Y,通讯通路门店!$S:$S,$G1543)</f>
        <v>0</v>
      </c>
      <c r="AZ1543" s="99">
        <f>SUMIFS(通讯通路门店!$AA:$AA,通讯通路门店!$S:$S,$G1543)</f>
        <v>0</v>
      </c>
      <c r="BA1543" s="99">
        <f t="shared" si="123"/>
        <v>0</v>
      </c>
      <c r="BB1543" s="99">
        <f t="shared" si="124"/>
        <v>0</v>
      </c>
      <c r="BC1543" s="99">
        <f>SUMIFS(通讯通路门店!$W:$W,通讯通路门店!$S:$S,$G1543,通讯通路门店!$J:$J,"荣耀体验店")+SUMIFS(通讯通路门店!$W:$W,通讯通路门店!$S:$S,$G1543,通讯通路门店!$J:$J,"荣耀授权专卖店")</f>
        <v>0</v>
      </c>
      <c r="BD1543" s="99">
        <f>SUMIFS(通讯通路门店!$Z:$Z,通讯通路门店!$S:$S,$G1543,通讯通路门店!$J:$J,"VIVO体验店")</f>
        <v>0</v>
      </c>
      <c r="BE1543" s="99">
        <f>SUMIFS(通讯通路门店!$AB:$AB,通讯通路门店!$S:$S,$G1543,通讯通路门店!$J:$J,"OPPO体验店")</f>
        <v>0</v>
      </c>
      <c r="BF1543" s="99">
        <f>SUMIFS(通讯通路门店!$X:$X,通讯通路门店!$S:$S,$G1543,通讯通路门店!$J:$J,"华为授权体验店")+SUMIFS(通讯通路门店!$AA:$AA,通讯通路门店!$S:$S,$G1543,通讯通路门店!$J:$J,"华为堡垒店")</f>
        <v>0</v>
      </c>
      <c r="BG1543" s="99">
        <f>SUMIFS(通讯通路门店!$Y:$Y,通讯通路门店!$S:$S,$G1543,通讯通路门店!$J:$J,"小米体验店")</f>
        <v>0</v>
      </c>
      <c r="BH1543" s="99">
        <f>SUMIFS(通讯通路门店!$AA:$AA,通讯通路门店!$S:$S,$G1543,通讯通路门店!$J:$J,"苹果体验店")</f>
        <v>0</v>
      </c>
      <c r="BI1543" s="99">
        <f>SUMIFS(通讯通路门店!$K:$K,通讯通路门店!$S:$S,$G1543,通讯通路门店!$J:$J,"其他品牌专卖店")</f>
        <v>0</v>
      </c>
      <c r="BJ1543" s="99">
        <f>SUMIFS(通讯通路门店!$AC:$AC,通讯通路门店!$S:$S,$G1543)</f>
        <v>0</v>
      </c>
      <c r="BK1543" s="99">
        <f>SUMIFS(通讯通路门店!$AD:$AD,通讯通路门店!$S:$S,$G1543)</f>
        <v>0</v>
      </c>
      <c r="BL1543" s="99">
        <f>SUMIFS(通讯通路门店!$AE:$AE,通讯通路门店!$S:$S,$G1543)</f>
        <v>0</v>
      </c>
      <c r="BM1543" s="99">
        <f>SUMIFS(通讯通路门店!$AF:$AF,通讯通路门店!$S:$S,$G1543)</f>
        <v>0</v>
      </c>
      <c r="BN1543" s="99">
        <f>SUMIFS(通讯通路门店!$AG:$AG,通讯通路门店!$S:$S,$G1543)</f>
        <v>0</v>
      </c>
      <c r="BO1543" s="99">
        <f>SUMIFS(通讯通路门店!$AH:$AH,通讯通路门店!$S:$S,$G1543)</f>
        <v>0</v>
      </c>
      <c r="BP1543" s="99">
        <f>SUMIFS(通讯通路门店!$AI:$AI,通讯通路门店!$S:$S,$G1543)</f>
        <v>0</v>
      </c>
      <c r="BQ1543" s="83"/>
    </row>
    <row r="1544" spans="1:69">
      <c r="A1544" s="99" t="str">
        <f>IFERROR(_xlfn.XLOOKUP($G1544,通讯通路门店!$S$4:$S$993933,通讯通路门店!$A$4:$A$993933,0,0),"")</f>
        <v>海南省</v>
      </c>
      <c r="B1544" s="99" t="str">
        <f>IFERROR(_xlfn.XLOOKUP($G1544,通讯通路门店!$S$4:$S$993933,通讯通路门店!$B$4:$B$993933,0,0),"")</f>
        <v>昌江黎族自治县</v>
      </c>
      <c r="C1544" s="99" t="str">
        <f>IFERROR(_xlfn.XLOOKUP($G1544,通讯通路门店!$S$4:$S$993933,通讯通路门店!$C$4:$C$993933,0,0),"")</f>
        <v>昌江黎族自治县</v>
      </c>
      <c r="D1544" s="99" t="str">
        <f>IFERROR(_xlfn.XLOOKUP($G1544,通讯通路门店!$S$4:$S$993933,通讯通路门店!$D$4:$D$993933,0,0),"")</f>
        <v>叉河镇</v>
      </c>
      <c r="E1544" s="83"/>
      <c r="F1544" s="83"/>
      <c r="G1544" s="101"/>
      <c r="H1544" s="102">
        <f>IFERROR(_xlfn.XLOOKUP($G1544,通讯通路门店!$S$4:$S$993933,通讯通路门店!$R$4:$R$993933,0,0),"")</f>
        <v>0</v>
      </c>
      <c r="I1544" s="83"/>
      <c r="J1544" s="83"/>
      <c r="K1544" s="83"/>
      <c r="L1544" s="83"/>
      <c r="M1544" s="83"/>
      <c r="N1544" s="83"/>
      <c r="O1544" s="83"/>
      <c r="P1544" s="83"/>
      <c r="Q1544" s="83"/>
      <c r="R1544" s="83"/>
      <c r="S1544" s="83"/>
      <c r="T1544" s="83"/>
      <c r="U1544" s="99">
        <f>COUNTIF(通讯通路门店!$S:$S,$G1544)</f>
        <v>0</v>
      </c>
      <c r="V1544" s="99">
        <f>COUNTIFS(通讯通路门店!$S:$S,$G1544,通讯通路门店!$J:$J,"综合卖场")</f>
        <v>0</v>
      </c>
      <c r="W1544" s="99">
        <f>SUMIFS(通讯通路门店!$AJ:$AJ,通讯通路门店!$S:$S,通讯客户沙盘!$G1544)</f>
        <v>0</v>
      </c>
      <c r="X1544" s="99">
        <f t="shared" si="120"/>
        <v>0</v>
      </c>
      <c r="Y1544" s="99">
        <f>COUNTIFS(通讯通路门店!$S:$S,$G1544,通讯通路门店!$J:$J,"荣耀体验店")+COUNTIFS(通讯通路门店!$S:$S,$G1544,通讯通路门店!$J:$J,"荣耀授权专卖店")</f>
        <v>0</v>
      </c>
      <c r="Z1544" s="99">
        <f>COUNTIFS(通讯通路门店!$S:$S,$G1544,通讯通路门店!$J:$J,"VIVO体验店")</f>
        <v>0</v>
      </c>
      <c r="AA1544" s="99">
        <f>COUNTIFS(通讯通路门店!$S:$S,$G1544,通讯通路门店!$J:$J,"OPPO体验店")</f>
        <v>0</v>
      </c>
      <c r="AB1544" s="99">
        <f>COUNTIFS(通讯通路门店!$S:$S,$G1544,通讯通路门店!$J:$J,"华为授权体验店")+COUNTIFS(通讯通路门店!$S:$S,$G1544,通讯通路门店!$J:$J,"华为堡垒店")</f>
        <v>0</v>
      </c>
      <c r="AC1544" s="99">
        <f>COUNTIFS(通讯通路门店!$S:$S,$G1544,通讯通路门店!$J:$J,"小米体验店")</f>
        <v>0</v>
      </c>
      <c r="AD1544" s="99">
        <f>COUNTIFS(通讯通路门店!$S:$S,$G1544,通讯通路门店!$J:$J,"苹果体验店")</f>
        <v>0</v>
      </c>
      <c r="AE1544" s="99">
        <f>COUNTIFS(通讯通路门店!$S:$S,$G1544,通讯通路门店!$J:$J,"其他品牌专卖店")</f>
        <v>0</v>
      </c>
      <c r="AF1544" s="99">
        <f>SUMIFS(通讯通路门店!$BI:$BI,通讯通路门店!$S:$S,$G1544)</f>
        <v>0</v>
      </c>
      <c r="AG1544" s="99">
        <f>SUMIFS(通讯通路门店!$BH:$BH,通讯通路门店!$S:$S,$G1544)</f>
        <v>0</v>
      </c>
      <c r="AH1544" s="99">
        <f t="shared" si="121"/>
        <v>0</v>
      </c>
      <c r="AI1544" s="99">
        <f>SUMIFS(通讯通路门店!$BB:$BB,通讯通路门店!$S:$S,$G1544)</f>
        <v>0</v>
      </c>
      <c r="AJ1544" s="99">
        <f>SUMIFS(通讯通路门店!$BE:$BE,通讯通路门店!$S:$S,$G1544)</f>
        <v>0</v>
      </c>
      <c r="AK1544" s="99">
        <f>SUMIFS(通讯通路门店!$BG:$BG,通讯通路门店!$S:$S,$G1544)</f>
        <v>0</v>
      </c>
      <c r="AL1544" s="99">
        <f>SUMIFS(通讯通路门店!$BC:$BC,通讯通路门店!$S:$S,$G1544)</f>
        <v>0</v>
      </c>
      <c r="AM1544" s="99">
        <f>SUMIFS(通讯通路门店!$BD:$BD,通讯通路门店!$S:$S,$G1544)</f>
        <v>0</v>
      </c>
      <c r="AN1544" s="99">
        <f>SUMIFS(通讯通路门店!$BF:$BF,通讯通路门店!$S:$S,$G1544)</f>
        <v>0</v>
      </c>
      <c r="AO1544" s="99">
        <f t="shared" si="122"/>
        <v>0</v>
      </c>
      <c r="AP1544" s="99">
        <f>SUMIFS(通讯通路门店!$K:$K,通讯通路门店!$S:$S,$G1544)</f>
        <v>0</v>
      </c>
      <c r="AQ1544" s="83"/>
      <c r="AR1544" s="99">
        <f>SUMIFS(通讯通路门店!$T:$T,通讯通路门店!$S:$S,$G1544)</f>
        <v>0</v>
      </c>
      <c r="AS1544" s="99">
        <f>SUMIFS(通讯通路门店!$U:$U,通讯通路门店!$S:$S,$G1544)</f>
        <v>0</v>
      </c>
      <c r="AT1544" s="99">
        <f>SUMIFS(通讯通路门店!$V:$V,通讯通路门店!$S:$S,$G1544)</f>
        <v>0</v>
      </c>
      <c r="AU1544" s="99">
        <f>SUMIFS(通讯通路门店!$W:$W,通讯通路门店!$S:$S,$G1544)</f>
        <v>0</v>
      </c>
      <c r="AV1544" s="99">
        <f>SUMIFS(通讯通路门店!$Z:$Z,通讯通路门店!$S:$S,$G1544)</f>
        <v>0</v>
      </c>
      <c r="AW1544" s="99">
        <f>SUMIFS(通讯通路门店!$AB:$AB,通讯通路门店!$S:$S,$G1544)</f>
        <v>0</v>
      </c>
      <c r="AX1544" s="99">
        <f>SUMIFS(通讯通路门店!$X:$X,通讯通路门店!$S:$S,$G1544)</f>
        <v>0</v>
      </c>
      <c r="AY1544" s="99">
        <f>SUMIFS(通讯通路门店!$Y:$Y,通讯通路门店!$S:$S,$G1544)</f>
        <v>0</v>
      </c>
      <c r="AZ1544" s="99">
        <f>SUMIFS(通讯通路门店!$AA:$AA,通讯通路门店!$S:$S,$G1544)</f>
        <v>0</v>
      </c>
      <c r="BA1544" s="99">
        <f t="shared" si="123"/>
        <v>0</v>
      </c>
      <c r="BB1544" s="99">
        <f t="shared" si="124"/>
        <v>0</v>
      </c>
      <c r="BC1544" s="99">
        <f>SUMIFS(通讯通路门店!$W:$W,通讯通路门店!$S:$S,$G1544,通讯通路门店!$J:$J,"荣耀体验店")+SUMIFS(通讯通路门店!$W:$W,通讯通路门店!$S:$S,$G1544,通讯通路门店!$J:$J,"荣耀授权专卖店")</f>
        <v>0</v>
      </c>
      <c r="BD1544" s="99">
        <f>SUMIFS(通讯通路门店!$Z:$Z,通讯通路门店!$S:$S,$G1544,通讯通路门店!$J:$J,"VIVO体验店")</f>
        <v>0</v>
      </c>
      <c r="BE1544" s="99">
        <f>SUMIFS(通讯通路门店!$AB:$AB,通讯通路门店!$S:$S,$G1544,通讯通路门店!$J:$J,"OPPO体验店")</f>
        <v>0</v>
      </c>
      <c r="BF1544" s="99">
        <f>SUMIFS(通讯通路门店!$X:$X,通讯通路门店!$S:$S,$G1544,通讯通路门店!$J:$J,"华为授权体验店")+SUMIFS(通讯通路门店!$AA:$AA,通讯通路门店!$S:$S,$G1544,通讯通路门店!$J:$J,"华为堡垒店")</f>
        <v>0</v>
      </c>
      <c r="BG1544" s="99">
        <f>SUMIFS(通讯通路门店!$Y:$Y,通讯通路门店!$S:$S,$G1544,通讯通路门店!$J:$J,"小米体验店")</f>
        <v>0</v>
      </c>
      <c r="BH1544" s="99">
        <f>SUMIFS(通讯通路门店!$AA:$AA,通讯通路门店!$S:$S,$G1544,通讯通路门店!$J:$J,"苹果体验店")</f>
        <v>0</v>
      </c>
      <c r="BI1544" s="99">
        <f>SUMIFS(通讯通路门店!$K:$K,通讯通路门店!$S:$S,$G1544,通讯通路门店!$J:$J,"其他品牌专卖店")</f>
        <v>0</v>
      </c>
      <c r="BJ1544" s="99">
        <f>SUMIFS(通讯通路门店!$AC:$AC,通讯通路门店!$S:$S,$G1544)</f>
        <v>0</v>
      </c>
      <c r="BK1544" s="99">
        <f>SUMIFS(通讯通路门店!$AD:$AD,通讯通路门店!$S:$S,$G1544)</f>
        <v>0</v>
      </c>
      <c r="BL1544" s="99">
        <f>SUMIFS(通讯通路门店!$AE:$AE,通讯通路门店!$S:$S,$G1544)</f>
        <v>0</v>
      </c>
      <c r="BM1544" s="99">
        <f>SUMIFS(通讯通路门店!$AF:$AF,通讯通路门店!$S:$S,$G1544)</f>
        <v>0</v>
      </c>
      <c r="BN1544" s="99">
        <f>SUMIFS(通讯通路门店!$AG:$AG,通讯通路门店!$S:$S,$G1544)</f>
        <v>0</v>
      </c>
      <c r="BO1544" s="99">
        <f>SUMIFS(通讯通路门店!$AH:$AH,通讯通路门店!$S:$S,$G1544)</f>
        <v>0</v>
      </c>
      <c r="BP1544" s="99">
        <f>SUMIFS(通讯通路门店!$AI:$AI,通讯通路门店!$S:$S,$G1544)</f>
        <v>0</v>
      </c>
      <c r="BQ1544" s="83"/>
    </row>
    <row r="1545" spans="1:69">
      <c r="A1545" s="99" t="str">
        <f>IFERROR(_xlfn.XLOOKUP($G1545,通讯通路门店!$S$4:$S$993933,通讯通路门店!$A$4:$A$993933,0,0),"")</f>
        <v>海南省</v>
      </c>
      <c r="B1545" s="99" t="str">
        <f>IFERROR(_xlfn.XLOOKUP($G1545,通讯通路门店!$S$4:$S$993933,通讯通路门店!$B$4:$B$993933,0,0),"")</f>
        <v>昌江黎族自治县</v>
      </c>
      <c r="C1545" s="99" t="str">
        <f>IFERROR(_xlfn.XLOOKUP($G1545,通讯通路门店!$S$4:$S$993933,通讯通路门店!$C$4:$C$993933,0,0),"")</f>
        <v>昌江黎族自治县</v>
      </c>
      <c r="D1545" s="99" t="str">
        <f>IFERROR(_xlfn.XLOOKUP($G1545,通讯通路门店!$S$4:$S$993933,通讯通路门店!$D$4:$D$993933,0,0),"")</f>
        <v>叉河镇</v>
      </c>
      <c r="E1545" s="83"/>
      <c r="F1545" s="83"/>
      <c r="G1545" s="101"/>
      <c r="H1545" s="102">
        <f>IFERROR(_xlfn.XLOOKUP($G1545,通讯通路门店!$S$4:$S$993933,通讯通路门店!$R$4:$R$993933,0,0),"")</f>
        <v>0</v>
      </c>
      <c r="I1545" s="83"/>
      <c r="J1545" s="83"/>
      <c r="K1545" s="83"/>
      <c r="L1545" s="83"/>
      <c r="M1545" s="83"/>
      <c r="N1545" s="83"/>
      <c r="O1545" s="83"/>
      <c r="P1545" s="83"/>
      <c r="Q1545" s="83"/>
      <c r="R1545" s="83"/>
      <c r="S1545" s="83"/>
      <c r="T1545" s="83"/>
      <c r="U1545" s="99">
        <f>COUNTIF(通讯通路门店!$S:$S,$G1545)</f>
        <v>0</v>
      </c>
      <c r="V1545" s="99">
        <f>COUNTIFS(通讯通路门店!$S:$S,$G1545,通讯通路门店!$J:$J,"综合卖场")</f>
        <v>0</v>
      </c>
      <c r="W1545" s="99">
        <f>SUMIFS(通讯通路门店!$AJ:$AJ,通讯通路门店!$S:$S,通讯客户沙盘!$G1545)</f>
        <v>0</v>
      </c>
      <c r="X1545" s="99">
        <f t="shared" si="120"/>
        <v>0</v>
      </c>
      <c r="Y1545" s="99">
        <f>COUNTIFS(通讯通路门店!$S:$S,$G1545,通讯通路门店!$J:$J,"荣耀体验店")+COUNTIFS(通讯通路门店!$S:$S,$G1545,通讯通路门店!$J:$J,"荣耀授权专卖店")</f>
        <v>0</v>
      </c>
      <c r="Z1545" s="99">
        <f>COUNTIFS(通讯通路门店!$S:$S,$G1545,通讯通路门店!$J:$J,"VIVO体验店")</f>
        <v>0</v>
      </c>
      <c r="AA1545" s="99">
        <f>COUNTIFS(通讯通路门店!$S:$S,$G1545,通讯通路门店!$J:$J,"OPPO体验店")</f>
        <v>0</v>
      </c>
      <c r="AB1545" s="99">
        <f>COUNTIFS(通讯通路门店!$S:$S,$G1545,通讯通路门店!$J:$J,"华为授权体验店")+COUNTIFS(通讯通路门店!$S:$S,$G1545,通讯通路门店!$J:$J,"华为堡垒店")</f>
        <v>0</v>
      </c>
      <c r="AC1545" s="99">
        <f>COUNTIFS(通讯通路门店!$S:$S,$G1545,通讯通路门店!$J:$J,"小米体验店")</f>
        <v>0</v>
      </c>
      <c r="AD1545" s="99">
        <f>COUNTIFS(通讯通路门店!$S:$S,$G1545,通讯通路门店!$J:$J,"苹果体验店")</f>
        <v>0</v>
      </c>
      <c r="AE1545" s="99">
        <f>COUNTIFS(通讯通路门店!$S:$S,$G1545,通讯通路门店!$J:$J,"其他品牌专卖店")</f>
        <v>0</v>
      </c>
      <c r="AF1545" s="99">
        <f>SUMIFS(通讯通路门店!$BI:$BI,通讯通路门店!$S:$S,$G1545)</f>
        <v>0</v>
      </c>
      <c r="AG1545" s="99">
        <f>SUMIFS(通讯通路门店!$BH:$BH,通讯通路门店!$S:$S,$G1545)</f>
        <v>0</v>
      </c>
      <c r="AH1545" s="99">
        <f t="shared" si="121"/>
        <v>0</v>
      </c>
      <c r="AI1545" s="99">
        <f>SUMIFS(通讯通路门店!$BB:$BB,通讯通路门店!$S:$S,$G1545)</f>
        <v>0</v>
      </c>
      <c r="AJ1545" s="99">
        <f>SUMIFS(通讯通路门店!$BE:$BE,通讯通路门店!$S:$S,$G1545)</f>
        <v>0</v>
      </c>
      <c r="AK1545" s="99">
        <f>SUMIFS(通讯通路门店!$BG:$BG,通讯通路门店!$S:$S,$G1545)</f>
        <v>0</v>
      </c>
      <c r="AL1545" s="99">
        <f>SUMIFS(通讯通路门店!$BC:$BC,通讯通路门店!$S:$S,$G1545)</f>
        <v>0</v>
      </c>
      <c r="AM1545" s="99">
        <f>SUMIFS(通讯通路门店!$BD:$BD,通讯通路门店!$S:$S,$G1545)</f>
        <v>0</v>
      </c>
      <c r="AN1545" s="99">
        <f>SUMIFS(通讯通路门店!$BF:$BF,通讯通路门店!$S:$S,$G1545)</f>
        <v>0</v>
      </c>
      <c r="AO1545" s="99">
        <f t="shared" si="122"/>
        <v>0</v>
      </c>
      <c r="AP1545" s="99">
        <f>SUMIFS(通讯通路门店!$K:$K,通讯通路门店!$S:$S,$G1545)</f>
        <v>0</v>
      </c>
      <c r="AQ1545" s="83"/>
      <c r="AR1545" s="99">
        <f>SUMIFS(通讯通路门店!$T:$T,通讯通路门店!$S:$S,$G1545)</f>
        <v>0</v>
      </c>
      <c r="AS1545" s="99">
        <f>SUMIFS(通讯通路门店!$U:$U,通讯通路门店!$S:$S,$G1545)</f>
        <v>0</v>
      </c>
      <c r="AT1545" s="99">
        <f>SUMIFS(通讯通路门店!$V:$V,通讯通路门店!$S:$S,$G1545)</f>
        <v>0</v>
      </c>
      <c r="AU1545" s="99">
        <f>SUMIFS(通讯通路门店!$W:$W,通讯通路门店!$S:$S,$G1545)</f>
        <v>0</v>
      </c>
      <c r="AV1545" s="99">
        <f>SUMIFS(通讯通路门店!$Z:$Z,通讯通路门店!$S:$S,$G1545)</f>
        <v>0</v>
      </c>
      <c r="AW1545" s="99">
        <f>SUMIFS(通讯通路门店!$AB:$AB,通讯通路门店!$S:$S,$G1545)</f>
        <v>0</v>
      </c>
      <c r="AX1545" s="99">
        <f>SUMIFS(通讯通路门店!$X:$X,通讯通路门店!$S:$S,$G1545)</f>
        <v>0</v>
      </c>
      <c r="AY1545" s="99">
        <f>SUMIFS(通讯通路门店!$Y:$Y,通讯通路门店!$S:$S,$G1545)</f>
        <v>0</v>
      </c>
      <c r="AZ1545" s="99">
        <f>SUMIFS(通讯通路门店!$AA:$AA,通讯通路门店!$S:$S,$G1545)</f>
        <v>0</v>
      </c>
      <c r="BA1545" s="99">
        <f t="shared" si="123"/>
        <v>0</v>
      </c>
      <c r="BB1545" s="99">
        <f t="shared" si="124"/>
        <v>0</v>
      </c>
      <c r="BC1545" s="99">
        <f>SUMIFS(通讯通路门店!$W:$W,通讯通路门店!$S:$S,$G1545,通讯通路门店!$J:$J,"荣耀体验店")+SUMIFS(通讯通路门店!$W:$W,通讯通路门店!$S:$S,$G1545,通讯通路门店!$J:$J,"荣耀授权专卖店")</f>
        <v>0</v>
      </c>
      <c r="BD1545" s="99">
        <f>SUMIFS(通讯通路门店!$Z:$Z,通讯通路门店!$S:$S,$G1545,通讯通路门店!$J:$J,"VIVO体验店")</f>
        <v>0</v>
      </c>
      <c r="BE1545" s="99">
        <f>SUMIFS(通讯通路门店!$AB:$AB,通讯通路门店!$S:$S,$G1545,通讯通路门店!$J:$J,"OPPO体验店")</f>
        <v>0</v>
      </c>
      <c r="BF1545" s="99">
        <f>SUMIFS(通讯通路门店!$X:$X,通讯通路门店!$S:$S,$G1545,通讯通路门店!$J:$J,"华为授权体验店")+SUMIFS(通讯通路门店!$AA:$AA,通讯通路门店!$S:$S,$G1545,通讯通路门店!$J:$J,"华为堡垒店")</f>
        <v>0</v>
      </c>
      <c r="BG1545" s="99">
        <f>SUMIFS(通讯通路门店!$Y:$Y,通讯通路门店!$S:$S,$G1545,通讯通路门店!$J:$J,"小米体验店")</f>
        <v>0</v>
      </c>
      <c r="BH1545" s="99">
        <f>SUMIFS(通讯通路门店!$AA:$AA,通讯通路门店!$S:$S,$G1545,通讯通路门店!$J:$J,"苹果体验店")</f>
        <v>0</v>
      </c>
      <c r="BI1545" s="99">
        <f>SUMIFS(通讯通路门店!$K:$K,通讯通路门店!$S:$S,$G1545,通讯通路门店!$J:$J,"其他品牌专卖店")</f>
        <v>0</v>
      </c>
      <c r="BJ1545" s="99">
        <f>SUMIFS(通讯通路门店!$AC:$AC,通讯通路门店!$S:$S,$G1545)</f>
        <v>0</v>
      </c>
      <c r="BK1545" s="99">
        <f>SUMIFS(通讯通路门店!$AD:$AD,通讯通路门店!$S:$S,$G1545)</f>
        <v>0</v>
      </c>
      <c r="BL1545" s="99">
        <f>SUMIFS(通讯通路门店!$AE:$AE,通讯通路门店!$S:$S,$G1545)</f>
        <v>0</v>
      </c>
      <c r="BM1545" s="99">
        <f>SUMIFS(通讯通路门店!$AF:$AF,通讯通路门店!$S:$S,$G1545)</f>
        <v>0</v>
      </c>
      <c r="BN1545" s="99">
        <f>SUMIFS(通讯通路门店!$AG:$AG,通讯通路门店!$S:$S,$G1545)</f>
        <v>0</v>
      </c>
      <c r="BO1545" s="99">
        <f>SUMIFS(通讯通路门店!$AH:$AH,通讯通路门店!$S:$S,$G1545)</f>
        <v>0</v>
      </c>
      <c r="BP1545" s="99">
        <f>SUMIFS(通讯通路门店!$AI:$AI,通讯通路门店!$S:$S,$G1545)</f>
        <v>0</v>
      </c>
      <c r="BQ1545" s="83"/>
    </row>
    <row r="1546" spans="1:69">
      <c r="A1546" s="99" t="str">
        <f>IFERROR(_xlfn.XLOOKUP($G1546,通讯通路门店!$S$4:$S$993933,通讯通路门店!$A$4:$A$993933,0,0),"")</f>
        <v>海南省</v>
      </c>
      <c r="B1546" s="99" t="str">
        <f>IFERROR(_xlfn.XLOOKUP($G1546,通讯通路门店!$S$4:$S$993933,通讯通路门店!$B$4:$B$993933,0,0),"")</f>
        <v>昌江黎族自治县</v>
      </c>
      <c r="C1546" s="99" t="str">
        <f>IFERROR(_xlfn.XLOOKUP($G1546,通讯通路门店!$S$4:$S$993933,通讯通路门店!$C$4:$C$993933,0,0),"")</f>
        <v>昌江黎族自治县</v>
      </c>
      <c r="D1546" s="99" t="str">
        <f>IFERROR(_xlfn.XLOOKUP($G1546,通讯通路门店!$S$4:$S$993933,通讯通路门店!$D$4:$D$993933,0,0),"")</f>
        <v>叉河镇</v>
      </c>
      <c r="E1546" s="83"/>
      <c r="F1546" s="83"/>
      <c r="G1546" s="101"/>
      <c r="H1546" s="102">
        <f>IFERROR(_xlfn.XLOOKUP($G1546,通讯通路门店!$S$4:$S$993933,通讯通路门店!$R$4:$R$993933,0,0),"")</f>
        <v>0</v>
      </c>
      <c r="I1546" s="83"/>
      <c r="J1546" s="83"/>
      <c r="K1546" s="83"/>
      <c r="L1546" s="83"/>
      <c r="M1546" s="83"/>
      <c r="N1546" s="83"/>
      <c r="O1546" s="83"/>
      <c r="P1546" s="83"/>
      <c r="Q1546" s="83"/>
      <c r="R1546" s="83"/>
      <c r="S1546" s="83"/>
      <c r="T1546" s="83"/>
      <c r="U1546" s="99">
        <f>COUNTIF(通讯通路门店!$S:$S,$G1546)</f>
        <v>0</v>
      </c>
      <c r="V1546" s="99">
        <f>COUNTIFS(通讯通路门店!$S:$S,$G1546,通讯通路门店!$J:$J,"综合卖场")</f>
        <v>0</v>
      </c>
      <c r="W1546" s="99">
        <f>SUMIFS(通讯通路门店!$AJ:$AJ,通讯通路门店!$S:$S,通讯客户沙盘!$G1546)</f>
        <v>0</v>
      </c>
      <c r="X1546" s="99">
        <f t="shared" si="120"/>
        <v>0</v>
      </c>
      <c r="Y1546" s="99">
        <f>COUNTIFS(通讯通路门店!$S:$S,$G1546,通讯通路门店!$J:$J,"荣耀体验店")+COUNTIFS(通讯通路门店!$S:$S,$G1546,通讯通路门店!$J:$J,"荣耀授权专卖店")</f>
        <v>0</v>
      </c>
      <c r="Z1546" s="99">
        <f>COUNTIFS(通讯通路门店!$S:$S,$G1546,通讯通路门店!$J:$J,"VIVO体验店")</f>
        <v>0</v>
      </c>
      <c r="AA1546" s="99">
        <f>COUNTIFS(通讯通路门店!$S:$S,$G1546,通讯通路门店!$J:$J,"OPPO体验店")</f>
        <v>0</v>
      </c>
      <c r="AB1546" s="99">
        <f>COUNTIFS(通讯通路门店!$S:$S,$G1546,通讯通路门店!$J:$J,"华为授权体验店")+COUNTIFS(通讯通路门店!$S:$S,$G1546,通讯通路门店!$J:$J,"华为堡垒店")</f>
        <v>0</v>
      </c>
      <c r="AC1546" s="99">
        <f>COUNTIFS(通讯通路门店!$S:$S,$G1546,通讯通路门店!$J:$J,"小米体验店")</f>
        <v>0</v>
      </c>
      <c r="AD1546" s="99">
        <f>COUNTIFS(通讯通路门店!$S:$S,$G1546,通讯通路门店!$J:$J,"苹果体验店")</f>
        <v>0</v>
      </c>
      <c r="AE1546" s="99">
        <f>COUNTIFS(通讯通路门店!$S:$S,$G1546,通讯通路门店!$J:$J,"其他品牌专卖店")</f>
        <v>0</v>
      </c>
      <c r="AF1546" s="99">
        <f>SUMIFS(通讯通路门店!$BI:$BI,通讯通路门店!$S:$S,$G1546)</f>
        <v>0</v>
      </c>
      <c r="AG1546" s="99">
        <f>SUMIFS(通讯通路门店!$BH:$BH,通讯通路门店!$S:$S,$G1546)</f>
        <v>0</v>
      </c>
      <c r="AH1546" s="99">
        <f t="shared" si="121"/>
        <v>0</v>
      </c>
      <c r="AI1546" s="99">
        <f>SUMIFS(通讯通路门店!$BB:$BB,通讯通路门店!$S:$S,$G1546)</f>
        <v>0</v>
      </c>
      <c r="AJ1546" s="99">
        <f>SUMIFS(通讯通路门店!$BE:$BE,通讯通路门店!$S:$S,$G1546)</f>
        <v>0</v>
      </c>
      <c r="AK1546" s="99">
        <f>SUMIFS(通讯通路门店!$BG:$BG,通讯通路门店!$S:$S,$G1546)</f>
        <v>0</v>
      </c>
      <c r="AL1546" s="99">
        <f>SUMIFS(通讯通路门店!$BC:$BC,通讯通路门店!$S:$S,$G1546)</f>
        <v>0</v>
      </c>
      <c r="AM1546" s="99">
        <f>SUMIFS(通讯通路门店!$BD:$BD,通讯通路门店!$S:$S,$G1546)</f>
        <v>0</v>
      </c>
      <c r="AN1546" s="99">
        <f>SUMIFS(通讯通路门店!$BF:$BF,通讯通路门店!$S:$S,$G1546)</f>
        <v>0</v>
      </c>
      <c r="AO1546" s="99">
        <f t="shared" si="122"/>
        <v>0</v>
      </c>
      <c r="AP1546" s="99">
        <f>SUMIFS(通讯通路门店!$K:$K,通讯通路门店!$S:$S,$G1546)</f>
        <v>0</v>
      </c>
      <c r="AQ1546" s="83"/>
      <c r="AR1546" s="99">
        <f>SUMIFS(通讯通路门店!$T:$T,通讯通路门店!$S:$S,$G1546)</f>
        <v>0</v>
      </c>
      <c r="AS1546" s="99">
        <f>SUMIFS(通讯通路门店!$U:$U,通讯通路门店!$S:$S,$G1546)</f>
        <v>0</v>
      </c>
      <c r="AT1546" s="99">
        <f>SUMIFS(通讯通路门店!$V:$V,通讯通路门店!$S:$S,$G1546)</f>
        <v>0</v>
      </c>
      <c r="AU1546" s="99">
        <f>SUMIFS(通讯通路门店!$W:$W,通讯通路门店!$S:$S,$G1546)</f>
        <v>0</v>
      </c>
      <c r="AV1546" s="99">
        <f>SUMIFS(通讯通路门店!$Z:$Z,通讯通路门店!$S:$S,$G1546)</f>
        <v>0</v>
      </c>
      <c r="AW1546" s="99">
        <f>SUMIFS(通讯通路门店!$AB:$AB,通讯通路门店!$S:$S,$G1546)</f>
        <v>0</v>
      </c>
      <c r="AX1546" s="99">
        <f>SUMIFS(通讯通路门店!$X:$X,通讯通路门店!$S:$S,$G1546)</f>
        <v>0</v>
      </c>
      <c r="AY1546" s="99">
        <f>SUMIFS(通讯通路门店!$Y:$Y,通讯通路门店!$S:$S,$G1546)</f>
        <v>0</v>
      </c>
      <c r="AZ1546" s="99">
        <f>SUMIFS(通讯通路门店!$AA:$AA,通讯通路门店!$S:$S,$G1546)</f>
        <v>0</v>
      </c>
      <c r="BA1546" s="99">
        <f t="shared" si="123"/>
        <v>0</v>
      </c>
      <c r="BB1546" s="99">
        <f t="shared" si="124"/>
        <v>0</v>
      </c>
      <c r="BC1546" s="99">
        <f>SUMIFS(通讯通路门店!$W:$W,通讯通路门店!$S:$S,$G1546,通讯通路门店!$J:$J,"荣耀体验店")+SUMIFS(通讯通路门店!$W:$W,通讯通路门店!$S:$S,$G1546,通讯通路门店!$J:$J,"荣耀授权专卖店")</f>
        <v>0</v>
      </c>
      <c r="BD1546" s="99">
        <f>SUMIFS(通讯通路门店!$Z:$Z,通讯通路门店!$S:$S,$G1546,通讯通路门店!$J:$J,"VIVO体验店")</f>
        <v>0</v>
      </c>
      <c r="BE1546" s="99">
        <f>SUMIFS(通讯通路门店!$AB:$AB,通讯通路门店!$S:$S,$G1546,通讯通路门店!$J:$J,"OPPO体验店")</f>
        <v>0</v>
      </c>
      <c r="BF1546" s="99">
        <f>SUMIFS(通讯通路门店!$X:$X,通讯通路门店!$S:$S,$G1546,通讯通路门店!$J:$J,"华为授权体验店")+SUMIFS(通讯通路门店!$AA:$AA,通讯通路门店!$S:$S,$G1546,通讯通路门店!$J:$J,"华为堡垒店")</f>
        <v>0</v>
      </c>
      <c r="BG1546" s="99">
        <f>SUMIFS(通讯通路门店!$Y:$Y,通讯通路门店!$S:$S,$G1546,通讯通路门店!$J:$J,"小米体验店")</f>
        <v>0</v>
      </c>
      <c r="BH1546" s="99">
        <f>SUMIFS(通讯通路门店!$AA:$AA,通讯通路门店!$S:$S,$G1546,通讯通路门店!$J:$J,"苹果体验店")</f>
        <v>0</v>
      </c>
      <c r="BI1546" s="99">
        <f>SUMIFS(通讯通路门店!$K:$K,通讯通路门店!$S:$S,$G1546,通讯通路门店!$J:$J,"其他品牌专卖店")</f>
        <v>0</v>
      </c>
      <c r="BJ1546" s="99">
        <f>SUMIFS(通讯通路门店!$AC:$AC,通讯通路门店!$S:$S,$G1546)</f>
        <v>0</v>
      </c>
      <c r="BK1546" s="99">
        <f>SUMIFS(通讯通路门店!$AD:$AD,通讯通路门店!$S:$S,$G1546)</f>
        <v>0</v>
      </c>
      <c r="BL1546" s="99">
        <f>SUMIFS(通讯通路门店!$AE:$AE,通讯通路门店!$S:$S,$G1546)</f>
        <v>0</v>
      </c>
      <c r="BM1546" s="99">
        <f>SUMIFS(通讯通路门店!$AF:$AF,通讯通路门店!$S:$S,$G1546)</f>
        <v>0</v>
      </c>
      <c r="BN1546" s="99">
        <f>SUMIFS(通讯通路门店!$AG:$AG,通讯通路门店!$S:$S,$G1546)</f>
        <v>0</v>
      </c>
      <c r="BO1546" s="99">
        <f>SUMIFS(通讯通路门店!$AH:$AH,通讯通路门店!$S:$S,$G1546)</f>
        <v>0</v>
      </c>
      <c r="BP1546" s="99">
        <f>SUMIFS(通讯通路门店!$AI:$AI,通讯通路门店!$S:$S,$G1546)</f>
        <v>0</v>
      </c>
      <c r="BQ1546" s="83"/>
    </row>
    <row r="1547" spans="1:69">
      <c r="A1547" s="99" t="str">
        <f>IFERROR(_xlfn.XLOOKUP($G1547,通讯通路门店!$S$4:$S$993933,通讯通路门店!$A$4:$A$993933,0,0),"")</f>
        <v>海南省</v>
      </c>
      <c r="B1547" s="99" t="str">
        <f>IFERROR(_xlfn.XLOOKUP($G1547,通讯通路门店!$S$4:$S$993933,通讯通路门店!$B$4:$B$993933,0,0),"")</f>
        <v>昌江黎族自治县</v>
      </c>
      <c r="C1547" s="99" t="str">
        <f>IFERROR(_xlfn.XLOOKUP($G1547,通讯通路门店!$S$4:$S$993933,通讯通路门店!$C$4:$C$993933,0,0),"")</f>
        <v>昌江黎族自治县</v>
      </c>
      <c r="D1547" s="99" t="str">
        <f>IFERROR(_xlfn.XLOOKUP($G1547,通讯通路门店!$S$4:$S$993933,通讯通路门店!$D$4:$D$993933,0,0),"")</f>
        <v>叉河镇</v>
      </c>
      <c r="E1547" s="83"/>
      <c r="F1547" s="83"/>
      <c r="G1547" s="101"/>
      <c r="H1547" s="102">
        <f>IFERROR(_xlfn.XLOOKUP($G1547,通讯通路门店!$S$4:$S$993933,通讯通路门店!$R$4:$R$993933,0,0),"")</f>
        <v>0</v>
      </c>
      <c r="I1547" s="83"/>
      <c r="J1547" s="83"/>
      <c r="K1547" s="83"/>
      <c r="L1547" s="83"/>
      <c r="M1547" s="83"/>
      <c r="N1547" s="83"/>
      <c r="O1547" s="83"/>
      <c r="P1547" s="83"/>
      <c r="Q1547" s="83"/>
      <c r="R1547" s="83"/>
      <c r="S1547" s="83"/>
      <c r="T1547" s="83"/>
      <c r="U1547" s="99">
        <f>COUNTIF(通讯通路门店!$S:$S,$G1547)</f>
        <v>0</v>
      </c>
      <c r="V1547" s="99">
        <f>COUNTIFS(通讯通路门店!$S:$S,$G1547,通讯通路门店!$J:$J,"综合卖场")</f>
        <v>0</v>
      </c>
      <c r="W1547" s="99">
        <f>SUMIFS(通讯通路门店!$AJ:$AJ,通讯通路门店!$S:$S,通讯客户沙盘!$G1547)</f>
        <v>0</v>
      </c>
      <c r="X1547" s="99">
        <f t="shared" si="120"/>
        <v>0</v>
      </c>
      <c r="Y1547" s="99">
        <f>COUNTIFS(通讯通路门店!$S:$S,$G1547,通讯通路门店!$J:$J,"荣耀体验店")+COUNTIFS(通讯通路门店!$S:$S,$G1547,通讯通路门店!$J:$J,"荣耀授权专卖店")</f>
        <v>0</v>
      </c>
      <c r="Z1547" s="99">
        <f>COUNTIFS(通讯通路门店!$S:$S,$G1547,通讯通路门店!$J:$J,"VIVO体验店")</f>
        <v>0</v>
      </c>
      <c r="AA1547" s="99">
        <f>COUNTIFS(通讯通路门店!$S:$S,$G1547,通讯通路门店!$J:$J,"OPPO体验店")</f>
        <v>0</v>
      </c>
      <c r="AB1547" s="99">
        <f>COUNTIFS(通讯通路门店!$S:$S,$G1547,通讯通路门店!$J:$J,"华为授权体验店")+COUNTIFS(通讯通路门店!$S:$S,$G1547,通讯通路门店!$J:$J,"华为堡垒店")</f>
        <v>0</v>
      </c>
      <c r="AC1547" s="99">
        <f>COUNTIFS(通讯通路门店!$S:$S,$G1547,通讯通路门店!$J:$J,"小米体验店")</f>
        <v>0</v>
      </c>
      <c r="AD1547" s="99">
        <f>COUNTIFS(通讯通路门店!$S:$S,$G1547,通讯通路门店!$J:$J,"苹果体验店")</f>
        <v>0</v>
      </c>
      <c r="AE1547" s="99">
        <f>COUNTIFS(通讯通路门店!$S:$S,$G1547,通讯通路门店!$J:$J,"其他品牌专卖店")</f>
        <v>0</v>
      </c>
      <c r="AF1547" s="99">
        <f>SUMIFS(通讯通路门店!$BI:$BI,通讯通路门店!$S:$S,$G1547)</f>
        <v>0</v>
      </c>
      <c r="AG1547" s="99">
        <f>SUMIFS(通讯通路门店!$BH:$BH,通讯通路门店!$S:$S,$G1547)</f>
        <v>0</v>
      </c>
      <c r="AH1547" s="99">
        <f t="shared" si="121"/>
        <v>0</v>
      </c>
      <c r="AI1547" s="99">
        <f>SUMIFS(通讯通路门店!$BB:$BB,通讯通路门店!$S:$S,$G1547)</f>
        <v>0</v>
      </c>
      <c r="AJ1547" s="99">
        <f>SUMIFS(通讯通路门店!$BE:$BE,通讯通路门店!$S:$S,$G1547)</f>
        <v>0</v>
      </c>
      <c r="AK1547" s="99">
        <f>SUMIFS(通讯通路门店!$BG:$BG,通讯通路门店!$S:$S,$G1547)</f>
        <v>0</v>
      </c>
      <c r="AL1547" s="99">
        <f>SUMIFS(通讯通路门店!$BC:$BC,通讯通路门店!$S:$S,$G1547)</f>
        <v>0</v>
      </c>
      <c r="AM1547" s="99">
        <f>SUMIFS(通讯通路门店!$BD:$BD,通讯通路门店!$S:$S,$G1547)</f>
        <v>0</v>
      </c>
      <c r="AN1547" s="99">
        <f>SUMIFS(通讯通路门店!$BF:$BF,通讯通路门店!$S:$S,$G1547)</f>
        <v>0</v>
      </c>
      <c r="AO1547" s="99">
        <f t="shared" si="122"/>
        <v>0</v>
      </c>
      <c r="AP1547" s="99">
        <f>SUMIFS(通讯通路门店!$K:$K,通讯通路门店!$S:$S,$G1547)</f>
        <v>0</v>
      </c>
      <c r="AQ1547" s="83"/>
      <c r="AR1547" s="99">
        <f>SUMIFS(通讯通路门店!$T:$T,通讯通路门店!$S:$S,$G1547)</f>
        <v>0</v>
      </c>
      <c r="AS1547" s="99">
        <f>SUMIFS(通讯通路门店!$U:$U,通讯通路门店!$S:$S,$G1547)</f>
        <v>0</v>
      </c>
      <c r="AT1547" s="99">
        <f>SUMIFS(通讯通路门店!$V:$V,通讯通路门店!$S:$S,$G1547)</f>
        <v>0</v>
      </c>
      <c r="AU1547" s="99">
        <f>SUMIFS(通讯通路门店!$W:$W,通讯通路门店!$S:$S,$G1547)</f>
        <v>0</v>
      </c>
      <c r="AV1547" s="99">
        <f>SUMIFS(通讯通路门店!$Z:$Z,通讯通路门店!$S:$S,$G1547)</f>
        <v>0</v>
      </c>
      <c r="AW1547" s="99">
        <f>SUMIFS(通讯通路门店!$AB:$AB,通讯通路门店!$S:$S,$G1547)</f>
        <v>0</v>
      </c>
      <c r="AX1547" s="99">
        <f>SUMIFS(通讯通路门店!$X:$X,通讯通路门店!$S:$S,$G1547)</f>
        <v>0</v>
      </c>
      <c r="AY1547" s="99">
        <f>SUMIFS(通讯通路门店!$Y:$Y,通讯通路门店!$S:$S,$G1547)</f>
        <v>0</v>
      </c>
      <c r="AZ1547" s="99">
        <f>SUMIFS(通讯通路门店!$AA:$AA,通讯通路门店!$S:$S,$G1547)</f>
        <v>0</v>
      </c>
      <c r="BA1547" s="99">
        <f t="shared" si="123"/>
        <v>0</v>
      </c>
      <c r="BB1547" s="99">
        <f t="shared" si="124"/>
        <v>0</v>
      </c>
      <c r="BC1547" s="99">
        <f>SUMIFS(通讯通路门店!$W:$W,通讯通路门店!$S:$S,$G1547,通讯通路门店!$J:$J,"荣耀体验店")+SUMIFS(通讯通路门店!$W:$W,通讯通路门店!$S:$S,$G1547,通讯通路门店!$J:$J,"荣耀授权专卖店")</f>
        <v>0</v>
      </c>
      <c r="BD1547" s="99">
        <f>SUMIFS(通讯通路门店!$Z:$Z,通讯通路门店!$S:$S,$G1547,通讯通路门店!$J:$J,"VIVO体验店")</f>
        <v>0</v>
      </c>
      <c r="BE1547" s="99">
        <f>SUMIFS(通讯通路门店!$AB:$AB,通讯通路门店!$S:$S,$G1547,通讯通路门店!$J:$J,"OPPO体验店")</f>
        <v>0</v>
      </c>
      <c r="BF1547" s="99">
        <f>SUMIFS(通讯通路门店!$X:$X,通讯通路门店!$S:$S,$G1547,通讯通路门店!$J:$J,"华为授权体验店")+SUMIFS(通讯通路门店!$AA:$AA,通讯通路门店!$S:$S,$G1547,通讯通路门店!$J:$J,"华为堡垒店")</f>
        <v>0</v>
      </c>
      <c r="BG1547" s="99">
        <f>SUMIFS(通讯通路门店!$Y:$Y,通讯通路门店!$S:$S,$G1547,通讯通路门店!$J:$J,"小米体验店")</f>
        <v>0</v>
      </c>
      <c r="BH1547" s="99">
        <f>SUMIFS(通讯通路门店!$AA:$AA,通讯通路门店!$S:$S,$G1547,通讯通路门店!$J:$J,"苹果体验店")</f>
        <v>0</v>
      </c>
      <c r="BI1547" s="99">
        <f>SUMIFS(通讯通路门店!$K:$K,通讯通路门店!$S:$S,$G1547,通讯通路门店!$J:$J,"其他品牌专卖店")</f>
        <v>0</v>
      </c>
      <c r="BJ1547" s="99">
        <f>SUMIFS(通讯通路门店!$AC:$AC,通讯通路门店!$S:$S,$G1547)</f>
        <v>0</v>
      </c>
      <c r="BK1547" s="99">
        <f>SUMIFS(通讯通路门店!$AD:$AD,通讯通路门店!$S:$S,$G1547)</f>
        <v>0</v>
      </c>
      <c r="BL1547" s="99">
        <f>SUMIFS(通讯通路门店!$AE:$AE,通讯通路门店!$S:$S,$G1547)</f>
        <v>0</v>
      </c>
      <c r="BM1547" s="99">
        <f>SUMIFS(通讯通路门店!$AF:$AF,通讯通路门店!$S:$S,$G1547)</f>
        <v>0</v>
      </c>
      <c r="BN1547" s="99">
        <f>SUMIFS(通讯通路门店!$AG:$AG,通讯通路门店!$S:$S,$G1547)</f>
        <v>0</v>
      </c>
      <c r="BO1547" s="99">
        <f>SUMIFS(通讯通路门店!$AH:$AH,通讯通路门店!$S:$S,$G1547)</f>
        <v>0</v>
      </c>
      <c r="BP1547" s="99">
        <f>SUMIFS(通讯通路门店!$AI:$AI,通讯通路门店!$S:$S,$G1547)</f>
        <v>0</v>
      </c>
      <c r="BQ1547" s="83"/>
    </row>
    <row r="1548" spans="1:69">
      <c r="A1548" s="99" t="str">
        <f>IFERROR(_xlfn.XLOOKUP($G1548,通讯通路门店!$S$4:$S$993933,通讯通路门店!$A$4:$A$993933,0,0),"")</f>
        <v>海南省</v>
      </c>
      <c r="B1548" s="99" t="str">
        <f>IFERROR(_xlfn.XLOOKUP($G1548,通讯通路门店!$S$4:$S$993933,通讯通路门店!$B$4:$B$993933,0,0),"")</f>
        <v>昌江黎族自治县</v>
      </c>
      <c r="C1548" s="99" t="str">
        <f>IFERROR(_xlfn.XLOOKUP($G1548,通讯通路门店!$S$4:$S$993933,通讯通路门店!$C$4:$C$993933,0,0),"")</f>
        <v>昌江黎族自治县</v>
      </c>
      <c r="D1548" s="99" t="str">
        <f>IFERROR(_xlfn.XLOOKUP($G1548,通讯通路门店!$S$4:$S$993933,通讯通路门店!$D$4:$D$993933,0,0),"")</f>
        <v>叉河镇</v>
      </c>
      <c r="E1548" s="83"/>
      <c r="F1548" s="83"/>
      <c r="G1548" s="101"/>
      <c r="H1548" s="102">
        <f>IFERROR(_xlfn.XLOOKUP($G1548,通讯通路门店!$S$4:$S$993933,通讯通路门店!$R$4:$R$993933,0,0),"")</f>
        <v>0</v>
      </c>
      <c r="I1548" s="83"/>
      <c r="J1548" s="83"/>
      <c r="K1548" s="83"/>
      <c r="L1548" s="83"/>
      <c r="M1548" s="83"/>
      <c r="N1548" s="83"/>
      <c r="O1548" s="83"/>
      <c r="P1548" s="83"/>
      <c r="Q1548" s="83"/>
      <c r="R1548" s="83"/>
      <c r="S1548" s="83"/>
      <c r="T1548" s="83"/>
      <c r="U1548" s="99">
        <f>COUNTIF(通讯通路门店!$S:$S,$G1548)</f>
        <v>0</v>
      </c>
      <c r="V1548" s="99">
        <f>COUNTIFS(通讯通路门店!$S:$S,$G1548,通讯通路门店!$J:$J,"综合卖场")</f>
        <v>0</v>
      </c>
      <c r="W1548" s="99">
        <f>SUMIFS(通讯通路门店!$AJ:$AJ,通讯通路门店!$S:$S,通讯客户沙盘!$G1548)</f>
        <v>0</v>
      </c>
      <c r="X1548" s="99">
        <f t="shared" si="120"/>
        <v>0</v>
      </c>
      <c r="Y1548" s="99">
        <f>COUNTIFS(通讯通路门店!$S:$S,$G1548,通讯通路门店!$J:$J,"荣耀体验店")+COUNTIFS(通讯通路门店!$S:$S,$G1548,通讯通路门店!$J:$J,"荣耀授权专卖店")</f>
        <v>0</v>
      </c>
      <c r="Z1548" s="99">
        <f>COUNTIFS(通讯通路门店!$S:$S,$G1548,通讯通路门店!$J:$J,"VIVO体验店")</f>
        <v>0</v>
      </c>
      <c r="AA1548" s="99">
        <f>COUNTIFS(通讯通路门店!$S:$S,$G1548,通讯通路门店!$J:$J,"OPPO体验店")</f>
        <v>0</v>
      </c>
      <c r="AB1548" s="99">
        <f>COUNTIFS(通讯通路门店!$S:$S,$G1548,通讯通路门店!$J:$J,"华为授权体验店")+COUNTIFS(通讯通路门店!$S:$S,$G1548,通讯通路门店!$J:$J,"华为堡垒店")</f>
        <v>0</v>
      </c>
      <c r="AC1548" s="99">
        <f>COUNTIFS(通讯通路门店!$S:$S,$G1548,通讯通路门店!$J:$J,"小米体验店")</f>
        <v>0</v>
      </c>
      <c r="AD1548" s="99">
        <f>COUNTIFS(通讯通路门店!$S:$S,$G1548,通讯通路门店!$J:$J,"苹果体验店")</f>
        <v>0</v>
      </c>
      <c r="AE1548" s="99">
        <f>COUNTIFS(通讯通路门店!$S:$S,$G1548,通讯通路门店!$J:$J,"其他品牌专卖店")</f>
        <v>0</v>
      </c>
      <c r="AF1548" s="99">
        <f>SUMIFS(通讯通路门店!$BI:$BI,通讯通路门店!$S:$S,$G1548)</f>
        <v>0</v>
      </c>
      <c r="AG1548" s="99">
        <f>SUMIFS(通讯通路门店!$BH:$BH,通讯通路门店!$S:$S,$G1548)</f>
        <v>0</v>
      </c>
      <c r="AH1548" s="99">
        <f t="shared" si="121"/>
        <v>0</v>
      </c>
      <c r="AI1548" s="99">
        <f>SUMIFS(通讯通路门店!$BB:$BB,通讯通路门店!$S:$S,$G1548)</f>
        <v>0</v>
      </c>
      <c r="AJ1548" s="99">
        <f>SUMIFS(通讯通路门店!$BE:$BE,通讯通路门店!$S:$S,$G1548)</f>
        <v>0</v>
      </c>
      <c r="AK1548" s="99">
        <f>SUMIFS(通讯通路门店!$BG:$BG,通讯通路门店!$S:$S,$G1548)</f>
        <v>0</v>
      </c>
      <c r="AL1548" s="99">
        <f>SUMIFS(通讯通路门店!$BC:$BC,通讯通路门店!$S:$S,$G1548)</f>
        <v>0</v>
      </c>
      <c r="AM1548" s="99">
        <f>SUMIFS(通讯通路门店!$BD:$BD,通讯通路门店!$S:$S,$G1548)</f>
        <v>0</v>
      </c>
      <c r="AN1548" s="99">
        <f>SUMIFS(通讯通路门店!$BF:$BF,通讯通路门店!$S:$S,$G1548)</f>
        <v>0</v>
      </c>
      <c r="AO1548" s="99">
        <f t="shared" si="122"/>
        <v>0</v>
      </c>
      <c r="AP1548" s="99">
        <f>SUMIFS(通讯通路门店!$K:$K,通讯通路门店!$S:$S,$G1548)</f>
        <v>0</v>
      </c>
      <c r="AQ1548" s="83"/>
      <c r="AR1548" s="99">
        <f>SUMIFS(通讯通路门店!$T:$T,通讯通路门店!$S:$S,$G1548)</f>
        <v>0</v>
      </c>
      <c r="AS1548" s="99">
        <f>SUMIFS(通讯通路门店!$U:$U,通讯通路门店!$S:$S,$G1548)</f>
        <v>0</v>
      </c>
      <c r="AT1548" s="99">
        <f>SUMIFS(通讯通路门店!$V:$V,通讯通路门店!$S:$S,$G1548)</f>
        <v>0</v>
      </c>
      <c r="AU1548" s="99">
        <f>SUMIFS(通讯通路门店!$W:$W,通讯通路门店!$S:$S,$G1548)</f>
        <v>0</v>
      </c>
      <c r="AV1548" s="99">
        <f>SUMIFS(通讯通路门店!$Z:$Z,通讯通路门店!$S:$S,$G1548)</f>
        <v>0</v>
      </c>
      <c r="AW1548" s="99">
        <f>SUMIFS(通讯通路门店!$AB:$AB,通讯通路门店!$S:$S,$G1548)</f>
        <v>0</v>
      </c>
      <c r="AX1548" s="99">
        <f>SUMIFS(通讯通路门店!$X:$X,通讯通路门店!$S:$S,$G1548)</f>
        <v>0</v>
      </c>
      <c r="AY1548" s="99">
        <f>SUMIFS(通讯通路门店!$Y:$Y,通讯通路门店!$S:$S,$G1548)</f>
        <v>0</v>
      </c>
      <c r="AZ1548" s="99">
        <f>SUMIFS(通讯通路门店!$AA:$AA,通讯通路门店!$S:$S,$G1548)</f>
        <v>0</v>
      </c>
      <c r="BA1548" s="99">
        <f t="shared" si="123"/>
        <v>0</v>
      </c>
      <c r="BB1548" s="99">
        <f t="shared" si="124"/>
        <v>0</v>
      </c>
      <c r="BC1548" s="99">
        <f>SUMIFS(通讯通路门店!$W:$W,通讯通路门店!$S:$S,$G1548,通讯通路门店!$J:$J,"荣耀体验店")+SUMIFS(通讯通路门店!$W:$W,通讯通路门店!$S:$S,$G1548,通讯通路门店!$J:$J,"荣耀授权专卖店")</f>
        <v>0</v>
      </c>
      <c r="BD1548" s="99">
        <f>SUMIFS(通讯通路门店!$Z:$Z,通讯通路门店!$S:$S,$G1548,通讯通路门店!$J:$J,"VIVO体验店")</f>
        <v>0</v>
      </c>
      <c r="BE1548" s="99">
        <f>SUMIFS(通讯通路门店!$AB:$AB,通讯通路门店!$S:$S,$G1548,通讯通路门店!$J:$J,"OPPO体验店")</f>
        <v>0</v>
      </c>
      <c r="BF1548" s="99">
        <f>SUMIFS(通讯通路门店!$X:$X,通讯通路门店!$S:$S,$G1548,通讯通路门店!$J:$J,"华为授权体验店")+SUMIFS(通讯通路门店!$AA:$AA,通讯通路门店!$S:$S,$G1548,通讯通路门店!$J:$J,"华为堡垒店")</f>
        <v>0</v>
      </c>
      <c r="BG1548" s="99">
        <f>SUMIFS(通讯通路门店!$Y:$Y,通讯通路门店!$S:$S,$G1548,通讯通路门店!$J:$J,"小米体验店")</f>
        <v>0</v>
      </c>
      <c r="BH1548" s="99">
        <f>SUMIFS(通讯通路门店!$AA:$AA,通讯通路门店!$S:$S,$G1548,通讯通路门店!$J:$J,"苹果体验店")</f>
        <v>0</v>
      </c>
      <c r="BI1548" s="99">
        <f>SUMIFS(通讯通路门店!$K:$K,通讯通路门店!$S:$S,$G1548,通讯通路门店!$J:$J,"其他品牌专卖店")</f>
        <v>0</v>
      </c>
      <c r="BJ1548" s="99">
        <f>SUMIFS(通讯通路门店!$AC:$AC,通讯通路门店!$S:$S,$G1548)</f>
        <v>0</v>
      </c>
      <c r="BK1548" s="99">
        <f>SUMIFS(通讯通路门店!$AD:$AD,通讯通路门店!$S:$S,$G1548)</f>
        <v>0</v>
      </c>
      <c r="BL1548" s="99">
        <f>SUMIFS(通讯通路门店!$AE:$AE,通讯通路门店!$S:$S,$G1548)</f>
        <v>0</v>
      </c>
      <c r="BM1548" s="99">
        <f>SUMIFS(通讯通路门店!$AF:$AF,通讯通路门店!$S:$S,$G1548)</f>
        <v>0</v>
      </c>
      <c r="BN1548" s="99">
        <f>SUMIFS(通讯通路门店!$AG:$AG,通讯通路门店!$S:$S,$G1548)</f>
        <v>0</v>
      </c>
      <c r="BO1548" s="99">
        <f>SUMIFS(通讯通路门店!$AH:$AH,通讯通路门店!$S:$S,$G1548)</f>
        <v>0</v>
      </c>
      <c r="BP1548" s="99">
        <f>SUMIFS(通讯通路门店!$AI:$AI,通讯通路门店!$S:$S,$G1548)</f>
        <v>0</v>
      </c>
      <c r="BQ1548" s="83"/>
    </row>
    <row r="1549" spans="1:69">
      <c r="A1549" s="99" t="str">
        <f>IFERROR(_xlfn.XLOOKUP($G1549,通讯通路门店!$S$4:$S$993933,通讯通路门店!$A$4:$A$993933,0,0),"")</f>
        <v>海南省</v>
      </c>
      <c r="B1549" s="99" t="str">
        <f>IFERROR(_xlfn.XLOOKUP($G1549,通讯通路门店!$S$4:$S$993933,通讯通路门店!$B$4:$B$993933,0,0),"")</f>
        <v>昌江黎族自治县</v>
      </c>
      <c r="C1549" s="99" t="str">
        <f>IFERROR(_xlfn.XLOOKUP($G1549,通讯通路门店!$S$4:$S$993933,通讯通路门店!$C$4:$C$993933,0,0),"")</f>
        <v>昌江黎族自治县</v>
      </c>
      <c r="D1549" s="99" t="str">
        <f>IFERROR(_xlfn.XLOOKUP($G1549,通讯通路门店!$S$4:$S$993933,通讯通路门店!$D$4:$D$993933,0,0),"")</f>
        <v>叉河镇</v>
      </c>
      <c r="E1549" s="83"/>
      <c r="F1549" s="83"/>
      <c r="G1549" s="101"/>
      <c r="H1549" s="102">
        <f>IFERROR(_xlfn.XLOOKUP($G1549,通讯通路门店!$S$4:$S$993933,通讯通路门店!$R$4:$R$993933,0,0),"")</f>
        <v>0</v>
      </c>
      <c r="I1549" s="83"/>
      <c r="J1549" s="83"/>
      <c r="K1549" s="83"/>
      <c r="L1549" s="83"/>
      <c r="M1549" s="83"/>
      <c r="N1549" s="83"/>
      <c r="O1549" s="83"/>
      <c r="P1549" s="83"/>
      <c r="Q1549" s="83"/>
      <c r="R1549" s="83"/>
      <c r="S1549" s="83"/>
      <c r="T1549" s="83"/>
      <c r="U1549" s="99">
        <f>COUNTIF(通讯通路门店!$S:$S,$G1549)</f>
        <v>0</v>
      </c>
      <c r="V1549" s="99">
        <f>COUNTIFS(通讯通路门店!$S:$S,$G1549,通讯通路门店!$J:$J,"综合卖场")</f>
        <v>0</v>
      </c>
      <c r="W1549" s="99">
        <f>SUMIFS(通讯通路门店!$AJ:$AJ,通讯通路门店!$S:$S,通讯客户沙盘!$G1549)</f>
        <v>0</v>
      </c>
      <c r="X1549" s="99">
        <f t="shared" si="120"/>
        <v>0</v>
      </c>
      <c r="Y1549" s="99">
        <f>COUNTIFS(通讯通路门店!$S:$S,$G1549,通讯通路门店!$J:$J,"荣耀体验店")+COUNTIFS(通讯通路门店!$S:$S,$G1549,通讯通路门店!$J:$J,"荣耀授权专卖店")</f>
        <v>0</v>
      </c>
      <c r="Z1549" s="99">
        <f>COUNTIFS(通讯通路门店!$S:$S,$G1549,通讯通路门店!$J:$J,"VIVO体验店")</f>
        <v>0</v>
      </c>
      <c r="AA1549" s="99">
        <f>COUNTIFS(通讯通路门店!$S:$S,$G1549,通讯通路门店!$J:$J,"OPPO体验店")</f>
        <v>0</v>
      </c>
      <c r="AB1549" s="99">
        <f>COUNTIFS(通讯通路门店!$S:$S,$G1549,通讯通路门店!$J:$J,"华为授权体验店")+COUNTIFS(通讯通路门店!$S:$S,$G1549,通讯通路门店!$J:$J,"华为堡垒店")</f>
        <v>0</v>
      </c>
      <c r="AC1549" s="99">
        <f>COUNTIFS(通讯通路门店!$S:$S,$G1549,通讯通路门店!$J:$J,"小米体验店")</f>
        <v>0</v>
      </c>
      <c r="AD1549" s="99">
        <f>COUNTIFS(通讯通路门店!$S:$S,$G1549,通讯通路门店!$J:$J,"苹果体验店")</f>
        <v>0</v>
      </c>
      <c r="AE1549" s="99">
        <f>COUNTIFS(通讯通路门店!$S:$S,$G1549,通讯通路门店!$J:$J,"其他品牌专卖店")</f>
        <v>0</v>
      </c>
      <c r="AF1549" s="99">
        <f>SUMIFS(通讯通路门店!$BI:$BI,通讯通路门店!$S:$S,$G1549)</f>
        <v>0</v>
      </c>
      <c r="AG1549" s="99">
        <f>SUMIFS(通讯通路门店!$BH:$BH,通讯通路门店!$S:$S,$G1549)</f>
        <v>0</v>
      </c>
      <c r="AH1549" s="99">
        <f t="shared" si="121"/>
        <v>0</v>
      </c>
      <c r="AI1549" s="99">
        <f>SUMIFS(通讯通路门店!$BB:$BB,通讯通路门店!$S:$S,$G1549)</f>
        <v>0</v>
      </c>
      <c r="AJ1549" s="99">
        <f>SUMIFS(通讯通路门店!$BE:$BE,通讯通路门店!$S:$S,$G1549)</f>
        <v>0</v>
      </c>
      <c r="AK1549" s="99">
        <f>SUMIFS(通讯通路门店!$BG:$BG,通讯通路门店!$S:$S,$G1549)</f>
        <v>0</v>
      </c>
      <c r="AL1549" s="99">
        <f>SUMIFS(通讯通路门店!$BC:$BC,通讯通路门店!$S:$S,$G1549)</f>
        <v>0</v>
      </c>
      <c r="AM1549" s="99">
        <f>SUMIFS(通讯通路门店!$BD:$BD,通讯通路门店!$S:$S,$G1549)</f>
        <v>0</v>
      </c>
      <c r="AN1549" s="99">
        <f>SUMIFS(通讯通路门店!$BF:$BF,通讯通路门店!$S:$S,$G1549)</f>
        <v>0</v>
      </c>
      <c r="AO1549" s="99">
        <f t="shared" si="122"/>
        <v>0</v>
      </c>
      <c r="AP1549" s="99">
        <f>SUMIFS(通讯通路门店!$K:$K,通讯通路门店!$S:$S,$G1549)</f>
        <v>0</v>
      </c>
      <c r="AQ1549" s="83"/>
      <c r="AR1549" s="99">
        <f>SUMIFS(通讯通路门店!$T:$T,通讯通路门店!$S:$S,$G1549)</f>
        <v>0</v>
      </c>
      <c r="AS1549" s="99">
        <f>SUMIFS(通讯通路门店!$U:$U,通讯通路门店!$S:$S,$G1549)</f>
        <v>0</v>
      </c>
      <c r="AT1549" s="99">
        <f>SUMIFS(通讯通路门店!$V:$V,通讯通路门店!$S:$S,$G1549)</f>
        <v>0</v>
      </c>
      <c r="AU1549" s="99">
        <f>SUMIFS(通讯通路门店!$W:$W,通讯通路门店!$S:$S,$G1549)</f>
        <v>0</v>
      </c>
      <c r="AV1549" s="99">
        <f>SUMIFS(通讯通路门店!$Z:$Z,通讯通路门店!$S:$S,$G1549)</f>
        <v>0</v>
      </c>
      <c r="AW1549" s="99">
        <f>SUMIFS(通讯通路门店!$AB:$AB,通讯通路门店!$S:$S,$G1549)</f>
        <v>0</v>
      </c>
      <c r="AX1549" s="99">
        <f>SUMIFS(通讯通路门店!$X:$X,通讯通路门店!$S:$S,$G1549)</f>
        <v>0</v>
      </c>
      <c r="AY1549" s="99">
        <f>SUMIFS(通讯通路门店!$Y:$Y,通讯通路门店!$S:$S,$G1549)</f>
        <v>0</v>
      </c>
      <c r="AZ1549" s="99">
        <f>SUMIFS(通讯通路门店!$AA:$AA,通讯通路门店!$S:$S,$G1549)</f>
        <v>0</v>
      </c>
      <c r="BA1549" s="99">
        <f t="shared" si="123"/>
        <v>0</v>
      </c>
      <c r="BB1549" s="99">
        <f t="shared" si="124"/>
        <v>0</v>
      </c>
      <c r="BC1549" s="99">
        <f>SUMIFS(通讯通路门店!$W:$W,通讯通路门店!$S:$S,$G1549,通讯通路门店!$J:$J,"荣耀体验店")+SUMIFS(通讯通路门店!$W:$W,通讯通路门店!$S:$S,$G1549,通讯通路门店!$J:$J,"荣耀授权专卖店")</f>
        <v>0</v>
      </c>
      <c r="BD1549" s="99">
        <f>SUMIFS(通讯通路门店!$Z:$Z,通讯通路门店!$S:$S,$G1549,通讯通路门店!$J:$J,"VIVO体验店")</f>
        <v>0</v>
      </c>
      <c r="BE1549" s="99">
        <f>SUMIFS(通讯通路门店!$AB:$AB,通讯通路门店!$S:$S,$G1549,通讯通路门店!$J:$J,"OPPO体验店")</f>
        <v>0</v>
      </c>
      <c r="BF1549" s="99">
        <f>SUMIFS(通讯通路门店!$X:$X,通讯通路门店!$S:$S,$G1549,通讯通路门店!$J:$J,"华为授权体验店")+SUMIFS(通讯通路门店!$AA:$AA,通讯通路门店!$S:$S,$G1549,通讯通路门店!$J:$J,"华为堡垒店")</f>
        <v>0</v>
      </c>
      <c r="BG1549" s="99">
        <f>SUMIFS(通讯通路门店!$Y:$Y,通讯通路门店!$S:$S,$G1549,通讯通路门店!$J:$J,"小米体验店")</f>
        <v>0</v>
      </c>
      <c r="BH1549" s="99">
        <f>SUMIFS(通讯通路门店!$AA:$AA,通讯通路门店!$S:$S,$G1549,通讯通路门店!$J:$J,"苹果体验店")</f>
        <v>0</v>
      </c>
      <c r="BI1549" s="99">
        <f>SUMIFS(通讯通路门店!$K:$K,通讯通路门店!$S:$S,$G1549,通讯通路门店!$J:$J,"其他品牌专卖店")</f>
        <v>0</v>
      </c>
      <c r="BJ1549" s="99">
        <f>SUMIFS(通讯通路门店!$AC:$AC,通讯通路门店!$S:$S,$G1549)</f>
        <v>0</v>
      </c>
      <c r="BK1549" s="99">
        <f>SUMIFS(通讯通路门店!$AD:$AD,通讯通路门店!$S:$S,$G1549)</f>
        <v>0</v>
      </c>
      <c r="BL1549" s="99">
        <f>SUMIFS(通讯通路门店!$AE:$AE,通讯通路门店!$S:$S,$G1549)</f>
        <v>0</v>
      </c>
      <c r="BM1549" s="99">
        <f>SUMIFS(通讯通路门店!$AF:$AF,通讯通路门店!$S:$S,$G1549)</f>
        <v>0</v>
      </c>
      <c r="BN1549" s="99">
        <f>SUMIFS(通讯通路门店!$AG:$AG,通讯通路门店!$S:$S,$G1549)</f>
        <v>0</v>
      </c>
      <c r="BO1549" s="99">
        <f>SUMIFS(通讯通路门店!$AH:$AH,通讯通路门店!$S:$S,$G1549)</f>
        <v>0</v>
      </c>
      <c r="BP1549" s="99">
        <f>SUMIFS(通讯通路门店!$AI:$AI,通讯通路门店!$S:$S,$G1549)</f>
        <v>0</v>
      </c>
      <c r="BQ1549" s="83"/>
    </row>
    <row r="1550" spans="1:69">
      <c r="A1550" s="99" t="str">
        <f>IFERROR(_xlfn.XLOOKUP($G1550,通讯通路门店!$S$4:$S$993933,通讯通路门店!$A$4:$A$993933,0,0),"")</f>
        <v>海南省</v>
      </c>
      <c r="B1550" s="99" t="str">
        <f>IFERROR(_xlfn.XLOOKUP($G1550,通讯通路门店!$S$4:$S$993933,通讯通路门店!$B$4:$B$993933,0,0),"")</f>
        <v>昌江黎族自治县</v>
      </c>
      <c r="C1550" s="99" t="str">
        <f>IFERROR(_xlfn.XLOOKUP($G1550,通讯通路门店!$S$4:$S$993933,通讯通路门店!$C$4:$C$993933,0,0),"")</f>
        <v>昌江黎族自治县</v>
      </c>
      <c r="D1550" s="99" t="str">
        <f>IFERROR(_xlfn.XLOOKUP($G1550,通讯通路门店!$S$4:$S$993933,通讯通路门店!$D$4:$D$993933,0,0),"")</f>
        <v>叉河镇</v>
      </c>
      <c r="E1550" s="83"/>
      <c r="F1550" s="83"/>
      <c r="G1550" s="101"/>
      <c r="H1550" s="102">
        <f>IFERROR(_xlfn.XLOOKUP($G1550,通讯通路门店!$S$4:$S$993933,通讯通路门店!$R$4:$R$993933,0,0),"")</f>
        <v>0</v>
      </c>
      <c r="I1550" s="83"/>
      <c r="J1550" s="83"/>
      <c r="K1550" s="83"/>
      <c r="L1550" s="83"/>
      <c r="M1550" s="83"/>
      <c r="N1550" s="83"/>
      <c r="O1550" s="83"/>
      <c r="P1550" s="83"/>
      <c r="Q1550" s="83"/>
      <c r="R1550" s="83"/>
      <c r="S1550" s="83"/>
      <c r="T1550" s="83"/>
      <c r="U1550" s="99">
        <f>COUNTIF(通讯通路门店!$S:$S,$G1550)</f>
        <v>0</v>
      </c>
      <c r="V1550" s="99">
        <f>COUNTIFS(通讯通路门店!$S:$S,$G1550,通讯通路门店!$J:$J,"综合卖场")</f>
        <v>0</v>
      </c>
      <c r="W1550" s="99">
        <f>SUMIFS(通讯通路门店!$AJ:$AJ,通讯通路门店!$S:$S,通讯客户沙盘!$G1550)</f>
        <v>0</v>
      </c>
      <c r="X1550" s="99">
        <f t="shared" si="120"/>
        <v>0</v>
      </c>
      <c r="Y1550" s="99">
        <f>COUNTIFS(通讯通路门店!$S:$S,$G1550,通讯通路门店!$J:$J,"荣耀体验店")+COUNTIFS(通讯通路门店!$S:$S,$G1550,通讯通路门店!$J:$J,"荣耀授权专卖店")</f>
        <v>0</v>
      </c>
      <c r="Z1550" s="99">
        <f>COUNTIFS(通讯通路门店!$S:$S,$G1550,通讯通路门店!$J:$J,"VIVO体验店")</f>
        <v>0</v>
      </c>
      <c r="AA1550" s="99">
        <f>COUNTIFS(通讯通路门店!$S:$S,$G1550,通讯通路门店!$J:$J,"OPPO体验店")</f>
        <v>0</v>
      </c>
      <c r="AB1550" s="99">
        <f>COUNTIFS(通讯通路门店!$S:$S,$G1550,通讯通路门店!$J:$J,"华为授权体验店")+COUNTIFS(通讯通路门店!$S:$S,$G1550,通讯通路门店!$J:$J,"华为堡垒店")</f>
        <v>0</v>
      </c>
      <c r="AC1550" s="99">
        <f>COUNTIFS(通讯通路门店!$S:$S,$G1550,通讯通路门店!$J:$J,"小米体验店")</f>
        <v>0</v>
      </c>
      <c r="AD1550" s="99">
        <f>COUNTIFS(通讯通路门店!$S:$S,$G1550,通讯通路门店!$J:$J,"苹果体验店")</f>
        <v>0</v>
      </c>
      <c r="AE1550" s="99">
        <f>COUNTIFS(通讯通路门店!$S:$S,$G1550,通讯通路门店!$J:$J,"其他品牌专卖店")</f>
        <v>0</v>
      </c>
      <c r="AF1550" s="99">
        <f>SUMIFS(通讯通路门店!$BI:$BI,通讯通路门店!$S:$S,$G1550)</f>
        <v>0</v>
      </c>
      <c r="AG1550" s="99">
        <f>SUMIFS(通讯通路门店!$BH:$BH,通讯通路门店!$S:$S,$G1550)</f>
        <v>0</v>
      </c>
      <c r="AH1550" s="99">
        <f t="shared" si="121"/>
        <v>0</v>
      </c>
      <c r="AI1550" s="99">
        <f>SUMIFS(通讯通路门店!$BB:$BB,通讯通路门店!$S:$S,$G1550)</f>
        <v>0</v>
      </c>
      <c r="AJ1550" s="99">
        <f>SUMIFS(通讯通路门店!$BE:$BE,通讯通路门店!$S:$S,$G1550)</f>
        <v>0</v>
      </c>
      <c r="AK1550" s="99">
        <f>SUMIFS(通讯通路门店!$BG:$BG,通讯通路门店!$S:$S,$G1550)</f>
        <v>0</v>
      </c>
      <c r="AL1550" s="99">
        <f>SUMIFS(通讯通路门店!$BC:$BC,通讯通路门店!$S:$S,$G1550)</f>
        <v>0</v>
      </c>
      <c r="AM1550" s="99">
        <f>SUMIFS(通讯通路门店!$BD:$BD,通讯通路门店!$S:$S,$G1550)</f>
        <v>0</v>
      </c>
      <c r="AN1550" s="99">
        <f>SUMIFS(通讯通路门店!$BF:$BF,通讯通路门店!$S:$S,$G1550)</f>
        <v>0</v>
      </c>
      <c r="AO1550" s="99">
        <f t="shared" si="122"/>
        <v>0</v>
      </c>
      <c r="AP1550" s="99">
        <f>SUMIFS(通讯通路门店!$K:$K,通讯通路门店!$S:$S,$G1550)</f>
        <v>0</v>
      </c>
      <c r="AQ1550" s="83"/>
      <c r="AR1550" s="99">
        <f>SUMIFS(通讯通路门店!$T:$T,通讯通路门店!$S:$S,$G1550)</f>
        <v>0</v>
      </c>
      <c r="AS1550" s="99">
        <f>SUMIFS(通讯通路门店!$U:$U,通讯通路门店!$S:$S,$G1550)</f>
        <v>0</v>
      </c>
      <c r="AT1550" s="99">
        <f>SUMIFS(通讯通路门店!$V:$V,通讯通路门店!$S:$S,$G1550)</f>
        <v>0</v>
      </c>
      <c r="AU1550" s="99">
        <f>SUMIFS(通讯通路门店!$W:$W,通讯通路门店!$S:$S,$G1550)</f>
        <v>0</v>
      </c>
      <c r="AV1550" s="99">
        <f>SUMIFS(通讯通路门店!$Z:$Z,通讯通路门店!$S:$S,$G1550)</f>
        <v>0</v>
      </c>
      <c r="AW1550" s="99">
        <f>SUMIFS(通讯通路门店!$AB:$AB,通讯通路门店!$S:$S,$G1550)</f>
        <v>0</v>
      </c>
      <c r="AX1550" s="99">
        <f>SUMIFS(通讯通路门店!$X:$X,通讯通路门店!$S:$S,$G1550)</f>
        <v>0</v>
      </c>
      <c r="AY1550" s="99">
        <f>SUMIFS(通讯通路门店!$Y:$Y,通讯通路门店!$S:$S,$G1550)</f>
        <v>0</v>
      </c>
      <c r="AZ1550" s="99">
        <f>SUMIFS(通讯通路门店!$AA:$AA,通讯通路门店!$S:$S,$G1550)</f>
        <v>0</v>
      </c>
      <c r="BA1550" s="99">
        <f t="shared" si="123"/>
        <v>0</v>
      </c>
      <c r="BB1550" s="99">
        <f t="shared" si="124"/>
        <v>0</v>
      </c>
      <c r="BC1550" s="99">
        <f>SUMIFS(通讯通路门店!$W:$W,通讯通路门店!$S:$S,$G1550,通讯通路门店!$J:$J,"荣耀体验店")+SUMIFS(通讯通路门店!$W:$W,通讯通路门店!$S:$S,$G1550,通讯通路门店!$J:$J,"荣耀授权专卖店")</f>
        <v>0</v>
      </c>
      <c r="BD1550" s="99">
        <f>SUMIFS(通讯通路门店!$Z:$Z,通讯通路门店!$S:$S,$G1550,通讯通路门店!$J:$J,"VIVO体验店")</f>
        <v>0</v>
      </c>
      <c r="BE1550" s="99">
        <f>SUMIFS(通讯通路门店!$AB:$AB,通讯通路门店!$S:$S,$G1550,通讯通路门店!$J:$J,"OPPO体验店")</f>
        <v>0</v>
      </c>
      <c r="BF1550" s="99">
        <f>SUMIFS(通讯通路门店!$X:$X,通讯通路门店!$S:$S,$G1550,通讯通路门店!$J:$J,"华为授权体验店")+SUMIFS(通讯通路门店!$AA:$AA,通讯通路门店!$S:$S,$G1550,通讯通路门店!$J:$J,"华为堡垒店")</f>
        <v>0</v>
      </c>
      <c r="BG1550" s="99">
        <f>SUMIFS(通讯通路门店!$Y:$Y,通讯通路门店!$S:$S,$G1550,通讯通路门店!$J:$J,"小米体验店")</f>
        <v>0</v>
      </c>
      <c r="BH1550" s="99">
        <f>SUMIFS(通讯通路门店!$AA:$AA,通讯通路门店!$S:$S,$G1550,通讯通路门店!$J:$J,"苹果体验店")</f>
        <v>0</v>
      </c>
      <c r="BI1550" s="99">
        <f>SUMIFS(通讯通路门店!$K:$K,通讯通路门店!$S:$S,$G1550,通讯通路门店!$J:$J,"其他品牌专卖店")</f>
        <v>0</v>
      </c>
      <c r="BJ1550" s="99">
        <f>SUMIFS(通讯通路门店!$AC:$AC,通讯通路门店!$S:$S,$G1550)</f>
        <v>0</v>
      </c>
      <c r="BK1550" s="99">
        <f>SUMIFS(通讯通路门店!$AD:$AD,通讯通路门店!$S:$S,$G1550)</f>
        <v>0</v>
      </c>
      <c r="BL1550" s="99">
        <f>SUMIFS(通讯通路门店!$AE:$AE,通讯通路门店!$S:$S,$G1550)</f>
        <v>0</v>
      </c>
      <c r="BM1550" s="99">
        <f>SUMIFS(通讯通路门店!$AF:$AF,通讯通路门店!$S:$S,$G1550)</f>
        <v>0</v>
      </c>
      <c r="BN1550" s="99">
        <f>SUMIFS(通讯通路门店!$AG:$AG,通讯通路门店!$S:$S,$G1550)</f>
        <v>0</v>
      </c>
      <c r="BO1550" s="99">
        <f>SUMIFS(通讯通路门店!$AH:$AH,通讯通路门店!$S:$S,$G1550)</f>
        <v>0</v>
      </c>
      <c r="BP1550" s="99">
        <f>SUMIFS(通讯通路门店!$AI:$AI,通讯通路门店!$S:$S,$G1550)</f>
        <v>0</v>
      </c>
      <c r="BQ1550" s="83"/>
    </row>
    <row r="1551" spans="1:69">
      <c r="A1551" s="99" t="str">
        <f>IFERROR(_xlfn.XLOOKUP($G1551,通讯通路门店!$S$4:$S$993933,通讯通路门店!$A$4:$A$993933,0,0),"")</f>
        <v>海南省</v>
      </c>
      <c r="B1551" s="99" t="str">
        <f>IFERROR(_xlfn.XLOOKUP($G1551,通讯通路门店!$S$4:$S$993933,通讯通路门店!$B$4:$B$993933,0,0),"")</f>
        <v>昌江黎族自治县</v>
      </c>
      <c r="C1551" s="99" t="str">
        <f>IFERROR(_xlfn.XLOOKUP($G1551,通讯通路门店!$S$4:$S$993933,通讯通路门店!$C$4:$C$993933,0,0),"")</f>
        <v>昌江黎族自治县</v>
      </c>
      <c r="D1551" s="99" t="str">
        <f>IFERROR(_xlfn.XLOOKUP($G1551,通讯通路门店!$S$4:$S$993933,通讯通路门店!$D$4:$D$993933,0,0),"")</f>
        <v>叉河镇</v>
      </c>
      <c r="E1551" s="83"/>
      <c r="F1551" s="83"/>
      <c r="G1551" s="101"/>
      <c r="H1551" s="102">
        <f>IFERROR(_xlfn.XLOOKUP($G1551,通讯通路门店!$S$4:$S$993933,通讯通路门店!$R$4:$R$993933,0,0),"")</f>
        <v>0</v>
      </c>
      <c r="I1551" s="83"/>
      <c r="J1551" s="83"/>
      <c r="K1551" s="83"/>
      <c r="L1551" s="83"/>
      <c r="M1551" s="83"/>
      <c r="N1551" s="83"/>
      <c r="O1551" s="83"/>
      <c r="P1551" s="83"/>
      <c r="Q1551" s="83"/>
      <c r="R1551" s="83"/>
      <c r="S1551" s="83"/>
      <c r="T1551" s="83"/>
      <c r="U1551" s="99">
        <f>COUNTIF(通讯通路门店!$S:$S,$G1551)</f>
        <v>0</v>
      </c>
      <c r="V1551" s="99">
        <f>COUNTIFS(通讯通路门店!$S:$S,$G1551,通讯通路门店!$J:$J,"综合卖场")</f>
        <v>0</v>
      </c>
      <c r="W1551" s="99">
        <f>SUMIFS(通讯通路门店!$AJ:$AJ,通讯通路门店!$S:$S,通讯客户沙盘!$G1551)</f>
        <v>0</v>
      </c>
      <c r="X1551" s="99">
        <f t="shared" si="120"/>
        <v>0</v>
      </c>
      <c r="Y1551" s="99">
        <f>COUNTIFS(通讯通路门店!$S:$S,$G1551,通讯通路门店!$J:$J,"荣耀体验店")+COUNTIFS(通讯通路门店!$S:$S,$G1551,通讯通路门店!$J:$J,"荣耀授权专卖店")</f>
        <v>0</v>
      </c>
      <c r="Z1551" s="99">
        <f>COUNTIFS(通讯通路门店!$S:$S,$G1551,通讯通路门店!$J:$J,"VIVO体验店")</f>
        <v>0</v>
      </c>
      <c r="AA1551" s="99">
        <f>COUNTIFS(通讯通路门店!$S:$S,$G1551,通讯通路门店!$J:$J,"OPPO体验店")</f>
        <v>0</v>
      </c>
      <c r="AB1551" s="99">
        <f>COUNTIFS(通讯通路门店!$S:$S,$G1551,通讯通路门店!$J:$J,"华为授权体验店")+COUNTIFS(通讯通路门店!$S:$S,$G1551,通讯通路门店!$J:$J,"华为堡垒店")</f>
        <v>0</v>
      </c>
      <c r="AC1551" s="99">
        <f>COUNTIFS(通讯通路门店!$S:$S,$G1551,通讯通路门店!$J:$J,"小米体验店")</f>
        <v>0</v>
      </c>
      <c r="AD1551" s="99">
        <f>COUNTIFS(通讯通路门店!$S:$S,$G1551,通讯通路门店!$J:$J,"苹果体验店")</f>
        <v>0</v>
      </c>
      <c r="AE1551" s="99">
        <f>COUNTIFS(通讯通路门店!$S:$S,$G1551,通讯通路门店!$J:$J,"其他品牌专卖店")</f>
        <v>0</v>
      </c>
      <c r="AF1551" s="99">
        <f>SUMIFS(通讯通路门店!$BI:$BI,通讯通路门店!$S:$S,$G1551)</f>
        <v>0</v>
      </c>
      <c r="AG1551" s="99">
        <f>SUMIFS(通讯通路门店!$BH:$BH,通讯通路门店!$S:$S,$G1551)</f>
        <v>0</v>
      </c>
      <c r="AH1551" s="99">
        <f t="shared" si="121"/>
        <v>0</v>
      </c>
      <c r="AI1551" s="99">
        <f>SUMIFS(通讯通路门店!$BB:$BB,通讯通路门店!$S:$S,$G1551)</f>
        <v>0</v>
      </c>
      <c r="AJ1551" s="99">
        <f>SUMIFS(通讯通路门店!$BE:$BE,通讯通路门店!$S:$S,$G1551)</f>
        <v>0</v>
      </c>
      <c r="AK1551" s="99">
        <f>SUMIFS(通讯通路门店!$BG:$BG,通讯通路门店!$S:$S,$G1551)</f>
        <v>0</v>
      </c>
      <c r="AL1551" s="99">
        <f>SUMIFS(通讯通路门店!$BC:$BC,通讯通路门店!$S:$S,$G1551)</f>
        <v>0</v>
      </c>
      <c r="AM1551" s="99">
        <f>SUMIFS(通讯通路门店!$BD:$BD,通讯通路门店!$S:$S,$G1551)</f>
        <v>0</v>
      </c>
      <c r="AN1551" s="99">
        <f>SUMIFS(通讯通路门店!$BF:$BF,通讯通路门店!$S:$S,$G1551)</f>
        <v>0</v>
      </c>
      <c r="AO1551" s="99">
        <f t="shared" si="122"/>
        <v>0</v>
      </c>
      <c r="AP1551" s="99">
        <f>SUMIFS(通讯通路门店!$K:$K,通讯通路门店!$S:$S,$G1551)</f>
        <v>0</v>
      </c>
      <c r="AQ1551" s="83"/>
      <c r="AR1551" s="99">
        <f>SUMIFS(通讯通路门店!$T:$T,通讯通路门店!$S:$S,$G1551)</f>
        <v>0</v>
      </c>
      <c r="AS1551" s="99">
        <f>SUMIFS(通讯通路门店!$U:$U,通讯通路门店!$S:$S,$G1551)</f>
        <v>0</v>
      </c>
      <c r="AT1551" s="99">
        <f>SUMIFS(通讯通路门店!$V:$V,通讯通路门店!$S:$S,$G1551)</f>
        <v>0</v>
      </c>
      <c r="AU1551" s="99">
        <f>SUMIFS(通讯通路门店!$W:$W,通讯通路门店!$S:$S,$G1551)</f>
        <v>0</v>
      </c>
      <c r="AV1551" s="99">
        <f>SUMIFS(通讯通路门店!$Z:$Z,通讯通路门店!$S:$S,$G1551)</f>
        <v>0</v>
      </c>
      <c r="AW1551" s="99">
        <f>SUMIFS(通讯通路门店!$AB:$AB,通讯通路门店!$S:$S,$G1551)</f>
        <v>0</v>
      </c>
      <c r="AX1551" s="99">
        <f>SUMIFS(通讯通路门店!$X:$X,通讯通路门店!$S:$S,$G1551)</f>
        <v>0</v>
      </c>
      <c r="AY1551" s="99">
        <f>SUMIFS(通讯通路门店!$Y:$Y,通讯通路门店!$S:$S,$G1551)</f>
        <v>0</v>
      </c>
      <c r="AZ1551" s="99">
        <f>SUMIFS(通讯通路门店!$AA:$AA,通讯通路门店!$S:$S,$G1551)</f>
        <v>0</v>
      </c>
      <c r="BA1551" s="99">
        <f t="shared" si="123"/>
        <v>0</v>
      </c>
      <c r="BB1551" s="99">
        <f t="shared" si="124"/>
        <v>0</v>
      </c>
      <c r="BC1551" s="99">
        <f>SUMIFS(通讯通路门店!$W:$W,通讯通路门店!$S:$S,$G1551,通讯通路门店!$J:$J,"荣耀体验店")+SUMIFS(通讯通路门店!$W:$W,通讯通路门店!$S:$S,$G1551,通讯通路门店!$J:$J,"荣耀授权专卖店")</f>
        <v>0</v>
      </c>
      <c r="BD1551" s="99">
        <f>SUMIFS(通讯通路门店!$Z:$Z,通讯通路门店!$S:$S,$G1551,通讯通路门店!$J:$J,"VIVO体验店")</f>
        <v>0</v>
      </c>
      <c r="BE1551" s="99">
        <f>SUMIFS(通讯通路门店!$AB:$AB,通讯通路门店!$S:$S,$G1551,通讯通路门店!$J:$J,"OPPO体验店")</f>
        <v>0</v>
      </c>
      <c r="BF1551" s="99">
        <f>SUMIFS(通讯通路门店!$X:$X,通讯通路门店!$S:$S,$G1551,通讯通路门店!$J:$J,"华为授权体验店")+SUMIFS(通讯通路门店!$AA:$AA,通讯通路门店!$S:$S,$G1551,通讯通路门店!$J:$J,"华为堡垒店")</f>
        <v>0</v>
      </c>
      <c r="BG1551" s="99">
        <f>SUMIFS(通讯通路门店!$Y:$Y,通讯通路门店!$S:$S,$G1551,通讯通路门店!$J:$J,"小米体验店")</f>
        <v>0</v>
      </c>
      <c r="BH1551" s="99">
        <f>SUMIFS(通讯通路门店!$AA:$AA,通讯通路门店!$S:$S,$G1551,通讯通路门店!$J:$J,"苹果体验店")</f>
        <v>0</v>
      </c>
      <c r="BI1551" s="99">
        <f>SUMIFS(通讯通路门店!$K:$K,通讯通路门店!$S:$S,$G1551,通讯通路门店!$J:$J,"其他品牌专卖店")</f>
        <v>0</v>
      </c>
      <c r="BJ1551" s="99">
        <f>SUMIFS(通讯通路门店!$AC:$AC,通讯通路门店!$S:$S,$G1551)</f>
        <v>0</v>
      </c>
      <c r="BK1551" s="99">
        <f>SUMIFS(通讯通路门店!$AD:$AD,通讯通路门店!$S:$S,$G1551)</f>
        <v>0</v>
      </c>
      <c r="BL1551" s="99">
        <f>SUMIFS(通讯通路门店!$AE:$AE,通讯通路门店!$S:$S,$G1551)</f>
        <v>0</v>
      </c>
      <c r="BM1551" s="99">
        <f>SUMIFS(通讯通路门店!$AF:$AF,通讯通路门店!$S:$S,$G1551)</f>
        <v>0</v>
      </c>
      <c r="BN1551" s="99">
        <f>SUMIFS(通讯通路门店!$AG:$AG,通讯通路门店!$S:$S,$G1551)</f>
        <v>0</v>
      </c>
      <c r="BO1551" s="99">
        <f>SUMIFS(通讯通路门店!$AH:$AH,通讯通路门店!$S:$S,$G1551)</f>
        <v>0</v>
      </c>
      <c r="BP1551" s="99">
        <f>SUMIFS(通讯通路门店!$AI:$AI,通讯通路门店!$S:$S,$G1551)</f>
        <v>0</v>
      </c>
      <c r="BQ1551" s="83"/>
    </row>
    <row r="1552" spans="1:69">
      <c r="A1552" s="99" t="str">
        <f>IFERROR(_xlfn.XLOOKUP($G1552,通讯通路门店!$S$4:$S$993933,通讯通路门店!$A$4:$A$993933,0,0),"")</f>
        <v>海南省</v>
      </c>
      <c r="B1552" s="99" t="str">
        <f>IFERROR(_xlfn.XLOOKUP($G1552,通讯通路门店!$S$4:$S$993933,通讯通路门店!$B$4:$B$993933,0,0),"")</f>
        <v>昌江黎族自治县</v>
      </c>
      <c r="C1552" s="99" t="str">
        <f>IFERROR(_xlfn.XLOOKUP($G1552,通讯通路门店!$S$4:$S$993933,通讯通路门店!$C$4:$C$993933,0,0),"")</f>
        <v>昌江黎族自治县</v>
      </c>
      <c r="D1552" s="99" t="str">
        <f>IFERROR(_xlfn.XLOOKUP($G1552,通讯通路门店!$S$4:$S$993933,通讯通路门店!$D$4:$D$993933,0,0),"")</f>
        <v>叉河镇</v>
      </c>
      <c r="E1552" s="83"/>
      <c r="F1552" s="83"/>
      <c r="G1552" s="101"/>
      <c r="H1552" s="102">
        <f>IFERROR(_xlfn.XLOOKUP($G1552,通讯通路门店!$S$4:$S$993933,通讯通路门店!$R$4:$R$993933,0,0),"")</f>
        <v>0</v>
      </c>
      <c r="I1552" s="83"/>
      <c r="J1552" s="83"/>
      <c r="K1552" s="83"/>
      <c r="L1552" s="83"/>
      <c r="M1552" s="83"/>
      <c r="N1552" s="83"/>
      <c r="O1552" s="83"/>
      <c r="P1552" s="83"/>
      <c r="Q1552" s="83"/>
      <c r="R1552" s="83"/>
      <c r="S1552" s="83"/>
      <c r="T1552" s="83"/>
      <c r="U1552" s="99">
        <f>COUNTIF(通讯通路门店!$S:$S,$G1552)</f>
        <v>0</v>
      </c>
      <c r="V1552" s="99">
        <f>COUNTIFS(通讯通路门店!$S:$S,$G1552,通讯通路门店!$J:$J,"综合卖场")</f>
        <v>0</v>
      </c>
      <c r="W1552" s="99">
        <f>SUMIFS(通讯通路门店!$AJ:$AJ,通讯通路门店!$S:$S,通讯客户沙盘!$G1552)</f>
        <v>0</v>
      </c>
      <c r="X1552" s="99">
        <f t="shared" si="120"/>
        <v>0</v>
      </c>
      <c r="Y1552" s="99">
        <f>COUNTIFS(通讯通路门店!$S:$S,$G1552,通讯通路门店!$J:$J,"荣耀体验店")+COUNTIFS(通讯通路门店!$S:$S,$G1552,通讯通路门店!$J:$J,"荣耀授权专卖店")</f>
        <v>0</v>
      </c>
      <c r="Z1552" s="99">
        <f>COUNTIFS(通讯通路门店!$S:$S,$G1552,通讯通路门店!$J:$J,"VIVO体验店")</f>
        <v>0</v>
      </c>
      <c r="AA1552" s="99">
        <f>COUNTIFS(通讯通路门店!$S:$S,$G1552,通讯通路门店!$J:$J,"OPPO体验店")</f>
        <v>0</v>
      </c>
      <c r="AB1552" s="99">
        <f>COUNTIFS(通讯通路门店!$S:$S,$G1552,通讯通路门店!$J:$J,"华为授权体验店")+COUNTIFS(通讯通路门店!$S:$S,$G1552,通讯通路门店!$J:$J,"华为堡垒店")</f>
        <v>0</v>
      </c>
      <c r="AC1552" s="99">
        <f>COUNTIFS(通讯通路门店!$S:$S,$G1552,通讯通路门店!$J:$J,"小米体验店")</f>
        <v>0</v>
      </c>
      <c r="AD1552" s="99">
        <f>COUNTIFS(通讯通路门店!$S:$S,$G1552,通讯通路门店!$J:$J,"苹果体验店")</f>
        <v>0</v>
      </c>
      <c r="AE1552" s="99">
        <f>COUNTIFS(通讯通路门店!$S:$S,$G1552,通讯通路门店!$J:$J,"其他品牌专卖店")</f>
        <v>0</v>
      </c>
      <c r="AF1552" s="99">
        <f>SUMIFS(通讯通路门店!$BI:$BI,通讯通路门店!$S:$S,$G1552)</f>
        <v>0</v>
      </c>
      <c r="AG1552" s="99">
        <f>SUMIFS(通讯通路门店!$BH:$BH,通讯通路门店!$S:$S,$G1552)</f>
        <v>0</v>
      </c>
      <c r="AH1552" s="99">
        <f t="shared" si="121"/>
        <v>0</v>
      </c>
      <c r="AI1552" s="99">
        <f>SUMIFS(通讯通路门店!$BB:$BB,通讯通路门店!$S:$S,$G1552)</f>
        <v>0</v>
      </c>
      <c r="AJ1552" s="99">
        <f>SUMIFS(通讯通路门店!$BE:$BE,通讯通路门店!$S:$S,$G1552)</f>
        <v>0</v>
      </c>
      <c r="AK1552" s="99">
        <f>SUMIFS(通讯通路门店!$BG:$BG,通讯通路门店!$S:$S,$G1552)</f>
        <v>0</v>
      </c>
      <c r="AL1552" s="99">
        <f>SUMIFS(通讯通路门店!$BC:$BC,通讯通路门店!$S:$S,$G1552)</f>
        <v>0</v>
      </c>
      <c r="AM1552" s="99">
        <f>SUMIFS(通讯通路门店!$BD:$BD,通讯通路门店!$S:$S,$G1552)</f>
        <v>0</v>
      </c>
      <c r="AN1552" s="99">
        <f>SUMIFS(通讯通路门店!$BF:$BF,通讯通路门店!$S:$S,$G1552)</f>
        <v>0</v>
      </c>
      <c r="AO1552" s="99">
        <f t="shared" si="122"/>
        <v>0</v>
      </c>
      <c r="AP1552" s="99">
        <f>SUMIFS(通讯通路门店!$K:$K,通讯通路门店!$S:$S,$G1552)</f>
        <v>0</v>
      </c>
      <c r="AQ1552" s="83"/>
      <c r="AR1552" s="99">
        <f>SUMIFS(通讯通路门店!$T:$T,通讯通路门店!$S:$S,$G1552)</f>
        <v>0</v>
      </c>
      <c r="AS1552" s="99">
        <f>SUMIFS(通讯通路门店!$U:$U,通讯通路门店!$S:$S,$G1552)</f>
        <v>0</v>
      </c>
      <c r="AT1552" s="99">
        <f>SUMIFS(通讯通路门店!$V:$V,通讯通路门店!$S:$S,$G1552)</f>
        <v>0</v>
      </c>
      <c r="AU1552" s="99">
        <f>SUMIFS(通讯通路门店!$W:$W,通讯通路门店!$S:$S,$G1552)</f>
        <v>0</v>
      </c>
      <c r="AV1552" s="99">
        <f>SUMIFS(通讯通路门店!$Z:$Z,通讯通路门店!$S:$S,$G1552)</f>
        <v>0</v>
      </c>
      <c r="AW1552" s="99">
        <f>SUMIFS(通讯通路门店!$AB:$AB,通讯通路门店!$S:$S,$G1552)</f>
        <v>0</v>
      </c>
      <c r="AX1552" s="99">
        <f>SUMIFS(通讯通路门店!$X:$X,通讯通路门店!$S:$S,$G1552)</f>
        <v>0</v>
      </c>
      <c r="AY1552" s="99">
        <f>SUMIFS(通讯通路门店!$Y:$Y,通讯通路门店!$S:$S,$G1552)</f>
        <v>0</v>
      </c>
      <c r="AZ1552" s="99">
        <f>SUMIFS(通讯通路门店!$AA:$AA,通讯通路门店!$S:$S,$G1552)</f>
        <v>0</v>
      </c>
      <c r="BA1552" s="99">
        <f t="shared" si="123"/>
        <v>0</v>
      </c>
      <c r="BB1552" s="99">
        <f t="shared" si="124"/>
        <v>0</v>
      </c>
      <c r="BC1552" s="99">
        <f>SUMIFS(通讯通路门店!$W:$W,通讯通路门店!$S:$S,$G1552,通讯通路门店!$J:$J,"荣耀体验店")+SUMIFS(通讯通路门店!$W:$W,通讯通路门店!$S:$S,$G1552,通讯通路门店!$J:$J,"荣耀授权专卖店")</f>
        <v>0</v>
      </c>
      <c r="BD1552" s="99">
        <f>SUMIFS(通讯通路门店!$Z:$Z,通讯通路门店!$S:$S,$G1552,通讯通路门店!$J:$J,"VIVO体验店")</f>
        <v>0</v>
      </c>
      <c r="BE1552" s="99">
        <f>SUMIFS(通讯通路门店!$AB:$AB,通讯通路门店!$S:$S,$G1552,通讯通路门店!$J:$J,"OPPO体验店")</f>
        <v>0</v>
      </c>
      <c r="BF1552" s="99">
        <f>SUMIFS(通讯通路门店!$X:$X,通讯通路门店!$S:$S,$G1552,通讯通路门店!$J:$J,"华为授权体验店")+SUMIFS(通讯通路门店!$AA:$AA,通讯通路门店!$S:$S,$G1552,通讯通路门店!$J:$J,"华为堡垒店")</f>
        <v>0</v>
      </c>
      <c r="BG1552" s="99">
        <f>SUMIFS(通讯通路门店!$Y:$Y,通讯通路门店!$S:$S,$G1552,通讯通路门店!$J:$J,"小米体验店")</f>
        <v>0</v>
      </c>
      <c r="BH1552" s="99">
        <f>SUMIFS(通讯通路门店!$AA:$AA,通讯通路门店!$S:$S,$G1552,通讯通路门店!$J:$J,"苹果体验店")</f>
        <v>0</v>
      </c>
      <c r="BI1552" s="99">
        <f>SUMIFS(通讯通路门店!$K:$K,通讯通路门店!$S:$S,$G1552,通讯通路门店!$J:$J,"其他品牌专卖店")</f>
        <v>0</v>
      </c>
      <c r="BJ1552" s="99">
        <f>SUMIFS(通讯通路门店!$AC:$AC,通讯通路门店!$S:$S,$G1552)</f>
        <v>0</v>
      </c>
      <c r="BK1552" s="99">
        <f>SUMIFS(通讯通路门店!$AD:$AD,通讯通路门店!$S:$S,$G1552)</f>
        <v>0</v>
      </c>
      <c r="BL1552" s="99">
        <f>SUMIFS(通讯通路门店!$AE:$AE,通讯通路门店!$S:$S,$G1552)</f>
        <v>0</v>
      </c>
      <c r="BM1552" s="99">
        <f>SUMIFS(通讯通路门店!$AF:$AF,通讯通路门店!$S:$S,$G1552)</f>
        <v>0</v>
      </c>
      <c r="BN1552" s="99">
        <f>SUMIFS(通讯通路门店!$AG:$AG,通讯通路门店!$S:$S,$G1552)</f>
        <v>0</v>
      </c>
      <c r="BO1552" s="99">
        <f>SUMIFS(通讯通路门店!$AH:$AH,通讯通路门店!$S:$S,$G1552)</f>
        <v>0</v>
      </c>
      <c r="BP1552" s="99">
        <f>SUMIFS(通讯通路门店!$AI:$AI,通讯通路门店!$S:$S,$G1552)</f>
        <v>0</v>
      </c>
      <c r="BQ1552" s="83"/>
    </row>
    <row r="1553" spans="1:69">
      <c r="A1553" s="99" t="str">
        <f>IFERROR(_xlfn.XLOOKUP($G1553,通讯通路门店!$S$4:$S$993933,通讯通路门店!$A$4:$A$993933,0,0),"")</f>
        <v>海南省</v>
      </c>
      <c r="B1553" s="99" t="str">
        <f>IFERROR(_xlfn.XLOOKUP($G1553,通讯通路门店!$S$4:$S$993933,通讯通路门店!$B$4:$B$993933,0,0),"")</f>
        <v>昌江黎族自治县</v>
      </c>
      <c r="C1553" s="99" t="str">
        <f>IFERROR(_xlfn.XLOOKUP($G1553,通讯通路门店!$S$4:$S$993933,通讯通路门店!$C$4:$C$993933,0,0),"")</f>
        <v>昌江黎族自治县</v>
      </c>
      <c r="D1553" s="99" t="str">
        <f>IFERROR(_xlfn.XLOOKUP($G1553,通讯通路门店!$S$4:$S$993933,通讯通路门店!$D$4:$D$993933,0,0),"")</f>
        <v>叉河镇</v>
      </c>
      <c r="E1553" s="83"/>
      <c r="F1553" s="83"/>
      <c r="G1553" s="101"/>
      <c r="H1553" s="102">
        <f>IFERROR(_xlfn.XLOOKUP($G1553,通讯通路门店!$S$4:$S$993933,通讯通路门店!$R$4:$R$993933,0,0),"")</f>
        <v>0</v>
      </c>
      <c r="I1553" s="83"/>
      <c r="J1553" s="83"/>
      <c r="K1553" s="83"/>
      <c r="L1553" s="83"/>
      <c r="M1553" s="83"/>
      <c r="N1553" s="83"/>
      <c r="O1553" s="83"/>
      <c r="P1553" s="83"/>
      <c r="Q1553" s="83"/>
      <c r="R1553" s="83"/>
      <c r="S1553" s="83"/>
      <c r="T1553" s="83"/>
      <c r="U1553" s="99">
        <f>COUNTIF(通讯通路门店!$S:$S,$G1553)</f>
        <v>0</v>
      </c>
      <c r="V1553" s="99">
        <f>COUNTIFS(通讯通路门店!$S:$S,$G1553,通讯通路门店!$J:$J,"综合卖场")</f>
        <v>0</v>
      </c>
      <c r="W1553" s="99">
        <f>SUMIFS(通讯通路门店!$AJ:$AJ,通讯通路门店!$S:$S,通讯客户沙盘!$G1553)</f>
        <v>0</v>
      </c>
      <c r="X1553" s="99">
        <f t="shared" si="120"/>
        <v>0</v>
      </c>
      <c r="Y1553" s="99">
        <f>COUNTIFS(通讯通路门店!$S:$S,$G1553,通讯通路门店!$J:$J,"荣耀体验店")+COUNTIFS(通讯通路门店!$S:$S,$G1553,通讯通路门店!$J:$J,"荣耀授权专卖店")</f>
        <v>0</v>
      </c>
      <c r="Z1553" s="99">
        <f>COUNTIFS(通讯通路门店!$S:$S,$G1553,通讯通路门店!$J:$J,"VIVO体验店")</f>
        <v>0</v>
      </c>
      <c r="AA1553" s="99">
        <f>COUNTIFS(通讯通路门店!$S:$S,$G1553,通讯通路门店!$J:$J,"OPPO体验店")</f>
        <v>0</v>
      </c>
      <c r="AB1553" s="99">
        <f>COUNTIFS(通讯通路门店!$S:$S,$G1553,通讯通路门店!$J:$J,"华为授权体验店")+COUNTIFS(通讯通路门店!$S:$S,$G1553,通讯通路门店!$J:$J,"华为堡垒店")</f>
        <v>0</v>
      </c>
      <c r="AC1553" s="99">
        <f>COUNTIFS(通讯通路门店!$S:$S,$G1553,通讯通路门店!$J:$J,"小米体验店")</f>
        <v>0</v>
      </c>
      <c r="AD1553" s="99">
        <f>COUNTIFS(通讯通路门店!$S:$S,$G1553,通讯通路门店!$J:$J,"苹果体验店")</f>
        <v>0</v>
      </c>
      <c r="AE1553" s="99">
        <f>COUNTIFS(通讯通路门店!$S:$S,$G1553,通讯通路门店!$J:$J,"其他品牌专卖店")</f>
        <v>0</v>
      </c>
      <c r="AF1553" s="99">
        <f>SUMIFS(通讯通路门店!$BI:$BI,通讯通路门店!$S:$S,$G1553)</f>
        <v>0</v>
      </c>
      <c r="AG1553" s="99">
        <f>SUMIFS(通讯通路门店!$BH:$BH,通讯通路门店!$S:$S,$G1553)</f>
        <v>0</v>
      </c>
      <c r="AH1553" s="99">
        <f t="shared" si="121"/>
        <v>0</v>
      </c>
      <c r="AI1553" s="99">
        <f>SUMIFS(通讯通路门店!$BB:$BB,通讯通路门店!$S:$S,$G1553)</f>
        <v>0</v>
      </c>
      <c r="AJ1553" s="99">
        <f>SUMIFS(通讯通路门店!$BE:$BE,通讯通路门店!$S:$S,$G1553)</f>
        <v>0</v>
      </c>
      <c r="AK1553" s="99">
        <f>SUMIFS(通讯通路门店!$BG:$BG,通讯通路门店!$S:$S,$G1553)</f>
        <v>0</v>
      </c>
      <c r="AL1553" s="99">
        <f>SUMIFS(通讯通路门店!$BC:$BC,通讯通路门店!$S:$S,$G1553)</f>
        <v>0</v>
      </c>
      <c r="AM1553" s="99">
        <f>SUMIFS(通讯通路门店!$BD:$BD,通讯通路门店!$S:$S,$G1553)</f>
        <v>0</v>
      </c>
      <c r="AN1553" s="99">
        <f>SUMIFS(通讯通路门店!$BF:$BF,通讯通路门店!$S:$S,$G1553)</f>
        <v>0</v>
      </c>
      <c r="AO1553" s="99">
        <f t="shared" si="122"/>
        <v>0</v>
      </c>
      <c r="AP1553" s="99">
        <f>SUMIFS(通讯通路门店!$K:$K,通讯通路门店!$S:$S,$G1553)</f>
        <v>0</v>
      </c>
      <c r="AQ1553" s="83"/>
      <c r="AR1553" s="99">
        <f>SUMIFS(通讯通路门店!$T:$T,通讯通路门店!$S:$S,$G1553)</f>
        <v>0</v>
      </c>
      <c r="AS1553" s="99">
        <f>SUMIFS(通讯通路门店!$U:$U,通讯通路门店!$S:$S,$G1553)</f>
        <v>0</v>
      </c>
      <c r="AT1553" s="99">
        <f>SUMIFS(通讯通路门店!$V:$V,通讯通路门店!$S:$S,$G1553)</f>
        <v>0</v>
      </c>
      <c r="AU1553" s="99">
        <f>SUMIFS(通讯通路门店!$W:$W,通讯通路门店!$S:$S,$G1553)</f>
        <v>0</v>
      </c>
      <c r="AV1553" s="99">
        <f>SUMIFS(通讯通路门店!$Z:$Z,通讯通路门店!$S:$S,$G1553)</f>
        <v>0</v>
      </c>
      <c r="AW1553" s="99">
        <f>SUMIFS(通讯通路门店!$AB:$AB,通讯通路门店!$S:$S,$G1553)</f>
        <v>0</v>
      </c>
      <c r="AX1553" s="99">
        <f>SUMIFS(通讯通路门店!$X:$X,通讯通路门店!$S:$S,$G1553)</f>
        <v>0</v>
      </c>
      <c r="AY1553" s="99">
        <f>SUMIFS(通讯通路门店!$Y:$Y,通讯通路门店!$S:$S,$G1553)</f>
        <v>0</v>
      </c>
      <c r="AZ1553" s="99">
        <f>SUMIFS(通讯通路门店!$AA:$AA,通讯通路门店!$S:$S,$G1553)</f>
        <v>0</v>
      </c>
      <c r="BA1553" s="99">
        <f t="shared" si="123"/>
        <v>0</v>
      </c>
      <c r="BB1553" s="99">
        <f t="shared" si="124"/>
        <v>0</v>
      </c>
      <c r="BC1553" s="99">
        <f>SUMIFS(通讯通路门店!$W:$W,通讯通路门店!$S:$S,$G1553,通讯通路门店!$J:$J,"荣耀体验店")+SUMIFS(通讯通路门店!$W:$W,通讯通路门店!$S:$S,$G1553,通讯通路门店!$J:$J,"荣耀授权专卖店")</f>
        <v>0</v>
      </c>
      <c r="BD1553" s="99">
        <f>SUMIFS(通讯通路门店!$Z:$Z,通讯通路门店!$S:$S,$G1553,通讯通路门店!$J:$J,"VIVO体验店")</f>
        <v>0</v>
      </c>
      <c r="BE1553" s="99">
        <f>SUMIFS(通讯通路门店!$AB:$AB,通讯通路门店!$S:$S,$G1553,通讯通路门店!$J:$J,"OPPO体验店")</f>
        <v>0</v>
      </c>
      <c r="BF1553" s="99">
        <f>SUMIFS(通讯通路门店!$X:$X,通讯通路门店!$S:$S,$G1553,通讯通路门店!$J:$J,"华为授权体验店")+SUMIFS(通讯通路门店!$AA:$AA,通讯通路门店!$S:$S,$G1553,通讯通路门店!$J:$J,"华为堡垒店")</f>
        <v>0</v>
      </c>
      <c r="BG1553" s="99">
        <f>SUMIFS(通讯通路门店!$Y:$Y,通讯通路门店!$S:$S,$G1553,通讯通路门店!$J:$J,"小米体验店")</f>
        <v>0</v>
      </c>
      <c r="BH1553" s="99">
        <f>SUMIFS(通讯通路门店!$AA:$AA,通讯通路门店!$S:$S,$G1553,通讯通路门店!$J:$J,"苹果体验店")</f>
        <v>0</v>
      </c>
      <c r="BI1553" s="99">
        <f>SUMIFS(通讯通路门店!$K:$K,通讯通路门店!$S:$S,$G1553,通讯通路门店!$J:$J,"其他品牌专卖店")</f>
        <v>0</v>
      </c>
      <c r="BJ1553" s="99">
        <f>SUMIFS(通讯通路门店!$AC:$AC,通讯通路门店!$S:$S,$G1553)</f>
        <v>0</v>
      </c>
      <c r="BK1553" s="99">
        <f>SUMIFS(通讯通路门店!$AD:$AD,通讯通路门店!$S:$S,$G1553)</f>
        <v>0</v>
      </c>
      <c r="BL1553" s="99">
        <f>SUMIFS(通讯通路门店!$AE:$AE,通讯通路门店!$S:$S,$G1553)</f>
        <v>0</v>
      </c>
      <c r="BM1553" s="99">
        <f>SUMIFS(通讯通路门店!$AF:$AF,通讯通路门店!$S:$S,$G1553)</f>
        <v>0</v>
      </c>
      <c r="BN1553" s="99">
        <f>SUMIFS(通讯通路门店!$AG:$AG,通讯通路门店!$S:$S,$G1553)</f>
        <v>0</v>
      </c>
      <c r="BO1553" s="99">
        <f>SUMIFS(通讯通路门店!$AH:$AH,通讯通路门店!$S:$S,$G1553)</f>
        <v>0</v>
      </c>
      <c r="BP1553" s="99">
        <f>SUMIFS(通讯通路门店!$AI:$AI,通讯通路门店!$S:$S,$G1553)</f>
        <v>0</v>
      </c>
      <c r="BQ1553" s="83"/>
    </row>
    <row r="1554" spans="1:69">
      <c r="A1554" s="99" t="str">
        <f>IFERROR(_xlfn.XLOOKUP($G1554,通讯通路门店!$S$4:$S$993933,通讯通路门店!$A$4:$A$993933,0,0),"")</f>
        <v>海南省</v>
      </c>
      <c r="B1554" s="99" t="str">
        <f>IFERROR(_xlfn.XLOOKUP($G1554,通讯通路门店!$S$4:$S$993933,通讯通路门店!$B$4:$B$993933,0,0),"")</f>
        <v>昌江黎族自治县</v>
      </c>
      <c r="C1554" s="99" t="str">
        <f>IFERROR(_xlfn.XLOOKUP($G1554,通讯通路门店!$S$4:$S$993933,通讯通路门店!$C$4:$C$993933,0,0),"")</f>
        <v>昌江黎族自治县</v>
      </c>
      <c r="D1554" s="99" t="str">
        <f>IFERROR(_xlfn.XLOOKUP($G1554,通讯通路门店!$S$4:$S$993933,通讯通路门店!$D$4:$D$993933,0,0),"")</f>
        <v>叉河镇</v>
      </c>
      <c r="E1554" s="83"/>
      <c r="F1554" s="83"/>
      <c r="G1554" s="101"/>
      <c r="H1554" s="102">
        <f>IFERROR(_xlfn.XLOOKUP($G1554,通讯通路门店!$S$4:$S$993933,通讯通路门店!$R$4:$R$993933,0,0),"")</f>
        <v>0</v>
      </c>
      <c r="I1554" s="83"/>
      <c r="J1554" s="83"/>
      <c r="K1554" s="83"/>
      <c r="L1554" s="83"/>
      <c r="M1554" s="83"/>
      <c r="N1554" s="83"/>
      <c r="O1554" s="83"/>
      <c r="P1554" s="83"/>
      <c r="Q1554" s="83"/>
      <c r="R1554" s="83"/>
      <c r="S1554" s="83"/>
      <c r="T1554" s="83"/>
      <c r="U1554" s="99">
        <f>COUNTIF(通讯通路门店!$S:$S,$G1554)</f>
        <v>0</v>
      </c>
      <c r="V1554" s="99">
        <f>COUNTIFS(通讯通路门店!$S:$S,$G1554,通讯通路门店!$J:$J,"综合卖场")</f>
        <v>0</v>
      </c>
      <c r="W1554" s="99">
        <f>SUMIFS(通讯通路门店!$AJ:$AJ,通讯通路门店!$S:$S,通讯客户沙盘!$G1554)</f>
        <v>0</v>
      </c>
      <c r="X1554" s="99">
        <f t="shared" si="120"/>
        <v>0</v>
      </c>
      <c r="Y1554" s="99">
        <f>COUNTIFS(通讯通路门店!$S:$S,$G1554,通讯通路门店!$J:$J,"荣耀体验店")+COUNTIFS(通讯通路门店!$S:$S,$G1554,通讯通路门店!$J:$J,"荣耀授权专卖店")</f>
        <v>0</v>
      </c>
      <c r="Z1554" s="99">
        <f>COUNTIFS(通讯通路门店!$S:$S,$G1554,通讯通路门店!$J:$J,"VIVO体验店")</f>
        <v>0</v>
      </c>
      <c r="AA1554" s="99">
        <f>COUNTIFS(通讯通路门店!$S:$S,$G1554,通讯通路门店!$J:$J,"OPPO体验店")</f>
        <v>0</v>
      </c>
      <c r="AB1554" s="99">
        <f>COUNTIFS(通讯通路门店!$S:$S,$G1554,通讯通路门店!$J:$J,"华为授权体验店")+COUNTIFS(通讯通路门店!$S:$S,$G1554,通讯通路门店!$J:$J,"华为堡垒店")</f>
        <v>0</v>
      </c>
      <c r="AC1554" s="99">
        <f>COUNTIFS(通讯通路门店!$S:$S,$G1554,通讯通路门店!$J:$J,"小米体验店")</f>
        <v>0</v>
      </c>
      <c r="AD1554" s="99">
        <f>COUNTIFS(通讯通路门店!$S:$S,$G1554,通讯通路门店!$J:$J,"苹果体验店")</f>
        <v>0</v>
      </c>
      <c r="AE1554" s="99">
        <f>COUNTIFS(通讯通路门店!$S:$S,$G1554,通讯通路门店!$J:$J,"其他品牌专卖店")</f>
        <v>0</v>
      </c>
      <c r="AF1554" s="99">
        <f>SUMIFS(通讯通路门店!$BI:$BI,通讯通路门店!$S:$S,$G1554)</f>
        <v>0</v>
      </c>
      <c r="AG1554" s="99">
        <f>SUMIFS(通讯通路门店!$BH:$BH,通讯通路门店!$S:$S,$G1554)</f>
        <v>0</v>
      </c>
      <c r="AH1554" s="99">
        <f t="shared" si="121"/>
        <v>0</v>
      </c>
      <c r="AI1554" s="99">
        <f>SUMIFS(通讯通路门店!$BB:$BB,通讯通路门店!$S:$S,$G1554)</f>
        <v>0</v>
      </c>
      <c r="AJ1554" s="99">
        <f>SUMIFS(通讯通路门店!$BE:$BE,通讯通路门店!$S:$S,$G1554)</f>
        <v>0</v>
      </c>
      <c r="AK1554" s="99">
        <f>SUMIFS(通讯通路门店!$BG:$BG,通讯通路门店!$S:$S,$G1554)</f>
        <v>0</v>
      </c>
      <c r="AL1554" s="99">
        <f>SUMIFS(通讯通路门店!$BC:$BC,通讯通路门店!$S:$S,$G1554)</f>
        <v>0</v>
      </c>
      <c r="AM1554" s="99">
        <f>SUMIFS(通讯通路门店!$BD:$BD,通讯通路门店!$S:$S,$G1554)</f>
        <v>0</v>
      </c>
      <c r="AN1554" s="99">
        <f>SUMIFS(通讯通路门店!$BF:$BF,通讯通路门店!$S:$S,$G1554)</f>
        <v>0</v>
      </c>
      <c r="AO1554" s="99">
        <f t="shared" si="122"/>
        <v>0</v>
      </c>
      <c r="AP1554" s="99">
        <f>SUMIFS(通讯通路门店!$K:$K,通讯通路门店!$S:$S,$G1554)</f>
        <v>0</v>
      </c>
      <c r="AQ1554" s="83"/>
      <c r="AR1554" s="99">
        <f>SUMIFS(通讯通路门店!$T:$T,通讯通路门店!$S:$S,$G1554)</f>
        <v>0</v>
      </c>
      <c r="AS1554" s="99">
        <f>SUMIFS(通讯通路门店!$U:$U,通讯通路门店!$S:$S,$G1554)</f>
        <v>0</v>
      </c>
      <c r="AT1554" s="99">
        <f>SUMIFS(通讯通路门店!$V:$V,通讯通路门店!$S:$S,$G1554)</f>
        <v>0</v>
      </c>
      <c r="AU1554" s="99">
        <f>SUMIFS(通讯通路门店!$W:$W,通讯通路门店!$S:$S,$G1554)</f>
        <v>0</v>
      </c>
      <c r="AV1554" s="99">
        <f>SUMIFS(通讯通路门店!$Z:$Z,通讯通路门店!$S:$S,$G1554)</f>
        <v>0</v>
      </c>
      <c r="AW1554" s="99">
        <f>SUMIFS(通讯通路门店!$AB:$AB,通讯通路门店!$S:$S,$G1554)</f>
        <v>0</v>
      </c>
      <c r="AX1554" s="99">
        <f>SUMIFS(通讯通路门店!$X:$X,通讯通路门店!$S:$S,$G1554)</f>
        <v>0</v>
      </c>
      <c r="AY1554" s="99">
        <f>SUMIFS(通讯通路门店!$Y:$Y,通讯通路门店!$S:$S,$G1554)</f>
        <v>0</v>
      </c>
      <c r="AZ1554" s="99">
        <f>SUMIFS(通讯通路门店!$AA:$AA,通讯通路门店!$S:$S,$G1554)</f>
        <v>0</v>
      </c>
      <c r="BA1554" s="99">
        <f t="shared" si="123"/>
        <v>0</v>
      </c>
      <c r="BB1554" s="99">
        <f t="shared" si="124"/>
        <v>0</v>
      </c>
      <c r="BC1554" s="99">
        <f>SUMIFS(通讯通路门店!$W:$W,通讯通路门店!$S:$S,$G1554,通讯通路门店!$J:$J,"荣耀体验店")+SUMIFS(通讯通路门店!$W:$W,通讯通路门店!$S:$S,$G1554,通讯通路门店!$J:$J,"荣耀授权专卖店")</f>
        <v>0</v>
      </c>
      <c r="BD1554" s="99">
        <f>SUMIFS(通讯通路门店!$Z:$Z,通讯通路门店!$S:$S,$G1554,通讯通路门店!$J:$J,"VIVO体验店")</f>
        <v>0</v>
      </c>
      <c r="BE1554" s="99">
        <f>SUMIFS(通讯通路门店!$AB:$AB,通讯通路门店!$S:$S,$G1554,通讯通路门店!$J:$J,"OPPO体验店")</f>
        <v>0</v>
      </c>
      <c r="BF1554" s="99">
        <f>SUMIFS(通讯通路门店!$X:$X,通讯通路门店!$S:$S,$G1554,通讯通路门店!$J:$J,"华为授权体验店")+SUMIFS(通讯通路门店!$AA:$AA,通讯通路门店!$S:$S,$G1554,通讯通路门店!$J:$J,"华为堡垒店")</f>
        <v>0</v>
      </c>
      <c r="BG1554" s="99">
        <f>SUMIFS(通讯通路门店!$Y:$Y,通讯通路门店!$S:$S,$G1554,通讯通路门店!$J:$J,"小米体验店")</f>
        <v>0</v>
      </c>
      <c r="BH1554" s="99">
        <f>SUMIFS(通讯通路门店!$AA:$AA,通讯通路门店!$S:$S,$G1554,通讯通路门店!$J:$J,"苹果体验店")</f>
        <v>0</v>
      </c>
      <c r="BI1554" s="99">
        <f>SUMIFS(通讯通路门店!$K:$K,通讯通路门店!$S:$S,$G1554,通讯通路门店!$J:$J,"其他品牌专卖店")</f>
        <v>0</v>
      </c>
      <c r="BJ1554" s="99">
        <f>SUMIFS(通讯通路门店!$AC:$AC,通讯通路门店!$S:$S,$G1554)</f>
        <v>0</v>
      </c>
      <c r="BK1554" s="99">
        <f>SUMIFS(通讯通路门店!$AD:$AD,通讯通路门店!$S:$S,$G1554)</f>
        <v>0</v>
      </c>
      <c r="BL1554" s="99">
        <f>SUMIFS(通讯通路门店!$AE:$AE,通讯通路门店!$S:$S,$G1554)</f>
        <v>0</v>
      </c>
      <c r="BM1554" s="99">
        <f>SUMIFS(通讯通路门店!$AF:$AF,通讯通路门店!$S:$S,$G1554)</f>
        <v>0</v>
      </c>
      <c r="BN1554" s="99">
        <f>SUMIFS(通讯通路门店!$AG:$AG,通讯通路门店!$S:$S,$G1554)</f>
        <v>0</v>
      </c>
      <c r="BO1554" s="99">
        <f>SUMIFS(通讯通路门店!$AH:$AH,通讯通路门店!$S:$S,$G1554)</f>
        <v>0</v>
      </c>
      <c r="BP1554" s="99">
        <f>SUMIFS(通讯通路门店!$AI:$AI,通讯通路门店!$S:$S,$G1554)</f>
        <v>0</v>
      </c>
      <c r="BQ1554" s="83"/>
    </row>
    <row r="1555" spans="1:69">
      <c r="A1555" s="99" t="str">
        <f>IFERROR(_xlfn.XLOOKUP($G1555,通讯通路门店!$S$4:$S$993933,通讯通路门店!$A$4:$A$993933,0,0),"")</f>
        <v>海南省</v>
      </c>
      <c r="B1555" s="99" t="str">
        <f>IFERROR(_xlfn.XLOOKUP($G1555,通讯通路门店!$S$4:$S$993933,通讯通路门店!$B$4:$B$993933,0,0),"")</f>
        <v>昌江黎族自治县</v>
      </c>
      <c r="C1555" s="99" t="str">
        <f>IFERROR(_xlfn.XLOOKUP($G1555,通讯通路门店!$S$4:$S$993933,通讯通路门店!$C$4:$C$993933,0,0),"")</f>
        <v>昌江黎族自治县</v>
      </c>
      <c r="D1555" s="99" t="str">
        <f>IFERROR(_xlfn.XLOOKUP($G1555,通讯通路门店!$S$4:$S$993933,通讯通路门店!$D$4:$D$993933,0,0),"")</f>
        <v>叉河镇</v>
      </c>
      <c r="E1555" s="83"/>
      <c r="F1555" s="83"/>
      <c r="G1555" s="101"/>
      <c r="H1555" s="102">
        <f>IFERROR(_xlfn.XLOOKUP($G1555,通讯通路门店!$S$4:$S$993933,通讯通路门店!$R$4:$R$993933,0,0),"")</f>
        <v>0</v>
      </c>
      <c r="I1555" s="83"/>
      <c r="J1555" s="83"/>
      <c r="K1555" s="83"/>
      <c r="L1555" s="83"/>
      <c r="M1555" s="83"/>
      <c r="N1555" s="83"/>
      <c r="O1555" s="83"/>
      <c r="P1555" s="83"/>
      <c r="Q1555" s="83"/>
      <c r="R1555" s="83"/>
      <c r="S1555" s="83"/>
      <c r="T1555" s="83"/>
      <c r="U1555" s="99">
        <f>COUNTIF(通讯通路门店!$S:$S,$G1555)</f>
        <v>0</v>
      </c>
      <c r="V1555" s="99">
        <f>COUNTIFS(通讯通路门店!$S:$S,$G1555,通讯通路门店!$J:$J,"综合卖场")</f>
        <v>0</v>
      </c>
      <c r="W1555" s="99">
        <f>SUMIFS(通讯通路门店!$AJ:$AJ,通讯通路门店!$S:$S,通讯客户沙盘!$G1555)</f>
        <v>0</v>
      </c>
      <c r="X1555" s="99">
        <f t="shared" si="120"/>
        <v>0</v>
      </c>
      <c r="Y1555" s="99">
        <f>COUNTIFS(通讯通路门店!$S:$S,$G1555,通讯通路门店!$J:$J,"荣耀体验店")+COUNTIFS(通讯通路门店!$S:$S,$G1555,通讯通路门店!$J:$J,"荣耀授权专卖店")</f>
        <v>0</v>
      </c>
      <c r="Z1555" s="99">
        <f>COUNTIFS(通讯通路门店!$S:$S,$G1555,通讯通路门店!$J:$J,"VIVO体验店")</f>
        <v>0</v>
      </c>
      <c r="AA1555" s="99">
        <f>COUNTIFS(通讯通路门店!$S:$S,$G1555,通讯通路门店!$J:$J,"OPPO体验店")</f>
        <v>0</v>
      </c>
      <c r="AB1555" s="99">
        <f>COUNTIFS(通讯通路门店!$S:$S,$G1555,通讯通路门店!$J:$J,"华为授权体验店")+COUNTIFS(通讯通路门店!$S:$S,$G1555,通讯通路门店!$J:$J,"华为堡垒店")</f>
        <v>0</v>
      </c>
      <c r="AC1555" s="99">
        <f>COUNTIFS(通讯通路门店!$S:$S,$G1555,通讯通路门店!$J:$J,"小米体验店")</f>
        <v>0</v>
      </c>
      <c r="AD1555" s="99">
        <f>COUNTIFS(通讯通路门店!$S:$S,$G1555,通讯通路门店!$J:$J,"苹果体验店")</f>
        <v>0</v>
      </c>
      <c r="AE1555" s="99">
        <f>COUNTIFS(通讯通路门店!$S:$S,$G1555,通讯通路门店!$J:$J,"其他品牌专卖店")</f>
        <v>0</v>
      </c>
      <c r="AF1555" s="99">
        <f>SUMIFS(通讯通路门店!$BI:$BI,通讯通路门店!$S:$S,$G1555)</f>
        <v>0</v>
      </c>
      <c r="AG1555" s="99">
        <f>SUMIFS(通讯通路门店!$BH:$BH,通讯通路门店!$S:$S,$G1555)</f>
        <v>0</v>
      </c>
      <c r="AH1555" s="99">
        <f t="shared" si="121"/>
        <v>0</v>
      </c>
      <c r="AI1555" s="99">
        <f>SUMIFS(通讯通路门店!$BB:$BB,通讯通路门店!$S:$S,$G1555)</f>
        <v>0</v>
      </c>
      <c r="AJ1555" s="99">
        <f>SUMIFS(通讯通路门店!$BE:$BE,通讯通路门店!$S:$S,$G1555)</f>
        <v>0</v>
      </c>
      <c r="AK1555" s="99">
        <f>SUMIFS(通讯通路门店!$BG:$BG,通讯通路门店!$S:$S,$G1555)</f>
        <v>0</v>
      </c>
      <c r="AL1555" s="99">
        <f>SUMIFS(通讯通路门店!$BC:$BC,通讯通路门店!$S:$S,$G1555)</f>
        <v>0</v>
      </c>
      <c r="AM1555" s="99">
        <f>SUMIFS(通讯通路门店!$BD:$BD,通讯通路门店!$S:$S,$G1555)</f>
        <v>0</v>
      </c>
      <c r="AN1555" s="99">
        <f>SUMIFS(通讯通路门店!$BF:$BF,通讯通路门店!$S:$S,$G1555)</f>
        <v>0</v>
      </c>
      <c r="AO1555" s="99">
        <f t="shared" si="122"/>
        <v>0</v>
      </c>
      <c r="AP1555" s="99">
        <f>SUMIFS(通讯通路门店!$K:$K,通讯通路门店!$S:$S,$G1555)</f>
        <v>0</v>
      </c>
      <c r="AQ1555" s="83"/>
      <c r="AR1555" s="99">
        <f>SUMIFS(通讯通路门店!$T:$T,通讯通路门店!$S:$S,$G1555)</f>
        <v>0</v>
      </c>
      <c r="AS1555" s="99">
        <f>SUMIFS(通讯通路门店!$U:$U,通讯通路门店!$S:$S,$G1555)</f>
        <v>0</v>
      </c>
      <c r="AT1555" s="99">
        <f>SUMIFS(通讯通路门店!$V:$V,通讯通路门店!$S:$S,$G1555)</f>
        <v>0</v>
      </c>
      <c r="AU1555" s="99">
        <f>SUMIFS(通讯通路门店!$W:$W,通讯通路门店!$S:$S,$G1555)</f>
        <v>0</v>
      </c>
      <c r="AV1555" s="99">
        <f>SUMIFS(通讯通路门店!$Z:$Z,通讯通路门店!$S:$S,$G1555)</f>
        <v>0</v>
      </c>
      <c r="AW1555" s="99">
        <f>SUMIFS(通讯通路门店!$AB:$AB,通讯通路门店!$S:$S,$G1555)</f>
        <v>0</v>
      </c>
      <c r="AX1555" s="99">
        <f>SUMIFS(通讯通路门店!$X:$X,通讯通路门店!$S:$S,$G1555)</f>
        <v>0</v>
      </c>
      <c r="AY1555" s="99">
        <f>SUMIFS(通讯通路门店!$Y:$Y,通讯通路门店!$S:$S,$G1555)</f>
        <v>0</v>
      </c>
      <c r="AZ1555" s="99">
        <f>SUMIFS(通讯通路门店!$AA:$AA,通讯通路门店!$S:$S,$G1555)</f>
        <v>0</v>
      </c>
      <c r="BA1555" s="99">
        <f t="shared" si="123"/>
        <v>0</v>
      </c>
      <c r="BB1555" s="99">
        <f t="shared" si="124"/>
        <v>0</v>
      </c>
      <c r="BC1555" s="99">
        <f>SUMIFS(通讯通路门店!$W:$W,通讯通路门店!$S:$S,$G1555,通讯通路门店!$J:$J,"荣耀体验店")+SUMIFS(通讯通路门店!$W:$W,通讯通路门店!$S:$S,$G1555,通讯通路门店!$J:$J,"荣耀授权专卖店")</f>
        <v>0</v>
      </c>
      <c r="BD1555" s="99">
        <f>SUMIFS(通讯通路门店!$Z:$Z,通讯通路门店!$S:$S,$G1555,通讯通路门店!$J:$J,"VIVO体验店")</f>
        <v>0</v>
      </c>
      <c r="BE1555" s="99">
        <f>SUMIFS(通讯通路门店!$AB:$AB,通讯通路门店!$S:$S,$G1555,通讯通路门店!$J:$J,"OPPO体验店")</f>
        <v>0</v>
      </c>
      <c r="BF1555" s="99">
        <f>SUMIFS(通讯通路门店!$X:$X,通讯通路门店!$S:$S,$G1555,通讯通路门店!$J:$J,"华为授权体验店")+SUMIFS(通讯通路门店!$AA:$AA,通讯通路门店!$S:$S,$G1555,通讯通路门店!$J:$J,"华为堡垒店")</f>
        <v>0</v>
      </c>
      <c r="BG1555" s="99">
        <f>SUMIFS(通讯通路门店!$Y:$Y,通讯通路门店!$S:$S,$G1555,通讯通路门店!$J:$J,"小米体验店")</f>
        <v>0</v>
      </c>
      <c r="BH1555" s="99">
        <f>SUMIFS(通讯通路门店!$AA:$AA,通讯通路门店!$S:$S,$G1555,通讯通路门店!$J:$J,"苹果体验店")</f>
        <v>0</v>
      </c>
      <c r="BI1555" s="99">
        <f>SUMIFS(通讯通路门店!$K:$K,通讯通路门店!$S:$S,$G1555,通讯通路门店!$J:$J,"其他品牌专卖店")</f>
        <v>0</v>
      </c>
      <c r="BJ1555" s="99">
        <f>SUMIFS(通讯通路门店!$AC:$AC,通讯通路门店!$S:$S,$G1555)</f>
        <v>0</v>
      </c>
      <c r="BK1555" s="99">
        <f>SUMIFS(通讯通路门店!$AD:$AD,通讯通路门店!$S:$S,$G1555)</f>
        <v>0</v>
      </c>
      <c r="BL1555" s="99">
        <f>SUMIFS(通讯通路门店!$AE:$AE,通讯通路门店!$S:$S,$G1555)</f>
        <v>0</v>
      </c>
      <c r="BM1555" s="99">
        <f>SUMIFS(通讯通路门店!$AF:$AF,通讯通路门店!$S:$S,$G1555)</f>
        <v>0</v>
      </c>
      <c r="BN1555" s="99">
        <f>SUMIFS(通讯通路门店!$AG:$AG,通讯通路门店!$S:$S,$G1555)</f>
        <v>0</v>
      </c>
      <c r="BO1555" s="99">
        <f>SUMIFS(通讯通路门店!$AH:$AH,通讯通路门店!$S:$S,$G1555)</f>
        <v>0</v>
      </c>
      <c r="BP1555" s="99">
        <f>SUMIFS(通讯通路门店!$AI:$AI,通讯通路门店!$S:$S,$G1555)</f>
        <v>0</v>
      </c>
      <c r="BQ1555" s="83"/>
    </row>
    <row r="1556" spans="1:69">
      <c r="A1556" s="99" t="str">
        <f>IFERROR(_xlfn.XLOOKUP($G1556,通讯通路门店!$S$4:$S$993933,通讯通路门店!$A$4:$A$993933,0,0),"")</f>
        <v>海南省</v>
      </c>
      <c r="B1556" s="99" t="str">
        <f>IFERROR(_xlfn.XLOOKUP($G1556,通讯通路门店!$S$4:$S$993933,通讯通路门店!$B$4:$B$993933,0,0),"")</f>
        <v>昌江黎族自治县</v>
      </c>
      <c r="C1556" s="99" t="str">
        <f>IFERROR(_xlfn.XLOOKUP($G1556,通讯通路门店!$S$4:$S$993933,通讯通路门店!$C$4:$C$993933,0,0),"")</f>
        <v>昌江黎族自治县</v>
      </c>
      <c r="D1556" s="99" t="str">
        <f>IFERROR(_xlfn.XLOOKUP($G1556,通讯通路门店!$S$4:$S$993933,通讯通路门店!$D$4:$D$993933,0,0),"")</f>
        <v>叉河镇</v>
      </c>
      <c r="E1556" s="83"/>
      <c r="F1556" s="83"/>
      <c r="G1556" s="101"/>
      <c r="H1556" s="102">
        <f>IFERROR(_xlfn.XLOOKUP($G1556,通讯通路门店!$S$4:$S$993933,通讯通路门店!$R$4:$R$993933,0,0),"")</f>
        <v>0</v>
      </c>
      <c r="I1556" s="83"/>
      <c r="J1556" s="83"/>
      <c r="K1556" s="83"/>
      <c r="L1556" s="83"/>
      <c r="M1556" s="83"/>
      <c r="N1556" s="83"/>
      <c r="O1556" s="83"/>
      <c r="P1556" s="83"/>
      <c r="Q1556" s="83"/>
      <c r="R1556" s="83"/>
      <c r="S1556" s="83"/>
      <c r="T1556" s="83"/>
      <c r="U1556" s="99">
        <f>COUNTIF(通讯通路门店!$S:$S,$G1556)</f>
        <v>0</v>
      </c>
      <c r="V1556" s="99">
        <f>COUNTIFS(通讯通路门店!$S:$S,$G1556,通讯通路门店!$J:$J,"综合卖场")</f>
        <v>0</v>
      </c>
      <c r="W1556" s="99">
        <f>SUMIFS(通讯通路门店!$AJ:$AJ,通讯通路门店!$S:$S,通讯客户沙盘!$G1556)</f>
        <v>0</v>
      </c>
      <c r="X1556" s="99">
        <f t="shared" si="120"/>
        <v>0</v>
      </c>
      <c r="Y1556" s="99">
        <f>COUNTIFS(通讯通路门店!$S:$S,$G1556,通讯通路门店!$J:$J,"荣耀体验店")+COUNTIFS(通讯通路门店!$S:$S,$G1556,通讯通路门店!$J:$J,"荣耀授权专卖店")</f>
        <v>0</v>
      </c>
      <c r="Z1556" s="99">
        <f>COUNTIFS(通讯通路门店!$S:$S,$G1556,通讯通路门店!$J:$J,"VIVO体验店")</f>
        <v>0</v>
      </c>
      <c r="AA1556" s="99">
        <f>COUNTIFS(通讯通路门店!$S:$S,$G1556,通讯通路门店!$J:$J,"OPPO体验店")</f>
        <v>0</v>
      </c>
      <c r="AB1556" s="99">
        <f>COUNTIFS(通讯通路门店!$S:$S,$G1556,通讯通路门店!$J:$J,"华为授权体验店")+COUNTIFS(通讯通路门店!$S:$S,$G1556,通讯通路门店!$J:$J,"华为堡垒店")</f>
        <v>0</v>
      </c>
      <c r="AC1556" s="99">
        <f>COUNTIFS(通讯通路门店!$S:$S,$G1556,通讯通路门店!$J:$J,"小米体验店")</f>
        <v>0</v>
      </c>
      <c r="AD1556" s="99">
        <f>COUNTIFS(通讯通路门店!$S:$S,$G1556,通讯通路门店!$J:$J,"苹果体验店")</f>
        <v>0</v>
      </c>
      <c r="AE1556" s="99">
        <f>COUNTIFS(通讯通路门店!$S:$S,$G1556,通讯通路门店!$J:$J,"其他品牌专卖店")</f>
        <v>0</v>
      </c>
      <c r="AF1556" s="99">
        <f>SUMIFS(通讯通路门店!$BI:$BI,通讯通路门店!$S:$S,$G1556)</f>
        <v>0</v>
      </c>
      <c r="AG1556" s="99">
        <f>SUMIFS(通讯通路门店!$BH:$BH,通讯通路门店!$S:$S,$G1556)</f>
        <v>0</v>
      </c>
      <c r="AH1556" s="99">
        <f t="shared" si="121"/>
        <v>0</v>
      </c>
      <c r="AI1556" s="99">
        <f>SUMIFS(通讯通路门店!$BB:$BB,通讯通路门店!$S:$S,$G1556)</f>
        <v>0</v>
      </c>
      <c r="AJ1556" s="99">
        <f>SUMIFS(通讯通路门店!$BE:$BE,通讯通路门店!$S:$S,$G1556)</f>
        <v>0</v>
      </c>
      <c r="AK1556" s="99">
        <f>SUMIFS(通讯通路门店!$BG:$BG,通讯通路门店!$S:$S,$G1556)</f>
        <v>0</v>
      </c>
      <c r="AL1556" s="99">
        <f>SUMIFS(通讯通路门店!$BC:$BC,通讯通路门店!$S:$S,$G1556)</f>
        <v>0</v>
      </c>
      <c r="AM1556" s="99">
        <f>SUMIFS(通讯通路门店!$BD:$BD,通讯通路门店!$S:$S,$G1556)</f>
        <v>0</v>
      </c>
      <c r="AN1556" s="99">
        <f>SUMIFS(通讯通路门店!$BF:$BF,通讯通路门店!$S:$S,$G1556)</f>
        <v>0</v>
      </c>
      <c r="AO1556" s="99">
        <f t="shared" si="122"/>
        <v>0</v>
      </c>
      <c r="AP1556" s="99">
        <f>SUMIFS(通讯通路门店!$K:$K,通讯通路门店!$S:$S,$G1556)</f>
        <v>0</v>
      </c>
      <c r="AQ1556" s="83"/>
      <c r="AR1556" s="99">
        <f>SUMIFS(通讯通路门店!$T:$T,通讯通路门店!$S:$S,$G1556)</f>
        <v>0</v>
      </c>
      <c r="AS1556" s="99">
        <f>SUMIFS(通讯通路门店!$U:$U,通讯通路门店!$S:$S,$G1556)</f>
        <v>0</v>
      </c>
      <c r="AT1556" s="99">
        <f>SUMIFS(通讯通路门店!$V:$V,通讯通路门店!$S:$S,$G1556)</f>
        <v>0</v>
      </c>
      <c r="AU1556" s="99">
        <f>SUMIFS(通讯通路门店!$W:$W,通讯通路门店!$S:$S,$G1556)</f>
        <v>0</v>
      </c>
      <c r="AV1556" s="99">
        <f>SUMIFS(通讯通路门店!$Z:$Z,通讯通路门店!$S:$S,$G1556)</f>
        <v>0</v>
      </c>
      <c r="AW1556" s="99">
        <f>SUMIFS(通讯通路门店!$AB:$AB,通讯通路门店!$S:$S,$G1556)</f>
        <v>0</v>
      </c>
      <c r="AX1556" s="99">
        <f>SUMIFS(通讯通路门店!$X:$X,通讯通路门店!$S:$S,$G1556)</f>
        <v>0</v>
      </c>
      <c r="AY1556" s="99">
        <f>SUMIFS(通讯通路门店!$Y:$Y,通讯通路门店!$S:$S,$G1556)</f>
        <v>0</v>
      </c>
      <c r="AZ1556" s="99">
        <f>SUMIFS(通讯通路门店!$AA:$AA,通讯通路门店!$S:$S,$G1556)</f>
        <v>0</v>
      </c>
      <c r="BA1556" s="99">
        <f t="shared" si="123"/>
        <v>0</v>
      </c>
      <c r="BB1556" s="99">
        <f t="shared" si="124"/>
        <v>0</v>
      </c>
      <c r="BC1556" s="99">
        <f>SUMIFS(通讯通路门店!$W:$W,通讯通路门店!$S:$S,$G1556,通讯通路门店!$J:$J,"荣耀体验店")+SUMIFS(通讯通路门店!$W:$W,通讯通路门店!$S:$S,$G1556,通讯通路门店!$J:$J,"荣耀授权专卖店")</f>
        <v>0</v>
      </c>
      <c r="BD1556" s="99">
        <f>SUMIFS(通讯通路门店!$Z:$Z,通讯通路门店!$S:$S,$G1556,通讯通路门店!$J:$J,"VIVO体验店")</f>
        <v>0</v>
      </c>
      <c r="BE1556" s="99">
        <f>SUMIFS(通讯通路门店!$AB:$AB,通讯通路门店!$S:$S,$G1556,通讯通路门店!$J:$J,"OPPO体验店")</f>
        <v>0</v>
      </c>
      <c r="BF1556" s="99">
        <f>SUMIFS(通讯通路门店!$X:$X,通讯通路门店!$S:$S,$G1556,通讯通路门店!$J:$J,"华为授权体验店")+SUMIFS(通讯通路门店!$AA:$AA,通讯通路门店!$S:$S,$G1556,通讯通路门店!$J:$J,"华为堡垒店")</f>
        <v>0</v>
      </c>
      <c r="BG1556" s="99">
        <f>SUMIFS(通讯通路门店!$Y:$Y,通讯通路门店!$S:$S,$G1556,通讯通路门店!$J:$J,"小米体验店")</f>
        <v>0</v>
      </c>
      <c r="BH1556" s="99">
        <f>SUMIFS(通讯通路门店!$AA:$AA,通讯通路门店!$S:$S,$G1556,通讯通路门店!$J:$J,"苹果体验店")</f>
        <v>0</v>
      </c>
      <c r="BI1556" s="99">
        <f>SUMIFS(通讯通路门店!$K:$K,通讯通路门店!$S:$S,$G1556,通讯通路门店!$J:$J,"其他品牌专卖店")</f>
        <v>0</v>
      </c>
      <c r="BJ1556" s="99">
        <f>SUMIFS(通讯通路门店!$AC:$AC,通讯通路门店!$S:$S,$G1556)</f>
        <v>0</v>
      </c>
      <c r="BK1556" s="99">
        <f>SUMIFS(通讯通路门店!$AD:$AD,通讯通路门店!$S:$S,$G1556)</f>
        <v>0</v>
      </c>
      <c r="BL1556" s="99">
        <f>SUMIFS(通讯通路门店!$AE:$AE,通讯通路门店!$S:$S,$G1556)</f>
        <v>0</v>
      </c>
      <c r="BM1556" s="99">
        <f>SUMIFS(通讯通路门店!$AF:$AF,通讯通路门店!$S:$S,$G1556)</f>
        <v>0</v>
      </c>
      <c r="BN1556" s="99">
        <f>SUMIFS(通讯通路门店!$AG:$AG,通讯通路门店!$S:$S,$G1556)</f>
        <v>0</v>
      </c>
      <c r="BO1556" s="99">
        <f>SUMIFS(通讯通路门店!$AH:$AH,通讯通路门店!$S:$S,$G1556)</f>
        <v>0</v>
      </c>
      <c r="BP1556" s="99">
        <f>SUMIFS(通讯通路门店!$AI:$AI,通讯通路门店!$S:$S,$G1556)</f>
        <v>0</v>
      </c>
      <c r="BQ1556" s="83"/>
    </row>
    <row r="1557" spans="1:69">
      <c r="A1557" s="99" t="str">
        <f>IFERROR(_xlfn.XLOOKUP($G1557,通讯通路门店!$S$4:$S$993933,通讯通路门店!$A$4:$A$993933,0,0),"")</f>
        <v>海南省</v>
      </c>
      <c r="B1557" s="99" t="str">
        <f>IFERROR(_xlfn.XLOOKUP($G1557,通讯通路门店!$S$4:$S$993933,通讯通路门店!$B$4:$B$993933,0,0),"")</f>
        <v>昌江黎族自治县</v>
      </c>
      <c r="C1557" s="99" t="str">
        <f>IFERROR(_xlfn.XLOOKUP($G1557,通讯通路门店!$S$4:$S$993933,通讯通路门店!$C$4:$C$993933,0,0),"")</f>
        <v>昌江黎族自治县</v>
      </c>
      <c r="D1557" s="99" t="str">
        <f>IFERROR(_xlfn.XLOOKUP($G1557,通讯通路门店!$S$4:$S$993933,通讯通路门店!$D$4:$D$993933,0,0),"")</f>
        <v>叉河镇</v>
      </c>
      <c r="E1557" s="83"/>
      <c r="F1557" s="83"/>
      <c r="G1557" s="101"/>
      <c r="H1557" s="102">
        <f>IFERROR(_xlfn.XLOOKUP($G1557,通讯通路门店!$S$4:$S$993933,通讯通路门店!$R$4:$R$993933,0,0),"")</f>
        <v>0</v>
      </c>
      <c r="I1557" s="83"/>
      <c r="J1557" s="83"/>
      <c r="K1557" s="83"/>
      <c r="L1557" s="83"/>
      <c r="M1557" s="83"/>
      <c r="N1557" s="83"/>
      <c r="O1557" s="83"/>
      <c r="P1557" s="83"/>
      <c r="Q1557" s="83"/>
      <c r="R1557" s="83"/>
      <c r="S1557" s="83"/>
      <c r="T1557" s="83"/>
      <c r="U1557" s="99">
        <f>COUNTIF(通讯通路门店!$S:$S,$G1557)</f>
        <v>0</v>
      </c>
      <c r="V1557" s="99">
        <f>COUNTIFS(通讯通路门店!$S:$S,$G1557,通讯通路门店!$J:$J,"综合卖场")</f>
        <v>0</v>
      </c>
      <c r="W1557" s="99">
        <f>SUMIFS(通讯通路门店!$AJ:$AJ,通讯通路门店!$S:$S,通讯客户沙盘!$G1557)</f>
        <v>0</v>
      </c>
      <c r="X1557" s="99">
        <f t="shared" si="120"/>
        <v>0</v>
      </c>
      <c r="Y1557" s="99">
        <f>COUNTIFS(通讯通路门店!$S:$S,$G1557,通讯通路门店!$J:$J,"荣耀体验店")+COUNTIFS(通讯通路门店!$S:$S,$G1557,通讯通路门店!$J:$J,"荣耀授权专卖店")</f>
        <v>0</v>
      </c>
      <c r="Z1557" s="99">
        <f>COUNTIFS(通讯通路门店!$S:$S,$G1557,通讯通路门店!$J:$J,"VIVO体验店")</f>
        <v>0</v>
      </c>
      <c r="AA1557" s="99">
        <f>COUNTIFS(通讯通路门店!$S:$S,$G1557,通讯通路门店!$J:$J,"OPPO体验店")</f>
        <v>0</v>
      </c>
      <c r="AB1557" s="99">
        <f>COUNTIFS(通讯通路门店!$S:$S,$G1557,通讯通路门店!$J:$J,"华为授权体验店")+COUNTIFS(通讯通路门店!$S:$S,$G1557,通讯通路门店!$J:$J,"华为堡垒店")</f>
        <v>0</v>
      </c>
      <c r="AC1557" s="99">
        <f>COUNTIFS(通讯通路门店!$S:$S,$G1557,通讯通路门店!$J:$J,"小米体验店")</f>
        <v>0</v>
      </c>
      <c r="AD1557" s="99">
        <f>COUNTIFS(通讯通路门店!$S:$S,$G1557,通讯通路门店!$J:$J,"苹果体验店")</f>
        <v>0</v>
      </c>
      <c r="AE1557" s="99">
        <f>COUNTIFS(通讯通路门店!$S:$S,$G1557,通讯通路门店!$J:$J,"其他品牌专卖店")</f>
        <v>0</v>
      </c>
      <c r="AF1557" s="99">
        <f>SUMIFS(通讯通路门店!$BI:$BI,通讯通路门店!$S:$S,$G1557)</f>
        <v>0</v>
      </c>
      <c r="AG1557" s="99">
        <f>SUMIFS(通讯通路门店!$BH:$BH,通讯通路门店!$S:$S,$G1557)</f>
        <v>0</v>
      </c>
      <c r="AH1557" s="99">
        <f t="shared" si="121"/>
        <v>0</v>
      </c>
      <c r="AI1557" s="99">
        <f>SUMIFS(通讯通路门店!$BB:$BB,通讯通路门店!$S:$S,$G1557)</f>
        <v>0</v>
      </c>
      <c r="AJ1557" s="99">
        <f>SUMIFS(通讯通路门店!$BE:$BE,通讯通路门店!$S:$S,$G1557)</f>
        <v>0</v>
      </c>
      <c r="AK1557" s="99">
        <f>SUMIFS(通讯通路门店!$BG:$BG,通讯通路门店!$S:$S,$G1557)</f>
        <v>0</v>
      </c>
      <c r="AL1557" s="99">
        <f>SUMIFS(通讯通路门店!$BC:$BC,通讯通路门店!$S:$S,$G1557)</f>
        <v>0</v>
      </c>
      <c r="AM1557" s="99">
        <f>SUMIFS(通讯通路门店!$BD:$BD,通讯通路门店!$S:$S,$G1557)</f>
        <v>0</v>
      </c>
      <c r="AN1557" s="99">
        <f>SUMIFS(通讯通路门店!$BF:$BF,通讯通路门店!$S:$S,$G1557)</f>
        <v>0</v>
      </c>
      <c r="AO1557" s="99">
        <f t="shared" si="122"/>
        <v>0</v>
      </c>
      <c r="AP1557" s="99">
        <f>SUMIFS(通讯通路门店!$K:$K,通讯通路门店!$S:$S,$G1557)</f>
        <v>0</v>
      </c>
      <c r="AQ1557" s="83"/>
      <c r="AR1557" s="99">
        <f>SUMIFS(通讯通路门店!$T:$T,通讯通路门店!$S:$S,$G1557)</f>
        <v>0</v>
      </c>
      <c r="AS1557" s="99">
        <f>SUMIFS(通讯通路门店!$U:$U,通讯通路门店!$S:$S,$G1557)</f>
        <v>0</v>
      </c>
      <c r="AT1557" s="99">
        <f>SUMIFS(通讯通路门店!$V:$V,通讯通路门店!$S:$S,$G1557)</f>
        <v>0</v>
      </c>
      <c r="AU1557" s="99">
        <f>SUMIFS(通讯通路门店!$W:$W,通讯通路门店!$S:$S,$G1557)</f>
        <v>0</v>
      </c>
      <c r="AV1557" s="99">
        <f>SUMIFS(通讯通路门店!$Z:$Z,通讯通路门店!$S:$S,$G1557)</f>
        <v>0</v>
      </c>
      <c r="AW1557" s="99">
        <f>SUMIFS(通讯通路门店!$AB:$AB,通讯通路门店!$S:$S,$G1557)</f>
        <v>0</v>
      </c>
      <c r="AX1557" s="99">
        <f>SUMIFS(通讯通路门店!$X:$X,通讯通路门店!$S:$S,$G1557)</f>
        <v>0</v>
      </c>
      <c r="AY1557" s="99">
        <f>SUMIFS(通讯通路门店!$Y:$Y,通讯通路门店!$S:$S,$G1557)</f>
        <v>0</v>
      </c>
      <c r="AZ1557" s="99">
        <f>SUMIFS(通讯通路门店!$AA:$AA,通讯通路门店!$S:$S,$G1557)</f>
        <v>0</v>
      </c>
      <c r="BA1557" s="99">
        <f t="shared" si="123"/>
        <v>0</v>
      </c>
      <c r="BB1557" s="99">
        <f t="shared" si="124"/>
        <v>0</v>
      </c>
      <c r="BC1557" s="99">
        <f>SUMIFS(通讯通路门店!$W:$W,通讯通路门店!$S:$S,$G1557,通讯通路门店!$J:$J,"荣耀体验店")+SUMIFS(通讯通路门店!$W:$W,通讯通路门店!$S:$S,$G1557,通讯通路门店!$J:$J,"荣耀授权专卖店")</f>
        <v>0</v>
      </c>
      <c r="BD1557" s="99">
        <f>SUMIFS(通讯通路门店!$Z:$Z,通讯通路门店!$S:$S,$G1557,通讯通路门店!$J:$J,"VIVO体验店")</f>
        <v>0</v>
      </c>
      <c r="BE1557" s="99">
        <f>SUMIFS(通讯通路门店!$AB:$AB,通讯通路门店!$S:$S,$G1557,通讯通路门店!$J:$J,"OPPO体验店")</f>
        <v>0</v>
      </c>
      <c r="BF1557" s="99">
        <f>SUMIFS(通讯通路门店!$X:$X,通讯通路门店!$S:$S,$G1557,通讯通路门店!$J:$J,"华为授权体验店")+SUMIFS(通讯通路门店!$AA:$AA,通讯通路门店!$S:$S,$G1557,通讯通路门店!$J:$J,"华为堡垒店")</f>
        <v>0</v>
      </c>
      <c r="BG1557" s="99">
        <f>SUMIFS(通讯通路门店!$Y:$Y,通讯通路门店!$S:$S,$G1557,通讯通路门店!$J:$J,"小米体验店")</f>
        <v>0</v>
      </c>
      <c r="BH1557" s="99">
        <f>SUMIFS(通讯通路门店!$AA:$AA,通讯通路门店!$S:$S,$G1557,通讯通路门店!$J:$J,"苹果体验店")</f>
        <v>0</v>
      </c>
      <c r="BI1557" s="99">
        <f>SUMIFS(通讯通路门店!$K:$K,通讯通路门店!$S:$S,$G1557,通讯通路门店!$J:$J,"其他品牌专卖店")</f>
        <v>0</v>
      </c>
      <c r="BJ1557" s="99">
        <f>SUMIFS(通讯通路门店!$AC:$AC,通讯通路门店!$S:$S,$G1557)</f>
        <v>0</v>
      </c>
      <c r="BK1557" s="99">
        <f>SUMIFS(通讯通路门店!$AD:$AD,通讯通路门店!$S:$S,$G1557)</f>
        <v>0</v>
      </c>
      <c r="BL1557" s="99">
        <f>SUMIFS(通讯通路门店!$AE:$AE,通讯通路门店!$S:$S,$G1557)</f>
        <v>0</v>
      </c>
      <c r="BM1557" s="99">
        <f>SUMIFS(通讯通路门店!$AF:$AF,通讯通路门店!$S:$S,$G1557)</f>
        <v>0</v>
      </c>
      <c r="BN1557" s="99">
        <f>SUMIFS(通讯通路门店!$AG:$AG,通讯通路门店!$S:$S,$G1557)</f>
        <v>0</v>
      </c>
      <c r="BO1557" s="99">
        <f>SUMIFS(通讯通路门店!$AH:$AH,通讯通路门店!$S:$S,$G1557)</f>
        <v>0</v>
      </c>
      <c r="BP1557" s="99">
        <f>SUMIFS(通讯通路门店!$AI:$AI,通讯通路门店!$S:$S,$G1557)</f>
        <v>0</v>
      </c>
      <c r="BQ1557" s="83"/>
    </row>
    <row r="1558" spans="1:69">
      <c r="A1558" s="99" t="str">
        <f>IFERROR(_xlfn.XLOOKUP($G1558,通讯通路门店!$S$4:$S$993933,通讯通路门店!$A$4:$A$993933,0,0),"")</f>
        <v>海南省</v>
      </c>
      <c r="B1558" s="99" t="str">
        <f>IFERROR(_xlfn.XLOOKUP($G1558,通讯通路门店!$S$4:$S$993933,通讯通路门店!$B$4:$B$993933,0,0),"")</f>
        <v>昌江黎族自治县</v>
      </c>
      <c r="C1558" s="99" t="str">
        <f>IFERROR(_xlfn.XLOOKUP($G1558,通讯通路门店!$S$4:$S$993933,通讯通路门店!$C$4:$C$993933,0,0),"")</f>
        <v>昌江黎族自治县</v>
      </c>
      <c r="D1558" s="99" t="str">
        <f>IFERROR(_xlfn.XLOOKUP($G1558,通讯通路门店!$S$4:$S$993933,通讯通路门店!$D$4:$D$993933,0,0),"")</f>
        <v>叉河镇</v>
      </c>
      <c r="E1558" s="83"/>
      <c r="F1558" s="83"/>
      <c r="G1558" s="101"/>
      <c r="H1558" s="102">
        <f>IFERROR(_xlfn.XLOOKUP($G1558,通讯通路门店!$S$4:$S$993933,通讯通路门店!$R$4:$R$993933,0,0),"")</f>
        <v>0</v>
      </c>
      <c r="I1558" s="83"/>
      <c r="J1558" s="83"/>
      <c r="K1558" s="83"/>
      <c r="L1558" s="83"/>
      <c r="M1558" s="83"/>
      <c r="N1558" s="83"/>
      <c r="O1558" s="83"/>
      <c r="P1558" s="83"/>
      <c r="Q1558" s="83"/>
      <c r="R1558" s="83"/>
      <c r="S1558" s="83"/>
      <c r="T1558" s="83"/>
      <c r="U1558" s="99">
        <f>COUNTIF(通讯通路门店!$S:$S,$G1558)</f>
        <v>0</v>
      </c>
      <c r="V1558" s="99">
        <f>COUNTIFS(通讯通路门店!$S:$S,$G1558,通讯通路门店!$J:$J,"综合卖场")</f>
        <v>0</v>
      </c>
      <c r="W1558" s="99">
        <f>SUMIFS(通讯通路门店!$AJ:$AJ,通讯通路门店!$S:$S,通讯客户沙盘!$G1558)</f>
        <v>0</v>
      </c>
      <c r="X1558" s="99">
        <f t="shared" si="120"/>
        <v>0</v>
      </c>
      <c r="Y1558" s="99">
        <f>COUNTIFS(通讯通路门店!$S:$S,$G1558,通讯通路门店!$J:$J,"荣耀体验店")+COUNTIFS(通讯通路门店!$S:$S,$G1558,通讯通路门店!$J:$J,"荣耀授权专卖店")</f>
        <v>0</v>
      </c>
      <c r="Z1558" s="99">
        <f>COUNTIFS(通讯通路门店!$S:$S,$G1558,通讯通路门店!$J:$J,"VIVO体验店")</f>
        <v>0</v>
      </c>
      <c r="AA1558" s="99">
        <f>COUNTIFS(通讯通路门店!$S:$S,$G1558,通讯通路门店!$J:$J,"OPPO体验店")</f>
        <v>0</v>
      </c>
      <c r="AB1558" s="99">
        <f>COUNTIFS(通讯通路门店!$S:$S,$G1558,通讯通路门店!$J:$J,"华为授权体验店")+COUNTIFS(通讯通路门店!$S:$S,$G1558,通讯通路门店!$J:$J,"华为堡垒店")</f>
        <v>0</v>
      </c>
      <c r="AC1558" s="99">
        <f>COUNTIFS(通讯通路门店!$S:$S,$G1558,通讯通路门店!$J:$J,"小米体验店")</f>
        <v>0</v>
      </c>
      <c r="AD1558" s="99">
        <f>COUNTIFS(通讯通路门店!$S:$S,$G1558,通讯通路门店!$J:$J,"苹果体验店")</f>
        <v>0</v>
      </c>
      <c r="AE1558" s="99">
        <f>COUNTIFS(通讯通路门店!$S:$S,$G1558,通讯通路门店!$J:$J,"其他品牌专卖店")</f>
        <v>0</v>
      </c>
      <c r="AF1558" s="99">
        <f>SUMIFS(通讯通路门店!$BI:$BI,通讯通路门店!$S:$S,$G1558)</f>
        <v>0</v>
      </c>
      <c r="AG1558" s="99">
        <f>SUMIFS(通讯通路门店!$BH:$BH,通讯通路门店!$S:$S,$G1558)</f>
        <v>0</v>
      </c>
      <c r="AH1558" s="99">
        <f t="shared" si="121"/>
        <v>0</v>
      </c>
      <c r="AI1558" s="99">
        <f>SUMIFS(通讯通路门店!$BB:$BB,通讯通路门店!$S:$S,$G1558)</f>
        <v>0</v>
      </c>
      <c r="AJ1558" s="99">
        <f>SUMIFS(通讯通路门店!$BE:$BE,通讯通路门店!$S:$S,$G1558)</f>
        <v>0</v>
      </c>
      <c r="AK1558" s="99">
        <f>SUMIFS(通讯通路门店!$BG:$BG,通讯通路门店!$S:$S,$G1558)</f>
        <v>0</v>
      </c>
      <c r="AL1558" s="99">
        <f>SUMIFS(通讯通路门店!$BC:$BC,通讯通路门店!$S:$S,$G1558)</f>
        <v>0</v>
      </c>
      <c r="AM1558" s="99">
        <f>SUMIFS(通讯通路门店!$BD:$BD,通讯通路门店!$S:$S,$G1558)</f>
        <v>0</v>
      </c>
      <c r="AN1558" s="99">
        <f>SUMIFS(通讯通路门店!$BF:$BF,通讯通路门店!$S:$S,$G1558)</f>
        <v>0</v>
      </c>
      <c r="AO1558" s="99">
        <f t="shared" si="122"/>
        <v>0</v>
      </c>
      <c r="AP1558" s="99">
        <f>SUMIFS(通讯通路门店!$K:$K,通讯通路门店!$S:$S,$G1558)</f>
        <v>0</v>
      </c>
      <c r="AQ1558" s="83"/>
      <c r="AR1558" s="99">
        <f>SUMIFS(通讯通路门店!$T:$T,通讯通路门店!$S:$S,$G1558)</f>
        <v>0</v>
      </c>
      <c r="AS1558" s="99">
        <f>SUMIFS(通讯通路门店!$U:$U,通讯通路门店!$S:$S,$G1558)</f>
        <v>0</v>
      </c>
      <c r="AT1558" s="99">
        <f>SUMIFS(通讯通路门店!$V:$V,通讯通路门店!$S:$S,$G1558)</f>
        <v>0</v>
      </c>
      <c r="AU1558" s="99">
        <f>SUMIFS(通讯通路门店!$W:$W,通讯通路门店!$S:$S,$G1558)</f>
        <v>0</v>
      </c>
      <c r="AV1558" s="99">
        <f>SUMIFS(通讯通路门店!$Z:$Z,通讯通路门店!$S:$S,$G1558)</f>
        <v>0</v>
      </c>
      <c r="AW1558" s="99">
        <f>SUMIFS(通讯通路门店!$AB:$AB,通讯通路门店!$S:$S,$G1558)</f>
        <v>0</v>
      </c>
      <c r="AX1558" s="99">
        <f>SUMIFS(通讯通路门店!$X:$X,通讯通路门店!$S:$S,$G1558)</f>
        <v>0</v>
      </c>
      <c r="AY1558" s="99">
        <f>SUMIFS(通讯通路门店!$Y:$Y,通讯通路门店!$S:$S,$G1558)</f>
        <v>0</v>
      </c>
      <c r="AZ1558" s="99">
        <f>SUMIFS(通讯通路门店!$AA:$AA,通讯通路门店!$S:$S,$G1558)</f>
        <v>0</v>
      </c>
      <c r="BA1558" s="99">
        <f t="shared" si="123"/>
        <v>0</v>
      </c>
      <c r="BB1558" s="99">
        <f t="shared" si="124"/>
        <v>0</v>
      </c>
      <c r="BC1558" s="99">
        <f>SUMIFS(通讯通路门店!$W:$W,通讯通路门店!$S:$S,$G1558,通讯通路门店!$J:$J,"荣耀体验店")+SUMIFS(通讯通路门店!$W:$W,通讯通路门店!$S:$S,$G1558,通讯通路门店!$J:$J,"荣耀授权专卖店")</f>
        <v>0</v>
      </c>
      <c r="BD1558" s="99">
        <f>SUMIFS(通讯通路门店!$Z:$Z,通讯通路门店!$S:$S,$G1558,通讯通路门店!$J:$J,"VIVO体验店")</f>
        <v>0</v>
      </c>
      <c r="BE1558" s="99">
        <f>SUMIFS(通讯通路门店!$AB:$AB,通讯通路门店!$S:$S,$G1558,通讯通路门店!$J:$J,"OPPO体验店")</f>
        <v>0</v>
      </c>
      <c r="BF1558" s="99">
        <f>SUMIFS(通讯通路门店!$X:$X,通讯通路门店!$S:$S,$G1558,通讯通路门店!$J:$J,"华为授权体验店")+SUMIFS(通讯通路门店!$AA:$AA,通讯通路门店!$S:$S,$G1558,通讯通路门店!$J:$J,"华为堡垒店")</f>
        <v>0</v>
      </c>
      <c r="BG1558" s="99">
        <f>SUMIFS(通讯通路门店!$Y:$Y,通讯通路门店!$S:$S,$G1558,通讯通路门店!$J:$J,"小米体验店")</f>
        <v>0</v>
      </c>
      <c r="BH1558" s="99">
        <f>SUMIFS(通讯通路门店!$AA:$AA,通讯通路门店!$S:$S,$G1558,通讯通路门店!$J:$J,"苹果体验店")</f>
        <v>0</v>
      </c>
      <c r="BI1558" s="99">
        <f>SUMIFS(通讯通路门店!$K:$K,通讯通路门店!$S:$S,$G1558,通讯通路门店!$J:$J,"其他品牌专卖店")</f>
        <v>0</v>
      </c>
      <c r="BJ1558" s="99">
        <f>SUMIFS(通讯通路门店!$AC:$AC,通讯通路门店!$S:$S,$G1558)</f>
        <v>0</v>
      </c>
      <c r="BK1558" s="99">
        <f>SUMIFS(通讯通路门店!$AD:$AD,通讯通路门店!$S:$S,$G1558)</f>
        <v>0</v>
      </c>
      <c r="BL1558" s="99">
        <f>SUMIFS(通讯通路门店!$AE:$AE,通讯通路门店!$S:$S,$G1558)</f>
        <v>0</v>
      </c>
      <c r="BM1558" s="99">
        <f>SUMIFS(通讯通路门店!$AF:$AF,通讯通路门店!$S:$S,$G1558)</f>
        <v>0</v>
      </c>
      <c r="BN1558" s="99">
        <f>SUMIFS(通讯通路门店!$AG:$AG,通讯通路门店!$S:$S,$G1558)</f>
        <v>0</v>
      </c>
      <c r="BO1558" s="99">
        <f>SUMIFS(通讯通路门店!$AH:$AH,通讯通路门店!$S:$S,$G1558)</f>
        <v>0</v>
      </c>
      <c r="BP1558" s="99">
        <f>SUMIFS(通讯通路门店!$AI:$AI,通讯通路门店!$S:$S,$G1558)</f>
        <v>0</v>
      </c>
      <c r="BQ1558" s="83"/>
    </row>
    <row r="1559" spans="1:69">
      <c r="A1559" s="99" t="str">
        <f>IFERROR(_xlfn.XLOOKUP($G1559,通讯通路门店!$S$4:$S$993933,通讯通路门店!$A$4:$A$993933,0,0),"")</f>
        <v>海南省</v>
      </c>
      <c r="B1559" s="99" t="str">
        <f>IFERROR(_xlfn.XLOOKUP($G1559,通讯通路门店!$S$4:$S$993933,通讯通路门店!$B$4:$B$993933,0,0),"")</f>
        <v>昌江黎族自治县</v>
      </c>
      <c r="C1559" s="99" t="str">
        <f>IFERROR(_xlfn.XLOOKUP($G1559,通讯通路门店!$S$4:$S$993933,通讯通路门店!$C$4:$C$993933,0,0),"")</f>
        <v>昌江黎族自治县</v>
      </c>
      <c r="D1559" s="99" t="str">
        <f>IFERROR(_xlfn.XLOOKUP($G1559,通讯通路门店!$S$4:$S$993933,通讯通路门店!$D$4:$D$993933,0,0),"")</f>
        <v>叉河镇</v>
      </c>
      <c r="E1559" s="83"/>
      <c r="F1559" s="83"/>
      <c r="G1559" s="101"/>
      <c r="H1559" s="102">
        <f>IFERROR(_xlfn.XLOOKUP($G1559,通讯通路门店!$S$4:$S$993933,通讯通路门店!$R$4:$R$993933,0,0),"")</f>
        <v>0</v>
      </c>
      <c r="I1559" s="83"/>
      <c r="J1559" s="83"/>
      <c r="K1559" s="83"/>
      <c r="L1559" s="83"/>
      <c r="M1559" s="83"/>
      <c r="N1559" s="83"/>
      <c r="O1559" s="83"/>
      <c r="P1559" s="83"/>
      <c r="Q1559" s="83"/>
      <c r="R1559" s="83"/>
      <c r="S1559" s="83"/>
      <c r="T1559" s="83"/>
      <c r="U1559" s="99">
        <f>COUNTIF(通讯通路门店!$S:$S,$G1559)</f>
        <v>0</v>
      </c>
      <c r="V1559" s="99">
        <f>COUNTIFS(通讯通路门店!$S:$S,$G1559,通讯通路门店!$J:$J,"综合卖场")</f>
        <v>0</v>
      </c>
      <c r="W1559" s="99">
        <f>SUMIFS(通讯通路门店!$AJ:$AJ,通讯通路门店!$S:$S,通讯客户沙盘!$G1559)</f>
        <v>0</v>
      </c>
      <c r="X1559" s="99">
        <f t="shared" si="120"/>
        <v>0</v>
      </c>
      <c r="Y1559" s="99">
        <f>COUNTIFS(通讯通路门店!$S:$S,$G1559,通讯通路门店!$J:$J,"荣耀体验店")+COUNTIFS(通讯通路门店!$S:$S,$G1559,通讯通路门店!$J:$J,"荣耀授权专卖店")</f>
        <v>0</v>
      </c>
      <c r="Z1559" s="99">
        <f>COUNTIFS(通讯通路门店!$S:$S,$G1559,通讯通路门店!$J:$J,"VIVO体验店")</f>
        <v>0</v>
      </c>
      <c r="AA1559" s="99">
        <f>COUNTIFS(通讯通路门店!$S:$S,$G1559,通讯通路门店!$J:$J,"OPPO体验店")</f>
        <v>0</v>
      </c>
      <c r="AB1559" s="99">
        <f>COUNTIFS(通讯通路门店!$S:$S,$G1559,通讯通路门店!$J:$J,"华为授权体验店")+COUNTIFS(通讯通路门店!$S:$S,$G1559,通讯通路门店!$J:$J,"华为堡垒店")</f>
        <v>0</v>
      </c>
      <c r="AC1559" s="99">
        <f>COUNTIFS(通讯通路门店!$S:$S,$G1559,通讯通路门店!$J:$J,"小米体验店")</f>
        <v>0</v>
      </c>
      <c r="AD1559" s="99">
        <f>COUNTIFS(通讯通路门店!$S:$S,$G1559,通讯通路门店!$J:$J,"苹果体验店")</f>
        <v>0</v>
      </c>
      <c r="AE1559" s="99">
        <f>COUNTIFS(通讯通路门店!$S:$S,$G1559,通讯通路门店!$J:$J,"其他品牌专卖店")</f>
        <v>0</v>
      </c>
      <c r="AF1559" s="99">
        <f>SUMIFS(通讯通路门店!$BI:$BI,通讯通路门店!$S:$S,$G1559)</f>
        <v>0</v>
      </c>
      <c r="AG1559" s="99">
        <f>SUMIFS(通讯通路门店!$BH:$BH,通讯通路门店!$S:$S,$G1559)</f>
        <v>0</v>
      </c>
      <c r="AH1559" s="99">
        <f t="shared" si="121"/>
        <v>0</v>
      </c>
      <c r="AI1559" s="99">
        <f>SUMIFS(通讯通路门店!$BB:$BB,通讯通路门店!$S:$S,$G1559)</f>
        <v>0</v>
      </c>
      <c r="AJ1559" s="99">
        <f>SUMIFS(通讯通路门店!$BE:$BE,通讯通路门店!$S:$S,$G1559)</f>
        <v>0</v>
      </c>
      <c r="AK1559" s="99">
        <f>SUMIFS(通讯通路门店!$BG:$BG,通讯通路门店!$S:$S,$G1559)</f>
        <v>0</v>
      </c>
      <c r="AL1559" s="99">
        <f>SUMIFS(通讯通路门店!$BC:$BC,通讯通路门店!$S:$S,$G1559)</f>
        <v>0</v>
      </c>
      <c r="AM1559" s="99">
        <f>SUMIFS(通讯通路门店!$BD:$BD,通讯通路门店!$S:$S,$G1559)</f>
        <v>0</v>
      </c>
      <c r="AN1559" s="99">
        <f>SUMIFS(通讯通路门店!$BF:$BF,通讯通路门店!$S:$S,$G1559)</f>
        <v>0</v>
      </c>
      <c r="AO1559" s="99">
        <f t="shared" si="122"/>
        <v>0</v>
      </c>
      <c r="AP1559" s="99">
        <f>SUMIFS(通讯通路门店!$K:$K,通讯通路门店!$S:$S,$G1559)</f>
        <v>0</v>
      </c>
      <c r="AQ1559" s="83"/>
      <c r="AR1559" s="99">
        <f>SUMIFS(通讯通路门店!$T:$T,通讯通路门店!$S:$S,$G1559)</f>
        <v>0</v>
      </c>
      <c r="AS1559" s="99">
        <f>SUMIFS(通讯通路门店!$U:$U,通讯通路门店!$S:$S,$G1559)</f>
        <v>0</v>
      </c>
      <c r="AT1559" s="99">
        <f>SUMIFS(通讯通路门店!$V:$V,通讯通路门店!$S:$S,$G1559)</f>
        <v>0</v>
      </c>
      <c r="AU1559" s="99">
        <f>SUMIFS(通讯通路门店!$W:$W,通讯通路门店!$S:$S,$G1559)</f>
        <v>0</v>
      </c>
      <c r="AV1559" s="99">
        <f>SUMIFS(通讯通路门店!$Z:$Z,通讯通路门店!$S:$S,$G1559)</f>
        <v>0</v>
      </c>
      <c r="AW1559" s="99">
        <f>SUMIFS(通讯通路门店!$AB:$AB,通讯通路门店!$S:$S,$G1559)</f>
        <v>0</v>
      </c>
      <c r="AX1559" s="99">
        <f>SUMIFS(通讯通路门店!$X:$X,通讯通路门店!$S:$S,$G1559)</f>
        <v>0</v>
      </c>
      <c r="AY1559" s="99">
        <f>SUMIFS(通讯通路门店!$Y:$Y,通讯通路门店!$S:$S,$G1559)</f>
        <v>0</v>
      </c>
      <c r="AZ1559" s="99">
        <f>SUMIFS(通讯通路门店!$AA:$AA,通讯通路门店!$S:$S,$G1559)</f>
        <v>0</v>
      </c>
      <c r="BA1559" s="99">
        <f t="shared" si="123"/>
        <v>0</v>
      </c>
      <c r="BB1559" s="99">
        <f t="shared" si="124"/>
        <v>0</v>
      </c>
      <c r="BC1559" s="99">
        <f>SUMIFS(通讯通路门店!$W:$W,通讯通路门店!$S:$S,$G1559,通讯通路门店!$J:$J,"荣耀体验店")+SUMIFS(通讯通路门店!$W:$W,通讯通路门店!$S:$S,$G1559,通讯通路门店!$J:$J,"荣耀授权专卖店")</f>
        <v>0</v>
      </c>
      <c r="BD1559" s="99">
        <f>SUMIFS(通讯通路门店!$Z:$Z,通讯通路门店!$S:$S,$G1559,通讯通路门店!$J:$J,"VIVO体验店")</f>
        <v>0</v>
      </c>
      <c r="BE1559" s="99">
        <f>SUMIFS(通讯通路门店!$AB:$AB,通讯通路门店!$S:$S,$G1559,通讯通路门店!$J:$J,"OPPO体验店")</f>
        <v>0</v>
      </c>
      <c r="BF1559" s="99">
        <f>SUMIFS(通讯通路门店!$X:$X,通讯通路门店!$S:$S,$G1559,通讯通路门店!$J:$J,"华为授权体验店")+SUMIFS(通讯通路门店!$AA:$AA,通讯通路门店!$S:$S,$G1559,通讯通路门店!$J:$J,"华为堡垒店")</f>
        <v>0</v>
      </c>
      <c r="BG1559" s="99">
        <f>SUMIFS(通讯通路门店!$Y:$Y,通讯通路门店!$S:$S,$G1559,通讯通路门店!$J:$J,"小米体验店")</f>
        <v>0</v>
      </c>
      <c r="BH1559" s="99">
        <f>SUMIFS(通讯通路门店!$AA:$AA,通讯通路门店!$S:$S,$G1559,通讯通路门店!$J:$J,"苹果体验店")</f>
        <v>0</v>
      </c>
      <c r="BI1559" s="99">
        <f>SUMIFS(通讯通路门店!$K:$K,通讯通路门店!$S:$S,$G1559,通讯通路门店!$J:$J,"其他品牌专卖店")</f>
        <v>0</v>
      </c>
      <c r="BJ1559" s="99">
        <f>SUMIFS(通讯通路门店!$AC:$AC,通讯通路门店!$S:$S,$G1559)</f>
        <v>0</v>
      </c>
      <c r="BK1559" s="99">
        <f>SUMIFS(通讯通路门店!$AD:$AD,通讯通路门店!$S:$S,$G1559)</f>
        <v>0</v>
      </c>
      <c r="BL1559" s="99">
        <f>SUMIFS(通讯通路门店!$AE:$AE,通讯通路门店!$S:$S,$G1559)</f>
        <v>0</v>
      </c>
      <c r="BM1559" s="99">
        <f>SUMIFS(通讯通路门店!$AF:$AF,通讯通路门店!$S:$S,$G1559)</f>
        <v>0</v>
      </c>
      <c r="BN1559" s="99">
        <f>SUMIFS(通讯通路门店!$AG:$AG,通讯通路门店!$S:$S,$G1559)</f>
        <v>0</v>
      </c>
      <c r="BO1559" s="99">
        <f>SUMIFS(通讯通路门店!$AH:$AH,通讯通路门店!$S:$S,$G1559)</f>
        <v>0</v>
      </c>
      <c r="BP1559" s="99">
        <f>SUMIFS(通讯通路门店!$AI:$AI,通讯通路门店!$S:$S,$G1559)</f>
        <v>0</v>
      </c>
      <c r="BQ1559" s="83"/>
    </row>
    <row r="1560" spans="1:69">
      <c r="A1560" s="99" t="str">
        <f>IFERROR(_xlfn.XLOOKUP($G1560,通讯通路门店!$S$4:$S$993933,通讯通路门店!$A$4:$A$993933,0,0),"")</f>
        <v>海南省</v>
      </c>
      <c r="B1560" s="99" t="str">
        <f>IFERROR(_xlfn.XLOOKUP($G1560,通讯通路门店!$S$4:$S$993933,通讯通路门店!$B$4:$B$993933,0,0),"")</f>
        <v>昌江黎族自治县</v>
      </c>
      <c r="C1560" s="99" t="str">
        <f>IFERROR(_xlfn.XLOOKUP($G1560,通讯通路门店!$S$4:$S$993933,通讯通路门店!$C$4:$C$993933,0,0),"")</f>
        <v>昌江黎族自治县</v>
      </c>
      <c r="D1560" s="99" t="str">
        <f>IFERROR(_xlfn.XLOOKUP($G1560,通讯通路门店!$S$4:$S$993933,通讯通路门店!$D$4:$D$993933,0,0),"")</f>
        <v>叉河镇</v>
      </c>
      <c r="E1560" s="83"/>
      <c r="F1560" s="83"/>
      <c r="G1560" s="101"/>
      <c r="H1560" s="102">
        <f>IFERROR(_xlfn.XLOOKUP($G1560,通讯通路门店!$S$4:$S$993933,通讯通路门店!$R$4:$R$993933,0,0),"")</f>
        <v>0</v>
      </c>
      <c r="I1560" s="83"/>
      <c r="J1560" s="83"/>
      <c r="K1560" s="83"/>
      <c r="L1560" s="83"/>
      <c r="M1560" s="83"/>
      <c r="N1560" s="83"/>
      <c r="O1560" s="83"/>
      <c r="P1560" s="83"/>
      <c r="Q1560" s="83"/>
      <c r="R1560" s="83"/>
      <c r="S1560" s="83"/>
      <c r="T1560" s="83"/>
      <c r="U1560" s="99">
        <f>COUNTIF(通讯通路门店!$S:$S,$G1560)</f>
        <v>0</v>
      </c>
      <c r="V1560" s="99">
        <f>COUNTIFS(通讯通路门店!$S:$S,$G1560,通讯通路门店!$J:$J,"综合卖场")</f>
        <v>0</v>
      </c>
      <c r="W1560" s="99">
        <f>SUMIFS(通讯通路门店!$AJ:$AJ,通讯通路门店!$S:$S,通讯客户沙盘!$G1560)</f>
        <v>0</v>
      </c>
      <c r="X1560" s="99">
        <f t="shared" si="120"/>
        <v>0</v>
      </c>
      <c r="Y1560" s="99">
        <f>COUNTIFS(通讯通路门店!$S:$S,$G1560,通讯通路门店!$J:$J,"荣耀体验店")+COUNTIFS(通讯通路门店!$S:$S,$G1560,通讯通路门店!$J:$J,"荣耀授权专卖店")</f>
        <v>0</v>
      </c>
      <c r="Z1560" s="99">
        <f>COUNTIFS(通讯通路门店!$S:$S,$G1560,通讯通路门店!$J:$J,"VIVO体验店")</f>
        <v>0</v>
      </c>
      <c r="AA1560" s="99">
        <f>COUNTIFS(通讯通路门店!$S:$S,$G1560,通讯通路门店!$J:$J,"OPPO体验店")</f>
        <v>0</v>
      </c>
      <c r="AB1560" s="99">
        <f>COUNTIFS(通讯通路门店!$S:$S,$G1560,通讯通路门店!$J:$J,"华为授权体验店")+COUNTIFS(通讯通路门店!$S:$S,$G1560,通讯通路门店!$J:$J,"华为堡垒店")</f>
        <v>0</v>
      </c>
      <c r="AC1560" s="99">
        <f>COUNTIFS(通讯通路门店!$S:$S,$G1560,通讯通路门店!$J:$J,"小米体验店")</f>
        <v>0</v>
      </c>
      <c r="AD1560" s="99">
        <f>COUNTIFS(通讯通路门店!$S:$S,$G1560,通讯通路门店!$J:$J,"苹果体验店")</f>
        <v>0</v>
      </c>
      <c r="AE1560" s="99">
        <f>COUNTIFS(通讯通路门店!$S:$S,$G1560,通讯通路门店!$J:$J,"其他品牌专卖店")</f>
        <v>0</v>
      </c>
      <c r="AF1560" s="99">
        <f>SUMIFS(通讯通路门店!$BI:$BI,通讯通路门店!$S:$S,$G1560)</f>
        <v>0</v>
      </c>
      <c r="AG1560" s="99">
        <f>SUMIFS(通讯通路门店!$BH:$BH,通讯通路门店!$S:$S,$G1560)</f>
        <v>0</v>
      </c>
      <c r="AH1560" s="99">
        <f t="shared" si="121"/>
        <v>0</v>
      </c>
      <c r="AI1560" s="99">
        <f>SUMIFS(通讯通路门店!$BB:$BB,通讯通路门店!$S:$S,$G1560)</f>
        <v>0</v>
      </c>
      <c r="AJ1560" s="99">
        <f>SUMIFS(通讯通路门店!$BE:$BE,通讯通路门店!$S:$S,$G1560)</f>
        <v>0</v>
      </c>
      <c r="AK1560" s="99">
        <f>SUMIFS(通讯通路门店!$BG:$BG,通讯通路门店!$S:$S,$G1560)</f>
        <v>0</v>
      </c>
      <c r="AL1560" s="99">
        <f>SUMIFS(通讯通路门店!$BC:$BC,通讯通路门店!$S:$S,$G1560)</f>
        <v>0</v>
      </c>
      <c r="AM1560" s="99">
        <f>SUMIFS(通讯通路门店!$BD:$BD,通讯通路门店!$S:$S,$G1560)</f>
        <v>0</v>
      </c>
      <c r="AN1560" s="99">
        <f>SUMIFS(通讯通路门店!$BF:$BF,通讯通路门店!$S:$S,$G1560)</f>
        <v>0</v>
      </c>
      <c r="AO1560" s="99">
        <f t="shared" si="122"/>
        <v>0</v>
      </c>
      <c r="AP1560" s="99">
        <f>SUMIFS(通讯通路门店!$K:$K,通讯通路门店!$S:$S,$G1560)</f>
        <v>0</v>
      </c>
      <c r="AQ1560" s="83"/>
      <c r="AR1560" s="99">
        <f>SUMIFS(通讯通路门店!$T:$T,通讯通路门店!$S:$S,$G1560)</f>
        <v>0</v>
      </c>
      <c r="AS1560" s="99">
        <f>SUMIFS(通讯通路门店!$U:$U,通讯通路门店!$S:$S,$G1560)</f>
        <v>0</v>
      </c>
      <c r="AT1560" s="99">
        <f>SUMIFS(通讯通路门店!$V:$V,通讯通路门店!$S:$S,$G1560)</f>
        <v>0</v>
      </c>
      <c r="AU1560" s="99">
        <f>SUMIFS(通讯通路门店!$W:$W,通讯通路门店!$S:$S,$G1560)</f>
        <v>0</v>
      </c>
      <c r="AV1560" s="99">
        <f>SUMIFS(通讯通路门店!$Z:$Z,通讯通路门店!$S:$S,$G1560)</f>
        <v>0</v>
      </c>
      <c r="AW1560" s="99">
        <f>SUMIFS(通讯通路门店!$AB:$AB,通讯通路门店!$S:$S,$G1560)</f>
        <v>0</v>
      </c>
      <c r="AX1560" s="99">
        <f>SUMIFS(通讯通路门店!$X:$X,通讯通路门店!$S:$S,$G1560)</f>
        <v>0</v>
      </c>
      <c r="AY1560" s="99">
        <f>SUMIFS(通讯通路门店!$Y:$Y,通讯通路门店!$S:$S,$G1560)</f>
        <v>0</v>
      </c>
      <c r="AZ1560" s="99">
        <f>SUMIFS(通讯通路门店!$AA:$AA,通讯通路门店!$S:$S,$G1560)</f>
        <v>0</v>
      </c>
      <c r="BA1560" s="99">
        <f t="shared" si="123"/>
        <v>0</v>
      </c>
      <c r="BB1560" s="99">
        <f t="shared" si="124"/>
        <v>0</v>
      </c>
      <c r="BC1560" s="99">
        <f>SUMIFS(通讯通路门店!$W:$W,通讯通路门店!$S:$S,$G1560,通讯通路门店!$J:$J,"荣耀体验店")+SUMIFS(通讯通路门店!$W:$W,通讯通路门店!$S:$S,$G1560,通讯通路门店!$J:$J,"荣耀授权专卖店")</f>
        <v>0</v>
      </c>
      <c r="BD1560" s="99">
        <f>SUMIFS(通讯通路门店!$Z:$Z,通讯通路门店!$S:$S,$G1560,通讯通路门店!$J:$J,"VIVO体验店")</f>
        <v>0</v>
      </c>
      <c r="BE1560" s="99">
        <f>SUMIFS(通讯通路门店!$AB:$AB,通讯通路门店!$S:$S,$G1560,通讯通路门店!$J:$J,"OPPO体验店")</f>
        <v>0</v>
      </c>
      <c r="BF1560" s="99">
        <f>SUMIFS(通讯通路门店!$X:$X,通讯通路门店!$S:$S,$G1560,通讯通路门店!$J:$J,"华为授权体验店")+SUMIFS(通讯通路门店!$AA:$AA,通讯通路门店!$S:$S,$G1560,通讯通路门店!$J:$J,"华为堡垒店")</f>
        <v>0</v>
      </c>
      <c r="BG1560" s="99">
        <f>SUMIFS(通讯通路门店!$Y:$Y,通讯通路门店!$S:$S,$G1560,通讯通路门店!$J:$J,"小米体验店")</f>
        <v>0</v>
      </c>
      <c r="BH1560" s="99">
        <f>SUMIFS(通讯通路门店!$AA:$AA,通讯通路门店!$S:$S,$G1560,通讯通路门店!$J:$J,"苹果体验店")</f>
        <v>0</v>
      </c>
      <c r="BI1560" s="99">
        <f>SUMIFS(通讯通路门店!$K:$K,通讯通路门店!$S:$S,$G1560,通讯通路门店!$J:$J,"其他品牌专卖店")</f>
        <v>0</v>
      </c>
      <c r="BJ1560" s="99">
        <f>SUMIFS(通讯通路门店!$AC:$AC,通讯通路门店!$S:$S,$G1560)</f>
        <v>0</v>
      </c>
      <c r="BK1560" s="99">
        <f>SUMIFS(通讯通路门店!$AD:$AD,通讯通路门店!$S:$S,$G1560)</f>
        <v>0</v>
      </c>
      <c r="BL1560" s="99">
        <f>SUMIFS(通讯通路门店!$AE:$AE,通讯通路门店!$S:$S,$G1560)</f>
        <v>0</v>
      </c>
      <c r="BM1560" s="99">
        <f>SUMIFS(通讯通路门店!$AF:$AF,通讯通路门店!$S:$S,$G1560)</f>
        <v>0</v>
      </c>
      <c r="BN1560" s="99">
        <f>SUMIFS(通讯通路门店!$AG:$AG,通讯通路门店!$S:$S,$G1560)</f>
        <v>0</v>
      </c>
      <c r="BO1560" s="99">
        <f>SUMIFS(通讯通路门店!$AH:$AH,通讯通路门店!$S:$S,$G1560)</f>
        <v>0</v>
      </c>
      <c r="BP1560" s="99">
        <f>SUMIFS(通讯通路门店!$AI:$AI,通讯通路门店!$S:$S,$G1560)</f>
        <v>0</v>
      </c>
      <c r="BQ1560" s="83"/>
    </row>
    <row r="1561" spans="1:69">
      <c r="A1561" s="99" t="str">
        <f>IFERROR(_xlfn.XLOOKUP($G1561,通讯通路门店!$S$4:$S$993933,通讯通路门店!$A$4:$A$993933,0,0),"")</f>
        <v>海南省</v>
      </c>
      <c r="B1561" s="99" t="str">
        <f>IFERROR(_xlfn.XLOOKUP($G1561,通讯通路门店!$S$4:$S$993933,通讯通路门店!$B$4:$B$993933,0,0),"")</f>
        <v>昌江黎族自治县</v>
      </c>
      <c r="C1561" s="99" t="str">
        <f>IFERROR(_xlfn.XLOOKUP($G1561,通讯通路门店!$S$4:$S$993933,通讯通路门店!$C$4:$C$993933,0,0),"")</f>
        <v>昌江黎族自治县</v>
      </c>
      <c r="D1561" s="99" t="str">
        <f>IFERROR(_xlfn.XLOOKUP($G1561,通讯通路门店!$S$4:$S$993933,通讯通路门店!$D$4:$D$993933,0,0),"")</f>
        <v>叉河镇</v>
      </c>
      <c r="E1561" s="83"/>
      <c r="F1561" s="83"/>
      <c r="G1561" s="101"/>
      <c r="H1561" s="102">
        <f>IFERROR(_xlfn.XLOOKUP($G1561,通讯通路门店!$S$4:$S$993933,通讯通路门店!$R$4:$R$993933,0,0),"")</f>
        <v>0</v>
      </c>
      <c r="I1561" s="83"/>
      <c r="J1561" s="83"/>
      <c r="K1561" s="83"/>
      <c r="L1561" s="83"/>
      <c r="M1561" s="83"/>
      <c r="N1561" s="83"/>
      <c r="O1561" s="83"/>
      <c r="P1561" s="83"/>
      <c r="Q1561" s="83"/>
      <c r="R1561" s="83"/>
      <c r="S1561" s="83"/>
      <c r="T1561" s="83"/>
      <c r="U1561" s="99">
        <f>COUNTIF(通讯通路门店!$S:$S,$G1561)</f>
        <v>0</v>
      </c>
      <c r="V1561" s="99">
        <f>COUNTIFS(通讯通路门店!$S:$S,$G1561,通讯通路门店!$J:$J,"综合卖场")</f>
        <v>0</v>
      </c>
      <c r="W1561" s="99">
        <f>SUMIFS(通讯通路门店!$AJ:$AJ,通讯通路门店!$S:$S,通讯客户沙盘!$G1561)</f>
        <v>0</v>
      </c>
      <c r="X1561" s="99">
        <f t="shared" si="120"/>
        <v>0</v>
      </c>
      <c r="Y1561" s="99">
        <f>COUNTIFS(通讯通路门店!$S:$S,$G1561,通讯通路门店!$J:$J,"荣耀体验店")+COUNTIFS(通讯通路门店!$S:$S,$G1561,通讯通路门店!$J:$J,"荣耀授权专卖店")</f>
        <v>0</v>
      </c>
      <c r="Z1561" s="99">
        <f>COUNTIFS(通讯通路门店!$S:$S,$G1561,通讯通路门店!$J:$J,"VIVO体验店")</f>
        <v>0</v>
      </c>
      <c r="AA1561" s="99">
        <f>COUNTIFS(通讯通路门店!$S:$S,$G1561,通讯通路门店!$J:$J,"OPPO体验店")</f>
        <v>0</v>
      </c>
      <c r="AB1561" s="99">
        <f>COUNTIFS(通讯通路门店!$S:$S,$G1561,通讯通路门店!$J:$J,"华为授权体验店")+COUNTIFS(通讯通路门店!$S:$S,$G1561,通讯通路门店!$J:$J,"华为堡垒店")</f>
        <v>0</v>
      </c>
      <c r="AC1561" s="99">
        <f>COUNTIFS(通讯通路门店!$S:$S,$G1561,通讯通路门店!$J:$J,"小米体验店")</f>
        <v>0</v>
      </c>
      <c r="AD1561" s="99">
        <f>COUNTIFS(通讯通路门店!$S:$S,$G1561,通讯通路门店!$J:$J,"苹果体验店")</f>
        <v>0</v>
      </c>
      <c r="AE1561" s="99">
        <f>COUNTIFS(通讯通路门店!$S:$S,$G1561,通讯通路门店!$J:$J,"其他品牌专卖店")</f>
        <v>0</v>
      </c>
      <c r="AF1561" s="99">
        <f>SUMIFS(通讯通路门店!$BI:$BI,通讯通路门店!$S:$S,$G1561)</f>
        <v>0</v>
      </c>
      <c r="AG1561" s="99">
        <f>SUMIFS(通讯通路门店!$BH:$BH,通讯通路门店!$S:$S,$G1561)</f>
        <v>0</v>
      </c>
      <c r="AH1561" s="99">
        <f t="shared" si="121"/>
        <v>0</v>
      </c>
      <c r="AI1561" s="99">
        <f>SUMIFS(通讯通路门店!$BB:$BB,通讯通路门店!$S:$S,$G1561)</f>
        <v>0</v>
      </c>
      <c r="AJ1561" s="99">
        <f>SUMIFS(通讯通路门店!$BE:$BE,通讯通路门店!$S:$S,$G1561)</f>
        <v>0</v>
      </c>
      <c r="AK1561" s="99">
        <f>SUMIFS(通讯通路门店!$BG:$BG,通讯通路门店!$S:$S,$G1561)</f>
        <v>0</v>
      </c>
      <c r="AL1561" s="99">
        <f>SUMIFS(通讯通路门店!$BC:$BC,通讯通路门店!$S:$S,$G1561)</f>
        <v>0</v>
      </c>
      <c r="AM1561" s="99">
        <f>SUMIFS(通讯通路门店!$BD:$BD,通讯通路门店!$S:$S,$G1561)</f>
        <v>0</v>
      </c>
      <c r="AN1561" s="99">
        <f>SUMIFS(通讯通路门店!$BF:$BF,通讯通路门店!$S:$S,$G1561)</f>
        <v>0</v>
      </c>
      <c r="AO1561" s="99">
        <f t="shared" si="122"/>
        <v>0</v>
      </c>
      <c r="AP1561" s="99">
        <f>SUMIFS(通讯通路门店!$K:$K,通讯通路门店!$S:$S,$G1561)</f>
        <v>0</v>
      </c>
      <c r="AQ1561" s="83"/>
      <c r="AR1561" s="99">
        <f>SUMIFS(通讯通路门店!$T:$T,通讯通路门店!$S:$S,$G1561)</f>
        <v>0</v>
      </c>
      <c r="AS1561" s="99">
        <f>SUMIFS(通讯通路门店!$U:$U,通讯通路门店!$S:$S,$G1561)</f>
        <v>0</v>
      </c>
      <c r="AT1561" s="99">
        <f>SUMIFS(通讯通路门店!$V:$V,通讯通路门店!$S:$S,$G1561)</f>
        <v>0</v>
      </c>
      <c r="AU1561" s="99">
        <f>SUMIFS(通讯通路门店!$W:$W,通讯通路门店!$S:$S,$G1561)</f>
        <v>0</v>
      </c>
      <c r="AV1561" s="99">
        <f>SUMIFS(通讯通路门店!$Z:$Z,通讯通路门店!$S:$S,$G1561)</f>
        <v>0</v>
      </c>
      <c r="AW1561" s="99">
        <f>SUMIFS(通讯通路门店!$AB:$AB,通讯通路门店!$S:$S,$G1561)</f>
        <v>0</v>
      </c>
      <c r="AX1561" s="99">
        <f>SUMIFS(通讯通路门店!$X:$X,通讯通路门店!$S:$S,$G1561)</f>
        <v>0</v>
      </c>
      <c r="AY1561" s="99">
        <f>SUMIFS(通讯通路门店!$Y:$Y,通讯通路门店!$S:$S,$G1561)</f>
        <v>0</v>
      </c>
      <c r="AZ1561" s="99">
        <f>SUMIFS(通讯通路门店!$AA:$AA,通讯通路门店!$S:$S,$G1561)</f>
        <v>0</v>
      </c>
      <c r="BA1561" s="99">
        <f t="shared" si="123"/>
        <v>0</v>
      </c>
      <c r="BB1561" s="99">
        <f t="shared" si="124"/>
        <v>0</v>
      </c>
      <c r="BC1561" s="99">
        <f>SUMIFS(通讯通路门店!$W:$W,通讯通路门店!$S:$S,$G1561,通讯通路门店!$J:$J,"荣耀体验店")+SUMIFS(通讯通路门店!$W:$W,通讯通路门店!$S:$S,$G1561,通讯通路门店!$J:$J,"荣耀授权专卖店")</f>
        <v>0</v>
      </c>
      <c r="BD1561" s="99">
        <f>SUMIFS(通讯通路门店!$Z:$Z,通讯通路门店!$S:$S,$G1561,通讯通路门店!$J:$J,"VIVO体验店")</f>
        <v>0</v>
      </c>
      <c r="BE1561" s="99">
        <f>SUMIFS(通讯通路门店!$AB:$AB,通讯通路门店!$S:$S,$G1561,通讯通路门店!$J:$J,"OPPO体验店")</f>
        <v>0</v>
      </c>
      <c r="BF1561" s="99">
        <f>SUMIFS(通讯通路门店!$X:$X,通讯通路门店!$S:$S,$G1561,通讯通路门店!$J:$J,"华为授权体验店")+SUMIFS(通讯通路门店!$AA:$AA,通讯通路门店!$S:$S,$G1561,通讯通路门店!$J:$J,"华为堡垒店")</f>
        <v>0</v>
      </c>
      <c r="BG1561" s="99">
        <f>SUMIFS(通讯通路门店!$Y:$Y,通讯通路门店!$S:$S,$G1561,通讯通路门店!$J:$J,"小米体验店")</f>
        <v>0</v>
      </c>
      <c r="BH1561" s="99">
        <f>SUMIFS(通讯通路门店!$AA:$AA,通讯通路门店!$S:$S,$G1561,通讯通路门店!$J:$J,"苹果体验店")</f>
        <v>0</v>
      </c>
      <c r="BI1561" s="99">
        <f>SUMIFS(通讯通路门店!$K:$K,通讯通路门店!$S:$S,$G1561,通讯通路门店!$J:$J,"其他品牌专卖店")</f>
        <v>0</v>
      </c>
      <c r="BJ1561" s="99">
        <f>SUMIFS(通讯通路门店!$AC:$AC,通讯通路门店!$S:$S,$G1561)</f>
        <v>0</v>
      </c>
      <c r="BK1561" s="99">
        <f>SUMIFS(通讯通路门店!$AD:$AD,通讯通路门店!$S:$S,$G1561)</f>
        <v>0</v>
      </c>
      <c r="BL1561" s="99">
        <f>SUMIFS(通讯通路门店!$AE:$AE,通讯通路门店!$S:$S,$G1561)</f>
        <v>0</v>
      </c>
      <c r="BM1561" s="99">
        <f>SUMIFS(通讯通路门店!$AF:$AF,通讯通路门店!$S:$S,$G1561)</f>
        <v>0</v>
      </c>
      <c r="BN1561" s="99">
        <f>SUMIFS(通讯通路门店!$AG:$AG,通讯通路门店!$S:$S,$G1561)</f>
        <v>0</v>
      </c>
      <c r="BO1561" s="99">
        <f>SUMIFS(通讯通路门店!$AH:$AH,通讯通路门店!$S:$S,$G1561)</f>
        <v>0</v>
      </c>
      <c r="BP1561" s="99">
        <f>SUMIFS(通讯通路门店!$AI:$AI,通讯通路门店!$S:$S,$G1561)</f>
        <v>0</v>
      </c>
      <c r="BQ1561" s="83"/>
    </row>
    <row r="1562" spans="1:69">
      <c r="A1562" s="99" t="str">
        <f>IFERROR(_xlfn.XLOOKUP($G1562,通讯通路门店!$S$4:$S$993933,通讯通路门店!$A$4:$A$993933,0,0),"")</f>
        <v>海南省</v>
      </c>
      <c r="B1562" s="99" t="str">
        <f>IFERROR(_xlfn.XLOOKUP($G1562,通讯通路门店!$S$4:$S$993933,通讯通路门店!$B$4:$B$993933,0,0),"")</f>
        <v>昌江黎族自治县</v>
      </c>
      <c r="C1562" s="99" t="str">
        <f>IFERROR(_xlfn.XLOOKUP($G1562,通讯通路门店!$S$4:$S$993933,通讯通路门店!$C$4:$C$993933,0,0),"")</f>
        <v>昌江黎族自治县</v>
      </c>
      <c r="D1562" s="99" t="str">
        <f>IFERROR(_xlfn.XLOOKUP($G1562,通讯通路门店!$S$4:$S$993933,通讯通路门店!$D$4:$D$993933,0,0),"")</f>
        <v>叉河镇</v>
      </c>
      <c r="E1562" s="83"/>
      <c r="F1562" s="83"/>
      <c r="G1562" s="101"/>
      <c r="H1562" s="102">
        <f>IFERROR(_xlfn.XLOOKUP($G1562,通讯通路门店!$S$4:$S$993933,通讯通路门店!$R$4:$R$993933,0,0),"")</f>
        <v>0</v>
      </c>
      <c r="I1562" s="83"/>
      <c r="J1562" s="83"/>
      <c r="K1562" s="83"/>
      <c r="L1562" s="83"/>
      <c r="M1562" s="83"/>
      <c r="N1562" s="83"/>
      <c r="O1562" s="83"/>
      <c r="P1562" s="83"/>
      <c r="Q1562" s="83"/>
      <c r="R1562" s="83"/>
      <c r="S1562" s="83"/>
      <c r="T1562" s="83"/>
      <c r="U1562" s="99">
        <f>COUNTIF(通讯通路门店!$S:$S,$G1562)</f>
        <v>0</v>
      </c>
      <c r="V1562" s="99">
        <f>COUNTIFS(通讯通路门店!$S:$S,$G1562,通讯通路门店!$J:$J,"综合卖场")</f>
        <v>0</v>
      </c>
      <c r="W1562" s="99">
        <f>SUMIFS(通讯通路门店!$AJ:$AJ,通讯通路门店!$S:$S,通讯客户沙盘!$G1562)</f>
        <v>0</v>
      </c>
      <c r="X1562" s="99">
        <f t="shared" si="120"/>
        <v>0</v>
      </c>
      <c r="Y1562" s="99">
        <f>COUNTIFS(通讯通路门店!$S:$S,$G1562,通讯通路门店!$J:$J,"荣耀体验店")+COUNTIFS(通讯通路门店!$S:$S,$G1562,通讯通路门店!$J:$J,"荣耀授权专卖店")</f>
        <v>0</v>
      </c>
      <c r="Z1562" s="99">
        <f>COUNTIFS(通讯通路门店!$S:$S,$G1562,通讯通路门店!$J:$J,"VIVO体验店")</f>
        <v>0</v>
      </c>
      <c r="AA1562" s="99">
        <f>COUNTIFS(通讯通路门店!$S:$S,$G1562,通讯通路门店!$J:$J,"OPPO体验店")</f>
        <v>0</v>
      </c>
      <c r="AB1562" s="99">
        <f>COUNTIFS(通讯通路门店!$S:$S,$G1562,通讯通路门店!$J:$J,"华为授权体验店")+COUNTIFS(通讯通路门店!$S:$S,$G1562,通讯通路门店!$J:$J,"华为堡垒店")</f>
        <v>0</v>
      </c>
      <c r="AC1562" s="99">
        <f>COUNTIFS(通讯通路门店!$S:$S,$G1562,通讯通路门店!$J:$J,"小米体验店")</f>
        <v>0</v>
      </c>
      <c r="AD1562" s="99">
        <f>COUNTIFS(通讯通路门店!$S:$S,$G1562,通讯通路门店!$J:$J,"苹果体验店")</f>
        <v>0</v>
      </c>
      <c r="AE1562" s="99">
        <f>COUNTIFS(通讯通路门店!$S:$S,$G1562,通讯通路门店!$J:$J,"其他品牌专卖店")</f>
        <v>0</v>
      </c>
      <c r="AF1562" s="99">
        <f>SUMIFS(通讯通路门店!$BI:$BI,通讯通路门店!$S:$S,$G1562)</f>
        <v>0</v>
      </c>
      <c r="AG1562" s="99">
        <f>SUMIFS(通讯通路门店!$BH:$BH,通讯通路门店!$S:$S,$G1562)</f>
        <v>0</v>
      </c>
      <c r="AH1562" s="99">
        <f t="shared" si="121"/>
        <v>0</v>
      </c>
      <c r="AI1562" s="99">
        <f>SUMIFS(通讯通路门店!$BB:$BB,通讯通路门店!$S:$S,$G1562)</f>
        <v>0</v>
      </c>
      <c r="AJ1562" s="99">
        <f>SUMIFS(通讯通路门店!$BE:$BE,通讯通路门店!$S:$S,$G1562)</f>
        <v>0</v>
      </c>
      <c r="AK1562" s="99">
        <f>SUMIFS(通讯通路门店!$BG:$BG,通讯通路门店!$S:$S,$G1562)</f>
        <v>0</v>
      </c>
      <c r="AL1562" s="99">
        <f>SUMIFS(通讯通路门店!$BC:$BC,通讯通路门店!$S:$S,$G1562)</f>
        <v>0</v>
      </c>
      <c r="AM1562" s="99">
        <f>SUMIFS(通讯通路门店!$BD:$BD,通讯通路门店!$S:$S,$G1562)</f>
        <v>0</v>
      </c>
      <c r="AN1562" s="99">
        <f>SUMIFS(通讯通路门店!$BF:$BF,通讯通路门店!$S:$S,$G1562)</f>
        <v>0</v>
      </c>
      <c r="AO1562" s="99">
        <f t="shared" si="122"/>
        <v>0</v>
      </c>
      <c r="AP1562" s="99">
        <f>SUMIFS(通讯通路门店!$K:$K,通讯通路门店!$S:$S,$G1562)</f>
        <v>0</v>
      </c>
      <c r="AQ1562" s="83"/>
      <c r="AR1562" s="99">
        <f>SUMIFS(通讯通路门店!$T:$T,通讯通路门店!$S:$S,$G1562)</f>
        <v>0</v>
      </c>
      <c r="AS1562" s="99">
        <f>SUMIFS(通讯通路门店!$U:$U,通讯通路门店!$S:$S,$G1562)</f>
        <v>0</v>
      </c>
      <c r="AT1562" s="99">
        <f>SUMIFS(通讯通路门店!$V:$V,通讯通路门店!$S:$S,$G1562)</f>
        <v>0</v>
      </c>
      <c r="AU1562" s="99">
        <f>SUMIFS(通讯通路门店!$W:$W,通讯通路门店!$S:$S,$G1562)</f>
        <v>0</v>
      </c>
      <c r="AV1562" s="99">
        <f>SUMIFS(通讯通路门店!$Z:$Z,通讯通路门店!$S:$S,$G1562)</f>
        <v>0</v>
      </c>
      <c r="AW1562" s="99">
        <f>SUMIFS(通讯通路门店!$AB:$AB,通讯通路门店!$S:$S,$G1562)</f>
        <v>0</v>
      </c>
      <c r="AX1562" s="99">
        <f>SUMIFS(通讯通路门店!$X:$X,通讯通路门店!$S:$S,$G1562)</f>
        <v>0</v>
      </c>
      <c r="AY1562" s="99">
        <f>SUMIFS(通讯通路门店!$Y:$Y,通讯通路门店!$S:$S,$G1562)</f>
        <v>0</v>
      </c>
      <c r="AZ1562" s="99">
        <f>SUMIFS(通讯通路门店!$AA:$AA,通讯通路门店!$S:$S,$G1562)</f>
        <v>0</v>
      </c>
      <c r="BA1562" s="99">
        <f t="shared" si="123"/>
        <v>0</v>
      </c>
      <c r="BB1562" s="99">
        <f t="shared" si="124"/>
        <v>0</v>
      </c>
      <c r="BC1562" s="99">
        <f>SUMIFS(通讯通路门店!$W:$W,通讯通路门店!$S:$S,$G1562,通讯通路门店!$J:$J,"荣耀体验店")+SUMIFS(通讯通路门店!$W:$W,通讯通路门店!$S:$S,$G1562,通讯通路门店!$J:$J,"荣耀授权专卖店")</f>
        <v>0</v>
      </c>
      <c r="BD1562" s="99">
        <f>SUMIFS(通讯通路门店!$Z:$Z,通讯通路门店!$S:$S,$G1562,通讯通路门店!$J:$J,"VIVO体验店")</f>
        <v>0</v>
      </c>
      <c r="BE1562" s="99">
        <f>SUMIFS(通讯通路门店!$AB:$AB,通讯通路门店!$S:$S,$G1562,通讯通路门店!$J:$J,"OPPO体验店")</f>
        <v>0</v>
      </c>
      <c r="BF1562" s="99">
        <f>SUMIFS(通讯通路门店!$X:$X,通讯通路门店!$S:$S,$G1562,通讯通路门店!$J:$J,"华为授权体验店")+SUMIFS(通讯通路门店!$AA:$AA,通讯通路门店!$S:$S,$G1562,通讯通路门店!$J:$J,"华为堡垒店")</f>
        <v>0</v>
      </c>
      <c r="BG1562" s="99">
        <f>SUMIFS(通讯通路门店!$Y:$Y,通讯通路门店!$S:$S,$G1562,通讯通路门店!$J:$J,"小米体验店")</f>
        <v>0</v>
      </c>
      <c r="BH1562" s="99">
        <f>SUMIFS(通讯通路门店!$AA:$AA,通讯通路门店!$S:$S,$G1562,通讯通路门店!$J:$J,"苹果体验店")</f>
        <v>0</v>
      </c>
      <c r="BI1562" s="99">
        <f>SUMIFS(通讯通路门店!$K:$K,通讯通路门店!$S:$S,$G1562,通讯通路门店!$J:$J,"其他品牌专卖店")</f>
        <v>0</v>
      </c>
      <c r="BJ1562" s="99">
        <f>SUMIFS(通讯通路门店!$AC:$AC,通讯通路门店!$S:$S,$G1562)</f>
        <v>0</v>
      </c>
      <c r="BK1562" s="99">
        <f>SUMIFS(通讯通路门店!$AD:$AD,通讯通路门店!$S:$S,$G1562)</f>
        <v>0</v>
      </c>
      <c r="BL1562" s="99">
        <f>SUMIFS(通讯通路门店!$AE:$AE,通讯通路门店!$S:$S,$G1562)</f>
        <v>0</v>
      </c>
      <c r="BM1562" s="99">
        <f>SUMIFS(通讯通路门店!$AF:$AF,通讯通路门店!$S:$S,$G1562)</f>
        <v>0</v>
      </c>
      <c r="BN1562" s="99">
        <f>SUMIFS(通讯通路门店!$AG:$AG,通讯通路门店!$S:$S,$G1562)</f>
        <v>0</v>
      </c>
      <c r="BO1562" s="99">
        <f>SUMIFS(通讯通路门店!$AH:$AH,通讯通路门店!$S:$S,$G1562)</f>
        <v>0</v>
      </c>
      <c r="BP1562" s="99">
        <f>SUMIFS(通讯通路门店!$AI:$AI,通讯通路门店!$S:$S,$G1562)</f>
        <v>0</v>
      </c>
      <c r="BQ1562" s="83"/>
    </row>
    <row r="1563" spans="1:69">
      <c r="A1563" s="99" t="str">
        <f>IFERROR(_xlfn.XLOOKUP($G1563,通讯通路门店!$S$4:$S$993933,通讯通路门店!$A$4:$A$993933,0,0),"")</f>
        <v>海南省</v>
      </c>
      <c r="B1563" s="99" t="str">
        <f>IFERROR(_xlfn.XLOOKUP($G1563,通讯通路门店!$S$4:$S$993933,通讯通路门店!$B$4:$B$993933,0,0),"")</f>
        <v>昌江黎族自治县</v>
      </c>
      <c r="C1563" s="99" t="str">
        <f>IFERROR(_xlfn.XLOOKUP($G1563,通讯通路门店!$S$4:$S$993933,通讯通路门店!$C$4:$C$993933,0,0),"")</f>
        <v>昌江黎族自治县</v>
      </c>
      <c r="D1563" s="99" t="str">
        <f>IFERROR(_xlfn.XLOOKUP($G1563,通讯通路门店!$S$4:$S$993933,通讯通路门店!$D$4:$D$993933,0,0),"")</f>
        <v>叉河镇</v>
      </c>
      <c r="E1563" s="83"/>
      <c r="F1563" s="83"/>
      <c r="G1563" s="101"/>
      <c r="H1563" s="102">
        <f>IFERROR(_xlfn.XLOOKUP($G1563,通讯通路门店!$S$4:$S$993933,通讯通路门店!$R$4:$R$993933,0,0),"")</f>
        <v>0</v>
      </c>
      <c r="I1563" s="83"/>
      <c r="J1563" s="83"/>
      <c r="K1563" s="83"/>
      <c r="L1563" s="83"/>
      <c r="M1563" s="83"/>
      <c r="N1563" s="83"/>
      <c r="O1563" s="83"/>
      <c r="P1563" s="83"/>
      <c r="Q1563" s="83"/>
      <c r="R1563" s="83"/>
      <c r="S1563" s="83"/>
      <c r="T1563" s="83"/>
      <c r="U1563" s="99">
        <f>COUNTIF(通讯通路门店!$S:$S,$G1563)</f>
        <v>0</v>
      </c>
      <c r="V1563" s="99">
        <f>COUNTIFS(通讯通路门店!$S:$S,$G1563,通讯通路门店!$J:$J,"综合卖场")</f>
        <v>0</v>
      </c>
      <c r="W1563" s="99">
        <f>SUMIFS(通讯通路门店!$AJ:$AJ,通讯通路门店!$S:$S,通讯客户沙盘!$G1563)</f>
        <v>0</v>
      </c>
      <c r="X1563" s="99">
        <f t="shared" si="120"/>
        <v>0</v>
      </c>
      <c r="Y1563" s="99">
        <f>COUNTIFS(通讯通路门店!$S:$S,$G1563,通讯通路门店!$J:$J,"荣耀体验店")+COUNTIFS(通讯通路门店!$S:$S,$G1563,通讯通路门店!$J:$J,"荣耀授权专卖店")</f>
        <v>0</v>
      </c>
      <c r="Z1563" s="99">
        <f>COUNTIFS(通讯通路门店!$S:$S,$G1563,通讯通路门店!$J:$J,"VIVO体验店")</f>
        <v>0</v>
      </c>
      <c r="AA1563" s="99">
        <f>COUNTIFS(通讯通路门店!$S:$S,$G1563,通讯通路门店!$J:$J,"OPPO体验店")</f>
        <v>0</v>
      </c>
      <c r="AB1563" s="99">
        <f>COUNTIFS(通讯通路门店!$S:$S,$G1563,通讯通路门店!$J:$J,"华为授权体验店")+COUNTIFS(通讯通路门店!$S:$S,$G1563,通讯通路门店!$J:$J,"华为堡垒店")</f>
        <v>0</v>
      </c>
      <c r="AC1563" s="99">
        <f>COUNTIFS(通讯通路门店!$S:$S,$G1563,通讯通路门店!$J:$J,"小米体验店")</f>
        <v>0</v>
      </c>
      <c r="AD1563" s="99">
        <f>COUNTIFS(通讯通路门店!$S:$S,$G1563,通讯通路门店!$J:$J,"苹果体验店")</f>
        <v>0</v>
      </c>
      <c r="AE1563" s="99">
        <f>COUNTIFS(通讯通路门店!$S:$S,$G1563,通讯通路门店!$J:$J,"其他品牌专卖店")</f>
        <v>0</v>
      </c>
      <c r="AF1563" s="99">
        <f>SUMIFS(通讯通路门店!$BI:$BI,通讯通路门店!$S:$S,$G1563)</f>
        <v>0</v>
      </c>
      <c r="AG1563" s="99">
        <f>SUMIFS(通讯通路门店!$BH:$BH,通讯通路门店!$S:$S,$G1563)</f>
        <v>0</v>
      </c>
      <c r="AH1563" s="99">
        <f t="shared" si="121"/>
        <v>0</v>
      </c>
      <c r="AI1563" s="99">
        <f>SUMIFS(通讯通路门店!$BB:$BB,通讯通路门店!$S:$S,$G1563)</f>
        <v>0</v>
      </c>
      <c r="AJ1563" s="99">
        <f>SUMIFS(通讯通路门店!$BE:$BE,通讯通路门店!$S:$S,$G1563)</f>
        <v>0</v>
      </c>
      <c r="AK1563" s="99">
        <f>SUMIFS(通讯通路门店!$BG:$BG,通讯通路门店!$S:$S,$G1563)</f>
        <v>0</v>
      </c>
      <c r="AL1563" s="99">
        <f>SUMIFS(通讯通路门店!$BC:$BC,通讯通路门店!$S:$S,$G1563)</f>
        <v>0</v>
      </c>
      <c r="AM1563" s="99">
        <f>SUMIFS(通讯通路门店!$BD:$BD,通讯通路门店!$S:$S,$G1563)</f>
        <v>0</v>
      </c>
      <c r="AN1563" s="99">
        <f>SUMIFS(通讯通路门店!$BF:$BF,通讯通路门店!$S:$S,$G1563)</f>
        <v>0</v>
      </c>
      <c r="AO1563" s="99">
        <f t="shared" si="122"/>
        <v>0</v>
      </c>
      <c r="AP1563" s="99">
        <f>SUMIFS(通讯通路门店!$K:$K,通讯通路门店!$S:$S,$G1563)</f>
        <v>0</v>
      </c>
      <c r="AQ1563" s="83"/>
      <c r="AR1563" s="99">
        <f>SUMIFS(通讯通路门店!$T:$T,通讯通路门店!$S:$S,$G1563)</f>
        <v>0</v>
      </c>
      <c r="AS1563" s="99">
        <f>SUMIFS(通讯通路门店!$U:$U,通讯通路门店!$S:$S,$G1563)</f>
        <v>0</v>
      </c>
      <c r="AT1563" s="99">
        <f>SUMIFS(通讯通路门店!$V:$V,通讯通路门店!$S:$S,$G1563)</f>
        <v>0</v>
      </c>
      <c r="AU1563" s="99">
        <f>SUMIFS(通讯通路门店!$W:$W,通讯通路门店!$S:$S,$G1563)</f>
        <v>0</v>
      </c>
      <c r="AV1563" s="99">
        <f>SUMIFS(通讯通路门店!$Z:$Z,通讯通路门店!$S:$S,$G1563)</f>
        <v>0</v>
      </c>
      <c r="AW1563" s="99">
        <f>SUMIFS(通讯通路门店!$AB:$AB,通讯通路门店!$S:$S,$G1563)</f>
        <v>0</v>
      </c>
      <c r="AX1563" s="99">
        <f>SUMIFS(通讯通路门店!$X:$X,通讯通路门店!$S:$S,$G1563)</f>
        <v>0</v>
      </c>
      <c r="AY1563" s="99">
        <f>SUMIFS(通讯通路门店!$Y:$Y,通讯通路门店!$S:$S,$G1563)</f>
        <v>0</v>
      </c>
      <c r="AZ1563" s="99">
        <f>SUMIFS(通讯通路门店!$AA:$AA,通讯通路门店!$S:$S,$G1563)</f>
        <v>0</v>
      </c>
      <c r="BA1563" s="99">
        <f t="shared" si="123"/>
        <v>0</v>
      </c>
      <c r="BB1563" s="99">
        <f t="shared" si="124"/>
        <v>0</v>
      </c>
      <c r="BC1563" s="99">
        <f>SUMIFS(通讯通路门店!$W:$W,通讯通路门店!$S:$S,$G1563,通讯通路门店!$J:$J,"荣耀体验店")+SUMIFS(通讯通路门店!$W:$W,通讯通路门店!$S:$S,$G1563,通讯通路门店!$J:$J,"荣耀授权专卖店")</f>
        <v>0</v>
      </c>
      <c r="BD1563" s="99">
        <f>SUMIFS(通讯通路门店!$Z:$Z,通讯通路门店!$S:$S,$G1563,通讯通路门店!$J:$J,"VIVO体验店")</f>
        <v>0</v>
      </c>
      <c r="BE1563" s="99">
        <f>SUMIFS(通讯通路门店!$AB:$AB,通讯通路门店!$S:$S,$G1563,通讯通路门店!$J:$J,"OPPO体验店")</f>
        <v>0</v>
      </c>
      <c r="BF1563" s="99">
        <f>SUMIFS(通讯通路门店!$X:$X,通讯通路门店!$S:$S,$G1563,通讯通路门店!$J:$J,"华为授权体验店")+SUMIFS(通讯通路门店!$AA:$AA,通讯通路门店!$S:$S,$G1563,通讯通路门店!$J:$J,"华为堡垒店")</f>
        <v>0</v>
      </c>
      <c r="BG1563" s="99">
        <f>SUMIFS(通讯通路门店!$Y:$Y,通讯通路门店!$S:$S,$G1563,通讯通路门店!$J:$J,"小米体验店")</f>
        <v>0</v>
      </c>
      <c r="BH1563" s="99">
        <f>SUMIFS(通讯通路门店!$AA:$AA,通讯通路门店!$S:$S,$G1563,通讯通路门店!$J:$J,"苹果体验店")</f>
        <v>0</v>
      </c>
      <c r="BI1563" s="99">
        <f>SUMIFS(通讯通路门店!$K:$K,通讯通路门店!$S:$S,$G1563,通讯通路门店!$J:$J,"其他品牌专卖店")</f>
        <v>0</v>
      </c>
      <c r="BJ1563" s="99">
        <f>SUMIFS(通讯通路门店!$AC:$AC,通讯通路门店!$S:$S,$G1563)</f>
        <v>0</v>
      </c>
      <c r="BK1563" s="99">
        <f>SUMIFS(通讯通路门店!$AD:$AD,通讯通路门店!$S:$S,$G1563)</f>
        <v>0</v>
      </c>
      <c r="BL1563" s="99">
        <f>SUMIFS(通讯通路门店!$AE:$AE,通讯通路门店!$S:$S,$G1563)</f>
        <v>0</v>
      </c>
      <c r="BM1563" s="99">
        <f>SUMIFS(通讯通路门店!$AF:$AF,通讯通路门店!$S:$S,$G1563)</f>
        <v>0</v>
      </c>
      <c r="BN1563" s="99">
        <f>SUMIFS(通讯通路门店!$AG:$AG,通讯通路门店!$S:$S,$G1563)</f>
        <v>0</v>
      </c>
      <c r="BO1563" s="99">
        <f>SUMIFS(通讯通路门店!$AH:$AH,通讯通路门店!$S:$S,$G1563)</f>
        <v>0</v>
      </c>
      <c r="BP1563" s="99">
        <f>SUMIFS(通讯通路门店!$AI:$AI,通讯通路门店!$S:$S,$G1563)</f>
        <v>0</v>
      </c>
      <c r="BQ1563" s="83"/>
    </row>
    <row r="1564" spans="1:69">
      <c r="A1564" s="99" t="str">
        <f>IFERROR(_xlfn.XLOOKUP($G1564,通讯通路门店!$S$4:$S$993933,通讯通路门店!$A$4:$A$993933,0,0),"")</f>
        <v>海南省</v>
      </c>
      <c r="B1564" s="99" t="str">
        <f>IFERROR(_xlfn.XLOOKUP($G1564,通讯通路门店!$S$4:$S$993933,通讯通路门店!$B$4:$B$993933,0,0),"")</f>
        <v>昌江黎族自治县</v>
      </c>
      <c r="C1564" s="99" t="str">
        <f>IFERROR(_xlfn.XLOOKUP($G1564,通讯通路门店!$S$4:$S$993933,通讯通路门店!$C$4:$C$993933,0,0),"")</f>
        <v>昌江黎族自治县</v>
      </c>
      <c r="D1564" s="99" t="str">
        <f>IFERROR(_xlfn.XLOOKUP($G1564,通讯通路门店!$S$4:$S$993933,通讯通路门店!$D$4:$D$993933,0,0),"")</f>
        <v>叉河镇</v>
      </c>
      <c r="E1564" s="83"/>
      <c r="F1564" s="83"/>
      <c r="G1564" s="101"/>
      <c r="H1564" s="102">
        <f>IFERROR(_xlfn.XLOOKUP($G1564,通讯通路门店!$S$4:$S$993933,通讯通路门店!$R$4:$R$993933,0,0),"")</f>
        <v>0</v>
      </c>
      <c r="I1564" s="83"/>
      <c r="J1564" s="83"/>
      <c r="K1564" s="83"/>
      <c r="L1564" s="83"/>
      <c r="M1564" s="83"/>
      <c r="N1564" s="83"/>
      <c r="O1564" s="83"/>
      <c r="P1564" s="83"/>
      <c r="Q1564" s="83"/>
      <c r="R1564" s="83"/>
      <c r="S1564" s="83"/>
      <c r="T1564" s="83"/>
      <c r="U1564" s="99">
        <f>COUNTIF(通讯通路门店!$S:$S,$G1564)</f>
        <v>0</v>
      </c>
      <c r="V1564" s="99">
        <f>COUNTIFS(通讯通路门店!$S:$S,$G1564,通讯通路门店!$J:$J,"综合卖场")</f>
        <v>0</v>
      </c>
      <c r="W1564" s="99">
        <f>SUMIFS(通讯通路门店!$AJ:$AJ,通讯通路门店!$S:$S,通讯客户沙盘!$G1564)</f>
        <v>0</v>
      </c>
      <c r="X1564" s="99">
        <f t="shared" si="120"/>
        <v>0</v>
      </c>
      <c r="Y1564" s="99">
        <f>COUNTIFS(通讯通路门店!$S:$S,$G1564,通讯通路门店!$J:$J,"荣耀体验店")+COUNTIFS(通讯通路门店!$S:$S,$G1564,通讯通路门店!$J:$J,"荣耀授权专卖店")</f>
        <v>0</v>
      </c>
      <c r="Z1564" s="99">
        <f>COUNTIFS(通讯通路门店!$S:$S,$G1564,通讯通路门店!$J:$J,"VIVO体验店")</f>
        <v>0</v>
      </c>
      <c r="AA1564" s="99">
        <f>COUNTIFS(通讯通路门店!$S:$S,$G1564,通讯通路门店!$J:$J,"OPPO体验店")</f>
        <v>0</v>
      </c>
      <c r="AB1564" s="99">
        <f>COUNTIFS(通讯通路门店!$S:$S,$G1564,通讯通路门店!$J:$J,"华为授权体验店")+COUNTIFS(通讯通路门店!$S:$S,$G1564,通讯通路门店!$J:$J,"华为堡垒店")</f>
        <v>0</v>
      </c>
      <c r="AC1564" s="99">
        <f>COUNTIFS(通讯通路门店!$S:$S,$G1564,通讯通路门店!$J:$J,"小米体验店")</f>
        <v>0</v>
      </c>
      <c r="AD1564" s="99">
        <f>COUNTIFS(通讯通路门店!$S:$S,$G1564,通讯通路门店!$J:$J,"苹果体验店")</f>
        <v>0</v>
      </c>
      <c r="AE1564" s="99">
        <f>COUNTIFS(通讯通路门店!$S:$S,$G1564,通讯通路门店!$J:$J,"其他品牌专卖店")</f>
        <v>0</v>
      </c>
      <c r="AF1564" s="99">
        <f>SUMIFS(通讯通路门店!$BI:$BI,通讯通路门店!$S:$S,$G1564)</f>
        <v>0</v>
      </c>
      <c r="AG1564" s="99">
        <f>SUMIFS(通讯通路门店!$BH:$BH,通讯通路门店!$S:$S,$G1564)</f>
        <v>0</v>
      </c>
      <c r="AH1564" s="99">
        <f t="shared" si="121"/>
        <v>0</v>
      </c>
      <c r="AI1564" s="99">
        <f>SUMIFS(通讯通路门店!$BB:$BB,通讯通路门店!$S:$S,$G1564)</f>
        <v>0</v>
      </c>
      <c r="AJ1564" s="99">
        <f>SUMIFS(通讯通路门店!$BE:$BE,通讯通路门店!$S:$S,$G1564)</f>
        <v>0</v>
      </c>
      <c r="AK1564" s="99">
        <f>SUMIFS(通讯通路门店!$BG:$BG,通讯通路门店!$S:$S,$G1564)</f>
        <v>0</v>
      </c>
      <c r="AL1564" s="99">
        <f>SUMIFS(通讯通路门店!$BC:$BC,通讯通路门店!$S:$S,$G1564)</f>
        <v>0</v>
      </c>
      <c r="AM1564" s="99">
        <f>SUMIFS(通讯通路门店!$BD:$BD,通讯通路门店!$S:$S,$G1564)</f>
        <v>0</v>
      </c>
      <c r="AN1564" s="99">
        <f>SUMIFS(通讯通路门店!$BF:$BF,通讯通路门店!$S:$S,$G1564)</f>
        <v>0</v>
      </c>
      <c r="AO1564" s="99">
        <f t="shared" si="122"/>
        <v>0</v>
      </c>
      <c r="AP1564" s="99">
        <f>SUMIFS(通讯通路门店!$K:$K,通讯通路门店!$S:$S,$G1564)</f>
        <v>0</v>
      </c>
      <c r="AQ1564" s="83"/>
      <c r="AR1564" s="99">
        <f>SUMIFS(通讯通路门店!$T:$T,通讯通路门店!$S:$S,$G1564)</f>
        <v>0</v>
      </c>
      <c r="AS1564" s="99">
        <f>SUMIFS(通讯通路门店!$U:$U,通讯通路门店!$S:$S,$G1564)</f>
        <v>0</v>
      </c>
      <c r="AT1564" s="99">
        <f>SUMIFS(通讯通路门店!$V:$V,通讯通路门店!$S:$S,$G1564)</f>
        <v>0</v>
      </c>
      <c r="AU1564" s="99">
        <f>SUMIFS(通讯通路门店!$W:$W,通讯通路门店!$S:$S,$G1564)</f>
        <v>0</v>
      </c>
      <c r="AV1564" s="99">
        <f>SUMIFS(通讯通路门店!$Z:$Z,通讯通路门店!$S:$S,$G1564)</f>
        <v>0</v>
      </c>
      <c r="AW1564" s="99">
        <f>SUMIFS(通讯通路门店!$AB:$AB,通讯通路门店!$S:$S,$G1564)</f>
        <v>0</v>
      </c>
      <c r="AX1564" s="99">
        <f>SUMIFS(通讯通路门店!$X:$X,通讯通路门店!$S:$S,$G1564)</f>
        <v>0</v>
      </c>
      <c r="AY1564" s="99">
        <f>SUMIFS(通讯通路门店!$Y:$Y,通讯通路门店!$S:$S,$G1564)</f>
        <v>0</v>
      </c>
      <c r="AZ1564" s="99">
        <f>SUMIFS(通讯通路门店!$AA:$AA,通讯通路门店!$S:$S,$G1564)</f>
        <v>0</v>
      </c>
      <c r="BA1564" s="99">
        <f t="shared" si="123"/>
        <v>0</v>
      </c>
      <c r="BB1564" s="99">
        <f t="shared" si="124"/>
        <v>0</v>
      </c>
      <c r="BC1564" s="99">
        <f>SUMIFS(通讯通路门店!$W:$W,通讯通路门店!$S:$S,$G1564,通讯通路门店!$J:$J,"荣耀体验店")+SUMIFS(通讯通路门店!$W:$W,通讯通路门店!$S:$S,$G1564,通讯通路门店!$J:$J,"荣耀授权专卖店")</f>
        <v>0</v>
      </c>
      <c r="BD1564" s="99">
        <f>SUMIFS(通讯通路门店!$Z:$Z,通讯通路门店!$S:$S,$G1564,通讯通路门店!$J:$J,"VIVO体验店")</f>
        <v>0</v>
      </c>
      <c r="BE1564" s="99">
        <f>SUMIFS(通讯通路门店!$AB:$AB,通讯通路门店!$S:$S,$G1564,通讯通路门店!$J:$J,"OPPO体验店")</f>
        <v>0</v>
      </c>
      <c r="BF1564" s="99">
        <f>SUMIFS(通讯通路门店!$X:$X,通讯通路门店!$S:$S,$G1564,通讯通路门店!$J:$J,"华为授权体验店")+SUMIFS(通讯通路门店!$AA:$AA,通讯通路门店!$S:$S,$G1564,通讯通路门店!$J:$J,"华为堡垒店")</f>
        <v>0</v>
      </c>
      <c r="BG1564" s="99">
        <f>SUMIFS(通讯通路门店!$Y:$Y,通讯通路门店!$S:$S,$G1564,通讯通路门店!$J:$J,"小米体验店")</f>
        <v>0</v>
      </c>
      <c r="BH1564" s="99">
        <f>SUMIFS(通讯通路门店!$AA:$AA,通讯通路门店!$S:$S,$G1564,通讯通路门店!$J:$J,"苹果体验店")</f>
        <v>0</v>
      </c>
      <c r="BI1564" s="99">
        <f>SUMIFS(通讯通路门店!$K:$K,通讯通路门店!$S:$S,$G1564,通讯通路门店!$J:$J,"其他品牌专卖店")</f>
        <v>0</v>
      </c>
      <c r="BJ1564" s="99">
        <f>SUMIFS(通讯通路门店!$AC:$AC,通讯通路门店!$S:$S,$G1564)</f>
        <v>0</v>
      </c>
      <c r="BK1564" s="99">
        <f>SUMIFS(通讯通路门店!$AD:$AD,通讯通路门店!$S:$S,$G1564)</f>
        <v>0</v>
      </c>
      <c r="BL1564" s="99">
        <f>SUMIFS(通讯通路门店!$AE:$AE,通讯通路门店!$S:$S,$G1564)</f>
        <v>0</v>
      </c>
      <c r="BM1564" s="99">
        <f>SUMIFS(通讯通路门店!$AF:$AF,通讯通路门店!$S:$S,$G1564)</f>
        <v>0</v>
      </c>
      <c r="BN1564" s="99">
        <f>SUMIFS(通讯通路门店!$AG:$AG,通讯通路门店!$S:$S,$G1564)</f>
        <v>0</v>
      </c>
      <c r="BO1564" s="99">
        <f>SUMIFS(通讯通路门店!$AH:$AH,通讯通路门店!$S:$S,$G1564)</f>
        <v>0</v>
      </c>
      <c r="BP1564" s="99">
        <f>SUMIFS(通讯通路门店!$AI:$AI,通讯通路门店!$S:$S,$G1564)</f>
        <v>0</v>
      </c>
      <c r="BQ1564" s="83"/>
    </row>
    <row r="1565" spans="1:69">
      <c r="A1565" s="99" t="str">
        <f>IFERROR(_xlfn.XLOOKUP($G1565,通讯通路门店!$S$4:$S$993933,通讯通路门店!$A$4:$A$993933,0,0),"")</f>
        <v>海南省</v>
      </c>
      <c r="B1565" s="99" t="str">
        <f>IFERROR(_xlfn.XLOOKUP($G1565,通讯通路门店!$S$4:$S$993933,通讯通路门店!$B$4:$B$993933,0,0),"")</f>
        <v>昌江黎族自治县</v>
      </c>
      <c r="C1565" s="99" t="str">
        <f>IFERROR(_xlfn.XLOOKUP($G1565,通讯通路门店!$S$4:$S$993933,通讯通路门店!$C$4:$C$993933,0,0),"")</f>
        <v>昌江黎族自治县</v>
      </c>
      <c r="D1565" s="99" t="str">
        <f>IFERROR(_xlfn.XLOOKUP($G1565,通讯通路门店!$S$4:$S$993933,通讯通路门店!$D$4:$D$993933,0,0),"")</f>
        <v>叉河镇</v>
      </c>
      <c r="E1565" s="83"/>
      <c r="F1565" s="83"/>
      <c r="G1565" s="101"/>
      <c r="H1565" s="102">
        <f>IFERROR(_xlfn.XLOOKUP($G1565,通讯通路门店!$S$4:$S$993933,通讯通路门店!$R$4:$R$993933,0,0),"")</f>
        <v>0</v>
      </c>
      <c r="I1565" s="83"/>
      <c r="J1565" s="83"/>
      <c r="K1565" s="83"/>
      <c r="L1565" s="83"/>
      <c r="M1565" s="83"/>
      <c r="N1565" s="83"/>
      <c r="O1565" s="83"/>
      <c r="P1565" s="83"/>
      <c r="Q1565" s="83"/>
      <c r="R1565" s="83"/>
      <c r="S1565" s="83"/>
      <c r="T1565" s="83"/>
      <c r="U1565" s="99">
        <f>COUNTIF(通讯通路门店!$S:$S,$G1565)</f>
        <v>0</v>
      </c>
      <c r="V1565" s="99">
        <f>COUNTIFS(通讯通路门店!$S:$S,$G1565,通讯通路门店!$J:$J,"综合卖场")</f>
        <v>0</v>
      </c>
      <c r="W1565" s="99">
        <f>SUMIFS(通讯通路门店!$AJ:$AJ,通讯通路门店!$S:$S,通讯客户沙盘!$G1565)</f>
        <v>0</v>
      </c>
      <c r="X1565" s="99">
        <f t="shared" si="120"/>
        <v>0</v>
      </c>
      <c r="Y1565" s="99">
        <f>COUNTIFS(通讯通路门店!$S:$S,$G1565,通讯通路门店!$J:$J,"荣耀体验店")+COUNTIFS(通讯通路门店!$S:$S,$G1565,通讯通路门店!$J:$J,"荣耀授权专卖店")</f>
        <v>0</v>
      </c>
      <c r="Z1565" s="99">
        <f>COUNTIFS(通讯通路门店!$S:$S,$G1565,通讯通路门店!$J:$J,"VIVO体验店")</f>
        <v>0</v>
      </c>
      <c r="AA1565" s="99">
        <f>COUNTIFS(通讯通路门店!$S:$S,$G1565,通讯通路门店!$J:$J,"OPPO体验店")</f>
        <v>0</v>
      </c>
      <c r="AB1565" s="99">
        <f>COUNTIFS(通讯通路门店!$S:$S,$G1565,通讯通路门店!$J:$J,"华为授权体验店")+COUNTIFS(通讯通路门店!$S:$S,$G1565,通讯通路门店!$J:$J,"华为堡垒店")</f>
        <v>0</v>
      </c>
      <c r="AC1565" s="99">
        <f>COUNTIFS(通讯通路门店!$S:$S,$G1565,通讯通路门店!$J:$J,"小米体验店")</f>
        <v>0</v>
      </c>
      <c r="AD1565" s="99">
        <f>COUNTIFS(通讯通路门店!$S:$S,$G1565,通讯通路门店!$J:$J,"苹果体验店")</f>
        <v>0</v>
      </c>
      <c r="AE1565" s="99">
        <f>COUNTIFS(通讯通路门店!$S:$S,$G1565,通讯通路门店!$J:$J,"其他品牌专卖店")</f>
        <v>0</v>
      </c>
      <c r="AF1565" s="99">
        <f>SUMIFS(通讯通路门店!$BI:$BI,通讯通路门店!$S:$S,$G1565)</f>
        <v>0</v>
      </c>
      <c r="AG1565" s="99">
        <f>SUMIFS(通讯通路门店!$BH:$BH,通讯通路门店!$S:$S,$G1565)</f>
        <v>0</v>
      </c>
      <c r="AH1565" s="99">
        <f t="shared" si="121"/>
        <v>0</v>
      </c>
      <c r="AI1565" s="99">
        <f>SUMIFS(通讯通路门店!$BB:$BB,通讯通路门店!$S:$S,$G1565)</f>
        <v>0</v>
      </c>
      <c r="AJ1565" s="99">
        <f>SUMIFS(通讯通路门店!$BE:$BE,通讯通路门店!$S:$S,$G1565)</f>
        <v>0</v>
      </c>
      <c r="AK1565" s="99">
        <f>SUMIFS(通讯通路门店!$BG:$BG,通讯通路门店!$S:$S,$G1565)</f>
        <v>0</v>
      </c>
      <c r="AL1565" s="99">
        <f>SUMIFS(通讯通路门店!$BC:$BC,通讯通路门店!$S:$S,$G1565)</f>
        <v>0</v>
      </c>
      <c r="AM1565" s="99">
        <f>SUMIFS(通讯通路门店!$BD:$BD,通讯通路门店!$S:$S,$G1565)</f>
        <v>0</v>
      </c>
      <c r="AN1565" s="99">
        <f>SUMIFS(通讯通路门店!$BF:$BF,通讯通路门店!$S:$S,$G1565)</f>
        <v>0</v>
      </c>
      <c r="AO1565" s="99">
        <f t="shared" si="122"/>
        <v>0</v>
      </c>
      <c r="AP1565" s="99">
        <f>SUMIFS(通讯通路门店!$K:$K,通讯通路门店!$S:$S,$G1565)</f>
        <v>0</v>
      </c>
      <c r="AQ1565" s="83"/>
      <c r="AR1565" s="99">
        <f>SUMIFS(通讯通路门店!$T:$T,通讯通路门店!$S:$S,$G1565)</f>
        <v>0</v>
      </c>
      <c r="AS1565" s="99">
        <f>SUMIFS(通讯通路门店!$U:$U,通讯通路门店!$S:$S,$G1565)</f>
        <v>0</v>
      </c>
      <c r="AT1565" s="99">
        <f>SUMIFS(通讯通路门店!$V:$V,通讯通路门店!$S:$S,$G1565)</f>
        <v>0</v>
      </c>
      <c r="AU1565" s="99">
        <f>SUMIFS(通讯通路门店!$W:$W,通讯通路门店!$S:$S,$G1565)</f>
        <v>0</v>
      </c>
      <c r="AV1565" s="99">
        <f>SUMIFS(通讯通路门店!$Z:$Z,通讯通路门店!$S:$S,$G1565)</f>
        <v>0</v>
      </c>
      <c r="AW1565" s="99">
        <f>SUMIFS(通讯通路门店!$AB:$AB,通讯通路门店!$S:$S,$G1565)</f>
        <v>0</v>
      </c>
      <c r="AX1565" s="99">
        <f>SUMIFS(通讯通路门店!$X:$X,通讯通路门店!$S:$S,$G1565)</f>
        <v>0</v>
      </c>
      <c r="AY1565" s="99">
        <f>SUMIFS(通讯通路门店!$Y:$Y,通讯通路门店!$S:$S,$G1565)</f>
        <v>0</v>
      </c>
      <c r="AZ1565" s="99">
        <f>SUMIFS(通讯通路门店!$AA:$AA,通讯通路门店!$S:$S,$G1565)</f>
        <v>0</v>
      </c>
      <c r="BA1565" s="99">
        <f t="shared" si="123"/>
        <v>0</v>
      </c>
      <c r="BB1565" s="99">
        <f t="shared" si="124"/>
        <v>0</v>
      </c>
      <c r="BC1565" s="99">
        <f>SUMIFS(通讯通路门店!$W:$W,通讯通路门店!$S:$S,$G1565,通讯通路门店!$J:$J,"荣耀体验店")+SUMIFS(通讯通路门店!$W:$W,通讯通路门店!$S:$S,$G1565,通讯通路门店!$J:$J,"荣耀授权专卖店")</f>
        <v>0</v>
      </c>
      <c r="BD1565" s="99">
        <f>SUMIFS(通讯通路门店!$Z:$Z,通讯通路门店!$S:$S,$G1565,通讯通路门店!$J:$J,"VIVO体验店")</f>
        <v>0</v>
      </c>
      <c r="BE1565" s="99">
        <f>SUMIFS(通讯通路门店!$AB:$AB,通讯通路门店!$S:$S,$G1565,通讯通路门店!$J:$J,"OPPO体验店")</f>
        <v>0</v>
      </c>
      <c r="BF1565" s="99">
        <f>SUMIFS(通讯通路门店!$X:$X,通讯通路门店!$S:$S,$G1565,通讯通路门店!$J:$J,"华为授权体验店")+SUMIFS(通讯通路门店!$AA:$AA,通讯通路门店!$S:$S,$G1565,通讯通路门店!$J:$J,"华为堡垒店")</f>
        <v>0</v>
      </c>
      <c r="BG1565" s="99">
        <f>SUMIFS(通讯通路门店!$Y:$Y,通讯通路门店!$S:$S,$G1565,通讯通路门店!$J:$J,"小米体验店")</f>
        <v>0</v>
      </c>
      <c r="BH1565" s="99">
        <f>SUMIFS(通讯通路门店!$AA:$AA,通讯通路门店!$S:$S,$G1565,通讯通路门店!$J:$J,"苹果体验店")</f>
        <v>0</v>
      </c>
      <c r="BI1565" s="99">
        <f>SUMIFS(通讯通路门店!$K:$K,通讯通路门店!$S:$S,$G1565,通讯通路门店!$J:$J,"其他品牌专卖店")</f>
        <v>0</v>
      </c>
      <c r="BJ1565" s="99">
        <f>SUMIFS(通讯通路门店!$AC:$AC,通讯通路门店!$S:$S,$G1565)</f>
        <v>0</v>
      </c>
      <c r="BK1565" s="99">
        <f>SUMIFS(通讯通路门店!$AD:$AD,通讯通路门店!$S:$S,$G1565)</f>
        <v>0</v>
      </c>
      <c r="BL1565" s="99">
        <f>SUMIFS(通讯通路门店!$AE:$AE,通讯通路门店!$S:$S,$G1565)</f>
        <v>0</v>
      </c>
      <c r="BM1565" s="99">
        <f>SUMIFS(通讯通路门店!$AF:$AF,通讯通路门店!$S:$S,$G1565)</f>
        <v>0</v>
      </c>
      <c r="BN1565" s="99">
        <f>SUMIFS(通讯通路门店!$AG:$AG,通讯通路门店!$S:$S,$G1565)</f>
        <v>0</v>
      </c>
      <c r="BO1565" s="99">
        <f>SUMIFS(通讯通路门店!$AH:$AH,通讯通路门店!$S:$S,$G1565)</f>
        <v>0</v>
      </c>
      <c r="BP1565" s="99">
        <f>SUMIFS(通讯通路门店!$AI:$AI,通讯通路门店!$S:$S,$G1565)</f>
        <v>0</v>
      </c>
      <c r="BQ1565" s="83"/>
    </row>
    <row r="1566" spans="1:69">
      <c r="A1566" s="99" t="str">
        <f>IFERROR(_xlfn.XLOOKUP($G1566,通讯通路门店!$S$4:$S$993933,通讯通路门店!$A$4:$A$993933,0,0),"")</f>
        <v>海南省</v>
      </c>
      <c r="B1566" s="99" t="str">
        <f>IFERROR(_xlfn.XLOOKUP($G1566,通讯通路门店!$S$4:$S$993933,通讯通路门店!$B$4:$B$993933,0,0),"")</f>
        <v>昌江黎族自治县</v>
      </c>
      <c r="C1566" s="99" t="str">
        <f>IFERROR(_xlfn.XLOOKUP($G1566,通讯通路门店!$S$4:$S$993933,通讯通路门店!$C$4:$C$993933,0,0),"")</f>
        <v>昌江黎族自治县</v>
      </c>
      <c r="D1566" s="99" t="str">
        <f>IFERROR(_xlfn.XLOOKUP($G1566,通讯通路门店!$S$4:$S$993933,通讯通路门店!$D$4:$D$993933,0,0),"")</f>
        <v>叉河镇</v>
      </c>
      <c r="E1566" s="83"/>
      <c r="F1566" s="83"/>
      <c r="G1566" s="101"/>
      <c r="H1566" s="102">
        <f>IFERROR(_xlfn.XLOOKUP($G1566,通讯通路门店!$S$4:$S$993933,通讯通路门店!$R$4:$R$993933,0,0),"")</f>
        <v>0</v>
      </c>
      <c r="I1566" s="83"/>
      <c r="J1566" s="83"/>
      <c r="K1566" s="83"/>
      <c r="L1566" s="83"/>
      <c r="M1566" s="83"/>
      <c r="N1566" s="83"/>
      <c r="O1566" s="83"/>
      <c r="P1566" s="83"/>
      <c r="Q1566" s="83"/>
      <c r="R1566" s="83"/>
      <c r="S1566" s="83"/>
      <c r="T1566" s="83"/>
      <c r="U1566" s="99">
        <f>COUNTIF(通讯通路门店!$S:$S,$G1566)</f>
        <v>0</v>
      </c>
      <c r="V1566" s="99">
        <f>COUNTIFS(通讯通路门店!$S:$S,$G1566,通讯通路门店!$J:$J,"综合卖场")</f>
        <v>0</v>
      </c>
      <c r="W1566" s="99">
        <f>SUMIFS(通讯通路门店!$AJ:$AJ,通讯通路门店!$S:$S,通讯客户沙盘!$G1566)</f>
        <v>0</v>
      </c>
      <c r="X1566" s="99">
        <f t="shared" si="120"/>
        <v>0</v>
      </c>
      <c r="Y1566" s="99">
        <f>COUNTIFS(通讯通路门店!$S:$S,$G1566,通讯通路门店!$J:$J,"荣耀体验店")+COUNTIFS(通讯通路门店!$S:$S,$G1566,通讯通路门店!$J:$J,"荣耀授权专卖店")</f>
        <v>0</v>
      </c>
      <c r="Z1566" s="99">
        <f>COUNTIFS(通讯通路门店!$S:$S,$G1566,通讯通路门店!$J:$J,"VIVO体验店")</f>
        <v>0</v>
      </c>
      <c r="AA1566" s="99">
        <f>COUNTIFS(通讯通路门店!$S:$S,$G1566,通讯通路门店!$J:$J,"OPPO体验店")</f>
        <v>0</v>
      </c>
      <c r="AB1566" s="99">
        <f>COUNTIFS(通讯通路门店!$S:$S,$G1566,通讯通路门店!$J:$J,"华为授权体验店")+COUNTIFS(通讯通路门店!$S:$S,$G1566,通讯通路门店!$J:$J,"华为堡垒店")</f>
        <v>0</v>
      </c>
      <c r="AC1566" s="99">
        <f>COUNTIFS(通讯通路门店!$S:$S,$G1566,通讯通路门店!$J:$J,"小米体验店")</f>
        <v>0</v>
      </c>
      <c r="AD1566" s="99">
        <f>COUNTIFS(通讯通路门店!$S:$S,$G1566,通讯通路门店!$J:$J,"苹果体验店")</f>
        <v>0</v>
      </c>
      <c r="AE1566" s="99">
        <f>COUNTIFS(通讯通路门店!$S:$S,$G1566,通讯通路门店!$J:$J,"其他品牌专卖店")</f>
        <v>0</v>
      </c>
      <c r="AF1566" s="99">
        <f>SUMIFS(通讯通路门店!$BI:$BI,通讯通路门店!$S:$S,$G1566)</f>
        <v>0</v>
      </c>
      <c r="AG1566" s="99">
        <f>SUMIFS(通讯通路门店!$BH:$BH,通讯通路门店!$S:$S,$G1566)</f>
        <v>0</v>
      </c>
      <c r="AH1566" s="99">
        <f t="shared" si="121"/>
        <v>0</v>
      </c>
      <c r="AI1566" s="99">
        <f>SUMIFS(通讯通路门店!$BB:$BB,通讯通路门店!$S:$S,$G1566)</f>
        <v>0</v>
      </c>
      <c r="AJ1566" s="99">
        <f>SUMIFS(通讯通路门店!$BE:$BE,通讯通路门店!$S:$S,$G1566)</f>
        <v>0</v>
      </c>
      <c r="AK1566" s="99">
        <f>SUMIFS(通讯通路门店!$BG:$BG,通讯通路门店!$S:$S,$G1566)</f>
        <v>0</v>
      </c>
      <c r="AL1566" s="99">
        <f>SUMIFS(通讯通路门店!$BC:$BC,通讯通路门店!$S:$S,$G1566)</f>
        <v>0</v>
      </c>
      <c r="AM1566" s="99">
        <f>SUMIFS(通讯通路门店!$BD:$BD,通讯通路门店!$S:$S,$G1566)</f>
        <v>0</v>
      </c>
      <c r="AN1566" s="99">
        <f>SUMIFS(通讯通路门店!$BF:$BF,通讯通路门店!$S:$S,$G1566)</f>
        <v>0</v>
      </c>
      <c r="AO1566" s="99">
        <f t="shared" si="122"/>
        <v>0</v>
      </c>
      <c r="AP1566" s="99">
        <f>SUMIFS(通讯通路门店!$K:$K,通讯通路门店!$S:$S,$G1566)</f>
        <v>0</v>
      </c>
      <c r="AQ1566" s="83"/>
      <c r="AR1566" s="99">
        <f>SUMIFS(通讯通路门店!$T:$T,通讯通路门店!$S:$S,$G1566)</f>
        <v>0</v>
      </c>
      <c r="AS1566" s="99">
        <f>SUMIFS(通讯通路门店!$U:$U,通讯通路门店!$S:$S,$G1566)</f>
        <v>0</v>
      </c>
      <c r="AT1566" s="99">
        <f>SUMIFS(通讯通路门店!$V:$V,通讯通路门店!$S:$S,$G1566)</f>
        <v>0</v>
      </c>
      <c r="AU1566" s="99">
        <f>SUMIFS(通讯通路门店!$W:$W,通讯通路门店!$S:$S,$G1566)</f>
        <v>0</v>
      </c>
      <c r="AV1566" s="99">
        <f>SUMIFS(通讯通路门店!$Z:$Z,通讯通路门店!$S:$S,$G1566)</f>
        <v>0</v>
      </c>
      <c r="AW1566" s="99">
        <f>SUMIFS(通讯通路门店!$AB:$AB,通讯通路门店!$S:$S,$G1566)</f>
        <v>0</v>
      </c>
      <c r="AX1566" s="99">
        <f>SUMIFS(通讯通路门店!$X:$X,通讯通路门店!$S:$S,$G1566)</f>
        <v>0</v>
      </c>
      <c r="AY1566" s="99">
        <f>SUMIFS(通讯通路门店!$Y:$Y,通讯通路门店!$S:$S,$G1566)</f>
        <v>0</v>
      </c>
      <c r="AZ1566" s="99">
        <f>SUMIFS(通讯通路门店!$AA:$AA,通讯通路门店!$S:$S,$G1566)</f>
        <v>0</v>
      </c>
      <c r="BA1566" s="99">
        <f t="shared" si="123"/>
        <v>0</v>
      </c>
      <c r="BB1566" s="99">
        <f t="shared" si="124"/>
        <v>0</v>
      </c>
      <c r="BC1566" s="99">
        <f>SUMIFS(通讯通路门店!$W:$W,通讯通路门店!$S:$S,$G1566,通讯通路门店!$J:$J,"荣耀体验店")+SUMIFS(通讯通路门店!$W:$W,通讯通路门店!$S:$S,$G1566,通讯通路门店!$J:$J,"荣耀授权专卖店")</f>
        <v>0</v>
      </c>
      <c r="BD1566" s="99">
        <f>SUMIFS(通讯通路门店!$Z:$Z,通讯通路门店!$S:$S,$G1566,通讯通路门店!$J:$J,"VIVO体验店")</f>
        <v>0</v>
      </c>
      <c r="BE1566" s="99">
        <f>SUMIFS(通讯通路门店!$AB:$AB,通讯通路门店!$S:$S,$G1566,通讯通路门店!$J:$J,"OPPO体验店")</f>
        <v>0</v>
      </c>
      <c r="BF1566" s="99">
        <f>SUMIFS(通讯通路门店!$X:$X,通讯通路门店!$S:$S,$G1566,通讯通路门店!$J:$J,"华为授权体验店")+SUMIFS(通讯通路门店!$AA:$AA,通讯通路门店!$S:$S,$G1566,通讯通路门店!$J:$J,"华为堡垒店")</f>
        <v>0</v>
      </c>
      <c r="BG1566" s="99">
        <f>SUMIFS(通讯通路门店!$Y:$Y,通讯通路门店!$S:$S,$G1566,通讯通路门店!$J:$J,"小米体验店")</f>
        <v>0</v>
      </c>
      <c r="BH1566" s="99">
        <f>SUMIFS(通讯通路门店!$AA:$AA,通讯通路门店!$S:$S,$G1566,通讯通路门店!$J:$J,"苹果体验店")</f>
        <v>0</v>
      </c>
      <c r="BI1566" s="99">
        <f>SUMIFS(通讯通路门店!$K:$K,通讯通路门店!$S:$S,$G1566,通讯通路门店!$J:$J,"其他品牌专卖店")</f>
        <v>0</v>
      </c>
      <c r="BJ1566" s="99">
        <f>SUMIFS(通讯通路门店!$AC:$AC,通讯通路门店!$S:$S,$G1566)</f>
        <v>0</v>
      </c>
      <c r="BK1566" s="99">
        <f>SUMIFS(通讯通路门店!$AD:$AD,通讯通路门店!$S:$S,$G1566)</f>
        <v>0</v>
      </c>
      <c r="BL1566" s="99">
        <f>SUMIFS(通讯通路门店!$AE:$AE,通讯通路门店!$S:$S,$G1566)</f>
        <v>0</v>
      </c>
      <c r="BM1566" s="99">
        <f>SUMIFS(通讯通路门店!$AF:$AF,通讯通路门店!$S:$S,$G1566)</f>
        <v>0</v>
      </c>
      <c r="BN1566" s="99">
        <f>SUMIFS(通讯通路门店!$AG:$AG,通讯通路门店!$S:$S,$G1566)</f>
        <v>0</v>
      </c>
      <c r="BO1566" s="99">
        <f>SUMIFS(通讯通路门店!$AH:$AH,通讯通路门店!$S:$S,$G1566)</f>
        <v>0</v>
      </c>
      <c r="BP1566" s="99">
        <f>SUMIFS(通讯通路门店!$AI:$AI,通讯通路门店!$S:$S,$G1566)</f>
        <v>0</v>
      </c>
      <c r="BQ1566" s="83"/>
    </row>
    <row r="1567" spans="1:69">
      <c r="A1567" s="99" t="str">
        <f>IFERROR(_xlfn.XLOOKUP($G1567,通讯通路门店!$S$4:$S$993933,通讯通路门店!$A$4:$A$993933,0,0),"")</f>
        <v>海南省</v>
      </c>
      <c r="B1567" s="99" t="str">
        <f>IFERROR(_xlfn.XLOOKUP($G1567,通讯通路门店!$S$4:$S$993933,通讯通路门店!$B$4:$B$993933,0,0),"")</f>
        <v>昌江黎族自治县</v>
      </c>
      <c r="C1567" s="99" t="str">
        <f>IFERROR(_xlfn.XLOOKUP($G1567,通讯通路门店!$S$4:$S$993933,通讯通路门店!$C$4:$C$993933,0,0),"")</f>
        <v>昌江黎族自治县</v>
      </c>
      <c r="D1567" s="99" t="str">
        <f>IFERROR(_xlfn.XLOOKUP($G1567,通讯通路门店!$S$4:$S$993933,通讯通路门店!$D$4:$D$993933,0,0),"")</f>
        <v>叉河镇</v>
      </c>
      <c r="E1567" s="83"/>
      <c r="F1567" s="83"/>
      <c r="G1567" s="101"/>
      <c r="H1567" s="102">
        <f>IFERROR(_xlfn.XLOOKUP($G1567,通讯通路门店!$S$4:$S$993933,通讯通路门店!$R$4:$R$993933,0,0),"")</f>
        <v>0</v>
      </c>
      <c r="I1567" s="83"/>
      <c r="J1567" s="83"/>
      <c r="K1567" s="83"/>
      <c r="L1567" s="83"/>
      <c r="M1567" s="83"/>
      <c r="N1567" s="83"/>
      <c r="O1567" s="83"/>
      <c r="P1567" s="83"/>
      <c r="Q1567" s="83"/>
      <c r="R1567" s="83"/>
      <c r="S1567" s="83"/>
      <c r="T1567" s="83"/>
      <c r="U1567" s="99">
        <f>COUNTIF(通讯通路门店!$S:$S,$G1567)</f>
        <v>0</v>
      </c>
      <c r="V1567" s="99">
        <f>COUNTIFS(通讯通路门店!$S:$S,$G1567,通讯通路门店!$J:$J,"综合卖场")</f>
        <v>0</v>
      </c>
      <c r="W1567" s="99">
        <f>SUMIFS(通讯通路门店!$AJ:$AJ,通讯通路门店!$S:$S,通讯客户沙盘!$G1567)</f>
        <v>0</v>
      </c>
      <c r="X1567" s="99">
        <f t="shared" si="120"/>
        <v>0</v>
      </c>
      <c r="Y1567" s="99">
        <f>COUNTIFS(通讯通路门店!$S:$S,$G1567,通讯通路门店!$J:$J,"荣耀体验店")+COUNTIFS(通讯通路门店!$S:$S,$G1567,通讯通路门店!$J:$J,"荣耀授权专卖店")</f>
        <v>0</v>
      </c>
      <c r="Z1567" s="99">
        <f>COUNTIFS(通讯通路门店!$S:$S,$G1567,通讯通路门店!$J:$J,"VIVO体验店")</f>
        <v>0</v>
      </c>
      <c r="AA1567" s="99">
        <f>COUNTIFS(通讯通路门店!$S:$S,$G1567,通讯通路门店!$J:$J,"OPPO体验店")</f>
        <v>0</v>
      </c>
      <c r="AB1567" s="99">
        <f>COUNTIFS(通讯通路门店!$S:$S,$G1567,通讯通路门店!$J:$J,"华为授权体验店")+COUNTIFS(通讯通路门店!$S:$S,$G1567,通讯通路门店!$J:$J,"华为堡垒店")</f>
        <v>0</v>
      </c>
      <c r="AC1567" s="99">
        <f>COUNTIFS(通讯通路门店!$S:$S,$G1567,通讯通路门店!$J:$J,"小米体验店")</f>
        <v>0</v>
      </c>
      <c r="AD1567" s="99">
        <f>COUNTIFS(通讯通路门店!$S:$S,$G1567,通讯通路门店!$J:$J,"苹果体验店")</f>
        <v>0</v>
      </c>
      <c r="AE1567" s="99">
        <f>COUNTIFS(通讯通路门店!$S:$S,$G1567,通讯通路门店!$J:$J,"其他品牌专卖店")</f>
        <v>0</v>
      </c>
      <c r="AF1567" s="99">
        <f>SUMIFS(通讯通路门店!$BI:$BI,通讯通路门店!$S:$S,$G1567)</f>
        <v>0</v>
      </c>
      <c r="AG1567" s="99">
        <f>SUMIFS(通讯通路门店!$BH:$BH,通讯通路门店!$S:$S,$G1567)</f>
        <v>0</v>
      </c>
      <c r="AH1567" s="99">
        <f t="shared" si="121"/>
        <v>0</v>
      </c>
      <c r="AI1567" s="99">
        <f>SUMIFS(通讯通路门店!$BB:$BB,通讯通路门店!$S:$S,$G1567)</f>
        <v>0</v>
      </c>
      <c r="AJ1567" s="99">
        <f>SUMIFS(通讯通路门店!$BE:$BE,通讯通路门店!$S:$S,$G1567)</f>
        <v>0</v>
      </c>
      <c r="AK1567" s="99">
        <f>SUMIFS(通讯通路门店!$BG:$BG,通讯通路门店!$S:$S,$G1567)</f>
        <v>0</v>
      </c>
      <c r="AL1567" s="99">
        <f>SUMIFS(通讯通路门店!$BC:$BC,通讯通路门店!$S:$S,$G1567)</f>
        <v>0</v>
      </c>
      <c r="AM1567" s="99">
        <f>SUMIFS(通讯通路门店!$BD:$BD,通讯通路门店!$S:$S,$G1567)</f>
        <v>0</v>
      </c>
      <c r="AN1567" s="99">
        <f>SUMIFS(通讯通路门店!$BF:$BF,通讯通路门店!$S:$S,$G1567)</f>
        <v>0</v>
      </c>
      <c r="AO1567" s="99">
        <f t="shared" si="122"/>
        <v>0</v>
      </c>
      <c r="AP1567" s="99">
        <f>SUMIFS(通讯通路门店!$K:$K,通讯通路门店!$S:$S,$G1567)</f>
        <v>0</v>
      </c>
      <c r="AQ1567" s="83"/>
      <c r="AR1567" s="99">
        <f>SUMIFS(通讯通路门店!$T:$T,通讯通路门店!$S:$S,$G1567)</f>
        <v>0</v>
      </c>
      <c r="AS1567" s="99">
        <f>SUMIFS(通讯通路门店!$U:$U,通讯通路门店!$S:$S,$G1567)</f>
        <v>0</v>
      </c>
      <c r="AT1567" s="99">
        <f>SUMIFS(通讯通路门店!$V:$V,通讯通路门店!$S:$S,$G1567)</f>
        <v>0</v>
      </c>
      <c r="AU1567" s="99">
        <f>SUMIFS(通讯通路门店!$W:$W,通讯通路门店!$S:$S,$G1567)</f>
        <v>0</v>
      </c>
      <c r="AV1567" s="99">
        <f>SUMIFS(通讯通路门店!$Z:$Z,通讯通路门店!$S:$S,$G1567)</f>
        <v>0</v>
      </c>
      <c r="AW1567" s="99">
        <f>SUMIFS(通讯通路门店!$AB:$AB,通讯通路门店!$S:$S,$G1567)</f>
        <v>0</v>
      </c>
      <c r="AX1567" s="99">
        <f>SUMIFS(通讯通路门店!$X:$X,通讯通路门店!$S:$S,$G1567)</f>
        <v>0</v>
      </c>
      <c r="AY1567" s="99">
        <f>SUMIFS(通讯通路门店!$Y:$Y,通讯通路门店!$S:$S,$G1567)</f>
        <v>0</v>
      </c>
      <c r="AZ1567" s="99">
        <f>SUMIFS(通讯通路门店!$AA:$AA,通讯通路门店!$S:$S,$G1567)</f>
        <v>0</v>
      </c>
      <c r="BA1567" s="99">
        <f t="shared" si="123"/>
        <v>0</v>
      </c>
      <c r="BB1567" s="99">
        <f t="shared" si="124"/>
        <v>0</v>
      </c>
      <c r="BC1567" s="99">
        <f>SUMIFS(通讯通路门店!$W:$W,通讯通路门店!$S:$S,$G1567,通讯通路门店!$J:$J,"荣耀体验店")+SUMIFS(通讯通路门店!$W:$W,通讯通路门店!$S:$S,$G1567,通讯通路门店!$J:$J,"荣耀授权专卖店")</f>
        <v>0</v>
      </c>
      <c r="BD1567" s="99">
        <f>SUMIFS(通讯通路门店!$Z:$Z,通讯通路门店!$S:$S,$G1567,通讯通路门店!$J:$J,"VIVO体验店")</f>
        <v>0</v>
      </c>
      <c r="BE1567" s="99">
        <f>SUMIFS(通讯通路门店!$AB:$AB,通讯通路门店!$S:$S,$G1567,通讯通路门店!$J:$J,"OPPO体验店")</f>
        <v>0</v>
      </c>
      <c r="BF1567" s="99">
        <f>SUMIFS(通讯通路门店!$X:$X,通讯通路门店!$S:$S,$G1567,通讯通路门店!$J:$J,"华为授权体验店")+SUMIFS(通讯通路门店!$AA:$AA,通讯通路门店!$S:$S,$G1567,通讯通路门店!$J:$J,"华为堡垒店")</f>
        <v>0</v>
      </c>
      <c r="BG1567" s="99">
        <f>SUMIFS(通讯通路门店!$Y:$Y,通讯通路门店!$S:$S,$G1567,通讯通路门店!$J:$J,"小米体验店")</f>
        <v>0</v>
      </c>
      <c r="BH1567" s="99">
        <f>SUMIFS(通讯通路门店!$AA:$AA,通讯通路门店!$S:$S,$G1567,通讯通路门店!$J:$J,"苹果体验店")</f>
        <v>0</v>
      </c>
      <c r="BI1567" s="99">
        <f>SUMIFS(通讯通路门店!$K:$K,通讯通路门店!$S:$S,$G1567,通讯通路门店!$J:$J,"其他品牌专卖店")</f>
        <v>0</v>
      </c>
      <c r="BJ1567" s="99">
        <f>SUMIFS(通讯通路门店!$AC:$AC,通讯通路门店!$S:$S,$G1567)</f>
        <v>0</v>
      </c>
      <c r="BK1567" s="99">
        <f>SUMIFS(通讯通路门店!$AD:$AD,通讯通路门店!$S:$S,$G1567)</f>
        <v>0</v>
      </c>
      <c r="BL1567" s="99">
        <f>SUMIFS(通讯通路门店!$AE:$AE,通讯通路门店!$S:$S,$G1567)</f>
        <v>0</v>
      </c>
      <c r="BM1567" s="99">
        <f>SUMIFS(通讯通路门店!$AF:$AF,通讯通路门店!$S:$S,$G1567)</f>
        <v>0</v>
      </c>
      <c r="BN1567" s="99">
        <f>SUMIFS(通讯通路门店!$AG:$AG,通讯通路门店!$S:$S,$G1567)</f>
        <v>0</v>
      </c>
      <c r="BO1567" s="99">
        <f>SUMIFS(通讯通路门店!$AH:$AH,通讯通路门店!$S:$S,$G1567)</f>
        <v>0</v>
      </c>
      <c r="BP1567" s="99">
        <f>SUMIFS(通讯通路门店!$AI:$AI,通讯通路门店!$S:$S,$G1567)</f>
        <v>0</v>
      </c>
      <c r="BQ1567" s="83"/>
    </row>
    <row r="1568" spans="1:69">
      <c r="A1568" s="99" t="str">
        <f>IFERROR(_xlfn.XLOOKUP($G1568,通讯通路门店!$S$4:$S$993933,通讯通路门店!$A$4:$A$993933,0,0),"")</f>
        <v>海南省</v>
      </c>
      <c r="B1568" s="99" t="str">
        <f>IFERROR(_xlfn.XLOOKUP($G1568,通讯通路门店!$S$4:$S$993933,通讯通路门店!$B$4:$B$993933,0,0),"")</f>
        <v>昌江黎族自治县</v>
      </c>
      <c r="C1568" s="99" t="str">
        <f>IFERROR(_xlfn.XLOOKUP($G1568,通讯通路门店!$S$4:$S$993933,通讯通路门店!$C$4:$C$993933,0,0),"")</f>
        <v>昌江黎族自治县</v>
      </c>
      <c r="D1568" s="99" t="str">
        <f>IFERROR(_xlfn.XLOOKUP($G1568,通讯通路门店!$S$4:$S$993933,通讯通路门店!$D$4:$D$993933,0,0),"")</f>
        <v>叉河镇</v>
      </c>
      <c r="E1568" s="83"/>
      <c r="F1568" s="83"/>
      <c r="G1568" s="101"/>
      <c r="H1568" s="102">
        <f>IFERROR(_xlfn.XLOOKUP($G1568,通讯通路门店!$S$4:$S$993933,通讯通路门店!$R$4:$R$993933,0,0),"")</f>
        <v>0</v>
      </c>
      <c r="I1568" s="83"/>
      <c r="J1568" s="83"/>
      <c r="K1568" s="83"/>
      <c r="L1568" s="83"/>
      <c r="M1568" s="83"/>
      <c r="N1568" s="83"/>
      <c r="O1568" s="83"/>
      <c r="P1568" s="83"/>
      <c r="Q1568" s="83"/>
      <c r="R1568" s="83"/>
      <c r="S1568" s="83"/>
      <c r="T1568" s="83"/>
      <c r="U1568" s="99">
        <f>COUNTIF(通讯通路门店!$S:$S,$G1568)</f>
        <v>0</v>
      </c>
      <c r="V1568" s="99">
        <f>COUNTIFS(通讯通路门店!$S:$S,$G1568,通讯通路门店!$J:$J,"综合卖场")</f>
        <v>0</v>
      </c>
      <c r="W1568" s="99">
        <f>SUMIFS(通讯通路门店!$AJ:$AJ,通讯通路门店!$S:$S,通讯客户沙盘!$G1568)</f>
        <v>0</v>
      </c>
      <c r="X1568" s="99">
        <f t="shared" si="120"/>
        <v>0</v>
      </c>
      <c r="Y1568" s="99">
        <f>COUNTIFS(通讯通路门店!$S:$S,$G1568,通讯通路门店!$J:$J,"荣耀体验店")+COUNTIFS(通讯通路门店!$S:$S,$G1568,通讯通路门店!$J:$J,"荣耀授权专卖店")</f>
        <v>0</v>
      </c>
      <c r="Z1568" s="99">
        <f>COUNTIFS(通讯通路门店!$S:$S,$G1568,通讯通路门店!$J:$J,"VIVO体验店")</f>
        <v>0</v>
      </c>
      <c r="AA1568" s="99">
        <f>COUNTIFS(通讯通路门店!$S:$S,$G1568,通讯通路门店!$J:$J,"OPPO体验店")</f>
        <v>0</v>
      </c>
      <c r="AB1568" s="99">
        <f>COUNTIFS(通讯通路门店!$S:$S,$G1568,通讯通路门店!$J:$J,"华为授权体验店")+COUNTIFS(通讯通路门店!$S:$S,$G1568,通讯通路门店!$J:$J,"华为堡垒店")</f>
        <v>0</v>
      </c>
      <c r="AC1568" s="99">
        <f>COUNTIFS(通讯通路门店!$S:$S,$G1568,通讯通路门店!$J:$J,"小米体验店")</f>
        <v>0</v>
      </c>
      <c r="AD1568" s="99">
        <f>COUNTIFS(通讯通路门店!$S:$S,$G1568,通讯通路门店!$J:$J,"苹果体验店")</f>
        <v>0</v>
      </c>
      <c r="AE1568" s="99">
        <f>COUNTIFS(通讯通路门店!$S:$S,$G1568,通讯通路门店!$J:$J,"其他品牌专卖店")</f>
        <v>0</v>
      </c>
      <c r="AF1568" s="99">
        <f>SUMIFS(通讯通路门店!$BI:$BI,通讯通路门店!$S:$S,$G1568)</f>
        <v>0</v>
      </c>
      <c r="AG1568" s="99">
        <f>SUMIFS(通讯通路门店!$BH:$BH,通讯通路门店!$S:$S,$G1568)</f>
        <v>0</v>
      </c>
      <c r="AH1568" s="99">
        <f t="shared" si="121"/>
        <v>0</v>
      </c>
      <c r="AI1568" s="99">
        <f>SUMIFS(通讯通路门店!$BB:$BB,通讯通路门店!$S:$S,$G1568)</f>
        <v>0</v>
      </c>
      <c r="AJ1568" s="99">
        <f>SUMIFS(通讯通路门店!$BE:$BE,通讯通路门店!$S:$S,$G1568)</f>
        <v>0</v>
      </c>
      <c r="AK1568" s="99">
        <f>SUMIFS(通讯通路门店!$BG:$BG,通讯通路门店!$S:$S,$G1568)</f>
        <v>0</v>
      </c>
      <c r="AL1568" s="99">
        <f>SUMIFS(通讯通路门店!$BC:$BC,通讯通路门店!$S:$S,$G1568)</f>
        <v>0</v>
      </c>
      <c r="AM1568" s="99">
        <f>SUMIFS(通讯通路门店!$BD:$BD,通讯通路门店!$S:$S,$G1568)</f>
        <v>0</v>
      </c>
      <c r="AN1568" s="99">
        <f>SUMIFS(通讯通路门店!$BF:$BF,通讯通路门店!$S:$S,$G1568)</f>
        <v>0</v>
      </c>
      <c r="AO1568" s="99">
        <f t="shared" si="122"/>
        <v>0</v>
      </c>
      <c r="AP1568" s="99">
        <f>SUMIFS(通讯通路门店!$K:$K,通讯通路门店!$S:$S,$G1568)</f>
        <v>0</v>
      </c>
      <c r="AQ1568" s="83"/>
      <c r="AR1568" s="99">
        <f>SUMIFS(通讯通路门店!$T:$T,通讯通路门店!$S:$S,$G1568)</f>
        <v>0</v>
      </c>
      <c r="AS1568" s="99">
        <f>SUMIFS(通讯通路门店!$U:$U,通讯通路门店!$S:$S,$G1568)</f>
        <v>0</v>
      </c>
      <c r="AT1568" s="99">
        <f>SUMIFS(通讯通路门店!$V:$V,通讯通路门店!$S:$S,$G1568)</f>
        <v>0</v>
      </c>
      <c r="AU1568" s="99">
        <f>SUMIFS(通讯通路门店!$W:$W,通讯通路门店!$S:$S,$G1568)</f>
        <v>0</v>
      </c>
      <c r="AV1568" s="99">
        <f>SUMIFS(通讯通路门店!$Z:$Z,通讯通路门店!$S:$S,$G1568)</f>
        <v>0</v>
      </c>
      <c r="AW1568" s="99">
        <f>SUMIFS(通讯通路门店!$AB:$AB,通讯通路门店!$S:$S,$G1568)</f>
        <v>0</v>
      </c>
      <c r="AX1568" s="99">
        <f>SUMIFS(通讯通路门店!$X:$X,通讯通路门店!$S:$S,$G1568)</f>
        <v>0</v>
      </c>
      <c r="AY1568" s="99">
        <f>SUMIFS(通讯通路门店!$Y:$Y,通讯通路门店!$S:$S,$G1568)</f>
        <v>0</v>
      </c>
      <c r="AZ1568" s="99">
        <f>SUMIFS(通讯通路门店!$AA:$AA,通讯通路门店!$S:$S,$G1568)</f>
        <v>0</v>
      </c>
      <c r="BA1568" s="99">
        <f t="shared" si="123"/>
        <v>0</v>
      </c>
      <c r="BB1568" s="99">
        <f t="shared" si="124"/>
        <v>0</v>
      </c>
      <c r="BC1568" s="99">
        <f>SUMIFS(通讯通路门店!$W:$W,通讯通路门店!$S:$S,$G1568,通讯通路门店!$J:$J,"荣耀体验店")+SUMIFS(通讯通路门店!$W:$W,通讯通路门店!$S:$S,$G1568,通讯通路门店!$J:$J,"荣耀授权专卖店")</f>
        <v>0</v>
      </c>
      <c r="BD1568" s="99">
        <f>SUMIFS(通讯通路门店!$Z:$Z,通讯通路门店!$S:$S,$G1568,通讯通路门店!$J:$J,"VIVO体验店")</f>
        <v>0</v>
      </c>
      <c r="BE1568" s="99">
        <f>SUMIFS(通讯通路门店!$AB:$AB,通讯通路门店!$S:$S,$G1568,通讯通路门店!$J:$J,"OPPO体验店")</f>
        <v>0</v>
      </c>
      <c r="BF1568" s="99">
        <f>SUMIFS(通讯通路门店!$X:$X,通讯通路门店!$S:$S,$G1568,通讯通路门店!$J:$J,"华为授权体验店")+SUMIFS(通讯通路门店!$AA:$AA,通讯通路门店!$S:$S,$G1568,通讯通路门店!$J:$J,"华为堡垒店")</f>
        <v>0</v>
      </c>
      <c r="BG1568" s="99">
        <f>SUMIFS(通讯通路门店!$Y:$Y,通讯通路门店!$S:$S,$G1568,通讯通路门店!$J:$J,"小米体验店")</f>
        <v>0</v>
      </c>
      <c r="BH1568" s="99">
        <f>SUMIFS(通讯通路门店!$AA:$AA,通讯通路门店!$S:$S,$G1568,通讯通路门店!$J:$J,"苹果体验店")</f>
        <v>0</v>
      </c>
      <c r="BI1568" s="99">
        <f>SUMIFS(通讯通路门店!$K:$K,通讯通路门店!$S:$S,$G1568,通讯通路门店!$J:$J,"其他品牌专卖店")</f>
        <v>0</v>
      </c>
      <c r="BJ1568" s="99">
        <f>SUMIFS(通讯通路门店!$AC:$AC,通讯通路门店!$S:$S,$G1568)</f>
        <v>0</v>
      </c>
      <c r="BK1568" s="99">
        <f>SUMIFS(通讯通路门店!$AD:$AD,通讯通路门店!$S:$S,$G1568)</f>
        <v>0</v>
      </c>
      <c r="BL1568" s="99">
        <f>SUMIFS(通讯通路门店!$AE:$AE,通讯通路门店!$S:$S,$G1568)</f>
        <v>0</v>
      </c>
      <c r="BM1568" s="99">
        <f>SUMIFS(通讯通路门店!$AF:$AF,通讯通路门店!$S:$S,$G1568)</f>
        <v>0</v>
      </c>
      <c r="BN1568" s="99">
        <f>SUMIFS(通讯通路门店!$AG:$AG,通讯通路门店!$S:$S,$G1568)</f>
        <v>0</v>
      </c>
      <c r="BO1568" s="99">
        <f>SUMIFS(通讯通路门店!$AH:$AH,通讯通路门店!$S:$S,$G1568)</f>
        <v>0</v>
      </c>
      <c r="BP1568" s="99">
        <f>SUMIFS(通讯通路门店!$AI:$AI,通讯通路门店!$S:$S,$G1568)</f>
        <v>0</v>
      </c>
      <c r="BQ1568" s="83"/>
    </row>
    <row r="1569" spans="1:69">
      <c r="A1569" s="99" t="str">
        <f>IFERROR(_xlfn.XLOOKUP($G1569,通讯通路门店!$S$4:$S$993933,通讯通路门店!$A$4:$A$993933,0,0),"")</f>
        <v>海南省</v>
      </c>
      <c r="B1569" s="99" t="str">
        <f>IFERROR(_xlfn.XLOOKUP($G1569,通讯通路门店!$S$4:$S$993933,通讯通路门店!$B$4:$B$993933,0,0),"")</f>
        <v>昌江黎族自治县</v>
      </c>
      <c r="C1569" s="99" t="str">
        <f>IFERROR(_xlfn.XLOOKUP($G1569,通讯通路门店!$S$4:$S$993933,通讯通路门店!$C$4:$C$993933,0,0),"")</f>
        <v>昌江黎族自治县</v>
      </c>
      <c r="D1569" s="99" t="str">
        <f>IFERROR(_xlfn.XLOOKUP($G1569,通讯通路门店!$S$4:$S$993933,通讯通路门店!$D$4:$D$993933,0,0),"")</f>
        <v>叉河镇</v>
      </c>
      <c r="E1569" s="83"/>
      <c r="F1569" s="83"/>
      <c r="G1569" s="101"/>
      <c r="H1569" s="102">
        <f>IFERROR(_xlfn.XLOOKUP($G1569,通讯通路门店!$S$4:$S$993933,通讯通路门店!$R$4:$R$993933,0,0),"")</f>
        <v>0</v>
      </c>
      <c r="I1569" s="83"/>
      <c r="J1569" s="83"/>
      <c r="K1569" s="83"/>
      <c r="L1569" s="83"/>
      <c r="M1569" s="83"/>
      <c r="N1569" s="83"/>
      <c r="O1569" s="83"/>
      <c r="P1569" s="83"/>
      <c r="Q1569" s="83"/>
      <c r="R1569" s="83"/>
      <c r="S1569" s="83"/>
      <c r="T1569" s="83"/>
      <c r="U1569" s="99">
        <f>COUNTIF(通讯通路门店!$S:$S,$G1569)</f>
        <v>0</v>
      </c>
      <c r="V1569" s="99">
        <f>COUNTIFS(通讯通路门店!$S:$S,$G1569,通讯通路门店!$J:$J,"综合卖场")</f>
        <v>0</v>
      </c>
      <c r="W1569" s="99">
        <f>SUMIFS(通讯通路门店!$AJ:$AJ,通讯通路门店!$S:$S,通讯客户沙盘!$G1569)</f>
        <v>0</v>
      </c>
      <c r="X1569" s="99">
        <f t="shared" si="120"/>
        <v>0</v>
      </c>
      <c r="Y1569" s="99">
        <f>COUNTIFS(通讯通路门店!$S:$S,$G1569,通讯通路门店!$J:$J,"荣耀体验店")+COUNTIFS(通讯通路门店!$S:$S,$G1569,通讯通路门店!$J:$J,"荣耀授权专卖店")</f>
        <v>0</v>
      </c>
      <c r="Z1569" s="99">
        <f>COUNTIFS(通讯通路门店!$S:$S,$G1569,通讯通路门店!$J:$J,"VIVO体验店")</f>
        <v>0</v>
      </c>
      <c r="AA1569" s="99">
        <f>COUNTIFS(通讯通路门店!$S:$S,$G1569,通讯通路门店!$J:$J,"OPPO体验店")</f>
        <v>0</v>
      </c>
      <c r="AB1569" s="99">
        <f>COUNTIFS(通讯通路门店!$S:$S,$G1569,通讯通路门店!$J:$J,"华为授权体验店")+COUNTIFS(通讯通路门店!$S:$S,$G1569,通讯通路门店!$J:$J,"华为堡垒店")</f>
        <v>0</v>
      </c>
      <c r="AC1569" s="99">
        <f>COUNTIFS(通讯通路门店!$S:$S,$G1569,通讯通路门店!$J:$J,"小米体验店")</f>
        <v>0</v>
      </c>
      <c r="AD1569" s="99">
        <f>COUNTIFS(通讯通路门店!$S:$S,$G1569,通讯通路门店!$J:$J,"苹果体验店")</f>
        <v>0</v>
      </c>
      <c r="AE1569" s="99">
        <f>COUNTIFS(通讯通路门店!$S:$S,$G1569,通讯通路门店!$J:$J,"其他品牌专卖店")</f>
        <v>0</v>
      </c>
      <c r="AF1569" s="99">
        <f>SUMIFS(通讯通路门店!$BI:$BI,通讯通路门店!$S:$S,$G1569)</f>
        <v>0</v>
      </c>
      <c r="AG1569" s="99">
        <f>SUMIFS(通讯通路门店!$BH:$BH,通讯通路门店!$S:$S,$G1569)</f>
        <v>0</v>
      </c>
      <c r="AH1569" s="99">
        <f t="shared" si="121"/>
        <v>0</v>
      </c>
      <c r="AI1569" s="99">
        <f>SUMIFS(通讯通路门店!$BB:$BB,通讯通路门店!$S:$S,$G1569)</f>
        <v>0</v>
      </c>
      <c r="AJ1569" s="99">
        <f>SUMIFS(通讯通路门店!$BE:$BE,通讯通路门店!$S:$S,$G1569)</f>
        <v>0</v>
      </c>
      <c r="AK1569" s="99">
        <f>SUMIFS(通讯通路门店!$BG:$BG,通讯通路门店!$S:$S,$G1569)</f>
        <v>0</v>
      </c>
      <c r="AL1569" s="99">
        <f>SUMIFS(通讯通路门店!$BC:$BC,通讯通路门店!$S:$S,$G1569)</f>
        <v>0</v>
      </c>
      <c r="AM1569" s="99">
        <f>SUMIFS(通讯通路门店!$BD:$BD,通讯通路门店!$S:$S,$G1569)</f>
        <v>0</v>
      </c>
      <c r="AN1569" s="99">
        <f>SUMIFS(通讯通路门店!$BF:$BF,通讯通路门店!$S:$S,$G1569)</f>
        <v>0</v>
      </c>
      <c r="AO1569" s="99">
        <f t="shared" si="122"/>
        <v>0</v>
      </c>
      <c r="AP1569" s="99">
        <f>SUMIFS(通讯通路门店!$K:$K,通讯通路门店!$S:$S,$G1569)</f>
        <v>0</v>
      </c>
      <c r="AQ1569" s="83"/>
      <c r="AR1569" s="99">
        <f>SUMIFS(通讯通路门店!$T:$T,通讯通路门店!$S:$S,$G1569)</f>
        <v>0</v>
      </c>
      <c r="AS1569" s="99">
        <f>SUMIFS(通讯通路门店!$U:$U,通讯通路门店!$S:$S,$G1569)</f>
        <v>0</v>
      </c>
      <c r="AT1569" s="99">
        <f>SUMIFS(通讯通路门店!$V:$V,通讯通路门店!$S:$S,$G1569)</f>
        <v>0</v>
      </c>
      <c r="AU1569" s="99">
        <f>SUMIFS(通讯通路门店!$W:$W,通讯通路门店!$S:$S,$G1569)</f>
        <v>0</v>
      </c>
      <c r="AV1569" s="99">
        <f>SUMIFS(通讯通路门店!$Z:$Z,通讯通路门店!$S:$S,$G1569)</f>
        <v>0</v>
      </c>
      <c r="AW1569" s="99">
        <f>SUMIFS(通讯通路门店!$AB:$AB,通讯通路门店!$S:$S,$G1569)</f>
        <v>0</v>
      </c>
      <c r="AX1569" s="99">
        <f>SUMIFS(通讯通路门店!$X:$X,通讯通路门店!$S:$S,$G1569)</f>
        <v>0</v>
      </c>
      <c r="AY1569" s="99">
        <f>SUMIFS(通讯通路门店!$Y:$Y,通讯通路门店!$S:$S,$G1569)</f>
        <v>0</v>
      </c>
      <c r="AZ1569" s="99">
        <f>SUMIFS(通讯通路门店!$AA:$AA,通讯通路门店!$S:$S,$G1569)</f>
        <v>0</v>
      </c>
      <c r="BA1569" s="99">
        <f t="shared" si="123"/>
        <v>0</v>
      </c>
      <c r="BB1569" s="99">
        <f t="shared" si="124"/>
        <v>0</v>
      </c>
      <c r="BC1569" s="99">
        <f>SUMIFS(通讯通路门店!$W:$W,通讯通路门店!$S:$S,$G1569,通讯通路门店!$J:$J,"荣耀体验店")+SUMIFS(通讯通路门店!$W:$W,通讯通路门店!$S:$S,$G1569,通讯通路门店!$J:$J,"荣耀授权专卖店")</f>
        <v>0</v>
      </c>
      <c r="BD1569" s="99">
        <f>SUMIFS(通讯通路门店!$Z:$Z,通讯通路门店!$S:$S,$G1569,通讯通路门店!$J:$J,"VIVO体验店")</f>
        <v>0</v>
      </c>
      <c r="BE1569" s="99">
        <f>SUMIFS(通讯通路门店!$AB:$AB,通讯通路门店!$S:$S,$G1569,通讯通路门店!$J:$J,"OPPO体验店")</f>
        <v>0</v>
      </c>
      <c r="BF1569" s="99">
        <f>SUMIFS(通讯通路门店!$X:$X,通讯通路门店!$S:$S,$G1569,通讯通路门店!$J:$J,"华为授权体验店")+SUMIFS(通讯通路门店!$AA:$AA,通讯通路门店!$S:$S,$G1569,通讯通路门店!$J:$J,"华为堡垒店")</f>
        <v>0</v>
      </c>
      <c r="BG1569" s="99">
        <f>SUMIFS(通讯通路门店!$Y:$Y,通讯通路门店!$S:$S,$G1569,通讯通路门店!$J:$J,"小米体验店")</f>
        <v>0</v>
      </c>
      <c r="BH1569" s="99">
        <f>SUMIFS(通讯通路门店!$AA:$AA,通讯通路门店!$S:$S,$G1569,通讯通路门店!$J:$J,"苹果体验店")</f>
        <v>0</v>
      </c>
      <c r="BI1569" s="99">
        <f>SUMIFS(通讯通路门店!$K:$K,通讯通路门店!$S:$S,$G1569,通讯通路门店!$J:$J,"其他品牌专卖店")</f>
        <v>0</v>
      </c>
      <c r="BJ1569" s="99">
        <f>SUMIFS(通讯通路门店!$AC:$AC,通讯通路门店!$S:$S,$G1569)</f>
        <v>0</v>
      </c>
      <c r="BK1569" s="99">
        <f>SUMIFS(通讯通路门店!$AD:$AD,通讯通路门店!$S:$S,$G1569)</f>
        <v>0</v>
      </c>
      <c r="BL1569" s="99">
        <f>SUMIFS(通讯通路门店!$AE:$AE,通讯通路门店!$S:$S,$G1569)</f>
        <v>0</v>
      </c>
      <c r="BM1569" s="99">
        <f>SUMIFS(通讯通路门店!$AF:$AF,通讯通路门店!$S:$S,$G1569)</f>
        <v>0</v>
      </c>
      <c r="BN1569" s="99">
        <f>SUMIFS(通讯通路门店!$AG:$AG,通讯通路门店!$S:$S,$G1569)</f>
        <v>0</v>
      </c>
      <c r="BO1569" s="99">
        <f>SUMIFS(通讯通路门店!$AH:$AH,通讯通路门店!$S:$S,$G1569)</f>
        <v>0</v>
      </c>
      <c r="BP1569" s="99">
        <f>SUMIFS(通讯通路门店!$AI:$AI,通讯通路门店!$S:$S,$G1569)</f>
        <v>0</v>
      </c>
      <c r="BQ1569" s="83"/>
    </row>
    <row r="1570" spans="1:69">
      <c r="A1570" s="99" t="str">
        <f>IFERROR(_xlfn.XLOOKUP($G1570,通讯通路门店!$S$4:$S$993933,通讯通路门店!$A$4:$A$993933,0,0),"")</f>
        <v>海南省</v>
      </c>
      <c r="B1570" s="99" t="str">
        <f>IFERROR(_xlfn.XLOOKUP($G1570,通讯通路门店!$S$4:$S$993933,通讯通路门店!$B$4:$B$993933,0,0),"")</f>
        <v>昌江黎族自治县</v>
      </c>
      <c r="C1570" s="99" t="str">
        <f>IFERROR(_xlfn.XLOOKUP($G1570,通讯通路门店!$S$4:$S$993933,通讯通路门店!$C$4:$C$993933,0,0),"")</f>
        <v>昌江黎族自治县</v>
      </c>
      <c r="D1570" s="99" t="str">
        <f>IFERROR(_xlfn.XLOOKUP($G1570,通讯通路门店!$S$4:$S$993933,通讯通路门店!$D$4:$D$993933,0,0),"")</f>
        <v>叉河镇</v>
      </c>
      <c r="E1570" s="83"/>
      <c r="F1570" s="83"/>
      <c r="G1570" s="101"/>
      <c r="H1570" s="102">
        <f>IFERROR(_xlfn.XLOOKUP($G1570,通讯通路门店!$S$4:$S$993933,通讯通路门店!$R$4:$R$993933,0,0),"")</f>
        <v>0</v>
      </c>
      <c r="I1570" s="83"/>
      <c r="J1570" s="83"/>
      <c r="K1570" s="83"/>
      <c r="L1570" s="83"/>
      <c r="M1570" s="83"/>
      <c r="N1570" s="83"/>
      <c r="O1570" s="83"/>
      <c r="P1570" s="83"/>
      <c r="Q1570" s="83"/>
      <c r="R1570" s="83"/>
      <c r="S1570" s="83"/>
      <c r="T1570" s="83"/>
      <c r="U1570" s="99">
        <f>COUNTIF(通讯通路门店!$S:$S,$G1570)</f>
        <v>0</v>
      </c>
      <c r="V1570" s="99">
        <f>COUNTIFS(通讯通路门店!$S:$S,$G1570,通讯通路门店!$J:$J,"综合卖场")</f>
        <v>0</v>
      </c>
      <c r="W1570" s="99">
        <f>SUMIFS(通讯通路门店!$AJ:$AJ,通讯通路门店!$S:$S,通讯客户沙盘!$G1570)</f>
        <v>0</v>
      </c>
      <c r="X1570" s="99">
        <f t="shared" si="120"/>
        <v>0</v>
      </c>
      <c r="Y1570" s="99">
        <f>COUNTIFS(通讯通路门店!$S:$S,$G1570,通讯通路门店!$J:$J,"荣耀体验店")+COUNTIFS(通讯通路门店!$S:$S,$G1570,通讯通路门店!$J:$J,"荣耀授权专卖店")</f>
        <v>0</v>
      </c>
      <c r="Z1570" s="99">
        <f>COUNTIFS(通讯通路门店!$S:$S,$G1570,通讯通路门店!$J:$J,"VIVO体验店")</f>
        <v>0</v>
      </c>
      <c r="AA1570" s="99">
        <f>COUNTIFS(通讯通路门店!$S:$S,$G1570,通讯通路门店!$J:$J,"OPPO体验店")</f>
        <v>0</v>
      </c>
      <c r="AB1570" s="99">
        <f>COUNTIFS(通讯通路门店!$S:$S,$G1570,通讯通路门店!$J:$J,"华为授权体验店")+COUNTIFS(通讯通路门店!$S:$S,$G1570,通讯通路门店!$J:$J,"华为堡垒店")</f>
        <v>0</v>
      </c>
      <c r="AC1570" s="99">
        <f>COUNTIFS(通讯通路门店!$S:$S,$G1570,通讯通路门店!$J:$J,"小米体验店")</f>
        <v>0</v>
      </c>
      <c r="AD1570" s="99">
        <f>COUNTIFS(通讯通路门店!$S:$S,$G1570,通讯通路门店!$J:$J,"苹果体验店")</f>
        <v>0</v>
      </c>
      <c r="AE1570" s="99">
        <f>COUNTIFS(通讯通路门店!$S:$S,$G1570,通讯通路门店!$J:$J,"其他品牌专卖店")</f>
        <v>0</v>
      </c>
      <c r="AF1570" s="99">
        <f>SUMIFS(通讯通路门店!$BI:$BI,通讯通路门店!$S:$S,$G1570)</f>
        <v>0</v>
      </c>
      <c r="AG1570" s="99">
        <f>SUMIFS(通讯通路门店!$BH:$BH,通讯通路门店!$S:$S,$G1570)</f>
        <v>0</v>
      </c>
      <c r="AH1570" s="99">
        <f t="shared" si="121"/>
        <v>0</v>
      </c>
      <c r="AI1570" s="99">
        <f>SUMIFS(通讯通路门店!$BB:$BB,通讯通路门店!$S:$S,$G1570)</f>
        <v>0</v>
      </c>
      <c r="AJ1570" s="99">
        <f>SUMIFS(通讯通路门店!$BE:$BE,通讯通路门店!$S:$S,$G1570)</f>
        <v>0</v>
      </c>
      <c r="AK1570" s="99">
        <f>SUMIFS(通讯通路门店!$BG:$BG,通讯通路门店!$S:$S,$G1570)</f>
        <v>0</v>
      </c>
      <c r="AL1570" s="99">
        <f>SUMIFS(通讯通路门店!$BC:$BC,通讯通路门店!$S:$S,$G1570)</f>
        <v>0</v>
      </c>
      <c r="AM1570" s="99">
        <f>SUMIFS(通讯通路门店!$BD:$BD,通讯通路门店!$S:$S,$G1570)</f>
        <v>0</v>
      </c>
      <c r="AN1570" s="99">
        <f>SUMIFS(通讯通路门店!$BF:$BF,通讯通路门店!$S:$S,$G1570)</f>
        <v>0</v>
      </c>
      <c r="AO1570" s="99">
        <f t="shared" si="122"/>
        <v>0</v>
      </c>
      <c r="AP1570" s="99">
        <f>SUMIFS(通讯通路门店!$K:$K,通讯通路门店!$S:$S,$G1570)</f>
        <v>0</v>
      </c>
      <c r="AQ1570" s="83"/>
      <c r="AR1570" s="99">
        <f>SUMIFS(通讯通路门店!$T:$T,通讯通路门店!$S:$S,$G1570)</f>
        <v>0</v>
      </c>
      <c r="AS1570" s="99">
        <f>SUMIFS(通讯通路门店!$U:$U,通讯通路门店!$S:$S,$G1570)</f>
        <v>0</v>
      </c>
      <c r="AT1570" s="99">
        <f>SUMIFS(通讯通路门店!$V:$V,通讯通路门店!$S:$S,$G1570)</f>
        <v>0</v>
      </c>
      <c r="AU1570" s="99">
        <f>SUMIFS(通讯通路门店!$W:$W,通讯通路门店!$S:$S,$G1570)</f>
        <v>0</v>
      </c>
      <c r="AV1570" s="99">
        <f>SUMIFS(通讯通路门店!$Z:$Z,通讯通路门店!$S:$S,$G1570)</f>
        <v>0</v>
      </c>
      <c r="AW1570" s="99">
        <f>SUMIFS(通讯通路门店!$AB:$AB,通讯通路门店!$S:$S,$G1570)</f>
        <v>0</v>
      </c>
      <c r="AX1570" s="99">
        <f>SUMIFS(通讯通路门店!$X:$X,通讯通路门店!$S:$S,$G1570)</f>
        <v>0</v>
      </c>
      <c r="AY1570" s="99">
        <f>SUMIFS(通讯通路门店!$Y:$Y,通讯通路门店!$S:$S,$G1570)</f>
        <v>0</v>
      </c>
      <c r="AZ1570" s="99">
        <f>SUMIFS(通讯通路门店!$AA:$AA,通讯通路门店!$S:$S,$G1570)</f>
        <v>0</v>
      </c>
      <c r="BA1570" s="99">
        <f t="shared" si="123"/>
        <v>0</v>
      </c>
      <c r="BB1570" s="99">
        <f t="shared" si="124"/>
        <v>0</v>
      </c>
      <c r="BC1570" s="99">
        <f>SUMIFS(通讯通路门店!$W:$W,通讯通路门店!$S:$S,$G1570,通讯通路门店!$J:$J,"荣耀体验店")+SUMIFS(通讯通路门店!$W:$W,通讯通路门店!$S:$S,$G1570,通讯通路门店!$J:$J,"荣耀授权专卖店")</f>
        <v>0</v>
      </c>
      <c r="BD1570" s="99">
        <f>SUMIFS(通讯通路门店!$Z:$Z,通讯通路门店!$S:$S,$G1570,通讯通路门店!$J:$J,"VIVO体验店")</f>
        <v>0</v>
      </c>
      <c r="BE1570" s="99">
        <f>SUMIFS(通讯通路门店!$AB:$AB,通讯通路门店!$S:$S,$G1570,通讯通路门店!$J:$J,"OPPO体验店")</f>
        <v>0</v>
      </c>
      <c r="BF1570" s="99">
        <f>SUMIFS(通讯通路门店!$X:$X,通讯通路门店!$S:$S,$G1570,通讯通路门店!$J:$J,"华为授权体验店")+SUMIFS(通讯通路门店!$AA:$AA,通讯通路门店!$S:$S,$G1570,通讯通路门店!$J:$J,"华为堡垒店")</f>
        <v>0</v>
      </c>
      <c r="BG1570" s="99">
        <f>SUMIFS(通讯通路门店!$Y:$Y,通讯通路门店!$S:$S,$G1570,通讯通路门店!$J:$J,"小米体验店")</f>
        <v>0</v>
      </c>
      <c r="BH1570" s="99">
        <f>SUMIFS(通讯通路门店!$AA:$AA,通讯通路门店!$S:$S,$G1570,通讯通路门店!$J:$J,"苹果体验店")</f>
        <v>0</v>
      </c>
      <c r="BI1570" s="99">
        <f>SUMIFS(通讯通路门店!$K:$K,通讯通路门店!$S:$S,$G1570,通讯通路门店!$J:$J,"其他品牌专卖店")</f>
        <v>0</v>
      </c>
      <c r="BJ1570" s="99">
        <f>SUMIFS(通讯通路门店!$AC:$AC,通讯通路门店!$S:$S,$G1570)</f>
        <v>0</v>
      </c>
      <c r="BK1570" s="99">
        <f>SUMIFS(通讯通路门店!$AD:$AD,通讯通路门店!$S:$S,$G1570)</f>
        <v>0</v>
      </c>
      <c r="BL1570" s="99">
        <f>SUMIFS(通讯通路门店!$AE:$AE,通讯通路门店!$S:$S,$G1570)</f>
        <v>0</v>
      </c>
      <c r="BM1570" s="99">
        <f>SUMIFS(通讯通路门店!$AF:$AF,通讯通路门店!$S:$S,$G1570)</f>
        <v>0</v>
      </c>
      <c r="BN1570" s="99">
        <f>SUMIFS(通讯通路门店!$AG:$AG,通讯通路门店!$S:$S,$G1570)</f>
        <v>0</v>
      </c>
      <c r="BO1570" s="99">
        <f>SUMIFS(通讯通路门店!$AH:$AH,通讯通路门店!$S:$S,$G1570)</f>
        <v>0</v>
      </c>
      <c r="BP1570" s="99">
        <f>SUMIFS(通讯通路门店!$AI:$AI,通讯通路门店!$S:$S,$G1570)</f>
        <v>0</v>
      </c>
      <c r="BQ1570" s="83"/>
    </row>
    <row r="1571" spans="1:69">
      <c r="A1571" s="99" t="str">
        <f>IFERROR(_xlfn.XLOOKUP($G1571,通讯通路门店!$S$4:$S$993933,通讯通路门店!$A$4:$A$993933,0,0),"")</f>
        <v>海南省</v>
      </c>
      <c r="B1571" s="99" t="str">
        <f>IFERROR(_xlfn.XLOOKUP($G1571,通讯通路门店!$S$4:$S$993933,通讯通路门店!$B$4:$B$993933,0,0),"")</f>
        <v>昌江黎族自治县</v>
      </c>
      <c r="C1571" s="99" t="str">
        <f>IFERROR(_xlfn.XLOOKUP($G1571,通讯通路门店!$S$4:$S$993933,通讯通路门店!$C$4:$C$993933,0,0),"")</f>
        <v>昌江黎族自治县</v>
      </c>
      <c r="D1571" s="99" t="str">
        <f>IFERROR(_xlfn.XLOOKUP($G1571,通讯通路门店!$S$4:$S$993933,通讯通路门店!$D$4:$D$993933,0,0),"")</f>
        <v>叉河镇</v>
      </c>
      <c r="E1571" s="83"/>
      <c r="F1571" s="83"/>
      <c r="G1571" s="101"/>
      <c r="H1571" s="102">
        <f>IFERROR(_xlfn.XLOOKUP($G1571,通讯通路门店!$S$4:$S$993933,通讯通路门店!$R$4:$R$993933,0,0),"")</f>
        <v>0</v>
      </c>
      <c r="I1571" s="83"/>
      <c r="J1571" s="83"/>
      <c r="K1571" s="83"/>
      <c r="L1571" s="83"/>
      <c r="M1571" s="83"/>
      <c r="N1571" s="83"/>
      <c r="O1571" s="83"/>
      <c r="P1571" s="83"/>
      <c r="Q1571" s="83"/>
      <c r="R1571" s="83"/>
      <c r="S1571" s="83"/>
      <c r="T1571" s="83"/>
      <c r="U1571" s="99">
        <f>COUNTIF(通讯通路门店!$S:$S,$G1571)</f>
        <v>0</v>
      </c>
      <c r="V1571" s="99">
        <f>COUNTIFS(通讯通路门店!$S:$S,$G1571,通讯通路门店!$J:$J,"综合卖场")</f>
        <v>0</v>
      </c>
      <c r="W1571" s="99">
        <f>SUMIFS(通讯通路门店!$AJ:$AJ,通讯通路门店!$S:$S,通讯客户沙盘!$G1571)</f>
        <v>0</v>
      </c>
      <c r="X1571" s="99">
        <f t="shared" si="120"/>
        <v>0</v>
      </c>
      <c r="Y1571" s="99">
        <f>COUNTIFS(通讯通路门店!$S:$S,$G1571,通讯通路门店!$J:$J,"荣耀体验店")+COUNTIFS(通讯通路门店!$S:$S,$G1571,通讯通路门店!$J:$J,"荣耀授权专卖店")</f>
        <v>0</v>
      </c>
      <c r="Z1571" s="99">
        <f>COUNTIFS(通讯通路门店!$S:$S,$G1571,通讯通路门店!$J:$J,"VIVO体验店")</f>
        <v>0</v>
      </c>
      <c r="AA1571" s="99">
        <f>COUNTIFS(通讯通路门店!$S:$S,$G1571,通讯通路门店!$J:$J,"OPPO体验店")</f>
        <v>0</v>
      </c>
      <c r="AB1571" s="99">
        <f>COUNTIFS(通讯通路门店!$S:$S,$G1571,通讯通路门店!$J:$J,"华为授权体验店")+COUNTIFS(通讯通路门店!$S:$S,$G1571,通讯通路门店!$J:$J,"华为堡垒店")</f>
        <v>0</v>
      </c>
      <c r="AC1571" s="99">
        <f>COUNTIFS(通讯通路门店!$S:$S,$G1571,通讯通路门店!$J:$J,"小米体验店")</f>
        <v>0</v>
      </c>
      <c r="AD1571" s="99">
        <f>COUNTIFS(通讯通路门店!$S:$S,$G1571,通讯通路门店!$J:$J,"苹果体验店")</f>
        <v>0</v>
      </c>
      <c r="AE1571" s="99">
        <f>COUNTIFS(通讯通路门店!$S:$S,$G1571,通讯通路门店!$J:$J,"其他品牌专卖店")</f>
        <v>0</v>
      </c>
      <c r="AF1571" s="99">
        <f>SUMIFS(通讯通路门店!$BI:$BI,通讯通路门店!$S:$S,$G1571)</f>
        <v>0</v>
      </c>
      <c r="AG1571" s="99">
        <f>SUMIFS(通讯通路门店!$BH:$BH,通讯通路门店!$S:$S,$G1571)</f>
        <v>0</v>
      </c>
      <c r="AH1571" s="99">
        <f t="shared" si="121"/>
        <v>0</v>
      </c>
      <c r="AI1571" s="99">
        <f>SUMIFS(通讯通路门店!$BB:$BB,通讯通路门店!$S:$S,$G1571)</f>
        <v>0</v>
      </c>
      <c r="AJ1571" s="99">
        <f>SUMIFS(通讯通路门店!$BE:$BE,通讯通路门店!$S:$S,$G1571)</f>
        <v>0</v>
      </c>
      <c r="AK1571" s="99">
        <f>SUMIFS(通讯通路门店!$BG:$BG,通讯通路门店!$S:$S,$G1571)</f>
        <v>0</v>
      </c>
      <c r="AL1571" s="99">
        <f>SUMIFS(通讯通路门店!$BC:$BC,通讯通路门店!$S:$S,$G1571)</f>
        <v>0</v>
      </c>
      <c r="AM1571" s="99">
        <f>SUMIFS(通讯通路门店!$BD:$BD,通讯通路门店!$S:$S,$G1571)</f>
        <v>0</v>
      </c>
      <c r="AN1571" s="99">
        <f>SUMIFS(通讯通路门店!$BF:$BF,通讯通路门店!$S:$S,$G1571)</f>
        <v>0</v>
      </c>
      <c r="AO1571" s="99">
        <f t="shared" si="122"/>
        <v>0</v>
      </c>
      <c r="AP1571" s="99">
        <f>SUMIFS(通讯通路门店!$K:$K,通讯通路门店!$S:$S,$G1571)</f>
        <v>0</v>
      </c>
      <c r="AQ1571" s="83"/>
      <c r="AR1571" s="99">
        <f>SUMIFS(通讯通路门店!$T:$T,通讯通路门店!$S:$S,$G1571)</f>
        <v>0</v>
      </c>
      <c r="AS1571" s="99">
        <f>SUMIFS(通讯通路门店!$U:$U,通讯通路门店!$S:$S,$G1571)</f>
        <v>0</v>
      </c>
      <c r="AT1571" s="99">
        <f>SUMIFS(通讯通路门店!$V:$V,通讯通路门店!$S:$S,$G1571)</f>
        <v>0</v>
      </c>
      <c r="AU1571" s="99">
        <f>SUMIFS(通讯通路门店!$W:$W,通讯通路门店!$S:$S,$G1571)</f>
        <v>0</v>
      </c>
      <c r="AV1571" s="99">
        <f>SUMIFS(通讯通路门店!$Z:$Z,通讯通路门店!$S:$S,$G1571)</f>
        <v>0</v>
      </c>
      <c r="AW1571" s="99">
        <f>SUMIFS(通讯通路门店!$AB:$AB,通讯通路门店!$S:$S,$G1571)</f>
        <v>0</v>
      </c>
      <c r="AX1571" s="99">
        <f>SUMIFS(通讯通路门店!$X:$X,通讯通路门店!$S:$S,$G1571)</f>
        <v>0</v>
      </c>
      <c r="AY1571" s="99">
        <f>SUMIFS(通讯通路门店!$Y:$Y,通讯通路门店!$S:$S,$G1571)</f>
        <v>0</v>
      </c>
      <c r="AZ1571" s="99">
        <f>SUMIFS(通讯通路门店!$AA:$AA,通讯通路门店!$S:$S,$G1571)</f>
        <v>0</v>
      </c>
      <c r="BA1571" s="99">
        <f t="shared" si="123"/>
        <v>0</v>
      </c>
      <c r="BB1571" s="99">
        <f t="shared" si="124"/>
        <v>0</v>
      </c>
      <c r="BC1571" s="99">
        <f>SUMIFS(通讯通路门店!$W:$W,通讯通路门店!$S:$S,$G1571,通讯通路门店!$J:$J,"荣耀体验店")+SUMIFS(通讯通路门店!$W:$W,通讯通路门店!$S:$S,$G1571,通讯通路门店!$J:$J,"荣耀授权专卖店")</f>
        <v>0</v>
      </c>
      <c r="BD1571" s="99">
        <f>SUMIFS(通讯通路门店!$Z:$Z,通讯通路门店!$S:$S,$G1571,通讯通路门店!$J:$J,"VIVO体验店")</f>
        <v>0</v>
      </c>
      <c r="BE1571" s="99">
        <f>SUMIFS(通讯通路门店!$AB:$AB,通讯通路门店!$S:$S,$G1571,通讯通路门店!$J:$J,"OPPO体验店")</f>
        <v>0</v>
      </c>
      <c r="BF1571" s="99">
        <f>SUMIFS(通讯通路门店!$X:$X,通讯通路门店!$S:$S,$G1571,通讯通路门店!$J:$J,"华为授权体验店")+SUMIFS(通讯通路门店!$AA:$AA,通讯通路门店!$S:$S,$G1571,通讯通路门店!$J:$J,"华为堡垒店")</f>
        <v>0</v>
      </c>
      <c r="BG1571" s="99">
        <f>SUMIFS(通讯通路门店!$Y:$Y,通讯通路门店!$S:$S,$G1571,通讯通路门店!$J:$J,"小米体验店")</f>
        <v>0</v>
      </c>
      <c r="BH1571" s="99">
        <f>SUMIFS(通讯通路门店!$AA:$AA,通讯通路门店!$S:$S,$G1571,通讯通路门店!$J:$J,"苹果体验店")</f>
        <v>0</v>
      </c>
      <c r="BI1571" s="99">
        <f>SUMIFS(通讯通路门店!$K:$K,通讯通路门店!$S:$S,$G1571,通讯通路门店!$J:$J,"其他品牌专卖店")</f>
        <v>0</v>
      </c>
      <c r="BJ1571" s="99">
        <f>SUMIFS(通讯通路门店!$AC:$AC,通讯通路门店!$S:$S,$G1571)</f>
        <v>0</v>
      </c>
      <c r="BK1571" s="99">
        <f>SUMIFS(通讯通路门店!$AD:$AD,通讯通路门店!$S:$S,$G1571)</f>
        <v>0</v>
      </c>
      <c r="BL1571" s="99">
        <f>SUMIFS(通讯通路门店!$AE:$AE,通讯通路门店!$S:$S,$G1571)</f>
        <v>0</v>
      </c>
      <c r="BM1571" s="99">
        <f>SUMIFS(通讯通路门店!$AF:$AF,通讯通路门店!$S:$S,$G1571)</f>
        <v>0</v>
      </c>
      <c r="BN1571" s="99">
        <f>SUMIFS(通讯通路门店!$AG:$AG,通讯通路门店!$S:$S,$G1571)</f>
        <v>0</v>
      </c>
      <c r="BO1571" s="99">
        <f>SUMIFS(通讯通路门店!$AH:$AH,通讯通路门店!$S:$S,$G1571)</f>
        <v>0</v>
      </c>
      <c r="BP1571" s="99">
        <f>SUMIFS(通讯通路门店!$AI:$AI,通讯通路门店!$S:$S,$G1571)</f>
        <v>0</v>
      </c>
      <c r="BQ1571" s="83"/>
    </row>
    <row r="1572" spans="1:69">
      <c r="A1572" s="99" t="str">
        <f>IFERROR(_xlfn.XLOOKUP($G1572,通讯通路门店!$S$4:$S$993933,通讯通路门店!$A$4:$A$993933,0,0),"")</f>
        <v>海南省</v>
      </c>
      <c r="B1572" s="99" t="str">
        <f>IFERROR(_xlfn.XLOOKUP($G1572,通讯通路门店!$S$4:$S$993933,通讯通路门店!$B$4:$B$993933,0,0),"")</f>
        <v>昌江黎族自治县</v>
      </c>
      <c r="C1572" s="99" t="str">
        <f>IFERROR(_xlfn.XLOOKUP($G1572,通讯通路门店!$S$4:$S$993933,通讯通路门店!$C$4:$C$993933,0,0),"")</f>
        <v>昌江黎族自治县</v>
      </c>
      <c r="D1572" s="99" t="str">
        <f>IFERROR(_xlfn.XLOOKUP($G1572,通讯通路门店!$S$4:$S$993933,通讯通路门店!$D$4:$D$993933,0,0),"")</f>
        <v>叉河镇</v>
      </c>
      <c r="E1572" s="83"/>
      <c r="F1572" s="83"/>
      <c r="G1572" s="101"/>
      <c r="H1572" s="102">
        <f>IFERROR(_xlfn.XLOOKUP($G1572,通讯通路门店!$S$4:$S$993933,通讯通路门店!$R$4:$R$993933,0,0),"")</f>
        <v>0</v>
      </c>
      <c r="I1572" s="83"/>
      <c r="J1572" s="83"/>
      <c r="K1572" s="83"/>
      <c r="L1572" s="83"/>
      <c r="M1572" s="83"/>
      <c r="N1572" s="83"/>
      <c r="O1572" s="83"/>
      <c r="P1572" s="83"/>
      <c r="Q1572" s="83"/>
      <c r="R1572" s="83"/>
      <c r="S1572" s="83"/>
      <c r="T1572" s="83"/>
      <c r="U1572" s="99">
        <f>COUNTIF(通讯通路门店!$S:$S,$G1572)</f>
        <v>0</v>
      </c>
      <c r="V1572" s="99">
        <f>COUNTIFS(通讯通路门店!$S:$S,$G1572,通讯通路门店!$J:$J,"综合卖场")</f>
        <v>0</v>
      </c>
      <c r="W1572" s="99">
        <f>SUMIFS(通讯通路门店!$AJ:$AJ,通讯通路门店!$S:$S,通讯客户沙盘!$G1572)</f>
        <v>0</v>
      </c>
      <c r="X1572" s="99">
        <f t="shared" si="120"/>
        <v>0</v>
      </c>
      <c r="Y1572" s="99">
        <f>COUNTIFS(通讯通路门店!$S:$S,$G1572,通讯通路门店!$J:$J,"荣耀体验店")+COUNTIFS(通讯通路门店!$S:$S,$G1572,通讯通路门店!$J:$J,"荣耀授权专卖店")</f>
        <v>0</v>
      </c>
      <c r="Z1572" s="99">
        <f>COUNTIFS(通讯通路门店!$S:$S,$G1572,通讯通路门店!$J:$J,"VIVO体验店")</f>
        <v>0</v>
      </c>
      <c r="AA1572" s="99">
        <f>COUNTIFS(通讯通路门店!$S:$S,$G1572,通讯通路门店!$J:$J,"OPPO体验店")</f>
        <v>0</v>
      </c>
      <c r="AB1572" s="99">
        <f>COUNTIFS(通讯通路门店!$S:$S,$G1572,通讯通路门店!$J:$J,"华为授权体验店")+COUNTIFS(通讯通路门店!$S:$S,$G1572,通讯通路门店!$J:$J,"华为堡垒店")</f>
        <v>0</v>
      </c>
      <c r="AC1572" s="99">
        <f>COUNTIFS(通讯通路门店!$S:$S,$G1572,通讯通路门店!$J:$J,"小米体验店")</f>
        <v>0</v>
      </c>
      <c r="AD1572" s="99">
        <f>COUNTIFS(通讯通路门店!$S:$S,$G1572,通讯通路门店!$J:$J,"苹果体验店")</f>
        <v>0</v>
      </c>
      <c r="AE1572" s="99">
        <f>COUNTIFS(通讯通路门店!$S:$S,$G1572,通讯通路门店!$J:$J,"其他品牌专卖店")</f>
        <v>0</v>
      </c>
      <c r="AF1572" s="99">
        <f>SUMIFS(通讯通路门店!$BI:$BI,通讯通路门店!$S:$S,$G1572)</f>
        <v>0</v>
      </c>
      <c r="AG1572" s="99">
        <f>SUMIFS(通讯通路门店!$BH:$BH,通讯通路门店!$S:$S,$G1572)</f>
        <v>0</v>
      </c>
      <c r="AH1572" s="99">
        <f t="shared" si="121"/>
        <v>0</v>
      </c>
      <c r="AI1572" s="99">
        <f>SUMIFS(通讯通路门店!$BB:$BB,通讯通路门店!$S:$S,$G1572)</f>
        <v>0</v>
      </c>
      <c r="AJ1572" s="99">
        <f>SUMIFS(通讯通路门店!$BE:$BE,通讯通路门店!$S:$S,$G1572)</f>
        <v>0</v>
      </c>
      <c r="AK1572" s="99">
        <f>SUMIFS(通讯通路门店!$BG:$BG,通讯通路门店!$S:$S,$G1572)</f>
        <v>0</v>
      </c>
      <c r="AL1572" s="99">
        <f>SUMIFS(通讯通路门店!$BC:$BC,通讯通路门店!$S:$S,$G1572)</f>
        <v>0</v>
      </c>
      <c r="AM1572" s="99">
        <f>SUMIFS(通讯通路门店!$BD:$BD,通讯通路门店!$S:$S,$G1572)</f>
        <v>0</v>
      </c>
      <c r="AN1572" s="99">
        <f>SUMIFS(通讯通路门店!$BF:$BF,通讯通路门店!$S:$S,$G1572)</f>
        <v>0</v>
      </c>
      <c r="AO1572" s="99">
        <f t="shared" si="122"/>
        <v>0</v>
      </c>
      <c r="AP1572" s="99">
        <f>SUMIFS(通讯通路门店!$K:$K,通讯通路门店!$S:$S,$G1572)</f>
        <v>0</v>
      </c>
      <c r="AQ1572" s="83"/>
      <c r="AR1572" s="99">
        <f>SUMIFS(通讯通路门店!$T:$T,通讯通路门店!$S:$S,$G1572)</f>
        <v>0</v>
      </c>
      <c r="AS1572" s="99">
        <f>SUMIFS(通讯通路门店!$U:$U,通讯通路门店!$S:$S,$G1572)</f>
        <v>0</v>
      </c>
      <c r="AT1572" s="99">
        <f>SUMIFS(通讯通路门店!$V:$V,通讯通路门店!$S:$S,$G1572)</f>
        <v>0</v>
      </c>
      <c r="AU1572" s="99">
        <f>SUMIFS(通讯通路门店!$W:$W,通讯通路门店!$S:$S,$G1572)</f>
        <v>0</v>
      </c>
      <c r="AV1572" s="99">
        <f>SUMIFS(通讯通路门店!$Z:$Z,通讯通路门店!$S:$S,$G1572)</f>
        <v>0</v>
      </c>
      <c r="AW1572" s="99">
        <f>SUMIFS(通讯通路门店!$AB:$AB,通讯通路门店!$S:$S,$G1572)</f>
        <v>0</v>
      </c>
      <c r="AX1572" s="99">
        <f>SUMIFS(通讯通路门店!$X:$X,通讯通路门店!$S:$S,$G1572)</f>
        <v>0</v>
      </c>
      <c r="AY1572" s="99">
        <f>SUMIFS(通讯通路门店!$Y:$Y,通讯通路门店!$S:$S,$G1572)</f>
        <v>0</v>
      </c>
      <c r="AZ1572" s="99">
        <f>SUMIFS(通讯通路门店!$AA:$AA,通讯通路门店!$S:$S,$G1572)</f>
        <v>0</v>
      </c>
      <c r="BA1572" s="99">
        <f t="shared" si="123"/>
        <v>0</v>
      </c>
      <c r="BB1572" s="99">
        <f t="shared" si="124"/>
        <v>0</v>
      </c>
      <c r="BC1572" s="99">
        <f>SUMIFS(通讯通路门店!$W:$W,通讯通路门店!$S:$S,$G1572,通讯通路门店!$J:$J,"荣耀体验店")+SUMIFS(通讯通路门店!$W:$W,通讯通路门店!$S:$S,$G1572,通讯通路门店!$J:$J,"荣耀授权专卖店")</f>
        <v>0</v>
      </c>
      <c r="BD1572" s="99">
        <f>SUMIFS(通讯通路门店!$Z:$Z,通讯通路门店!$S:$S,$G1572,通讯通路门店!$J:$J,"VIVO体验店")</f>
        <v>0</v>
      </c>
      <c r="BE1572" s="99">
        <f>SUMIFS(通讯通路门店!$AB:$AB,通讯通路门店!$S:$S,$G1572,通讯通路门店!$J:$J,"OPPO体验店")</f>
        <v>0</v>
      </c>
      <c r="BF1572" s="99">
        <f>SUMIFS(通讯通路门店!$X:$X,通讯通路门店!$S:$S,$G1572,通讯通路门店!$J:$J,"华为授权体验店")+SUMIFS(通讯通路门店!$AA:$AA,通讯通路门店!$S:$S,$G1572,通讯通路门店!$J:$J,"华为堡垒店")</f>
        <v>0</v>
      </c>
      <c r="BG1572" s="99">
        <f>SUMIFS(通讯通路门店!$Y:$Y,通讯通路门店!$S:$S,$G1572,通讯通路门店!$J:$J,"小米体验店")</f>
        <v>0</v>
      </c>
      <c r="BH1572" s="99">
        <f>SUMIFS(通讯通路门店!$AA:$AA,通讯通路门店!$S:$S,$G1572,通讯通路门店!$J:$J,"苹果体验店")</f>
        <v>0</v>
      </c>
      <c r="BI1572" s="99">
        <f>SUMIFS(通讯通路门店!$K:$K,通讯通路门店!$S:$S,$G1572,通讯通路门店!$J:$J,"其他品牌专卖店")</f>
        <v>0</v>
      </c>
      <c r="BJ1572" s="99">
        <f>SUMIFS(通讯通路门店!$AC:$AC,通讯通路门店!$S:$S,$G1572)</f>
        <v>0</v>
      </c>
      <c r="BK1572" s="99">
        <f>SUMIFS(通讯通路门店!$AD:$AD,通讯通路门店!$S:$S,$G1572)</f>
        <v>0</v>
      </c>
      <c r="BL1572" s="99">
        <f>SUMIFS(通讯通路门店!$AE:$AE,通讯通路门店!$S:$S,$G1572)</f>
        <v>0</v>
      </c>
      <c r="BM1572" s="99">
        <f>SUMIFS(通讯通路门店!$AF:$AF,通讯通路门店!$S:$S,$G1572)</f>
        <v>0</v>
      </c>
      <c r="BN1572" s="99">
        <f>SUMIFS(通讯通路门店!$AG:$AG,通讯通路门店!$S:$S,$G1572)</f>
        <v>0</v>
      </c>
      <c r="BO1572" s="99">
        <f>SUMIFS(通讯通路门店!$AH:$AH,通讯通路门店!$S:$S,$G1572)</f>
        <v>0</v>
      </c>
      <c r="BP1572" s="99">
        <f>SUMIFS(通讯通路门店!$AI:$AI,通讯通路门店!$S:$S,$G1572)</f>
        <v>0</v>
      </c>
      <c r="BQ1572" s="83"/>
    </row>
    <row r="1573" spans="1:69">
      <c r="A1573" s="99" t="str">
        <f>IFERROR(_xlfn.XLOOKUP($G1573,通讯通路门店!$S$4:$S$993933,通讯通路门店!$A$4:$A$993933,0,0),"")</f>
        <v>海南省</v>
      </c>
      <c r="B1573" s="99" t="str">
        <f>IFERROR(_xlfn.XLOOKUP($G1573,通讯通路门店!$S$4:$S$993933,通讯通路门店!$B$4:$B$993933,0,0),"")</f>
        <v>昌江黎族自治县</v>
      </c>
      <c r="C1573" s="99" t="str">
        <f>IFERROR(_xlfn.XLOOKUP($G1573,通讯通路门店!$S$4:$S$993933,通讯通路门店!$C$4:$C$993933,0,0),"")</f>
        <v>昌江黎族自治县</v>
      </c>
      <c r="D1573" s="99" t="str">
        <f>IFERROR(_xlfn.XLOOKUP($G1573,通讯通路门店!$S$4:$S$993933,通讯通路门店!$D$4:$D$993933,0,0),"")</f>
        <v>叉河镇</v>
      </c>
      <c r="E1573" s="83"/>
      <c r="F1573" s="83"/>
      <c r="G1573" s="101"/>
      <c r="H1573" s="102">
        <f>IFERROR(_xlfn.XLOOKUP($G1573,通讯通路门店!$S$4:$S$993933,通讯通路门店!$R$4:$R$993933,0,0),"")</f>
        <v>0</v>
      </c>
      <c r="I1573" s="83"/>
      <c r="J1573" s="83"/>
      <c r="K1573" s="83"/>
      <c r="L1573" s="83"/>
      <c r="M1573" s="83"/>
      <c r="N1573" s="83"/>
      <c r="O1573" s="83"/>
      <c r="P1573" s="83"/>
      <c r="Q1573" s="83"/>
      <c r="R1573" s="83"/>
      <c r="S1573" s="83"/>
      <c r="T1573" s="83"/>
      <c r="U1573" s="99">
        <f>COUNTIF(通讯通路门店!$S:$S,$G1573)</f>
        <v>0</v>
      </c>
      <c r="V1573" s="99">
        <f>COUNTIFS(通讯通路门店!$S:$S,$G1573,通讯通路门店!$J:$J,"综合卖场")</f>
        <v>0</v>
      </c>
      <c r="W1573" s="99">
        <f>SUMIFS(通讯通路门店!$AJ:$AJ,通讯通路门店!$S:$S,通讯客户沙盘!$G1573)</f>
        <v>0</v>
      </c>
      <c r="X1573" s="99">
        <f t="shared" si="120"/>
        <v>0</v>
      </c>
      <c r="Y1573" s="99">
        <f>COUNTIFS(通讯通路门店!$S:$S,$G1573,通讯通路门店!$J:$J,"荣耀体验店")+COUNTIFS(通讯通路门店!$S:$S,$G1573,通讯通路门店!$J:$J,"荣耀授权专卖店")</f>
        <v>0</v>
      </c>
      <c r="Z1573" s="99">
        <f>COUNTIFS(通讯通路门店!$S:$S,$G1573,通讯通路门店!$J:$J,"VIVO体验店")</f>
        <v>0</v>
      </c>
      <c r="AA1573" s="99">
        <f>COUNTIFS(通讯通路门店!$S:$S,$G1573,通讯通路门店!$J:$J,"OPPO体验店")</f>
        <v>0</v>
      </c>
      <c r="AB1573" s="99">
        <f>COUNTIFS(通讯通路门店!$S:$S,$G1573,通讯通路门店!$J:$J,"华为授权体验店")+COUNTIFS(通讯通路门店!$S:$S,$G1573,通讯通路门店!$J:$J,"华为堡垒店")</f>
        <v>0</v>
      </c>
      <c r="AC1573" s="99">
        <f>COUNTIFS(通讯通路门店!$S:$S,$G1573,通讯通路门店!$J:$J,"小米体验店")</f>
        <v>0</v>
      </c>
      <c r="AD1573" s="99">
        <f>COUNTIFS(通讯通路门店!$S:$S,$G1573,通讯通路门店!$J:$J,"苹果体验店")</f>
        <v>0</v>
      </c>
      <c r="AE1573" s="99">
        <f>COUNTIFS(通讯通路门店!$S:$S,$G1573,通讯通路门店!$J:$J,"其他品牌专卖店")</f>
        <v>0</v>
      </c>
      <c r="AF1573" s="99">
        <f>SUMIFS(通讯通路门店!$BI:$BI,通讯通路门店!$S:$S,$G1573)</f>
        <v>0</v>
      </c>
      <c r="AG1573" s="99">
        <f>SUMIFS(通讯通路门店!$BH:$BH,通讯通路门店!$S:$S,$G1573)</f>
        <v>0</v>
      </c>
      <c r="AH1573" s="99">
        <f t="shared" si="121"/>
        <v>0</v>
      </c>
      <c r="AI1573" s="99">
        <f>SUMIFS(通讯通路门店!$BB:$BB,通讯通路门店!$S:$S,$G1573)</f>
        <v>0</v>
      </c>
      <c r="AJ1573" s="99">
        <f>SUMIFS(通讯通路门店!$BE:$BE,通讯通路门店!$S:$S,$G1573)</f>
        <v>0</v>
      </c>
      <c r="AK1573" s="99">
        <f>SUMIFS(通讯通路门店!$BG:$BG,通讯通路门店!$S:$S,$G1573)</f>
        <v>0</v>
      </c>
      <c r="AL1573" s="99">
        <f>SUMIFS(通讯通路门店!$BC:$BC,通讯通路门店!$S:$S,$G1573)</f>
        <v>0</v>
      </c>
      <c r="AM1573" s="99">
        <f>SUMIFS(通讯通路门店!$BD:$BD,通讯通路门店!$S:$S,$G1573)</f>
        <v>0</v>
      </c>
      <c r="AN1573" s="99">
        <f>SUMIFS(通讯通路门店!$BF:$BF,通讯通路门店!$S:$S,$G1573)</f>
        <v>0</v>
      </c>
      <c r="AO1573" s="99">
        <f t="shared" si="122"/>
        <v>0</v>
      </c>
      <c r="AP1573" s="99">
        <f>SUMIFS(通讯通路门店!$K:$K,通讯通路门店!$S:$S,$G1573)</f>
        <v>0</v>
      </c>
      <c r="AQ1573" s="83"/>
      <c r="AR1573" s="99">
        <f>SUMIFS(通讯通路门店!$T:$T,通讯通路门店!$S:$S,$G1573)</f>
        <v>0</v>
      </c>
      <c r="AS1573" s="99">
        <f>SUMIFS(通讯通路门店!$U:$U,通讯通路门店!$S:$S,$G1573)</f>
        <v>0</v>
      </c>
      <c r="AT1573" s="99">
        <f>SUMIFS(通讯通路门店!$V:$V,通讯通路门店!$S:$S,$G1573)</f>
        <v>0</v>
      </c>
      <c r="AU1573" s="99">
        <f>SUMIFS(通讯通路门店!$W:$W,通讯通路门店!$S:$S,$G1573)</f>
        <v>0</v>
      </c>
      <c r="AV1573" s="99">
        <f>SUMIFS(通讯通路门店!$Z:$Z,通讯通路门店!$S:$S,$G1573)</f>
        <v>0</v>
      </c>
      <c r="AW1573" s="99">
        <f>SUMIFS(通讯通路门店!$AB:$AB,通讯通路门店!$S:$S,$G1573)</f>
        <v>0</v>
      </c>
      <c r="AX1573" s="99">
        <f>SUMIFS(通讯通路门店!$X:$X,通讯通路门店!$S:$S,$G1573)</f>
        <v>0</v>
      </c>
      <c r="AY1573" s="99">
        <f>SUMIFS(通讯通路门店!$Y:$Y,通讯通路门店!$S:$S,$G1573)</f>
        <v>0</v>
      </c>
      <c r="AZ1573" s="99">
        <f>SUMIFS(通讯通路门店!$AA:$AA,通讯通路门店!$S:$S,$G1573)</f>
        <v>0</v>
      </c>
      <c r="BA1573" s="99">
        <f t="shared" si="123"/>
        <v>0</v>
      </c>
      <c r="BB1573" s="99">
        <f t="shared" si="124"/>
        <v>0</v>
      </c>
      <c r="BC1573" s="99">
        <f>SUMIFS(通讯通路门店!$W:$W,通讯通路门店!$S:$S,$G1573,通讯通路门店!$J:$J,"荣耀体验店")+SUMIFS(通讯通路门店!$W:$W,通讯通路门店!$S:$S,$G1573,通讯通路门店!$J:$J,"荣耀授权专卖店")</f>
        <v>0</v>
      </c>
      <c r="BD1573" s="99">
        <f>SUMIFS(通讯通路门店!$Z:$Z,通讯通路门店!$S:$S,$G1573,通讯通路门店!$J:$J,"VIVO体验店")</f>
        <v>0</v>
      </c>
      <c r="BE1573" s="99">
        <f>SUMIFS(通讯通路门店!$AB:$AB,通讯通路门店!$S:$S,$G1573,通讯通路门店!$J:$J,"OPPO体验店")</f>
        <v>0</v>
      </c>
      <c r="BF1573" s="99">
        <f>SUMIFS(通讯通路门店!$X:$X,通讯通路门店!$S:$S,$G1573,通讯通路门店!$J:$J,"华为授权体验店")+SUMIFS(通讯通路门店!$AA:$AA,通讯通路门店!$S:$S,$G1573,通讯通路门店!$J:$J,"华为堡垒店")</f>
        <v>0</v>
      </c>
      <c r="BG1573" s="99">
        <f>SUMIFS(通讯通路门店!$Y:$Y,通讯通路门店!$S:$S,$G1573,通讯通路门店!$J:$J,"小米体验店")</f>
        <v>0</v>
      </c>
      <c r="BH1573" s="99">
        <f>SUMIFS(通讯通路门店!$AA:$AA,通讯通路门店!$S:$S,$G1573,通讯通路门店!$J:$J,"苹果体验店")</f>
        <v>0</v>
      </c>
      <c r="BI1573" s="99">
        <f>SUMIFS(通讯通路门店!$K:$K,通讯通路门店!$S:$S,$G1573,通讯通路门店!$J:$J,"其他品牌专卖店")</f>
        <v>0</v>
      </c>
      <c r="BJ1573" s="99">
        <f>SUMIFS(通讯通路门店!$AC:$AC,通讯通路门店!$S:$S,$G1573)</f>
        <v>0</v>
      </c>
      <c r="BK1573" s="99">
        <f>SUMIFS(通讯通路门店!$AD:$AD,通讯通路门店!$S:$S,$G1573)</f>
        <v>0</v>
      </c>
      <c r="BL1573" s="99">
        <f>SUMIFS(通讯通路门店!$AE:$AE,通讯通路门店!$S:$S,$G1573)</f>
        <v>0</v>
      </c>
      <c r="BM1573" s="99">
        <f>SUMIFS(通讯通路门店!$AF:$AF,通讯通路门店!$S:$S,$G1573)</f>
        <v>0</v>
      </c>
      <c r="BN1573" s="99">
        <f>SUMIFS(通讯通路门店!$AG:$AG,通讯通路门店!$S:$S,$G1573)</f>
        <v>0</v>
      </c>
      <c r="BO1573" s="99">
        <f>SUMIFS(通讯通路门店!$AH:$AH,通讯通路门店!$S:$S,$G1573)</f>
        <v>0</v>
      </c>
      <c r="BP1573" s="99">
        <f>SUMIFS(通讯通路门店!$AI:$AI,通讯通路门店!$S:$S,$G1573)</f>
        <v>0</v>
      </c>
      <c r="BQ1573" s="83"/>
    </row>
    <row r="1574" spans="1:69">
      <c r="A1574" s="99" t="str">
        <f>IFERROR(_xlfn.XLOOKUP($G1574,通讯通路门店!$S$4:$S$993933,通讯通路门店!$A$4:$A$993933,0,0),"")</f>
        <v>海南省</v>
      </c>
      <c r="B1574" s="99" t="str">
        <f>IFERROR(_xlfn.XLOOKUP($G1574,通讯通路门店!$S$4:$S$993933,通讯通路门店!$B$4:$B$993933,0,0),"")</f>
        <v>昌江黎族自治县</v>
      </c>
      <c r="C1574" s="99" t="str">
        <f>IFERROR(_xlfn.XLOOKUP($G1574,通讯通路门店!$S$4:$S$993933,通讯通路门店!$C$4:$C$993933,0,0),"")</f>
        <v>昌江黎族自治县</v>
      </c>
      <c r="D1574" s="99" t="str">
        <f>IFERROR(_xlfn.XLOOKUP($G1574,通讯通路门店!$S$4:$S$993933,通讯通路门店!$D$4:$D$993933,0,0),"")</f>
        <v>叉河镇</v>
      </c>
      <c r="E1574" s="83"/>
      <c r="F1574" s="83"/>
      <c r="G1574" s="101"/>
      <c r="H1574" s="102">
        <f>IFERROR(_xlfn.XLOOKUP($G1574,通讯通路门店!$S$4:$S$993933,通讯通路门店!$R$4:$R$993933,0,0),"")</f>
        <v>0</v>
      </c>
      <c r="I1574" s="83"/>
      <c r="J1574" s="83"/>
      <c r="K1574" s="83"/>
      <c r="L1574" s="83"/>
      <c r="M1574" s="83"/>
      <c r="N1574" s="83"/>
      <c r="O1574" s="83"/>
      <c r="P1574" s="83"/>
      <c r="Q1574" s="83"/>
      <c r="R1574" s="83"/>
      <c r="S1574" s="83"/>
      <c r="T1574" s="83"/>
      <c r="U1574" s="99">
        <f>COUNTIF(通讯通路门店!$S:$S,$G1574)</f>
        <v>0</v>
      </c>
      <c r="V1574" s="99">
        <f>COUNTIFS(通讯通路门店!$S:$S,$G1574,通讯通路门店!$J:$J,"综合卖场")</f>
        <v>0</v>
      </c>
      <c r="W1574" s="99">
        <f>SUMIFS(通讯通路门店!$AJ:$AJ,通讯通路门店!$S:$S,通讯客户沙盘!$G1574)</f>
        <v>0</v>
      </c>
      <c r="X1574" s="99">
        <f t="shared" si="120"/>
        <v>0</v>
      </c>
      <c r="Y1574" s="99">
        <f>COUNTIFS(通讯通路门店!$S:$S,$G1574,通讯通路门店!$J:$J,"荣耀体验店")+COUNTIFS(通讯通路门店!$S:$S,$G1574,通讯通路门店!$J:$J,"荣耀授权专卖店")</f>
        <v>0</v>
      </c>
      <c r="Z1574" s="99">
        <f>COUNTIFS(通讯通路门店!$S:$S,$G1574,通讯通路门店!$J:$J,"VIVO体验店")</f>
        <v>0</v>
      </c>
      <c r="AA1574" s="99">
        <f>COUNTIFS(通讯通路门店!$S:$S,$G1574,通讯通路门店!$J:$J,"OPPO体验店")</f>
        <v>0</v>
      </c>
      <c r="AB1574" s="99">
        <f>COUNTIFS(通讯通路门店!$S:$S,$G1574,通讯通路门店!$J:$J,"华为授权体验店")+COUNTIFS(通讯通路门店!$S:$S,$G1574,通讯通路门店!$J:$J,"华为堡垒店")</f>
        <v>0</v>
      </c>
      <c r="AC1574" s="99">
        <f>COUNTIFS(通讯通路门店!$S:$S,$G1574,通讯通路门店!$J:$J,"小米体验店")</f>
        <v>0</v>
      </c>
      <c r="AD1574" s="99">
        <f>COUNTIFS(通讯通路门店!$S:$S,$G1574,通讯通路门店!$J:$J,"苹果体验店")</f>
        <v>0</v>
      </c>
      <c r="AE1574" s="99">
        <f>COUNTIFS(通讯通路门店!$S:$S,$G1574,通讯通路门店!$J:$J,"其他品牌专卖店")</f>
        <v>0</v>
      </c>
      <c r="AF1574" s="99">
        <f>SUMIFS(通讯通路门店!$BI:$BI,通讯通路门店!$S:$S,$G1574)</f>
        <v>0</v>
      </c>
      <c r="AG1574" s="99">
        <f>SUMIFS(通讯通路门店!$BH:$BH,通讯通路门店!$S:$S,$G1574)</f>
        <v>0</v>
      </c>
      <c r="AH1574" s="99">
        <f t="shared" si="121"/>
        <v>0</v>
      </c>
      <c r="AI1574" s="99">
        <f>SUMIFS(通讯通路门店!$BB:$BB,通讯通路门店!$S:$S,$G1574)</f>
        <v>0</v>
      </c>
      <c r="AJ1574" s="99">
        <f>SUMIFS(通讯通路门店!$BE:$BE,通讯通路门店!$S:$S,$G1574)</f>
        <v>0</v>
      </c>
      <c r="AK1574" s="99">
        <f>SUMIFS(通讯通路门店!$BG:$BG,通讯通路门店!$S:$S,$G1574)</f>
        <v>0</v>
      </c>
      <c r="AL1574" s="99">
        <f>SUMIFS(通讯通路门店!$BC:$BC,通讯通路门店!$S:$S,$G1574)</f>
        <v>0</v>
      </c>
      <c r="AM1574" s="99">
        <f>SUMIFS(通讯通路门店!$BD:$BD,通讯通路门店!$S:$S,$G1574)</f>
        <v>0</v>
      </c>
      <c r="AN1574" s="99">
        <f>SUMIFS(通讯通路门店!$BF:$BF,通讯通路门店!$S:$S,$G1574)</f>
        <v>0</v>
      </c>
      <c r="AO1574" s="99">
        <f t="shared" si="122"/>
        <v>0</v>
      </c>
      <c r="AP1574" s="99">
        <f>SUMIFS(通讯通路门店!$K:$K,通讯通路门店!$S:$S,$G1574)</f>
        <v>0</v>
      </c>
      <c r="AQ1574" s="83"/>
      <c r="AR1574" s="99">
        <f>SUMIFS(通讯通路门店!$T:$T,通讯通路门店!$S:$S,$G1574)</f>
        <v>0</v>
      </c>
      <c r="AS1574" s="99">
        <f>SUMIFS(通讯通路门店!$U:$U,通讯通路门店!$S:$S,$G1574)</f>
        <v>0</v>
      </c>
      <c r="AT1574" s="99">
        <f>SUMIFS(通讯通路门店!$V:$V,通讯通路门店!$S:$S,$G1574)</f>
        <v>0</v>
      </c>
      <c r="AU1574" s="99">
        <f>SUMIFS(通讯通路门店!$W:$W,通讯通路门店!$S:$S,$G1574)</f>
        <v>0</v>
      </c>
      <c r="AV1574" s="99">
        <f>SUMIFS(通讯通路门店!$Z:$Z,通讯通路门店!$S:$S,$G1574)</f>
        <v>0</v>
      </c>
      <c r="AW1574" s="99">
        <f>SUMIFS(通讯通路门店!$AB:$AB,通讯通路门店!$S:$S,$G1574)</f>
        <v>0</v>
      </c>
      <c r="AX1574" s="99">
        <f>SUMIFS(通讯通路门店!$X:$X,通讯通路门店!$S:$S,$G1574)</f>
        <v>0</v>
      </c>
      <c r="AY1574" s="99">
        <f>SUMIFS(通讯通路门店!$Y:$Y,通讯通路门店!$S:$S,$G1574)</f>
        <v>0</v>
      </c>
      <c r="AZ1574" s="99">
        <f>SUMIFS(通讯通路门店!$AA:$AA,通讯通路门店!$S:$S,$G1574)</f>
        <v>0</v>
      </c>
      <c r="BA1574" s="99">
        <f t="shared" si="123"/>
        <v>0</v>
      </c>
      <c r="BB1574" s="99">
        <f t="shared" si="124"/>
        <v>0</v>
      </c>
      <c r="BC1574" s="99">
        <f>SUMIFS(通讯通路门店!$W:$W,通讯通路门店!$S:$S,$G1574,通讯通路门店!$J:$J,"荣耀体验店")+SUMIFS(通讯通路门店!$W:$W,通讯通路门店!$S:$S,$G1574,通讯通路门店!$J:$J,"荣耀授权专卖店")</f>
        <v>0</v>
      </c>
      <c r="BD1574" s="99">
        <f>SUMIFS(通讯通路门店!$Z:$Z,通讯通路门店!$S:$S,$G1574,通讯通路门店!$J:$J,"VIVO体验店")</f>
        <v>0</v>
      </c>
      <c r="BE1574" s="99">
        <f>SUMIFS(通讯通路门店!$AB:$AB,通讯通路门店!$S:$S,$G1574,通讯通路门店!$J:$J,"OPPO体验店")</f>
        <v>0</v>
      </c>
      <c r="BF1574" s="99">
        <f>SUMIFS(通讯通路门店!$X:$X,通讯通路门店!$S:$S,$G1574,通讯通路门店!$J:$J,"华为授权体验店")+SUMIFS(通讯通路门店!$AA:$AA,通讯通路门店!$S:$S,$G1574,通讯通路门店!$J:$J,"华为堡垒店")</f>
        <v>0</v>
      </c>
      <c r="BG1574" s="99">
        <f>SUMIFS(通讯通路门店!$Y:$Y,通讯通路门店!$S:$S,$G1574,通讯通路门店!$J:$J,"小米体验店")</f>
        <v>0</v>
      </c>
      <c r="BH1574" s="99">
        <f>SUMIFS(通讯通路门店!$AA:$AA,通讯通路门店!$S:$S,$G1574,通讯通路门店!$J:$J,"苹果体验店")</f>
        <v>0</v>
      </c>
      <c r="BI1574" s="99">
        <f>SUMIFS(通讯通路门店!$K:$K,通讯通路门店!$S:$S,$G1574,通讯通路门店!$J:$J,"其他品牌专卖店")</f>
        <v>0</v>
      </c>
      <c r="BJ1574" s="99">
        <f>SUMIFS(通讯通路门店!$AC:$AC,通讯通路门店!$S:$S,$G1574)</f>
        <v>0</v>
      </c>
      <c r="BK1574" s="99">
        <f>SUMIFS(通讯通路门店!$AD:$AD,通讯通路门店!$S:$S,$G1574)</f>
        <v>0</v>
      </c>
      <c r="BL1574" s="99">
        <f>SUMIFS(通讯通路门店!$AE:$AE,通讯通路门店!$S:$S,$G1574)</f>
        <v>0</v>
      </c>
      <c r="BM1574" s="99">
        <f>SUMIFS(通讯通路门店!$AF:$AF,通讯通路门店!$S:$S,$G1574)</f>
        <v>0</v>
      </c>
      <c r="BN1574" s="99">
        <f>SUMIFS(通讯通路门店!$AG:$AG,通讯通路门店!$S:$S,$G1574)</f>
        <v>0</v>
      </c>
      <c r="BO1574" s="99">
        <f>SUMIFS(通讯通路门店!$AH:$AH,通讯通路门店!$S:$S,$G1574)</f>
        <v>0</v>
      </c>
      <c r="BP1574" s="99">
        <f>SUMIFS(通讯通路门店!$AI:$AI,通讯通路门店!$S:$S,$G1574)</f>
        <v>0</v>
      </c>
      <c r="BQ1574" s="83"/>
    </row>
    <row r="1575" spans="1:69">
      <c r="A1575" s="99" t="str">
        <f>IFERROR(_xlfn.XLOOKUP($G1575,通讯通路门店!$S$4:$S$993933,通讯通路门店!$A$4:$A$993933,0,0),"")</f>
        <v>海南省</v>
      </c>
      <c r="B1575" s="99" t="str">
        <f>IFERROR(_xlfn.XLOOKUP($G1575,通讯通路门店!$S$4:$S$993933,通讯通路门店!$B$4:$B$993933,0,0),"")</f>
        <v>昌江黎族自治县</v>
      </c>
      <c r="C1575" s="99" t="str">
        <f>IFERROR(_xlfn.XLOOKUP($G1575,通讯通路门店!$S$4:$S$993933,通讯通路门店!$C$4:$C$993933,0,0),"")</f>
        <v>昌江黎族自治县</v>
      </c>
      <c r="D1575" s="99" t="str">
        <f>IFERROR(_xlfn.XLOOKUP($G1575,通讯通路门店!$S$4:$S$993933,通讯通路门店!$D$4:$D$993933,0,0),"")</f>
        <v>叉河镇</v>
      </c>
      <c r="E1575" s="83"/>
      <c r="F1575" s="83"/>
      <c r="G1575" s="101"/>
      <c r="H1575" s="102">
        <f>IFERROR(_xlfn.XLOOKUP($G1575,通讯通路门店!$S$4:$S$993933,通讯通路门店!$R$4:$R$993933,0,0),"")</f>
        <v>0</v>
      </c>
      <c r="I1575" s="83"/>
      <c r="J1575" s="83"/>
      <c r="K1575" s="83"/>
      <c r="L1575" s="83"/>
      <c r="M1575" s="83"/>
      <c r="N1575" s="83"/>
      <c r="O1575" s="83"/>
      <c r="P1575" s="83"/>
      <c r="Q1575" s="83"/>
      <c r="R1575" s="83"/>
      <c r="S1575" s="83"/>
      <c r="T1575" s="83"/>
      <c r="U1575" s="99">
        <f>COUNTIF(通讯通路门店!$S:$S,$G1575)</f>
        <v>0</v>
      </c>
      <c r="V1575" s="99">
        <f>COUNTIFS(通讯通路门店!$S:$S,$G1575,通讯通路门店!$J:$J,"综合卖场")</f>
        <v>0</v>
      </c>
      <c r="W1575" s="99">
        <f>SUMIFS(通讯通路门店!$AJ:$AJ,通讯通路门店!$S:$S,通讯客户沙盘!$G1575)</f>
        <v>0</v>
      </c>
      <c r="X1575" s="99">
        <f t="shared" si="120"/>
        <v>0</v>
      </c>
      <c r="Y1575" s="99">
        <f>COUNTIFS(通讯通路门店!$S:$S,$G1575,通讯通路门店!$J:$J,"荣耀体验店")+COUNTIFS(通讯通路门店!$S:$S,$G1575,通讯通路门店!$J:$J,"荣耀授权专卖店")</f>
        <v>0</v>
      </c>
      <c r="Z1575" s="99">
        <f>COUNTIFS(通讯通路门店!$S:$S,$G1575,通讯通路门店!$J:$J,"VIVO体验店")</f>
        <v>0</v>
      </c>
      <c r="AA1575" s="99">
        <f>COUNTIFS(通讯通路门店!$S:$S,$G1575,通讯通路门店!$J:$J,"OPPO体验店")</f>
        <v>0</v>
      </c>
      <c r="AB1575" s="99">
        <f>COUNTIFS(通讯通路门店!$S:$S,$G1575,通讯通路门店!$J:$J,"华为授权体验店")+COUNTIFS(通讯通路门店!$S:$S,$G1575,通讯通路门店!$J:$J,"华为堡垒店")</f>
        <v>0</v>
      </c>
      <c r="AC1575" s="99">
        <f>COUNTIFS(通讯通路门店!$S:$S,$G1575,通讯通路门店!$J:$J,"小米体验店")</f>
        <v>0</v>
      </c>
      <c r="AD1575" s="99">
        <f>COUNTIFS(通讯通路门店!$S:$S,$G1575,通讯通路门店!$J:$J,"苹果体验店")</f>
        <v>0</v>
      </c>
      <c r="AE1575" s="99">
        <f>COUNTIFS(通讯通路门店!$S:$S,$G1575,通讯通路门店!$J:$J,"其他品牌专卖店")</f>
        <v>0</v>
      </c>
      <c r="AF1575" s="99">
        <f>SUMIFS(通讯通路门店!$BI:$BI,通讯通路门店!$S:$S,$G1575)</f>
        <v>0</v>
      </c>
      <c r="AG1575" s="99">
        <f>SUMIFS(通讯通路门店!$BH:$BH,通讯通路门店!$S:$S,$G1575)</f>
        <v>0</v>
      </c>
      <c r="AH1575" s="99">
        <f t="shared" si="121"/>
        <v>0</v>
      </c>
      <c r="AI1575" s="99">
        <f>SUMIFS(通讯通路门店!$BB:$BB,通讯通路门店!$S:$S,$G1575)</f>
        <v>0</v>
      </c>
      <c r="AJ1575" s="99">
        <f>SUMIFS(通讯通路门店!$BE:$BE,通讯通路门店!$S:$S,$G1575)</f>
        <v>0</v>
      </c>
      <c r="AK1575" s="99">
        <f>SUMIFS(通讯通路门店!$BG:$BG,通讯通路门店!$S:$S,$G1575)</f>
        <v>0</v>
      </c>
      <c r="AL1575" s="99">
        <f>SUMIFS(通讯通路门店!$BC:$BC,通讯通路门店!$S:$S,$G1575)</f>
        <v>0</v>
      </c>
      <c r="AM1575" s="99">
        <f>SUMIFS(通讯通路门店!$BD:$BD,通讯通路门店!$S:$S,$G1575)</f>
        <v>0</v>
      </c>
      <c r="AN1575" s="99">
        <f>SUMIFS(通讯通路门店!$BF:$BF,通讯通路门店!$S:$S,$G1575)</f>
        <v>0</v>
      </c>
      <c r="AO1575" s="99">
        <f t="shared" si="122"/>
        <v>0</v>
      </c>
      <c r="AP1575" s="99">
        <f>SUMIFS(通讯通路门店!$K:$K,通讯通路门店!$S:$S,$G1575)</f>
        <v>0</v>
      </c>
      <c r="AQ1575" s="83"/>
      <c r="AR1575" s="99">
        <f>SUMIFS(通讯通路门店!$T:$T,通讯通路门店!$S:$S,$G1575)</f>
        <v>0</v>
      </c>
      <c r="AS1575" s="99">
        <f>SUMIFS(通讯通路门店!$U:$U,通讯通路门店!$S:$S,$G1575)</f>
        <v>0</v>
      </c>
      <c r="AT1575" s="99">
        <f>SUMIFS(通讯通路门店!$V:$V,通讯通路门店!$S:$S,$G1575)</f>
        <v>0</v>
      </c>
      <c r="AU1575" s="99">
        <f>SUMIFS(通讯通路门店!$W:$W,通讯通路门店!$S:$S,$G1575)</f>
        <v>0</v>
      </c>
      <c r="AV1575" s="99">
        <f>SUMIFS(通讯通路门店!$Z:$Z,通讯通路门店!$S:$S,$G1575)</f>
        <v>0</v>
      </c>
      <c r="AW1575" s="99">
        <f>SUMIFS(通讯通路门店!$AB:$AB,通讯通路门店!$S:$S,$G1575)</f>
        <v>0</v>
      </c>
      <c r="AX1575" s="99">
        <f>SUMIFS(通讯通路门店!$X:$X,通讯通路门店!$S:$S,$G1575)</f>
        <v>0</v>
      </c>
      <c r="AY1575" s="99">
        <f>SUMIFS(通讯通路门店!$Y:$Y,通讯通路门店!$S:$S,$G1575)</f>
        <v>0</v>
      </c>
      <c r="AZ1575" s="99">
        <f>SUMIFS(通讯通路门店!$AA:$AA,通讯通路门店!$S:$S,$G1575)</f>
        <v>0</v>
      </c>
      <c r="BA1575" s="99">
        <f t="shared" si="123"/>
        <v>0</v>
      </c>
      <c r="BB1575" s="99">
        <f t="shared" si="124"/>
        <v>0</v>
      </c>
      <c r="BC1575" s="99">
        <f>SUMIFS(通讯通路门店!$W:$W,通讯通路门店!$S:$S,$G1575,通讯通路门店!$J:$J,"荣耀体验店")+SUMIFS(通讯通路门店!$W:$W,通讯通路门店!$S:$S,$G1575,通讯通路门店!$J:$J,"荣耀授权专卖店")</f>
        <v>0</v>
      </c>
      <c r="BD1575" s="99">
        <f>SUMIFS(通讯通路门店!$Z:$Z,通讯通路门店!$S:$S,$G1575,通讯通路门店!$J:$J,"VIVO体验店")</f>
        <v>0</v>
      </c>
      <c r="BE1575" s="99">
        <f>SUMIFS(通讯通路门店!$AB:$AB,通讯通路门店!$S:$S,$G1575,通讯通路门店!$J:$J,"OPPO体验店")</f>
        <v>0</v>
      </c>
      <c r="BF1575" s="99">
        <f>SUMIFS(通讯通路门店!$X:$X,通讯通路门店!$S:$S,$G1575,通讯通路门店!$J:$J,"华为授权体验店")+SUMIFS(通讯通路门店!$AA:$AA,通讯通路门店!$S:$S,$G1575,通讯通路门店!$J:$J,"华为堡垒店")</f>
        <v>0</v>
      </c>
      <c r="BG1575" s="99">
        <f>SUMIFS(通讯通路门店!$Y:$Y,通讯通路门店!$S:$S,$G1575,通讯通路门店!$J:$J,"小米体验店")</f>
        <v>0</v>
      </c>
      <c r="BH1575" s="99">
        <f>SUMIFS(通讯通路门店!$AA:$AA,通讯通路门店!$S:$S,$G1575,通讯通路门店!$J:$J,"苹果体验店")</f>
        <v>0</v>
      </c>
      <c r="BI1575" s="99">
        <f>SUMIFS(通讯通路门店!$K:$K,通讯通路门店!$S:$S,$G1575,通讯通路门店!$J:$J,"其他品牌专卖店")</f>
        <v>0</v>
      </c>
      <c r="BJ1575" s="99">
        <f>SUMIFS(通讯通路门店!$AC:$AC,通讯通路门店!$S:$S,$G1575)</f>
        <v>0</v>
      </c>
      <c r="BK1575" s="99">
        <f>SUMIFS(通讯通路门店!$AD:$AD,通讯通路门店!$S:$S,$G1575)</f>
        <v>0</v>
      </c>
      <c r="BL1575" s="99">
        <f>SUMIFS(通讯通路门店!$AE:$AE,通讯通路门店!$S:$S,$G1575)</f>
        <v>0</v>
      </c>
      <c r="BM1575" s="99">
        <f>SUMIFS(通讯通路门店!$AF:$AF,通讯通路门店!$S:$S,$G1575)</f>
        <v>0</v>
      </c>
      <c r="BN1575" s="99">
        <f>SUMIFS(通讯通路门店!$AG:$AG,通讯通路门店!$S:$S,$G1575)</f>
        <v>0</v>
      </c>
      <c r="BO1575" s="99">
        <f>SUMIFS(通讯通路门店!$AH:$AH,通讯通路门店!$S:$S,$G1575)</f>
        <v>0</v>
      </c>
      <c r="BP1575" s="99">
        <f>SUMIFS(通讯通路门店!$AI:$AI,通讯通路门店!$S:$S,$G1575)</f>
        <v>0</v>
      </c>
      <c r="BQ1575" s="83"/>
    </row>
    <row r="1576" spans="1:69">
      <c r="A1576" s="99" t="str">
        <f>IFERROR(_xlfn.XLOOKUP($G1576,通讯通路门店!$S$4:$S$993933,通讯通路门店!$A$4:$A$993933,0,0),"")</f>
        <v>海南省</v>
      </c>
      <c r="B1576" s="99" t="str">
        <f>IFERROR(_xlfn.XLOOKUP($G1576,通讯通路门店!$S$4:$S$993933,通讯通路门店!$B$4:$B$993933,0,0),"")</f>
        <v>昌江黎族自治县</v>
      </c>
      <c r="C1576" s="99" t="str">
        <f>IFERROR(_xlfn.XLOOKUP($G1576,通讯通路门店!$S$4:$S$993933,通讯通路门店!$C$4:$C$993933,0,0),"")</f>
        <v>昌江黎族自治县</v>
      </c>
      <c r="D1576" s="99" t="str">
        <f>IFERROR(_xlfn.XLOOKUP($G1576,通讯通路门店!$S$4:$S$993933,通讯通路门店!$D$4:$D$993933,0,0),"")</f>
        <v>叉河镇</v>
      </c>
      <c r="E1576" s="83"/>
      <c r="F1576" s="83"/>
      <c r="G1576" s="101"/>
      <c r="H1576" s="102">
        <f>IFERROR(_xlfn.XLOOKUP($G1576,通讯通路门店!$S$4:$S$993933,通讯通路门店!$R$4:$R$993933,0,0),"")</f>
        <v>0</v>
      </c>
      <c r="I1576" s="83"/>
      <c r="J1576" s="83"/>
      <c r="K1576" s="83"/>
      <c r="L1576" s="83"/>
      <c r="M1576" s="83"/>
      <c r="N1576" s="83"/>
      <c r="O1576" s="83"/>
      <c r="P1576" s="83"/>
      <c r="Q1576" s="83"/>
      <c r="R1576" s="83"/>
      <c r="S1576" s="83"/>
      <c r="T1576" s="83"/>
      <c r="U1576" s="99">
        <f>COUNTIF(通讯通路门店!$S:$S,$G1576)</f>
        <v>0</v>
      </c>
      <c r="V1576" s="99">
        <f>COUNTIFS(通讯通路门店!$S:$S,$G1576,通讯通路门店!$J:$J,"综合卖场")</f>
        <v>0</v>
      </c>
      <c r="W1576" s="99">
        <f>SUMIFS(通讯通路门店!$AJ:$AJ,通讯通路门店!$S:$S,通讯客户沙盘!$G1576)</f>
        <v>0</v>
      </c>
      <c r="X1576" s="99">
        <f t="shared" si="120"/>
        <v>0</v>
      </c>
      <c r="Y1576" s="99">
        <f>COUNTIFS(通讯通路门店!$S:$S,$G1576,通讯通路门店!$J:$J,"荣耀体验店")+COUNTIFS(通讯通路门店!$S:$S,$G1576,通讯通路门店!$J:$J,"荣耀授权专卖店")</f>
        <v>0</v>
      </c>
      <c r="Z1576" s="99">
        <f>COUNTIFS(通讯通路门店!$S:$S,$G1576,通讯通路门店!$J:$J,"VIVO体验店")</f>
        <v>0</v>
      </c>
      <c r="AA1576" s="99">
        <f>COUNTIFS(通讯通路门店!$S:$S,$G1576,通讯通路门店!$J:$J,"OPPO体验店")</f>
        <v>0</v>
      </c>
      <c r="AB1576" s="99">
        <f>COUNTIFS(通讯通路门店!$S:$S,$G1576,通讯通路门店!$J:$J,"华为授权体验店")+COUNTIFS(通讯通路门店!$S:$S,$G1576,通讯通路门店!$J:$J,"华为堡垒店")</f>
        <v>0</v>
      </c>
      <c r="AC1576" s="99">
        <f>COUNTIFS(通讯通路门店!$S:$S,$G1576,通讯通路门店!$J:$J,"小米体验店")</f>
        <v>0</v>
      </c>
      <c r="AD1576" s="99">
        <f>COUNTIFS(通讯通路门店!$S:$S,$G1576,通讯通路门店!$J:$J,"苹果体验店")</f>
        <v>0</v>
      </c>
      <c r="AE1576" s="99">
        <f>COUNTIFS(通讯通路门店!$S:$S,$G1576,通讯通路门店!$J:$J,"其他品牌专卖店")</f>
        <v>0</v>
      </c>
      <c r="AF1576" s="99">
        <f>SUMIFS(通讯通路门店!$BI:$BI,通讯通路门店!$S:$S,$G1576)</f>
        <v>0</v>
      </c>
      <c r="AG1576" s="99">
        <f>SUMIFS(通讯通路门店!$BH:$BH,通讯通路门店!$S:$S,$G1576)</f>
        <v>0</v>
      </c>
      <c r="AH1576" s="99">
        <f t="shared" si="121"/>
        <v>0</v>
      </c>
      <c r="AI1576" s="99">
        <f>SUMIFS(通讯通路门店!$BB:$BB,通讯通路门店!$S:$S,$G1576)</f>
        <v>0</v>
      </c>
      <c r="AJ1576" s="99">
        <f>SUMIFS(通讯通路门店!$BE:$BE,通讯通路门店!$S:$S,$G1576)</f>
        <v>0</v>
      </c>
      <c r="AK1576" s="99">
        <f>SUMIFS(通讯通路门店!$BG:$BG,通讯通路门店!$S:$S,$G1576)</f>
        <v>0</v>
      </c>
      <c r="AL1576" s="99">
        <f>SUMIFS(通讯通路门店!$BC:$BC,通讯通路门店!$S:$S,$G1576)</f>
        <v>0</v>
      </c>
      <c r="AM1576" s="99">
        <f>SUMIFS(通讯通路门店!$BD:$BD,通讯通路门店!$S:$S,$G1576)</f>
        <v>0</v>
      </c>
      <c r="AN1576" s="99">
        <f>SUMIFS(通讯通路门店!$BF:$BF,通讯通路门店!$S:$S,$G1576)</f>
        <v>0</v>
      </c>
      <c r="AO1576" s="99">
        <f t="shared" si="122"/>
        <v>0</v>
      </c>
      <c r="AP1576" s="99">
        <f>SUMIFS(通讯通路门店!$K:$K,通讯通路门店!$S:$S,$G1576)</f>
        <v>0</v>
      </c>
      <c r="AQ1576" s="83"/>
      <c r="AR1576" s="99">
        <f>SUMIFS(通讯通路门店!$T:$T,通讯通路门店!$S:$S,$G1576)</f>
        <v>0</v>
      </c>
      <c r="AS1576" s="99">
        <f>SUMIFS(通讯通路门店!$U:$U,通讯通路门店!$S:$S,$G1576)</f>
        <v>0</v>
      </c>
      <c r="AT1576" s="99">
        <f>SUMIFS(通讯通路门店!$V:$V,通讯通路门店!$S:$S,$G1576)</f>
        <v>0</v>
      </c>
      <c r="AU1576" s="99">
        <f>SUMIFS(通讯通路门店!$W:$W,通讯通路门店!$S:$S,$G1576)</f>
        <v>0</v>
      </c>
      <c r="AV1576" s="99">
        <f>SUMIFS(通讯通路门店!$Z:$Z,通讯通路门店!$S:$S,$G1576)</f>
        <v>0</v>
      </c>
      <c r="AW1576" s="99">
        <f>SUMIFS(通讯通路门店!$AB:$AB,通讯通路门店!$S:$S,$G1576)</f>
        <v>0</v>
      </c>
      <c r="AX1576" s="99">
        <f>SUMIFS(通讯通路门店!$X:$X,通讯通路门店!$S:$S,$G1576)</f>
        <v>0</v>
      </c>
      <c r="AY1576" s="99">
        <f>SUMIFS(通讯通路门店!$Y:$Y,通讯通路门店!$S:$S,$G1576)</f>
        <v>0</v>
      </c>
      <c r="AZ1576" s="99">
        <f>SUMIFS(通讯通路门店!$AA:$AA,通讯通路门店!$S:$S,$G1576)</f>
        <v>0</v>
      </c>
      <c r="BA1576" s="99">
        <f t="shared" si="123"/>
        <v>0</v>
      </c>
      <c r="BB1576" s="99">
        <f t="shared" si="124"/>
        <v>0</v>
      </c>
      <c r="BC1576" s="99">
        <f>SUMIFS(通讯通路门店!$W:$W,通讯通路门店!$S:$S,$G1576,通讯通路门店!$J:$J,"荣耀体验店")+SUMIFS(通讯通路门店!$W:$W,通讯通路门店!$S:$S,$G1576,通讯通路门店!$J:$J,"荣耀授权专卖店")</f>
        <v>0</v>
      </c>
      <c r="BD1576" s="99">
        <f>SUMIFS(通讯通路门店!$Z:$Z,通讯通路门店!$S:$S,$G1576,通讯通路门店!$J:$J,"VIVO体验店")</f>
        <v>0</v>
      </c>
      <c r="BE1576" s="99">
        <f>SUMIFS(通讯通路门店!$AB:$AB,通讯通路门店!$S:$S,$G1576,通讯通路门店!$J:$J,"OPPO体验店")</f>
        <v>0</v>
      </c>
      <c r="BF1576" s="99">
        <f>SUMIFS(通讯通路门店!$X:$X,通讯通路门店!$S:$S,$G1576,通讯通路门店!$J:$J,"华为授权体验店")+SUMIFS(通讯通路门店!$AA:$AA,通讯通路门店!$S:$S,$G1576,通讯通路门店!$J:$J,"华为堡垒店")</f>
        <v>0</v>
      </c>
      <c r="BG1576" s="99">
        <f>SUMIFS(通讯通路门店!$Y:$Y,通讯通路门店!$S:$S,$G1576,通讯通路门店!$J:$J,"小米体验店")</f>
        <v>0</v>
      </c>
      <c r="BH1576" s="99">
        <f>SUMIFS(通讯通路门店!$AA:$AA,通讯通路门店!$S:$S,$G1576,通讯通路门店!$J:$J,"苹果体验店")</f>
        <v>0</v>
      </c>
      <c r="BI1576" s="99">
        <f>SUMIFS(通讯通路门店!$K:$K,通讯通路门店!$S:$S,$G1576,通讯通路门店!$J:$J,"其他品牌专卖店")</f>
        <v>0</v>
      </c>
      <c r="BJ1576" s="99">
        <f>SUMIFS(通讯通路门店!$AC:$AC,通讯通路门店!$S:$S,$G1576)</f>
        <v>0</v>
      </c>
      <c r="BK1576" s="99">
        <f>SUMIFS(通讯通路门店!$AD:$AD,通讯通路门店!$S:$S,$G1576)</f>
        <v>0</v>
      </c>
      <c r="BL1576" s="99">
        <f>SUMIFS(通讯通路门店!$AE:$AE,通讯通路门店!$S:$S,$G1576)</f>
        <v>0</v>
      </c>
      <c r="BM1576" s="99">
        <f>SUMIFS(通讯通路门店!$AF:$AF,通讯通路门店!$S:$S,$G1576)</f>
        <v>0</v>
      </c>
      <c r="BN1576" s="99">
        <f>SUMIFS(通讯通路门店!$AG:$AG,通讯通路门店!$S:$S,$G1576)</f>
        <v>0</v>
      </c>
      <c r="BO1576" s="99">
        <f>SUMIFS(通讯通路门店!$AH:$AH,通讯通路门店!$S:$S,$G1576)</f>
        <v>0</v>
      </c>
      <c r="BP1576" s="99">
        <f>SUMIFS(通讯通路门店!$AI:$AI,通讯通路门店!$S:$S,$G1576)</f>
        <v>0</v>
      </c>
      <c r="BQ1576" s="83"/>
    </row>
    <row r="1577" spans="1:69">
      <c r="A1577" s="99" t="str">
        <f>IFERROR(_xlfn.XLOOKUP($G1577,通讯通路门店!$S$4:$S$993933,通讯通路门店!$A$4:$A$993933,0,0),"")</f>
        <v>海南省</v>
      </c>
      <c r="B1577" s="99" t="str">
        <f>IFERROR(_xlfn.XLOOKUP($G1577,通讯通路门店!$S$4:$S$993933,通讯通路门店!$B$4:$B$993933,0,0),"")</f>
        <v>昌江黎族自治县</v>
      </c>
      <c r="C1577" s="99" t="str">
        <f>IFERROR(_xlfn.XLOOKUP($G1577,通讯通路门店!$S$4:$S$993933,通讯通路门店!$C$4:$C$993933,0,0),"")</f>
        <v>昌江黎族自治县</v>
      </c>
      <c r="D1577" s="99" t="str">
        <f>IFERROR(_xlfn.XLOOKUP($G1577,通讯通路门店!$S$4:$S$993933,通讯通路门店!$D$4:$D$993933,0,0),"")</f>
        <v>叉河镇</v>
      </c>
      <c r="E1577" s="83"/>
      <c r="F1577" s="83"/>
      <c r="G1577" s="101"/>
      <c r="H1577" s="102">
        <f>IFERROR(_xlfn.XLOOKUP($G1577,通讯通路门店!$S$4:$S$993933,通讯通路门店!$R$4:$R$993933,0,0),"")</f>
        <v>0</v>
      </c>
      <c r="I1577" s="83"/>
      <c r="J1577" s="83"/>
      <c r="K1577" s="83"/>
      <c r="L1577" s="83"/>
      <c r="M1577" s="83"/>
      <c r="N1577" s="83"/>
      <c r="O1577" s="83"/>
      <c r="P1577" s="83"/>
      <c r="Q1577" s="83"/>
      <c r="R1577" s="83"/>
      <c r="S1577" s="83"/>
      <c r="T1577" s="83"/>
      <c r="U1577" s="99">
        <f>COUNTIF(通讯通路门店!$S:$S,$G1577)</f>
        <v>0</v>
      </c>
      <c r="V1577" s="99">
        <f>COUNTIFS(通讯通路门店!$S:$S,$G1577,通讯通路门店!$J:$J,"综合卖场")</f>
        <v>0</v>
      </c>
      <c r="W1577" s="99">
        <f>SUMIFS(通讯通路门店!$AJ:$AJ,通讯通路门店!$S:$S,通讯客户沙盘!$G1577)</f>
        <v>0</v>
      </c>
      <c r="X1577" s="99">
        <f t="shared" si="120"/>
        <v>0</v>
      </c>
      <c r="Y1577" s="99">
        <f>COUNTIFS(通讯通路门店!$S:$S,$G1577,通讯通路门店!$J:$J,"荣耀体验店")+COUNTIFS(通讯通路门店!$S:$S,$G1577,通讯通路门店!$J:$J,"荣耀授权专卖店")</f>
        <v>0</v>
      </c>
      <c r="Z1577" s="99">
        <f>COUNTIFS(通讯通路门店!$S:$S,$G1577,通讯通路门店!$J:$J,"VIVO体验店")</f>
        <v>0</v>
      </c>
      <c r="AA1577" s="99">
        <f>COUNTIFS(通讯通路门店!$S:$S,$G1577,通讯通路门店!$J:$J,"OPPO体验店")</f>
        <v>0</v>
      </c>
      <c r="AB1577" s="99">
        <f>COUNTIFS(通讯通路门店!$S:$S,$G1577,通讯通路门店!$J:$J,"华为授权体验店")+COUNTIFS(通讯通路门店!$S:$S,$G1577,通讯通路门店!$J:$J,"华为堡垒店")</f>
        <v>0</v>
      </c>
      <c r="AC1577" s="99">
        <f>COUNTIFS(通讯通路门店!$S:$S,$G1577,通讯通路门店!$J:$J,"小米体验店")</f>
        <v>0</v>
      </c>
      <c r="AD1577" s="99">
        <f>COUNTIFS(通讯通路门店!$S:$S,$G1577,通讯通路门店!$J:$J,"苹果体验店")</f>
        <v>0</v>
      </c>
      <c r="AE1577" s="99">
        <f>COUNTIFS(通讯通路门店!$S:$S,$G1577,通讯通路门店!$J:$J,"其他品牌专卖店")</f>
        <v>0</v>
      </c>
      <c r="AF1577" s="99">
        <f>SUMIFS(通讯通路门店!$BI:$BI,通讯通路门店!$S:$S,$G1577)</f>
        <v>0</v>
      </c>
      <c r="AG1577" s="99">
        <f>SUMIFS(通讯通路门店!$BH:$BH,通讯通路门店!$S:$S,$G1577)</f>
        <v>0</v>
      </c>
      <c r="AH1577" s="99">
        <f t="shared" si="121"/>
        <v>0</v>
      </c>
      <c r="AI1577" s="99">
        <f>SUMIFS(通讯通路门店!$BB:$BB,通讯通路门店!$S:$S,$G1577)</f>
        <v>0</v>
      </c>
      <c r="AJ1577" s="99">
        <f>SUMIFS(通讯通路门店!$BE:$BE,通讯通路门店!$S:$S,$G1577)</f>
        <v>0</v>
      </c>
      <c r="AK1577" s="99">
        <f>SUMIFS(通讯通路门店!$BG:$BG,通讯通路门店!$S:$S,$G1577)</f>
        <v>0</v>
      </c>
      <c r="AL1577" s="99">
        <f>SUMIFS(通讯通路门店!$BC:$BC,通讯通路门店!$S:$S,$G1577)</f>
        <v>0</v>
      </c>
      <c r="AM1577" s="99">
        <f>SUMIFS(通讯通路门店!$BD:$BD,通讯通路门店!$S:$S,$G1577)</f>
        <v>0</v>
      </c>
      <c r="AN1577" s="99">
        <f>SUMIFS(通讯通路门店!$BF:$BF,通讯通路门店!$S:$S,$G1577)</f>
        <v>0</v>
      </c>
      <c r="AO1577" s="99">
        <f t="shared" si="122"/>
        <v>0</v>
      </c>
      <c r="AP1577" s="99">
        <f>SUMIFS(通讯通路门店!$K:$K,通讯通路门店!$S:$S,$G1577)</f>
        <v>0</v>
      </c>
      <c r="AQ1577" s="83"/>
      <c r="AR1577" s="99">
        <f>SUMIFS(通讯通路门店!$T:$T,通讯通路门店!$S:$S,$G1577)</f>
        <v>0</v>
      </c>
      <c r="AS1577" s="99">
        <f>SUMIFS(通讯通路门店!$U:$U,通讯通路门店!$S:$S,$G1577)</f>
        <v>0</v>
      </c>
      <c r="AT1577" s="99">
        <f>SUMIFS(通讯通路门店!$V:$V,通讯通路门店!$S:$S,$G1577)</f>
        <v>0</v>
      </c>
      <c r="AU1577" s="99">
        <f>SUMIFS(通讯通路门店!$W:$W,通讯通路门店!$S:$S,$G1577)</f>
        <v>0</v>
      </c>
      <c r="AV1577" s="99">
        <f>SUMIFS(通讯通路门店!$Z:$Z,通讯通路门店!$S:$S,$G1577)</f>
        <v>0</v>
      </c>
      <c r="AW1577" s="99">
        <f>SUMIFS(通讯通路门店!$AB:$AB,通讯通路门店!$S:$S,$G1577)</f>
        <v>0</v>
      </c>
      <c r="AX1577" s="99">
        <f>SUMIFS(通讯通路门店!$X:$X,通讯通路门店!$S:$S,$G1577)</f>
        <v>0</v>
      </c>
      <c r="AY1577" s="99">
        <f>SUMIFS(通讯通路门店!$Y:$Y,通讯通路门店!$S:$S,$G1577)</f>
        <v>0</v>
      </c>
      <c r="AZ1577" s="99">
        <f>SUMIFS(通讯通路门店!$AA:$AA,通讯通路门店!$S:$S,$G1577)</f>
        <v>0</v>
      </c>
      <c r="BA1577" s="99">
        <f t="shared" si="123"/>
        <v>0</v>
      </c>
      <c r="BB1577" s="99">
        <f t="shared" si="124"/>
        <v>0</v>
      </c>
      <c r="BC1577" s="99">
        <f>SUMIFS(通讯通路门店!$W:$W,通讯通路门店!$S:$S,$G1577,通讯通路门店!$J:$J,"荣耀体验店")+SUMIFS(通讯通路门店!$W:$W,通讯通路门店!$S:$S,$G1577,通讯通路门店!$J:$J,"荣耀授权专卖店")</f>
        <v>0</v>
      </c>
      <c r="BD1577" s="99">
        <f>SUMIFS(通讯通路门店!$Z:$Z,通讯通路门店!$S:$S,$G1577,通讯通路门店!$J:$J,"VIVO体验店")</f>
        <v>0</v>
      </c>
      <c r="BE1577" s="99">
        <f>SUMIFS(通讯通路门店!$AB:$AB,通讯通路门店!$S:$S,$G1577,通讯通路门店!$J:$J,"OPPO体验店")</f>
        <v>0</v>
      </c>
      <c r="BF1577" s="99">
        <f>SUMIFS(通讯通路门店!$X:$X,通讯通路门店!$S:$S,$G1577,通讯通路门店!$J:$J,"华为授权体验店")+SUMIFS(通讯通路门店!$AA:$AA,通讯通路门店!$S:$S,$G1577,通讯通路门店!$J:$J,"华为堡垒店")</f>
        <v>0</v>
      </c>
      <c r="BG1577" s="99">
        <f>SUMIFS(通讯通路门店!$Y:$Y,通讯通路门店!$S:$S,$G1577,通讯通路门店!$J:$J,"小米体验店")</f>
        <v>0</v>
      </c>
      <c r="BH1577" s="99">
        <f>SUMIFS(通讯通路门店!$AA:$AA,通讯通路门店!$S:$S,$G1577,通讯通路门店!$J:$J,"苹果体验店")</f>
        <v>0</v>
      </c>
      <c r="BI1577" s="99">
        <f>SUMIFS(通讯通路门店!$K:$K,通讯通路门店!$S:$S,$G1577,通讯通路门店!$J:$J,"其他品牌专卖店")</f>
        <v>0</v>
      </c>
      <c r="BJ1577" s="99">
        <f>SUMIFS(通讯通路门店!$AC:$AC,通讯通路门店!$S:$S,$G1577)</f>
        <v>0</v>
      </c>
      <c r="BK1577" s="99">
        <f>SUMIFS(通讯通路门店!$AD:$AD,通讯通路门店!$S:$S,$G1577)</f>
        <v>0</v>
      </c>
      <c r="BL1577" s="99">
        <f>SUMIFS(通讯通路门店!$AE:$AE,通讯通路门店!$S:$S,$G1577)</f>
        <v>0</v>
      </c>
      <c r="BM1577" s="99">
        <f>SUMIFS(通讯通路门店!$AF:$AF,通讯通路门店!$S:$S,$G1577)</f>
        <v>0</v>
      </c>
      <c r="BN1577" s="99">
        <f>SUMIFS(通讯通路门店!$AG:$AG,通讯通路门店!$S:$S,$G1577)</f>
        <v>0</v>
      </c>
      <c r="BO1577" s="99">
        <f>SUMIFS(通讯通路门店!$AH:$AH,通讯通路门店!$S:$S,$G1577)</f>
        <v>0</v>
      </c>
      <c r="BP1577" s="99">
        <f>SUMIFS(通讯通路门店!$AI:$AI,通讯通路门店!$S:$S,$G1577)</f>
        <v>0</v>
      </c>
      <c r="BQ1577" s="83"/>
    </row>
    <row r="1578" spans="1:69">
      <c r="A1578" s="99" t="str">
        <f>IFERROR(_xlfn.XLOOKUP($G1578,通讯通路门店!$S$4:$S$993933,通讯通路门店!$A$4:$A$993933,0,0),"")</f>
        <v>海南省</v>
      </c>
      <c r="B1578" s="99" t="str">
        <f>IFERROR(_xlfn.XLOOKUP($G1578,通讯通路门店!$S$4:$S$993933,通讯通路门店!$B$4:$B$993933,0,0),"")</f>
        <v>昌江黎族自治县</v>
      </c>
      <c r="C1578" s="99" t="str">
        <f>IFERROR(_xlfn.XLOOKUP($G1578,通讯通路门店!$S$4:$S$993933,通讯通路门店!$C$4:$C$993933,0,0),"")</f>
        <v>昌江黎族自治县</v>
      </c>
      <c r="D1578" s="99" t="str">
        <f>IFERROR(_xlfn.XLOOKUP($G1578,通讯通路门店!$S$4:$S$993933,通讯通路门店!$D$4:$D$993933,0,0),"")</f>
        <v>叉河镇</v>
      </c>
      <c r="E1578" s="83"/>
      <c r="F1578" s="83"/>
      <c r="G1578" s="101"/>
      <c r="H1578" s="102">
        <f>IFERROR(_xlfn.XLOOKUP($G1578,通讯通路门店!$S$4:$S$993933,通讯通路门店!$R$4:$R$993933,0,0),"")</f>
        <v>0</v>
      </c>
      <c r="I1578" s="83"/>
      <c r="J1578" s="83"/>
      <c r="K1578" s="83"/>
      <c r="L1578" s="83"/>
      <c r="M1578" s="83"/>
      <c r="N1578" s="83"/>
      <c r="O1578" s="83"/>
      <c r="P1578" s="83"/>
      <c r="Q1578" s="83"/>
      <c r="R1578" s="83"/>
      <c r="S1578" s="83"/>
      <c r="T1578" s="83"/>
      <c r="U1578" s="99">
        <f>COUNTIF(通讯通路门店!$S:$S,$G1578)</f>
        <v>0</v>
      </c>
      <c r="V1578" s="99">
        <f>COUNTIFS(通讯通路门店!$S:$S,$G1578,通讯通路门店!$J:$J,"综合卖场")</f>
        <v>0</v>
      </c>
      <c r="W1578" s="99">
        <f>SUMIFS(通讯通路门店!$AJ:$AJ,通讯通路门店!$S:$S,通讯客户沙盘!$G1578)</f>
        <v>0</v>
      </c>
      <c r="X1578" s="99">
        <f t="shared" si="120"/>
        <v>0</v>
      </c>
      <c r="Y1578" s="99">
        <f>COUNTIFS(通讯通路门店!$S:$S,$G1578,通讯通路门店!$J:$J,"荣耀体验店")+COUNTIFS(通讯通路门店!$S:$S,$G1578,通讯通路门店!$J:$J,"荣耀授权专卖店")</f>
        <v>0</v>
      </c>
      <c r="Z1578" s="99">
        <f>COUNTIFS(通讯通路门店!$S:$S,$G1578,通讯通路门店!$J:$J,"VIVO体验店")</f>
        <v>0</v>
      </c>
      <c r="AA1578" s="99">
        <f>COUNTIFS(通讯通路门店!$S:$S,$G1578,通讯通路门店!$J:$J,"OPPO体验店")</f>
        <v>0</v>
      </c>
      <c r="AB1578" s="99">
        <f>COUNTIFS(通讯通路门店!$S:$S,$G1578,通讯通路门店!$J:$J,"华为授权体验店")+COUNTIFS(通讯通路门店!$S:$S,$G1578,通讯通路门店!$J:$J,"华为堡垒店")</f>
        <v>0</v>
      </c>
      <c r="AC1578" s="99">
        <f>COUNTIFS(通讯通路门店!$S:$S,$G1578,通讯通路门店!$J:$J,"小米体验店")</f>
        <v>0</v>
      </c>
      <c r="AD1578" s="99">
        <f>COUNTIFS(通讯通路门店!$S:$S,$G1578,通讯通路门店!$J:$J,"苹果体验店")</f>
        <v>0</v>
      </c>
      <c r="AE1578" s="99">
        <f>COUNTIFS(通讯通路门店!$S:$S,$G1578,通讯通路门店!$J:$J,"其他品牌专卖店")</f>
        <v>0</v>
      </c>
      <c r="AF1578" s="99">
        <f>SUMIFS(通讯通路门店!$BI:$BI,通讯通路门店!$S:$S,$G1578)</f>
        <v>0</v>
      </c>
      <c r="AG1578" s="99">
        <f>SUMIFS(通讯通路门店!$BH:$BH,通讯通路门店!$S:$S,$G1578)</f>
        <v>0</v>
      </c>
      <c r="AH1578" s="99">
        <f t="shared" si="121"/>
        <v>0</v>
      </c>
      <c r="AI1578" s="99">
        <f>SUMIFS(通讯通路门店!$BB:$BB,通讯通路门店!$S:$S,$G1578)</f>
        <v>0</v>
      </c>
      <c r="AJ1578" s="99">
        <f>SUMIFS(通讯通路门店!$BE:$BE,通讯通路门店!$S:$S,$G1578)</f>
        <v>0</v>
      </c>
      <c r="AK1578" s="99">
        <f>SUMIFS(通讯通路门店!$BG:$BG,通讯通路门店!$S:$S,$G1578)</f>
        <v>0</v>
      </c>
      <c r="AL1578" s="99">
        <f>SUMIFS(通讯通路门店!$BC:$BC,通讯通路门店!$S:$S,$G1578)</f>
        <v>0</v>
      </c>
      <c r="AM1578" s="99">
        <f>SUMIFS(通讯通路门店!$BD:$BD,通讯通路门店!$S:$S,$G1578)</f>
        <v>0</v>
      </c>
      <c r="AN1578" s="99">
        <f>SUMIFS(通讯通路门店!$BF:$BF,通讯通路门店!$S:$S,$G1578)</f>
        <v>0</v>
      </c>
      <c r="AO1578" s="99">
        <f t="shared" si="122"/>
        <v>0</v>
      </c>
      <c r="AP1578" s="99">
        <f>SUMIFS(通讯通路门店!$K:$K,通讯通路门店!$S:$S,$G1578)</f>
        <v>0</v>
      </c>
      <c r="AQ1578" s="83"/>
      <c r="AR1578" s="99">
        <f>SUMIFS(通讯通路门店!$T:$T,通讯通路门店!$S:$S,$G1578)</f>
        <v>0</v>
      </c>
      <c r="AS1578" s="99">
        <f>SUMIFS(通讯通路门店!$U:$U,通讯通路门店!$S:$S,$G1578)</f>
        <v>0</v>
      </c>
      <c r="AT1578" s="99">
        <f>SUMIFS(通讯通路门店!$V:$V,通讯通路门店!$S:$S,$G1578)</f>
        <v>0</v>
      </c>
      <c r="AU1578" s="99">
        <f>SUMIFS(通讯通路门店!$W:$W,通讯通路门店!$S:$S,$G1578)</f>
        <v>0</v>
      </c>
      <c r="AV1578" s="99">
        <f>SUMIFS(通讯通路门店!$Z:$Z,通讯通路门店!$S:$S,$G1578)</f>
        <v>0</v>
      </c>
      <c r="AW1578" s="99">
        <f>SUMIFS(通讯通路门店!$AB:$AB,通讯通路门店!$S:$S,$G1578)</f>
        <v>0</v>
      </c>
      <c r="AX1578" s="99">
        <f>SUMIFS(通讯通路门店!$X:$X,通讯通路门店!$S:$S,$G1578)</f>
        <v>0</v>
      </c>
      <c r="AY1578" s="99">
        <f>SUMIFS(通讯通路门店!$Y:$Y,通讯通路门店!$S:$S,$G1578)</f>
        <v>0</v>
      </c>
      <c r="AZ1578" s="99">
        <f>SUMIFS(通讯通路门店!$AA:$AA,通讯通路门店!$S:$S,$G1578)</f>
        <v>0</v>
      </c>
      <c r="BA1578" s="99">
        <f t="shared" si="123"/>
        <v>0</v>
      </c>
      <c r="BB1578" s="99">
        <f t="shared" si="124"/>
        <v>0</v>
      </c>
      <c r="BC1578" s="99">
        <f>SUMIFS(通讯通路门店!$W:$W,通讯通路门店!$S:$S,$G1578,通讯通路门店!$J:$J,"荣耀体验店")+SUMIFS(通讯通路门店!$W:$W,通讯通路门店!$S:$S,$G1578,通讯通路门店!$J:$J,"荣耀授权专卖店")</f>
        <v>0</v>
      </c>
      <c r="BD1578" s="99">
        <f>SUMIFS(通讯通路门店!$Z:$Z,通讯通路门店!$S:$S,$G1578,通讯通路门店!$J:$J,"VIVO体验店")</f>
        <v>0</v>
      </c>
      <c r="BE1578" s="99">
        <f>SUMIFS(通讯通路门店!$AB:$AB,通讯通路门店!$S:$S,$G1578,通讯通路门店!$J:$J,"OPPO体验店")</f>
        <v>0</v>
      </c>
      <c r="BF1578" s="99">
        <f>SUMIFS(通讯通路门店!$X:$X,通讯通路门店!$S:$S,$G1578,通讯通路门店!$J:$J,"华为授权体验店")+SUMIFS(通讯通路门店!$AA:$AA,通讯通路门店!$S:$S,$G1578,通讯通路门店!$J:$J,"华为堡垒店")</f>
        <v>0</v>
      </c>
      <c r="BG1578" s="99">
        <f>SUMIFS(通讯通路门店!$Y:$Y,通讯通路门店!$S:$S,$G1578,通讯通路门店!$J:$J,"小米体验店")</f>
        <v>0</v>
      </c>
      <c r="BH1578" s="99">
        <f>SUMIFS(通讯通路门店!$AA:$AA,通讯通路门店!$S:$S,$G1578,通讯通路门店!$J:$J,"苹果体验店")</f>
        <v>0</v>
      </c>
      <c r="BI1578" s="99">
        <f>SUMIFS(通讯通路门店!$K:$K,通讯通路门店!$S:$S,$G1578,通讯通路门店!$J:$J,"其他品牌专卖店")</f>
        <v>0</v>
      </c>
      <c r="BJ1578" s="99">
        <f>SUMIFS(通讯通路门店!$AC:$AC,通讯通路门店!$S:$S,$G1578)</f>
        <v>0</v>
      </c>
      <c r="BK1578" s="99">
        <f>SUMIFS(通讯通路门店!$AD:$AD,通讯通路门店!$S:$S,$G1578)</f>
        <v>0</v>
      </c>
      <c r="BL1578" s="99">
        <f>SUMIFS(通讯通路门店!$AE:$AE,通讯通路门店!$S:$S,$G1578)</f>
        <v>0</v>
      </c>
      <c r="BM1578" s="99">
        <f>SUMIFS(通讯通路门店!$AF:$AF,通讯通路门店!$S:$S,$G1578)</f>
        <v>0</v>
      </c>
      <c r="BN1578" s="99">
        <f>SUMIFS(通讯通路门店!$AG:$AG,通讯通路门店!$S:$S,$G1578)</f>
        <v>0</v>
      </c>
      <c r="BO1578" s="99">
        <f>SUMIFS(通讯通路门店!$AH:$AH,通讯通路门店!$S:$S,$G1578)</f>
        <v>0</v>
      </c>
      <c r="BP1578" s="99">
        <f>SUMIFS(通讯通路门店!$AI:$AI,通讯通路门店!$S:$S,$G1578)</f>
        <v>0</v>
      </c>
      <c r="BQ1578" s="83"/>
    </row>
    <row r="1579" spans="1:69">
      <c r="A1579" s="99" t="str">
        <f>IFERROR(_xlfn.XLOOKUP($G1579,通讯通路门店!$S$4:$S$993933,通讯通路门店!$A$4:$A$993933,0,0),"")</f>
        <v>海南省</v>
      </c>
      <c r="B1579" s="99" t="str">
        <f>IFERROR(_xlfn.XLOOKUP($G1579,通讯通路门店!$S$4:$S$993933,通讯通路门店!$B$4:$B$993933,0,0),"")</f>
        <v>昌江黎族自治县</v>
      </c>
      <c r="C1579" s="99" t="str">
        <f>IFERROR(_xlfn.XLOOKUP($G1579,通讯通路门店!$S$4:$S$993933,通讯通路门店!$C$4:$C$993933,0,0),"")</f>
        <v>昌江黎族自治县</v>
      </c>
      <c r="D1579" s="99" t="str">
        <f>IFERROR(_xlfn.XLOOKUP($G1579,通讯通路门店!$S$4:$S$993933,通讯通路门店!$D$4:$D$993933,0,0),"")</f>
        <v>叉河镇</v>
      </c>
      <c r="E1579" s="83"/>
      <c r="F1579" s="83"/>
      <c r="G1579" s="101"/>
      <c r="H1579" s="102">
        <f>IFERROR(_xlfn.XLOOKUP($G1579,通讯通路门店!$S$4:$S$993933,通讯通路门店!$R$4:$R$993933,0,0),"")</f>
        <v>0</v>
      </c>
      <c r="I1579" s="83"/>
      <c r="J1579" s="83"/>
      <c r="K1579" s="83"/>
      <c r="L1579" s="83"/>
      <c r="M1579" s="83"/>
      <c r="N1579" s="83"/>
      <c r="O1579" s="83"/>
      <c r="P1579" s="83"/>
      <c r="Q1579" s="83"/>
      <c r="R1579" s="83"/>
      <c r="S1579" s="83"/>
      <c r="T1579" s="83"/>
      <c r="U1579" s="99">
        <f>COUNTIF(通讯通路门店!$S:$S,$G1579)</f>
        <v>0</v>
      </c>
      <c r="V1579" s="99">
        <f>COUNTIFS(通讯通路门店!$S:$S,$G1579,通讯通路门店!$J:$J,"综合卖场")</f>
        <v>0</v>
      </c>
      <c r="W1579" s="99">
        <f>SUMIFS(通讯通路门店!$AJ:$AJ,通讯通路门店!$S:$S,通讯客户沙盘!$G1579)</f>
        <v>0</v>
      </c>
      <c r="X1579" s="99">
        <f t="shared" si="120"/>
        <v>0</v>
      </c>
      <c r="Y1579" s="99">
        <f>COUNTIFS(通讯通路门店!$S:$S,$G1579,通讯通路门店!$J:$J,"荣耀体验店")+COUNTIFS(通讯通路门店!$S:$S,$G1579,通讯通路门店!$J:$J,"荣耀授权专卖店")</f>
        <v>0</v>
      </c>
      <c r="Z1579" s="99">
        <f>COUNTIFS(通讯通路门店!$S:$S,$G1579,通讯通路门店!$J:$J,"VIVO体验店")</f>
        <v>0</v>
      </c>
      <c r="AA1579" s="99">
        <f>COUNTIFS(通讯通路门店!$S:$S,$G1579,通讯通路门店!$J:$J,"OPPO体验店")</f>
        <v>0</v>
      </c>
      <c r="AB1579" s="99">
        <f>COUNTIFS(通讯通路门店!$S:$S,$G1579,通讯通路门店!$J:$J,"华为授权体验店")+COUNTIFS(通讯通路门店!$S:$S,$G1579,通讯通路门店!$J:$J,"华为堡垒店")</f>
        <v>0</v>
      </c>
      <c r="AC1579" s="99">
        <f>COUNTIFS(通讯通路门店!$S:$S,$G1579,通讯通路门店!$J:$J,"小米体验店")</f>
        <v>0</v>
      </c>
      <c r="AD1579" s="99">
        <f>COUNTIFS(通讯通路门店!$S:$S,$G1579,通讯通路门店!$J:$J,"苹果体验店")</f>
        <v>0</v>
      </c>
      <c r="AE1579" s="99">
        <f>COUNTIFS(通讯通路门店!$S:$S,$G1579,通讯通路门店!$J:$J,"其他品牌专卖店")</f>
        <v>0</v>
      </c>
      <c r="AF1579" s="99">
        <f>SUMIFS(通讯通路门店!$BI:$BI,通讯通路门店!$S:$S,$G1579)</f>
        <v>0</v>
      </c>
      <c r="AG1579" s="99">
        <f>SUMIFS(通讯通路门店!$BH:$BH,通讯通路门店!$S:$S,$G1579)</f>
        <v>0</v>
      </c>
      <c r="AH1579" s="99">
        <f t="shared" si="121"/>
        <v>0</v>
      </c>
      <c r="AI1579" s="99">
        <f>SUMIFS(通讯通路门店!$BB:$BB,通讯通路门店!$S:$S,$G1579)</f>
        <v>0</v>
      </c>
      <c r="AJ1579" s="99">
        <f>SUMIFS(通讯通路门店!$BE:$BE,通讯通路门店!$S:$S,$G1579)</f>
        <v>0</v>
      </c>
      <c r="AK1579" s="99">
        <f>SUMIFS(通讯通路门店!$BG:$BG,通讯通路门店!$S:$S,$G1579)</f>
        <v>0</v>
      </c>
      <c r="AL1579" s="99">
        <f>SUMIFS(通讯通路门店!$BC:$BC,通讯通路门店!$S:$S,$G1579)</f>
        <v>0</v>
      </c>
      <c r="AM1579" s="99">
        <f>SUMIFS(通讯通路门店!$BD:$BD,通讯通路门店!$S:$S,$G1579)</f>
        <v>0</v>
      </c>
      <c r="AN1579" s="99">
        <f>SUMIFS(通讯通路门店!$BF:$BF,通讯通路门店!$S:$S,$G1579)</f>
        <v>0</v>
      </c>
      <c r="AO1579" s="99">
        <f t="shared" si="122"/>
        <v>0</v>
      </c>
      <c r="AP1579" s="99">
        <f>SUMIFS(通讯通路门店!$K:$K,通讯通路门店!$S:$S,$G1579)</f>
        <v>0</v>
      </c>
      <c r="AQ1579" s="83"/>
      <c r="AR1579" s="99">
        <f>SUMIFS(通讯通路门店!$T:$T,通讯通路门店!$S:$S,$G1579)</f>
        <v>0</v>
      </c>
      <c r="AS1579" s="99">
        <f>SUMIFS(通讯通路门店!$U:$U,通讯通路门店!$S:$S,$G1579)</f>
        <v>0</v>
      </c>
      <c r="AT1579" s="99">
        <f>SUMIFS(通讯通路门店!$V:$V,通讯通路门店!$S:$S,$G1579)</f>
        <v>0</v>
      </c>
      <c r="AU1579" s="99">
        <f>SUMIFS(通讯通路门店!$W:$W,通讯通路门店!$S:$S,$G1579)</f>
        <v>0</v>
      </c>
      <c r="AV1579" s="99">
        <f>SUMIFS(通讯通路门店!$Z:$Z,通讯通路门店!$S:$S,$G1579)</f>
        <v>0</v>
      </c>
      <c r="AW1579" s="99">
        <f>SUMIFS(通讯通路门店!$AB:$AB,通讯通路门店!$S:$S,$G1579)</f>
        <v>0</v>
      </c>
      <c r="AX1579" s="99">
        <f>SUMIFS(通讯通路门店!$X:$X,通讯通路门店!$S:$S,$G1579)</f>
        <v>0</v>
      </c>
      <c r="AY1579" s="99">
        <f>SUMIFS(通讯通路门店!$Y:$Y,通讯通路门店!$S:$S,$G1579)</f>
        <v>0</v>
      </c>
      <c r="AZ1579" s="99">
        <f>SUMIFS(通讯通路门店!$AA:$AA,通讯通路门店!$S:$S,$G1579)</f>
        <v>0</v>
      </c>
      <c r="BA1579" s="99">
        <f t="shared" si="123"/>
        <v>0</v>
      </c>
      <c r="BB1579" s="99">
        <f t="shared" si="124"/>
        <v>0</v>
      </c>
      <c r="BC1579" s="99">
        <f>SUMIFS(通讯通路门店!$W:$W,通讯通路门店!$S:$S,$G1579,通讯通路门店!$J:$J,"荣耀体验店")+SUMIFS(通讯通路门店!$W:$W,通讯通路门店!$S:$S,$G1579,通讯通路门店!$J:$J,"荣耀授权专卖店")</f>
        <v>0</v>
      </c>
      <c r="BD1579" s="99">
        <f>SUMIFS(通讯通路门店!$Z:$Z,通讯通路门店!$S:$S,$G1579,通讯通路门店!$J:$J,"VIVO体验店")</f>
        <v>0</v>
      </c>
      <c r="BE1579" s="99">
        <f>SUMIFS(通讯通路门店!$AB:$AB,通讯通路门店!$S:$S,$G1579,通讯通路门店!$J:$J,"OPPO体验店")</f>
        <v>0</v>
      </c>
      <c r="BF1579" s="99">
        <f>SUMIFS(通讯通路门店!$X:$X,通讯通路门店!$S:$S,$G1579,通讯通路门店!$J:$J,"华为授权体验店")+SUMIFS(通讯通路门店!$AA:$AA,通讯通路门店!$S:$S,$G1579,通讯通路门店!$J:$J,"华为堡垒店")</f>
        <v>0</v>
      </c>
      <c r="BG1579" s="99">
        <f>SUMIFS(通讯通路门店!$Y:$Y,通讯通路门店!$S:$S,$G1579,通讯通路门店!$J:$J,"小米体验店")</f>
        <v>0</v>
      </c>
      <c r="BH1579" s="99">
        <f>SUMIFS(通讯通路门店!$AA:$AA,通讯通路门店!$S:$S,$G1579,通讯通路门店!$J:$J,"苹果体验店")</f>
        <v>0</v>
      </c>
      <c r="BI1579" s="99">
        <f>SUMIFS(通讯通路门店!$K:$K,通讯通路门店!$S:$S,$G1579,通讯通路门店!$J:$J,"其他品牌专卖店")</f>
        <v>0</v>
      </c>
      <c r="BJ1579" s="99">
        <f>SUMIFS(通讯通路门店!$AC:$AC,通讯通路门店!$S:$S,$G1579)</f>
        <v>0</v>
      </c>
      <c r="BK1579" s="99">
        <f>SUMIFS(通讯通路门店!$AD:$AD,通讯通路门店!$S:$S,$G1579)</f>
        <v>0</v>
      </c>
      <c r="BL1579" s="99">
        <f>SUMIFS(通讯通路门店!$AE:$AE,通讯通路门店!$S:$S,$G1579)</f>
        <v>0</v>
      </c>
      <c r="BM1579" s="99">
        <f>SUMIFS(通讯通路门店!$AF:$AF,通讯通路门店!$S:$S,$G1579)</f>
        <v>0</v>
      </c>
      <c r="BN1579" s="99">
        <f>SUMIFS(通讯通路门店!$AG:$AG,通讯通路门店!$S:$S,$G1579)</f>
        <v>0</v>
      </c>
      <c r="BO1579" s="99">
        <f>SUMIFS(通讯通路门店!$AH:$AH,通讯通路门店!$S:$S,$G1579)</f>
        <v>0</v>
      </c>
      <c r="BP1579" s="99">
        <f>SUMIFS(通讯通路门店!$AI:$AI,通讯通路门店!$S:$S,$G1579)</f>
        <v>0</v>
      </c>
      <c r="BQ1579" s="83"/>
    </row>
    <row r="1580" spans="1:69">
      <c r="A1580" s="99" t="str">
        <f>IFERROR(_xlfn.XLOOKUP($G1580,通讯通路门店!$S$4:$S$993933,通讯通路门店!$A$4:$A$993933,0,0),"")</f>
        <v>海南省</v>
      </c>
      <c r="B1580" s="99" t="str">
        <f>IFERROR(_xlfn.XLOOKUP($G1580,通讯通路门店!$S$4:$S$993933,通讯通路门店!$B$4:$B$993933,0,0),"")</f>
        <v>昌江黎族自治县</v>
      </c>
      <c r="C1580" s="99" t="str">
        <f>IFERROR(_xlfn.XLOOKUP($G1580,通讯通路门店!$S$4:$S$993933,通讯通路门店!$C$4:$C$993933,0,0),"")</f>
        <v>昌江黎族自治县</v>
      </c>
      <c r="D1580" s="99" t="str">
        <f>IFERROR(_xlfn.XLOOKUP($G1580,通讯通路门店!$S$4:$S$993933,通讯通路门店!$D$4:$D$993933,0,0),"")</f>
        <v>叉河镇</v>
      </c>
      <c r="E1580" s="83"/>
      <c r="F1580" s="83"/>
      <c r="G1580" s="101"/>
      <c r="H1580" s="102">
        <f>IFERROR(_xlfn.XLOOKUP($G1580,通讯通路门店!$S$4:$S$993933,通讯通路门店!$R$4:$R$993933,0,0),"")</f>
        <v>0</v>
      </c>
      <c r="I1580" s="83"/>
      <c r="J1580" s="83"/>
      <c r="K1580" s="83"/>
      <c r="L1580" s="83"/>
      <c r="M1580" s="83"/>
      <c r="N1580" s="83"/>
      <c r="O1580" s="83"/>
      <c r="P1580" s="83"/>
      <c r="Q1580" s="83"/>
      <c r="R1580" s="83"/>
      <c r="S1580" s="83"/>
      <c r="T1580" s="83"/>
      <c r="U1580" s="99">
        <f>COUNTIF(通讯通路门店!$S:$S,$G1580)</f>
        <v>0</v>
      </c>
      <c r="V1580" s="99">
        <f>COUNTIFS(通讯通路门店!$S:$S,$G1580,通讯通路门店!$J:$J,"综合卖场")</f>
        <v>0</v>
      </c>
      <c r="W1580" s="99">
        <f>SUMIFS(通讯通路门店!$AJ:$AJ,通讯通路门店!$S:$S,通讯客户沙盘!$G1580)</f>
        <v>0</v>
      </c>
      <c r="X1580" s="99">
        <f t="shared" si="120"/>
        <v>0</v>
      </c>
      <c r="Y1580" s="99">
        <f>COUNTIFS(通讯通路门店!$S:$S,$G1580,通讯通路门店!$J:$J,"荣耀体验店")+COUNTIFS(通讯通路门店!$S:$S,$G1580,通讯通路门店!$J:$J,"荣耀授权专卖店")</f>
        <v>0</v>
      </c>
      <c r="Z1580" s="99">
        <f>COUNTIFS(通讯通路门店!$S:$S,$G1580,通讯通路门店!$J:$J,"VIVO体验店")</f>
        <v>0</v>
      </c>
      <c r="AA1580" s="99">
        <f>COUNTIFS(通讯通路门店!$S:$S,$G1580,通讯通路门店!$J:$J,"OPPO体验店")</f>
        <v>0</v>
      </c>
      <c r="AB1580" s="99">
        <f>COUNTIFS(通讯通路门店!$S:$S,$G1580,通讯通路门店!$J:$J,"华为授权体验店")+COUNTIFS(通讯通路门店!$S:$S,$G1580,通讯通路门店!$J:$J,"华为堡垒店")</f>
        <v>0</v>
      </c>
      <c r="AC1580" s="99">
        <f>COUNTIFS(通讯通路门店!$S:$S,$G1580,通讯通路门店!$J:$J,"小米体验店")</f>
        <v>0</v>
      </c>
      <c r="AD1580" s="99">
        <f>COUNTIFS(通讯通路门店!$S:$S,$G1580,通讯通路门店!$J:$J,"苹果体验店")</f>
        <v>0</v>
      </c>
      <c r="AE1580" s="99">
        <f>COUNTIFS(通讯通路门店!$S:$S,$G1580,通讯通路门店!$J:$J,"其他品牌专卖店")</f>
        <v>0</v>
      </c>
      <c r="AF1580" s="99">
        <f>SUMIFS(通讯通路门店!$BI:$BI,通讯通路门店!$S:$S,$G1580)</f>
        <v>0</v>
      </c>
      <c r="AG1580" s="99">
        <f>SUMIFS(通讯通路门店!$BH:$BH,通讯通路门店!$S:$S,$G1580)</f>
        <v>0</v>
      </c>
      <c r="AH1580" s="99">
        <f t="shared" si="121"/>
        <v>0</v>
      </c>
      <c r="AI1580" s="99">
        <f>SUMIFS(通讯通路门店!$BB:$BB,通讯通路门店!$S:$S,$G1580)</f>
        <v>0</v>
      </c>
      <c r="AJ1580" s="99">
        <f>SUMIFS(通讯通路门店!$BE:$BE,通讯通路门店!$S:$S,$G1580)</f>
        <v>0</v>
      </c>
      <c r="AK1580" s="99">
        <f>SUMIFS(通讯通路门店!$BG:$BG,通讯通路门店!$S:$S,$G1580)</f>
        <v>0</v>
      </c>
      <c r="AL1580" s="99">
        <f>SUMIFS(通讯通路门店!$BC:$BC,通讯通路门店!$S:$S,$G1580)</f>
        <v>0</v>
      </c>
      <c r="AM1580" s="99">
        <f>SUMIFS(通讯通路门店!$BD:$BD,通讯通路门店!$S:$S,$G1580)</f>
        <v>0</v>
      </c>
      <c r="AN1580" s="99">
        <f>SUMIFS(通讯通路门店!$BF:$BF,通讯通路门店!$S:$S,$G1580)</f>
        <v>0</v>
      </c>
      <c r="AO1580" s="99">
        <f t="shared" si="122"/>
        <v>0</v>
      </c>
      <c r="AP1580" s="99">
        <f>SUMIFS(通讯通路门店!$K:$K,通讯通路门店!$S:$S,$G1580)</f>
        <v>0</v>
      </c>
      <c r="AQ1580" s="83"/>
      <c r="AR1580" s="99">
        <f>SUMIFS(通讯通路门店!$T:$T,通讯通路门店!$S:$S,$G1580)</f>
        <v>0</v>
      </c>
      <c r="AS1580" s="99">
        <f>SUMIFS(通讯通路门店!$U:$U,通讯通路门店!$S:$S,$G1580)</f>
        <v>0</v>
      </c>
      <c r="AT1580" s="99">
        <f>SUMIFS(通讯通路门店!$V:$V,通讯通路门店!$S:$S,$G1580)</f>
        <v>0</v>
      </c>
      <c r="AU1580" s="99">
        <f>SUMIFS(通讯通路门店!$W:$W,通讯通路门店!$S:$S,$G1580)</f>
        <v>0</v>
      </c>
      <c r="AV1580" s="99">
        <f>SUMIFS(通讯通路门店!$Z:$Z,通讯通路门店!$S:$S,$G1580)</f>
        <v>0</v>
      </c>
      <c r="AW1580" s="99">
        <f>SUMIFS(通讯通路门店!$AB:$AB,通讯通路门店!$S:$S,$G1580)</f>
        <v>0</v>
      </c>
      <c r="AX1580" s="99">
        <f>SUMIFS(通讯通路门店!$X:$X,通讯通路门店!$S:$S,$G1580)</f>
        <v>0</v>
      </c>
      <c r="AY1580" s="99">
        <f>SUMIFS(通讯通路门店!$Y:$Y,通讯通路门店!$S:$S,$G1580)</f>
        <v>0</v>
      </c>
      <c r="AZ1580" s="99">
        <f>SUMIFS(通讯通路门店!$AA:$AA,通讯通路门店!$S:$S,$G1580)</f>
        <v>0</v>
      </c>
      <c r="BA1580" s="99">
        <f t="shared" si="123"/>
        <v>0</v>
      </c>
      <c r="BB1580" s="99">
        <f t="shared" si="124"/>
        <v>0</v>
      </c>
      <c r="BC1580" s="99">
        <f>SUMIFS(通讯通路门店!$W:$W,通讯通路门店!$S:$S,$G1580,通讯通路门店!$J:$J,"荣耀体验店")+SUMIFS(通讯通路门店!$W:$W,通讯通路门店!$S:$S,$G1580,通讯通路门店!$J:$J,"荣耀授权专卖店")</f>
        <v>0</v>
      </c>
      <c r="BD1580" s="99">
        <f>SUMIFS(通讯通路门店!$Z:$Z,通讯通路门店!$S:$S,$G1580,通讯通路门店!$J:$J,"VIVO体验店")</f>
        <v>0</v>
      </c>
      <c r="BE1580" s="99">
        <f>SUMIFS(通讯通路门店!$AB:$AB,通讯通路门店!$S:$S,$G1580,通讯通路门店!$J:$J,"OPPO体验店")</f>
        <v>0</v>
      </c>
      <c r="BF1580" s="99">
        <f>SUMIFS(通讯通路门店!$X:$X,通讯通路门店!$S:$S,$G1580,通讯通路门店!$J:$J,"华为授权体验店")+SUMIFS(通讯通路门店!$AA:$AA,通讯通路门店!$S:$S,$G1580,通讯通路门店!$J:$J,"华为堡垒店")</f>
        <v>0</v>
      </c>
      <c r="BG1580" s="99">
        <f>SUMIFS(通讯通路门店!$Y:$Y,通讯通路门店!$S:$S,$G1580,通讯通路门店!$J:$J,"小米体验店")</f>
        <v>0</v>
      </c>
      <c r="BH1580" s="99">
        <f>SUMIFS(通讯通路门店!$AA:$AA,通讯通路门店!$S:$S,$G1580,通讯通路门店!$J:$J,"苹果体验店")</f>
        <v>0</v>
      </c>
      <c r="BI1580" s="99">
        <f>SUMIFS(通讯通路门店!$K:$K,通讯通路门店!$S:$S,$G1580,通讯通路门店!$J:$J,"其他品牌专卖店")</f>
        <v>0</v>
      </c>
      <c r="BJ1580" s="99">
        <f>SUMIFS(通讯通路门店!$AC:$AC,通讯通路门店!$S:$S,$G1580)</f>
        <v>0</v>
      </c>
      <c r="BK1580" s="99">
        <f>SUMIFS(通讯通路门店!$AD:$AD,通讯通路门店!$S:$S,$G1580)</f>
        <v>0</v>
      </c>
      <c r="BL1580" s="99">
        <f>SUMIFS(通讯通路门店!$AE:$AE,通讯通路门店!$S:$S,$G1580)</f>
        <v>0</v>
      </c>
      <c r="BM1580" s="99">
        <f>SUMIFS(通讯通路门店!$AF:$AF,通讯通路门店!$S:$S,$G1580)</f>
        <v>0</v>
      </c>
      <c r="BN1580" s="99">
        <f>SUMIFS(通讯通路门店!$AG:$AG,通讯通路门店!$S:$S,$G1580)</f>
        <v>0</v>
      </c>
      <c r="BO1580" s="99">
        <f>SUMIFS(通讯通路门店!$AH:$AH,通讯通路门店!$S:$S,$G1580)</f>
        <v>0</v>
      </c>
      <c r="BP1580" s="99">
        <f>SUMIFS(通讯通路门店!$AI:$AI,通讯通路门店!$S:$S,$G1580)</f>
        <v>0</v>
      </c>
      <c r="BQ1580" s="83"/>
    </row>
    <row r="1581" spans="1:69">
      <c r="A1581" s="99" t="str">
        <f>IFERROR(_xlfn.XLOOKUP($G1581,通讯通路门店!$S$4:$S$993933,通讯通路门店!$A$4:$A$993933,0,0),"")</f>
        <v>海南省</v>
      </c>
      <c r="B1581" s="99" t="str">
        <f>IFERROR(_xlfn.XLOOKUP($G1581,通讯通路门店!$S$4:$S$993933,通讯通路门店!$B$4:$B$993933,0,0),"")</f>
        <v>昌江黎族自治县</v>
      </c>
      <c r="C1581" s="99" t="str">
        <f>IFERROR(_xlfn.XLOOKUP($G1581,通讯通路门店!$S$4:$S$993933,通讯通路门店!$C$4:$C$993933,0,0),"")</f>
        <v>昌江黎族自治县</v>
      </c>
      <c r="D1581" s="99" t="str">
        <f>IFERROR(_xlfn.XLOOKUP($G1581,通讯通路门店!$S$4:$S$993933,通讯通路门店!$D$4:$D$993933,0,0),"")</f>
        <v>叉河镇</v>
      </c>
      <c r="E1581" s="83"/>
      <c r="F1581" s="83"/>
      <c r="G1581" s="101"/>
      <c r="H1581" s="102">
        <f>IFERROR(_xlfn.XLOOKUP($G1581,通讯通路门店!$S$4:$S$993933,通讯通路门店!$R$4:$R$993933,0,0),"")</f>
        <v>0</v>
      </c>
      <c r="I1581" s="83"/>
      <c r="J1581" s="83"/>
      <c r="K1581" s="83"/>
      <c r="L1581" s="83"/>
      <c r="M1581" s="83"/>
      <c r="N1581" s="83"/>
      <c r="O1581" s="83"/>
      <c r="P1581" s="83"/>
      <c r="Q1581" s="83"/>
      <c r="R1581" s="83"/>
      <c r="S1581" s="83"/>
      <c r="T1581" s="83"/>
      <c r="U1581" s="99">
        <f>COUNTIF(通讯通路门店!$S:$S,$G1581)</f>
        <v>0</v>
      </c>
      <c r="V1581" s="99">
        <f>COUNTIFS(通讯通路门店!$S:$S,$G1581,通讯通路门店!$J:$J,"综合卖场")</f>
        <v>0</v>
      </c>
      <c r="W1581" s="99">
        <f>SUMIFS(通讯通路门店!$AJ:$AJ,通讯通路门店!$S:$S,通讯客户沙盘!$G1581)</f>
        <v>0</v>
      </c>
      <c r="X1581" s="99">
        <f t="shared" si="120"/>
        <v>0</v>
      </c>
      <c r="Y1581" s="99">
        <f>COUNTIFS(通讯通路门店!$S:$S,$G1581,通讯通路门店!$J:$J,"荣耀体验店")+COUNTIFS(通讯通路门店!$S:$S,$G1581,通讯通路门店!$J:$J,"荣耀授权专卖店")</f>
        <v>0</v>
      </c>
      <c r="Z1581" s="99">
        <f>COUNTIFS(通讯通路门店!$S:$S,$G1581,通讯通路门店!$J:$J,"VIVO体验店")</f>
        <v>0</v>
      </c>
      <c r="AA1581" s="99">
        <f>COUNTIFS(通讯通路门店!$S:$S,$G1581,通讯通路门店!$J:$J,"OPPO体验店")</f>
        <v>0</v>
      </c>
      <c r="AB1581" s="99">
        <f>COUNTIFS(通讯通路门店!$S:$S,$G1581,通讯通路门店!$J:$J,"华为授权体验店")+COUNTIFS(通讯通路门店!$S:$S,$G1581,通讯通路门店!$J:$J,"华为堡垒店")</f>
        <v>0</v>
      </c>
      <c r="AC1581" s="99">
        <f>COUNTIFS(通讯通路门店!$S:$S,$G1581,通讯通路门店!$J:$J,"小米体验店")</f>
        <v>0</v>
      </c>
      <c r="AD1581" s="99">
        <f>COUNTIFS(通讯通路门店!$S:$S,$G1581,通讯通路门店!$J:$J,"苹果体验店")</f>
        <v>0</v>
      </c>
      <c r="AE1581" s="99">
        <f>COUNTIFS(通讯通路门店!$S:$S,$G1581,通讯通路门店!$J:$J,"其他品牌专卖店")</f>
        <v>0</v>
      </c>
      <c r="AF1581" s="99">
        <f>SUMIFS(通讯通路门店!$BI:$BI,通讯通路门店!$S:$S,$G1581)</f>
        <v>0</v>
      </c>
      <c r="AG1581" s="99">
        <f>SUMIFS(通讯通路门店!$BH:$BH,通讯通路门店!$S:$S,$G1581)</f>
        <v>0</v>
      </c>
      <c r="AH1581" s="99">
        <f t="shared" si="121"/>
        <v>0</v>
      </c>
      <c r="AI1581" s="99">
        <f>SUMIFS(通讯通路门店!$BB:$BB,通讯通路门店!$S:$S,$G1581)</f>
        <v>0</v>
      </c>
      <c r="AJ1581" s="99">
        <f>SUMIFS(通讯通路门店!$BE:$BE,通讯通路门店!$S:$S,$G1581)</f>
        <v>0</v>
      </c>
      <c r="AK1581" s="99">
        <f>SUMIFS(通讯通路门店!$BG:$BG,通讯通路门店!$S:$S,$G1581)</f>
        <v>0</v>
      </c>
      <c r="AL1581" s="99">
        <f>SUMIFS(通讯通路门店!$BC:$BC,通讯通路门店!$S:$S,$G1581)</f>
        <v>0</v>
      </c>
      <c r="AM1581" s="99">
        <f>SUMIFS(通讯通路门店!$BD:$BD,通讯通路门店!$S:$S,$G1581)</f>
        <v>0</v>
      </c>
      <c r="AN1581" s="99">
        <f>SUMIFS(通讯通路门店!$BF:$BF,通讯通路门店!$S:$S,$G1581)</f>
        <v>0</v>
      </c>
      <c r="AO1581" s="99">
        <f t="shared" si="122"/>
        <v>0</v>
      </c>
      <c r="AP1581" s="99">
        <f>SUMIFS(通讯通路门店!$K:$K,通讯通路门店!$S:$S,$G1581)</f>
        <v>0</v>
      </c>
      <c r="AQ1581" s="83"/>
      <c r="AR1581" s="99">
        <f>SUMIFS(通讯通路门店!$T:$T,通讯通路门店!$S:$S,$G1581)</f>
        <v>0</v>
      </c>
      <c r="AS1581" s="99">
        <f>SUMIFS(通讯通路门店!$U:$U,通讯通路门店!$S:$S,$G1581)</f>
        <v>0</v>
      </c>
      <c r="AT1581" s="99">
        <f>SUMIFS(通讯通路门店!$V:$V,通讯通路门店!$S:$S,$G1581)</f>
        <v>0</v>
      </c>
      <c r="AU1581" s="99">
        <f>SUMIFS(通讯通路门店!$W:$W,通讯通路门店!$S:$S,$G1581)</f>
        <v>0</v>
      </c>
      <c r="AV1581" s="99">
        <f>SUMIFS(通讯通路门店!$Z:$Z,通讯通路门店!$S:$S,$G1581)</f>
        <v>0</v>
      </c>
      <c r="AW1581" s="99">
        <f>SUMIFS(通讯通路门店!$AB:$AB,通讯通路门店!$S:$S,$G1581)</f>
        <v>0</v>
      </c>
      <c r="AX1581" s="99">
        <f>SUMIFS(通讯通路门店!$X:$X,通讯通路门店!$S:$S,$G1581)</f>
        <v>0</v>
      </c>
      <c r="AY1581" s="99">
        <f>SUMIFS(通讯通路门店!$Y:$Y,通讯通路门店!$S:$S,$G1581)</f>
        <v>0</v>
      </c>
      <c r="AZ1581" s="99">
        <f>SUMIFS(通讯通路门店!$AA:$AA,通讯通路门店!$S:$S,$G1581)</f>
        <v>0</v>
      </c>
      <c r="BA1581" s="99">
        <f t="shared" si="123"/>
        <v>0</v>
      </c>
      <c r="BB1581" s="99">
        <f t="shared" si="124"/>
        <v>0</v>
      </c>
      <c r="BC1581" s="99">
        <f>SUMIFS(通讯通路门店!$W:$W,通讯通路门店!$S:$S,$G1581,通讯通路门店!$J:$J,"荣耀体验店")+SUMIFS(通讯通路门店!$W:$W,通讯通路门店!$S:$S,$G1581,通讯通路门店!$J:$J,"荣耀授权专卖店")</f>
        <v>0</v>
      </c>
      <c r="BD1581" s="99">
        <f>SUMIFS(通讯通路门店!$Z:$Z,通讯通路门店!$S:$S,$G1581,通讯通路门店!$J:$J,"VIVO体验店")</f>
        <v>0</v>
      </c>
      <c r="BE1581" s="99">
        <f>SUMIFS(通讯通路门店!$AB:$AB,通讯通路门店!$S:$S,$G1581,通讯通路门店!$J:$J,"OPPO体验店")</f>
        <v>0</v>
      </c>
      <c r="BF1581" s="99">
        <f>SUMIFS(通讯通路门店!$X:$X,通讯通路门店!$S:$S,$G1581,通讯通路门店!$J:$J,"华为授权体验店")+SUMIFS(通讯通路门店!$AA:$AA,通讯通路门店!$S:$S,$G1581,通讯通路门店!$J:$J,"华为堡垒店")</f>
        <v>0</v>
      </c>
      <c r="BG1581" s="99">
        <f>SUMIFS(通讯通路门店!$Y:$Y,通讯通路门店!$S:$S,$G1581,通讯通路门店!$J:$J,"小米体验店")</f>
        <v>0</v>
      </c>
      <c r="BH1581" s="99">
        <f>SUMIFS(通讯通路门店!$AA:$AA,通讯通路门店!$S:$S,$G1581,通讯通路门店!$J:$J,"苹果体验店")</f>
        <v>0</v>
      </c>
      <c r="BI1581" s="99">
        <f>SUMIFS(通讯通路门店!$K:$K,通讯通路门店!$S:$S,$G1581,通讯通路门店!$J:$J,"其他品牌专卖店")</f>
        <v>0</v>
      </c>
      <c r="BJ1581" s="99">
        <f>SUMIFS(通讯通路门店!$AC:$AC,通讯通路门店!$S:$S,$G1581)</f>
        <v>0</v>
      </c>
      <c r="BK1581" s="99">
        <f>SUMIFS(通讯通路门店!$AD:$AD,通讯通路门店!$S:$S,$G1581)</f>
        <v>0</v>
      </c>
      <c r="BL1581" s="99">
        <f>SUMIFS(通讯通路门店!$AE:$AE,通讯通路门店!$S:$S,$G1581)</f>
        <v>0</v>
      </c>
      <c r="BM1581" s="99">
        <f>SUMIFS(通讯通路门店!$AF:$AF,通讯通路门店!$S:$S,$G1581)</f>
        <v>0</v>
      </c>
      <c r="BN1581" s="99">
        <f>SUMIFS(通讯通路门店!$AG:$AG,通讯通路门店!$S:$S,$G1581)</f>
        <v>0</v>
      </c>
      <c r="BO1581" s="99">
        <f>SUMIFS(通讯通路门店!$AH:$AH,通讯通路门店!$S:$S,$G1581)</f>
        <v>0</v>
      </c>
      <c r="BP1581" s="99">
        <f>SUMIFS(通讯通路门店!$AI:$AI,通讯通路门店!$S:$S,$G1581)</f>
        <v>0</v>
      </c>
      <c r="BQ1581" s="83"/>
    </row>
    <row r="1582" spans="1:69">
      <c r="A1582" s="99" t="str">
        <f>IFERROR(_xlfn.XLOOKUP($G1582,通讯通路门店!$S$4:$S$993933,通讯通路门店!$A$4:$A$993933,0,0),"")</f>
        <v>海南省</v>
      </c>
      <c r="B1582" s="99" t="str">
        <f>IFERROR(_xlfn.XLOOKUP($G1582,通讯通路门店!$S$4:$S$993933,通讯通路门店!$B$4:$B$993933,0,0),"")</f>
        <v>昌江黎族自治县</v>
      </c>
      <c r="C1582" s="99" t="str">
        <f>IFERROR(_xlfn.XLOOKUP($G1582,通讯通路门店!$S$4:$S$993933,通讯通路门店!$C$4:$C$993933,0,0),"")</f>
        <v>昌江黎族自治县</v>
      </c>
      <c r="D1582" s="99" t="str">
        <f>IFERROR(_xlfn.XLOOKUP($G1582,通讯通路门店!$S$4:$S$993933,通讯通路门店!$D$4:$D$993933,0,0),"")</f>
        <v>叉河镇</v>
      </c>
      <c r="E1582" s="83"/>
      <c r="F1582" s="83"/>
      <c r="G1582" s="101"/>
      <c r="H1582" s="102">
        <f>IFERROR(_xlfn.XLOOKUP($G1582,通讯通路门店!$S$4:$S$993933,通讯通路门店!$R$4:$R$993933,0,0),"")</f>
        <v>0</v>
      </c>
      <c r="I1582" s="83"/>
      <c r="J1582" s="83"/>
      <c r="K1582" s="83"/>
      <c r="L1582" s="83"/>
      <c r="M1582" s="83"/>
      <c r="N1582" s="83"/>
      <c r="O1582" s="83"/>
      <c r="P1582" s="83"/>
      <c r="Q1582" s="83"/>
      <c r="R1582" s="83"/>
      <c r="S1582" s="83"/>
      <c r="T1582" s="83"/>
      <c r="U1582" s="99">
        <f>COUNTIF(通讯通路门店!$S:$S,$G1582)</f>
        <v>0</v>
      </c>
      <c r="V1582" s="99">
        <f>COUNTIFS(通讯通路门店!$S:$S,$G1582,通讯通路门店!$J:$J,"综合卖场")</f>
        <v>0</v>
      </c>
      <c r="W1582" s="99">
        <f>SUMIFS(通讯通路门店!$AJ:$AJ,通讯通路门店!$S:$S,通讯客户沙盘!$G1582)</f>
        <v>0</v>
      </c>
      <c r="X1582" s="99">
        <f t="shared" si="120"/>
        <v>0</v>
      </c>
      <c r="Y1582" s="99">
        <f>COUNTIFS(通讯通路门店!$S:$S,$G1582,通讯通路门店!$J:$J,"荣耀体验店")+COUNTIFS(通讯通路门店!$S:$S,$G1582,通讯通路门店!$J:$J,"荣耀授权专卖店")</f>
        <v>0</v>
      </c>
      <c r="Z1582" s="99">
        <f>COUNTIFS(通讯通路门店!$S:$S,$G1582,通讯通路门店!$J:$J,"VIVO体验店")</f>
        <v>0</v>
      </c>
      <c r="AA1582" s="99">
        <f>COUNTIFS(通讯通路门店!$S:$S,$G1582,通讯通路门店!$J:$J,"OPPO体验店")</f>
        <v>0</v>
      </c>
      <c r="AB1582" s="99">
        <f>COUNTIFS(通讯通路门店!$S:$S,$G1582,通讯通路门店!$J:$J,"华为授权体验店")+COUNTIFS(通讯通路门店!$S:$S,$G1582,通讯通路门店!$J:$J,"华为堡垒店")</f>
        <v>0</v>
      </c>
      <c r="AC1582" s="99">
        <f>COUNTIFS(通讯通路门店!$S:$S,$G1582,通讯通路门店!$J:$J,"小米体验店")</f>
        <v>0</v>
      </c>
      <c r="AD1582" s="99">
        <f>COUNTIFS(通讯通路门店!$S:$S,$G1582,通讯通路门店!$J:$J,"苹果体验店")</f>
        <v>0</v>
      </c>
      <c r="AE1582" s="99">
        <f>COUNTIFS(通讯通路门店!$S:$S,$G1582,通讯通路门店!$J:$J,"其他品牌专卖店")</f>
        <v>0</v>
      </c>
      <c r="AF1582" s="99">
        <f>SUMIFS(通讯通路门店!$BI:$BI,通讯通路门店!$S:$S,$G1582)</f>
        <v>0</v>
      </c>
      <c r="AG1582" s="99">
        <f>SUMIFS(通讯通路门店!$BH:$BH,通讯通路门店!$S:$S,$G1582)</f>
        <v>0</v>
      </c>
      <c r="AH1582" s="99">
        <f t="shared" si="121"/>
        <v>0</v>
      </c>
      <c r="AI1582" s="99">
        <f>SUMIFS(通讯通路门店!$BB:$BB,通讯通路门店!$S:$S,$G1582)</f>
        <v>0</v>
      </c>
      <c r="AJ1582" s="99">
        <f>SUMIFS(通讯通路门店!$BE:$BE,通讯通路门店!$S:$S,$G1582)</f>
        <v>0</v>
      </c>
      <c r="AK1582" s="99">
        <f>SUMIFS(通讯通路门店!$BG:$BG,通讯通路门店!$S:$S,$G1582)</f>
        <v>0</v>
      </c>
      <c r="AL1582" s="99">
        <f>SUMIFS(通讯通路门店!$BC:$BC,通讯通路门店!$S:$S,$G1582)</f>
        <v>0</v>
      </c>
      <c r="AM1582" s="99">
        <f>SUMIFS(通讯通路门店!$BD:$BD,通讯通路门店!$S:$S,$G1582)</f>
        <v>0</v>
      </c>
      <c r="AN1582" s="99">
        <f>SUMIFS(通讯通路门店!$BF:$BF,通讯通路门店!$S:$S,$G1582)</f>
        <v>0</v>
      </c>
      <c r="AO1582" s="99">
        <f t="shared" si="122"/>
        <v>0</v>
      </c>
      <c r="AP1582" s="99">
        <f>SUMIFS(通讯通路门店!$K:$K,通讯通路门店!$S:$S,$G1582)</f>
        <v>0</v>
      </c>
      <c r="AQ1582" s="83"/>
      <c r="AR1582" s="99">
        <f>SUMIFS(通讯通路门店!$T:$T,通讯通路门店!$S:$S,$G1582)</f>
        <v>0</v>
      </c>
      <c r="AS1582" s="99">
        <f>SUMIFS(通讯通路门店!$U:$U,通讯通路门店!$S:$S,$G1582)</f>
        <v>0</v>
      </c>
      <c r="AT1582" s="99">
        <f>SUMIFS(通讯通路门店!$V:$V,通讯通路门店!$S:$S,$G1582)</f>
        <v>0</v>
      </c>
      <c r="AU1582" s="99">
        <f>SUMIFS(通讯通路门店!$W:$W,通讯通路门店!$S:$S,$G1582)</f>
        <v>0</v>
      </c>
      <c r="AV1582" s="99">
        <f>SUMIFS(通讯通路门店!$Z:$Z,通讯通路门店!$S:$S,$G1582)</f>
        <v>0</v>
      </c>
      <c r="AW1582" s="99">
        <f>SUMIFS(通讯通路门店!$AB:$AB,通讯通路门店!$S:$S,$G1582)</f>
        <v>0</v>
      </c>
      <c r="AX1582" s="99">
        <f>SUMIFS(通讯通路门店!$X:$X,通讯通路门店!$S:$S,$G1582)</f>
        <v>0</v>
      </c>
      <c r="AY1582" s="99">
        <f>SUMIFS(通讯通路门店!$Y:$Y,通讯通路门店!$S:$S,$G1582)</f>
        <v>0</v>
      </c>
      <c r="AZ1582" s="99">
        <f>SUMIFS(通讯通路门店!$AA:$AA,通讯通路门店!$S:$S,$G1582)</f>
        <v>0</v>
      </c>
      <c r="BA1582" s="99">
        <f t="shared" si="123"/>
        <v>0</v>
      </c>
      <c r="BB1582" s="99">
        <f t="shared" si="124"/>
        <v>0</v>
      </c>
      <c r="BC1582" s="99">
        <f>SUMIFS(通讯通路门店!$W:$W,通讯通路门店!$S:$S,$G1582,通讯通路门店!$J:$J,"荣耀体验店")+SUMIFS(通讯通路门店!$W:$W,通讯通路门店!$S:$S,$G1582,通讯通路门店!$J:$J,"荣耀授权专卖店")</f>
        <v>0</v>
      </c>
      <c r="BD1582" s="99">
        <f>SUMIFS(通讯通路门店!$Z:$Z,通讯通路门店!$S:$S,$G1582,通讯通路门店!$J:$J,"VIVO体验店")</f>
        <v>0</v>
      </c>
      <c r="BE1582" s="99">
        <f>SUMIFS(通讯通路门店!$AB:$AB,通讯通路门店!$S:$S,$G1582,通讯通路门店!$J:$J,"OPPO体验店")</f>
        <v>0</v>
      </c>
      <c r="BF1582" s="99">
        <f>SUMIFS(通讯通路门店!$X:$X,通讯通路门店!$S:$S,$G1582,通讯通路门店!$J:$J,"华为授权体验店")+SUMIFS(通讯通路门店!$AA:$AA,通讯通路门店!$S:$S,$G1582,通讯通路门店!$J:$J,"华为堡垒店")</f>
        <v>0</v>
      </c>
      <c r="BG1582" s="99">
        <f>SUMIFS(通讯通路门店!$Y:$Y,通讯通路门店!$S:$S,$G1582,通讯通路门店!$J:$J,"小米体验店")</f>
        <v>0</v>
      </c>
      <c r="BH1582" s="99">
        <f>SUMIFS(通讯通路门店!$AA:$AA,通讯通路门店!$S:$S,$G1582,通讯通路门店!$J:$J,"苹果体验店")</f>
        <v>0</v>
      </c>
      <c r="BI1582" s="99">
        <f>SUMIFS(通讯通路门店!$K:$K,通讯通路门店!$S:$S,$G1582,通讯通路门店!$J:$J,"其他品牌专卖店")</f>
        <v>0</v>
      </c>
      <c r="BJ1582" s="99">
        <f>SUMIFS(通讯通路门店!$AC:$AC,通讯通路门店!$S:$S,$G1582)</f>
        <v>0</v>
      </c>
      <c r="BK1582" s="99">
        <f>SUMIFS(通讯通路门店!$AD:$AD,通讯通路门店!$S:$S,$G1582)</f>
        <v>0</v>
      </c>
      <c r="BL1582" s="99">
        <f>SUMIFS(通讯通路门店!$AE:$AE,通讯通路门店!$S:$S,$G1582)</f>
        <v>0</v>
      </c>
      <c r="BM1582" s="99">
        <f>SUMIFS(通讯通路门店!$AF:$AF,通讯通路门店!$S:$S,$G1582)</f>
        <v>0</v>
      </c>
      <c r="BN1582" s="99">
        <f>SUMIFS(通讯通路门店!$AG:$AG,通讯通路门店!$S:$S,$G1582)</f>
        <v>0</v>
      </c>
      <c r="BO1582" s="99">
        <f>SUMIFS(通讯通路门店!$AH:$AH,通讯通路门店!$S:$S,$G1582)</f>
        <v>0</v>
      </c>
      <c r="BP1582" s="99">
        <f>SUMIFS(通讯通路门店!$AI:$AI,通讯通路门店!$S:$S,$G1582)</f>
        <v>0</v>
      </c>
      <c r="BQ1582" s="83"/>
    </row>
    <row r="1583" spans="1:69">
      <c r="A1583" s="99" t="str">
        <f>IFERROR(_xlfn.XLOOKUP($G1583,通讯通路门店!$S$4:$S$993933,通讯通路门店!$A$4:$A$993933,0,0),"")</f>
        <v>海南省</v>
      </c>
      <c r="B1583" s="99" t="str">
        <f>IFERROR(_xlfn.XLOOKUP($G1583,通讯通路门店!$S$4:$S$993933,通讯通路门店!$B$4:$B$993933,0,0),"")</f>
        <v>昌江黎族自治县</v>
      </c>
      <c r="C1583" s="99" t="str">
        <f>IFERROR(_xlfn.XLOOKUP($G1583,通讯通路门店!$S$4:$S$993933,通讯通路门店!$C$4:$C$993933,0,0),"")</f>
        <v>昌江黎族自治县</v>
      </c>
      <c r="D1583" s="99" t="str">
        <f>IFERROR(_xlfn.XLOOKUP($G1583,通讯通路门店!$S$4:$S$993933,通讯通路门店!$D$4:$D$993933,0,0),"")</f>
        <v>叉河镇</v>
      </c>
      <c r="E1583" s="83"/>
      <c r="F1583" s="83"/>
      <c r="G1583" s="101"/>
      <c r="H1583" s="102">
        <f>IFERROR(_xlfn.XLOOKUP($G1583,通讯通路门店!$S$4:$S$993933,通讯通路门店!$R$4:$R$993933,0,0),"")</f>
        <v>0</v>
      </c>
      <c r="I1583" s="83"/>
      <c r="J1583" s="83"/>
      <c r="K1583" s="83"/>
      <c r="L1583" s="83"/>
      <c r="M1583" s="83"/>
      <c r="N1583" s="83"/>
      <c r="O1583" s="83"/>
      <c r="P1583" s="83"/>
      <c r="Q1583" s="83"/>
      <c r="R1583" s="83"/>
      <c r="S1583" s="83"/>
      <c r="T1583" s="83"/>
      <c r="U1583" s="99">
        <f>COUNTIF(通讯通路门店!$S:$S,$G1583)</f>
        <v>0</v>
      </c>
      <c r="V1583" s="99">
        <f>COUNTIFS(通讯通路门店!$S:$S,$G1583,通讯通路门店!$J:$J,"综合卖场")</f>
        <v>0</v>
      </c>
      <c r="W1583" s="99">
        <f>SUMIFS(通讯通路门店!$AJ:$AJ,通讯通路门店!$S:$S,通讯客户沙盘!$G1583)</f>
        <v>0</v>
      </c>
      <c r="X1583" s="99">
        <f t="shared" si="120"/>
        <v>0</v>
      </c>
      <c r="Y1583" s="99">
        <f>COUNTIFS(通讯通路门店!$S:$S,$G1583,通讯通路门店!$J:$J,"荣耀体验店")+COUNTIFS(通讯通路门店!$S:$S,$G1583,通讯通路门店!$J:$J,"荣耀授权专卖店")</f>
        <v>0</v>
      </c>
      <c r="Z1583" s="99">
        <f>COUNTIFS(通讯通路门店!$S:$S,$G1583,通讯通路门店!$J:$J,"VIVO体验店")</f>
        <v>0</v>
      </c>
      <c r="AA1583" s="99">
        <f>COUNTIFS(通讯通路门店!$S:$S,$G1583,通讯通路门店!$J:$J,"OPPO体验店")</f>
        <v>0</v>
      </c>
      <c r="AB1583" s="99">
        <f>COUNTIFS(通讯通路门店!$S:$S,$G1583,通讯通路门店!$J:$J,"华为授权体验店")+COUNTIFS(通讯通路门店!$S:$S,$G1583,通讯通路门店!$J:$J,"华为堡垒店")</f>
        <v>0</v>
      </c>
      <c r="AC1583" s="99">
        <f>COUNTIFS(通讯通路门店!$S:$S,$G1583,通讯通路门店!$J:$J,"小米体验店")</f>
        <v>0</v>
      </c>
      <c r="AD1583" s="99">
        <f>COUNTIFS(通讯通路门店!$S:$S,$G1583,通讯通路门店!$J:$J,"苹果体验店")</f>
        <v>0</v>
      </c>
      <c r="AE1583" s="99">
        <f>COUNTIFS(通讯通路门店!$S:$S,$G1583,通讯通路门店!$J:$J,"其他品牌专卖店")</f>
        <v>0</v>
      </c>
      <c r="AF1583" s="99">
        <f>SUMIFS(通讯通路门店!$BI:$BI,通讯通路门店!$S:$S,$G1583)</f>
        <v>0</v>
      </c>
      <c r="AG1583" s="99">
        <f>SUMIFS(通讯通路门店!$BH:$BH,通讯通路门店!$S:$S,$G1583)</f>
        <v>0</v>
      </c>
      <c r="AH1583" s="99">
        <f t="shared" si="121"/>
        <v>0</v>
      </c>
      <c r="AI1583" s="99">
        <f>SUMIFS(通讯通路门店!$BB:$BB,通讯通路门店!$S:$S,$G1583)</f>
        <v>0</v>
      </c>
      <c r="AJ1583" s="99">
        <f>SUMIFS(通讯通路门店!$BE:$BE,通讯通路门店!$S:$S,$G1583)</f>
        <v>0</v>
      </c>
      <c r="AK1583" s="99">
        <f>SUMIFS(通讯通路门店!$BG:$BG,通讯通路门店!$S:$S,$G1583)</f>
        <v>0</v>
      </c>
      <c r="AL1583" s="99">
        <f>SUMIFS(通讯通路门店!$BC:$BC,通讯通路门店!$S:$S,$G1583)</f>
        <v>0</v>
      </c>
      <c r="AM1583" s="99">
        <f>SUMIFS(通讯通路门店!$BD:$BD,通讯通路门店!$S:$S,$G1583)</f>
        <v>0</v>
      </c>
      <c r="AN1583" s="99">
        <f>SUMIFS(通讯通路门店!$BF:$BF,通讯通路门店!$S:$S,$G1583)</f>
        <v>0</v>
      </c>
      <c r="AO1583" s="99">
        <f t="shared" si="122"/>
        <v>0</v>
      </c>
      <c r="AP1583" s="99">
        <f>SUMIFS(通讯通路门店!$K:$K,通讯通路门店!$S:$S,$G1583)</f>
        <v>0</v>
      </c>
      <c r="AQ1583" s="83"/>
      <c r="AR1583" s="99">
        <f>SUMIFS(通讯通路门店!$T:$T,通讯通路门店!$S:$S,$G1583)</f>
        <v>0</v>
      </c>
      <c r="AS1583" s="99">
        <f>SUMIFS(通讯通路门店!$U:$U,通讯通路门店!$S:$S,$G1583)</f>
        <v>0</v>
      </c>
      <c r="AT1583" s="99">
        <f>SUMIFS(通讯通路门店!$V:$V,通讯通路门店!$S:$S,$G1583)</f>
        <v>0</v>
      </c>
      <c r="AU1583" s="99">
        <f>SUMIFS(通讯通路门店!$W:$W,通讯通路门店!$S:$S,$G1583)</f>
        <v>0</v>
      </c>
      <c r="AV1583" s="99">
        <f>SUMIFS(通讯通路门店!$Z:$Z,通讯通路门店!$S:$S,$G1583)</f>
        <v>0</v>
      </c>
      <c r="AW1583" s="99">
        <f>SUMIFS(通讯通路门店!$AB:$AB,通讯通路门店!$S:$S,$G1583)</f>
        <v>0</v>
      </c>
      <c r="AX1583" s="99">
        <f>SUMIFS(通讯通路门店!$X:$X,通讯通路门店!$S:$S,$G1583)</f>
        <v>0</v>
      </c>
      <c r="AY1583" s="99">
        <f>SUMIFS(通讯通路门店!$Y:$Y,通讯通路门店!$S:$S,$G1583)</f>
        <v>0</v>
      </c>
      <c r="AZ1583" s="99">
        <f>SUMIFS(通讯通路门店!$AA:$AA,通讯通路门店!$S:$S,$G1583)</f>
        <v>0</v>
      </c>
      <c r="BA1583" s="99">
        <f t="shared" si="123"/>
        <v>0</v>
      </c>
      <c r="BB1583" s="99">
        <f t="shared" si="124"/>
        <v>0</v>
      </c>
      <c r="BC1583" s="99">
        <f>SUMIFS(通讯通路门店!$W:$W,通讯通路门店!$S:$S,$G1583,通讯通路门店!$J:$J,"荣耀体验店")+SUMIFS(通讯通路门店!$W:$W,通讯通路门店!$S:$S,$G1583,通讯通路门店!$J:$J,"荣耀授权专卖店")</f>
        <v>0</v>
      </c>
      <c r="BD1583" s="99">
        <f>SUMIFS(通讯通路门店!$Z:$Z,通讯通路门店!$S:$S,$G1583,通讯通路门店!$J:$J,"VIVO体验店")</f>
        <v>0</v>
      </c>
      <c r="BE1583" s="99">
        <f>SUMIFS(通讯通路门店!$AB:$AB,通讯通路门店!$S:$S,$G1583,通讯通路门店!$J:$J,"OPPO体验店")</f>
        <v>0</v>
      </c>
      <c r="BF1583" s="99">
        <f>SUMIFS(通讯通路门店!$X:$X,通讯通路门店!$S:$S,$G1583,通讯通路门店!$J:$J,"华为授权体验店")+SUMIFS(通讯通路门店!$AA:$AA,通讯通路门店!$S:$S,$G1583,通讯通路门店!$J:$J,"华为堡垒店")</f>
        <v>0</v>
      </c>
      <c r="BG1583" s="99">
        <f>SUMIFS(通讯通路门店!$Y:$Y,通讯通路门店!$S:$S,$G1583,通讯通路门店!$J:$J,"小米体验店")</f>
        <v>0</v>
      </c>
      <c r="BH1583" s="99">
        <f>SUMIFS(通讯通路门店!$AA:$AA,通讯通路门店!$S:$S,$G1583,通讯通路门店!$J:$J,"苹果体验店")</f>
        <v>0</v>
      </c>
      <c r="BI1583" s="99">
        <f>SUMIFS(通讯通路门店!$K:$K,通讯通路门店!$S:$S,$G1583,通讯通路门店!$J:$J,"其他品牌专卖店")</f>
        <v>0</v>
      </c>
      <c r="BJ1583" s="99">
        <f>SUMIFS(通讯通路门店!$AC:$AC,通讯通路门店!$S:$S,$G1583)</f>
        <v>0</v>
      </c>
      <c r="BK1583" s="99">
        <f>SUMIFS(通讯通路门店!$AD:$AD,通讯通路门店!$S:$S,$G1583)</f>
        <v>0</v>
      </c>
      <c r="BL1583" s="99">
        <f>SUMIFS(通讯通路门店!$AE:$AE,通讯通路门店!$S:$S,$G1583)</f>
        <v>0</v>
      </c>
      <c r="BM1583" s="99">
        <f>SUMIFS(通讯通路门店!$AF:$AF,通讯通路门店!$S:$S,$G1583)</f>
        <v>0</v>
      </c>
      <c r="BN1583" s="99">
        <f>SUMIFS(通讯通路门店!$AG:$AG,通讯通路门店!$S:$S,$G1583)</f>
        <v>0</v>
      </c>
      <c r="BO1583" s="99">
        <f>SUMIFS(通讯通路门店!$AH:$AH,通讯通路门店!$S:$S,$G1583)</f>
        <v>0</v>
      </c>
      <c r="BP1583" s="99">
        <f>SUMIFS(通讯通路门店!$AI:$AI,通讯通路门店!$S:$S,$G1583)</f>
        <v>0</v>
      </c>
      <c r="BQ1583" s="83"/>
    </row>
    <row r="1584" spans="1:69">
      <c r="A1584" s="99" t="str">
        <f>IFERROR(_xlfn.XLOOKUP($G1584,通讯通路门店!$S$4:$S$993933,通讯通路门店!$A$4:$A$993933,0,0),"")</f>
        <v>海南省</v>
      </c>
      <c r="B1584" s="99" t="str">
        <f>IFERROR(_xlfn.XLOOKUP($G1584,通讯通路门店!$S$4:$S$993933,通讯通路门店!$B$4:$B$993933,0,0),"")</f>
        <v>昌江黎族自治县</v>
      </c>
      <c r="C1584" s="99" t="str">
        <f>IFERROR(_xlfn.XLOOKUP($G1584,通讯通路门店!$S$4:$S$993933,通讯通路门店!$C$4:$C$993933,0,0),"")</f>
        <v>昌江黎族自治县</v>
      </c>
      <c r="D1584" s="99" t="str">
        <f>IFERROR(_xlfn.XLOOKUP($G1584,通讯通路门店!$S$4:$S$993933,通讯通路门店!$D$4:$D$993933,0,0),"")</f>
        <v>叉河镇</v>
      </c>
      <c r="E1584" s="83"/>
      <c r="F1584" s="83"/>
      <c r="G1584" s="101"/>
      <c r="H1584" s="102">
        <f>IFERROR(_xlfn.XLOOKUP($G1584,通讯通路门店!$S$4:$S$993933,通讯通路门店!$R$4:$R$993933,0,0),"")</f>
        <v>0</v>
      </c>
      <c r="I1584" s="83"/>
      <c r="J1584" s="83"/>
      <c r="K1584" s="83"/>
      <c r="L1584" s="83"/>
      <c r="M1584" s="83"/>
      <c r="N1584" s="83"/>
      <c r="O1584" s="83"/>
      <c r="P1584" s="83"/>
      <c r="Q1584" s="83"/>
      <c r="R1584" s="83"/>
      <c r="S1584" s="83"/>
      <c r="T1584" s="83"/>
      <c r="U1584" s="99">
        <f>COUNTIF(通讯通路门店!$S:$S,$G1584)</f>
        <v>0</v>
      </c>
      <c r="V1584" s="99">
        <f>COUNTIFS(通讯通路门店!$S:$S,$G1584,通讯通路门店!$J:$J,"综合卖场")</f>
        <v>0</v>
      </c>
      <c r="W1584" s="99">
        <f>SUMIFS(通讯通路门店!$AJ:$AJ,通讯通路门店!$S:$S,通讯客户沙盘!$G1584)</f>
        <v>0</v>
      </c>
      <c r="X1584" s="99">
        <f t="shared" si="120"/>
        <v>0</v>
      </c>
      <c r="Y1584" s="99">
        <f>COUNTIFS(通讯通路门店!$S:$S,$G1584,通讯通路门店!$J:$J,"荣耀体验店")+COUNTIFS(通讯通路门店!$S:$S,$G1584,通讯通路门店!$J:$J,"荣耀授权专卖店")</f>
        <v>0</v>
      </c>
      <c r="Z1584" s="99">
        <f>COUNTIFS(通讯通路门店!$S:$S,$G1584,通讯通路门店!$J:$J,"VIVO体验店")</f>
        <v>0</v>
      </c>
      <c r="AA1584" s="99">
        <f>COUNTIFS(通讯通路门店!$S:$S,$G1584,通讯通路门店!$J:$J,"OPPO体验店")</f>
        <v>0</v>
      </c>
      <c r="AB1584" s="99">
        <f>COUNTIFS(通讯通路门店!$S:$S,$G1584,通讯通路门店!$J:$J,"华为授权体验店")+COUNTIFS(通讯通路门店!$S:$S,$G1584,通讯通路门店!$J:$J,"华为堡垒店")</f>
        <v>0</v>
      </c>
      <c r="AC1584" s="99">
        <f>COUNTIFS(通讯通路门店!$S:$S,$G1584,通讯通路门店!$J:$J,"小米体验店")</f>
        <v>0</v>
      </c>
      <c r="AD1584" s="99">
        <f>COUNTIFS(通讯通路门店!$S:$S,$G1584,通讯通路门店!$J:$J,"苹果体验店")</f>
        <v>0</v>
      </c>
      <c r="AE1584" s="99">
        <f>COUNTIFS(通讯通路门店!$S:$S,$G1584,通讯通路门店!$J:$J,"其他品牌专卖店")</f>
        <v>0</v>
      </c>
      <c r="AF1584" s="99">
        <f>SUMIFS(通讯通路门店!$BI:$BI,通讯通路门店!$S:$S,$G1584)</f>
        <v>0</v>
      </c>
      <c r="AG1584" s="99">
        <f>SUMIFS(通讯通路门店!$BH:$BH,通讯通路门店!$S:$S,$G1584)</f>
        <v>0</v>
      </c>
      <c r="AH1584" s="99">
        <f t="shared" si="121"/>
        <v>0</v>
      </c>
      <c r="AI1584" s="99">
        <f>SUMIFS(通讯通路门店!$BB:$BB,通讯通路门店!$S:$S,$G1584)</f>
        <v>0</v>
      </c>
      <c r="AJ1584" s="99">
        <f>SUMIFS(通讯通路门店!$BE:$BE,通讯通路门店!$S:$S,$G1584)</f>
        <v>0</v>
      </c>
      <c r="AK1584" s="99">
        <f>SUMIFS(通讯通路门店!$BG:$BG,通讯通路门店!$S:$S,$G1584)</f>
        <v>0</v>
      </c>
      <c r="AL1584" s="99">
        <f>SUMIFS(通讯通路门店!$BC:$BC,通讯通路门店!$S:$S,$G1584)</f>
        <v>0</v>
      </c>
      <c r="AM1584" s="99">
        <f>SUMIFS(通讯通路门店!$BD:$BD,通讯通路门店!$S:$S,$G1584)</f>
        <v>0</v>
      </c>
      <c r="AN1584" s="99">
        <f>SUMIFS(通讯通路门店!$BF:$BF,通讯通路门店!$S:$S,$G1584)</f>
        <v>0</v>
      </c>
      <c r="AO1584" s="99">
        <f t="shared" si="122"/>
        <v>0</v>
      </c>
      <c r="AP1584" s="99">
        <f>SUMIFS(通讯通路门店!$K:$K,通讯通路门店!$S:$S,$G1584)</f>
        <v>0</v>
      </c>
      <c r="AQ1584" s="83"/>
      <c r="AR1584" s="99">
        <f>SUMIFS(通讯通路门店!$T:$T,通讯通路门店!$S:$S,$G1584)</f>
        <v>0</v>
      </c>
      <c r="AS1584" s="99">
        <f>SUMIFS(通讯通路门店!$U:$U,通讯通路门店!$S:$S,$G1584)</f>
        <v>0</v>
      </c>
      <c r="AT1584" s="99">
        <f>SUMIFS(通讯通路门店!$V:$V,通讯通路门店!$S:$S,$G1584)</f>
        <v>0</v>
      </c>
      <c r="AU1584" s="99">
        <f>SUMIFS(通讯通路门店!$W:$W,通讯通路门店!$S:$S,$G1584)</f>
        <v>0</v>
      </c>
      <c r="AV1584" s="99">
        <f>SUMIFS(通讯通路门店!$Z:$Z,通讯通路门店!$S:$S,$G1584)</f>
        <v>0</v>
      </c>
      <c r="AW1584" s="99">
        <f>SUMIFS(通讯通路门店!$AB:$AB,通讯通路门店!$S:$S,$G1584)</f>
        <v>0</v>
      </c>
      <c r="AX1584" s="99">
        <f>SUMIFS(通讯通路门店!$X:$X,通讯通路门店!$S:$S,$G1584)</f>
        <v>0</v>
      </c>
      <c r="AY1584" s="99">
        <f>SUMIFS(通讯通路门店!$Y:$Y,通讯通路门店!$S:$S,$G1584)</f>
        <v>0</v>
      </c>
      <c r="AZ1584" s="99">
        <f>SUMIFS(通讯通路门店!$AA:$AA,通讯通路门店!$S:$S,$G1584)</f>
        <v>0</v>
      </c>
      <c r="BA1584" s="99">
        <f t="shared" si="123"/>
        <v>0</v>
      </c>
      <c r="BB1584" s="99">
        <f t="shared" si="124"/>
        <v>0</v>
      </c>
      <c r="BC1584" s="99">
        <f>SUMIFS(通讯通路门店!$W:$W,通讯通路门店!$S:$S,$G1584,通讯通路门店!$J:$J,"荣耀体验店")+SUMIFS(通讯通路门店!$W:$W,通讯通路门店!$S:$S,$G1584,通讯通路门店!$J:$J,"荣耀授权专卖店")</f>
        <v>0</v>
      </c>
      <c r="BD1584" s="99">
        <f>SUMIFS(通讯通路门店!$Z:$Z,通讯通路门店!$S:$S,$G1584,通讯通路门店!$J:$J,"VIVO体验店")</f>
        <v>0</v>
      </c>
      <c r="BE1584" s="99">
        <f>SUMIFS(通讯通路门店!$AB:$AB,通讯通路门店!$S:$S,$G1584,通讯通路门店!$J:$J,"OPPO体验店")</f>
        <v>0</v>
      </c>
      <c r="BF1584" s="99">
        <f>SUMIFS(通讯通路门店!$X:$X,通讯通路门店!$S:$S,$G1584,通讯通路门店!$J:$J,"华为授权体验店")+SUMIFS(通讯通路门店!$AA:$AA,通讯通路门店!$S:$S,$G1584,通讯通路门店!$J:$J,"华为堡垒店")</f>
        <v>0</v>
      </c>
      <c r="BG1584" s="99">
        <f>SUMIFS(通讯通路门店!$Y:$Y,通讯通路门店!$S:$S,$G1584,通讯通路门店!$J:$J,"小米体验店")</f>
        <v>0</v>
      </c>
      <c r="BH1584" s="99">
        <f>SUMIFS(通讯通路门店!$AA:$AA,通讯通路门店!$S:$S,$G1584,通讯通路门店!$J:$J,"苹果体验店")</f>
        <v>0</v>
      </c>
      <c r="BI1584" s="99">
        <f>SUMIFS(通讯通路门店!$K:$K,通讯通路门店!$S:$S,$G1584,通讯通路门店!$J:$J,"其他品牌专卖店")</f>
        <v>0</v>
      </c>
      <c r="BJ1584" s="99">
        <f>SUMIFS(通讯通路门店!$AC:$AC,通讯通路门店!$S:$S,$G1584)</f>
        <v>0</v>
      </c>
      <c r="BK1584" s="99">
        <f>SUMIFS(通讯通路门店!$AD:$AD,通讯通路门店!$S:$S,$G1584)</f>
        <v>0</v>
      </c>
      <c r="BL1584" s="99">
        <f>SUMIFS(通讯通路门店!$AE:$AE,通讯通路门店!$S:$S,$G1584)</f>
        <v>0</v>
      </c>
      <c r="BM1584" s="99">
        <f>SUMIFS(通讯通路门店!$AF:$AF,通讯通路门店!$S:$S,$G1584)</f>
        <v>0</v>
      </c>
      <c r="BN1584" s="99">
        <f>SUMIFS(通讯通路门店!$AG:$AG,通讯通路门店!$S:$S,$G1584)</f>
        <v>0</v>
      </c>
      <c r="BO1584" s="99">
        <f>SUMIFS(通讯通路门店!$AH:$AH,通讯通路门店!$S:$S,$G1584)</f>
        <v>0</v>
      </c>
      <c r="BP1584" s="99">
        <f>SUMIFS(通讯通路门店!$AI:$AI,通讯通路门店!$S:$S,$G1584)</f>
        <v>0</v>
      </c>
      <c r="BQ1584" s="83"/>
    </row>
    <row r="1585" spans="1:69">
      <c r="A1585" s="99" t="str">
        <f>IFERROR(_xlfn.XLOOKUP($G1585,通讯通路门店!$S$4:$S$993933,通讯通路门店!$A$4:$A$993933,0,0),"")</f>
        <v>海南省</v>
      </c>
      <c r="B1585" s="99" t="str">
        <f>IFERROR(_xlfn.XLOOKUP($G1585,通讯通路门店!$S$4:$S$993933,通讯通路门店!$B$4:$B$993933,0,0),"")</f>
        <v>昌江黎族自治县</v>
      </c>
      <c r="C1585" s="99" t="str">
        <f>IFERROR(_xlfn.XLOOKUP($G1585,通讯通路门店!$S$4:$S$993933,通讯通路门店!$C$4:$C$993933,0,0),"")</f>
        <v>昌江黎族自治县</v>
      </c>
      <c r="D1585" s="99" t="str">
        <f>IFERROR(_xlfn.XLOOKUP($G1585,通讯通路门店!$S$4:$S$993933,通讯通路门店!$D$4:$D$993933,0,0),"")</f>
        <v>叉河镇</v>
      </c>
      <c r="E1585" s="83"/>
      <c r="F1585" s="83"/>
      <c r="G1585" s="101"/>
      <c r="H1585" s="102">
        <f>IFERROR(_xlfn.XLOOKUP($G1585,通讯通路门店!$S$4:$S$993933,通讯通路门店!$R$4:$R$993933,0,0),"")</f>
        <v>0</v>
      </c>
      <c r="I1585" s="83"/>
      <c r="J1585" s="83"/>
      <c r="K1585" s="83"/>
      <c r="L1585" s="83"/>
      <c r="M1585" s="83"/>
      <c r="N1585" s="83"/>
      <c r="O1585" s="83"/>
      <c r="P1585" s="83"/>
      <c r="Q1585" s="83"/>
      <c r="R1585" s="83"/>
      <c r="S1585" s="83"/>
      <c r="T1585" s="83"/>
      <c r="U1585" s="99">
        <f>COUNTIF(通讯通路门店!$S:$S,$G1585)</f>
        <v>0</v>
      </c>
      <c r="V1585" s="99">
        <f>COUNTIFS(通讯通路门店!$S:$S,$G1585,通讯通路门店!$J:$J,"综合卖场")</f>
        <v>0</v>
      </c>
      <c r="W1585" s="99">
        <f>SUMIFS(通讯通路门店!$AJ:$AJ,通讯通路门店!$S:$S,通讯客户沙盘!$G1585)</f>
        <v>0</v>
      </c>
      <c r="X1585" s="99">
        <f t="shared" si="120"/>
        <v>0</v>
      </c>
      <c r="Y1585" s="99">
        <f>COUNTIFS(通讯通路门店!$S:$S,$G1585,通讯通路门店!$J:$J,"荣耀体验店")+COUNTIFS(通讯通路门店!$S:$S,$G1585,通讯通路门店!$J:$J,"荣耀授权专卖店")</f>
        <v>0</v>
      </c>
      <c r="Z1585" s="99">
        <f>COUNTIFS(通讯通路门店!$S:$S,$G1585,通讯通路门店!$J:$J,"VIVO体验店")</f>
        <v>0</v>
      </c>
      <c r="AA1585" s="99">
        <f>COUNTIFS(通讯通路门店!$S:$S,$G1585,通讯通路门店!$J:$J,"OPPO体验店")</f>
        <v>0</v>
      </c>
      <c r="AB1585" s="99">
        <f>COUNTIFS(通讯通路门店!$S:$S,$G1585,通讯通路门店!$J:$J,"华为授权体验店")+COUNTIFS(通讯通路门店!$S:$S,$G1585,通讯通路门店!$J:$J,"华为堡垒店")</f>
        <v>0</v>
      </c>
      <c r="AC1585" s="99">
        <f>COUNTIFS(通讯通路门店!$S:$S,$G1585,通讯通路门店!$J:$J,"小米体验店")</f>
        <v>0</v>
      </c>
      <c r="AD1585" s="99">
        <f>COUNTIFS(通讯通路门店!$S:$S,$G1585,通讯通路门店!$J:$J,"苹果体验店")</f>
        <v>0</v>
      </c>
      <c r="AE1585" s="99">
        <f>COUNTIFS(通讯通路门店!$S:$S,$G1585,通讯通路门店!$J:$J,"其他品牌专卖店")</f>
        <v>0</v>
      </c>
      <c r="AF1585" s="99">
        <f>SUMIFS(通讯通路门店!$BI:$BI,通讯通路门店!$S:$S,$G1585)</f>
        <v>0</v>
      </c>
      <c r="AG1585" s="99">
        <f>SUMIFS(通讯通路门店!$BH:$BH,通讯通路门店!$S:$S,$G1585)</f>
        <v>0</v>
      </c>
      <c r="AH1585" s="99">
        <f t="shared" si="121"/>
        <v>0</v>
      </c>
      <c r="AI1585" s="99">
        <f>SUMIFS(通讯通路门店!$BB:$BB,通讯通路门店!$S:$S,$G1585)</f>
        <v>0</v>
      </c>
      <c r="AJ1585" s="99">
        <f>SUMIFS(通讯通路门店!$BE:$BE,通讯通路门店!$S:$S,$G1585)</f>
        <v>0</v>
      </c>
      <c r="AK1585" s="99">
        <f>SUMIFS(通讯通路门店!$BG:$BG,通讯通路门店!$S:$S,$G1585)</f>
        <v>0</v>
      </c>
      <c r="AL1585" s="99">
        <f>SUMIFS(通讯通路门店!$BC:$BC,通讯通路门店!$S:$S,$G1585)</f>
        <v>0</v>
      </c>
      <c r="AM1585" s="99">
        <f>SUMIFS(通讯通路门店!$BD:$BD,通讯通路门店!$S:$S,$G1585)</f>
        <v>0</v>
      </c>
      <c r="AN1585" s="99">
        <f>SUMIFS(通讯通路门店!$BF:$BF,通讯通路门店!$S:$S,$G1585)</f>
        <v>0</v>
      </c>
      <c r="AO1585" s="99">
        <f t="shared" si="122"/>
        <v>0</v>
      </c>
      <c r="AP1585" s="99">
        <f>SUMIFS(通讯通路门店!$K:$K,通讯通路门店!$S:$S,$G1585)</f>
        <v>0</v>
      </c>
      <c r="AQ1585" s="83"/>
      <c r="AR1585" s="99">
        <f>SUMIFS(通讯通路门店!$T:$T,通讯通路门店!$S:$S,$G1585)</f>
        <v>0</v>
      </c>
      <c r="AS1585" s="99">
        <f>SUMIFS(通讯通路门店!$U:$U,通讯通路门店!$S:$S,$G1585)</f>
        <v>0</v>
      </c>
      <c r="AT1585" s="99">
        <f>SUMIFS(通讯通路门店!$V:$V,通讯通路门店!$S:$S,$G1585)</f>
        <v>0</v>
      </c>
      <c r="AU1585" s="99">
        <f>SUMIFS(通讯通路门店!$W:$W,通讯通路门店!$S:$S,$G1585)</f>
        <v>0</v>
      </c>
      <c r="AV1585" s="99">
        <f>SUMIFS(通讯通路门店!$Z:$Z,通讯通路门店!$S:$S,$G1585)</f>
        <v>0</v>
      </c>
      <c r="AW1585" s="99">
        <f>SUMIFS(通讯通路门店!$AB:$AB,通讯通路门店!$S:$S,$G1585)</f>
        <v>0</v>
      </c>
      <c r="AX1585" s="99">
        <f>SUMIFS(通讯通路门店!$X:$X,通讯通路门店!$S:$S,$G1585)</f>
        <v>0</v>
      </c>
      <c r="AY1585" s="99">
        <f>SUMIFS(通讯通路门店!$Y:$Y,通讯通路门店!$S:$S,$G1585)</f>
        <v>0</v>
      </c>
      <c r="AZ1585" s="99">
        <f>SUMIFS(通讯通路门店!$AA:$AA,通讯通路门店!$S:$S,$G1585)</f>
        <v>0</v>
      </c>
      <c r="BA1585" s="99">
        <f t="shared" si="123"/>
        <v>0</v>
      </c>
      <c r="BB1585" s="99">
        <f t="shared" si="124"/>
        <v>0</v>
      </c>
      <c r="BC1585" s="99">
        <f>SUMIFS(通讯通路门店!$W:$W,通讯通路门店!$S:$S,$G1585,通讯通路门店!$J:$J,"荣耀体验店")+SUMIFS(通讯通路门店!$W:$W,通讯通路门店!$S:$S,$G1585,通讯通路门店!$J:$J,"荣耀授权专卖店")</f>
        <v>0</v>
      </c>
      <c r="BD1585" s="99">
        <f>SUMIFS(通讯通路门店!$Z:$Z,通讯通路门店!$S:$S,$G1585,通讯通路门店!$J:$J,"VIVO体验店")</f>
        <v>0</v>
      </c>
      <c r="BE1585" s="99">
        <f>SUMIFS(通讯通路门店!$AB:$AB,通讯通路门店!$S:$S,$G1585,通讯通路门店!$J:$J,"OPPO体验店")</f>
        <v>0</v>
      </c>
      <c r="BF1585" s="99">
        <f>SUMIFS(通讯通路门店!$X:$X,通讯通路门店!$S:$S,$G1585,通讯通路门店!$J:$J,"华为授权体验店")+SUMIFS(通讯通路门店!$AA:$AA,通讯通路门店!$S:$S,$G1585,通讯通路门店!$J:$J,"华为堡垒店")</f>
        <v>0</v>
      </c>
      <c r="BG1585" s="99">
        <f>SUMIFS(通讯通路门店!$Y:$Y,通讯通路门店!$S:$S,$G1585,通讯通路门店!$J:$J,"小米体验店")</f>
        <v>0</v>
      </c>
      <c r="BH1585" s="99">
        <f>SUMIFS(通讯通路门店!$AA:$AA,通讯通路门店!$S:$S,$G1585,通讯通路门店!$J:$J,"苹果体验店")</f>
        <v>0</v>
      </c>
      <c r="BI1585" s="99">
        <f>SUMIFS(通讯通路门店!$K:$K,通讯通路门店!$S:$S,$G1585,通讯通路门店!$J:$J,"其他品牌专卖店")</f>
        <v>0</v>
      </c>
      <c r="BJ1585" s="99">
        <f>SUMIFS(通讯通路门店!$AC:$AC,通讯通路门店!$S:$S,$G1585)</f>
        <v>0</v>
      </c>
      <c r="BK1585" s="99">
        <f>SUMIFS(通讯通路门店!$AD:$AD,通讯通路门店!$S:$S,$G1585)</f>
        <v>0</v>
      </c>
      <c r="BL1585" s="99">
        <f>SUMIFS(通讯通路门店!$AE:$AE,通讯通路门店!$S:$S,$G1585)</f>
        <v>0</v>
      </c>
      <c r="BM1585" s="99">
        <f>SUMIFS(通讯通路门店!$AF:$AF,通讯通路门店!$S:$S,$G1585)</f>
        <v>0</v>
      </c>
      <c r="BN1585" s="99">
        <f>SUMIFS(通讯通路门店!$AG:$AG,通讯通路门店!$S:$S,$G1585)</f>
        <v>0</v>
      </c>
      <c r="BO1585" s="99">
        <f>SUMIFS(通讯通路门店!$AH:$AH,通讯通路门店!$S:$S,$G1585)</f>
        <v>0</v>
      </c>
      <c r="BP1585" s="99">
        <f>SUMIFS(通讯通路门店!$AI:$AI,通讯通路门店!$S:$S,$G1585)</f>
        <v>0</v>
      </c>
      <c r="BQ1585" s="83"/>
    </row>
    <row r="1586" spans="1:69">
      <c r="A1586" s="99" t="str">
        <f>IFERROR(_xlfn.XLOOKUP($G1586,通讯通路门店!$S$4:$S$993933,通讯通路门店!$A$4:$A$993933,0,0),"")</f>
        <v>海南省</v>
      </c>
      <c r="B1586" s="99" t="str">
        <f>IFERROR(_xlfn.XLOOKUP($G1586,通讯通路门店!$S$4:$S$993933,通讯通路门店!$B$4:$B$993933,0,0),"")</f>
        <v>昌江黎族自治县</v>
      </c>
      <c r="C1586" s="99" t="str">
        <f>IFERROR(_xlfn.XLOOKUP($G1586,通讯通路门店!$S$4:$S$993933,通讯通路门店!$C$4:$C$993933,0,0),"")</f>
        <v>昌江黎族自治县</v>
      </c>
      <c r="D1586" s="99" t="str">
        <f>IFERROR(_xlfn.XLOOKUP($G1586,通讯通路门店!$S$4:$S$993933,通讯通路门店!$D$4:$D$993933,0,0),"")</f>
        <v>叉河镇</v>
      </c>
      <c r="E1586" s="83"/>
      <c r="F1586" s="83"/>
      <c r="G1586" s="101"/>
      <c r="H1586" s="102">
        <f>IFERROR(_xlfn.XLOOKUP($G1586,通讯通路门店!$S$4:$S$993933,通讯通路门店!$R$4:$R$993933,0,0),"")</f>
        <v>0</v>
      </c>
      <c r="I1586" s="83"/>
      <c r="J1586" s="83"/>
      <c r="K1586" s="83"/>
      <c r="L1586" s="83"/>
      <c r="M1586" s="83"/>
      <c r="N1586" s="83"/>
      <c r="O1586" s="83"/>
      <c r="P1586" s="83"/>
      <c r="Q1586" s="83"/>
      <c r="R1586" s="83"/>
      <c r="S1586" s="83"/>
      <c r="T1586" s="83"/>
      <c r="U1586" s="99">
        <f>COUNTIF(通讯通路门店!$S:$S,$G1586)</f>
        <v>0</v>
      </c>
      <c r="V1586" s="99">
        <f>COUNTIFS(通讯通路门店!$S:$S,$G1586,通讯通路门店!$J:$J,"综合卖场")</f>
        <v>0</v>
      </c>
      <c r="W1586" s="99">
        <f>SUMIFS(通讯通路门店!$AJ:$AJ,通讯通路门店!$S:$S,通讯客户沙盘!$G1586)</f>
        <v>0</v>
      </c>
      <c r="X1586" s="99">
        <f t="shared" si="120"/>
        <v>0</v>
      </c>
      <c r="Y1586" s="99">
        <f>COUNTIFS(通讯通路门店!$S:$S,$G1586,通讯通路门店!$J:$J,"荣耀体验店")+COUNTIFS(通讯通路门店!$S:$S,$G1586,通讯通路门店!$J:$J,"荣耀授权专卖店")</f>
        <v>0</v>
      </c>
      <c r="Z1586" s="99">
        <f>COUNTIFS(通讯通路门店!$S:$S,$G1586,通讯通路门店!$J:$J,"VIVO体验店")</f>
        <v>0</v>
      </c>
      <c r="AA1586" s="99">
        <f>COUNTIFS(通讯通路门店!$S:$S,$G1586,通讯通路门店!$J:$J,"OPPO体验店")</f>
        <v>0</v>
      </c>
      <c r="AB1586" s="99">
        <f>COUNTIFS(通讯通路门店!$S:$S,$G1586,通讯通路门店!$J:$J,"华为授权体验店")+COUNTIFS(通讯通路门店!$S:$S,$G1586,通讯通路门店!$J:$J,"华为堡垒店")</f>
        <v>0</v>
      </c>
      <c r="AC1586" s="99">
        <f>COUNTIFS(通讯通路门店!$S:$S,$G1586,通讯通路门店!$J:$J,"小米体验店")</f>
        <v>0</v>
      </c>
      <c r="AD1586" s="99">
        <f>COUNTIFS(通讯通路门店!$S:$S,$G1586,通讯通路门店!$J:$J,"苹果体验店")</f>
        <v>0</v>
      </c>
      <c r="AE1586" s="99">
        <f>COUNTIFS(通讯通路门店!$S:$S,$G1586,通讯通路门店!$J:$J,"其他品牌专卖店")</f>
        <v>0</v>
      </c>
      <c r="AF1586" s="99">
        <f>SUMIFS(通讯通路门店!$BI:$BI,通讯通路门店!$S:$S,$G1586)</f>
        <v>0</v>
      </c>
      <c r="AG1586" s="99">
        <f>SUMIFS(通讯通路门店!$BH:$BH,通讯通路门店!$S:$S,$G1586)</f>
        <v>0</v>
      </c>
      <c r="AH1586" s="99">
        <f t="shared" si="121"/>
        <v>0</v>
      </c>
      <c r="AI1586" s="99">
        <f>SUMIFS(通讯通路门店!$BB:$BB,通讯通路门店!$S:$S,$G1586)</f>
        <v>0</v>
      </c>
      <c r="AJ1586" s="99">
        <f>SUMIFS(通讯通路门店!$BE:$BE,通讯通路门店!$S:$S,$G1586)</f>
        <v>0</v>
      </c>
      <c r="AK1586" s="99">
        <f>SUMIFS(通讯通路门店!$BG:$BG,通讯通路门店!$S:$S,$G1586)</f>
        <v>0</v>
      </c>
      <c r="AL1586" s="99">
        <f>SUMIFS(通讯通路门店!$BC:$BC,通讯通路门店!$S:$S,$G1586)</f>
        <v>0</v>
      </c>
      <c r="AM1586" s="99">
        <f>SUMIFS(通讯通路门店!$BD:$BD,通讯通路门店!$S:$S,$G1586)</f>
        <v>0</v>
      </c>
      <c r="AN1586" s="99">
        <f>SUMIFS(通讯通路门店!$BF:$BF,通讯通路门店!$S:$S,$G1586)</f>
        <v>0</v>
      </c>
      <c r="AO1586" s="99">
        <f t="shared" si="122"/>
        <v>0</v>
      </c>
      <c r="AP1586" s="99">
        <f>SUMIFS(通讯通路门店!$K:$K,通讯通路门店!$S:$S,$G1586)</f>
        <v>0</v>
      </c>
      <c r="AQ1586" s="83"/>
      <c r="AR1586" s="99">
        <f>SUMIFS(通讯通路门店!$T:$T,通讯通路门店!$S:$S,$G1586)</f>
        <v>0</v>
      </c>
      <c r="AS1586" s="99">
        <f>SUMIFS(通讯通路门店!$U:$U,通讯通路门店!$S:$S,$G1586)</f>
        <v>0</v>
      </c>
      <c r="AT1586" s="99">
        <f>SUMIFS(通讯通路门店!$V:$V,通讯通路门店!$S:$S,$G1586)</f>
        <v>0</v>
      </c>
      <c r="AU1586" s="99">
        <f>SUMIFS(通讯通路门店!$W:$W,通讯通路门店!$S:$S,$G1586)</f>
        <v>0</v>
      </c>
      <c r="AV1586" s="99">
        <f>SUMIFS(通讯通路门店!$Z:$Z,通讯通路门店!$S:$S,$G1586)</f>
        <v>0</v>
      </c>
      <c r="AW1586" s="99">
        <f>SUMIFS(通讯通路门店!$AB:$AB,通讯通路门店!$S:$S,$G1586)</f>
        <v>0</v>
      </c>
      <c r="AX1586" s="99">
        <f>SUMIFS(通讯通路门店!$X:$X,通讯通路门店!$S:$S,$G1586)</f>
        <v>0</v>
      </c>
      <c r="AY1586" s="99">
        <f>SUMIFS(通讯通路门店!$Y:$Y,通讯通路门店!$S:$S,$G1586)</f>
        <v>0</v>
      </c>
      <c r="AZ1586" s="99">
        <f>SUMIFS(通讯通路门店!$AA:$AA,通讯通路门店!$S:$S,$G1586)</f>
        <v>0</v>
      </c>
      <c r="BA1586" s="99">
        <f t="shared" si="123"/>
        <v>0</v>
      </c>
      <c r="BB1586" s="99">
        <f t="shared" si="124"/>
        <v>0</v>
      </c>
      <c r="BC1586" s="99">
        <f>SUMIFS(通讯通路门店!$W:$W,通讯通路门店!$S:$S,$G1586,通讯通路门店!$J:$J,"荣耀体验店")+SUMIFS(通讯通路门店!$W:$W,通讯通路门店!$S:$S,$G1586,通讯通路门店!$J:$J,"荣耀授权专卖店")</f>
        <v>0</v>
      </c>
      <c r="BD1586" s="99">
        <f>SUMIFS(通讯通路门店!$Z:$Z,通讯通路门店!$S:$S,$G1586,通讯通路门店!$J:$J,"VIVO体验店")</f>
        <v>0</v>
      </c>
      <c r="BE1586" s="99">
        <f>SUMIFS(通讯通路门店!$AB:$AB,通讯通路门店!$S:$S,$G1586,通讯通路门店!$J:$J,"OPPO体验店")</f>
        <v>0</v>
      </c>
      <c r="BF1586" s="99">
        <f>SUMIFS(通讯通路门店!$X:$X,通讯通路门店!$S:$S,$G1586,通讯通路门店!$J:$J,"华为授权体验店")+SUMIFS(通讯通路门店!$AA:$AA,通讯通路门店!$S:$S,$G1586,通讯通路门店!$J:$J,"华为堡垒店")</f>
        <v>0</v>
      </c>
      <c r="BG1586" s="99">
        <f>SUMIFS(通讯通路门店!$Y:$Y,通讯通路门店!$S:$S,$G1586,通讯通路门店!$J:$J,"小米体验店")</f>
        <v>0</v>
      </c>
      <c r="BH1586" s="99">
        <f>SUMIFS(通讯通路门店!$AA:$AA,通讯通路门店!$S:$S,$G1586,通讯通路门店!$J:$J,"苹果体验店")</f>
        <v>0</v>
      </c>
      <c r="BI1586" s="99">
        <f>SUMIFS(通讯通路门店!$K:$K,通讯通路门店!$S:$S,$G1586,通讯通路门店!$J:$J,"其他品牌专卖店")</f>
        <v>0</v>
      </c>
      <c r="BJ1586" s="99">
        <f>SUMIFS(通讯通路门店!$AC:$AC,通讯通路门店!$S:$S,$G1586)</f>
        <v>0</v>
      </c>
      <c r="BK1586" s="99">
        <f>SUMIFS(通讯通路门店!$AD:$AD,通讯通路门店!$S:$S,$G1586)</f>
        <v>0</v>
      </c>
      <c r="BL1586" s="99">
        <f>SUMIFS(通讯通路门店!$AE:$AE,通讯通路门店!$S:$S,$G1586)</f>
        <v>0</v>
      </c>
      <c r="BM1586" s="99">
        <f>SUMIFS(通讯通路门店!$AF:$AF,通讯通路门店!$S:$S,$G1586)</f>
        <v>0</v>
      </c>
      <c r="BN1586" s="99">
        <f>SUMIFS(通讯通路门店!$AG:$AG,通讯通路门店!$S:$S,$G1586)</f>
        <v>0</v>
      </c>
      <c r="BO1586" s="99">
        <f>SUMIFS(通讯通路门店!$AH:$AH,通讯通路门店!$S:$S,$G1586)</f>
        <v>0</v>
      </c>
      <c r="BP1586" s="99">
        <f>SUMIFS(通讯通路门店!$AI:$AI,通讯通路门店!$S:$S,$G1586)</f>
        <v>0</v>
      </c>
      <c r="BQ1586" s="83"/>
    </row>
    <row r="1587" spans="1:69">
      <c r="A1587" s="99" t="str">
        <f>IFERROR(_xlfn.XLOOKUP($G1587,通讯通路门店!$S$4:$S$993933,通讯通路门店!$A$4:$A$993933,0,0),"")</f>
        <v>海南省</v>
      </c>
      <c r="B1587" s="99" t="str">
        <f>IFERROR(_xlfn.XLOOKUP($G1587,通讯通路门店!$S$4:$S$993933,通讯通路门店!$B$4:$B$993933,0,0),"")</f>
        <v>昌江黎族自治县</v>
      </c>
      <c r="C1587" s="99" t="str">
        <f>IFERROR(_xlfn.XLOOKUP($G1587,通讯通路门店!$S$4:$S$993933,通讯通路门店!$C$4:$C$993933,0,0),"")</f>
        <v>昌江黎族自治县</v>
      </c>
      <c r="D1587" s="99" t="str">
        <f>IFERROR(_xlfn.XLOOKUP($G1587,通讯通路门店!$S$4:$S$993933,通讯通路门店!$D$4:$D$993933,0,0),"")</f>
        <v>叉河镇</v>
      </c>
      <c r="E1587" s="83"/>
      <c r="F1587" s="83"/>
      <c r="G1587" s="101"/>
      <c r="H1587" s="102">
        <f>IFERROR(_xlfn.XLOOKUP($G1587,通讯通路门店!$S$4:$S$993933,通讯通路门店!$R$4:$R$993933,0,0),"")</f>
        <v>0</v>
      </c>
      <c r="I1587" s="83"/>
      <c r="J1587" s="83"/>
      <c r="K1587" s="83"/>
      <c r="L1587" s="83"/>
      <c r="M1587" s="83"/>
      <c r="N1587" s="83"/>
      <c r="O1587" s="83"/>
      <c r="P1587" s="83"/>
      <c r="Q1587" s="83"/>
      <c r="R1587" s="83"/>
      <c r="S1587" s="83"/>
      <c r="T1587" s="83"/>
      <c r="U1587" s="99">
        <f>COUNTIF(通讯通路门店!$S:$S,$G1587)</f>
        <v>0</v>
      </c>
      <c r="V1587" s="99">
        <f>COUNTIFS(通讯通路门店!$S:$S,$G1587,通讯通路门店!$J:$J,"综合卖场")</f>
        <v>0</v>
      </c>
      <c r="W1587" s="99">
        <f>SUMIFS(通讯通路门店!$AJ:$AJ,通讯通路门店!$S:$S,通讯客户沙盘!$G1587)</f>
        <v>0</v>
      </c>
      <c r="X1587" s="99">
        <f t="shared" si="120"/>
        <v>0</v>
      </c>
      <c r="Y1587" s="99">
        <f>COUNTIFS(通讯通路门店!$S:$S,$G1587,通讯通路门店!$J:$J,"荣耀体验店")+COUNTIFS(通讯通路门店!$S:$S,$G1587,通讯通路门店!$J:$J,"荣耀授权专卖店")</f>
        <v>0</v>
      </c>
      <c r="Z1587" s="99">
        <f>COUNTIFS(通讯通路门店!$S:$S,$G1587,通讯通路门店!$J:$J,"VIVO体验店")</f>
        <v>0</v>
      </c>
      <c r="AA1587" s="99">
        <f>COUNTIFS(通讯通路门店!$S:$S,$G1587,通讯通路门店!$J:$J,"OPPO体验店")</f>
        <v>0</v>
      </c>
      <c r="AB1587" s="99">
        <f>COUNTIFS(通讯通路门店!$S:$S,$G1587,通讯通路门店!$J:$J,"华为授权体验店")+COUNTIFS(通讯通路门店!$S:$S,$G1587,通讯通路门店!$J:$J,"华为堡垒店")</f>
        <v>0</v>
      </c>
      <c r="AC1587" s="99">
        <f>COUNTIFS(通讯通路门店!$S:$S,$G1587,通讯通路门店!$J:$J,"小米体验店")</f>
        <v>0</v>
      </c>
      <c r="AD1587" s="99">
        <f>COUNTIFS(通讯通路门店!$S:$S,$G1587,通讯通路门店!$J:$J,"苹果体验店")</f>
        <v>0</v>
      </c>
      <c r="AE1587" s="99">
        <f>COUNTIFS(通讯通路门店!$S:$S,$G1587,通讯通路门店!$J:$J,"其他品牌专卖店")</f>
        <v>0</v>
      </c>
      <c r="AF1587" s="99">
        <f>SUMIFS(通讯通路门店!$BI:$BI,通讯通路门店!$S:$S,$G1587)</f>
        <v>0</v>
      </c>
      <c r="AG1587" s="99">
        <f>SUMIFS(通讯通路门店!$BH:$BH,通讯通路门店!$S:$S,$G1587)</f>
        <v>0</v>
      </c>
      <c r="AH1587" s="99">
        <f t="shared" si="121"/>
        <v>0</v>
      </c>
      <c r="AI1587" s="99">
        <f>SUMIFS(通讯通路门店!$BB:$BB,通讯通路门店!$S:$S,$G1587)</f>
        <v>0</v>
      </c>
      <c r="AJ1587" s="99">
        <f>SUMIFS(通讯通路门店!$BE:$BE,通讯通路门店!$S:$S,$G1587)</f>
        <v>0</v>
      </c>
      <c r="AK1587" s="99">
        <f>SUMIFS(通讯通路门店!$BG:$BG,通讯通路门店!$S:$S,$G1587)</f>
        <v>0</v>
      </c>
      <c r="AL1587" s="99">
        <f>SUMIFS(通讯通路门店!$BC:$BC,通讯通路门店!$S:$S,$G1587)</f>
        <v>0</v>
      </c>
      <c r="AM1587" s="99">
        <f>SUMIFS(通讯通路门店!$BD:$BD,通讯通路门店!$S:$S,$G1587)</f>
        <v>0</v>
      </c>
      <c r="AN1587" s="99">
        <f>SUMIFS(通讯通路门店!$BF:$BF,通讯通路门店!$S:$S,$G1587)</f>
        <v>0</v>
      </c>
      <c r="AO1587" s="99">
        <f t="shared" si="122"/>
        <v>0</v>
      </c>
      <c r="AP1587" s="99">
        <f>SUMIFS(通讯通路门店!$K:$K,通讯通路门店!$S:$S,$G1587)</f>
        <v>0</v>
      </c>
      <c r="AQ1587" s="83"/>
      <c r="AR1587" s="99">
        <f>SUMIFS(通讯通路门店!$T:$T,通讯通路门店!$S:$S,$G1587)</f>
        <v>0</v>
      </c>
      <c r="AS1587" s="99">
        <f>SUMIFS(通讯通路门店!$U:$U,通讯通路门店!$S:$S,$G1587)</f>
        <v>0</v>
      </c>
      <c r="AT1587" s="99">
        <f>SUMIFS(通讯通路门店!$V:$V,通讯通路门店!$S:$S,$G1587)</f>
        <v>0</v>
      </c>
      <c r="AU1587" s="99">
        <f>SUMIFS(通讯通路门店!$W:$W,通讯通路门店!$S:$S,$G1587)</f>
        <v>0</v>
      </c>
      <c r="AV1587" s="99">
        <f>SUMIFS(通讯通路门店!$Z:$Z,通讯通路门店!$S:$S,$G1587)</f>
        <v>0</v>
      </c>
      <c r="AW1587" s="99">
        <f>SUMIFS(通讯通路门店!$AB:$AB,通讯通路门店!$S:$S,$G1587)</f>
        <v>0</v>
      </c>
      <c r="AX1587" s="99">
        <f>SUMIFS(通讯通路门店!$X:$X,通讯通路门店!$S:$S,$G1587)</f>
        <v>0</v>
      </c>
      <c r="AY1587" s="99">
        <f>SUMIFS(通讯通路门店!$Y:$Y,通讯通路门店!$S:$S,$G1587)</f>
        <v>0</v>
      </c>
      <c r="AZ1587" s="99">
        <f>SUMIFS(通讯通路门店!$AA:$AA,通讯通路门店!$S:$S,$G1587)</f>
        <v>0</v>
      </c>
      <c r="BA1587" s="99">
        <f t="shared" si="123"/>
        <v>0</v>
      </c>
      <c r="BB1587" s="99">
        <f t="shared" si="124"/>
        <v>0</v>
      </c>
      <c r="BC1587" s="99">
        <f>SUMIFS(通讯通路门店!$W:$W,通讯通路门店!$S:$S,$G1587,通讯通路门店!$J:$J,"荣耀体验店")+SUMIFS(通讯通路门店!$W:$W,通讯通路门店!$S:$S,$G1587,通讯通路门店!$J:$J,"荣耀授权专卖店")</f>
        <v>0</v>
      </c>
      <c r="BD1587" s="99">
        <f>SUMIFS(通讯通路门店!$Z:$Z,通讯通路门店!$S:$S,$G1587,通讯通路门店!$J:$J,"VIVO体验店")</f>
        <v>0</v>
      </c>
      <c r="BE1587" s="99">
        <f>SUMIFS(通讯通路门店!$AB:$AB,通讯通路门店!$S:$S,$G1587,通讯通路门店!$J:$J,"OPPO体验店")</f>
        <v>0</v>
      </c>
      <c r="BF1587" s="99">
        <f>SUMIFS(通讯通路门店!$X:$X,通讯通路门店!$S:$S,$G1587,通讯通路门店!$J:$J,"华为授权体验店")+SUMIFS(通讯通路门店!$AA:$AA,通讯通路门店!$S:$S,$G1587,通讯通路门店!$J:$J,"华为堡垒店")</f>
        <v>0</v>
      </c>
      <c r="BG1587" s="99">
        <f>SUMIFS(通讯通路门店!$Y:$Y,通讯通路门店!$S:$S,$G1587,通讯通路门店!$J:$J,"小米体验店")</f>
        <v>0</v>
      </c>
      <c r="BH1587" s="99">
        <f>SUMIFS(通讯通路门店!$AA:$AA,通讯通路门店!$S:$S,$G1587,通讯通路门店!$J:$J,"苹果体验店")</f>
        <v>0</v>
      </c>
      <c r="BI1587" s="99">
        <f>SUMIFS(通讯通路门店!$K:$K,通讯通路门店!$S:$S,$G1587,通讯通路门店!$J:$J,"其他品牌专卖店")</f>
        <v>0</v>
      </c>
      <c r="BJ1587" s="99">
        <f>SUMIFS(通讯通路门店!$AC:$AC,通讯通路门店!$S:$S,$G1587)</f>
        <v>0</v>
      </c>
      <c r="BK1587" s="99">
        <f>SUMIFS(通讯通路门店!$AD:$AD,通讯通路门店!$S:$S,$G1587)</f>
        <v>0</v>
      </c>
      <c r="BL1587" s="99">
        <f>SUMIFS(通讯通路门店!$AE:$AE,通讯通路门店!$S:$S,$G1587)</f>
        <v>0</v>
      </c>
      <c r="BM1587" s="99">
        <f>SUMIFS(通讯通路门店!$AF:$AF,通讯通路门店!$S:$S,$G1587)</f>
        <v>0</v>
      </c>
      <c r="BN1587" s="99">
        <f>SUMIFS(通讯通路门店!$AG:$AG,通讯通路门店!$S:$S,$G1587)</f>
        <v>0</v>
      </c>
      <c r="BO1587" s="99">
        <f>SUMIFS(通讯通路门店!$AH:$AH,通讯通路门店!$S:$S,$G1587)</f>
        <v>0</v>
      </c>
      <c r="BP1587" s="99">
        <f>SUMIFS(通讯通路门店!$AI:$AI,通讯通路门店!$S:$S,$G1587)</f>
        <v>0</v>
      </c>
      <c r="BQ1587" s="83"/>
    </row>
    <row r="1588" spans="1:69">
      <c r="A1588" s="99" t="str">
        <f>IFERROR(_xlfn.XLOOKUP($G1588,通讯通路门店!$S$4:$S$993933,通讯通路门店!$A$4:$A$993933,0,0),"")</f>
        <v>海南省</v>
      </c>
      <c r="B1588" s="99" t="str">
        <f>IFERROR(_xlfn.XLOOKUP($G1588,通讯通路门店!$S$4:$S$993933,通讯通路门店!$B$4:$B$993933,0,0),"")</f>
        <v>昌江黎族自治县</v>
      </c>
      <c r="C1588" s="99" t="str">
        <f>IFERROR(_xlfn.XLOOKUP($G1588,通讯通路门店!$S$4:$S$993933,通讯通路门店!$C$4:$C$993933,0,0),"")</f>
        <v>昌江黎族自治县</v>
      </c>
      <c r="D1588" s="99" t="str">
        <f>IFERROR(_xlfn.XLOOKUP($G1588,通讯通路门店!$S$4:$S$993933,通讯通路门店!$D$4:$D$993933,0,0),"")</f>
        <v>叉河镇</v>
      </c>
      <c r="E1588" s="83"/>
      <c r="F1588" s="83"/>
      <c r="G1588" s="101"/>
      <c r="H1588" s="102">
        <f>IFERROR(_xlfn.XLOOKUP($G1588,通讯通路门店!$S$4:$S$993933,通讯通路门店!$R$4:$R$993933,0,0),"")</f>
        <v>0</v>
      </c>
      <c r="I1588" s="83"/>
      <c r="J1588" s="83"/>
      <c r="K1588" s="83"/>
      <c r="L1588" s="83"/>
      <c r="M1588" s="83"/>
      <c r="N1588" s="83"/>
      <c r="O1588" s="83"/>
      <c r="P1588" s="83"/>
      <c r="Q1588" s="83"/>
      <c r="R1588" s="83"/>
      <c r="S1588" s="83"/>
      <c r="T1588" s="83"/>
      <c r="U1588" s="99">
        <f>COUNTIF(通讯通路门店!$S:$S,$G1588)</f>
        <v>0</v>
      </c>
      <c r="V1588" s="99">
        <f>COUNTIFS(通讯通路门店!$S:$S,$G1588,通讯通路门店!$J:$J,"综合卖场")</f>
        <v>0</v>
      </c>
      <c r="W1588" s="99">
        <f>SUMIFS(通讯通路门店!$AJ:$AJ,通讯通路门店!$S:$S,通讯客户沙盘!$G1588)</f>
        <v>0</v>
      </c>
      <c r="X1588" s="99">
        <f t="shared" si="120"/>
        <v>0</v>
      </c>
      <c r="Y1588" s="99">
        <f>COUNTIFS(通讯通路门店!$S:$S,$G1588,通讯通路门店!$J:$J,"荣耀体验店")+COUNTIFS(通讯通路门店!$S:$S,$G1588,通讯通路门店!$J:$J,"荣耀授权专卖店")</f>
        <v>0</v>
      </c>
      <c r="Z1588" s="99">
        <f>COUNTIFS(通讯通路门店!$S:$S,$G1588,通讯通路门店!$J:$J,"VIVO体验店")</f>
        <v>0</v>
      </c>
      <c r="AA1588" s="99">
        <f>COUNTIFS(通讯通路门店!$S:$S,$G1588,通讯通路门店!$J:$J,"OPPO体验店")</f>
        <v>0</v>
      </c>
      <c r="AB1588" s="99">
        <f>COUNTIFS(通讯通路门店!$S:$S,$G1588,通讯通路门店!$J:$J,"华为授权体验店")+COUNTIFS(通讯通路门店!$S:$S,$G1588,通讯通路门店!$J:$J,"华为堡垒店")</f>
        <v>0</v>
      </c>
      <c r="AC1588" s="99">
        <f>COUNTIFS(通讯通路门店!$S:$S,$G1588,通讯通路门店!$J:$J,"小米体验店")</f>
        <v>0</v>
      </c>
      <c r="AD1588" s="99">
        <f>COUNTIFS(通讯通路门店!$S:$S,$G1588,通讯通路门店!$J:$J,"苹果体验店")</f>
        <v>0</v>
      </c>
      <c r="AE1588" s="99">
        <f>COUNTIFS(通讯通路门店!$S:$S,$G1588,通讯通路门店!$J:$J,"其他品牌专卖店")</f>
        <v>0</v>
      </c>
      <c r="AF1588" s="99">
        <f>SUMIFS(通讯通路门店!$BI:$BI,通讯通路门店!$S:$S,$G1588)</f>
        <v>0</v>
      </c>
      <c r="AG1588" s="99">
        <f>SUMIFS(通讯通路门店!$BH:$BH,通讯通路门店!$S:$S,$G1588)</f>
        <v>0</v>
      </c>
      <c r="AH1588" s="99">
        <f t="shared" si="121"/>
        <v>0</v>
      </c>
      <c r="AI1588" s="99">
        <f>SUMIFS(通讯通路门店!$BB:$BB,通讯通路门店!$S:$S,$G1588)</f>
        <v>0</v>
      </c>
      <c r="AJ1588" s="99">
        <f>SUMIFS(通讯通路门店!$BE:$BE,通讯通路门店!$S:$S,$G1588)</f>
        <v>0</v>
      </c>
      <c r="AK1588" s="99">
        <f>SUMIFS(通讯通路门店!$BG:$BG,通讯通路门店!$S:$S,$G1588)</f>
        <v>0</v>
      </c>
      <c r="AL1588" s="99">
        <f>SUMIFS(通讯通路门店!$BC:$BC,通讯通路门店!$S:$S,$G1588)</f>
        <v>0</v>
      </c>
      <c r="AM1588" s="99">
        <f>SUMIFS(通讯通路门店!$BD:$BD,通讯通路门店!$S:$S,$G1588)</f>
        <v>0</v>
      </c>
      <c r="AN1588" s="99">
        <f>SUMIFS(通讯通路门店!$BF:$BF,通讯通路门店!$S:$S,$G1588)</f>
        <v>0</v>
      </c>
      <c r="AO1588" s="99">
        <f t="shared" si="122"/>
        <v>0</v>
      </c>
      <c r="AP1588" s="99">
        <f>SUMIFS(通讯通路门店!$K:$K,通讯通路门店!$S:$S,$G1588)</f>
        <v>0</v>
      </c>
      <c r="AQ1588" s="83"/>
      <c r="AR1588" s="99">
        <f>SUMIFS(通讯通路门店!$T:$T,通讯通路门店!$S:$S,$G1588)</f>
        <v>0</v>
      </c>
      <c r="AS1588" s="99">
        <f>SUMIFS(通讯通路门店!$U:$U,通讯通路门店!$S:$S,$G1588)</f>
        <v>0</v>
      </c>
      <c r="AT1588" s="99">
        <f>SUMIFS(通讯通路门店!$V:$V,通讯通路门店!$S:$S,$G1588)</f>
        <v>0</v>
      </c>
      <c r="AU1588" s="99">
        <f>SUMIFS(通讯通路门店!$W:$W,通讯通路门店!$S:$S,$G1588)</f>
        <v>0</v>
      </c>
      <c r="AV1588" s="99">
        <f>SUMIFS(通讯通路门店!$Z:$Z,通讯通路门店!$S:$S,$G1588)</f>
        <v>0</v>
      </c>
      <c r="AW1588" s="99">
        <f>SUMIFS(通讯通路门店!$AB:$AB,通讯通路门店!$S:$S,$G1588)</f>
        <v>0</v>
      </c>
      <c r="AX1588" s="99">
        <f>SUMIFS(通讯通路门店!$X:$X,通讯通路门店!$S:$S,$G1588)</f>
        <v>0</v>
      </c>
      <c r="AY1588" s="99">
        <f>SUMIFS(通讯通路门店!$Y:$Y,通讯通路门店!$S:$S,$G1588)</f>
        <v>0</v>
      </c>
      <c r="AZ1588" s="99">
        <f>SUMIFS(通讯通路门店!$AA:$AA,通讯通路门店!$S:$S,$G1588)</f>
        <v>0</v>
      </c>
      <c r="BA1588" s="99">
        <f t="shared" si="123"/>
        <v>0</v>
      </c>
      <c r="BB1588" s="99">
        <f t="shared" si="124"/>
        <v>0</v>
      </c>
      <c r="BC1588" s="99">
        <f>SUMIFS(通讯通路门店!$W:$W,通讯通路门店!$S:$S,$G1588,通讯通路门店!$J:$J,"荣耀体验店")+SUMIFS(通讯通路门店!$W:$W,通讯通路门店!$S:$S,$G1588,通讯通路门店!$J:$J,"荣耀授权专卖店")</f>
        <v>0</v>
      </c>
      <c r="BD1588" s="99">
        <f>SUMIFS(通讯通路门店!$Z:$Z,通讯通路门店!$S:$S,$G1588,通讯通路门店!$J:$J,"VIVO体验店")</f>
        <v>0</v>
      </c>
      <c r="BE1588" s="99">
        <f>SUMIFS(通讯通路门店!$AB:$AB,通讯通路门店!$S:$S,$G1588,通讯通路门店!$J:$J,"OPPO体验店")</f>
        <v>0</v>
      </c>
      <c r="BF1588" s="99">
        <f>SUMIFS(通讯通路门店!$X:$X,通讯通路门店!$S:$S,$G1588,通讯通路门店!$J:$J,"华为授权体验店")+SUMIFS(通讯通路门店!$AA:$AA,通讯通路门店!$S:$S,$G1588,通讯通路门店!$J:$J,"华为堡垒店")</f>
        <v>0</v>
      </c>
      <c r="BG1588" s="99">
        <f>SUMIFS(通讯通路门店!$Y:$Y,通讯通路门店!$S:$S,$G1588,通讯通路门店!$J:$J,"小米体验店")</f>
        <v>0</v>
      </c>
      <c r="BH1588" s="99">
        <f>SUMIFS(通讯通路门店!$AA:$AA,通讯通路门店!$S:$S,$G1588,通讯通路门店!$J:$J,"苹果体验店")</f>
        <v>0</v>
      </c>
      <c r="BI1588" s="99">
        <f>SUMIFS(通讯通路门店!$K:$K,通讯通路门店!$S:$S,$G1588,通讯通路门店!$J:$J,"其他品牌专卖店")</f>
        <v>0</v>
      </c>
      <c r="BJ1588" s="99">
        <f>SUMIFS(通讯通路门店!$AC:$AC,通讯通路门店!$S:$S,$G1588)</f>
        <v>0</v>
      </c>
      <c r="BK1588" s="99">
        <f>SUMIFS(通讯通路门店!$AD:$AD,通讯通路门店!$S:$S,$G1588)</f>
        <v>0</v>
      </c>
      <c r="BL1588" s="99">
        <f>SUMIFS(通讯通路门店!$AE:$AE,通讯通路门店!$S:$S,$G1588)</f>
        <v>0</v>
      </c>
      <c r="BM1588" s="99">
        <f>SUMIFS(通讯通路门店!$AF:$AF,通讯通路门店!$S:$S,$G1588)</f>
        <v>0</v>
      </c>
      <c r="BN1588" s="99">
        <f>SUMIFS(通讯通路门店!$AG:$AG,通讯通路门店!$S:$S,$G1588)</f>
        <v>0</v>
      </c>
      <c r="BO1588" s="99">
        <f>SUMIFS(通讯通路门店!$AH:$AH,通讯通路门店!$S:$S,$G1588)</f>
        <v>0</v>
      </c>
      <c r="BP1588" s="99">
        <f>SUMIFS(通讯通路门店!$AI:$AI,通讯通路门店!$S:$S,$G1588)</f>
        <v>0</v>
      </c>
      <c r="BQ1588" s="83"/>
    </row>
    <row r="1589" spans="1:69">
      <c r="A1589" s="99" t="str">
        <f>IFERROR(_xlfn.XLOOKUP($G1589,通讯通路门店!$S$4:$S$993933,通讯通路门店!$A$4:$A$993933,0,0),"")</f>
        <v>海南省</v>
      </c>
      <c r="B1589" s="99" t="str">
        <f>IFERROR(_xlfn.XLOOKUP($G1589,通讯通路门店!$S$4:$S$993933,通讯通路门店!$B$4:$B$993933,0,0),"")</f>
        <v>昌江黎族自治县</v>
      </c>
      <c r="C1589" s="99" t="str">
        <f>IFERROR(_xlfn.XLOOKUP($G1589,通讯通路门店!$S$4:$S$993933,通讯通路门店!$C$4:$C$993933,0,0),"")</f>
        <v>昌江黎族自治县</v>
      </c>
      <c r="D1589" s="99" t="str">
        <f>IFERROR(_xlfn.XLOOKUP($G1589,通讯通路门店!$S$4:$S$993933,通讯通路门店!$D$4:$D$993933,0,0),"")</f>
        <v>叉河镇</v>
      </c>
      <c r="E1589" s="83"/>
      <c r="F1589" s="83"/>
      <c r="G1589" s="101"/>
      <c r="H1589" s="102">
        <f>IFERROR(_xlfn.XLOOKUP($G1589,通讯通路门店!$S$4:$S$993933,通讯通路门店!$R$4:$R$993933,0,0),"")</f>
        <v>0</v>
      </c>
      <c r="I1589" s="83"/>
      <c r="J1589" s="83"/>
      <c r="K1589" s="83"/>
      <c r="L1589" s="83"/>
      <c r="M1589" s="83"/>
      <c r="N1589" s="83"/>
      <c r="O1589" s="83"/>
      <c r="P1589" s="83"/>
      <c r="Q1589" s="83"/>
      <c r="R1589" s="83"/>
      <c r="S1589" s="83"/>
      <c r="T1589" s="83"/>
      <c r="U1589" s="99">
        <f>COUNTIF(通讯通路门店!$S:$S,$G1589)</f>
        <v>0</v>
      </c>
      <c r="V1589" s="99">
        <f>COUNTIFS(通讯通路门店!$S:$S,$G1589,通讯通路门店!$J:$J,"综合卖场")</f>
        <v>0</v>
      </c>
      <c r="W1589" s="99">
        <f>SUMIFS(通讯通路门店!$AJ:$AJ,通讯通路门店!$S:$S,通讯客户沙盘!$G1589)</f>
        <v>0</v>
      </c>
      <c r="X1589" s="99">
        <f t="shared" si="120"/>
        <v>0</v>
      </c>
      <c r="Y1589" s="99">
        <f>COUNTIFS(通讯通路门店!$S:$S,$G1589,通讯通路门店!$J:$J,"荣耀体验店")+COUNTIFS(通讯通路门店!$S:$S,$G1589,通讯通路门店!$J:$J,"荣耀授权专卖店")</f>
        <v>0</v>
      </c>
      <c r="Z1589" s="99">
        <f>COUNTIFS(通讯通路门店!$S:$S,$G1589,通讯通路门店!$J:$J,"VIVO体验店")</f>
        <v>0</v>
      </c>
      <c r="AA1589" s="99">
        <f>COUNTIFS(通讯通路门店!$S:$S,$G1589,通讯通路门店!$J:$J,"OPPO体验店")</f>
        <v>0</v>
      </c>
      <c r="AB1589" s="99">
        <f>COUNTIFS(通讯通路门店!$S:$S,$G1589,通讯通路门店!$J:$J,"华为授权体验店")+COUNTIFS(通讯通路门店!$S:$S,$G1589,通讯通路门店!$J:$J,"华为堡垒店")</f>
        <v>0</v>
      </c>
      <c r="AC1589" s="99">
        <f>COUNTIFS(通讯通路门店!$S:$S,$G1589,通讯通路门店!$J:$J,"小米体验店")</f>
        <v>0</v>
      </c>
      <c r="AD1589" s="99">
        <f>COUNTIFS(通讯通路门店!$S:$S,$G1589,通讯通路门店!$J:$J,"苹果体验店")</f>
        <v>0</v>
      </c>
      <c r="AE1589" s="99">
        <f>COUNTIFS(通讯通路门店!$S:$S,$G1589,通讯通路门店!$J:$J,"其他品牌专卖店")</f>
        <v>0</v>
      </c>
      <c r="AF1589" s="99">
        <f>SUMIFS(通讯通路门店!$BI:$BI,通讯通路门店!$S:$S,$G1589)</f>
        <v>0</v>
      </c>
      <c r="AG1589" s="99">
        <f>SUMIFS(通讯通路门店!$BH:$BH,通讯通路门店!$S:$S,$G1589)</f>
        <v>0</v>
      </c>
      <c r="AH1589" s="99">
        <f t="shared" si="121"/>
        <v>0</v>
      </c>
      <c r="AI1589" s="99">
        <f>SUMIFS(通讯通路门店!$BB:$BB,通讯通路门店!$S:$S,$G1589)</f>
        <v>0</v>
      </c>
      <c r="AJ1589" s="99">
        <f>SUMIFS(通讯通路门店!$BE:$BE,通讯通路门店!$S:$S,$G1589)</f>
        <v>0</v>
      </c>
      <c r="AK1589" s="99">
        <f>SUMIFS(通讯通路门店!$BG:$BG,通讯通路门店!$S:$S,$G1589)</f>
        <v>0</v>
      </c>
      <c r="AL1589" s="99">
        <f>SUMIFS(通讯通路门店!$BC:$BC,通讯通路门店!$S:$S,$G1589)</f>
        <v>0</v>
      </c>
      <c r="AM1589" s="99">
        <f>SUMIFS(通讯通路门店!$BD:$BD,通讯通路门店!$S:$S,$G1589)</f>
        <v>0</v>
      </c>
      <c r="AN1589" s="99">
        <f>SUMIFS(通讯通路门店!$BF:$BF,通讯通路门店!$S:$S,$G1589)</f>
        <v>0</v>
      </c>
      <c r="AO1589" s="99">
        <f t="shared" si="122"/>
        <v>0</v>
      </c>
      <c r="AP1589" s="99">
        <f>SUMIFS(通讯通路门店!$K:$K,通讯通路门店!$S:$S,$G1589)</f>
        <v>0</v>
      </c>
      <c r="AQ1589" s="83"/>
      <c r="AR1589" s="99">
        <f>SUMIFS(通讯通路门店!$T:$T,通讯通路门店!$S:$S,$G1589)</f>
        <v>0</v>
      </c>
      <c r="AS1589" s="99">
        <f>SUMIFS(通讯通路门店!$U:$U,通讯通路门店!$S:$S,$G1589)</f>
        <v>0</v>
      </c>
      <c r="AT1589" s="99">
        <f>SUMIFS(通讯通路门店!$V:$V,通讯通路门店!$S:$S,$G1589)</f>
        <v>0</v>
      </c>
      <c r="AU1589" s="99">
        <f>SUMIFS(通讯通路门店!$W:$W,通讯通路门店!$S:$S,$G1589)</f>
        <v>0</v>
      </c>
      <c r="AV1589" s="99">
        <f>SUMIFS(通讯通路门店!$Z:$Z,通讯通路门店!$S:$S,$G1589)</f>
        <v>0</v>
      </c>
      <c r="AW1589" s="99">
        <f>SUMIFS(通讯通路门店!$AB:$AB,通讯通路门店!$S:$S,$G1589)</f>
        <v>0</v>
      </c>
      <c r="AX1589" s="99">
        <f>SUMIFS(通讯通路门店!$X:$X,通讯通路门店!$S:$S,$G1589)</f>
        <v>0</v>
      </c>
      <c r="AY1589" s="99">
        <f>SUMIFS(通讯通路门店!$Y:$Y,通讯通路门店!$S:$S,$G1589)</f>
        <v>0</v>
      </c>
      <c r="AZ1589" s="99">
        <f>SUMIFS(通讯通路门店!$AA:$AA,通讯通路门店!$S:$S,$G1589)</f>
        <v>0</v>
      </c>
      <c r="BA1589" s="99">
        <f t="shared" si="123"/>
        <v>0</v>
      </c>
      <c r="BB1589" s="99">
        <f t="shared" si="124"/>
        <v>0</v>
      </c>
      <c r="BC1589" s="99">
        <f>SUMIFS(通讯通路门店!$W:$W,通讯通路门店!$S:$S,$G1589,通讯通路门店!$J:$J,"荣耀体验店")+SUMIFS(通讯通路门店!$W:$W,通讯通路门店!$S:$S,$G1589,通讯通路门店!$J:$J,"荣耀授权专卖店")</f>
        <v>0</v>
      </c>
      <c r="BD1589" s="99">
        <f>SUMIFS(通讯通路门店!$Z:$Z,通讯通路门店!$S:$S,$G1589,通讯通路门店!$J:$J,"VIVO体验店")</f>
        <v>0</v>
      </c>
      <c r="BE1589" s="99">
        <f>SUMIFS(通讯通路门店!$AB:$AB,通讯通路门店!$S:$S,$G1589,通讯通路门店!$J:$J,"OPPO体验店")</f>
        <v>0</v>
      </c>
      <c r="BF1589" s="99">
        <f>SUMIFS(通讯通路门店!$X:$X,通讯通路门店!$S:$S,$G1589,通讯通路门店!$J:$J,"华为授权体验店")+SUMIFS(通讯通路门店!$AA:$AA,通讯通路门店!$S:$S,$G1589,通讯通路门店!$J:$J,"华为堡垒店")</f>
        <v>0</v>
      </c>
      <c r="BG1589" s="99">
        <f>SUMIFS(通讯通路门店!$Y:$Y,通讯通路门店!$S:$S,$G1589,通讯通路门店!$J:$J,"小米体验店")</f>
        <v>0</v>
      </c>
      <c r="BH1589" s="99">
        <f>SUMIFS(通讯通路门店!$AA:$AA,通讯通路门店!$S:$S,$G1589,通讯通路门店!$J:$J,"苹果体验店")</f>
        <v>0</v>
      </c>
      <c r="BI1589" s="99">
        <f>SUMIFS(通讯通路门店!$K:$K,通讯通路门店!$S:$S,$G1589,通讯通路门店!$J:$J,"其他品牌专卖店")</f>
        <v>0</v>
      </c>
      <c r="BJ1589" s="99">
        <f>SUMIFS(通讯通路门店!$AC:$AC,通讯通路门店!$S:$S,$G1589)</f>
        <v>0</v>
      </c>
      <c r="BK1589" s="99">
        <f>SUMIFS(通讯通路门店!$AD:$AD,通讯通路门店!$S:$S,$G1589)</f>
        <v>0</v>
      </c>
      <c r="BL1589" s="99">
        <f>SUMIFS(通讯通路门店!$AE:$AE,通讯通路门店!$S:$S,$G1589)</f>
        <v>0</v>
      </c>
      <c r="BM1589" s="99">
        <f>SUMIFS(通讯通路门店!$AF:$AF,通讯通路门店!$S:$S,$G1589)</f>
        <v>0</v>
      </c>
      <c r="BN1589" s="99">
        <f>SUMIFS(通讯通路门店!$AG:$AG,通讯通路门店!$S:$S,$G1589)</f>
        <v>0</v>
      </c>
      <c r="BO1589" s="99">
        <f>SUMIFS(通讯通路门店!$AH:$AH,通讯通路门店!$S:$S,$G1589)</f>
        <v>0</v>
      </c>
      <c r="BP1589" s="99">
        <f>SUMIFS(通讯通路门店!$AI:$AI,通讯通路门店!$S:$S,$G1589)</f>
        <v>0</v>
      </c>
      <c r="BQ1589" s="83"/>
    </row>
    <row r="1590" spans="1:69">
      <c r="A1590" s="99" t="str">
        <f>IFERROR(_xlfn.XLOOKUP($G1590,通讯通路门店!$S$4:$S$993933,通讯通路门店!$A$4:$A$993933,0,0),"")</f>
        <v>海南省</v>
      </c>
      <c r="B1590" s="99" t="str">
        <f>IFERROR(_xlfn.XLOOKUP($G1590,通讯通路门店!$S$4:$S$993933,通讯通路门店!$B$4:$B$993933,0,0),"")</f>
        <v>昌江黎族自治县</v>
      </c>
      <c r="C1590" s="99" t="str">
        <f>IFERROR(_xlfn.XLOOKUP($G1590,通讯通路门店!$S$4:$S$993933,通讯通路门店!$C$4:$C$993933,0,0),"")</f>
        <v>昌江黎族自治县</v>
      </c>
      <c r="D1590" s="99" t="str">
        <f>IFERROR(_xlfn.XLOOKUP($G1590,通讯通路门店!$S$4:$S$993933,通讯通路门店!$D$4:$D$993933,0,0),"")</f>
        <v>叉河镇</v>
      </c>
      <c r="E1590" s="83"/>
      <c r="F1590" s="83"/>
      <c r="G1590" s="101"/>
      <c r="H1590" s="102">
        <f>IFERROR(_xlfn.XLOOKUP($G1590,通讯通路门店!$S$4:$S$993933,通讯通路门店!$R$4:$R$993933,0,0),"")</f>
        <v>0</v>
      </c>
      <c r="I1590" s="83"/>
      <c r="J1590" s="83"/>
      <c r="K1590" s="83"/>
      <c r="L1590" s="83"/>
      <c r="M1590" s="83"/>
      <c r="N1590" s="83"/>
      <c r="O1590" s="83"/>
      <c r="P1590" s="83"/>
      <c r="Q1590" s="83"/>
      <c r="R1590" s="83"/>
      <c r="S1590" s="83"/>
      <c r="T1590" s="83"/>
      <c r="U1590" s="99">
        <f>COUNTIF(通讯通路门店!$S:$S,$G1590)</f>
        <v>0</v>
      </c>
      <c r="V1590" s="99">
        <f>COUNTIFS(通讯通路门店!$S:$S,$G1590,通讯通路门店!$J:$J,"综合卖场")</f>
        <v>0</v>
      </c>
      <c r="W1590" s="99">
        <f>SUMIFS(通讯通路门店!$AJ:$AJ,通讯通路门店!$S:$S,通讯客户沙盘!$G1590)</f>
        <v>0</v>
      </c>
      <c r="X1590" s="99">
        <f t="shared" si="120"/>
        <v>0</v>
      </c>
      <c r="Y1590" s="99">
        <f>COUNTIFS(通讯通路门店!$S:$S,$G1590,通讯通路门店!$J:$J,"荣耀体验店")+COUNTIFS(通讯通路门店!$S:$S,$G1590,通讯通路门店!$J:$J,"荣耀授权专卖店")</f>
        <v>0</v>
      </c>
      <c r="Z1590" s="99">
        <f>COUNTIFS(通讯通路门店!$S:$S,$G1590,通讯通路门店!$J:$J,"VIVO体验店")</f>
        <v>0</v>
      </c>
      <c r="AA1590" s="99">
        <f>COUNTIFS(通讯通路门店!$S:$S,$G1590,通讯通路门店!$J:$J,"OPPO体验店")</f>
        <v>0</v>
      </c>
      <c r="AB1590" s="99">
        <f>COUNTIFS(通讯通路门店!$S:$S,$G1590,通讯通路门店!$J:$J,"华为授权体验店")+COUNTIFS(通讯通路门店!$S:$S,$G1590,通讯通路门店!$J:$J,"华为堡垒店")</f>
        <v>0</v>
      </c>
      <c r="AC1590" s="99">
        <f>COUNTIFS(通讯通路门店!$S:$S,$G1590,通讯通路门店!$J:$J,"小米体验店")</f>
        <v>0</v>
      </c>
      <c r="AD1590" s="99">
        <f>COUNTIFS(通讯通路门店!$S:$S,$G1590,通讯通路门店!$J:$J,"苹果体验店")</f>
        <v>0</v>
      </c>
      <c r="AE1590" s="99">
        <f>COUNTIFS(通讯通路门店!$S:$S,$G1590,通讯通路门店!$J:$J,"其他品牌专卖店")</f>
        <v>0</v>
      </c>
      <c r="AF1590" s="99">
        <f>SUMIFS(通讯通路门店!$BI:$BI,通讯通路门店!$S:$S,$G1590)</f>
        <v>0</v>
      </c>
      <c r="AG1590" s="99">
        <f>SUMIFS(通讯通路门店!$BH:$BH,通讯通路门店!$S:$S,$G1590)</f>
        <v>0</v>
      </c>
      <c r="AH1590" s="99">
        <f t="shared" si="121"/>
        <v>0</v>
      </c>
      <c r="AI1590" s="99">
        <f>SUMIFS(通讯通路门店!$BB:$BB,通讯通路门店!$S:$S,$G1590)</f>
        <v>0</v>
      </c>
      <c r="AJ1590" s="99">
        <f>SUMIFS(通讯通路门店!$BE:$BE,通讯通路门店!$S:$S,$G1590)</f>
        <v>0</v>
      </c>
      <c r="AK1590" s="99">
        <f>SUMIFS(通讯通路门店!$BG:$BG,通讯通路门店!$S:$S,$G1590)</f>
        <v>0</v>
      </c>
      <c r="AL1590" s="99">
        <f>SUMIFS(通讯通路门店!$BC:$BC,通讯通路门店!$S:$S,$G1590)</f>
        <v>0</v>
      </c>
      <c r="AM1590" s="99">
        <f>SUMIFS(通讯通路门店!$BD:$BD,通讯通路门店!$S:$S,$G1590)</f>
        <v>0</v>
      </c>
      <c r="AN1590" s="99">
        <f>SUMIFS(通讯通路门店!$BF:$BF,通讯通路门店!$S:$S,$G1590)</f>
        <v>0</v>
      </c>
      <c r="AO1590" s="99">
        <f t="shared" si="122"/>
        <v>0</v>
      </c>
      <c r="AP1590" s="99">
        <f>SUMIFS(通讯通路门店!$K:$K,通讯通路门店!$S:$S,$G1590)</f>
        <v>0</v>
      </c>
      <c r="AQ1590" s="83"/>
      <c r="AR1590" s="99">
        <f>SUMIFS(通讯通路门店!$T:$T,通讯通路门店!$S:$S,$G1590)</f>
        <v>0</v>
      </c>
      <c r="AS1590" s="99">
        <f>SUMIFS(通讯通路门店!$U:$U,通讯通路门店!$S:$S,$G1590)</f>
        <v>0</v>
      </c>
      <c r="AT1590" s="99">
        <f>SUMIFS(通讯通路门店!$V:$V,通讯通路门店!$S:$S,$G1590)</f>
        <v>0</v>
      </c>
      <c r="AU1590" s="99">
        <f>SUMIFS(通讯通路门店!$W:$W,通讯通路门店!$S:$S,$G1590)</f>
        <v>0</v>
      </c>
      <c r="AV1590" s="99">
        <f>SUMIFS(通讯通路门店!$Z:$Z,通讯通路门店!$S:$S,$G1590)</f>
        <v>0</v>
      </c>
      <c r="AW1590" s="99">
        <f>SUMIFS(通讯通路门店!$AB:$AB,通讯通路门店!$S:$S,$G1590)</f>
        <v>0</v>
      </c>
      <c r="AX1590" s="99">
        <f>SUMIFS(通讯通路门店!$X:$X,通讯通路门店!$S:$S,$G1590)</f>
        <v>0</v>
      </c>
      <c r="AY1590" s="99">
        <f>SUMIFS(通讯通路门店!$Y:$Y,通讯通路门店!$S:$S,$G1590)</f>
        <v>0</v>
      </c>
      <c r="AZ1590" s="99">
        <f>SUMIFS(通讯通路门店!$AA:$AA,通讯通路门店!$S:$S,$G1590)</f>
        <v>0</v>
      </c>
      <c r="BA1590" s="99">
        <f t="shared" si="123"/>
        <v>0</v>
      </c>
      <c r="BB1590" s="99">
        <f t="shared" si="124"/>
        <v>0</v>
      </c>
      <c r="BC1590" s="99">
        <f>SUMIFS(通讯通路门店!$W:$W,通讯通路门店!$S:$S,$G1590,通讯通路门店!$J:$J,"荣耀体验店")+SUMIFS(通讯通路门店!$W:$W,通讯通路门店!$S:$S,$G1590,通讯通路门店!$J:$J,"荣耀授权专卖店")</f>
        <v>0</v>
      </c>
      <c r="BD1590" s="99">
        <f>SUMIFS(通讯通路门店!$Z:$Z,通讯通路门店!$S:$S,$G1590,通讯通路门店!$J:$J,"VIVO体验店")</f>
        <v>0</v>
      </c>
      <c r="BE1590" s="99">
        <f>SUMIFS(通讯通路门店!$AB:$AB,通讯通路门店!$S:$S,$G1590,通讯通路门店!$J:$J,"OPPO体验店")</f>
        <v>0</v>
      </c>
      <c r="BF1590" s="99">
        <f>SUMIFS(通讯通路门店!$X:$X,通讯通路门店!$S:$S,$G1590,通讯通路门店!$J:$J,"华为授权体验店")+SUMIFS(通讯通路门店!$AA:$AA,通讯通路门店!$S:$S,$G1590,通讯通路门店!$J:$J,"华为堡垒店")</f>
        <v>0</v>
      </c>
      <c r="BG1590" s="99">
        <f>SUMIFS(通讯通路门店!$Y:$Y,通讯通路门店!$S:$S,$G1590,通讯通路门店!$J:$J,"小米体验店")</f>
        <v>0</v>
      </c>
      <c r="BH1590" s="99">
        <f>SUMIFS(通讯通路门店!$AA:$AA,通讯通路门店!$S:$S,$G1590,通讯通路门店!$J:$J,"苹果体验店")</f>
        <v>0</v>
      </c>
      <c r="BI1590" s="99">
        <f>SUMIFS(通讯通路门店!$K:$K,通讯通路门店!$S:$S,$G1590,通讯通路门店!$J:$J,"其他品牌专卖店")</f>
        <v>0</v>
      </c>
      <c r="BJ1590" s="99">
        <f>SUMIFS(通讯通路门店!$AC:$AC,通讯通路门店!$S:$S,$G1590)</f>
        <v>0</v>
      </c>
      <c r="BK1590" s="99">
        <f>SUMIFS(通讯通路门店!$AD:$AD,通讯通路门店!$S:$S,$G1590)</f>
        <v>0</v>
      </c>
      <c r="BL1590" s="99">
        <f>SUMIFS(通讯通路门店!$AE:$AE,通讯通路门店!$S:$S,$G1590)</f>
        <v>0</v>
      </c>
      <c r="BM1590" s="99">
        <f>SUMIFS(通讯通路门店!$AF:$AF,通讯通路门店!$S:$S,$G1590)</f>
        <v>0</v>
      </c>
      <c r="BN1590" s="99">
        <f>SUMIFS(通讯通路门店!$AG:$AG,通讯通路门店!$S:$S,$G1590)</f>
        <v>0</v>
      </c>
      <c r="BO1590" s="99">
        <f>SUMIFS(通讯通路门店!$AH:$AH,通讯通路门店!$S:$S,$G1590)</f>
        <v>0</v>
      </c>
      <c r="BP1590" s="99">
        <f>SUMIFS(通讯通路门店!$AI:$AI,通讯通路门店!$S:$S,$G1590)</f>
        <v>0</v>
      </c>
      <c r="BQ1590" s="83"/>
    </row>
    <row r="1591" spans="1:69">
      <c r="A1591" s="99" t="str">
        <f>IFERROR(_xlfn.XLOOKUP($G1591,通讯通路门店!$S$4:$S$993933,通讯通路门店!$A$4:$A$993933,0,0),"")</f>
        <v>海南省</v>
      </c>
      <c r="B1591" s="99" t="str">
        <f>IFERROR(_xlfn.XLOOKUP($G1591,通讯通路门店!$S$4:$S$993933,通讯通路门店!$B$4:$B$993933,0,0),"")</f>
        <v>昌江黎族自治县</v>
      </c>
      <c r="C1591" s="99" t="str">
        <f>IFERROR(_xlfn.XLOOKUP($G1591,通讯通路门店!$S$4:$S$993933,通讯通路门店!$C$4:$C$993933,0,0),"")</f>
        <v>昌江黎族自治县</v>
      </c>
      <c r="D1591" s="99" t="str">
        <f>IFERROR(_xlfn.XLOOKUP($G1591,通讯通路门店!$S$4:$S$993933,通讯通路门店!$D$4:$D$993933,0,0),"")</f>
        <v>叉河镇</v>
      </c>
      <c r="E1591" s="83"/>
      <c r="F1591" s="83"/>
      <c r="G1591" s="101"/>
      <c r="H1591" s="102">
        <f>IFERROR(_xlfn.XLOOKUP($G1591,通讯通路门店!$S$4:$S$993933,通讯通路门店!$R$4:$R$993933,0,0),"")</f>
        <v>0</v>
      </c>
      <c r="I1591" s="83"/>
      <c r="J1591" s="83"/>
      <c r="K1591" s="83"/>
      <c r="L1591" s="83"/>
      <c r="M1591" s="83"/>
      <c r="N1591" s="83"/>
      <c r="O1591" s="83"/>
      <c r="P1591" s="83"/>
      <c r="Q1591" s="83"/>
      <c r="R1591" s="83"/>
      <c r="S1591" s="83"/>
      <c r="T1591" s="83"/>
      <c r="U1591" s="99">
        <f>COUNTIF(通讯通路门店!$S:$S,$G1591)</f>
        <v>0</v>
      </c>
      <c r="V1591" s="99">
        <f>COUNTIFS(通讯通路门店!$S:$S,$G1591,通讯通路门店!$J:$J,"综合卖场")</f>
        <v>0</v>
      </c>
      <c r="W1591" s="99">
        <f>SUMIFS(通讯通路门店!$AJ:$AJ,通讯通路门店!$S:$S,通讯客户沙盘!$G1591)</f>
        <v>0</v>
      </c>
      <c r="X1591" s="99">
        <f t="shared" si="120"/>
        <v>0</v>
      </c>
      <c r="Y1591" s="99">
        <f>COUNTIFS(通讯通路门店!$S:$S,$G1591,通讯通路门店!$J:$J,"荣耀体验店")+COUNTIFS(通讯通路门店!$S:$S,$G1591,通讯通路门店!$J:$J,"荣耀授权专卖店")</f>
        <v>0</v>
      </c>
      <c r="Z1591" s="99">
        <f>COUNTIFS(通讯通路门店!$S:$S,$G1591,通讯通路门店!$J:$J,"VIVO体验店")</f>
        <v>0</v>
      </c>
      <c r="AA1591" s="99">
        <f>COUNTIFS(通讯通路门店!$S:$S,$G1591,通讯通路门店!$J:$J,"OPPO体验店")</f>
        <v>0</v>
      </c>
      <c r="AB1591" s="99">
        <f>COUNTIFS(通讯通路门店!$S:$S,$G1591,通讯通路门店!$J:$J,"华为授权体验店")+COUNTIFS(通讯通路门店!$S:$S,$G1591,通讯通路门店!$J:$J,"华为堡垒店")</f>
        <v>0</v>
      </c>
      <c r="AC1591" s="99">
        <f>COUNTIFS(通讯通路门店!$S:$S,$G1591,通讯通路门店!$J:$J,"小米体验店")</f>
        <v>0</v>
      </c>
      <c r="AD1591" s="99">
        <f>COUNTIFS(通讯通路门店!$S:$S,$G1591,通讯通路门店!$J:$J,"苹果体验店")</f>
        <v>0</v>
      </c>
      <c r="AE1591" s="99">
        <f>COUNTIFS(通讯通路门店!$S:$S,$G1591,通讯通路门店!$J:$J,"其他品牌专卖店")</f>
        <v>0</v>
      </c>
      <c r="AF1591" s="99">
        <f>SUMIFS(通讯通路门店!$BI:$BI,通讯通路门店!$S:$S,$G1591)</f>
        <v>0</v>
      </c>
      <c r="AG1591" s="99">
        <f>SUMIFS(通讯通路门店!$BH:$BH,通讯通路门店!$S:$S,$G1591)</f>
        <v>0</v>
      </c>
      <c r="AH1591" s="99">
        <f t="shared" si="121"/>
        <v>0</v>
      </c>
      <c r="AI1591" s="99">
        <f>SUMIFS(通讯通路门店!$BB:$BB,通讯通路门店!$S:$S,$G1591)</f>
        <v>0</v>
      </c>
      <c r="AJ1591" s="99">
        <f>SUMIFS(通讯通路门店!$BE:$BE,通讯通路门店!$S:$S,$G1591)</f>
        <v>0</v>
      </c>
      <c r="AK1591" s="99">
        <f>SUMIFS(通讯通路门店!$BG:$BG,通讯通路门店!$S:$S,$G1591)</f>
        <v>0</v>
      </c>
      <c r="AL1591" s="99">
        <f>SUMIFS(通讯通路门店!$BC:$BC,通讯通路门店!$S:$S,$G1591)</f>
        <v>0</v>
      </c>
      <c r="AM1591" s="99">
        <f>SUMIFS(通讯通路门店!$BD:$BD,通讯通路门店!$S:$S,$G1591)</f>
        <v>0</v>
      </c>
      <c r="AN1591" s="99">
        <f>SUMIFS(通讯通路门店!$BF:$BF,通讯通路门店!$S:$S,$G1591)</f>
        <v>0</v>
      </c>
      <c r="AO1591" s="99">
        <f t="shared" si="122"/>
        <v>0</v>
      </c>
      <c r="AP1591" s="99">
        <f>SUMIFS(通讯通路门店!$K:$K,通讯通路门店!$S:$S,$G1591)</f>
        <v>0</v>
      </c>
      <c r="AQ1591" s="83"/>
      <c r="AR1591" s="99">
        <f>SUMIFS(通讯通路门店!$T:$T,通讯通路门店!$S:$S,$G1591)</f>
        <v>0</v>
      </c>
      <c r="AS1591" s="99">
        <f>SUMIFS(通讯通路门店!$U:$U,通讯通路门店!$S:$S,$G1591)</f>
        <v>0</v>
      </c>
      <c r="AT1591" s="99">
        <f>SUMIFS(通讯通路门店!$V:$V,通讯通路门店!$S:$S,$G1591)</f>
        <v>0</v>
      </c>
      <c r="AU1591" s="99">
        <f>SUMIFS(通讯通路门店!$W:$W,通讯通路门店!$S:$S,$G1591)</f>
        <v>0</v>
      </c>
      <c r="AV1591" s="99">
        <f>SUMIFS(通讯通路门店!$Z:$Z,通讯通路门店!$S:$S,$G1591)</f>
        <v>0</v>
      </c>
      <c r="AW1591" s="99">
        <f>SUMIFS(通讯通路门店!$AB:$AB,通讯通路门店!$S:$S,$G1591)</f>
        <v>0</v>
      </c>
      <c r="AX1591" s="99">
        <f>SUMIFS(通讯通路门店!$X:$X,通讯通路门店!$S:$S,$G1591)</f>
        <v>0</v>
      </c>
      <c r="AY1591" s="99">
        <f>SUMIFS(通讯通路门店!$Y:$Y,通讯通路门店!$S:$S,$G1591)</f>
        <v>0</v>
      </c>
      <c r="AZ1591" s="99">
        <f>SUMIFS(通讯通路门店!$AA:$AA,通讯通路门店!$S:$S,$G1591)</f>
        <v>0</v>
      </c>
      <c r="BA1591" s="99">
        <f t="shared" si="123"/>
        <v>0</v>
      </c>
      <c r="BB1591" s="99">
        <f t="shared" si="124"/>
        <v>0</v>
      </c>
      <c r="BC1591" s="99">
        <f>SUMIFS(通讯通路门店!$W:$W,通讯通路门店!$S:$S,$G1591,通讯通路门店!$J:$J,"荣耀体验店")+SUMIFS(通讯通路门店!$W:$W,通讯通路门店!$S:$S,$G1591,通讯通路门店!$J:$J,"荣耀授权专卖店")</f>
        <v>0</v>
      </c>
      <c r="BD1591" s="99">
        <f>SUMIFS(通讯通路门店!$Z:$Z,通讯通路门店!$S:$S,$G1591,通讯通路门店!$J:$J,"VIVO体验店")</f>
        <v>0</v>
      </c>
      <c r="BE1591" s="99">
        <f>SUMIFS(通讯通路门店!$AB:$AB,通讯通路门店!$S:$S,$G1591,通讯通路门店!$J:$J,"OPPO体验店")</f>
        <v>0</v>
      </c>
      <c r="BF1591" s="99">
        <f>SUMIFS(通讯通路门店!$X:$X,通讯通路门店!$S:$S,$G1591,通讯通路门店!$J:$J,"华为授权体验店")+SUMIFS(通讯通路门店!$AA:$AA,通讯通路门店!$S:$S,$G1591,通讯通路门店!$J:$J,"华为堡垒店")</f>
        <v>0</v>
      </c>
      <c r="BG1591" s="99">
        <f>SUMIFS(通讯通路门店!$Y:$Y,通讯通路门店!$S:$S,$G1591,通讯通路门店!$J:$J,"小米体验店")</f>
        <v>0</v>
      </c>
      <c r="BH1591" s="99">
        <f>SUMIFS(通讯通路门店!$AA:$AA,通讯通路门店!$S:$S,$G1591,通讯通路门店!$J:$J,"苹果体验店")</f>
        <v>0</v>
      </c>
      <c r="BI1591" s="99">
        <f>SUMIFS(通讯通路门店!$K:$K,通讯通路门店!$S:$S,$G1591,通讯通路门店!$J:$J,"其他品牌专卖店")</f>
        <v>0</v>
      </c>
      <c r="BJ1591" s="99">
        <f>SUMIFS(通讯通路门店!$AC:$AC,通讯通路门店!$S:$S,$G1591)</f>
        <v>0</v>
      </c>
      <c r="BK1591" s="99">
        <f>SUMIFS(通讯通路门店!$AD:$AD,通讯通路门店!$S:$S,$G1591)</f>
        <v>0</v>
      </c>
      <c r="BL1591" s="99">
        <f>SUMIFS(通讯通路门店!$AE:$AE,通讯通路门店!$S:$S,$G1591)</f>
        <v>0</v>
      </c>
      <c r="BM1591" s="99">
        <f>SUMIFS(通讯通路门店!$AF:$AF,通讯通路门店!$S:$S,$G1591)</f>
        <v>0</v>
      </c>
      <c r="BN1591" s="99">
        <f>SUMIFS(通讯通路门店!$AG:$AG,通讯通路门店!$S:$S,$G1591)</f>
        <v>0</v>
      </c>
      <c r="BO1591" s="99">
        <f>SUMIFS(通讯通路门店!$AH:$AH,通讯通路门店!$S:$S,$G1591)</f>
        <v>0</v>
      </c>
      <c r="BP1591" s="99">
        <f>SUMIFS(通讯通路门店!$AI:$AI,通讯通路门店!$S:$S,$G1591)</f>
        <v>0</v>
      </c>
      <c r="BQ1591" s="83"/>
    </row>
    <row r="1592" spans="1:69">
      <c r="A1592" s="99" t="str">
        <f>IFERROR(_xlfn.XLOOKUP($G1592,通讯通路门店!$S$4:$S$993933,通讯通路门店!$A$4:$A$993933,0,0),"")</f>
        <v>海南省</v>
      </c>
      <c r="B1592" s="99" t="str">
        <f>IFERROR(_xlfn.XLOOKUP($G1592,通讯通路门店!$S$4:$S$993933,通讯通路门店!$B$4:$B$993933,0,0),"")</f>
        <v>昌江黎族自治县</v>
      </c>
      <c r="C1592" s="99" t="str">
        <f>IFERROR(_xlfn.XLOOKUP($G1592,通讯通路门店!$S$4:$S$993933,通讯通路门店!$C$4:$C$993933,0,0),"")</f>
        <v>昌江黎族自治县</v>
      </c>
      <c r="D1592" s="99" t="str">
        <f>IFERROR(_xlfn.XLOOKUP($G1592,通讯通路门店!$S$4:$S$993933,通讯通路门店!$D$4:$D$993933,0,0),"")</f>
        <v>叉河镇</v>
      </c>
      <c r="E1592" s="83"/>
      <c r="F1592" s="83"/>
      <c r="G1592" s="101"/>
      <c r="H1592" s="102">
        <f>IFERROR(_xlfn.XLOOKUP($G1592,通讯通路门店!$S$4:$S$993933,通讯通路门店!$R$4:$R$993933,0,0),"")</f>
        <v>0</v>
      </c>
      <c r="I1592" s="83"/>
      <c r="J1592" s="83"/>
      <c r="K1592" s="83"/>
      <c r="L1592" s="83"/>
      <c r="M1592" s="83"/>
      <c r="N1592" s="83"/>
      <c r="O1592" s="83"/>
      <c r="P1592" s="83"/>
      <c r="Q1592" s="83"/>
      <c r="R1592" s="83"/>
      <c r="S1592" s="83"/>
      <c r="T1592" s="83"/>
      <c r="U1592" s="99">
        <f>COUNTIF(通讯通路门店!$S:$S,$G1592)</f>
        <v>0</v>
      </c>
      <c r="V1592" s="99">
        <f>COUNTIFS(通讯通路门店!$S:$S,$G1592,通讯通路门店!$J:$J,"综合卖场")</f>
        <v>0</v>
      </c>
      <c r="W1592" s="99">
        <f>SUMIFS(通讯通路门店!$AJ:$AJ,通讯通路门店!$S:$S,通讯客户沙盘!$G1592)</f>
        <v>0</v>
      </c>
      <c r="X1592" s="99">
        <f t="shared" si="120"/>
        <v>0</v>
      </c>
      <c r="Y1592" s="99">
        <f>COUNTIFS(通讯通路门店!$S:$S,$G1592,通讯通路门店!$J:$J,"荣耀体验店")+COUNTIFS(通讯通路门店!$S:$S,$G1592,通讯通路门店!$J:$J,"荣耀授权专卖店")</f>
        <v>0</v>
      </c>
      <c r="Z1592" s="99">
        <f>COUNTIFS(通讯通路门店!$S:$S,$G1592,通讯通路门店!$J:$J,"VIVO体验店")</f>
        <v>0</v>
      </c>
      <c r="AA1592" s="99">
        <f>COUNTIFS(通讯通路门店!$S:$S,$G1592,通讯通路门店!$J:$J,"OPPO体验店")</f>
        <v>0</v>
      </c>
      <c r="AB1592" s="99">
        <f>COUNTIFS(通讯通路门店!$S:$S,$G1592,通讯通路门店!$J:$J,"华为授权体验店")+COUNTIFS(通讯通路门店!$S:$S,$G1592,通讯通路门店!$J:$J,"华为堡垒店")</f>
        <v>0</v>
      </c>
      <c r="AC1592" s="99">
        <f>COUNTIFS(通讯通路门店!$S:$S,$G1592,通讯通路门店!$J:$J,"小米体验店")</f>
        <v>0</v>
      </c>
      <c r="AD1592" s="99">
        <f>COUNTIFS(通讯通路门店!$S:$S,$G1592,通讯通路门店!$J:$J,"苹果体验店")</f>
        <v>0</v>
      </c>
      <c r="AE1592" s="99">
        <f>COUNTIFS(通讯通路门店!$S:$S,$G1592,通讯通路门店!$J:$J,"其他品牌专卖店")</f>
        <v>0</v>
      </c>
      <c r="AF1592" s="99">
        <f>SUMIFS(通讯通路门店!$BI:$BI,通讯通路门店!$S:$S,$G1592)</f>
        <v>0</v>
      </c>
      <c r="AG1592" s="99">
        <f>SUMIFS(通讯通路门店!$BH:$BH,通讯通路门店!$S:$S,$G1592)</f>
        <v>0</v>
      </c>
      <c r="AH1592" s="99">
        <f t="shared" si="121"/>
        <v>0</v>
      </c>
      <c r="AI1592" s="99">
        <f>SUMIFS(通讯通路门店!$BB:$BB,通讯通路门店!$S:$S,$G1592)</f>
        <v>0</v>
      </c>
      <c r="AJ1592" s="99">
        <f>SUMIFS(通讯通路门店!$BE:$BE,通讯通路门店!$S:$S,$G1592)</f>
        <v>0</v>
      </c>
      <c r="AK1592" s="99">
        <f>SUMIFS(通讯通路门店!$BG:$BG,通讯通路门店!$S:$S,$G1592)</f>
        <v>0</v>
      </c>
      <c r="AL1592" s="99">
        <f>SUMIFS(通讯通路门店!$BC:$BC,通讯通路门店!$S:$S,$G1592)</f>
        <v>0</v>
      </c>
      <c r="AM1592" s="99">
        <f>SUMIFS(通讯通路门店!$BD:$BD,通讯通路门店!$S:$S,$G1592)</f>
        <v>0</v>
      </c>
      <c r="AN1592" s="99">
        <f>SUMIFS(通讯通路门店!$BF:$BF,通讯通路门店!$S:$S,$G1592)</f>
        <v>0</v>
      </c>
      <c r="AO1592" s="99">
        <f t="shared" si="122"/>
        <v>0</v>
      </c>
      <c r="AP1592" s="99">
        <f>SUMIFS(通讯通路门店!$K:$K,通讯通路门店!$S:$S,$G1592)</f>
        <v>0</v>
      </c>
      <c r="AQ1592" s="83"/>
      <c r="AR1592" s="99">
        <f>SUMIFS(通讯通路门店!$T:$T,通讯通路门店!$S:$S,$G1592)</f>
        <v>0</v>
      </c>
      <c r="AS1592" s="99">
        <f>SUMIFS(通讯通路门店!$U:$U,通讯通路门店!$S:$S,$G1592)</f>
        <v>0</v>
      </c>
      <c r="AT1592" s="99">
        <f>SUMIFS(通讯通路门店!$V:$V,通讯通路门店!$S:$S,$G1592)</f>
        <v>0</v>
      </c>
      <c r="AU1592" s="99">
        <f>SUMIFS(通讯通路门店!$W:$W,通讯通路门店!$S:$S,$G1592)</f>
        <v>0</v>
      </c>
      <c r="AV1592" s="99">
        <f>SUMIFS(通讯通路门店!$Z:$Z,通讯通路门店!$S:$S,$G1592)</f>
        <v>0</v>
      </c>
      <c r="AW1592" s="99">
        <f>SUMIFS(通讯通路门店!$AB:$AB,通讯通路门店!$S:$S,$G1592)</f>
        <v>0</v>
      </c>
      <c r="AX1592" s="99">
        <f>SUMIFS(通讯通路门店!$X:$X,通讯通路门店!$S:$S,$G1592)</f>
        <v>0</v>
      </c>
      <c r="AY1592" s="99">
        <f>SUMIFS(通讯通路门店!$Y:$Y,通讯通路门店!$S:$S,$G1592)</f>
        <v>0</v>
      </c>
      <c r="AZ1592" s="99">
        <f>SUMIFS(通讯通路门店!$AA:$AA,通讯通路门店!$S:$S,$G1592)</f>
        <v>0</v>
      </c>
      <c r="BA1592" s="99">
        <f t="shared" si="123"/>
        <v>0</v>
      </c>
      <c r="BB1592" s="99">
        <f t="shared" si="124"/>
        <v>0</v>
      </c>
      <c r="BC1592" s="99">
        <f>SUMIFS(通讯通路门店!$W:$W,通讯通路门店!$S:$S,$G1592,通讯通路门店!$J:$J,"荣耀体验店")+SUMIFS(通讯通路门店!$W:$W,通讯通路门店!$S:$S,$G1592,通讯通路门店!$J:$J,"荣耀授权专卖店")</f>
        <v>0</v>
      </c>
      <c r="BD1592" s="99">
        <f>SUMIFS(通讯通路门店!$Z:$Z,通讯通路门店!$S:$S,$G1592,通讯通路门店!$J:$J,"VIVO体验店")</f>
        <v>0</v>
      </c>
      <c r="BE1592" s="99">
        <f>SUMIFS(通讯通路门店!$AB:$AB,通讯通路门店!$S:$S,$G1592,通讯通路门店!$J:$J,"OPPO体验店")</f>
        <v>0</v>
      </c>
      <c r="BF1592" s="99">
        <f>SUMIFS(通讯通路门店!$X:$X,通讯通路门店!$S:$S,$G1592,通讯通路门店!$J:$J,"华为授权体验店")+SUMIFS(通讯通路门店!$AA:$AA,通讯通路门店!$S:$S,$G1592,通讯通路门店!$J:$J,"华为堡垒店")</f>
        <v>0</v>
      </c>
      <c r="BG1592" s="99">
        <f>SUMIFS(通讯通路门店!$Y:$Y,通讯通路门店!$S:$S,$G1592,通讯通路门店!$J:$J,"小米体验店")</f>
        <v>0</v>
      </c>
      <c r="BH1592" s="99">
        <f>SUMIFS(通讯通路门店!$AA:$AA,通讯通路门店!$S:$S,$G1592,通讯通路门店!$J:$J,"苹果体验店")</f>
        <v>0</v>
      </c>
      <c r="BI1592" s="99">
        <f>SUMIFS(通讯通路门店!$K:$K,通讯通路门店!$S:$S,$G1592,通讯通路门店!$J:$J,"其他品牌专卖店")</f>
        <v>0</v>
      </c>
      <c r="BJ1592" s="99">
        <f>SUMIFS(通讯通路门店!$AC:$AC,通讯通路门店!$S:$S,$G1592)</f>
        <v>0</v>
      </c>
      <c r="BK1592" s="99">
        <f>SUMIFS(通讯通路门店!$AD:$AD,通讯通路门店!$S:$S,$G1592)</f>
        <v>0</v>
      </c>
      <c r="BL1592" s="99">
        <f>SUMIFS(通讯通路门店!$AE:$AE,通讯通路门店!$S:$S,$G1592)</f>
        <v>0</v>
      </c>
      <c r="BM1592" s="99">
        <f>SUMIFS(通讯通路门店!$AF:$AF,通讯通路门店!$S:$S,$G1592)</f>
        <v>0</v>
      </c>
      <c r="BN1592" s="99">
        <f>SUMIFS(通讯通路门店!$AG:$AG,通讯通路门店!$S:$S,$G1592)</f>
        <v>0</v>
      </c>
      <c r="BO1592" s="99">
        <f>SUMIFS(通讯通路门店!$AH:$AH,通讯通路门店!$S:$S,$G1592)</f>
        <v>0</v>
      </c>
      <c r="BP1592" s="99">
        <f>SUMIFS(通讯通路门店!$AI:$AI,通讯通路门店!$S:$S,$G1592)</f>
        <v>0</v>
      </c>
      <c r="BQ1592" s="83"/>
    </row>
    <row r="1593" spans="1:69">
      <c r="A1593" s="99" t="str">
        <f>IFERROR(_xlfn.XLOOKUP($G1593,通讯通路门店!$S$4:$S$993933,通讯通路门店!$A$4:$A$993933,0,0),"")</f>
        <v>海南省</v>
      </c>
      <c r="B1593" s="99" t="str">
        <f>IFERROR(_xlfn.XLOOKUP($G1593,通讯通路门店!$S$4:$S$993933,通讯通路门店!$B$4:$B$993933,0,0),"")</f>
        <v>昌江黎族自治县</v>
      </c>
      <c r="C1593" s="99" t="str">
        <f>IFERROR(_xlfn.XLOOKUP($G1593,通讯通路门店!$S$4:$S$993933,通讯通路门店!$C$4:$C$993933,0,0),"")</f>
        <v>昌江黎族自治县</v>
      </c>
      <c r="D1593" s="99" t="str">
        <f>IFERROR(_xlfn.XLOOKUP($G1593,通讯通路门店!$S$4:$S$993933,通讯通路门店!$D$4:$D$993933,0,0),"")</f>
        <v>叉河镇</v>
      </c>
      <c r="E1593" s="83"/>
      <c r="F1593" s="83"/>
      <c r="G1593" s="101"/>
      <c r="H1593" s="102">
        <f>IFERROR(_xlfn.XLOOKUP($G1593,通讯通路门店!$S$4:$S$993933,通讯通路门店!$R$4:$R$993933,0,0),"")</f>
        <v>0</v>
      </c>
      <c r="I1593" s="83"/>
      <c r="J1593" s="83"/>
      <c r="K1593" s="83"/>
      <c r="L1593" s="83"/>
      <c r="M1593" s="83"/>
      <c r="N1593" s="83"/>
      <c r="O1593" s="83"/>
      <c r="P1593" s="83"/>
      <c r="Q1593" s="83"/>
      <c r="R1593" s="83"/>
      <c r="S1593" s="83"/>
      <c r="T1593" s="83"/>
      <c r="U1593" s="99">
        <f>COUNTIF(通讯通路门店!$S:$S,$G1593)</f>
        <v>0</v>
      </c>
      <c r="V1593" s="99">
        <f>COUNTIFS(通讯通路门店!$S:$S,$G1593,通讯通路门店!$J:$J,"综合卖场")</f>
        <v>0</v>
      </c>
      <c r="W1593" s="99">
        <f>SUMIFS(通讯通路门店!$AJ:$AJ,通讯通路门店!$S:$S,通讯客户沙盘!$G1593)</f>
        <v>0</v>
      </c>
      <c r="X1593" s="99">
        <f t="shared" si="120"/>
        <v>0</v>
      </c>
      <c r="Y1593" s="99">
        <f>COUNTIFS(通讯通路门店!$S:$S,$G1593,通讯通路门店!$J:$J,"荣耀体验店")+COUNTIFS(通讯通路门店!$S:$S,$G1593,通讯通路门店!$J:$J,"荣耀授权专卖店")</f>
        <v>0</v>
      </c>
      <c r="Z1593" s="99">
        <f>COUNTIFS(通讯通路门店!$S:$S,$G1593,通讯通路门店!$J:$J,"VIVO体验店")</f>
        <v>0</v>
      </c>
      <c r="AA1593" s="99">
        <f>COUNTIFS(通讯通路门店!$S:$S,$G1593,通讯通路门店!$J:$J,"OPPO体验店")</f>
        <v>0</v>
      </c>
      <c r="AB1593" s="99">
        <f>COUNTIFS(通讯通路门店!$S:$S,$G1593,通讯通路门店!$J:$J,"华为授权体验店")+COUNTIFS(通讯通路门店!$S:$S,$G1593,通讯通路门店!$J:$J,"华为堡垒店")</f>
        <v>0</v>
      </c>
      <c r="AC1593" s="99">
        <f>COUNTIFS(通讯通路门店!$S:$S,$G1593,通讯通路门店!$J:$J,"小米体验店")</f>
        <v>0</v>
      </c>
      <c r="AD1593" s="99">
        <f>COUNTIFS(通讯通路门店!$S:$S,$G1593,通讯通路门店!$J:$J,"苹果体验店")</f>
        <v>0</v>
      </c>
      <c r="AE1593" s="99">
        <f>COUNTIFS(通讯通路门店!$S:$S,$G1593,通讯通路门店!$J:$J,"其他品牌专卖店")</f>
        <v>0</v>
      </c>
      <c r="AF1593" s="99">
        <f>SUMIFS(通讯通路门店!$BI:$BI,通讯通路门店!$S:$S,$G1593)</f>
        <v>0</v>
      </c>
      <c r="AG1593" s="99">
        <f>SUMIFS(通讯通路门店!$BH:$BH,通讯通路门店!$S:$S,$G1593)</f>
        <v>0</v>
      </c>
      <c r="AH1593" s="99">
        <f t="shared" si="121"/>
        <v>0</v>
      </c>
      <c r="AI1593" s="99">
        <f>SUMIFS(通讯通路门店!$BB:$BB,通讯通路门店!$S:$S,$G1593)</f>
        <v>0</v>
      </c>
      <c r="AJ1593" s="99">
        <f>SUMIFS(通讯通路门店!$BE:$BE,通讯通路门店!$S:$S,$G1593)</f>
        <v>0</v>
      </c>
      <c r="AK1593" s="99">
        <f>SUMIFS(通讯通路门店!$BG:$BG,通讯通路门店!$S:$S,$G1593)</f>
        <v>0</v>
      </c>
      <c r="AL1593" s="99">
        <f>SUMIFS(通讯通路门店!$BC:$BC,通讯通路门店!$S:$S,$G1593)</f>
        <v>0</v>
      </c>
      <c r="AM1593" s="99">
        <f>SUMIFS(通讯通路门店!$BD:$BD,通讯通路门店!$S:$S,$G1593)</f>
        <v>0</v>
      </c>
      <c r="AN1593" s="99">
        <f>SUMIFS(通讯通路门店!$BF:$BF,通讯通路门店!$S:$S,$G1593)</f>
        <v>0</v>
      </c>
      <c r="AO1593" s="99">
        <f t="shared" si="122"/>
        <v>0</v>
      </c>
      <c r="AP1593" s="99">
        <f>SUMIFS(通讯通路门店!$K:$K,通讯通路门店!$S:$S,$G1593)</f>
        <v>0</v>
      </c>
      <c r="AQ1593" s="83"/>
      <c r="AR1593" s="99">
        <f>SUMIFS(通讯通路门店!$T:$T,通讯通路门店!$S:$S,$G1593)</f>
        <v>0</v>
      </c>
      <c r="AS1593" s="99">
        <f>SUMIFS(通讯通路门店!$U:$U,通讯通路门店!$S:$S,$G1593)</f>
        <v>0</v>
      </c>
      <c r="AT1593" s="99">
        <f>SUMIFS(通讯通路门店!$V:$V,通讯通路门店!$S:$S,$G1593)</f>
        <v>0</v>
      </c>
      <c r="AU1593" s="99">
        <f>SUMIFS(通讯通路门店!$W:$W,通讯通路门店!$S:$S,$G1593)</f>
        <v>0</v>
      </c>
      <c r="AV1593" s="99">
        <f>SUMIFS(通讯通路门店!$Z:$Z,通讯通路门店!$S:$S,$G1593)</f>
        <v>0</v>
      </c>
      <c r="AW1593" s="99">
        <f>SUMIFS(通讯通路门店!$AB:$AB,通讯通路门店!$S:$S,$G1593)</f>
        <v>0</v>
      </c>
      <c r="AX1593" s="99">
        <f>SUMIFS(通讯通路门店!$X:$X,通讯通路门店!$S:$S,$G1593)</f>
        <v>0</v>
      </c>
      <c r="AY1593" s="99">
        <f>SUMIFS(通讯通路门店!$Y:$Y,通讯通路门店!$S:$S,$G1593)</f>
        <v>0</v>
      </c>
      <c r="AZ1593" s="99">
        <f>SUMIFS(通讯通路门店!$AA:$AA,通讯通路门店!$S:$S,$G1593)</f>
        <v>0</v>
      </c>
      <c r="BA1593" s="99">
        <f t="shared" si="123"/>
        <v>0</v>
      </c>
      <c r="BB1593" s="99">
        <f t="shared" si="124"/>
        <v>0</v>
      </c>
      <c r="BC1593" s="99">
        <f>SUMIFS(通讯通路门店!$W:$W,通讯通路门店!$S:$S,$G1593,通讯通路门店!$J:$J,"荣耀体验店")+SUMIFS(通讯通路门店!$W:$W,通讯通路门店!$S:$S,$G1593,通讯通路门店!$J:$J,"荣耀授权专卖店")</f>
        <v>0</v>
      </c>
      <c r="BD1593" s="99">
        <f>SUMIFS(通讯通路门店!$Z:$Z,通讯通路门店!$S:$S,$G1593,通讯通路门店!$J:$J,"VIVO体验店")</f>
        <v>0</v>
      </c>
      <c r="BE1593" s="99">
        <f>SUMIFS(通讯通路门店!$AB:$AB,通讯通路门店!$S:$S,$G1593,通讯通路门店!$J:$J,"OPPO体验店")</f>
        <v>0</v>
      </c>
      <c r="BF1593" s="99">
        <f>SUMIFS(通讯通路门店!$X:$X,通讯通路门店!$S:$S,$G1593,通讯通路门店!$J:$J,"华为授权体验店")+SUMIFS(通讯通路门店!$AA:$AA,通讯通路门店!$S:$S,$G1593,通讯通路门店!$J:$J,"华为堡垒店")</f>
        <v>0</v>
      </c>
      <c r="BG1593" s="99">
        <f>SUMIFS(通讯通路门店!$Y:$Y,通讯通路门店!$S:$S,$G1593,通讯通路门店!$J:$J,"小米体验店")</f>
        <v>0</v>
      </c>
      <c r="BH1593" s="99">
        <f>SUMIFS(通讯通路门店!$AA:$AA,通讯通路门店!$S:$S,$G1593,通讯通路门店!$J:$J,"苹果体验店")</f>
        <v>0</v>
      </c>
      <c r="BI1593" s="99">
        <f>SUMIFS(通讯通路门店!$K:$K,通讯通路门店!$S:$S,$G1593,通讯通路门店!$J:$J,"其他品牌专卖店")</f>
        <v>0</v>
      </c>
      <c r="BJ1593" s="99">
        <f>SUMIFS(通讯通路门店!$AC:$AC,通讯通路门店!$S:$S,$G1593)</f>
        <v>0</v>
      </c>
      <c r="BK1593" s="99">
        <f>SUMIFS(通讯通路门店!$AD:$AD,通讯通路门店!$S:$S,$G1593)</f>
        <v>0</v>
      </c>
      <c r="BL1593" s="99">
        <f>SUMIFS(通讯通路门店!$AE:$AE,通讯通路门店!$S:$S,$G1593)</f>
        <v>0</v>
      </c>
      <c r="BM1593" s="99">
        <f>SUMIFS(通讯通路门店!$AF:$AF,通讯通路门店!$S:$S,$G1593)</f>
        <v>0</v>
      </c>
      <c r="BN1593" s="99">
        <f>SUMIFS(通讯通路门店!$AG:$AG,通讯通路门店!$S:$S,$G1593)</f>
        <v>0</v>
      </c>
      <c r="BO1593" s="99">
        <f>SUMIFS(通讯通路门店!$AH:$AH,通讯通路门店!$S:$S,$G1593)</f>
        <v>0</v>
      </c>
      <c r="BP1593" s="99">
        <f>SUMIFS(通讯通路门店!$AI:$AI,通讯通路门店!$S:$S,$G1593)</f>
        <v>0</v>
      </c>
      <c r="BQ1593" s="83"/>
    </row>
    <row r="1594" spans="1:69">
      <c r="A1594" s="99" t="str">
        <f>IFERROR(_xlfn.XLOOKUP($G1594,通讯通路门店!$S$4:$S$993933,通讯通路门店!$A$4:$A$993933,0,0),"")</f>
        <v>海南省</v>
      </c>
      <c r="B1594" s="99" t="str">
        <f>IFERROR(_xlfn.XLOOKUP($G1594,通讯通路门店!$S$4:$S$993933,通讯通路门店!$B$4:$B$993933,0,0),"")</f>
        <v>昌江黎族自治县</v>
      </c>
      <c r="C1594" s="99" t="str">
        <f>IFERROR(_xlfn.XLOOKUP($G1594,通讯通路门店!$S$4:$S$993933,通讯通路门店!$C$4:$C$993933,0,0),"")</f>
        <v>昌江黎族自治县</v>
      </c>
      <c r="D1594" s="99" t="str">
        <f>IFERROR(_xlfn.XLOOKUP($G1594,通讯通路门店!$S$4:$S$993933,通讯通路门店!$D$4:$D$993933,0,0),"")</f>
        <v>叉河镇</v>
      </c>
      <c r="E1594" s="83"/>
      <c r="F1594" s="83"/>
      <c r="G1594" s="101"/>
      <c r="H1594" s="102">
        <f>IFERROR(_xlfn.XLOOKUP($G1594,通讯通路门店!$S$4:$S$993933,通讯通路门店!$R$4:$R$993933,0,0),"")</f>
        <v>0</v>
      </c>
      <c r="I1594" s="83"/>
      <c r="J1594" s="83"/>
      <c r="K1594" s="83"/>
      <c r="L1594" s="83"/>
      <c r="M1594" s="83"/>
      <c r="N1594" s="83"/>
      <c r="O1594" s="83"/>
      <c r="P1594" s="83"/>
      <c r="Q1594" s="83"/>
      <c r="R1594" s="83"/>
      <c r="S1594" s="83"/>
      <c r="T1594" s="83"/>
      <c r="U1594" s="99">
        <f>COUNTIF(通讯通路门店!$S:$S,$G1594)</f>
        <v>0</v>
      </c>
      <c r="V1594" s="99">
        <f>COUNTIFS(通讯通路门店!$S:$S,$G1594,通讯通路门店!$J:$J,"综合卖场")</f>
        <v>0</v>
      </c>
      <c r="W1594" s="99">
        <f>SUMIFS(通讯通路门店!$AJ:$AJ,通讯通路门店!$S:$S,通讯客户沙盘!$G1594)</f>
        <v>0</v>
      </c>
      <c r="X1594" s="99">
        <f t="shared" si="120"/>
        <v>0</v>
      </c>
      <c r="Y1594" s="99">
        <f>COUNTIFS(通讯通路门店!$S:$S,$G1594,通讯通路门店!$J:$J,"荣耀体验店")+COUNTIFS(通讯通路门店!$S:$S,$G1594,通讯通路门店!$J:$J,"荣耀授权专卖店")</f>
        <v>0</v>
      </c>
      <c r="Z1594" s="99">
        <f>COUNTIFS(通讯通路门店!$S:$S,$G1594,通讯通路门店!$J:$J,"VIVO体验店")</f>
        <v>0</v>
      </c>
      <c r="AA1594" s="99">
        <f>COUNTIFS(通讯通路门店!$S:$S,$G1594,通讯通路门店!$J:$J,"OPPO体验店")</f>
        <v>0</v>
      </c>
      <c r="AB1594" s="99">
        <f>COUNTIFS(通讯通路门店!$S:$S,$G1594,通讯通路门店!$J:$J,"华为授权体验店")+COUNTIFS(通讯通路门店!$S:$S,$G1594,通讯通路门店!$J:$J,"华为堡垒店")</f>
        <v>0</v>
      </c>
      <c r="AC1594" s="99">
        <f>COUNTIFS(通讯通路门店!$S:$S,$G1594,通讯通路门店!$J:$J,"小米体验店")</f>
        <v>0</v>
      </c>
      <c r="AD1594" s="99">
        <f>COUNTIFS(通讯通路门店!$S:$S,$G1594,通讯通路门店!$J:$J,"苹果体验店")</f>
        <v>0</v>
      </c>
      <c r="AE1594" s="99">
        <f>COUNTIFS(通讯通路门店!$S:$S,$G1594,通讯通路门店!$J:$J,"其他品牌专卖店")</f>
        <v>0</v>
      </c>
      <c r="AF1594" s="99">
        <f>SUMIFS(通讯通路门店!$BI:$BI,通讯通路门店!$S:$S,$G1594)</f>
        <v>0</v>
      </c>
      <c r="AG1594" s="99">
        <f>SUMIFS(通讯通路门店!$BH:$BH,通讯通路门店!$S:$S,$G1594)</f>
        <v>0</v>
      </c>
      <c r="AH1594" s="99">
        <f t="shared" si="121"/>
        <v>0</v>
      </c>
      <c r="AI1594" s="99">
        <f>SUMIFS(通讯通路门店!$BB:$BB,通讯通路门店!$S:$S,$G1594)</f>
        <v>0</v>
      </c>
      <c r="AJ1594" s="99">
        <f>SUMIFS(通讯通路门店!$BE:$BE,通讯通路门店!$S:$S,$G1594)</f>
        <v>0</v>
      </c>
      <c r="AK1594" s="99">
        <f>SUMIFS(通讯通路门店!$BG:$BG,通讯通路门店!$S:$S,$G1594)</f>
        <v>0</v>
      </c>
      <c r="AL1594" s="99">
        <f>SUMIFS(通讯通路门店!$BC:$BC,通讯通路门店!$S:$S,$G1594)</f>
        <v>0</v>
      </c>
      <c r="AM1594" s="99">
        <f>SUMIFS(通讯通路门店!$BD:$BD,通讯通路门店!$S:$S,$G1594)</f>
        <v>0</v>
      </c>
      <c r="AN1594" s="99">
        <f>SUMIFS(通讯通路门店!$BF:$BF,通讯通路门店!$S:$S,$G1594)</f>
        <v>0</v>
      </c>
      <c r="AO1594" s="99">
        <f t="shared" si="122"/>
        <v>0</v>
      </c>
      <c r="AP1594" s="99">
        <f>SUMIFS(通讯通路门店!$K:$K,通讯通路门店!$S:$S,$G1594)</f>
        <v>0</v>
      </c>
      <c r="AQ1594" s="83"/>
      <c r="AR1594" s="99">
        <f>SUMIFS(通讯通路门店!$T:$T,通讯通路门店!$S:$S,$G1594)</f>
        <v>0</v>
      </c>
      <c r="AS1594" s="99">
        <f>SUMIFS(通讯通路门店!$U:$U,通讯通路门店!$S:$S,$G1594)</f>
        <v>0</v>
      </c>
      <c r="AT1594" s="99">
        <f>SUMIFS(通讯通路门店!$V:$V,通讯通路门店!$S:$S,$G1594)</f>
        <v>0</v>
      </c>
      <c r="AU1594" s="99">
        <f>SUMIFS(通讯通路门店!$W:$W,通讯通路门店!$S:$S,$G1594)</f>
        <v>0</v>
      </c>
      <c r="AV1594" s="99">
        <f>SUMIFS(通讯通路门店!$Z:$Z,通讯通路门店!$S:$S,$G1594)</f>
        <v>0</v>
      </c>
      <c r="AW1594" s="99">
        <f>SUMIFS(通讯通路门店!$AB:$AB,通讯通路门店!$S:$S,$G1594)</f>
        <v>0</v>
      </c>
      <c r="AX1594" s="99">
        <f>SUMIFS(通讯通路门店!$X:$X,通讯通路门店!$S:$S,$G1594)</f>
        <v>0</v>
      </c>
      <c r="AY1594" s="99">
        <f>SUMIFS(通讯通路门店!$Y:$Y,通讯通路门店!$S:$S,$G1594)</f>
        <v>0</v>
      </c>
      <c r="AZ1594" s="99">
        <f>SUMIFS(通讯通路门店!$AA:$AA,通讯通路门店!$S:$S,$G1594)</f>
        <v>0</v>
      </c>
      <c r="BA1594" s="99">
        <f t="shared" si="123"/>
        <v>0</v>
      </c>
      <c r="BB1594" s="99">
        <f t="shared" si="124"/>
        <v>0</v>
      </c>
      <c r="BC1594" s="99">
        <f>SUMIFS(通讯通路门店!$W:$W,通讯通路门店!$S:$S,$G1594,通讯通路门店!$J:$J,"荣耀体验店")+SUMIFS(通讯通路门店!$W:$W,通讯通路门店!$S:$S,$G1594,通讯通路门店!$J:$J,"荣耀授权专卖店")</f>
        <v>0</v>
      </c>
      <c r="BD1594" s="99">
        <f>SUMIFS(通讯通路门店!$Z:$Z,通讯通路门店!$S:$S,$G1594,通讯通路门店!$J:$J,"VIVO体验店")</f>
        <v>0</v>
      </c>
      <c r="BE1594" s="99">
        <f>SUMIFS(通讯通路门店!$AB:$AB,通讯通路门店!$S:$S,$G1594,通讯通路门店!$J:$J,"OPPO体验店")</f>
        <v>0</v>
      </c>
      <c r="BF1594" s="99">
        <f>SUMIFS(通讯通路门店!$X:$X,通讯通路门店!$S:$S,$G1594,通讯通路门店!$J:$J,"华为授权体验店")+SUMIFS(通讯通路门店!$AA:$AA,通讯通路门店!$S:$S,$G1594,通讯通路门店!$J:$J,"华为堡垒店")</f>
        <v>0</v>
      </c>
      <c r="BG1594" s="99">
        <f>SUMIFS(通讯通路门店!$Y:$Y,通讯通路门店!$S:$S,$G1594,通讯通路门店!$J:$J,"小米体验店")</f>
        <v>0</v>
      </c>
      <c r="BH1594" s="99">
        <f>SUMIFS(通讯通路门店!$AA:$AA,通讯通路门店!$S:$S,$G1594,通讯通路门店!$J:$J,"苹果体验店")</f>
        <v>0</v>
      </c>
      <c r="BI1594" s="99">
        <f>SUMIFS(通讯通路门店!$K:$K,通讯通路门店!$S:$S,$G1594,通讯通路门店!$J:$J,"其他品牌专卖店")</f>
        <v>0</v>
      </c>
      <c r="BJ1594" s="99">
        <f>SUMIFS(通讯通路门店!$AC:$AC,通讯通路门店!$S:$S,$G1594)</f>
        <v>0</v>
      </c>
      <c r="BK1594" s="99">
        <f>SUMIFS(通讯通路门店!$AD:$AD,通讯通路门店!$S:$S,$G1594)</f>
        <v>0</v>
      </c>
      <c r="BL1594" s="99">
        <f>SUMIFS(通讯通路门店!$AE:$AE,通讯通路门店!$S:$S,$G1594)</f>
        <v>0</v>
      </c>
      <c r="BM1594" s="99">
        <f>SUMIFS(通讯通路门店!$AF:$AF,通讯通路门店!$S:$S,$G1594)</f>
        <v>0</v>
      </c>
      <c r="BN1594" s="99">
        <f>SUMIFS(通讯通路门店!$AG:$AG,通讯通路门店!$S:$S,$G1594)</f>
        <v>0</v>
      </c>
      <c r="BO1594" s="99">
        <f>SUMIFS(通讯通路门店!$AH:$AH,通讯通路门店!$S:$S,$G1594)</f>
        <v>0</v>
      </c>
      <c r="BP1594" s="99">
        <f>SUMIFS(通讯通路门店!$AI:$AI,通讯通路门店!$S:$S,$G1594)</f>
        <v>0</v>
      </c>
      <c r="BQ1594" s="83"/>
    </row>
    <row r="1595" spans="1:69">
      <c r="A1595" s="99" t="str">
        <f>IFERROR(_xlfn.XLOOKUP($G1595,通讯通路门店!$S$4:$S$993933,通讯通路门店!$A$4:$A$993933,0,0),"")</f>
        <v>海南省</v>
      </c>
      <c r="B1595" s="99" t="str">
        <f>IFERROR(_xlfn.XLOOKUP($G1595,通讯通路门店!$S$4:$S$993933,通讯通路门店!$B$4:$B$993933,0,0),"")</f>
        <v>昌江黎族自治县</v>
      </c>
      <c r="C1595" s="99" t="str">
        <f>IFERROR(_xlfn.XLOOKUP($G1595,通讯通路门店!$S$4:$S$993933,通讯通路门店!$C$4:$C$993933,0,0),"")</f>
        <v>昌江黎族自治县</v>
      </c>
      <c r="D1595" s="99" t="str">
        <f>IFERROR(_xlfn.XLOOKUP($G1595,通讯通路门店!$S$4:$S$993933,通讯通路门店!$D$4:$D$993933,0,0),"")</f>
        <v>叉河镇</v>
      </c>
      <c r="E1595" s="83"/>
      <c r="F1595" s="83"/>
      <c r="G1595" s="101"/>
      <c r="H1595" s="102">
        <f>IFERROR(_xlfn.XLOOKUP($G1595,通讯通路门店!$S$4:$S$993933,通讯通路门店!$R$4:$R$993933,0,0),"")</f>
        <v>0</v>
      </c>
      <c r="I1595" s="83"/>
      <c r="J1595" s="83"/>
      <c r="K1595" s="83"/>
      <c r="L1595" s="83"/>
      <c r="M1595" s="83"/>
      <c r="N1595" s="83"/>
      <c r="O1595" s="83"/>
      <c r="P1595" s="83"/>
      <c r="Q1595" s="83"/>
      <c r="R1595" s="83"/>
      <c r="S1595" s="83"/>
      <c r="T1595" s="83"/>
      <c r="U1595" s="99">
        <f>COUNTIF(通讯通路门店!$S:$S,$G1595)</f>
        <v>0</v>
      </c>
      <c r="V1595" s="99">
        <f>COUNTIFS(通讯通路门店!$S:$S,$G1595,通讯通路门店!$J:$J,"综合卖场")</f>
        <v>0</v>
      </c>
      <c r="W1595" s="99">
        <f>SUMIFS(通讯通路门店!$AJ:$AJ,通讯通路门店!$S:$S,通讯客户沙盘!$G1595)</f>
        <v>0</v>
      </c>
      <c r="X1595" s="99">
        <f t="shared" si="120"/>
        <v>0</v>
      </c>
      <c r="Y1595" s="99">
        <f>COUNTIFS(通讯通路门店!$S:$S,$G1595,通讯通路门店!$J:$J,"荣耀体验店")+COUNTIFS(通讯通路门店!$S:$S,$G1595,通讯通路门店!$J:$J,"荣耀授权专卖店")</f>
        <v>0</v>
      </c>
      <c r="Z1595" s="99">
        <f>COUNTIFS(通讯通路门店!$S:$S,$G1595,通讯通路门店!$J:$J,"VIVO体验店")</f>
        <v>0</v>
      </c>
      <c r="AA1595" s="99">
        <f>COUNTIFS(通讯通路门店!$S:$S,$G1595,通讯通路门店!$J:$J,"OPPO体验店")</f>
        <v>0</v>
      </c>
      <c r="AB1595" s="99">
        <f>COUNTIFS(通讯通路门店!$S:$S,$G1595,通讯通路门店!$J:$J,"华为授权体验店")+COUNTIFS(通讯通路门店!$S:$S,$G1595,通讯通路门店!$J:$J,"华为堡垒店")</f>
        <v>0</v>
      </c>
      <c r="AC1595" s="99">
        <f>COUNTIFS(通讯通路门店!$S:$S,$G1595,通讯通路门店!$J:$J,"小米体验店")</f>
        <v>0</v>
      </c>
      <c r="AD1595" s="99">
        <f>COUNTIFS(通讯通路门店!$S:$S,$G1595,通讯通路门店!$J:$J,"苹果体验店")</f>
        <v>0</v>
      </c>
      <c r="AE1595" s="99">
        <f>COUNTIFS(通讯通路门店!$S:$S,$G1595,通讯通路门店!$J:$J,"其他品牌专卖店")</f>
        <v>0</v>
      </c>
      <c r="AF1595" s="99">
        <f>SUMIFS(通讯通路门店!$BI:$BI,通讯通路门店!$S:$S,$G1595)</f>
        <v>0</v>
      </c>
      <c r="AG1595" s="99">
        <f>SUMIFS(通讯通路门店!$BH:$BH,通讯通路门店!$S:$S,$G1595)</f>
        <v>0</v>
      </c>
      <c r="AH1595" s="99">
        <f t="shared" si="121"/>
        <v>0</v>
      </c>
      <c r="AI1595" s="99">
        <f>SUMIFS(通讯通路门店!$BB:$BB,通讯通路门店!$S:$S,$G1595)</f>
        <v>0</v>
      </c>
      <c r="AJ1595" s="99">
        <f>SUMIFS(通讯通路门店!$BE:$BE,通讯通路门店!$S:$S,$G1595)</f>
        <v>0</v>
      </c>
      <c r="AK1595" s="99">
        <f>SUMIFS(通讯通路门店!$BG:$BG,通讯通路门店!$S:$S,$G1595)</f>
        <v>0</v>
      </c>
      <c r="AL1595" s="99">
        <f>SUMIFS(通讯通路门店!$BC:$BC,通讯通路门店!$S:$S,$G1595)</f>
        <v>0</v>
      </c>
      <c r="AM1595" s="99">
        <f>SUMIFS(通讯通路门店!$BD:$BD,通讯通路门店!$S:$S,$G1595)</f>
        <v>0</v>
      </c>
      <c r="AN1595" s="99">
        <f>SUMIFS(通讯通路门店!$BF:$BF,通讯通路门店!$S:$S,$G1595)</f>
        <v>0</v>
      </c>
      <c r="AO1595" s="99">
        <f t="shared" si="122"/>
        <v>0</v>
      </c>
      <c r="AP1595" s="99">
        <f>SUMIFS(通讯通路门店!$K:$K,通讯通路门店!$S:$S,$G1595)</f>
        <v>0</v>
      </c>
      <c r="AQ1595" s="83"/>
      <c r="AR1595" s="99">
        <f>SUMIFS(通讯通路门店!$T:$T,通讯通路门店!$S:$S,$G1595)</f>
        <v>0</v>
      </c>
      <c r="AS1595" s="99">
        <f>SUMIFS(通讯通路门店!$U:$U,通讯通路门店!$S:$S,$G1595)</f>
        <v>0</v>
      </c>
      <c r="AT1595" s="99">
        <f>SUMIFS(通讯通路门店!$V:$V,通讯通路门店!$S:$S,$G1595)</f>
        <v>0</v>
      </c>
      <c r="AU1595" s="99">
        <f>SUMIFS(通讯通路门店!$W:$W,通讯通路门店!$S:$S,$G1595)</f>
        <v>0</v>
      </c>
      <c r="AV1595" s="99">
        <f>SUMIFS(通讯通路门店!$Z:$Z,通讯通路门店!$S:$S,$G1595)</f>
        <v>0</v>
      </c>
      <c r="AW1595" s="99">
        <f>SUMIFS(通讯通路门店!$AB:$AB,通讯通路门店!$S:$S,$G1595)</f>
        <v>0</v>
      </c>
      <c r="AX1595" s="99">
        <f>SUMIFS(通讯通路门店!$X:$X,通讯通路门店!$S:$S,$G1595)</f>
        <v>0</v>
      </c>
      <c r="AY1595" s="99">
        <f>SUMIFS(通讯通路门店!$Y:$Y,通讯通路门店!$S:$S,$G1595)</f>
        <v>0</v>
      </c>
      <c r="AZ1595" s="99">
        <f>SUMIFS(通讯通路门店!$AA:$AA,通讯通路门店!$S:$S,$G1595)</f>
        <v>0</v>
      </c>
      <c r="BA1595" s="99">
        <f t="shared" si="123"/>
        <v>0</v>
      </c>
      <c r="BB1595" s="99">
        <f t="shared" si="124"/>
        <v>0</v>
      </c>
      <c r="BC1595" s="99">
        <f>SUMIFS(通讯通路门店!$W:$W,通讯通路门店!$S:$S,$G1595,通讯通路门店!$J:$J,"荣耀体验店")+SUMIFS(通讯通路门店!$W:$W,通讯通路门店!$S:$S,$G1595,通讯通路门店!$J:$J,"荣耀授权专卖店")</f>
        <v>0</v>
      </c>
      <c r="BD1595" s="99">
        <f>SUMIFS(通讯通路门店!$Z:$Z,通讯通路门店!$S:$S,$G1595,通讯通路门店!$J:$J,"VIVO体验店")</f>
        <v>0</v>
      </c>
      <c r="BE1595" s="99">
        <f>SUMIFS(通讯通路门店!$AB:$AB,通讯通路门店!$S:$S,$G1595,通讯通路门店!$J:$J,"OPPO体验店")</f>
        <v>0</v>
      </c>
      <c r="BF1595" s="99">
        <f>SUMIFS(通讯通路门店!$X:$X,通讯通路门店!$S:$S,$G1595,通讯通路门店!$J:$J,"华为授权体验店")+SUMIFS(通讯通路门店!$AA:$AA,通讯通路门店!$S:$S,$G1595,通讯通路门店!$J:$J,"华为堡垒店")</f>
        <v>0</v>
      </c>
      <c r="BG1595" s="99">
        <f>SUMIFS(通讯通路门店!$Y:$Y,通讯通路门店!$S:$S,$G1595,通讯通路门店!$J:$J,"小米体验店")</f>
        <v>0</v>
      </c>
      <c r="BH1595" s="99">
        <f>SUMIFS(通讯通路门店!$AA:$AA,通讯通路门店!$S:$S,$G1595,通讯通路门店!$J:$J,"苹果体验店")</f>
        <v>0</v>
      </c>
      <c r="BI1595" s="99">
        <f>SUMIFS(通讯通路门店!$K:$K,通讯通路门店!$S:$S,$G1595,通讯通路门店!$J:$J,"其他品牌专卖店")</f>
        <v>0</v>
      </c>
      <c r="BJ1595" s="99">
        <f>SUMIFS(通讯通路门店!$AC:$AC,通讯通路门店!$S:$S,$G1595)</f>
        <v>0</v>
      </c>
      <c r="BK1595" s="99">
        <f>SUMIFS(通讯通路门店!$AD:$AD,通讯通路门店!$S:$S,$G1595)</f>
        <v>0</v>
      </c>
      <c r="BL1595" s="99">
        <f>SUMIFS(通讯通路门店!$AE:$AE,通讯通路门店!$S:$S,$G1595)</f>
        <v>0</v>
      </c>
      <c r="BM1595" s="99">
        <f>SUMIFS(通讯通路门店!$AF:$AF,通讯通路门店!$S:$S,$G1595)</f>
        <v>0</v>
      </c>
      <c r="BN1595" s="99">
        <f>SUMIFS(通讯通路门店!$AG:$AG,通讯通路门店!$S:$S,$G1595)</f>
        <v>0</v>
      </c>
      <c r="BO1595" s="99">
        <f>SUMIFS(通讯通路门店!$AH:$AH,通讯通路门店!$S:$S,$G1595)</f>
        <v>0</v>
      </c>
      <c r="BP1595" s="99">
        <f>SUMIFS(通讯通路门店!$AI:$AI,通讯通路门店!$S:$S,$G1595)</f>
        <v>0</v>
      </c>
      <c r="BQ1595" s="83"/>
    </row>
    <row r="1596" spans="1:69">
      <c r="A1596" s="99" t="str">
        <f>IFERROR(_xlfn.XLOOKUP($G1596,通讯通路门店!$S$4:$S$993933,通讯通路门店!$A$4:$A$993933,0,0),"")</f>
        <v>海南省</v>
      </c>
      <c r="B1596" s="99" t="str">
        <f>IFERROR(_xlfn.XLOOKUP($G1596,通讯通路门店!$S$4:$S$993933,通讯通路门店!$B$4:$B$993933,0,0),"")</f>
        <v>昌江黎族自治县</v>
      </c>
      <c r="C1596" s="99" t="str">
        <f>IFERROR(_xlfn.XLOOKUP($G1596,通讯通路门店!$S$4:$S$993933,通讯通路门店!$C$4:$C$993933,0,0),"")</f>
        <v>昌江黎族自治县</v>
      </c>
      <c r="D1596" s="99" t="str">
        <f>IFERROR(_xlfn.XLOOKUP($G1596,通讯通路门店!$S$4:$S$993933,通讯通路门店!$D$4:$D$993933,0,0),"")</f>
        <v>叉河镇</v>
      </c>
      <c r="E1596" s="83"/>
      <c r="F1596" s="83"/>
      <c r="G1596" s="101"/>
      <c r="H1596" s="102">
        <f>IFERROR(_xlfn.XLOOKUP($G1596,通讯通路门店!$S$4:$S$993933,通讯通路门店!$R$4:$R$993933,0,0),"")</f>
        <v>0</v>
      </c>
      <c r="I1596" s="83"/>
      <c r="J1596" s="83"/>
      <c r="K1596" s="83"/>
      <c r="L1596" s="83"/>
      <c r="M1596" s="83"/>
      <c r="N1596" s="83"/>
      <c r="O1596" s="83"/>
      <c r="P1596" s="83"/>
      <c r="Q1596" s="83"/>
      <c r="R1596" s="83"/>
      <c r="S1596" s="83"/>
      <c r="T1596" s="83"/>
      <c r="U1596" s="99">
        <f>COUNTIF(通讯通路门店!$S:$S,$G1596)</f>
        <v>0</v>
      </c>
      <c r="V1596" s="99">
        <f>COUNTIFS(通讯通路门店!$S:$S,$G1596,通讯通路门店!$J:$J,"综合卖场")</f>
        <v>0</v>
      </c>
      <c r="W1596" s="99">
        <f>SUMIFS(通讯通路门店!$AJ:$AJ,通讯通路门店!$S:$S,通讯客户沙盘!$G1596)</f>
        <v>0</v>
      </c>
      <c r="X1596" s="99">
        <f t="shared" si="120"/>
        <v>0</v>
      </c>
      <c r="Y1596" s="99">
        <f>COUNTIFS(通讯通路门店!$S:$S,$G1596,通讯通路门店!$J:$J,"荣耀体验店")+COUNTIFS(通讯通路门店!$S:$S,$G1596,通讯通路门店!$J:$J,"荣耀授权专卖店")</f>
        <v>0</v>
      </c>
      <c r="Z1596" s="99">
        <f>COUNTIFS(通讯通路门店!$S:$S,$G1596,通讯通路门店!$J:$J,"VIVO体验店")</f>
        <v>0</v>
      </c>
      <c r="AA1596" s="99">
        <f>COUNTIFS(通讯通路门店!$S:$S,$G1596,通讯通路门店!$J:$J,"OPPO体验店")</f>
        <v>0</v>
      </c>
      <c r="AB1596" s="99">
        <f>COUNTIFS(通讯通路门店!$S:$S,$G1596,通讯通路门店!$J:$J,"华为授权体验店")+COUNTIFS(通讯通路门店!$S:$S,$G1596,通讯通路门店!$J:$J,"华为堡垒店")</f>
        <v>0</v>
      </c>
      <c r="AC1596" s="99">
        <f>COUNTIFS(通讯通路门店!$S:$S,$G1596,通讯通路门店!$J:$J,"小米体验店")</f>
        <v>0</v>
      </c>
      <c r="AD1596" s="99">
        <f>COUNTIFS(通讯通路门店!$S:$S,$G1596,通讯通路门店!$J:$J,"苹果体验店")</f>
        <v>0</v>
      </c>
      <c r="AE1596" s="99">
        <f>COUNTIFS(通讯通路门店!$S:$S,$G1596,通讯通路门店!$J:$J,"其他品牌专卖店")</f>
        <v>0</v>
      </c>
      <c r="AF1596" s="99">
        <f>SUMIFS(通讯通路门店!$BI:$BI,通讯通路门店!$S:$S,$G1596)</f>
        <v>0</v>
      </c>
      <c r="AG1596" s="99">
        <f>SUMIFS(通讯通路门店!$BH:$BH,通讯通路门店!$S:$S,$G1596)</f>
        <v>0</v>
      </c>
      <c r="AH1596" s="99">
        <f t="shared" si="121"/>
        <v>0</v>
      </c>
      <c r="AI1596" s="99">
        <f>SUMIFS(通讯通路门店!$BB:$BB,通讯通路门店!$S:$S,$G1596)</f>
        <v>0</v>
      </c>
      <c r="AJ1596" s="99">
        <f>SUMIFS(通讯通路门店!$BE:$BE,通讯通路门店!$S:$S,$G1596)</f>
        <v>0</v>
      </c>
      <c r="AK1596" s="99">
        <f>SUMIFS(通讯通路门店!$BG:$BG,通讯通路门店!$S:$S,$G1596)</f>
        <v>0</v>
      </c>
      <c r="AL1596" s="99">
        <f>SUMIFS(通讯通路门店!$BC:$BC,通讯通路门店!$S:$S,$G1596)</f>
        <v>0</v>
      </c>
      <c r="AM1596" s="99">
        <f>SUMIFS(通讯通路门店!$BD:$BD,通讯通路门店!$S:$S,$G1596)</f>
        <v>0</v>
      </c>
      <c r="AN1596" s="99">
        <f>SUMIFS(通讯通路门店!$BF:$BF,通讯通路门店!$S:$S,$G1596)</f>
        <v>0</v>
      </c>
      <c r="AO1596" s="99">
        <f t="shared" si="122"/>
        <v>0</v>
      </c>
      <c r="AP1596" s="99">
        <f>SUMIFS(通讯通路门店!$K:$K,通讯通路门店!$S:$S,$G1596)</f>
        <v>0</v>
      </c>
      <c r="AQ1596" s="83"/>
      <c r="AR1596" s="99">
        <f>SUMIFS(通讯通路门店!$T:$T,通讯通路门店!$S:$S,$G1596)</f>
        <v>0</v>
      </c>
      <c r="AS1596" s="99">
        <f>SUMIFS(通讯通路门店!$U:$U,通讯通路门店!$S:$S,$G1596)</f>
        <v>0</v>
      </c>
      <c r="AT1596" s="99">
        <f>SUMIFS(通讯通路门店!$V:$V,通讯通路门店!$S:$S,$G1596)</f>
        <v>0</v>
      </c>
      <c r="AU1596" s="99">
        <f>SUMIFS(通讯通路门店!$W:$W,通讯通路门店!$S:$S,$G1596)</f>
        <v>0</v>
      </c>
      <c r="AV1596" s="99">
        <f>SUMIFS(通讯通路门店!$Z:$Z,通讯通路门店!$S:$S,$G1596)</f>
        <v>0</v>
      </c>
      <c r="AW1596" s="99">
        <f>SUMIFS(通讯通路门店!$AB:$AB,通讯通路门店!$S:$S,$G1596)</f>
        <v>0</v>
      </c>
      <c r="AX1596" s="99">
        <f>SUMIFS(通讯通路门店!$X:$X,通讯通路门店!$S:$S,$G1596)</f>
        <v>0</v>
      </c>
      <c r="AY1596" s="99">
        <f>SUMIFS(通讯通路门店!$Y:$Y,通讯通路门店!$S:$S,$G1596)</f>
        <v>0</v>
      </c>
      <c r="AZ1596" s="99">
        <f>SUMIFS(通讯通路门店!$AA:$AA,通讯通路门店!$S:$S,$G1596)</f>
        <v>0</v>
      </c>
      <c r="BA1596" s="99">
        <f t="shared" si="123"/>
        <v>0</v>
      </c>
      <c r="BB1596" s="99">
        <f t="shared" si="124"/>
        <v>0</v>
      </c>
      <c r="BC1596" s="99">
        <f>SUMIFS(通讯通路门店!$W:$W,通讯通路门店!$S:$S,$G1596,通讯通路门店!$J:$J,"荣耀体验店")+SUMIFS(通讯通路门店!$W:$W,通讯通路门店!$S:$S,$G1596,通讯通路门店!$J:$J,"荣耀授权专卖店")</f>
        <v>0</v>
      </c>
      <c r="BD1596" s="99">
        <f>SUMIFS(通讯通路门店!$Z:$Z,通讯通路门店!$S:$S,$G1596,通讯通路门店!$J:$J,"VIVO体验店")</f>
        <v>0</v>
      </c>
      <c r="BE1596" s="99">
        <f>SUMIFS(通讯通路门店!$AB:$AB,通讯通路门店!$S:$S,$G1596,通讯通路门店!$J:$J,"OPPO体验店")</f>
        <v>0</v>
      </c>
      <c r="BF1596" s="99">
        <f>SUMIFS(通讯通路门店!$X:$X,通讯通路门店!$S:$S,$G1596,通讯通路门店!$J:$J,"华为授权体验店")+SUMIFS(通讯通路门店!$AA:$AA,通讯通路门店!$S:$S,$G1596,通讯通路门店!$J:$J,"华为堡垒店")</f>
        <v>0</v>
      </c>
      <c r="BG1596" s="99">
        <f>SUMIFS(通讯通路门店!$Y:$Y,通讯通路门店!$S:$S,$G1596,通讯通路门店!$J:$J,"小米体验店")</f>
        <v>0</v>
      </c>
      <c r="BH1596" s="99">
        <f>SUMIFS(通讯通路门店!$AA:$AA,通讯通路门店!$S:$S,$G1596,通讯通路门店!$J:$J,"苹果体验店")</f>
        <v>0</v>
      </c>
      <c r="BI1596" s="99">
        <f>SUMIFS(通讯通路门店!$K:$K,通讯通路门店!$S:$S,$G1596,通讯通路门店!$J:$J,"其他品牌专卖店")</f>
        <v>0</v>
      </c>
      <c r="BJ1596" s="99">
        <f>SUMIFS(通讯通路门店!$AC:$AC,通讯通路门店!$S:$S,$G1596)</f>
        <v>0</v>
      </c>
      <c r="BK1596" s="99">
        <f>SUMIFS(通讯通路门店!$AD:$AD,通讯通路门店!$S:$S,$G1596)</f>
        <v>0</v>
      </c>
      <c r="BL1596" s="99">
        <f>SUMIFS(通讯通路门店!$AE:$AE,通讯通路门店!$S:$S,$G1596)</f>
        <v>0</v>
      </c>
      <c r="BM1596" s="99">
        <f>SUMIFS(通讯通路门店!$AF:$AF,通讯通路门店!$S:$S,$G1596)</f>
        <v>0</v>
      </c>
      <c r="BN1596" s="99">
        <f>SUMIFS(通讯通路门店!$AG:$AG,通讯通路门店!$S:$S,$G1596)</f>
        <v>0</v>
      </c>
      <c r="BO1596" s="99">
        <f>SUMIFS(通讯通路门店!$AH:$AH,通讯通路门店!$S:$S,$G1596)</f>
        <v>0</v>
      </c>
      <c r="BP1596" s="99">
        <f>SUMIFS(通讯通路门店!$AI:$AI,通讯通路门店!$S:$S,$G1596)</f>
        <v>0</v>
      </c>
      <c r="BQ1596" s="83"/>
    </row>
    <row r="1597" spans="1:69">
      <c r="A1597" s="99" t="str">
        <f>IFERROR(_xlfn.XLOOKUP($G1597,通讯通路门店!$S$4:$S$993933,通讯通路门店!$A$4:$A$993933,0,0),"")</f>
        <v>海南省</v>
      </c>
      <c r="B1597" s="99" t="str">
        <f>IFERROR(_xlfn.XLOOKUP($G1597,通讯通路门店!$S$4:$S$993933,通讯通路门店!$B$4:$B$993933,0,0),"")</f>
        <v>昌江黎族自治县</v>
      </c>
      <c r="C1597" s="99" t="str">
        <f>IFERROR(_xlfn.XLOOKUP($G1597,通讯通路门店!$S$4:$S$993933,通讯通路门店!$C$4:$C$993933,0,0),"")</f>
        <v>昌江黎族自治县</v>
      </c>
      <c r="D1597" s="99" t="str">
        <f>IFERROR(_xlfn.XLOOKUP($G1597,通讯通路门店!$S$4:$S$993933,通讯通路门店!$D$4:$D$993933,0,0),"")</f>
        <v>叉河镇</v>
      </c>
      <c r="E1597" s="83"/>
      <c r="F1597" s="83"/>
      <c r="G1597" s="101"/>
      <c r="H1597" s="102">
        <f>IFERROR(_xlfn.XLOOKUP($G1597,通讯通路门店!$S$4:$S$993933,通讯通路门店!$R$4:$R$993933,0,0),"")</f>
        <v>0</v>
      </c>
      <c r="I1597" s="83"/>
      <c r="J1597" s="83"/>
      <c r="K1597" s="83"/>
      <c r="L1597" s="83"/>
      <c r="M1597" s="83"/>
      <c r="N1597" s="83"/>
      <c r="O1597" s="83"/>
      <c r="P1597" s="83"/>
      <c r="Q1597" s="83"/>
      <c r="R1597" s="83"/>
      <c r="S1597" s="83"/>
      <c r="T1597" s="83"/>
      <c r="U1597" s="99">
        <f>COUNTIF(通讯通路门店!$S:$S,$G1597)</f>
        <v>0</v>
      </c>
      <c r="V1597" s="99">
        <f>COUNTIFS(通讯通路门店!$S:$S,$G1597,通讯通路门店!$J:$J,"综合卖场")</f>
        <v>0</v>
      </c>
      <c r="W1597" s="99">
        <f>SUMIFS(通讯通路门店!$AJ:$AJ,通讯通路门店!$S:$S,通讯客户沙盘!$G1597)</f>
        <v>0</v>
      </c>
      <c r="X1597" s="99">
        <f t="shared" si="120"/>
        <v>0</v>
      </c>
      <c r="Y1597" s="99">
        <f>COUNTIFS(通讯通路门店!$S:$S,$G1597,通讯通路门店!$J:$J,"荣耀体验店")+COUNTIFS(通讯通路门店!$S:$S,$G1597,通讯通路门店!$J:$J,"荣耀授权专卖店")</f>
        <v>0</v>
      </c>
      <c r="Z1597" s="99">
        <f>COUNTIFS(通讯通路门店!$S:$S,$G1597,通讯通路门店!$J:$J,"VIVO体验店")</f>
        <v>0</v>
      </c>
      <c r="AA1597" s="99">
        <f>COUNTIFS(通讯通路门店!$S:$S,$G1597,通讯通路门店!$J:$J,"OPPO体验店")</f>
        <v>0</v>
      </c>
      <c r="AB1597" s="99">
        <f>COUNTIFS(通讯通路门店!$S:$S,$G1597,通讯通路门店!$J:$J,"华为授权体验店")+COUNTIFS(通讯通路门店!$S:$S,$G1597,通讯通路门店!$J:$J,"华为堡垒店")</f>
        <v>0</v>
      </c>
      <c r="AC1597" s="99">
        <f>COUNTIFS(通讯通路门店!$S:$S,$G1597,通讯通路门店!$J:$J,"小米体验店")</f>
        <v>0</v>
      </c>
      <c r="AD1597" s="99">
        <f>COUNTIFS(通讯通路门店!$S:$S,$G1597,通讯通路门店!$J:$J,"苹果体验店")</f>
        <v>0</v>
      </c>
      <c r="AE1597" s="99">
        <f>COUNTIFS(通讯通路门店!$S:$S,$G1597,通讯通路门店!$J:$J,"其他品牌专卖店")</f>
        <v>0</v>
      </c>
      <c r="AF1597" s="99">
        <f>SUMIFS(通讯通路门店!$BI:$BI,通讯通路门店!$S:$S,$G1597)</f>
        <v>0</v>
      </c>
      <c r="AG1597" s="99">
        <f>SUMIFS(通讯通路门店!$BH:$BH,通讯通路门店!$S:$S,$G1597)</f>
        <v>0</v>
      </c>
      <c r="AH1597" s="99">
        <f t="shared" si="121"/>
        <v>0</v>
      </c>
      <c r="AI1597" s="99">
        <f>SUMIFS(通讯通路门店!$BB:$BB,通讯通路门店!$S:$S,$G1597)</f>
        <v>0</v>
      </c>
      <c r="AJ1597" s="99">
        <f>SUMIFS(通讯通路门店!$BE:$BE,通讯通路门店!$S:$S,$G1597)</f>
        <v>0</v>
      </c>
      <c r="AK1597" s="99">
        <f>SUMIFS(通讯通路门店!$BG:$BG,通讯通路门店!$S:$S,$G1597)</f>
        <v>0</v>
      </c>
      <c r="AL1597" s="99">
        <f>SUMIFS(通讯通路门店!$BC:$BC,通讯通路门店!$S:$S,$G1597)</f>
        <v>0</v>
      </c>
      <c r="AM1597" s="99">
        <f>SUMIFS(通讯通路门店!$BD:$BD,通讯通路门店!$S:$S,$G1597)</f>
        <v>0</v>
      </c>
      <c r="AN1597" s="99">
        <f>SUMIFS(通讯通路门店!$BF:$BF,通讯通路门店!$S:$S,$G1597)</f>
        <v>0</v>
      </c>
      <c r="AO1597" s="99">
        <f t="shared" si="122"/>
        <v>0</v>
      </c>
      <c r="AP1597" s="99">
        <f>SUMIFS(通讯通路门店!$K:$K,通讯通路门店!$S:$S,$G1597)</f>
        <v>0</v>
      </c>
      <c r="AQ1597" s="83"/>
      <c r="AR1597" s="99">
        <f>SUMIFS(通讯通路门店!$T:$T,通讯通路门店!$S:$S,$G1597)</f>
        <v>0</v>
      </c>
      <c r="AS1597" s="99">
        <f>SUMIFS(通讯通路门店!$U:$U,通讯通路门店!$S:$S,$G1597)</f>
        <v>0</v>
      </c>
      <c r="AT1597" s="99">
        <f>SUMIFS(通讯通路门店!$V:$V,通讯通路门店!$S:$S,$G1597)</f>
        <v>0</v>
      </c>
      <c r="AU1597" s="99">
        <f>SUMIFS(通讯通路门店!$W:$W,通讯通路门店!$S:$S,$G1597)</f>
        <v>0</v>
      </c>
      <c r="AV1597" s="99">
        <f>SUMIFS(通讯通路门店!$Z:$Z,通讯通路门店!$S:$S,$G1597)</f>
        <v>0</v>
      </c>
      <c r="AW1597" s="99">
        <f>SUMIFS(通讯通路门店!$AB:$AB,通讯通路门店!$S:$S,$G1597)</f>
        <v>0</v>
      </c>
      <c r="AX1597" s="99">
        <f>SUMIFS(通讯通路门店!$X:$X,通讯通路门店!$S:$S,$G1597)</f>
        <v>0</v>
      </c>
      <c r="AY1597" s="99">
        <f>SUMIFS(通讯通路门店!$Y:$Y,通讯通路门店!$S:$S,$G1597)</f>
        <v>0</v>
      </c>
      <c r="AZ1597" s="99">
        <f>SUMIFS(通讯通路门店!$AA:$AA,通讯通路门店!$S:$S,$G1597)</f>
        <v>0</v>
      </c>
      <c r="BA1597" s="99">
        <f t="shared" si="123"/>
        <v>0</v>
      </c>
      <c r="BB1597" s="99">
        <f t="shared" si="124"/>
        <v>0</v>
      </c>
      <c r="BC1597" s="99">
        <f>SUMIFS(通讯通路门店!$W:$W,通讯通路门店!$S:$S,$G1597,通讯通路门店!$J:$J,"荣耀体验店")+SUMIFS(通讯通路门店!$W:$W,通讯通路门店!$S:$S,$G1597,通讯通路门店!$J:$J,"荣耀授权专卖店")</f>
        <v>0</v>
      </c>
      <c r="BD1597" s="99">
        <f>SUMIFS(通讯通路门店!$Z:$Z,通讯通路门店!$S:$S,$G1597,通讯通路门店!$J:$J,"VIVO体验店")</f>
        <v>0</v>
      </c>
      <c r="BE1597" s="99">
        <f>SUMIFS(通讯通路门店!$AB:$AB,通讯通路门店!$S:$S,$G1597,通讯通路门店!$J:$J,"OPPO体验店")</f>
        <v>0</v>
      </c>
      <c r="BF1597" s="99">
        <f>SUMIFS(通讯通路门店!$X:$X,通讯通路门店!$S:$S,$G1597,通讯通路门店!$J:$J,"华为授权体验店")+SUMIFS(通讯通路门店!$AA:$AA,通讯通路门店!$S:$S,$G1597,通讯通路门店!$J:$J,"华为堡垒店")</f>
        <v>0</v>
      </c>
      <c r="BG1597" s="99">
        <f>SUMIFS(通讯通路门店!$Y:$Y,通讯通路门店!$S:$S,$G1597,通讯通路门店!$J:$J,"小米体验店")</f>
        <v>0</v>
      </c>
      <c r="BH1597" s="99">
        <f>SUMIFS(通讯通路门店!$AA:$AA,通讯通路门店!$S:$S,$G1597,通讯通路门店!$J:$J,"苹果体验店")</f>
        <v>0</v>
      </c>
      <c r="BI1597" s="99">
        <f>SUMIFS(通讯通路门店!$K:$K,通讯通路门店!$S:$S,$G1597,通讯通路门店!$J:$J,"其他品牌专卖店")</f>
        <v>0</v>
      </c>
      <c r="BJ1597" s="99">
        <f>SUMIFS(通讯通路门店!$AC:$AC,通讯通路门店!$S:$S,$G1597)</f>
        <v>0</v>
      </c>
      <c r="BK1597" s="99">
        <f>SUMIFS(通讯通路门店!$AD:$AD,通讯通路门店!$S:$S,$G1597)</f>
        <v>0</v>
      </c>
      <c r="BL1597" s="99">
        <f>SUMIFS(通讯通路门店!$AE:$AE,通讯通路门店!$S:$S,$G1597)</f>
        <v>0</v>
      </c>
      <c r="BM1597" s="99">
        <f>SUMIFS(通讯通路门店!$AF:$AF,通讯通路门店!$S:$S,$G1597)</f>
        <v>0</v>
      </c>
      <c r="BN1597" s="99">
        <f>SUMIFS(通讯通路门店!$AG:$AG,通讯通路门店!$S:$S,$G1597)</f>
        <v>0</v>
      </c>
      <c r="BO1597" s="99">
        <f>SUMIFS(通讯通路门店!$AH:$AH,通讯通路门店!$S:$S,$G1597)</f>
        <v>0</v>
      </c>
      <c r="BP1597" s="99">
        <f>SUMIFS(通讯通路门店!$AI:$AI,通讯通路门店!$S:$S,$G1597)</f>
        <v>0</v>
      </c>
      <c r="BQ1597" s="83"/>
    </row>
    <row r="1598" spans="1:69">
      <c r="A1598" s="99" t="str">
        <f>IFERROR(_xlfn.XLOOKUP($G1598,通讯通路门店!$S$4:$S$993933,通讯通路门店!$A$4:$A$993933,0,0),"")</f>
        <v>海南省</v>
      </c>
      <c r="B1598" s="99" t="str">
        <f>IFERROR(_xlfn.XLOOKUP($G1598,通讯通路门店!$S$4:$S$993933,通讯通路门店!$B$4:$B$993933,0,0),"")</f>
        <v>昌江黎族自治县</v>
      </c>
      <c r="C1598" s="99" t="str">
        <f>IFERROR(_xlfn.XLOOKUP($G1598,通讯通路门店!$S$4:$S$993933,通讯通路门店!$C$4:$C$993933,0,0),"")</f>
        <v>昌江黎族自治县</v>
      </c>
      <c r="D1598" s="99" t="str">
        <f>IFERROR(_xlfn.XLOOKUP($G1598,通讯通路门店!$S$4:$S$993933,通讯通路门店!$D$4:$D$993933,0,0),"")</f>
        <v>叉河镇</v>
      </c>
      <c r="E1598" s="83"/>
      <c r="F1598" s="83"/>
      <c r="G1598" s="101"/>
      <c r="H1598" s="102">
        <f>IFERROR(_xlfn.XLOOKUP($G1598,通讯通路门店!$S$4:$S$993933,通讯通路门店!$R$4:$R$993933,0,0),"")</f>
        <v>0</v>
      </c>
      <c r="I1598" s="83"/>
      <c r="J1598" s="83"/>
      <c r="K1598" s="83"/>
      <c r="L1598" s="83"/>
      <c r="M1598" s="83"/>
      <c r="N1598" s="83"/>
      <c r="O1598" s="83"/>
      <c r="P1598" s="83"/>
      <c r="Q1598" s="83"/>
      <c r="R1598" s="83"/>
      <c r="S1598" s="83"/>
      <c r="T1598" s="83"/>
      <c r="U1598" s="99">
        <f>COUNTIF(通讯通路门店!$S:$S,$G1598)</f>
        <v>0</v>
      </c>
      <c r="V1598" s="99">
        <f>COUNTIFS(通讯通路门店!$S:$S,$G1598,通讯通路门店!$J:$J,"综合卖场")</f>
        <v>0</v>
      </c>
      <c r="W1598" s="99">
        <f>SUMIFS(通讯通路门店!$AJ:$AJ,通讯通路门店!$S:$S,通讯客户沙盘!$G1598)</f>
        <v>0</v>
      </c>
      <c r="X1598" s="99">
        <f t="shared" si="120"/>
        <v>0</v>
      </c>
      <c r="Y1598" s="99">
        <f>COUNTIFS(通讯通路门店!$S:$S,$G1598,通讯通路门店!$J:$J,"荣耀体验店")+COUNTIFS(通讯通路门店!$S:$S,$G1598,通讯通路门店!$J:$J,"荣耀授权专卖店")</f>
        <v>0</v>
      </c>
      <c r="Z1598" s="99">
        <f>COUNTIFS(通讯通路门店!$S:$S,$G1598,通讯通路门店!$J:$J,"VIVO体验店")</f>
        <v>0</v>
      </c>
      <c r="AA1598" s="99">
        <f>COUNTIFS(通讯通路门店!$S:$S,$G1598,通讯通路门店!$J:$J,"OPPO体验店")</f>
        <v>0</v>
      </c>
      <c r="AB1598" s="99">
        <f>COUNTIFS(通讯通路门店!$S:$S,$G1598,通讯通路门店!$J:$J,"华为授权体验店")+COUNTIFS(通讯通路门店!$S:$S,$G1598,通讯通路门店!$J:$J,"华为堡垒店")</f>
        <v>0</v>
      </c>
      <c r="AC1598" s="99">
        <f>COUNTIFS(通讯通路门店!$S:$S,$G1598,通讯通路门店!$J:$J,"小米体验店")</f>
        <v>0</v>
      </c>
      <c r="AD1598" s="99">
        <f>COUNTIFS(通讯通路门店!$S:$S,$G1598,通讯通路门店!$J:$J,"苹果体验店")</f>
        <v>0</v>
      </c>
      <c r="AE1598" s="99">
        <f>COUNTIFS(通讯通路门店!$S:$S,$G1598,通讯通路门店!$J:$J,"其他品牌专卖店")</f>
        <v>0</v>
      </c>
      <c r="AF1598" s="99">
        <f>SUMIFS(通讯通路门店!$BI:$BI,通讯通路门店!$S:$S,$G1598)</f>
        <v>0</v>
      </c>
      <c r="AG1598" s="99">
        <f>SUMIFS(通讯通路门店!$BH:$BH,通讯通路门店!$S:$S,$G1598)</f>
        <v>0</v>
      </c>
      <c r="AH1598" s="99">
        <f t="shared" si="121"/>
        <v>0</v>
      </c>
      <c r="AI1598" s="99">
        <f>SUMIFS(通讯通路门店!$BB:$BB,通讯通路门店!$S:$S,$G1598)</f>
        <v>0</v>
      </c>
      <c r="AJ1598" s="99">
        <f>SUMIFS(通讯通路门店!$BE:$BE,通讯通路门店!$S:$S,$G1598)</f>
        <v>0</v>
      </c>
      <c r="AK1598" s="99">
        <f>SUMIFS(通讯通路门店!$BG:$BG,通讯通路门店!$S:$S,$G1598)</f>
        <v>0</v>
      </c>
      <c r="AL1598" s="99">
        <f>SUMIFS(通讯通路门店!$BC:$BC,通讯通路门店!$S:$S,$G1598)</f>
        <v>0</v>
      </c>
      <c r="AM1598" s="99">
        <f>SUMIFS(通讯通路门店!$BD:$BD,通讯通路门店!$S:$S,$G1598)</f>
        <v>0</v>
      </c>
      <c r="AN1598" s="99">
        <f>SUMIFS(通讯通路门店!$BF:$BF,通讯通路门店!$S:$S,$G1598)</f>
        <v>0</v>
      </c>
      <c r="AO1598" s="99">
        <f t="shared" si="122"/>
        <v>0</v>
      </c>
      <c r="AP1598" s="99">
        <f>SUMIFS(通讯通路门店!$K:$K,通讯通路门店!$S:$S,$G1598)</f>
        <v>0</v>
      </c>
      <c r="AQ1598" s="83"/>
      <c r="AR1598" s="99">
        <f>SUMIFS(通讯通路门店!$T:$T,通讯通路门店!$S:$S,$G1598)</f>
        <v>0</v>
      </c>
      <c r="AS1598" s="99">
        <f>SUMIFS(通讯通路门店!$U:$U,通讯通路门店!$S:$S,$G1598)</f>
        <v>0</v>
      </c>
      <c r="AT1598" s="99">
        <f>SUMIFS(通讯通路门店!$V:$V,通讯通路门店!$S:$S,$G1598)</f>
        <v>0</v>
      </c>
      <c r="AU1598" s="99">
        <f>SUMIFS(通讯通路门店!$W:$W,通讯通路门店!$S:$S,$G1598)</f>
        <v>0</v>
      </c>
      <c r="AV1598" s="99">
        <f>SUMIFS(通讯通路门店!$Z:$Z,通讯通路门店!$S:$S,$G1598)</f>
        <v>0</v>
      </c>
      <c r="AW1598" s="99">
        <f>SUMIFS(通讯通路门店!$AB:$AB,通讯通路门店!$S:$S,$G1598)</f>
        <v>0</v>
      </c>
      <c r="AX1598" s="99">
        <f>SUMIFS(通讯通路门店!$X:$X,通讯通路门店!$S:$S,$G1598)</f>
        <v>0</v>
      </c>
      <c r="AY1598" s="99">
        <f>SUMIFS(通讯通路门店!$Y:$Y,通讯通路门店!$S:$S,$G1598)</f>
        <v>0</v>
      </c>
      <c r="AZ1598" s="99">
        <f>SUMIFS(通讯通路门店!$AA:$AA,通讯通路门店!$S:$S,$G1598)</f>
        <v>0</v>
      </c>
      <c r="BA1598" s="99">
        <f t="shared" si="123"/>
        <v>0</v>
      </c>
      <c r="BB1598" s="99">
        <f t="shared" si="124"/>
        <v>0</v>
      </c>
      <c r="BC1598" s="99">
        <f>SUMIFS(通讯通路门店!$W:$W,通讯通路门店!$S:$S,$G1598,通讯通路门店!$J:$J,"荣耀体验店")+SUMIFS(通讯通路门店!$W:$W,通讯通路门店!$S:$S,$G1598,通讯通路门店!$J:$J,"荣耀授权专卖店")</f>
        <v>0</v>
      </c>
      <c r="BD1598" s="99">
        <f>SUMIFS(通讯通路门店!$Z:$Z,通讯通路门店!$S:$S,$G1598,通讯通路门店!$J:$J,"VIVO体验店")</f>
        <v>0</v>
      </c>
      <c r="BE1598" s="99">
        <f>SUMIFS(通讯通路门店!$AB:$AB,通讯通路门店!$S:$S,$G1598,通讯通路门店!$J:$J,"OPPO体验店")</f>
        <v>0</v>
      </c>
      <c r="BF1598" s="99">
        <f>SUMIFS(通讯通路门店!$X:$X,通讯通路门店!$S:$S,$G1598,通讯通路门店!$J:$J,"华为授权体验店")+SUMIFS(通讯通路门店!$AA:$AA,通讯通路门店!$S:$S,$G1598,通讯通路门店!$J:$J,"华为堡垒店")</f>
        <v>0</v>
      </c>
      <c r="BG1598" s="99">
        <f>SUMIFS(通讯通路门店!$Y:$Y,通讯通路门店!$S:$S,$G1598,通讯通路门店!$J:$J,"小米体验店")</f>
        <v>0</v>
      </c>
      <c r="BH1598" s="99">
        <f>SUMIFS(通讯通路门店!$AA:$AA,通讯通路门店!$S:$S,$G1598,通讯通路门店!$J:$J,"苹果体验店")</f>
        <v>0</v>
      </c>
      <c r="BI1598" s="99">
        <f>SUMIFS(通讯通路门店!$K:$K,通讯通路门店!$S:$S,$G1598,通讯通路门店!$J:$J,"其他品牌专卖店")</f>
        <v>0</v>
      </c>
      <c r="BJ1598" s="99">
        <f>SUMIFS(通讯通路门店!$AC:$AC,通讯通路门店!$S:$S,$G1598)</f>
        <v>0</v>
      </c>
      <c r="BK1598" s="99">
        <f>SUMIFS(通讯通路门店!$AD:$AD,通讯通路门店!$S:$S,$G1598)</f>
        <v>0</v>
      </c>
      <c r="BL1598" s="99">
        <f>SUMIFS(通讯通路门店!$AE:$AE,通讯通路门店!$S:$S,$G1598)</f>
        <v>0</v>
      </c>
      <c r="BM1598" s="99">
        <f>SUMIFS(通讯通路门店!$AF:$AF,通讯通路门店!$S:$S,$G1598)</f>
        <v>0</v>
      </c>
      <c r="BN1598" s="99">
        <f>SUMIFS(通讯通路门店!$AG:$AG,通讯通路门店!$S:$S,$G1598)</f>
        <v>0</v>
      </c>
      <c r="BO1598" s="99">
        <f>SUMIFS(通讯通路门店!$AH:$AH,通讯通路门店!$S:$S,$G1598)</f>
        <v>0</v>
      </c>
      <c r="BP1598" s="99">
        <f>SUMIFS(通讯通路门店!$AI:$AI,通讯通路门店!$S:$S,$G1598)</f>
        <v>0</v>
      </c>
      <c r="BQ1598" s="83"/>
    </row>
    <row r="1599" spans="1:69">
      <c r="A1599" s="99" t="str">
        <f>IFERROR(_xlfn.XLOOKUP($G1599,通讯通路门店!$S$4:$S$993933,通讯通路门店!$A$4:$A$993933,0,0),"")</f>
        <v>海南省</v>
      </c>
      <c r="B1599" s="99" t="str">
        <f>IFERROR(_xlfn.XLOOKUP($G1599,通讯通路门店!$S$4:$S$993933,通讯通路门店!$B$4:$B$993933,0,0),"")</f>
        <v>昌江黎族自治县</v>
      </c>
      <c r="C1599" s="99" t="str">
        <f>IFERROR(_xlfn.XLOOKUP($G1599,通讯通路门店!$S$4:$S$993933,通讯通路门店!$C$4:$C$993933,0,0),"")</f>
        <v>昌江黎族自治县</v>
      </c>
      <c r="D1599" s="99" t="str">
        <f>IFERROR(_xlfn.XLOOKUP($G1599,通讯通路门店!$S$4:$S$993933,通讯通路门店!$D$4:$D$993933,0,0),"")</f>
        <v>叉河镇</v>
      </c>
      <c r="E1599" s="83"/>
      <c r="F1599" s="83"/>
      <c r="G1599" s="101"/>
      <c r="H1599" s="102">
        <f>IFERROR(_xlfn.XLOOKUP($G1599,通讯通路门店!$S$4:$S$993933,通讯通路门店!$R$4:$R$993933,0,0),"")</f>
        <v>0</v>
      </c>
      <c r="I1599" s="83"/>
      <c r="J1599" s="83"/>
      <c r="K1599" s="83"/>
      <c r="L1599" s="83"/>
      <c r="M1599" s="83"/>
      <c r="N1599" s="83"/>
      <c r="O1599" s="83"/>
      <c r="P1599" s="83"/>
      <c r="Q1599" s="83"/>
      <c r="R1599" s="83"/>
      <c r="S1599" s="83"/>
      <c r="T1599" s="83"/>
      <c r="U1599" s="99">
        <f>COUNTIF(通讯通路门店!$S:$S,$G1599)</f>
        <v>0</v>
      </c>
      <c r="V1599" s="99">
        <f>COUNTIFS(通讯通路门店!$S:$S,$G1599,通讯通路门店!$J:$J,"综合卖场")</f>
        <v>0</v>
      </c>
      <c r="W1599" s="99">
        <f>SUMIFS(通讯通路门店!$AJ:$AJ,通讯通路门店!$S:$S,通讯客户沙盘!$G1599)</f>
        <v>0</v>
      </c>
      <c r="X1599" s="99">
        <f t="shared" si="120"/>
        <v>0</v>
      </c>
      <c r="Y1599" s="99">
        <f>COUNTIFS(通讯通路门店!$S:$S,$G1599,通讯通路门店!$J:$J,"荣耀体验店")+COUNTIFS(通讯通路门店!$S:$S,$G1599,通讯通路门店!$J:$J,"荣耀授权专卖店")</f>
        <v>0</v>
      </c>
      <c r="Z1599" s="99">
        <f>COUNTIFS(通讯通路门店!$S:$S,$G1599,通讯通路门店!$J:$J,"VIVO体验店")</f>
        <v>0</v>
      </c>
      <c r="AA1599" s="99">
        <f>COUNTIFS(通讯通路门店!$S:$S,$G1599,通讯通路门店!$J:$J,"OPPO体验店")</f>
        <v>0</v>
      </c>
      <c r="AB1599" s="99">
        <f>COUNTIFS(通讯通路门店!$S:$S,$G1599,通讯通路门店!$J:$J,"华为授权体验店")+COUNTIFS(通讯通路门店!$S:$S,$G1599,通讯通路门店!$J:$J,"华为堡垒店")</f>
        <v>0</v>
      </c>
      <c r="AC1599" s="99">
        <f>COUNTIFS(通讯通路门店!$S:$S,$G1599,通讯通路门店!$J:$J,"小米体验店")</f>
        <v>0</v>
      </c>
      <c r="AD1599" s="99">
        <f>COUNTIFS(通讯通路门店!$S:$S,$G1599,通讯通路门店!$J:$J,"苹果体验店")</f>
        <v>0</v>
      </c>
      <c r="AE1599" s="99">
        <f>COUNTIFS(通讯通路门店!$S:$S,$G1599,通讯通路门店!$J:$J,"其他品牌专卖店")</f>
        <v>0</v>
      </c>
      <c r="AF1599" s="99">
        <f>SUMIFS(通讯通路门店!$BI:$BI,通讯通路门店!$S:$S,$G1599)</f>
        <v>0</v>
      </c>
      <c r="AG1599" s="99">
        <f>SUMIFS(通讯通路门店!$BH:$BH,通讯通路门店!$S:$S,$G1599)</f>
        <v>0</v>
      </c>
      <c r="AH1599" s="99">
        <f t="shared" si="121"/>
        <v>0</v>
      </c>
      <c r="AI1599" s="99">
        <f>SUMIFS(通讯通路门店!$BB:$BB,通讯通路门店!$S:$S,$G1599)</f>
        <v>0</v>
      </c>
      <c r="AJ1599" s="99">
        <f>SUMIFS(通讯通路门店!$BE:$BE,通讯通路门店!$S:$S,$G1599)</f>
        <v>0</v>
      </c>
      <c r="AK1599" s="99">
        <f>SUMIFS(通讯通路门店!$BG:$BG,通讯通路门店!$S:$S,$G1599)</f>
        <v>0</v>
      </c>
      <c r="AL1599" s="99">
        <f>SUMIFS(通讯通路门店!$BC:$BC,通讯通路门店!$S:$S,$G1599)</f>
        <v>0</v>
      </c>
      <c r="AM1599" s="99">
        <f>SUMIFS(通讯通路门店!$BD:$BD,通讯通路门店!$S:$S,$G1599)</f>
        <v>0</v>
      </c>
      <c r="AN1599" s="99">
        <f>SUMIFS(通讯通路门店!$BF:$BF,通讯通路门店!$S:$S,$G1599)</f>
        <v>0</v>
      </c>
      <c r="AO1599" s="99">
        <f t="shared" si="122"/>
        <v>0</v>
      </c>
      <c r="AP1599" s="99">
        <f>SUMIFS(通讯通路门店!$K:$K,通讯通路门店!$S:$S,$G1599)</f>
        <v>0</v>
      </c>
      <c r="AQ1599" s="83"/>
      <c r="AR1599" s="99">
        <f>SUMIFS(通讯通路门店!$T:$T,通讯通路门店!$S:$S,$G1599)</f>
        <v>0</v>
      </c>
      <c r="AS1599" s="99">
        <f>SUMIFS(通讯通路门店!$U:$U,通讯通路门店!$S:$S,$G1599)</f>
        <v>0</v>
      </c>
      <c r="AT1599" s="99">
        <f>SUMIFS(通讯通路门店!$V:$V,通讯通路门店!$S:$S,$G1599)</f>
        <v>0</v>
      </c>
      <c r="AU1599" s="99">
        <f>SUMIFS(通讯通路门店!$W:$W,通讯通路门店!$S:$S,$G1599)</f>
        <v>0</v>
      </c>
      <c r="AV1599" s="99">
        <f>SUMIFS(通讯通路门店!$Z:$Z,通讯通路门店!$S:$S,$G1599)</f>
        <v>0</v>
      </c>
      <c r="AW1599" s="99">
        <f>SUMIFS(通讯通路门店!$AB:$AB,通讯通路门店!$S:$S,$G1599)</f>
        <v>0</v>
      </c>
      <c r="AX1599" s="99">
        <f>SUMIFS(通讯通路门店!$X:$X,通讯通路门店!$S:$S,$G1599)</f>
        <v>0</v>
      </c>
      <c r="AY1599" s="99">
        <f>SUMIFS(通讯通路门店!$Y:$Y,通讯通路门店!$S:$S,$G1599)</f>
        <v>0</v>
      </c>
      <c r="AZ1599" s="99">
        <f>SUMIFS(通讯通路门店!$AA:$AA,通讯通路门店!$S:$S,$G1599)</f>
        <v>0</v>
      </c>
      <c r="BA1599" s="99">
        <f t="shared" si="123"/>
        <v>0</v>
      </c>
      <c r="BB1599" s="99">
        <f t="shared" si="124"/>
        <v>0</v>
      </c>
      <c r="BC1599" s="99">
        <f>SUMIFS(通讯通路门店!$W:$W,通讯通路门店!$S:$S,$G1599,通讯通路门店!$J:$J,"荣耀体验店")+SUMIFS(通讯通路门店!$W:$W,通讯通路门店!$S:$S,$G1599,通讯通路门店!$J:$J,"荣耀授权专卖店")</f>
        <v>0</v>
      </c>
      <c r="BD1599" s="99">
        <f>SUMIFS(通讯通路门店!$Z:$Z,通讯通路门店!$S:$S,$G1599,通讯通路门店!$J:$J,"VIVO体验店")</f>
        <v>0</v>
      </c>
      <c r="BE1599" s="99">
        <f>SUMIFS(通讯通路门店!$AB:$AB,通讯通路门店!$S:$S,$G1599,通讯通路门店!$J:$J,"OPPO体验店")</f>
        <v>0</v>
      </c>
      <c r="BF1599" s="99">
        <f>SUMIFS(通讯通路门店!$X:$X,通讯通路门店!$S:$S,$G1599,通讯通路门店!$J:$J,"华为授权体验店")+SUMIFS(通讯通路门店!$AA:$AA,通讯通路门店!$S:$S,$G1599,通讯通路门店!$J:$J,"华为堡垒店")</f>
        <v>0</v>
      </c>
      <c r="BG1599" s="99">
        <f>SUMIFS(通讯通路门店!$Y:$Y,通讯通路门店!$S:$S,$G1599,通讯通路门店!$J:$J,"小米体验店")</f>
        <v>0</v>
      </c>
      <c r="BH1599" s="99">
        <f>SUMIFS(通讯通路门店!$AA:$AA,通讯通路门店!$S:$S,$G1599,通讯通路门店!$J:$J,"苹果体验店")</f>
        <v>0</v>
      </c>
      <c r="BI1599" s="99">
        <f>SUMIFS(通讯通路门店!$K:$K,通讯通路门店!$S:$S,$G1599,通讯通路门店!$J:$J,"其他品牌专卖店")</f>
        <v>0</v>
      </c>
      <c r="BJ1599" s="99">
        <f>SUMIFS(通讯通路门店!$AC:$AC,通讯通路门店!$S:$S,$G1599)</f>
        <v>0</v>
      </c>
      <c r="BK1599" s="99">
        <f>SUMIFS(通讯通路门店!$AD:$AD,通讯通路门店!$S:$S,$G1599)</f>
        <v>0</v>
      </c>
      <c r="BL1599" s="99">
        <f>SUMIFS(通讯通路门店!$AE:$AE,通讯通路门店!$S:$S,$G1599)</f>
        <v>0</v>
      </c>
      <c r="BM1599" s="99">
        <f>SUMIFS(通讯通路门店!$AF:$AF,通讯通路门店!$S:$S,$G1599)</f>
        <v>0</v>
      </c>
      <c r="BN1599" s="99">
        <f>SUMIFS(通讯通路门店!$AG:$AG,通讯通路门店!$S:$S,$G1599)</f>
        <v>0</v>
      </c>
      <c r="BO1599" s="99">
        <f>SUMIFS(通讯通路门店!$AH:$AH,通讯通路门店!$S:$S,$G1599)</f>
        <v>0</v>
      </c>
      <c r="BP1599" s="99">
        <f>SUMIFS(通讯通路门店!$AI:$AI,通讯通路门店!$S:$S,$G1599)</f>
        <v>0</v>
      </c>
      <c r="BQ1599" s="83"/>
    </row>
    <row r="1600" spans="1:69">
      <c r="A1600" s="99" t="str">
        <f>IFERROR(_xlfn.XLOOKUP($G1600,通讯通路门店!$S$4:$S$993933,通讯通路门店!$A$4:$A$993933,0,0),"")</f>
        <v>海南省</v>
      </c>
      <c r="B1600" s="99" t="str">
        <f>IFERROR(_xlfn.XLOOKUP($G1600,通讯通路门店!$S$4:$S$993933,通讯通路门店!$B$4:$B$993933,0,0),"")</f>
        <v>昌江黎族自治县</v>
      </c>
      <c r="C1600" s="99" t="str">
        <f>IFERROR(_xlfn.XLOOKUP($G1600,通讯通路门店!$S$4:$S$993933,通讯通路门店!$C$4:$C$993933,0,0),"")</f>
        <v>昌江黎族自治县</v>
      </c>
      <c r="D1600" s="99" t="str">
        <f>IFERROR(_xlfn.XLOOKUP($G1600,通讯通路门店!$S$4:$S$993933,通讯通路门店!$D$4:$D$993933,0,0),"")</f>
        <v>叉河镇</v>
      </c>
      <c r="E1600" s="83"/>
      <c r="F1600" s="83"/>
      <c r="G1600" s="101"/>
      <c r="H1600" s="102">
        <f>IFERROR(_xlfn.XLOOKUP($G1600,通讯通路门店!$S$4:$S$993933,通讯通路门店!$R$4:$R$993933,0,0),"")</f>
        <v>0</v>
      </c>
      <c r="I1600" s="83"/>
      <c r="J1600" s="83"/>
      <c r="K1600" s="83"/>
      <c r="L1600" s="83"/>
      <c r="M1600" s="83"/>
      <c r="N1600" s="83"/>
      <c r="O1600" s="83"/>
      <c r="P1600" s="83"/>
      <c r="Q1600" s="83"/>
      <c r="R1600" s="83"/>
      <c r="S1600" s="83"/>
      <c r="T1600" s="83"/>
      <c r="U1600" s="99">
        <f>COUNTIF(通讯通路门店!$S:$S,$G1600)</f>
        <v>0</v>
      </c>
      <c r="V1600" s="99">
        <f>COUNTIFS(通讯通路门店!$S:$S,$G1600,通讯通路门店!$J:$J,"综合卖场")</f>
        <v>0</v>
      </c>
      <c r="W1600" s="99">
        <f>SUMIFS(通讯通路门店!$AJ:$AJ,通讯通路门店!$S:$S,通讯客户沙盘!$G1600)</f>
        <v>0</v>
      </c>
      <c r="X1600" s="99">
        <f t="shared" si="120"/>
        <v>0</v>
      </c>
      <c r="Y1600" s="99">
        <f>COUNTIFS(通讯通路门店!$S:$S,$G1600,通讯通路门店!$J:$J,"荣耀体验店")+COUNTIFS(通讯通路门店!$S:$S,$G1600,通讯通路门店!$J:$J,"荣耀授权专卖店")</f>
        <v>0</v>
      </c>
      <c r="Z1600" s="99">
        <f>COUNTIFS(通讯通路门店!$S:$S,$G1600,通讯通路门店!$J:$J,"VIVO体验店")</f>
        <v>0</v>
      </c>
      <c r="AA1600" s="99">
        <f>COUNTIFS(通讯通路门店!$S:$S,$G1600,通讯通路门店!$J:$J,"OPPO体验店")</f>
        <v>0</v>
      </c>
      <c r="AB1600" s="99">
        <f>COUNTIFS(通讯通路门店!$S:$S,$G1600,通讯通路门店!$J:$J,"华为授权体验店")+COUNTIFS(通讯通路门店!$S:$S,$G1600,通讯通路门店!$J:$J,"华为堡垒店")</f>
        <v>0</v>
      </c>
      <c r="AC1600" s="99">
        <f>COUNTIFS(通讯通路门店!$S:$S,$G1600,通讯通路门店!$J:$J,"小米体验店")</f>
        <v>0</v>
      </c>
      <c r="AD1600" s="99">
        <f>COUNTIFS(通讯通路门店!$S:$S,$G1600,通讯通路门店!$J:$J,"苹果体验店")</f>
        <v>0</v>
      </c>
      <c r="AE1600" s="99">
        <f>COUNTIFS(通讯通路门店!$S:$S,$G1600,通讯通路门店!$J:$J,"其他品牌专卖店")</f>
        <v>0</v>
      </c>
      <c r="AF1600" s="99">
        <f>SUMIFS(通讯通路门店!$BI:$BI,通讯通路门店!$S:$S,$G1600)</f>
        <v>0</v>
      </c>
      <c r="AG1600" s="99">
        <f>SUMIFS(通讯通路门店!$BH:$BH,通讯通路门店!$S:$S,$G1600)</f>
        <v>0</v>
      </c>
      <c r="AH1600" s="99">
        <f t="shared" si="121"/>
        <v>0</v>
      </c>
      <c r="AI1600" s="99">
        <f>SUMIFS(通讯通路门店!$BB:$BB,通讯通路门店!$S:$S,$G1600)</f>
        <v>0</v>
      </c>
      <c r="AJ1600" s="99">
        <f>SUMIFS(通讯通路门店!$BE:$BE,通讯通路门店!$S:$S,$G1600)</f>
        <v>0</v>
      </c>
      <c r="AK1600" s="99">
        <f>SUMIFS(通讯通路门店!$BG:$BG,通讯通路门店!$S:$S,$G1600)</f>
        <v>0</v>
      </c>
      <c r="AL1600" s="99">
        <f>SUMIFS(通讯通路门店!$BC:$BC,通讯通路门店!$S:$S,$G1600)</f>
        <v>0</v>
      </c>
      <c r="AM1600" s="99">
        <f>SUMIFS(通讯通路门店!$BD:$BD,通讯通路门店!$S:$S,$G1600)</f>
        <v>0</v>
      </c>
      <c r="AN1600" s="99">
        <f>SUMIFS(通讯通路门店!$BF:$BF,通讯通路门店!$S:$S,$G1600)</f>
        <v>0</v>
      </c>
      <c r="AO1600" s="99">
        <f t="shared" si="122"/>
        <v>0</v>
      </c>
      <c r="AP1600" s="99">
        <f>SUMIFS(通讯通路门店!$K:$K,通讯通路门店!$S:$S,$G1600)</f>
        <v>0</v>
      </c>
      <c r="AQ1600" s="83"/>
      <c r="AR1600" s="99">
        <f>SUMIFS(通讯通路门店!$T:$T,通讯通路门店!$S:$S,$G1600)</f>
        <v>0</v>
      </c>
      <c r="AS1600" s="99">
        <f>SUMIFS(通讯通路门店!$U:$U,通讯通路门店!$S:$S,$G1600)</f>
        <v>0</v>
      </c>
      <c r="AT1600" s="99">
        <f>SUMIFS(通讯通路门店!$V:$V,通讯通路门店!$S:$S,$G1600)</f>
        <v>0</v>
      </c>
      <c r="AU1600" s="99">
        <f>SUMIFS(通讯通路门店!$W:$W,通讯通路门店!$S:$S,$G1600)</f>
        <v>0</v>
      </c>
      <c r="AV1600" s="99">
        <f>SUMIFS(通讯通路门店!$Z:$Z,通讯通路门店!$S:$S,$G1600)</f>
        <v>0</v>
      </c>
      <c r="AW1600" s="99">
        <f>SUMIFS(通讯通路门店!$AB:$AB,通讯通路门店!$S:$S,$G1600)</f>
        <v>0</v>
      </c>
      <c r="AX1600" s="99">
        <f>SUMIFS(通讯通路门店!$X:$X,通讯通路门店!$S:$S,$G1600)</f>
        <v>0</v>
      </c>
      <c r="AY1600" s="99">
        <f>SUMIFS(通讯通路门店!$Y:$Y,通讯通路门店!$S:$S,$G1600)</f>
        <v>0</v>
      </c>
      <c r="AZ1600" s="99">
        <f>SUMIFS(通讯通路门店!$AA:$AA,通讯通路门店!$S:$S,$G1600)</f>
        <v>0</v>
      </c>
      <c r="BA1600" s="99">
        <f t="shared" si="123"/>
        <v>0</v>
      </c>
      <c r="BB1600" s="99">
        <f t="shared" si="124"/>
        <v>0</v>
      </c>
      <c r="BC1600" s="99">
        <f>SUMIFS(通讯通路门店!$W:$W,通讯通路门店!$S:$S,$G1600,通讯通路门店!$J:$J,"荣耀体验店")+SUMIFS(通讯通路门店!$W:$W,通讯通路门店!$S:$S,$G1600,通讯通路门店!$J:$J,"荣耀授权专卖店")</f>
        <v>0</v>
      </c>
      <c r="BD1600" s="99">
        <f>SUMIFS(通讯通路门店!$Z:$Z,通讯通路门店!$S:$S,$G1600,通讯通路门店!$J:$J,"VIVO体验店")</f>
        <v>0</v>
      </c>
      <c r="BE1600" s="99">
        <f>SUMIFS(通讯通路门店!$AB:$AB,通讯通路门店!$S:$S,$G1600,通讯通路门店!$J:$J,"OPPO体验店")</f>
        <v>0</v>
      </c>
      <c r="BF1600" s="99">
        <f>SUMIFS(通讯通路门店!$X:$X,通讯通路门店!$S:$S,$G1600,通讯通路门店!$J:$J,"华为授权体验店")+SUMIFS(通讯通路门店!$AA:$AA,通讯通路门店!$S:$S,$G1600,通讯通路门店!$J:$J,"华为堡垒店")</f>
        <v>0</v>
      </c>
      <c r="BG1600" s="99">
        <f>SUMIFS(通讯通路门店!$Y:$Y,通讯通路门店!$S:$S,$G1600,通讯通路门店!$J:$J,"小米体验店")</f>
        <v>0</v>
      </c>
      <c r="BH1600" s="99">
        <f>SUMIFS(通讯通路门店!$AA:$AA,通讯通路门店!$S:$S,$G1600,通讯通路门店!$J:$J,"苹果体验店")</f>
        <v>0</v>
      </c>
      <c r="BI1600" s="99">
        <f>SUMIFS(通讯通路门店!$K:$K,通讯通路门店!$S:$S,$G1600,通讯通路门店!$J:$J,"其他品牌专卖店")</f>
        <v>0</v>
      </c>
      <c r="BJ1600" s="99">
        <f>SUMIFS(通讯通路门店!$AC:$AC,通讯通路门店!$S:$S,$G1600)</f>
        <v>0</v>
      </c>
      <c r="BK1600" s="99">
        <f>SUMIFS(通讯通路门店!$AD:$AD,通讯通路门店!$S:$S,$G1600)</f>
        <v>0</v>
      </c>
      <c r="BL1600" s="99">
        <f>SUMIFS(通讯通路门店!$AE:$AE,通讯通路门店!$S:$S,$G1600)</f>
        <v>0</v>
      </c>
      <c r="BM1600" s="99">
        <f>SUMIFS(通讯通路门店!$AF:$AF,通讯通路门店!$S:$S,$G1600)</f>
        <v>0</v>
      </c>
      <c r="BN1600" s="99">
        <f>SUMIFS(通讯通路门店!$AG:$AG,通讯通路门店!$S:$S,$G1600)</f>
        <v>0</v>
      </c>
      <c r="BO1600" s="99">
        <f>SUMIFS(通讯通路门店!$AH:$AH,通讯通路门店!$S:$S,$G1600)</f>
        <v>0</v>
      </c>
      <c r="BP1600" s="99">
        <f>SUMIFS(通讯通路门店!$AI:$AI,通讯通路门店!$S:$S,$G1600)</f>
        <v>0</v>
      </c>
      <c r="BQ1600" s="83"/>
    </row>
    <row r="1601" spans="1:69">
      <c r="A1601" s="99" t="str">
        <f>IFERROR(_xlfn.XLOOKUP($G1601,通讯通路门店!$S$4:$S$993933,通讯通路门店!$A$4:$A$993933,0,0),"")</f>
        <v>海南省</v>
      </c>
      <c r="B1601" s="99" t="str">
        <f>IFERROR(_xlfn.XLOOKUP($G1601,通讯通路门店!$S$4:$S$993933,通讯通路门店!$B$4:$B$993933,0,0),"")</f>
        <v>昌江黎族自治县</v>
      </c>
      <c r="C1601" s="99" t="str">
        <f>IFERROR(_xlfn.XLOOKUP($G1601,通讯通路门店!$S$4:$S$993933,通讯通路门店!$C$4:$C$993933,0,0),"")</f>
        <v>昌江黎族自治县</v>
      </c>
      <c r="D1601" s="99" t="str">
        <f>IFERROR(_xlfn.XLOOKUP($G1601,通讯通路门店!$S$4:$S$993933,通讯通路门店!$D$4:$D$993933,0,0),"")</f>
        <v>叉河镇</v>
      </c>
      <c r="E1601" s="83"/>
      <c r="F1601" s="83"/>
      <c r="G1601" s="101"/>
      <c r="H1601" s="102">
        <f>IFERROR(_xlfn.XLOOKUP($G1601,通讯通路门店!$S$4:$S$993933,通讯通路门店!$R$4:$R$993933,0,0),"")</f>
        <v>0</v>
      </c>
      <c r="I1601" s="83"/>
      <c r="J1601" s="83"/>
      <c r="K1601" s="83"/>
      <c r="L1601" s="83"/>
      <c r="M1601" s="83"/>
      <c r="N1601" s="83"/>
      <c r="O1601" s="83"/>
      <c r="P1601" s="83"/>
      <c r="Q1601" s="83"/>
      <c r="R1601" s="83"/>
      <c r="S1601" s="83"/>
      <c r="T1601" s="83"/>
      <c r="U1601" s="99">
        <f>COUNTIF(通讯通路门店!$S:$S,$G1601)</f>
        <v>0</v>
      </c>
      <c r="V1601" s="99">
        <f>COUNTIFS(通讯通路门店!$S:$S,$G1601,通讯通路门店!$J:$J,"综合卖场")</f>
        <v>0</v>
      </c>
      <c r="W1601" s="99">
        <f>SUMIFS(通讯通路门店!$AJ:$AJ,通讯通路门店!$S:$S,通讯客户沙盘!$G1601)</f>
        <v>0</v>
      </c>
      <c r="X1601" s="99">
        <f t="shared" si="120"/>
        <v>0</v>
      </c>
      <c r="Y1601" s="99">
        <f>COUNTIFS(通讯通路门店!$S:$S,$G1601,通讯通路门店!$J:$J,"荣耀体验店")+COUNTIFS(通讯通路门店!$S:$S,$G1601,通讯通路门店!$J:$J,"荣耀授权专卖店")</f>
        <v>0</v>
      </c>
      <c r="Z1601" s="99">
        <f>COUNTIFS(通讯通路门店!$S:$S,$G1601,通讯通路门店!$J:$J,"VIVO体验店")</f>
        <v>0</v>
      </c>
      <c r="AA1601" s="99">
        <f>COUNTIFS(通讯通路门店!$S:$S,$G1601,通讯通路门店!$J:$J,"OPPO体验店")</f>
        <v>0</v>
      </c>
      <c r="AB1601" s="99">
        <f>COUNTIFS(通讯通路门店!$S:$S,$G1601,通讯通路门店!$J:$J,"华为授权体验店")+COUNTIFS(通讯通路门店!$S:$S,$G1601,通讯通路门店!$J:$J,"华为堡垒店")</f>
        <v>0</v>
      </c>
      <c r="AC1601" s="99">
        <f>COUNTIFS(通讯通路门店!$S:$S,$G1601,通讯通路门店!$J:$J,"小米体验店")</f>
        <v>0</v>
      </c>
      <c r="AD1601" s="99">
        <f>COUNTIFS(通讯通路门店!$S:$S,$G1601,通讯通路门店!$J:$J,"苹果体验店")</f>
        <v>0</v>
      </c>
      <c r="AE1601" s="99">
        <f>COUNTIFS(通讯通路门店!$S:$S,$G1601,通讯通路门店!$J:$J,"其他品牌专卖店")</f>
        <v>0</v>
      </c>
      <c r="AF1601" s="99">
        <f>SUMIFS(通讯通路门店!$BI:$BI,通讯通路门店!$S:$S,$G1601)</f>
        <v>0</v>
      </c>
      <c r="AG1601" s="99">
        <f>SUMIFS(通讯通路门店!$BH:$BH,通讯通路门店!$S:$S,$G1601)</f>
        <v>0</v>
      </c>
      <c r="AH1601" s="99">
        <f t="shared" si="121"/>
        <v>0</v>
      </c>
      <c r="AI1601" s="99">
        <f>SUMIFS(通讯通路门店!$BB:$BB,通讯通路门店!$S:$S,$G1601)</f>
        <v>0</v>
      </c>
      <c r="AJ1601" s="99">
        <f>SUMIFS(通讯通路门店!$BE:$BE,通讯通路门店!$S:$S,$G1601)</f>
        <v>0</v>
      </c>
      <c r="AK1601" s="99">
        <f>SUMIFS(通讯通路门店!$BG:$BG,通讯通路门店!$S:$S,$G1601)</f>
        <v>0</v>
      </c>
      <c r="AL1601" s="99">
        <f>SUMIFS(通讯通路门店!$BC:$BC,通讯通路门店!$S:$S,$G1601)</f>
        <v>0</v>
      </c>
      <c r="AM1601" s="99">
        <f>SUMIFS(通讯通路门店!$BD:$BD,通讯通路门店!$S:$S,$G1601)</f>
        <v>0</v>
      </c>
      <c r="AN1601" s="99">
        <f>SUMIFS(通讯通路门店!$BF:$BF,通讯通路门店!$S:$S,$G1601)</f>
        <v>0</v>
      </c>
      <c r="AO1601" s="99">
        <f t="shared" si="122"/>
        <v>0</v>
      </c>
      <c r="AP1601" s="99">
        <f>SUMIFS(通讯通路门店!$K:$K,通讯通路门店!$S:$S,$G1601)</f>
        <v>0</v>
      </c>
      <c r="AQ1601" s="83"/>
      <c r="AR1601" s="99">
        <f>SUMIFS(通讯通路门店!$T:$T,通讯通路门店!$S:$S,$G1601)</f>
        <v>0</v>
      </c>
      <c r="AS1601" s="99">
        <f>SUMIFS(通讯通路门店!$U:$U,通讯通路门店!$S:$S,$G1601)</f>
        <v>0</v>
      </c>
      <c r="AT1601" s="99">
        <f>SUMIFS(通讯通路门店!$V:$V,通讯通路门店!$S:$S,$G1601)</f>
        <v>0</v>
      </c>
      <c r="AU1601" s="99">
        <f>SUMIFS(通讯通路门店!$W:$W,通讯通路门店!$S:$S,$G1601)</f>
        <v>0</v>
      </c>
      <c r="AV1601" s="99">
        <f>SUMIFS(通讯通路门店!$Z:$Z,通讯通路门店!$S:$S,$G1601)</f>
        <v>0</v>
      </c>
      <c r="AW1601" s="99">
        <f>SUMIFS(通讯通路门店!$AB:$AB,通讯通路门店!$S:$S,$G1601)</f>
        <v>0</v>
      </c>
      <c r="AX1601" s="99">
        <f>SUMIFS(通讯通路门店!$X:$X,通讯通路门店!$S:$S,$G1601)</f>
        <v>0</v>
      </c>
      <c r="AY1601" s="99">
        <f>SUMIFS(通讯通路门店!$Y:$Y,通讯通路门店!$S:$S,$G1601)</f>
        <v>0</v>
      </c>
      <c r="AZ1601" s="99">
        <f>SUMIFS(通讯通路门店!$AA:$AA,通讯通路门店!$S:$S,$G1601)</f>
        <v>0</v>
      </c>
      <c r="BA1601" s="99">
        <f t="shared" si="123"/>
        <v>0</v>
      </c>
      <c r="BB1601" s="99">
        <f t="shared" si="124"/>
        <v>0</v>
      </c>
      <c r="BC1601" s="99">
        <f>SUMIFS(通讯通路门店!$W:$W,通讯通路门店!$S:$S,$G1601,通讯通路门店!$J:$J,"荣耀体验店")+SUMIFS(通讯通路门店!$W:$W,通讯通路门店!$S:$S,$G1601,通讯通路门店!$J:$J,"荣耀授权专卖店")</f>
        <v>0</v>
      </c>
      <c r="BD1601" s="99">
        <f>SUMIFS(通讯通路门店!$Z:$Z,通讯通路门店!$S:$S,$G1601,通讯通路门店!$J:$J,"VIVO体验店")</f>
        <v>0</v>
      </c>
      <c r="BE1601" s="99">
        <f>SUMIFS(通讯通路门店!$AB:$AB,通讯通路门店!$S:$S,$G1601,通讯通路门店!$J:$J,"OPPO体验店")</f>
        <v>0</v>
      </c>
      <c r="BF1601" s="99">
        <f>SUMIFS(通讯通路门店!$X:$X,通讯通路门店!$S:$S,$G1601,通讯通路门店!$J:$J,"华为授权体验店")+SUMIFS(通讯通路门店!$AA:$AA,通讯通路门店!$S:$S,$G1601,通讯通路门店!$J:$J,"华为堡垒店")</f>
        <v>0</v>
      </c>
      <c r="BG1601" s="99">
        <f>SUMIFS(通讯通路门店!$Y:$Y,通讯通路门店!$S:$S,$G1601,通讯通路门店!$J:$J,"小米体验店")</f>
        <v>0</v>
      </c>
      <c r="BH1601" s="99">
        <f>SUMIFS(通讯通路门店!$AA:$AA,通讯通路门店!$S:$S,$G1601,通讯通路门店!$J:$J,"苹果体验店")</f>
        <v>0</v>
      </c>
      <c r="BI1601" s="99">
        <f>SUMIFS(通讯通路门店!$K:$K,通讯通路门店!$S:$S,$G1601,通讯通路门店!$J:$J,"其他品牌专卖店")</f>
        <v>0</v>
      </c>
      <c r="BJ1601" s="99">
        <f>SUMIFS(通讯通路门店!$AC:$AC,通讯通路门店!$S:$S,$G1601)</f>
        <v>0</v>
      </c>
      <c r="BK1601" s="99">
        <f>SUMIFS(通讯通路门店!$AD:$AD,通讯通路门店!$S:$S,$G1601)</f>
        <v>0</v>
      </c>
      <c r="BL1601" s="99">
        <f>SUMIFS(通讯通路门店!$AE:$AE,通讯通路门店!$S:$S,$G1601)</f>
        <v>0</v>
      </c>
      <c r="BM1601" s="99">
        <f>SUMIFS(通讯通路门店!$AF:$AF,通讯通路门店!$S:$S,$G1601)</f>
        <v>0</v>
      </c>
      <c r="BN1601" s="99">
        <f>SUMIFS(通讯通路门店!$AG:$AG,通讯通路门店!$S:$S,$G1601)</f>
        <v>0</v>
      </c>
      <c r="BO1601" s="99">
        <f>SUMIFS(通讯通路门店!$AH:$AH,通讯通路门店!$S:$S,$G1601)</f>
        <v>0</v>
      </c>
      <c r="BP1601" s="99">
        <f>SUMIFS(通讯通路门店!$AI:$AI,通讯通路门店!$S:$S,$G1601)</f>
        <v>0</v>
      </c>
      <c r="BQ1601" s="83"/>
    </row>
    <row r="1602" spans="1:69">
      <c r="A1602" s="99" t="str">
        <f>IFERROR(_xlfn.XLOOKUP($G1602,通讯通路门店!$S$4:$S$993933,通讯通路门店!$A$4:$A$993933,0,0),"")</f>
        <v>海南省</v>
      </c>
      <c r="B1602" s="99" t="str">
        <f>IFERROR(_xlfn.XLOOKUP($G1602,通讯通路门店!$S$4:$S$993933,通讯通路门店!$B$4:$B$993933,0,0),"")</f>
        <v>昌江黎族自治县</v>
      </c>
      <c r="C1602" s="99" t="str">
        <f>IFERROR(_xlfn.XLOOKUP($G1602,通讯通路门店!$S$4:$S$993933,通讯通路门店!$C$4:$C$993933,0,0),"")</f>
        <v>昌江黎族自治县</v>
      </c>
      <c r="D1602" s="99" t="str">
        <f>IFERROR(_xlfn.XLOOKUP($G1602,通讯通路门店!$S$4:$S$993933,通讯通路门店!$D$4:$D$993933,0,0),"")</f>
        <v>叉河镇</v>
      </c>
      <c r="E1602" s="83"/>
      <c r="F1602" s="83"/>
      <c r="G1602" s="101"/>
      <c r="H1602" s="102">
        <f>IFERROR(_xlfn.XLOOKUP($G1602,通讯通路门店!$S$4:$S$993933,通讯通路门店!$R$4:$R$993933,0,0),"")</f>
        <v>0</v>
      </c>
      <c r="I1602" s="83"/>
      <c r="J1602" s="83"/>
      <c r="K1602" s="83"/>
      <c r="L1602" s="83"/>
      <c r="M1602" s="83"/>
      <c r="N1602" s="83"/>
      <c r="O1602" s="83"/>
      <c r="P1602" s="83"/>
      <c r="Q1602" s="83"/>
      <c r="R1602" s="83"/>
      <c r="S1602" s="83"/>
      <c r="T1602" s="83"/>
      <c r="U1602" s="99">
        <f>COUNTIF(通讯通路门店!$S:$S,$G1602)</f>
        <v>0</v>
      </c>
      <c r="V1602" s="99">
        <f>COUNTIFS(通讯通路门店!$S:$S,$G1602,通讯通路门店!$J:$J,"综合卖场")</f>
        <v>0</v>
      </c>
      <c r="W1602" s="99">
        <f>SUMIFS(通讯通路门店!$AJ:$AJ,通讯通路门店!$S:$S,通讯客户沙盘!$G1602)</f>
        <v>0</v>
      </c>
      <c r="X1602" s="99">
        <f t="shared" si="120"/>
        <v>0</v>
      </c>
      <c r="Y1602" s="99">
        <f>COUNTIFS(通讯通路门店!$S:$S,$G1602,通讯通路门店!$J:$J,"荣耀体验店")+COUNTIFS(通讯通路门店!$S:$S,$G1602,通讯通路门店!$J:$J,"荣耀授权专卖店")</f>
        <v>0</v>
      </c>
      <c r="Z1602" s="99">
        <f>COUNTIFS(通讯通路门店!$S:$S,$G1602,通讯通路门店!$J:$J,"VIVO体验店")</f>
        <v>0</v>
      </c>
      <c r="AA1602" s="99">
        <f>COUNTIFS(通讯通路门店!$S:$S,$G1602,通讯通路门店!$J:$J,"OPPO体验店")</f>
        <v>0</v>
      </c>
      <c r="AB1602" s="99">
        <f>COUNTIFS(通讯通路门店!$S:$S,$G1602,通讯通路门店!$J:$J,"华为授权体验店")+COUNTIFS(通讯通路门店!$S:$S,$G1602,通讯通路门店!$J:$J,"华为堡垒店")</f>
        <v>0</v>
      </c>
      <c r="AC1602" s="99">
        <f>COUNTIFS(通讯通路门店!$S:$S,$G1602,通讯通路门店!$J:$J,"小米体验店")</f>
        <v>0</v>
      </c>
      <c r="AD1602" s="99">
        <f>COUNTIFS(通讯通路门店!$S:$S,$G1602,通讯通路门店!$J:$J,"苹果体验店")</f>
        <v>0</v>
      </c>
      <c r="AE1602" s="99">
        <f>COUNTIFS(通讯通路门店!$S:$S,$G1602,通讯通路门店!$J:$J,"其他品牌专卖店")</f>
        <v>0</v>
      </c>
      <c r="AF1602" s="99">
        <f>SUMIFS(通讯通路门店!$BI:$BI,通讯通路门店!$S:$S,$G1602)</f>
        <v>0</v>
      </c>
      <c r="AG1602" s="99">
        <f>SUMIFS(通讯通路门店!$BH:$BH,通讯通路门店!$S:$S,$G1602)</f>
        <v>0</v>
      </c>
      <c r="AH1602" s="99">
        <f t="shared" si="121"/>
        <v>0</v>
      </c>
      <c r="AI1602" s="99">
        <f>SUMIFS(通讯通路门店!$BB:$BB,通讯通路门店!$S:$S,$G1602)</f>
        <v>0</v>
      </c>
      <c r="AJ1602" s="99">
        <f>SUMIFS(通讯通路门店!$BE:$BE,通讯通路门店!$S:$S,$G1602)</f>
        <v>0</v>
      </c>
      <c r="AK1602" s="99">
        <f>SUMIFS(通讯通路门店!$BG:$BG,通讯通路门店!$S:$S,$G1602)</f>
        <v>0</v>
      </c>
      <c r="AL1602" s="99">
        <f>SUMIFS(通讯通路门店!$BC:$BC,通讯通路门店!$S:$S,$G1602)</f>
        <v>0</v>
      </c>
      <c r="AM1602" s="99">
        <f>SUMIFS(通讯通路门店!$BD:$BD,通讯通路门店!$S:$S,$G1602)</f>
        <v>0</v>
      </c>
      <c r="AN1602" s="99">
        <f>SUMIFS(通讯通路门店!$BF:$BF,通讯通路门店!$S:$S,$G1602)</f>
        <v>0</v>
      </c>
      <c r="AO1602" s="99">
        <f t="shared" si="122"/>
        <v>0</v>
      </c>
      <c r="AP1602" s="99">
        <f>SUMIFS(通讯通路门店!$K:$K,通讯通路门店!$S:$S,$G1602)</f>
        <v>0</v>
      </c>
      <c r="AQ1602" s="83"/>
      <c r="AR1602" s="99">
        <f>SUMIFS(通讯通路门店!$T:$T,通讯通路门店!$S:$S,$G1602)</f>
        <v>0</v>
      </c>
      <c r="AS1602" s="99">
        <f>SUMIFS(通讯通路门店!$U:$U,通讯通路门店!$S:$S,$G1602)</f>
        <v>0</v>
      </c>
      <c r="AT1602" s="99">
        <f>SUMIFS(通讯通路门店!$V:$V,通讯通路门店!$S:$S,$G1602)</f>
        <v>0</v>
      </c>
      <c r="AU1602" s="99">
        <f>SUMIFS(通讯通路门店!$W:$W,通讯通路门店!$S:$S,$G1602)</f>
        <v>0</v>
      </c>
      <c r="AV1602" s="99">
        <f>SUMIFS(通讯通路门店!$Z:$Z,通讯通路门店!$S:$S,$G1602)</f>
        <v>0</v>
      </c>
      <c r="AW1602" s="99">
        <f>SUMIFS(通讯通路门店!$AB:$AB,通讯通路门店!$S:$S,$G1602)</f>
        <v>0</v>
      </c>
      <c r="AX1602" s="99">
        <f>SUMIFS(通讯通路门店!$X:$X,通讯通路门店!$S:$S,$G1602)</f>
        <v>0</v>
      </c>
      <c r="AY1602" s="99">
        <f>SUMIFS(通讯通路门店!$Y:$Y,通讯通路门店!$S:$S,$G1602)</f>
        <v>0</v>
      </c>
      <c r="AZ1602" s="99">
        <f>SUMIFS(通讯通路门店!$AA:$AA,通讯通路门店!$S:$S,$G1602)</f>
        <v>0</v>
      </c>
      <c r="BA1602" s="99">
        <f t="shared" si="123"/>
        <v>0</v>
      </c>
      <c r="BB1602" s="99">
        <f t="shared" si="124"/>
        <v>0</v>
      </c>
      <c r="BC1602" s="99">
        <f>SUMIFS(通讯通路门店!$W:$W,通讯通路门店!$S:$S,$G1602,通讯通路门店!$J:$J,"荣耀体验店")+SUMIFS(通讯通路门店!$W:$W,通讯通路门店!$S:$S,$G1602,通讯通路门店!$J:$J,"荣耀授权专卖店")</f>
        <v>0</v>
      </c>
      <c r="BD1602" s="99">
        <f>SUMIFS(通讯通路门店!$Z:$Z,通讯通路门店!$S:$S,$G1602,通讯通路门店!$J:$J,"VIVO体验店")</f>
        <v>0</v>
      </c>
      <c r="BE1602" s="99">
        <f>SUMIFS(通讯通路门店!$AB:$AB,通讯通路门店!$S:$S,$G1602,通讯通路门店!$J:$J,"OPPO体验店")</f>
        <v>0</v>
      </c>
      <c r="BF1602" s="99">
        <f>SUMIFS(通讯通路门店!$X:$X,通讯通路门店!$S:$S,$G1602,通讯通路门店!$J:$J,"华为授权体验店")+SUMIFS(通讯通路门店!$AA:$AA,通讯通路门店!$S:$S,$G1602,通讯通路门店!$J:$J,"华为堡垒店")</f>
        <v>0</v>
      </c>
      <c r="BG1602" s="99">
        <f>SUMIFS(通讯通路门店!$Y:$Y,通讯通路门店!$S:$S,$G1602,通讯通路门店!$J:$J,"小米体验店")</f>
        <v>0</v>
      </c>
      <c r="BH1602" s="99">
        <f>SUMIFS(通讯通路门店!$AA:$AA,通讯通路门店!$S:$S,$G1602,通讯通路门店!$J:$J,"苹果体验店")</f>
        <v>0</v>
      </c>
      <c r="BI1602" s="99">
        <f>SUMIFS(通讯通路门店!$K:$K,通讯通路门店!$S:$S,$G1602,通讯通路门店!$J:$J,"其他品牌专卖店")</f>
        <v>0</v>
      </c>
      <c r="BJ1602" s="99">
        <f>SUMIFS(通讯通路门店!$AC:$AC,通讯通路门店!$S:$S,$G1602)</f>
        <v>0</v>
      </c>
      <c r="BK1602" s="99">
        <f>SUMIFS(通讯通路门店!$AD:$AD,通讯通路门店!$S:$S,$G1602)</f>
        <v>0</v>
      </c>
      <c r="BL1602" s="99">
        <f>SUMIFS(通讯通路门店!$AE:$AE,通讯通路门店!$S:$S,$G1602)</f>
        <v>0</v>
      </c>
      <c r="BM1602" s="99">
        <f>SUMIFS(通讯通路门店!$AF:$AF,通讯通路门店!$S:$S,$G1602)</f>
        <v>0</v>
      </c>
      <c r="BN1602" s="99">
        <f>SUMIFS(通讯通路门店!$AG:$AG,通讯通路门店!$S:$S,$G1602)</f>
        <v>0</v>
      </c>
      <c r="BO1602" s="99">
        <f>SUMIFS(通讯通路门店!$AH:$AH,通讯通路门店!$S:$S,$G1602)</f>
        <v>0</v>
      </c>
      <c r="BP1602" s="99">
        <f>SUMIFS(通讯通路门店!$AI:$AI,通讯通路门店!$S:$S,$G1602)</f>
        <v>0</v>
      </c>
      <c r="BQ1602" s="83"/>
    </row>
    <row r="1603" spans="1:69">
      <c r="A1603" s="99" t="str">
        <f>IFERROR(_xlfn.XLOOKUP($G1603,通讯通路门店!$S$4:$S$993933,通讯通路门店!$A$4:$A$993933,0,0),"")</f>
        <v>海南省</v>
      </c>
      <c r="B1603" s="99" t="str">
        <f>IFERROR(_xlfn.XLOOKUP($G1603,通讯通路门店!$S$4:$S$993933,通讯通路门店!$B$4:$B$993933,0,0),"")</f>
        <v>昌江黎族自治县</v>
      </c>
      <c r="C1603" s="99" t="str">
        <f>IFERROR(_xlfn.XLOOKUP($G1603,通讯通路门店!$S$4:$S$993933,通讯通路门店!$C$4:$C$993933,0,0),"")</f>
        <v>昌江黎族自治县</v>
      </c>
      <c r="D1603" s="99" t="str">
        <f>IFERROR(_xlfn.XLOOKUP($G1603,通讯通路门店!$S$4:$S$993933,通讯通路门店!$D$4:$D$993933,0,0),"")</f>
        <v>叉河镇</v>
      </c>
      <c r="E1603" s="83"/>
      <c r="F1603" s="83"/>
      <c r="G1603" s="101"/>
      <c r="H1603" s="102">
        <f>IFERROR(_xlfn.XLOOKUP($G1603,通讯通路门店!$S$4:$S$993933,通讯通路门店!$R$4:$R$993933,0,0),"")</f>
        <v>0</v>
      </c>
      <c r="I1603" s="83"/>
      <c r="J1603" s="83"/>
      <c r="K1603" s="83"/>
      <c r="L1603" s="83"/>
      <c r="M1603" s="83"/>
      <c r="N1603" s="83"/>
      <c r="O1603" s="83"/>
      <c r="P1603" s="83"/>
      <c r="Q1603" s="83"/>
      <c r="R1603" s="83"/>
      <c r="S1603" s="83"/>
      <c r="T1603" s="83"/>
      <c r="U1603" s="99">
        <f>COUNTIF(通讯通路门店!$S:$S,$G1603)</f>
        <v>0</v>
      </c>
      <c r="V1603" s="99">
        <f>COUNTIFS(通讯通路门店!$S:$S,$G1603,通讯通路门店!$J:$J,"综合卖场")</f>
        <v>0</v>
      </c>
      <c r="W1603" s="99">
        <f>SUMIFS(通讯通路门店!$AJ:$AJ,通讯通路门店!$S:$S,通讯客户沙盘!$G1603)</f>
        <v>0</v>
      </c>
      <c r="X1603" s="99">
        <f t="shared" si="120"/>
        <v>0</v>
      </c>
      <c r="Y1603" s="99">
        <f>COUNTIFS(通讯通路门店!$S:$S,$G1603,通讯通路门店!$J:$J,"荣耀体验店")+COUNTIFS(通讯通路门店!$S:$S,$G1603,通讯通路门店!$J:$J,"荣耀授权专卖店")</f>
        <v>0</v>
      </c>
      <c r="Z1603" s="99">
        <f>COUNTIFS(通讯通路门店!$S:$S,$G1603,通讯通路门店!$J:$J,"VIVO体验店")</f>
        <v>0</v>
      </c>
      <c r="AA1603" s="99">
        <f>COUNTIFS(通讯通路门店!$S:$S,$G1603,通讯通路门店!$J:$J,"OPPO体验店")</f>
        <v>0</v>
      </c>
      <c r="AB1603" s="99">
        <f>COUNTIFS(通讯通路门店!$S:$S,$G1603,通讯通路门店!$J:$J,"华为授权体验店")+COUNTIFS(通讯通路门店!$S:$S,$G1603,通讯通路门店!$J:$J,"华为堡垒店")</f>
        <v>0</v>
      </c>
      <c r="AC1603" s="99">
        <f>COUNTIFS(通讯通路门店!$S:$S,$G1603,通讯通路门店!$J:$J,"小米体验店")</f>
        <v>0</v>
      </c>
      <c r="AD1603" s="99">
        <f>COUNTIFS(通讯通路门店!$S:$S,$G1603,通讯通路门店!$J:$J,"苹果体验店")</f>
        <v>0</v>
      </c>
      <c r="AE1603" s="99">
        <f>COUNTIFS(通讯通路门店!$S:$S,$G1603,通讯通路门店!$J:$J,"其他品牌专卖店")</f>
        <v>0</v>
      </c>
      <c r="AF1603" s="99">
        <f>SUMIFS(通讯通路门店!$BI:$BI,通讯通路门店!$S:$S,$G1603)</f>
        <v>0</v>
      </c>
      <c r="AG1603" s="99">
        <f>SUMIFS(通讯通路门店!$BH:$BH,通讯通路门店!$S:$S,$G1603)</f>
        <v>0</v>
      </c>
      <c r="AH1603" s="99">
        <f t="shared" si="121"/>
        <v>0</v>
      </c>
      <c r="AI1603" s="99">
        <f>SUMIFS(通讯通路门店!$BB:$BB,通讯通路门店!$S:$S,$G1603)</f>
        <v>0</v>
      </c>
      <c r="AJ1603" s="99">
        <f>SUMIFS(通讯通路门店!$BE:$BE,通讯通路门店!$S:$S,$G1603)</f>
        <v>0</v>
      </c>
      <c r="AK1603" s="99">
        <f>SUMIFS(通讯通路门店!$BG:$BG,通讯通路门店!$S:$S,$G1603)</f>
        <v>0</v>
      </c>
      <c r="AL1603" s="99">
        <f>SUMIFS(通讯通路门店!$BC:$BC,通讯通路门店!$S:$S,$G1603)</f>
        <v>0</v>
      </c>
      <c r="AM1603" s="99">
        <f>SUMIFS(通讯通路门店!$BD:$BD,通讯通路门店!$S:$S,$G1603)</f>
        <v>0</v>
      </c>
      <c r="AN1603" s="99">
        <f>SUMIFS(通讯通路门店!$BF:$BF,通讯通路门店!$S:$S,$G1603)</f>
        <v>0</v>
      </c>
      <c r="AO1603" s="99">
        <f t="shared" si="122"/>
        <v>0</v>
      </c>
      <c r="AP1603" s="99">
        <f>SUMIFS(通讯通路门店!$K:$K,通讯通路门店!$S:$S,$G1603)</f>
        <v>0</v>
      </c>
      <c r="AQ1603" s="83"/>
      <c r="AR1603" s="99">
        <f>SUMIFS(通讯通路门店!$T:$T,通讯通路门店!$S:$S,$G1603)</f>
        <v>0</v>
      </c>
      <c r="AS1603" s="99">
        <f>SUMIFS(通讯通路门店!$U:$U,通讯通路门店!$S:$S,$G1603)</f>
        <v>0</v>
      </c>
      <c r="AT1603" s="99">
        <f>SUMIFS(通讯通路门店!$V:$V,通讯通路门店!$S:$S,$G1603)</f>
        <v>0</v>
      </c>
      <c r="AU1603" s="99">
        <f>SUMIFS(通讯通路门店!$W:$W,通讯通路门店!$S:$S,$G1603)</f>
        <v>0</v>
      </c>
      <c r="AV1603" s="99">
        <f>SUMIFS(通讯通路门店!$Z:$Z,通讯通路门店!$S:$S,$G1603)</f>
        <v>0</v>
      </c>
      <c r="AW1603" s="99">
        <f>SUMIFS(通讯通路门店!$AB:$AB,通讯通路门店!$S:$S,$G1603)</f>
        <v>0</v>
      </c>
      <c r="AX1603" s="99">
        <f>SUMIFS(通讯通路门店!$X:$X,通讯通路门店!$S:$S,$G1603)</f>
        <v>0</v>
      </c>
      <c r="AY1603" s="99">
        <f>SUMIFS(通讯通路门店!$Y:$Y,通讯通路门店!$S:$S,$G1603)</f>
        <v>0</v>
      </c>
      <c r="AZ1603" s="99">
        <f>SUMIFS(通讯通路门店!$AA:$AA,通讯通路门店!$S:$S,$G1603)</f>
        <v>0</v>
      </c>
      <c r="BA1603" s="99">
        <f t="shared" si="123"/>
        <v>0</v>
      </c>
      <c r="BB1603" s="99">
        <f t="shared" si="124"/>
        <v>0</v>
      </c>
      <c r="BC1603" s="99">
        <f>SUMIFS(通讯通路门店!$W:$W,通讯通路门店!$S:$S,$G1603,通讯通路门店!$J:$J,"荣耀体验店")+SUMIFS(通讯通路门店!$W:$W,通讯通路门店!$S:$S,$G1603,通讯通路门店!$J:$J,"荣耀授权专卖店")</f>
        <v>0</v>
      </c>
      <c r="BD1603" s="99">
        <f>SUMIFS(通讯通路门店!$Z:$Z,通讯通路门店!$S:$S,$G1603,通讯通路门店!$J:$J,"VIVO体验店")</f>
        <v>0</v>
      </c>
      <c r="BE1603" s="99">
        <f>SUMIFS(通讯通路门店!$AB:$AB,通讯通路门店!$S:$S,$G1603,通讯通路门店!$J:$J,"OPPO体验店")</f>
        <v>0</v>
      </c>
      <c r="BF1603" s="99">
        <f>SUMIFS(通讯通路门店!$X:$X,通讯通路门店!$S:$S,$G1603,通讯通路门店!$J:$J,"华为授权体验店")+SUMIFS(通讯通路门店!$AA:$AA,通讯通路门店!$S:$S,$G1603,通讯通路门店!$J:$J,"华为堡垒店")</f>
        <v>0</v>
      </c>
      <c r="BG1603" s="99">
        <f>SUMIFS(通讯通路门店!$Y:$Y,通讯通路门店!$S:$S,$G1603,通讯通路门店!$J:$J,"小米体验店")</f>
        <v>0</v>
      </c>
      <c r="BH1603" s="99">
        <f>SUMIFS(通讯通路门店!$AA:$AA,通讯通路门店!$S:$S,$G1603,通讯通路门店!$J:$J,"苹果体验店")</f>
        <v>0</v>
      </c>
      <c r="BI1603" s="99">
        <f>SUMIFS(通讯通路门店!$K:$K,通讯通路门店!$S:$S,$G1603,通讯通路门店!$J:$J,"其他品牌专卖店")</f>
        <v>0</v>
      </c>
      <c r="BJ1603" s="99">
        <f>SUMIFS(通讯通路门店!$AC:$AC,通讯通路门店!$S:$S,$G1603)</f>
        <v>0</v>
      </c>
      <c r="BK1603" s="99">
        <f>SUMIFS(通讯通路门店!$AD:$AD,通讯通路门店!$S:$S,$G1603)</f>
        <v>0</v>
      </c>
      <c r="BL1603" s="99">
        <f>SUMIFS(通讯通路门店!$AE:$AE,通讯通路门店!$S:$S,$G1603)</f>
        <v>0</v>
      </c>
      <c r="BM1603" s="99">
        <f>SUMIFS(通讯通路门店!$AF:$AF,通讯通路门店!$S:$S,$G1603)</f>
        <v>0</v>
      </c>
      <c r="BN1603" s="99">
        <f>SUMIFS(通讯通路门店!$AG:$AG,通讯通路门店!$S:$S,$G1603)</f>
        <v>0</v>
      </c>
      <c r="BO1603" s="99">
        <f>SUMIFS(通讯通路门店!$AH:$AH,通讯通路门店!$S:$S,$G1603)</f>
        <v>0</v>
      </c>
      <c r="BP1603" s="99">
        <f>SUMIFS(通讯通路门店!$AI:$AI,通讯通路门店!$S:$S,$G1603)</f>
        <v>0</v>
      </c>
      <c r="BQ1603" s="83"/>
    </row>
    <row r="1604" spans="1:69">
      <c r="A1604" s="99" t="str">
        <f>IFERROR(_xlfn.XLOOKUP($G1604,通讯通路门店!$S$4:$S$993933,通讯通路门店!$A$4:$A$993933,0,0),"")</f>
        <v>海南省</v>
      </c>
      <c r="B1604" s="99" t="str">
        <f>IFERROR(_xlfn.XLOOKUP($G1604,通讯通路门店!$S$4:$S$993933,通讯通路门店!$B$4:$B$993933,0,0),"")</f>
        <v>昌江黎族自治县</v>
      </c>
      <c r="C1604" s="99" t="str">
        <f>IFERROR(_xlfn.XLOOKUP($G1604,通讯通路门店!$S$4:$S$993933,通讯通路门店!$C$4:$C$993933,0,0),"")</f>
        <v>昌江黎族自治县</v>
      </c>
      <c r="D1604" s="99" t="str">
        <f>IFERROR(_xlfn.XLOOKUP($G1604,通讯通路门店!$S$4:$S$993933,通讯通路门店!$D$4:$D$993933,0,0),"")</f>
        <v>叉河镇</v>
      </c>
      <c r="E1604" s="83"/>
      <c r="F1604" s="83"/>
      <c r="G1604" s="101"/>
      <c r="H1604" s="102">
        <f>IFERROR(_xlfn.XLOOKUP($G1604,通讯通路门店!$S$4:$S$993933,通讯通路门店!$R$4:$R$993933,0,0),"")</f>
        <v>0</v>
      </c>
      <c r="I1604" s="83"/>
      <c r="J1604" s="83"/>
      <c r="K1604" s="83"/>
      <c r="L1604" s="83"/>
      <c r="M1604" s="83"/>
      <c r="N1604" s="83"/>
      <c r="O1604" s="83"/>
      <c r="P1604" s="83"/>
      <c r="Q1604" s="83"/>
      <c r="R1604" s="83"/>
      <c r="S1604" s="83"/>
      <c r="T1604" s="83"/>
      <c r="U1604" s="99">
        <f>COUNTIF(通讯通路门店!$S:$S,$G1604)</f>
        <v>0</v>
      </c>
      <c r="V1604" s="99">
        <f>COUNTIFS(通讯通路门店!$S:$S,$G1604,通讯通路门店!$J:$J,"综合卖场")</f>
        <v>0</v>
      </c>
      <c r="W1604" s="99">
        <f>SUMIFS(通讯通路门店!$AJ:$AJ,通讯通路门店!$S:$S,通讯客户沙盘!$G1604)</f>
        <v>0</v>
      </c>
      <c r="X1604" s="99">
        <f t="shared" ref="X1604:X1667" si="125">Y1604+Z1604+AA1604+AB1604+AC1604+AD1604+AE1604</f>
        <v>0</v>
      </c>
      <c r="Y1604" s="99">
        <f>COUNTIFS(通讯通路门店!$S:$S,$G1604,通讯通路门店!$J:$J,"荣耀体验店")+COUNTIFS(通讯通路门店!$S:$S,$G1604,通讯通路门店!$J:$J,"荣耀授权专卖店")</f>
        <v>0</v>
      </c>
      <c r="Z1604" s="99">
        <f>COUNTIFS(通讯通路门店!$S:$S,$G1604,通讯通路门店!$J:$J,"VIVO体验店")</f>
        <v>0</v>
      </c>
      <c r="AA1604" s="99">
        <f>COUNTIFS(通讯通路门店!$S:$S,$G1604,通讯通路门店!$J:$J,"OPPO体验店")</f>
        <v>0</v>
      </c>
      <c r="AB1604" s="99">
        <f>COUNTIFS(通讯通路门店!$S:$S,$G1604,通讯通路门店!$J:$J,"华为授权体验店")+COUNTIFS(通讯通路门店!$S:$S,$G1604,通讯通路门店!$J:$J,"华为堡垒店")</f>
        <v>0</v>
      </c>
      <c r="AC1604" s="99">
        <f>COUNTIFS(通讯通路门店!$S:$S,$G1604,通讯通路门店!$J:$J,"小米体验店")</f>
        <v>0</v>
      </c>
      <c r="AD1604" s="99">
        <f>COUNTIFS(通讯通路门店!$S:$S,$G1604,通讯通路门店!$J:$J,"苹果体验店")</f>
        <v>0</v>
      </c>
      <c r="AE1604" s="99">
        <f>COUNTIFS(通讯通路门店!$S:$S,$G1604,通讯通路门店!$J:$J,"其他品牌专卖店")</f>
        <v>0</v>
      </c>
      <c r="AF1604" s="99">
        <f>SUMIFS(通讯通路门店!$BI:$BI,通讯通路门店!$S:$S,$G1604)</f>
        <v>0</v>
      </c>
      <c r="AG1604" s="99">
        <f>SUMIFS(通讯通路门店!$BH:$BH,通讯通路门店!$S:$S,$G1604)</f>
        <v>0</v>
      </c>
      <c r="AH1604" s="99">
        <f t="shared" ref="AH1604:AH1667" si="126">AI1604+AJ1604+AK1604+AL1604+AM1604+AN1604</f>
        <v>0</v>
      </c>
      <c r="AI1604" s="99">
        <f>SUMIFS(通讯通路门店!$BB:$BB,通讯通路门店!$S:$S,$G1604)</f>
        <v>0</v>
      </c>
      <c r="AJ1604" s="99">
        <f>SUMIFS(通讯通路门店!$BE:$BE,通讯通路门店!$S:$S,$G1604)</f>
        <v>0</v>
      </c>
      <c r="AK1604" s="99">
        <f>SUMIFS(通讯通路门店!$BG:$BG,通讯通路门店!$S:$S,$G1604)</f>
        <v>0</v>
      </c>
      <c r="AL1604" s="99">
        <f>SUMIFS(通讯通路门店!$BC:$BC,通讯通路门店!$S:$S,$G1604)</f>
        <v>0</v>
      </c>
      <c r="AM1604" s="99">
        <f>SUMIFS(通讯通路门店!$BD:$BD,通讯通路门店!$S:$S,$G1604)</f>
        <v>0</v>
      </c>
      <c r="AN1604" s="99">
        <f>SUMIFS(通讯通路门店!$BF:$BF,通讯通路门店!$S:$S,$G1604)</f>
        <v>0</v>
      </c>
      <c r="AO1604" s="99">
        <f t="shared" ref="AO1604:AO1667" si="127">AP1604+AQ1604</f>
        <v>0</v>
      </c>
      <c r="AP1604" s="99">
        <f>SUMIFS(通讯通路门店!$K:$K,通讯通路门店!$S:$S,$G1604)</f>
        <v>0</v>
      </c>
      <c r="AQ1604" s="83"/>
      <c r="AR1604" s="99">
        <f>SUMIFS(通讯通路门店!$T:$T,通讯通路门店!$S:$S,$G1604)</f>
        <v>0</v>
      </c>
      <c r="AS1604" s="99">
        <f>SUMIFS(通讯通路门店!$U:$U,通讯通路门店!$S:$S,$G1604)</f>
        <v>0</v>
      </c>
      <c r="AT1604" s="99">
        <f>SUMIFS(通讯通路门店!$V:$V,通讯通路门店!$S:$S,$G1604)</f>
        <v>0</v>
      </c>
      <c r="AU1604" s="99">
        <f>SUMIFS(通讯通路门店!$W:$W,通讯通路门店!$S:$S,$G1604)</f>
        <v>0</v>
      </c>
      <c r="AV1604" s="99">
        <f>SUMIFS(通讯通路门店!$Z:$Z,通讯通路门店!$S:$S,$G1604)</f>
        <v>0</v>
      </c>
      <c r="AW1604" s="99">
        <f>SUMIFS(通讯通路门店!$AB:$AB,通讯通路门店!$S:$S,$G1604)</f>
        <v>0</v>
      </c>
      <c r="AX1604" s="99">
        <f>SUMIFS(通讯通路门店!$X:$X,通讯通路门店!$S:$S,$G1604)</f>
        <v>0</v>
      </c>
      <c r="AY1604" s="99">
        <f>SUMIFS(通讯通路门店!$Y:$Y,通讯通路门店!$S:$S,$G1604)</f>
        <v>0</v>
      </c>
      <c r="AZ1604" s="99">
        <f>SUMIFS(通讯通路门店!$AA:$AA,通讯通路门店!$S:$S,$G1604)</f>
        <v>0</v>
      </c>
      <c r="BA1604" s="99">
        <f t="shared" ref="BA1604:BA1667" si="128">AP1604-BB1604</f>
        <v>0</v>
      </c>
      <c r="BB1604" s="99">
        <f t="shared" ref="BB1604:BB1667" si="129">BC1604+BD1604+BE1604+BF1604+BG1604+BH1604</f>
        <v>0</v>
      </c>
      <c r="BC1604" s="99">
        <f>SUMIFS(通讯通路门店!$W:$W,通讯通路门店!$S:$S,$G1604,通讯通路门店!$J:$J,"荣耀体验店")+SUMIFS(通讯通路门店!$W:$W,通讯通路门店!$S:$S,$G1604,通讯通路门店!$J:$J,"荣耀授权专卖店")</f>
        <v>0</v>
      </c>
      <c r="BD1604" s="99">
        <f>SUMIFS(通讯通路门店!$Z:$Z,通讯通路门店!$S:$S,$G1604,通讯通路门店!$J:$J,"VIVO体验店")</f>
        <v>0</v>
      </c>
      <c r="BE1604" s="99">
        <f>SUMIFS(通讯通路门店!$AB:$AB,通讯通路门店!$S:$S,$G1604,通讯通路门店!$J:$J,"OPPO体验店")</f>
        <v>0</v>
      </c>
      <c r="BF1604" s="99">
        <f>SUMIFS(通讯通路门店!$X:$X,通讯通路门店!$S:$S,$G1604,通讯通路门店!$J:$J,"华为授权体验店")+SUMIFS(通讯通路门店!$AA:$AA,通讯通路门店!$S:$S,$G1604,通讯通路门店!$J:$J,"华为堡垒店")</f>
        <v>0</v>
      </c>
      <c r="BG1604" s="99">
        <f>SUMIFS(通讯通路门店!$Y:$Y,通讯通路门店!$S:$S,$G1604,通讯通路门店!$J:$J,"小米体验店")</f>
        <v>0</v>
      </c>
      <c r="BH1604" s="99">
        <f>SUMIFS(通讯通路门店!$AA:$AA,通讯通路门店!$S:$S,$G1604,通讯通路门店!$J:$J,"苹果体验店")</f>
        <v>0</v>
      </c>
      <c r="BI1604" s="99">
        <f>SUMIFS(通讯通路门店!$K:$K,通讯通路门店!$S:$S,$G1604,通讯通路门店!$J:$J,"其他品牌专卖店")</f>
        <v>0</v>
      </c>
      <c r="BJ1604" s="99">
        <f>SUMIFS(通讯通路门店!$AC:$AC,通讯通路门店!$S:$S,$G1604)</f>
        <v>0</v>
      </c>
      <c r="BK1604" s="99">
        <f>SUMIFS(通讯通路门店!$AD:$AD,通讯通路门店!$S:$S,$G1604)</f>
        <v>0</v>
      </c>
      <c r="BL1604" s="99">
        <f>SUMIFS(通讯通路门店!$AE:$AE,通讯通路门店!$S:$S,$G1604)</f>
        <v>0</v>
      </c>
      <c r="BM1604" s="99">
        <f>SUMIFS(通讯通路门店!$AF:$AF,通讯通路门店!$S:$S,$G1604)</f>
        <v>0</v>
      </c>
      <c r="BN1604" s="99">
        <f>SUMIFS(通讯通路门店!$AG:$AG,通讯通路门店!$S:$S,$G1604)</f>
        <v>0</v>
      </c>
      <c r="BO1604" s="99">
        <f>SUMIFS(通讯通路门店!$AH:$AH,通讯通路门店!$S:$S,$G1604)</f>
        <v>0</v>
      </c>
      <c r="BP1604" s="99">
        <f>SUMIFS(通讯通路门店!$AI:$AI,通讯通路门店!$S:$S,$G1604)</f>
        <v>0</v>
      </c>
      <c r="BQ1604" s="83"/>
    </row>
    <row r="1605" spans="1:69">
      <c r="A1605" s="99" t="str">
        <f>IFERROR(_xlfn.XLOOKUP($G1605,通讯通路门店!$S$4:$S$993933,通讯通路门店!$A$4:$A$993933,0,0),"")</f>
        <v>海南省</v>
      </c>
      <c r="B1605" s="99" t="str">
        <f>IFERROR(_xlfn.XLOOKUP($G1605,通讯通路门店!$S$4:$S$993933,通讯通路门店!$B$4:$B$993933,0,0),"")</f>
        <v>昌江黎族自治县</v>
      </c>
      <c r="C1605" s="99" t="str">
        <f>IFERROR(_xlfn.XLOOKUP($G1605,通讯通路门店!$S$4:$S$993933,通讯通路门店!$C$4:$C$993933,0,0),"")</f>
        <v>昌江黎族自治县</v>
      </c>
      <c r="D1605" s="99" t="str">
        <f>IFERROR(_xlfn.XLOOKUP($G1605,通讯通路门店!$S$4:$S$993933,通讯通路门店!$D$4:$D$993933,0,0),"")</f>
        <v>叉河镇</v>
      </c>
      <c r="E1605" s="83"/>
      <c r="F1605" s="83"/>
      <c r="G1605" s="101"/>
      <c r="H1605" s="102">
        <f>IFERROR(_xlfn.XLOOKUP($G1605,通讯通路门店!$S$4:$S$993933,通讯通路门店!$R$4:$R$993933,0,0),"")</f>
        <v>0</v>
      </c>
      <c r="I1605" s="83"/>
      <c r="J1605" s="83"/>
      <c r="K1605" s="83"/>
      <c r="L1605" s="83"/>
      <c r="M1605" s="83"/>
      <c r="N1605" s="83"/>
      <c r="O1605" s="83"/>
      <c r="P1605" s="83"/>
      <c r="Q1605" s="83"/>
      <c r="R1605" s="83"/>
      <c r="S1605" s="83"/>
      <c r="T1605" s="83"/>
      <c r="U1605" s="99">
        <f>COUNTIF(通讯通路门店!$S:$S,$G1605)</f>
        <v>0</v>
      </c>
      <c r="V1605" s="99">
        <f>COUNTIFS(通讯通路门店!$S:$S,$G1605,通讯通路门店!$J:$J,"综合卖场")</f>
        <v>0</v>
      </c>
      <c r="W1605" s="99">
        <f>SUMIFS(通讯通路门店!$AJ:$AJ,通讯通路门店!$S:$S,通讯客户沙盘!$G1605)</f>
        <v>0</v>
      </c>
      <c r="X1605" s="99">
        <f t="shared" si="125"/>
        <v>0</v>
      </c>
      <c r="Y1605" s="99">
        <f>COUNTIFS(通讯通路门店!$S:$S,$G1605,通讯通路门店!$J:$J,"荣耀体验店")+COUNTIFS(通讯通路门店!$S:$S,$G1605,通讯通路门店!$J:$J,"荣耀授权专卖店")</f>
        <v>0</v>
      </c>
      <c r="Z1605" s="99">
        <f>COUNTIFS(通讯通路门店!$S:$S,$G1605,通讯通路门店!$J:$J,"VIVO体验店")</f>
        <v>0</v>
      </c>
      <c r="AA1605" s="99">
        <f>COUNTIFS(通讯通路门店!$S:$S,$G1605,通讯通路门店!$J:$J,"OPPO体验店")</f>
        <v>0</v>
      </c>
      <c r="AB1605" s="99">
        <f>COUNTIFS(通讯通路门店!$S:$S,$G1605,通讯通路门店!$J:$J,"华为授权体验店")+COUNTIFS(通讯通路门店!$S:$S,$G1605,通讯通路门店!$J:$J,"华为堡垒店")</f>
        <v>0</v>
      </c>
      <c r="AC1605" s="99">
        <f>COUNTIFS(通讯通路门店!$S:$S,$G1605,通讯通路门店!$J:$J,"小米体验店")</f>
        <v>0</v>
      </c>
      <c r="AD1605" s="99">
        <f>COUNTIFS(通讯通路门店!$S:$S,$G1605,通讯通路门店!$J:$J,"苹果体验店")</f>
        <v>0</v>
      </c>
      <c r="AE1605" s="99">
        <f>COUNTIFS(通讯通路门店!$S:$S,$G1605,通讯通路门店!$J:$J,"其他品牌专卖店")</f>
        <v>0</v>
      </c>
      <c r="AF1605" s="99">
        <f>SUMIFS(通讯通路门店!$BI:$BI,通讯通路门店!$S:$S,$G1605)</f>
        <v>0</v>
      </c>
      <c r="AG1605" s="99">
        <f>SUMIFS(通讯通路门店!$BH:$BH,通讯通路门店!$S:$S,$G1605)</f>
        <v>0</v>
      </c>
      <c r="AH1605" s="99">
        <f t="shared" si="126"/>
        <v>0</v>
      </c>
      <c r="AI1605" s="99">
        <f>SUMIFS(通讯通路门店!$BB:$BB,通讯通路门店!$S:$S,$G1605)</f>
        <v>0</v>
      </c>
      <c r="AJ1605" s="99">
        <f>SUMIFS(通讯通路门店!$BE:$BE,通讯通路门店!$S:$S,$G1605)</f>
        <v>0</v>
      </c>
      <c r="AK1605" s="99">
        <f>SUMIFS(通讯通路门店!$BG:$BG,通讯通路门店!$S:$S,$G1605)</f>
        <v>0</v>
      </c>
      <c r="AL1605" s="99">
        <f>SUMIFS(通讯通路门店!$BC:$BC,通讯通路门店!$S:$S,$G1605)</f>
        <v>0</v>
      </c>
      <c r="AM1605" s="99">
        <f>SUMIFS(通讯通路门店!$BD:$BD,通讯通路门店!$S:$S,$G1605)</f>
        <v>0</v>
      </c>
      <c r="AN1605" s="99">
        <f>SUMIFS(通讯通路门店!$BF:$BF,通讯通路门店!$S:$S,$G1605)</f>
        <v>0</v>
      </c>
      <c r="AO1605" s="99">
        <f t="shared" si="127"/>
        <v>0</v>
      </c>
      <c r="AP1605" s="99">
        <f>SUMIFS(通讯通路门店!$K:$K,通讯通路门店!$S:$S,$G1605)</f>
        <v>0</v>
      </c>
      <c r="AQ1605" s="83"/>
      <c r="AR1605" s="99">
        <f>SUMIFS(通讯通路门店!$T:$T,通讯通路门店!$S:$S,$G1605)</f>
        <v>0</v>
      </c>
      <c r="AS1605" s="99">
        <f>SUMIFS(通讯通路门店!$U:$U,通讯通路门店!$S:$S,$G1605)</f>
        <v>0</v>
      </c>
      <c r="AT1605" s="99">
        <f>SUMIFS(通讯通路门店!$V:$V,通讯通路门店!$S:$S,$G1605)</f>
        <v>0</v>
      </c>
      <c r="AU1605" s="99">
        <f>SUMIFS(通讯通路门店!$W:$W,通讯通路门店!$S:$S,$G1605)</f>
        <v>0</v>
      </c>
      <c r="AV1605" s="99">
        <f>SUMIFS(通讯通路门店!$Z:$Z,通讯通路门店!$S:$S,$G1605)</f>
        <v>0</v>
      </c>
      <c r="AW1605" s="99">
        <f>SUMIFS(通讯通路门店!$AB:$AB,通讯通路门店!$S:$S,$G1605)</f>
        <v>0</v>
      </c>
      <c r="AX1605" s="99">
        <f>SUMIFS(通讯通路门店!$X:$X,通讯通路门店!$S:$S,$G1605)</f>
        <v>0</v>
      </c>
      <c r="AY1605" s="99">
        <f>SUMIFS(通讯通路门店!$Y:$Y,通讯通路门店!$S:$S,$G1605)</f>
        <v>0</v>
      </c>
      <c r="AZ1605" s="99">
        <f>SUMIFS(通讯通路门店!$AA:$AA,通讯通路门店!$S:$S,$G1605)</f>
        <v>0</v>
      </c>
      <c r="BA1605" s="99">
        <f t="shared" si="128"/>
        <v>0</v>
      </c>
      <c r="BB1605" s="99">
        <f t="shared" si="129"/>
        <v>0</v>
      </c>
      <c r="BC1605" s="99">
        <f>SUMIFS(通讯通路门店!$W:$W,通讯通路门店!$S:$S,$G1605,通讯通路门店!$J:$J,"荣耀体验店")+SUMIFS(通讯通路门店!$W:$W,通讯通路门店!$S:$S,$G1605,通讯通路门店!$J:$J,"荣耀授权专卖店")</f>
        <v>0</v>
      </c>
      <c r="BD1605" s="99">
        <f>SUMIFS(通讯通路门店!$Z:$Z,通讯通路门店!$S:$S,$G1605,通讯通路门店!$J:$J,"VIVO体验店")</f>
        <v>0</v>
      </c>
      <c r="BE1605" s="99">
        <f>SUMIFS(通讯通路门店!$AB:$AB,通讯通路门店!$S:$S,$G1605,通讯通路门店!$J:$J,"OPPO体验店")</f>
        <v>0</v>
      </c>
      <c r="BF1605" s="99">
        <f>SUMIFS(通讯通路门店!$X:$X,通讯通路门店!$S:$S,$G1605,通讯通路门店!$J:$J,"华为授权体验店")+SUMIFS(通讯通路门店!$AA:$AA,通讯通路门店!$S:$S,$G1605,通讯通路门店!$J:$J,"华为堡垒店")</f>
        <v>0</v>
      </c>
      <c r="BG1605" s="99">
        <f>SUMIFS(通讯通路门店!$Y:$Y,通讯通路门店!$S:$S,$G1605,通讯通路门店!$J:$J,"小米体验店")</f>
        <v>0</v>
      </c>
      <c r="BH1605" s="99">
        <f>SUMIFS(通讯通路门店!$AA:$AA,通讯通路门店!$S:$S,$G1605,通讯通路门店!$J:$J,"苹果体验店")</f>
        <v>0</v>
      </c>
      <c r="BI1605" s="99">
        <f>SUMIFS(通讯通路门店!$K:$K,通讯通路门店!$S:$S,$G1605,通讯通路门店!$J:$J,"其他品牌专卖店")</f>
        <v>0</v>
      </c>
      <c r="BJ1605" s="99">
        <f>SUMIFS(通讯通路门店!$AC:$AC,通讯通路门店!$S:$S,$G1605)</f>
        <v>0</v>
      </c>
      <c r="BK1605" s="99">
        <f>SUMIFS(通讯通路门店!$AD:$AD,通讯通路门店!$S:$S,$G1605)</f>
        <v>0</v>
      </c>
      <c r="BL1605" s="99">
        <f>SUMIFS(通讯通路门店!$AE:$AE,通讯通路门店!$S:$S,$G1605)</f>
        <v>0</v>
      </c>
      <c r="BM1605" s="99">
        <f>SUMIFS(通讯通路门店!$AF:$AF,通讯通路门店!$S:$S,$G1605)</f>
        <v>0</v>
      </c>
      <c r="BN1605" s="99">
        <f>SUMIFS(通讯通路门店!$AG:$AG,通讯通路门店!$S:$S,$G1605)</f>
        <v>0</v>
      </c>
      <c r="BO1605" s="99">
        <f>SUMIFS(通讯通路门店!$AH:$AH,通讯通路门店!$S:$S,$G1605)</f>
        <v>0</v>
      </c>
      <c r="BP1605" s="99">
        <f>SUMIFS(通讯通路门店!$AI:$AI,通讯通路门店!$S:$S,$G1605)</f>
        <v>0</v>
      </c>
      <c r="BQ1605" s="83"/>
    </row>
    <row r="1606" spans="1:69">
      <c r="A1606" s="99" t="str">
        <f>IFERROR(_xlfn.XLOOKUP($G1606,通讯通路门店!$S$4:$S$993933,通讯通路门店!$A$4:$A$993933,0,0),"")</f>
        <v>海南省</v>
      </c>
      <c r="B1606" s="99" t="str">
        <f>IFERROR(_xlfn.XLOOKUP($G1606,通讯通路门店!$S$4:$S$993933,通讯通路门店!$B$4:$B$993933,0,0),"")</f>
        <v>昌江黎族自治县</v>
      </c>
      <c r="C1606" s="99" t="str">
        <f>IFERROR(_xlfn.XLOOKUP($G1606,通讯通路门店!$S$4:$S$993933,通讯通路门店!$C$4:$C$993933,0,0),"")</f>
        <v>昌江黎族自治县</v>
      </c>
      <c r="D1606" s="99" t="str">
        <f>IFERROR(_xlfn.XLOOKUP($G1606,通讯通路门店!$S$4:$S$993933,通讯通路门店!$D$4:$D$993933,0,0),"")</f>
        <v>叉河镇</v>
      </c>
      <c r="E1606" s="83"/>
      <c r="F1606" s="83"/>
      <c r="G1606" s="101"/>
      <c r="H1606" s="102">
        <f>IFERROR(_xlfn.XLOOKUP($G1606,通讯通路门店!$S$4:$S$993933,通讯通路门店!$R$4:$R$993933,0,0),"")</f>
        <v>0</v>
      </c>
      <c r="I1606" s="83"/>
      <c r="J1606" s="83"/>
      <c r="K1606" s="83"/>
      <c r="L1606" s="83"/>
      <c r="M1606" s="83"/>
      <c r="N1606" s="83"/>
      <c r="O1606" s="83"/>
      <c r="P1606" s="83"/>
      <c r="Q1606" s="83"/>
      <c r="R1606" s="83"/>
      <c r="S1606" s="83"/>
      <c r="T1606" s="83"/>
      <c r="U1606" s="99">
        <f>COUNTIF(通讯通路门店!$S:$S,$G1606)</f>
        <v>0</v>
      </c>
      <c r="V1606" s="99">
        <f>COUNTIFS(通讯通路门店!$S:$S,$G1606,通讯通路门店!$J:$J,"综合卖场")</f>
        <v>0</v>
      </c>
      <c r="W1606" s="99">
        <f>SUMIFS(通讯通路门店!$AJ:$AJ,通讯通路门店!$S:$S,通讯客户沙盘!$G1606)</f>
        <v>0</v>
      </c>
      <c r="X1606" s="99">
        <f t="shared" si="125"/>
        <v>0</v>
      </c>
      <c r="Y1606" s="99">
        <f>COUNTIFS(通讯通路门店!$S:$S,$G1606,通讯通路门店!$J:$J,"荣耀体验店")+COUNTIFS(通讯通路门店!$S:$S,$G1606,通讯通路门店!$J:$J,"荣耀授权专卖店")</f>
        <v>0</v>
      </c>
      <c r="Z1606" s="99">
        <f>COUNTIFS(通讯通路门店!$S:$S,$G1606,通讯通路门店!$J:$J,"VIVO体验店")</f>
        <v>0</v>
      </c>
      <c r="AA1606" s="99">
        <f>COUNTIFS(通讯通路门店!$S:$S,$G1606,通讯通路门店!$J:$J,"OPPO体验店")</f>
        <v>0</v>
      </c>
      <c r="AB1606" s="99">
        <f>COUNTIFS(通讯通路门店!$S:$S,$G1606,通讯通路门店!$J:$J,"华为授权体验店")+COUNTIFS(通讯通路门店!$S:$S,$G1606,通讯通路门店!$J:$J,"华为堡垒店")</f>
        <v>0</v>
      </c>
      <c r="AC1606" s="99">
        <f>COUNTIFS(通讯通路门店!$S:$S,$G1606,通讯通路门店!$J:$J,"小米体验店")</f>
        <v>0</v>
      </c>
      <c r="AD1606" s="99">
        <f>COUNTIFS(通讯通路门店!$S:$S,$G1606,通讯通路门店!$J:$J,"苹果体验店")</f>
        <v>0</v>
      </c>
      <c r="AE1606" s="99">
        <f>COUNTIFS(通讯通路门店!$S:$S,$G1606,通讯通路门店!$J:$J,"其他品牌专卖店")</f>
        <v>0</v>
      </c>
      <c r="AF1606" s="99">
        <f>SUMIFS(通讯通路门店!$BI:$BI,通讯通路门店!$S:$S,$G1606)</f>
        <v>0</v>
      </c>
      <c r="AG1606" s="99">
        <f>SUMIFS(通讯通路门店!$BH:$BH,通讯通路门店!$S:$S,$G1606)</f>
        <v>0</v>
      </c>
      <c r="AH1606" s="99">
        <f t="shared" si="126"/>
        <v>0</v>
      </c>
      <c r="AI1606" s="99">
        <f>SUMIFS(通讯通路门店!$BB:$BB,通讯通路门店!$S:$S,$G1606)</f>
        <v>0</v>
      </c>
      <c r="AJ1606" s="99">
        <f>SUMIFS(通讯通路门店!$BE:$BE,通讯通路门店!$S:$S,$G1606)</f>
        <v>0</v>
      </c>
      <c r="AK1606" s="99">
        <f>SUMIFS(通讯通路门店!$BG:$BG,通讯通路门店!$S:$S,$G1606)</f>
        <v>0</v>
      </c>
      <c r="AL1606" s="99">
        <f>SUMIFS(通讯通路门店!$BC:$BC,通讯通路门店!$S:$S,$G1606)</f>
        <v>0</v>
      </c>
      <c r="AM1606" s="99">
        <f>SUMIFS(通讯通路门店!$BD:$BD,通讯通路门店!$S:$S,$G1606)</f>
        <v>0</v>
      </c>
      <c r="AN1606" s="99">
        <f>SUMIFS(通讯通路门店!$BF:$BF,通讯通路门店!$S:$S,$G1606)</f>
        <v>0</v>
      </c>
      <c r="AO1606" s="99">
        <f t="shared" si="127"/>
        <v>0</v>
      </c>
      <c r="AP1606" s="99">
        <f>SUMIFS(通讯通路门店!$K:$K,通讯通路门店!$S:$S,$G1606)</f>
        <v>0</v>
      </c>
      <c r="AQ1606" s="83"/>
      <c r="AR1606" s="99">
        <f>SUMIFS(通讯通路门店!$T:$T,通讯通路门店!$S:$S,$G1606)</f>
        <v>0</v>
      </c>
      <c r="AS1606" s="99">
        <f>SUMIFS(通讯通路门店!$U:$U,通讯通路门店!$S:$S,$G1606)</f>
        <v>0</v>
      </c>
      <c r="AT1606" s="99">
        <f>SUMIFS(通讯通路门店!$V:$V,通讯通路门店!$S:$S,$G1606)</f>
        <v>0</v>
      </c>
      <c r="AU1606" s="99">
        <f>SUMIFS(通讯通路门店!$W:$W,通讯通路门店!$S:$S,$G1606)</f>
        <v>0</v>
      </c>
      <c r="AV1606" s="99">
        <f>SUMIFS(通讯通路门店!$Z:$Z,通讯通路门店!$S:$S,$G1606)</f>
        <v>0</v>
      </c>
      <c r="AW1606" s="99">
        <f>SUMIFS(通讯通路门店!$AB:$AB,通讯通路门店!$S:$S,$G1606)</f>
        <v>0</v>
      </c>
      <c r="AX1606" s="99">
        <f>SUMIFS(通讯通路门店!$X:$X,通讯通路门店!$S:$S,$G1606)</f>
        <v>0</v>
      </c>
      <c r="AY1606" s="99">
        <f>SUMIFS(通讯通路门店!$Y:$Y,通讯通路门店!$S:$S,$G1606)</f>
        <v>0</v>
      </c>
      <c r="AZ1606" s="99">
        <f>SUMIFS(通讯通路门店!$AA:$AA,通讯通路门店!$S:$S,$G1606)</f>
        <v>0</v>
      </c>
      <c r="BA1606" s="99">
        <f t="shared" si="128"/>
        <v>0</v>
      </c>
      <c r="BB1606" s="99">
        <f t="shared" si="129"/>
        <v>0</v>
      </c>
      <c r="BC1606" s="99">
        <f>SUMIFS(通讯通路门店!$W:$W,通讯通路门店!$S:$S,$G1606,通讯通路门店!$J:$J,"荣耀体验店")+SUMIFS(通讯通路门店!$W:$W,通讯通路门店!$S:$S,$G1606,通讯通路门店!$J:$J,"荣耀授权专卖店")</f>
        <v>0</v>
      </c>
      <c r="BD1606" s="99">
        <f>SUMIFS(通讯通路门店!$Z:$Z,通讯通路门店!$S:$S,$G1606,通讯通路门店!$J:$J,"VIVO体验店")</f>
        <v>0</v>
      </c>
      <c r="BE1606" s="99">
        <f>SUMIFS(通讯通路门店!$AB:$AB,通讯通路门店!$S:$S,$G1606,通讯通路门店!$J:$J,"OPPO体验店")</f>
        <v>0</v>
      </c>
      <c r="BF1606" s="99">
        <f>SUMIFS(通讯通路门店!$X:$X,通讯通路门店!$S:$S,$G1606,通讯通路门店!$J:$J,"华为授权体验店")+SUMIFS(通讯通路门店!$AA:$AA,通讯通路门店!$S:$S,$G1606,通讯通路门店!$J:$J,"华为堡垒店")</f>
        <v>0</v>
      </c>
      <c r="BG1606" s="99">
        <f>SUMIFS(通讯通路门店!$Y:$Y,通讯通路门店!$S:$S,$G1606,通讯通路门店!$J:$J,"小米体验店")</f>
        <v>0</v>
      </c>
      <c r="BH1606" s="99">
        <f>SUMIFS(通讯通路门店!$AA:$AA,通讯通路门店!$S:$S,$G1606,通讯通路门店!$J:$J,"苹果体验店")</f>
        <v>0</v>
      </c>
      <c r="BI1606" s="99">
        <f>SUMIFS(通讯通路门店!$K:$K,通讯通路门店!$S:$S,$G1606,通讯通路门店!$J:$J,"其他品牌专卖店")</f>
        <v>0</v>
      </c>
      <c r="BJ1606" s="99">
        <f>SUMIFS(通讯通路门店!$AC:$AC,通讯通路门店!$S:$S,$G1606)</f>
        <v>0</v>
      </c>
      <c r="BK1606" s="99">
        <f>SUMIFS(通讯通路门店!$AD:$AD,通讯通路门店!$S:$S,$G1606)</f>
        <v>0</v>
      </c>
      <c r="BL1606" s="99">
        <f>SUMIFS(通讯通路门店!$AE:$AE,通讯通路门店!$S:$S,$G1606)</f>
        <v>0</v>
      </c>
      <c r="BM1606" s="99">
        <f>SUMIFS(通讯通路门店!$AF:$AF,通讯通路门店!$S:$S,$G1606)</f>
        <v>0</v>
      </c>
      <c r="BN1606" s="99">
        <f>SUMIFS(通讯通路门店!$AG:$AG,通讯通路门店!$S:$S,$G1606)</f>
        <v>0</v>
      </c>
      <c r="BO1606" s="99">
        <f>SUMIFS(通讯通路门店!$AH:$AH,通讯通路门店!$S:$S,$G1606)</f>
        <v>0</v>
      </c>
      <c r="BP1606" s="99">
        <f>SUMIFS(通讯通路门店!$AI:$AI,通讯通路门店!$S:$S,$G1606)</f>
        <v>0</v>
      </c>
      <c r="BQ1606" s="83"/>
    </row>
    <row r="1607" spans="1:69">
      <c r="A1607" s="99" t="str">
        <f>IFERROR(_xlfn.XLOOKUP($G1607,通讯通路门店!$S$4:$S$993933,通讯通路门店!$A$4:$A$993933,0,0),"")</f>
        <v>海南省</v>
      </c>
      <c r="B1607" s="99" t="str">
        <f>IFERROR(_xlfn.XLOOKUP($G1607,通讯通路门店!$S$4:$S$993933,通讯通路门店!$B$4:$B$993933,0,0),"")</f>
        <v>昌江黎族自治县</v>
      </c>
      <c r="C1607" s="99" t="str">
        <f>IFERROR(_xlfn.XLOOKUP($G1607,通讯通路门店!$S$4:$S$993933,通讯通路门店!$C$4:$C$993933,0,0),"")</f>
        <v>昌江黎族自治县</v>
      </c>
      <c r="D1607" s="99" t="str">
        <f>IFERROR(_xlfn.XLOOKUP($G1607,通讯通路门店!$S$4:$S$993933,通讯通路门店!$D$4:$D$993933,0,0),"")</f>
        <v>叉河镇</v>
      </c>
      <c r="E1607" s="83"/>
      <c r="F1607" s="83"/>
      <c r="G1607" s="101"/>
      <c r="H1607" s="102">
        <f>IFERROR(_xlfn.XLOOKUP($G1607,通讯通路门店!$S$4:$S$993933,通讯通路门店!$R$4:$R$993933,0,0),"")</f>
        <v>0</v>
      </c>
      <c r="I1607" s="83"/>
      <c r="J1607" s="83"/>
      <c r="K1607" s="83"/>
      <c r="L1607" s="83"/>
      <c r="M1607" s="83"/>
      <c r="N1607" s="83"/>
      <c r="O1607" s="83"/>
      <c r="P1607" s="83"/>
      <c r="Q1607" s="83"/>
      <c r="R1607" s="83"/>
      <c r="S1607" s="83"/>
      <c r="T1607" s="83"/>
      <c r="U1607" s="99">
        <f>COUNTIF(通讯通路门店!$S:$S,$G1607)</f>
        <v>0</v>
      </c>
      <c r="V1607" s="99">
        <f>COUNTIFS(通讯通路门店!$S:$S,$G1607,通讯通路门店!$J:$J,"综合卖场")</f>
        <v>0</v>
      </c>
      <c r="W1607" s="99">
        <f>SUMIFS(通讯通路门店!$AJ:$AJ,通讯通路门店!$S:$S,通讯客户沙盘!$G1607)</f>
        <v>0</v>
      </c>
      <c r="X1607" s="99">
        <f t="shared" si="125"/>
        <v>0</v>
      </c>
      <c r="Y1607" s="99">
        <f>COUNTIFS(通讯通路门店!$S:$S,$G1607,通讯通路门店!$J:$J,"荣耀体验店")+COUNTIFS(通讯通路门店!$S:$S,$G1607,通讯通路门店!$J:$J,"荣耀授权专卖店")</f>
        <v>0</v>
      </c>
      <c r="Z1607" s="99">
        <f>COUNTIFS(通讯通路门店!$S:$S,$G1607,通讯通路门店!$J:$J,"VIVO体验店")</f>
        <v>0</v>
      </c>
      <c r="AA1607" s="99">
        <f>COUNTIFS(通讯通路门店!$S:$S,$G1607,通讯通路门店!$J:$J,"OPPO体验店")</f>
        <v>0</v>
      </c>
      <c r="AB1607" s="99">
        <f>COUNTIFS(通讯通路门店!$S:$S,$G1607,通讯通路门店!$J:$J,"华为授权体验店")+COUNTIFS(通讯通路门店!$S:$S,$G1607,通讯通路门店!$J:$J,"华为堡垒店")</f>
        <v>0</v>
      </c>
      <c r="AC1607" s="99">
        <f>COUNTIFS(通讯通路门店!$S:$S,$G1607,通讯通路门店!$J:$J,"小米体验店")</f>
        <v>0</v>
      </c>
      <c r="AD1607" s="99">
        <f>COUNTIFS(通讯通路门店!$S:$S,$G1607,通讯通路门店!$J:$J,"苹果体验店")</f>
        <v>0</v>
      </c>
      <c r="AE1607" s="99">
        <f>COUNTIFS(通讯通路门店!$S:$S,$G1607,通讯通路门店!$J:$J,"其他品牌专卖店")</f>
        <v>0</v>
      </c>
      <c r="AF1607" s="99">
        <f>SUMIFS(通讯通路门店!$BI:$BI,通讯通路门店!$S:$S,$G1607)</f>
        <v>0</v>
      </c>
      <c r="AG1607" s="99">
        <f>SUMIFS(通讯通路门店!$BH:$BH,通讯通路门店!$S:$S,$G1607)</f>
        <v>0</v>
      </c>
      <c r="AH1607" s="99">
        <f t="shared" si="126"/>
        <v>0</v>
      </c>
      <c r="AI1607" s="99">
        <f>SUMIFS(通讯通路门店!$BB:$BB,通讯通路门店!$S:$S,$G1607)</f>
        <v>0</v>
      </c>
      <c r="AJ1607" s="99">
        <f>SUMIFS(通讯通路门店!$BE:$BE,通讯通路门店!$S:$S,$G1607)</f>
        <v>0</v>
      </c>
      <c r="AK1607" s="99">
        <f>SUMIFS(通讯通路门店!$BG:$BG,通讯通路门店!$S:$S,$G1607)</f>
        <v>0</v>
      </c>
      <c r="AL1607" s="99">
        <f>SUMIFS(通讯通路门店!$BC:$BC,通讯通路门店!$S:$S,$G1607)</f>
        <v>0</v>
      </c>
      <c r="AM1607" s="99">
        <f>SUMIFS(通讯通路门店!$BD:$BD,通讯通路门店!$S:$S,$G1607)</f>
        <v>0</v>
      </c>
      <c r="AN1607" s="99">
        <f>SUMIFS(通讯通路门店!$BF:$BF,通讯通路门店!$S:$S,$G1607)</f>
        <v>0</v>
      </c>
      <c r="AO1607" s="99">
        <f t="shared" si="127"/>
        <v>0</v>
      </c>
      <c r="AP1607" s="99">
        <f>SUMIFS(通讯通路门店!$K:$K,通讯通路门店!$S:$S,$G1607)</f>
        <v>0</v>
      </c>
      <c r="AQ1607" s="83"/>
      <c r="AR1607" s="99">
        <f>SUMIFS(通讯通路门店!$T:$T,通讯通路门店!$S:$S,$G1607)</f>
        <v>0</v>
      </c>
      <c r="AS1607" s="99">
        <f>SUMIFS(通讯通路门店!$U:$U,通讯通路门店!$S:$S,$G1607)</f>
        <v>0</v>
      </c>
      <c r="AT1607" s="99">
        <f>SUMIFS(通讯通路门店!$V:$V,通讯通路门店!$S:$S,$G1607)</f>
        <v>0</v>
      </c>
      <c r="AU1607" s="99">
        <f>SUMIFS(通讯通路门店!$W:$W,通讯通路门店!$S:$S,$G1607)</f>
        <v>0</v>
      </c>
      <c r="AV1607" s="99">
        <f>SUMIFS(通讯通路门店!$Z:$Z,通讯通路门店!$S:$S,$G1607)</f>
        <v>0</v>
      </c>
      <c r="AW1607" s="99">
        <f>SUMIFS(通讯通路门店!$AB:$AB,通讯通路门店!$S:$S,$G1607)</f>
        <v>0</v>
      </c>
      <c r="AX1607" s="99">
        <f>SUMIFS(通讯通路门店!$X:$X,通讯通路门店!$S:$S,$G1607)</f>
        <v>0</v>
      </c>
      <c r="AY1607" s="99">
        <f>SUMIFS(通讯通路门店!$Y:$Y,通讯通路门店!$S:$S,$G1607)</f>
        <v>0</v>
      </c>
      <c r="AZ1607" s="99">
        <f>SUMIFS(通讯通路门店!$AA:$AA,通讯通路门店!$S:$S,$G1607)</f>
        <v>0</v>
      </c>
      <c r="BA1607" s="99">
        <f t="shared" si="128"/>
        <v>0</v>
      </c>
      <c r="BB1607" s="99">
        <f t="shared" si="129"/>
        <v>0</v>
      </c>
      <c r="BC1607" s="99">
        <f>SUMIFS(通讯通路门店!$W:$W,通讯通路门店!$S:$S,$G1607,通讯通路门店!$J:$J,"荣耀体验店")+SUMIFS(通讯通路门店!$W:$W,通讯通路门店!$S:$S,$G1607,通讯通路门店!$J:$J,"荣耀授权专卖店")</f>
        <v>0</v>
      </c>
      <c r="BD1607" s="99">
        <f>SUMIFS(通讯通路门店!$Z:$Z,通讯通路门店!$S:$S,$G1607,通讯通路门店!$J:$J,"VIVO体验店")</f>
        <v>0</v>
      </c>
      <c r="BE1607" s="99">
        <f>SUMIFS(通讯通路门店!$AB:$AB,通讯通路门店!$S:$S,$G1607,通讯通路门店!$J:$J,"OPPO体验店")</f>
        <v>0</v>
      </c>
      <c r="BF1607" s="99">
        <f>SUMIFS(通讯通路门店!$X:$X,通讯通路门店!$S:$S,$G1607,通讯通路门店!$J:$J,"华为授权体验店")+SUMIFS(通讯通路门店!$AA:$AA,通讯通路门店!$S:$S,$G1607,通讯通路门店!$J:$J,"华为堡垒店")</f>
        <v>0</v>
      </c>
      <c r="BG1607" s="99">
        <f>SUMIFS(通讯通路门店!$Y:$Y,通讯通路门店!$S:$S,$G1607,通讯通路门店!$J:$J,"小米体验店")</f>
        <v>0</v>
      </c>
      <c r="BH1607" s="99">
        <f>SUMIFS(通讯通路门店!$AA:$AA,通讯通路门店!$S:$S,$G1607,通讯通路门店!$J:$J,"苹果体验店")</f>
        <v>0</v>
      </c>
      <c r="BI1607" s="99">
        <f>SUMIFS(通讯通路门店!$K:$K,通讯通路门店!$S:$S,$G1607,通讯通路门店!$J:$J,"其他品牌专卖店")</f>
        <v>0</v>
      </c>
      <c r="BJ1607" s="99">
        <f>SUMIFS(通讯通路门店!$AC:$AC,通讯通路门店!$S:$S,$G1607)</f>
        <v>0</v>
      </c>
      <c r="BK1607" s="99">
        <f>SUMIFS(通讯通路门店!$AD:$AD,通讯通路门店!$S:$S,$G1607)</f>
        <v>0</v>
      </c>
      <c r="BL1607" s="99">
        <f>SUMIFS(通讯通路门店!$AE:$AE,通讯通路门店!$S:$S,$G1607)</f>
        <v>0</v>
      </c>
      <c r="BM1607" s="99">
        <f>SUMIFS(通讯通路门店!$AF:$AF,通讯通路门店!$S:$S,$G1607)</f>
        <v>0</v>
      </c>
      <c r="BN1607" s="99">
        <f>SUMIFS(通讯通路门店!$AG:$AG,通讯通路门店!$S:$S,$G1607)</f>
        <v>0</v>
      </c>
      <c r="BO1607" s="99">
        <f>SUMIFS(通讯通路门店!$AH:$AH,通讯通路门店!$S:$S,$G1607)</f>
        <v>0</v>
      </c>
      <c r="BP1607" s="99">
        <f>SUMIFS(通讯通路门店!$AI:$AI,通讯通路门店!$S:$S,$G1607)</f>
        <v>0</v>
      </c>
      <c r="BQ1607" s="83"/>
    </row>
    <row r="1608" spans="1:69">
      <c r="A1608" s="99" t="str">
        <f>IFERROR(_xlfn.XLOOKUP($G1608,通讯通路门店!$S$4:$S$993933,通讯通路门店!$A$4:$A$993933,0,0),"")</f>
        <v>海南省</v>
      </c>
      <c r="B1608" s="99" t="str">
        <f>IFERROR(_xlfn.XLOOKUP($G1608,通讯通路门店!$S$4:$S$993933,通讯通路门店!$B$4:$B$993933,0,0),"")</f>
        <v>昌江黎族自治县</v>
      </c>
      <c r="C1608" s="99" t="str">
        <f>IFERROR(_xlfn.XLOOKUP($G1608,通讯通路门店!$S$4:$S$993933,通讯通路门店!$C$4:$C$993933,0,0),"")</f>
        <v>昌江黎族自治县</v>
      </c>
      <c r="D1608" s="99" t="str">
        <f>IFERROR(_xlfn.XLOOKUP($G1608,通讯通路门店!$S$4:$S$993933,通讯通路门店!$D$4:$D$993933,0,0),"")</f>
        <v>叉河镇</v>
      </c>
      <c r="E1608" s="83"/>
      <c r="F1608" s="83"/>
      <c r="G1608" s="101"/>
      <c r="H1608" s="102">
        <f>IFERROR(_xlfn.XLOOKUP($G1608,通讯通路门店!$S$4:$S$993933,通讯通路门店!$R$4:$R$993933,0,0),"")</f>
        <v>0</v>
      </c>
      <c r="I1608" s="83"/>
      <c r="J1608" s="83"/>
      <c r="K1608" s="83"/>
      <c r="L1608" s="83"/>
      <c r="M1608" s="83"/>
      <c r="N1608" s="83"/>
      <c r="O1608" s="83"/>
      <c r="P1608" s="83"/>
      <c r="Q1608" s="83"/>
      <c r="R1608" s="83"/>
      <c r="S1608" s="83"/>
      <c r="T1608" s="83"/>
      <c r="U1608" s="99">
        <f>COUNTIF(通讯通路门店!$S:$S,$G1608)</f>
        <v>0</v>
      </c>
      <c r="V1608" s="99">
        <f>COUNTIFS(通讯通路门店!$S:$S,$G1608,通讯通路门店!$J:$J,"综合卖场")</f>
        <v>0</v>
      </c>
      <c r="W1608" s="99">
        <f>SUMIFS(通讯通路门店!$AJ:$AJ,通讯通路门店!$S:$S,通讯客户沙盘!$G1608)</f>
        <v>0</v>
      </c>
      <c r="X1608" s="99">
        <f t="shared" si="125"/>
        <v>0</v>
      </c>
      <c r="Y1608" s="99">
        <f>COUNTIFS(通讯通路门店!$S:$S,$G1608,通讯通路门店!$J:$J,"荣耀体验店")+COUNTIFS(通讯通路门店!$S:$S,$G1608,通讯通路门店!$J:$J,"荣耀授权专卖店")</f>
        <v>0</v>
      </c>
      <c r="Z1608" s="99">
        <f>COUNTIFS(通讯通路门店!$S:$S,$G1608,通讯通路门店!$J:$J,"VIVO体验店")</f>
        <v>0</v>
      </c>
      <c r="AA1608" s="99">
        <f>COUNTIFS(通讯通路门店!$S:$S,$G1608,通讯通路门店!$J:$J,"OPPO体验店")</f>
        <v>0</v>
      </c>
      <c r="AB1608" s="99">
        <f>COUNTIFS(通讯通路门店!$S:$S,$G1608,通讯通路门店!$J:$J,"华为授权体验店")+COUNTIFS(通讯通路门店!$S:$S,$G1608,通讯通路门店!$J:$J,"华为堡垒店")</f>
        <v>0</v>
      </c>
      <c r="AC1608" s="99">
        <f>COUNTIFS(通讯通路门店!$S:$S,$G1608,通讯通路门店!$J:$J,"小米体验店")</f>
        <v>0</v>
      </c>
      <c r="AD1608" s="99">
        <f>COUNTIFS(通讯通路门店!$S:$S,$G1608,通讯通路门店!$J:$J,"苹果体验店")</f>
        <v>0</v>
      </c>
      <c r="AE1608" s="99">
        <f>COUNTIFS(通讯通路门店!$S:$S,$G1608,通讯通路门店!$J:$J,"其他品牌专卖店")</f>
        <v>0</v>
      </c>
      <c r="AF1608" s="99">
        <f>SUMIFS(通讯通路门店!$BI:$BI,通讯通路门店!$S:$S,$G1608)</f>
        <v>0</v>
      </c>
      <c r="AG1608" s="99">
        <f>SUMIFS(通讯通路门店!$BH:$BH,通讯通路门店!$S:$S,$G1608)</f>
        <v>0</v>
      </c>
      <c r="AH1608" s="99">
        <f t="shared" si="126"/>
        <v>0</v>
      </c>
      <c r="AI1608" s="99">
        <f>SUMIFS(通讯通路门店!$BB:$BB,通讯通路门店!$S:$S,$G1608)</f>
        <v>0</v>
      </c>
      <c r="AJ1608" s="99">
        <f>SUMIFS(通讯通路门店!$BE:$BE,通讯通路门店!$S:$S,$G1608)</f>
        <v>0</v>
      </c>
      <c r="AK1608" s="99">
        <f>SUMIFS(通讯通路门店!$BG:$BG,通讯通路门店!$S:$S,$G1608)</f>
        <v>0</v>
      </c>
      <c r="AL1608" s="99">
        <f>SUMIFS(通讯通路门店!$BC:$BC,通讯通路门店!$S:$S,$G1608)</f>
        <v>0</v>
      </c>
      <c r="AM1608" s="99">
        <f>SUMIFS(通讯通路门店!$BD:$BD,通讯通路门店!$S:$S,$G1608)</f>
        <v>0</v>
      </c>
      <c r="AN1608" s="99">
        <f>SUMIFS(通讯通路门店!$BF:$BF,通讯通路门店!$S:$S,$G1608)</f>
        <v>0</v>
      </c>
      <c r="AO1608" s="99">
        <f t="shared" si="127"/>
        <v>0</v>
      </c>
      <c r="AP1608" s="99">
        <f>SUMIFS(通讯通路门店!$K:$K,通讯通路门店!$S:$S,$G1608)</f>
        <v>0</v>
      </c>
      <c r="AQ1608" s="83"/>
      <c r="AR1608" s="99">
        <f>SUMIFS(通讯通路门店!$T:$T,通讯通路门店!$S:$S,$G1608)</f>
        <v>0</v>
      </c>
      <c r="AS1608" s="99">
        <f>SUMIFS(通讯通路门店!$U:$U,通讯通路门店!$S:$S,$G1608)</f>
        <v>0</v>
      </c>
      <c r="AT1608" s="99">
        <f>SUMIFS(通讯通路门店!$V:$V,通讯通路门店!$S:$S,$G1608)</f>
        <v>0</v>
      </c>
      <c r="AU1608" s="99">
        <f>SUMIFS(通讯通路门店!$W:$W,通讯通路门店!$S:$S,$G1608)</f>
        <v>0</v>
      </c>
      <c r="AV1608" s="99">
        <f>SUMIFS(通讯通路门店!$Z:$Z,通讯通路门店!$S:$S,$G1608)</f>
        <v>0</v>
      </c>
      <c r="AW1608" s="99">
        <f>SUMIFS(通讯通路门店!$AB:$AB,通讯通路门店!$S:$S,$G1608)</f>
        <v>0</v>
      </c>
      <c r="AX1608" s="99">
        <f>SUMIFS(通讯通路门店!$X:$X,通讯通路门店!$S:$S,$G1608)</f>
        <v>0</v>
      </c>
      <c r="AY1608" s="99">
        <f>SUMIFS(通讯通路门店!$Y:$Y,通讯通路门店!$S:$S,$G1608)</f>
        <v>0</v>
      </c>
      <c r="AZ1608" s="99">
        <f>SUMIFS(通讯通路门店!$AA:$AA,通讯通路门店!$S:$S,$G1608)</f>
        <v>0</v>
      </c>
      <c r="BA1608" s="99">
        <f t="shared" si="128"/>
        <v>0</v>
      </c>
      <c r="BB1608" s="99">
        <f t="shared" si="129"/>
        <v>0</v>
      </c>
      <c r="BC1608" s="99">
        <f>SUMIFS(通讯通路门店!$W:$W,通讯通路门店!$S:$S,$G1608,通讯通路门店!$J:$J,"荣耀体验店")+SUMIFS(通讯通路门店!$W:$W,通讯通路门店!$S:$S,$G1608,通讯通路门店!$J:$J,"荣耀授权专卖店")</f>
        <v>0</v>
      </c>
      <c r="BD1608" s="99">
        <f>SUMIFS(通讯通路门店!$Z:$Z,通讯通路门店!$S:$S,$G1608,通讯通路门店!$J:$J,"VIVO体验店")</f>
        <v>0</v>
      </c>
      <c r="BE1608" s="99">
        <f>SUMIFS(通讯通路门店!$AB:$AB,通讯通路门店!$S:$S,$G1608,通讯通路门店!$J:$J,"OPPO体验店")</f>
        <v>0</v>
      </c>
      <c r="BF1608" s="99">
        <f>SUMIFS(通讯通路门店!$X:$X,通讯通路门店!$S:$S,$G1608,通讯通路门店!$J:$J,"华为授权体验店")+SUMIFS(通讯通路门店!$AA:$AA,通讯通路门店!$S:$S,$G1608,通讯通路门店!$J:$J,"华为堡垒店")</f>
        <v>0</v>
      </c>
      <c r="BG1608" s="99">
        <f>SUMIFS(通讯通路门店!$Y:$Y,通讯通路门店!$S:$S,$G1608,通讯通路门店!$J:$J,"小米体验店")</f>
        <v>0</v>
      </c>
      <c r="BH1608" s="99">
        <f>SUMIFS(通讯通路门店!$AA:$AA,通讯通路门店!$S:$S,$G1608,通讯通路门店!$J:$J,"苹果体验店")</f>
        <v>0</v>
      </c>
      <c r="BI1608" s="99">
        <f>SUMIFS(通讯通路门店!$K:$K,通讯通路门店!$S:$S,$G1608,通讯通路门店!$J:$J,"其他品牌专卖店")</f>
        <v>0</v>
      </c>
      <c r="BJ1608" s="99">
        <f>SUMIFS(通讯通路门店!$AC:$AC,通讯通路门店!$S:$S,$G1608)</f>
        <v>0</v>
      </c>
      <c r="BK1608" s="99">
        <f>SUMIFS(通讯通路门店!$AD:$AD,通讯通路门店!$S:$S,$G1608)</f>
        <v>0</v>
      </c>
      <c r="BL1608" s="99">
        <f>SUMIFS(通讯通路门店!$AE:$AE,通讯通路门店!$S:$S,$G1608)</f>
        <v>0</v>
      </c>
      <c r="BM1608" s="99">
        <f>SUMIFS(通讯通路门店!$AF:$AF,通讯通路门店!$S:$S,$G1608)</f>
        <v>0</v>
      </c>
      <c r="BN1608" s="99">
        <f>SUMIFS(通讯通路门店!$AG:$AG,通讯通路门店!$S:$S,$G1608)</f>
        <v>0</v>
      </c>
      <c r="BO1608" s="99">
        <f>SUMIFS(通讯通路门店!$AH:$AH,通讯通路门店!$S:$S,$G1608)</f>
        <v>0</v>
      </c>
      <c r="BP1608" s="99">
        <f>SUMIFS(通讯通路门店!$AI:$AI,通讯通路门店!$S:$S,$G1608)</f>
        <v>0</v>
      </c>
      <c r="BQ1608" s="83"/>
    </row>
    <row r="1609" spans="1:69">
      <c r="A1609" s="99" t="str">
        <f>IFERROR(_xlfn.XLOOKUP($G1609,通讯通路门店!$S$4:$S$993933,通讯通路门店!$A$4:$A$993933,0,0),"")</f>
        <v>海南省</v>
      </c>
      <c r="B1609" s="99" t="str">
        <f>IFERROR(_xlfn.XLOOKUP($G1609,通讯通路门店!$S$4:$S$993933,通讯通路门店!$B$4:$B$993933,0,0),"")</f>
        <v>昌江黎族自治县</v>
      </c>
      <c r="C1609" s="99" t="str">
        <f>IFERROR(_xlfn.XLOOKUP($G1609,通讯通路门店!$S$4:$S$993933,通讯通路门店!$C$4:$C$993933,0,0),"")</f>
        <v>昌江黎族自治县</v>
      </c>
      <c r="D1609" s="99" t="str">
        <f>IFERROR(_xlfn.XLOOKUP($G1609,通讯通路门店!$S$4:$S$993933,通讯通路门店!$D$4:$D$993933,0,0),"")</f>
        <v>叉河镇</v>
      </c>
      <c r="E1609" s="83"/>
      <c r="F1609" s="83"/>
      <c r="G1609" s="101"/>
      <c r="H1609" s="102">
        <f>IFERROR(_xlfn.XLOOKUP($G1609,通讯通路门店!$S$4:$S$993933,通讯通路门店!$R$4:$R$993933,0,0),"")</f>
        <v>0</v>
      </c>
      <c r="I1609" s="83"/>
      <c r="J1609" s="83"/>
      <c r="K1609" s="83"/>
      <c r="L1609" s="83"/>
      <c r="M1609" s="83"/>
      <c r="N1609" s="83"/>
      <c r="O1609" s="83"/>
      <c r="P1609" s="83"/>
      <c r="Q1609" s="83"/>
      <c r="R1609" s="83"/>
      <c r="S1609" s="83"/>
      <c r="T1609" s="83"/>
      <c r="U1609" s="99">
        <f>COUNTIF(通讯通路门店!$S:$S,$G1609)</f>
        <v>0</v>
      </c>
      <c r="V1609" s="99">
        <f>COUNTIFS(通讯通路门店!$S:$S,$G1609,通讯通路门店!$J:$J,"综合卖场")</f>
        <v>0</v>
      </c>
      <c r="W1609" s="99">
        <f>SUMIFS(通讯通路门店!$AJ:$AJ,通讯通路门店!$S:$S,通讯客户沙盘!$G1609)</f>
        <v>0</v>
      </c>
      <c r="X1609" s="99">
        <f t="shared" si="125"/>
        <v>0</v>
      </c>
      <c r="Y1609" s="99">
        <f>COUNTIFS(通讯通路门店!$S:$S,$G1609,通讯通路门店!$J:$J,"荣耀体验店")+COUNTIFS(通讯通路门店!$S:$S,$G1609,通讯通路门店!$J:$J,"荣耀授权专卖店")</f>
        <v>0</v>
      </c>
      <c r="Z1609" s="99">
        <f>COUNTIFS(通讯通路门店!$S:$S,$G1609,通讯通路门店!$J:$J,"VIVO体验店")</f>
        <v>0</v>
      </c>
      <c r="AA1609" s="99">
        <f>COUNTIFS(通讯通路门店!$S:$S,$G1609,通讯通路门店!$J:$J,"OPPO体验店")</f>
        <v>0</v>
      </c>
      <c r="AB1609" s="99">
        <f>COUNTIFS(通讯通路门店!$S:$S,$G1609,通讯通路门店!$J:$J,"华为授权体验店")+COUNTIFS(通讯通路门店!$S:$S,$G1609,通讯通路门店!$J:$J,"华为堡垒店")</f>
        <v>0</v>
      </c>
      <c r="AC1609" s="99">
        <f>COUNTIFS(通讯通路门店!$S:$S,$G1609,通讯通路门店!$J:$J,"小米体验店")</f>
        <v>0</v>
      </c>
      <c r="AD1609" s="99">
        <f>COUNTIFS(通讯通路门店!$S:$S,$G1609,通讯通路门店!$J:$J,"苹果体验店")</f>
        <v>0</v>
      </c>
      <c r="AE1609" s="99">
        <f>COUNTIFS(通讯通路门店!$S:$S,$G1609,通讯通路门店!$J:$J,"其他品牌专卖店")</f>
        <v>0</v>
      </c>
      <c r="AF1609" s="99">
        <f>SUMIFS(通讯通路门店!$BI:$BI,通讯通路门店!$S:$S,$G1609)</f>
        <v>0</v>
      </c>
      <c r="AG1609" s="99">
        <f>SUMIFS(通讯通路门店!$BH:$BH,通讯通路门店!$S:$S,$G1609)</f>
        <v>0</v>
      </c>
      <c r="AH1609" s="99">
        <f t="shared" si="126"/>
        <v>0</v>
      </c>
      <c r="AI1609" s="99">
        <f>SUMIFS(通讯通路门店!$BB:$BB,通讯通路门店!$S:$S,$G1609)</f>
        <v>0</v>
      </c>
      <c r="AJ1609" s="99">
        <f>SUMIFS(通讯通路门店!$BE:$BE,通讯通路门店!$S:$S,$G1609)</f>
        <v>0</v>
      </c>
      <c r="AK1609" s="99">
        <f>SUMIFS(通讯通路门店!$BG:$BG,通讯通路门店!$S:$S,$G1609)</f>
        <v>0</v>
      </c>
      <c r="AL1609" s="99">
        <f>SUMIFS(通讯通路门店!$BC:$BC,通讯通路门店!$S:$S,$G1609)</f>
        <v>0</v>
      </c>
      <c r="AM1609" s="99">
        <f>SUMIFS(通讯通路门店!$BD:$BD,通讯通路门店!$S:$S,$G1609)</f>
        <v>0</v>
      </c>
      <c r="AN1609" s="99">
        <f>SUMIFS(通讯通路门店!$BF:$BF,通讯通路门店!$S:$S,$G1609)</f>
        <v>0</v>
      </c>
      <c r="AO1609" s="99">
        <f t="shared" si="127"/>
        <v>0</v>
      </c>
      <c r="AP1609" s="99">
        <f>SUMIFS(通讯通路门店!$K:$K,通讯通路门店!$S:$S,$G1609)</f>
        <v>0</v>
      </c>
      <c r="AQ1609" s="83"/>
      <c r="AR1609" s="99">
        <f>SUMIFS(通讯通路门店!$T:$T,通讯通路门店!$S:$S,$G1609)</f>
        <v>0</v>
      </c>
      <c r="AS1609" s="99">
        <f>SUMIFS(通讯通路门店!$U:$U,通讯通路门店!$S:$S,$G1609)</f>
        <v>0</v>
      </c>
      <c r="AT1609" s="99">
        <f>SUMIFS(通讯通路门店!$V:$V,通讯通路门店!$S:$S,$G1609)</f>
        <v>0</v>
      </c>
      <c r="AU1609" s="99">
        <f>SUMIFS(通讯通路门店!$W:$W,通讯通路门店!$S:$S,$G1609)</f>
        <v>0</v>
      </c>
      <c r="AV1609" s="99">
        <f>SUMIFS(通讯通路门店!$Z:$Z,通讯通路门店!$S:$S,$G1609)</f>
        <v>0</v>
      </c>
      <c r="AW1609" s="99">
        <f>SUMIFS(通讯通路门店!$AB:$AB,通讯通路门店!$S:$S,$G1609)</f>
        <v>0</v>
      </c>
      <c r="AX1609" s="99">
        <f>SUMIFS(通讯通路门店!$X:$X,通讯通路门店!$S:$S,$G1609)</f>
        <v>0</v>
      </c>
      <c r="AY1609" s="99">
        <f>SUMIFS(通讯通路门店!$Y:$Y,通讯通路门店!$S:$S,$G1609)</f>
        <v>0</v>
      </c>
      <c r="AZ1609" s="99">
        <f>SUMIFS(通讯通路门店!$AA:$AA,通讯通路门店!$S:$S,$G1609)</f>
        <v>0</v>
      </c>
      <c r="BA1609" s="99">
        <f t="shared" si="128"/>
        <v>0</v>
      </c>
      <c r="BB1609" s="99">
        <f t="shared" si="129"/>
        <v>0</v>
      </c>
      <c r="BC1609" s="99">
        <f>SUMIFS(通讯通路门店!$W:$W,通讯通路门店!$S:$S,$G1609,通讯通路门店!$J:$J,"荣耀体验店")+SUMIFS(通讯通路门店!$W:$W,通讯通路门店!$S:$S,$G1609,通讯通路门店!$J:$J,"荣耀授权专卖店")</f>
        <v>0</v>
      </c>
      <c r="BD1609" s="99">
        <f>SUMIFS(通讯通路门店!$Z:$Z,通讯通路门店!$S:$S,$G1609,通讯通路门店!$J:$J,"VIVO体验店")</f>
        <v>0</v>
      </c>
      <c r="BE1609" s="99">
        <f>SUMIFS(通讯通路门店!$AB:$AB,通讯通路门店!$S:$S,$G1609,通讯通路门店!$J:$J,"OPPO体验店")</f>
        <v>0</v>
      </c>
      <c r="BF1609" s="99">
        <f>SUMIFS(通讯通路门店!$X:$X,通讯通路门店!$S:$S,$G1609,通讯通路门店!$J:$J,"华为授权体验店")+SUMIFS(通讯通路门店!$AA:$AA,通讯通路门店!$S:$S,$G1609,通讯通路门店!$J:$J,"华为堡垒店")</f>
        <v>0</v>
      </c>
      <c r="BG1609" s="99">
        <f>SUMIFS(通讯通路门店!$Y:$Y,通讯通路门店!$S:$S,$G1609,通讯通路门店!$J:$J,"小米体验店")</f>
        <v>0</v>
      </c>
      <c r="BH1609" s="99">
        <f>SUMIFS(通讯通路门店!$AA:$AA,通讯通路门店!$S:$S,$G1609,通讯通路门店!$J:$J,"苹果体验店")</f>
        <v>0</v>
      </c>
      <c r="BI1609" s="99">
        <f>SUMIFS(通讯通路门店!$K:$K,通讯通路门店!$S:$S,$G1609,通讯通路门店!$J:$J,"其他品牌专卖店")</f>
        <v>0</v>
      </c>
      <c r="BJ1609" s="99">
        <f>SUMIFS(通讯通路门店!$AC:$AC,通讯通路门店!$S:$S,$G1609)</f>
        <v>0</v>
      </c>
      <c r="BK1609" s="99">
        <f>SUMIFS(通讯通路门店!$AD:$AD,通讯通路门店!$S:$S,$G1609)</f>
        <v>0</v>
      </c>
      <c r="BL1609" s="99">
        <f>SUMIFS(通讯通路门店!$AE:$AE,通讯通路门店!$S:$S,$G1609)</f>
        <v>0</v>
      </c>
      <c r="BM1609" s="99">
        <f>SUMIFS(通讯通路门店!$AF:$AF,通讯通路门店!$S:$S,$G1609)</f>
        <v>0</v>
      </c>
      <c r="BN1609" s="99">
        <f>SUMIFS(通讯通路门店!$AG:$AG,通讯通路门店!$S:$S,$G1609)</f>
        <v>0</v>
      </c>
      <c r="BO1609" s="99">
        <f>SUMIFS(通讯通路门店!$AH:$AH,通讯通路门店!$S:$S,$G1609)</f>
        <v>0</v>
      </c>
      <c r="BP1609" s="99">
        <f>SUMIFS(通讯通路门店!$AI:$AI,通讯通路门店!$S:$S,$G1609)</f>
        <v>0</v>
      </c>
      <c r="BQ1609" s="83"/>
    </row>
    <row r="1610" spans="1:69">
      <c r="A1610" s="99" t="str">
        <f>IFERROR(_xlfn.XLOOKUP($G1610,通讯通路门店!$S$4:$S$993933,通讯通路门店!$A$4:$A$993933,0,0),"")</f>
        <v>海南省</v>
      </c>
      <c r="B1610" s="99" t="str">
        <f>IFERROR(_xlfn.XLOOKUP($G1610,通讯通路门店!$S$4:$S$993933,通讯通路门店!$B$4:$B$993933,0,0),"")</f>
        <v>昌江黎族自治县</v>
      </c>
      <c r="C1610" s="99" t="str">
        <f>IFERROR(_xlfn.XLOOKUP($G1610,通讯通路门店!$S$4:$S$993933,通讯通路门店!$C$4:$C$993933,0,0),"")</f>
        <v>昌江黎族自治县</v>
      </c>
      <c r="D1610" s="99" t="str">
        <f>IFERROR(_xlfn.XLOOKUP($G1610,通讯通路门店!$S$4:$S$993933,通讯通路门店!$D$4:$D$993933,0,0),"")</f>
        <v>叉河镇</v>
      </c>
      <c r="E1610" s="83"/>
      <c r="F1610" s="83"/>
      <c r="G1610" s="101"/>
      <c r="H1610" s="102">
        <f>IFERROR(_xlfn.XLOOKUP($G1610,通讯通路门店!$S$4:$S$993933,通讯通路门店!$R$4:$R$993933,0,0),"")</f>
        <v>0</v>
      </c>
      <c r="I1610" s="83"/>
      <c r="J1610" s="83"/>
      <c r="K1610" s="83"/>
      <c r="L1610" s="83"/>
      <c r="M1610" s="83"/>
      <c r="N1610" s="83"/>
      <c r="O1610" s="83"/>
      <c r="P1610" s="83"/>
      <c r="Q1610" s="83"/>
      <c r="R1610" s="83"/>
      <c r="S1610" s="83"/>
      <c r="T1610" s="83"/>
      <c r="U1610" s="99">
        <f>COUNTIF(通讯通路门店!$S:$S,$G1610)</f>
        <v>0</v>
      </c>
      <c r="V1610" s="99">
        <f>COUNTIFS(通讯通路门店!$S:$S,$G1610,通讯通路门店!$J:$J,"综合卖场")</f>
        <v>0</v>
      </c>
      <c r="W1610" s="99">
        <f>SUMIFS(通讯通路门店!$AJ:$AJ,通讯通路门店!$S:$S,通讯客户沙盘!$G1610)</f>
        <v>0</v>
      </c>
      <c r="X1610" s="99">
        <f t="shared" si="125"/>
        <v>0</v>
      </c>
      <c r="Y1610" s="99">
        <f>COUNTIFS(通讯通路门店!$S:$S,$G1610,通讯通路门店!$J:$J,"荣耀体验店")+COUNTIFS(通讯通路门店!$S:$S,$G1610,通讯通路门店!$J:$J,"荣耀授权专卖店")</f>
        <v>0</v>
      </c>
      <c r="Z1610" s="99">
        <f>COUNTIFS(通讯通路门店!$S:$S,$G1610,通讯通路门店!$J:$J,"VIVO体验店")</f>
        <v>0</v>
      </c>
      <c r="AA1610" s="99">
        <f>COUNTIFS(通讯通路门店!$S:$S,$G1610,通讯通路门店!$J:$J,"OPPO体验店")</f>
        <v>0</v>
      </c>
      <c r="AB1610" s="99">
        <f>COUNTIFS(通讯通路门店!$S:$S,$G1610,通讯通路门店!$J:$J,"华为授权体验店")+COUNTIFS(通讯通路门店!$S:$S,$G1610,通讯通路门店!$J:$J,"华为堡垒店")</f>
        <v>0</v>
      </c>
      <c r="AC1610" s="99">
        <f>COUNTIFS(通讯通路门店!$S:$S,$G1610,通讯通路门店!$J:$J,"小米体验店")</f>
        <v>0</v>
      </c>
      <c r="AD1610" s="99">
        <f>COUNTIFS(通讯通路门店!$S:$S,$G1610,通讯通路门店!$J:$J,"苹果体验店")</f>
        <v>0</v>
      </c>
      <c r="AE1610" s="99">
        <f>COUNTIFS(通讯通路门店!$S:$S,$G1610,通讯通路门店!$J:$J,"其他品牌专卖店")</f>
        <v>0</v>
      </c>
      <c r="AF1610" s="99">
        <f>SUMIFS(通讯通路门店!$BI:$BI,通讯通路门店!$S:$S,$G1610)</f>
        <v>0</v>
      </c>
      <c r="AG1610" s="99">
        <f>SUMIFS(通讯通路门店!$BH:$BH,通讯通路门店!$S:$S,$G1610)</f>
        <v>0</v>
      </c>
      <c r="AH1610" s="99">
        <f t="shared" si="126"/>
        <v>0</v>
      </c>
      <c r="AI1610" s="99">
        <f>SUMIFS(通讯通路门店!$BB:$BB,通讯通路门店!$S:$S,$G1610)</f>
        <v>0</v>
      </c>
      <c r="AJ1610" s="99">
        <f>SUMIFS(通讯通路门店!$BE:$BE,通讯通路门店!$S:$S,$G1610)</f>
        <v>0</v>
      </c>
      <c r="AK1610" s="99">
        <f>SUMIFS(通讯通路门店!$BG:$BG,通讯通路门店!$S:$S,$G1610)</f>
        <v>0</v>
      </c>
      <c r="AL1610" s="99">
        <f>SUMIFS(通讯通路门店!$BC:$BC,通讯通路门店!$S:$S,$G1610)</f>
        <v>0</v>
      </c>
      <c r="AM1610" s="99">
        <f>SUMIFS(通讯通路门店!$BD:$BD,通讯通路门店!$S:$S,$G1610)</f>
        <v>0</v>
      </c>
      <c r="AN1610" s="99">
        <f>SUMIFS(通讯通路门店!$BF:$BF,通讯通路门店!$S:$S,$G1610)</f>
        <v>0</v>
      </c>
      <c r="AO1610" s="99">
        <f t="shared" si="127"/>
        <v>0</v>
      </c>
      <c r="AP1610" s="99">
        <f>SUMIFS(通讯通路门店!$K:$K,通讯通路门店!$S:$S,$G1610)</f>
        <v>0</v>
      </c>
      <c r="AQ1610" s="83"/>
      <c r="AR1610" s="99">
        <f>SUMIFS(通讯通路门店!$T:$T,通讯通路门店!$S:$S,$G1610)</f>
        <v>0</v>
      </c>
      <c r="AS1610" s="99">
        <f>SUMIFS(通讯通路门店!$U:$U,通讯通路门店!$S:$S,$G1610)</f>
        <v>0</v>
      </c>
      <c r="AT1610" s="99">
        <f>SUMIFS(通讯通路门店!$V:$V,通讯通路门店!$S:$S,$G1610)</f>
        <v>0</v>
      </c>
      <c r="AU1610" s="99">
        <f>SUMIFS(通讯通路门店!$W:$W,通讯通路门店!$S:$S,$G1610)</f>
        <v>0</v>
      </c>
      <c r="AV1610" s="99">
        <f>SUMIFS(通讯通路门店!$Z:$Z,通讯通路门店!$S:$S,$G1610)</f>
        <v>0</v>
      </c>
      <c r="AW1610" s="99">
        <f>SUMIFS(通讯通路门店!$AB:$AB,通讯通路门店!$S:$S,$G1610)</f>
        <v>0</v>
      </c>
      <c r="AX1610" s="99">
        <f>SUMIFS(通讯通路门店!$X:$X,通讯通路门店!$S:$S,$G1610)</f>
        <v>0</v>
      </c>
      <c r="AY1610" s="99">
        <f>SUMIFS(通讯通路门店!$Y:$Y,通讯通路门店!$S:$S,$G1610)</f>
        <v>0</v>
      </c>
      <c r="AZ1610" s="99">
        <f>SUMIFS(通讯通路门店!$AA:$AA,通讯通路门店!$S:$S,$G1610)</f>
        <v>0</v>
      </c>
      <c r="BA1610" s="99">
        <f t="shared" si="128"/>
        <v>0</v>
      </c>
      <c r="BB1610" s="99">
        <f t="shared" si="129"/>
        <v>0</v>
      </c>
      <c r="BC1610" s="99">
        <f>SUMIFS(通讯通路门店!$W:$W,通讯通路门店!$S:$S,$G1610,通讯通路门店!$J:$J,"荣耀体验店")+SUMIFS(通讯通路门店!$W:$W,通讯通路门店!$S:$S,$G1610,通讯通路门店!$J:$J,"荣耀授权专卖店")</f>
        <v>0</v>
      </c>
      <c r="BD1610" s="99">
        <f>SUMIFS(通讯通路门店!$Z:$Z,通讯通路门店!$S:$S,$G1610,通讯通路门店!$J:$J,"VIVO体验店")</f>
        <v>0</v>
      </c>
      <c r="BE1610" s="99">
        <f>SUMIFS(通讯通路门店!$AB:$AB,通讯通路门店!$S:$S,$G1610,通讯通路门店!$J:$J,"OPPO体验店")</f>
        <v>0</v>
      </c>
      <c r="BF1610" s="99">
        <f>SUMIFS(通讯通路门店!$X:$X,通讯通路门店!$S:$S,$G1610,通讯通路门店!$J:$J,"华为授权体验店")+SUMIFS(通讯通路门店!$AA:$AA,通讯通路门店!$S:$S,$G1610,通讯通路门店!$J:$J,"华为堡垒店")</f>
        <v>0</v>
      </c>
      <c r="BG1610" s="99">
        <f>SUMIFS(通讯通路门店!$Y:$Y,通讯通路门店!$S:$S,$G1610,通讯通路门店!$J:$J,"小米体验店")</f>
        <v>0</v>
      </c>
      <c r="BH1610" s="99">
        <f>SUMIFS(通讯通路门店!$AA:$AA,通讯通路门店!$S:$S,$G1610,通讯通路门店!$J:$J,"苹果体验店")</f>
        <v>0</v>
      </c>
      <c r="BI1610" s="99">
        <f>SUMIFS(通讯通路门店!$K:$K,通讯通路门店!$S:$S,$G1610,通讯通路门店!$J:$J,"其他品牌专卖店")</f>
        <v>0</v>
      </c>
      <c r="BJ1610" s="99">
        <f>SUMIFS(通讯通路门店!$AC:$AC,通讯通路门店!$S:$S,$G1610)</f>
        <v>0</v>
      </c>
      <c r="BK1610" s="99">
        <f>SUMIFS(通讯通路门店!$AD:$AD,通讯通路门店!$S:$S,$G1610)</f>
        <v>0</v>
      </c>
      <c r="BL1610" s="99">
        <f>SUMIFS(通讯通路门店!$AE:$AE,通讯通路门店!$S:$S,$G1610)</f>
        <v>0</v>
      </c>
      <c r="BM1610" s="99">
        <f>SUMIFS(通讯通路门店!$AF:$AF,通讯通路门店!$S:$S,$G1610)</f>
        <v>0</v>
      </c>
      <c r="BN1610" s="99">
        <f>SUMIFS(通讯通路门店!$AG:$AG,通讯通路门店!$S:$S,$G1610)</f>
        <v>0</v>
      </c>
      <c r="BO1610" s="99">
        <f>SUMIFS(通讯通路门店!$AH:$AH,通讯通路门店!$S:$S,$G1610)</f>
        <v>0</v>
      </c>
      <c r="BP1610" s="99">
        <f>SUMIFS(通讯通路门店!$AI:$AI,通讯通路门店!$S:$S,$G1610)</f>
        <v>0</v>
      </c>
      <c r="BQ1610" s="83"/>
    </row>
    <row r="1611" spans="1:69">
      <c r="A1611" s="99" t="str">
        <f>IFERROR(_xlfn.XLOOKUP($G1611,通讯通路门店!$S$4:$S$993933,通讯通路门店!$A$4:$A$993933,0,0),"")</f>
        <v>海南省</v>
      </c>
      <c r="B1611" s="99" t="str">
        <f>IFERROR(_xlfn.XLOOKUP($G1611,通讯通路门店!$S$4:$S$993933,通讯通路门店!$B$4:$B$993933,0,0),"")</f>
        <v>昌江黎族自治县</v>
      </c>
      <c r="C1611" s="99" t="str">
        <f>IFERROR(_xlfn.XLOOKUP($G1611,通讯通路门店!$S$4:$S$993933,通讯通路门店!$C$4:$C$993933,0,0),"")</f>
        <v>昌江黎族自治县</v>
      </c>
      <c r="D1611" s="99" t="str">
        <f>IFERROR(_xlfn.XLOOKUP($G1611,通讯通路门店!$S$4:$S$993933,通讯通路门店!$D$4:$D$993933,0,0),"")</f>
        <v>叉河镇</v>
      </c>
      <c r="E1611" s="83"/>
      <c r="F1611" s="83"/>
      <c r="G1611" s="101"/>
      <c r="H1611" s="102">
        <f>IFERROR(_xlfn.XLOOKUP($G1611,通讯通路门店!$S$4:$S$993933,通讯通路门店!$R$4:$R$993933,0,0),"")</f>
        <v>0</v>
      </c>
      <c r="I1611" s="83"/>
      <c r="J1611" s="83"/>
      <c r="K1611" s="83"/>
      <c r="L1611" s="83"/>
      <c r="M1611" s="83"/>
      <c r="N1611" s="83"/>
      <c r="O1611" s="83"/>
      <c r="P1611" s="83"/>
      <c r="Q1611" s="83"/>
      <c r="R1611" s="83"/>
      <c r="S1611" s="83"/>
      <c r="T1611" s="83"/>
      <c r="U1611" s="99">
        <f>COUNTIF(通讯通路门店!$S:$S,$G1611)</f>
        <v>0</v>
      </c>
      <c r="V1611" s="99">
        <f>COUNTIFS(通讯通路门店!$S:$S,$G1611,通讯通路门店!$J:$J,"综合卖场")</f>
        <v>0</v>
      </c>
      <c r="W1611" s="99">
        <f>SUMIFS(通讯通路门店!$AJ:$AJ,通讯通路门店!$S:$S,通讯客户沙盘!$G1611)</f>
        <v>0</v>
      </c>
      <c r="X1611" s="99">
        <f t="shared" si="125"/>
        <v>0</v>
      </c>
      <c r="Y1611" s="99">
        <f>COUNTIFS(通讯通路门店!$S:$S,$G1611,通讯通路门店!$J:$J,"荣耀体验店")+COUNTIFS(通讯通路门店!$S:$S,$G1611,通讯通路门店!$J:$J,"荣耀授权专卖店")</f>
        <v>0</v>
      </c>
      <c r="Z1611" s="99">
        <f>COUNTIFS(通讯通路门店!$S:$S,$G1611,通讯通路门店!$J:$J,"VIVO体验店")</f>
        <v>0</v>
      </c>
      <c r="AA1611" s="99">
        <f>COUNTIFS(通讯通路门店!$S:$S,$G1611,通讯通路门店!$J:$J,"OPPO体验店")</f>
        <v>0</v>
      </c>
      <c r="AB1611" s="99">
        <f>COUNTIFS(通讯通路门店!$S:$S,$G1611,通讯通路门店!$J:$J,"华为授权体验店")+COUNTIFS(通讯通路门店!$S:$S,$G1611,通讯通路门店!$J:$J,"华为堡垒店")</f>
        <v>0</v>
      </c>
      <c r="AC1611" s="99">
        <f>COUNTIFS(通讯通路门店!$S:$S,$G1611,通讯通路门店!$J:$J,"小米体验店")</f>
        <v>0</v>
      </c>
      <c r="AD1611" s="99">
        <f>COUNTIFS(通讯通路门店!$S:$S,$G1611,通讯通路门店!$J:$J,"苹果体验店")</f>
        <v>0</v>
      </c>
      <c r="AE1611" s="99">
        <f>COUNTIFS(通讯通路门店!$S:$S,$G1611,通讯通路门店!$J:$J,"其他品牌专卖店")</f>
        <v>0</v>
      </c>
      <c r="AF1611" s="99">
        <f>SUMIFS(通讯通路门店!$BI:$BI,通讯通路门店!$S:$S,$G1611)</f>
        <v>0</v>
      </c>
      <c r="AG1611" s="99">
        <f>SUMIFS(通讯通路门店!$BH:$BH,通讯通路门店!$S:$S,$G1611)</f>
        <v>0</v>
      </c>
      <c r="AH1611" s="99">
        <f t="shared" si="126"/>
        <v>0</v>
      </c>
      <c r="AI1611" s="99">
        <f>SUMIFS(通讯通路门店!$BB:$BB,通讯通路门店!$S:$S,$G1611)</f>
        <v>0</v>
      </c>
      <c r="AJ1611" s="99">
        <f>SUMIFS(通讯通路门店!$BE:$BE,通讯通路门店!$S:$S,$G1611)</f>
        <v>0</v>
      </c>
      <c r="AK1611" s="99">
        <f>SUMIFS(通讯通路门店!$BG:$BG,通讯通路门店!$S:$S,$G1611)</f>
        <v>0</v>
      </c>
      <c r="AL1611" s="99">
        <f>SUMIFS(通讯通路门店!$BC:$BC,通讯通路门店!$S:$S,$G1611)</f>
        <v>0</v>
      </c>
      <c r="AM1611" s="99">
        <f>SUMIFS(通讯通路门店!$BD:$BD,通讯通路门店!$S:$S,$G1611)</f>
        <v>0</v>
      </c>
      <c r="AN1611" s="99">
        <f>SUMIFS(通讯通路门店!$BF:$BF,通讯通路门店!$S:$S,$G1611)</f>
        <v>0</v>
      </c>
      <c r="AO1611" s="99">
        <f t="shared" si="127"/>
        <v>0</v>
      </c>
      <c r="AP1611" s="99">
        <f>SUMIFS(通讯通路门店!$K:$K,通讯通路门店!$S:$S,$G1611)</f>
        <v>0</v>
      </c>
      <c r="AQ1611" s="83"/>
      <c r="AR1611" s="99">
        <f>SUMIFS(通讯通路门店!$T:$T,通讯通路门店!$S:$S,$G1611)</f>
        <v>0</v>
      </c>
      <c r="AS1611" s="99">
        <f>SUMIFS(通讯通路门店!$U:$U,通讯通路门店!$S:$S,$G1611)</f>
        <v>0</v>
      </c>
      <c r="AT1611" s="99">
        <f>SUMIFS(通讯通路门店!$V:$V,通讯通路门店!$S:$S,$G1611)</f>
        <v>0</v>
      </c>
      <c r="AU1611" s="99">
        <f>SUMIFS(通讯通路门店!$W:$W,通讯通路门店!$S:$S,$G1611)</f>
        <v>0</v>
      </c>
      <c r="AV1611" s="99">
        <f>SUMIFS(通讯通路门店!$Z:$Z,通讯通路门店!$S:$S,$G1611)</f>
        <v>0</v>
      </c>
      <c r="AW1611" s="99">
        <f>SUMIFS(通讯通路门店!$AB:$AB,通讯通路门店!$S:$S,$G1611)</f>
        <v>0</v>
      </c>
      <c r="AX1611" s="99">
        <f>SUMIFS(通讯通路门店!$X:$X,通讯通路门店!$S:$S,$G1611)</f>
        <v>0</v>
      </c>
      <c r="AY1611" s="99">
        <f>SUMIFS(通讯通路门店!$Y:$Y,通讯通路门店!$S:$S,$G1611)</f>
        <v>0</v>
      </c>
      <c r="AZ1611" s="99">
        <f>SUMIFS(通讯通路门店!$AA:$AA,通讯通路门店!$S:$S,$G1611)</f>
        <v>0</v>
      </c>
      <c r="BA1611" s="99">
        <f t="shared" si="128"/>
        <v>0</v>
      </c>
      <c r="BB1611" s="99">
        <f t="shared" si="129"/>
        <v>0</v>
      </c>
      <c r="BC1611" s="99">
        <f>SUMIFS(通讯通路门店!$W:$W,通讯通路门店!$S:$S,$G1611,通讯通路门店!$J:$J,"荣耀体验店")+SUMIFS(通讯通路门店!$W:$W,通讯通路门店!$S:$S,$G1611,通讯通路门店!$J:$J,"荣耀授权专卖店")</f>
        <v>0</v>
      </c>
      <c r="BD1611" s="99">
        <f>SUMIFS(通讯通路门店!$Z:$Z,通讯通路门店!$S:$S,$G1611,通讯通路门店!$J:$J,"VIVO体验店")</f>
        <v>0</v>
      </c>
      <c r="BE1611" s="99">
        <f>SUMIFS(通讯通路门店!$AB:$AB,通讯通路门店!$S:$S,$G1611,通讯通路门店!$J:$J,"OPPO体验店")</f>
        <v>0</v>
      </c>
      <c r="BF1611" s="99">
        <f>SUMIFS(通讯通路门店!$X:$X,通讯通路门店!$S:$S,$G1611,通讯通路门店!$J:$J,"华为授权体验店")+SUMIFS(通讯通路门店!$AA:$AA,通讯通路门店!$S:$S,$G1611,通讯通路门店!$J:$J,"华为堡垒店")</f>
        <v>0</v>
      </c>
      <c r="BG1611" s="99">
        <f>SUMIFS(通讯通路门店!$Y:$Y,通讯通路门店!$S:$S,$G1611,通讯通路门店!$J:$J,"小米体验店")</f>
        <v>0</v>
      </c>
      <c r="BH1611" s="99">
        <f>SUMIFS(通讯通路门店!$AA:$AA,通讯通路门店!$S:$S,$G1611,通讯通路门店!$J:$J,"苹果体验店")</f>
        <v>0</v>
      </c>
      <c r="BI1611" s="99">
        <f>SUMIFS(通讯通路门店!$K:$K,通讯通路门店!$S:$S,$G1611,通讯通路门店!$J:$J,"其他品牌专卖店")</f>
        <v>0</v>
      </c>
      <c r="BJ1611" s="99">
        <f>SUMIFS(通讯通路门店!$AC:$AC,通讯通路门店!$S:$S,$G1611)</f>
        <v>0</v>
      </c>
      <c r="BK1611" s="99">
        <f>SUMIFS(通讯通路门店!$AD:$AD,通讯通路门店!$S:$S,$G1611)</f>
        <v>0</v>
      </c>
      <c r="BL1611" s="99">
        <f>SUMIFS(通讯通路门店!$AE:$AE,通讯通路门店!$S:$S,$G1611)</f>
        <v>0</v>
      </c>
      <c r="BM1611" s="99">
        <f>SUMIFS(通讯通路门店!$AF:$AF,通讯通路门店!$S:$S,$G1611)</f>
        <v>0</v>
      </c>
      <c r="BN1611" s="99">
        <f>SUMIFS(通讯通路门店!$AG:$AG,通讯通路门店!$S:$S,$G1611)</f>
        <v>0</v>
      </c>
      <c r="BO1611" s="99">
        <f>SUMIFS(通讯通路门店!$AH:$AH,通讯通路门店!$S:$S,$G1611)</f>
        <v>0</v>
      </c>
      <c r="BP1611" s="99">
        <f>SUMIFS(通讯通路门店!$AI:$AI,通讯通路门店!$S:$S,$G1611)</f>
        <v>0</v>
      </c>
      <c r="BQ1611" s="83"/>
    </row>
    <row r="1612" spans="1:69">
      <c r="A1612" s="99" t="str">
        <f>IFERROR(_xlfn.XLOOKUP($G1612,通讯通路门店!$S$4:$S$993933,通讯通路门店!$A$4:$A$993933,0,0),"")</f>
        <v>海南省</v>
      </c>
      <c r="B1612" s="99" t="str">
        <f>IFERROR(_xlfn.XLOOKUP($G1612,通讯通路门店!$S$4:$S$993933,通讯通路门店!$B$4:$B$993933,0,0),"")</f>
        <v>昌江黎族自治县</v>
      </c>
      <c r="C1612" s="99" t="str">
        <f>IFERROR(_xlfn.XLOOKUP($G1612,通讯通路门店!$S$4:$S$993933,通讯通路门店!$C$4:$C$993933,0,0),"")</f>
        <v>昌江黎族自治县</v>
      </c>
      <c r="D1612" s="99" t="str">
        <f>IFERROR(_xlfn.XLOOKUP($G1612,通讯通路门店!$S$4:$S$993933,通讯通路门店!$D$4:$D$993933,0,0),"")</f>
        <v>叉河镇</v>
      </c>
      <c r="E1612" s="83"/>
      <c r="F1612" s="83"/>
      <c r="G1612" s="101"/>
      <c r="H1612" s="102">
        <f>IFERROR(_xlfn.XLOOKUP($G1612,通讯通路门店!$S$4:$S$993933,通讯通路门店!$R$4:$R$993933,0,0),"")</f>
        <v>0</v>
      </c>
      <c r="I1612" s="83"/>
      <c r="J1612" s="83"/>
      <c r="K1612" s="83"/>
      <c r="L1612" s="83"/>
      <c r="M1612" s="83"/>
      <c r="N1612" s="83"/>
      <c r="O1612" s="83"/>
      <c r="P1612" s="83"/>
      <c r="Q1612" s="83"/>
      <c r="R1612" s="83"/>
      <c r="S1612" s="83"/>
      <c r="T1612" s="83"/>
      <c r="U1612" s="99">
        <f>COUNTIF(通讯通路门店!$S:$S,$G1612)</f>
        <v>0</v>
      </c>
      <c r="V1612" s="99">
        <f>COUNTIFS(通讯通路门店!$S:$S,$G1612,通讯通路门店!$J:$J,"综合卖场")</f>
        <v>0</v>
      </c>
      <c r="W1612" s="99">
        <f>SUMIFS(通讯通路门店!$AJ:$AJ,通讯通路门店!$S:$S,通讯客户沙盘!$G1612)</f>
        <v>0</v>
      </c>
      <c r="X1612" s="99">
        <f t="shared" si="125"/>
        <v>0</v>
      </c>
      <c r="Y1612" s="99">
        <f>COUNTIFS(通讯通路门店!$S:$S,$G1612,通讯通路门店!$J:$J,"荣耀体验店")+COUNTIFS(通讯通路门店!$S:$S,$G1612,通讯通路门店!$J:$J,"荣耀授权专卖店")</f>
        <v>0</v>
      </c>
      <c r="Z1612" s="99">
        <f>COUNTIFS(通讯通路门店!$S:$S,$G1612,通讯通路门店!$J:$J,"VIVO体验店")</f>
        <v>0</v>
      </c>
      <c r="AA1612" s="99">
        <f>COUNTIFS(通讯通路门店!$S:$S,$G1612,通讯通路门店!$J:$J,"OPPO体验店")</f>
        <v>0</v>
      </c>
      <c r="AB1612" s="99">
        <f>COUNTIFS(通讯通路门店!$S:$S,$G1612,通讯通路门店!$J:$J,"华为授权体验店")+COUNTIFS(通讯通路门店!$S:$S,$G1612,通讯通路门店!$J:$J,"华为堡垒店")</f>
        <v>0</v>
      </c>
      <c r="AC1612" s="99">
        <f>COUNTIFS(通讯通路门店!$S:$S,$G1612,通讯通路门店!$J:$J,"小米体验店")</f>
        <v>0</v>
      </c>
      <c r="AD1612" s="99">
        <f>COUNTIFS(通讯通路门店!$S:$S,$G1612,通讯通路门店!$J:$J,"苹果体验店")</f>
        <v>0</v>
      </c>
      <c r="AE1612" s="99">
        <f>COUNTIFS(通讯通路门店!$S:$S,$G1612,通讯通路门店!$J:$J,"其他品牌专卖店")</f>
        <v>0</v>
      </c>
      <c r="AF1612" s="99">
        <f>SUMIFS(通讯通路门店!$BI:$BI,通讯通路门店!$S:$S,$G1612)</f>
        <v>0</v>
      </c>
      <c r="AG1612" s="99">
        <f>SUMIFS(通讯通路门店!$BH:$BH,通讯通路门店!$S:$S,$G1612)</f>
        <v>0</v>
      </c>
      <c r="AH1612" s="99">
        <f t="shared" si="126"/>
        <v>0</v>
      </c>
      <c r="AI1612" s="99">
        <f>SUMIFS(通讯通路门店!$BB:$BB,通讯通路门店!$S:$S,$G1612)</f>
        <v>0</v>
      </c>
      <c r="AJ1612" s="99">
        <f>SUMIFS(通讯通路门店!$BE:$BE,通讯通路门店!$S:$S,$G1612)</f>
        <v>0</v>
      </c>
      <c r="AK1612" s="99">
        <f>SUMIFS(通讯通路门店!$BG:$BG,通讯通路门店!$S:$S,$G1612)</f>
        <v>0</v>
      </c>
      <c r="AL1612" s="99">
        <f>SUMIFS(通讯通路门店!$BC:$BC,通讯通路门店!$S:$S,$G1612)</f>
        <v>0</v>
      </c>
      <c r="AM1612" s="99">
        <f>SUMIFS(通讯通路门店!$BD:$BD,通讯通路门店!$S:$S,$G1612)</f>
        <v>0</v>
      </c>
      <c r="AN1612" s="99">
        <f>SUMIFS(通讯通路门店!$BF:$BF,通讯通路门店!$S:$S,$G1612)</f>
        <v>0</v>
      </c>
      <c r="AO1612" s="99">
        <f t="shared" si="127"/>
        <v>0</v>
      </c>
      <c r="AP1612" s="99">
        <f>SUMIFS(通讯通路门店!$K:$K,通讯通路门店!$S:$S,$G1612)</f>
        <v>0</v>
      </c>
      <c r="AQ1612" s="83"/>
      <c r="AR1612" s="99">
        <f>SUMIFS(通讯通路门店!$T:$T,通讯通路门店!$S:$S,$G1612)</f>
        <v>0</v>
      </c>
      <c r="AS1612" s="99">
        <f>SUMIFS(通讯通路门店!$U:$U,通讯通路门店!$S:$S,$G1612)</f>
        <v>0</v>
      </c>
      <c r="AT1612" s="99">
        <f>SUMIFS(通讯通路门店!$V:$V,通讯通路门店!$S:$S,$G1612)</f>
        <v>0</v>
      </c>
      <c r="AU1612" s="99">
        <f>SUMIFS(通讯通路门店!$W:$W,通讯通路门店!$S:$S,$G1612)</f>
        <v>0</v>
      </c>
      <c r="AV1612" s="99">
        <f>SUMIFS(通讯通路门店!$Z:$Z,通讯通路门店!$S:$S,$G1612)</f>
        <v>0</v>
      </c>
      <c r="AW1612" s="99">
        <f>SUMIFS(通讯通路门店!$AB:$AB,通讯通路门店!$S:$S,$G1612)</f>
        <v>0</v>
      </c>
      <c r="AX1612" s="99">
        <f>SUMIFS(通讯通路门店!$X:$X,通讯通路门店!$S:$S,$G1612)</f>
        <v>0</v>
      </c>
      <c r="AY1612" s="99">
        <f>SUMIFS(通讯通路门店!$Y:$Y,通讯通路门店!$S:$S,$G1612)</f>
        <v>0</v>
      </c>
      <c r="AZ1612" s="99">
        <f>SUMIFS(通讯通路门店!$AA:$AA,通讯通路门店!$S:$S,$G1612)</f>
        <v>0</v>
      </c>
      <c r="BA1612" s="99">
        <f t="shared" si="128"/>
        <v>0</v>
      </c>
      <c r="BB1612" s="99">
        <f t="shared" si="129"/>
        <v>0</v>
      </c>
      <c r="BC1612" s="99">
        <f>SUMIFS(通讯通路门店!$W:$W,通讯通路门店!$S:$S,$G1612,通讯通路门店!$J:$J,"荣耀体验店")+SUMIFS(通讯通路门店!$W:$W,通讯通路门店!$S:$S,$G1612,通讯通路门店!$J:$J,"荣耀授权专卖店")</f>
        <v>0</v>
      </c>
      <c r="BD1612" s="99">
        <f>SUMIFS(通讯通路门店!$Z:$Z,通讯通路门店!$S:$S,$G1612,通讯通路门店!$J:$J,"VIVO体验店")</f>
        <v>0</v>
      </c>
      <c r="BE1612" s="99">
        <f>SUMIFS(通讯通路门店!$AB:$AB,通讯通路门店!$S:$S,$G1612,通讯通路门店!$J:$J,"OPPO体验店")</f>
        <v>0</v>
      </c>
      <c r="BF1612" s="99">
        <f>SUMIFS(通讯通路门店!$X:$X,通讯通路门店!$S:$S,$G1612,通讯通路门店!$J:$J,"华为授权体验店")+SUMIFS(通讯通路门店!$AA:$AA,通讯通路门店!$S:$S,$G1612,通讯通路门店!$J:$J,"华为堡垒店")</f>
        <v>0</v>
      </c>
      <c r="BG1612" s="99">
        <f>SUMIFS(通讯通路门店!$Y:$Y,通讯通路门店!$S:$S,$G1612,通讯通路门店!$J:$J,"小米体验店")</f>
        <v>0</v>
      </c>
      <c r="BH1612" s="99">
        <f>SUMIFS(通讯通路门店!$AA:$AA,通讯通路门店!$S:$S,$G1612,通讯通路门店!$J:$J,"苹果体验店")</f>
        <v>0</v>
      </c>
      <c r="BI1612" s="99">
        <f>SUMIFS(通讯通路门店!$K:$K,通讯通路门店!$S:$S,$G1612,通讯通路门店!$J:$J,"其他品牌专卖店")</f>
        <v>0</v>
      </c>
      <c r="BJ1612" s="99">
        <f>SUMIFS(通讯通路门店!$AC:$AC,通讯通路门店!$S:$S,$G1612)</f>
        <v>0</v>
      </c>
      <c r="BK1612" s="99">
        <f>SUMIFS(通讯通路门店!$AD:$AD,通讯通路门店!$S:$S,$G1612)</f>
        <v>0</v>
      </c>
      <c r="BL1612" s="99">
        <f>SUMIFS(通讯通路门店!$AE:$AE,通讯通路门店!$S:$S,$G1612)</f>
        <v>0</v>
      </c>
      <c r="BM1612" s="99">
        <f>SUMIFS(通讯通路门店!$AF:$AF,通讯通路门店!$S:$S,$G1612)</f>
        <v>0</v>
      </c>
      <c r="BN1612" s="99">
        <f>SUMIFS(通讯通路门店!$AG:$AG,通讯通路门店!$S:$S,$G1612)</f>
        <v>0</v>
      </c>
      <c r="BO1612" s="99">
        <f>SUMIFS(通讯通路门店!$AH:$AH,通讯通路门店!$S:$S,$G1612)</f>
        <v>0</v>
      </c>
      <c r="BP1612" s="99">
        <f>SUMIFS(通讯通路门店!$AI:$AI,通讯通路门店!$S:$S,$G1612)</f>
        <v>0</v>
      </c>
      <c r="BQ1612" s="83"/>
    </row>
    <row r="1613" spans="1:69">
      <c r="A1613" s="99" t="str">
        <f>IFERROR(_xlfn.XLOOKUP($G1613,通讯通路门店!$S$4:$S$993933,通讯通路门店!$A$4:$A$993933,0,0),"")</f>
        <v>海南省</v>
      </c>
      <c r="B1613" s="99" t="str">
        <f>IFERROR(_xlfn.XLOOKUP($G1613,通讯通路门店!$S$4:$S$993933,通讯通路门店!$B$4:$B$993933,0,0),"")</f>
        <v>昌江黎族自治县</v>
      </c>
      <c r="C1613" s="99" t="str">
        <f>IFERROR(_xlfn.XLOOKUP($G1613,通讯通路门店!$S$4:$S$993933,通讯通路门店!$C$4:$C$993933,0,0),"")</f>
        <v>昌江黎族自治县</v>
      </c>
      <c r="D1613" s="99" t="str">
        <f>IFERROR(_xlfn.XLOOKUP($G1613,通讯通路门店!$S$4:$S$993933,通讯通路门店!$D$4:$D$993933,0,0),"")</f>
        <v>叉河镇</v>
      </c>
      <c r="E1613" s="83"/>
      <c r="F1613" s="83"/>
      <c r="G1613" s="101"/>
      <c r="H1613" s="102">
        <f>IFERROR(_xlfn.XLOOKUP($G1613,通讯通路门店!$S$4:$S$993933,通讯通路门店!$R$4:$R$993933,0,0),"")</f>
        <v>0</v>
      </c>
      <c r="I1613" s="83"/>
      <c r="J1613" s="83"/>
      <c r="K1613" s="83"/>
      <c r="L1613" s="83"/>
      <c r="M1613" s="83"/>
      <c r="N1613" s="83"/>
      <c r="O1613" s="83"/>
      <c r="P1613" s="83"/>
      <c r="Q1613" s="83"/>
      <c r="R1613" s="83"/>
      <c r="S1613" s="83"/>
      <c r="T1613" s="83"/>
      <c r="U1613" s="99">
        <f>COUNTIF(通讯通路门店!$S:$S,$G1613)</f>
        <v>0</v>
      </c>
      <c r="V1613" s="99">
        <f>COUNTIFS(通讯通路门店!$S:$S,$G1613,通讯通路门店!$J:$J,"综合卖场")</f>
        <v>0</v>
      </c>
      <c r="W1613" s="99">
        <f>SUMIFS(通讯通路门店!$AJ:$AJ,通讯通路门店!$S:$S,通讯客户沙盘!$G1613)</f>
        <v>0</v>
      </c>
      <c r="X1613" s="99">
        <f t="shared" si="125"/>
        <v>0</v>
      </c>
      <c r="Y1613" s="99">
        <f>COUNTIFS(通讯通路门店!$S:$S,$G1613,通讯通路门店!$J:$J,"荣耀体验店")+COUNTIFS(通讯通路门店!$S:$S,$G1613,通讯通路门店!$J:$J,"荣耀授权专卖店")</f>
        <v>0</v>
      </c>
      <c r="Z1613" s="99">
        <f>COUNTIFS(通讯通路门店!$S:$S,$G1613,通讯通路门店!$J:$J,"VIVO体验店")</f>
        <v>0</v>
      </c>
      <c r="AA1613" s="99">
        <f>COUNTIFS(通讯通路门店!$S:$S,$G1613,通讯通路门店!$J:$J,"OPPO体验店")</f>
        <v>0</v>
      </c>
      <c r="AB1613" s="99">
        <f>COUNTIFS(通讯通路门店!$S:$S,$G1613,通讯通路门店!$J:$J,"华为授权体验店")+COUNTIFS(通讯通路门店!$S:$S,$G1613,通讯通路门店!$J:$J,"华为堡垒店")</f>
        <v>0</v>
      </c>
      <c r="AC1613" s="99">
        <f>COUNTIFS(通讯通路门店!$S:$S,$G1613,通讯通路门店!$J:$J,"小米体验店")</f>
        <v>0</v>
      </c>
      <c r="AD1613" s="99">
        <f>COUNTIFS(通讯通路门店!$S:$S,$G1613,通讯通路门店!$J:$J,"苹果体验店")</f>
        <v>0</v>
      </c>
      <c r="AE1613" s="99">
        <f>COUNTIFS(通讯通路门店!$S:$S,$G1613,通讯通路门店!$J:$J,"其他品牌专卖店")</f>
        <v>0</v>
      </c>
      <c r="AF1613" s="99">
        <f>SUMIFS(通讯通路门店!$BI:$BI,通讯通路门店!$S:$S,$G1613)</f>
        <v>0</v>
      </c>
      <c r="AG1613" s="99">
        <f>SUMIFS(通讯通路门店!$BH:$BH,通讯通路门店!$S:$S,$G1613)</f>
        <v>0</v>
      </c>
      <c r="AH1613" s="99">
        <f t="shared" si="126"/>
        <v>0</v>
      </c>
      <c r="AI1613" s="99">
        <f>SUMIFS(通讯通路门店!$BB:$BB,通讯通路门店!$S:$S,$G1613)</f>
        <v>0</v>
      </c>
      <c r="AJ1613" s="99">
        <f>SUMIFS(通讯通路门店!$BE:$BE,通讯通路门店!$S:$S,$G1613)</f>
        <v>0</v>
      </c>
      <c r="AK1613" s="99">
        <f>SUMIFS(通讯通路门店!$BG:$BG,通讯通路门店!$S:$S,$G1613)</f>
        <v>0</v>
      </c>
      <c r="AL1613" s="99">
        <f>SUMIFS(通讯通路门店!$BC:$BC,通讯通路门店!$S:$S,$G1613)</f>
        <v>0</v>
      </c>
      <c r="AM1613" s="99">
        <f>SUMIFS(通讯通路门店!$BD:$BD,通讯通路门店!$S:$S,$G1613)</f>
        <v>0</v>
      </c>
      <c r="AN1613" s="99">
        <f>SUMIFS(通讯通路门店!$BF:$BF,通讯通路门店!$S:$S,$G1613)</f>
        <v>0</v>
      </c>
      <c r="AO1613" s="99">
        <f t="shared" si="127"/>
        <v>0</v>
      </c>
      <c r="AP1613" s="99">
        <f>SUMIFS(通讯通路门店!$K:$K,通讯通路门店!$S:$S,$G1613)</f>
        <v>0</v>
      </c>
      <c r="AQ1613" s="83"/>
      <c r="AR1613" s="99">
        <f>SUMIFS(通讯通路门店!$T:$T,通讯通路门店!$S:$S,$G1613)</f>
        <v>0</v>
      </c>
      <c r="AS1613" s="99">
        <f>SUMIFS(通讯通路门店!$U:$U,通讯通路门店!$S:$S,$G1613)</f>
        <v>0</v>
      </c>
      <c r="AT1613" s="99">
        <f>SUMIFS(通讯通路门店!$V:$V,通讯通路门店!$S:$S,$G1613)</f>
        <v>0</v>
      </c>
      <c r="AU1613" s="99">
        <f>SUMIFS(通讯通路门店!$W:$W,通讯通路门店!$S:$S,$G1613)</f>
        <v>0</v>
      </c>
      <c r="AV1613" s="99">
        <f>SUMIFS(通讯通路门店!$Z:$Z,通讯通路门店!$S:$S,$G1613)</f>
        <v>0</v>
      </c>
      <c r="AW1613" s="99">
        <f>SUMIFS(通讯通路门店!$AB:$AB,通讯通路门店!$S:$S,$G1613)</f>
        <v>0</v>
      </c>
      <c r="AX1613" s="99">
        <f>SUMIFS(通讯通路门店!$X:$X,通讯通路门店!$S:$S,$G1613)</f>
        <v>0</v>
      </c>
      <c r="AY1613" s="99">
        <f>SUMIFS(通讯通路门店!$Y:$Y,通讯通路门店!$S:$S,$G1613)</f>
        <v>0</v>
      </c>
      <c r="AZ1613" s="99">
        <f>SUMIFS(通讯通路门店!$AA:$AA,通讯通路门店!$S:$S,$G1613)</f>
        <v>0</v>
      </c>
      <c r="BA1613" s="99">
        <f t="shared" si="128"/>
        <v>0</v>
      </c>
      <c r="BB1613" s="99">
        <f t="shared" si="129"/>
        <v>0</v>
      </c>
      <c r="BC1613" s="99">
        <f>SUMIFS(通讯通路门店!$W:$W,通讯通路门店!$S:$S,$G1613,通讯通路门店!$J:$J,"荣耀体验店")+SUMIFS(通讯通路门店!$W:$W,通讯通路门店!$S:$S,$G1613,通讯通路门店!$J:$J,"荣耀授权专卖店")</f>
        <v>0</v>
      </c>
      <c r="BD1613" s="99">
        <f>SUMIFS(通讯通路门店!$Z:$Z,通讯通路门店!$S:$S,$G1613,通讯通路门店!$J:$J,"VIVO体验店")</f>
        <v>0</v>
      </c>
      <c r="BE1613" s="99">
        <f>SUMIFS(通讯通路门店!$AB:$AB,通讯通路门店!$S:$S,$G1613,通讯通路门店!$J:$J,"OPPO体验店")</f>
        <v>0</v>
      </c>
      <c r="BF1613" s="99">
        <f>SUMIFS(通讯通路门店!$X:$X,通讯通路门店!$S:$S,$G1613,通讯通路门店!$J:$J,"华为授权体验店")+SUMIFS(通讯通路门店!$AA:$AA,通讯通路门店!$S:$S,$G1613,通讯通路门店!$J:$J,"华为堡垒店")</f>
        <v>0</v>
      </c>
      <c r="BG1613" s="99">
        <f>SUMIFS(通讯通路门店!$Y:$Y,通讯通路门店!$S:$S,$G1613,通讯通路门店!$J:$J,"小米体验店")</f>
        <v>0</v>
      </c>
      <c r="BH1613" s="99">
        <f>SUMIFS(通讯通路门店!$AA:$AA,通讯通路门店!$S:$S,$G1613,通讯通路门店!$J:$J,"苹果体验店")</f>
        <v>0</v>
      </c>
      <c r="BI1613" s="99">
        <f>SUMIFS(通讯通路门店!$K:$K,通讯通路门店!$S:$S,$G1613,通讯通路门店!$J:$J,"其他品牌专卖店")</f>
        <v>0</v>
      </c>
      <c r="BJ1613" s="99">
        <f>SUMIFS(通讯通路门店!$AC:$AC,通讯通路门店!$S:$S,$G1613)</f>
        <v>0</v>
      </c>
      <c r="BK1613" s="99">
        <f>SUMIFS(通讯通路门店!$AD:$AD,通讯通路门店!$S:$S,$G1613)</f>
        <v>0</v>
      </c>
      <c r="BL1613" s="99">
        <f>SUMIFS(通讯通路门店!$AE:$AE,通讯通路门店!$S:$S,$G1613)</f>
        <v>0</v>
      </c>
      <c r="BM1613" s="99">
        <f>SUMIFS(通讯通路门店!$AF:$AF,通讯通路门店!$S:$S,$G1613)</f>
        <v>0</v>
      </c>
      <c r="BN1613" s="99">
        <f>SUMIFS(通讯通路门店!$AG:$AG,通讯通路门店!$S:$S,$G1613)</f>
        <v>0</v>
      </c>
      <c r="BO1613" s="99">
        <f>SUMIFS(通讯通路门店!$AH:$AH,通讯通路门店!$S:$S,$G1613)</f>
        <v>0</v>
      </c>
      <c r="BP1613" s="99">
        <f>SUMIFS(通讯通路门店!$AI:$AI,通讯通路门店!$S:$S,$G1613)</f>
        <v>0</v>
      </c>
      <c r="BQ1613" s="83"/>
    </row>
    <row r="1614" spans="1:69">
      <c r="A1614" s="99" t="str">
        <f>IFERROR(_xlfn.XLOOKUP($G1614,通讯通路门店!$S$4:$S$993933,通讯通路门店!$A$4:$A$993933,0,0),"")</f>
        <v>海南省</v>
      </c>
      <c r="B1614" s="99" t="str">
        <f>IFERROR(_xlfn.XLOOKUP($G1614,通讯通路门店!$S$4:$S$993933,通讯通路门店!$B$4:$B$993933,0,0),"")</f>
        <v>昌江黎族自治县</v>
      </c>
      <c r="C1614" s="99" t="str">
        <f>IFERROR(_xlfn.XLOOKUP($G1614,通讯通路门店!$S$4:$S$993933,通讯通路门店!$C$4:$C$993933,0,0),"")</f>
        <v>昌江黎族自治县</v>
      </c>
      <c r="D1614" s="99" t="str">
        <f>IFERROR(_xlfn.XLOOKUP($G1614,通讯通路门店!$S$4:$S$993933,通讯通路门店!$D$4:$D$993933,0,0),"")</f>
        <v>叉河镇</v>
      </c>
      <c r="E1614" s="83"/>
      <c r="F1614" s="83"/>
      <c r="G1614" s="101"/>
      <c r="H1614" s="102">
        <f>IFERROR(_xlfn.XLOOKUP($G1614,通讯通路门店!$S$4:$S$993933,通讯通路门店!$R$4:$R$993933,0,0),"")</f>
        <v>0</v>
      </c>
      <c r="I1614" s="83"/>
      <c r="J1614" s="83"/>
      <c r="K1614" s="83"/>
      <c r="L1614" s="83"/>
      <c r="M1614" s="83"/>
      <c r="N1614" s="83"/>
      <c r="O1614" s="83"/>
      <c r="P1614" s="83"/>
      <c r="Q1614" s="83"/>
      <c r="R1614" s="83"/>
      <c r="S1614" s="83"/>
      <c r="T1614" s="83"/>
      <c r="U1614" s="99">
        <f>COUNTIF(通讯通路门店!$S:$S,$G1614)</f>
        <v>0</v>
      </c>
      <c r="V1614" s="99">
        <f>COUNTIFS(通讯通路门店!$S:$S,$G1614,通讯通路门店!$J:$J,"综合卖场")</f>
        <v>0</v>
      </c>
      <c r="W1614" s="99">
        <f>SUMIFS(通讯通路门店!$AJ:$AJ,通讯通路门店!$S:$S,通讯客户沙盘!$G1614)</f>
        <v>0</v>
      </c>
      <c r="X1614" s="99">
        <f t="shared" si="125"/>
        <v>0</v>
      </c>
      <c r="Y1614" s="99">
        <f>COUNTIFS(通讯通路门店!$S:$S,$G1614,通讯通路门店!$J:$J,"荣耀体验店")+COUNTIFS(通讯通路门店!$S:$S,$G1614,通讯通路门店!$J:$J,"荣耀授权专卖店")</f>
        <v>0</v>
      </c>
      <c r="Z1614" s="99">
        <f>COUNTIFS(通讯通路门店!$S:$S,$G1614,通讯通路门店!$J:$J,"VIVO体验店")</f>
        <v>0</v>
      </c>
      <c r="AA1614" s="99">
        <f>COUNTIFS(通讯通路门店!$S:$S,$G1614,通讯通路门店!$J:$J,"OPPO体验店")</f>
        <v>0</v>
      </c>
      <c r="AB1614" s="99">
        <f>COUNTIFS(通讯通路门店!$S:$S,$G1614,通讯通路门店!$J:$J,"华为授权体验店")+COUNTIFS(通讯通路门店!$S:$S,$G1614,通讯通路门店!$J:$J,"华为堡垒店")</f>
        <v>0</v>
      </c>
      <c r="AC1614" s="99">
        <f>COUNTIFS(通讯通路门店!$S:$S,$G1614,通讯通路门店!$J:$J,"小米体验店")</f>
        <v>0</v>
      </c>
      <c r="AD1614" s="99">
        <f>COUNTIFS(通讯通路门店!$S:$S,$G1614,通讯通路门店!$J:$J,"苹果体验店")</f>
        <v>0</v>
      </c>
      <c r="AE1614" s="99">
        <f>COUNTIFS(通讯通路门店!$S:$S,$G1614,通讯通路门店!$J:$J,"其他品牌专卖店")</f>
        <v>0</v>
      </c>
      <c r="AF1614" s="99">
        <f>SUMIFS(通讯通路门店!$BI:$BI,通讯通路门店!$S:$S,$G1614)</f>
        <v>0</v>
      </c>
      <c r="AG1614" s="99">
        <f>SUMIFS(通讯通路门店!$BH:$BH,通讯通路门店!$S:$S,$G1614)</f>
        <v>0</v>
      </c>
      <c r="AH1614" s="99">
        <f t="shared" si="126"/>
        <v>0</v>
      </c>
      <c r="AI1614" s="99">
        <f>SUMIFS(通讯通路门店!$BB:$BB,通讯通路门店!$S:$S,$G1614)</f>
        <v>0</v>
      </c>
      <c r="AJ1614" s="99">
        <f>SUMIFS(通讯通路门店!$BE:$BE,通讯通路门店!$S:$S,$G1614)</f>
        <v>0</v>
      </c>
      <c r="AK1614" s="99">
        <f>SUMIFS(通讯通路门店!$BG:$BG,通讯通路门店!$S:$S,$G1614)</f>
        <v>0</v>
      </c>
      <c r="AL1614" s="99">
        <f>SUMIFS(通讯通路门店!$BC:$BC,通讯通路门店!$S:$S,$G1614)</f>
        <v>0</v>
      </c>
      <c r="AM1614" s="99">
        <f>SUMIFS(通讯通路门店!$BD:$BD,通讯通路门店!$S:$S,$G1614)</f>
        <v>0</v>
      </c>
      <c r="AN1614" s="99">
        <f>SUMIFS(通讯通路门店!$BF:$BF,通讯通路门店!$S:$S,$G1614)</f>
        <v>0</v>
      </c>
      <c r="AO1614" s="99">
        <f t="shared" si="127"/>
        <v>0</v>
      </c>
      <c r="AP1614" s="99">
        <f>SUMIFS(通讯通路门店!$K:$K,通讯通路门店!$S:$S,$G1614)</f>
        <v>0</v>
      </c>
      <c r="AQ1614" s="83"/>
      <c r="AR1614" s="99">
        <f>SUMIFS(通讯通路门店!$T:$T,通讯通路门店!$S:$S,$G1614)</f>
        <v>0</v>
      </c>
      <c r="AS1614" s="99">
        <f>SUMIFS(通讯通路门店!$U:$U,通讯通路门店!$S:$S,$G1614)</f>
        <v>0</v>
      </c>
      <c r="AT1614" s="99">
        <f>SUMIFS(通讯通路门店!$V:$V,通讯通路门店!$S:$S,$G1614)</f>
        <v>0</v>
      </c>
      <c r="AU1614" s="99">
        <f>SUMIFS(通讯通路门店!$W:$W,通讯通路门店!$S:$S,$G1614)</f>
        <v>0</v>
      </c>
      <c r="AV1614" s="99">
        <f>SUMIFS(通讯通路门店!$Z:$Z,通讯通路门店!$S:$S,$G1614)</f>
        <v>0</v>
      </c>
      <c r="AW1614" s="99">
        <f>SUMIFS(通讯通路门店!$AB:$AB,通讯通路门店!$S:$S,$G1614)</f>
        <v>0</v>
      </c>
      <c r="AX1614" s="99">
        <f>SUMIFS(通讯通路门店!$X:$X,通讯通路门店!$S:$S,$G1614)</f>
        <v>0</v>
      </c>
      <c r="AY1614" s="99">
        <f>SUMIFS(通讯通路门店!$Y:$Y,通讯通路门店!$S:$S,$G1614)</f>
        <v>0</v>
      </c>
      <c r="AZ1614" s="99">
        <f>SUMIFS(通讯通路门店!$AA:$AA,通讯通路门店!$S:$S,$G1614)</f>
        <v>0</v>
      </c>
      <c r="BA1614" s="99">
        <f t="shared" si="128"/>
        <v>0</v>
      </c>
      <c r="BB1614" s="99">
        <f t="shared" si="129"/>
        <v>0</v>
      </c>
      <c r="BC1614" s="99">
        <f>SUMIFS(通讯通路门店!$W:$W,通讯通路门店!$S:$S,$G1614,通讯通路门店!$J:$J,"荣耀体验店")+SUMIFS(通讯通路门店!$W:$W,通讯通路门店!$S:$S,$G1614,通讯通路门店!$J:$J,"荣耀授权专卖店")</f>
        <v>0</v>
      </c>
      <c r="BD1614" s="99">
        <f>SUMIFS(通讯通路门店!$Z:$Z,通讯通路门店!$S:$S,$G1614,通讯通路门店!$J:$J,"VIVO体验店")</f>
        <v>0</v>
      </c>
      <c r="BE1614" s="99">
        <f>SUMIFS(通讯通路门店!$AB:$AB,通讯通路门店!$S:$S,$G1614,通讯通路门店!$J:$J,"OPPO体验店")</f>
        <v>0</v>
      </c>
      <c r="BF1614" s="99">
        <f>SUMIFS(通讯通路门店!$X:$X,通讯通路门店!$S:$S,$G1614,通讯通路门店!$J:$J,"华为授权体验店")+SUMIFS(通讯通路门店!$AA:$AA,通讯通路门店!$S:$S,$G1614,通讯通路门店!$J:$J,"华为堡垒店")</f>
        <v>0</v>
      </c>
      <c r="BG1614" s="99">
        <f>SUMIFS(通讯通路门店!$Y:$Y,通讯通路门店!$S:$S,$G1614,通讯通路门店!$J:$J,"小米体验店")</f>
        <v>0</v>
      </c>
      <c r="BH1614" s="99">
        <f>SUMIFS(通讯通路门店!$AA:$AA,通讯通路门店!$S:$S,$G1614,通讯通路门店!$J:$J,"苹果体验店")</f>
        <v>0</v>
      </c>
      <c r="BI1614" s="99">
        <f>SUMIFS(通讯通路门店!$K:$K,通讯通路门店!$S:$S,$G1614,通讯通路门店!$J:$J,"其他品牌专卖店")</f>
        <v>0</v>
      </c>
      <c r="BJ1614" s="99">
        <f>SUMIFS(通讯通路门店!$AC:$AC,通讯通路门店!$S:$S,$G1614)</f>
        <v>0</v>
      </c>
      <c r="BK1614" s="99">
        <f>SUMIFS(通讯通路门店!$AD:$AD,通讯通路门店!$S:$S,$G1614)</f>
        <v>0</v>
      </c>
      <c r="BL1614" s="99">
        <f>SUMIFS(通讯通路门店!$AE:$AE,通讯通路门店!$S:$S,$G1614)</f>
        <v>0</v>
      </c>
      <c r="BM1614" s="99">
        <f>SUMIFS(通讯通路门店!$AF:$AF,通讯通路门店!$S:$S,$G1614)</f>
        <v>0</v>
      </c>
      <c r="BN1614" s="99">
        <f>SUMIFS(通讯通路门店!$AG:$AG,通讯通路门店!$S:$S,$G1614)</f>
        <v>0</v>
      </c>
      <c r="BO1614" s="99">
        <f>SUMIFS(通讯通路门店!$AH:$AH,通讯通路门店!$S:$S,$G1614)</f>
        <v>0</v>
      </c>
      <c r="BP1614" s="99">
        <f>SUMIFS(通讯通路门店!$AI:$AI,通讯通路门店!$S:$S,$G1614)</f>
        <v>0</v>
      </c>
      <c r="BQ1614" s="83"/>
    </row>
    <row r="1615" spans="1:69">
      <c r="A1615" s="99" t="str">
        <f>IFERROR(_xlfn.XLOOKUP($G1615,通讯通路门店!$S$4:$S$993933,通讯通路门店!$A$4:$A$993933,0,0),"")</f>
        <v>海南省</v>
      </c>
      <c r="B1615" s="99" t="str">
        <f>IFERROR(_xlfn.XLOOKUP($G1615,通讯通路门店!$S$4:$S$993933,通讯通路门店!$B$4:$B$993933,0,0),"")</f>
        <v>昌江黎族自治县</v>
      </c>
      <c r="C1615" s="99" t="str">
        <f>IFERROR(_xlfn.XLOOKUP($G1615,通讯通路门店!$S$4:$S$993933,通讯通路门店!$C$4:$C$993933,0,0),"")</f>
        <v>昌江黎族自治县</v>
      </c>
      <c r="D1615" s="99" t="str">
        <f>IFERROR(_xlfn.XLOOKUP($G1615,通讯通路门店!$S$4:$S$993933,通讯通路门店!$D$4:$D$993933,0,0),"")</f>
        <v>叉河镇</v>
      </c>
      <c r="E1615" s="83"/>
      <c r="F1615" s="83"/>
      <c r="G1615" s="101"/>
      <c r="H1615" s="102">
        <f>IFERROR(_xlfn.XLOOKUP($G1615,通讯通路门店!$S$4:$S$993933,通讯通路门店!$R$4:$R$993933,0,0),"")</f>
        <v>0</v>
      </c>
      <c r="I1615" s="83"/>
      <c r="J1615" s="83"/>
      <c r="K1615" s="83"/>
      <c r="L1615" s="83"/>
      <c r="M1615" s="83"/>
      <c r="N1615" s="83"/>
      <c r="O1615" s="83"/>
      <c r="P1615" s="83"/>
      <c r="Q1615" s="83"/>
      <c r="R1615" s="83"/>
      <c r="S1615" s="83"/>
      <c r="T1615" s="83"/>
      <c r="U1615" s="99">
        <f>COUNTIF(通讯通路门店!$S:$S,$G1615)</f>
        <v>0</v>
      </c>
      <c r="V1615" s="99">
        <f>COUNTIFS(通讯通路门店!$S:$S,$G1615,通讯通路门店!$J:$J,"综合卖场")</f>
        <v>0</v>
      </c>
      <c r="W1615" s="99">
        <f>SUMIFS(通讯通路门店!$AJ:$AJ,通讯通路门店!$S:$S,通讯客户沙盘!$G1615)</f>
        <v>0</v>
      </c>
      <c r="X1615" s="99">
        <f t="shared" si="125"/>
        <v>0</v>
      </c>
      <c r="Y1615" s="99">
        <f>COUNTIFS(通讯通路门店!$S:$S,$G1615,通讯通路门店!$J:$J,"荣耀体验店")+COUNTIFS(通讯通路门店!$S:$S,$G1615,通讯通路门店!$J:$J,"荣耀授权专卖店")</f>
        <v>0</v>
      </c>
      <c r="Z1615" s="99">
        <f>COUNTIFS(通讯通路门店!$S:$S,$G1615,通讯通路门店!$J:$J,"VIVO体验店")</f>
        <v>0</v>
      </c>
      <c r="AA1615" s="99">
        <f>COUNTIFS(通讯通路门店!$S:$S,$G1615,通讯通路门店!$J:$J,"OPPO体验店")</f>
        <v>0</v>
      </c>
      <c r="AB1615" s="99">
        <f>COUNTIFS(通讯通路门店!$S:$S,$G1615,通讯通路门店!$J:$J,"华为授权体验店")+COUNTIFS(通讯通路门店!$S:$S,$G1615,通讯通路门店!$J:$J,"华为堡垒店")</f>
        <v>0</v>
      </c>
      <c r="AC1615" s="99">
        <f>COUNTIFS(通讯通路门店!$S:$S,$G1615,通讯通路门店!$J:$J,"小米体验店")</f>
        <v>0</v>
      </c>
      <c r="AD1615" s="99">
        <f>COUNTIFS(通讯通路门店!$S:$S,$G1615,通讯通路门店!$J:$J,"苹果体验店")</f>
        <v>0</v>
      </c>
      <c r="AE1615" s="99">
        <f>COUNTIFS(通讯通路门店!$S:$S,$G1615,通讯通路门店!$J:$J,"其他品牌专卖店")</f>
        <v>0</v>
      </c>
      <c r="AF1615" s="99">
        <f>SUMIFS(通讯通路门店!$BI:$BI,通讯通路门店!$S:$S,$G1615)</f>
        <v>0</v>
      </c>
      <c r="AG1615" s="99">
        <f>SUMIFS(通讯通路门店!$BH:$BH,通讯通路门店!$S:$S,$G1615)</f>
        <v>0</v>
      </c>
      <c r="AH1615" s="99">
        <f t="shared" si="126"/>
        <v>0</v>
      </c>
      <c r="AI1615" s="99">
        <f>SUMIFS(通讯通路门店!$BB:$BB,通讯通路门店!$S:$S,$G1615)</f>
        <v>0</v>
      </c>
      <c r="AJ1615" s="99">
        <f>SUMIFS(通讯通路门店!$BE:$BE,通讯通路门店!$S:$S,$G1615)</f>
        <v>0</v>
      </c>
      <c r="AK1615" s="99">
        <f>SUMIFS(通讯通路门店!$BG:$BG,通讯通路门店!$S:$S,$G1615)</f>
        <v>0</v>
      </c>
      <c r="AL1615" s="99">
        <f>SUMIFS(通讯通路门店!$BC:$BC,通讯通路门店!$S:$S,$G1615)</f>
        <v>0</v>
      </c>
      <c r="AM1615" s="99">
        <f>SUMIFS(通讯通路门店!$BD:$BD,通讯通路门店!$S:$S,$G1615)</f>
        <v>0</v>
      </c>
      <c r="AN1615" s="99">
        <f>SUMIFS(通讯通路门店!$BF:$BF,通讯通路门店!$S:$S,$G1615)</f>
        <v>0</v>
      </c>
      <c r="AO1615" s="99">
        <f t="shared" si="127"/>
        <v>0</v>
      </c>
      <c r="AP1615" s="99">
        <f>SUMIFS(通讯通路门店!$K:$K,通讯通路门店!$S:$S,$G1615)</f>
        <v>0</v>
      </c>
      <c r="AQ1615" s="83"/>
      <c r="AR1615" s="99">
        <f>SUMIFS(通讯通路门店!$T:$T,通讯通路门店!$S:$S,$G1615)</f>
        <v>0</v>
      </c>
      <c r="AS1615" s="99">
        <f>SUMIFS(通讯通路门店!$U:$U,通讯通路门店!$S:$S,$G1615)</f>
        <v>0</v>
      </c>
      <c r="AT1615" s="99">
        <f>SUMIFS(通讯通路门店!$V:$V,通讯通路门店!$S:$S,$G1615)</f>
        <v>0</v>
      </c>
      <c r="AU1615" s="99">
        <f>SUMIFS(通讯通路门店!$W:$W,通讯通路门店!$S:$S,$G1615)</f>
        <v>0</v>
      </c>
      <c r="AV1615" s="99">
        <f>SUMIFS(通讯通路门店!$Z:$Z,通讯通路门店!$S:$S,$G1615)</f>
        <v>0</v>
      </c>
      <c r="AW1615" s="99">
        <f>SUMIFS(通讯通路门店!$AB:$AB,通讯通路门店!$S:$S,$G1615)</f>
        <v>0</v>
      </c>
      <c r="AX1615" s="99">
        <f>SUMIFS(通讯通路门店!$X:$X,通讯通路门店!$S:$S,$G1615)</f>
        <v>0</v>
      </c>
      <c r="AY1615" s="99">
        <f>SUMIFS(通讯通路门店!$Y:$Y,通讯通路门店!$S:$S,$G1615)</f>
        <v>0</v>
      </c>
      <c r="AZ1615" s="99">
        <f>SUMIFS(通讯通路门店!$AA:$AA,通讯通路门店!$S:$S,$G1615)</f>
        <v>0</v>
      </c>
      <c r="BA1615" s="99">
        <f t="shared" si="128"/>
        <v>0</v>
      </c>
      <c r="BB1615" s="99">
        <f t="shared" si="129"/>
        <v>0</v>
      </c>
      <c r="BC1615" s="99">
        <f>SUMIFS(通讯通路门店!$W:$W,通讯通路门店!$S:$S,$G1615,通讯通路门店!$J:$J,"荣耀体验店")+SUMIFS(通讯通路门店!$W:$W,通讯通路门店!$S:$S,$G1615,通讯通路门店!$J:$J,"荣耀授权专卖店")</f>
        <v>0</v>
      </c>
      <c r="BD1615" s="99">
        <f>SUMIFS(通讯通路门店!$Z:$Z,通讯通路门店!$S:$S,$G1615,通讯通路门店!$J:$J,"VIVO体验店")</f>
        <v>0</v>
      </c>
      <c r="BE1615" s="99">
        <f>SUMIFS(通讯通路门店!$AB:$AB,通讯通路门店!$S:$S,$G1615,通讯通路门店!$J:$J,"OPPO体验店")</f>
        <v>0</v>
      </c>
      <c r="BF1615" s="99">
        <f>SUMIFS(通讯通路门店!$X:$X,通讯通路门店!$S:$S,$G1615,通讯通路门店!$J:$J,"华为授权体验店")+SUMIFS(通讯通路门店!$AA:$AA,通讯通路门店!$S:$S,$G1615,通讯通路门店!$J:$J,"华为堡垒店")</f>
        <v>0</v>
      </c>
      <c r="BG1615" s="99">
        <f>SUMIFS(通讯通路门店!$Y:$Y,通讯通路门店!$S:$S,$G1615,通讯通路门店!$J:$J,"小米体验店")</f>
        <v>0</v>
      </c>
      <c r="BH1615" s="99">
        <f>SUMIFS(通讯通路门店!$AA:$AA,通讯通路门店!$S:$S,$G1615,通讯通路门店!$J:$J,"苹果体验店")</f>
        <v>0</v>
      </c>
      <c r="BI1615" s="99">
        <f>SUMIFS(通讯通路门店!$K:$K,通讯通路门店!$S:$S,$G1615,通讯通路门店!$J:$J,"其他品牌专卖店")</f>
        <v>0</v>
      </c>
      <c r="BJ1615" s="99">
        <f>SUMIFS(通讯通路门店!$AC:$AC,通讯通路门店!$S:$S,$G1615)</f>
        <v>0</v>
      </c>
      <c r="BK1615" s="99">
        <f>SUMIFS(通讯通路门店!$AD:$AD,通讯通路门店!$S:$S,$G1615)</f>
        <v>0</v>
      </c>
      <c r="BL1615" s="99">
        <f>SUMIFS(通讯通路门店!$AE:$AE,通讯通路门店!$S:$S,$G1615)</f>
        <v>0</v>
      </c>
      <c r="BM1615" s="99">
        <f>SUMIFS(通讯通路门店!$AF:$AF,通讯通路门店!$S:$S,$G1615)</f>
        <v>0</v>
      </c>
      <c r="BN1615" s="99">
        <f>SUMIFS(通讯通路门店!$AG:$AG,通讯通路门店!$S:$S,$G1615)</f>
        <v>0</v>
      </c>
      <c r="BO1615" s="99">
        <f>SUMIFS(通讯通路门店!$AH:$AH,通讯通路门店!$S:$S,$G1615)</f>
        <v>0</v>
      </c>
      <c r="BP1615" s="99">
        <f>SUMIFS(通讯通路门店!$AI:$AI,通讯通路门店!$S:$S,$G1615)</f>
        <v>0</v>
      </c>
      <c r="BQ1615" s="83"/>
    </row>
    <row r="1616" spans="1:69">
      <c r="A1616" s="99" t="str">
        <f>IFERROR(_xlfn.XLOOKUP($G1616,通讯通路门店!$S$4:$S$993933,通讯通路门店!$A$4:$A$993933,0,0),"")</f>
        <v>海南省</v>
      </c>
      <c r="B1616" s="99" t="str">
        <f>IFERROR(_xlfn.XLOOKUP($G1616,通讯通路门店!$S$4:$S$993933,通讯通路门店!$B$4:$B$993933,0,0),"")</f>
        <v>昌江黎族自治县</v>
      </c>
      <c r="C1616" s="99" t="str">
        <f>IFERROR(_xlfn.XLOOKUP($G1616,通讯通路门店!$S$4:$S$993933,通讯通路门店!$C$4:$C$993933,0,0),"")</f>
        <v>昌江黎族自治县</v>
      </c>
      <c r="D1616" s="99" t="str">
        <f>IFERROR(_xlfn.XLOOKUP($G1616,通讯通路门店!$S$4:$S$993933,通讯通路门店!$D$4:$D$993933,0,0),"")</f>
        <v>叉河镇</v>
      </c>
      <c r="E1616" s="83"/>
      <c r="F1616" s="83"/>
      <c r="G1616" s="101"/>
      <c r="H1616" s="102">
        <f>IFERROR(_xlfn.XLOOKUP($G1616,通讯通路门店!$S$4:$S$993933,通讯通路门店!$R$4:$R$993933,0,0),"")</f>
        <v>0</v>
      </c>
      <c r="I1616" s="83"/>
      <c r="J1616" s="83"/>
      <c r="K1616" s="83"/>
      <c r="L1616" s="83"/>
      <c r="M1616" s="83"/>
      <c r="N1616" s="83"/>
      <c r="O1616" s="83"/>
      <c r="P1616" s="83"/>
      <c r="Q1616" s="83"/>
      <c r="R1616" s="83"/>
      <c r="S1616" s="83"/>
      <c r="T1616" s="83"/>
      <c r="U1616" s="99">
        <f>COUNTIF(通讯通路门店!$S:$S,$G1616)</f>
        <v>0</v>
      </c>
      <c r="V1616" s="99">
        <f>COUNTIFS(通讯通路门店!$S:$S,$G1616,通讯通路门店!$J:$J,"综合卖场")</f>
        <v>0</v>
      </c>
      <c r="W1616" s="99">
        <f>SUMIFS(通讯通路门店!$AJ:$AJ,通讯通路门店!$S:$S,通讯客户沙盘!$G1616)</f>
        <v>0</v>
      </c>
      <c r="X1616" s="99">
        <f t="shared" si="125"/>
        <v>0</v>
      </c>
      <c r="Y1616" s="99">
        <f>COUNTIFS(通讯通路门店!$S:$S,$G1616,通讯通路门店!$J:$J,"荣耀体验店")+COUNTIFS(通讯通路门店!$S:$S,$G1616,通讯通路门店!$J:$J,"荣耀授权专卖店")</f>
        <v>0</v>
      </c>
      <c r="Z1616" s="99">
        <f>COUNTIFS(通讯通路门店!$S:$S,$G1616,通讯通路门店!$J:$J,"VIVO体验店")</f>
        <v>0</v>
      </c>
      <c r="AA1616" s="99">
        <f>COUNTIFS(通讯通路门店!$S:$S,$G1616,通讯通路门店!$J:$J,"OPPO体验店")</f>
        <v>0</v>
      </c>
      <c r="AB1616" s="99">
        <f>COUNTIFS(通讯通路门店!$S:$S,$G1616,通讯通路门店!$J:$J,"华为授权体验店")+COUNTIFS(通讯通路门店!$S:$S,$G1616,通讯通路门店!$J:$J,"华为堡垒店")</f>
        <v>0</v>
      </c>
      <c r="AC1616" s="99">
        <f>COUNTIFS(通讯通路门店!$S:$S,$G1616,通讯通路门店!$J:$J,"小米体验店")</f>
        <v>0</v>
      </c>
      <c r="AD1616" s="99">
        <f>COUNTIFS(通讯通路门店!$S:$S,$G1616,通讯通路门店!$J:$J,"苹果体验店")</f>
        <v>0</v>
      </c>
      <c r="AE1616" s="99">
        <f>COUNTIFS(通讯通路门店!$S:$S,$G1616,通讯通路门店!$J:$J,"其他品牌专卖店")</f>
        <v>0</v>
      </c>
      <c r="AF1616" s="99">
        <f>SUMIFS(通讯通路门店!$BI:$BI,通讯通路门店!$S:$S,$G1616)</f>
        <v>0</v>
      </c>
      <c r="AG1616" s="99">
        <f>SUMIFS(通讯通路门店!$BH:$BH,通讯通路门店!$S:$S,$G1616)</f>
        <v>0</v>
      </c>
      <c r="AH1616" s="99">
        <f t="shared" si="126"/>
        <v>0</v>
      </c>
      <c r="AI1616" s="99">
        <f>SUMIFS(通讯通路门店!$BB:$BB,通讯通路门店!$S:$S,$G1616)</f>
        <v>0</v>
      </c>
      <c r="AJ1616" s="99">
        <f>SUMIFS(通讯通路门店!$BE:$BE,通讯通路门店!$S:$S,$G1616)</f>
        <v>0</v>
      </c>
      <c r="AK1616" s="99">
        <f>SUMIFS(通讯通路门店!$BG:$BG,通讯通路门店!$S:$S,$G1616)</f>
        <v>0</v>
      </c>
      <c r="AL1616" s="99">
        <f>SUMIFS(通讯通路门店!$BC:$BC,通讯通路门店!$S:$S,$G1616)</f>
        <v>0</v>
      </c>
      <c r="AM1616" s="99">
        <f>SUMIFS(通讯通路门店!$BD:$BD,通讯通路门店!$S:$S,$G1616)</f>
        <v>0</v>
      </c>
      <c r="AN1616" s="99">
        <f>SUMIFS(通讯通路门店!$BF:$BF,通讯通路门店!$S:$S,$G1616)</f>
        <v>0</v>
      </c>
      <c r="AO1616" s="99">
        <f t="shared" si="127"/>
        <v>0</v>
      </c>
      <c r="AP1616" s="99">
        <f>SUMIFS(通讯通路门店!$K:$K,通讯通路门店!$S:$S,$G1616)</f>
        <v>0</v>
      </c>
      <c r="AQ1616" s="83"/>
      <c r="AR1616" s="99">
        <f>SUMIFS(通讯通路门店!$T:$T,通讯通路门店!$S:$S,$G1616)</f>
        <v>0</v>
      </c>
      <c r="AS1616" s="99">
        <f>SUMIFS(通讯通路门店!$U:$U,通讯通路门店!$S:$S,$G1616)</f>
        <v>0</v>
      </c>
      <c r="AT1616" s="99">
        <f>SUMIFS(通讯通路门店!$V:$V,通讯通路门店!$S:$S,$G1616)</f>
        <v>0</v>
      </c>
      <c r="AU1616" s="99">
        <f>SUMIFS(通讯通路门店!$W:$W,通讯通路门店!$S:$S,$G1616)</f>
        <v>0</v>
      </c>
      <c r="AV1616" s="99">
        <f>SUMIFS(通讯通路门店!$Z:$Z,通讯通路门店!$S:$S,$G1616)</f>
        <v>0</v>
      </c>
      <c r="AW1616" s="99">
        <f>SUMIFS(通讯通路门店!$AB:$AB,通讯通路门店!$S:$S,$G1616)</f>
        <v>0</v>
      </c>
      <c r="AX1616" s="99">
        <f>SUMIFS(通讯通路门店!$X:$X,通讯通路门店!$S:$S,$G1616)</f>
        <v>0</v>
      </c>
      <c r="AY1616" s="99">
        <f>SUMIFS(通讯通路门店!$Y:$Y,通讯通路门店!$S:$S,$G1616)</f>
        <v>0</v>
      </c>
      <c r="AZ1616" s="99">
        <f>SUMIFS(通讯通路门店!$AA:$AA,通讯通路门店!$S:$S,$G1616)</f>
        <v>0</v>
      </c>
      <c r="BA1616" s="99">
        <f t="shared" si="128"/>
        <v>0</v>
      </c>
      <c r="BB1616" s="99">
        <f t="shared" si="129"/>
        <v>0</v>
      </c>
      <c r="BC1616" s="99">
        <f>SUMIFS(通讯通路门店!$W:$W,通讯通路门店!$S:$S,$G1616,通讯通路门店!$J:$J,"荣耀体验店")+SUMIFS(通讯通路门店!$W:$W,通讯通路门店!$S:$S,$G1616,通讯通路门店!$J:$J,"荣耀授权专卖店")</f>
        <v>0</v>
      </c>
      <c r="BD1616" s="99">
        <f>SUMIFS(通讯通路门店!$Z:$Z,通讯通路门店!$S:$S,$G1616,通讯通路门店!$J:$J,"VIVO体验店")</f>
        <v>0</v>
      </c>
      <c r="BE1616" s="99">
        <f>SUMIFS(通讯通路门店!$AB:$AB,通讯通路门店!$S:$S,$G1616,通讯通路门店!$J:$J,"OPPO体验店")</f>
        <v>0</v>
      </c>
      <c r="BF1616" s="99">
        <f>SUMIFS(通讯通路门店!$X:$X,通讯通路门店!$S:$S,$G1616,通讯通路门店!$J:$J,"华为授权体验店")+SUMIFS(通讯通路门店!$AA:$AA,通讯通路门店!$S:$S,$G1616,通讯通路门店!$J:$J,"华为堡垒店")</f>
        <v>0</v>
      </c>
      <c r="BG1616" s="99">
        <f>SUMIFS(通讯通路门店!$Y:$Y,通讯通路门店!$S:$S,$G1616,通讯通路门店!$J:$J,"小米体验店")</f>
        <v>0</v>
      </c>
      <c r="BH1616" s="99">
        <f>SUMIFS(通讯通路门店!$AA:$AA,通讯通路门店!$S:$S,$G1616,通讯通路门店!$J:$J,"苹果体验店")</f>
        <v>0</v>
      </c>
      <c r="BI1616" s="99">
        <f>SUMIFS(通讯通路门店!$K:$K,通讯通路门店!$S:$S,$G1616,通讯通路门店!$J:$J,"其他品牌专卖店")</f>
        <v>0</v>
      </c>
      <c r="BJ1616" s="99">
        <f>SUMIFS(通讯通路门店!$AC:$AC,通讯通路门店!$S:$S,$G1616)</f>
        <v>0</v>
      </c>
      <c r="BK1616" s="99">
        <f>SUMIFS(通讯通路门店!$AD:$AD,通讯通路门店!$S:$S,$G1616)</f>
        <v>0</v>
      </c>
      <c r="BL1616" s="99">
        <f>SUMIFS(通讯通路门店!$AE:$AE,通讯通路门店!$S:$S,$G1616)</f>
        <v>0</v>
      </c>
      <c r="BM1616" s="99">
        <f>SUMIFS(通讯通路门店!$AF:$AF,通讯通路门店!$S:$S,$G1616)</f>
        <v>0</v>
      </c>
      <c r="BN1616" s="99">
        <f>SUMIFS(通讯通路门店!$AG:$AG,通讯通路门店!$S:$S,$G1616)</f>
        <v>0</v>
      </c>
      <c r="BO1616" s="99">
        <f>SUMIFS(通讯通路门店!$AH:$AH,通讯通路门店!$S:$S,$G1616)</f>
        <v>0</v>
      </c>
      <c r="BP1616" s="99">
        <f>SUMIFS(通讯通路门店!$AI:$AI,通讯通路门店!$S:$S,$G1616)</f>
        <v>0</v>
      </c>
      <c r="BQ1616" s="83"/>
    </row>
    <row r="1617" spans="1:69">
      <c r="A1617" s="99" t="str">
        <f>IFERROR(_xlfn.XLOOKUP($G1617,通讯通路门店!$S$4:$S$993933,通讯通路门店!$A$4:$A$993933,0,0),"")</f>
        <v>海南省</v>
      </c>
      <c r="B1617" s="99" t="str">
        <f>IFERROR(_xlfn.XLOOKUP($G1617,通讯通路门店!$S$4:$S$993933,通讯通路门店!$B$4:$B$993933,0,0),"")</f>
        <v>昌江黎族自治县</v>
      </c>
      <c r="C1617" s="99" t="str">
        <f>IFERROR(_xlfn.XLOOKUP($G1617,通讯通路门店!$S$4:$S$993933,通讯通路门店!$C$4:$C$993933,0,0),"")</f>
        <v>昌江黎族自治县</v>
      </c>
      <c r="D1617" s="99" t="str">
        <f>IFERROR(_xlfn.XLOOKUP($G1617,通讯通路门店!$S$4:$S$993933,通讯通路门店!$D$4:$D$993933,0,0),"")</f>
        <v>叉河镇</v>
      </c>
      <c r="E1617" s="83"/>
      <c r="F1617" s="83"/>
      <c r="G1617" s="101"/>
      <c r="H1617" s="102">
        <f>IFERROR(_xlfn.XLOOKUP($G1617,通讯通路门店!$S$4:$S$993933,通讯通路门店!$R$4:$R$993933,0,0),"")</f>
        <v>0</v>
      </c>
      <c r="I1617" s="83"/>
      <c r="J1617" s="83"/>
      <c r="K1617" s="83"/>
      <c r="L1617" s="83"/>
      <c r="M1617" s="83"/>
      <c r="N1617" s="83"/>
      <c r="O1617" s="83"/>
      <c r="P1617" s="83"/>
      <c r="Q1617" s="83"/>
      <c r="R1617" s="83"/>
      <c r="S1617" s="83"/>
      <c r="T1617" s="83"/>
      <c r="U1617" s="99">
        <f>COUNTIF(通讯通路门店!$S:$S,$G1617)</f>
        <v>0</v>
      </c>
      <c r="V1617" s="99">
        <f>COUNTIFS(通讯通路门店!$S:$S,$G1617,通讯通路门店!$J:$J,"综合卖场")</f>
        <v>0</v>
      </c>
      <c r="W1617" s="99">
        <f>SUMIFS(通讯通路门店!$AJ:$AJ,通讯通路门店!$S:$S,通讯客户沙盘!$G1617)</f>
        <v>0</v>
      </c>
      <c r="X1617" s="99">
        <f t="shared" si="125"/>
        <v>0</v>
      </c>
      <c r="Y1617" s="99">
        <f>COUNTIFS(通讯通路门店!$S:$S,$G1617,通讯通路门店!$J:$J,"荣耀体验店")+COUNTIFS(通讯通路门店!$S:$S,$G1617,通讯通路门店!$J:$J,"荣耀授权专卖店")</f>
        <v>0</v>
      </c>
      <c r="Z1617" s="99">
        <f>COUNTIFS(通讯通路门店!$S:$S,$G1617,通讯通路门店!$J:$J,"VIVO体验店")</f>
        <v>0</v>
      </c>
      <c r="AA1617" s="99">
        <f>COUNTIFS(通讯通路门店!$S:$S,$G1617,通讯通路门店!$J:$J,"OPPO体验店")</f>
        <v>0</v>
      </c>
      <c r="AB1617" s="99">
        <f>COUNTIFS(通讯通路门店!$S:$S,$G1617,通讯通路门店!$J:$J,"华为授权体验店")+COUNTIFS(通讯通路门店!$S:$S,$G1617,通讯通路门店!$J:$J,"华为堡垒店")</f>
        <v>0</v>
      </c>
      <c r="AC1617" s="99">
        <f>COUNTIFS(通讯通路门店!$S:$S,$G1617,通讯通路门店!$J:$J,"小米体验店")</f>
        <v>0</v>
      </c>
      <c r="AD1617" s="99">
        <f>COUNTIFS(通讯通路门店!$S:$S,$G1617,通讯通路门店!$J:$J,"苹果体验店")</f>
        <v>0</v>
      </c>
      <c r="AE1617" s="99">
        <f>COUNTIFS(通讯通路门店!$S:$S,$G1617,通讯通路门店!$J:$J,"其他品牌专卖店")</f>
        <v>0</v>
      </c>
      <c r="AF1617" s="99">
        <f>SUMIFS(通讯通路门店!$BI:$BI,通讯通路门店!$S:$S,$G1617)</f>
        <v>0</v>
      </c>
      <c r="AG1617" s="99">
        <f>SUMIFS(通讯通路门店!$BH:$BH,通讯通路门店!$S:$S,$G1617)</f>
        <v>0</v>
      </c>
      <c r="AH1617" s="99">
        <f t="shared" si="126"/>
        <v>0</v>
      </c>
      <c r="AI1617" s="99">
        <f>SUMIFS(通讯通路门店!$BB:$BB,通讯通路门店!$S:$S,$G1617)</f>
        <v>0</v>
      </c>
      <c r="AJ1617" s="99">
        <f>SUMIFS(通讯通路门店!$BE:$BE,通讯通路门店!$S:$S,$G1617)</f>
        <v>0</v>
      </c>
      <c r="AK1617" s="99">
        <f>SUMIFS(通讯通路门店!$BG:$BG,通讯通路门店!$S:$S,$G1617)</f>
        <v>0</v>
      </c>
      <c r="AL1617" s="99">
        <f>SUMIFS(通讯通路门店!$BC:$BC,通讯通路门店!$S:$S,$G1617)</f>
        <v>0</v>
      </c>
      <c r="AM1617" s="99">
        <f>SUMIFS(通讯通路门店!$BD:$BD,通讯通路门店!$S:$S,$G1617)</f>
        <v>0</v>
      </c>
      <c r="AN1617" s="99">
        <f>SUMIFS(通讯通路门店!$BF:$BF,通讯通路门店!$S:$S,$G1617)</f>
        <v>0</v>
      </c>
      <c r="AO1617" s="99">
        <f t="shared" si="127"/>
        <v>0</v>
      </c>
      <c r="AP1617" s="99">
        <f>SUMIFS(通讯通路门店!$K:$K,通讯通路门店!$S:$S,$G1617)</f>
        <v>0</v>
      </c>
      <c r="AQ1617" s="83"/>
      <c r="AR1617" s="99">
        <f>SUMIFS(通讯通路门店!$T:$T,通讯通路门店!$S:$S,$G1617)</f>
        <v>0</v>
      </c>
      <c r="AS1617" s="99">
        <f>SUMIFS(通讯通路门店!$U:$U,通讯通路门店!$S:$S,$G1617)</f>
        <v>0</v>
      </c>
      <c r="AT1617" s="99">
        <f>SUMIFS(通讯通路门店!$V:$V,通讯通路门店!$S:$S,$G1617)</f>
        <v>0</v>
      </c>
      <c r="AU1617" s="99">
        <f>SUMIFS(通讯通路门店!$W:$W,通讯通路门店!$S:$S,$G1617)</f>
        <v>0</v>
      </c>
      <c r="AV1617" s="99">
        <f>SUMIFS(通讯通路门店!$Z:$Z,通讯通路门店!$S:$S,$G1617)</f>
        <v>0</v>
      </c>
      <c r="AW1617" s="99">
        <f>SUMIFS(通讯通路门店!$AB:$AB,通讯通路门店!$S:$S,$G1617)</f>
        <v>0</v>
      </c>
      <c r="AX1617" s="99">
        <f>SUMIFS(通讯通路门店!$X:$X,通讯通路门店!$S:$S,$G1617)</f>
        <v>0</v>
      </c>
      <c r="AY1617" s="99">
        <f>SUMIFS(通讯通路门店!$Y:$Y,通讯通路门店!$S:$S,$G1617)</f>
        <v>0</v>
      </c>
      <c r="AZ1617" s="99">
        <f>SUMIFS(通讯通路门店!$AA:$AA,通讯通路门店!$S:$S,$G1617)</f>
        <v>0</v>
      </c>
      <c r="BA1617" s="99">
        <f t="shared" si="128"/>
        <v>0</v>
      </c>
      <c r="BB1617" s="99">
        <f t="shared" si="129"/>
        <v>0</v>
      </c>
      <c r="BC1617" s="99">
        <f>SUMIFS(通讯通路门店!$W:$W,通讯通路门店!$S:$S,$G1617,通讯通路门店!$J:$J,"荣耀体验店")+SUMIFS(通讯通路门店!$W:$W,通讯通路门店!$S:$S,$G1617,通讯通路门店!$J:$J,"荣耀授权专卖店")</f>
        <v>0</v>
      </c>
      <c r="BD1617" s="99">
        <f>SUMIFS(通讯通路门店!$Z:$Z,通讯通路门店!$S:$S,$G1617,通讯通路门店!$J:$J,"VIVO体验店")</f>
        <v>0</v>
      </c>
      <c r="BE1617" s="99">
        <f>SUMIFS(通讯通路门店!$AB:$AB,通讯通路门店!$S:$S,$G1617,通讯通路门店!$J:$J,"OPPO体验店")</f>
        <v>0</v>
      </c>
      <c r="BF1617" s="99">
        <f>SUMIFS(通讯通路门店!$X:$X,通讯通路门店!$S:$S,$G1617,通讯通路门店!$J:$J,"华为授权体验店")+SUMIFS(通讯通路门店!$AA:$AA,通讯通路门店!$S:$S,$G1617,通讯通路门店!$J:$J,"华为堡垒店")</f>
        <v>0</v>
      </c>
      <c r="BG1617" s="99">
        <f>SUMIFS(通讯通路门店!$Y:$Y,通讯通路门店!$S:$S,$G1617,通讯通路门店!$J:$J,"小米体验店")</f>
        <v>0</v>
      </c>
      <c r="BH1617" s="99">
        <f>SUMIFS(通讯通路门店!$AA:$AA,通讯通路门店!$S:$S,$G1617,通讯通路门店!$J:$J,"苹果体验店")</f>
        <v>0</v>
      </c>
      <c r="BI1617" s="99">
        <f>SUMIFS(通讯通路门店!$K:$K,通讯通路门店!$S:$S,$G1617,通讯通路门店!$J:$J,"其他品牌专卖店")</f>
        <v>0</v>
      </c>
      <c r="BJ1617" s="99">
        <f>SUMIFS(通讯通路门店!$AC:$AC,通讯通路门店!$S:$S,$G1617)</f>
        <v>0</v>
      </c>
      <c r="BK1617" s="99">
        <f>SUMIFS(通讯通路门店!$AD:$AD,通讯通路门店!$S:$S,$G1617)</f>
        <v>0</v>
      </c>
      <c r="BL1617" s="99">
        <f>SUMIFS(通讯通路门店!$AE:$AE,通讯通路门店!$S:$S,$G1617)</f>
        <v>0</v>
      </c>
      <c r="BM1617" s="99">
        <f>SUMIFS(通讯通路门店!$AF:$AF,通讯通路门店!$S:$S,$G1617)</f>
        <v>0</v>
      </c>
      <c r="BN1617" s="99">
        <f>SUMIFS(通讯通路门店!$AG:$AG,通讯通路门店!$S:$S,$G1617)</f>
        <v>0</v>
      </c>
      <c r="BO1617" s="99">
        <f>SUMIFS(通讯通路门店!$AH:$AH,通讯通路门店!$S:$S,$G1617)</f>
        <v>0</v>
      </c>
      <c r="BP1617" s="99">
        <f>SUMIFS(通讯通路门店!$AI:$AI,通讯通路门店!$S:$S,$G1617)</f>
        <v>0</v>
      </c>
      <c r="BQ1617" s="83"/>
    </row>
    <row r="1618" spans="1:69">
      <c r="A1618" s="99" t="str">
        <f>IFERROR(_xlfn.XLOOKUP($G1618,通讯通路门店!$S$4:$S$993933,通讯通路门店!$A$4:$A$993933,0,0),"")</f>
        <v>海南省</v>
      </c>
      <c r="B1618" s="99" t="str">
        <f>IFERROR(_xlfn.XLOOKUP($G1618,通讯通路门店!$S$4:$S$993933,通讯通路门店!$B$4:$B$993933,0,0),"")</f>
        <v>昌江黎族自治县</v>
      </c>
      <c r="C1618" s="99" t="str">
        <f>IFERROR(_xlfn.XLOOKUP($G1618,通讯通路门店!$S$4:$S$993933,通讯通路门店!$C$4:$C$993933,0,0),"")</f>
        <v>昌江黎族自治县</v>
      </c>
      <c r="D1618" s="99" t="str">
        <f>IFERROR(_xlfn.XLOOKUP($G1618,通讯通路门店!$S$4:$S$993933,通讯通路门店!$D$4:$D$993933,0,0),"")</f>
        <v>叉河镇</v>
      </c>
      <c r="E1618" s="83"/>
      <c r="F1618" s="83"/>
      <c r="G1618" s="101"/>
      <c r="H1618" s="102">
        <f>IFERROR(_xlfn.XLOOKUP($G1618,通讯通路门店!$S$4:$S$993933,通讯通路门店!$R$4:$R$993933,0,0),"")</f>
        <v>0</v>
      </c>
      <c r="I1618" s="83"/>
      <c r="J1618" s="83"/>
      <c r="K1618" s="83"/>
      <c r="L1618" s="83"/>
      <c r="M1618" s="83"/>
      <c r="N1618" s="83"/>
      <c r="O1618" s="83"/>
      <c r="P1618" s="83"/>
      <c r="Q1618" s="83"/>
      <c r="R1618" s="83"/>
      <c r="S1618" s="83"/>
      <c r="T1618" s="83"/>
      <c r="U1618" s="99">
        <f>COUNTIF(通讯通路门店!$S:$S,$G1618)</f>
        <v>0</v>
      </c>
      <c r="V1618" s="99">
        <f>COUNTIFS(通讯通路门店!$S:$S,$G1618,通讯通路门店!$J:$J,"综合卖场")</f>
        <v>0</v>
      </c>
      <c r="W1618" s="99">
        <f>SUMIFS(通讯通路门店!$AJ:$AJ,通讯通路门店!$S:$S,通讯客户沙盘!$G1618)</f>
        <v>0</v>
      </c>
      <c r="X1618" s="99">
        <f t="shared" si="125"/>
        <v>0</v>
      </c>
      <c r="Y1618" s="99">
        <f>COUNTIFS(通讯通路门店!$S:$S,$G1618,通讯通路门店!$J:$J,"荣耀体验店")+COUNTIFS(通讯通路门店!$S:$S,$G1618,通讯通路门店!$J:$J,"荣耀授权专卖店")</f>
        <v>0</v>
      </c>
      <c r="Z1618" s="99">
        <f>COUNTIFS(通讯通路门店!$S:$S,$G1618,通讯通路门店!$J:$J,"VIVO体验店")</f>
        <v>0</v>
      </c>
      <c r="AA1618" s="99">
        <f>COUNTIFS(通讯通路门店!$S:$S,$G1618,通讯通路门店!$J:$J,"OPPO体验店")</f>
        <v>0</v>
      </c>
      <c r="AB1618" s="99">
        <f>COUNTIFS(通讯通路门店!$S:$S,$G1618,通讯通路门店!$J:$J,"华为授权体验店")+COUNTIFS(通讯通路门店!$S:$S,$G1618,通讯通路门店!$J:$J,"华为堡垒店")</f>
        <v>0</v>
      </c>
      <c r="AC1618" s="99">
        <f>COUNTIFS(通讯通路门店!$S:$S,$G1618,通讯通路门店!$J:$J,"小米体验店")</f>
        <v>0</v>
      </c>
      <c r="AD1618" s="99">
        <f>COUNTIFS(通讯通路门店!$S:$S,$G1618,通讯通路门店!$J:$J,"苹果体验店")</f>
        <v>0</v>
      </c>
      <c r="AE1618" s="99">
        <f>COUNTIFS(通讯通路门店!$S:$S,$G1618,通讯通路门店!$J:$J,"其他品牌专卖店")</f>
        <v>0</v>
      </c>
      <c r="AF1618" s="99">
        <f>SUMIFS(通讯通路门店!$BI:$BI,通讯通路门店!$S:$S,$G1618)</f>
        <v>0</v>
      </c>
      <c r="AG1618" s="99">
        <f>SUMIFS(通讯通路门店!$BH:$BH,通讯通路门店!$S:$S,$G1618)</f>
        <v>0</v>
      </c>
      <c r="AH1618" s="99">
        <f t="shared" si="126"/>
        <v>0</v>
      </c>
      <c r="AI1618" s="99">
        <f>SUMIFS(通讯通路门店!$BB:$BB,通讯通路门店!$S:$S,$G1618)</f>
        <v>0</v>
      </c>
      <c r="AJ1618" s="99">
        <f>SUMIFS(通讯通路门店!$BE:$BE,通讯通路门店!$S:$S,$G1618)</f>
        <v>0</v>
      </c>
      <c r="AK1618" s="99">
        <f>SUMIFS(通讯通路门店!$BG:$BG,通讯通路门店!$S:$S,$G1618)</f>
        <v>0</v>
      </c>
      <c r="AL1618" s="99">
        <f>SUMIFS(通讯通路门店!$BC:$BC,通讯通路门店!$S:$S,$G1618)</f>
        <v>0</v>
      </c>
      <c r="AM1618" s="99">
        <f>SUMIFS(通讯通路门店!$BD:$BD,通讯通路门店!$S:$S,$G1618)</f>
        <v>0</v>
      </c>
      <c r="AN1618" s="99">
        <f>SUMIFS(通讯通路门店!$BF:$BF,通讯通路门店!$S:$S,$G1618)</f>
        <v>0</v>
      </c>
      <c r="AO1618" s="99">
        <f t="shared" si="127"/>
        <v>0</v>
      </c>
      <c r="AP1618" s="99">
        <f>SUMIFS(通讯通路门店!$K:$K,通讯通路门店!$S:$S,$G1618)</f>
        <v>0</v>
      </c>
      <c r="AQ1618" s="83"/>
      <c r="AR1618" s="99">
        <f>SUMIFS(通讯通路门店!$T:$T,通讯通路门店!$S:$S,$G1618)</f>
        <v>0</v>
      </c>
      <c r="AS1618" s="99">
        <f>SUMIFS(通讯通路门店!$U:$U,通讯通路门店!$S:$S,$G1618)</f>
        <v>0</v>
      </c>
      <c r="AT1618" s="99">
        <f>SUMIFS(通讯通路门店!$V:$V,通讯通路门店!$S:$S,$G1618)</f>
        <v>0</v>
      </c>
      <c r="AU1618" s="99">
        <f>SUMIFS(通讯通路门店!$W:$W,通讯通路门店!$S:$S,$G1618)</f>
        <v>0</v>
      </c>
      <c r="AV1618" s="99">
        <f>SUMIFS(通讯通路门店!$Z:$Z,通讯通路门店!$S:$S,$G1618)</f>
        <v>0</v>
      </c>
      <c r="AW1618" s="99">
        <f>SUMIFS(通讯通路门店!$AB:$AB,通讯通路门店!$S:$S,$G1618)</f>
        <v>0</v>
      </c>
      <c r="AX1618" s="99">
        <f>SUMIFS(通讯通路门店!$X:$X,通讯通路门店!$S:$S,$G1618)</f>
        <v>0</v>
      </c>
      <c r="AY1618" s="99">
        <f>SUMIFS(通讯通路门店!$Y:$Y,通讯通路门店!$S:$S,$G1618)</f>
        <v>0</v>
      </c>
      <c r="AZ1618" s="99">
        <f>SUMIFS(通讯通路门店!$AA:$AA,通讯通路门店!$S:$S,$G1618)</f>
        <v>0</v>
      </c>
      <c r="BA1618" s="99">
        <f t="shared" si="128"/>
        <v>0</v>
      </c>
      <c r="BB1618" s="99">
        <f t="shared" si="129"/>
        <v>0</v>
      </c>
      <c r="BC1618" s="99">
        <f>SUMIFS(通讯通路门店!$W:$W,通讯通路门店!$S:$S,$G1618,通讯通路门店!$J:$J,"荣耀体验店")+SUMIFS(通讯通路门店!$W:$W,通讯通路门店!$S:$S,$G1618,通讯通路门店!$J:$J,"荣耀授权专卖店")</f>
        <v>0</v>
      </c>
      <c r="BD1618" s="99">
        <f>SUMIFS(通讯通路门店!$Z:$Z,通讯通路门店!$S:$S,$G1618,通讯通路门店!$J:$J,"VIVO体验店")</f>
        <v>0</v>
      </c>
      <c r="BE1618" s="99">
        <f>SUMIFS(通讯通路门店!$AB:$AB,通讯通路门店!$S:$S,$G1618,通讯通路门店!$J:$J,"OPPO体验店")</f>
        <v>0</v>
      </c>
      <c r="BF1618" s="99">
        <f>SUMIFS(通讯通路门店!$X:$X,通讯通路门店!$S:$S,$G1618,通讯通路门店!$J:$J,"华为授权体验店")+SUMIFS(通讯通路门店!$AA:$AA,通讯通路门店!$S:$S,$G1618,通讯通路门店!$J:$J,"华为堡垒店")</f>
        <v>0</v>
      </c>
      <c r="BG1618" s="99">
        <f>SUMIFS(通讯通路门店!$Y:$Y,通讯通路门店!$S:$S,$G1618,通讯通路门店!$J:$J,"小米体验店")</f>
        <v>0</v>
      </c>
      <c r="BH1618" s="99">
        <f>SUMIFS(通讯通路门店!$AA:$AA,通讯通路门店!$S:$S,$G1618,通讯通路门店!$J:$J,"苹果体验店")</f>
        <v>0</v>
      </c>
      <c r="BI1618" s="99">
        <f>SUMIFS(通讯通路门店!$K:$K,通讯通路门店!$S:$S,$G1618,通讯通路门店!$J:$J,"其他品牌专卖店")</f>
        <v>0</v>
      </c>
      <c r="BJ1618" s="99">
        <f>SUMIFS(通讯通路门店!$AC:$AC,通讯通路门店!$S:$S,$G1618)</f>
        <v>0</v>
      </c>
      <c r="BK1618" s="99">
        <f>SUMIFS(通讯通路门店!$AD:$AD,通讯通路门店!$S:$S,$G1618)</f>
        <v>0</v>
      </c>
      <c r="BL1618" s="99">
        <f>SUMIFS(通讯通路门店!$AE:$AE,通讯通路门店!$S:$S,$G1618)</f>
        <v>0</v>
      </c>
      <c r="BM1618" s="99">
        <f>SUMIFS(通讯通路门店!$AF:$AF,通讯通路门店!$S:$S,$G1618)</f>
        <v>0</v>
      </c>
      <c r="BN1618" s="99">
        <f>SUMIFS(通讯通路门店!$AG:$AG,通讯通路门店!$S:$S,$G1618)</f>
        <v>0</v>
      </c>
      <c r="BO1618" s="99">
        <f>SUMIFS(通讯通路门店!$AH:$AH,通讯通路门店!$S:$S,$G1618)</f>
        <v>0</v>
      </c>
      <c r="BP1618" s="99">
        <f>SUMIFS(通讯通路门店!$AI:$AI,通讯通路门店!$S:$S,$G1618)</f>
        <v>0</v>
      </c>
      <c r="BQ1618" s="83"/>
    </row>
    <row r="1619" spans="1:69">
      <c r="A1619" s="99" t="str">
        <f>IFERROR(_xlfn.XLOOKUP($G1619,通讯通路门店!$S$4:$S$993933,通讯通路门店!$A$4:$A$993933,0,0),"")</f>
        <v>海南省</v>
      </c>
      <c r="B1619" s="99" t="str">
        <f>IFERROR(_xlfn.XLOOKUP($G1619,通讯通路门店!$S$4:$S$993933,通讯通路门店!$B$4:$B$993933,0,0),"")</f>
        <v>昌江黎族自治县</v>
      </c>
      <c r="C1619" s="99" t="str">
        <f>IFERROR(_xlfn.XLOOKUP($G1619,通讯通路门店!$S$4:$S$993933,通讯通路门店!$C$4:$C$993933,0,0),"")</f>
        <v>昌江黎族自治县</v>
      </c>
      <c r="D1619" s="99" t="str">
        <f>IFERROR(_xlfn.XLOOKUP($G1619,通讯通路门店!$S$4:$S$993933,通讯通路门店!$D$4:$D$993933,0,0),"")</f>
        <v>叉河镇</v>
      </c>
      <c r="E1619" s="83"/>
      <c r="F1619" s="83"/>
      <c r="G1619" s="101"/>
      <c r="H1619" s="102">
        <f>IFERROR(_xlfn.XLOOKUP($G1619,通讯通路门店!$S$4:$S$993933,通讯通路门店!$R$4:$R$993933,0,0),"")</f>
        <v>0</v>
      </c>
      <c r="I1619" s="83"/>
      <c r="J1619" s="83"/>
      <c r="K1619" s="83"/>
      <c r="L1619" s="83"/>
      <c r="M1619" s="83"/>
      <c r="N1619" s="83"/>
      <c r="O1619" s="83"/>
      <c r="P1619" s="83"/>
      <c r="Q1619" s="83"/>
      <c r="R1619" s="83"/>
      <c r="S1619" s="83"/>
      <c r="T1619" s="83"/>
      <c r="U1619" s="99">
        <f>COUNTIF(通讯通路门店!$S:$S,$G1619)</f>
        <v>0</v>
      </c>
      <c r="V1619" s="99">
        <f>COUNTIFS(通讯通路门店!$S:$S,$G1619,通讯通路门店!$J:$J,"综合卖场")</f>
        <v>0</v>
      </c>
      <c r="W1619" s="99">
        <f>SUMIFS(通讯通路门店!$AJ:$AJ,通讯通路门店!$S:$S,通讯客户沙盘!$G1619)</f>
        <v>0</v>
      </c>
      <c r="X1619" s="99">
        <f t="shared" si="125"/>
        <v>0</v>
      </c>
      <c r="Y1619" s="99">
        <f>COUNTIFS(通讯通路门店!$S:$S,$G1619,通讯通路门店!$J:$J,"荣耀体验店")+COUNTIFS(通讯通路门店!$S:$S,$G1619,通讯通路门店!$J:$J,"荣耀授权专卖店")</f>
        <v>0</v>
      </c>
      <c r="Z1619" s="99">
        <f>COUNTIFS(通讯通路门店!$S:$S,$G1619,通讯通路门店!$J:$J,"VIVO体验店")</f>
        <v>0</v>
      </c>
      <c r="AA1619" s="99">
        <f>COUNTIFS(通讯通路门店!$S:$S,$G1619,通讯通路门店!$J:$J,"OPPO体验店")</f>
        <v>0</v>
      </c>
      <c r="AB1619" s="99">
        <f>COUNTIFS(通讯通路门店!$S:$S,$G1619,通讯通路门店!$J:$J,"华为授权体验店")+COUNTIFS(通讯通路门店!$S:$S,$G1619,通讯通路门店!$J:$J,"华为堡垒店")</f>
        <v>0</v>
      </c>
      <c r="AC1619" s="99">
        <f>COUNTIFS(通讯通路门店!$S:$S,$G1619,通讯通路门店!$J:$J,"小米体验店")</f>
        <v>0</v>
      </c>
      <c r="AD1619" s="99">
        <f>COUNTIFS(通讯通路门店!$S:$S,$G1619,通讯通路门店!$J:$J,"苹果体验店")</f>
        <v>0</v>
      </c>
      <c r="AE1619" s="99">
        <f>COUNTIFS(通讯通路门店!$S:$S,$G1619,通讯通路门店!$J:$J,"其他品牌专卖店")</f>
        <v>0</v>
      </c>
      <c r="AF1619" s="99">
        <f>SUMIFS(通讯通路门店!$BI:$BI,通讯通路门店!$S:$S,$G1619)</f>
        <v>0</v>
      </c>
      <c r="AG1619" s="99">
        <f>SUMIFS(通讯通路门店!$BH:$BH,通讯通路门店!$S:$S,$G1619)</f>
        <v>0</v>
      </c>
      <c r="AH1619" s="99">
        <f t="shared" si="126"/>
        <v>0</v>
      </c>
      <c r="AI1619" s="99">
        <f>SUMIFS(通讯通路门店!$BB:$BB,通讯通路门店!$S:$S,$G1619)</f>
        <v>0</v>
      </c>
      <c r="AJ1619" s="99">
        <f>SUMIFS(通讯通路门店!$BE:$BE,通讯通路门店!$S:$S,$G1619)</f>
        <v>0</v>
      </c>
      <c r="AK1619" s="99">
        <f>SUMIFS(通讯通路门店!$BG:$BG,通讯通路门店!$S:$S,$G1619)</f>
        <v>0</v>
      </c>
      <c r="AL1619" s="99">
        <f>SUMIFS(通讯通路门店!$BC:$BC,通讯通路门店!$S:$S,$G1619)</f>
        <v>0</v>
      </c>
      <c r="AM1619" s="99">
        <f>SUMIFS(通讯通路门店!$BD:$BD,通讯通路门店!$S:$S,$G1619)</f>
        <v>0</v>
      </c>
      <c r="AN1619" s="99">
        <f>SUMIFS(通讯通路门店!$BF:$BF,通讯通路门店!$S:$S,$G1619)</f>
        <v>0</v>
      </c>
      <c r="AO1619" s="99">
        <f t="shared" si="127"/>
        <v>0</v>
      </c>
      <c r="AP1619" s="99">
        <f>SUMIFS(通讯通路门店!$K:$K,通讯通路门店!$S:$S,$G1619)</f>
        <v>0</v>
      </c>
      <c r="AQ1619" s="83"/>
      <c r="AR1619" s="99">
        <f>SUMIFS(通讯通路门店!$T:$T,通讯通路门店!$S:$S,$G1619)</f>
        <v>0</v>
      </c>
      <c r="AS1619" s="99">
        <f>SUMIFS(通讯通路门店!$U:$U,通讯通路门店!$S:$S,$G1619)</f>
        <v>0</v>
      </c>
      <c r="AT1619" s="99">
        <f>SUMIFS(通讯通路门店!$V:$V,通讯通路门店!$S:$S,$G1619)</f>
        <v>0</v>
      </c>
      <c r="AU1619" s="99">
        <f>SUMIFS(通讯通路门店!$W:$W,通讯通路门店!$S:$S,$G1619)</f>
        <v>0</v>
      </c>
      <c r="AV1619" s="99">
        <f>SUMIFS(通讯通路门店!$Z:$Z,通讯通路门店!$S:$S,$G1619)</f>
        <v>0</v>
      </c>
      <c r="AW1619" s="99">
        <f>SUMIFS(通讯通路门店!$AB:$AB,通讯通路门店!$S:$S,$G1619)</f>
        <v>0</v>
      </c>
      <c r="AX1619" s="99">
        <f>SUMIFS(通讯通路门店!$X:$X,通讯通路门店!$S:$S,$G1619)</f>
        <v>0</v>
      </c>
      <c r="AY1619" s="99">
        <f>SUMIFS(通讯通路门店!$Y:$Y,通讯通路门店!$S:$S,$G1619)</f>
        <v>0</v>
      </c>
      <c r="AZ1619" s="99">
        <f>SUMIFS(通讯通路门店!$AA:$AA,通讯通路门店!$S:$S,$G1619)</f>
        <v>0</v>
      </c>
      <c r="BA1619" s="99">
        <f t="shared" si="128"/>
        <v>0</v>
      </c>
      <c r="BB1619" s="99">
        <f t="shared" si="129"/>
        <v>0</v>
      </c>
      <c r="BC1619" s="99">
        <f>SUMIFS(通讯通路门店!$W:$W,通讯通路门店!$S:$S,$G1619,通讯通路门店!$J:$J,"荣耀体验店")+SUMIFS(通讯通路门店!$W:$W,通讯通路门店!$S:$S,$G1619,通讯通路门店!$J:$J,"荣耀授权专卖店")</f>
        <v>0</v>
      </c>
      <c r="BD1619" s="99">
        <f>SUMIFS(通讯通路门店!$Z:$Z,通讯通路门店!$S:$S,$G1619,通讯通路门店!$J:$J,"VIVO体验店")</f>
        <v>0</v>
      </c>
      <c r="BE1619" s="99">
        <f>SUMIFS(通讯通路门店!$AB:$AB,通讯通路门店!$S:$S,$G1619,通讯通路门店!$J:$J,"OPPO体验店")</f>
        <v>0</v>
      </c>
      <c r="BF1619" s="99">
        <f>SUMIFS(通讯通路门店!$X:$X,通讯通路门店!$S:$S,$G1619,通讯通路门店!$J:$J,"华为授权体验店")+SUMIFS(通讯通路门店!$AA:$AA,通讯通路门店!$S:$S,$G1619,通讯通路门店!$J:$J,"华为堡垒店")</f>
        <v>0</v>
      </c>
      <c r="BG1619" s="99">
        <f>SUMIFS(通讯通路门店!$Y:$Y,通讯通路门店!$S:$S,$G1619,通讯通路门店!$J:$J,"小米体验店")</f>
        <v>0</v>
      </c>
      <c r="BH1619" s="99">
        <f>SUMIFS(通讯通路门店!$AA:$AA,通讯通路门店!$S:$S,$G1619,通讯通路门店!$J:$J,"苹果体验店")</f>
        <v>0</v>
      </c>
      <c r="BI1619" s="99">
        <f>SUMIFS(通讯通路门店!$K:$K,通讯通路门店!$S:$S,$G1619,通讯通路门店!$J:$J,"其他品牌专卖店")</f>
        <v>0</v>
      </c>
      <c r="BJ1619" s="99">
        <f>SUMIFS(通讯通路门店!$AC:$AC,通讯通路门店!$S:$S,$G1619)</f>
        <v>0</v>
      </c>
      <c r="BK1619" s="99">
        <f>SUMIFS(通讯通路门店!$AD:$AD,通讯通路门店!$S:$S,$G1619)</f>
        <v>0</v>
      </c>
      <c r="BL1619" s="99">
        <f>SUMIFS(通讯通路门店!$AE:$AE,通讯通路门店!$S:$S,$G1619)</f>
        <v>0</v>
      </c>
      <c r="BM1619" s="99">
        <f>SUMIFS(通讯通路门店!$AF:$AF,通讯通路门店!$S:$S,$G1619)</f>
        <v>0</v>
      </c>
      <c r="BN1619" s="99">
        <f>SUMIFS(通讯通路门店!$AG:$AG,通讯通路门店!$S:$S,$G1619)</f>
        <v>0</v>
      </c>
      <c r="BO1619" s="99">
        <f>SUMIFS(通讯通路门店!$AH:$AH,通讯通路门店!$S:$S,$G1619)</f>
        <v>0</v>
      </c>
      <c r="BP1619" s="99">
        <f>SUMIFS(通讯通路门店!$AI:$AI,通讯通路门店!$S:$S,$G1619)</f>
        <v>0</v>
      </c>
      <c r="BQ1619" s="83"/>
    </row>
    <row r="1620" spans="1:69">
      <c r="A1620" s="99" t="str">
        <f>IFERROR(_xlfn.XLOOKUP($G1620,通讯通路门店!$S$4:$S$993933,通讯通路门店!$A$4:$A$993933,0,0),"")</f>
        <v>海南省</v>
      </c>
      <c r="B1620" s="99" t="str">
        <f>IFERROR(_xlfn.XLOOKUP($G1620,通讯通路门店!$S$4:$S$993933,通讯通路门店!$B$4:$B$993933,0,0),"")</f>
        <v>昌江黎族自治县</v>
      </c>
      <c r="C1620" s="99" t="str">
        <f>IFERROR(_xlfn.XLOOKUP($G1620,通讯通路门店!$S$4:$S$993933,通讯通路门店!$C$4:$C$993933,0,0),"")</f>
        <v>昌江黎族自治县</v>
      </c>
      <c r="D1620" s="99" t="str">
        <f>IFERROR(_xlfn.XLOOKUP($G1620,通讯通路门店!$S$4:$S$993933,通讯通路门店!$D$4:$D$993933,0,0),"")</f>
        <v>叉河镇</v>
      </c>
      <c r="E1620" s="83"/>
      <c r="F1620" s="83"/>
      <c r="G1620" s="101"/>
      <c r="H1620" s="102">
        <f>IFERROR(_xlfn.XLOOKUP($G1620,通讯通路门店!$S$4:$S$993933,通讯通路门店!$R$4:$R$993933,0,0),"")</f>
        <v>0</v>
      </c>
      <c r="I1620" s="83"/>
      <c r="J1620" s="83"/>
      <c r="K1620" s="83"/>
      <c r="L1620" s="83"/>
      <c r="M1620" s="83"/>
      <c r="N1620" s="83"/>
      <c r="O1620" s="83"/>
      <c r="P1620" s="83"/>
      <c r="Q1620" s="83"/>
      <c r="R1620" s="83"/>
      <c r="S1620" s="83"/>
      <c r="T1620" s="83"/>
      <c r="U1620" s="99">
        <f>COUNTIF(通讯通路门店!$S:$S,$G1620)</f>
        <v>0</v>
      </c>
      <c r="V1620" s="99">
        <f>COUNTIFS(通讯通路门店!$S:$S,$G1620,通讯通路门店!$J:$J,"综合卖场")</f>
        <v>0</v>
      </c>
      <c r="W1620" s="99">
        <f>SUMIFS(通讯通路门店!$AJ:$AJ,通讯通路门店!$S:$S,通讯客户沙盘!$G1620)</f>
        <v>0</v>
      </c>
      <c r="X1620" s="99">
        <f t="shared" si="125"/>
        <v>0</v>
      </c>
      <c r="Y1620" s="99">
        <f>COUNTIFS(通讯通路门店!$S:$S,$G1620,通讯通路门店!$J:$J,"荣耀体验店")+COUNTIFS(通讯通路门店!$S:$S,$G1620,通讯通路门店!$J:$J,"荣耀授权专卖店")</f>
        <v>0</v>
      </c>
      <c r="Z1620" s="99">
        <f>COUNTIFS(通讯通路门店!$S:$S,$G1620,通讯通路门店!$J:$J,"VIVO体验店")</f>
        <v>0</v>
      </c>
      <c r="AA1620" s="99">
        <f>COUNTIFS(通讯通路门店!$S:$S,$G1620,通讯通路门店!$J:$J,"OPPO体验店")</f>
        <v>0</v>
      </c>
      <c r="AB1620" s="99">
        <f>COUNTIFS(通讯通路门店!$S:$S,$G1620,通讯通路门店!$J:$J,"华为授权体验店")+COUNTIFS(通讯通路门店!$S:$S,$G1620,通讯通路门店!$J:$J,"华为堡垒店")</f>
        <v>0</v>
      </c>
      <c r="AC1620" s="99">
        <f>COUNTIFS(通讯通路门店!$S:$S,$G1620,通讯通路门店!$J:$J,"小米体验店")</f>
        <v>0</v>
      </c>
      <c r="AD1620" s="99">
        <f>COUNTIFS(通讯通路门店!$S:$S,$G1620,通讯通路门店!$J:$J,"苹果体验店")</f>
        <v>0</v>
      </c>
      <c r="AE1620" s="99">
        <f>COUNTIFS(通讯通路门店!$S:$S,$G1620,通讯通路门店!$J:$J,"其他品牌专卖店")</f>
        <v>0</v>
      </c>
      <c r="AF1620" s="99">
        <f>SUMIFS(通讯通路门店!$BI:$BI,通讯通路门店!$S:$S,$G1620)</f>
        <v>0</v>
      </c>
      <c r="AG1620" s="99">
        <f>SUMIFS(通讯通路门店!$BH:$BH,通讯通路门店!$S:$S,$G1620)</f>
        <v>0</v>
      </c>
      <c r="AH1620" s="99">
        <f t="shared" si="126"/>
        <v>0</v>
      </c>
      <c r="AI1620" s="99">
        <f>SUMIFS(通讯通路门店!$BB:$BB,通讯通路门店!$S:$S,$G1620)</f>
        <v>0</v>
      </c>
      <c r="AJ1620" s="99">
        <f>SUMIFS(通讯通路门店!$BE:$BE,通讯通路门店!$S:$S,$G1620)</f>
        <v>0</v>
      </c>
      <c r="AK1620" s="99">
        <f>SUMIFS(通讯通路门店!$BG:$BG,通讯通路门店!$S:$S,$G1620)</f>
        <v>0</v>
      </c>
      <c r="AL1620" s="99">
        <f>SUMIFS(通讯通路门店!$BC:$BC,通讯通路门店!$S:$S,$G1620)</f>
        <v>0</v>
      </c>
      <c r="AM1620" s="99">
        <f>SUMIFS(通讯通路门店!$BD:$BD,通讯通路门店!$S:$S,$G1620)</f>
        <v>0</v>
      </c>
      <c r="AN1620" s="99">
        <f>SUMIFS(通讯通路门店!$BF:$BF,通讯通路门店!$S:$S,$G1620)</f>
        <v>0</v>
      </c>
      <c r="AO1620" s="99">
        <f t="shared" si="127"/>
        <v>0</v>
      </c>
      <c r="AP1620" s="99">
        <f>SUMIFS(通讯通路门店!$K:$K,通讯通路门店!$S:$S,$G1620)</f>
        <v>0</v>
      </c>
      <c r="AQ1620" s="83"/>
      <c r="AR1620" s="99">
        <f>SUMIFS(通讯通路门店!$T:$T,通讯通路门店!$S:$S,$G1620)</f>
        <v>0</v>
      </c>
      <c r="AS1620" s="99">
        <f>SUMIFS(通讯通路门店!$U:$U,通讯通路门店!$S:$S,$G1620)</f>
        <v>0</v>
      </c>
      <c r="AT1620" s="99">
        <f>SUMIFS(通讯通路门店!$V:$V,通讯通路门店!$S:$S,$G1620)</f>
        <v>0</v>
      </c>
      <c r="AU1620" s="99">
        <f>SUMIFS(通讯通路门店!$W:$W,通讯通路门店!$S:$S,$G1620)</f>
        <v>0</v>
      </c>
      <c r="AV1620" s="99">
        <f>SUMIFS(通讯通路门店!$Z:$Z,通讯通路门店!$S:$S,$G1620)</f>
        <v>0</v>
      </c>
      <c r="AW1620" s="99">
        <f>SUMIFS(通讯通路门店!$AB:$AB,通讯通路门店!$S:$S,$G1620)</f>
        <v>0</v>
      </c>
      <c r="AX1620" s="99">
        <f>SUMIFS(通讯通路门店!$X:$X,通讯通路门店!$S:$S,$G1620)</f>
        <v>0</v>
      </c>
      <c r="AY1620" s="99">
        <f>SUMIFS(通讯通路门店!$Y:$Y,通讯通路门店!$S:$S,$G1620)</f>
        <v>0</v>
      </c>
      <c r="AZ1620" s="99">
        <f>SUMIFS(通讯通路门店!$AA:$AA,通讯通路门店!$S:$S,$G1620)</f>
        <v>0</v>
      </c>
      <c r="BA1620" s="99">
        <f t="shared" si="128"/>
        <v>0</v>
      </c>
      <c r="BB1620" s="99">
        <f t="shared" si="129"/>
        <v>0</v>
      </c>
      <c r="BC1620" s="99">
        <f>SUMIFS(通讯通路门店!$W:$W,通讯通路门店!$S:$S,$G1620,通讯通路门店!$J:$J,"荣耀体验店")+SUMIFS(通讯通路门店!$W:$W,通讯通路门店!$S:$S,$G1620,通讯通路门店!$J:$J,"荣耀授权专卖店")</f>
        <v>0</v>
      </c>
      <c r="BD1620" s="99">
        <f>SUMIFS(通讯通路门店!$Z:$Z,通讯通路门店!$S:$S,$G1620,通讯通路门店!$J:$J,"VIVO体验店")</f>
        <v>0</v>
      </c>
      <c r="BE1620" s="99">
        <f>SUMIFS(通讯通路门店!$AB:$AB,通讯通路门店!$S:$S,$G1620,通讯通路门店!$J:$J,"OPPO体验店")</f>
        <v>0</v>
      </c>
      <c r="BF1620" s="99">
        <f>SUMIFS(通讯通路门店!$X:$X,通讯通路门店!$S:$S,$G1620,通讯通路门店!$J:$J,"华为授权体验店")+SUMIFS(通讯通路门店!$AA:$AA,通讯通路门店!$S:$S,$G1620,通讯通路门店!$J:$J,"华为堡垒店")</f>
        <v>0</v>
      </c>
      <c r="BG1620" s="99">
        <f>SUMIFS(通讯通路门店!$Y:$Y,通讯通路门店!$S:$S,$G1620,通讯通路门店!$J:$J,"小米体验店")</f>
        <v>0</v>
      </c>
      <c r="BH1620" s="99">
        <f>SUMIFS(通讯通路门店!$AA:$AA,通讯通路门店!$S:$S,$G1620,通讯通路门店!$J:$J,"苹果体验店")</f>
        <v>0</v>
      </c>
      <c r="BI1620" s="99">
        <f>SUMIFS(通讯通路门店!$K:$K,通讯通路门店!$S:$S,$G1620,通讯通路门店!$J:$J,"其他品牌专卖店")</f>
        <v>0</v>
      </c>
      <c r="BJ1620" s="99">
        <f>SUMIFS(通讯通路门店!$AC:$AC,通讯通路门店!$S:$S,$G1620)</f>
        <v>0</v>
      </c>
      <c r="BK1620" s="99">
        <f>SUMIFS(通讯通路门店!$AD:$AD,通讯通路门店!$S:$S,$G1620)</f>
        <v>0</v>
      </c>
      <c r="BL1620" s="99">
        <f>SUMIFS(通讯通路门店!$AE:$AE,通讯通路门店!$S:$S,$G1620)</f>
        <v>0</v>
      </c>
      <c r="BM1620" s="99">
        <f>SUMIFS(通讯通路门店!$AF:$AF,通讯通路门店!$S:$S,$G1620)</f>
        <v>0</v>
      </c>
      <c r="BN1620" s="99">
        <f>SUMIFS(通讯通路门店!$AG:$AG,通讯通路门店!$S:$S,$G1620)</f>
        <v>0</v>
      </c>
      <c r="BO1620" s="99">
        <f>SUMIFS(通讯通路门店!$AH:$AH,通讯通路门店!$S:$S,$G1620)</f>
        <v>0</v>
      </c>
      <c r="BP1620" s="99">
        <f>SUMIFS(通讯通路门店!$AI:$AI,通讯通路门店!$S:$S,$G1620)</f>
        <v>0</v>
      </c>
      <c r="BQ1620" s="83"/>
    </row>
    <row r="1621" spans="1:69">
      <c r="A1621" s="99" t="str">
        <f>IFERROR(_xlfn.XLOOKUP($G1621,通讯通路门店!$S$4:$S$993933,通讯通路门店!$A$4:$A$993933,0,0),"")</f>
        <v>海南省</v>
      </c>
      <c r="B1621" s="99" t="str">
        <f>IFERROR(_xlfn.XLOOKUP($G1621,通讯通路门店!$S$4:$S$993933,通讯通路门店!$B$4:$B$993933,0,0),"")</f>
        <v>昌江黎族自治县</v>
      </c>
      <c r="C1621" s="99" t="str">
        <f>IFERROR(_xlfn.XLOOKUP($G1621,通讯通路门店!$S$4:$S$993933,通讯通路门店!$C$4:$C$993933,0,0),"")</f>
        <v>昌江黎族自治县</v>
      </c>
      <c r="D1621" s="99" t="str">
        <f>IFERROR(_xlfn.XLOOKUP($G1621,通讯通路门店!$S$4:$S$993933,通讯通路门店!$D$4:$D$993933,0,0),"")</f>
        <v>叉河镇</v>
      </c>
      <c r="E1621" s="83"/>
      <c r="F1621" s="83"/>
      <c r="G1621" s="101"/>
      <c r="H1621" s="102">
        <f>IFERROR(_xlfn.XLOOKUP($G1621,通讯通路门店!$S$4:$S$993933,通讯通路门店!$R$4:$R$993933,0,0),"")</f>
        <v>0</v>
      </c>
      <c r="I1621" s="83"/>
      <c r="J1621" s="83"/>
      <c r="K1621" s="83"/>
      <c r="L1621" s="83"/>
      <c r="M1621" s="83"/>
      <c r="N1621" s="83"/>
      <c r="O1621" s="83"/>
      <c r="P1621" s="83"/>
      <c r="Q1621" s="83"/>
      <c r="R1621" s="83"/>
      <c r="S1621" s="83"/>
      <c r="T1621" s="83"/>
      <c r="U1621" s="99">
        <f>COUNTIF(通讯通路门店!$S:$S,$G1621)</f>
        <v>0</v>
      </c>
      <c r="V1621" s="99">
        <f>COUNTIFS(通讯通路门店!$S:$S,$G1621,通讯通路门店!$J:$J,"综合卖场")</f>
        <v>0</v>
      </c>
      <c r="W1621" s="99">
        <f>SUMIFS(通讯通路门店!$AJ:$AJ,通讯通路门店!$S:$S,通讯客户沙盘!$G1621)</f>
        <v>0</v>
      </c>
      <c r="X1621" s="99">
        <f t="shared" si="125"/>
        <v>0</v>
      </c>
      <c r="Y1621" s="99">
        <f>COUNTIFS(通讯通路门店!$S:$S,$G1621,通讯通路门店!$J:$J,"荣耀体验店")+COUNTIFS(通讯通路门店!$S:$S,$G1621,通讯通路门店!$J:$J,"荣耀授权专卖店")</f>
        <v>0</v>
      </c>
      <c r="Z1621" s="99">
        <f>COUNTIFS(通讯通路门店!$S:$S,$G1621,通讯通路门店!$J:$J,"VIVO体验店")</f>
        <v>0</v>
      </c>
      <c r="AA1621" s="99">
        <f>COUNTIFS(通讯通路门店!$S:$S,$G1621,通讯通路门店!$J:$J,"OPPO体验店")</f>
        <v>0</v>
      </c>
      <c r="AB1621" s="99">
        <f>COUNTIFS(通讯通路门店!$S:$S,$G1621,通讯通路门店!$J:$J,"华为授权体验店")+COUNTIFS(通讯通路门店!$S:$S,$G1621,通讯通路门店!$J:$J,"华为堡垒店")</f>
        <v>0</v>
      </c>
      <c r="AC1621" s="99">
        <f>COUNTIFS(通讯通路门店!$S:$S,$G1621,通讯通路门店!$J:$J,"小米体验店")</f>
        <v>0</v>
      </c>
      <c r="AD1621" s="99">
        <f>COUNTIFS(通讯通路门店!$S:$S,$G1621,通讯通路门店!$J:$J,"苹果体验店")</f>
        <v>0</v>
      </c>
      <c r="AE1621" s="99">
        <f>COUNTIFS(通讯通路门店!$S:$S,$G1621,通讯通路门店!$J:$J,"其他品牌专卖店")</f>
        <v>0</v>
      </c>
      <c r="AF1621" s="99">
        <f>SUMIFS(通讯通路门店!$BI:$BI,通讯通路门店!$S:$S,$G1621)</f>
        <v>0</v>
      </c>
      <c r="AG1621" s="99">
        <f>SUMIFS(通讯通路门店!$BH:$BH,通讯通路门店!$S:$S,$G1621)</f>
        <v>0</v>
      </c>
      <c r="AH1621" s="99">
        <f t="shared" si="126"/>
        <v>0</v>
      </c>
      <c r="AI1621" s="99">
        <f>SUMIFS(通讯通路门店!$BB:$BB,通讯通路门店!$S:$S,$G1621)</f>
        <v>0</v>
      </c>
      <c r="AJ1621" s="99">
        <f>SUMIFS(通讯通路门店!$BE:$BE,通讯通路门店!$S:$S,$G1621)</f>
        <v>0</v>
      </c>
      <c r="AK1621" s="99">
        <f>SUMIFS(通讯通路门店!$BG:$BG,通讯通路门店!$S:$S,$G1621)</f>
        <v>0</v>
      </c>
      <c r="AL1621" s="99">
        <f>SUMIFS(通讯通路门店!$BC:$BC,通讯通路门店!$S:$S,$G1621)</f>
        <v>0</v>
      </c>
      <c r="AM1621" s="99">
        <f>SUMIFS(通讯通路门店!$BD:$BD,通讯通路门店!$S:$S,$G1621)</f>
        <v>0</v>
      </c>
      <c r="AN1621" s="99">
        <f>SUMIFS(通讯通路门店!$BF:$BF,通讯通路门店!$S:$S,$G1621)</f>
        <v>0</v>
      </c>
      <c r="AO1621" s="99">
        <f t="shared" si="127"/>
        <v>0</v>
      </c>
      <c r="AP1621" s="99">
        <f>SUMIFS(通讯通路门店!$K:$K,通讯通路门店!$S:$S,$G1621)</f>
        <v>0</v>
      </c>
      <c r="AQ1621" s="83"/>
      <c r="AR1621" s="99">
        <f>SUMIFS(通讯通路门店!$T:$T,通讯通路门店!$S:$S,$G1621)</f>
        <v>0</v>
      </c>
      <c r="AS1621" s="99">
        <f>SUMIFS(通讯通路门店!$U:$U,通讯通路门店!$S:$S,$G1621)</f>
        <v>0</v>
      </c>
      <c r="AT1621" s="99">
        <f>SUMIFS(通讯通路门店!$V:$V,通讯通路门店!$S:$S,$G1621)</f>
        <v>0</v>
      </c>
      <c r="AU1621" s="99">
        <f>SUMIFS(通讯通路门店!$W:$W,通讯通路门店!$S:$S,$G1621)</f>
        <v>0</v>
      </c>
      <c r="AV1621" s="99">
        <f>SUMIFS(通讯通路门店!$Z:$Z,通讯通路门店!$S:$S,$G1621)</f>
        <v>0</v>
      </c>
      <c r="AW1621" s="99">
        <f>SUMIFS(通讯通路门店!$AB:$AB,通讯通路门店!$S:$S,$G1621)</f>
        <v>0</v>
      </c>
      <c r="AX1621" s="99">
        <f>SUMIFS(通讯通路门店!$X:$X,通讯通路门店!$S:$S,$G1621)</f>
        <v>0</v>
      </c>
      <c r="AY1621" s="99">
        <f>SUMIFS(通讯通路门店!$Y:$Y,通讯通路门店!$S:$S,$G1621)</f>
        <v>0</v>
      </c>
      <c r="AZ1621" s="99">
        <f>SUMIFS(通讯通路门店!$AA:$AA,通讯通路门店!$S:$S,$G1621)</f>
        <v>0</v>
      </c>
      <c r="BA1621" s="99">
        <f t="shared" si="128"/>
        <v>0</v>
      </c>
      <c r="BB1621" s="99">
        <f t="shared" si="129"/>
        <v>0</v>
      </c>
      <c r="BC1621" s="99">
        <f>SUMIFS(通讯通路门店!$W:$W,通讯通路门店!$S:$S,$G1621,通讯通路门店!$J:$J,"荣耀体验店")+SUMIFS(通讯通路门店!$W:$W,通讯通路门店!$S:$S,$G1621,通讯通路门店!$J:$J,"荣耀授权专卖店")</f>
        <v>0</v>
      </c>
      <c r="BD1621" s="99">
        <f>SUMIFS(通讯通路门店!$Z:$Z,通讯通路门店!$S:$S,$G1621,通讯通路门店!$J:$J,"VIVO体验店")</f>
        <v>0</v>
      </c>
      <c r="BE1621" s="99">
        <f>SUMIFS(通讯通路门店!$AB:$AB,通讯通路门店!$S:$S,$G1621,通讯通路门店!$J:$J,"OPPO体验店")</f>
        <v>0</v>
      </c>
      <c r="BF1621" s="99">
        <f>SUMIFS(通讯通路门店!$X:$X,通讯通路门店!$S:$S,$G1621,通讯通路门店!$J:$J,"华为授权体验店")+SUMIFS(通讯通路门店!$AA:$AA,通讯通路门店!$S:$S,$G1621,通讯通路门店!$J:$J,"华为堡垒店")</f>
        <v>0</v>
      </c>
      <c r="BG1621" s="99">
        <f>SUMIFS(通讯通路门店!$Y:$Y,通讯通路门店!$S:$S,$G1621,通讯通路门店!$J:$J,"小米体验店")</f>
        <v>0</v>
      </c>
      <c r="BH1621" s="99">
        <f>SUMIFS(通讯通路门店!$AA:$AA,通讯通路门店!$S:$S,$G1621,通讯通路门店!$J:$J,"苹果体验店")</f>
        <v>0</v>
      </c>
      <c r="BI1621" s="99">
        <f>SUMIFS(通讯通路门店!$K:$K,通讯通路门店!$S:$S,$G1621,通讯通路门店!$J:$J,"其他品牌专卖店")</f>
        <v>0</v>
      </c>
      <c r="BJ1621" s="99">
        <f>SUMIFS(通讯通路门店!$AC:$AC,通讯通路门店!$S:$S,$G1621)</f>
        <v>0</v>
      </c>
      <c r="BK1621" s="99">
        <f>SUMIFS(通讯通路门店!$AD:$AD,通讯通路门店!$S:$S,$G1621)</f>
        <v>0</v>
      </c>
      <c r="BL1621" s="99">
        <f>SUMIFS(通讯通路门店!$AE:$AE,通讯通路门店!$S:$S,$G1621)</f>
        <v>0</v>
      </c>
      <c r="BM1621" s="99">
        <f>SUMIFS(通讯通路门店!$AF:$AF,通讯通路门店!$S:$S,$G1621)</f>
        <v>0</v>
      </c>
      <c r="BN1621" s="99">
        <f>SUMIFS(通讯通路门店!$AG:$AG,通讯通路门店!$S:$S,$G1621)</f>
        <v>0</v>
      </c>
      <c r="BO1621" s="99">
        <f>SUMIFS(通讯通路门店!$AH:$AH,通讯通路门店!$S:$S,$G1621)</f>
        <v>0</v>
      </c>
      <c r="BP1621" s="99">
        <f>SUMIFS(通讯通路门店!$AI:$AI,通讯通路门店!$S:$S,$G1621)</f>
        <v>0</v>
      </c>
      <c r="BQ1621" s="83"/>
    </row>
    <row r="1622" spans="1:69">
      <c r="A1622" s="99" t="str">
        <f>IFERROR(_xlfn.XLOOKUP($G1622,通讯通路门店!$S$4:$S$993933,通讯通路门店!$A$4:$A$993933,0,0),"")</f>
        <v>海南省</v>
      </c>
      <c r="B1622" s="99" t="str">
        <f>IFERROR(_xlfn.XLOOKUP($G1622,通讯通路门店!$S$4:$S$993933,通讯通路门店!$B$4:$B$993933,0,0),"")</f>
        <v>昌江黎族自治县</v>
      </c>
      <c r="C1622" s="99" t="str">
        <f>IFERROR(_xlfn.XLOOKUP($G1622,通讯通路门店!$S$4:$S$993933,通讯通路门店!$C$4:$C$993933,0,0),"")</f>
        <v>昌江黎族自治县</v>
      </c>
      <c r="D1622" s="99" t="str">
        <f>IFERROR(_xlfn.XLOOKUP($G1622,通讯通路门店!$S$4:$S$993933,通讯通路门店!$D$4:$D$993933,0,0),"")</f>
        <v>叉河镇</v>
      </c>
      <c r="E1622" s="83"/>
      <c r="F1622" s="83"/>
      <c r="G1622" s="101"/>
      <c r="H1622" s="102">
        <f>IFERROR(_xlfn.XLOOKUP($G1622,通讯通路门店!$S$4:$S$993933,通讯通路门店!$R$4:$R$993933,0,0),"")</f>
        <v>0</v>
      </c>
      <c r="I1622" s="83"/>
      <c r="J1622" s="83"/>
      <c r="K1622" s="83"/>
      <c r="L1622" s="83"/>
      <c r="M1622" s="83"/>
      <c r="N1622" s="83"/>
      <c r="O1622" s="83"/>
      <c r="P1622" s="83"/>
      <c r="Q1622" s="83"/>
      <c r="R1622" s="83"/>
      <c r="S1622" s="83"/>
      <c r="T1622" s="83"/>
      <c r="U1622" s="99">
        <f>COUNTIF(通讯通路门店!$S:$S,$G1622)</f>
        <v>0</v>
      </c>
      <c r="V1622" s="99">
        <f>COUNTIFS(通讯通路门店!$S:$S,$G1622,通讯通路门店!$J:$J,"综合卖场")</f>
        <v>0</v>
      </c>
      <c r="W1622" s="99">
        <f>SUMIFS(通讯通路门店!$AJ:$AJ,通讯通路门店!$S:$S,通讯客户沙盘!$G1622)</f>
        <v>0</v>
      </c>
      <c r="X1622" s="99">
        <f t="shared" si="125"/>
        <v>0</v>
      </c>
      <c r="Y1622" s="99">
        <f>COUNTIFS(通讯通路门店!$S:$S,$G1622,通讯通路门店!$J:$J,"荣耀体验店")+COUNTIFS(通讯通路门店!$S:$S,$G1622,通讯通路门店!$J:$J,"荣耀授权专卖店")</f>
        <v>0</v>
      </c>
      <c r="Z1622" s="99">
        <f>COUNTIFS(通讯通路门店!$S:$S,$G1622,通讯通路门店!$J:$J,"VIVO体验店")</f>
        <v>0</v>
      </c>
      <c r="AA1622" s="99">
        <f>COUNTIFS(通讯通路门店!$S:$S,$G1622,通讯通路门店!$J:$J,"OPPO体验店")</f>
        <v>0</v>
      </c>
      <c r="AB1622" s="99">
        <f>COUNTIFS(通讯通路门店!$S:$S,$G1622,通讯通路门店!$J:$J,"华为授权体验店")+COUNTIFS(通讯通路门店!$S:$S,$G1622,通讯通路门店!$J:$J,"华为堡垒店")</f>
        <v>0</v>
      </c>
      <c r="AC1622" s="99">
        <f>COUNTIFS(通讯通路门店!$S:$S,$G1622,通讯通路门店!$J:$J,"小米体验店")</f>
        <v>0</v>
      </c>
      <c r="AD1622" s="99">
        <f>COUNTIFS(通讯通路门店!$S:$S,$G1622,通讯通路门店!$J:$J,"苹果体验店")</f>
        <v>0</v>
      </c>
      <c r="AE1622" s="99">
        <f>COUNTIFS(通讯通路门店!$S:$S,$G1622,通讯通路门店!$J:$J,"其他品牌专卖店")</f>
        <v>0</v>
      </c>
      <c r="AF1622" s="99">
        <f>SUMIFS(通讯通路门店!$BI:$BI,通讯通路门店!$S:$S,$G1622)</f>
        <v>0</v>
      </c>
      <c r="AG1622" s="99">
        <f>SUMIFS(通讯通路门店!$BH:$BH,通讯通路门店!$S:$S,$G1622)</f>
        <v>0</v>
      </c>
      <c r="AH1622" s="99">
        <f t="shared" si="126"/>
        <v>0</v>
      </c>
      <c r="AI1622" s="99">
        <f>SUMIFS(通讯通路门店!$BB:$BB,通讯通路门店!$S:$S,$G1622)</f>
        <v>0</v>
      </c>
      <c r="AJ1622" s="99">
        <f>SUMIFS(通讯通路门店!$BE:$BE,通讯通路门店!$S:$S,$G1622)</f>
        <v>0</v>
      </c>
      <c r="AK1622" s="99">
        <f>SUMIFS(通讯通路门店!$BG:$BG,通讯通路门店!$S:$S,$G1622)</f>
        <v>0</v>
      </c>
      <c r="AL1622" s="99">
        <f>SUMIFS(通讯通路门店!$BC:$BC,通讯通路门店!$S:$S,$G1622)</f>
        <v>0</v>
      </c>
      <c r="AM1622" s="99">
        <f>SUMIFS(通讯通路门店!$BD:$BD,通讯通路门店!$S:$S,$G1622)</f>
        <v>0</v>
      </c>
      <c r="AN1622" s="99">
        <f>SUMIFS(通讯通路门店!$BF:$BF,通讯通路门店!$S:$S,$G1622)</f>
        <v>0</v>
      </c>
      <c r="AO1622" s="99">
        <f t="shared" si="127"/>
        <v>0</v>
      </c>
      <c r="AP1622" s="99">
        <f>SUMIFS(通讯通路门店!$K:$K,通讯通路门店!$S:$S,$G1622)</f>
        <v>0</v>
      </c>
      <c r="AQ1622" s="83"/>
      <c r="AR1622" s="99">
        <f>SUMIFS(通讯通路门店!$T:$T,通讯通路门店!$S:$S,$G1622)</f>
        <v>0</v>
      </c>
      <c r="AS1622" s="99">
        <f>SUMIFS(通讯通路门店!$U:$U,通讯通路门店!$S:$S,$G1622)</f>
        <v>0</v>
      </c>
      <c r="AT1622" s="99">
        <f>SUMIFS(通讯通路门店!$V:$V,通讯通路门店!$S:$S,$G1622)</f>
        <v>0</v>
      </c>
      <c r="AU1622" s="99">
        <f>SUMIFS(通讯通路门店!$W:$W,通讯通路门店!$S:$S,$G1622)</f>
        <v>0</v>
      </c>
      <c r="AV1622" s="99">
        <f>SUMIFS(通讯通路门店!$Z:$Z,通讯通路门店!$S:$S,$G1622)</f>
        <v>0</v>
      </c>
      <c r="AW1622" s="99">
        <f>SUMIFS(通讯通路门店!$AB:$AB,通讯通路门店!$S:$S,$G1622)</f>
        <v>0</v>
      </c>
      <c r="AX1622" s="99">
        <f>SUMIFS(通讯通路门店!$X:$X,通讯通路门店!$S:$S,$G1622)</f>
        <v>0</v>
      </c>
      <c r="AY1622" s="99">
        <f>SUMIFS(通讯通路门店!$Y:$Y,通讯通路门店!$S:$S,$G1622)</f>
        <v>0</v>
      </c>
      <c r="AZ1622" s="99">
        <f>SUMIFS(通讯通路门店!$AA:$AA,通讯通路门店!$S:$S,$G1622)</f>
        <v>0</v>
      </c>
      <c r="BA1622" s="99">
        <f t="shared" si="128"/>
        <v>0</v>
      </c>
      <c r="BB1622" s="99">
        <f t="shared" si="129"/>
        <v>0</v>
      </c>
      <c r="BC1622" s="99">
        <f>SUMIFS(通讯通路门店!$W:$W,通讯通路门店!$S:$S,$G1622,通讯通路门店!$J:$J,"荣耀体验店")+SUMIFS(通讯通路门店!$W:$W,通讯通路门店!$S:$S,$G1622,通讯通路门店!$J:$J,"荣耀授权专卖店")</f>
        <v>0</v>
      </c>
      <c r="BD1622" s="99">
        <f>SUMIFS(通讯通路门店!$Z:$Z,通讯通路门店!$S:$S,$G1622,通讯通路门店!$J:$J,"VIVO体验店")</f>
        <v>0</v>
      </c>
      <c r="BE1622" s="99">
        <f>SUMIFS(通讯通路门店!$AB:$AB,通讯通路门店!$S:$S,$G1622,通讯通路门店!$J:$J,"OPPO体验店")</f>
        <v>0</v>
      </c>
      <c r="BF1622" s="99">
        <f>SUMIFS(通讯通路门店!$X:$X,通讯通路门店!$S:$S,$G1622,通讯通路门店!$J:$J,"华为授权体验店")+SUMIFS(通讯通路门店!$AA:$AA,通讯通路门店!$S:$S,$G1622,通讯通路门店!$J:$J,"华为堡垒店")</f>
        <v>0</v>
      </c>
      <c r="BG1622" s="99">
        <f>SUMIFS(通讯通路门店!$Y:$Y,通讯通路门店!$S:$S,$G1622,通讯通路门店!$J:$J,"小米体验店")</f>
        <v>0</v>
      </c>
      <c r="BH1622" s="99">
        <f>SUMIFS(通讯通路门店!$AA:$AA,通讯通路门店!$S:$S,$G1622,通讯通路门店!$J:$J,"苹果体验店")</f>
        <v>0</v>
      </c>
      <c r="BI1622" s="99">
        <f>SUMIFS(通讯通路门店!$K:$K,通讯通路门店!$S:$S,$G1622,通讯通路门店!$J:$J,"其他品牌专卖店")</f>
        <v>0</v>
      </c>
      <c r="BJ1622" s="99">
        <f>SUMIFS(通讯通路门店!$AC:$AC,通讯通路门店!$S:$S,$G1622)</f>
        <v>0</v>
      </c>
      <c r="BK1622" s="99">
        <f>SUMIFS(通讯通路门店!$AD:$AD,通讯通路门店!$S:$S,$G1622)</f>
        <v>0</v>
      </c>
      <c r="BL1622" s="99">
        <f>SUMIFS(通讯通路门店!$AE:$AE,通讯通路门店!$S:$S,$G1622)</f>
        <v>0</v>
      </c>
      <c r="BM1622" s="99">
        <f>SUMIFS(通讯通路门店!$AF:$AF,通讯通路门店!$S:$S,$G1622)</f>
        <v>0</v>
      </c>
      <c r="BN1622" s="99">
        <f>SUMIFS(通讯通路门店!$AG:$AG,通讯通路门店!$S:$S,$G1622)</f>
        <v>0</v>
      </c>
      <c r="BO1622" s="99">
        <f>SUMIFS(通讯通路门店!$AH:$AH,通讯通路门店!$S:$S,$G1622)</f>
        <v>0</v>
      </c>
      <c r="BP1622" s="99">
        <f>SUMIFS(通讯通路门店!$AI:$AI,通讯通路门店!$S:$S,$G1622)</f>
        <v>0</v>
      </c>
      <c r="BQ1622" s="83"/>
    </row>
    <row r="1623" spans="1:69">
      <c r="A1623" s="99" t="str">
        <f>IFERROR(_xlfn.XLOOKUP($G1623,通讯通路门店!$S$4:$S$993933,通讯通路门店!$A$4:$A$993933,0,0),"")</f>
        <v>海南省</v>
      </c>
      <c r="B1623" s="99" t="str">
        <f>IFERROR(_xlfn.XLOOKUP($G1623,通讯通路门店!$S$4:$S$993933,通讯通路门店!$B$4:$B$993933,0,0),"")</f>
        <v>昌江黎族自治县</v>
      </c>
      <c r="C1623" s="99" t="str">
        <f>IFERROR(_xlfn.XLOOKUP($G1623,通讯通路门店!$S$4:$S$993933,通讯通路门店!$C$4:$C$993933,0,0),"")</f>
        <v>昌江黎族自治县</v>
      </c>
      <c r="D1623" s="99" t="str">
        <f>IFERROR(_xlfn.XLOOKUP($G1623,通讯通路门店!$S$4:$S$993933,通讯通路门店!$D$4:$D$993933,0,0),"")</f>
        <v>叉河镇</v>
      </c>
      <c r="E1623" s="83"/>
      <c r="F1623" s="83"/>
      <c r="G1623" s="101"/>
      <c r="H1623" s="102">
        <f>IFERROR(_xlfn.XLOOKUP($G1623,通讯通路门店!$S$4:$S$993933,通讯通路门店!$R$4:$R$993933,0,0),"")</f>
        <v>0</v>
      </c>
      <c r="I1623" s="83"/>
      <c r="J1623" s="83"/>
      <c r="K1623" s="83"/>
      <c r="L1623" s="83"/>
      <c r="M1623" s="83"/>
      <c r="N1623" s="83"/>
      <c r="O1623" s="83"/>
      <c r="P1623" s="83"/>
      <c r="Q1623" s="83"/>
      <c r="R1623" s="83"/>
      <c r="S1623" s="83"/>
      <c r="T1623" s="83"/>
      <c r="U1623" s="99">
        <f>COUNTIF(通讯通路门店!$S:$S,$G1623)</f>
        <v>0</v>
      </c>
      <c r="V1623" s="99">
        <f>COUNTIFS(通讯通路门店!$S:$S,$G1623,通讯通路门店!$J:$J,"综合卖场")</f>
        <v>0</v>
      </c>
      <c r="W1623" s="99">
        <f>SUMIFS(通讯通路门店!$AJ:$AJ,通讯通路门店!$S:$S,通讯客户沙盘!$G1623)</f>
        <v>0</v>
      </c>
      <c r="X1623" s="99">
        <f t="shared" si="125"/>
        <v>0</v>
      </c>
      <c r="Y1623" s="99">
        <f>COUNTIFS(通讯通路门店!$S:$S,$G1623,通讯通路门店!$J:$J,"荣耀体验店")+COUNTIFS(通讯通路门店!$S:$S,$G1623,通讯通路门店!$J:$J,"荣耀授权专卖店")</f>
        <v>0</v>
      </c>
      <c r="Z1623" s="99">
        <f>COUNTIFS(通讯通路门店!$S:$S,$G1623,通讯通路门店!$J:$J,"VIVO体验店")</f>
        <v>0</v>
      </c>
      <c r="AA1623" s="99">
        <f>COUNTIFS(通讯通路门店!$S:$S,$G1623,通讯通路门店!$J:$J,"OPPO体验店")</f>
        <v>0</v>
      </c>
      <c r="AB1623" s="99">
        <f>COUNTIFS(通讯通路门店!$S:$S,$G1623,通讯通路门店!$J:$J,"华为授权体验店")+COUNTIFS(通讯通路门店!$S:$S,$G1623,通讯通路门店!$J:$J,"华为堡垒店")</f>
        <v>0</v>
      </c>
      <c r="AC1623" s="99">
        <f>COUNTIFS(通讯通路门店!$S:$S,$G1623,通讯通路门店!$J:$J,"小米体验店")</f>
        <v>0</v>
      </c>
      <c r="AD1623" s="99">
        <f>COUNTIFS(通讯通路门店!$S:$S,$G1623,通讯通路门店!$J:$J,"苹果体验店")</f>
        <v>0</v>
      </c>
      <c r="AE1623" s="99">
        <f>COUNTIFS(通讯通路门店!$S:$S,$G1623,通讯通路门店!$J:$J,"其他品牌专卖店")</f>
        <v>0</v>
      </c>
      <c r="AF1623" s="99">
        <f>SUMIFS(通讯通路门店!$BI:$BI,通讯通路门店!$S:$S,$G1623)</f>
        <v>0</v>
      </c>
      <c r="AG1623" s="99">
        <f>SUMIFS(通讯通路门店!$BH:$BH,通讯通路门店!$S:$S,$G1623)</f>
        <v>0</v>
      </c>
      <c r="AH1623" s="99">
        <f t="shared" si="126"/>
        <v>0</v>
      </c>
      <c r="AI1623" s="99">
        <f>SUMIFS(通讯通路门店!$BB:$BB,通讯通路门店!$S:$S,$G1623)</f>
        <v>0</v>
      </c>
      <c r="AJ1623" s="99">
        <f>SUMIFS(通讯通路门店!$BE:$BE,通讯通路门店!$S:$S,$G1623)</f>
        <v>0</v>
      </c>
      <c r="AK1623" s="99">
        <f>SUMIFS(通讯通路门店!$BG:$BG,通讯通路门店!$S:$S,$G1623)</f>
        <v>0</v>
      </c>
      <c r="AL1623" s="99">
        <f>SUMIFS(通讯通路门店!$BC:$BC,通讯通路门店!$S:$S,$G1623)</f>
        <v>0</v>
      </c>
      <c r="AM1623" s="99">
        <f>SUMIFS(通讯通路门店!$BD:$BD,通讯通路门店!$S:$S,$G1623)</f>
        <v>0</v>
      </c>
      <c r="AN1623" s="99">
        <f>SUMIFS(通讯通路门店!$BF:$BF,通讯通路门店!$S:$S,$G1623)</f>
        <v>0</v>
      </c>
      <c r="AO1623" s="99">
        <f t="shared" si="127"/>
        <v>0</v>
      </c>
      <c r="AP1623" s="99">
        <f>SUMIFS(通讯通路门店!$K:$K,通讯通路门店!$S:$S,$G1623)</f>
        <v>0</v>
      </c>
      <c r="AQ1623" s="83"/>
      <c r="AR1623" s="99">
        <f>SUMIFS(通讯通路门店!$T:$T,通讯通路门店!$S:$S,$G1623)</f>
        <v>0</v>
      </c>
      <c r="AS1623" s="99">
        <f>SUMIFS(通讯通路门店!$U:$U,通讯通路门店!$S:$S,$G1623)</f>
        <v>0</v>
      </c>
      <c r="AT1623" s="99">
        <f>SUMIFS(通讯通路门店!$V:$V,通讯通路门店!$S:$S,$G1623)</f>
        <v>0</v>
      </c>
      <c r="AU1623" s="99">
        <f>SUMIFS(通讯通路门店!$W:$W,通讯通路门店!$S:$S,$G1623)</f>
        <v>0</v>
      </c>
      <c r="AV1623" s="99">
        <f>SUMIFS(通讯通路门店!$Z:$Z,通讯通路门店!$S:$S,$G1623)</f>
        <v>0</v>
      </c>
      <c r="AW1623" s="99">
        <f>SUMIFS(通讯通路门店!$AB:$AB,通讯通路门店!$S:$S,$G1623)</f>
        <v>0</v>
      </c>
      <c r="AX1623" s="99">
        <f>SUMIFS(通讯通路门店!$X:$X,通讯通路门店!$S:$S,$G1623)</f>
        <v>0</v>
      </c>
      <c r="AY1623" s="99">
        <f>SUMIFS(通讯通路门店!$Y:$Y,通讯通路门店!$S:$S,$G1623)</f>
        <v>0</v>
      </c>
      <c r="AZ1623" s="99">
        <f>SUMIFS(通讯通路门店!$AA:$AA,通讯通路门店!$S:$S,$G1623)</f>
        <v>0</v>
      </c>
      <c r="BA1623" s="99">
        <f t="shared" si="128"/>
        <v>0</v>
      </c>
      <c r="BB1623" s="99">
        <f t="shared" si="129"/>
        <v>0</v>
      </c>
      <c r="BC1623" s="99">
        <f>SUMIFS(通讯通路门店!$W:$W,通讯通路门店!$S:$S,$G1623,通讯通路门店!$J:$J,"荣耀体验店")+SUMIFS(通讯通路门店!$W:$W,通讯通路门店!$S:$S,$G1623,通讯通路门店!$J:$J,"荣耀授权专卖店")</f>
        <v>0</v>
      </c>
      <c r="BD1623" s="99">
        <f>SUMIFS(通讯通路门店!$Z:$Z,通讯通路门店!$S:$S,$G1623,通讯通路门店!$J:$J,"VIVO体验店")</f>
        <v>0</v>
      </c>
      <c r="BE1623" s="99">
        <f>SUMIFS(通讯通路门店!$AB:$AB,通讯通路门店!$S:$S,$G1623,通讯通路门店!$J:$J,"OPPO体验店")</f>
        <v>0</v>
      </c>
      <c r="BF1623" s="99">
        <f>SUMIFS(通讯通路门店!$X:$X,通讯通路门店!$S:$S,$G1623,通讯通路门店!$J:$J,"华为授权体验店")+SUMIFS(通讯通路门店!$AA:$AA,通讯通路门店!$S:$S,$G1623,通讯通路门店!$J:$J,"华为堡垒店")</f>
        <v>0</v>
      </c>
      <c r="BG1623" s="99">
        <f>SUMIFS(通讯通路门店!$Y:$Y,通讯通路门店!$S:$S,$G1623,通讯通路门店!$J:$J,"小米体验店")</f>
        <v>0</v>
      </c>
      <c r="BH1623" s="99">
        <f>SUMIFS(通讯通路门店!$AA:$AA,通讯通路门店!$S:$S,$G1623,通讯通路门店!$J:$J,"苹果体验店")</f>
        <v>0</v>
      </c>
      <c r="BI1623" s="99">
        <f>SUMIFS(通讯通路门店!$K:$K,通讯通路门店!$S:$S,$G1623,通讯通路门店!$J:$J,"其他品牌专卖店")</f>
        <v>0</v>
      </c>
      <c r="BJ1623" s="99">
        <f>SUMIFS(通讯通路门店!$AC:$AC,通讯通路门店!$S:$S,$G1623)</f>
        <v>0</v>
      </c>
      <c r="BK1623" s="99">
        <f>SUMIFS(通讯通路门店!$AD:$AD,通讯通路门店!$S:$S,$G1623)</f>
        <v>0</v>
      </c>
      <c r="BL1623" s="99">
        <f>SUMIFS(通讯通路门店!$AE:$AE,通讯通路门店!$S:$S,$G1623)</f>
        <v>0</v>
      </c>
      <c r="BM1623" s="99">
        <f>SUMIFS(通讯通路门店!$AF:$AF,通讯通路门店!$S:$S,$G1623)</f>
        <v>0</v>
      </c>
      <c r="BN1623" s="99">
        <f>SUMIFS(通讯通路门店!$AG:$AG,通讯通路门店!$S:$S,$G1623)</f>
        <v>0</v>
      </c>
      <c r="BO1623" s="99">
        <f>SUMIFS(通讯通路门店!$AH:$AH,通讯通路门店!$S:$S,$G1623)</f>
        <v>0</v>
      </c>
      <c r="BP1623" s="99">
        <f>SUMIFS(通讯通路门店!$AI:$AI,通讯通路门店!$S:$S,$G1623)</f>
        <v>0</v>
      </c>
      <c r="BQ1623" s="83"/>
    </row>
    <row r="1624" spans="1:69">
      <c r="A1624" s="99" t="str">
        <f>IFERROR(_xlfn.XLOOKUP($G1624,通讯通路门店!$S$4:$S$993933,通讯通路门店!$A$4:$A$993933,0,0),"")</f>
        <v>海南省</v>
      </c>
      <c r="B1624" s="99" t="str">
        <f>IFERROR(_xlfn.XLOOKUP($G1624,通讯通路门店!$S$4:$S$993933,通讯通路门店!$B$4:$B$993933,0,0),"")</f>
        <v>昌江黎族自治县</v>
      </c>
      <c r="C1624" s="99" t="str">
        <f>IFERROR(_xlfn.XLOOKUP($G1624,通讯通路门店!$S$4:$S$993933,通讯通路门店!$C$4:$C$993933,0,0),"")</f>
        <v>昌江黎族自治县</v>
      </c>
      <c r="D1624" s="99" t="str">
        <f>IFERROR(_xlfn.XLOOKUP($G1624,通讯通路门店!$S$4:$S$993933,通讯通路门店!$D$4:$D$993933,0,0),"")</f>
        <v>叉河镇</v>
      </c>
      <c r="E1624" s="83"/>
      <c r="F1624" s="83"/>
      <c r="G1624" s="101"/>
      <c r="H1624" s="102">
        <f>IFERROR(_xlfn.XLOOKUP($G1624,通讯通路门店!$S$4:$S$993933,通讯通路门店!$R$4:$R$993933,0,0),"")</f>
        <v>0</v>
      </c>
      <c r="I1624" s="83"/>
      <c r="J1624" s="83"/>
      <c r="K1624" s="83"/>
      <c r="L1624" s="83"/>
      <c r="M1624" s="83"/>
      <c r="N1624" s="83"/>
      <c r="O1624" s="83"/>
      <c r="P1624" s="83"/>
      <c r="Q1624" s="83"/>
      <c r="R1624" s="83"/>
      <c r="S1624" s="83"/>
      <c r="T1624" s="83"/>
      <c r="U1624" s="99">
        <f>COUNTIF(通讯通路门店!$S:$S,$G1624)</f>
        <v>0</v>
      </c>
      <c r="V1624" s="99">
        <f>COUNTIFS(通讯通路门店!$S:$S,$G1624,通讯通路门店!$J:$J,"综合卖场")</f>
        <v>0</v>
      </c>
      <c r="W1624" s="99">
        <f>SUMIFS(通讯通路门店!$AJ:$AJ,通讯通路门店!$S:$S,通讯客户沙盘!$G1624)</f>
        <v>0</v>
      </c>
      <c r="X1624" s="99">
        <f t="shared" si="125"/>
        <v>0</v>
      </c>
      <c r="Y1624" s="99">
        <f>COUNTIFS(通讯通路门店!$S:$S,$G1624,通讯通路门店!$J:$J,"荣耀体验店")+COUNTIFS(通讯通路门店!$S:$S,$G1624,通讯通路门店!$J:$J,"荣耀授权专卖店")</f>
        <v>0</v>
      </c>
      <c r="Z1624" s="99">
        <f>COUNTIFS(通讯通路门店!$S:$S,$G1624,通讯通路门店!$J:$J,"VIVO体验店")</f>
        <v>0</v>
      </c>
      <c r="AA1624" s="99">
        <f>COUNTIFS(通讯通路门店!$S:$S,$G1624,通讯通路门店!$J:$J,"OPPO体验店")</f>
        <v>0</v>
      </c>
      <c r="AB1624" s="99">
        <f>COUNTIFS(通讯通路门店!$S:$S,$G1624,通讯通路门店!$J:$J,"华为授权体验店")+COUNTIFS(通讯通路门店!$S:$S,$G1624,通讯通路门店!$J:$J,"华为堡垒店")</f>
        <v>0</v>
      </c>
      <c r="AC1624" s="99">
        <f>COUNTIFS(通讯通路门店!$S:$S,$G1624,通讯通路门店!$J:$J,"小米体验店")</f>
        <v>0</v>
      </c>
      <c r="AD1624" s="99">
        <f>COUNTIFS(通讯通路门店!$S:$S,$G1624,通讯通路门店!$J:$J,"苹果体验店")</f>
        <v>0</v>
      </c>
      <c r="AE1624" s="99">
        <f>COUNTIFS(通讯通路门店!$S:$S,$G1624,通讯通路门店!$J:$J,"其他品牌专卖店")</f>
        <v>0</v>
      </c>
      <c r="AF1624" s="99">
        <f>SUMIFS(通讯通路门店!$BI:$BI,通讯通路门店!$S:$S,$G1624)</f>
        <v>0</v>
      </c>
      <c r="AG1624" s="99">
        <f>SUMIFS(通讯通路门店!$BH:$BH,通讯通路门店!$S:$S,$G1624)</f>
        <v>0</v>
      </c>
      <c r="AH1624" s="99">
        <f t="shared" si="126"/>
        <v>0</v>
      </c>
      <c r="AI1624" s="99">
        <f>SUMIFS(通讯通路门店!$BB:$BB,通讯通路门店!$S:$S,$G1624)</f>
        <v>0</v>
      </c>
      <c r="AJ1624" s="99">
        <f>SUMIFS(通讯通路门店!$BE:$BE,通讯通路门店!$S:$S,$G1624)</f>
        <v>0</v>
      </c>
      <c r="AK1624" s="99">
        <f>SUMIFS(通讯通路门店!$BG:$BG,通讯通路门店!$S:$S,$G1624)</f>
        <v>0</v>
      </c>
      <c r="AL1624" s="99">
        <f>SUMIFS(通讯通路门店!$BC:$BC,通讯通路门店!$S:$S,$G1624)</f>
        <v>0</v>
      </c>
      <c r="AM1624" s="99">
        <f>SUMIFS(通讯通路门店!$BD:$BD,通讯通路门店!$S:$S,$G1624)</f>
        <v>0</v>
      </c>
      <c r="AN1624" s="99">
        <f>SUMIFS(通讯通路门店!$BF:$BF,通讯通路门店!$S:$S,$G1624)</f>
        <v>0</v>
      </c>
      <c r="AO1624" s="99">
        <f t="shared" si="127"/>
        <v>0</v>
      </c>
      <c r="AP1624" s="99">
        <f>SUMIFS(通讯通路门店!$K:$K,通讯通路门店!$S:$S,$G1624)</f>
        <v>0</v>
      </c>
      <c r="AQ1624" s="83"/>
      <c r="AR1624" s="99">
        <f>SUMIFS(通讯通路门店!$T:$T,通讯通路门店!$S:$S,$G1624)</f>
        <v>0</v>
      </c>
      <c r="AS1624" s="99">
        <f>SUMIFS(通讯通路门店!$U:$U,通讯通路门店!$S:$S,$G1624)</f>
        <v>0</v>
      </c>
      <c r="AT1624" s="99">
        <f>SUMIFS(通讯通路门店!$V:$V,通讯通路门店!$S:$S,$G1624)</f>
        <v>0</v>
      </c>
      <c r="AU1624" s="99">
        <f>SUMIFS(通讯通路门店!$W:$W,通讯通路门店!$S:$S,$G1624)</f>
        <v>0</v>
      </c>
      <c r="AV1624" s="99">
        <f>SUMIFS(通讯通路门店!$Z:$Z,通讯通路门店!$S:$S,$G1624)</f>
        <v>0</v>
      </c>
      <c r="AW1624" s="99">
        <f>SUMIFS(通讯通路门店!$AB:$AB,通讯通路门店!$S:$S,$G1624)</f>
        <v>0</v>
      </c>
      <c r="AX1624" s="99">
        <f>SUMIFS(通讯通路门店!$X:$X,通讯通路门店!$S:$S,$G1624)</f>
        <v>0</v>
      </c>
      <c r="AY1624" s="99">
        <f>SUMIFS(通讯通路门店!$Y:$Y,通讯通路门店!$S:$S,$G1624)</f>
        <v>0</v>
      </c>
      <c r="AZ1624" s="99">
        <f>SUMIFS(通讯通路门店!$AA:$AA,通讯通路门店!$S:$S,$G1624)</f>
        <v>0</v>
      </c>
      <c r="BA1624" s="99">
        <f t="shared" si="128"/>
        <v>0</v>
      </c>
      <c r="BB1624" s="99">
        <f t="shared" si="129"/>
        <v>0</v>
      </c>
      <c r="BC1624" s="99">
        <f>SUMIFS(通讯通路门店!$W:$W,通讯通路门店!$S:$S,$G1624,通讯通路门店!$J:$J,"荣耀体验店")+SUMIFS(通讯通路门店!$W:$W,通讯通路门店!$S:$S,$G1624,通讯通路门店!$J:$J,"荣耀授权专卖店")</f>
        <v>0</v>
      </c>
      <c r="BD1624" s="99">
        <f>SUMIFS(通讯通路门店!$Z:$Z,通讯通路门店!$S:$S,$G1624,通讯通路门店!$J:$J,"VIVO体验店")</f>
        <v>0</v>
      </c>
      <c r="BE1624" s="99">
        <f>SUMIFS(通讯通路门店!$AB:$AB,通讯通路门店!$S:$S,$G1624,通讯通路门店!$J:$J,"OPPO体验店")</f>
        <v>0</v>
      </c>
      <c r="BF1624" s="99">
        <f>SUMIFS(通讯通路门店!$X:$X,通讯通路门店!$S:$S,$G1624,通讯通路门店!$J:$J,"华为授权体验店")+SUMIFS(通讯通路门店!$AA:$AA,通讯通路门店!$S:$S,$G1624,通讯通路门店!$J:$J,"华为堡垒店")</f>
        <v>0</v>
      </c>
      <c r="BG1624" s="99">
        <f>SUMIFS(通讯通路门店!$Y:$Y,通讯通路门店!$S:$S,$G1624,通讯通路门店!$J:$J,"小米体验店")</f>
        <v>0</v>
      </c>
      <c r="BH1624" s="99">
        <f>SUMIFS(通讯通路门店!$AA:$AA,通讯通路门店!$S:$S,$G1624,通讯通路门店!$J:$J,"苹果体验店")</f>
        <v>0</v>
      </c>
      <c r="BI1624" s="99">
        <f>SUMIFS(通讯通路门店!$K:$K,通讯通路门店!$S:$S,$G1624,通讯通路门店!$J:$J,"其他品牌专卖店")</f>
        <v>0</v>
      </c>
      <c r="BJ1624" s="99">
        <f>SUMIFS(通讯通路门店!$AC:$AC,通讯通路门店!$S:$S,$G1624)</f>
        <v>0</v>
      </c>
      <c r="BK1624" s="99">
        <f>SUMIFS(通讯通路门店!$AD:$AD,通讯通路门店!$S:$S,$G1624)</f>
        <v>0</v>
      </c>
      <c r="BL1624" s="99">
        <f>SUMIFS(通讯通路门店!$AE:$AE,通讯通路门店!$S:$S,$G1624)</f>
        <v>0</v>
      </c>
      <c r="BM1624" s="99">
        <f>SUMIFS(通讯通路门店!$AF:$AF,通讯通路门店!$S:$S,$G1624)</f>
        <v>0</v>
      </c>
      <c r="BN1624" s="99">
        <f>SUMIFS(通讯通路门店!$AG:$AG,通讯通路门店!$S:$S,$G1624)</f>
        <v>0</v>
      </c>
      <c r="BO1624" s="99">
        <f>SUMIFS(通讯通路门店!$AH:$AH,通讯通路门店!$S:$S,$G1624)</f>
        <v>0</v>
      </c>
      <c r="BP1624" s="99">
        <f>SUMIFS(通讯通路门店!$AI:$AI,通讯通路门店!$S:$S,$G1624)</f>
        <v>0</v>
      </c>
      <c r="BQ1624" s="83"/>
    </row>
    <row r="1625" spans="1:69">
      <c r="A1625" s="99" t="str">
        <f>IFERROR(_xlfn.XLOOKUP($G1625,通讯通路门店!$S$4:$S$993933,通讯通路门店!$A$4:$A$993933,0,0),"")</f>
        <v>海南省</v>
      </c>
      <c r="B1625" s="99" t="str">
        <f>IFERROR(_xlfn.XLOOKUP($G1625,通讯通路门店!$S$4:$S$993933,通讯通路门店!$B$4:$B$993933,0,0),"")</f>
        <v>昌江黎族自治县</v>
      </c>
      <c r="C1625" s="99" t="str">
        <f>IFERROR(_xlfn.XLOOKUP($G1625,通讯通路门店!$S$4:$S$993933,通讯通路门店!$C$4:$C$993933,0,0),"")</f>
        <v>昌江黎族自治县</v>
      </c>
      <c r="D1625" s="99" t="str">
        <f>IFERROR(_xlfn.XLOOKUP($G1625,通讯通路门店!$S$4:$S$993933,通讯通路门店!$D$4:$D$993933,0,0),"")</f>
        <v>叉河镇</v>
      </c>
      <c r="E1625" s="83"/>
      <c r="F1625" s="83"/>
      <c r="G1625" s="101"/>
      <c r="H1625" s="102">
        <f>IFERROR(_xlfn.XLOOKUP($G1625,通讯通路门店!$S$4:$S$993933,通讯通路门店!$R$4:$R$993933,0,0),"")</f>
        <v>0</v>
      </c>
      <c r="I1625" s="83"/>
      <c r="J1625" s="83"/>
      <c r="K1625" s="83"/>
      <c r="L1625" s="83"/>
      <c r="M1625" s="83"/>
      <c r="N1625" s="83"/>
      <c r="O1625" s="83"/>
      <c r="P1625" s="83"/>
      <c r="Q1625" s="83"/>
      <c r="R1625" s="83"/>
      <c r="S1625" s="83"/>
      <c r="T1625" s="83"/>
      <c r="U1625" s="99">
        <f>COUNTIF(通讯通路门店!$S:$S,$G1625)</f>
        <v>0</v>
      </c>
      <c r="V1625" s="99">
        <f>COUNTIFS(通讯通路门店!$S:$S,$G1625,通讯通路门店!$J:$J,"综合卖场")</f>
        <v>0</v>
      </c>
      <c r="W1625" s="99">
        <f>SUMIFS(通讯通路门店!$AJ:$AJ,通讯通路门店!$S:$S,通讯客户沙盘!$G1625)</f>
        <v>0</v>
      </c>
      <c r="X1625" s="99">
        <f t="shared" si="125"/>
        <v>0</v>
      </c>
      <c r="Y1625" s="99">
        <f>COUNTIFS(通讯通路门店!$S:$S,$G1625,通讯通路门店!$J:$J,"荣耀体验店")+COUNTIFS(通讯通路门店!$S:$S,$G1625,通讯通路门店!$J:$J,"荣耀授权专卖店")</f>
        <v>0</v>
      </c>
      <c r="Z1625" s="99">
        <f>COUNTIFS(通讯通路门店!$S:$S,$G1625,通讯通路门店!$J:$J,"VIVO体验店")</f>
        <v>0</v>
      </c>
      <c r="AA1625" s="99">
        <f>COUNTIFS(通讯通路门店!$S:$S,$G1625,通讯通路门店!$J:$J,"OPPO体验店")</f>
        <v>0</v>
      </c>
      <c r="AB1625" s="99">
        <f>COUNTIFS(通讯通路门店!$S:$S,$G1625,通讯通路门店!$J:$J,"华为授权体验店")+COUNTIFS(通讯通路门店!$S:$S,$G1625,通讯通路门店!$J:$J,"华为堡垒店")</f>
        <v>0</v>
      </c>
      <c r="AC1625" s="99">
        <f>COUNTIFS(通讯通路门店!$S:$S,$G1625,通讯通路门店!$J:$J,"小米体验店")</f>
        <v>0</v>
      </c>
      <c r="AD1625" s="99">
        <f>COUNTIFS(通讯通路门店!$S:$S,$G1625,通讯通路门店!$J:$J,"苹果体验店")</f>
        <v>0</v>
      </c>
      <c r="AE1625" s="99">
        <f>COUNTIFS(通讯通路门店!$S:$S,$G1625,通讯通路门店!$J:$J,"其他品牌专卖店")</f>
        <v>0</v>
      </c>
      <c r="AF1625" s="99">
        <f>SUMIFS(通讯通路门店!$BI:$BI,通讯通路门店!$S:$S,$G1625)</f>
        <v>0</v>
      </c>
      <c r="AG1625" s="99">
        <f>SUMIFS(通讯通路门店!$BH:$BH,通讯通路门店!$S:$S,$G1625)</f>
        <v>0</v>
      </c>
      <c r="AH1625" s="99">
        <f t="shared" si="126"/>
        <v>0</v>
      </c>
      <c r="AI1625" s="99">
        <f>SUMIFS(通讯通路门店!$BB:$BB,通讯通路门店!$S:$S,$G1625)</f>
        <v>0</v>
      </c>
      <c r="AJ1625" s="99">
        <f>SUMIFS(通讯通路门店!$BE:$BE,通讯通路门店!$S:$S,$G1625)</f>
        <v>0</v>
      </c>
      <c r="AK1625" s="99">
        <f>SUMIFS(通讯通路门店!$BG:$BG,通讯通路门店!$S:$S,$G1625)</f>
        <v>0</v>
      </c>
      <c r="AL1625" s="99">
        <f>SUMIFS(通讯通路门店!$BC:$BC,通讯通路门店!$S:$S,$G1625)</f>
        <v>0</v>
      </c>
      <c r="AM1625" s="99">
        <f>SUMIFS(通讯通路门店!$BD:$BD,通讯通路门店!$S:$S,$G1625)</f>
        <v>0</v>
      </c>
      <c r="AN1625" s="99">
        <f>SUMIFS(通讯通路门店!$BF:$BF,通讯通路门店!$S:$S,$G1625)</f>
        <v>0</v>
      </c>
      <c r="AO1625" s="99">
        <f t="shared" si="127"/>
        <v>0</v>
      </c>
      <c r="AP1625" s="99">
        <f>SUMIFS(通讯通路门店!$K:$K,通讯通路门店!$S:$S,$G1625)</f>
        <v>0</v>
      </c>
      <c r="AQ1625" s="83"/>
      <c r="AR1625" s="99">
        <f>SUMIFS(通讯通路门店!$T:$T,通讯通路门店!$S:$S,$G1625)</f>
        <v>0</v>
      </c>
      <c r="AS1625" s="99">
        <f>SUMIFS(通讯通路门店!$U:$U,通讯通路门店!$S:$S,$G1625)</f>
        <v>0</v>
      </c>
      <c r="AT1625" s="99">
        <f>SUMIFS(通讯通路门店!$V:$V,通讯通路门店!$S:$S,$G1625)</f>
        <v>0</v>
      </c>
      <c r="AU1625" s="99">
        <f>SUMIFS(通讯通路门店!$W:$W,通讯通路门店!$S:$S,$G1625)</f>
        <v>0</v>
      </c>
      <c r="AV1625" s="99">
        <f>SUMIFS(通讯通路门店!$Z:$Z,通讯通路门店!$S:$S,$G1625)</f>
        <v>0</v>
      </c>
      <c r="AW1625" s="99">
        <f>SUMIFS(通讯通路门店!$AB:$AB,通讯通路门店!$S:$S,$G1625)</f>
        <v>0</v>
      </c>
      <c r="AX1625" s="99">
        <f>SUMIFS(通讯通路门店!$X:$X,通讯通路门店!$S:$S,$G1625)</f>
        <v>0</v>
      </c>
      <c r="AY1625" s="99">
        <f>SUMIFS(通讯通路门店!$Y:$Y,通讯通路门店!$S:$S,$G1625)</f>
        <v>0</v>
      </c>
      <c r="AZ1625" s="99">
        <f>SUMIFS(通讯通路门店!$AA:$AA,通讯通路门店!$S:$S,$G1625)</f>
        <v>0</v>
      </c>
      <c r="BA1625" s="99">
        <f t="shared" si="128"/>
        <v>0</v>
      </c>
      <c r="BB1625" s="99">
        <f t="shared" si="129"/>
        <v>0</v>
      </c>
      <c r="BC1625" s="99">
        <f>SUMIFS(通讯通路门店!$W:$W,通讯通路门店!$S:$S,$G1625,通讯通路门店!$J:$J,"荣耀体验店")+SUMIFS(通讯通路门店!$W:$W,通讯通路门店!$S:$S,$G1625,通讯通路门店!$J:$J,"荣耀授权专卖店")</f>
        <v>0</v>
      </c>
      <c r="BD1625" s="99">
        <f>SUMIFS(通讯通路门店!$Z:$Z,通讯通路门店!$S:$S,$G1625,通讯通路门店!$J:$J,"VIVO体验店")</f>
        <v>0</v>
      </c>
      <c r="BE1625" s="99">
        <f>SUMIFS(通讯通路门店!$AB:$AB,通讯通路门店!$S:$S,$G1625,通讯通路门店!$J:$J,"OPPO体验店")</f>
        <v>0</v>
      </c>
      <c r="BF1625" s="99">
        <f>SUMIFS(通讯通路门店!$X:$X,通讯通路门店!$S:$S,$G1625,通讯通路门店!$J:$J,"华为授权体验店")+SUMIFS(通讯通路门店!$AA:$AA,通讯通路门店!$S:$S,$G1625,通讯通路门店!$J:$J,"华为堡垒店")</f>
        <v>0</v>
      </c>
      <c r="BG1625" s="99">
        <f>SUMIFS(通讯通路门店!$Y:$Y,通讯通路门店!$S:$S,$G1625,通讯通路门店!$J:$J,"小米体验店")</f>
        <v>0</v>
      </c>
      <c r="BH1625" s="99">
        <f>SUMIFS(通讯通路门店!$AA:$AA,通讯通路门店!$S:$S,$G1625,通讯通路门店!$J:$J,"苹果体验店")</f>
        <v>0</v>
      </c>
      <c r="BI1625" s="99">
        <f>SUMIFS(通讯通路门店!$K:$K,通讯通路门店!$S:$S,$G1625,通讯通路门店!$J:$J,"其他品牌专卖店")</f>
        <v>0</v>
      </c>
      <c r="BJ1625" s="99">
        <f>SUMIFS(通讯通路门店!$AC:$AC,通讯通路门店!$S:$S,$G1625)</f>
        <v>0</v>
      </c>
      <c r="BK1625" s="99">
        <f>SUMIFS(通讯通路门店!$AD:$AD,通讯通路门店!$S:$S,$G1625)</f>
        <v>0</v>
      </c>
      <c r="BL1625" s="99">
        <f>SUMIFS(通讯通路门店!$AE:$AE,通讯通路门店!$S:$S,$G1625)</f>
        <v>0</v>
      </c>
      <c r="BM1625" s="99">
        <f>SUMIFS(通讯通路门店!$AF:$AF,通讯通路门店!$S:$S,$G1625)</f>
        <v>0</v>
      </c>
      <c r="BN1625" s="99">
        <f>SUMIFS(通讯通路门店!$AG:$AG,通讯通路门店!$S:$S,$G1625)</f>
        <v>0</v>
      </c>
      <c r="BO1625" s="99">
        <f>SUMIFS(通讯通路门店!$AH:$AH,通讯通路门店!$S:$S,$G1625)</f>
        <v>0</v>
      </c>
      <c r="BP1625" s="99">
        <f>SUMIFS(通讯通路门店!$AI:$AI,通讯通路门店!$S:$S,$G1625)</f>
        <v>0</v>
      </c>
      <c r="BQ1625" s="83"/>
    </row>
    <row r="1626" spans="1:69">
      <c r="A1626" s="99" t="str">
        <f>IFERROR(_xlfn.XLOOKUP($G1626,通讯通路门店!$S$4:$S$993933,通讯通路门店!$A$4:$A$993933,0,0),"")</f>
        <v>海南省</v>
      </c>
      <c r="B1626" s="99" t="str">
        <f>IFERROR(_xlfn.XLOOKUP($G1626,通讯通路门店!$S$4:$S$993933,通讯通路门店!$B$4:$B$993933,0,0),"")</f>
        <v>昌江黎族自治县</v>
      </c>
      <c r="C1626" s="99" t="str">
        <f>IFERROR(_xlfn.XLOOKUP($G1626,通讯通路门店!$S$4:$S$993933,通讯通路门店!$C$4:$C$993933,0,0),"")</f>
        <v>昌江黎族自治县</v>
      </c>
      <c r="D1626" s="99" t="str">
        <f>IFERROR(_xlfn.XLOOKUP($G1626,通讯通路门店!$S$4:$S$993933,通讯通路门店!$D$4:$D$993933,0,0),"")</f>
        <v>叉河镇</v>
      </c>
      <c r="E1626" s="83"/>
      <c r="F1626" s="83"/>
      <c r="G1626" s="101"/>
      <c r="H1626" s="102">
        <f>IFERROR(_xlfn.XLOOKUP($G1626,通讯通路门店!$S$4:$S$993933,通讯通路门店!$R$4:$R$993933,0,0),"")</f>
        <v>0</v>
      </c>
      <c r="I1626" s="83"/>
      <c r="J1626" s="83"/>
      <c r="K1626" s="83"/>
      <c r="L1626" s="83"/>
      <c r="M1626" s="83"/>
      <c r="N1626" s="83"/>
      <c r="O1626" s="83"/>
      <c r="P1626" s="83"/>
      <c r="Q1626" s="83"/>
      <c r="R1626" s="83"/>
      <c r="S1626" s="83"/>
      <c r="T1626" s="83"/>
      <c r="U1626" s="99">
        <f>COUNTIF(通讯通路门店!$S:$S,$G1626)</f>
        <v>0</v>
      </c>
      <c r="V1626" s="99">
        <f>COUNTIFS(通讯通路门店!$S:$S,$G1626,通讯通路门店!$J:$J,"综合卖场")</f>
        <v>0</v>
      </c>
      <c r="W1626" s="99">
        <f>SUMIFS(通讯通路门店!$AJ:$AJ,通讯通路门店!$S:$S,通讯客户沙盘!$G1626)</f>
        <v>0</v>
      </c>
      <c r="X1626" s="99">
        <f t="shared" si="125"/>
        <v>0</v>
      </c>
      <c r="Y1626" s="99">
        <f>COUNTIFS(通讯通路门店!$S:$S,$G1626,通讯通路门店!$J:$J,"荣耀体验店")+COUNTIFS(通讯通路门店!$S:$S,$G1626,通讯通路门店!$J:$J,"荣耀授权专卖店")</f>
        <v>0</v>
      </c>
      <c r="Z1626" s="99">
        <f>COUNTIFS(通讯通路门店!$S:$S,$G1626,通讯通路门店!$J:$J,"VIVO体验店")</f>
        <v>0</v>
      </c>
      <c r="AA1626" s="99">
        <f>COUNTIFS(通讯通路门店!$S:$S,$G1626,通讯通路门店!$J:$J,"OPPO体验店")</f>
        <v>0</v>
      </c>
      <c r="AB1626" s="99">
        <f>COUNTIFS(通讯通路门店!$S:$S,$G1626,通讯通路门店!$J:$J,"华为授权体验店")+COUNTIFS(通讯通路门店!$S:$S,$G1626,通讯通路门店!$J:$J,"华为堡垒店")</f>
        <v>0</v>
      </c>
      <c r="AC1626" s="99">
        <f>COUNTIFS(通讯通路门店!$S:$S,$G1626,通讯通路门店!$J:$J,"小米体验店")</f>
        <v>0</v>
      </c>
      <c r="AD1626" s="99">
        <f>COUNTIFS(通讯通路门店!$S:$S,$G1626,通讯通路门店!$J:$J,"苹果体验店")</f>
        <v>0</v>
      </c>
      <c r="AE1626" s="99">
        <f>COUNTIFS(通讯通路门店!$S:$S,$G1626,通讯通路门店!$J:$J,"其他品牌专卖店")</f>
        <v>0</v>
      </c>
      <c r="AF1626" s="99">
        <f>SUMIFS(通讯通路门店!$BI:$BI,通讯通路门店!$S:$S,$G1626)</f>
        <v>0</v>
      </c>
      <c r="AG1626" s="99">
        <f>SUMIFS(通讯通路门店!$BH:$BH,通讯通路门店!$S:$S,$G1626)</f>
        <v>0</v>
      </c>
      <c r="AH1626" s="99">
        <f t="shared" si="126"/>
        <v>0</v>
      </c>
      <c r="AI1626" s="99">
        <f>SUMIFS(通讯通路门店!$BB:$BB,通讯通路门店!$S:$S,$G1626)</f>
        <v>0</v>
      </c>
      <c r="AJ1626" s="99">
        <f>SUMIFS(通讯通路门店!$BE:$BE,通讯通路门店!$S:$S,$G1626)</f>
        <v>0</v>
      </c>
      <c r="AK1626" s="99">
        <f>SUMIFS(通讯通路门店!$BG:$BG,通讯通路门店!$S:$S,$G1626)</f>
        <v>0</v>
      </c>
      <c r="AL1626" s="99">
        <f>SUMIFS(通讯通路门店!$BC:$BC,通讯通路门店!$S:$S,$G1626)</f>
        <v>0</v>
      </c>
      <c r="AM1626" s="99">
        <f>SUMIFS(通讯通路门店!$BD:$BD,通讯通路门店!$S:$S,$G1626)</f>
        <v>0</v>
      </c>
      <c r="AN1626" s="99">
        <f>SUMIFS(通讯通路门店!$BF:$BF,通讯通路门店!$S:$S,$G1626)</f>
        <v>0</v>
      </c>
      <c r="AO1626" s="99">
        <f t="shared" si="127"/>
        <v>0</v>
      </c>
      <c r="AP1626" s="99">
        <f>SUMIFS(通讯通路门店!$K:$K,通讯通路门店!$S:$S,$G1626)</f>
        <v>0</v>
      </c>
      <c r="AQ1626" s="83"/>
      <c r="AR1626" s="99">
        <f>SUMIFS(通讯通路门店!$T:$T,通讯通路门店!$S:$S,$G1626)</f>
        <v>0</v>
      </c>
      <c r="AS1626" s="99">
        <f>SUMIFS(通讯通路门店!$U:$U,通讯通路门店!$S:$S,$G1626)</f>
        <v>0</v>
      </c>
      <c r="AT1626" s="99">
        <f>SUMIFS(通讯通路门店!$V:$V,通讯通路门店!$S:$S,$G1626)</f>
        <v>0</v>
      </c>
      <c r="AU1626" s="99">
        <f>SUMIFS(通讯通路门店!$W:$W,通讯通路门店!$S:$S,$G1626)</f>
        <v>0</v>
      </c>
      <c r="AV1626" s="99">
        <f>SUMIFS(通讯通路门店!$Z:$Z,通讯通路门店!$S:$S,$G1626)</f>
        <v>0</v>
      </c>
      <c r="AW1626" s="99">
        <f>SUMIFS(通讯通路门店!$AB:$AB,通讯通路门店!$S:$S,$G1626)</f>
        <v>0</v>
      </c>
      <c r="AX1626" s="99">
        <f>SUMIFS(通讯通路门店!$X:$X,通讯通路门店!$S:$S,$G1626)</f>
        <v>0</v>
      </c>
      <c r="AY1626" s="99">
        <f>SUMIFS(通讯通路门店!$Y:$Y,通讯通路门店!$S:$S,$G1626)</f>
        <v>0</v>
      </c>
      <c r="AZ1626" s="99">
        <f>SUMIFS(通讯通路门店!$AA:$AA,通讯通路门店!$S:$S,$G1626)</f>
        <v>0</v>
      </c>
      <c r="BA1626" s="99">
        <f t="shared" si="128"/>
        <v>0</v>
      </c>
      <c r="BB1626" s="99">
        <f t="shared" si="129"/>
        <v>0</v>
      </c>
      <c r="BC1626" s="99">
        <f>SUMIFS(通讯通路门店!$W:$W,通讯通路门店!$S:$S,$G1626,通讯通路门店!$J:$J,"荣耀体验店")+SUMIFS(通讯通路门店!$W:$W,通讯通路门店!$S:$S,$G1626,通讯通路门店!$J:$J,"荣耀授权专卖店")</f>
        <v>0</v>
      </c>
      <c r="BD1626" s="99">
        <f>SUMIFS(通讯通路门店!$Z:$Z,通讯通路门店!$S:$S,$G1626,通讯通路门店!$J:$J,"VIVO体验店")</f>
        <v>0</v>
      </c>
      <c r="BE1626" s="99">
        <f>SUMIFS(通讯通路门店!$AB:$AB,通讯通路门店!$S:$S,$G1626,通讯通路门店!$J:$J,"OPPO体验店")</f>
        <v>0</v>
      </c>
      <c r="BF1626" s="99">
        <f>SUMIFS(通讯通路门店!$X:$X,通讯通路门店!$S:$S,$G1626,通讯通路门店!$J:$J,"华为授权体验店")+SUMIFS(通讯通路门店!$AA:$AA,通讯通路门店!$S:$S,$G1626,通讯通路门店!$J:$J,"华为堡垒店")</f>
        <v>0</v>
      </c>
      <c r="BG1626" s="99">
        <f>SUMIFS(通讯通路门店!$Y:$Y,通讯通路门店!$S:$S,$G1626,通讯通路门店!$J:$J,"小米体验店")</f>
        <v>0</v>
      </c>
      <c r="BH1626" s="99">
        <f>SUMIFS(通讯通路门店!$AA:$AA,通讯通路门店!$S:$S,$G1626,通讯通路门店!$J:$J,"苹果体验店")</f>
        <v>0</v>
      </c>
      <c r="BI1626" s="99">
        <f>SUMIFS(通讯通路门店!$K:$K,通讯通路门店!$S:$S,$G1626,通讯通路门店!$J:$J,"其他品牌专卖店")</f>
        <v>0</v>
      </c>
      <c r="BJ1626" s="99">
        <f>SUMIFS(通讯通路门店!$AC:$AC,通讯通路门店!$S:$S,$G1626)</f>
        <v>0</v>
      </c>
      <c r="BK1626" s="99">
        <f>SUMIFS(通讯通路门店!$AD:$AD,通讯通路门店!$S:$S,$G1626)</f>
        <v>0</v>
      </c>
      <c r="BL1626" s="99">
        <f>SUMIFS(通讯通路门店!$AE:$AE,通讯通路门店!$S:$S,$G1626)</f>
        <v>0</v>
      </c>
      <c r="BM1626" s="99">
        <f>SUMIFS(通讯通路门店!$AF:$AF,通讯通路门店!$S:$S,$G1626)</f>
        <v>0</v>
      </c>
      <c r="BN1626" s="99">
        <f>SUMIFS(通讯通路门店!$AG:$AG,通讯通路门店!$S:$S,$G1626)</f>
        <v>0</v>
      </c>
      <c r="BO1626" s="99">
        <f>SUMIFS(通讯通路门店!$AH:$AH,通讯通路门店!$S:$S,$G1626)</f>
        <v>0</v>
      </c>
      <c r="BP1626" s="99">
        <f>SUMIFS(通讯通路门店!$AI:$AI,通讯通路门店!$S:$S,$G1626)</f>
        <v>0</v>
      </c>
      <c r="BQ1626" s="83"/>
    </row>
    <row r="1627" spans="1:69">
      <c r="A1627" s="99" t="str">
        <f>IFERROR(_xlfn.XLOOKUP($G1627,通讯通路门店!$S$4:$S$993933,通讯通路门店!$A$4:$A$993933,0,0),"")</f>
        <v>海南省</v>
      </c>
      <c r="B1627" s="99" t="str">
        <f>IFERROR(_xlfn.XLOOKUP($G1627,通讯通路门店!$S$4:$S$993933,通讯通路门店!$B$4:$B$993933,0,0),"")</f>
        <v>昌江黎族自治县</v>
      </c>
      <c r="C1627" s="99" t="str">
        <f>IFERROR(_xlfn.XLOOKUP($G1627,通讯通路门店!$S$4:$S$993933,通讯通路门店!$C$4:$C$993933,0,0),"")</f>
        <v>昌江黎族自治县</v>
      </c>
      <c r="D1627" s="99" t="str">
        <f>IFERROR(_xlfn.XLOOKUP($G1627,通讯通路门店!$S$4:$S$993933,通讯通路门店!$D$4:$D$993933,0,0),"")</f>
        <v>叉河镇</v>
      </c>
      <c r="E1627" s="83"/>
      <c r="F1627" s="83"/>
      <c r="G1627" s="101"/>
      <c r="H1627" s="102">
        <f>IFERROR(_xlfn.XLOOKUP($G1627,通讯通路门店!$S$4:$S$993933,通讯通路门店!$R$4:$R$993933,0,0),"")</f>
        <v>0</v>
      </c>
      <c r="I1627" s="83"/>
      <c r="J1627" s="83"/>
      <c r="K1627" s="83"/>
      <c r="L1627" s="83"/>
      <c r="M1627" s="83"/>
      <c r="N1627" s="83"/>
      <c r="O1627" s="83"/>
      <c r="P1627" s="83"/>
      <c r="Q1627" s="83"/>
      <c r="R1627" s="83"/>
      <c r="S1627" s="83"/>
      <c r="T1627" s="83"/>
      <c r="U1627" s="99">
        <f>COUNTIF(通讯通路门店!$S:$S,$G1627)</f>
        <v>0</v>
      </c>
      <c r="V1627" s="99">
        <f>COUNTIFS(通讯通路门店!$S:$S,$G1627,通讯通路门店!$J:$J,"综合卖场")</f>
        <v>0</v>
      </c>
      <c r="W1627" s="99">
        <f>SUMIFS(通讯通路门店!$AJ:$AJ,通讯通路门店!$S:$S,通讯客户沙盘!$G1627)</f>
        <v>0</v>
      </c>
      <c r="X1627" s="99">
        <f t="shared" si="125"/>
        <v>0</v>
      </c>
      <c r="Y1627" s="99">
        <f>COUNTIFS(通讯通路门店!$S:$S,$G1627,通讯通路门店!$J:$J,"荣耀体验店")+COUNTIFS(通讯通路门店!$S:$S,$G1627,通讯通路门店!$J:$J,"荣耀授权专卖店")</f>
        <v>0</v>
      </c>
      <c r="Z1627" s="99">
        <f>COUNTIFS(通讯通路门店!$S:$S,$G1627,通讯通路门店!$J:$J,"VIVO体验店")</f>
        <v>0</v>
      </c>
      <c r="AA1627" s="99">
        <f>COUNTIFS(通讯通路门店!$S:$S,$G1627,通讯通路门店!$J:$J,"OPPO体验店")</f>
        <v>0</v>
      </c>
      <c r="AB1627" s="99">
        <f>COUNTIFS(通讯通路门店!$S:$S,$G1627,通讯通路门店!$J:$J,"华为授权体验店")+COUNTIFS(通讯通路门店!$S:$S,$G1627,通讯通路门店!$J:$J,"华为堡垒店")</f>
        <v>0</v>
      </c>
      <c r="AC1627" s="99">
        <f>COUNTIFS(通讯通路门店!$S:$S,$G1627,通讯通路门店!$J:$J,"小米体验店")</f>
        <v>0</v>
      </c>
      <c r="AD1627" s="99">
        <f>COUNTIFS(通讯通路门店!$S:$S,$G1627,通讯通路门店!$J:$J,"苹果体验店")</f>
        <v>0</v>
      </c>
      <c r="AE1627" s="99">
        <f>COUNTIFS(通讯通路门店!$S:$S,$G1627,通讯通路门店!$J:$J,"其他品牌专卖店")</f>
        <v>0</v>
      </c>
      <c r="AF1627" s="99">
        <f>SUMIFS(通讯通路门店!$BI:$BI,通讯通路门店!$S:$S,$G1627)</f>
        <v>0</v>
      </c>
      <c r="AG1627" s="99">
        <f>SUMIFS(通讯通路门店!$BH:$BH,通讯通路门店!$S:$S,$G1627)</f>
        <v>0</v>
      </c>
      <c r="AH1627" s="99">
        <f t="shared" si="126"/>
        <v>0</v>
      </c>
      <c r="AI1627" s="99">
        <f>SUMIFS(通讯通路门店!$BB:$BB,通讯通路门店!$S:$S,$G1627)</f>
        <v>0</v>
      </c>
      <c r="AJ1627" s="99">
        <f>SUMIFS(通讯通路门店!$BE:$BE,通讯通路门店!$S:$S,$G1627)</f>
        <v>0</v>
      </c>
      <c r="AK1627" s="99">
        <f>SUMIFS(通讯通路门店!$BG:$BG,通讯通路门店!$S:$S,$G1627)</f>
        <v>0</v>
      </c>
      <c r="AL1627" s="99">
        <f>SUMIFS(通讯通路门店!$BC:$BC,通讯通路门店!$S:$S,$G1627)</f>
        <v>0</v>
      </c>
      <c r="AM1627" s="99">
        <f>SUMIFS(通讯通路门店!$BD:$BD,通讯通路门店!$S:$S,$G1627)</f>
        <v>0</v>
      </c>
      <c r="AN1627" s="99">
        <f>SUMIFS(通讯通路门店!$BF:$BF,通讯通路门店!$S:$S,$G1627)</f>
        <v>0</v>
      </c>
      <c r="AO1627" s="99">
        <f t="shared" si="127"/>
        <v>0</v>
      </c>
      <c r="AP1627" s="99">
        <f>SUMIFS(通讯通路门店!$K:$K,通讯通路门店!$S:$S,$G1627)</f>
        <v>0</v>
      </c>
      <c r="AQ1627" s="83"/>
      <c r="AR1627" s="99">
        <f>SUMIFS(通讯通路门店!$T:$T,通讯通路门店!$S:$S,$G1627)</f>
        <v>0</v>
      </c>
      <c r="AS1627" s="99">
        <f>SUMIFS(通讯通路门店!$U:$U,通讯通路门店!$S:$S,$G1627)</f>
        <v>0</v>
      </c>
      <c r="AT1627" s="99">
        <f>SUMIFS(通讯通路门店!$V:$V,通讯通路门店!$S:$S,$G1627)</f>
        <v>0</v>
      </c>
      <c r="AU1627" s="99">
        <f>SUMIFS(通讯通路门店!$W:$W,通讯通路门店!$S:$S,$G1627)</f>
        <v>0</v>
      </c>
      <c r="AV1627" s="99">
        <f>SUMIFS(通讯通路门店!$Z:$Z,通讯通路门店!$S:$S,$G1627)</f>
        <v>0</v>
      </c>
      <c r="AW1627" s="99">
        <f>SUMIFS(通讯通路门店!$AB:$AB,通讯通路门店!$S:$S,$G1627)</f>
        <v>0</v>
      </c>
      <c r="AX1627" s="99">
        <f>SUMIFS(通讯通路门店!$X:$X,通讯通路门店!$S:$S,$G1627)</f>
        <v>0</v>
      </c>
      <c r="AY1627" s="99">
        <f>SUMIFS(通讯通路门店!$Y:$Y,通讯通路门店!$S:$S,$G1627)</f>
        <v>0</v>
      </c>
      <c r="AZ1627" s="99">
        <f>SUMIFS(通讯通路门店!$AA:$AA,通讯通路门店!$S:$S,$G1627)</f>
        <v>0</v>
      </c>
      <c r="BA1627" s="99">
        <f t="shared" si="128"/>
        <v>0</v>
      </c>
      <c r="BB1627" s="99">
        <f t="shared" si="129"/>
        <v>0</v>
      </c>
      <c r="BC1627" s="99">
        <f>SUMIFS(通讯通路门店!$W:$W,通讯通路门店!$S:$S,$G1627,通讯通路门店!$J:$J,"荣耀体验店")+SUMIFS(通讯通路门店!$W:$W,通讯通路门店!$S:$S,$G1627,通讯通路门店!$J:$J,"荣耀授权专卖店")</f>
        <v>0</v>
      </c>
      <c r="BD1627" s="99">
        <f>SUMIFS(通讯通路门店!$Z:$Z,通讯通路门店!$S:$S,$G1627,通讯通路门店!$J:$J,"VIVO体验店")</f>
        <v>0</v>
      </c>
      <c r="BE1627" s="99">
        <f>SUMIFS(通讯通路门店!$AB:$AB,通讯通路门店!$S:$S,$G1627,通讯通路门店!$J:$J,"OPPO体验店")</f>
        <v>0</v>
      </c>
      <c r="BF1627" s="99">
        <f>SUMIFS(通讯通路门店!$X:$X,通讯通路门店!$S:$S,$G1627,通讯通路门店!$J:$J,"华为授权体验店")+SUMIFS(通讯通路门店!$AA:$AA,通讯通路门店!$S:$S,$G1627,通讯通路门店!$J:$J,"华为堡垒店")</f>
        <v>0</v>
      </c>
      <c r="BG1627" s="99">
        <f>SUMIFS(通讯通路门店!$Y:$Y,通讯通路门店!$S:$S,$G1627,通讯通路门店!$J:$J,"小米体验店")</f>
        <v>0</v>
      </c>
      <c r="BH1627" s="99">
        <f>SUMIFS(通讯通路门店!$AA:$AA,通讯通路门店!$S:$S,$G1627,通讯通路门店!$J:$J,"苹果体验店")</f>
        <v>0</v>
      </c>
      <c r="BI1627" s="99">
        <f>SUMIFS(通讯通路门店!$K:$K,通讯通路门店!$S:$S,$G1627,通讯通路门店!$J:$J,"其他品牌专卖店")</f>
        <v>0</v>
      </c>
      <c r="BJ1627" s="99">
        <f>SUMIFS(通讯通路门店!$AC:$AC,通讯通路门店!$S:$S,$G1627)</f>
        <v>0</v>
      </c>
      <c r="BK1627" s="99">
        <f>SUMIFS(通讯通路门店!$AD:$AD,通讯通路门店!$S:$S,$G1627)</f>
        <v>0</v>
      </c>
      <c r="BL1627" s="99">
        <f>SUMIFS(通讯通路门店!$AE:$AE,通讯通路门店!$S:$S,$G1627)</f>
        <v>0</v>
      </c>
      <c r="BM1627" s="99">
        <f>SUMIFS(通讯通路门店!$AF:$AF,通讯通路门店!$S:$S,$G1627)</f>
        <v>0</v>
      </c>
      <c r="BN1627" s="99">
        <f>SUMIFS(通讯通路门店!$AG:$AG,通讯通路门店!$S:$S,$G1627)</f>
        <v>0</v>
      </c>
      <c r="BO1627" s="99">
        <f>SUMIFS(通讯通路门店!$AH:$AH,通讯通路门店!$S:$S,$G1627)</f>
        <v>0</v>
      </c>
      <c r="BP1627" s="99">
        <f>SUMIFS(通讯通路门店!$AI:$AI,通讯通路门店!$S:$S,$G1627)</f>
        <v>0</v>
      </c>
      <c r="BQ1627" s="83"/>
    </row>
    <row r="1628" spans="1:69">
      <c r="A1628" s="99" t="str">
        <f>IFERROR(_xlfn.XLOOKUP($G1628,通讯通路门店!$S$4:$S$993933,通讯通路门店!$A$4:$A$993933,0,0),"")</f>
        <v>海南省</v>
      </c>
      <c r="B1628" s="99" t="str">
        <f>IFERROR(_xlfn.XLOOKUP($G1628,通讯通路门店!$S$4:$S$993933,通讯通路门店!$B$4:$B$993933,0,0),"")</f>
        <v>昌江黎族自治县</v>
      </c>
      <c r="C1628" s="99" t="str">
        <f>IFERROR(_xlfn.XLOOKUP($G1628,通讯通路门店!$S$4:$S$993933,通讯通路门店!$C$4:$C$993933,0,0),"")</f>
        <v>昌江黎族自治县</v>
      </c>
      <c r="D1628" s="99" t="str">
        <f>IFERROR(_xlfn.XLOOKUP($G1628,通讯通路门店!$S$4:$S$993933,通讯通路门店!$D$4:$D$993933,0,0),"")</f>
        <v>叉河镇</v>
      </c>
      <c r="E1628" s="83"/>
      <c r="F1628" s="83"/>
      <c r="G1628" s="101"/>
      <c r="H1628" s="102">
        <f>IFERROR(_xlfn.XLOOKUP($G1628,通讯通路门店!$S$4:$S$993933,通讯通路门店!$R$4:$R$993933,0,0),"")</f>
        <v>0</v>
      </c>
      <c r="I1628" s="83"/>
      <c r="J1628" s="83"/>
      <c r="K1628" s="83"/>
      <c r="L1628" s="83"/>
      <c r="M1628" s="83"/>
      <c r="N1628" s="83"/>
      <c r="O1628" s="83"/>
      <c r="P1628" s="83"/>
      <c r="Q1628" s="83"/>
      <c r="R1628" s="83"/>
      <c r="S1628" s="83"/>
      <c r="T1628" s="83"/>
      <c r="U1628" s="99">
        <f>COUNTIF(通讯通路门店!$S:$S,$G1628)</f>
        <v>0</v>
      </c>
      <c r="V1628" s="99">
        <f>COUNTIFS(通讯通路门店!$S:$S,$G1628,通讯通路门店!$J:$J,"综合卖场")</f>
        <v>0</v>
      </c>
      <c r="W1628" s="99">
        <f>SUMIFS(通讯通路门店!$AJ:$AJ,通讯通路门店!$S:$S,通讯客户沙盘!$G1628)</f>
        <v>0</v>
      </c>
      <c r="X1628" s="99">
        <f t="shared" si="125"/>
        <v>0</v>
      </c>
      <c r="Y1628" s="99">
        <f>COUNTIFS(通讯通路门店!$S:$S,$G1628,通讯通路门店!$J:$J,"荣耀体验店")+COUNTIFS(通讯通路门店!$S:$S,$G1628,通讯通路门店!$J:$J,"荣耀授权专卖店")</f>
        <v>0</v>
      </c>
      <c r="Z1628" s="99">
        <f>COUNTIFS(通讯通路门店!$S:$S,$G1628,通讯通路门店!$J:$J,"VIVO体验店")</f>
        <v>0</v>
      </c>
      <c r="AA1628" s="99">
        <f>COUNTIFS(通讯通路门店!$S:$S,$G1628,通讯通路门店!$J:$J,"OPPO体验店")</f>
        <v>0</v>
      </c>
      <c r="AB1628" s="99">
        <f>COUNTIFS(通讯通路门店!$S:$S,$G1628,通讯通路门店!$J:$J,"华为授权体验店")+COUNTIFS(通讯通路门店!$S:$S,$G1628,通讯通路门店!$J:$J,"华为堡垒店")</f>
        <v>0</v>
      </c>
      <c r="AC1628" s="99">
        <f>COUNTIFS(通讯通路门店!$S:$S,$G1628,通讯通路门店!$J:$J,"小米体验店")</f>
        <v>0</v>
      </c>
      <c r="AD1628" s="99">
        <f>COUNTIFS(通讯通路门店!$S:$S,$G1628,通讯通路门店!$J:$J,"苹果体验店")</f>
        <v>0</v>
      </c>
      <c r="AE1628" s="99">
        <f>COUNTIFS(通讯通路门店!$S:$S,$G1628,通讯通路门店!$J:$J,"其他品牌专卖店")</f>
        <v>0</v>
      </c>
      <c r="AF1628" s="99">
        <f>SUMIFS(通讯通路门店!$BI:$BI,通讯通路门店!$S:$S,$G1628)</f>
        <v>0</v>
      </c>
      <c r="AG1628" s="99">
        <f>SUMIFS(通讯通路门店!$BH:$BH,通讯通路门店!$S:$S,$G1628)</f>
        <v>0</v>
      </c>
      <c r="AH1628" s="99">
        <f t="shared" si="126"/>
        <v>0</v>
      </c>
      <c r="AI1628" s="99">
        <f>SUMIFS(通讯通路门店!$BB:$BB,通讯通路门店!$S:$S,$G1628)</f>
        <v>0</v>
      </c>
      <c r="AJ1628" s="99">
        <f>SUMIFS(通讯通路门店!$BE:$BE,通讯通路门店!$S:$S,$G1628)</f>
        <v>0</v>
      </c>
      <c r="AK1628" s="99">
        <f>SUMIFS(通讯通路门店!$BG:$BG,通讯通路门店!$S:$S,$G1628)</f>
        <v>0</v>
      </c>
      <c r="AL1628" s="99">
        <f>SUMIFS(通讯通路门店!$BC:$BC,通讯通路门店!$S:$S,$G1628)</f>
        <v>0</v>
      </c>
      <c r="AM1628" s="99">
        <f>SUMIFS(通讯通路门店!$BD:$BD,通讯通路门店!$S:$S,$G1628)</f>
        <v>0</v>
      </c>
      <c r="AN1628" s="99">
        <f>SUMIFS(通讯通路门店!$BF:$BF,通讯通路门店!$S:$S,$G1628)</f>
        <v>0</v>
      </c>
      <c r="AO1628" s="99">
        <f t="shared" si="127"/>
        <v>0</v>
      </c>
      <c r="AP1628" s="99">
        <f>SUMIFS(通讯通路门店!$K:$K,通讯通路门店!$S:$S,$G1628)</f>
        <v>0</v>
      </c>
      <c r="AQ1628" s="83"/>
      <c r="AR1628" s="99">
        <f>SUMIFS(通讯通路门店!$T:$T,通讯通路门店!$S:$S,$G1628)</f>
        <v>0</v>
      </c>
      <c r="AS1628" s="99">
        <f>SUMIFS(通讯通路门店!$U:$U,通讯通路门店!$S:$S,$G1628)</f>
        <v>0</v>
      </c>
      <c r="AT1628" s="99">
        <f>SUMIFS(通讯通路门店!$V:$V,通讯通路门店!$S:$S,$G1628)</f>
        <v>0</v>
      </c>
      <c r="AU1628" s="99">
        <f>SUMIFS(通讯通路门店!$W:$W,通讯通路门店!$S:$S,$G1628)</f>
        <v>0</v>
      </c>
      <c r="AV1628" s="99">
        <f>SUMIFS(通讯通路门店!$Z:$Z,通讯通路门店!$S:$S,$G1628)</f>
        <v>0</v>
      </c>
      <c r="AW1628" s="99">
        <f>SUMIFS(通讯通路门店!$AB:$AB,通讯通路门店!$S:$S,$G1628)</f>
        <v>0</v>
      </c>
      <c r="AX1628" s="99">
        <f>SUMIFS(通讯通路门店!$X:$X,通讯通路门店!$S:$S,$G1628)</f>
        <v>0</v>
      </c>
      <c r="AY1628" s="99">
        <f>SUMIFS(通讯通路门店!$Y:$Y,通讯通路门店!$S:$S,$G1628)</f>
        <v>0</v>
      </c>
      <c r="AZ1628" s="99">
        <f>SUMIFS(通讯通路门店!$AA:$AA,通讯通路门店!$S:$S,$G1628)</f>
        <v>0</v>
      </c>
      <c r="BA1628" s="99">
        <f t="shared" si="128"/>
        <v>0</v>
      </c>
      <c r="BB1628" s="99">
        <f t="shared" si="129"/>
        <v>0</v>
      </c>
      <c r="BC1628" s="99">
        <f>SUMIFS(通讯通路门店!$W:$W,通讯通路门店!$S:$S,$G1628,通讯通路门店!$J:$J,"荣耀体验店")+SUMIFS(通讯通路门店!$W:$W,通讯通路门店!$S:$S,$G1628,通讯通路门店!$J:$J,"荣耀授权专卖店")</f>
        <v>0</v>
      </c>
      <c r="BD1628" s="99">
        <f>SUMIFS(通讯通路门店!$Z:$Z,通讯通路门店!$S:$S,$G1628,通讯通路门店!$J:$J,"VIVO体验店")</f>
        <v>0</v>
      </c>
      <c r="BE1628" s="99">
        <f>SUMIFS(通讯通路门店!$AB:$AB,通讯通路门店!$S:$S,$G1628,通讯通路门店!$J:$J,"OPPO体验店")</f>
        <v>0</v>
      </c>
      <c r="BF1628" s="99">
        <f>SUMIFS(通讯通路门店!$X:$X,通讯通路门店!$S:$S,$G1628,通讯通路门店!$J:$J,"华为授权体验店")+SUMIFS(通讯通路门店!$AA:$AA,通讯通路门店!$S:$S,$G1628,通讯通路门店!$J:$J,"华为堡垒店")</f>
        <v>0</v>
      </c>
      <c r="BG1628" s="99">
        <f>SUMIFS(通讯通路门店!$Y:$Y,通讯通路门店!$S:$S,$G1628,通讯通路门店!$J:$J,"小米体验店")</f>
        <v>0</v>
      </c>
      <c r="BH1628" s="99">
        <f>SUMIFS(通讯通路门店!$AA:$AA,通讯通路门店!$S:$S,$G1628,通讯通路门店!$J:$J,"苹果体验店")</f>
        <v>0</v>
      </c>
      <c r="BI1628" s="99">
        <f>SUMIFS(通讯通路门店!$K:$K,通讯通路门店!$S:$S,$G1628,通讯通路门店!$J:$J,"其他品牌专卖店")</f>
        <v>0</v>
      </c>
      <c r="BJ1628" s="99">
        <f>SUMIFS(通讯通路门店!$AC:$AC,通讯通路门店!$S:$S,$G1628)</f>
        <v>0</v>
      </c>
      <c r="BK1628" s="99">
        <f>SUMIFS(通讯通路门店!$AD:$AD,通讯通路门店!$S:$S,$G1628)</f>
        <v>0</v>
      </c>
      <c r="BL1628" s="99">
        <f>SUMIFS(通讯通路门店!$AE:$AE,通讯通路门店!$S:$S,$G1628)</f>
        <v>0</v>
      </c>
      <c r="BM1628" s="99">
        <f>SUMIFS(通讯通路门店!$AF:$AF,通讯通路门店!$S:$S,$G1628)</f>
        <v>0</v>
      </c>
      <c r="BN1628" s="99">
        <f>SUMIFS(通讯通路门店!$AG:$AG,通讯通路门店!$S:$S,$G1628)</f>
        <v>0</v>
      </c>
      <c r="BO1628" s="99">
        <f>SUMIFS(通讯通路门店!$AH:$AH,通讯通路门店!$S:$S,$G1628)</f>
        <v>0</v>
      </c>
      <c r="BP1628" s="99">
        <f>SUMIFS(通讯通路门店!$AI:$AI,通讯通路门店!$S:$S,$G1628)</f>
        <v>0</v>
      </c>
      <c r="BQ1628" s="83"/>
    </row>
    <row r="1629" spans="1:69">
      <c r="A1629" s="99" t="str">
        <f>IFERROR(_xlfn.XLOOKUP($G1629,通讯通路门店!$S$4:$S$993933,通讯通路门店!$A$4:$A$993933,0,0),"")</f>
        <v>海南省</v>
      </c>
      <c r="B1629" s="99" t="str">
        <f>IFERROR(_xlfn.XLOOKUP($G1629,通讯通路门店!$S$4:$S$993933,通讯通路门店!$B$4:$B$993933,0,0),"")</f>
        <v>昌江黎族自治县</v>
      </c>
      <c r="C1629" s="99" t="str">
        <f>IFERROR(_xlfn.XLOOKUP($G1629,通讯通路门店!$S$4:$S$993933,通讯通路门店!$C$4:$C$993933,0,0),"")</f>
        <v>昌江黎族自治县</v>
      </c>
      <c r="D1629" s="99" t="str">
        <f>IFERROR(_xlfn.XLOOKUP($G1629,通讯通路门店!$S$4:$S$993933,通讯通路门店!$D$4:$D$993933,0,0),"")</f>
        <v>叉河镇</v>
      </c>
      <c r="E1629" s="83"/>
      <c r="F1629" s="83"/>
      <c r="G1629" s="101"/>
      <c r="H1629" s="102">
        <f>IFERROR(_xlfn.XLOOKUP($G1629,通讯通路门店!$S$4:$S$993933,通讯通路门店!$R$4:$R$993933,0,0),"")</f>
        <v>0</v>
      </c>
      <c r="I1629" s="83"/>
      <c r="J1629" s="83"/>
      <c r="K1629" s="83"/>
      <c r="L1629" s="83"/>
      <c r="M1629" s="83"/>
      <c r="N1629" s="83"/>
      <c r="O1629" s="83"/>
      <c r="P1629" s="83"/>
      <c r="Q1629" s="83"/>
      <c r="R1629" s="83"/>
      <c r="S1629" s="83"/>
      <c r="T1629" s="83"/>
      <c r="U1629" s="99">
        <f>COUNTIF(通讯通路门店!$S:$S,$G1629)</f>
        <v>0</v>
      </c>
      <c r="V1629" s="99">
        <f>COUNTIFS(通讯通路门店!$S:$S,$G1629,通讯通路门店!$J:$J,"综合卖场")</f>
        <v>0</v>
      </c>
      <c r="W1629" s="99">
        <f>SUMIFS(通讯通路门店!$AJ:$AJ,通讯通路门店!$S:$S,通讯客户沙盘!$G1629)</f>
        <v>0</v>
      </c>
      <c r="X1629" s="99">
        <f t="shared" si="125"/>
        <v>0</v>
      </c>
      <c r="Y1629" s="99">
        <f>COUNTIFS(通讯通路门店!$S:$S,$G1629,通讯通路门店!$J:$J,"荣耀体验店")+COUNTIFS(通讯通路门店!$S:$S,$G1629,通讯通路门店!$J:$J,"荣耀授权专卖店")</f>
        <v>0</v>
      </c>
      <c r="Z1629" s="99">
        <f>COUNTIFS(通讯通路门店!$S:$S,$G1629,通讯通路门店!$J:$J,"VIVO体验店")</f>
        <v>0</v>
      </c>
      <c r="AA1629" s="99">
        <f>COUNTIFS(通讯通路门店!$S:$S,$G1629,通讯通路门店!$J:$J,"OPPO体验店")</f>
        <v>0</v>
      </c>
      <c r="AB1629" s="99">
        <f>COUNTIFS(通讯通路门店!$S:$S,$G1629,通讯通路门店!$J:$J,"华为授权体验店")+COUNTIFS(通讯通路门店!$S:$S,$G1629,通讯通路门店!$J:$J,"华为堡垒店")</f>
        <v>0</v>
      </c>
      <c r="AC1629" s="99">
        <f>COUNTIFS(通讯通路门店!$S:$S,$G1629,通讯通路门店!$J:$J,"小米体验店")</f>
        <v>0</v>
      </c>
      <c r="AD1629" s="99">
        <f>COUNTIFS(通讯通路门店!$S:$S,$G1629,通讯通路门店!$J:$J,"苹果体验店")</f>
        <v>0</v>
      </c>
      <c r="AE1629" s="99">
        <f>COUNTIFS(通讯通路门店!$S:$S,$G1629,通讯通路门店!$J:$J,"其他品牌专卖店")</f>
        <v>0</v>
      </c>
      <c r="AF1629" s="99">
        <f>SUMIFS(通讯通路门店!$BI:$BI,通讯通路门店!$S:$S,$G1629)</f>
        <v>0</v>
      </c>
      <c r="AG1629" s="99">
        <f>SUMIFS(通讯通路门店!$BH:$BH,通讯通路门店!$S:$S,$G1629)</f>
        <v>0</v>
      </c>
      <c r="AH1629" s="99">
        <f t="shared" si="126"/>
        <v>0</v>
      </c>
      <c r="AI1629" s="99">
        <f>SUMIFS(通讯通路门店!$BB:$BB,通讯通路门店!$S:$S,$G1629)</f>
        <v>0</v>
      </c>
      <c r="AJ1629" s="99">
        <f>SUMIFS(通讯通路门店!$BE:$BE,通讯通路门店!$S:$S,$G1629)</f>
        <v>0</v>
      </c>
      <c r="AK1629" s="99">
        <f>SUMIFS(通讯通路门店!$BG:$BG,通讯通路门店!$S:$S,$G1629)</f>
        <v>0</v>
      </c>
      <c r="AL1629" s="99">
        <f>SUMIFS(通讯通路门店!$BC:$BC,通讯通路门店!$S:$S,$G1629)</f>
        <v>0</v>
      </c>
      <c r="AM1629" s="99">
        <f>SUMIFS(通讯通路门店!$BD:$BD,通讯通路门店!$S:$S,$G1629)</f>
        <v>0</v>
      </c>
      <c r="AN1629" s="99">
        <f>SUMIFS(通讯通路门店!$BF:$BF,通讯通路门店!$S:$S,$G1629)</f>
        <v>0</v>
      </c>
      <c r="AO1629" s="99">
        <f t="shared" si="127"/>
        <v>0</v>
      </c>
      <c r="AP1629" s="99">
        <f>SUMIFS(通讯通路门店!$K:$K,通讯通路门店!$S:$S,$G1629)</f>
        <v>0</v>
      </c>
      <c r="AQ1629" s="83"/>
      <c r="AR1629" s="99">
        <f>SUMIFS(通讯通路门店!$T:$T,通讯通路门店!$S:$S,$G1629)</f>
        <v>0</v>
      </c>
      <c r="AS1629" s="99">
        <f>SUMIFS(通讯通路门店!$U:$U,通讯通路门店!$S:$S,$G1629)</f>
        <v>0</v>
      </c>
      <c r="AT1629" s="99">
        <f>SUMIFS(通讯通路门店!$V:$V,通讯通路门店!$S:$S,$G1629)</f>
        <v>0</v>
      </c>
      <c r="AU1629" s="99">
        <f>SUMIFS(通讯通路门店!$W:$W,通讯通路门店!$S:$S,$G1629)</f>
        <v>0</v>
      </c>
      <c r="AV1629" s="99">
        <f>SUMIFS(通讯通路门店!$Z:$Z,通讯通路门店!$S:$S,$G1629)</f>
        <v>0</v>
      </c>
      <c r="AW1629" s="99">
        <f>SUMIFS(通讯通路门店!$AB:$AB,通讯通路门店!$S:$S,$G1629)</f>
        <v>0</v>
      </c>
      <c r="AX1629" s="99">
        <f>SUMIFS(通讯通路门店!$X:$X,通讯通路门店!$S:$S,$G1629)</f>
        <v>0</v>
      </c>
      <c r="AY1629" s="99">
        <f>SUMIFS(通讯通路门店!$Y:$Y,通讯通路门店!$S:$S,$G1629)</f>
        <v>0</v>
      </c>
      <c r="AZ1629" s="99">
        <f>SUMIFS(通讯通路门店!$AA:$AA,通讯通路门店!$S:$S,$G1629)</f>
        <v>0</v>
      </c>
      <c r="BA1629" s="99">
        <f t="shared" si="128"/>
        <v>0</v>
      </c>
      <c r="BB1629" s="99">
        <f t="shared" si="129"/>
        <v>0</v>
      </c>
      <c r="BC1629" s="99">
        <f>SUMIFS(通讯通路门店!$W:$W,通讯通路门店!$S:$S,$G1629,通讯通路门店!$J:$J,"荣耀体验店")+SUMIFS(通讯通路门店!$W:$W,通讯通路门店!$S:$S,$G1629,通讯通路门店!$J:$J,"荣耀授权专卖店")</f>
        <v>0</v>
      </c>
      <c r="BD1629" s="99">
        <f>SUMIFS(通讯通路门店!$Z:$Z,通讯通路门店!$S:$S,$G1629,通讯通路门店!$J:$J,"VIVO体验店")</f>
        <v>0</v>
      </c>
      <c r="BE1629" s="99">
        <f>SUMIFS(通讯通路门店!$AB:$AB,通讯通路门店!$S:$S,$G1629,通讯通路门店!$J:$J,"OPPO体验店")</f>
        <v>0</v>
      </c>
      <c r="BF1629" s="99">
        <f>SUMIFS(通讯通路门店!$X:$X,通讯通路门店!$S:$S,$G1629,通讯通路门店!$J:$J,"华为授权体验店")+SUMIFS(通讯通路门店!$AA:$AA,通讯通路门店!$S:$S,$G1629,通讯通路门店!$J:$J,"华为堡垒店")</f>
        <v>0</v>
      </c>
      <c r="BG1629" s="99">
        <f>SUMIFS(通讯通路门店!$Y:$Y,通讯通路门店!$S:$S,$G1629,通讯通路门店!$J:$J,"小米体验店")</f>
        <v>0</v>
      </c>
      <c r="BH1629" s="99">
        <f>SUMIFS(通讯通路门店!$AA:$AA,通讯通路门店!$S:$S,$G1629,通讯通路门店!$J:$J,"苹果体验店")</f>
        <v>0</v>
      </c>
      <c r="BI1629" s="99">
        <f>SUMIFS(通讯通路门店!$K:$K,通讯通路门店!$S:$S,$G1629,通讯通路门店!$J:$J,"其他品牌专卖店")</f>
        <v>0</v>
      </c>
      <c r="BJ1629" s="99">
        <f>SUMIFS(通讯通路门店!$AC:$AC,通讯通路门店!$S:$S,$G1629)</f>
        <v>0</v>
      </c>
      <c r="BK1629" s="99">
        <f>SUMIFS(通讯通路门店!$AD:$AD,通讯通路门店!$S:$S,$G1629)</f>
        <v>0</v>
      </c>
      <c r="BL1629" s="99">
        <f>SUMIFS(通讯通路门店!$AE:$AE,通讯通路门店!$S:$S,$G1629)</f>
        <v>0</v>
      </c>
      <c r="BM1629" s="99">
        <f>SUMIFS(通讯通路门店!$AF:$AF,通讯通路门店!$S:$S,$G1629)</f>
        <v>0</v>
      </c>
      <c r="BN1629" s="99">
        <f>SUMIFS(通讯通路门店!$AG:$AG,通讯通路门店!$S:$S,$G1629)</f>
        <v>0</v>
      </c>
      <c r="BO1629" s="99">
        <f>SUMIFS(通讯通路门店!$AH:$AH,通讯通路门店!$S:$S,$G1629)</f>
        <v>0</v>
      </c>
      <c r="BP1629" s="99">
        <f>SUMIFS(通讯通路门店!$AI:$AI,通讯通路门店!$S:$S,$G1629)</f>
        <v>0</v>
      </c>
      <c r="BQ1629" s="83"/>
    </row>
    <row r="1630" spans="1:69">
      <c r="A1630" s="99" t="str">
        <f>IFERROR(_xlfn.XLOOKUP($G1630,通讯通路门店!$S$4:$S$993933,通讯通路门店!$A$4:$A$993933,0,0),"")</f>
        <v>海南省</v>
      </c>
      <c r="B1630" s="99" t="str">
        <f>IFERROR(_xlfn.XLOOKUP($G1630,通讯通路门店!$S$4:$S$993933,通讯通路门店!$B$4:$B$993933,0,0),"")</f>
        <v>昌江黎族自治县</v>
      </c>
      <c r="C1630" s="99" t="str">
        <f>IFERROR(_xlfn.XLOOKUP($G1630,通讯通路门店!$S$4:$S$993933,通讯通路门店!$C$4:$C$993933,0,0),"")</f>
        <v>昌江黎族自治县</v>
      </c>
      <c r="D1630" s="99" t="str">
        <f>IFERROR(_xlfn.XLOOKUP($G1630,通讯通路门店!$S$4:$S$993933,通讯通路门店!$D$4:$D$993933,0,0),"")</f>
        <v>叉河镇</v>
      </c>
      <c r="E1630" s="83"/>
      <c r="F1630" s="83"/>
      <c r="G1630" s="101"/>
      <c r="H1630" s="102">
        <f>IFERROR(_xlfn.XLOOKUP($G1630,通讯通路门店!$S$4:$S$993933,通讯通路门店!$R$4:$R$993933,0,0),"")</f>
        <v>0</v>
      </c>
      <c r="I1630" s="83"/>
      <c r="J1630" s="83"/>
      <c r="K1630" s="83"/>
      <c r="L1630" s="83"/>
      <c r="M1630" s="83"/>
      <c r="N1630" s="83"/>
      <c r="O1630" s="83"/>
      <c r="P1630" s="83"/>
      <c r="Q1630" s="83"/>
      <c r="R1630" s="83"/>
      <c r="S1630" s="83"/>
      <c r="T1630" s="83"/>
      <c r="U1630" s="99">
        <f>COUNTIF(通讯通路门店!$S:$S,$G1630)</f>
        <v>0</v>
      </c>
      <c r="V1630" s="99">
        <f>COUNTIFS(通讯通路门店!$S:$S,$G1630,通讯通路门店!$J:$J,"综合卖场")</f>
        <v>0</v>
      </c>
      <c r="W1630" s="99">
        <f>SUMIFS(通讯通路门店!$AJ:$AJ,通讯通路门店!$S:$S,通讯客户沙盘!$G1630)</f>
        <v>0</v>
      </c>
      <c r="X1630" s="99">
        <f t="shared" si="125"/>
        <v>0</v>
      </c>
      <c r="Y1630" s="99">
        <f>COUNTIFS(通讯通路门店!$S:$S,$G1630,通讯通路门店!$J:$J,"荣耀体验店")+COUNTIFS(通讯通路门店!$S:$S,$G1630,通讯通路门店!$J:$J,"荣耀授权专卖店")</f>
        <v>0</v>
      </c>
      <c r="Z1630" s="99">
        <f>COUNTIFS(通讯通路门店!$S:$S,$G1630,通讯通路门店!$J:$J,"VIVO体验店")</f>
        <v>0</v>
      </c>
      <c r="AA1630" s="99">
        <f>COUNTIFS(通讯通路门店!$S:$S,$G1630,通讯通路门店!$J:$J,"OPPO体验店")</f>
        <v>0</v>
      </c>
      <c r="AB1630" s="99">
        <f>COUNTIFS(通讯通路门店!$S:$S,$G1630,通讯通路门店!$J:$J,"华为授权体验店")+COUNTIFS(通讯通路门店!$S:$S,$G1630,通讯通路门店!$J:$J,"华为堡垒店")</f>
        <v>0</v>
      </c>
      <c r="AC1630" s="99">
        <f>COUNTIFS(通讯通路门店!$S:$S,$G1630,通讯通路门店!$J:$J,"小米体验店")</f>
        <v>0</v>
      </c>
      <c r="AD1630" s="99">
        <f>COUNTIFS(通讯通路门店!$S:$S,$G1630,通讯通路门店!$J:$J,"苹果体验店")</f>
        <v>0</v>
      </c>
      <c r="AE1630" s="99">
        <f>COUNTIFS(通讯通路门店!$S:$S,$G1630,通讯通路门店!$J:$J,"其他品牌专卖店")</f>
        <v>0</v>
      </c>
      <c r="AF1630" s="99">
        <f>SUMIFS(通讯通路门店!$BI:$BI,通讯通路门店!$S:$S,$G1630)</f>
        <v>0</v>
      </c>
      <c r="AG1630" s="99">
        <f>SUMIFS(通讯通路门店!$BH:$BH,通讯通路门店!$S:$S,$G1630)</f>
        <v>0</v>
      </c>
      <c r="AH1630" s="99">
        <f t="shared" si="126"/>
        <v>0</v>
      </c>
      <c r="AI1630" s="99">
        <f>SUMIFS(通讯通路门店!$BB:$BB,通讯通路门店!$S:$S,$G1630)</f>
        <v>0</v>
      </c>
      <c r="AJ1630" s="99">
        <f>SUMIFS(通讯通路门店!$BE:$BE,通讯通路门店!$S:$S,$G1630)</f>
        <v>0</v>
      </c>
      <c r="AK1630" s="99">
        <f>SUMIFS(通讯通路门店!$BG:$BG,通讯通路门店!$S:$S,$G1630)</f>
        <v>0</v>
      </c>
      <c r="AL1630" s="99">
        <f>SUMIFS(通讯通路门店!$BC:$BC,通讯通路门店!$S:$S,$G1630)</f>
        <v>0</v>
      </c>
      <c r="AM1630" s="99">
        <f>SUMIFS(通讯通路门店!$BD:$BD,通讯通路门店!$S:$S,$G1630)</f>
        <v>0</v>
      </c>
      <c r="AN1630" s="99">
        <f>SUMIFS(通讯通路门店!$BF:$BF,通讯通路门店!$S:$S,$G1630)</f>
        <v>0</v>
      </c>
      <c r="AO1630" s="99">
        <f t="shared" si="127"/>
        <v>0</v>
      </c>
      <c r="AP1630" s="99">
        <f>SUMIFS(通讯通路门店!$K:$K,通讯通路门店!$S:$S,$G1630)</f>
        <v>0</v>
      </c>
      <c r="AQ1630" s="83"/>
      <c r="AR1630" s="99">
        <f>SUMIFS(通讯通路门店!$T:$T,通讯通路门店!$S:$S,$G1630)</f>
        <v>0</v>
      </c>
      <c r="AS1630" s="99">
        <f>SUMIFS(通讯通路门店!$U:$U,通讯通路门店!$S:$S,$G1630)</f>
        <v>0</v>
      </c>
      <c r="AT1630" s="99">
        <f>SUMIFS(通讯通路门店!$V:$V,通讯通路门店!$S:$S,$G1630)</f>
        <v>0</v>
      </c>
      <c r="AU1630" s="99">
        <f>SUMIFS(通讯通路门店!$W:$W,通讯通路门店!$S:$S,$G1630)</f>
        <v>0</v>
      </c>
      <c r="AV1630" s="99">
        <f>SUMIFS(通讯通路门店!$Z:$Z,通讯通路门店!$S:$S,$G1630)</f>
        <v>0</v>
      </c>
      <c r="AW1630" s="99">
        <f>SUMIFS(通讯通路门店!$AB:$AB,通讯通路门店!$S:$S,$G1630)</f>
        <v>0</v>
      </c>
      <c r="AX1630" s="99">
        <f>SUMIFS(通讯通路门店!$X:$X,通讯通路门店!$S:$S,$G1630)</f>
        <v>0</v>
      </c>
      <c r="AY1630" s="99">
        <f>SUMIFS(通讯通路门店!$Y:$Y,通讯通路门店!$S:$S,$G1630)</f>
        <v>0</v>
      </c>
      <c r="AZ1630" s="99">
        <f>SUMIFS(通讯通路门店!$AA:$AA,通讯通路门店!$S:$S,$G1630)</f>
        <v>0</v>
      </c>
      <c r="BA1630" s="99">
        <f t="shared" si="128"/>
        <v>0</v>
      </c>
      <c r="BB1630" s="99">
        <f t="shared" si="129"/>
        <v>0</v>
      </c>
      <c r="BC1630" s="99">
        <f>SUMIFS(通讯通路门店!$W:$W,通讯通路门店!$S:$S,$G1630,通讯通路门店!$J:$J,"荣耀体验店")+SUMIFS(通讯通路门店!$W:$W,通讯通路门店!$S:$S,$G1630,通讯通路门店!$J:$J,"荣耀授权专卖店")</f>
        <v>0</v>
      </c>
      <c r="BD1630" s="99">
        <f>SUMIFS(通讯通路门店!$Z:$Z,通讯通路门店!$S:$S,$G1630,通讯通路门店!$J:$J,"VIVO体验店")</f>
        <v>0</v>
      </c>
      <c r="BE1630" s="99">
        <f>SUMIFS(通讯通路门店!$AB:$AB,通讯通路门店!$S:$S,$G1630,通讯通路门店!$J:$J,"OPPO体验店")</f>
        <v>0</v>
      </c>
      <c r="BF1630" s="99">
        <f>SUMIFS(通讯通路门店!$X:$X,通讯通路门店!$S:$S,$G1630,通讯通路门店!$J:$J,"华为授权体验店")+SUMIFS(通讯通路门店!$AA:$AA,通讯通路门店!$S:$S,$G1630,通讯通路门店!$J:$J,"华为堡垒店")</f>
        <v>0</v>
      </c>
      <c r="BG1630" s="99">
        <f>SUMIFS(通讯通路门店!$Y:$Y,通讯通路门店!$S:$S,$G1630,通讯通路门店!$J:$J,"小米体验店")</f>
        <v>0</v>
      </c>
      <c r="BH1630" s="99">
        <f>SUMIFS(通讯通路门店!$AA:$AA,通讯通路门店!$S:$S,$G1630,通讯通路门店!$J:$J,"苹果体验店")</f>
        <v>0</v>
      </c>
      <c r="BI1630" s="99">
        <f>SUMIFS(通讯通路门店!$K:$K,通讯通路门店!$S:$S,$G1630,通讯通路门店!$J:$J,"其他品牌专卖店")</f>
        <v>0</v>
      </c>
      <c r="BJ1630" s="99">
        <f>SUMIFS(通讯通路门店!$AC:$AC,通讯通路门店!$S:$S,$G1630)</f>
        <v>0</v>
      </c>
      <c r="BK1630" s="99">
        <f>SUMIFS(通讯通路门店!$AD:$AD,通讯通路门店!$S:$S,$G1630)</f>
        <v>0</v>
      </c>
      <c r="BL1630" s="99">
        <f>SUMIFS(通讯通路门店!$AE:$AE,通讯通路门店!$S:$S,$G1630)</f>
        <v>0</v>
      </c>
      <c r="BM1630" s="99">
        <f>SUMIFS(通讯通路门店!$AF:$AF,通讯通路门店!$S:$S,$G1630)</f>
        <v>0</v>
      </c>
      <c r="BN1630" s="99">
        <f>SUMIFS(通讯通路门店!$AG:$AG,通讯通路门店!$S:$S,$G1630)</f>
        <v>0</v>
      </c>
      <c r="BO1630" s="99">
        <f>SUMIFS(通讯通路门店!$AH:$AH,通讯通路门店!$S:$S,$G1630)</f>
        <v>0</v>
      </c>
      <c r="BP1630" s="99">
        <f>SUMIFS(通讯通路门店!$AI:$AI,通讯通路门店!$S:$S,$G1630)</f>
        <v>0</v>
      </c>
      <c r="BQ1630" s="83"/>
    </row>
    <row r="1631" spans="1:69">
      <c r="A1631" s="99" t="str">
        <f>IFERROR(_xlfn.XLOOKUP($G1631,通讯通路门店!$S$4:$S$993933,通讯通路门店!$A$4:$A$993933,0,0),"")</f>
        <v>海南省</v>
      </c>
      <c r="B1631" s="99" t="str">
        <f>IFERROR(_xlfn.XLOOKUP($G1631,通讯通路门店!$S$4:$S$993933,通讯通路门店!$B$4:$B$993933,0,0),"")</f>
        <v>昌江黎族自治县</v>
      </c>
      <c r="C1631" s="99" t="str">
        <f>IFERROR(_xlfn.XLOOKUP($G1631,通讯通路门店!$S$4:$S$993933,通讯通路门店!$C$4:$C$993933,0,0),"")</f>
        <v>昌江黎族自治县</v>
      </c>
      <c r="D1631" s="99" t="str">
        <f>IFERROR(_xlfn.XLOOKUP($G1631,通讯通路门店!$S$4:$S$993933,通讯通路门店!$D$4:$D$993933,0,0),"")</f>
        <v>叉河镇</v>
      </c>
      <c r="E1631" s="83"/>
      <c r="F1631" s="83"/>
      <c r="G1631" s="101"/>
      <c r="H1631" s="102">
        <f>IFERROR(_xlfn.XLOOKUP($G1631,通讯通路门店!$S$4:$S$993933,通讯通路门店!$R$4:$R$993933,0,0),"")</f>
        <v>0</v>
      </c>
      <c r="I1631" s="83"/>
      <c r="J1631" s="83"/>
      <c r="K1631" s="83"/>
      <c r="L1631" s="83"/>
      <c r="M1631" s="83"/>
      <c r="N1631" s="83"/>
      <c r="O1631" s="83"/>
      <c r="P1631" s="83"/>
      <c r="Q1631" s="83"/>
      <c r="R1631" s="83"/>
      <c r="S1631" s="83"/>
      <c r="T1631" s="83"/>
      <c r="U1631" s="99">
        <f>COUNTIF(通讯通路门店!$S:$S,$G1631)</f>
        <v>0</v>
      </c>
      <c r="V1631" s="99">
        <f>COUNTIFS(通讯通路门店!$S:$S,$G1631,通讯通路门店!$J:$J,"综合卖场")</f>
        <v>0</v>
      </c>
      <c r="W1631" s="99">
        <f>SUMIFS(通讯通路门店!$AJ:$AJ,通讯通路门店!$S:$S,通讯客户沙盘!$G1631)</f>
        <v>0</v>
      </c>
      <c r="X1631" s="99">
        <f t="shared" si="125"/>
        <v>0</v>
      </c>
      <c r="Y1631" s="99">
        <f>COUNTIFS(通讯通路门店!$S:$S,$G1631,通讯通路门店!$J:$J,"荣耀体验店")+COUNTIFS(通讯通路门店!$S:$S,$G1631,通讯通路门店!$J:$J,"荣耀授权专卖店")</f>
        <v>0</v>
      </c>
      <c r="Z1631" s="99">
        <f>COUNTIFS(通讯通路门店!$S:$S,$G1631,通讯通路门店!$J:$J,"VIVO体验店")</f>
        <v>0</v>
      </c>
      <c r="AA1631" s="99">
        <f>COUNTIFS(通讯通路门店!$S:$S,$G1631,通讯通路门店!$J:$J,"OPPO体验店")</f>
        <v>0</v>
      </c>
      <c r="AB1631" s="99">
        <f>COUNTIFS(通讯通路门店!$S:$S,$G1631,通讯通路门店!$J:$J,"华为授权体验店")+COUNTIFS(通讯通路门店!$S:$S,$G1631,通讯通路门店!$J:$J,"华为堡垒店")</f>
        <v>0</v>
      </c>
      <c r="AC1631" s="99">
        <f>COUNTIFS(通讯通路门店!$S:$S,$G1631,通讯通路门店!$J:$J,"小米体验店")</f>
        <v>0</v>
      </c>
      <c r="AD1631" s="99">
        <f>COUNTIFS(通讯通路门店!$S:$S,$G1631,通讯通路门店!$J:$J,"苹果体验店")</f>
        <v>0</v>
      </c>
      <c r="AE1631" s="99">
        <f>COUNTIFS(通讯通路门店!$S:$S,$G1631,通讯通路门店!$J:$J,"其他品牌专卖店")</f>
        <v>0</v>
      </c>
      <c r="AF1631" s="99">
        <f>SUMIFS(通讯通路门店!$BI:$BI,通讯通路门店!$S:$S,$G1631)</f>
        <v>0</v>
      </c>
      <c r="AG1631" s="99">
        <f>SUMIFS(通讯通路门店!$BH:$BH,通讯通路门店!$S:$S,$G1631)</f>
        <v>0</v>
      </c>
      <c r="AH1631" s="99">
        <f t="shared" si="126"/>
        <v>0</v>
      </c>
      <c r="AI1631" s="99">
        <f>SUMIFS(通讯通路门店!$BB:$BB,通讯通路门店!$S:$S,$G1631)</f>
        <v>0</v>
      </c>
      <c r="AJ1631" s="99">
        <f>SUMIFS(通讯通路门店!$BE:$BE,通讯通路门店!$S:$S,$G1631)</f>
        <v>0</v>
      </c>
      <c r="AK1631" s="99">
        <f>SUMIFS(通讯通路门店!$BG:$BG,通讯通路门店!$S:$S,$G1631)</f>
        <v>0</v>
      </c>
      <c r="AL1631" s="99">
        <f>SUMIFS(通讯通路门店!$BC:$BC,通讯通路门店!$S:$S,$G1631)</f>
        <v>0</v>
      </c>
      <c r="AM1631" s="99">
        <f>SUMIFS(通讯通路门店!$BD:$BD,通讯通路门店!$S:$S,$G1631)</f>
        <v>0</v>
      </c>
      <c r="AN1631" s="99">
        <f>SUMIFS(通讯通路门店!$BF:$BF,通讯通路门店!$S:$S,$G1631)</f>
        <v>0</v>
      </c>
      <c r="AO1631" s="99">
        <f t="shared" si="127"/>
        <v>0</v>
      </c>
      <c r="AP1631" s="99">
        <f>SUMIFS(通讯通路门店!$K:$K,通讯通路门店!$S:$S,$G1631)</f>
        <v>0</v>
      </c>
      <c r="AQ1631" s="83"/>
      <c r="AR1631" s="99">
        <f>SUMIFS(通讯通路门店!$T:$T,通讯通路门店!$S:$S,$G1631)</f>
        <v>0</v>
      </c>
      <c r="AS1631" s="99">
        <f>SUMIFS(通讯通路门店!$U:$U,通讯通路门店!$S:$S,$G1631)</f>
        <v>0</v>
      </c>
      <c r="AT1631" s="99">
        <f>SUMIFS(通讯通路门店!$V:$V,通讯通路门店!$S:$S,$G1631)</f>
        <v>0</v>
      </c>
      <c r="AU1631" s="99">
        <f>SUMIFS(通讯通路门店!$W:$W,通讯通路门店!$S:$S,$G1631)</f>
        <v>0</v>
      </c>
      <c r="AV1631" s="99">
        <f>SUMIFS(通讯通路门店!$Z:$Z,通讯通路门店!$S:$S,$G1631)</f>
        <v>0</v>
      </c>
      <c r="AW1631" s="99">
        <f>SUMIFS(通讯通路门店!$AB:$AB,通讯通路门店!$S:$S,$G1631)</f>
        <v>0</v>
      </c>
      <c r="AX1631" s="99">
        <f>SUMIFS(通讯通路门店!$X:$X,通讯通路门店!$S:$S,$G1631)</f>
        <v>0</v>
      </c>
      <c r="AY1631" s="99">
        <f>SUMIFS(通讯通路门店!$Y:$Y,通讯通路门店!$S:$S,$G1631)</f>
        <v>0</v>
      </c>
      <c r="AZ1631" s="99">
        <f>SUMIFS(通讯通路门店!$AA:$AA,通讯通路门店!$S:$S,$G1631)</f>
        <v>0</v>
      </c>
      <c r="BA1631" s="99">
        <f t="shared" si="128"/>
        <v>0</v>
      </c>
      <c r="BB1631" s="99">
        <f t="shared" si="129"/>
        <v>0</v>
      </c>
      <c r="BC1631" s="99">
        <f>SUMIFS(通讯通路门店!$W:$W,通讯通路门店!$S:$S,$G1631,通讯通路门店!$J:$J,"荣耀体验店")+SUMIFS(通讯通路门店!$W:$W,通讯通路门店!$S:$S,$G1631,通讯通路门店!$J:$J,"荣耀授权专卖店")</f>
        <v>0</v>
      </c>
      <c r="BD1631" s="99">
        <f>SUMIFS(通讯通路门店!$Z:$Z,通讯通路门店!$S:$S,$G1631,通讯通路门店!$J:$J,"VIVO体验店")</f>
        <v>0</v>
      </c>
      <c r="BE1631" s="99">
        <f>SUMIFS(通讯通路门店!$AB:$AB,通讯通路门店!$S:$S,$G1631,通讯通路门店!$J:$J,"OPPO体验店")</f>
        <v>0</v>
      </c>
      <c r="BF1631" s="99">
        <f>SUMIFS(通讯通路门店!$X:$X,通讯通路门店!$S:$S,$G1631,通讯通路门店!$J:$J,"华为授权体验店")+SUMIFS(通讯通路门店!$AA:$AA,通讯通路门店!$S:$S,$G1631,通讯通路门店!$J:$J,"华为堡垒店")</f>
        <v>0</v>
      </c>
      <c r="BG1631" s="99">
        <f>SUMIFS(通讯通路门店!$Y:$Y,通讯通路门店!$S:$S,$G1631,通讯通路门店!$J:$J,"小米体验店")</f>
        <v>0</v>
      </c>
      <c r="BH1631" s="99">
        <f>SUMIFS(通讯通路门店!$AA:$AA,通讯通路门店!$S:$S,$G1631,通讯通路门店!$J:$J,"苹果体验店")</f>
        <v>0</v>
      </c>
      <c r="BI1631" s="99">
        <f>SUMIFS(通讯通路门店!$K:$K,通讯通路门店!$S:$S,$G1631,通讯通路门店!$J:$J,"其他品牌专卖店")</f>
        <v>0</v>
      </c>
      <c r="BJ1631" s="99">
        <f>SUMIFS(通讯通路门店!$AC:$AC,通讯通路门店!$S:$S,$G1631)</f>
        <v>0</v>
      </c>
      <c r="BK1631" s="99">
        <f>SUMIFS(通讯通路门店!$AD:$AD,通讯通路门店!$S:$S,$G1631)</f>
        <v>0</v>
      </c>
      <c r="BL1631" s="99">
        <f>SUMIFS(通讯通路门店!$AE:$AE,通讯通路门店!$S:$S,$G1631)</f>
        <v>0</v>
      </c>
      <c r="BM1631" s="99">
        <f>SUMIFS(通讯通路门店!$AF:$AF,通讯通路门店!$S:$S,$G1631)</f>
        <v>0</v>
      </c>
      <c r="BN1631" s="99">
        <f>SUMIFS(通讯通路门店!$AG:$AG,通讯通路门店!$S:$S,$G1631)</f>
        <v>0</v>
      </c>
      <c r="BO1631" s="99">
        <f>SUMIFS(通讯通路门店!$AH:$AH,通讯通路门店!$S:$S,$G1631)</f>
        <v>0</v>
      </c>
      <c r="BP1631" s="99">
        <f>SUMIFS(通讯通路门店!$AI:$AI,通讯通路门店!$S:$S,$G1631)</f>
        <v>0</v>
      </c>
      <c r="BQ1631" s="83"/>
    </row>
    <row r="1632" spans="1:69">
      <c r="A1632" s="99" t="str">
        <f>IFERROR(_xlfn.XLOOKUP($G1632,通讯通路门店!$S$4:$S$993933,通讯通路门店!$A$4:$A$993933,0,0),"")</f>
        <v>海南省</v>
      </c>
      <c r="B1632" s="99" t="str">
        <f>IFERROR(_xlfn.XLOOKUP($G1632,通讯通路门店!$S$4:$S$993933,通讯通路门店!$B$4:$B$993933,0,0),"")</f>
        <v>昌江黎族自治县</v>
      </c>
      <c r="C1632" s="99" t="str">
        <f>IFERROR(_xlfn.XLOOKUP($G1632,通讯通路门店!$S$4:$S$993933,通讯通路门店!$C$4:$C$993933,0,0),"")</f>
        <v>昌江黎族自治县</v>
      </c>
      <c r="D1632" s="99" t="str">
        <f>IFERROR(_xlfn.XLOOKUP($G1632,通讯通路门店!$S$4:$S$993933,通讯通路门店!$D$4:$D$993933,0,0),"")</f>
        <v>叉河镇</v>
      </c>
      <c r="E1632" s="83"/>
      <c r="F1632" s="83"/>
      <c r="G1632" s="101"/>
      <c r="H1632" s="102">
        <f>IFERROR(_xlfn.XLOOKUP($G1632,通讯通路门店!$S$4:$S$993933,通讯通路门店!$R$4:$R$993933,0,0),"")</f>
        <v>0</v>
      </c>
      <c r="I1632" s="83"/>
      <c r="J1632" s="83"/>
      <c r="K1632" s="83"/>
      <c r="L1632" s="83"/>
      <c r="M1632" s="83"/>
      <c r="N1632" s="83"/>
      <c r="O1632" s="83"/>
      <c r="P1632" s="83"/>
      <c r="Q1632" s="83"/>
      <c r="R1632" s="83"/>
      <c r="S1632" s="83"/>
      <c r="T1632" s="83"/>
      <c r="U1632" s="99">
        <f>COUNTIF(通讯通路门店!$S:$S,$G1632)</f>
        <v>0</v>
      </c>
      <c r="V1632" s="99">
        <f>COUNTIFS(通讯通路门店!$S:$S,$G1632,通讯通路门店!$J:$J,"综合卖场")</f>
        <v>0</v>
      </c>
      <c r="W1632" s="99">
        <f>SUMIFS(通讯通路门店!$AJ:$AJ,通讯通路门店!$S:$S,通讯客户沙盘!$G1632)</f>
        <v>0</v>
      </c>
      <c r="X1632" s="99">
        <f t="shared" si="125"/>
        <v>0</v>
      </c>
      <c r="Y1632" s="99">
        <f>COUNTIFS(通讯通路门店!$S:$S,$G1632,通讯通路门店!$J:$J,"荣耀体验店")+COUNTIFS(通讯通路门店!$S:$S,$G1632,通讯通路门店!$J:$J,"荣耀授权专卖店")</f>
        <v>0</v>
      </c>
      <c r="Z1632" s="99">
        <f>COUNTIFS(通讯通路门店!$S:$S,$G1632,通讯通路门店!$J:$J,"VIVO体验店")</f>
        <v>0</v>
      </c>
      <c r="AA1632" s="99">
        <f>COUNTIFS(通讯通路门店!$S:$S,$G1632,通讯通路门店!$J:$J,"OPPO体验店")</f>
        <v>0</v>
      </c>
      <c r="AB1632" s="99">
        <f>COUNTIFS(通讯通路门店!$S:$S,$G1632,通讯通路门店!$J:$J,"华为授权体验店")+COUNTIFS(通讯通路门店!$S:$S,$G1632,通讯通路门店!$J:$J,"华为堡垒店")</f>
        <v>0</v>
      </c>
      <c r="AC1632" s="99">
        <f>COUNTIFS(通讯通路门店!$S:$S,$G1632,通讯通路门店!$J:$J,"小米体验店")</f>
        <v>0</v>
      </c>
      <c r="AD1632" s="99">
        <f>COUNTIFS(通讯通路门店!$S:$S,$G1632,通讯通路门店!$J:$J,"苹果体验店")</f>
        <v>0</v>
      </c>
      <c r="AE1632" s="99">
        <f>COUNTIFS(通讯通路门店!$S:$S,$G1632,通讯通路门店!$J:$J,"其他品牌专卖店")</f>
        <v>0</v>
      </c>
      <c r="AF1632" s="99">
        <f>SUMIFS(通讯通路门店!$BI:$BI,通讯通路门店!$S:$S,$G1632)</f>
        <v>0</v>
      </c>
      <c r="AG1632" s="99">
        <f>SUMIFS(通讯通路门店!$BH:$BH,通讯通路门店!$S:$S,$G1632)</f>
        <v>0</v>
      </c>
      <c r="AH1632" s="99">
        <f t="shared" si="126"/>
        <v>0</v>
      </c>
      <c r="AI1632" s="99">
        <f>SUMIFS(通讯通路门店!$BB:$BB,通讯通路门店!$S:$S,$G1632)</f>
        <v>0</v>
      </c>
      <c r="AJ1632" s="99">
        <f>SUMIFS(通讯通路门店!$BE:$BE,通讯通路门店!$S:$S,$G1632)</f>
        <v>0</v>
      </c>
      <c r="AK1632" s="99">
        <f>SUMIFS(通讯通路门店!$BG:$BG,通讯通路门店!$S:$S,$G1632)</f>
        <v>0</v>
      </c>
      <c r="AL1632" s="99">
        <f>SUMIFS(通讯通路门店!$BC:$BC,通讯通路门店!$S:$S,$G1632)</f>
        <v>0</v>
      </c>
      <c r="AM1632" s="99">
        <f>SUMIFS(通讯通路门店!$BD:$BD,通讯通路门店!$S:$S,$G1632)</f>
        <v>0</v>
      </c>
      <c r="AN1632" s="99">
        <f>SUMIFS(通讯通路门店!$BF:$BF,通讯通路门店!$S:$S,$G1632)</f>
        <v>0</v>
      </c>
      <c r="AO1632" s="99">
        <f t="shared" si="127"/>
        <v>0</v>
      </c>
      <c r="AP1632" s="99">
        <f>SUMIFS(通讯通路门店!$K:$K,通讯通路门店!$S:$S,$G1632)</f>
        <v>0</v>
      </c>
      <c r="AQ1632" s="83"/>
      <c r="AR1632" s="99">
        <f>SUMIFS(通讯通路门店!$T:$T,通讯通路门店!$S:$S,$G1632)</f>
        <v>0</v>
      </c>
      <c r="AS1632" s="99">
        <f>SUMIFS(通讯通路门店!$U:$U,通讯通路门店!$S:$S,$G1632)</f>
        <v>0</v>
      </c>
      <c r="AT1632" s="99">
        <f>SUMIFS(通讯通路门店!$V:$V,通讯通路门店!$S:$S,$G1632)</f>
        <v>0</v>
      </c>
      <c r="AU1632" s="99">
        <f>SUMIFS(通讯通路门店!$W:$W,通讯通路门店!$S:$S,$G1632)</f>
        <v>0</v>
      </c>
      <c r="AV1632" s="99">
        <f>SUMIFS(通讯通路门店!$Z:$Z,通讯通路门店!$S:$S,$G1632)</f>
        <v>0</v>
      </c>
      <c r="AW1632" s="99">
        <f>SUMIFS(通讯通路门店!$AB:$AB,通讯通路门店!$S:$S,$G1632)</f>
        <v>0</v>
      </c>
      <c r="AX1632" s="99">
        <f>SUMIFS(通讯通路门店!$X:$X,通讯通路门店!$S:$S,$G1632)</f>
        <v>0</v>
      </c>
      <c r="AY1632" s="99">
        <f>SUMIFS(通讯通路门店!$Y:$Y,通讯通路门店!$S:$S,$G1632)</f>
        <v>0</v>
      </c>
      <c r="AZ1632" s="99">
        <f>SUMIFS(通讯通路门店!$AA:$AA,通讯通路门店!$S:$S,$G1632)</f>
        <v>0</v>
      </c>
      <c r="BA1632" s="99">
        <f t="shared" si="128"/>
        <v>0</v>
      </c>
      <c r="BB1632" s="99">
        <f t="shared" si="129"/>
        <v>0</v>
      </c>
      <c r="BC1632" s="99">
        <f>SUMIFS(通讯通路门店!$W:$W,通讯通路门店!$S:$S,$G1632,通讯通路门店!$J:$J,"荣耀体验店")+SUMIFS(通讯通路门店!$W:$W,通讯通路门店!$S:$S,$G1632,通讯通路门店!$J:$J,"荣耀授权专卖店")</f>
        <v>0</v>
      </c>
      <c r="BD1632" s="99">
        <f>SUMIFS(通讯通路门店!$Z:$Z,通讯通路门店!$S:$S,$G1632,通讯通路门店!$J:$J,"VIVO体验店")</f>
        <v>0</v>
      </c>
      <c r="BE1632" s="99">
        <f>SUMIFS(通讯通路门店!$AB:$AB,通讯通路门店!$S:$S,$G1632,通讯通路门店!$J:$J,"OPPO体验店")</f>
        <v>0</v>
      </c>
      <c r="BF1632" s="99">
        <f>SUMIFS(通讯通路门店!$X:$X,通讯通路门店!$S:$S,$G1632,通讯通路门店!$J:$J,"华为授权体验店")+SUMIFS(通讯通路门店!$AA:$AA,通讯通路门店!$S:$S,$G1632,通讯通路门店!$J:$J,"华为堡垒店")</f>
        <v>0</v>
      </c>
      <c r="BG1632" s="99">
        <f>SUMIFS(通讯通路门店!$Y:$Y,通讯通路门店!$S:$S,$G1632,通讯通路门店!$J:$J,"小米体验店")</f>
        <v>0</v>
      </c>
      <c r="BH1632" s="99">
        <f>SUMIFS(通讯通路门店!$AA:$AA,通讯通路门店!$S:$S,$G1632,通讯通路门店!$J:$J,"苹果体验店")</f>
        <v>0</v>
      </c>
      <c r="BI1632" s="99">
        <f>SUMIFS(通讯通路门店!$K:$K,通讯通路门店!$S:$S,$G1632,通讯通路门店!$J:$J,"其他品牌专卖店")</f>
        <v>0</v>
      </c>
      <c r="BJ1632" s="99">
        <f>SUMIFS(通讯通路门店!$AC:$AC,通讯通路门店!$S:$S,$G1632)</f>
        <v>0</v>
      </c>
      <c r="BK1632" s="99">
        <f>SUMIFS(通讯通路门店!$AD:$AD,通讯通路门店!$S:$S,$G1632)</f>
        <v>0</v>
      </c>
      <c r="BL1632" s="99">
        <f>SUMIFS(通讯通路门店!$AE:$AE,通讯通路门店!$S:$S,$G1632)</f>
        <v>0</v>
      </c>
      <c r="BM1632" s="99">
        <f>SUMIFS(通讯通路门店!$AF:$AF,通讯通路门店!$S:$S,$G1632)</f>
        <v>0</v>
      </c>
      <c r="BN1632" s="99">
        <f>SUMIFS(通讯通路门店!$AG:$AG,通讯通路门店!$S:$S,$G1632)</f>
        <v>0</v>
      </c>
      <c r="BO1632" s="99">
        <f>SUMIFS(通讯通路门店!$AH:$AH,通讯通路门店!$S:$S,$G1632)</f>
        <v>0</v>
      </c>
      <c r="BP1632" s="99">
        <f>SUMIFS(通讯通路门店!$AI:$AI,通讯通路门店!$S:$S,$G1632)</f>
        <v>0</v>
      </c>
      <c r="BQ1632" s="83"/>
    </row>
    <row r="1633" spans="1:69">
      <c r="A1633" s="99" t="str">
        <f>IFERROR(_xlfn.XLOOKUP($G1633,通讯通路门店!$S$4:$S$993933,通讯通路门店!$A$4:$A$993933,0,0),"")</f>
        <v>海南省</v>
      </c>
      <c r="B1633" s="99" t="str">
        <f>IFERROR(_xlfn.XLOOKUP($G1633,通讯通路门店!$S$4:$S$993933,通讯通路门店!$B$4:$B$993933,0,0),"")</f>
        <v>昌江黎族自治县</v>
      </c>
      <c r="C1633" s="99" t="str">
        <f>IFERROR(_xlfn.XLOOKUP($G1633,通讯通路门店!$S$4:$S$993933,通讯通路门店!$C$4:$C$993933,0,0),"")</f>
        <v>昌江黎族自治县</v>
      </c>
      <c r="D1633" s="99" t="str">
        <f>IFERROR(_xlfn.XLOOKUP($G1633,通讯通路门店!$S$4:$S$993933,通讯通路门店!$D$4:$D$993933,0,0),"")</f>
        <v>叉河镇</v>
      </c>
      <c r="E1633" s="83"/>
      <c r="F1633" s="83"/>
      <c r="G1633" s="101"/>
      <c r="H1633" s="102">
        <f>IFERROR(_xlfn.XLOOKUP($G1633,通讯通路门店!$S$4:$S$993933,通讯通路门店!$R$4:$R$993933,0,0),"")</f>
        <v>0</v>
      </c>
      <c r="I1633" s="83"/>
      <c r="J1633" s="83"/>
      <c r="K1633" s="83"/>
      <c r="L1633" s="83"/>
      <c r="M1633" s="83"/>
      <c r="N1633" s="83"/>
      <c r="O1633" s="83"/>
      <c r="P1633" s="83"/>
      <c r="Q1633" s="83"/>
      <c r="R1633" s="83"/>
      <c r="S1633" s="83"/>
      <c r="T1633" s="83"/>
      <c r="U1633" s="99">
        <f>COUNTIF(通讯通路门店!$S:$S,$G1633)</f>
        <v>0</v>
      </c>
      <c r="V1633" s="99">
        <f>COUNTIFS(通讯通路门店!$S:$S,$G1633,通讯通路门店!$J:$J,"综合卖场")</f>
        <v>0</v>
      </c>
      <c r="W1633" s="99">
        <f>SUMIFS(通讯通路门店!$AJ:$AJ,通讯通路门店!$S:$S,通讯客户沙盘!$G1633)</f>
        <v>0</v>
      </c>
      <c r="X1633" s="99">
        <f t="shared" si="125"/>
        <v>0</v>
      </c>
      <c r="Y1633" s="99">
        <f>COUNTIFS(通讯通路门店!$S:$S,$G1633,通讯通路门店!$J:$J,"荣耀体验店")+COUNTIFS(通讯通路门店!$S:$S,$G1633,通讯通路门店!$J:$J,"荣耀授权专卖店")</f>
        <v>0</v>
      </c>
      <c r="Z1633" s="99">
        <f>COUNTIFS(通讯通路门店!$S:$S,$G1633,通讯通路门店!$J:$J,"VIVO体验店")</f>
        <v>0</v>
      </c>
      <c r="AA1633" s="99">
        <f>COUNTIFS(通讯通路门店!$S:$S,$G1633,通讯通路门店!$J:$J,"OPPO体验店")</f>
        <v>0</v>
      </c>
      <c r="AB1633" s="99">
        <f>COUNTIFS(通讯通路门店!$S:$S,$G1633,通讯通路门店!$J:$J,"华为授权体验店")+COUNTIFS(通讯通路门店!$S:$S,$G1633,通讯通路门店!$J:$J,"华为堡垒店")</f>
        <v>0</v>
      </c>
      <c r="AC1633" s="99">
        <f>COUNTIFS(通讯通路门店!$S:$S,$G1633,通讯通路门店!$J:$J,"小米体验店")</f>
        <v>0</v>
      </c>
      <c r="AD1633" s="99">
        <f>COUNTIFS(通讯通路门店!$S:$S,$G1633,通讯通路门店!$J:$J,"苹果体验店")</f>
        <v>0</v>
      </c>
      <c r="AE1633" s="99">
        <f>COUNTIFS(通讯通路门店!$S:$S,$G1633,通讯通路门店!$J:$J,"其他品牌专卖店")</f>
        <v>0</v>
      </c>
      <c r="AF1633" s="99">
        <f>SUMIFS(通讯通路门店!$BI:$BI,通讯通路门店!$S:$S,$G1633)</f>
        <v>0</v>
      </c>
      <c r="AG1633" s="99">
        <f>SUMIFS(通讯通路门店!$BH:$BH,通讯通路门店!$S:$S,$G1633)</f>
        <v>0</v>
      </c>
      <c r="AH1633" s="99">
        <f t="shared" si="126"/>
        <v>0</v>
      </c>
      <c r="AI1633" s="99">
        <f>SUMIFS(通讯通路门店!$BB:$BB,通讯通路门店!$S:$S,$G1633)</f>
        <v>0</v>
      </c>
      <c r="AJ1633" s="99">
        <f>SUMIFS(通讯通路门店!$BE:$BE,通讯通路门店!$S:$S,$G1633)</f>
        <v>0</v>
      </c>
      <c r="AK1633" s="99">
        <f>SUMIFS(通讯通路门店!$BG:$BG,通讯通路门店!$S:$S,$G1633)</f>
        <v>0</v>
      </c>
      <c r="AL1633" s="99">
        <f>SUMIFS(通讯通路门店!$BC:$BC,通讯通路门店!$S:$S,$G1633)</f>
        <v>0</v>
      </c>
      <c r="AM1633" s="99">
        <f>SUMIFS(通讯通路门店!$BD:$BD,通讯通路门店!$S:$S,$G1633)</f>
        <v>0</v>
      </c>
      <c r="AN1633" s="99">
        <f>SUMIFS(通讯通路门店!$BF:$BF,通讯通路门店!$S:$S,$G1633)</f>
        <v>0</v>
      </c>
      <c r="AO1633" s="99">
        <f t="shared" si="127"/>
        <v>0</v>
      </c>
      <c r="AP1633" s="99">
        <f>SUMIFS(通讯通路门店!$K:$K,通讯通路门店!$S:$S,$G1633)</f>
        <v>0</v>
      </c>
      <c r="AQ1633" s="83"/>
      <c r="AR1633" s="99">
        <f>SUMIFS(通讯通路门店!$T:$T,通讯通路门店!$S:$S,$G1633)</f>
        <v>0</v>
      </c>
      <c r="AS1633" s="99">
        <f>SUMIFS(通讯通路门店!$U:$U,通讯通路门店!$S:$S,$G1633)</f>
        <v>0</v>
      </c>
      <c r="AT1633" s="99">
        <f>SUMIFS(通讯通路门店!$V:$V,通讯通路门店!$S:$S,$G1633)</f>
        <v>0</v>
      </c>
      <c r="AU1633" s="99">
        <f>SUMIFS(通讯通路门店!$W:$W,通讯通路门店!$S:$S,$G1633)</f>
        <v>0</v>
      </c>
      <c r="AV1633" s="99">
        <f>SUMIFS(通讯通路门店!$Z:$Z,通讯通路门店!$S:$S,$G1633)</f>
        <v>0</v>
      </c>
      <c r="AW1633" s="99">
        <f>SUMIFS(通讯通路门店!$AB:$AB,通讯通路门店!$S:$S,$G1633)</f>
        <v>0</v>
      </c>
      <c r="AX1633" s="99">
        <f>SUMIFS(通讯通路门店!$X:$X,通讯通路门店!$S:$S,$G1633)</f>
        <v>0</v>
      </c>
      <c r="AY1633" s="99">
        <f>SUMIFS(通讯通路门店!$Y:$Y,通讯通路门店!$S:$S,$G1633)</f>
        <v>0</v>
      </c>
      <c r="AZ1633" s="99">
        <f>SUMIFS(通讯通路门店!$AA:$AA,通讯通路门店!$S:$S,$G1633)</f>
        <v>0</v>
      </c>
      <c r="BA1633" s="99">
        <f t="shared" si="128"/>
        <v>0</v>
      </c>
      <c r="BB1633" s="99">
        <f t="shared" si="129"/>
        <v>0</v>
      </c>
      <c r="BC1633" s="99">
        <f>SUMIFS(通讯通路门店!$W:$W,通讯通路门店!$S:$S,$G1633,通讯通路门店!$J:$J,"荣耀体验店")+SUMIFS(通讯通路门店!$W:$W,通讯通路门店!$S:$S,$G1633,通讯通路门店!$J:$J,"荣耀授权专卖店")</f>
        <v>0</v>
      </c>
      <c r="BD1633" s="99">
        <f>SUMIFS(通讯通路门店!$Z:$Z,通讯通路门店!$S:$S,$G1633,通讯通路门店!$J:$J,"VIVO体验店")</f>
        <v>0</v>
      </c>
      <c r="BE1633" s="99">
        <f>SUMIFS(通讯通路门店!$AB:$AB,通讯通路门店!$S:$S,$G1633,通讯通路门店!$J:$J,"OPPO体验店")</f>
        <v>0</v>
      </c>
      <c r="BF1633" s="99">
        <f>SUMIFS(通讯通路门店!$X:$X,通讯通路门店!$S:$S,$G1633,通讯通路门店!$J:$J,"华为授权体验店")+SUMIFS(通讯通路门店!$AA:$AA,通讯通路门店!$S:$S,$G1633,通讯通路门店!$J:$J,"华为堡垒店")</f>
        <v>0</v>
      </c>
      <c r="BG1633" s="99">
        <f>SUMIFS(通讯通路门店!$Y:$Y,通讯通路门店!$S:$S,$G1633,通讯通路门店!$J:$J,"小米体验店")</f>
        <v>0</v>
      </c>
      <c r="BH1633" s="99">
        <f>SUMIFS(通讯通路门店!$AA:$AA,通讯通路门店!$S:$S,$G1633,通讯通路门店!$J:$J,"苹果体验店")</f>
        <v>0</v>
      </c>
      <c r="BI1633" s="99">
        <f>SUMIFS(通讯通路门店!$K:$K,通讯通路门店!$S:$S,$G1633,通讯通路门店!$J:$J,"其他品牌专卖店")</f>
        <v>0</v>
      </c>
      <c r="BJ1633" s="99">
        <f>SUMIFS(通讯通路门店!$AC:$AC,通讯通路门店!$S:$S,$G1633)</f>
        <v>0</v>
      </c>
      <c r="BK1633" s="99">
        <f>SUMIFS(通讯通路门店!$AD:$AD,通讯通路门店!$S:$S,$G1633)</f>
        <v>0</v>
      </c>
      <c r="BL1633" s="99">
        <f>SUMIFS(通讯通路门店!$AE:$AE,通讯通路门店!$S:$S,$G1633)</f>
        <v>0</v>
      </c>
      <c r="BM1633" s="99">
        <f>SUMIFS(通讯通路门店!$AF:$AF,通讯通路门店!$S:$S,$G1633)</f>
        <v>0</v>
      </c>
      <c r="BN1633" s="99">
        <f>SUMIFS(通讯通路门店!$AG:$AG,通讯通路门店!$S:$S,$G1633)</f>
        <v>0</v>
      </c>
      <c r="BO1633" s="99">
        <f>SUMIFS(通讯通路门店!$AH:$AH,通讯通路门店!$S:$S,$G1633)</f>
        <v>0</v>
      </c>
      <c r="BP1633" s="99">
        <f>SUMIFS(通讯通路门店!$AI:$AI,通讯通路门店!$S:$S,$G1633)</f>
        <v>0</v>
      </c>
      <c r="BQ1633" s="83"/>
    </row>
    <row r="1634" spans="1:69">
      <c r="A1634" s="99" t="str">
        <f>IFERROR(_xlfn.XLOOKUP($G1634,通讯通路门店!$S$4:$S$993933,通讯通路门店!$A$4:$A$993933,0,0),"")</f>
        <v>海南省</v>
      </c>
      <c r="B1634" s="99" t="str">
        <f>IFERROR(_xlfn.XLOOKUP($G1634,通讯通路门店!$S$4:$S$993933,通讯通路门店!$B$4:$B$993933,0,0),"")</f>
        <v>昌江黎族自治县</v>
      </c>
      <c r="C1634" s="99" t="str">
        <f>IFERROR(_xlfn.XLOOKUP($G1634,通讯通路门店!$S$4:$S$993933,通讯通路门店!$C$4:$C$993933,0,0),"")</f>
        <v>昌江黎族自治县</v>
      </c>
      <c r="D1634" s="99" t="str">
        <f>IFERROR(_xlfn.XLOOKUP($G1634,通讯通路门店!$S$4:$S$993933,通讯通路门店!$D$4:$D$993933,0,0),"")</f>
        <v>叉河镇</v>
      </c>
      <c r="E1634" s="83"/>
      <c r="F1634" s="83"/>
      <c r="G1634" s="101"/>
      <c r="H1634" s="102">
        <f>IFERROR(_xlfn.XLOOKUP($G1634,通讯通路门店!$S$4:$S$993933,通讯通路门店!$R$4:$R$993933,0,0),"")</f>
        <v>0</v>
      </c>
      <c r="I1634" s="83"/>
      <c r="J1634" s="83"/>
      <c r="K1634" s="83"/>
      <c r="L1634" s="83"/>
      <c r="M1634" s="83"/>
      <c r="N1634" s="83"/>
      <c r="O1634" s="83"/>
      <c r="P1634" s="83"/>
      <c r="Q1634" s="83"/>
      <c r="R1634" s="83"/>
      <c r="S1634" s="83"/>
      <c r="T1634" s="83"/>
      <c r="U1634" s="99">
        <f>COUNTIF(通讯通路门店!$S:$S,$G1634)</f>
        <v>0</v>
      </c>
      <c r="V1634" s="99">
        <f>COUNTIFS(通讯通路门店!$S:$S,$G1634,通讯通路门店!$J:$J,"综合卖场")</f>
        <v>0</v>
      </c>
      <c r="W1634" s="99">
        <f>SUMIFS(通讯通路门店!$AJ:$AJ,通讯通路门店!$S:$S,通讯客户沙盘!$G1634)</f>
        <v>0</v>
      </c>
      <c r="X1634" s="99">
        <f t="shared" si="125"/>
        <v>0</v>
      </c>
      <c r="Y1634" s="99">
        <f>COUNTIFS(通讯通路门店!$S:$S,$G1634,通讯通路门店!$J:$J,"荣耀体验店")+COUNTIFS(通讯通路门店!$S:$S,$G1634,通讯通路门店!$J:$J,"荣耀授权专卖店")</f>
        <v>0</v>
      </c>
      <c r="Z1634" s="99">
        <f>COUNTIFS(通讯通路门店!$S:$S,$G1634,通讯通路门店!$J:$J,"VIVO体验店")</f>
        <v>0</v>
      </c>
      <c r="AA1634" s="99">
        <f>COUNTIFS(通讯通路门店!$S:$S,$G1634,通讯通路门店!$J:$J,"OPPO体验店")</f>
        <v>0</v>
      </c>
      <c r="AB1634" s="99">
        <f>COUNTIFS(通讯通路门店!$S:$S,$G1634,通讯通路门店!$J:$J,"华为授权体验店")+COUNTIFS(通讯通路门店!$S:$S,$G1634,通讯通路门店!$J:$J,"华为堡垒店")</f>
        <v>0</v>
      </c>
      <c r="AC1634" s="99">
        <f>COUNTIFS(通讯通路门店!$S:$S,$G1634,通讯通路门店!$J:$J,"小米体验店")</f>
        <v>0</v>
      </c>
      <c r="AD1634" s="99">
        <f>COUNTIFS(通讯通路门店!$S:$S,$G1634,通讯通路门店!$J:$J,"苹果体验店")</f>
        <v>0</v>
      </c>
      <c r="AE1634" s="99">
        <f>COUNTIFS(通讯通路门店!$S:$S,$G1634,通讯通路门店!$J:$J,"其他品牌专卖店")</f>
        <v>0</v>
      </c>
      <c r="AF1634" s="99">
        <f>SUMIFS(通讯通路门店!$BI:$BI,通讯通路门店!$S:$S,$G1634)</f>
        <v>0</v>
      </c>
      <c r="AG1634" s="99">
        <f>SUMIFS(通讯通路门店!$BH:$BH,通讯通路门店!$S:$S,$G1634)</f>
        <v>0</v>
      </c>
      <c r="AH1634" s="99">
        <f t="shared" si="126"/>
        <v>0</v>
      </c>
      <c r="AI1634" s="99">
        <f>SUMIFS(通讯通路门店!$BB:$BB,通讯通路门店!$S:$S,$G1634)</f>
        <v>0</v>
      </c>
      <c r="AJ1634" s="99">
        <f>SUMIFS(通讯通路门店!$BE:$BE,通讯通路门店!$S:$S,$G1634)</f>
        <v>0</v>
      </c>
      <c r="AK1634" s="99">
        <f>SUMIFS(通讯通路门店!$BG:$BG,通讯通路门店!$S:$S,$G1634)</f>
        <v>0</v>
      </c>
      <c r="AL1634" s="99">
        <f>SUMIFS(通讯通路门店!$BC:$BC,通讯通路门店!$S:$S,$G1634)</f>
        <v>0</v>
      </c>
      <c r="AM1634" s="99">
        <f>SUMIFS(通讯通路门店!$BD:$BD,通讯通路门店!$S:$S,$G1634)</f>
        <v>0</v>
      </c>
      <c r="AN1634" s="99">
        <f>SUMIFS(通讯通路门店!$BF:$BF,通讯通路门店!$S:$S,$G1634)</f>
        <v>0</v>
      </c>
      <c r="AO1634" s="99">
        <f t="shared" si="127"/>
        <v>0</v>
      </c>
      <c r="AP1634" s="99">
        <f>SUMIFS(通讯通路门店!$K:$K,通讯通路门店!$S:$S,$G1634)</f>
        <v>0</v>
      </c>
      <c r="AQ1634" s="83"/>
      <c r="AR1634" s="99">
        <f>SUMIFS(通讯通路门店!$T:$T,通讯通路门店!$S:$S,$G1634)</f>
        <v>0</v>
      </c>
      <c r="AS1634" s="99">
        <f>SUMIFS(通讯通路门店!$U:$U,通讯通路门店!$S:$S,$G1634)</f>
        <v>0</v>
      </c>
      <c r="AT1634" s="99">
        <f>SUMIFS(通讯通路门店!$V:$V,通讯通路门店!$S:$S,$G1634)</f>
        <v>0</v>
      </c>
      <c r="AU1634" s="99">
        <f>SUMIFS(通讯通路门店!$W:$W,通讯通路门店!$S:$S,$G1634)</f>
        <v>0</v>
      </c>
      <c r="AV1634" s="99">
        <f>SUMIFS(通讯通路门店!$Z:$Z,通讯通路门店!$S:$S,$G1634)</f>
        <v>0</v>
      </c>
      <c r="AW1634" s="99">
        <f>SUMIFS(通讯通路门店!$AB:$AB,通讯通路门店!$S:$S,$G1634)</f>
        <v>0</v>
      </c>
      <c r="AX1634" s="99">
        <f>SUMIFS(通讯通路门店!$X:$X,通讯通路门店!$S:$S,$G1634)</f>
        <v>0</v>
      </c>
      <c r="AY1634" s="99">
        <f>SUMIFS(通讯通路门店!$Y:$Y,通讯通路门店!$S:$S,$G1634)</f>
        <v>0</v>
      </c>
      <c r="AZ1634" s="99">
        <f>SUMIFS(通讯通路门店!$AA:$AA,通讯通路门店!$S:$S,$G1634)</f>
        <v>0</v>
      </c>
      <c r="BA1634" s="99">
        <f t="shared" si="128"/>
        <v>0</v>
      </c>
      <c r="BB1634" s="99">
        <f t="shared" si="129"/>
        <v>0</v>
      </c>
      <c r="BC1634" s="99">
        <f>SUMIFS(通讯通路门店!$W:$W,通讯通路门店!$S:$S,$G1634,通讯通路门店!$J:$J,"荣耀体验店")+SUMIFS(通讯通路门店!$W:$W,通讯通路门店!$S:$S,$G1634,通讯通路门店!$J:$J,"荣耀授权专卖店")</f>
        <v>0</v>
      </c>
      <c r="BD1634" s="99">
        <f>SUMIFS(通讯通路门店!$Z:$Z,通讯通路门店!$S:$S,$G1634,通讯通路门店!$J:$J,"VIVO体验店")</f>
        <v>0</v>
      </c>
      <c r="BE1634" s="99">
        <f>SUMIFS(通讯通路门店!$AB:$AB,通讯通路门店!$S:$S,$G1634,通讯通路门店!$J:$J,"OPPO体验店")</f>
        <v>0</v>
      </c>
      <c r="BF1634" s="99">
        <f>SUMIFS(通讯通路门店!$X:$X,通讯通路门店!$S:$S,$G1634,通讯通路门店!$J:$J,"华为授权体验店")+SUMIFS(通讯通路门店!$AA:$AA,通讯通路门店!$S:$S,$G1634,通讯通路门店!$J:$J,"华为堡垒店")</f>
        <v>0</v>
      </c>
      <c r="BG1634" s="99">
        <f>SUMIFS(通讯通路门店!$Y:$Y,通讯通路门店!$S:$S,$G1634,通讯通路门店!$J:$J,"小米体验店")</f>
        <v>0</v>
      </c>
      <c r="BH1634" s="99">
        <f>SUMIFS(通讯通路门店!$AA:$AA,通讯通路门店!$S:$S,$G1634,通讯通路门店!$J:$J,"苹果体验店")</f>
        <v>0</v>
      </c>
      <c r="BI1634" s="99">
        <f>SUMIFS(通讯通路门店!$K:$K,通讯通路门店!$S:$S,$G1634,通讯通路门店!$J:$J,"其他品牌专卖店")</f>
        <v>0</v>
      </c>
      <c r="BJ1634" s="99">
        <f>SUMIFS(通讯通路门店!$AC:$AC,通讯通路门店!$S:$S,$G1634)</f>
        <v>0</v>
      </c>
      <c r="BK1634" s="99">
        <f>SUMIFS(通讯通路门店!$AD:$AD,通讯通路门店!$S:$S,$G1634)</f>
        <v>0</v>
      </c>
      <c r="BL1634" s="99">
        <f>SUMIFS(通讯通路门店!$AE:$AE,通讯通路门店!$S:$S,$G1634)</f>
        <v>0</v>
      </c>
      <c r="BM1634" s="99">
        <f>SUMIFS(通讯通路门店!$AF:$AF,通讯通路门店!$S:$S,$G1634)</f>
        <v>0</v>
      </c>
      <c r="BN1634" s="99">
        <f>SUMIFS(通讯通路门店!$AG:$AG,通讯通路门店!$S:$S,$G1634)</f>
        <v>0</v>
      </c>
      <c r="BO1634" s="99">
        <f>SUMIFS(通讯通路门店!$AH:$AH,通讯通路门店!$S:$S,$G1634)</f>
        <v>0</v>
      </c>
      <c r="BP1634" s="99">
        <f>SUMIFS(通讯通路门店!$AI:$AI,通讯通路门店!$S:$S,$G1634)</f>
        <v>0</v>
      </c>
      <c r="BQ1634" s="83"/>
    </row>
    <row r="1635" spans="1:69">
      <c r="A1635" s="99" t="str">
        <f>IFERROR(_xlfn.XLOOKUP($G1635,通讯通路门店!$S$4:$S$993933,通讯通路门店!$A$4:$A$993933,0,0),"")</f>
        <v>海南省</v>
      </c>
      <c r="B1635" s="99" t="str">
        <f>IFERROR(_xlfn.XLOOKUP($G1635,通讯通路门店!$S$4:$S$993933,通讯通路门店!$B$4:$B$993933,0,0),"")</f>
        <v>昌江黎族自治县</v>
      </c>
      <c r="C1635" s="99" t="str">
        <f>IFERROR(_xlfn.XLOOKUP($G1635,通讯通路门店!$S$4:$S$993933,通讯通路门店!$C$4:$C$993933,0,0),"")</f>
        <v>昌江黎族自治县</v>
      </c>
      <c r="D1635" s="99" t="str">
        <f>IFERROR(_xlfn.XLOOKUP($G1635,通讯通路门店!$S$4:$S$993933,通讯通路门店!$D$4:$D$993933,0,0),"")</f>
        <v>叉河镇</v>
      </c>
      <c r="E1635" s="83"/>
      <c r="F1635" s="83"/>
      <c r="G1635" s="101"/>
      <c r="H1635" s="102">
        <f>IFERROR(_xlfn.XLOOKUP($G1635,通讯通路门店!$S$4:$S$993933,通讯通路门店!$R$4:$R$993933,0,0),"")</f>
        <v>0</v>
      </c>
      <c r="I1635" s="83"/>
      <c r="J1635" s="83"/>
      <c r="K1635" s="83"/>
      <c r="L1635" s="83"/>
      <c r="M1635" s="83"/>
      <c r="N1635" s="83"/>
      <c r="O1635" s="83"/>
      <c r="P1635" s="83"/>
      <c r="Q1635" s="83"/>
      <c r="R1635" s="83"/>
      <c r="S1635" s="83"/>
      <c r="T1635" s="83"/>
      <c r="U1635" s="99">
        <f>COUNTIF(通讯通路门店!$S:$S,$G1635)</f>
        <v>0</v>
      </c>
      <c r="V1635" s="99">
        <f>COUNTIFS(通讯通路门店!$S:$S,$G1635,通讯通路门店!$J:$J,"综合卖场")</f>
        <v>0</v>
      </c>
      <c r="W1635" s="99">
        <f>SUMIFS(通讯通路门店!$AJ:$AJ,通讯通路门店!$S:$S,通讯客户沙盘!$G1635)</f>
        <v>0</v>
      </c>
      <c r="X1635" s="99">
        <f t="shared" si="125"/>
        <v>0</v>
      </c>
      <c r="Y1635" s="99">
        <f>COUNTIFS(通讯通路门店!$S:$S,$G1635,通讯通路门店!$J:$J,"荣耀体验店")+COUNTIFS(通讯通路门店!$S:$S,$G1635,通讯通路门店!$J:$J,"荣耀授权专卖店")</f>
        <v>0</v>
      </c>
      <c r="Z1635" s="99">
        <f>COUNTIFS(通讯通路门店!$S:$S,$G1635,通讯通路门店!$J:$J,"VIVO体验店")</f>
        <v>0</v>
      </c>
      <c r="AA1635" s="99">
        <f>COUNTIFS(通讯通路门店!$S:$S,$G1635,通讯通路门店!$J:$J,"OPPO体验店")</f>
        <v>0</v>
      </c>
      <c r="AB1635" s="99">
        <f>COUNTIFS(通讯通路门店!$S:$S,$G1635,通讯通路门店!$J:$J,"华为授权体验店")+COUNTIFS(通讯通路门店!$S:$S,$G1635,通讯通路门店!$J:$J,"华为堡垒店")</f>
        <v>0</v>
      </c>
      <c r="AC1635" s="99">
        <f>COUNTIFS(通讯通路门店!$S:$S,$G1635,通讯通路门店!$J:$J,"小米体验店")</f>
        <v>0</v>
      </c>
      <c r="AD1635" s="99">
        <f>COUNTIFS(通讯通路门店!$S:$S,$G1635,通讯通路门店!$J:$J,"苹果体验店")</f>
        <v>0</v>
      </c>
      <c r="AE1635" s="99">
        <f>COUNTIFS(通讯通路门店!$S:$S,$G1635,通讯通路门店!$J:$J,"其他品牌专卖店")</f>
        <v>0</v>
      </c>
      <c r="AF1635" s="99">
        <f>SUMIFS(通讯通路门店!$BI:$BI,通讯通路门店!$S:$S,$G1635)</f>
        <v>0</v>
      </c>
      <c r="AG1635" s="99">
        <f>SUMIFS(通讯通路门店!$BH:$BH,通讯通路门店!$S:$S,$G1635)</f>
        <v>0</v>
      </c>
      <c r="AH1635" s="99">
        <f t="shared" si="126"/>
        <v>0</v>
      </c>
      <c r="AI1635" s="99">
        <f>SUMIFS(通讯通路门店!$BB:$BB,通讯通路门店!$S:$S,$G1635)</f>
        <v>0</v>
      </c>
      <c r="AJ1635" s="99">
        <f>SUMIFS(通讯通路门店!$BE:$BE,通讯通路门店!$S:$S,$G1635)</f>
        <v>0</v>
      </c>
      <c r="AK1635" s="99">
        <f>SUMIFS(通讯通路门店!$BG:$BG,通讯通路门店!$S:$S,$G1635)</f>
        <v>0</v>
      </c>
      <c r="AL1635" s="99">
        <f>SUMIFS(通讯通路门店!$BC:$BC,通讯通路门店!$S:$S,$G1635)</f>
        <v>0</v>
      </c>
      <c r="AM1635" s="99">
        <f>SUMIFS(通讯通路门店!$BD:$BD,通讯通路门店!$S:$S,$G1635)</f>
        <v>0</v>
      </c>
      <c r="AN1635" s="99">
        <f>SUMIFS(通讯通路门店!$BF:$BF,通讯通路门店!$S:$S,$G1635)</f>
        <v>0</v>
      </c>
      <c r="AO1635" s="99">
        <f t="shared" si="127"/>
        <v>0</v>
      </c>
      <c r="AP1635" s="99">
        <f>SUMIFS(通讯通路门店!$K:$K,通讯通路门店!$S:$S,$G1635)</f>
        <v>0</v>
      </c>
      <c r="AQ1635" s="83"/>
      <c r="AR1635" s="99">
        <f>SUMIFS(通讯通路门店!$T:$T,通讯通路门店!$S:$S,$G1635)</f>
        <v>0</v>
      </c>
      <c r="AS1635" s="99">
        <f>SUMIFS(通讯通路门店!$U:$U,通讯通路门店!$S:$S,$G1635)</f>
        <v>0</v>
      </c>
      <c r="AT1635" s="99">
        <f>SUMIFS(通讯通路门店!$V:$V,通讯通路门店!$S:$S,$G1635)</f>
        <v>0</v>
      </c>
      <c r="AU1635" s="99">
        <f>SUMIFS(通讯通路门店!$W:$W,通讯通路门店!$S:$S,$G1635)</f>
        <v>0</v>
      </c>
      <c r="AV1635" s="99">
        <f>SUMIFS(通讯通路门店!$Z:$Z,通讯通路门店!$S:$S,$G1635)</f>
        <v>0</v>
      </c>
      <c r="AW1635" s="99">
        <f>SUMIFS(通讯通路门店!$AB:$AB,通讯通路门店!$S:$S,$G1635)</f>
        <v>0</v>
      </c>
      <c r="AX1635" s="99">
        <f>SUMIFS(通讯通路门店!$X:$X,通讯通路门店!$S:$S,$G1635)</f>
        <v>0</v>
      </c>
      <c r="AY1635" s="99">
        <f>SUMIFS(通讯通路门店!$Y:$Y,通讯通路门店!$S:$S,$G1635)</f>
        <v>0</v>
      </c>
      <c r="AZ1635" s="99">
        <f>SUMIFS(通讯通路门店!$AA:$AA,通讯通路门店!$S:$S,$G1635)</f>
        <v>0</v>
      </c>
      <c r="BA1635" s="99">
        <f t="shared" si="128"/>
        <v>0</v>
      </c>
      <c r="BB1635" s="99">
        <f t="shared" si="129"/>
        <v>0</v>
      </c>
      <c r="BC1635" s="99">
        <f>SUMIFS(通讯通路门店!$W:$W,通讯通路门店!$S:$S,$G1635,通讯通路门店!$J:$J,"荣耀体验店")+SUMIFS(通讯通路门店!$W:$W,通讯通路门店!$S:$S,$G1635,通讯通路门店!$J:$J,"荣耀授权专卖店")</f>
        <v>0</v>
      </c>
      <c r="BD1635" s="99">
        <f>SUMIFS(通讯通路门店!$Z:$Z,通讯通路门店!$S:$S,$G1635,通讯通路门店!$J:$J,"VIVO体验店")</f>
        <v>0</v>
      </c>
      <c r="BE1635" s="99">
        <f>SUMIFS(通讯通路门店!$AB:$AB,通讯通路门店!$S:$S,$G1635,通讯通路门店!$J:$J,"OPPO体验店")</f>
        <v>0</v>
      </c>
      <c r="BF1635" s="99">
        <f>SUMIFS(通讯通路门店!$X:$X,通讯通路门店!$S:$S,$G1635,通讯通路门店!$J:$J,"华为授权体验店")+SUMIFS(通讯通路门店!$AA:$AA,通讯通路门店!$S:$S,$G1635,通讯通路门店!$J:$J,"华为堡垒店")</f>
        <v>0</v>
      </c>
      <c r="BG1635" s="99">
        <f>SUMIFS(通讯通路门店!$Y:$Y,通讯通路门店!$S:$S,$G1635,通讯通路门店!$J:$J,"小米体验店")</f>
        <v>0</v>
      </c>
      <c r="BH1635" s="99">
        <f>SUMIFS(通讯通路门店!$AA:$AA,通讯通路门店!$S:$S,$G1635,通讯通路门店!$J:$J,"苹果体验店")</f>
        <v>0</v>
      </c>
      <c r="BI1635" s="99">
        <f>SUMIFS(通讯通路门店!$K:$K,通讯通路门店!$S:$S,$G1635,通讯通路门店!$J:$J,"其他品牌专卖店")</f>
        <v>0</v>
      </c>
      <c r="BJ1635" s="99">
        <f>SUMIFS(通讯通路门店!$AC:$AC,通讯通路门店!$S:$S,$G1635)</f>
        <v>0</v>
      </c>
      <c r="BK1635" s="99">
        <f>SUMIFS(通讯通路门店!$AD:$AD,通讯通路门店!$S:$S,$G1635)</f>
        <v>0</v>
      </c>
      <c r="BL1635" s="99">
        <f>SUMIFS(通讯通路门店!$AE:$AE,通讯通路门店!$S:$S,$G1635)</f>
        <v>0</v>
      </c>
      <c r="BM1635" s="99">
        <f>SUMIFS(通讯通路门店!$AF:$AF,通讯通路门店!$S:$S,$G1635)</f>
        <v>0</v>
      </c>
      <c r="BN1635" s="99">
        <f>SUMIFS(通讯通路门店!$AG:$AG,通讯通路门店!$S:$S,$G1635)</f>
        <v>0</v>
      </c>
      <c r="BO1635" s="99">
        <f>SUMIFS(通讯通路门店!$AH:$AH,通讯通路门店!$S:$S,$G1635)</f>
        <v>0</v>
      </c>
      <c r="BP1635" s="99">
        <f>SUMIFS(通讯通路门店!$AI:$AI,通讯通路门店!$S:$S,$G1635)</f>
        <v>0</v>
      </c>
      <c r="BQ1635" s="83"/>
    </row>
    <row r="1636" spans="1:69">
      <c r="A1636" s="99" t="str">
        <f>IFERROR(_xlfn.XLOOKUP($G1636,通讯通路门店!$S$4:$S$993933,通讯通路门店!$A$4:$A$993933,0,0),"")</f>
        <v>海南省</v>
      </c>
      <c r="B1636" s="99" t="str">
        <f>IFERROR(_xlfn.XLOOKUP($G1636,通讯通路门店!$S$4:$S$993933,通讯通路门店!$B$4:$B$993933,0,0),"")</f>
        <v>昌江黎族自治县</v>
      </c>
      <c r="C1636" s="99" t="str">
        <f>IFERROR(_xlfn.XLOOKUP($G1636,通讯通路门店!$S$4:$S$993933,通讯通路门店!$C$4:$C$993933,0,0),"")</f>
        <v>昌江黎族自治县</v>
      </c>
      <c r="D1636" s="99" t="str">
        <f>IFERROR(_xlfn.XLOOKUP($G1636,通讯通路门店!$S$4:$S$993933,通讯通路门店!$D$4:$D$993933,0,0),"")</f>
        <v>叉河镇</v>
      </c>
      <c r="E1636" s="83"/>
      <c r="F1636" s="83"/>
      <c r="G1636" s="101"/>
      <c r="H1636" s="102">
        <f>IFERROR(_xlfn.XLOOKUP($G1636,通讯通路门店!$S$4:$S$993933,通讯通路门店!$R$4:$R$993933,0,0),"")</f>
        <v>0</v>
      </c>
      <c r="I1636" s="83"/>
      <c r="J1636" s="83"/>
      <c r="K1636" s="83"/>
      <c r="L1636" s="83"/>
      <c r="M1636" s="83"/>
      <c r="N1636" s="83"/>
      <c r="O1636" s="83"/>
      <c r="P1636" s="83"/>
      <c r="Q1636" s="83"/>
      <c r="R1636" s="83"/>
      <c r="S1636" s="83"/>
      <c r="T1636" s="83"/>
      <c r="U1636" s="99">
        <f>COUNTIF(通讯通路门店!$S:$S,$G1636)</f>
        <v>0</v>
      </c>
      <c r="V1636" s="99">
        <f>COUNTIFS(通讯通路门店!$S:$S,$G1636,通讯通路门店!$J:$J,"综合卖场")</f>
        <v>0</v>
      </c>
      <c r="W1636" s="99">
        <f>SUMIFS(通讯通路门店!$AJ:$AJ,通讯通路门店!$S:$S,通讯客户沙盘!$G1636)</f>
        <v>0</v>
      </c>
      <c r="X1636" s="99">
        <f t="shared" si="125"/>
        <v>0</v>
      </c>
      <c r="Y1636" s="99">
        <f>COUNTIFS(通讯通路门店!$S:$S,$G1636,通讯通路门店!$J:$J,"荣耀体验店")+COUNTIFS(通讯通路门店!$S:$S,$G1636,通讯通路门店!$J:$J,"荣耀授权专卖店")</f>
        <v>0</v>
      </c>
      <c r="Z1636" s="99">
        <f>COUNTIFS(通讯通路门店!$S:$S,$G1636,通讯通路门店!$J:$J,"VIVO体验店")</f>
        <v>0</v>
      </c>
      <c r="AA1636" s="99">
        <f>COUNTIFS(通讯通路门店!$S:$S,$G1636,通讯通路门店!$J:$J,"OPPO体验店")</f>
        <v>0</v>
      </c>
      <c r="AB1636" s="99">
        <f>COUNTIFS(通讯通路门店!$S:$S,$G1636,通讯通路门店!$J:$J,"华为授权体验店")+COUNTIFS(通讯通路门店!$S:$S,$G1636,通讯通路门店!$J:$J,"华为堡垒店")</f>
        <v>0</v>
      </c>
      <c r="AC1636" s="99">
        <f>COUNTIFS(通讯通路门店!$S:$S,$G1636,通讯通路门店!$J:$J,"小米体验店")</f>
        <v>0</v>
      </c>
      <c r="AD1636" s="99">
        <f>COUNTIFS(通讯通路门店!$S:$S,$G1636,通讯通路门店!$J:$J,"苹果体验店")</f>
        <v>0</v>
      </c>
      <c r="AE1636" s="99">
        <f>COUNTIFS(通讯通路门店!$S:$S,$G1636,通讯通路门店!$J:$J,"其他品牌专卖店")</f>
        <v>0</v>
      </c>
      <c r="AF1636" s="99">
        <f>SUMIFS(通讯通路门店!$BI:$BI,通讯通路门店!$S:$S,$G1636)</f>
        <v>0</v>
      </c>
      <c r="AG1636" s="99">
        <f>SUMIFS(通讯通路门店!$BH:$BH,通讯通路门店!$S:$S,$G1636)</f>
        <v>0</v>
      </c>
      <c r="AH1636" s="99">
        <f t="shared" si="126"/>
        <v>0</v>
      </c>
      <c r="AI1636" s="99">
        <f>SUMIFS(通讯通路门店!$BB:$BB,通讯通路门店!$S:$S,$G1636)</f>
        <v>0</v>
      </c>
      <c r="AJ1636" s="99">
        <f>SUMIFS(通讯通路门店!$BE:$BE,通讯通路门店!$S:$S,$G1636)</f>
        <v>0</v>
      </c>
      <c r="AK1636" s="99">
        <f>SUMIFS(通讯通路门店!$BG:$BG,通讯通路门店!$S:$S,$G1636)</f>
        <v>0</v>
      </c>
      <c r="AL1636" s="99">
        <f>SUMIFS(通讯通路门店!$BC:$BC,通讯通路门店!$S:$S,$G1636)</f>
        <v>0</v>
      </c>
      <c r="AM1636" s="99">
        <f>SUMIFS(通讯通路门店!$BD:$BD,通讯通路门店!$S:$S,$G1636)</f>
        <v>0</v>
      </c>
      <c r="AN1636" s="99">
        <f>SUMIFS(通讯通路门店!$BF:$BF,通讯通路门店!$S:$S,$G1636)</f>
        <v>0</v>
      </c>
      <c r="AO1636" s="99">
        <f t="shared" si="127"/>
        <v>0</v>
      </c>
      <c r="AP1636" s="99">
        <f>SUMIFS(通讯通路门店!$K:$K,通讯通路门店!$S:$S,$G1636)</f>
        <v>0</v>
      </c>
      <c r="AQ1636" s="83"/>
      <c r="AR1636" s="99">
        <f>SUMIFS(通讯通路门店!$T:$T,通讯通路门店!$S:$S,$G1636)</f>
        <v>0</v>
      </c>
      <c r="AS1636" s="99">
        <f>SUMIFS(通讯通路门店!$U:$U,通讯通路门店!$S:$S,$G1636)</f>
        <v>0</v>
      </c>
      <c r="AT1636" s="99">
        <f>SUMIFS(通讯通路门店!$V:$V,通讯通路门店!$S:$S,$G1636)</f>
        <v>0</v>
      </c>
      <c r="AU1636" s="99">
        <f>SUMIFS(通讯通路门店!$W:$W,通讯通路门店!$S:$S,$G1636)</f>
        <v>0</v>
      </c>
      <c r="AV1636" s="99">
        <f>SUMIFS(通讯通路门店!$Z:$Z,通讯通路门店!$S:$S,$G1636)</f>
        <v>0</v>
      </c>
      <c r="AW1636" s="99">
        <f>SUMIFS(通讯通路门店!$AB:$AB,通讯通路门店!$S:$S,$G1636)</f>
        <v>0</v>
      </c>
      <c r="AX1636" s="99">
        <f>SUMIFS(通讯通路门店!$X:$X,通讯通路门店!$S:$S,$G1636)</f>
        <v>0</v>
      </c>
      <c r="AY1636" s="99">
        <f>SUMIFS(通讯通路门店!$Y:$Y,通讯通路门店!$S:$S,$G1636)</f>
        <v>0</v>
      </c>
      <c r="AZ1636" s="99">
        <f>SUMIFS(通讯通路门店!$AA:$AA,通讯通路门店!$S:$S,$G1636)</f>
        <v>0</v>
      </c>
      <c r="BA1636" s="99">
        <f t="shared" si="128"/>
        <v>0</v>
      </c>
      <c r="BB1636" s="99">
        <f t="shared" si="129"/>
        <v>0</v>
      </c>
      <c r="BC1636" s="99">
        <f>SUMIFS(通讯通路门店!$W:$W,通讯通路门店!$S:$S,$G1636,通讯通路门店!$J:$J,"荣耀体验店")+SUMIFS(通讯通路门店!$W:$W,通讯通路门店!$S:$S,$G1636,通讯通路门店!$J:$J,"荣耀授权专卖店")</f>
        <v>0</v>
      </c>
      <c r="BD1636" s="99">
        <f>SUMIFS(通讯通路门店!$Z:$Z,通讯通路门店!$S:$S,$G1636,通讯通路门店!$J:$J,"VIVO体验店")</f>
        <v>0</v>
      </c>
      <c r="BE1636" s="99">
        <f>SUMIFS(通讯通路门店!$AB:$AB,通讯通路门店!$S:$S,$G1636,通讯通路门店!$J:$J,"OPPO体验店")</f>
        <v>0</v>
      </c>
      <c r="BF1636" s="99">
        <f>SUMIFS(通讯通路门店!$X:$X,通讯通路门店!$S:$S,$G1636,通讯通路门店!$J:$J,"华为授权体验店")+SUMIFS(通讯通路门店!$AA:$AA,通讯通路门店!$S:$S,$G1636,通讯通路门店!$J:$J,"华为堡垒店")</f>
        <v>0</v>
      </c>
      <c r="BG1636" s="99">
        <f>SUMIFS(通讯通路门店!$Y:$Y,通讯通路门店!$S:$S,$G1636,通讯通路门店!$J:$J,"小米体验店")</f>
        <v>0</v>
      </c>
      <c r="BH1636" s="99">
        <f>SUMIFS(通讯通路门店!$AA:$AA,通讯通路门店!$S:$S,$G1636,通讯通路门店!$J:$J,"苹果体验店")</f>
        <v>0</v>
      </c>
      <c r="BI1636" s="99">
        <f>SUMIFS(通讯通路门店!$K:$K,通讯通路门店!$S:$S,$G1636,通讯通路门店!$J:$J,"其他品牌专卖店")</f>
        <v>0</v>
      </c>
      <c r="BJ1636" s="99">
        <f>SUMIFS(通讯通路门店!$AC:$AC,通讯通路门店!$S:$S,$G1636)</f>
        <v>0</v>
      </c>
      <c r="BK1636" s="99">
        <f>SUMIFS(通讯通路门店!$AD:$AD,通讯通路门店!$S:$S,$G1636)</f>
        <v>0</v>
      </c>
      <c r="BL1636" s="99">
        <f>SUMIFS(通讯通路门店!$AE:$AE,通讯通路门店!$S:$S,$G1636)</f>
        <v>0</v>
      </c>
      <c r="BM1636" s="99">
        <f>SUMIFS(通讯通路门店!$AF:$AF,通讯通路门店!$S:$S,$G1636)</f>
        <v>0</v>
      </c>
      <c r="BN1636" s="99">
        <f>SUMIFS(通讯通路门店!$AG:$AG,通讯通路门店!$S:$S,$G1636)</f>
        <v>0</v>
      </c>
      <c r="BO1636" s="99">
        <f>SUMIFS(通讯通路门店!$AH:$AH,通讯通路门店!$S:$S,$G1636)</f>
        <v>0</v>
      </c>
      <c r="BP1636" s="99">
        <f>SUMIFS(通讯通路门店!$AI:$AI,通讯通路门店!$S:$S,$G1636)</f>
        <v>0</v>
      </c>
      <c r="BQ1636" s="83"/>
    </row>
    <row r="1637" spans="1:69">
      <c r="A1637" s="99" t="str">
        <f>IFERROR(_xlfn.XLOOKUP($G1637,通讯通路门店!$S$4:$S$993933,通讯通路门店!$A$4:$A$993933,0,0),"")</f>
        <v>海南省</v>
      </c>
      <c r="B1637" s="99" t="str">
        <f>IFERROR(_xlfn.XLOOKUP($G1637,通讯通路门店!$S$4:$S$993933,通讯通路门店!$B$4:$B$993933,0,0),"")</f>
        <v>昌江黎族自治县</v>
      </c>
      <c r="C1637" s="99" t="str">
        <f>IFERROR(_xlfn.XLOOKUP($G1637,通讯通路门店!$S$4:$S$993933,通讯通路门店!$C$4:$C$993933,0,0),"")</f>
        <v>昌江黎族自治县</v>
      </c>
      <c r="D1637" s="99" t="str">
        <f>IFERROR(_xlfn.XLOOKUP($G1637,通讯通路门店!$S$4:$S$993933,通讯通路门店!$D$4:$D$993933,0,0),"")</f>
        <v>叉河镇</v>
      </c>
      <c r="E1637" s="83"/>
      <c r="F1637" s="83"/>
      <c r="G1637" s="101"/>
      <c r="H1637" s="102">
        <f>IFERROR(_xlfn.XLOOKUP($G1637,通讯通路门店!$S$4:$S$993933,通讯通路门店!$R$4:$R$993933,0,0),"")</f>
        <v>0</v>
      </c>
      <c r="I1637" s="83"/>
      <c r="J1637" s="83"/>
      <c r="K1637" s="83"/>
      <c r="L1637" s="83"/>
      <c r="M1637" s="83"/>
      <c r="N1637" s="83"/>
      <c r="O1637" s="83"/>
      <c r="P1637" s="83"/>
      <c r="Q1637" s="83"/>
      <c r="R1637" s="83"/>
      <c r="S1637" s="83"/>
      <c r="T1637" s="83"/>
      <c r="U1637" s="99">
        <f>COUNTIF(通讯通路门店!$S:$S,$G1637)</f>
        <v>0</v>
      </c>
      <c r="V1637" s="99">
        <f>COUNTIFS(通讯通路门店!$S:$S,$G1637,通讯通路门店!$J:$J,"综合卖场")</f>
        <v>0</v>
      </c>
      <c r="W1637" s="99">
        <f>SUMIFS(通讯通路门店!$AJ:$AJ,通讯通路门店!$S:$S,通讯客户沙盘!$G1637)</f>
        <v>0</v>
      </c>
      <c r="X1637" s="99">
        <f t="shared" si="125"/>
        <v>0</v>
      </c>
      <c r="Y1637" s="99">
        <f>COUNTIFS(通讯通路门店!$S:$S,$G1637,通讯通路门店!$J:$J,"荣耀体验店")+COUNTIFS(通讯通路门店!$S:$S,$G1637,通讯通路门店!$J:$J,"荣耀授权专卖店")</f>
        <v>0</v>
      </c>
      <c r="Z1637" s="99">
        <f>COUNTIFS(通讯通路门店!$S:$S,$G1637,通讯通路门店!$J:$J,"VIVO体验店")</f>
        <v>0</v>
      </c>
      <c r="AA1637" s="99">
        <f>COUNTIFS(通讯通路门店!$S:$S,$G1637,通讯通路门店!$J:$J,"OPPO体验店")</f>
        <v>0</v>
      </c>
      <c r="AB1637" s="99">
        <f>COUNTIFS(通讯通路门店!$S:$S,$G1637,通讯通路门店!$J:$J,"华为授权体验店")+COUNTIFS(通讯通路门店!$S:$S,$G1637,通讯通路门店!$J:$J,"华为堡垒店")</f>
        <v>0</v>
      </c>
      <c r="AC1637" s="99">
        <f>COUNTIFS(通讯通路门店!$S:$S,$G1637,通讯通路门店!$J:$J,"小米体验店")</f>
        <v>0</v>
      </c>
      <c r="AD1637" s="99">
        <f>COUNTIFS(通讯通路门店!$S:$S,$G1637,通讯通路门店!$J:$J,"苹果体验店")</f>
        <v>0</v>
      </c>
      <c r="AE1637" s="99">
        <f>COUNTIFS(通讯通路门店!$S:$S,$G1637,通讯通路门店!$J:$J,"其他品牌专卖店")</f>
        <v>0</v>
      </c>
      <c r="AF1637" s="99">
        <f>SUMIFS(通讯通路门店!$BI:$BI,通讯通路门店!$S:$S,$G1637)</f>
        <v>0</v>
      </c>
      <c r="AG1637" s="99">
        <f>SUMIFS(通讯通路门店!$BH:$BH,通讯通路门店!$S:$S,$G1637)</f>
        <v>0</v>
      </c>
      <c r="AH1637" s="99">
        <f t="shared" si="126"/>
        <v>0</v>
      </c>
      <c r="AI1637" s="99">
        <f>SUMIFS(通讯通路门店!$BB:$BB,通讯通路门店!$S:$S,$G1637)</f>
        <v>0</v>
      </c>
      <c r="AJ1637" s="99">
        <f>SUMIFS(通讯通路门店!$BE:$BE,通讯通路门店!$S:$S,$G1637)</f>
        <v>0</v>
      </c>
      <c r="AK1637" s="99">
        <f>SUMIFS(通讯通路门店!$BG:$BG,通讯通路门店!$S:$S,$G1637)</f>
        <v>0</v>
      </c>
      <c r="AL1637" s="99">
        <f>SUMIFS(通讯通路门店!$BC:$BC,通讯通路门店!$S:$S,$G1637)</f>
        <v>0</v>
      </c>
      <c r="AM1637" s="99">
        <f>SUMIFS(通讯通路门店!$BD:$BD,通讯通路门店!$S:$S,$G1637)</f>
        <v>0</v>
      </c>
      <c r="AN1637" s="99">
        <f>SUMIFS(通讯通路门店!$BF:$BF,通讯通路门店!$S:$S,$G1637)</f>
        <v>0</v>
      </c>
      <c r="AO1637" s="99">
        <f t="shared" si="127"/>
        <v>0</v>
      </c>
      <c r="AP1637" s="99">
        <f>SUMIFS(通讯通路门店!$K:$K,通讯通路门店!$S:$S,$G1637)</f>
        <v>0</v>
      </c>
      <c r="AQ1637" s="83"/>
      <c r="AR1637" s="99">
        <f>SUMIFS(通讯通路门店!$T:$T,通讯通路门店!$S:$S,$G1637)</f>
        <v>0</v>
      </c>
      <c r="AS1637" s="99">
        <f>SUMIFS(通讯通路门店!$U:$U,通讯通路门店!$S:$S,$G1637)</f>
        <v>0</v>
      </c>
      <c r="AT1637" s="99">
        <f>SUMIFS(通讯通路门店!$V:$V,通讯通路门店!$S:$S,$G1637)</f>
        <v>0</v>
      </c>
      <c r="AU1637" s="99">
        <f>SUMIFS(通讯通路门店!$W:$W,通讯通路门店!$S:$S,$G1637)</f>
        <v>0</v>
      </c>
      <c r="AV1637" s="99">
        <f>SUMIFS(通讯通路门店!$Z:$Z,通讯通路门店!$S:$S,$G1637)</f>
        <v>0</v>
      </c>
      <c r="AW1637" s="99">
        <f>SUMIFS(通讯通路门店!$AB:$AB,通讯通路门店!$S:$S,$G1637)</f>
        <v>0</v>
      </c>
      <c r="AX1637" s="99">
        <f>SUMIFS(通讯通路门店!$X:$X,通讯通路门店!$S:$S,$G1637)</f>
        <v>0</v>
      </c>
      <c r="AY1637" s="99">
        <f>SUMIFS(通讯通路门店!$Y:$Y,通讯通路门店!$S:$S,$G1637)</f>
        <v>0</v>
      </c>
      <c r="AZ1637" s="99">
        <f>SUMIFS(通讯通路门店!$AA:$AA,通讯通路门店!$S:$S,$G1637)</f>
        <v>0</v>
      </c>
      <c r="BA1637" s="99">
        <f t="shared" si="128"/>
        <v>0</v>
      </c>
      <c r="BB1637" s="99">
        <f t="shared" si="129"/>
        <v>0</v>
      </c>
      <c r="BC1637" s="99">
        <f>SUMIFS(通讯通路门店!$W:$W,通讯通路门店!$S:$S,$G1637,通讯通路门店!$J:$J,"荣耀体验店")+SUMIFS(通讯通路门店!$W:$W,通讯通路门店!$S:$S,$G1637,通讯通路门店!$J:$J,"荣耀授权专卖店")</f>
        <v>0</v>
      </c>
      <c r="BD1637" s="99">
        <f>SUMIFS(通讯通路门店!$Z:$Z,通讯通路门店!$S:$S,$G1637,通讯通路门店!$J:$J,"VIVO体验店")</f>
        <v>0</v>
      </c>
      <c r="BE1637" s="99">
        <f>SUMIFS(通讯通路门店!$AB:$AB,通讯通路门店!$S:$S,$G1637,通讯通路门店!$J:$J,"OPPO体验店")</f>
        <v>0</v>
      </c>
      <c r="BF1637" s="99">
        <f>SUMIFS(通讯通路门店!$X:$X,通讯通路门店!$S:$S,$G1637,通讯通路门店!$J:$J,"华为授权体验店")+SUMIFS(通讯通路门店!$AA:$AA,通讯通路门店!$S:$S,$G1637,通讯通路门店!$J:$J,"华为堡垒店")</f>
        <v>0</v>
      </c>
      <c r="BG1637" s="99">
        <f>SUMIFS(通讯通路门店!$Y:$Y,通讯通路门店!$S:$S,$G1637,通讯通路门店!$J:$J,"小米体验店")</f>
        <v>0</v>
      </c>
      <c r="BH1637" s="99">
        <f>SUMIFS(通讯通路门店!$AA:$AA,通讯通路门店!$S:$S,$G1637,通讯通路门店!$J:$J,"苹果体验店")</f>
        <v>0</v>
      </c>
      <c r="BI1637" s="99">
        <f>SUMIFS(通讯通路门店!$K:$K,通讯通路门店!$S:$S,$G1637,通讯通路门店!$J:$J,"其他品牌专卖店")</f>
        <v>0</v>
      </c>
      <c r="BJ1637" s="99">
        <f>SUMIFS(通讯通路门店!$AC:$AC,通讯通路门店!$S:$S,$G1637)</f>
        <v>0</v>
      </c>
      <c r="BK1637" s="99">
        <f>SUMIFS(通讯通路门店!$AD:$AD,通讯通路门店!$S:$S,$G1637)</f>
        <v>0</v>
      </c>
      <c r="BL1637" s="99">
        <f>SUMIFS(通讯通路门店!$AE:$AE,通讯通路门店!$S:$S,$G1637)</f>
        <v>0</v>
      </c>
      <c r="BM1637" s="99">
        <f>SUMIFS(通讯通路门店!$AF:$AF,通讯通路门店!$S:$S,$G1637)</f>
        <v>0</v>
      </c>
      <c r="BN1637" s="99">
        <f>SUMIFS(通讯通路门店!$AG:$AG,通讯通路门店!$S:$S,$G1637)</f>
        <v>0</v>
      </c>
      <c r="BO1637" s="99">
        <f>SUMIFS(通讯通路门店!$AH:$AH,通讯通路门店!$S:$S,$G1637)</f>
        <v>0</v>
      </c>
      <c r="BP1637" s="99">
        <f>SUMIFS(通讯通路门店!$AI:$AI,通讯通路门店!$S:$S,$G1637)</f>
        <v>0</v>
      </c>
      <c r="BQ1637" s="83"/>
    </row>
    <row r="1638" spans="1:69">
      <c r="A1638" s="99" t="str">
        <f>IFERROR(_xlfn.XLOOKUP($G1638,通讯通路门店!$S$4:$S$993933,通讯通路门店!$A$4:$A$993933,0,0),"")</f>
        <v>海南省</v>
      </c>
      <c r="B1638" s="99" t="str">
        <f>IFERROR(_xlfn.XLOOKUP($G1638,通讯通路门店!$S$4:$S$993933,通讯通路门店!$B$4:$B$993933,0,0),"")</f>
        <v>昌江黎族自治县</v>
      </c>
      <c r="C1638" s="99" t="str">
        <f>IFERROR(_xlfn.XLOOKUP($G1638,通讯通路门店!$S$4:$S$993933,通讯通路门店!$C$4:$C$993933,0,0),"")</f>
        <v>昌江黎族自治县</v>
      </c>
      <c r="D1638" s="99" t="str">
        <f>IFERROR(_xlfn.XLOOKUP($G1638,通讯通路门店!$S$4:$S$993933,通讯通路门店!$D$4:$D$993933,0,0),"")</f>
        <v>叉河镇</v>
      </c>
      <c r="E1638" s="83"/>
      <c r="F1638" s="83"/>
      <c r="G1638" s="101"/>
      <c r="H1638" s="102">
        <f>IFERROR(_xlfn.XLOOKUP($G1638,通讯通路门店!$S$4:$S$993933,通讯通路门店!$R$4:$R$993933,0,0),"")</f>
        <v>0</v>
      </c>
      <c r="I1638" s="83"/>
      <c r="J1638" s="83"/>
      <c r="K1638" s="83"/>
      <c r="L1638" s="83"/>
      <c r="M1638" s="83"/>
      <c r="N1638" s="83"/>
      <c r="O1638" s="83"/>
      <c r="P1638" s="83"/>
      <c r="Q1638" s="83"/>
      <c r="R1638" s="83"/>
      <c r="S1638" s="83"/>
      <c r="T1638" s="83"/>
      <c r="U1638" s="99">
        <f>COUNTIF(通讯通路门店!$S:$S,$G1638)</f>
        <v>0</v>
      </c>
      <c r="V1638" s="99">
        <f>COUNTIFS(通讯通路门店!$S:$S,$G1638,通讯通路门店!$J:$J,"综合卖场")</f>
        <v>0</v>
      </c>
      <c r="W1638" s="99">
        <f>SUMIFS(通讯通路门店!$AJ:$AJ,通讯通路门店!$S:$S,通讯客户沙盘!$G1638)</f>
        <v>0</v>
      </c>
      <c r="X1638" s="99">
        <f t="shared" si="125"/>
        <v>0</v>
      </c>
      <c r="Y1638" s="99">
        <f>COUNTIFS(通讯通路门店!$S:$S,$G1638,通讯通路门店!$J:$J,"荣耀体验店")+COUNTIFS(通讯通路门店!$S:$S,$G1638,通讯通路门店!$J:$J,"荣耀授权专卖店")</f>
        <v>0</v>
      </c>
      <c r="Z1638" s="99">
        <f>COUNTIFS(通讯通路门店!$S:$S,$G1638,通讯通路门店!$J:$J,"VIVO体验店")</f>
        <v>0</v>
      </c>
      <c r="AA1638" s="99">
        <f>COUNTIFS(通讯通路门店!$S:$S,$G1638,通讯通路门店!$J:$J,"OPPO体验店")</f>
        <v>0</v>
      </c>
      <c r="AB1638" s="99">
        <f>COUNTIFS(通讯通路门店!$S:$S,$G1638,通讯通路门店!$J:$J,"华为授权体验店")+COUNTIFS(通讯通路门店!$S:$S,$G1638,通讯通路门店!$J:$J,"华为堡垒店")</f>
        <v>0</v>
      </c>
      <c r="AC1638" s="99">
        <f>COUNTIFS(通讯通路门店!$S:$S,$G1638,通讯通路门店!$J:$J,"小米体验店")</f>
        <v>0</v>
      </c>
      <c r="AD1638" s="99">
        <f>COUNTIFS(通讯通路门店!$S:$S,$G1638,通讯通路门店!$J:$J,"苹果体验店")</f>
        <v>0</v>
      </c>
      <c r="AE1638" s="99">
        <f>COUNTIFS(通讯通路门店!$S:$S,$G1638,通讯通路门店!$J:$J,"其他品牌专卖店")</f>
        <v>0</v>
      </c>
      <c r="AF1638" s="99">
        <f>SUMIFS(通讯通路门店!$BI:$BI,通讯通路门店!$S:$S,$G1638)</f>
        <v>0</v>
      </c>
      <c r="AG1638" s="99">
        <f>SUMIFS(通讯通路门店!$BH:$BH,通讯通路门店!$S:$S,$G1638)</f>
        <v>0</v>
      </c>
      <c r="AH1638" s="99">
        <f t="shared" si="126"/>
        <v>0</v>
      </c>
      <c r="AI1638" s="99">
        <f>SUMIFS(通讯通路门店!$BB:$BB,通讯通路门店!$S:$S,$G1638)</f>
        <v>0</v>
      </c>
      <c r="AJ1638" s="99">
        <f>SUMIFS(通讯通路门店!$BE:$BE,通讯通路门店!$S:$S,$G1638)</f>
        <v>0</v>
      </c>
      <c r="AK1638" s="99">
        <f>SUMIFS(通讯通路门店!$BG:$BG,通讯通路门店!$S:$S,$G1638)</f>
        <v>0</v>
      </c>
      <c r="AL1638" s="99">
        <f>SUMIFS(通讯通路门店!$BC:$BC,通讯通路门店!$S:$S,$G1638)</f>
        <v>0</v>
      </c>
      <c r="AM1638" s="99">
        <f>SUMIFS(通讯通路门店!$BD:$BD,通讯通路门店!$S:$S,$G1638)</f>
        <v>0</v>
      </c>
      <c r="AN1638" s="99">
        <f>SUMIFS(通讯通路门店!$BF:$BF,通讯通路门店!$S:$S,$G1638)</f>
        <v>0</v>
      </c>
      <c r="AO1638" s="99">
        <f t="shared" si="127"/>
        <v>0</v>
      </c>
      <c r="AP1638" s="99">
        <f>SUMIFS(通讯通路门店!$K:$K,通讯通路门店!$S:$S,$G1638)</f>
        <v>0</v>
      </c>
      <c r="AQ1638" s="83"/>
      <c r="AR1638" s="99">
        <f>SUMIFS(通讯通路门店!$T:$T,通讯通路门店!$S:$S,$G1638)</f>
        <v>0</v>
      </c>
      <c r="AS1638" s="99">
        <f>SUMIFS(通讯通路门店!$U:$U,通讯通路门店!$S:$S,$G1638)</f>
        <v>0</v>
      </c>
      <c r="AT1638" s="99">
        <f>SUMIFS(通讯通路门店!$V:$V,通讯通路门店!$S:$S,$G1638)</f>
        <v>0</v>
      </c>
      <c r="AU1638" s="99">
        <f>SUMIFS(通讯通路门店!$W:$W,通讯通路门店!$S:$S,$G1638)</f>
        <v>0</v>
      </c>
      <c r="AV1638" s="99">
        <f>SUMIFS(通讯通路门店!$Z:$Z,通讯通路门店!$S:$S,$G1638)</f>
        <v>0</v>
      </c>
      <c r="AW1638" s="99">
        <f>SUMIFS(通讯通路门店!$AB:$AB,通讯通路门店!$S:$S,$G1638)</f>
        <v>0</v>
      </c>
      <c r="AX1638" s="99">
        <f>SUMIFS(通讯通路门店!$X:$X,通讯通路门店!$S:$S,$G1638)</f>
        <v>0</v>
      </c>
      <c r="AY1638" s="99">
        <f>SUMIFS(通讯通路门店!$Y:$Y,通讯通路门店!$S:$S,$G1638)</f>
        <v>0</v>
      </c>
      <c r="AZ1638" s="99">
        <f>SUMIFS(通讯通路门店!$AA:$AA,通讯通路门店!$S:$S,$G1638)</f>
        <v>0</v>
      </c>
      <c r="BA1638" s="99">
        <f t="shared" si="128"/>
        <v>0</v>
      </c>
      <c r="BB1638" s="99">
        <f t="shared" si="129"/>
        <v>0</v>
      </c>
      <c r="BC1638" s="99">
        <f>SUMIFS(通讯通路门店!$W:$W,通讯通路门店!$S:$S,$G1638,通讯通路门店!$J:$J,"荣耀体验店")+SUMIFS(通讯通路门店!$W:$W,通讯通路门店!$S:$S,$G1638,通讯通路门店!$J:$J,"荣耀授权专卖店")</f>
        <v>0</v>
      </c>
      <c r="BD1638" s="99">
        <f>SUMIFS(通讯通路门店!$Z:$Z,通讯通路门店!$S:$S,$G1638,通讯通路门店!$J:$J,"VIVO体验店")</f>
        <v>0</v>
      </c>
      <c r="BE1638" s="99">
        <f>SUMIFS(通讯通路门店!$AB:$AB,通讯通路门店!$S:$S,$G1638,通讯通路门店!$J:$J,"OPPO体验店")</f>
        <v>0</v>
      </c>
      <c r="BF1638" s="99">
        <f>SUMIFS(通讯通路门店!$X:$X,通讯通路门店!$S:$S,$G1638,通讯通路门店!$J:$J,"华为授权体验店")+SUMIFS(通讯通路门店!$AA:$AA,通讯通路门店!$S:$S,$G1638,通讯通路门店!$J:$J,"华为堡垒店")</f>
        <v>0</v>
      </c>
      <c r="BG1638" s="99">
        <f>SUMIFS(通讯通路门店!$Y:$Y,通讯通路门店!$S:$S,$G1638,通讯通路门店!$J:$J,"小米体验店")</f>
        <v>0</v>
      </c>
      <c r="BH1638" s="99">
        <f>SUMIFS(通讯通路门店!$AA:$AA,通讯通路门店!$S:$S,$G1638,通讯通路门店!$J:$J,"苹果体验店")</f>
        <v>0</v>
      </c>
      <c r="BI1638" s="99">
        <f>SUMIFS(通讯通路门店!$K:$K,通讯通路门店!$S:$S,$G1638,通讯通路门店!$J:$J,"其他品牌专卖店")</f>
        <v>0</v>
      </c>
      <c r="BJ1638" s="99">
        <f>SUMIFS(通讯通路门店!$AC:$AC,通讯通路门店!$S:$S,$G1638)</f>
        <v>0</v>
      </c>
      <c r="BK1638" s="99">
        <f>SUMIFS(通讯通路门店!$AD:$AD,通讯通路门店!$S:$S,$G1638)</f>
        <v>0</v>
      </c>
      <c r="BL1638" s="99">
        <f>SUMIFS(通讯通路门店!$AE:$AE,通讯通路门店!$S:$S,$G1638)</f>
        <v>0</v>
      </c>
      <c r="BM1638" s="99">
        <f>SUMIFS(通讯通路门店!$AF:$AF,通讯通路门店!$S:$S,$G1638)</f>
        <v>0</v>
      </c>
      <c r="BN1638" s="99">
        <f>SUMIFS(通讯通路门店!$AG:$AG,通讯通路门店!$S:$S,$G1638)</f>
        <v>0</v>
      </c>
      <c r="BO1638" s="99">
        <f>SUMIFS(通讯通路门店!$AH:$AH,通讯通路门店!$S:$S,$G1638)</f>
        <v>0</v>
      </c>
      <c r="BP1638" s="99">
        <f>SUMIFS(通讯通路门店!$AI:$AI,通讯通路门店!$S:$S,$G1638)</f>
        <v>0</v>
      </c>
      <c r="BQ1638" s="83"/>
    </row>
    <row r="1639" spans="1:69">
      <c r="A1639" s="99" t="str">
        <f>IFERROR(_xlfn.XLOOKUP($G1639,通讯通路门店!$S$4:$S$993933,通讯通路门店!$A$4:$A$993933,0,0),"")</f>
        <v>海南省</v>
      </c>
      <c r="B1639" s="99" t="str">
        <f>IFERROR(_xlfn.XLOOKUP($G1639,通讯通路门店!$S$4:$S$993933,通讯通路门店!$B$4:$B$993933,0,0),"")</f>
        <v>昌江黎族自治县</v>
      </c>
      <c r="C1639" s="99" t="str">
        <f>IFERROR(_xlfn.XLOOKUP($G1639,通讯通路门店!$S$4:$S$993933,通讯通路门店!$C$4:$C$993933,0,0),"")</f>
        <v>昌江黎族自治县</v>
      </c>
      <c r="D1639" s="99" t="str">
        <f>IFERROR(_xlfn.XLOOKUP($G1639,通讯通路门店!$S$4:$S$993933,通讯通路门店!$D$4:$D$993933,0,0),"")</f>
        <v>叉河镇</v>
      </c>
      <c r="E1639" s="83"/>
      <c r="F1639" s="83"/>
      <c r="G1639" s="101"/>
      <c r="H1639" s="102">
        <f>IFERROR(_xlfn.XLOOKUP($G1639,通讯通路门店!$S$4:$S$993933,通讯通路门店!$R$4:$R$993933,0,0),"")</f>
        <v>0</v>
      </c>
      <c r="I1639" s="83"/>
      <c r="J1639" s="83"/>
      <c r="K1639" s="83"/>
      <c r="L1639" s="83"/>
      <c r="M1639" s="83"/>
      <c r="N1639" s="83"/>
      <c r="O1639" s="83"/>
      <c r="P1639" s="83"/>
      <c r="Q1639" s="83"/>
      <c r="R1639" s="83"/>
      <c r="S1639" s="83"/>
      <c r="T1639" s="83"/>
      <c r="U1639" s="99">
        <f>COUNTIF(通讯通路门店!$S:$S,$G1639)</f>
        <v>0</v>
      </c>
      <c r="V1639" s="99">
        <f>COUNTIFS(通讯通路门店!$S:$S,$G1639,通讯通路门店!$J:$J,"综合卖场")</f>
        <v>0</v>
      </c>
      <c r="W1639" s="99">
        <f>SUMIFS(通讯通路门店!$AJ:$AJ,通讯通路门店!$S:$S,通讯客户沙盘!$G1639)</f>
        <v>0</v>
      </c>
      <c r="X1639" s="99">
        <f t="shared" si="125"/>
        <v>0</v>
      </c>
      <c r="Y1639" s="99">
        <f>COUNTIFS(通讯通路门店!$S:$S,$G1639,通讯通路门店!$J:$J,"荣耀体验店")+COUNTIFS(通讯通路门店!$S:$S,$G1639,通讯通路门店!$J:$J,"荣耀授权专卖店")</f>
        <v>0</v>
      </c>
      <c r="Z1639" s="99">
        <f>COUNTIFS(通讯通路门店!$S:$S,$G1639,通讯通路门店!$J:$J,"VIVO体验店")</f>
        <v>0</v>
      </c>
      <c r="AA1639" s="99">
        <f>COUNTIFS(通讯通路门店!$S:$S,$G1639,通讯通路门店!$J:$J,"OPPO体验店")</f>
        <v>0</v>
      </c>
      <c r="AB1639" s="99">
        <f>COUNTIFS(通讯通路门店!$S:$S,$G1639,通讯通路门店!$J:$J,"华为授权体验店")+COUNTIFS(通讯通路门店!$S:$S,$G1639,通讯通路门店!$J:$J,"华为堡垒店")</f>
        <v>0</v>
      </c>
      <c r="AC1639" s="99">
        <f>COUNTIFS(通讯通路门店!$S:$S,$G1639,通讯通路门店!$J:$J,"小米体验店")</f>
        <v>0</v>
      </c>
      <c r="AD1639" s="99">
        <f>COUNTIFS(通讯通路门店!$S:$S,$G1639,通讯通路门店!$J:$J,"苹果体验店")</f>
        <v>0</v>
      </c>
      <c r="AE1639" s="99">
        <f>COUNTIFS(通讯通路门店!$S:$S,$G1639,通讯通路门店!$J:$J,"其他品牌专卖店")</f>
        <v>0</v>
      </c>
      <c r="AF1639" s="99">
        <f>SUMIFS(通讯通路门店!$BI:$BI,通讯通路门店!$S:$S,$G1639)</f>
        <v>0</v>
      </c>
      <c r="AG1639" s="99">
        <f>SUMIFS(通讯通路门店!$BH:$BH,通讯通路门店!$S:$S,$G1639)</f>
        <v>0</v>
      </c>
      <c r="AH1639" s="99">
        <f t="shared" si="126"/>
        <v>0</v>
      </c>
      <c r="AI1639" s="99">
        <f>SUMIFS(通讯通路门店!$BB:$BB,通讯通路门店!$S:$S,$G1639)</f>
        <v>0</v>
      </c>
      <c r="AJ1639" s="99">
        <f>SUMIFS(通讯通路门店!$BE:$BE,通讯通路门店!$S:$S,$G1639)</f>
        <v>0</v>
      </c>
      <c r="AK1639" s="99">
        <f>SUMIFS(通讯通路门店!$BG:$BG,通讯通路门店!$S:$S,$G1639)</f>
        <v>0</v>
      </c>
      <c r="AL1639" s="99">
        <f>SUMIFS(通讯通路门店!$BC:$BC,通讯通路门店!$S:$S,$G1639)</f>
        <v>0</v>
      </c>
      <c r="AM1639" s="99">
        <f>SUMIFS(通讯通路门店!$BD:$BD,通讯通路门店!$S:$S,$G1639)</f>
        <v>0</v>
      </c>
      <c r="AN1639" s="99">
        <f>SUMIFS(通讯通路门店!$BF:$BF,通讯通路门店!$S:$S,$G1639)</f>
        <v>0</v>
      </c>
      <c r="AO1639" s="99">
        <f t="shared" si="127"/>
        <v>0</v>
      </c>
      <c r="AP1639" s="99">
        <f>SUMIFS(通讯通路门店!$K:$K,通讯通路门店!$S:$S,$G1639)</f>
        <v>0</v>
      </c>
      <c r="AQ1639" s="83"/>
      <c r="AR1639" s="99">
        <f>SUMIFS(通讯通路门店!$T:$T,通讯通路门店!$S:$S,$G1639)</f>
        <v>0</v>
      </c>
      <c r="AS1639" s="99">
        <f>SUMIFS(通讯通路门店!$U:$U,通讯通路门店!$S:$S,$G1639)</f>
        <v>0</v>
      </c>
      <c r="AT1639" s="99">
        <f>SUMIFS(通讯通路门店!$V:$V,通讯通路门店!$S:$S,$G1639)</f>
        <v>0</v>
      </c>
      <c r="AU1639" s="99">
        <f>SUMIFS(通讯通路门店!$W:$W,通讯通路门店!$S:$S,$G1639)</f>
        <v>0</v>
      </c>
      <c r="AV1639" s="99">
        <f>SUMIFS(通讯通路门店!$Z:$Z,通讯通路门店!$S:$S,$G1639)</f>
        <v>0</v>
      </c>
      <c r="AW1639" s="99">
        <f>SUMIFS(通讯通路门店!$AB:$AB,通讯通路门店!$S:$S,$G1639)</f>
        <v>0</v>
      </c>
      <c r="AX1639" s="99">
        <f>SUMIFS(通讯通路门店!$X:$X,通讯通路门店!$S:$S,$G1639)</f>
        <v>0</v>
      </c>
      <c r="AY1639" s="99">
        <f>SUMIFS(通讯通路门店!$Y:$Y,通讯通路门店!$S:$S,$G1639)</f>
        <v>0</v>
      </c>
      <c r="AZ1639" s="99">
        <f>SUMIFS(通讯通路门店!$AA:$AA,通讯通路门店!$S:$S,$G1639)</f>
        <v>0</v>
      </c>
      <c r="BA1639" s="99">
        <f t="shared" si="128"/>
        <v>0</v>
      </c>
      <c r="BB1639" s="99">
        <f t="shared" si="129"/>
        <v>0</v>
      </c>
      <c r="BC1639" s="99">
        <f>SUMIFS(通讯通路门店!$W:$W,通讯通路门店!$S:$S,$G1639,通讯通路门店!$J:$J,"荣耀体验店")+SUMIFS(通讯通路门店!$W:$W,通讯通路门店!$S:$S,$G1639,通讯通路门店!$J:$J,"荣耀授权专卖店")</f>
        <v>0</v>
      </c>
      <c r="BD1639" s="99">
        <f>SUMIFS(通讯通路门店!$Z:$Z,通讯通路门店!$S:$S,$G1639,通讯通路门店!$J:$J,"VIVO体验店")</f>
        <v>0</v>
      </c>
      <c r="BE1639" s="99">
        <f>SUMIFS(通讯通路门店!$AB:$AB,通讯通路门店!$S:$S,$G1639,通讯通路门店!$J:$J,"OPPO体验店")</f>
        <v>0</v>
      </c>
      <c r="BF1639" s="99">
        <f>SUMIFS(通讯通路门店!$X:$X,通讯通路门店!$S:$S,$G1639,通讯通路门店!$J:$J,"华为授权体验店")+SUMIFS(通讯通路门店!$AA:$AA,通讯通路门店!$S:$S,$G1639,通讯通路门店!$J:$J,"华为堡垒店")</f>
        <v>0</v>
      </c>
      <c r="BG1639" s="99">
        <f>SUMIFS(通讯通路门店!$Y:$Y,通讯通路门店!$S:$S,$G1639,通讯通路门店!$J:$J,"小米体验店")</f>
        <v>0</v>
      </c>
      <c r="BH1639" s="99">
        <f>SUMIFS(通讯通路门店!$AA:$AA,通讯通路门店!$S:$S,$G1639,通讯通路门店!$J:$J,"苹果体验店")</f>
        <v>0</v>
      </c>
      <c r="BI1639" s="99">
        <f>SUMIFS(通讯通路门店!$K:$K,通讯通路门店!$S:$S,$G1639,通讯通路门店!$J:$J,"其他品牌专卖店")</f>
        <v>0</v>
      </c>
      <c r="BJ1639" s="99">
        <f>SUMIFS(通讯通路门店!$AC:$AC,通讯通路门店!$S:$S,$G1639)</f>
        <v>0</v>
      </c>
      <c r="BK1639" s="99">
        <f>SUMIFS(通讯通路门店!$AD:$AD,通讯通路门店!$S:$S,$G1639)</f>
        <v>0</v>
      </c>
      <c r="BL1639" s="99">
        <f>SUMIFS(通讯通路门店!$AE:$AE,通讯通路门店!$S:$S,$G1639)</f>
        <v>0</v>
      </c>
      <c r="BM1639" s="99">
        <f>SUMIFS(通讯通路门店!$AF:$AF,通讯通路门店!$S:$S,$G1639)</f>
        <v>0</v>
      </c>
      <c r="BN1639" s="99">
        <f>SUMIFS(通讯通路门店!$AG:$AG,通讯通路门店!$S:$S,$G1639)</f>
        <v>0</v>
      </c>
      <c r="BO1639" s="99">
        <f>SUMIFS(通讯通路门店!$AH:$AH,通讯通路门店!$S:$S,$G1639)</f>
        <v>0</v>
      </c>
      <c r="BP1639" s="99">
        <f>SUMIFS(通讯通路门店!$AI:$AI,通讯通路门店!$S:$S,$G1639)</f>
        <v>0</v>
      </c>
      <c r="BQ1639" s="83"/>
    </row>
    <row r="1640" spans="1:69">
      <c r="A1640" s="99" t="str">
        <f>IFERROR(_xlfn.XLOOKUP($G1640,通讯通路门店!$S$4:$S$993933,通讯通路门店!$A$4:$A$993933,0,0),"")</f>
        <v>海南省</v>
      </c>
      <c r="B1640" s="99" t="str">
        <f>IFERROR(_xlfn.XLOOKUP($G1640,通讯通路门店!$S$4:$S$993933,通讯通路门店!$B$4:$B$993933,0,0),"")</f>
        <v>昌江黎族自治县</v>
      </c>
      <c r="C1640" s="99" t="str">
        <f>IFERROR(_xlfn.XLOOKUP($G1640,通讯通路门店!$S$4:$S$993933,通讯通路门店!$C$4:$C$993933,0,0),"")</f>
        <v>昌江黎族自治县</v>
      </c>
      <c r="D1640" s="99" t="str">
        <f>IFERROR(_xlfn.XLOOKUP($G1640,通讯通路门店!$S$4:$S$993933,通讯通路门店!$D$4:$D$993933,0,0),"")</f>
        <v>叉河镇</v>
      </c>
      <c r="E1640" s="83"/>
      <c r="F1640" s="83"/>
      <c r="G1640" s="101"/>
      <c r="H1640" s="102">
        <f>IFERROR(_xlfn.XLOOKUP($G1640,通讯通路门店!$S$4:$S$993933,通讯通路门店!$R$4:$R$993933,0,0),"")</f>
        <v>0</v>
      </c>
      <c r="I1640" s="83"/>
      <c r="J1640" s="83"/>
      <c r="K1640" s="83"/>
      <c r="L1640" s="83"/>
      <c r="M1640" s="83"/>
      <c r="N1640" s="83"/>
      <c r="O1640" s="83"/>
      <c r="P1640" s="83"/>
      <c r="Q1640" s="83"/>
      <c r="R1640" s="83"/>
      <c r="S1640" s="83"/>
      <c r="T1640" s="83"/>
      <c r="U1640" s="99">
        <f>COUNTIF(通讯通路门店!$S:$S,$G1640)</f>
        <v>0</v>
      </c>
      <c r="V1640" s="99">
        <f>COUNTIFS(通讯通路门店!$S:$S,$G1640,通讯通路门店!$J:$J,"综合卖场")</f>
        <v>0</v>
      </c>
      <c r="W1640" s="99">
        <f>SUMIFS(通讯通路门店!$AJ:$AJ,通讯通路门店!$S:$S,通讯客户沙盘!$G1640)</f>
        <v>0</v>
      </c>
      <c r="X1640" s="99">
        <f t="shared" si="125"/>
        <v>0</v>
      </c>
      <c r="Y1640" s="99">
        <f>COUNTIFS(通讯通路门店!$S:$S,$G1640,通讯通路门店!$J:$J,"荣耀体验店")+COUNTIFS(通讯通路门店!$S:$S,$G1640,通讯通路门店!$J:$J,"荣耀授权专卖店")</f>
        <v>0</v>
      </c>
      <c r="Z1640" s="99">
        <f>COUNTIFS(通讯通路门店!$S:$S,$G1640,通讯通路门店!$J:$J,"VIVO体验店")</f>
        <v>0</v>
      </c>
      <c r="AA1640" s="99">
        <f>COUNTIFS(通讯通路门店!$S:$S,$G1640,通讯通路门店!$J:$J,"OPPO体验店")</f>
        <v>0</v>
      </c>
      <c r="AB1640" s="99">
        <f>COUNTIFS(通讯通路门店!$S:$S,$G1640,通讯通路门店!$J:$J,"华为授权体验店")+COUNTIFS(通讯通路门店!$S:$S,$G1640,通讯通路门店!$J:$J,"华为堡垒店")</f>
        <v>0</v>
      </c>
      <c r="AC1640" s="99">
        <f>COUNTIFS(通讯通路门店!$S:$S,$G1640,通讯通路门店!$J:$J,"小米体验店")</f>
        <v>0</v>
      </c>
      <c r="AD1640" s="99">
        <f>COUNTIFS(通讯通路门店!$S:$S,$G1640,通讯通路门店!$J:$J,"苹果体验店")</f>
        <v>0</v>
      </c>
      <c r="AE1640" s="99">
        <f>COUNTIFS(通讯通路门店!$S:$S,$G1640,通讯通路门店!$J:$J,"其他品牌专卖店")</f>
        <v>0</v>
      </c>
      <c r="AF1640" s="99">
        <f>SUMIFS(通讯通路门店!$BI:$BI,通讯通路门店!$S:$S,$G1640)</f>
        <v>0</v>
      </c>
      <c r="AG1640" s="99">
        <f>SUMIFS(通讯通路门店!$BH:$BH,通讯通路门店!$S:$S,$G1640)</f>
        <v>0</v>
      </c>
      <c r="AH1640" s="99">
        <f t="shared" si="126"/>
        <v>0</v>
      </c>
      <c r="AI1640" s="99">
        <f>SUMIFS(通讯通路门店!$BB:$BB,通讯通路门店!$S:$S,$G1640)</f>
        <v>0</v>
      </c>
      <c r="AJ1640" s="99">
        <f>SUMIFS(通讯通路门店!$BE:$BE,通讯通路门店!$S:$S,$G1640)</f>
        <v>0</v>
      </c>
      <c r="AK1640" s="99">
        <f>SUMIFS(通讯通路门店!$BG:$BG,通讯通路门店!$S:$S,$G1640)</f>
        <v>0</v>
      </c>
      <c r="AL1640" s="99">
        <f>SUMIFS(通讯通路门店!$BC:$BC,通讯通路门店!$S:$S,$G1640)</f>
        <v>0</v>
      </c>
      <c r="AM1640" s="99">
        <f>SUMIFS(通讯通路门店!$BD:$BD,通讯通路门店!$S:$S,$G1640)</f>
        <v>0</v>
      </c>
      <c r="AN1640" s="99">
        <f>SUMIFS(通讯通路门店!$BF:$BF,通讯通路门店!$S:$S,$G1640)</f>
        <v>0</v>
      </c>
      <c r="AO1640" s="99">
        <f t="shared" si="127"/>
        <v>0</v>
      </c>
      <c r="AP1640" s="99">
        <f>SUMIFS(通讯通路门店!$K:$K,通讯通路门店!$S:$S,$G1640)</f>
        <v>0</v>
      </c>
      <c r="AQ1640" s="83"/>
      <c r="AR1640" s="99">
        <f>SUMIFS(通讯通路门店!$T:$T,通讯通路门店!$S:$S,$G1640)</f>
        <v>0</v>
      </c>
      <c r="AS1640" s="99">
        <f>SUMIFS(通讯通路门店!$U:$U,通讯通路门店!$S:$S,$G1640)</f>
        <v>0</v>
      </c>
      <c r="AT1640" s="99">
        <f>SUMIFS(通讯通路门店!$V:$V,通讯通路门店!$S:$S,$G1640)</f>
        <v>0</v>
      </c>
      <c r="AU1640" s="99">
        <f>SUMIFS(通讯通路门店!$W:$W,通讯通路门店!$S:$S,$G1640)</f>
        <v>0</v>
      </c>
      <c r="AV1640" s="99">
        <f>SUMIFS(通讯通路门店!$Z:$Z,通讯通路门店!$S:$S,$G1640)</f>
        <v>0</v>
      </c>
      <c r="AW1640" s="99">
        <f>SUMIFS(通讯通路门店!$AB:$AB,通讯通路门店!$S:$S,$G1640)</f>
        <v>0</v>
      </c>
      <c r="AX1640" s="99">
        <f>SUMIFS(通讯通路门店!$X:$X,通讯通路门店!$S:$S,$G1640)</f>
        <v>0</v>
      </c>
      <c r="AY1640" s="99">
        <f>SUMIFS(通讯通路门店!$Y:$Y,通讯通路门店!$S:$S,$G1640)</f>
        <v>0</v>
      </c>
      <c r="AZ1640" s="99">
        <f>SUMIFS(通讯通路门店!$AA:$AA,通讯通路门店!$S:$S,$G1640)</f>
        <v>0</v>
      </c>
      <c r="BA1640" s="99">
        <f t="shared" si="128"/>
        <v>0</v>
      </c>
      <c r="BB1640" s="99">
        <f t="shared" si="129"/>
        <v>0</v>
      </c>
      <c r="BC1640" s="99">
        <f>SUMIFS(通讯通路门店!$W:$W,通讯通路门店!$S:$S,$G1640,通讯通路门店!$J:$J,"荣耀体验店")+SUMIFS(通讯通路门店!$W:$W,通讯通路门店!$S:$S,$G1640,通讯通路门店!$J:$J,"荣耀授权专卖店")</f>
        <v>0</v>
      </c>
      <c r="BD1640" s="99">
        <f>SUMIFS(通讯通路门店!$Z:$Z,通讯通路门店!$S:$S,$G1640,通讯通路门店!$J:$J,"VIVO体验店")</f>
        <v>0</v>
      </c>
      <c r="BE1640" s="99">
        <f>SUMIFS(通讯通路门店!$AB:$AB,通讯通路门店!$S:$S,$G1640,通讯通路门店!$J:$J,"OPPO体验店")</f>
        <v>0</v>
      </c>
      <c r="BF1640" s="99">
        <f>SUMIFS(通讯通路门店!$X:$X,通讯通路门店!$S:$S,$G1640,通讯通路门店!$J:$J,"华为授权体验店")+SUMIFS(通讯通路门店!$AA:$AA,通讯通路门店!$S:$S,$G1640,通讯通路门店!$J:$J,"华为堡垒店")</f>
        <v>0</v>
      </c>
      <c r="BG1640" s="99">
        <f>SUMIFS(通讯通路门店!$Y:$Y,通讯通路门店!$S:$S,$G1640,通讯通路门店!$J:$J,"小米体验店")</f>
        <v>0</v>
      </c>
      <c r="BH1640" s="99">
        <f>SUMIFS(通讯通路门店!$AA:$AA,通讯通路门店!$S:$S,$G1640,通讯通路门店!$J:$J,"苹果体验店")</f>
        <v>0</v>
      </c>
      <c r="BI1640" s="99">
        <f>SUMIFS(通讯通路门店!$K:$K,通讯通路门店!$S:$S,$G1640,通讯通路门店!$J:$J,"其他品牌专卖店")</f>
        <v>0</v>
      </c>
      <c r="BJ1640" s="99">
        <f>SUMIFS(通讯通路门店!$AC:$AC,通讯通路门店!$S:$S,$G1640)</f>
        <v>0</v>
      </c>
      <c r="BK1640" s="99">
        <f>SUMIFS(通讯通路门店!$AD:$AD,通讯通路门店!$S:$S,$G1640)</f>
        <v>0</v>
      </c>
      <c r="BL1640" s="99">
        <f>SUMIFS(通讯通路门店!$AE:$AE,通讯通路门店!$S:$S,$G1640)</f>
        <v>0</v>
      </c>
      <c r="BM1640" s="99">
        <f>SUMIFS(通讯通路门店!$AF:$AF,通讯通路门店!$S:$S,$G1640)</f>
        <v>0</v>
      </c>
      <c r="BN1640" s="99">
        <f>SUMIFS(通讯通路门店!$AG:$AG,通讯通路门店!$S:$S,$G1640)</f>
        <v>0</v>
      </c>
      <c r="BO1640" s="99">
        <f>SUMIFS(通讯通路门店!$AH:$AH,通讯通路门店!$S:$S,$G1640)</f>
        <v>0</v>
      </c>
      <c r="BP1640" s="99">
        <f>SUMIFS(通讯通路门店!$AI:$AI,通讯通路门店!$S:$S,$G1640)</f>
        <v>0</v>
      </c>
      <c r="BQ1640" s="83"/>
    </row>
    <row r="1641" spans="1:69">
      <c r="A1641" s="99" t="str">
        <f>IFERROR(_xlfn.XLOOKUP($G1641,通讯通路门店!$S$4:$S$993933,通讯通路门店!$A$4:$A$993933,0,0),"")</f>
        <v>海南省</v>
      </c>
      <c r="B1641" s="99" t="str">
        <f>IFERROR(_xlfn.XLOOKUP($G1641,通讯通路门店!$S$4:$S$993933,通讯通路门店!$B$4:$B$993933,0,0),"")</f>
        <v>昌江黎族自治县</v>
      </c>
      <c r="C1641" s="99" t="str">
        <f>IFERROR(_xlfn.XLOOKUP($G1641,通讯通路门店!$S$4:$S$993933,通讯通路门店!$C$4:$C$993933,0,0),"")</f>
        <v>昌江黎族自治县</v>
      </c>
      <c r="D1641" s="99" t="str">
        <f>IFERROR(_xlfn.XLOOKUP($G1641,通讯通路门店!$S$4:$S$993933,通讯通路门店!$D$4:$D$993933,0,0),"")</f>
        <v>叉河镇</v>
      </c>
      <c r="E1641" s="83"/>
      <c r="F1641" s="83"/>
      <c r="G1641" s="101"/>
      <c r="H1641" s="102">
        <f>IFERROR(_xlfn.XLOOKUP($G1641,通讯通路门店!$S$4:$S$993933,通讯通路门店!$R$4:$R$993933,0,0),"")</f>
        <v>0</v>
      </c>
      <c r="I1641" s="83"/>
      <c r="J1641" s="83"/>
      <c r="K1641" s="83"/>
      <c r="L1641" s="83"/>
      <c r="M1641" s="83"/>
      <c r="N1641" s="83"/>
      <c r="O1641" s="83"/>
      <c r="P1641" s="83"/>
      <c r="Q1641" s="83"/>
      <c r="R1641" s="83"/>
      <c r="S1641" s="83"/>
      <c r="T1641" s="83"/>
      <c r="U1641" s="99">
        <f>COUNTIF(通讯通路门店!$S:$S,$G1641)</f>
        <v>0</v>
      </c>
      <c r="V1641" s="99">
        <f>COUNTIFS(通讯通路门店!$S:$S,$G1641,通讯通路门店!$J:$J,"综合卖场")</f>
        <v>0</v>
      </c>
      <c r="W1641" s="99">
        <f>SUMIFS(通讯通路门店!$AJ:$AJ,通讯通路门店!$S:$S,通讯客户沙盘!$G1641)</f>
        <v>0</v>
      </c>
      <c r="X1641" s="99">
        <f t="shared" si="125"/>
        <v>0</v>
      </c>
      <c r="Y1641" s="99">
        <f>COUNTIFS(通讯通路门店!$S:$S,$G1641,通讯通路门店!$J:$J,"荣耀体验店")+COUNTIFS(通讯通路门店!$S:$S,$G1641,通讯通路门店!$J:$J,"荣耀授权专卖店")</f>
        <v>0</v>
      </c>
      <c r="Z1641" s="99">
        <f>COUNTIFS(通讯通路门店!$S:$S,$G1641,通讯通路门店!$J:$J,"VIVO体验店")</f>
        <v>0</v>
      </c>
      <c r="AA1641" s="99">
        <f>COUNTIFS(通讯通路门店!$S:$S,$G1641,通讯通路门店!$J:$J,"OPPO体验店")</f>
        <v>0</v>
      </c>
      <c r="AB1641" s="99">
        <f>COUNTIFS(通讯通路门店!$S:$S,$G1641,通讯通路门店!$J:$J,"华为授权体验店")+COUNTIFS(通讯通路门店!$S:$S,$G1641,通讯通路门店!$J:$J,"华为堡垒店")</f>
        <v>0</v>
      </c>
      <c r="AC1641" s="99">
        <f>COUNTIFS(通讯通路门店!$S:$S,$G1641,通讯通路门店!$J:$J,"小米体验店")</f>
        <v>0</v>
      </c>
      <c r="AD1641" s="99">
        <f>COUNTIFS(通讯通路门店!$S:$S,$G1641,通讯通路门店!$J:$J,"苹果体验店")</f>
        <v>0</v>
      </c>
      <c r="AE1641" s="99">
        <f>COUNTIFS(通讯通路门店!$S:$S,$G1641,通讯通路门店!$J:$J,"其他品牌专卖店")</f>
        <v>0</v>
      </c>
      <c r="AF1641" s="99">
        <f>SUMIFS(通讯通路门店!$BI:$BI,通讯通路门店!$S:$S,$G1641)</f>
        <v>0</v>
      </c>
      <c r="AG1641" s="99">
        <f>SUMIFS(通讯通路门店!$BH:$BH,通讯通路门店!$S:$S,$G1641)</f>
        <v>0</v>
      </c>
      <c r="AH1641" s="99">
        <f t="shared" si="126"/>
        <v>0</v>
      </c>
      <c r="AI1641" s="99">
        <f>SUMIFS(通讯通路门店!$BB:$BB,通讯通路门店!$S:$S,$G1641)</f>
        <v>0</v>
      </c>
      <c r="AJ1641" s="99">
        <f>SUMIFS(通讯通路门店!$BE:$BE,通讯通路门店!$S:$S,$G1641)</f>
        <v>0</v>
      </c>
      <c r="AK1641" s="99">
        <f>SUMIFS(通讯通路门店!$BG:$BG,通讯通路门店!$S:$S,$G1641)</f>
        <v>0</v>
      </c>
      <c r="AL1641" s="99">
        <f>SUMIFS(通讯通路门店!$BC:$BC,通讯通路门店!$S:$S,$G1641)</f>
        <v>0</v>
      </c>
      <c r="AM1641" s="99">
        <f>SUMIFS(通讯通路门店!$BD:$BD,通讯通路门店!$S:$S,$G1641)</f>
        <v>0</v>
      </c>
      <c r="AN1641" s="99">
        <f>SUMIFS(通讯通路门店!$BF:$BF,通讯通路门店!$S:$S,$G1641)</f>
        <v>0</v>
      </c>
      <c r="AO1641" s="99">
        <f t="shared" si="127"/>
        <v>0</v>
      </c>
      <c r="AP1641" s="99">
        <f>SUMIFS(通讯通路门店!$K:$K,通讯通路门店!$S:$S,$G1641)</f>
        <v>0</v>
      </c>
      <c r="AQ1641" s="83"/>
      <c r="AR1641" s="99">
        <f>SUMIFS(通讯通路门店!$T:$T,通讯通路门店!$S:$S,$G1641)</f>
        <v>0</v>
      </c>
      <c r="AS1641" s="99">
        <f>SUMIFS(通讯通路门店!$U:$U,通讯通路门店!$S:$S,$G1641)</f>
        <v>0</v>
      </c>
      <c r="AT1641" s="99">
        <f>SUMIFS(通讯通路门店!$V:$V,通讯通路门店!$S:$S,$G1641)</f>
        <v>0</v>
      </c>
      <c r="AU1641" s="99">
        <f>SUMIFS(通讯通路门店!$W:$W,通讯通路门店!$S:$S,$G1641)</f>
        <v>0</v>
      </c>
      <c r="AV1641" s="99">
        <f>SUMIFS(通讯通路门店!$Z:$Z,通讯通路门店!$S:$S,$G1641)</f>
        <v>0</v>
      </c>
      <c r="AW1641" s="99">
        <f>SUMIFS(通讯通路门店!$AB:$AB,通讯通路门店!$S:$S,$G1641)</f>
        <v>0</v>
      </c>
      <c r="AX1641" s="99">
        <f>SUMIFS(通讯通路门店!$X:$X,通讯通路门店!$S:$S,$G1641)</f>
        <v>0</v>
      </c>
      <c r="AY1641" s="99">
        <f>SUMIFS(通讯通路门店!$Y:$Y,通讯通路门店!$S:$S,$G1641)</f>
        <v>0</v>
      </c>
      <c r="AZ1641" s="99">
        <f>SUMIFS(通讯通路门店!$AA:$AA,通讯通路门店!$S:$S,$G1641)</f>
        <v>0</v>
      </c>
      <c r="BA1641" s="99">
        <f t="shared" si="128"/>
        <v>0</v>
      </c>
      <c r="BB1641" s="99">
        <f t="shared" si="129"/>
        <v>0</v>
      </c>
      <c r="BC1641" s="99">
        <f>SUMIFS(通讯通路门店!$W:$W,通讯通路门店!$S:$S,$G1641,通讯通路门店!$J:$J,"荣耀体验店")+SUMIFS(通讯通路门店!$W:$W,通讯通路门店!$S:$S,$G1641,通讯通路门店!$J:$J,"荣耀授权专卖店")</f>
        <v>0</v>
      </c>
      <c r="BD1641" s="99">
        <f>SUMIFS(通讯通路门店!$Z:$Z,通讯通路门店!$S:$S,$G1641,通讯通路门店!$J:$J,"VIVO体验店")</f>
        <v>0</v>
      </c>
      <c r="BE1641" s="99">
        <f>SUMIFS(通讯通路门店!$AB:$AB,通讯通路门店!$S:$S,$G1641,通讯通路门店!$J:$J,"OPPO体验店")</f>
        <v>0</v>
      </c>
      <c r="BF1641" s="99">
        <f>SUMIFS(通讯通路门店!$X:$X,通讯通路门店!$S:$S,$G1641,通讯通路门店!$J:$J,"华为授权体验店")+SUMIFS(通讯通路门店!$AA:$AA,通讯通路门店!$S:$S,$G1641,通讯通路门店!$J:$J,"华为堡垒店")</f>
        <v>0</v>
      </c>
      <c r="BG1641" s="99">
        <f>SUMIFS(通讯通路门店!$Y:$Y,通讯通路门店!$S:$S,$G1641,通讯通路门店!$J:$J,"小米体验店")</f>
        <v>0</v>
      </c>
      <c r="BH1641" s="99">
        <f>SUMIFS(通讯通路门店!$AA:$AA,通讯通路门店!$S:$S,$G1641,通讯通路门店!$J:$J,"苹果体验店")</f>
        <v>0</v>
      </c>
      <c r="BI1641" s="99">
        <f>SUMIFS(通讯通路门店!$K:$K,通讯通路门店!$S:$S,$G1641,通讯通路门店!$J:$J,"其他品牌专卖店")</f>
        <v>0</v>
      </c>
      <c r="BJ1641" s="99">
        <f>SUMIFS(通讯通路门店!$AC:$AC,通讯通路门店!$S:$S,$G1641)</f>
        <v>0</v>
      </c>
      <c r="BK1641" s="99">
        <f>SUMIFS(通讯通路门店!$AD:$AD,通讯通路门店!$S:$S,$G1641)</f>
        <v>0</v>
      </c>
      <c r="BL1641" s="99">
        <f>SUMIFS(通讯通路门店!$AE:$AE,通讯通路门店!$S:$S,$G1641)</f>
        <v>0</v>
      </c>
      <c r="BM1641" s="99">
        <f>SUMIFS(通讯通路门店!$AF:$AF,通讯通路门店!$S:$S,$G1641)</f>
        <v>0</v>
      </c>
      <c r="BN1641" s="99">
        <f>SUMIFS(通讯通路门店!$AG:$AG,通讯通路门店!$S:$S,$G1641)</f>
        <v>0</v>
      </c>
      <c r="BO1641" s="99">
        <f>SUMIFS(通讯通路门店!$AH:$AH,通讯通路门店!$S:$S,$G1641)</f>
        <v>0</v>
      </c>
      <c r="BP1641" s="99">
        <f>SUMIFS(通讯通路门店!$AI:$AI,通讯通路门店!$S:$S,$G1641)</f>
        <v>0</v>
      </c>
      <c r="BQ1641" s="83"/>
    </row>
    <row r="1642" spans="1:69">
      <c r="A1642" s="99" t="str">
        <f>IFERROR(_xlfn.XLOOKUP($G1642,通讯通路门店!$S$4:$S$993933,通讯通路门店!$A$4:$A$993933,0,0),"")</f>
        <v>海南省</v>
      </c>
      <c r="B1642" s="99" t="str">
        <f>IFERROR(_xlfn.XLOOKUP($G1642,通讯通路门店!$S$4:$S$993933,通讯通路门店!$B$4:$B$993933,0,0),"")</f>
        <v>昌江黎族自治县</v>
      </c>
      <c r="C1642" s="99" t="str">
        <f>IFERROR(_xlfn.XLOOKUP($G1642,通讯通路门店!$S$4:$S$993933,通讯通路门店!$C$4:$C$993933,0,0),"")</f>
        <v>昌江黎族自治县</v>
      </c>
      <c r="D1642" s="99" t="str">
        <f>IFERROR(_xlfn.XLOOKUP($G1642,通讯通路门店!$S$4:$S$993933,通讯通路门店!$D$4:$D$993933,0,0),"")</f>
        <v>叉河镇</v>
      </c>
      <c r="E1642" s="83"/>
      <c r="F1642" s="83"/>
      <c r="G1642" s="101"/>
      <c r="H1642" s="102">
        <f>IFERROR(_xlfn.XLOOKUP($G1642,通讯通路门店!$S$4:$S$993933,通讯通路门店!$R$4:$R$993933,0,0),"")</f>
        <v>0</v>
      </c>
      <c r="I1642" s="83"/>
      <c r="J1642" s="83"/>
      <c r="K1642" s="83"/>
      <c r="L1642" s="83"/>
      <c r="M1642" s="83"/>
      <c r="N1642" s="83"/>
      <c r="O1642" s="83"/>
      <c r="P1642" s="83"/>
      <c r="Q1642" s="83"/>
      <c r="R1642" s="83"/>
      <c r="S1642" s="83"/>
      <c r="T1642" s="83"/>
      <c r="U1642" s="99">
        <f>COUNTIF(通讯通路门店!$S:$S,$G1642)</f>
        <v>0</v>
      </c>
      <c r="V1642" s="99">
        <f>COUNTIFS(通讯通路门店!$S:$S,$G1642,通讯通路门店!$J:$J,"综合卖场")</f>
        <v>0</v>
      </c>
      <c r="W1642" s="99">
        <f>SUMIFS(通讯通路门店!$AJ:$AJ,通讯通路门店!$S:$S,通讯客户沙盘!$G1642)</f>
        <v>0</v>
      </c>
      <c r="X1642" s="99">
        <f t="shared" si="125"/>
        <v>0</v>
      </c>
      <c r="Y1642" s="99">
        <f>COUNTIFS(通讯通路门店!$S:$S,$G1642,通讯通路门店!$J:$J,"荣耀体验店")+COUNTIFS(通讯通路门店!$S:$S,$G1642,通讯通路门店!$J:$J,"荣耀授权专卖店")</f>
        <v>0</v>
      </c>
      <c r="Z1642" s="99">
        <f>COUNTIFS(通讯通路门店!$S:$S,$G1642,通讯通路门店!$J:$J,"VIVO体验店")</f>
        <v>0</v>
      </c>
      <c r="AA1642" s="99">
        <f>COUNTIFS(通讯通路门店!$S:$S,$G1642,通讯通路门店!$J:$J,"OPPO体验店")</f>
        <v>0</v>
      </c>
      <c r="AB1642" s="99">
        <f>COUNTIFS(通讯通路门店!$S:$S,$G1642,通讯通路门店!$J:$J,"华为授权体验店")+COUNTIFS(通讯通路门店!$S:$S,$G1642,通讯通路门店!$J:$J,"华为堡垒店")</f>
        <v>0</v>
      </c>
      <c r="AC1642" s="99">
        <f>COUNTIFS(通讯通路门店!$S:$S,$G1642,通讯通路门店!$J:$J,"小米体验店")</f>
        <v>0</v>
      </c>
      <c r="AD1642" s="99">
        <f>COUNTIFS(通讯通路门店!$S:$S,$G1642,通讯通路门店!$J:$J,"苹果体验店")</f>
        <v>0</v>
      </c>
      <c r="AE1642" s="99">
        <f>COUNTIFS(通讯通路门店!$S:$S,$G1642,通讯通路门店!$J:$J,"其他品牌专卖店")</f>
        <v>0</v>
      </c>
      <c r="AF1642" s="99">
        <f>SUMIFS(通讯通路门店!$BI:$BI,通讯通路门店!$S:$S,$G1642)</f>
        <v>0</v>
      </c>
      <c r="AG1642" s="99">
        <f>SUMIFS(通讯通路门店!$BH:$BH,通讯通路门店!$S:$S,$G1642)</f>
        <v>0</v>
      </c>
      <c r="AH1642" s="99">
        <f t="shared" si="126"/>
        <v>0</v>
      </c>
      <c r="AI1642" s="99">
        <f>SUMIFS(通讯通路门店!$BB:$BB,通讯通路门店!$S:$S,$G1642)</f>
        <v>0</v>
      </c>
      <c r="AJ1642" s="99">
        <f>SUMIFS(通讯通路门店!$BE:$BE,通讯通路门店!$S:$S,$G1642)</f>
        <v>0</v>
      </c>
      <c r="AK1642" s="99">
        <f>SUMIFS(通讯通路门店!$BG:$BG,通讯通路门店!$S:$S,$G1642)</f>
        <v>0</v>
      </c>
      <c r="AL1642" s="99">
        <f>SUMIFS(通讯通路门店!$BC:$BC,通讯通路门店!$S:$S,$G1642)</f>
        <v>0</v>
      </c>
      <c r="AM1642" s="99">
        <f>SUMIFS(通讯通路门店!$BD:$BD,通讯通路门店!$S:$S,$G1642)</f>
        <v>0</v>
      </c>
      <c r="AN1642" s="99">
        <f>SUMIFS(通讯通路门店!$BF:$BF,通讯通路门店!$S:$S,$G1642)</f>
        <v>0</v>
      </c>
      <c r="AO1642" s="99">
        <f t="shared" si="127"/>
        <v>0</v>
      </c>
      <c r="AP1642" s="99">
        <f>SUMIFS(通讯通路门店!$K:$K,通讯通路门店!$S:$S,$G1642)</f>
        <v>0</v>
      </c>
      <c r="AQ1642" s="83"/>
      <c r="AR1642" s="99">
        <f>SUMIFS(通讯通路门店!$T:$T,通讯通路门店!$S:$S,$G1642)</f>
        <v>0</v>
      </c>
      <c r="AS1642" s="99">
        <f>SUMIFS(通讯通路门店!$U:$U,通讯通路门店!$S:$S,$G1642)</f>
        <v>0</v>
      </c>
      <c r="AT1642" s="99">
        <f>SUMIFS(通讯通路门店!$V:$V,通讯通路门店!$S:$S,$G1642)</f>
        <v>0</v>
      </c>
      <c r="AU1642" s="99">
        <f>SUMIFS(通讯通路门店!$W:$W,通讯通路门店!$S:$S,$G1642)</f>
        <v>0</v>
      </c>
      <c r="AV1642" s="99">
        <f>SUMIFS(通讯通路门店!$Z:$Z,通讯通路门店!$S:$S,$G1642)</f>
        <v>0</v>
      </c>
      <c r="AW1642" s="99">
        <f>SUMIFS(通讯通路门店!$AB:$AB,通讯通路门店!$S:$S,$G1642)</f>
        <v>0</v>
      </c>
      <c r="AX1642" s="99">
        <f>SUMIFS(通讯通路门店!$X:$X,通讯通路门店!$S:$S,$G1642)</f>
        <v>0</v>
      </c>
      <c r="AY1642" s="99">
        <f>SUMIFS(通讯通路门店!$Y:$Y,通讯通路门店!$S:$S,$G1642)</f>
        <v>0</v>
      </c>
      <c r="AZ1642" s="99">
        <f>SUMIFS(通讯通路门店!$AA:$AA,通讯通路门店!$S:$S,$G1642)</f>
        <v>0</v>
      </c>
      <c r="BA1642" s="99">
        <f t="shared" si="128"/>
        <v>0</v>
      </c>
      <c r="BB1642" s="99">
        <f t="shared" si="129"/>
        <v>0</v>
      </c>
      <c r="BC1642" s="99">
        <f>SUMIFS(通讯通路门店!$W:$W,通讯通路门店!$S:$S,$G1642,通讯通路门店!$J:$J,"荣耀体验店")+SUMIFS(通讯通路门店!$W:$W,通讯通路门店!$S:$S,$G1642,通讯通路门店!$J:$J,"荣耀授权专卖店")</f>
        <v>0</v>
      </c>
      <c r="BD1642" s="99">
        <f>SUMIFS(通讯通路门店!$Z:$Z,通讯通路门店!$S:$S,$G1642,通讯通路门店!$J:$J,"VIVO体验店")</f>
        <v>0</v>
      </c>
      <c r="BE1642" s="99">
        <f>SUMIFS(通讯通路门店!$AB:$AB,通讯通路门店!$S:$S,$G1642,通讯通路门店!$J:$J,"OPPO体验店")</f>
        <v>0</v>
      </c>
      <c r="BF1642" s="99">
        <f>SUMIFS(通讯通路门店!$X:$X,通讯通路门店!$S:$S,$G1642,通讯通路门店!$J:$J,"华为授权体验店")+SUMIFS(通讯通路门店!$AA:$AA,通讯通路门店!$S:$S,$G1642,通讯通路门店!$J:$J,"华为堡垒店")</f>
        <v>0</v>
      </c>
      <c r="BG1642" s="99">
        <f>SUMIFS(通讯通路门店!$Y:$Y,通讯通路门店!$S:$S,$G1642,通讯通路门店!$J:$J,"小米体验店")</f>
        <v>0</v>
      </c>
      <c r="BH1642" s="99">
        <f>SUMIFS(通讯通路门店!$AA:$AA,通讯通路门店!$S:$S,$G1642,通讯通路门店!$J:$J,"苹果体验店")</f>
        <v>0</v>
      </c>
      <c r="BI1642" s="99">
        <f>SUMIFS(通讯通路门店!$K:$K,通讯通路门店!$S:$S,$G1642,通讯通路门店!$J:$J,"其他品牌专卖店")</f>
        <v>0</v>
      </c>
      <c r="BJ1642" s="99">
        <f>SUMIFS(通讯通路门店!$AC:$AC,通讯通路门店!$S:$S,$G1642)</f>
        <v>0</v>
      </c>
      <c r="BK1642" s="99">
        <f>SUMIFS(通讯通路门店!$AD:$AD,通讯通路门店!$S:$S,$G1642)</f>
        <v>0</v>
      </c>
      <c r="BL1642" s="99">
        <f>SUMIFS(通讯通路门店!$AE:$AE,通讯通路门店!$S:$S,$G1642)</f>
        <v>0</v>
      </c>
      <c r="BM1642" s="99">
        <f>SUMIFS(通讯通路门店!$AF:$AF,通讯通路门店!$S:$S,$G1642)</f>
        <v>0</v>
      </c>
      <c r="BN1642" s="99">
        <f>SUMIFS(通讯通路门店!$AG:$AG,通讯通路门店!$S:$S,$G1642)</f>
        <v>0</v>
      </c>
      <c r="BO1642" s="99">
        <f>SUMIFS(通讯通路门店!$AH:$AH,通讯通路门店!$S:$S,$G1642)</f>
        <v>0</v>
      </c>
      <c r="BP1642" s="99">
        <f>SUMIFS(通讯通路门店!$AI:$AI,通讯通路门店!$S:$S,$G1642)</f>
        <v>0</v>
      </c>
      <c r="BQ1642" s="83"/>
    </row>
    <row r="1643" spans="1:69">
      <c r="A1643" s="99" t="str">
        <f>IFERROR(_xlfn.XLOOKUP($G1643,通讯通路门店!$S$4:$S$993933,通讯通路门店!$A$4:$A$993933,0,0),"")</f>
        <v>海南省</v>
      </c>
      <c r="B1643" s="99" t="str">
        <f>IFERROR(_xlfn.XLOOKUP($G1643,通讯通路门店!$S$4:$S$993933,通讯通路门店!$B$4:$B$993933,0,0),"")</f>
        <v>昌江黎族自治县</v>
      </c>
      <c r="C1643" s="99" t="str">
        <f>IFERROR(_xlfn.XLOOKUP($G1643,通讯通路门店!$S$4:$S$993933,通讯通路门店!$C$4:$C$993933,0,0),"")</f>
        <v>昌江黎族自治县</v>
      </c>
      <c r="D1643" s="99" t="str">
        <f>IFERROR(_xlfn.XLOOKUP($G1643,通讯通路门店!$S$4:$S$993933,通讯通路门店!$D$4:$D$993933,0,0),"")</f>
        <v>叉河镇</v>
      </c>
      <c r="E1643" s="83"/>
      <c r="F1643" s="83"/>
      <c r="G1643" s="101"/>
      <c r="H1643" s="102">
        <f>IFERROR(_xlfn.XLOOKUP($G1643,通讯通路门店!$S$4:$S$993933,通讯通路门店!$R$4:$R$993933,0,0),"")</f>
        <v>0</v>
      </c>
      <c r="I1643" s="83"/>
      <c r="J1643" s="83"/>
      <c r="K1643" s="83"/>
      <c r="L1643" s="83"/>
      <c r="M1643" s="83"/>
      <c r="N1643" s="83"/>
      <c r="O1643" s="83"/>
      <c r="P1643" s="83"/>
      <c r="Q1643" s="83"/>
      <c r="R1643" s="83"/>
      <c r="S1643" s="83"/>
      <c r="T1643" s="83"/>
      <c r="U1643" s="99">
        <f>COUNTIF(通讯通路门店!$S:$S,$G1643)</f>
        <v>0</v>
      </c>
      <c r="V1643" s="99">
        <f>COUNTIFS(通讯通路门店!$S:$S,$G1643,通讯通路门店!$J:$J,"综合卖场")</f>
        <v>0</v>
      </c>
      <c r="W1643" s="99">
        <f>SUMIFS(通讯通路门店!$AJ:$AJ,通讯通路门店!$S:$S,通讯客户沙盘!$G1643)</f>
        <v>0</v>
      </c>
      <c r="X1643" s="99">
        <f t="shared" si="125"/>
        <v>0</v>
      </c>
      <c r="Y1643" s="99">
        <f>COUNTIFS(通讯通路门店!$S:$S,$G1643,通讯通路门店!$J:$J,"荣耀体验店")+COUNTIFS(通讯通路门店!$S:$S,$G1643,通讯通路门店!$J:$J,"荣耀授权专卖店")</f>
        <v>0</v>
      </c>
      <c r="Z1643" s="99">
        <f>COUNTIFS(通讯通路门店!$S:$S,$G1643,通讯通路门店!$J:$J,"VIVO体验店")</f>
        <v>0</v>
      </c>
      <c r="AA1643" s="99">
        <f>COUNTIFS(通讯通路门店!$S:$S,$G1643,通讯通路门店!$J:$J,"OPPO体验店")</f>
        <v>0</v>
      </c>
      <c r="AB1643" s="99">
        <f>COUNTIFS(通讯通路门店!$S:$S,$G1643,通讯通路门店!$J:$J,"华为授权体验店")+COUNTIFS(通讯通路门店!$S:$S,$G1643,通讯通路门店!$J:$J,"华为堡垒店")</f>
        <v>0</v>
      </c>
      <c r="AC1643" s="99">
        <f>COUNTIFS(通讯通路门店!$S:$S,$G1643,通讯通路门店!$J:$J,"小米体验店")</f>
        <v>0</v>
      </c>
      <c r="AD1643" s="99">
        <f>COUNTIFS(通讯通路门店!$S:$S,$G1643,通讯通路门店!$J:$J,"苹果体验店")</f>
        <v>0</v>
      </c>
      <c r="AE1643" s="99">
        <f>COUNTIFS(通讯通路门店!$S:$S,$G1643,通讯通路门店!$J:$J,"其他品牌专卖店")</f>
        <v>0</v>
      </c>
      <c r="AF1643" s="99">
        <f>SUMIFS(通讯通路门店!$BI:$BI,通讯通路门店!$S:$S,$G1643)</f>
        <v>0</v>
      </c>
      <c r="AG1643" s="99">
        <f>SUMIFS(通讯通路门店!$BH:$BH,通讯通路门店!$S:$S,$G1643)</f>
        <v>0</v>
      </c>
      <c r="AH1643" s="99">
        <f t="shared" si="126"/>
        <v>0</v>
      </c>
      <c r="AI1643" s="99">
        <f>SUMIFS(通讯通路门店!$BB:$BB,通讯通路门店!$S:$S,$G1643)</f>
        <v>0</v>
      </c>
      <c r="AJ1643" s="99">
        <f>SUMIFS(通讯通路门店!$BE:$BE,通讯通路门店!$S:$S,$G1643)</f>
        <v>0</v>
      </c>
      <c r="AK1643" s="99">
        <f>SUMIFS(通讯通路门店!$BG:$BG,通讯通路门店!$S:$S,$G1643)</f>
        <v>0</v>
      </c>
      <c r="AL1643" s="99">
        <f>SUMIFS(通讯通路门店!$BC:$BC,通讯通路门店!$S:$S,$G1643)</f>
        <v>0</v>
      </c>
      <c r="AM1643" s="99">
        <f>SUMIFS(通讯通路门店!$BD:$BD,通讯通路门店!$S:$S,$G1643)</f>
        <v>0</v>
      </c>
      <c r="AN1643" s="99">
        <f>SUMIFS(通讯通路门店!$BF:$BF,通讯通路门店!$S:$S,$G1643)</f>
        <v>0</v>
      </c>
      <c r="AO1643" s="99">
        <f t="shared" si="127"/>
        <v>0</v>
      </c>
      <c r="AP1643" s="99">
        <f>SUMIFS(通讯通路门店!$K:$K,通讯通路门店!$S:$S,$G1643)</f>
        <v>0</v>
      </c>
      <c r="AQ1643" s="83"/>
      <c r="AR1643" s="99">
        <f>SUMIFS(通讯通路门店!$T:$T,通讯通路门店!$S:$S,$G1643)</f>
        <v>0</v>
      </c>
      <c r="AS1643" s="99">
        <f>SUMIFS(通讯通路门店!$U:$U,通讯通路门店!$S:$S,$G1643)</f>
        <v>0</v>
      </c>
      <c r="AT1643" s="99">
        <f>SUMIFS(通讯通路门店!$V:$V,通讯通路门店!$S:$S,$G1643)</f>
        <v>0</v>
      </c>
      <c r="AU1643" s="99">
        <f>SUMIFS(通讯通路门店!$W:$W,通讯通路门店!$S:$S,$G1643)</f>
        <v>0</v>
      </c>
      <c r="AV1643" s="99">
        <f>SUMIFS(通讯通路门店!$Z:$Z,通讯通路门店!$S:$S,$G1643)</f>
        <v>0</v>
      </c>
      <c r="AW1643" s="99">
        <f>SUMIFS(通讯通路门店!$AB:$AB,通讯通路门店!$S:$S,$G1643)</f>
        <v>0</v>
      </c>
      <c r="AX1643" s="99">
        <f>SUMIFS(通讯通路门店!$X:$X,通讯通路门店!$S:$S,$G1643)</f>
        <v>0</v>
      </c>
      <c r="AY1643" s="99">
        <f>SUMIFS(通讯通路门店!$Y:$Y,通讯通路门店!$S:$S,$G1643)</f>
        <v>0</v>
      </c>
      <c r="AZ1643" s="99">
        <f>SUMIFS(通讯通路门店!$AA:$AA,通讯通路门店!$S:$S,$G1643)</f>
        <v>0</v>
      </c>
      <c r="BA1643" s="99">
        <f t="shared" si="128"/>
        <v>0</v>
      </c>
      <c r="BB1643" s="99">
        <f t="shared" si="129"/>
        <v>0</v>
      </c>
      <c r="BC1643" s="99">
        <f>SUMIFS(通讯通路门店!$W:$W,通讯通路门店!$S:$S,$G1643,通讯通路门店!$J:$J,"荣耀体验店")+SUMIFS(通讯通路门店!$W:$W,通讯通路门店!$S:$S,$G1643,通讯通路门店!$J:$J,"荣耀授权专卖店")</f>
        <v>0</v>
      </c>
      <c r="BD1643" s="99">
        <f>SUMIFS(通讯通路门店!$Z:$Z,通讯通路门店!$S:$S,$G1643,通讯通路门店!$J:$J,"VIVO体验店")</f>
        <v>0</v>
      </c>
      <c r="BE1643" s="99">
        <f>SUMIFS(通讯通路门店!$AB:$AB,通讯通路门店!$S:$S,$G1643,通讯通路门店!$J:$J,"OPPO体验店")</f>
        <v>0</v>
      </c>
      <c r="BF1643" s="99">
        <f>SUMIFS(通讯通路门店!$X:$X,通讯通路门店!$S:$S,$G1643,通讯通路门店!$J:$J,"华为授权体验店")+SUMIFS(通讯通路门店!$AA:$AA,通讯通路门店!$S:$S,$G1643,通讯通路门店!$J:$J,"华为堡垒店")</f>
        <v>0</v>
      </c>
      <c r="BG1643" s="99">
        <f>SUMIFS(通讯通路门店!$Y:$Y,通讯通路门店!$S:$S,$G1643,通讯通路门店!$J:$J,"小米体验店")</f>
        <v>0</v>
      </c>
      <c r="BH1643" s="99">
        <f>SUMIFS(通讯通路门店!$AA:$AA,通讯通路门店!$S:$S,$G1643,通讯通路门店!$J:$J,"苹果体验店")</f>
        <v>0</v>
      </c>
      <c r="BI1643" s="99">
        <f>SUMIFS(通讯通路门店!$K:$K,通讯通路门店!$S:$S,$G1643,通讯通路门店!$J:$J,"其他品牌专卖店")</f>
        <v>0</v>
      </c>
      <c r="BJ1643" s="99">
        <f>SUMIFS(通讯通路门店!$AC:$AC,通讯通路门店!$S:$S,$G1643)</f>
        <v>0</v>
      </c>
      <c r="BK1643" s="99">
        <f>SUMIFS(通讯通路门店!$AD:$AD,通讯通路门店!$S:$S,$G1643)</f>
        <v>0</v>
      </c>
      <c r="BL1643" s="99">
        <f>SUMIFS(通讯通路门店!$AE:$AE,通讯通路门店!$S:$S,$G1643)</f>
        <v>0</v>
      </c>
      <c r="BM1643" s="99">
        <f>SUMIFS(通讯通路门店!$AF:$AF,通讯通路门店!$S:$S,$G1643)</f>
        <v>0</v>
      </c>
      <c r="BN1643" s="99">
        <f>SUMIFS(通讯通路门店!$AG:$AG,通讯通路门店!$S:$S,$G1643)</f>
        <v>0</v>
      </c>
      <c r="BO1643" s="99">
        <f>SUMIFS(通讯通路门店!$AH:$AH,通讯通路门店!$S:$S,$G1643)</f>
        <v>0</v>
      </c>
      <c r="BP1643" s="99">
        <f>SUMIFS(通讯通路门店!$AI:$AI,通讯通路门店!$S:$S,$G1643)</f>
        <v>0</v>
      </c>
      <c r="BQ1643" s="83"/>
    </row>
    <row r="1644" spans="1:69">
      <c r="A1644" s="99" t="str">
        <f>IFERROR(_xlfn.XLOOKUP($G1644,通讯通路门店!$S$4:$S$993933,通讯通路门店!$A$4:$A$993933,0,0),"")</f>
        <v>海南省</v>
      </c>
      <c r="B1644" s="99" t="str">
        <f>IFERROR(_xlfn.XLOOKUP($G1644,通讯通路门店!$S$4:$S$993933,通讯通路门店!$B$4:$B$993933,0,0),"")</f>
        <v>昌江黎族自治县</v>
      </c>
      <c r="C1644" s="99" t="str">
        <f>IFERROR(_xlfn.XLOOKUP($G1644,通讯通路门店!$S$4:$S$993933,通讯通路门店!$C$4:$C$993933,0,0),"")</f>
        <v>昌江黎族自治县</v>
      </c>
      <c r="D1644" s="99" t="str">
        <f>IFERROR(_xlfn.XLOOKUP($G1644,通讯通路门店!$S$4:$S$993933,通讯通路门店!$D$4:$D$993933,0,0),"")</f>
        <v>叉河镇</v>
      </c>
      <c r="E1644" s="83"/>
      <c r="F1644" s="83"/>
      <c r="G1644" s="101"/>
      <c r="H1644" s="102">
        <f>IFERROR(_xlfn.XLOOKUP($G1644,通讯通路门店!$S$4:$S$993933,通讯通路门店!$R$4:$R$993933,0,0),"")</f>
        <v>0</v>
      </c>
      <c r="I1644" s="83"/>
      <c r="J1644" s="83"/>
      <c r="K1644" s="83"/>
      <c r="L1644" s="83"/>
      <c r="M1644" s="83"/>
      <c r="N1644" s="83"/>
      <c r="O1644" s="83"/>
      <c r="P1644" s="83"/>
      <c r="Q1644" s="83"/>
      <c r="R1644" s="83"/>
      <c r="S1644" s="83"/>
      <c r="T1644" s="83"/>
      <c r="U1644" s="99">
        <f>COUNTIF(通讯通路门店!$S:$S,$G1644)</f>
        <v>0</v>
      </c>
      <c r="V1644" s="99">
        <f>COUNTIFS(通讯通路门店!$S:$S,$G1644,通讯通路门店!$J:$J,"综合卖场")</f>
        <v>0</v>
      </c>
      <c r="W1644" s="99">
        <f>SUMIFS(通讯通路门店!$AJ:$AJ,通讯通路门店!$S:$S,通讯客户沙盘!$G1644)</f>
        <v>0</v>
      </c>
      <c r="X1644" s="99">
        <f t="shared" si="125"/>
        <v>0</v>
      </c>
      <c r="Y1644" s="99">
        <f>COUNTIFS(通讯通路门店!$S:$S,$G1644,通讯通路门店!$J:$J,"荣耀体验店")+COUNTIFS(通讯通路门店!$S:$S,$G1644,通讯通路门店!$J:$J,"荣耀授权专卖店")</f>
        <v>0</v>
      </c>
      <c r="Z1644" s="99">
        <f>COUNTIFS(通讯通路门店!$S:$S,$G1644,通讯通路门店!$J:$J,"VIVO体验店")</f>
        <v>0</v>
      </c>
      <c r="AA1644" s="99">
        <f>COUNTIFS(通讯通路门店!$S:$S,$G1644,通讯通路门店!$J:$J,"OPPO体验店")</f>
        <v>0</v>
      </c>
      <c r="AB1644" s="99">
        <f>COUNTIFS(通讯通路门店!$S:$S,$G1644,通讯通路门店!$J:$J,"华为授权体验店")+COUNTIFS(通讯通路门店!$S:$S,$G1644,通讯通路门店!$J:$J,"华为堡垒店")</f>
        <v>0</v>
      </c>
      <c r="AC1644" s="99">
        <f>COUNTIFS(通讯通路门店!$S:$S,$G1644,通讯通路门店!$J:$J,"小米体验店")</f>
        <v>0</v>
      </c>
      <c r="AD1644" s="99">
        <f>COUNTIFS(通讯通路门店!$S:$S,$G1644,通讯通路门店!$J:$J,"苹果体验店")</f>
        <v>0</v>
      </c>
      <c r="AE1644" s="99">
        <f>COUNTIFS(通讯通路门店!$S:$S,$G1644,通讯通路门店!$J:$J,"其他品牌专卖店")</f>
        <v>0</v>
      </c>
      <c r="AF1644" s="99">
        <f>SUMIFS(通讯通路门店!$BI:$BI,通讯通路门店!$S:$S,$G1644)</f>
        <v>0</v>
      </c>
      <c r="AG1644" s="99">
        <f>SUMIFS(通讯通路门店!$BH:$BH,通讯通路门店!$S:$S,$G1644)</f>
        <v>0</v>
      </c>
      <c r="AH1644" s="99">
        <f t="shared" si="126"/>
        <v>0</v>
      </c>
      <c r="AI1644" s="99">
        <f>SUMIFS(通讯通路门店!$BB:$BB,通讯通路门店!$S:$S,$G1644)</f>
        <v>0</v>
      </c>
      <c r="AJ1644" s="99">
        <f>SUMIFS(通讯通路门店!$BE:$BE,通讯通路门店!$S:$S,$G1644)</f>
        <v>0</v>
      </c>
      <c r="AK1644" s="99">
        <f>SUMIFS(通讯通路门店!$BG:$BG,通讯通路门店!$S:$S,$G1644)</f>
        <v>0</v>
      </c>
      <c r="AL1644" s="99">
        <f>SUMIFS(通讯通路门店!$BC:$BC,通讯通路门店!$S:$S,$G1644)</f>
        <v>0</v>
      </c>
      <c r="AM1644" s="99">
        <f>SUMIFS(通讯通路门店!$BD:$BD,通讯通路门店!$S:$S,$G1644)</f>
        <v>0</v>
      </c>
      <c r="AN1644" s="99">
        <f>SUMIFS(通讯通路门店!$BF:$BF,通讯通路门店!$S:$S,$G1644)</f>
        <v>0</v>
      </c>
      <c r="AO1644" s="99">
        <f t="shared" si="127"/>
        <v>0</v>
      </c>
      <c r="AP1644" s="99">
        <f>SUMIFS(通讯通路门店!$K:$K,通讯通路门店!$S:$S,$G1644)</f>
        <v>0</v>
      </c>
      <c r="AQ1644" s="83"/>
      <c r="AR1644" s="99">
        <f>SUMIFS(通讯通路门店!$T:$T,通讯通路门店!$S:$S,$G1644)</f>
        <v>0</v>
      </c>
      <c r="AS1644" s="99">
        <f>SUMIFS(通讯通路门店!$U:$U,通讯通路门店!$S:$S,$G1644)</f>
        <v>0</v>
      </c>
      <c r="AT1644" s="99">
        <f>SUMIFS(通讯通路门店!$V:$V,通讯通路门店!$S:$S,$G1644)</f>
        <v>0</v>
      </c>
      <c r="AU1644" s="99">
        <f>SUMIFS(通讯通路门店!$W:$W,通讯通路门店!$S:$S,$G1644)</f>
        <v>0</v>
      </c>
      <c r="AV1644" s="99">
        <f>SUMIFS(通讯通路门店!$Z:$Z,通讯通路门店!$S:$S,$G1644)</f>
        <v>0</v>
      </c>
      <c r="AW1644" s="99">
        <f>SUMIFS(通讯通路门店!$AB:$AB,通讯通路门店!$S:$S,$G1644)</f>
        <v>0</v>
      </c>
      <c r="AX1644" s="99">
        <f>SUMIFS(通讯通路门店!$X:$X,通讯通路门店!$S:$S,$G1644)</f>
        <v>0</v>
      </c>
      <c r="AY1644" s="99">
        <f>SUMIFS(通讯通路门店!$Y:$Y,通讯通路门店!$S:$S,$G1644)</f>
        <v>0</v>
      </c>
      <c r="AZ1644" s="99">
        <f>SUMIFS(通讯通路门店!$AA:$AA,通讯通路门店!$S:$S,$G1644)</f>
        <v>0</v>
      </c>
      <c r="BA1644" s="99">
        <f t="shared" si="128"/>
        <v>0</v>
      </c>
      <c r="BB1644" s="99">
        <f t="shared" si="129"/>
        <v>0</v>
      </c>
      <c r="BC1644" s="99">
        <f>SUMIFS(通讯通路门店!$W:$W,通讯通路门店!$S:$S,$G1644,通讯通路门店!$J:$J,"荣耀体验店")+SUMIFS(通讯通路门店!$W:$W,通讯通路门店!$S:$S,$G1644,通讯通路门店!$J:$J,"荣耀授权专卖店")</f>
        <v>0</v>
      </c>
      <c r="BD1644" s="99">
        <f>SUMIFS(通讯通路门店!$Z:$Z,通讯通路门店!$S:$S,$G1644,通讯通路门店!$J:$J,"VIVO体验店")</f>
        <v>0</v>
      </c>
      <c r="BE1644" s="99">
        <f>SUMIFS(通讯通路门店!$AB:$AB,通讯通路门店!$S:$S,$G1644,通讯通路门店!$J:$J,"OPPO体验店")</f>
        <v>0</v>
      </c>
      <c r="BF1644" s="99">
        <f>SUMIFS(通讯通路门店!$X:$X,通讯通路门店!$S:$S,$G1644,通讯通路门店!$J:$J,"华为授权体验店")+SUMIFS(通讯通路门店!$AA:$AA,通讯通路门店!$S:$S,$G1644,通讯通路门店!$J:$J,"华为堡垒店")</f>
        <v>0</v>
      </c>
      <c r="BG1644" s="99">
        <f>SUMIFS(通讯通路门店!$Y:$Y,通讯通路门店!$S:$S,$G1644,通讯通路门店!$J:$J,"小米体验店")</f>
        <v>0</v>
      </c>
      <c r="BH1644" s="99">
        <f>SUMIFS(通讯通路门店!$AA:$AA,通讯通路门店!$S:$S,$G1644,通讯通路门店!$J:$J,"苹果体验店")</f>
        <v>0</v>
      </c>
      <c r="BI1644" s="99">
        <f>SUMIFS(通讯通路门店!$K:$K,通讯通路门店!$S:$S,$G1644,通讯通路门店!$J:$J,"其他品牌专卖店")</f>
        <v>0</v>
      </c>
      <c r="BJ1644" s="99">
        <f>SUMIFS(通讯通路门店!$AC:$AC,通讯通路门店!$S:$S,$G1644)</f>
        <v>0</v>
      </c>
      <c r="BK1644" s="99">
        <f>SUMIFS(通讯通路门店!$AD:$AD,通讯通路门店!$S:$S,$G1644)</f>
        <v>0</v>
      </c>
      <c r="BL1644" s="99">
        <f>SUMIFS(通讯通路门店!$AE:$AE,通讯通路门店!$S:$S,$G1644)</f>
        <v>0</v>
      </c>
      <c r="BM1644" s="99">
        <f>SUMIFS(通讯通路门店!$AF:$AF,通讯通路门店!$S:$S,$G1644)</f>
        <v>0</v>
      </c>
      <c r="BN1644" s="99">
        <f>SUMIFS(通讯通路门店!$AG:$AG,通讯通路门店!$S:$S,$G1644)</f>
        <v>0</v>
      </c>
      <c r="BO1644" s="99">
        <f>SUMIFS(通讯通路门店!$AH:$AH,通讯通路门店!$S:$S,$G1644)</f>
        <v>0</v>
      </c>
      <c r="BP1644" s="99">
        <f>SUMIFS(通讯通路门店!$AI:$AI,通讯通路门店!$S:$S,$G1644)</f>
        <v>0</v>
      </c>
      <c r="BQ1644" s="83"/>
    </row>
    <row r="1645" spans="1:69">
      <c r="A1645" s="99" t="str">
        <f>IFERROR(_xlfn.XLOOKUP($G1645,通讯通路门店!$S$4:$S$993933,通讯通路门店!$A$4:$A$993933,0,0),"")</f>
        <v>海南省</v>
      </c>
      <c r="B1645" s="99" t="str">
        <f>IFERROR(_xlfn.XLOOKUP($G1645,通讯通路门店!$S$4:$S$993933,通讯通路门店!$B$4:$B$993933,0,0),"")</f>
        <v>昌江黎族自治县</v>
      </c>
      <c r="C1645" s="99" t="str">
        <f>IFERROR(_xlfn.XLOOKUP($G1645,通讯通路门店!$S$4:$S$993933,通讯通路门店!$C$4:$C$993933,0,0),"")</f>
        <v>昌江黎族自治县</v>
      </c>
      <c r="D1645" s="99" t="str">
        <f>IFERROR(_xlfn.XLOOKUP($G1645,通讯通路门店!$S$4:$S$993933,通讯通路门店!$D$4:$D$993933,0,0),"")</f>
        <v>叉河镇</v>
      </c>
      <c r="E1645" s="83"/>
      <c r="F1645" s="83"/>
      <c r="G1645" s="101"/>
      <c r="H1645" s="102">
        <f>IFERROR(_xlfn.XLOOKUP($G1645,通讯通路门店!$S$4:$S$993933,通讯通路门店!$R$4:$R$993933,0,0),"")</f>
        <v>0</v>
      </c>
      <c r="I1645" s="83"/>
      <c r="J1645" s="83"/>
      <c r="K1645" s="83"/>
      <c r="L1645" s="83"/>
      <c r="M1645" s="83"/>
      <c r="N1645" s="83"/>
      <c r="O1645" s="83"/>
      <c r="P1645" s="83"/>
      <c r="Q1645" s="83"/>
      <c r="R1645" s="83"/>
      <c r="S1645" s="83"/>
      <c r="T1645" s="83"/>
      <c r="U1645" s="99">
        <f>COUNTIF(通讯通路门店!$S:$S,$G1645)</f>
        <v>0</v>
      </c>
      <c r="V1645" s="99">
        <f>COUNTIFS(通讯通路门店!$S:$S,$G1645,通讯通路门店!$J:$J,"综合卖场")</f>
        <v>0</v>
      </c>
      <c r="W1645" s="99">
        <f>SUMIFS(通讯通路门店!$AJ:$AJ,通讯通路门店!$S:$S,通讯客户沙盘!$G1645)</f>
        <v>0</v>
      </c>
      <c r="X1645" s="99">
        <f t="shared" si="125"/>
        <v>0</v>
      </c>
      <c r="Y1645" s="99">
        <f>COUNTIFS(通讯通路门店!$S:$S,$G1645,通讯通路门店!$J:$J,"荣耀体验店")+COUNTIFS(通讯通路门店!$S:$S,$G1645,通讯通路门店!$J:$J,"荣耀授权专卖店")</f>
        <v>0</v>
      </c>
      <c r="Z1645" s="99">
        <f>COUNTIFS(通讯通路门店!$S:$S,$G1645,通讯通路门店!$J:$J,"VIVO体验店")</f>
        <v>0</v>
      </c>
      <c r="AA1645" s="99">
        <f>COUNTIFS(通讯通路门店!$S:$S,$G1645,通讯通路门店!$J:$J,"OPPO体验店")</f>
        <v>0</v>
      </c>
      <c r="AB1645" s="99">
        <f>COUNTIFS(通讯通路门店!$S:$S,$G1645,通讯通路门店!$J:$J,"华为授权体验店")+COUNTIFS(通讯通路门店!$S:$S,$G1645,通讯通路门店!$J:$J,"华为堡垒店")</f>
        <v>0</v>
      </c>
      <c r="AC1645" s="99">
        <f>COUNTIFS(通讯通路门店!$S:$S,$G1645,通讯通路门店!$J:$J,"小米体验店")</f>
        <v>0</v>
      </c>
      <c r="AD1645" s="99">
        <f>COUNTIFS(通讯通路门店!$S:$S,$G1645,通讯通路门店!$J:$J,"苹果体验店")</f>
        <v>0</v>
      </c>
      <c r="AE1645" s="99">
        <f>COUNTIFS(通讯通路门店!$S:$S,$G1645,通讯通路门店!$J:$J,"其他品牌专卖店")</f>
        <v>0</v>
      </c>
      <c r="AF1645" s="99">
        <f>SUMIFS(通讯通路门店!$BI:$BI,通讯通路门店!$S:$S,$G1645)</f>
        <v>0</v>
      </c>
      <c r="AG1645" s="99">
        <f>SUMIFS(通讯通路门店!$BH:$BH,通讯通路门店!$S:$S,$G1645)</f>
        <v>0</v>
      </c>
      <c r="AH1645" s="99">
        <f t="shared" si="126"/>
        <v>0</v>
      </c>
      <c r="AI1645" s="99">
        <f>SUMIFS(通讯通路门店!$BB:$BB,通讯通路门店!$S:$S,$G1645)</f>
        <v>0</v>
      </c>
      <c r="AJ1645" s="99">
        <f>SUMIFS(通讯通路门店!$BE:$BE,通讯通路门店!$S:$S,$G1645)</f>
        <v>0</v>
      </c>
      <c r="AK1645" s="99">
        <f>SUMIFS(通讯通路门店!$BG:$BG,通讯通路门店!$S:$S,$G1645)</f>
        <v>0</v>
      </c>
      <c r="AL1645" s="99">
        <f>SUMIFS(通讯通路门店!$BC:$BC,通讯通路门店!$S:$S,$G1645)</f>
        <v>0</v>
      </c>
      <c r="AM1645" s="99">
        <f>SUMIFS(通讯通路门店!$BD:$BD,通讯通路门店!$S:$S,$G1645)</f>
        <v>0</v>
      </c>
      <c r="AN1645" s="99">
        <f>SUMIFS(通讯通路门店!$BF:$BF,通讯通路门店!$S:$S,$G1645)</f>
        <v>0</v>
      </c>
      <c r="AO1645" s="99">
        <f t="shared" si="127"/>
        <v>0</v>
      </c>
      <c r="AP1645" s="99">
        <f>SUMIFS(通讯通路门店!$K:$K,通讯通路门店!$S:$S,$G1645)</f>
        <v>0</v>
      </c>
      <c r="AQ1645" s="83"/>
      <c r="AR1645" s="99">
        <f>SUMIFS(通讯通路门店!$T:$T,通讯通路门店!$S:$S,$G1645)</f>
        <v>0</v>
      </c>
      <c r="AS1645" s="99">
        <f>SUMIFS(通讯通路门店!$U:$U,通讯通路门店!$S:$S,$G1645)</f>
        <v>0</v>
      </c>
      <c r="AT1645" s="99">
        <f>SUMIFS(通讯通路门店!$V:$V,通讯通路门店!$S:$S,$G1645)</f>
        <v>0</v>
      </c>
      <c r="AU1645" s="99">
        <f>SUMIFS(通讯通路门店!$W:$W,通讯通路门店!$S:$S,$G1645)</f>
        <v>0</v>
      </c>
      <c r="AV1645" s="99">
        <f>SUMIFS(通讯通路门店!$Z:$Z,通讯通路门店!$S:$S,$G1645)</f>
        <v>0</v>
      </c>
      <c r="AW1645" s="99">
        <f>SUMIFS(通讯通路门店!$AB:$AB,通讯通路门店!$S:$S,$G1645)</f>
        <v>0</v>
      </c>
      <c r="AX1645" s="99">
        <f>SUMIFS(通讯通路门店!$X:$X,通讯通路门店!$S:$S,$G1645)</f>
        <v>0</v>
      </c>
      <c r="AY1645" s="99">
        <f>SUMIFS(通讯通路门店!$Y:$Y,通讯通路门店!$S:$S,$G1645)</f>
        <v>0</v>
      </c>
      <c r="AZ1645" s="99">
        <f>SUMIFS(通讯通路门店!$AA:$AA,通讯通路门店!$S:$S,$G1645)</f>
        <v>0</v>
      </c>
      <c r="BA1645" s="99">
        <f t="shared" si="128"/>
        <v>0</v>
      </c>
      <c r="BB1645" s="99">
        <f t="shared" si="129"/>
        <v>0</v>
      </c>
      <c r="BC1645" s="99">
        <f>SUMIFS(通讯通路门店!$W:$W,通讯通路门店!$S:$S,$G1645,通讯通路门店!$J:$J,"荣耀体验店")+SUMIFS(通讯通路门店!$W:$W,通讯通路门店!$S:$S,$G1645,通讯通路门店!$J:$J,"荣耀授权专卖店")</f>
        <v>0</v>
      </c>
      <c r="BD1645" s="99">
        <f>SUMIFS(通讯通路门店!$Z:$Z,通讯通路门店!$S:$S,$G1645,通讯通路门店!$J:$J,"VIVO体验店")</f>
        <v>0</v>
      </c>
      <c r="BE1645" s="99">
        <f>SUMIFS(通讯通路门店!$AB:$AB,通讯通路门店!$S:$S,$G1645,通讯通路门店!$J:$J,"OPPO体验店")</f>
        <v>0</v>
      </c>
      <c r="BF1645" s="99">
        <f>SUMIFS(通讯通路门店!$X:$X,通讯通路门店!$S:$S,$G1645,通讯通路门店!$J:$J,"华为授权体验店")+SUMIFS(通讯通路门店!$AA:$AA,通讯通路门店!$S:$S,$G1645,通讯通路门店!$J:$J,"华为堡垒店")</f>
        <v>0</v>
      </c>
      <c r="BG1645" s="99">
        <f>SUMIFS(通讯通路门店!$Y:$Y,通讯通路门店!$S:$S,$G1645,通讯通路门店!$J:$J,"小米体验店")</f>
        <v>0</v>
      </c>
      <c r="BH1645" s="99">
        <f>SUMIFS(通讯通路门店!$AA:$AA,通讯通路门店!$S:$S,$G1645,通讯通路门店!$J:$J,"苹果体验店")</f>
        <v>0</v>
      </c>
      <c r="BI1645" s="99">
        <f>SUMIFS(通讯通路门店!$K:$K,通讯通路门店!$S:$S,$G1645,通讯通路门店!$J:$J,"其他品牌专卖店")</f>
        <v>0</v>
      </c>
      <c r="BJ1645" s="99">
        <f>SUMIFS(通讯通路门店!$AC:$AC,通讯通路门店!$S:$S,$G1645)</f>
        <v>0</v>
      </c>
      <c r="BK1645" s="99">
        <f>SUMIFS(通讯通路门店!$AD:$AD,通讯通路门店!$S:$S,$G1645)</f>
        <v>0</v>
      </c>
      <c r="BL1645" s="99">
        <f>SUMIFS(通讯通路门店!$AE:$AE,通讯通路门店!$S:$S,$G1645)</f>
        <v>0</v>
      </c>
      <c r="BM1645" s="99">
        <f>SUMIFS(通讯通路门店!$AF:$AF,通讯通路门店!$S:$S,$G1645)</f>
        <v>0</v>
      </c>
      <c r="BN1645" s="99">
        <f>SUMIFS(通讯通路门店!$AG:$AG,通讯通路门店!$S:$S,$G1645)</f>
        <v>0</v>
      </c>
      <c r="BO1645" s="99">
        <f>SUMIFS(通讯通路门店!$AH:$AH,通讯通路门店!$S:$S,$G1645)</f>
        <v>0</v>
      </c>
      <c r="BP1645" s="99">
        <f>SUMIFS(通讯通路门店!$AI:$AI,通讯通路门店!$S:$S,$G1645)</f>
        <v>0</v>
      </c>
      <c r="BQ1645" s="83"/>
    </row>
    <row r="1646" spans="1:69">
      <c r="A1646" s="99" t="str">
        <f>IFERROR(_xlfn.XLOOKUP($G1646,通讯通路门店!$S$4:$S$993933,通讯通路门店!$A$4:$A$993933,0,0),"")</f>
        <v>海南省</v>
      </c>
      <c r="B1646" s="99" t="str">
        <f>IFERROR(_xlfn.XLOOKUP($G1646,通讯通路门店!$S$4:$S$993933,通讯通路门店!$B$4:$B$993933,0,0),"")</f>
        <v>昌江黎族自治县</v>
      </c>
      <c r="C1646" s="99" t="str">
        <f>IFERROR(_xlfn.XLOOKUP($G1646,通讯通路门店!$S$4:$S$993933,通讯通路门店!$C$4:$C$993933,0,0),"")</f>
        <v>昌江黎族自治县</v>
      </c>
      <c r="D1646" s="99" t="str">
        <f>IFERROR(_xlfn.XLOOKUP($G1646,通讯通路门店!$S$4:$S$993933,通讯通路门店!$D$4:$D$993933,0,0),"")</f>
        <v>叉河镇</v>
      </c>
      <c r="E1646" s="83"/>
      <c r="F1646" s="83"/>
      <c r="G1646" s="101"/>
      <c r="H1646" s="102">
        <f>IFERROR(_xlfn.XLOOKUP($G1646,通讯通路门店!$S$4:$S$993933,通讯通路门店!$R$4:$R$993933,0,0),"")</f>
        <v>0</v>
      </c>
      <c r="I1646" s="83"/>
      <c r="J1646" s="83"/>
      <c r="K1646" s="83"/>
      <c r="L1646" s="83"/>
      <c r="M1646" s="83"/>
      <c r="N1646" s="83"/>
      <c r="O1646" s="83"/>
      <c r="P1646" s="83"/>
      <c r="Q1646" s="83"/>
      <c r="R1646" s="83"/>
      <c r="S1646" s="83"/>
      <c r="T1646" s="83"/>
      <c r="U1646" s="99">
        <f>COUNTIF(通讯通路门店!$S:$S,$G1646)</f>
        <v>0</v>
      </c>
      <c r="V1646" s="99">
        <f>COUNTIFS(通讯通路门店!$S:$S,$G1646,通讯通路门店!$J:$J,"综合卖场")</f>
        <v>0</v>
      </c>
      <c r="W1646" s="99">
        <f>SUMIFS(通讯通路门店!$AJ:$AJ,通讯通路门店!$S:$S,通讯客户沙盘!$G1646)</f>
        <v>0</v>
      </c>
      <c r="X1646" s="99">
        <f t="shared" si="125"/>
        <v>0</v>
      </c>
      <c r="Y1646" s="99">
        <f>COUNTIFS(通讯通路门店!$S:$S,$G1646,通讯通路门店!$J:$J,"荣耀体验店")+COUNTIFS(通讯通路门店!$S:$S,$G1646,通讯通路门店!$J:$J,"荣耀授权专卖店")</f>
        <v>0</v>
      </c>
      <c r="Z1646" s="99">
        <f>COUNTIFS(通讯通路门店!$S:$S,$G1646,通讯通路门店!$J:$J,"VIVO体验店")</f>
        <v>0</v>
      </c>
      <c r="AA1646" s="99">
        <f>COUNTIFS(通讯通路门店!$S:$S,$G1646,通讯通路门店!$J:$J,"OPPO体验店")</f>
        <v>0</v>
      </c>
      <c r="AB1646" s="99">
        <f>COUNTIFS(通讯通路门店!$S:$S,$G1646,通讯通路门店!$J:$J,"华为授权体验店")+COUNTIFS(通讯通路门店!$S:$S,$G1646,通讯通路门店!$J:$J,"华为堡垒店")</f>
        <v>0</v>
      </c>
      <c r="AC1646" s="99">
        <f>COUNTIFS(通讯通路门店!$S:$S,$G1646,通讯通路门店!$J:$J,"小米体验店")</f>
        <v>0</v>
      </c>
      <c r="AD1646" s="99">
        <f>COUNTIFS(通讯通路门店!$S:$S,$G1646,通讯通路门店!$J:$J,"苹果体验店")</f>
        <v>0</v>
      </c>
      <c r="AE1646" s="99">
        <f>COUNTIFS(通讯通路门店!$S:$S,$G1646,通讯通路门店!$J:$J,"其他品牌专卖店")</f>
        <v>0</v>
      </c>
      <c r="AF1646" s="99">
        <f>SUMIFS(通讯通路门店!$BI:$BI,通讯通路门店!$S:$S,$G1646)</f>
        <v>0</v>
      </c>
      <c r="AG1646" s="99">
        <f>SUMIFS(通讯通路门店!$BH:$BH,通讯通路门店!$S:$S,$G1646)</f>
        <v>0</v>
      </c>
      <c r="AH1646" s="99">
        <f t="shared" si="126"/>
        <v>0</v>
      </c>
      <c r="AI1646" s="99">
        <f>SUMIFS(通讯通路门店!$BB:$BB,通讯通路门店!$S:$S,$G1646)</f>
        <v>0</v>
      </c>
      <c r="AJ1646" s="99">
        <f>SUMIFS(通讯通路门店!$BE:$BE,通讯通路门店!$S:$S,$G1646)</f>
        <v>0</v>
      </c>
      <c r="AK1646" s="99">
        <f>SUMIFS(通讯通路门店!$BG:$BG,通讯通路门店!$S:$S,$G1646)</f>
        <v>0</v>
      </c>
      <c r="AL1646" s="99">
        <f>SUMIFS(通讯通路门店!$BC:$BC,通讯通路门店!$S:$S,$G1646)</f>
        <v>0</v>
      </c>
      <c r="AM1646" s="99">
        <f>SUMIFS(通讯通路门店!$BD:$BD,通讯通路门店!$S:$S,$G1646)</f>
        <v>0</v>
      </c>
      <c r="AN1646" s="99">
        <f>SUMIFS(通讯通路门店!$BF:$BF,通讯通路门店!$S:$S,$G1646)</f>
        <v>0</v>
      </c>
      <c r="AO1646" s="99">
        <f t="shared" si="127"/>
        <v>0</v>
      </c>
      <c r="AP1646" s="99">
        <f>SUMIFS(通讯通路门店!$K:$K,通讯通路门店!$S:$S,$G1646)</f>
        <v>0</v>
      </c>
      <c r="AQ1646" s="83"/>
      <c r="AR1646" s="99">
        <f>SUMIFS(通讯通路门店!$T:$T,通讯通路门店!$S:$S,$G1646)</f>
        <v>0</v>
      </c>
      <c r="AS1646" s="99">
        <f>SUMIFS(通讯通路门店!$U:$U,通讯通路门店!$S:$S,$G1646)</f>
        <v>0</v>
      </c>
      <c r="AT1646" s="99">
        <f>SUMIFS(通讯通路门店!$V:$V,通讯通路门店!$S:$S,$G1646)</f>
        <v>0</v>
      </c>
      <c r="AU1646" s="99">
        <f>SUMIFS(通讯通路门店!$W:$W,通讯通路门店!$S:$S,$G1646)</f>
        <v>0</v>
      </c>
      <c r="AV1646" s="99">
        <f>SUMIFS(通讯通路门店!$Z:$Z,通讯通路门店!$S:$S,$G1646)</f>
        <v>0</v>
      </c>
      <c r="AW1646" s="99">
        <f>SUMIFS(通讯通路门店!$AB:$AB,通讯通路门店!$S:$S,$G1646)</f>
        <v>0</v>
      </c>
      <c r="AX1646" s="99">
        <f>SUMIFS(通讯通路门店!$X:$X,通讯通路门店!$S:$S,$G1646)</f>
        <v>0</v>
      </c>
      <c r="AY1646" s="99">
        <f>SUMIFS(通讯通路门店!$Y:$Y,通讯通路门店!$S:$S,$G1646)</f>
        <v>0</v>
      </c>
      <c r="AZ1646" s="99">
        <f>SUMIFS(通讯通路门店!$AA:$AA,通讯通路门店!$S:$S,$G1646)</f>
        <v>0</v>
      </c>
      <c r="BA1646" s="99">
        <f t="shared" si="128"/>
        <v>0</v>
      </c>
      <c r="BB1646" s="99">
        <f t="shared" si="129"/>
        <v>0</v>
      </c>
      <c r="BC1646" s="99">
        <f>SUMIFS(通讯通路门店!$W:$W,通讯通路门店!$S:$S,$G1646,通讯通路门店!$J:$J,"荣耀体验店")+SUMIFS(通讯通路门店!$W:$W,通讯通路门店!$S:$S,$G1646,通讯通路门店!$J:$J,"荣耀授权专卖店")</f>
        <v>0</v>
      </c>
      <c r="BD1646" s="99">
        <f>SUMIFS(通讯通路门店!$Z:$Z,通讯通路门店!$S:$S,$G1646,通讯通路门店!$J:$J,"VIVO体验店")</f>
        <v>0</v>
      </c>
      <c r="BE1646" s="99">
        <f>SUMIFS(通讯通路门店!$AB:$AB,通讯通路门店!$S:$S,$G1646,通讯通路门店!$J:$J,"OPPO体验店")</f>
        <v>0</v>
      </c>
      <c r="BF1646" s="99">
        <f>SUMIFS(通讯通路门店!$X:$X,通讯通路门店!$S:$S,$G1646,通讯通路门店!$J:$J,"华为授权体验店")+SUMIFS(通讯通路门店!$AA:$AA,通讯通路门店!$S:$S,$G1646,通讯通路门店!$J:$J,"华为堡垒店")</f>
        <v>0</v>
      </c>
      <c r="BG1646" s="99">
        <f>SUMIFS(通讯通路门店!$Y:$Y,通讯通路门店!$S:$S,$G1646,通讯通路门店!$J:$J,"小米体验店")</f>
        <v>0</v>
      </c>
      <c r="BH1646" s="99">
        <f>SUMIFS(通讯通路门店!$AA:$AA,通讯通路门店!$S:$S,$G1646,通讯通路门店!$J:$J,"苹果体验店")</f>
        <v>0</v>
      </c>
      <c r="BI1646" s="99">
        <f>SUMIFS(通讯通路门店!$K:$K,通讯通路门店!$S:$S,$G1646,通讯通路门店!$J:$J,"其他品牌专卖店")</f>
        <v>0</v>
      </c>
      <c r="BJ1646" s="99">
        <f>SUMIFS(通讯通路门店!$AC:$AC,通讯通路门店!$S:$S,$G1646)</f>
        <v>0</v>
      </c>
      <c r="BK1646" s="99">
        <f>SUMIFS(通讯通路门店!$AD:$AD,通讯通路门店!$S:$S,$G1646)</f>
        <v>0</v>
      </c>
      <c r="BL1646" s="99">
        <f>SUMIFS(通讯通路门店!$AE:$AE,通讯通路门店!$S:$S,$G1646)</f>
        <v>0</v>
      </c>
      <c r="BM1646" s="99">
        <f>SUMIFS(通讯通路门店!$AF:$AF,通讯通路门店!$S:$S,$G1646)</f>
        <v>0</v>
      </c>
      <c r="BN1646" s="99">
        <f>SUMIFS(通讯通路门店!$AG:$AG,通讯通路门店!$S:$S,$G1646)</f>
        <v>0</v>
      </c>
      <c r="BO1646" s="99">
        <f>SUMIFS(通讯通路门店!$AH:$AH,通讯通路门店!$S:$S,$G1646)</f>
        <v>0</v>
      </c>
      <c r="BP1646" s="99">
        <f>SUMIFS(通讯通路门店!$AI:$AI,通讯通路门店!$S:$S,$G1646)</f>
        <v>0</v>
      </c>
      <c r="BQ1646" s="83"/>
    </row>
    <row r="1647" spans="1:69">
      <c r="A1647" s="99" t="str">
        <f>IFERROR(_xlfn.XLOOKUP($G1647,通讯通路门店!$S$4:$S$993933,通讯通路门店!$A$4:$A$993933,0,0),"")</f>
        <v>海南省</v>
      </c>
      <c r="B1647" s="99" t="str">
        <f>IFERROR(_xlfn.XLOOKUP($G1647,通讯通路门店!$S$4:$S$993933,通讯通路门店!$B$4:$B$993933,0,0),"")</f>
        <v>昌江黎族自治县</v>
      </c>
      <c r="C1647" s="99" t="str">
        <f>IFERROR(_xlfn.XLOOKUP($G1647,通讯通路门店!$S$4:$S$993933,通讯通路门店!$C$4:$C$993933,0,0),"")</f>
        <v>昌江黎族自治县</v>
      </c>
      <c r="D1647" s="99" t="str">
        <f>IFERROR(_xlfn.XLOOKUP($G1647,通讯通路门店!$S$4:$S$993933,通讯通路门店!$D$4:$D$993933,0,0),"")</f>
        <v>叉河镇</v>
      </c>
      <c r="E1647" s="83"/>
      <c r="F1647" s="83"/>
      <c r="G1647" s="101"/>
      <c r="H1647" s="102">
        <f>IFERROR(_xlfn.XLOOKUP($G1647,通讯通路门店!$S$4:$S$993933,通讯通路门店!$R$4:$R$993933,0,0),"")</f>
        <v>0</v>
      </c>
      <c r="I1647" s="83"/>
      <c r="J1647" s="83"/>
      <c r="K1647" s="83"/>
      <c r="L1647" s="83"/>
      <c r="M1647" s="83"/>
      <c r="N1647" s="83"/>
      <c r="O1647" s="83"/>
      <c r="P1647" s="83"/>
      <c r="Q1647" s="83"/>
      <c r="R1647" s="83"/>
      <c r="S1647" s="83"/>
      <c r="T1647" s="83"/>
      <c r="U1647" s="99">
        <f>COUNTIF(通讯通路门店!$S:$S,$G1647)</f>
        <v>0</v>
      </c>
      <c r="V1647" s="99">
        <f>COUNTIFS(通讯通路门店!$S:$S,$G1647,通讯通路门店!$J:$J,"综合卖场")</f>
        <v>0</v>
      </c>
      <c r="W1647" s="99">
        <f>SUMIFS(通讯通路门店!$AJ:$AJ,通讯通路门店!$S:$S,通讯客户沙盘!$G1647)</f>
        <v>0</v>
      </c>
      <c r="X1647" s="99">
        <f t="shared" si="125"/>
        <v>0</v>
      </c>
      <c r="Y1647" s="99">
        <f>COUNTIFS(通讯通路门店!$S:$S,$G1647,通讯通路门店!$J:$J,"荣耀体验店")+COUNTIFS(通讯通路门店!$S:$S,$G1647,通讯通路门店!$J:$J,"荣耀授权专卖店")</f>
        <v>0</v>
      </c>
      <c r="Z1647" s="99">
        <f>COUNTIFS(通讯通路门店!$S:$S,$G1647,通讯通路门店!$J:$J,"VIVO体验店")</f>
        <v>0</v>
      </c>
      <c r="AA1647" s="99">
        <f>COUNTIFS(通讯通路门店!$S:$S,$G1647,通讯通路门店!$J:$J,"OPPO体验店")</f>
        <v>0</v>
      </c>
      <c r="AB1647" s="99">
        <f>COUNTIFS(通讯通路门店!$S:$S,$G1647,通讯通路门店!$J:$J,"华为授权体验店")+COUNTIFS(通讯通路门店!$S:$S,$G1647,通讯通路门店!$J:$J,"华为堡垒店")</f>
        <v>0</v>
      </c>
      <c r="AC1647" s="99">
        <f>COUNTIFS(通讯通路门店!$S:$S,$G1647,通讯通路门店!$J:$J,"小米体验店")</f>
        <v>0</v>
      </c>
      <c r="AD1647" s="99">
        <f>COUNTIFS(通讯通路门店!$S:$S,$G1647,通讯通路门店!$J:$J,"苹果体验店")</f>
        <v>0</v>
      </c>
      <c r="AE1647" s="99">
        <f>COUNTIFS(通讯通路门店!$S:$S,$G1647,通讯通路门店!$J:$J,"其他品牌专卖店")</f>
        <v>0</v>
      </c>
      <c r="AF1647" s="99">
        <f>SUMIFS(通讯通路门店!$BI:$BI,通讯通路门店!$S:$S,$G1647)</f>
        <v>0</v>
      </c>
      <c r="AG1647" s="99">
        <f>SUMIFS(通讯通路门店!$BH:$BH,通讯通路门店!$S:$S,$G1647)</f>
        <v>0</v>
      </c>
      <c r="AH1647" s="99">
        <f t="shared" si="126"/>
        <v>0</v>
      </c>
      <c r="AI1647" s="99">
        <f>SUMIFS(通讯通路门店!$BB:$BB,通讯通路门店!$S:$S,$G1647)</f>
        <v>0</v>
      </c>
      <c r="AJ1647" s="99">
        <f>SUMIFS(通讯通路门店!$BE:$BE,通讯通路门店!$S:$S,$G1647)</f>
        <v>0</v>
      </c>
      <c r="AK1647" s="99">
        <f>SUMIFS(通讯通路门店!$BG:$BG,通讯通路门店!$S:$S,$G1647)</f>
        <v>0</v>
      </c>
      <c r="AL1647" s="99">
        <f>SUMIFS(通讯通路门店!$BC:$BC,通讯通路门店!$S:$S,$G1647)</f>
        <v>0</v>
      </c>
      <c r="AM1647" s="99">
        <f>SUMIFS(通讯通路门店!$BD:$BD,通讯通路门店!$S:$S,$G1647)</f>
        <v>0</v>
      </c>
      <c r="AN1647" s="99">
        <f>SUMIFS(通讯通路门店!$BF:$BF,通讯通路门店!$S:$S,$G1647)</f>
        <v>0</v>
      </c>
      <c r="AO1647" s="99">
        <f t="shared" si="127"/>
        <v>0</v>
      </c>
      <c r="AP1647" s="99">
        <f>SUMIFS(通讯通路门店!$K:$K,通讯通路门店!$S:$S,$G1647)</f>
        <v>0</v>
      </c>
      <c r="AQ1647" s="83"/>
      <c r="AR1647" s="99">
        <f>SUMIFS(通讯通路门店!$T:$T,通讯通路门店!$S:$S,$G1647)</f>
        <v>0</v>
      </c>
      <c r="AS1647" s="99">
        <f>SUMIFS(通讯通路门店!$U:$U,通讯通路门店!$S:$S,$G1647)</f>
        <v>0</v>
      </c>
      <c r="AT1647" s="99">
        <f>SUMIFS(通讯通路门店!$V:$V,通讯通路门店!$S:$S,$G1647)</f>
        <v>0</v>
      </c>
      <c r="AU1647" s="99">
        <f>SUMIFS(通讯通路门店!$W:$W,通讯通路门店!$S:$S,$G1647)</f>
        <v>0</v>
      </c>
      <c r="AV1647" s="99">
        <f>SUMIFS(通讯通路门店!$Z:$Z,通讯通路门店!$S:$S,$G1647)</f>
        <v>0</v>
      </c>
      <c r="AW1647" s="99">
        <f>SUMIFS(通讯通路门店!$AB:$AB,通讯通路门店!$S:$S,$G1647)</f>
        <v>0</v>
      </c>
      <c r="AX1647" s="99">
        <f>SUMIFS(通讯通路门店!$X:$X,通讯通路门店!$S:$S,$G1647)</f>
        <v>0</v>
      </c>
      <c r="AY1647" s="99">
        <f>SUMIFS(通讯通路门店!$Y:$Y,通讯通路门店!$S:$S,$G1647)</f>
        <v>0</v>
      </c>
      <c r="AZ1647" s="99">
        <f>SUMIFS(通讯通路门店!$AA:$AA,通讯通路门店!$S:$S,$G1647)</f>
        <v>0</v>
      </c>
      <c r="BA1647" s="99">
        <f t="shared" si="128"/>
        <v>0</v>
      </c>
      <c r="BB1647" s="99">
        <f t="shared" si="129"/>
        <v>0</v>
      </c>
      <c r="BC1647" s="99">
        <f>SUMIFS(通讯通路门店!$W:$W,通讯通路门店!$S:$S,$G1647,通讯通路门店!$J:$J,"荣耀体验店")+SUMIFS(通讯通路门店!$W:$W,通讯通路门店!$S:$S,$G1647,通讯通路门店!$J:$J,"荣耀授权专卖店")</f>
        <v>0</v>
      </c>
      <c r="BD1647" s="99">
        <f>SUMIFS(通讯通路门店!$Z:$Z,通讯通路门店!$S:$S,$G1647,通讯通路门店!$J:$J,"VIVO体验店")</f>
        <v>0</v>
      </c>
      <c r="BE1647" s="99">
        <f>SUMIFS(通讯通路门店!$AB:$AB,通讯通路门店!$S:$S,$G1647,通讯通路门店!$J:$J,"OPPO体验店")</f>
        <v>0</v>
      </c>
      <c r="BF1647" s="99">
        <f>SUMIFS(通讯通路门店!$X:$X,通讯通路门店!$S:$S,$G1647,通讯通路门店!$J:$J,"华为授权体验店")+SUMIFS(通讯通路门店!$AA:$AA,通讯通路门店!$S:$S,$G1647,通讯通路门店!$J:$J,"华为堡垒店")</f>
        <v>0</v>
      </c>
      <c r="BG1647" s="99">
        <f>SUMIFS(通讯通路门店!$Y:$Y,通讯通路门店!$S:$S,$G1647,通讯通路门店!$J:$J,"小米体验店")</f>
        <v>0</v>
      </c>
      <c r="BH1647" s="99">
        <f>SUMIFS(通讯通路门店!$AA:$AA,通讯通路门店!$S:$S,$G1647,通讯通路门店!$J:$J,"苹果体验店")</f>
        <v>0</v>
      </c>
      <c r="BI1647" s="99">
        <f>SUMIFS(通讯通路门店!$K:$K,通讯通路门店!$S:$S,$G1647,通讯通路门店!$J:$J,"其他品牌专卖店")</f>
        <v>0</v>
      </c>
      <c r="BJ1647" s="99">
        <f>SUMIFS(通讯通路门店!$AC:$AC,通讯通路门店!$S:$S,$G1647)</f>
        <v>0</v>
      </c>
      <c r="BK1647" s="99">
        <f>SUMIFS(通讯通路门店!$AD:$AD,通讯通路门店!$S:$S,$G1647)</f>
        <v>0</v>
      </c>
      <c r="BL1647" s="99">
        <f>SUMIFS(通讯通路门店!$AE:$AE,通讯通路门店!$S:$S,$G1647)</f>
        <v>0</v>
      </c>
      <c r="BM1647" s="99">
        <f>SUMIFS(通讯通路门店!$AF:$AF,通讯通路门店!$S:$S,$G1647)</f>
        <v>0</v>
      </c>
      <c r="BN1647" s="99">
        <f>SUMIFS(通讯通路门店!$AG:$AG,通讯通路门店!$S:$S,$G1647)</f>
        <v>0</v>
      </c>
      <c r="BO1647" s="99">
        <f>SUMIFS(通讯通路门店!$AH:$AH,通讯通路门店!$S:$S,$G1647)</f>
        <v>0</v>
      </c>
      <c r="BP1647" s="99">
        <f>SUMIFS(通讯通路门店!$AI:$AI,通讯通路门店!$S:$S,$G1647)</f>
        <v>0</v>
      </c>
      <c r="BQ1647" s="83"/>
    </row>
    <row r="1648" spans="1:69">
      <c r="A1648" s="99" t="str">
        <f>IFERROR(_xlfn.XLOOKUP($G1648,通讯通路门店!$S$4:$S$993933,通讯通路门店!$A$4:$A$993933,0,0),"")</f>
        <v>海南省</v>
      </c>
      <c r="B1648" s="99" t="str">
        <f>IFERROR(_xlfn.XLOOKUP($G1648,通讯通路门店!$S$4:$S$993933,通讯通路门店!$B$4:$B$993933,0,0),"")</f>
        <v>昌江黎族自治县</v>
      </c>
      <c r="C1648" s="99" t="str">
        <f>IFERROR(_xlfn.XLOOKUP($G1648,通讯通路门店!$S$4:$S$993933,通讯通路门店!$C$4:$C$993933,0,0),"")</f>
        <v>昌江黎族自治县</v>
      </c>
      <c r="D1648" s="99" t="str">
        <f>IFERROR(_xlfn.XLOOKUP($G1648,通讯通路门店!$S$4:$S$993933,通讯通路门店!$D$4:$D$993933,0,0),"")</f>
        <v>叉河镇</v>
      </c>
      <c r="E1648" s="83"/>
      <c r="F1648" s="83"/>
      <c r="G1648" s="101"/>
      <c r="H1648" s="102">
        <f>IFERROR(_xlfn.XLOOKUP($G1648,通讯通路门店!$S$4:$S$993933,通讯通路门店!$R$4:$R$993933,0,0),"")</f>
        <v>0</v>
      </c>
      <c r="I1648" s="83"/>
      <c r="J1648" s="83"/>
      <c r="K1648" s="83"/>
      <c r="L1648" s="83"/>
      <c r="M1648" s="83"/>
      <c r="N1648" s="83"/>
      <c r="O1648" s="83"/>
      <c r="P1648" s="83"/>
      <c r="Q1648" s="83"/>
      <c r="R1648" s="83"/>
      <c r="S1648" s="83"/>
      <c r="T1648" s="83"/>
      <c r="U1648" s="99">
        <f>COUNTIF(通讯通路门店!$S:$S,$G1648)</f>
        <v>0</v>
      </c>
      <c r="V1648" s="99">
        <f>COUNTIFS(通讯通路门店!$S:$S,$G1648,通讯通路门店!$J:$J,"综合卖场")</f>
        <v>0</v>
      </c>
      <c r="W1648" s="99">
        <f>SUMIFS(通讯通路门店!$AJ:$AJ,通讯通路门店!$S:$S,通讯客户沙盘!$G1648)</f>
        <v>0</v>
      </c>
      <c r="X1648" s="99">
        <f t="shared" si="125"/>
        <v>0</v>
      </c>
      <c r="Y1648" s="99">
        <f>COUNTIFS(通讯通路门店!$S:$S,$G1648,通讯通路门店!$J:$J,"荣耀体验店")+COUNTIFS(通讯通路门店!$S:$S,$G1648,通讯通路门店!$J:$J,"荣耀授权专卖店")</f>
        <v>0</v>
      </c>
      <c r="Z1648" s="99">
        <f>COUNTIFS(通讯通路门店!$S:$S,$G1648,通讯通路门店!$J:$J,"VIVO体验店")</f>
        <v>0</v>
      </c>
      <c r="AA1648" s="99">
        <f>COUNTIFS(通讯通路门店!$S:$S,$G1648,通讯通路门店!$J:$J,"OPPO体验店")</f>
        <v>0</v>
      </c>
      <c r="AB1648" s="99">
        <f>COUNTIFS(通讯通路门店!$S:$S,$G1648,通讯通路门店!$J:$J,"华为授权体验店")+COUNTIFS(通讯通路门店!$S:$S,$G1648,通讯通路门店!$J:$J,"华为堡垒店")</f>
        <v>0</v>
      </c>
      <c r="AC1648" s="99">
        <f>COUNTIFS(通讯通路门店!$S:$S,$G1648,通讯通路门店!$J:$J,"小米体验店")</f>
        <v>0</v>
      </c>
      <c r="AD1648" s="99">
        <f>COUNTIFS(通讯通路门店!$S:$S,$G1648,通讯通路门店!$J:$J,"苹果体验店")</f>
        <v>0</v>
      </c>
      <c r="AE1648" s="99">
        <f>COUNTIFS(通讯通路门店!$S:$S,$G1648,通讯通路门店!$J:$J,"其他品牌专卖店")</f>
        <v>0</v>
      </c>
      <c r="AF1648" s="99">
        <f>SUMIFS(通讯通路门店!$BI:$BI,通讯通路门店!$S:$S,$G1648)</f>
        <v>0</v>
      </c>
      <c r="AG1648" s="99">
        <f>SUMIFS(通讯通路门店!$BH:$BH,通讯通路门店!$S:$S,$G1648)</f>
        <v>0</v>
      </c>
      <c r="AH1648" s="99">
        <f t="shared" si="126"/>
        <v>0</v>
      </c>
      <c r="AI1648" s="99">
        <f>SUMIFS(通讯通路门店!$BB:$BB,通讯通路门店!$S:$S,$G1648)</f>
        <v>0</v>
      </c>
      <c r="AJ1648" s="99">
        <f>SUMIFS(通讯通路门店!$BE:$BE,通讯通路门店!$S:$S,$G1648)</f>
        <v>0</v>
      </c>
      <c r="AK1648" s="99">
        <f>SUMIFS(通讯通路门店!$BG:$BG,通讯通路门店!$S:$S,$G1648)</f>
        <v>0</v>
      </c>
      <c r="AL1648" s="99">
        <f>SUMIFS(通讯通路门店!$BC:$BC,通讯通路门店!$S:$S,$G1648)</f>
        <v>0</v>
      </c>
      <c r="AM1648" s="99">
        <f>SUMIFS(通讯通路门店!$BD:$BD,通讯通路门店!$S:$S,$G1648)</f>
        <v>0</v>
      </c>
      <c r="AN1648" s="99">
        <f>SUMIFS(通讯通路门店!$BF:$BF,通讯通路门店!$S:$S,$G1648)</f>
        <v>0</v>
      </c>
      <c r="AO1648" s="99">
        <f t="shared" si="127"/>
        <v>0</v>
      </c>
      <c r="AP1648" s="99">
        <f>SUMIFS(通讯通路门店!$K:$K,通讯通路门店!$S:$S,$G1648)</f>
        <v>0</v>
      </c>
      <c r="AQ1648" s="83"/>
      <c r="AR1648" s="99">
        <f>SUMIFS(通讯通路门店!$T:$T,通讯通路门店!$S:$S,$G1648)</f>
        <v>0</v>
      </c>
      <c r="AS1648" s="99">
        <f>SUMIFS(通讯通路门店!$U:$U,通讯通路门店!$S:$S,$G1648)</f>
        <v>0</v>
      </c>
      <c r="AT1648" s="99">
        <f>SUMIFS(通讯通路门店!$V:$V,通讯通路门店!$S:$S,$G1648)</f>
        <v>0</v>
      </c>
      <c r="AU1648" s="99">
        <f>SUMIFS(通讯通路门店!$W:$W,通讯通路门店!$S:$S,$G1648)</f>
        <v>0</v>
      </c>
      <c r="AV1648" s="99">
        <f>SUMIFS(通讯通路门店!$Z:$Z,通讯通路门店!$S:$S,$G1648)</f>
        <v>0</v>
      </c>
      <c r="AW1648" s="99">
        <f>SUMIFS(通讯通路门店!$AB:$AB,通讯通路门店!$S:$S,$G1648)</f>
        <v>0</v>
      </c>
      <c r="AX1648" s="99">
        <f>SUMIFS(通讯通路门店!$X:$X,通讯通路门店!$S:$S,$G1648)</f>
        <v>0</v>
      </c>
      <c r="AY1648" s="99">
        <f>SUMIFS(通讯通路门店!$Y:$Y,通讯通路门店!$S:$S,$G1648)</f>
        <v>0</v>
      </c>
      <c r="AZ1648" s="99">
        <f>SUMIFS(通讯通路门店!$AA:$AA,通讯通路门店!$S:$S,$G1648)</f>
        <v>0</v>
      </c>
      <c r="BA1648" s="99">
        <f t="shared" si="128"/>
        <v>0</v>
      </c>
      <c r="BB1648" s="99">
        <f t="shared" si="129"/>
        <v>0</v>
      </c>
      <c r="BC1648" s="99">
        <f>SUMIFS(通讯通路门店!$W:$W,通讯通路门店!$S:$S,$G1648,通讯通路门店!$J:$J,"荣耀体验店")+SUMIFS(通讯通路门店!$W:$W,通讯通路门店!$S:$S,$G1648,通讯通路门店!$J:$J,"荣耀授权专卖店")</f>
        <v>0</v>
      </c>
      <c r="BD1648" s="99">
        <f>SUMIFS(通讯通路门店!$Z:$Z,通讯通路门店!$S:$S,$G1648,通讯通路门店!$J:$J,"VIVO体验店")</f>
        <v>0</v>
      </c>
      <c r="BE1648" s="99">
        <f>SUMIFS(通讯通路门店!$AB:$AB,通讯通路门店!$S:$S,$G1648,通讯通路门店!$J:$J,"OPPO体验店")</f>
        <v>0</v>
      </c>
      <c r="BF1648" s="99">
        <f>SUMIFS(通讯通路门店!$X:$X,通讯通路门店!$S:$S,$G1648,通讯通路门店!$J:$J,"华为授权体验店")+SUMIFS(通讯通路门店!$AA:$AA,通讯通路门店!$S:$S,$G1648,通讯通路门店!$J:$J,"华为堡垒店")</f>
        <v>0</v>
      </c>
      <c r="BG1648" s="99">
        <f>SUMIFS(通讯通路门店!$Y:$Y,通讯通路门店!$S:$S,$G1648,通讯通路门店!$J:$J,"小米体验店")</f>
        <v>0</v>
      </c>
      <c r="BH1648" s="99">
        <f>SUMIFS(通讯通路门店!$AA:$AA,通讯通路门店!$S:$S,$G1648,通讯通路门店!$J:$J,"苹果体验店")</f>
        <v>0</v>
      </c>
      <c r="BI1648" s="99">
        <f>SUMIFS(通讯通路门店!$K:$K,通讯通路门店!$S:$S,$G1648,通讯通路门店!$J:$J,"其他品牌专卖店")</f>
        <v>0</v>
      </c>
      <c r="BJ1648" s="99">
        <f>SUMIFS(通讯通路门店!$AC:$AC,通讯通路门店!$S:$S,$G1648)</f>
        <v>0</v>
      </c>
      <c r="BK1648" s="99">
        <f>SUMIFS(通讯通路门店!$AD:$AD,通讯通路门店!$S:$S,$G1648)</f>
        <v>0</v>
      </c>
      <c r="BL1648" s="99">
        <f>SUMIFS(通讯通路门店!$AE:$AE,通讯通路门店!$S:$S,$G1648)</f>
        <v>0</v>
      </c>
      <c r="BM1648" s="99">
        <f>SUMIFS(通讯通路门店!$AF:$AF,通讯通路门店!$S:$S,$G1648)</f>
        <v>0</v>
      </c>
      <c r="BN1648" s="99">
        <f>SUMIFS(通讯通路门店!$AG:$AG,通讯通路门店!$S:$S,$G1648)</f>
        <v>0</v>
      </c>
      <c r="BO1648" s="99">
        <f>SUMIFS(通讯通路门店!$AH:$AH,通讯通路门店!$S:$S,$G1648)</f>
        <v>0</v>
      </c>
      <c r="BP1648" s="99">
        <f>SUMIFS(通讯通路门店!$AI:$AI,通讯通路门店!$S:$S,$G1648)</f>
        <v>0</v>
      </c>
      <c r="BQ1648" s="83"/>
    </row>
    <row r="1649" spans="1:69">
      <c r="A1649" s="99" t="str">
        <f>IFERROR(_xlfn.XLOOKUP($G1649,通讯通路门店!$S$4:$S$993933,通讯通路门店!$A$4:$A$993933,0,0),"")</f>
        <v>海南省</v>
      </c>
      <c r="B1649" s="99" t="str">
        <f>IFERROR(_xlfn.XLOOKUP($G1649,通讯通路门店!$S$4:$S$993933,通讯通路门店!$B$4:$B$993933,0,0),"")</f>
        <v>昌江黎族自治县</v>
      </c>
      <c r="C1649" s="99" t="str">
        <f>IFERROR(_xlfn.XLOOKUP($G1649,通讯通路门店!$S$4:$S$993933,通讯通路门店!$C$4:$C$993933,0,0),"")</f>
        <v>昌江黎族自治县</v>
      </c>
      <c r="D1649" s="99" t="str">
        <f>IFERROR(_xlfn.XLOOKUP($G1649,通讯通路门店!$S$4:$S$993933,通讯通路门店!$D$4:$D$993933,0,0),"")</f>
        <v>叉河镇</v>
      </c>
      <c r="E1649" s="83"/>
      <c r="F1649" s="83"/>
      <c r="G1649" s="101"/>
      <c r="H1649" s="102">
        <f>IFERROR(_xlfn.XLOOKUP($G1649,通讯通路门店!$S$4:$S$993933,通讯通路门店!$R$4:$R$993933,0,0),"")</f>
        <v>0</v>
      </c>
      <c r="I1649" s="83"/>
      <c r="J1649" s="83"/>
      <c r="K1649" s="83"/>
      <c r="L1649" s="83"/>
      <c r="M1649" s="83"/>
      <c r="N1649" s="83"/>
      <c r="O1649" s="83"/>
      <c r="P1649" s="83"/>
      <c r="Q1649" s="83"/>
      <c r="R1649" s="83"/>
      <c r="S1649" s="83"/>
      <c r="T1649" s="83"/>
      <c r="U1649" s="99">
        <f>COUNTIF(通讯通路门店!$S:$S,$G1649)</f>
        <v>0</v>
      </c>
      <c r="V1649" s="99">
        <f>COUNTIFS(通讯通路门店!$S:$S,$G1649,通讯通路门店!$J:$J,"综合卖场")</f>
        <v>0</v>
      </c>
      <c r="W1649" s="99">
        <f>SUMIFS(通讯通路门店!$AJ:$AJ,通讯通路门店!$S:$S,通讯客户沙盘!$G1649)</f>
        <v>0</v>
      </c>
      <c r="X1649" s="99">
        <f t="shared" si="125"/>
        <v>0</v>
      </c>
      <c r="Y1649" s="99">
        <f>COUNTIFS(通讯通路门店!$S:$S,$G1649,通讯通路门店!$J:$J,"荣耀体验店")+COUNTIFS(通讯通路门店!$S:$S,$G1649,通讯通路门店!$J:$J,"荣耀授权专卖店")</f>
        <v>0</v>
      </c>
      <c r="Z1649" s="99">
        <f>COUNTIFS(通讯通路门店!$S:$S,$G1649,通讯通路门店!$J:$J,"VIVO体验店")</f>
        <v>0</v>
      </c>
      <c r="AA1649" s="99">
        <f>COUNTIFS(通讯通路门店!$S:$S,$G1649,通讯通路门店!$J:$J,"OPPO体验店")</f>
        <v>0</v>
      </c>
      <c r="AB1649" s="99">
        <f>COUNTIFS(通讯通路门店!$S:$S,$G1649,通讯通路门店!$J:$J,"华为授权体验店")+COUNTIFS(通讯通路门店!$S:$S,$G1649,通讯通路门店!$J:$J,"华为堡垒店")</f>
        <v>0</v>
      </c>
      <c r="AC1649" s="99">
        <f>COUNTIFS(通讯通路门店!$S:$S,$G1649,通讯通路门店!$J:$J,"小米体验店")</f>
        <v>0</v>
      </c>
      <c r="AD1649" s="99">
        <f>COUNTIFS(通讯通路门店!$S:$S,$G1649,通讯通路门店!$J:$J,"苹果体验店")</f>
        <v>0</v>
      </c>
      <c r="AE1649" s="99">
        <f>COUNTIFS(通讯通路门店!$S:$S,$G1649,通讯通路门店!$J:$J,"其他品牌专卖店")</f>
        <v>0</v>
      </c>
      <c r="AF1649" s="99">
        <f>SUMIFS(通讯通路门店!$BI:$BI,通讯通路门店!$S:$S,$G1649)</f>
        <v>0</v>
      </c>
      <c r="AG1649" s="99">
        <f>SUMIFS(通讯通路门店!$BH:$BH,通讯通路门店!$S:$S,$G1649)</f>
        <v>0</v>
      </c>
      <c r="AH1649" s="99">
        <f t="shared" si="126"/>
        <v>0</v>
      </c>
      <c r="AI1649" s="99">
        <f>SUMIFS(通讯通路门店!$BB:$BB,通讯通路门店!$S:$S,$G1649)</f>
        <v>0</v>
      </c>
      <c r="AJ1649" s="99">
        <f>SUMIFS(通讯通路门店!$BE:$BE,通讯通路门店!$S:$S,$G1649)</f>
        <v>0</v>
      </c>
      <c r="AK1649" s="99">
        <f>SUMIFS(通讯通路门店!$BG:$BG,通讯通路门店!$S:$S,$G1649)</f>
        <v>0</v>
      </c>
      <c r="AL1649" s="99">
        <f>SUMIFS(通讯通路门店!$BC:$BC,通讯通路门店!$S:$S,$G1649)</f>
        <v>0</v>
      </c>
      <c r="AM1649" s="99">
        <f>SUMIFS(通讯通路门店!$BD:$BD,通讯通路门店!$S:$S,$G1649)</f>
        <v>0</v>
      </c>
      <c r="AN1649" s="99">
        <f>SUMIFS(通讯通路门店!$BF:$BF,通讯通路门店!$S:$S,$G1649)</f>
        <v>0</v>
      </c>
      <c r="AO1649" s="99">
        <f t="shared" si="127"/>
        <v>0</v>
      </c>
      <c r="AP1649" s="99">
        <f>SUMIFS(通讯通路门店!$K:$K,通讯通路门店!$S:$S,$G1649)</f>
        <v>0</v>
      </c>
      <c r="AQ1649" s="83"/>
      <c r="AR1649" s="99">
        <f>SUMIFS(通讯通路门店!$T:$T,通讯通路门店!$S:$S,$G1649)</f>
        <v>0</v>
      </c>
      <c r="AS1649" s="99">
        <f>SUMIFS(通讯通路门店!$U:$U,通讯通路门店!$S:$S,$G1649)</f>
        <v>0</v>
      </c>
      <c r="AT1649" s="99">
        <f>SUMIFS(通讯通路门店!$V:$V,通讯通路门店!$S:$S,$G1649)</f>
        <v>0</v>
      </c>
      <c r="AU1649" s="99">
        <f>SUMIFS(通讯通路门店!$W:$W,通讯通路门店!$S:$S,$G1649)</f>
        <v>0</v>
      </c>
      <c r="AV1649" s="99">
        <f>SUMIFS(通讯通路门店!$Z:$Z,通讯通路门店!$S:$S,$G1649)</f>
        <v>0</v>
      </c>
      <c r="AW1649" s="99">
        <f>SUMIFS(通讯通路门店!$AB:$AB,通讯通路门店!$S:$S,$G1649)</f>
        <v>0</v>
      </c>
      <c r="AX1649" s="99">
        <f>SUMIFS(通讯通路门店!$X:$X,通讯通路门店!$S:$S,$G1649)</f>
        <v>0</v>
      </c>
      <c r="AY1649" s="99">
        <f>SUMIFS(通讯通路门店!$Y:$Y,通讯通路门店!$S:$S,$G1649)</f>
        <v>0</v>
      </c>
      <c r="AZ1649" s="99">
        <f>SUMIFS(通讯通路门店!$AA:$AA,通讯通路门店!$S:$S,$G1649)</f>
        <v>0</v>
      </c>
      <c r="BA1649" s="99">
        <f t="shared" si="128"/>
        <v>0</v>
      </c>
      <c r="BB1649" s="99">
        <f t="shared" si="129"/>
        <v>0</v>
      </c>
      <c r="BC1649" s="99">
        <f>SUMIFS(通讯通路门店!$W:$W,通讯通路门店!$S:$S,$G1649,通讯通路门店!$J:$J,"荣耀体验店")+SUMIFS(通讯通路门店!$W:$W,通讯通路门店!$S:$S,$G1649,通讯通路门店!$J:$J,"荣耀授权专卖店")</f>
        <v>0</v>
      </c>
      <c r="BD1649" s="99">
        <f>SUMIFS(通讯通路门店!$Z:$Z,通讯通路门店!$S:$S,$G1649,通讯通路门店!$J:$J,"VIVO体验店")</f>
        <v>0</v>
      </c>
      <c r="BE1649" s="99">
        <f>SUMIFS(通讯通路门店!$AB:$AB,通讯通路门店!$S:$S,$G1649,通讯通路门店!$J:$J,"OPPO体验店")</f>
        <v>0</v>
      </c>
      <c r="BF1649" s="99">
        <f>SUMIFS(通讯通路门店!$X:$X,通讯通路门店!$S:$S,$G1649,通讯通路门店!$J:$J,"华为授权体验店")+SUMIFS(通讯通路门店!$AA:$AA,通讯通路门店!$S:$S,$G1649,通讯通路门店!$J:$J,"华为堡垒店")</f>
        <v>0</v>
      </c>
      <c r="BG1649" s="99">
        <f>SUMIFS(通讯通路门店!$Y:$Y,通讯通路门店!$S:$S,$G1649,通讯通路门店!$J:$J,"小米体验店")</f>
        <v>0</v>
      </c>
      <c r="BH1649" s="99">
        <f>SUMIFS(通讯通路门店!$AA:$AA,通讯通路门店!$S:$S,$G1649,通讯通路门店!$J:$J,"苹果体验店")</f>
        <v>0</v>
      </c>
      <c r="BI1649" s="99">
        <f>SUMIFS(通讯通路门店!$K:$K,通讯通路门店!$S:$S,$G1649,通讯通路门店!$J:$J,"其他品牌专卖店")</f>
        <v>0</v>
      </c>
      <c r="BJ1649" s="99">
        <f>SUMIFS(通讯通路门店!$AC:$AC,通讯通路门店!$S:$S,$G1649)</f>
        <v>0</v>
      </c>
      <c r="BK1649" s="99">
        <f>SUMIFS(通讯通路门店!$AD:$AD,通讯通路门店!$S:$S,$G1649)</f>
        <v>0</v>
      </c>
      <c r="BL1649" s="99">
        <f>SUMIFS(通讯通路门店!$AE:$AE,通讯通路门店!$S:$S,$G1649)</f>
        <v>0</v>
      </c>
      <c r="BM1649" s="99">
        <f>SUMIFS(通讯通路门店!$AF:$AF,通讯通路门店!$S:$S,$G1649)</f>
        <v>0</v>
      </c>
      <c r="BN1649" s="99">
        <f>SUMIFS(通讯通路门店!$AG:$AG,通讯通路门店!$S:$S,$G1649)</f>
        <v>0</v>
      </c>
      <c r="BO1649" s="99">
        <f>SUMIFS(通讯通路门店!$AH:$AH,通讯通路门店!$S:$S,$G1649)</f>
        <v>0</v>
      </c>
      <c r="BP1649" s="99">
        <f>SUMIFS(通讯通路门店!$AI:$AI,通讯通路门店!$S:$S,$G1649)</f>
        <v>0</v>
      </c>
      <c r="BQ1649" s="83"/>
    </row>
    <row r="1650" spans="1:69">
      <c r="A1650" s="99" t="str">
        <f>IFERROR(_xlfn.XLOOKUP($G1650,通讯通路门店!$S$4:$S$993933,通讯通路门店!$A$4:$A$993933,0,0),"")</f>
        <v>海南省</v>
      </c>
      <c r="B1650" s="99" t="str">
        <f>IFERROR(_xlfn.XLOOKUP($G1650,通讯通路门店!$S$4:$S$993933,通讯通路门店!$B$4:$B$993933,0,0),"")</f>
        <v>昌江黎族自治县</v>
      </c>
      <c r="C1650" s="99" t="str">
        <f>IFERROR(_xlfn.XLOOKUP($G1650,通讯通路门店!$S$4:$S$993933,通讯通路门店!$C$4:$C$993933,0,0),"")</f>
        <v>昌江黎族自治县</v>
      </c>
      <c r="D1650" s="99" t="str">
        <f>IFERROR(_xlfn.XLOOKUP($G1650,通讯通路门店!$S$4:$S$993933,通讯通路门店!$D$4:$D$993933,0,0),"")</f>
        <v>叉河镇</v>
      </c>
      <c r="E1650" s="83"/>
      <c r="F1650" s="83"/>
      <c r="G1650" s="101"/>
      <c r="H1650" s="102">
        <f>IFERROR(_xlfn.XLOOKUP($G1650,通讯通路门店!$S$4:$S$993933,通讯通路门店!$R$4:$R$993933,0,0),"")</f>
        <v>0</v>
      </c>
      <c r="I1650" s="83"/>
      <c r="J1650" s="83"/>
      <c r="K1650" s="83"/>
      <c r="L1650" s="83"/>
      <c r="M1650" s="83"/>
      <c r="N1650" s="83"/>
      <c r="O1650" s="83"/>
      <c r="P1650" s="83"/>
      <c r="Q1650" s="83"/>
      <c r="R1650" s="83"/>
      <c r="S1650" s="83"/>
      <c r="T1650" s="83"/>
      <c r="U1650" s="99">
        <f>COUNTIF(通讯通路门店!$S:$S,$G1650)</f>
        <v>0</v>
      </c>
      <c r="V1650" s="99">
        <f>COUNTIFS(通讯通路门店!$S:$S,$G1650,通讯通路门店!$J:$J,"综合卖场")</f>
        <v>0</v>
      </c>
      <c r="W1650" s="99">
        <f>SUMIFS(通讯通路门店!$AJ:$AJ,通讯通路门店!$S:$S,通讯客户沙盘!$G1650)</f>
        <v>0</v>
      </c>
      <c r="X1650" s="99">
        <f t="shared" si="125"/>
        <v>0</v>
      </c>
      <c r="Y1650" s="99">
        <f>COUNTIFS(通讯通路门店!$S:$S,$G1650,通讯通路门店!$J:$J,"荣耀体验店")+COUNTIFS(通讯通路门店!$S:$S,$G1650,通讯通路门店!$J:$J,"荣耀授权专卖店")</f>
        <v>0</v>
      </c>
      <c r="Z1650" s="99">
        <f>COUNTIFS(通讯通路门店!$S:$S,$G1650,通讯通路门店!$J:$J,"VIVO体验店")</f>
        <v>0</v>
      </c>
      <c r="AA1650" s="99">
        <f>COUNTIFS(通讯通路门店!$S:$S,$G1650,通讯通路门店!$J:$J,"OPPO体验店")</f>
        <v>0</v>
      </c>
      <c r="AB1650" s="99">
        <f>COUNTIFS(通讯通路门店!$S:$S,$G1650,通讯通路门店!$J:$J,"华为授权体验店")+COUNTIFS(通讯通路门店!$S:$S,$G1650,通讯通路门店!$J:$J,"华为堡垒店")</f>
        <v>0</v>
      </c>
      <c r="AC1650" s="99">
        <f>COUNTIFS(通讯通路门店!$S:$S,$G1650,通讯通路门店!$J:$J,"小米体验店")</f>
        <v>0</v>
      </c>
      <c r="AD1650" s="99">
        <f>COUNTIFS(通讯通路门店!$S:$S,$G1650,通讯通路门店!$J:$J,"苹果体验店")</f>
        <v>0</v>
      </c>
      <c r="AE1650" s="99">
        <f>COUNTIFS(通讯通路门店!$S:$S,$G1650,通讯通路门店!$J:$J,"其他品牌专卖店")</f>
        <v>0</v>
      </c>
      <c r="AF1650" s="99">
        <f>SUMIFS(通讯通路门店!$BI:$BI,通讯通路门店!$S:$S,$G1650)</f>
        <v>0</v>
      </c>
      <c r="AG1650" s="99">
        <f>SUMIFS(通讯通路门店!$BH:$BH,通讯通路门店!$S:$S,$G1650)</f>
        <v>0</v>
      </c>
      <c r="AH1650" s="99">
        <f t="shared" si="126"/>
        <v>0</v>
      </c>
      <c r="AI1650" s="99">
        <f>SUMIFS(通讯通路门店!$BB:$BB,通讯通路门店!$S:$S,$G1650)</f>
        <v>0</v>
      </c>
      <c r="AJ1650" s="99">
        <f>SUMIFS(通讯通路门店!$BE:$BE,通讯通路门店!$S:$S,$G1650)</f>
        <v>0</v>
      </c>
      <c r="AK1650" s="99">
        <f>SUMIFS(通讯通路门店!$BG:$BG,通讯通路门店!$S:$S,$G1650)</f>
        <v>0</v>
      </c>
      <c r="AL1650" s="99">
        <f>SUMIFS(通讯通路门店!$BC:$BC,通讯通路门店!$S:$S,$G1650)</f>
        <v>0</v>
      </c>
      <c r="AM1650" s="99">
        <f>SUMIFS(通讯通路门店!$BD:$BD,通讯通路门店!$S:$S,$G1650)</f>
        <v>0</v>
      </c>
      <c r="AN1650" s="99">
        <f>SUMIFS(通讯通路门店!$BF:$BF,通讯通路门店!$S:$S,$G1650)</f>
        <v>0</v>
      </c>
      <c r="AO1650" s="99">
        <f t="shared" si="127"/>
        <v>0</v>
      </c>
      <c r="AP1650" s="99">
        <f>SUMIFS(通讯通路门店!$K:$K,通讯通路门店!$S:$S,$G1650)</f>
        <v>0</v>
      </c>
      <c r="AQ1650" s="83"/>
      <c r="AR1650" s="99">
        <f>SUMIFS(通讯通路门店!$T:$T,通讯通路门店!$S:$S,$G1650)</f>
        <v>0</v>
      </c>
      <c r="AS1650" s="99">
        <f>SUMIFS(通讯通路门店!$U:$U,通讯通路门店!$S:$S,$G1650)</f>
        <v>0</v>
      </c>
      <c r="AT1650" s="99">
        <f>SUMIFS(通讯通路门店!$V:$V,通讯通路门店!$S:$S,$G1650)</f>
        <v>0</v>
      </c>
      <c r="AU1650" s="99">
        <f>SUMIFS(通讯通路门店!$W:$W,通讯通路门店!$S:$S,$G1650)</f>
        <v>0</v>
      </c>
      <c r="AV1650" s="99">
        <f>SUMIFS(通讯通路门店!$Z:$Z,通讯通路门店!$S:$S,$G1650)</f>
        <v>0</v>
      </c>
      <c r="AW1650" s="99">
        <f>SUMIFS(通讯通路门店!$AB:$AB,通讯通路门店!$S:$S,$G1650)</f>
        <v>0</v>
      </c>
      <c r="AX1650" s="99">
        <f>SUMIFS(通讯通路门店!$X:$X,通讯通路门店!$S:$S,$G1650)</f>
        <v>0</v>
      </c>
      <c r="AY1650" s="99">
        <f>SUMIFS(通讯通路门店!$Y:$Y,通讯通路门店!$S:$S,$G1650)</f>
        <v>0</v>
      </c>
      <c r="AZ1650" s="99">
        <f>SUMIFS(通讯通路门店!$AA:$AA,通讯通路门店!$S:$S,$G1650)</f>
        <v>0</v>
      </c>
      <c r="BA1650" s="99">
        <f t="shared" si="128"/>
        <v>0</v>
      </c>
      <c r="BB1650" s="99">
        <f t="shared" si="129"/>
        <v>0</v>
      </c>
      <c r="BC1650" s="99">
        <f>SUMIFS(通讯通路门店!$W:$W,通讯通路门店!$S:$S,$G1650,通讯通路门店!$J:$J,"荣耀体验店")+SUMIFS(通讯通路门店!$W:$W,通讯通路门店!$S:$S,$G1650,通讯通路门店!$J:$J,"荣耀授权专卖店")</f>
        <v>0</v>
      </c>
      <c r="BD1650" s="99">
        <f>SUMIFS(通讯通路门店!$Z:$Z,通讯通路门店!$S:$S,$G1650,通讯通路门店!$J:$J,"VIVO体验店")</f>
        <v>0</v>
      </c>
      <c r="BE1650" s="99">
        <f>SUMIFS(通讯通路门店!$AB:$AB,通讯通路门店!$S:$S,$G1650,通讯通路门店!$J:$J,"OPPO体验店")</f>
        <v>0</v>
      </c>
      <c r="BF1650" s="99">
        <f>SUMIFS(通讯通路门店!$X:$X,通讯通路门店!$S:$S,$G1650,通讯通路门店!$J:$J,"华为授权体验店")+SUMIFS(通讯通路门店!$AA:$AA,通讯通路门店!$S:$S,$G1650,通讯通路门店!$J:$J,"华为堡垒店")</f>
        <v>0</v>
      </c>
      <c r="BG1650" s="99">
        <f>SUMIFS(通讯通路门店!$Y:$Y,通讯通路门店!$S:$S,$G1650,通讯通路门店!$J:$J,"小米体验店")</f>
        <v>0</v>
      </c>
      <c r="BH1650" s="99">
        <f>SUMIFS(通讯通路门店!$AA:$AA,通讯通路门店!$S:$S,$G1650,通讯通路门店!$J:$J,"苹果体验店")</f>
        <v>0</v>
      </c>
      <c r="BI1650" s="99">
        <f>SUMIFS(通讯通路门店!$K:$K,通讯通路门店!$S:$S,$G1650,通讯通路门店!$J:$J,"其他品牌专卖店")</f>
        <v>0</v>
      </c>
      <c r="BJ1650" s="99">
        <f>SUMIFS(通讯通路门店!$AC:$AC,通讯通路门店!$S:$S,$G1650)</f>
        <v>0</v>
      </c>
      <c r="BK1650" s="99">
        <f>SUMIFS(通讯通路门店!$AD:$AD,通讯通路门店!$S:$S,$G1650)</f>
        <v>0</v>
      </c>
      <c r="BL1650" s="99">
        <f>SUMIFS(通讯通路门店!$AE:$AE,通讯通路门店!$S:$S,$G1650)</f>
        <v>0</v>
      </c>
      <c r="BM1650" s="99">
        <f>SUMIFS(通讯通路门店!$AF:$AF,通讯通路门店!$S:$S,$G1650)</f>
        <v>0</v>
      </c>
      <c r="BN1650" s="99">
        <f>SUMIFS(通讯通路门店!$AG:$AG,通讯通路门店!$S:$S,$G1650)</f>
        <v>0</v>
      </c>
      <c r="BO1650" s="99">
        <f>SUMIFS(通讯通路门店!$AH:$AH,通讯通路门店!$S:$S,$G1650)</f>
        <v>0</v>
      </c>
      <c r="BP1650" s="99">
        <f>SUMIFS(通讯通路门店!$AI:$AI,通讯通路门店!$S:$S,$G1650)</f>
        <v>0</v>
      </c>
      <c r="BQ1650" s="83"/>
    </row>
    <row r="1651" spans="1:69">
      <c r="A1651" s="99" t="str">
        <f>IFERROR(_xlfn.XLOOKUP($G1651,通讯通路门店!$S$4:$S$993933,通讯通路门店!$A$4:$A$993933,0,0),"")</f>
        <v>海南省</v>
      </c>
      <c r="B1651" s="99" t="str">
        <f>IFERROR(_xlfn.XLOOKUP($G1651,通讯通路门店!$S$4:$S$993933,通讯通路门店!$B$4:$B$993933,0,0),"")</f>
        <v>昌江黎族自治县</v>
      </c>
      <c r="C1651" s="99" t="str">
        <f>IFERROR(_xlfn.XLOOKUP($G1651,通讯通路门店!$S$4:$S$993933,通讯通路门店!$C$4:$C$993933,0,0),"")</f>
        <v>昌江黎族自治县</v>
      </c>
      <c r="D1651" s="99" t="str">
        <f>IFERROR(_xlfn.XLOOKUP($G1651,通讯通路门店!$S$4:$S$993933,通讯通路门店!$D$4:$D$993933,0,0),"")</f>
        <v>叉河镇</v>
      </c>
      <c r="E1651" s="83"/>
      <c r="F1651" s="83"/>
      <c r="G1651" s="101"/>
      <c r="H1651" s="102">
        <f>IFERROR(_xlfn.XLOOKUP($G1651,通讯通路门店!$S$4:$S$993933,通讯通路门店!$R$4:$R$993933,0,0),"")</f>
        <v>0</v>
      </c>
      <c r="I1651" s="83"/>
      <c r="J1651" s="83"/>
      <c r="K1651" s="83"/>
      <c r="L1651" s="83"/>
      <c r="M1651" s="83"/>
      <c r="N1651" s="83"/>
      <c r="O1651" s="83"/>
      <c r="P1651" s="83"/>
      <c r="Q1651" s="83"/>
      <c r="R1651" s="83"/>
      <c r="S1651" s="83"/>
      <c r="T1651" s="83"/>
      <c r="U1651" s="99">
        <f>COUNTIF(通讯通路门店!$S:$S,$G1651)</f>
        <v>0</v>
      </c>
      <c r="V1651" s="99">
        <f>COUNTIFS(通讯通路门店!$S:$S,$G1651,通讯通路门店!$J:$J,"综合卖场")</f>
        <v>0</v>
      </c>
      <c r="W1651" s="99">
        <f>SUMIFS(通讯通路门店!$AJ:$AJ,通讯通路门店!$S:$S,通讯客户沙盘!$G1651)</f>
        <v>0</v>
      </c>
      <c r="X1651" s="99">
        <f t="shared" si="125"/>
        <v>0</v>
      </c>
      <c r="Y1651" s="99">
        <f>COUNTIFS(通讯通路门店!$S:$S,$G1651,通讯通路门店!$J:$J,"荣耀体验店")+COUNTIFS(通讯通路门店!$S:$S,$G1651,通讯通路门店!$J:$J,"荣耀授权专卖店")</f>
        <v>0</v>
      </c>
      <c r="Z1651" s="99">
        <f>COUNTIFS(通讯通路门店!$S:$S,$G1651,通讯通路门店!$J:$J,"VIVO体验店")</f>
        <v>0</v>
      </c>
      <c r="AA1651" s="99">
        <f>COUNTIFS(通讯通路门店!$S:$S,$G1651,通讯通路门店!$J:$J,"OPPO体验店")</f>
        <v>0</v>
      </c>
      <c r="AB1651" s="99">
        <f>COUNTIFS(通讯通路门店!$S:$S,$G1651,通讯通路门店!$J:$J,"华为授权体验店")+COUNTIFS(通讯通路门店!$S:$S,$G1651,通讯通路门店!$J:$J,"华为堡垒店")</f>
        <v>0</v>
      </c>
      <c r="AC1651" s="99">
        <f>COUNTIFS(通讯通路门店!$S:$S,$G1651,通讯通路门店!$J:$J,"小米体验店")</f>
        <v>0</v>
      </c>
      <c r="AD1651" s="99">
        <f>COUNTIFS(通讯通路门店!$S:$S,$G1651,通讯通路门店!$J:$J,"苹果体验店")</f>
        <v>0</v>
      </c>
      <c r="AE1651" s="99">
        <f>COUNTIFS(通讯通路门店!$S:$S,$G1651,通讯通路门店!$J:$J,"其他品牌专卖店")</f>
        <v>0</v>
      </c>
      <c r="AF1651" s="99">
        <f>SUMIFS(通讯通路门店!$BI:$BI,通讯通路门店!$S:$S,$G1651)</f>
        <v>0</v>
      </c>
      <c r="AG1651" s="99">
        <f>SUMIFS(通讯通路门店!$BH:$BH,通讯通路门店!$S:$S,$G1651)</f>
        <v>0</v>
      </c>
      <c r="AH1651" s="99">
        <f t="shared" si="126"/>
        <v>0</v>
      </c>
      <c r="AI1651" s="99">
        <f>SUMIFS(通讯通路门店!$BB:$BB,通讯通路门店!$S:$S,$G1651)</f>
        <v>0</v>
      </c>
      <c r="AJ1651" s="99">
        <f>SUMIFS(通讯通路门店!$BE:$BE,通讯通路门店!$S:$S,$G1651)</f>
        <v>0</v>
      </c>
      <c r="AK1651" s="99">
        <f>SUMIFS(通讯通路门店!$BG:$BG,通讯通路门店!$S:$S,$G1651)</f>
        <v>0</v>
      </c>
      <c r="AL1651" s="99">
        <f>SUMIFS(通讯通路门店!$BC:$BC,通讯通路门店!$S:$S,$G1651)</f>
        <v>0</v>
      </c>
      <c r="AM1651" s="99">
        <f>SUMIFS(通讯通路门店!$BD:$BD,通讯通路门店!$S:$S,$G1651)</f>
        <v>0</v>
      </c>
      <c r="AN1651" s="99">
        <f>SUMIFS(通讯通路门店!$BF:$BF,通讯通路门店!$S:$S,$G1651)</f>
        <v>0</v>
      </c>
      <c r="AO1651" s="99">
        <f t="shared" si="127"/>
        <v>0</v>
      </c>
      <c r="AP1651" s="99">
        <f>SUMIFS(通讯通路门店!$K:$K,通讯通路门店!$S:$S,$G1651)</f>
        <v>0</v>
      </c>
      <c r="AQ1651" s="83"/>
      <c r="AR1651" s="99">
        <f>SUMIFS(通讯通路门店!$T:$T,通讯通路门店!$S:$S,$G1651)</f>
        <v>0</v>
      </c>
      <c r="AS1651" s="99">
        <f>SUMIFS(通讯通路门店!$U:$U,通讯通路门店!$S:$S,$G1651)</f>
        <v>0</v>
      </c>
      <c r="AT1651" s="99">
        <f>SUMIFS(通讯通路门店!$V:$V,通讯通路门店!$S:$S,$G1651)</f>
        <v>0</v>
      </c>
      <c r="AU1651" s="99">
        <f>SUMIFS(通讯通路门店!$W:$W,通讯通路门店!$S:$S,$G1651)</f>
        <v>0</v>
      </c>
      <c r="AV1651" s="99">
        <f>SUMIFS(通讯通路门店!$Z:$Z,通讯通路门店!$S:$S,$G1651)</f>
        <v>0</v>
      </c>
      <c r="AW1651" s="99">
        <f>SUMIFS(通讯通路门店!$AB:$AB,通讯通路门店!$S:$S,$G1651)</f>
        <v>0</v>
      </c>
      <c r="AX1651" s="99">
        <f>SUMIFS(通讯通路门店!$X:$X,通讯通路门店!$S:$S,$G1651)</f>
        <v>0</v>
      </c>
      <c r="AY1651" s="99">
        <f>SUMIFS(通讯通路门店!$Y:$Y,通讯通路门店!$S:$S,$G1651)</f>
        <v>0</v>
      </c>
      <c r="AZ1651" s="99">
        <f>SUMIFS(通讯通路门店!$AA:$AA,通讯通路门店!$S:$S,$G1651)</f>
        <v>0</v>
      </c>
      <c r="BA1651" s="99">
        <f t="shared" si="128"/>
        <v>0</v>
      </c>
      <c r="BB1651" s="99">
        <f t="shared" si="129"/>
        <v>0</v>
      </c>
      <c r="BC1651" s="99">
        <f>SUMIFS(通讯通路门店!$W:$W,通讯通路门店!$S:$S,$G1651,通讯通路门店!$J:$J,"荣耀体验店")+SUMIFS(通讯通路门店!$W:$W,通讯通路门店!$S:$S,$G1651,通讯通路门店!$J:$J,"荣耀授权专卖店")</f>
        <v>0</v>
      </c>
      <c r="BD1651" s="99">
        <f>SUMIFS(通讯通路门店!$Z:$Z,通讯通路门店!$S:$S,$G1651,通讯通路门店!$J:$J,"VIVO体验店")</f>
        <v>0</v>
      </c>
      <c r="BE1651" s="99">
        <f>SUMIFS(通讯通路门店!$AB:$AB,通讯通路门店!$S:$S,$G1651,通讯通路门店!$J:$J,"OPPO体验店")</f>
        <v>0</v>
      </c>
      <c r="BF1651" s="99">
        <f>SUMIFS(通讯通路门店!$X:$X,通讯通路门店!$S:$S,$G1651,通讯通路门店!$J:$J,"华为授权体验店")+SUMIFS(通讯通路门店!$AA:$AA,通讯通路门店!$S:$S,$G1651,通讯通路门店!$J:$J,"华为堡垒店")</f>
        <v>0</v>
      </c>
      <c r="BG1651" s="99">
        <f>SUMIFS(通讯通路门店!$Y:$Y,通讯通路门店!$S:$S,$G1651,通讯通路门店!$J:$J,"小米体验店")</f>
        <v>0</v>
      </c>
      <c r="BH1651" s="99">
        <f>SUMIFS(通讯通路门店!$AA:$AA,通讯通路门店!$S:$S,$G1651,通讯通路门店!$J:$J,"苹果体验店")</f>
        <v>0</v>
      </c>
      <c r="BI1651" s="99">
        <f>SUMIFS(通讯通路门店!$K:$K,通讯通路门店!$S:$S,$G1651,通讯通路门店!$J:$J,"其他品牌专卖店")</f>
        <v>0</v>
      </c>
      <c r="BJ1651" s="99">
        <f>SUMIFS(通讯通路门店!$AC:$AC,通讯通路门店!$S:$S,$G1651)</f>
        <v>0</v>
      </c>
      <c r="BK1651" s="99">
        <f>SUMIFS(通讯通路门店!$AD:$AD,通讯通路门店!$S:$S,$G1651)</f>
        <v>0</v>
      </c>
      <c r="BL1651" s="99">
        <f>SUMIFS(通讯通路门店!$AE:$AE,通讯通路门店!$S:$S,$G1651)</f>
        <v>0</v>
      </c>
      <c r="BM1651" s="99">
        <f>SUMIFS(通讯通路门店!$AF:$AF,通讯通路门店!$S:$S,$G1651)</f>
        <v>0</v>
      </c>
      <c r="BN1651" s="99">
        <f>SUMIFS(通讯通路门店!$AG:$AG,通讯通路门店!$S:$S,$G1651)</f>
        <v>0</v>
      </c>
      <c r="BO1651" s="99">
        <f>SUMIFS(通讯通路门店!$AH:$AH,通讯通路门店!$S:$S,$G1651)</f>
        <v>0</v>
      </c>
      <c r="BP1651" s="99">
        <f>SUMIFS(通讯通路门店!$AI:$AI,通讯通路门店!$S:$S,$G1651)</f>
        <v>0</v>
      </c>
      <c r="BQ1651" s="83"/>
    </row>
    <row r="1652" spans="1:69">
      <c r="A1652" s="99" t="str">
        <f>IFERROR(_xlfn.XLOOKUP($G1652,通讯通路门店!$S$4:$S$993933,通讯通路门店!$A$4:$A$993933,0,0),"")</f>
        <v>海南省</v>
      </c>
      <c r="B1652" s="99" t="str">
        <f>IFERROR(_xlfn.XLOOKUP($G1652,通讯通路门店!$S$4:$S$993933,通讯通路门店!$B$4:$B$993933,0,0),"")</f>
        <v>昌江黎族自治县</v>
      </c>
      <c r="C1652" s="99" t="str">
        <f>IFERROR(_xlfn.XLOOKUP($G1652,通讯通路门店!$S$4:$S$993933,通讯通路门店!$C$4:$C$993933,0,0),"")</f>
        <v>昌江黎族自治县</v>
      </c>
      <c r="D1652" s="99" t="str">
        <f>IFERROR(_xlfn.XLOOKUP($G1652,通讯通路门店!$S$4:$S$993933,通讯通路门店!$D$4:$D$993933,0,0),"")</f>
        <v>叉河镇</v>
      </c>
      <c r="E1652" s="83"/>
      <c r="F1652" s="83"/>
      <c r="G1652" s="101"/>
      <c r="H1652" s="102">
        <f>IFERROR(_xlfn.XLOOKUP($G1652,通讯通路门店!$S$4:$S$993933,通讯通路门店!$R$4:$R$993933,0,0),"")</f>
        <v>0</v>
      </c>
      <c r="I1652" s="83"/>
      <c r="J1652" s="83"/>
      <c r="K1652" s="83"/>
      <c r="L1652" s="83"/>
      <c r="M1652" s="83"/>
      <c r="N1652" s="83"/>
      <c r="O1652" s="83"/>
      <c r="P1652" s="83"/>
      <c r="Q1652" s="83"/>
      <c r="R1652" s="83"/>
      <c r="S1652" s="83"/>
      <c r="T1652" s="83"/>
      <c r="U1652" s="99">
        <f>COUNTIF(通讯通路门店!$S:$S,$G1652)</f>
        <v>0</v>
      </c>
      <c r="V1652" s="99">
        <f>COUNTIFS(通讯通路门店!$S:$S,$G1652,通讯通路门店!$J:$J,"综合卖场")</f>
        <v>0</v>
      </c>
      <c r="W1652" s="99">
        <f>SUMIFS(通讯通路门店!$AJ:$AJ,通讯通路门店!$S:$S,通讯客户沙盘!$G1652)</f>
        <v>0</v>
      </c>
      <c r="X1652" s="99">
        <f t="shared" si="125"/>
        <v>0</v>
      </c>
      <c r="Y1652" s="99">
        <f>COUNTIFS(通讯通路门店!$S:$S,$G1652,通讯通路门店!$J:$J,"荣耀体验店")+COUNTIFS(通讯通路门店!$S:$S,$G1652,通讯通路门店!$J:$J,"荣耀授权专卖店")</f>
        <v>0</v>
      </c>
      <c r="Z1652" s="99">
        <f>COUNTIFS(通讯通路门店!$S:$S,$G1652,通讯通路门店!$J:$J,"VIVO体验店")</f>
        <v>0</v>
      </c>
      <c r="AA1652" s="99">
        <f>COUNTIFS(通讯通路门店!$S:$S,$G1652,通讯通路门店!$J:$J,"OPPO体验店")</f>
        <v>0</v>
      </c>
      <c r="AB1652" s="99">
        <f>COUNTIFS(通讯通路门店!$S:$S,$G1652,通讯通路门店!$J:$J,"华为授权体验店")+COUNTIFS(通讯通路门店!$S:$S,$G1652,通讯通路门店!$J:$J,"华为堡垒店")</f>
        <v>0</v>
      </c>
      <c r="AC1652" s="99">
        <f>COUNTIFS(通讯通路门店!$S:$S,$G1652,通讯通路门店!$J:$J,"小米体验店")</f>
        <v>0</v>
      </c>
      <c r="AD1652" s="99">
        <f>COUNTIFS(通讯通路门店!$S:$S,$G1652,通讯通路门店!$J:$J,"苹果体验店")</f>
        <v>0</v>
      </c>
      <c r="AE1652" s="99">
        <f>COUNTIFS(通讯通路门店!$S:$S,$G1652,通讯通路门店!$J:$J,"其他品牌专卖店")</f>
        <v>0</v>
      </c>
      <c r="AF1652" s="99">
        <f>SUMIFS(通讯通路门店!$BI:$BI,通讯通路门店!$S:$S,$G1652)</f>
        <v>0</v>
      </c>
      <c r="AG1652" s="99">
        <f>SUMIFS(通讯通路门店!$BH:$BH,通讯通路门店!$S:$S,$G1652)</f>
        <v>0</v>
      </c>
      <c r="AH1652" s="99">
        <f t="shared" si="126"/>
        <v>0</v>
      </c>
      <c r="AI1652" s="99">
        <f>SUMIFS(通讯通路门店!$BB:$BB,通讯通路门店!$S:$S,$G1652)</f>
        <v>0</v>
      </c>
      <c r="AJ1652" s="99">
        <f>SUMIFS(通讯通路门店!$BE:$BE,通讯通路门店!$S:$S,$G1652)</f>
        <v>0</v>
      </c>
      <c r="AK1652" s="99">
        <f>SUMIFS(通讯通路门店!$BG:$BG,通讯通路门店!$S:$S,$G1652)</f>
        <v>0</v>
      </c>
      <c r="AL1652" s="99">
        <f>SUMIFS(通讯通路门店!$BC:$BC,通讯通路门店!$S:$S,$G1652)</f>
        <v>0</v>
      </c>
      <c r="AM1652" s="99">
        <f>SUMIFS(通讯通路门店!$BD:$BD,通讯通路门店!$S:$S,$G1652)</f>
        <v>0</v>
      </c>
      <c r="AN1652" s="99">
        <f>SUMIFS(通讯通路门店!$BF:$BF,通讯通路门店!$S:$S,$G1652)</f>
        <v>0</v>
      </c>
      <c r="AO1652" s="99">
        <f t="shared" si="127"/>
        <v>0</v>
      </c>
      <c r="AP1652" s="99">
        <f>SUMIFS(通讯通路门店!$K:$K,通讯通路门店!$S:$S,$G1652)</f>
        <v>0</v>
      </c>
      <c r="AQ1652" s="83"/>
      <c r="AR1652" s="99">
        <f>SUMIFS(通讯通路门店!$T:$T,通讯通路门店!$S:$S,$G1652)</f>
        <v>0</v>
      </c>
      <c r="AS1652" s="99">
        <f>SUMIFS(通讯通路门店!$U:$U,通讯通路门店!$S:$S,$G1652)</f>
        <v>0</v>
      </c>
      <c r="AT1652" s="99">
        <f>SUMIFS(通讯通路门店!$V:$V,通讯通路门店!$S:$S,$G1652)</f>
        <v>0</v>
      </c>
      <c r="AU1652" s="99">
        <f>SUMIFS(通讯通路门店!$W:$W,通讯通路门店!$S:$S,$G1652)</f>
        <v>0</v>
      </c>
      <c r="AV1652" s="99">
        <f>SUMIFS(通讯通路门店!$Z:$Z,通讯通路门店!$S:$S,$G1652)</f>
        <v>0</v>
      </c>
      <c r="AW1652" s="99">
        <f>SUMIFS(通讯通路门店!$AB:$AB,通讯通路门店!$S:$S,$G1652)</f>
        <v>0</v>
      </c>
      <c r="AX1652" s="99">
        <f>SUMIFS(通讯通路门店!$X:$X,通讯通路门店!$S:$S,$G1652)</f>
        <v>0</v>
      </c>
      <c r="AY1652" s="99">
        <f>SUMIFS(通讯通路门店!$Y:$Y,通讯通路门店!$S:$S,$G1652)</f>
        <v>0</v>
      </c>
      <c r="AZ1652" s="99">
        <f>SUMIFS(通讯通路门店!$AA:$AA,通讯通路门店!$S:$S,$G1652)</f>
        <v>0</v>
      </c>
      <c r="BA1652" s="99">
        <f t="shared" si="128"/>
        <v>0</v>
      </c>
      <c r="BB1652" s="99">
        <f t="shared" si="129"/>
        <v>0</v>
      </c>
      <c r="BC1652" s="99">
        <f>SUMIFS(通讯通路门店!$W:$W,通讯通路门店!$S:$S,$G1652,通讯通路门店!$J:$J,"荣耀体验店")+SUMIFS(通讯通路门店!$W:$W,通讯通路门店!$S:$S,$G1652,通讯通路门店!$J:$J,"荣耀授权专卖店")</f>
        <v>0</v>
      </c>
      <c r="BD1652" s="99">
        <f>SUMIFS(通讯通路门店!$Z:$Z,通讯通路门店!$S:$S,$G1652,通讯通路门店!$J:$J,"VIVO体验店")</f>
        <v>0</v>
      </c>
      <c r="BE1652" s="99">
        <f>SUMIFS(通讯通路门店!$AB:$AB,通讯通路门店!$S:$S,$G1652,通讯通路门店!$J:$J,"OPPO体验店")</f>
        <v>0</v>
      </c>
      <c r="BF1652" s="99">
        <f>SUMIFS(通讯通路门店!$X:$X,通讯通路门店!$S:$S,$G1652,通讯通路门店!$J:$J,"华为授权体验店")+SUMIFS(通讯通路门店!$AA:$AA,通讯通路门店!$S:$S,$G1652,通讯通路门店!$J:$J,"华为堡垒店")</f>
        <v>0</v>
      </c>
      <c r="BG1652" s="99">
        <f>SUMIFS(通讯通路门店!$Y:$Y,通讯通路门店!$S:$S,$G1652,通讯通路门店!$J:$J,"小米体验店")</f>
        <v>0</v>
      </c>
      <c r="BH1652" s="99">
        <f>SUMIFS(通讯通路门店!$AA:$AA,通讯通路门店!$S:$S,$G1652,通讯通路门店!$J:$J,"苹果体验店")</f>
        <v>0</v>
      </c>
      <c r="BI1652" s="99">
        <f>SUMIFS(通讯通路门店!$K:$K,通讯通路门店!$S:$S,$G1652,通讯通路门店!$J:$J,"其他品牌专卖店")</f>
        <v>0</v>
      </c>
      <c r="BJ1652" s="99">
        <f>SUMIFS(通讯通路门店!$AC:$AC,通讯通路门店!$S:$S,$G1652)</f>
        <v>0</v>
      </c>
      <c r="BK1652" s="99">
        <f>SUMIFS(通讯通路门店!$AD:$AD,通讯通路门店!$S:$S,$G1652)</f>
        <v>0</v>
      </c>
      <c r="BL1652" s="99">
        <f>SUMIFS(通讯通路门店!$AE:$AE,通讯通路门店!$S:$S,$G1652)</f>
        <v>0</v>
      </c>
      <c r="BM1652" s="99">
        <f>SUMIFS(通讯通路门店!$AF:$AF,通讯通路门店!$S:$S,$G1652)</f>
        <v>0</v>
      </c>
      <c r="BN1652" s="99">
        <f>SUMIFS(通讯通路门店!$AG:$AG,通讯通路门店!$S:$S,$G1652)</f>
        <v>0</v>
      </c>
      <c r="BO1652" s="99">
        <f>SUMIFS(通讯通路门店!$AH:$AH,通讯通路门店!$S:$S,$G1652)</f>
        <v>0</v>
      </c>
      <c r="BP1652" s="99">
        <f>SUMIFS(通讯通路门店!$AI:$AI,通讯通路门店!$S:$S,$G1652)</f>
        <v>0</v>
      </c>
      <c r="BQ1652" s="83"/>
    </row>
    <row r="1653" spans="1:69">
      <c r="A1653" s="99" t="str">
        <f>IFERROR(_xlfn.XLOOKUP($G1653,通讯通路门店!$S$4:$S$993933,通讯通路门店!$A$4:$A$993933,0,0),"")</f>
        <v>海南省</v>
      </c>
      <c r="B1653" s="99" t="str">
        <f>IFERROR(_xlfn.XLOOKUP($G1653,通讯通路门店!$S$4:$S$993933,通讯通路门店!$B$4:$B$993933,0,0),"")</f>
        <v>昌江黎族自治县</v>
      </c>
      <c r="C1653" s="99" t="str">
        <f>IFERROR(_xlfn.XLOOKUP($G1653,通讯通路门店!$S$4:$S$993933,通讯通路门店!$C$4:$C$993933,0,0),"")</f>
        <v>昌江黎族自治县</v>
      </c>
      <c r="D1653" s="99" t="str">
        <f>IFERROR(_xlfn.XLOOKUP($G1653,通讯通路门店!$S$4:$S$993933,通讯通路门店!$D$4:$D$993933,0,0),"")</f>
        <v>叉河镇</v>
      </c>
      <c r="E1653" s="83"/>
      <c r="F1653" s="83"/>
      <c r="G1653" s="101"/>
      <c r="H1653" s="102">
        <f>IFERROR(_xlfn.XLOOKUP($G1653,通讯通路门店!$S$4:$S$993933,通讯通路门店!$R$4:$R$993933,0,0),"")</f>
        <v>0</v>
      </c>
      <c r="I1653" s="83"/>
      <c r="J1653" s="83"/>
      <c r="K1653" s="83"/>
      <c r="L1653" s="83"/>
      <c r="M1653" s="83"/>
      <c r="N1653" s="83"/>
      <c r="O1653" s="83"/>
      <c r="P1653" s="83"/>
      <c r="Q1653" s="83"/>
      <c r="R1653" s="83"/>
      <c r="S1653" s="83"/>
      <c r="T1653" s="83"/>
      <c r="U1653" s="99">
        <f>COUNTIF(通讯通路门店!$S:$S,$G1653)</f>
        <v>0</v>
      </c>
      <c r="V1653" s="99">
        <f>COUNTIFS(通讯通路门店!$S:$S,$G1653,通讯通路门店!$J:$J,"综合卖场")</f>
        <v>0</v>
      </c>
      <c r="W1653" s="99">
        <f>SUMIFS(通讯通路门店!$AJ:$AJ,通讯通路门店!$S:$S,通讯客户沙盘!$G1653)</f>
        <v>0</v>
      </c>
      <c r="X1653" s="99">
        <f t="shared" si="125"/>
        <v>0</v>
      </c>
      <c r="Y1653" s="99">
        <f>COUNTIFS(通讯通路门店!$S:$S,$G1653,通讯通路门店!$J:$J,"荣耀体验店")+COUNTIFS(通讯通路门店!$S:$S,$G1653,通讯通路门店!$J:$J,"荣耀授权专卖店")</f>
        <v>0</v>
      </c>
      <c r="Z1653" s="99">
        <f>COUNTIFS(通讯通路门店!$S:$S,$G1653,通讯通路门店!$J:$J,"VIVO体验店")</f>
        <v>0</v>
      </c>
      <c r="AA1653" s="99">
        <f>COUNTIFS(通讯通路门店!$S:$S,$G1653,通讯通路门店!$J:$J,"OPPO体验店")</f>
        <v>0</v>
      </c>
      <c r="AB1653" s="99">
        <f>COUNTIFS(通讯通路门店!$S:$S,$G1653,通讯通路门店!$J:$J,"华为授权体验店")+COUNTIFS(通讯通路门店!$S:$S,$G1653,通讯通路门店!$J:$J,"华为堡垒店")</f>
        <v>0</v>
      </c>
      <c r="AC1653" s="99">
        <f>COUNTIFS(通讯通路门店!$S:$S,$G1653,通讯通路门店!$J:$J,"小米体验店")</f>
        <v>0</v>
      </c>
      <c r="AD1653" s="99">
        <f>COUNTIFS(通讯通路门店!$S:$S,$G1653,通讯通路门店!$J:$J,"苹果体验店")</f>
        <v>0</v>
      </c>
      <c r="AE1653" s="99">
        <f>COUNTIFS(通讯通路门店!$S:$S,$G1653,通讯通路门店!$J:$J,"其他品牌专卖店")</f>
        <v>0</v>
      </c>
      <c r="AF1653" s="99">
        <f>SUMIFS(通讯通路门店!$BI:$BI,通讯通路门店!$S:$S,$G1653)</f>
        <v>0</v>
      </c>
      <c r="AG1653" s="99">
        <f>SUMIFS(通讯通路门店!$BH:$BH,通讯通路门店!$S:$S,$G1653)</f>
        <v>0</v>
      </c>
      <c r="AH1653" s="99">
        <f t="shared" si="126"/>
        <v>0</v>
      </c>
      <c r="AI1653" s="99">
        <f>SUMIFS(通讯通路门店!$BB:$BB,通讯通路门店!$S:$S,$G1653)</f>
        <v>0</v>
      </c>
      <c r="AJ1653" s="99">
        <f>SUMIFS(通讯通路门店!$BE:$BE,通讯通路门店!$S:$S,$G1653)</f>
        <v>0</v>
      </c>
      <c r="AK1653" s="99">
        <f>SUMIFS(通讯通路门店!$BG:$BG,通讯通路门店!$S:$S,$G1653)</f>
        <v>0</v>
      </c>
      <c r="AL1653" s="99">
        <f>SUMIFS(通讯通路门店!$BC:$BC,通讯通路门店!$S:$S,$G1653)</f>
        <v>0</v>
      </c>
      <c r="AM1653" s="99">
        <f>SUMIFS(通讯通路门店!$BD:$BD,通讯通路门店!$S:$S,$G1653)</f>
        <v>0</v>
      </c>
      <c r="AN1653" s="99">
        <f>SUMIFS(通讯通路门店!$BF:$BF,通讯通路门店!$S:$S,$G1653)</f>
        <v>0</v>
      </c>
      <c r="AO1653" s="99">
        <f t="shared" si="127"/>
        <v>0</v>
      </c>
      <c r="AP1653" s="99">
        <f>SUMIFS(通讯通路门店!$K:$K,通讯通路门店!$S:$S,$G1653)</f>
        <v>0</v>
      </c>
      <c r="AQ1653" s="83"/>
      <c r="AR1653" s="99">
        <f>SUMIFS(通讯通路门店!$T:$T,通讯通路门店!$S:$S,$G1653)</f>
        <v>0</v>
      </c>
      <c r="AS1653" s="99">
        <f>SUMIFS(通讯通路门店!$U:$U,通讯通路门店!$S:$S,$G1653)</f>
        <v>0</v>
      </c>
      <c r="AT1653" s="99">
        <f>SUMIFS(通讯通路门店!$V:$V,通讯通路门店!$S:$S,$G1653)</f>
        <v>0</v>
      </c>
      <c r="AU1653" s="99">
        <f>SUMIFS(通讯通路门店!$W:$W,通讯通路门店!$S:$S,$G1653)</f>
        <v>0</v>
      </c>
      <c r="AV1653" s="99">
        <f>SUMIFS(通讯通路门店!$Z:$Z,通讯通路门店!$S:$S,$G1653)</f>
        <v>0</v>
      </c>
      <c r="AW1653" s="99">
        <f>SUMIFS(通讯通路门店!$AB:$AB,通讯通路门店!$S:$S,$G1653)</f>
        <v>0</v>
      </c>
      <c r="AX1653" s="99">
        <f>SUMIFS(通讯通路门店!$X:$X,通讯通路门店!$S:$S,$G1653)</f>
        <v>0</v>
      </c>
      <c r="AY1653" s="99">
        <f>SUMIFS(通讯通路门店!$Y:$Y,通讯通路门店!$S:$S,$G1653)</f>
        <v>0</v>
      </c>
      <c r="AZ1653" s="99">
        <f>SUMIFS(通讯通路门店!$AA:$AA,通讯通路门店!$S:$S,$G1653)</f>
        <v>0</v>
      </c>
      <c r="BA1653" s="99">
        <f t="shared" si="128"/>
        <v>0</v>
      </c>
      <c r="BB1653" s="99">
        <f t="shared" si="129"/>
        <v>0</v>
      </c>
      <c r="BC1653" s="99">
        <f>SUMIFS(通讯通路门店!$W:$W,通讯通路门店!$S:$S,$G1653,通讯通路门店!$J:$J,"荣耀体验店")+SUMIFS(通讯通路门店!$W:$W,通讯通路门店!$S:$S,$G1653,通讯通路门店!$J:$J,"荣耀授权专卖店")</f>
        <v>0</v>
      </c>
      <c r="BD1653" s="99">
        <f>SUMIFS(通讯通路门店!$Z:$Z,通讯通路门店!$S:$S,$G1653,通讯通路门店!$J:$J,"VIVO体验店")</f>
        <v>0</v>
      </c>
      <c r="BE1653" s="99">
        <f>SUMIFS(通讯通路门店!$AB:$AB,通讯通路门店!$S:$S,$G1653,通讯通路门店!$J:$J,"OPPO体验店")</f>
        <v>0</v>
      </c>
      <c r="BF1653" s="99">
        <f>SUMIFS(通讯通路门店!$X:$X,通讯通路门店!$S:$S,$G1653,通讯通路门店!$J:$J,"华为授权体验店")+SUMIFS(通讯通路门店!$AA:$AA,通讯通路门店!$S:$S,$G1653,通讯通路门店!$J:$J,"华为堡垒店")</f>
        <v>0</v>
      </c>
      <c r="BG1653" s="99">
        <f>SUMIFS(通讯通路门店!$Y:$Y,通讯通路门店!$S:$S,$G1653,通讯通路门店!$J:$J,"小米体验店")</f>
        <v>0</v>
      </c>
      <c r="BH1653" s="99">
        <f>SUMIFS(通讯通路门店!$AA:$AA,通讯通路门店!$S:$S,$G1653,通讯通路门店!$J:$J,"苹果体验店")</f>
        <v>0</v>
      </c>
      <c r="BI1653" s="99">
        <f>SUMIFS(通讯通路门店!$K:$K,通讯通路门店!$S:$S,$G1653,通讯通路门店!$J:$J,"其他品牌专卖店")</f>
        <v>0</v>
      </c>
      <c r="BJ1653" s="99">
        <f>SUMIFS(通讯通路门店!$AC:$AC,通讯通路门店!$S:$S,$G1653)</f>
        <v>0</v>
      </c>
      <c r="BK1653" s="99">
        <f>SUMIFS(通讯通路门店!$AD:$AD,通讯通路门店!$S:$S,$G1653)</f>
        <v>0</v>
      </c>
      <c r="BL1653" s="99">
        <f>SUMIFS(通讯通路门店!$AE:$AE,通讯通路门店!$S:$S,$G1653)</f>
        <v>0</v>
      </c>
      <c r="BM1653" s="99">
        <f>SUMIFS(通讯通路门店!$AF:$AF,通讯通路门店!$S:$S,$G1653)</f>
        <v>0</v>
      </c>
      <c r="BN1653" s="99">
        <f>SUMIFS(通讯通路门店!$AG:$AG,通讯通路门店!$S:$S,$G1653)</f>
        <v>0</v>
      </c>
      <c r="BO1653" s="99">
        <f>SUMIFS(通讯通路门店!$AH:$AH,通讯通路门店!$S:$S,$G1653)</f>
        <v>0</v>
      </c>
      <c r="BP1653" s="99">
        <f>SUMIFS(通讯通路门店!$AI:$AI,通讯通路门店!$S:$S,$G1653)</f>
        <v>0</v>
      </c>
      <c r="BQ1653" s="83"/>
    </row>
    <row r="1654" spans="1:69">
      <c r="A1654" s="99" t="str">
        <f>IFERROR(_xlfn.XLOOKUP($G1654,通讯通路门店!$S$4:$S$993933,通讯通路门店!$A$4:$A$993933,0,0),"")</f>
        <v>海南省</v>
      </c>
      <c r="B1654" s="99" t="str">
        <f>IFERROR(_xlfn.XLOOKUP($G1654,通讯通路门店!$S$4:$S$993933,通讯通路门店!$B$4:$B$993933,0,0),"")</f>
        <v>昌江黎族自治县</v>
      </c>
      <c r="C1654" s="99" t="str">
        <f>IFERROR(_xlfn.XLOOKUP($G1654,通讯通路门店!$S$4:$S$993933,通讯通路门店!$C$4:$C$993933,0,0),"")</f>
        <v>昌江黎族自治县</v>
      </c>
      <c r="D1654" s="99" t="str">
        <f>IFERROR(_xlfn.XLOOKUP($G1654,通讯通路门店!$S$4:$S$993933,通讯通路门店!$D$4:$D$993933,0,0),"")</f>
        <v>叉河镇</v>
      </c>
      <c r="E1654" s="83"/>
      <c r="F1654" s="83"/>
      <c r="G1654" s="101"/>
      <c r="H1654" s="102">
        <f>IFERROR(_xlfn.XLOOKUP($G1654,通讯通路门店!$S$4:$S$993933,通讯通路门店!$R$4:$R$993933,0,0),"")</f>
        <v>0</v>
      </c>
      <c r="I1654" s="83"/>
      <c r="J1654" s="83"/>
      <c r="K1654" s="83"/>
      <c r="L1654" s="83"/>
      <c r="M1654" s="83"/>
      <c r="N1654" s="83"/>
      <c r="O1654" s="83"/>
      <c r="P1654" s="83"/>
      <c r="Q1654" s="83"/>
      <c r="R1654" s="83"/>
      <c r="S1654" s="83"/>
      <c r="T1654" s="83"/>
      <c r="U1654" s="99">
        <f>COUNTIF(通讯通路门店!$S:$S,$G1654)</f>
        <v>0</v>
      </c>
      <c r="V1654" s="99">
        <f>COUNTIFS(通讯通路门店!$S:$S,$G1654,通讯通路门店!$J:$J,"综合卖场")</f>
        <v>0</v>
      </c>
      <c r="W1654" s="99">
        <f>SUMIFS(通讯通路门店!$AJ:$AJ,通讯通路门店!$S:$S,通讯客户沙盘!$G1654)</f>
        <v>0</v>
      </c>
      <c r="X1654" s="99">
        <f t="shared" si="125"/>
        <v>0</v>
      </c>
      <c r="Y1654" s="99">
        <f>COUNTIFS(通讯通路门店!$S:$S,$G1654,通讯通路门店!$J:$J,"荣耀体验店")+COUNTIFS(通讯通路门店!$S:$S,$G1654,通讯通路门店!$J:$J,"荣耀授权专卖店")</f>
        <v>0</v>
      </c>
      <c r="Z1654" s="99">
        <f>COUNTIFS(通讯通路门店!$S:$S,$G1654,通讯通路门店!$J:$J,"VIVO体验店")</f>
        <v>0</v>
      </c>
      <c r="AA1654" s="99">
        <f>COUNTIFS(通讯通路门店!$S:$S,$G1654,通讯通路门店!$J:$J,"OPPO体验店")</f>
        <v>0</v>
      </c>
      <c r="AB1654" s="99">
        <f>COUNTIFS(通讯通路门店!$S:$S,$G1654,通讯通路门店!$J:$J,"华为授权体验店")+COUNTIFS(通讯通路门店!$S:$S,$G1654,通讯通路门店!$J:$J,"华为堡垒店")</f>
        <v>0</v>
      </c>
      <c r="AC1654" s="99">
        <f>COUNTIFS(通讯通路门店!$S:$S,$G1654,通讯通路门店!$J:$J,"小米体验店")</f>
        <v>0</v>
      </c>
      <c r="AD1654" s="99">
        <f>COUNTIFS(通讯通路门店!$S:$S,$G1654,通讯通路门店!$J:$J,"苹果体验店")</f>
        <v>0</v>
      </c>
      <c r="AE1654" s="99">
        <f>COUNTIFS(通讯通路门店!$S:$S,$G1654,通讯通路门店!$J:$J,"其他品牌专卖店")</f>
        <v>0</v>
      </c>
      <c r="AF1654" s="99">
        <f>SUMIFS(通讯通路门店!$BI:$BI,通讯通路门店!$S:$S,$G1654)</f>
        <v>0</v>
      </c>
      <c r="AG1654" s="99">
        <f>SUMIFS(通讯通路门店!$BH:$BH,通讯通路门店!$S:$S,$G1654)</f>
        <v>0</v>
      </c>
      <c r="AH1654" s="99">
        <f t="shared" si="126"/>
        <v>0</v>
      </c>
      <c r="AI1654" s="99">
        <f>SUMIFS(通讯通路门店!$BB:$BB,通讯通路门店!$S:$S,$G1654)</f>
        <v>0</v>
      </c>
      <c r="AJ1654" s="99">
        <f>SUMIFS(通讯通路门店!$BE:$BE,通讯通路门店!$S:$S,$G1654)</f>
        <v>0</v>
      </c>
      <c r="AK1654" s="99">
        <f>SUMIFS(通讯通路门店!$BG:$BG,通讯通路门店!$S:$S,$G1654)</f>
        <v>0</v>
      </c>
      <c r="AL1654" s="99">
        <f>SUMIFS(通讯通路门店!$BC:$BC,通讯通路门店!$S:$S,$G1654)</f>
        <v>0</v>
      </c>
      <c r="AM1654" s="99">
        <f>SUMIFS(通讯通路门店!$BD:$BD,通讯通路门店!$S:$S,$G1654)</f>
        <v>0</v>
      </c>
      <c r="AN1654" s="99">
        <f>SUMIFS(通讯通路门店!$BF:$BF,通讯通路门店!$S:$S,$G1654)</f>
        <v>0</v>
      </c>
      <c r="AO1654" s="99">
        <f t="shared" si="127"/>
        <v>0</v>
      </c>
      <c r="AP1654" s="99">
        <f>SUMIFS(通讯通路门店!$K:$K,通讯通路门店!$S:$S,$G1654)</f>
        <v>0</v>
      </c>
      <c r="AQ1654" s="83"/>
      <c r="AR1654" s="99">
        <f>SUMIFS(通讯通路门店!$T:$T,通讯通路门店!$S:$S,$G1654)</f>
        <v>0</v>
      </c>
      <c r="AS1654" s="99">
        <f>SUMIFS(通讯通路门店!$U:$U,通讯通路门店!$S:$S,$G1654)</f>
        <v>0</v>
      </c>
      <c r="AT1654" s="99">
        <f>SUMIFS(通讯通路门店!$V:$V,通讯通路门店!$S:$S,$G1654)</f>
        <v>0</v>
      </c>
      <c r="AU1654" s="99">
        <f>SUMIFS(通讯通路门店!$W:$W,通讯通路门店!$S:$S,$G1654)</f>
        <v>0</v>
      </c>
      <c r="AV1654" s="99">
        <f>SUMIFS(通讯通路门店!$Z:$Z,通讯通路门店!$S:$S,$G1654)</f>
        <v>0</v>
      </c>
      <c r="AW1654" s="99">
        <f>SUMIFS(通讯通路门店!$AB:$AB,通讯通路门店!$S:$S,$G1654)</f>
        <v>0</v>
      </c>
      <c r="AX1654" s="99">
        <f>SUMIFS(通讯通路门店!$X:$X,通讯通路门店!$S:$S,$G1654)</f>
        <v>0</v>
      </c>
      <c r="AY1654" s="99">
        <f>SUMIFS(通讯通路门店!$Y:$Y,通讯通路门店!$S:$S,$G1654)</f>
        <v>0</v>
      </c>
      <c r="AZ1654" s="99">
        <f>SUMIFS(通讯通路门店!$AA:$AA,通讯通路门店!$S:$S,$G1654)</f>
        <v>0</v>
      </c>
      <c r="BA1654" s="99">
        <f t="shared" si="128"/>
        <v>0</v>
      </c>
      <c r="BB1654" s="99">
        <f t="shared" si="129"/>
        <v>0</v>
      </c>
      <c r="BC1654" s="99">
        <f>SUMIFS(通讯通路门店!$W:$W,通讯通路门店!$S:$S,$G1654,通讯通路门店!$J:$J,"荣耀体验店")+SUMIFS(通讯通路门店!$W:$W,通讯通路门店!$S:$S,$G1654,通讯通路门店!$J:$J,"荣耀授权专卖店")</f>
        <v>0</v>
      </c>
      <c r="BD1654" s="99">
        <f>SUMIFS(通讯通路门店!$Z:$Z,通讯通路门店!$S:$S,$G1654,通讯通路门店!$J:$J,"VIVO体验店")</f>
        <v>0</v>
      </c>
      <c r="BE1654" s="99">
        <f>SUMIFS(通讯通路门店!$AB:$AB,通讯通路门店!$S:$S,$G1654,通讯通路门店!$J:$J,"OPPO体验店")</f>
        <v>0</v>
      </c>
      <c r="BF1654" s="99">
        <f>SUMIFS(通讯通路门店!$X:$X,通讯通路门店!$S:$S,$G1654,通讯通路门店!$J:$J,"华为授权体验店")+SUMIFS(通讯通路门店!$AA:$AA,通讯通路门店!$S:$S,$G1654,通讯通路门店!$J:$J,"华为堡垒店")</f>
        <v>0</v>
      </c>
      <c r="BG1654" s="99">
        <f>SUMIFS(通讯通路门店!$Y:$Y,通讯通路门店!$S:$S,$G1654,通讯通路门店!$J:$J,"小米体验店")</f>
        <v>0</v>
      </c>
      <c r="BH1654" s="99">
        <f>SUMIFS(通讯通路门店!$AA:$AA,通讯通路门店!$S:$S,$G1654,通讯通路门店!$J:$J,"苹果体验店")</f>
        <v>0</v>
      </c>
      <c r="BI1654" s="99">
        <f>SUMIFS(通讯通路门店!$K:$K,通讯通路门店!$S:$S,$G1654,通讯通路门店!$J:$J,"其他品牌专卖店")</f>
        <v>0</v>
      </c>
      <c r="BJ1654" s="99">
        <f>SUMIFS(通讯通路门店!$AC:$AC,通讯通路门店!$S:$S,$G1654)</f>
        <v>0</v>
      </c>
      <c r="BK1654" s="99">
        <f>SUMIFS(通讯通路门店!$AD:$AD,通讯通路门店!$S:$S,$G1654)</f>
        <v>0</v>
      </c>
      <c r="BL1654" s="99">
        <f>SUMIFS(通讯通路门店!$AE:$AE,通讯通路门店!$S:$S,$G1654)</f>
        <v>0</v>
      </c>
      <c r="BM1654" s="99">
        <f>SUMIFS(通讯通路门店!$AF:$AF,通讯通路门店!$S:$S,$G1654)</f>
        <v>0</v>
      </c>
      <c r="BN1654" s="99">
        <f>SUMIFS(通讯通路门店!$AG:$AG,通讯通路门店!$S:$S,$G1654)</f>
        <v>0</v>
      </c>
      <c r="BO1654" s="99">
        <f>SUMIFS(通讯通路门店!$AH:$AH,通讯通路门店!$S:$S,$G1654)</f>
        <v>0</v>
      </c>
      <c r="BP1654" s="99">
        <f>SUMIFS(通讯通路门店!$AI:$AI,通讯通路门店!$S:$S,$G1654)</f>
        <v>0</v>
      </c>
      <c r="BQ1654" s="83"/>
    </row>
    <row r="1655" spans="1:69">
      <c r="A1655" s="99" t="str">
        <f>IFERROR(_xlfn.XLOOKUP($G1655,通讯通路门店!$S$4:$S$993933,通讯通路门店!$A$4:$A$993933,0,0),"")</f>
        <v>海南省</v>
      </c>
      <c r="B1655" s="99" t="str">
        <f>IFERROR(_xlfn.XLOOKUP($G1655,通讯通路门店!$S$4:$S$993933,通讯通路门店!$B$4:$B$993933,0,0),"")</f>
        <v>昌江黎族自治县</v>
      </c>
      <c r="C1655" s="99" t="str">
        <f>IFERROR(_xlfn.XLOOKUP($G1655,通讯通路门店!$S$4:$S$993933,通讯通路门店!$C$4:$C$993933,0,0),"")</f>
        <v>昌江黎族自治县</v>
      </c>
      <c r="D1655" s="99" t="str">
        <f>IFERROR(_xlfn.XLOOKUP($G1655,通讯通路门店!$S$4:$S$993933,通讯通路门店!$D$4:$D$993933,0,0),"")</f>
        <v>叉河镇</v>
      </c>
      <c r="E1655" s="83"/>
      <c r="F1655" s="83"/>
      <c r="G1655" s="101"/>
      <c r="H1655" s="102">
        <f>IFERROR(_xlfn.XLOOKUP($G1655,通讯通路门店!$S$4:$S$993933,通讯通路门店!$R$4:$R$993933,0,0),"")</f>
        <v>0</v>
      </c>
      <c r="I1655" s="83"/>
      <c r="J1655" s="83"/>
      <c r="K1655" s="83"/>
      <c r="L1655" s="83"/>
      <c r="M1655" s="83"/>
      <c r="N1655" s="83"/>
      <c r="O1655" s="83"/>
      <c r="P1655" s="83"/>
      <c r="Q1655" s="83"/>
      <c r="R1655" s="83"/>
      <c r="S1655" s="83"/>
      <c r="T1655" s="83"/>
      <c r="U1655" s="99">
        <f>COUNTIF(通讯通路门店!$S:$S,$G1655)</f>
        <v>0</v>
      </c>
      <c r="V1655" s="99">
        <f>COUNTIFS(通讯通路门店!$S:$S,$G1655,通讯通路门店!$J:$J,"综合卖场")</f>
        <v>0</v>
      </c>
      <c r="W1655" s="99">
        <f>SUMIFS(通讯通路门店!$AJ:$AJ,通讯通路门店!$S:$S,通讯客户沙盘!$G1655)</f>
        <v>0</v>
      </c>
      <c r="X1655" s="99">
        <f t="shared" si="125"/>
        <v>0</v>
      </c>
      <c r="Y1655" s="99">
        <f>COUNTIFS(通讯通路门店!$S:$S,$G1655,通讯通路门店!$J:$J,"荣耀体验店")+COUNTIFS(通讯通路门店!$S:$S,$G1655,通讯通路门店!$J:$J,"荣耀授权专卖店")</f>
        <v>0</v>
      </c>
      <c r="Z1655" s="99">
        <f>COUNTIFS(通讯通路门店!$S:$S,$G1655,通讯通路门店!$J:$J,"VIVO体验店")</f>
        <v>0</v>
      </c>
      <c r="AA1655" s="99">
        <f>COUNTIFS(通讯通路门店!$S:$S,$G1655,通讯通路门店!$J:$J,"OPPO体验店")</f>
        <v>0</v>
      </c>
      <c r="AB1655" s="99">
        <f>COUNTIFS(通讯通路门店!$S:$S,$G1655,通讯通路门店!$J:$J,"华为授权体验店")+COUNTIFS(通讯通路门店!$S:$S,$G1655,通讯通路门店!$J:$J,"华为堡垒店")</f>
        <v>0</v>
      </c>
      <c r="AC1655" s="99">
        <f>COUNTIFS(通讯通路门店!$S:$S,$G1655,通讯通路门店!$J:$J,"小米体验店")</f>
        <v>0</v>
      </c>
      <c r="AD1655" s="99">
        <f>COUNTIFS(通讯通路门店!$S:$S,$G1655,通讯通路门店!$J:$J,"苹果体验店")</f>
        <v>0</v>
      </c>
      <c r="AE1655" s="99">
        <f>COUNTIFS(通讯通路门店!$S:$S,$G1655,通讯通路门店!$J:$J,"其他品牌专卖店")</f>
        <v>0</v>
      </c>
      <c r="AF1655" s="99">
        <f>SUMIFS(通讯通路门店!$BI:$BI,通讯通路门店!$S:$S,$G1655)</f>
        <v>0</v>
      </c>
      <c r="AG1655" s="99">
        <f>SUMIFS(通讯通路门店!$BH:$BH,通讯通路门店!$S:$S,$G1655)</f>
        <v>0</v>
      </c>
      <c r="AH1655" s="99">
        <f t="shared" si="126"/>
        <v>0</v>
      </c>
      <c r="AI1655" s="99">
        <f>SUMIFS(通讯通路门店!$BB:$BB,通讯通路门店!$S:$S,$G1655)</f>
        <v>0</v>
      </c>
      <c r="AJ1655" s="99">
        <f>SUMIFS(通讯通路门店!$BE:$BE,通讯通路门店!$S:$S,$G1655)</f>
        <v>0</v>
      </c>
      <c r="AK1655" s="99">
        <f>SUMIFS(通讯通路门店!$BG:$BG,通讯通路门店!$S:$S,$G1655)</f>
        <v>0</v>
      </c>
      <c r="AL1655" s="99">
        <f>SUMIFS(通讯通路门店!$BC:$BC,通讯通路门店!$S:$S,$G1655)</f>
        <v>0</v>
      </c>
      <c r="AM1655" s="99">
        <f>SUMIFS(通讯通路门店!$BD:$BD,通讯通路门店!$S:$S,$G1655)</f>
        <v>0</v>
      </c>
      <c r="AN1655" s="99">
        <f>SUMIFS(通讯通路门店!$BF:$BF,通讯通路门店!$S:$S,$G1655)</f>
        <v>0</v>
      </c>
      <c r="AO1655" s="99">
        <f t="shared" si="127"/>
        <v>0</v>
      </c>
      <c r="AP1655" s="99">
        <f>SUMIFS(通讯通路门店!$K:$K,通讯通路门店!$S:$S,$G1655)</f>
        <v>0</v>
      </c>
      <c r="AQ1655" s="83"/>
      <c r="AR1655" s="99">
        <f>SUMIFS(通讯通路门店!$T:$T,通讯通路门店!$S:$S,$G1655)</f>
        <v>0</v>
      </c>
      <c r="AS1655" s="99">
        <f>SUMIFS(通讯通路门店!$U:$U,通讯通路门店!$S:$S,$G1655)</f>
        <v>0</v>
      </c>
      <c r="AT1655" s="99">
        <f>SUMIFS(通讯通路门店!$V:$V,通讯通路门店!$S:$S,$G1655)</f>
        <v>0</v>
      </c>
      <c r="AU1655" s="99">
        <f>SUMIFS(通讯通路门店!$W:$W,通讯通路门店!$S:$S,$G1655)</f>
        <v>0</v>
      </c>
      <c r="AV1655" s="99">
        <f>SUMIFS(通讯通路门店!$Z:$Z,通讯通路门店!$S:$S,$G1655)</f>
        <v>0</v>
      </c>
      <c r="AW1655" s="99">
        <f>SUMIFS(通讯通路门店!$AB:$AB,通讯通路门店!$S:$S,$G1655)</f>
        <v>0</v>
      </c>
      <c r="AX1655" s="99">
        <f>SUMIFS(通讯通路门店!$X:$X,通讯通路门店!$S:$S,$G1655)</f>
        <v>0</v>
      </c>
      <c r="AY1655" s="99">
        <f>SUMIFS(通讯通路门店!$Y:$Y,通讯通路门店!$S:$S,$G1655)</f>
        <v>0</v>
      </c>
      <c r="AZ1655" s="99">
        <f>SUMIFS(通讯通路门店!$AA:$AA,通讯通路门店!$S:$S,$G1655)</f>
        <v>0</v>
      </c>
      <c r="BA1655" s="99">
        <f t="shared" si="128"/>
        <v>0</v>
      </c>
      <c r="BB1655" s="99">
        <f t="shared" si="129"/>
        <v>0</v>
      </c>
      <c r="BC1655" s="99">
        <f>SUMIFS(通讯通路门店!$W:$W,通讯通路门店!$S:$S,$G1655,通讯通路门店!$J:$J,"荣耀体验店")+SUMIFS(通讯通路门店!$W:$W,通讯通路门店!$S:$S,$G1655,通讯通路门店!$J:$J,"荣耀授权专卖店")</f>
        <v>0</v>
      </c>
      <c r="BD1655" s="99">
        <f>SUMIFS(通讯通路门店!$Z:$Z,通讯通路门店!$S:$S,$G1655,通讯通路门店!$J:$J,"VIVO体验店")</f>
        <v>0</v>
      </c>
      <c r="BE1655" s="99">
        <f>SUMIFS(通讯通路门店!$AB:$AB,通讯通路门店!$S:$S,$G1655,通讯通路门店!$J:$J,"OPPO体验店")</f>
        <v>0</v>
      </c>
      <c r="BF1655" s="99">
        <f>SUMIFS(通讯通路门店!$X:$X,通讯通路门店!$S:$S,$G1655,通讯通路门店!$J:$J,"华为授权体验店")+SUMIFS(通讯通路门店!$AA:$AA,通讯通路门店!$S:$S,$G1655,通讯通路门店!$J:$J,"华为堡垒店")</f>
        <v>0</v>
      </c>
      <c r="BG1655" s="99">
        <f>SUMIFS(通讯通路门店!$Y:$Y,通讯通路门店!$S:$S,$G1655,通讯通路门店!$J:$J,"小米体验店")</f>
        <v>0</v>
      </c>
      <c r="BH1655" s="99">
        <f>SUMIFS(通讯通路门店!$AA:$AA,通讯通路门店!$S:$S,$G1655,通讯通路门店!$J:$J,"苹果体验店")</f>
        <v>0</v>
      </c>
      <c r="BI1655" s="99">
        <f>SUMIFS(通讯通路门店!$K:$K,通讯通路门店!$S:$S,$G1655,通讯通路门店!$J:$J,"其他品牌专卖店")</f>
        <v>0</v>
      </c>
      <c r="BJ1655" s="99">
        <f>SUMIFS(通讯通路门店!$AC:$AC,通讯通路门店!$S:$S,$G1655)</f>
        <v>0</v>
      </c>
      <c r="BK1655" s="99">
        <f>SUMIFS(通讯通路门店!$AD:$AD,通讯通路门店!$S:$S,$G1655)</f>
        <v>0</v>
      </c>
      <c r="BL1655" s="99">
        <f>SUMIFS(通讯通路门店!$AE:$AE,通讯通路门店!$S:$S,$G1655)</f>
        <v>0</v>
      </c>
      <c r="BM1655" s="99">
        <f>SUMIFS(通讯通路门店!$AF:$AF,通讯通路门店!$S:$S,$G1655)</f>
        <v>0</v>
      </c>
      <c r="BN1655" s="99">
        <f>SUMIFS(通讯通路门店!$AG:$AG,通讯通路门店!$S:$S,$G1655)</f>
        <v>0</v>
      </c>
      <c r="BO1655" s="99">
        <f>SUMIFS(通讯通路门店!$AH:$AH,通讯通路门店!$S:$S,$G1655)</f>
        <v>0</v>
      </c>
      <c r="BP1655" s="99">
        <f>SUMIFS(通讯通路门店!$AI:$AI,通讯通路门店!$S:$S,$G1655)</f>
        <v>0</v>
      </c>
      <c r="BQ1655" s="83"/>
    </row>
    <row r="1656" spans="1:69">
      <c r="A1656" s="99" t="str">
        <f>IFERROR(_xlfn.XLOOKUP($G1656,通讯通路门店!$S$4:$S$993933,通讯通路门店!$A$4:$A$993933,0,0),"")</f>
        <v>海南省</v>
      </c>
      <c r="B1656" s="99" t="str">
        <f>IFERROR(_xlfn.XLOOKUP($G1656,通讯通路门店!$S$4:$S$993933,通讯通路门店!$B$4:$B$993933,0,0),"")</f>
        <v>昌江黎族自治县</v>
      </c>
      <c r="C1656" s="99" t="str">
        <f>IFERROR(_xlfn.XLOOKUP($G1656,通讯通路门店!$S$4:$S$993933,通讯通路门店!$C$4:$C$993933,0,0),"")</f>
        <v>昌江黎族自治县</v>
      </c>
      <c r="D1656" s="99" t="str">
        <f>IFERROR(_xlfn.XLOOKUP($G1656,通讯通路门店!$S$4:$S$993933,通讯通路门店!$D$4:$D$993933,0,0),"")</f>
        <v>叉河镇</v>
      </c>
      <c r="E1656" s="83"/>
      <c r="F1656" s="83"/>
      <c r="G1656" s="101"/>
      <c r="H1656" s="102">
        <f>IFERROR(_xlfn.XLOOKUP($G1656,通讯通路门店!$S$4:$S$993933,通讯通路门店!$R$4:$R$993933,0,0),"")</f>
        <v>0</v>
      </c>
      <c r="I1656" s="83"/>
      <c r="J1656" s="83"/>
      <c r="K1656" s="83"/>
      <c r="L1656" s="83"/>
      <c r="M1656" s="83"/>
      <c r="N1656" s="83"/>
      <c r="O1656" s="83"/>
      <c r="P1656" s="83"/>
      <c r="Q1656" s="83"/>
      <c r="R1656" s="83"/>
      <c r="S1656" s="83"/>
      <c r="T1656" s="83"/>
      <c r="U1656" s="99">
        <f>COUNTIF(通讯通路门店!$S:$S,$G1656)</f>
        <v>0</v>
      </c>
      <c r="V1656" s="99">
        <f>COUNTIFS(通讯通路门店!$S:$S,$G1656,通讯通路门店!$J:$J,"综合卖场")</f>
        <v>0</v>
      </c>
      <c r="W1656" s="99">
        <f>SUMIFS(通讯通路门店!$AJ:$AJ,通讯通路门店!$S:$S,通讯客户沙盘!$G1656)</f>
        <v>0</v>
      </c>
      <c r="X1656" s="99">
        <f t="shared" si="125"/>
        <v>0</v>
      </c>
      <c r="Y1656" s="99">
        <f>COUNTIFS(通讯通路门店!$S:$S,$G1656,通讯通路门店!$J:$J,"荣耀体验店")+COUNTIFS(通讯通路门店!$S:$S,$G1656,通讯通路门店!$J:$J,"荣耀授权专卖店")</f>
        <v>0</v>
      </c>
      <c r="Z1656" s="99">
        <f>COUNTIFS(通讯通路门店!$S:$S,$G1656,通讯通路门店!$J:$J,"VIVO体验店")</f>
        <v>0</v>
      </c>
      <c r="AA1656" s="99">
        <f>COUNTIFS(通讯通路门店!$S:$S,$G1656,通讯通路门店!$J:$J,"OPPO体验店")</f>
        <v>0</v>
      </c>
      <c r="AB1656" s="99">
        <f>COUNTIFS(通讯通路门店!$S:$S,$G1656,通讯通路门店!$J:$J,"华为授权体验店")+COUNTIFS(通讯通路门店!$S:$S,$G1656,通讯通路门店!$J:$J,"华为堡垒店")</f>
        <v>0</v>
      </c>
      <c r="AC1656" s="99">
        <f>COUNTIFS(通讯通路门店!$S:$S,$G1656,通讯通路门店!$J:$J,"小米体验店")</f>
        <v>0</v>
      </c>
      <c r="AD1656" s="99">
        <f>COUNTIFS(通讯通路门店!$S:$S,$G1656,通讯通路门店!$J:$J,"苹果体验店")</f>
        <v>0</v>
      </c>
      <c r="AE1656" s="99">
        <f>COUNTIFS(通讯通路门店!$S:$S,$G1656,通讯通路门店!$J:$J,"其他品牌专卖店")</f>
        <v>0</v>
      </c>
      <c r="AF1656" s="99">
        <f>SUMIFS(通讯通路门店!$BI:$BI,通讯通路门店!$S:$S,$G1656)</f>
        <v>0</v>
      </c>
      <c r="AG1656" s="99">
        <f>SUMIFS(通讯通路门店!$BH:$BH,通讯通路门店!$S:$S,$G1656)</f>
        <v>0</v>
      </c>
      <c r="AH1656" s="99">
        <f t="shared" si="126"/>
        <v>0</v>
      </c>
      <c r="AI1656" s="99">
        <f>SUMIFS(通讯通路门店!$BB:$BB,通讯通路门店!$S:$S,$G1656)</f>
        <v>0</v>
      </c>
      <c r="AJ1656" s="99">
        <f>SUMIFS(通讯通路门店!$BE:$BE,通讯通路门店!$S:$S,$G1656)</f>
        <v>0</v>
      </c>
      <c r="AK1656" s="99">
        <f>SUMIFS(通讯通路门店!$BG:$BG,通讯通路门店!$S:$S,$G1656)</f>
        <v>0</v>
      </c>
      <c r="AL1656" s="99">
        <f>SUMIFS(通讯通路门店!$BC:$BC,通讯通路门店!$S:$S,$G1656)</f>
        <v>0</v>
      </c>
      <c r="AM1656" s="99">
        <f>SUMIFS(通讯通路门店!$BD:$BD,通讯通路门店!$S:$S,$G1656)</f>
        <v>0</v>
      </c>
      <c r="AN1656" s="99">
        <f>SUMIFS(通讯通路门店!$BF:$BF,通讯通路门店!$S:$S,$G1656)</f>
        <v>0</v>
      </c>
      <c r="AO1656" s="99">
        <f t="shared" si="127"/>
        <v>0</v>
      </c>
      <c r="AP1656" s="99">
        <f>SUMIFS(通讯通路门店!$K:$K,通讯通路门店!$S:$S,$G1656)</f>
        <v>0</v>
      </c>
      <c r="AQ1656" s="83"/>
      <c r="AR1656" s="99">
        <f>SUMIFS(通讯通路门店!$T:$T,通讯通路门店!$S:$S,$G1656)</f>
        <v>0</v>
      </c>
      <c r="AS1656" s="99">
        <f>SUMIFS(通讯通路门店!$U:$U,通讯通路门店!$S:$S,$G1656)</f>
        <v>0</v>
      </c>
      <c r="AT1656" s="99">
        <f>SUMIFS(通讯通路门店!$V:$V,通讯通路门店!$S:$S,$G1656)</f>
        <v>0</v>
      </c>
      <c r="AU1656" s="99">
        <f>SUMIFS(通讯通路门店!$W:$W,通讯通路门店!$S:$S,$G1656)</f>
        <v>0</v>
      </c>
      <c r="AV1656" s="99">
        <f>SUMIFS(通讯通路门店!$Z:$Z,通讯通路门店!$S:$S,$G1656)</f>
        <v>0</v>
      </c>
      <c r="AW1656" s="99">
        <f>SUMIFS(通讯通路门店!$AB:$AB,通讯通路门店!$S:$S,$G1656)</f>
        <v>0</v>
      </c>
      <c r="AX1656" s="99">
        <f>SUMIFS(通讯通路门店!$X:$X,通讯通路门店!$S:$S,$G1656)</f>
        <v>0</v>
      </c>
      <c r="AY1656" s="99">
        <f>SUMIFS(通讯通路门店!$Y:$Y,通讯通路门店!$S:$S,$G1656)</f>
        <v>0</v>
      </c>
      <c r="AZ1656" s="99">
        <f>SUMIFS(通讯通路门店!$AA:$AA,通讯通路门店!$S:$S,$G1656)</f>
        <v>0</v>
      </c>
      <c r="BA1656" s="99">
        <f t="shared" si="128"/>
        <v>0</v>
      </c>
      <c r="BB1656" s="99">
        <f t="shared" si="129"/>
        <v>0</v>
      </c>
      <c r="BC1656" s="99">
        <f>SUMIFS(通讯通路门店!$W:$W,通讯通路门店!$S:$S,$G1656,通讯通路门店!$J:$J,"荣耀体验店")+SUMIFS(通讯通路门店!$W:$W,通讯通路门店!$S:$S,$G1656,通讯通路门店!$J:$J,"荣耀授权专卖店")</f>
        <v>0</v>
      </c>
      <c r="BD1656" s="99">
        <f>SUMIFS(通讯通路门店!$Z:$Z,通讯通路门店!$S:$S,$G1656,通讯通路门店!$J:$J,"VIVO体验店")</f>
        <v>0</v>
      </c>
      <c r="BE1656" s="99">
        <f>SUMIFS(通讯通路门店!$AB:$AB,通讯通路门店!$S:$S,$G1656,通讯通路门店!$J:$J,"OPPO体验店")</f>
        <v>0</v>
      </c>
      <c r="BF1656" s="99">
        <f>SUMIFS(通讯通路门店!$X:$X,通讯通路门店!$S:$S,$G1656,通讯通路门店!$J:$J,"华为授权体验店")+SUMIFS(通讯通路门店!$AA:$AA,通讯通路门店!$S:$S,$G1656,通讯通路门店!$J:$J,"华为堡垒店")</f>
        <v>0</v>
      </c>
      <c r="BG1656" s="99">
        <f>SUMIFS(通讯通路门店!$Y:$Y,通讯通路门店!$S:$S,$G1656,通讯通路门店!$J:$J,"小米体验店")</f>
        <v>0</v>
      </c>
      <c r="BH1656" s="99">
        <f>SUMIFS(通讯通路门店!$AA:$AA,通讯通路门店!$S:$S,$G1656,通讯通路门店!$J:$J,"苹果体验店")</f>
        <v>0</v>
      </c>
      <c r="BI1656" s="99">
        <f>SUMIFS(通讯通路门店!$K:$K,通讯通路门店!$S:$S,$G1656,通讯通路门店!$J:$J,"其他品牌专卖店")</f>
        <v>0</v>
      </c>
      <c r="BJ1656" s="99">
        <f>SUMIFS(通讯通路门店!$AC:$AC,通讯通路门店!$S:$S,$G1656)</f>
        <v>0</v>
      </c>
      <c r="BK1656" s="99">
        <f>SUMIFS(通讯通路门店!$AD:$AD,通讯通路门店!$S:$S,$G1656)</f>
        <v>0</v>
      </c>
      <c r="BL1656" s="99">
        <f>SUMIFS(通讯通路门店!$AE:$AE,通讯通路门店!$S:$S,$G1656)</f>
        <v>0</v>
      </c>
      <c r="BM1656" s="99">
        <f>SUMIFS(通讯通路门店!$AF:$AF,通讯通路门店!$S:$S,$G1656)</f>
        <v>0</v>
      </c>
      <c r="BN1656" s="99">
        <f>SUMIFS(通讯通路门店!$AG:$AG,通讯通路门店!$S:$S,$G1656)</f>
        <v>0</v>
      </c>
      <c r="BO1656" s="99">
        <f>SUMIFS(通讯通路门店!$AH:$AH,通讯通路门店!$S:$S,$G1656)</f>
        <v>0</v>
      </c>
      <c r="BP1656" s="99">
        <f>SUMIFS(通讯通路门店!$AI:$AI,通讯通路门店!$S:$S,$G1656)</f>
        <v>0</v>
      </c>
      <c r="BQ1656" s="83"/>
    </row>
    <row r="1657" spans="1:69">
      <c r="A1657" s="99" t="str">
        <f>IFERROR(_xlfn.XLOOKUP($G1657,通讯通路门店!$S$4:$S$993933,通讯通路门店!$A$4:$A$993933,0,0),"")</f>
        <v>海南省</v>
      </c>
      <c r="B1657" s="99" t="str">
        <f>IFERROR(_xlfn.XLOOKUP($G1657,通讯通路门店!$S$4:$S$993933,通讯通路门店!$B$4:$B$993933,0,0),"")</f>
        <v>昌江黎族自治县</v>
      </c>
      <c r="C1657" s="99" t="str">
        <f>IFERROR(_xlfn.XLOOKUP($G1657,通讯通路门店!$S$4:$S$993933,通讯通路门店!$C$4:$C$993933,0,0),"")</f>
        <v>昌江黎族自治县</v>
      </c>
      <c r="D1657" s="99" t="str">
        <f>IFERROR(_xlfn.XLOOKUP($G1657,通讯通路门店!$S$4:$S$993933,通讯通路门店!$D$4:$D$993933,0,0),"")</f>
        <v>叉河镇</v>
      </c>
      <c r="E1657" s="83"/>
      <c r="F1657" s="83"/>
      <c r="G1657" s="101"/>
      <c r="H1657" s="102">
        <f>IFERROR(_xlfn.XLOOKUP($G1657,通讯通路门店!$S$4:$S$993933,通讯通路门店!$R$4:$R$993933,0,0),"")</f>
        <v>0</v>
      </c>
      <c r="I1657" s="83"/>
      <c r="J1657" s="83"/>
      <c r="K1657" s="83"/>
      <c r="L1657" s="83"/>
      <c r="M1657" s="83"/>
      <c r="N1657" s="83"/>
      <c r="O1657" s="83"/>
      <c r="P1657" s="83"/>
      <c r="Q1657" s="83"/>
      <c r="R1657" s="83"/>
      <c r="S1657" s="83"/>
      <c r="T1657" s="83"/>
      <c r="U1657" s="99">
        <f>COUNTIF(通讯通路门店!$S:$S,$G1657)</f>
        <v>0</v>
      </c>
      <c r="V1657" s="99">
        <f>COUNTIFS(通讯通路门店!$S:$S,$G1657,通讯通路门店!$J:$J,"综合卖场")</f>
        <v>0</v>
      </c>
      <c r="W1657" s="99">
        <f>SUMIFS(通讯通路门店!$AJ:$AJ,通讯通路门店!$S:$S,通讯客户沙盘!$G1657)</f>
        <v>0</v>
      </c>
      <c r="X1657" s="99">
        <f t="shared" si="125"/>
        <v>0</v>
      </c>
      <c r="Y1657" s="99">
        <f>COUNTIFS(通讯通路门店!$S:$S,$G1657,通讯通路门店!$J:$J,"荣耀体验店")+COUNTIFS(通讯通路门店!$S:$S,$G1657,通讯通路门店!$J:$J,"荣耀授权专卖店")</f>
        <v>0</v>
      </c>
      <c r="Z1657" s="99">
        <f>COUNTIFS(通讯通路门店!$S:$S,$G1657,通讯通路门店!$J:$J,"VIVO体验店")</f>
        <v>0</v>
      </c>
      <c r="AA1657" s="99">
        <f>COUNTIFS(通讯通路门店!$S:$S,$G1657,通讯通路门店!$J:$J,"OPPO体验店")</f>
        <v>0</v>
      </c>
      <c r="AB1657" s="99">
        <f>COUNTIFS(通讯通路门店!$S:$S,$G1657,通讯通路门店!$J:$J,"华为授权体验店")+COUNTIFS(通讯通路门店!$S:$S,$G1657,通讯通路门店!$J:$J,"华为堡垒店")</f>
        <v>0</v>
      </c>
      <c r="AC1657" s="99">
        <f>COUNTIFS(通讯通路门店!$S:$S,$G1657,通讯通路门店!$J:$J,"小米体验店")</f>
        <v>0</v>
      </c>
      <c r="AD1657" s="99">
        <f>COUNTIFS(通讯通路门店!$S:$S,$G1657,通讯通路门店!$J:$J,"苹果体验店")</f>
        <v>0</v>
      </c>
      <c r="AE1657" s="99">
        <f>COUNTIFS(通讯通路门店!$S:$S,$G1657,通讯通路门店!$J:$J,"其他品牌专卖店")</f>
        <v>0</v>
      </c>
      <c r="AF1657" s="99">
        <f>SUMIFS(通讯通路门店!$BI:$BI,通讯通路门店!$S:$S,$G1657)</f>
        <v>0</v>
      </c>
      <c r="AG1657" s="99">
        <f>SUMIFS(通讯通路门店!$BH:$BH,通讯通路门店!$S:$S,$G1657)</f>
        <v>0</v>
      </c>
      <c r="AH1657" s="99">
        <f t="shared" si="126"/>
        <v>0</v>
      </c>
      <c r="AI1657" s="99">
        <f>SUMIFS(通讯通路门店!$BB:$BB,通讯通路门店!$S:$S,$G1657)</f>
        <v>0</v>
      </c>
      <c r="AJ1657" s="99">
        <f>SUMIFS(通讯通路门店!$BE:$BE,通讯通路门店!$S:$S,$G1657)</f>
        <v>0</v>
      </c>
      <c r="AK1657" s="99">
        <f>SUMIFS(通讯通路门店!$BG:$BG,通讯通路门店!$S:$S,$G1657)</f>
        <v>0</v>
      </c>
      <c r="AL1657" s="99">
        <f>SUMIFS(通讯通路门店!$BC:$BC,通讯通路门店!$S:$S,$G1657)</f>
        <v>0</v>
      </c>
      <c r="AM1657" s="99">
        <f>SUMIFS(通讯通路门店!$BD:$BD,通讯通路门店!$S:$S,$G1657)</f>
        <v>0</v>
      </c>
      <c r="AN1657" s="99">
        <f>SUMIFS(通讯通路门店!$BF:$BF,通讯通路门店!$S:$S,$G1657)</f>
        <v>0</v>
      </c>
      <c r="AO1657" s="99">
        <f t="shared" si="127"/>
        <v>0</v>
      </c>
      <c r="AP1657" s="99">
        <f>SUMIFS(通讯通路门店!$K:$K,通讯通路门店!$S:$S,$G1657)</f>
        <v>0</v>
      </c>
      <c r="AQ1657" s="83"/>
      <c r="AR1657" s="99">
        <f>SUMIFS(通讯通路门店!$T:$T,通讯通路门店!$S:$S,$G1657)</f>
        <v>0</v>
      </c>
      <c r="AS1657" s="99">
        <f>SUMIFS(通讯通路门店!$U:$U,通讯通路门店!$S:$S,$G1657)</f>
        <v>0</v>
      </c>
      <c r="AT1657" s="99">
        <f>SUMIFS(通讯通路门店!$V:$V,通讯通路门店!$S:$S,$G1657)</f>
        <v>0</v>
      </c>
      <c r="AU1657" s="99">
        <f>SUMIFS(通讯通路门店!$W:$W,通讯通路门店!$S:$S,$G1657)</f>
        <v>0</v>
      </c>
      <c r="AV1657" s="99">
        <f>SUMIFS(通讯通路门店!$Z:$Z,通讯通路门店!$S:$S,$G1657)</f>
        <v>0</v>
      </c>
      <c r="AW1657" s="99">
        <f>SUMIFS(通讯通路门店!$AB:$AB,通讯通路门店!$S:$S,$G1657)</f>
        <v>0</v>
      </c>
      <c r="AX1657" s="99">
        <f>SUMIFS(通讯通路门店!$X:$X,通讯通路门店!$S:$S,$G1657)</f>
        <v>0</v>
      </c>
      <c r="AY1657" s="99">
        <f>SUMIFS(通讯通路门店!$Y:$Y,通讯通路门店!$S:$S,$G1657)</f>
        <v>0</v>
      </c>
      <c r="AZ1657" s="99">
        <f>SUMIFS(通讯通路门店!$AA:$AA,通讯通路门店!$S:$S,$G1657)</f>
        <v>0</v>
      </c>
      <c r="BA1657" s="99">
        <f t="shared" si="128"/>
        <v>0</v>
      </c>
      <c r="BB1657" s="99">
        <f t="shared" si="129"/>
        <v>0</v>
      </c>
      <c r="BC1657" s="99">
        <f>SUMIFS(通讯通路门店!$W:$W,通讯通路门店!$S:$S,$G1657,通讯通路门店!$J:$J,"荣耀体验店")+SUMIFS(通讯通路门店!$W:$W,通讯通路门店!$S:$S,$G1657,通讯通路门店!$J:$J,"荣耀授权专卖店")</f>
        <v>0</v>
      </c>
      <c r="BD1657" s="99">
        <f>SUMIFS(通讯通路门店!$Z:$Z,通讯通路门店!$S:$S,$G1657,通讯通路门店!$J:$J,"VIVO体验店")</f>
        <v>0</v>
      </c>
      <c r="BE1657" s="99">
        <f>SUMIFS(通讯通路门店!$AB:$AB,通讯通路门店!$S:$S,$G1657,通讯通路门店!$J:$J,"OPPO体验店")</f>
        <v>0</v>
      </c>
      <c r="BF1657" s="99">
        <f>SUMIFS(通讯通路门店!$X:$X,通讯通路门店!$S:$S,$G1657,通讯通路门店!$J:$J,"华为授权体验店")+SUMIFS(通讯通路门店!$AA:$AA,通讯通路门店!$S:$S,$G1657,通讯通路门店!$J:$J,"华为堡垒店")</f>
        <v>0</v>
      </c>
      <c r="BG1657" s="99">
        <f>SUMIFS(通讯通路门店!$Y:$Y,通讯通路门店!$S:$S,$G1657,通讯通路门店!$J:$J,"小米体验店")</f>
        <v>0</v>
      </c>
      <c r="BH1657" s="99">
        <f>SUMIFS(通讯通路门店!$AA:$AA,通讯通路门店!$S:$S,$G1657,通讯通路门店!$J:$J,"苹果体验店")</f>
        <v>0</v>
      </c>
      <c r="BI1657" s="99">
        <f>SUMIFS(通讯通路门店!$K:$K,通讯通路门店!$S:$S,$G1657,通讯通路门店!$J:$J,"其他品牌专卖店")</f>
        <v>0</v>
      </c>
      <c r="BJ1657" s="99">
        <f>SUMIFS(通讯通路门店!$AC:$AC,通讯通路门店!$S:$S,$G1657)</f>
        <v>0</v>
      </c>
      <c r="BK1657" s="99">
        <f>SUMIFS(通讯通路门店!$AD:$AD,通讯通路门店!$S:$S,$G1657)</f>
        <v>0</v>
      </c>
      <c r="BL1657" s="99">
        <f>SUMIFS(通讯通路门店!$AE:$AE,通讯通路门店!$S:$S,$G1657)</f>
        <v>0</v>
      </c>
      <c r="BM1657" s="99">
        <f>SUMIFS(通讯通路门店!$AF:$AF,通讯通路门店!$S:$S,$G1657)</f>
        <v>0</v>
      </c>
      <c r="BN1657" s="99">
        <f>SUMIFS(通讯通路门店!$AG:$AG,通讯通路门店!$S:$S,$G1657)</f>
        <v>0</v>
      </c>
      <c r="BO1657" s="99">
        <f>SUMIFS(通讯通路门店!$AH:$AH,通讯通路门店!$S:$S,$G1657)</f>
        <v>0</v>
      </c>
      <c r="BP1657" s="99">
        <f>SUMIFS(通讯通路门店!$AI:$AI,通讯通路门店!$S:$S,$G1657)</f>
        <v>0</v>
      </c>
      <c r="BQ1657" s="83"/>
    </row>
    <row r="1658" spans="1:69">
      <c r="A1658" s="99" t="str">
        <f>IFERROR(_xlfn.XLOOKUP($G1658,通讯通路门店!$S$4:$S$993933,通讯通路门店!$A$4:$A$993933,0,0),"")</f>
        <v>海南省</v>
      </c>
      <c r="B1658" s="99" t="str">
        <f>IFERROR(_xlfn.XLOOKUP($G1658,通讯通路门店!$S$4:$S$993933,通讯通路门店!$B$4:$B$993933,0,0),"")</f>
        <v>昌江黎族自治县</v>
      </c>
      <c r="C1658" s="99" t="str">
        <f>IFERROR(_xlfn.XLOOKUP($G1658,通讯通路门店!$S$4:$S$993933,通讯通路门店!$C$4:$C$993933,0,0),"")</f>
        <v>昌江黎族自治县</v>
      </c>
      <c r="D1658" s="99" t="str">
        <f>IFERROR(_xlfn.XLOOKUP($G1658,通讯通路门店!$S$4:$S$993933,通讯通路门店!$D$4:$D$993933,0,0),"")</f>
        <v>叉河镇</v>
      </c>
      <c r="E1658" s="83"/>
      <c r="F1658" s="83"/>
      <c r="G1658" s="101"/>
      <c r="H1658" s="102">
        <f>IFERROR(_xlfn.XLOOKUP($G1658,通讯通路门店!$S$4:$S$993933,通讯通路门店!$R$4:$R$993933,0,0),"")</f>
        <v>0</v>
      </c>
      <c r="I1658" s="83"/>
      <c r="J1658" s="83"/>
      <c r="K1658" s="83"/>
      <c r="L1658" s="83"/>
      <c r="M1658" s="83"/>
      <c r="N1658" s="83"/>
      <c r="O1658" s="83"/>
      <c r="P1658" s="83"/>
      <c r="Q1658" s="83"/>
      <c r="R1658" s="83"/>
      <c r="S1658" s="83"/>
      <c r="T1658" s="83"/>
      <c r="U1658" s="99">
        <f>COUNTIF(通讯通路门店!$S:$S,$G1658)</f>
        <v>0</v>
      </c>
      <c r="V1658" s="99">
        <f>COUNTIFS(通讯通路门店!$S:$S,$G1658,通讯通路门店!$J:$J,"综合卖场")</f>
        <v>0</v>
      </c>
      <c r="W1658" s="99">
        <f>SUMIFS(通讯通路门店!$AJ:$AJ,通讯通路门店!$S:$S,通讯客户沙盘!$G1658)</f>
        <v>0</v>
      </c>
      <c r="X1658" s="99">
        <f t="shared" si="125"/>
        <v>0</v>
      </c>
      <c r="Y1658" s="99">
        <f>COUNTIFS(通讯通路门店!$S:$S,$G1658,通讯通路门店!$J:$J,"荣耀体验店")+COUNTIFS(通讯通路门店!$S:$S,$G1658,通讯通路门店!$J:$J,"荣耀授权专卖店")</f>
        <v>0</v>
      </c>
      <c r="Z1658" s="99">
        <f>COUNTIFS(通讯通路门店!$S:$S,$G1658,通讯通路门店!$J:$J,"VIVO体验店")</f>
        <v>0</v>
      </c>
      <c r="AA1658" s="99">
        <f>COUNTIFS(通讯通路门店!$S:$S,$G1658,通讯通路门店!$J:$J,"OPPO体验店")</f>
        <v>0</v>
      </c>
      <c r="AB1658" s="99">
        <f>COUNTIFS(通讯通路门店!$S:$S,$G1658,通讯通路门店!$J:$J,"华为授权体验店")+COUNTIFS(通讯通路门店!$S:$S,$G1658,通讯通路门店!$J:$J,"华为堡垒店")</f>
        <v>0</v>
      </c>
      <c r="AC1658" s="99">
        <f>COUNTIFS(通讯通路门店!$S:$S,$G1658,通讯通路门店!$J:$J,"小米体验店")</f>
        <v>0</v>
      </c>
      <c r="AD1658" s="99">
        <f>COUNTIFS(通讯通路门店!$S:$S,$G1658,通讯通路门店!$J:$J,"苹果体验店")</f>
        <v>0</v>
      </c>
      <c r="AE1658" s="99">
        <f>COUNTIFS(通讯通路门店!$S:$S,$G1658,通讯通路门店!$J:$J,"其他品牌专卖店")</f>
        <v>0</v>
      </c>
      <c r="AF1658" s="99">
        <f>SUMIFS(通讯通路门店!$BI:$BI,通讯通路门店!$S:$S,$G1658)</f>
        <v>0</v>
      </c>
      <c r="AG1658" s="99">
        <f>SUMIFS(通讯通路门店!$BH:$BH,通讯通路门店!$S:$S,$G1658)</f>
        <v>0</v>
      </c>
      <c r="AH1658" s="99">
        <f t="shared" si="126"/>
        <v>0</v>
      </c>
      <c r="AI1658" s="99">
        <f>SUMIFS(通讯通路门店!$BB:$BB,通讯通路门店!$S:$S,$G1658)</f>
        <v>0</v>
      </c>
      <c r="AJ1658" s="99">
        <f>SUMIFS(通讯通路门店!$BE:$BE,通讯通路门店!$S:$S,$G1658)</f>
        <v>0</v>
      </c>
      <c r="AK1658" s="99">
        <f>SUMIFS(通讯通路门店!$BG:$BG,通讯通路门店!$S:$S,$G1658)</f>
        <v>0</v>
      </c>
      <c r="AL1658" s="99">
        <f>SUMIFS(通讯通路门店!$BC:$BC,通讯通路门店!$S:$S,$G1658)</f>
        <v>0</v>
      </c>
      <c r="AM1658" s="99">
        <f>SUMIFS(通讯通路门店!$BD:$BD,通讯通路门店!$S:$S,$G1658)</f>
        <v>0</v>
      </c>
      <c r="AN1658" s="99">
        <f>SUMIFS(通讯通路门店!$BF:$BF,通讯通路门店!$S:$S,$G1658)</f>
        <v>0</v>
      </c>
      <c r="AO1658" s="99">
        <f t="shared" si="127"/>
        <v>0</v>
      </c>
      <c r="AP1658" s="99">
        <f>SUMIFS(通讯通路门店!$K:$K,通讯通路门店!$S:$S,$G1658)</f>
        <v>0</v>
      </c>
      <c r="AQ1658" s="83"/>
      <c r="AR1658" s="99">
        <f>SUMIFS(通讯通路门店!$T:$T,通讯通路门店!$S:$S,$G1658)</f>
        <v>0</v>
      </c>
      <c r="AS1658" s="99">
        <f>SUMIFS(通讯通路门店!$U:$U,通讯通路门店!$S:$S,$G1658)</f>
        <v>0</v>
      </c>
      <c r="AT1658" s="99">
        <f>SUMIFS(通讯通路门店!$V:$V,通讯通路门店!$S:$S,$G1658)</f>
        <v>0</v>
      </c>
      <c r="AU1658" s="99">
        <f>SUMIFS(通讯通路门店!$W:$W,通讯通路门店!$S:$S,$G1658)</f>
        <v>0</v>
      </c>
      <c r="AV1658" s="99">
        <f>SUMIFS(通讯通路门店!$Z:$Z,通讯通路门店!$S:$S,$G1658)</f>
        <v>0</v>
      </c>
      <c r="AW1658" s="99">
        <f>SUMIFS(通讯通路门店!$AB:$AB,通讯通路门店!$S:$S,$G1658)</f>
        <v>0</v>
      </c>
      <c r="AX1658" s="99">
        <f>SUMIFS(通讯通路门店!$X:$X,通讯通路门店!$S:$S,$G1658)</f>
        <v>0</v>
      </c>
      <c r="AY1658" s="99">
        <f>SUMIFS(通讯通路门店!$Y:$Y,通讯通路门店!$S:$S,$G1658)</f>
        <v>0</v>
      </c>
      <c r="AZ1658" s="99">
        <f>SUMIFS(通讯通路门店!$AA:$AA,通讯通路门店!$S:$S,$G1658)</f>
        <v>0</v>
      </c>
      <c r="BA1658" s="99">
        <f t="shared" si="128"/>
        <v>0</v>
      </c>
      <c r="BB1658" s="99">
        <f t="shared" si="129"/>
        <v>0</v>
      </c>
      <c r="BC1658" s="99">
        <f>SUMIFS(通讯通路门店!$W:$W,通讯通路门店!$S:$S,$G1658,通讯通路门店!$J:$J,"荣耀体验店")+SUMIFS(通讯通路门店!$W:$W,通讯通路门店!$S:$S,$G1658,通讯通路门店!$J:$J,"荣耀授权专卖店")</f>
        <v>0</v>
      </c>
      <c r="BD1658" s="99">
        <f>SUMIFS(通讯通路门店!$Z:$Z,通讯通路门店!$S:$S,$G1658,通讯通路门店!$J:$J,"VIVO体验店")</f>
        <v>0</v>
      </c>
      <c r="BE1658" s="99">
        <f>SUMIFS(通讯通路门店!$AB:$AB,通讯通路门店!$S:$S,$G1658,通讯通路门店!$J:$J,"OPPO体验店")</f>
        <v>0</v>
      </c>
      <c r="BF1658" s="99">
        <f>SUMIFS(通讯通路门店!$X:$X,通讯通路门店!$S:$S,$G1658,通讯通路门店!$J:$J,"华为授权体验店")+SUMIFS(通讯通路门店!$AA:$AA,通讯通路门店!$S:$S,$G1658,通讯通路门店!$J:$J,"华为堡垒店")</f>
        <v>0</v>
      </c>
      <c r="BG1658" s="99">
        <f>SUMIFS(通讯通路门店!$Y:$Y,通讯通路门店!$S:$S,$G1658,通讯通路门店!$J:$J,"小米体验店")</f>
        <v>0</v>
      </c>
      <c r="BH1658" s="99">
        <f>SUMIFS(通讯通路门店!$AA:$AA,通讯通路门店!$S:$S,$G1658,通讯通路门店!$J:$J,"苹果体验店")</f>
        <v>0</v>
      </c>
      <c r="BI1658" s="99">
        <f>SUMIFS(通讯通路门店!$K:$K,通讯通路门店!$S:$S,$G1658,通讯通路门店!$J:$J,"其他品牌专卖店")</f>
        <v>0</v>
      </c>
      <c r="BJ1658" s="99">
        <f>SUMIFS(通讯通路门店!$AC:$AC,通讯通路门店!$S:$S,$G1658)</f>
        <v>0</v>
      </c>
      <c r="BK1658" s="99">
        <f>SUMIFS(通讯通路门店!$AD:$AD,通讯通路门店!$S:$S,$G1658)</f>
        <v>0</v>
      </c>
      <c r="BL1658" s="99">
        <f>SUMIFS(通讯通路门店!$AE:$AE,通讯通路门店!$S:$S,$G1658)</f>
        <v>0</v>
      </c>
      <c r="BM1658" s="99">
        <f>SUMIFS(通讯通路门店!$AF:$AF,通讯通路门店!$S:$S,$G1658)</f>
        <v>0</v>
      </c>
      <c r="BN1658" s="99">
        <f>SUMIFS(通讯通路门店!$AG:$AG,通讯通路门店!$S:$S,$G1658)</f>
        <v>0</v>
      </c>
      <c r="BO1658" s="99">
        <f>SUMIFS(通讯通路门店!$AH:$AH,通讯通路门店!$S:$S,$G1658)</f>
        <v>0</v>
      </c>
      <c r="BP1658" s="99">
        <f>SUMIFS(通讯通路门店!$AI:$AI,通讯通路门店!$S:$S,$G1658)</f>
        <v>0</v>
      </c>
      <c r="BQ1658" s="83"/>
    </row>
    <row r="1659" spans="1:69">
      <c r="A1659" s="99" t="str">
        <f>IFERROR(_xlfn.XLOOKUP($G1659,通讯通路门店!$S$4:$S$993933,通讯通路门店!$A$4:$A$993933,0,0),"")</f>
        <v>海南省</v>
      </c>
      <c r="B1659" s="99" t="str">
        <f>IFERROR(_xlfn.XLOOKUP($G1659,通讯通路门店!$S$4:$S$993933,通讯通路门店!$B$4:$B$993933,0,0),"")</f>
        <v>昌江黎族自治县</v>
      </c>
      <c r="C1659" s="99" t="str">
        <f>IFERROR(_xlfn.XLOOKUP($G1659,通讯通路门店!$S$4:$S$993933,通讯通路门店!$C$4:$C$993933,0,0),"")</f>
        <v>昌江黎族自治县</v>
      </c>
      <c r="D1659" s="99" t="str">
        <f>IFERROR(_xlfn.XLOOKUP($G1659,通讯通路门店!$S$4:$S$993933,通讯通路门店!$D$4:$D$993933,0,0),"")</f>
        <v>叉河镇</v>
      </c>
      <c r="E1659" s="83"/>
      <c r="F1659" s="83"/>
      <c r="G1659" s="101"/>
      <c r="H1659" s="102">
        <f>IFERROR(_xlfn.XLOOKUP($G1659,通讯通路门店!$S$4:$S$993933,通讯通路门店!$R$4:$R$993933,0,0),"")</f>
        <v>0</v>
      </c>
      <c r="I1659" s="83"/>
      <c r="J1659" s="83"/>
      <c r="K1659" s="83"/>
      <c r="L1659" s="83"/>
      <c r="M1659" s="83"/>
      <c r="N1659" s="83"/>
      <c r="O1659" s="83"/>
      <c r="P1659" s="83"/>
      <c r="Q1659" s="83"/>
      <c r="R1659" s="83"/>
      <c r="S1659" s="83"/>
      <c r="T1659" s="83"/>
      <c r="U1659" s="99">
        <f>COUNTIF(通讯通路门店!$S:$S,$G1659)</f>
        <v>0</v>
      </c>
      <c r="V1659" s="99">
        <f>COUNTIFS(通讯通路门店!$S:$S,$G1659,通讯通路门店!$J:$J,"综合卖场")</f>
        <v>0</v>
      </c>
      <c r="W1659" s="99">
        <f>SUMIFS(通讯通路门店!$AJ:$AJ,通讯通路门店!$S:$S,通讯客户沙盘!$G1659)</f>
        <v>0</v>
      </c>
      <c r="X1659" s="99">
        <f t="shared" si="125"/>
        <v>0</v>
      </c>
      <c r="Y1659" s="99">
        <f>COUNTIFS(通讯通路门店!$S:$S,$G1659,通讯通路门店!$J:$J,"荣耀体验店")+COUNTIFS(通讯通路门店!$S:$S,$G1659,通讯通路门店!$J:$J,"荣耀授权专卖店")</f>
        <v>0</v>
      </c>
      <c r="Z1659" s="99">
        <f>COUNTIFS(通讯通路门店!$S:$S,$G1659,通讯通路门店!$J:$J,"VIVO体验店")</f>
        <v>0</v>
      </c>
      <c r="AA1659" s="99">
        <f>COUNTIFS(通讯通路门店!$S:$S,$G1659,通讯通路门店!$J:$J,"OPPO体验店")</f>
        <v>0</v>
      </c>
      <c r="AB1659" s="99">
        <f>COUNTIFS(通讯通路门店!$S:$S,$G1659,通讯通路门店!$J:$J,"华为授权体验店")+COUNTIFS(通讯通路门店!$S:$S,$G1659,通讯通路门店!$J:$J,"华为堡垒店")</f>
        <v>0</v>
      </c>
      <c r="AC1659" s="99">
        <f>COUNTIFS(通讯通路门店!$S:$S,$G1659,通讯通路门店!$J:$J,"小米体验店")</f>
        <v>0</v>
      </c>
      <c r="AD1659" s="99">
        <f>COUNTIFS(通讯通路门店!$S:$S,$G1659,通讯通路门店!$J:$J,"苹果体验店")</f>
        <v>0</v>
      </c>
      <c r="AE1659" s="99">
        <f>COUNTIFS(通讯通路门店!$S:$S,$G1659,通讯通路门店!$J:$J,"其他品牌专卖店")</f>
        <v>0</v>
      </c>
      <c r="AF1659" s="99">
        <f>SUMIFS(通讯通路门店!$BI:$BI,通讯通路门店!$S:$S,$G1659)</f>
        <v>0</v>
      </c>
      <c r="AG1659" s="99">
        <f>SUMIFS(通讯通路门店!$BH:$BH,通讯通路门店!$S:$S,$G1659)</f>
        <v>0</v>
      </c>
      <c r="AH1659" s="99">
        <f t="shared" si="126"/>
        <v>0</v>
      </c>
      <c r="AI1659" s="99">
        <f>SUMIFS(通讯通路门店!$BB:$BB,通讯通路门店!$S:$S,$G1659)</f>
        <v>0</v>
      </c>
      <c r="AJ1659" s="99">
        <f>SUMIFS(通讯通路门店!$BE:$BE,通讯通路门店!$S:$S,$G1659)</f>
        <v>0</v>
      </c>
      <c r="AK1659" s="99">
        <f>SUMIFS(通讯通路门店!$BG:$BG,通讯通路门店!$S:$S,$G1659)</f>
        <v>0</v>
      </c>
      <c r="AL1659" s="99">
        <f>SUMIFS(通讯通路门店!$BC:$BC,通讯通路门店!$S:$S,$G1659)</f>
        <v>0</v>
      </c>
      <c r="AM1659" s="99">
        <f>SUMIFS(通讯通路门店!$BD:$BD,通讯通路门店!$S:$S,$G1659)</f>
        <v>0</v>
      </c>
      <c r="AN1659" s="99">
        <f>SUMIFS(通讯通路门店!$BF:$BF,通讯通路门店!$S:$S,$G1659)</f>
        <v>0</v>
      </c>
      <c r="AO1659" s="99">
        <f t="shared" si="127"/>
        <v>0</v>
      </c>
      <c r="AP1659" s="99">
        <f>SUMIFS(通讯通路门店!$K:$K,通讯通路门店!$S:$S,$G1659)</f>
        <v>0</v>
      </c>
      <c r="AQ1659" s="83"/>
      <c r="AR1659" s="99">
        <f>SUMIFS(通讯通路门店!$T:$T,通讯通路门店!$S:$S,$G1659)</f>
        <v>0</v>
      </c>
      <c r="AS1659" s="99">
        <f>SUMIFS(通讯通路门店!$U:$U,通讯通路门店!$S:$S,$G1659)</f>
        <v>0</v>
      </c>
      <c r="AT1659" s="99">
        <f>SUMIFS(通讯通路门店!$V:$V,通讯通路门店!$S:$S,$G1659)</f>
        <v>0</v>
      </c>
      <c r="AU1659" s="99">
        <f>SUMIFS(通讯通路门店!$W:$W,通讯通路门店!$S:$S,$G1659)</f>
        <v>0</v>
      </c>
      <c r="AV1659" s="99">
        <f>SUMIFS(通讯通路门店!$Z:$Z,通讯通路门店!$S:$S,$G1659)</f>
        <v>0</v>
      </c>
      <c r="AW1659" s="99">
        <f>SUMIFS(通讯通路门店!$AB:$AB,通讯通路门店!$S:$S,$G1659)</f>
        <v>0</v>
      </c>
      <c r="AX1659" s="99">
        <f>SUMIFS(通讯通路门店!$X:$X,通讯通路门店!$S:$S,$G1659)</f>
        <v>0</v>
      </c>
      <c r="AY1659" s="99">
        <f>SUMIFS(通讯通路门店!$Y:$Y,通讯通路门店!$S:$S,$G1659)</f>
        <v>0</v>
      </c>
      <c r="AZ1659" s="99">
        <f>SUMIFS(通讯通路门店!$AA:$AA,通讯通路门店!$S:$S,$G1659)</f>
        <v>0</v>
      </c>
      <c r="BA1659" s="99">
        <f t="shared" si="128"/>
        <v>0</v>
      </c>
      <c r="BB1659" s="99">
        <f t="shared" si="129"/>
        <v>0</v>
      </c>
      <c r="BC1659" s="99">
        <f>SUMIFS(通讯通路门店!$W:$W,通讯通路门店!$S:$S,$G1659,通讯通路门店!$J:$J,"荣耀体验店")+SUMIFS(通讯通路门店!$W:$W,通讯通路门店!$S:$S,$G1659,通讯通路门店!$J:$J,"荣耀授权专卖店")</f>
        <v>0</v>
      </c>
      <c r="BD1659" s="99">
        <f>SUMIFS(通讯通路门店!$Z:$Z,通讯通路门店!$S:$S,$G1659,通讯通路门店!$J:$J,"VIVO体验店")</f>
        <v>0</v>
      </c>
      <c r="BE1659" s="99">
        <f>SUMIFS(通讯通路门店!$AB:$AB,通讯通路门店!$S:$S,$G1659,通讯通路门店!$J:$J,"OPPO体验店")</f>
        <v>0</v>
      </c>
      <c r="BF1659" s="99">
        <f>SUMIFS(通讯通路门店!$X:$X,通讯通路门店!$S:$S,$G1659,通讯通路门店!$J:$J,"华为授权体验店")+SUMIFS(通讯通路门店!$AA:$AA,通讯通路门店!$S:$S,$G1659,通讯通路门店!$J:$J,"华为堡垒店")</f>
        <v>0</v>
      </c>
      <c r="BG1659" s="99">
        <f>SUMIFS(通讯通路门店!$Y:$Y,通讯通路门店!$S:$S,$G1659,通讯通路门店!$J:$J,"小米体验店")</f>
        <v>0</v>
      </c>
      <c r="BH1659" s="99">
        <f>SUMIFS(通讯通路门店!$AA:$AA,通讯通路门店!$S:$S,$G1659,通讯通路门店!$J:$J,"苹果体验店")</f>
        <v>0</v>
      </c>
      <c r="BI1659" s="99">
        <f>SUMIFS(通讯通路门店!$K:$K,通讯通路门店!$S:$S,$G1659,通讯通路门店!$J:$J,"其他品牌专卖店")</f>
        <v>0</v>
      </c>
      <c r="BJ1659" s="99">
        <f>SUMIFS(通讯通路门店!$AC:$AC,通讯通路门店!$S:$S,$G1659)</f>
        <v>0</v>
      </c>
      <c r="BK1659" s="99">
        <f>SUMIFS(通讯通路门店!$AD:$AD,通讯通路门店!$S:$S,$G1659)</f>
        <v>0</v>
      </c>
      <c r="BL1659" s="99">
        <f>SUMIFS(通讯通路门店!$AE:$AE,通讯通路门店!$S:$S,$G1659)</f>
        <v>0</v>
      </c>
      <c r="BM1659" s="99">
        <f>SUMIFS(通讯通路门店!$AF:$AF,通讯通路门店!$S:$S,$G1659)</f>
        <v>0</v>
      </c>
      <c r="BN1659" s="99">
        <f>SUMIFS(通讯通路门店!$AG:$AG,通讯通路门店!$S:$S,$G1659)</f>
        <v>0</v>
      </c>
      <c r="BO1659" s="99">
        <f>SUMIFS(通讯通路门店!$AH:$AH,通讯通路门店!$S:$S,$G1659)</f>
        <v>0</v>
      </c>
      <c r="BP1659" s="99">
        <f>SUMIFS(通讯通路门店!$AI:$AI,通讯通路门店!$S:$S,$G1659)</f>
        <v>0</v>
      </c>
      <c r="BQ1659" s="83"/>
    </row>
    <row r="1660" spans="1:69">
      <c r="A1660" s="99" t="str">
        <f>IFERROR(_xlfn.XLOOKUP($G1660,通讯通路门店!$S$4:$S$993933,通讯通路门店!$A$4:$A$993933,0,0),"")</f>
        <v>海南省</v>
      </c>
      <c r="B1660" s="99" t="str">
        <f>IFERROR(_xlfn.XLOOKUP($G1660,通讯通路门店!$S$4:$S$993933,通讯通路门店!$B$4:$B$993933,0,0),"")</f>
        <v>昌江黎族自治县</v>
      </c>
      <c r="C1660" s="99" t="str">
        <f>IFERROR(_xlfn.XLOOKUP($G1660,通讯通路门店!$S$4:$S$993933,通讯通路门店!$C$4:$C$993933,0,0),"")</f>
        <v>昌江黎族自治县</v>
      </c>
      <c r="D1660" s="99" t="str">
        <f>IFERROR(_xlfn.XLOOKUP($G1660,通讯通路门店!$S$4:$S$993933,通讯通路门店!$D$4:$D$993933,0,0),"")</f>
        <v>叉河镇</v>
      </c>
      <c r="E1660" s="83"/>
      <c r="F1660" s="83"/>
      <c r="G1660" s="101"/>
      <c r="H1660" s="102">
        <f>IFERROR(_xlfn.XLOOKUP($G1660,通讯通路门店!$S$4:$S$993933,通讯通路门店!$R$4:$R$993933,0,0),"")</f>
        <v>0</v>
      </c>
      <c r="I1660" s="83"/>
      <c r="J1660" s="83"/>
      <c r="K1660" s="83"/>
      <c r="L1660" s="83"/>
      <c r="M1660" s="83"/>
      <c r="N1660" s="83"/>
      <c r="O1660" s="83"/>
      <c r="P1660" s="83"/>
      <c r="Q1660" s="83"/>
      <c r="R1660" s="83"/>
      <c r="S1660" s="83"/>
      <c r="T1660" s="83"/>
      <c r="U1660" s="99">
        <f>COUNTIF(通讯通路门店!$S:$S,$G1660)</f>
        <v>0</v>
      </c>
      <c r="V1660" s="99">
        <f>COUNTIFS(通讯通路门店!$S:$S,$G1660,通讯通路门店!$J:$J,"综合卖场")</f>
        <v>0</v>
      </c>
      <c r="W1660" s="99">
        <f>SUMIFS(通讯通路门店!$AJ:$AJ,通讯通路门店!$S:$S,通讯客户沙盘!$G1660)</f>
        <v>0</v>
      </c>
      <c r="X1660" s="99">
        <f t="shared" si="125"/>
        <v>0</v>
      </c>
      <c r="Y1660" s="99">
        <f>COUNTIFS(通讯通路门店!$S:$S,$G1660,通讯通路门店!$J:$J,"荣耀体验店")+COUNTIFS(通讯通路门店!$S:$S,$G1660,通讯通路门店!$J:$J,"荣耀授权专卖店")</f>
        <v>0</v>
      </c>
      <c r="Z1660" s="99">
        <f>COUNTIFS(通讯通路门店!$S:$S,$G1660,通讯通路门店!$J:$J,"VIVO体验店")</f>
        <v>0</v>
      </c>
      <c r="AA1660" s="99">
        <f>COUNTIFS(通讯通路门店!$S:$S,$G1660,通讯通路门店!$J:$J,"OPPO体验店")</f>
        <v>0</v>
      </c>
      <c r="AB1660" s="99">
        <f>COUNTIFS(通讯通路门店!$S:$S,$G1660,通讯通路门店!$J:$J,"华为授权体验店")+COUNTIFS(通讯通路门店!$S:$S,$G1660,通讯通路门店!$J:$J,"华为堡垒店")</f>
        <v>0</v>
      </c>
      <c r="AC1660" s="99">
        <f>COUNTIFS(通讯通路门店!$S:$S,$G1660,通讯通路门店!$J:$J,"小米体验店")</f>
        <v>0</v>
      </c>
      <c r="AD1660" s="99">
        <f>COUNTIFS(通讯通路门店!$S:$S,$G1660,通讯通路门店!$J:$J,"苹果体验店")</f>
        <v>0</v>
      </c>
      <c r="AE1660" s="99">
        <f>COUNTIFS(通讯通路门店!$S:$S,$G1660,通讯通路门店!$J:$J,"其他品牌专卖店")</f>
        <v>0</v>
      </c>
      <c r="AF1660" s="99">
        <f>SUMIFS(通讯通路门店!$BI:$BI,通讯通路门店!$S:$S,$G1660)</f>
        <v>0</v>
      </c>
      <c r="AG1660" s="99">
        <f>SUMIFS(通讯通路门店!$BH:$BH,通讯通路门店!$S:$S,$G1660)</f>
        <v>0</v>
      </c>
      <c r="AH1660" s="99">
        <f t="shared" si="126"/>
        <v>0</v>
      </c>
      <c r="AI1660" s="99">
        <f>SUMIFS(通讯通路门店!$BB:$BB,通讯通路门店!$S:$S,$G1660)</f>
        <v>0</v>
      </c>
      <c r="AJ1660" s="99">
        <f>SUMIFS(通讯通路门店!$BE:$BE,通讯通路门店!$S:$S,$G1660)</f>
        <v>0</v>
      </c>
      <c r="AK1660" s="99">
        <f>SUMIFS(通讯通路门店!$BG:$BG,通讯通路门店!$S:$S,$G1660)</f>
        <v>0</v>
      </c>
      <c r="AL1660" s="99">
        <f>SUMIFS(通讯通路门店!$BC:$BC,通讯通路门店!$S:$S,$G1660)</f>
        <v>0</v>
      </c>
      <c r="AM1660" s="99">
        <f>SUMIFS(通讯通路门店!$BD:$BD,通讯通路门店!$S:$S,$G1660)</f>
        <v>0</v>
      </c>
      <c r="AN1660" s="99">
        <f>SUMIFS(通讯通路门店!$BF:$BF,通讯通路门店!$S:$S,$G1660)</f>
        <v>0</v>
      </c>
      <c r="AO1660" s="99">
        <f t="shared" si="127"/>
        <v>0</v>
      </c>
      <c r="AP1660" s="99">
        <f>SUMIFS(通讯通路门店!$K:$K,通讯通路门店!$S:$S,$G1660)</f>
        <v>0</v>
      </c>
      <c r="AQ1660" s="83"/>
      <c r="AR1660" s="99">
        <f>SUMIFS(通讯通路门店!$T:$T,通讯通路门店!$S:$S,$G1660)</f>
        <v>0</v>
      </c>
      <c r="AS1660" s="99">
        <f>SUMIFS(通讯通路门店!$U:$U,通讯通路门店!$S:$S,$G1660)</f>
        <v>0</v>
      </c>
      <c r="AT1660" s="99">
        <f>SUMIFS(通讯通路门店!$V:$V,通讯通路门店!$S:$S,$G1660)</f>
        <v>0</v>
      </c>
      <c r="AU1660" s="99">
        <f>SUMIFS(通讯通路门店!$W:$W,通讯通路门店!$S:$S,$G1660)</f>
        <v>0</v>
      </c>
      <c r="AV1660" s="99">
        <f>SUMIFS(通讯通路门店!$Z:$Z,通讯通路门店!$S:$S,$G1660)</f>
        <v>0</v>
      </c>
      <c r="AW1660" s="99">
        <f>SUMIFS(通讯通路门店!$AB:$AB,通讯通路门店!$S:$S,$G1660)</f>
        <v>0</v>
      </c>
      <c r="AX1660" s="99">
        <f>SUMIFS(通讯通路门店!$X:$X,通讯通路门店!$S:$S,$G1660)</f>
        <v>0</v>
      </c>
      <c r="AY1660" s="99">
        <f>SUMIFS(通讯通路门店!$Y:$Y,通讯通路门店!$S:$S,$G1660)</f>
        <v>0</v>
      </c>
      <c r="AZ1660" s="99">
        <f>SUMIFS(通讯通路门店!$AA:$AA,通讯通路门店!$S:$S,$G1660)</f>
        <v>0</v>
      </c>
      <c r="BA1660" s="99">
        <f t="shared" si="128"/>
        <v>0</v>
      </c>
      <c r="BB1660" s="99">
        <f t="shared" si="129"/>
        <v>0</v>
      </c>
      <c r="BC1660" s="99">
        <f>SUMIFS(通讯通路门店!$W:$W,通讯通路门店!$S:$S,$G1660,通讯通路门店!$J:$J,"荣耀体验店")+SUMIFS(通讯通路门店!$W:$W,通讯通路门店!$S:$S,$G1660,通讯通路门店!$J:$J,"荣耀授权专卖店")</f>
        <v>0</v>
      </c>
      <c r="BD1660" s="99">
        <f>SUMIFS(通讯通路门店!$Z:$Z,通讯通路门店!$S:$S,$G1660,通讯通路门店!$J:$J,"VIVO体验店")</f>
        <v>0</v>
      </c>
      <c r="BE1660" s="99">
        <f>SUMIFS(通讯通路门店!$AB:$AB,通讯通路门店!$S:$S,$G1660,通讯通路门店!$J:$J,"OPPO体验店")</f>
        <v>0</v>
      </c>
      <c r="BF1660" s="99">
        <f>SUMIFS(通讯通路门店!$X:$X,通讯通路门店!$S:$S,$G1660,通讯通路门店!$J:$J,"华为授权体验店")+SUMIFS(通讯通路门店!$AA:$AA,通讯通路门店!$S:$S,$G1660,通讯通路门店!$J:$J,"华为堡垒店")</f>
        <v>0</v>
      </c>
      <c r="BG1660" s="99">
        <f>SUMIFS(通讯通路门店!$Y:$Y,通讯通路门店!$S:$S,$G1660,通讯通路门店!$J:$J,"小米体验店")</f>
        <v>0</v>
      </c>
      <c r="BH1660" s="99">
        <f>SUMIFS(通讯通路门店!$AA:$AA,通讯通路门店!$S:$S,$G1660,通讯通路门店!$J:$J,"苹果体验店")</f>
        <v>0</v>
      </c>
      <c r="BI1660" s="99">
        <f>SUMIFS(通讯通路门店!$K:$K,通讯通路门店!$S:$S,$G1660,通讯通路门店!$J:$J,"其他品牌专卖店")</f>
        <v>0</v>
      </c>
      <c r="BJ1660" s="99">
        <f>SUMIFS(通讯通路门店!$AC:$AC,通讯通路门店!$S:$S,$G1660)</f>
        <v>0</v>
      </c>
      <c r="BK1660" s="99">
        <f>SUMIFS(通讯通路门店!$AD:$AD,通讯通路门店!$S:$S,$G1660)</f>
        <v>0</v>
      </c>
      <c r="BL1660" s="99">
        <f>SUMIFS(通讯通路门店!$AE:$AE,通讯通路门店!$S:$S,$G1660)</f>
        <v>0</v>
      </c>
      <c r="BM1660" s="99">
        <f>SUMIFS(通讯通路门店!$AF:$AF,通讯通路门店!$S:$S,$G1660)</f>
        <v>0</v>
      </c>
      <c r="BN1660" s="99">
        <f>SUMIFS(通讯通路门店!$AG:$AG,通讯通路门店!$S:$S,$G1660)</f>
        <v>0</v>
      </c>
      <c r="BO1660" s="99">
        <f>SUMIFS(通讯通路门店!$AH:$AH,通讯通路门店!$S:$S,$G1660)</f>
        <v>0</v>
      </c>
      <c r="BP1660" s="99">
        <f>SUMIFS(通讯通路门店!$AI:$AI,通讯通路门店!$S:$S,$G1660)</f>
        <v>0</v>
      </c>
      <c r="BQ1660" s="83"/>
    </row>
    <row r="1661" spans="1:69">
      <c r="A1661" s="99" t="str">
        <f>IFERROR(_xlfn.XLOOKUP($G1661,通讯通路门店!$S$4:$S$993933,通讯通路门店!$A$4:$A$993933,0,0),"")</f>
        <v>海南省</v>
      </c>
      <c r="B1661" s="99" t="str">
        <f>IFERROR(_xlfn.XLOOKUP($G1661,通讯通路门店!$S$4:$S$993933,通讯通路门店!$B$4:$B$993933,0,0),"")</f>
        <v>昌江黎族自治县</v>
      </c>
      <c r="C1661" s="99" t="str">
        <f>IFERROR(_xlfn.XLOOKUP($G1661,通讯通路门店!$S$4:$S$993933,通讯通路门店!$C$4:$C$993933,0,0),"")</f>
        <v>昌江黎族自治县</v>
      </c>
      <c r="D1661" s="99" t="str">
        <f>IFERROR(_xlfn.XLOOKUP($G1661,通讯通路门店!$S$4:$S$993933,通讯通路门店!$D$4:$D$993933,0,0),"")</f>
        <v>叉河镇</v>
      </c>
      <c r="E1661" s="83"/>
      <c r="F1661" s="83"/>
      <c r="G1661" s="101"/>
      <c r="H1661" s="102">
        <f>IFERROR(_xlfn.XLOOKUP($G1661,通讯通路门店!$S$4:$S$993933,通讯通路门店!$R$4:$R$993933,0,0),"")</f>
        <v>0</v>
      </c>
      <c r="I1661" s="83"/>
      <c r="J1661" s="83"/>
      <c r="K1661" s="83"/>
      <c r="L1661" s="83"/>
      <c r="M1661" s="83"/>
      <c r="N1661" s="83"/>
      <c r="O1661" s="83"/>
      <c r="P1661" s="83"/>
      <c r="Q1661" s="83"/>
      <c r="R1661" s="83"/>
      <c r="S1661" s="83"/>
      <c r="T1661" s="83"/>
      <c r="U1661" s="99">
        <f>COUNTIF(通讯通路门店!$S:$S,$G1661)</f>
        <v>0</v>
      </c>
      <c r="V1661" s="99">
        <f>COUNTIFS(通讯通路门店!$S:$S,$G1661,通讯通路门店!$J:$J,"综合卖场")</f>
        <v>0</v>
      </c>
      <c r="W1661" s="99">
        <f>SUMIFS(通讯通路门店!$AJ:$AJ,通讯通路门店!$S:$S,通讯客户沙盘!$G1661)</f>
        <v>0</v>
      </c>
      <c r="X1661" s="99">
        <f t="shared" si="125"/>
        <v>0</v>
      </c>
      <c r="Y1661" s="99">
        <f>COUNTIFS(通讯通路门店!$S:$S,$G1661,通讯通路门店!$J:$J,"荣耀体验店")+COUNTIFS(通讯通路门店!$S:$S,$G1661,通讯通路门店!$J:$J,"荣耀授权专卖店")</f>
        <v>0</v>
      </c>
      <c r="Z1661" s="99">
        <f>COUNTIFS(通讯通路门店!$S:$S,$G1661,通讯通路门店!$J:$J,"VIVO体验店")</f>
        <v>0</v>
      </c>
      <c r="AA1661" s="99">
        <f>COUNTIFS(通讯通路门店!$S:$S,$G1661,通讯通路门店!$J:$J,"OPPO体验店")</f>
        <v>0</v>
      </c>
      <c r="AB1661" s="99">
        <f>COUNTIFS(通讯通路门店!$S:$S,$G1661,通讯通路门店!$J:$J,"华为授权体验店")+COUNTIFS(通讯通路门店!$S:$S,$G1661,通讯通路门店!$J:$J,"华为堡垒店")</f>
        <v>0</v>
      </c>
      <c r="AC1661" s="99">
        <f>COUNTIFS(通讯通路门店!$S:$S,$G1661,通讯通路门店!$J:$J,"小米体验店")</f>
        <v>0</v>
      </c>
      <c r="AD1661" s="99">
        <f>COUNTIFS(通讯通路门店!$S:$S,$G1661,通讯通路门店!$J:$J,"苹果体验店")</f>
        <v>0</v>
      </c>
      <c r="AE1661" s="99">
        <f>COUNTIFS(通讯通路门店!$S:$S,$G1661,通讯通路门店!$J:$J,"其他品牌专卖店")</f>
        <v>0</v>
      </c>
      <c r="AF1661" s="99">
        <f>SUMIFS(通讯通路门店!$BI:$BI,通讯通路门店!$S:$S,$G1661)</f>
        <v>0</v>
      </c>
      <c r="AG1661" s="99">
        <f>SUMIFS(通讯通路门店!$BH:$BH,通讯通路门店!$S:$S,$G1661)</f>
        <v>0</v>
      </c>
      <c r="AH1661" s="99">
        <f t="shared" si="126"/>
        <v>0</v>
      </c>
      <c r="AI1661" s="99">
        <f>SUMIFS(通讯通路门店!$BB:$BB,通讯通路门店!$S:$S,$G1661)</f>
        <v>0</v>
      </c>
      <c r="AJ1661" s="99">
        <f>SUMIFS(通讯通路门店!$BE:$BE,通讯通路门店!$S:$S,$G1661)</f>
        <v>0</v>
      </c>
      <c r="AK1661" s="99">
        <f>SUMIFS(通讯通路门店!$BG:$BG,通讯通路门店!$S:$S,$G1661)</f>
        <v>0</v>
      </c>
      <c r="AL1661" s="99">
        <f>SUMIFS(通讯通路门店!$BC:$BC,通讯通路门店!$S:$S,$G1661)</f>
        <v>0</v>
      </c>
      <c r="AM1661" s="99">
        <f>SUMIFS(通讯通路门店!$BD:$BD,通讯通路门店!$S:$S,$G1661)</f>
        <v>0</v>
      </c>
      <c r="AN1661" s="99">
        <f>SUMIFS(通讯通路门店!$BF:$BF,通讯通路门店!$S:$S,$G1661)</f>
        <v>0</v>
      </c>
      <c r="AO1661" s="99">
        <f t="shared" si="127"/>
        <v>0</v>
      </c>
      <c r="AP1661" s="99">
        <f>SUMIFS(通讯通路门店!$K:$K,通讯通路门店!$S:$S,$G1661)</f>
        <v>0</v>
      </c>
      <c r="AQ1661" s="83"/>
      <c r="AR1661" s="99">
        <f>SUMIFS(通讯通路门店!$T:$T,通讯通路门店!$S:$S,$G1661)</f>
        <v>0</v>
      </c>
      <c r="AS1661" s="99">
        <f>SUMIFS(通讯通路门店!$U:$U,通讯通路门店!$S:$S,$G1661)</f>
        <v>0</v>
      </c>
      <c r="AT1661" s="99">
        <f>SUMIFS(通讯通路门店!$V:$V,通讯通路门店!$S:$S,$G1661)</f>
        <v>0</v>
      </c>
      <c r="AU1661" s="99">
        <f>SUMIFS(通讯通路门店!$W:$W,通讯通路门店!$S:$S,$G1661)</f>
        <v>0</v>
      </c>
      <c r="AV1661" s="99">
        <f>SUMIFS(通讯通路门店!$Z:$Z,通讯通路门店!$S:$S,$G1661)</f>
        <v>0</v>
      </c>
      <c r="AW1661" s="99">
        <f>SUMIFS(通讯通路门店!$AB:$AB,通讯通路门店!$S:$S,$G1661)</f>
        <v>0</v>
      </c>
      <c r="AX1661" s="99">
        <f>SUMIFS(通讯通路门店!$X:$X,通讯通路门店!$S:$S,$G1661)</f>
        <v>0</v>
      </c>
      <c r="AY1661" s="99">
        <f>SUMIFS(通讯通路门店!$Y:$Y,通讯通路门店!$S:$S,$G1661)</f>
        <v>0</v>
      </c>
      <c r="AZ1661" s="99">
        <f>SUMIFS(通讯通路门店!$AA:$AA,通讯通路门店!$S:$S,$G1661)</f>
        <v>0</v>
      </c>
      <c r="BA1661" s="99">
        <f t="shared" si="128"/>
        <v>0</v>
      </c>
      <c r="BB1661" s="99">
        <f t="shared" si="129"/>
        <v>0</v>
      </c>
      <c r="BC1661" s="99">
        <f>SUMIFS(通讯通路门店!$W:$W,通讯通路门店!$S:$S,$G1661,通讯通路门店!$J:$J,"荣耀体验店")+SUMIFS(通讯通路门店!$W:$W,通讯通路门店!$S:$S,$G1661,通讯通路门店!$J:$J,"荣耀授权专卖店")</f>
        <v>0</v>
      </c>
      <c r="BD1661" s="99">
        <f>SUMIFS(通讯通路门店!$Z:$Z,通讯通路门店!$S:$S,$G1661,通讯通路门店!$J:$J,"VIVO体验店")</f>
        <v>0</v>
      </c>
      <c r="BE1661" s="99">
        <f>SUMIFS(通讯通路门店!$AB:$AB,通讯通路门店!$S:$S,$G1661,通讯通路门店!$J:$J,"OPPO体验店")</f>
        <v>0</v>
      </c>
      <c r="BF1661" s="99">
        <f>SUMIFS(通讯通路门店!$X:$X,通讯通路门店!$S:$S,$G1661,通讯通路门店!$J:$J,"华为授权体验店")+SUMIFS(通讯通路门店!$AA:$AA,通讯通路门店!$S:$S,$G1661,通讯通路门店!$J:$J,"华为堡垒店")</f>
        <v>0</v>
      </c>
      <c r="BG1661" s="99">
        <f>SUMIFS(通讯通路门店!$Y:$Y,通讯通路门店!$S:$S,$G1661,通讯通路门店!$J:$J,"小米体验店")</f>
        <v>0</v>
      </c>
      <c r="BH1661" s="99">
        <f>SUMIFS(通讯通路门店!$AA:$AA,通讯通路门店!$S:$S,$G1661,通讯通路门店!$J:$J,"苹果体验店")</f>
        <v>0</v>
      </c>
      <c r="BI1661" s="99">
        <f>SUMIFS(通讯通路门店!$K:$K,通讯通路门店!$S:$S,$G1661,通讯通路门店!$J:$J,"其他品牌专卖店")</f>
        <v>0</v>
      </c>
      <c r="BJ1661" s="99">
        <f>SUMIFS(通讯通路门店!$AC:$AC,通讯通路门店!$S:$S,$G1661)</f>
        <v>0</v>
      </c>
      <c r="BK1661" s="99">
        <f>SUMIFS(通讯通路门店!$AD:$AD,通讯通路门店!$S:$S,$G1661)</f>
        <v>0</v>
      </c>
      <c r="BL1661" s="99">
        <f>SUMIFS(通讯通路门店!$AE:$AE,通讯通路门店!$S:$S,$G1661)</f>
        <v>0</v>
      </c>
      <c r="BM1661" s="99">
        <f>SUMIFS(通讯通路门店!$AF:$AF,通讯通路门店!$S:$S,$G1661)</f>
        <v>0</v>
      </c>
      <c r="BN1661" s="99">
        <f>SUMIFS(通讯通路门店!$AG:$AG,通讯通路门店!$S:$S,$G1661)</f>
        <v>0</v>
      </c>
      <c r="BO1661" s="99">
        <f>SUMIFS(通讯通路门店!$AH:$AH,通讯通路门店!$S:$S,$G1661)</f>
        <v>0</v>
      </c>
      <c r="BP1661" s="99">
        <f>SUMIFS(通讯通路门店!$AI:$AI,通讯通路门店!$S:$S,$G1661)</f>
        <v>0</v>
      </c>
      <c r="BQ1661" s="83"/>
    </row>
    <row r="1662" spans="1:69">
      <c r="A1662" s="99" t="str">
        <f>IFERROR(_xlfn.XLOOKUP($G1662,通讯通路门店!$S$4:$S$993933,通讯通路门店!$A$4:$A$993933,0,0),"")</f>
        <v>海南省</v>
      </c>
      <c r="B1662" s="99" t="str">
        <f>IFERROR(_xlfn.XLOOKUP($G1662,通讯通路门店!$S$4:$S$993933,通讯通路门店!$B$4:$B$993933,0,0),"")</f>
        <v>昌江黎族自治县</v>
      </c>
      <c r="C1662" s="99" t="str">
        <f>IFERROR(_xlfn.XLOOKUP($G1662,通讯通路门店!$S$4:$S$993933,通讯通路门店!$C$4:$C$993933,0,0),"")</f>
        <v>昌江黎族自治县</v>
      </c>
      <c r="D1662" s="99" t="str">
        <f>IFERROR(_xlfn.XLOOKUP($G1662,通讯通路门店!$S$4:$S$993933,通讯通路门店!$D$4:$D$993933,0,0),"")</f>
        <v>叉河镇</v>
      </c>
      <c r="E1662" s="83"/>
      <c r="F1662" s="83"/>
      <c r="G1662" s="101"/>
      <c r="H1662" s="102">
        <f>IFERROR(_xlfn.XLOOKUP($G1662,通讯通路门店!$S$4:$S$993933,通讯通路门店!$R$4:$R$993933,0,0),"")</f>
        <v>0</v>
      </c>
      <c r="I1662" s="83"/>
      <c r="J1662" s="83"/>
      <c r="K1662" s="83"/>
      <c r="L1662" s="83"/>
      <c r="M1662" s="83"/>
      <c r="N1662" s="83"/>
      <c r="O1662" s="83"/>
      <c r="P1662" s="83"/>
      <c r="Q1662" s="83"/>
      <c r="R1662" s="83"/>
      <c r="S1662" s="83"/>
      <c r="T1662" s="83"/>
      <c r="U1662" s="99">
        <f>COUNTIF(通讯通路门店!$S:$S,$G1662)</f>
        <v>0</v>
      </c>
      <c r="V1662" s="99">
        <f>COUNTIFS(通讯通路门店!$S:$S,$G1662,通讯通路门店!$J:$J,"综合卖场")</f>
        <v>0</v>
      </c>
      <c r="W1662" s="99">
        <f>SUMIFS(通讯通路门店!$AJ:$AJ,通讯通路门店!$S:$S,通讯客户沙盘!$G1662)</f>
        <v>0</v>
      </c>
      <c r="X1662" s="99">
        <f t="shared" si="125"/>
        <v>0</v>
      </c>
      <c r="Y1662" s="99">
        <f>COUNTIFS(通讯通路门店!$S:$S,$G1662,通讯通路门店!$J:$J,"荣耀体验店")+COUNTIFS(通讯通路门店!$S:$S,$G1662,通讯通路门店!$J:$J,"荣耀授权专卖店")</f>
        <v>0</v>
      </c>
      <c r="Z1662" s="99">
        <f>COUNTIFS(通讯通路门店!$S:$S,$G1662,通讯通路门店!$J:$J,"VIVO体验店")</f>
        <v>0</v>
      </c>
      <c r="AA1662" s="99">
        <f>COUNTIFS(通讯通路门店!$S:$S,$G1662,通讯通路门店!$J:$J,"OPPO体验店")</f>
        <v>0</v>
      </c>
      <c r="AB1662" s="99">
        <f>COUNTIFS(通讯通路门店!$S:$S,$G1662,通讯通路门店!$J:$J,"华为授权体验店")+COUNTIFS(通讯通路门店!$S:$S,$G1662,通讯通路门店!$J:$J,"华为堡垒店")</f>
        <v>0</v>
      </c>
      <c r="AC1662" s="99">
        <f>COUNTIFS(通讯通路门店!$S:$S,$G1662,通讯通路门店!$J:$J,"小米体验店")</f>
        <v>0</v>
      </c>
      <c r="AD1662" s="99">
        <f>COUNTIFS(通讯通路门店!$S:$S,$G1662,通讯通路门店!$J:$J,"苹果体验店")</f>
        <v>0</v>
      </c>
      <c r="AE1662" s="99">
        <f>COUNTIFS(通讯通路门店!$S:$S,$G1662,通讯通路门店!$J:$J,"其他品牌专卖店")</f>
        <v>0</v>
      </c>
      <c r="AF1662" s="99">
        <f>SUMIFS(通讯通路门店!$BI:$BI,通讯通路门店!$S:$S,$G1662)</f>
        <v>0</v>
      </c>
      <c r="AG1662" s="99">
        <f>SUMIFS(通讯通路门店!$BH:$BH,通讯通路门店!$S:$S,$G1662)</f>
        <v>0</v>
      </c>
      <c r="AH1662" s="99">
        <f t="shared" si="126"/>
        <v>0</v>
      </c>
      <c r="AI1662" s="99">
        <f>SUMIFS(通讯通路门店!$BB:$BB,通讯通路门店!$S:$S,$G1662)</f>
        <v>0</v>
      </c>
      <c r="AJ1662" s="99">
        <f>SUMIFS(通讯通路门店!$BE:$BE,通讯通路门店!$S:$S,$G1662)</f>
        <v>0</v>
      </c>
      <c r="AK1662" s="99">
        <f>SUMIFS(通讯通路门店!$BG:$BG,通讯通路门店!$S:$S,$G1662)</f>
        <v>0</v>
      </c>
      <c r="AL1662" s="99">
        <f>SUMIFS(通讯通路门店!$BC:$BC,通讯通路门店!$S:$S,$G1662)</f>
        <v>0</v>
      </c>
      <c r="AM1662" s="99">
        <f>SUMIFS(通讯通路门店!$BD:$BD,通讯通路门店!$S:$S,$G1662)</f>
        <v>0</v>
      </c>
      <c r="AN1662" s="99">
        <f>SUMIFS(通讯通路门店!$BF:$BF,通讯通路门店!$S:$S,$G1662)</f>
        <v>0</v>
      </c>
      <c r="AO1662" s="99">
        <f t="shared" si="127"/>
        <v>0</v>
      </c>
      <c r="AP1662" s="99">
        <f>SUMIFS(通讯通路门店!$K:$K,通讯通路门店!$S:$S,$G1662)</f>
        <v>0</v>
      </c>
      <c r="AQ1662" s="83"/>
      <c r="AR1662" s="99">
        <f>SUMIFS(通讯通路门店!$T:$T,通讯通路门店!$S:$S,$G1662)</f>
        <v>0</v>
      </c>
      <c r="AS1662" s="99">
        <f>SUMIFS(通讯通路门店!$U:$U,通讯通路门店!$S:$S,$G1662)</f>
        <v>0</v>
      </c>
      <c r="AT1662" s="99">
        <f>SUMIFS(通讯通路门店!$V:$V,通讯通路门店!$S:$S,$G1662)</f>
        <v>0</v>
      </c>
      <c r="AU1662" s="99">
        <f>SUMIFS(通讯通路门店!$W:$W,通讯通路门店!$S:$S,$G1662)</f>
        <v>0</v>
      </c>
      <c r="AV1662" s="99">
        <f>SUMIFS(通讯通路门店!$Z:$Z,通讯通路门店!$S:$S,$G1662)</f>
        <v>0</v>
      </c>
      <c r="AW1662" s="99">
        <f>SUMIFS(通讯通路门店!$AB:$AB,通讯通路门店!$S:$S,$G1662)</f>
        <v>0</v>
      </c>
      <c r="AX1662" s="99">
        <f>SUMIFS(通讯通路门店!$X:$X,通讯通路门店!$S:$S,$G1662)</f>
        <v>0</v>
      </c>
      <c r="AY1662" s="99">
        <f>SUMIFS(通讯通路门店!$Y:$Y,通讯通路门店!$S:$S,$G1662)</f>
        <v>0</v>
      </c>
      <c r="AZ1662" s="99">
        <f>SUMIFS(通讯通路门店!$AA:$AA,通讯通路门店!$S:$S,$G1662)</f>
        <v>0</v>
      </c>
      <c r="BA1662" s="99">
        <f t="shared" si="128"/>
        <v>0</v>
      </c>
      <c r="BB1662" s="99">
        <f t="shared" si="129"/>
        <v>0</v>
      </c>
      <c r="BC1662" s="99">
        <f>SUMIFS(通讯通路门店!$W:$W,通讯通路门店!$S:$S,$G1662,通讯通路门店!$J:$J,"荣耀体验店")+SUMIFS(通讯通路门店!$W:$W,通讯通路门店!$S:$S,$G1662,通讯通路门店!$J:$J,"荣耀授权专卖店")</f>
        <v>0</v>
      </c>
      <c r="BD1662" s="99">
        <f>SUMIFS(通讯通路门店!$Z:$Z,通讯通路门店!$S:$S,$G1662,通讯通路门店!$J:$J,"VIVO体验店")</f>
        <v>0</v>
      </c>
      <c r="BE1662" s="99">
        <f>SUMIFS(通讯通路门店!$AB:$AB,通讯通路门店!$S:$S,$G1662,通讯通路门店!$J:$J,"OPPO体验店")</f>
        <v>0</v>
      </c>
      <c r="BF1662" s="99">
        <f>SUMIFS(通讯通路门店!$X:$X,通讯通路门店!$S:$S,$G1662,通讯通路门店!$J:$J,"华为授权体验店")+SUMIFS(通讯通路门店!$AA:$AA,通讯通路门店!$S:$S,$G1662,通讯通路门店!$J:$J,"华为堡垒店")</f>
        <v>0</v>
      </c>
      <c r="BG1662" s="99">
        <f>SUMIFS(通讯通路门店!$Y:$Y,通讯通路门店!$S:$S,$G1662,通讯通路门店!$J:$J,"小米体验店")</f>
        <v>0</v>
      </c>
      <c r="BH1662" s="99">
        <f>SUMIFS(通讯通路门店!$AA:$AA,通讯通路门店!$S:$S,$G1662,通讯通路门店!$J:$J,"苹果体验店")</f>
        <v>0</v>
      </c>
      <c r="BI1662" s="99">
        <f>SUMIFS(通讯通路门店!$K:$K,通讯通路门店!$S:$S,$G1662,通讯通路门店!$J:$J,"其他品牌专卖店")</f>
        <v>0</v>
      </c>
      <c r="BJ1662" s="99">
        <f>SUMIFS(通讯通路门店!$AC:$AC,通讯通路门店!$S:$S,$G1662)</f>
        <v>0</v>
      </c>
      <c r="BK1662" s="99">
        <f>SUMIFS(通讯通路门店!$AD:$AD,通讯通路门店!$S:$S,$G1662)</f>
        <v>0</v>
      </c>
      <c r="BL1662" s="99">
        <f>SUMIFS(通讯通路门店!$AE:$AE,通讯通路门店!$S:$S,$G1662)</f>
        <v>0</v>
      </c>
      <c r="BM1662" s="99">
        <f>SUMIFS(通讯通路门店!$AF:$AF,通讯通路门店!$S:$S,$G1662)</f>
        <v>0</v>
      </c>
      <c r="BN1662" s="99">
        <f>SUMIFS(通讯通路门店!$AG:$AG,通讯通路门店!$S:$S,$G1662)</f>
        <v>0</v>
      </c>
      <c r="BO1662" s="99">
        <f>SUMIFS(通讯通路门店!$AH:$AH,通讯通路门店!$S:$S,$G1662)</f>
        <v>0</v>
      </c>
      <c r="BP1662" s="99">
        <f>SUMIFS(通讯通路门店!$AI:$AI,通讯通路门店!$S:$S,$G1662)</f>
        <v>0</v>
      </c>
      <c r="BQ1662" s="83"/>
    </row>
    <row r="1663" spans="1:69">
      <c r="A1663" s="99" t="str">
        <f>IFERROR(_xlfn.XLOOKUP($G1663,通讯通路门店!$S$4:$S$993933,通讯通路门店!$A$4:$A$993933,0,0),"")</f>
        <v>海南省</v>
      </c>
      <c r="B1663" s="99" t="str">
        <f>IFERROR(_xlfn.XLOOKUP($G1663,通讯通路门店!$S$4:$S$993933,通讯通路门店!$B$4:$B$993933,0,0),"")</f>
        <v>昌江黎族自治县</v>
      </c>
      <c r="C1663" s="99" t="str">
        <f>IFERROR(_xlfn.XLOOKUP($G1663,通讯通路门店!$S$4:$S$993933,通讯通路门店!$C$4:$C$993933,0,0),"")</f>
        <v>昌江黎族自治县</v>
      </c>
      <c r="D1663" s="99" t="str">
        <f>IFERROR(_xlfn.XLOOKUP($G1663,通讯通路门店!$S$4:$S$993933,通讯通路门店!$D$4:$D$993933,0,0),"")</f>
        <v>叉河镇</v>
      </c>
      <c r="E1663" s="83"/>
      <c r="F1663" s="83"/>
      <c r="G1663" s="101"/>
      <c r="H1663" s="102">
        <f>IFERROR(_xlfn.XLOOKUP($G1663,通讯通路门店!$S$4:$S$993933,通讯通路门店!$R$4:$R$993933,0,0),"")</f>
        <v>0</v>
      </c>
      <c r="I1663" s="83"/>
      <c r="J1663" s="83"/>
      <c r="K1663" s="83"/>
      <c r="L1663" s="83"/>
      <c r="M1663" s="83"/>
      <c r="N1663" s="83"/>
      <c r="O1663" s="83"/>
      <c r="P1663" s="83"/>
      <c r="Q1663" s="83"/>
      <c r="R1663" s="83"/>
      <c r="S1663" s="83"/>
      <c r="T1663" s="83"/>
      <c r="U1663" s="99">
        <f>COUNTIF(通讯通路门店!$S:$S,$G1663)</f>
        <v>0</v>
      </c>
      <c r="V1663" s="99">
        <f>COUNTIFS(通讯通路门店!$S:$S,$G1663,通讯通路门店!$J:$J,"综合卖场")</f>
        <v>0</v>
      </c>
      <c r="W1663" s="99">
        <f>SUMIFS(通讯通路门店!$AJ:$AJ,通讯通路门店!$S:$S,通讯客户沙盘!$G1663)</f>
        <v>0</v>
      </c>
      <c r="X1663" s="99">
        <f t="shared" si="125"/>
        <v>0</v>
      </c>
      <c r="Y1663" s="99">
        <f>COUNTIFS(通讯通路门店!$S:$S,$G1663,通讯通路门店!$J:$J,"荣耀体验店")+COUNTIFS(通讯通路门店!$S:$S,$G1663,通讯通路门店!$J:$J,"荣耀授权专卖店")</f>
        <v>0</v>
      </c>
      <c r="Z1663" s="99">
        <f>COUNTIFS(通讯通路门店!$S:$S,$G1663,通讯通路门店!$J:$J,"VIVO体验店")</f>
        <v>0</v>
      </c>
      <c r="AA1663" s="99">
        <f>COUNTIFS(通讯通路门店!$S:$S,$G1663,通讯通路门店!$J:$J,"OPPO体验店")</f>
        <v>0</v>
      </c>
      <c r="AB1663" s="99">
        <f>COUNTIFS(通讯通路门店!$S:$S,$G1663,通讯通路门店!$J:$J,"华为授权体验店")+COUNTIFS(通讯通路门店!$S:$S,$G1663,通讯通路门店!$J:$J,"华为堡垒店")</f>
        <v>0</v>
      </c>
      <c r="AC1663" s="99">
        <f>COUNTIFS(通讯通路门店!$S:$S,$G1663,通讯通路门店!$J:$J,"小米体验店")</f>
        <v>0</v>
      </c>
      <c r="AD1663" s="99">
        <f>COUNTIFS(通讯通路门店!$S:$S,$G1663,通讯通路门店!$J:$J,"苹果体验店")</f>
        <v>0</v>
      </c>
      <c r="AE1663" s="99">
        <f>COUNTIFS(通讯通路门店!$S:$S,$G1663,通讯通路门店!$J:$J,"其他品牌专卖店")</f>
        <v>0</v>
      </c>
      <c r="AF1663" s="99">
        <f>SUMIFS(通讯通路门店!$BI:$BI,通讯通路门店!$S:$S,$G1663)</f>
        <v>0</v>
      </c>
      <c r="AG1663" s="99">
        <f>SUMIFS(通讯通路门店!$BH:$BH,通讯通路门店!$S:$S,$G1663)</f>
        <v>0</v>
      </c>
      <c r="AH1663" s="99">
        <f t="shared" si="126"/>
        <v>0</v>
      </c>
      <c r="AI1663" s="99">
        <f>SUMIFS(通讯通路门店!$BB:$BB,通讯通路门店!$S:$S,$G1663)</f>
        <v>0</v>
      </c>
      <c r="AJ1663" s="99">
        <f>SUMIFS(通讯通路门店!$BE:$BE,通讯通路门店!$S:$S,$G1663)</f>
        <v>0</v>
      </c>
      <c r="AK1663" s="99">
        <f>SUMIFS(通讯通路门店!$BG:$BG,通讯通路门店!$S:$S,$G1663)</f>
        <v>0</v>
      </c>
      <c r="AL1663" s="99">
        <f>SUMIFS(通讯通路门店!$BC:$BC,通讯通路门店!$S:$S,$G1663)</f>
        <v>0</v>
      </c>
      <c r="AM1663" s="99">
        <f>SUMIFS(通讯通路门店!$BD:$BD,通讯通路门店!$S:$S,$G1663)</f>
        <v>0</v>
      </c>
      <c r="AN1663" s="99">
        <f>SUMIFS(通讯通路门店!$BF:$BF,通讯通路门店!$S:$S,$G1663)</f>
        <v>0</v>
      </c>
      <c r="AO1663" s="99">
        <f t="shared" si="127"/>
        <v>0</v>
      </c>
      <c r="AP1663" s="99">
        <f>SUMIFS(通讯通路门店!$K:$K,通讯通路门店!$S:$S,$G1663)</f>
        <v>0</v>
      </c>
      <c r="AQ1663" s="83"/>
      <c r="AR1663" s="99">
        <f>SUMIFS(通讯通路门店!$T:$T,通讯通路门店!$S:$S,$G1663)</f>
        <v>0</v>
      </c>
      <c r="AS1663" s="99">
        <f>SUMIFS(通讯通路门店!$U:$U,通讯通路门店!$S:$S,$G1663)</f>
        <v>0</v>
      </c>
      <c r="AT1663" s="99">
        <f>SUMIFS(通讯通路门店!$V:$V,通讯通路门店!$S:$S,$G1663)</f>
        <v>0</v>
      </c>
      <c r="AU1663" s="99">
        <f>SUMIFS(通讯通路门店!$W:$W,通讯通路门店!$S:$S,$G1663)</f>
        <v>0</v>
      </c>
      <c r="AV1663" s="99">
        <f>SUMIFS(通讯通路门店!$Z:$Z,通讯通路门店!$S:$S,$G1663)</f>
        <v>0</v>
      </c>
      <c r="AW1663" s="99">
        <f>SUMIFS(通讯通路门店!$AB:$AB,通讯通路门店!$S:$S,$G1663)</f>
        <v>0</v>
      </c>
      <c r="AX1663" s="99">
        <f>SUMIFS(通讯通路门店!$X:$X,通讯通路门店!$S:$S,$G1663)</f>
        <v>0</v>
      </c>
      <c r="AY1663" s="99">
        <f>SUMIFS(通讯通路门店!$Y:$Y,通讯通路门店!$S:$S,$G1663)</f>
        <v>0</v>
      </c>
      <c r="AZ1663" s="99">
        <f>SUMIFS(通讯通路门店!$AA:$AA,通讯通路门店!$S:$S,$G1663)</f>
        <v>0</v>
      </c>
      <c r="BA1663" s="99">
        <f t="shared" si="128"/>
        <v>0</v>
      </c>
      <c r="BB1663" s="99">
        <f t="shared" si="129"/>
        <v>0</v>
      </c>
      <c r="BC1663" s="99">
        <f>SUMIFS(通讯通路门店!$W:$W,通讯通路门店!$S:$S,$G1663,通讯通路门店!$J:$J,"荣耀体验店")+SUMIFS(通讯通路门店!$W:$W,通讯通路门店!$S:$S,$G1663,通讯通路门店!$J:$J,"荣耀授权专卖店")</f>
        <v>0</v>
      </c>
      <c r="BD1663" s="99">
        <f>SUMIFS(通讯通路门店!$Z:$Z,通讯通路门店!$S:$S,$G1663,通讯通路门店!$J:$J,"VIVO体验店")</f>
        <v>0</v>
      </c>
      <c r="BE1663" s="99">
        <f>SUMIFS(通讯通路门店!$AB:$AB,通讯通路门店!$S:$S,$G1663,通讯通路门店!$J:$J,"OPPO体验店")</f>
        <v>0</v>
      </c>
      <c r="BF1663" s="99">
        <f>SUMIFS(通讯通路门店!$X:$X,通讯通路门店!$S:$S,$G1663,通讯通路门店!$J:$J,"华为授权体验店")+SUMIFS(通讯通路门店!$AA:$AA,通讯通路门店!$S:$S,$G1663,通讯通路门店!$J:$J,"华为堡垒店")</f>
        <v>0</v>
      </c>
      <c r="BG1663" s="99">
        <f>SUMIFS(通讯通路门店!$Y:$Y,通讯通路门店!$S:$S,$G1663,通讯通路门店!$J:$J,"小米体验店")</f>
        <v>0</v>
      </c>
      <c r="BH1663" s="99">
        <f>SUMIFS(通讯通路门店!$AA:$AA,通讯通路门店!$S:$S,$G1663,通讯通路门店!$J:$J,"苹果体验店")</f>
        <v>0</v>
      </c>
      <c r="BI1663" s="99">
        <f>SUMIFS(通讯通路门店!$K:$K,通讯通路门店!$S:$S,$G1663,通讯通路门店!$J:$J,"其他品牌专卖店")</f>
        <v>0</v>
      </c>
      <c r="BJ1663" s="99">
        <f>SUMIFS(通讯通路门店!$AC:$AC,通讯通路门店!$S:$S,$G1663)</f>
        <v>0</v>
      </c>
      <c r="BK1663" s="99">
        <f>SUMIFS(通讯通路门店!$AD:$AD,通讯通路门店!$S:$S,$G1663)</f>
        <v>0</v>
      </c>
      <c r="BL1663" s="99">
        <f>SUMIFS(通讯通路门店!$AE:$AE,通讯通路门店!$S:$S,$G1663)</f>
        <v>0</v>
      </c>
      <c r="BM1663" s="99">
        <f>SUMIFS(通讯通路门店!$AF:$AF,通讯通路门店!$S:$S,$G1663)</f>
        <v>0</v>
      </c>
      <c r="BN1663" s="99">
        <f>SUMIFS(通讯通路门店!$AG:$AG,通讯通路门店!$S:$S,$G1663)</f>
        <v>0</v>
      </c>
      <c r="BO1663" s="99">
        <f>SUMIFS(通讯通路门店!$AH:$AH,通讯通路门店!$S:$S,$G1663)</f>
        <v>0</v>
      </c>
      <c r="BP1663" s="99">
        <f>SUMIFS(通讯通路门店!$AI:$AI,通讯通路门店!$S:$S,$G1663)</f>
        <v>0</v>
      </c>
      <c r="BQ1663" s="83"/>
    </row>
    <row r="1664" spans="1:69">
      <c r="A1664" s="99" t="str">
        <f>IFERROR(_xlfn.XLOOKUP($G1664,通讯通路门店!$S$4:$S$993933,通讯通路门店!$A$4:$A$993933,0,0),"")</f>
        <v>海南省</v>
      </c>
      <c r="B1664" s="99" t="str">
        <f>IFERROR(_xlfn.XLOOKUP($G1664,通讯通路门店!$S$4:$S$993933,通讯通路门店!$B$4:$B$993933,0,0),"")</f>
        <v>昌江黎族自治县</v>
      </c>
      <c r="C1664" s="99" t="str">
        <f>IFERROR(_xlfn.XLOOKUP($G1664,通讯通路门店!$S$4:$S$993933,通讯通路门店!$C$4:$C$993933,0,0),"")</f>
        <v>昌江黎族自治县</v>
      </c>
      <c r="D1664" s="99" t="str">
        <f>IFERROR(_xlfn.XLOOKUP($G1664,通讯通路门店!$S$4:$S$993933,通讯通路门店!$D$4:$D$993933,0,0),"")</f>
        <v>叉河镇</v>
      </c>
      <c r="E1664" s="83"/>
      <c r="F1664" s="83"/>
      <c r="G1664" s="101"/>
      <c r="H1664" s="102">
        <f>IFERROR(_xlfn.XLOOKUP($G1664,通讯通路门店!$S$4:$S$993933,通讯通路门店!$R$4:$R$993933,0,0),"")</f>
        <v>0</v>
      </c>
      <c r="I1664" s="83"/>
      <c r="J1664" s="83"/>
      <c r="K1664" s="83"/>
      <c r="L1664" s="83"/>
      <c r="M1664" s="83"/>
      <c r="N1664" s="83"/>
      <c r="O1664" s="83"/>
      <c r="P1664" s="83"/>
      <c r="Q1664" s="83"/>
      <c r="R1664" s="83"/>
      <c r="S1664" s="83"/>
      <c r="T1664" s="83"/>
      <c r="U1664" s="99">
        <f>COUNTIF(通讯通路门店!$S:$S,$G1664)</f>
        <v>0</v>
      </c>
      <c r="V1664" s="99">
        <f>COUNTIFS(通讯通路门店!$S:$S,$G1664,通讯通路门店!$J:$J,"综合卖场")</f>
        <v>0</v>
      </c>
      <c r="W1664" s="99">
        <f>SUMIFS(通讯通路门店!$AJ:$AJ,通讯通路门店!$S:$S,通讯客户沙盘!$G1664)</f>
        <v>0</v>
      </c>
      <c r="X1664" s="99">
        <f t="shared" si="125"/>
        <v>0</v>
      </c>
      <c r="Y1664" s="99">
        <f>COUNTIFS(通讯通路门店!$S:$S,$G1664,通讯通路门店!$J:$J,"荣耀体验店")+COUNTIFS(通讯通路门店!$S:$S,$G1664,通讯通路门店!$J:$J,"荣耀授权专卖店")</f>
        <v>0</v>
      </c>
      <c r="Z1664" s="99">
        <f>COUNTIFS(通讯通路门店!$S:$S,$G1664,通讯通路门店!$J:$J,"VIVO体验店")</f>
        <v>0</v>
      </c>
      <c r="AA1664" s="99">
        <f>COUNTIFS(通讯通路门店!$S:$S,$G1664,通讯通路门店!$J:$J,"OPPO体验店")</f>
        <v>0</v>
      </c>
      <c r="AB1664" s="99">
        <f>COUNTIFS(通讯通路门店!$S:$S,$G1664,通讯通路门店!$J:$J,"华为授权体验店")+COUNTIFS(通讯通路门店!$S:$S,$G1664,通讯通路门店!$J:$J,"华为堡垒店")</f>
        <v>0</v>
      </c>
      <c r="AC1664" s="99">
        <f>COUNTIFS(通讯通路门店!$S:$S,$G1664,通讯通路门店!$J:$J,"小米体验店")</f>
        <v>0</v>
      </c>
      <c r="AD1664" s="99">
        <f>COUNTIFS(通讯通路门店!$S:$S,$G1664,通讯通路门店!$J:$J,"苹果体验店")</f>
        <v>0</v>
      </c>
      <c r="AE1664" s="99">
        <f>COUNTIFS(通讯通路门店!$S:$S,$G1664,通讯通路门店!$J:$J,"其他品牌专卖店")</f>
        <v>0</v>
      </c>
      <c r="AF1664" s="99">
        <f>SUMIFS(通讯通路门店!$BI:$BI,通讯通路门店!$S:$S,$G1664)</f>
        <v>0</v>
      </c>
      <c r="AG1664" s="99">
        <f>SUMIFS(通讯通路门店!$BH:$BH,通讯通路门店!$S:$S,$G1664)</f>
        <v>0</v>
      </c>
      <c r="AH1664" s="99">
        <f t="shared" si="126"/>
        <v>0</v>
      </c>
      <c r="AI1664" s="99">
        <f>SUMIFS(通讯通路门店!$BB:$BB,通讯通路门店!$S:$S,$G1664)</f>
        <v>0</v>
      </c>
      <c r="AJ1664" s="99">
        <f>SUMIFS(通讯通路门店!$BE:$BE,通讯通路门店!$S:$S,$G1664)</f>
        <v>0</v>
      </c>
      <c r="AK1664" s="99">
        <f>SUMIFS(通讯通路门店!$BG:$BG,通讯通路门店!$S:$S,$G1664)</f>
        <v>0</v>
      </c>
      <c r="AL1664" s="99">
        <f>SUMIFS(通讯通路门店!$BC:$BC,通讯通路门店!$S:$S,$G1664)</f>
        <v>0</v>
      </c>
      <c r="AM1664" s="99">
        <f>SUMIFS(通讯通路门店!$BD:$BD,通讯通路门店!$S:$S,$G1664)</f>
        <v>0</v>
      </c>
      <c r="AN1664" s="99">
        <f>SUMIFS(通讯通路门店!$BF:$BF,通讯通路门店!$S:$S,$G1664)</f>
        <v>0</v>
      </c>
      <c r="AO1664" s="99">
        <f t="shared" si="127"/>
        <v>0</v>
      </c>
      <c r="AP1664" s="99">
        <f>SUMIFS(通讯通路门店!$K:$K,通讯通路门店!$S:$S,$G1664)</f>
        <v>0</v>
      </c>
      <c r="AQ1664" s="83"/>
      <c r="AR1664" s="99">
        <f>SUMIFS(通讯通路门店!$T:$T,通讯通路门店!$S:$S,$G1664)</f>
        <v>0</v>
      </c>
      <c r="AS1664" s="99">
        <f>SUMIFS(通讯通路门店!$U:$U,通讯通路门店!$S:$S,$G1664)</f>
        <v>0</v>
      </c>
      <c r="AT1664" s="99">
        <f>SUMIFS(通讯通路门店!$V:$V,通讯通路门店!$S:$S,$G1664)</f>
        <v>0</v>
      </c>
      <c r="AU1664" s="99">
        <f>SUMIFS(通讯通路门店!$W:$W,通讯通路门店!$S:$S,$G1664)</f>
        <v>0</v>
      </c>
      <c r="AV1664" s="99">
        <f>SUMIFS(通讯通路门店!$Z:$Z,通讯通路门店!$S:$S,$G1664)</f>
        <v>0</v>
      </c>
      <c r="AW1664" s="99">
        <f>SUMIFS(通讯通路门店!$AB:$AB,通讯通路门店!$S:$S,$G1664)</f>
        <v>0</v>
      </c>
      <c r="AX1664" s="99">
        <f>SUMIFS(通讯通路门店!$X:$X,通讯通路门店!$S:$S,$G1664)</f>
        <v>0</v>
      </c>
      <c r="AY1664" s="99">
        <f>SUMIFS(通讯通路门店!$Y:$Y,通讯通路门店!$S:$S,$G1664)</f>
        <v>0</v>
      </c>
      <c r="AZ1664" s="99">
        <f>SUMIFS(通讯通路门店!$AA:$AA,通讯通路门店!$S:$S,$G1664)</f>
        <v>0</v>
      </c>
      <c r="BA1664" s="99">
        <f t="shared" si="128"/>
        <v>0</v>
      </c>
      <c r="BB1664" s="99">
        <f t="shared" si="129"/>
        <v>0</v>
      </c>
      <c r="BC1664" s="99">
        <f>SUMIFS(通讯通路门店!$W:$W,通讯通路门店!$S:$S,$G1664,通讯通路门店!$J:$J,"荣耀体验店")+SUMIFS(通讯通路门店!$W:$W,通讯通路门店!$S:$S,$G1664,通讯通路门店!$J:$J,"荣耀授权专卖店")</f>
        <v>0</v>
      </c>
      <c r="BD1664" s="99">
        <f>SUMIFS(通讯通路门店!$Z:$Z,通讯通路门店!$S:$S,$G1664,通讯通路门店!$J:$J,"VIVO体验店")</f>
        <v>0</v>
      </c>
      <c r="BE1664" s="99">
        <f>SUMIFS(通讯通路门店!$AB:$AB,通讯通路门店!$S:$S,$G1664,通讯通路门店!$J:$J,"OPPO体验店")</f>
        <v>0</v>
      </c>
      <c r="BF1664" s="99">
        <f>SUMIFS(通讯通路门店!$X:$X,通讯通路门店!$S:$S,$G1664,通讯通路门店!$J:$J,"华为授权体验店")+SUMIFS(通讯通路门店!$AA:$AA,通讯通路门店!$S:$S,$G1664,通讯通路门店!$J:$J,"华为堡垒店")</f>
        <v>0</v>
      </c>
      <c r="BG1664" s="99">
        <f>SUMIFS(通讯通路门店!$Y:$Y,通讯通路门店!$S:$S,$G1664,通讯通路门店!$J:$J,"小米体验店")</f>
        <v>0</v>
      </c>
      <c r="BH1664" s="99">
        <f>SUMIFS(通讯通路门店!$AA:$AA,通讯通路门店!$S:$S,$G1664,通讯通路门店!$J:$J,"苹果体验店")</f>
        <v>0</v>
      </c>
      <c r="BI1664" s="99">
        <f>SUMIFS(通讯通路门店!$K:$K,通讯通路门店!$S:$S,$G1664,通讯通路门店!$J:$J,"其他品牌专卖店")</f>
        <v>0</v>
      </c>
      <c r="BJ1664" s="99">
        <f>SUMIFS(通讯通路门店!$AC:$AC,通讯通路门店!$S:$S,$G1664)</f>
        <v>0</v>
      </c>
      <c r="BK1664" s="99">
        <f>SUMIFS(通讯通路门店!$AD:$AD,通讯通路门店!$S:$S,$G1664)</f>
        <v>0</v>
      </c>
      <c r="BL1664" s="99">
        <f>SUMIFS(通讯通路门店!$AE:$AE,通讯通路门店!$S:$S,$G1664)</f>
        <v>0</v>
      </c>
      <c r="BM1664" s="99">
        <f>SUMIFS(通讯通路门店!$AF:$AF,通讯通路门店!$S:$S,$G1664)</f>
        <v>0</v>
      </c>
      <c r="BN1664" s="99">
        <f>SUMIFS(通讯通路门店!$AG:$AG,通讯通路门店!$S:$S,$G1664)</f>
        <v>0</v>
      </c>
      <c r="BO1664" s="99">
        <f>SUMIFS(通讯通路门店!$AH:$AH,通讯通路门店!$S:$S,$G1664)</f>
        <v>0</v>
      </c>
      <c r="BP1664" s="99">
        <f>SUMIFS(通讯通路门店!$AI:$AI,通讯通路门店!$S:$S,$G1664)</f>
        <v>0</v>
      </c>
      <c r="BQ1664" s="83"/>
    </row>
    <row r="1665" spans="1:69">
      <c r="A1665" s="99" t="str">
        <f>IFERROR(_xlfn.XLOOKUP($G1665,通讯通路门店!$S$4:$S$993933,通讯通路门店!$A$4:$A$993933,0,0),"")</f>
        <v>海南省</v>
      </c>
      <c r="B1665" s="99" t="str">
        <f>IFERROR(_xlfn.XLOOKUP($G1665,通讯通路门店!$S$4:$S$993933,通讯通路门店!$B$4:$B$993933,0,0),"")</f>
        <v>昌江黎族自治县</v>
      </c>
      <c r="C1665" s="99" t="str">
        <f>IFERROR(_xlfn.XLOOKUP($G1665,通讯通路门店!$S$4:$S$993933,通讯通路门店!$C$4:$C$993933,0,0),"")</f>
        <v>昌江黎族自治县</v>
      </c>
      <c r="D1665" s="99" t="str">
        <f>IFERROR(_xlfn.XLOOKUP($G1665,通讯通路门店!$S$4:$S$993933,通讯通路门店!$D$4:$D$993933,0,0),"")</f>
        <v>叉河镇</v>
      </c>
      <c r="E1665" s="83"/>
      <c r="F1665" s="83"/>
      <c r="G1665" s="101"/>
      <c r="H1665" s="102">
        <f>IFERROR(_xlfn.XLOOKUP($G1665,通讯通路门店!$S$4:$S$993933,通讯通路门店!$R$4:$R$993933,0,0),"")</f>
        <v>0</v>
      </c>
      <c r="I1665" s="83"/>
      <c r="J1665" s="83"/>
      <c r="K1665" s="83"/>
      <c r="L1665" s="83"/>
      <c r="M1665" s="83"/>
      <c r="N1665" s="83"/>
      <c r="O1665" s="83"/>
      <c r="P1665" s="83"/>
      <c r="Q1665" s="83"/>
      <c r="R1665" s="83"/>
      <c r="S1665" s="83"/>
      <c r="T1665" s="83"/>
      <c r="U1665" s="99">
        <f>COUNTIF(通讯通路门店!$S:$S,$G1665)</f>
        <v>0</v>
      </c>
      <c r="V1665" s="99">
        <f>COUNTIFS(通讯通路门店!$S:$S,$G1665,通讯通路门店!$J:$J,"综合卖场")</f>
        <v>0</v>
      </c>
      <c r="W1665" s="99">
        <f>SUMIFS(通讯通路门店!$AJ:$AJ,通讯通路门店!$S:$S,通讯客户沙盘!$G1665)</f>
        <v>0</v>
      </c>
      <c r="X1665" s="99">
        <f t="shared" si="125"/>
        <v>0</v>
      </c>
      <c r="Y1665" s="99">
        <f>COUNTIFS(通讯通路门店!$S:$S,$G1665,通讯通路门店!$J:$J,"荣耀体验店")+COUNTIFS(通讯通路门店!$S:$S,$G1665,通讯通路门店!$J:$J,"荣耀授权专卖店")</f>
        <v>0</v>
      </c>
      <c r="Z1665" s="99">
        <f>COUNTIFS(通讯通路门店!$S:$S,$G1665,通讯通路门店!$J:$J,"VIVO体验店")</f>
        <v>0</v>
      </c>
      <c r="AA1665" s="99">
        <f>COUNTIFS(通讯通路门店!$S:$S,$G1665,通讯通路门店!$J:$J,"OPPO体验店")</f>
        <v>0</v>
      </c>
      <c r="AB1665" s="99">
        <f>COUNTIFS(通讯通路门店!$S:$S,$G1665,通讯通路门店!$J:$J,"华为授权体验店")+COUNTIFS(通讯通路门店!$S:$S,$G1665,通讯通路门店!$J:$J,"华为堡垒店")</f>
        <v>0</v>
      </c>
      <c r="AC1665" s="99">
        <f>COUNTIFS(通讯通路门店!$S:$S,$G1665,通讯通路门店!$J:$J,"小米体验店")</f>
        <v>0</v>
      </c>
      <c r="AD1665" s="99">
        <f>COUNTIFS(通讯通路门店!$S:$S,$G1665,通讯通路门店!$J:$J,"苹果体验店")</f>
        <v>0</v>
      </c>
      <c r="AE1665" s="99">
        <f>COUNTIFS(通讯通路门店!$S:$S,$G1665,通讯通路门店!$J:$J,"其他品牌专卖店")</f>
        <v>0</v>
      </c>
      <c r="AF1665" s="99">
        <f>SUMIFS(通讯通路门店!$BI:$BI,通讯通路门店!$S:$S,$G1665)</f>
        <v>0</v>
      </c>
      <c r="AG1665" s="99">
        <f>SUMIFS(通讯通路门店!$BH:$BH,通讯通路门店!$S:$S,$G1665)</f>
        <v>0</v>
      </c>
      <c r="AH1665" s="99">
        <f t="shared" si="126"/>
        <v>0</v>
      </c>
      <c r="AI1665" s="99">
        <f>SUMIFS(通讯通路门店!$BB:$BB,通讯通路门店!$S:$S,$G1665)</f>
        <v>0</v>
      </c>
      <c r="AJ1665" s="99">
        <f>SUMIFS(通讯通路门店!$BE:$BE,通讯通路门店!$S:$S,$G1665)</f>
        <v>0</v>
      </c>
      <c r="AK1665" s="99">
        <f>SUMIFS(通讯通路门店!$BG:$BG,通讯通路门店!$S:$S,$G1665)</f>
        <v>0</v>
      </c>
      <c r="AL1665" s="99">
        <f>SUMIFS(通讯通路门店!$BC:$BC,通讯通路门店!$S:$S,$G1665)</f>
        <v>0</v>
      </c>
      <c r="AM1665" s="99">
        <f>SUMIFS(通讯通路门店!$BD:$BD,通讯通路门店!$S:$S,$G1665)</f>
        <v>0</v>
      </c>
      <c r="AN1665" s="99">
        <f>SUMIFS(通讯通路门店!$BF:$BF,通讯通路门店!$S:$S,$G1665)</f>
        <v>0</v>
      </c>
      <c r="AO1665" s="99">
        <f t="shared" si="127"/>
        <v>0</v>
      </c>
      <c r="AP1665" s="99">
        <f>SUMIFS(通讯通路门店!$K:$K,通讯通路门店!$S:$S,$G1665)</f>
        <v>0</v>
      </c>
      <c r="AQ1665" s="83"/>
      <c r="AR1665" s="99">
        <f>SUMIFS(通讯通路门店!$T:$T,通讯通路门店!$S:$S,$G1665)</f>
        <v>0</v>
      </c>
      <c r="AS1665" s="99">
        <f>SUMIFS(通讯通路门店!$U:$U,通讯通路门店!$S:$S,$G1665)</f>
        <v>0</v>
      </c>
      <c r="AT1665" s="99">
        <f>SUMIFS(通讯通路门店!$V:$V,通讯通路门店!$S:$S,$G1665)</f>
        <v>0</v>
      </c>
      <c r="AU1665" s="99">
        <f>SUMIFS(通讯通路门店!$W:$W,通讯通路门店!$S:$S,$G1665)</f>
        <v>0</v>
      </c>
      <c r="AV1665" s="99">
        <f>SUMIFS(通讯通路门店!$Z:$Z,通讯通路门店!$S:$S,$G1665)</f>
        <v>0</v>
      </c>
      <c r="AW1665" s="99">
        <f>SUMIFS(通讯通路门店!$AB:$AB,通讯通路门店!$S:$S,$G1665)</f>
        <v>0</v>
      </c>
      <c r="AX1665" s="99">
        <f>SUMIFS(通讯通路门店!$X:$X,通讯通路门店!$S:$S,$G1665)</f>
        <v>0</v>
      </c>
      <c r="AY1665" s="99">
        <f>SUMIFS(通讯通路门店!$Y:$Y,通讯通路门店!$S:$S,$G1665)</f>
        <v>0</v>
      </c>
      <c r="AZ1665" s="99">
        <f>SUMIFS(通讯通路门店!$AA:$AA,通讯通路门店!$S:$S,$G1665)</f>
        <v>0</v>
      </c>
      <c r="BA1665" s="99">
        <f t="shared" si="128"/>
        <v>0</v>
      </c>
      <c r="BB1665" s="99">
        <f t="shared" si="129"/>
        <v>0</v>
      </c>
      <c r="BC1665" s="99">
        <f>SUMIFS(通讯通路门店!$W:$W,通讯通路门店!$S:$S,$G1665,通讯通路门店!$J:$J,"荣耀体验店")+SUMIFS(通讯通路门店!$W:$W,通讯通路门店!$S:$S,$G1665,通讯通路门店!$J:$J,"荣耀授权专卖店")</f>
        <v>0</v>
      </c>
      <c r="BD1665" s="99">
        <f>SUMIFS(通讯通路门店!$Z:$Z,通讯通路门店!$S:$S,$G1665,通讯通路门店!$J:$J,"VIVO体验店")</f>
        <v>0</v>
      </c>
      <c r="BE1665" s="99">
        <f>SUMIFS(通讯通路门店!$AB:$AB,通讯通路门店!$S:$S,$G1665,通讯通路门店!$J:$J,"OPPO体验店")</f>
        <v>0</v>
      </c>
      <c r="BF1665" s="99">
        <f>SUMIFS(通讯通路门店!$X:$X,通讯通路门店!$S:$S,$G1665,通讯通路门店!$J:$J,"华为授权体验店")+SUMIFS(通讯通路门店!$AA:$AA,通讯通路门店!$S:$S,$G1665,通讯通路门店!$J:$J,"华为堡垒店")</f>
        <v>0</v>
      </c>
      <c r="BG1665" s="99">
        <f>SUMIFS(通讯通路门店!$Y:$Y,通讯通路门店!$S:$S,$G1665,通讯通路门店!$J:$J,"小米体验店")</f>
        <v>0</v>
      </c>
      <c r="BH1665" s="99">
        <f>SUMIFS(通讯通路门店!$AA:$AA,通讯通路门店!$S:$S,$G1665,通讯通路门店!$J:$J,"苹果体验店")</f>
        <v>0</v>
      </c>
      <c r="BI1665" s="99">
        <f>SUMIFS(通讯通路门店!$K:$K,通讯通路门店!$S:$S,$G1665,通讯通路门店!$J:$J,"其他品牌专卖店")</f>
        <v>0</v>
      </c>
      <c r="BJ1665" s="99">
        <f>SUMIFS(通讯通路门店!$AC:$AC,通讯通路门店!$S:$S,$G1665)</f>
        <v>0</v>
      </c>
      <c r="BK1665" s="99">
        <f>SUMIFS(通讯通路门店!$AD:$AD,通讯通路门店!$S:$S,$G1665)</f>
        <v>0</v>
      </c>
      <c r="BL1665" s="99">
        <f>SUMIFS(通讯通路门店!$AE:$AE,通讯通路门店!$S:$S,$G1665)</f>
        <v>0</v>
      </c>
      <c r="BM1665" s="99">
        <f>SUMIFS(通讯通路门店!$AF:$AF,通讯通路门店!$S:$S,$G1665)</f>
        <v>0</v>
      </c>
      <c r="BN1665" s="99">
        <f>SUMIFS(通讯通路门店!$AG:$AG,通讯通路门店!$S:$S,$G1665)</f>
        <v>0</v>
      </c>
      <c r="BO1665" s="99">
        <f>SUMIFS(通讯通路门店!$AH:$AH,通讯通路门店!$S:$S,$G1665)</f>
        <v>0</v>
      </c>
      <c r="BP1665" s="99">
        <f>SUMIFS(通讯通路门店!$AI:$AI,通讯通路门店!$S:$S,$G1665)</f>
        <v>0</v>
      </c>
      <c r="BQ1665" s="83"/>
    </row>
    <row r="1666" spans="1:69">
      <c r="A1666" s="99" t="str">
        <f>IFERROR(_xlfn.XLOOKUP($G1666,通讯通路门店!$S$4:$S$993933,通讯通路门店!$A$4:$A$993933,0,0),"")</f>
        <v>海南省</v>
      </c>
      <c r="B1666" s="99" t="str">
        <f>IFERROR(_xlfn.XLOOKUP($G1666,通讯通路门店!$S$4:$S$993933,通讯通路门店!$B$4:$B$993933,0,0),"")</f>
        <v>昌江黎族自治县</v>
      </c>
      <c r="C1666" s="99" t="str">
        <f>IFERROR(_xlfn.XLOOKUP($G1666,通讯通路门店!$S$4:$S$993933,通讯通路门店!$C$4:$C$993933,0,0),"")</f>
        <v>昌江黎族自治县</v>
      </c>
      <c r="D1666" s="99" t="str">
        <f>IFERROR(_xlfn.XLOOKUP($G1666,通讯通路门店!$S$4:$S$993933,通讯通路门店!$D$4:$D$993933,0,0),"")</f>
        <v>叉河镇</v>
      </c>
      <c r="E1666" s="83"/>
      <c r="F1666" s="83"/>
      <c r="G1666" s="101"/>
      <c r="H1666" s="102">
        <f>IFERROR(_xlfn.XLOOKUP($G1666,通讯通路门店!$S$4:$S$993933,通讯通路门店!$R$4:$R$993933,0,0),"")</f>
        <v>0</v>
      </c>
      <c r="I1666" s="83"/>
      <c r="J1666" s="83"/>
      <c r="K1666" s="83"/>
      <c r="L1666" s="83"/>
      <c r="M1666" s="83"/>
      <c r="N1666" s="83"/>
      <c r="O1666" s="83"/>
      <c r="P1666" s="83"/>
      <c r="Q1666" s="83"/>
      <c r="R1666" s="83"/>
      <c r="S1666" s="83"/>
      <c r="T1666" s="83"/>
      <c r="U1666" s="99">
        <f>COUNTIF(通讯通路门店!$S:$S,$G1666)</f>
        <v>0</v>
      </c>
      <c r="V1666" s="99">
        <f>COUNTIFS(通讯通路门店!$S:$S,$G1666,通讯通路门店!$J:$J,"综合卖场")</f>
        <v>0</v>
      </c>
      <c r="W1666" s="99">
        <f>SUMIFS(通讯通路门店!$AJ:$AJ,通讯通路门店!$S:$S,通讯客户沙盘!$G1666)</f>
        <v>0</v>
      </c>
      <c r="X1666" s="99">
        <f t="shared" si="125"/>
        <v>0</v>
      </c>
      <c r="Y1666" s="99">
        <f>COUNTIFS(通讯通路门店!$S:$S,$G1666,通讯通路门店!$J:$J,"荣耀体验店")+COUNTIFS(通讯通路门店!$S:$S,$G1666,通讯通路门店!$J:$J,"荣耀授权专卖店")</f>
        <v>0</v>
      </c>
      <c r="Z1666" s="99">
        <f>COUNTIFS(通讯通路门店!$S:$S,$G1666,通讯通路门店!$J:$J,"VIVO体验店")</f>
        <v>0</v>
      </c>
      <c r="AA1666" s="99">
        <f>COUNTIFS(通讯通路门店!$S:$S,$G1666,通讯通路门店!$J:$J,"OPPO体验店")</f>
        <v>0</v>
      </c>
      <c r="AB1666" s="99">
        <f>COUNTIFS(通讯通路门店!$S:$S,$G1666,通讯通路门店!$J:$J,"华为授权体验店")+COUNTIFS(通讯通路门店!$S:$S,$G1666,通讯通路门店!$J:$J,"华为堡垒店")</f>
        <v>0</v>
      </c>
      <c r="AC1666" s="99">
        <f>COUNTIFS(通讯通路门店!$S:$S,$G1666,通讯通路门店!$J:$J,"小米体验店")</f>
        <v>0</v>
      </c>
      <c r="AD1666" s="99">
        <f>COUNTIFS(通讯通路门店!$S:$S,$G1666,通讯通路门店!$J:$J,"苹果体验店")</f>
        <v>0</v>
      </c>
      <c r="AE1666" s="99">
        <f>COUNTIFS(通讯通路门店!$S:$S,$G1666,通讯通路门店!$J:$J,"其他品牌专卖店")</f>
        <v>0</v>
      </c>
      <c r="AF1666" s="99">
        <f>SUMIFS(通讯通路门店!$BI:$BI,通讯通路门店!$S:$S,$G1666)</f>
        <v>0</v>
      </c>
      <c r="AG1666" s="99">
        <f>SUMIFS(通讯通路门店!$BH:$BH,通讯通路门店!$S:$S,$G1666)</f>
        <v>0</v>
      </c>
      <c r="AH1666" s="99">
        <f t="shared" si="126"/>
        <v>0</v>
      </c>
      <c r="AI1666" s="99">
        <f>SUMIFS(通讯通路门店!$BB:$BB,通讯通路门店!$S:$S,$G1666)</f>
        <v>0</v>
      </c>
      <c r="AJ1666" s="99">
        <f>SUMIFS(通讯通路门店!$BE:$BE,通讯通路门店!$S:$S,$G1666)</f>
        <v>0</v>
      </c>
      <c r="AK1666" s="99">
        <f>SUMIFS(通讯通路门店!$BG:$BG,通讯通路门店!$S:$S,$G1666)</f>
        <v>0</v>
      </c>
      <c r="AL1666" s="99">
        <f>SUMIFS(通讯通路门店!$BC:$BC,通讯通路门店!$S:$S,$G1666)</f>
        <v>0</v>
      </c>
      <c r="AM1666" s="99">
        <f>SUMIFS(通讯通路门店!$BD:$BD,通讯通路门店!$S:$S,$G1666)</f>
        <v>0</v>
      </c>
      <c r="AN1666" s="99">
        <f>SUMIFS(通讯通路门店!$BF:$BF,通讯通路门店!$S:$S,$G1666)</f>
        <v>0</v>
      </c>
      <c r="AO1666" s="99">
        <f t="shared" si="127"/>
        <v>0</v>
      </c>
      <c r="AP1666" s="99">
        <f>SUMIFS(通讯通路门店!$K:$K,通讯通路门店!$S:$S,$G1666)</f>
        <v>0</v>
      </c>
      <c r="AQ1666" s="83"/>
      <c r="AR1666" s="99">
        <f>SUMIFS(通讯通路门店!$T:$T,通讯通路门店!$S:$S,$G1666)</f>
        <v>0</v>
      </c>
      <c r="AS1666" s="99">
        <f>SUMIFS(通讯通路门店!$U:$U,通讯通路门店!$S:$S,$G1666)</f>
        <v>0</v>
      </c>
      <c r="AT1666" s="99">
        <f>SUMIFS(通讯通路门店!$V:$V,通讯通路门店!$S:$S,$G1666)</f>
        <v>0</v>
      </c>
      <c r="AU1666" s="99">
        <f>SUMIFS(通讯通路门店!$W:$W,通讯通路门店!$S:$S,$G1666)</f>
        <v>0</v>
      </c>
      <c r="AV1666" s="99">
        <f>SUMIFS(通讯通路门店!$Z:$Z,通讯通路门店!$S:$S,$G1666)</f>
        <v>0</v>
      </c>
      <c r="AW1666" s="99">
        <f>SUMIFS(通讯通路门店!$AB:$AB,通讯通路门店!$S:$S,$G1666)</f>
        <v>0</v>
      </c>
      <c r="AX1666" s="99">
        <f>SUMIFS(通讯通路门店!$X:$X,通讯通路门店!$S:$S,$G1666)</f>
        <v>0</v>
      </c>
      <c r="AY1666" s="99">
        <f>SUMIFS(通讯通路门店!$Y:$Y,通讯通路门店!$S:$S,$G1666)</f>
        <v>0</v>
      </c>
      <c r="AZ1666" s="99">
        <f>SUMIFS(通讯通路门店!$AA:$AA,通讯通路门店!$S:$S,$G1666)</f>
        <v>0</v>
      </c>
      <c r="BA1666" s="99">
        <f t="shared" si="128"/>
        <v>0</v>
      </c>
      <c r="BB1666" s="99">
        <f t="shared" si="129"/>
        <v>0</v>
      </c>
      <c r="BC1666" s="99">
        <f>SUMIFS(通讯通路门店!$W:$W,通讯通路门店!$S:$S,$G1666,通讯通路门店!$J:$J,"荣耀体验店")+SUMIFS(通讯通路门店!$W:$W,通讯通路门店!$S:$S,$G1666,通讯通路门店!$J:$J,"荣耀授权专卖店")</f>
        <v>0</v>
      </c>
      <c r="BD1666" s="99">
        <f>SUMIFS(通讯通路门店!$Z:$Z,通讯通路门店!$S:$S,$G1666,通讯通路门店!$J:$J,"VIVO体验店")</f>
        <v>0</v>
      </c>
      <c r="BE1666" s="99">
        <f>SUMIFS(通讯通路门店!$AB:$AB,通讯通路门店!$S:$S,$G1666,通讯通路门店!$J:$J,"OPPO体验店")</f>
        <v>0</v>
      </c>
      <c r="BF1666" s="99">
        <f>SUMIFS(通讯通路门店!$X:$X,通讯通路门店!$S:$S,$G1666,通讯通路门店!$J:$J,"华为授权体验店")+SUMIFS(通讯通路门店!$AA:$AA,通讯通路门店!$S:$S,$G1666,通讯通路门店!$J:$J,"华为堡垒店")</f>
        <v>0</v>
      </c>
      <c r="BG1666" s="99">
        <f>SUMIFS(通讯通路门店!$Y:$Y,通讯通路门店!$S:$S,$G1666,通讯通路门店!$J:$J,"小米体验店")</f>
        <v>0</v>
      </c>
      <c r="BH1666" s="99">
        <f>SUMIFS(通讯通路门店!$AA:$AA,通讯通路门店!$S:$S,$G1666,通讯通路门店!$J:$J,"苹果体验店")</f>
        <v>0</v>
      </c>
      <c r="BI1666" s="99">
        <f>SUMIFS(通讯通路门店!$K:$K,通讯通路门店!$S:$S,$G1666,通讯通路门店!$J:$J,"其他品牌专卖店")</f>
        <v>0</v>
      </c>
      <c r="BJ1666" s="99">
        <f>SUMIFS(通讯通路门店!$AC:$AC,通讯通路门店!$S:$S,$G1666)</f>
        <v>0</v>
      </c>
      <c r="BK1666" s="99">
        <f>SUMIFS(通讯通路门店!$AD:$AD,通讯通路门店!$S:$S,$G1666)</f>
        <v>0</v>
      </c>
      <c r="BL1666" s="99">
        <f>SUMIFS(通讯通路门店!$AE:$AE,通讯通路门店!$S:$S,$G1666)</f>
        <v>0</v>
      </c>
      <c r="BM1666" s="99">
        <f>SUMIFS(通讯通路门店!$AF:$AF,通讯通路门店!$S:$S,$G1666)</f>
        <v>0</v>
      </c>
      <c r="BN1666" s="99">
        <f>SUMIFS(通讯通路门店!$AG:$AG,通讯通路门店!$S:$S,$G1666)</f>
        <v>0</v>
      </c>
      <c r="BO1666" s="99">
        <f>SUMIFS(通讯通路门店!$AH:$AH,通讯通路门店!$S:$S,$G1666)</f>
        <v>0</v>
      </c>
      <c r="BP1666" s="99">
        <f>SUMIFS(通讯通路门店!$AI:$AI,通讯通路门店!$S:$S,$G1666)</f>
        <v>0</v>
      </c>
      <c r="BQ1666" s="83"/>
    </row>
    <row r="1667" spans="1:69">
      <c r="A1667" s="99" t="str">
        <f>IFERROR(_xlfn.XLOOKUP($G1667,通讯通路门店!$S$4:$S$993933,通讯通路门店!$A$4:$A$993933,0,0),"")</f>
        <v>海南省</v>
      </c>
      <c r="B1667" s="99" t="str">
        <f>IFERROR(_xlfn.XLOOKUP($G1667,通讯通路门店!$S$4:$S$993933,通讯通路门店!$B$4:$B$993933,0,0),"")</f>
        <v>昌江黎族自治县</v>
      </c>
      <c r="C1667" s="99" t="str">
        <f>IFERROR(_xlfn.XLOOKUP($G1667,通讯通路门店!$S$4:$S$993933,通讯通路门店!$C$4:$C$993933,0,0),"")</f>
        <v>昌江黎族自治县</v>
      </c>
      <c r="D1667" s="99" t="str">
        <f>IFERROR(_xlfn.XLOOKUP($G1667,通讯通路门店!$S$4:$S$993933,通讯通路门店!$D$4:$D$993933,0,0),"")</f>
        <v>叉河镇</v>
      </c>
      <c r="E1667" s="83"/>
      <c r="F1667" s="83"/>
      <c r="G1667" s="101"/>
      <c r="H1667" s="102">
        <f>IFERROR(_xlfn.XLOOKUP($G1667,通讯通路门店!$S$4:$S$993933,通讯通路门店!$R$4:$R$993933,0,0),"")</f>
        <v>0</v>
      </c>
      <c r="I1667" s="83"/>
      <c r="J1667" s="83"/>
      <c r="K1667" s="83"/>
      <c r="L1667" s="83"/>
      <c r="M1667" s="83"/>
      <c r="N1667" s="83"/>
      <c r="O1667" s="83"/>
      <c r="P1667" s="83"/>
      <c r="Q1667" s="83"/>
      <c r="R1667" s="83"/>
      <c r="S1667" s="83"/>
      <c r="T1667" s="83"/>
      <c r="U1667" s="99">
        <f>COUNTIF(通讯通路门店!$S:$S,$G1667)</f>
        <v>0</v>
      </c>
      <c r="V1667" s="99">
        <f>COUNTIFS(通讯通路门店!$S:$S,$G1667,通讯通路门店!$J:$J,"综合卖场")</f>
        <v>0</v>
      </c>
      <c r="W1667" s="99">
        <f>SUMIFS(通讯通路门店!$AJ:$AJ,通讯通路门店!$S:$S,通讯客户沙盘!$G1667)</f>
        <v>0</v>
      </c>
      <c r="X1667" s="99">
        <f t="shared" si="125"/>
        <v>0</v>
      </c>
      <c r="Y1667" s="99">
        <f>COUNTIFS(通讯通路门店!$S:$S,$G1667,通讯通路门店!$J:$J,"荣耀体验店")+COUNTIFS(通讯通路门店!$S:$S,$G1667,通讯通路门店!$J:$J,"荣耀授权专卖店")</f>
        <v>0</v>
      </c>
      <c r="Z1667" s="99">
        <f>COUNTIFS(通讯通路门店!$S:$S,$G1667,通讯通路门店!$J:$J,"VIVO体验店")</f>
        <v>0</v>
      </c>
      <c r="AA1667" s="99">
        <f>COUNTIFS(通讯通路门店!$S:$S,$G1667,通讯通路门店!$J:$J,"OPPO体验店")</f>
        <v>0</v>
      </c>
      <c r="AB1667" s="99">
        <f>COUNTIFS(通讯通路门店!$S:$S,$G1667,通讯通路门店!$J:$J,"华为授权体验店")+COUNTIFS(通讯通路门店!$S:$S,$G1667,通讯通路门店!$J:$J,"华为堡垒店")</f>
        <v>0</v>
      </c>
      <c r="AC1667" s="99">
        <f>COUNTIFS(通讯通路门店!$S:$S,$G1667,通讯通路门店!$J:$J,"小米体验店")</f>
        <v>0</v>
      </c>
      <c r="AD1667" s="99">
        <f>COUNTIFS(通讯通路门店!$S:$S,$G1667,通讯通路门店!$J:$J,"苹果体验店")</f>
        <v>0</v>
      </c>
      <c r="AE1667" s="99">
        <f>COUNTIFS(通讯通路门店!$S:$S,$G1667,通讯通路门店!$J:$J,"其他品牌专卖店")</f>
        <v>0</v>
      </c>
      <c r="AF1667" s="99">
        <f>SUMIFS(通讯通路门店!$BI:$BI,通讯通路门店!$S:$S,$G1667)</f>
        <v>0</v>
      </c>
      <c r="AG1667" s="99">
        <f>SUMIFS(通讯通路门店!$BH:$BH,通讯通路门店!$S:$S,$G1667)</f>
        <v>0</v>
      </c>
      <c r="AH1667" s="99">
        <f t="shared" si="126"/>
        <v>0</v>
      </c>
      <c r="AI1667" s="99">
        <f>SUMIFS(通讯通路门店!$BB:$BB,通讯通路门店!$S:$S,$G1667)</f>
        <v>0</v>
      </c>
      <c r="AJ1667" s="99">
        <f>SUMIFS(通讯通路门店!$BE:$BE,通讯通路门店!$S:$S,$G1667)</f>
        <v>0</v>
      </c>
      <c r="AK1667" s="99">
        <f>SUMIFS(通讯通路门店!$BG:$BG,通讯通路门店!$S:$S,$G1667)</f>
        <v>0</v>
      </c>
      <c r="AL1667" s="99">
        <f>SUMIFS(通讯通路门店!$BC:$BC,通讯通路门店!$S:$S,$G1667)</f>
        <v>0</v>
      </c>
      <c r="AM1667" s="99">
        <f>SUMIFS(通讯通路门店!$BD:$BD,通讯通路门店!$S:$S,$G1667)</f>
        <v>0</v>
      </c>
      <c r="AN1667" s="99">
        <f>SUMIFS(通讯通路门店!$BF:$BF,通讯通路门店!$S:$S,$G1667)</f>
        <v>0</v>
      </c>
      <c r="AO1667" s="99">
        <f t="shared" si="127"/>
        <v>0</v>
      </c>
      <c r="AP1667" s="99">
        <f>SUMIFS(通讯通路门店!$K:$K,通讯通路门店!$S:$S,$G1667)</f>
        <v>0</v>
      </c>
      <c r="AQ1667" s="83"/>
      <c r="AR1667" s="99">
        <f>SUMIFS(通讯通路门店!$T:$T,通讯通路门店!$S:$S,$G1667)</f>
        <v>0</v>
      </c>
      <c r="AS1667" s="99">
        <f>SUMIFS(通讯通路门店!$U:$U,通讯通路门店!$S:$S,$G1667)</f>
        <v>0</v>
      </c>
      <c r="AT1667" s="99">
        <f>SUMIFS(通讯通路门店!$V:$V,通讯通路门店!$S:$S,$G1667)</f>
        <v>0</v>
      </c>
      <c r="AU1667" s="99">
        <f>SUMIFS(通讯通路门店!$W:$W,通讯通路门店!$S:$S,$G1667)</f>
        <v>0</v>
      </c>
      <c r="AV1667" s="99">
        <f>SUMIFS(通讯通路门店!$Z:$Z,通讯通路门店!$S:$S,$G1667)</f>
        <v>0</v>
      </c>
      <c r="AW1667" s="99">
        <f>SUMIFS(通讯通路门店!$AB:$AB,通讯通路门店!$S:$S,$G1667)</f>
        <v>0</v>
      </c>
      <c r="AX1667" s="99">
        <f>SUMIFS(通讯通路门店!$X:$X,通讯通路门店!$S:$S,$G1667)</f>
        <v>0</v>
      </c>
      <c r="AY1667" s="99">
        <f>SUMIFS(通讯通路门店!$Y:$Y,通讯通路门店!$S:$S,$G1667)</f>
        <v>0</v>
      </c>
      <c r="AZ1667" s="99">
        <f>SUMIFS(通讯通路门店!$AA:$AA,通讯通路门店!$S:$S,$G1667)</f>
        <v>0</v>
      </c>
      <c r="BA1667" s="99">
        <f t="shared" si="128"/>
        <v>0</v>
      </c>
      <c r="BB1667" s="99">
        <f t="shared" si="129"/>
        <v>0</v>
      </c>
      <c r="BC1667" s="99">
        <f>SUMIFS(通讯通路门店!$W:$W,通讯通路门店!$S:$S,$G1667,通讯通路门店!$J:$J,"荣耀体验店")+SUMIFS(通讯通路门店!$W:$W,通讯通路门店!$S:$S,$G1667,通讯通路门店!$J:$J,"荣耀授权专卖店")</f>
        <v>0</v>
      </c>
      <c r="BD1667" s="99">
        <f>SUMIFS(通讯通路门店!$Z:$Z,通讯通路门店!$S:$S,$G1667,通讯通路门店!$J:$J,"VIVO体验店")</f>
        <v>0</v>
      </c>
      <c r="BE1667" s="99">
        <f>SUMIFS(通讯通路门店!$AB:$AB,通讯通路门店!$S:$S,$G1667,通讯通路门店!$J:$J,"OPPO体验店")</f>
        <v>0</v>
      </c>
      <c r="BF1667" s="99">
        <f>SUMIFS(通讯通路门店!$X:$X,通讯通路门店!$S:$S,$G1667,通讯通路门店!$J:$J,"华为授权体验店")+SUMIFS(通讯通路门店!$AA:$AA,通讯通路门店!$S:$S,$G1667,通讯通路门店!$J:$J,"华为堡垒店")</f>
        <v>0</v>
      </c>
      <c r="BG1667" s="99">
        <f>SUMIFS(通讯通路门店!$Y:$Y,通讯通路门店!$S:$S,$G1667,通讯通路门店!$J:$J,"小米体验店")</f>
        <v>0</v>
      </c>
      <c r="BH1667" s="99">
        <f>SUMIFS(通讯通路门店!$AA:$AA,通讯通路门店!$S:$S,$G1667,通讯通路门店!$J:$J,"苹果体验店")</f>
        <v>0</v>
      </c>
      <c r="BI1667" s="99">
        <f>SUMIFS(通讯通路门店!$K:$K,通讯通路门店!$S:$S,$G1667,通讯通路门店!$J:$J,"其他品牌专卖店")</f>
        <v>0</v>
      </c>
      <c r="BJ1667" s="99">
        <f>SUMIFS(通讯通路门店!$AC:$AC,通讯通路门店!$S:$S,$G1667)</f>
        <v>0</v>
      </c>
      <c r="BK1667" s="99">
        <f>SUMIFS(通讯通路门店!$AD:$AD,通讯通路门店!$S:$S,$G1667)</f>
        <v>0</v>
      </c>
      <c r="BL1667" s="99">
        <f>SUMIFS(通讯通路门店!$AE:$AE,通讯通路门店!$S:$S,$G1667)</f>
        <v>0</v>
      </c>
      <c r="BM1667" s="99">
        <f>SUMIFS(通讯通路门店!$AF:$AF,通讯通路门店!$S:$S,$G1667)</f>
        <v>0</v>
      </c>
      <c r="BN1667" s="99">
        <f>SUMIFS(通讯通路门店!$AG:$AG,通讯通路门店!$S:$S,$G1667)</f>
        <v>0</v>
      </c>
      <c r="BO1667" s="99">
        <f>SUMIFS(通讯通路门店!$AH:$AH,通讯通路门店!$S:$S,$G1667)</f>
        <v>0</v>
      </c>
      <c r="BP1667" s="99">
        <f>SUMIFS(通讯通路门店!$AI:$AI,通讯通路门店!$S:$S,$G1667)</f>
        <v>0</v>
      </c>
      <c r="BQ1667" s="83"/>
    </row>
    <row r="1668" spans="1:69">
      <c r="A1668" s="99" t="str">
        <f>IFERROR(_xlfn.XLOOKUP($G1668,通讯通路门店!$S$4:$S$993933,通讯通路门店!$A$4:$A$993933,0,0),"")</f>
        <v>海南省</v>
      </c>
      <c r="B1668" s="99" t="str">
        <f>IFERROR(_xlfn.XLOOKUP($G1668,通讯通路门店!$S$4:$S$993933,通讯通路门店!$B$4:$B$993933,0,0),"")</f>
        <v>昌江黎族自治县</v>
      </c>
      <c r="C1668" s="99" t="str">
        <f>IFERROR(_xlfn.XLOOKUP($G1668,通讯通路门店!$S$4:$S$993933,通讯通路门店!$C$4:$C$993933,0,0),"")</f>
        <v>昌江黎族自治县</v>
      </c>
      <c r="D1668" s="99" t="str">
        <f>IFERROR(_xlfn.XLOOKUP($G1668,通讯通路门店!$S$4:$S$993933,通讯通路门店!$D$4:$D$993933,0,0),"")</f>
        <v>叉河镇</v>
      </c>
      <c r="E1668" s="83"/>
      <c r="F1668" s="83"/>
      <c r="G1668" s="101"/>
      <c r="H1668" s="102">
        <f>IFERROR(_xlfn.XLOOKUP($G1668,通讯通路门店!$S$4:$S$993933,通讯通路门店!$R$4:$R$993933,0,0),"")</f>
        <v>0</v>
      </c>
      <c r="I1668" s="83"/>
      <c r="J1668" s="83"/>
      <c r="K1668" s="83"/>
      <c r="L1668" s="83"/>
      <c r="M1668" s="83"/>
      <c r="N1668" s="83"/>
      <c r="O1668" s="83"/>
      <c r="P1668" s="83"/>
      <c r="Q1668" s="83"/>
      <c r="R1668" s="83"/>
      <c r="S1668" s="83"/>
      <c r="T1668" s="83"/>
      <c r="U1668" s="99">
        <f>COUNTIF(通讯通路门店!$S:$S,$G1668)</f>
        <v>0</v>
      </c>
      <c r="V1668" s="99">
        <f>COUNTIFS(通讯通路门店!$S:$S,$G1668,通讯通路门店!$J:$J,"综合卖场")</f>
        <v>0</v>
      </c>
      <c r="W1668" s="99">
        <f>SUMIFS(通讯通路门店!$AJ:$AJ,通讯通路门店!$S:$S,通讯客户沙盘!$G1668)</f>
        <v>0</v>
      </c>
      <c r="X1668" s="99">
        <f t="shared" ref="X1668:X1731" si="130">Y1668+Z1668+AA1668+AB1668+AC1668+AD1668+AE1668</f>
        <v>0</v>
      </c>
      <c r="Y1668" s="99">
        <f>COUNTIFS(通讯通路门店!$S:$S,$G1668,通讯通路门店!$J:$J,"荣耀体验店")+COUNTIFS(通讯通路门店!$S:$S,$G1668,通讯通路门店!$J:$J,"荣耀授权专卖店")</f>
        <v>0</v>
      </c>
      <c r="Z1668" s="99">
        <f>COUNTIFS(通讯通路门店!$S:$S,$G1668,通讯通路门店!$J:$J,"VIVO体验店")</f>
        <v>0</v>
      </c>
      <c r="AA1668" s="99">
        <f>COUNTIFS(通讯通路门店!$S:$S,$G1668,通讯通路门店!$J:$J,"OPPO体验店")</f>
        <v>0</v>
      </c>
      <c r="AB1668" s="99">
        <f>COUNTIFS(通讯通路门店!$S:$S,$G1668,通讯通路门店!$J:$J,"华为授权体验店")+COUNTIFS(通讯通路门店!$S:$S,$G1668,通讯通路门店!$J:$J,"华为堡垒店")</f>
        <v>0</v>
      </c>
      <c r="AC1668" s="99">
        <f>COUNTIFS(通讯通路门店!$S:$S,$G1668,通讯通路门店!$J:$J,"小米体验店")</f>
        <v>0</v>
      </c>
      <c r="AD1668" s="99">
        <f>COUNTIFS(通讯通路门店!$S:$S,$G1668,通讯通路门店!$J:$J,"苹果体验店")</f>
        <v>0</v>
      </c>
      <c r="AE1668" s="99">
        <f>COUNTIFS(通讯通路门店!$S:$S,$G1668,通讯通路门店!$J:$J,"其他品牌专卖店")</f>
        <v>0</v>
      </c>
      <c r="AF1668" s="99">
        <f>SUMIFS(通讯通路门店!$BI:$BI,通讯通路门店!$S:$S,$G1668)</f>
        <v>0</v>
      </c>
      <c r="AG1668" s="99">
        <f>SUMIFS(通讯通路门店!$BH:$BH,通讯通路门店!$S:$S,$G1668)</f>
        <v>0</v>
      </c>
      <c r="AH1668" s="99">
        <f t="shared" ref="AH1668:AH1731" si="131">AI1668+AJ1668+AK1668+AL1668+AM1668+AN1668</f>
        <v>0</v>
      </c>
      <c r="AI1668" s="99">
        <f>SUMIFS(通讯通路门店!$BB:$BB,通讯通路门店!$S:$S,$G1668)</f>
        <v>0</v>
      </c>
      <c r="AJ1668" s="99">
        <f>SUMIFS(通讯通路门店!$BE:$BE,通讯通路门店!$S:$S,$G1668)</f>
        <v>0</v>
      </c>
      <c r="AK1668" s="99">
        <f>SUMIFS(通讯通路门店!$BG:$BG,通讯通路门店!$S:$S,$G1668)</f>
        <v>0</v>
      </c>
      <c r="AL1668" s="99">
        <f>SUMIFS(通讯通路门店!$BC:$BC,通讯通路门店!$S:$S,$G1668)</f>
        <v>0</v>
      </c>
      <c r="AM1668" s="99">
        <f>SUMIFS(通讯通路门店!$BD:$BD,通讯通路门店!$S:$S,$G1668)</f>
        <v>0</v>
      </c>
      <c r="AN1668" s="99">
        <f>SUMIFS(通讯通路门店!$BF:$BF,通讯通路门店!$S:$S,$G1668)</f>
        <v>0</v>
      </c>
      <c r="AO1668" s="99">
        <f t="shared" ref="AO1668:AO1731" si="132">AP1668+AQ1668</f>
        <v>0</v>
      </c>
      <c r="AP1668" s="99">
        <f>SUMIFS(通讯通路门店!$K:$K,通讯通路门店!$S:$S,$G1668)</f>
        <v>0</v>
      </c>
      <c r="AQ1668" s="83"/>
      <c r="AR1668" s="99">
        <f>SUMIFS(通讯通路门店!$T:$T,通讯通路门店!$S:$S,$G1668)</f>
        <v>0</v>
      </c>
      <c r="AS1668" s="99">
        <f>SUMIFS(通讯通路门店!$U:$U,通讯通路门店!$S:$S,$G1668)</f>
        <v>0</v>
      </c>
      <c r="AT1668" s="99">
        <f>SUMIFS(通讯通路门店!$V:$V,通讯通路门店!$S:$S,$G1668)</f>
        <v>0</v>
      </c>
      <c r="AU1668" s="99">
        <f>SUMIFS(通讯通路门店!$W:$W,通讯通路门店!$S:$S,$G1668)</f>
        <v>0</v>
      </c>
      <c r="AV1668" s="99">
        <f>SUMIFS(通讯通路门店!$Z:$Z,通讯通路门店!$S:$S,$G1668)</f>
        <v>0</v>
      </c>
      <c r="AW1668" s="99">
        <f>SUMIFS(通讯通路门店!$AB:$AB,通讯通路门店!$S:$S,$G1668)</f>
        <v>0</v>
      </c>
      <c r="AX1668" s="99">
        <f>SUMIFS(通讯通路门店!$X:$X,通讯通路门店!$S:$S,$G1668)</f>
        <v>0</v>
      </c>
      <c r="AY1668" s="99">
        <f>SUMIFS(通讯通路门店!$Y:$Y,通讯通路门店!$S:$S,$G1668)</f>
        <v>0</v>
      </c>
      <c r="AZ1668" s="99">
        <f>SUMIFS(通讯通路门店!$AA:$AA,通讯通路门店!$S:$S,$G1668)</f>
        <v>0</v>
      </c>
      <c r="BA1668" s="99">
        <f t="shared" ref="BA1668:BA1731" si="133">AP1668-BB1668</f>
        <v>0</v>
      </c>
      <c r="BB1668" s="99">
        <f t="shared" ref="BB1668:BB1731" si="134">BC1668+BD1668+BE1668+BF1668+BG1668+BH1668</f>
        <v>0</v>
      </c>
      <c r="BC1668" s="99">
        <f>SUMIFS(通讯通路门店!$W:$W,通讯通路门店!$S:$S,$G1668,通讯通路门店!$J:$J,"荣耀体验店")+SUMIFS(通讯通路门店!$W:$W,通讯通路门店!$S:$S,$G1668,通讯通路门店!$J:$J,"荣耀授权专卖店")</f>
        <v>0</v>
      </c>
      <c r="BD1668" s="99">
        <f>SUMIFS(通讯通路门店!$Z:$Z,通讯通路门店!$S:$S,$G1668,通讯通路门店!$J:$J,"VIVO体验店")</f>
        <v>0</v>
      </c>
      <c r="BE1668" s="99">
        <f>SUMIFS(通讯通路门店!$AB:$AB,通讯通路门店!$S:$S,$G1668,通讯通路门店!$J:$J,"OPPO体验店")</f>
        <v>0</v>
      </c>
      <c r="BF1668" s="99">
        <f>SUMIFS(通讯通路门店!$X:$X,通讯通路门店!$S:$S,$G1668,通讯通路门店!$J:$J,"华为授权体验店")+SUMIFS(通讯通路门店!$AA:$AA,通讯通路门店!$S:$S,$G1668,通讯通路门店!$J:$J,"华为堡垒店")</f>
        <v>0</v>
      </c>
      <c r="BG1668" s="99">
        <f>SUMIFS(通讯通路门店!$Y:$Y,通讯通路门店!$S:$S,$G1668,通讯通路门店!$J:$J,"小米体验店")</f>
        <v>0</v>
      </c>
      <c r="BH1668" s="99">
        <f>SUMIFS(通讯通路门店!$AA:$AA,通讯通路门店!$S:$S,$G1668,通讯通路门店!$J:$J,"苹果体验店")</f>
        <v>0</v>
      </c>
      <c r="BI1668" s="99">
        <f>SUMIFS(通讯通路门店!$K:$K,通讯通路门店!$S:$S,$G1668,通讯通路门店!$J:$J,"其他品牌专卖店")</f>
        <v>0</v>
      </c>
      <c r="BJ1668" s="99">
        <f>SUMIFS(通讯通路门店!$AC:$AC,通讯通路门店!$S:$S,$G1668)</f>
        <v>0</v>
      </c>
      <c r="BK1668" s="99">
        <f>SUMIFS(通讯通路门店!$AD:$AD,通讯通路门店!$S:$S,$G1668)</f>
        <v>0</v>
      </c>
      <c r="BL1668" s="99">
        <f>SUMIFS(通讯通路门店!$AE:$AE,通讯通路门店!$S:$S,$G1668)</f>
        <v>0</v>
      </c>
      <c r="BM1668" s="99">
        <f>SUMIFS(通讯通路门店!$AF:$AF,通讯通路门店!$S:$S,$G1668)</f>
        <v>0</v>
      </c>
      <c r="BN1668" s="99">
        <f>SUMIFS(通讯通路门店!$AG:$AG,通讯通路门店!$S:$S,$G1668)</f>
        <v>0</v>
      </c>
      <c r="BO1668" s="99">
        <f>SUMIFS(通讯通路门店!$AH:$AH,通讯通路门店!$S:$S,$G1668)</f>
        <v>0</v>
      </c>
      <c r="BP1668" s="99">
        <f>SUMIFS(通讯通路门店!$AI:$AI,通讯通路门店!$S:$S,$G1668)</f>
        <v>0</v>
      </c>
      <c r="BQ1668" s="83"/>
    </row>
    <row r="1669" spans="1:69">
      <c r="A1669" s="99" t="str">
        <f>IFERROR(_xlfn.XLOOKUP($G1669,通讯通路门店!$S$4:$S$993933,通讯通路门店!$A$4:$A$993933,0,0),"")</f>
        <v>海南省</v>
      </c>
      <c r="B1669" s="99" t="str">
        <f>IFERROR(_xlfn.XLOOKUP($G1669,通讯通路门店!$S$4:$S$993933,通讯通路门店!$B$4:$B$993933,0,0),"")</f>
        <v>昌江黎族自治县</v>
      </c>
      <c r="C1669" s="99" t="str">
        <f>IFERROR(_xlfn.XLOOKUP($G1669,通讯通路门店!$S$4:$S$993933,通讯通路门店!$C$4:$C$993933,0,0),"")</f>
        <v>昌江黎族自治县</v>
      </c>
      <c r="D1669" s="99" t="str">
        <f>IFERROR(_xlfn.XLOOKUP($G1669,通讯通路门店!$S$4:$S$993933,通讯通路门店!$D$4:$D$993933,0,0),"")</f>
        <v>叉河镇</v>
      </c>
      <c r="E1669" s="83"/>
      <c r="F1669" s="83"/>
      <c r="G1669" s="101"/>
      <c r="H1669" s="102">
        <f>IFERROR(_xlfn.XLOOKUP($G1669,通讯通路门店!$S$4:$S$993933,通讯通路门店!$R$4:$R$993933,0,0),"")</f>
        <v>0</v>
      </c>
      <c r="I1669" s="83"/>
      <c r="J1669" s="83"/>
      <c r="K1669" s="83"/>
      <c r="L1669" s="83"/>
      <c r="M1669" s="83"/>
      <c r="N1669" s="83"/>
      <c r="O1669" s="83"/>
      <c r="P1669" s="83"/>
      <c r="Q1669" s="83"/>
      <c r="R1669" s="83"/>
      <c r="S1669" s="83"/>
      <c r="T1669" s="83"/>
      <c r="U1669" s="99">
        <f>COUNTIF(通讯通路门店!$S:$S,$G1669)</f>
        <v>0</v>
      </c>
      <c r="V1669" s="99">
        <f>COUNTIFS(通讯通路门店!$S:$S,$G1669,通讯通路门店!$J:$J,"综合卖场")</f>
        <v>0</v>
      </c>
      <c r="W1669" s="99">
        <f>SUMIFS(通讯通路门店!$AJ:$AJ,通讯通路门店!$S:$S,通讯客户沙盘!$G1669)</f>
        <v>0</v>
      </c>
      <c r="X1669" s="99">
        <f t="shared" si="130"/>
        <v>0</v>
      </c>
      <c r="Y1669" s="99">
        <f>COUNTIFS(通讯通路门店!$S:$S,$G1669,通讯通路门店!$J:$J,"荣耀体验店")+COUNTIFS(通讯通路门店!$S:$S,$G1669,通讯通路门店!$J:$J,"荣耀授权专卖店")</f>
        <v>0</v>
      </c>
      <c r="Z1669" s="99">
        <f>COUNTIFS(通讯通路门店!$S:$S,$G1669,通讯通路门店!$J:$J,"VIVO体验店")</f>
        <v>0</v>
      </c>
      <c r="AA1669" s="99">
        <f>COUNTIFS(通讯通路门店!$S:$S,$G1669,通讯通路门店!$J:$J,"OPPO体验店")</f>
        <v>0</v>
      </c>
      <c r="AB1669" s="99">
        <f>COUNTIFS(通讯通路门店!$S:$S,$G1669,通讯通路门店!$J:$J,"华为授权体验店")+COUNTIFS(通讯通路门店!$S:$S,$G1669,通讯通路门店!$J:$J,"华为堡垒店")</f>
        <v>0</v>
      </c>
      <c r="AC1669" s="99">
        <f>COUNTIFS(通讯通路门店!$S:$S,$G1669,通讯通路门店!$J:$J,"小米体验店")</f>
        <v>0</v>
      </c>
      <c r="AD1669" s="99">
        <f>COUNTIFS(通讯通路门店!$S:$S,$G1669,通讯通路门店!$J:$J,"苹果体验店")</f>
        <v>0</v>
      </c>
      <c r="AE1669" s="99">
        <f>COUNTIFS(通讯通路门店!$S:$S,$G1669,通讯通路门店!$J:$J,"其他品牌专卖店")</f>
        <v>0</v>
      </c>
      <c r="AF1669" s="99">
        <f>SUMIFS(通讯通路门店!$BI:$BI,通讯通路门店!$S:$S,$G1669)</f>
        <v>0</v>
      </c>
      <c r="AG1669" s="99">
        <f>SUMIFS(通讯通路门店!$BH:$BH,通讯通路门店!$S:$S,$G1669)</f>
        <v>0</v>
      </c>
      <c r="AH1669" s="99">
        <f t="shared" si="131"/>
        <v>0</v>
      </c>
      <c r="AI1669" s="99">
        <f>SUMIFS(通讯通路门店!$BB:$BB,通讯通路门店!$S:$S,$G1669)</f>
        <v>0</v>
      </c>
      <c r="AJ1669" s="99">
        <f>SUMIFS(通讯通路门店!$BE:$BE,通讯通路门店!$S:$S,$G1669)</f>
        <v>0</v>
      </c>
      <c r="AK1669" s="99">
        <f>SUMIFS(通讯通路门店!$BG:$BG,通讯通路门店!$S:$S,$G1669)</f>
        <v>0</v>
      </c>
      <c r="AL1669" s="99">
        <f>SUMIFS(通讯通路门店!$BC:$BC,通讯通路门店!$S:$S,$G1669)</f>
        <v>0</v>
      </c>
      <c r="AM1669" s="99">
        <f>SUMIFS(通讯通路门店!$BD:$BD,通讯通路门店!$S:$S,$G1669)</f>
        <v>0</v>
      </c>
      <c r="AN1669" s="99">
        <f>SUMIFS(通讯通路门店!$BF:$BF,通讯通路门店!$S:$S,$G1669)</f>
        <v>0</v>
      </c>
      <c r="AO1669" s="99">
        <f t="shared" si="132"/>
        <v>0</v>
      </c>
      <c r="AP1669" s="99">
        <f>SUMIFS(通讯通路门店!$K:$K,通讯通路门店!$S:$S,$G1669)</f>
        <v>0</v>
      </c>
      <c r="AQ1669" s="83"/>
      <c r="AR1669" s="99">
        <f>SUMIFS(通讯通路门店!$T:$T,通讯通路门店!$S:$S,$G1669)</f>
        <v>0</v>
      </c>
      <c r="AS1669" s="99">
        <f>SUMIFS(通讯通路门店!$U:$U,通讯通路门店!$S:$S,$G1669)</f>
        <v>0</v>
      </c>
      <c r="AT1669" s="99">
        <f>SUMIFS(通讯通路门店!$V:$V,通讯通路门店!$S:$S,$G1669)</f>
        <v>0</v>
      </c>
      <c r="AU1669" s="99">
        <f>SUMIFS(通讯通路门店!$W:$W,通讯通路门店!$S:$S,$G1669)</f>
        <v>0</v>
      </c>
      <c r="AV1669" s="99">
        <f>SUMIFS(通讯通路门店!$Z:$Z,通讯通路门店!$S:$S,$G1669)</f>
        <v>0</v>
      </c>
      <c r="AW1669" s="99">
        <f>SUMIFS(通讯通路门店!$AB:$AB,通讯通路门店!$S:$S,$G1669)</f>
        <v>0</v>
      </c>
      <c r="AX1669" s="99">
        <f>SUMIFS(通讯通路门店!$X:$X,通讯通路门店!$S:$S,$G1669)</f>
        <v>0</v>
      </c>
      <c r="AY1669" s="99">
        <f>SUMIFS(通讯通路门店!$Y:$Y,通讯通路门店!$S:$S,$G1669)</f>
        <v>0</v>
      </c>
      <c r="AZ1669" s="99">
        <f>SUMIFS(通讯通路门店!$AA:$AA,通讯通路门店!$S:$S,$G1669)</f>
        <v>0</v>
      </c>
      <c r="BA1669" s="99">
        <f t="shared" si="133"/>
        <v>0</v>
      </c>
      <c r="BB1669" s="99">
        <f t="shared" si="134"/>
        <v>0</v>
      </c>
      <c r="BC1669" s="99">
        <f>SUMIFS(通讯通路门店!$W:$W,通讯通路门店!$S:$S,$G1669,通讯通路门店!$J:$J,"荣耀体验店")+SUMIFS(通讯通路门店!$W:$W,通讯通路门店!$S:$S,$G1669,通讯通路门店!$J:$J,"荣耀授权专卖店")</f>
        <v>0</v>
      </c>
      <c r="BD1669" s="99">
        <f>SUMIFS(通讯通路门店!$Z:$Z,通讯通路门店!$S:$S,$G1669,通讯通路门店!$J:$J,"VIVO体验店")</f>
        <v>0</v>
      </c>
      <c r="BE1669" s="99">
        <f>SUMIFS(通讯通路门店!$AB:$AB,通讯通路门店!$S:$S,$G1669,通讯通路门店!$J:$J,"OPPO体验店")</f>
        <v>0</v>
      </c>
      <c r="BF1669" s="99">
        <f>SUMIFS(通讯通路门店!$X:$X,通讯通路门店!$S:$S,$G1669,通讯通路门店!$J:$J,"华为授权体验店")+SUMIFS(通讯通路门店!$AA:$AA,通讯通路门店!$S:$S,$G1669,通讯通路门店!$J:$J,"华为堡垒店")</f>
        <v>0</v>
      </c>
      <c r="BG1669" s="99">
        <f>SUMIFS(通讯通路门店!$Y:$Y,通讯通路门店!$S:$S,$G1669,通讯通路门店!$J:$J,"小米体验店")</f>
        <v>0</v>
      </c>
      <c r="BH1669" s="99">
        <f>SUMIFS(通讯通路门店!$AA:$AA,通讯通路门店!$S:$S,$G1669,通讯通路门店!$J:$J,"苹果体验店")</f>
        <v>0</v>
      </c>
      <c r="BI1669" s="99">
        <f>SUMIFS(通讯通路门店!$K:$K,通讯通路门店!$S:$S,$G1669,通讯通路门店!$J:$J,"其他品牌专卖店")</f>
        <v>0</v>
      </c>
      <c r="BJ1669" s="99">
        <f>SUMIFS(通讯通路门店!$AC:$AC,通讯通路门店!$S:$S,$G1669)</f>
        <v>0</v>
      </c>
      <c r="BK1669" s="99">
        <f>SUMIFS(通讯通路门店!$AD:$AD,通讯通路门店!$S:$S,$G1669)</f>
        <v>0</v>
      </c>
      <c r="BL1669" s="99">
        <f>SUMIFS(通讯通路门店!$AE:$AE,通讯通路门店!$S:$S,$G1669)</f>
        <v>0</v>
      </c>
      <c r="BM1669" s="99">
        <f>SUMIFS(通讯通路门店!$AF:$AF,通讯通路门店!$S:$S,$G1669)</f>
        <v>0</v>
      </c>
      <c r="BN1669" s="99">
        <f>SUMIFS(通讯通路门店!$AG:$AG,通讯通路门店!$S:$S,$G1669)</f>
        <v>0</v>
      </c>
      <c r="BO1669" s="99">
        <f>SUMIFS(通讯通路门店!$AH:$AH,通讯通路门店!$S:$S,$G1669)</f>
        <v>0</v>
      </c>
      <c r="BP1669" s="99">
        <f>SUMIFS(通讯通路门店!$AI:$AI,通讯通路门店!$S:$S,$G1669)</f>
        <v>0</v>
      </c>
      <c r="BQ1669" s="83"/>
    </row>
    <row r="1670" spans="1:69">
      <c r="A1670" s="99" t="str">
        <f>IFERROR(_xlfn.XLOOKUP($G1670,通讯通路门店!$S$4:$S$993933,通讯通路门店!$A$4:$A$993933,0,0),"")</f>
        <v>海南省</v>
      </c>
      <c r="B1670" s="99" t="str">
        <f>IFERROR(_xlfn.XLOOKUP($G1670,通讯通路门店!$S$4:$S$993933,通讯通路门店!$B$4:$B$993933,0,0),"")</f>
        <v>昌江黎族自治县</v>
      </c>
      <c r="C1670" s="99" t="str">
        <f>IFERROR(_xlfn.XLOOKUP($G1670,通讯通路门店!$S$4:$S$993933,通讯通路门店!$C$4:$C$993933,0,0),"")</f>
        <v>昌江黎族自治县</v>
      </c>
      <c r="D1670" s="99" t="str">
        <f>IFERROR(_xlfn.XLOOKUP($G1670,通讯通路门店!$S$4:$S$993933,通讯通路门店!$D$4:$D$993933,0,0),"")</f>
        <v>叉河镇</v>
      </c>
      <c r="E1670" s="83"/>
      <c r="F1670" s="83"/>
      <c r="G1670" s="101"/>
      <c r="H1670" s="102">
        <f>IFERROR(_xlfn.XLOOKUP($G1670,通讯通路门店!$S$4:$S$993933,通讯通路门店!$R$4:$R$993933,0,0),"")</f>
        <v>0</v>
      </c>
      <c r="I1670" s="83"/>
      <c r="J1670" s="83"/>
      <c r="K1670" s="83"/>
      <c r="L1670" s="83"/>
      <c r="M1670" s="83"/>
      <c r="N1670" s="83"/>
      <c r="O1670" s="83"/>
      <c r="P1670" s="83"/>
      <c r="Q1670" s="83"/>
      <c r="R1670" s="83"/>
      <c r="S1670" s="83"/>
      <c r="T1670" s="83"/>
      <c r="U1670" s="99">
        <f>COUNTIF(通讯通路门店!$S:$S,$G1670)</f>
        <v>0</v>
      </c>
      <c r="V1670" s="99">
        <f>COUNTIFS(通讯通路门店!$S:$S,$G1670,通讯通路门店!$J:$J,"综合卖场")</f>
        <v>0</v>
      </c>
      <c r="W1670" s="99">
        <f>SUMIFS(通讯通路门店!$AJ:$AJ,通讯通路门店!$S:$S,通讯客户沙盘!$G1670)</f>
        <v>0</v>
      </c>
      <c r="X1670" s="99">
        <f t="shared" si="130"/>
        <v>0</v>
      </c>
      <c r="Y1670" s="99">
        <f>COUNTIFS(通讯通路门店!$S:$S,$G1670,通讯通路门店!$J:$J,"荣耀体验店")+COUNTIFS(通讯通路门店!$S:$S,$G1670,通讯通路门店!$J:$J,"荣耀授权专卖店")</f>
        <v>0</v>
      </c>
      <c r="Z1670" s="99">
        <f>COUNTIFS(通讯通路门店!$S:$S,$G1670,通讯通路门店!$J:$J,"VIVO体验店")</f>
        <v>0</v>
      </c>
      <c r="AA1670" s="99">
        <f>COUNTIFS(通讯通路门店!$S:$S,$G1670,通讯通路门店!$J:$J,"OPPO体验店")</f>
        <v>0</v>
      </c>
      <c r="AB1670" s="99">
        <f>COUNTIFS(通讯通路门店!$S:$S,$G1670,通讯通路门店!$J:$J,"华为授权体验店")+COUNTIFS(通讯通路门店!$S:$S,$G1670,通讯通路门店!$J:$J,"华为堡垒店")</f>
        <v>0</v>
      </c>
      <c r="AC1670" s="99">
        <f>COUNTIFS(通讯通路门店!$S:$S,$G1670,通讯通路门店!$J:$J,"小米体验店")</f>
        <v>0</v>
      </c>
      <c r="AD1670" s="99">
        <f>COUNTIFS(通讯通路门店!$S:$S,$G1670,通讯通路门店!$J:$J,"苹果体验店")</f>
        <v>0</v>
      </c>
      <c r="AE1670" s="99">
        <f>COUNTIFS(通讯通路门店!$S:$S,$G1670,通讯通路门店!$J:$J,"其他品牌专卖店")</f>
        <v>0</v>
      </c>
      <c r="AF1670" s="99">
        <f>SUMIFS(通讯通路门店!$BI:$BI,通讯通路门店!$S:$S,$G1670)</f>
        <v>0</v>
      </c>
      <c r="AG1670" s="99">
        <f>SUMIFS(通讯通路门店!$BH:$BH,通讯通路门店!$S:$S,$G1670)</f>
        <v>0</v>
      </c>
      <c r="AH1670" s="99">
        <f t="shared" si="131"/>
        <v>0</v>
      </c>
      <c r="AI1670" s="99">
        <f>SUMIFS(通讯通路门店!$BB:$BB,通讯通路门店!$S:$S,$G1670)</f>
        <v>0</v>
      </c>
      <c r="AJ1670" s="99">
        <f>SUMIFS(通讯通路门店!$BE:$BE,通讯通路门店!$S:$S,$G1670)</f>
        <v>0</v>
      </c>
      <c r="AK1670" s="99">
        <f>SUMIFS(通讯通路门店!$BG:$BG,通讯通路门店!$S:$S,$G1670)</f>
        <v>0</v>
      </c>
      <c r="AL1670" s="99">
        <f>SUMIFS(通讯通路门店!$BC:$BC,通讯通路门店!$S:$S,$G1670)</f>
        <v>0</v>
      </c>
      <c r="AM1670" s="99">
        <f>SUMIFS(通讯通路门店!$BD:$BD,通讯通路门店!$S:$S,$G1670)</f>
        <v>0</v>
      </c>
      <c r="AN1670" s="99">
        <f>SUMIFS(通讯通路门店!$BF:$BF,通讯通路门店!$S:$S,$G1670)</f>
        <v>0</v>
      </c>
      <c r="AO1670" s="99">
        <f t="shared" si="132"/>
        <v>0</v>
      </c>
      <c r="AP1670" s="99">
        <f>SUMIFS(通讯通路门店!$K:$K,通讯通路门店!$S:$S,$G1670)</f>
        <v>0</v>
      </c>
      <c r="AQ1670" s="83"/>
      <c r="AR1670" s="99">
        <f>SUMIFS(通讯通路门店!$T:$T,通讯通路门店!$S:$S,$G1670)</f>
        <v>0</v>
      </c>
      <c r="AS1670" s="99">
        <f>SUMIFS(通讯通路门店!$U:$U,通讯通路门店!$S:$S,$G1670)</f>
        <v>0</v>
      </c>
      <c r="AT1670" s="99">
        <f>SUMIFS(通讯通路门店!$V:$V,通讯通路门店!$S:$S,$G1670)</f>
        <v>0</v>
      </c>
      <c r="AU1670" s="99">
        <f>SUMIFS(通讯通路门店!$W:$W,通讯通路门店!$S:$S,$G1670)</f>
        <v>0</v>
      </c>
      <c r="AV1670" s="99">
        <f>SUMIFS(通讯通路门店!$Z:$Z,通讯通路门店!$S:$S,$G1670)</f>
        <v>0</v>
      </c>
      <c r="AW1670" s="99">
        <f>SUMIFS(通讯通路门店!$AB:$AB,通讯通路门店!$S:$S,$G1670)</f>
        <v>0</v>
      </c>
      <c r="AX1670" s="99">
        <f>SUMIFS(通讯通路门店!$X:$X,通讯通路门店!$S:$S,$G1670)</f>
        <v>0</v>
      </c>
      <c r="AY1670" s="99">
        <f>SUMIFS(通讯通路门店!$Y:$Y,通讯通路门店!$S:$S,$G1670)</f>
        <v>0</v>
      </c>
      <c r="AZ1670" s="99">
        <f>SUMIFS(通讯通路门店!$AA:$AA,通讯通路门店!$S:$S,$G1670)</f>
        <v>0</v>
      </c>
      <c r="BA1670" s="99">
        <f t="shared" si="133"/>
        <v>0</v>
      </c>
      <c r="BB1670" s="99">
        <f t="shared" si="134"/>
        <v>0</v>
      </c>
      <c r="BC1670" s="99">
        <f>SUMIFS(通讯通路门店!$W:$W,通讯通路门店!$S:$S,$G1670,通讯通路门店!$J:$J,"荣耀体验店")+SUMIFS(通讯通路门店!$W:$W,通讯通路门店!$S:$S,$G1670,通讯通路门店!$J:$J,"荣耀授权专卖店")</f>
        <v>0</v>
      </c>
      <c r="BD1670" s="99">
        <f>SUMIFS(通讯通路门店!$Z:$Z,通讯通路门店!$S:$S,$G1670,通讯通路门店!$J:$J,"VIVO体验店")</f>
        <v>0</v>
      </c>
      <c r="BE1670" s="99">
        <f>SUMIFS(通讯通路门店!$AB:$AB,通讯通路门店!$S:$S,$G1670,通讯通路门店!$J:$J,"OPPO体验店")</f>
        <v>0</v>
      </c>
      <c r="BF1670" s="99">
        <f>SUMIFS(通讯通路门店!$X:$X,通讯通路门店!$S:$S,$G1670,通讯通路门店!$J:$J,"华为授权体验店")+SUMIFS(通讯通路门店!$AA:$AA,通讯通路门店!$S:$S,$G1670,通讯通路门店!$J:$J,"华为堡垒店")</f>
        <v>0</v>
      </c>
      <c r="BG1670" s="99">
        <f>SUMIFS(通讯通路门店!$Y:$Y,通讯通路门店!$S:$S,$G1670,通讯通路门店!$J:$J,"小米体验店")</f>
        <v>0</v>
      </c>
      <c r="BH1670" s="99">
        <f>SUMIFS(通讯通路门店!$AA:$AA,通讯通路门店!$S:$S,$G1670,通讯通路门店!$J:$J,"苹果体验店")</f>
        <v>0</v>
      </c>
      <c r="BI1670" s="99">
        <f>SUMIFS(通讯通路门店!$K:$K,通讯通路门店!$S:$S,$G1670,通讯通路门店!$J:$J,"其他品牌专卖店")</f>
        <v>0</v>
      </c>
      <c r="BJ1670" s="99">
        <f>SUMIFS(通讯通路门店!$AC:$AC,通讯通路门店!$S:$S,$G1670)</f>
        <v>0</v>
      </c>
      <c r="BK1670" s="99">
        <f>SUMIFS(通讯通路门店!$AD:$AD,通讯通路门店!$S:$S,$G1670)</f>
        <v>0</v>
      </c>
      <c r="BL1670" s="99">
        <f>SUMIFS(通讯通路门店!$AE:$AE,通讯通路门店!$S:$S,$G1670)</f>
        <v>0</v>
      </c>
      <c r="BM1670" s="99">
        <f>SUMIFS(通讯通路门店!$AF:$AF,通讯通路门店!$S:$S,$G1670)</f>
        <v>0</v>
      </c>
      <c r="BN1670" s="99">
        <f>SUMIFS(通讯通路门店!$AG:$AG,通讯通路门店!$S:$S,$G1670)</f>
        <v>0</v>
      </c>
      <c r="BO1670" s="99">
        <f>SUMIFS(通讯通路门店!$AH:$AH,通讯通路门店!$S:$S,$G1670)</f>
        <v>0</v>
      </c>
      <c r="BP1670" s="99">
        <f>SUMIFS(通讯通路门店!$AI:$AI,通讯通路门店!$S:$S,$G1670)</f>
        <v>0</v>
      </c>
      <c r="BQ1670" s="83"/>
    </row>
    <row r="1671" spans="1:69">
      <c r="A1671" s="99" t="str">
        <f>IFERROR(_xlfn.XLOOKUP($G1671,通讯通路门店!$S$4:$S$993933,通讯通路门店!$A$4:$A$993933,0,0),"")</f>
        <v>海南省</v>
      </c>
      <c r="B1671" s="99" t="str">
        <f>IFERROR(_xlfn.XLOOKUP($G1671,通讯通路门店!$S$4:$S$993933,通讯通路门店!$B$4:$B$993933,0,0),"")</f>
        <v>昌江黎族自治县</v>
      </c>
      <c r="C1671" s="99" t="str">
        <f>IFERROR(_xlfn.XLOOKUP($G1671,通讯通路门店!$S$4:$S$993933,通讯通路门店!$C$4:$C$993933,0,0),"")</f>
        <v>昌江黎族自治县</v>
      </c>
      <c r="D1671" s="99" t="str">
        <f>IFERROR(_xlfn.XLOOKUP($G1671,通讯通路门店!$S$4:$S$993933,通讯通路门店!$D$4:$D$993933,0,0),"")</f>
        <v>叉河镇</v>
      </c>
      <c r="E1671" s="83"/>
      <c r="F1671" s="83"/>
      <c r="G1671" s="101"/>
      <c r="H1671" s="102">
        <f>IFERROR(_xlfn.XLOOKUP($G1671,通讯通路门店!$S$4:$S$993933,通讯通路门店!$R$4:$R$993933,0,0),"")</f>
        <v>0</v>
      </c>
      <c r="I1671" s="83"/>
      <c r="J1671" s="83"/>
      <c r="K1671" s="83"/>
      <c r="L1671" s="83"/>
      <c r="M1671" s="83"/>
      <c r="N1671" s="83"/>
      <c r="O1671" s="83"/>
      <c r="P1671" s="83"/>
      <c r="Q1671" s="83"/>
      <c r="R1671" s="83"/>
      <c r="S1671" s="83"/>
      <c r="T1671" s="83"/>
      <c r="U1671" s="99">
        <f>COUNTIF(通讯通路门店!$S:$S,$G1671)</f>
        <v>0</v>
      </c>
      <c r="V1671" s="99">
        <f>COUNTIFS(通讯通路门店!$S:$S,$G1671,通讯通路门店!$J:$J,"综合卖场")</f>
        <v>0</v>
      </c>
      <c r="W1671" s="99">
        <f>SUMIFS(通讯通路门店!$AJ:$AJ,通讯通路门店!$S:$S,通讯客户沙盘!$G1671)</f>
        <v>0</v>
      </c>
      <c r="X1671" s="99">
        <f t="shared" si="130"/>
        <v>0</v>
      </c>
      <c r="Y1671" s="99">
        <f>COUNTIFS(通讯通路门店!$S:$S,$G1671,通讯通路门店!$J:$J,"荣耀体验店")+COUNTIFS(通讯通路门店!$S:$S,$G1671,通讯通路门店!$J:$J,"荣耀授权专卖店")</f>
        <v>0</v>
      </c>
      <c r="Z1671" s="99">
        <f>COUNTIFS(通讯通路门店!$S:$S,$G1671,通讯通路门店!$J:$J,"VIVO体验店")</f>
        <v>0</v>
      </c>
      <c r="AA1671" s="99">
        <f>COUNTIFS(通讯通路门店!$S:$S,$G1671,通讯通路门店!$J:$J,"OPPO体验店")</f>
        <v>0</v>
      </c>
      <c r="AB1671" s="99">
        <f>COUNTIFS(通讯通路门店!$S:$S,$G1671,通讯通路门店!$J:$J,"华为授权体验店")+COUNTIFS(通讯通路门店!$S:$S,$G1671,通讯通路门店!$J:$J,"华为堡垒店")</f>
        <v>0</v>
      </c>
      <c r="AC1671" s="99">
        <f>COUNTIFS(通讯通路门店!$S:$S,$G1671,通讯通路门店!$J:$J,"小米体验店")</f>
        <v>0</v>
      </c>
      <c r="AD1671" s="99">
        <f>COUNTIFS(通讯通路门店!$S:$S,$G1671,通讯通路门店!$J:$J,"苹果体验店")</f>
        <v>0</v>
      </c>
      <c r="AE1671" s="99">
        <f>COUNTIFS(通讯通路门店!$S:$S,$G1671,通讯通路门店!$J:$J,"其他品牌专卖店")</f>
        <v>0</v>
      </c>
      <c r="AF1671" s="99">
        <f>SUMIFS(通讯通路门店!$BI:$BI,通讯通路门店!$S:$S,$G1671)</f>
        <v>0</v>
      </c>
      <c r="AG1671" s="99">
        <f>SUMIFS(通讯通路门店!$BH:$BH,通讯通路门店!$S:$S,$G1671)</f>
        <v>0</v>
      </c>
      <c r="AH1671" s="99">
        <f t="shared" si="131"/>
        <v>0</v>
      </c>
      <c r="AI1671" s="99">
        <f>SUMIFS(通讯通路门店!$BB:$BB,通讯通路门店!$S:$S,$G1671)</f>
        <v>0</v>
      </c>
      <c r="AJ1671" s="99">
        <f>SUMIFS(通讯通路门店!$BE:$BE,通讯通路门店!$S:$S,$G1671)</f>
        <v>0</v>
      </c>
      <c r="AK1671" s="99">
        <f>SUMIFS(通讯通路门店!$BG:$BG,通讯通路门店!$S:$S,$G1671)</f>
        <v>0</v>
      </c>
      <c r="AL1671" s="99">
        <f>SUMIFS(通讯通路门店!$BC:$BC,通讯通路门店!$S:$S,$G1671)</f>
        <v>0</v>
      </c>
      <c r="AM1671" s="99">
        <f>SUMIFS(通讯通路门店!$BD:$BD,通讯通路门店!$S:$S,$G1671)</f>
        <v>0</v>
      </c>
      <c r="AN1671" s="99">
        <f>SUMIFS(通讯通路门店!$BF:$BF,通讯通路门店!$S:$S,$G1671)</f>
        <v>0</v>
      </c>
      <c r="AO1671" s="99">
        <f t="shared" si="132"/>
        <v>0</v>
      </c>
      <c r="AP1671" s="99">
        <f>SUMIFS(通讯通路门店!$K:$K,通讯通路门店!$S:$S,$G1671)</f>
        <v>0</v>
      </c>
      <c r="AQ1671" s="83"/>
      <c r="AR1671" s="99">
        <f>SUMIFS(通讯通路门店!$T:$T,通讯通路门店!$S:$S,$G1671)</f>
        <v>0</v>
      </c>
      <c r="AS1671" s="99">
        <f>SUMIFS(通讯通路门店!$U:$U,通讯通路门店!$S:$S,$G1671)</f>
        <v>0</v>
      </c>
      <c r="AT1671" s="99">
        <f>SUMIFS(通讯通路门店!$V:$V,通讯通路门店!$S:$S,$G1671)</f>
        <v>0</v>
      </c>
      <c r="AU1671" s="99">
        <f>SUMIFS(通讯通路门店!$W:$W,通讯通路门店!$S:$S,$G1671)</f>
        <v>0</v>
      </c>
      <c r="AV1671" s="99">
        <f>SUMIFS(通讯通路门店!$Z:$Z,通讯通路门店!$S:$S,$G1671)</f>
        <v>0</v>
      </c>
      <c r="AW1671" s="99">
        <f>SUMIFS(通讯通路门店!$AB:$AB,通讯通路门店!$S:$S,$G1671)</f>
        <v>0</v>
      </c>
      <c r="AX1671" s="99">
        <f>SUMIFS(通讯通路门店!$X:$X,通讯通路门店!$S:$S,$G1671)</f>
        <v>0</v>
      </c>
      <c r="AY1671" s="99">
        <f>SUMIFS(通讯通路门店!$Y:$Y,通讯通路门店!$S:$S,$G1671)</f>
        <v>0</v>
      </c>
      <c r="AZ1671" s="99">
        <f>SUMIFS(通讯通路门店!$AA:$AA,通讯通路门店!$S:$S,$G1671)</f>
        <v>0</v>
      </c>
      <c r="BA1671" s="99">
        <f t="shared" si="133"/>
        <v>0</v>
      </c>
      <c r="BB1671" s="99">
        <f t="shared" si="134"/>
        <v>0</v>
      </c>
      <c r="BC1671" s="99">
        <f>SUMIFS(通讯通路门店!$W:$W,通讯通路门店!$S:$S,$G1671,通讯通路门店!$J:$J,"荣耀体验店")+SUMIFS(通讯通路门店!$W:$W,通讯通路门店!$S:$S,$G1671,通讯通路门店!$J:$J,"荣耀授权专卖店")</f>
        <v>0</v>
      </c>
      <c r="BD1671" s="99">
        <f>SUMIFS(通讯通路门店!$Z:$Z,通讯通路门店!$S:$S,$G1671,通讯通路门店!$J:$J,"VIVO体验店")</f>
        <v>0</v>
      </c>
      <c r="BE1671" s="99">
        <f>SUMIFS(通讯通路门店!$AB:$AB,通讯通路门店!$S:$S,$G1671,通讯通路门店!$J:$J,"OPPO体验店")</f>
        <v>0</v>
      </c>
      <c r="BF1671" s="99">
        <f>SUMIFS(通讯通路门店!$X:$X,通讯通路门店!$S:$S,$G1671,通讯通路门店!$J:$J,"华为授权体验店")+SUMIFS(通讯通路门店!$AA:$AA,通讯通路门店!$S:$S,$G1671,通讯通路门店!$J:$J,"华为堡垒店")</f>
        <v>0</v>
      </c>
      <c r="BG1671" s="99">
        <f>SUMIFS(通讯通路门店!$Y:$Y,通讯通路门店!$S:$S,$G1671,通讯通路门店!$J:$J,"小米体验店")</f>
        <v>0</v>
      </c>
      <c r="BH1671" s="99">
        <f>SUMIFS(通讯通路门店!$AA:$AA,通讯通路门店!$S:$S,$G1671,通讯通路门店!$J:$J,"苹果体验店")</f>
        <v>0</v>
      </c>
      <c r="BI1671" s="99">
        <f>SUMIFS(通讯通路门店!$K:$K,通讯通路门店!$S:$S,$G1671,通讯通路门店!$J:$J,"其他品牌专卖店")</f>
        <v>0</v>
      </c>
      <c r="BJ1671" s="99">
        <f>SUMIFS(通讯通路门店!$AC:$AC,通讯通路门店!$S:$S,$G1671)</f>
        <v>0</v>
      </c>
      <c r="BK1671" s="99">
        <f>SUMIFS(通讯通路门店!$AD:$AD,通讯通路门店!$S:$S,$G1671)</f>
        <v>0</v>
      </c>
      <c r="BL1671" s="99">
        <f>SUMIFS(通讯通路门店!$AE:$AE,通讯通路门店!$S:$S,$G1671)</f>
        <v>0</v>
      </c>
      <c r="BM1671" s="99">
        <f>SUMIFS(通讯通路门店!$AF:$AF,通讯通路门店!$S:$S,$G1671)</f>
        <v>0</v>
      </c>
      <c r="BN1671" s="99">
        <f>SUMIFS(通讯通路门店!$AG:$AG,通讯通路门店!$S:$S,$G1671)</f>
        <v>0</v>
      </c>
      <c r="BO1671" s="99">
        <f>SUMIFS(通讯通路门店!$AH:$AH,通讯通路门店!$S:$S,$G1671)</f>
        <v>0</v>
      </c>
      <c r="BP1671" s="99">
        <f>SUMIFS(通讯通路门店!$AI:$AI,通讯通路门店!$S:$S,$G1671)</f>
        <v>0</v>
      </c>
      <c r="BQ1671" s="83"/>
    </row>
    <row r="1672" spans="1:69">
      <c r="A1672" s="99" t="str">
        <f>IFERROR(_xlfn.XLOOKUP($G1672,通讯通路门店!$S$4:$S$993933,通讯通路门店!$A$4:$A$993933,0,0),"")</f>
        <v>海南省</v>
      </c>
      <c r="B1672" s="99" t="str">
        <f>IFERROR(_xlfn.XLOOKUP($G1672,通讯通路门店!$S$4:$S$993933,通讯通路门店!$B$4:$B$993933,0,0),"")</f>
        <v>昌江黎族自治县</v>
      </c>
      <c r="C1672" s="99" t="str">
        <f>IFERROR(_xlfn.XLOOKUP($G1672,通讯通路门店!$S$4:$S$993933,通讯通路门店!$C$4:$C$993933,0,0),"")</f>
        <v>昌江黎族自治县</v>
      </c>
      <c r="D1672" s="99" t="str">
        <f>IFERROR(_xlfn.XLOOKUP($G1672,通讯通路门店!$S$4:$S$993933,通讯通路门店!$D$4:$D$993933,0,0),"")</f>
        <v>叉河镇</v>
      </c>
      <c r="E1672" s="83"/>
      <c r="F1672" s="83"/>
      <c r="G1672" s="101"/>
      <c r="H1672" s="102">
        <f>IFERROR(_xlfn.XLOOKUP($G1672,通讯通路门店!$S$4:$S$993933,通讯通路门店!$R$4:$R$993933,0,0),"")</f>
        <v>0</v>
      </c>
      <c r="I1672" s="83"/>
      <c r="J1672" s="83"/>
      <c r="K1672" s="83"/>
      <c r="L1672" s="83"/>
      <c r="M1672" s="83"/>
      <c r="N1672" s="83"/>
      <c r="O1672" s="83"/>
      <c r="P1672" s="83"/>
      <c r="Q1672" s="83"/>
      <c r="R1672" s="83"/>
      <c r="S1672" s="83"/>
      <c r="T1672" s="83"/>
      <c r="U1672" s="99">
        <f>COUNTIF(通讯通路门店!$S:$S,$G1672)</f>
        <v>0</v>
      </c>
      <c r="V1672" s="99">
        <f>COUNTIFS(通讯通路门店!$S:$S,$G1672,通讯通路门店!$J:$J,"综合卖场")</f>
        <v>0</v>
      </c>
      <c r="W1672" s="99">
        <f>SUMIFS(通讯通路门店!$AJ:$AJ,通讯通路门店!$S:$S,通讯客户沙盘!$G1672)</f>
        <v>0</v>
      </c>
      <c r="X1672" s="99">
        <f t="shared" si="130"/>
        <v>0</v>
      </c>
      <c r="Y1672" s="99">
        <f>COUNTIFS(通讯通路门店!$S:$S,$G1672,通讯通路门店!$J:$J,"荣耀体验店")+COUNTIFS(通讯通路门店!$S:$S,$G1672,通讯通路门店!$J:$J,"荣耀授权专卖店")</f>
        <v>0</v>
      </c>
      <c r="Z1672" s="99">
        <f>COUNTIFS(通讯通路门店!$S:$S,$G1672,通讯通路门店!$J:$J,"VIVO体验店")</f>
        <v>0</v>
      </c>
      <c r="AA1672" s="99">
        <f>COUNTIFS(通讯通路门店!$S:$S,$G1672,通讯通路门店!$J:$J,"OPPO体验店")</f>
        <v>0</v>
      </c>
      <c r="AB1672" s="99">
        <f>COUNTIFS(通讯通路门店!$S:$S,$G1672,通讯通路门店!$J:$J,"华为授权体验店")+COUNTIFS(通讯通路门店!$S:$S,$G1672,通讯通路门店!$J:$J,"华为堡垒店")</f>
        <v>0</v>
      </c>
      <c r="AC1672" s="99">
        <f>COUNTIFS(通讯通路门店!$S:$S,$G1672,通讯通路门店!$J:$J,"小米体验店")</f>
        <v>0</v>
      </c>
      <c r="AD1672" s="99">
        <f>COUNTIFS(通讯通路门店!$S:$S,$G1672,通讯通路门店!$J:$J,"苹果体验店")</f>
        <v>0</v>
      </c>
      <c r="AE1672" s="99">
        <f>COUNTIFS(通讯通路门店!$S:$S,$G1672,通讯通路门店!$J:$J,"其他品牌专卖店")</f>
        <v>0</v>
      </c>
      <c r="AF1672" s="99">
        <f>SUMIFS(通讯通路门店!$BI:$BI,通讯通路门店!$S:$S,$G1672)</f>
        <v>0</v>
      </c>
      <c r="AG1672" s="99">
        <f>SUMIFS(通讯通路门店!$BH:$BH,通讯通路门店!$S:$S,$G1672)</f>
        <v>0</v>
      </c>
      <c r="AH1672" s="99">
        <f t="shared" si="131"/>
        <v>0</v>
      </c>
      <c r="AI1672" s="99">
        <f>SUMIFS(通讯通路门店!$BB:$BB,通讯通路门店!$S:$S,$G1672)</f>
        <v>0</v>
      </c>
      <c r="AJ1672" s="99">
        <f>SUMIFS(通讯通路门店!$BE:$BE,通讯通路门店!$S:$S,$G1672)</f>
        <v>0</v>
      </c>
      <c r="AK1672" s="99">
        <f>SUMIFS(通讯通路门店!$BG:$BG,通讯通路门店!$S:$S,$G1672)</f>
        <v>0</v>
      </c>
      <c r="AL1672" s="99">
        <f>SUMIFS(通讯通路门店!$BC:$BC,通讯通路门店!$S:$S,$G1672)</f>
        <v>0</v>
      </c>
      <c r="AM1672" s="99">
        <f>SUMIFS(通讯通路门店!$BD:$BD,通讯通路门店!$S:$S,$G1672)</f>
        <v>0</v>
      </c>
      <c r="AN1672" s="99">
        <f>SUMIFS(通讯通路门店!$BF:$BF,通讯通路门店!$S:$S,$G1672)</f>
        <v>0</v>
      </c>
      <c r="AO1672" s="99">
        <f t="shared" si="132"/>
        <v>0</v>
      </c>
      <c r="AP1672" s="99">
        <f>SUMIFS(通讯通路门店!$K:$K,通讯通路门店!$S:$S,$G1672)</f>
        <v>0</v>
      </c>
      <c r="AQ1672" s="83"/>
      <c r="AR1672" s="99">
        <f>SUMIFS(通讯通路门店!$T:$T,通讯通路门店!$S:$S,$G1672)</f>
        <v>0</v>
      </c>
      <c r="AS1672" s="99">
        <f>SUMIFS(通讯通路门店!$U:$U,通讯通路门店!$S:$S,$G1672)</f>
        <v>0</v>
      </c>
      <c r="AT1672" s="99">
        <f>SUMIFS(通讯通路门店!$V:$V,通讯通路门店!$S:$S,$G1672)</f>
        <v>0</v>
      </c>
      <c r="AU1672" s="99">
        <f>SUMIFS(通讯通路门店!$W:$W,通讯通路门店!$S:$S,$G1672)</f>
        <v>0</v>
      </c>
      <c r="AV1672" s="99">
        <f>SUMIFS(通讯通路门店!$Z:$Z,通讯通路门店!$S:$S,$G1672)</f>
        <v>0</v>
      </c>
      <c r="AW1672" s="99">
        <f>SUMIFS(通讯通路门店!$AB:$AB,通讯通路门店!$S:$S,$G1672)</f>
        <v>0</v>
      </c>
      <c r="AX1672" s="99">
        <f>SUMIFS(通讯通路门店!$X:$X,通讯通路门店!$S:$S,$G1672)</f>
        <v>0</v>
      </c>
      <c r="AY1672" s="99">
        <f>SUMIFS(通讯通路门店!$Y:$Y,通讯通路门店!$S:$S,$G1672)</f>
        <v>0</v>
      </c>
      <c r="AZ1672" s="99">
        <f>SUMIFS(通讯通路门店!$AA:$AA,通讯通路门店!$S:$S,$G1672)</f>
        <v>0</v>
      </c>
      <c r="BA1672" s="99">
        <f t="shared" si="133"/>
        <v>0</v>
      </c>
      <c r="BB1672" s="99">
        <f t="shared" si="134"/>
        <v>0</v>
      </c>
      <c r="BC1672" s="99">
        <f>SUMIFS(通讯通路门店!$W:$W,通讯通路门店!$S:$S,$G1672,通讯通路门店!$J:$J,"荣耀体验店")+SUMIFS(通讯通路门店!$W:$W,通讯通路门店!$S:$S,$G1672,通讯通路门店!$J:$J,"荣耀授权专卖店")</f>
        <v>0</v>
      </c>
      <c r="BD1672" s="99">
        <f>SUMIFS(通讯通路门店!$Z:$Z,通讯通路门店!$S:$S,$G1672,通讯通路门店!$J:$J,"VIVO体验店")</f>
        <v>0</v>
      </c>
      <c r="BE1672" s="99">
        <f>SUMIFS(通讯通路门店!$AB:$AB,通讯通路门店!$S:$S,$G1672,通讯通路门店!$J:$J,"OPPO体验店")</f>
        <v>0</v>
      </c>
      <c r="BF1672" s="99">
        <f>SUMIFS(通讯通路门店!$X:$X,通讯通路门店!$S:$S,$G1672,通讯通路门店!$J:$J,"华为授权体验店")+SUMIFS(通讯通路门店!$AA:$AA,通讯通路门店!$S:$S,$G1672,通讯通路门店!$J:$J,"华为堡垒店")</f>
        <v>0</v>
      </c>
      <c r="BG1672" s="99">
        <f>SUMIFS(通讯通路门店!$Y:$Y,通讯通路门店!$S:$S,$G1672,通讯通路门店!$J:$J,"小米体验店")</f>
        <v>0</v>
      </c>
      <c r="BH1672" s="99">
        <f>SUMIFS(通讯通路门店!$AA:$AA,通讯通路门店!$S:$S,$G1672,通讯通路门店!$J:$J,"苹果体验店")</f>
        <v>0</v>
      </c>
      <c r="BI1672" s="99">
        <f>SUMIFS(通讯通路门店!$K:$K,通讯通路门店!$S:$S,$G1672,通讯通路门店!$J:$J,"其他品牌专卖店")</f>
        <v>0</v>
      </c>
      <c r="BJ1672" s="99">
        <f>SUMIFS(通讯通路门店!$AC:$AC,通讯通路门店!$S:$S,$G1672)</f>
        <v>0</v>
      </c>
      <c r="BK1672" s="99">
        <f>SUMIFS(通讯通路门店!$AD:$AD,通讯通路门店!$S:$S,$G1672)</f>
        <v>0</v>
      </c>
      <c r="BL1672" s="99">
        <f>SUMIFS(通讯通路门店!$AE:$AE,通讯通路门店!$S:$S,$G1672)</f>
        <v>0</v>
      </c>
      <c r="BM1672" s="99">
        <f>SUMIFS(通讯通路门店!$AF:$AF,通讯通路门店!$S:$S,$G1672)</f>
        <v>0</v>
      </c>
      <c r="BN1672" s="99">
        <f>SUMIFS(通讯通路门店!$AG:$AG,通讯通路门店!$S:$S,$G1672)</f>
        <v>0</v>
      </c>
      <c r="BO1672" s="99">
        <f>SUMIFS(通讯通路门店!$AH:$AH,通讯通路门店!$S:$S,$G1672)</f>
        <v>0</v>
      </c>
      <c r="BP1672" s="99">
        <f>SUMIFS(通讯通路门店!$AI:$AI,通讯通路门店!$S:$S,$G1672)</f>
        <v>0</v>
      </c>
      <c r="BQ1672" s="83"/>
    </row>
    <row r="1673" spans="1:69">
      <c r="A1673" s="99" t="str">
        <f>IFERROR(_xlfn.XLOOKUP($G1673,通讯通路门店!$S$4:$S$993933,通讯通路门店!$A$4:$A$993933,0,0),"")</f>
        <v>海南省</v>
      </c>
      <c r="B1673" s="99" t="str">
        <f>IFERROR(_xlfn.XLOOKUP($G1673,通讯通路门店!$S$4:$S$993933,通讯通路门店!$B$4:$B$993933,0,0),"")</f>
        <v>昌江黎族自治县</v>
      </c>
      <c r="C1673" s="99" t="str">
        <f>IFERROR(_xlfn.XLOOKUP($G1673,通讯通路门店!$S$4:$S$993933,通讯通路门店!$C$4:$C$993933,0,0),"")</f>
        <v>昌江黎族自治县</v>
      </c>
      <c r="D1673" s="99" t="str">
        <f>IFERROR(_xlfn.XLOOKUP($G1673,通讯通路门店!$S$4:$S$993933,通讯通路门店!$D$4:$D$993933,0,0),"")</f>
        <v>叉河镇</v>
      </c>
      <c r="E1673" s="83"/>
      <c r="F1673" s="83"/>
      <c r="G1673" s="101"/>
      <c r="H1673" s="102">
        <f>IFERROR(_xlfn.XLOOKUP($G1673,通讯通路门店!$S$4:$S$993933,通讯通路门店!$R$4:$R$993933,0,0),"")</f>
        <v>0</v>
      </c>
      <c r="I1673" s="83"/>
      <c r="J1673" s="83"/>
      <c r="K1673" s="83"/>
      <c r="L1673" s="83"/>
      <c r="M1673" s="83"/>
      <c r="N1673" s="83"/>
      <c r="O1673" s="83"/>
      <c r="P1673" s="83"/>
      <c r="Q1673" s="83"/>
      <c r="R1673" s="83"/>
      <c r="S1673" s="83"/>
      <c r="T1673" s="83"/>
      <c r="U1673" s="99">
        <f>COUNTIF(通讯通路门店!$S:$S,$G1673)</f>
        <v>0</v>
      </c>
      <c r="V1673" s="99">
        <f>COUNTIFS(通讯通路门店!$S:$S,$G1673,通讯通路门店!$J:$J,"综合卖场")</f>
        <v>0</v>
      </c>
      <c r="W1673" s="99">
        <f>SUMIFS(通讯通路门店!$AJ:$AJ,通讯通路门店!$S:$S,通讯客户沙盘!$G1673)</f>
        <v>0</v>
      </c>
      <c r="X1673" s="99">
        <f t="shared" si="130"/>
        <v>0</v>
      </c>
      <c r="Y1673" s="99">
        <f>COUNTIFS(通讯通路门店!$S:$S,$G1673,通讯通路门店!$J:$J,"荣耀体验店")+COUNTIFS(通讯通路门店!$S:$S,$G1673,通讯通路门店!$J:$J,"荣耀授权专卖店")</f>
        <v>0</v>
      </c>
      <c r="Z1673" s="99">
        <f>COUNTIFS(通讯通路门店!$S:$S,$G1673,通讯通路门店!$J:$J,"VIVO体验店")</f>
        <v>0</v>
      </c>
      <c r="AA1673" s="99">
        <f>COUNTIFS(通讯通路门店!$S:$S,$G1673,通讯通路门店!$J:$J,"OPPO体验店")</f>
        <v>0</v>
      </c>
      <c r="AB1673" s="99">
        <f>COUNTIFS(通讯通路门店!$S:$S,$G1673,通讯通路门店!$J:$J,"华为授权体验店")+COUNTIFS(通讯通路门店!$S:$S,$G1673,通讯通路门店!$J:$J,"华为堡垒店")</f>
        <v>0</v>
      </c>
      <c r="AC1673" s="99">
        <f>COUNTIFS(通讯通路门店!$S:$S,$G1673,通讯通路门店!$J:$J,"小米体验店")</f>
        <v>0</v>
      </c>
      <c r="AD1673" s="99">
        <f>COUNTIFS(通讯通路门店!$S:$S,$G1673,通讯通路门店!$J:$J,"苹果体验店")</f>
        <v>0</v>
      </c>
      <c r="AE1673" s="99">
        <f>COUNTIFS(通讯通路门店!$S:$S,$G1673,通讯通路门店!$J:$J,"其他品牌专卖店")</f>
        <v>0</v>
      </c>
      <c r="AF1673" s="99">
        <f>SUMIFS(通讯通路门店!$BI:$BI,通讯通路门店!$S:$S,$G1673)</f>
        <v>0</v>
      </c>
      <c r="AG1673" s="99">
        <f>SUMIFS(通讯通路门店!$BH:$BH,通讯通路门店!$S:$S,$G1673)</f>
        <v>0</v>
      </c>
      <c r="AH1673" s="99">
        <f t="shared" si="131"/>
        <v>0</v>
      </c>
      <c r="AI1673" s="99">
        <f>SUMIFS(通讯通路门店!$BB:$BB,通讯通路门店!$S:$S,$G1673)</f>
        <v>0</v>
      </c>
      <c r="AJ1673" s="99">
        <f>SUMIFS(通讯通路门店!$BE:$BE,通讯通路门店!$S:$S,$G1673)</f>
        <v>0</v>
      </c>
      <c r="AK1673" s="99">
        <f>SUMIFS(通讯通路门店!$BG:$BG,通讯通路门店!$S:$S,$G1673)</f>
        <v>0</v>
      </c>
      <c r="AL1673" s="99">
        <f>SUMIFS(通讯通路门店!$BC:$BC,通讯通路门店!$S:$S,$G1673)</f>
        <v>0</v>
      </c>
      <c r="AM1673" s="99">
        <f>SUMIFS(通讯通路门店!$BD:$BD,通讯通路门店!$S:$S,$G1673)</f>
        <v>0</v>
      </c>
      <c r="AN1673" s="99">
        <f>SUMIFS(通讯通路门店!$BF:$BF,通讯通路门店!$S:$S,$G1673)</f>
        <v>0</v>
      </c>
      <c r="AO1673" s="99">
        <f t="shared" si="132"/>
        <v>0</v>
      </c>
      <c r="AP1673" s="99">
        <f>SUMIFS(通讯通路门店!$K:$K,通讯通路门店!$S:$S,$G1673)</f>
        <v>0</v>
      </c>
      <c r="AQ1673" s="83"/>
      <c r="AR1673" s="99">
        <f>SUMIFS(通讯通路门店!$T:$T,通讯通路门店!$S:$S,$G1673)</f>
        <v>0</v>
      </c>
      <c r="AS1673" s="99">
        <f>SUMIFS(通讯通路门店!$U:$U,通讯通路门店!$S:$S,$G1673)</f>
        <v>0</v>
      </c>
      <c r="AT1673" s="99">
        <f>SUMIFS(通讯通路门店!$V:$V,通讯通路门店!$S:$S,$G1673)</f>
        <v>0</v>
      </c>
      <c r="AU1673" s="99">
        <f>SUMIFS(通讯通路门店!$W:$W,通讯通路门店!$S:$S,$G1673)</f>
        <v>0</v>
      </c>
      <c r="AV1673" s="99">
        <f>SUMIFS(通讯通路门店!$Z:$Z,通讯通路门店!$S:$S,$G1673)</f>
        <v>0</v>
      </c>
      <c r="AW1673" s="99">
        <f>SUMIFS(通讯通路门店!$AB:$AB,通讯通路门店!$S:$S,$G1673)</f>
        <v>0</v>
      </c>
      <c r="AX1673" s="99">
        <f>SUMIFS(通讯通路门店!$X:$X,通讯通路门店!$S:$S,$G1673)</f>
        <v>0</v>
      </c>
      <c r="AY1673" s="99">
        <f>SUMIFS(通讯通路门店!$Y:$Y,通讯通路门店!$S:$S,$G1673)</f>
        <v>0</v>
      </c>
      <c r="AZ1673" s="99">
        <f>SUMIFS(通讯通路门店!$AA:$AA,通讯通路门店!$S:$S,$G1673)</f>
        <v>0</v>
      </c>
      <c r="BA1673" s="99">
        <f t="shared" si="133"/>
        <v>0</v>
      </c>
      <c r="BB1673" s="99">
        <f t="shared" si="134"/>
        <v>0</v>
      </c>
      <c r="BC1673" s="99">
        <f>SUMIFS(通讯通路门店!$W:$W,通讯通路门店!$S:$S,$G1673,通讯通路门店!$J:$J,"荣耀体验店")+SUMIFS(通讯通路门店!$W:$W,通讯通路门店!$S:$S,$G1673,通讯通路门店!$J:$J,"荣耀授权专卖店")</f>
        <v>0</v>
      </c>
      <c r="BD1673" s="99">
        <f>SUMIFS(通讯通路门店!$Z:$Z,通讯通路门店!$S:$S,$G1673,通讯通路门店!$J:$J,"VIVO体验店")</f>
        <v>0</v>
      </c>
      <c r="BE1673" s="99">
        <f>SUMIFS(通讯通路门店!$AB:$AB,通讯通路门店!$S:$S,$G1673,通讯通路门店!$J:$J,"OPPO体验店")</f>
        <v>0</v>
      </c>
      <c r="BF1673" s="99">
        <f>SUMIFS(通讯通路门店!$X:$X,通讯通路门店!$S:$S,$G1673,通讯通路门店!$J:$J,"华为授权体验店")+SUMIFS(通讯通路门店!$AA:$AA,通讯通路门店!$S:$S,$G1673,通讯通路门店!$J:$J,"华为堡垒店")</f>
        <v>0</v>
      </c>
      <c r="BG1673" s="99">
        <f>SUMIFS(通讯通路门店!$Y:$Y,通讯通路门店!$S:$S,$G1673,通讯通路门店!$J:$J,"小米体验店")</f>
        <v>0</v>
      </c>
      <c r="BH1673" s="99">
        <f>SUMIFS(通讯通路门店!$AA:$AA,通讯通路门店!$S:$S,$G1673,通讯通路门店!$J:$J,"苹果体验店")</f>
        <v>0</v>
      </c>
      <c r="BI1673" s="99">
        <f>SUMIFS(通讯通路门店!$K:$K,通讯通路门店!$S:$S,$G1673,通讯通路门店!$J:$J,"其他品牌专卖店")</f>
        <v>0</v>
      </c>
      <c r="BJ1673" s="99">
        <f>SUMIFS(通讯通路门店!$AC:$AC,通讯通路门店!$S:$S,$G1673)</f>
        <v>0</v>
      </c>
      <c r="BK1673" s="99">
        <f>SUMIFS(通讯通路门店!$AD:$AD,通讯通路门店!$S:$S,$G1673)</f>
        <v>0</v>
      </c>
      <c r="BL1673" s="99">
        <f>SUMIFS(通讯通路门店!$AE:$AE,通讯通路门店!$S:$S,$G1673)</f>
        <v>0</v>
      </c>
      <c r="BM1673" s="99">
        <f>SUMIFS(通讯通路门店!$AF:$AF,通讯通路门店!$S:$S,$G1673)</f>
        <v>0</v>
      </c>
      <c r="BN1673" s="99">
        <f>SUMIFS(通讯通路门店!$AG:$AG,通讯通路门店!$S:$S,$G1673)</f>
        <v>0</v>
      </c>
      <c r="BO1673" s="99">
        <f>SUMIFS(通讯通路门店!$AH:$AH,通讯通路门店!$S:$S,$G1673)</f>
        <v>0</v>
      </c>
      <c r="BP1673" s="99">
        <f>SUMIFS(通讯通路门店!$AI:$AI,通讯通路门店!$S:$S,$G1673)</f>
        <v>0</v>
      </c>
      <c r="BQ1673" s="83"/>
    </row>
    <row r="1674" spans="1:69">
      <c r="A1674" s="99" t="str">
        <f>IFERROR(_xlfn.XLOOKUP($G1674,通讯通路门店!$S$4:$S$993933,通讯通路门店!$A$4:$A$993933,0,0),"")</f>
        <v>海南省</v>
      </c>
      <c r="B1674" s="99" t="str">
        <f>IFERROR(_xlfn.XLOOKUP($G1674,通讯通路门店!$S$4:$S$993933,通讯通路门店!$B$4:$B$993933,0,0),"")</f>
        <v>昌江黎族自治县</v>
      </c>
      <c r="C1674" s="99" t="str">
        <f>IFERROR(_xlfn.XLOOKUP($G1674,通讯通路门店!$S$4:$S$993933,通讯通路门店!$C$4:$C$993933,0,0),"")</f>
        <v>昌江黎族自治县</v>
      </c>
      <c r="D1674" s="99" t="str">
        <f>IFERROR(_xlfn.XLOOKUP($G1674,通讯通路门店!$S$4:$S$993933,通讯通路门店!$D$4:$D$993933,0,0),"")</f>
        <v>叉河镇</v>
      </c>
      <c r="E1674" s="83"/>
      <c r="F1674" s="83"/>
      <c r="G1674" s="101"/>
      <c r="H1674" s="102">
        <f>IFERROR(_xlfn.XLOOKUP($G1674,通讯通路门店!$S$4:$S$993933,通讯通路门店!$R$4:$R$993933,0,0),"")</f>
        <v>0</v>
      </c>
      <c r="I1674" s="83"/>
      <c r="J1674" s="83"/>
      <c r="K1674" s="83"/>
      <c r="L1674" s="83"/>
      <c r="M1674" s="83"/>
      <c r="N1674" s="83"/>
      <c r="O1674" s="83"/>
      <c r="P1674" s="83"/>
      <c r="Q1674" s="83"/>
      <c r="R1674" s="83"/>
      <c r="S1674" s="83"/>
      <c r="T1674" s="83"/>
      <c r="U1674" s="99">
        <f>COUNTIF(通讯通路门店!$S:$S,$G1674)</f>
        <v>0</v>
      </c>
      <c r="V1674" s="99">
        <f>COUNTIFS(通讯通路门店!$S:$S,$G1674,通讯通路门店!$J:$J,"综合卖场")</f>
        <v>0</v>
      </c>
      <c r="W1674" s="99">
        <f>SUMIFS(通讯通路门店!$AJ:$AJ,通讯通路门店!$S:$S,通讯客户沙盘!$G1674)</f>
        <v>0</v>
      </c>
      <c r="X1674" s="99">
        <f t="shared" si="130"/>
        <v>0</v>
      </c>
      <c r="Y1674" s="99">
        <f>COUNTIFS(通讯通路门店!$S:$S,$G1674,通讯通路门店!$J:$J,"荣耀体验店")+COUNTIFS(通讯通路门店!$S:$S,$G1674,通讯通路门店!$J:$J,"荣耀授权专卖店")</f>
        <v>0</v>
      </c>
      <c r="Z1674" s="99">
        <f>COUNTIFS(通讯通路门店!$S:$S,$G1674,通讯通路门店!$J:$J,"VIVO体验店")</f>
        <v>0</v>
      </c>
      <c r="AA1674" s="99">
        <f>COUNTIFS(通讯通路门店!$S:$S,$G1674,通讯通路门店!$J:$J,"OPPO体验店")</f>
        <v>0</v>
      </c>
      <c r="AB1674" s="99">
        <f>COUNTIFS(通讯通路门店!$S:$S,$G1674,通讯通路门店!$J:$J,"华为授权体验店")+COUNTIFS(通讯通路门店!$S:$S,$G1674,通讯通路门店!$J:$J,"华为堡垒店")</f>
        <v>0</v>
      </c>
      <c r="AC1674" s="99">
        <f>COUNTIFS(通讯通路门店!$S:$S,$G1674,通讯通路门店!$J:$J,"小米体验店")</f>
        <v>0</v>
      </c>
      <c r="AD1674" s="99">
        <f>COUNTIFS(通讯通路门店!$S:$S,$G1674,通讯通路门店!$J:$J,"苹果体验店")</f>
        <v>0</v>
      </c>
      <c r="AE1674" s="99">
        <f>COUNTIFS(通讯通路门店!$S:$S,$G1674,通讯通路门店!$J:$J,"其他品牌专卖店")</f>
        <v>0</v>
      </c>
      <c r="AF1674" s="99">
        <f>SUMIFS(通讯通路门店!$BI:$BI,通讯通路门店!$S:$S,$G1674)</f>
        <v>0</v>
      </c>
      <c r="AG1674" s="99">
        <f>SUMIFS(通讯通路门店!$BH:$BH,通讯通路门店!$S:$S,$G1674)</f>
        <v>0</v>
      </c>
      <c r="AH1674" s="99">
        <f t="shared" si="131"/>
        <v>0</v>
      </c>
      <c r="AI1674" s="99">
        <f>SUMIFS(通讯通路门店!$BB:$BB,通讯通路门店!$S:$S,$G1674)</f>
        <v>0</v>
      </c>
      <c r="AJ1674" s="99">
        <f>SUMIFS(通讯通路门店!$BE:$BE,通讯通路门店!$S:$S,$G1674)</f>
        <v>0</v>
      </c>
      <c r="AK1674" s="99">
        <f>SUMIFS(通讯通路门店!$BG:$BG,通讯通路门店!$S:$S,$G1674)</f>
        <v>0</v>
      </c>
      <c r="AL1674" s="99">
        <f>SUMIFS(通讯通路门店!$BC:$BC,通讯通路门店!$S:$S,$G1674)</f>
        <v>0</v>
      </c>
      <c r="AM1674" s="99">
        <f>SUMIFS(通讯通路门店!$BD:$BD,通讯通路门店!$S:$S,$G1674)</f>
        <v>0</v>
      </c>
      <c r="AN1674" s="99">
        <f>SUMIFS(通讯通路门店!$BF:$BF,通讯通路门店!$S:$S,$G1674)</f>
        <v>0</v>
      </c>
      <c r="AO1674" s="99">
        <f t="shared" si="132"/>
        <v>0</v>
      </c>
      <c r="AP1674" s="99">
        <f>SUMIFS(通讯通路门店!$K:$K,通讯通路门店!$S:$S,$G1674)</f>
        <v>0</v>
      </c>
      <c r="AQ1674" s="83"/>
      <c r="AR1674" s="99">
        <f>SUMIFS(通讯通路门店!$T:$T,通讯通路门店!$S:$S,$G1674)</f>
        <v>0</v>
      </c>
      <c r="AS1674" s="99">
        <f>SUMIFS(通讯通路门店!$U:$U,通讯通路门店!$S:$S,$G1674)</f>
        <v>0</v>
      </c>
      <c r="AT1674" s="99">
        <f>SUMIFS(通讯通路门店!$V:$V,通讯通路门店!$S:$S,$G1674)</f>
        <v>0</v>
      </c>
      <c r="AU1674" s="99">
        <f>SUMIFS(通讯通路门店!$W:$W,通讯通路门店!$S:$S,$G1674)</f>
        <v>0</v>
      </c>
      <c r="AV1674" s="99">
        <f>SUMIFS(通讯通路门店!$Z:$Z,通讯通路门店!$S:$S,$G1674)</f>
        <v>0</v>
      </c>
      <c r="AW1674" s="99">
        <f>SUMIFS(通讯通路门店!$AB:$AB,通讯通路门店!$S:$S,$G1674)</f>
        <v>0</v>
      </c>
      <c r="AX1674" s="99">
        <f>SUMIFS(通讯通路门店!$X:$X,通讯通路门店!$S:$S,$G1674)</f>
        <v>0</v>
      </c>
      <c r="AY1674" s="99">
        <f>SUMIFS(通讯通路门店!$Y:$Y,通讯通路门店!$S:$S,$G1674)</f>
        <v>0</v>
      </c>
      <c r="AZ1674" s="99">
        <f>SUMIFS(通讯通路门店!$AA:$AA,通讯通路门店!$S:$S,$G1674)</f>
        <v>0</v>
      </c>
      <c r="BA1674" s="99">
        <f t="shared" si="133"/>
        <v>0</v>
      </c>
      <c r="BB1674" s="99">
        <f t="shared" si="134"/>
        <v>0</v>
      </c>
      <c r="BC1674" s="99">
        <f>SUMIFS(通讯通路门店!$W:$W,通讯通路门店!$S:$S,$G1674,通讯通路门店!$J:$J,"荣耀体验店")+SUMIFS(通讯通路门店!$W:$W,通讯通路门店!$S:$S,$G1674,通讯通路门店!$J:$J,"荣耀授权专卖店")</f>
        <v>0</v>
      </c>
      <c r="BD1674" s="99">
        <f>SUMIFS(通讯通路门店!$Z:$Z,通讯通路门店!$S:$S,$G1674,通讯通路门店!$J:$J,"VIVO体验店")</f>
        <v>0</v>
      </c>
      <c r="BE1674" s="99">
        <f>SUMIFS(通讯通路门店!$AB:$AB,通讯通路门店!$S:$S,$G1674,通讯通路门店!$J:$J,"OPPO体验店")</f>
        <v>0</v>
      </c>
      <c r="BF1674" s="99">
        <f>SUMIFS(通讯通路门店!$X:$X,通讯通路门店!$S:$S,$G1674,通讯通路门店!$J:$J,"华为授权体验店")+SUMIFS(通讯通路门店!$AA:$AA,通讯通路门店!$S:$S,$G1674,通讯通路门店!$J:$J,"华为堡垒店")</f>
        <v>0</v>
      </c>
      <c r="BG1674" s="99">
        <f>SUMIFS(通讯通路门店!$Y:$Y,通讯通路门店!$S:$S,$G1674,通讯通路门店!$J:$J,"小米体验店")</f>
        <v>0</v>
      </c>
      <c r="BH1674" s="99">
        <f>SUMIFS(通讯通路门店!$AA:$AA,通讯通路门店!$S:$S,$G1674,通讯通路门店!$J:$J,"苹果体验店")</f>
        <v>0</v>
      </c>
      <c r="BI1674" s="99">
        <f>SUMIFS(通讯通路门店!$K:$K,通讯通路门店!$S:$S,$G1674,通讯通路门店!$J:$J,"其他品牌专卖店")</f>
        <v>0</v>
      </c>
      <c r="BJ1674" s="99">
        <f>SUMIFS(通讯通路门店!$AC:$AC,通讯通路门店!$S:$S,$G1674)</f>
        <v>0</v>
      </c>
      <c r="BK1674" s="99">
        <f>SUMIFS(通讯通路门店!$AD:$AD,通讯通路门店!$S:$S,$G1674)</f>
        <v>0</v>
      </c>
      <c r="BL1674" s="99">
        <f>SUMIFS(通讯通路门店!$AE:$AE,通讯通路门店!$S:$S,$G1674)</f>
        <v>0</v>
      </c>
      <c r="BM1674" s="99">
        <f>SUMIFS(通讯通路门店!$AF:$AF,通讯通路门店!$S:$S,$G1674)</f>
        <v>0</v>
      </c>
      <c r="BN1674" s="99">
        <f>SUMIFS(通讯通路门店!$AG:$AG,通讯通路门店!$S:$S,$G1674)</f>
        <v>0</v>
      </c>
      <c r="BO1674" s="99">
        <f>SUMIFS(通讯通路门店!$AH:$AH,通讯通路门店!$S:$S,$G1674)</f>
        <v>0</v>
      </c>
      <c r="BP1674" s="99">
        <f>SUMIFS(通讯通路门店!$AI:$AI,通讯通路门店!$S:$S,$G1674)</f>
        <v>0</v>
      </c>
      <c r="BQ1674" s="83"/>
    </row>
    <row r="1675" spans="1:69">
      <c r="A1675" s="99" t="str">
        <f>IFERROR(_xlfn.XLOOKUP($G1675,通讯通路门店!$S$4:$S$993933,通讯通路门店!$A$4:$A$993933,0,0),"")</f>
        <v>海南省</v>
      </c>
      <c r="B1675" s="99" t="str">
        <f>IFERROR(_xlfn.XLOOKUP($G1675,通讯通路门店!$S$4:$S$993933,通讯通路门店!$B$4:$B$993933,0,0),"")</f>
        <v>昌江黎族自治县</v>
      </c>
      <c r="C1675" s="99" t="str">
        <f>IFERROR(_xlfn.XLOOKUP($G1675,通讯通路门店!$S$4:$S$993933,通讯通路门店!$C$4:$C$993933,0,0),"")</f>
        <v>昌江黎族自治县</v>
      </c>
      <c r="D1675" s="99" t="str">
        <f>IFERROR(_xlfn.XLOOKUP($G1675,通讯通路门店!$S$4:$S$993933,通讯通路门店!$D$4:$D$993933,0,0),"")</f>
        <v>叉河镇</v>
      </c>
      <c r="E1675" s="83"/>
      <c r="F1675" s="83"/>
      <c r="G1675" s="101"/>
      <c r="H1675" s="102">
        <f>IFERROR(_xlfn.XLOOKUP($G1675,通讯通路门店!$S$4:$S$993933,通讯通路门店!$R$4:$R$993933,0,0),"")</f>
        <v>0</v>
      </c>
      <c r="I1675" s="83"/>
      <c r="J1675" s="83"/>
      <c r="K1675" s="83"/>
      <c r="L1675" s="83"/>
      <c r="M1675" s="83"/>
      <c r="N1675" s="83"/>
      <c r="O1675" s="83"/>
      <c r="P1675" s="83"/>
      <c r="Q1675" s="83"/>
      <c r="R1675" s="83"/>
      <c r="S1675" s="83"/>
      <c r="T1675" s="83"/>
      <c r="U1675" s="99">
        <f>COUNTIF(通讯通路门店!$S:$S,$G1675)</f>
        <v>0</v>
      </c>
      <c r="V1675" s="99">
        <f>COUNTIFS(通讯通路门店!$S:$S,$G1675,通讯通路门店!$J:$J,"综合卖场")</f>
        <v>0</v>
      </c>
      <c r="W1675" s="99">
        <f>SUMIFS(通讯通路门店!$AJ:$AJ,通讯通路门店!$S:$S,通讯客户沙盘!$G1675)</f>
        <v>0</v>
      </c>
      <c r="X1675" s="99">
        <f t="shared" si="130"/>
        <v>0</v>
      </c>
      <c r="Y1675" s="99">
        <f>COUNTIFS(通讯通路门店!$S:$S,$G1675,通讯通路门店!$J:$J,"荣耀体验店")+COUNTIFS(通讯通路门店!$S:$S,$G1675,通讯通路门店!$J:$J,"荣耀授权专卖店")</f>
        <v>0</v>
      </c>
      <c r="Z1675" s="99">
        <f>COUNTIFS(通讯通路门店!$S:$S,$G1675,通讯通路门店!$J:$J,"VIVO体验店")</f>
        <v>0</v>
      </c>
      <c r="AA1675" s="99">
        <f>COUNTIFS(通讯通路门店!$S:$S,$G1675,通讯通路门店!$J:$J,"OPPO体验店")</f>
        <v>0</v>
      </c>
      <c r="AB1675" s="99">
        <f>COUNTIFS(通讯通路门店!$S:$S,$G1675,通讯通路门店!$J:$J,"华为授权体验店")+COUNTIFS(通讯通路门店!$S:$S,$G1675,通讯通路门店!$J:$J,"华为堡垒店")</f>
        <v>0</v>
      </c>
      <c r="AC1675" s="99">
        <f>COUNTIFS(通讯通路门店!$S:$S,$G1675,通讯通路门店!$J:$J,"小米体验店")</f>
        <v>0</v>
      </c>
      <c r="AD1675" s="99">
        <f>COUNTIFS(通讯通路门店!$S:$S,$G1675,通讯通路门店!$J:$J,"苹果体验店")</f>
        <v>0</v>
      </c>
      <c r="AE1675" s="99">
        <f>COUNTIFS(通讯通路门店!$S:$S,$G1675,通讯通路门店!$J:$J,"其他品牌专卖店")</f>
        <v>0</v>
      </c>
      <c r="AF1675" s="99">
        <f>SUMIFS(通讯通路门店!$BI:$BI,通讯通路门店!$S:$S,$G1675)</f>
        <v>0</v>
      </c>
      <c r="AG1675" s="99">
        <f>SUMIFS(通讯通路门店!$BH:$BH,通讯通路门店!$S:$S,$G1675)</f>
        <v>0</v>
      </c>
      <c r="AH1675" s="99">
        <f t="shared" si="131"/>
        <v>0</v>
      </c>
      <c r="AI1675" s="99">
        <f>SUMIFS(通讯通路门店!$BB:$BB,通讯通路门店!$S:$S,$G1675)</f>
        <v>0</v>
      </c>
      <c r="AJ1675" s="99">
        <f>SUMIFS(通讯通路门店!$BE:$BE,通讯通路门店!$S:$S,$G1675)</f>
        <v>0</v>
      </c>
      <c r="AK1675" s="99">
        <f>SUMIFS(通讯通路门店!$BG:$BG,通讯通路门店!$S:$S,$G1675)</f>
        <v>0</v>
      </c>
      <c r="AL1675" s="99">
        <f>SUMIFS(通讯通路门店!$BC:$BC,通讯通路门店!$S:$S,$G1675)</f>
        <v>0</v>
      </c>
      <c r="AM1675" s="99">
        <f>SUMIFS(通讯通路门店!$BD:$BD,通讯通路门店!$S:$S,$G1675)</f>
        <v>0</v>
      </c>
      <c r="AN1675" s="99">
        <f>SUMIFS(通讯通路门店!$BF:$BF,通讯通路门店!$S:$S,$G1675)</f>
        <v>0</v>
      </c>
      <c r="AO1675" s="99">
        <f t="shared" si="132"/>
        <v>0</v>
      </c>
      <c r="AP1675" s="99">
        <f>SUMIFS(通讯通路门店!$K:$K,通讯通路门店!$S:$S,$G1675)</f>
        <v>0</v>
      </c>
      <c r="AQ1675" s="83"/>
      <c r="AR1675" s="99">
        <f>SUMIFS(通讯通路门店!$T:$T,通讯通路门店!$S:$S,$G1675)</f>
        <v>0</v>
      </c>
      <c r="AS1675" s="99">
        <f>SUMIFS(通讯通路门店!$U:$U,通讯通路门店!$S:$S,$G1675)</f>
        <v>0</v>
      </c>
      <c r="AT1675" s="99">
        <f>SUMIFS(通讯通路门店!$V:$V,通讯通路门店!$S:$S,$G1675)</f>
        <v>0</v>
      </c>
      <c r="AU1675" s="99">
        <f>SUMIFS(通讯通路门店!$W:$W,通讯通路门店!$S:$S,$G1675)</f>
        <v>0</v>
      </c>
      <c r="AV1675" s="99">
        <f>SUMIFS(通讯通路门店!$Z:$Z,通讯通路门店!$S:$S,$G1675)</f>
        <v>0</v>
      </c>
      <c r="AW1675" s="99">
        <f>SUMIFS(通讯通路门店!$AB:$AB,通讯通路门店!$S:$S,$G1675)</f>
        <v>0</v>
      </c>
      <c r="AX1675" s="99">
        <f>SUMIFS(通讯通路门店!$X:$X,通讯通路门店!$S:$S,$G1675)</f>
        <v>0</v>
      </c>
      <c r="AY1675" s="99">
        <f>SUMIFS(通讯通路门店!$Y:$Y,通讯通路门店!$S:$S,$G1675)</f>
        <v>0</v>
      </c>
      <c r="AZ1675" s="99">
        <f>SUMIFS(通讯通路门店!$AA:$AA,通讯通路门店!$S:$S,$G1675)</f>
        <v>0</v>
      </c>
      <c r="BA1675" s="99">
        <f t="shared" si="133"/>
        <v>0</v>
      </c>
      <c r="BB1675" s="99">
        <f t="shared" si="134"/>
        <v>0</v>
      </c>
      <c r="BC1675" s="99">
        <f>SUMIFS(通讯通路门店!$W:$W,通讯通路门店!$S:$S,$G1675,通讯通路门店!$J:$J,"荣耀体验店")+SUMIFS(通讯通路门店!$W:$W,通讯通路门店!$S:$S,$G1675,通讯通路门店!$J:$J,"荣耀授权专卖店")</f>
        <v>0</v>
      </c>
      <c r="BD1675" s="99">
        <f>SUMIFS(通讯通路门店!$Z:$Z,通讯通路门店!$S:$S,$G1675,通讯通路门店!$J:$J,"VIVO体验店")</f>
        <v>0</v>
      </c>
      <c r="BE1675" s="99">
        <f>SUMIFS(通讯通路门店!$AB:$AB,通讯通路门店!$S:$S,$G1675,通讯通路门店!$J:$J,"OPPO体验店")</f>
        <v>0</v>
      </c>
      <c r="BF1675" s="99">
        <f>SUMIFS(通讯通路门店!$X:$X,通讯通路门店!$S:$S,$G1675,通讯通路门店!$J:$J,"华为授权体验店")+SUMIFS(通讯通路门店!$AA:$AA,通讯通路门店!$S:$S,$G1675,通讯通路门店!$J:$J,"华为堡垒店")</f>
        <v>0</v>
      </c>
      <c r="BG1675" s="99">
        <f>SUMIFS(通讯通路门店!$Y:$Y,通讯通路门店!$S:$S,$G1675,通讯通路门店!$J:$J,"小米体验店")</f>
        <v>0</v>
      </c>
      <c r="BH1675" s="99">
        <f>SUMIFS(通讯通路门店!$AA:$AA,通讯通路门店!$S:$S,$G1675,通讯通路门店!$J:$J,"苹果体验店")</f>
        <v>0</v>
      </c>
      <c r="BI1675" s="99">
        <f>SUMIFS(通讯通路门店!$K:$K,通讯通路门店!$S:$S,$G1675,通讯通路门店!$J:$J,"其他品牌专卖店")</f>
        <v>0</v>
      </c>
      <c r="BJ1675" s="99">
        <f>SUMIFS(通讯通路门店!$AC:$AC,通讯通路门店!$S:$S,$G1675)</f>
        <v>0</v>
      </c>
      <c r="BK1675" s="99">
        <f>SUMIFS(通讯通路门店!$AD:$AD,通讯通路门店!$S:$S,$G1675)</f>
        <v>0</v>
      </c>
      <c r="BL1675" s="99">
        <f>SUMIFS(通讯通路门店!$AE:$AE,通讯通路门店!$S:$S,$G1675)</f>
        <v>0</v>
      </c>
      <c r="BM1675" s="99">
        <f>SUMIFS(通讯通路门店!$AF:$AF,通讯通路门店!$S:$S,$G1675)</f>
        <v>0</v>
      </c>
      <c r="BN1675" s="99">
        <f>SUMIFS(通讯通路门店!$AG:$AG,通讯通路门店!$S:$S,$G1675)</f>
        <v>0</v>
      </c>
      <c r="BO1675" s="99">
        <f>SUMIFS(通讯通路门店!$AH:$AH,通讯通路门店!$S:$S,$G1675)</f>
        <v>0</v>
      </c>
      <c r="BP1675" s="99">
        <f>SUMIFS(通讯通路门店!$AI:$AI,通讯通路门店!$S:$S,$G1675)</f>
        <v>0</v>
      </c>
      <c r="BQ1675" s="83"/>
    </row>
    <row r="1676" spans="1:69">
      <c r="A1676" s="99" t="str">
        <f>IFERROR(_xlfn.XLOOKUP($G1676,通讯通路门店!$S$4:$S$993933,通讯通路门店!$A$4:$A$993933,0,0),"")</f>
        <v>海南省</v>
      </c>
      <c r="B1676" s="99" t="str">
        <f>IFERROR(_xlfn.XLOOKUP($G1676,通讯通路门店!$S$4:$S$993933,通讯通路门店!$B$4:$B$993933,0,0),"")</f>
        <v>昌江黎族自治县</v>
      </c>
      <c r="C1676" s="99" t="str">
        <f>IFERROR(_xlfn.XLOOKUP($G1676,通讯通路门店!$S$4:$S$993933,通讯通路门店!$C$4:$C$993933,0,0),"")</f>
        <v>昌江黎族自治县</v>
      </c>
      <c r="D1676" s="99" t="str">
        <f>IFERROR(_xlfn.XLOOKUP($G1676,通讯通路门店!$S$4:$S$993933,通讯通路门店!$D$4:$D$993933,0,0),"")</f>
        <v>叉河镇</v>
      </c>
      <c r="E1676" s="83"/>
      <c r="F1676" s="83"/>
      <c r="G1676" s="101"/>
      <c r="H1676" s="102">
        <f>IFERROR(_xlfn.XLOOKUP($G1676,通讯通路门店!$S$4:$S$993933,通讯通路门店!$R$4:$R$993933,0,0),"")</f>
        <v>0</v>
      </c>
      <c r="I1676" s="83"/>
      <c r="J1676" s="83"/>
      <c r="K1676" s="83"/>
      <c r="L1676" s="83"/>
      <c r="M1676" s="83"/>
      <c r="N1676" s="83"/>
      <c r="O1676" s="83"/>
      <c r="P1676" s="83"/>
      <c r="Q1676" s="83"/>
      <c r="R1676" s="83"/>
      <c r="S1676" s="83"/>
      <c r="T1676" s="83"/>
      <c r="U1676" s="99">
        <f>COUNTIF(通讯通路门店!$S:$S,$G1676)</f>
        <v>0</v>
      </c>
      <c r="V1676" s="99">
        <f>COUNTIFS(通讯通路门店!$S:$S,$G1676,通讯通路门店!$J:$J,"综合卖场")</f>
        <v>0</v>
      </c>
      <c r="W1676" s="99">
        <f>SUMIFS(通讯通路门店!$AJ:$AJ,通讯通路门店!$S:$S,通讯客户沙盘!$G1676)</f>
        <v>0</v>
      </c>
      <c r="X1676" s="99">
        <f t="shared" si="130"/>
        <v>0</v>
      </c>
      <c r="Y1676" s="99">
        <f>COUNTIFS(通讯通路门店!$S:$S,$G1676,通讯通路门店!$J:$J,"荣耀体验店")+COUNTIFS(通讯通路门店!$S:$S,$G1676,通讯通路门店!$J:$J,"荣耀授权专卖店")</f>
        <v>0</v>
      </c>
      <c r="Z1676" s="99">
        <f>COUNTIFS(通讯通路门店!$S:$S,$G1676,通讯通路门店!$J:$J,"VIVO体验店")</f>
        <v>0</v>
      </c>
      <c r="AA1676" s="99">
        <f>COUNTIFS(通讯通路门店!$S:$S,$G1676,通讯通路门店!$J:$J,"OPPO体验店")</f>
        <v>0</v>
      </c>
      <c r="AB1676" s="99">
        <f>COUNTIFS(通讯通路门店!$S:$S,$G1676,通讯通路门店!$J:$J,"华为授权体验店")+COUNTIFS(通讯通路门店!$S:$S,$G1676,通讯通路门店!$J:$J,"华为堡垒店")</f>
        <v>0</v>
      </c>
      <c r="AC1676" s="99">
        <f>COUNTIFS(通讯通路门店!$S:$S,$G1676,通讯通路门店!$J:$J,"小米体验店")</f>
        <v>0</v>
      </c>
      <c r="AD1676" s="99">
        <f>COUNTIFS(通讯通路门店!$S:$S,$G1676,通讯通路门店!$J:$J,"苹果体验店")</f>
        <v>0</v>
      </c>
      <c r="AE1676" s="99">
        <f>COUNTIFS(通讯通路门店!$S:$S,$G1676,通讯通路门店!$J:$J,"其他品牌专卖店")</f>
        <v>0</v>
      </c>
      <c r="AF1676" s="99">
        <f>SUMIFS(通讯通路门店!$BI:$BI,通讯通路门店!$S:$S,$G1676)</f>
        <v>0</v>
      </c>
      <c r="AG1676" s="99">
        <f>SUMIFS(通讯通路门店!$BH:$BH,通讯通路门店!$S:$S,$G1676)</f>
        <v>0</v>
      </c>
      <c r="AH1676" s="99">
        <f t="shared" si="131"/>
        <v>0</v>
      </c>
      <c r="AI1676" s="99">
        <f>SUMIFS(通讯通路门店!$BB:$BB,通讯通路门店!$S:$S,$G1676)</f>
        <v>0</v>
      </c>
      <c r="AJ1676" s="99">
        <f>SUMIFS(通讯通路门店!$BE:$BE,通讯通路门店!$S:$S,$G1676)</f>
        <v>0</v>
      </c>
      <c r="AK1676" s="99">
        <f>SUMIFS(通讯通路门店!$BG:$BG,通讯通路门店!$S:$S,$G1676)</f>
        <v>0</v>
      </c>
      <c r="AL1676" s="99">
        <f>SUMIFS(通讯通路门店!$BC:$BC,通讯通路门店!$S:$S,$G1676)</f>
        <v>0</v>
      </c>
      <c r="AM1676" s="99">
        <f>SUMIFS(通讯通路门店!$BD:$BD,通讯通路门店!$S:$S,$G1676)</f>
        <v>0</v>
      </c>
      <c r="AN1676" s="99">
        <f>SUMIFS(通讯通路门店!$BF:$BF,通讯通路门店!$S:$S,$G1676)</f>
        <v>0</v>
      </c>
      <c r="AO1676" s="99">
        <f t="shared" si="132"/>
        <v>0</v>
      </c>
      <c r="AP1676" s="99">
        <f>SUMIFS(通讯通路门店!$K:$K,通讯通路门店!$S:$S,$G1676)</f>
        <v>0</v>
      </c>
      <c r="AQ1676" s="83"/>
      <c r="AR1676" s="99">
        <f>SUMIFS(通讯通路门店!$T:$T,通讯通路门店!$S:$S,$G1676)</f>
        <v>0</v>
      </c>
      <c r="AS1676" s="99">
        <f>SUMIFS(通讯通路门店!$U:$U,通讯通路门店!$S:$S,$G1676)</f>
        <v>0</v>
      </c>
      <c r="AT1676" s="99">
        <f>SUMIFS(通讯通路门店!$V:$V,通讯通路门店!$S:$S,$G1676)</f>
        <v>0</v>
      </c>
      <c r="AU1676" s="99">
        <f>SUMIFS(通讯通路门店!$W:$W,通讯通路门店!$S:$S,$G1676)</f>
        <v>0</v>
      </c>
      <c r="AV1676" s="99">
        <f>SUMIFS(通讯通路门店!$Z:$Z,通讯通路门店!$S:$S,$G1676)</f>
        <v>0</v>
      </c>
      <c r="AW1676" s="99">
        <f>SUMIFS(通讯通路门店!$AB:$AB,通讯通路门店!$S:$S,$G1676)</f>
        <v>0</v>
      </c>
      <c r="AX1676" s="99">
        <f>SUMIFS(通讯通路门店!$X:$X,通讯通路门店!$S:$S,$G1676)</f>
        <v>0</v>
      </c>
      <c r="AY1676" s="99">
        <f>SUMIFS(通讯通路门店!$Y:$Y,通讯通路门店!$S:$S,$G1676)</f>
        <v>0</v>
      </c>
      <c r="AZ1676" s="99">
        <f>SUMIFS(通讯通路门店!$AA:$AA,通讯通路门店!$S:$S,$G1676)</f>
        <v>0</v>
      </c>
      <c r="BA1676" s="99">
        <f t="shared" si="133"/>
        <v>0</v>
      </c>
      <c r="BB1676" s="99">
        <f t="shared" si="134"/>
        <v>0</v>
      </c>
      <c r="BC1676" s="99">
        <f>SUMIFS(通讯通路门店!$W:$W,通讯通路门店!$S:$S,$G1676,通讯通路门店!$J:$J,"荣耀体验店")+SUMIFS(通讯通路门店!$W:$W,通讯通路门店!$S:$S,$G1676,通讯通路门店!$J:$J,"荣耀授权专卖店")</f>
        <v>0</v>
      </c>
      <c r="BD1676" s="99">
        <f>SUMIFS(通讯通路门店!$Z:$Z,通讯通路门店!$S:$S,$G1676,通讯通路门店!$J:$J,"VIVO体验店")</f>
        <v>0</v>
      </c>
      <c r="BE1676" s="99">
        <f>SUMIFS(通讯通路门店!$AB:$AB,通讯通路门店!$S:$S,$G1676,通讯通路门店!$J:$J,"OPPO体验店")</f>
        <v>0</v>
      </c>
      <c r="BF1676" s="99">
        <f>SUMIFS(通讯通路门店!$X:$X,通讯通路门店!$S:$S,$G1676,通讯通路门店!$J:$J,"华为授权体验店")+SUMIFS(通讯通路门店!$AA:$AA,通讯通路门店!$S:$S,$G1676,通讯通路门店!$J:$J,"华为堡垒店")</f>
        <v>0</v>
      </c>
      <c r="BG1676" s="99">
        <f>SUMIFS(通讯通路门店!$Y:$Y,通讯通路门店!$S:$S,$G1676,通讯通路门店!$J:$J,"小米体验店")</f>
        <v>0</v>
      </c>
      <c r="BH1676" s="99">
        <f>SUMIFS(通讯通路门店!$AA:$AA,通讯通路门店!$S:$S,$G1676,通讯通路门店!$J:$J,"苹果体验店")</f>
        <v>0</v>
      </c>
      <c r="BI1676" s="99">
        <f>SUMIFS(通讯通路门店!$K:$K,通讯通路门店!$S:$S,$G1676,通讯通路门店!$J:$J,"其他品牌专卖店")</f>
        <v>0</v>
      </c>
      <c r="BJ1676" s="99">
        <f>SUMIFS(通讯通路门店!$AC:$AC,通讯通路门店!$S:$S,$G1676)</f>
        <v>0</v>
      </c>
      <c r="BK1676" s="99">
        <f>SUMIFS(通讯通路门店!$AD:$AD,通讯通路门店!$S:$S,$G1676)</f>
        <v>0</v>
      </c>
      <c r="BL1676" s="99">
        <f>SUMIFS(通讯通路门店!$AE:$AE,通讯通路门店!$S:$S,$G1676)</f>
        <v>0</v>
      </c>
      <c r="BM1676" s="99">
        <f>SUMIFS(通讯通路门店!$AF:$AF,通讯通路门店!$S:$S,$G1676)</f>
        <v>0</v>
      </c>
      <c r="BN1676" s="99">
        <f>SUMIFS(通讯通路门店!$AG:$AG,通讯通路门店!$S:$S,$G1676)</f>
        <v>0</v>
      </c>
      <c r="BO1676" s="99">
        <f>SUMIFS(通讯通路门店!$AH:$AH,通讯通路门店!$S:$S,$G1676)</f>
        <v>0</v>
      </c>
      <c r="BP1676" s="99">
        <f>SUMIFS(通讯通路门店!$AI:$AI,通讯通路门店!$S:$S,$G1676)</f>
        <v>0</v>
      </c>
      <c r="BQ1676" s="83"/>
    </row>
    <row r="1677" spans="1:69">
      <c r="A1677" s="99" t="str">
        <f>IFERROR(_xlfn.XLOOKUP($G1677,通讯通路门店!$S$4:$S$993933,通讯通路门店!$A$4:$A$993933,0,0),"")</f>
        <v>海南省</v>
      </c>
      <c r="B1677" s="99" t="str">
        <f>IFERROR(_xlfn.XLOOKUP($G1677,通讯通路门店!$S$4:$S$993933,通讯通路门店!$B$4:$B$993933,0,0),"")</f>
        <v>昌江黎族自治县</v>
      </c>
      <c r="C1677" s="99" t="str">
        <f>IFERROR(_xlfn.XLOOKUP($G1677,通讯通路门店!$S$4:$S$993933,通讯通路门店!$C$4:$C$993933,0,0),"")</f>
        <v>昌江黎族自治县</v>
      </c>
      <c r="D1677" s="99" t="str">
        <f>IFERROR(_xlfn.XLOOKUP($G1677,通讯通路门店!$S$4:$S$993933,通讯通路门店!$D$4:$D$993933,0,0),"")</f>
        <v>叉河镇</v>
      </c>
      <c r="E1677" s="83"/>
      <c r="F1677" s="83"/>
      <c r="G1677" s="101"/>
      <c r="H1677" s="102">
        <f>IFERROR(_xlfn.XLOOKUP($G1677,通讯通路门店!$S$4:$S$993933,通讯通路门店!$R$4:$R$993933,0,0),"")</f>
        <v>0</v>
      </c>
      <c r="I1677" s="83"/>
      <c r="J1677" s="83"/>
      <c r="K1677" s="83"/>
      <c r="L1677" s="83"/>
      <c r="M1677" s="83"/>
      <c r="N1677" s="83"/>
      <c r="O1677" s="83"/>
      <c r="P1677" s="83"/>
      <c r="Q1677" s="83"/>
      <c r="R1677" s="83"/>
      <c r="S1677" s="83"/>
      <c r="T1677" s="83"/>
      <c r="U1677" s="99">
        <f>COUNTIF(通讯通路门店!$S:$S,$G1677)</f>
        <v>0</v>
      </c>
      <c r="V1677" s="99">
        <f>COUNTIFS(通讯通路门店!$S:$S,$G1677,通讯通路门店!$J:$J,"综合卖场")</f>
        <v>0</v>
      </c>
      <c r="W1677" s="99">
        <f>SUMIFS(通讯通路门店!$AJ:$AJ,通讯通路门店!$S:$S,通讯客户沙盘!$G1677)</f>
        <v>0</v>
      </c>
      <c r="X1677" s="99">
        <f t="shared" si="130"/>
        <v>0</v>
      </c>
      <c r="Y1677" s="99">
        <f>COUNTIFS(通讯通路门店!$S:$S,$G1677,通讯通路门店!$J:$J,"荣耀体验店")+COUNTIFS(通讯通路门店!$S:$S,$G1677,通讯通路门店!$J:$J,"荣耀授权专卖店")</f>
        <v>0</v>
      </c>
      <c r="Z1677" s="99">
        <f>COUNTIFS(通讯通路门店!$S:$S,$G1677,通讯通路门店!$J:$J,"VIVO体验店")</f>
        <v>0</v>
      </c>
      <c r="AA1677" s="99">
        <f>COUNTIFS(通讯通路门店!$S:$S,$G1677,通讯通路门店!$J:$J,"OPPO体验店")</f>
        <v>0</v>
      </c>
      <c r="AB1677" s="99">
        <f>COUNTIFS(通讯通路门店!$S:$S,$G1677,通讯通路门店!$J:$J,"华为授权体验店")+COUNTIFS(通讯通路门店!$S:$S,$G1677,通讯通路门店!$J:$J,"华为堡垒店")</f>
        <v>0</v>
      </c>
      <c r="AC1677" s="99">
        <f>COUNTIFS(通讯通路门店!$S:$S,$G1677,通讯通路门店!$J:$J,"小米体验店")</f>
        <v>0</v>
      </c>
      <c r="AD1677" s="99">
        <f>COUNTIFS(通讯通路门店!$S:$S,$G1677,通讯通路门店!$J:$J,"苹果体验店")</f>
        <v>0</v>
      </c>
      <c r="AE1677" s="99">
        <f>COUNTIFS(通讯通路门店!$S:$S,$G1677,通讯通路门店!$J:$J,"其他品牌专卖店")</f>
        <v>0</v>
      </c>
      <c r="AF1677" s="99">
        <f>SUMIFS(通讯通路门店!$BI:$BI,通讯通路门店!$S:$S,$G1677)</f>
        <v>0</v>
      </c>
      <c r="AG1677" s="99">
        <f>SUMIFS(通讯通路门店!$BH:$BH,通讯通路门店!$S:$S,$G1677)</f>
        <v>0</v>
      </c>
      <c r="AH1677" s="99">
        <f t="shared" si="131"/>
        <v>0</v>
      </c>
      <c r="AI1677" s="99">
        <f>SUMIFS(通讯通路门店!$BB:$BB,通讯通路门店!$S:$S,$G1677)</f>
        <v>0</v>
      </c>
      <c r="AJ1677" s="99">
        <f>SUMIFS(通讯通路门店!$BE:$BE,通讯通路门店!$S:$S,$G1677)</f>
        <v>0</v>
      </c>
      <c r="AK1677" s="99">
        <f>SUMIFS(通讯通路门店!$BG:$BG,通讯通路门店!$S:$S,$G1677)</f>
        <v>0</v>
      </c>
      <c r="AL1677" s="99">
        <f>SUMIFS(通讯通路门店!$BC:$BC,通讯通路门店!$S:$S,$G1677)</f>
        <v>0</v>
      </c>
      <c r="AM1677" s="99">
        <f>SUMIFS(通讯通路门店!$BD:$BD,通讯通路门店!$S:$S,$G1677)</f>
        <v>0</v>
      </c>
      <c r="AN1677" s="99">
        <f>SUMIFS(通讯通路门店!$BF:$BF,通讯通路门店!$S:$S,$G1677)</f>
        <v>0</v>
      </c>
      <c r="AO1677" s="99">
        <f t="shared" si="132"/>
        <v>0</v>
      </c>
      <c r="AP1677" s="99">
        <f>SUMIFS(通讯通路门店!$K:$K,通讯通路门店!$S:$S,$G1677)</f>
        <v>0</v>
      </c>
      <c r="AQ1677" s="83"/>
      <c r="AR1677" s="99">
        <f>SUMIFS(通讯通路门店!$T:$T,通讯通路门店!$S:$S,$G1677)</f>
        <v>0</v>
      </c>
      <c r="AS1677" s="99">
        <f>SUMIFS(通讯通路门店!$U:$U,通讯通路门店!$S:$S,$G1677)</f>
        <v>0</v>
      </c>
      <c r="AT1677" s="99">
        <f>SUMIFS(通讯通路门店!$V:$V,通讯通路门店!$S:$S,$G1677)</f>
        <v>0</v>
      </c>
      <c r="AU1677" s="99">
        <f>SUMIFS(通讯通路门店!$W:$W,通讯通路门店!$S:$S,$G1677)</f>
        <v>0</v>
      </c>
      <c r="AV1677" s="99">
        <f>SUMIFS(通讯通路门店!$Z:$Z,通讯通路门店!$S:$S,$G1677)</f>
        <v>0</v>
      </c>
      <c r="AW1677" s="99">
        <f>SUMIFS(通讯通路门店!$AB:$AB,通讯通路门店!$S:$S,$G1677)</f>
        <v>0</v>
      </c>
      <c r="AX1677" s="99">
        <f>SUMIFS(通讯通路门店!$X:$X,通讯通路门店!$S:$S,$G1677)</f>
        <v>0</v>
      </c>
      <c r="AY1677" s="99">
        <f>SUMIFS(通讯通路门店!$Y:$Y,通讯通路门店!$S:$S,$G1677)</f>
        <v>0</v>
      </c>
      <c r="AZ1677" s="99">
        <f>SUMIFS(通讯通路门店!$AA:$AA,通讯通路门店!$S:$S,$G1677)</f>
        <v>0</v>
      </c>
      <c r="BA1677" s="99">
        <f t="shared" si="133"/>
        <v>0</v>
      </c>
      <c r="BB1677" s="99">
        <f t="shared" si="134"/>
        <v>0</v>
      </c>
      <c r="BC1677" s="99">
        <f>SUMIFS(通讯通路门店!$W:$W,通讯通路门店!$S:$S,$G1677,通讯通路门店!$J:$J,"荣耀体验店")+SUMIFS(通讯通路门店!$W:$W,通讯通路门店!$S:$S,$G1677,通讯通路门店!$J:$J,"荣耀授权专卖店")</f>
        <v>0</v>
      </c>
      <c r="BD1677" s="99">
        <f>SUMIFS(通讯通路门店!$Z:$Z,通讯通路门店!$S:$S,$G1677,通讯通路门店!$J:$J,"VIVO体验店")</f>
        <v>0</v>
      </c>
      <c r="BE1677" s="99">
        <f>SUMIFS(通讯通路门店!$AB:$AB,通讯通路门店!$S:$S,$G1677,通讯通路门店!$J:$J,"OPPO体验店")</f>
        <v>0</v>
      </c>
      <c r="BF1677" s="99">
        <f>SUMIFS(通讯通路门店!$X:$X,通讯通路门店!$S:$S,$G1677,通讯通路门店!$J:$J,"华为授权体验店")+SUMIFS(通讯通路门店!$AA:$AA,通讯通路门店!$S:$S,$G1677,通讯通路门店!$J:$J,"华为堡垒店")</f>
        <v>0</v>
      </c>
      <c r="BG1677" s="99">
        <f>SUMIFS(通讯通路门店!$Y:$Y,通讯通路门店!$S:$S,$G1677,通讯通路门店!$J:$J,"小米体验店")</f>
        <v>0</v>
      </c>
      <c r="BH1677" s="99">
        <f>SUMIFS(通讯通路门店!$AA:$AA,通讯通路门店!$S:$S,$G1677,通讯通路门店!$J:$J,"苹果体验店")</f>
        <v>0</v>
      </c>
      <c r="BI1677" s="99">
        <f>SUMIFS(通讯通路门店!$K:$K,通讯通路门店!$S:$S,$G1677,通讯通路门店!$J:$J,"其他品牌专卖店")</f>
        <v>0</v>
      </c>
      <c r="BJ1677" s="99">
        <f>SUMIFS(通讯通路门店!$AC:$AC,通讯通路门店!$S:$S,$G1677)</f>
        <v>0</v>
      </c>
      <c r="BK1677" s="99">
        <f>SUMIFS(通讯通路门店!$AD:$AD,通讯通路门店!$S:$S,$G1677)</f>
        <v>0</v>
      </c>
      <c r="BL1677" s="99">
        <f>SUMIFS(通讯通路门店!$AE:$AE,通讯通路门店!$S:$S,$G1677)</f>
        <v>0</v>
      </c>
      <c r="BM1677" s="99">
        <f>SUMIFS(通讯通路门店!$AF:$AF,通讯通路门店!$S:$S,$G1677)</f>
        <v>0</v>
      </c>
      <c r="BN1677" s="99">
        <f>SUMIFS(通讯通路门店!$AG:$AG,通讯通路门店!$S:$S,$G1677)</f>
        <v>0</v>
      </c>
      <c r="BO1677" s="99">
        <f>SUMIFS(通讯通路门店!$AH:$AH,通讯通路门店!$S:$S,$G1677)</f>
        <v>0</v>
      </c>
      <c r="BP1677" s="99">
        <f>SUMIFS(通讯通路门店!$AI:$AI,通讯通路门店!$S:$S,$G1677)</f>
        <v>0</v>
      </c>
      <c r="BQ1677" s="83"/>
    </row>
    <row r="1678" spans="1:69">
      <c r="A1678" s="99" t="str">
        <f>IFERROR(_xlfn.XLOOKUP($G1678,通讯通路门店!$S$4:$S$993933,通讯通路门店!$A$4:$A$993933,0,0),"")</f>
        <v>海南省</v>
      </c>
      <c r="B1678" s="99" t="str">
        <f>IFERROR(_xlfn.XLOOKUP($G1678,通讯通路门店!$S$4:$S$993933,通讯通路门店!$B$4:$B$993933,0,0),"")</f>
        <v>昌江黎族自治县</v>
      </c>
      <c r="C1678" s="99" t="str">
        <f>IFERROR(_xlfn.XLOOKUP($G1678,通讯通路门店!$S$4:$S$993933,通讯通路门店!$C$4:$C$993933,0,0),"")</f>
        <v>昌江黎族自治县</v>
      </c>
      <c r="D1678" s="99" t="str">
        <f>IFERROR(_xlfn.XLOOKUP($G1678,通讯通路门店!$S$4:$S$993933,通讯通路门店!$D$4:$D$993933,0,0),"")</f>
        <v>叉河镇</v>
      </c>
      <c r="E1678" s="83"/>
      <c r="F1678" s="83"/>
      <c r="G1678" s="101"/>
      <c r="H1678" s="102">
        <f>IFERROR(_xlfn.XLOOKUP($G1678,通讯通路门店!$S$4:$S$993933,通讯通路门店!$R$4:$R$993933,0,0),"")</f>
        <v>0</v>
      </c>
      <c r="I1678" s="83"/>
      <c r="J1678" s="83"/>
      <c r="K1678" s="83"/>
      <c r="L1678" s="83"/>
      <c r="M1678" s="83"/>
      <c r="N1678" s="83"/>
      <c r="O1678" s="83"/>
      <c r="P1678" s="83"/>
      <c r="Q1678" s="83"/>
      <c r="R1678" s="83"/>
      <c r="S1678" s="83"/>
      <c r="T1678" s="83"/>
      <c r="U1678" s="99">
        <f>COUNTIF(通讯通路门店!$S:$S,$G1678)</f>
        <v>0</v>
      </c>
      <c r="V1678" s="99">
        <f>COUNTIFS(通讯通路门店!$S:$S,$G1678,通讯通路门店!$J:$J,"综合卖场")</f>
        <v>0</v>
      </c>
      <c r="W1678" s="99">
        <f>SUMIFS(通讯通路门店!$AJ:$AJ,通讯通路门店!$S:$S,通讯客户沙盘!$G1678)</f>
        <v>0</v>
      </c>
      <c r="X1678" s="99">
        <f t="shared" si="130"/>
        <v>0</v>
      </c>
      <c r="Y1678" s="99">
        <f>COUNTIFS(通讯通路门店!$S:$S,$G1678,通讯通路门店!$J:$J,"荣耀体验店")+COUNTIFS(通讯通路门店!$S:$S,$G1678,通讯通路门店!$J:$J,"荣耀授权专卖店")</f>
        <v>0</v>
      </c>
      <c r="Z1678" s="99">
        <f>COUNTIFS(通讯通路门店!$S:$S,$G1678,通讯通路门店!$J:$J,"VIVO体验店")</f>
        <v>0</v>
      </c>
      <c r="AA1678" s="99">
        <f>COUNTIFS(通讯通路门店!$S:$S,$G1678,通讯通路门店!$J:$J,"OPPO体验店")</f>
        <v>0</v>
      </c>
      <c r="AB1678" s="99">
        <f>COUNTIFS(通讯通路门店!$S:$S,$G1678,通讯通路门店!$J:$J,"华为授权体验店")+COUNTIFS(通讯通路门店!$S:$S,$G1678,通讯通路门店!$J:$J,"华为堡垒店")</f>
        <v>0</v>
      </c>
      <c r="AC1678" s="99">
        <f>COUNTIFS(通讯通路门店!$S:$S,$G1678,通讯通路门店!$J:$J,"小米体验店")</f>
        <v>0</v>
      </c>
      <c r="AD1678" s="99">
        <f>COUNTIFS(通讯通路门店!$S:$S,$G1678,通讯通路门店!$J:$J,"苹果体验店")</f>
        <v>0</v>
      </c>
      <c r="AE1678" s="99">
        <f>COUNTIFS(通讯通路门店!$S:$S,$G1678,通讯通路门店!$J:$J,"其他品牌专卖店")</f>
        <v>0</v>
      </c>
      <c r="AF1678" s="99">
        <f>SUMIFS(通讯通路门店!$BI:$BI,通讯通路门店!$S:$S,$G1678)</f>
        <v>0</v>
      </c>
      <c r="AG1678" s="99">
        <f>SUMIFS(通讯通路门店!$BH:$BH,通讯通路门店!$S:$S,$G1678)</f>
        <v>0</v>
      </c>
      <c r="AH1678" s="99">
        <f t="shared" si="131"/>
        <v>0</v>
      </c>
      <c r="AI1678" s="99">
        <f>SUMIFS(通讯通路门店!$BB:$BB,通讯通路门店!$S:$S,$G1678)</f>
        <v>0</v>
      </c>
      <c r="AJ1678" s="99">
        <f>SUMIFS(通讯通路门店!$BE:$BE,通讯通路门店!$S:$S,$G1678)</f>
        <v>0</v>
      </c>
      <c r="AK1678" s="99">
        <f>SUMIFS(通讯通路门店!$BG:$BG,通讯通路门店!$S:$S,$G1678)</f>
        <v>0</v>
      </c>
      <c r="AL1678" s="99">
        <f>SUMIFS(通讯通路门店!$BC:$BC,通讯通路门店!$S:$S,$G1678)</f>
        <v>0</v>
      </c>
      <c r="AM1678" s="99">
        <f>SUMIFS(通讯通路门店!$BD:$BD,通讯通路门店!$S:$S,$G1678)</f>
        <v>0</v>
      </c>
      <c r="AN1678" s="99">
        <f>SUMIFS(通讯通路门店!$BF:$BF,通讯通路门店!$S:$S,$G1678)</f>
        <v>0</v>
      </c>
      <c r="AO1678" s="99">
        <f t="shared" si="132"/>
        <v>0</v>
      </c>
      <c r="AP1678" s="99">
        <f>SUMIFS(通讯通路门店!$K:$K,通讯通路门店!$S:$S,$G1678)</f>
        <v>0</v>
      </c>
      <c r="AQ1678" s="83"/>
      <c r="AR1678" s="99">
        <f>SUMIFS(通讯通路门店!$T:$T,通讯通路门店!$S:$S,$G1678)</f>
        <v>0</v>
      </c>
      <c r="AS1678" s="99">
        <f>SUMIFS(通讯通路门店!$U:$U,通讯通路门店!$S:$S,$G1678)</f>
        <v>0</v>
      </c>
      <c r="AT1678" s="99">
        <f>SUMIFS(通讯通路门店!$V:$V,通讯通路门店!$S:$S,$G1678)</f>
        <v>0</v>
      </c>
      <c r="AU1678" s="99">
        <f>SUMIFS(通讯通路门店!$W:$W,通讯通路门店!$S:$S,$G1678)</f>
        <v>0</v>
      </c>
      <c r="AV1678" s="99">
        <f>SUMIFS(通讯通路门店!$Z:$Z,通讯通路门店!$S:$S,$G1678)</f>
        <v>0</v>
      </c>
      <c r="AW1678" s="99">
        <f>SUMIFS(通讯通路门店!$AB:$AB,通讯通路门店!$S:$S,$G1678)</f>
        <v>0</v>
      </c>
      <c r="AX1678" s="99">
        <f>SUMIFS(通讯通路门店!$X:$X,通讯通路门店!$S:$S,$G1678)</f>
        <v>0</v>
      </c>
      <c r="AY1678" s="99">
        <f>SUMIFS(通讯通路门店!$Y:$Y,通讯通路门店!$S:$S,$G1678)</f>
        <v>0</v>
      </c>
      <c r="AZ1678" s="99">
        <f>SUMIFS(通讯通路门店!$AA:$AA,通讯通路门店!$S:$S,$G1678)</f>
        <v>0</v>
      </c>
      <c r="BA1678" s="99">
        <f t="shared" si="133"/>
        <v>0</v>
      </c>
      <c r="BB1678" s="99">
        <f t="shared" si="134"/>
        <v>0</v>
      </c>
      <c r="BC1678" s="99">
        <f>SUMIFS(通讯通路门店!$W:$W,通讯通路门店!$S:$S,$G1678,通讯通路门店!$J:$J,"荣耀体验店")+SUMIFS(通讯通路门店!$W:$W,通讯通路门店!$S:$S,$G1678,通讯通路门店!$J:$J,"荣耀授权专卖店")</f>
        <v>0</v>
      </c>
      <c r="BD1678" s="99">
        <f>SUMIFS(通讯通路门店!$Z:$Z,通讯通路门店!$S:$S,$G1678,通讯通路门店!$J:$J,"VIVO体验店")</f>
        <v>0</v>
      </c>
      <c r="BE1678" s="99">
        <f>SUMIFS(通讯通路门店!$AB:$AB,通讯通路门店!$S:$S,$G1678,通讯通路门店!$J:$J,"OPPO体验店")</f>
        <v>0</v>
      </c>
      <c r="BF1678" s="99">
        <f>SUMIFS(通讯通路门店!$X:$X,通讯通路门店!$S:$S,$G1678,通讯通路门店!$J:$J,"华为授权体验店")+SUMIFS(通讯通路门店!$AA:$AA,通讯通路门店!$S:$S,$G1678,通讯通路门店!$J:$J,"华为堡垒店")</f>
        <v>0</v>
      </c>
      <c r="BG1678" s="99">
        <f>SUMIFS(通讯通路门店!$Y:$Y,通讯通路门店!$S:$S,$G1678,通讯通路门店!$J:$J,"小米体验店")</f>
        <v>0</v>
      </c>
      <c r="BH1678" s="99">
        <f>SUMIFS(通讯通路门店!$AA:$AA,通讯通路门店!$S:$S,$G1678,通讯通路门店!$J:$J,"苹果体验店")</f>
        <v>0</v>
      </c>
      <c r="BI1678" s="99">
        <f>SUMIFS(通讯通路门店!$K:$K,通讯通路门店!$S:$S,$G1678,通讯通路门店!$J:$J,"其他品牌专卖店")</f>
        <v>0</v>
      </c>
      <c r="BJ1678" s="99">
        <f>SUMIFS(通讯通路门店!$AC:$AC,通讯通路门店!$S:$S,$G1678)</f>
        <v>0</v>
      </c>
      <c r="BK1678" s="99">
        <f>SUMIFS(通讯通路门店!$AD:$AD,通讯通路门店!$S:$S,$G1678)</f>
        <v>0</v>
      </c>
      <c r="BL1678" s="99">
        <f>SUMIFS(通讯通路门店!$AE:$AE,通讯通路门店!$S:$S,$G1678)</f>
        <v>0</v>
      </c>
      <c r="BM1678" s="99">
        <f>SUMIFS(通讯通路门店!$AF:$AF,通讯通路门店!$S:$S,$G1678)</f>
        <v>0</v>
      </c>
      <c r="BN1678" s="99">
        <f>SUMIFS(通讯通路门店!$AG:$AG,通讯通路门店!$S:$S,$G1678)</f>
        <v>0</v>
      </c>
      <c r="BO1678" s="99">
        <f>SUMIFS(通讯通路门店!$AH:$AH,通讯通路门店!$S:$S,$G1678)</f>
        <v>0</v>
      </c>
      <c r="BP1678" s="99">
        <f>SUMIFS(通讯通路门店!$AI:$AI,通讯通路门店!$S:$S,$G1678)</f>
        <v>0</v>
      </c>
      <c r="BQ1678" s="83"/>
    </row>
    <row r="1679" spans="1:69">
      <c r="A1679" s="99" t="str">
        <f>IFERROR(_xlfn.XLOOKUP($G1679,通讯通路门店!$S$4:$S$993933,通讯通路门店!$A$4:$A$993933,0,0),"")</f>
        <v>海南省</v>
      </c>
      <c r="B1679" s="99" t="str">
        <f>IFERROR(_xlfn.XLOOKUP($G1679,通讯通路门店!$S$4:$S$993933,通讯通路门店!$B$4:$B$993933,0,0),"")</f>
        <v>昌江黎族自治县</v>
      </c>
      <c r="C1679" s="99" t="str">
        <f>IFERROR(_xlfn.XLOOKUP($G1679,通讯通路门店!$S$4:$S$993933,通讯通路门店!$C$4:$C$993933,0,0),"")</f>
        <v>昌江黎族自治县</v>
      </c>
      <c r="D1679" s="99" t="str">
        <f>IFERROR(_xlfn.XLOOKUP($G1679,通讯通路门店!$S$4:$S$993933,通讯通路门店!$D$4:$D$993933,0,0),"")</f>
        <v>叉河镇</v>
      </c>
      <c r="E1679" s="83"/>
      <c r="F1679" s="83"/>
      <c r="G1679" s="101"/>
      <c r="H1679" s="102">
        <f>IFERROR(_xlfn.XLOOKUP($G1679,通讯通路门店!$S$4:$S$993933,通讯通路门店!$R$4:$R$993933,0,0),"")</f>
        <v>0</v>
      </c>
      <c r="I1679" s="83"/>
      <c r="J1679" s="83"/>
      <c r="K1679" s="83"/>
      <c r="L1679" s="83"/>
      <c r="M1679" s="83"/>
      <c r="N1679" s="83"/>
      <c r="O1679" s="83"/>
      <c r="P1679" s="83"/>
      <c r="Q1679" s="83"/>
      <c r="R1679" s="83"/>
      <c r="S1679" s="83"/>
      <c r="T1679" s="83"/>
      <c r="U1679" s="99">
        <f>COUNTIF(通讯通路门店!$S:$S,$G1679)</f>
        <v>0</v>
      </c>
      <c r="V1679" s="99">
        <f>COUNTIFS(通讯通路门店!$S:$S,$G1679,通讯通路门店!$J:$J,"综合卖场")</f>
        <v>0</v>
      </c>
      <c r="W1679" s="99">
        <f>SUMIFS(通讯通路门店!$AJ:$AJ,通讯通路门店!$S:$S,通讯客户沙盘!$G1679)</f>
        <v>0</v>
      </c>
      <c r="X1679" s="99">
        <f t="shared" si="130"/>
        <v>0</v>
      </c>
      <c r="Y1679" s="99">
        <f>COUNTIFS(通讯通路门店!$S:$S,$G1679,通讯通路门店!$J:$J,"荣耀体验店")+COUNTIFS(通讯通路门店!$S:$S,$G1679,通讯通路门店!$J:$J,"荣耀授权专卖店")</f>
        <v>0</v>
      </c>
      <c r="Z1679" s="99">
        <f>COUNTIFS(通讯通路门店!$S:$S,$G1679,通讯通路门店!$J:$J,"VIVO体验店")</f>
        <v>0</v>
      </c>
      <c r="AA1679" s="99">
        <f>COUNTIFS(通讯通路门店!$S:$S,$G1679,通讯通路门店!$J:$J,"OPPO体验店")</f>
        <v>0</v>
      </c>
      <c r="AB1679" s="99">
        <f>COUNTIFS(通讯通路门店!$S:$S,$G1679,通讯通路门店!$J:$J,"华为授权体验店")+COUNTIFS(通讯通路门店!$S:$S,$G1679,通讯通路门店!$J:$J,"华为堡垒店")</f>
        <v>0</v>
      </c>
      <c r="AC1679" s="99">
        <f>COUNTIFS(通讯通路门店!$S:$S,$G1679,通讯通路门店!$J:$J,"小米体验店")</f>
        <v>0</v>
      </c>
      <c r="AD1679" s="99">
        <f>COUNTIFS(通讯通路门店!$S:$S,$G1679,通讯通路门店!$J:$J,"苹果体验店")</f>
        <v>0</v>
      </c>
      <c r="AE1679" s="99">
        <f>COUNTIFS(通讯通路门店!$S:$S,$G1679,通讯通路门店!$J:$J,"其他品牌专卖店")</f>
        <v>0</v>
      </c>
      <c r="AF1679" s="99">
        <f>SUMIFS(通讯通路门店!$BI:$BI,通讯通路门店!$S:$S,$G1679)</f>
        <v>0</v>
      </c>
      <c r="AG1679" s="99">
        <f>SUMIFS(通讯通路门店!$BH:$BH,通讯通路门店!$S:$S,$G1679)</f>
        <v>0</v>
      </c>
      <c r="AH1679" s="99">
        <f t="shared" si="131"/>
        <v>0</v>
      </c>
      <c r="AI1679" s="99">
        <f>SUMIFS(通讯通路门店!$BB:$BB,通讯通路门店!$S:$S,$G1679)</f>
        <v>0</v>
      </c>
      <c r="AJ1679" s="99">
        <f>SUMIFS(通讯通路门店!$BE:$BE,通讯通路门店!$S:$S,$G1679)</f>
        <v>0</v>
      </c>
      <c r="AK1679" s="99">
        <f>SUMIFS(通讯通路门店!$BG:$BG,通讯通路门店!$S:$S,$G1679)</f>
        <v>0</v>
      </c>
      <c r="AL1679" s="99">
        <f>SUMIFS(通讯通路门店!$BC:$BC,通讯通路门店!$S:$S,$G1679)</f>
        <v>0</v>
      </c>
      <c r="AM1679" s="99">
        <f>SUMIFS(通讯通路门店!$BD:$BD,通讯通路门店!$S:$S,$G1679)</f>
        <v>0</v>
      </c>
      <c r="AN1679" s="99">
        <f>SUMIFS(通讯通路门店!$BF:$BF,通讯通路门店!$S:$S,$G1679)</f>
        <v>0</v>
      </c>
      <c r="AO1679" s="99">
        <f t="shared" si="132"/>
        <v>0</v>
      </c>
      <c r="AP1679" s="99">
        <f>SUMIFS(通讯通路门店!$K:$K,通讯通路门店!$S:$S,$G1679)</f>
        <v>0</v>
      </c>
      <c r="AQ1679" s="83"/>
      <c r="AR1679" s="99">
        <f>SUMIFS(通讯通路门店!$T:$T,通讯通路门店!$S:$S,$G1679)</f>
        <v>0</v>
      </c>
      <c r="AS1679" s="99">
        <f>SUMIFS(通讯通路门店!$U:$U,通讯通路门店!$S:$S,$G1679)</f>
        <v>0</v>
      </c>
      <c r="AT1679" s="99">
        <f>SUMIFS(通讯通路门店!$V:$V,通讯通路门店!$S:$S,$G1679)</f>
        <v>0</v>
      </c>
      <c r="AU1679" s="99">
        <f>SUMIFS(通讯通路门店!$W:$W,通讯通路门店!$S:$S,$G1679)</f>
        <v>0</v>
      </c>
      <c r="AV1679" s="99">
        <f>SUMIFS(通讯通路门店!$Z:$Z,通讯通路门店!$S:$S,$G1679)</f>
        <v>0</v>
      </c>
      <c r="AW1679" s="99">
        <f>SUMIFS(通讯通路门店!$AB:$AB,通讯通路门店!$S:$S,$G1679)</f>
        <v>0</v>
      </c>
      <c r="AX1679" s="99">
        <f>SUMIFS(通讯通路门店!$X:$X,通讯通路门店!$S:$S,$G1679)</f>
        <v>0</v>
      </c>
      <c r="AY1679" s="99">
        <f>SUMIFS(通讯通路门店!$Y:$Y,通讯通路门店!$S:$S,$G1679)</f>
        <v>0</v>
      </c>
      <c r="AZ1679" s="99">
        <f>SUMIFS(通讯通路门店!$AA:$AA,通讯通路门店!$S:$S,$G1679)</f>
        <v>0</v>
      </c>
      <c r="BA1679" s="99">
        <f t="shared" si="133"/>
        <v>0</v>
      </c>
      <c r="BB1679" s="99">
        <f t="shared" si="134"/>
        <v>0</v>
      </c>
      <c r="BC1679" s="99">
        <f>SUMIFS(通讯通路门店!$W:$W,通讯通路门店!$S:$S,$G1679,通讯通路门店!$J:$J,"荣耀体验店")+SUMIFS(通讯通路门店!$W:$W,通讯通路门店!$S:$S,$G1679,通讯通路门店!$J:$J,"荣耀授权专卖店")</f>
        <v>0</v>
      </c>
      <c r="BD1679" s="99">
        <f>SUMIFS(通讯通路门店!$Z:$Z,通讯通路门店!$S:$S,$G1679,通讯通路门店!$J:$J,"VIVO体验店")</f>
        <v>0</v>
      </c>
      <c r="BE1679" s="99">
        <f>SUMIFS(通讯通路门店!$AB:$AB,通讯通路门店!$S:$S,$G1679,通讯通路门店!$J:$J,"OPPO体验店")</f>
        <v>0</v>
      </c>
      <c r="BF1679" s="99">
        <f>SUMIFS(通讯通路门店!$X:$X,通讯通路门店!$S:$S,$G1679,通讯通路门店!$J:$J,"华为授权体验店")+SUMIFS(通讯通路门店!$AA:$AA,通讯通路门店!$S:$S,$G1679,通讯通路门店!$J:$J,"华为堡垒店")</f>
        <v>0</v>
      </c>
      <c r="BG1679" s="99">
        <f>SUMIFS(通讯通路门店!$Y:$Y,通讯通路门店!$S:$S,$G1679,通讯通路门店!$J:$J,"小米体验店")</f>
        <v>0</v>
      </c>
      <c r="BH1679" s="99">
        <f>SUMIFS(通讯通路门店!$AA:$AA,通讯通路门店!$S:$S,$G1679,通讯通路门店!$J:$J,"苹果体验店")</f>
        <v>0</v>
      </c>
      <c r="BI1679" s="99">
        <f>SUMIFS(通讯通路门店!$K:$K,通讯通路门店!$S:$S,$G1679,通讯通路门店!$J:$J,"其他品牌专卖店")</f>
        <v>0</v>
      </c>
      <c r="BJ1679" s="99">
        <f>SUMIFS(通讯通路门店!$AC:$AC,通讯通路门店!$S:$S,$G1679)</f>
        <v>0</v>
      </c>
      <c r="BK1679" s="99">
        <f>SUMIFS(通讯通路门店!$AD:$AD,通讯通路门店!$S:$S,$G1679)</f>
        <v>0</v>
      </c>
      <c r="BL1679" s="99">
        <f>SUMIFS(通讯通路门店!$AE:$AE,通讯通路门店!$S:$S,$G1679)</f>
        <v>0</v>
      </c>
      <c r="BM1679" s="99">
        <f>SUMIFS(通讯通路门店!$AF:$AF,通讯通路门店!$S:$S,$G1679)</f>
        <v>0</v>
      </c>
      <c r="BN1679" s="99">
        <f>SUMIFS(通讯通路门店!$AG:$AG,通讯通路门店!$S:$S,$G1679)</f>
        <v>0</v>
      </c>
      <c r="BO1679" s="99">
        <f>SUMIFS(通讯通路门店!$AH:$AH,通讯通路门店!$S:$S,$G1679)</f>
        <v>0</v>
      </c>
      <c r="BP1679" s="99">
        <f>SUMIFS(通讯通路门店!$AI:$AI,通讯通路门店!$S:$S,$G1679)</f>
        <v>0</v>
      </c>
      <c r="BQ1679" s="83"/>
    </row>
    <row r="1680" spans="1:69">
      <c r="A1680" s="99" t="str">
        <f>IFERROR(_xlfn.XLOOKUP($G1680,通讯通路门店!$S$4:$S$993933,通讯通路门店!$A$4:$A$993933,0,0),"")</f>
        <v>海南省</v>
      </c>
      <c r="B1680" s="99" t="str">
        <f>IFERROR(_xlfn.XLOOKUP($G1680,通讯通路门店!$S$4:$S$993933,通讯通路门店!$B$4:$B$993933,0,0),"")</f>
        <v>昌江黎族自治县</v>
      </c>
      <c r="C1680" s="99" t="str">
        <f>IFERROR(_xlfn.XLOOKUP($G1680,通讯通路门店!$S$4:$S$993933,通讯通路门店!$C$4:$C$993933,0,0),"")</f>
        <v>昌江黎族自治县</v>
      </c>
      <c r="D1680" s="99" t="str">
        <f>IFERROR(_xlfn.XLOOKUP($G1680,通讯通路门店!$S$4:$S$993933,通讯通路门店!$D$4:$D$993933,0,0),"")</f>
        <v>叉河镇</v>
      </c>
      <c r="E1680" s="83"/>
      <c r="F1680" s="83"/>
      <c r="G1680" s="101"/>
      <c r="H1680" s="102">
        <f>IFERROR(_xlfn.XLOOKUP($G1680,通讯通路门店!$S$4:$S$993933,通讯通路门店!$R$4:$R$993933,0,0),"")</f>
        <v>0</v>
      </c>
      <c r="I1680" s="83"/>
      <c r="J1680" s="83"/>
      <c r="K1680" s="83"/>
      <c r="L1680" s="83"/>
      <c r="M1680" s="83"/>
      <c r="N1680" s="83"/>
      <c r="O1680" s="83"/>
      <c r="P1680" s="83"/>
      <c r="Q1680" s="83"/>
      <c r="R1680" s="83"/>
      <c r="S1680" s="83"/>
      <c r="T1680" s="83"/>
      <c r="U1680" s="99">
        <f>COUNTIF(通讯通路门店!$S:$S,$G1680)</f>
        <v>0</v>
      </c>
      <c r="V1680" s="99">
        <f>COUNTIFS(通讯通路门店!$S:$S,$G1680,通讯通路门店!$J:$J,"综合卖场")</f>
        <v>0</v>
      </c>
      <c r="W1680" s="99">
        <f>SUMIFS(通讯通路门店!$AJ:$AJ,通讯通路门店!$S:$S,通讯客户沙盘!$G1680)</f>
        <v>0</v>
      </c>
      <c r="X1680" s="99">
        <f t="shared" si="130"/>
        <v>0</v>
      </c>
      <c r="Y1680" s="99">
        <f>COUNTIFS(通讯通路门店!$S:$S,$G1680,通讯通路门店!$J:$J,"荣耀体验店")+COUNTIFS(通讯通路门店!$S:$S,$G1680,通讯通路门店!$J:$J,"荣耀授权专卖店")</f>
        <v>0</v>
      </c>
      <c r="Z1680" s="99">
        <f>COUNTIFS(通讯通路门店!$S:$S,$G1680,通讯通路门店!$J:$J,"VIVO体验店")</f>
        <v>0</v>
      </c>
      <c r="AA1680" s="99">
        <f>COUNTIFS(通讯通路门店!$S:$S,$G1680,通讯通路门店!$J:$J,"OPPO体验店")</f>
        <v>0</v>
      </c>
      <c r="AB1680" s="99">
        <f>COUNTIFS(通讯通路门店!$S:$S,$G1680,通讯通路门店!$J:$J,"华为授权体验店")+COUNTIFS(通讯通路门店!$S:$S,$G1680,通讯通路门店!$J:$J,"华为堡垒店")</f>
        <v>0</v>
      </c>
      <c r="AC1680" s="99">
        <f>COUNTIFS(通讯通路门店!$S:$S,$G1680,通讯通路门店!$J:$J,"小米体验店")</f>
        <v>0</v>
      </c>
      <c r="AD1680" s="99">
        <f>COUNTIFS(通讯通路门店!$S:$S,$G1680,通讯通路门店!$J:$J,"苹果体验店")</f>
        <v>0</v>
      </c>
      <c r="AE1680" s="99">
        <f>COUNTIFS(通讯通路门店!$S:$S,$G1680,通讯通路门店!$J:$J,"其他品牌专卖店")</f>
        <v>0</v>
      </c>
      <c r="AF1680" s="99">
        <f>SUMIFS(通讯通路门店!$BI:$BI,通讯通路门店!$S:$S,$G1680)</f>
        <v>0</v>
      </c>
      <c r="AG1680" s="99">
        <f>SUMIFS(通讯通路门店!$BH:$BH,通讯通路门店!$S:$S,$G1680)</f>
        <v>0</v>
      </c>
      <c r="AH1680" s="99">
        <f t="shared" si="131"/>
        <v>0</v>
      </c>
      <c r="AI1680" s="99">
        <f>SUMIFS(通讯通路门店!$BB:$BB,通讯通路门店!$S:$S,$G1680)</f>
        <v>0</v>
      </c>
      <c r="AJ1680" s="99">
        <f>SUMIFS(通讯通路门店!$BE:$BE,通讯通路门店!$S:$S,$G1680)</f>
        <v>0</v>
      </c>
      <c r="AK1680" s="99">
        <f>SUMIFS(通讯通路门店!$BG:$BG,通讯通路门店!$S:$S,$G1680)</f>
        <v>0</v>
      </c>
      <c r="AL1680" s="99">
        <f>SUMIFS(通讯通路门店!$BC:$BC,通讯通路门店!$S:$S,$G1680)</f>
        <v>0</v>
      </c>
      <c r="AM1680" s="99">
        <f>SUMIFS(通讯通路门店!$BD:$BD,通讯通路门店!$S:$S,$G1680)</f>
        <v>0</v>
      </c>
      <c r="AN1680" s="99">
        <f>SUMIFS(通讯通路门店!$BF:$BF,通讯通路门店!$S:$S,$G1680)</f>
        <v>0</v>
      </c>
      <c r="AO1680" s="99">
        <f t="shared" si="132"/>
        <v>0</v>
      </c>
      <c r="AP1680" s="99">
        <f>SUMIFS(通讯通路门店!$K:$K,通讯通路门店!$S:$S,$G1680)</f>
        <v>0</v>
      </c>
      <c r="AQ1680" s="83"/>
      <c r="AR1680" s="99">
        <f>SUMIFS(通讯通路门店!$T:$T,通讯通路门店!$S:$S,$G1680)</f>
        <v>0</v>
      </c>
      <c r="AS1680" s="99">
        <f>SUMIFS(通讯通路门店!$U:$U,通讯通路门店!$S:$S,$G1680)</f>
        <v>0</v>
      </c>
      <c r="AT1680" s="99">
        <f>SUMIFS(通讯通路门店!$V:$V,通讯通路门店!$S:$S,$G1680)</f>
        <v>0</v>
      </c>
      <c r="AU1680" s="99">
        <f>SUMIFS(通讯通路门店!$W:$W,通讯通路门店!$S:$S,$G1680)</f>
        <v>0</v>
      </c>
      <c r="AV1680" s="99">
        <f>SUMIFS(通讯通路门店!$Z:$Z,通讯通路门店!$S:$S,$G1680)</f>
        <v>0</v>
      </c>
      <c r="AW1680" s="99">
        <f>SUMIFS(通讯通路门店!$AB:$AB,通讯通路门店!$S:$S,$G1680)</f>
        <v>0</v>
      </c>
      <c r="AX1680" s="99">
        <f>SUMIFS(通讯通路门店!$X:$X,通讯通路门店!$S:$S,$G1680)</f>
        <v>0</v>
      </c>
      <c r="AY1680" s="99">
        <f>SUMIFS(通讯通路门店!$Y:$Y,通讯通路门店!$S:$S,$G1680)</f>
        <v>0</v>
      </c>
      <c r="AZ1680" s="99">
        <f>SUMIFS(通讯通路门店!$AA:$AA,通讯通路门店!$S:$S,$G1680)</f>
        <v>0</v>
      </c>
      <c r="BA1680" s="99">
        <f t="shared" si="133"/>
        <v>0</v>
      </c>
      <c r="BB1680" s="99">
        <f t="shared" si="134"/>
        <v>0</v>
      </c>
      <c r="BC1680" s="99">
        <f>SUMIFS(通讯通路门店!$W:$W,通讯通路门店!$S:$S,$G1680,通讯通路门店!$J:$J,"荣耀体验店")+SUMIFS(通讯通路门店!$W:$W,通讯通路门店!$S:$S,$G1680,通讯通路门店!$J:$J,"荣耀授权专卖店")</f>
        <v>0</v>
      </c>
      <c r="BD1680" s="99">
        <f>SUMIFS(通讯通路门店!$Z:$Z,通讯通路门店!$S:$S,$G1680,通讯通路门店!$J:$J,"VIVO体验店")</f>
        <v>0</v>
      </c>
      <c r="BE1680" s="99">
        <f>SUMIFS(通讯通路门店!$AB:$AB,通讯通路门店!$S:$S,$G1680,通讯通路门店!$J:$J,"OPPO体验店")</f>
        <v>0</v>
      </c>
      <c r="BF1680" s="99">
        <f>SUMIFS(通讯通路门店!$X:$X,通讯通路门店!$S:$S,$G1680,通讯通路门店!$J:$J,"华为授权体验店")+SUMIFS(通讯通路门店!$AA:$AA,通讯通路门店!$S:$S,$G1680,通讯通路门店!$J:$J,"华为堡垒店")</f>
        <v>0</v>
      </c>
      <c r="BG1680" s="99">
        <f>SUMIFS(通讯通路门店!$Y:$Y,通讯通路门店!$S:$S,$G1680,通讯通路门店!$J:$J,"小米体验店")</f>
        <v>0</v>
      </c>
      <c r="BH1680" s="99">
        <f>SUMIFS(通讯通路门店!$AA:$AA,通讯通路门店!$S:$S,$G1680,通讯通路门店!$J:$J,"苹果体验店")</f>
        <v>0</v>
      </c>
      <c r="BI1680" s="99">
        <f>SUMIFS(通讯通路门店!$K:$K,通讯通路门店!$S:$S,$G1680,通讯通路门店!$J:$J,"其他品牌专卖店")</f>
        <v>0</v>
      </c>
      <c r="BJ1680" s="99">
        <f>SUMIFS(通讯通路门店!$AC:$AC,通讯通路门店!$S:$S,$G1680)</f>
        <v>0</v>
      </c>
      <c r="BK1680" s="99">
        <f>SUMIFS(通讯通路门店!$AD:$AD,通讯通路门店!$S:$S,$G1680)</f>
        <v>0</v>
      </c>
      <c r="BL1680" s="99">
        <f>SUMIFS(通讯通路门店!$AE:$AE,通讯通路门店!$S:$S,$G1680)</f>
        <v>0</v>
      </c>
      <c r="BM1680" s="99">
        <f>SUMIFS(通讯通路门店!$AF:$AF,通讯通路门店!$S:$S,$G1680)</f>
        <v>0</v>
      </c>
      <c r="BN1680" s="99">
        <f>SUMIFS(通讯通路门店!$AG:$AG,通讯通路门店!$S:$S,$G1680)</f>
        <v>0</v>
      </c>
      <c r="BO1680" s="99">
        <f>SUMIFS(通讯通路门店!$AH:$AH,通讯通路门店!$S:$S,$G1680)</f>
        <v>0</v>
      </c>
      <c r="BP1680" s="99">
        <f>SUMIFS(通讯通路门店!$AI:$AI,通讯通路门店!$S:$S,$G1680)</f>
        <v>0</v>
      </c>
      <c r="BQ1680" s="83"/>
    </row>
    <row r="1681" spans="1:69">
      <c r="A1681" s="99" t="str">
        <f>IFERROR(_xlfn.XLOOKUP($G1681,通讯通路门店!$S$4:$S$993933,通讯通路门店!$A$4:$A$993933,0,0),"")</f>
        <v>海南省</v>
      </c>
      <c r="B1681" s="99" t="str">
        <f>IFERROR(_xlfn.XLOOKUP($G1681,通讯通路门店!$S$4:$S$993933,通讯通路门店!$B$4:$B$993933,0,0),"")</f>
        <v>昌江黎族自治县</v>
      </c>
      <c r="C1681" s="99" t="str">
        <f>IFERROR(_xlfn.XLOOKUP($G1681,通讯通路门店!$S$4:$S$993933,通讯通路门店!$C$4:$C$993933,0,0),"")</f>
        <v>昌江黎族自治县</v>
      </c>
      <c r="D1681" s="99" t="str">
        <f>IFERROR(_xlfn.XLOOKUP($G1681,通讯通路门店!$S$4:$S$993933,通讯通路门店!$D$4:$D$993933,0,0),"")</f>
        <v>叉河镇</v>
      </c>
      <c r="E1681" s="83"/>
      <c r="F1681" s="83"/>
      <c r="G1681" s="101"/>
      <c r="H1681" s="102">
        <f>IFERROR(_xlfn.XLOOKUP($G1681,通讯通路门店!$S$4:$S$993933,通讯通路门店!$R$4:$R$993933,0,0),"")</f>
        <v>0</v>
      </c>
      <c r="I1681" s="83"/>
      <c r="J1681" s="83"/>
      <c r="K1681" s="83"/>
      <c r="L1681" s="83"/>
      <c r="M1681" s="83"/>
      <c r="N1681" s="83"/>
      <c r="O1681" s="83"/>
      <c r="P1681" s="83"/>
      <c r="Q1681" s="83"/>
      <c r="R1681" s="83"/>
      <c r="S1681" s="83"/>
      <c r="T1681" s="83"/>
      <c r="U1681" s="99">
        <f>COUNTIF(通讯通路门店!$S:$S,$G1681)</f>
        <v>0</v>
      </c>
      <c r="V1681" s="99">
        <f>COUNTIFS(通讯通路门店!$S:$S,$G1681,通讯通路门店!$J:$J,"综合卖场")</f>
        <v>0</v>
      </c>
      <c r="W1681" s="99">
        <f>SUMIFS(通讯通路门店!$AJ:$AJ,通讯通路门店!$S:$S,通讯客户沙盘!$G1681)</f>
        <v>0</v>
      </c>
      <c r="X1681" s="99">
        <f t="shared" si="130"/>
        <v>0</v>
      </c>
      <c r="Y1681" s="99">
        <f>COUNTIFS(通讯通路门店!$S:$S,$G1681,通讯通路门店!$J:$J,"荣耀体验店")+COUNTIFS(通讯通路门店!$S:$S,$G1681,通讯通路门店!$J:$J,"荣耀授权专卖店")</f>
        <v>0</v>
      </c>
      <c r="Z1681" s="99">
        <f>COUNTIFS(通讯通路门店!$S:$S,$G1681,通讯通路门店!$J:$J,"VIVO体验店")</f>
        <v>0</v>
      </c>
      <c r="AA1681" s="99">
        <f>COUNTIFS(通讯通路门店!$S:$S,$G1681,通讯通路门店!$J:$J,"OPPO体验店")</f>
        <v>0</v>
      </c>
      <c r="AB1681" s="99">
        <f>COUNTIFS(通讯通路门店!$S:$S,$G1681,通讯通路门店!$J:$J,"华为授权体验店")+COUNTIFS(通讯通路门店!$S:$S,$G1681,通讯通路门店!$J:$J,"华为堡垒店")</f>
        <v>0</v>
      </c>
      <c r="AC1681" s="99">
        <f>COUNTIFS(通讯通路门店!$S:$S,$G1681,通讯通路门店!$J:$J,"小米体验店")</f>
        <v>0</v>
      </c>
      <c r="AD1681" s="99">
        <f>COUNTIFS(通讯通路门店!$S:$S,$G1681,通讯通路门店!$J:$J,"苹果体验店")</f>
        <v>0</v>
      </c>
      <c r="AE1681" s="99">
        <f>COUNTIFS(通讯通路门店!$S:$S,$G1681,通讯通路门店!$J:$J,"其他品牌专卖店")</f>
        <v>0</v>
      </c>
      <c r="AF1681" s="99">
        <f>SUMIFS(通讯通路门店!$BI:$BI,通讯通路门店!$S:$S,$G1681)</f>
        <v>0</v>
      </c>
      <c r="AG1681" s="99">
        <f>SUMIFS(通讯通路门店!$BH:$BH,通讯通路门店!$S:$S,$G1681)</f>
        <v>0</v>
      </c>
      <c r="AH1681" s="99">
        <f t="shared" si="131"/>
        <v>0</v>
      </c>
      <c r="AI1681" s="99">
        <f>SUMIFS(通讯通路门店!$BB:$BB,通讯通路门店!$S:$S,$G1681)</f>
        <v>0</v>
      </c>
      <c r="AJ1681" s="99">
        <f>SUMIFS(通讯通路门店!$BE:$BE,通讯通路门店!$S:$S,$G1681)</f>
        <v>0</v>
      </c>
      <c r="AK1681" s="99">
        <f>SUMIFS(通讯通路门店!$BG:$BG,通讯通路门店!$S:$S,$G1681)</f>
        <v>0</v>
      </c>
      <c r="AL1681" s="99">
        <f>SUMIFS(通讯通路门店!$BC:$BC,通讯通路门店!$S:$S,$G1681)</f>
        <v>0</v>
      </c>
      <c r="AM1681" s="99">
        <f>SUMIFS(通讯通路门店!$BD:$BD,通讯通路门店!$S:$S,$G1681)</f>
        <v>0</v>
      </c>
      <c r="AN1681" s="99">
        <f>SUMIFS(通讯通路门店!$BF:$BF,通讯通路门店!$S:$S,$G1681)</f>
        <v>0</v>
      </c>
      <c r="AO1681" s="99">
        <f t="shared" si="132"/>
        <v>0</v>
      </c>
      <c r="AP1681" s="99">
        <f>SUMIFS(通讯通路门店!$K:$K,通讯通路门店!$S:$S,$G1681)</f>
        <v>0</v>
      </c>
      <c r="AQ1681" s="83"/>
      <c r="AR1681" s="99">
        <f>SUMIFS(通讯通路门店!$T:$T,通讯通路门店!$S:$S,$G1681)</f>
        <v>0</v>
      </c>
      <c r="AS1681" s="99">
        <f>SUMIFS(通讯通路门店!$U:$U,通讯通路门店!$S:$S,$G1681)</f>
        <v>0</v>
      </c>
      <c r="AT1681" s="99">
        <f>SUMIFS(通讯通路门店!$V:$V,通讯通路门店!$S:$S,$G1681)</f>
        <v>0</v>
      </c>
      <c r="AU1681" s="99">
        <f>SUMIFS(通讯通路门店!$W:$W,通讯通路门店!$S:$S,$G1681)</f>
        <v>0</v>
      </c>
      <c r="AV1681" s="99">
        <f>SUMIFS(通讯通路门店!$Z:$Z,通讯通路门店!$S:$S,$G1681)</f>
        <v>0</v>
      </c>
      <c r="AW1681" s="99">
        <f>SUMIFS(通讯通路门店!$AB:$AB,通讯通路门店!$S:$S,$G1681)</f>
        <v>0</v>
      </c>
      <c r="AX1681" s="99">
        <f>SUMIFS(通讯通路门店!$X:$X,通讯通路门店!$S:$S,$G1681)</f>
        <v>0</v>
      </c>
      <c r="AY1681" s="99">
        <f>SUMIFS(通讯通路门店!$Y:$Y,通讯通路门店!$S:$S,$G1681)</f>
        <v>0</v>
      </c>
      <c r="AZ1681" s="99">
        <f>SUMIFS(通讯通路门店!$AA:$AA,通讯通路门店!$S:$S,$G1681)</f>
        <v>0</v>
      </c>
      <c r="BA1681" s="99">
        <f t="shared" si="133"/>
        <v>0</v>
      </c>
      <c r="BB1681" s="99">
        <f t="shared" si="134"/>
        <v>0</v>
      </c>
      <c r="BC1681" s="99">
        <f>SUMIFS(通讯通路门店!$W:$W,通讯通路门店!$S:$S,$G1681,通讯通路门店!$J:$J,"荣耀体验店")+SUMIFS(通讯通路门店!$W:$W,通讯通路门店!$S:$S,$G1681,通讯通路门店!$J:$J,"荣耀授权专卖店")</f>
        <v>0</v>
      </c>
      <c r="BD1681" s="99">
        <f>SUMIFS(通讯通路门店!$Z:$Z,通讯通路门店!$S:$S,$G1681,通讯通路门店!$J:$J,"VIVO体验店")</f>
        <v>0</v>
      </c>
      <c r="BE1681" s="99">
        <f>SUMIFS(通讯通路门店!$AB:$AB,通讯通路门店!$S:$S,$G1681,通讯通路门店!$J:$J,"OPPO体验店")</f>
        <v>0</v>
      </c>
      <c r="BF1681" s="99">
        <f>SUMIFS(通讯通路门店!$X:$X,通讯通路门店!$S:$S,$G1681,通讯通路门店!$J:$J,"华为授权体验店")+SUMIFS(通讯通路门店!$AA:$AA,通讯通路门店!$S:$S,$G1681,通讯通路门店!$J:$J,"华为堡垒店")</f>
        <v>0</v>
      </c>
      <c r="BG1681" s="99">
        <f>SUMIFS(通讯通路门店!$Y:$Y,通讯通路门店!$S:$S,$G1681,通讯通路门店!$J:$J,"小米体验店")</f>
        <v>0</v>
      </c>
      <c r="BH1681" s="99">
        <f>SUMIFS(通讯通路门店!$AA:$AA,通讯通路门店!$S:$S,$G1681,通讯通路门店!$J:$J,"苹果体验店")</f>
        <v>0</v>
      </c>
      <c r="BI1681" s="99">
        <f>SUMIFS(通讯通路门店!$K:$K,通讯通路门店!$S:$S,$G1681,通讯通路门店!$J:$J,"其他品牌专卖店")</f>
        <v>0</v>
      </c>
      <c r="BJ1681" s="99">
        <f>SUMIFS(通讯通路门店!$AC:$AC,通讯通路门店!$S:$S,$G1681)</f>
        <v>0</v>
      </c>
      <c r="BK1681" s="99">
        <f>SUMIFS(通讯通路门店!$AD:$AD,通讯通路门店!$S:$S,$G1681)</f>
        <v>0</v>
      </c>
      <c r="BL1681" s="99">
        <f>SUMIFS(通讯通路门店!$AE:$AE,通讯通路门店!$S:$S,$G1681)</f>
        <v>0</v>
      </c>
      <c r="BM1681" s="99">
        <f>SUMIFS(通讯通路门店!$AF:$AF,通讯通路门店!$S:$S,$G1681)</f>
        <v>0</v>
      </c>
      <c r="BN1681" s="99">
        <f>SUMIFS(通讯通路门店!$AG:$AG,通讯通路门店!$S:$S,$G1681)</f>
        <v>0</v>
      </c>
      <c r="BO1681" s="99">
        <f>SUMIFS(通讯通路门店!$AH:$AH,通讯通路门店!$S:$S,$G1681)</f>
        <v>0</v>
      </c>
      <c r="BP1681" s="99">
        <f>SUMIFS(通讯通路门店!$AI:$AI,通讯通路门店!$S:$S,$G1681)</f>
        <v>0</v>
      </c>
      <c r="BQ1681" s="83"/>
    </row>
    <row r="1682" spans="1:69">
      <c r="A1682" s="99" t="str">
        <f>IFERROR(_xlfn.XLOOKUP($G1682,通讯通路门店!$S$4:$S$993933,通讯通路门店!$A$4:$A$993933,0,0),"")</f>
        <v>海南省</v>
      </c>
      <c r="B1682" s="99" t="str">
        <f>IFERROR(_xlfn.XLOOKUP($G1682,通讯通路门店!$S$4:$S$993933,通讯通路门店!$B$4:$B$993933,0,0),"")</f>
        <v>昌江黎族自治县</v>
      </c>
      <c r="C1682" s="99" t="str">
        <f>IFERROR(_xlfn.XLOOKUP($G1682,通讯通路门店!$S$4:$S$993933,通讯通路门店!$C$4:$C$993933,0,0),"")</f>
        <v>昌江黎族自治县</v>
      </c>
      <c r="D1682" s="99" t="str">
        <f>IFERROR(_xlfn.XLOOKUP($G1682,通讯通路门店!$S$4:$S$993933,通讯通路门店!$D$4:$D$993933,0,0),"")</f>
        <v>叉河镇</v>
      </c>
      <c r="E1682" s="83"/>
      <c r="F1682" s="83"/>
      <c r="G1682" s="101"/>
      <c r="H1682" s="102">
        <f>IFERROR(_xlfn.XLOOKUP($G1682,通讯通路门店!$S$4:$S$993933,通讯通路门店!$R$4:$R$993933,0,0),"")</f>
        <v>0</v>
      </c>
      <c r="I1682" s="83"/>
      <c r="J1682" s="83"/>
      <c r="K1682" s="83"/>
      <c r="L1682" s="83"/>
      <c r="M1682" s="83"/>
      <c r="N1682" s="83"/>
      <c r="O1682" s="83"/>
      <c r="P1682" s="83"/>
      <c r="Q1682" s="83"/>
      <c r="R1682" s="83"/>
      <c r="S1682" s="83"/>
      <c r="T1682" s="83"/>
      <c r="U1682" s="99">
        <f>COUNTIF(通讯通路门店!$S:$S,$G1682)</f>
        <v>0</v>
      </c>
      <c r="V1682" s="99">
        <f>COUNTIFS(通讯通路门店!$S:$S,$G1682,通讯通路门店!$J:$J,"综合卖场")</f>
        <v>0</v>
      </c>
      <c r="W1682" s="99">
        <f>SUMIFS(通讯通路门店!$AJ:$AJ,通讯通路门店!$S:$S,通讯客户沙盘!$G1682)</f>
        <v>0</v>
      </c>
      <c r="X1682" s="99">
        <f t="shared" si="130"/>
        <v>0</v>
      </c>
      <c r="Y1682" s="99">
        <f>COUNTIFS(通讯通路门店!$S:$S,$G1682,通讯通路门店!$J:$J,"荣耀体验店")+COUNTIFS(通讯通路门店!$S:$S,$G1682,通讯通路门店!$J:$J,"荣耀授权专卖店")</f>
        <v>0</v>
      </c>
      <c r="Z1682" s="99">
        <f>COUNTIFS(通讯通路门店!$S:$S,$G1682,通讯通路门店!$J:$J,"VIVO体验店")</f>
        <v>0</v>
      </c>
      <c r="AA1682" s="99">
        <f>COUNTIFS(通讯通路门店!$S:$S,$G1682,通讯通路门店!$J:$J,"OPPO体验店")</f>
        <v>0</v>
      </c>
      <c r="AB1682" s="99">
        <f>COUNTIFS(通讯通路门店!$S:$S,$G1682,通讯通路门店!$J:$J,"华为授权体验店")+COUNTIFS(通讯通路门店!$S:$S,$G1682,通讯通路门店!$J:$J,"华为堡垒店")</f>
        <v>0</v>
      </c>
      <c r="AC1682" s="99">
        <f>COUNTIFS(通讯通路门店!$S:$S,$G1682,通讯通路门店!$J:$J,"小米体验店")</f>
        <v>0</v>
      </c>
      <c r="AD1682" s="99">
        <f>COUNTIFS(通讯通路门店!$S:$S,$G1682,通讯通路门店!$J:$J,"苹果体验店")</f>
        <v>0</v>
      </c>
      <c r="AE1682" s="99">
        <f>COUNTIFS(通讯通路门店!$S:$S,$G1682,通讯通路门店!$J:$J,"其他品牌专卖店")</f>
        <v>0</v>
      </c>
      <c r="AF1682" s="99">
        <f>SUMIFS(通讯通路门店!$BI:$BI,通讯通路门店!$S:$S,$G1682)</f>
        <v>0</v>
      </c>
      <c r="AG1682" s="99">
        <f>SUMIFS(通讯通路门店!$BH:$BH,通讯通路门店!$S:$S,$G1682)</f>
        <v>0</v>
      </c>
      <c r="AH1682" s="99">
        <f t="shared" si="131"/>
        <v>0</v>
      </c>
      <c r="AI1682" s="99">
        <f>SUMIFS(通讯通路门店!$BB:$BB,通讯通路门店!$S:$S,$G1682)</f>
        <v>0</v>
      </c>
      <c r="AJ1682" s="99">
        <f>SUMIFS(通讯通路门店!$BE:$BE,通讯通路门店!$S:$S,$G1682)</f>
        <v>0</v>
      </c>
      <c r="AK1682" s="99">
        <f>SUMIFS(通讯通路门店!$BG:$BG,通讯通路门店!$S:$S,$G1682)</f>
        <v>0</v>
      </c>
      <c r="AL1682" s="99">
        <f>SUMIFS(通讯通路门店!$BC:$BC,通讯通路门店!$S:$S,$G1682)</f>
        <v>0</v>
      </c>
      <c r="AM1682" s="99">
        <f>SUMIFS(通讯通路门店!$BD:$BD,通讯通路门店!$S:$S,$G1682)</f>
        <v>0</v>
      </c>
      <c r="AN1682" s="99">
        <f>SUMIFS(通讯通路门店!$BF:$BF,通讯通路门店!$S:$S,$G1682)</f>
        <v>0</v>
      </c>
      <c r="AO1682" s="99">
        <f t="shared" si="132"/>
        <v>0</v>
      </c>
      <c r="AP1682" s="99">
        <f>SUMIFS(通讯通路门店!$K:$K,通讯通路门店!$S:$S,$G1682)</f>
        <v>0</v>
      </c>
      <c r="AQ1682" s="83"/>
      <c r="AR1682" s="99">
        <f>SUMIFS(通讯通路门店!$T:$T,通讯通路门店!$S:$S,$G1682)</f>
        <v>0</v>
      </c>
      <c r="AS1682" s="99">
        <f>SUMIFS(通讯通路门店!$U:$U,通讯通路门店!$S:$S,$G1682)</f>
        <v>0</v>
      </c>
      <c r="AT1682" s="99">
        <f>SUMIFS(通讯通路门店!$V:$V,通讯通路门店!$S:$S,$G1682)</f>
        <v>0</v>
      </c>
      <c r="AU1682" s="99">
        <f>SUMIFS(通讯通路门店!$W:$W,通讯通路门店!$S:$S,$G1682)</f>
        <v>0</v>
      </c>
      <c r="AV1682" s="99">
        <f>SUMIFS(通讯通路门店!$Z:$Z,通讯通路门店!$S:$S,$G1682)</f>
        <v>0</v>
      </c>
      <c r="AW1682" s="99">
        <f>SUMIFS(通讯通路门店!$AB:$AB,通讯通路门店!$S:$S,$G1682)</f>
        <v>0</v>
      </c>
      <c r="AX1682" s="99">
        <f>SUMIFS(通讯通路门店!$X:$X,通讯通路门店!$S:$S,$G1682)</f>
        <v>0</v>
      </c>
      <c r="AY1682" s="99">
        <f>SUMIFS(通讯通路门店!$Y:$Y,通讯通路门店!$S:$S,$G1682)</f>
        <v>0</v>
      </c>
      <c r="AZ1682" s="99">
        <f>SUMIFS(通讯通路门店!$AA:$AA,通讯通路门店!$S:$S,$G1682)</f>
        <v>0</v>
      </c>
      <c r="BA1682" s="99">
        <f t="shared" si="133"/>
        <v>0</v>
      </c>
      <c r="BB1682" s="99">
        <f t="shared" si="134"/>
        <v>0</v>
      </c>
      <c r="BC1682" s="99">
        <f>SUMIFS(通讯通路门店!$W:$W,通讯通路门店!$S:$S,$G1682,通讯通路门店!$J:$J,"荣耀体验店")+SUMIFS(通讯通路门店!$W:$W,通讯通路门店!$S:$S,$G1682,通讯通路门店!$J:$J,"荣耀授权专卖店")</f>
        <v>0</v>
      </c>
      <c r="BD1682" s="99">
        <f>SUMIFS(通讯通路门店!$Z:$Z,通讯通路门店!$S:$S,$G1682,通讯通路门店!$J:$J,"VIVO体验店")</f>
        <v>0</v>
      </c>
      <c r="BE1682" s="99">
        <f>SUMIFS(通讯通路门店!$AB:$AB,通讯通路门店!$S:$S,$G1682,通讯通路门店!$J:$J,"OPPO体验店")</f>
        <v>0</v>
      </c>
      <c r="BF1682" s="99">
        <f>SUMIFS(通讯通路门店!$X:$X,通讯通路门店!$S:$S,$G1682,通讯通路门店!$J:$J,"华为授权体验店")+SUMIFS(通讯通路门店!$AA:$AA,通讯通路门店!$S:$S,$G1682,通讯通路门店!$J:$J,"华为堡垒店")</f>
        <v>0</v>
      </c>
      <c r="BG1682" s="99">
        <f>SUMIFS(通讯通路门店!$Y:$Y,通讯通路门店!$S:$S,$G1682,通讯通路门店!$J:$J,"小米体验店")</f>
        <v>0</v>
      </c>
      <c r="BH1682" s="99">
        <f>SUMIFS(通讯通路门店!$AA:$AA,通讯通路门店!$S:$S,$G1682,通讯通路门店!$J:$J,"苹果体验店")</f>
        <v>0</v>
      </c>
      <c r="BI1682" s="99">
        <f>SUMIFS(通讯通路门店!$K:$K,通讯通路门店!$S:$S,$G1682,通讯通路门店!$J:$J,"其他品牌专卖店")</f>
        <v>0</v>
      </c>
      <c r="BJ1682" s="99">
        <f>SUMIFS(通讯通路门店!$AC:$AC,通讯通路门店!$S:$S,$G1682)</f>
        <v>0</v>
      </c>
      <c r="BK1682" s="99">
        <f>SUMIFS(通讯通路门店!$AD:$AD,通讯通路门店!$S:$S,$G1682)</f>
        <v>0</v>
      </c>
      <c r="BL1682" s="99">
        <f>SUMIFS(通讯通路门店!$AE:$AE,通讯通路门店!$S:$S,$G1682)</f>
        <v>0</v>
      </c>
      <c r="BM1682" s="99">
        <f>SUMIFS(通讯通路门店!$AF:$AF,通讯通路门店!$S:$S,$G1682)</f>
        <v>0</v>
      </c>
      <c r="BN1682" s="99">
        <f>SUMIFS(通讯通路门店!$AG:$AG,通讯通路门店!$S:$S,$G1682)</f>
        <v>0</v>
      </c>
      <c r="BO1682" s="99">
        <f>SUMIFS(通讯通路门店!$AH:$AH,通讯通路门店!$S:$S,$G1682)</f>
        <v>0</v>
      </c>
      <c r="BP1682" s="99">
        <f>SUMIFS(通讯通路门店!$AI:$AI,通讯通路门店!$S:$S,$G1682)</f>
        <v>0</v>
      </c>
      <c r="BQ1682" s="83"/>
    </row>
    <row r="1683" spans="1:69">
      <c r="A1683" s="99" t="str">
        <f>IFERROR(_xlfn.XLOOKUP($G1683,通讯通路门店!$S$4:$S$993933,通讯通路门店!$A$4:$A$993933,0,0),"")</f>
        <v>海南省</v>
      </c>
      <c r="B1683" s="99" t="str">
        <f>IFERROR(_xlfn.XLOOKUP($G1683,通讯通路门店!$S$4:$S$993933,通讯通路门店!$B$4:$B$993933,0,0),"")</f>
        <v>昌江黎族自治县</v>
      </c>
      <c r="C1683" s="99" t="str">
        <f>IFERROR(_xlfn.XLOOKUP($G1683,通讯通路门店!$S$4:$S$993933,通讯通路门店!$C$4:$C$993933,0,0),"")</f>
        <v>昌江黎族自治县</v>
      </c>
      <c r="D1683" s="99" t="str">
        <f>IFERROR(_xlfn.XLOOKUP($G1683,通讯通路门店!$S$4:$S$993933,通讯通路门店!$D$4:$D$993933,0,0),"")</f>
        <v>叉河镇</v>
      </c>
      <c r="E1683" s="83"/>
      <c r="F1683" s="83"/>
      <c r="G1683" s="101"/>
      <c r="H1683" s="102">
        <f>IFERROR(_xlfn.XLOOKUP($G1683,通讯通路门店!$S$4:$S$993933,通讯通路门店!$R$4:$R$993933,0,0),"")</f>
        <v>0</v>
      </c>
      <c r="I1683" s="83"/>
      <c r="J1683" s="83"/>
      <c r="K1683" s="83"/>
      <c r="L1683" s="83"/>
      <c r="M1683" s="83"/>
      <c r="N1683" s="83"/>
      <c r="O1683" s="83"/>
      <c r="P1683" s="83"/>
      <c r="Q1683" s="83"/>
      <c r="R1683" s="83"/>
      <c r="S1683" s="83"/>
      <c r="T1683" s="83"/>
      <c r="U1683" s="99">
        <f>COUNTIF(通讯通路门店!$S:$S,$G1683)</f>
        <v>0</v>
      </c>
      <c r="V1683" s="99">
        <f>COUNTIFS(通讯通路门店!$S:$S,$G1683,通讯通路门店!$J:$J,"综合卖场")</f>
        <v>0</v>
      </c>
      <c r="W1683" s="99">
        <f>SUMIFS(通讯通路门店!$AJ:$AJ,通讯通路门店!$S:$S,通讯客户沙盘!$G1683)</f>
        <v>0</v>
      </c>
      <c r="X1683" s="99">
        <f t="shared" si="130"/>
        <v>0</v>
      </c>
      <c r="Y1683" s="99">
        <f>COUNTIFS(通讯通路门店!$S:$S,$G1683,通讯通路门店!$J:$J,"荣耀体验店")+COUNTIFS(通讯通路门店!$S:$S,$G1683,通讯通路门店!$J:$J,"荣耀授权专卖店")</f>
        <v>0</v>
      </c>
      <c r="Z1683" s="99">
        <f>COUNTIFS(通讯通路门店!$S:$S,$G1683,通讯通路门店!$J:$J,"VIVO体验店")</f>
        <v>0</v>
      </c>
      <c r="AA1683" s="99">
        <f>COUNTIFS(通讯通路门店!$S:$S,$G1683,通讯通路门店!$J:$J,"OPPO体验店")</f>
        <v>0</v>
      </c>
      <c r="AB1683" s="99">
        <f>COUNTIFS(通讯通路门店!$S:$S,$G1683,通讯通路门店!$J:$J,"华为授权体验店")+COUNTIFS(通讯通路门店!$S:$S,$G1683,通讯通路门店!$J:$J,"华为堡垒店")</f>
        <v>0</v>
      </c>
      <c r="AC1683" s="99">
        <f>COUNTIFS(通讯通路门店!$S:$S,$G1683,通讯通路门店!$J:$J,"小米体验店")</f>
        <v>0</v>
      </c>
      <c r="AD1683" s="99">
        <f>COUNTIFS(通讯通路门店!$S:$S,$G1683,通讯通路门店!$J:$J,"苹果体验店")</f>
        <v>0</v>
      </c>
      <c r="AE1683" s="99">
        <f>COUNTIFS(通讯通路门店!$S:$S,$G1683,通讯通路门店!$J:$J,"其他品牌专卖店")</f>
        <v>0</v>
      </c>
      <c r="AF1683" s="99">
        <f>SUMIFS(通讯通路门店!$BI:$BI,通讯通路门店!$S:$S,$G1683)</f>
        <v>0</v>
      </c>
      <c r="AG1683" s="99">
        <f>SUMIFS(通讯通路门店!$BH:$BH,通讯通路门店!$S:$S,$G1683)</f>
        <v>0</v>
      </c>
      <c r="AH1683" s="99">
        <f t="shared" si="131"/>
        <v>0</v>
      </c>
      <c r="AI1683" s="99">
        <f>SUMIFS(通讯通路门店!$BB:$BB,通讯通路门店!$S:$S,$G1683)</f>
        <v>0</v>
      </c>
      <c r="AJ1683" s="99">
        <f>SUMIFS(通讯通路门店!$BE:$BE,通讯通路门店!$S:$S,$G1683)</f>
        <v>0</v>
      </c>
      <c r="AK1683" s="99">
        <f>SUMIFS(通讯通路门店!$BG:$BG,通讯通路门店!$S:$S,$G1683)</f>
        <v>0</v>
      </c>
      <c r="AL1683" s="99">
        <f>SUMIFS(通讯通路门店!$BC:$BC,通讯通路门店!$S:$S,$G1683)</f>
        <v>0</v>
      </c>
      <c r="AM1683" s="99">
        <f>SUMIFS(通讯通路门店!$BD:$BD,通讯通路门店!$S:$S,$G1683)</f>
        <v>0</v>
      </c>
      <c r="AN1683" s="99">
        <f>SUMIFS(通讯通路门店!$BF:$BF,通讯通路门店!$S:$S,$G1683)</f>
        <v>0</v>
      </c>
      <c r="AO1683" s="99">
        <f t="shared" si="132"/>
        <v>0</v>
      </c>
      <c r="AP1683" s="99">
        <f>SUMIFS(通讯通路门店!$K:$K,通讯通路门店!$S:$S,$G1683)</f>
        <v>0</v>
      </c>
      <c r="AQ1683" s="83"/>
      <c r="AR1683" s="99">
        <f>SUMIFS(通讯通路门店!$T:$T,通讯通路门店!$S:$S,$G1683)</f>
        <v>0</v>
      </c>
      <c r="AS1683" s="99">
        <f>SUMIFS(通讯通路门店!$U:$U,通讯通路门店!$S:$S,$G1683)</f>
        <v>0</v>
      </c>
      <c r="AT1683" s="99">
        <f>SUMIFS(通讯通路门店!$V:$V,通讯通路门店!$S:$S,$G1683)</f>
        <v>0</v>
      </c>
      <c r="AU1683" s="99">
        <f>SUMIFS(通讯通路门店!$W:$W,通讯通路门店!$S:$S,$G1683)</f>
        <v>0</v>
      </c>
      <c r="AV1683" s="99">
        <f>SUMIFS(通讯通路门店!$Z:$Z,通讯通路门店!$S:$S,$G1683)</f>
        <v>0</v>
      </c>
      <c r="AW1683" s="99">
        <f>SUMIFS(通讯通路门店!$AB:$AB,通讯通路门店!$S:$S,$G1683)</f>
        <v>0</v>
      </c>
      <c r="AX1683" s="99">
        <f>SUMIFS(通讯通路门店!$X:$X,通讯通路门店!$S:$S,$G1683)</f>
        <v>0</v>
      </c>
      <c r="AY1683" s="99">
        <f>SUMIFS(通讯通路门店!$Y:$Y,通讯通路门店!$S:$S,$G1683)</f>
        <v>0</v>
      </c>
      <c r="AZ1683" s="99">
        <f>SUMIFS(通讯通路门店!$AA:$AA,通讯通路门店!$S:$S,$G1683)</f>
        <v>0</v>
      </c>
      <c r="BA1683" s="99">
        <f t="shared" si="133"/>
        <v>0</v>
      </c>
      <c r="BB1683" s="99">
        <f t="shared" si="134"/>
        <v>0</v>
      </c>
      <c r="BC1683" s="99">
        <f>SUMIFS(通讯通路门店!$W:$W,通讯通路门店!$S:$S,$G1683,通讯通路门店!$J:$J,"荣耀体验店")+SUMIFS(通讯通路门店!$W:$W,通讯通路门店!$S:$S,$G1683,通讯通路门店!$J:$J,"荣耀授权专卖店")</f>
        <v>0</v>
      </c>
      <c r="BD1683" s="99">
        <f>SUMIFS(通讯通路门店!$Z:$Z,通讯通路门店!$S:$S,$G1683,通讯通路门店!$J:$J,"VIVO体验店")</f>
        <v>0</v>
      </c>
      <c r="BE1683" s="99">
        <f>SUMIFS(通讯通路门店!$AB:$AB,通讯通路门店!$S:$S,$G1683,通讯通路门店!$J:$J,"OPPO体验店")</f>
        <v>0</v>
      </c>
      <c r="BF1683" s="99">
        <f>SUMIFS(通讯通路门店!$X:$X,通讯通路门店!$S:$S,$G1683,通讯通路门店!$J:$J,"华为授权体验店")+SUMIFS(通讯通路门店!$AA:$AA,通讯通路门店!$S:$S,$G1683,通讯通路门店!$J:$J,"华为堡垒店")</f>
        <v>0</v>
      </c>
      <c r="BG1683" s="99">
        <f>SUMIFS(通讯通路门店!$Y:$Y,通讯通路门店!$S:$S,$G1683,通讯通路门店!$J:$J,"小米体验店")</f>
        <v>0</v>
      </c>
      <c r="BH1683" s="99">
        <f>SUMIFS(通讯通路门店!$AA:$AA,通讯通路门店!$S:$S,$G1683,通讯通路门店!$J:$J,"苹果体验店")</f>
        <v>0</v>
      </c>
      <c r="BI1683" s="99">
        <f>SUMIFS(通讯通路门店!$K:$K,通讯通路门店!$S:$S,$G1683,通讯通路门店!$J:$J,"其他品牌专卖店")</f>
        <v>0</v>
      </c>
      <c r="BJ1683" s="99">
        <f>SUMIFS(通讯通路门店!$AC:$AC,通讯通路门店!$S:$S,$G1683)</f>
        <v>0</v>
      </c>
      <c r="BK1683" s="99">
        <f>SUMIFS(通讯通路门店!$AD:$AD,通讯通路门店!$S:$S,$G1683)</f>
        <v>0</v>
      </c>
      <c r="BL1683" s="99">
        <f>SUMIFS(通讯通路门店!$AE:$AE,通讯通路门店!$S:$S,$G1683)</f>
        <v>0</v>
      </c>
      <c r="BM1683" s="99">
        <f>SUMIFS(通讯通路门店!$AF:$AF,通讯通路门店!$S:$S,$G1683)</f>
        <v>0</v>
      </c>
      <c r="BN1683" s="99">
        <f>SUMIFS(通讯通路门店!$AG:$AG,通讯通路门店!$S:$S,$G1683)</f>
        <v>0</v>
      </c>
      <c r="BO1683" s="99">
        <f>SUMIFS(通讯通路门店!$AH:$AH,通讯通路门店!$S:$S,$G1683)</f>
        <v>0</v>
      </c>
      <c r="BP1683" s="99">
        <f>SUMIFS(通讯通路门店!$AI:$AI,通讯通路门店!$S:$S,$G1683)</f>
        <v>0</v>
      </c>
      <c r="BQ1683" s="83"/>
    </row>
    <row r="1684" spans="1:69">
      <c r="A1684" s="99" t="str">
        <f>IFERROR(_xlfn.XLOOKUP($G1684,通讯通路门店!$S$4:$S$993933,通讯通路门店!$A$4:$A$993933,0,0),"")</f>
        <v>海南省</v>
      </c>
      <c r="B1684" s="99" t="str">
        <f>IFERROR(_xlfn.XLOOKUP($G1684,通讯通路门店!$S$4:$S$993933,通讯通路门店!$B$4:$B$993933,0,0),"")</f>
        <v>昌江黎族自治县</v>
      </c>
      <c r="C1684" s="99" t="str">
        <f>IFERROR(_xlfn.XLOOKUP($G1684,通讯通路门店!$S$4:$S$993933,通讯通路门店!$C$4:$C$993933,0,0),"")</f>
        <v>昌江黎族自治县</v>
      </c>
      <c r="D1684" s="99" t="str">
        <f>IFERROR(_xlfn.XLOOKUP($G1684,通讯通路门店!$S$4:$S$993933,通讯通路门店!$D$4:$D$993933,0,0),"")</f>
        <v>叉河镇</v>
      </c>
      <c r="E1684" s="83"/>
      <c r="F1684" s="83"/>
      <c r="G1684" s="101"/>
      <c r="H1684" s="102">
        <f>IFERROR(_xlfn.XLOOKUP($G1684,通讯通路门店!$S$4:$S$993933,通讯通路门店!$R$4:$R$993933,0,0),"")</f>
        <v>0</v>
      </c>
      <c r="I1684" s="83"/>
      <c r="J1684" s="83"/>
      <c r="K1684" s="83"/>
      <c r="L1684" s="83"/>
      <c r="M1684" s="83"/>
      <c r="N1684" s="83"/>
      <c r="O1684" s="83"/>
      <c r="P1684" s="83"/>
      <c r="Q1684" s="83"/>
      <c r="R1684" s="83"/>
      <c r="S1684" s="83"/>
      <c r="T1684" s="83"/>
      <c r="U1684" s="99">
        <f>COUNTIF(通讯通路门店!$S:$S,$G1684)</f>
        <v>0</v>
      </c>
      <c r="V1684" s="99">
        <f>COUNTIFS(通讯通路门店!$S:$S,$G1684,通讯通路门店!$J:$J,"综合卖场")</f>
        <v>0</v>
      </c>
      <c r="W1684" s="99">
        <f>SUMIFS(通讯通路门店!$AJ:$AJ,通讯通路门店!$S:$S,通讯客户沙盘!$G1684)</f>
        <v>0</v>
      </c>
      <c r="X1684" s="99">
        <f t="shared" si="130"/>
        <v>0</v>
      </c>
      <c r="Y1684" s="99">
        <f>COUNTIFS(通讯通路门店!$S:$S,$G1684,通讯通路门店!$J:$J,"荣耀体验店")+COUNTIFS(通讯通路门店!$S:$S,$G1684,通讯通路门店!$J:$J,"荣耀授权专卖店")</f>
        <v>0</v>
      </c>
      <c r="Z1684" s="99">
        <f>COUNTIFS(通讯通路门店!$S:$S,$G1684,通讯通路门店!$J:$J,"VIVO体验店")</f>
        <v>0</v>
      </c>
      <c r="AA1684" s="99">
        <f>COUNTIFS(通讯通路门店!$S:$S,$G1684,通讯通路门店!$J:$J,"OPPO体验店")</f>
        <v>0</v>
      </c>
      <c r="AB1684" s="99">
        <f>COUNTIFS(通讯通路门店!$S:$S,$G1684,通讯通路门店!$J:$J,"华为授权体验店")+COUNTIFS(通讯通路门店!$S:$S,$G1684,通讯通路门店!$J:$J,"华为堡垒店")</f>
        <v>0</v>
      </c>
      <c r="AC1684" s="99">
        <f>COUNTIFS(通讯通路门店!$S:$S,$G1684,通讯通路门店!$J:$J,"小米体验店")</f>
        <v>0</v>
      </c>
      <c r="AD1684" s="99">
        <f>COUNTIFS(通讯通路门店!$S:$S,$G1684,通讯通路门店!$J:$J,"苹果体验店")</f>
        <v>0</v>
      </c>
      <c r="AE1684" s="99">
        <f>COUNTIFS(通讯通路门店!$S:$S,$G1684,通讯通路门店!$J:$J,"其他品牌专卖店")</f>
        <v>0</v>
      </c>
      <c r="AF1684" s="99">
        <f>SUMIFS(通讯通路门店!$BI:$BI,通讯通路门店!$S:$S,$G1684)</f>
        <v>0</v>
      </c>
      <c r="AG1684" s="99">
        <f>SUMIFS(通讯通路门店!$BH:$BH,通讯通路门店!$S:$S,$G1684)</f>
        <v>0</v>
      </c>
      <c r="AH1684" s="99">
        <f t="shared" si="131"/>
        <v>0</v>
      </c>
      <c r="AI1684" s="99">
        <f>SUMIFS(通讯通路门店!$BB:$BB,通讯通路门店!$S:$S,$G1684)</f>
        <v>0</v>
      </c>
      <c r="AJ1684" s="99">
        <f>SUMIFS(通讯通路门店!$BE:$BE,通讯通路门店!$S:$S,$G1684)</f>
        <v>0</v>
      </c>
      <c r="AK1684" s="99">
        <f>SUMIFS(通讯通路门店!$BG:$BG,通讯通路门店!$S:$S,$G1684)</f>
        <v>0</v>
      </c>
      <c r="AL1684" s="99">
        <f>SUMIFS(通讯通路门店!$BC:$BC,通讯通路门店!$S:$S,$G1684)</f>
        <v>0</v>
      </c>
      <c r="AM1684" s="99">
        <f>SUMIFS(通讯通路门店!$BD:$BD,通讯通路门店!$S:$S,$G1684)</f>
        <v>0</v>
      </c>
      <c r="AN1684" s="99">
        <f>SUMIFS(通讯通路门店!$BF:$BF,通讯通路门店!$S:$S,$G1684)</f>
        <v>0</v>
      </c>
      <c r="AO1684" s="99">
        <f t="shared" si="132"/>
        <v>0</v>
      </c>
      <c r="AP1684" s="99">
        <f>SUMIFS(通讯通路门店!$K:$K,通讯通路门店!$S:$S,$G1684)</f>
        <v>0</v>
      </c>
      <c r="AQ1684" s="83"/>
      <c r="AR1684" s="99">
        <f>SUMIFS(通讯通路门店!$T:$T,通讯通路门店!$S:$S,$G1684)</f>
        <v>0</v>
      </c>
      <c r="AS1684" s="99">
        <f>SUMIFS(通讯通路门店!$U:$U,通讯通路门店!$S:$S,$G1684)</f>
        <v>0</v>
      </c>
      <c r="AT1684" s="99">
        <f>SUMIFS(通讯通路门店!$V:$V,通讯通路门店!$S:$S,$G1684)</f>
        <v>0</v>
      </c>
      <c r="AU1684" s="99">
        <f>SUMIFS(通讯通路门店!$W:$W,通讯通路门店!$S:$S,$G1684)</f>
        <v>0</v>
      </c>
      <c r="AV1684" s="99">
        <f>SUMIFS(通讯通路门店!$Z:$Z,通讯通路门店!$S:$S,$G1684)</f>
        <v>0</v>
      </c>
      <c r="AW1684" s="99">
        <f>SUMIFS(通讯通路门店!$AB:$AB,通讯通路门店!$S:$S,$G1684)</f>
        <v>0</v>
      </c>
      <c r="AX1684" s="99">
        <f>SUMIFS(通讯通路门店!$X:$X,通讯通路门店!$S:$S,$G1684)</f>
        <v>0</v>
      </c>
      <c r="AY1684" s="99">
        <f>SUMIFS(通讯通路门店!$Y:$Y,通讯通路门店!$S:$S,$G1684)</f>
        <v>0</v>
      </c>
      <c r="AZ1684" s="99">
        <f>SUMIFS(通讯通路门店!$AA:$AA,通讯通路门店!$S:$S,$G1684)</f>
        <v>0</v>
      </c>
      <c r="BA1684" s="99">
        <f t="shared" si="133"/>
        <v>0</v>
      </c>
      <c r="BB1684" s="99">
        <f t="shared" si="134"/>
        <v>0</v>
      </c>
      <c r="BC1684" s="99">
        <f>SUMIFS(通讯通路门店!$W:$W,通讯通路门店!$S:$S,$G1684,通讯通路门店!$J:$J,"荣耀体验店")+SUMIFS(通讯通路门店!$W:$W,通讯通路门店!$S:$S,$G1684,通讯通路门店!$J:$J,"荣耀授权专卖店")</f>
        <v>0</v>
      </c>
      <c r="BD1684" s="99">
        <f>SUMIFS(通讯通路门店!$Z:$Z,通讯通路门店!$S:$S,$G1684,通讯通路门店!$J:$J,"VIVO体验店")</f>
        <v>0</v>
      </c>
      <c r="BE1684" s="99">
        <f>SUMIFS(通讯通路门店!$AB:$AB,通讯通路门店!$S:$S,$G1684,通讯通路门店!$J:$J,"OPPO体验店")</f>
        <v>0</v>
      </c>
      <c r="BF1684" s="99">
        <f>SUMIFS(通讯通路门店!$X:$X,通讯通路门店!$S:$S,$G1684,通讯通路门店!$J:$J,"华为授权体验店")+SUMIFS(通讯通路门店!$AA:$AA,通讯通路门店!$S:$S,$G1684,通讯通路门店!$J:$J,"华为堡垒店")</f>
        <v>0</v>
      </c>
      <c r="BG1684" s="99">
        <f>SUMIFS(通讯通路门店!$Y:$Y,通讯通路门店!$S:$S,$G1684,通讯通路门店!$J:$J,"小米体验店")</f>
        <v>0</v>
      </c>
      <c r="BH1684" s="99">
        <f>SUMIFS(通讯通路门店!$AA:$AA,通讯通路门店!$S:$S,$G1684,通讯通路门店!$J:$J,"苹果体验店")</f>
        <v>0</v>
      </c>
      <c r="BI1684" s="99">
        <f>SUMIFS(通讯通路门店!$K:$K,通讯通路门店!$S:$S,$G1684,通讯通路门店!$J:$J,"其他品牌专卖店")</f>
        <v>0</v>
      </c>
      <c r="BJ1684" s="99">
        <f>SUMIFS(通讯通路门店!$AC:$AC,通讯通路门店!$S:$S,$G1684)</f>
        <v>0</v>
      </c>
      <c r="BK1684" s="99">
        <f>SUMIFS(通讯通路门店!$AD:$AD,通讯通路门店!$S:$S,$G1684)</f>
        <v>0</v>
      </c>
      <c r="BL1684" s="99">
        <f>SUMIFS(通讯通路门店!$AE:$AE,通讯通路门店!$S:$S,$G1684)</f>
        <v>0</v>
      </c>
      <c r="BM1684" s="99">
        <f>SUMIFS(通讯通路门店!$AF:$AF,通讯通路门店!$S:$S,$G1684)</f>
        <v>0</v>
      </c>
      <c r="BN1684" s="99">
        <f>SUMIFS(通讯通路门店!$AG:$AG,通讯通路门店!$S:$S,$G1684)</f>
        <v>0</v>
      </c>
      <c r="BO1684" s="99">
        <f>SUMIFS(通讯通路门店!$AH:$AH,通讯通路门店!$S:$S,$G1684)</f>
        <v>0</v>
      </c>
      <c r="BP1684" s="99">
        <f>SUMIFS(通讯通路门店!$AI:$AI,通讯通路门店!$S:$S,$G1684)</f>
        <v>0</v>
      </c>
      <c r="BQ1684" s="83"/>
    </row>
    <row r="1685" spans="1:69">
      <c r="A1685" s="99" t="str">
        <f>IFERROR(_xlfn.XLOOKUP($G1685,通讯通路门店!$S$4:$S$993933,通讯通路门店!$A$4:$A$993933,0,0),"")</f>
        <v>海南省</v>
      </c>
      <c r="B1685" s="99" t="str">
        <f>IFERROR(_xlfn.XLOOKUP($G1685,通讯通路门店!$S$4:$S$993933,通讯通路门店!$B$4:$B$993933,0,0),"")</f>
        <v>昌江黎族自治县</v>
      </c>
      <c r="C1685" s="99" t="str">
        <f>IFERROR(_xlfn.XLOOKUP($G1685,通讯通路门店!$S$4:$S$993933,通讯通路门店!$C$4:$C$993933,0,0),"")</f>
        <v>昌江黎族自治县</v>
      </c>
      <c r="D1685" s="99" t="str">
        <f>IFERROR(_xlfn.XLOOKUP($G1685,通讯通路门店!$S$4:$S$993933,通讯通路门店!$D$4:$D$993933,0,0),"")</f>
        <v>叉河镇</v>
      </c>
      <c r="E1685" s="83"/>
      <c r="F1685" s="83"/>
      <c r="G1685" s="101"/>
      <c r="H1685" s="102">
        <f>IFERROR(_xlfn.XLOOKUP($G1685,通讯通路门店!$S$4:$S$993933,通讯通路门店!$R$4:$R$993933,0,0),"")</f>
        <v>0</v>
      </c>
      <c r="I1685" s="83"/>
      <c r="J1685" s="83"/>
      <c r="K1685" s="83"/>
      <c r="L1685" s="83"/>
      <c r="M1685" s="83"/>
      <c r="N1685" s="83"/>
      <c r="O1685" s="83"/>
      <c r="P1685" s="83"/>
      <c r="Q1685" s="83"/>
      <c r="R1685" s="83"/>
      <c r="S1685" s="83"/>
      <c r="T1685" s="83"/>
      <c r="U1685" s="99">
        <f>COUNTIF(通讯通路门店!$S:$S,$G1685)</f>
        <v>0</v>
      </c>
      <c r="V1685" s="99">
        <f>COUNTIFS(通讯通路门店!$S:$S,$G1685,通讯通路门店!$J:$J,"综合卖场")</f>
        <v>0</v>
      </c>
      <c r="W1685" s="99">
        <f>SUMIFS(通讯通路门店!$AJ:$AJ,通讯通路门店!$S:$S,通讯客户沙盘!$G1685)</f>
        <v>0</v>
      </c>
      <c r="X1685" s="99">
        <f t="shared" si="130"/>
        <v>0</v>
      </c>
      <c r="Y1685" s="99">
        <f>COUNTIFS(通讯通路门店!$S:$S,$G1685,通讯通路门店!$J:$J,"荣耀体验店")+COUNTIFS(通讯通路门店!$S:$S,$G1685,通讯通路门店!$J:$J,"荣耀授权专卖店")</f>
        <v>0</v>
      </c>
      <c r="Z1685" s="99">
        <f>COUNTIFS(通讯通路门店!$S:$S,$G1685,通讯通路门店!$J:$J,"VIVO体验店")</f>
        <v>0</v>
      </c>
      <c r="AA1685" s="99">
        <f>COUNTIFS(通讯通路门店!$S:$S,$G1685,通讯通路门店!$J:$J,"OPPO体验店")</f>
        <v>0</v>
      </c>
      <c r="AB1685" s="99">
        <f>COUNTIFS(通讯通路门店!$S:$S,$G1685,通讯通路门店!$J:$J,"华为授权体验店")+COUNTIFS(通讯通路门店!$S:$S,$G1685,通讯通路门店!$J:$J,"华为堡垒店")</f>
        <v>0</v>
      </c>
      <c r="AC1685" s="99">
        <f>COUNTIFS(通讯通路门店!$S:$S,$G1685,通讯通路门店!$J:$J,"小米体验店")</f>
        <v>0</v>
      </c>
      <c r="AD1685" s="99">
        <f>COUNTIFS(通讯通路门店!$S:$S,$G1685,通讯通路门店!$J:$J,"苹果体验店")</f>
        <v>0</v>
      </c>
      <c r="AE1685" s="99">
        <f>COUNTIFS(通讯通路门店!$S:$S,$G1685,通讯通路门店!$J:$J,"其他品牌专卖店")</f>
        <v>0</v>
      </c>
      <c r="AF1685" s="99">
        <f>SUMIFS(通讯通路门店!$BI:$BI,通讯通路门店!$S:$S,$G1685)</f>
        <v>0</v>
      </c>
      <c r="AG1685" s="99">
        <f>SUMIFS(通讯通路门店!$BH:$BH,通讯通路门店!$S:$S,$G1685)</f>
        <v>0</v>
      </c>
      <c r="AH1685" s="99">
        <f t="shared" si="131"/>
        <v>0</v>
      </c>
      <c r="AI1685" s="99">
        <f>SUMIFS(通讯通路门店!$BB:$BB,通讯通路门店!$S:$S,$G1685)</f>
        <v>0</v>
      </c>
      <c r="AJ1685" s="99">
        <f>SUMIFS(通讯通路门店!$BE:$BE,通讯通路门店!$S:$S,$G1685)</f>
        <v>0</v>
      </c>
      <c r="AK1685" s="99">
        <f>SUMIFS(通讯通路门店!$BG:$BG,通讯通路门店!$S:$S,$G1685)</f>
        <v>0</v>
      </c>
      <c r="AL1685" s="99">
        <f>SUMIFS(通讯通路门店!$BC:$BC,通讯通路门店!$S:$S,$G1685)</f>
        <v>0</v>
      </c>
      <c r="AM1685" s="99">
        <f>SUMIFS(通讯通路门店!$BD:$BD,通讯通路门店!$S:$S,$G1685)</f>
        <v>0</v>
      </c>
      <c r="AN1685" s="99">
        <f>SUMIFS(通讯通路门店!$BF:$BF,通讯通路门店!$S:$S,$G1685)</f>
        <v>0</v>
      </c>
      <c r="AO1685" s="99">
        <f t="shared" si="132"/>
        <v>0</v>
      </c>
      <c r="AP1685" s="99">
        <f>SUMIFS(通讯通路门店!$K:$K,通讯通路门店!$S:$S,$G1685)</f>
        <v>0</v>
      </c>
      <c r="AQ1685" s="83"/>
      <c r="AR1685" s="99">
        <f>SUMIFS(通讯通路门店!$T:$T,通讯通路门店!$S:$S,$G1685)</f>
        <v>0</v>
      </c>
      <c r="AS1685" s="99">
        <f>SUMIFS(通讯通路门店!$U:$U,通讯通路门店!$S:$S,$G1685)</f>
        <v>0</v>
      </c>
      <c r="AT1685" s="99">
        <f>SUMIFS(通讯通路门店!$V:$V,通讯通路门店!$S:$S,$G1685)</f>
        <v>0</v>
      </c>
      <c r="AU1685" s="99">
        <f>SUMIFS(通讯通路门店!$W:$W,通讯通路门店!$S:$S,$G1685)</f>
        <v>0</v>
      </c>
      <c r="AV1685" s="99">
        <f>SUMIFS(通讯通路门店!$Z:$Z,通讯通路门店!$S:$S,$G1685)</f>
        <v>0</v>
      </c>
      <c r="AW1685" s="99">
        <f>SUMIFS(通讯通路门店!$AB:$AB,通讯通路门店!$S:$S,$G1685)</f>
        <v>0</v>
      </c>
      <c r="AX1685" s="99">
        <f>SUMIFS(通讯通路门店!$X:$X,通讯通路门店!$S:$S,$G1685)</f>
        <v>0</v>
      </c>
      <c r="AY1685" s="99">
        <f>SUMIFS(通讯通路门店!$Y:$Y,通讯通路门店!$S:$S,$G1685)</f>
        <v>0</v>
      </c>
      <c r="AZ1685" s="99">
        <f>SUMIFS(通讯通路门店!$AA:$AA,通讯通路门店!$S:$S,$G1685)</f>
        <v>0</v>
      </c>
      <c r="BA1685" s="99">
        <f t="shared" si="133"/>
        <v>0</v>
      </c>
      <c r="BB1685" s="99">
        <f t="shared" si="134"/>
        <v>0</v>
      </c>
      <c r="BC1685" s="99">
        <f>SUMIFS(通讯通路门店!$W:$W,通讯通路门店!$S:$S,$G1685,通讯通路门店!$J:$J,"荣耀体验店")+SUMIFS(通讯通路门店!$W:$W,通讯通路门店!$S:$S,$G1685,通讯通路门店!$J:$J,"荣耀授权专卖店")</f>
        <v>0</v>
      </c>
      <c r="BD1685" s="99">
        <f>SUMIFS(通讯通路门店!$Z:$Z,通讯通路门店!$S:$S,$G1685,通讯通路门店!$J:$J,"VIVO体验店")</f>
        <v>0</v>
      </c>
      <c r="BE1685" s="99">
        <f>SUMIFS(通讯通路门店!$AB:$AB,通讯通路门店!$S:$S,$G1685,通讯通路门店!$J:$J,"OPPO体验店")</f>
        <v>0</v>
      </c>
      <c r="BF1685" s="99">
        <f>SUMIFS(通讯通路门店!$X:$X,通讯通路门店!$S:$S,$G1685,通讯通路门店!$J:$J,"华为授权体验店")+SUMIFS(通讯通路门店!$AA:$AA,通讯通路门店!$S:$S,$G1685,通讯通路门店!$J:$J,"华为堡垒店")</f>
        <v>0</v>
      </c>
      <c r="BG1685" s="99">
        <f>SUMIFS(通讯通路门店!$Y:$Y,通讯通路门店!$S:$S,$G1685,通讯通路门店!$J:$J,"小米体验店")</f>
        <v>0</v>
      </c>
      <c r="BH1685" s="99">
        <f>SUMIFS(通讯通路门店!$AA:$AA,通讯通路门店!$S:$S,$G1685,通讯通路门店!$J:$J,"苹果体验店")</f>
        <v>0</v>
      </c>
      <c r="BI1685" s="99">
        <f>SUMIFS(通讯通路门店!$K:$K,通讯通路门店!$S:$S,$G1685,通讯通路门店!$J:$J,"其他品牌专卖店")</f>
        <v>0</v>
      </c>
      <c r="BJ1685" s="99">
        <f>SUMIFS(通讯通路门店!$AC:$AC,通讯通路门店!$S:$S,$G1685)</f>
        <v>0</v>
      </c>
      <c r="BK1685" s="99">
        <f>SUMIFS(通讯通路门店!$AD:$AD,通讯通路门店!$S:$S,$G1685)</f>
        <v>0</v>
      </c>
      <c r="BL1685" s="99">
        <f>SUMIFS(通讯通路门店!$AE:$AE,通讯通路门店!$S:$S,$G1685)</f>
        <v>0</v>
      </c>
      <c r="BM1685" s="99">
        <f>SUMIFS(通讯通路门店!$AF:$AF,通讯通路门店!$S:$S,$G1685)</f>
        <v>0</v>
      </c>
      <c r="BN1685" s="99">
        <f>SUMIFS(通讯通路门店!$AG:$AG,通讯通路门店!$S:$S,$G1685)</f>
        <v>0</v>
      </c>
      <c r="BO1685" s="99">
        <f>SUMIFS(通讯通路门店!$AH:$AH,通讯通路门店!$S:$S,$G1685)</f>
        <v>0</v>
      </c>
      <c r="BP1685" s="99">
        <f>SUMIFS(通讯通路门店!$AI:$AI,通讯通路门店!$S:$S,$G1685)</f>
        <v>0</v>
      </c>
      <c r="BQ1685" s="83"/>
    </row>
    <row r="1686" spans="1:69">
      <c r="A1686" s="99" t="str">
        <f>IFERROR(_xlfn.XLOOKUP($G1686,通讯通路门店!$S$4:$S$993933,通讯通路门店!$A$4:$A$993933,0,0),"")</f>
        <v>海南省</v>
      </c>
      <c r="B1686" s="99" t="str">
        <f>IFERROR(_xlfn.XLOOKUP($G1686,通讯通路门店!$S$4:$S$993933,通讯通路门店!$B$4:$B$993933,0,0),"")</f>
        <v>昌江黎族自治县</v>
      </c>
      <c r="C1686" s="99" t="str">
        <f>IFERROR(_xlfn.XLOOKUP($G1686,通讯通路门店!$S$4:$S$993933,通讯通路门店!$C$4:$C$993933,0,0),"")</f>
        <v>昌江黎族自治县</v>
      </c>
      <c r="D1686" s="99" t="str">
        <f>IFERROR(_xlfn.XLOOKUP($G1686,通讯通路门店!$S$4:$S$993933,通讯通路门店!$D$4:$D$993933,0,0),"")</f>
        <v>叉河镇</v>
      </c>
      <c r="E1686" s="83"/>
      <c r="F1686" s="83"/>
      <c r="G1686" s="101"/>
      <c r="H1686" s="102">
        <f>IFERROR(_xlfn.XLOOKUP($G1686,通讯通路门店!$S$4:$S$993933,通讯通路门店!$R$4:$R$993933,0,0),"")</f>
        <v>0</v>
      </c>
      <c r="I1686" s="83"/>
      <c r="J1686" s="83"/>
      <c r="K1686" s="83"/>
      <c r="L1686" s="83"/>
      <c r="M1686" s="83"/>
      <c r="N1686" s="83"/>
      <c r="O1686" s="83"/>
      <c r="P1686" s="83"/>
      <c r="Q1686" s="83"/>
      <c r="R1686" s="83"/>
      <c r="S1686" s="83"/>
      <c r="T1686" s="83"/>
      <c r="U1686" s="99">
        <f>COUNTIF(通讯通路门店!$S:$S,$G1686)</f>
        <v>0</v>
      </c>
      <c r="V1686" s="99">
        <f>COUNTIFS(通讯通路门店!$S:$S,$G1686,通讯通路门店!$J:$J,"综合卖场")</f>
        <v>0</v>
      </c>
      <c r="W1686" s="99">
        <f>SUMIFS(通讯通路门店!$AJ:$AJ,通讯通路门店!$S:$S,通讯客户沙盘!$G1686)</f>
        <v>0</v>
      </c>
      <c r="X1686" s="99">
        <f t="shared" si="130"/>
        <v>0</v>
      </c>
      <c r="Y1686" s="99">
        <f>COUNTIFS(通讯通路门店!$S:$S,$G1686,通讯通路门店!$J:$J,"荣耀体验店")+COUNTIFS(通讯通路门店!$S:$S,$G1686,通讯通路门店!$J:$J,"荣耀授权专卖店")</f>
        <v>0</v>
      </c>
      <c r="Z1686" s="99">
        <f>COUNTIFS(通讯通路门店!$S:$S,$G1686,通讯通路门店!$J:$J,"VIVO体验店")</f>
        <v>0</v>
      </c>
      <c r="AA1686" s="99">
        <f>COUNTIFS(通讯通路门店!$S:$S,$G1686,通讯通路门店!$J:$J,"OPPO体验店")</f>
        <v>0</v>
      </c>
      <c r="AB1686" s="99">
        <f>COUNTIFS(通讯通路门店!$S:$S,$G1686,通讯通路门店!$J:$J,"华为授权体验店")+COUNTIFS(通讯通路门店!$S:$S,$G1686,通讯通路门店!$J:$J,"华为堡垒店")</f>
        <v>0</v>
      </c>
      <c r="AC1686" s="99">
        <f>COUNTIFS(通讯通路门店!$S:$S,$G1686,通讯通路门店!$J:$J,"小米体验店")</f>
        <v>0</v>
      </c>
      <c r="AD1686" s="99">
        <f>COUNTIFS(通讯通路门店!$S:$S,$G1686,通讯通路门店!$J:$J,"苹果体验店")</f>
        <v>0</v>
      </c>
      <c r="AE1686" s="99">
        <f>COUNTIFS(通讯通路门店!$S:$S,$G1686,通讯通路门店!$J:$J,"其他品牌专卖店")</f>
        <v>0</v>
      </c>
      <c r="AF1686" s="99">
        <f>SUMIFS(通讯通路门店!$BI:$BI,通讯通路门店!$S:$S,$G1686)</f>
        <v>0</v>
      </c>
      <c r="AG1686" s="99">
        <f>SUMIFS(通讯通路门店!$BH:$BH,通讯通路门店!$S:$S,$G1686)</f>
        <v>0</v>
      </c>
      <c r="AH1686" s="99">
        <f t="shared" si="131"/>
        <v>0</v>
      </c>
      <c r="AI1686" s="99">
        <f>SUMIFS(通讯通路门店!$BB:$BB,通讯通路门店!$S:$S,$G1686)</f>
        <v>0</v>
      </c>
      <c r="AJ1686" s="99">
        <f>SUMIFS(通讯通路门店!$BE:$BE,通讯通路门店!$S:$S,$G1686)</f>
        <v>0</v>
      </c>
      <c r="AK1686" s="99">
        <f>SUMIFS(通讯通路门店!$BG:$BG,通讯通路门店!$S:$S,$G1686)</f>
        <v>0</v>
      </c>
      <c r="AL1686" s="99">
        <f>SUMIFS(通讯通路门店!$BC:$BC,通讯通路门店!$S:$S,$G1686)</f>
        <v>0</v>
      </c>
      <c r="AM1686" s="99">
        <f>SUMIFS(通讯通路门店!$BD:$BD,通讯通路门店!$S:$S,$G1686)</f>
        <v>0</v>
      </c>
      <c r="AN1686" s="99">
        <f>SUMIFS(通讯通路门店!$BF:$BF,通讯通路门店!$S:$S,$G1686)</f>
        <v>0</v>
      </c>
      <c r="AO1686" s="99">
        <f t="shared" si="132"/>
        <v>0</v>
      </c>
      <c r="AP1686" s="99">
        <f>SUMIFS(通讯通路门店!$K:$K,通讯通路门店!$S:$S,$G1686)</f>
        <v>0</v>
      </c>
      <c r="AQ1686" s="83"/>
      <c r="AR1686" s="99">
        <f>SUMIFS(通讯通路门店!$T:$T,通讯通路门店!$S:$S,$G1686)</f>
        <v>0</v>
      </c>
      <c r="AS1686" s="99">
        <f>SUMIFS(通讯通路门店!$U:$U,通讯通路门店!$S:$S,$G1686)</f>
        <v>0</v>
      </c>
      <c r="AT1686" s="99">
        <f>SUMIFS(通讯通路门店!$V:$V,通讯通路门店!$S:$S,$G1686)</f>
        <v>0</v>
      </c>
      <c r="AU1686" s="99">
        <f>SUMIFS(通讯通路门店!$W:$W,通讯通路门店!$S:$S,$G1686)</f>
        <v>0</v>
      </c>
      <c r="AV1686" s="99">
        <f>SUMIFS(通讯通路门店!$Z:$Z,通讯通路门店!$S:$S,$G1686)</f>
        <v>0</v>
      </c>
      <c r="AW1686" s="99">
        <f>SUMIFS(通讯通路门店!$AB:$AB,通讯通路门店!$S:$S,$G1686)</f>
        <v>0</v>
      </c>
      <c r="AX1686" s="99">
        <f>SUMIFS(通讯通路门店!$X:$X,通讯通路门店!$S:$S,$G1686)</f>
        <v>0</v>
      </c>
      <c r="AY1686" s="99">
        <f>SUMIFS(通讯通路门店!$Y:$Y,通讯通路门店!$S:$S,$G1686)</f>
        <v>0</v>
      </c>
      <c r="AZ1686" s="99">
        <f>SUMIFS(通讯通路门店!$AA:$AA,通讯通路门店!$S:$S,$G1686)</f>
        <v>0</v>
      </c>
      <c r="BA1686" s="99">
        <f t="shared" si="133"/>
        <v>0</v>
      </c>
      <c r="BB1686" s="99">
        <f t="shared" si="134"/>
        <v>0</v>
      </c>
      <c r="BC1686" s="99">
        <f>SUMIFS(通讯通路门店!$W:$W,通讯通路门店!$S:$S,$G1686,通讯通路门店!$J:$J,"荣耀体验店")+SUMIFS(通讯通路门店!$W:$W,通讯通路门店!$S:$S,$G1686,通讯通路门店!$J:$J,"荣耀授权专卖店")</f>
        <v>0</v>
      </c>
      <c r="BD1686" s="99">
        <f>SUMIFS(通讯通路门店!$Z:$Z,通讯通路门店!$S:$S,$G1686,通讯通路门店!$J:$J,"VIVO体验店")</f>
        <v>0</v>
      </c>
      <c r="BE1686" s="99">
        <f>SUMIFS(通讯通路门店!$AB:$AB,通讯通路门店!$S:$S,$G1686,通讯通路门店!$J:$J,"OPPO体验店")</f>
        <v>0</v>
      </c>
      <c r="BF1686" s="99">
        <f>SUMIFS(通讯通路门店!$X:$X,通讯通路门店!$S:$S,$G1686,通讯通路门店!$J:$J,"华为授权体验店")+SUMIFS(通讯通路门店!$AA:$AA,通讯通路门店!$S:$S,$G1686,通讯通路门店!$J:$J,"华为堡垒店")</f>
        <v>0</v>
      </c>
      <c r="BG1686" s="99">
        <f>SUMIFS(通讯通路门店!$Y:$Y,通讯通路门店!$S:$S,$G1686,通讯通路门店!$J:$J,"小米体验店")</f>
        <v>0</v>
      </c>
      <c r="BH1686" s="99">
        <f>SUMIFS(通讯通路门店!$AA:$AA,通讯通路门店!$S:$S,$G1686,通讯通路门店!$J:$J,"苹果体验店")</f>
        <v>0</v>
      </c>
      <c r="BI1686" s="99">
        <f>SUMIFS(通讯通路门店!$K:$K,通讯通路门店!$S:$S,$G1686,通讯通路门店!$J:$J,"其他品牌专卖店")</f>
        <v>0</v>
      </c>
      <c r="BJ1686" s="99">
        <f>SUMIFS(通讯通路门店!$AC:$AC,通讯通路门店!$S:$S,$G1686)</f>
        <v>0</v>
      </c>
      <c r="BK1686" s="99">
        <f>SUMIFS(通讯通路门店!$AD:$AD,通讯通路门店!$S:$S,$G1686)</f>
        <v>0</v>
      </c>
      <c r="BL1686" s="99">
        <f>SUMIFS(通讯通路门店!$AE:$AE,通讯通路门店!$S:$S,$G1686)</f>
        <v>0</v>
      </c>
      <c r="BM1686" s="99">
        <f>SUMIFS(通讯通路门店!$AF:$AF,通讯通路门店!$S:$S,$G1686)</f>
        <v>0</v>
      </c>
      <c r="BN1686" s="99">
        <f>SUMIFS(通讯通路门店!$AG:$AG,通讯通路门店!$S:$S,$G1686)</f>
        <v>0</v>
      </c>
      <c r="BO1686" s="99">
        <f>SUMIFS(通讯通路门店!$AH:$AH,通讯通路门店!$S:$S,$G1686)</f>
        <v>0</v>
      </c>
      <c r="BP1686" s="99">
        <f>SUMIFS(通讯通路门店!$AI:$AI,通讯通路门店!$S:$S,$G1686)</f>
        <v>0</v>
      </c>
      <c r="BQ1686" s="83"/>
    </row>
    <row r="1687" spans="1:69">
      <c r="A1687" s="99" t="str">
        <f>IFERROR(_xlfn.XLOOKUP($G1687,通讯通路门店!$S$4:$S$993933,通讯通路门店!$A$4:$A$993933,0,0),"")</f>
        <v>海南省</v>
      </c>
      <c r="B1687" s="99" t="str">
        <f>IFERROR(_xlfn.XLOOKUP($G1687,通讯通路门店!$S$4:$S$993933,通讯通路门店!$B$4:$B$993933,0,0),"")</f>
        <v>昌江黎族自治县</v>
      </c>
      <c r="C1687" s="99" t="str">
        <f>IFERROR(_xlfn.XLOOKUP($G1687,通讯通路门店!$S$4:$S$993933,通讯通路门店!$C$4:$C$993933,0,0),"")</f>
        <v>昌江黎族自治县</v>
      </c>
      <c r="D1687" s="99" t="str">
        <f>IFERROR(_xlfn.XLOOKUP($G1687,通讯通路门店!$S$4:$S$993933,通讯通路门店!$D$4:$D$993933,0,0),"")</f>
        <v>叉河镇</v>
      </c>
      <c r="E1687" s="83"/>
      <c r="F1687" s="83"/>
      <c r="G1687" s="101"/>
      <c r="H1687" s="102">
        <f>IFERROR(_xlfn.XLOOKUP($G1687,通讯通路门店!$S$4:$S$993933,通讯通路门店!$R$4:$R$993933,0,0),"")</f>
        <v>0</v>
      </c>
      <c r="I1687" s="83"/>
      <c r="J1687" s="83"/>
      <c r="K1687" s="83"/>
      <c r="L1687" s="83"/>
      <c r="M1687" s="83"/>
      <c r="N1687" s="83"/>
      <c r="O1687" s="83"/>
      <c r="P1687" s="83"/>
      <c r="Q1687" s="83"/>
      <c r="R1687" s="83"/>
      <c r="S1687" s="83"/>
      <c r="T1687" s="83"/>
      <c r="U1687" s="99">
        <f>COUNTIF(通讯通路门店!$S:$S,$G1687)</f>
        <v>0</v>
      </c>
      <c r="V1687" s="99">
        <f>COUNTIFS(通讯通路门店!$S:$S,$G1687,通讯通路门店!$J:$J,"综合卖场")</f>
        <v>0</v>
      </c>
      <c r="W1687" s="99">
        <f>SUMIFS(通讯通路门店!$AJ:$AJ,通讯通路门店!$S:$S,通讯客户沙盘!$G1687)</f>
        <v>0</v>
      </c>
      <c r="X1687" s="99">
        <f t="shared" si="130"/>
        <v>0</v>
      </c>
      <c r="Y1687" s="99">
        <f>COUNTIFS(通讯通路门店!$S:$S,$G1687,通讯通路门店!$J:$J,"荣耀体验店")+COUNTIFS(通讯通路门店!$S:$S,$G1687,通讯通路门店!$J:$J,"荣耀授权专卖店")</f>
        <v>0</v>
      </c>
      <c r="Z1687" s="99">
        <f>COUNTIFS(通讯通路门店!$S:$S,$G1687,通讯通路门店!$J:$J,"VIVO体验店")</f>
        <v>0</v>
      </c>
      <c r="AA1687" s="99">
        <f>COUNTIFS(通讯通路门店!$S:$S,$G1687,通讯通路门店!$J:$J,"OPPO体验店")</f>
        <v>0</v>
      </c>
      <c r="AB1687" s="99">
        <f>COUNTIFS(通讯通路门店!$S:$S,$G1687,通讯通路门店!$J:$J,"华为授权体验店")+COUNTIFS(通讯通路门店!$S:$S,$G1687,通讯通路门店!$J:$J,"华为堡垒店")</f>
        <v>0</v>
      </c>
      <c r="AC1687" s="99">
        <f>COUNTIFS(通讯通路门店!$S:$S,$G1687,通讯通路门店!$J:$J,"小米体验店")</f>
        <v>0</v>
      </c>
      <c r="AD1687" s="99">
        <f>COUNTIFS(通讯通路门店!$S:$S,$G1687,通讯通路门店!$J:$J,"苹果体验店")</f>
        <v>0</v>
      </c>
      <c r="AE1687" s="99">
        <f>COUNTIFS(通讯通路门店!$S:$S,$G1687,通讯通路门店!$J:$J,"其他品牌专卖店")</f>
        <v>0</v>
      </c>
      <c r="AF1687" s="99">
        <f>SUMIFS(通讯通路门店!$BI:$BI,通讯通路门店!$S:$S,$G1687)</f>
        <v>0</v>
      </c>
      <c r="AG1687" s="99">
        <f>SUMIFS(通讯通路门店!$BH:$BH,通讯通路门店!$S:$S,$G1687)</f>
        <v>0</v>
      </c>
      <c r="AH1687" s="99">
        <f t="shared" si="131"/>
        <v>0</v>
      </c>
      <c r="AI1687" s="99">
        <f>SUMIFS(通讯通路门店!$BB:$BB,通讯通路门店!$S:$S,$G1687)</f>
        <v>0</v>
      </c>
      <c r="AJ1687" s="99">
        <f>SUMIFS(通讯通路门店!$BE:$BE,通讯通路门店!$S:$S,$G1687)</f>
        <v>0</v>
      </c>
      <c r="AK1687" s="99">
        <f>SUMIFS(通讯通路门店!$BG:$BG,通讯通路门店!$S:$S,$G1687)</f>
        <v>0</v>
      </c>
      <c r="AL1687" s="99">
        <f>SUMIFS(通讯通路门店!$BC:$BC,通讯通路门店!$S:$S,$G1687)</f>
        <v>0</v>
      </c>
      <c r="AM1687" s="99">
        <f>SUMIFS(通讯通路门店!$BD:$BD,通讯通路门店!$S:$S,$G1687)</f>
        <v>0</v>
      </c>
      <c r="AN1687" s="99">
        <f>SUMIFS(通讯通路门店!$BF:$BF,通讯通路门店!$S:$S,$G1687)</f>
        <v>0</v>
      </c>
      <c r="AO1687" s="99">
        <f t="shared" si="132"/>
        <v>0</v>
      </c>
      <c r="AP1687" s="99">
        <f>SUMIFS(通讯通路门店!$K:$K,通讯通路门店!$S:$S,$G1687)</f>
        <v>0</v>
      </c>
      <c r="AQ1687" s="83"/>
      <c r="AR1687" s="99">
        <f>SUMIFS(通讯通路门店!$T:$T,通讯通路门店!$S:$S,$G1687)</f>
        <v>0</v>
      </c>
      <c r="AS1687" s="99">
        <f>SUMIFS(通讯通路门店!$U:$U,通讯通路门店!$S:$S,$G1687)</f>
        <v>0</v>
      </c>
      <c r="AT1687" s="99">
        <f>SUMIFS(通讯通路门店!$V:$V,通讯通路门店!$S:$S,$G1687)</f>
        <v>0</v>
      </c>
      <c r="AU1687" s="99">
        <f>SUMIFS(通讯通路门店!$W:$W,通讯通路门店!$S:$S,$G1687)</f>
        <v>0</v>
      </c>
      <c r="AV1687" s="99">
        <f>SUMIFS(通讯通路门店!$Z:$Z,通讯通路门店!$S:$S,$G1687)</f>
        <v>0</v>
      </c>
      <c r="AW1687" s="99">
        <f>SUMIFS(通讯通路门店!$AB:$AB,通讯通路门店!$S:$S,$G1687)</f>
        <v>0</v>
      </c>
      <c r="AX1687" s="99">
        <f>SUMIFS(通讯通路门店!$X:$X,通讯通路门店!$S:$S,$G1687)</f>
        <v>0</v>
      </c>
      <c r="AY1687" s="99">
        <f>SUMIFS(通讯通路门店!$Y:$Y,通讯通路门店!$S:$S,$G1687)</f>
        <v>0</v>
      </c>
      <c r="AZ1687" s="99">
        <f>SUMIFS(通讯通路门店!$AA:$AA,通讯通路门店!$S:$S,$G1687)</f>
        <v>0</v>
      </c>
      <c r="BA1687" s="99">
        <f t="shared" si="133"/>
        <v>0</v>
      </c>
      <c r="BB1687" s="99">
        <f t="shared" si="134"/>
        <v>0</v>
      </c>
      <c r="BC1687" s="99">
        <f>SUMIFS(通讯通路门店!$W:$W,通讯通路门店!$S:$S,$G1687,通讯通路门店!$J:$J,"荣耀体验店")+SUMIFS(通讯通路门店!$W:$W,通讯通路门店!$S:$S,$G1687,通讯通路门店!$J:$J,"荣耀授权专卖店")</f>
        <v>0</v>
      </c>
      <c r="BD1687" s="99">
        <f>SUMIFS(通讯通路门店!$Z:$Z,通讯通路门店!$S:$S,$G1687,通讯通路门店!$J:$J,"VIVO体验店")</f>
        <v>0</v>
      </c>
      <c r="BE1687" s="99">
        <f>SUMIFS(通讯通路门店!$AB:$AB,通讯通路门店!$S:$S,$G1687,通讯通路门店!$J:$J,"OPPO体验店")</f>
        <v>0</v>
      </c>
      <c r="BF1687" s="99">
        <f>SUMIFS(通讯通路门店!$X:$X,通讯通路门店!$S:$S,$G1687,通讯通路门店!$J:$J,"华为授权体验店")+SUMIFS(通讯通路门店!$AA:$AA,通讯通路门店!$S:$S,$G1687,通讯通路门店!$J:$J,"华为堡垒店")</f>
        <v>0</v>
      </c>
      <c r="BG1687" s="99">
        <f>SUMIFS(通讯通路门店!$Y:$Y,通讯通路门店!$S:$S,$G1687,通讯通路门店!$J:$J,"小米体验店")</f>
        <v>0</v>
      </c>
      <c r="BH1687" s="99">
        <f>SUMIFS(通讯通路门店!$AA:$AA,通讯通路门店!$S:$S,$G1687,通讯通路门店!$J:$J,"苹果体验店")</f>
        <v>0</v>
      </c>
      <c r="BI1687" s="99">
        <f>SUMIFS(通讯通路门店!$K:$K,通讯通路门店!$S:$S,$G1687,通讯通路门店!$J:$J,"其他品牌专卖店")</f>
        <v>0</v>
      </c>
      <c r="BJ1687" s="99">
        <f>SUMIFS(通讯通路门店!$AC:$AC,通讯通路门店!$S:$S,$G1687)</f>
        <v>0</v>
      </c>
      <c r="BK1687" s="99">
        <f>SUMIFS(通讯通路门店!$AD:$AD,通讯通路门店!$S:$S,$G1687)</f>
        <v>0</v>
      </c>
      <c r="BL1687" s="99">
        <f>SUMIFS(通讯通路门店!$AE:$AE,通讯通路门店!$S:$S,$G1687)</f>
        <v>0</v>
      </c>
      <c r="BM1687" s="99">
        <f>SUMIFS(通讯通路门店!$AF:$AF,通讯通路门店!$S:$S,$G1687)</f>
        <v>0</v>
      </c>
      <c r="BN1687" s="99">
        <f>SUMIFS(通讯通路门店!$AG:$AG,通讯通路门店!$S:$S,$G1687)</f>
        <v>0</v>
      </c>
      <c r="BO1687" s="99">
        <f>SUMIFS(通讯通路门店!$AH:$AH,通讯通路门店!$S:$S,$G1687)</f>
        <v>0</v>
      </c>
      <c r="BP1687" s="99">
        <f>SUMIFS(通讯通路门店!$AI:$AI,通讯通路门店!$S:$S,$G1687)</f>
        <v>0</v>
      </c>
      <c r="BQ1687" s="83"/>
    </row>
    <row r="1688" spans="1:69">
      <c r="A1688" s="99" t="str">
        <f>IFERROR(_xlfn.XLOOKUP($G1688,通讯通路门店!$S$4:$S$993933,通讯通路门店!$A$4:$A$993933,0,0),"")</f>
        <v>海南省</v>
      </c>
      <c r="B1688" s="99" t="str">
        <f>IFERROR(_xlfn.XLOOKUP($G1688,通讯通路门店!$S$4:$S$993933,通讯通路门店!$B$4:$B$993933,0,0),"")</f>
        <v>昌江黎族自治县</v>
      </c>
      <c r="C1688" s="99" t="str">
        <f>IFERROR(_xlfn.XLOOKUP($G1688,通讯通路门店!$S$4:$S$993933,通讯通路门店!$C$4:$C$993933,0,0),"")</f>
        <v>昌江黎族自治县</v>
      </c>
      <c r="D1688" s="99" t="str">
        <f>IFERROR(_xlfn.XLOOKUP($G1688,通讯通路门店!$S$4:$S$993933,通讯通路门店!$D$4:$D$993933,0,0),"")</f>
        <v>叉河镇</v>
      </c>
      <c r="E1688" s="83"/>
      <c r="F1688" s="83"/>
      <c r="G1688" s="101"/>
      <c r="H1688" s="102">
        <f>IFERROR(_xlfn.XLOOKUP($G1688,通讯通路门店!$S$4:$S$993933,通讯通路门店!$R$4:$R$993933,0,0),"")</f>
        <v>0</v>
      </c>
      <c r="I1688" s="83"/>
      <c r="J1688" s="83"/>
      <c r="K1688" s="83"/>
      <c r="L1688" s="83"/>
      <c r="M1688" s="83"/>
      <c r="N1688" s="83"/>
      <c r="O1688" s="83"/>
      <c r="P1688" s="83"/>
      <c r="Q1688" s="83"/>
      <c r="R1688" s="83"/>
      <c r="S1688" s="83"/>
      <c r="T1688" s="83"/>
      <c r="U1688" s="99">
        <f>COUNTIF(通讯通路门店!$S:$S,$G1688)</f>
        <v>0</v>
      </c>
      <c r="V1688" s="99">
        <f>COUNTIFS(通讯通路门店!$S:$S,$G1688,通讯通路门店!$J:$J,"综合卖场")</f>
        <v>0</v>
      </c>
      <c r="W1688" s="99">
        <f>SUMIFS(通讯通路门店!$AJ:$AJ,通讯通路门店!$S:$S,通讯客户沙盘!$G1688)</f>
        <v>0</v>
      </c>
      <c r="X1688" s="99">
        <f t="shared" si="130"/>
        <v>0</v>
      </c>
      <c r="Y1688" s="99">
        <f>COUNTIFS(通讯通路门店!$S:$S,$G1688,通讯通路门店!$J:$J,"荣耀体验店")+COUNTIFS(通讯通路门店!$S:$S,$G1688,通讯通路门店!$J:$J,"荣耀授权专卖店")</f>
        <v>0</v>
      </c>
      <c r="Z1688" s="99">
        <f>COUNTIFS(通讯通路门店!$S:$S,$G1688,通讯通路门店!$J:$J,"VIVO体验店")</f>
        <v>0</v>
      </c>
      <c r="AA1688" s="99">
        <f>COUNTIFS(通讯通路门店!$S:$S,$G1688,通讯通路门店!$J:$J,"OPPO体验店")</f>
        <v>0</v>
      </c>
      <c r="AB1688" s="99">
        <f>COUNTIFS(通讯通路门店!$S:$S,$G1688,通讯通路门店!$J:$J,"华为授权体验店")+COUNTIFS(通讯通路门店!$S:$S,$G1688,通讯通路门店!$J:$J,"华为堡垒店")</f>
        <v>0</v>
      </c>
      <c r="AC1688" s="99">
        <f>COUNTIFS(通讯通路门店!$S:$S,$G1688,通讯通路门店!$J:$J,"小米体验店")</f>
        <v>0</v>
      </c>
      <c r="AD1688" s="99">
        <f>COUNTIFS(通讯通路门店!$S:$S,$G1688,通讯通路门店!$J:$J,"苹果体验店")</f>
        <v>0</v>
      </c>
      <c r="AE1688" s="99">
        <f>COUNTIFS(通讯通路门店!$S:$S,$G1688,通讯通路门店!$J:$J,"其他品牌专卖店")</f>
        <v>0</v>
      </c>
      <c r="AF1688" s="99">
        <f>SUMIFS(通讯通路门店!$BI:$BI,通讯通路门店!$S:$S,$G1688)</f>
        <v>0</v>
      </c>
      <c r="AG1688" s="99">
        <f>SUMIFS(通讯通路门店!$BH:$BH,通讯通路门店!$S:$S,$G1688)</f>
        <v>0</v>
      </c>
      <c r="AH1688" s="99">
        <f t="shared" si="131"/>
        <v>0</v>
      </c>
      <c r="AI1688" s="99">
        <f>SUMIFS(通讯通路门店!$BB:$BB,通讯通路门店!$S:$S,$G1688)</f>
        <v>0</v>
      </c>
      <c r="AJ1688" s="99">
        <f>SUMIFS(通讯通路门店!$BE:$BE,通讯通路门店!$S:$S,$G1688)</f>
        <v>0</v>
      </c>
      <c r="AK1688" s="99">
        <f>SUMIFS(通讯通路门店!$BG:$BG,通讯通路门店!$S:$S,$G1688)</f>
        <v>0</v>
      </c>
      <c r="AL1688" s="99">
        <f>SUMIFS(通讯通路门店!$BC:$BC,通讯通路门店!$S:$S,$G1688)</f>
        <v>0</v>
      </c>
      <c r="AM1688" s="99">
        <f>SUMIFS(通讯通路门店!$BD:$BD,通讯通路门店!$S:$S,$G1688)</f>
        <v>0</v>
      </c>
      <c r="AN1688" s="99">
        <f>SUMIFS(通讯通路门店!$BF:$BF,通讯通路门店!$S:$S,$G1688)</f>
        <v>0</v>
      </c>
      <c r="AO1688" s="99">
        <f t="shared" si="132"/>
        <v>0</v>
      </c>
      <c r="AP1688" s="99">
        <f>SUMIFS(通讯通路门店!$K:$K,通讯通路门店!$S:$S,$G1688)</f>
        <v>0</v>
      </c>
      <c r="AQ1688" s="83"/>
      <c r="AR1688" s="99">
        <f>SUMIFS(通讯通路门店!$T:$T,通讯通路门店!$S:$S,$G1688)</f>
        <v>0</v>
      </c>
      <c r="AS1688" s="99">
        <f>SUMIFS(通讯通路门店!$U:$U,通讯通路门店!$S:$S,$G1688)</f>
        <v>0</v>
      </c>
      <c r="AT1688" s="99">
        <f>SUMIFS(通讯通路门店!$V:$V,通讯通路门店!$S:$S,$G1688)</f>
        <v>0</v>
      </c>
      <c r="AU1688" s="99">
        <f>SUMIFS(通讯通路门店!$W:$W,通讯通路门店!$S:$S,$G1688)</f>
        <v>0</v>
      </c>
      <c r="AV1688" s="99">
        <f>SUMIFS(通讯通路门店!$Z:$Z,通讯通路门店!$S:$S,$G1688)</f>
        <v>0</v>
      </c>
      <c r="AW1688" s="99">
        <f>SUMIFS(通讯通路门店!$AB:$AB,通讯通路门店!$S:$S,$G1688)</f>
        <v>0</v>
      </c>
      <c r="AX1688" s="99">
        <f>SUMIFS(通讯通路门店!$X:$X,通讯通路门店!$S:$S,$G1688)</f>
        <v>0</v>
      </c>
      <c r="AY1688" s="99">
        <f>SUMIFS(通讯通路门店!$Y:$Y,通讯通路门店!$S:$S,$G1688)</f>
        <v>0</v>
      </c>
      <c r="AZ1688" s="99">
        <f>SUMIFS(通讯通路门店!$AA:$AA,通讯通路门店!$S:$S,$G1688)</f>
        <v>0</v>
      </c>
      <c r="BA1688" s="99">
        <f t="shared" si="133"/>
        <v>0</v>
      </c>
      <c r="BB1688" s="99">
        <f t="shared" si="134"/>
        <v>0</v>
      </c>
      <c r="BC1688" s="99">
        <f>SUMIFS(通讯通路门店!$W:$W,通讯通路门店!$S:$S,$G1688,通讯通路门店!$J:$J,"荣耀体验店")+SUMIFS(通讯通路门店!$W:$W,通讯通路门店!$S:$S,$G1688,通讯通路门店!$J:$J,"荣耀授权专卖店")</f>
        <v>0</v>
      </c>
      <c r="BD1688" s="99">
        <f>SUMIFS(通讯通路门店!$Z:$Z,通讯通路门店!$S:$S,$G1688,通讯通路门店!$J:$J,"VIVO体验店")</f>
        <v>0</v>
      </c>
      <c r="BE1688" s="99">
        <f>SUMIFS(通讯通路门店!$AB:$AB,通讯通路门店!$S:$S,$G1688,通讯通路门店!$J:$J,"OPPO体验店")</f>
        <v>0</v>
      </c>
      <c r="BF1688" s="99">
        <f>SUMIFS(通讯通路门店!$X:$X,通讯通路门店!$S:$S,$G1688,通讯通路门店!$J:$J,"华为授权体验店")+SUMIFS(通讯通路门店!$AA:$AA,通讯通路门店!$S:$S,$G1688,通讯通路门店!$J:$J,"华为堡垒店")</f>
        <v>0</v>
      </c>
      <c r="BG1688" s="99">
        <f>SUMIFS(通讯通路门店!$Y:$Y,通讯通路门店!$S:$S,$G1688,通讯通路门店!$J:$J,"小米体验店")</f>
        <v>0</v>
      </c>
      <c r="BH1688" s="99">
        <f>SUMIFS(通讯通路门店!$AA:$AA,通讯通路门店!$S:$S,$G1688,通讯通路门店!$J:$J,"苹果体验店")</f>
        <v>0</v>
      </c>
      <c r="BI1688" s="99">
        <f>SUMIFS(通讯通路门店!$K:$K,通讯通路门店!$S:$S,$G1688,通讯通路门店!$J:$J,"其他品牌专卖店")</f>
        <v>0</v>
      </c>
      <c r="BJ1688" s="99">
        <f>SUMIFS(通讯通路门店!$AC:$AC,通讯通路门店!$S:$S,$G1688)</f>
        <v>0</v>
      </c>
      <c r="BK1688" s="99">
        <f>SUMIFS(通讯通路门店!$AD:$AD,通讯通路门店!$S:$S,$G1688)</f>
        <v>0</v>
      </c>
      <c r="BL1688" s="99">
        <f>SUMIFS(通讯通路门店!$AE:$AE,通讯通路门店!$S:$S,$G1688)</f>
        <v>0</v>
      </c>
      <c r="BM1688" s="99">
        <f>SUMIFS(通讯通路门店!$AF:$AF,通讯通路门店!$S:$S,$G1688)</f>
        <v>0</v>
      </c>
      <c r="BN1688" s="99">
        <f>SUMIFS(通讯通路门店!$AG:$AG,通讯通路门店!$S:$S,$G1688)</f>
        <v>0</v>
      </c>
      <c r="BO1688" s="99">
        <f>SUMIFS(通讯通路门店!$AH:$AH,通讯通路门店!$S:$S,$G1688)</f>
        <v>0</v>
      </c>
      <c r="BP1688" s="99">
        <f>SUMIFS(通讯通路门店!$AI:$AI,通讯通路门店!$S:$S,$G1688)</f>
        <v>0</v>
      </c>
      <c r="BQ1688" s="83"/>
    </row>
    <row r="1689" spans="1:69">
      <c r="A1689" s="99" t="str">
        <f>IFERROR(_xlfn.XLOOKUP($G1689,通讯通路门店!$S$4:$S$993933,通讯通路门店!$A$4:$A$993933,0,0),"")</f>
        <v>海南省</v>
      </c>
      <c r="B1689" s="99" t="str">
        <f>IFERROR(_xlfn.XLOOKUP($G1689,通讯通路门店!$S$4:$S$993933,通讯通路门店!$B$4:$B$993933,0,0),"")</f>
        <v>昌江黎族自治县</v>
      </c>
      <c r="C1689" s="99" t="str">
        <f>IFERROR(_xlfn.XLOOKUP($G1689,通讯通路门店!$S$4:$S$993933,通讯通路门店!$C$4:$C$993933,0,0),"")</f>
        <v>昌江黎族自治县</v>
      </c>
      <c r="D1689" s="99" t="str">
        <f>IFERROR(_xlfn.XLOOKUP($G1689,通讯通路门店!$S$4:$S$993933,通讯通路门店!$D$4:$D$993933,0,0),"")</f>
        <v>叉河镇</v>
      </c>
      <c r="E1689" s="83"/>
      <c r="F1689" s="83"/>
      <c r="G1689" s="101"/>
      <c r="H1689" s="102">
        <f>IFERROR(_xlfn.XLOOKUP($G1689,通讯通路门店!$S$4:$S$993933,通讯通路门店!$R$4:$R$993933,0,0),"")</f>
        <v>0</v>
      </c>
      <c r="I1689" s="83"/>
      <c r="J1689" s="83"/>
      <c r="K1689" s="83"/>
      <c r="L1689" s="83"/>
      <c r="M1689" s="83"/>
      <c r="N1689" s="83"/>
      <c r="O1689" s="83"/>
      <c r="P1689" s="83"/>
      <c r="Q1689" s="83"/>
      <c r="R1689" s="83"/>
      <c r="S1689" s="83"/>
      <c r="T1689" s="83"/>
      <c r="U1689" s="99">
        <f>COUNTIF(通讯通路门店!$S:$S,$G1689)</f>
        <v>0</v>
      </c>
      <c r="V1689" s="99">
        <f>COUNTIFS(通讯通路门店!$S:$S,$G1689,通讯通路门店!$J:$J,"综合卖场")</f>
        <v>0</v>
      </c>
      <c r="W1689" s="99">
        <f>SUMIFS(通讯通路门店!$AJ:$AJ,通讯通路门店!$S:$S,通讯客户沙盘!$G1689)</f>
        <v>0</v>
      </c>
      <c r="X1689" s="99">
        <f t="shared" si="130"/>
        <v>0</v>
      </c>
      <c r="Y1689" s="99">
        <f>COUNTIFS(通讯通路门店!$S:$S,$G1689,通讯通路门店!$J:$J,"荣耀体验店")+COUNTIFS(通讯通路门店!$S:$S,$G1689,通讯通路门店!$J:$J,"荣耀授权专卖店")</f>
        <v>0</v>
      </c>
      <c r="Z1689" s="99">
        <f>COUNTIFS(通讯通路门店!$S:$S,$G1689,通讯通路门店!$J:$J,"VIVO体验店")</f>
        <v>0</v>
      </c>
      <c r="AA1689" s="99">
        <f>COUNTIFS(通讯通路门店!$S:$S,$G1689,通讯通路门店!$J:$J,"OPPO体验店")</f>
        <v>0</v>
      </c>
      <c r="AB1689" s="99">
        <f>COUNTIFS(通讯通路门店!$S:$S,$G1689,通讯通路门店!$J:$J,"华为授权体验店")+COUNTIFS(通讯通路门店!$S:$S,$G1689,通讯通路门店!$J:$J,"华为堡垒店")</f>
        <v>0</v>
      </c>
      <c r="AC1689" s="99">
        <f>COUNTIFS(通讯通路门店!$S:$S,$G1689,通讯通路门店!$J:$J,"小米体验店")</f>
        <v>0</v>
      </c>
      <c r="AD1689" s="99">
        <f>COUNTIFS(通讯通路门店!$S:$S,$G1689,通讯通路门店!$J:$J,"苹果体验店")</f>
        <v>0</v>
      </c>
      <c r="AE1689" s="99">
        <f>COUNTIFS(通讯通路门店!$S:$S,$G1689,通讯通路门店!$J:$J,"其他品牌专卖店")</f>
        <v>0</v>
      </c>
      <c r="AF1689" s="99">
        <f>SUMIFS(通讯通路门店!$BI:$BI,通讯通路门店!$S:$S,$G1689)</f>
        <v>0</v>
      </c>
      <c r="AG1689" s="99">
        <f>SUMIFS(通讯通路门店!$BH:$BH,通讯通路门店!$S:$S,$G1689)</f>
        <v>0</v>
      </c>
      <c r="AH1689" s="99">
        <f t="shared" si="131"/>
        <v>0</v>
      </c>
      <c r="AI1689" s="99">
        <f>SUMIFS(通讯通路门店!$BB:$BB,通讯通路门店!$S:$S,$G1689)</f>
        <v>0</v>
      </c>
      <c r="AJ1689" s="99">
        <f>SUMIFS(通讯通路门店!$BE:$BE,通讯通路门店!$S:$S,$G1689)</f>
        <v>0</v>
      </c>
      <c r="AK1689" s="99">
        <f>SUMIFS(通讯通路门店!$BG:$BG,通讯通路门店!$S:$S,$G1689)</f>
        <v>0</v>
      </c>
      <c r="AL1689" s="99">
        <f>SUMIFS(通讯通路门店!$BC:$BC,通讯通路门店!$S:$S,$G1689)</f>
        <v>0</v>
      </c>
      <c r="AM1689" s="99">
        <f>SUMIFS(通讯通路门店!$BD:$BD,通讯通路门店!$S:$S,$G1689)</f>
        <v>0</v>
      </c>
      <c r="AN1689" s="99">
        <f>SUMIFS(通讯通路门店!$BF:$BF,通讯通路门店!$S:$S,$G1689)</f>
        <v>0</v>
      </c>
      <c r="AO1689" s="99">
        <f t="shared" si="132"/>
        <v>0</v>
      </c>
      <c r="AP1689" s="99">
        <f>SUMIFS(通讯通路门店!$K:$K,通讯通路门店!$S:$S,$G1689)</f>
        <v>0</v>
      </c>
      <c r="AQ1689" s="83"/>
      <c r="AR1689" s="99">
        <f>SUMIFS(通讯通路门店!$T:$T,通讯通路门店!$S:$S,$G1689)</f>
        <v>0</v>
      </c>
      <c r="AS1689" s="99">
        <f>SUMIFS(通讯通路门店!$U:$U,通讯通路门店!$S:$S,$G1689)</f>
        <v>0</v>
      </c>
      <c r="AT1689" s="99">
        <f>SUMIFS(通讯通路门店!$V:$V,通讯通路门店!$S:$S,$G1689)</f>
        <v>0</v>
      </c>
      <c r="AU1689" s="99">
        <f>SUMIFS(通讯通路门店!$W:$W,通讯通路门店!$S:$S,$G1689)</f>
        <v>0</v>
      </c>
      <c r="AV1689" s="99">
        <f>SUMIFS(通讯通路门店!$Z:$Z,通讯通路门店!$S:$S,$G1689)</f>
        <v>0</v>
      </c>
      <c r="AW1689" s="99">
        <f>SUMIFS(通讯通路门店!$AB:$AB,通讯通路门店!$S:$S,$G1689)</f>
        <v>0</v>
      </c>
      <c r="AX1689" s="99">
        <f>SUMIFS(通讯通路门店!$X:$X,通讯通路门店!$S:$S,$G1689)</f>
        <v>0</v>
      </c>
      <c r="AY1689" s="99">
        <f>SUMIFS(通讯通路门店!$Y:$Y,通讯通路门店!$S:$S,$G1689)</f>
        <v>0</v>
      </c>
      <c r="AZ1689" s="99">
        <f>SUMIFS(通讯通路门店!$AA:$AA,通讯通路门店!$S:$S,$G1689)</f>
        <v>0</v>
      </c>
      <c r="BA1689" s="99">
        <f t="shared" si="133"/>
        <v>0</v>
      </c>
      <c r="BB1689" s="99">
        <f t="shared" si="134"/>
        <v>0</v>
      </c>
      <c r="BC1689" s="99">
        <f>SUMIFS(通讯通路门店!$W:$W,通讯通路门店!$S:$S,$G1689,通讯通路门店!$J:$J,"荣耀体验店")+SUMIFS(通讯通路门店!$W:$W,通讯通路门店!$S:$S,$G1689,通讯通路门店!$J:$J,"荣耀授权专卖店")</f>
        <v>0</v>
      </c>
      <c r="BD1689" s="99">
        <f>SUMIFS(通讯通路门店!$Z:$Z,通讯通路门店!$S:$S,$G1689,通讯通路门店!$J:$J,"VIVO体验店")</f>
        <v>0</v>
      </c>
      <c r="BE1689" s="99">
        <f>SUMIFS(通讯通路门店!$AB:$AB,通讯通路门店!$S:$S,$G1689,通讯通路门店!$J:$J,"OPPO体验店")</f>
        <v>0</v>
      </c>
      <c r="BF1689" s="99">
        <f>SUMIFS(通讯通路门店!$X:$X,通讯通路门店!$S:$S,$G1689,通讯通路门店!$J:$J,"华为授权体验店")+SUMIFS(通讯通路门店!$AA:$AA,通讯通路门店!$S:$S,$G1689,通讯通路门店!$J:$J,"华为堡垒店")</f>
        <v>0</v>
      </c>
      <c r="BG1689" s="99">
        <f>SUMIFS(通讯通路门店!$Y:$Y,通讯通路门店!$S:$S,$G1689,通讯通路门店!$J:$J,"小米体验店")</f>
        <v>0</v>
      </c>
      <c r="BH1689" s="99">
        <f>SUMIFS(通讯通路门店!$AA:$AA,通讯通路门店!$S:$S,$G1689,通讯通路门店!$J:$J,"苹果体验店")</f>
        <v>0</v>
      </c>
      <c r="BI1689" s="99">
        <f>SUMIFS(通讯通路门店!$K:$K,通讯通路门店!$S:$S,$G1689,通讯通路门店!$J:$J,"其他品牌专卖店")</f>
        <v>0</v>
      </c>
      <c r="BJ1689" s="99">
        <f>SUMIFS(通讯通路门店!$AC:$AC,通讯通路门店!$S:$S,$G1689)</f>
        <v>0</v>
      </c>
      <c r="BK1689" s="99">
        <f>SUMIFS(通讯通路门店!$AD:$AD,通讯通路门店!$S:$S,$G1689)</f>
        <v>0</v>
      </c>
      <c r="BL1689" s="99">
        <f>SUMIFS(通讯通路门店!$AE:$AE,通讯通路门店!$S:$S,$G1689)</f>
        <v>0</v>
      </c>
      <c r="BM1689" s="99">
        <f>SUMIFS(通讯通路门店!$AF:$AF,通讯通路门店!$S:$S,$G1689)</f>
        <v>0</v>
      </c>
      <c r="BN1689" s="99">
        <f>SUMIFS(通讯通路门店!$AG:$AG,通讯通路门店!$S:$S,$G1689)</f>
        <v>0</v>
      </c>
      <c r="BO1689" s="99">
        <f>SUMIFS(通讯通路门店!$AH:$AH,通讯通路门店!$S:$S,$G1689)</f>
        <v>0</v>
      </c>
      <c r="BP1689" s="99">
        <f>SUMIFS(通讯通路门店!$AI:$AI,通讯通路门店!$S:$S,$G1689)</f>
        <v>0</v>
      </c>
      <c r="BQ1689" s="83"/>
    </row>
    <row r="1690" spans="1:69">
      <c r="A1690" s="99" t="str">
        <f>IFERROR(_xlfn.XLOOKUP($G1690,通讯通路门店!$S$4:$S$993933,通讯通路门店!$A$4:$A$993933,0,0),"")</f>
        <v>海南省</v>
      </c>
      <c r="B1690" s="99" t="str">
        <f>IFERROR(_xlfn.XLOOKUP($G1690,通讯通路门店!$S$4:$S$993933,通讯通路门店!$B$4:$B$993933,0,0),"")</f>
        <v>昌江黎族自治县</v>
      </c>
      <c r="C1690" s="99" t="str">
        <f>IFERROR(_xlfn.XLOOKUP($G1690,通讯通路门店!$S$4:$S$993933,通讯通路门店!$C$4:$C$993933,0,0),"")</f>
        <v>昌江黎族自治县</v>
      </c>
      <c r="D1690" s="99" t="str">
        <f>IFERROR(_xlfn.XLOOKUP($G1690,通讯通路门店!$S$4:$S$993933,通讯通路门店!$D$4:$D$993933,0,0),"")</f>
        <v>叉河镇</v>
      </c>
      <c r="E1690" s="83"/>
      <c r="F1690" s="83"/>
      <c r="G1690" s="101"/>
      <c r="H1690" s="102">
        <f>IFERROR(_xlfn.XLOOKUP($G1690,通讯通路门店!$S$4:$S$993933,通讯通路门店!$R$4:$R$993933,0,0),"")</f>
        <v>0</v>
      </c>
      <c r="I1690" s="83"/>
      <c r="J1690" s="83"/>
      <c r="K1690" s="83"/>
      <c r="L1690" s="83"/>
      <c r="M1690" s="83"/>
      <c r="N1690" s="83"/>
      <c r="O1690" s="83"/>
      <c r="P1690" s="83"/>
      <c r="Q1690" s="83"/>
      <c r="R1690" s="83"/>
      <c r="S1690" s="83"/>
      <c r="T1690" s="83"/>
      <c r="U1690" s="99">
        <f>COUNTIF(通讯通路门店!$S:$S,$G1690)</f>
        <v>0</v>
      </c>
      <c r="V1690" s="99">
        <f>COUNTIFS(通讯通路门店!$S:$S,$G1690,通讯通路门店!$J:$J,"综合卖场")</f>
        <v>0</v>
      </c>
      <c r="W1690" s="99">
        <f>SUMIFS(通讯通路门店!$AJ:$AJ,通讯通路门店!$S:$S,通讯客户沙盘!$G1690)</f>
        <v>0</v>
      </c>
      <c r="X1690" s="99">
        <f t="shared" si="130"/>
        <v>0</v>
      </c>
      <c r="Y1690" s="99">
        <f>COUNTIFS(通讯通路门店!$S:$S,$G1690,通讯通路门店!$J:$J,"荣耀体验店")+COUNTIFS(通讯通路门店!$S:$S,$G1690,通讯通路门店!$J:$J,"荣耀授权专卖店")</f>
        <v>0</v>
      </c>
      <c r="Z1690" s="99">
        <f>COUNTIFS(通讯通路门店!$S:$S,$G1690,通讯通路门店!$J:$J,"VIVO体验店")</f>
        <v>0</v>
      </c>
      <c r="AA1690" s="99">
        <f>COUNTIFS(通讯通路门店!$S:$S,$G1690,通讯通路门店!$J:$J,"OPPO体验店")</f>
        <v>0</v>
      </c>
      <c r="AB1690" s="99">
        <f>COUNTIFS(通讯通路门店!$S:$S,$G1690,通讯通路门店!$J:$J,"华为授权体验店")+COUNTIFS(通讯通路门店!$S:$S,$G1690,通讯通路门店!$J:$J,"华为堡垒店")</f>
        <v>0</v>
      </c>
      <c r="AC1690" s="99">
        <f>COUNTIFS(通讯通路门店!$S:$S,$G1690,通讯通路门店!$J:$J,"小米体验店")</f>
        <v>0</v>
      </c>
      <c r="AD1690" s="99">
        <f>COUNTIFS(通讯通路门店!$S:$S,$G1690,通讯通路门店!$J:$J,"苹果体验店")</f>
        <v>0</v>
      </c>
      <c r="AE1690" s="99">
        <f>COUNTIFS(通讯通路门店!$S:$S,$G1690,通讯通路门店!$J:$J,"其他品牌专卖店")</f>
        <v>0</v>
      </c>
      <c r="AF1690" s="99">
        <f>SUMIFS(通讯通路门店!$BI:$BI,通讯通路门店!$S:$S,$G1690)</f>
        <v>0</v>
      </c>
      <c r="AG1690" s="99">
        <f>SUMIFS(通讯通路门店!$BH:$BH,通讯通路门店!$S:$S,$G1690)</f>
        <v>0</v>
      </c>
      <c r="AH1690" s="99">
        <f t="shared" si="131"/>
        <v>0</v>
      </c>
      <c r="AI1690" s="99">
        <f>SUMIFS(通讯通路门店!$BB:$BB,通讯通路门店!$S:$S,$G1690)</f>
        <v>0</v>
      </c>
      <c r="AJ1690" s="99">
        <f>SUMIFS(通讯通路门店!$BE:$BE,通讯通路门店!$S:$S,$G1690)</f>
        <v>0</v>
      </c>
      <c r="AK1690" s="99">
        <f>SUMIFS(通讯通路门店!$BG:$BG,通讯通路门店!$S:$S,$G1690)</f>
        <v>0</v>
      </c>
      <c r="AL1690" s="99">
        <f>SUMIFS(通讯通路门店!$BC:$BC,通讯通路门店!$S:$S,$G1690)</f>
        <v>0</v>
      </c>
      <c r="AM1690" s="99">
        <f>SUMIFS(通讯通路门店!$BD:$BD,通讯通路门店!$S:$S,$G1690)</f>
        <v>0</v>
      </c>
      <c r="AN1690" s="99">
        <f>SUMIFS(通讯通路门店!$BF:$BF,通讯通路门店!$S:$S,$G1690)</f>
        <v>0</v>
      </c>
      <c r="AO1690" s="99">
        <f t="shared" si="132"/>
        <v>0</v>
      </c>
      <c r="AP1690" s="99">
        <f>SUMIFS(通讯通路门店!$K:$K,通讯通路门店!$S:$S,$G1690)</f>
        <v>0</v>
      </c>
      <c r="AQ1690" s="83"/>
      <c r="AR1690" s="99">
        <f>SUMIFS(通讯通路门店!$T:$T,通讯通路门店!$S:$S,$G1690)</f>
        <v>0</v>
      </c>
      <c r="AS1690" s="99">
        <f>SUMIFS(通讯通路门店!$U:$U,通讯通路门店!$S:$S,$G1690)</f>
        <v>0</v>
      </c>
      <c r="AT1690" s="99">
        <f>SUMIFS(通讯通路门店!$V:$V,通讯通路门店!$S:$S,$G1690)</f>
        <v>0</v>
      </c>
      <c r="AU1690" s="99">
        <f>SUMIFS(通讯通路门店!$W:$W,通讯通路门店!$S:$S,$G1690)</f>
        <v>0</v>
      </c>
      <c r="AV1690" s="99">
        <f>SUMIFS(通讯通路门店!$Z:$Z,通讯通路门店!$S:$S,$G1690)</f>
        <v>0</v>
      </c>
      <c r="AW1690" s="99">
        <f>SUMIFS(通讯通路门店!$AB:$AB,通讯通路门店!$S:$S,$G1690)</f>
        <v>0</v>
      </c>
      <c r="AX1690" s="99">
        <f>SUMIFS(通讯通路门店!$X:$X,通讯通路门店!$S:$S,$G1690)</f>
        <v>0</v>
      </c>
      <c r="AY1690" s="99">
        <f>SUMIFS(通讯通路门店!$Y:$Y,通讯通路门店!$S:$S,$G1690)</f>
        <v>0</v>
      </c>
      <c r="AZ1690" s="99">
        <f>SUMIFS(通讯通路门店!$AA:$AA,通讯通路门店!$S:$S,$G1690)</f>
        <v>0</v>
      </c>
      <c r="BA1690" s="99">
        <f t="shared" si="133"/>
        <v>0</v>
      </c>
      <c r="BB1690" s="99">
        <f t="shared" si="134"/>
        <v>0</v>
      </c>
      <c r="BC1690" s="99">
        <f>SUMIFS(通讯通路门店!$W:$W,通讯通路门店!$S:$S,$G1690,通讯通路门店!$J:$J,"荣耀体验店")+SUMIFS(通讯通路门店!$W:$W,通讯通路门店!$S:$S,$G1690,通讯通路门店!$J:$J,"荣耀授权专卖店")</f>
        <v>0</v>
      </c>
      <c r="BD1690" s="99">
        <f>SUMIFS(通讯通路门店!$Z:$Z,通讯通路门店!$S:$S,$G1690,通讯通路门店!$J:$J,"VIVO体验店")</f>
        <v>0</v>
      </c>
      <c r="BE1690" s="99">
        <f>SUMIFS(通讯通路门店!$AB:$AB,通讯通路门店!$S:$S,$G1690,通讯通路门店!$J:$J,"OPPO体验店")</f>
        <v>0</v>
      </c>
      <c r="BF1690" s="99">
        <f>SUMIFS(通讯通路门店!$X:$X,通讯通路门店!$S:$S,$G1690,通讯通路门店!$J:$J,"华为授权体验店")+SUMIFS(通讯通路门店!$AA:$AA,通讯通路门店!$S:$S,$G1690,通讯通路门店!$J:$J,"华为堡垒店")</f>
        <v>0</v>
      </c>
      <c r="BG1690" s="99">
        <f>SUMIFS(通讯通路门店!$Y:$Y,通讯通路门店!$S:$S,$G1690,通讯通路门店!$J:$J,"小米体验店")</f>
        <v>0</v>
      </c>
      <c r="BH1690" s="99">
        <f>SUMIFS(通讯通路门店!$AA:$AA,通讯通路门店!$S:$S,$G1690,通讯通路门店!$J:$J,"苹果体验店")</f>
        <v>0</v>
      </c>
      <c r="BI1690" s="99">
        <f>SUMIFS(通讯通路门店!$K:$K,通讯通路门店!$S:$S,$G1690,通讯通路门店!$J:$J,"其他品牌专卖店")</f>
        <v>0</v>
      </c>
      <c r="BJ1690" s="99">
        <f>SUMIFS(通讯通路门店!$AC:$AC,通讯通路门店!$S:$S,$G1690)</f>
        <v>0</v>
      </c>
      <c r="BK1690" s="99">
        <f>SUMIFS(通讯通路门店!$AD:$AD,通讯通路门店!$S:$S,$G1690)</f>
        <v>0</v>
      </c>
      <c r="BL1690" s="99">
        <f>SUMIFS(通讯通路门店!$AE:$AE,通讯通路门店!$S:$S,$G1690)</f>
        <v>0</v>
      </c>
      <c r="BM1690" s="99">
        <f>SUMIFS(通讯通路门店!$AF:$AF,通讯通路门店!$S:$S,$G1690)</f>
        <v>0</v>
      </c>
      <c r="BN1690" s="99">
        <f>SUMIFS(通讯通路门店!$AG:$AG,通讯通路门店!$S:$S,$G1690)</f>
        <v>0</v>
      </c>
      <c r="BO1690" s="99">
        <f>SUMIFS(通讯通路门店!$AH:$AH,通讯通路门店!$S:$S,$G1690)</f>
        <v>0</v>
      </c>
      <c r="BP1690" s="99">
        <f>SUMIFS(通讯通路门店!$AI:$AI,通讯通路门店!$S:$S,$G1690)</f>
        <v>0</v>
      </c>
      <c r="BQ1690" s="83"/>
    </row>
    <row r="1691" spans="1:69">
      <c r="A1691" s="99" t="str">
        <f>IFERROR(_xlfn.XLOOKUP($G1691,通讯通路门店!$S$4:$S$993933,通讯通路门店!$A$4:$A$993933,0,0),"")</f>
        <v>海南省</v>
      </c>
      <c r="B1691" s="99" t="str">
        <f>IFERROR(_xlfn.XLOOKUP($G1691,通讯通路门店!$S$4:$S$993933,通讯通路门店!$B$4:$B$993933,0,0),"")</f>
        <v>昌江黎族自治县</v>
      </c>
      <c r="C1691" s="99" t="str">
        <f>IFERROR(_xlfn.XLOOKUP($G1691,通讯通路门店!$S$4:$S$993933,通讯通路门店!$C$4:$C$993933,0,0),"")</f>
        <v>昌江黎族自治县</v>
      </c>
      <c r="D1691" s="99" t="str">
        <f>IFERROR(_xlfn.XLOOKUP($G1691,通讯通路门店!$S$4:$S$993933,通讯通路门店!$D$4:$D$993933,0,0),"")</f>
        <v>叉河镇</v>
      </c>
      <c r="E1691" s="83"/>
      <c r="F1691" s="83"/>
      <c r="G1691" s="101"/>
      <c r="H1691" s="102">
        <f>IFERROR(_xlfn.XLOOKUP($G1691,通讯通路门店!$S$4:$S$993933,通讯通路门店!$R$4:$R$993933,0,0),"")</f>
        <v>0</v>
      </c>
      <c r="I1691" s="83"/>
      <c r="J1691" s="83"/>
      <c r="K1691" s="83"/>
      <c r="L1691" s="83"/>
      <c r="M1691" s="83"/>
      <c r="N1691" s="83"/>
      <c r="O1691" s="83"/>
      <c r="P1691" s="83"/>
      <c r="Q1691" s="83"/>
      <c r="R1691" s="83"/>
      <c r="S1691" s="83"/>
      <c r="T1691" s="83"/>
      <c r="U1691" s="99">
        <f>COUNTIF(通讯通路门店!$S:$S,$G1691)</f>
        <v>0</v>
      </c>
      <c r="V1691" s="99">
        <f>COUNTIFS(通讯通路门店!$S:$S,$G1691,通讯通路门店!$J:$J,"综合卖场")</f>
        <v>0</v>
      </c>
      <c r="W1691" s="99">
        <f>SUMIFS(通讯通路门店!$AJ:$AJ,通讯通路门店!$S:$S,通讯客户沙盘!$G1691)</f>
        <v>0</v>
      </c>
      <c r="X1691" s="99">
        <f t="shared" si="130"/>
        <v>0</v>
      </c>
      <c r="Y1691" s="99">
        <f>COUNTIFS(通讯通路门店!$S:$S,$G1691,通讯通路门店!$J:$J,"荣耀体验店")+COUNTIFS(通讯通路门店!$S:$S,$G1691,通讯通路门店!$J:$J,"荣耀授权专卖店")</f>
        <v>0</v>
      </c>
      <c r="Z1691" s="99">
        <f>COUNTIFS(通讯通路门店!$S:$S,$G1691,通讯通路门店!$J:$J,"VIVO体验店")</f>
        <v>0</v>
      </c>
      <c r="AA1691" s="99">
        <f>COUNTIFS(通讯通路门店!$S:$S,$G1691,通讯通路门店!$J:$J,"OPPO体验店")</f>
        <v>0</v>
      </c>
      <c r="AB1691" s="99">
        <f>COUNTIFS(通讯通路门店!$S:$S,$G1691,通讯通路门店!$J:$J,"华为授权体验店")+COUNTIFS(通讯通路门店!$S:$S,$G1691,通讯通路门店!$J:$J,"华为堡垒店")</f>
        <v>0</v>
      </c>
      <c r="AC1691" s="99">
        <f>COUNTIFS(通讯通路门店!$S:$S,$G1691,通讯通路门店!$J:$J,"小米体验店")</f>
        <v>0</v>
      </c>
      <c r="AD1691" s="99">
        <f>COUNTIFS(通讯通路门店!$S:$S,$G1691,通讯通路门店!$J:$J,"苹果体验店")</f>
        <v>0</v>
      </c>
      <c r="AE1691" s="99">
        <f>COUNTIFS(通讯通路门店!$S:$S,$G1691,通讯通路门店!$J:$J,"其他品牌专卖店")</f>
        <v>0</v>
      </c>
      <c r="AF1691" s="99">
        <f>SUMIFS(通讯通路门店!$BI:$BI,通讯通路门店!$S:$S,$G1691)</f>
        <v>0</v>
      </c>
      <c r="AG1691" s="99">
        <f>SUMIFS(通讯通路门店!$BH:$BH,通讯通路门店!$S:$S,$G1691)</f>
        <v>0</v>
      </c>
      <c r="AH1691" s="99">
        <f t="shared" si="131"/>
        <v>0</v>
      </c>
      <c r="AI1691" s="99">
        <f>SUMIFS(通讯通路门店!$BB:$BB,通讯通路门店!$S:$S,$G1691)</f>
        <v>0</v>
      </c>
      <c r="AJ1691" s="99">
        <f>SUMIFS(通讯通路门店!$BE:$BE,通讯通路门店!$S:$S,$G1691)</f>
        <v>0</v>
      </c>
      <c r="AK1691" s="99">
        <f>SUMIFS(通讯通路门店!$BG:$BG,通讯通路门店!$S:$S,$G1691)</f>
        <v>0</v>
      </c>
      <c r="AL1691" s="99">
        <f>SUMIFS(通讯通路门店!$BC:$BC,通讯通路门店!$S:$S,$G1691)</f>
        <v>0</v>
      </c>
      <c r="AM1691" s="99">
        <f>SUMIFS(通讯通路门店!$BD:$BD,通讯通路门店!$S:$S,$G1691)</f>
        <v>0</v>
      </c>
      <c r="AN1691" s="99">
        <f>SUMIFS(通讯通路门店!$BF:$BF,通讯通路门店!$S:$S,$G1691)</f>
        <v>0</v>
      </c>
      <c r="AO1691" s="99">
        <f t="shared" si="132"/>
        <v>0</v>
      </c>
      <c r="AP1691" s="99">
        <f>SUMIFS(通讯通路门店!$K:$K,通讯通路门店!$S:$S,$G1691)</f>
        <v>0</v>
      </c>
      <c r="AQ1691" s="83"/>
      <c r="AR1691" s="99">
        <f>SUMIFS(通讯通路门店!$T:$T,通讯通路门店!$S:$S,$G1691)</f>
        <v>0</v>
      </c>
      <c r="AS1691" s="99">
        <f>SUMIFS(通讯通路门店!$U:$U,通讯通路门店!$S:$S,$G1691)</f>
        <v>0</v>
      </c>
      <c r="AT1691" s="99">
        <f>SUMIFS(通讯通路门店!$V:$V,通讯通路门店!$S:$S,$G1691)</f>
        <v>0</v>
      </c>
      <c r="AU1691" s="99">
        <f>SUMIFS(通讯通路门店!$W:$W,通讯通路门店!$S:$S,$G1691)</f>
        <v>0</v>
      </c>
      <c r="AV1691" s="99">
        <f>SUMIFS(通讯通路门店!$Z:$Z,通讯通路门店!$S:$S,$G1691)</f>
        <v>0</v>
      </c>
      <c r="AW1691" s="99">
        <f>SUMIFS(通讯通路门店!$AB:$AB,通讯通路门店!$S:$S,$G1691)</f>
        <v>0</v>
      </c>
      <c r="AX1691" s="99">
        <f>SUMIFS(通讯通路门店!$X:$X,通讯通路门店!$S:$S,$G1691)</f>
        <v>0</v>
      </c>
      <c r="AY1691" s="99">
        <f>SUMIFS(通讯通路门店!$Y:$Y,通讯通路门店!$S:$S,$G1691)</f>
        <v>0</v>
      </c>
      <c r="AZ1691" s="99">
        <f>SUMIFS(通讯通路门店!$AA:$AA,通讯通路门店!$S:$S,$G1691)</f>
        <v>0</v>
      </c>
      <c r="BA1691" s="99">
        <f t="shared" si="133"/>
        <v>0</v>
      </c>
      <c r="BB1691" s="99">
        <f t="shared" si="134"/>
        <v>0</v>
      </c>
      <c r="BC1691" s="99">
        <f>SUMIFS(通讯通路门店!$W:$W,通讯通路门店!$S:$S,$G1691,通讯通路门店!$J:$J,"荣耀体验店")+SUMIFS(通讯通路门店!$W:$W,通讯通路门店!$S:$S,$G1691,通讯通路门店!$J:$J,"荣耀授权专卖店")</f>
        <v>0</v>
      </c>
      <c r="BD1691" s="99">
        <f>SUMIFS(通讯通路门店!$Z:$Z,通讯通路门店!$S:$S,$G1691,通讯通路门店!$J:$J,"VIVO体验店")</f>
        <v>0</v>
      </c>
      <c r="BE1691" s="99">
        <f>SUMIFS(通讯通路门店!$AB:$AB,通讯通路门店!$S:$S,$G1691,通讯通路门店!$J:$J,"OPPO体验店")</f>
        <v>0</v>
      </c>
      <c r="BF1691" s="99">
        <f>SUMIFS(通讯通路门店!$X:$X,通讯通路门店!$S:$S,$G1691,通讯通路门店!$J:$J,"华为授权体验店")+SUMIFS(通讯通路门店!$AA:$AA,通讯通路门店!$S:$S,$G1691,通讯通路门店!$J:$J,"华为堡垒店")</f>
        <v>0</v>
      </c>
      <c r="BG1691" s="99">
        <f>SUMIFS(通讯通路门店!$Y:$Y,通讯通路门店!$S:$S,$G1691,通讯通路门店!$J:$J,"小米体验店")</f>
        <v>0</v>
      </c>
      <c r="BH1691" s="99">
        <f>SUMIFS(通讯通路门店!$AA:$AA,通讯通路门店!$S:$S,$G1691,通讯通路门店!$J:$J,"苹果体验店")</f>
        <v>0</v>
      </c>
      <c r="BI1691" s="99">
        <f>SUMIFS(通讯通路门店!$K:$K,通讯通路门店!$S:$S,$G1691,通讯通路门店!$J:$J,"其他品牌专卖店")</f>
        <v>0</v>
      </c>
      <c r="BJ1691" s="99">
        <f>SUMIFS(通讯通路门店!$AC:$AC,通讯通路门店!$S:$S,$G1691)</f>
        <v>0</v>
      </c>
      <c r="BK1691" s="99">
        <f>SUMIFS(通讯通路门店!$AD:$AD,通讯通路门店!$S:$S,$G1691)</f>
        <v>0</v>
      </c>
      <c r="BL1691" s="99">
        <f>SUMIFS(通讯通路门店!$AE:$AE,通讯通路门店!$S:$S,$G1691)</f>
        <v>0</v>
      </c>
      <c r="BM1691" s="99">
        <f>SUMIFS(通讯通路门店!$AF:$AF,通讯通路门店!$S:$S,$G1691)</f>
        <v>0</v>
      </c>
      <c r="BN1691" s="99">
        <f>SUMIFS(通讯通路门店!$AG:$AG,通讯通路门店!$S:$S,$G1691)</f>
        <v>0</v>
      </c>
      <c r="BO1691" s="99">
        <f>SUMIFS(通讯通路门店!$AH:$AH,通讯通路门店!$S:$S,$G1691)</f>
        <v>0</v>
      </c>
      <c r="BP1691" s="99">
        <f>SUMIFS(通讯通路门店!$AI:$AI,通讯通路门店!$S:$S,$G1691)</f>
        <v>0</v>
      </c>
      <c r="BQ1691" s="83"/>
    </row>
    <row r="1692" spans="1:69">
      <c r="A1692" s="99" t="str">
        <f>IFERROR(_xlfn.XLOOKUP($G1692,通讯通路门店!$S$4:$S$993933,通讯通路门店!$A$4:$A$993933,0,0),"")</f>
        <v>海南省</v>
      </c>
      <c r="B1692" s="99" t="str">
        <f>IFERROR(_xlfn.XLOOKUP($G1692,通讯通路门店!$S$4:$S$993933,通讯通路门店!$B$4:$B$993933,0,0),"")</f>
        <v>昌江黎族自治县</v>
      </c>
      <c r="C1692" s="99" t="str">
        <f>IFERROR(_xlfn.XLOOKUP($G1692,通讯通路门店!$S$4:$S$993933,通讯通路门店!$C$4:$C$993933,0,0),"")</f>
        <v>昌江黎族自治县</v>
      </c>
      <c r="D1692" s="99" t="str">
        <f>IFERROR(_xlfn.XLOOKUP($G1692,通讯通路门店!$S$4:$S$993933,通讯通路门店!$D$4:$D$993933,0,0),"")</f>
        <v>叉河镇</v>
      </c>
      <c r="E1692" s="83"/>
      <c r="F1692" s="83"/>
      <c r="G1692" s="101"/>
      <c r="H1692" s="102">
        <f>IFERROR(_xlfn.XLOOKUP($G1692,通讯通路门店!$S$4:$S$993933,通讯通路门店!$R$4:$R$993933,0,0),"")</f>
        <v>0</v>
      </c>
      <c r="I1692" s="83"/>
      <c r="J1692" s="83"/>
      <c r="K1692" s="83"/>
      <c r="L1692" s="83"/>
      <c r="M1692" s="83"/>
      <c r="N1692" s="83"/>
      <c r="O1692" s="83"/>
      <c r="P1692" s="83"/>
      <c r="Q1692" s="83"/>
      <c r="R1692" s="83"/>
      <c r="S1692" s="83"/>
      <c r="T1692" s="83"/>
      <c r="U1692" s="99">
        <f>COUNTIF(通讯通路门店!$S:$S,$G1692)</f>
        <v>0</v>
      </c>
      <c r="V1692" s="99">
        <f>COUNTIFS(通讯通路门店!$S:$S,$G1692,通讯通路门店!$J:$J,"综合卖场")</f>
        <v>0</v>
      </c>
      <c r="W1692" s="99">
        <f>SUMIFS(通讯通路门店!$AJ:$AJ,通讯通路门店!$S:$S,通讯客户沙盘!$G1692)</f>
        <v>0</v>
      </c>
      <c r="X1692" s="99">
        <f t="shared" si="130"/>
        <v>0</v>
      </c>
      <c r="Y1692" s="99">
        <f>COUNTIFS(通讯通路门店!$S:$S,$G1692,通讯通路门店!$J:$J,"荣耀体验店")+COUNTIFS(通讯通路门店!$S:$S,$G1692,通讯通路门店!$J:$J,"荣耀授权专卖店")</f>
        <v>0</v>
      </c>
      <c r="Z1692" s="99">
        <f>COUNTIFS(通讯通路门店!$S:$S,$G1692,通讯通路门店!$J:$J,"VIVO体验店")</f>
        <v>0</v>
      </c>
      <c r="AA1692" s="99">
        <f>COUNTIFS(通讯通路门店!$S:$S,$G1692,通讯通路门店!$J:$J,"OPPO体验店")</f>
        <v>0</v>
      </c>
      <c r="AB1692" s="99">
        <f>COUNTIFS(通讯通路门店!$S:$S,$G1692,通讯通路门店!$J:$J,"华为授权体验店")+COUNTIFS(通讯通路门店!$S:$S,$G1692,通讯通路门店!$J:$J,"华为堡垒店")</f>
        <v>0</v>
      </c>
      <c r="AC1692" s="99">
        <f>COUNTIFS(通讯通路门店!$S:$S,$G1692,通讯通路门店!$J:$J,"小米体验店")</f>
        <v>0</v>
      </c>
      <c r="AD1692" s="99">
        <f>COUNTIFS(通讯通路门店!$S:$S,$G1692,通讯通路门店!$J:$J,"苹果体验店")</f>
        <v>0</v>
      </c>
      <c r="AE1692" s="99">
        <f>COUNTIFS(通讯通路门店!$S:$S,$G1692,通讯通路门店!$J:$J,"其他品牌专卖店")</f>
        <v>0</v>
      </c>
      <c r="AF1692" s="99">
        <f>SUMIFS(通讯通路门店!$BI:$BI,通讯通路门店!$S:$S,$G1692)</f>
        <v>0</v>
      </c>
      <c r="AG1692" s="99">
        <f>SUMIFS(通讯通路门店!$BH:$BH,通讯通路门店!$S:$S,$G1692)</f>
        <v>0</v>
      </c>
      <c r="AH1692" s="99">
        <f t="shared" si="131"/>
        <v>0</v>
      </c>
      <c r="AI1692" s="99">
        <f>SUMIFS(通讯通路门店!$BB:$BB,通讯通路门店!$S:$S,$G1692)</f>
        <v>0</v>
      </c>
      <c r="AJ1692" s="99">
        <f>SUMIFS(通讯通路门店!$BE:$BE,通讯通路门店!$S:$S,$G1692)</f>
        <v>0</v>
      </c>
      <c r="AK1692" s="99">
        <f>SUMIFS(通讯通路门店!$BG:$BG,通讯通路门店!$S:$S,$G1692)</f>
        <v>0</v>
      </c>
      <c r="AL1692" s="99">
        <f>SUMIFS(通讯通路门店!$BC:$BC,通讯通路门店!$S:$S,$G1692)</f>
        <v>0</v>
      </c>
      <c r="AM1692" s="99">
        <f>SUMIFS(通讯通路门店!$BD:$BD,通讯通路门店!$S:$S,$G1692)</f>
        <v>0</v>
      </c>
      <c r="AN1692" s="99">
        <f>SUMIFS(通讯通路门店!$BF:$BF,通讯通路门店!$S:$S,$G1692)</f>
        <v>0</v>
      </c>
      <c r="AO1692" s="99">
        <f t="shared" si="132"/>
        <v>0</v>
      </c>
      <c r="AP1692" s="99">
        <f>SUMIFS(通讯通路门店!$K:$K,通讯通路门店!$S:$S,$G1692)</f>
        <v>0</v>
      </c>
      <c r="AQ1692" s="83"/>
      <c r="AR1692" s="99">
        <f>SUMIFS(通讯通路门店!$T:$T,通讯通路门店!$S:$S,$G1692)</f>
        <v>0</v>
      </c>
      <c r="AS1692" s="99">
        <f>SUMIFS(通讯通路门店!$U:$U,通讯通路门店!$S:$S,$G1692)</f>
        <v>0</v>
      </c>
      <c r="AT1692" s="99">
        <f>SUMIFS(通讯通路门店!$V:$V,通讯通路门店!$S:$S,$G1692)</f>
        <v>0</v>
      </c>
      <c r="AU1692" s="99">
        <f>SUMIFS(通讯通路门店!$W:$W,通讯通路门店!$S:$S,$G1692)</f>
        <v>0</v>
      </c>
      <c r="AV1692" s="99">
        <f>SUMIFS(通讯通路门店!$Z:$Z,通讯通路门店!$S:$S,$G1692)</f>
        <v>0</v>
      </c>
      <c r="AW1692" s="99">
        <f>SUMIFS(通讯通路门店!$AB:$AB,通讯通路门店!$S:$S,$G1692)</f>
        <v>0</v>
      </c>
      <c r="AX1692" s="99">
        <f>SUMIFS(通讯通路门店!$X:$X,通讯通路门店!$S:$S,$G1692)</f>
        <v>0</v>
      </c>
      <c r="AY1692" s="99">
        <f>SUMIFS(通讯通路门店!$Y:$Y,通讯通路门店!$S:$S,$G1692)</f>
        <v>0</v>
      </c>
      <c r="AZ1692" s="99">
        <f>SUMIFS(通讯通路门店!$AA:$AA,通讯通路门店!$S:$S,$G1692)</f>
        <v>0</v>
      </c>
      <c r="BA1692" s="99">
        <f t="shared" si="133"/>
        <v>0</v>
      </c>
      <c r="BB1692" s="99">
        <f t="shared" si="134"/>
        <v>0</v>
      </c>
      <c r="BC1692" s="99">
        <f>SUMIFS(通讯通路门店!$W:$W,通讯通路门店!$S:$S,$G1692,通讯通路门店!$J:$J,"荣耀体验店")+SUMIFS(通讯通路门店!$W:$W,通讯通路门店!$S:$S,$G1692,通讯通路门店!$J:$J,"荣耀授权专卖店")</f>
        <v>0</v>
      </c>
      <c r="BD1692" s="99">
        <f>SUMIFS(通讯通路门店!$Z:$Z,通讯通路门店!$S:$S,$G1692,通讯通路门店!$J:$J,"VIVO体验店")</f>
        <v>0</v>
      </c>
      <c r="BE1692" s="99">
        <f>SUMIFS(通讯通路门店!$AB:$AB,通讯通路门店!$S:$S,$G1692,通讯通路门店!$J:$J,"OPPO体验店")</f>
        <v>0</v>
      </c>
      <c r="BF1692" s="99">
        <f>SUMIFS(通讯通路门店!$X:$X,通讯通路门店!$S:$S,$G1692,通讯通路门店!$J:$J,"华为授权体验店")+SUMIFS(通讯通路门店!$AA:$AA,通讯通路门店!$S:$S,$G1692,通讯通路门店!$J:$J,"华为堡垒店")</f>
        <v>0</v>
      </c>
      <c r="BG1692" s="99">
        <f>SUMIFS(通讯通路门店!$Y:$Y,通讯通路门店!$S:$S,$G1692,通讯通路门店!$J:$J,"小米体验店")</f>
        <v>0</v>
      </c>
      <c r="BH1692" s="99">
        <f>SUMIFS(通讯通路门店!$AA:$AA,通讯通路门店!$S:$S,$G1692,通讯通路门店!$J:$J,"苹果体验店")</f>
        <v>0</v>
      </c>
      <c r="BI1692" s="99">
        <f>SUMIFS(通讯通路门店!$K:$K,通讯通路门店!$S:$S,$G1692,通讯通路门店!$J:$J,"其他品牌专卖店")</f>
        <v>0</v>
      </c>
      <c r="BJ1692" s="99">
        <f>SUMIFS(通讯通路门店!$AC:$AC,通讯通路门店!$S:$S,$G1692)</f>
        <v>0</v>
      </c>
      <c r="BK1692" s="99">
        <f>SUMIFS(通讯通路门店!$AD:$AD,通讯通路门店!$S:$S,$G1692)</f>
        <v>0</v>
      </c>
      <c r="BL1692" s="99">
        <f>SUMIFS(通讯通路门店!$AE:$AE,通讯通路门店!$S:$S,$G1692)</f>
        <v>0</v>
      </c>
      <c r="BM1692" s="99">
        <f>SUMIFS(通讯通路门店!$AF:$AF,通讯通路门店!$S:$S,$G1692)</f>
        <v>0</v>
      </c>
      <c r="BN1692" s="99">
        <f>SUMIFS(通讯通路门店!$AG:$AG,通讯通路门店!$S:$S,$G1692)</f>
        <v>0</v>
      </c>
      <c r="BO1692" s="99">
        <f>SUMIFS(通讯通路门店!$AH:$AH,通讯通路门店!$S:$S,$G1692)</f>
        <v>0</v>
      </c>
      <c r="BP1692" s="99">
        <f>SUMIFS(通讯通路门店!$AI:$AI,通讯通路门店!$S:$S,$G1692)</f>
        <v>0</v>
      </c>
      <c r="BQ1692" s="83"/>
    </row>
    <row r="1693" spans="1:69">
      <c r="A1693" s="99" t="str">
        <f>IFERROR(_xlfn.XLOOKUP($G1693,通讯通路门店!$S$4:$S$993933,通讯通路门店!$A$4:$A$993933,0,0),"")</f>
        <v>海南省</v>
      </c>
      <c r="B1693" s="99" t="str">
        <f>IFERROR(_xlfn.XLOOKUP($G1693,通讯通路门店!$S$4:$S$993933,通讯通路门店!$B$4:$B$993933,0,0),"")</f>
        <v>昌江黎族自治县</v>
      </c>
      <c r="C1693" s="99" t="str">
        <f>IFERROR(_xlfn.XLOOKUP($G1693,通讯通路门店!$S$4:$S$993933,通讯通路门店!$C$4:$C$993933,0,0),"")</f>
        <v>昌江黎族自治县</v>
      </c>
      <c r="D1693" s="99" t="str">
        <f>IFERROR(_xlfn.XLOOKUP($G1693,通讯通路门店!$S$4:$S$993933,通讯通路门店!$D$4:$D$993933,0,0),"")</f>
        <v>叉河镇</v>
      </c>
      <c r="E1693" s="83"/>
      <c r="F1693" s="83"/>
      <c r="G1693" s="101"/>
      <c r="H1693" s="102">
        <f>IFERROR(_xlfn.XLOOKUP($G1693,通讯通路门店!$S$4:$S$993933,通讯通路门店!$R$4:$R$993933,0,0),"")</f>
        <v>0</v>
      </c>
      <c r="I1693" s="83"/>
      <c r="J1693" s="83"/>
      <c r="K1693" s="83"/>
      <c r="L1693" s="83"/>
      <c r="M1693" s="83"/>
      <c r="N1693" s="83"/>
      <c r="O1693" s="83"/>
      <c r="P1693" s="83"/>
      <c r="Q1693" s="83"/>
      <c r="R1693" s="83"/>
      <c r="S1693" s="83"/>
      <c r="T1693" s="83"/>
      <c r="U1693" s="99">
        <f>COUNTIF(通讯通路门店!$S:$S,$G1693)</f>
        <v>0</v>
      </c>
      <c r="V1693" s="99">
        <f>COUNTIFS(通讯通路门店!$S:$S,$G1693,通讯通路门店!$J:$J,"综合卖场")</f>
        <v>0</v>
      </c>
      <c r="W1693" s="99">
        <f>SUMIFS(通讯通路门店!$AJ:$AJ,通讯通路门店!$S:$S,通讯客户沙盘!$G1693)</f>
        <v>0</v>
      </c>
      <c r="X1693" s="99">
        <f t="shared" si="130"/>
        <v>0</v>
      </c>
      <c r="Y1693" s="99">
        <f>COUNTIFS(通讯通路门店!$S:$S,$G1693,通讯通路门店!$J:$J,"荣耀体验店")+COUNTIFS(通讯通路门店!$S:$S,$G1693,通讯通路门店!$J:$J,"荣耀授权专卖店")</f>
        <v>0</v>
      </c>
      <c r="Z1693" s="99">
        <f>COUNTIFS(通讯通路门店!$S:$S,$G1693,通讯通路门店!$J:$J,"VIVO体验店")</f>
        <v>0</v>
      </c>
      <c r="AA1693" s="99">
        <f>COUNTIFS(通讯通路门店!$S:$S,$G1693,通讯通路门店!$J:$J,"OPPO体验店")</f>
        <v>0</v>
      </c>
      <c r="AB1693" s="99">
        <f>COUNTIFS(通讯通路门店!$S:$S,$G1693,通讯通路门店!$J:$J,"华为授权体验店")+COUNTIFS(通讯通路门店!$S:$S,$G1693,通讯通路门店!$J:$J,"华为堡垒店")</f>
        <v>0</v>
      </c>
      <c r="AC1693" s="99">
        <f>COUNTIFS(通讯通路门店!$S:$S,$G1693,通讯通路门店!$J:$J,"小米体验店")</f>
        <v>0</v>
      </c>
      <c r="AD1693" s="99">
        <f>COUNTIFS(通讯通路门店!$S:$S,$G1693,通讯通路门店!$J:$J,"苹果体验店")</f>
        <v>0</v>
      </c>
      <c r="AE1693" s="99">
        <f>COUNTIFS(通讯通路门店!$S:$S,$G1693,通讯通路门店!$J:$J,"其他品牌专卖店")</f>
        <v>0</v>
      </c>
      <c r="AF1693" s="99">
        <f>SUMIFS(通讯通路门店!$BI:$BI,通讯通路门店!$S:$S,$G1693)</f>
        <v>0</v>
      </c>
      <c r="AG1693" s="99">
        <f>SUMIFS(通讯通路门店!$BH:$BH,通讯通路门店!$S:$S,$G1693)</f>
        <v>0</v>
      </c>
      <c r="AH1693" s="99">
        <f t="shared" si="131"/>
        <v>0</v>
      </c>
      <c r="AI1693" s="99">
        <f>SUMIFS(通讯通路门店!$BB:$BB,通讯通路门店!$S:$S,$G1693)</f>
        <v>0</v>
      </c>
      <c r="AJ1693" s="99">
        <f>SUMIFS(通讯通路门店!$BE:$BE,通讯通路门店!$S:$S,$G1693)</f>
        <v>0</v>
      </c>
      <c r="AK1693" s="99">
        <f>SUMIFS(通讯通路门店!$BG:$BG,通讯通路门店!$S:$S,$G1693)</f>
        <v>0</v>
      </c>
      <c r="AL1693" s="99">
        <f>SUMIFS(通讯通路门店!$BC:$BC,通讯通路门店!$S:$S,$G1693)</f>
        <v>0</v>
      </c>
      <c r="AM1693" s="99">
        <f>SUMIFS(通讯通路门店!$BD:$BD,通讯通路门店!$S:$S,$G1693)</f>
        <v>0</v>
      </c>
      <c r="AN1693" s="99">
        <f>SUMIFS(通讯通路门店!$BF:$BF,通讯通路门店!$S:$S,$G1693)</f>
        <v>0</v>
      </c>
      <c r="AO1693" s="99">
        <f t="shared" si="132"/>
        <v>0</v>
      </c>
      <c r="AP1693" s="99">
        <f>SUMIFS(通讯通路门店!$K:$K,通讯通路门店!$S:$S,$G1693)</f>
        <v>0</v>
      </c>
      <c r="AQ1693" s="83"/>
      <c r="AR1693" s="99">
        <f>SUMIFS(通讯通路门店!$T:$T,通讯通路门店!$S:$S,$G1693)</f>
        <v>0</v>
      </c>
      <c r="AS1693" s="99">
        <f>SUMIFS(通讯通路门店!$U:$U,通讯通路门店!$S:$S,$G1693)</f>
        <v>0</v>
      </c>
      <c r="AT1693" s="99">
        <f>SUMIFS(通讯通路门店!$V:$V,通讯通路门店!$S:$S,$G1693)</f>
        <v>0</v>
      </c>
      <c r="AU1693" s="99">
        <f>SUMIFS(通讯通路门店!$W:$W,通讯通路门店!$S:$S,$G1693)</f>
        <v>0</v>
      </c>
      <c r="AV1693" s="99">
        <f>SUMIFS(通讯通路门店!$Z:$Z,通讯通路门店!$S:$S,$G1693)</f>
        <v>0</v>
      </c>
      <c r="AW1693" s="99">
        <f>SUMIFS(通讯通路门店!$AB:$AB,通讯通路门店!$S:$S,$G1693)</f>
        <v>0</v>
      </c>
      <c r="AX1693" s="99">
        <f>SUMIFS(通讯通路门店!$X:$X,通讯通路门店!$S:$S,$G1693)</f>
        <v>0</v>
      </c>
      <c r="AY1693" s="99">
        <f>SUMIFS(通讯通路门店!$Y:$Y,通讯通路门店!$S:$S,$G1693)</f>
        <v>0</v>
      </c>
      <c r="AZ1693" s="99">
        <f>SUMIFS(通讯通路门店!$AA:$AA,通讯通路门店!$S:$S,$G1693)</f>
        <v>0</v>
      </c>
      <c r="BA1693" s="99">
        <f t="shared" si="133"/>
        <v>0</v>
      </c>
      <c r="BB1693" s="99">
        <f t="shared" si="134"/>
        <v>0</v>
      </c>
      <c r="BC1693" s="99">
        <f>SUMIFS(通讯通路门店!$W:$W,通讯通路门店!$S:$S,$G1693,通讯通路门店!$J:$J,"荣耀体验店")+SUMIFS(通讯通路门店!$W:$W,通讯通路门店!$S:$S,$G1693,通讯通路门店!$J:$J,"荣耀授权专卖店")</f>
        <v>0</v>
      </c>
      <c r="BD1693" s="99">
        <f>SUMIFS(通讯通路门店!$Z:$Z,通讯通路门店!$S:$S,$G1693,通讯通路门店!$J:$J,"VIVO体验店")</f>
        <v>0</v>
      </c>
      <c r="BE1693" s="99">
        <f>SUMIFS(通讯通路门店!$AB:$AB,通讯通路门店!$S:$S,$G1693,通讯通路门店!$J:$J,"OPPO体验店")</f>
        <v>0</v>
      </c>
      <c r="BF1693" s="99">
        <f>SUMIFS(通讯通路门店!$X:$X,通讯通路门店!$S:$S,$G1693,通讯通路门店!$J:$J,"华为授权体验店")+SUMIFS(通讯通路门店!$AA:$AA,通讯通路门店!$S:$S,$G1693,通讯通路门店!$J:$J,"华为堡垒店")</f>
        <v>0</v>
      </c>
      <c r="BG1693" s="99">
        <f>SUMIFS(通讯通路门店!$Y:$Y,通讯通路门店!$S:$S,$G1693,通讯通路门店!$J:$J,"小米体验店")</f>
        <v>0</v>
      </c>
      <c r="BH1693" s="99">
        <f>SUMIFS(通讯通路门店!$AA:$AA,通讯通路门店!$S:$S,$G1693,通讯通路门店!$J:$J,"苹果体验店")</f>
        <v>0</v>
      </c>
      <c r="BI1693" s="99">
        <f>SUMIFS(通讯通路门店!$K:$K,通讯通路门店!$S:$S,$G1693,通讯通路门店!$J:$J,"其他品牌专卖店")</f>
        <v>0</v>
      </c>
      <c r="BJ1693" s="99">
        <f>SUMIFS(通讯通路门店!$AC:$AC,通讯通路门店!$S:$S,$G1693)</f>
        <v>0</v>
      </c>
      <c r="BK1693" s="99">
        <f>SUMIFS(通讯通路门店!$AD:$AD,通讯通路门店!$S:$S,$G1693)</f>
        <v>0</v>
      </c>
      <c r="BL1693" s="99">
        <f>SUMIFS(通讯通路门店!$AE:$AE,通讯通路门店!$S:$S,$G1693)</f>
        <v>0</v>
      </c>
      <c r="BM1693" s="99">
        <f>SUMIFS(通讯通路门店!$AF:$AF,通讯通路门店!$S:$S,$G1693)</f>
        <v>0</v>
      </c>
      <c r="BN1693" s="99">
        <f>SUMIFS(通讯通路门店!$AG:$AG,通讯通路门店!$S:$S,$G1693)</f>
        <v>0</v>
      </c>
      <c r="BO1693" s="99">
        <f>SUMIFS(通讯通路门店!$AH:$AH,通讯通路门店!$S:$S,$G1693)</f>
        <v>0</v>
      </c>
      <c r="BP1693" s="99">
        <f>SUMIFS(通讯通路门店!$AI:$AI,通讯通路门店!$S:$S,$G1693)</f>
        <v>0</v>
      </c>
      <c r="BQ1693" s="83"/>
    </row>
    <row r="1694" spans="1:69">
      <c r="A1694" s="99" t="str">
        <f>IFERROR(_xlfn.XLOOKUP($G1694,通讯通路门店!$S$4:$S$993933,通讯通路门店!$A$4:$A$993933,0,0),"")</f>
        <v>海南省</v>
      </c>
      <c r="B1694" s="99" t="str">
        <f>IFERROR(_xlfn.XLOOKUP($G1694,通讯通路门店!$S$4:$S$993933,通讯通路门店!$B$4:$B$993933,0,0),"")</f>
        <v>昌江黎族自治县</v>
      </c>
      <c r="C1694" s="99" t="str">
        <f>IFERROR(_xlfn.XLOOKUP($G1694,通讯通路门店!$S$4:$S$993933,通讯通路门店!$C$4:$C$993933,0,0),"")</f>
        <v>昌江黎族自治县</v>
      </c>
      <c r="D1694" s="99" t="str">
        <f>IFERROR(_xlfn.XLOOKUP($G1694,通讯通路门店!$S$4:$S$993933,通讯通路门店!$D$4:$D$993933,0,0),"")</f>
        <v>叉河镇</v>
      </c>
      <c r="E1694" s="83"/>
      <c r="F1694" s="83"/>
      <c r="G1694" s="101"/>
      <c r="H1694" s="102">
        <f>IFERROR(_xlfn.XLOOKUP($G1694,通讯通路门店!$S$4:$S$993933,通讯通路门店!$R$4:$R$993933,0,0),"")</f>
        <v>0</v>
      </c>
      <c r="I1694" s="83"/>
      <c r="J1694" s="83"/>
      <c r="K1694" s="83"/>
      <c r="L1694" s="83"/>
      <c r="M1694" s="83"/>
      <c r="N1694" s="83"/>
      <c r="O1694" s="83"/>
      <c r="P1694" s="83"/>
      <c r="Q1694" s="83"/>
      <c r="R1694" s="83"/>
      <c r="S1694" s="83"/>
      <c r="T1694" s="83"/>
      <c r="U1694" s="99">
        <f>COUNTIF(通讯通路门店!$S:$S,$G1694)</f>
        <v>0</v>
      </c>
      <c r="V1694" s="99">
        <f>COUNTIFS(通讯通路门店!$S:$S,$G1694,通讯通路门店!$J:$J,"综合卖场")</f>
        <v>0</v>
      </c>
      <c r="W1694" s="99">
        <f>SUMIFS(通讯通路门店!$AJ:$AJ,通讯通路门店!$S:$S,通讯客户沙盘!$G1694)</f>
        <v>0</v>
      </c>
      <c r="X1694" s="99">
        <f t="shared" si="130"/>
        <v>0</v>
      </c>
      <c r="Y1694" s="99">
        <f>COUNTIFS(通讯通路门店!$S:$S,$G1694,通讯通路门店!$J:$J,"荣耀体验店")+COUNTIFS(通讯通路门店!$S:$S,$G1694,通讯通路门店!$J:$J,"荣耀授权专卖店")</f>
        <v>0</v>
      </c>
      <c r="Z1694" s="99">
        <f>COUNTIFS(通讯通路门店!$S:$S,$G1694,通讯通路门店!$J:$J,"VIVO体验店")</f>
        <v>0</v>
      </c>
      <c r="AA1694" s="99">
        <f>COUNTIFS(通讯通路门店!$S:$S,$G1694,通讯通路门店!$J:$J,"OPPO体验店")</f>
        <v>0</v>
      </c>
      <c r="AB1694" s="99">
        <f>COUNTIFS(通讯通路门店!$S:$S,$G1694,通讯通路门店!$J:$J,"华为授权体验店")+COUNTIFS(通讯通路门店!$S:$S,$G1694,通讯通路门店!$J:$J,"华为堡垒店")</f>
        <v>0</v>
      </c>
      <c r="AC1694" s="99">
        <f>COUNTIFS(通讯通路门店!$S:$S,$G1694,通讯通路门店!$J:$J,"小米体验店")</f>
        <v>0</v>
      </c>
      <c r="AD1694" s="99">
        <f>COUNTIFS(通讯通路门店!$S:$S,$G1694,通讯通路门店!$J:$J,"苹果体验店")</f>
        <v>0</v>
      </c>
      <c r="AE1694" s="99">
        <f>COUNTIFS(通讯通路门店!$S:$S,$G1694,通讯通路门店!$J:$J,"其他品牌专卖店")</f>
        <v>0</v>
      </c>
      <c r="AF1694" s="99">
        <f>SUMIFS(通讯通路门店!$BI:$BI,通讯通路门店!$S:$S,$G1694)</f>
        <v>0</v>
      </c>
      <c r="AG1694" s="99">
        <f>SUMIFS(通讯通路门店!$BH:$BH,通讯通路门店!$S:$S,$G1694)</f>
        <v>0</v>
      </c>
      <c r="AH1694" s="99">
        <f t="shared" si="131"/>
        <v>0</v>
      </c>
      <c r="AI1694" s="99">
        <f>SUMIFS(通讯通路门店!$BB:$BB,通讯通路门店!$S:$S,$G1694)</f>
        <v>0</v>
      </c>
      <c r="AJ1694" s="99">
        <f>SUMIFS(通讯通路门店!$BE:$BE,通讯通路门店!$S:$S,$G1694)</f>
        <v>0</v>
      </c>
      <c r="AK1694" s="99">
        <f>SUMIFS(通讯通路门店!$BG:$BG,通讯通路门店!$S:$S,$G1694)</f>
        <v>0</v>
      </c>
      <c r="AL1694" s="99">
        <f>SUMIFS(通讯通路门店!$BC:$BC,通讯通路门店!$S:$S,$G1694)</f>
        <v>0</v>
      </c>
      <c r="AM1694" s="99">
        <f>SUMIFS(通讯通路门店!$BD:$BD,通讯通路门店!$S:$S,$G1694)</f>
        <v>0</v>
      </c>
      <c r="AN1694" s="99">
        <f>SUMIFS(通讯通路门店!$BF:$BF,通讯通路门店!$S:$S,$G1694)</f>
        <v>0</v>
      </c>
      <c r="AO1694" s="99">
        <f t="shared" si="132"/>
        <v>0</v>
      </c>
      <c r="AP1694" s="99">
        <f>SUMIFS(通讯通路门店!$K:$K,通讯通路门店!$S:$S,$G1694)</f>
        <v>0</v>
      </c>
      <c r="AQ1694" s="83"/>
      <c r="AR1694" s="99">
        <f>SUMIFS(通讯通路门店!$T:$T,通讯通路门店!$S:$S,$G1694)</f>
        <v>0</v>
      </c>
      <c r="AS1694" s="99">
        <f>SUMIFS(通讯通路门店!$U:$U,通讯通路门店!$S:$S,$G1694)</f>
        <v>0</v>
      </c>
      <c r="AT1694" s="99">
        <f>SUMIFS(通讯通路门店!$V:$V,通讯通路门店!$S:$S,$G1694)</f>
        <v>0</v>
      </c>
      <c r="AU1694" s="99">
        <f>SUMIFS(通讯通路门店!$W:$W,通讯通路门店!$S:$S,$G1694)</f>
        <v>0</v>
      </c>
      <c r="AV1694" s="99">
        <f>SUMIFS(通讯通路门店!$Z:$Z,通讯通路门店!$S:$S,$G1694)</f>
        <v>0</v>
      </c>
      <c r="AW1694" s="99">
        <f>SUMIFS(通讯通路门店!$AB:$AB,通讯通路门店!$S:$S,$G1694)</f>
        <v>0</v>
      </c>
      <c r="AX1694" s="99">
        <f>SUMIFS(通讯通路门店!$X:$X,通讯通路门店!$S:$S,$G1694)</f>
        <v>0</v>
      </c>
      <c r="AY1694" s="99">
        <f>SUMIFS(通讯通路门店!$Y:$Y,通讯通路门店!$S:$S,$G1694)</f>
        <v>0</v>
      </c>
      <c r="AZ1694" s="99">
        <f>SUMIFS(通讯通路门店!$AA:$AA,通讯通路门店!$S:$S,$G1694)</f>
        <v>0</v>
      </c>
      <c r="BA1694" s="99">
        <f t="shared" si="133"/>
        <v>0</v>
      </c>
      <c r="BB1694" s="99">
        <f t="shared" si="134"/>
        <v>0</v>
      </c>
      <c r="BC1694" s="99">
        <f>SUMIFS(通讯通路门店!$W:$W,通讯通路门店!$S:$S,$G1694,通讯通路门店!$J:$J,"荣耀体验店")+SUMIFS(通讯通路门店!$W:$W,通讯通路门店!$S:$S,$G1694,通讯通路门店!$J:$J,"荣耀授权专卖店")</f>
        <v>0</v>
      </c>
      <c r="BD1694" s="99">
        <f>SUMIFS(通讯通路门店!$Z:$Z,通讯通路门店!$S:$S,$G1694,通讯通路门店!$J:$J,"VIVO体验店")</f>
        <v>0</v>
      </c>
      <c r="BE1694" s="99">
        <f>SUMIFS(通讯通路门店!$AB:$AB,通讯通路门店!$S:$S,$G1694,通讯通路门店!$J:$J,"OPPO体验店")</f>
        <v>0</v>
      </c>
      <c r="BF1694" s="99">
        <f>SUMIFS(通讯通路门店!$X:$X,通讯通路门店!$S:$S,$G1694,通讯通路门店!$J:$J,"华为授权体验店")+SUMIFS(通讯通路门店!$AA:$AA,通讯通路门店!$S:$S,$G1694,通讯通路门店!$J:$J,"华为堡垒店")</f>
        <v>0</v>
      </c>
      <c r="BG1694" s="99">
        <f>SUMIFS(通讯通路门店!$Y:$Y,通讯通路门店!$S:$S,$G1694,通讯通路门店!$J:$J,"小米体验店")</f>
        <v>0</v>
      </c>
      <c r="BH1694" s="99">
        <f>SUMIFS(通讯通路门店!$AA:$AA,通讯通路门店!$S:$S,$G1694,通讯通路门店!$J:$J,"苹果体验店")</f>
        <v>0</v>
      </c>
      <c r="BI1694" s="99">
        <f>SUMIFS(通讯通路门店!$K:$K,通讯通路门店!$S:$S,$G1694,通讯通路门店!$J:$J,"其他品牌专卖店")</f>
        <v>0</v>
      </c>
      <c r="BJ1694" s="99">
        <f>SUMIFS(通讯通路门店!$AC:$AC,通讯通路门店!$S:$S,$G1694)</f>
        <v>0</v>
      </c>
      <c r="BK1694" s="99">
        <f>SUMIFS(通讯通路门店!$AD:$AD,通讯通路门店!$S:$S,$G1694)</f>
        <v>0</v>
      </c>
      <c r="BL1694" s="99">
        <f>SUMIFS(通讯通路门店!$AE:$AE,通讯通路门店!$S:$S,$G1694)</f>
        <v>0</v>
      </c>
      <c r="BM1694" s="99">
        <f>SUMIFS(通讯通路门店!$AF:$AF,通讯通路门店!$S:$S,$G1694)</f>
        <v>0</v>
      </c>
      <c r="BN1694" s="99">
        <f>SUMIFS(通讯通路门店!$AG:$AG,通讯通路门店!$S:$S,$G1694)</f>
        <v>0</v>
      </c>
      <c r="BO1694" s="99">
        <f>SUMIFS(通讯通路门店!$AH:$AH,通讯通路门店!$S:$S,$G1694)</f>
        <v>0</v>
      </c>
      <c r="BP1694" s="99">
        <f>SUMIFS(通讯通路门店!$AI:$AI,通讯通路门店!$S:$S,$G1694)</f>
        <v>0</v>
      </c>
      <c r="BQ1694" s="83"/>
    </row>
    <row r="1695" spans="1:69">
      <c r="A1695" s="99" t="str">
        <f>IFERROR(_xlfn.XLOOKUP($G1695,通讯通路门店!$S$4:$S$993933,通讯通路门店!$A$4:$A$993933,0,0),"")</f>
        <v>海南省</v>
      </c>
      <c r="B1695" s="99" t="str">
        <f>IFERROR(_xlfn.XLOOKUP($G1695,通讯通路门店!$S$4:$S$993933,通讯通路门店!$B$4:$B$993933,0,0),"")</f>
        <v>昌江黎族自治县</v>
      </c>
      <c r="C1695" s="99" t="str">
        <f>IFERROR(_xlfn.XLOOKUP($G1695,通讯通路门店!$S$4:$S$993933,通讯通路门店!$C$4:$C$993933,0,0),"")</f>
        <v>昌江黎族自治县</v>
      </c>
      <c r="D1695" s="99" t="str">
        <f>IFERROR(_xlfn.XLOOKUP($G1695,通讯通路门店!$S$4:$S$993933,通讯通路门店!$D$4:$D$993933,0,0),"")</f>
        <v>叉河镇</v>
      </c>
      <c r="E1695" s="83"/>
      <c r="F1695" s="83"/>
      <c r="G1695" s="101"/>
      <c r="H1695" s="102">
        <f>IFERROR(_xlfn.XLOOKUP($G1695,通讯通路门店!$S$4:$S$993933,通讯通路门店!$R$4:$R$993933,0,0),"")</f>
        <v>0</v>
      </c>
      <c r="I1695" s="83"/>
      <c r="J1695" s="83"/>
      <c r="K1695" s="83"/>
      <c r="L1695" s="83"/>
      <c r="M1695" s="83"/>
      <c r="N1695" s="83"/>
      <c r="O1695" s="83"/>
      <c r="P1695" s="83"/>
      <c r="Q1695" s="83"/>
      <c r="R1695" s="83"/>
      <c r="S1695" s="83"/>
      <c r="T1695" s="83"/>
      <c r="U1695" s="99">
        <f>COUNTIF(通讯通路门店!$S:$S,$G1695)</f>
        <v>0</v>
      </c>
      <c r="V1695" s="99">
        <f>COUNTIFS(通讯通路门店!$S:$S,$G1695,通讯通路门店!$J:$J,"综合卖场")</f>
        <v>0</v>
      </c>
      <c r="W1695" s="99">
        <f>SUMIFS(通讯通路门店!$AJ:$AJ,通讯通路门店!$S:$S,通讯客户沙盘!$G1695)</f>
        <v>0</v>
      </c>
      <c r="X1695" s="99">
        <f t="shared" si="130"/>
        <v>0</v>
      </c>
      <c r="Y1695" s="99">
        <f>COUNTIFS(通讯通路门店!$S:$S,$G1695,通讯通路门店!$J:$J,"荣耀体验店")+COUNTIFS(通讯通路门店!$S:$S,$G1695,通讯通路门店!$J:$J,"荣耀授权专卖店")</f>
        <v>0</v>
      </c>
      <c r="Z1695" s="99">
        <f>COUNTIFS(通讯通路门店!$S:$S,$G1695,通讯通路门店!$J:$J,"VIVO体验店")</f>
        <v>0</v>
      </c>
      <c r="AA1695" s="99">
        <f>COUNTIFS(通讯通路门店!$S:$S,$G1695,通讯通路门店!$J:$J,"OPPO体验店")</f>
        <v>0</v>
      </c>
      <c r="AB1695" s="99">
        <f>COUNTIFS(通讯通路门店!$S:$S,$G1695,通讯通路门店!$J:$J,"华为授权体验店")+COUNTIFS(通讯通路门店!$S:$S,$G1695,通讯通路门店!$J:$J,"华为堡垒店")</f>
        <v>0</v>
      </c>
      <c r="AC1695" s="99">
        <f>COUNTIFS(通讯通路门店!$S:$S,$G1695,通讯通路门店!$J:$J,"小米体验店")</f>
        <v>0</v>
      </c>
      <c r="AD1695" s="99">
        <f>COUNTIFS(通讯通路门店!$S:$S,$G1695,通讯通路门店!$J:$J,"苹果体验店")</f>
        <v>0</v>
      </c>
      <c r="AE1695" s="99">
        <f>COUNTIFS(通讯通路门店!$S:$S,$G1695,通讯通路门店!$J:$J,"其他品牌专卖店")</f>
        <v>0</v>
      </c>
      <c r="AF1695" s="99">
        <f>SUMIFS(通讯通路门店!$BI:$BI,通讯通路门店!$S:$S,$G1695)</f>
        <v>0</v>
      </c>
      <c r="AG1695" s="99">
        <f>SUMIFS(通讯通路门店!$BH:$BH,通讯通路门店!$S:$S,$G1695)</f>
        <v>0</v>
      </c>
      <c r="AH1695" s="99">
        <f t="shared" si="131"/>
        <v>0</v>
      </c>
      <c r="AI1695" s="99">
        <f>SUMIFS(通讯通路门店!$BB:$BB,通讯通路门店!$S:$S,$G1695)</f>
        <v>0</v>
      </c>
      <c r="AJ1695" s="99">
        <f>SUMIFS(通讯通路门店!$BE:$BE,通讯通路门店!$S:$S,$G1695)</f>
        <v>0</v>
      </c>
      <c r="AK1695" s="99">
        <f>SUMIFS(通讯通路门店!$BG:$BG,通讯通路门店!$S:$S,$G1695)</f>
        <v>0</v>
      </c>
      <c r="AL1695" s="99">
        <f>SUMIFS(通讯通路门店!$BC:$BC,通讯通路门店!$S:$S,$G1695)</f>
        <v>0</v>
      </c>
      <c r="AM1695" s="99">
        <f>SUMIFS(通讯通路门店!$BD:$BD,通讯通路门店!$S:$S,$G1695)</f>
        <v>0</v>
      </c>
      <c r="AN1695" s="99">
        <f>SUMIFS(通讯通路门店!$BF:$BF,通讯通路门店!$S:$S,$G1695)</f>
        <v>0</v>
      </c>
      <c r="AO1695" s="99">
        <f t="shared" si="132"/>
        <v>0</v>
      </c>
      <c r="AP1695" s="99">
        <f>SUMIFS(通讯通路门店!$K:$K,通讯通路门店!$S:$S,$G1695)</f>
        <v>0</v>
      </c>
      <c r="AQ1695" s="83"/>
      <c r="AR1695" s="99">
        <f>SUMIFS(通讯通路门店!$T:$T,通讯通路门店!$S:$S,$G1695)</f>
        <v>0</v>
      </c>
      <c r="AS1695" s="99">
        <f>SUMIFS(通讯通路门店!$U:$U,通讯通路门店!$S:$S,$G1695)</f>
        <v>0</v>
      </c>
      <c r="AT1695" s="99">
        <f>SUMIFS(通讯通路门店!$V:$V,通讯通路门店!$S:$S,$G1695)</f>
        <v>0</v>
      </c>
      <c r="AU1695" s="99">
        <f>SUMIFS(通讯通路门店!$W:$W,通讯通路门店!$S:$S,$G1695)</f>
        <v>0</v>
      </c>
      <c r="AV1695" s="99">
        <f>SUMIFS(通讯通路门店!$Z:$Z,通讯通路门店!$S:$S,$G1695)</f>
        <v>0</v>
      </c>
      <c r="AW1695" s="99">
        <f>SUMIFS(通讯通路门店!$AB:$AB,通讯通路门店!$S:$S,$G1695)</f>
        <v>0</v>
      </c>
      <c r="AX1695" s="99">
        <f>SUMIFS(通讯通路门店!$X:$X,通讯通路门店!$S:$S,$G1695)</f>
        <v>0</v>
      </c>
      <c r="AY1695" s="99">
        <f>SUMIFS(通讯通路门店!$Y:$Y,通讯通路门店!$S:$S,$G1695)</f>
        <v>0</v>
      </c>
      <c r="AZ1695" s="99">
        <f>SUMIFS(通讯通路门店!$AA:$AA,通讯通路门店!$S:$S,$G1695)</f>
        <v>0</v>
      </c>
      <c r="BA1695" s="99">
        <f t="shared" si="133"/>
        <v>0</v>
      </c>
      <c r="BB1695" s="99">
        <f t="shared" si="134"/>
        <v>0</v>
      </c>
      <c r="BC1695" s="99">
        <f>SUMIFS(通讯通路门店!$W:$W,通讯通路门店!$S:$S,$G1695,通讯通路门店!$J:$J,"荣耀体验店")+SUMIFS(通讯通路门店!$W:$W,通讯通路门店!$S:$S,$G1695,通讯通路门店!$J:$J,"荣耀授权专卖店")</f>
        <v>0</v>
      </c>
      <c r="BD1695" s="99">
        <f>SUMIFS(通讯通路门店!$Z:$Z,通讯通路门店!$S:$S,$G1695,通讯通路门店!$J:$J,"VIVO体验店")</f>
        <v>0</v>
      </c>
      <c r="BE1695" s="99">
        <f>SUMIFS(通讯通路门店!$AB:$AB,通讯通路门店!$S:$S,$G1695,通讯通路门店!$J:$J,"OPPO体验店")</f>
        <v>0</v>
      </c>
      <c r="BF1695" s="99">
        <f>SUMIFS(通讯通路门店!$X:$X,通讯通路门店!$S:$S,$G1695,通讯通路门店!$J:$J,"华为授权体验店")+SUMIFS(通讯通路门店!$AA:$AA,通讯通路门店!$S:$S,$G1695,通讯通路门店!$J:$J,"华为堡垒店")</f>
        <v>0</v>
      </c>
      <c r="BG1695" s="99">
        <f>SUMIFS(通讯通路门店!$Y:$Y,通讯通路门店!$S:$S,$G1695,通讯通路门店!$J:$J,"小米体验店")</f>
        <v>0</v>
      </c>
      <c r="BH1695" s="99">
        <f>SUMIFS(通讯通路门店!$AA:$AA,通讯通路门店!$S:$S,$G1695,通讯通路门店!$J:$J,"苹果体验店")</f>
        <v>0</v>
      </c>
      <c r="BI1695" s="99">
        <f>SUMIFS(通讯通路门店!$K:$K,通讯通路门店!$S:$S,$G1695,通讯通路门店!$J:$J,"其他品牌专卖店")</f>
        <v>0</v>
      </c>
      <c r="BJ1695" s="99">
        <f>SUMIFS(通讯通路门店!$AC:$AC,通讯通路门店!$S:$S,$G1695)</f>
        <v>0</v>
      </c>
      <c r="BK1695" s="99">
        <f>SUMIFS(通讯通路门店!$AD:$AD,通讯通路门店!$S:$S,$G1695)</f>
        <v>0</v>
      </c>
      <c r="BL1695" s="99">
        <f>SUMIFS(通讯通路门店!$AE:$AE,通讯通路门店!$S:$S,$G1695)</f>
        <v>0</v>
      </c>
      <c r="BM1695" s="99">
        <f>SUMIFS(通讯通路门店!$AF:$AF,通讯通路门店!$S:$S,$G1695)</f>
        <v>0</v>
      </c>
      <c r="BN1695" s="99">
        <f>SUMIFS(通讯通路门店!$AG:$AG,通讯通路门店!$S:$S,$G1695)</f>
        <v>0</v>
      </c>
      <c r="BO1695" s="99">
        <f>SUMIFS(通讯通路门店!$AH:$AH,通讯通路门店!$S:$S,$G1695)</f>
        <v>0</v>
      </c>
      <c r="BP1695" s="99">
        <f>SUMIFS(通讯通路门店!$AI:$AI,通讯通路门店!$S:$S,$G1695)</f>
        <v>0</v>
      </c>
      <c r="BQ1695" s="83"/>
    </row>
    <row r="1696" spans="1:69">
      <c r="A1696" s="99" t="str">
        <f>IFERROR(_xlfn.XLOOKUP($G1696,通讯通路门店!$S$4:$S$993933,通讯通路门店!$A$4:$A$993933,0,0),"")</f>
        <v>海南省</v>
      </c>
      <c r="B1696" s="99" t="str">
        <f>IFERROR(_xlfn.XLOOKUP($G1696,通讯通路门店!$S$4:$S$993933,通讯通路门店!$B$4:$B$993933,0,0),"")</f>
        <v>昌江黎族自治县</v>
      </c>
      <c r="C1696" s="99" t="str">
        <f>IFERROR(_xlfn.XLOOKUP($G1696,通讯通路门店!$S$4:$S$993933,通讯通路门店!$C$4:$C$993933,0,0),"")</f>
        <v>昌江黎族自治县</v>
      </c>
      <c r="D1696" s="99" t="str">
        <f>IFERROR(_xlfn.XLOOKUP($G1696,通讯通路门店!$S$4:$S$993933,通讯通路门店!$D$4:$D$993933,0,0),"")</f>
        <v>叉河镇</v>
      </c>
      <c r="E1696" s="83"/>
      <c r="F1696" s="83"/>
      <c r="G1696" s="101"/>
      <c r="H1696" s="102">
        <f>IFERROR(_xlfn.XLOOKUP($G1696,通讯通路门店!$S$4:$S$993933,通讯通路门店!$R$4:$R$993933,0,0),"")</f>
        <v>0</v>
      </c>
      <c r="I1696" s="83"/>
      <c r="J1696" s="83"/>
      <c r="K1696" s="83"/>
      <c r="L1696" s="83"/>
      <c r="M1696" s="83"/>
      <c r="N1696" s="83"/>
      <c r="O1696" s="83"/>
      <c r="P1696" s="83"/>
      <c r="Q1696" s="83"/>
      <c r="R1696" s="83"/>
      <c r="S1696" s="83"/>
      <c r="T1696" s="83"/>
      <c r="U1696" s="99">
        <f>COUNTIF(通讯通路门店!$S:$S,$G1696)</f>
        <v>0</v>
      </c>
      <c r="V1696" s="99">
        <f>COUNTIFS(通讯通路门店!$S:$S,$G1696,通讯通路门店!$J:$J,"综合卖场")</f>
        <v>0</v>
      </c>
      <c r="W1696" s="99">
        <f>SUMIFS(通讯通路门店!$AJ:$AJ,通讯通路门店!$S:$S,通讯客户沙盘!$G1696)</f>
        <v>0</v>
      </c>
      <c r="X1696" s="99">
        <f t="shared" si="130"/>
        <v>0</v>
      </c>
      <c r="Y1696" s="99">
        <f>COUNTIFS(通讯通路门店!$S:$S,$G1696,通讯通路门店!$J:$J,"荣耀体验店")+COUNTIFS(通讯通路门店!$S:$S,$G1696,通讯通路门店!$J:$J,"荣耀授权专卖店")</f>
        <v>0</v>
      </c>
      <c r="Z1696" s="99">
        <f>COUNTIFS(通讯通路门店!$S:$S,$G1696,通讯通路门店!$J:$J,"VIVO体验店")</f>
        <v>0</v>
      </c>
      <c r="AA1696" s="99">
        <f>COUNTIFS(通讯通路门店!$S:$S,$G1696,通讯通路门店!$J:$J,"OPPO体验店")</f>
        <v>0</v>
      </c>
      <c r="AB1696" s="99">
        <f>COUNTIFS(通讯通路门店!$S:$S,$G1696,通讯通路门店!$J:$J,"华为授权体验店")+COUNTIFS(通讯通路门店!$S:$S,$G1696,通讯通路门店!$J:$J,"华为堡垒店")</f>
        <v>0</v>
      </c>
      <c r="AC1696" s="99">
        <f>COUNTIFS(通讯通路门店!$S:$S,$G1696,通讯通路门店!$J:$J,"小米体验店")</f>
        <v>0</v>
      </c>
      <c r="AD1696" s="99">
        <f>COUNTIFS(通讯通路门店!$S:$S,$G1696,通讯通路门店!$J:$J,"苹果体验店")</f>
        <v>0</v>
      </c>
      <c r="AE1696" s="99">
        <f>COUNTIFS(通讯通路门店!$S:$S,$G1696,通讯通路门店!$J:$J,"其他品牌专卖店")</f>
        <v>0</v>
      </c>
      <c r="AF1696" s="99">
        <f>SUMIFS(通讯通路门店!$BI:$BI,通讯通路门店!$S:$S,$G1696)</f>
        <v>0</v>
      </c>
      <c r="AG1696" s="99">
        <f>SUMIFS(通讯通路门店!$BH:$BH,通讯通路门店!$S:$S,$G1696)</f>
        <v>0</v>
      </c>
      <c r="AH1696" s="99">
        <f t="shared" si="131"/>
        <v>0</v>
      </c>
      <c r="AI1696" s="99">
        <f>SUMIFS(通讯通路门店!$BB:$BB,通讯通路门店!$S:$S,$G1696)</f>
        <v>0</v>
      </c>
      <c r="AJ1696" s="99">
        <f>SUMIFS(通讯通路门店!$BE:$BE,通讯通路门店!$S:$S,$G1696)</f>
        <v>0</v>
      </c>
      <c r="AK1696" s="99">
        <f>SUMIFS(通讯通路门店!$BG:$BG,通讯通路门店!$S:$S,$G1696)</f>
        <v>0</v>
      </c>
      <c r="AL1696" s="99">
        <f>SUMIFS(通讯通路门店!$BC:$BC,通讯通路门店!$S:$S,$G1696)</f>
        <v>0</v>
      </c>
      <c r="AM1696" s="99">
        <f>SUMIFS(通讯通路门店!$BD:$BD,通讯通路门店!$S:$S,$G1696)</f>
        <v>0</v>
      </c>
      <c r="AN1696" s="99">
        <f>SUMIFS(通讯通路门店!$BF:$BF,通讯通路门店!$S:$S,$G1696)</f>
        <v>0</v>
      </c>
      <c r="AO1696" s="99">
        <f t="shared" si="132"/>
        <v>0</v>
      </c>
      <c r="AP1696" s="99">
        <f>SUMIFS(通讯通路门店!$K:$K,通讯通路门店!$S:$S,$G1696)</f>
        <v>0</v>
      </c>
      <c r="AQ1696" s="83"/>
      <c r="AR1696" s="99">
        <f>SUMIFS(通讯通路门店!$T:$T,通讯通路门店!$S:$S,$G1696)</f>
        <v>0</v>
      </c>
      <c r="AS1696" s="99">
        <f>SUMIFS(通讯通路门店!$U:$U,通讯通路门店!$S:$S,$G1696)</f>
        <v>0</v>
      </c>
      <c r="AT1696" s="99">
        <f>SUMIFS(通讯通路门店!$V:$V,通讯通路门店!$S:$S,$G1696)</f>
        <v>0</v>
      </c>
      <c r="AU1696" s="99">
        <f>SUMIFS(通讯通路门店!$W:$W,通讯通路门店!$S:$S,$G1696)</f>
        <v>0</v>
      </c>
      <c r="AV1696" s="99">
        <f>SUMIFS(通讯通路门店!$Z:$Z,通讯通路门店!$S:$S,$G1696)</f>
        <v>0</v>
      </c>
      <c r="AW1696" s="99">
        <f>SUMIFS(通讯通路门店!$AB:$AB,通讯通路门店!$S:$S,$G1696)</f>
        <v>0</v>
      </c>
      <c r="AX1696" s="99">
        <f>SUMIFS(通讯通路门店!$X:$X,通讯通路门店!$S:$S,$G1696)</f>
        <v>0</v>
      </c>
      <c r="AY1696" s="99">
        <f>SUMIFS(通讯通路门店!$Y:$Y,通讯通路门店!$S:$S,$G1696)</f>
        <v>0</v>
      </c>
      <c r="AZ1696" s="99">
        <f>SUMIFS(通讯通路门店!$AA:$AA,通讯通路门店!$S:$S,$G1696)</f>
        <v>0</v>
      </c>
      <c r="BA1696" s="99">
        <f t="shared" si="133"/>
        <v>0</v>
      </c>
      <c r="BB1696" s="99">
        <f t="shared" si="134"/>
        <v>0</v>
      </c>
      <c r="BC1696" s="99">
        <f>SUMIFS(通讯通路门店!$W:$W,通讯通路门店!$S:$S,$G1696,通讯通路门店!$J:$J,"荣耀体验店")+SUMIFS(通讯通路门店!$W:$W,通讯通路门店!$S:$S,$G1696,通讯通路门店!$J:$J,"荣耀授权专卖店")</f>
        <v>0</v>
      </c>
      <c r="BD1696" s="99">
        <f>SUMIFS(通讯通路门店!$Z:$Z,通讯通路门店!$S:$S,$G1696,通讯通路门店!$J:$J,"VIVO体验店")</f>
        <v>0</v>
      </c>
      <c r="BE1696" s="99">
        <f>SUMIFS(通讯通路门店!$AB:$AB,通讯通路门店!$S:$S,$G1696,通讯通路门店!$J:$J,"OPPO体验店")</f>
        <v>0</v>
      </c>
      <c r="BF1696" s="99">
        <f>SUMIFS(通讯通路门店!$X:$X,通讯通路门店!$S:$S,$G1696,通讯通路门店!$J:$J,"华为授权体验店")+SUMIFS(通讯通路门店!$AA:$AA,通讯通路门店!$S:$S,$G1696,通讯通路门店!$J:$J,"华为堡垒店")</f>
        <v>0</v>
      </c>
      <c r="BG1696" s="99">
        <f>SUMIFS(通讯通路门店!$Y:$Y,通讯通路门店!$S:$S,$G1696,通讯通路门店!$J:$J,"小米体验店")</f>
        <v>0</v>
      </c>
      <c r="BH1696" s="99">
        <f>SUMIFS(通讯通路门店!$AA:$AA,通讯通路门店!$S:$S,$G1696,通讯通路门店!$J:$J,"苹果体验店")</f>
        <v>0</v>
      </c>
      <c r="BI1696" s="99">
        <f>SUMIFS(通讯通路门店!$K:$K,通讯通路门店!$S:$S,$G1696,通讯通路门店!$J:$J,"其他品牌专卖店")</f>
        <v>0</v>
      </c>
      <c r="BJ1696" s="99">
        <f>SUMIFS(通讯通路门店!$AC:$AC,通讯通路门店!$S:$S,$G1696)</f>
        <v>0</v>
      </c>
      <c r="BK1696" s="99">
        <f>SUMIFS(通讯通路门店!$AD:$AD,通讯通路门店!$S:$S,$G1696)</f>
        <v>0</v>
      </c>
      <c r="BL1696" s="99">
        <f>SUMIFS(通讯通路门店!$AE:$AE,通讯通路门店!$S:$S,$G1696)</f>
        <v>0</v>
      </c>
      <c r="BM1696" s="99">
        <f>SUMIFS(通讯通路门店!$AF:$AF,通讯通路门店!$S:$S,$G1696)</f>
        <v>0</v>
      </c>
      <c r="BN1696" s="99">
        <f>SUMIFS(通讯通路门店!$AG:$AG,通讯通路门店!$S:$S,$G1696)</f>
        <v>0</v>
      </c>
      <c r="BO1696" s="99">
        <f>SUMIFS(通讯通路门店!$AH:$AH,通讯通路门店!$S:$S,$G1696)</f>
        <v>0</v>
      </c>
      <c r="BP1696" s="99">
        <f>SUMIFS(通讯通路门店!$AI:$AI,通讯通路门店!$S:$S,$G1696)</f>
        <v>0</v>
      </c>
      <c r="BQ1696" s="83"/>
    </row>
    <row r="1697" spans="1:69">
      <c r="A1697" s="99" t="str">
        <f>IFERROR(_xlfn.XLOOKUP($G1697,通讯通路门店!$S$4:$S$993933,通讯通路门店!$A$4:$A$993933,0,0),"")</f>
        <v>海南省</v>
      </c>
      <c r="B1697" s="99" t="str">
        <f>IFERROR(_xlfn.XLOOKUP($G1697,通讯通路门店!$S$4:$S$993933,通讯通路门店!$B$4:$B$993933,0,0),"")</f>
        <v>昌江黎族自治县</v>
      </c>
      <c r="C1697" s="99" t="str">
        <f>IFERROR(_xlfn.XLOOKUP($G1697,通讯通路门店!$S$4:$S$993933,通讯通路门店!$C$4:$C$993933,0,0),"")</f>
        <v>昌江黎族自治县</v>
      </c>
      <c r="D1697" s="99" t="str">
        <f>IFERROR(_xlfn.XLOOKUP($G1697,通讯通路门店!$S$4:$S$993933,通讯通路门店!$D$4:$D$993933,0,0),"")</f>
        <v>叉河镇</v>
      </c>
      <c r="E1697" s="83"/>
      <c r="F1697" s="83"/>
      <c r="G1697" s="101"/>
      <c r="H1697" s="102">
        <f>IFERROR(_xlfn.XLOOKUP($G1697,通讯通路门店!$S$4:$S$993933,通讯通路门店!$R$4:$R$993933,0,0),"")</f>
        <v>0</v>
      </c>
      <c r="I1697" s="83"/>
      <c r="J1697" s="83"/>
      <c r="K1697" s="83"/>
      <c r="L1697" s="83"/>
      <c r="M1697" s="83"/>
      <c r="N1697" s="83"/>
      <c r="O1697" s="83"/>
      <c r="P1697" s="83"/>
      <c r="Q1697" s="83"/>
      <c r="R1697" s="83"/>
      <c r="S1697" s="83"/>
      <c r="T1697" s="83"/>
      <c r="U1697" s="99">
        <f>COUNTIF(通讯通路门店!$S:$S,$G1697)</f>
        <v>0</v>
      </c>
      <c r="V1697" s="99">
        <f>COUNTIFS(通讯通路门店!$S:$S,$G1697,通讯通路门店!$J:$J,"综合卖场")</f>
        <v>0</v>
      </c>
      <c r="W1697" s="99">
        <f>SUMIFS(通讯通路门店!$AJ:$AJ,通讯通路门店!$S:$S,通讯客户沙盘!$G1697)</f>
        <v>0</v>
      </c>
      <c r="X1697" s="99">
        <f t="shared" si="130"/>
        <v>0</v>
      </c>
      <c r="Y1697" s="99">
        <f>COUNTIFS(通讯通路门店!$S:$S,$G1697,通讯通路门店!$J:$J,"荣耀体验店")+COUNTIFS(通讯通路门店!$S:$S,$G1697,通讯通路门店!$J:$J,"荣耀授权专卖店")</f>
        <v>0</v>
      </c>
      <c r="Z1697" s="99">
        <f>COUNTIFS(通讯通路门店!$S:$S,$G1697,通讯通路门店!$J:$J,"VIVO体验店")</f>
        <v>0</v>
      </c>
      <c r="AA1697" s="99">
        <f>COUNTIFS(通讯通路门店!$S:$S,$G1697,通讯通路门店!$J:$J,"OPPO体验店")</f>
        <v>0</v>
      </c>
      <c r="AB1697" s="99">
        <f>COUNTIFS(通讯通路门店!$S:$S,$G1697,通讯通路门店!$J:$J,"华为授权体验店")+COUNTIFS(通讯通路门店!$S:$S,$G1697,通讯通路门店!$J:$J,"华为堡垒店")</f>
        <v>0</v>
      </c>
      <c r="AC1697" s="99">
        <f>COUNTIFS(通讯通路门店!$S:$S,$G1697,通讯通路门店!$J:$J,"小米体验店")</f>
        <v>0</v>
      </c>
      <c r="AD1697" s="99">
        <f>COUNTIFS(通讯通路门店!$S:$S,$G1697,通讯通路门店!$J:$J,"苹果体验店")</f>
        <v>0</v>
      </c>
      <c r="AE1697" s="99">
        <f>COUNTIFS(通讯通路门店!$S:$S,$G1697,通讯通路门店!$J:$J,"其他品牌专卖店")</f>
        <v>0</v>
      </c>
      <c r="AF1697" s="99">
        <f>SUMIFS(通讯通路门店!$BI:$BI,通讯通路门店!$S:$S,$G1697)</f>
        <v>0</v>
      </c>
      <c r="AG1697" s="99">
        <f>SUMIFS(通讯通路门店!$BH:$BH,通讯通路门店!$S:$S,$G1697)</f>
        <v>0</v>
      </c>
      <c r="AH1697" s="99">
        <f t="shared" si="131"/>
        <v>0</v>
      </c>
      <c r="AI1697" s="99">
        <f>SUMIFS(通讯通路门店!$BB:$BB,通讯通路门店!$S:$S,$G1697)</f>
        <v>0</v>
      </c>
      <c r="AJ1697" s="99">
        <f>SUMIFS(通讯通路门店!$BE:$BE,通讯通路门店!$S:$S,$G1697)</f>
        <v>0</v>
      </c>
      <c r="AK1697" s="99">
        <f>SUMIFS(通讯通路门店!$BG:$BG,通讯通路门店!$S:$S,$G1697)</f>
        <v>0</v>
      </c>
      <c r="AL1697" s="99">
        <f>SUMIFS(通讯通路门店!$BC:$BC,通讯通路门店!$S:$S,$G1697)</f>
        <v>0</v>
      </c>
      <c r="AM1697" s="99">
        <f>SUMIFS(通讯通路门店!$BD:$BD,通讯通路门店!$S:$S,$G1697)</f>
        <v>0</v>
      </c>
      <c r="AN1697" s="99">
        <f>SUMIFS(通讯通路门店!$BF:$BF,通讯通路门店!$S:$S,$G1697)</f>
        <v>0</v>
      </c>
      <c r="AO1697" s="99">
        <f t="shared" si="132"/>
        <v>0</v>
      </c>
      <c r="AP1697" s="99">
        <f>SUMIFS(通讯通路门店!$K:$K,通讯通路门店!$S:$S,$G1697)</f>
        <v>0</v>
      </c>
      <c r="AQ1697" s="83"/>
      <c r="AR1697" s="99">
        <f>SUMIFS(通讯通路门店!$T:$T,通讯通路门店!$S:$S,$G1697)</f>
        <v>0</v>
      </c>
      <c r="AS1697" s="99">
        <f>SUMIFS(通讯通路门店!$U:$U,通讯通路门店!$S:$S,$G1697)</f>
        <v>0</v>
      </c>
      <c r="AT1697" s="99">
        <f>SUMIFS(通讯通路门店!$V:$V,通讯通路门店!$S:$S,$G1697)</f>
        <v>0</v>
      </c>
      <c r="AU1697" s="99">
        <f>SUMIFS(通讯通路门店!$W:$W,通讯通路门店!$S:$S,$G1697)</f>
        <v>0</v>
      </c>
      <c r="AV1697" s="99">
        <f>SUMIFS(通讯通路门店!$Z:$Z,通讯通路门店!$S:$S,$G1697)</f>
        <v>0</v>
      </c>
      <c r="AW1697" s="99">
        <f>SUMIFS(通讯通路门店!$AB:$AB,通讯通路门店!$S:$S,$G1697)</f>
        <v>0</v>
      </c>
      <c r="AX1697" s="99">
        <f>SUMIFS(通讯通路门店!$X:$X,通讯通路门店!$S:$S,$G1697)</f>
        <v>0</v>
      </c>
      <c r="AY1697" s="99">
        <f>SUMIFS(通讯通路门店!$Y:$Y,通讯通路门店!$S:$S,$G1697)</f>
        <v>0</v>
      </c>
      <c r="AZ1697" s="99">
        <f>SUMIFS(通讯通路门店!$AA:$AA,通讯通路门店!$S:$S,$G1697)</f>
        <v>0</v>
      </c>
      <c r="BA1697" s="99">
        <f t="shared" si="133"/>
        <v>0</v>
      </c>
      <c r="BB1697" s="99">
        <f t="shared" si="134"/>
        <v>0</v>
      </c>
      <c r="BC1697" s="99">
        <f>SUMIFS(通讯通路门店!$W:$W,通讯通路门店!$S:$S,$G1697,通讯通路门店!$J:$J,"荣耀体验店")+SUMIFS(通讯通路门店!$W:$W,通讯通路门店!$S:$S,$G1697,通讯通路门店!$J:$J,"荣耀授权专卖店")</f>
        <v>0</v>
      </c>
      <c r="BD1697" s="99">
        <f>SUMIFS(通讯通路门店!$Z:$Z,通讯通路门店!$S:$S,$G1697,通讯通路门店!$J:$J,"VIVO体验店")</f>
        <v>0</v>
      </c>
      <c r="BE1697" s="99">
        <f>SUMIFS(通讯通路门店!$AB:$AB,通讯通路门店!$S:$S,$G1697,通讯通路门店!$J:$J,"OPPO体验店")</f>
        <v>0</v>
      </c>
      <c r="BF1697" s="99">
        <f>SUMIFS(通讯通路门店!$X:$X,通讯通路门店!$S:$S,$G1697,通讯通路门店!$J:$J,"华为授权体验店")+SUMIFS(通讯通路门店!$AA:$AA,通讯通路门店!$S:$S,$G1697,通讯通路门店!$J:$J,"华为堡垒店")</f>
        <v>0</v>
      </c>
      <c r="BG1697" s="99">
        <f>SUMIFS(通讯通路门店!$Y:$Y,通讯通路门店!$S:$S,$G1697,通讯通路门店!$J:$J,"小米体验店")</f>
        <v>0</v>
      </c>
      <c r="BH1697" s="99">
        <f>SUMIFS(通讯通路门店!$AA:$AA,通讯通路门店!$S:$S,$G1697,通讯通路门店!$J:$J,"苹果体验店")</f>
        <v>0</v>
      </c>
      <c r="BI1697" s="99">
        <f>SUMIFS(通讯通路门店!$K:$K,通讯通路门店!$S:$S,$G1697,通讯通路门店!$J:$J,"其他品牌专卖店")</f>
        <v>0</v>
      </c>
      <c r="BJ1697" s="99">
        <f>SUMIFS(通讯通路门店!$AC:$AC,通讯通路门店!$S:$S,$G1697)</f>
        <v>0</v>
      </c>
      <c r="BK1697" s="99">
        <f>SUMIFS(通讯通路门店!$AD:$AD,通讯通路门店!$S:$S,$G1697)</f>
        <v>0</v>
      </c>
      <c r="BL1697" s="99">
        <f>SUMIFS(通讯通路门店!$AE:$AE,通讯通路门店!$S:$S,$G1697)</f>
        <v>0</v>
      </c>
      <c r="BM1697" s="99">
        <f>SUMIFS(通讯通路门店!$AF:$AF,通讯通路门店!$S:$S,$G1697)</f>
        <v>0</v>
      </c>
      <c r="BN1697" s="99">
        <f>SUMIFS(通讯通路门店!$AG:$AG,通讯通路门店!$S:$S,$G1697)</f>
        <v>0</v>
      </c>
      <c r="BO1697" s="99">
        <f>SUMIFS(通讯通路门店!$AH:$AH,通讯通路门店!$S:$S,$G1697)</f>
        <v>0</v>
      </c>
      <c r="BP1697" s="99">
        <f>SUMIFS(通讯通路门店!$AI:$AI,通讯通路门店!$S:$S,$G1697)</f>
        <v>0</v>
      </c>
      <c r="BQ1697" s="83"/>
    </row>
    <row r="1698" spans="1:69">
      <c r="A1698" s="99" t="str">
        <f>IFERROR(_xlfn.XLOOKUP($G1698,通讯通路门店!$S$4:$S$993933,通讯通路门店!$A$4:$A$993933,0,0),"")</f>
        <v>海南省</v>
      </c>
      <c r="B1698" s="99" t="str">
        <f>IFERROR(_xlfn.XLOOKUP($G1698,通讯通路门店!$S$4:$S$993933,通讯通路门店!$B$4:$B$993933,0,0),"")</f>
        <v>昌江黎族自治县</v>
      </c>
      <c r="C1698" s="99" t="str">
        <f>IFERROR(_xlfn.XLOOKUP($G1698,通讯通路门店!$S$4:$S$993933,通讯通路门店!$C$4:$C$993933,0,0),"")</f>
        <v>昌江黎族自治县</v>
      </c>
      <c r="D1698" s="99" t="str">
        <f>IFERROR(_xlfn.XLOOKUP($G1698,通讯通路门店!$S$4:$S$993933,通讯通路门店!$D$4:$D$993933,0,0),"")</f>
        <v>叉河镇</v>
      </c>
      <c r="E1698" s="83"/>
      <c r="F1698" s="83"/>
      <c r="G1698" s="101"/>
      <c r="H1698" s="102">
        <f>IFERROR(_xlfn.XLOOKUP($G1698,通讯通路门店!$S$4:$S$993933,通讯通路门店!$R$4:$R$993933,0,0),"")</f>
        <v>0</v>
      </c>
      <c r="I1698" s="83"/>
      <c r="J1698" s="83"/>
      <c r="K1698" s="83"/>
      <c r="L1698" s="83"/>
      <c r="M1698" s="83"/>
      <c r="N1698" s="83"/>
      <c r="O1698" s="83"/>
      <c r="P1698" s="83"/>
      <c r="Q1698" s="83"/>
      <c r="R1698" s="83"/>
      <c r="S1698" s="83"/>
      <c r="T1698" s="83"/>
      <c r="U1698" s="99">
        <f>COUNTIF(通讯通路门店!$S:$S,$G1698)</f>
        <v>0</v>
      </c>
      <c r="V1698" s="99">
        <f>COUNTIFS(通讯通路门店!$S:$S,$G1698,通讯通路门店!$J:$J,"综合卖场")</f>
        <v>0</v>
      </c>
      <c r="W1698" s="99">
        <f>SUMIFS(通讯通路门店!$AJ:$AJ,通讯通路门店!$S:$S,通讯客户沙盘!$G1698)</f>
        <v>0</v>
      </c>
      <c r="X1698" s="99">
        <f t="shared" si="130"/>
        <v>0</v>
      </c>
      <c r="Y1698" s="99">
        <f>COUNTIFS(通讯通路门店!$S:$S,$G1698,通讯通路门店!$J:$J,"荣耀体验店")+COUNTIFS(通讯通路门店!$S:$S,$G1698,通讯通路门店!$J:$J,"荣耀授权专卖店")</f>
        <v>0</v>
      </c>
      <c r="Z1698" s="99">
        <f>COUNTIFS(通讯通路门店!$S:$S,$G1698,通讯通路门店!$J:$J,"VIVO体验店")</f>
        <v>0</v>
      </c>
      <c r="AA1698" s="99">
        <f>COUNTIFS(通讯通路门店!$S:$S,$G1698,通讯通路门店!$J:$J,"OPPO体验店")</f>
        <v>0</v>
      </c>
      <c r="AB1698" s="99">
        <f>COUNTIFS(通讯通路门店!$S:$S,$G1698,通讯通路门店!$J:$J,"华为授权体验店")+COUNTIFS(通讯通路门店!$S:$S,$G1698,通讯通路门店!$J:$J,"华为堡垒店")</f>
        <v>0</v>
      </c>
      <c r="AC1698" s="99">
        <f>COUNTIFS(通讯通路门店!$S:$S,$G1698,通讯通路门店!$J:$J,"小米体验店")</f>
        <v>0</v>
      </c>
      <c r="AD1698" s="99">
        <f>COUNTIFS(通讯通路门店!$S:$S,$G1698,通讯通路门店!$J:$J,"苹果体验店")</f>
        <v>0</v>
      </c>
      <c r="AE1698" s="99">
        <f>COUNTIFS(通讯通路门店!$S:$S,$G1698,通讯通路门店!$J:$J,"其他品牌专卖店")</f>
        <v>0</v>
      </c>
      <c r="AF1698" s="99">
        <f>SUMIFS(通讯通路门店!$BI:$BI,通讯通路门店!$S:$S,$G1698)</f>
        <v>0</v>
      </c>
      <c r="AG1698" s="99">
        <f>SUMIFS(通讯通路门店!$BH:$BH,通讯通路门店!$S:$S,$G1698)</f>
        <v>0</v>
      </c>
      <c r="AH1698" s="99">
        <f t="shared" si="131"/>
        <v>0</v>
      </c>
      <c r="AI1698" s="99">
        <f>SUMIFS(通讯通路门店!$BB:$BB,通讯通路门店!$S:$S,$G1698)</f>
        <v>0</v>
      </c>
      <c r="AJ1698" s="99">
        <f>SUMIFS(通讯通路门店!$BE:$BE,通讯通路门店!$S:$S,$G1698)</f>
        <v>0</v>
      </c>
      <c r="AK1698" s="99">
        <f>SUMIFS(通讯通路门店!$BG:$BG,通讯通路门店!$S:$S,$G1698)</f>
        <v>0</v>
      </c>
      <c r="AL1698" s="99">
        <f>SUMIFS(通讯通路门店!$BC:$BC,通讯通路门店!$S:$S,$G1698)</f>
        <v>0</v>
      </c>
      <c r="AM1698" s="99">
        <f>SUMIFS(通讯通路门店!$BD:$BD,通讯通路门店!$S:$S,$G1698)</f>
        <v>0</v>
      </c>
      <c r="AN1698" s="99">
        <f>SUMIFS(通讯通路门店!$BF:$BF,通讯通路门店!$S:$S,$G1698)</f>
        <v>0</v>
      </c>
      <c r="AO1698" s="99">
        <f t="shared" si="132"/>
        <v>0</v>
      </c>
      <c r="AP1698" s="99">
        <f>SUMIFS(通讯通路门店!$K:$K,通讯通路门店!$S:$S,$G1698)</f>
        <v>0</v>
      </c>
      <c r="AQ1698" s="83"/>
      <c r="AR1698" s="99">
        <f>SUMIFS(通讯通路门店!$T:$T,通讯通路门店!$S:$S,$G1698)</f>
        <v>0</v>
      </c>
      <c r="AS1698" s="99">
        <f>SUMIFS(通讯通路门店!$U:$U,通讯通路门店!$S:$S,$G1698)</f>
        <v>0</v>
      </c>
      <c r="AT1698" s="99">
        <f>SUMIFS(通讯通路门店!$V:$V,通讯通路门店!$S:$S,$G1698)</f>
        <v>0</v>
      </c>
      <c r="AU1698" s="99">
        <f>SUMIFS(通讯通路门店!$W:$W,通讯通路门店!$S:$S,$G1698)</f>
        <v>0</v>
      </c>
      <c r="AV1698" s="99">
        <f>SUMIFS(通讯通路门店!$Z:$Z,通讯通路门店!$S:$S,$G1698)</f>
        <v>0</v>
      </c>
      <c r="AW1698" s="99">
        <f>SUMIFS(通讯通路门店!$AB:$AB,通讯通路门店!$S:$S,$G1698)</f>
        <v>0</v>
      </c>
      <c r="AX1698" s="99">
        <f>SUMIFS(通讯通路门店!$X:$X,通讯通路门店!$S:$S,$G1698)</f>
        <v>0</v>
      </c>
      <c r="AY1698" s="99">
        <f>SUMIFS(通讯通路门店!$Y:$Y,通讯通路门店!$S:$S,$G1698)</f>
        <v>0</v>
      </c>
      <c r="AZ1698" s="99">
        <f>SUMIFS(通讯通路门店!$AA:$AA,通讯通路门店!$S:$S,$G1698)</f>
        <v>0</v>
      </c>
      <c r="BA1698" s="99">
        <f t="shared" si="133"/>
        <v>0</v>
      </c>
      <c r="BB1698" s="99">
        <f t="shared" si="134"/>
        <v>0</v>
      </c>
      <c r="BC1698" s="99">
        <f>SUMIFS(通讯通路门店!$W:$W,通讯通路门店!$S:$S,$G1698,通讯通路门店!$J:$J,"荣耀体验店")+SUMIFS(通讯通路门店!$W:$W,通讯通路门店!$S:$S,$G1698,通讯通路门店!$J:$J,"荣耀授权专卖店")</f>
        <v>0</v>
      </c>
      <c r="BD1698" s="99">
        <f>SUMIFS(通讯通路门店!$Z:$Z,通讯通路门店!$S:$S,$G1698,通讯通路门店!$J:$J,"VIVO体验店")</f>
        <v>0</v>
      </c>
      <c r="BE1698" s="99">
        <f>SUMIFS(通讯通路门店!$AB:$AB,通讯通路门店!$S:$S,$G1698,通讯通路门店!$J:$J,"OPPO体验店")</f>
        <v>0</v>
      </c>
      <c r="BF1698" s="99">
        <f>SUMIFS(通讯通路门店!$X:$X,通讯通路门店!$S:$S,$G1698,通讯通路门店!$J:$J,"华为授权体验店")+SUMIFS(通讯通路门店!$AA:$AA,通讯通路门店!$S:$S,$G1698,通讯通路门店!$J:$J,"华为堡垒店")</f>
        <v>0</v>
      </c>
      <c r="BG1698" s="99">
        <f>SUMIFS(通讯通路门店!$Y:$Y,通讯通路门店!$S:$S,$G1698,通讯通路门店!$J:$J,"小米体验店")</f>
        <v>0</v>
      </c>
      <c r="BH1698" s="99">
        <f>SUMIFS(通讯通路门店!$AA:$AA,通讯通路门店!$S:$S,$G1698,通讯通路门店!$J:$J,"苹果体验店")</f>
        <v>0</v>
      </c>
      <c r="BI1698" s="99">
        <f>SUMIFS(通讯通路门店!$K:$K,通讯通路门店!$S:$S,$G1698,通讯通路门店!$J:$J,"其他品牌专卖店")</f>
        <v>0</v>
      </c>
      <c r="BJ1698" s="99">
        <f>SUMIFS(通讯通路门店!$AC:$AC,通讯通路门店!$S:$S,$G1698)</f>
        <v>0</v>
      </c>
      <c r="BK1698" s="99">
        <f>SUMIFS(通讯通路门店!$AD:$AD,通讯通路门店!$S:$S,$G1698)</f>
        <v>0</v>
      </c>
      <c r="BL1698" s="99">
        <f>SUMIFS(通讯通路门店!$AE:$AE,通讯通路门店!$S:$S,$G1698)</f>
        <v>0</v>
      </c>
      <c r="BM1698" s="99">
        <f>SUMIFS(通讯通路门店!$AF:$AF,通讯通路门店!$S:$S,$G1698)</f>
        <v>0</v>
      </c>
      <c r="BN1698" s="99">
        <f>SUMIFS(通讯通路门店!$AG:$AG,通讯通路门店!$S:$S,$G1698)</f>
        <v>0</v>
      </c>
      <c r="BO1698" s="99">
        <f>SUMIFS(通讯通路门店!$AH:$AH,通讯通路门店!$S:$S,$G1698)</f>
        <v>0</v>
      </c>
      <c r="BP1698" s="99">
        <f>SUMIFS(通讯通路门店!$AI:$AI,通讯通路门店!$S:$S,$G1698)</f>
        <v>0</v>
      </c>
      <c r="BQ1698" s="83"/>
    </row>
    <row r="1699" spans="1:69">
      <c r="A1699" s="99" t="str">
        <f>IFERROR(_xlfn.XLOOKUP($G1699,通讯通路门店!$S$4:$S$993933,通讯通路门店!$A$4:$A$993933,0,0),"")</f>
        <v>海南省</v>
      </c>
      <c r="B1699" s="99" t="str">
        <f>IFERROR(_xlfn.XLOOKUP($G1699,通讯通路门店!$S$4:$S$993933,通讯通路门店!$B$4:$B$993933,0,0),"")</f>
        <v>昌江黎族自治县</v>
      </c>
      <c r="C1699" s="99" t="str">
        <f>IFERROR(_xlfn.XLOOKUP($G1699,通讯通路门店!$S$4:$S$993933,通讯通路门店!$C$4:$C$993933,0,0),"")</f>
        <v>昌江黎族自治县</v>
      </c>
      <c r="D1699" s="99" t="str">
        <f>IFERROR(_xlfn.XLOOKUP($G1699,通讯通路门店!$S$4:$S$993933,通讯通路门店!$D$4:$D$993933,0,0),"")</f>
        <v>叉河镇</v>
      </c>
      <c r="E1699" s="83"/>
      <c r="F1699" s="83"/>
      <c r="G1699" s="101"/>
      <c r="H1699" s="102">
        <f>IFERROR(_xlfn.XLOOKUP($G1699,通讯通路门店!$S$4:$S$993933,通讯通路门店!$R$4:$R$993933,0,0),"")</f>
        <v>0</v>
      </c>
      <c r="I1699" s="83"/>
      <c r="J1699" s="83"/>
      <c r="K1699" s="83"/>
      <c r="L1699" s="83"/>
      <c r="M1699" s="83"/>
      <c r="N1699" s="83"/>
      <c r="O1699" s="83"/>
      <c r="P1699" s="83"/>
      <c r="Q1699" s="83"/>
      <c r="R1699" s="83"/>
      <c r="S1699" s="83"/>
      <c r="T1699" s="83"/>
      <c r="U1699" s="99">
        <f>COUNTIF(通讯通路门店!$S:$S,$G1699)</f>
        <v>0</v>
      </c>
      <c r="V1699" s="99">
        <f>COUNTIFS(通讯通路门店!$S:$S,$G1699,通讯通路门店!$J:$J,"综合卖场")</f>
        <v>0</v>
      </c>
      <c r="W1699" s="99">
        <f>SUMIFS(通讯通路门店!$AJ:$AJ,通讯通路门店!$S:$S,通讯客户沙盘!$G1699)</f>
        <v>0</v>
      </c>
      <c r="X1699" s="99">
        <f t="shared" si="130"/>
        <v>0</v>
      </c>
      <c r="Y1699" s="99">
        <f>COUNTIFS(通讯通路门店!$S:$S,$G1699,通讯通路门店!$J:$J,"荣耀体验店")+COUNTIFS(通讯通路门店!$S:$S,$G1699,通讯通路门店!$J:$J,"荣耀授权专卖店")</f>
        <v>0</v>
      </c>
      <c r="Z1699" s="99">
        <f>COUNTIFS(通讯通路门店!$S:$S,$G1699,通讯通路门店!$J:$J,"VIVO体验店")</f>
        <v>0</v>
      </c>
      <c r="AA1699" s="99">
        <f>COUNTIFS(通讯通路门店!$S:$S,$G1699,通讯通路门店!$J:$J,"OPPO体验店")</f>
        <v>0</v>
      </c>
      <c r="AB1699" s="99">
        <f>COUNTIFS(通讯通路门店!$S:$S,$G1699,通讯通路门店!$J:$J,"华为授权体验店")+COUNTIFS(通讯通路门店!$S:$S,$G1699,通讯通路门店!$J:$J,"华为堡垒店")</f>
        <v>0</v>
      </c>
      <c r="AC1699" s="99">
        <f>COUNTIFS(通讯通路门店!$S:$S,$G1699,通讯通路门店!$J:$J,"小米体验店")</f>
        <v>0</v>
      </c>
      <c r="AD1699" s="99">
        <f>COUNTIFS(通讯通路门店!$S:$S,$G1699,通讯通路门店!$J:$J,"苹果体验店")</f>
        <v>0</v>
      </c>
      <c r="AE1699" s="99">
        <f>COUNTIFS(通讯通路门店!$S:$S,$G1699,通讯通路门店!$J:$J,"其他品牌专卖店")</f>
        <v>0</v>
      </c>
      <c r="AF1699" s="99">
        <f>SUMIFS(通讯通路门店!$BI:$BI,通讯通路门店!$S:$S,$G1699)</f>
        <v>0</v>
      </c>
      <c r="AG1699" s="99">
        <f>SUMIFS(通讯通路门店!$BH:$BH,通讯通路门店!$S:$S,$G1699)</f>
        <v>0</v>
      </c>
      <c r="AH1699" s="99">
        <f t="shared" si="131"/>
        <v>0</v>
      </c>
      <c r="AI1699" s="99">
        <f>SUMIFS(通讯通路门店!$BB:$BB,通讯通路门店!$S:$S,$G1699)</f>
        <v>0</v>
      </c>
      <c r="AJ1699" s="99">
        <f>SUMIFS(通讯通路门店!$BE:$BE,通讯通路门店!$S:$S,$G1699)</f>
        <v>0</v>
      </c>
      <c r="AK1699" s="99">
        <f>SUMIFS(通讯通路门店!$BG:$BG,通讯通路门店!$S:$S,$G1699)</f>
        <v>0</v>
      </c>
      <c r="AL1699" s="99">
        <f>SUMIFS(通讯通路门店!$BC:$BC,通讯通路门店!$S:$S,$G1699)</f>
        <v>0</v>
      </c>
      <c r="AM1699" s="99">
        <f>SUMIFS(通讯通路门店!$BD:$BD,通讯通路门店!$S:$S,$G1699)</f>
        <v>0</v>
      </c>
      <c r="AN1699" s="99">
        <f>SUMIFS(通讯通路门店!$BF:$BF,通讯通路门店!$S:$S,$G1699)</f>
        <v>0</v>
      </c>
      <c r="AO1699" s="99">
        <f t="shared" si="132"/>
        <v>0</v>
      </c>
      <c r="AP1699" s="99">
        <f>SUMIFS(通讯通路门店!$K:$K,通讯通路门店!$S:$S,$G1699)</f>
        <v>0</v>
      </c>
      <c r="AQ1699" s="83"/>
      <c r="AR1699" s="99">
        <f>SUMIFS(通讯通路门店!$T:$T,通讯通路门店!$S:$S,$G1699)</f>
        <v>0</v>
      </c>
      <c r="AS1699" s="99">
        <f>SUMIFS(通讯通路门店!$U:$U,通讯通路门店!$S:$S,$G1699)</f>
        <v>0</v>
      </c>
      <c r="AT1699" s="99">
        <f>SUMIFS(通讯通路门店!$V:$V,通讯通路门店!$S:$S,$G1699)</f>
        <v>0</v>
      </c>
      <c r="AU1699" s="99">
        <f>SUMIFS(通讯通路门店!$W:$W,通讯通路门店!$S:$S,$G1699)</f>
        <v>0</v>
      </c>
      <c r="AV1699" s="99">
        <f>SUMIFS(通讯通路门店!$Z:$Z,通讯通路门店!$S:$S,$G1699)</f>
        <v>0</v>
      </c>
      <c r="AW1699" s="99">
        <f>SUMIFS(通讯通路门店!$AB:$AB,通讯通路门店!$S:$S,$G1699)</f>
        <v>0</v>
      </c>
      <c r="AX1699" s="99">
        <f>SUMIFS(通讯通路门店!$X:$X,通讯通路门店!$S:$S,$G1699)</f>
        <v>0</v>
      </c>
      <c r="AY1699" s="99">
        <f>SUMIFS(通讯通路门店!$Y:$Y,通讯通路门店!$S:$S,$G1699)</f>
        <v>0</v>
      </c>
      <c r="AZ1699" s="99">
        <f>SUMIFS(通讯通路门店!$AA:$AA,通讯通路门店!$S:$S,$G1699)</f>
        <v>0</v>
      </c>
      <c r="BA1699" s="99">
        <f t="shared" si="133"/>
        <v>0</v>
      </c>
      <c r="BB1699" s="99">
        <f t="shared" si="134"/>
        <v>0</v>
      </c>
      <c r="BC1699" s="99">
        <f>SUMIFS(通讯通路门店!$W:$W,通讯通路门店!$S:$S,$G1699,通讯通路门店!$J:$J,"荣耀体验店")+SUMIFS(通讯通路门店!$W:$W,通讯通路门店!$S:$S,$G1699,通讯通路门店!$J:$J,"荣耀授权专卖店")</f>
        <v>0</v>
      </c>
      <c r="BD1699" s="99">
        <f>SUMIFS(通讯通路门店!$Z:$Z,通讯通路门店!$S:$S,$G1699,通讯通路门店!$J:$J,"VIVO体验店")</f>
        <v>0</v>
      </c>
      <c r="BE1699" s="99">
        <f>SUMIFS(通讯通路门店!$AB:$AB,通讯通路门店!$S:$S,$G1699,通讯通路门店!$J:$J,"OPPO体验店")</f>
        <v>0</v>
      </c>
      <c r="BF1699" s="99">
        <f>SUMIFS(通讯通路门店!$X:$X,通讯通路门店!$S:$S,$G1699,通讯通路门店!$J:$J,"华为授权体验店")+SUMIFS(通讯通路门店!$AA:$AA,通讯通路门店!$S:$S,$G1699,通讯通路门店!$J:$J,"华为堡垒店")</f>
        <v>0</v>
      </c>
      <c r="BG1699" s="99">
        <f>SUMIFS(通讯通路门店!$Y:$Y,通讯通路门店!$S:$S,$G1699,通讯通路门店!$J:$J,"小米体验店")</f>
        <v>0</v>
      </c>
      <c r="BH1699" s="99">
        <f>SUMIFS(通讯通路门店!$AA:$AA,通讯通路门店!$S:$S,$G1699,通讯通路门店!$J:$J,"苹果体验店")</f>
        <v>0</v>
      </c>
      <c r="BI1699" s="99">
        <f>SUMIFS(通讯通路门店!$K:$K,通讯通路门店!$S:$S,$G1699,通讯通路门店!$J:$J,"其他品牌专卖店")</f>
        <v>0</v>
      </c>
      <c r="BJ1699" s="99">
        <f>SUMIFS(通讯通路门店!$AC:$AC,通讯通路门店!$S:$S,$G1699)</f>
        <v>0</v>
      </c>
      <c r="BK1699" s="99">
        <f>SUMIFS(通讯通路门店!$AD:$AD,通讯通路门店!$S:$S,$G1699)</f>
        <v>0</v>
      </c>
      <c r="BL1699" s="99">
        <f>SUMIFS(通讯通路门店!$AE:$AE,通讯通路门店!$S:$S,$G1699)</f>
        <v>0</v>
      </c>
      <c r="BM1699" s="99">
        <f>SUMIFS(通讯通路门店!$AF:$AF,通讯通路门店!$S:$S,$G1699)</f>
        <v>0</v>
      </c>
      <c r="BN1699" s="99">
        <f>SUMIFS(通讯通路门店!$AG:$AG,通讯通路门店!$S:$S,$G1699)</f>
        <v>0</v>
      </c>
      <c r="BO1699" s="99">
        <f>SUMIFS(通讯通路门店!$AH:$AH,通讯通路门店!$S:$S,$G1699)</f>
        <v>0</v>
      </c>
      <c r="BP1699" s="99">
        <f>SUMIFS(通讯通路门店!$AI:$AI,通讯通路门店!$S:$S,$G1699)</f>
        <v>0</v>
      </c>
      <c r="BQ1699" s="83"/>
    </row>
    <row r="1700" spans="1:69">
      <c r="A1700" s="99" t="str">
        <f>IFERROR(_xlfn.XLOOKUP($G1700,通讯通路门店!$S$4:$S$993933,通讯通路门店!$A$4:$A$993933,0,0),"")</f>
        <v>海南省</v>
      </c>
      <c r="B1700" s="99" t="str">
        <f>IFERROR(_xlfn.XLOOKUP($G1700,通讯通路门店!$S$4:$S$993933,通讯通路门店!$B$4:$B$993933,0,0),"")</f>
        <v>昌江黎族自治县</v>
      </c>
      <c r="C1700" s="99" t="str">
        <f>IFERROR(_xlfn.XLOOKUP($G1700,通讯通路门店!$S$4:$S$993933,通讯通路门店!$C$4:$C$993933,0,0),"")</f>
        <v>昌江黎族自治县</v>
      </c>
      <c r="D1700" s="99" t="str">
        <f>IFERROR(_xlfn.XLOOKUP($G1700,通讯通路门店!$S$4:$S$993933,通讯通路门店!$D$4:$D$993933,0,0),"")</f>
        <v>叉河镇</v>
      </c>
      <c r="E1700" s="83"/>
      <c r="F1700" s="83"/>
      <c r="G1700" s="101"/>
      <c r="H1700" s="102">
        <f>IFERROR(_xlfn.XLOOKUP($G1700,通讯通路门店!$S$4:$S$993933,通讯通路门店!$R$4:$R$993933,0,0),"")</f>
        <v>0</v>
      </c>
      <c r="I1700" s="83"/>
      <c r="J1700" s="83"/>
      <c r="K1700" s="83"/>
      <c r="L1700" s="83"/>
      <c r="M1700" s="83"/>
      <c r="N1700" s="83"/>
      <c r="O1700" s="83"/>
      <c r="P1700" s="83"/>
      <c r="Q1700" s="83"/>
      <c r="R1700" s="83"/>
      <c r="S1700" s="83"/>
      <c r="T1700" s="83"/>
      <c r="U1700" s="99">
        <f>COUNTIF(通讯通路门店!$S:$S,$G1700)</f>
        <v>0</v>
      </c>
      <c r="V1700" s="99">
        <f>COUNTIFS(通讯通路门店!$S:$S,$G1700,通讯通路门店!$J:$J,"综合卖场")</f>
        <v>0</v>
      </c>
      <c r="W1700" s="99">
        <f>SUMIFS(通讯通路门店!$AJ:$AJ,通讯通路门店!$S:$S,通讯客户沙盘!$G1700)</f>
        <v>0</v>
      </c>
      <c r="X1700" s="99">
        <f t="shared" si="130"/>
        <v>0</v>
      </c>
      <c r="Y1700" s="99">
        <f>COUNTIFS(通讯通路门店!$S:$S,$G1700,通讯通路门店!$J:$J,"荣耀体验店")+COUNTIFS(通讯通路门店!$S:$S,$G1700,通讯通路门店!$J:$J,"荣耀授权专卖店")</f>
        <v>0</v>
      </c>
      <c r="Z1700" s="99">
        <f>COUNTIFS(通讯通路门店!$S:$S,$G1700,通讯通路门店!$J:$J,"VIVO体验店")</f>
        <v>0</v>
      </c>
      <c r="AA1700" s="99">
        <f>COUNTIFS(通讯通路门店!$S:$S,$G1700,通讯通路门店!$J:$J,"OPPO体验店")</f>
        <v>0</v>
      </c>
      <c r="AB1700" s="99">
        <f>COUNTIFS(通讯通路门店!$S:$S,$G1700,通讯通路门店!$J:$J,"华为授权体验店")+COUNTIFS(通讯通路门店!$S:$S,$G1700,通讯通路门店!$J:$J,"华为堡垒店")</f>
        <v>0</v>
      </c>
      <c r="AC1700" s="99">
        <f>COUNTIFS(通讯通路门店!$S:$S,$G1700,通讯通路门店!$J:$J,"小米体验店")</f>
        <v>0</v>
      </c>
      <c r="AD1700" s="99">
        <f>COUNTIFS(通讯通路门店!$S:$S,$G1700,通讯通路门店!$J:$J,"苹果体验店")</f>
        <v>0</v>
      </c>
      <c r="AE1700" s="99">
        <f>COUNTIFS(通讯通路门店!$S:$S,$G1700,通讯通路门店!$J:$J,"其他品牌专卖店")</f>
        <v>0</v>
      </c>
      <c r="AF1700" s="99">
        <f>SUMIFS(通讯通路门店!$BI:$BI,通讯通路门店!$S:$S,$G1700)</f>
        <v>0</v>
      </c>
      <c r="AG1700" s="99">
        <f>SUMIFS(通讯通路门店!$BH:$BH,通讯通路门店!$S:$S,$G1700)</f>
        <v>0</v>
      </c>
      <c r="AH1700" s="99">
        <f t="shared" si="131"/>
        <v>0</v>
      </c>
      <c r="AI1700" s="99">
        <f>SUMIFS(通讯通路门店!$BB:$BB,通讯通路门店!$S:$S,$G1700)</f>
        <v>0</v>
      </c>
      <c r="AJ1700" s="99">
        <f>SUMIFS(通讯通路门店!$BE:$BE,通讯通路门店!$S:$S,$G1700)</f>
        <v>0</v>
      </c>
      <c r="AK1700" s="99">
        <f>SUMIFS(通讯通路门店!$BG:$BG,通讯通路门店!$S:$S,$G1700)</f>
        <v>0</v>
      </c>
      <c r="AL1700" s="99">
        <f>SUMIFS(通讯通路门店!$BC:$BC,通讯通路门店!$S:$S,$G1700)</f>
        <v>0</v>
      </c>
      <c r="AM1700" s="99">
        <f>SUMIFS(通讯通路门店!$BD:$BD,通讯通路门店!$S:$S,$G1700)</f>
        <v>0</v>
      </c>
      <c r="AN1700" s="99">
        <f>SUMIFS(通讯通路门店!$BF:$BF,通讯通路门店!$S:$S,$G1700)</f>
        <v>0</v>
      </c>
      <c r="AO1700" s="99">
        <f t="shared" si="132"/>
        <v>0</v>
      </c>
      <c r="AP1700" s="99">
        <f>SUMIFS(通讯通路门店!$K:$K,通讯通路门店!$S:$S,$G1700)</f>
        <v>0</v>
      </c>
      <c r="AQ1700" s="83"/>
      <c r="AR1700" s="99">
        <f>SUMIFS(通讯通路门店!$T:$T,通讯通路门店!$S:$S,$G1700)</f>
        <v>0</v>
      </c>
      <c r="AS1700" s="99">
        <f>SUMIFS(通讯通路门店!$U:$U,通讯通路门店!$S:$S,$G1700)</f>
        <v>0</v>
      </c>
      <c r="AT1700" s="99">
        <f>SUMIFS(通讯通路门店!$V:$V,通讯通路门店!$S:$S,$G1700)</f>
        <v>0</v>
      </c>
      <c r="AU1700" s="99">
        <f>SUMIFS(通讯通路门店!$W:$W,通讯通路门店!$S:$S,$G1700)</f>
        <v>0</v>
      </c>
      <c r="AV1700" s="99">
        <f>SUMIFS(通讯通路门店!$Z:$Z,通讯通路门店!$S:$S,$G1700)</f>
        <v>0</v>
      </c>
      <c r="AW1700" s="99">
        <f>SUMIFS(通讯通路门店!$AB:$AB,通讯通路门店!$S:$S,$G1700)</f>
        <v>0</v>
      </c>
      <c r="AX1700" s="99">
        <f>SUMIFS(通讯通路门店!$X:$X,通讯通路门店!$S:$S,$G1700)</f>
        <v>0</v>
      </c>
      <c r="AY1700" s="99">
        <f>SUMIFS(通讯通路门店!$Y:$Y,通讯通路门店!$S:$S,$G1700)</f>
        <v>0</v>
      </c>
      <c r="AZ1700" s="99">
        <f>SUMIFS(通讯通路门店!$AA:$AA,通讯通路门店!$S:$S,$G1700)</f>
        <v>0</v>
      </c>
      <c r="BA1700" s="99">
        <f t="shared" si="133"/>
        <v>0</v>
      </c>
      <c r="BB1700" s="99">
        <f t="shared" si="134"/>
        <v>0</v>
      </c>
      <c r="BC1700" s="99">
        <f>SUMIFS(通讯通路门店!$W:$W,通讯通路门店!$S:$S,$G1700,通讯通路门店!$J:$J,"荣耀体验店")+SUMIFS(通讯通路门店!$W:$W,通讯通路门店!$S:$S,$G1700,通讯通路门店!$J:$J,"荣耀授权专卖店")</f>
        <v>0</v>
      </c>
      <c r="BD1700" s="99">
        <f>SUMIFS(通讯通路门店!$Z:$Z,通讯通路门店!$S:$S,$G1700,通讯通路门店!$J:$J,"VIVO体验店")</f>
        <v>0</v>
      </c>
      <c r="BE1700" s="99">
        <f>SUMIFS(通讯通路门店!$AB:$AB,通讯通路门店!$S:$S,$G1700,通讯通路门店!$J:$J,"OPPO体验店")</f>
        <v>0</v>
      </c>
      <c r="BF1700" s="99">
        <f>SUMIFS(通讯通路门店!$X:$X,通讯通路门店!$S:$S,$G1700,通讯通路门店!$J:$J,"华为授权体验店")+SUMIFS(通讯通路门店!$AA:$AA,通讯通路门店!$S:$S,$G1700,通讯通路门店!$J:$J,"华为堡垒店")</f>
        <v>0</v>
      </c>
      <c r="BG1700" s="99">
        <f>SUMIFS(通讯通路门店!$Y:$Y,通讯通路门店!$S:$S,$G1700,通讯通路门店!$J:$J,"小米体验店")</f>
        <v>0</v>
      </c>
      <c r="BH1700" s="99">
        <f>SUMIFS(通讯通路门店!$AA:$AA,通讯通路门店!$S:$S,$G1700,通讯通路门店!$J:$J,"苹果体验店")</f>
        <v>0</v>
      </c>
      <c r="BI1700" s="99">
        <f>SUMIFS(通讯通路门店!$K:$K,通讯通路门店!$S:$S,$G1700,通讯通路门店!$J:$J,"其他品牌专卖店")</f>
        <v>0</v>
      </c>
      <c r="BJ1700" s="99">
        <f>SUMIFS(通讯通路门店!$AC:$AC,通讯通路门店!$S:$S,$G1700)</f>
        <v>0</v>
      </c>
      <c r="BK1700" s="99">
        <f>SUMIFS(通讯通路门店!$AD:$AD,通讯通路门店!$S:$S,$G1700)</f>
        <v>0</v>
      </c>
      <c r="BL1700" s="99">
        <f>SUMIFS(通讯通路门店!$AE:$AE,通讯通路门店!$S:$S,$G1700)</f>
        <v>0</v>
      </c>
      <c r="BM1700" s="99">
        <f>SUMIFS(通讯通路门店!$AF:$AF,通讯通路门店!$S:$S,$G1700)</f>
        <v>0</v>
      </c>
      <c r="BN1700" s="99">
        <f>SUMIFS(通讯通路门店!$AG:$AG,通讯通路门店!$S:$S,$G1700)</f>
        <v>0</v>
      </c>
      <c r="BO1700" s="99">
        <f>SUMIFS(通讯通路门店!$AH:$AH,通讯通路门店!$S:$S,$G1700)</f>
        <v>0</v>
      </c>
      <c r="BP1700" s="99">
        <f>SUMIFS(通讯通路门店!$AI:$AI,通讯通路门店!$S:$S,$G1700)</f>
        <v>0</v>
      </c>
      <c r="BQ1700" s="83"/>
    </row>
    <row r="1701" spans="1:69">
      <c r="A1701" s="99" t="str">
        <f>IFERROR(_xlfn.XLOOKUP($G1701,通讯通路门店!$S$4:$S$993933,通讯通路门店!$A$4:$A$993933,0,0),"")</f>
        <v>海南省</v>
      </c>
      <c r="B1701" s="99" t="str">
        <f>IFERROR(_xlfn.XLOOKUP($G1701,通讯通路门店!$S$4:$S$993933,通讯通路门店!$B$4:$B$993933,0,0),"")</f>
        <v>昌江黎族自治县</v>
      </c>
      <c r="C1701" s="99" t="str">
        <f>IFERROR(_xlfn.XLOOKUP($G1701,通讯通路门店!$S$4:$S$993933,通讯通路门店!$C$4:$C$993933,0,0),"")</f>
        <v>昌江黎族自治县</v>
      </c>
      <c r="D1701" s="99" t="str">
        <f>IFERROR(_xlfn.XLOOKUP($G1701,通讯通路门店!$S$4:$S$993933,通讯通路门店!$D$4:$D$993933,0,0),"")</f>
        <v>叉河镇</v>
      </c>
      <c r="E1701" s="83"/>
      <c r="F1701" s="83"/>
      <c r="G1701" s="101"/>
      <c r="H1701" s="102">
        <f>IFERROR(_xlfn.XLOOKUP($G1701,通讯通路门店!$S$4:$S$993933,通讯通路门店!$R$4:$R$993933,0,0),"")</f>
        <v>0</v>
      </c>
      <c r="I1701" s="83"/>
      <c r="J1701" s="83"/>
      <c r="K1701" s="83"/>
      <c r="L1701" s="83"/>
      <c r="M1701" s="83"/>
      <c r="N1701" s="83"/>
      <c r="O1701" s="83"/>
      <c r="P1701" s="83"/>
      <c r="Q1701" s="83"/>
      <c r="R1701" s="83"/>
      <c r="S1701" s="83"/>
      <c r="T1701" s="83"/>
      <c r="U1701" s="99">
        <f>COUNTIF(通讯通路门店!$S:$S,$G1701)</f>
        <v>0</v>
      </c>
      <c r="V1701" s="99">
        <f>COUNTIFS(通讯通路门店!$S:$S,$G1701,通讯通路门店!$J:$J,"综合卖场")</f>
        <v>0</v>
      </c>
      <c r="W1701" s="99">
        <f>SUMIFS(通讯通路门店!$AJ:$AJ,通讯通路门店!$S:$S,通讯客户沙盘!$G1701)</f>
        <v>0</v>
      </c>
      <c r="X1701" s="99">
        <f t="shared" si="130"/>
        <v>0</v>
      </c>
      <c r="Y1701" s="99">
        <f>COUNTIFS(通讯通路门店!$S:$S,$G1701,通讯通路门店!$J:$J,"荣耀体验店")+COUNTIFS(通讯通路门店!$S:$S,$G1701,通讯通路门店!$J:$J,"荣耀授权专卖店")</f>
        <v>0</v>
      </c>
      <c r="Z1701" s="99">
        <f>COUNTIFS(通讯通路门店!$S:$S,$G1701,通讯通路门店!$J:$J,"VIVO体验店")</f>
        <v>0</v>
      </c>
      <c r="AA1701" s="99">
        <f>COUNTIFS(通讯通路门店!$S:$S,$G1701,通讯通路门店!$J:$J,"OPPO体验店")</f>
        <v>0</v>
      </c>
      <c r="AB1701" s="99">
        <f>COUNTIFS(通讯通路门店!$S:$S,$G1701,通讯通路门店!$J:$J,"华为授权体验店")+COUNTIFS(通讯通路门店!$S:$S,$G1701,通讯通路门店!$J:$J,"华为堡垒店")</f>
        <v>0</v>
      </c>
      <c r="AC1701" s="99">
        <f>COUNTIFS(通讯通路门店!$S:$S,$G1701,通讯通路门店!$J:$J,"小米体验店")</f>
        <v>0</v>
      </c>
      <c r="AD1701" s="99">
        <f>COUNTIFS(通讯通路门店!$S:$S,$G1701,通讯通路门店!$J:$J,"苹果体验店")</f>
        <v>0</v>
      </c>
      <c r="AE1701" s="99">
        <f>COUNTIFS(通讯通路门店!$S:$S,$G1701,通讯通路门店!$J:$J,"其他品牌专卖店")</f>
        <v>0</v>
      </c>
      <c r="AF1701" s="99">
        <f>SUMIFS(通讯通路门店!$BI:$BI,通讯通路门店!$S:$S,$G1701)</f>
        <v>0</v>
      </c>
      <c r="AG1701" s="99">
        <f>SUMIFS(通讯通路门店!$BH:$BH,通讯通路门店!$S:$S,$G1701)</f>
        <v>0</v>
      </c>
      <c r="AH1701" s="99">
        <f t="shared" si="131"/>
        <v>0</v>
      </c>
      <c r="AI1701" s="99">
        <f>SUMIFS(通讯通路门店!$BB:$BB,通讯通路门店!$S:$S,$G1701)</f>
        <v>0</v>
      </c>
      <c r="AJ1701" s="99">
        <f>SUMIFS(通讯通路门店!$BE:$BE,通讯通路门店!$S:$S,$G1701)</f>
        <v>0</v>
      </c>
      <c r="AK1701" s="99">
        <f>SUMIFS(通讯通路门店!$BG:$BG,通讯通路门店!$S:$S,$G1701)</f>
        <v>0</v>
      </c>
      <c r="AL1701" s="99">
        <f>SUMIFS(通讯通路门店!$BC:$BC,通讯通路门店!$S:$S,$G1701)</f>
        <v>0</v>
      </c>
      <c r="AM1701" s="99">
        <f>SUMIFS(通讯通路门店!$BD:$BD,通讯通路门店!$S:$S,$G1701)</f>
        <v>0</v>
      </c>
      <c r="AN1701" s="99">
        <f>SUMIFS(通讯通路门店!$BF:$BF,通讯通路门店!$S:$S,$G1701)</f>
        <v>0</v>
      </c>
      <c r="AO1701" s="99">
        <f t="shared" si="132"/>
        <v>0</v>
      </c>
      <c r="AP1701" s="99">
        <f>SUMIFS(通讯通路门店!$K:$K,通讯通路门店!$S:$S,$G1701)</f>
        <v>0</v>
      </c>
      <c r="AQ1701" s="83"/>
      <c r="AR1701" s="99">
        <f>SUMIFS(通讯通路门店!$T:$T,通讯通路门店!$S:$S,$G1701)</f>
        <v>0</v>
      </c>
      <c r="AS1701" s="99">
        <f>SUMIFS(通讯通路门店!$U:$U,通讯通路门店!$S:$S,$G1701)</f>
        <v>0</v>
      </c>
      <c r="AT1701" s="99">
        <f>SUMIFS(通讯通路门店!$V:$V,通讯通路门店!$S:$S,$G1701)</f>
        <v>0</v>
      </c>
      <c r="AU1701" s="99">
        <f>SUMIFS(通讯通路门店!$W:$W,通讯通路门店!$S:$S,$G1701)</f>
        <v>0</v>
      </c>
      <c r="AV1701" s="99">
        <f>SUMIFS(通讯通路门店!$Z:$Z,通讯通路门店!$S:$S,$G1701)</f>
        <v>0</v>
      </c>
      <c r="AW1701" s="99">
        <f>SUMIFS(通讯通路门店!$AB:$AB,通讯通路门店!$S:$S,$G1701)</f>
        <v>0</v>
      </c>
      <c r="AX1701" s="99">
        <f>SUMIFS(通讯通路门店!$X:$X,通讯通路门店!$S:$S,$G1701)</f>
        <v>0</v>
      </c>
      <c r="AY1701" s="99">
        <f>SUMIFS(通讯通路门店!$Y:$Y,通讯通路门店!$S:$S,$G1701)</f>
        <v>0</v>
      </c>
      <c r="AZ1701" s="99">
        <f>SUMIFS(通讯通路门店!$AA:$AA,通讯通路门店!$S:$S,$G1701)</f>
        <v>0</v>
      </c>
      <c r="BA1701" s="99">
        <f t="shared" si="133"/>
        <v>0</v>
      </c>
      <c r="BB1701" s="99">
        <f t="shared" si="134"/>
        <v>0</v>
      </c>
      <c r="BC1701" s="99">
        <f>SUMIFS(通讯通路门店!$W:$W,通讯通路门店!$S:$S,$G1701,通讯通路门店!$J:$J,"荣耀体验店")+SUMIFS(通讯通路门店!$W:$W,通讯通路门店!$S:$S,$G1701,通讯通路门店!$J:$J,"荣耀授权专卖店")</f>
        <v>0</v>
      </c>
      <c r="BD1701" s="99">
        <f>SUMIFS(通讯通路门店!$Z:$Z,通讯通路门店!$S:$S,$G1701,通讯通路门店!$J:$J,"VIVO体验店")</f>
        <v>0</v>
      </c>
      <c r="BE1701" s="99">
        <f>SUMIFS(通讯通路门店!$AB:$AB,通讯通路门店!$S:$S,$G1701,通讯通路门店!$J:$J,"OPPO体验店")</f>
        <v>0</v>
      </c>
      <c r="BF1701" s="99">
        <f>SUMIFS(通讯通路门店!$X:$X,通讯通路门店!$S:$S,$G1701,通讯通路门店!$J:$J,"华为授权体验店")+SUMIFS(通讯通路门店!$AA:$AA,通讯通路门店!$S:$S,$G1701,通讯通路门店!$J:$J,"华为堡垒店")</f>
        <v>0</v>
      </c>
      <c r="BG1701" s="99">
        <f>SUMIFS(通讯通路门店!$Y:$Y,通讯通路门店!$S:$S,$G1701,通讯通路门店!$J:$J,"小米体验店")</f>
        <v>0</v>
      </c>
      <c r="BH1701" s="99">
        <f>SUMIFS(通讯通路门店!$AA:$AA,通讯通路门店!$S:$S,$G1701,通讯通路门店!$J:$J,"苹果体验店")</f>
        <v>0</v>
      </c>
      <c r="BI1701" s="99">
        <f>SUMIFS(通讯通路门店!$K:$K,通讯通路门店!$S:$S,$G1701,通讯通路门店!$J:$J,"其他品牌专卖店")</f>
        <v>0</v>
      </c>
      <c r="BJ1701" s="99">
        <f>SUMIFS(通讯通路门店!$AC:$AC,通讯通路门店!$S:$S,$G1701)</f>
        <v>0</v>
      </c>
      <c r="BK1701" s="99">
        <f>SUMIFS(通讯通路门店!$AD:$AD,通讯通路门店!$S:$S,$G1701)</f>
        <v>0</v>
      </c>
      <c r="BL1701" s="99">
        <f>SUMIFS(通讯通路门店!$AE:$AE,通讯通路门店!$S:$S,$G1701)</f>
        <v>0</v>
      </c>
      <c r="BM1701" s="99">
        <f>SUMIFS(通讯通路门店!$AF:$AF,通讯通路门店!$S:$S,$G1701)</f>
        <v>0</v>
      </c>
      <c r="BN1701" s="99">
        <f>SUMIFS(通讯通路门店!$AG:$AG,通讯通路门店!$S:$S,$G1701)</f>
        <v>0</v>
      </c>
      <c r="BO1701" s="99">
        <f>SUMIFS(通讯通路门店!$AH:$AH,通讯通路门店!$S:$S,$G1701)</f>
        <v>0</v>
      </c>
      <c r="BP1701" s="99">
        <f>SUMIFS(通讯通路门店!$AI:$AI,通讯通路门店!$S:$S,$G1701)</f>
        <v>0</v>
      </c>
      <c r="BQ1701" s="83"/>
    </row>
    <row r="1702" spans="1:69">
      <c r="A1702" s="99" t="str">
        <f>IFERROR(_xlfn.XLOOKUP($G1702,通讯通路门店!$S$4:$S$993933,通讯通路门店!$A$4:$A$993933,0,0),"")</f>
        <v>海南省</v>
      </c>
      <c r="B1702" s="99" t="str">
        <f>IFERROR(_xlfn.XLOOKUP($G1702,通讯通路门店!$S$4:$S$993933,通讯通路门店!$B$4:$B$993933,0,0),"")</f>
        <v>昌江黎族自治县</v>
      </c>
      <c r="C1702" s="99" t="str">
        <f>IFERROR(_xlfn.XLOOKUP($G1702,通讯通路门店!$S$4:$S$993933,通讯通路门店!$C$4:$C$993933,0,0),"")</f>
        <v>昌江黎族自治县</v>
      </c>
      <c r="D1702" s="99" t="str">
        <f>IFERROR(_xlfn.XLOOKUP($G1702,通讯通路门店!$S$4:$S$993933,通讯通路门店!$D$4:$D$993933,0,0),"")</f>
        <v>叉河镇</v>
      </c>
      <c r="E1702" s="83"/>
      <c r="F1702" s="83"/>
      <c r="G1702" s="101"/>
      <c r="H1702" s="102">
        <f>IFERROR(_xlfn.XLOOKUP($G1702,通讯通路门店!$S$4:$S$993933,通讯通路门店!$R$4:$R$993933,0,0),"")</f>
        <v>0</v>
      </c>
      <c r="I1702" s="83"/>
      <c r="J1702" s="83"/>
      <c r="K1702" s="83"/>
      <c r="L1702" s="83"/>
      <c r="M1702" s="83"/>
      <c r="N1702" s="83"/>
      <c r="O1702" s="83"/>
      <c r="P1702" s="83"/>
      <c r="Q1702" s="83"/>
      <c r="R1702" s="83"/>
      <c r="S1702" s="83"/>
      <c r="T1702" s="83"/>
      <c r="U1702" s="99">
        <f>COUNTIF(通讯通路门店!$S:$S,$G1702)</f>
        <v>0</v>
      </c>
      <c r="V1702" s="99">
        <f>COUNTIFS(通讯通路门店!$S:$S,$G1702,通讯通路门店!$J:$J,"综合卖场")</f>
        <v>0</v>
      </c>
      <c r="W1702" s="99">
        <f>SUMIFS(通讯通路门店!$AJ:$AJ,通讯通路门店!$S:$S,通讯客户沙盘!$G1702)</f>
        <v>0</v>
      </c>
      <c r="X1702" s="99">
        <f t="shared" si="130"/>
        <v>0</v>
      </c>
      <c r="Y1702" s="99">
        <f>COUNTIFS(通讯通路门店!$S:$S,$G1702,通讯通路门店!$J:$J,"荣耀体验店")+COUNTIFS(通讯通路门店!$S:$S,$G1702,通讯通路门店!$J:$J,"荣耀授权专卖店")</f>
        <v>0</v>
      </c>
      <c r="Z1702" s="99">
        <f>COUNTIFS(通讯通路门店!$S:$S,$G1702,通讯通路门店!$J:$J,"VIVO体验店")</f>
        <v>0</v>
      </c>
      <c r="AA1702" s="99">
        <f>COUNTIFS(通讯通路门店!$S:$S,$G1702,通讯通路门店!$J:$J,"OPPO体验店")</f>
        <v>0</v>
      </c>
      <c r="AB1702" s="99">
        <f>COUNTIFS(通讯通路门店!$S:$S,$G1702,通讯通路门店!$J:$J,"华为授权体验店")+COUNTIFS(通讯通路门店!$S:$S,$G1702,通讯通路门店!$J:$J,"华为堡垒店")</f>
        <v>0</v>
      </c>
      <c r="AC1702" s="99">
        <f>COUNTIFS(通讯通路门店!$S:$S,$G1702,通讯通路门店!$J:$J,"小米体验店")</f>
        <v>0</v>
      </c>
      <c r="AD1702" s="99">
        <f>COUNTIFS(通讯通路门店!$S:$S,$G1702,通讯通路门店!$J:$J,"苹果体验店")</f>
        <v>0</v>
      </c>
      <c r="AE1702" s="99">
        <f>COUNTIFS(通讯通路门店!$S:$S,$G1702,通讯通路门店!$J:$J,"其他品牌专卖店")</f>
        <v>0</v>
      </c>
      <c r="AF1702" s="99">
        <f>SUMIFS(通讯通路门店!$BI:$BI,通讯通路门店!$S:$S,$G1702)</f>
        <v>0</v>
      </c>
      <c r="AG1702" s="99">
        <f>SUMIFS(通讯通路门店!$BH:$BH,通讯通路门店!$S:$S,$G1702)</f>
        <v>0</v>
      </c>
      <c r="AH1702" s="99">
        <f t="shared" si="131"/>
        <v>0</v>
      </c>
      <c r="AI1702" s="99">
        <f>SUMIFS(通讯通路门店!$BB:$BB,通讯通路门店!$S:$S,$G1702)</f>
        <v>0</v>
      </c>
      <c r="AJ1702" s="99">
        <f>SUMIFS(通讯通路门店!$BE:$BE,通讯通路门店!$S:$S,$G1702)</f>
        <v>0</v>
      </c>
      <c r="AK1702" s="99">
        <f>SUMIFS(通讯通路门店!$BG:$BG,通讯通路门店!$S:$S,$G1702)</f>
        <v>0</v>
      </c>
      <c r="AL1702" s="99">
        <f>SUMIFS(通讯通路门店!$BC:$BC,通讯通路门店!$S:$S,$G1702)</f>
        <v>0</v>
      </c>
      <c r="AM1702" s="99">
        <f>SUMIFS(通讯通路门店!$BD:$BD,通讯通路门店!$S:$S,$G1702)</f>
        <v>0</v>
      </c>
      <c r="AN1702" s="99">
        <f>SUMIFS(通讯通路门店!$BF:$BF,通讯通路门店!$S:$S,$G1702)</f>
        <v>0</v>
      </c>
      <c r="AO1702" s="99">
        <f t="shared" si="132"/>
        <v>0</v>
      </c>
      <c r="AP1702" s="99">
        <f>SUMIFS(通讯通路门店!$K:$K,通讯通路门店!$S:$S,$G1702)</f>
        <v>0</v>
      </c>
      <c r="AQ1702" s="83"/>
      <c r="AR1702" s="99">
        <f>SUMIFS(通讯通路门店!$T:$T,通讯通路门店!$S:$S,$G1702)</f>
        <v>0</v>
      </c>
      <c r="AS1702" s="99">
        <f>SUMIFS(通讯通路门店!$U:$U,通讯通路门店!$S:$S,$G1702)</f>
        <v>0</v>
      </c>
      <c r="AT1702" s="99">
        <f>SUMIFS(通讯通路门店!$V:$V,通讯通路门店!$S:$S,$G1702)</f>
        <v>0</v>
      </c>
      <c r="AU1702" s="99">
        <f>SUMIFS(通讯通路门店!$W:$W,通讯通路门店!$S:$S,$G1702)</f>
        <v>0</v>
      </c>
      <c r="AV1702" s="99">
        <f>SUMIFS(通讯通路门店!$Z:$Z,通讯通路门店!$S:$S,$G1702)</f>
        <v>0</v>
      </c>
      <c r="AW1702" s="99">
        <f>SUMIFS(通讯通路门店!$AB:$AB,通讯通路门店!$S:$S,$G1702)</f>
        <v>0</v>
      </c>
      <c r="AX1702" s="99">
        <f>SUMIFS(通讯通路门店!$X:$X,通讯通路门店!$S:$S,$G1702)</f>
        <v>0</v>
      </c>
      <c r="AY1702" s="99">
        <f>SUMIFS(通讯通路门店!$Y:$Y,通讯通路门店!$S:$S,$G1702)</f>
        <v>0</v>
      </c>
      <c r="AZ1702" s="99">
        <f>SUMIFS(通讯通路门店!$AA:$AA,通讯通路门店!$S:$S,$G1702)</f>
        <v>0</v>
      </c>
      <c r="BA1702" s="99">
        <f t="shared" si="133"/>
        <v>0</v>
      </c>
      <c r="BB1702" s="99">
        <f t="shared" si="134"/>
        <v>0</v>
      </c>
      <c r="BC1702" s="99">
        <f>SUMIFS(通讯通路门店!$W:$W,通讯通路门店!$S:$S,$G1702,通讯通路门店!$J:$J,"荣耀体验店")+SUMIFS(通讯通路门店!$W:$W,通讯通路门店!$S:$S,$G1702,通讯通路门店!$J:$J,"荣耀授权专卖店")</f>
        <v>0</v>
      </c>
      <c r="BD1702" s="99">
        <f>SUMIFS(通讯通路门店!$Z:$Z,通讯通路门店!$S:$S,$G1702,通讯通路门店!$J:$J,"VIVO体验店")</f>
        <v>0</v>
      </c>
      <c r="BE1702" s="99">
        <f>SUMIFS(通讯通路门店!$AB:$AB,通讯通路门店!$S:$S,$G1702,通讯通路门店!$J:$J,"OPPO体验店")</f>
        <v>0</v>
      </c>
      <c r="BF1702" s="99">
        <f>SUMIFS(通讯通路门店!$X:$X,通讯通路门店!$S:$S,$G1702,通讯通路门店!$J:$J,"华为授权体验店")+SUMIFS(通讯通路门店!$AA:$AA,通讯通路门店!$S:$S,$G1702,通讯通路门店!$J:$J,"华为堡垒店")</f>
        <v>0</v>
      </c>
      <c r="BG1702" s="99">
        <f>SUMIFS(通讯通路门店!$Y:$Y,通讯通路门店!$S:$S,$G1702,通讯通路门店!$J:$J,"小米体验店")</f>
        <v>0</v>
      </c>
      <c r="BH1702" s="99">
        <f>SUMIFS(通讯通路门店!$AA:$AA,通讯通路门店!$S:$S,$G1702,通讯通路门店!$J:$J,"苹果体验店")</f>
        <v>0</v>
      </c>
      <c r="BI1702" s="99">
        <f>SUMIFS(通讯通路门店!$K:$K,通讯通路门店!$S:$S,$G1702,通讯通路门店!$J:$J,"其他品牌专卖店")</f>
        <v>0</v>
      </c>
      <c r="BJ1702" s="99">
        <f>SUMIFS(通讯通路门店!$AC:$AC,通讯通路门店!$S:$S,$G1702)</f>
        <v>0</v>
      </c>
      <c r="BK1702" s="99">
        <f>SUMIFS(通讯通路门店!$AD:$AD,通讯通路门店!$S:$S,$G1702)</f>
        <v>0</v>
      </c>
      <c r="BL1702" s="99">
        <f>SUMIFS(通讯通路门店!$AE:$AE,通讯通路门店!$S:$S,$G1702)</f>
        <v>0</v>
      </c>
      <c r="BM1702" s="99">
        <f>SUMIFS(通讯通路门店!$AF:$AF,通讯通路门店!$S:$S,$G1702)</f>
        <v>0</v>
      </c>
      <c r="BN1702" s="99">
        <f>SUMIFS(通讯通路门店!$AG:$AG,通讯通路门店!$S:$S,$G1702)</f>
        <v>0</v>
      </c>
      <c r="BO1702" s="99">
        <f>SUMIFS(通讯通路门店!$AH:$AH,通讯通路门店!$S:$S,$G1702)</f>
        <v>0</v>
      </c>
      <c r="BP1702" s="99">
        <f>SUMIFS(通讯通路门店!$AI:$AI,通讯通路门店!$S:$S,$G1702)</f>
        <v>0</v>
      </c>
      <c r="BQ1702" s="83"/>
    </row>
    <row r="1703" spans="1:69">
      <c r="A1703" s="99" t="str">
        <f>IFERROR(_xlfn.XLOOKUP($G1703,通讯通路门店!$S$4:$S$993933,通讯通路门店!$A$4:$A$993933,0,0),"")</f>
        <v>海南省</v>
      </c>
      <c r="B1703" s="99" t="str">
        <f>IFERROR(_xlfn.XLOOKUP($G1703,通讯通路门店!$S$4:$S$993933,通讯通路门店!$B$4:$B$993933,0,0),"")</f>
        <v>昌江黎族自治县</v>
      </c>
      <c r="C1703" s="99" t="str">
        <f>IFERROR(_xlfn.XLOOKUP($G1703,通讯通路门店!$S$4:$S$993933,通讯通路门店!$C$4:$C$993933,0,0),"")</f>
        <v>昌江黎族自治县</v>
      </c>
      <c r="D1703" s="99" t="str">
        <f>IFERROR(_xlfn.XLOOKUP($G1703,通讯通路门店!$S$4:$S$993933,通讯通路门店!$D$4:$D$993933,0,0),"")</f>
        <v>叉河镇</v>
      </c>
      <c r="E1703" s="83"/>
      <c r="F1703" s="83"/>
      <c r="G1703" s="101"/>
      <c r="H1703" s="102">
        <f>IFERROR(_xlfn.XLOOKUP($G1703,通讯通路门店!$S$4:$S$993933,通讯通路门店!$R$4:$R$993933,0,0),"")</f>
        <v>0</v>
      </c>
      <c r="I1703" s="83"/>
      <c r="J1703" s="83"/>
      <c r="K1703" s="83"/>
      <c r="L1703" s="83"/>
      <c r="M1703" s="83"/>
      <c r="N1703" s="83"/>
      <c r="O1703" s="83"/>
      <c r="P1703" s="83"/>
      <c r="Q1703" s="83"/>
      <c r="R1703" s="83"/>
      <c r="S1703" s="83"/>
      <c r="T1703" s="83"/>
      <c r="U1703" s="99">
        <f>COUNTIF(通讯通路门店!$S:$S,$G1703)</f>
        <v>0</v>
      </c>
      <c r="V1703" s="99">
        <f>COUNTIFS(通讯通路门店!$S:$S,$G1703,通讯通路门店!$J:$J,"综合卖场")</f>
        <v>0</v>
      </c>
      <c r="W1703" s="99">
        <f>SUMIFS(通讯通路门店!$AJ:$AJ,通讯通路门店!$S:$S,通讯客户沙盘!$G1703)</f>
        <v>0</v>
      </c>
      <c r="X1703" s="99">
        <f t="shared" si="130"/>
        <v>0</v>
      </c>
      <c r="Y1703" s="99">
        <f>COUNTIFS(通讯通路门店!$S:$S,$G1703,通讯通路门店!$J:$J,"荣耀体验店")+COUNTIFS(通讯通路门店!$S:$S,$G1703,通讯通路门店!$J:$J,"荣耀授权专卖店")</f>
        <v>0</v>
      </c>
      <c r="Z1703" s="99">
        <f>COUNTIFS(通讯通路门店!$S:$S,$G1703,通讯通路门店!$J:$J,"VIVO体验店")</f>
        <v>0</v>
      </c>
      <c r="AA1703" s="99">
        <f>COUNTIFS(通讯通路门店!$S:$S,$G1703,通讯通路门店!$J:$J,"OPPO体验店")</f>
        <v>0</v>
      </c>
      <c r="AB1703" s="99">
        <f>COUNTIFS(通讯通路门店!$S:$S,$G1703,通讯通路门店!$J:$J,"华为授权体验店")+COUNTIFS(通讯通路门店!$S:$S,$G1703,通讯通路门店!$J:$J,"华为堡垒店")</f>
        <v>0</v>
      </c>
      <c r="AC1703" s="99">
        <f>COUNTIFS(通讯通路门店!$S:$S,$G1703,通讯通路门店!$J:$J,"小米体验店")</f>
        <v>0</v>
      </c>
      <c r="AD1703" s="99">
        <f>COUNTIFS(通讯通路门店!$S:$S,$G1703,通讯通路门店!$J:$J,"苹果体验店")</f>
        <v>0</v>
      </c>
      <c r="AE1703" s="99">
        <f>COUNTIFS(通讯通路门店!$S:$S,$G1703,通讯通路门店!$J:$J,"其他品牌专卖店")</f>
        <v>0</v>
      </c>
      <c r="AF1703" s="99">
        <f>SUMIFS(通讯通路门店!$BI:$BI,通讯通路门店!$S:$S,$G1703)</f>
        <v>0</v>
      </c>
      <c r="AG1703" s="99">
        <f>SUMIFS(通讯通路门店!$BH:$BH,通讯通路门店!$S:$S,$G1703)</f>
        <v>0</v>
      </c>
      <c r="AH1703" s="99">
        <f t="shared" si="131"/>
        <v>0</v>
      </c>
      <c r="AI1703" s="99">
        <f>SUMIFS(通讯通路门店!$BB:$BB,通讯通路门店!$S:$S,$G1703)</f>
        <v>0</v>
      </c>
      <c r="AJ1703" s="99">
        <f>SUMIFS(通讯通路门店!$BE:$BE,通讯通路门店!$S:$S,$G1703)</f>
        <v>0</v>
      </c>
      <c r="AK1703" s="99">
        <f>SUMIFS(通讯通路门店!$BG:$BG,通讯通路门店!$S:$S,$G1703)</f>
        <v>0</v>
      </c>
      <c r="AL1703" s="99">
        <f>SUMIFS(通讯通路门店!$BC:$BC,通讯通路门店!$S:$S,$G1703)</f>
        <v>0</v>
      </c>
      <c r="AM1703" s="99">
        <f>SUMIFS(通讯通路门店!$BD:$BD,通讯通路门店!$S:$S,$G1703)</f>
        <v>0</v>
      </c>
      <c r="AN1703" s="99">
        <f>SUMIFS(通讯通路门店!$BF:$BF,通讯通路门店!$S:$S,$G1703)</f>
        <v>0</v>
      </c>
      <c r="AO1703" s="99">
        <f t="shared" si="132"/>
        <v>0</v>
      </c>
      <c r="AP1703" s="99">
        <f>SUMIFS(通讯通路门店!$K:$K,通讯通路门店!$S:$S,$G1703)</f>
        <v>0</v>
      </c>
      <c r="AQ1703" s="83"/>
      <c r="AR1703" s="99">
        <f>SUMIFS(通讯通路门店!$T:$T,通讯通路门店!$S:$S,$G1703)</f>
        <v>0</v>
      </c>
      <c r="AS1703" s="99">
        <f>SUMIFS(通讯通路门店!$U:$U,通讯通路门店!$S:$S,$G1703)</f>
        <v>0</v>
      </c>
      <c r="AT1703" s="99">
        <f>SUMIFS(通讯通路门店!$V:$V,通讯通路门店!$S:$S,$G1703)</f>
        <v>0</v>
      </c>
      <c r="AU1703" s="99">
        <f>SUMIFS(通讯通路门店!$W:$W,通讯通路门店!$S:$S,$G1703)</f>
        <v>0</v>
      </c>
      <c r="AV1703" s="99">
        <f>SUMIFS(通讯通路门店!$Z:$Z,通讯通路门店!$S:$S,$G1703)</f>
        <v>0</v>
      </c>
      <c r="AW1703" s="99">
        <f>SUMIFS(通讯通路门店!$AB:$AB,通讯通路门店!$S:$S,$G1703)</f>
        <v>0</v>
      </c>
      <c r="AX1703" s="99">
        <f>SUMIFS(通讯通路门店!$X:$X,通讯通路门店!$S:$S,$G1703)</f>
        <v>0</v>
      </c>
      <c r="AY1703" s="99">
        <f>SUMIFS(通讯通路门店!$Y:$Y,通讯通路门店!$S:$S,$G1703)</f>
        <v>0</v>
      </c>
      <c r="AZ1703" s="99">
        <f>SUMIFS(通讯通路门店!$AA:$AA,通讯通路门店!$S:$S,$G1703)</f>
        <v>0</v>
      </c>
      <c r="BA1703" s="99">
        <f t="shared" si="133"/>
        <v>0</v>
      </c>
      <c r="BB1703" s="99">
        <f t="shared" si="134"/>
        <v>0</v>
      </c>
      <c r="BC1703" s="99">
        <f>SUMIFS(通讯通路门店!$W:$W,通讯通路门店!$S:$S,$G1703,通讯通路门店!$J:$J,"荣耀体验店")+SUMIFS(通讯通路门店!$W:$W,通讯通路门店!$S:$S,$G1703,通讯通路门店!$J:$J,"荣耀授权专卖店")</f>
        <v>0</v>
      </c>
      <c r="BD1703" s="99">
        <f>SUMIFS(通讯通路门店!$Z:$Z,通讯通路门店!$S:$S,$G1703,通讯通路门店!$J:$J,"VIVO体验店")</f>
        <v>0</v>
      </c>
      <c r="BE1703" s="99">
        <f>SUMIFS(通讯通路门店!$AB:$AB,通讯通路门店!$S:$S,$G1703,通讯通路门店!$J:$J,"OPPO体验店")</f>
        <v>0</v>
      </c>
      <c r="BF1703" s="99">
        <f>SUMIFS(通讯通路门店!$X:$X,通讯通路门店!$S:$S,$G1703,通讯通路门店!$J:$J,"华为授权体验店")+SUMIFS(通讯通路门店!$AA:$AA,通讯通路门店!$S:$S,$G1703,通讯通路门店!$J:$J,"华为堡垒店")</f>
        <v>0</v>
      </c>
      <c r="BG1703" s="99">
        <f>SUMIFS(通讯通路门店!$Y:$Y,通讯通路门店!$S:$S,$G1703,通讯通路门店!$J:$J,"小米体验店")</f>
        <v>0</v>
      </c>
      <c r="BH1703" s="99">
        <f>SUMIFS(通讯通路门店!$AA:$AA,通讯通路门店!$S:$S,$G1703,通讯通路门店!$J:$J,"苹果体验店")</f>
        <v>0</v>
      </c>
      <c r="BI1703" s="99">
        <f>SUMIFS(通讯通路门店!$K:$K,通讯通路门店!$S:$S,$G1703,通讯通路门店!$J:$J,"其他品牌专卖店")</f>
        <v>0</v>
      </c>
      <c r="BJ1703" s="99">
        <f>SUMIFS(通讯通路门店!$AC:$AC,通讯通路门店!$S:$S,$G1703)</f>
        <v>0</v>
      </c>
      <c r="BK1703" s="99">
        <f>SUMIFS(通讯通路门店!$AD:$AD,通讯通路门店!$S:$S,$G1703)</f>
        <v>0</v>
      </c>
      <c r="BL1703" s="99">
        <f>SUMIFS(通讯通路门店!$AE:$AE,通讯通路门店!$S:$S,$G1703)</f>
        <v>0</v>
      </c>
      <c r="BM1703" s="99">
        <f>SUMIFS(通讯通路门店!$AF:$AF,通讯通路门店!$S:$S,$G1703)</f>
        <v>0</v>
      </c>
      <c r="BN1703" s="99">
        <f>SUMIFS(通讯通路门店!$AG:$AG,通讯通路门店!$S:$S,$G1703)</f>
        <v>0</v>
      </c>
      <c r="BO1703" s="99">
        <f>SUMIFS(通讯通路门店!$AH:$AH,通讯通路门店!$S:$S,$G1703)</f>
        <v>0</v>
      </c>
      <c r="BP1703" s="99">
        <f>SUMIFS(通讯通路门店!$AI:$AI,通讯通路门店!$S:$S,$G1703)</f>
        <v>0</v>
      </c>
      <c r="BQ1703" s="83"/>
    </row>
    <row r="1704" spans="1:69">
      <c r="A1704" s="99" t="str">
        <f>IFERROR(_xlfn.XLOOKUP($G1704,通讯通路门店!$S$4:$S$993933,通讯通路门店!$A$4:$A$993933,0,0),"")</f>
        <v>海南省</v>
      </c>
      <c r="B1704" s="99" t="str">
        <f>IFERROR(_xlfn.XLOOKUP($G1704,通讯通路门店!$S$4:$S$993933,通讯通路门店!$B$4:$B$993933,0,0),"")</f>
        <v>昌江黎族自治县</v>
      </c>
      <c r="C1704" s="99" t="str">
        <f>IFERROR(_xlfn.XLOOKUP($G1704,通讯通路门店!$S$4:$S$993933,通讯通路门店!$C$4:$C$993933,0,0),"")</f>
        <v>昌江黎族自治县</v>
      </c>
      <c r="D1704" s="99" t="str">
        <f>IFERROR(_xlfn.XLOOKUP($G1704,通讯通路门店!$S$4:$S$993933,通讯通路门店!$D$4:$D$993933,0,0),"")</f>
        <v>叉河镇</v>
      </c>
      <c r="E1704" s="83"/>
      <c r="F1704" s="83"/>
      <c r="G1704" s="101"/>
      <c r="H1704" s="102">
        <f>IFERROR(_xlfn.XLOOKUP($G1704,通讯通路门店!$S$4:$S$993933,通讯通路门店!$R$4:$R$993933,0,0),"")</f>
        <v>0</v>
      </c>
      <c r="I1704" s="83"/>
      <c r="J1704" s="83"/>
      <c r="K1704" s="83"/>
      <c r="L1704" s="83"/>
      <c r="M1704" s="83"/>
      <c r="N1704" s="83"/>
      <c r="O1704" s="83"/>
      <c r="P1704" s="83"/>
      <c r="Q1704" s="83"/>
      <c r="R1704" s="83"/>
      <c r="S1704" s="83"/>
      <c r="T1704" s="83"/>
      <c r="U1704" s="99">
        <f>COUNTIF(通讯通路门店!$S:$S,$G1704)</f>
        <v>0</v>
      </c>
      <c r="V1704" s="99">
        <f>COUNTIFS(通讯通路门店!$S:$S,$G1704,通讯通路门店!$J:$J,"综合卖场")</f>
        <v>0</v>
      </c>
      <c r="W1704" s="99">
        <f>SUMIFS(通讯通路门店!$AJ:$AJ,通讯通路门店!$S:$S,通讯客户沙盘!$G1704)</f>
        <v>0</v>
      </c>
      <c r="X1704" s="99">
        <f t="shared" si="130"/>
        <v>0</v>
      </c>
      <c r="Y1704" s="99">
        <f>COUNTIFS(通讯通路门店!$S:$S,$G1704,通讯通路门店!$J:$J,"荣耀体验店")+COUNTIFS(通讯通路门店!$S:$S,$G1704,通讯通路门店!$J:$J,"荣耀授权专卖店")</f>
        <v>0</v>
      </c>
      <c r="Z1704" s="99">
        <f>COUNTIFS(通讯通路门店!$S:$S,$G1704,通讯通路门店!$J:$J,"VIVO体验店")</f>
        <v>0</v>
      </c>
      <c r="AA1704" s="99">
        <f>COUNTIFS(通讯通路门店!$S:$S,$G1704,通讯通路门店!$J:$J,"OPPO体验店")</f>
        <v>0</v>
      </c>
      <c r="AB1704" s="99">
        <f>COUNTIFS(通讯通路门店!$S:$S,$G1704,通讯通路门店!$J:$J,"华为授权体验店")+COUNTIFS(通讯通路门店!$S:$S,$G1704,通讯通路门店!$J:$J,"华为堡垒店")</f>
        <v>0</v>
      </c>
      <c r="AC1704" s="99">
        <f>COUNTIFS(通讯通路门店!$S:$S,$G1704,通讯通路门店!$J:$J,"小米体验店")</f>
        <v>0</v>
      </c>
      <c r="AD1704" s="99">
        <f>COUNTIFS(通讯通路门店!$S:$S,$G1704,通讯通路门店!$J:$J,"苹果体验店")</f>
        <v>0</v>
      </c>
      <c r="AE1704" s="99">
        <f>COUNTIFS(通讯通路门店!$S:$S,$G1704,通讯通路门店!$J:$J,"其他品牌专卖店")</f>
        <v>0</v>
      </c>
      <c r="AF1704" s="99">
        <f>SUMIFS(通讯通路门店!$BI:$BI,通讯通路门店!$S:$S,$G1704)</f>
        <v>0</v>
      </c>
      <c r="AG1704" s="99">
        <f>SUMIFS(通讯通路门店!$BH:$BH,通讯通路门店!$S:$S,$G1704)</f>
        <v>0</v>
      </c>
      <c r="AH1704" s="99">
        <f t="shared" si="131"/>
        <v>0</v>
      </c>
      <c r="AI1704" s="99">
        <f>SUMIFS(通讯通路门店!$BB:$BB,通讯通路门店!$S:$S,$G1704)</f>
        <v>0</v>
      </c>
      <c r="AJ1704" s="99">
        <f>SUMIFS(通讯通路门店!$BE:$BE,通讯通路门店!$S:$S,$G1704)</f>
        <v>0</v>
      </c>
      <c r="AK1704" s="99">
        <f>SUMIFS(通讯通路门店!$BG:$BG,通讯通路门店!$S:$S,$G1704)</f>
        <v>0</v>
      </c>
      <c r="AL1704" s="99">
        <f>SUMIFS(通讯通路门店!$BC:$BC,通讯通路门店!$S:$S,$G1704)</f>
        <v>0</v>
      </c>
      <c r="AM1704" s="99">
        <f>SUMIFS(通讯通路门店!$BD:$BD,通讯通路门店!$S:$S,$G1704)</f>
        <v>0</v>
      </c>
      <c r="AN1704" s="99">
        <f>SUMIFS(通讯通路门店!$BF:$BF,通讯通路门店!$S:$S,$G1704)</f>
        <v>0</v>
      </c>
      <c r="AO1704" s="99">
        <f t="shared" si="132"/>
        <v>0</v>
      </c>
      <c r="AP1704" s="99">
        <f>SUMIFS(通讯通路门店!$K:$K,通讯通路门店!$S:$S,$G1704)</f>
        <v>0</v>
      </c>
      <c r="AQ1704" s="83"/>
      <c r="AR1704" s="99">
        <f>SUMIFS(通讯通路门店!$T:$T,通讯通路门店!$S:$S,$G1704)</f>
        <v>0</v>
      </c>
      <c r="AS1704" s="99">
        <f>SUMIFS(通讯通路门店!$U:$U,通讯通路门店!$S:$S,$G1704)</f>
        <v>0</v>
      </c>
      <c r="AT1704" s="99">
        <f>SUMIFS(通讯通路门店!$V:$V,通讯通路门店!$S:$S,$G1704)</f>
        <v>0</v>
      </c>
      <c r="AU1704" s="99">
        <f>SUMIFS(通讯通路门店!$W:$W,通讯通路门店!$S:$S,$G1704)</f>
        <v>0</v>
      </c>
      <c r="AV1704" s="99">
        <f>SUMIFS(通讯通路门店!$Z:$Z,通讯通路门店!$S:$S,$G1704)</f>
        <v>0</v>
      </c>
      <c r="AW1704" s="99">
        <f>SUMIFS(通讯通路门店!$AB:$AB,通讯通路门店!$S:$S,$G1704)</f>
        <v>0</v>
      </c>
      <c r="AX1704" s="99">
        <f>SUMIFS(通讯通路门店!$X:$X,通讯通路门店!$S:$S,$G1704)</f>
        <v>0</v>
      </c>
      <c r="AY1704" s="99">
        <f>SUMIFS(通讯通路门店!$Y:$Y,通讯通路门店!$S:$S,$G1704)</f>
        <v>0</v>
      </c>
      <c r="AZ1704" s="99">
        <f>SUMIFS(通讯通路门店!$AA:$AA,通讯通路门店!$S:$S,$G1704)</f>
        <v>0</v>
      </c>
      <c r="BA1704" s="99">
        <f t="shared" si="133"/>
        <v>0</v>
      </c>
      <c r="BB1704" s="99">
        <f t="shared" si="134"/>
        <v>0</v>
      </c>
      <c r="BC1704" s="99">
        <f>SUMIFS(通讯通路门店!$W:$W,通讯通路门店!$S:$S,$G1704,通讯通路门店!$J:$J,"荣耀体验店")+SUMIFS(通讯通路门店!$W:$W,通讯通路门店!$S:$S,$G1704,通讯通路门店!$J:$J,"荣耀授权专卖店")</f>
        <v>0</v>
      </c>
      <c r="BD1704" s="99">
        <f>SUMIFS(通讯通路门店!$Z:$Z,通讯通路门店!$S:$S,$G1704,通讯通路门店!$J:$J,"VIVO体验店")</f>
        <v>0</v>
      </c>
      <c r="BE1704" s="99">
        <f>SUMIFS(通讯通路门店!$AB:$AB,通讯通路门店!$S:$S,$G1704,通讯通路门店!$J:$J,"OPPO体验店")</f>
        <v>0</v>
      </c>
      <c r="BF1704" s="99">
        <f>SUMIFS(通讯通路门店!$X:$X,通讯通路门店!$S:$S,$G1704,通讯通路门店!$J:$J,"华为授权体验店")+SUMIFS(通讯通路门店!$AA:$AA,通讯通路门店!$S:$S,$G1704,通讯通路门店!$J:$J,"华为堡垒店")</f>
        <v>0</v>
      </c>
      <c r="BG1704" s="99">
        <f>SUMIFS(通讯通路门店!$Y:$Y,通讯通路门店!$S:$S,$G1704,通讯通路门店!$J:$J,"小米体验店")</f>
        <v>0</v>
      </c>
      <c r="BH1704" s="99">
        <f>SUMIFS(通讯通路门店!$AA:$AA,通讯通路门店!$S:$S,$G1704,通讯通路门店!$J:$J,"苹果体验店")</f>
        <v>0</v>
      </c>
      <c r="BI1704" s="99">
        <f>SUMIFS(通讯通路门店!$K:$K,通讯通路门店!$S:$S,$G1704,通讯通路门店!$J:$J,"其他品牌专卖店")</f>
        <v>0</v>
      </c>
      <c r="BJ1704" s="99">
        <f>SUMIFS(通讯通路门店!$AC:$AC,通讯通路门店!$S:$S,$G1704)</f>
        <v>0</v>
      </c>
      <c r="BK1704" s="99">
        <f>SUMIFS(通讯通路门店!$AD:$AD,通讯通路门店!$S:$S,$G1704)</f>
        <v>0</v>
      </c>
      <c r="BL1704" s="99">
        <f>SUMIFS(通讯通路门店!$AE:$AE,通讯通路门店!$S:$S,$G1704)</f>
        <v>0</v>
      </c>
      <c r="BM1704" s="99">
        <f>SUMIFS(通讯通路门店!$AF:$AF,通讯通路门店!$S:$S,$G1704)</f>
        <v>0</v>
      </c>
      <c r="BN1704" s="99">
        <f>SUMIFS(通讯通路门店!$AG:$AG,通讯通路门店!$S:$S,$G1704)</f>
        <v>0</v>
      </c>
      <c r="BO1704" s="99">
        <f>SUMIFS(通讯通路门店!$AH:$AH,通讯通路门店!$S:$S,$G1704)</f>
        <v>0</v>
      </c>
      <c r="BP1704" s="99">
        <f>SUMIFS(通讯通路门店!$AI:$AI,通讯通路门店!$S:$S,$G1704)</f>
        <v>0</v>
      </c>
      <c r="BQ1704" s="83"/>
    </row>
    <row r="1705" spans="1:69">
      <c r="A1705" s="99" t="str">
        <f>IFERROR(_xlfn.XLOOKUP($G1705,通讯通路门店!$S$4:$S$993933,通讯通路门店!$A$4:$A$993933,0,0),"")</f>
        <v>海南省</v>
      </c>
      <c r="B1705" s="99" t="str">
        <f>IFERROR(_xlfn.XLOOKUP($G1705,通讯通路门店!$S$4:$S$993933,通讯通路门店!$B$4:$B$993933,0,0),"")</f>
        <v>昌江黎族自治县</v>
      </c>
      <c r="C1705" s="99" t="str">
        <f>IFERROR(_xlfn.XLOOKUP($G1705,通讯通路门店!$S$4:$S$993933,通讯通路门店!$C$4:$C$993933,0,0),"")</f>
        <v>昌江黎族自治县</v>
      </c>
      <c r="D1705" s="99" t="str">
        <f>IFERROR(_xlfn.XLOOKUP($G1705,通讯通路门店!$S$4:$S$993933,通讯通路门店!$D$4:$D$993933,0,0),"")</f>
        <v>叉河镇</v>
      </c>
      <c r="E1705" s="83"/>
      <c r="F1705" s="83"/>
      <c r="G1705" s="101"/>
      <c r="H1705" s="102">
        <f>IFERROR(_xlfn.XLOOKUP($G1705,通讯通路门店!$S$4:$S$993933,通讯通路门店!$R$4:$R$993933,0,0),"")</f>
        <v>0</v>
      </c>
      <c r="I1705" s="83"/>
      <c r="J1705" s="83"/>
      <c r="K1705" s="83"/>
      <c r="L1705" s="83"/>
      <c r="M1705" s="83"/>
      <c r="N1705" s="83"/>
      <c r="O1705" s="83"/>
      <c r="P1705" s="83"/>
      <c r="Q1705" s="83"/>
      <c r="R1705" s="83"/>
      <c r="S1705" s="83"/>
      <c r="T1705" s="83"/>
      <c r="U1705" s="99">
        <f>COUNTIF(通讯通路门店!$S:$S,$G1705)</f>
        <v>0</v>
      </c>
      <c r="V1705" s="99">
        <f>COUNTIFS(通讯通路门店!$S:$S,$G1705,通讯通路门店!$J:$J,"综合卖场")</f>
        <v>0</v>
      </c>
      <c r="W1705" s="99">
        <f>SUMIFS(通讯通路门店!$AJ:$AJ,通讯通路门店!$S:$S,通讯客户沙盘!$G1705)</f>
        <v>0</v>
      </c>
      <c r="X1705" s="99">
        <f t="shared" si="130"/>
        <v>0</v>
      </c>
      <c r="Y1705" s="99">
        <f>COUNTIFS(通讯通路门店!$S:$S,$G1705,通讯通路门店!$J:$J,"荣耀体验店")+COUNTIFS(通讯通路门店!$S:$S,$G1705,通讯通路门店!$J:$J,"荣耀授权专卖店")</f>
        <v>0</v>
      </c>
      <c r="Z1705" s="99">
        <f>COUNTIFS(通讯通路门店!$S:$S,$G1705,通讯通路门店!$J:$J,"VIVO体验店")</f>
        <v>0</v>
      </c>
      <c r="AA1705" s="99">
        <f>COUNTIFS(通讯通路门店!$S:$S,$G1705,通讯通路门店!$J:$J,"OPPO体验店")</f>
        <v>0</v>
      </c>
      <c r="AB1705" s="99">
        <f>COUNTIFS(通讯通路门店!$S:$S,$G1705,通讯通路门店!$J:$J,"华为授权体验店")+COUNTIFS(通讯通路门店!$S:$S,$G1705,通讯通路门店!$J:$J,"华为堡垒店")</f>
        <v>0</v>
      </c>
      <c r="AC1705" s="99">
        <f>COUNTIFS(通讯通路门店!$S:$S,$G1705,通讯通路门店!$J:$J,"小米体验店")</f>
        <v>0</v>
      </c>
      <c r="AD1705" s="99">
        <f>COUNTIFS(通讯通路门店!$S:$S,$G1705,通讯通路门店!$J:$J,"苹果体验店")</f>
        <v>0</v>
      </c>
      <c r="AE1705" s="99">
        <f>COUNTIFS(通讯通路门店!$S:$S,$G1705,通讯通路门店!$J:$J,"其他品牌专卖店")</f>
        <v>0</v>
      </c>
      <c r="AF1705" s="99">
        <f>SUMIFS(通讯通路门店!$BI:$BI,通讯通路门店!$S:$S,$G1705)</f>
        <v>0</v>
      </c>
      <c r="AG1705" s="99">
        <f>SUMIFS(通讯通路门店!$BH:$BH,通讯通路门店!$S:$S,$G1705)</f>
        <v>0</v>
      </c>
      <c r="AH1705" s="99">
        <f t="shared" si="131"/>
        <v>0</v>
      </c>
      <c r="AI1705" s="99">
        <f>SUMIFS(通讯通路门店!$BB:$BB,通讯通路门店!$S:$S,$G1705)</f>
        <v>0</v>
      </c>
      <c r="AJ1705" s="99">
        <f>SUMIFS(通讯通路门店!$BE:$BE,通讯通路门店!$S:$S,$G1705)</f>
        <v>0</v>
      </c>
      <c r="AK1705" s="99">
        <f>SUMIFS(通讯通路门店!$BG:$BG,通讯通路门店!$S:$S,$G1705)</f>
        <v>0</v>
      </c>
      <c r="AL1705" s="99">
        <f>SUMIFS(通讯通路门店!$BC:$BC,通讯通路门店!$S:$S,$G1705)</f>
        <v>0</v>
      </c>
      <c r="AM1705" s="99">
        <f>SUMIFS(通讯通路门店!$BD:$BD,通讯通路门店!$S:$S,$G1705)</f>
        <v>0</v>
      </c>
      <c r="AN1705" s="99">
        <f>SUMIFS(通讯通路门店!$BF:$BF,通讯通路门店!$S:$S,$G1705)</f>
        <v>0</v>
      </c>
      <c r="AO1705" s="99">
        <f t="shared" si="132"/>
        <v>0</v>
      </c>
      <c r="AP1705" s="99">
        <f>SUMIFS(通讯通路门店!$K:$K,通讯通路门店!$S:$S,$G1705)</f>
        <v>0</v>
      </c>
      <c r="AQ1705" s="83"/>
      <c r="AR1705" s="99">
        <f>SUMIFS(通讯通路门店!$T:$T,通讯通路门店!$S:$S,$G1705)</f>
        <v>0</v>
      </c>
      <c r="AS1705" s="99">
        <f>SUMIFS(通讯通路门店!$U:$U,通讯通路门店!$S:$S,$G1705)</f>
        <v>0</v>
      </c>
      <c r="AT1705" s="99">
        <f>SUMIFS(通讯通路门店!$V:$V,通讯通路门店!$S:$S,$G1705)</f>
        <v>0</v>
      </c>
      <c r="AU1705" s="99">
        <f>SUMIFS(通讯通路门店!$W:$W,通讯通路门店!$S:$S,$G1705)</f>
        <v>0</v>
      </c>
      <c r="AV1705" s="99">
        <f>SUMIFS(通讯通路门店!$Z:$Z,通讯通路门店!$S:$S,$G1705)</f>
        <v>0</v>
      </c>
      <c r="AW1705" s="99">
        <f>SUMIFS(通讯通路门店!$AB:$AB,通讯通路门店!$S:$S,$G1705)</f>
        <v>0</v>
      </c>
      <c r="AX1705" s="99">
        <f>SUMIFS(通讯通路门店!$X:$X,通讯通路门店!$S:$S,$G1705)</f>
        <v>0</v>
      </c>
      <c r="AY1705" s="99">
        <f>SUMIFS(通讯通路门店!$Y:$Y,通讯通路门店!$S:$S,$G1705)</f>
        <v>0</v>
      </c>
      <c r="AZ1705" s="99">
        <f>SUMIFS(通讯通路门店!$AA:$AA,通讯通路门店!$S:$S,$G1705)</f>
        <v>0</v>
      </c>
      <c r="BA1705" s="99">
        <f t="shared" si="133"/>
        <v>0</v>
      </c>
      <c r="BB1705" s="99">
        <f t="shared" si="134"/>
        <v>0</v>
      </c>
      <c r="BC1705" s="99">
        <f>SUMIFS(通讯通路门店!$W:$W,通讯通路门店!$S:$S,$G1705,通讯通路门店!$J:$J,"荣耀体验店")+SUMIFS(通讯通路门店!$W:$W,通讯通路门店!$S:$S,$G1705,通讯通路门店!$J:$J,"荣耀授权专卖店")</f>
        <v>0</v>
      </c>
      <c r="BD1705" s="99">
        <f>SUMIFS(通讯通路门店!$Z:$Z,通讯通路门店!$S:$S,$G1705,通讯通路门店!$J:$J,"VIVO体验店")</f>
        <v>0</v>
      </c>
      <c r="BE1705" s="99">
        <f>SUMIFS(通讯通路门店!$AB:$AB,通讯通路门店!$S:$S,$G1705,通讯通路门店!$J:$J,"OPPO体验店")</f>
        <v>0</v>
      </c>
      <c r="BF1705" s="99">
        <f>SUMIFS(通讯通路门店!$X:$X,通讯通路门店!$S:$S,$G1705,通讯通路门店!$J:$J,"华为授权体验店")+SUMIFS(通讯通路门店!$AA:$AA,通讯通路门店!$S:$S,$G1705,通讯通路门店!$J:$J,"华为堡垒店")</f>
        <v>0</v>
      </c>
      <c r="BG1705" s="99">
        <f>SUMIFS(通讯通路门店!$Y:$Y,通讯通路门店!$S:$S,$G1705,通讯通路门店!$J:$J,"小米体验店")</f>
        <v>0</v>
      </c>
      <c r="BH1705" s="99">
        <f>SUMIFS(通讯通路门店!$AA:$AA,通讯通路门店!$S:$S,$G1705,通讯通路门店!$J:$J,"苹果体验店")</f>
        <v>0</v>
      </c>
      <c r="BI1705" s="99">
        <f>SUMIFS(通讯通路门店!$K:$K,通讯通路门店!$S:$S,$G1705,通讯通路门店!$J:$J,"其他品牌专卖店")</f>
        <v>0</v>
      </c>
      <c r="BJ1705" s="99">
        <f>SUMIFS(通讯通路门店!$AC:$AC,通讯通路门店!$S:$S,$G1705)</f>
        <v>0</v>
      </c>
      <c r="BK1705" s="99">
        <f>SUMIFS(通讯通路门店!$AD:$AD,通讯通路门店!$S:$S,$G1705)</f>
        <v>0</v>
      </c>
      <c r="BL1705" s="99">
        <f>SUMIFS(通讯通路门店!$AE:$AE,通讯通路门店!$S:$S,$G1705)</f>
        <v>0</v>
      </c>
      <c r="BM1705" s="99">
        <f>SUMIFS(通讯通路门店!$AF:$AF,通讯通路门店!$S:$S,$G1705)</f>
        <v>0</v>
      </c>
      <c r="BN1705" s="99">
        <f>SUMIFS(通讯通路门店!$AG:$AG,通讯通路门店!$S:$S,$G1705)</f>
        <v>0</v>
      </c>
      <c r="BO1705" s="99">
        <f>SUMIFS(通讯通路门店!$AH:$AH,通讯通路门店!$S:$S,$G1705)</f>
        <v>0</v>
      </c>
      <c r="BP1705" s="99">
        <f>SUMIFS(通讯通路门店!$AI:$AI,通讯通路门店!$S:$S,$G1705)</f>
        <v>0</v>
      </c>
      <c r="BQ1705" s="83"/>
    </row>
    <row r="1706" spans="1:69">
      <c r="A1706" s="99" t="str">
        <f>IFERROR(_xlfn.XLOOKUP($G1706,通讯通路门店!$S$4:$S$993933,通讯通路门店!$A$4:$A$993933,0,0),"")</f>
        <v>海南省</v>
      </c>
      <c r="B1706" s="99" t="str">
        <f>IFERROR(_xlfn.XLOOKUP($G1706,通讯通路门店!$S$4:$S$993933,通讯通路门店!$B$4:$B$993933,0,0),"")</f>
        <v>昌江黎族自治县</v>
      </c>
      <c r="C1706" s="99" t="str">
        <f>IFERROR(_xlfn.XLOOKUP($G1706,通讯通路门店!$S$4:$S$993933,通讯通路门店!$C$4:$C$993933,0,0),"")</f>
        <v>昌江黎族自治县</v>
      </c>
      <c r="D1706" s="99" t="str">
        <f>IFERROR(_xlfn.XLOOKUP($G1706,通讯通路门店!$S$4:$S$993933,通讯通路门店!$D$4:$D$993933,0,0),"")</f>
        <v>叉河镇</v>
      </c>
      <c r="E1706" s="83"/>
      <c r="F1706" s="83"/>
      <c r="G1706" s="101"/>
      <c r="H1706" s="102">
        <f>IFERROR(_xlfn.XLOOKUP($G1706,通讯通路门店!$S$4:$S$993933,通讯通路门店!$R$4:$R$993933,0,0),"")</f>
        <v>0</v>
      </c>
      <c r="I1706" s="83"/>
      <c r="J1706" s="83"/>
      <c r="K1706" s="83"/>
      <c r="L1706" s="83"/>
      <c r="M1706" s="83"/>
      <c r="N1706" s="83"/>
      <c r="O1706" s="83"/>
      <c r="P1706" s="83"/>
      <c r="Q1706" s="83"/>
      <c r="R1706" s="83"/>
      <c r="S1706" s="83"/>
      <c r="T1706" s="83"/>
      <c r="U1706" s="99">
        <f>COUNTIF(通讯通路门店!$S:$S,$G1706)</f>
        <v>0</v>
      </c>
      <c r="V1706" s="99">
        <f>COUNTIFS(通讯通路门店!$S:$S,$G1706,通讯通路门店!$J:$J,"综合卖场")</f>
        <v>0</v>
      </c>
      <c r="W1706" s="99">
        <f>SUMIFS(通讯通路门店!$AJ:$AJ,通讯通路门店!$S:$S,通讯客户沙盘!$G1706)</f>
        <v>0</v>
      </c>
      <c r="X1706" s="99">
        <f t="shared" si="130"/>
        <v>0</v>
      </c>
      <c r="Y1706" s="99">
        <f>COUNTIFS(通讯通路门店!$S:$S,$G1706,通讯通路门店!$J:$J,"荣耀体验店")+COUNTIFS(通讯通路门店!$S:$S,$G1706,通讯通路门店!$J:$J,"荣耀授权专卖店")</f>
        <v>0</v>
      </c>
      <c r="Z1706" s="99">
        <f>COUNTIFS(通讯通路门店!$S:$S,$G1706,通讯通路门店!$J:$J,"VIVO体验店")</f>
        <v>0</v>
      </c>
      <c r="AA1706" s="99">
        <f>COUNTIFS(通讯通路门店!$S:$S,$G1706,通讯通路门店!$J:$J,"OPPO体验店")</f>
        <v>0</v>
      </c>
      <c r="AB1706" s="99">
        <f>COUNTIFS(通讯通路门店!$S:$S,$G1706,通讯通路门店!$J:$J,"华为授权体验店")+COUNTIFS(通讯通路门店!$S:$S,$G1706,通讯通路门店!$J:$J,"华为堡垒店")</f>
        <v>0</v>
      </c>
      <c r="AC1706" s="99">
        <f>COUNTIFS(通讯通路门店!$S:$S,$G1706,通讯通路门店!$J:$J,"小米体验店")</f>
        <v>0</v>
      </c>
      <c r="AD1706" s="99">
        <f>COUNTIFS(通讯通路门店!$S:$S,$G1706,通讯通路门店!$J:$J,"苹果体验店")</f>
        <v>0</v>
      </c>
      <c r="AE1706" s="99">
        <f>COUNTIFS(通讯通路门店!$S:$S,$G1706,通讯通路门店!$J:$J,"其他品牌专卖店")</f>
        <v>0</v>
      </c>
      <c r="AF1706" s="99">
        <f>SUMIFS(通讯通路门店!$BI:$BI,通讯通路门店!$S:$S,$G1706)</f>
        <v>0</v>
      </c>
      <c r="AG1706" s="99">
        <f>SUMIFS(通讯通路门店!$BH:$BH,通讯通路门店!$S:$S,$G1706)</f>
        <v>0</v>
      </c>
      <c r="AH1706" s="99">
        <f t="shared" si="131"/>
        <v>0</v>
      </c>
      <c r="AI1706" s="99">
        <f>SUMIFS(通讯通路门店!$BB:$BB,通讯通路门店!$S:$S,$G1706)</f>
        <v>0</v>
      </c>
      <c r="AJ1706" s="99">
        <f>SUMIFS(通讯通路门店!$BE:$BE,通讯通路门店!$S:$S,$G1706)</f>
        <v>0</v>
      </c>
      <c r="AK1706" s="99">
        <f>SUMIFS(通讯通路门店!$BG:$BG,通讯通路门店!$S:$S,$G1706)</f>
        <v>0</v>
      </c>
      <c r="AL1706" s="99">
        <f>SUMIFS(通讯通路门店!$BC:$BC,通讯通路门店!$S:$S,$G1706)</f>
        <v>0</v>
      </c>
      <c r="AM1706" s="99">
        <f>SUMIFS(通讯通路门店!$BD:$BD,通讯通路门店!$S:$S,$G1706)</f>
        <v>0</v>
      </c>
      <c r="AN1706" s="99">
        <f>SUMIFS(通讯通路门店!$BF:$BF,通讯通路门店!$S:$S,$G1706)</f>
        <v>0</v>
      </c>
      <c r="AO1706" s="99">
        <f t="shared" si="132"/>
        <v>0</v>
      </c>
      <c r="AP1706" s="99">
        <f>SUMIFS(通讯通路门店!$K:$K,通讯通路门店!$S:$S,$G1706)</f>
        <v>0</v>
      </c>
      <c r="AQ1706" s="83"/>
      <c r="AR1706" s="99">
        <f>SUMIFS(通讯通路门店!$T:$T,通讯通路门店!$S:$S,$G1706)</f>
        <v>0</v>
      </c>
      <c r="AS1706" s="99">
        <f>SUMIFS(通讯通路门店!$U:$U,通讯通路门店!$S:$S,$G1706)</f>
        <v>0</v>
      </c>
      <c r="AT1706" s="99">
        <f>SUMIFS(通讯通路门店!$V:$V,通讯通路门店!$S:$S,$G1706)</f>
        <v>0</v>
      </c>
      <c r="AU1706" s="99">
        <f>SUMIFS(通讯通路门店!$W:$W,通讯通路门店!$S:$S,$G1706)</f>
        <v>0</v>
      </c>
      <c r="AV1706" s="99">
        <f>SUMIFS(通讯通路门店!$Z:$Z,通讯通路门店!$S:$S,$G1706)</f>
        <v>0</v>
      </c>
      <c r="AW1706" s="99">
        <f>SUMIFS(通讯通路门店!$AB:$AB,通讯通路门店!$S:$S,$G1706)</f>
        <v>0</v>
      </c>
      <c r="AX1706" s="99">
        <f>SUMIFS(通讯通路门店!$X:$X,通讯通路门店!$S:$S,$G1706)</f>
        <v>0</v>
      </c>
      <c r="AY1706" s="99">
        <f>SUMIFS(通讯通路门店!$Y:$Y,通讯通路门店!$S:$S,$G1706)</f>
        <v>0</v>
      </c>
      <c r="AZ1706" s="99">
        <f>SUMIFS(通讯通路门店!$AA:$AA,通讯通路门店!$S:$S,$G1706)</f>
        <v>0</v>
      </c>
      <c r="BA1706" s="99">
        <f t="shared" si="133"/>
        <v>0</v>
      </c>
      <c r="BB1706" s="99">
        <f t="shared" si="134"/>
        <v>0</v>
      </c>
      <c r="BC1706" s="99">
        <f>SUMIFS(通讯通路门店!$W:$W,通讯通路门店!$S:$S,$G1706,通讯通路门店!$J:$J,"荣耀体验店")+SUMIFS(通讯通路门店!$W:$W,通讯通路门店!$S:$S,$G1706,通讯通路门店!$J:$J,"荣耀授权专卖店")</f>
        <v>0</v>
      </c>
      <c r="BD1706" s="99">
        <f>SUMIFS(通讯通路门店!$Z:$Z,通讯通路门店!$S:$S,$G1706,通讯通路门店!$J:$J,"VIVO体验店")</f>
        <v>0</v>
      </c>
      <c r="BE1706" s="99">
        <f>SUMIFS(通讯通路门店!$AB:$AB,通讯通路门店!$S:$S,$G1706,通讯通路门店!$J:$J,"OPPO体验店")</f>
        <v>0</v>
      </c>
      <c r="BF1706" s="99">
        <f>SUMIFS(通讯通路门店!$X:$X,通讯通路门店!$S:$S,$G1706,通讯通路门店!$J:$J,"华为授权体验店")+SUMIFS(通讯通路门店!$AA:$AA,通讯通路门店!$S:$S,$G1706,通讯通路门店!$J:$J,"华为堡垒店")</f>
        <v>0</v>
      </c>
      <c r="BG1706" s="99">
        <f>SUMIFS(通讯通路门店!$Y:$Y,通讯通路门店!$S:$S,$G1706,通讯通路门店!$J:$J,"小米体验店")</f>
        <v>0</v>
      </c>
      <c r="BH1706" s="99">
        <f>SUMIFS(通讯通路门店!$AA:$AA,通讯通路门店!$S:$S,$G1706,通讯通路门店!$J:$J,"苹果体验店")</f>
        <v>0</v>
      </c>
      <c r="BI1706" s="99">
        <f>SUMIFS(通讯通路门店!$K:$K,通讯通路门店!$S:$S,$G1706,通讯通路门店!$J:$J,"其他品牌专卖店")</f>
        <v>0</v>
      </c>
      <c r="BJ1706" s="99">
        <f>SUMIFS(通讯通路门店!$AC:$AC,通讯通路门店!$S:$S,$G1706)</f>
        <v>0</v>
      </c>
      <c r="BK1706" s="99">
        <f>SUMIFS(通讯通路门店!$AD:$AD,通讯通路门店!$S:$S,$G1706)</f>
        <v>0</v>
      </c>
      <c r="BL1706" s="99">
        <f>SUMIFS(通讯通路门店!$AE:$AE,通讯通路门店!$S:$S,$G1706)</f>
        <v>0</v>
      </c>
      <c r="BM1706" s="99">
        <f>SUMIFS(通讯通路门店!$AF:$AF,通讯通路门店!$S:$S,$G1706)</f>
        <v>0</v>
      </c>
      <c r="BN1706" s="99">
        <f>SUMIFS(通讯通路门店!$AG:$AG,通讯通路门店!$S:$S,$G1706)</f>
        <v>0</v>
      </c>
      <c r="BO1706" s="99">
        <f>SUMIFS(通讯通路门店!$AH:$AH,通讯通路门店!$S:$S,$G1706)</f>
        <v>0</v>
      </c>
      <c r="BP1706" s="99">
        <f>SUMIFS(通讯通路门店!$AI:$AI,通讯通路门店!$S:$S,$G1706)</f>
        <v>0</v>
      </c>
      <c r="BQ1706" s="83"/>
    </row>
    <row r="1707" spans="1:69">
      <c r="A1707" s="99" t="str">
        <f>IFERROR(_xlfn.XLOOKUP($G1707,通讯通路门店!$S$4:$S$993933,通讯通路门店!$A$4:$A$993933,0,0),"")</f>
        <v>海南省</v>
      </c>
      <c r="B1707" s="99" t="str">
        <f>IFERROR(_xlfn.XLOOKUP($G1707,通讯通路门店!$S$4:$S$993933,通讯通路门店!$B$4:$B$993933,0,0),"")</f>
        <v>昌江黎族自治县</v>
      </c>
      <c r="C1707" s="99" t="str">
        <f>IFERROR(_xlfn.XLOOKUP($G1707,通讯通路门店!$S$4:$S$993933,通讯通路门店!$C$4:$C$993933,0,0),"")</f>
        <v>昌江黎族自治县</v>
      </c>
      <c r="D1707" s="99" t="str">
        <f>IFERROR(_xlfn.XLOOKUP($G1707,通讯通路门店!$S$4:$S$993933,通讯通路门店!$D$4:$D$993933,0,0),"")</f>
        <v>叉河镇</v>
      </c>
      <c r="E1707" s="83"/>
      <c r="F1707" s="83"/>
      <c r="G1707" s="101"/>
      <c r="H1707" s="102">
        <f>IFERROR(_xlfn.XLOOKUP($G1707,通讯通路门店!$S$4:$S$993933,通讯通路门店!$R$4:$R$993933,0,0),"")</f>
        <v>0</v>
      </c>
      <c r="I1707" s="83"/>
      <c r="J1707" s="83"/>
      <c r="K1707" s="83"/>
      <c r="L1707" s="83"/>
      <c r="M1707" s="83"/>
      <c r="N1707" s="83"/>
      <c r="O1707" s="83"/>
      <c r="P1707" s="83"/>
      <c r="Q1707" s="83"/>
      <c r="R1707" s="83"/>
      <c r="S1707" s="83"/>
      <c r="T1707" s="83"/>
      <c r="U1707" s="99">
        <f>COUNTIF(通讯通路门店!$S:$S,$G1707)</f>
        <v>0</v>
      </c>
      <c r="V1707" s="99">
        <f>COUNTIFS(通讯通路门店!$S:$S,$G1707,通讯通路门店!$J:$J,"综合卖场")</f>
        <v>0</v>
      </c>
      <c r="W1707" s="99">
        <f>SUMIFS(通讯通路门店!$AJ:$AJ,通讯通路门店!$S:$S,通讯客户沙盘!$G1707)</f>
        <v>0</v>
      </c>
      <c r="X1707" s="99">
        <f t="shared" si="130"/>
        <v>0</v>
      </c>
      <c r="Y1707" s="99">
        <f>COUNTIFS(通讯通路门店!$S:$S,$G1707,通讯通路门店!$J:$J,"荣耀体验店")+COUNTIFS(通讯通路门店!$S:$S,$G1707,通讯通路门店!$J:$J,"荣耀授权专卖店")</f>
        <v>0</v>
      </c>
      <c r="Z1707" s="99">
        <f>COUNTIFS(通讯通路门店!$S:$S,$G1707,通讯通路门店!$J:$J,"VIVO体验店")</f>
        <v>0</v>
      </c>
      <c r="AA1707" s="99">
        <f>COUNTIFS(通讯通路门店!$S:$S,$G1707,通讯通路门店!$J:$J,"OPPO体验店")</f>
        <v>0</v>
      </c>
      <c r="AB1707" s="99">
        <f>COUNTIFS(通讯通路门店!$S:$S,$G1707,通讯通路门店!$J:$J,"华为授权体验店")+COUNTIFS(通讯通路门店!$S:$S,$G1707,通讯通路门店!$J:$J,"华为堡垒店")</f>
        <v>0</v>
      </c>
      <c r="AC1707" s="99">
        <f>COUNTIFS(通讯通路门店!$S:$S,$G1707,通讯通路门店!$J:$J,"小米体验店")</f>
        <v>0</v>
      </c>
      <c r="AD1707" s="99">
        <f>COUNTIFS(通讯通路门店!$S:$S,$G1707,通讯通路门店!$J:$J,"苹果体验店")</f>
        <v>0</v>
      </c>
      <c r="AE1707" s="99">
        <f>COUNTIFS(通讯通路门店!$S:$S,$G1707,通讯通路门店!$J:$J,"其他品牌专卖店")</f>
        <v>0</v>
      </c>
      <c r="AF1707" s="99">
        <f>SUMIFS(通讯通路门店!$BI:$BI,通讯通路门店!$S:$S,$G1707)</f>
        <v>0</v>
      </c>
      <c r="AG1707" s="99">
        <f>SUMIFS(通讯通路门店!$BH:$BH,通讯通路门店!$S:$S,$G1707)</f>
        <v>0</v>
      </c>
      <c r="AH1707" s="99">
        <f t="shared" si="131"/>
        <v>0</v>
      </c>
      <c r="AI1707" s="99">
        <f>SUMIFS(通讯通路门店!$BB:$BB,通讯通路门店!$S:$S,$G1707)</f>
        <v>0</v>
      </c>
      <c r="AJ1707" s="99">
        <f>SUMIFS(通讯通路门店!$BE:$BE,通讯通路门店!$S:$S,$G1707)</f>
        <v>0</v>
      </c>
      <c r="AK1707" s="99">
        <f>SUMIFS(通讯通路门店!$BG:$BG,通讯通路门店!$S:$S,$G1707)</f>
        <v>0</v>
      </c>
      <c r="AL1707" s="99">
        <f>SUMIFS(通讯通路门店!$BC:$BC,通讯通路门店!$S:$S,$G1707)</f>
        <v>0</v>
      </c>
      <c r="AM1707" s="99">
        <f>SUMIFS(通讯通路门店!$BD:$BD,通讯通路门店!$S:$S,$G1707)</f>
        <v>0</v>
      </c>
      <c r="AN1707" s="99">
        <f>SUMIFS(通讯通路门店!$BF:$BF,通讯通路门店!$S:$S,$G1707)</f>
        <v>0</v>
      </c>
      <c r="AO1707" s="99">
        <f t="shared" si="132"/>
        <v>0</v>
      </c>
      <c r="AP1707" s="99">
        <f>SUMIFS(通讯通路门店!$K:$K,通讯通路门店!$S:$S,$G1707)</f>
        <v>0</v>
      </c>
      <c r="AQ1707" s="83"/>
      <c r="AR1707" s="99">
        <f>SUMIFS(通讯通路门店!$T:$T,通讯通路门店!$S:$S,$G1707)</f>
        <v>0</v>
      </c>
      <c r="AS1707" s="99">
        <f>SUMIFS(通讯通路门店!$U:$U,通讯通路门店!$S:$S,$G1707)</f>
        <v>0</v>
      </c>
      <c r="AT1707" s="99">
        <f>SUMIFS(通讯通路门店!$V:$V,通讯通路门店!$S:$S,$G1707)</f>
        <v>0</v>
      </c>
      <c r="AU1707" s="99">
        <f>SUMIFS(通讯通路门店!$W:$W,通讯通路门店!$S:$S,$G1707)</f>
        <v>0</v>
      </c>
      <c r="AV1707" s="99">
        <f>SUMIFS(通讯通路门店!$Z:$Z,通讯通路门店!$S:$S,$G1707)</f>
        <v>0</v>
      </c>
      <c r="AW1707" s="99">
        <f>SUMIFS(通讯通路门店!$AB:$AB,通讯通路门店!$S:$S,$G1707)</f>
        <v>0</v>
      </c>
      <c r="AX1707" s="99">
        <f>SUMIFS(通讯通路门店!$X:$X,通讯通路门店!$S:$S,$G1707)</f>
        <v>0</v>
      </c>
      <c r="AY1707" s="99">
        <f>SUMIFS(通讯通路门店!$Y:$Y,通讯通路门店!$S:$S,$G1707)</f>
        <v>0</v>
      </c>
      <c r="AZ1707" s="99">
        <f>SUMIFS(通讯通路门店!$AA:$AA,通讯通路门店!$S:$S,$G1707)</f>
        <v>0</v>
      </c>
      <c r="BA1707" s="99">
        <f t="shared" si="133"/>
        <v>0</v>
      </c>
      <c r="BB1707" s="99">
        <f t="shared" si="134"/>
        <v>0</v>
      </c>
      <c r="BC1707" s="99">
        <f>SUMIFS(通讯通路门店!$W:$W,通讯通路门店!$S:$S,$G1707,通讯通路门店!$J:$J,"荣耀体验店")+SUMIFS(通讯通路门店!$W:$W,通讯通路门店!$S:$S,$G1707,通讯通路门店!$J:$J,"荣耀授权专卖店")</f>
        <v>0</v>
      </c>
      <c r="BD1707" s="99">
        <f>SUMIFS(通讯通路门店!$Z:$Z,通讯通路门店!$S:$S,$G1707,通讯通路门店!$J:$J,"VIVO体验店")</f>
        <v>0</v>
      </c>
      <c r="BE1707" s="99">
        <f>SUMIFS(通讯通路门店!$AB:$AB,通讯通路门店!$S:$S,$G1707,通讯通路门店!$J:$J,"OPPO体验店")</f>
        <v>0</v>
      </c>
      <c r="BF1707" s="99">
        <f>SUMIFS(通讯通路门店!$X:$X,通讯通路门店!$S:$S,$G1707,通讯通路门店!$J:$J,"华为授权体验店")+SUMIFS(通讯通路门店!$AA:$AA,通讯通路门店!$S:$S,$G1707,通讯通路门店!$J:$J,"华为堡垒店")</f>
        <v>0</v>
      </c>
      <c r="BG1707" s="99">
        <f>SUMIFS(通讯通路门店!$Y:$Y,通讯通路门店!$S:$S,$G1707,通讯通路门店!$J:$J,"小米体验店")</f>
        <v>0</v>
      </c>
      <c r="BH1707" s="99">
        <f>SUMIFS(通讯通路门店!$AA:$AA,通讯通路门店!$S:$S,$G1707,通讯通路门店!$J:$J,"苹果体验店")</f>
        <v>0</v>
      </c>
      <c r="BI1707" s="99">
        <f>SUMIFS(通讯通路门店!$K:$K,通讯通路门店!$S:$S,$G1707,通讯通路门店!$J:$J,"其他品牌专卖店")</f>
        <v>0</v>
      </c>
      <c r="BJ1707" s="99">
        <f>SUMIFS(通讯通路门店!$AC:$AC,通讯通路门店!$S:$S,$G1707)</f>
        <v>0</v>
      </c>
      <c r="BK1707" s="99">
        <f>SUMIFS(通讯通路门店!$AD:$AD,通讯通路门店!$S:$S,$G1707)</f>
        <v>0</v>
      </c>
      <c r="BL1707" s="99">
        <f>SUMIFS(通讯通路门店!$AE:$AE,通讯通路门店!$S:$S,$G1707)</f>
        <v>0</v>
      </c>
      <c r="BM1707" s="99">
        <f>SUMIFS(通讯通路门店!$AF:$AF,通讯通路门店!$S:$S,$G1707)</f>
        <v>0</v>
      </c>
      <c r="BN1707" s="99">
        <f>SUMIFS(通讯通路门店!$AG:$AG,通讯通路门店!$S:$S,$G1707)</f>
        <v>0</v>
      </c>
      <c r="BO1707" s="99">
        <f>SUMIFS(通讯通路门店!$AH:$AH,通讯通路门店!$S:$S,$G1707)</f>
        <v>0</v>
      </c>
      <c r="BP1707" s="99">
        <f>SUMIFS(通讯通路门店!$AI:$AI,通讯通路门店!$S:$S,$G1707)</f>
        <v>0</v>
      </c>
      <c r="BQ1707" s="83"/>
    </row>
    <row r="1708" spans="1:69">
      <c r="A1708" s="99" t="str">
        <f>IFERROR(_xlfn.XLOOKUP($G1708,通讯通路门店!$S$4:$S$993933,通讯通路门店!$A$4:$A$993933,0,0),"")</f>
        <v>海南省</v>
      </c>
      <c r="B1708" s="99" t="str">
        <f>IFERROR(_xlfn.XLOOKUP($G1708,通讯通路门店!$S$4:$S$993933,通讯通路门店!$B$4:$B$993933,0,0),"")</f>
        <v>昌江黎族自治县</v>
      </c>
      <c r="C1708" s="99" t="str">
        <f>IFERROR(_xlfn.XLOOKUP($G1708,通讯通路门店!$S$4:$S$993933,通讯通路门店!$C$4:$C$993933,0,0),"")</f>
        <v>昌江黎族自治县</v>
      </c>
      <c r="D1708" s="99" t="str">
        <f>IFERROR(_xlfn.XLOOKUP($G1708,通讯通路门店!$S$4:$S$993933,通讯通路门店!$D$4:$D$993933,0,0),"")</f>
        <v>叉河镇</v>
      </c>
      <c r="E1708" s="83"/>
      <c r="F1708" s="83"/>
      <c r="G1708" s="101"/>
      <c r="H1708" s="102">
        <f>IFERROR(_xlfn.XLOOKUP($G1708,通讯通路门店!$S$4:$S$993933,通讯通路门店!$R$4:$R$993933,0,0),"")</f>
        <v>0</v>
      </c>
      <c r="I1708" s="83"/>
      <c r="J1708" s="83"/>
      <c r="K1708" s="83"/>
      <c r="L1708" s="83"/>
      <c r="M1708" s="83"/>
      <c r="N1708" s="83"/>
      <c r="O1708" s="83"/>
      <c r="P1708" s="83"/>
      <c r="Q1708" s="83"/>
      <c r="R1708" s="83"/>
      <c r="S1708" s="83"/>
      <c r="T1708" s="83"/>
      <c r="U1708" s="99">
        <f>COUNTIF(通讯通路门店!$S:$S,$G1708)</f>
        <v>0</v>
      </c>
      <c r="V1708" s="99">
        <f>COUNTIFS(通讯通路门店!$S:$S,$G1708,通讯通路门店!$J:$J,"综合卖场")</f>
        <v>0</v>
      </c>
      <c r="W1708" s="99">
        <f>SUMIFS(通讯通路门店!$AJ:$AJ,通讯通路门店!$S:$S,通讯客户沙盘!$G1708)</f>
        <v>0</v>
      </c>
      <c r="X1708" s="99">
        <f t="shared" si="130"/>
        <v>0</v>
      </c>
      <c r="Y1708" s="99">
        <f>COUNTIFS(通讯通路门店!$S:$S,$G1708,通讯通路门店!$J:$J,"荣耀体验店")+COUNTIFS(通讯通路门店!$S:$S,$G1708,通讯通路门店!$J:$J,"荣耀授权专卖店")</f>
        <v>0</v>
      </c>
      <c r="Z1708" s="99">
        <f>COUNTIFS(通讯通路门店!$S:$S,$G1708,通讯通路门店!$J:$J,"VIVO体验店")</f>
        <v>0</v>
      </c>
      <c r="AA1708" s="99">
        <f>COUNTIFS(通讯通路门店!$S:$S,$G1708,通讯通路门店!$J:$J,"OPPO体验店")</f>
        <v>0</v>
      </c>
      <c r="AB1708" s="99">
        <f>COUNTIFS(通讯通路门店!$S:$S,$G1708,通讯通路门店!$J:$J,"华为授权体验店")+COUNTIFS(通讯通路门店!$S:$S,$G1708,通讯通路门店!$J:$J,"华为堡垒店")</f>
        <v>0</v>
      </c>
      <c r="AC1708" s="99">
        <f>COUNTIFS(通讯通路门店!$S:$S,$G1708,通讯通路门店!$J:$J,"小米体验店")</f>
        <v>0</v>
      </c>
      <c r="AD1708" s="99">
        <f>COUNTIFS(通讯通路门店!$S:$S,$G1708,通讯通路门店!$J:$J,"苹果体验店")</f>
        <v>0</v>
      </c>
      <c r="AE1708" s="99">
        <f>COUNTIFS(通讯通路门店!$S:$S,$G1708,通讯通路门店!$J:$J,"其他品牌专卖店")</f>
        <v>0</v>
      </c>
      <c r="AF1708" s="99">
        <f>SUMIFS(通讯通路门店!$BI:$BI,通讯通路门店!$S:$S,$G1708)</f>
        <v>0</v>
      </c>
      <c r="AG1708" s="99">
        <f>SUMIFS(通讯通路门店!$BH:$BH,通讯通路门店!$S:$S,$G1708)</f>
        <v>0</v>
      </c>
      <c r="AH1708" s="99">
        <f t="shared" si="131"/>
        <v>0</v>
      </c>
      <c r="AI1708" s="99">
        <f>SUMIFS(通讯通路门店!$BB:$BB,通讯通路门店!$S:$S,$G1708)</f>
        <v>0</v>
      </c>
      <c r="AJ1708" s="99">
        <f>SUMIFS(通讯通路门店!$BE:$BE,通讯通路门店!$S:$S,$G1708)</f>
        <v>0</v>
      </c>
      <c r="AK1708" s="99">
        <f>SUMIFS(通讯通路门店!$BG:$BG,通讯通路门店!$S:$S,$G1708)</f>
        <v>0</v>
      </c>
      <c r="AL1708" s="99">
        <f>SUMIFS(通讯通路门店!$BC:$BC,通讯通路门店!$S:$S,$G1708)</f>
        <v>0</v>
      </c>
      <c r="AM1708" s="99">
        <f>SUMIFS(通讯通路门店!$BD:$BD,通讯通路门店!$S:$S,$G1708)</f>
        <v>0</v>
      </c>
      <c r="AN1708" s="99">
        <f>SUMIFS(通讯通路门店!$BF:$BF,通讯通路门店!$S:$S,$G1708)</f>
        <v>0</v>
      </c>
      <c r="AO1708" s="99">
        <f t="shared" si="132"/>
        <v>0</v>
      </c>
      <c r="AP1708" s="99">
        <f>SUMIFS(通讯通路门店!$K:$K,通讯通路门店!$S:$S,$G1708)</f>
        <v>0</v>
      </c>
      <c r="AQ1708" s="83"/>
      <c r="AR1708" s="99">
        <f>SUMIFS(通讯通路门店!$T:$T,通讯通路门店!$S:$S,$G1708)</f>
        <v>0</v>
      </c>
      <c r="AS1708" s="99">
        <f>SUMIFS(通讯通路门店!$U:$U,通讯通路门店!$S:$S,$G1708)</f>
        <v>0</v>
      </c>
      <c r="AT1708" s="99">
        <f>SUMIFS(通讯通路门店!$V:$V,通讯通路门店!$S:$S,$G1708)</f>
        <v>0</v>
      </c>
      <c r="AU1708" s="99">
        <f>SUMIFS(通讯通路门店!$W:$W,通讯通路门店!$S:$S,$G1708)</f>
        <v>0</v>
      </c>
      <c r="AV1708" s="99">
        <f>SUMIFS(通讯通路门店!$Z:$Z,通讯通路门店!$S:$S,$G1708)</f>
        <v>0</v>
      </c>
      <c r="AW1708" s="99">
        <f>SUMIFS(通讯通路门店!$AB:$AB,通讯通路门店!$S:$S,$G1708)</f>
        <v>0</v>
      </c>
      <c r="AX1708" s="99">
        <f>SUMIFS(通讯通路门店!$X:$X,通讯通路门店!$S:$S,$G1708)</f>
        <v>0</v>
      </c>
      <c r="AY1708" s="99">
        <f>SUMIFS(通讯通路门店!$Y:$Y,通讯通路门店!$S:$S,$G1708)</f>
        <v>0</v>
      </c>
      <c r="AZ1708" s="99">
        <f>SUMIFS(通讯通路门店!$AA:$AA,通讯通路门店!$S:$S,$G1708)</f>
        <v>0</v>
      </c>
      <c r="BA1708" s="99">
        <f t="shared" si="133"/>
        <v>0</v>
      </c>
      <c r="BB1708" s="99">
        <f t="shared" si="134"/>
        <v>0</v>
      </c>
      <c r="BC1708" s="99">
        <f>SUMIFS(通讯通路门店!$W:$W,通讯通路门店!$S:$S,$G1708,通讯通路门店!$J:$J,"荣耀体验店")+SUMIFS(通讯通路门店!$W:$W,通讯通路门店!$S:$S,$G1708,通讯通路门店!$J:$J,"荣耀授权专卖店")</f>
        <v>0</v>
      </c>
      <c r="BD1708" s="99">
        <f>SUMIFS(通讯通路门店!$Z:$Z,通讯通路门店!$S:$S,$G1708,通讯通路门店!$J:$J,"VIVO体验店")</f>
        <v>0</v>
      </c>
      <c r="BE1708" s="99">
        <f>SUMIFS(通讯通路门店!$AB:$AB,通讯通路门店!$S:$S,$G1708,通讯通路门店!$J:$J,"OPPO体验店")</f>
        <v>0</v>
      </c>
      <c r="BF1708" s="99">
        <f>SUMIFS(通讯通路门店!$X:$X,通讯通路门店!$S:$S,$G1708,通讯通路门店!$J:$J,"华为授权体验店")+SUMIFS(通讯通路门店!$AA:$AA,通讯通路门店!$S:$S,$G1708,通讯通路门店!$J:$J,"华为堡垒店")</f>
        <v>0</v>
      </c>
      <c r="BG1708" s="99">
        <f>SUMIFS(通讯通路门店!$Y:$Y,通讯通路门店!$S:$S,$G1708,通讯通路门店!$J:$J,"小米体验店")</f>
        <v>0</v>
      </c>
      <c r="BH1708" s="99">
        <f>SUMIFS(通讯通路门店!$AA:$AA,通讯通路门店!$S:$S,$G1708,通讯通路门店!$J:$J,"苹果体验店")</f>
        <v>0</v>
      </c>
      <c r="BI1708" s="99">
        <f>SUMIFS(通讯通路门店!$K:$K,通讯通路门店!$S:$S,$G1708,通讯通路门店!$J:$J,"其他品牌专卖店")</f>
        <v>0</v>
      </c>
      <c r="BJ1708" s="99">
        <f>SUMIFS(通讯通路门店!$AC:$AC,通讯通路门店!$S:$S,$G1708)</f>
        <v>0</v>
      </c>
      <c r="BK1708" s="99">
        <f>SUMIFS(通讯通路门店!$AD:$AD,通讯通路门店!$S:$S,$G1708)</f>
        <v>0</v>
      </c>
      <c r="BL1708" s="99">
        <f>SUMIFS(通讯通路门店!$AE:$AE,通讯通路门店!$S:$S,$G1708)</f>
        <v>0</v>
      </c>
      <c r="BM1708" s="99">
        <f>SUMIFS(通讯通路门店!$AF:$AF,通讯通路门店!$S:$S,$G1708)</f>
        <v>0</v>
      </c>
      <c r="BN1708" s="99">
        <f>SUMIFS(通讯通路门店!$AG:$AG,通讯通路门店!$S:$S,$G1708)</f>
        <v>0</v>
      </c>
      <c r="BO1708" s="99">
        <f>SUMIFS(通讯通路门店!$AH:$AH,通讯通路门店!$S:$S,$G1708)</f>
        <v>0</v>
      </c>
      <c r="BP1708" s="99">
        <f>SUMIFS(通讯通路门店!$AI:$AI,通讯通路门店!$S:$S,$G1708)</f>
        <v>0</v>
      </c>
      <c r="BQ1708" s="83"/>
    </row>
    <row r="1709" spans="1:69">
      <c r="A1709" s="99" t="str">
        <f>IFERROR(_xlfn.XLOOKUP($G1709,通讯通路门店!$S$4:$S$993933,通讯通路门店!$A$4:$A$993933,0,0),"")</f>
        <v>海南省</v>
      </c>
      <c r="B1709" s="99" t="str">
        <f>IFERROR(_xlfn.XLOOKUP($G1709,通讯通路门店!$S$4:$S$993933,通讯通路门店!$B$4:$B$993933,0,0),"")</f>
        <v>昌江黎族自治县</v>
      </c>
      <c r="C1709" s="99" t="str">
        <f>IFERROR(_xlfn.XLOOKUP($G1709,通讯通路门店!$S$4:$S$993933,通讯通路门店!$C$4:$C$993933,0,0),"")</f>
        <v>昌江黎族自治县</v>
      </c>
      <c r="D1709" s="99" t="str">
        <f>IFERROR(_xlfn.XLOOKUP($G1709,通讯通路门店!$S$4:$S$993933,通讯通路门店!$D$4:$D$993933,0,0),"")</f>
        <v>叉河镇</v>
      </c>
      <c r="E1709" s="83"/>
      <c r="F1709" s="83"/>
      <c r="G1709" s="101"/>
      <c r="H1709" s="102">
        <f>IFERROR(_xlfn.XLOOKUP($G1709,通讯通路门店!$S$4:$S$993933,通讯通路门店!$R$4:$R$993933,0,0),"")</f>
        <v>0</v>
      </c>
      <c r="I1709" s="83"/>
      <c r="J1709" s="83"/>
      <c r="K1709" s="83"/>
      <c r="L1709" s="83"/>
      <c r="M1709" s="83"/>
      <c r="N1709" s="83"/>
      <c r="O1709" s="83"/>
      <c r="P1709" s="83"/>
      <c r="Q1709" s="83"/>
      <c r="R1709" s="83"/>
      <c r="S1709" s="83"/>
      <c r="T1709" s="83"/>
      <c r="U1709" s="99">
        <f>COUNTIF(通讯通路门店!$S:$S,$G1709)</f>
        <v>0</v>
      </c>
      <c r="V1709" s="99">
        <f>COUNTIFS(通讯通路门店!$S:$S,$G1709,通讯通路门店!$J:$J,"综合卖场")</f>
        <v>0</v>
      </c>
      <c r="W1709" s="99">
        <f>SUMIFS(通讯通路门店!$AJ:$AJ,通讯通路门店!$S:$S,通讯客户沙盘!$G1709)</f>
        <v>0</v>
      </c>
      <c r="X1709" s="99">
        <f t="shared" si="130"/>
        <v>0</v>
      </c>
      <c r="Y1709" s="99">
        <f>COUNTIFS(通讯通路门店!$S:$S,$G1709,通讯通路门店!$J:$J,"荣耀体验店")+COUNTIFS(通讯通路门店!$S:$S,$G1709,通讯通路门店!$J:$J,"荣耀授权专卖店")</f>
        <v>0</v>
      </c>
      <c r="Z1709" s="99">
        <f>COUNTIFS(通讯通路门店!$S:$S,$G1709,通讯通路门店!$J:$J,"VIVO体验店")</f>
        <v>0</v>
      </c>
      <c r="AA1709" s="99">
        <f>COUNTIFS(通讯通路门店!$S:$S,$G1709,通讯通路门店!$J:$J,"OPPO体验店")</f>
        <v>0</v>
      </c>
      <c r="AB1709" s="99">
        <f>COUNTIFS(通讯通路门店!$S:$S,$G1709,通讯通路门店!$J:$J,"华为授权体验店")+COUNTIFS(通讯通路门店!$S:$S,$G1709,通讯通路门店!$J:$J,"华为堡垒店")</f>
        <v>0</v>
      </c>
      <c r="AC1709" s="99">
        <f>COUNTIFS(通讯通路门店!$S:$S,$G1709,通讯通路门店!$J:$J,"小米体验店")</f>
        <v>0</v>
      </c>
      <c r="AD1709" s="99">
        <f>COUNTIFS(通讯通路门店!$S:$S,$G1709,通讯通路门店!$J:$J,"苹果体验店")</f>
        <v>0</v>
      </c>
      <c r="AE1709" s="99">
        <f>COUNTIFS(通讯通路门店!$S:$S,$G1709,通讯通路门店!$J:$J,"其他品牌专卖店")</f>
        <v>0</v>
      </c>
      <c r="AF1709" s="99">
        <f>SUMIFS(通讯通路门店!$BI:$BI,通讯通路门店!$S:$S,$G1709)</f>
        <v>0</v>
      </c>
      <c r="AG1709" s="99">
        <f>SUMIFS(通讯通路门店!$BH:$BH,通讯通路门店!$S:$S,$G1709)</f>
        <v>0</v>
      </c>
      <c r="AH1709" s="99">
        <f t="shared" si="131"/>
        <v>0</v>
      </c>
      <c r="AI1709" s="99">
        <f>SUMIFS(通讯通路门店!$BB:$BB,通讯通路门店!$S:$S,$G1709)</f>
        <v>0</v>
      </c>
      <c r="AJ1709" s="99">
        <f>SUMIFS(通讯通路门店!$BE:$BE,通讯通路门店!$S:$S,$G1709)</f>
        <v>0</v>
      </c>
      <c r="AK1709" s="99">
        <f>SUMIFS(通讯通路门店!$BG:$BG,通讯通路门店!$S:$S,$G1709)</f>
        <v>0</v>
      </c>
      <c r="AL1709" s="99">
        <f>SUMIFS(通讯通路门店!$BC:$BC,通讯通路门店!$S:$S,$G1709)</f>
        <v>0</v>
      </c>
      <c r="AM1709" s="99">
        <f>SUMIFS(通讯通路门店!$BD:$BD,通讯通路门店!$S:$S,$G1709)</f>
        <v>0</v>
      </c>
      <c r="AN1709" s="99">
        <f>SUMIFS(通讯通路门店!$BF:$BF,通讯通路门店!$S:$S,$G1709)</f>
        <v>0</v>
      </c>
      <c r="AO1709" s="99">
        <f t="shared" si="132"/>
        <v>0</v>
      </c>
      <c r="AP1709" s="99">
        <f>SUMIFS(通讯通路门店!$K:$K,通讯通路门店!$S:$S,$G1709)</f>
        <v>0</v>
      </c>
      <c r="AQ1709" s="83"/>
      <c r="AR1709" s="99">
        <f>SUMIFS(通讯通路门店!$T:$T,通讯通路门店!$S:$S,$G1709)</f>
        <v>0</v>
      </c>
      <c r="AS1709" s="99">
        <f>SUMIFS(通讯通路门店!$U:$U,通讯通路门店!$S:$S,$G1709)</f>
        <v>0</v>
      </c>
      <c r="AT1709" s="99">
        <f>SUMIFS(通讯通路门店!$V:$V,通讯通路门店!$S:$S,$G1709)</f>
        <v>0</v>
      </c>
      <c r="AU1709" s="99">
        <f>SUMIFS(通讯通路门店!$W:$W,通讯通路门店!$S:$S,$G1709)</f>
        <v>0</v>
      </c>
      <c r="AV1709" s="99">
        <f>SUMIFS(通讯通路门店!$Z:$Z,通讯通路门店!$S:$S,$G1709)</f>
        <v>0</v>
      </c>
      <c r="AW1709" s="99">
        <f>SUMIFS(通讯通路门店!$AB:$AB,通讯通路门店!$S:$S,$G1709)</f>
        <v>0</v>
      </c>
      <c r="AX1709" s="99">
        <f>SUMIFS(通讯通路门店!$X:$X,通讯通路门店!$S:$S,$G1709)</f>
        <v>0</v>
      </c>
      <c r="AY1709" s="99">
        <f>SUMIFS(通讯通路门店!$Y:$Y,通讯通路门店!$S:$S,$G1709)</f>
        <v>0</v>
      </c>
      <c r="AZ1709" s="99">
        <f>SUMIFS(通讯通路门店!$AA:$AA,通讯通路门店!$S:$S,$G1709)</f>
        <v>0</v>
      </c>
      <c r="BA1709" s="99">
        <f t="shared" si="133"/>
        <v>0</v>
      </c>
      <c r="BB1709" s="99">
        <f t="shared" si="134"/>
        <v>0</v>
      </c>
      <c r="BC1709" s="99">
        <f>SUMIFS(通讯通路门店!$W:$W,通讯通路门店!$S:$S,$G1709,通讯通路门店!$J:$J,"荣耀体验店")+SUMIFS(通讯通路门店!$W:$W,通讯通路门店!$S:$S,$G1709,通讯通路门店!$J:$J,"荣耀授权专卖店")</f>
        <v>0</v>
      </c>
      <c r="BD1709" s="99">
        <f>SUMIFS(通讯通路门店!$Z:$Z,通讯通路门店!$S:$S,$G1709,通讯通路门店!$J:$J,"VIVO体验店")</f>
        <v>0</v>
      </c>
      <c r="BE1709" s="99">
        <f>SUMIFS(通讯通路门店!$AB:$AB,通讯通路门店!$S:$S,$G1709,通讯通路门店!$J:$J,"OPPO体验店")</f>
        <v>0</v>
      </c>
      <c r="BF1709" s="99">
        <f>SUMIFS(通讯通路门店!$X:$X,通讯通路门店!$S:$S,$G1709,通讯通路门店!$J:$J,"华为授权体验店")+SUMIFS(通讯通路门店!$AA:$AA,通讯通路门店!$S:$S,$G1709,通讯通路门店!$J:$J,"华为堡垒店")</f>
        <v>0</v>
      </c>
      <c r="BG1709" s="99">
        <f>SUMIFS(通讯通路门店!$Y:$Y,通讯通路门店!$S:$S,$G1709,通讯通路门店!$J:$J,"小米体验店")</f>
        <v>0</v>
      </c>
      <c r="BH1709" s="99">
        <f>SUMIFS(通讯通路门店!$AA:$AA,通讯通路门店!$S:$S,$G1709,通讯通路门店!$J:$J,"苹果体验店")</f>
        <v>0</v>
      </c>
      <c r="BI1709" s="99">
        <f>SUMIFS(通讯通路门店!$K:$K,通讯通路门店!$S:$S,$G1709,通讯通路门店!$J:$J,"其他品牌专卖店")</f>
        <v>0</v>
      </c>
      <c r="BJ1709" s="99">
        <f>SUMIFS(通讯通路门店!$AC:$AC,通讯通路门店!$S:$S,$G1709)</f>
        <v>0</v>
      </c>
      <c r="BK1709" s="99">
        <f>SUMIFS(通讯通路门店!$AD:$AD,通讯通路门店!$S:$S,$G1709)</f>
        <v>0</v>
      </c>
      <c r="BL1709" s="99">
        <f>SUMIFS(通讯通路门店!$AE:$AE,通讯通路门店!$S:$S,$G1709)</f>
        <v>0</v>
      </c>
      <c r="BM1709" s="99">
        <f>SUMIFS(通讯通路门店!$AF:$AF,通讯通路门店!$S:$S,$G1709)</f>
        <v>0</v>
      </c>
      <c r="BN1709" s="99">
        <f>SUMIFS(通讯通路门店!$AG:$AG,通讯通路门店!$S:$S,$G1709)</f>
        <v>0</v>
      </c>
      <c r="BO1709" s="99">
        <f>SUMIFS(通讯通路门店!$AH:$AH,通讯通路门店!$S:$S,$G1709)</f>
        <v>0</v>
      </c>
      <c r="BP1709" s="99">
        <f>SUMIFS(通讯通路门店!$AI:$AI,通讯通路门店!$S:$S,$G1709)</f>
        <v>0</v>
      </c>
      <c r="BQ1709" s="83"/>
    </row>
    <row r="1710" spans="1:69">
      <c r="A1710" s="99" t="str">
        <f>IFERROR(_xlfn.XLOOKUP($G1710,通讯通路门店!$S$4:$S$993933,通讯通路门店!$A$4:$A$993933,0,0),"")</f>
        <v>海南省</v>
      </c>
      <c r="B1710" s="99" t="str">
        <f>IFERROR(_xlfn.XLOOKUP($G1710,通讯通路门店!$S$4:$S$993933,通讯通路门店!$B$4:$B$993933,0,0),"")</f>
        <v>昌江黎族自治县</v>
      </c>
      <c r="C1710" s="99" t="str">
        <f>IFERROR(_xlfn.XLOOKUP($G1710,通讯通路门店!$S$4:$S$993933,通讯通路门店!$C$4:$C$993933,0,0),"")</f>
        <v>昌江黎族自治县</v>
      </c>
      <c r="D1710" s="99" t="str">
        <f>IFERROR(_xlfn.XLOOKUP($G1710,通讯通路门店!$S$4:$S$993933,通讯通路门店!$D$4:$D$993933,0,0),"")</f>
        <v>叉河镇</v>
      </c>
      <c r="E1710" s="83"/>
      <c r="F1710" s="83"/>
      <c r="G1710" s="101"/>
      <c r="H1710" s="102">
        <f>IFERROR(_xlfn.XLOOKUP($G1710,通讯通路门店!$S$4:$S$993933,通讯通路门店!$R$4:$R$993933,0,0),"")</f>
        <v>0</v>
      </c>
      <c r="I1710" s="83"/>
      <c r="J1710" s="83"/>
      <c r="K1710" s="83"/>
      <c r="L1710" s="83"/>
      <c r="M1710" s="83"/>
      <c r="N1710" s="83"/>
      <c r="O1710" s="83"/>
      <c r="P1710" s="83"/>
      <c r="Q1710" s="83"/>
      <c r="R1710" s="83"/>
      <c r="S1710" s="83"/>
      <c r="T1710" s="83"/>
      <c r="U1710" s="99">
        <f>COUNTIF(通讯通路门店!$S:$S,$G1710)</f>
        <v>0</v>
      </c>
      <c r="V1710" s="99">
        <f>COUNTIFS(通讯通路门店!$S:$S,$G1710,通讯通路门店!$J:$J,"综合卖场")</f>
        <v>0</v>
      </c>
      <c r="W1710" s="99">
        <f>SUMIFS(通讯通路门店!$AJ:$AJ,通讯通路门店!$S:$S,通讯客户沙盘!$G1710)</f>
        <v>0</v>
      </c>
      <c r="X1710" s="99">
        <f t="shared" si="130"/>
        <v>0</v>
      </c>
      <c r="Y1710" s="99">
        <f>COUNTIFS(通讯通路门店!$S:$S,$G1710,通讯通路门店!$J:$J,"荣耀体验店")+COUNTIFS(通讯通路门店!$S:$S,$G1710,通讯通路门店!$J:$J,"荣耀授权专卖店")</f>
        <v>0</v>
      </c>
      <c r="Z1710" s="99">
        <f>COUNTIFS(通讯通路门店!$S:$S,$G1710,通讯通路门店!$J:$J,"VIVO体验店")</f>
        <v>0</v>
      </c>
      <c r="AA1710" s="99">
        <f>COUNTIFS(通讯通路门店!$S:$S,$G1710,通讯通路门店!$J:$J,"OPPO体验店")</f>
        <v>0</v>
      </c>
      <c r="AB1710" s="99">
        <f>COUNTIFS(通讯通路门店!$S:$S,$G1710,通讯通路门店!$J:$J,"华为授权体验店")+COUNTIFS(通讯通路门店!$S:$S,$G1710,通讯通路门店!$J:$J,"华为堡垒店")</f>
        <v>0</v>
      </c>
      <c r="AC1710" s="99">
        <f>COUNTIFS(通讯通路门店!$S:$S,$G1710,通讯通路门店!$J:$J,"小米体验店")</f>
        <v>0</v>
      </c>
      <c r="AD1710" s="99">
        <f>COUNTIFS(通讯通路门店!$S:$S,$G1710,通讯通路门店!$J:$J,"苹果体验店")</f>
        <v>0</v>
      </c>
      <c r="AE1710" s="99">
        <f>COUNTIFS(通讯通路门店!$S:$S,$G1710,通讯通路门店!$J:$J,"其他品牌专卖店")</f>
        <v>0</v>
      </c>
      <c r="AF1710" s="99">
        <f>SUMIFS(通讯通路门店!$BI:$BI,通讯通路门店!$S:$S,$G1710)</f>
        <v>0</v>
      </c>
      <c r="AG1710" s="99">
        <f>SUMIFS(通讯通路门店!$BH:$BH,通讯通路门店!$S:$S,$G1710)</f>
        <v>0</v>
      </c>
      <c r="AH1710" s="99">
        <f t="shared" si="131"/>
        <v>0</v>
      </c>
      <c r="AI1710" s="99">
        <f>SUMIFS(通讯通路门店!$BB:$BB,通讯通路门店!$S:$S,$G1710)</f>
        <v>0</v>
      </c>
      <c r="AJ1710" s="99">
        <f>SUMIFS(通讯通路门店!$BE:$BE,通讯通路门店!$S:$S,$G1710)</f>
        <v>0</v>
      </c>
      <c r="AK1710" s="99">
        <f>SUMIFS(通讯通路门店!$BG:$BG,通讯通路门店!$S:$S,$G1710)</f>
        <v>0</v>
      </c>
      <c r="AL1710" s="99">
        <f>SUMIFS(通讯通路门店!$BC:$BC,通讯通路门店!$S:$S,$G1710)</f>
        <v>0</v>
      </c>
      <c r="AM1710" s="99">
        <f>SUMIFS(通讯通路门店!$BD:$BD,通讯通路门店!$S:$S,$G1710)</f>
        <v>0</v>
      </c>
      <c r="AN1710" s="99">
        <f>SUMIFS(通讯通路门店!$BF:$BF,通讯通路门店!$S:$S,$G1710)</f>
        <v>0</v>
      </c>
      <c r="AO1710" s="99">
        <f t="shared" si="132"/>
        <v>0</v>
      </c>
      <c r="AP1710" s="99">
        <f>SUMIFS(通讯通路门店!$K:$K,通讯通路门店!$S:$S,$G1710)</f>
        <v>0</v>
      </c>
      <c r="AQ1710" s="83"/>
      <c r="AR1710" s="99">
        <f>SUMIFS(通讯通路门店!$T:$T,通讯通路门店!$S:$S,$G1710)</f>
        <v>0</v>
      </c>
      <c r="AS1710" s="99">
        <f>SUMIFS(通讯通路门店!$U:$U,通讯通路门店!$S:$S,$G1710)</f>
        <v>0</v>
      </c>
      <c r="AT1710" s="99">
        <f>SUMIFS(通讯通路门店!$V:$V,通讯通路门店!$S:$S,$G1710)</f>
        <v>0</v>
      </c>
      <c r="AU1710" s="99">
        <f>SUMIFS(通讯通路门店!$W:$W,通讯通路门店!$S:$S,$G1710)</f>
        <v>0</v>
      </c>
      <c r="AV1710" s="99">
        <f>SUMIFS(通讯通路门店!$Z:$Z,通讯通路门店!$S:$S,$G1710)</f>
        <v>0</v>
      </c>
      <c r="AW1710" s="99">
        <f>SUMIFS(通讯通路门店!$AB:$AB,通讯通路门店!$S:$S,$G1710)</f>
        <v>0</v>
      </c>
      <c r="AX1710" s="99">
        <f>SUMIFS(通讯通路门店!$X:$X,通讯通路门店!$S:$S,$G1710)</f>
        <v>0</v>
      </c>
      <c r="AY1710" s="99">
        <f>SUMIFS(通讯通路门店!$Y:$Y,通讯通路门店!$S:$S,$G1710)</f>
        <v>0</v>
      </c>
      <c r="AZ1710" s="99">
        <f>SUMIFS(通讯通路门店!$AA:$AA,通讯通路门店!$S:$S,$G1710)</f>
        <v>0</v>
      </c>
      <c r="BA1710" s="99">
        <f t="shared" si="133"/>
        <v>0</v>
      </c>
      <c r="BB1710" s="99">
        <f t="shared" si="134"/>
        <v>0</v>
      </c>
      <c r="BC1710" s="99">
        <f>SUMIFS(通讯通路门店!$W:$W,通讯通路门店!$S:$S,$G1710,通讯通路门店!$J:$J,"荣耀体验店")+SUMIFS(通讯通路门店!$W:$W,通讯通路门店!$S:$S,$G1710,通讯通路门店!$J:$J,"荣耀授权专卖店")</f>
        <v>0</v>
      </c>
      <c r="BD1710" s="99">
        <f>SUMIFS(通讯通路门店!$Z:$Z,通讯通路门店!$S:$S,$G1710,通讯通路门店!$J:$J,"VIVO体验店")</f>
        <v>0</v>
      </c>
      <c r="BE1710" s="99">
        <f>SUMIFS(通讯通路门店!$AB:$AB,通讯通路门店!$S:$S,$G1710,通讯通路门店!$J:$J,"OPPO体验店")</f>
        <v>0</v>
      </c>
      <c r="BF1710" s="99">
        <f>SUMIFS(通讯通路门店!$X:$X,通讯通路门店!$S:$S,$G1710,通讯通路门店!$J:$J,"华为授权体验店")+SUMIFS(通讯通路门店!$AA:$AA,通讯通路门店!$S:$S,$G1710,通讯通路门店!$J:$J,"华为堡垒店")</f>
        <v>0</v>
      </c>
      <c r="BG1710" s="99">
        <f>SUMIFS(通讯通路门店!$Y:$Y,通讯通路门店!$S:$S,$G1710,通讯通路门店!$J:$J,"小米体验店")</f>
        <v>0</v>
      </c>
      <c r="BH1710" s="99">
        <f>SUMIFS(通讯通路门店!$AA:$AA,通讯通路门店!$S:$S,$G1710,通讯通路门店!$J:$J,"苹果体验店")</f>
        <v>0</v>
      </c>
      <c r="BI1710" s="99">
        <f>SUMIFS(通讯通路门店!$K:$K,通讯通路门店!$S:$S,$G1710,通讯通路门店!$J:$J,"其他品牌专卖店")</f>
        <v>0</v>
      </c>
      <c r="BJ1710" s="99">
        <f>SUMIFS(通讯通路门店!$AC:$AC,通讯通路门店!$S:$S,$G1710)</f>
        <v>0</v>
      </c>
      <c r="BK1710" s="99">
        <f>SUMIFS(通讯通路门店!$AD:$AD,通讯通路门店!$S:$S,$G1710)</f>
        <v>0</v>
      </c>
      <c r="BL1710" s="99">
        <f>SUMIFS(通讯通路门店!$AE:$AE,通讯通路门店!$S:$S,$G1710)</f>
        <v>0</v>
      </c>
      <c r="BM1710" s="99">
        <f>SUMIFS(通讯通路门店!$AF:$AF,通讯通路门店!$S:$S,$G1710)</f>
        <v>0</v>
      </c>
      <c r="BN1710" s="99">
        <f>SUMIFS(通讯通路门店!$AG:$AG,通讯通路门店!$S:$S,$G1710)</f>
        <v>0</v>
      </c>
      <c r="BO1710" s="99">
        <f>SUMIFS(通讯通路门店!$AH:$AH,通讯通路门店!$S:$S,$G1710)</f>
        <v>0</v>
      </c>
      <c r="BP1710" s="99">
        <f>SUMIFS(通讯通路门店!$AI:$AI,通讯通路门店!$S:$S,$G1710)</f>
        <v>0</v>
      </c>
      <c r="BQ1710" s="83"/>
    </row>
    <row r="1711" spans="1:69">
      <c r="A1711" s="99" t="str">
        <f>IFERROR(_xlfn.XLOOKUP($G1711,通讯通路门店!$S$4:$S$993933,通讯通路门店!$A$4:$A$993933,0,0),"")</f>
        <v>海南省</v>
      </c>
      <c r="B1711" s="99" t="str">
        <f>IFERROR(_xlfn.XLOOKUP($G1711,通讯通路门店!$S$4:$S$993933,通讯通路门店!$B$4:$B$993933,0,0),"")</f>
        <v>昌江黎族自治县</v>
      </c>
      <c r="C1711" s="99" t="str">
        <f>IFERROR(_xlfn.XLOOKUP($G1711,通讯通路门店!$S$4:$S$993933,通讯通路门店!$C$4:$C$993933,0,0),"")</f>
        <v>昌江黎族自治县</v>
      </c>
      <c r="D1711" s="99" t="str">
        <f>IFERROR(_xlfn.XLOOKUP($G1711,通讯通路门店!$S$4:$S$993933,通讯通路门店!$D$4:$D$993933,0,0),"")</f>
        <v>叉河镇</v>
      </c>
      <c r="E1711" s="83"/>
      <c r="F1711" s="83"/>
      <c r="G1711" s="101"/>
      <c r="H1711" s="102">
        <f>IFERROR(_xlfn.XLOOKUP($G1711,通讯通路门店!$S$4:$S$993933,通讯通路门店!$R$4:$R$993933,0,0),"")</f>
        <v>0</v>
      </c>
      <c r="I1711" s="83"/>
      <c r="J1711" s="83"/>
      <c r="K1711" s="83"/>
      <c r="L1711" s="83"/>
      <c r="M1711" s="83"/>
      <c r="N1711" s="83"/>
      <c r="O1711" s="83"/>
      <c r="P1711" s="83"/>
      <c r="Q1711" s="83"/>
      <c r="R1711" s="83"/>
      <c r="S1711" s="83"/>
      <c r="T1711" s="83"/>
      <c r="U1711" s="99">
        <f>COUNTIF(通讯通路门店!$S:$S,$G1711)</f>
        <v>0</v>
      </c>
      <c r="V1711" s="99">
        <f>COUNTIFS(通讯通路门店!$S:$S,$G1711,通讯通路门店!$J:$J,"综合卖场")</f>
        <v>0</v>
      </c>
      <c r="W1711" s="99">
        <f>SUMIFS(通讯通路门店!$AJ:$AJ,通讯通路门店!$S:$S,通讯客户沙盘!$G1711)</f>
        <v>0</v>
      </c>
      <c r="X1711" s="99">
        <f t="shared" si="130"/>
        <v>0</v>
      </c>
      <c r="Y1711" s="99">
        <f>COUNTIFS(通讯通路门店!$S:$S,$G1711,通讯通路门店!$J:$J,"荣耀体验店")+COUNTIFS(通讯通路门店!$S:$S,$G1711,通讯通路门店!$J:$J,"荣耀授权专卖店")</f>
        <v>0</v>
      </c>
      <c r="Z1711" s="99">
        <f>COUNTIFS(通讯通路门店!$S:$S,$G1711,通讯通路门店!$J:$J,"VIVO体验店")</f>
        <v>0</v>
      </c>
      <c r="AA1711" s="99">
        <f>COUNTIFS(通讯通路门店!$S:$S,$G1711,通讯通路门店!$J:$J,"OPPO体验店")</f>
        <v>0</v>
      </c>
      <c r="AB1711" s="99">
        <f>COUNTIFS(通讯通路门店!$S:$S,$G1711,通讯通路门店!$J:$J,"华为授权体验店")+COUNTIFS(通讯通路门店!$S:$S,$G1711,通讯通路门店!$J:$J,"华为堡垒店")</f>
        <v>0</v>
      </c>
      <c r="AC1711" s="99">
        <f>COUNTIFS(通讯通路门店!$S:$S,$G1711,通讯通路门店!$J:$J,"小米体验店")</f>
        <v>0</v>
      </c>
      <c r="AD1711" s="99">
        <f>COUNTIFS(通讯通路门店!$S:$S,$G1711,通讯通路门店!$J:$J,"苹果体验店")</f>
        <v>0</v>
      </c>
      <c r="AE1711" s="99">
        <f>COUNTIFS(通讯通路门店!$S:$S,$G1711,通讯通路门店!$J:$J,"其他品牌专卖店")</f>
        <v>0</v>
      </c>
      <c r="AF1711" s="99">
        <f>SUMIFS(通讯通路门店!$BI:$BI,通讯通路门店!$S:$S,$G1711)</f>
        <v>0</v>
      </c>
      <c r="AG1711" s="99">
        <f>SUMIFS(通讯通路门店!$BH:$BH,通讯通路门店!$S:$S,$G1711)</f>
        <v>0</v>
      </c>
      <c r="AH1711" s="99">
        <f t="shared" si="131"/>
        <v>0</v>
      </c>
      <c r="AI1711" s="99">
        <f>SUMIFS(通讯通路门店!$BB:$BB,通讯通路门店!$S:$S,$G1711)</f>
        <v>0</v>
      </c>
      <c r="AJ1711" s="99">
        <f>SUMIFS(通讯通路门店!$BE:$BE,通讯通路门店!$S:$S,$G1711)</f>
        <v>0</v>
      </c>
      <c r="AK1711" s="99">
        <f>SUMIFS(通讯通路门店!$BG:$BG,通讯通路门店!$S:$S,$G1711)</f>
        <v>0</v>
      </c>
      <c r="AL1711" s="99">
        <f>SUMIFS(通讯通路门店!$BC:$BC,通讯通路门店!$S:$S,$G1711)</f>
        <v>0</v>
      </c>
      <c r="AM1711" s="99">
        <f>SUMIFS(通讯通路门店!$BD:$BD,通讯通路门店!$S:$S,$G1711)</f>
        <v>0</v>
      </c>
      <c r="AN1711" s="99">
        <f>SUMIFS(通讯通路门店!$BF:$BF,通讯通路门店!$S:$S,$G1711)</f>
        <v>0</v>
      </c>
      <c r="AO1711" s="99">
        <f t="shared" si="132"/>
        <v>0</v>
      </c>
      <c r="AP1711" s="99">
        <f>SUMIFS(通讯通路门店!$K:$K,通讯通路门店!$S:$S,$G1711)</f>
        <v>0</v>
      </c>
      <c r="AQ1711" s="83"/>
      <c r="AR1711" s="99">
        <f>SUMIFS(通讯通路门店!$T:$T,通讯通路门店!$S:$S,$G1711)</f>
        <v>0</v>
      </c>
      <c r="AS1711" s="99">
        <f>SUMIFS(通讯通路门店!$U:$U,通讯通路门店!$S:$S,$G1711)</f>
        <v>0</v>
      </c>
      <c r="AT1711" s="99">
        <f>SUMIFS(通讯通路门店!$V:$V,通讯通路门店!$S:$S,$G1711)</f>
        <v>0</v>
      </c>
      <c r="AU1711" s="99">
        <f>SUMIFS(通讯通路门店!$W:$W,通讯通路门店!$S:$S,$G1711)</f>
        <v>0</v>
      </c>
      <c r="AV1711" s="99">
        <f>SUMIFS(通讯通路门店!$Z:$Z,通讯通路门店!$S:$S,$G1711)</f>
        <v>0</v>
      </c>
      <c r="AW1711" s="99">
        <f>SUMIFS(通讯通路门店!$AB:$AB,通讯通路门店!$S:$S,$G1711)</f>
        <v>0</v>
      </c>
      <c r="AX1711" s="99">
        <f>SUMIFS(通讯通路门店!$X:$X,通讯通路门店!$S:$S,$G1711)</f>
        <v>0</v>
      </c>
      <c r="AY1711" s="99">
        <f>SUMIFS(通讯通路门店!$Y:$Y,通讯通路门店!$S:$S,$G1711)</f>
        <v>0</v>
      </c>
      <c r="AZ1711" s="99">
        <f>SUMIFS(通讯通路门店!$AA:$AA,通讯通路门店!$S:$S,$G1711)</f>
        <v>0</v>
      </c>
      <c r="BA1711" s="99">
        <f t="shared" si="133"/>
        <v>0</v>
      </c>
      <c r="BB1711" s="99">
        <f t="shared" si="134"/>
        <v>0</v>
      </c>
      <c r="BC1711" s="99">
        <f>SUMIFS(通讯通路门店!$W:$W,通讯通路门店!$S:$S,$G1711,通讯通路门店!$J:$J,"荣耀体验店")+SUMIFS(通讯通路门店!$W:$W,通讯通路门店!$S:$S,$G1711,通讯通路门店!$J:$J,"荣耀授权专卖店")</f>
        <v>0</v>
      </c>
      <c r="BD1711" s="99">
        <f>SUMIFS(通讯通路门店!$Z:$Z,通讯通路门店!$S:$S,$G1711,通讯通路门店!$J:$J,"VIVO体验店")</f>
        <v>0</v>
      </c>
      <c r="BE1711" s="99">
        <f>SUMIFS(通讯通路门店!$AB:$AB,通讯通路门店!$S:$S,$G1711,通讯通路门店!$J:$J,"OPPO体验店")</f>
        <v>0</v>
      </c>
      <c r="BF1711" s="99">
        <f>SUMIFS(通讯通路门店!$X:$X,通讯通路门店!$S:$S,$G1711,通讯通路门店!$J:$J,"华为授权体验店")+SUMIFS(通讯通路门店!$AA:$AA,通讯通路门店!$S:$S,$G1711,通讯通路门店!$J:$J,"华为堡垒店")</f>
        <v>0</v>
      </c>
      <c r="BG1711" s="99">
        <f>SUMIFS(通讯通路门店!$Y:$Y,通讯通路门店!$S:$S,$G1711,通讯通路门店!$J:$J,"小米体验店")</f>
        <v>0</v>
      </c>
      <c r="BH1711" s="99">
        <f>SUMIFS(通讯通路门店!$AA:$AA,通讯通路门店!$S:$S,$G1711,通讯通路门店!$J:$J,"苹果体验店")</f>
        <v>0</v>
      </c>
      <c r="BI1711" s="99">
        <f>SUMIFS(通讯通路门店!$K:$K,通讯通路门店!$S:$S,$G1711,通讯通路门店!$J:$J,"其他品牌专卖店")</f>
        <v>0</v>
      </c>
      <c r="BJ1711" s="99">
        <f>SUMIFS(通讯通路门店!$AC:$AC,通讯通路门店!$S:$S,$G1711)</f>
        <v>0</v>
      </c>
      <c r="BK1711" s="99">
        <f>SUMIFS(通讯通路门店!$AD:$AD,通讯通路门店!$S:$S,$G1711)</f>
        <v>0</v>
      </c>
      <c r="BL1711" s="99">
        <f>SUMIFS(通讯通路门店!$AE:$AE,通讯通路门店!$S:$S,$G1711)</f>
        <v>0</v>
      </c>
      <c r="BM1711" s="99">
        <f>SUMIFS(通讯通路门店!$AF:$AF,通讯通路门店!$S:$S,$G1711)</f>
        <v>0</v>
      </c>
      <c r="BN1711" s="99">
        <f>SUMIFS(通讯通路门店!$AG:$AG,通讯通路门店!$S:$S,$G1711)</f>
        <v>0</v>
      </c>
      <c r="BO1711" s="99">
        <f>SUMIFS(通讯通路门店!$AH:$AH,通讯通路门店!$S:$S,$G1711)</f>
        <v>0</v>
      </c>
      <c r="BP1711" s="99">
        <f>SUMIFS(通讯通路门店!$AI:$AI,通讯通路门店!$S:$S,$G1711)</f>
        <v>0</v>
      </c>
      <c r="BQ1711" s="83"/>
    </row>
    <row r="1712" spans="1:69">
      <c r="A1712" s="99" t="str">
        <f>IFERROR(_xlfn.XLOOKUP($G1712,通讯通路门店!$S$4:$S$993933,通讯通路门店!$A$4:$A$993933,0,0),"")</f>
        <v>海南省</v>
      </c>
      <c r="B1712" s="99" t="str">
        <f>IFERROR(_xlfn.XLOOKUP($G1712,通讯通路门店!$S$4:$S$993933,通讯通路门店!$B$4:$B$993933,0,0),"")</f>
        <v>昌江黎族自治县</v>
      </c>
      <c r="C1712" s="99" t="str">
        <f>IFERROR(_xlfn.XLOOKUP($G1712,通讯通路门店!$S$4:$S$993933,通讯通路门店!$C$4:$C$993933,0,0),"")</f>
        <v>昌江黎族自治县</v>
      </c>
      <c r="D1712" s="99" t="str">
        <f>IFERROR(_xlfn.XLOOKUP($G1712,通讯通路门店!$S$4:$S$993933,通讯通路门店!$D$4:$D$993933,0,0),"")</f>
        <v>叉河镇</v>
      </c>
      <c r="E1712" s="83"/>
      <c r="F1712" s="83"/>
      <c r="G1712" s="101"/>
      <c r="H1712" s="102">
        <f>IFERROR(_xlfn.XLOOKUP($G1712,通讯通路门店!$S$4:$S$993933,通讯通路门店!$R$4:$R$993933,0,0),"")</f>
        <v>0</v>
      </c>
      <c r="I1712" s="83"/>
      <c r="J1712" s="83"/>
      <c r="K1712" s="83"/>
      <c r="L1712" s="83"/>
      <c r="M1712" s="83"/>
      <c r="N1712" s="83"/>
      <c r="O1712" s="83"/>
      <c r="P1712" s="83"/>
      <c r="Q1712" s="83"/>
      <c r="R1712" s="83"/>
      <c r="S1712" s="83"/>
      <c r="T1712" s="83"/>
      <c r="U1712" s="99">
        <f>COUNTIF(通讯通路门店!$S:$S,$G1712)</f>
        <v>0</v>
      </c>
      <c r="V1712" s="99">
        <f>COUNTIFS(通讯通路门店!$S:$S,$G1712,通讯通路门店!$J:$J,"综合卖场")</f>
        <v>0</v>
      </c>
      <c r="W1712" s="99">
        <f>SUMIFS(通讯通路门店!$AJ:$AJ,通讯通路门店!$S:$S,通讯客户沙盘!$G1712)</f>
        <v>0</v>
      </c>
      <c r="X1712" s="99">
        <f t="shared" si="130"/>
        <v>0</v>
      </c>
      <c r="Y1712" s="99">
        <f>COUNTIFS(通讯通路门店!$S:$S,$G1712,通讯通路门店!$J:$J,"荣耀体验店")+COUNTIFS(通讯通路门店!$S:$S,$G1712,通讯通路门店!$J:$J,"荣耀授权专卖店")</f>
        <v>0</v>
      </c>
      <c r="Z1712" s="99">
        <f>COUNTIFS(通讯通路门店!$S:$S,$G1712,通讯通路门店!$J:$J,"VIVO体验店")</f>
        <v>0</v>
      </c>
      <c r="AA1712" s="99">
        <f>COUNTIFS(通讯通路门店!$S:$S,$G1712,通讯通路门店!$J:$J,"OPPO体验店")</f>
        <v>0</v>
      </c>
      <c r="AB1712" s="99">
        <f>COUNTIFS(通讯通路门店!$S:$S,$G1712,通讯通路门店!$J:$J,"华为授权体验店")+COUNTIFS(通讯通路门店!$S:$S,$G1712,通讯通路门店!$J:$J,"华为堡垒店")</f>
        <v>0</v>
      </c>
      <c r="AC1712" s="99">
        <f>COUNTIFS(通讯通路门店!$S:$S,$G1712,通讯通路门店!$J:$J,"小米体验店")</f>
        <v>0</v>
      </c>
      <c r="AD1712" s="99">
        <f>COUNTIFS(通讯通路门店!$S:$S,$G1712,通讯通路门店!$J:$J,"苹果体验店")</f>
        <v>0</v>
      </c>
      <c r="AE1712" s="99">
        <f>COUNTIFS(通讯通路门店!$S:$S,$G1712,通讯通路门店!$J:$J,"其他品牌专卖店")</f>
        <v>0</v>
      </c>
      <c r="AF1712" s="99">
        <f>SUMIFS(通讯通路门店!$BI:$BI,通讯通路门店!$S:$S,$G1712)</f>
        <v>0</v>
      </c>
      <c r="AG1712" s="99">
        <f>SUMIFS(通讯通路门店!$BH:$BH,通讯通路门店!$S:$S,$G1712)</f>
        <v>0</v>
      </c>
      <c r="AH1712" s="99">
        <f t="shared" si="131"/>
        <v>0</v>
      </c>
      <c r="AI1712" s="99">
        <f>SUMIFS(通讯通路门店!$BB:$BB,通讯通路门店!$S:$S,$G1712)</f>
        <v>0</v>
      </c>
      <c r="AJ1712" s="99">
        <f>SUMIFS(通讯通路门店!$BE:$BE,通讯通路门店!$S:$S,$G1712)</f>
        <v>0</v>
      </c>
      <c r="AK1712" s="99">
        <f>SUMIFS(通讯通路门店!$BG:$BG,通讯通路门店!$S:$S,$G1712)</f>
        <v>0</v>
      </c>
      <c r="AL1712" s="99">
        <f>SUMIFS(通讯通路门店!$BC:$BC,通讯通路门店!$S:$S,$G1712)</f>
        <v>0</v>
      </c>
      <c r="AM1712" s="99">
        <f>SUMIFS(通讯通路门店!$BD:$BD,通讯通路门店!$S:$S,$G1712)</f>
        <v>0</v>
      </c>
      <c r="AN1712" s="99">
        <f>SUMIFS(通讯通路门店!$BF:$BF,通讯通路门店!$S:$S,$G1712)</f>
        <v>0</v>
      </c>
      <c r="AO1712" s="99">
        <f t="shared" si="132"/>
        <v>0</v>
      </c>
      <c r="AP1712" s="99">
        <f>SUMIFS(通讯通路门店!$K:$K,通讯通路门店!$S:$S,$G1712)</f>
        <v>0</v>
      </c>
      <c r="AQ1712" s="83"/>
      <c r="AR1712" s="99">
        <f>SUMIFS(通讯通路门店!$T:$T,通讯通路门店!$S:$S,$G1712)</f>
        <v>0</v>
      </c>
      <c r="AS1712" s="99">
        <f>SUMIFS(通讯通路门店!$U:$U,通讯通路门店!$S:$S,$G1712)</f>
        <v>0</v>
      </c>
      <c r="AT1712" s="99">
        <f>SUMIFS(通讯通路门店!$V:$V,通讯通路门店!$S:$S,$G1712)</f>
        <v>0</v>
      </c>
      <c r="AU1712" s="99">
        <f>SUMIFS(通讯通路门店!$W:$W,通讯通路门店!$S:$S,$G1712)</f>
        <v>0</v>
      </c>
      <c r="AV1712" s="99">
        <f>SUMIFS(通讯通路门店!$Z:$Z,通讯通路门店!$S:$S,$G1712)</f>
        <v>0</v>
      </c>
      <c r="AW1712" s="99">
        <f>SUMIFS(通讯通路门店!$AB:$AB,通讯通路门店!$S:$S,$G1712)</f>
        <v>0</v>
      </c>
      <c r="AX1712" s="99">
        <f>SUMIFS(通讯通路门店!$X:$X,通讯通路门店!$S:$S,$G1712)</f>
        <v>0</v>
      </c>
      <c r="AY1712" s="99">
        <f>SUMIFS(通讯通路门店!$Y:$Y,通讯通路门店!$S:$S,$G1712)</f>
        <v>0</v>
      </c>
      <c r="AZ1712" s="99">
        <f>SUMIFS(通讯通路门店!$AA:$AA,通讯通路门店!$S:$S,$G1712)</f>
        <v>0</v>
      </c>
      <c r="BA1712" s="99">
        <f t="shared" si="133"/>
        <v>0</v>
      </c>
      <c r="BB1712" s="99">
        <f t="shared" si="134"/>
        <v>0</v>
      </c>
      <c r="BC1712" s="99">
        <f>SUMIFS(通讯通路门店!$W:$W,通讯通路门店!$S:$S,$G1712,通讯通路门店!$J:$J,"荣耀体验店")+SUMIFS(通讯通路门店!$W:$W,通讯通路门店!$S:$S,$G1712,通讯通路门店!$J:$J,"荣耀授权专卖店")</f>
        <v>0</v>
      </c>
      <c r="BD1712" s="99">
        <f>SUMIFS(通讯通路门店!$Z:$Z,通讯通路门店!$S:$S,$G1712,通讯通路门店!$J:$J,"VIVO体验店")</f>
        <v>0</v>
      </c>
      <c r="BE1712" s="99">
        <f>SUMIFS(通讯通路门店!$AB:$AB,通讯通路门店!$S:$S,$G1712,通讯通路门店!$J:$J,"OPPO体验店")</f>
        <v>0</v>
      </c>
      <c r="BF1712" s="99">
        <f>SUMIFS(通讯通路门店!$X:$X,通讯通路门店!$S:$S,$G1712,通讯通路门店!$J:$J,"华为授权体验店")+SUMIFS(通讯通路门店!$AA:$AA,通讯通路门店!$S:$S,$G1712,通讯通路门店!$J:$J,"华为堡垒店")</f>
        <v>0</v>
      </c>
      <c r="BG1712" s="99">
        <f>SUMIFS(通讯通路门店!$Y:$Y,通讯通路门店!$S:$S,$G1712,通讯通路门店!$J:$J,"小米体验店")</f>
        <v>0</v>
      </c>
      <c r="BH1712" s="99">
        <f>SUMIFS(通讯通路门店!$AA:$AA,通讯通路门店!$S:$S,$G1712,通讯通路门店!$J:$J,"苹果体验店")</f>
        <v>0</v>
      </c>
      <c r="BI1712" s="99">
        <f>SUMIFS(通讯通路门店!$K:$K,通讯通路门店!$S:$S,$G1712,通讯通路门店!$J:$J,"其他品牌专卖店")</f>
        <v>0</v>
      </c>
      <c r="BJ1712" s="99">
        <f>SUMIFS(通讯通路门店!$AC:$AC,通讯通路门店!$S:$S,$G1712)</f>
        <v>0</v>
      </c>
      <c r="BK1712" s="99">
        <f>SUMIFS(通讯通路门店!$AD:$AD,通讯通路门店!$S:$S,$G1712)</f>
        <v>0</v>
      </c>
      <c r="BL1712" s="99">
        <f>SUMIFS(通讯通路门店!$AE:$AE,通讯通路门店!$S:$S,$G1712)</f>
        <v>0</v>
      </c>
      <c r="BM1712" s="99">
        <f>SUMIFS(通讯通路门店!$AF:$AF,通讯通路门店!$S:$S,$G1712)</f>
        <v>0</v>
      </c>
      <c r="BN1712" s="99">
        <f>SUMIFS(通讯通路门店!$AG:$AG,通讯通路门店!$S:$S,$G1712)</f>
        <v>0</v>
      </c>
      <c r="BO1712" s="99">
        <f>SUMIFS(通讯通路门店!$AH:$AH,通讯通路门店!$S:$S,$G1712)</f>
        <v>0</v>
      </c>
      <c r="BP1712" s="99">
        <f>SUMIFS(通讯通路门店!$AI:$AI,通讯通路门店!$S:$S,$G1712)</f>
        <v>0</v>
      </c>
      <c r="BQ1712" s="83"/>
    </row>
    <row r="1713" spans="1:69">
      <c r="A1713" s="99" t="str">
        <f>IFERROR(_xlfn.XLOOKUP($G1713,通讯通路门店!$S$4:$S$993933,通讯通路门店!$A$4:$A$993933,0,0),"")</f>
        <v>海南省</v>
      </c>
      <c r="B1713" s="99" t="str">
        <f>IFERROR(_xlfn.XLOOKUP($G1713,通讯通路门店!$S$4:$S$993933,通讯通路门店!$B$4:$B$993933,0,0),"")</f>
        <v>昌江黎族自治县</v>
      </c>
      <c r="C1713" s="99" t="str">
        <f>IFERROR(_xlfn.XLOOKUP($G1713,通讯通路门店!$S$4:$S$993933,通讯通路门店!$C$4:$C$993933,0,0),"")</f>
        <v>昌江黎族自治县</v>
      </c>
      <c r="D1713" s="99" t="str">
        <f>IFERROR(_xlfn.XLOOKUP($G1713,通讯通路门店!$S$4:$S$993933,通讯通路门店!$D$4:$D$993933,0,0),"")</f>
        <v>叉河镇</v>
      </c>
      <c r="E1713" s="83"/>
      <c r="F1713" s="83"/>
      <c r="G1713" s="101"/>
      <c r="H1713" s="102">
        <f>IFERROR(_xlfn.XLOOKUP($G1713,通讯通路门店!$S$4:$S$993933,通讯通路门店!$R$4:$R$993933,0,0),"")</f>
        <v>0</v>
      </c>
      <c r="I1713" s="83"/>
      <c r="J1713" s="83"/>
      <c r="K1713" s="83"/>
      <c r="L1713" s="83"/>
      <c r="M1713" s="83"/>
      <c r="N1713" s="83"/>
      <c r="O1713" s="83"/>
      <c r="P1713" s="83"/>
      <c r="Q1713" s="83"/>
      <c r="R1713" s="83"/>
      <c r="S1713" s="83"/>
      <c r="T1713" s="83"/>
      <c r="U1713" s="99">
        <f>COUNTIF(通讯通路门店!$S:$S,$G1713)</f>
        <v>0</v>
      </c>
      <c r="V1713" s="99">
        <f>COUNTIFS(通讯通路门店!$S:$S,$G1713,通讯通路门店!$J:$J,"综合卖场")</f>
        <v>0</v>
      </c>
      <c r="W1713" s="99">
        <f>SUMIFS(通讯通路门店!$AJ:$AJ,通讯通路门店!$S:$S,通讯客户沙盘!$G1713)</f>
        <v>0</v>
      </c>
      <c r="X1713" s="99">
        <f t="shared" si="130"/>
        <v>0</v>
      </c>
      <c r="Y1713" s="99">
        <f>COUNTIFS(通讯通路门店!$S:$S,$G1713,通讯通路门店!$J:$J,"荣耀体验店")+COUNTIFS(通讯通路门店!$S:$S,$G1713,通讯通路门店!$J:$J,"荣耀授权专卖店")</f>
        <v>0</v>
      </c>
      <c r="Z1713" s="99">
        <f>COUNTIFS(通讯通路门店!$S:$S,$G1713,通讯通路门店!$J:$J,"VIVO体验店")</f>
        <v>0</v>
      </c>
      <c r="AA1713" s="99">
        <f>COUNTIFS(通讯通路门店!$S:$S,$G1713,通讯通路门店!$J:$J,"OPPO体验店")</f>
        <v>0</v>
      </c>
      <c r="AB1713" s="99">
        <f>COUNTIFS(通讯通路门店!$S:$S,$G1713,通讯通路门店!$J:$J,"华为授权体验店")+COUNTIFS(通讯通路门店!$S:$S,$G1713,通讯通路门店!$J:$J,"华为堡垒店")</f>
        <v>0</v>
      </c>
      <c r="AC1713" s="99">
        <f>COUNTIFS(通讯通路门店!$S:$S,$G1713,通讯通路门店!$J:$J,"小米体验店")</f>
        <v>0</v>
      </c>
      <c r="AD1713" s="99">
        <f>COUNTIFS(通讯通路门店!$S:$S,$G1713,通讯通路门店!$J:$J,"苹果体验店")</f>
        <v>0</v>
      </c>
      <c r="AE1713" s="99">
        <f>COUNTIFS(通讯通路门店!$S:$S,$G1713,通讯通路门店!$J:$J,"其他品牌专卖店")</f>
        <v>0</v>
      </c>
      <c r="AF1713" s="99">
        <f>SUMIFS(通讯通路门店!$BI:$BI,通讯通路门店!$S:$S,$G1713)</f>
        <v>0</v>
      </c>
      <c r="AG1713" s="99">
        <f>SUMIFS(通讯通路门店!$BH:$BH,通讯通路门店!$S:$S,$G1713)</f>
        <v>0</v>
      </c>
      <c r="AH1713" s="99">
        <f t="shared" si="131"/>
        <v>0</v>
      </c>
      <c r="AI1713" s="99">
        <f>SUMIFS(通讯通路门店!$BB:$BB,通讯通路门店!$S:$S,$G1713)</f>
        <v>0</v>
      </c>
      <c r="AJ1713" s="99">
        <f>SUMIFS(通讯通路门店!$BE:$BE,通讯通路门店!$S:$S,$G1713)</f>
        <v>0</v>
      </c>
      <c r="AK1713" s="99">
        <f>SUMIFS(通讯通路门店!$BG:$BG,通讯通路门店!$S:$S,$G1713)</f>
        <v>0</v>
      </c>
      <c r="AL1713" s="99">
        <f>SUMIFS(通讯通路门店!$BC:$BC,通讯通路门店!$S:$S,$G1713)</f>
        <v>0</v>
      </c>
      <c r="AM1713" s="99">
        <f>SUMIFS(通讯通路门店!$BD:$BD,通讯通路门店!$S:$S,$G1713)</f>
        <v>0</v>
      </c>
      <c r="AN1713" s="99">
        <f>SUMIFS(通讯通路门店!$BF:$BF,通讯通路门店!$S:$S,$G1713)</f>
        <v>0</v>
      </c>
      <c r="AO1713" s="99">
        <f t="shared" si="132"/>
        <v>0</v>
      </c>
      <c r="AP1713" s="99">
        <f>SUMIFS(通讯通路门店!$K:$K,通讯通路门店!$S:$S,$G1713)</f>
        <v>0</v>
      </c>
      <c r="AQ1713" s="83"/>
      <c r="AR1713" s="99">
        <f>SUMIFS(通讯通路门店!$T:$T,通讯通路门店!$S:$S,$G1713)</f>
        <v>0</v>
      </c>
      <c r="AS1713" s="99">
        <f>SUMIFS(通讯通路门店!$U:$U,通讯通路门店!$S:$S,$G1713)</f>
        <v>0</v>
      </c>
      <c r="AT1713" s="99">
        <f>SUMIFS(通讯通路门店!$V:$V,通讯通路门店!$S:$S,$G1713)</f>
        <v>0</v>
      </c>
      <c r="AU1713" s="99">
        <f>SUMIFS(通讯通路门店!$W:$W,通讯通路门店!$S:$S,$G1713)</f>
        <v>0</v>
      </c>
      <c r="AV1713" s="99">
        <f>SUMIFS(通讯通路门店!$Z:$Z,通讯通路门店!$S:$S,$G1713)</f>
        <v>0</v>
      </c>
      <c r="AW1713" s="99">
        <f>SUMIFS(通讯通路门店!$AB:$AB,通讯通路门店!$S:$S,$G1713)</f>
        <v>0</v>
      </c>
      <c r="AX1713" s="99">
        <f>SUMIFS(通讯通路门店!$X:$X,通讯通路门店!$S:$S,$G1713)</f>
        <v>0</v>
      </c>
      <c r="AY1713" s="99">
        <f>SUMIFS(通讯通路门店!$Y:$Y,通讯通路门店!$S:$S,$G1713)</f>
        <v>0</v>
      </c>
      <c r="AZ1713" s="99">
        <f>SUMIFS(通讯通路门店!$AA:$AA,通讯通路门店!$S:$S,$G1713)</f>
        <v>0</v>
      </c>
      <c r="BA1713" s="99">
        <f t="shared" si="133"/>
        <v>0</v>
      </c>
      <c r="BB1713" s="99">
        <f t="shared" si="134"/>
        <v>0</v>
      </c>
      <c r="BC1713" s="99">
        <f>SUMIFS(通讯通路门店!$W:$W,通讯通路门店!$S:$S,$G1713,通讯通路门店!$J:$J,"荣耀体验店")+SUMIFS(通讯通路门店!$W:$W,通讯通路门店!$S:$S,$G1713,通讯通路门店!$J:$J,"荣耀授权专卖店")</f>
        <v>0</v>
      </c>
      <c r="BD1713" s="99">
        <f>SUMIFS(通讯通路门店!$Z:$Z,通讯通路门店!$S:$S,$G1713,通讯通路门店!$J:$J,"VIVO体验店")</f>
        <v>0</v>
      </c>
      <c r="BE1713" s="99">
        <f>SUMIFS(通讯通路门店!$AB:$AB,通讯通路门店!$S:$S,$G1713,通讯通路门店!$J:$J,"OPPO体验店")</f>
        <v>0</v>
      </c>
      <c r="BF1713" s="99">
        <f>SUMIFS(通讯通路门店!$X:$X,通讯通路门店!$S:$S,$G1713,通讯通路门店!$J:$J,"华为授权体验店")+SUMIFS(通讯通路门店!$AA:$AA,通讯通路门店!$S:$S,$G1713,通讯通路门店!$J:$J,"华为堡垒店")</f>
        <v>0</v>
      </c>
      <c r="BG1713" s="99">
        <f>SUMIFS(通讯通路门店!$Y:$Y,通讯通路门店!$S:$S,$G1713,通讯通路门店!$J:$J,"小米体验店")</f>
        <v>0</v>
      </c>
      <c r="BH1713" s="99">
        <f>SUMIFS(通讯通路门店!$AA:$AA,通讯通路门店!$S:$S,$G1713,通讯通路门店!$J:$J,"苹果体验店")</f>
        <v>0</v>
      </c>
      <c r="BI1713" s="99">
        <f>SUMIFS(通讯通路门店!$K:$K,通讯通路门店!$S:$S,$G1713,通讯通路门店!$J:$J,"其他品牌专卖店")</f>
        <v>0</v>
      </c>
      <c r="BJ1713" s="99">
        <f>SUMIFS(通讯通路门店!$AC:$AC,通讯通路门店!$S:$S,$G1713)</f>
        <v>0</v>
      </c>
      <c r="BK1713" s="99">
        <f>SUMIFS(通讯通路门店!$AD:$AD,通讯通路门店!$S:$S,$G1713)</f>
        <v>0</v>
      </c>
      <c r="BL1713" s="99">
        <f>SUMIFS(通讯通路门店!$AE:$AE,通讯通路门店!$S:$S,$G1713)</f>
        <v>0</v>
      </c>
      <c r="BM1713" s="99">
        <f>SUMIFS(通讯通路门店!$AF:$AF,通讯通路门店!$S:$S,$G1713)</f>
        <v>0</v>
      </c>
      <c r="BN1713" s="99">
        <f>SUMIFS(通讯通路门店!$AG:$AG,通讯通路门店!$S:$S,$G1713)</f>
        <v>0</v>
      </c>
      <c r="BO1713" s="99">
        <f>SUMIFS(通讯通路门店!$AH:$AH,通讯通路门店!$S:$S,$G1713)</f>
        <v>0</v>
      </c>
      <c r="BP1713" s="99">
        <f>SUMIFS(通讯通路门店!$AI:$AI,通讯通路门店!$S:$S,$G1713)</f>
        <v>0</v>
      </c>
      <c r="BQ1713" s="83"/>
    </row>
    <row r="1714" spans="1:69">
      <c r="A1714" s="99" t="str">
        <f>IFERROR(_xlfn.XLOOKUP($G1714,通讯通路门店!$S$4:$S$993933,通讯通路门店!$A$4:$A$993933,0,0),"")</f>
        <v>海南省</v>
      </c>
      <c r="B1714" s="99" t="str">
        <f>IFERROR(_xlfn.XLOOKUP($G1714,通讯通路门店!$S$4:$S$993933,通讯通路门店!$B$4:$B$993933,0,0),"")</f>
        <v>昌江黎族自治县</v>
      </c>
      <c r="C1714" s="99" t="str">
        <f>IFERROR(_xlfn.XLOOKUP($G1714,通讯通路门店!$S$4:$S$993933,通讯通路门店!$C$4:$C$993933,0,0),"")</f>
        <v>昌江黎族自治县</v>
      </c>
      <c r="D1714" s="99" t="str">
        <f>IFERROR(_xlfn.XLOOKUP($G1714,通讯通路门店!$S$4:$S$993933,通讯通路门店!$D$4:$D$993933,0,0),"")</f>
        <v>叉河镇</v>
      </c>
      <c r="E1714" s="83"/>
      <c r="F1714" s="83"/>
      <c r="G1714" s="101"/>
      <c r="H1714" s="102">
        <f>IFERROR(_xlfn.XLOOKUP($G1714,通讯通路门店!$S$4:$S$993933,通讯通路门店!$R$4:$R$993933,0,0),"")</f>
        <v>0</v>
      </c>
      <c r="I1714" s="83"/>
      <c r="J1714" s="83"/>
      <c r="K1714" s="83"/>
      <c r="L1714" s="83"/>
      <c r="M1714" s="83"/>
      <c r="N1714" s="83"/>
      <c r="O1714" s="83"/>
      <c r="P1714" s="83"/>
      <c r="Q1714" s="83"/>
      <c r="R1714" s="83"/>
      <c r="S1714" s="83"/>
      <c r="T1714" s="83"/>
      <c r="U1714" s="99">
        <f>COUNTIF(通讯通路门店!$S:$S,$G1714)</f>
        <v>0</v>
      </c>
      <c r="V1714" s="99">
        <f>COUNTIFS(通讯通路门店!$S:$S,$G1714,通讯通路门店!$J:$J,"综合卖场")</f>
        <v>0</v>
      </c>
      <c r="W1714" s="99">
        <f>SUMIFS(通讯通路门店!$AJ:$AJ,通讯通路门店!$S:$S,通讯客户沙盘!$G1714)</f>
        <v>0</v>
      </c>
      <c r="X1714" s="99">
        <f t="shared" si="130"/>
        <v>0</v>
      </c>
      <c r="Y1714" s="99">
        <f>COUNTIFS(通讯通路门店!$S:$S,$G1714,通讯通路门店!$J:$J,"荣耀体验店")+COUNTIFS(通讯通路门店!$S:$S,$G1714,通讯通路门店!$J:$J,"荣耀授权专卖店")</f>
        <v>0</v>
      </c>
      <c r="Z1714" s="99">
        <f>COUNTIFS(通讯通路门店!$S:$S,$G1714,通讯通路门店!$J:$J,"VIVO体验店")</f>
        <v>0</v>
      </c>
      <c r="AA1714" s="99">
        <f>COUNTIFS(通讯通路门店!$S:$S,$G1714,通讯通路门店!$J:$J,"OPPO体验店")</f>
        <v>0</v>
      </c>
      <c r="AB1714" s="99">
        <f>COUNTIFS(通讯通路门店!$S:$S,$G1714,通讯通路门店!$J:$J,"华为授权体验店")+COUNTIFS(通讯通路门店!$S:$S,$G1714,通讯通路门店!$J:$J,"华为堡垒店")</f>
        <v>0</v>
      </c>
      <c r="AC1714" s="99">
        <f>COUNTIFS(通讯通路门店!$S:$S,$G1714,通讯通路门店!$J:$J,"小米体验店")</f>
        <v>0</v>
      </c>
      <c r="AD1714" s="99">
        <f>COUNTIFS(通讯通路门店!$S:$S,$G1714,通讯通路门店!$J:$J,"苹果体验店")</f>
        <v>0</v>
      </c>
      <c r="AE1714" s="99">
        <f>COUNTIFS(通讯通路门店!$S:$S,$G1714,通讯通路门店!$J:$J,"其他品牌专卖店")</f>
        <v>0</v>
      </c>
      <c r="AF1714" s="99">
        <f>SUMIFS(通讯通路门店!$BI:$BI,通讯通路门店!$S:$S,$G1714)</f>
        <v>0</v>
      </c>
      <c r="AG1714" s="99">
        <f>SUMIFS(通讯通路门店!$BH:$BH,通讯通路门店!$S:$S,$G1714)</f>
        <v>0</v>
      </c>
      <c r="AH1714" s="99">
        <f t="shared" si="131"/>
        <v>0</v>
      </c>
      <c r="AI1714" s="99">
        <f>SUMIFS(通讯通路门店!$BB:$BB,通讯通路门店!$S:$S,$G1714)</f>
        <v>0</v>
      </c>
      <c r="AJ1714" s="99">
        <f>SUMIFS(通讯通路门店!$BE:$BE,通讯通路门店!$S:$S,$G1714)</f>
        <v>0</v>
      </c>
      <c r="AK1714" s="99">
        <f>SUMIFS(通讯通路门店!$BG:$BG,通讯通路门店!$S:$S,$G1714)</f>
        <v>0</v>
      </c>
      <c r="AL1714" s="99">
        <f>SUMIFS(通讯通路门店!$BC:$BC,通讯通路门店!$S:$S,$G1714)</f>
        <v>0</v>
      </c>
      <c r="AM1714" s="99">
        <f>SUMIFS(通讯通路门店!$BD:$BD,通讯通路门店!$S:$S,$G1714)</f>
        <v>0</v>
      </c>
      <c r="AN1714" s="99">
        <f>SUMIFS(通讯通路门店!$BF:$BF,通讯通路门店!$S:$S,$G1714)</f>
        <v>0</v>
      </c>
      <c r="AO1714" s="99">
        <f t="shared" si="132"/>
        <v>0</v>
      </c>
      <c r="AP1714" s="99">
        <f>SUMIFS(通讯通路门店!$K:$K,通讯通路门店!$S:$S,$G1714)</f>
        <v>0</v>
      </c>
      <c r="AQ1714" s="83"/>
      <c r="AR1714" s="99">
        <f>SUMIFS(通讯通路门店!$T:$T,通讯通路门店!$S:$S,$G1714)</f>
        <v>0</v>
      </c>
      <c r="AS1714" s="99">
        <f>SUMIFS(通讯通路门店!$U:$U,通讯通路门店!$S:$S,$G1714)</f>
        <v>0</v>
      </c>
      <c r="AT1714" s="99">
        <f>SUMIFS(通讯通路门店!$V:$V,通讯通路门店!$S:$S,$G1714)</f>
        <v>0</v>
      </c>
      <c r="AU1714" s="99">
        <f>SUMIFS(通讯通路门店!$W:$W,通讯通路门店!$S:$S,$G1714)</f>
        <v>0</v>
      </c>
      <c r="AV1714" s="99">
        <f>SUMIFS(通讯通路门店!$Z:$Z,通讯通路门店!$S:$S,$G1714)</f>
        <v>0</v>
      </c>
      <c r="AW1714" s="99">
        <f>SUMIFS(通讯通路门店!$AB:$AB,通讯通路门店!$S:$S,$G1714)</f>
        <v>0</v>
      </c>
      <c r="AX1714" s="99">
        <f>SUMIFS(通讯通路门店!$X:$X,通讯通路门店!$S:$S,$G1714)</f>
        <v>0</v>
      </c>
      <c r="AY1714" s="99">
        <f>SUMIFS(通讯通路门店!$Y:$Y,通讯通路门店!$S:$S,$G1714)</f>
        <v>0</v>
      </c>
      <c r="AZ1714" s="99">
        <f>SUMIFS(通讯通路门店!$AA:$AA,通讯通路门店!$S:$S,$G1714)</f>
        <v>0</v>
      </c>
      <c r="BA1714" s="99">
        <f t="shared" si="133"/>
        <v>0</v>
      </c>
      <c r="BB1714" s="99">
        <f t="shared" si="134"/>
        <v>0</v>
      </c>
      <c r="BC1714" s="99">
        <f>SUMIFS(通讯通路门店!$W:$W,通讯通路门店!$S:$S,$G1714,通讯通路门店!$J:$J,"荣耀体验店")+SUMIFS(通讯通路门店!$W:$W,通讯通路门店!$S:$S,$G1714,通讯通路门店!$J:$J,"荣耀授权专卖店")</f>
        <v>0</v>
      </c>
      <c r="BD1714" s="99">
        <f>SUMIFS(通讯通路门店!$Z:$Z,通讯通路门店!$S:$S,$G1714,通讯通路门店!$J:$J,"VIVO体验店")</f>
        <v>0</v>
      </c>
      <c r="BE1714" s="99">
        <f>SUMIFS(通讯通路门店!$AB:$AB,通讯通路门店!$S:$S,$G1714,通讯通路门店!$J:$J,"OPPO体验店")</f>
        <v>0</v>
      </c>
      <c r="BF1714" s="99">
        <f>SUMIFS(通讯通路门店!$X:$X,通讯通路门店!$S:$S,$G1714,通讯通路门店!$J:$J,"华为授权体验店")+SUMIFS(通讯通路门店!$AA:$AA,通讯通路门店!$S:$S,$G1714,通讯通路门店!$J:$J,"华为堡垒店")</f>
        <v>0</v>
      </c>
      <c r="BG1714" s="99">
        <f>SUMIFS(通讯通路门店!$Y:$Y,通讯通路门店!$S:$S,$G1714,通讯通路门店!$J:$J,"小米体验店")</f>
        <v>0</v>
      </c>
      <c r="BH1714" s="99">
        <f>SUMIFS(通讯通路门店!$AA:$AA,通讯通路门店!$S:$S,$G1714,通讯通路门店!$J:$J,"苹果体验店")</f>
        <v>0</v>
      </c>
      <c r="BI1714" s="99">
        <f>SUMIFS(通讯通路门店!$K:$K,通讯通路门店!$S:$S,$G1714,通讯通路门店!$J:$J,"其他品牌专卖店")</f>
        <v>0</v>
      </c>
      <c r="BJ1714" s="99">
        <f>SUMIFS(通讯通路门店!$AC:$AC,通讯通路门店!$S:$S,$G1714)</f>
        <v>0</v>
      </c>
      <c r="BK1714" s="99">
        <f>SUMIFS(通讯通路门店!$AD:$AD,通讯通路门店!$S:$S,$G1714)</f>
        <v>0</v>
      </c>
      <c r="BL1714" s="99">
        <f>SUMIFS(通讯通路门店!$AE:$AE,通讯通路门店!$S:$S,$G1714)</f>
        <v>0</v>
      </c>
      <c r="BM1714" s="99">
        <f>SUMIFS(通讯通路门店!$AF:$AF,通讯通路门店!$S:$S,$G1714)</f>
        <v>0</v>
      </c>
      <c r="BN1714" s="99">
        <f>SUMIFS(通讯通路门店!$AG:$AG,通讯通路门店!$S:$S,$G1714)</f>
        <v>0</v>
      </c>
      <c r="BO1714" s="99">
        <f>SUMIFS(通讯通路门店!$AH:$AH,通讯通路门店!$S:$S,$G1714)</f>
        <v>0</v>
      </c>
      <c r="BP1714" s="99">
        <f>SUMIFS(通讯通路门店!$AI:$AI,通讯通路门店!$S:$S,$G1714)</f>
        <v>0</v>
      </c>
      <c r="BQ1714" s="83"/>
    </row>
    <row r="1715" spans="1:69">
      <c r="A1715" s="99" t="str">
        <f>IFERROR(_xlfn.XLOOKUP($G1715,通讯通路门店!$S$4:$S$993933,通讯通路门店!$A$4:$A$993933,0,0),"")</f>
        <v>海南省</v>
      </c>
      <c r="B1715" s="99" t="str">
        <f>IFERROR(_xlfn.XLOOKUP($G1715,通讯通路门店!$S$4:$S$993933,通讯通路门店!$B$4:$B$993933,0,0),"")</f>
        <v>昌江黎族自治县</v>
      </c>
      <c r="C1715" s="99" t="str">
        <f>IFERROR(_xlfn.XLOOKUP($G1715,通讯通路门店!$S$4:$S$993933,通讯通路门店!$C$4:$C$993933,0,0),"")</f>
        <v>昌江黎族自治县</v>
      </c>
      <c r="D1715" s="99" t="str">
        <f>IFERROR(_xlfn.XLOOKUP($G1715,通讯通路门店!$S$4:$S$993933,通讯通路门店!$D$4:$D$993933,0,0),"")</f>
        <v>叉河镇</v>
      </c>
      <c r="E1715" s="83"/>
      <c r="F1715" s="83"/>
      <c r="G1715" s="101"/>
      <c r="H1715" s="102">
        <f>IFERROR(_xlfn.XLOOKUP($G1715,通讯通路门店!$S$4:$S$993933,通讯通路门店!$R$4:$R$993933,0,0),"")</f>
        <v>0</v>
      </c>
      <c r="I1715" s="83"/>
      <c r="J1715" s="83"/>
      <c r="K1715" s="83"/>
      <c r="L1715" s="83"/>
      <c r="M1715" s="83"/>
      <c r="N1715" s="83"/>
      <c r="O1715" s="83"/>
      <c r="P1715" s="83"/>
      <c r="Q1715" s="83"/>
      <c r="R1715" s="83"/>
      <c r="S1715" s="83"/>
      <c r="T1715" s="83"/>
      <c r="U1715" s="99">
        <f>COUNTIF(通讯通路门店!$S:$S,$G1715)</f>
        <v>0</v>
      </c>
      <c r="V1715" s="99">
        <f>COUNTIFS(通讯通路门店!$S:$S,$G1715,通讯通路门店!$J:$J,"综合卖场")</f>
        <v>0</v>
      </c>
      <c r="W1715" s="99">
        <f>SUMIFS(通讯通路门店!$AJ:$AJ,通讯通路门店!$S:$S,通讯客户沙盘!$G1715)</f>
        <v>0</v>
      </c>
      <c r="X1715" s="99">
        <f t="shared" si="130"/>
        <v>0</v>
      </c>
      <c r="Y1715" s="99">
        <f>COUNTIFS(通讯通路门店!$S:$S,$G1715,通讯通路门店!$J:$J,"荣耀体验店")+COUNTIFS(通讯通路门店!$S:$S,$G1715,通讯通路门店!$J:$J,"荣耀授权专卖店")</f>
        <v>0</v>
      </c>
      <c r="Z1715" s="99">
        <f>COUNTIFS(通讯通路门店!$S:$S,$G1715,通讯通路门店!$J:$J,"VIVO体验店")</f>
        <v>0</v>
      </c>
      <c r="AA1715" s="99">
        <f>COUNTIFS(通讯通路门店!$S:$S,$G1715,通讯通路门店!$J:$J,"OPPO体验店")</f>
        <v>0</v>
      </c>
      <c r="AB1715" s="99">
        <f>COUNTIFS(通讯通路门店!$S:$S,$G1715,通讯通路门店!$J:$J,"华为授权体验店")+COUNTIFS(通讯通路门店!$S:$S,$G1715,通讯通路门店!$J:$J,"华为堡垒店")</f>
        <v>0</v>
      </c>
      <c r="AC1715" s="99">
        <f>COUNTIFS(通讯通路门店!$S:$S,$G1715,通讯通路门店!$J:$J,"小米体验店")</f>
        <v>0</v>
      </c>
      <c r="AD1715" s="99">
        <f>COUNTIFS(通讯通路门店!$S:$S,$G1715,通讯通路门店!$J:$J,"苹果体验店")</f>
        <v>0</v>
      </c>
      <c r="AE1715" s="99">
        <f>COUNTIFS(通讯通路门店!$S:$S,$G1715,通讯通路门店!$J:$J,"其他品牌专卖店")</f>
        <v>0</v>
      </c>
      <c r="AF1715" s="99">
        <f>SUMIFS(通讯通路门店!$BI:$BI,通讯通路门店!$S:$S,$G1715)</f>
        <v>0</v>
      </c>
      <c r="AG1715" s="99">
        <f>SUMIFS(通讯通路门店!$BH:$BH,通讯通路门店!$S:$S,$G1715)</f>
        <v>0</v>
      </c>
      <c r="AH1715" s="99">
        <f t="shared" si="131"/>
        <v>0</v>
      </c>
      <c r="AI1715" s="99">
        <f>SUMIFS(通讯通路门店!$BB:$BB,通讯通路门店!$S:$S,$G1715)</f>
        <v>0</v>
      </c>
      <c r="AJ1715" s="99">
        <f>SUMIFS(通讯通路门店!$BE:$BE,通讯通路门店!$S:$S,$G1715)</f>
        <v>0</v>
      </c>
      <c r="AK1715" s="99">
        <f>SUMIFS(通讯通路门店!$BG:$BG,通讯通路门店!$S:$S,$G1715)</f>
        <v>0</v>
      </c>
      <c r="AL1715" s="99">
        <f>SUMIFS(通讯通路门店!$BC:$BC,通讯通路门店!$S:$S,$G1715)</f>
        <v>0</v>
      </c>
      <c r="AM1715" s="99">
        <f>SUMIFS(通讯通路门店!$BD:$BD,通讯通路门店!$S:$S,$G1715)</f>
        <v>0</v>
      </c>
      <c r="AN1715" s="99">
        <f>SUMIFS(通讯通路门店!$BF:$BF,通讯通路门店!$S:$S,$G1715)</f>
        <v>0</v>
      </c>
      <c r="AO1715" s="99">
        <f t="shared" si="132"/>
        <v>0</v>
      </c>
      <c r="AP1715" s="99">
        <f>SUMIFS(通讯通路门店!$K:$K,通讯通路门店!$S:$S,$G1715)</f>
        <v>0</v>
      </c>
      <c r="AQ1715" s="83"/>
      <c r="AR1715" s="99">
        <f>SUMIFS(通讯通路门店!$T:$T,通讯通路门店!$S:$S,$G1715)</f>
        <v>0</v>
      </c>
      <c r="AS1715" s="99">
        <f>SUMIFS(通讯通路门店!$U:$U,通讯通路门店!$S:$S,$G1715)</f>
        <v>0</v>
      </c>
      <c r="AT1715" s="99">
        <f>SUMIFS(通讯通路门店!$V:$V,通讯通路门店!$S:$S,$G1715)</f>
        <v>0</v>
      </c>
      <c r="AU1715" s="99">
        <f>SUMIFS(通讯通路门店!$W:$W,通讯通路门店!$S:$S,$G1715)</f>
        <v>0</v>
      </c>
      <c r="AV1715" s="99">
        <f>SUMIFS(通讯通路门店!$Z:$Z,通讯通路门店!$S:$S,$G1715)</f>
        <v>0</v>
      </c>
      <c r="AW1715" s="99">
        <f>SUMIFS(通讯通路门店!$AB:$AB,通讯通路门店!$S:$S,$G1715)</f>
        <v>0</v>
      </c>
      <c r="AX1715" s="99">
        <f>SUMIFS(通讯通路门店!$X:$X,通讯通路门店!$S:$S,$G1715)</f>
        <v>0</v>
      </c>
      <c r="AY1715" s="99">
        <f>SUMIFS(通讯通路门店!$Y:$Y,通讯通路门店!$S:$S,$G1715)</f>
        <v>0</v>
      </c>
      <c r="AZ1715" s="99">
        <f>SUMIFS(通讯通路门店!$AA:$AA,通讯通路门店!$S:$S,$G1715)</f>
        <v>0</v>
      </c>
      <c r="BA1715" s="99">
        <f t="shared" si="133"/>
        <v>0</v>
      </c>
      <c r="BB1715" s="99">
        <f t="shared" si="134"/>
        <v>0</v>
      </c>
      <c r="BC1715" s="99">
        <f>SUMIFS(通讯通路门店!$W:$W,通讯通路门店!$S:$S,$G1715,通讯通路门店!$J:$J,"荣耀体验店")+SUMIFS(通讯通路门店!$W:$W,通讯通路门店!$S:$S,$G1715,通讯通路门店!$J:$J,"荣耀授权专卖店")</f>
        <v>0</v>
      </c>
      <c r="BD1715" s="99">
        <f>SUMIFS(通讯通路门店!$Z:$Z,通讯通路门店!$S:$S,$G1715,通讯通路门店!$J:$J,"VIVO体验店")</f>
        <v>0</v>
      </c>
      <c r="BE1715" s="99">
        <f>SUMIFS(通讯通路门店!$AB:$AB,通讯通路门店!$S:$S,$G1715,通讯通路门店!$J:$J,"OPPO体验店")</f>
        <v>0</v>
      </c>
      <c r="BF1715" s="99">
        <f>SUMIFS(通讯通路门店!$X:$X,通讯通路门店!$S:$S,$G1715,通讯通路门店!$J:$J,"华为授权体验店")+SUMIFS(通讯通路门店!$AA:$AA,通讯通路门店!$S:$S,$G1715,通讯通路门店!$J:$J,"华为堡垒店")</f>
        <v>0</v>
      </c>
      <c r="BG1715" s="99">
        <f>SUMIFS(通讯通路门店!$Y:$Y,通讯通路门店!$S:$S,$G1715,通讯通路门店!$J:$J,"小米体验店")</f>
        <v>0</v>
      </c>
      <c r="BH1715" s="99">
        <f>SUMIFS(通讯通路门店!$AA:$AA,通讯通路门店!$S:$S,$G1715,通讯通路门店!$J:$J,"苹果体验店")</f>
        <v>0</v>
      </c>
      <c r="BI1715" s="99">
        <f>SUMIFS(通讯通路门店!$K:$K,通讯通路门店!$S:$S,$G1715,通讯通路门店!$J:$J,"其他品牌专卖店")</f>
        <v>0</v>
      </c>
      <c r="BJ1715" s="99">
        <f>SUMIFS(通讯通路门店!$AC:$AC,通讯通路门店!$S:$S,$G1715)</f>
        <v>0</v>
      </c>
      <c r="BK1715" s="99">
        <f>SUMIFS(通讯通路门店!$AD:$AD,通讯通路门店!$S:$S,$G1715)</f>
        <v>0</v>
      </c>
      <c r="BL1715" s="99">
        <f>SUMIFS(通讯通路门店!$AE:$AE,通讯通路门店!$S:$S,$G1715)</f>
        <v>0</v>
      </c>
      <c r="BM1715" s="99">
        <f>SUMIFS(通讯通路门店!$AF:$AF,通讯通路门店!$S:$S,$G1715)</f>
        <v>0</v>
      </c>
      <c r="BN1715" s="99">
        <f>SUMIFS(通讯通路门店!$AG:$AG,通讯通路门店!$S:$S,$G1715)</f>
        <v>0</v>
      </c>
      <c r="BO1715" s="99">
        <f>SUMIFS(通讯通路门店!$AH:$AH,通讯通路门店!$S:$S,$G1715)</f>
        <v>0</v>
      </c>
      <c r="BP1715" s="99">
        <f>SUMIFS(通讯通路门店!$AI:$AI,通讯通路门店!$S:$S,$G1715)</f>
        <v>0</v>
      </c>
      <c r="BQ1715" s="83"/>
    </row>
    <row r="1716" spans="1:69">
      <c r="A1716" s="99" t="str">
        <f>IFERROR(_xlfn.XLOOKUP($G1716,通讯通路门店!$S$4:$S$993933,通讯通路门店!$A$4:$A$993933,0,0),"")</f>
        <v>海南省</v>
      </c>
      <c r="B1716" s="99" t="str">
        <f>IFERROR(_xlfn.XLOOKUP($G1716,通讯通路门店!$S$4:$S$993933,通讯通路门店!$B$4:$B$993933,0,0),"")</f>
        <v>昌江黎族自治县</v>
      </c>
      <c r="C1716" s="99" t="str">
        <f>IFERROR(_xlfn.XLOOKUP($G1716,通讯通路门店!$S$4:$S$993933,通讯通路门店!$C$4:$C$993933,0,0),"")</f>
        <v>昌江黎族自治县</v>
      </c>
      <c r="D1716" s="99" t="str">
        <f>IFERROR(_xlfn.XLOOKUP($G1716,通讯通路门店!$S$4:$S$993933,通讯通路门店!$D$4:$D$993933,0,0),"")</f>
        <v>叉河镇</v>
      </c>
      <c r="E1716" s="83"/>
      <c r="F1716" s="83"/>
      <c r="G1716" s="101"/>
      <c r="H1716" s="102">
        <f>IFERROR(_xlfn.XLOOKUP($G1716,通讯通路门店!$S$4:$S$993933,通讯通路门店!$R$4:$R$993933,0,0),"")</f>
        <v>0</v>
      </c>
      <c r="I1716" s="83"/>
      <c r="J1716" s="83"/>
      <c r="K1716" s="83"/>
      <c r="L1716" s="83"/>
      <c r="M1716" s="83"/>
      <c r="N1716" s="83"/>
      <c r="O1716" s="83"/>
      <c r="P1716" s="83"/>
      <c r="Q1716" s="83"/>
      <c r="R1716" s="83"/>
      <c r="S1716" s="83"/>
      <c r="T1716" s="83"/>
      <c r="U1716" s="99">
        <f>COUNTIF(通讯通路门店!$S:$S,$G1716)</f>
        <v>0</v>
      </c>
      <c r="V1716" s="99">
        <f>COUNTIFS(通讯通路门店!$S:$S,$G1716,通讯通路门店!$J:$J,"综合卖场")</f>
        <v>0</v>
      </c>
      <c r="W1716" s="99">
        <f>SUMIFS(通讯通路门店!$AJ:$AJ,通讯通路门店!$S:$S,通讯客户沙盘!$G1716)</f>
        <v>0</v>
      </c>
      <c r="X1716" s="99">
        <f t="shared" si="130"/>
        <v>0</v>
      </c>
      <c r="Y1716" s="99">
        <f>COUNTIFS(通讯通路门店!$S:$S,$G1716,通讯通路门店!$J:$J,"荣耀体验店")+COUNTIFS(通讯通路门店!$S:$S,$G1716,通讯通路门店!$J:$J,"荣耀授权专卖店")</f>
        <v>0</v>
      </c>
      <c r="Z1716" s="99">
        <f>COUNTIFS(通讯通路门店!$S:$S,$G1716,通讯通路门店!$J:$J,"VIVO体验店")</f>
        <v>0</v>
      </c>
      <c r="AA1716" s="99">
        <f>COUNTIFS(通讯通路门店!$S:$S,$G1716,通讯通路门店!$J:$J,"OPPO体验店")</f>
        <v>0</v>
      </c>
      <c r="AB1716" s="99">
        <f>COUNTIFS(通讯通路门店!$S:$S,$G1716,通讯通路门店!$J:$J,"华为授权体验店")+COUNTIFS(通讯通路门店!$S:$S,$G1716,通讯通路门店!$J:$J,"华为堡垒店")</f>
        <v>0</v>
      </c>
      <c r="AC1716" s="99">
        <f>COUNTIFS(通讯通路门店!$S:$S,$G1716,通讯通路门店!$J:$J,"小米体验店")</f>
        <v>0</v>
      </c>
      <c r="AD1716" s="99">
        <f>COUNTIFS(通讯通路门店!$S:$S,$G1716,通讯通路门店!$J:$J,"苹果体验店")</f>
        <v>0</v>
      </c>
      <c r="AE1716" s="99">
        <f>COUNTIFS(通讯通路门店!$S:$S,$G1716,通讯通路门店!$J:$J,"其他品牌专卖店")</f>
        <v>0</v>
      </c>
      <c r="AF1716" s="99">
        <f>SUMIFS(通讯通路门店!$BI:$BI,通讯通路门店!$S:$S,$G1716)</f>
        <v>0</v>
      </c>
      <c r="AG1716" s="99">
        <f>SUMIFS(通讯通路门店!$BH:$BH,通讯通路门店!$S:$S,$G1716)</f>
        <v>0</v>
      </c>
      <c r="AH1716" s="99">
        <f t="shared" si="131"/>
        <v>0</v>
      </c>
      <c r="AI1716" s="99">
        <f>SUMIFS(通讯通路门店!$BB:$BB,通讯通路门店!$S:$S,$G1716)</f>
        <v>0</v>
      </c>
      <c r="AJ1716" s="99">
        <f>SUMIFS(通讯通路门店!$BE:$BE,通讯通路门店!$S:$S,$G1716)</f>
        <v>0</v>
      </c>
      <c r="AK1716" s="99">
        <f>SUMIFS(通讯通路门店!$BG:$BG,通讯通路门店!$S:$S,$G1716)</f>
        <v>0</v>
      </c>
      <c r="AL1716" s="99">
        <f>SUMIFS(通讯通路门店!$BC:$BC,通讯通路门店!$S:$S,$G1716)</f>
        <v>0</v>
      </c>
      <c r="AM1716" s="99">
        <f>SUMIFS(通讯通路门店!$BD:$BD,通讯通路门店!$S:$S,$G1716)</f>
        <v>0</v>
      </c>
      <c r="AN1716" s="99">
        <f>SUMIFS(通讯通路门店!$BF:$BF,通讯通路门店!$S:$S,$G1716)</f>
        <v>0</v>
      </c>
      <c r="AO1716" s="99">
        <f t="shared" si="132"/>
        <v>0</v>
      </c>
      <c r="AP1716" s="99">
        <f>SUMIFS(通讯通路门店!$K:$K,通讯通路门店!$S:$S,$G1716)</f>
        <v>0</v>
      </c>
      <c r="AQ1716" s="83"/>
      <c r="AR1716" s="99">
        <f>SUMIFS(通讯通路门店!$T:$T,通讯通路门店!$S:$S,$G1716)</f>
        <v>0</v>
      </c>
      <c r="AS1716" s="99">
        <f>SUMIFS(通讯通路门店!$U:$U,通讯通路门店!$S:$S,$G1716)</f>
        <v>0</v>
      </c>
      <c r="AT1716" s="99">
        <f>SUMIFS(通讯通路门店!$V:$V,通讯通路门店!$S:$S,$G1716)</f>
        <v>0</v>
      </c>
      <c r="AU1716" s="99">
        <f>SUMIFS(通讯通路门店!$W:$W,通讯通路门店!$S:$S,$G1716)</f>
        <v>0</v>
      </c>
      <c r="AV1716" s="99">
        <f>SUMIFS(通讯通路门店!$Z:$Z,通讯通路门店!$S:$S,$G1716)</f>
        <v>0</v>
      </c>
      <c r="AW1716" s="99">
        <f>SUMIFS(通讯通路门店!$AB:$AB,通讯通路门店!$S:$S,$G1716)</f>
        <v>0</v>
      </c>
      <c r="AX1716" s="99">
        <f>SUMIFS(通讯通路门店!$X:$X,通讯通路门店!$S:$S,$G1716)</f>
        <v>0</v>
      </c>
      <c r="AY1716" s="99">
        <f>SUMIFS(通讯通路门店!$Y:$Y,通讯通路门店!$S:$S,$G1716)</f>
        <v>0</v>
      </c>
      <c r="AZ1716" s="99">
        <f>SUMIFS(通讯通路门店!$AA:$AA,通讯通路门店!$S:$S,$G1716)</f>
        <v>0</v>
      </c>
      <c r="BA1716" s="99">
        <f t="shared" si="133"/>
        <v>0</v>
      </c>
      <c r="BB1716" s="99">
        <f t="shared" si="134"/>
        <v>0</v>
      </c>
      <c r="BC1716" s="99">
        <f>SUMIFS(通讯通路门店!$W:$W,通讯通路门店!$S:$S,$G1716,通讯通路门店!$J:$J,"荣耀体验店")+SUMIFS(通讯通路门店!$W:$W,通讯通路门店!$S:$S,$G1716,通讯通路门店!$J:$J,"荣耀授权专卖店")</f>
        <v>0</v>
      </c>
      <c r="BD1716" s="99">
        <f>SUMIFS(通讯通路门店!$Z:$Z,通讯通路门店!$S:$S,$G1716,通讯通路门店!$J:$J,"VIVO体验店")</f>
        <v>0</v>
      </c>
      <c r="BE1716" s="99">
        <f>SUMIFS(通讯通路门店!$AB:$AB,通讯通路门店!$S:$S,$G1716,通讯通路门店!$J:$J,"OPPO体验店")</f>
        <v>0</v>
      </c>
      <c r="BF1716" s="99">
        <f>SUMIFS(通讯通路门店!$X:$X,通讯通路门店!$S:$S,$G1716,通讯通路门店!$J:$J,"华为授权体验店")+SUMIFS(通讯通路门店!$AA:$AA,通讯通路门店!$S:$S,$G1716,通讯通路门店!$J:$J,"华为堡垒店")</f>
        <v>0</v>
      </c>
      <c r="BG1716" s="99">
        <f>SUMIFS(通讯通路门店!$Y:$Y,通讯通路门店!$S:$S,$G1716,通讯通路门店!$J:$J,"小米体验店")</f>
        <v>0</v>
      </c>
      <c r="BH1716" s="99">
        <f>SUMIFS(通讯通路门店!$AA:$AA,通讯通路门店!$S:$S,$G1716,通讯通路门店!$J:$J,"苹果体验店")</f>
        <v>0</v>
      </c>
      <c r="BI1716" s="99">
        <f>SUMIFS(通讯通路门店!$K:$K,通讯通路门店!$S:$S,$G1716,通讯通路门店!$J:$J,"其他品牌专卖店")</f>
        <v>0</v>
      </c>
      <c r="BJ1716" s="99">
        <f>SUMIFS(通讯通路门店!$AC:$AC,通讯通路门店!$S:$S,$G1716)</f>
        <v>0</v>
      </c>
      <c r="BK1716" s="99">
        <f>SUMIFS(通讯通路门店!$AD:$AD,通讯通路门店!$S:$S,$G1716)</f>
        <v>0</v>
      </c>
      <c r="BL1716" s="99">
        <f>SUMIFS(通讯通路门店!$AE:$AE,通讯通路门店!$S:$S,$G1716)</f>
        <v>0</v>
      </c>
      <c r="BM1716" s="99">
        <f>SUMIFS(通讯通路门店!$AF:$AF,通讯通路门店!$S:$S,$G1716)</f>
        <v>0</v>
      </c>
      <c r="BN1716" s="99">
        <f>SUMIFS(通讯通路门店!$AG:$AG,通讯通路门店!$S:$S,$G1716)</f>
        <v>0</v>
      </c>
      <c r="BO1716" s="99">
        <f>SUMIFS(通讯通路门店!$AH:$AH,通讯通路门店!$S:$S,$G1716)</f>
        <v>0</v>
      </c>
      <c r="BP1716" s="99">
        <f>SUMIFS(通讯通路门店!$AI:$AI,通讯通路门店!$S:$S,$G1716)</f>
        <v>0</v>
      </c>
      <c r="BQ1716" s="83"/>
    </row>
    <row r="1717" spans="1:69">
      <c r="A1717" s="99" t="str">
        <f>IFERROR(_xlfn.XLOOKUP($G1717,通讯通路门店!$S$4:$S$993933,通讯通路门店!$A$4:$A$993933,0,0),"")</f>
        <v>海南省</v>
      </c>
      <c r="B1717" s="99" t="str">
        <f>IFERROR(_xlfn.XLOOKUP($G1717,通讯通路门店!$S$4:$S$993933,通讯通路门店!$B$4:$B$993933,0,0),"")</f>
        <v>昌江黎族自治县</v>
      </c>
      <c r="C1717" s="99" t="str">
        <f>IFERROR(_xlfn.XLOOKUP($G1717,通讯通路门店!$S$4:$S$993933,通讯通路门店!$C$4:$C$993933,0,0),"")</f>
        <v>昌江黎族自治县</v>
      </c>
      <c r="D1717" s="99" t="str">
        <f>IFERROR(_xlfn.XLOOKUP($G1717,通讯通路门店!$S$4:$S$993933,通讯通路门店!$D$4:$D$993933,0,0),"")</f>
        <v>叉河镇</v>
      </c>
      <c r="E1717" s="83"/>
      <c r="F1717" s="83"/>
      <c r="G1717" s="101"/>
      <c r="H1717" s="102">
        <f>IFERROR(_xlfn.XLOOKUP($G1717,通讯通路门店!$S$4:$S$993933,通讯通路门店!$R$4:$R$993933,0,0),"")</f>
        <v>0</v>
      </c>
      <c r="I1717" s="83"/>
      <c r="J1717" s="83"/>
      <c r="K1717" s="83"/>
      <c r="L1717" s="83"/>
      <c r="M1717" s="83"/>
      <c r="N1717" s="83"/>
      <c r="O1717" s="83"/>
      <c r="P1717" s="83"/>
      <c r="Q1717" s="83"/>
      <c r="R1717" s="83"/>
      <c r="S1717" s="83"/>
      <c r="T1717" s="83"/>
      <c r="U1717" s="99">
        <f>COUNTIF(通讯通路门店!$S:$S,$G1717)</f>
        <v>0</v>
      </c>
      <c r="V1717" s="99">
        <f>COUNTIFS(通讯通路门店!$S:$S,$G1717,通讯通路门店!$J:$J,"综合卖场")</f>
        <v>0</v>
      </c>
      <c r="W1717" s="99">
        <f>SUMIFS(通讯通路门店!$AJ:$AJ,通讯通路门店!$S:$S,通讯客户沙盘!$G1717)</f>
        <v>0</v>
      </c>
      <c r="X1717" s="99">
        <f t="shared" si="130"/>
        <v>0</v>
      </c>
      <c r="Y1717" s="99">
        <f>COUNTIFS(通讯通路门店!$S:$S,$G1717,通讯通路门店!$J:$J,"荣耀体验店")+COUNTIFS(通讯通路门店!$S:$S,$G1717,通讯通路门店!$J:$J,"荣耀授权专卖店")</f>
        <v>0</v>
      </c>
      <c r="Z1717" s="99">
        <f>COUNTIFS(通讯通路门店!$S:$S,$G1717,通讯通路门店!$J:$J,"VIVO体验店")</f>
        <v>0</v>
      </c>
      <c r="AA1717" s="99">
        <f>COUNTIFS(通讯通路门店!$S:$S,$G1717,通讯通路门店!$J:$J,"OPPO体验店")</f>
        <v>0</v>
      </c>
      <c r="AB1717" s="99">
        <f>COUNTIFS(通讯通路门店!$S:$S,$G1717,通讯通路门店!$J:$J,"华为授权体验店")+COUNTIFS(通讯通路门店!$S:$S,$G1717,通讯通路门店!$J:$J,"华为堡垒店")</f>
        <v>0</v>
      </c>
      <c r="AC1717" s="99">
        <f>COUNTIFS(通讯通路门店!$S:$S,$G1717,通讯通路门店!$J:$J,"小米体验店")</f>
        <v>0</v>
      </c>
      <c r="AD1717" s="99">
        <f>COUNTIFS(通讯通路门店!$S:$S,$G1717,通讯通路门店!$J:$J,"苹果体验店")</f>
        <v>0</v>
      </c>
      <c r="AE1717" s="99">
        <f>COUNTIFS(通讯通路门店!$S:$S,$G1717,通讯通路门店!$J:$J,"其他品牌专卖店")</f>
        <v>0</v>
      </c>
      <c r="AF1717" s="99">
        <f>SUMIFS(通讯通路门店!$BI:$BI,通讯通路门店!$S:$S,$G1717)</f>
        <v>0</v>
      </c>
      <c r="AG1717" s="99">
        <f>SUMIFS(通讯通路门店!$BH:$BH,通讯通路门店!$S:$S,$G1717)</f>
        <v>0</v>
      </c>
      <c r="AH1717" s="99">
        <f t="shared" si="131"/>
        <v>0</v>
      </c>
      <c r="AI1717" s="99">
        <f>SUMIFS(通讯通路门店!$BB:$BB,通讯通路门店!$S:$S,$G1717)</f>
        <v>0</v>
      </c>
      <c r="AJ1717" s="99">
        <f>SUMIFS(通讯通路门店!$BE:$BE,通讯通路门店!$S:$S,$G1717)</f>
        <v>0</v>
      </c>
      <c r="AK1717" s="99">
        <f>SUMIFS(通讯通路门店!$BG:$BG,通讯通路门店!$S:$S,$G1717)</f>
        <v>0</v>
      </c>
      <c r="AL1717" s="99">
        <f>SUMIFS(通讯通路门店!$BC:$BC,通讯通路门店!$S:$S,$G1717)</f>
        <v>0</v>
      </c>
      <c r="AM1717" s="99">
        <f>SUMIFS(通讯通路门店!$BD:$BD,通讯通路门店!$S:$S,$G1717)</f>
        <v>0</v>
      </c>
      <c r="AN1717" s="99">
        <f>SUMIFS(通讯通路门店!$BF:$BF,通讯通路门店!$S:$S,$G1717)</f>
        <v>0</v>
      </c>
      <c r="AO1717" s="99">
        <f t="shared" si="132"/>
        <v>0</v>
      </c>
      <c r="AP1717" s="99">
        <f>SUMIFS(通讯通路门店!$K:$K,通讯通路门店!$S:$S,$G1717)</f>
        <v>0</v>
      </c>
      <c r="AQ1717" s="83"/>
      <c r="AR1717" s="99">
        <f>SUMIFS(通讯通路门店!$T:$T,通讯通路门店!$S:$S,$G1717)</f>
        <v>0</v>
      </c>
      <c r="AS1717" s="99">
        <f>SUMIFS(通讯通路门店!$U:$U,通讯通路门店!$S:$S,$G1717)</f>
        <v>0</v>
      </c>
      <c r="AT1717" s="99">
        <f>SUMIFS(通讯通路门店!$V:$V,通讯通路门店!$S:$S,$G1717)</f>
        <v>0</v>
      </c>
      <c r="AU1717" s="99">
        <f>SUMIFS(通讯通路门店!$W:$W,通讯通路门店!$S:$S,$G1717)</f>
        <v>0</v>
      </c>
      <c r="AV1717" s="99">
        <f>SUMIFS(通讯通路门店!$Z:$Z,通讯通路门店!$S:$S,$G1717)</f>
        <v>0</v>
      </c>
      <c r="AW1717" s="99">
        <f>SUMIFS(通讯通路门店!$AB:$AB,通讯通路门店!$S:$S,$G1717)</f>
        <v>0</v>
      </c>
      <c r="AX1717" s="99">
        <f>SUMIFS(通讯通路门店!$X:$X,通讯通路门店!$S:$S,$G1717)</f>
        <v>0</v>
      </c>
      <c r="AY1717" s="99">
        <f>SUMIFS(通讯通路门店!$Y:$Y,通讯通路门店!$S:$S,$G1717)</f>
        <v>0</v>
      </c>
      <c r="AZ1717" s="99">
        <f>SUMIFS(通讯通路门店!$AA:$AA,通讯通路门店!$S:$S,$G1717)</f>
        <v>0</v>
      </c>
      <c r="BA1717" s="99">
        <f t="shared" si="133"/>
        <v>0</v>
      </c>
      <c r="BB1717" s="99">
        <f t="shared" si="134"/>
        <v>0</v>
      </c>
      <c r="BC1717" s="99">
        <f>SUMIFS(通讯通路门店!$W:$W,通讯通路门店!$S:$S,$G1717,通讯通路门店!$J:$J,"荣耀体验店")+SUMIFS(通讯通路门店!$W:$W,通讯通路门店!$S:$S,$G1717,通讯通路门店!$J:$J,"荣耀授权专卖店")</f>
        <v>0</v>
      </c>
      <c r="BD1717" s="99">
        <f>SUMIFS(通讯通路门店!$Z:$Z,通讯通路门店!$S:$S,$G1717,通讯通路门店!$J:$J,"VIVO体验店")</f>
        <v>0</v>
      </c>
      <c r="BE1717" s="99">
        <f>SUMIFS(通讯通路门店!$AB:$AB,通讯通路门店!$S:$S,$G1717,通讯通路门店!$J:$J,"OPPO体验店")</f>
        <v>0</v>
      </c>
      <c r="BF1717" s="99">
        <f>SUMIFS(通讯通路门店!$X:$X,通讯通路门店!$S:$S,$G1717,通讯通路门店!$J:$J,"华为授权体验店")+SUMIFS(通讯通路门店!$AA:$AA,通讯通路门店!$S:$S,$G1717,通讯通路门店!$J:$J,"华为堡垒店")</f>
        <v>0</v>
      </c>
      <c r="BG1717" s="99">
        <f>SUMIFS(通讯通路门店!$Y:$Y,通讯通路门店!$S:$S,$G1717,通讯通路门店!$J:$J,"小米体验店")</f>
        <v>0</v>
      </c>
      <c r="BH1717" s="99">
        <f>SUMIFS(通讯通路门店!$AA:$AA,通讯通路门店!$S:$S,$G1717,通讯通路门店!$J:$J,"苹果体验店")</f>
        <v>0</v>
      </c>
      <c r="BI1717" s="99">
        <f>SUMIFS(通讯通路门店!$K:$K,通讯通路门店!$S:$S,$G1717,通讯通路门店!$J:$J,"其他品牌专卖店")</f>
        <v>0</v>
      </c>
      <c r="BJ1717" s="99">
        <f>SUMIFS(通讯通路门店!$AC:$AC,通讯通路门店!$S:$S,$G1717)</f>
        <v>0</v>
      </c>
      <c r="BK1717" s="99">
        <f>SUMIFS(通讯通路门店!$AD:$AD,通讯通路门店!$S:$S,$G1717)</f>
        <v>0</v>
      </c>
      <c r="BL1717" s="99">
        <f>SUMIFS(通讯通路门店!$AE:$AE,通讯通路门店!$S:$S,$G1717)</f>
        <v>0</v>
      </c>
      <c r="BM1717" s="99">
        <f>SUMIFS(通讯通路门店!$AF:$AF,通讯通路门店!$S:$S,$G1717)</f>
        <v>0</v>
      </c>
      <c r="BN1717" s="99">
        <f>SUMIFS(通讯通路门店!$AG:$AG,通讯通路门店!$S:$S,$G1717)</f>
        <v>0</v>
      </c>
      <c r="BO1717" s="99">
        <f>SUMIFS(通讯通路门店!$AH:$AH,通讯通路门店!$S:$S,$G1717)</f>
        <v>0</v>
      </c>
      <c r="BP1717" s="99">
        <f>SUMIFS(通讯通路门店!$AI:$AI,通讯通路门店!$S:$S,$G1717)</f>
        <v>0</v>
      </c>
      <c r="BQ1717" s="83"/>
    </row>
    <row r="1718" spans="1:69">
      <c r="A1718" s="99" t="str">
        <f>IFERROR(_xlfn.XLOOKUP($G1718,通讯通路门店!$S$4:$S$993933,通讯通路门店!$A$4:$A$993933,0,0),"")</f>
        <v>海南省</v>
      </c>
      <c r="B1718" s="99" t="str">
        <f>IFERROR(_xlfn.XLOOKUP($G1718,通讯通路门店!$S$4:$S$993933,通讯通路门店!$B$4:$B$993933,0,0),"")</f>
        <v>昌江黎族自治县</v>
      </c>
      <c r="C1718" s="99" t="str">
        <f>IFERROR(_xlfn.XLOOKUP($G1718,通讯通路门店!$S$4:$S$993933,通讯通路门店!$C$4:$C$993933,0,0),"")</f>
        <v>昌江黎族自治县</v>
      </c>
      <c r="D1718" s="99" t="str">
        <f>IFERROR(_xlfn.XLOOKUP($G1718,通讯通路门店!$S$4:$S$993933,通讯通路门店!$D$4:$D$993933,0,0),"")</f>
        <v>叉河镇</v>
      </c>
      <c r="E1718" s="83"/>
      <c r="F1718" s="83"/>
      <c r="G1718" s="101"/>
      <c r="H1718" s="102">
        <f>IFERROR(_xlfn.XLOOKUP($G1718,通讯通路门店!$S$4:$S$993933,通讯通路门店!$R$4:$R$993933,0,0),"")</f>
        <v>0</v>
      </c>
      <c r="I1718" s="83"/>
      <c r="J1718" s="83"/>
      <c r="K1718" s="83"/>
      <c r="L1718" s="83"/>
      <c r="M1718" s="83"/>
      <c r="N1718" s="83"/>
      <c r="O1718" s="83"/>
      <c r="P1718" s="83"/>
      <c r="Q1718" s="83"/>
      <c r="R1718" s="83"/>
      <c r="S1718" s="83"/>
      <c r="T1718" s="83"/>
      <c r="U1718" s="99">
        <f>COUNTIF(通讯通路门店!$S:$S,$G1718)</f>
        <v>0</v>
      </c>
      <c r="V1718" s="99">
        <f>COUNTIFS(通讯通路门店!$S:$S,$G1718,通讯通路门店!$J:$J,"综合卖场")</f>
        <v>0</v>
      </c>
      <c r="W1718" s="99">
        <f>SUMIFS(通讯通路门店!$AJ:$AJ,通讯通路门店!$S:$S,通讯客户沙盘!$G1718)</f>
        <v>0</v>
      </c>
      <c r="X1718" s="99">
        <f t="shared" si="130"/>
        <v>0</v>
      </c>
      <c r="Y1718" s="99">
        <f>COUNTIFS(通讯通路门店!$S:$S,$G1718,通讯通路门店!$J:$J,"荣耀体验店")+COUNTIFS(通讯通路门店!$S:$S,$G1718,通讯通路门店!$J:$J,"荣耀授权专卖店")</f>
        <v>0</v>
      </c>
      <c r="Z1718" s="99">
        <f>COUNTIFS(通讯通路门店!$S:$S,$G1718,通讯通路门店!$J:$J,"VIVO体验店")</f>
        <v>0</v>
      </c>
      <c r="AA1718" s="99">
        <f>COUNTIFS(通讯通路门店!$S:$S,$G1718,通讯通路门店!$J:$J,"OPPO体验店")</f>
        <v>0</v>
      </c>
      <c r="AB1718" s="99">
        <f>COUNTIFS(通讯通路门店!$S:$S,$G1718,通讯通路门店!$J:$J,"华为授权体验店")+COUNTIFS(通讯通路门店!$S:$S,$G1718,通讯通路门店!$J:$J,"华为堡垒店")</f>
        <v>0</v>
      </c>
      <c r="AC1718" s="99">
        <f>COUNTIFS(通讯通路门店!$S:$S,$G1718,通讯通路门店!$J:$J,"小米体验店")</f>
        <v>0</v>
      </c>
      <c r="AD1718" s="99">
        <f>COUNTIFS(通讯通路门店!$S:$S,$G1718,通讯通路门店!$J:$J,"苹果体验店")</f>
        <v>0</v>
      </c>
      <c r="AE1718" s="99">
        <f>COUNTIFS(通讯通路门店!$S:$S,$G1718,通讯通路门店!$J:$J,"其他品牌专卖店")</f>
        <v>0</v>
      </c>
      <c r="AF1718" s="99">
        <f>SUMIFS(通讯通路门店!$BI:$BI,通讯通路门店!$S:$S,$G1718)</f>
        <v>0</v>
      </c>
      <c r="AG1718" s="99">
        <f>SUMIFS(通讯通路门店!$BH:$BH,通讯通路门店!$S:$S,$G1718)</f>
        <v>0</v>
      </c>
      <c r="AH1718" s="99">
        <f t="shared" si="131"/>
        <v>0</v>
      </c>
      <c r="AI1718" s="99">
        <f>SUMIFS(通讯通路门店!$BB:$BB,通讯通路门店!$S:$S,$G1718)</f>
        <v>0</v>
      </c>
      <c r="AJ1718" s="99">
        <f>SUMIFS(通讯通路门店!$BE:$BE,通讯通路门店!$S:$S,$G1718)</f>
        <v>0</v>
      </c>
      <c r="AK1718" s="99">
        <f>SUMIFS(通讯通路门店!$BG:$BG,通讯通路门店!$S:$S,$G1718)</f>
        <v>0</v>
      </c>
      <c r="AL1718" s="99">
        <f>SUMIFS(通讯通路门店!$BC:$BC,通讯通路门店!$S:$S,$G1718)</f>
        <v>0</v>
      </c>
      <c r="AM1718" s="99">
        <f>SUMIFS(通讯通路门店!$BD:$BD,通讯通路门店!$S:$S,$G1718)</f>
        <v>0</v>
      </c>
      <c r="AN1718" s="99">
        <f>SUMIFS(通讯通路门店!$BF:$BF,通讯通路门店!$S:$S,$G1718)</f>
        <v>0</v>
      </c>
      <c r="AO1718" s="99">
        <f t="shared" si="132"/>
        <v>0</v>
      </c>
      <c r="AP1718" s="99">
        <f>SUMIFS(通讯通路门店!$K:$K,通讯通路门店!$S:$S,$G1718)</f>
        <v>0</v>
      </c>
      <c r="AQ1718" s="83"/>
      <c r="AR1718" s="99">
        <f>SUMIFS(通讯通路门店!$T:$T,通讯通路门店!$S:$S,$G1718)</f>
        <v>0</v>
      </c>
      <c r="AS1718" s="99">
        <f>SUMIFS(通讯通路门店!$U:$U,通讯通路门店!$S:$S,$G1718)</f>
        <v>0</v>
      </c>
      <c r="AT1718" s="99">
        <f>SUMIFS(通讯通路门店!$V:$V,通讯通路门店!$S:$S,$G1718)</f>
        <v>0</v>
      </c>
      <c r="AU1718" s="99">
        <f>SUMIFS(通讯通路门店!$W:$W,通讯通路门店!$S:$S,$G1718)</f>
        <v>0</v>
      </c>
      <c r="AV1718" s="99">
        <f>SUMIFS(通讯通路门店!$Z:$Z,通讯通路门店!$S:$S,$G1718)</f>
        <v>0</v>
      </c>
      <c r="AW1718" s="99">
        <f>SUMIFS(通讯通路门店!$AB:$AB,通讯通路门店!$S:$S,$G1718)</f>
        <v>0</v>
      </c>
      <c r="AX1718" s="99">
        <f>SUMIFS(通讯通路门店!$X:$X,通讯通路门店!$S:$S,$G1718)</f>
        <v>0</v>
      </c>
      <c r="AY1718" s="99">
        <f>SUMIFS(通讯通路门店!$Y:$Y,通讯通路门店!$S:$S,$G1718)</f>
        <v>0</v>
      </c>
      <c r="AZ1718" s="99">
        <f>SUMIFS(通讯通路门店!$AA:$AA,通讯通路门店!$S:$S,$G1718)</f>
        <v>0</v>
      </c>
      <c r="BA1718" s="99">
        <f t="shared" si="133"/>
        <v>0</v>
      </c>
      <c r="BB1718" s="99">
        <f t="shared" si="134"/>
        <v>0</v>
      </c>
      <c r="BC1718" s="99">
        <f>SUMIFS(通讯通路门店!$W:$W,通讯通路门店!$S:$S,$G1718,通讯通路门店!$J:$J,"荣耀体验店")+SUMIFS(通讯通路门店!$W:$W,通讯通路门店!$S:$S,$G1718,通讯通路门店!$J:$J,"荣耀授权专卖店")</f>
        <v>0</v>
      </c>
      <c r="BD1718" s="99">
        <f>SUMIFS(通讯通路门店!$Z:$Z,通讯通路门店!$S:$S,$G1718,通讯通路门店!$J:$J,"VIVO体验店")</f>
        <v>0</v>
      </c>
      <c r="BE1718" s="99">
        <f>SUMIFS(通讯通路门店!$AB:$AB,通讯通路门店!$S:$S,$G1718,通讯通路门店!$J:$J,"OPPO体验店")</f>
        <v>0</v>
      </c>
      <c r="BF1718" s="99">
        <f>SUMIFS(通讯通路门店!$X:$X,通讯通路门店!$S:$S,$G1718,通讯通路门店!$J:$J,"华为授权体验店")+SUMIFS(通讯通路门店!$AA:$AA,通讯通路门店!$S:$S,$G1718,通讯通路门店!$J:$J,"华为堡垒店")</f>
        <v>0</v>
      </c>
      <c r="BG1718" s="99">
        <f>SUMIFS(通讯通路门店!$Y:$Y,通讯通路门店!$S:$S,$G1718,通讯通路门店!$J:$J,"小米体验店")</f>
        <v>0</v>
      </c>
      <c r="BH1718" s="99">
        <f>SUMIFS(通讯通路门店!$AA:$AA,通讯通路门店!$S:$S,$G1718,通讯通路门店!$J:$J,"苹果体验店")</f>
        <v>0</v>
      </c>
      <c r="BI1718" s="99">
        <f>SUMIFS(通讯通路门店!$K:$K,通讯通路门店!$S:$S,$G1718,通讯通路门店!$J:$J,"其他品牌专卖店")</f>
        <v>0</v>
      </c>
      <c r="BJ1718" s="99">
        <f>SUMIFS(通讯通路门店!$AC:$AC,通讯通路门店!$S:$S,$G1718)</f>
        <v>0</v>
      </c>
      <c r="BK1718" s="99">
        <f>SUMIFS(通讯通路门店!$AD:$AD,通讯通路门店!$S:$S,$G1718)</f>
        <v>0</v>
      </c>
      <c r="BL1718" s="99">
        <f>SUMIFS(通讯通路门店!$AE:$AE,通讯通路门店!$S:$S,$G1718)</f>
        <v>0</v>
      </c>
      <c r="BM1718" s="99">
        <f>SUMIFS(通讯通路门店!$AF:$AF,通讯通路门店!$S:$S,$G1718)</f>
        <v>0</v>
      </c>
      <c r="BN1718" s="99">
        <f>SUMIFS(通讯通路门店!$AG:$AG,通讯通路门店!$S:$S,$G1718)</f>
        <v>0</v>
      </c>
      <c r="BO1718" s="99">
        <f>SUMIFS(通讯通路门店!$AH:$AH,通讯通路门店!$S:$S,$G1718)</f>
        <v>0</v>
      </c>
      <c r="BP1718" s="99">
        <f>SUMIFS(通讯通路门店!$AI:$AI,通讯通路门店!$S:$S,$G1718)</f>
        <v>0</v>
      </c>
      <c r="BQ1718" s="83"/>
    </row>
    <row r="1719" spans="1:69">
      <c r="A1719" s="99" t="str">
        <f>IFERROR(_xlfn.XLOOKUP($G1719,通讯通路门店!$S$4:$S$993933,通讯通路门店!$A$4:$A$993933,0,0),"")</f>
        <v>海南省</v>
      </c>
      <c r="B1719" s="99" t="str">
        <f>IFERROR(_xlfn.XLOOKUP($G1719,通讯通路门店!$S$4:$S$993933,通讯通路门店!$B$4:$B$993933,0,0),"")</f>
        <v>昌江黎族自治县</v>
      </c>
      <c r="C1719" s="99" t="str">
        <f>IFERROR(_xlfn.XLOOKUP($G1719,通讯通路门店!$S$4:$S$993933,通讯通路门店!$C$4:$C$993933,0,0),"")</f>
        <v>昌江黎族自治县</v>
      </c>
      <c r="D1719" s="99" t="str">
        <f>IFERROR(_xlfn.XLOOKUP($G1719,通讯通路门店!$S$4:$S$993933,通讯通路门店!$D$4:$D$993933,0,0),"")</f>
        <v>叉河镇</v>
      </c>
      <c r="E1719" s="83"/>
      <c r="F1719" s="83"/>
      <c r="G1719" s="101"/>
      <c r="H1719" s="102">
        <f>IFERROR(_xlfn.XLOOKUP($G1719,通讯通路门店!$S$4:$S$993933,通讯通路门店!$R$4:$R$993933,0,0),"")</f>
        <v>0</v>
      </c>
      <c r="I1719" s="83"/>
      <c r="J1719" s="83"/>
      <c r="K1719" s="83"/>
      <c r="L1719" s="83"/>
      <c r="M1719" s="83"/>
      <c r="N1719" s="83"/>
      <c r="O1719" s="83"/>
      <c r="P1719" s="83"/>
      <c r="Q1719" s="83"/>
      <c r="R1719" s="83"/>
      <c r="S1719" s="83"/>
      <c r="T1719" s="83"/>
      <c r="U1719" s="99">
        <f>COUNTIF(通讯通路门店!$S:$S,$G1719)</f>
        <v>0</v>
      </c>
      <c r="V1719" s="99">
        <f>COUNTIFS(通讯通路门店!$S:$S,$G1719,通讯通路门店!$J:$J,"综合卖场")</f>
        <v>0</v>
      </c>
      <c r="W1719" s="99">
        <f>SUMIFS(通讯通路门店!$AJ:$AJ,通讯通路门店!$S:$S,通讯客户沙盘!$G1719)</f>
        <v>0</v>
      </c>
      <c r="X1719" s="99">
        <f t="shared" si="130"/>
        <v>0</v>
      </c>
      <c r="Y1719" s="99">
        <f>COUNTIFS(通讯通路门店!$S:$S,$G1719,通讯通路门店!$J:$J,"荣耀体验店")+COUNTIFS(通讯通路门店!$S:$S,$G1719,通讯通路门店!$J:$J,"荣耀授权专卖店")</f>
        <v>0</v>
      </c>
      <c r="Z1719" s="99">
        <f>COUNTIFS(通讯通路门店!$S:$S,$G1719,通讯通路门店!$J:$J,"VIVO体验店")</f>
        <v>0</v>
      </c>
      <c r="AA1719" s="99">
        <f>COUNTIFS(通讯通路门店!$S:$S,$G1719,通讯通路门店!$J:$J,"OPPO体验店")</f>
        <v>0</v>
      </c>
      <c r="AB1719" s="99">
        <f>COUNTIFS(通讯通路门店!$S:$S,$G1719,通讯通路门店!$J:$J,"华为授权体验店")+COUNTIFS(通讯通路门店!$S:$S,$G1719,通讯通路门店!$J:$J,"华为堡垒店")</f>
        <v>0</v>
      </c>
      <c r="AC1719" s="99">
        <f>COUNTIFS(通讯通路门店!$S:$S,$G1719,通讯通路门店!$J:$J,"小米体验店")</f>
        <v>0</v>
      </c>
      <c r="AD1719" s="99">
        <f>COUNTIFS(通讯通路门店!$S:$S,$G1719,通讯通路门店!$J:$J,"苹果体验店")</f>
        <v>0</v>
      </c>
      <c r="AE1719" s="99">
        <f>COUNTIFS(通讯通路门店!$S:$S,$G1719,通讯通路门店!$J:$J,"其他品牌专卖店")</f>
        <v>0</v>
      </c>
      <c r="AF1719" s="99">
        <f>SUMIFS(通讯通路门店!$BI:$BI,通讯通路门店!$S:$S,$G1719)</f>
        <v>0</v>
      </c>
      <c r="AG1719" s="99">
        <f>SUMIFS(通讯通路门店!$BH:$BH,通讯通路门店!$S:$S,$G1719)</f>
        <v>0</v>
      </c>
      <c r="AH1719" s="99">
        <f t="shared" si="131"/>
        <v>0</v>
      </c>
      <c r="AI1719" s="99">
        <f>SUMIFS(通讯通路门店!$BB:$BB,通讯通路门店!$S:$S,$G1719)</f>
        <v>0</v>
      </c>
      <c r="AJ1719" s="99">
        <f>SUMIFS(通讯通路门店!$BE:$BE,通讯通路门店!$S:$S,$G1719)</f>
        <v>0</v>
      </c>
      <c r="AK1719" s="99">
        <f>SUMIFS(通讯通路门店!$BG:$BG,通讯通路门店!$S:$S,$G1719)</f>
        <v>0</v>
      </c>
      <c r="AL1719" s="99">
        <f>SUMIFS(通讯通路门店!$BC:$BC,通讯通路门店!$S:$S,$G1719)</f>
        <v>0</v>
      </c>
      <c r="AM1719" s="99">
        <f>SUMIFS(通讯通路门店!$BD:$BD,通讯通路门店!$S:$S,$G1719)</f>
        <v>0</v>
      </c>
      <c r="AN1719" s="99">
        <f>SUMIFS(通讯通路门店!$BF:$BF,通讯通路门店!$S:$S,$G1719)</f>
        <v>0</v>
      </c>
      <c r="AO1719" s="99">
        <f t="shared" si="132"/>
        <v>0</v>
      </c>
      <c r="AP1719" s="99">
        <f>SUMIFS(通讯通路门店!$K:$K,通讯通路门店!$S:$S,$G1719)</f>
        <v>0</v>
      </c>
      <c r="AQ1719" s="83"/>
      <c r="AR1719" s="99">
        <f>SUMIFS(通讯通路门店!$T:$T,通讯通路门店!$S:$S,$G1719)</f>
        <v>0</v>
      </c>
      <c r="AS1719" s="99">
        <f>SUMIFS(通讯通路门店!$U:$U,通讯通路门店!$S:$S,$G1719)</f>
        <v>0</v>
      </c>
      <c r="AT1719" s="99">
        <f>SUMIFS(通讯通路门店!$V:$V,通讯通路门店!$S:$S,$G1719)</f>
        <v>0</v>
      </c>
      <c r="AU1719" s="99">
        <f>SUMIFS(通讯通路门店!$W:$W,通讯通路门店!$S:$S,$G1719)</f>
        <v>0</v>
      </c>
      <c r="AV1719" s="99">
        <f>SUMIFS(通讯通路门店!$Z:$Z,通讯通路门店!$S:$S,$G1719)</f>
        <v>0</v>
      </c>
      <c r="AW1719" s="99">
        <f>SUMIFS(通讯通路门店!$AB:$AB,通讯通路门店!$S:$S,$G1719)</f>
        <v>0</v>
      </c>
      <c r="AX1719" s="99">
        <f>SUMIFS(通讯通路门店!$X:$X,通讯通路门店!$S:$S,$G1719)</f>
        <v>0</v>
      </c>
      <c r="AY1719" s="99">
        <f>SUMIFS(通讯通路门店!$Y:$Y,通讯通路门店!$S:$S,$G1719)</f>
        <v>0</v>
      </c>
      <c r="AZ1719" s="99">
        <f>SUMIFS(通讯通路门店!$AA:$AA,通讯通路门店!$S:$S,$G1719)</f>
        <v>0</v>
      </c>
      <c r="BA1719" s="99">
        <f t="shared" si="133"/>
        <v>0</v>
      </c>
      <c r="BB1719" s="99">
        <f t="shared" si="134"/>
        <v>0</v>
      </c>
      <c r="BC1719" s="99">
        <f>SUMIFS(通讯通路门店!$W:$W,通讯通路门店!$S:$S,$G1719,通讯通路门店!$J:$J,"荣耀体验店")+SUMIFS(通讯通路门店!$W:$W,通讯通路门店!$S:$S,$G1719,通讯通路门店!$J:$J,"荣耀授权专卖店")</f>
        <v>0</v>
      </c>
      <c r="BD1719" s="99">
        <f>SUMIFS(通讯通路门店!$Z:$Z,通讯通路门店!$S:$S,$G1719,通讯通路门店!$J:$J,"VIVO体验店")</f>
        <v>0</v>
      </c>
      <c r="BE1719" s="99">
        <f>SUMIFS(通讯通路门店!$AB:$AB,通讯通路门店!$S:$S,$G1719,通讯通路门店!$J:$J,"OPPO体验店")</f>
        <v>0</v>
      </c>
      <c r="BF1719" s="99">
        <f>SUMIFS(通讯通路门店!$X:$X,通讯通路门店!$S:$S,$G1719,通讯通路门店!$J:$J,"华为授权体验店")+SUMIFS(通讯通路门店!$AA:$AA,通讯通路门店!$S:$S,$G1719,通讯通路门店!$J:$J,"华为堡垒店")</f>
        <v>0</v>
      </c>
      <c r="BG1719" s="99">
        <f>SUMIFS(通讯通路门店!$Y:$Y,通讯通路门店!$S:$S,$G1719,通讯通路门店!$J:$J,"小米体验店")</f>
        <v>0</v>
      </c>
      <c r="BH1719" s="99">
        <f>SUMIFS(通讯通路门店!$AA:$AA,通讯通路门店!$S:$S,$G1719,通讯通路门店!$J:$J,"苹果体验店")</f>
        <v>0</v>
      </c>
      <c r="BI1719" s="99">
        <f>SUMIFS(通讯通路门店!$K:$K,通讯通路门店!$S:$S,$G1719,通讯通路门店!$J:$J,"其他品牌专卖店")</f>
        <v>0</v>
      </c>
      <c r="BJ1719" s="99">
        <f>SUMIFS(通讯通路门店!$AC:$AC,通讯通路门店!$S:$S,$G1719)</f>
        <v>0</v>
      </c>
      <c r="BK1719" s="99">
        <f>SUMIFS(通讯通路门店!$AD:$AD,通讯通路门店!$S:$S,$G1719)</f>
        <v>0</v>
      </c>
      <c r="BL1719" s="99">
        <f>SUMIFS(通讯通路门店!$AE:$AE,通讯通路门店!$S:$S,$G1719)</f>
        <v>0</v>
      </c>
      <c r="BM1719" s="99">
        <f>SUMIFS(通讯通路门店!$AF:$AF,通讯通路门店!$S:$S,$G1719)</f>
        <v>0</v>
      </c>
      <c r="BN1719" s="99">
        <f>SUMIFS(通讯通路门店!$AG:$AG,通讯通路门店!$S:$S,$G1719)</f>
        <v>0</v>
      </c>
      <c r="BO1719" s="99">
        <f>SUMIFS(通讯通路门店!$AH:$AH,通讯通路门店!$S:$S,$G1719)</f>
        <v>0</v>
      </c>
      <c r="BP1719" s="99">
        <f>SUMIFS(通讯通路门店!$AI:$AI,通讯通路门店!$S:$S,$G1719)</f>
        <v>0</v>
      </c>
      <c r="BQ1719" s="83"/>
    </row>
    <row r="1720" spans="1:69">
      <c r="A1720" s="99" t="str">
        <f>IFERROR(_xlfn.XLOOKUP($G1720,通讯通路门店!$S$4:$S$993933,通讯通路门店!$A$4:$A$993933,0,0),"")</f>
        <v>海南省</v>
      </c>
      <c r="B1720" s="99" t="str">
        <f>IFERROR(_xlfn.XLOOKUP($G1720,通讯通路门店!$S$4:$S$993933,通讯通路门店!$B$4:$B$993933,0,0),"")</f>
        <v>昌江黎族自治县</v>
      </c>
      <c r="C1720" s="99" t="str">
        <f>IFERROR(_xlfn.XLOOKUP($G1720,通讯通路门店!$S$4:$S$993933,通讯通路门店!$C$4:$C$993933,0,0),"")</f>
        <v>昌江黎族自治县</v>
      </c>
      <c r="D1720" s="99" t="str">
        <f>IFERROR(_xlfn.XLOOKUP($G1720,通讯通路门店!$S$4:$S$993933,通讯通路门店!$D$4:$D$993933,0,0),"")</f>
        <v>叉河镇</v>
      </c>
      <c r="E1720" s="83"/>
      <c r="F1720" s="83"/>
      <c r="G1720" s="101"/>
      <c r="H1720" s="102">
        <f>IFERROR(_xlfn.XLOOKUP($G1720,通讯通路门店!$S$4:$S$993933,通讯通路门店!$R$4:$R$993933,0,0),"")</f>
        <v>0</v>
      </c>
      <c r="I1720" s="83"/>
      <c r="J1720" s="83"/>
      <c r="K1720" s="83"/>
      <c r="L1720" s="83"/>
      <c r="M1720" s="83"/>
      <c r="N1720" s="83"/>
      <c r="O1720" s="83"/>
      <c r="P1720" s="83"/>
      <c r="Q1720" s="83"/>
      <c r="R1720" s="83"/>
      <c r="S1720" s="83"/>
      <c r="T1720" s="83"/>
      <c r="U1720" s="99">
        <f>COUNTIF(通讯通路门店!$S:$S,$G1720)</f>
        <v>0</v>
      </c>
      <c r="V1720" s="99">
        <f>COUNTIFS(通讯通路门店!$S:$S,$G1720,通讯通路门店!$J:$J,"综合卖场")</f>
        <v>0</v>
      </c>
      <c r="W1720" s="99">
        <f>SUMIFS(通讯通路门店!$AJ:$AJ,通讯通路门店!$S:$S,通讯客户沙盘!$G1720)</f>
        <v>0</v>
      </c>
      <c r="X1720" s="99">
        <f t="shared" si="130"/>
        <v>0</v>
      </c>
      <c r="Y1720" s="99">
        <f>COUNTIFS(通讯通路门店!$S:$S,$G1720,通讯通路门店!$J:$J,"荣耀体验店")+COUNTIFS(通讯通路门店!$S:$S,$G1720,通讯通路门店!$J:$J,"荣耀授权专卖店")</f>
        <v>0</v>
      </c>
      <c r="Z1720" s="99">
        <f>COUNTIFS(通讯通路门店!$S:$S,$G1720,通讯通路门店!$J:$J,"VIVO体验店")</f>
        <v>0</v>
      </c>
      <c r="AA1720" s="99">
        <f>COUNTIFS(通讯通路门店!$S:$S,$G1720,通讯通路门店!$J:$J,"OPPO体验店")</f>
        <v>0</v>
      </c>
      <c r="AB1720" s="99">
        <f>COUNTIFS(通讯通路门店!$S:$S,$G1720,通讯通路门店!$J:$J,"华为授权体验店")+COUNTIFS(通讯通路门店!$S:$S,$G1720,通讯通路门店!$J:$J,"华为堡垒店")</f>
        <v>0</v>
      </c>
      <c r="AC1720" s="99">
        <f>COUNTIFS(通讯通路门店!$S:$S,$G1720,通讯通路门店!$J:$J,"小米体验店")</f>
        <v>0</v>
      </c>
      <c r="AD1720" s="99">
        <f>COUNTIFS(通讯通路门店!$S:$S,$G1720,通讯通路门店!$J:$J,"苹果体验店")</f>
        <v>0</v>
      </c>
      <c r="AE1720" s="99">
        <f>COUNTIFS(通讯通路门店!$S:$S,$G1720,通讯通路门店!$J:$J,"其他品牌专卖店")</f>
        <v>0</v>
      </c>
      <c r="AF1720" s="99">
        <f>SUMIFS(通讯通路门店!$BI:$BI,通讯通路门店!$S:$S,$G1720)</f>
        <v>0</v>
      </c>
      <c r="AG1720" s="99">
        <f>SUMIFS(通讯通路门店!$BH:$BH,通讯通路门店!$S:$S,$G1720)</f>
        <v>0</v>
      </c>
      <c r="AH1720" s="99">
        <f t="shared" si="131"/>
        <v>0</v>
      </c>
      <c r="AI1720" s="99">
        <f>SUMIFS(通讯通路门店!$BB:$BB,通讯通路门店!$S:$S,$G1720)</f>
        <v>0</v>
      </c>
      <c r="AJ1720" s="99">
        <f>SUMIFS(通讯通路门店!$BE:$BE,通讯通路门店!$S:$S,$G1720)</f>
        <v>0</v>
      </c>
      <c r="AK1720" s="99">
        <f>SUMIFS(通讯通路门店!$BG:$BG,通讯通路门店!$S:$S,$G1720)</f>
        <v>0</v>
      </c>
      <c r="AL1720" s="99">
        <f>SUMIFS(通讯通路门店!$BC:$BC,通讯通路门店!$S:$S,$G1720)</f>
        <v>0</v>
      </c>
      <c r="AM1720" s="99">
        <f>SUMIFS(通讯通路门店!$BD:$BD,通讯通路门店!$S:$S,$G1720)</f>
        <v>0</v>
      </c>
      <c r="AN1720" s="99">
        <f>SUMIFS(通讯通路门店!$BF:$BF,通讯通路门店!$S:$S,$G1720)</f>
        <v>0</v>
      </c>
      <c r="AO1720" s="99">
        <f t="shared" si="132"/>
        <v>0</v>
      </c>
      <c r="AP1720" s="99">
        <f>SUMIFS(通讯通路门店!$K:$K,通讯通路门店!$S:$S,$G1720)</f>
        <v>0</v>
      </c>
      <c r="AQ1720" s="83"/>
      <c r="AR1720" s="99">
        <f>SUMIFS(通讯通路门店!$T:$T,通讯通路门店!$S:$S,$G1720)</f>
        <v>0</v>
      </c>
      <c r="AS1720" s="99">
        <f>SUMIFS(通讯通路门店!$U:$U,通讯通路门店!$S:$S,$G1720)</f>
        <v>0</v>
      </c>
      <c r="AT1720" s="99">
        <f>SUMIFS(通讯通路门店!$V:$V,通讯通路门店!$S:$S,$G1720)</f>
        <v>0</v>
      </c>
      <c r="AU1720" s="99">
        <f>SUMIFS(通讯通路门店!$W:$W,通讯通路门店!$S:$S,$G1720)</f>
        <v>0</v>
      </c>
      <c r="AV1720" s="99">
        <f>SUMIFS(通讯通路门店!$Z:$Z,通讯通路门店!$S:$S,$G1720)</f>
        <v>0</v>
      </c>
      <c r="AW1720" s="99">
        <f>SUMIFS(通讯通路门店!$AB:$AB,通讯通路门店!$S:$S,$G1720)</f>
        <v>0</v>
      </c>
      <c r="AX1720" s="99">
        <f>SUMIFS(通讯通路门店!$X:$X,通讯通路门店!$S:$S,$G1720)</f>
        <v>0</v>
      </c>
      <c r="AY1720" s="99">
        <f>SUMIFS(通讯通路门店!$Y:$Y,通讯通路门店!$S:$S,$G1720)</f>
        <v>0</v>
      </c>
      <c r="AZ1720" s="99">
        <f>SUMIFS(通讯通路门店!$AA:$AA,通讯通路门店!$S:$S,$G1720)</f>
        <v>0</v>
      </c>
      <c r="BA1720" s="99">
        <f t="shared" si="133"/>
        <v>0</v>
      </c>
      <c r="BB1720" s="99">
        <f t="shared" si="134"/>
        <v>0</v>
      </c>
      <c r="BC1720" s="99">
        <f>SUMIFS(通讯通路门店!$W:$W,通讯通路门店!$S:$S,$G1720,通讯通路门店!$J:$J,"荣耀体验店")+SUMIFS(通讯通路门店!$W:$W,通讯通路门店!$S:$S,$G1720,通讯通路门店!$J:$J,"荣耀授权专卖店")</f>
        <v>0</v>
      </c>
      <c r="BD1720" s="99">
        <f>SUMIFS(通讯通路门店!$Z:$Z,通讯通路门店!$S:$S,$G1720,通讯通路门店!$J:$J,"VIVO体验店")</f>
        <v>0</v>
      </c>
      <c r="BE1720" s="99">
        <f>SUMIFS(通讯通路门店!$AB:$AB,通讯通路门店!$S:$S,$G1720,通讯通路门店!$J:$J,"OPPO体验店")</f>
        <v>0</v>
      </c>
      <c r="BF1720" s="99">
        <f>SUMIFS(通讯通路门店!$X:$X,通讯通路门店!$S:$S,$G1720,通讯通路门店!$J:$J,"华为授权体验店")+SUMIFS(通讯通路门店!$AA:$AA,通讯通路门店!$S:$S,$G1720,通讯通路门店!$J:$J,"华为堡垒店")</f>
        <v>0</v>
      </c>
      <c r="BG1720" s="99">
        <f>SUMIFS(通讯通路门店!$Y:$Y,通讯通路门店!$S:$S,$G1720,通讯通路门店!$J:$J,"小米体验店")</f>
        <v>0</v>
      </c>
      <c r="BH1720" s="99">
        <f>SUMIFS(通讯通路门店!$AA:$AA,通讯通路门店!$S:$S,$G1720,通讯通路门店!$J:$J,"苹果体验店")</f>
        <v>0</v>
      </c>
      <c r="BI1720" s="99">
        <f>SUMIFS(通讯通路门店!$K:$K,通讯通路门店!$S:$S,$G1720,通讯通路门店!$J:$J,"其他品牌专卖店")</f>
        <v>0</v>
      </c>
      <c r="BJ1720" s="99">
        <f>SUMIFS(通讯通路门店!$AC:$AC,通讯通路门店!$S:$S,$G1720)</f>
        <v>0</v>
      </c>
      <c r="BK1720" s="99">
        <f>SUMIFS(通讯通路门店!$AD:$AD,通讯通路门店!$S:$S,$G1720)</f>
        <v>0</v>
      </c>
      <c r="BL1720" s="99">
        <f>SUMIFS(通讯通路门店!$AE:$AE,通讯通路门店!$S:$S,$G1720)</f>
        <v>0</v>
      </c>
      <c r="BM1720" s="99">
        <f>SUMIFS(通讯通路门店!$AF:$AF,通讯通路门店!$S:$S,$G1720)</f>
        <v>0</v>
      </c>
      <c r="BN1720" s="99">
        <f>SUMIFS(通讯通路门店!$AG:$AG,通讯通路门店!$S:$S,$G1720)</f>
        <v>0</v>
      </c>
      <c r="BO1720" s="99">
        <f>SUMIFS(通讯通路门店!$AH:$AH,通讯通路门店!$S:$S,$G1720)</f>
        <v>0</v>
      </c>
      <c r="BP1720" s="99">
        <f>SUMIFS(通讯通路门店!$AI:$AI,通讯通路门店!$S:$S,$G1720)</f>
        <v>0</v>
      </c>
      <c r="BQ1720" s="83"/>
    </row>
    <row r="1721" spans="1:69">
      <c r="A1721" s="99" t="str">
        <f>IFERROR(_xlfn.XLOOKUP($G1721,通讯通路门店!$S$4:$S$993933,通讯通路门店!$A$4:$A$993933,0,0),"")</f>
        <v>海南省</v>
      </c>
      <c r="B1721" s="99" t="str">
        <f>IFERROR(_xlfn.XLOOKUP($G1721,通讯通路门店!$S$4:$S$993933,通讯通路门店!$B$4:$B$993933,0,0),"")</f>
        <v>昌江黎族自治县</v>
      </c>
      <c r="C1721" s="99" t="str">
        <f>IFERROR(_xlfn.XLOOKUP($G1721,通讯通路门店!$S$4:$S$993933,通讯通路门店!$C$4:$C$993933,0,0),"")</f>
        <v>昌江黎族自治县</v>
      </c>
      <c r="D1721" s="99" t="str">
        <f>IFERROR(_xlfn.XLOOKUP($G1721,通讯通路门店!$S$4:$S$993933,通讯通路门店!$D$4:$D$993933,0,0),"")</f>
        <v>叉河镇</v>
      </c>
      <c r="E1721" s="83"/>
      <c r="F1721" s="83"/>
      <c r="G1721" s="101"/>
      <c r="H1721" s="102">
        <f>IFERROR(_xlfn.XLOOKUP($G1721,通讯通路门店!$S$4:$S$993933,通讯通路门店!$R$4:$R$993933,0,0),"")</f>
        <v>0</v>
      </c>
      <c r="I1721" s="83"/>
      <c r="J1721" s="83"/>
      <c r="K1721" s="83"/>
      <c r="L1721" s="83"/>
      <c r="M1721" s="83"/>
      <c r="N1721" s="83"/>
      <c r="O1721" s="83"/>
      <c r="P1721" s="83"/>
      <c r="Q1721" s="83"/>
      <c r="R1721" s="83"/>
      <c r="S1721" s="83"/>
      <c r="T1721" s="83"/>
      <c r="U1721" s="99">
        <f>COUNTIF(通讯通路门店!$S:$S,$G1721)</f>
        <v>0</v>
      </c>
      <c r="V1721" s="99">
        <f>COUNTIFS(通讯通路门店!$S:$S,$G1721,通讯通路门店!$J:$J,"综合卖场")</f>
        <v>0</v>
      </c>
      <c r="W1721" s="99">
        <f>SUMIFS(通讯通路门店!$AJ:$AJ,通讯通路门店!$S:$S,通讯客户沙盘!$G1721)</f>
        <v>0</v>
      </c>
      <c r="X1721" s="99">
        <f t="shared" si="130"/>
        <v>0</v>
      </c>
      <c r="Y1721" s="99">
        <f>COUNTIFS(通讯通路门店!$S:$S,$G1721,通讯通路门店!$J:$J,"荣耀体验店")+COUNTIFS(通讯通路门店!$S:$S,$G1721,通讯通路门店!$J:$J,"荣耀授权专卖店")</f>
        <v>0</v>
      </c>
      <c r="Z1721" s="99">
        <f>COUNTIFS(通讯通路门店!$S:$S,$G1721,通讯通路门店!$J:$J,"VIVO体验店")</f>
        <v>0</v>
      </c>
      <c r="AA1721" s="99">
        <f>COUNTIFS(通讯通路门店!$S:$S,$G1721,通讯通路门店!$J:$J,"OPPO体验店")</f>
        <v>0</v>
      </c>
      <c r="AB1721" s="99">
        <f>COUNTIFS(通讯通路门店!$S:$S,$G1721,通讯通路门店!$J:$J,"华为授权体验店")+COUNTIFS(通讯通路门店!$S:$S,$G1721,通讯通路门店!$J:$J,"华为堡垒店")</f>
        <v>0</v>
      </c>
      <c r="AC1721" s="99">
        <f>COUNTIFS(通讯通路门店!$S:$S,$G1721,通讯通路门店!$J:$J,"小米体验店")</f>
        <v>0</v>
      </c>
      <c r="AD1721" s="99">
        <f>COUNTIFS(通讯通路门店!$S:$S,$G1721,通讯通路门店!$J:$J,"苹果体验店")</f>
        <v>0</v>
      </c>
      <c r="AE1721" s="99">
        <f>COUNTIFS(通讯通路门店!$S:$S,$G1721,通讯通路门店!$J:$J,"其他品牌专卖店")</f>
        <v>0</v>
      </c>
      <c r="AF1721" s="99">
        <f>SUMIFS(通讯通路门店!$BI:$BI,通讯通路门店!$S:$S,$G1721)</f>
        <v>0</v>
      </c>
      <c r="AG1721" s="99">
        <f>SUMIFS(通讯通路门店!$BH:$BH,通讯通路门店!$S:$S,$G1721)</f>
        <v>0</v>
      </c>
      <c r="AH1721" s="99">
        <f t="shared" si="131"/>
        <v>0</v>
      </c>
      <c r="AI1721" s="99">
        <f>SUMIFS(通讯通路门店!$BB:$BB,通讯通路门店!$S:$S,$G1721)</f>
        <v>0</v>
      </c>
      <c r="AJ1721" s="99">
        <f>SUMIFS(通讯通路门店!$BE:$BE,通讯通路门店!$S:$S,$G1721)</f>
        <v>0</v>
      </c>
      <c r="AK1721" s="99">
        <f>SUMIFS(通讯通路门店!$BG:$BG,通讯通路门店!$S:$S,$G1721)</f>
        <v>0</v>
      </c>
      <c r="AL1721" s="99">
        <f>SUMIFS(通讯通路门店!$BC:$BC,通讯通路门店!$S:$S,$G1721)</f>
        <v>0</v>
      </c>
      <c r="AM1721" s="99">
        <f>SUMIFS(通讯通路门店!$BD:$BD,通讯通路门店!$S:$S,$G1721)</f>
        <v>0</v>
      </c>
      <c r="AN1721" s="99">
        <f>SUMIFS(通讯通路门店!$BF:$BF,通讯通路门店!$S:$S,$G1721)</f>
        <v>0</v>
      </c>
      <c r="AO1721" s="99">
        <f t="shared" si="132"/>
        <v>0</v>
      </c>
      <c r="AP1721" s="99">
        <f>SUMIFS(通讯通路门店!$K:$K,通讯通路门店!$S:$S,$G1721)</f>
        <v>0</v>
      </c>
      <c r="AQ1721" s="83"/>
      <c r="AR1721" s="99">
        <f>SUMIFS(通讯通路门店!$T:$T,通讯通路门店!$S:$S,$G1721)</f>
        <v>0</v>
      </c>
      <c r="AS1721" s="99">
        <f>SUMIFS(通讯通路门店!$U:$U,通讯通路门店!$S:$S,$G1721)</f>
        <v>0</v>
      </c>
      <c r="AT1721" s="99">
        <f>SUMIFS(通讯通路门店!$V:$V,通讯通路门店!$S:$S,$G1721)</f>
        <v>0</v>
      </c>
      <c r="AU1721" s="99">
        <f>SUMIFS(通讯通路门店!$W:$W,通讯通路门店!$S:$S,$G1721)</f>
        <v>0</v>
      </c>
      <c r="AV1721" s="99">
        <f>SUMIFS(通讯通路门店!$Z:$Z,通讯通路门店!$S:$S,$G1721)</f>
        <v>0</v>
      </c>
      <c r="AW1721" s="99">
        <f>SUMIFS(通讯通路门店!$AB:$AB,通讯通路门店!$S:$S,$G1721)</f>
        <v>0</v>
      </c>
      <c r="AX1721" s="99">
        <f>SUMIFS(通讯通路门店!$X:$X,通讯通路门店!$S:$S,$G1721)</f>
        <v>0</v>
      </c>
      <c r="AY1721" s="99">
        <f>SUMIFS(通讯通路门店!$Y:$Y,通讯通路门店!$S:$S,$G1721)</f>
        <v>0</v>
      </c>
      <c r="AZ1721" s="99">
        <f>SUMIFS(通讯通路门店!$AA:$AA,通讯通路门店!$S:$S,$G1721)</f>
        <v>0</v>
      </c>
      <c r="BA1721" s="99">
        <f t="shared" si="133"/>
        <v>0</v>
      </c>
      <c r="BB1721" s="99">
        <f t="shared" si="134"/>
        <v>0</v>
      </c>
      <c r="BC1721" s="99">
        <f>SUMIFS(通讯通路门店!$W:$W,通讯通路门店!$S:$S,$G1721,通讯通路门店!$J:$J,"荣耀体验店")+SUMIFS(通讯通路门店!$W:$W,通讯通路门店!$S:$S,$G1721,通讯通路门店!$J:$J,"荣耀授权专卖店")</f>
        <v>0</v>
      </c>
      <c r="BD1721" s="99">
        <f>SUMIFS(通讯通路门店!$Z:$Z,通讯通路门店!$S:$S,$G1721,通讯通路门店!$J:$J,"VIVO体验店")</f>
        <v>0</v>
      </c>
      <c r="BE1721" s="99">
        <f>SUMIFS(通讯通路门店!$AB:$AB,通讯通路门店!$S:$S,$G1721,通讯通路门店!$J:$J,"OPPO体验店")</f>
        <v>0</v>
      </c>
      <c r="BF1721" s="99">
        <f>SUMIFS(通讯通路门店!$X:$X,通讯通路门店!$S:$S,$G1721,通讯通路门店!$J:$J,"华为授权体验店")+SUMIFS(通讯通路门店!$AA:$AA,通讯通路门店!$S:$S,$G1721,通讯通路门店!$J:$J,"华为堡垒店")</f>
        <v>0</v>
      </c>
      <c r="BG1721" s="99">
        <f>SUMIFS(通讯通路门店!$Y:$Y,通讯通路门店!$S:$S,$G1721,通讯通路门店!$J:$J,"小米体验店")</f>
        <v>0</v>
      </c>
      <c r="BH1721" s="99">
        <f>SUMIFS(通讯通路门店!$AA:$AA,通讯通路门店!$S:$S,$G1721,通讯通路门店!$J:$J,"苹果体验店")</f>
        <v>0</v>
      </c>
      <c r="BI1721" s="99">
        <f>SUMIFS(通讯通路门店!$K:$K,通讯通路门店!$S:$S,$G1721,通讯通路门店!$J:$J,"其他品牌专卖店")</f>
        <v>0</v>
      </c>
      <c r="BJ1721" s="99">
        <f>SUMIFS(通讯通路门店!$AC:$AC,通讯通路门店!$S:$S,$G1721)</f>
        <v>0</v>
      </c>
      <c r="BK1721" s="99">
        <f>SUMIFS(通讯通路门店!$AD:$AD,通讯通路门店!$S:$S,$G1721)</f>
        <v>0</v>
      </c>
      <c r="BL1721" s="99">
        <f>SUMIFS(通讯通路门店!$AE:$AE,通讯通路门店!$S:$S,$G1721)</f>
        <v>0</v>
      </c>
      <c r="BM1721" s="99">
        <f>SUMIFS(通讯通路门店!$AF:$AF,通讯通路门店!$S:$S,$G1721)</f>
        <v>0</v>
      </c>
      <c r="BN1721" s="99">
        <f>SUMIFS(通讯通路门店!$AG:$AG,通讯通路门店!$S:$S,$G1721)</f>
        <v>0</v>
      </c>
      <c r="BO1721" s="99">
        <f>SUMIFS(通讯通路门店!$AH:$AH,通讯通路门店!$S:$S,$G1721)</f>
        <v>0</v>
      </c>
      <c r="BP1721" s="99">
        <f>SUMIFS(通讯通路门店!$AI:$AI,通讯通路门店!$S:$S,$G1721)</f>
        <v>0</v>
      </c>
      <c r="BQ1721" s="83"/>
    </row>
    <row r="1722" spans="1:69">
      <c r="A1722" s="99" t="str">
        <f>IFERROR(_xlfn.XLOOKUP($G1722,通讯通路门店!$S$4:$S$993933,通讯通路门店!$A$4:$A$993933,0,0),"")</f>
        <v>海南省</v>
      </c>
      <c r="B1722" s="99" t="str">
        <f>IFERROR(_xlfn.XLOOKUP($G1722,通讯通路门店!$S$4:$S$993933,通讯通路门店!$B$4:$B$993933,0,0),"")</f>
        <v>昌江黎族自治县</v>
      </c>
      <c r="C1722" s="99" t="str">
        <f>IFERROR(_xlfn.XLOOKUP($G1722,通讯通路门店!$S$4:$S$993933,通讯通路门店!$C$4:$C$993933,0,0),"")</f>
        <v>昌江黎族自治县</v>
      </c>
      <c r="D1722" s="99" t="str">
        <f>IFERROR(_xlfn.XLOOKUP($G1722,通讯通路门店!$S$4:$S$993933,通讯通路门店!$D$4:$D$993933,0,0),"")</f>
        <v>叉河镇</v>
      </c>
      <c r="E1722" s="83"/>
      <c r="F1722" s="83"/>
      <c r="G1722" s="101"/>
      <c r="H1722" s="102">
        <f>IFERROR(_xlfn.XLOOKUP($G1722,通讯通路门店!$S$4:$S$993933,通讯通路门店!$R$4:$R$993933,0,0),"")</f>
        <v>0</v>
      </c>
      <c r="I1722" s="83"/>
      <c r="J1722" s="83"/>
      <c r="K1722" s="83"/>
      <c r="L1722" s="83"/>
      <c r="M1722" s="83"/>
      <c r="N1722" s="83"/>
      <c r="O1722" s="83"/>
      <c r="P1722" s="83"/>
      <c r="Q1722" s="83"/>
      <c r="R1722" s="83"/>
      <c r="S1722" s="83"/>
      <c r="T1722" s="83"/>
      <c r="U1722" s="99">
        <f>COUNTIF(通讯通路门店!$S:$S,$G1722)</f>
        <v>0</v>
      </c>
      <c r="V1722" s="99">
        <f>COUNTIFS(通讯通路门店!$S:$S,$G1722,通讯通路门店!$J:$J,"综合卖场")</f>
        <v>0</v>
      </c>
      <c r="W1722" s="99">
        <f>SUMIFS(通讯通路门店!$AJ:$AJ,通讯通路门店!$S:$S,通讯客户沙盘!$G1722)</f>
        <v>0</v>
      </c>
      <c r="X1722" s="99">
        <f t="shared" si="130"/>
        <v>0</v>
      </c>
      <c r="Y1722" s="99">
        <f>COUNTIFS(通讯通路门店!$S:$S,$G1722,通讯通路门店!$J:$J,"荣耀体验店")+COUNTIFS(通讯通路门店!$S:$S,$G1722,通讯通路门店!$J:$J,"荣耀授权专卖店")</f>
        <v>0</v>
      </c>
      <c r="Z1722" s="99">
        <f>COUNTIFS(通讯通路门店!$S:$S,$G1722,通讯通路门店!$J:$J,"VIVO体验店")</f>
        <v>0</v>
      </c>
      <c r="AA1722" s="99">
        <f>COUNTIFS(通讯通路门店!$S:$S,$G1722,通讯通路门店!$J:$J,"OPPO体验店")</f>
        <v>0</v>
      </c>
      <c r="AB1722" s="99">
        <f>COUNTIFS(通讯通路门店!$S:$S,$G1722,通讯通路门店!$J:$J,"华为授权体验店")+COUNTIFS(通讯通路门店!$S:$S,$G1722,通讯通路门店!$J:$J,"华为堡垒店")</f>
        <v>0</v>
      </c>
      <c r="AC1722" s="99">
        <f>COUNTIFS(通讯通路门店!$S:$S,$G1722,通讯通路门店!$J:$J,"小米体验店")</f>
        <v>0</v>
      </c>
      <c r="AD1722" s="99">
        <f>COUNTIFS(通讯通路门店!$S:$S,$G1722,通讯通路门店!$J:$J,"苹果体验店")</f>
        <v>0</v>
      </c>
      <c r="AE1722" s="99">
        <f>COUNTIFS(通讯通路门店!$S:$S,$G1722,通讯通路门店!$J:$J,"其他品牌专卖店")</f>
        <v>0</v>
      </c>
      <c r="AF1722" s="99">
        <f>SUMIFS(通讯通路门店!$BI:$BI,通讯通路门店!$S:$S,$G1722)</f>
        <v>0</v>
      </c>
      <c r="AG1722" s="99">
        <f>SUMIFS(通讯通路门店!$BH:$BH,通讯通路门店!$S:$S,$G1722)</f>
        <v>0</v>
      </c>
      <c r="AH1722" s="99">
        <f t="shared" si="131"/>
        <v>0</v>
      </c>
      <c r="AI1722" s="99">
        <f>SUMIFS(通讯通路门店!$BB:$BB,通讯通路门店!$S:$S,$G1722)</f>
        <v>0</v>
      </c>
      <c r="AJ1722" s="99">
        <f>SUMIFS(通讯通路门店!$BE:$BE,通讯通路门店!$S:$S,$G1722)</f>
        <v>0</v>
      </c>
      <c r="AK1722" s="99">
        <f>SUMIFS(通讯通路门店!$BG:$BG,通讯通路门店!$S:$S,$G1722)</f>
        <v>0</v>
      </c>
      <c r="AL1722" s="99">
        <f>SUMIFS(通讯通路门店!$BC:$BC,通讯通路门店!$S:$S,$G1722)</f>
        <v>0</v>
      </c>
      <c r="AM1722" s="99">
        <f>SUMIFS(通讯通路门店!$BD:$BD,通讯通路门店!$S:$S,$G1722)</f>
        <v>0</v>
      </c>
      <c r="AN1722" s="99">
        <f>SUMIFS(通讯通路门店!$BF:$BF,通讯通路门店!$S:$S,$G1722)</f>
        <v>0</v>
      </c>
      <c r="AO1722" s="99">
        <f t="shared" si="132"/>
        <v>0</v>
      </c>
      <c r="AP1722" s="99">
        <f>SUMIFS(通讯通路门店!$K:$K,通讯通路门店!$S:$S,$G1722)</f>
        <v>0</v>
      </c>
      <c r="AQ1722" s="83"/>
      <c r="AR1722" s="99">
        <f>SUMIFS(通讯通路门店!$T:$T,通讯通路门店!$S:$S,$G1722)</f>
        <v>0</v>
      </c>
      <c r="AS1722" s="99">
        <f>SUMIFS(通讯通路门店!$U:$U,通讯通路门店!$S:$S,$G1722)</f>
        <v>0</v>
      </c>
      <c r="AT1722" s="99">
        <f>SUMIFS(通讯通路门店!$V:$V,通讯通路门店!$S:$S,$G1722)</f>
        <v>0</v>
      </c>
      <c r="AU1722" s="99">
        <f>SUMIFS(通讯通路门店!$W:$W,通讯通路门店!$S:$S,$G1722)</f>
        <v>0</v>
      </c>
      <c r="AV1722" s="99">
        <f>SUMIFS(通讯通路门店!$Z:$Z,通讯通路门店!$S:$S,$G1722)</f>
        <v>0</v>
      </c>
      <c r="AW1722" s="99">
        <f>SUMIFS(通讯通路门店!$AB:$AB,通讯通路门店!$S:$S,$G1722)</f>
        <v>0</v>
      </c>
      <c r="AX1722" s="99">
        <f>SUMIFS(通讯通路门店!$X:$X,通讯通路门店!$S:$S,$G1722)</f>
        <v>0</v>
      </c>
      <c r="AY1722" s="99">
        <f>SUMIFS(通讯通路门店!$Y:$Y,通讯通路门店!$S:$S,$G1722)</f>
        <v>0</v>
      </c>
      <c r="AZ1722" s="99">
        <f>SUMIFS(通讯通路门店!$AA:$AA,通讯通路门店!$S:$S,$G1722)</f>
        <v>0</v>
      </c>
      <c r="BA1722" s="99">
        <f t="shared" si="133"/>
        <v>0</v>
      </c>
      <c r="BB1722" s="99">
        <f t="shared" si="134"/>
        <v>0</v>
      </c>
      <c r="BC1722" s="99">
        <f>SUMIFS(通讯通路门店!$W:$W,通讯通路门店!$S:$S,$G1722,通讯通路门店!$J:$J,"荣耀体验店")+SUMIFS(通讯通路门店!$W:$W,通讯通路门店!$S:$S,$G1722,通讯通路门店!$J:$J,"荣耀授权专卖店")</f>
        <v>0</v>
      </c>
      <c r="BD1722" s="99">
        <f>SUMIFS(通讯通路门店!$Z:$Z,通讯通路门店!$S:$S,$G1722,通讯通路门店!$J:$J,"VIVO体验店")</f>
        <v>0</v>
      </c>
      <c r="BE1722" s="99">
        <f>SUMIFS(通讯通路门店!$AB:$AB,通讯通路门店!$S:$S,$G1722,通讯通路门店!$J:$J,"OPPO体验店")</f>
        <v>0</v>
      </c>
      <c r="BF1722" s="99">
        <f>SUMIFS(通讯通路门店!$X:$X,通讯通路门店!$S:$S,$G1722,通讯通路门店!$J:$J,"华为授权体验店")+SUMIFS(通讯通路门店!$AA:$AA,通讯通路门店!$S:$S,$G1722,通讯通路门店!$J:$J,"华为堡垒店")</f>
        <v>0</v>
      </c>
      <c r="BG1722" s="99">
        <f>SUMIFS(通讯通路门店!$Y:$Y,通讯通路门店!$S:$S,$G1722,通讯通路门店!$J:$J,"小米体验店")</f>
        <v>0</v>
      </c>
      <c r="BH1722" s="99">
        <f>SUMIFS(通讯通路门店!$AA:$AA,通讯通路门店!$S:$S,$G1722,通讯通路门店!$J:$J,"苹果体验店")</f>
        <v>0</v>
      </c>
      <c r="BI1722" s="99">
        <f>SUMIFS(通讯通路门店!$K:$K,通讯通路门店!$S:$S,$G1722,通讯通路门店!$J:$J,"其他品牌专卖店")</f>
        <v>0</v>
      </c>
      <c r="BJ1722" s="99">
        <f>SUMIFS(通讯通路门店!$AC:$AC,通讯通路门店!$S:$S,$G1722)</f>
        <v>0</v>
      </c>
      <c r="BK1722" s="99">
        <f>SUMIFS(通讯通路门店!$AD:$AD,通讯通路门店!$S:$S,$G1722)</f>
        <v>0</v>
      </c>
      <c r="BL1722" s="99">
        <f>SUMIFS(通讯通路门店!$AE:$AE,通讯通路门店!$S:$S,$G1722)</f>
        <v>0</v>
      </c>
      <c r="BM1722" s="99">
        <f>SUMIFS(通讯通路门店!$AF:$AF,通讯通路门店!$S:$S,$G1722)</f>
        <v>0</v>
      </c>
      <c r="BN1722" s="99">
        <f>SUMIFS(通讯通路门店!$AG:$AG,通讯通路门店!$S:$S,$G1722)</f>
        <v>0</v>
      </c>
      <c r="BO1722" s="99">
        <f>SUMIFS(通讯通路门店!$AH:$AH,通讯通路门店!$S:$S,$G1722)</f>
        <v>0</v>
      </c>
      <c r="BP1722" s="99">
        <f>SUMIFS(通讯通路门店!$AI:$AI,通讯通路门店!$S:$S,$G1722)</f>
        <v>0</v>
      </c>
      <c r="BQ1722" s="83"/>
    </row>
    <row r="1723" spans="1:69">
      <c r="A1723" s="99" t="str">
        <f>IFERROR(_xlfn.XLOOKUP($G1723,通讯通路门店!$S$4:$S$993933,通讯通路门店!$A$4:$A$993933,0,0),"")</f>
        <v>海南省</v>
      </c>
      <c r="B1723" s="99" t="str">
        <f>IFERROR(_xlfn.XLOOKUP($G1723,通讯通路门店!$S$4:$S$993933,通讯通路门店!$B$4:$B$993933,0,0),"")</f>
        <v>昌江黎族自治县</v>
      </c>
      <c r="C1723" s="99" t="str">
        <f>IFERROR(_xlfn.XLOOKUP($G1723,通讯通路门店!$S$4:$S$993933,通讯通路门店!$C$4:$C$993933,0,0),"")</f>
        <v>昌江黎族自治县</v>
      </c>
      <c r="D1723" s="99" t="str">
        <f>IFERROR(_xlfn.XLOOKUP($G1723,通讯通路门店!$S$4:$S$993933,通讯通路门店!$D$4:$D$993933,0,0),"")</f>
        <v>叉河镇</v>
      </c>
      <c r="E1723" s="83"/>
      <c r="F1723" s="83"/>
      <c r="G1723" s="101"/>
      <c r="H1723" s="102">
        <f>IFERROR(_xlfn.XLOOKUP($G1723,通讯通路门店!$S$4:$S$993933,通讯通路门店!$R$4:$R$993933,0,0),"")</f>
        <v>0</v>
      </c>
      <c r="I1723" s="83"/>
      <c r="J1723" s="83"/>
      <c r="K1723" s="83"/>
      <c r="L1723" s="83"/>
      <c r="M1723" s="83"/>
      <c r="N1723" s="83"/>
      <c r="O1723" s="83"/>
      <c r="P1723" s="83"/>
      <c r="Q1723" s="83"/>
      <c r="R1723" s="83"/>
      <c r="S1723" s="83"/>
      <c r="T1723" s="83"/>
      <c r="U1723" s="99">
        <f>COUNTIF(通讯通路门店!$S:$S,$G1723)</f>
        <v>0</v>
      </c>
      <c r="V1723" s="99">
        <f>COUNTIFS(通讯通路门店!$S:$S,$G1723,通讯通路门店!$J:$J,"综合卖场")</f>
        <v>0</v>
      </c>
      <c r="W1723" s="99">
        <f>SUMIFS(通讯通路门店!$AJ:$AJ,通讯通路门店!$S:$S,通讯客户沙盘!$G1723)</f>
        <v>0</v>
      </c>
      <c r="X1723" s="99">
        <f t="shared" si="130"/>
        <v>0</v>
      </c>
      <c r="Y1723" s="99">
        <f>COUNTIFS(通讯通路门店!$S:$S,$G1723,通讯通路门店!$J:$J,"荣耀体验店")+COUNTIFS(通讯通路门店!$S:$S,$G1723,通讯通路门店!$J:$J,"荣耀授权专卖店")</f>
        <v>0</v>
      </c>
      <c r="Z1723" s="99">
        <f>COUNTIFS(通讯通路门店!$S:$S,$G1723,通讯通路门店!$J:$J,"VIVO体验店")</f>
        <v>0</v>
      </c>
      <c r="AA1723" s="99">
        <f>COUNTIFS(通讯通路门店!$S:$S,$G1723,通讯通路门店!$J:$J,"OPPO体验店")</f>
        <v>0</v>
      </c>
      <c r="AB1723" s="99">
        <f>COUNTIFS(通讯通路门店!$S:$S,$G1723,通讯通路门店!$J:$J,"华为授权体验店")+COUNTIFS(通讯通路门店!$S:$S,$G1723,通讯通路门店!$J:$J,"华为堡垒店")</f>
        <v>0</v>
      </c>
      <c r="AC1723" s="99">
        <f>COUNTIFS(通讯通路门店!$S:$S,$G1723,通讯通路门店!$J:$J,"小米体验店")</f>
        <v>0</v>
      </c>
      <c r="AD1723" s="99">
        <f>COUNTIFS(通讯通路门店!$S:$S,$G1723,通讯通路门店!$J:$J,"苹果体验店")</f>
        <v>0</v>
      </c>
      <c r="AE1723" s="99">
        <f>COUNTIFS(通讯通路门店!$S:$S,$G1723,通讯通路门店!$J:$J,"其他品牌专卖店")</f>
        <v>0</v>
      </c>
      <c r="AF1723" s="99">
        <f>SUMIFS(通讯通路门店!$BI:$BI,通讯通路门店!$S:$S,$G1723)</f>
        <v>0</v>
      </c>
      <c r="AG1723" s="99">
        <f>SUMIFS(通讯通路门店!$BH:$BH,通讯通路门店!$S:$S,$G1723)</f>
        <v>0</v>
      </c>
      <c r="AH1723" s="99">
        <f t="shared" si="131"/>
        <v>0</v>
      </c>
      <c r="AI1723" s="99">
        <f>SUMIFS(通讯通路门店!$BB:$BB,通讯通路门店!$S:$S,$G1723)</f>
        <v>0</v>
      </c>
      <c r="AJ1723" s="99">
        <f>SUMIFS(通讯通路门店!$BE:$BE,通讯通路门店!$S:$S,$G1723)</f>
        <v>0</v>
      </c>
      <c r="AK1723" s="99">
        <f>SUMIFS(通讯通路门店!$BG:$BG,通讯通路门店!$S:$S,$G1723)</f>
        <v>0</v>
      </c>
      <c r="AL1723" s="99">
        <f>SUMIFS(通讯通路门店!$BC:$BC,通讯通路门店!$S:$S,$G1723)</f>
        <v>0</v>
      </c>
      <c r="AM1723" s="99">
        <f>SUMIFS(通讯通路门店!$BD:$BD,通讯通路门店!$S:$S,$G1723)</f>
        <v>0</v>
      </c>
      <c r="AN1723" s="99">
        <f>SUMIFS(通讯通路门店!$BF:$BF,通讯通路门店!$S:$S,$G1723)</f>
        <v>0</v>
      </c>
      <c r="AO1723" s="99">
        <f t="shared" si="132"/>
        <v>0</v>
      </c>
      <c r="AP1723" s="99">
        <f>SUMIFS(通讯通路门店!$K:$K,通讯通路门店!$S:$S,$G1723)</f>
        <v>0</v>
      </c>
      <c r="AQ1723" s="83"/>
      <c r="AR1723" s="99">
        <f>SUMIFS(通讯通路门店!$T:$T,通讯通路门店!$S:$S,$G1723)</f>
        <v>0</v>
      </c>
      <c r="AS1723" s="99">
        <f>SUMIFS(通讯通路门店!$U:$U,通讯通路门店!$S:$S,$G1723)</f>
        <v>0</v>
      </c>
      <c r="AT1723" s="99">
        <f>SUMIFS(通讯通路门店!$V:$V,通讯通路门店!$S:$S,$G1723)</f>
        <v>0</v>
      </c>
      <c r="AU1723" s="99">
        <f>SUMIFS(通讯通路门店!$W:$W,通讯通路门店!$S:$S,$G1723)</f>
        <v>0</v>
      </c>
      <c r="AV1723" s="99">
        <f>SUMIFS(通讯通路门店!$Z:$Z,通讯通路门店!$S:$S,$G1723)</f>
        <v>0</v>
      </c>
      <c r="AW1723" s="99">
        <f>SUMIFS(通讯通路门店!$AB:$AB,通讯通路门店!$S:$S,$G1723)</f>
        <v>0</v>
      </c>
      <c r="AX1723" s="99">
        <f>SUMIFS(通讯通路门店!$X:$X,通讯通路门店!$S:$S,$G1723)</f>
        <v>0</v>
      </c>
      <c r="AY1723" s="99">
        <f>SUMIFS(通讯通路门店!$Y:$Y,通讯通路门店!$S:$S,$G1723)</f>
        <v>0</v>
      </c>
      <c r="AZ1723" s="99">
        <f>SUMIFS(通讯通路门店!$AA:$AA,通讯通路门店!$S:$S,$G1723)</f>
        <v>0</v>
      </c>
      <c r="BA1723" s="99">
        <f t="shared" si="133"/>
        <v>0</v>
      </c>
      <c r="BB1723" s="99">
        <f t="shared" si="134"/>
        <v>0</v>
      </c>
      <c r="BC1723" s="99">
        <f>SUMIFS(通讯通路门店!$W:$W,通讯通路门店!$S:$S,$G1723,通讯通路门店!$J:$J,"荣耀体验店")+SUMIFS(通讯通路门店!$W:$W,通讯通路门店!$S:$S,$G1723,通讯通路门店!$J:$J,"荣耀授权专卖店")</f>
        <v>0</v>
      </c>
      <c r="BD1723" s="99">
        <f>SUMIFS(通讯通路门店!$Z:$Z,通讯通路门店!$S:$S,$G1723,通讯通路门店!$J:$J,"VIVO体验店")</f>
        <v>0</v>
      </c>
      <c r="BE1723" s="99">
        <f>SUMIFS(通讯通路门店!$AB:$AB,通讯通路门店!$S:$S,$G1723,通讯通路门店!$J:$J,"OPPO体验店")</f>
        <v>0</v>
      </c>
      <c r="BF1723" s="99">
        <f>SUMIFS(通讯通路门店!$X:$X,通讯通路门店!$S:$S,$G1723,通讯通路门店!$J:$J,"华为授权体验店")+SUMIFS(通讯通路门店!$AA:$AA,通讯通路门店!$S:$S,$G1723,通讯通路门店!$J:$J,"华为堡垒店")</f>
        <v>0</v>
      </c>
      <c r="BG1723" s="99">
        <f>SUMIFS(通讯通路门店!$Y:$Y,通讯通路门店!$S:$S,$G1723,通讯通路门店!$J:$J,"小米体验店")</f>
        <v>0</v>
      </c>
      <c r="BH1723" s="99">
        <f>SUMIFS(通讯通路门店!$AA:$AA,通讯通路门店!$S:$S,$G1723,通讯通路门店!$J:$J,"苹果体验店")</f>
        <v>0</v>
      </c>
      <c r="BI1723" s="99">
        <f>SUMIFS(通讯通路门店!$K:$K,通讯通路门店!$S:$S,$G1723,通讯通路门店!$J:$J,"其他品牌专卖店")</f>
        <v>0</v>
      </c>
      <c r="BJ1723" s="99">
        <f>SUMIFS(通讯通路门店!$AC:$AC,通讯通路门店!$S:$S,$G1723)</f>
        <v>0</v>
      </c>
      <c r="BK1723" s="99">
        <f>SUMIFS(通讯通路门店!$AD:$AD,通讯通路门店!$S:$S,$G1723)</f>
        <v>0</v>
      </c>
      <c r="BL1723" s="99">
        <f>SUMIFS(通讯通路门店!$AE:$AE,通讯通路门店!$S:$S,$G1723)</f>
        <v>0</v>
      </c>
      <c r="BM1723" s="99">
        <f>SUMIFS(通讯通路门店!$AF:$AF,通讯通路门店!$S:$S,$G1723)</f>
        <v>0</v>
      </c>
      <c r="BN1723" s="99">
        <f>SUMIFS(通讯通路门店!$AG:$AG,通讯通路门店!$S:$S,$G1723)</f>
        <v>0</v>
      </c>
      <c r="BO1723" s="99">
        <f>SUMIFS(通讯通路门店!$AH:$AH,通讯通路门店!$S:$S,$G1723)</f>
        <v>0</v>
      </c>
      <c r="BP1723" s="99">
        <f>SUMIFS(通讯通路门店!$AI:$AI,通讯通路门店!$S:$S,$G1723)</f>
        <v>0</v>
      </c>
      <c r="BQ1723" s="83"/>
    </row>
    <row r="1724" spans="1:69">
      <c r="A1724" s="99" t="str">
        <f>IFERROR(_xlfn.XLOOKUP($G1724,通讯通路门店!$S$4:$S$993933,通讯通路门店!$A$4:$A$993933,0,0),"")</f>
        <v>海南省</v>
      </c>
      <c r="B1724" s="99" t="str">
        <f>IFERROR(_xlfn.XLOOKUP($G1724,通讯通路门店!$S$4:$S$993933,通讯通路门店!$B$4:$B$993933,0,0),"")</f>
        <v>昌江黎族自治县</v>
      </c>
      <c r="C1724" s="99" t="str">
        <f>IFERROR(_xlfn.XLOOKUP($G1724,通讯通路门店!$S$4:$S$993933,通讯通路门店!$C$4:$C$993933,0,0),"")</f>
        <v>昌江黎族自治县</v>
      </c>
      <c r="D1724" s="99" t="str">
        <f>IFERROR(_xlfn.XLOOKUP($G1724,通讯通路门店!$S$4:$S$993933,通讯通路门店!$D$4:$D$993933,0,0),"")</f>
        <v>叉河镇</v>
      </c>
      <c r="E1724" s="83"/>
      <c r="F1724" s="83"/>
      <c r="G1724" s="101"/>
      <c r="H1724" s="102">
        <f>IFERROR(_xlfn.XLOOKUP($G1724,通讯通路门店!$S$4:$S$993933,通讯通路门店!$R$4:$R$993933,0,0),"")</f>
        <v>0</v>
      </c>
      <c r="I1724" s="83"/>
      <c r="J1724" s="83"/>
      <c r="K1724" s="83"/>
      <c r="L1724" s="83"/>
      <c r="M1724" s="83"/>
      <c r="N1724" s="83"/>
      <c r="O1724" s="83"/>
      <c r="P1724" s="83"/>
      <c r="Q1724" s="83"/>
      <c r="R1724" s="83"/>
      <c r="S1724" s="83"/>
      <c r="T1724" s="83"/>
      <c r="U1724" s="99">
        <f>COUNTIF(通讯通路门店!$S:$S,$G1724)</f>
        <v>0</v>
      </c>
      <c r="V1724" s="99">
        <f>COUNTIFS(通讯通路门店!$S:$S,$G1724,通讯通路门店!$J:$J,"综合卖场")</f>
        <v>0</v>
      </c>
      <c r="W1724" s="99">
        <f>SUMIFS(通讯通路门店!$AJ:$AJ,通讯通路门店!$S:$S,通讯客户沙盘!$G1724)</f>
        <v>0</v>
      </c>
      <c r="X1724" s="99">
        <f t="shared" si="130"/>
        <v>0</v>
      </c>
      <c r="Y1724" s="99">
        <f>COUNTIFS(通讯通路门店!$S:$S,$G1724,通讯通路门店!$J:$J,"荣耀体验店")+COUNTIFS(通讯通路门店!$S:$S,$G1724,通讯通路门店!$J:$J,"荣耀授权专卖店")</f>
        <v>0</v>
      </c>
      <c r="Z1724" s="99">
        <f>COUNTIFS(通讯通路门店!$S:$S,$G1724,通讯通路门店!$J:$J,"VIVO体验店")</f>
        <v>0</v>
      </c>
      <c r="AA1724" s="99">
        <f>COUNTIFS(通讯通路门店!$S:$S,$G1724,通讯通路门店!$J:$J,"OPPO体验店")</f>
        <v>0</v>
      </c>
      <c r="AB1724" s="99">
        <f>COUNTIFS(通讯通路门店!$S:$S,$G1724,通讯通路门店!$J:$J,"华为授权体验店")+COUNTIFS(通讯通路门店!$S:$S,$G1724,通讯通路门店!$J:$J,"华为堡垒店")</f>
        <v>0</v>
      </c>
      <c r="AC1724" s="99">
        <f>COUNTIFS(通讯通路门店!$S:$S,$G1724,通讯通路门店!$J:$J,"小米体验店")</f>
        <v>0</v>
      </c>
      <c r="AD1724" s="99">
        <f>COUNTIFS(通讯通路门店!$S:$S,$G1724,通讯通路门店!$J:$J,"苹果体验店")</f>
        <v>0</v>
      </c>
      <c r="AE1724" s="99">
        <f>COUNTIFS(通讯通路门店!$S:$S,$G1724,通讯通路门店!$J:$J,"其他品牌专卖店")</f>
        <v>0</v>
      </c>
      <c r="AF1724" s="99">
        <f>SUMIFS(通讯通路门店!$BI:$BI,通讯通路门店!$S:$S,$G1724)</f>
        <v>0</v>
      </c>
      <c r="AG1724" s="99">
        <f>SUMIFS(通讯通路门店!$BH:$BH,通讯通路门店!$S:$S,$G1724)</f>
        <v>0</v>
      </c>
      <c r="AH1724" s="99">
        <f t="shared" si="131"/>
        <v>0</v>
      </c>
      <c r="AI1724" s="99">
        <f>SUMIFS(通讯通路门店!$BB:$BB,通讯通路门店!$S:$S,$G1724)</f>
        <v>0</v>
      </c>
      <c r="AJ1724" s="99">
        <f>SUMIFS(通讯通路门店!$BE:$BE,通讯通路门店!$S:$S,$G1724)</f>
        <v>0</v>
      </c>
      <c r="AK1724" s="99">
        <f>SUMIFS(通讯通路门店!$BG:$BG,通讯通路门店!$S:$S,$G1724)</f>
        <v>0</v>
      </c>
      <c r="AL1724" s="99">
        <f>SUMIFS(通讯通路门店!$BC:$BC,通讯通路门店!$S:$S,$G1724)</f>
        <v>0</v>
      </c>
      <c r="AM1724" s="99">
        <f>SUMIFS(通讯通路门店!$BD:$BD,通讯通路门店!$S:$S,$G1724)</f>
        <v>0</v>
      </c>
      <c r="AN1724" s="99">
        <f>SUMIFS(通讯通路门店!$BF:$BF,通讯通路门店!$S:$S,$G1724)</f>
        <v>0</v>
      </c>
      <c r="AO1724" s="99">
        <f t="shared" si="132"/>
        <v>0</v>
      </c>
      <c r="AP1724" s="99">
        <f>SUMIFS(通讯通路门店!$K:$K,通讯通路门店!$S:$S,$G1724)</f>
        <v>0</v>
      </c>
      <c r="AQ1724" s="83"/>
      <c r="AR1724" s="99">
        <f>SUMIFS(通讯通路门店!$T:$T,通讯通路门店!$S:$S,$G1724)</f>
        <v>0</v>
      </c>
      <c r="AS1724" s="99">
        <f>SUMIFS(通讯通路门店!$U:$U,通讯通路门店!$S:$S,$G1724)</f>
        <v>0</v>
      </c>
      <c r="AT1724" s="99">
        <f>SUMIFS(通讯通路门店!$V:$V,通讯通路门店!$S:$S,$G1724)</f>
        <v>0</v>
      </c>
      <c r="AU1724" s="99">
        <f>SUMIFS(通讯通路门店!$W:$W,通讯通路门店!$S:$S,$G1724)</f>
        <v>0</v>
      </c>
      <c r="AV1724" s="99">
        <f>SUMIFS(通讯通路门店!$Z:$Z,通讯通路门店!$S:$S,$G1724)</f>
        <v>0</v>
      </c>
      <c r="AW1724" s="99">
        <f>SUMIFS(通讯通路门店!$AB:$AB,通讯通路门店!$S:$S,$G1724)</f>
        <v>0</v>
      </c>
      <c r="AX1724" s="99">
        <f>SUMIFS(通讯通路门店!$X:$X,通讯通路门店!$S:$S,$G1724)</f>
        <v>0</v>
      </c>
      <c r="AY1724" s="99">
        <f>SUMIFS(通讯通路门店!$Y:$Y,通讯通路门店!$S:$S,$G1724)</f>
        <v>0</v>
      </c>
      <c r="AZ1724" s="99">
        <f>SUMIFS(通讯通路门店!$AA:$AA,通讯通路门店!$S:$S,$G1724)</f>
        <v>0</v>
      </c>
      <c r="BA1724" s="99">
        <f t="shared" si="133"/>
        <v>0</v>
      </c>
      <c r="BB1724" s="99">
        <f t="shared" si="134"/>
        <v>0</v>
      </c>
      <c r="BC1724" s="99">
        <f>SUMIFS(通讯通路门店!$W:$W,通讯通路门店!$S:$S,$G1724,通讯通路门店!$J:$J,"荣耀体验店")+SUMIFS(通讯通路门店!$W:$W,通讯通路门店!$S:$S,$G1724,通讯通路门店!$J:$J,"荣耀授权专卖店")</f>
        <v>0</v>
      </c>
      <c r="BD1724" s="99">
        <f>SUMIFS(通讯通路门店!$Z:$Z,通讯通路门店!$S:$S,$G1724,通讯通路门店!$J:$J,"VIVO体验店")</f>
        <v>0</v>
      </c>
      <c r="BE1724" s="99">
        <f>SUMIFS(通讯通路门店!$AB:$AB,通讯通路门店!$S:$S,$G1724,通讯通路门店!$J:$J,"OPPO体验店")</f>
        <v>0</v>
      </c>
      <c r="BF1724" s="99">
        <f>SUMIFS(通讯通路门店!$X:$X,通讯通路门店!$S:$S,$G1724,通讯通路门店!$J:$J,"华为授权体验店")+SUMIFS(通讯通路门店!$AA:$AA,通讯通路门店!$S:$S,$G1724,通讯通路门店!$J:$J,"华为堡垒店")</f>
        <v>0</v>
      </c>
      <c r="BG1724" s="99">
        <f>SUMIFS(通讯通路门店!$Y:$Y,通讯通路门店!$S:$S,$G1724,通讯通路门店!$J:$J,"小米体验店")</f>
        <v>0</v>
      </c>
      <c r="BH1724" s="99">
        <f>SUMIFS(通讯通路门店!$AA:$AA,通讯通路门店!$S:$S,$G1724,通讯通路门店!$J:$J,"苹果体验店")</f>
        <v>0</v>
      </c>
      <c r="BI1724" s="99">
        <f>SUMIFS(通讯通路门店!$K:$K,通讯通路门店!$S:$S,$G1724,通讯通路门店!$J:$J,"其他品牌专卖店")</f>
        <v>0</v>
      </c>
      <c r="BJ1724" s="99">
        <f>SUMIFS(通讯通路门店!$AC:$AC,通讯通路门店!$S:$S,$G1724)</f>
        <v>0</v>
      </c>
      <c r="BK1724" s="99">
        <f>SUMIFS(通讯通路门店!$AD:$AD,通讯通路门店!$S:$S,$G1724)</f>
        <v>0</v>
      </c>
      <c r="BL1724" s="99">
        <f>SUMIFS(通讯通路门店!$AE:$AE,通讯通路门店!$S:$S,$G1724)</f>
        <v>0</v>
      </c>
      <c r="BM1724" s="99">
        <f>SUMIFS(通讯通路门店!$AF:$AF,通讯通路门店!$S:$S,$G1724)</f>
        <v>0</v>
      </c>
      <c r="BN1724" s="99">
        <f>SUMIFS(通讯通路门店!$AG:$AG,通讯通路门店!$S:$S,$G1724)</f>
        <v>0</v>
      </c>
      <c r="BO1724" s="99">
        <f>SUMIFS(通讯通路门店!$AH:$AH,通讯通路门店!$S:$S,$G1724)</f>
        <v>0</v>
      </c>
      <c r="BP1724" s="99">
        <f>SUMIFS(通讯通路门店!$AI:$AI,通讯通路门店!$S:$S,$G1724)</f>
        <v>0</v>
      </c>
      <c r="BQ1724" s="83"/>
    </row>
    <row r="1725" spans="1:69">
      <c r="A1725" s="99" t="str">
        <f>IFERROR(_xlfn.XLOOKUP($G1725,通讯通路门店!$S$4:$S$993933,通讯通路门店!$A$4:$A$993933,0,0),"")</f>
        <v>海南省</v>
      </c>
      <c r="B1725" s="99" t="str">
        <f>IFERROR(_xlfn.XLOOKUP($G1725,通讯通路门店!$S$4:$S$993933,通讯通路门店!$B$4:$B$993933,0,0),"")</f>
        <v>昌江黎族自治县</v>
      </c>
      <c r="C1725" s="99" t="str">
        <f>IFERROR(_xlfn.XLOOKUP($G1725,通讯通路门店!$S$4:$S$993933,通讯通路门店!$C$4:$C$993933,0,0),"")</f>
        <v>昌江黎族自治县</v>
      </c>
      <c r="D1725" s="99" t="str">
        <f>IFERROR(_xlfn.XLOOKUP($G1725,通讯通路门店!$S$4:$S$993933,通讯通路门店!$D$4:$D$993933,0,0),"")</f>
        <v>叉河镇</v>
      </c>
      <c r="E1725" s="83"/>
      <c r="F1725" s="83"/>
      <c r="G1725" s="101"/>
      <c r="H1725" s="102">
        <f>IFERROR(_xlfn.XLOOKUP($G1725,通讯通路门店!$S$4:$S$993933,通讯通路门店!$R$4:$R$993933,0,0),"")</f>
        <v>0</v>
      </c>
      <c r="I1725" s="83"/>
      <c r="J1725" s="83"/>
      <c r="K1725" s="83"/>
      <c r="L1725" s="83"/>
      <c r="M1725" s="83"/>
      <c r="N1725" s="83"/>
      <c r="O1725" s="83"/>
      <c r="P1725" s="83"/>
      <c r="Q1725" s="83"/>
      <c r="R1725" s="83"/>
      <c r="S1725" s="83"/>
      <c r="T1725" s="83"/>
      <c r="U1725" s="99">
        <f>COUNTIF(通讯通路门店!$S:$S,$G1725)</f>
        <v>0</v>
      </c>
      <c r="V1725" s="99">
        <f>COUNTIFS(通讯通路门店!$S:$S,$G1725,通讯通路门店!$J:$J,"综合卖场")</f>
        <v>0</v>
      </c>
      <c r="W1725" s="99">
        <f>SUMIFS(通讯通路门店!$AJ:$AJ,通讯通路门店!$S:$S,通讯客户沙盘!$G1725)</f>
        <v>0</v>
      </c>
      <c r="X1725" s="99">
        <f t="shared" si="130"/>
        <v>0</v>
      </c>
      <c r="Y1725" s="99">
        <f>COUNTIFS(通讯通路门店!$S:$S,$G1725,通讯通路门店!$J:$J,"荣耀体验店")+COUNTIFS(通讯通路门店!$S:$S,$G1725,通讯通路门店!$J:$J,"荣耀授权专卖店")</f>
        <v>0</v>
      </c>
      <c r="Z1725" s="99">
        <f>COUNTIFS(通讯通路门店!$S:$S,$G1725,通讯通路门店!$J:$J,"VIVO体验店")</f>
        <v>0</v>
      </c>
      <c r="AA1725" s="99">
        <f>COUNTIFS(通讯通路门店!$S:$S,$G1725,通讯通路门店!$J:$J,"OPPO体验店")</f>
        <v>0</v>
      </c>
      <c r="AB1725" s="99">
        <f>COUNTIFS(通讯通路门店!$S:$S,$G1725,通讯通路门店!$J:$J,"华为授权体验店")+COUNTIFS(通讯通路门店!$S:$S,$G1725,通讯通路门店!$J:$J,"华为堡垒店")</f>
        <v>0</v>
      </c>
      <c r="AC1725" s="99">
        <f>COUNTIFS(通讯通路门店!$S:$S,$G1725,通讯通路门店!$J:$J,"小米体验店")</f>
        <v>0</v>
      </c>
      <c r="AD1725" s="99">
        <f>COUNTIFS(通讯通路门店!$S:$S,$G1725,通讯通路门店!$J:$J,"苹果体验店")</f>
        <v>0</v>
      </c>
      <c r="AE1725" s="99">
        <f>COUNTIFS(通讯通路门店!$S:$S,$G1725,通讯通路门店!$J:$J,"其他品牌专卖店")</f>
        <v>0</v>
      </c>
      <c r="AF1725" s="99">
        <f>SUMIFS(通讯通路门店!$BI:$BI,通讯通路门店!$S:$S,$G1725)</f>
        <v>0</v>
      </c>
      <c r="AG1725" s="99">
        <f>SUMIFS(通讯通路门店!$BH:$BH,通讯通路门店!$S:$S,$G1725)</f>
        <v>0</v>
      </c>
      <c r="AH1725" s="99">
        <f t="shared" si="131"/>
        <v>0</v>
      </c>
      <c r="AI1725" s="99">
        <f>SUMIFS(通讯通路门店!$BB:$BB,通讯通路门店!$S:$S,$G1725)</f>
        <v>0</v>
      </c>
      <c r="AJ1725" s="99">
        <f>SUMIFS(通讯通路门店!$BE:$BE,通讯通路门店!$S:$S,$G1725)</f>
        <v>0</v>
      </c>
      <c r="AK1725" s="99">
        <f>SUMIFS(通讯通路门店!$BG:$BG,通讯通路门店!$S:$S,$G1725)</f>
        <v>0</v>
      </c>
      <c r="AL1725" s="99">
        <f>SUMIFS(通讯通路门店!$BC:$BC,通讯通路门店!$S:$S,$G1725)</f>
        <v>0</v>
      </c>
      <c r="AM1725" s="99">
        <f>SUMIFS(通讯通路门店!$BD:$BD,通讯通路门店!$S:$S,$G1725)</f>
        <v>0</v>
      </c>
      <c r="AN1725" s="99">
        <f>SUMIFS(通讯通路门店!$BF:$BF,通讯通路门店!$S:$S,$G1725)</f>
        <v>0</v>
      </c>
      <c r="AO1725" s="99">
        <f t="shared" si="132"/>
        <v>0</v>
      </c>
      <c r="AP1725" s="99">
        <f>SUMIFS(通讯通路门店!$K:$K,通讯通路门店!$S:$S,$G1725)</f>
        <v>0</v>
      </c>
      <c r="AQ1725" s="83"/>
      <c r="AR1725" s="99">
        <f>SUMIFS(通讯通路门店!$T:$T,通讯通路门店!$S:$S,$G1725)</f>
        <v>0</v>
      </c>
      <c r="AS1725" s="99">
        <f>SUMIFS(通讯通路门店!$U:$U,通讯通路门店!$S:$S,$G1725)</f>
        <v>0</v>
      </c>
      <c r="AT1725" s="99">
        <f>SUMIFS(通讯通路门店!$V:$V,通讯通路门店!$S:$S,$G1725)</f>
        <v>0</v>
      </c>
      <c r="AU1725" s="99">
        <f>SUMIFS(通讯通路门店!$W:$W,通讯通路门店!$S:$S,$G1725)</f>
        <v>0</v>
      </c>
      <c r="AV1725" s="99">
        <f>SUMIFS(通讯通路门店!$Z:$Z,通讯通路门店!$S:$S,$G1725)</f>
        <v>0</v>
      </c>
      <c r="AW1725" s="99">
        <f>SUMIFS(通讯通路门店!$AB:$AB,通讯通路门店!$S:$S,$G1725)</f>
        <v>0</v>
      </c>
      <c r="AX1725" s="99">
        <f>SUMIFS(通讯通路门店!$X:$X,通讯通路门店!$S:$S,$G1725)</f>
        <v>0</v>
      </c>
      <c r="AY1725" s="99">
        <f>SUMIFS(通讯通路门店!$Y:$Y,通讯通路门店!$S:$S,$G1725)</f>
        <v>0</v>
      </c>
      <c r="AZ1725" s="99">
        <f>SUMIFS(通讯通路门店!$AA:$AA,通讯通路门店!$S:$S,$G1725)</f>
        <v>0</v>
      </c>
      <c r="BA1725" s="99">
        <f t="shared" si="133"/>
        <v>0</v>
      </c>
      <c r="BB1725" s="99">
        <f t="shared" si="134"/>
        <v>0</v>
      </c>
      <c r="BC1725" s="99">
        <f>SUMIFS(通讯通路门店!$W:$W,通讯通路门店!$S:$S,$G1725,通讯通路门店!$J:$J,"荣耀体验店")+SUMIFS(通讯通路门店!$W:$W,通讯通路门店!$S:$S,$G1725,通讯通路门店!$J:$J,"荣耀授权专卖店")</f>
        <v>0</v>
      </c>
      <c r="BD1725" s="99">
        <f>SUMIFS(通讯通路门店!$Z:$Z,通讯通路门店!$S:$S,$G1725,通讯通路门店!$J:$J,"VIVO体验店")</f>
        <v>0</v>
      </c>
      <c r="BE1725" s="99">
        <f>SUMIFS(通讯通路门店!$AB:$AB,通讯通路门店!$S:$S,$G1725,通讯通路门店!$J:$J,"OPPO体验店")</f>
        <v>0</v>
      </c>
      <c r="BF1725" s="99">
        <f>SUMIFS(通讯通路门店!$X:$X,通讯通路门店!$S:$S,$G1725,通讯通路门店!$J:$J,"华为授权体验店")+SUMIFS(通讯通路门店!$AA:$AA,通讯通路门店!$S:$S,$G1725,通讯通路门店!$J:$J,"华为堡垒店")</f>
        <v>0</v>
      </c>
      <c r="BG1725" s="99">
        <f>SUMIFS(通讯通路门店!$Y:$Y,通讯通路门店!$S:$S,$G1725,通讯通路门店!$J:$J,"小米体验店")</f>
        <v>0</v>
      </c>
      <c r="BH1725" s="99">
        <f>SUMIFS(通讯通路门店!$AA:$AA,通讯通路门店!$S:$S,$G1725,通讯通路门店!$J:$J,"苹果体验店")</f>
        <v>0</v>
      </c>
      <c r="BI1725" s="99">
        <f>SUMIFS(通讯通路门店!$K:$K,通讯通路门店!$S:$S,$G1725,通讯通路门店!$J:$J,"其他品牌专卖店")</f>
        <v>0</v>
      </c>
      <c r="BJ1725" s="99">
        <f>SUMIFS(通讯通路门店!$AC:$AC,通讯通路门店!$S:$S,$G1725)</f>
        <v>0</v>
      </c>
      <c r="BK1725" s="99">
        <f>SUMIFS(通讯通路门店!$AD:$AD,通讯通路门店!$S:$S,$G1725)</f>
        <v>0</v>
      </c>
      <c r="BL1725" s="99">
        <f>SUMIFS(通讯通路门店!$AE:$AE,通讯通路门店!$S:$S,$G1725)</f>
        <v>0</v>
      </c>
      <c r="BM1725" s="99">
        <f>SUMIFS(通讯通路门店!$AF:$AF,通讯通路门店!$S:$S,$G1725)</f>
        <v>0</v>
      </c>
      <c r="BN1725" s="99">
        <f>SUMIFS(通讯通路门店!$AG:$AG,通讯通路门店!$S:$S,$G1725)</f>
        <v>0</v>
      </c>
      <c r="BO1725" s="99">
        <f>SUMIFS(通讯通路门店!$AH:$AH,通讯通路门店!$S:$S,$G1725)</f>
        <v>0</v>
      </c>
      <c r="BP1725" s="99">
        <f>SUMIFS(通讯通路门店!$AI:$AI,通讯通路门店!$S:$S,$G1725)</f>
        <v>0</v>
      </c>
      <c r="BQ1725" s="83"/>
    </row>
    <row r="1726" spans="1:69">
      <c r="A1726" s="99" t="str">
        <f>IFERROR(_xlfn.XLOOKUP($G1726,通讯通路门店!$S$4:$S$993933,通讯通路门店!$A$4:$A$993933,0,0),"")</f>
        <v>海南省</v>
      </c>
      <c r="B1726" s="99" t="str">
        <f>IFERROR(_xlfn.XLOOKUP($G1726,通讯通路门店!$S$4:$S$993933,通讯通路门店!$B$4:$B$993933,0,0),"")</f>
        <v>昌江黎族自治县</v>
      </c>
      <c r="C1726" s="99" t="str">
        <f>IFERROR(_xlfn.XLOOKUP($G1726,通讯通路门店!$S$4:$S$993933,通讯通路门店!$C$4:$C$993933,0,0),"")</f>
        <v>昌江黎族自治县</v>
      </c>
      <c r="D1726" s="99" t="str">
        <f>IFERROR(_xlfn.XLOOKUP($G1726,通讯通路门店!$S$4:$S$993933,通讯通路门店!$D$4:$D$993933,0,0),"")</f>
        <v>叉河镇</v>
      </c>
      <c r="E1726" s="83"/>
      <c r="F1726" s="83"/>
      <c r="G1726" s="101"/>
      <c r="H1726" s="102">
        <f>IFERROR(_xlfn.XLOOKUP($G1726,通讯通路门店!$S$4:$S$993933,通讯通路门店!$R$4:$R$993933,0,0),"")</f>
        <v>0</v>
      </c>
      <c r="I1726" s="83"/>
      <c r="J1726" s="83"/>
      <c r="K1726" s="83"/>
      <c r="L1726" s="83"/>
      <c r="M1726" s="83"/>
      <c r="N1726" s="83"/>
      <c r="O1726" s="83"/>
      <c r="P1726" s="83"/>
      <c r="Q1726" s="83"/>
      <c r="R1726" s="83"/>
      <c r="S1726" s="83"/>
      <c r="T1726" s="83"/>
      <c r="U1726" s="99">
        <f>COUNTIF(通讯通路门店!$S:$S,$G1726)</f>
        <v>0</v>
      </c>
      <c r="V1726" s="99">
        <f>COUNTIFS(通讯通路门店!$S:$S,$G1726,通讯通路门店!$J:$J,"综合卖场")</f>
        <v>0</v>
      </c>
      <c r="W1726" s="99">
        <f>SUMIFS(通讯通路门店!$AJ:$AJ,通讯通路门店!$S:$S,通讯客户沙盘!$G1726)</f>
        <v>0</v>
      </c>
      <c r="X1726" s="99">
        <f t="shared" si="130"/>
        <v>0</v>
      </c>
      <c r="Y1726" s="99">
        <f>COUNTIFS(通讯通路门店!$S:$S,$G1726,通讯通路门店!$J:$J,"荣耀体验店")+COUNTIFS(通讯通路门店!$S:$S,$G1726,通讯通路门店!$J:$J,"荣耀授权专卖店")</f>
        <v>0</v>
      </c>
      <c r="Z1726" s="99">
        <f>COUNTIFS(通讯通路门店!$S:$S,$G1726,通讯通路门店!$J:$J,"VIVO体验店")</f>
        <v>0</v>
      </c>
      <c r="AA1726" s="99">
        <f>COUNTIFS(通讯通路门店!$S:$S,$G1726,通讯通路门店!$J:$J,"OPPO体验店")</f>
        <v>0</v>
      </c>
      <c r="AB1726" s="99">
        <f>COUNTIFS(通讯通路门店!$S:$S,$G1726,通讯通路门店!$J:$J,"华为授权体验店")+COUNTIFS(通讯通路门店!$S:$S,$G1726,通讯通路门店!$J:$J,"华为堡垒店")</f>
        <v>0</v>
      </c>
      <c r="AC1726" s="99">
        <f>COUNTIFS(通讯通路门店!$S:$S,$G1726,通讯通路门店!$J:$J,"小米体验店")</f>
        <v>0</v>
      </c>
      <c r="AD1726" s="99">
        <f>COUNTIFS(通讯通路门店!$S:$S,$G1726,通讯通路门店!$J:$J,"苹果体验店")</f>
        <v>0</v>
      </c>
      <c r="AE1726" s="99">
        <f>COUNTIFS(通讯通路门店!$S:$S,$G1726,通讯通路门店!$J:$J,"其他品牌专卖店")</f>
        <v>0</v>
      </c>
      <c r="AF1726" s="99">
        <f>SUMIFS(通讯通路门店!$BI:$BI,通讯通路门店!$S:$S,$G1726)</f>
        <v>0</v>
      </c>
      <c r="AG1726" s="99">
        <f>SUMIFS(通讯通路门店!$BH:$BH,通讯通路门店!$S:$S,$G1726)</f>
        <v>0</v>
      </c>
      <c r="AH1726" s="99">
        <f t="shared" si="131"/>
        <v>0</v>
      </c>
      <c r="AI1726" s="99">
        <f>SUMIFS(通讯通路门店!$BB:$BB,通讯通路门店!$S:$S,$G1726)</f>
        <v>0</v>
      </c>
      <c r="AJ1726" s="99">
        <f>SUMIFS(通讯通路门店!$BE:$BE,通讯通路门店!$S:$S,$G1726)</f>
        <v>0</v>
      </c>
      <c r="AK1726" s="99">
        <f>SUMIFS(通讯通路门店!$BG:$BG,通讯通路门店!$S:$S,$G1726)</f>
        <v>0</v>
      </c>
      <c r="AL1726" s="99">
        <f>SUMIFS(通讯通路门店!$BC:$BC,通讯通路门店!$S:$S,$G1726)</f>
        <v>0</v>
      </c>
      <c r="AM1726" s="99">
        <f>SUMIFS(通讯通路门店!$BD:$BD,通讯通路门店!$S:$S,$G1726)</f>
        <v>0</v>
      </c>
      <c r="AN1726" s="99">
        <f>SUMIFS(通讯通路门店!$BF:$BF,通讯通路门店!$S:$S,$G1726)</f>
        <v>0</v>
      </c>
      <c r="AO1726" s="99">
        <f t="shared" si="132"/>
        <v>0</v>
      </c>
      <c r="AP1726" s="99">
        <f>SUMIFS(通讯通路门店!$K:$K,通讯通路门店!$S:$S,$G1726)</f>
        <v>0</v>
      </c>
      <c r="AQ1726" s="83"/>
      <c r="AR1726" s="99">
        <f>SUMIFS(通讯通路门店!$T:$T,通讯通路门店!$S:$S,$G1726)</f>
        <v>0</v>
      </c>
      <c r="AS1726" s="99">
        <f>SUMIFS(通讯通路门店!$U:$U,通讯通路门店!$S:$S,$G1726)</f>
        <v>0</v>
      </c>
      <c r="AT1726" s="99">
        <f>SUMIFS(通讯通路门店!$V:$V,通讯通路门店!$S:$S,$G1726)</f>
        <v>0</v>
      </c>
      <c r="AU1726" s="99">
        <f>SUMIFS(通讯通路门店!$W:$W,通讯通路门店!$S:$S,$G1726)</f>
        <v>0</v>
      </c>
      <c r="AV1726" s="99">
        <f>SUMIFS(通讯通路门店!$Z:$Z,通讯通路门店!$S:$S,$G1726)</f>
        <v>0</v>
      </c>
      <c r="AW1726" s="99">
        <f>SUMIFS(通讯通路门店!$AB:$AB,通讯通路门店!$S:$S,$G1726)</f>
        <v>0</v>
      </c>
      <c r="AX1726" s="99">
        <f>SUMIFS(通讯通路门店!$X:$X,通讯通路门店!$S:$S,$G1726)</f>
        <v>0</v>
      </c>
      <c r="AY1726" s="99">
        <f>SUMIFS(通讯通路门店!$Y:$Y,通讯通路门店!$S:$S,$G1726)</f>
        <v>0</v>
      </c>
      <c r="AZ1726" s="99">
        <f>SUMIFS(通讯通路门店!$AA:$AA,通讯通路门店!$S:$S,$G1726)</f>
        <v>0</v>
      </c>
      <c r="BA1726" s="99">
        <f t="shared" si="133"/>
        <v>0</v>
      </c>
      <c r="BB1726" s="99">
        <f t="shared" si="134"/>
        <v>0</v>
      </c>
      <c r="BC1726" s="99">
        <f>SUMIFS(通讯通路门店!$W:$W,通讯通路门店!$S:$S,$G1726,通讯通路门店!$J:$J,"荣耀体验店")+SUMIFS(通讯通路门店!$W:$W,通讯通路门店!$S:$S,$G1726,通讯通路门店!$J:$J,"荣耀授权专卖店")</f>
        <v>0</v>
      </c>
      <c r="BD1726" s="99">
        <f>SUMIFS(通讯通路门店!$Z:$Z,通讯通路门店!$S:$S,$G1726,通讯通路门店!$J:$J,"VIVO体验店")</f>
        <v>0</v>
      </c>
      <c r="BE1726" s="99">
        <f>SUMIFS(通讯通路门店!$AB:$AB,通讯通路门店!$S:$S,$G1726,通讯通路门店!$J:$J,"OPPO体验店")</f>
        <v>0</v>
      </c>
      <c r="BF1726" s="99">
        <f>SUMIFS(通讯通路门店!$X:$X,通讯通路门店!$S:$S,$G1726,通讯通路门店!$J:$J,"华为授权体验店")+SUMIFS(通讯通路门店!$AA:$AA,通讯通路门店!$S:$S,$G1726,通讯通路门店!$J:$J,"华为堡垒店")</f>
        <v>0</v>
      </c>
      <c r="BG1726" s="99">
        <f>SUMIFS(通讯通路门店!$Y:$Y,通讯通路门店!$S:$S,$G1726,通讯通路门店!$J:$J,"小米体验店")</f>
        <v>0</v>
      </c>
      <c r="BH1726" s="99">
        <f>SUMIFS(通讯通路门店!$AA:$AA,通讯通路门店!$S:$S,$G1726,通讯通路门店!$J:$J,"苹果体验店")</f>
        <v>0</v>
      </c>
      <c r="BI1726" s="99">
        <f>SUMIFS(通讯通路门店!$K:$K,通讯通路门店!$S:$S,$G1726,通讯通路门店!$J:$J,"其他品牌专卖店")</f>
        <v>0</v>
      </c>
      <c r="BJ1726" s="99">
        <f>SUMIFS(通讯通路门店!$AC:$AC,通讯通路门店!$S:$S,$G1726)</f>
        <v>0</v>
      </c>
      <c r="BK1726" s="99">
        <f>SUMIFS(通讯通路门店!$AD:$AD,通讯通路门店!$S:$S,$G1726)</f>
        <v>0</v>
      </c>
      <c r="BL1726" s="99">
        <f>SUMIFS(通讯通路门店!$AE:$AE,通讯通路门店!$S:$S,$G1726)</f>
        <v>0</v>
      </c>
      <c r="BM1726" s="99">
        <f>SUMIFS(通讯通路门店!$AF:$AF,通讯通路门店!$S:$S,$G1726)</f>
        <v>0</v>
      </c>
      <c r="BN1726" s="99">
        <f>SUMIFS(通讯通路门店!$AG:$AG,通讯通路门店!$S:$S,$G1726)</f>
        <v>0</v>
      </c>
      <c r="BO1726" s="99">
        <f>SUMIFS(通讯通路门店!$AH:$AH,通讯通路门店!$S:$S,$G1726)</f>
        <v>0</v>
      </c>
      <c r="BP1726" s="99">
        <f>SUMIFS(通讯通路门店!$AI:$AI,通讯通路门店!$S:$S,$G1726)</f>
        <v>0</v>
      </c>
      <c r="BQ1726" s="83"/>
    </row>
    <row r="1727" spans="1:69">
      <c r="A1727" s="99" t="str">
        <f>IFERROR(_xlfn.XLOOKUP($G1727,通讯通路门店!$S$4:$S$993933,通讯通路门店!$A$4:$A$993933,0,0),"")</f>
        <v>海南省</v>
      </c>
      <c r="B1727" s="99" t="str">
        <f>IFERROR(_xlfn.XLOOKUP($G1727,通讯通路门店!$S$4:$S$993933,通讯通路门店!$B$4:$B$993933,0,0),"")</f>
        <v>昌江黎族自治县</v>
      </c>
      <c r="C1727" s="99" t="str">
        <f>IFERROR(_xlfn.XLOOKUP($G1727,通讯通路门店!$S$4:$S$993933,通讯通路门店!$C$4:$C$993933,0,0),"")</f>
        <v>昌江黎族自治县</v>
      </c>
      <c r="D1727" s="99" t="str">
        <f>IFERROR(_xlfn.XLOOKUP($G1727,通讯通路门店!$S$4:$S$993933,通讯通路门店!$D$4:$D$993933,0,0),"")</f>
        <v>叉河镇</v>
      </c>
      <c r="E1727" s="83"/>
      <c r="F1727" s="83"/>
      <c r="G1727" s="101"/>
      <c r="H1727" s="102">
        <f>IFERROR(_xlfn.XLOOKUP($G1727,通讯通路门店!$S$4:$S$993933,通讯通路门店!$R$4:$R$993933,0,0),"")</f>
        <v>0</v>
      </c>
      <c r="I1727" s="83"/>
      <c r="J1727" s="83"/>
      <c r="K1727" s="83"/>
      <c r="L1727" s="83"/>
      <c r="M1727" s="83"/>
      <c r="N1727" s="83"/>
      <c r="O1727" s="83"/>
      <c r="P1727" s="83"/>
      <c r="Q1727" s="83"/>
      <c r="R1727" s="83"/>
      <c r="S1727" s="83"/>
      <c r="T1727" s="83"/>
      <c r="U1727" s="99">
        <f>COUNTIF(通讯通路门店!$S:$S,$G1727)</f>
        <v>0</v>
      </c>
      <c r="V1727" s="99">
        <f>COUNTIFS(通讯通路门店!$S:$S,$G1727,通讯通路门店!$J:$J,"综合卖场")</f>
        <v>0</v>
      </c>
      <c r="W1727" s="99">
        <f>SUMIFS(通讯通路门店!$AJ:$AJ,通讯通路门店!$S:$S,通讯客户沙盘!$G1727)</f>
        <v>0</v>
      </c>
      <c r="X1727" s="99">
        <f t="shared" si="130"/>
        <v>0</v>
      </c>
      <c r="Y1727" s="99">
        <f>COUNTIFS(通讯通路门店!$S:$S,$G1727,通讯通路门店!$J:$J,"荣耀体验店")+COUNTIFS(通讯通路门店!$S:$S,$G1727,通讯通路门店!$J:$J,"荣耀授权专卖店")</f>
        <v>0</v>
      </c>
      <c r="Z1727" s="99">
        <f>COUNTIFS(通讯通路门店!$S:$S,$G1727,通讯通路门店!$J:$J,"VIVO体验店")</f>
        <v>0</v>
      </c>
      <c r="AA1727" s="99">
        <f>COUNTIFS(通讯通路门店!$S:$S,$G1727,通讯通路门店!$J:$J,"OPPO体验店")</f>
        <v>0</v>
      </c>
      <c r="AB1727" s="99">
        <f>COUNTIFS(通讯通路门店!$S:$S,$G1727,通讯通路门店!$J:$J,"华为授权体验店")+COUNTIFS(通讯通路门店!$S:$S,$G1727,通讯通路门店!$J:$J,"华为堡垒店")</f>
        <v>0</v>
      </c>
      <c r="AC1727" s="99">
        <f>COUNTIFS(通讯通路门店!$S:$S,$G1727,通讯通路门店!$J:$J,"小米体验店")</f>
        <v>0</v>
      </c>
      <c r="AD1727" s="99">
        <f>COUNTIFS(通讯通路门店!$S:$S,$G1727,通讯通路门店!$J:$J,"苹果体验店")</f>
        <v>0</v>
      </c>
      <c r="AE1727" s="99">
        <f>COUNTIFS(通讯通路门店!$S:$S,$G1727,通讯通路门店!$J:$J,"其他品牌专卖店")</f>
        <v>0</v>
      </c>
      <c r="AF1727" s="99">
        <f>SUMIFS(通讯通路门店!$BI:$BI,通讯通路门店!$S:$S,$G1727)</f>
        <v>0</v>
      </c>
      <c r="AG1727" s="99">
        <f>SUMIFS(通讯通路门店!$BH:$BH,通讯通路门店!$S:$S,$G1727)</f>
        <v>0</v>
      </c>
      <c r="AH1727" s="99">
        <f t="shared" si="131"/>
        <v>0</v>
      </c>
      <c r="AI1727" s="99">
        <f>SUMIFS(通讯通路门店!$BB:$BB,通讯通路门店!$S:$S,$G1727)</f>
        <v>0</v>
      </c>
      <c r="AJ1727" s="99">
        <f>SUMIFS(通讯通路门店!$BE:$BE,通讯通路门店!$S:$S,$G1727)</f>
        <v>0</v>
      </c>
      <c r="AK1727" s="99">
        <f>SUMIFS(通讯通路门店!$BG:$BG,通讯通路门店!$S:$S,$G1727)</f>
        <v>0</v>
      </c>
      <c r="AL1727" s="99">
        <f>SUMIFS(通讯通路门店!$BC:$BC,通讯通路门店!$S:$S,$G1727)</f>
        <v>0</v>
      </c>
      <c r="AM1727" s="99">
        <f>SUMIFS(通讯通路门店!$BD:$BD,通讯通路门店!$S:$S,$G1727)</f>
        <v>0</v>
      </c>
      <c r="AN1727" s="99">
        <f>SUMIFS(通讯通路门店!$BF:$BF,通讯通路门店!$S:$S,$G1727)</f>
        <v>0</v>
      </c>
      <c r="AO1727" s="99">
        <f t="shared" si="132"/>
        <v>0</v>
      </c>
      <c r="AP1727" s="99">
        <f>SUMIFS(通讯通路门店!$K:$K,通讯通路门店!$S:$S,$G1727)</f>
        <v>0</v>
      </c>
      <c r="AQ1727" s="83"/>
      <c r="AR1727" s="99">
        <f>SUMIFS(通讯通路门店!$T:$T,通讯通路门店!$S:$S,$G1727)</f>
        <v>0</v>
      </c>
      <c r="AS1727" s="99">
        <f>SUMIFS(通讯通路门店!$U:$U,通讯通路门店!$S:$S,$G1727)</f>
        <v>0</v>
      </c>
      <c r="AT1727" s="99">
        <f>SUMIFS(通讯通路门店!$V:$V,通讯通路门店!$S:$S,$G1727)</f>
        <v>0</v>
      </c>
      <c r="AU1727" s="99">
        <f>SUMIFS(通讯通路门店!$W:$W,通讯通路门店!$S:$S,$G1727)</f>
        <v>0</v>
      </c>
      <c r="AV1727" s="99">
        <f>SUMIFS(通讯通路门店!$Z:$Z,通讯通路门店!$S:$S,$G1727)</f>
        <v>0</v>
      </c>
      <c r="AW1727" s="99">
        <f>SUMIFS(通讯通路门店!$AB:$AB,通讯通路门店!$S:$S,$G1727)</f>
        <v>0</v>
      </c>
      <c r="AX1727" s="99">
        <f>SUMIFS(通讯通路门店!$X:$X,通讯通路门店!$S:$S,$G1727)</f>
        <v>0</v>
      </c>
      <c r="AY1727" s="99">
        <f>SUMIFS(通讯通路门店!$Y:$Y,通讯通路门店!$S:$S,$G1727)</f>
        <v>0</v>
      </c>
      <c r="AZ1727" s="99">
        <f>SUMIFS(通讯通路门店!$AA:$AA,通讯通路门店!$S:$S,$G1727)</f>
        <v>0</v>
      </c>
      <c r="BA1727" s="99">
        <f t="shared" si="133"/>
        <v>0</v>
      </c>
      <c r="BB1727" s="99">
        <f t="shared" si="134"/>
        <v>0</v>
      </c>
      <c r="BC1727" s="99">
        <f>SUMIFS(通讯通路门店!$W:$W,通讯通路门店!$S:$S,$G1727,通讯通路门店!$J:$J,"荣耀体验店")+SUMIFS(通讯通路门店!$W:$W,通讯通路门店!$S:$S,$G1727,通讯通路门店!$J:$J,"荣耀授权专卖店")</f>
        <v>0</v>
      </c>
      <c r="BD1727" s="99">
        <f>SUMIFS(通讯通路门店!$Z:$Z,通讯通路门店!$S:$S,$G1727,通讯通路门店!$J:$J,"VIVO体验店")</f>
        <v>0</v>
      </c>
      <c r="BE1727" s="99">
        <f>SUMIFS(通讯通路门店!$AB:$AB,通讯通路门店!$S:$S,$G1727,通讯通路门店!$J:$J,"OPPO体验店")</f>
        <v>0</v>
      </c>
      <c r="BF1727" s="99">
        <f>SUMIFS(通讯通路门店!$X:$X,通讯通路门店!$S:$S,$G1727,通讯通路门店!$J:$J,"华为授权体验店")+SUMIFS(通讯通路门店!$AA:$AA,通讯通路门店!$S:$S,$G1727,通讯通路门店!$J:$J,"华为堡垒店")</f>
        <v>0</v>
      </c>
      <c r="BG1727" s="99">
        <f>SUMIFS(通讯通路门店!$Y:$Y,通讯通路门店!$S:$S,$G1727,通讯通路门店!$J:$J,"小米体验店")</f>
        <v>0</v>
      </c>
      <c r="BH1727" s="99">
        <f>SUMIFS(通讯通路门店!$AA:$AA,通讯通路门店!$S:$S,$G1727,通讯通路门店!$J:$J,"苹果体验店")</f>
        <v>0</v>
      </c>
      <c r="BI1727" s="99">
        <f>SUMIFS(通讯通路门店!$K:$K,通讯通路门店!$S:$S,$G1727,通讯通路门店!$J:$J,"其他品牌专卖店")</f>
        <v>0</v>
      </c>
      <c r="BJ1727" s="99">
        <f>SUMIFS(通讯通路门店!$AC:$AC,通讯通路门店!$S:$S,$G1727)</f>
        <v>0</v>
      </c>
      <c r="BK1727" s="99">
        <f>SUMIFS(通讯通路门店!$AD:$AD,通讯通路门店!$S:$S,$G1727)</f>
        <v>0</v>
      </c>
      <c r="BL1727" s="99">
        <f>SUMIFS(通讯通路门店!$AE:$AE,通讯通路门店!$S:$S,$G1727)</f>
        <v>0</v>
      </c>
      <c r="BM1727" s="99">
        <f>SUMIFS(通讯通路门店!$AF:$AF,通讯通路门店!$S:$S,$G1727)</f>
        <v>0</v>
      </c>
      <c r="BN1727" s="99">
        <f>SUMIFS(通讯通路门店!$AG:$AG,通讯通路门店!$S:$S,$G1727)</f>
        <v>0</v>
      </c>
      <c r="BO1727" s="99">
        <f>SUMIFS(通讯通路门店!$AH:$AH,通讯通路门店!$S:$S,$G1727)</f>
        <v>0</v>
      </c>
      <c r="BP1727" s="99">
        <f>SUMIFS(通讯通路门店!$AI:$AI,通讯通路门店!$S:$S,$G1727)</f>
        <v>0</v>
      </c>
      <c r="BQ1727" s="83"/>
    </row>
    <row r="1728" spans="1:69">
      <c r="A1728" s="99" t="str">
        <f>IFERROR(_xlfn.XLOOKUP($G1728,通讯通路门店!$S$4:$S$993933,通讯通路门店!$A$4:$A$993933,0,0),"")</f>
        <v>海南省</v>
      </c>
      <c r="B1728" s="99" t="str">
        <f>IFERROR(_xlfn.XLOOKUP($G1728,通讯通路门店!$S$4:$S$993933,通讯通路门店!$B$4:$B$993933,0,0),"")</f>
        <v>昌江黎族自治县</v>
      </c>
      <c r="C1728" s="99" t="str">
        <f>IFERROR(_xlfn.XLOOKUP($G1728,通讯通路门店!$S$4:$S$993933,通讯通路门店!$C$4:$C$993933,0,0),"")</f>
        <v>昌江黎族自治县</v>
      </c>
      <c r="D1728" s="99" t="str">
        <f>IFERROR(_xlfn.XLOOKUP($G1728,通讯通路门店!$S$4:$S$993933,通讯通路门店!$D$4:$D$993933,0,0),"")</f>
        <v>叉河镇</v>
      </c>
      <c r="E1728" s="83"/>
      <c r="F1728" s="83"/>
      <c r="G1728" s="101"/>
      <c r="H1728" s="102">
        <f>IFERROR(_xlfn.XLOOKUP($G1728,通讯通路门店!$S$4:$S$993933,通讯通路门店!$R$4:$R$993933,0,0),"")</f>
        <v>0</v>
      </c>
      <c r="I1728" s="83"/>
      <c r="J1728" s="83"/>
      <c r="K1728" s="83"/>
      <c r="L1728" s="83"/>
      <c r="M1728" s="83"/>
      <c r="N1728" s="83"/>
      <c r="O1728" s="83"/>
      <c r="P1728" s="83"/>
      <c r="Q1728" s="83"/>
      <c r="R1728" s="83"/>
      <c r="S1728" s="83"/>
      <c r="T1728" s="83"/>
      <c r="U1728" s="99">
        <f>COUNTIF(通讯通路门店!$S:$S,$G1728)</f>
        <v>0</v>
      </c>
      <c r="V1728" s="99">
        <f>COUNTIFS(通讯通路门店!$S:$S,$G1728,通讯通路门店!$J:$J,"综合卖场")</f>
        <v>0</v>
      </c>
      <c r="W1728" s="99">
        <f>SUMIFS(通讯通路门店!$AJ:$AJ,通讯通路门店!$S:$S,通讯客户沙盘!$G1728)</f>
        <v>0</v>
      </c>
      <c r="X1728" s="99">
        <f t="shared" si="130"/>
        <v>0</v>
      </c>
      <c r="Y1728" s="99">
        <f>COUNTIFS(通讯通路门店!$S:$S,$G1728,通讯通路门店!$J:$J,"荣耀体验店")+COUNTIFS(通讯通路门店!$S:$S,$G1728,通讯通路门店!$J:$J,"荣耀授权专卖店")</f>
        <v>0</v>
      </c>
      <c r="Z1728" s="99">
        <f>COUNTIFS(通讯通路门店!$S:$S,$G1728,通讯通路门店!$J:$J,"VIVO体验店")</f>
        <v>0</v>
      </c>
      <c r="AA1728" s="99">
        <f>COUNTIFS(通讯通路门店!$S:$S,$G1728,通讯通路门店!$J:$J,"OPPO体验店")</f>
        <v>0</v>
      </c>
      <c r="AB1728" s="99">
        <f>COUNTIFS(通讯通路门店!$S:$S,$G1728,通讯通路门店!$J:$J,"华为授权体验店")+COUNTIFS(通讯通路门店!$S:$S,$G1728,通讯通路门店!$J:$J,"华为堡垒店")</f>
        <v>0</v>
      </c>
      <c r="AC1728" s="99">
        <f>COUNTIFS(通讯通路门店!$S:$S,$G1728,通讯通路门店!$J:$J,"小米体验店")</f>
        <v>0</v>
      </c>
      <c r="AD1728" s="99">
        <f>COUNTIFS(通讯通路门店!$S:$S,$G1728,通讯通路门店!$J:$J,"苹果体验店")</f>
        <v>0</v>
      </c>
      <c r="AE1728" s="99">
        <f>COUNTIFS(通讯通路门店!$S:$S,$G1728,通讯通路门店!$J:$J,"其他品牌专卖店")</f>
        <v>0</v>
      </c>
      <c r="AF1728" s="99">
        <f>SUMIFS(通讯通路门店!$BI:$BI,通讯通路门店!$S:$S,$G1728)</f>
        <v>0</v>
      </c>
      <c r="AG1728" s="99">
        <f>SUMIFS(通讯通路门店!$BH:$BH,通讯通路门店!$S:$S,$G1728)</f>
        <v>0</v>
      </c>
      <c r="AH1728" s="99">
        <f t="shared" si="131"/>
        <v>0</v>
      </c>
      <c r="AI1728" s="99">
        <f>SUMIFS(通讯通路门店!$BB:$BB,通讯通路门店!$S:$S,$G1728)</f>
        <v>0</v>
      </c>
      <c r="AJ1728" s="99">
        <f>SUMIFS(通讯通路门店!$BE:$BE,通讯通路门店!$S:$S,$G1728)</f>
        <v>0</v>
      </c>
      <c r="AK1728" s="99">
        <f>SUMIFS(通讯通路门店!$BG:$BG,通讯通路门店!$S:$S,$G1728)</f>
        <v>0</v>
      </c>
      <c r="AL1728" s="99">
        <f>SUMIFS(通讯通路门店!$BC:$BC,通讯通路门店!$S:$S,$G1728)</f>
        <v>0</v>
      </c>
      <c r="AM1728" s="99">
        <f>SUMIFS(通讯通路门店!$BD:$BD,通讯通路门店!$S:$S,$G1728)</f>
        <v>0</v>
      </c>
      <c r="AN1728" s="99">
        <f>SUMIFS(通讯通路门店!$BF:$BF,通讯通路门店!$S:$S,$G1728)</f>
        <v>0</v>
      </c>
      <c r="AO1728" s="99">
        <f t="shared" si="132"/>
        <v>0</v>
      </c>
      <c r="AP1728" s="99">
        <f>SUMIFS(通讯通路门店!$K:$K,通讯通路门店!$S:$S,$G1728)</f>
        <v>0</v>
      </c>
      <c r="AQ1728" s="83"/>
      <c r="AR1728" s="99">
        <f>SUMIFS(通讯通路门店!$T:$T,通讯通路门店!$S:$S,$G1728)</f>
        <v>0</v>
      </c>
      <c r="AS1728" s="99">
        <f>SUMIFS(通讯通路门店!$U:$U,通讯通路门店!$S:$S,$G1728)</f>
        <v>0</v>
      </c>
      <c r="AT1728" s="99">
        <f>SUMIFS(通讯通路门店!$V:$V,通讯通路门店!$S:$S,$G1728)</f>
        <v>0</v>
      </c>
      <c r="AU1728" s="99">
        <f>SUMIFS(通讯通路门店!$W:$W,通讯通路门店!$S:$S,$G1728)</f>
        <v>0</v>
      </c>
      <c r="AV1728" s="99">
        <f>SUMIFS(通讯通路门店!$Z:$Z,通讯通路门店!$S:$S,$G1728)</f>
        <v>0</v>
      </c>
      <c r="AW1728" s="99">
        <f>SUMIFS(通讯通路门店!$AB:$AB,通讯通路门店!$S:$S,$G1728)</f>
        <v>0</v>
      </c>
      <c r="AX1728" s="99">
        <f>SUMIFS(通讯通路门店!$X:$X,通讯通路门店!$S:$S,$G1728)</f>
        <v>0</v>
      </c>
      <c r="AY1728" s="99">
        <f>SUMIFS(通讯通路门店!$Y:$Y,通讯通路门店!$S:$S,$G1728)</f>
        <v>0</v>
      </c>
      <c r="AZ1728" s="99">
        <f>SUMIFS(通讯通路门店!$AA:$AA,通讯通路门店!$S:$S,$G1728)</f>
        <v>0</v>
      </c>
      <c r="BA1728" s="99">
        <f t="shared" si="133"/>
        <v>0</v>
      </c>
      <c r="BB1728" s="99">
        <f t="shared" si="134"/>
        <v>0</v>
      </c>
      <c r="BC1728" s="99">
        <f>SUMIFS(通讯通路门店!$W:$W,通讯通路门店!$S:$S,$G1728,通讯通路门店!$J:$J,"荣耀体验店")+SUMIFS(通讯通路门店!$W:$W,通讯通路门店!$S:$S,$G1728,通讯通路门店!$J:$J,"荣耀授权专卖店")</f>
        <v>0</v>
      </c>
      <c r="BD1728" s="99">
        <f>SUMIFS(通讯通路门店!$Z:$Z,通讯通路门店!$S:$S,$G1728,通讯通路门店!$J:$J,"VIVO体验店")</f>
        <v>0</v>
      </c>
      <c r="BE1728" s="99">
        <f>SUMIFS(通讯通路门店!$AB:$AB,通讯通路门店!$S:$S,$G1728,通讯通路门店!$J:$J,"OPPO体验店")</f>
        <v>0</v>
      </c>
      <c r="BF1728" s="99">
        <f>SUMIFS(通讯通路门店!$X:$X,通讯通路门店!$S:$S,$G1728,通讯通路门店!$J:$J,"华为授权体验店")+SUMIFS(通讯通路门店!$AA:$AA,通讯通路门店!$S:$S,$G1728,通讯通路门店!$J:$J,"华为堡垒店")</f>
        <v>0</v>
      </c>
      <c r="BG1728" s="99">
        <f>SUMIFS(通讯通路门店!$Y:$Y,通讯通路门店!$S:$S,$G1728,通讯通路门店!$J:$J,"小米体验店")</f>
        <v>0</v>
      </c>
      <c r="BH1728" s="99">
        <f>SUMIFS(通讯通路门店!$AA:$AA,通讯通路门店!$S:$S,$G1728,通讯通路门店!$J:$J,"苹果体验店")</f>
        <v>0</v>
      </c>
      <c r="BI1728" s="99">
        <f>SUMIFS(通讯通路门店!$K:$K,通讯通路门店!$S:$S,$G1728,通讯通路门店!$J:$J,"其他品牌专卖店")</f>
        <v>0</v>
      </c>
      <c r="BJ1728" s="99">
        <f>SUMIFS(通讯通路门店!$AC:$AC,通讯通路门店!$S:$S,$G1728)</f>
        <v>0</v>
      </c>
      <c r="BK1728" s="99">
        <f>SUMIFS(通讯通路门店!$AD:$AD,通讯通路门店!$S:$S,$G1728)</f>
        <v>0</v>
      </c>
      <c r="BL1728" s="99">
        <f>SUMIFS(通讯通路门店!$AE:$AE,通讯通路门店!$S:$S,$G1728)</f>
        <v>0</v>
      </c>
      <c r="BM1728" s="99">
        <f>SUMIFS(通讯通路门店!$AF:$AF,通讯通路门店!$S:$S,$G1728)</f>
        <v>0</v>
      </c>
      <c r="BN1728" s="99">
        <f>SUMIFS(通讯通路门店!$AG:$AG,通讯通路门店!$S:$S,$G1728)</f>
        <v>0</v>
      </c>
      <c r="BO1728" s="99">
        <f>SUMIFS(通讯通路门店!$AH:$AH,通讯通路门店!$S:$S,$G1728)</f>
        <v>0</v>
      </c>
      <c r="BP1728" s="99">
        <f>SUMIFS(通讯通路门店!$AI:$AI,通讯通路门店!$S:$S,$G1728)</f>
        <v>0</v>
      </c>
      <c r="BQ1728" s="83"/>
    </row>
    <row r="1729" spans="1:69">
      <c r="A1729" s="99" t="str">
        <f>IFERROR(_xlfn.XLOOKUP($G1729,通讯通路门店!$S$4:$S$993933,通讯通路门店!$A$4:$A$993933,0,0),"")</f>
        <v>海南省</v>
      </c>
      <c r="B1729" s="99" t="str">
        <f>IFERROR(_xlfn.XLOOKUP($G1729,通讯通路门店!$S$4:$S$993933,通讯通路门店!$B$4:$B$993933,0,0),"")</f>
        <v>昌江黎族自治县</v>
      </c>
      <c r="C1729" s="99" t="str">
        <f>IFERROR(_xlfn.XLOOKUP($G1729,通讯通路门店!$S$4:$S$993933,通讯通路门店!$C$4:$C$993933,0,0),"")</f>
        <v>昌江黎族自治县</v>
      </c>
      <c r="D1729" s="99" t="str">
        <f>IFERROR(_xlfn.XLOOKUP($G1729,通讯通路门店!$S$4:$S$993933,通讯通路门店!$D$4:$D$993933,0,0),"")</f>
        <v>叉河镇</v>
      </c>
      <c r="E1729" s="83"/>
      <c r="F1729" s="83"/>
      <c r="G1729" s="101"/>
      <c r="H1729" s="102">
        <f>IFERROR(_xlfn.XLOOKUP($G1729,通讯通路门店!$S$4:$S$993933,通讯通路门店!$R$4:$R$993933,0,0),"")</f>
        <v>0</v>
      </c>
      <c r="I1729" s="83"/>
      <c r="J1729" s="83"/>
      <c r="K1729" s="83"/>
      <c r="L1729" s="83"/>
      <c r="M1729" s="83"/>
      <c r="N1729" s="83"/>
      <c r="O1729" s="83"/>
      <c r="P1729" s="83"/>
      <c r="Q1729" s="83"/>
      <c r="R1729" s="83"/>
      <c r="S1729" s="83"/>
      <c r="T1729" s="83"/>
      <c r="U1729" s="99">
        <f>COUNTIF(通讯通路门店!$S:$S,$G1729)</f>
        <v>0</v>
      </c>
      <c r="V1729" s="99">
        <f>COUNTIFS(通讯通路门店!$S:$S,$G1729,通讯通路门店!$J:$J,"综合卖场")</f>
        <v>0</v>
      </c>
      <c r="W1729" s="99">
        <f>SUMIFS(通讯通路门店!$AJ:$AJ,通讯通路门店!$S:$S,通讯客户沙盘!$G1729)</f>
        <v>0</v>
      </c>
      <c r="X1729" s="99">
        <f t="shared" si="130"/>
        <v>0</v>
      </c>
      <c r="Y1729" s="99">
        <f>COUNTIFS(通讯通路门店!$S:$S,$G1729,通讯通路门店!$J:$J,"荣耀体验店")+COUNTIFS(通讯通路门店!$S:$S,$G1729,通讯通路门店!$J:$J,"荣耀授权专卖店")</f>
        <v>0</v>
      </c>
      <c r="Z1729" s="99">
        <f>COUNTIFS(通讯通路门店!$S:$S,$G1729,通讯通路门店!$J:$J,"VIVO体验店")</f>
        <v>0</v>
      </c>
      <c r="AA1729" s="99">
        <f>COUNTIFS(通讯通路门店!$S:$S,$G1729,通讯通路门店!$J:$J,"OPPO体验店")</f>
        <v>0</v>
      </c>
      <c r="AB1729" s="99">
        <f>COUNTIFS(通讯通路门店!$S:$S,$G1729,通讯通路门店!$J:$J,"华为授权体验店")+COUNTIFS(通讯通路门店!$S:$S,$G1729,通讯通路门店!$J:$J,"华为堡垒店")</f>
        <v>0</v>
      </c>
      <c r="AC1729" s="99">
        <f>COUNTIFS(通讯通路门店!$S:$S,$G1729,通讯通路门店!$J:$J,"小米体验店")</f>
        <v>0</v>
      </c>
      <c r="AD1729" s="99">
        <f>COUNTIFS(通讯通路门店!$S:$S,$G1729,通讯通路门店!$J:$J,"苹果体验店")</f>
        <v>0</v>
      </c>
      <c r="AE1729" s="99">
        <f>COUNTIFS(通讯通路门店!$S:$S,$G1729,通讯通路门店!$J:$J,"其他品牌专卖店")</f>
        <v>0</v>
      </c>
      <c r="AF1729" s="99">
        <f>SUMIFS(通讯通路门店!$BI:$BI,通讯通路门店!$S:$S,$G1729)</f>
        <v>0</v>
      </c>
      <c r="AG1729" s="99">
        <f>SUMIFS(通讯通路门店!$BH:$BH,通讯通路门店!$S:$S,$G1729)</f>
        <v>0</v>
      </c>
      <c r="AH1729" s="99">
        <f t="shared" si="131"/>
        <v>0</v>
      </c>
      <c r="AI1729" s="99">
        <f>SUMIFS(通讯通路门店!$BB:$BB,通讯通路门店!$S:$S,$G1729)</f>
        <v>0</v>
      </c>
      <c r="AJ1729" s="99">
        <f>SUMIFS(通讯通路门店!$BE:$BE,通讯通路门店!$S:$S,$G1729)</f>
        <v>0</v>
      </c>
      <c r="AK1729" s="99">
        <f>SUMIFS(通讯通路门店!$BG:$BG,通讯通路门店!$S:$S,$G1729)</f>
        <v>0</v>
      </c>
      <c r="AL1729" s="99">
        <f>SUMIFS(通讯通路门店!$BC:$BC,通讯通路门店!$S:$S,$G1729)</f>
        <v>0</v>
      </c>
      <c r="AM1729" s="99">
        <f>SUMIFS(通讯通路门店!$BD:$BD,通讯通路门店!$S:$S,$G1729)</f>
        <v>0</v>
      </c>
      <c r="AN1729" s="99">
        <f>SUMIFS(通讯通路门店!$BF:$BF,通讯通路门店!$S:$S,$G1729)</f>
        <v>0</v>
      </c>
      <c r="AO1729" s="99">
        <f t="shared" si="132"/>
        <v>0</v>
      </c>
      <c r="AP1729" s="99">
        <f>SUMIFS(通讯通路门店!$K:$K,通讯通路门店!$S:$S,$G1729)</f>
        <v>0</v>
      </c>
      <c r="AQ1729" s="83"/>
      <c r="AR1729" s="99">
        <f>SUMIFS(通讯通路门店!$T:$T,通讯通路门店!$S:$S,$G1729)</f>
        <v>0</v>
      </c>
      <c r="AS1729" s="99">
        <f>SUMIFS(通讯通路门店!$U:$U,通讯通路门店!$S:$S,$G1729)</f>
        <v>0</v>
      </c>
      <c r="AT1729" s="99">
        <f>SUMIFS(通讯通路门店!$V:$V,通讯通路门店!$S:$S,$G1729)</f>
        <v>0</v>
      </c>
      <c r="AU1729" s="99">
        <f>SUMIFS(通讯通路门店!$W:$W,通讯通路门店!$S:$S,$G1729)</f>
        <v>0</v>
      </c>
      <c r="AV1729" s="99">
        <f>SUMIFS(通讯通路门店!$Z:$Z,通讯通路门店!$S:$S,$G1729)</f>
        <v>0</v>
      </c>
      <c r="AW1729" s="99">
        <f>SUMIFS(通讯通路门店!$AB:$AB,通讯通路门店!$S:$S,$G1729)</f>
        <v>0</v>
      </c>
      <c r="AX1729" s="99">
        <f>SUMIFS(通讯通路门店!$X:$X,通讯通路门店!$S:$S,$G1729)</f>
        <v>0</v>
      </c>
      <c r="AY1729" s="99">
        <f>SUMIFS(通讯通路门店!$Y:$Y,通讯通路门店!$S:$S,$G1729)</f>
        <v>0</v>
      </c>
      <c r="AZ1729" s="99">
        <f>SUMIFS(通讯通路门店!$AA:$AA,通讯通路门店!$S:$S,$G1729)</f>
        <v>0</v>
      </c>
      <c r="BA1729" s="99">
        <f t="shared" si="133"/>
        <v>0</v>
      </c>
      <c r="BB1729" s="99">
        <f t="shared" si="134"/>
        <v>0</v>
      </c>
      <c r="BC1729" s="99">
        <f>SUMIFS(通讯通路门店!$W:$W,通讯通路门店!$S:$S,$G1729,通讯通路门店!$J:$J,"荣耀体验店")+SUMIFS(通讯通路门店!$W:$W,通讯通路门店!$S:$S,$G1729,通讯通路门店!$J:$J,"荣耀授权专卖店")</f>
        <v>0</v>
      </c>
      <c r="BD1729" s="99">
        <f>SUMIFS(通讯通路门店!$Z:$Z,通讯通路门店!$S:$S,$G1729,通讯通路门店!$J:$J,"VIVO体验店")</f>
        <v>0</v>
      </c>
      <c r="BE1729" s="99">
        <f>SUMIFS(通讯通路门店!$AB:$AB,通讯通路门店!$S:$S,$G1729,通讯通路门店!$J:$J,"OPPO体验店")</f>
        <v>0</v>
      </c>
      <c r="BF1729" s="99">
        <f>SUMIFS(通讯通路门店!$X:$X,通讯通路门店!$S:$S,$G1729,通讯通路门店!$J:$J,"华为授权体验店")+SUMIFS(通讯通路门店!$AA:$AA,通讯通路门店!$S:$S,$G1729,通讯通路门店!$J:$J,"华为堡垒店")</f>
        <v>0</v>
      </c>
      <c r="BG1729" s="99">
        <f>SUMIFS(通讯通路门店!$Y:$Y,通讯通路门店!$S:$S,$G1729,通讯通路门店!$J:$J,"小米体验店")</f>
        <v>0</v>
      </c>
      <c r="BH1729" s="99">
        <f>SUMIFS(通讯通路门店!$AA:$AA,通讯通路门店!$S:$S,$G1729,通讯通路门店!$J:$J,"苹果体验店")</f>
        <v>0</v>
      </c>
      <c r="BI1729" s="99">
        <f>SUMIFS(通讯通路门店!$K:$K,通讯通路门店!$S:$S,$G1729,通讯通路门店!$J:$J,"其他品牌专卖店")</f>
        <v>0</v>
      </c>
      <c r="BJ1729" s="99">
        <f>SUMIFS(通讯通路门店!$AC:$AC,通讯通路门店!$S:$S,$G1729)</f>
        <v>0</v>
      </c>
      <c r="BK1729" s="99">
        <f>SUMIFS(通讯通路门店!$AD:$AD,通讯通路门店!$S:$S,$G1729)</f>
        <v>0</v>
      </c>
      <c r="BL1729" s="99">
        <f>SUMIFS(通讯通路门店!$AE:$AE,通讯通路门店!$S:$S,$G1729)</f>
        <v>0</v>
      </c>
      <c r="BM1729" s="99">
        <f>SUMIFS(通讯通路门店!$AF:$AF,通讯通路门店!$S:$S,$G1729)</f>
        <v>0</v>
      </c>
      <c r="BN1729" s="99">
        <f>SUMIFS(通讯通路门店!$AG:$AG,通讯通路门店!$S:$S,$G1729)</f>
        <v>0</v>
      </c>
      <c r="BO1729" s="99">
        <f>SUMIFS(通讯通路门店!$AH:$AH,通讯通路门店!$S:$S,$G1729)</f>
        <v>0</v>
      </c>
      <c r="BP1729" s="99">
        <f>SUMIFS(通讯通路门店!$AI:$AI,通讯通路门店!$S:$S,$G1729)</f>
        <v>0</v>
      </c>
      <c r="BQ1729" s="83"/>
    </row>
    <row r="1730" spans="1:69">
      <c r="A1730" s="99" t="str">
        <f>IFERROR(_xlfn.XLOOKUP($G1730,通讯通路门店!$S$4:$S$993933,通讯通路门店!$A$4:$A$993933,0,0),"")</f>
        <v>海南省</v>
      </c>
      <c r="B1730" s="99" t="str">
        <f>IFERROR(_xlfn.XLOOKUP($G1730,通讯通路门店!$S$4:$S$993933,通讯通路门店!$B$4:$B$993933,0,0),"")</f>
        <v>昌江黎族自治县</v>
      </c>
      <c r="C1730" s="99" t="str">
        <f>IFERROR(_xlfn.XLOOKUP($G1730,通讯通路门店!$S$4:$S$993933,通讯通路门店!$C$4:$C$993933,0,0),"")</f>
        <v>昌江黎族自治县</v>
      </c>
      <c r="D1730" s="99" t="str">
        <f>IFERROR(_xlfn.XLOOKUP($G1730,通讯通路门店!$S$4:$S$993933,通讯通路门店!$D$4:$D$993933,0,0),"")</f>
        <v>叉河镇</v>
      </c>
      <c r="E1730" s="83"/>
      <c r="F1730" s="83"/>
      <c r="G1730" s="101"/>
      <c r="H1730" s="102">
        <f>IFERROR(_xlfn.XLOOKUP($G1730,通讯通路门店!$S$4:$S$993933,通讯通路门店!$R$4:$R$993933,0,0),"")</f>
        <v>0</v>
      </c>
      <c r="I1730" s="83"/>
      <c r="J1730" s="83"/>
      <c r="K1730" s="83"/>
      <c r="L1730" s="83"/>
      <c r="M1730" s="83"/>
      <c r="N1730" s="83"/>
      <c r="O1730" s="83"/>
      <c r="P1730" s="83"/>
      <c r="Q1730" s="83"/>
      <c r="R1730" s="83"/>
      <c r="S1730" s="83"/>
      <c r="T1730" s="83"/>
      <c r="U1730" s="99">
        <f>COUNTIF(通讯通路门店!$S:$S,$G1730)</f>
        <v>0</v>
      </c>
      <c r="V1730" s="99">
        <f>COUNTIFS(通讯通路门店!$S:$S,$G1730,通讯通路门店!$J:$J,"综合卖场")</f>
        <v>0</v>
      </c>
      <c r="W1730" s="99">
        <f>SUMIFS(通讯通路门店!$AJ:$AJ,通讯通路门店!$S:$S,通讯客户沙盘!$G1730)</f>
        <v>0</v>
      </c>
      <c r="X1730" s="99">
        <f t="shared" si="130"/>
        <v>0</v>
      </c>
      <c r="Y1730" s="99">
        <f>COUNTIFS(通讯通路门店!$S:$S,$G1730,通讯通路门店!$J:$J,"荣耀体验店")+COUNTIFS(通讯通路门店!$S:$S,$G1730,通讯通路门店!$J:$J,"荣耀授权专卖店")</f>
        <v>0</v>
      </c>
      <c r="Z1730" s="99">
        <f>COUNTIFS(通讯通路门店!$S:$S,$G1730,通讯通路门店!$J:$J,"VIVO体验店")</f>
        <v>0</v>
      </c>
      <c r="AA1730" s="99">
        <f>COUNTIFS(通讯通路门店!$S:$S,$G1730,通讯通路门店!$J:$J,"OPPO体验店")</f>
        <v>0</v>
      </c>
      <c r="AB1730" s="99">
        <f>COUNTIFS(通讯通路门店!$S:$S,$G1730,通讯通路门店!$J:$J,"华为授权体验店")+COUNTIFS(通讯通路门店!$S:$S,$G1730,通讯通路门店!$J:$J,"华为堡垒店")</f>
        <v>0</v>
      </c>
      <c r="AC1730" s="99">
        <f>COUNTIFS(通讯通路门店!$S:$S,$G1730,通讯通路门店!$J:$J,"小米体验店")</f>
        <v>0</v>
      </c>
      <c r="AD1730" s="99">
        <f>COUNTIFS(通讯通路门店!$S:$S,$G1730,通讯通路门店!$J:$J,"苹果体验店")</f>
        <v>0</v>
      </c>
      <c r="AE1730" s="99">
        <f>COUNTIFS(通讯通路门店!$S:$S,$G1730,通讯通路门店!$J:$J,"其他品牌专卖店")</f>
        <v>0</v>
      </c>
      <c r="AF1730" s="99">
        <f>SUMIFS(通讯通路门店!$BI:$BI,通讯通路门店!$S:$S,$G1730)</f>
        <v>0</v>
      </c>
      <c r="AG1730" s="99">
        <f>SUMIFS(通讯通路门店!$BH:$BH,通讯通路门店!$S:$S,$G1730)</f>
        <v>0</v>
      </c>
      <c r="AH1730" s="99">
        <f t="shared" si="131"/>
        <v>0</v>
      </c>
      <c r="AI1730" s="99">
        <f>SUMIFS(通讯通路门店!$BB:$BB,通讯通路门店!$S:$S,$G1730)</f>
        <v>0</v>
      </c>
      <c r="AJ1730" s="99">
        <f>SUMIFS(通讯通路门店!$BE:$BE,通讯通路门店!$S:$S,$G1730)</f>
        <v>0</v>
      </c>
      <c r="AK1730" s="99">
        <f>SUMIFS(通讯通路门店!$BG:$BG,通讯通路门店!$S:$S,$G1730)</f>
        <v>0</v>
      </c>
      <c r="AL1730" s="99">
        <f>SUMIFS(通讯通路门店!$BC:$BC,通讯通路门店!$S:$S,$G1730)</f>
        <v>0</v>
      </c>
      <c r="AM1730" s="99">
        <f>SUMIFS(通讯通路门店!$BD:$BD,通讯通路门店!$S:$S,$G1730)</f>
        <v>0</v>
      </c>
      <c r="AN1730" s="99">
        <f>SUMIFS(通讯通路门店!$BF:$BF,通讯通路门店!$S:$S,$G1730)</f>
        <v>0</v>
      </c>
      <c r="AO1730" s="99">
        <f t="shared" si="132"/>
        <v>0</v>
      </c>
      <c r="AP1730" s="99">
        <f>SUMIFS(通讯通路门店!$K:$K,通讯通路门店!$S:$S,$G1730)</f>
        <v>0</v>
      </c>
      <c r="AQ1730" s="83"/>
      <c r="AR1730" s="99">
        <f>SUMIFS(通讯通路门店!$T:$T,通讯通路门店!$S:$S,$G1730)</f>
        <v>0</v>
      </c>
      <c r="AS1730" s="99">
        <f>SUMIFS(通讯通路门店!$U:$U,通讯通路门店!$S:$S,$G1730)</f>
        <v>0</v>
      </c>
      <c r="AT1730" s="99">
        <f>SUMIFS(通讯通路门店!$V:$V,通讯通路门店!$S:$S,$G1730)</f>
        <v>0</v>
      </c>
      <c r="AU1730" s="99">
        <f>SUMIFS(通讯通路门店!$W:$W,通讯通路门店!$S:$S,$G1730)</f>
        <v>0</v>
      </c>
      <c r="AV1730" s="99">
        <f>SUMIFS(通讯通路门店!$Z:$Z,通讯通路门店!$S:$S,$G1730)</f>
        <v>0</v>
      </c>
      <c r="AW1730" s="99">
        <f>SUMIFS(通讯通路门店!$AB:$AB,通讯通路门店!$S:$S,$G1730)</f>
        <v>0</v>
      </c>
      <c r="AX1730" s="99">
        <f>SUMIFS(通讯通路门店!$X:$X,通讯通路门店!$S:$S,$G1730)</f>
        <v>0</v>
      </c>
      <c r="AY1730" s="99">
        <f>SUMIFS(通讯通路门店!$Y:$Y,通讯通路门店!$S:$S,$G1730)</f>
        <v>0</v>
      </c>
      <c r="AZ1730" s="99">
        <f>SUMIFS(通讯通路门店!$AA:$AA,通讯通路门店!$S:$S,$G1730)</f>
        <v>0</v>
      </c>
      <c r="BA1730" s="99">
        <f t="shared" si="133"/>
        <v>0</v>
      </c>
      <c r="BB1730" s="99">
        <f t="shared" si="134"/>
        <v>0</v>
      </c>
      <c r="BC1730" s="99">
        <f>SUMIFS(通讯通路门店!$W:$W,通讯通路门店!$S:$S,$G1730,通讯通路门店!$J:$J,"荣耀体验店")+SUMIFS(通讯通路门店!$W:$W,通讯通路门店!$S:$S,$G1730,通讯通路门店!$J:$J,"荣耀授权专卖店")</f>
        <v>0</v>
      </c>
      <c r="BD1730" s="99">
        <f>SUMIFS(通讯通路门店!$Z:$Z,通讯通路门店!$S:$S,$G1730,通讯通路门店!$J:$J,"VIVO体验店")</f>
        <v>0</v>
      </c>
      <c r="BE1730" s="99">
        <f>SUMIFS(通讯通路门店!$AB:$AB,通讯通路门店!$S:$S,$G1730,通讯通路门店!$J:$J,"OPPO体验店")</f>
        <v>0</v>
      </c>
      <c r="BF1730" s="99">
        <f>SUMIFS(通讯通路门店!$X:$X,通讯通路门店!$S:$S,$G1730,通讯通路门店!$J:$J,"华为授权体验店")+SUMIFS(通讯通路门店!$AA:$AA,通讯通路门店!$S:$S,$G1730,通讯通路门店!$J:$J,"华为堡垒店")</f>
        <v>0</v>
      </c>
      <c r="BG1730" s="99">
        <f>SUMIFS(通讯通路门店!$Y:$Y,通讯通路门店!$S:$S,$G1730,通讯通路门店!$J:$J,"小米体验店")</f>
        <v>0</v>
      </c>
      <c r="BH1730" s="99">
        <f>SUMIFS(通讯通路门店!$AA:$AA,通讯通路门店!$S:$S,$G1730,通讯通路门店!$J:$J,"苹果体验店")</f>
        <v>0</v>
      </c>
      <c r="BI1730" s="99">
        <f>SUMIFS(通讯通路门店!$K:$K,通讯通路门店!$S:$S,$G1730,通讯通路门店!$J:$J,"其他品牌专卖店")</f>
        <v>0</v>
      </c>
      <c r="BJ1730" s="99">
        <f>SUMIFS(通讯通路门店!$AC:$AC,通讯通路门店!$S:$S,$G1730)</f>
        <v>0</v>
      </c>
      <c r="BK1730" s="99">
        <f>SUMIFS(通讯通路门店!$AD:$AD,通讯通路门店!$S:$S,$G1730)</f>
        <v>0</v>
      </c>
      <c r="BL1730" s="99">
        <f>SUMIFS(通讯通路门店!$AE:$AE,通讯通路门店!$S:$S,$G1730)</f>
        <v>0</v>
      </c>
      <c r="BM1730" s="99">
        <f>SUMIFS(通讯通路门店!$AF:$AF,通讯通路门店!$S:$S,$G1730)</f>
        <v>0</v>
      </c>
      <c r="BN1730" s="99">
        <f>SUMIFS(通讯通路门店!$AG:$AG,通讯通路门店!$S:$S,$G1730)</f>
        <v>0</v>
      </c>
      <c r="BO1730" s="99">
        <f>SUMIFS(通讯通路门店!$AH:$AH,通讯通路门店!$S:$S,$G1730)</f>
        <v>0</v>
      </c>
      <c r="BP1730" s="99">
        <f>SUMIFS(通讯通路门店!$AI:$AI,通讯通路门店!$S:$S,$G1730)</f>
        <v>0</v>
      </c>
      <c r="BQ1730" s="83"/>
    </row>
    <row r="1731" spans="1:69">
      <c r="A1731" s="99" t="str">
        <f>IFERROR(_xlfn.XLOOKUP($G1731,通讯通路门店!$S$4:$S$993933,通讯通路门店!$A$4:$A$993933,0,0),"")</f>
        <v>海南省</v>
      </c>
      <c r="B1731" s="99" t="str">
        <f>IFERROR(_xlfn.XLOOKUP($G1731,通讯通路门店!$S$4:$S$993933,通讯通路门店!$B$4:$B$993933,0,0),"")</f>
        <v>昌江黎族自治县</v>
      </c>
      <c r="C1731" s="99" t="str">
        <f>IFERROR(_xlfn.XLOOKUP($G1731,通讯通路门店!$S$4:$S$993933,通讯通路门店!$C$4:$C$993933,0,0),"")</f>
        <v>昌江黎族自治县</v>
      </c>
      <c r="D1731" s="99" t="str">
        <f>IFERROR(_xlfn.XLOOKUP($G1731,通讯通路门店!$S$4:$S$993933,通讯通路门店!$D$4:$D$993933,0,0),"")</f>
        <v>叉河镇</v>
      </c>
      <c r="E1731" s="83"/>
      <c r="F1731" s="83"/>
      <c r="G1731" s="101"/>
      <c r="H1731" s="102">
        <f>IFERROR(_xlfn.XLOOKUP($G1731,通讯通路门店!$S$4:$S$993933,通讯通路门店!$R$4:$R$993933,0,0),"")</f>
        <v>0</v>
      </c>
      <c r="I1731" s="83"/>
      <c r="J1731" s="83"/>
      <c r="K1731" s="83"/>
      <c r="L1731" s="83"/>
      <c r="M1731" s="83"/>
      <c r="N1731" s="83"/>
      <c r="O1731" s="83"/>
      <c r="P1731" s="83"/>
      <c r="Q1731" s="83"/>
      <c r="R1731" s="83"/>
      <c r="S1731" s="83"/>
      <c r="T1731" s="83"/>
      <c r="U1731" s="99">
        <f>COUNTIF(通讯通路门店!$S:$S,$G1731)</f>
        <v>0</v>
      </c>
      <c r="V1731" s="99">
        <f>COUNTIFS(通讯通路门店!$S:$S,$G1731,通讯通路门店!$J:$J,"综合卖场")</f>
        <v>0</v>
      </c>
      <c r="W1731" s="99">
        <f>SUMIFS(通讯通路门店!$AJ:$AJ,通讯通路门店!$S:$S,通讯客户沙盘!$G1731)</f>
        <v>0</v>
      </c>
      <c r="X1731" s="99">
        <f t="shared" si="130"/>
        <v>0</v>
      </c>
      <c r="Y1731" s="99">
        <f>COUNTIFS(通讯通路门店!$S:$S,$G1731,通讯通路门店!$J:$J,"荣耀体验店")+COUNTIFS(通讯通路门店!$S:$S,$G1731,通讯通路门店!$J:$J,"荣耀授权专卖店")</f>
        <v>0</v>
      </c>
      <c r="Z1731" s="99">
        <f>COUNTIFS(通讯通路门店!$S:$S,$G1731,通讯通路门店!$J:$J,"VIVO体验店")</f>
        <v>0</v>
      </c>
      <c r="AA1731" s="99">
        <f>COUNTIFS(通讯通路门店!$S:$S,$G1731,通讯通路门店!$J:$J,"OPPO体验店")</f>
        <v>0</v>
      </c>
      <c r="AB1731" s="99">
        <f>COUNTIFS(通讯通路门店!$S:$S,$G1731,通讯通路门店!$J:$J,"华为授权体验店")+COUNTIFS(通讯通路门店!$S:$S,$G1731,通讯通路门店!$J:$J,"华为堡垒店")</f>
        <v>0</v>
      </c>
      <c r="AC1731" s="99">
        <f>COUNTIFS(通讯通路门店!$S:$S,$G1731,通讯通路门店!$J:$J,"小米体验店")</f>
        <v>0</v>
      </c>
      <c r="AD1731" s="99">
        <f>COUNTIFS(通讯通路门店!$S:$S,$G1731,通讯通路门店!$J:$J,"苹果体验店")</f>
        <v>0</v>
      </c>
      <c r="AE1731" s="99">
        <f>COUNTIFS(通讯通路门店!$S:$S,$G1731,通讯通路门店!$J:$J,"其他品牌专卖店")</f>
        <v>0</v>
      </c>
      <c r="AF1731" s="99">
        <f>SUMIFS(通讯通路门店!$BI:$BI,通讯通路门店!$S:$S,$G1731)</f>
        <v>0</v>
      </c>
      <c r="AG1731" s="99">
        <f>SUMIFS(通讯通路门店!$BH:$BH,通讯通路门店!$S:$S,$G1731)</f>
        <v>0</v>
      </c>
      <c r="AH1731" s="99">
        <f t="shared" si="131"/>
        <v>0</v>
      </c>
      <c r="AI1731" s="99">
        <f>SUMIFS(通讯通路门店!$BB:$BB,通讯通路门店!$S:$S,$G1731)</f>
        <v>0</v>
      </c>
      <c r="AJ1731" s="99">
        <f>SUMIFS(通讯通路门店!$BE:$BE,通讯通路门店!$S:$S,$G1731)</f>
        <v>0</v>
      </c>
      <c r="AK1731" s="99">
        <f>SUMIFS(通讯通路门店!$BG:$BG,通讯通路门店!$S:$S,$G1731)</f>
        <v>0</v>
      </c>
      <c r="AL1731" s="99">
        <f>SUMIFS(通讯通路门店!$BC:$BC,通讯通路门店!$S:$S,$G1731)</f>
        <v>0</v>
      </c>
      <c r="AM1731" s="99">
        <f>SUMIFS(通讯通路门店!$BD:$BD,通讯通路门店!$S:$S,$G1731)</f>
        <v>0</v>
      </c>
      <c r="AN1731" s="99">
        <f>SUMIFS(通讯通路门店!$BF:$BF,通讯通路门店!$S:$S,$G1731)</f>
        <v>0</v>
      </c>
      <c r="AO1731" s="99">
        <f t="shared" si="132"/>
        <v>0</v>
      </c>
      <c r="AP1731" s="99">
        <f>SUMIFS(通讯通路门店!$K:$K,通讯通路门店!$S:$S,$G1731)</f>
        <v>0</v>
      </c>
      <c r="AQ1731" s="83"/>
      <c r="AR1731" s="99">
        <f>SUMIFS(通讯通路门店!$T:$T,通讯通路门店!$S:$S,$G1731)</f>
        <v>0</v>
      </c>
      <c r="AS1731" s="99">
        <f>SUMIFS(通讯通路门店!$U:$U,通讯通路门店!$S:$S,$G1731)</f>
        <v>0</v>
      </c>
      <c r="AT1731" s="99">
        <f>SUMIFS(通讯通路门店!$V:$V,通讯通路门店!$S:$S,$G1731)</f>
        <v>0</v>
      </c>
      <c r="AU1731" s="99">
        <f>SUMIFS(通讯通路门店!$W:$W,通讯通路门店!$S:$S,$G1731)</f>
        <v>0</v>
      </c>
      <c r="AV1731" s="99">
        <f>SUMIFS(通讯通路门店!$Z:$Z,通讯通路门店!$S:$S,$G1731)</f>
        <v>0</v>
      </c>
      <c r="AW1731" s="99">
        <f>SUMIFS(通讯通路门店!$AB:$AB,通讯通路门店!$S:$S,$G1731)</f>
        <v>0</v>
      </c>
      <c r="AX1731" s="99">
        <f>SUMIFS(通讯通路门店!$X:$X,通讯通路门店!$S:$S,$G1731)</f>
        <v>0</v>
      </c>
      <c r="AY1731" s="99">
        <f>SUMIFS(通讯通路门店!$Y:$Y,通讯通路门店!$S:$S,$G1731)</f>
        <v>0</v>
      </c>
      <c r="AZ1731" s="99">
        <f>SUMIFS(通讯通路门店!$AA:$AA,通讯通路门店!$S:$S,$G1731)</f>
        <v>0</v>
      </c>
      <c r="BA1731" s="99">
        <f t="shared" si="133"/>
        <v>0</v>
      </c>
      <c r="BB1731" s="99">
        <f t="shared" si="134"/>
        <v>0</v>
      </c>
      <c r="BC1731" s="99">
        <f>SUMIFS(通讯通路门店!$W:$W,通讯通路门店!$S:$S,$G1731,通讯通路门店!$J:$J,"荣耀体验店")+SUMIFS(通讯通路门店!$W:$W,通讯通路门店!$S:$S,$G1731,通讯通路门店!$J:$J,"荣耀授权专卖店")</f>
        <v>0</v>
      </c>
      <c r="BD1731" s="99">
        <f>SUMIFS(通讯通路门店!$Z:$Z,通讯通路门店!$S:$S,$G1731,通讯通路门店!$J:$J,"VIVO体验店")</f>
        <v>0</v>
      </c>
      <c r="BE1731" s="99">
        <f>SUMIFS(通讯通路门店!$AB:$AB,通讯通路门店!$S:$S,$G1731,通讯通路门店!$J:$J,"OPPO体验店")</f>
        <v>0</v>
      </c>
      <c r="BF1731" s="99">
        <f>SUMIFS(通讯通路门店!$X:$X,通讯通路门店!$S:$S,$G1731,通讯通路门店!$J:$J,"华为授权体验店")+SUMIFS(通讯通路门店!$AA:$AA,通讯通路门店!$S:$S,$G1731,通讯通路门店!$J:$J,"华为堡垒店")</f>
        <v>0</v>
      </c>
      <c r="BG1731" s="99">
        <f>SUMIFS(通讯通路门店!$Y:$Y,通讯通路门店!$S:$S,$G1731,通讯通路门店!$J:$J,"小米体验店")</f>
        <v>0</v>
      </c>
      <c r="BH1731" s="99">
        <f>SUMIFS(通讯通路门店!$AA:$AA,通讯通路门店!$S:$S,$G1731,通讯通路门店!$J:$J,"苹果体验店")</f>
        <v>0</v>
      </c>
      <c r="BI1731" s="99">
        <f>SUMIFS(通讯通路门店!$K:$K,通讯通路门店!$S:$S,$G1731,通讯通路门店!$J:$J,"其他品牌专卖店")</f>
        <v>0</v>
      </c>
      <c r="BJ1731" s="99">
        <f>SUMIFS(通讯通路门店!$AC:$AC,通讯通路门店!$S:$S,$G1731)</f>
        <v>0</v>
      </c>
      <c r="BK1731" s="99">
        <f>SUMIFS(通讯通路门店!$AD:$AD,通讯通路门店!$S:$S,$G1731)</f>
        <v>0</v>
      </c>
      <c r="BL1731" s="99">
        <f>SUMIFS(通讯通路门店!$AE:$AE,通讯通路门店!$S:$S,$G1731)</f>
        <v>0</v>
      </c>
      <c r="BM1731" s="99">
        <f>SUMIFS(通讯通路门店!$AF:$AF,通讯通路门店!$S:$S,$G1731)</f>
        <v>0</v>
      </c>
      <c r="BN1731" s="99">
        <f>SUMIFS(通讯通路门店!$AG:$AG,通讯通路门店!$S:$S,$G1731)</f>
        <v>0</v>
      </c>
      <c r="BO1731" s="99">
        <f>SUMIFS(通讯通路门店!$AH:$AH,通讯通路门店!$S:$S,$G1731)</f>
        <v>0</v>
      </c>
      <c r="BP1731" s="99">
        <f>SUMIFS(通讯通路门店!$AI:$AI,通讯通路门店!$S:$S,$G1731)</f>
        <v>0</v>
      </c>
      <c r="BQ1731" s="83"/>
    </row>
    <row r="1732" spans="1:69">
      <c r="A1732" s="99" t="str">
        <f>IFERROR(_xlfn.XLOOKUP($G1732,通讯通路门店!$S$4:$S$993933,通讯通路门店!$A$4:$A$993933,0,0),"")</f>
        <v>海南省</v>
      </c>
      <c r="B1732" s="99" t="str">
        <f>IFERROR(_xlfn.XLOOKUP($G1732,通讯通路门店!$S$4:$S$993933,通讯通路门店!$B$4:$B$993933,0,0),"")</f>
        <v>昌江黎族自治县</v>
      </c>
      <c r="C1732" s="99" t="str">
        <f>IFERROR(_xlfn.XLOOKUP($G1732,通讯通路门店!$S$4:$S$993933,通讯通路门店!$C$4:$C$993933,0,0),"")</f>
        <v>昌江黎族自治县</v>
      </c>
      <c r="D1732" s="99" t="str">
        <f>IFERROR(_xlfn.XLOOKUP($G1732,通讯通路门店!$S$4:$S$993933,通讯通路门店!$D$4:$D$993933,0,0),"")</f>
        <v>叉河镇</v>
      </c>
      <c r="E1732" s="83"/>
      <c r="F1732" s="83"/>
      <c r="G1732" s="101"/>
      <c r="H1732" s="102">
        <f>IFERROR(_xlfn.XLOOKUP($G1732,通讯通路门店!$S$4:$S$993933,通讯通路门店!$R$4:$R$993933,0,0),"")</f>
        <v>0</v>
      </c>
      <c r="I1732" s="83"/>
      <c r="J1732" s="83"/>
      <c r="K1732" s="83"/>
      <c r="L1732" s="83"/>
      <c r="M1732" s="83"/>
      <c r="N1732" s="83"/>
      <c r="O1732" s="83"/>
      <c r="P1732" s="83"/>
      <c r="Q1732" s="83"/>
      <c r="R1732" s="83"/>
      <c r="S1732" s="83"/>
      <c r="T1732" s="83"/>
      <c r="U1732" s="99">
        <f>COUNTIF(通讯通路门店!$S:$S,$G1732)</f>
        <v>0</v>
      </c>
      <c r="V1732" s="99">
        <f>COUNTIFS(通讯通路门店!$S:$S,$G1732,通讯通路门店!$J:$J,"综合卖场")</f>
        <v>0</v>
      </c>
      <c r="W1732" s="99">
        <f>SUMIFS(通讯通路门店!$AJ:$AJ,通讯通路门店!$S:$S,通讯客户沙盘!$G1732)</f>
        <v>0</v>
      </c>
      <c r="X1732" s="99">
        <f t="shared" ref="X1732:X1795" si="135">Y1732+Z1732+AA1732+AB1732+AC1732+AD1732+AE1732</f>
        <v>0</v>
      </c>
      <c r="Y1732" s="99">
        <f>COUNTIFS(通讯通路门店!$S:$S,$G1732,通讯通路门店!$J:$J,"荣耀体验店")+COUNTIFS(通讯通路门店!$S:$S,$G1732,通讯通路门店!$J:$J,"荣耀授权专卖店")</f>
        <v>0</v>
      </c>
      <c r="Z1732" s="99">
        <f>COUNTIFS(通讯通路门店!$S:$S,$G1732,通讯通路门店!$J:$J,"VIVO体验店")</f>
        <v>0</v>
      </c>
      <c r="AA1732" s="99">
        <f>COUNTIFS(通讯通路门店!$S:$S,$G1732,通讯通路门店!$J:$J,"OPPO体验店")</f>
        <v>0</v>
      </c>
      <c r="AB1732" s="99">
        <f>COUNTIFS(通讯通路门店!$S:$S,$G1732,通讯通路门店!$J:$J,"华为授权体验店")+COUNTIFS(通讯通路门店!$S:$S,$G1732,通讯通路门店!$J:$J,"华为堡垒店")</f>
        <v>0</v>
      </c>
      <c r="AC1732" s="99">
        <f>COUNTIFS(通讯通路门店!$S:$S,$G1732,通讯通路门店!$J:$J,"小米体验店")</f>
        <v>0</v>
      </c>
      <c r="AD1732" s="99">
        <f>COUNTIFS(通讯通路门店!$S:$S,$G1732,通讯通路门店!$J:$J,"苹果体验店")</f>
        <v>0</v>
      </c>
      <c r="AE1732" s="99">
        <f>COUNTIFS(通讯通路门店!$S:$S,$G1732,通讯通路门店!$J:$J,"其他品牌专卖店")</f>
        <v>0</v>
      </c>
      <c r="AF1732" s="99">
        <f>SUMIFS(通讯通路门店!$BI:$BI,通讯通路门店!$S:$S,$G1732)</f>
        <v>0</v>
      </c>
      <c r="AG1732" s="99">
        <f>SUMIFS(通讯通路门店!$BH:$BH,通讯通路门店!$S:$S,$G1732)</f>
        <v>0</v>
      </c>
      <c r="AH1732" s="99">
        <f t="shared" ref="AH1732:AH1795" si="136">AI1732+AJ1732+AK1732+AL1732+AM1732+AN1732</f>
        <v>0</v>
      </c>
      <c r="AI1732" s="99">
        <f>SUMIFS(通讯通路门店!$BB:$BB,通讯通路门店!$S:$S,$G1732)</f>
        <v>0</v>
      </c>
      <c r="AJ1732" s="99">
        <f>SUMIFS(通讯通路门店!$BE:$BE,通讯通路门店!$S:$S,$G1732)</f>
        <v>0</v>
      </c>
      <c r="AK1732" s="99">
        <f>SUMIFS(通讯通路门店!$BG:$BG,通讯通路门店!$S:$S,$G1732)</f>
        <v>0</v>
      </c>
      <c r="AL1732" s="99">
        <f>SUMIFS(通讯通路门店!$BC:$BC,通讯通路门店!$S:$S,$G1732)</f>
        <v>0</v>
      </c>
      <c r="AM1732" s="99">
        <f>SUMIFS(通讯通路门店!$BD:$BD,通讯通路门店!$S:$S,$G1732)</f>
        <v>0</v>
      </c>
      <c r="AN1732" s="99">
        <f>SUMIFS(通讯通路门店!$BF:$BF,通讯通路门店!$S:$S,$G1732)</f>
        <v>0</v>
      </c>
      <c r="AO1732" s="99">
        <f t="shared" ref="AO1732:AO1795" si="137">AP1732+AQ1732</f>
        <v>0</v>
      </c>
      <c r="AP1732" s="99">
        <f>SUMIFS(通讯通路门店!$K:$K,通讯通路门店!$S:$S,$G1732)</f>
        <v>0</v>
      </c>
      <c r="AQ1732" s="83"/>
      <c r="AR1732" s="99">
        <f>SUMIFS(通讯通路门店!$T:$T,通讯通路门店!$S:$S,$G1732)</f>
        <v>0</v>
      </c>
      <c r="AS1732" s="99">
        <f>SUMIFS(通讯通路门店!$U:$U,通讯通路门店!$S:$S,$G1732)</f>
        <v>0</v>
      </c>
      <c r="AT1732" s="99">
        <f>SUMIFS(通讯通路门店!$V:$V,通讯通路门店!$S:$S,$G1732)</f>
        <v>0</v>
      </c>
      <c r="AU1732" s="99">
        <f>SUMIFS(通讯通路门店!$W:$W,通讯通路门店!$S:$S,$G1732)</f>
        <v>0</v>
      </c>
      <c r="AV1732" s="99">
        <f>SUMIFS(通讯通路门店!$Z:$Z,通讯通路门店!$S:$S,$G1732)</f>
        <v>0</v>
      </c>
      <c r="AW1732" s="99">
        <f>SUMIFS(通讯通路门店!$AB:$AB,通讯通路门店!$S:$S,$G1732)</f>
        <v>0</v>
      </c>
      <c r="AX1732" s="99">
        <f>SUMIFS(通讯通路门店!$X:$X,通讯通路门店!$S:$S,$G1732)</f>
        <v>0</v>
      </c>
      <c r="AY1732" s="99">
        <f>SUMIFS(通讯通路门店!$Y:$Y,通讯通路门店!$S:$S,$G1732)</f>
        <v>0</v>
      </c>
      <c r="AZ1732" s="99">
        <f>SUMIFS(通讯通路门店!$AA:$AA,通讯通路门店!$S:$S,$G1732)</f>
        <v>0</v>
      </c>
      <c r="BA1732" s="99">
        <f t="shared" ref="BA1732:BA1795" si="138">AP1732-BB1732</f>
        <v>0</v>
      </c>
      <c r="BB1732" s="99">
        <f t="shared" ref="BB1732:BB1795" si="139">BC1732+BD1732+BE1732+BF1732+BG1732+BH1732</f>
        <v>0</v>
      </c>
      <c r="BC1732" s="99">
        <f>SUMIFS(通讯通路门店!$W:$W,通讯通路门店!$S:$S,$G1732,通讯通路门店!$J:$J,"荣耀体验店")+SUMIFS(通讯通路门店!$W:$W,通讯通路门店!$S:$S,$G1732,通讯通路门店!$J:$J,"荣耀授权专卖店")</f>
        <v>0</v>
      </c>
      <c r="BD1732" s="99">
        <f>SUMIFS(通讯通路门店!$Z:$Z,通讯通路门店!$S:$S,$G1732,通讯通路门店!$J:$J,"VIVO体验店")</f>
        <v>0</v>
      </c>
      <c r="BE1732" s="99">
        <f>SUMIFS(通讯通路门店!$AB:$AB,通讯通路门店!$S:$S,$G1732,通讯通路门店!$J:$J,"OPPO体验店")</f>
        <v>0</v>
      </c>
      <c r="BF1732" s="99">
        <f>SUMIFS(通讯通路门店!$X:$X,通讯通路门店!$S:$S,$G1732,通讯通路门店!$J:$J,"华为授权体验店")+SUMIFS(通讯通路门店!$AA:$AA,通讯通路门店!$S:$S,$G1732,通讯通路门店!$J:$J,"华为堡垒店")</f>
        <v>0</v>
      </c>
      <c r="BG1732" s="99">
        <f>SUMIFS(通讯通路门店!$Y:$Y,通讯通路门店!$S:$S,$G1732,通讯通路门店!$J:$J,"小米体验店")</f>
        <v>0</v>
      </c>
      <c r="BH1732" s="99">
        <f>SUMIFS(通讯通路门店!$AA:$AA,通讯通路门店!$S:$S,$G1732,通讯通路门店!$J:$J,"苹果体验店")</f>
        <v>0</v>
      </c>
      <c r="BI1732" s="99">
        <f>SUMIFS(通讯通路门店!$K:$K,通讯通路门店!$S:$S,$G1732,通讯通路门店!$J:$J,"其他品牌专卖店")</f>
        <v>0</v>
      </c>
      <c r="BJ1732" s="99">
        <f>SUMIFS(通讯通路门店!$AC:$AC,通讯通路门店!$S:$S,$G1732)</f>
        <v>0</v>
      </c>
      <c r="BK1732" s="99">
        <f>SUMIFS(通讯通路门店!$AD:$AD,通讯通路门店!$S:$S,$G1732)</f>
        <v>0</v>
      </c>
      <c r="BL1732" s="99">
        <f>SUMIFS(通讯通路门店!$AE:$AE,通讯通路门店!$S:$S,$G1732)</f>
        <v>0</v>
      </c>
      <c r="BM1732" s="99">
        <f>SUMIFS(通讯通路门店!$AF:$AF,通讯通路门店!$S:$S,$G1732)</f>
        <v>0</v>
      </c>
      <c r="BN1732" s="99">
        <f>SUMIFS(通讯通路门店!$AG:$AG,通讯通路门店!$S:$S,$G1732)</f>
        <v>0</v>
      </c>
      <c r="BO1732" s="99">
        <f>SUMIFS(通讯通路门店!$AH:$AH,通讯通路门店!$S:$S,$G1732)</f>
        <v>0</v>
      </c>
      <c r="BP1732" s="99">
        <f>SUMIFS(通讯通路门店!$AI:$AI,通讯通路门店!$S:$S,$G1732)</f>
        <v>0</v>
      </c>
      <c r="BQ1732" s="83"/>
    </row>
    <row r="1733" spans="1:69">
      <c r="A1733" s="99" t="str">
        <f>IFERROR(_xlfn.XLOOKUP($G1733,通讯通路门店!$S$4:$S$993933,通讯通路门店!$A$4:$A$993933,0,0),"")</f>
        <v>海南省</v>
      </c>
      <c r="B1733" s="99" t="str">
        <f>IFERROR(_xlfn.XLOOKUP($G1733,通讯通路门店!$S$4:$S$993933,通讯通路门店!$B$4:$B$993933,0,0),"")</f>
        <v>昌江黎族自治县</v>
      </c>
      <c r="C1733" s="99" t="str">
        <f>IFERROR(_xlfn.XLOOKUP($G1733,通讯通路门店!$S$4:$S$993933,通讯通路门店!$C$4:$C$993933,0,0),"")</f>
        <v>昌江黎族自治县</v>
      </c>
      <c r="D1733" s="99" t="str">
        <f>IFERROR(_xlfn.XLOOKUP($G1733,通讯通路门店!$S$4:$S$993933,通讯通路门店!$D$4:$D$993933,0,0),"")</f>
        <v>叉河镇</v>
      </c>
      <c r="E1733" s="83"/>
      <c r="F1733" s="83"/>
      <c r="G1733" s="101"/>
      <c r="H1733" s="102">
        <f>IFERROR(_xlfn.XLOOKUP($G1733,通讯通路门店!$S$4:$S$993933,通讯通路门店!$R$4:$R$993933,0,0),"")</f>
        <v>0</v>
      </c>
      <c r="I1733" s="83"/>
      <c r="J1733" s="83"/>
      <c r="K1733" s="83"/>
      <c r="L1733" s="83"/>
      <c r="M1733" s="83"/>
      <c r="N1733" s="83"/>
      <c r="O1733" s="83"/>
      <c r="P1733" s="83"/>
      <c r="Q1733" s="83"/>
      <c r="R1733" s="83"/>
      <c r="S1733" s="83"/>
      <c r="T1733" s="83"/>
      <c r="U1733" s="99">
        <f>COUNTIF(通讯通路门店!$S:$S,$G1733)</f>
        <v>0</v>
      </c>
      <c r="V1733" s="99">
        <f>COUNTIFS(通讯通路门店!$S:$S,$G1733,通讯通路门店!$J:$J,"综合卖场")</f>
        <v>0</v>
      </c>
      <c r="W1733" s="99">
        <f>SUMIFS(通讯通路门店!$AJ:$AJ,通讯通路门店!$S:$S,通讯客户沙盘!$G1733)</f>
        <v>0</v>
      </c>
      <c r="X1733" s="99">
        <f t="shared" si="135"/>
        <v>0</v>
      </c>
      <c r="Y1733" s="99">
        <f>COUNTIFS(通讯通路门店!$S:$S,$G1733,通讯通路门店!$J:$J,"荣耀体验店")+COUNTIFS(通讯通路门店!$S:$S,$G1733,通讯通路门店!$J:$J,"荣耀授权专卖店")</f>
        <v>0</v>
      </c>
      <c r="Z1733" s="99">
        <f>COUNTIFS(通讯通路门店!$S:$S,$G1733,通讯通路门店!$J:$J,"VIVO体验店")</f>
        <v>0</v>
      </c>
      <c r="AA1733" s="99">
        <f>COUNTIFS(通讯通路门店!$S:$S,$G1733,通讯通路门店!$J:$J,"OPPO体验店")</f>
        <v>0</v>
      </c>
      <c r="AB1733" s="99">
        <f>COUNTIFS(通讯通路门店!$S:$S,$G1733,通讯通路门店!$J:$J,"华为授权体验店")+COUNTIFS(通讯通路门店!$S:$S,$G1733,通讯通路门店!$J:$J,"华为堡垒店")</f>
        <v>0</v>
      </c>
      <c r="AC1733" s="99">
        <f>COUNTIFS(通讯通路门店!$S:$S,$G1733,通讯通路门店!$J:$J,"小米体验店")</f>
        <v>0</v>
      </c>
      <c r="AD1733" s="99">
        <f>COUNTIFS(通讯通路门店!$S:$S,$G1733,通讯通路门店!$J:$J,"苹果体验店")</f>
        <v>0</v>
      </c>
      <c r="AE1733" s="99">
        <f>COUNTIFS(通讯通路门店!$S:$S,$G1733,通讯通路门店!$J:$J,"其他品牌专卖店")</f>
        <v>0</v>
      </c>
      <c r="AF1733" s="99">
        <f>SUMIFS(通讯通路门店!$BI:$BI,通讯通路门店!$S:$S,$G1733)</f>
        <v>0</v>
      </c>
      <c r="AG1733" s="99">
        <f>SUMIFS(通讯通路门店!$BH:$BH,通讯通路门店!$S:$S,$G1733)</f>
        <v>0</v>
      </c>
      <c r="AH1733" s="99">
        <f t="shared" si="136"/>
        <v>0</v>
      </c>
      <c r="AI1733" s="99">
        <f>SUMIFS(通讯通路门店!$BB:$BB,通讯通路门店!$S:$S,$G1733)</f>
        <v>0</v>
      </c>
      <c r="AJ1733" s="99">
        <f>SUMIFS(通讯通路门店!$BE:$BE,通讯通路门店!$S:$S,$G1733)</f>
        <v>0</v>
      </c>
      <c r="AK1733" s="99">
        <f>SUMIFS(通讯通路门店!$BG:$BG,通讯通路门店!$S:$S,$G1733)</f>
        <v>0</v>
      </c>
      <c r="AL1733" s="99">
        <f>SUMIFS(通讯通路门店!$BC:$BC,通讯通路门店!$S:$S,$G1733)</f>
        <v>0</v>
      </c>
      <c r="AM1733" s="99">
        <f>SUMIFS(通讯通路门店!$BD:$BD,通讯通路门店!$S:$S,$G1733)</f>
        <v>0</v>
      </c>
      <c r="AN1733" s="99">
        <f>SUMIFS(通讯通路门店!$BF:$BF,通讯通路门店!$S:$S,$G1733)</f>
        <v>0</v>
      </c>
      <c r="AO1733" s="99">
        <f t="shared" si="137"/>
        <v>0</v>
      </c>
      <c r="AP1733" s="99">
        <f>SUMIFS(通讯通路门店!$K:$K,通讯通路门店!$S:$S,$G1733)</f>
        <v>0</v>
      </c>
      <c r="AQ1733" s="83"/>
      <c r="AR1733" s="99">
        <f>SUMIFS(通讯通路门店!$T:$T,通讯通路门店!$S:$S,$G1733)</f>
        <v>0</v>
      </c>
      <c r="AS1733" s="99">
        <f>SUMIFS(通讯通路门店!$U:$U,通讯通路门店!$S:$S,$G1733)</f>
        <v>0</v>
      </c>
      <c r="AT1733" s="99">
        <f>SUMIFS(通讯通路门店!$V:$V,通讯通路门店!$S:$S,$G1733)</f>
        <v>0</v>
      </c>
      <c r="AU1733" s="99">
        <f>SUMIFS(通讯通路门店!$W:$W,通讯通路门店!$S:$S,$G1733)</f>
        <v>0</v>
      </c>
      <c r="AV1733" s="99">
        <f>SUMIFS(通讯通路门店!$Z:$Z,通讯通路门店!$S:$S,$G1733)</f>
        <v>0</v>
      </c>
      <c r="AW1733" s="99">
        <f>SUMIFS(通讯通路门店!$AB:$AB,通讯通路门店!$S:$S,$G1733)</f>
        <v>0</v>
      </c>
      <c r="AX1733" s="99">
        <f>SUMIFS(通讯通路门店!$X:$X,通讯通路门店!$S:$S,$G1733)</f>
        <v>0</v>
      </c>
      <c r="AY1733" s="99">
        <f>SUMIFS(通讯通路门店!$Y:$Y,通讯通路门店!$S:$S,$G1733)</f>
        <v>0</v>
      </c>
      <c r="AZ1733" s="99">
        <f>SUMIFS(通讯通路门店!$AA:$AA,通讯通路门店!$S:$S,$G1733)</f>
        <v>0</v>
      </c>
      <c r="BA1733" s="99">
        <f t="shared" si="138"/>
        <v>0</v>
      </c>
      <c r="BB1733" s="99">
        <f t="shared" si="139"/>
        <v>0</v>
      </c>
      <c r="BC1733" s="99">
        <f>SUMIFS(通讯通路门店!$W:$W,通讯通路门店!$S:$S,$G1733,通讯通路门店!$J:$J,"荣耀体验店")+SUMIFS(通讯通路门店!$W:$W,通讯通路门店!$S:$S,$G1733,通讯通路门店!$J:$J,"荣耀授权专卖店")</f>
        <v>0</v>
      </c>
      <c r="BD1733" s="99">
        <f>SUMIFS(通讯通路门店!$Z:$Z,通讯通路门店!$S:$S,$G1733,通讯通路门店!$J:$J,"VIVO体验店")</f>
        <v>0</v>
      </c>
      <c r="BE1733" s="99">
        <f>SUMIFS(通讯通路门店!$AB:$AB,通讯通路门店!$S:$S,$G1733,通讯通路门店!$J:$J,"OPPO体验店")</f>
        <v>0</v>
      </c>
      <c r="BF1733" s="99">
        <f>SUMIFS(通讯通路门店!$X:$X,通讯通路门店!$S:$S,$G1733,通讯通路门店!$J:$J,"华为授权体验店")+SUMIFS(通讯通路门店!$AA:$AA,通讯通路门店!$S:$S,$G1733,通讯通路门店!$J:$J,"华为堡垒店")</f>
        <v>0</v>
      </c>
      <c r="BG1733" s="99">
        <f>SUMIFS(通讯通路门店!$Y:$Y,通讯通路门店!$S:$S,$G1733,通讯通路门店!$J:$J,"小米体验店")</f>
        <v>0</v>
      </c>
      <c r="BH1733" s="99">
        <f>SUMIFS(通讯通路门店!$AA:$AA,通讯通路门店!$S:$S,$G1733,通讯通路门店!$J:$J,"苹果体验店")</f>
        <v>0</v>
      </c>
      <c r="BI1733" s="99">
        <f>SUMIFS(通讯通路门店!$K:$K,通讯通路门店!$S:$S,$G1733,通讯通路门店!$J:$J,"其他品牌专卖店")</f>
        <v>0</v>
      </c>
      <c r="BJ1733" s="99">
        <f>SUMIFS(通讯通路门店!$AC:$AC,通讯通路门店!$S:$S,$G1733)</f>
        <v>0</v>
      </c>
      <c r="BK1733" s="99">
        <f>SUMIFS(通讯通路门店!$AD:$AD,通讯通路门店!$S:$S,$G1733)</f>
        <v>0</v>
      </c>
      <c r="BL1733" s="99">
        <f>SUMIFS(通讯通路门店!$AE:$AE,通讯通路门店!$S:$S,$G1733)</f>
        <v>0</v>
      </c>
      <c r="BM1733" s="99">
        <f>SUMIFS(通讯通路门店!$AF:$AF,通讯通路门店!$S:$S,$G1733)</f>
        <v>0</v>
      </c>
      <c r="BN1733" s="99">
        <f>SUMIFS(通讯通路门店!$AG:$AG,通讯通路门店!$S:$S,$G1733)</f>
        <v>0</v>
      </c>
      <c r="BO1733" s="99">
        <f>SUMIFS(通讯通路门店!$AH:$AH,通讯通路门店!$S:$S,$G1733)</f>
        <v>0</v>
      </c>
      <c r="BP1733" s="99">
        <f>SUMIFS(通讯通路门店!$AI:$AI,通讯通路门店!$S:$S,$G1733)</f>
        <v>0</v>
      </c>
      <c r="BQ1733" s="83"/>
    </row>
    <row r="1734" spans="1:69">
      <c r="A1734" s="99" t="str">
        <f>IFERROR(_xlfn.XLOOKUP($G1734,通讯通路门店!$S$4:$S$993933,通讯通路门店!$A$4:$A$993933,0,0),"")</f>
        <v>海南省</v>
      </c>
      <c r="B1734" s="99" t="str">
        <f>IFERROR(_xlfn.XLOOKUP($G1734,通讯通路门店!$S$4:$S$993933,通讯通路门店!$B$4:$B$993933,0,0),"")</f>
        <v>昌江黎族自治县</v>
      </c>
      <c r="C1734" s="99" t="str">
        <f>IFERROR(_xlfn.XLOOKUP($G1734,通讯通路门店!$S$4:$S$993933,通讯通路门店!$C$4:$C$993933,0,0),"")</f>
        <v>昌江黎族自治县</v>
      </c>
      <c r="D1734" s="99" t="str">
        <f>IFERROR(_xlfn.XLOOKUP($G1734,通讯通路门店!$S$4:$S$993933,通讯通路门店!$D$4:$D$993933,0,0),"")</f>
        <v>叉河镇</v>
      </c>
      <c r="E1734" s="83"/>
      <c r="F1734" s="83"/>
      <c r="G1734" s="101"/>
      <c r="H1734" s="102">
        <f>IFERROR(_xlfn.XLOOKUP($G1734,通讯通路门店!$S$4:$S$993933,通讯通路门店!$R$4:$R$993933,0,0),"")</f>
        <v>0</v>
      </c>
      <c r="I1734" s="83"/>
      <c r="J1734" s="83"/>
      <c r="K1734" s="83"/>
      <c r="L1734" s="83"/>
      <c r="M1734" s="83"/>
      <c r="N1734" s="83"/>
      <c r="O1734" s="83"/>
      <c r="P1734" s="83"/>
      <c r="Q1734" s="83"/>
      <c r="R1734" s="83"/>
      <c r="S1734" s="83"/>
      <c r="T1734" s="83"/>
      <c r="U1734" s="99">
        <f>COUNTIF(通讯通路门店!$S:$S,$G1734)</f>
        <v>0</v>
      </c>
      <c r="V1734" s="99">
        <f>COUNTIFS(通讯通路门店!$S:$S,$G1734,通讯通路门店!$J:$J,"综合卖场")</f>
        <v>0</v>
      </c>
      <c r="W1734" s="99">
        <f>SUMIFS(通讯通路门店!$AJ:$AJ,通讯通路门店!$S:$S,通讯客户沙盘!$G1734)</f>
        <v>0</v>
      </c>
      <c r="X1734" s="99">
        <f t="shared" si="135"/>
        <v>0</v>
      </c>
      <c r="Y1734" s="99">
        <f>COUNTIFS(通讯通路门店!$S:$S,$G1734,通讯通路门店!$J:$J,"荣耀体验店")+COUNTIFS(通讯通路门店!$S:$S,$G1734,通讯通路门店!$J:$J,"荣耀授权专卖店")</f>
        <v>0</v>
      </c>
      <c r="Z1734" s="99">
        <f>COUNTIFS(通讯通路门店!$S:$S,$G1734,通讯通路门店!$J:$J,"VIVO体验店")</f>
        <v>0</v>
      </c>
      <c r="AA1734" s="99">
        <f>COUNTIFS(通讯通路门店!$S:$S,$G1734,通讯通路门店!$J:$J,"OPPO体验店")</f>
        <v>0</v>
      </c>
      <c r="AB1734" s="99">
        <f>COUNTIFS(通讯通路门店!$S:$S,$G1734,通讯通路门店!$J:$J,"华为授权体验店")+COUNTIFS(通讯通路门店!$S:$S,$G1734,通讯通路门店!$J:$J,"华为堡垒店")</f>
        <v>0</v>
      </c>
      <c r="AC1734" s="99">
        <f>COUNTIFS(通讯通路门店!$S:$S,$G1734,通讯通路门店!$J:$J,"小米体验店")</f>
        <v>0</v>
      </c>
      <c r="AD1734" s="99">
        <f>COUNTIFS(通讯通路门店!$S:$S,$G1734,通讯通路门店!$J:$J,"苹果体验店")</f>
        <v>0</v>
      </c>
      <c r="AE1734" s="99">
        <f>COUNTIFS(通讯通路门店!$S:$S,$G1734,通讯通路门店!$J:$J,"其他品牌专卖店")</f>
        <v>0</v>
      </c>
      <c r="AF1734" s="99">
        <f>SUMIFS(通讯通路门店!$BI:$BI,通讯通路门店!$S:$S,$G1734)</f>
        <v>0</v>
      </c>
      <c r="AG1734" s="99">
        <f>SUMIFS(通讯通路门店!$BH:$BH,通讯通路门店!$S:$S,$G1734)</f>
        <v>0</v>
      </c>
      <c r="AH1734" s="99">
        <f t="shared" si="136"/>
        <v>0</v>
      </c>
      <c r="AI1734" s="99">
        <f>SUMIFS(通讯通路门店!$BB:$BB,通讯通路门店!$S:$S,$G1734)</f>
        <v>0</v>
      </c>
      <c r="AJ1734" s="99">
        <f>SUMIFS(通讯通路门店!$BE:$BE,通讯通路门店!$S:$S,$G1734)</f>
        <v>0</v>
      </c>
      <c r="AK1734" s="99">
        <f>SUMIFS(通讯通路门店!$BG:$BG,通讯通路门店!$S:$S,$G1734)</f>
        <v>0</v>
      </c>
      <c r="AL1734" s="99">
        <f>SUMIFS(通讯通路门店!$BC:$BC,通讯通路门店!$S:$S,$G1734)</f>
        <v>0</v>
      </c>
      <c r="AM1734" s="99">
        <f>SUMIFS(通讯通路门店!$BD:$BD,通讯通路门店!$S:$S,$G1734)</f>
        <v>0</v>
      </c>
      <c r="AN1734" s="99">
        <f>SUMIFS(通讯通路门店!$BF:$BF,通讯通路门店!$S:$S,$G1734)</f>
        <v>0</v>
      </c>
      <c r="AO1734" s="99">
        <f t="shared" si="137"/>
        <v>0</v>
      </c>
      <c r="AP1734" s="99">
        <f>SUMIFS(通讯通路门店!$K:$K,通讯通路门店!$S:$S,$G1734)</f>
        <v>0</v>
      </c>
      <c r="AQ1734" s="83"/>
      <c r="AR1734" s="99">
        <f>SUMIFS(通讯通路门店!$T:$T,通讯通路门店!$S:$S,$G1734)</f>
        <v>0</v>
      </c>
      <c r="AS1734" s="99">
        <f>SUMIFS(通讯通路门店!$U:$U,通讯通路门店!$S:$S,$G1734)</f>
        <v>0</v>
      </c>
      <c r="AT1734" s="99">
        <f>SUMIFS(通讯通路门店!$V:$V,通讯通路门店!$S:$S,$G1734)</f>
        <v>0</v>
      </c>
      <c r="AU1734" s="99">
        <f>SUMIFS(通讯通路门店!$W:$W,通讯通路门店!$S:$S,$G1734)</f>
        <v>0</v>
      </c>
      <c r="AV1734" s="99">
        <f>SUMIFS(通讯通路门店!$Z:$Z,通讯通路门店!$S:$S,$G1734)</f>
        <v>0</v>
      </c>
      <c r="AW1734" s="99">
        <f>SUMIFS(通讯通路门店!$AB:$AB,通讯通路门店!$S:$S,$G1734)</f>
        <v>0</v>
      </c>
      <c r="AX1734" s="99">
        <f>SUMIFS(通讯通路门店!$X:$X,通讯通路门店!$S:$S,$G1734)</f>
        <v>0</v>
      </c>
      <c r="AY1734" s="99">
        <f>SUMIFS(通讯通路门店!$Y:$Y,通讯通路门店!$S:$S,$G1734)</f>
        <v>0</v>
      </c>
      <c r="AZ1734" s="99">
        <f>SUMIFS(通讯通路门店!$AA:$AA,通讯通路门店!$S:$S,$G1734)</f>
        <v>0</v>
      </c>
      <c r="BA1734" s="99">
        <f t="shared" si="138"/>
        <v>0</v>
      </c>
      <c r="BB1734" s="99">
        <f t="shared" si="139"/>
        <v>0</v>
      </c>
      <c r="BC1734" s="99">
        <f>SUMIFS(通讯通路门店!$W:$W,通讯通路门店!$S:$S,$G1734,通讯通路门店!$J:$J,"荣耀体验店")+SUMIFS(通讯通路门店!$W:$W,通讯通路门店!$S:$S,$G1734,通讯通路门店!$J:$J,"荣耀授权专卖店")</f>
        <v>0</v>
      </c>
      <c r="BD1734" s="99">
        <f>SUMIFS(通讯通路门店!$Z:$Z,通讯通路门店!$S:$S,$G1734,通讯通路门店!$J:$J,"VIVO体验店")</f>
        <v>0</v>
      </c>
      <c r="BE1734" s="99">
        <f>SUMIFS(通讯通路门店!$AB:$AB,通讯通路门店!$S:$S,$G1734,通讯通路门店!$J:$J,"OPPO体验店")</f>
        <v>0</v>
      </c>
      <c r="BF1734" s="99">
        <f>SUMIFS(通讯通路门店!$X:$X,通讯通路门店!$S:$S,$G1734,通讯通路门店!$J:$J,"华为授权体验店")+SUMIFS(通讯通路门店!$AA:$AA,通讯通路门店!$S:$S,$G1734,通讯通路门店!$J:$J,"华为堡垒店")</f>
        <v>0</v>
      </c>
      <c r="BG1734" s="99">
        <f>SUMIFS(通讯通路门店!$Y:$Y,通讯通路门店!$S:$S,$G1734,通讯通路门店!$J:$J,"小米体验店")</f>
        <v>0</v>
      </c>
      <c r="BH1734" s="99">
        <f>SUMIFS(通讯通路门店!$AA:$AA,通讯通路门店!$S:$S,$G1734,通讯通路门店!$J:$J,"苹果体验店")</f>
        <v>0</v>
      </c>
      <c r="BI1734" s="99">
        <f>SUMIFS(通讯通路门店!$K:$K,通讯通路门店!$S:$S,$G1734,通讯通路门店!$J:$J,"其他品牌专卖店")</f>
        <v>0</v>
      </c>
      <c r="BJ1734" s="99">
        <f>SUMIFS(通讯通路门店!$AC:$AC,通讯通路门店!$S:$S,$G1734)</f>
        <v>0</v>
      </c>
      <c r="BK1734" s="99">
        <f>SUMIFS(通讯通路门店!$AD:$AD,通讯通路门店!$S:$S,$G1734)</f>
        <v>0</v>
      </c>
      <c r="BL1734" s="99">
        <f>SUMIFS(通讯通路门店!$AE:$AE,通讯通路门店!$S:$S,$G1734)</f>
        <v>0</v>
      </c>
      <c r="BM1734" s="99">
        <f>SUMIFS(通讯通路门店!$AF:$AF,通讯通路门店!$S:$S,$G1734)</f>
        <v>0</v>
      </c>
      <c r="BN1734" s="99">
        <f>SUMIFS(通讯通路门店!$AG:$AG,通讯通路门店!$S:$S,$G1734)</f>
        <v>0</v>
      </c>
      <c r="BO1734" s="99">
        <f>SUMIFS(通讯通路门店!$AH:$AH,通讯通路门店!$S:$S,$G1734)</f>
        <v>0</v>
      </c>
      <c r="BP1734" s="99">
        <f>SUMIFS(通讯通路门店!$AI:$AI,通讯通路门店!$S:$S,$G1734)</f>
        <v>0</v>
      </c>
      <c r="BQ1734" s="83"/>
    </row>
    <row r="1735" spans="1:69">
      <c r="A1735" s="99" t="str">
        <f>IFERROR(_xlfn.XLOOKUP($G1735,通讯通路门店!$S$4:$S$993933,通讯通路门店!$A$4:$A$993933,0,0),"")</f>
        <v>海南省</v>
      </c>
      <c r="B1735" s="99" t="str">
        <f>IFERROR(_xlfn.XLOOKUP($G1735,通讯通路门店!$S$4:$S$993933,通讯通路门店!$B$4:$B$993933,0,0),"")</f>
        <v>昌江黎族自治县</v>
      </c>
      <c r="C1735" s="99" t="str">
        <f>IFERROR(_xlfn.XLOOKUP($G1735,通讯通路门店!$S$4:$S$993933,通讯通路门店!$C$4:$C$993933,0,0),"")</f>
        <v>昌江黎族自治县</v>
      </c>
      <c r="D1735" s="99" t="str">
        <f>IFERROR(_xlfn.XLOOKUP($G1735,通讯通路门店!$S$4:$S$993933,通讯通路门店!$D$4:$D$993933,0,0),"")</f>
        <v>叉河镇</v>
      </c>
      <c r="E1735" s="83"/>
      <c r="F1735" s="83"/>
      <c r="G1735" s="101"/>
      <c r="H1735" s="102">
        <f>IFERROR(_xlfn.XLOOKUP($G1735,通讯通路门店!$S$4:$S$993933,通讯通路门店!$R$4:$R$993933,0,0),"")</f>
        <v>0</v>
      </c>
      <c r="I1735" s="83"/>
      <c r="J1735" s="83"/>
      <c r="K1735" s="83"/>
      <c r="L1735" s="83"/>
      <c r="M1735" s="83"/>
      <c r="N1735" s="83"/>
      <c r="O1735" s="83"/>
      <c r="P1735" s="83"/>
      <c r="Q1735" s="83"/>
      <c r="R1735" s="83"/>
      <c r="S1735" s="83"/>
      <c r="T1735" s="83"/>
      <c r="U1735" s="99">
        <f>COUNTIF(通讯通路门店!$S:$S,$G1735)</f>
        <v>0</v>
      </c>
      <c r="V1735" s="99">
        <f>COUNTIFS(通讯通路门店!$S:$S,$G1735,通讯通路门店!$J:$J,"综合卖场")</f>
        <v>0</v>
      </c>
      <c r="W1735" s="99">
        <f>SUMIFS(通讯通路门店!$AJ:$AJ,通讯通路门店!$S:$S,通讯客户沙盘!$G1735)</f>
        <v>0</v>
      </c>
      <c r="X1735" s="99">
        <f t="shared" si="135"/>
        <v>0</v>
      </c>
      <c r="Y1735" s="99">
        <f>COUNTIFS(通讯通路门店!$S:$S,$G1735,通讯通路门店!$J:$J,"荣耀体验店")+COUNTIFS(通讯通路门店!$S:$S,$G1735,通讯通路门店!$J:$J,"荣耀授权专卖店")</f>
        <v>0</v>
      </c>
      <c r="Z1735" s="99">
        <f>COUNTIFS(通讯通路门店!$S:$S,$G1735,通讯通路门店!$J:$J,"VIVO体验店")</f>
        <v>0</v>
      </c>
      <c r="AA1735" s="99">
        <f>COUNTIFS(通讯通路门店!$S:$S,$G1735,通讯通路门店!$J:$J,"OPPO体验店")</f>
        <v>0</v>
      </c>
      <c r="AB1735" s="99">
        <f>COUNTIFS(通讯通路门店!$S:$S,$G1735,通讯通路门店!$J:$J,"华为授权体验店")+COUNTIFS(通讯通路门店!$S:$S,$G1735,通讯通路门店!$J:$J,"华为堡垒店")</f>
        <v>0</v>
      </c>
      <c r="AC1735" s="99">
        <f>COUNTIFS(通讯通路门店!$S:$S,$G1735,通讯通路门店!$J:$J,"小米体验店")</f>
        <v>0</v>
      </c>
      <c r="AD1735" s="99">
        <f>COUNTIFS(通讯通路门店!$S:$S,$G1735,通讯通路门店!$J:$J,"苹果体验店")</f>
        <v>0</v>
      </c>
      <c r="AE1735" s="99">
        <f>COUNTIFS(通讯通路门店!$S:$S,$G1735,通讯通路门店!$J:$J,"其他品牌专卖店")</f>
        <v>0</v>
      </c>
      <c r="AF1735" s="99">
        <f>SUMIFS(通讯通路门店!$BI:$BI,通讯通路门店!$S:$S,$G1735)</f>
        <v>0</v>
      </c>
      <c r="AG1735" s="99">
        <f>SUMIFS(通讯通路门店!$BH:$BH,通讯通路门店!$S:$S,$G1735)</f>
        <v>0</v>
      </c>
      <c r="AH1735" s="99">
        <f t="shared" si="136"/>
        <v>0</v>
      </c>
      <c r="AI1735" s="99">
        <f>SUMIFS(通讯通路门店!$BB:$BB,通讯通路门店!$S:$S,$G1735)</f>
        <v>0</v>
      </c>
      <c r="AJ1735" s="99">
        <f>SUMIFS(通讯通路门店!$BE:$BE,通讯通路门店!$S:$S,$G1735)</f>
        <v>0</v>
      </c>
      <c r="AK1735" s="99">
        <f>SUMIFS(通讯通路门店!$BG:$BG,通讯通路门店!$S:$S,$G1735)</f>
        <v>0</v>
      </c>
      <c r="AL1735" s="99">
        <f>SUMIFS(通讯通路门店!$BC:$BC,通讯通路门店!$S:$S,$G1735)</f>
        <v>0</v>
      </c>
      <c r="AM1735" s="99">
        <f>SUMIFS(通讯通路门店!$BD:$BD,通讯通路门店!$S:$S,$G1735)</f>
        <v>0</v>
      </c>
      <c r="AN1735" s="99">
        <f>SUMIFS(通讯通路门店!$BF:$BF,通讯通路门店!$S:$S,$G1735)</f>
        <v>0</v>
      </c>
      <c r="AO1735" s="99">
        <f t="shared" si="137"/>
        <v>0</v>
      </c>
      <c r="AP1735" s="99">
        <f>SUMIFS(通讯通路门店!$K:$K,通讯通路门店!$S:$S,$G1735)</f>
        <v>0</v>
      </c>
      <c r="AQ1735" s="83"/>
      <c r="AR1735" s="99">
        <f>SUMIFS(通讯通路门店!$T:$T,通讯通路门店!$S:$S,$G1735)</f>
        <v>0</v>
      </c>
      <c r="AS1735" s="99">
        <f>SUMIFS(通讯通路门店!$U:$U,通讯通路门店!$S:$S,$G1735)</f>
        <v>0</v>
      </c>
      <c r="AT1735" s="99">
        <f>SUMIFS(通讯通路门店!$V:$V,通讯通路门店!$S:$S,$G1735)</f>
        <v>0</v>
      </c>
      <c r="AU1735" s="99">
        <f>SUMIFS(通讯通路门店!$W:$W,通讯通路门店!$S:$S,$G1735)</f>
        <v>0</v>
      </c>
      <c r="AV1735" s="99">
        <f>SUMIFS(通讯通路门店!$Z:$Z,通讯通路门店!$S:$S,$G1735)</f>
        <v>0</v>
      </c>
      <c r="AW1735" s="99">
        <f>SUMIFS(通讯通路门店!$AB:$AB,通讯通路门店!$S:$S,$G1735)</f>
        <v>0</v>
      </c>
      <c r="AX1735" s="99">
        <f>SUMIFS(通讯通路门店!$X:$X,通讯通路门店!$S:$S,$G1735)</f>
        <v>0</v>
      </c>
      <c r="AY1735" s="99">
        <f>SUMIFS(通讯通路门店!$Y:$Y,通讯通路门店!$S:$S,$G1735)</f>
        <v>0</v>
      </c>
      <c r="AZ1735" s="99">
        <f>SUMIFS(通讯通路门店!$AA:$AA,通讯通路门店!$S:$S,$G1735)</f>
        <v>0</v>
      </c>
      <c r="BA1735" s="99">
        <f t="shared" si="138"/>
        <v>0</v>
      </c>
      <c r="BB1735" s="99">
        <f t="shared" si="139"/>
        <v>0</v>
      </c>
      <c r="BC1735" s="99">
        <f>SUMIFS(通讯通路门店!$W:$W,通讯通路门店!$S:$S,$G1735,通讯通路门店!$J:$J,"荣耀体验店")+SUMIFS(通讯通路门店!$W:$W,通讯通路门店!$S:$S,$G1735,通讯通路门店!$J:$J,"荣耀授权专卖店")</f>
        <v>0</v>
      </c>
      <c r="BD1735" s="99">
        <f>SUMIFS(通讯通路门店!$Z:$Z,通讯通路门店!$S:$S,$G1735,通讯通路门店!$J:$J,"VIVO体验店")</f>
        <v>0</v>
      </c>
      <c r="BE1735" s="99">
        <f>SUMIFS(通讯通路门店!$AB:$AB,通讯通路门店!$S:$S,$G1735,通讯通路门店!$J:$J,"OPPO体验店")</f>
        <v>0</v>
      </c>
      <c r="BF1735" s="99">
        <f>SUMIFS(通讯通路门店!$X:$X,通讯通路门店!$S:$S,$G1735,通讯通路门店!$J:$J,"华为授权体验店")+SUMIFS(通讯通路门店!$AA:$AA,通讯通路门店!$S:$S,$G1735,通讯通路门店!$J:$J,"华为堡垒店")</f>
        <v>0</v>
      </c>
      <c r="BG1735" s="99">
        <f>SUMIFS(通讯通路门店!$Y:$Y,通讯通路门店!$S:$S,$G1735,通讯通路门店!$J:$J,"小米体验店")</f>
        <v>0</v>
      </c>
      <c r="BH1735" s="99">
        <f>SUMIFS(通讯通路门店!$AA:$AA,通讯通路门店!$S:$S,$G1735,通讯通路门店!$J:$J,"苹果体验店")</f>
        <v>0</v>
      </c>
      <c r="BI1735" s="99">
        <f>SUMIFS(通讯通路门店!$K:$K,通讯通路门店!$S:$S,$G1735,通讯通路门店!$J:$J,"其他品牌专卖店")</f>
        <v>0</v>
      </c>
      <c r="BJ1735" s="99">
        <f>SUMIFS(通讯通路门店!$AC:$AC,通讯通路门店!$S:$S,$G1735)</f>
        <v>0</v>
      </c>
      <c r="BK1735" s="99">
        <f>SUMIFS(通讯通路门店!$AD:$AD,通讯通路门店!$S:$S,$G1735)</f>
        <v>0</v>
      </c>
      <c r="BL1735" s="99">
        <f>SUMIFS(通讯通路门店!$AE:$AE,通讯通路门店!$S:$S,$G1735)</f>
        <v>0</v>
      </c>
      <c r="BM1735" s="99">
        <f>SUMIFS(通讯通路门店!$AF:$AF,通讯通路门店!$S:$S,$G1735)</f>
        <v>0</v>
      </c>
      <c r="BN1735" s="99">
        <f>SUMIFS(通讯通路门店!$AG:$AG,通讯通路门店!$S:$S,$G1735)</f>
        <v>0</v>
      </c>
      <c r="BO1735" s="99">
        <f>SUMIFS(通讯通路门店!$AH:$AH,通讯通路门店!$S:$S,$G1735)</f>
        <v>0</v>
      </c>
      <c r="BP1735" s="99">
        <f>SUMIFS(通讯通路门店!$AI:$AI,通讯通路门店!$S:$S,$G1735)</f>
        <v>0</v>
      </c>
      <c r="BQ1735" s="83"/>
    </row>
    <row r="1736" spans="1:69">
      <c r="A1736" s="99" t="str">
        <f>IFERROR(_xlfn.XLOOKUP($G1736,通讯通路门店!$S$4:$S$993933,通讯通路门店!$A$4:$A$993933,0,0),"")</f>
        <v>海南省</v>
      </c>
      <c r="B1736" s="99" t="str">
        <f>IFERROR(_xlfn.XLOOKUP($G1736,通讯通路门店!$S$4:$S$993933,通讯通路门店!$B$4:$B$993933,0,0),"")</f>
        <v>昌江黎族自治县</v>
      </c>
      <c r="C1736" s="99" t="str">
        <f>IFERROR(_xlfn.XLOOKUP($G1736,通讯通路门店!$S$4:$S$993933,通讯通路门店!$C$4:$C$993933,0,0),"")</f>
        <v>昌江黎族自治县</v>
      </c>
      <c r="D1736" s="99" t="str">
        <f>IFERROR(_xlfn.XLOOKUP($G1736,通讯通路门店!$S$4:$S$993933,通讯通路门店!$D$4:$D$993933,0,0),"")</f>
        <v>叉河镇</v>
      </c>
      <c r="E1736" s="83"/>
      <c r="F1736" s="83"/>
      <c r="G1736" s="101"/>
      <c r="H1736" s="102">
        <f>IFERROR(_xlfn.XLOOKUP($G1736,通讯通路门店!$S$4:$S$993933,通讯通路门店!$R$4:$R$993933,0,0),"")</f>
        <v>0</v>
      </c>
      <c r="I1736" s="83"/>
      <c r="J1736" s="83"/>
      <c r="K1736" s="83"/>
      <c r="L1736" s="83"/>
      <c r="M1736" s="83"/>
      <c r="N1736" s="83"/>
      <c r="O1736" s="83"/>
      <c r="P1736" s="83"/>
      <c r="Q1736" s="83"/>
      <c r="R1736" s="83"/>
      <c r="S1736" s="83"/>
      <c r="T1736" s="83"/>
      <c r="U1736" s="99">
        <f>COUNTIF(通讯通路门店!$S:$S,$G1736)</f>
        <v>0</v>
      </c>
      <c r="V1736" s="99">
        <f>COUNTIFS(通讯通路门店!$S:$S,$G1736,通讯通路门店!$J:$J,"综合卖场")</f>
        <v>0</v>
      </c>
      <c r="W1736" s="99">
        <f>SUMIFS(通讯通路门店!$AJ:$AJ,通讯通路门店!$S:$S,通讯客户沙盘!$G1736)</f>
        <v>0</v>
      </c>
      <c r="X1736" s="99">
        <f t="shared" si="135"/>
        <v>0</v>
      </c>
      <c r="Y1736" s="99">
        <f>COUNTIFS(通讯通路门店!$S:$S,$G1736,通讯通路门店!$J:$J,"荣耀体验店")+COUNTIFS(通讯通路门店!$S:$S,$G1736,通讯通路门店!$J:$J,"荣耀授权专卖店")</f>
        <v>0</v>
      </c>
      <c r="Z1736" s="99">
        <f>COUNTIFS(通讯通路门店!$S:$S,$G1736,通讯通路门店!$J:$J,"VIVO体验店")</f>
        <v>0</v>
      </c>
      <c r="AA1736" s="99">
        <f>COUNTIFS(通讯通路门店!$S:$S,$G1736,通讯通路门店!$J:$J,"OPPO体验店")</f>
        <v>0</v>
      </c>
      <c r="AB1736" s="99">
        <f>COUNTIFS(通讯通路门店!$S:$S,$G1736,通讯通路门店!$J:$J,"华为授权体验店")+COUNTIFS(通讯通路门店!$S:$S,$G1736,通讯通路门店!$J:$J,"华为堡垒店")</f>
        <v>0</v>
      </c>
      <c r="AC1736" s="99">
        <f>COUNTIFS(通讯通路门店!$S:$S,$G1736,通讯通路门店!$J:$J,"小米体验店")</f>
        <v>0</v>
      </c>
      <c r="AD1736" s="99">
        <f>COUNTIFS(通讯通路门店!$S:$S,$G1736,通讯通路门店!$J:$J,"苹果体验店")</f>
        <v>0</v>
      </c>
      <c r="AE1736" s="99">
        <f>COUNTIFS(通讯通路门店!$S:$S,$G1736,通讯通路门店!$J:$J,"其他品牌专卖店")</f>
        <v>0</v>
      </c>
      <c r="AF1736" s="99">
        <f>SUMIFS(通讯通路门店!$BI:$BI,通讯通路门店!$S:$S,$G1736)</f>
        <v>0</v>
      </c>
      <c r="AG1736" s="99">
        <f>SUMIFS(通讯通路门店!$BH:$BH,通讯通路门店!$S:$S,$G1736)</f>
        <v>0</v>
      </c>
      <c r="AH1736" s="99">
        <f t="shared" si="136"/>
        <v>0</v>
      </c>
      <c r="AI1736" s="99">
        <f>SUMIFS(通讯通路门店!$BB:$BB,通讯通路门店!$S:$S,$G1736)</f>
        <v>0</v>
      </c>
      <c r="AJ1736" s="99">
        <f>SUMIFS(通讯通路门店!$BE:$BE,通讯通路门店!$S:$S,$G1736)</f>
        <v>0</v>
      </c>
      <c r="AK1736" s="99">
        <f>SUMIFS(通讯通路门店!$BG:$BG,通讯通路门店!$S:$S,$G1736)</f>
        <v>0</v>
      </c>
      <c r="AL1736" s="99">
        <f>SUMIFS(通讯通路门店!$BC:$BC,通讯通路门店!$S:$S,$G1736)</f>
        <v>0</v>
      </c>
      <c r="AM1736" s="99">
        <f>SUMIFS(通讯通路门店!$BD:$BD,通讯通路门店!$S:$S,$G1736)</f>
        <v>0</v>
      </c>
      <c r="AN1736" s="99">
        <f>SUMIFS(通讯通路门店!$BF:$BF,通讯通路门店!$S:$S,$G1736)</f>
        <v>0</v>
      </c>
      <c r="AO1736" s="99">
        <f t="shared" si="137"/>
        <v>0</v>
      </c>
      <c r="AP1736" s="99">
        <f>SUMIFS(通讯通路门店!$K:$K,通讯通路门店!$S:$S,$G1736)</f>
        <v>0</v>
      </c>
      <c r="AQ1736" s="83"/>
      <c r="AR1736" s="99">
        <f>SUMIFS(通讯通路门店!$T:$T,通讯通路门店!$S:$S,$G1736)</f>
        <v>0</v>
      </c>
      <c r="AS1736" s="99">
        <f>SUMIFS(通讯通路门店!$U:$U,通讯通路门店!$S:$S,$G1736)</f>
        <v>0</v>
      </c>
      <c r="AT1736" s="99">
        <f>SUMIFS(通讯通路门店!$V:$V,通讯通路门店!$S:$S,$G1736)</f>
        <v>0</v>
      </c>
      <c r="AU1736" s="99">
        <f>SUMIFS(通讯通路门店!$W:$W,通讯通路门店!$S:$S,$G1736)</f>
        <v>0</v>
      </c>
      <c r="AV1736" s="99">
        <f>SUMIFS(通讯通路门店!$Z:$Z,通讯通路门店!$S:$S,$G1736)</f>
        <v>0</v>
      </c>
      <c r="AW1736" s="99">
        <f>SUMIFS(通讯通路门店!$AB:$AB,通讯通路门店!$S:$S,$G1736)</f>
        <v>0</v>
      </c>
      <c r="AX1736" s="99">
        <f>SUMIFS(通讯通路门店!$X:$X,通讯通路门店!$S:$S,$G1736)</f>
        <v>0</v>
      </c>
      <c r="AY1736" s="99">
        <f>SUMIFS(通讯通路门店!$Y:$Y,通讯通路门店!$S:$S,$G1736)</f>
        <v>0</v>
      </c>
      <c r="AZ1736" s="99">
        <f>SUMIFS(通讯通路门店!$AA:$AA,通讯通路门店!$S:$S,$G1736)</f>
        <v>0</v>
      </c>
      <c r="BA1736" s="99">
        <f t="shared" si="138"/>
        <v>0</v>
      </c>
      <c r="BB1736" s="99">
        <f t="shared" si="139"/>
        <v>0</v>
      </c>
      <c r="BC1736" s="99">
        <f>SUMIFS(通讯通路门店!$W:$W,通讯通路门店!$S:$S,$G1736,通讯通路门店!$J:$J,"荣耀体验店")+SUMIFS(通讯通路门店!$W:$W,通讯通路门店!$S:$S,$G1736,通讯通路门店!$J:$J,"荣耀授权专卖店")</f>
        <v>0</v>
      </c>
      <c r="BD1736" s="99">
        <f>SUMIFS(通讯通路门店!$Z:$Z,通讯通路门店!$S:$S,$G1736,通讯通路门店!$J:$J,"VIVO体验店")</f>
        <v>0</v>
      </c>
      <c r="BE1736" s="99">
        <f>SUMIFS(通讯通路门店!$AB:$AB,通讯通路门店!$S:$S,$G1736,通讯通路门店!$J:$J,"OPPO体验店")</f>
        <v>0</v>
      </c>
      <c r="BF1736" s="99">
        <f>SUMIFS(通讯通路门店!$X:$X,通讯通路门店!$S:$S,$G1736,通讯通路门店!$J:$J,"华为授权体验店")+SUMIFS(通讯通路门店!$AA:$AA,通讯通路门店!$S:$S,$G1736,通讯通路门店!$J:$J,"华为堡垒店")</f>
        <v>0</v>
      </c>
      <c r="BG1736" s="99">
        <f>SUMIFS(通讯通路门店!$Y:$Y,通讯通路门店!$S:$S,$G1736,通讯通路门店!$J:$J,"小米体验店")</f>
        <v>0</v>
      </c>
      <c r="BH1736" s="99">
        <f>SUMIFS(通讯通路门店!$AA:$AA,通讯通路门店!$S:$S,$G1736,通讯通路门店!$J:$J,"苹果体验店")</f>
        <v>0</v>
      </c>
      <c r="BI1736" s="99">
        <f>SUMIFS(通讯通路门店!$K:$K,通讯通路门店!$S:$S,$G1736,通讯通路门店!$J:$J,"其他品牌专卖店")</f>
        <v>0</v>
      </c>
      <c r="BJ1736" s="99">
        <f>SUMIFS(通讯通路门店!$AC:$AC,通讯通路门店!$S:$S,$G1736)</f>
        <v>0</v>
      </c>
      <c r="BK1736" s="99">
        <f>SUMIFS(通讯通路门店!$AD:$AD,通讯通路门店!$S:$S,$G1736)</f>
        <v>0</v>
      </c>
      <c r="BL1736" s="99">
        <f>SUMIFS(通讯通路门店!$AE:$AE,通讯通路门店!$S:$S,$G1736)</f>
        <v>0</v>
      </c>
      <c r="BM1736" s="99">
        <f>SUMIFS(通讯通路门店!$AF:$AF,通讯通路门店!$S:$S,$G1736)</f>
        <v>0</v>
      </c>
      <c r="BN1736" s="99">
        <f>SUMIFS(通讯通路门店!$AG:$AG,通讯通路门店!$S:$S,$G1736)</f>
        <v>0</v>
      </c>
      <c r="BO1736" s="99">
        <f>SUMIFS(通讯通路门店!$AH:$AH,通讯通路门店!$S:$S,$G1736)</f>
        <v>0</v>
      </c>
      <c r="BP1736" s="99">
        <f>SUMIFS(通讯通路门店!$AI:$AI,通讯通路门店!$S:$S,$G1736)</f>
        <v>0</v>
      </c>
      <c r="BQ1736" s="83"/>
    </row>
    <row r="1737" spans="1:69">
      <c r="A1737" s="99" t="str">
        <f>IFERROR(_xlfn.XLOOKUP($G1737,通讯通路门店!$S$4:$S$993933,通讯通路门店!$A$4:$A$993933,0,0),"")</f>
        <v>海南省</v>
      </c>
      <c r="B1737" s="99" t="str">
        <f>IFERROR(_xlfn.XLOOKUP($G1737,通讯通路门店!$S$4:$S$993933,通讯通路门店!$B$4:$B$993933,0,0),"")</f>
        <v>昌江黎族自治县</v>
      </c>
      <c r="C1737" s="99" t="str">
        <f>IFERROR(_xlfn.XLOOKUP($G1737,通讯通路门店!$S$4:$S$993933,通讯通路门店!$C$4:$C$993933,0,0),"")</f>
        <v>昌江黎族自治县</v>
      </c>
      <c r="D1737" s="99" t="str">
        <f>IFERROR(_xlfn.XLOOKUP($G1737,通讯通路门店!$S$4:$S$993933,通讯通路门店!$D$4:$D$993933,0,0),"")</f>
        <v>叉河镇</v>
      </c>
      <c r="E1737" s="83"/>
      <c r="F1737" s="83"/>
      <c r="G1737" s="101"/>
      <c r="H1737" s="102">
        <f>IFERROR(_xlfn.XLOOKUP($G1737,通讯通路门店!$S$4:$S$993933,通讯通路门店!$R$4:$R$993933,0,0),"")</f>
        <v>0</v>
      </c>
      <c r="I1737" s="83"/>
      <c r="J1737" s="83"/>
      <c r="K1737" s="83"/>
      <c r="L1737" s="83"/>
      <c r="M1737" s="83"/>
      <c r="N1737" s="83"/>
      <c r="O1737" s="83"/>
      <c r="P1737" s="83"/>
      <c r="Q1737" s="83"/>
      <c r="R1737" s="83"/>
      <c r="S1737" s="83"/>
      <c r="T1737" s="83"/>
      <c r="U1737" s="99">
        <f>COUNTIF(通讯通路门店!$S:$S,$G1737)</f>
        <v>0</v>
      </c>
      <c r="V1737" s="99">
        <f>COUNTIFS(通讯通路门店!$S:$S,$G1737,通讯通路门店!$J:$J,"综合卖场")</f>
        <v>0</v>
      </c>
      <c r="W1737" s="99">
        <f>SUMIFS(通讯通路门店!$AJ:$AJ,通讯通路门店!$S:$S,通讯客户沙盘!$G1737)</f>
        <v>0</v>
      </c>
      <c r="X1737" s="99">
        <f t="shared" si="135"/>
        <v>0</v>
      </c>
      <c r="Y1737" s="99">
        <f>COUNTIFS(通讯通路门店!$S:$S,$G1737,通讯通路门店!$J:$J,"荣耀体验店")+COUNTIFS(通讯通路门店!$S:$S,$G1737,通讯通路门店!$J:$J,"荣耀授权专卖店")</f>
        <v>0</v>
      </c>
      <c r="Z1737" s="99">
        <f>COUNTIFS(通讯通路门店!$S:$S,$G1737,通讯通路门店!$J:$J,"VIVO体验店")</f>
        <v>0</v>
      </c>
      <c r="AA1737" s="99">
        <f>COUNTIFS(通讯通路门店!$S:$S,$G1737,通讯通路门店!$J:$J,"OPPO体验店")</f>
        <v>0</v>
      </c>
      <c r="AB1737" s="99">
        <f>COUNTIFS(通讯通路门店!$S:$S,$G1737,通讯通路门店!$J:$J,"华为授权体验店")+COUNTIFS(通讯通路门店!$S:$S,$G1737,通讯通路门店!$J:$J,"华为堡垒店")</f>
        <v>0</v>
      </c>
      <c r="AC1737" s="99">
        <f>COUNTIFS(通讯通路门店!$S:$S,$G1737,通讯通路门店!$J:$J,"小米体验店")</f>
        <v>0</v>
      </c>
      <c r="AD1737" s="99">
        <f>COUNTIFS(通讯通路门店!$S:$S,$G1737,通讯通路门店!$J:$J,"苹果体验店")</f>
        <v>0</v>
      </c>
      <c r="AE1737" s="99">
        <f>COUNTIFS(通讯通路门店!$S:$S,$G1737,通讯通路门店!$J:$J,"其他品牌专卖店")</f>
        <v>0</v>
      </c>
      <c r="AF1737" s="99">
        <f>SUMIFS(通讯通路门店!$BI:$BI,通讯通路门店!$S:$S,$G1737)</f>
        <v>0</v>
      </c>
      <c r="AG1737" s="99">
        <f>SUMIFS(通讯通路门店!$BH:$BH,通讯通路门店!$S:$S,$G1737)</f>
        <v>0</v>
      </c>
      <c r="AH1737" s="99">
        <f t="shared" si="136"/>
        <v>0</v>
      </c>
      <c r="AI1737" s="99">
        <f>SUMIFS(通讯通路门店!$BB:$BB,通讯通路门店!$S:$S,$G1737)</f>
        <v>0</v>
      </c>
      <c r="AJ1737" s="99">
        <f>SUMIFS(通讯通路门店!$BE:$BE,通讯通路门店!$S:$S,$G1737)</f>
        <v>0</v>
      </c>
      <c r="AK1737" s="99">
        <f>SUMIFS(通讯通路门店!$BG:$BG,通讯通路门店!$S:$S,$G1737)</f>
        <v>0</v>
      </c>
      <c r="AL1737" s="99">
        <f>SUMIFS(通讯通路门店!$BC:$BC,通讯通路门店!$S:$S,$G1737)</f>
        <v>0</v>
      </c>
      <c r="AM1737" s="99">
        <f>SUMIFS(通讯通路门店!$BD:$BD,通讯通路门店!$S:$S,$G1737)</f>
        <v>0</v>
      </c>
      <c r="AN1737" s="99">
        <f>SUMIFS(通讯通路门店!$BF:$BF,通讯通路门店!$S:$S,$G1737)</f>
        <v>0</v>
      </c>
      <c r="AO1737" s="99">
        <f t="shared" si="137"/>
        <v>0</v>
      </c>
      <c r="AP1737" s="99">
        <f>SUMIFS(通讯通路门店!$K:$K,通讯通路门店!$S:$S,$G1737)</f>
        <v>0</v>
      </c>
      <c r="AQ1737" s="83"/>
      <c r="AR1737" s="99">
        <f>SUMIFS(通讯通路门店!$T:$T,通讯通路门店!$S:$S,$G1737)</f>
        <v>0</v>
      </c>
      <c r="AS1737" s="99">
        <f>SUMIFS(通讯通路门店!$U:$U,通讯通路门店!$S:$S,$G1737)</f>
        <v>0</v>
      </c>
      <c r="AT1737" s="99">
        <f>SUMIFS(通讯通路门店!$V:$V,通讯通路门店!$S:$S,$G1737)</f>
        <v>0</v>
      </c>
      <c r="AU1737" s="99">
        <f>SUMIFS(通讯通路门店!$W:$W,通讯通路门店!$S:$S,$G1737)</f>
        <v>0</v>
      </c>
      <c r="AV1737" s="99">
        <f>SUMIFS(通讯通路门店!$Z:$Z,通讯通路门店!$S:$S,$G1737)</f>
        <v>0</v>
      </c>
      <c r="AW1737" s="99">
        <f>SUMIFS(通讯通路门店!$AB:$AB,通讯通路门店!$S:$S,$G1737)</f>
        <v>0</v>
      </c>
      <c r="AX1737" s="99">
        <f>SUMIFS(通讯通路门店!$X:$X,通讯通路门店!$S:$S,$G1737)</f>
        <v>0</v>
      </c>
      <c r="AY1737" s="99">
        <f>SUMIFS(通讯通路门店!$Y:$Y,通讯通路门店!$S:$S,$G1737)</f>
        <v>0</v>
      </c>
      <c r="AZ1737" s="99">
        <f>SUMIFS(通讯通路门店!$AA:$AA,通讯通路门店!$S:$S,$G1737)</f>
        <v>0</v>
      </c>
      <c r="BA1737" s="99">
        <f t="shared" si="138"/>
        <v>0</v>
      </c>
      <c r="BB1737" s="99">
        <f t="shared" si="139"/>
        <v>0</v>
      </c>
      <c r="BC1737" s="99">
        <f>SUMIFS(通讯通路门店!$W:$W,通讯通路门店!$S:$S,$G1737,通讯通路门店!$J:$J,"荣耀体验店")+SUMIFS(通讯通路门店!$W:$W,通讯通路门店!$S:$S,$G1737,通讯通路门店!$J:$J,"荣耀授权专卖店")</f>
        <v>0</v>
      </c>
      <c r="BD1737" s="99">
        <f>SUMIFS(通讯通路门店!$Z:$Z,通讯通路门店!$S:$S,$G1737,通讯通路门店!$J:$J,"VIVO体验店")</f>
        <v>0</v>
      </c>
      <c r="BE1737" s="99">
        <f>SUMIFS(通讯通路门店!$AB:$AB,通讯通路门店!$S:$S,$G1737,通讯通路门店!$J:$J,"OPPO体验店")</f>
        <v>0</v>
      </c>
      <c r="BF1737" s="99">
        <f>SUMIFS(通讯通路门店!$X:$X,通讯通路门店!$S:$S,$G1737,通讯通路门店!$J:$J,"华为授权体验店")+SUMIFS(通讯通路门店!$AA:$AA,通讯通路门店!$S:$S,$G1737,通讯通路门店!$J:$J,"华为堡垒店")</f>
        <v>0</v>
      </c>
      <c r="BG1737" s="99">
        <f>SUMIFS(通讯通路门店!$Y:$Y,通讯通路门店!$S:$S,$G1737,通讯通路门店!$J:$J,"小米体验店")</f>
        <v>0</v>
      </c>
      <c r="BH1737" s="99">
        <f>SUMIFS(通讯通路门店!$AA:$AA,通讯通路门店!$S:$S,$G1737,通讯通路门店!$J:$J,"苹果体验店")</f>
        <v>0</v>
      </c>
      <c r="BI1737" s="99">
        <f>SUMIFS(通讯通路门店!$K:$K,通讯通路门店!$S:$S,$G1737,通讯通路门店!$J:$J,"其他品牌专卖店")</f>
        <v>0</v>
      </c>
      <c r="BJ1737" s="99">
        <f>SUMIFS(通讯通路门店!$AC:$AC,通讯通路门店!$S:$S,$G1737)</f>
        <v>0</v>
      </c>
      <c r="BK1737" s="99">
        <f>SUMIFS(通讯通路门店!$AD:$AD,通讯通路门店!$S:$S,$G1737)</f>
        <v>0</v>
      </c>
      <c r="BL1737" s="99">
        <f>SUMIFS(通讯通路门店!$AE:$AE,通讯通路门店!$S:$S,$G1737)</f>
        <v>0</v>
      </c>
      <c r="BM1737" s="99">
        <f>SUMIFS(通讯通路门店!$AF:$AF,通讯通路门店!$S:$S,$G1737)</f>
        <v>0</v>
      </c>
      <c r="BN1737" s="99">
        <f>SUMIFS(通讯通路门店!$AG:$AG,通讯通路门店!$S:$S,$G1737)</f>
        <v>0</v>
      </c>
      <c r="BO1737" s="99">
        <f>SUMIFS(通讯通路门店!$AH:$AH,通讯通路门店!$S:$S,$G1737)</f>
        <v>0</v>
      </c>
      <c r="BP1737" s="99">
        <f>SUMIFS(通讯通路门店!$AI:$AI,通讯通路门店!$S:$S,$G1737)</f>
        <v>0</v>
      </c>
      <c r="BQ1737" s="83"/>
    </row>
    <row r="1738" spans="1:69">
      <c r="A1738" s="99" t="str">
        <f>IFERROR(_xlfn.XLOOKUP($G1738,通讯通路门店!$S$4:$S$993933,通讯通路门店!$A$4:$A$993933,0,0),"")</f>
        <v>海南省</v>
      </c>
      <c r="B1738" s="99" t="str">
        <f>IFERROR(_xlfn.XLOOKUP($G1738,通讯通路门店!$S$4:$S$993933,通讯通路门店!$B$4:$B$993933,0,0),"")</f>
        <v>昌江黎族自治县</v>
      </c>
      <c r="C1738" s="99" t="str">
        <f>IFERROR(_xlfn.XLOOKUP($G1738,通讯通路门店!$S$4:$S$993933,通讯通路门店!$C$4:$C$993933,0,0),"")</f>
        <v>昌江黎族自治县</v>
      </c>
      <c r="D1738" s="99" t="str">
        <f>IFERROR(_xlfn.XLOOKUP($G1738,通讯通路门店!$S$4:$S$993933,通讯通路门店!$D$4:$D$993933,0,0),"")</f>
        <v>叉河镇</v>
      </c>
      <c r="E1738" s="83"/>
      <c r="F1738" s="83"/>
      <c r="G1738" s="101"/>
      <c r="H1738" s="102">
        <f>IFERROR(_xlfn.XLOOKUP($G1738,通讯通路门店!$S$4:$S$993933,通讯通路门店!$R$4:$R$993933,0,0),"")</f>
        <v>0</v>
      </c>
      <c r="I1738" s="83"/>
      <c r="J1738" s="83"/>
      <c r="K1738" s="83"/>
      <c r="L1738" s="83"/>
      <c r="M1738" s="83"/>
      <c r="N1738" s="83"/>
      <c r="O1738" s="83"/>
      <c r="P1738" s="83"/>
      <c r="Q1738" s="83"/>
      <c r="R1738" s="83"/>
      <c r="S1738" s="83"/>
      <c r="T1738" s="83"/>
      <c r="U1738" s="99">
        <f>COUNTIF(通讯通路门店!$S:$S,$G1738)</f>
        <v>0</v>
      </c>
      <c r="V1738" s="99">
        <f>COUNTIFS(通讯通路门店!$S:$S,$G1738,通讯通路门店!$J:$J,"综合卖场")</f>
        <v>0</v>
      </c>
      <c r="W1738" s="99">
        <f>SUMIFS(通讯通路门店!$AJ:$AJ,通讯通路门店!$S:$S,通讯客户沙盘!$G1738)</f>
        <v>0</v>
      </c>
      <c r="X1738" s="99">
        <f t="shared" si="135"/>
        <v>0</v>
      </c>
      <c r="Y1738" s="99">
        <f>COUNTIFS(通讯通路门店!$S:$S,$G1738,通讯通路门店!$J:$J,"荣耀体验店")+COUNTIFS(通讯通路门店!$S:$S,$G1738,通讯通路门店!$J:$J,"荣耀授权专卖店")</f>
        <v>0</v>
      </c>
      <c r="Z1738" s="99">
        <f>COUNTIFS(通讯通路门店!$S:$S,$G1738,通讯通路门店!$J:$J,"VIVO体验店")</f>
        <v>0</v>
      </c>
      <c r="AA1738" s="99">
        <f>COUNTIFS(通讯通路门店!$S:$S,$G1738,通讯通路门店!$J:$J,"OPPO体验店")</f>
        <v>0</v>
      </c>
      <c r="AB1738" s="99">
        <f>COUNTIFS(通讯通路门店!$S:$S,$G1738,通讯通路门店!$J:$J,"华为授权体验店")+COUNTIFS(通讯通路门店!$S:$S,$G1738,通讯通路门店!$J:$J,"华为堡垒店")</f>
        <v>0</v>
      </c>
      <c r="AC1738" s="99">
        <f>COUNTIFS(通讯通路门店!$S:$S,$G1738,通讯通路门店!$J:$J,"小米体验店")</f>
        <v>0</v>
      </c>
      <c r="AD1738" s="99">
        <f>COUNTIFS(通讯通路门店!$S:$S,$G1738,通讯通路门店!$J:$J,"苹果体验店")</f>
        <v>0</v>
      </c>
      <c r="AE1738" s="99">
        <f>COUNTIFS(通讯通路门店!$S:$S,$G1738,通讯通路门店!$J:$J,"其他品牌专卖店")</f>
        <v>0</v>
      </c>
      <c r="AF1738" s="99">
        <f>SUMIFS(通讯通路门店!$BI:$BI,通讯通路门店!$S:$S,$G1738)</f>
        <v>0</v>
      </c>
      <c r="AG1738" s="99">
        <f>SUMIFS(通讯通路门店!$BH:$BH,通讯通路门店!$S:$S,$G1738)</f>
        <v>0</v>
      </c>
      <c r="AH1738" s="99">
        <f t="shared" si="136"/>
        <v>0</v>
      </c>
      <c r="AI1738" s="99">
        <f>SUMIFS(通讯通路门店!$BB:$BB,通讯通路门店!$S:$S,$G1738)</f>
        <v>0</v>
      </c>
      <c r="AJ1738" s="99">
        <f>SUMIFS(通讯通路门店!$BE:$BE,通讯通路门店!$S:$S,$G1738)</f>
        <v>0</v>
      </c>
      <c r="AK1738" s="99">
        <f>SUMIFS(通讯通路门店!$BG:$BG,通讯通路门店!$S:$S,$G1738)</f>
        <v>0</v>
      </c>
      <c r="AL1738" s="99">
        <f>SUMIFS(通讯通路门店!$BC:$BC,通讯通路门店!$S:$S,$G1738)</f>
        <v>0</v>
      </c>
      <c r="AM1738" s="99">
        <f>SUMIFS(通讯通路门店!$BD:$BD,通讯通路门店!$S:$S,$G1738)</f>
        <v>0</v>
      </c>
      <c r="AN1738" s="99">
        <f>SUMIFS(通讯通路门店!$BF:$BF,通讯通路门店!$S:$S,$G1738)</f>
        <v>0</v>
      </c>
      <c r="AO1738" s="99">
        <f t="shared" si="137"/>
        <v>0</v>
      </c>
      <c r="AP1738" s="99">
        <f>SUMIFS(通讯通路门店!$K:$K,通讯通路门店!$S:$S,$G1738)</f>
        <v>0</v>
      </c>
      <c r="AQ1738" s="83"/>
      <c r="AR1738" s="99">
        <f>SUMIFS(通讯通路门店!$T:$T,通讯通路门店!$S:$S,$G1738)</f>
        <v>0</v>
      </c>
      <c r="AS1738" s="99">
        <f>SUMIFS(通讯通路门店!$U:$U,通讯通路门店!$S:$S,$G1738)</f>
        <v>0</v>
      </c>
      <c r="AT1738" s="99">
        <f>SUMIFS(通讯通路门店!$V:$V,通讯通路门店!$S:$S,$G1738)</f>
        <v>0</v>
      </c>
      <c r="AU1738" s="99">
        <f>SUMIFS(通讯通路门店!$W:$W,通讯通路门店!$S:$S,$G1738)</f>
        <v>0</v>
      </c>
      <c r="AV1738" s="99">
        <f>SUMIFS(通讯通路门店!$Z:$Z,通讯通路门店!$S:$S,$G1738)</f>
        <v>0</v>
      </c>
      <c r="AW1738" s="99">
        <f>SUMIFS(通讯通路门店!$AB:$AB,通讯通路门店!$S:$S,$G1738)</f>
        <v>0</v>
      </c>
      <c r="AX1738" s="99">
        <f>SUMIFS(通讯通路门店!$X:$X,通讯通路门店!$S:$S,$G1738)</f>
        <v>0</v>
      </c>
      <c r="AY1738" s="99">
        <f>SUMIFS(通讯通路门店!$Y:$Y,通讯通路门店!$S:$S,$G1738)</f>
        <v>0</v>
      </c>
      <c r="AZ1738" s="99">
        <f>SUMIFS(通讯通路门店!$AA:$AA,通讯通路门店!$S:$S,$G1738)</f>
        <v>0</v>
      </c>
      <c r="BA1738" s="99">
        <f t="shared" si="138"/>
        <v>0</v>
      </c>
      <c r="BB1738" s="99">
        <f t="shared" si="139"/>
        <v>0</v>
      </c>
      <c r="BC1738" s="99">
        <f>SUMIFS(通讯通路门店!$W:$W,通讯通路门店!$S:$S,$G1738,通讯通路门店!$J:$J,"荣耀体验店")+SUMIFS(通讯通路门店!$W:$W,通讯通路门店!$S:$S,$G1738,通讯通路门店!$J:$J,"荣耀授权专卖店")</f>
        <v>0</v>
      </c>
      <c r="BD1738" s="99">
        <f>SUMIFS(通讯通路门店!$Z:$Z,通讯通路门店!$S:$S,$G1738,通讯通路门店!$J:$J,"VIVO体验店")</f>
        <v>0</v>
      </c>
      <c r="BE1738" s="99">
        <f>SUMIFS(通讯通路门店!$AB:$AB,通讯通路门店!$S:$S,$G1738,通讯通路门店!$J:$J,"OPPO体验店")</f>
        <v>0</v>
      </c>
      <c r="BF1738" s="99">
        <f>SUMIFS(通讯通路门店!$X:$X,通讯通路门店!$S:$S,$G1738,通讯通路门店!$J:$J,"华为授权体验店")+SUMIFS(通讯通路门店!$AA:$AA,通讯通路门店!$S:$S,$G1738,通讯通路门店!$J:$J,"华为堡垒店")</f>
        <v>0</v>
      </c>
      <c r="BG1738" s="99">
        <f>SUMIFS(通讯通路门店!$Y:$Y,通讯通路门店!$S:$S,$G1738,通讯通路门店!$J:$J,"小米体验店")</f>
        <v>0</v>
      </c>
      <c r="BH1738" s="99">
        <f>SUMIFS(通讯通路门店!$AA:$AA,通讯通路门店!$S:$S,$G1738,通讯通路门店!$J:$J,"苹果体验店")</f>
        <v>0</v>
      </c>
      <c r="BI1738" s="99">
        <f>SUMIFS(通讯通路门店!$K:$K,通讯通路门店!$S:$S,$G1738,通讯通路门店!$J:$J,"其他品牌专卖店")</f>
        <v>0</v>
      </c>
      <c r="BJ1738" s="99">
        <f>SUMIFS(通讯通路门店!$AC:$AC,通讯通路门店!$S:$S,$G1738)</f>
        <v>0</v>
      </c>
      <c r="BK1738" s="99">
        <f>SUMIFS(通讯通路门店!$AD:$AD,通讯通路门店!$S:$S,$G1738)</f>
        <v>0</v>
      </c>
      <c r="BL1738" s="99">
        <f>SUMIFS(通讯通路门店!$AE:$AE,通讯通路门店!$S:$S,$G1738)</f>
        <v>0</v>
      </c>
      <c r="BM1738" s="99">
        <f>SUMIFS(通讯通路门店!$AF:$AF,通讯通路门店!$S:$S,$G1738)</f>
        <v>0</v>
      </c>
      <c r="BN1738" s="99">
        <f>SUMIFS(通讯通路门店!$AG:$AG,通讯通路门店!$S:$S,$G1738)</f>
        <v>0</v>
      </c>
      <c r="BO1738" s="99">
        <f>SUMIFS(通讯通路门店!$AH:$AH,通讯通路门店!$S:$S,$G1738)</f>
        <v>0</v>
      </c>
      <c r="BP1738" s="99">
        <f>SUMIFS(通讯通路门店!$AI:$AI,通讯通路门店!$S:$S,$G1738)</f>
        <v>0</v>
      </c>
      <c r="BQ1738" s="83"/>
    </row>
    <row r="1739" spans="1:69">
      <c r="A1739" s="99" t="str">
        <f>IFERROR(_xlfn.XLOOKUP($G1739,通讯通路门店!$S$4:$S$993933,通讯通路门店!$A$4:$A$993933,0,0),"")</f>
        <v>海南省</v>
      </c>
      <c r="B1739" s="99" t="str">
        <f>IFERROR(_xlfn.XLOOKUP($G1739,通讯通路门店!$S$4:$S$993933,通讯通路门店!$B$4:$B$993933,0,0),"")</f>
        <v>昌江黎族自治县</v>
      </c>
      <c r="C1739" s="99" t="str">
        <f>IFERROR(_xlfn.XLOOKUP($G1739,通讯通路门店!$S$4:$S$993933,通讯通路门店!$C$4:$C$993933,0,0),"")</f>
        <v>昌江黎族自治县</v>
      </c>
      <c r="D1739" s="99" t="str">
        <f>IFERROR(_xlfn.XLOOKUP($G1739,通讯通路门店!$S$4:$S$993933,通讯通路门店!$D$4:$D$993933,0,0),"")</f>
        <v>叉河镇</v>
      </c>
      <c r="E1739" s="83"/>
      <c r="F1739" s="83"/>
      <c r="G1739" s="101"/>
      <c r="H1739" s="102">
        <f>IFERROR(_xlfn.XLOOKUP($G1739,通讯通路门店!$S$4:$S$993933,通讯通路门店!$R$4:$R$993933,0,0),"")</f>
        <v>0</v>
      </c>
      <c r="I1739" s="83"/>
      <c r="J1739" s="83"/>
      <c r="K1739" s="83"/>
      <c r="L1739" s="83"/>
      <c r="M1739" s="83"/>
      <c r="N1739" s="83"/>
      <c r="O1739" s="83"/>
      <c r="P1739" s="83"/>
      <c r="Q1739" s="83"/>
      <c r="R1739" s="83"/>
      <c r="S1739" s="83"/>
      <c r="T1739" s="83"/>
      <c r="U1739" s="99">
        <f>COUNTIF(通讯通路门店!$S:$S,$G1739)</f>
        <v>0</v>
      </c>
      <c r="V1739" s="99">
        <f>COUNTIFS(通讯通路门店!$S:$S,$G1739,通讯通路门店!$J:$J,"综合卖场")</f>
        <v>0</v>
      </c>
      <c r="W1739" s="99">
        <f>SUMIFS(通讯通路门店!$AJ:$AJ,通讯通路门店!$S:$S,通讯客户沙盘!$G1739)</f>
        <v>0</v>
      </c>
      <c r="X1739" s="99">
        <f t="shared" si="135"/>
        <v>0</v>
      </c>
      <c r="Y1739" s="99">
        <f>COUNTIFS(通讯通路门店!$S:$S,$G1739,通讯通路门店!$J:$J,"荣耀体验店")+COUNTIFS(通讯通路门店!$S:$S,$G1739,通讯通路门店!$J:$J,"荣耀授权专卖店")</f>
        <v>0</v>
      </c>
      <c r="Z1739" s="99">
        <f>COUNTIFS(通讯通路门店!$S:$S,$G1739,通讯通路门店!$J:$J,"VIVO体验店")</f>
        <v>0</v>
      </c>
      <c r="AA1739" s="99">
        <f>COUNTIFS(通讯通路门店!$S:$S,$G1739,通讯通路门店!$J:$J,"OPPO体验店")</f>
        <v>0</v>
      </c>
      <c r="AB1739" s="99">
        <f>COUNTIFS(通讯通路门店!$S:$S,$G1739,通讯通路门店!$J:$J,"华为授权体验店")+COUNTIFS(通讯通路门店!$S:$S,$G1739,通讯通路门店!$J:$J,"华为堡垒店")</f>
        <v>0</v>
      </c>
      <c r="AC1739" s="99">
        <f>COUNTIFS(通讯通路门店!$S:$S,$G1739,通讯通路门店!$J:$J,"小米体验店")</f>
        <v>0</v>
      </c>
      <c r="AD1739" s="99">
        <f>COUNTIFS(通讯通路门店!$S:$S,$G1739,通讯通路门店!$J:$J,"苹果体验店")</f>
        <v>0</v>
      </c>
      <c r="AE1739" s="99">
        <f>COUNTIFS(通讯通路门店!$S:$S,$G1739,通讯通路门店!$J:$J,"其他品牌专卖店")</f>
        <v>0</v>
      </c>
      <c r="AF1739" s="99">
        <f>SUMIFS(通讯通路门店!$BI:$BI,通讯通路门店!$S:$S,$G1739)</f>
        <v>0</v>
      </c>
      <c r="AG1739" s="99">
        <f>SUMIFS(通讯通路门店!$BH:$BH,通讯通路门店!$S:$S,$G1739)</f>
        <v>0</v>
      </c>
      <c r="AH1739" s="99">
        <f t="shared" si="136"/>
        <v>0</v>
      </c>
      <c r="AI1739" s="99">
        <f>SUMIFS(通讯通路门店!$BB:$BB,通讯通路门店!$S:$S,$G1739)</f>
        <v>0</v>
      </c>
      <c r="AJ1739" s="99">
        <f>SUMIFS(通讯通路门店!$BE:$BE,通讯通路门店!$S:$S,$G1739)</f>
        <v>0</v>
      </c>
      <c r="AK1739" s="99">
        <f>SUMIFS(通讯通路门店!$BG:$BG,通讯通路门店!$S:$S,$G1739)</f>
        <v>0</v>
      </c>
      <c r="AL1739" s="99">
        <f>SUMIFS(通讯通路门店!$BC:$BC,通讯通路门店!$S:$S,$G1739)</f>
        <v>0</v>
      </c>
      <c r="AM1739" s="99">
        <f>SUMIFS(通讯通路门店!$BD:$BD,通讯通路门店!$S:$S,$G1739)</f>
        <v>0</v>
      </c>
      <c r="AN1739" s="99">
        <f>SUMIFS(通讯通路门店!$BF:$BF,通讯通路门店!$S:$S,$G1739)</f>
        <v>0</v>
      </c>
      <c r="AO1739" s="99">
        <f t="shared" si="137"/>
        <v>0</v>
      </c>
      <c r="AP1739" s="99">
        <f>SUMIFS(通讯通路门店!$K:$K,通讯通路门店!$S:$S,$G1739)</f>
        <v>0</v>
      </c>
      <c r="AQ1739" s="83"/>
      <c r="AR1739" s="99">
        <f>SUMIFS(通讯通路门店!$T:$T,通讯通路门店!$S:$S,$G1739)</f>
        <v>0</v>
      </c>
      <c r="AS1739" s="99">
        <f>SUMIFS(通讯通路门店!$U:$U,通讯通路门店!$S:$S,$G1739)</f>
        <v>0</v>
      </c>
      <c r="AT1739" s="99">
        <f>SUMIFS(通讯通路门店!$V:$V,通讯通路门店!$S:$S,$G1739)</f>
        <v>0</v>
      </c>
      <c r="AU1739" s="99">
        <f>SUMIFS(通讯通路门店!$W:$W,通讯通路门店!$S:$S,$G1739)</f>
        <v>0</v>
      </c>
      <c r="AV1739" s="99">
        <f>SUMIFS(通讯通路门店!$Z:$Z,通讯通路门店!$S:$S,$G1739)</f>
        <v>0</v>
      </c>
      <c r="AW1739" s="99">
        <f>SUMIFS(通讯通路门店!$AB:$AB,通讯通路门店!$S:$S,$G1739)</f>
        <v>0</v>
      </c>
      <c r="AX1739" s="99">
        <f>SUMIFS(通讯通路门店!$X:$X,通讯通路门店!$S:$S,$G1739)</f>
        <v>0</v>
      </c>
      <c r="AY1739" s="99">
        <f>SUMIFS(通讯通路门店!$Y:$Y,通讯通路门店!$S:$S,$G1739)</f>
        <v>0</v>
      </c>
      <c r="AZ1739" s="99">
        <f>SUMIFS(通讯通路门店!$AA:$AA,通讯通路门店!$S:$S,$G1739)</f>
        <v>0</v>
      </c>
      <c r="BA1739" s="99">
        <f t="shared" si="138"/>
        <v>0</v>
      </c>
      <c r="BB1739" s="99">
        <f t="shared" si="139"/>
        <v>0</v>
      </c>
      <c r="BC1739" s="99">
        <f>SUMIFS(通讯通路门店!$W:$W,通讯通路门店!$S:$S,$G1739,通讯通路门店!$J:$J,"荣耀体验店")+SUMIFS(通讯通路门店!$W:$W,通讯通路门店!$S:$S,$G1739,通讯通路门店!$J:$J,"荣耀授权专卖店")</f>
        <v>0</v>
      </c>
      <c r="BD1739" s="99">
        <f>SUMIFS(通讯通路门店!$Z:$Z,通讯通路门店!$S:$S,$G1739,通讯通路门店!$J:$J,"VIVO体验店")</f>
        <v>0</v>
      </c>
      <c r="BE1739" s="99">
        <f>SUMIFS(通讯通路门店!$AB:$AB,通讯通路门店!$S:$S,$G1739,通讯通路门店!$J:$J,"OPPO体验店")</f>
        <v>0</v>
      </c>
      <c r="BF1739" s="99">
        <f>SUMIFS(通讯通路门店!$X:$X,通讯通路门店!$S:$S,$G1739,通讯通路门店!$J:$J,"华为授权体验店")+SUMIFS(通讯通路门店!$AA:$AA,通讯通路门店!$S:$S,$G1739,通讯通路门店!$J:$J,"华为堡垒店")</f>
        <v>0</v>
      </c>
      <c r="BG1739" s="99">
        <f>SUMIFS(通讯通路门店!$Y:$Y,通讯通路门店!$S:$S,$G1739,通讯通路门店!$J:$J,"小米体验店")</f>
        <v>0</v>
      </c>
      <c r="BH1739" s="99">
        <f>SUMIFS(通讯通路门店!$AA:$AA,通讯通路门店!$S:$S,$G1739,通讯通路门店!$J:$J,"苹果体验店")</f>
        <v>0</v>
      </c>
      <c r="BI1739" s="99">
        <f>SUMIFS(通讯通路门店!$K:$K,通讯通路门店!$S:$S,$G1739,通讯通路门店!$J:$J,"其他品牌专卖店")</f>
        <v>0</v>
      </c>
      <c r="BJ1739" s="99">
        <f>SUMIFS(通讯通路门店!$AC:$AC,通讯通路门店!$S:$S,$G1739)</f>
        <v>0</v>
      </c>
      <c r="BK1739" s="99">
        <f>SUMIFS(通讯通路门店!$AD:$AD,通讯通路门店!$S:$S,$G1739)</f>
        <v>0</v>
      </c>
      <c r="BL1739" s="99">
        <f>SUMIFS(通讯通路门店!$AE:$AE,通讯通路门店!$S:$S,$G1739)</f>
        <v>0</v>
      </c>
      <c r="BM1739" s="99">
        <f>SUMIFS(通讯通路门店!$AF:$AF,通讯通路门店!$S:$S,$G1739)</f>
        <v>0</v>
      </c>
      <c r="BN1739" s="99">
        <f>SUMIFS(通讯通路门店!$AG:$AG,通讯通路门店!$S:$S,$G1739)</f>
        <v>0</v>
      </c>
      <c r="BO1739" s="99">
        <f>SUMIFS(通讯通路门店!$AH:$AH,通讯通路门店!$S:$S,$G1739)</f>
        <v>0</v>
      </c>
      <c r="BP1739" s="99">
        <f>SUMIFS(通讯通路门店!$AI:$AI,通讯通路门店!$S:$S,$G1739)</f>
        <v>0</v>
      </c>
      <c r="BQ1739" s="83"/>
    </row>
    <row r="1740" spans="1:69">
      <c r="A1740" s="99" t="str">
        <f>IFERROR(_xlfn.XLOOKUP($G1740,通讯通路门店!$S$4:$S$993933,通讯通路门店!$A$4:$A$993933,0,0),"")</f>
        <v>海南省</v>
      </c>
      <c r="B1740" s="99" t="str">
        <f>IFERROR(_xlfn.XLOOKUP($G1740,通讯通路门店!$S$4:$S$993933,通讯通路门店!$B$4:$B$993933,0,0),"")</f>
        <v>昌江黎族自治县</v>
      </c>
      <c r="C1740" s="99" t="str">
        <f>IFERROR(_xlfn.XLOOKUP($G1740,通讯通路门店!$S$4:$S$993933,通讯通路门店!$C$4:$C$993933,0,0),"")</f>
        <v>昌江黎族自治县</v>
      </c>
      <c r="D1740" s="99" t="str">
        <f>IFERROR(_xlfn.XLOOKUP($G1740,通讯通路门店!$S$4:$S$993933,通讯通路门店!$D$4:$D$993933,0,0),"")</f>
        <v>叉河镇</v>
      </c>
      <c r="E1740" s="83"/>
      <c r="F1740" s="83"/>
      <c r="G1740" s="101"/>
      <c r="H1740" s="102">
        <f>IFERROR(_xlfn.XLOOKUP($G1740,通讯通路门店!$S$4:$S$993933,通讯通路门店!$R$4:$R$993933,0,0),"")</f>
        <v>0</v>
      </c>
      <c r="I1740" s="83"/>
      <c r="J1740" s="83"/>
      <c r="K1740" s="83"/>
      <c r="L1740" s="83"/>
      <c r="M1740" s="83"/>
      <c r="N1740" s="83"/>
      <c r="O1740" s="83"/>
      <c r="P1740" s="83"/>
      <c r="Q1740" s="83"/>
      <c r="R1740" s="83"/>
      <c r="S1740" s="83"/>
      <c r="T1740" s="83"/>
      <c r="U1740" s="99">
        <f>COUNTIF(通讯通路门店!$S:$S,$G1740)</f>
        <v>0</v>
      </c>
      <c r="V1740" s="99">
        <f>COUNTIFS(通讯通路门店!$S:$S,$G1740,通讯通路门店!$J:$J,"综合卖场")</f>
        <v>0</v>
      </c>
      <c r="W1740" s="99">
        <f>SUMIFS(通讯通路门店!$AJ:$AJ,通讯通路门店!$S:$S,通讯客户沙盘!$G1740)</f>
        <v>0</v>
      </c>
      <c r="X1740" s="99">
        <f t="shared" si="135"/>
        <v>0</v>
      </c>
      <c r="Y1740" s="99">
        <f>COUNTIFS(通讯通路门店!$S:$S,$G1740,通讯通路门店!$J:$J,"荣耀体验店")+COUNTIFS(通讯通路门店!$S:$S,$G1740,通讯通路门店!$J:$J,"荣耀授权专卖店")</f>
        <v>0</v>
      </c>
      <c r="Z1740" s="99">
        <f>COUNTIFS(通讯通路门店!$S:$S,$G1740,通讯通路门店!$J:$J,"VIVO体验店")</f>
        <v>0</v>
      </c>
      <c r="AA1740" s="99">
        <f>COUNTIFS(通讯通路门店!$S:$S,$G1740,通讯通路门店!$J:$J,"OPPO体验店")</f>
        <v>0</v>
      </c>
      <c r="AB1740" s="99">
        <f>COUNTIFS(通讯通路门店!$S:$S,$G1740,通讯通路门店!$J:$J,"华为授权体验店")+COUNTIFS(通讯通路门店!$S:$S,$G1740,通讯通路门店!$J:$J,"华为堡垒店")</f>
        <v>0</v>
      </c>
      <c r="AC1740" s="99">
        <f>COUNTIFS(通讯通路门店!$S:$S,$G1740,通讯通路门店!$J:$J,"小米体验店")</f>
        <v>0</v>
      </c>
      <c r="AD1740" s="99">
        <f>COUNTIFS(通讯通路门店!$S:$S,$G1740,通讯通路门店!$J:$J,"苹果体验店")</f>
        <v>0</v>
      </c>
      <c r="AE1740" s="99">
        <f>COUNTIFS(通讯通路门店!$S:$S,$G1740,通讯通路门店!$J:$J,"其他品牌专卖店")</f>
        <v>0</v>
      </c>
      <c r="AF1740" s="99">
        <f>SUMIFS(通讯通路门店!$BI:$BI,通讯通路门店!$S:$S,$G1740)</f>
        <v>0</v>
      </c>
      <c r="AG1740" s="99">
        <f>SUMIFS(通讯通路门店!$BH:$BH,通讯通路门店!$S:$S,$G1740)</f>
        <v>0</v>
      </c>
      <c r="AH1740" s="99">
        <f t="shared" si="136"/>
        <v>0</v>
      </c>
      <c r="AI1740" s="99">
        <f>SUMIFS(通讯通路门店!$BB:$BB,通讯通路门店!$S:$S,$G1740)</f>
        <v>0</v>
      </c>
      <c r="AJ1740" s="99">
        <f>SUMIFS(通讯通路门店!$BE:$BE,通讯通路门店!$S:$S,$G1740)</f>
        <v>0</v>
      </c>
      <c r="AK1740" s="99">
        <f>SUMIFS(通讯通路门店!$BG:$BG,通讯通路门店!$S:$S,$G1740)</f>
        <v>0</v>
      </c>
      <c r="AL1740" s="99">
        <f>SUMIFS(通讯通路门店!$BC:$BC,通讯通路门店!$S:$S,$G1740)</f>
        <v>0</v>
      </c>
      <c r="AM1740" s="99">
        <f>SUMIFS(通讯通路门店!$BD:$BD,通讯通路门店!$S:$S,$G1740)</f>
        <v>0</v>
      </c>
      <c r="AN1740" s="99">
        <f>SUMIFS(通讯通路门店!$BF:$BF,通讯通路门店!$S:$S,$G1740)</f>
        <v>0</v>
      </c>
      <c r="AO1740" s="99">
        <f t="shared" si="137"/>
        <v>0</v>
      </c>
      <c r="AP1740" s="99">
        <f>SUMIFS(通讯通路门店!$K:$K,通讯通路门店!$S:$S,$G1740)</f>
        <v>0</v>
      </c>
      <c r="AQ1740" s="83"/>
      <c r="AR1740" s="99">
        <f>SUMIFS(通讯通路门店!$T:$T,通讯通路门店!$S:$S,$G1740)</f>
        <v>0</v>
      </c>
      <c r="AS1740" s="99">
        <f>SUMIFS(通讯通路门店!$U:$U,通讯通路门店!$S:$S,$G1740)</f>
        <v>0</v>
      </c>
      <c r="AT1740" s="99">
        <f>SUMIFS(通讯通路门店!$V:$V,通讯通路门店!$S:$S,$G1740)</f>
        <v>0</v>
      </c>
      <c r="AU1740" s="99">
        <f>SUMIFS(通讯通路门店!$W:$W,通讯通路门店!$S:$S,$G1740)</f>
        <v>0</v>
      </c>
      <c r="AV1740" s="99">
        <f>SUMIFS(通讯通路门店!$Z:$Z,通讯通路门店!$S:$S,$G1740)</f>
        <v>0</v>
      </c>
      <c r="AW1740" s="99">
        <f>SUMIFS(通讯通路门店!$AB:$AB,通讯通路门店!$S:$S,$G1740)</f>
        <v>0</v>
      </c>
      <c r="AX1740" s="99">
        <f>SUMIFS(通讯通路门店!$X:$X,通讯通路门店!$S:$S,$G1740)</f>
        <v>0</v>
      </c>
      <c r="AY1740" s="99">
        <f>SUMIFS(通讯通路门店!$Y:$Y,通讯通路门店!$S:$S,$G1740)</f>
        <v>0</v>
      </c>
      <c r="AZ1740" s="99">
        <f>SUMIFS(通讯通路门店!$AA:$AA,通讯通路门店!$S:$S,$G1740)</f>
        <v>0</v>
      </c>
      <c r="BA1740" s="99">
        <f t="shared" si="138"/>
        <v>0</v>
      </c>
      <c r="BB1740" s="99">
        <f t="shared" si="139"/>
        <v>0</v>
      </c>
      <c r="BC1740" s="99">
        <f>SUMIFS(通讯通路门店!$W:$W,通讯通路门店!$S:$S,$G1740,通讯通路门店!$J:$J,"荣耀体验店")+SUMIFS(通讯通路门店!$W:$W,通讯通路门店!$S:$S,$G1740,通讯通路门店!$J:$J,"荣耀授权专卖店")</f>
        <v>0</v>
      </c>
      <c r="BD1740" s="99">
        <f>SUMIFS(通讯通路门店!$Z:$Z,通讯通路门店!$S:$S,$G1740,通讯通路门店!$J:$J,"VIVO体验店")</f>
        <v>0</v>
      </c>
      <c r="BE1740" s="99">
        <f>SUMIFS(通讯通路门店!$AB:$AB,通讯通路门店!$S:$S,$G1740,通讯通路门店!$J:$J,"OPPO体验店")</f>
        <v>0</v>
      </c>
      <c r="BF1740" s="99">
        <f>SUMIFS(通讯通路门店!$X:$X,通讯通路门店!$S:$S,$G1740,通讯通路门店!$J:$J,"华为授权体验店")+SUMIFS(通讯通路门店!$AA:$AA,通讯通路门店!$S:$S,$G1740,通讯通路门店!$J:$J,"华为堡垒店")</f>
        <v>0</v>
      </c>
      <c r="BG1740" s="99">
        <f>SUMIFS(通讯通路门店!$Y:$Y,通讯通路门店!$S:$S,$G1740,通讯通路门店!$J:$J,"小米体验店")</f>
        <v>0</v>
      </c>
      <c r="BH1740" s="99">
        <f>SUMIFS(通讯通路门店!$AA:$AA,通讯通路门店!$S:$S,$G1740,通讯通路门店!$J:$J,"苹果体验店")</f>
        <v>0</v>
      </c>
      <c r="BI1740" s="99">
        <f>SUMIFS(通讯通路门店!$K:$K,通讯通路门店!$S:$S,$G1740,通讯通路门店!$J:$J,"其他品牌专卖店")</f>
        <v>0</v>
      </c>
      <c r="BJ1740" s="99">
        <f>SUMIFS(通讯通路门店!$AC:$AC,通讯通路门店!$S:$S,$G1740)</f>
        <v>0</v>
      </c>
      <c r="BK1740" s="99">
        <f>SUMIFS(通讯通路门店!$AD:$AD,通讯通路门店!$S:$S,$G1740)</f>
        <v>0</v>
      </c>
      <c r="BL1740" s="99">
        <f>SUMIFS(通讯通路门店!$AE:$AE,通讯通路门店!$S:$S,$G1740)</f>
        <v>0</v>
      </c>
      <c r="BM1740" s="99">
        <f>SUMIFS(通讯通路门店!$AF:$AF,通讯通路门店!$S:$S,$G1740)</f>
        <v>0</v>
      </c>
      <c r="BN1740" s="99">
        <f>SUMIFS(通讯通路门店!$AG:$AG,通讯通路门店!$S:$S,$G1740)</f>
        <v>0</v>
      </c>
      <c r="BO1740" s="99">
        <f>SUMIFS(通讯通路门店!$AH:$AH,通讯通路门店!$S:$S,$G1740)</f>
        <v>0</v>
      </c>
      <c r="BP1740" s="99">
        <f>SUMIFS(通讯通路门店!$AI:$AI,通讯通路门店!$S:$S,$G1740)</f>
        <v>0</v>
      </c>
      <c r="BQ1740" s="83"/>
    </row>
    <row r="1741" spans="1:69">
      <c r="A1741" s="99" t="str">
        <f>IFERROR(_xlfn.XLOOKUP($G1741,通讯通路门店!$S$4:$S$993933,通讯通路门店!$A$4:$A$993933,0,0),"")</f>
        <v>海南省</v>
      </c>
      <c r="B1741" s="99" t="str">
        <f>IFERROR(_xlfn.XLOOKUP($G1741,通讯通路门店!$S$4:$S$993933,通讯通路门店!$B$4:$B$993933,0,0),"")</f>
        <v>昌江黎族自治县</v>
      </c>
      <c r="C1741" s="99" t="str">
        <f>IFERROR(_xlfn.XLOOKUP($G1741,通讯通路门店!$S$4:$S$993933,通讯通路门店!$C$4:$C$993933,0,0),"")</f>
        <v>昌江黎族自治县</v>
      </c>
      <c r="D1741" s="99" t="str">
        <f>IFERROR(_xlfn.XLOOKUP($G1741,通讯通路门店!$S$4:$S$993933,通讯通路门店!$D$4:$D$993933,0,0),"")</f>
        <v>叉河镇</v>
      </c>
      <c r="E1741" s="83"/>
      <c r="F1741" s="83"/>
      <c r="G1741" s="101"/>
      <c r="H1741" s="102">
        <f>IFERROR(_xlfn.XLOOKUP($G1741,通讯通路门店!$S$4:$S$993933,通讯通路门店!$R$4:$R$993933,0,0),"")</f>
        <v>0</v>
      </c>
      <c r="I1741" s="83"/>
      <c r="J1741" s="83"/>
      <c r="K1741" s="83"/>
      <c r="L1741" s="83"/>
      <c r="M1741" s="83"/>
      <c r="N1741" s="83"/>
      <c r="O1741" s="83"/>
      <c r="P1741" s="83"/>
      <c r="Q1741" s="83"/>
      <c r="R1741" s="83"/>
      <c r="S1741" s="83"/>
      <c r="T1741" s="83"/>
      <c r="U1741" s="99">
        <f>COUNTIF(通讯通路门店!$S:$S,$G1741)</f>
        <v>0</v>
      </c>
      <c r="V1741" s="99">
        <f>COUNTIFS(通讯通路门店!$S:$S,$G1741,通讯通路门店!$J:$J,"综合卖场")</f>
        <v>0</v>
      </c>
      <c r="W1741" s="99">
        <f>SUMIFS(通讯通路门店!$AJ:$AJ,通讯通路门店!$S:$S,通讯客户沙盘!$G1741)</f>
        <v>0</v>
      </c>
      <c r="X1741" s="99">
        <f t="shared" si="135"/>
        <v>0</v>
      </c>
      <c r="Y1741" s="99">
        <f>COUNTIFS(通讯通路门店!$S:$S,$G1741,通讯通路门店!$J:$J,"荣耀体验店")+COUNTIFS(通讯通路门店!$S:$S,$G1741,通讯通路门店!$J:$J,"荣耀授权专卖店")</f>
        <v>0</v>
      </c>
      <c r="Z1741" s="99">
        <f>COUNTIFS(通讯通路门店!$S:$S,$G1741,通讯通路门店!$J:$J,"VIVO体验店")</f>
        <v>0</v>
      </c>
      <c r="AA1741" s="99">
        <f>COUNTIFS(通讯通路门店!$S:$S,$G1741,通讯通路门店!$J:$J,"OPPO体验店")</f>
        <v>0</v>
      </c>
      <c r="AB1741" s="99">
        <f>COUNTIFS(通讯通路门店!$S:$S,$G1741,通讯通路门店!$J:$J,"华为授权体验店")+COUNTIFS(通讯通路门店!$S:$S,$G1741,通讯通路门店!$J:$J,"华为堡垒店")</f>
        <v>0</v>
      </c>
      <c r="AC1741" s="99">
        <f>COUNTIFS(通讯通路门店!$S:$S,$G1741,通讯通路门店!$J:$J,"小米体验店")</f>
        <v>0</v>
      </c>
      <c r="AD1741" s="99">
        <f>COUNTIFS(通讯通路门店!$S:$S,$G1741,通讯通路门店!$J:$J,"苹果体验店")</f>
        <v>0</v>
      </c>
      <c r="AE1741" s="99">
        <f>COUNTIFS(通讯通路门店!$S:$S,$G1741,通讯通路门店!$J:$J,"其他品牌专卖店")</f>
        <v>0</v>
      </c>
      <c r="AF1741" s="99">
        <f>SUMIFS(通讯通路门店!$BI:$BI,通讯通路门店!$S:$S,$G1741)</f>
        <v>0</v>
      </c>
      <c r="AG1741" s="99">
        <f>SUMIFS(通讯通路门店!$BH:$BH,通讯通路门店!$S:$S,$G1741)</f>
        <v>0</v>
      </c>
      <c r="AH1741" s="99">
        <f t="shared" si="136"/>
        <v>0</v>
      </c>
      <c r="AI1741" s="99">
        <f>SUMIFS(通讯通路门店!$BB:$BB,通讯通路门店!$S:$S,$G1741)</f>
        <v>0</v>
      </c>
      <c r="AJ1741" s="99">
        <f>SUMIFS(通讯通路门店!$BE:$BE,通讯通路门店!$S:$S,$G1741)</f>
        <v>0</v>
      </c>
      <c r="AK1741" s="99">
        <f>SUMIFS(通讯通路门店!$BG:$BG,通讯通路门店!$S:$S,$G1741)</f>
        <v>0</v>
      </c>
      <c r="AL1741" s="99">
        <f>SUMIFS(通讯通路门店!$BC:$BC,通讯通路门店!$S:$S,$G1741)</f>
        <v>0</v>
      </c>
      <c r="AM1741" s="99">
        <f>SUMIFS(通讯通路门店!$BD:$BD,通讯通路门店!$S:$S,$G1741)</f>
        <v>0</v>
      </c>
      <c r="AN1741" s="99">
        <f>SUMIFS(通讯通路门店!$BF:$BF,通讯通路门店!$S:$S,$G1741)</f>
        <v>0</v>
      </c>
      <c r="AO1741" s="99">
        <f t="shared" si="137"/>
        <v>0</v>
      </c>
      <c r="AP1741" s="99">
        <f>SUMIFS(通讯通路门店!$K:$K,通讯通路门店!$S:$S,$G1741)</f>
        <v>0</v>
      </c>
      <c r="AQ1741" s="83"/>
      <c r="AR1741" s="99">
        <f>SUMIFS(通讯通路门店!$T:$T,通讯通路门店!$S:$S,$G1741)</f>
        <v>0</v>
      </c>
      <c r="AS1741" s="99">
        <f>SUMIFS(通讯通路门店!$U:$U,通讯通路门店!$S:$S,$G1741)</f>
        <v>0</v>
      </c>
      <c r="AT1741" s="99">
        <f>SUMIFS(通讯通路门店!$V:$V,通讯通路门店!$S:$S,$G1741)</f>
        <v>0</v>
      </c>
      <c r="AU1741" s="99">
        <f>SUMIFS(通讯通路门店!$W:$W,通讯通路门店!$S:$S,$G1741)</f>
        <v>0</v>
      </c>
      <c r="AV1741" s="99">
        <f>SUMIFS(通讯通路门店!$Z:$Z,通讯通路门店!$S:$S,$G1741)</f>
        <v>0</v>
      </c>
      <c r="AW1741" s="99">
        <f>SUMIFS(通讯通路门店!$AB:$AB,通讯通路门店!$S:$S,$G1741)</f>
        <v>0</v>
      </c>
      <c r="AX1741" s="99">
        <f>SUMIFS(通讯通路门店!$X:$X,通讯通路门店!$S:$S,$G1741)</f>
        <v>0</v>
      </c>
      <c r="AY1741" s="99">
        <f>SUMIFS(通讯通路门店!$Y:$Y,通讯通路门店!$S:$S,$G1741)</f>
        <v>0</v>
      </c>
      <c r="AZ1741" s="99">
        <f>SUMIFS(通讯通路门店!$AA:$AA,通讯通路门店!$S:$S,$G1741)</f>
        <v>0</v>
      </c>
      <c r="BA1741" s="99">
        <f t="shared" si="138"/>
        <v>0</v>
      </c>
      <c r="BB1741" s="99">
        <f t="shared" si="139"/>
        <v>0</v>
      </c>
      <c r="BC1741" s="99">
        <f>SUMIFS(通讯通路门店!$W:$W,通讯通路门店!$S:$S,$G1741,通讯通路门店!$J:$J,"荣耀体验店")+SUMIFS(通讯通路门店!$W:$W,通讯通路门店!$S:$S,$G1741,通讯通路门店!$J:$J,"荣耀授权专卖店")</f>
        <v>0</v>
      </c>
      <c r="BD1741" s="99">
        <f>SUMIFS(通讯通路门店!$Z:$Z,通讯通路门店!$S:$S,$G1741,通讯通路门店!$J:$J,"VIVO体验店")</f>
        <v>0</v>
      </c>
      <c r="BE1741" s="99">
        <f>SUMIFS(通讯通路门店!$AB:$AB,通讯通路门店!$S:$S,$G1741,通讯通路门店!$J:$J,"OPPO体验店")</f>
        <v>0</v>
      </c>
      <c r="BF1741" s="99">
        <f>SUMIFS(通讯通路门店!$X:$X,通讯通路门店!$S:$S,$G1741,通讯通路门店!$J:$J,"华为授权体验店")+SUMIFS(通讯通路门店!$AA:$AA,通讯通路门店!$S:$S,$G1741,通讯通路门店!$J:$J,"华为堡垒店")</f>
        <v>0</v>
      </c>
      <c r="BG1741" s="99">
        <f>SUMIFS(通讯通路门店!$Y:$Y,通讯通路门店!$S:$S,$G1741,通讯通路门店!$J:$J,"小米体验店")</f>
        <v>0</v>
      </c>
      <c r="BH1741" s="99">
        <f>SUMIFS(通讯通路门店!$AA:$AA,通讯通路门店!$S:$S,$G1741,通讯通路门店!$J:$J,"苹果体验店")</f>
        <v>0</v>
      </c>
      <c r="BI1741" s="99">
        <f>SUMIFS(通讯通路门店!$K:$K,通讯通路门店!$S:$S,$G1741,通讯通路门店!$J:$J,"其他品牌专卖店")</f>
        <v>0</v>
      </c>
      <c r="BJ1741" s="99">
        <f>SUMIFS(通讯通路门店!$AC:$AC,通讯通路门店!$S:$S,$G1741)</f>
        <v>0</v>
      </c>
      <c r="BK1741" s="99">
        <f>SUMIFS(通讯通路门店!$AD:$AD,通讯通路门店!$S:$S,$G1741)</f>
        <v>0</v>
      </c>
      <c r="BL1741" s="99">
        <f>SUMIFS(通讯通路门店!$AE:$AE,通讯通路门店!$S:$S,$G1741)</f>
        <v>0</v>
      </c>
      <c r="BM1741" s="99">
        <f>SUMIFS(通讯通路门店!$AF:$AF,通讯通路门店!$S:$S,$G1741)</f>
        <v>0</v>
      </c>
      <c r="BN1741" s="99">
        <f>SUMIFS(通讯通路门店!$AG:$AG,通讯通路门店!$S:$S,$G1741)</f>
        <v>0</v>
      </c>
      <c r="BO1741" s="99">
        <f>SUMIFS(通讯通路门店!$AH:$AH,通讯通路门店!$S:$S,$G1741)</f>
        <v>0</v>
      </c>
      <c r="BP1741" s="99">
        <f>SUMIFS(通讯通路门店!$AI:$AI,通讯通路门店!$S:$S,$G1741)</f>
        <v>0</v>
      </c>
      <c r="BQ1741" s="83"/>
    </row>
    <row r="1742" spans="1:69">
      <c r="A1742" s="99" t="str">
        <f>IFERROR(_xlfn.XLOOKUP($G1742,通讯通路门店!$S$4:$S$993933,通讯通路门店!$A$4:$A$993933,0,0),"")</f>
        <v>海南省</v>
      </c>
      <c r="B1742" s="99" t="str">
        <f>IFERROR(_xlfn.XLOOKUP($G1742,通讯通路门店!$S$4:$S$993933,通讯通路门店!$B$4:$B$993933,0,0),"")</f>
        <v>昌江黎族自治县</v>
      </c>
      <c r="C1742" s="99" t="str">
        <f>IFERROR(_xlfn.XLOOKUP($G1742,通讯通路门店!$S$4:$S$993933,通讯通路门店!$C$4:$C$993933,0,0),"")</f>
        <v>昌江黎族自治县</v>
      </c>
      <c r="D1742" s="99" t="str">
        <f>IFERROR(_xlfn.XLOOKUP($G1742,通讯通路门店!$S$4:$S$993933,通讯通路门店!$D$4:$D$993933,0,0),"")</f>
        <v>叉河镇</v>
      </c>
      <c r="E1742" s="83"/>
      <c r="F1742" s="83"/>
      <c r="G1742" s="101"/>
      <c r="H1742" s="102">
        <f>IFERROR(_xlfn.XLOOKUP($G1742,通讯通路门店!$S$4:$S$993933,通讯通路门店!$R$4:$R$993933,0,0),"")</f>
        <v>0</v>
      </c>
      <c r="I1742" s="83"/>
      <c r="J1742" s="83"/>
      <c r="K1742" s="83"/>
      <c r="L1742" s="83"/>
      <c r="M1742" s="83"/>
      <c r="N1742" s="83"/>
      <c r="O1742" s="83"/>
      <c r="P1742" s="83"/>
      <c r="Q1742" s="83"/>
      <c r="R1742" s="83"/>
      <c r="S1742" s="83"/>
      <c r="T1742" s="83"/>
      <c r="U1742" s="99">
        <f>COUNTIF(通讯通路门店!$S:$S,$G1742)</f>
        <v>0</v>
      </c>
      <c r="V1742" s="99">
        <f>COUNTIFS(通讯通路门店!$S:$S,$G1742,通讯通路门店!$J:$J,"综合卖场")</f>
        <v>0</v>
      </c>
      <c r="W1742" s="99">
        <f>SUMIFS(通讯通路门店!$AJ:$AJ,通讯通路门店!$S:$S,通讯客户沙盘!$G1742)</f>
        <v>0</v>
      </c>
      <c r="X1742" s="99">
        <f t="shared" si="135"/>
        <v>0</v>
      </c>
      <c r="Y1742" s="99">
        <f>COUNTIFS(通讯通路门店!$S:$S,$G1742,通讯通路门店!$J:$J,"荣耀体验店")+COUNTIFS(通讯通路门店!$S:$S,$G1742,通讯通路门店!$J:$J,"荣耀授权专卖店")</f>
        <v>0</v>
      </c>
      <c r="Z1742" s="99">
        <f>COUNTIFS(通讯通路门店!$S:$S,$G1742,通讯通路门店!$J:$J,"VIVO体验店")</f>
        <v>0</v>
      </c>
      <c r="AA1742" s="99">
        <f>COUNTIFS(通讯通路门店!$S:$S,$G1742,通讯通路门店!$J:$J,"OPPO体验店")</f>
        <v>0</v>
      </c>
      <c r="AB1742" s="99">
        <f>COUNTIFS(通讯通路门店!$S:$S,$G1742,通讯通路门店!$J:$J,"华为授权体验店")+COUNTIFS(通讯通路门店!$S:$S,$G1742,通讯通路门店!$J:$J,"华为堡垒店")</f>
        <v>0</v>
      </c>
      <c r="AC1742" s="99">
        <f>COUNTIFS(通讯通路门店!$S:$S,$G1742,通讯通路门店!$J:$J,"小米体验店")</f>
        <v>0</v>
      </c>
      <c r="AD1742" s="99">
        <f>COUNTIFS(通讯通路门店!$S:$S,$G1742,通讯通路门店!$J:$J,"苹果体验店")</f>
        <v>0</v>
      </c>
      <c r="AE1742" s="99">
        <f>COUNTIFS(通讯通路门店!$S:$S,$G1742,通讯通路门店!$J:$J,"其他品牌专卖店")</f>
        <v>0</v>
      </c>
      <c r="AF1742" s="99">
        <f>SUMIFS(通讯通路门店!$BI:$BI,通讯通路门店!$S:$S,$G1742)</f>
        <v>0</v>
      </c>
      <c r="AG1742" s="99">
        <f>SUMIFS(通讯通路门店!$BH:$BH,通讯通路门店!$S:$S,$G1742)</f>
        <v>0</v>
      </c>
      <c r="AH1742" s="99">
        <f t="shared" si="136"/>
        <v>0</v>
      </c>
      <c r="AI1742" s="99">
        <f>SUMIFS(通讯通路门店!$BB:$BB,通讯通路门店!$S:$S,$G1742)</f>
        <v>0</v>
      </c>
      <c r="AJ1742" s="99">
        <f>SUMIFS(通讯通路门店!$BE:$BE,通讯通路门店!$S:$S,$G1742)</f>
        <v>0</v>
      </c>
      <c r="AK1742" s="99">
        <f>SUMIFS(通讯通路门店!$BG:$BG,通讯通路门店!$S:$S,$G1742)</f>
        <v>0</v>
      </c>
      <c r="AL1742" s="99">
        <f>SUMIFS(通讯通路门店!$BC:$BC,通讯通路门店!$S:$S,$G1742)</f>
        <v>0</v>
      </c>
      <c r="AM1742" s="99">
        <f>SUMIFS(通讯通路门店!$BD:$BD,通讯通路门店!$S:$S,$G1742)</f>
        <v>0</v>
      </c>
      <c r="AN1742" s="99">
        <f>SUMIFS(通讯通路门店!$BF:$BF,通讯通路门店!$S:$S,$G1742)</f>
        <v>0</v>
      </c>
      <c r="AO1742" s="99">
        <f t="shared" si="137"/>
        <v>0</v>
      </c>
      <c r="AP1742" s="99">
        <f>SUMIFS(通讯通路门店!$K:$K,通讯通路门店!$S:$S,$G1742)</f>
        <v>0</v>
      </c>
      <c r="AQ1742" s="83"/>
      <c r="AR1742" s="99">
        <f>SUMIFS(通讯通路门店!$T:$T,通讯通路门店!$S:$S,$G1742)</f>
        <v>0</v>
      </c>
      <c r="AS1742" s="99">
        <f>SUMIFS(通讯通路门店!$U:$U,通讯通路门店!$S:$S,$G1742)</f>
        <v>0</v>
      </c>
      <c r="AT1742" s="99">
        <f>SUMIFS(通讯通路门店!$V:$V,通讯通路门店!$S:$S,$G1742)</f>
        <v>0</v>
      </c>
      <c r="AU1742" s="99">
        <f>SUMIFS(通讯通路门店!$W:$W,通讯通路门店!$S:$S,$G1742)</f>
        <v>0</v>
      </c>
      <c r="AV1742" s="99">
        <f>SUMIFS(通讯通路门店!$Z:$Z,通讯通路门店!$S:$S,$G1742)</f>
        <v>0</v>
      </c>
      <c r="AW1742" s="99">
        <f>SUMIFS(通讯通路门店!$AB:$AB,通讯通路门店!$S:$S,$G1742)</f>
        <v>0</v>
      </c>
      <c r="AX1742" s="99">
        <f>SUMIFS(通讯通路门店!$X:$X,通讯通路门店!$S:$S,$G1742)</f>
        <v>0</v>
      </c>
      <c r="AY1742" s="99">
        <f>SUMIFS(通讯通路门店!$Y:$Y,通讯通路门店!$S:$S,$G1742)</f>
        <v>0</v>
      </c>
      <c r="AZ1742" s="99">
        <f>SUMIFS(通讯通路门店!$AA:$AA,通讯通路门店!$S:$S,$G1742)</f>
        <v>0</v>
      </c>
      <c r="BA1742" s="99">
        <f t="shared" si="138"/>
        <v>0</v>
      </c>
      <c r="BB1742" s="99">
        <f t="shared" si="139"/>
        <v>0</v>
      </c>
      <c r="BC1742" s="99">
        <f>SUMIFS(通讯通路门店!$W:$W,通讯通路门店!$S:$S,$G1742,通讯通路门店!$J:$J,"荣耀体验店")+SUMIFS(通讯通路门店!$W:$W,通讯通路门店!$S:$S,$G1742,通讯通路门店!$J:$J,"荣耀授权专卖店")</f>
        <v>0</v>
      </c>
      <c r="BD1742" s="99">
        <f>SUMIFS(通讯通路门店!$Z:$Z,通讯通路门店!$S:$S,$G1742,通讯通路门店!$J:$J,"VIVO体验店")</f>
        <v>0</v>
      </c>
      <c r="BE1742" s="99">
        <f>SUMIFS(通讯通路门店!$AB:$AB,通讯通路门店!$S:$S,$G1742,通讯通路门店!$J:$J,"OPPO体验店")</f>
        <v>0</v>
      </c>
      <c r="BF1742" s="99">
        <f>SUMIFS(通讯通路门店!$X:$X,通讯通路门店!$S:$S,$G1742,通讯通路门店!$J:$J,"华为授权体验店")+SUMIFS(通讯通路门店!$AA:$AA,通讯通路门店!$S:$S,$G1742,通讯通路门店!$J:$J,"华为堡垒店")</f>
        <v>0</v>
      </c>
      <c r="BG1742" s="99">
        <f>SUMIFS(通讯通路门店!$Y:$Y,通讯通路门店!$S:$S,$G1742,通讯通路门店!$J:$J,"小米体验店")</f>
        <v>0</v>
      </c>
      <c r="BH1742" s="99">
        <f>SUMIFS(通讯通路门店!$AA:$AA,通讯通路门店!$S:$S,$G1742,通讯通路门店!$J:$J,"苹果体验店")</f>
        <v>0</v>
      </c>
      <c r="BI1742" s="99">
        <f>SUMIFS(通讯通路门店!$K:$K,通讯通路门店!$S:$S,$G1742,通讯通路门店!$J:$J,"其他品牌专卖店")</f>
        <v>0</v>
      </c>
      <c r="BJ1742" s="99">
        <f>SUMIFS(通讯通路门店!$AC:$AC,通讯通路门店!$S:$S,$G1742)</f>
        <v>0</v>
      </c>
      <c r="BK1742" s="99">
        <f>SUMIFS(通讯通路门店!$AD:$AD,通讯通路门店!$S:$S,$G1742)</f>
        <v>0</v>
      </c>
      <c r="BL1742" s="99">
        <f>SUMIFS(通讯通路门店!$AE:$AE,通讯通路门店!$S:$S,$G1742)</f>
        <v>0</v>
      </c>
      <c r="BM1742" s="99">
        <f>SUMIFS(通讯通路门店!$AF:$AF,通讯通路门店!$S:$S,$G1742)</f>
        <v>0</v>
      </c>
      <c r="BN1742" s="99">
        <f>SUMIFS(通讯通路门店!$AG:$AG,通讯通路门店!$S:$S,$G1742)</f>
        <v>0</v>
      </c>
      <c r="BO1742" s="99">
        <f>SUMIFS(通讯通路门店!$AH:$AH,通讯通路门店!$S:$S,$G1742)</f>
        <v>0</v>
      </c>
      <c r="BP1742" s="99">
        <f>SUMIFS(通讯通路门店!$AI:$AI,通讯通路门店!$S:$S,$G1742)</f>
        <v>0</v>
      </c>
      <c r="BQ1742" s="83"/>
    </row>
    <row r="1743" spans="1:69">
      <c r="A1743" s="99" t="str">
        <f>IFERROR(_xlfn.XLOOKUP($G1743,通讯通路门店!$S$4:$S$993933,通讯通路门店!$A$4:$A$993933,0,0),"")</f>
        <v>海南省</v>
      </c>
      <c r="B1743" s="99" t="str">
        <f>IFERROR(_xlfn.XLOOKUP($G1743,通讯通路门店!$S$4:$S$993933,通讯通路门店!$B$4:$B$993933,0,0),"")</f>
        <v>昌江黎族自治县</v>
      </c>
      <c r="C1743" s="99" t="str">
        <f>IFERROR(_xlfn.XLOOKUP($G1743,通讯通路门店!$S$4:$S$993933,通讯通路门店!$C$4:$C$993933,0,0),"")</f>
        <v>昌江黎族自治县</v>
      </c>
      <c r="D1743" s="99" t="str">
        <f>IFERROR(_xlfn.XLOOKUP($G1743,通讯通路门店!$S$4:$S$993933,通讯通路门店!$D$4:$D$993933,0,0),"")</f>
        <v>叉河镇</v>
      </c>
      <c r="E1743" s="83"/>
      <c r="F1743" s="83"/>
      <c r="G1743" s="101"/>
      <c r="H1743" s="102">
        <f>IFERROR(_xlfn.XLOOKUP($G1743,通讯通路门店!$S$4:$S$993933,通讯通路门店!$R$4:$R$993933,0,0),"")</f>
        <v>0</v>
      </c>
      <c r="I1743" s="83"/>
      <c r="J1743" s="83"/>
      <c r="K1743" s="83"/>
      <c r="L1743" s="83"/>
      <c r="M1743" s="83"/>
      <c r="N1743" s="83"/>
      <c r="O1743" s="83"/>
      <c r="P1743" s="83"/>
      <c r="Q1743" s="83"/>
      <c r="R1743" s="83"/>
      <c r="S1743" s="83"/>
      <c r="T1743" s="83"/>
      <c r="U1743" s="99">
        <f>COUNTIF(通讯通路门店!$S:$S,$G1743)</f>
        <v>0</v>
      </c>
      <c r="V1743" s="99">
        <f>COUNTIFS(通讯通路门店!$S:$S,$G1743,通讯通路门店!$J:$J,"综合卖场")</f>
        <v>0</v>
      </c>
      <c r="W1743" s="99">
        <f>SUMIFS(通讯通路门店!$AJ:$AJ,通讯通路门店!$S:$S,通讯客户沙盘!$G1743)</f>
        <v>0</v>
      </c>
      <c r="X1743" s="99">
        <f t="shared" si="135"/>
        <v>0</v>
      </c>
      <c r="Y1743" s="99">
        <f>COUNTIFS(通讯通路门店!$S:$S,$G1743,通讯通路门店!$J:$J,"荣耀体验店")+COUNTIFS(通讯通路门店!$S:$S,$G1743,通讯通路门店!$J:$J,"荣耀授权专卖店")</f>
        <v>0</v>
      </c>
      <c r="Z1743" s="99">
        <f>COUNTIFS(通讯通路门店!$S:$S,$G1743,通讯通路门店!$J:$J,"VIVO体验店")</f>
        <v>0</v>
      </c>
      <c r="AA1743" s="99">
        <f>COUNTIFS(通讯通路门店!$S:$S,$G1743,通讯通路门店!$J:$J,"OPPO体验店")</f>
        <v>0</v>
      </c>
      <c r="AB1743" s="99">
        <f>COUNTIFS(通讯通路门店!$S:$S,$G1743,通讯通路门店!$J:$J,"华为授权体验店")+COUNTIFS(通讯通路门店!$S:$S,$G1743,通讯通路门店!$J:$J,"华为堡垒店")</f>
        <v>0</v>
      </c>
      <c r="AC1743" s="99">
        <f>COUNTIFS(通讯通路门店!$S:$S,$G1743,通讯通路门店!$J:$J,"小米体验店")</f>
        <v>0</v>
      </c>
      <c r="AD1743" s="99">
        <f>COUNTIFS(通讯通路门店!$S:$S,$G1743,通讯通路门店!$J:$J,"苹果体验店")</f>
        <v>0</v>
      </c>
      <c r="AE1743" s="99">
        <f>COUNTIFS(通讯通路门店!$S:$S,$G1743,通讯通路门店!$J:$J,"其他品牌专卖店")</f>
        <v>0</v>
      </c>
      <c r="AF1743" s="99">
        <f>SUMIFS(通讯通路门店!$BI:$BI,通讯通路门店!$S:$S,$G1743)</f>
        <v>0</v>
      </c>
      <c r="AG1743" s="99">
        <f>SUMIFS(通讯通路门店!$BH:$BH,通讯通路门店!$S:$S,$G1743)</f>
        <v>0</v>
      </c>
      <c r="AH1743" s="99">
        <f t="shared" si="136"/>
        <v>0</v>
      </c>
      <c r="AI1743" s="99">
        <f>SUMIFS(通讯通路门店!$BB:$BB,通讯通路门店!$S:$S,$G1743)</f>
        <v>0</v>
      </c>
      <c r="AJ1743" s="99">
        <f>SUMIFS(通讯通路门店!$BE:$BE,通讯通路门店!$S:$S,$G1743)</f>
        <v>0</v>
      </c>
      <c r="AK1743" s="99">
        <f>SUMIFS(通讯通路门店!$BG:$BG,通讯通路门店!$S:$S,$G1743)</f>
        <v>0</v>
      </c>
      <c r="AL1743" s="99">
        <f>SUMIFS(通讯通路门店!$BC:$BC,通讯通路门店!$S:$S,$G1743)</f>
        <v>0</v>
      </c>
      <c r="AM1743" s="99">
        <f>SUMIFS(通讯通路门店!$BD:$BD,通讯通路门店!$S:$S,$G1743)</f>
        <v>0</v>
      </c>
      <c r="AN1743" s="99">
        <f>SUMIFS(通讯通路门店!$BF:$BF,通讯通路门店!$S:$S,$G1743)</f>
        <v>0</v>
      </c>
      <c r="AO1743" s="99">
        <f t="shared" si="137"/>
        <v>0</v>
      </c>
      <c r="AP1743" s="99">
        <f>SUMIFS(通讯通路门店!$K:$K,通讯通路门店!$S:$S,$G1743)</f>
        <v>0</v>
      </c>
      <c r="AQ1743" s="83"/>
      <c r="AR1743" s="99">
        <f>SUMIFS(通讯通路门店!$T:$T,通讯通路门店!$S:$S,$G1743)</f>
        <v>0</v>
      </c>
      <c r="AS1743" s="99">
        <f>SUMIFS(通讯通路门店!$U:$U,通讯通路门店!$S:$S,$G1743)</f>
        <v>0</v>
      </c>
      <c r="AT1743" s="99">
        <f>SUMIFS(通讯通路门店!$V:$V,通讯通路门店!$S:$S,$G1743)</f>
        <v>0</v>
      </c>
      <c r="AU1743" s="99">
        <f>SUMIFS(通讯通路门店!$W:$W,通讯通路门店!$S:$S,$G1743)</f>
        <v>0</v>
      </c>
      <c r="AV1743" s="99">
        <f>SUMIFS(通讯通路门店!$Z:$Z,通讯通路门店!$S:$S,$G1743)</f>
        <v>0</v>
      </c>
      <c r="AW1743" s="99">
        <f>SUMIFS(通讯通路门店!$AB:$AB,通讯通路门店!$S:$S,$G1743)</f>
        <v>0</v>
      </c>
      <c r="AX1743" s="99">
        <f>SUMIFS(通讯通路门店!$X:$X,通讯通路门店!$S:$S,$G1743)</f>
        <v>0</v>
      </c>
      <c r="AY1743" s="99">
        <f>SUMIFS(通讯通路门店!$Y:$Y,通讯通路门店!$S:$S,$G1743)</f>
        <v>0</v>
      </c>
      <c r="AZ1743" s="99">
        <f>SUMIFS(通讯通路门店!$AA:$AA,通讯通路门店!$S:$S,$G1743)</f>
        <v>0</v>
      </c>
      <c r="BA1743" s="99">
        <f t="shared" si="138"/>
        <v>0</v>
      </c>
      <c r="BB1743" s="99">
        <f t="shared" si="139"/>
        <v>0</v>
      </c>
      <c r="BC1743" s="99">
        <f>SUMIFS(通讯通路门店!$W:$W,通讯通路门店!$S:$S,$G1743,通讯通路门店!$J:$J,"荣耀体验店")+SUMIFS(通讯通路门店!$W:$W,通讯通路门店!$S:$S,$G1743,通讯通路门店!$J:$J,"荣耀授权专卖店")</f>
        <v>0</v>
      </c>
      <c r="BD1743" s="99">
        <f>SUMIFS(通讯通路门店!$Z:$Z,通讯通路门店!$S:$S,$G1743,通讯通路门店!$J:$J,"VIVO体验店")</f>
        <v>0</v>
      </c>
      <c r="BE1743" s="99">
        <f>SUMIFS(通讯通路门店!$AB:$AB,通讯通路门店!$S:$S,$G1743,通讯通路门店!$J:$J,"OPPO体验店")</f>
        <v>0</v>
      </c>
      <c r="BF1743" s="99">
        <f>SUMIFS(通讯通路门店!$X:$X,通讯通路门店!$S:$S,$G1743,通讯通路门店!$J:$J,"华为授权体验店")+SUMIFS(通讯通路门店!$AA:$AA,通讯通路门店!$S:$S,$G1743,通讯通路门店!$J:$J,"华为堡垒店")</f>
        <v>0</v>
      </c>
      <c r="BG1743" s="99">
        <f>SUMIFS(通讯通路门店!$Y:$Y,通讯通路门店!$S:$S,$G1743,通讯通路门店!$J:$J,"小米体验店")</f>
        <v>0</v>
      </c>
      <c r="BH1743" s="99">
        <f>SUMIFS(通讯通路门店!$AA:$AA,通讯通路门店!$S:$S,$G1743,通讯通路门店!$J:$J,"苹果体验店")</f>
        <v>0</v>
      </c>
      <c r="BI1743" s="99">
        <f>SUMIFS(通讯通路门店!$K:$K,通讯通路门店!$S:$S,$G1743,通讯通路门店!$J:$J,"其他品牌专卖店")</f>
        <v>0</v>
      </c>
      <c r="BJ1743" s="99">
        <f>SUMIFS(通讯通路门店!$AC:$AC,通讯通路门店!$S:$S,$G1743)</f>
        <v>0</v>
      </c>
      <c r="BK1743" s="99">
        <f>SUMIFS(通讯通路门店!$AD:$AD,通讯通路门店!$S:$S,$G1743)</f>
        <v>0</v>
      </c>
      <c r="BL1743" s="99">
        <f>SUMIFS(通讯通路门店!$AE:$AE,通讯通路门店!$S:$S,$G1743)</f>
        <v>0</v>
      </c>
      <c r="BM1743" s="99">
        <f>SUMIFS(通讯通路门店!$AF:$AF,通讯通路门店!$S:$S,$G1743)</f>
        <v>0</v>
      </c>
      <c r="BN1743" s="99">
        <f>SUMIFS(通讯通路门店!$AG:$AG,通讯通路门店!$S:$S,$G1743)</f>
        <v>0</v>
      </c>
      <c r="BO1743" s="99">
        <f>SUMIFS(通讯通路门店!$AH:$AH,通讯通路门店!$S:$S,$G1743)</f>
        <v>0</v>
      </c>
      <c r="BP1743" s="99">
        <f>SUMIFS(通讯通路门店!$AI:$AI,通讯通路门店!$S:$S,$G1743)</f>
        <v>0</v>
      </c>
      <c r="BQ1743" s="83"/>
    </row>
    <row r="1744" spans="1:69">
      <c r="A1744" s="99" t="str">
        <f>IFERROR(_xlfn.XLOOKUP($G1744,通讯通路门店!$S$4:$S$993933,通讯通路门店!$A$4:$A$993933,0,0),"")</f>
        <v>海南省</v>
      </c>
      <c r="B1744" s="99" t="str">
        <f>IFERROR(_xlfn.XLOOKUP($G1744,通讯通路门店!$S$4:$S$993933,通讯通路门店!$B$4:$B$993933,0,0),"")</f>
        <v>昌江黎族自治县</v>
      </c>
      <c r="C1744" s="99" t="str">
        <f>IFERROR(_xlfn.XLOOKUP($G1744,通讯通路门店!$S$4:$S$993933,通讯通路门店!$C$4:$C$993933,0,0),"")</f>
        <v>昌江黎族自治县</v>
      </c>
      <c r="D1744" s="99" t="str">
        <f>IFERROR(_xlfn.XLOOKUP($G1744,通讯通路门店!$S$4:$S$993933,通讯通路门店!$D$4:$D$993933,0,0),"")</f>
        <v>叉河镇</v>
      </c>
      <c r="E1744" s="83"/>
      <c r="F1744" s="83"/>
      <c r="G1744" s="101"/>
      <c r="H1744" s="102">
        <f>IFERROR(_xlfn.XLOOKUP($G1744,通讯通路门店!$S$4:$S$993933,通讯通路门店!$R$4:$R$993933,0,0),"")</f>
        <v>0</v>
      </c>
      <c r="I1744" s="83"/>
      <c r="J1744" s="83"/>
      <c r="K1744" s="83"/>
      <c r="L1744" s="83"/>
      <c r="M1744" s="83"/>
      <c r="N1744" s="83"/>
      <c r="O1744" s="83"/>
      <c r="P1744" s="83"/>
      <c r="Q1744" s="83"/>
      <c r="R1744" s="83"/>
      <c r="S1744" s="83"/>
      <c r="T1744" s="83"/>
      <c r="U1744" s="99">
        <f>COUNTIF(通讯通路门店!$S:$S,$G1744)</f>
        <v>0</v>
      </c>
      <c r="V1744" s="99">
        <f>COUNTIFS(通讯通路门店!$S:$S,$G1744,通讯通路门店!$J:$J,"综合卖场")</f>
        <v>0</v>
      </c>
      <c r="W1744" s="99">
        <f>SUMIFS(通讯通路门店!$AJ:$AJ,通讯通路门店!$S:$S,通讯客户沙盘!$G1744)</f>
        <v>0</v>
      </c>
      <c r="X1744" s="99">
        <f t="shared" si="135"/>
        <v>0</v>
      </c>
      <c r="Y1744" s="99">
        <f>COUNTIFS(通讯通路门店!$S:$S,$G1744,通讯通路门店!$J:$J,"荣耀体验店")+COUNTIFS(通讯通路门店!$S:$S,$G1744,通讯通路门店!$J:$J,"荣耀授权专卖店")</f>
        <v>0</v>
      </c>
      <c r="Z1744" s="99">
        <f>COUNTIFS(通讯通路门店!$S:$S,$G1744,通讯通路门店!$J:$J,"VIVO体验店")</f>
        <v>0</v>
      </c>
      <c r="AA1744" s="99">
        <f>COUNTIFS(通讯通路门店!$S:$S,$G1744,通讯通路门店!$J:$J,"OPPO体验店")</f>
        <v>0</v>
      </c>
      <c r="AB1744" s="99">
        <f>COUNTIFS(通讯通路门店!$S:$S,$G1744,通讯通路门店!$J:$J,"华为授权体验店")+COUNTIFS(通讯通路门店!$S:$S,$G1744,通讯通路门店!$J:$J,"华为堡垒店")</f>
        <v>0</v>
      </c>
      <c r="AC1744" s="99">
        <f>COUNTIFS(通讯通路门店!$S:$S,$G1744,通讯通路门店!$J:$J,"小米体验店")</f>
        <v>0</v>
      </c>
      <c r="AD1744" s="99">
        <f>COUNTIFS(通讯通路门店!$S:$S,$G1744,通讯通路门店!$J:$J,"苹果体验店")</f>
        <v>0</v>
      </c>
      <c r="AE1744" s="99">
        <f>COUNTIFS(通讯通路门店!$S:$S,$G1744,通讯通路门店!$J:$J,"其他品牌专卖店")</f>
        <v>0</v>
      </c>
      <c r="AF1744" s="99">
        <f>SUMIFS(通讯通路门店!$BI:$BI,通讯通路门店!$S:$S,$G1744)</f>
        <v>0</v>
      </c>
      <c r="AG1744" s="99">
        <f>SUMIFS(通讯通路门店!$BH:$BH,通讯通路门店!$S:$S,$G1744)</f>
        <v>0</v>
      </c>
      <c r="AH1744" s="99">
        <f t="shared" si="136"/>
        <v>0</v>
      </c>
      <c r="AI1744" s="99">
        <f>SUMIFS(通讯通路门店!$BB:$BB,通讯通路门店!$S:$S,$G1744)</f>
        <v>0</v>
      </c>
      <c r="AJ1744" s="99">
        <f>SUMIFS(通讯通路门店!$BE:$BE,通讯通路门店!$S:$S,$G1744)</f>
        <v>0</v>
      </c>
      <c r="AK1744" s="99">
        <f>SUMIFS(通讯通路门店!$BG:$BG,通讯通路门店!$S:$S,$G1744)</f>
        <v>0</v>
      </c>
      <c r="AL1744" s="99">
        <f>SUMIFS(通讯通路门店!$BC:$BC,通讯通路门店!$S:$S,$G1744)</f>
        <v>0</v>
      </c>
      <c r="AM1744" s="99">
        <f>SUMIFS(通讯通路门店!$BD:$BD,通讯通路门店!$S:$S,$G1744)</f>
        <v>0</v>
      </c>
      <c r="AN1744" s="99">
        <f>SUMIFS(通讯通路门店!$BF:$BF,通讯通路门店!$S:$S,$G1744)</f>
        <v>0</v>
      </c>
      <c r="AO1744" s="99">
        <f t="shared" si="137"/>
        <v>0</v>
      </c>
      <c r="AP1744" s="99">
        <f>SUMIFS(通讯通路门店!$K:$K,通讯通路门店!$S:$S,$G1744)</f>
        <v>0</v>
      </c>
      <c r="AQ1744" s="83"/>
      <c r="AR1744" s="99">
        <f>SUMIFS(通讯通路门店!$T:$T,通讯通路门店!$S:$S,$G1744)</f>
        <v>0</v>
      </c>
      <c r="AS1744" s="99">
        <f>SUMIFS(通讯通路门店!$U:$U,通讯通路门店!$S:$S,$G1744)</f>
        <v>0</v>
      </c>
      <c r="AT1744" s="99">
        <f>SUMIFS(通讯通路门店!$V:$V,通讯通路门店!$S:$S,$G1744)</f>
        <v>0</v>
      </c>
      <c r="AU1744" s="99">
        <f>SUMIFS(通讯通路门店!$W:$W,通讯通路门店!$S:$S,$G1744)</f>
        <v>0</v>
      </c>
      <c r="AV1744" s="99">
        <f>SUMIFS(通讯通路门店!$Z:$Z,通讯通路门店!$S:$S,$G1744)</f>
        <v>0</v>
      </c>
      <c r="AW1744" s="99">
        <f>SUMIFS(通讯通路门店!$AB:$AB,通讯通路门店!$S:$S,$G1744)</f>
        <v>0</v>
      </c>
      <c r="AX1744" s="99">
        <f>SUMIFS(通讯通路门店!$X:$X,通讯通路门店!$S:$S,$G1744)</f>
        <v>0</v>
      </c>
      <c r="AY1744" s="99">
        <f>SUMIFS(通讯通路门店!$Y:$Y,通讯通路门店!$S:$S,$G1744)</f>
        <v>0</v>
      </c>
      <c r="AZ1744" s="99">
        <f>SUMIFS(通讯通路门店!$AA:$AA,通讯通路门店!$S:$S,$G1744)</f>
        <v>0</v>
      </c>
      <c r="BA1744" s="99">
        <f t="shared" si="138"/>
        <v>0</v>
      </c>
      <c r="BB1744" s="99">
        <f t="shared" si="139"/>
        <v>0</v>
      </c>
      <c r="BC1744" s="99">
        <f>SUMIFS(通讯通路门店!$W:$W,通讯通路门店!$S:$S,$G1744,通讯通路门店!$J:$J,"荣耀体验店")+SUMIFS(通讯通路门店!$W:$W,通讯通路门店!$S:$S,$G1744,通讯通路门店!$J:$J,"荣耀授权专卖店")</f>
        <v>0</v>
      </c>
      <c r="BD1744" s="99">
        <f>SUMIFS(通讯通路门店!$Z:$Z,通讯通路门店!$S:$S,$G1744,通讯通路门店!$J:$J,"VIVO体验店")</f>
        <v>0</v>
      </c>
      <c r="BE1744" s="99">
        <f>SUMIFS(通讯通路门店!$AB:$AB,通讯通路门店!$S:$S,$G1744,通讯通路门店!$J:$J,"OPPO体验店")</f>
        <v>0</v>
      </c>
      <c r="BF1744" s="99">
        <f>SUMIFS(通讯通路门店!$X:$X,通讯通路门店!$S:$S,$G1744,通讯通路门店!$J:$J,"华为授权体验店")+SUMIFS(通讯通路门店!$AA:$AA,通讯通路门店!$S:$S,$G1744,通讯通路门店!$J:$J,"华为堡垒店")</f>
        <v>0</v>
      </c>
      <c r="BG1744" s="99">
        <f>SUMIFS(通讯通路门店!$Y:$Y,通讯通路门店!$S:$S,$G1744,通讯通路门店!$J:$J,"小米体验店")</f>
        <v>0</v>
      </c>
      <c r="BH1744" s="99">
        <f>SUMIFS(通讯通路门店!$AA:$AA,通讯通路门店!$S:$S,$G1744,通讯通路门店!$J:$J,"苹果体验店")</f>
        <v>0</v>
      </c>
      <c r="BI1744" s="99">
        <f>SUMIFS(通讯通路门店!$K:$K,通讯通路门店!$S:$S,$G1744,通讯通路门店!$J:$J,"其他品牌专卖店")</f>
        <v>0</v>
      </c>
      <c r="BJ1744" s="99">
        <f>SUMIFS(通讯通路门店!$AC:$AC,通讯通路门店!$S:$S,$G1744)</f>
        <v>0</v>
      </c>
      <c r="BK1744" s="99">
        <f>SUMIFS(通讯通路门店!$AD:$AD,通讯通路门店!$S:$S,$G1744)</f>
        <v>0</v>
      </c>
      <c r="BL1744" s="99">
        <f>SUMIFS(通讯通路门店!$AE:$AE,通讯通路门店!$S:$S,$G1744)</f>
        <v>0</v>
      </c>
      <c r="BM1744" s="99">
        <f>SUMIFS(通讯通路门店!$AF:$AF,通讯通路门店!$S:$S,$G1744)</f>
        <v>0</v>
      </c>
      <c r="BN1744" s="99">
        <f>SUMIFS(通讯通路门店!$AG:$AG,通讯通路门店!$S:$S,$G1744)</f>
        <v>0</v>
      </c>
      <c r="BO1744" s="99">
        <f>SUMIFS(通讯通路门店!$AH:$AH,通讯通路门店!$S:$S,$G1744)</f>
        <v>0</v>
      </c>
      <c r="BP1744" s="99">
        <f>SUMIFS(通讯通路门店!$AI:$AI,通讯通路门店!$S:$S,$G1744)</f>
        <v>0</v>
      </c>
      <c r="BQ1744" s="83"/>
    </row>
    <row r="1745" spans="1:69">
      <c r="A1745" s="99" t="str">
        <f>IFERROR(_xlfn.XLOOKUP($G1745,通讯通路门店!$S$4:$S$993933,通讯通路门店!$A$4:$A$993933,0,0),"")</f>
        <v>海南省</v>
      </c>
      <c r="B1745" s="99" t="str">
        <f>IFERROR(_xlfn.XLOOKUP($G1745,通讯通路门店!$S$4:$S$993933,通讯通路门店!$B$4:$B$993933,0,0),"")</f>
        <v>昌江黎族自治县</v>
      </c>
      <c r="C1745" s="99" t="str">
        <f>IFERROR(_xlfn.XLOOKUP($G1745,通讯通路门店!$S$4:$S$993933,通讯通路门店!$C$4:$C$993933,0,0),"")</f>
        <v>昌江黎族自治县</v>
      </c>
      <c r="D1745" s="99" t="str">
        <f>IFERROR(_xlfn.XLOOKUP($G1745,通讯通路门店!$S$4:$S$993933,通讯通路门店!$D$4:$D$993933,0,0),"")</f>
        <v>叉河镇</v>
      </c>
      <c r="E1745" s="83"/>
      <c r="F1745" s="83"/>
      <c r="G1745" s="101"/>
      <c r="H1745" s="102">
        <f>IFERROR(_xlfn.XLOOKUP($G1745,通讯通路门店!$S$4:$S$993933,通讯通路门店!$R$4:$R$993933,0,0),"")</f>
        <v>0</v>
      </c>
      <c r="I1745" s="83"/>
      <c r="J1745" s="83"/>
      <c r="K1745" s="83"/>
      <c r="L1745" s="83"/>
      <c r="M1745" s="83"/>
      <c r="N1745" s="83"/>
      <c r="O1745" s="83"/>
      <c r="P1745" s="83"/>
      <c r="Q1745" s="83"/>
      <c r="R1745" s="83"/>
      <c r="S1745" s="83"/>
      <c r="T1745" s="83"/>
      <c r="U1745" s="99">
        <f>COUNTIF(通讯通路门店!$S:$S,$G1745)</f>
        <v>0</v>
      </c>
      <c r="V1745" s="99">
        <f>COUNTIFS(通讯通路门店!$S:$S,$G1745,通讯通路门店!$J:$J,"综合卖场")</f>
        <v>0</v>
      </c>
      <c r="W1745" s="99">
        <f>SUMIFS(通讯通路门店!$AJ:$AJ,通讯通路门店!$S:$S,通讯客户沙盘!$G1745)</f>
        <v>0</v>
      </c>
      <c r="X1745" s="99">
        <f t="shared" si="135"/>
        <v>0</v>
      </c>
      <c r="Y1745" s="99">
        <f>COUNTIFS(通讯通路门店!$S:$S,$G1745,通讯通路门店!$J:$J,"荣耀体验店")+COUNTIFS(通讯通路门店!$S:$S,$G1745,通讯通路门店!$J:$J,"荣耀授权专卖店")</f>
        <v>0</v>
      </c>
      <c r="Z1745" s="99">
        <f>COUNTIFS(通讯通路门店!$S:$S,$G1745,通讯通路门店!$J:$J,"VIVO体验店")</f>
        <v>0</v>
      </c>
      <c r="AA1745" s="99">
        <f>COUNTIFS(通讯通路门店!$S:$S,$G1745,通讯通路门店!$J:$J,"OPPO体验店")</f>
        <v>0</v>
      </c>
      <c r="AB1745" s="99">
        <f>COUNTIFS(通讯通路门店!$S:$S,$G1745,通讯通路门店!$J:$J,"华为授权体验店")+COUNTIFS(通讯通路门店!$S:$S,$G1745,通讯通路门店!$J:$J,"华为堡垒店")</f>
        <v>0</v>
      </c>
      <c r="AC1745" s="99">
        <f>COUNTIFS(通讯通路门店!$S:$S,$G1745,通讯通路门店!$J:$J,"小米体验店")</f>
        <v>0</v>
      </c>
      <c r="AD1745" s="99">
        <f>COUNTIFS(通讯通路门店!$S:$S,$G1745,通讯通路门店!$J:$J,"苹果体验店")</f>
        <v>0</v>
      </c>
      <c r="AE1745" s="99">
        <f>COUNTIFS(通讯通路门店!$S:$S,$G1745,通讯通路门店!$J:$J,"其他品牌专卖店")</f>
        <v>0</v>
      </c>
      <c r="AF1745" s="99">
        <f>SUMIFS(通讯通路门店!$BI:$BI,通讯通路门店!$S:$S,$G1745)</f>
        <v>0</v>
      </c>
      <c r="AG1745" s="99">
        <f>SUMIFS(通讯通路门店!$BH:$BH,通讯通路门店!$S:$S,$G1745)</f>
        <v>0</v>
      </c>
      <c r="AH1745" s="99">
        <f t="shared" si="136"/>
        <v>0</v>
      </c>
      <c r="AI1745" s="99">
        <f>SUMIFS(通讯通路门店!$BB:$BB,通讯通路门店!$S:$S,$G1745)</f>
        <v>0</v>
      </c>
      <c r="AJ1745" s="99">
        <f>SUMIFS(通讯通路门店!$BE:$BE,通讯通路门店!$S:$S,$G1745)</f>
        <v>0</v>
      </c>
      <c r="AK1745" s="99">
        <f>SUMIFS(通讯通路门店!$BG:$BG,通讯通路门店!$S:$S,$G1745)</f>
        <v>0</v>
      </c>
      <c r="AL1745" s="99">
        <f>SUMIFS(通讯通路门店!$BC:$BC,通讯通路门店!$S:$S,$G1745)</f>
        <v>0</v>
      </c>
      <c r="AM1745" s="99">
        <f>SUMIFS(通讯通路门店!$BD:$BD,通讯通路门店!$S:$S,$G1745)</f>
        <v>0</v>
      </c>
      <c r="AN1745" s="99">
        <f>SUMIFS(通讯通路门店!$BF:$BF,通讯通路门店!$S:$S,$G1745)</f>
        <v>0</v>
      </c>
      <c r="AO1745" s="99">
        <f t="shared" si="137"/>
        <v>0</v>
      </c>
      <c r="AP1745" s="99">
        <f>SUMIFS(通讯通路门店!$K:$K,通讯通路门店!$S:$S,$G1745)</f>
        <v>0</v>
      </c>
      <c r="AQ1745" s="83"/>
      <c r="AR1745" s="99">
        <f>SUMIFS(通讯通路门店!$T:$T,通讯通路门店!$S:$S,$G1745)</f>
        <v>0</v>
      </c>
      <c r="AS1745" s="99">
        <f>SUMIFS(通讯通路门店!$U:$U,通讯通路门店!$S:$S,$G1745)</f>
        <v>0</v>
      </c>
      <c r="AT1745" s="99">
        <f>SUMIFS(通讯通路门店!$V:$V,通讯通路门店!$S:$S,$G1745)</f>
        <v>0</v>
      </c>
      <c r="AU1745" s="99">
        <f>SUMIFS(通讯通路门店!$W:$W,通讯通路门店!$S:$S,$G1745)</f>
        <v>0</v>
      </c>
      <c r="AV1745" s="99">
        <f>SUMIFS(通讯通路门店!$Z:$Z,通讯通路门店!$S:$S,$G1745)</f>
        <v>0</v>
      </c>
      <c r="AW1745" s="99">
        <f>SUMIFS(通讯通路门店!$AB:$AB,通讯通路门店!$S:$S,$G1745)</f>
        <v>0</v>
      </c>
      <c r="AX1745" s="99">
        <f>SUMIFS(通讯通路门店!$X:$X,通讯通路门店!$S:$S,$G1745)</f>
        <v>0</v>
      </c>
      <c r="AY1745" s="99">
        <f>SUMIFS(通讯通路门店!$Y:$Y,通讯通路门店!$S:$S,$G1745)</f>
        <v>0</v>
      </c>
      <c r="AZ1745" s="99">
        <f>SUMIFS(通讯通路门店!$AA:$AA,通讯通路门店!$S:$S,$G1745)</f>
        <v>0</v>
      </c>
      <c r="BA1745" s="99">
        <f t="shared" si="138"/>
        <v>0</v>
      </c>
      <c r="BB1745" s="99">
        <f t="shared" si="139"/>
        <v>0</v>
      </c>
      <c r="BC1745" s="99">
        <f>SUMIFS(通讯通路门店!$W:$W,通讯通路门店!$S:$S,$G1745,通讯通路门店!$J:$J,"荣耀体验店")+SUMIFS(通讯通路门店!$W:$W,通讯通路门店!$S:$S,$G1745,通讯通路门店!$J:$J,"荣耀授权专卖店")</f>
        <v>0</v>
      </c>
      <c r="BD1745" s="99">
        <f>SUMIFS(通讯通路门店!$Z:$Z,通讯通路门店!$S:$S,$G1745,通讯通路门店!$J:$J,"VIVO体验店")</f>
        <v>0</v>
      </c>
      <c r="BE1745" s="99">
        <f>SUMIFS(通讯通路门店!$AB:$AB,通讯通路门店!$S:$S,$G1745,通讯通路门店!$J:$J,"OPPO体验店")</f>
        <v>0</v>
      </c>
      <c r="BF1745" s="99">
        <f>SUMIFS(通讯通路门店!$X:$X,通讯通路门店!$S:$S,$G1745,通讯通路门店!$J:$J,"华为授权体验店")+SUMIFS(通讯通路门店!$AA:$AA,通讯通路门店!$S:$S,$G1745,通讯通路门店!$J:$J,"华为堡垒店")</f>
        <v>0</v>
      </c>
      <c r="BG1745" s="99">
        <f>SUMIFS(通讯通路门店!$Y:$Y,通讯通路门店!$S:$S,$G1745,通讯通路门店!$J:$J,"小米体验店")</f>
        <v>0</v>
      </c>
      <c r="BH1745" s="99">
        <f>SUMIFS(通讯通路门店!$AA:$AA,通讯通路门店!$S:$S,$G1745,通讯通路门店!$J:$J,"苹果体验店")</f>
        <v>0</v>
      </c>
      <c r="BI1745" s="99">
        <f>SUMIFS(通讯通路门店!$K:$K,通讯通路门店!$S:$S,$G1745,通讯通路门店!$J:$J,"其他品牌专卖店")</f>
        <v>0</v>
      </c>
      <c r="BJ1745" s="99">
        <f>SUMIFS(通讯通路门店!$AC:$AC,通讯通路门店!$S:$S,$G1745)</f>
        <v>0</v>
      </c>
      <c r="BK1745" s="99">
        <f>SUMIFS(通讯通路门店!$AD:$AD,通讯通路门店!$S:$S,$G1745)</f>
        <v>0</v>
      </c>
      <c r="BL1745" s="99">
        <f>SUMIFS(通讯通路门店!$AE:$AE,通讯通路门店!$S:$S,$G1745)</f>
        <v>0</v>
      </c>
      <c r="BM1745" s="99">
        <f>SUMIFS(通讯通路门店!$AF:$AF,通讯通路门店!$S:$S,$G1745)</f>
        <v>0</v>
      </c>
      <c r="BN1745" s="99">
        <f>SUMIFS(通讯通路门店!$AG:$AG,通讯通路门店!$S:$S,$G1745)</f>
        <v>0</v>
      </c>
      <c r="BO1745" s="99">
        <f>SUMIFS(通讯通路门店!$AH:$AH,通讯通路门店!$S:$S,$G1745)</f>
        <v>0</v>
      </c>
      <c r="BP1745" s="99">
        <f>SUMIFS(通讯通路门店!$AI:$AI,通讯通路门店!$S:$S,$G1745)</f>
        <v>0</v>
      </c>
      <c r="BQ1745" s="83"/>
    </row>
    <row r="1746" spans="1:69">
      <c r="A1746" s="99" t="str">
        <f>IFERROR(_xlfn.XLOOKUP($G1746,通讯通路门店!$S$4:$S$993933,通讯通路门店!$A$4:$A$993933,0,0),"")</f>
        <v>海南省</v>
      </c>
      <c r="B1746" s="99" t="str">
        <f>IFERROR(_xlfn.XLOOKUP($G1746,通讯通路门店!$S$4:$S$993933,通讯通路门店!$B$4:$B$993933,0,0),"")</f>
        <v>昌江黎族自治县</v>
      </c>
      <c r="C1746" s="99" t="str">
        <f>IFERROR(_xlfn.XLOOKUP($G1746,通讯通路门店!$S$4:$S$993933,通讯通路门店!$C$4:$C$993933,0,0),"")</f>
        <v>昌江黎族自治县</v>
      </c>
      <c r="D1746" s="99" t="str">
        <f>IFERROR(_xlfn.XLOOKUP($G1746,通讯通路门店!$S$4:$S$993933,通讯通路门店!$D$4:$D$993933,0,0),"")</f>
        <v>叉河镇</v>
      </c>
      <c r="E1746" s="83"/>
      <c r="F1746" s="83"/>
      <c r="G1746" s="101"/>
      <c r="H1746" s="102">
        <f>IFERROR(_xlfn.XLOOKUP($G1746,通讯通路门店!$S$4:$S$993933,通讯通路门店!$R$4:$R$993933,0,0),"")</f>
        <v>0</v>
      </c>
      <c r="I1746" s="83"/>
      <c r="J1746" s="83"/>
      <c r="K1746" s="83"/>
      <c r="L1746" s="83"/>
      <c r="M1746" s="83"/>
      <c r="N1746" s="83"/>
      <c r="O1746" s="83"/>
      <c r="P1746" s="83"/>
      <c r="Q1746" s="83"/>
      <c r="R1746" s="83"/>
      <c r="S1746" s="83"/>
      <c r="T1746" s="83"/>
      <c r="U1746" s="99">
        <f>COUNTIF(通讯通路门店!$S:$S,$G1746)</f>
        <v>0</v>
      </c>
      <c r="V1746" s="99">
        <f>COUNTIFS(通讯通路门店!$S:$S,$G1746,通讯通路门店!$J:$J,"综合卖场")</f>
        <v>0</v>
      </c>
      <c r="W1746" s="99">
        <f>SUMIFS(通讯通路门店!$AJ:$AJ,通讯通路门店!$S:$S,通讯客户沙盘!$G1746)</f>
        <v>0</v>
      </c>
      <c r="X1746" s="99">
        <f t="shared" si="135"/>
        <v>0</v>
      </c>
      <c r="Y1746" s="99">
        <f>COUNTIFS(通讯通路门店!$S:$S,$G1746,通讯通路门店!$J:$J,"荣耀体验店")+COUNTIFS(通讯通路门店!$S:$S,$G1746,通讯通路门店!$J:$J,"荣耀授权专卖店")</f>
        <v>0</v>
      </c>
      <c r="Z1746" s="99">
        <f>COUNTIFS(通讯通路门店!$S:$S,$G1746,通讯通路门店!$J:$J,"VIVO体验店")</f>
        <v>0</v>
      </c>
      <c r="AA1746" s="99">
        <f>COUNTIFS(通讯通路门店!$S:$S,$G1746,通讯通路门店!$J:$J,"OPPO体验店")</f>
        <v>0</v>
      </c>
      <c r="AB1746" s="99">
        <f>COUNTIFS(通讯通路门店!$S:$S,$G1746,通讯通路门店!$J:$J,"华为授权体验店")+COUNTIFS(通讯通路门店!$S:$S,$G1746,通讯通路门店!$J:$J,"华为堡垒店")</f>
        <v>0</v>
      </c>
      <c r="AC1746" s="99">
        <f>COUNTIFS(通讯通路门店!$S:$S,$G1746,通讯通路门店!$J:$J,"小米体验店")</f>
        <v>0</v>
      </c>
      <c r="AD1746" s="99">
        <f>COUNTIFS(通讯通路门店!$S:$S,$G1746,通讯通路门店!$J:$J,"苹果体验店")</f>
        <v>0</v>
      </c>
      <c r="AE1746" s="99">
        <f>COUNTIFS(通讯通路门店!$S:$S,$G1746,通讯通路门店!$J:$J,"其他品牌专卖店")</f>
        <v>0</v>
      </c>
      <c r="AF1746" s="99">
        <f>SUMIFS(通讯通路门店!$BI:$BI,通讯通路门店!$S:$S,$G1746)</f>
        <v>0</v>
      </c>
      <c r="AG1746" s="99">
        <f>SUMIFS(通讯通路门店!$BH:$BH,通讯通路门店!$S:$S,$G1746)</f>
        <v>0</v>
      </c>
      <c r="AH1746" s="99">
        <f t="shared" si="136"/>
        <v>0</v>
      </c>
      <c r="AI1746" s="99">
        <f>SUMIFS(通讯通路门店!$BB:$BB,通讯通路门店!$S:$S,$G1746)</f>
        <v>0</v>
      </c>
      <c r="AJ1746" s="99">
        <f>SUMIFS(通讯通路门店!$BE:$BE,通讯通路门店!$S:$S,$G1746)</f>
        <v>0</v>
      </c>
      <c r="AK1746" s="99">
        <f>SUMIFS(通讯通路门店!$BG:$BG,通讯通路门店!$S:$S,$G1746)</f>
        <v>0</v>
      </c>
      <c r="AL1746" s="99">
        <f>SUMIFS(通讯通路门店!$BC:$BC,通讯通路门店!$S:$S,$G1746)</f>
        <v>0</v>
      </c>
      <c r="AM1746" s="99">
        <f>SUMIFS(通讯通路门店!$BD:$BD,通讯通路门店!$S:$S,$G1746)</f>
        <v>0</v>
      </c>
      <c r="AN1746" s="99">
        <f>SUMIFS(通讯通路门店!$BF:$BF,通讯通路门店!$S:$S,$G1746)</f>
        <v>0</v>
      </c>
      <c r="AO1746" s="99">
        <f t="shared" si="137"/>
        <v>0</v>
      </c>
      <c r="AP1746" s="99">
        <f>SUMIFS(通讯通路门店!$K:$K,通讯通路门店!$S:$S,$G1746)</f>
        <v>0</v>
      </c>
      <c r="AQ1746" s="83"/>
      <c r="AR1746" s="99">
        <f>SUMIFS(通讯通路门店!$T:$T,通讯通路门店!$S:$S,$G1746)</f>
        <v>0</v>
      </c>
      <c r="AS1746" s="99">
        <f>SUMIFS(通讯通路门店!$U:$U,通讯通路门店!$S:$S,$G1746)</f>
        <v>0</v>
      </c>
      <c r="AT1746" s="99">
        <f>SUMIFS(通讯通路门店!$V:$V,通讯通路门店!$S:$S,$G1746)</f>
        <v>0</v>
      </c>
      <c r="AU1746" s="99">
        <f>SUMIFS(通讯通路门店!$W:$W,通讯通路门店!$S:$S,$G1746)</f>
        <v>0</v>
      </c>
      <c r="AV1746" s="99">
        <f>SUMIFS(通讯通路门店!$Z:$Z,通讯通路门店!$S:$S,$G1746)</f>
        <v>0</v>
      </c>
      <c r="AW1746" s="99">
        <f>SUMIFS(通讯通路门店!$AB:$AB,通讯通路门店!$S:$S,$G1746)</f>
        <v>0</v>
      </c>
      <c r="AX1746" s="99">
        <f>SUMIFS(通讯通路门店!$X:$X,通讯通路门店!$S:$S,$G1746)</f>
        <v>0</v>
      </c>
      <c r="AY1746" s="99">
        <f>SUMIFS(通讯通路门店!$Y:$Y,通讯通路门店!$S:$S,$G1746)</f>
        <v>0</v>
      </c>
      <c r="AZ1746" s="99">
        <f>SUMIFS(通讯通路门店!$AA:$AA,通讯通路门店!$S:$S,$G1746)</f>
        <v>0</v>
      </c>
      <c r="BA1746" s="99">
        <f t="shared" si="138"/>
        <v>0</v>
      </c>
      <c r="BB1746" s="99">
        <f t="shared" si="139"/>
        <v>0</v>
      </c>
      <c r="BC1746" s="99">
        <f>SUMIFS(通讯通路门店!$W:$W,通讯通路门店!$S:$S,$G1746,通讯通路门店!$J:$J,"荣耀体验店")+SUMIFS(通讯通路门店!$W:$W,通讯通路门店!$S:$S,$G1746,通讯通路门店!$J:$J,"荣耀授权专卖店")</f>
        <v>0</v>
      </c>
      <c r="BD1746" s="99">
        <f>SUMIFS(通讯通路门店!$Z:$Z,通讯通路门店!$S:$S,$G1746,通讯通路门店!$J:$J,"VIVO体验店")</f>
        <v>0</v>
      </c>
      <c r="BE1746" s="99">
        <f>SUMIFS(通讯通路门店!$AB:$AB,通讯通路门店!$S:$S,$G1746,通讯通路门店!$J:$J,"OPPO体验店")</f>
        <v>0</v>
      </c>
      <c r="BF1746" s="99">
        <f>SUMIFS(通讯通路门店!$X:$X,通讯通路门店!$S:$S,$G1746,通讯通路门店!$J:$J,"华为授权体验店")+SUMIFS(通讯通路门店!$AA:$AA,通讯通路门店!$S:$S,$G1746,通讯通路门店!$J:$J,"华为堡垒店")</f>
        <v>0</v>
      </c>
      <c r="BG1746" s="99">
        <f>SUMIFS(通讯通路门店!$Y:$Y,通讯通路门店!$S:$S,$G1746,通讯通路门店!$J:$J,"小米体验店")</f>
        <v>0</v>
      </c>
      <c r="BH1746" s="99">
        <f>SUMIFS(通讯通路门店!$AA:$AA,通讯通路门店!$S:$S,$G1746,通讯通路门店!$J:$J,"苹果体验店")</f>
        <v>0</v>
      </c>
      <c r="BI1746" s="99">
        <f>SUMIFS(通讯通路门店!$K:$K,通讯通路门店!$S:$S,$G1746,通讯通路门店!$J:$J,"其他品牌专卖店")</f>
        <v>0</v>
      </c>
      <c r="BJ1746" s="99">
        <f>SUMIFS(通讯通路门店!$AC:$AC,通讯通路门店!$S:$S,$G1746)</f>
        <v>0</v>
      </c>
      <c r="BK1746" s="99">
        <f>SUMIFS(通讯通路门店!$AD:$AD,通讯通路门店!$S:$S,$G1746)</f>
        <v>0</v>
      </c>
      <c r="BL1746" s="99">
        <f>SUMIFS(通讯通路门店!$AE:$AE,通讯通路门店!$S:$S,$G1746)</f>
        <v>0</v>
      </c>
      <c r="BM1746" s="99">
        <f>SUMIFS(通讯通路门店!$AF:$AF,通讯通路门店!$S:$S,$G1746)</f>
        <v>0</v>
      </c>
      <c r="BN1746" s="99">
        <f>SUMIFS(通讯通路门店!$AG:$AG,通讯通路门店!$S:$S,$G1746)</f>
        <v>0</v>
      </c>
      <c r="BO1746" s="99">
        <f>SUMIFS(通讯通路门店!$AH:$AH,通讯通路门店!$S:$S,$G1746)</f>
        <v>0</v>
      </c>
      <c r="BP1746" s="99">
        <f>SUMIFS(通讯通路门店!$AI:$AI,通讯通路门店!$S:$S,$G1746)</f>
        <v>0</v>
      </c>
      <c r="BQ1746" s="83"/>
    </row>
    <row r="1747" spans="1:69">
      <c r="A1747" s="99" t="str">
        <f>IFERROR(_xlfn.XLOOKUP($G1747,通讯通路门店!$S$4:$S$993933,通讯通路门店!$A$4:$A$993933,0,0),"")</f>
        <v>海南省</v>
      </c>
      <c r="B1747" s="99" t="str">
        <f>IFERROR(_xlfn.XLOOKUP($G1747,通讯通路门店!$S$4:$S$993933,通讯通路门店!$B$4:$B$993933,0,0),"")</f>
        <v>昌江黎族自治县</v>
      </c>
      <c r="C1747" s="99" t="str">
        <f>IFERROR(_xlfn.XLOOKUP($G1747,通讯通路门店!$S$4:$S$993933,通讯通路门店!$C$4:$C$993933,0,0),"")</f>
        <v>昌江黎族自治县</v>
      </c>
      <c r="D1747" s="99" t="str">
        <f>IFERROR(_xlfn.XLOOKUP($G1747,通讯通路门店!$S$4:$S$993933,通讯通路门店!$D$4:$D$993933,0,0),"")</f>
        <v>叉河镇</v>
      </c>
      <c r="E1747" s="83"/>
      <c r="F1747" s="83"/>
      <c r="G1747" s="101"/>
      <c r="H1747" s="102">
        <f>IFERROR(_xlfn.XLOOKUP($G1747,通讯通路门店!$S$4:$S$993933,通讯通路门店!$R$4:$R$993933,0,0),"")</f>
        <v>0</v>
      </c>
      <c r="I1747" s="83"/>
      <c r="J1747" s="83"/>
      <c r="K1747" s="83"/>
      <c r="L1747" s="83"/>
      <c r="M1747" s="83"/>
      <c r="N1747" s="83"/>
      <c r="O1747" s="83"/>
      <c r="P1747" s="83"/>
      <c r="Q1747" s="83"/>
      <c r="R1747" s="83"/>
      <c r="S1747" s="83"/>
      <c r="T1747" s="83"/>
      <c r="U1747" s="99">
        <f>COUNTIF(通讯通路门店!$S:$S,$G1747)</f>
        <v>0</v>
      </c>
      <c r="V1747" s="99">
        <f>COUNTIFS(通讯通路门店!$S:$S,$G1747,通讯通路门店!$J:$J,"综合卖场")</f>
        <v>0</v>
      </c>
      <c r="W1747" s="99">
        <f>SUMIFS(通讯通路门店!$AJ:$AJ,通讯通路门店!$S:$S,通讯客户沙盘!$G1747)</f>
        <v>0</v>
      </c>
      <c r="X1747" s="99">
        <f t="shared" si="135"/>
        <v>0</v>
      </c>
      <c r="Y1747" s="99">
        <f>COUNTIFS(通讯通路门店!$S:$S,$G1747,通讯通路门店!$J:$J,"荣耀体验店")+COUNTIFS(通讯通路门店!$S:$S,$G1747,通讯通路门店!$J:$J,"荣耀授权专卖店")</f>
        <v>0</v>
      </c>
      <c r="Z1747" s="99">
        <f>COUNTIFS(通讯通路门店!$S:$S,$G1747,通讯通路门店!$J:$J,"VIVO体验店")</f>
        <v>0</v>
      </c>
      <c r="AA1747" s="99">
        <f>COUNTIFS(通讯通路门店!$S:$S,$G1747,通讯通路门店!$J:$J,"OPPO体验店")</f>
        <v>0</v>
      </c>
      <c r="AB1747" s="99">
        <f>COUNTIFS(通讯通路门店!$S:$S,$G1747,通讯通路门店!$J:$J,"华为授权体验店")+COUNTIFS(通讯通路门店!$S:$S,$G1747,通讯通路门店!$J:$J,"华为堡垒店")</f>
        <v>0</v>
      </c>
      <c r="AC1747" s="99">
        <f>COUNTIFS(通讯通路门店!$S:$S,$G1747,通讯通路门店!$J:$J,"小米体验店")</f>
        <v>0</v>
      </c>
      <c r="AD1747" s="99">
        <f>COUNTIFS(通讯通路门店!$S:$S,$G1747,通讯通路门店!$J:$J,"苹果体验店")</f>
        <v>0</v>
      </c>
      <c r="AE1747" s="99">
        <f>COUNTIFS(通讯通路门店!$S:$S,$G1747,通讯通路门店!$J:$J,"其他品牌专卖店")</f>
        <v>0</v>
      </c>
      <c r="AF1747" s="99">
        <f>SUMIFS(通讯通路门店!$BI:$BI,通讯通路门店!$S:$S,$G1747)</f>
        <v>0</v>
      </c>
      <c r="AG1747" s="99">
        <f>SUMIFS(通讯通路门店!$BH:$BH,通讯通路门店!$S:$S,$G1747)</f>
        <v>0</v>
      </c>
      <c r="AH1747" s="99">
        <f t="shared" si="136"/>
        <v>0</v>
      </c>
      <c r="AI1747" s="99">
        <f>SUMIFS(通讯通路门店!$BB:$BB,通讯通路门店!$S:$S,$G1747)</f>
        <v>0</v>
      </c>
      <c r="AJ1747" s="99">
        <f>SUMIFS(通讯通路门店!$BE:$BE,通讯通路门店!$S:$S,$G1747)</f>
        <v>0</v>
      </c>
      <c r="AK1747" s="99">
        <f>SUMIFS(通讯通路门店!$BG:$BG,通讯通路门店!$S:$S,$G1747)</f>
        <v>0</v>
      </c>
      <c r="AL1747" s="99">
        <f>SUMIFS(通讯通路门店!$BC:$BC,通讯通路门店!$S:$S,$G1747)</f>
        <v>0</v>
      </c>
      <c r="AM1747" s="99">
        <f>SUMIFS(通讯通路门店!$BD:$BD,通讯通路门店!$S:$S,$G1747)</f>
        <v>0</v>
      </c>
      <c r="AN1747" s="99">
        <f>SUMIFS(通讯通路门店!$BF:$BF,通讯通路门店!$S:$S,$G1747)</f>
        <v>0</v>
      </c>
      <c r="AO1747" s="99">
        <f t="shared" si="137"/>
        <v>0</v>
      </c>
      <c r="AP1747" s="99">
        <f>SUMIFS(通讯通路门店!$K:$K,通讯通路门店!$S:$S,$G1747)</f>
        <v>0</v>
      </c>
      <c r="AQ1747" s="83"/>
      <c r="AR1747" s="99">
        <f>SUMIFS(通讯通路门店!$T:$T,通讯通路门店!$S:$S,$G1747)</f>
        <v>0</v>
      </c>
      <c r="AS1747" s="99">
        <f>SUMIFS(通讯通路门店!$U:$U,通讯通路门店!$S:$S,$G1747)</f>
        <v>0</v>
      </c>
      <c r="AT1747" s="99">
        <f>SUMIFS(通讯通路门店!$V:$V,通讯通路门店!$S:$S,$G1747)</f>
        <v>0</v>
      </c>
      <c r="AU1747" s="99">
        <f>SUMIFS(通讯通路门店!$W:$W,通讯通路门店!$S:$S,$G1747)</f>
        <v>0</v>
      </c>
      <c r="AV1747" s="99">
        <f>SUMIFS(通讯通路门店!$Z:$Z,通讯通路门店!$S:$S,$G1747)</f>
        <v>0</v>
      </c>
      <c r="AW1747" s="99">
        <f>SUMIFS(通讯通路门店!$AB:$AB,通讯通路门店!$S:$S,$G1747)</f>
        <v>0</v>
      </c>
      <c r="AX1747" s="99">
        <f>SUMIFS(通讯通路门店!$X:$X,通讯通路门店!$S:$S,$G1747)</f>
        <v>0</v>
      </c>
      <c r="AY1747" s="99">
        <f>SUMIFS(通讯通路门店!$Y:$Y,通讯通路门店!$S:$S,$G1747)</f>
        <v>0</v>
      </c>
      <c r="AZ1747" s="99">
        <f>SUMIFS(通讯通路门店!$AA:$AA,通讯通路门店!$S:$S,$G1747)</f>
        <v>0</v>
      </c>
      <c r="BA1747" s="99">
        <f t="shared" si="138"/>
        <v>0</v>
      </c>
      <c r="BB1747" s="99">
        <f t="shared" si="139"/>
        <v>0</v>
      </c>
      <c r="BC1747" s="99">
        <f>SUMIFS(通讯通路门店!$W:$W,通讯通路门店!$S:$S,$G1747,通讯通路门店!$J:$J,"荣耀体验店")+SUMIFS(通讯通路门店!$W:$W,通讯通路门店!$S:$S,$G1747,通讯通路门店!$J:$J,"荣耀授权专卖店")</f>
        <v>0</v>
      </c>
      <c r="BD1747" s="99">
        <f>SUMIFS(通讯通路门店!$Z:$Z,通讯通路门店!$S:$S,$G1747,通讯通路门店!$J:$J,"VIVO体验店")</f>
        <v>0</v>
      </c>
      <c r="BE1747" s="99">
        <f>SUMIFS(通讯通路门店!$AB:$AB,通讯通路门店!$S:$S,$G1747,通讯通路门店!$J:$J,"OPPO体验店")</f>
        <v>0</v>
      </c>
      <c r="BF1747" s="99">
        <f>SUMIFS(通讯通路门店!$X:$X,通讯通路门店!$S:$S,$G1747,通讯通路门店!$J:$J,"华为授权体验店")+SUMIFS(通讯通路门店!$AA:$AA,通讯通路门店!$S:$S,$G1747,通讯通路门店!$J:$J,"华为堡垒店")</f>
        <v>0</v>
      </c>
      <c r="BG1747" s="99">
        <f>SUMIFS(通讯通路门店!$Y:$Y,通讯通路门店!$S:$S,$G1747,通讯通路门店!$J:$J,"小米体验店")</f>
        <v>0</v>
      </c>
      <c r="BH1747" s="99">
        <f>SUMIFS(通讯通路门店!$AA:$AA,通讯通路门店!$S:$S,$G1747,通讯通路门店!$J:$J,"苹果体验店")</f>
        <v>0</v>
      </c>
      <c r="BI1747" s="99">
        <f>SUMIFS(通讯通路门店!$K:$K,通讯通路门店!$S:$S,$G1747,通讯通路门店!$J:$J,"其他品牌专卖店")</f>
        <v>0</v>
      </c>
      <c r="BJ1747" s="99">
        <f>SUMIFS(通讯通路门店!$AC:$AC,通讯通路门店!$S:$S,$G1747)</f>
        <v>0</v>
      </c>
      <c r="BK1747" s="99">
        <f>SUMIFS(通讯通路门店!$AD:$AD,通讯通路门店!$S:$S,$G1747)</f>
        <v>0</v>
      </c>
      <c r="BL1747" s="99">
        <f>SUMIFS(通讯通路门店!$AE:$AE,通讯通路门店!$S:$S,$G1747)</f>
        <v>0</v>
      </c>
      <c r="BM1747" s="99">
        <f>SUMIFS(通讯通路门店!$AF:$AF,通讯通路门店!$S:$S,$G1747)</f>
        <v>0</v>
      </c>
      <c r="BN1747" s="99">
        <f>SUMIFS(通讯通路门店!$AG:$AG,通讯通路门店!$S:$S,$G1747)</f>
        <v>0</v>
      </c>
      <c r="BO1747" s="99">
        <f>SUMIFS(通讯通路门店!$AH:$AH,通讯通路门店!$S:$S,$G1747)</f>
        <v>0</v>
      </c>
      <c r="BP1747" s="99">
        <f>SUMIFS(通讯通路门店!$AI:$AI,通讯通路门店!$S:$S,$G1747)</f>
        <v>0</v>
      </c>
      <c r="BQ1747" s="83"/>
    </row>
    <row r="1748" spans="1:69">
      <c r="A1748" s="99" t="str">
        <f>IFERROR(_xlfn.XLOOKUP($G1748,通讯通路门店!$S$4:$S$993933,通讯通路门店!$A$4:$A$993933,0,0),"")</f>
        <v>海南省</v>
      </c>
      <c r="B1748" s="99" t="str">
        <f>IFERROR(_xlfn.XLOOKUP($G1748,通讯通路门店!$S$4:$S$993933,通讯通路门店!$B$4:$B$993933,0,0),"")</f>
        <v>昌江黎族自治县</v>
      </c>
      <c r="C1748" s="99" t="str">
        <f>IFERROR(_xlfn.XLOOKUP($G1748,通讯通路门店!$S$4:$S$993933,通讯通路门店!$C$4:$C$993933,0,0),"")</f>
        <v>昌江黎族自治县</v>
      </c>
      <c r="D1748" s="99" t="str">
        <f>IFERROR(_xlfn.XLOOKUP($G1748,通讯通路门店!$S$4:$S$993933,通讯通路门店!$D$4:$D$993933,0,0),"")</f>
        <v>叉河镇</v>
      </c>
      <c r="E1748" s="83"/>
      <c r="F1748" s="83"/>
      <c r="G1748" s="101"/>
      <c r="H1748" s="102">
        <f>IFERROR(_xlfn.XLOOKUP($G1748,通讯通路门店!$S$4:$S$993933,通讯通路门店!$R$4:$R$993933,0,0),"")</f>
        <v>0</v>
      </c>
      <c r="I1748" s="83"/>
      <c r="J1748" s="83"/>
      <c r="K1748" s="83"/>
      <c r="L1748" s="83"/>
      <c r="M1748" s="83"/>
      <c r="N1748" s="83"/>
      <c r="O1748" s="83"/>
      <c r="P1748" s="83"/>
      <c r="Q1748" s="83"/>
      <c r="R1748" s="83"/>
      <c r="S1748" s="83"/>
      <c r="T1748" s="83"/>
      <c r="U1748" s="99">
        <f>COUNTIF(通讯通路门店!$S:$S,$G1748)</f>
        <v>0</v>
      </c>
      <c r="V1748" s="99">
        <f>COUNTIFS(通讯通路门店!$S:$S,$G1748,通讯通路门店!$J:$J,"综合卖场")</f>
        <v>0</v>
      </c>
      <c r="W1748" s="99">
        <f>SUMIFS(通讯通路门店!$AJ:$AJ,通讯通路门店!$S:$S,通讯客户沙盘!$G1748)</f>
        <v>0</v>
      </c>
      <c r="X1748" s="99">
        <f t="shared" si="135"/>
        <v>0</v>
      </c>
      <c r="Y1748" s="99">
        <f>COUNTIFS(通讯通路门店!$S:$S,$G1748,通讯通路门店!$J:$J,"荣耀体验店")+COUNTIFS(通讯通路门店!$S:$S,$G1748,通讯通路门店!$J:$J,"荣耀授权专卖店")</f>
        <v>0</v>
      </c>
      <c r="Z1748" s="99">
        <f>COUNTIFS(通讯通路门店!$S:$S,$G1748,通讯通路门店!$J:$J,"VIVO体验店")</f>
        <v>0</v>
      </c>
      <c r="AA1748" s="99">
        <f>COUNTIFS(通讯通路门店!$S:$S,$G1748,通讯通路门店!$J:$J,"OPPO体验店")</f>
        <v>0</v>
      </c>
      <c r="AB1748" s="99">
        <f>COUNTIFS(通讯通路门店!$S:$S,$G1748,通讯通路门店!$J:$J,"华为授权体验店")+COUNTIFS(通讯通路门店!$S:$S,$G1748,通讯通路门店!$J:$J,"华为堡垒店")</f>
        <v>0</v>
      </c>
      <c r="AC1748" s="99">
        <f>COUNTIFS(通讯通路门店!$S:$S,$G1748,通讯通路门店!$J:$J,"小米体验店")</f>
        <v>0</v>
      </c>
      <c r="AD1748" s="99">
        <f>COUNTIFS(通讯通路门店!$S:$S,$G1748,通讯通路门店!$J:$J,"苹果体验店")</f>
        <v>0</v>
      </c>
      <c r="AE1748" s="99">
        <f>COUNTIFS(通讯通路门店!$S:$S,$G1748,通讯通路门店!$J:$J,"其他品牌专卖店")</f>
        <v>0</v>
      </c>
      <c r="AF1748" s="99">
        <f>SUMIFS(通讯通路门店!$BI:$BI,通讯通路门店!$S:$S,$G1748)</f>
        <v>0</v>
      </c>
      <c r="AG1748" s="99">
        <f>SUMIFS(通讯通路门店!$BH:$BH,通讯通路门店!$S:$S,$G1748)</f>
        <v>0</v>
      </c>
      <c r="AH1748" s="99">
        <f t="shared" si="136"/>
        <v>0</v>
      </c>
      <c r="AI1748" s="99">
        <f>SUMIFS(通讯通路门店!$BB:$BB,通讯通路门店!$S:$S,$G1748)</f>
        <v>0</v>
      </c>
      <c r="AJ1748" s="99">
        <f>SUMIFS(通讯通路门店!$BE:$BE,通讯通路门店!$S:$S,$G1748)</f>
        <v>0</v>
      </c>
      <c r="AK1748" s="99">
        <f>SUMIFS(通讯通路门店!$BG:$BG,通讯通路门店!$S:$S,$G1748)</f>
        <v>0</v>
      </c>
      <c r="AL1748" s="99">
        <f>SUMIFS(通讯通路门店!$BC:$BC,通讯通路门店!$S:$S,$G1748)</f>
        <v>0</v>
      </c>
      <c r="AM1748" s="99">
        <f>SUMIFS(通讯通路门店!$BD:$BD,通讯通路门店!$S:$S,$G1748)</f>
        <v>0</v>
      </c>
      <c r="AN1748" s="99">
        <f>SUMIFS(通讯通路门店!$BF:$BF,通讯通路门店!$S:$S,$G1748)</f>
        <v>0</v>
      </c>
      <c r="AO1748" s="99">
        <f t="shared" si="137"/>
        <v>0</v>
      </c>
      <c r="AP1748" s="99">
        <f>SUMIFS(通讯通路门店!$K:$K,通讯通路门店!$S:$S,$G1748)</f>
        <v>0</v>
      </c>
      <c r="AQ1748" s="83"/>
      <c r="AR1748" s="99">
        <f>SUMIFS(通讯通路门店!$T:$T,通讯通路门店!$S:$S,$G1748)</f>
        <v>0</v>
      </c>
      <c r="AS1748" s="99">
        <f>SUMIFS(通讯通路门店!$U:$U,通讯通路门店!$S:$S,$G1748)</f>
        <v>0</v>
      </c>
      <c r="AT1748" s="99">
        <f>SUMIFS(通讯通路门店!$V:$V,通讯通路门店!$S:$S,$G1748)</f>
        <v>0</v>
      </c>
      <c r="AU1748" s="99">
        <f>SUMIFS(通讯通路门店!$W:$W,通讯通路门店!$S:$S,$G1748)</f>
        <v>0</v>
      </c>
      <c r="AV1748" s="99">
        <f>SUMIFS(通讯通路门店!$Z:$Z,通讯通路门店!$S:$S,$G1748)</f>
        <v>0</v>
      </c>
      <c r="AW1748" s="99">
        <f>SUMIFS(通讯通路门店!$AB:$AB,通讯通路门店!$S:$S,$G1748)</f>
        <v>0</v>
      </c>
      <c r="AX1748" s="99">
        <f>SUMIFS(通讯通路门店!$X:$X,通讯通路门店!$S:$S,$G1748)</f>
        <v>0</v>
      </c>
      <c r="AY1748" s="99">
        <f>SUMIFS(通讯通路门店!$Y:$Y,通讯通路门店!$S:$S,$G1748)</f>
        <v>0</v>
      </c>
      <c r="AZ1748" s="99">
        <f>SUMIFS(通讯通路门店!$AA:$AA,通讯通路门店!$S:$S,$G1748)</f>
        <v>0</v>
      </c>
      <c r="BA1748" s="99">
        <f t="shared" si="138"/>
        <v>0</v>
      </c>
      <c r="BB1748" s="99">
        <f t="shared" si="139"/>
        <v>0</v>
      </c>
      <c r="BC1748" s="99">
        <f>SUMIFS(通讯通路门店!$W:$W,通讯通路门店!$S:$S,$G1748,通讯通路门店!$J:$J,"荣耀体验店")+SUMIFS(通讯通路门店!$W:$W,通讯通路门店!$S:$S,$G1748,通讯通路门店!$J:$J,"荣耀授权专卖店")</f>
        <v>0</v>
      </c>
      <c r="BD1748" s="99">
        <f>SUMIFS(通讯通路门店!$Z:$Z,通讯通路门店!$S:$S,$G1748,通讯通路门店!$J:$J,"VIVO体验店")</f>
        <v>0</v>
      </c>
      <c r="BE1748" s="99">
        <f>SUMIFS(通讯通路门店!$AB:$AB,通讯通路门店!$S:$S,$G1748,通讯通路门店!$J:$J,"OPPO体验店")</f>
        <v>0</v>
      </c>
      <c r="BF1748" s="99">
        <f>SUMIFS(通讯通路门店!$X:$X,通讯通路门店!$S:$S,$G1748,通讯通路门店!$J:$J,"华为授权体验店")+SUMIFS(通讯通路门店!$AA:$AA,通讯通路门店!$S:$S,$G1748,通讯通路门店!$J:$J,"华为堡垒店")</f>
        <v>0</v>
      </c>
      <c r="BG1748" s="99">
        <f>SUMIFS(通讯通路门店!$Y:$Y,通讯通路门店!$S:$S,$G1748,通讯通路门店!$J:$J,"小米体验店")</f>
        <v>0</v>
      </c>
      <c r="BH1748" s="99">
        <f>SUMIFS(通讯通路门店!$AA:$AA,通讯通路门店!$S:$S,$G1748,通讯通路门店!$J:$J,"苹果体验店")</f>
        <v>0</v>
      </c>
      <c r="BI1748" s="99">
        <f>SUMIFS(通讯通路门店!$K:$K,通讯通路门店!$S:$S,$G1748,通讯通路门店!$J:$J,"其他品牌专卖店")</f>
        <v>0</v>
      </c>
      <c r="BJ1748" s="99">
        <f>SUMIFS(通讯通路门店!$AC:$AC,通讯通路门店!$S:$S,$G1748)</f>
        <v>0</v>
      </c>
      <c r="BK1748" s="99">
        <f>SUMIFS(通讯通路门店!$AD:$AD,通讯通路门店!$S:$S,$G1748)</f>
        <v>0</v>
      </c>
      <c r="BL1748" s="99">
        <f>SUMIFS(通讯通路门店!$AE:$AE,通讯通路门店!$S:$S,$G1748)</f>
        <v>0</v>
      </c>
      <c r="BM1748" s="99">
        <f>SUMIFS(通讯通路门店!$AF:$AF,通讯通路门店!$S:$S,$G1748)</f>
        <v>0</v>
      </c>
      <c r="BN1748" s="99">
        <f>SUMIFS(通讯通路门店!$AG:$AG,通讯通路门店!$S:$S,$G1748)</f>
        <v>0</v>
      </c>
      <c r="BO1748" s="99">
        <f>SUMIFS(通讯通路门店!$AH:$AH,通讯通路门店!$S:$S,$G1748)</f>
        <v>0</v>
      </c>
      <c r="BP1748" s="99">
        <f>SUMIFS(通讯通路门店!$AI:$AI,通讯通路门店!$S:$S,$G1748)</f>
        <v>0</v>
      </c>
      <c r="BQ1748" s="83"/>
    </row>
    <row r="1749" spans="1:69">
      <c r="A1749" s="99" t="str">
        <f>IFERROR(_xlfn.XLOOKUP($G1749,通讯通路门店!$S$4:$S$993933,通讯通路门店!$A$4:$A$993933,0,0),"")</f>
        <v>海南省</v>
      </c>
      <c r="B1749" s="99" t="str">
        <f>IFERROR(_xlfn.XLOOKUP($G1749,通讯通路门店!$S$4:$S$993933,通讯通路门店!$B$4:$B$993933,0,0),"")</f>
        <v>昌江黎族自治县</v>
      </c>
      <c r="C1749" s="99" t="str">
        <f>IFERROR(_xlfn.XLOOKUP($G1749,通讯通路门店!$S$4:$S$993933,通讯通路门店!$C$4:$C$993933,0,0),"")</f>
        <v>昌江黎族自治县</v>
      </c>
      <c r="D1749" s="99" t="str">
        <f>IFERROR(_xlfn.XLOOKUP($G1749,通讯通路门店!$S$4:$S$993933,通讯通路门店!$D$4:$D$993933,0,0),"")</f>
        <v>叉河镇</v>
      </c>
      <c r="E1749" s="83"/>
      <c r="F1749" s="83"/>
      <c r="G1749" s="101"/>
      <c r="H1749" s="102">
        <f>IFERROR(_xlfn.XLOOKUP($G1749,通讯通路门店!$S$4:$S$993933,通讯通路门店!$R$4:$R$993933,0,0),"")</f>
        <v>0</v>
      </c>
      <c r="I1749" s="83"/>
      <c r="J1749" s="83"/>
      <c r="K1749" s="83"/>
      <c r="L1749" s="83"/>
      <c r="M1749" s="83"/>
      <c r="N1749" s="83"/>
      <c r="O1749" s="83"/>
      <c r="P1749" s="83"/>
      <c r="Q1749" s="83"/>
      <c r="R1749" s="83"/>
      <c r="S1749" s="83"/>
      <c r="T1749" s="83"/>
      <c r="U1749" s="99">
        <f>COUNTIF(通讯通路门店!$S:$S,$G1749)</f>
        <v>0</v>
      </c>
      <c r="V1749" s="99">
        <f>COUNTIFS(通讯通路门店!$S:$S,$G1749,通讯通路门店!$J:$J,"综合卖场")</f>
        <v>0</v>
      </c>
      <c r="W1749" s="99">
        <f>SUMIFS(通讯通路门店!$AJ:$AJ,通讯通路门店!$S:$S,通讯客户沙盘!$G1749)</f>
        <v>0</v>
      </c>
      <c r="X1749" s="99">
        <f t="shared" si="135"/>
        <v>0</v>
      </c>
      <c r="Y1749" s="99">
        <f>COUNTIFS(通讯通路门店!$S:$S,$G1749,通讯通路门店!$J:$J,"荣耀体验店")+COUNTIFS(通讯通路门店!$S:$S,$G1749,通讯通路门店!$J:$J,"荣耀授权专卖店")</f>
        <v>0</v>
      </c>
      <c r="Z1749" s="99">
        <f>COUNTIFS(通讯通路门店!$S:$S,$G1749,通讯通路门店!$J:$J,"VIVO体验店")</f>
        <v>0</v>
      </c>
      <c r="AA1749" s="99">
        <f>COUNTIFS(通讯通路门店!$S:$S,$G1749,通讯通路门店!$J:$J,"OPPO体验店")</f>
        <v>0</v>
      </c>
      <c r="AB1749" s="99">
        <f>COUNTIFS(通讯通路门店!$S:$S,$G1749,通讯通路门店!$J:$J,"华为授权体验店")+COUNTIFS(通讯通路门店!$S:$S,$G1749,通讯通路门店!$J:$J,"华为堡垒店")</f>
        <v>0</v>
      </c>
      <c r="AC1749" s="99">
        <f>COUNTIFS(通讯通路门店!$S:$S,$G1749,通讯通路门店!$J:$J,"小米体验店")</f>
        <v>0</v>
      </c>
      <c r="AD1749" s="99">
        <f>COUNTIFS(通讯通路门店!$S:$S,$G1749,通讯通路门店!$J:$J,"苹果体验店")</f>
        <v>0</v>
      </c>
      <c r="AE1749" s="99">
        <f>COUNTIFS(通讯通路门店!$S:$S,$G1749,通讯通路门店!$J:$J,"其他品牌专卖店")</f>
        <v>0</v>
      </c>
      <c r="AF1749" s="99">
        <f>SUMIFS(通讯通路门店!$BI:$BI,通讯通路门店!$S:$S,$G1749)</f>
        <v>0</v>
      </c>
      <c r="AG1749" s="99">
        <f>SUMIFS(通讯通路门店!$BH:$BH,通讯通路门店!$S:$S,$G1749)</f>
        <v>0</v>
      </c>
      <c r="AH1749" s="99">
        <f t="shared" si="136"/>
        <v>0</v>
      </c>
      <c r="AI1749" s="99">
        <f>SUMIFS(通讯通路门店!$BB:$BB,通讯通路门店!$S:$S,$G1749)</f>
        <v>0</v>
      </c>
      <c r="AJ1749" s="99">
        <f>SUMIFS(通讯通路门店!$BE:$BE,通讯通路门店!$S:$S,$G1749)</f>
        <v>0</v>
      </c>
      <c r="AK1749" s="99">
        <f>SUMIFS(通讯通路门店!$BG:$BG,通讯通路门店!$S:$S,$G1749)</f>
        <v>0</v>
      </c>
      <c r="AL1749" s="99">
        <f>SUMIFS(通讯通路门店!$BC:$BC,通讯通路门店!$S:$S,$G1749)</f>
        <v>0</v>
      </c>
      <c r="AM1749" s="99">
        <f>SUMIFS(通讯通路门店!$BD:$BD,通讯通路门店!$S:$S,$G1749)</f>
        <v>0</v>
      </c>
      <c r="AN1749" s="99">
        <f>SUMIFS(通讯通路门店!$BF:$BF,通讯通路门店!$S:$S,$G1749)</f>
        <v>0</v>
      </c>
      <c r="AO1749" s="99">
        <f t="shared" si="137"/>
        <v>0</v>
      </c>
      <c r="AP1749" s="99">
        <f>SUMIFS(通讯通路门店!$K:$K,通讯通路门店!$S:$S,$G1749)</f>
        <v>0</v>
      </c>
      <c r="AQ1749" s="83"/>
      <c r="AR1749" s="99">
        <f>SUMIFS(通讯通路门店!$T:$T,通讯通路门店!$S:$S,$G1749)</f>
        <v>0</v>
      </c>
      <c r="AS1749" s="99">
        <f>SUMIFS(通讯通路门店!$U:$U,通讯通路门店!$S:$S,$G1749)</f>
        <v>0</v>
      </c>
      <c r="AT1749" s="99">
        <f>SUMIFS(通讯通路门店!$V:$V,通讯通路门店!$S:$S,$G1749)</f>
        <v>0</v>
      </c>
      <c r="AU1749" s="99">
        <f>SUMIFS(通讯通路门店!$W:$W,通讯通路门店!$S:$S,$G1749)</f>
        <v>0</v>
      </c>
      <c r="AV1749" s="99">
        <f>SUMIFS(通讯通路门店!$Z:$Z,通讯通路门店!$S:$S,$G1749)</f>
        <v>0</v>
      </c>
      <c r="AW1749" s="99">
        <f>SUMIFS(通讯通路门店!$AB:$AB,通讯通路门店!$S:$S,$G1749)</f>
        <v>0</v>
      </c>
      <c r="AX1749" s="99">
        <f>SUMIFS(通讯通路门店!$X:$X,通讯通路门店!$S:$S,$G1749)</f>
        <v>0</v>
      </c>
      <c r="AY1749" s="99">
        <f>SUMIFS(通讯通路门店!$Y:$Y,通讯通路门店!$S:$S,$G1749)</f>
        <v>0</v>
      </c>
      <c r="AZ1749" s="99">
        <f>SUMIFS(通讯通路门店!$AA:$AA,通讯通路门店!$S:$S,$G1749)</f>
        <v>0</v>
      </c>
      <c r="BA1749" s="99">
        <f t="shared" si="138"/>
        <v>0</v>
      </c>
      <c r="BB1749" s="99">
        <f t="shared" si="139"/>
        <v>0</v>
      </c>
      <c r="BC1749" s="99">
        <f>SUMIFS(通讯通路门店!$W:$W,通讯通路门店!$S:$S,$G1749,通讯通路门店!$J:$J,"荣耀体验店")+SUMIFS(通讯通路门店!$W:$W,通讯通路门店!$S:$S,$G1749,通讯通路门店!$J:$J,"荣耀授权专卖店")</f>
        <v>0</v>
      </c>
      <c r="BD1749" s="99">
        <f>SUMIFS(通讯通路门店!$Z:$Z,通讯通路门店!$S:$S,$G1749,通讯通路门店!$J:$J,"VIVO体验店")</f>
        <v>0</v>
      </c>
      <c r="BE1749" s="99">
        <f>SUMIFS(通讯通路门店!$AB:$AB,通讯通路门店!$S:$S,$G1749,通讯通路门店!$J:$J,"OPPO体验店")</f>
        <v>0</v>
      </c>
      <c r="BF1749" s="99">
        <f>SUMIFS(通讯通路门店!$X:$X,通讯通路门店!$S:$S,$G1749,通讯通路门店!$J:$J,"华为授权体验店")+SUMIFS(通讯通路门店!$AA:$AA,通讯通路门店!$S:$S,$G1749,通讯通路门店!$J:$J,"华为堡垒店")</f>
        <v>0</v>
      </c>
      <c r="BG1749" s="99">
        <f>SUMIFS(通讯通路门店!$Y:$Y,通讯通路门店!$S:$S,$G1749,通讯通路门店!$J:$J,"小米体验店")</f>
        <v>0</v>
      </c>
      <c r="BH1749" s="99">
        <f>SUMIFS(通讯通路门店!$AA:$AA,通讯通路门店!$S:$S,$G1749,通讯通路门店!$J:$J,"苹果体验店")</f>
        <v>0</v>
      </c>
      <c r="BI1749" s="99">
        <f>SUMIFS(通讯通路门店!$K:$K,通讯通路门店!$S:$S,$G1749,通讯通路门店!$J:$J,"其他品牌专卖店")</f>
        <v>0</v>
      </c>
      <c r="BJ1749" s="99">
        <f>SUMIFS(通讯通路门店!$AC:$AC,通讯通路门店!$S:$S,$G1749)</f>
        <v>0</v>
      </c>
      <c r="BK1749" s="99">
        <f>SUMIFS(通讯通路门店!$AD:$AD,通讯通路门店!$S:$S,$G1749)</f>
        <v>0</v>
      </c>
      <c r="BL1749" s="99">
        <f>SUMIFS(通讯通路门店!$AE:$AE,通讯通路门店!$S:$S,$G1749)</f>
        <v>0</v>
      </c>
      <c r="BM1749" s="99">
        <f>SUMIFS(通讯通路门店!$AF:$AF,通讯通路门店!$S:$S,$G1749)</f>
        <v>0</v>
      </c>
      <c r="BN1749" s="99">
        <f>SUMIFS(通讯通路门店!$AG:$AG,通讯通路门店!$S:$S,$G1749)</f>
        <v>0</v>
      </c>
      <c r="BO1749" s="99">
        <f>SUMIFS(通讯通路门店!$AH:$AH,通讯通路门店!$S:$S,$G1749)</f>
        <v>0</v>
      </c>
      <c r="BP1749" s="99">
        <f>SUMIFS(通讯通路门店!$AI:$AI,通讯通路门店!$S:$S,$G1749)</f>
        <v>0</v>
      </c>
      <c r="BQ1749" s="83"/>
    </row>
    <row r="1750" spans="1:69">
      <c r="A1750" s="99" t="str">
        <f>IFERROR(_xlfn.XLOOKUP($G1750,通讯通路门店!$S$4:$S$993933,通讯通路门店!$A$4:$A$993933,0,0),"")</f>
        <v>海南省</v>
      </c>
      <c r="B1750" s="99" t="str">
        <f>IFERROR(_xlfn.XLOOKUP($G1750,通讯通路门店!$S$4:$S$993933,通讯通路门店!$B$4:$B$993933,0,0),"")</f>
        <v>昌江黎族自治县</v>
      </c>
      <c r="C1750" s="99" t="str">
        <f>IFERROR(_xlfn.XLOOKUP($G1750,通讯通路门店!$S$4:$S$993933,通讯通路门店!$C$4:$C$993933,0,0),"")</f>
        <v>昌江黎族自治县</v>
      </c>
      <c r="D1750" s="99" t="str">
        <f>IFERROR(_xlfn.XLOOKUP($G1750,通讯通路门店!$S$4:$S$993933,通讯通路门店!$D$4:$D$993933,0,0),"")</f>
        <v>叉河镇</v>
      </c>
      <c r="E1750" s="83"/>
      <c r="F1750" s="83"/>
      <c r="G1750" s="101"/>
      <c r="H1750" s="102">
        <f>IFERROR(_xlfn.XLOOKUP($G1750,通讯通路门店!$S$4:$S$993933,通讯通路门店!$R$4:$R$993933,0,0),"")</f>
        <v>0</v>
      </c>
      <c r="I1750" s="83"/>
      <c r="J1750" s="83"/>
      <c r="K1750" s="83"/>
      <c r="L1750" s="83"/>
      <c r="M1750" s="83"/>
      <c r="N1750" s="83"/>
      <c r="O1750" s="83"/>
      <c r="P1750" s="83"/>
      <c r="Q1750" s="83"/>
      <c r="R1750" s="83"/>
      <c r="S1750" s="83"/>
      <c r="T1750" s="83"/>
      <c r="U1750" s="99">
        <f>COUNTIF(通讯通路门店!$S:$S,$G1750)</f>
        <v>0</v>
      </c>
      <c r="V1750" s="99">
        <f>COUNTIFS(通讯通路门店!$S:$S,$G1750,通讯通路门店!$J:$J,"综合卖场")</f>
        <v>0</v>
      </c>
      <c r="W1750" s="99">
        <f>SUMIFS(通讯通路门店!$AJ:$AJ,通讯通路门店!$S:$S,通讯客户沙盘!$G1750)</f>
        <v>0</v>
      </c>
      <c r="X1750" s="99">
        <f t="shared" si="135"/>
        <v>0</v>
      </c>
      <c r="Y1750" s="99">
        <f>COUNTIFS(通讯通路门店!$S:$S,$G1750,通讯通路门店!$J:$J,"荣耀体验店")+COUNTIFS(通讯通路门店!$S:$S,$G1750,通讯通路门店!$J:$J,"荣耀授权专卖店")</f>
        <v>0</v>
      </c>
      <c r="Z1750" s="99">
        <f>COUNTIFS(通讯通路门店!$S:$S,$G1750,通讯通路门店!$J:$J,"VIVO体验店")</f>
        <v>0</v>
      </c>
      <c r="AA1750" s="99">
        <f>COUNTIFS(通讯通路门店!$S:$S,$G1750,通讯通路门店!$J:$J,"OPPO体验店")</f>
        <v>0</v>
      </c>
      <c r="AB1750" s="99">
        <f>COUNTIFS(通讯通路门店!$S:$S,$G1750,通讯通路门店!$J:$J,"华为授权体验店")+COUNTIFS(通讯通路门店!$S:$S,$G1750,通讯通路门店!$J:$J,"华为堡垒店")</f>
        <v>0</v>
      </c>
      <c r="AC1750" s="99">
        <f>COUNTIFS(通讯通路门店!$S:$S,$G1750,通讯通路门店!$J:$J,"小米体验店")</f>
        <v>0</v>
      </c>
      <c r="AD1750" s="99">
        <f>COUNTIFS(通讯通路门店!$S:$S,$G1750,通讯通路门店!$J:$J,"苹果体验店")</f>
        <v>0</v>
      </c>
      <c r="AE1750" s="99">
        <f>COUNTIFS(通讯通路门店!$S:$S,$G1750,通讯通路门店!$J:$J,"其他品牌专卖店")</f>
        <v>0</v>
      </c>
      <c r="AF1750" s="99">
        <f>SUMIFS(通讯通路门店!$BI:$BI,通讯通路门店!$S:$S,$G1750)</f>
        <v>0</v>
      </c>
      <c r="AG1750" s="99">
        <f>SUMIFS(通讯通路门店!$BH:$BH,通讯通路门店!$S:$S,$G1750)</f>
        <v>0</v>
      </c>
      <c r="AH1750" s="99">
        <f t="shared" si="136"/>
        <v>0</v>
      </c>
      <c r="AI1750" s="99">
        <f>SUMIFS(通讯通路门店!$BB:$BB,通讯通路门店!$S:$S,$G1750)</f>
        <v>0</v>
      </c>
      <c r="AJ1750" s="99">
        <f>SUMIFS(通讯通路门店!$BE:$BE,通讯通路门店!$S:$S,$G1750)</f>
        <v>0</v>
      </c>
      <c r="AK1750" s="99">
        <f>SUMIFS(通讯通路门店!$BG:$BG,通讯通路门店!$S:$S,$G1750)</f>
        <v>0</v>
      </c>
      <c r="AL1750" s="99">
        <f>SUMIFS(通讯通路门店!$BC:$BC,通讯通路门店!$S:$S,$G1750)</f>
        <v>0</v>
      </c>
      <c r="AM1750" s="99">
        <f>SUMIFS(通讯通路门店!$BD:$BD,通讯通路门店!$S:$S,$G1750)</f>
        <v>0</v>
      </c>
      <c r="AN1750" s="99">
        <f>SUMIFS(通讯通路门店!$BF:$BF,通讯通路门店!$S:$S,$G1750)</f>
        <v>0</v>
      </c>
      <c r="AO1750" s="99">
        <f t="shared" si="137"/>
        <v>0</v>
      </c>
      <c r="AP1750" s="99">
        <f>SUMIFS(通讯通路门店!$K:$K,通讯通路门店!$S:$S,$G1750)</f>
        <v>0</v>
      </c>
      <c r="AQ1750" s="83"/>
      <c r="AR1750" s="99">
        <f>SUMIFS(通讯通路门店!$T:$T,通讯通路门店!$S:$S,$G1750)</f>
        <v>0</v>
      </c>
      <c r="AS1750" s="99">
        <f>SUMIFS(通讯通路门店!$U:$U,通讯通路门店!$S:$S,$G1750)</f>
        <v>0</v>
      </c>
      <c r="AT1750" s="99">
        <f>SUMIFS(通讯通路门店!$V:$V,通讯通路门店!$S:$S,$G1750)</f>
        <v>0</v>
      </c>
      <c r="AU1750" s="99">
        <f>SUMIFS(通讯通路门店!$W:$W,通讯通路门店!$S:$S,$G1750)</f>
        <v>0</v>
      </c>
      <c r="AV1750" s="99">
        <f>SUMIFS(通讯通路门店!$Z:$Z,通讯通路门店!$S:$S,$G1750)</f>
        <v>0</v>
      </c>
      <c r="AW1750" s="99">
        <f>SUMIFS(通讯通路门店!$AB:$AB,通讯通路门店!$S:$S,$G1750)</f>
        <v>0</v>
      </c>
      <c r="AX1750" s="99">
        <f>SUMIFS(通讯通路门店!$X:$X,通讯通路门店!$S:$S,$G1750)</f>
        <v>0</v>
      </c>
      <c r="AY1750" s="99">
        <f>SUMIFS(通讯通路门店!$Y:$Y,通讯通路门店!$S:$S,$G1750)</f>
        <v>0</v>
      </c>
      <c r="AZ1750" s="99">
        <f>SUMIFS(通讯通路门店!$AA:$AA,通讯通路门店!$S:$S,$G1750)</f>
        <v>0</v>
      </c>
      <c r="BA1750" s="99">
        <f t="shared" si="138"/>
        <v>0</v>
      </c>
      <c r="BB1750" s="99">
        <f t="shared" si="139"/>
        <v>0</v>
      </c>
      <c r="BC1750" s="99">
        <f>SUMIFS(通讯通路门店!$W:$W,通讯通路门店!$S:$S,$G1750,通讯通路门店!$J:$J,"荣耀体验店")+SUMIFS(通讯通路门店!$W:$W,通讯通路门店!$S:$S,$G1750,通讯通路门店!$J:$J,"荣耀授权专卖店")</f>
        <v>0</v>
      </c>
      <c r="BD1750" s="99">
        <f>SUMIFS(通讯通路门店!$Z:$Z,通讯通路门店!$S:$S,$G1750,通讯通路门店!$J:$J,"VIVO体验店")</f>
        <v>0</v>
      </c>
      <c r="BE1750" s="99">
        <f>SUMIFS(通讯通路门店!$AB:$AB,通讯通路门店!$S:$S,$G1750,通讯通路门店!$J:$J,"OPPO体验店")</f>
        <v>0</v>
      </c>
      <c r="BF1750" s="99">
        <f>SUMIFS(通讯通路门店!$X:$X,通讯通路门店!$S:$S,$G1750,通讯通路门店!$J:$J,"华为授权体验店")+SUMIFS(通讯通路门店!$AA:$AA,通讯通路门店!$S:$S,$G1750,通讯通路门店!$J:$J,"华为堡垒店")</f>
        <v>0</v>
      </c>
      <c r="BG1750" s="99">
        <f>SUMIFS(通讯通路门店!$Y:$Y,通讯通路门店!$S:$S,$G1750,通讯通路门店!$J:$J,"小米体验店")</f>
        <v>0</v>
      </c>
      <c r="BH1750" s="99">
        <f>SUMIFS(通讯通路门店!$AA:$AA,通讯通路门店!$S:$S,$G1750,通讯通路门店!$J:$J,"苹果体验店")</f>
        <v>0</v>
      </c>
      <c r="BI1750" s="99">
        <f>SUMIFS(通讯通路门店!$K:$K,通讯通路门店!$S:$S,$G1750,通讯通路门店!$J:$J,"其他品牌专卖店")</f>
        <v>0</v>
      </c>
      <c r="BJ1750" s="99">
        <f>SUMIFS(通讯通路门店!$AC:$AC,通讯通路门店!$S:$S,$G1750)</f>
        <v>0</v>
      </c>
      <c r="BK1750" s="99">
        <f>SUMIFS(通讯通路门店!$AD:$AD,通讯通路门店!$S:$S,$G1750)</f>
        <v>0</v>
      </c>
      <c r="BL1750" s="99">
        <f>SUMIFS(通讯通路门店!$AE:$AE,通讯通路门店!$S:$S,$G1750)</f>
        <v>0</v>
      </c>
      <c r="BM1750" s="99">
        <f>SUMIFS(通讯通路门店!$AF:$AF,通讯通路门店!$S:$S,$G1750)</f>
        <v>0</v>
      </c>
      <c r="BN1750" s="99">
        <f>SUMIFS(通讯通路门店!$AG:$AG,通讯通路门店!$S:$S,$G1750)</f>
        <v>0</v>
      </c>
      <c r="BO1750" s="99">
        <f>SUMIFS(通讯通路门店!$AH:$AH,通讯通路门店!$S:$S,$G1750)</f>
        <v>0</v>
      </c>
      <c r="BP1750" s="99">
        <f>SUMIFS(通讯通路门店!$AI:$AI,通讯通路门店!$S:$S,$G1750)</f>
        <v>0</v>
      </c>
      <c r="BQ1750" s="83"/>
    </row>
    <row r="1751" spans="1:69">
      <c r="A1751" s="99" t="str">
        <f>IFERROR(_xlfn.XLOOKUP($G1751,通讯通路门店!$S$4:$S$993933,通讯通路门店!$A$4:$A$993933,0,0),"")</f>
        <v>海南省</v>
      </c>
      <c r="B1751" s="99" t="str">
        <f>IFERROR(_xlfn.XLOOKUP($G1751,通讯通路门店!$S$4:$S$993933,通讯通路门店!$B$4:$B$993933,0,0),"")</f>
        <v>昌江黎族自治县</v>
      </c>
      <c r="C1751" s="99" t="str">
        <f>IFERROR(_xlfn.XLOOKUP($G1751,通讯通路门店!$S$4:$S$993933,通讯通路门店!$C$4:$C$993933,0,0),"")</f>
        <v>昌江黎族自治县</v>
      </c>
      <c r="D1751" s="99" t="str">
        <f>IFERROR(_xlfn.XLOOKUP($G1751,通讯通路门店!$S$4:$S$993933,通讯通路门店!$D$4:$D$993933,0,0),"")</f>
        <v>叉河镇</v>
      </c>
      <c r="E1751" s="83"/>
      <c r="F1751" s="83"/>
      <c r="G1751" s="101"/>
      <c r="H1751" s="102">
        <f>IFERROR(_xlfn.XLOOKUP($G1751,通讯通路门店!$S$4:$S$993933,通讯通路门店!$R$4:$R$993933,0,0),"")</f>
        <v>0</v>
      </c>
      <c r="I1751" s="83"/>
      <c r="J1751" s="83"/>
      <c r="K1751" s="83"/>
      <c r="L1751" s="83"/>
      <c r="M1751" s="83"/>
      <c r="N1751" s="83"/>
      <c r="O1751" s="83"/>
      <c r="P1751" s="83"/>
      <c r="Q1751" s="83"/>
      <c r="R1751" s="83"/>
      <c r="S1751" s="83"/>
      <c r="T1751" s="83"/>
      <c r="U1751" s="99">
        <f>COUNTIF(通讯通路门店!$S:$S,$G1751)</f>
        <v>0</v>
      </c>
      <c r="V1751" s="99">
        <f>COUNTIFS(通讯通路门店!$S:$S,$G1751,通讯通路门店!$J:$J,"综合卖场")</f>
        <v>0</v>
      </c>
      <c r="W1751" s="99">
        <f>SUMIFS(通讯通路门店!$AJ:$AJ,通讯通路门店!$S:$S,通讯客户沙盘!$G1751)</f>
        <v>0</v>
      </c>
      <c r="X1751" s="99">
        <f t="shared" si="135"/>
        <v>0</v>
      </c>
      <c r="Y1751" s="99">
        <f>COUNTIFS(通讯通路门店!$S:$S,$G1751,通讯通路门店!$J:$J,"荣耀体验店")+COUNTIFS(通讯通路门店!$S:$S,$G1751,通讯通路门店!$J:$J,"荣耀授权专卖店")</f>
        <v>0</v>
      </c>
      <c r="Z1751" s="99">
        <f>COUNTIFS(通讯通路门店!$S:$S,$G1751,通讯通路门店!$J:$J,"VIVO体验店")</f>
        <v>0</v>
      </c>
      <c r="AA1751" s="99">
        <f>COUNTIFS(通讯通路门店!$S:$S,$G1751,通讯通路门店!$J:$J,"OPPO体验店")</f>
        <v>0</v>
      </c>
      <c r="AB1751" s="99">
        <f>COUNTIFS(通讯通路门店!$S:$S,$G1751,通讯通路门店!$J:$J,"华为授权体验店")+COUNTIFS(通讯通路门店!$S:$S,$G1751,通讯通路门店!$J:$J,"华为堡垒店")</f>
        <v>0</v>
      </c>
      <c r="AC1751" s="99">
        <f>COUNTIFS(通讯通路门店!$S:$S,$G1751,通讯通路门店!$J:$J,"小米体验店")</f>
        <v>0</v>
      </c>
      <c r="AD1751" s="99">
        <f>COUNTIFS(通讯通路门店!$S:$S,$G1751,通讯通路门店!$J:$J,"苹果体验店")</f>
        <v>0</v>
      </c>
      <c r="AE1751" s="99">
        <f>COUNTIFS(通讯通路门店!$S:$S,$G1751,通讯通路门店!$J:$J,"其他品牌专卖店")</f>
        <v>0</v>
      </c>
      <c r="AF1751" s="99">
        <f>SUMIFS(通讯通路门店!$BI:$BI,通讯通路门店!$S:$S,$G1751)</f>
        <v>0</v>
      </c>
      <c r="AG1751" s="99">
        <f>SUMIFS(通讯通路门店!$BH:$BH,通讯通路门店!$S:$S,$G1751)</f>
        <v>0</v>
      </c>
      <c r="AH1751" s="99">
        <f t="shared" si="136"/>
        <v>0</v>
      </c>
      <c r="AI1751" s="99">
        <f>SUMIFS(通讯通路门店!$BB:$BB,通讯通路门店!$S:$S,$G1751)</f>
        <v>0</v>
      </c>
      <c r="AJ1751" s="99">
        <f>SUMIFS(通讯通路门店!$BE:$BE,通讯通路门店!$S:$S,$G1751)</f>
        <v>0</v>
      </c>
      <c r="AK1751" s="99">
        <f>SUMIFS(通讯通路门店!$BG:$BG,通讯通路门店!$S:$S,$G1751)</f>
        <v>0</v>
      </c>
      <c r="AL1751" s="99">
        <f>SUMIFS(通讯通路门店!$BC:$BC,通讯通路门店!$S:$S,$G1751)</f>
        <v>0</v>
      </c>
      <c r="AM1751" s="99">
        <f>SUMIFS(通讯通路门店!$BD:$BD,通讯通路门店!$S:$S,$G1751)</f>
        <v>0</v>
      </c>
      <c r="AN1751" s="99">
        <f>SUMIFS(通讯通路门店!$BF:$BF,通讯通路门店!$S:$S,$G1751)</f>
        <v>0</v>
      </c>
      <c r="AO1751" s="99">
        <f t="shared" si="137"/>
        <v>0</v>
      </c>
      <c r="AP1751" s="99">
        <f>SUMIFS(通讯通路门店!$K:$K,通讯通路门店!$S:$S,$G1751)</f>
        <v>0</v>
      </c>
      <c r="AQ1751" s="83"/>
      <c r="AR1751" s="99">
        <f>SUMIFS(通讯通路门店!$T:$T,通讯通路门店!$S:$S,$G1751)</f>
        <v>0</v>
      </c>
      <c r="AS1751" s="99">
        <f>SUMIFS(通讯通路门店!$U:$U,通讯通路门店!$S:$S,$G1751)</f>
        <v>0</v>
      </c>
      <c r="AT1751" s="99">
        <f>SUMIFS(通讯通路门店!$V:$V,通讯通路门店!$S:$S,$G1751)</f>
        <v>0</v>
      </c>
      <c r="AU1751" s="99">
        <f>SUMIFS(通讯通路门店!$W:$W,通讯通路门店!$S:$S,$G1751)</f>
        <v>0</v>
      </c>
      <c r="AV1751" s="99">
        <f>SUMIFS(通讯通路门店!$Z:$Z,通讯通路门店!$S:$S,$G1751)</f>
        <v>0</v>
      </c>
      <c r="AW1751" s="99">
        <f>SUMIFS(通讯通路门店!$AB:$AB,通讯通路门店!$S:$S,$G1751)</f>
        <v>0</v>
      </c>
      <c r="AX1751" s="99">
        <f>SUMIFS(通讯通路门店!$X:$X,通讯通路门店!$S:$S,$G1751)</f>
        <v>0</v>
      </c>
      <c r="AY1751" s="99">
        <f>SUMIFS(通讯通路门店!$Y:$Y,通讯通路门店!$S:$S,$G1751)</f>
        <v>0</v>
      </c>
      <c r="AZ1751" s="99">
        <f>SUMIFS(通讯通路门店!$AA:$AA,通讯通路门店!$S:$S,$G1751)</f>
        <v>0</v>
      </c>
      <c r="BA1751" s="99">
        <f t="shared" si="138"/>
        <v>0</v>
      </c>
      <c r="BB1751" s="99">
        <f t="shared" si="139"/>
        <v>0</v>
      </c>
      <c r="BC1751" s="99">
        <f>SUMIFS(通讯通路门店!$W:$W,通讯通路门店!$S:$S,$G1751,通讯通路门店!$J:$J,"荣耀体验店")+SUMIFS(通讯通路门店!$W:$W,通讯通路门店!$S:$S,$G1751,通讯通路门店!$J:$J,"荣耀授权专卖店")</f>
        <v>0</v>
      </c>
      <c r="BD1751" s="99">
        <f>SUMIFS(通讯通路门店!$Z:$Z,通讯通路门店!$S:$S,$G1751,通讯通路门店!$J:$J,"VIVO体验店")</f>
        <v>0</v>
      </c>
      <c r="BE1751" s="99">
        <f>SUMIFS(通讯通路门店!$AB:$AB,通讯通路门店!$S:$S,$G1751,通讯通路门店!$J:$J,"OPPO体验店")</f>
        <v>0</v>
      </c>
      <c r="BF1751" s="99">
        <f>SUMIFS(通讯通路门店!$X:$X,通讯通路门店!$S:$S,$G1751,通讯通路门店!$J:$J,"华为授权体验店")+SUMIFS(通讯通路门店!$AA:$AA,通讯通路门店!$S:$S,$G1751,通讯通路门店!$J:$J,"华为堡垒店")</f>
        <v>0</v>
      </c>
      <c r="BG1751" s="99">
        <f>SUMIFS(通讯通路门店!$Y:$Y,通讯通路门店!$S:$S,$G1751,通讯通路门店!$J:$J,"小米体验店")</f>
        <v>0</v>
      </c>
      <c r="BH1751" s="99">
        <f>SUMIFS(通讯通路门店!$AA:$AA,通讯通路门店!$S:$S,$G1751,通讯通路门店!$J:$J,"苹果体验店")</f>
        <v>0</v>
      </c>
      <c r="BI1751" s="99">
        <f>SUMIFS(通讯通路门店!$K:$K,通讯通路门店!$S:$S,$G1751,通讯通路门店!$J:$J,"其他品牌专卖店")</f>
        <v>0</v>
      </c>
      <c r="BJ1751" s="99">
        <f>SUMIFS(通讯通路门店!$AC:$AC,通讯通路门店!$S:$S,$G1751)</f>
        <v>0</v>
      </c>
      <c r="BK1751" s="99">
        <f>SUMIFS(通讯通路门店!$AD:$AD,通讯通路门店!$S:$S,$G1751)</f>
        <v>0</v>
      </c>
      <c r="BL1751" s="99">
        <f>SUMIFS(通讯通路门店!$AE:$AE,通讯通路门店!$S:$S,$G1751)</f>
        <v>0</v>
      </c>
      <c r="BM1751" s="99">
        <f>SUMIFS(通讯通路门店!$AF:$AF,通讯通路门店!$S:$S,$G1751)</f>
        <v>0</v>
      </c>
      <c r="BN1751" s="99">
        <f>SUMIFS(通讯通路门店!$AG:$AG,通讯通路门店!$S:$S,$G1751)</f>
        <v>0</v>
      </c>
      <c r="BO1751" s="99">
        <f>SUMIFS(通讯通路门店!$AH:$AH,通讯通路门店!$S:$S,$G1751)</f>
        <v>0</v>
      </c>
      <c r="BP1751" s="99">
        <f>SUMIFS(通讯通路门店!$AI:$AI,通讯通路门店!$S:$S,$G1751)</f>
        <v>0</v>
      </c>
      <c r="BQ1751" s="83"/>
    </row>
    <row r="1752" spans="1:69">
      <c r="A1752" s="99" t="str">
        <f>IFERROR(_xlfn.XLOOKUP($G1752,通讯通路门店!$S$4:$S$993933,通讯通路门店!$A$4:$A$993933,0,0),"")</f>
        <v>海南省</v>
      </c>
      <c r="B1752" s="99" t="str">
        <f>IFERROR(_xlfn.XLOOKUP($G1752,通讯通路门店!$S$4:$S$993933,通讯通路门店!$B$4:$B$993933,0,0),"")</f>
        <v>昌江黎族自治县</v>
      </c>
      <c r="C1752" s="99" t="str">
        <f>IFERROR(_xlfn.XLOOKUP($G1752,通讯通路门店!$S$4:$S$993933,通讯通路门店!$C$4:$C$993933,0,0),"")</f>
        <v>昌江黎族自治县</v>
      </c>
      <c r="D1752" s="99" t="str">
        <f>IFERROR(_xlfn.XLOOKUP($G1752,通讯通路门店!$S$4:$S$993933,通讯通路门店!$D$4:$D$993933,0,0),"")</f>
        <v>叉河镇</v>
      </c>
      <c r="E1752" s="83"/>
      <c r="F1752" s="83"/>
      <c r="G1752" s="101"/>
      <c r="H1752" s="102">
        <f>IFERROR(_xlfn.XLOOKUP($G1752,通讯通路门店!$S$4:$S$993933,通讯通路门店!$R$4:$R$993933,0,0),"")</f>
        <v>0</v>
      </c>
      <c r="I1752" s="83"/>
      <c r="J1752" s="83"/>
      <c r="K1752" s="83"/>
      <c r="L1752" s="83"/>
      <c r="M1752" s="83"/>
      <c r="N1752" s="83"/>
      <c r="O1752" s="83"/>
      <c r="P1752" s="83"/>
      <c r="Q1752" s="83"/>
      <c r="R1752" s="83"/>
      <c r="S1752" s="83"/>
      <c r="T1752" s="83"/>
      <c r="U1752" s="99">
        <f>COUNTIF(通讯通路门店!$S:$S,$G1752)</f>
        <v>0</v>
      </c>
      <c r="V1752" s="99">
        <f>COUNTIFS(通讯通路门店!$S:$S,$G1752,通讯通路门店!$J:$J,"综合卖场")</f>
        <v>0</v>
      </c>
      <c r="W1752" s="99">
        <f>SUMIFS(通讯通路门店!$AJ:$AJ,通讯通路门店!$S:$S,通讯客户沙盘!$G1752)</f>
        <v>0</v>
      </c>
      <c r="X1752" s="99">
        <f t="shared" si="135"/>
        <v>0</v>
      </c>
      <c r="Y1752" s="99">
        <f>COUNTIFS(通讯通路门店!$S:$S,$G1752,通讯通路门店!$J:$J,"荣耀体验店")+COUNTIFS(通讯通路门店!$S:$S,$G1752,通讯通路门店!$J:$J,"荣耀授权专卖店")</f>
        <v>0</v>
      </c>
      <c r="Z1752" s="99">
        <f>COUNTIFS(通讯通路门店!$S:$S,$G1752,通讯通路门店!$J:$J,"VIVO体验店")</f>
        <v>0</v>
      </c>
      <c r="AA1752" s="99">
        <f>COUNTIFS(通讯通路门店!$S:$S,$G1752,通讯通路门店!$J:$J,"OPPO体验店")</f>
        <v>0</v>
      </c>
      <c r="AB1752" s="99">
        <f>COUNTIFS(通讯通路门店!$S:$S,$G1752,通讯通路门店!$J:$J,"华为授权体验店")+COUNTIFS(通讯通路门店!$S:$S,$G1752,通讯通路门店!$J:$J,"华为堡垒店")</f>
        <v>0</v>
      </c>
      <c r="AC1752" s="99">
        <f>COUNTIFS(通讯通路门店!$S:$S,$G1752,通讯通路门店!$J:$J,"小米体验店")</f>
        <v>0</v>
      </c>
      <c r="AD1752" s="99">
        <f>COUNTIFS(通讯通路门店!$S:$S,$G1752,通讯通路门店!$J:$J,"苹果体验店")</f>
        <v>0</v>
      </c>
      <c r="AE1752" s="99">
        <f>COUNTIFS(通讯通路门店!$S:$S,$G1752,通讯通路门店!$J:$J,"其他品牌专卖店")</f>
        <v>0</v>
      </c>
      <c r="AF1752" s="99">
        <f>SUMIFS(通讯通路门店!$BI:$BI,通讯通路门店!$S:$S,$G1752)</f>
        <v>0</v>
      </c>
      <c r="AG1752" s="99">
        <f>SUMIFS(通讯通路门店!$BH:$BH,通讯通路门店!$S:$S,$G1752)</f>
        <v>0</v>
      </c>
      <c r="AH1752" s="99">
        <f t="shared" si="136"/>
        <v>0</v>
      </c>
      <c r="AI1752" s="99">
        <f>SUMIFS(通讯通路门店!$BB:$BB,通讯通路门店!$S:$S,$G1752)</f>
        <v>0</v>
      </c>
      <c r="AJ1752" s="99">
        <f>SUMIFS(通讯通路门店!$BE:$BE,通讯通路门店!$S:$S,$G1752)</f>
        <v>0</v>
      </c>
      <c r="AK1752" s="99">
        <f>SUMIFS(通讯通路门店!$BG:$BG,通讯通路门店!$S:$S,$G1752)</f>
        <v>0</v>
      </c>
      <c r="AL1752" s="99">
        <f>SUMIFS(通讯通路门店!$BC:$BC,通讯通路门店!$S:$S,$G1752)</f>
        <v>0</v>
      </c>
      <c r="AM1752" s="99">
        <f>SUMIFS(通讯通路门店!$BD:$BD,通讯通路门店!$S:$S,$G1752)</f>
        <v>0</v>
      </c>
      <c r="AN1752" s="99">
        <f>SUMIFS(通讯通路门店!$BF:$BF,通讯通路门店!$S:$S,$G1752)</f>
        <v>0</v>
      </c>
      <c r="AO1752" s="99">
        <f t="shared" si="137"/>
        <v>0</v>
      </c>
      <c r="AP1752" s="99">
        <f>SUMIFS(通讯通路门店!$K:$K,通讯通路门店!$S:$S,$G1752)</f>
        <v>0</v>
      </c>
      <c r="AQ1752" s="83"/>
      <c r="AR1752" s="99">
        <f>SUMIFS(通讯通路门店!$T:$T,通讯通路门店!$S:$S,$G1752)</f>
        <v>0</v>
      </c>
      <c r="AS1752" s="99">
        <f>SUMIFS(通讯通路门店!$U:$U,通讯通路门店!$S:$S,$G1752)</f>
        <v>0</v>
      </c>
      <c r="AT1752" s="99">
        <f>SUMIFS(通讯通路门店!$V:$V,通讯通路门店!$S:$S,$G1752)</f>
        <v>0</v>
      </c>
      <c r="AU1752" s="99">
        <f>SUMIFS(通讯通路门店!$W:$W,通讯通路门店!$S:$S,$G1752)</f>
        <v>0</v>
      </c>
      <c r="AV1752" s="99">
        <f>SUMIFS(通讯通路门店!$Z:$Z,通讯通路门店!$S:$S,$G1752)</f>
        <v>0</v>
      </c>
      <c r="AW1752" s="99">
        <f>SUMIFS(通讯通路门店!$AB:$AB,通讯通路门店!$S:$S,$G1752)</f>
        <v>0</v>
      </c>
      <c r="AX1752" s="99">
        <f>SUMIFS(通讯通路门店!$X:$X,通讯通路门店!$S:$S,$G1752)</f>
        <v>0</v>
      </c>
      <c r="AY1752" s="99">
        <f>SUMIFS(通讯通路门店!$Y:$Y,通讯通路门店!$S:$S,$G1752)</f>
        <v>0</v>
      </c>
      <c r="AZ1752" s="99">
        <f>SUMIFS(通讯通路门店!$AA:$AA,通讯通路门店!$S:$S,$G1752)</f>
        <v>0</v>
      </c>
      <c r="BA1752" s="99">
        <f t="shared" si="138"/>
        <v>0</v>
      </c>
      <c r="BB1752" s="99">
        <f t="shared" si="139"/>
        <v>0</v>
      </c>
      <c r="BC1752" s="99">
        <f>SUMIFS(通讯通路门店!$W:$W,通讯通路门店!$S:$S,$G1752,通讯通路门店!$J:$J,"荣耀体验店")+SUMIFS(通讯通路门店!$W:$W,通讯通路门店!$S:$S,$G1752,通讯通路门店!$J:$J,"荣耀授权专卖店")</f>
        <v>0</v>
      </c>
      <c r="BD1752" s="99">
        <f>SUMIFS(通讯通路门店!$Z:$Z,通讯通路门店!$S:$S,$G1752,通讯通路门店!$J:$J,"VIVO体验店")</f>
        <v>0</v>
      </c>
      <c r="BE1752" s="99">
        <f>SUMIFS(通讯通路门店!$AB:$AB,通讯通路门店!$S:$S,$G1752,通讯通路门店!$J:$J,"OPPO体验店")</f>
        <v>0</v>
      </c>
      <c r="BF1752" s="99">
        <f>SUMIFS(通讯通路门店!$X:$X,通讯通路门店!$S:$S,$G1752,通讯通路门店!$J:$J,"华为授权体验店")+SUMIFS(通讯通路门店!$AA:$AA,通讯通路门店!$S:$S,$G1752,通讯通路门店!$J:$J,"华为堡垒店")</f>
        <v>0</v>
      </c>
      <c r="BG1752" s="99">
        <f>SUMIFS(通讯通路门店!$Y:$Y,通讯通路门店!$S:$S,$G1752,通讯通路门店!$J:$J,"小米体验店")</f>
        <v>0</v>
      </c>
      <c r="BH1752" s="99">
        <f>SUMIFS(通讯通路门店!$AA:$AA,通讯通路门店!$S:$S,$G1752,通讯通路门店!$J:$J,"苹果体验店")</f>
        <v>0</v>
      </c>
      <c r="BI1752" s="99">
        <f>SUMIFS(通讯通路门店!$K:$K,通讯通路门店!$S:$S,$G1752,通讯通路门店!$J:$J,"其他品牌专卖店")</f>
        <v>0</v>
      </c>
      <c r="BJ1752" s="99">
        <f>SUMIFS(通讯通路门店!$AC:$AC,通讯通路门店!$S:$S,$G1752)</f>
        <v>0</v>
      </c>
      <c r="BK1752" s="99">
        <f>SUMIFS(通讯通路门店!$AD:$AD,通讯通路门店!$S:$S,$G1752)</f>
        <v>0</v>
      </c>
      <c r="BL1752" s="99">
        <f>SUMIFS(通讯通路门店!$AE:$AE,通讯通路门店!$S:$S,$G1752)</f>
        <v>0</v>
      </c>
      <c r="BM1752" s="99">
        <f>SUMIFS(通讯通路门店!$AF:$AF,通讯通路门店!$S:$S,$G1752)</f>
        <v>0</v>
      </c>
      <c r="BN1752" s="99">
        <f>SUMIFS(通讯通路门店!$AG:$AG,通讯通路门店!$S:$S,$G1752)</f>
        <v>0</v>
      </c>
      <c r="BO1752" s="99">
        <f>SUMIFS(通讯通路门店!$AH:$AH,通讯通路门店!$S:$S,$G1752)</f>
        <v>0</v>
      </c>
      <c r="BP1752" s="99">
        <f>SUMIFS(通讯通路门店!$AI:$AI,通讯通路门店!$S:$S,$G1752)</f>
        <v>0</v>
      </c>
      <c r="BQ1752" s="83"/>
    </row>
    <row r="1753" spans="1:69">
      <c r="A1753" s="99" t="str">
        <f>IFERROR(_xlfn.XLOOKUP($G1753,通讯通路门店!$S$4:$S$993933,通讯通路门店!$A$4:$A$993933,0,0),"")</f>
        <v>海南省</v>
      </c>
      <c r="B1753" s="99" t="str">
        <f>IFERROR(_xlfn.XLOOKUP($G1753,通讯通路门店!$S$4:$S$993933,通讯通路门店!$B$4:$B$993933,0,0),"")</f>
        <v>昌江黎族自治县</v>
      </c>
      <c r="C1753" s="99" t="str">
        <f>IFERROR(_xlfn.XLOOKUP($G1753,通讯通路门店!$S$4:$S$993933,通讯通路门店!$C$4:$C$993933,0,0),"")</f>
        <v>昌江黎族自治县</v>
      </c>
      <c r="D1753" s="99" t="str">
        <f>IFERROR(_xlfn.XLOOKUP($G1753,通讯通路门店!$S$4:$S$993933,通讯通路门店!$D$4:$D$993933,0,0),"")</f>
        <v>叉河镇</v>
      </c>
      <c r="E1753" s="83"/>
      <c r="F1753" s="83"/>
      <c r="G1753" s="101"/>
      <c r="H1753" s="102">
        <f>IFERROR(_xlfn.XLOOKUP($G1753,通讯通路门店!$S$4:$S$993933,通讯通路门店!$R$4:$R$993933,0,0),"")</f>
        <v>0</v>
      </c>
      <c r="I1753" s="83"/>
      <c r="J1753" s="83"/>
      <c r="K1753" s="83"/>
      <c r="L1753" s="83"/>
      <c r="M1753" s="83"/>
      <c r="N1753" s="83"/>
      <c r="O1753" s="83"/>
      <c r="P1753" s="83"/>
      <c r="Q1753" s="83"/>
      <c r="R1753" s="83"/>
      <c r="S1753" s="83"/>
      <c r="T1753" s="83"/>
      <c r="U1753" s="99">
        <f>COUNTIF(通讯通路门店!$S:$S,$G1753)</f>
        <v>0</v>
      </c>
      <c r="V1753" s="99">
        <f>COUNTIFS(通讯通路门店!$S:$S,$G1753,通讯通路门店!$J:$J,"综合卖场")</f>
        <v>0</v>
      </c>
      <c r="W1753" s="99">
        <f>SUMIFS(通讯通路门店!$AJ:$AJ,通讯通路门店!$S:$S,通讯客户沙盘!$G1753)</f>
        <v>0</v>
      </c>
      <c r="X1753" s="99">
        <f t="shared" si="135"/>
        <v>0</v>
      </c>
      <c r="Y1753" s="99">
        <f>COUNTIFS(通讯通路门店!$S:$S,$G1753,通讯通路门店!$J:$J,"荣耀体验店")+COUNTIFS(通讯通路门店!$S:$S,$G1753,通讯通路门店!$J:$J,"荣耀授权专卖店")</f>
        <v>0</v>
      </c>
      <c r="Z1753" s="99">
        <f>COUNTIFS(通讯通路门店!$S:$S,$G1753,通讯通路门店!$J:$J,"VIVO体验店")</f>
        <v>0</v>
      </c>
      <c r="AA1753" s="99">
        <f>COUNTIFS(通讯通路门店!$S:$S,$G1753,通讯通路门店!$J:$J,"OPPO体验店")</f>
        <v>0</v>
      </c>
      <c r="AB1753" s="99">
        <f>COUNTIFS(通讯通路门店!$S:$S,$G1753,通讯通路门店!$J:$J,"华为授权体验店")+COUNTIFS(通讯通路门店!$S:$S,$G1753,通讯通路门店!$J:$J,"华为堡垒店")</f>
        <v>0</v>
      </c>
      <c r="AC1753" s="99">
        <f>COUNTIFS(通讯通路门店!$S:$S,$G1753,通讯通路门店!$J:$J,"小米体验店")</f>
        <v>0</v>
      </c>
      <c r="AD1753" s="99">
        <f>COUNTIFS(通讯通路门店!$S:$S,$G1753,通讯通路门店!$J:$J,"苹果体验店")</f>
        <v>0</v>
      </c>
      <c r="AE1753" s="99">
        <f>COUNTIFS(通讯通路门店!$S:$S,$G1753,通讯通路门店!$J:$J,"其他品牌专卖店")</f>
        <v>0</v>
      </c>
      <c r="AF1753" s="99">
        <f>SUMIFS(通讯通路门店!$BI:$BI,通讯通路门店!$S:$S,$G1753)</f>
        <v>0</v>
      </c>
      <c r="AG1753" s="99">
        <f>SUMIFS(通讯通路门店!$BH:$BH,通讯通路门店!$S:$S,$G1753)</f>
        <v>0</v>
      </c>
      <c r="AH1753" s="99">
        <f t="shared" si="136"/>
        <v>0</v>
      </c>
      <c r="AI1753" s="99">
        <f>SUMIFS(通讯通路门店!$BB:$BB,通讯通路门店!$S:$S,$G1753)</f>
        <v>0</v>
      </c>
      <c r="AJ1753" s="99">
        <f>SUMIFS(通讯通路门店!$BE:$BE,通讯通路门店!$S:$S,$G1753)</f>
        <v>0</v>
      </c>
      <c r="AK1753" s="99">
        <f>SUMIFS(通讯通路门店!$BG:$BG,通讯通路门店!$S:$S,$G1753)</f>
        <v>0</v>
      </c>
      <c r="AL1753" s="99">
        <f>SUMIFS(通讯通路门店!$BC:$BC,通讯通路门店!$S:$S,$G1753)</f>
        <v>0</v>
      </c>
      <c r="AM1753" s="99">
        <f>SUMIFS(通讯通路门店!$BD:$BD,通讯通路门店!$S:$S,$G1753)</f>
        <v>0</v>
      </c>
      <c r="AN1753" s="99">
        <f>SUMIFS(通讯通路门店!$BF:$BF,通讯通路门店!$S:$S,$G1753)</f>
        <v>0</v>
      </c>
      <c r="AO1753" s="99">
        <f t="shared" si="137"/>
        <v>0</v>
      </c>
      <c r="AP1753" s="99">
        <f>SUMIFS(通讯通路门店!$K:$K,通讯通路门店!$S:$S,$G1753)</f>
        <v>0</v>
      </c>
      <c r="AQ1753" s="83"/>
      <c r="AR1753" s="99">
        <f>SUMIFS(通讯通路门店!$T:$T,通讯通路门店!$S:$S,$G1753)</f>
        <v>0</v>
      </c>
      <c r="AS1753" s="99">
        <f>SUMIFS(通讯通路门店!$U:$U,通讯通路门店!$S:$S,$G1753)</f>
        <v>0</v>
      </c>
      <c r="AT1753" s="99">
        <f>SUMIFS(通讯通路门店!$V:$V,通讯通路门店!$S:$S,$G1753)</f>
        <v>0</v>
      </c>
      <c r="AU1753" s="99">
        <f>SUMIFS(通讯通路门店!$W:$W,通讯通路门店!$S:$S,$G1753)</f>
        <v>0</v>
      </c>
      <c r="AV1753" s="99">
        <f>SUMIFS(通讯通路门店!$Z:$Z,通讯通路门店!$S:$S,$G1753)</f>
        <v>0</v>
      </c>
      <c r="AW1753" s="99">
        <f>SUMIFS(通讯通路门店!$AB:$AB,通讯通路门店!$S:$S,$G1753)</f>
        <v>0</v>
      </c>
      <c r="AX1753" s="99">
        <f>SUMIFS(通讯通路门店!$X:$X,通讯通路门店!$S:$S,$G1753)</f>
        <v>0</v>
      </c>
      <c r="AY1753" s="99">
        <f>SUMIFS(通讯通路门店!$Y:$Y,通讯通路门店!$S:$S,$G1753)</f>
        <v>0</v>
      </c>
      <c r="AZ1753" s="99">
        <f>SUMIFS(通讯通路门店!$AA:$AA,通讯通路门店!$S:$S,$G1753)</f>
        <v>0</v>
      </c>
      <c r="BA1753" s="99">
        <f t="shared" si="138"/>
        <v>0</v>
      </c>
      <c r="BB1753" s="99">
        <f t="shared" si="139"/>
        <v>0</v>
      </c>
      <c r="BC1753" s="99">
        <f>SUMIFS(通讯通路门店!$W:$W,通讯通路门店!$S:$S,$G1753,通讯通路门店!$J:$J,"荣耀体验店")+SUMIFS(通讯通路门店!$W:$W,通讯通路门店!$S:$S,$G1753,通讯通路门店!$J:$J,"荣耀授权专卖店")</f>
        <v>0</v>
      </c>
      <c r="BD1753" s="99">
        <f>SUMIFS(通讯通路门店!$Z:$Z,通讯通路门店!$S:$S,$G1753,通讯通路门店!$J:$J,"VIVO体验店")</f>
        <v>0</v>
      </c>
      <c r="BE1753" s="99">
        <f>SUMIFS(通讯通路门店!$AB:$AB,通讯通路门店!$S:$S,$G1753,通讯通路门店!$J:$J,"OPPO体验店")</f>
        <v>0</v>
      </c>
      <c r="BF1753" s="99">
        <f>SUMIFS(通讯通路门店!$X:$X,通讯通路门店!$S:$S,$G1753,通讯通路门店!$J:$J,"华为授权体验店")+SUMIFS(通讯通路门店!$AA:$AA,通讯通路门店!$S:$S,$G1753,通讯通路门店!$J:$J,"华为堡垒店")</f>
        <v>0</v>
      </c>
      <c r="BG1753" s="99">
        <f>SUMIFS(通讯通路门店!$Y:$Y,通讯通路门店!$S:$S,$G1753,通讯通路门店!$J:$J,"小米体验店")</f>
        <v>0</v>
      </c>
      <c r="BH1753" s="99">
        <f>SUMIFS(通讯通路门店!$AA:$AA,通讯通路门店!$S:$S,$G1753,通讯通路门店!$J:$J,"苹果体验店")</f>
        <v>0</v>
      </c>
      <c r="BI1753" s="99">
        <f>SUMIFS(通讯通路门店!$K:$K,通讯通路门店!$S:$S,$G1753,通讯通路门店!$J:$J,"其他品牌专卖店")</f>
        <v>0</v>
      </c>
      <c r="BJ1753" s="99">
        <f>SUMIFS(通讯通路门店!$AC:$AC,通讯通路门店!$S:$S,$G1753)</f>
        <v>0</v>
      </c>
      <c r="BK1753" s="99">
        <f>SUMIFS(通讯通路门店!$AD:$AD,通讯通路门店!$S:$S,$G1753)</f>
        <v>0</v>
      </c>
      <c r="BL1753" s="99">
        <f>SUMIFS(通讯通路门店!$AE:$AE,通讯通路门店!$S:$S,$G1753)</f>
        <v>0</v>
      </c>
      <c r="BM1753" s="99">
        <f>SUMIFS(通讯通路门店!$AF:$AF,通讯通路门店!$S:$S,$G1753)</f>
        <v>0</v>
      </c>
      <c r="BN1753" s="99">
        <f>SUMIFS(通讯通路门店!$AG:$AG,通讯通路门店!$S:$S,$G1753)</f>
        <v>0</v>
      </c>
      <c r="BO1753" s="99">
        <f>SUMIFS(通讯通路门店!$AH:$AH,通讯通路门店!$S:$S,$G1753)</f>
        <v>0</v>
      </c>
      <c r="BP1753" s="99">
        <f>SUMIFS(通讯通路门店!$AI:$AI,通讯通路门店!$S:$S,$G1753)</f>
        <v>0</v>
      </c>
      <c r="BQ1753" s="83"/>
    </row>
    <row r="1754" spans="1:69">
      <c r="A1754" s="99" t="str">
        <f>IFERROR(_xlfn.XLOOKUP($G1754,通讯通路门店!$S$4:$S$993933,通讯通路门店!$A$4:$A$993933,0,0),"")</f>
        <v>海南省</v>
      </c>
      <c r="B1754" s="99" t="str">
        <f>IFERROR(_xlfn.XLOOKUP($G1754,通讯通路门店!$S$4:$S$993933,通讯通路门店!$B$4:$B$993933,0,0),"")</f>
        <v>昌江黎族自治县</v>
      </c>
      <c r="C1754" s="99" t="str">
        <f>IFERROR(_xlfn.XLOOKUP($G1754,通讯通路门店!$S$4:$S$993933,通讯通路门店!$C$4:$C$993933,0,0),"")</f>
        <v>昌江黎族自治县</v>
      </c>
      <c r="D1754" s="99" t="str">
        <f>IFERROR(_xlfn.XLOOKUP($G1754,通讯通路门店!$S$4:$S$993933,通讯通路门店!$D$4:$D$993933,0,0),"")</f>
        <v>叉河镇</v>
      </c>
      <c r="E1754" s="83"/>
      <c r="F1754" s="83"/>
      <c r="G1754" s="101"/>
      <c r="H1754" s="102">
        <f>IFERROR(_xlfn.XLOOKUP($G1754,通讯通路门店!$S$4:$S$993933,通讯通路门店!$R$4:$R$993933,0,0),"")</f>
        <v>0</v>
      </c>
      <c r="I1754" s="83"/>
      <c r="J1754" s="83"/>
      <c r="K1754" s="83"/>
      <c r="L1754" s="83"/>
      <c r="M1754" s="83"/>
      <c r="N1754" s="83"/>
      <c r="O1754" s="83"/>
      <c r="P1754" s="83"/>
      <c r="Q1754" s="83"/>
      <c r="R1754" s="83"/>
      <c r="S1754" s="83"/>
      <c r="T1754" s="83"/>
      <c r="U1754" s="99">
        <f>COUNTIF(通讯通路门店!$S:$S,$G1754)</f>
        <v>0</v>
      </c>
      <c r="V1754" s="99">
        <f>COUNTIFS(通讯通路门店!$S:$S,$G1754,通讯通路门店!$J:$J,"综合卖场")</f>
        <v>0</v>
      </c>
      <c r="W1754" s="99">
        <f>SUMIFS(通讯通路门店!$AJ:$AJ,通讯通路门店!$S:$S,通讯客户沙盘!$G1754)</f>
        <v>0</v>
      </c>
      <c r="X1754" s="99">
        <f t="shared" si="135"/>
        <v>0</v>
      </c>
      <c r="Y1754" s="99">
        <f>COUNTIFS(通讯通路门店!$S:$S,$G1754,通讯通路门店!$J:$J,"荣耀体验店")+COUNTIFS(通讯通路门店!$S:$S,$G1754,通讯通路门店!$J:$J,"荣耀授权专卖店")</f>
        <v>0</v>
      </c>
      <c r="Z1754" s="99">
        <f>COUNTIFS(通讯通路门店!$S:$S,$G1754,通讯通路门店!$J:$J,"VIVO体验店")</f>
        <v>0</v>
      </c>
      <c r="AA1754" s="99">
        <f>COUNTIFS(通讯通路门店!$S:$S,$G1754,通讯通路门店!$J:$J,"OPPO体验店")</f>
        <v>0</v>
      </c>
      <c r="AB1754" s="99">
        <f>COUNTIFS(通讯通路门店!$S:$S,$G1754,通讯通路门店!$J:$J,"华为授权体验店")+COUNTIFS(通讯通路门店!$S:$S,$G1754,通讯通路门店!$J:$J,"华为堡垒店")</f>
        <v>0</v>
      </c>
      <c r="AC1754" s="99">
        <f>COUNTIFS(通讯通路门店!$S:$S,$G1754,通讯通路门店!$J:$J,"小米体验店")</f>
        <v>0</v>
      </c>
      <c r="AD1754" s="99">
        <f>COUNTIFS(通讯通路门店!$S:$S,$G1754,通讯通路门店!$J:$J,"苹果体验店")</f>
        <v>0</v>
      </c>
      <c r="AE1754" s="99">
        <f>COUNTIFS(通讯通路门店!$S:$S,$G1754,通讯通路门店!$J:$J,"其他品牌专卖店")</f>
        <v>0</v>
      </c>
      <c r="AF1754" s="99">
        <f>SUMIFS(通讯通路门店!$BI:$BI,通讯通路门店!$S:$S,$G1754)</f>
        <v>0</v>
      </c>
      <c r="AG1754" s="99">
        <f>SUMIFS(通讯通路门店!$BH:$BH,通讯通路门店!$S:$S,$G1754)</f>
        <v>0</v>
      </c>
      <c r="AH1754" s="99">
        <f t="shared" si="136"/>
        <v>0</v>
      </c>
      <c r="AI1754" s="99">
        <f>SUMIFS(通讯通路门店!$BB:$BB,通讯通路门店!$S:$S,$G1754)</f>
        <v>0</v>
      </c>
      <c r="AJ1754" s="99">
        <f>SUMIFS(通讯通路门店!$BE:$BE,通讯通路门店!$S:$S,$G1754)</f>
        <v>0</v>
      </c>
      <c r="AK1754" s="99">
        <f>SUMIFS(通讯通路门店!$BG:$BG,通讯通路门店!$S:$S,$G1754)</f>
        <v>0</v>
      </c>
      <c r="AL1754" s="99">
        <f>SUMIFS(通讯通路门店!$BC:$BC,通讯通路门店!$S:$S,$G1754)</f>
        <v>0</v>
      </c>
      <c r="AM1754" s="99">
        <f>SUMIFS(通讯通路门店!$BD:$BD,通讯通路门店!$S:$S,$G1754)</f>
        <v>0</v>
      </c>
      <c r="AN1754" s="99">
        <f>SUMIFS(通讯通路门店!$BF:$BF,通讯通路门店!$S:$S,$G1754)</f>
        <v>0</v>
      </c>
      <c r="AO1754" s="99">
        <f t="shared" si="137"/>
        <v>0</v>
      </c>
      <c r="AP1754" s="99">
        <f>SUMIFS(通讯通路门店!$K:$K,通讯通路门店!$S:$S,$G1754)</f>
        <v>0</v>
      </c>
      <c r="AQ1754" s="83"/>
      <c r="AR1754" s="99">
        <f>SUMIFS(通讯通路门店!$T:$T,通讯通路门店!$S:$S,$G1754)</f>
        <v>0</v>
      </c>
      <c r="AS1754" s="99">
        <f>SUMIFS(通讯通路门店!$U:$U,通讯通路门店!$S:$S,$G1754)</f>
        <v>0</v>
      </c>
      <c r="AT1754" s="99">
        <f>SUMIFS(通讯通路门店!$V:$V,通讯通路门店!$S:$S,$G1754)</f>
        <v>0</v>
      </c>
      <c r="AU1754" s="99">
        <f>SUMIFS(通讯通路门店!$W:$W,通讯通路门店!$S:$S,$G1754)</f>
        <v>0</v>
      </c>
      <c r="AV1754" s="99">
        <f>SUMIFS(通讯通路门店!$Z:$Z,通讯通路门店!$S:$S,$G1754)</f>
        <v>0</v>
      </c>
      <c r="AW1754" s="99">
        <f>SUMIFS(通讯通路门店!$AB:$AB,通讯通路门店!$S:$S,$G1754)</f>
        <v>0</v>
      </c>
      <c r="AX1754" s="99">
        <f>SUMIFS(通讯通路门店!$X:$X,通讯通路门店!$S:$S,$G1754)</f>
        <v>0</v>
      </c>
      <c r="AY1754" s="99">
        <f>SUMIFS(通讯通路门店!$Y:$Y,通讯通路门店!$S:$S,$G1754)</f>
        <v>0</v>
      </c>
      <c r="AZ1754" s="99">
        <f>SUMIFS(通讯通路门店!$AA:$AA,通讯通路门店!$S:$S,$G1754)</f>
        <v>0</v>
      </c>
      <c r="BA1754" s="99">
        <f t="shared" si="138"/>
        <v>0</v>
      </c>
      <c r="BB1754" s="99">
        <f t="shared" si="139"/>
        <v>0</v>
      </c>
      <c r="BC1754" s="99">
        <f>SUMIFS(通讯通路门店!$W:$W,通讯通路门店!$S:$S,$G1754,通讯通路门店!$J:$J,"荣耀体验店")+SUMIFS(通讯通路门店!$W:$W,通讯通路门店!$S:$S,$G1754,通讯通路门店!$J:$J,"荣耀授权专卖店")</f>
        <v>0</v>
      </c>
      <c r="BD1754" s="99">
        <f>SUMIFS(通讯通路门店!$Z:$Z,通讯通路门店!$S:$S,$G1754,通讯通路门店!$J:$J,"VIVO体验店")</f>
        <v>0</v>
      </c>
      <c r="BE1754" s="99">
        <f>SUMIFS(通讯通路门店!$AB:$AB,通讯通路门店!$S:$S,$G1754,通讯通路门店!$J:$J,"OPPO体验店")</f>
        <v>0</v>
      </c>
      <c r="BF1754" s="99">
        <f>SUMIFS(通讯通路门店!$X:$X,通讯通路门店!$S:$S,$G1754,通讯通路门店!$J:$J,"华为授权体验店")+SUMIFS(通讯通路门店!$AA:$AA,通讯通路门店!$S:$S,$G1754,通讯通路门店!$J:$J,"华为堡垒店")</f>
        <v>0</v>
      </c>
      <c r="BG1754" s="99">
        <f>SUMIFS(通讯通路门店!$Y:$Y,通讯通路门店!$S:$S,$G1754,通讯通路门店!$J:$J,"小米体验店")</f>
        <v>0</v>
      </c>
      <c r="BH1754" s="99">
        <f>SUMIFS(通讯通路门店!$AA:$AA,通讯通路门店!$S:$S,$G1754,通讯通路门店!$J:$J,"苹果体验店")</f>
        <v>0</v>
      </c>
      <c r="BI1754" s="99">
        <f>SUMIFS(通讯通路门店!$K:$K,通讯通路门店!$S:$S,$G1754,通讯通路门店!$J:$J,"其他品牌专卖店")</f>
        <v>0</v>
      </c>
      <c r="BJ1754" s="99">
        <f>SUMIFS(通讯通路门店!$AC:$AC,通讯通路门店!$S:$S,$G1754)</f>
        <v>0</v>
      </c>
      <c r="BK1754" s="99">
        <f>SUMIFS(通讯通路门店!$AD:$AD,通讯通路门店!$S:$S,$G1754)</f>
        <v>0</v>
      </c>
      <c r="BL1754" s="99">
        <f>SUMIFS(通讯通路门店!$AE:$AE,通讯通路门店!$S:$S,$G1754)</f>
        <v>0</v>
      </c>
      <c r="BM1754" s="99">
        <f>SUMIFS(通讯通路门店!$AF:$AF,通讯通路门店!$S:$S,$G1754)</f>
        <v>0</v>
      </c>
      <c r="BN1754" s="99">
        <f>SUMIFS(通讯通路门店!$AG:$AG,通讯通路门店!$S:$S,$G1754)</f>
        <v>0</v>
      </c>
      <c r="BO1754" s="99">
        <f>SUMIFS(通讯通路门店!$AH:$AH,通讯通路门店!$S:$S,$G1754)</f>
        <v>0</v>
      </c>
      <c r="BP1754" s="99">
        <f>SUMIFS(通讯通路门店!$AI:$AI,通讯通路门店!$S:$S,$G1754)</f>
        <v>0</v>
      </c>
      <c r="BQ1754" s="83"/>
    </row>
    <row r="1755" spans="1:69">
      <c r="A1755" s="99" t="str">
        <f>IFERROR(_xlfn.XLOOKUP($G1755,通讯通路门店!$S$4:$S$993933,通讯通路门店!$A$4:$A$993933,0,0),"")</f>
        <v>海南省</v>
      </c>
      <c r="B1755" s="99" t="str">
        <f>IFERROR(_xlfn.XLOOKUP($G1755,通讯通路门店!$S$4:$S$993933,通讯通路门店!$B$4:$B$993933,0,0),"")</f>
        <v>昌江黎族自治县</v>
      </c>
      <c r="C1755" s="99" t="str">
        <f>IFERROR(_xlfn.XLOOKUP($G1755,通讯通路门店!$S$4:$S$993933,通讯通路门店!$C$4:$C$993933,0,0),"")</f>
        <v>昌江黎族自治县</v>
      </c>
      <c r="D1755" s="99" t="str">
        <f>IFERROR(_xlfn.XLOOKUP($G1755,通讯通路门店!$S$4:$S$993933,通讯通路门店!$D$4:$D$993933,0,0),"")</f>
        <v>叉河镇</v>
      </c>
      <c r="E1755" s="83"/>
      <c r="F1755" s="83"/>
      <c r="G1755" s="101"/>
      <c r="H1755" s="102">
        <f>IFERROR(_xlfn.XLOOKUP($G1755,通讯通路门店!$S$4:$S$993933,通讯通路门店!$R$4:$R$993933,0,0),"")</f>
        <v>0</v>
      </c>
      <c r="I1755" s="83"/>
      <c r="J1755" s="83"/>
      <c r="K1755" s="83"/>
      <c r="L1755" s="83"/>
      <c r="M1755" s="83"/>
      <c r="N1755" s="83"/>
      <c r="O1755" s="83"/>
      <c r="P1755" s="83"/>
      <c r="Q1755" s="83"/>
      <c r="R1755" s="83"/>
      <c r="S1755" s="83"/>
      <c r="T1755" s="83"/>
      <c r="U1755" s="99">
        <f>COUNTIF(通讯通路门店!$S:$S,$G1755)</f>
        <v>0</v>
      </c>
      <c r="V1755" s="99">
        <f>COUNTIFS(通讯通路门店!$S:$S,$G1755,通讯通路门店!$J:$J,"综合卖场")</f>
        <v>0</v>
      </c>
      <c r="W1755" s="99">
        <f>SUMIFS(通讯通路门店!$AJ:$AJ,通讯通路门店!$S:$S,通讯客户沙盘!$G1755)</f>
        <v>0</v>
      </c>
      <c r="X1755" s="99">
        <f t="shared" si="135"/>
        <v>0</v>
      </c>
      <c r="Y1755" s="99">
        <f>COUNTIFS(通讯通路门店!$S:$S,$G1755,通讯通路门店!$J:$J,"荣耀体验店")+COUNTIFS(通讯通路门店!$S:$S,$G1755,通讯通路门店!$J:$J,"荣耀授权专卖店")</f>
        <v>0</v>
      </c>
      <c r="Z1755" s="99">
        <f>COUNTIFS(通讯通路门店!$S:$S,$G1755,通讯通路门店!$J:$J,"VIVO体验店")</f>
        <v>0</v>
      </c>
      <c r="AA1755" s="99">
        <f>COUNTIFS(通讯通路门店!$S:$S,$G1755,通讯通路门店!$J:$J,"OPPO体验店")</f>
        <v>0</v>
      </c>
      <c r="AB1755" s="99">
        <f>COUNTIFS(通讯通路门店!$S:$S,$G1755,通讯通路门店!$J:$J,"华为授权体验店")+COUNTIFS(通讯通路门店!$S:$S,$G1755,通讯通路门店!$J:$J,"华为堡垒店")</f>
        <v>0</v>
      </c>
      <c r="AC1755" s="99">
        <f>COUNTIFS(通讯通路门店!$S:$S,$G1755,通讯通路门店!$J:$J,"小米体验店")</f>
        <v>0</v>
      </c>
      <c r="AD1755" s="99">
        <f>COUNTIFS(通讯通路门店!$S:$S,$G1755,通讯通路门店!$J:$J,"苹果体验店")</f>
        <v>0</v>
      </c>
      <c r="AE1755" s="99">
        <f>COUNTIFS(通讯通路门店!$S:$S,$G1755,通讯通路门店!$J:$J,"其他品牌专卖店")</f>
        <v>0</v>
      </c>
      <c r="AF1755" s="99">
        <f>SUMIFS(通讯通路门店!$BI:$BI,通讯通路门店!$S:$S,$G1755)</f>
        <v>0</v>
      </c>
      <c r="AG1755" s="99">
        <f>SUMIFS(通讯通路门店!$BH:$BH,通讯通路门店!$S:$S,$G1755)</f>
        <v>0</v>
      </c>
      <c r="AH1755" s="99">
        <f t="shared" si="136"/>
        <v>0</v>
      </c>
      <c r="AI1755" s="99">
        <f>SUMIFS(通讯通路门店!$BB:$BB,通讯通路门店!$S:$S,$G1755)</f>
        <v>0</v>
      </c>
      <c r="AJ1755" s="99">
        <f>SUMIFS(通讯通路门店!$BE:$BE,通讯通路门店!$S:$S,$G1755)</f>
        <v>0</v>
      </c>
      <c r="AK1755" s="99">
        <f>SUMIFS(通讯通路门店!$BG:$BG,通讯通路门店!$S:$S,$G1755)</f>
        <v>0</v>
      </c>
      <c r="AL1755" s="99">
        <f>SUMIFS(通讯通路门店!$BC:$BC,通讯通路门店!$S:$S,$G1755)</f>
        <v>0</v>
      </c>
      <c r="AM1755" s="99">
        <f>SUMIFS(通讯通路门店!$BD:$BD,通讯通路门店!$S:$S,$G1755)</f>
        <v>0</v>
      </c>
      <c r="AN1755" s="99">
        <f>SUMIFS(通讯通路门店!$BF:$BF,通讯通路门店!$S:$S,$G1755)</f>
        <v>0</v>
      </c>
      <c r="AO1755" s="99">
        <f t="shared" si="137"/>
        <v>0</v>
      </c>
      <c r="AP1755" s="99">
        <f>SUMIFS(通讯通路门店!$K:$K,通讯通路门店!$S:$S,$G1755)</f>
        <v>0</v>
      </c>
      <c r="AQ1755" s="83"/>
      <c r="AR1755" s="99">
        <f>SUMIFS(通讯通路门店!$T:$T,通讯通路门店!$S:$S,$G1755)</f>
        <v>0</v>
      </c>
      <c r="AS1755" s="99">
        <f>SUMIFS(通讯通路门店!$U:$U,通讯通路门店!$S:$S,$G1755)</f>
        <v>0</v>
      </c>
      <c r="AT1755" s="99">
        <f>SUMIFS(通讯通路门店!$V:$V,通讯通路门店!$S:$S,$G1755)</f>
        <v>0</v>
      </c>
      <c r="AU1755" s="99">
        <f>SUMIFS(通讯通路门店!$W:$W,通讯通路门店!$S:$S,$G1755)</f>
        <v>0</v>
      </c>
      <c r="AV1755" s="99">
        <f>SUMIFS(通讯通路门店!$Z:$Z,通讯通路门店!$S:$S,$G1755)</f>
        <v>0</v>
      </c>
      <c r="AW1755" s="99">
        <f>SUMIFS(通讯通路门店!$AB:$AB,通讯通路门店!$S:$S,$G1755)</f>
        <v>0</v>
      </c>
      <c r="AX1755" s="99">
        <f>SUMIFS(通讯通路门店!$X:$X,通讯通路门店!$S:$S,$G1755)</f>
        <v>0</v>
      </c>
      <c r="AY1755" s="99">
        <f>SUMIFS(通讯通路门店!$Y:$Y,通讯通路门店!$S:$S,$G1755)</f>
        <v>0</v>
      </c>
      <c r="AZ1755" s="99">
        <f>SUMIFS(通讯通路门店!$AA:$AA,通讯通路门店!$S:$S,$G1755)</f>
        <v>0</v>
      </c>
      <c r="BA1755" s="99">
        <f t="shared" si="138"/>
        <v>0</v>
      </c>
      <c r="BB1755" s="99">
        <f t="shared" si="139"/>
        <v>0</v>
      </c>
      <c r="BC1755" s="99">
        <f>SUMIFS(通讯通路门店!$W:$W,通讯通路门店!$S:$S,$G1755,通讯通路门店!$J:$J,"荣耀体验店")+SUMIFS(通讯通路门店!$W:$W,通讯通路门店!$S:$S,$G1755,通讯通路门店!$J:$J,"荣耀授权专卖店")</f>
        <v>0</v>
      </c>
      <c r="BD1755" s="99">
        <f>SUMIFS(通讯通路门店!$Z:$Z,通讯通路门店!$S:$S,$G1755,通讯通路门店!$J:$J,"VIVO体验店")</f>
        <v>0</v>
      </c>
      <c r="BE1755" s="99">
        <f>SUMIFS(通讯通路门店!$AB:$AB,通讯通路门店!$S:$S,$G1755,通讯通路门店!$J:$J,"OPPO体验店")</f>
        <v>0</v>
      </c>
      <c r="BF1755" s="99">
        <f>SUMIFS(通讯通路门店!$X:$X,通讯通路门店!$S:$S,$G1755,通讯通路门店!$J:$J,"华为授权体验店")+SUMIFS(通讯通路门店!$AA:$AA,通讯通路门店!$S:$S,$G1755,通讯通路门店!$J:$J,"华为堡垒店")</f>
        <v>0</v>
      </c>
      <c r="BG1755" s="99">
        <f>SUMIFS(通讯通路门店!$Y:$Y,通讯通路门店!$S:$S,$G1755,通讯通路门店!$J:$J,"小米体验店")</f>
        <v>0</v>
      </c>
      <c r="BH1755" s="99">
        <f>SUMIFS(通讯通路门店!$AA:$AA,通讯通路门店!$S:$S,$G1755,通讯通路门店!$J:$J,"苹果体验店")</f>
        <v>0</v>
      </c>
      <c r="BI1755" s="99">
        <f>SUMIFS(通讯通路门店!$K:$K,通讯通路门店!$S:$S,$G1755,通讯通路门店!$J:$J,"其他品牌专卖店")</f>
        <v>0</v>
      </c>
      <c r="BJ1755" s="99">
        <f>SUMIFS(通讯通路门店!$AC:$AC,通讯通路门店!$S:$S,$G1755)</f>
        <v>0</v>
      </c>
      <c r="BK1755" s="99">
        <f>SUMIFS(通讯通路门店!$AD:$AD,通讯通路门店!$S:$S,$G1755)</f>
        <v>0</v>
      </c>
      <c r="BL1755" s="99">
        <f>SUMIFS(通讯通路门店!$AE:$AE,通讯通路门店!$S:$S,$G1755)</f>
        <v>0</v>
      </c>
      <c r="BM1755" s="99">
        <f>SUMIFS(通讯通路门店!$AF:$AF,通讯通路门店!$S:$S,$G1755)</f>
        <v>0</v>
      </c>
      <c r="BN1755" s="99">
        <f>SUMIFS(通讯通路门店!$AG:$AG,通讯通路门店!$S:$S,$G1755)</f>
        <v>0</v>
      </c>
      <c r="BO1755" s="99">
        <f>SUMIFS(通讯通路门店!$AH:$AH,通讯通路门店!$S:$S,$G1755)</f>
        <v>0</v>
      </c>
      <c r="BP1755" s="99">
        <f>SUMIFS(通讯通路门店!$AI:$AI,通讯通路门店!$S:$S,$G1755)</f>
        <v>0</v>
      </c>
      <c r="BQ1755" s="83"/>
    </row>
    <row r="1756" spans="1:69">
      <c r="A1756" s="99" t="str">
        <f>IFERROR(_xlfn.XLOOKUP($G1756,通讯通路门店!$S$4:$S$993933,通讯通路门店!$A$4:$A$993933,0,0),"")</f>
        <v>海南省</v>
      </c>
      <c r="B1756" s="99" t="str">
        <f>IFERROR(_xlfn.XLOOKUP($G1756,通讯通路门店!$S$4:$S$993933,通讯通路门店!$B$4:$B$993933,0,0),"")</f>
        <v>昌江黎族自治县</v>
      </c>
      <c r="C1756" s="99" t="str">
        <f>IFERROR(_xlfn.XLOOKUP($G1756,通讯通路门店!$S$4:$S$993933,通讯通路门店!$C$4:$C$993933,0,0),"")</f>
        <v>昌江黎族自治县</v>
      </c>
      <c r="D1756" s="99" t="str">
        <f>IFERROR(_xlfn.XLOOKUP($G1756,通讯通路门店!$S$4:$S$993933,通讯通路门店!$D$4:$D$993933,0,0),"")</f>
        <v>叉河镇</v>
      </c>
      <c r="E1756" s="83"/>
      <c r="F1756" s="83"/>
      <c r="G1756" s="101"/>
      <c r="H1756" s="102">
        <f>IFERROR(_xlfn.XLOOKUP($G1756,通讯通路门店!$S$4:$S$993933,通讯通路门店!$R$4:$R$993933,0,0),"")</f>
        <v>0</v>
      </c>
      <c r="I1756" s="83"/>
      <c r="J1756" s="83"/>
      <c r="K1756" s="83"/>
      <c r="L1756" s="83"/>
      <c r="M1756" s="83"/>
      <c r="N1756" s="83"/>
      <c r="O1756" s="83"/>
      <c r="P1756" s="83"/>
      <c r="Q1756" s="83"/>
      <c r="R1756" s="83"/>
      <c r="S1756" s="83"/>
      <c r="T1756" s="83"/>
      <c r="U1756" s="99">
        <f>COUNTIF(通讯通路门店!$S:$S,$G1756)</f>
        <v>0</v>
      </c>
      <c r="V1756" s="99">
        <f>COUNTIFS(通讯通路门店!$S:$S,$G1756,通讯通路门店!$J:$J,"综合卖场")</f>
        <v>0</v>
      </c>
      <c r="W1756" s="99">
        <f>SUMIFS(通讯通路门店!$AJ:$AJ,通讯通路门店!$S:$S,通讯客户沙盘!$G1756)</f>
        <v>0</v>
      </c>
      <c r="X1756" s="99">
        <f t="shared" si="135"/>
        <v>0</v>
      </c>
      <c r="Y1756" s="99">
        <f>COUNTIFS(通讯通路门店!$S:$S,$G1756,通讯通路门店!$J:$J,"荣耀体验店")+COUNTIFS(通讯通路门店!$S:$S,$G1756,通讯通路门店!$J:$J,"荣耀授权专卖店")</f>
        <v>0</v>
      </c>
      <c r="Z1756" s="99">
        <f>COUNTIFS(通讯通路门店!$S:$S,$G1756,通讯通路门店!$J:$J,"VIVO体验店")</f>
        <v>0</v>
      </c>
      <c r="AA1756" s="99">
        <f>COUNTIFS(通讯通路门店!$S:$S,$G1756,通讯通路门店!$J:$J,"OPPO体验店")</f>
        <v>0</v>
      </c>
      <c r="AB1756" s="99">
        <f>COUNTIFS(通讯通路门店!$S:$S,$G1756,通讯通路门店!$J:$J,"华为授权体验店")+COUNTIFS(通讯通路门店!$S:$S,$G1756,通讯通路门店!$J:$J,"华为堡垒店")</f>
        <v>0</v>
      </c>
      <c r="AC1756" s="99">
        <f>COUNTIFS(通讯通路门店!$S:$S,$G1756,通讯通路门店!$J:$J,"小米体验店")</f>
        <v>0</v>
      </c>
      <c r="AD1756" s="99">
        <f>COUNTIFS(通讯通路门店!$S:$S,$G1756,通讯通路门店!$J:$J,"苹果体验店")</f>
        <v>0</v>
      </c>
      <c r="AE1756" s="99">
        <f>COUNTIFS(通讯通路门店!$S:$S,$G1756,通讯通路门店!$J:$J,"其他品牌专卖店")</f>
        <v>0</v>
      </c>
      <c r="AF1756" s="99">
        <f>SUMIFS(通讯通路门店!$BI:$BI,通讯通路门店!$S:$S,$G1756)</f>
        <v>0</v>
      </c>
      <c r="AG1756" s="99">
        <f>SUMIFS(通讯通路门店!$BH:$BH,通讯通路门店!$S:$S,$G1756)</f>
        <v>0</v>
      </c>
      <c r="AH1756" s="99">
        <f t="shared" si="136"/>
        <v>0</v>
      </c>
      <c r="AI1756" s="99">
        <f>SUMIFS(通讯通路门店!$BB:$BB,通讯通路门店!$S:$S,$G1756)</f>
        <v>0</v>
      </c>
      <c r="AJ1756" s="99">
        <f>SUMIFS(通讯通路门店!$BE:$BE,通讯通路门店!$S:$S,$G1756)</f>
        <v>0</v>
      </c>
      <c r="AK1756" s="99">
        <f>SUMIFS(通讯通路门店!$BG:$BG,通讯通路门店!$S:$S,$G1756)</f>
        <v>0</v>
      </c>
      <c r="AL1756" s="99">
        <f>SUMIFS(通讯通路门店!$BC:$BC,通讯通路门店!$S:$S,$G1756)</f>
        <v>0</v>
      </c>
      <c r="AM1756" s="99">
        <f>SUMIFS(通讯通路门店!$BD:$BD,通讯通路门店!$S:$S,$G1756)</f>
        <v>0</v>
      </c>
      <c r="AN1756" s="99">
        <f>SUMIFS(通讯通路门店!$BF:$BF,通讯通路门店!$S:$S,$G1756)</f>
        <v>0</v>
      </c>
      <c r="AO1756" s="99">
        <f t="shared" si="137"/>
        <v>0</v>
      </c>
      <c r="AP1756" s="99">
        <f>SUMIFS(通讯通路门店!$K:$K,通讯通路门店!$S:$S,$G1756)</f>
        <v>0</v>
      </c>
      <c r="AQ1756" s="83"/>
      <c r="AR1756" s="99">
        <f>SUMIFS(通讯通路门店!$T:$T,通讯通路门店!$S:$S,$G1756)</f>
        <v>0</v>
      </c>
      <c r="AS1756" s="99">
        <f>SUMIFS(通讯通路门店!$U:$U,通讯通路门店!$S:$S,$G1756)</f>
        <v>0</v>
      </c>
      <c r="AT1756" s="99">
        <f>SUMIFS(通讯通路门店!$V:$V,通讯通路门店!$S:$S,$G1756)</f>
        <v>0</v>
      </c>
      <c r="AU1756" s="99">
        <f>SUMIFS(通讯通路门店!$W:$W,通讯通路门店!$S:$S,$G1756)</f>
        <v>0</v>
      </c>
      <c r="AV1756" s="99">
        <f>SUMIFS(通讯通路门店!$Z:$Z,通讯通路门店!$S:$S,$G1756)</f>
        <v>0</v>
      </c>
      <c r="AW1756" s="99">
        <f>SUMIFS(通讯通路门店!$AB:$AB,通讯通路门店!$S:$S,$G1756)</f>
        <v>0</v>
      </c>
      <c r="AX1756" s="99">
        <f>SUMIFS(通讯通路门店!$X:$X,通讯通路门店!$S:$S,$G1756)</f>
        <v>0</v>
      </c>
      <c r="AY1756" s="99">
        <f>SUMIFS(通讯通路门店!$Y:$Y,通讯通路门店!$S:$S,$G1756)</f>
        <v>0</v>
      </c>
      <c r="AZ1756" s="99">
        <f>SUMIFS(通讯通路门店!$AA:$AA,通讯通路门店!$S:$S,$G1756)</f>
        <v>0</v>
      </c>
      <c r="BA1756" s="99">
        <f t="shared" si="138"/>
        <v>0</v>
      </c>
      <c r="BB1756" s="99">
        <f t="shared" si="139"/>
        <v>0</v>
      </c>
      <c r="BC1756" s="99">
        <f>SUMIFS(通讯通路门店!$W:$W,通讯通路门店!$S:$S,$G1756,通讯通路门店!$J:$J,"荣耀体验店")+SUMIFS(通讯通路门店!$W:$W,通讯通路门店!$S:$S,$G1756,通讯通路门店!$J:$J,"荣耀授权专卖店")</f>
        <v>0</v>
      </c>
      <c r="BD1756" s="99">
        <f>SUMIFS(通讯通路门店!$Z:$Z,通讯通路门店!$S:$S,$G1756,通讯通路门店!$J:$J,"VIVO体验店")</f>
        <v>0</v>
      </c>
      <c r="BE1756" s="99">
        <f>SUMIFS(通讯通路门店!$AB:$AB,通讯通路门店!$S:$S,$G1756,通讯通路门店!$J:$J,"OPPO体验店")</f>
        <v>0</v>
      </c>
      <c r="BF1756" s="99">
        <f>SUMIFS(通讯通路门店!$X:$X,通讯通路门店!$S:$S,$G1756,通讯通路门店!$J:$J,"华为授权体验店")+SUMIFS(通讯通路门店!$AA:$AA,通讯通路门店!$S:$S,$G1756,通讯通路门店!$J:$J,"华为堡垒店")</f>
        <v>0</v>
      </c>
      <c r="BG1756" s="99">
        <f>SUMIFS(通讯通路门店!$Y:$Y,通讯通路门店!$S:$S,$G1756,通讯通路门店!$J:$J,"小米体验店")</f>
        <v>0</v>
      </c>
      <c r="BH1756" s="99">
        <f>SUMIFS(通讯通路门店!$AA:$AA,通讯通路门店!$S:$S,$G1756,通讯通路门店!$J:$J,"苹果体验店")</f>
        <v>0</v>
      </c>
      <c r="BI1756" s="99">
        <f>SUMIFS(通讯通路门店!$K:$K,通讯通路门店!$S:$S,$G1756,通讯通路门店!$J:$J,"其他品牌专卖店")</f>
        <v>0</v>
      </c>
      <c r="BJ1756" s="99">
        <f>SUMIFS(通讯通路门店!$AC:$AC,通讯通路门店!$S:$S,$G1756)</f>
        <v>0</v>
      </c>
      <c r="BK1756" s="99">
        <f>SUMIFS(通讯通路门店!$AD:$AD,通讯通路门店!$S:$S,$G1756)</f>
        <v>0</v>
      </c>
      <c r="BL1756" s="99">
        <f>SUMIFS(通讯通路门店!$AE:$AE,通讯通路门店!$S:$S,$G1756)</f>
        <v>0</v>
      </c>
      <c r="BM1756" s="99">
        <f>SUMIFS(通讯通路门店!$AF:$AF,通讯通路门店!$S:$S,$G1756)</f>
        <v>0</v>
      </c>
      <c r="BN1756" s="99">
        <f>SUMIFS(通讯通路门店!$AG:$AG,通讯通路门店!$S:$S,$G1756)</f>
        <v>0</v>
      </c>
      <c r="BO1756" s="99">
        <f>SUMIFS(通讯通路门店!$AH:$AH,通讯通路门店!$S:$S,$G1756)</f>
        <v>0</v>
      </c>
      <c r="BP1756" s="99">
        <f>SUMIFS(通讯通路门店!$AI:$AI,通讯通路门店!$S:$S,$G1756)</f>
        <v>0</v>
      </c>
      <c r="BQ1756" s="83"/>
    </row>
    <row r="1757" spans="1:69">
      <c r="A1757" s="99" t="str">
        <f>IFERROR(_xlfn.XLOOKUP($G1757,通讯通路门店!$S$4:$S$993933,通讯通路门店!$A$4:$A$993933,0,0),"")</f>
        <v>海南省</v>
      </c>
      <c r="B1757" s="99" t="str">
        <f>IFERROR(_xlfn.XLOOKUP($G1757,通讯通路门店!$S$4:$S$993933,通讯通路门店!$B$4:$B$993933,0,0),"")</f>
        <v>昌江黎族自治县</v>
      </c>
      <c r="C1757" s="99" t="str">
        <f>IFERROR(_xlfn.XLOOKUP($G1757,通讯通路门店!$S$4:$S$993933,通讯通路门店!$C$4:$C$993933,0,0),"")</f>
        <v>昌江黎族自治县</v>
      </c>
      <c r="D1757" s="99" t="str">
        <f>IFERROR(_xlfn.XLOOKUP($G1757,通讯通路门店!$S$4:$S$993933,通讯通路门店!$D$4:$D$993933,0,0),"")</f>
        <v>叉河镇</v>
      </c>
      <c r="E1757" s="83"/>
      <c r="F1757" s="83"/>
      <c r="G1757" s="101"/>
      <c r="H1757" s="102">
        <f>IFERROR(_xlfn.XLOOKUP($G1757,通讯通路门店!$S$4:$S$993933,通讯通路门店!$R$4:$R$993933,0,0),"")</f>
        <v>0</v>
      </c>
      <c r="I1757" s="83"/>
      <c r="J1757" s="83"/>
      <c r="K1757" s="83"/>
      <c r="L1757" s="83"/>
      <c r="M1757" s="83"/>
      <c r="N1757" s="83"/>
      <c r="O1757" s="83"/>
      <c r="P1757" s="83"/>
      <c r="Q1757" s="83"/>
      <c r="R1757" s="83"/>
      <c r="S1757" s="83"/>
      <c r="T1757" s="83"/>
      <c r="U1757" s="99">
        <f>COUNTIF(通讯通路门店!$S:$S,$G1757)</f>
        <v>0</v>
      </c>
      <c r="V1757" s="99">
        <f>COUNTIFS(通讯通路门店!$S:$S,$G1757,通讯通路门店!$J:$J,"综合卖场")</f>
        <v>0</v>
      </c>
      <c r="W1757" s="99">
        <f>SUMIFS(通讯通路门店!$AJ:$AJ,通讯通路门店!$S:$S,通讯客户沙盘!$G1757)</f>
        <v>0</v>
      </c>
      <c r="X1757" s="99">
        <f t="shared" si="135"/>
        <v>0</v>
      </c>
      <c r="Y1757" s="99">
        <f>COUNTIFS(通讯通路门店!$S:$S,$G1757,通讯通路门店!$J:$J,"荣耀体验店")+COUNTIFS(通讯通路门店!$S:$S,$G1757,通讯通路门店!$J:$J,"荣耀授权专卖店")</f>
        <v>0</v>
      </c>
      <c r="Z1757" s="99">
        <f>COUNTIFS(通讯通路门店!$S:$S,$G1757,通讯通路门店!$J:$J,"VIVO体验店")</f>
        <v>0</v>
      </c>
      <c r="AA1757" s="99">
        <f>COUNTIFS(通讯通路门店!$S:$S,$G1757,通讯通路门店!$J:$J,"OPPO体验店")</f>
        <v>0</v>
      </c>
      <c r="AB1757" s="99">
        <f>COUNTIFS(通讯通路门店!$S:$S,$G1757,通讯通路门店!$J:$J,"华为授权体验店")+COUNTIFS(通讯通路门店!$S:$S,$G1757,通讯通路门店!$J:$J,"华为堡垒店")</f>
        <v>0</v>
      </c>
      <c r="AC1757" s="99">
        <f>COUNTIFS(通讯通路门店!$S:$S,$G1757,通讯通路门店!$J:$J,"小米体验店")</f>
        <v>0</v>
      </c>
      <c r="AD1757" s="99">
        <f>COUNTIFS(通讯通路门店!$S:$S,$G1757,通讯通路门店!$J:$J,"苹果体验店")</f>
        <v>0</v>
      </c>
      <c r="AE1757" s="99">
        <f>COUNTIFS(通讯通路门店!$S:$S,$G1757,通讯通路门店!$J:$J,"其他品牌专卖店")</f>
        <v>0</v>
      </c>
      <c r="AF1757" s="99">
        <f>SUMIFS(通讯通路门店!$BI:$BI,通讯通路门店!$S:$S,$G1757)</f>
        <v>0</v>
      </c>
      <c r="AG1757" s="99">
        <f>SUMIFS(通讯通路门店!$BH:$BH,通讯通路门店!$S:$S,$G1757)</f>
        <v>0</v>
      </c>
      <c r="AH1757" s="99">
        <f t="shared" si="136"/>
        <v>0</v>
      </c>
      <c r="AI1757" s="99">
        <f>SUMIFS(通讯通路门店!$BB:$BB,通讯通路门店!$S:$S,$G1757)</f>
        <v>0</v>
      </c>
      <c r="AJ1757" s="99">
        <f>SUMIFS(通讯通路门店!$BE:$BE,通讯通路门店!$S:$S,$G1757)</f>
        <v>0</v>
      </c>
      <c r="AK1757" s="99">
        <f>SUMIFS(通讯通路门店!$BG:$BG,通讯通路门店!$S:$S,$G1757)</f>
        <v>0</v>
      </c>
      <c r="AL1757" s="99">
        <f>SUMIFS(通讯通路门店!$BC:$BC,通讯通路门店!$S:$S,$G1757)</f>
        <v>0</v>
      </c>
      <c r="AM1757" s="99">
        <f>SUMIFS(通讯通路门店!$BD:$BD,通讯通路门店!$S:$S,$G1757)</f>
        <v>0</v>
      </c>
      <c r="AN1757" s="99">
        <f>SUMIFS(通讯通路门店!$BF:$BF,通讯通路门店!$S:$S,$G1757)</f>
        <v>0</v>
      </c>
      <c r="AO1757" s="99">
        <f t="shared" si="137"/>
        <v>0</v>
      </c>
      <c r="AP1757" s="99">
        <f>SUMIFS(通讯通路门店!$K:$K,通讯通路门店!$S:$S,$G1757)</f>
        <v>0</v>
      </c>
      <c r="AQ1757" s="83"/>
      <c r="AR1757" s="99">
        <f>SUMIFS(通讯通路门店!$T:$T,通讯通路门店!$S:$S,$G1757)</f>
        <v>0</v>
      </c>
      <c r="AS1757" s="99">
        <f>SUMIFS(通讯通路门店!$U:$U,通讯通路门店!$S:$S,$G1757)</f>
        <v>0</v>
      </c>
      <c r="AT1757" s="99">
        <f>SUMIFS(通讯通路门店!$V:$V,通讯通路门店!$S:$S,$G1757)</f>
        <v>0</v>
      </c>
      <c r="AU1757" s="99">
        <f>SUMIFS(通讯通路门店!$W:$W,通讯通路门店!$S:$S,$G1757)</f>
        <v>0</v>
      </c>
      <c r="AV1757" s="99">
        <f>SUMIFS(通讯通路门店!$Z:$Z,通讯通路门店!$S:$S,$G1757)</f>
        <v>0</v>
      </c>
      <c r="AW1757" s="99">
        <f>SUMIFS(通讯通路门店!$AB:$AB,通讯通路门店!$S:$S,$G1757)</f>
        <v>0</v>
      </c>
      <c r="AX1757" s="99">
        <f>SUMIFS(通讯通路门店!$X:$X,通讯通路门店!$S:$S,$G1757)</f>
        <v>0</v>
      </c>
      <c r="AY1757" s="99">
        <f>SUMIFS(通讯通路门店!$Y:$Y,通讯通路门店!$S:$S,$G1757)</f>
        <v>0</v>
      </c>
      <c r="AZ1757" s="99">
        <f>SUMIFS(通讯通路门店!$AA:$AA,通讯通路门店!$S:$S,$G1757)</f>
        <v>0</v>
      </c>
      <c r="BA1757" s="99">
        <f t="shared" si="138"/>
        <v>0</v>
      </c>
      <c r="BB1757" s="99">
        <f t="shared" si="139"/>
        <v>0</v>
      </c>
      <c r="BC1757" s="99">
        <f>SUMIFS(通讯通路门店!$W:$W,通讯通路门店!$S:$S,$G1757,通讯通路门店!$J:$J,"荣耀体验店")+SUMIFS(通讯通路门店!$W:$W,通讯通路门店!$S:$S,$G1757,通讯通路门店!$J:$J,"荣耀授权专卖店")</f>
        <v>0</v>
      </c>
      <c r="BD1757" s="99">
        <f>SUMIFS(通讯通路门店!$Z:$Z,通讯通路门店!$S:$S,$G1757,通讯通路门店!$J:$J,"VIVO体验店")</f>
        <v>0</v>
      </c>
      <c r="BE1757" s="99">
        <f>SUMIFS(通讯通路门店!$AB:$AB,通讯通路门店!$S:$S,$G1757,通讯通路门店!$J:$J,"OPPO体验店")</f>
        <v>0</v>
      </c>
      <c r="BF1757" s="99">
        <f>SUMIFS(通讯通路门店!$X:$X,通讯通路门店!$S:$S,$G1757,通讯通路门店!$J:$J,"华为授权体验店")+SUMIFS(通讯通路门店!$AA:$AA,通讯通路门店!$S:$S,$G1757,通讯通路门店!$J:$J,"华为堡垒店")</f>
        <v>0</v>
      </c>
      <c r="BG1757" s="99">
        <f>SUMIFS(通讯通路门店!$Y:$Y,通讯通路门店!$S:$S,$G1757,通讯通路门店!$J:$J,"小米体验店")</f>
        <v>0</v>
      </c>
      <c r="BH1757" s="99">
        <f>SUMIFS(通讯通路门店!$AA:$AA,通讯通路门店!$S:$S,$G1757,通讯通路门店!$J:$J,"苹果体验店")</f>
        <v>0</v>
      </c>
      <c r="BI1757" s="99">
        <f>SUMIFS(通讯通路门店!$K:$K,通讯通路门店!$S:$S,$G1757,通讯通路门店!$J:$J,"其他品牌专卖店")</f>
        <v>0</v>
      </c>
      <c r="BJ1757" s="99">
        <f>SUMIFS(通讯通路门店!$AC:$AC,通讯通路门店!$S:$S,$G1757)</f>
        <v>0</v>
      </c>
      <c r="BK1757" s="99">
        <f>SUMIFS(通讯通路门店!$AD:$AD,通讯通路门店!$S:$S,$G1757)</f>
        <v>0</v>
      </c>
      <c r="BL1757" s="99">
        <f>SUMIFS(通讯通路门店!$AE:$AE,通讯通路门店!$S:$S,$G1757)</f>
        <v>0</v>
      </c>
      <c r="BM1757" s="99">
        <f>SUMIFS(通讯通路门店!$AF:$AF,通讯通路门店!$S:$S,$G1757)</f>
        <v>0</v>
      </c>
      <c r="BN1757" s="99">
        <f>SUMIFS(通讯通路门店!$AG:$AG,通讯通路门店!$S:$S,$G1757)</f>
        <v>0</v>
      </c>
      <c r="BO1757" s="99">
        <f>SUMIFS(通讯通路门店!$AH:$AH,通讯通路门店!$S:$S,$G1757)</f>
        <v>0</v>
      </c>
      <c r="BP1757" s="99">
        <f>SUMIFS(通讯通路门店!$AI:$AI,通讯通路门店!$S:$S,$G1757)</f>
        <v>0</v>
      </c>
      <c r="BQ1757" s="83"/>
    </row>
    <row r="1758" spans="1:69">
      <c r="A1758" s="99" t="str">
        <f>IFERROR(_xlfn.XLOOKUP($G1758,通讯通路门店!$S$4:$S$993933,通讯通路门店!$A$4:$A$993933,0,0),"")</f>
        <v>海南省</v>
      </c>
      <c r="B1758" s="99" t="str">
        <f>IFERROR(_xlfn.XLOOKUP($G1758,通讯通路门店!$S$4:$S$993933,通讯通路门店!$B$4:$B$993933,0,0),"")</f>
        <v>昌江黎族自治县</v>
      </c>
      <c r="C1758" s="99" t="str">
        <f>IFERROR(_xlfn.XLOOKUP($G1758,通讯通路门店!$S$4:$S$993933,通讯通路门店!$C$4:$C$993933,0,0),"")</f>
        <v>昌江黎族自治县</v>
      </c>
      <c r="D1758" s="99" t="str">
        <f>IFERROR(_xlfn.XLOOKUP($G1758,通讯通路门店!$S$4:$S$993933,通讯通路门店!$D$4:$D$993933,0,0),"")</f>
        <v>叉河镇</v>
      </c>
      <c r="E1758" s="83"/>
      <c r="F1758" s="83"/>
      <c r="G1758" s="101"/>
      <c r="H1758" s="102">
        <f>IFERROR(_xlfn.XLOOKUP($G1758,通讯通路门店!$S$4:$S$993933,通讯通路门店!$R$4:$R$993933,0,0),"")</f>
        <v>0</v>
      </c>
      <c r="I1758" s="83"/>
      <c r="J1758" s="83"/>
      <c r="K1758" s="83"/>
      <c r="L1758" s="83"/>
      <c r="M1758" s="83"/>
      <c r="N1758" s="83"/>
      <c r="O1758" s="83"/>
      <c r="P1758" s="83"/>
      <c r="Q1758" s="83"/>
      <c r="R1758" s="83"/>
      <c r="S1758" s="83"/>
      <c r="T1758" s="83"/>
      <c r="U1758" s="99">
        <f>COUNTIF(通讯通路门店!$S:$S,$G1758)</f>
        <v>0</v>
      </c>
      <c r="V1758" s="99">
        <f>COUNTIFS(通讯通路门店!$S:$S,$G1758,通讯通路门店!$J:$J,"综合卖场")</f>
        <v>0</v>
      </c>
      <c r="W1758" s="99">
        <f>SUMIFS(通讯通路门店!$AJ:$AJ,通讯通路门店!$S:$S,通讯客户沙盘!$G1758)</f>
        <v>0</v>
      </c>
      <c r="X1758" s="99">
        <f t="shared" si="135"/>
        <v>0</v>
      </c>
      <c r="Y1758" s="99">
        <f>COUNTIFS(通讯通路门店!$S:$S,$G1758,通讯通路门店!$J:$J,"荣耀体验店")+COUNTIFS(通讯通路门店!$S:$S,$G1758,通讯通路门店!$J:$J,"荣耀授权专卖店")</f>
        <v>0</v>
      </c>
      <c r="Z1758" s="99">
        <f>COUNTIFS(通讯通路门店!$S:$S,$G1758,通讯通路门店!$J:$J,"VIVO体验店")</f>
        <v>0</v>
      </c>
      <c r="AA1758" s="99">
        <f>COUNTIFS(通讯通路门店!$S:$S,$G1758,通讯通路门店!$J:$J,"OPPO体验店")</f>
        <v>0</v>
      </c>
      <c r="AB1758" s="99">
        <f>COUNTIFS(通讯通路门店!$S:$S,$G1758,通讯通路门店!$J:$J,"华为授权体验店")+COUNTIFS(通讯通路门店!$S:$S,$G1758,通讯通路门店!$J:$J,"华为堡垒店")</f>
        <v>0</v>
      </c>
      <c r="AC1758" s="99">
        <f>COUNTIFS(通讯通路门店!$S:$S,$G1758,通讯通路门店!$J:$J,"小米体验店")</f>
        <v>0</v>
      </c>
      <c r="AD1758" s="99">
        <f>COUNTIFS(通讯通路门店!$S:$S,$G1758,通讯通路门店!$J:$J,"苹果体验店")</f>
        <v>0</v>
      </c>
      <c r="AE1758" s="99">
        <f>COUNTIFS(通讯通路门店!$S:$S,$G1758,通讯通路门店!$J:$J,"其他品牌专卖店")</f>
        <v>0</v>
      </c>
      <c r="AF1758" s="99">
        <f>SUMIFS(通讯通路门店!$BI:$BI,通讯通路门店!$S:$S,$G1758)</f>
        <v>0</v>
      </c>
      <c r="AG1758" s="99">
        <f>SUMIFS(通讯通路门店!$BH:$BH,通讯通路门店!$S:$S,$G1758)</f>
        <v>0</v>
      </c>
      <c r="AH1758" s="99">
        <f t="shared" si="136"/>
        <v>0</v>
      </c>
      <c r="AI1758" s="99">
        <f>SUMIFS(通讯通路门店!$BB:$BB,通讯通路门店!$S:$S,$G1758)</f>
        <v>0</v>
      </c>
      <c r="AJ1758" s="99">
        <f>SUMIFS(通讯通路门店!$BE:$BE,通讯通路门店!$S:$S,$G1758)</f>
        <v>0</v>
      </c>
      <c r="AK1758" s="99">
        <f>SUMIFS(通讯通路门店!$BG:$BG,通讯通路门店!$S:$S,$G1758)</f>
        <v>0</v>
      </c>
      <c r="AL1758" s="99">
        <f>SUMIFS(通讯通路门店!$BC:$BC,通讯通路门店!$S:$S,$G1758)</f>
        <v>0</v>
      </c>
      <c r="AM1758" s="99">
        <f>SUMIFS(通讯通路门店!$BD:$BD,通讯通路门店!$S:$S,$G1758)</f>
        <v>0</v>
      </c>
      <c r="AN1758" s="99">
        <f>SUMIFS(通讯通路门店!$BF:$BF,通讯通路门店!$S:$S,$G1758)</f>
        <v>0</v>
      </c>
      <c r="AO1758" s="99">
        <f t="shared" si="137"/>
        <v>0</v>
      </c>
      <c r="AP1758" s="99">
        <f>SUMIFS(通讯通路门店!$K:$K,通讯通路门店!$S:$S,$G1758)</f>
        <v>0</v>
      </c>
      <c r="AQ1758" s="83"/>
      <c r="AR1758" s="99">
        <f>SUMIFS(通讯通路门店!$T:$T,通讯通路门店!$S:$S,$G1758)</f>
        <v>0</v>
      </c>
      <c r="AS1758" s="99">
        <f>SUMIFS(通讯通路门店!$U:$U,通讯通路门店!$S:$S,$G1758)</f>
        <v>0</v>
      </c>
      <c r="AT1758" s="99">
        <f>SUMIFS(通讯通路门店!$V:$V,通讯通路门店!$S:$S,$G1758)</f>
        <v>0</v>
      </c>
      <c r="AU1758" s="99">
        <f>SUMIFS(通讯通路门店!$W:$W,通讯通路门店!$S:$S,$G1758)</f>
        <v>0</v>
      </c>
      <c r="AV1758" s="99">
        <f>SUMIFS(通讯通路门店!$Z:$Z,通讯通路门店!$S:$S,$G1758)</f>
        <v>0</v>
      </c>
      <c r="AW1758" s="99">
        <f>SUMIFS(通讯通路门店!$AB:$AB,通讯通路门店!$S:$S,$G1758)</f>
        <v>0</v>
      </c>
      <c r="AX1758" s="99">
        <f>SUMIFS(通讯通路门店!$X:$X,通讯通路门店!$S:$S,$G1758)</f>
        <v>0</v>
      </c>
      <c r="AY1758" s="99">
        <f>SUMIFS(通讯通路门店!$Y:$Y,通讯通路门店!$S:$S,$G1758)</f>
        <v>0</v>
      </c>
      <c r="AZ1758" s="99">
        <f>SUMIFS(通讯通路门店!$AA:$AA,通讯通路门店!$S:$S,$G1758)</f>
        <v>0</v>
      </c>
      <c r="BA1758" s="99">
        <f t="shared" si="138"/>
        <v>0</v>
      </c>
      <c r="BB1758" s="99">
        <f t="shared" si="139"/>
        <v>0</v>
      </c>
      <c r="BC1758" s="99">
        <f>SUMIFS(通讯通路门店!$W:$W,通讯通路门店!$S:$S,$G1758,通讯通路门店!$J:$J,"荣耀体验店")+SUMIFS(通讯通路门店!$W:$W,通讯通路门店!$S:$S,$G1758,通讯通路门店!$J:$J,"荣耀授权专卖店")</f>
        <v>0</v>
      </c>
      <c r="BD1758" s="99">
        <f>SUMIFS(通讯通路门店!$Z:$Z,通讯通路门店!$S:$S,$G1758,通讯通路门店!$J:$J,"VIVO体验店")</f>
        <v>0</v>
      </c>
      <c r="BE1758" s="99">
        <f>SUMIFS(通讯通路门店!$AB:$AB,通讯通路门店!$S:$S,$G1758,通讯通路门店!$J:$J,"OPPO体验店")</f>
        <v>0</v>
      </c>
      <c r="BF1758" s="99">
        <f>SUMIFS(通讯通路门店!$X:$X,通讯通路门店!$S:$S,$G1758,通讯通路门店!$J:$J,"华为授权体验店")+SUMIFS(通讯通路门店!$AA:$AA,通讯通路门店!$S:$S,$G1758,通讯通路门店!$J:$J,"华为堡垒店")</f>
        <v>0</v>
      </c>
      <c r="BG1758" s="99">
        <f>SUMIFS(通讯通路门店!$Y:$Y,通讯通路门店!$S:$S,$G1758,通讯通路门店!$J:$J,"小米体验店")</f>
        <v>0</v>
      </c>
      <c r="BH1758" s="99">
        <f>SUMIFS(通讯通路门店!$AA:$AA,通讯通路门店!$S:$S,$G1758,通讯通路门店!$J:$J,"苹果体验店")</f>
        <v>0</v>
      </c>
      <c r="BI1758" s="99">
        <f>SUMIFS(通讯通路门店!$K:$K,通讯通路门店!$S:$S,$G1758,通讯通路门店!$J:$J,"其他品牌专卖店")</f>
        <v>0</v>
      </c>
      <c r="BJ1758" s="99">
        <f>SUMIFS(通讯通路门店!$AC:$AC,通讯通路门店!$S:$S,$G1758)</f>
        <v>0</v>
      </c>
      <c r="BK1758" s="99">
        <f>SUMIFS(通讯通路门店!$AD:$AD,通讯通路门店!$S:$S,$G1758)</f>
        <v>0</v>
      </c>
      <c r="BL1758" s="99">
        <f>SUMIFS(通讯通路门店!$AE:$AE,通讯通路门店!$S:$S,$G1758)</f>
        <v>0</v>
      </c>
      <c r="BM1758" s="99">
        <f>SUMIFS(通讯通路门店!$AF:$AF,通讯通路门店!$S:$S,$G1758)</f>
        <v>0</v>
      </c>
      <c r="BN1758" s="99">
        <f>SUMIFS(通讯通路门店!$AG:$AG,通讯通路门店!$S:$S,$G1758)</f>
        <v>0</v>
      </c>
      <c r="BO1758" s="99">
        <f>SUMIFS(通讯通路门店!$AH:$AH,通讯通路门店!$S:$S,$G1758)</f>
        <v>0</v>
      </c>
      <c r="BP1758" s="99">
        <f>SUMIFS(通讯通路门店!$AI:$AI,通讯通路门店!$S:$S,$G1758)</f>
        <v>0</v>
      </c>
      <c r="BQ1758" s="83"/>
    </row>
    <row r="1759" spans="1:69">
      <c r="A1759" s="99" t="str">
        <f>IFERROR(_xlfn.XLOOKUP($G1759,通讯通路门店!$S$4:$S$993933,通讯通路门店!$A$4:$A$993933,0,0),"")</f>
        <v>海南省</v>
      </c>
      <c r="B1759" s="99" t="str">
        <f>IFERROR(_xlfn.XLOOKUP($G1759,通讯通路门店!$S$4:$S$993933,通讯通路门店!$B$4:$B$993933,0,0),"")</f>
        <v>昌江黎族自治县</v>
      </c>
      <c r="C1759" s="99" t="str">
        <f>IFERROR(_xlfn.XLOOKUP($G1759,通讯通路门店!$S$4:$S$993933,通讯通路门店!$C$4:$C$993933,0,0),"")</f>
        <v>昌江黎族自治县</v>
      </c>
      <c r="D1759" s="99" t="str">
        <f>IFERROR(_xlfn.XLOOKUP($G1759,通讯通路门店!$S$4:$S$993933,通讯通路门店!$D$4:$D$993933,0,0),"")</f>
        <v>叉河镇</v>
      </c>
      <c r="E1759" s="83"/>
      <c r="F1759" s="83"/>
      <c r="G1759" s="101"/>
      <c r="H1759" s="102">
        <f>IFERROR(_xlfn.XLOOKUP($G1759,通讯通路门店!$S$4:$S$993933,通讯通路门店!$R$4:$R$993933,0,0),"")</f>
        <v>0</v>
      </c>
      <c r="I1759" s="83"/>
      <c r="J1759" s="83"/>
      <c r="K1759" s="83"/>
      <c r="L1759" s="83"/>
      <c r="M1759" s="83"/>
      <c r="N1759" s="83"/>
      <c r="O1759" s="83"/>
      <c r="P1759" s="83"/>
      <c r="Q1759" s="83"/>
      <c r="R1759" s="83"/>
      <c r="S1759" s="83"/>
      <c r="T1759" s="83"/>
      <c r="U1759" s="99">
        <f>COUNTIF(通讯通路门店!$S:$S,$G1759)</f>
        <v>0</v>
      </c>
      <c r="V1759" s="99">
        <f>COUNTIFS(通讯通路门店!$S:$S,$G1759,通讯通路门店!$J:$J,"综合卖场")</f>
        <v>0</v>
      </c>
      <c r="W1759" s="99">
        <f>SUMIFS(通讯通路门店!$AJ:$AJ,通讯通路门店!$S:$S,通讯客户沙盘!$G1759)</f>
        <v>0</v>
      </c>
      <c r="X1759" s="99">
        <f t="shared" si="135"/>
        <v>0</v>
      </c>
      <c r="Y1759" s="99">
        <f>COUNTIFS(通讯通路门店!$S:$S,$G1759,通讯通路门店!$J:$J,"荣耀体验店")+COUNTIFS(通讯通路门店!$S:$S,$G1759,通讯通路门店!$J:$J,"荣耀授权专卖店")</f>
        <v>0</v>
      </c>
      <c r="Z1759" s="99">
        <f>COUNTIFS(通讯通路门店!$S:$S,$G1759,通讯通路门店!$J:$J,"VIVO体验店")</f>
        <v>0</v>
      </c>
      <c r="AA1759" s="99">
        <f>COUNTIFS(通讯通路门店!$S:$S,$G1759,通讯通路门店!$J:$J,"OPPO体验店")</f>
        <v>0</v>
      </c>
      <c r="AB1759" s="99">
        <f>COUNTIFS(通讯通路门店!$S:$S,$G1759,通讯通路门店!$J:$J,"华为授权体验店")+COUNTIFS(通讯通路门店!$S:$S,$G1759,通讯通路门店!$J:$J,"华为堡垒店")</f>
        <v>0</v>
      </c>
      <c r="AC1759" s="99">
        <f>COUNTIFS(通讯通路门店!$S:$S,$G1759,通讯通路门店!$J:$J,"小米体验店")</f>
        <v>0</v>
      </c>
      <c r="AD1759" s="99">
        <f>COUNTIFS(通讯通路门店!$S:$S,$G1759,通讯通路门店!$J:$J,"苹果体验店")</f>
        <v>0</v>
      </c>
      <c r="AE1759" s="99">
        <f>COUNTIFS(通讯通路门店!$S:$S,$G1759,通讯通路门店!$J:$J,"其他品牌专卖店")</f>
        <v>0</v>
      </c>
      <c r="AF1759" s="99">
        <f>SUMIFS(通讯通路门店!$BI:$BI,通讯通路门店!$S:$S,$G1759)</f>
        <v>0</v>
      </c>
      <c r="AG1759" s="99">
        <f>SUMIFS(通讯通路门店!$BH:$BH,通讯通路门店!$S:$S,$G1759)</f>
        <v>0</v>
      </c>
      <c r="AH1759" s="99">
        <f t="shared" si="136"/>
        <v>0</v>
      </c>
      <c r="AI1759" s="99">
        <f>SUMIFS(通讯通路门店!$BB:$BB,通讯通路门店!$S:$S,$G1759)</f>
        <v>0</v>
      </c>
      <c r="AJ1759" s="99">
        <f>SUMIFS(通讯通路门店!$BE:$BE,通讯通路门店!$S:$S,$G1759)</f>
        <v>0</v>
      </c>
      <c r="AK1759" s="99">
        <f>SUMIFS(通讯通路门店!$BG:$BG,通讯通路门店!$S:$S,$G1759)</f>
        <v>0</v>
      </c>
      <c r="AL1759" s="99">
        <f>SUMIFS(通讯通路门店!$BC:$BC,通讯通路门店!$S:$S,$G1759)</f>
        <v>0</v>
      </c>
      <c r="AM1759" s="99">
        <f>SUMIFS(通讯通路门店!$BD:$BD,通讯通路门店!$S:$S,$G1759)</f>
        <v>0</v>
      </c>
      <c r="AN1759" s="99">
        <f>SUMIFS(通讯通路门店!$BF:$BF,通讯通路门店!$S:$S,$G1759)</f>
        <v>0</v>
      </c>
      <c r="AO1759" s="99">
        <f t="shared" si="137"/>
        <v>0</v>
      </c>
      <c r="AP1759" s="99">
        <f>SUMIFS(通讯通路门店!$K:$K,通讯通路门店!$S:$S,$G1759)</f>
        <v>0</v>
      </c>
      <c r="AQ1759" s="83"/>
      <c r="AR1759" s="99">
        <f>SUMIFS(通讯通路门店!$T:$T,通讯通路门店!$S:$S,$G1759)</f>
        <v>0</v>
      </c>
      <c r="AS1759" s="99">
        <f>SUMIFS(通讯通路门店!$U:$U,通讯通路门店!$S:$S,$G1759)</f>
        <v>0</v>
      </c>
      <c r="AT1759" s="99">
        <f>SUMIFS(通讯通路门店!$V:$V,通讯通路门店!$S:$S,$G1759)</f>
        <v>0</v>
      </c>
      <c r="AU1759" s="99">
        <f>SUMIFS(通讯通路门店!$W:$W,通讯通路门店!$S:$S,$G1759)</f>
        <v>0</v>
      </c>
      <c r="AV1759" s="99">
        <f>SUMIFS(通讯通路门店!$Z:$Z,通讯通路门店!$S:$S,$G1759)</f>
        <v>0</v>
      </c>
      <c r="AW1759" s="99">
        <f>SUMIFS(通讯通路门店!$AB:$AB,通讯通路门店!$S:$S,$G1759)</f>
        <v>0</v>
      </c>
      <c r="AX1759" s="99">
        <f>SUMIFS(通讯通路门店!$X:$X,通讯通路门店!$S:$S,$G1759)</f>
        <v>0</v>
      </c>
      <c r="AY1759" s="99">
        <f>SUMIFS(通讯通路门店!$Y:$Y,通讯通路门店!$S:$S,$G1759)</f>
        <v>0</v>
      </c>
      <c r="AZ1759" s="99">
        <f>SUMIFS(通讯通路门店!$AA:$AA,通讯通路门店!$S:$S,$G1759)</f>
        <v>0</v>
      </c>
      <c r="BA1759" s="99">
        <f t="shared" si="138"/>
        <v>0</v>
      </c>
      <c r="BB1759" s="99">
        <f t="shared" si="139"/>
        <v>0</v>
      </c>
      <c r="BC1759" s="99">
        <f>SUMIFS(通讯通路门店!$W:$W,通讯通路门店!$S:$S,$G1759,通讯通路门店!$J:$J,"荣耀体验店")+SUMIFS(通讯通路门店!$W:$W,通讯通路门店!$S:$S,$G1759,通讯通路门店!$J:$J,"荣耀授权专卖店")</f>
        <v>0</v>
      </c>
      <c r="BD1759" s="99">
        <f>SUMIFS(通讯通路门店!$Z:$Z,通讯通路门店!$S:$S,$G1759,通讯通路门店!$J:$J,"VIVO体验店")</f>
        <v>0</v>
      </c>
      <c r="BE1759" s="99">
        <f>SUMIFS(通讯通路门店!$AB:$AB,通讯通路门店!$S:$S,$G1759,通讯通路门店!$J:$J,"OPPO体验店")</f>
        <v>0</v>
      </c>
      <c r="BF1759" s="99">
        <f>SUMIFS(通讯通路门店!$X:$X,通讯通路门店!$S:$S,$G1759,通讯通路门店!$J:$J,"华为授权体验店")+SUMIFS(通讯通路门店!$AA:$AA,通讯通路门店!$S:$S,$G1759,通讯通路门店!$J:$J,"华为堡垒店")</f>
        <v>0</v>
      </c>
      <c r="BG1759" s="99">
        <f>SUMIFS(通讯通路门店!$Y:$Y,通讯通路门店!$S:$S,$G1759,通讯通路门店!$J:$J,"小米体验店")</f>
        <v>0</v>
      </c>
      <c r="BH1759" s="99">
        <f>SUMIFS(通讯通路门店!$AA:$AA,通讯通路门店!$S:$S,$G1759,通讯通路门店!$J:$J,"苹果体验店")</f>
        <v>0</v>
      </c>
      <c r="BI1759" s="99">
        <f>SUMIFS(通讯通路门店!$K:$K,通讯通路门店!$S:$S,$G1759,通讯通路门店!$J:$J,"其他品牌专卖店")</f>
        <v>0</v>
      </c>
      <c r="BJ1759" s="99">
        <f>SUMIFS(通讯通路门店!$AC:$AC,通讯通路门店!$S:$S,$G1759)</f>
        <v>0</v>
      </c>
      <c r="BK1759" s="99">
        <f>SUMIFS(通讯通路门店!$AD:$AD,通讯通路门店!$S:$S,$G1759)</f>
        <v>0</v>
      </c>
      <c r="BL1759" s="99">
        <f>SUMIFS(通讯通路门店!$AE:$AE,通讯通路门店!$S:$S,$G1759)</f>
        <v>0</v>
      </c>
      <c r="BM1759" s="99">
        <f>SUMIFS(通讯通路门店!$AF:$AF,通讯通路门店!$S:$S,$G1759)</f>
        <v>0</v>
      </c>
      <c r="BN1759" s="99">
        <f>SUMIFS(通讯通路门店!$AG:$AG,通讯通路门店!$S:$S,$G1759)</f>
        <v>0</v>
      </c>
      <c r="BO1759" s="99">
        <f>SUMIFS(通讯通路门店!$AH:$AH,通讯通路门店!$S:$S,$G1759)</f>
        <v>0</v>
      </c>
      <c r="BP1759" s="99">
        <f>SUMIFS(通讯通路门店!$AI:$AI,通讯通路门店!$S:$S,$G1759)</f>
        <v>0</v>
      </c>
      <c r="BQ1759" s="83"/>
    </row>
    <row r="1760" spans="1:69">
      <c r="A1760" s="99" t="str">
        <f>IFERROR(_xlfn.XLOOKUP($G1760,通讯通路门店!$S$4:$S$993933,通讯通路门店!$A$4:$A$993933,0,0),"")</f>
        <v>海南省</v>
      </c>
      <c r="B1760" s="99" t="str">
        <f>IFERROR(_xlfn.XLOOKUP($G1760,通讯通路门店!$S$4:$S$993933,通讯通路门店!$B$4:$B$993933,0,0),"")</f>
        <v>昌江黎族自治县</v>
      </c>
      <c r="C1760" s="99" t="str">
        <f>IFERROR(_xlfn.XLOOKUP($G1760,通讯通路门店!$S$4:$S$993933,通讯通路门店!$C$4:$C$993933,0,0),"")</f>
        <v>昌江黎族自治县</v>
      </c>
      <c r="D1760" s="99" t="str">
        <f>IFERROR(_xlfn.XLOOKUP($G1760,通讯通路门店!$S$4:$S$993933,通讯通路门店!$D$4:$D$993933,0,0),"")</f>
        <v>叉河镇</v>
      </c>
      <c r="E1760" s="83"/>
      <c r="F1760" s="83"/>
      <c r="G1760" s="101"/>
      <c r="H1760" s="102">
        <f>IFERROR(_xlfn.XLOOKUP($G1760,通讯通路门店!$S$4:$S$993933,通讯通路门店!$R$4:$R$993933,0,0),"")</f>
        <v>0</v>
      </c>
      <c r="I1760" s="83"/>
      <c r="J1760" s="83"/>
      <c r="K1760" s="83"/>
      <c r="L1760" s="83"/>
      <c r="M1760" s="83"/>
      <c r="N1760" s="83"/>
      <c r="O1760" s="83"/>
      <c r="P1760" s="83"/>
      <c r="Q1760" s="83"/>
      <c r="R1760" s="83"/>
      <c r="S1760" s="83"/>
      <c r="T1760" s="83"/>
      <c r="U1760" s="99">
        <f>COUNTIF(通讯通路门店!$S:$S,$G1760)</f>
        <v>0</v>
      </c>
      <c r="V1760" s="99">
        <f>COUNTIFS(通讯通路门店!$S:$S,$G1760,通讯通路门店!$J:$J,"综合卖场")</f>
        <v>0</v>
      </c>
      <c r="W1760" s="99">
        <f>SUMIFS(通讯通路门店!$AJ:$AJ,通讯通路门店!$S:$S,通讯客户沙盘!$G1760)</f>
        <v>0</v>
      </c>
      <c r="X1760" s="99">
        <f t="shared" si="135"/>
        <v>0</v>
      </c>
      <c r="Y1760" s="99">
        <f>COUNTIFS(通讯通路门店!$S:$S,$G1760,通讯通路门店!$J:$J,"荣耀体验店")+COUNTIFS(通讯通路门店!$S:$S,$G1760,通讯通路门店!$J:$J,"荣耀授权专卖店")</f>
        <v>0</v>
      </c>
      <c r="Z1760" s="99">
        <f>COUNTIFS(通讯通路门店!$S:$S,$G1760,通讯通路门店!$J:$J,"VIVO体验店")</f>
        <v>0</v>
      </c>
      <c r="AA1760" s="99">
        <f>COUNTIFS(通讯通路门店!$S:$S,$G1760,通讯通路门店!$J:$J,"OPPO体验店")</f>
        <v>0</v>
      </c>
      <c r="AB1760" s="99">
        <f>COUNTIFS(通讯通路门店!$S:$S,$G1760,通讯通路门店!$J:$J,"华为授权体验店")+COUNTIFS(通讯通路门店!$S:$S,$G1760,通讯通路门店!$J:$J,"华为堡垒店")</f>
        <v>0</v>
      </c>
      <c r="AC1760" s="99">
        <f>COUNTIFS(通讯通路门店!$S:$S,$G1760,通讯通路门店!$J:$J,"小米体验店")</f>
        <v>0</v>
      </c>
      <c r="AD1760" s="99">
        <f>COUNTIFS(通讯通路门店!$S:$S,$G1760,通讯通路门店!$J:$J,"苹果体验店")</f>
        <v>0</v>
      </c>
      <c r="AE1760" s="99">
        <f>COUNTIFS(通讯通路门店!$S:$S,$G1760,通讯通路门店!$J:$J,"其他品牌专卖店")</f>
        <v>0</v>
      </c>
      <c r="AF1760" s="99">
        <f>SUMIFS(通讯通路门店!$BI:$BI,通讯通路门店!$S:$S,$G1760)</f>
        <v>0</v>
      </c>
      <c r="AG1760" s="99">
        <f>SUMIFS(通讯通路门店!$BH:$BH,通讯通路门店!$S:$S,$G1760)</f>
        <v>0</v>
      </c>
      <c r="AH1760" s="99">
        <f t="shared" si="136"/>
        <v>0</v>
      </c>
      <c r="AI1760" s="99">
        <f>SUMIFS(通讯通路门店!$BB:$BB,通讯通路门店!$S:$S,$G1760)</f>
        <v>0</v>
      </c>
      <c r="AJ1760" s="99">
        <f>SUMIFS(通讯通路门店!$BE:$BE,通讯通路门店!$S:$S,$G1760)</f>
        <v>0</v>
      </c>
      <c r="AK1760" s="99">
        <f>SUMIFS(通讯通路门店!$BG:$BG,通讯通路门店!$S:$S,$G1760)</f>
        <v>0</v>
      </c>
      <c r="AL1760" s="99">
        <f>SUMIFS(通讯通路门店!$BC:$BC,通讯通路门店!$S:$S,$G1760)</f>
        <v>0</v>
      </c>
      <c r="AM1760" s="99">
        <f>SUMIFS(通讯通路门店!$BD:$BD,通讯通路门店!$S:$S,$G1760)</f>
        <v>0</v>
      </c>
      <c r="AN1760" s="99">
        <f>SUMIFS(通讯通路门店!$BF:$BF,通讯通路门店!$S:$S,$G1760)</f>
        <v>0</v>
      </c>
      <c r="AO1760" s="99">
        <f t="shared" si="137"/>
        <v>0</v>
      </c>
      <c r="AP1760" s="99">
        <f>SUMIFS(通讯通路门店!$K:$K,通讯通路门店!$S:$S,$G1760)</f>
        <v>0</v>
      </c>
      <c r="AQ1760" s="83"/>
      <c r="AR1760" s="99">
        <f>SUMIFS(通讯通路门店!$T:$T,通讯通路门店!$S:$S,$G1760)</f>
        <v>0</v>
      </c>
      <c r="AS1760" s="99">
        <f>SUMIFS(通讯通路门店!$U:$U,通讯通路门店!$S:$S,$G1760)</f>
        <v>0</v>
      </c>
      <c r="AT1760" s="99">
        <f>SUMIFS(通讯通路门店!$V:$V,通讯通路门店!$S:$S,$G1760)</f>
        <v>0</v>
      </c>
      <c r="AU1760" s="99">
        <f>SUMIFS(通讯通路门店!$W:$W,通讯通路门店!$S:$S,$G1760)</f>
        <v>0</v>
      </c>
      <c r="AV1760" s="99">
        <f>SUMIFS(通讯通路门店!$Z:$Z,通讯通路门店!$S:$S,$G1760)</f>
        <v>0</v>
      </c>
      <c r="AW1760" s="99">
        <f>SUMIFS(通讯通路门店!$AB:$AB,通讯通路门店!$S:$S,$G1760)</f>
        <v>0</v>
      </c>
      <c r="AX1760" s="99">
        <f>SUMIFS(通讯通路门店!$X:$X,通讯通路门店!$S:$S,$G1760)</f>
        <v>0</v>
      </c>
      <c r="AY1760" s="99">
        <f>SUMIFS(通讯通路门店!$Y:$Y,通讯通路门店!$S:$S,$G1760)</f>
        <v>0</v>
      </c>
      <c r="AZ1760" s="99">
        <f>SUMIFS(通讯通路门店!$AA:$AA,通讯通路门店!$S:$S,$G1760)</f>
        <v>0</v>
      </c>
      <c r="BA1760" s="99">
        <f t="shared" si="138"/>
        <v>0</v>
      </c>
      <c r="BB1760" s="99">
        <f t="shared" si="139"/>
        <v>0</v>
      </c>
      <c r="BC1760" s="99">
        <f>SUMIFS(通讯通路门店!$W:$W,通讯通路门店!$S:$S,$G1760,通讯通路门店!$J:$J,"荣耀体验店")+SUMIFS(通讯通路门店!$W:$W,通讯通路门店!$S:$S,$G1760,通讯通路门店!$J:$J,"荣耀授权专卖店")</f>
        <v>0</v>
      </c>
      <c r="BD1760" s="99">
        <f>SUMIFS(通讯通路门店!$Z:$Z,通讯通路门店!$S:$S,$G1760,通讯通路门店!$J:$J,"VIVO体验店")</f>
        <v>0</v>
      </c>
      <c r="BE1760" s="99">
        <f>SUMIFS(通讯通路门店!$AB:$AB,通讯通路门店!$S:$S,$G1760,通讯通路门店!$J:$J,"OPPO体验店")</f>
        <v>0</v>
      </c>
      <c r="BF1760" s="99">
        <f>SUMIFS(通讯通路门店!$X:$X,通讯通路门店!$S:$S,$G1760,通讯通路门店!$J:$J,"华为授权体验店")+SUMIFS(通讯通路门店!$AA:$AA,通讯通路门店!$S:$S,$G1760,通讯通路门店!$J:$J,"华为堡垒店")</f>
        <v>0</v>
      </c>
      <c r="BG1760" s="99">
        <f>SUMIFS(通讯通路门店!$Y:$Y,通讯通路门店!$S:$S,$G1760,通讯通路门店!$J:$J,"小米体验店")</f>
        <v>0</v>
      </c>
      <c r="BH1760" s="99">
        <f>SUMIFS(通讯通路门店!$AA:$AA,通讯通路门店!$S:$S,$G1760,通讯通路门店!$J:$J,"苹果体验店")</f>
        <v>0</v>
      </c>
      <c r="BI1760" s="99">
        <f>SUMIFS(通讯通路门店!$K:$K,通讯通路门店!$S:$S,$G1760,通讯通路门店!$J:$J,"其他品牌专卖店")</f>
        <v>0</v>
      </c>
      <c r="BJ1760" s="99">
        <f>SUMIFS(通讯通路门店!$AC:$AC,通讯通路门店!$S:$S,$G1760)</f>
        <v>0</v>
      </c>
      <c r="BK1760" s="99">
        <f>SUMIFS(通讯通路门店!$AD:$AD,通讯通路门店!$S:$S,$G1760)</f>
        <v>0</v>
      </c>
      <c r="BL1760" s="99">
        <f>SUMIFS(通讯通路门店!$AE:$AE,通讯通路门店!$S:$S,$G1760)</f>
        <v>0</v>
      </c>
      <c r="BM1760" s="99">
        <f>SUMIFS(通讯通路门店!$AF:$AF,通讯通路门店!$S:$S,$G1760)</f>
        <v>0</v>
      </c>
      <c r="BN1760" s="99">
        <f>SUMIFS(通讯通路门店!$AG:$AG,通讯通路门店!$S:$S,$G1760)</f>
        <v>0</v>
      </c>
      <c r="BO1760" s="99">
        <f>SUMIFS(通讯通路门店!$AH:$AH,通讯通路门店!$S:$S,$G1760)</f>
        <v>0</v>
      </c>
      <c r="BP1760" s="99">
        <f>SUMIFS(通讯通路门店!$AI:$AI,通讯通路门店!$S:$S,$G1760)</f>
        <v>0</v>
      </c>
      <c r="BQ1760" s="83"/>
    </row>
    <row r="1761" spans="1:69">
      <c r="A1761" s="99" t="str">
        <f>IFERROR(_xlfn.XLOOKUP($G1761,通讯通路门店!$S$4:$S$993933,通讯通路门店!$A$4:$A$993933,0,0),"")</f>
        <v>海南省</v>
      </c>
      <c r="B1761" s="99" t="str">
        <f>IFERROR(_xlfn.XLOOKUP($G1761,通讯通路门店!$S$4:$S$993933,通讯通路门店!$B$4:$B$993933,0,0),"")</f>
        <v>昌江黎族自治县</v>
      </c>
      <c r="C1761" s="99" t="str">
        <f>IFERROR(_xlfn.XLOOKUP($G1761,通讯通路门店!$S$4:$S$993933,通讯通路门店!$C$4:$C$993933,0,0),"")</f>
        <v>昌江黎族自治县</v>
      </c>
      <c r="D1761" s="99" t="str">
        <f>IFERROR(_xlfn.XLOOKUP($G1761,通讯通路门店!$S$4:$S$993933,通讯通路门店!$D$4:$D$993933,0,0),"")</f>
        <v>叉河镇</v>
      </c>
      <c r="E1761" s="83"/>
      <c r="F1761" s="83"/>
      <c r="G1761" s="101"/>
      <c r="H1761" s="102">
        <f>IFERROR(_xlfn.XLOOKUP($G1761,通讯通路门店!$S$4:$S$993933,通讯通路门店!$R$4:$R$993933,0,0),"")</f>
        <v>0</v>
      </c>
      <c r="I1761" s="83"/>
      <c r="J1761" s="83"/>
      <c r="K1761" s="83"/>
      <c r="L1761" s="83"/>
      <c r="M1761" s="83"/>
      <c r="N1761" s="83"/>
      <c r="O1761" s="83"/>
      <c r="P1761" s="83"/>
      <c r="Q1761" s="83"/>
      <c r="R1761" s="83"/>
      <c r="S1761" s="83"/>
      <c r="T1761" s="83"/>
      <c r="U1761" s="99">
        <f>COUNTIF(通讯通路门店!$S:$S,$G1761)</f>
        <v>0</v>
      </c>
      <c r="V1761" s="99">
        <f>COUNTIFS(通讯通路门店!$S:$S,$G1761,通讯通路门店!$J:$J,"综合卖场")</f>
        <v>0</v>
      </c>
      <c r="W1761" s="99">
        <f>SUMIFS(通讯通路门店!$AJ:$AJ,通讯通路门店!$S:$S,通讯客户沙盘!$G1761)</f>
        <v>0</v>
      </c>
      <c r="X1761" s="99">
        <f t="shared" si="135"/>
        <v>0</v>
      </c>
      <c r="Y1761" s="99">
        <f>COUNTIFS(通讯通路门店!$S:$S,$G1761,通讯通路门店!$J:$J,"荣耀体验店")+COUNTIFS(通讯通路门店!$S:$S,$G1761,通讯通路门店!$J:$J,"荣耀授权专卖店")</f>
        <v>0</v>
      </c>
      <c r="Z1761" s="99">
        <f>COUNTIFS(通讯通路门店!$S:$S,$G1761,通讯通路门店!$J:$J,"VIVO体验店")</f>
        <v>0</v>
      </c>
      <c r="AA1761" s="99">
        <f>COUNTIFS(通讯通路门店!$S:$S,$G1761,通讯通路门店!$J:$J,"OPPO体验店")</f>
        <v>0</v>
      </c>
      <c r="AB1761" s="99">
        <f>COUNTIFS(通讯通路门店!$S:$S,$G1761,通讯通路门店!$J:$J,"华为授权体验店")+COUNTIFS(通讯通路门店!$S:$S,$G1761,通讯通路门店!$J:$J,"华为堡垒店")</f>
        <v>0</v>
      </c>
      <c r="AC1761" s="99">
        <f>COUNTIFS(通讯通路门店!$S:$S,$G1761,通讯通路门店!$J:$J,"小米体验店")</f>
        <v>0</v>
      </c>
      <c r="AD1761" s="99">
        <f>COUNTIFS(通讯通路门店!$S:$S,$G1761,通讯通路门店!$J:$J,"苹果体验店")</f>
        <v>0</v>
      </c>
      <c r="AE1761" s="99">
        <f>COUNTIFS(通讯通路门店!$S:$S,$G1761,通讯通路门店!$J:$J,"其他品牌专卖店")</f>
        <v>0</v>
      </c>
      <c r="AF1761" s="99">
        <f>SUMIFS(通讯通路门店!$BI:$BI,通讯通路门店!$S:$S,$G1761)</f>
        <v>0</v>
      </c>
      <c r="AG1761" s="99">
        <f>SUMIFS(通讯通路门店!$BH:$BH,通讯通路门店!$S:$S,$G1761)</f>
        <v>0</v>
      </c>
      <c r="AH1761" s="99">
        <f t="shared" si="136"/>
        <v>0</v>
      </c>
      <c r="AI1761" s="99">
        <f>SUMIFS(通讯通路门店!$BB:$BB,通讯通路门店!$S:$S,$G1761)</f>
        <v>0</v>
      </c>
      <c r="AJ1761" s="99">
        <f>SUMIFS(通讯通路门店!$BE:$BE,通讯通路门店!$S:$S,$G1761)</f>
        <v>0</v>
      </c>
      <c r="AK1761" s="99">
        <f>SUMIFS(通讯通路门店!$BG:$BG,通讯通路门店!$S:$S,$G1761)</f>
        <v>0</v>
      </c>
      <c r="AL1761" s="99">
        <f>SUMIFS(通讯通路门店!$BC:$BC,通讯通路门店!$S:$S,$G1761)</f>
        <v>0</v>
      </c>
      <c r="AM1761" s="99">
        <f>SUMIFS(通讯通路门店!$BD:$BD,通讯通路门店!$S:$S,$G1761)</f>
        <v>0</v>
      </c>
      <c r="AN1761" s="99">
        <f>SUMIFS(通讯通路门店!$BF:$BF,通讯通路门店!$S:$S,$G1761)</f>
        <v>0</v>
      </c>
      <c r="AO1761" s="99">
        <f t="shared" si="137"/>
        <v>0</v>
      </c>
      <c r="AP1761" s="99">
        <f>SUMIFS(通讯通路门店!$K:$K,通讯通路门店!$S:$S,$G1761)</f>
        <v>0</v>
      </c>
      <c r="AQ1761" s="83"/>
      <c r="AR1761" s="99">
        <f>SUMIFS(通讯通路门店!$T:$T,通讯通路门店!$S:$S,$G1761)</f>
        <v>0</v>
      </c>
      <c r="AS1761" s="99">
        <f>SUMIFS(通讯通路门店!$U:$U,通讯通路门店!$S:$S,$G1761)</f>
        <v>0</v>
      </c>
      <c r="AT1761" s="99">
        <f>SUMIFS(通讯通路门店!$V:$V,通讯通路门店!$S:$S,$G1761)</f>
        <v>0</v>
      </c>
      <c r="AU1761" s="99">
        <f>SUMIFS(通讯通路门店!$W:$W,通讯通路门店!$S:$S,$G1761)</f>
        <v>0</v>
      </c>
      <c r="AV1761" s="99">
        <f>SUMIFS(通讯通路门店!$Z:$Z,通讯通路门店!$S:$S,$G1761)</f>
        <v>0</v>
      </c>
      <c r="AW1761" s="99">
        <f>SUMIFS(通讯通路门店!$AB:$AB,通讯通路门店!$S:$S,$G1761)</f>
        <v>0</v>
      </c>
      <c r="AX1761" s="99">
        <f>SUMIFS(通讯通路门店!$X:$X,通讯通路门店!$S:$S,$G1761)</f>
        <v>0</v>
      </c>
      <c r="AY1761" s="99">
        <f>SUMIFS(通讯通路门店!$Y:$Y,通讯通路门店!$S:$S,$G1761)</f>
        <v>0</v>
      </c>
      <c r="AZ1761" s="99">
        <f>SUMIFS(通讯通路门店!$AA:$AA,通讯通路门店!$S:$S,$G1761)</f>
        <v>0</v>
      </c>
      <c r="BA1761" s="99">
        <f t="shared" si="138"/>
        <v>0</v>
      </c>
      <c r="BB1761" s="99">
        <f t="shared" si="139"/>
        <v>0</v>
      </c>
      <c r="BC1761" s="99">
        <f>SUMIFS(通讯通路门店!$W:$W,通讯通路门店!$S:$S,$G1761,通讯通路门店!$J:$J,"荣耀体验店")+SUMIFS(通讯通路门店!$W:$W,通讯通路门店!$S:$S,$G1761,通讯通路门店!$J:$J,"荣耀授权专卖店")</f>
        <v>0</v>
      </c>
      <c r="BD1761" s="99">
        <f>SUMIFS(通讯通路门店!$Z:$Z,通讯通路门店!$S:$S,$G1761,通讯通路门店!$J:$J,"VIVO体验店")</f>
        <v>0</v>
      </c>
      <c r="BE1761" s="99">
        <f>SUMIFS(通讯通路门店!$AB:$AB,通讯通路门店!$S:$S,$G1761,通讯通路门店!$J:$J,"OPPO体验店")</f>
        <v>0</v>
      </c>
      <c r="BF1761" s="99">
        <f>SUMIFS(通讯通路门店!$X:$X,通讯通路门店!$S:$S,$G1761,通讯通路门店!$J:$J,"华为授权体验店")+SUMIFS(通讯通路门店!$AA:$AA,通讯通路门店!$S:$S,$G1761,通讯通路门店!$J:$J,"华为堡垒店")</f>
        <v>0</v>
      </c>
      <c r="BG1761" s="99">
        <f>SUMIFS(通讯通路门店!$Y:$Y,通讯通路门店!$S:$S,$G1761,通讯通路门店!$J:$J,"小米体验店")</f>
        <v>0</v>
      </c>
      <c r="BH1761" s="99">
        <f>SUMIFS(通讯通路门店!$AA:$AA,通讯通路门店!$S:$S,$G1761,通讯通路门店!$J:$J,"苹果体验店")</f>
        <v>0</v>
      </c>
      <c r="BI1761" s="99">
        <f>SUMIFS(通讯通路门店!$K:$K,通讯通路门店!$S:$S,$G1761,通讯通路门店!$J:$J,"其他品牌专卖店")</f>
        <v>0</v>
      </c>
      <c r="BJ1761" s="99">
        <f>SUMIFS(通讯通路门店!$AC:$AC,通讯通路门店!$S:$S,$G1761)</f>
        <v>0</v>
      </c>
      <c r="BK1761" s="99">
        <f>SUMIFS(通讯通路门店!$AD:$AD,通讯通路门店!$S:$S,$G1761)</f>
        <v>0</v>
      </c>
      <c r="BL1761" s="99">
        <f>SUMIFS(通讯通路门店!$AE:$AE,通讯通路门店!$S:$S,$G1761)</f>
        <v>0</v>
      </c>
      <c r="BM1761" s="99">
        <f>SUMIFS(通讯通路门店!$AF:$AF,通讯通路门店!$S:$S,$G1761)</f>
        <v>0</v>
      </c>
      <c r="BN1761" s="99">
        <f>SUMIFS(通讯通路门店!$AG:$AG,通讯通路门店!$S:$S,$G1761)</f>
        <v>0</v>
      </c>
      <c r="BO1761" s="99">
        <f>SUMIFS(通讯通路门店!$AH:$AH,通讯通路门店!$S:$S,$G1761)</f>
        <v>0</v>
      </c>
      <c r="BP1761" s="99">
        <f>SUMIFS(通讯通路门店!$AI:$AI,通讯通路门店!$S:$S,$G1761)</f>
        <v>0</v>
      </c>
      <c r="BQ1761" s="83"/>
    </row>
    <row r="1762" spans="1:69">
      <c r="A1762" s="99" t="str">
        <f>IFERROR(_xlfn.XLOOKUP($G1762,通讯通路门店!$S$4:$S$993933,通讯通路门店!$A$4:$A$993933,0,0),"")</f>
        <v>海南省</v>
      </c>
      <c r="B1762" s="99" t="str">
        <f>IFERROR(_xlfn.XLOOKUP($G1762,通讯通路门店!$S$4:$S$993933,通讯通路门店!$B$4:$B$993933,0,0),"")</f>
        <v>昌江黎族自治县</v>
      </c>
      <c r="C1762" s="99" t="str">
        <f>IFERROR(_xlfn.XLOOKUP($G1762,通讯通路门店!$S$4:$S$993933,通讯通路门店!$C$4:$C$993933,0,0),"")</f>
        <v>昌江黎族自治县</v>
      </c>
      <c r="D1762" s="99" t="str">
        <f>IFERROR(_xlfn.XLOOKUP($G1762,通讯通路门店!$S$4:$S$993933,通讯通路门店!$D$4:$D$993933,0,0),"")</f>
        <v>叉河镇</v>
      </c>
      <c r="E1762" s="83"/>
      <c r="F1762" s="83"/>
      <c r="G1762" s="101"/>
      <c r="H1762" s="102">
        <f>IFERROR(_xlfn.XLOOKUP($G1762,通讯通路门店!$S$4:$S$993933,通讯通路门店!$R$4:$R$993933,0,0),"")</f>
        <v>0</v>
      </c>
      <c r="I1762" s="83"/>
      <c r="J1762" s="83"/>
      <c r="K1762" s="83"/>
      <c r="L1762" s="83"/>
      <c r="M1762" s="83"/>
      <c r="N1762" s="83"/>
      <c r="O1762" s="83"/>
      <c r="P1762" s="83"/>
      <c r="Q1762" s="83"/>
      <c r="R1762" s="83"/>
      <c r="S1762" s="83"/>
      <c r="T1762" s="83"/>
      <c r="U1762" s="99">
        <f>COUNTIF(通讯通路门店!$S:$S,$G1762)</f>
        <v>0</v>
      </c>
      <c r="V1762" s="99">
        <f>COUNTIFS(通讯通路门店!$S:$S,$G1762,通讯通路门店!$J:$J,"综合卖场")</f>
        <v>0</v>
      </c>
      <c r="W1762" s="99">
        <f>SUMIFS(通讯通路门店!$AJ:$AJ,通讯通路门店!$S:$S,通讯客户沙盘!$G1762)</f>
        <v>0</v>
      </c>
      <c r="X1762" s="99">
        <f t="shared" si="135"/>
        <v>0</v>
      </c>
      <c r="Y1762" s="99">
        <f>COUNTIFS(通讯通路门店!$S:$S,$G1762,通讯通路门店!$J:$J,"荣耀体验店")+COUNTIFS(通讯通路门店!$S:$S,$G1762,通讯通路门店!$J:$J,"荣耀授权专卖店")</f>
        <v>0</v>
      </c>
      <c r="Z1762" s="99">
        <f>COUNTIFS(通讯通路门店!$S:$S,$G1762,通讯通路门店!$J:$J,"VIVO体验店")</f>
        <v>0</v>
      </c>
      <c r="AA1762" s="99">
        <f>COUNTIFS(通讯通路门店!$S:$S,$G1762,通讯通路门店!$J:$J,"OPPO体验店")</f>
        <v>0</v>
      </c>
      <c r="AB1762" s="99">
        <f>COUNTIFS(通讯通路门店!$S:$S,$G1762,通讯通路门店!$J:$J,"华为授权体验店")+COUNTIFS(通讯通路门店!$S:$S,$G1762,通讯通路门店!$J:$J,"华为堡垒店")</f>
        <v>0</v>
      </c>
      <c r="AC1762" s="99">
        <f>COUNTIFS(通讯通路门店!$S:$S,$G1762,通讯通路门店!$J:$J,"小米体验店")</f>
        <v>0</v>
      </c>
      <c r="AD1762" s="99">
        <f>COUNTIFS(通讯通路门店!$S:$S,$G1762,通讯通路门店!$J:$J,"苹果体验店")</f>
        <v>0</v>
      </c>
      <c r="AE1762" s="99">
        <f>COUNTIFS(通讯通路门店!$S:$S,$G1762,通讯通路门店!$J:$J,"其他品牌专卖店")</f>
        <v>0</v>
      </c>
      <c r="AF1762" s="99">
        <f>SUMIFS(通讯通路门店!$BI:$BI,通讯通路门店!$S:$S,$G1762)</f>
        <v>0</v>
      </c>
      <c r="AG1762" s="99">
        <f>SUMIFS(通讯通路门店!$BH:$BH,通讯通路门店!$S:$S,$G1762)</f>
        <v>0</v>
      </c>
      <c r="AH1762" s="99">
        <f t="shared" si="136"/>
        <v>0</v>
      </c>
      <c r="AI1762" s="99">
        <f>SUMIFS(通讯通路门店!$BB:$BB,通讯通路门店!$S:$S,$G1762)</f>
        <v>0</v>
      </c>
      <c r="AJ1762" s="99">
        <f>SUMIFS(通讯通路门店!$BE:$BE,通讯通路门店!$S:$S,$G1762)</f>
        <v>0</v>
      </c>
      <c r="AK1762" s="99">
        <f>SUMIFS(通讯通路门店!$BG:$BG,通讯通路门店!$S:$S,$G1762)</f>
        <v>0</v>
      </c>
      <c r="AL1762" s="99">
        <f>SUMIFS(通讯通路门店!$BC:$BC,通讯通路门店!$S:$S,$G1762)</f>
        <v>0</v>
      </c>
      <c r="AM1762" s="99">
        <f>SUMIFS(通讯通路门店!$BD:$BD,通讯通路门店!$S:$S,$G1762)</f>
        <v>0</v>
      </c>
      <c r="AN1762" s="99">
        <f>SUMIFS(通讯通路门店!$BF:$BF,通讯通路门店!$S:$S,$G1762)</f>
        <v>0</v>
      </c>
      <c r="AO1762" s="99">
        <f t="shared" si="137"/>
        <v>0</v>
      </c>
      <c r="AP1762" s="99">
        <f>SUMIFS(通讯通路门店!$K:$K,通讯通路门店!$S:$S,$G1762)</f>
        <v>0</v>
      </c>
      <c r="AQ1762" s="83"/>
      <c r="AR1762" s="99">
        <f>SUMIFS(通讯通路门店!$T:$T,通讯通路门店!$S:$S,$G1762)</f>
        <v>0</v>
      </c>
      <c r="AS1762" s="99">
        <f>SUMIFS(通讯通路门店!$U:$U,通讯通路门店!$S:$S,$G1762)</f>
        <v>0</v>
      </c>
      <c r="AT1762" s="99">
        <f>SUMIFS(通讯通路门店!$V:$V,通讯通路门店!$S:$S,$G1762)</f>
        <v>0</v>
      </c>
      <c r="AU1762" s="99">
        <f>SUMIFS(通讯通路门店!$W:$W,通讯通路门店!$S:$S,$G1762)</f>
        <v>0</v>
      </c>
      <c r="AV1762" s="99">
        <f>SUMIFS(通讯通路门店!$Z:$Z,通讯通路门店!$S:$S,$G1762)</f>
        <v>0</v>
      </c>
      <c r="AW1762" s="99">
        <f>SUMIFS(通讯通路门店!$AB:$AB,通讯通路门店!$S:$S,$G1762)</f>
        <v>0</v>
      </c>
      <c r="AX1762" s="99">
        <f>SUMIFS(通讯通路门店!$X:$X,通讯通路门店!$S:$S,$G1762)</f>
        <v>0</v>
      </c>
      <c r="AY1762" s="99">
        <f>SUMIFS(通讯通路门店!$Y:$Y,通讯通路门店!$S:$S,$G1762)</f>
        <v>0</v>
      </c>
      <c r="AZ1762" s="99">
        <f>SUMIFS(通讯通路门店!$AA:$AA,通讯通路门店!$S:$S,$G1762)</f>
        <v>0</v>
      </c>
      <c r="BA1762" s="99">
        <f t="shared" si="138"/>
        <v>0</v>
      </c>
      <c r="BB1762" s="99">
        <f t="shared" si="139"/>
        <v>0</v>
      </c>
      <c r="BC1762" s="99">
        <f>SUMIFS(通讯通路门店!$W:$W,通讯通路门店!$S:$S,$G1762,通讯通路门店!$J:$J,"荣耀体验店")+SUMIFS(通讯通路门店!$W:$W,通讯通路门店!$S:$S,$G1762,通讯通路门店!$J:$J,"荣耀授权专卖店")</f>
        <v>0</v>
      </c>
      <c r="BD1762" s="99">
        <f>SUMIFS(通讯通路门店!$Z:$Z,通讯通路门店!$S:$S,$G1762,通讯通路门店!$J:$J,"VIVO体验店")</f>
        <v>0</v>
      </c>
      <c r="BE1762" s="99">
        <f>SUMIFS(通讯通路门店!$AB:$AB,通讯通路门店!$S:$S,$G1762,通讯通路门店!$J:$J,"OPPO体验店")</f>
        <v>0</v>
      </c>
      <c r="BF1762" s="99">
        <f>SUMIFS(通讯通路门店!$X:$X,通讯通路门店!$S:$S,$G1762,通讯通路门店!$J:$J,"华为授权体验店")+SUMIFS(通讯通路门店!$AA:$AA,通讯通路门店!$S:$S,$G1762,通讯通路门店!$J:$J,"华为堡垒店")</f>
        <v>0</v>
      </c>
      <c r="BG1762" s="99">
        <f>SUMIFS(通讯通路门店!$Y:$Y,通讯通路门店!$S:$S,$G1762,通讯通路门店!$J:$J,"小米体验店")</f>
        <v>0</v>
      </c>
      <c r="BH1762" s="99">
        <f>SUMIFS(通讯通路门店!$AA:$AA,通讯通路门店!$S:$S,$G1762,通讯通路门店!$J:$J,"苹果体验店")</f>
        <v>0</v>
      </c>
      <c r="BI1762" s="99">
        <f>SUMIFS(通讯通路门店!$K:$K,通讯通路门店!$S:$S,$G1762,通讯通路门店!$J:$J,"其他品牌专卖店")</f>
        <v>0</v>
      </c>
      <c r="BJ1762" s="99">
        <f>SUMIFS(通讯通路门店!$AC:$AC,通讯通路门店!$S:$S,$G1762)</f>
        <v>0</v>
      </c>
      <c r="BK1762" s="99">
        <f>SUMIFS(通讯通路门店!$AD:$AD,通讯通路门店!$S:$S,$G1762)</f>
        <v>0</v>
      </c>
      <c r="BL1762" s="99">
        <f>SUMIFS(通讯通路门店!$AE:$AE,通讯通路门店!$S:$S,$G1762)</f>
        <v>0</v>
      </c>
      <c r="BM1762" s="99">
        <f>SUMIFS(通讯通路门店!$AF:$AF,通讯通路门店!$S:$S,$G1762)</f>
        <v>0</v>
      </c>
      <c r="BN1762" s="99">
        <f>SUMIFS(通讯通路门店!$AG:$AG,通讯通路门店!$S:$S,$G1762)</f>
        <v>0</v>
      </c>
      <c r="BO1762" s="99">
        <f>SUMIFS(通讯通路门店!$AH:$AH,通讯通路门店!$S:$S,$G1762)</f>
        <v>0</v>
      </c>
      <c r="BP1762" s="99">
        <f>SUMIFS(通讯通路门店!$AI:$AI,通讯通路门店!$S:$S,$G1762)</f>
        <v>0</v>
      </c>
      <c r="BQ1762" s="83"/>
    </row>
    <row r="1763" spans="1:69">
      <c r="A1763" s="99" t="str">
        <f>IFERROR(_xlfn.XLOOKUP($G1763,通讯通路门店!$S$4:$S$993933,通讯通路门店!$A$4:$A$993933,0,0),"")</f>
        <v>海南省</v>
      </c>
      <c r="B1763" s="99" t="str">
        <f>IFERROR(_xlfn.XLOOKUP($G1763,通讯通路门店!$S$4:$S$993933,通讯通路门店!$B$4:$B$993933,0,0),"")</f>
        <v>昌江黎族自治县</v>
      </c>
      <c r="C1763" s="99" t="str">
        <f>IFERROR(_xlfn.XLOOKUP($G1763,通讯通路门店!$S$4:$S$993933,通讯通路门店!$C$4:$C$993933,0,0),"")</f>
        <v>昌江黎族自治县</v>
      </c>
      <c r="D1763" s="99" t="str">
        <f>IFERROR(_xlfn.XLOOKUP($G1763,通讯通路门店!$S$4:$S$993933,通讯通路门店!$D$4:$D$993933,0,0),"")</f>
        <v>叉河镇</v>
      </c>
      <c r="E1763" s="83"/>
      <c r="F1763" s="83"/>
      <c r="G1763" s="101"/>
      <c r="H1763" s="102">
        <f>IFERROR(_xlfn.XLOOKUP($G1763,通讯通路门店!$S$4:$S$993933,通讯通路门店!$R$4:$R$993933,0,0),"")</f>
        <v>0</v>
      </c>
      <c r="I1763" s="83"/>
      <c r="J1763" s="83"/>
      <c r="K1763" s="83"/>
      <c r="L1763" s="83"/>
      <c r="M1763" s="83"/>
      <c r="N1763" s="83"/>
      <c r="O1763" s="83"/>
      <c r="P1763" s="83"/>
      <c r="Q1763" s="83"/>
      <c r="R1763" s="83"/>
      <c r="S1763" s="83"/>
      <c r="T1763" s="83"/>
      <c r="U1763" s="99">
        <f>COUNTIF(通讯通路门店!$S:$S,$G1763)</f>
        <v>0</v>
      </c>
      <c r="V1763" s="99">
        <f>COUNTIFS(通讯通路门店!$S:$S,$G1763,通讯通路门店!$J:$J,"综合卖场")</f>
        <v>0</v>
      </c>
      <c r="W1763" s="99">
        <f>SUMIFS(通讯通路门店!$AJ:$AJ,通讯通路门店!$S:$S,通讯客户沙盘!$G1763)</f>
        <v>0</v>
      </c>
      <c r="X1763" s="99">
        <f t="shared" si="135"/>
        <v>0</v>
      </c>
      <c r="Y1763" s="99">
        <f>COUNTIFS(通讯通路门店!$S:$S,$G1763,通讯通路门店!$J:$J,"荣耀体验店")+COUNTIFS(通讯通路门店!$S:$S,$G1763,通讯通路门店!$J:$J,"荣耀授权专卖店")</f>
        <v>0</v>
      </c>
      <c r="Z1763" s="99">
        <f>COUNTIFS(通讯通路门店!$S:$S,$G1763,通讯通路门店!$J:$J,"VIVO体验店")</f>
        <v>0</v>
      </c>
      <c r="AA1763" s="99">
        <f>COUNTIFS(通讯通路门店!$S:$S,$G1763,通讯通路门店!$J:$J,"OPPO体验店")</f>
        <v>0</v>
      </c>
      <c r="AB1763" s="99">
        <f>COUNTIFS(通讯通路门店!$S:$S,$G1763,通讯通路门店!$J:$J,"华为授权体验店")+COUNTIFS(通讯通路门店!$S:$S,$G1763,通讯通路门店!$J:$J,"华为堡垒店")</f>
        <v>0</v>
      </c>
      <c r="AC1763" s="99">
        <f>COUNTIFS(通讯通路门店!$S:$S,$G1763,通讯通路门店!$J:$J,"小米体验店")</f>
        <v>0</v>
      </c>
      <c r="AD1763" s="99">
        <f>COUNTIFS(通讯通路门店!$S:$S,$G1763,通讯通路门店!$J:$J,"苹果体验店")</f>
        <v>0</v>
      </c>
      <c r="AE1763" s="99">
        <f>COUNTIFS(通讯通路门店!$S:$S,$G1763,通讯通路门店!$J:$J,"其他品牌专卖店")</f>
        <v>0</v>
      </c>
      <c r="AF1763" s="99">
        <f>SUMIFS(通讯通路门店!$BI:$BI,通讯通路门店!$S:$S,$G1763)</f>
        <v>0</v>
      </c>
      <c r="AG1763" s="99">
        <f>SUMIFS(通讯通路门店!$BH:$BH,通讯通路门店!$S:$S,$G1763)</f>
        <v>0</v>
      </c>
      <c r="AH1763" s="99">
        <f t="shared" si="136"/>
        <v>0</v>
      </c>
      <c r="AI1763" s="99">
        <f>SUMIFS(通讯通路门店!$BB:$BB,通讯通路门店!$S:$S,$G1763)</f>
        <v>0</v>
      </c>
      <c r="AJ1763" s="99">
        <f>SUMIFS(通讯通路门店!$BE:$BE,通讯通路门店!$S:$S,$G1763)</f>
        <v>0</v>
      </c>
      <c r="AK1763" s="99">
        <f>SUMIFS(通讯通路门店!$BG:$BG,通讯通路门店!$S:$S,$G1763)</f>
        <v>0</v>
      </c>
      <c r="AL1763" s="99">
        <f>SUMIFS(通讯通路门店!$BC:$BC,通讯通路门店!$S:$S,$G1763)</f>
        <v>0</v>
      </c>
      <c r="AM1763" s="99">
        <f>SUMIFS(通讯通路门店!$BD:$BD,通讯通路门店!$S:$S,$G1763)</f>
        <v>0</v>
      </c>
      <c r="AN1763" s="99">
        <f>SUMIFS(通讯通路门店!$BF:$BF,通讯通路门店!$S:$S,$G1763)</f>
        <v>0</v>
      </c>
      <c r="AO1763" s="99">
        <f t="shared" si="137"/>
        <v>0</v>
      </c>
      <c r="AP1763" s="99">
        <f>SUMIFS(通讯通路门店!$K:$K,通讯通路门店!$S:$S,$G1763)</f>
        <v>0</v>
      </c>
      <c r="AQ1763" s="83"/>
      <c r="AR1763" s="99">
        <f>SUMIFS(通讯通路门店!$T:$T,通讯通路门店!$S:$S,$G1763)</f>
        <v>0</v>
      </c>
      <c r="AS1763" s="99">
        <f>SUMIFS(通讯通路门店!$U:$U,通讯通路门店!$S:$S,$G1763)</f>
        <v>0</v>
      </c>
      <c r="AT1763" s="99">
        <f>SUMIFS(通讯通路门店!$V:$V,通讯通路门店!$S:$S,$G1763)</f>
        <v>0</v>
      </c>
      <c r="AU1763" s="99">
        <f>SUMIFS(通讯通路门店!$W:$W,通讯通路门店!$S:$S,$G1763)</f>
        <v>0</v>
      </c>
      <c r="AV1763" s="99">
        <f>SUMIFS(通讯通路门店!$Z:$Z,通讯通路门店!$S:$S,$G1763)</f>
        <v>0</v>
      </c>
      <c r="AW1763" s="99">
        <f>SUMIFS(通讯通路门店!$AB:$AB,通讯通路门店!$S:$S,$G1763)</f>
        <v>0</v>
      </c>
      <c r="AX1763" s="99">
        <f>SUMIFS(通讯通路门店!$X:$X,通讯通路门店!$S:$S,$G1763)</f>
        <v>0</v>
      </c>
      <c r="AY1763" s="99">
        <f>SUMIFS(通讯通路门店!$Y:$Y,通讯通路门店!$S:$S,$G1763)</f>
        <v>0</v>
      </c>
      <c r="AZ1763" s="99">
        <f>SUMIFS(通讯通路门店!$AA:$AA,通讯通路门店!$S:$S,$G1763)</f>
        <v>0</v>
      </c>
      <c r="BA1763" s="99">
        <f t="shared" si="138"/>
        <v>0</v>
      </c>
      <c r="BB1763" s="99">
        <f t="shared" si="139"/>
        <v>0</v>
      </c>
      <c r="BC1763" s="99">
        <f>SUMIFS(通讯通路门店!$W:$W,通讯通路门店!$S:$S,$G1763,通讯通路门店!$J:$J,"荣耀体验店")+SUMIFS(通讯通路门店!$W:$W,通讯通路门店!$S:$S,$G1763,通讯通路门店!$J:$J,"荣耀授权专卖店")</f>
        <v>0</v>
      </c>
      <c r="BD1763" s="99">
        <f>SUMIFS(通讯通路门店!$Z:$Z,通讯通路门店!$S:$S,$G1763,通讯通路门店!$J:$J,"VIVO体验店")</f>
        <v>0</v>
      </c>
      <c r="BE1763" s="99">
        <f>SUMIFS(通讯通路门店!$AB:$AB,通讯通路门店!$S:$S,$G1763,通讯通路门店!$J:$J,"OPPO体验店")</f>
        <v>0</v>
      </c>
      <c r="BF1763" s="99">
        <f>SUMIFS(通讯通路门店!$X:$X,通讯通路门店!$S:$S,$G1763,通讯通路门店!$J:$J,"华为授权体验店")+SUMIFS(通讯通路门店!$AA:$AA,通讯通路门店!$S:$S,$G1763,通讯通路门店!$J:$J,"华为堡垒店")</f>
        <v>0</v>
      </c>
      <c r="BG1763" s="99">
        <f>SUMIFS(通讯通路门店!$Y:$Y,通讯通路门店!$S:$S,$G1763,通讯通路门店!$J:$J,"小米体验店")</f>
        <v>0</v>
      </c>
      <c r="BH1763" s="99">
        <f>SUMIFS(通讯通路门店!$AA:$AA,通讯通路门店!$S:$S,$G1763,通讯通路门店!$J:$J,"苹果体验店")</f>
        <v>0</v>
      </c>
      <c r="BI1763" s="99">
        <f>SUMIFS(通讯通路门店!$K:$K,通讯通路门店!$S:$S,$G1763,通讯通路门店!$J:$J,"其他品牌专卖店")</f>
        <v>0</v>
      </c>
      <c r="BJ1763" s="99">
        <f>SUMIFS(通讯通路门店!$AC:$AC,通讯通路门店!$S:$S,$G1763)</f>
        <v>0</v>
      </c>
      <c r="BK1763" s="99">
        <f>SUMIFS(通讯通路门店!$AD:$AD,通讯通路门店!$S:$S,$G1763)</f>
        <v>0</v>
      </c>
      <c r="BL1763" s="99">
        <f>SUMIFS(通讯通路门店!$AE:$AE,通讯通路门店!$S:$S,$G1763)</f>
        <v>0</v>
      </c>
      <c r="BM1763" s="99">
        <f>SUMIFS(通讯通路门店!$AF:$AF,通讯通路门店!$S:$S,$G1763)</f>
        <v>0</v>
      </c>
      <c r="BN1763" s="99">
        <f>SUMIFS(通讯通路门店!$AG:$AG,通讯通路门店!$S:$S,$G1763)</f>
        <v>0</v>
      </c>
      <c r="BO1763" s="99">
        <f>SUMIFS(通讯通路门店!$AH:$AH,通讯通路门店!$S:$S,$G1763)</f>
        <v>0</v>
      </c>
      <c r="BP1763" s="99">
        <f>SUMIFS(通讯通路门店!$AI:$AI,通讯通路门店!$S:$S,$G1763)</f>
        <v>0</v>
      </c>
      <c r="BQ1763" s="83"/>
    </row>
    <row r="1764" spans="1:69">
      <c r="A1764" s="99" t="str">
        <f>IFERROR(_xlfn.XLOOKUP($G1764,通讯通路门店!$S$4:$S$993933,通讯通路门店!$A$4:$A$993933,0,0),"")</f>
        <v>海南省</v>
      </c>
      <c r="B1764" s="99" t="str">
        <f>IFERROR(_xlfn.XLOOKUP($G1764,通讯通路门店!$S$4:$S$993933,通讯通路门店!$B$4:$B$993933,0,0),"")</f>
        <v>昌江黎族自治县</v>
      </c>
      <c r="C1764" s="99" t="str">
        <f>IFERROR(_xlfn.XLOOKUP($G1764,通讯通路门店!$S$4:$S$993933,通讯通路门店!$C$4:$C$993933,0,0),"")</f>
        <v>昌江黎族自治县</v>
      </c>
      <c r="D1764" s="99" t="str">
        <f>IFERROR(_xlfn.XLOOKUP($G1764,通讯通路门店!$S$4:$S$993933,通讯通路门店!$D$4:$D$993933,0,0),"")</f>
        <v>叉河镇</v>
      </c>
      <c r="E1764" s="83"/>
      <c r="F1764" s="83"/>
      <c r="G1764" s="101"/>
      <c r="H1764" s="102">
        <f>IFERROR(_xlfn.XLOOKUP($G1764,通讯通路门店!$S$4:$S$993933,通讯通路门店!$R$4:$R$993933,0,0),"")</f>
        <v>0</v>
      </c>
      <c r="I1764" s="83"/>
      <c r="J1764" s="83"/>
      <c r="K1764" s="83"/>
      <c r="L1764" s="83"/>
      <c r="M1764" s="83"/>
      <c r="N1764" s="83"/>
      <c r="O1764" s="83"/>
      <c r="P1764" s="83"/>
      <c r="Q1764" s="83"/>
      <c r="R1764" s="83"/>
      <c r="S1764" s="83"/>
      <c r="T1764" s="83"/>
      <c r="U1764" s="99">
        <f>COUNTIF(通讯通路门店!$S:$S,$G1764)</f>
        <v>0</v>
      </c>
      <c r="V1764" s="99">
        <f>COUNTIFS(通讯通路门店!$S:$S,$G1764,通讯通路门店!$J:$J,"综合卖场")</f>
        <v>0</v>
      </c>
      <c r="W1764" s="99">
        <f>SUMIFS(通讯通路门店!$AJ:$AJ,通讯通路门店!$S:$S,通讯客户沙盘!$G1764)</f>
        <v>0</v>
      </c>
      <c r="X1764" s="99">
        <f t="shared" si="135"/>
        <v>0</v>
      </c>
      <c r="Y1764" s="99">
        <f>COUNTIFS(通讯通路门店!$S:$S,$G1764,通讯通路门店!$J:$J,"荣耀体验店")+COUNTIFS(通讯通路门店!$S:$S,$G1764,通讯通路门店!$J:$J,"荣耀授权专卖店")</f>
        <v>0</v>
      </c>
      <c r="Z1764" s="99">
        <f>COUNTIFS(通讯通路门店!$S:$S,$G1764,通讯通路门店!$J:$J,"VIVO体验店")</f>
        <v>0</v>
      </c>
      <c r="AA1764" s="99">
        <f>COUNTIFS(通讯通路门店!$S:$S,$G1764,通讯通路门店!$J:$J,"OPPO体验店")</f>
        <v>0</v>
      </c>
      <c r="AB1764" s="99">
        <f>COUNTIFS(通讯通路门店!$S:$S,$G1764,通讯通路门店!$J:$J,"华为授权体验店")+COUNTIFS(通讯通路门店!$S:$S,$G1764,通讯通路门店!$J:$J,"华为堡垒店")</f>
        <v>0</v>
      </c>
      <c r="AC1764" s="99">
        <f>COUNTIFS(通讯通路门店!$S:$S,$G1764,通讯通路门店!$J:$J,"小米体验店")</f>
        <v>0</v>
      </c>
      <c r="AD1764" s="99">
        <f>COUNTIFS(通讯通路门店!$S:$S,$G1764,通讯通路门店!$J:$J,"苹果体验店")</f>
        <v>0</v>
      </c>
      <c r="AE1764" s="99">
        <f>COUNTIFS(通讯通路门店!$S:$S,$G1764,通讯通路门店!$J:$J,"其他品牌专卖店")</f>
        <v>0</v>
      </c>
      <c r="AF1764" s="99">
        <f>SUMIFS(通讯通路门店!$BI:$BI,通讯通路门店!$S:$S,$G1764)</f>
        <v>0</v>
      </c>
      <c r="AG1764" s="99">
        <f>SUMIFS(通讯通路门店!$BH:$BH,通讯通路门店!$S:$S,$G1764)</f>
        <v>0</v>
      </c>
      <c r="AH1764" s="99">
        <f t="shared" si="136"/>
        <v>0</v>
      </c>
      <c r="AI1764" s="99">
        <f>SUMIFS(通讯通路门店!$BB:$BB,通讯通路门店!$S:$S,$G1764)</f>
        <v>0</v>
      </c>
      <c r="AJ1764" s="99">
        <f>SUMIFS(通讯通路门店!$BE:$BE,通讯通路门店!$S:$S,$G1764)</f>
        <v>0</v>
      </c>
      <c r="AK1764" s="99">
        <f>SUMIFS(通讯通路门店!$BG:$BG,通讯通路门店!$S:$S,$G1764)</f>
        <v>0</v>
      </c>
      <c r="AL1764" s="99">
        <f>SUMIFS(通讯通路门店!$BC:$BC,通讯通路门店!$S:$S,$G1764)</f>
        <v>0</v>
      </c>
      <c r="AM1764" s="99">
        <f>SUMIFS(通讯通路门店!$BD:$BD,通讯通路门店!$S:$S,$G1764)</f>
        <v>0</v>
      </c>
      <c r="AN1764" s="99">
        <f>SUMIFS(通讯通路门店!$BF:$BF,通讯通路门店!$S:$S,$G1764)</f>
        <v>0</v>
      </c>
      <c r="AO1764" s="99">
        <f t="shared" si="137"/>
        <v>0</v>
      </c>
      <c r="AP1764" s="99">
        <f>SUMIFS(通讯通路门店!$K:$K,通讯通路门店!$S:$S,$G1764)</f>
        <v>0</v>
      </c>
      <c r="AQ1764" s="83"/>
      <c r="AR1764" s="99">
        <f>SUMIFS(通讯通路门店!$T:$T,通讯通路门店!$S:$S,$G1764)</f>
        <v>0</v>
      </c>
      <c r="AS1764" s="99">
        <f>SUMIFS(通讯通路门店!$U:$U,通讯通路门店!$S:$S,$G1764)</f>
        <v>0</v>
      </c>
      <c r="AT1764" s="99">
        <f>SUMIFS(通讯通路门店!$V:$V,通讯通路门店!$S:$S,$G1764)</f>
        <v>0</v>
      </c>
      <c r="AU1764" s="99">
        <f>SUMIFS(通讯通路门店!$W:$W,通讯通路门店!$S:$S,$G1764)</f>
        <v>0</v>
      </c>
      <c r="AV1764" s="99">
        <f>SUMIFS(通讯通路门店!$Z:$Z,通讯通路门店!$S:$S,$G1764)</f>
        <v>0</v>
      </c>
      <c r="AW1764" s="99">
        <f>SUMIFS(通讯通路门店!$AB:$AB,通讯通路门店!$S:$S,$G1764)</f>
        <v>0</v>
      </c>
      <c r="AX1764" s="99">
        <f>SUMIFS(通讯通路门店!$X:$X,通讯通路门店!$S:$S,$G1764)</f>
        <v>0</v>
      </c>
      <c r="AY1764" s="99">
        <f>SUMIFS(通讯通路门店!$Y:$Y,通讯通路门店!$S:$S,$G1764)</f>
        <v>0</v>
      </c>
      <c r="AZ1764" s="99">
        <f>SUMIFS(通讯通路门店!$AA:$AA,通讯通路门店!$S:$S,$G1764)</f>
        <v>0</v>
      </c>
      <c r="BA1764" s="99">
        <f t="shared" si="138"/>
        <v>0</v>
      </c>
      <c r="BB1764" s="99">
        <f t="shared" si="139"/>
        <v>0</v>
      </c>
      <c r="BC1764" s="99">
        <f>SUMIFS(通讯通路门店!$W:$W,通讯通路门店!$S:$S,$G1764,通讯通路门店!$J:$J,"荣耀体验店")+SUMIFS(通讯通路门店!$W:$W,通讯通路门店!$S:$S,$G1764,通讯通路门店!$J:$J,"荣耀授权专卖店")</f>
        <v>0</v>
      </c>
      <c r="BD1764" s="99">
        <f>SUMIFS(通讯通路门店!$Z:$Z,通讯通路门店!$S:$S,$G1764,通讯通路门店!$J:$J,"VIVO体验店")</f>
        <v>0</v>
      </c>
      <c r="BE1764" s="99">
        <f>SUMIFS(通讯通路门店!$AB:$AB,通讯通路门店!$S:$S,$G1764,通讯通路门店!$J:$J,"OPPO体验店")</f>
        <v>0</v>
      </c>
      <c r="BF1764" s="99">
        <f>SUMIFS(通讯通路门店!$X:$X,通讯通路门店!$S:$S,$G1764,通讯通路门店!$J:$J,"华为授权体验店")+SUMIFS(通讯通路门店!$AA:$AA,通讯通路门店!$S:$S,$G1764,通讯通路门店!$J:$J,"华为堡垒店")</f>
        <v>0</v>
      </c>
      <c r="BG1764" s="99">
        <f>SUMIFS(通讯通路门店!$Y:$Y,通讯通路门店!$S:$S,$G1764,通讯通路门店!$J:$J,"小米体验店")</f>
        <v>0</v>
      </c>
      <c r="BH1764" s="99">
        <f>SUMIFS(通讯通路门店!$AA:$AA,通讯通路门店!$S:$S,$G1764,通讯通路门店!$J:$J,"苹果体验店")</f>
        <v>0</v>
      </c>
      <c r="BI1764" s="99">
        <f>SUMIFS(通讯通路门店!$K:$K,通讯通路门店!$S:$S,$G1764,通讯通路门店!$J:$J,"其他品牌专卖店")</f>
        <v>0</v>
      </c>
      <c r="BJ1764" s="99">
        <f>SUMIFS(通讯通路门店!$AC:$AC,通讯通路门店!$S:$S,$G1764)</f>
        <v>0</v>
      </c>
      <c r="BK1764" s="99">
        <f>SUMIFS(通讯通路门店!$AD:$AD,通讯通路门店!$S:$S,$G1764)</f>
        <v>0</v>
      </c>
      <c r="BL1764" s="99">
        <f>SUMIFS(通讯通路门店!$AE:$AE,通讯通路门店!$S:$S,$G1764)</f>
        <v>0</v>
      </c>
      <c r="BM1764" s="99">
        <f>SUMIFS(通讯通路门店!$AF:$AF,通讯通路门店!$S:$S,$G1764)</f>
        <v>0</v>
      </c>
      <c r="BN1764" s="99">
        <f>SUMIFS(通讯通路门店!$AG:$AG,通讯通路门店!$S:$S,$G1764)</f>
        <v>0</v>
      </c>
      <c r="BO1764" s="99">
        <f>SUMIFS(通讯通路门店!$AH:$AH,通讯通路门店!$S:$S,$G1764)</f>
        <v>0</v>
      </c>
      <c r="BP1764" s="99">
        <f>SUMIFS(通讯通路门店!$AI:$AI,通讯通路门店!$S:$S,$G1764)</f>
        <v>0</v>
      </c>
      <c r="BQ1764" s="83"/>
    </row>
    <row r="1765" spans="1:69">
      <c r="A1765" s="99" t="str">
        <f>IFERROR(_xlfn.XLOOKUP($G1765,通讯通路门店!$S$4:$S$993933,通讯通路门店!$A$4:$A$993933,0,0),"")</f>
        <v>海南省</v>
      </c>
      <c r="B1765" s="99" t="str">
        <f>IFERROR(_xlfn.XLOOKUP($G1765,通讯通路门店!$S$4:$S$993933,通讯通路门店!$B$4:$B$993933,0,0),"")</f>
        <v>昌江黎族自治县</v>
      </c>
      <c r="C1765" s="99" t="str">
        <f>IFERROR(_xlfn.XLOOKUP($G1765,通讯通路门店!$S$4:$S$993933,通讯通路门店!$C$4:$C$993933,0,0),"")</f>
        <v>昌江黎族自治县</v>
      </c>
      <c r="D1765" s="99" t="str">
        <f>IFERROR(_xlfn.XLOOKUP($G1765,通讯通路门店!$S$4:$S$993933,通讯通路门店!$D$4:$D$993933,0,0),"")</f>
        <v>叉河镇</v>
      </c>
      <c r="E1765" s="83"/>
      <c r="F1765" s="83"/>
      <c r="G1765" s="101"/>
      <c r="H1765" s="102">
        <f>IFERROR(_xlfn.XLOOKUP($G1765,通讯通路门店!$S$4:$S$993933,通讯通路门店!$R$4:$R$993933,0,0),"")</f>
        <v>0</v>
      </c>
      <c r="I1765" s="83"/>
      <c r="J1765" s="83"/>
      <c r="K1765" s="83"/>
      <c r="L1765" s="83"/>
      <c r="M1765" s="83"/>
      <c r="N1765" s="83"/>
      <c r="O1765" s="83"/>
      <c r="P1765" s="83"/>
      <c r="Q1765" s="83"/>
      <c r="R1765" s="83"/>
      <c r="S1765" s="83"/>
      <c r="T1765" s="83"/>
      <c r="U1765" s="99">
        <f>COUNTIF(通讯通路门店!$S:$S,$G1765)</f>
        <v>0</v>
      </c>
      <c r="V1765" s="99">
        <f>COUNTIFS(通讯通路门店!$S:$S,$G1765,通讯通路门店!$J:$J,"综合卖场")</f>
        <v>0</v>
      </c>
      <c r="W1765" s="99">
        <f>SUMIFS(通讯通路门店!$AJ:$AJ,通讯通路门店!$S:$S,通讯客户沙盘!$G1765)</f>
        <v>0</v>
      </c>
      <c r="X1765" s="99">
        <f t="shared" si="135"/>
        <v>0</v>
      </c>
      <c r="Y1765" s="99">
        <f>COUNTIFS(通讯通路门店!$S:$S,$G1765,通讯通路门店!$J:$J,"荣耀体验店")+COUNTIFS(通讯通路门店!$S:$S,$G1765,通讯通路门店!$J:$J,"荣耀授权专卖店")</f>
        <v>0</v>
      </c>
      <c r="Z1765" s="99">
        <f>COUNTIFS(通讯通路门店!$S:$S,$G1765,通讯通路门店!$J:$J,"VIVO体验店")</f>
        <v>0</v>
      </c>
      <c r="AA1765" s="99">
        <f>COUNTIFS(通讯通路门店!$S:$S,$G1765,通讯通路门店!$J:$J,"OPPO体验店")</f>
        <v>0</v>
      </c>
      <c r="AB1765" s="99">
        <f>COUNTIFS(通讯通路门店!$S:$S,$G1765,通讯通路门店!$J:$J,"华为授权体验店")+COUNTIFS(通讯通路门店!$S:$S,$G1765,通讯通路门店!$J:$J,"华为堡垒店")</f>
        <v>0</v>
      </c>
      <c r="AC1765" s="99">
        <f>COUNTIFS(通讯通路门店!$S:$S,$G1765,通讯通路门店!$J:$J,"小米体验店")</f>
        <v>0</v>
      </c>
      <c r="AD1765" s="99">
        <f>COUNTIFS(通讯通路门店!$S:$S,$G1765,通讯通路门店!$J:$J,"苹果体验店")</f>
        <v>0</v>
      </c>
      <c r="AE1765" s="99">
        <f>COUNTIFS(通讯通路门店!$S:$S,$G1765,通讯通路门店!$J:$J,"其他品牌专卖店")</f>
        <v>0</v>
      </c>
      <c r="AF1765" s="99">
        <f>SUMIFS(通讯通路门店!$BI:$BI,通讯通路门店!$S:$S,$G1765)</f>
        <v>0</v>
      </c>
      <c r="AG1765" s="99">
        <f>SUMIFS(通讯通路门店!$BH:$BH,通讯通路门店!$S:$S,$G1765)</f>
        <v>0</v>
      </c>
      <c r="AH1765" s="99">
        <f t="shared" si="136"/>
        <v>0</v>
      </c>
      <c r="AI1765" s="99">
        <f>SUMIFS(通讯通路门店!$BB:$BB,通讯通路门店!$S:$S,$G1765)</f>
        <v>0</v>
      </c>
      <c r="AJ1765" s="99">
        <f>SUMIFS(通讯通路门店!$BE:$BE,通讯通路门店!$S:$S,$G1765)</f>
        <v>0</v>
      </c>
      <c r="AK1765" s="99">
        <f>SUMIFS(通讯通路门店!$BG:$BG,通讯通路门店!$S:$S,$G1765)</f>
        <v>0</v>
      </c>
      <c r="AL1765" s="99">
        <f>SUMIFS(通讯通路门店!$BC:$BC,通讯通路门店!$S:$S,$G1765)</f>
        <v>0</v>
      </c>
      <c r="AM1765" s="99">
        <f>SUMIFS(通讯通路门店!$BD:$BD,通讯通路门店!$S:$S,$G1765)</f>
        <v>0</v>
      </c>
      <c r="AN1765" s="99">
        <f>SUMIFS(通讯通路门店!$BF:$BF,通讯通路门店!$S:$S,$G1765)</f>
        <v>0</v>
      </c>
      <c r="AO1765" s="99">
        <f t="shared" si="137"/>
        <v>0</v>
      </c>
      <c r="AP1765" s="99">
        <f>SUMIFS(通讯通路门店!$K:$K,通讯通路门店!$S:$S,$G1765)</f>
        <v>0</v>
      </c>
      <c r="AQ1765" s="83"/>
      <c r="AR1765" s="99">
        <f>SUMIFS(通讯通路门店!$T:$T,通讯通路门店!$S:$S,$G1765)</f>
        <v>0</v>
      </c>
      <c r="AS1765" s="99">
        <f>SUMIFS(通讯通路门店!$U:$U,通讯通路门店!$S:$S,$G1765)</f>
        <v>0</v>
      </c>
      <c r="AT1765" s="99">
        <f>SUMIFS(通讯通路门店!$V:$V,通讯通路门店!$S:$S,$G1765)</f>
        <v>0</v>
      </c>
      <c r="AU1765" s="99">
        <f>SUMIFS(通讯通路门店!$W:$W,通讯通路门店!$S:$S,$G1765)</f>
        <v>0</v>
      </c>
      <c r="AV1765" s="99">
        <f>SUMIFS(通讯通路门店!$Z:$Z,通讯通路门店!$S:$S,$G1765)</f>
        <v>0</v>
      </c>
      <c r="AW1765" s="99">
        <f>SUMIFS(通讯通路门店!$AB:$AB,通讯通路门店!$S:$S,$G1765)</f>
        <v>0</v>
      </c>
      <c r="AX1765" s="99">
        <f>SUMIFS(通讯通路门店!$X:$X,通讯通路门店!$S:$S,$G1765)</f>
        <v>0</v>
      </c>
      <c r="AY1765" s="99">
        <f>SUMIFS(通讯通路门店!$Y:$Y,通讯通路门店!$S:$S,$G1765)</f>
        <v>0</v>
      </c>
      <c r="AZ1765" s="99">
        <f>SUMIFS(通讯通路门店!$AA:$AA,通讯通路门店!$S:$S,$G1765)</f>
        <v>0</v>
      </c>
      <c r="BA1765" s="99">
        <f t="shared" si="138"/>
        <v>0</v>
      </c>
      <c r="BB1765" s="99">
        <f t="shared" si="139"/>
        <v>0</v>
      </c>
      <c r="BC1765" s="99">
        <f>SUMIFS(通讯通路门店!$W:$W,通讯通路门店!$S:$S,$G1765,通讯通路门店!$J:$J,"荣耀体验店")+SUMIFS(通讯通路门店!$W:$W,通讯通路门店!$S:$S,$G1765,通讯通路门店!$J:$J,"荣耀授权专卖店")</f>
        <v>0</v>
      </c>
      <c r="BD1765" s="99">
        <f>SUMIFS(通讯通路门店!$Z:$Z,通讯通路门店!$S:$S,$G1765,通讯通路门店!$J:$J,"VIVO体验店")</f>
        <v>0</v>
      </c>
      <c r="BE1765" s="99">
        <f>SUMIFS(通讯通路门店!$AB:$AB,通讯通路门店!$S:$S,$G1765,通讯通路门店!$J:$J,"OPPO体验店")</f>
        <v>0</v>
      </c>
      <c r="BF1765" s="99">
        <f>SUMIFS(通讯通路门店!$X:$X,通讯通路门店!$S:$S,$G1765,通讯通路门店!$J:$J,"华为授权体验店")+SUMIFS(通讯通路门店!$AA:$AA,通讯通路门店!$S:$S,$G1765,通讯通路门店!$J:$J,"华为堡垒店")</f>
        <v>0</v>
      </c>
      <c r="BG1765" s="99">
        <f>SUMIFS(通讯通路门店!$Y:$Y,通讯通路门店!$S:$S,$G1765,通讯通路门店!$J:$J,"小米体验店")</f>
        <v>0</v>
      </c>
      <c r="BH1765" s="99">
        <f>SUMIFS(通讯通路门店!$AA:$AA,通讯通路门店!$S:$S,$G1765,通讯通路门店!$J:$J,"苹果体验店")</f>
        <v>0</v>
      </c>
      <c r="BI1765" s="99">
        <f>SUMIFS(通讯通路门店!$K:$K,通讯通路门店!$S:$S,$G1765,通讯通路门店!$J:$J,"其他品牌专卖店")</f>
        <v>0</v>
      </c>
      <c r="BJ1765" s="99">
        <f>SUMIFS(通讯通路门店!$AC:$AC,通讯通路门店!$S:$S,$G1765)</f>
        <v>0</v>
      </c>
      <c r="BK1765" s="99">
        <f>SUMIFS(通讯通路门店!$AD:$AD,通讯通路门店!$S:$S,$G1765)</f>
        <v>0</v>
      </c>
      <c r="BL1765" s="99">
        <f>SUMIFS(通讯通路门店!$AE:$AE,通讯通路门店!$S:$S,$G1765)</f>
        <v>0</v>
      </c>
      <c r="BM1765" s="99">
        <f>SUMIFS(通讯通路门店!$AF:$AF,通讯通路门店!$S:$S,$G1765)</f>
        <v>0</v>
      </c>
      <c r="BN1765" s="99">
        <f>SUMIFS(通讯通路门店!$AG:$AG,通讯通路门店!$S:$S,$G1765)</f>
        <v>0</v>
      </c>
      <c r="BO1765" s="99">
        <f>SUMIFS(通讯通路门店!$AH:$AH,通讯通路门店!$S:$S,$G1765)</f>
        <v>0</v>
      </c>
      <c r="BP1765" s="99">
        <f>SUMIFS(通讯通路门店!$AI:$AI,通讯通路门店!$S:$S,$G1765)</f>
        <v>0</v>
      </c>
      <c r="BQ1765" s="83"/>
    </row>
    <row r="1766" spans="1:69">
      <c r="A1766" s="99" t="str">
        <f>IFERROR(_xlfn.XLOOKUP($G1766,通讯通路门店!$S$4:$S$993933,通讯通路门店!$A$4:$A$993933,0,0),"")</f>
        <v>海南省</v>
      </c>
      <c r="B1766" s="99" t="str">
        <f>IFERROR(_xlfn.XLOOKUP($G1766,通讯通路门店!$S$4:$S$993933,通讯通路门店!$B$4:$B$993933,0,0),"")</f>
        <v>昌江黎族自治县</v>
      </c>
      <c r="C1766" s="99" t="str">
        <f>IFERROR(_xlfn.XLOOKUP($G1766,通讯通路门店!$S$4:$S$993933,通讯通路门店!$C$4:$C$993933,0,0),"")</f>
        <v>昌江黎族自治县</v>
      </c>
      <c r="D1766" s="99" t="str">
        <f>IFERROR(_xlfn.XLOOKUP($G1766,通讯通路门店!$S$4:$S$993933,通讯通路门店!$D$4:$D$993933,0,0),"")</f>
        <v>叉河镇</v>
      </c>
      <c r="E1766" s="83"/>
      <c r="F1766" s="83"/>
      <c r="G1766" s="101"/>
      <c r="H1766" s="102">
        <f>IFERROR(_xlfn.XLOOKUP($G1766,通讯通路门店!$S$4:$S$993933,通讯通路门店!$R$4:$R$993933,0,0),"")</f>
        <v>0</v>
      </c>
      <c r="I1766" s="83"/>
      <c r="J1766" s="83"/>
      <c r="K1766" s="83"/>
      <c r="L1766" s="83"/>
      <c r="M1766" s="83"/>
      <c r="N1766" s="83"/>
      <c r="O1766" s="83"/>
      <c r="P1766" s="83"/>
      <c r="Q1766" s="83"/>
      <c r="R1766" s="83"/>
      <c r="S1766" s="83"/>
      <c r="T1766" s="83"/>
      <c r="U1766" s="99">
        <f>COUNTIF(通讯通路门店!$S:$S,$G1766)</f>
        <v>0</v>
      </c>
      <c r="V1766" s="99">
        <f>COUNTIFS(通讯通路门店!$S:$S,$G1766,通讯通路门店!$J:$J,"综合卖场")</f>
        <v>0</v>
      </c>
      <c r="W1766" s="99">
        <f>SUMIFS(通讯通路门店!$AJ:$AJ,通讯通路门店!$S:$S,通讯客户沙盘!$G1766)</f>
        <v>0</v>
      </c>
      <c r="X1766" s="99">
        <f t="shared" si="135"/>
        <v>0</v>
      </c>
      <c r="Y1766" s="99">
        <f>COUNTIFS(通讯通路门店!$S:$S,$G1766,通讯通路门店!$J:$J,"荣耀体验店")+COUNTIFS(通讯通路门店!$S:$S,$G1766,通讯通路门店!$J:$J,"荣耀授权专卖店")</f>
        <v>0</v>
      </c>
      <c r="Z1766" s="99">
        <f>COUNTIFS(通讯通路门店!$S:$S,$G1766,通讯通路门店!$J:$J,"VIVO体验店")</f>
        <v>0</v>
      </c>
      <c r="AA1766" s="99">
        <f>COUNTIFS(通讯通路门店!$S:$S,$G1766,通讯通路门店!$J:$J,"OPPO体验店")</f>
        <v>0</v>
      </c>
      <c r="AB1766" s="99">
        <f>COUNTIFS(通讯通路门店!$S:$S,$G1766,通讯通路门店!$J:$J,"华为授权体验店")+COUNTIFS(通讯通路门店!$S:$S,$G1766,通讯通路门店!$J:$J,"华为堡垒店")</f>
        <v>0</v>
      </c>
      <c r="AC1766" s="99">
        <f>COUNTIFS(通讯通路门店!$S:$S,$G1766,通讯通路门店!$J:$J,"小米体验店")</f>
        <v>0</v>
      </c>
      <c r="AD1766" s="99">
        <f>COUNTIFS(通讯通路门店!$S:$S,$G1766,通讯通路门店!$J:$J,"苹果体验店")</f>
        <v>0</v>
      </c>
      <c r="AE1766" s="99">
        <f>COUNTIFS(通讯通路门店!$S:$S,$G1766,通讯通路门店!$J:$J,"其他品牌专卖店")</f>
        <v>0</v>
      </c>
      <c r="AF1766" s="99">
        <f>SUMIFS(通讯通路门店!$BI:$BI,通讯通路门店!$S:$S,$G1766)</f>
        <v>0</v>
      </c>
      <c r="AG1766" s="99">
        <f>SUMIFS(通讯通路门店!$BH:$BH,通讯通路门店!$S:$S,$G1766)</f>
        <v>0</v>
      </c>
      <c r="AH1766" s="99">
        <f t="shared" si="136"/>
        <v>0</v>
      </c>
      <c r="AI1766" s="99">
        <f>SUMIFS(通讯通路门店!$BB:$BB,通讯通路门店!$S:$S,$G1766)</f>
        <v>0</v>
      </c>
      <c r="AJ1766" s="99">
        <f>SUMIFS(通讯通路门店!$BE:$BE,通讯通路门店!$S:$S,$G1766)</f>
        <v>0</v>
      </c>
      <c r="AK1766" s="99">
        <f>SUMIFS(通讯通路门店!$BG:$BG,通讯通路门店!$S:$S,$G1766)</f>
        <v>0</v>
      </c>
      <c r="AL1766" s="99">
        <f>SUMIFS(通讯通路门店!$BC:$BC,通讯通路门店!$S:$S,$G1766)</f>
        <v>0</v>
      </c>
      <c r="AM1766" s="99">
        <f>SUMIFS(通讯通路门店!$BD:$BD,通讯通路门店!$S:$S,$G1766)</f>
        <v>0</v>
      </c>
      <c r="AN1766" s="99">
        <f>SUMIFS(通讯通路门店!$BF:$BF,通讯通路门店!$S:$S,$G1766)</f>
        <v>0</v>
      </c>
      <c r="AO1766" s="99">
        <f t="shared" si="137"/>
        <v>0</v>
      </c>
      <c r="AP1766" s="99">
        <f>SUMIFS(通讯通路门店!$K:$K,通讯通路门店!$S:$S,$G1766)</f>
        <v>0</v>
      </c>
      <c r="AQ1766" s="83"/>
      <c r="AR1766" s="99">
        <f>SUMIFS(通讯通路门店!$T:$T,通讯通路门店!$S:$S,$G1766)</f>
        <v>0</v>
      </c>
      <c r="AS1766" s="99">
        <f>SUMIFS(通讯通路门店!$U:$U,通讯通路门店!$S:$S,$G1766)</f>
        <v>0</v>
      </c>
      <c r="AT1766" s="99">
        <f>SUMIFS(通讯通路门店!$V:$V,通讯通路门店!$S:$S,$G1766)</f>
        <v>0</v>
      </c>
      <c r="AU1766" s="99">
        <f>SUMIFS(通讯通路门店!$W:$W,通讯通路门店!$S:$S,$G1766)</f>
        <v>0</v>
      </c>
      <c r="AV1766" s="99">
        <f>SUMIFS(通讯通路门店!$Z:$Z,通讯通路门店!$S:$S,$G1766)</f>
        <v>0</v>
      </c>
      <c r="AW1766" s="99">
        <f>SUMIFS(通讯通路门店!$AB:$AB,通讯通路门店!$S:$S,$G1766)</f>
        <v>0</v>
      </c>
      <c r="AX1766" s="99">
        <f>SUMIFS(通讯通路门店!$X:$X,通讯通路门店!$S:$S,$G1766)</f>
        <v>0</v>
      </c>
      <c r="AY1766" s="99">
        <f>SUMIFS(通讯通路门店!$Y:$Y,通讯通路门店!$S:$S,$G1766)</f>
        <v>0</v>
      </c>
      <c r="AZ1766" s="99">
        <f>SUMIFS(通讯通路门店!$AA:$AA,通讯通路门店!$S:$S,$G1766)</f>
        <v>0</v>
      </c>
      <c r="BA1766" s="99">
        <f t="shared" si="138"/>
        <v>0</v>
      </c>
      <c r="BB1766" s="99">
        <f t="shared" si="139"/>
        <v>0</v>
      </c>
      <c r="BC1766" s="99">
        <f>SUMIFS(通讯通路门店!$W:$W,通讯通路门店!$S:$S,$G1766,通讯通路门店!$J:$J,"荣耀体验店")+SUMIFS(通讯通路门店!$W:$W,通讯通路门店!$S:$S,$G1766,通讯通路门店!$J:$J,"荣耀授权专卖店")</f>
        <v>0</v>
      </c>
      <c r="BD1766" s="99">
        <f>SUMIFS(通讯通路门店!$Z:$Z,通讯通路门店!$S:$S,$G1766,通讯通路门店!$J:$J,"VIVO体验店")</f>
        <v>0</v>
      </c>
      <c r="BE1766" s="99">
        <f>SUMIFS(通讯通路门店!$AB:$AB,通讯通路门店!$S:$S,$G1766,通讯通路门店!$J:$J,"OPPO体验店")</f>
        <v>0</v>
      </c>
      <c r="BF1766" s="99">
        <f>SUMIFS(通讯通路门店!$X:$X,通讯通路门店!$S:$S,$G1766,通讯通路门店!$J:$J,"华为授权体验店")+SUMIFS(通讯通路门店!$AA:$AA,通讯通路门店!$S:$S,$G1766,通讯通路门店!$J:$J,"华为堡垒店")</f>
        <v>0</v>
      </c>
      <c r="BG1766" s="99">
        <f>SUMIFS(通讯通路门店!$Y:$Y,通讯通路门店!$S:$S,$G1766,通讯通路门店!$J:$J,"小米体验店")</f>
        <v>0</v>
      </c>
      <c r="BH1766" s="99">
        <f>SUMIFS(通讯通路门店!$AA:$AA,通讯通路门店!$S:$S,$G1766,通讯通路门店!$J:$J,"苹果体验店")</f>
        <v>0</v>
      </c>
      <c r="BI1766" s="99">
        <f>SUMIFS(通讯通路门店!$K:$K,通讯通路门店!$S:$S,$G1766,通讯通路门店!$J:$J,"其他品牌专卖店")</f>
        <v>0</v>
      </c>
      <c r="BJ1766" s="99">
        <f>SUMIFS(通讯通路门店!$AC:$AC,通讯通路门店!$S:$S,$G1766)</f>
        <v>0</v>
      </c>
      <c r="BK1766" s="99">
        <f>SUMIFS(通讯通路门店!$AD:$AD,通讯通路门店!$S:$S,$G1766)</f>
        <v>0</v>
      </c>
      <c r="BL1766" s="99">
        <f>SUMIFS(通讯通路门店!$AE:$AE,通讯通路门店!$S:$S,$G1766)</f>
        <v>0</v>
      </c>
      <c r="BM1766" s="99">
        <f>SUMIFS(通讯通路门店!$AF:$AF,通讯通路门店!$S:$S,$G1766)</f>
        <v>0</v>
      </c>
      <c r="BN1766" s="99">
        <f>SUMIFS(通讯通路门店!$AG:$AG,通讯通路门店!$S:$S,$G1766)</f>
        <v>0</v>
      </c>
      <c r="BO1766" s="99">
        <f>SUMIFS(通讯通路门店!$AH:$AH,通讯通路门店!$S:$S,$G1766)</f>
        <v>0</v>
      </c>
      <c r="BP1766" s="99">
        <f>SUMIFS(通讯通路门店!$AI:$AI,通讯通路门店!$S:$S,$G1766)</f>
        <v>0</v>
      </c>
      <c r="BQ1766" s="83"/>
    </row>
    <row r="1767" spans="1:69">
      <c r="A1767" s="99" t="str">
        <f>IFERROR(_xlfn.XLOOKUP($G1767,通讯通路门店!$S$4:$S$993933,通讯通路门店!$A$4:$A$993933,0,0),"")</f>
        <v>海南省</v>
      </c>
      <c r="B1767" s="99" t="str">
        <f>IFERROR(_xlfn.XLOOKUP($G1767,通讯通路门店!$S$4:$S$993933,通讯通路门店!$B$4:$B$993933,0,0),"")</f>
        <v>昌江黎族自治县</v>
      </c>
      <c r="C1767" s="99" t="str">
        <f>IFERROR(_xlfn.XLOOKUP($G1767,通讯通路门店!$S$4:$S$993933,通讯通路门店!$C$4:$C$993933,0,0),"")</f>
        <v>昌江黎族自治县</v>
      </c>
      <c r="D1767" s="99" t="str">
        <f>IFERROR(_xlfn.XLOOKUP($G1767,通讯通路门店!$S$4:$S$993933,通讯通路门店!$D$4:$D$993933,0,0),"")</f>
        <v>叉河镇</v>
      </c>
      <c r="E1767" s="83"/>
      <c r="F1767" s="83"/>
      <c r="G1767" s="101"/>
      <c r="H1767" s="102">
        <f>IFERROR(_xlfn.XLOOKUP($G1767,通讯通路门店!$S$4:$S$993933,通讯通路门店!$R$4:$R$993933,0,0),"")</f>
        <v>0</v>
      </c>
      <c r="I1767" s="83"/>
      <c r="J1767" s="83"/>
      <c r="K1767" s="83"/>
      <c r="L1767" s="83"/>
      <c r="M1767" s="83"/>
      <c r="N1767" s="83"/>
      <c r="O1767" s="83"/>
      <c r="P1767" s="83"/>
      <c r="Q1767" s="83"/>
      <c r="R1767" s="83"/>
      <c r="S1767" s="83"/>
      <c r="T1767" s="83"/>
      <c r="U1767" s="99">
        <f>COUNTIF(通讯通路门店!$S:$S,$G1767)</f>
        <v>0</v>
      </c>
      <c r="V1767" s="99">
        <f>COUNTIFS(通讯通路门店!$S:$S,$G1767,通讯通路门店!$J:$J,"综合卖场")</f>
        <v>0</v>
      </c>
      <c r="W1767" s="99">
        <f>SUMIFS(通讯通路门店!$AJ:$AJ,通讯通路门店!$S:$S,通讯客户沙盘!$G1767)</f>
        <v>0</v>
      </c>
      <c r="X1767" s="99">
        <f t="shared" si="135"/>
        <v>0</v>
      </c>
      <c r="Y1767" s="99">
        <f>COUNTIFS(通讯通路门店!$S:$S,$G1767,通讯通路门店!$J:$J,"荣耀体验店")+COUNTIFS(通讯通路门店!$S:$S,$G1767,通讯通路门店!$J:$J,"荣耀授权专卖店")</f>
        <v>0</v>
      </c>
      <c r="Z1767" s="99">
        <f>COUNTIFS(通讯通路门店!$S:$S,$G1767,通讯通路门店!$J:$J,"VIVO体验店")</f>
        <v>0</v>
      </c>
      <c r="AA1767" s="99">
        <f>COUNTIFS(通讯通路门店!$S:$S,$G1767,通讯通路门店!$J:$J,"OPPO体验店")</f>
        <v>0</v>
      </c>
      <c r="AB1767" s="99">
        <f>COUNTIFS(通讯通路门店!$S:$S,$G1767,通讯通路门店!$J:$J,"华为授权体验店")+COUNTIFS(通讯通路门店!$S:$S,$G1767,通讯通路门店!$J:$J,"华为堡垒店")</f>
        <v>0</v>
      </c>
      <c r="AC1767" s="99">
        <f>COUNTIFS(通讯通路门店!$S:$S,$G1767,通讯通路门店!$J:$J,"小米体验店")</f>
        <v>0</v>
      </c>
      <c r="AD1767" s="99">
        <f>COUNTIFS(通讯通路门店!$S:$S,$G1767,通讯通路门店!$J:$J,"苹果体验店")</f>
        <v>0</v>
      </c>
      <c r="AE1767" s="99">
        <f>COUNTIFS(通讯通路门店!$S:$S,$G1767,通讯通路门店!$J:$J,"其他品牌专卖店")</f>
        <v>0</v>
      </c>
      <c r="AF1767" s="99">
        <f>SUMIFS(通讯通路门店!$BI:$BI,通讯通路门店!$S:$S,$G1767)</f>
        <v>0</v>
      </c>
      <c r="AG1767" s="99">
        <f>SUMIFS(通讯通路门店!$BH:$BH,通讯通路门店!$S:$S,$G1767)</f>
        <v>0</v>
      </c>
      <c r="AH1767" s="99">
        <f t="shared" si="136"/>
        <v>0</v>
      </c>
      <c r="AI1767" s="99">
        <f>SUMIFS(通讯通路门店!$BB:$BB,通讯通路门店!$S:$S,$G1767)</f>
        <v>0</v>
      </c>
      <c r="AJ1767" s="99">
        <f>SUMIFS(通讯通路门店!$BE:$BE,通讯通路门店!$S:$S,$G1767)</f>
        <v>0</v>
      </c>
      <c r="AK1767" s="99">
        <f>SUMIFS(通讯通路门店!$BG:$BG,通讯通路门店!$S:$S,$G1767)</f>
        <v>0</v>
      </c>
      <c r="AL1767" s="99">
        <f>SUMIFS(通讯通路门店!$BC:$BC,通讯通路门店!$S:$S,$G1767)</f>
        <v>0</v>
      </c>
      <c r="AM1767" s="99">
        <f>SUMIFS(通讯通路门店!$BD:$BD,通讯通路门店!$S:$S,$G1767)</f>
        <v>0</v>
      </c>
      <c r="AN1767" s="99">
        <f>SUMIFS(通讯通路门店!$BF:$BF,通讯通路门店!$S:$S,$G1767)</f>
        <v>0</v>
      </c>
      <c r="AO1767" s="99">
        <f t="shared" si="137"/>
        <v>0</v>
      </c>
      <c r="AP1767" s="99">
        <f>SUMIFS(通讯通路门店!$K:$K,通讯通路门店!$S:$S,$G1767)</f>
        <v>0</v>
      </c>
      <c r="AQ1767" s="83"/>
      <c r="AR1767" s="99">
        <f>SUMIFS(通讯通路门店!$T:$T,通讯通路门店!$S:$S,$G1767)</f>
        <v>0</v>
      </c>
      <c r="AS1767" s="99">
        <f>SUMIFS(通讯通路门店!$U:$U,通讯通路门店!$S:$S,$G1767)</f>
        <v>0</v>
      </c>
      <c r="AT1767" s="99">
        <f>SUMIFS(通讯通路门店!$V:$V,通讯通路门店!$S:$S,$G1767)</f>
        <v>0</v>
      </c>
      <c r="AU1767" s="99">
        <f>SUMIFS(通讯通路门店!$W:$W,通讯通路门店!$S:$S,$G1767)</f>
        <v>0</v>
      </c>
      <c r="AV1767" s="99">
        <f>SUMIFS(通讯通路门店!$Z:$Z,通讯通路门店!$S:$S,$G1767)</f>
        <v>0</v>
      </c>
      <c r="AW1767" s="99">
        <f>SUMIFS(通讯通路门店!$AB:$AB,通讯通路门店!$S:$S,$G1767)</f>
        <v>0</v>
      </c>
      <c r="AX1767" s="99">
        <f>SUMIFS(通讯通路门店!$X:$X,通讯通路门店!$S:$S,$G1767)</f>
        <v>0</v>
      </c>
      <c r="AY1767" s="99">
        <f>SUMIFS(通讯通路门店!$Y:$Y,通讯通路门店!$S:$S,$G1767)</f>
        <v>0</v>
      </c>
      <c r="AZ1767" s="99">
        <f>SUMIFS(通讯通路门店!$AA:$AA,通讯通路门店!$S:$S,$G1767)</f>
        <v>0</v>
      </c>
      <c r="BA1767" s="99">
        <f t="shared" si="138"/>
        <v>0</v>
      </c>
      <c r="BB1767" s="99">
        <f t="shared" si="139"/>
        <v>0</v>
      </c>
      <c r="BC1767" s="99">
        <f>SUMIFS(通讯通路门店!$W:$W,通讯通路门店!$S:$S,$G1767,通讯通路门店!$J:$J,"荣耀体验店")+SUMIFS(通讯通路门店!$W:$W,通讯通路门店!$S:$S,$G1767,通讯通路门店!$J:$J,"荣耀授权专卖店")</f>
        <v>0</v>
      </c>
      <c r="BD1767" s="99">
        <f>SUMIFS(通讯通路门店!$Z:$Z,通讯通路门店!$S:$S,$G1767,通讯通路门店!$J:$J,"VIVO体验店")</f>
        <v>0</v>
      </c>
      <c r="BE1767" s="99">
        <f>SUMIFS(通讯通路门店!$AB:$AB,通讯通路门店!$S:$S,$G1767,通讯通路门店!$J:$J,"OPPO体验店")</f>
        <v>0</v>
      </c>
      <c r="BF1767" s="99">
        <f>SUMIFS(通讯通路门店!$X:$X,通讯通路门店!$S:$S,$G1767,通讯通路门店!$J:$J,"华为授权体验店")+SUMIFS(通讯通路门店!$AA:$AA,通讯通路门店!$S:$S,$G1767,通讯通路门店!$J:$J,"华为堡垒店")</f>
        <v>0</v>
      </c>
      <c r="BG1767" s="99">
        <f>SUMIFS(通讯通路门店!$Y:$Y,通讯通路门店!$S:$S,$G1767,通讯通路门店!$J:$J,"小米体验店")</f>
        <v>0</v>
      </c>
      <c r="BH1767" s="99">
        <f>SUMIFS(通讯通路门店!$AA:$AA,通讯通路门店!$S:$S,$G1767,通讯通路门店!$J:$J,"苹果体验店")</f>
        <v>0</v>
      </c>
      <c r="BI1767" s="99">
        <f>SUMIFS(通讯通路门店!$K:$K,通讯通路门店!$S:$S,$G1767,通讯通路门店!$J:$J,"其他品牌专卖店")</f>
        <v>0</v>
      </c>
      <c r="BJ1767" s="99">
        <f>SUMIFS(通讯通路门店!$AC:$AC,通讯通路门店!$S:$S,$G1767)</f>
        <v>0</v>
      </c>
      <c r="BK1767" s="99">
        <f>SUMIFS(通讯通路门店!$AD:$AD,通讯通路门店!$S:$S,$G1767)</f>
        <v>0</v>
      </c>
      <c r="BL1767" s="99">
        <f>SUMIFS(通讯通路门店!$AE:$AE,通讯通路门店!$S:$S,$G1767)</f>
        <v>0</v>
      </c>
      <c r="BM1767" s="99">
        <f>SUMIFS(通讯通路门店!$AF:$AF,通讯通路门店!$S:$S,$G1767)</f>
        <v>0</v>
      </c>
      <c r="BN1767" s="99">
        <f>SUMIFS(通讯通路门店!$AG:$AG,通讯通路门店!$S:$S,$G1767)</f>
        <v>0</v>
      </c>
      <c r="BO1767" s="99">
        <f>SUMIFS(通讯通路门店!$AH:$AH,通讯通路门店!$S:$S,$G1767)</f>
        <v>0</v>
      </c>
      <c r="BP1767" s="99">
        <f>SUMIFS(通讯通路门店!$AI:$AI,通讯通路门店!$S:$S,$G1767)</f>
        <v>0</v>
      </c>
      <c r="BQ1767" s="83"/>
    </row>
    <row r="1768" spans="1:69">
      <c r="A1768" s="99" t="str">
        <f>IFERROR(_xlfn.XLOOKUP($G1768,通讯通路门店!$S$4:$S$993933,通讯通路门店!$A$4:$A$993933,0,0),"")</f>
        <v>海南省</v>
      </c>
      <c r="B1768" s="99" t="str">
        <f>IFERROR(_xlfn.XLOOKUP($G1768,通讯通路门店!$S$4:$S$993933,通讯通路门店!$B$4:$B$993933,0,0),"")</f>
        <v>昌江黎族自治县</v>
      </c>
      <c r="C1768" s="99" t="str">
        <f>IFERROR(_xlfn.XLOOKUP($G1768,通讯通路门店!$S$4:$S$993933,通讯通路门店!$C$4:$C$993933,0,0),"")</f>
        <v>昌江黎族自治县</v>
      </c>
      <c r="D1768" s="99" t="str">
        <f>IFERROR(_xlfn.XLOOKUP($G1768,通讯通路门店!$S$4:$S$993933,通讯通路门店!$D$4:$D$993933,0,0),"")</f>
        <v>叉河镇</v>
      </c>
      <c r="E1768" s="83"/>
      <c r="F1768" s="83"/>
      <c r="G1768" s="101"/>
      <c r="H1768" s="102">
        <f>IFERROR(_xlfn.XLOOKUP($G1768,通讯通路门店!$S$4:$S$993933,通讯通路门店!$R$4:$R$993933,0,0),"")</f>
        <v>0</v>
      </c>
      <c r="I1768" s="83"/>
      <c r="J1768" s="83"/>
      <c r="K1768" s="83"/>
      <c r="L1768" s="83"/>
      <c r="M1768" s="83"/>
      <c r="N1768" s="83"/>
      <c r="O1768" s="83"/>
      <c r="P1768" s="83"/>
      <c r="Q1768" s="83"/>
      <c r="R1768" s="83"/>
      <c r="S1768" s="83"/>
      <c r="T1768" s="83"/>
      <c r="U1768" s="99">
        <f>COUNTIF(通讯通路门店!$S:$S,$G1768)</f>
        <v>0</v>
      </c>
      <c r="V1768" s="99">
        <f>COUNTIFS(通讯通路门店!$S:$S,$G1768,通讯通路门店!$J:$J,"综合卖场")</f>
        <v>0</v>
      </c>
      <c r="W1768" s="99">
        <f>SUMIFS(通讯通路门店!$AJ:$AJ,通讯通路门店!$S:$S,通讯客户沙盘!$G1768)</f>
        <v>0</v>
      </c>
      <c r="X1768" s="99">
        <f t="shared" si="135"/>
        <v>0</v>
      </c>
      <c r="Y1768" s="99">
        <f>COUNTIFS(通讯通路门店!$S:$S,$G1768,通讯通路门店!$J:$J,"荣耀体验店")+COUNTIFS(通讯通路门店!$S:$S,$G1768,通讯通路门店!$J:$J,"荣耀授权专卖店")</f>
        <v>0</v>
      </c>
      <c r="Z1768" s="99">
        <f>COUNTIFS(通讯通路门店!$S:$S,$G1768,通讯通路门店!$J:$J,"VIVO体验店")</f>
        <v>0</v>
      </c>
      <c r="AA1768" s="99">
        <f>COUNTIFS(通讯通路门店!$S:$S,$G1768,通讯通路门店!$J:$J,"OPPO体验店")</f>
        <v>0</v>
      </c>
      <c r="AB1768" s="99">
        <f>COUNTIFS(通讯通路门店!$S:$S,$G1768,通讯通路门店!$J:$J,"华为授权体验店")+COUNTIFS(通讯通路门店!$S:$S,$G1768,通讯通路门店!$J:$J,"华为堡垒店")</f>
        <v>0</v>
      </c>
      <c r="AC1768" s="99">
        <f>COUNTIFS(通讯通路门店!$S:$S,$G1768,通讯通路门店!$J:$J,"小米体验店")</f>
        <v>0</v>
      </c>
      <c r="AD1768" s="99">
        <f>COUNTIFS(通讯通路门店!$S:$S,$G1768,通讯通路门店!$J:$J,"苹果体验店")</f>
        <v>0</v>
      </c>
      <c r="AE1768" s="99">
        <f>COUNTIFS(通讯通路门店!$S:$S,$G1768,通讯通路门店!$J:$J,"其他品牌专卖店")</f>
        <v>0</v>
      </c>
      <c r="AF1768" s="99">
        <f>SUMIFS(通讯通路门店!$BI:$BI,通讯通路门店!$S:$S,$G1768)</f>
        <v>0</v>
      </c>
      <c r="AG1768" s="99">
        <f>SUMIFS(通讯通路门店!$BH:$BH,通讯通路门店!$S:$S,$G1768)</f>
        <v>0</v>
      </c>
      <c r="AH1768" s="99">
        <f t="shared" si="136"/>
        <v>0</v>
      </c>
      <c r="AI1768" s="99">
        <f>SUMIFS(通讯通路门店!$BB:$BB,通讯通路门店!$S:$S,$G1768)</f>
        <v>0</v>
      </c>
      <c r="AJ1768" s="99">
        <f>SUMIFS(通讯通路门店!$BE:$BE,通讯通路门店!$S:$S,$G1768)</f>
        <v>0</v>
      </c>
      <c r="AK1768" s="99">
        <f>SUMIFS(通讯通路门店!$BG:$BG,通讯通路门店!$S:$S,$G1768)</f>
        <v>0</v>
      </c>
      <c r="AL1768" s="99">
        <f>SUMIFS(通讯通路门店!$BC:$BC,通讯通路门店!$S:$S,$G1768)</f>
        <v>0</v>
      </c>
      <c r="AM1768" s="99">
        <f>SUMIFS(通讯通路门店!$BD:$BD,通讯通路门店!$S:$S,$G1768)</f>
        <v>0</v>
      </c>
      <c r="AN1768" s="99">
        <f>SUMIFS(通讯通路门店!$BF:$BF,通讯通路门店!$S:$S,$G1768)</f>
        <v>0</v>
      </c>
      <c r="AO1768" s="99">
        <f t="shared" si="137"/>
        <v>0</v>
      </c>
      <c r="AP1768" s="99">
        <f>SUMIFS(通讯通路门店!$K:$K,通讯通路门店!$S:$S,$G1768)</f>
        <v>0</v>
      </c>
      <c r="AQ1768" s="83"/>
      <c r="AR1768" s="99">
        <f>SUMIFS(通讯通路门店!$T:$T,通讯通路门店!$S:$S,$G1768)</f>
        <v>0</v>
      </c>
      <c r="AS1768" s="99">
        <f>SUMIFS(通讯通路门店!$U:$U,通讯通路门店!$S:$S,$G1768)</f>
        <v>0</v>
      </c>
      <c r="AT1768" s="99">
        <f>SUMIFS(通讯通路门店!$V:$V,通讯通路门店!$S:$S,$G1768)</f>
        <v>0</v>
      </c>
      <c r="AU1768" s="99">
        <f>SUMIFS(通讯通路门店!$W:$W,通讯通路门店!$S:$S,$G1768)</f>
        <v>0</v>
      </c>
      <c r="AV1768" s="99">
        <f>SUMIFS(通讯通路门店!$Z:$Z,通讯通路门店!$S:$S,$G1768)</f>
        <v>0</v>
      </c>
      <c r="AW1768" s="99">
        <f>SUMIFS(通讯通路门店!$AB:$AB,通讯通路门店!$S:$S,$G1768)</f>
        <v>0</v>
      </c>
      <c r="AX1768" s="99">
        <f>SUMIFS(通讯通路门店!$X:$X,通讯通路门店!$S:$S,$G1768)</f>
        <v>0</v>
      </c>
      <c r="AY1768" s="99">
        <f>SUMIFS(通讯通路门店!$Y:$Y,通讯通路门店!$S:$S,$G1768)</f>
        <v>0</v>
      </c>
      <c r="AZ1768" s="99">
        <f>SUMIFS(通讯通路门店!$AA:$AA,通讯通路门店!$S:$S,$G1768)</f>
        <v>0</v>
      </c>
      <c r="BA1768" s="99">
        <f t="shared" si="138"/>
        <v>0</v>
      </c>
      <c r="BB1768" s="99">
        <f t="shared" si="139"/>
        <v>0</v>
      </c>
      <c r="BC1768" s="99">
        <f>SUMIFS(通讯通路门店!$W:$W,通讯通路门店!$S:$S,$G1768,通讯通路门店!$J:$J,"荣耀体验店")+SUMIFS(通讯通路门店!$W:$W,通讯通路门店!$S:$S,$G1768,通讯通路门店!$J:$J,"荣耀授权专卖店")</f>
        <v>0</v>
      </c>
      <c r="BD1768" s="99">
        <f>SUMIFS(通讯通路门店!$Z:$Z,通讯通路门店!$S:$S,$G1768,通讯通路门店!$J:$J,"VIVO体验店")</f>
        <v>0</v>
      </c>
      <c r="BE1768" s="99">
        <f>SUMIFS(通讯通路门店!$AB:$AB,通讯通路门店!$S:$S,$G1768,通讯通路门店!$J:$J,"OPPO体验店")</f>
        <v>0</v>
      </c>
      <c r="BF1768" s="99">
        <f>SUMIFS(通讯通路门店!$X:$X,通讯通路门店!$S:$S,$G1768,通讯通路门店!$J:$J,"华为授权体验店")+SUMIFS(通讯通路门店!$AA:$AA,通讯通路门店!$S:$S,$G1768,通讯通路门店!$J:$J,"华为堡垒店")</f>
        <v>0</v>
      </c>
      <c r="BG1768" s="99">
        <f>SUMIFS(通讯通路门店!$Y:$Y,通讯通路门店!$S:$S,$G1768,通讯通路门店!$J:$J,"小米体验店")</f>
        <v>0</v>
      </c>
      <c r="BH1768" s="99">
        <f>SUMIFS(通讯通路门店!$AA:$AA,通讯通路门店!$S:$S,$G1768,通讯通路门店!$J:$J,"苹果体验店")</f>
        <v>0</v>
      </c>
      <c r="BI1768" s="99">
        <f>SUMIFS(通讯通路门店!$K:$K,通讯通路门店!$S:$S,$G1768,通讯通路门店!$J:$J,"其他品牌专卖店")</f>
        <v>0</v>
      </c>
      <c r="BJ1768" s="99">
        <f>SUMIFS(通讯通路门店!$AC:$AC,通讯通路门店!$S:$S,$G1768)</f>
        <v>0</v>
      </c>
      <c r="BK1768" s="99">
        <f>SUMIFS(通讯通路门店!$AD:$AD,通讯通路门店!$S:$S,$G1768)</f>
        <v>0</v>
      </c>
      <c r="BL1768" s="99">
        <f>SUMIFS(通讯通路门店!$AE:$AE,通讯通路门店!$S:$S,$G1768)</f>
        <v>0</v>
      </c>
      <c r="BM1768" s="99">
        <f>SUMIFS(通讯通路门店!$AF:$AF,通讯通路门店!$S:$S,$G1768)</f>
        <v>0</v>
      </c>
      <c r="BN1768" s="99">
        <f>SUMIFS(通讯通路门店!$AG:$AG,通讯通路门店!$S:$S,$G1768)</f>
        <v>0</v>
      </c>
      <c r="BO1768" s="99">
        <f>SUMIFS(通讯通路门店!$AH:$AH,通讯通路门店!$S:$S,$G1768)</f>
        <v>0</v>
      </c>
      <c r="BP1768" s="99">
        <f>SUMIFS(通讯通路门店!$AI:$AI,通讯通路门店!$S:$S,$G1768)</f>
        <v>0</v>
      </c>
      <c r="BQ1768" s="83"/>
    </row>
    <row r="1769" spans="1:69">
      <c r="A1769" s="99" t="str">
        <f>IFERROR(_xlfn.XLOOKUP($G1769,通讯通路门店!$S$4:$S$993933,通讯通路门店!$A$4:$A$993933,0,0),"")</f>
        <v>海南省</v>
      </c>
      <c r="B1769" s="99" t="str">
        <f>IFERROR(_xlfn.XLOOKUP($G1769,通讯通路门店!$S$4:$S$993933,通讯通路门店!$B$4:$B$993933,0,0),"")</f>
        <v>昌江黎族自治县</v>
      </c>
      <c r="C1769" s="99" t="str">
        <f>IFERROR(_xlfn.XLOOKUP($G1769,通讯通路门店!$S$4:$S$993933,通讯通路门店!$C$4:$C$993933,0,0),"")</f>
        <v>昌江黎族自治县</v>
      </c>
      <c r="D1769" s="99" t="str">
        <f>IFERROR(_xlfn.XLOOKUP($G1769,通讯通路门店!$S$4:$S$993933,通讯通路门店!$D$4:$D$993933,0,0),"")</f>
        <v>叉河镇</v>
      </c>
      <c r="E1769" s="83"/>
      <c r="F1769" s="83"/>
      <c r="G1769" s="101"/>
      <c r="H1769" s="102">
        <f>IFERROR(_xlfn.XLOOKUP($G1769,通讯通路门店!$S$4:$S$993933,通讯通路门店!$R$4:$R$993933,0,0),"")</f>
        <v>0</v>
      </c>
      <c r="I1769" s="83"/>
      <c r="J1769" s="83"/>
      <c r="K1769" s="83"/>
      <c r="L1769" s="83"/>
      <c r="M1769" s="83"/>
      <c r="N1769" s="83"/>
      <c r="O1769" s="83"/>
      <c r="P1769" s="83"/>
      <c r="Q1769" s="83"/>
      <c r="R1769" s="83"/>
      <c r="S1769" s="83"/>
      <c r="T1769" s="83"/>
      <c r="U1769" s="99">
        <f>COUNTIF(通讯通路门店!$S:$S,$G1769)</f>
        <v>0</v>
      </c>
      <c r="V1769" s="99">
        <f>COUNTIFS(通讯通路门店!$S:$S,$G1769,通讯通路门店!$J:$J,"综合卖场")</f>
        <v>0</v>
      </c>
      <c r="W1769" s="99">
        <f>SUMIFS(通讯通路门店!$AJ:$AJ,通讯通路门店!$S:$S,通讯客户沙盘!$G1769)</f>
        <v>0</v>
      </c>
      <c r="X1769" s="99">
        <f t="shared" si="135"/>
        <v>0</v>
      </c>
      <c r="Y1769" s="99">
        <f>COUNTIFS(通讯通路门店!$S:$S,$G1769,通讯通路门店!$J:$J,"荣耀体验店")+COUNTIFS(通讯通路门店!$S:$S,$G1769,通讯通路门店!$J:$J,"荣耀授权专卖店")</f>
        <v>0</v>
      </c>
      <c r="Z1769" s="99">
        <f>COUNTIFS(通讯通路门店!$S:$S,$G1769,通讯通路门店!$J:$J,"VIVO体验店")</f>
        <v>0</v>
      </c>
      <c r="AA1769" s="99">
        <f>COUNTIFS(通讯通路门店!$S:$S,$G1769,通讯通路门店!$J:$J,"OPPO体验店")</f>
        <v>0</v>
      </c>
      <c r="AB1769" s="99">
        <f>COUNTIFS(通讯通路门店!$S:$S,$G1769,通讯通路门店!$J:$J,"华为授权体验店")+COUNTIFS(通讯通路门店!$S:$S,$G1769,通讯通路门店!$J:$J,"华为堡垒店")</f>
        <v>0</v>
      </c>
      <c r="AC1769" s="99">
        <f>COUNTIFS(通讯通路门店!$S:$S,$G1769,通讯通路门店!$J:$J,"小米体验店")</f>
        <v>0</v>
      </c>
      <c r="AD1769" s="99">
        <f>COUNTIFS(通讯通路门店!$S:$S,$G1769,通讯通路门店!$J:$J,"苹果体验店")</f>
        <v>0</v>
      </c>
      <c r="AE1769" s="99">
        <f>COUNTIFS(通讯通路门店!$S:$S,$G1769,通讯通路门店!$J:$J,"其他品牌专卖店")</f>
        <v>0</v>
      </c>
      <c r="AF1769" s="99">
        <f>SUMIFS(通讯通路门店!$BI:$BI,通讯通路门店!$S:$S,$G1769)</f>
        <v>0</v>
      </c>
      <c r="AG1769" s="99">
        <f>SUMIFS(通讯通路门店!$BH:$BH,通讯通路门店!$S:$S,$G1769)</f>
        <v>0</v>
      </c>
      <c r="AH1769" s="99">
        <f t="shared" si="136"/>
        <v>0</v>
      </c>
      <c r="AI1769" s="99">
        <f>SUMIFS(通讯通路门店!$BB:$BB,通讯通路门店!$S:$S,$G1769)</f>
        <v>0</v>
      </c>
      <c r="AJ1769" s="99">
        <f>SUMIFS(通讯通路门店!$BE:$BE,通讯通路门店!$S:$S,$G1769)</f>
        <v>0</v>
      </c>
      <c r="AK1769" s="99">
        <f>SUMIFS(通讯通路门店!$BG:$BG,通讯通路门店!$S:$S,$G1769)</f>
        <v>0</v>
      </c>
      <c r="AL1769" s="99">
        <f>SUMIFS(通讯通路门店!$BC:$BC,通讯通路门店!$S:$S,$G1769)</f>
        <v>0</v>
      </c>
      <c r="AM1769" s="99">
        <f>SUMIFS(通讯通路门店!$BD:$BD,通讯通路门店!$S:$S,$G1769)</f>
        <v>0</v>
      </c>
      <c r="AN1769" s="99">
        <f>SUMIFS(通讯通路门店!$BF:$BF,通讯通路门店!$S:$S,$G1769)</f>
        <v>0</v>
      </c>
      <c r="AO1769" s="99">
        <f t="shared" si="137"/>
        <v>0</v>
      </c>
      <c r="AP1769" s="99">
        <f>SUMIFS(通讯通路门店!$K:$K,通讯通路门店!$S:$S,$G1769)</f>
        <v>0</v>
      </c>
      <c r="AQ1769" s="83"/>
      <c r="AR1769" s="99">
        <f>SUMIFS(通讯通路门店!$T:$T,通讯通路门店!$S:$S,$G1769)</f>
        <v>0</v>
      </c>
      <c r="AS1769" s="99">
        <f>SUMIFS(通讯通路门店!$U:$U,通讯通路门店!$S:$S,$G1769)</f>
        <v>0</v>
      </c>
      <c r="AT1769" s="99">
        <f>SUMIFS(通讯通路门店!$V:$V,通讯通路门店!$S:$S,$G1769)</f>
        <v>0</v>
      </c>
      <c r="AU1769" s="99">
        <f>SUMIFS(通讯通路门店!$W:$W,通讯通路门店!$S:$S,$G1769)</f>
        <v>0</v>
      </c>
      <c r="AV1769" s="99">
        <f>SUMIFS(通讯通路门店!$Z:$Z,通讯通路门店!$S:$S,$G1769)</f>
        <v>0</v>
      </c>
      <c r="AW1769" s="99">
        <f>SUMIFS(通讯通路门店!$AB:$AB,通讯通路门店!$S:$S,$G1769)</f>
        <v>0</v>
      </c>
      <c r="AX1769" s="99">
        <f>SUMIFS(通讯通路门店!$X:$X,通讯通路门店!$S:$S,$G1769)</f>
        <v>0</v>
      </c>
      <c r="AY1769" s="99">
        <f>SUMIFS(通讯通路门店!$Y:$Y,通讯通路门店!$S:$S,$G1769)</f>
        <v>0</v>
      </c>
      <c r="AZ1769" s="99">
        <f>SUMIFS(通讯通路门店!$AA:$AA,通讯通路门店!$S:$S,$G1769)</f>
        <v>0</v>
      </c>
      <c r="BA1769" s="99">
        <f t="shared" si="138"/>
        <v>0</v>
      </c>
      <c r="BB1769" s="99">
        <f t="shared" si="139"/>
        <v>0</v>
      </c>
      <c r="BC1769" s="99">
        <f>SUMIFS(通讯通路门店!$W:$W,通讯通路门店!$S:$S,$G1769,通讯通路门店!$J:$J,"荣耀体验店")+SUMIFS(通讯通路门店!$W:$W,通讯通路门店!$S:$S,$G1769,通讯通路门店!$J:$J,"荣耀授权专卖店")</f>
        <v>0</v>
      </c>
      <c r="BD1769" s="99">
        <f>SUMIFS(通讯通路门店!$Z:$Z,通讯通路门店!$S:$S,$G1769,通讯通路门店!$J:$J,"VIVO体验店")</f>
        <v>0</v>
      </c>
      <c r="BE1769" s="99">
        <f>SUMIFS(通讯通路门店!$AB:$AB,通讯通路门店!$S:$S,$G1769,通讯通路门店!$J:$J,"OPPO体验店")</f>
        <v>0</v>
      </c>
      <c r="BF1769" s="99">
        <f>SUMIFS(通讯通路门店!$X:$X,通讯通路门店!$S:$S,$G1769,通讯通路门店!$J:$J,"华为授权体验店")+SUMIFS(通讯通路门店!$AA:$AA,通讯通路门店!$S:$S,$G1769,通讯通路门店!$J:$J,"华为堡垒店")</f>
        <v>0</v>
      </c>
      <c r="BG1769" s="99">
        <f>SUMIFS(通讯通路门店!$Y:$Y,通讯通路门店!$S:$S,$G1769,通讯通路门店!$J:$J,"小米体验店")</f>
        <v>0</v>
      </c>
      <c r="BH1769" s="99">
        <f>SUMIFS(通讯通路门店!$AA:$AA,通讯通路门店!$S:$S,$G1769,通讯通路门店!$J:$J,"苹果体验店")</f>
        <v>0</v>
      </c>
      <c r="BI1769" s="99">
        <f>SUMIFS(通讯通路门店!$K:$K,通讯通路门店!$S:$S,$G1769,通讯通路门店!$J:$J,"其他品牌专卖店")</f>
        <v>0</v>
      </c>
      <c r="BJ1769" s="99">
        <f>SUMIFS(通讯通路门店!$AC:$AC,通讯通路门店!$S:$S,$G1769)</f>
        <v>0</v>
      </c>
      <c r="BK1769" s="99">
        <f>SUMIFS(通讯通路门店!$AD:$AD,通讯通路门店!$S:$S,$G1769)</f>
        <v>0</v>
      </c>
      <c r="BL1769" s="99">
        <f>SUMIFS(通讯通路门店!$AE:$AE,通讯通路门店!$S:$S,$G1769)</f>
        <v>0</v>
      </c>
      <c r="BM1769" s="99">
        <f>SUMIFS(通讯通路门店!$AF:$AF,通讯通路门店!$S:$S,$G1769)</f>
        <v>0</v>
      </c>
      <c r="BN1769" s="99">
        <f>SUMIFS(通讯通路门店!$AG:$AG,通讯通路门店!$S:$S,$G1769)</f>
        <v>0</v>
      </c>
      <c r="BO1769" s="99">
        <f>SUMIFS(通讯通路门店!$AH:$AH,通讯通路门店!$S:$S,$G1769)</f>
        <v>0</v>
      </c>
      <c r="BP1769" s="99">
        <f>SUMIFS(通讯通路门店!$AI:$AI,通讯通路门店!$S:$S,$G1769)</f>
        <v>0</v>
      </c>
      <c r="BQ1769" s="83"/>
    </row>
    <row r="1770" spans="1:69">
      <c r="A1770" s="99" t="str">
        <f>IFERROR(_xlfn.XLOOKUP($G1770,通讯通路门店!$S$4:$S$993933,通讯通路门店!$A$4:$A$993933,0,0),"")</f>
        <v>海南省</v>
      </c>
      <c r="B1770" s="99" t="str">
        <f>IFERROR(_xlfn.XLOOKUP($G1770,通讯通路门店!$S$4:$S$993933,通讯通路门店!$B$4:$B$993933,0,0),"")</f>
        <v>昌江黎族自治县</v>
      </c>
      <c r="C1770" s="99" t="str">
        <f>IFERROR(_xlfn.XLOOKUP($G1770,通讯通路门店!$S$4:$S$993933,通讯通路门店!$C$4:$C$993933,0,0),"")</f>
        <v>昌江黎族自治县</v>
      </c>
      <c r="D1770" s="99" t="str">
        <f>IFERROR(_xlfn.XLOOKUP($G1770,通讯通路门店!$S$4:$S$993933,通讯通路门店!$D$4:$D$993933,0,0),"")</f>
        <v>叉河镇</v>
      </c>
      <c r="E1770" s="83"/>
      <c r="F1770" s="83"/>
      <c r="G1770" s="101"/>
      <c r="H1770" s="102">
        <f>IFERROR(_xlfn.XLOOKUP($G1770,通讯通路门店!$S$4:$S$993933,通讯通路门店!$R$4:$R$993933,0,0),"")</f>
        <v>0</v>
      </c>
      <c r="I1770" s="83"/>
      <c r="J1770" s="83"/>
      <c r="K1770" s="83"/>
      <c r="L1770" s="83"/>
      <c r="M1770" s="83"/>
      <c r="N1770" s="83"/>
      <c r="O1770" s="83"/>
      <c r="P1770" s="83"/>
      <c r="Q1770" s="83"/>
      <c r="R1770" s="83"/>
      <c r="S1770" s="83"/>
      <c r="T1770" s="83"/>
      <c r="U1770" s="99">
        <f>COUNTIF(通讯通路门店!$S:$S,$G1770)</f>
        <v>0</v>
      </c>
      <c r="V1770" s="99">
        <f>COUNTIFS(通讯通路门店!$S:$S,$G1770,通讯通路门店!$J:$J,"综合卖场")</f>
        <v>0</v>
      </c>
      <c r="W1770" s="99">
        <f>SUMIFS(通讯通路门店!$AJ:$AJ,通讯通路门店!$S:$S,通讯客户沙盘!$G1770)</f>
        <v>0</v>
      </c>
      <c r="X1770" s="99">
        <f t="shared" si="135"/>
        <v>0</v>
      </c>
      <c r="Y1770" s="99">
        <f>COUNTIFS(通讯通路门店!$S:$S,$G1770,通讯通路门店!$J:$J,"荣耀体验店")+COUNTIFS(通讯通路门店!$S:$S,$G1770,通讯通路门店!$J:$J,"荣耀授权专卖店")</f>
        <v>0</v>
      </c>
      <c r="Z1770" s="99">
        <f>COUNTIFS(通讯通路门店!$S:$S,$G1770,通讯通路门店!$J:$J,"VIVO体验店")</f>
        <v>0</v>
      </c>
      <c r="AA1770" s="99">
        <f>COUNTIFS(通讯通路门店!$S:$S,$G1770,通讯通路门店!$J:$J,"OPPO体验店")</f>
        <v>0</v>
      </c>
      <c r="AB1770" s="99">
        <f>COUNTIFS(通讯通路门店!$S:$S,$G1770,通讯通路门店!$J:$J,"华为授权体验店")+COUNTIFS(通讯通路门店!$S:$S,$G1770,通讯通路门店!$J:$J,"华为堡垒店")</f>
        <v>0</v>
      </c>
      <c r="AC1770" s="99">
        <f>COUNTIFS(通讯通路门店!$S:$S,$G1770,通讯通路门店!$J:$J,"小米体验店")</f>
        <v>0</v>
      </c>
      <c r="AD1770" s="99">
        <f>COUNTIFS(通讯通路门店!$S:$S,$G1770,通讯通路门店!$J:$J,"苹果体验店")</f>
        <v>0</v>
      </c>
      <c r="AE1770" s="99">
        <f>COUNTIFS(通讯通路门店!$S:$S,$G1770,通讯通路门店!$J:$J,"其他品牌专卖店")</f>
        <v>0</v>
      </c>
      <c r="AF1770" s="99">
        <f>SUMIFS(通讯通路门店!$BI:$BI,通讯通路门店!$S:$S,$G1770)</f>
        <v>0</v>
      </c>
      <c r="AG1770" s="99">
        <f>SUMIFS(通讯通路门店!$BH:$BH,通讯通路门店!$S:$S,$G1770)</f>
        <v>0</v>
      </c>
      <c r="AH1770" s="99">
        <f t="shared" si="136"/>
        <v>0</v>
      </c>
      <c r="AI1770" s="99">
        <f>SUMIFS(通讯通路门店!$BB:$BB,通讯通路门店!$S:$S,$G1770)</f>
        <v>0</v>
      </c>
      <c r="AJ1770" s="99">
        <f>SUMIFS(通讯通路门店!$BE:$BE,通讯通路门店!$S:$S,$G1770)</f>
        <v>0</v>
      </c>
      <c r="AK1770" s="99">
        <f>SUMIFS(通讯通路门店!$BG:$BG,通讯通路门店!$S:$S,$G1770)</f>
        <v>0</v>
      </c>
      <c r="AL1770" s="99">
        <f>SUMIFS(通讯通路门店!$BC:$BC,通讯通路门店!$S:$S,$G1770)</f>
        <v>0</v>
      </c>
      <c r="AM1770" s="99">
        <f>SUMIFS(通讯通路门店!$BD:$BD,通讯通路门店!$S:$S,$G1770)</f>
        <v>0</v>
      </c>
      <c r="AN1770" s="99">
        <f>SUMIFS(通讯通路门店!$BF:$BF,通讯通路门店!$S:$S,$G1770)</f>
        <v>0</v>
      </c>
      <c r="AO1770" s="99">
        <f t="shared" si="137"/>
        <v>0</v>
      </c>
      <c r="AP1770" s="99">
        <f>SUMIFS(通讯通路门店!$K:$K,通讯通路门店!$S:$S,$G1770)</f>
        <v>0</v>
      </c>
      <c r="AQ1770" s="83"/>
      <c r="AR1770" s="99">
        <f>SUMIFS(通讯通路门店!$T:$T,通讯通路门店!$S:$S,$G1770)</f>
        <v>0</v>
      </c>
      <c r="AS1770" s="99">
        <f>SUMIFS(通讯通路门店!$U:$U,通讯通路门店!$S:$S,$G1770)</f>
        <v>0</v>
      </c>
      <c r="AT1770" s="99">
        <f>SUMIFS(通讯通路门店!$V:$V,通讯通路门店!$S:$S,$G1770)</f>
        <v>0</v>
      </c>
      <c r="AU1770" s="99">
        <f>SUMIFS(通讯通路门店!$W:$W,通讯通路门店!$S:$S,$G1770)</f>
        <v>0</v>
      </c>
      <c r="AV1770" s="99">
        <f>SUMIFS(通讯通路门店!$Z:$Z,通讯通路门店!$S:$S,$G1770)</f>
        <v>0</v>
      </c>
      <c r="AW1770" s="99">
        <f>SUMIFS(通讯通路门店!$AB:$AB,通讯通路门店!$S:$S,$G1770)</f>
        <v>0</v>
      </c>
      <c r="AX1770" s="99">
        <f>SUMIFS(通讯通路门店!$X:$X,通讯通路门店!$S:$S,$G1770)</f>
        <v>0</v>
      </c>
      <c r="AY1770" s="99">
        <f>SUMIFS(通讯通路门店!$Y:$Y,通讯通路门店!$S:$S,$G1770)</f>
        <v>0</v>
      </c>
      <c r="AZ1770" s="99">
        <f>SUMIFS(通讯通路门店!$AA:$AA,通讯通路门店!$S:$S,$G1770)</f>
        <v>0</v>
      </c>
      <c r="BA1770" s="99">
        <f t="shared" si="138"/>
        <v>0</v>
      </c>
      <c r="BB1770" s="99">
        <f t="shared" si="139"/>
        <v>0</v>
      </c>
      <c r="BC1770" s="99">
        <f>SUMIFS(通讯通路门店!$W:$W,通讯通路门店!$S:$S,$G1770,通讯通路门店!$J:$J,"荣耀体验店")+SUMIFS(通讯通路门店!$W:$W,通讯通路门店!$S:$S,$G1770,通讯通路门店!$J:$J,"荣耀授权专卖店")</f>
        <v>0</v>
      </c>
      <c r="BD1770" s="99">
        <f>SUMIFS(通讯通路门店!$Z:$Z,通讯通路门店!$S:$S,$G1770,通讯通路门店!$J:$J,"VIVO体验店")</f>
        <v>0</v>
      </c>
      <c r="BE1770" s="99">
        <f>SUMIFS(通讯通路门店!$AB:$AB,通讯通路门店!$S:$S,$G1770,通讯通路门店!$J:$J,"OPPO体验店")</f>
        <v>0</v>
      </c>
      <c r="BF1770" s="99">
        <f>SUMIFS(通讯通路门店!$X:$X,通讯通路门店!$S:$S,$G1770,通讯通路门店!$J:$J,"华为授权体验店")+SUMIFS(通讯通路门店!$AA:$AA,通讯通路门店!$S:$S,$G1770,通讯通路门店!$J:$J,"华为堡垒店")</f>
        <v>0</v>
      </c>
      <c r="BG1770" s="99">
        <f>SUMIFS(通讯通路门店!$Y:$Y,通讯通路门店!$S:$S,$G1770,通讯通路门店!$J:$J,"小米体验店")</f>
        <v>0</v>
      </c>
      <c r="BH1770" s="99">
        <f>SUMIFS(通讯通路门店!$AA:$AA,通讯通路门店!$S:$S,$G1770,通讯通路门店!$J:$J,"苹果体验店")</f>
        <v>0</v>
      </c>
      <c r="BI1770" s="99">
        <f>SUMIFS(通讯通路门店!$K:$K,通讯通路门店!$S:$S,$G1770,通讯通路门店!$J:$J,"其他品牌专卖店")</f>
        <v>0</v>
      </c>
      <c r="BJ1770" s="99">
        <f>SUMIFS(通讯通路门店!$AC:$AC,通讯通路门店!$S:$S,$G1770)</f>
        <v>0</v>
      </c>
      <c r="BK1770" s="99">
        <f>SUMIFS(通讯通路门店!$AD:$AD,通讯通路门店!$S:$S,$G1770)</f>
        <v>0</v>
      </c>
      <c r="BL1770" s="99">
        <f>SUMIFS(通讯通路门店!$AE:$AE,通讯通路门店!$S:$S,$G1770)</f>
        <v>0</v>
      </c>
      <c r="BM1770" s="99">
        <f>SUMIFS(通讯通路门店!$AF:$AF,通讯通路门店!$S:$S,$G1770)</f>
        <v>0</v>
      </c>
      <c r="BN1770" s="99">
        <f>SUMIFS(通讯通路门店!$AG:$AG,通讯通路门店!$S:$S,$G1770)</f>
        <v>0</v>
      </c>
      <c r="BO1770" s="99">
        <f>SUMIFS(通讯通路门店!$AH:$AH,通讯通路门店!$S:$S,$G1770)</f>
        <v>0</v>
      </c>
      <c r="BP1770" s="99">
        <f>SUMIFS(通讯通路门店!$AI:$AI,通讯通路门店!$S:$S,$G1770)</f>
        <v>0</v>
      </c>
      <c r="BQ1770" s="83"/>
    </row>
    <row r="1771" spans="1:69">
      <c r="A1771" s="99" t="str">
        <f>IFERROR(_xlfn.XLOOKUP($G1771,通讯通路门店!$S$4:$S$993933,通讯通路门店!$A$4:$A$993933,0,0),"")</f>
        <v>海南省</v>
      </c>
      <c r="B1771" s="99" t="str">
        <f>IFERROR(_xlfn.XLOOKUP($G1771,通讯通路门店!$S$4:$S$993933,通讯通路门店!$B$4:$B$993933,0,0),"")</f>
        <v>昌江黎族自治县</v>
      </c>
      <c r="C1771" s="99" t="str">
        <f>IFERROR(_xlfn.XLOOKUP($G1771,通讯通路门店!$S$4:$S$993933,通讯通路门店!$C$4:$C$993933,0,0),"")</f>
        <v>昌江黎族自治县</v>
      </c>
      <c r="D1771" s="99" t="str">
        <f>IFERROR(_xlfn.XLOOKUP($G1771,通讯通路门店!$S$4:$S$993933,通讯通路门店!$D$4:$D$993933,0,0),"")</f>
        <v>叉河镇</v>
      </c>
      <c r="E1771" s="83"/>
      <c r="F1771" s="83"/>
      <c r="G1771" s="101"/>
      <c r="H1771" s="102">
        <f>IFERROR(_xlfn.XLOOKUP($G1771,通讯通路门店!$S$4:$S$993933,通讯通路门店!$R$4:$R$993933,0,0),"")</f>
        <v>0</v>
      </c>
      <c r="I1771" s="83"/>
      <c r="J1771" s="83"/>
      <c r="K1771" s="83"/>
      <c r="L1771" s="83"/>
      <c r="M1771" s="83"/>
      <c r="N1771" s="83"/>
      <c r="O1771" s="83"/>
      <c r="P1771" s="83"/>
      <c r="Q1771" s="83"/>
      <c r="R1771" s="83"/>
      <c r="S1771" s="83"/>
      <c r="T1771" s="83"/>
      <c r="U1771" s="99">
        <f>COUNTIF(通讯通路门店!$S:$S,$G1771)</f>
        <v>0</v>
      </c>
      <c r="V1771" s="99">
        <f>COUNTIFS(通讯通路门店!$S:$S,$G1771,通讯通路门店!$J:$J,"综合卖场")</f>
        <v>0</v>
      </c>
      <c r="W1771" s="99">
        <f>SUMIFS(通讯通路门店!$AJ:$AJ,通讯通路门店!$S:$S,通讯客户沙盘!$G1771)</f>
        <v>0</v>
      </c>
      <c r="X1771" s="99">
        <f t="shared" si="135"/>
        <v>0</v>
      </c>
      <c r="Y1771" s="99">
        <f>COUNTIFS(通讯通路门店!$S:$S,$G1771,通讯通路门店!$J:$J,"荣耀体验店")+COUNTIFS(通讯通路门店!$S:$S,$G1771,通讯通路门店!$J:$J,"荣耀授权专卖店")</f>
        <v>0</v>
      </c>
      <c r="Z1771" s="99">
        <f>COUNTIFS(通讯通路门店!$S:$S,$G1771,通讯通路门店!$J:$J,"VIVO体验店")</f>
        <v>0</v>
      </c>
      <c r="AA1771" s="99">
        <f>COUNTIFS(通讯通路门店!$S:$S,$G1771,通讯通路门店!$J:$J,"OPPO体验店")</f>
        <v>0</v>
      </c>
      <c r="AB1771" s="99">
        <f>COUNTIFS(通讯通路门店!$S:$S,$G1771,通讯通路门店!$J:$J,"华为授权体验店")+COUNTIFS(通讯通路门店!$S:$S,$G1771,通讯通路门店!$J:$J,"华为堡垒店")</f>
        <v>0</v>
      </c>
      <c r="AC1771" s="99">
        <f>COUNTIFS(通讯通路门店!$S:$S,$G1771,通讯通路门店!$J:$J,"小米体验店")</f>
        <v>0</v>
      </c>
      <c r="AD1771" s="99">
        <f>COUNTIFS(通讯通路门店!$S:$S,$G1771,通讯通路门店!$J:$J,"苹果体验店")</f>
        <v>0</v>
      </c>
      <c r="AE1771" s="99">
        <f>COUNTIFS(通讯通路门店!$S:$S,$G1771,通讯通路门店!$J:$J,"其他品牌专卖店")</f>
        <v>0</v>
      </c>
      <c r="AF1771" s="99">
        <f>SUMIFS(通讯通路门店!$BI:$BI,通讯通路门店!$S:$S,$G1771)</f>
        <v>0</v>
      </c>
      <c r="AG1771" s="99">
        <f>SUMIFS(通讯通路门店!$BH:$BH,通讯通路门店!$S:$S,$G1771)</f>
        <v>0</v>
      </c>
      <c r="AH1771" s="99">
        <f t="shared" si="136"/>
        <v>0</v>
      </c>
      <c r="AI1771" s="99">
        <f>SUMIFS(通讯通路门店!$BB:$BB,通讯通路门店!$S:$S,$G1771)</f>
        <v>0</v>
      </c>
      <c r="AJ1771" s="99">
        <f>SUMIFS(通讯通路门店!$BE:$BE,通讯通路门店!$S:$S,$G1771)</f>
        <v>0</v>
      </c>
      <c r="AK1771" s="99">
        <f>SUMIFS(通讯通路门店!$BG:$BG,通讯通路门店!$S:$S,$G1771)</f>
        <v>0</v>
      </c>
      <c r="AL1771" s="99">
        <f>SUMIFS(通讯通路门店!$BC:$BC,通讯通路门店!$S:$S,$G1771)</f>
        <v>0</v>
      </c>
      <c r="AM1771" s="99">
        <f>SUMIFS(通讯通路门店!$BD:$BD,通讯通路门店!$S:$S,$G1771)</f>
        <v>0</v>
      </c>
      <c r="AN1771" s="99">
        <f>SUMIFS(通讯通路门店!$BF:$BF,通讯通路门店!$S:$S,$G1771)</f>
        <v>0</v>
      </c>
      <c r="AO1771" s="99">
        <f t="shared" si="137"/>
        <v>0</v>
      </c>
      <c r="AP1771" s="99">
        <f>SUMIFS(通讯通路门店!$K:$K,通讯通路门店!$S:$S,$G1771)</f>
        <v>0</v>
      </c>
      <c r="AQ1771" s="83"/>
      <c r="AR1771" s="99">
        <f>SUMIFS(通讯通路门店!$T:$T,通讯通路门店!$S:$S,$G1771)</f>
        <v>0</v>
      </c>
      <c r="AS1771" s="99">
        <f>SUMIFS(通讯通路门店!$U:$U,通讯通路门店!$S:$S,$G1771)</f>
        <v>0</v>
      </c>
      <c r="AT1771" s="99">
        <f>SUMIFS(通讯通路门店!$V:$V,通讯通路门店!$S:$S,$G1771)</f>
        <v>0</v>
      </c>
      <c r="AU1771" s="99">
        <f>SUMIFS(通讯通路门店!$W:$W,通讯通路门店!$S:$S,$G1771)</f>
        <v>0</v>
      </c>
      <c r="AV1771" s="99">
        <f>SUMIFS(通讯通路门店!$Z:$Z,通讯通路门店!$S:$S,$G1771)</f>
        <v>0</v>
      </c>
      <c r="AW1771" s="99">
        <f>SUMIFS(通讯通路门店!$AB:$AB,通讯通路门店!$S:$S,$G1771)</f>
        <v>0</v>
      </c>
      <c r="AX1771" s="99">
        <f>SUMIFS(通讯通路门店!$X:$X,通讯通路门店!$S:$S,$G1771)</f>
        <v>0</v>
      </c>
      <c r="AY1771" s="99">
        <f>SUMIFS(通讯通路门店!$Y:$Y,通讯通路门店!$S:$S,$G1771)</f>
        <v>0</v>
      </c>
      <c r="AZ1771" s="99">
        <f>SUMIFS(通讯通路门店!$AA:$AA,通讯通路门店!$S:$S,$G1771)</f>
        <v>0</v>
      </c>
      <c r="BA1771" s="99">
        <f t="shared" si="138"/>
        <v>0</v>
      </c>
      <c r="BB1771" s="99">
        <f t="shared" si="139"/>
        <v>0</v>
      </c>
      <c r="BC1771" s="99">
        <f>SUMIFS(通讯通路门店!$W:$W,通讯通路门店!$S:$S,$G1771,通讯通路门店!$J:$J,"荣耀体验店")+SUMIFS(通讯通路门店!$W:$W,通讯通路门店!$S:$S,$G1771,通讯通路门店!$J:$J,"荣耀授权专卖店")</f>
        <v>0</v>
      </c>
      <c r="BD1771" s="99">
        <f>SUMIFS(通讯通路门店!$Z:$Z,通讯通路门店!$S:$S,$G1771,通讯通路门店!$J:$J,"VIVO体验店")</f>
        <v>0</v>
      </c>
      <c r="BE1771" s="99">
        <f>SUMIFS(通讯通路门店!$AB:$AB,通讯通路门店!$S:$S,$G1771,通讯通路门店!$J:$J,"OPPO体验店")</f>
        <v>0</v>
      </c>
      <c r="BF1771" s="99">
        <f>SUMIFS(通讯通路门店!$X:$X,通讯通路门店!$S:$S,$G1771,通讯通路门店!$J:$J,"华为授权体验店")+SUMIFS(通讯通路门店!$AA:$AA,通讯通路门店!$S:$S,$G1771,通讯通路门店!$J:$J,"华为堡垒店")</f>
        <v>0</v>
      </c>
      <c r="BG1771" s="99">
        <f>SUMIFS(通讯通路门店!$Y:$Y,通讯通路门店!$S:$S,$G1771,通讯通路门店!$J:$J,"小米体验店")</f>
        <v>0</v>
      </c>
      <c r="BH1771" s="99">
        <f>SUMIFS(通讯通路门店!$AA:$AA,通讯通路门店!$S:$S,$G1771,通讯通路门店!$J:$J,"苹果体验店")</f>
        <v>0</v>
      </c>
      <c r="BI1771" s="99">
        <f>SUMIFS(通讯通路门店!$K:$K,通讯通路门店!$S:$S,$G1771,通讯通路门店!$J:$J,"其他品牌专卖店")</f>
        <v>0</v>
      </c>
      <c r="BJ1771" s="99">
        <f>SUMIFS(通讯通路门店!$AC:$AC,通讯通路门店!$S:$S,$G1771)</f>
        <v>0</v>
      </c>
      <c r="BK1771" s="99">
        <f>SUMIFS(通讯通路门店!$AD:$AD,通讯通路门店!$S:$S,$G1771)</f>
        <v>0</v>
      </c>
      <c r="BL1771" s="99">
        <f>SUMIFS(通讯通路门店!$AE:$AE,通讯通路门店!$S:$S,$G1771)</f>
        <v>0</v>
      </c>
      <c r="BM1771" s="99">
        <f>SUMIFS(通讯通路门店!$AF:$AF,通讯通路门店!$S:$S,$G1771)</f>
        <v>0</v>
      </c>
      <c r="BN1771" s="99">
        <f>SUMIFS(通讯通路门店!$AG:$AG,通讯通路门店!$S:$S,$G1771)</f>
        <v>0</v>
      </c>
      <c r="BO1771" s="99">
        <f>SUMIFS(通讯通路门店!$AH:$AH,通讯通路门店!$S:$S,$G1771)</f>
        <v>0</v>
      </c>
      <c r="BP1771" s="99">
        <f>SUMIFS(通讯通路门店!$AI:$AI,通讯通路门店!$S:$S,$G1771)</f>
        <v>0</v>
      </c>
      <c r="BQ1771" s="83"/>
    </row>
    <row r="1772" spans="1:69">
      <c r="A1772" s="99" t="str">
        <f>IFERROR(_xlfn.XLOOKUP($G1772,通讯通路门店!$S$4:$S$993933,通讯通路门店!$A$4:$A$993933,0,0),"")</f>
        <v>海南省</v>
      </c>
      <c r="B1772" s="99" t="str">
        <f>IFERROR(_xlfn.XLOOKUP($G1772,通讯通路门店!$S$4:$S$993933,通讯通路门店!$B$4:$B$993933,0,0),"")</f>
        <v>昌江黎族自治县</v>
      </c>
      <c r="C1772" s="99" t="str">
        <f>IFERROR(_xlfn.XLOOKUP($G1772,通讯通路门店!$S$4:$S$993933,通讯通路门店!$C$4:$C$993933,0,0),"")</f>
        <v>昌江黎族自治县</v>
      </c>
      <c r="D1772" s="99" t="str">
        <f>IFERROR(_xlfn.XLOOKUP($G1772,通讯通路门店!$S$4:$S$993933,通讯通路门店!$D$4:$D$993933,0,0),"")</f>
        <v>叉河镇</v>
      </c>
      <c r="E1772" s="83"/>
      <c r="F1772" s="83"/>
      <c r="G1772" s="101"/>
      <c r="H1772" s="102">
        <f>IFERROR(_xlfn.XLOOKUP($G1772,通讯通路门店!$S$4:$S$993933,通讯通路门店!$R$4:$R$993933,0,0),"")</f>
        <v>0</v>
      </c>
      <c r="I1772" s="83"/>
      <c r="J1772" s="83"/>
      <c r="K1772" s="83"/>
      <c r="L1772" s="83"/>
      <c r="M1772" s="83"/>
      <c r="N1772" s="83"/>
      <c r="O1772" s="83"/>
      <c r="P1772" s="83"/>
      <c r="Q1772" s="83"/>
      <c r="R1772" s="83"/>
      <c r="S1772" s="83"/>
      <c r="T1772" s="83"/>
      <c r="U1772" s="99">
        <f>COUNTIF(通讯通路门店!$S:$S,$G1772)</f>
        <v>0</v>
      </c>
      <c r="V1772" s="99">
        <f>COUNTIFS(通讯通路门店!$S:$S,$G1772,通讯通路门店!$J:$J,"综合卖场")</f>
        <v>0</v>
      </c>
      <c r="W1772" s="99">
        <f>SUMIFS(通讯通路门店!$AJ:$AJ,通讯通路门店!$S:$S,通讯客户沙盘!$G1772)</f>
        <v>0</v>
      </c>
      <c r="X1772" s="99">
        <f t="shared" si="135"/>
        <v>0</v>
      </c>
      <c r="Y1772" s="99">
        <f>COUNTIFS(通讯通路门店!$S:$S,$G1772,通讯通路门店!$J:$J,"荣耀体验店")+COUNTIFS(通讯通路门店!$S:$S,$G1772,通讯通路门店!$J:$J,"荣耀授权专卖店")</f>
        <v>0</v>
      </c>
      <c r="Z1772" s="99">
        <f>COUNTIFS(通讯通路门店!$S:$S,$G1772,通讯通路门店!$J:$J,"VIVO体验店")</f>
        <v>0</v>
      </c>
      <c r="AA1772" s="99">
        <f>COUNTIFS(通讯通路门店!$S:$S,$G1772,通讯通路门店!$J:$J,"OPPO体验店")</f>
        <v>0</v>
      </c>
      <c r="AB1772" s="99">
        <f>COUNTIFS(通讯通路门店!$S:$S,$G1772,通讯通路门店!$J:$J,"华为授权体验店")+COUNTIFS(通讯通路门店!$S:$S,$G1772,通讯通路门店!$J:$J,"华为堡垒店")</f>
        <v>0</v>
      </c>
      <c r="AC1772" s="99">
        <f>COUNTIFS(通讯通路门店!$S:$S,$G1772,通讯通路门店!$J:$J,"小米体验店")</f>
        <v>0</v>
      </c>
      <c r="AD1772" s="99">
        <f>COUNTIFS(通讯通路门店!$S:$S,$G1772,通讯通路门店!$J:$J,"苹果体验店")</f>
        <v>0</v>
      </c>
      <c r="AE1772" s="99">
        <f>COUNTIFS(通讯通路门店!$S:$S,$G1772,通讯通路门店!$J:$J,"其他品牌专卖店")</f>
        <v>0</v>
      </c>
      <c r="AF1772" s="99">
        <f>SUMIFS(通讯通路门店!$BI:$BI,通讯通路门店!$S:$S,$G1772)</f>
        <v>0</v>
      </c>
      <c r="AG1772" s="99">
        <f>SUMIFS(通讯通路门店!$BH:$BH,通讯通路门店!$S:$S,$G1772)</f>
        <v>0</v>
      </c>
      <c r="AH1772" s="99">
        <f t="shared" si="136"/>
        <v>0</v>
      </c>
      <c r="AI1772" s="99">
        <f>SUMIFS(通讯通路门店!$BB:$BB,通讯通路门店!$S:$S,$G1772)</f>
        <v>0</v>
      </c>
      <c r="AJ1772" s="99">
        <f>SUMIFS(通讯通路门店!$BE:$BE,通讯通路门店!$S:$S,$G1772)</f>
        <v>0</v>
      </c>
      <c r="AK1772" s="99">
        <f>SUMIFS(通讯通路门店!$BG:$BG,通讯通路门店!$S:$S,$G1772)</f>
        <v>0</v>
      </c>
      <c r="AL1772" s="99">
        <f>SUMIFS(通讯通路门店!$BC:$BC,通讯通路门店!$S:$S,$G1772)</f>
        <v>0</v>
      </c>
      <c r="AM1772" s="99">
        <f>SUMIFS(通讯通路门店!$BD:$BD,通讯通路门店!$S:$S,$G1772)</f>
        <v>0</v>
      </c>
      <c r="AN1772" s="99">
        <f>SUMIFS(通讯通路门店!$BF:$BF,通讯通路门店!$S:$S,$G1772)</f>
        <v>0</v>
      </c>
      <c r="AO1772" s="99">
        <f t="shared" si="137"/>
        <v>0</v>
      </c>
      <c r="AP1772" s="99">
        <f>SUMIFS(通讯通路门店!$K:$K,通讯通路门店!$S:$S,$G1772)</f>
        <v>0</v>
      </c>
      <c r="AQ1772" s="83"/>
      <c r="AR1772" s="99">
        <f>SUMIFS(通讯通路门店!$T:$T,通讯通路门店!$S:$S,$G1772)</f>
        <v>0</v>
      </c>
      <c r="AS1772" s="99">
        <f>SUMIFS(通讯通路门店!$U:$U,通讯通路门店!$S:$S,$G1772)</f>
        <v>0</v>
      </c>
      <c r="AT1772" s="99">
        <f>SUMIFS(通讯通路门店!$V:$V,通讯通路门店!$S:$S,$G1772)</f>
        <v>0</v>
      </c>
      <c r="AU1772" s="99">
        <f>SUMIFS(通讯通路门店!$W:$W,通讯通路门店!$S:$S,$G1772)</f>
        <v>0</v>
      </c>
      <c r="AV1772" s="99">
        <f>SUMIFS(通讯通路门店!$Z:$Z,通讯通路门店!$S:$S,$G1772)</f>
        <v>0</v>
      </c>
      <c r="AW1772" s="99">
        <f>SUMIFS(通讯通路门店!$AB:$AB,通讯通路门店!$S:$S,$G1772)</f>
        <v>0</v>
      </c>
      <c r="AX1772" s="99">
        <f>SUMIFS(通讯通路门店!$X:$X,通讯通路门店!$S:$S,$G1772)</f>
        <v>0</v>
      </c>
      <c r="AY1772" s="99">
        <f>SUMIFS(通讯通路门店!$Y:$Y,通讯通路门店!$S:$S,$G1772)</f>
        <v>0</v>
      </c>
      <c r="AZ1772" s="99">
        <f>SUMIFS(通讯通路门店!$AA:$AA,通讯通路门店!$S:$S,$G1772)</f>
        <v>0</v>
      </c>
      <c r="BA1772" s="99">
        <f t="shared" si="138"/>
        <v>0</v>
      </c>
      <c r="BB1772" s="99">
        <f t="shared" si="139"/>
        <v>0</v>
      </c>
      <c r="BC1772" s="99">
        <f>SUMIFS(通讯通路门店!$W:$W,通讯通路门店!$S:$S,$G1772,通讯通路门店!$J:$J,"荣耀体验店")+SUMIFS(通讯通路门店!$W:$W,通讯通路门店!$S:$S,$G1772,通讯通路门店!$J:$J,"荣耀授权专卖店")</f>
        <v>0</v>
      </c>
      <c r="BD1772" s="99">
        <f>SUMIFS(通讯通路门店!$Z:$Z,通讯通路门店!$S:$S,$G1772,通讯通路门店!$J:$J,"VIVO体验店")</f>
        <v>0</v>
      </c>
      <c r="BE1772" s="99">
        <f>SUMIFS(通讯通路门店!$AB:$AB,通讯通路门店!$S:$S,$G1772,通讯通路门店!$J:$J,"OPPO体验店")</f>
        <v>0</v>
      </c>
      <c r="BF1772" s="99">
        <f>SUMIFS(通讯通路门店!$X:$X,通讯通路门店!$S:$S,$G1772,通讯通路门店!$J:$J,"华为授权体验店")+SUMIFS(通讯通路门店!$AA:$AA,通讯通路门店!$S:$S,$G1772,通讯通路门店!$J:$J,"华为堡垒店")</f>
        <v>0</v>
      </c>
      <c r="BG1772" s="99">
        <f>SUMIFS(通讯通路门店!$Y:$Y,通讯通路门店!$S:$S,$G1772,通讯通路门店!$J:$J,"小米体验店")</f>
        <v>0</v>
      </c>
      <c r="BH1772" s="99">
        <f>SUMIFS(通讯通路门店!$AA:$AA,通讯通路门店!$S:$S,$G1772,通讯通路门店!$J:$J,"苹果体验店")</f>
        <v>0</v>
      </c>
      <c r="BI1772" s="99">
        <f>SUMIFS(通讯通路门店!$K:$K,通讯通路门店!$S:$S,$G1772,通讯通路门店!$J:$J,"其他品牌专卖店")</f>
        <v>0</v>
      </c>
      <c r="BJ1772" s="99">
        <f>SUMIFS(通讯通路门店!$AC:$AC,通讯通路门店!$S:$S,$G1772)</f>
        <v>0</v>
      </c>
      <c r="BK1772" s="99">
        <f>SUMIFS(通讯通路门店!$AD:$AD,通讯通路门店!$S:$S,$G1772)</f>
        <v>0</v>
      </c>
      <c r="BL1772" s="99">
        <f>SUMIFS(通讯通路门店!$AE:$AE,通讯通路门店!$S:$S,$G1772)</f>
        <v>0</v>
      </c>
      <c r="BM1772" s="99">
        <f>SUMIFS(通讯通路门店!$AF:$AF,通讯通路门店!$S:$S,$G1772)</f>
        <v>0</v>
      </c>
      <c r="BN1772" s="99">
        <f>SUMIFS(通讯通路门店!$AG:$AG,通讯通路门店!$S:$S,$G1772)</f>
        <v>0</v>
      </c>
      <c r="BO1772" s="99">
        <f>SUMIFS(通讯通路门店!$AH:$AH,通讯通路门店!$S:$S,$G1772)</f>
        <v>0</v>
      </c>
      <c r="BP1772" s="99">
        <f>SUMIFS(通讯通路门店!$AI:$AI,通讯通路门店!$S:$S,$G1772)</f>
        <v>0</v>
      </c>
      <c r="BQ1772" s="83"/>
    </row>
    <row r="1773" spans="1:69">
      <c r="A1773" s="99" t="str">
        <f>IFERROR(_xlfn.XLOOKUP($G1773,通讯通路门店!$S$4:$S$993933,通讯通路门店!$A$4:$A$993933,0,0),"")</f>
        <v>海南省</v>
      </c>
      <c r="B1773" s="99" t="str">
        <f>IFERROR(_xlfn.XLOOKUP($G1773,通讯通路门店!$S$4:$S$993933,通讯通路门店!$B$4:$B$993933,0,0),"")</f>
        <v>昌江黎族自治县</v>
      </c>
      <c r="C1773" s="99" t="str">
        <f>IFERROR(_xlfn.XLOOKUP($G1773,通讯通路门店!$S$4:$S$993933,通讯通路门店!$C$4:$C$993933,0,0),"")</f>
        <v>昌江黎族自治县</v>
      </c>
      <c r="D1773" s="99" t="str">
        <f>IFERROR(_xlfn.XLOOKUP($G1773,通讯通路门店!$S$4:$S$993933,通讯通路门店!$D$4:$D$993933,0,0),"")</f>
        <v>叉河镇</v>
      </c>
      <c r="E1773" s="83"/>
      <c r="F1773" s="83"/>
      <c r="G1773" s="101"/>
      <c r="H1773" s="102">
        <f>IFERROR(_xlfn.XLOOKUP($G1773,通讯通路门店!$S$4:$S$993933,通讯通路门店!$R$4:$R$993933,0,0),"")</f>
        <v>0</v>
      </c>
      <c r="I1773" s="83"/>
      <c r="J1773" s="83"/>
      <c r="K1773" s="83"/>
      <c r="L1773" s="83"/>
      <c r="M1773" s="83"/>
      <c r="N1773" s="83"/>
      <c r="O1773" s="83"/>
      <c r="P1773" s="83"/>
      <c r="Q1773" s="83"/>
      <c r="R1773" s="83"/>
      <c r="S1773" s="83"/>
      <c r="T1773" s="83"/>
      <c r="U1773" s="99">
        <f>COUNTIF(通讯通路门店!$S:$S,$G1773)</f>
        <v>0</v>
      </c>
      <c r="V1773" s="99">
        <f>COUNTIFS(通讯通路门店!$S:$S,$G1773,通讯通路门店!$J:$J,"综合卖场")</f>
        <v>0</v>
      </c>
      <c r="W1773" s="99">
        <f>SUMIFS(通讯通路门店!$AJ:$AJ,通讯通路门店!$S:$S,通讯客户沙盘!$G1773)</f>
        <v>0</v>
      </c>
      <c r="X1773" s="99">
        <f t="shared" si="135"/>
        <v>0</v>
      </c>
      <c r="Y1773" s="99">
        <f>COUNTIFS(通讯通路门店!$S:$S,$G1773,通讯通路门店!$J:$J,"荣耀体验店")+COUNTIFS(通讯通路门店!$S:$S,$G1773,通讯通路门店!$J:$J,"荣耀授权专卖店")</f>
        <v>0</v>
      </c>
      <c r="Z1773" s="99">
        <f>COUNTIFS(通讯通路门店!$S:$S,$G1773,通讯通路门店!$J:$J,"VIVO体验店")</f>
        <v>0</v>
      </c>
      <c r="AA1773" s="99">
        <f>COUNTIFS(通讯通路门店!$S:$S,$G1773,通讯通路门店!$J:$J,"OPPO体验店")</f>
        <v>0</v>
      </c>
      <c r="AB1773" s="99">
        <f>COUNTIFS(通讯通路门店!$S:$S,$G1773,通讯通路门店!$J:$J,"华为授权体验店")+COUNTIFS(通讯通路门店!$S:$S,$G1773,通讯通路门店!$J:$J,"华为堡垒店")</f>
        <v>0</v>
      </c>
      <c r="AC1773" s="99">
        <f>COUNTIFS(通讯通路门店!$S:$S,$G1773,通讯通路门店!$J:$J,"小米体验店")</f>
        <v>0</v>
      </c>
      <c r="AD1773" s="99">
        <f>COUNTIFS(通讯通路门店!$S:$S,$G1773,通讯通路门店!$J:$J,"苹果体验店")</f>
        <v>0</v>
      </c>
      <c r="AE1773" s="99">
        <f>COUNTIFS(通讯通路门店!$S:$S,$G1773,通讯通路门店!$J:$J,"其他品牌专卖店")</f>
        <v>0</v>
      </c>
      <c r="AF1773" s="99">
        <f>SUMIFS(通讯通路门店!$BI:$BI,通讯通路门店!$S:$S,$G1773)</f>
        <v>0</v>
      </c>
      <c r="AG1773" s="99">
        <f>SUMIFS(通讯通路门店!$BH:$BH,通讯通路门店!$S:$S,$G1773)</f>
        <v>0</v>
      </c>
      <c r="AH1773" s="99">
        <f t="shared" si="136"/>
        <v>0</v>
      </c>
      <c r="AI1773" s="99">
        <f>SUMIFS(通讯通路门店!$BB:$BB,通讯通路门店!$S:$S,$G1773)</f>
        <v>0</v>
      </c>
      <c r="AJ1773" s="99">
        <f>SUMIFS(通讯通路门店!$BE:$BE,通讯通路门店!$S:$S,$G1773)</f>
        <v>0</v>
      </c>
      <c r="AK1773" s="99">
        <f>SUMIFS(通讯通路门店!$BG:$BG,通讯通路门店!$S:$S,$G1773)</f>
        <v>0</v>
      </c>
      <c r="AL1773" s="99">
        <f>SUMIFS(通讯通路门店!$BC:$BC,通讯通路门店!$S:$S,$G1773)</f>
        <v>0</v>
      </c>
      <c r="AM1773" s="99">
        <f>SUMIFS(通讯通路门店!$BD:$BD,通讯通路门店!$S:$S,$G1773)</f>
        <v>0</v>
      </c>
      <c r="AN1773" s="99">
        <f>SUMIFS(通讯通路门店!$BF:$BF,通讯通路门店!$S:$S,$G1773)</f>
        <v>0</v>
      </c>
      <c r="AO1773" s="99">
        <f t="shared" si="137"/>
        <v>0</v>
      </c>
      <c r="AP1773" s="99">
        <f>SUMIFS(通讯通路门店!$K:$K,通讯通路门店!$S:$S,$G1773)</f>
        <v>0</v>
      </c>
      <c r="AQ1773" s="83"/>
      <c r="AR1773" s="99">
        <f>SUMIFS(通讯通路门店!$T:$T,通讯通路门店!$S:$S,$G1773)</f>
        <v>0</v>
      </c>
      <c r="AS1773" s="99">
        <f>SUMIFS(通讯通路门店!$U:$U,通讯通路门店!$S:$S,$G1773)</f>
        <v>0</v>
      </c>
      <c r="AT1773" s="99">
        <f>SUMIFS(通讯通路门店!$V:$V,通讯通路门店!$S:$S,$G1773)</f>
        <v>0</v>
      </c>
      <c r="AU1773" s="99">
        <f>SUMIFS(通讯通路门店!$W:$W,通讯通路门店!$S:$S,$G1773)</f>
        <v>0</v>
      </c>
      <c r="AV1773" s="99">
        <f>SUMIFS(通讯通路门店!$Z:$Z,通讯通路门店!$S:$S,$G1773)</f>
        <v>0</v>
      </c>
      <c r="AW1773" s="99">
        <f>SUMIFS(通讯通路门店!$AB:$AB,通讯通路门店!$S:$S,$G1773)</f>
        <v>0</v>
      </c>
      <c r="AX1773" s="99">
        <f>SUMIFS(通讯通路门店!$X:$X,通讯通路门店!$S:$S,$G1773)</f>
        <v>0</v>
      </c>
      <c r="AY1773" s="99">
        <f>SUMIFS(通讯通路门店!$Y:$Y,通讯通路门店!$S:$S,$G1773)</f>
        <v>0</v>
      </c>
      <c r="AZ1773" s="99">
        <f>SUMIFS(通讯通路门店!$AA:$AA,通讯通路门店!$S:$S,$G1773)</f>
        <v>0</v>
      </c>
      <c r="BA1773" s="99">
        <f t="shared" si="138"/>
        <v>0</v>
      </c>
      <c r="BB1773" s="99">
        <f t="shared" si="139"/>
        <v>0</v>
      </c>
      <c r="BC1773" s="99">
        <f>SUMIFS(通讯通路门店!$W:$W,通讯通路门店!$S:$S,$G1773,通讯通路门店!$J:$J,"荣耀体验店")+SUMIFS(通讯通路门店!$W:$W,通讯通路门店!$S:$S,$G1773,通讯通路门店!$J:$J,"荣耀授权专卖店")</f>
        <v>0</v>
      </c>
      <c r="BD1773" s="99">
        <f>SUMIFS(通讯通路门店!$Z:$Z,通讯通路门店!$S:$S,$G1773,通讯通路门店!$J:$J,"VIVO体验店")</f>
        <v>0</v>
      </c>
      <c r="BE1773" s="99">
        <f>SUMIFS(通讯通路门店!$AB:$AB,通讯通路门店!$S:$S,$G1773,通讯通路门店!$J:$J,"OPPO体验店")</f>
        <v>0</v>
      </c>
      <c r="BF1773" s="99">
        <f>SUMIFS(通讯通路门店!$X:$X,通讯通路门店!$S:$S,$G1773,通讯通路门店!$J:$J,"华为授权体验店")+SUMIFS(通讯通路门店!$AA:$AA,通讯通路门店!$S:$S,$G1773,通讯通路门店!$J:$J,"华为堡垒店")</f>
        <v>0</v>
      </c>
      <c r="BG1773" s="99">
        <f>SUMIFS(通讯通路门店!$Y:$Y,通讯通路门店!$S:$S,$G1773,通讯通路门店!$J:$J,"小米体验店")</f>
        <v>0</v>
      </c>
      <c r="BH1773" s="99">
        <f>SUMIFS(通讯通路门店!$AA:$AA,通讯通路门店!$S:$S,$G1773,通讯通路门店!$J:$J,"苹果体验店")</f>
        <v>0</v>
      </c>
      <c r="BI1773" s="99">
        <f>SUMIFS(通讯通路门店!$K:$K,通讯通路门店!$S:$S,$G1773,通讯通路门店!$J:$J,"其他品牌专卖店")</f>
        <v>0</v>
      </c>
      <c r="BJ1773" s="99">
        <f>SUMIFS(通讯通路门店!$AC:$AC,通讯通路门店!$S:$S,$G1773)</f>
        <v>0</v>
      </c>
      <c r="BK1773" s="99">
        <f>SUMIFS(通讯通路门店!$AD:$AD,通讯通路门店!$S:$S,$G1773)</f>
        <v>0</v>
      </c>
      <c r="BL1773" s="99">
        <f>SUMIFS(通讯通路门店!$AE:$AE,通讯通路门店!$S:$S,$G1773)</f>
        <v>0</v>
      </c>
      <c r="BM1773" s="99">
        <f>SUMIFS(通讯通路门店!$AF:$AF,通讯通路门店!$S:$S,$G1773)</f>
        <v>0</v>
      </c>
      <c r="BN1773" s="99">
        <f>SUMIFS(通讯通路门店!$AG:$AG,通讯通路门店!$S:$S,$G1773)</f>
        <v>0</v>
      </c>
      <c r="BO1773" s="99">
        <f>SUMIFS(通讯通路门店!$AH:$AH,通讯通路门店!$S:$S,$G1773)</f>
        <v>0</v>
      </c>
      <c r="BP1773" s="99">
        <f>SUMIFS(通讯通路门店!$AI:$AI,通讯通路门店!$S:$S,$G1773)</f>
        <v>0</v>
      </c>
      <c r="BQ1773" s="83"/>
    </row>
    <row r="1774" spans="1:69">
      <c r="A1774" s="99" t="str">
        <f>IFERROR(_xlfn.XLOOKUP($G1774,通讯通路门店!$S$4:$S$993933,通讯通路门店!$A$4:$A$993933,0,0),"")</f>
        <v>海南省</v>
      </c>
      <c r="B1774" s="99" t="str">
        <f>IFERROR(_xlfn.XLOOKUP($G1774,通讯通路门店!$S$4:$S$993933,通讯通路门店!$B$4:$B$993933,0,0),"")</f>
        <v>昌江黎族自治县</v>
      </c>
      <c r="C1774" s="99" t="str">
        <f>IFERROR(_xlfn.XLOOKUP($G1774,通讯通路门店!$S$4:$S$993933,通讯通路门店!$C$4:$C$993933,0,0),"")</f>
        <v>昌江黎族自治县</v>
      </c>
      <c r="D1774" s="99" t="str">
        <f>IFERROR(_xlfn.XLOOKUP($G1774,通讯通路门店!$S$4:$S$993933,通讯通路门店!$D$4:$D$993933,0,0),"")</f>
        <v>叉河镇</v>
      </c>
      <c r="E1774" s="83"/>
      <c r="F1774" s="83"/>
      <c r="G1774" s="101"/>
      <c r="H1774" s="102">
        <f>IFERROR(_xlfn.XLOOKUP($G1774,通讯通路门店!$S$4:$S$993933,通讯通路门店!$R$4:$R$993933,0,0),"")</f>
        <v>0</v>
      </c>
      <c r="I1774" s="83"/>
      <c r="J1774" s="83"/>
      <c r="K1774" s="83"/>
      <c r="L1774" s="83"/>
      <c r="M1774" s="83"/>
      <c r="N1774" s="83"/>
      <c r="O1774" s="83"/>
      <c r="P1774" s="83"/>
      <c r="Q1774" s="83"/>
      <c r="R1774" s="83"/>
      <c r="S1774" s="83"/>
      <c r="T1774" s="83"/>
      <c r="U1774" s="99">
        <f>COUNTIF(通讯通路门店!$S:$S,$G1774)</f>
        <v>0</v>
      </c>
      <c r="V1774" s="99">
        <f>COUNTIFS(通讯通路门店!$S:$S,$G1774,通讯通路门店!$J:$J,"综合卖场")</f>
        <v>0</v>
      </c>
      <c r="W1774" s="99">
        <f>SUMIFS(通讯通路门店!$AJ:$AJ,通讯通路门店!$S:$S,通讯客户沙盘!$G1774)</f>
        <v>0</v>
      </c>
      <c r="X1774" s="99">
        <f t="shared" si="135"/>
        <v>0</v>
      </c>
      <c r="Y1774" s="99">
        <f>COUNTIFS(通讯通路门店!$S:$S,$G1774,通讯通路门店!$J:$J,"荣耀体验店")+COUNTIFS(通讯通路门店!$S:$S,$G1774,通讯通路门店!$J:$J,"荣耀授权专卖店")</f>
        <v>0</v>
      </c>
      <c r="Z1774" s="99">
        <f>COUNTIFS(通讯通路门店!$S:$S,$G1774,通讯通路门店!$J:$J,"VIVO体验店")</f>
        <v>0</v>
      </c>
      <c r="AA1774" s="99">
        <f>COUNTIFS(通讯通路门店!$S:$S,$G1774,通讯通路门店!$J:$J,"OPPO体验店")</f>
        <v>0</v>
      </c>
      <c r="AB1774" s="99">
        <f>COUNTIFS(通讯通路门店!$S:$S,$G1774,通讯通路门店!$J:$J,"华为授权体验店")+COUNTIFS(通讯通路门店!$S:$S,$G1774,通讯通路门店!$J:$J,"华为堡垒店")</f>
        <v>0</v>
      </c>
      <c r="AC1774" s="99">
        <f>COUNTIFS(通讯通路门店!$S:$S,$G1774,通讯通路门店!$J:$J,"小米体验店")</f>
        <v>0</v>
      </c>
      <c r="AD1774" s="99">
        <f>COUNTIFS(通讯通路门店!$S:$S,$G1774,通讯通路门店!$J:$J,"苹果体验店")</f>
        <v>0</v>
      </c>
      <c r="AE1774" s="99">
        <f>COUNTIFS(通讯通路门店!$S:$S,$G1774,通讯通路门店!$J:$J,"其他品牌专卖店")</f>
        <v>0</v>
      </c>
      <c r="AF1774" s="99">
        <f>SUMIFS(通讯通路门店!$BI:$BI,通讯通路门店!$S:$S,$G1774)</f>
        <v>0</v>
      </c>
      <c r="AG1774" s="99">
        <f>SUMIFS(通讯通路门店!$BH:$BH,通讯通路门店!$S:$S,$G1774)</f>
        <v>0</v>
      </c>
      <c r="AH1774" s="99">
        <f t="shared" si="136"/>
        <v>0</v>
      </c>
      <c r="AI1774" s="99">
        <f>SUMIFS(通讯通路门店!$BB:$BB,通讯通路门店!$S:$S,$G1774)</f>
        <v>0</v>
      </c>
      <c r="AJ1774" s="99">
        <f>SUMIFS(通讯通路门店!$BE:$BE,通讯通路门店!$S:$S,$G1774)</f>
        <v>0</v>
      </c>
      <c r="AK1774" s="99">
        <f>SUMIFS(通讯通路门店!$BG:$BG,通讯通路门店!$S:$S,$G1774)</f>
        <v>0</v>
      </c>
      <c r="AL1774" s="99">
        <f>SUMIFS(通讯通路门店!$BC:$BC,通讯通路门店!$S:$S,$G1774)</f>
        <v>0</v>
      </c>
      <c r="AM1774" s="99">
        <f>SUMIFS(通讯通路门店!$BD:$BD,通讯通路门店!$S:$S,$G1774)</f>
        <v>0</v>
      </c>
      <c r="AN1774" s="99">
        <f>SUMIFS(通讯通路门店!$BF:$BF,通讯通路门店!$S:$S,$G1774)</f>
        <v>0</v>
      </c>
      <c r="AO1774" s="99">
        <f t="shared" si="137"/>
        <v>0</v>
      </c>
      <c r="AP1774" s="99">
        <f>SUMIFS(通讯通路门店!$K:$K,通讯通路门店!$S:$S,$G1774)</f>
        <v>0</v>
      </c>
      <c r="AQ1774" s="83"/>
      <c r="AR1774" s="99">
        <f>SUMIFS(通讯通路门店!$T:$T,通讯通路门店!$S:$S,$G1774)</f>
        <v>0</v>
      </c>
      <c r="AS1774" s="99">
        <f>SUMIFS(通讯通路门店!$U:$U,通讯通路门店!$S:$S,$G1774)</f>
        <v>0</v>
      </c>
      <c r="AT1774" s="99">
        <f>SUMIFS(通讯通路门店!$V:$V,通讯通路门店!$S:$S,$G1774)</f>
        <v>0</v>
      </c>
      <c r="AU1774" s="99">
        <f>SUMIFS(通讯通路门店!$W:$W,通讯通路门店!$S:$S,$G1774)</f>
        <v>0</v>
      </c>
      <c r="AV1774" s="99">
        <f>SUMIFS(通讯通路门店!$Z:$Z,通讯通路门店!$S:$S,$G1774)</f>
        <v>0</v>
      </c>
      <c r="AW1774" s="99">
        <f>SUMIFS(通讯通路门店!$AB:$AB,通讯通路门店!$S:$S,$G1774)</f>
        <v>0</v>
      </c>
      <c r="AX1774" s="99">
        <f>SUMIFS(通讯通路门店!$X:$X,通讯通路门店!$S:$S,$G1774)</f>
        <v>0</v>
      </c>
      <c r="AY1774" s="99">
        <f>SUMIFS(通讯通路门店!$Y:$Y,通讯通路门店!$S:$S,$G1774)</f>
        <v>0</v>
      </c>
      <c r="AZ1774" s="99">
        <f>SUMIFS(通讯通路门店!$AA:$AA,通讯通路门店!$S:$S,$G1774)</f>
        <v>0</v>
      </c>
      <c r="BA1774" s="99">
        <f t="shared" si="138"/>
        <v>0</v>
      </c>
      <c r="BB1774" s="99">
        <f t="shared" si="139"/>
        <v>0</v>
      </c>
      <c r="BC1774" s="99">
        <f>SUMIFS(通讯通路门店!$W:$W,通讯通路门店!$S:$S,$G1774,通讯通路门店!$J:$J,"荣耀体验店")+SUMIFS(通讯通路门店!$W:$W,通讯通路门店!$S:$S,$G1774,通讯通路门店!$J:$J,"荣耀授权专卖店")</f>
        <v>0</v>
      </c>
      <c r="BD1774" s="99">
        <f>SUMIFS(通讯通路门店!$Z:$Z,通讯通路门店!$S:$S,$G1774,通讯通路门店!$J:$J,"VIVO体验店")</f>
        <v>0</v>
      </c>
      <c r="BE1774" s="99">
        <f>SUMIFS(通讯通路门店!$AB:$AB,通讯通路门店!$S:$S,$G1774,通讯通路门店!$J:$J,"OPPO体验店")</f>
        <v>0</v>
      </c>
      <c r="BF1774" s="99">
        <f>SUMIFS(通讯通路门店!$X:$X,通讯通路门店!$S:$S,$G1774,通讯通路门店!$J:$J,"华为授权体验店")+SUMIFS(通讯通路门店!$AA:$AA,通讯通路门店!$S:$S,$G1774,通讯通路门店!$J:$J,"华为堡垒店")</f>
        <v>0</v>
      </c>
      <c r="BG1774" s="99">
        <f>SUMIFS(通讯通路门店!$Y:$Y,通讯通路门店!$S:$S,$G1774,通讯通路门店!$J:$J,"小米体验店")</f>
        <v>0</v>
      </c>
      <c r="BH1774" s="99">
        <f>SUMIFS(通讯通路门店!$AA:$AA,通讯通路门店!$S:$S,$G1774,通讯通路门店!$J:$J,"苹果体验店")</f>
        <v>0</v>
      </c>
      <c r="BI1774" s="99">
        <f>SUMIFS(通讯通路门店!$K:$K,通讯通路门店!$S:$S,$G1774,通讯通路门店!$J:$J,"其他品牌专卖店")</f>
        <v>0</v>
      </c>
      <c r="BJ1774" s="99">
        <f>SUMIFS(通讯通路门店!$AC:$AC,通讯通路门店!$S:$S,$G1774)</f>
        <v>0</v>
      </c>
      <c r="BK1774" s="99">
        <f>SUMIFS(通讯通路门店!$AD:$AD,通讯通路门店!$S:$S,$G1774)</f>
        <v>0</v>
      </c>
      <c r="BL1774" s="99">
        <f>SUMIFS(通讯通路门店!$AE:$AE,通讯通路门店!$S:$S,$G1774)</f>
        <v>0</v>
      </c>
      <c r="BM1774" s="99">
        <f>SUMIFS(通讯通路门店!$AF:$AF,通讯通路门店!$S:$S,$G1774)</f>
        <v>0</v>
      </c>
      <c r="BN1774" s="99">
        <f>SUMIFS(通讯通路门店!$AG:$AG,通讯通路门店!$S:$S,$G1774)</f>
        <v>0</v>
      </c>
      <c r="BO1774" s="99">
        <f>SUMIFS(通讯通路门店!$AH:$AH,通讯通路门店!$S:$S,$G1774)</f>
        <v>0</v>
      </c>
      <c r="BP1774" s="99">
        <f>SUMIFS(通讯通路门店!$AI:$AI,通讯通路门店!$S:$S,$G1774)</f>
        <v>0</v>
      </c>
      <c r="BQ1774" s="83"/>
    </row>
    <row r="1775" spans="1:69">
      <c r="A1775" s="99" t="str">
        <f>IFERROR(_xlfn.XLOOKUP($G1775,通讯通路门店!$S$4:$S$993933,通讯通路门店!$A$4:$A$993933,0,0),"")</f>
        <v>海南省</v>
      </c>
      <c r="B1775" s="99" t="str">
        <f>IFERROR(_xlfn.XLOOKUP($G1775,通讯通路门店!$S$4:$S$993933,通讯通路门店!$B$4:$B$993933,0,0),"")</f>
        <v>昌江黎族自治县</v>
      </c>
      <c r="C1775" s="99" t="str">
        <f>IFERROR(_xlfn.XLOOKUP($G1775,通讯通路门店!$S$4:$S$993933,通讯通路门店!$C$4:$C$993933,0,0),"")</f>
        <v>昌江黎族自治县</v>
      </c>
      <c r="D1775" s="99" t="str">
        <f>IFERROR(_xlfn.XLOOKUP($G1775,通讯通路门店!$S$4:$S$993933,通讯通路门店!$D$4:$D$993933,0,0),"")</f>
        <v>叉河镇</v>
      </c>
      <c r="E1775" s="83"/>
      <c r="F1775" s="83"/>
      <c r="G1775" s="101"/>
      <c r="H1775" s="102">
        <f>IFERROR(_xlfn.XLOOKUP($G1775,通讯通路门店!$S$4:$S$993933,通讯通路门店!$R$4:$R$993933,0,0),"")</f>
        <v>0</v>
      </c>
      <c r="I1775" s="83"/>
      <c r="J1775" s="83"/>
      <c r="K1775" s="83"/>
      <c r="L1775" s="83"/>
      <c r="M1775" s="83"/>
      <c r="N1775" s="83"/>
      <c r="O1775" s="83"/>
      <c r="P1775" s="83"/>
      <c r="Q1775" s="83"/>
      <c r="R1775" s="83"/>
      <c r="S1775" s="83"/>
      <c r="T1775" s="83"/>
      <c r="U1775" s="99">
        <f>COUNTIF(通讯通路门店!$S:$S,$G1775)</f>
        <v>0</v>
      </c>
      <c r="V1775" s="99">
        <f>COUNTIFS(通讯通路门店!$S:$S,$G1775,通讯通路门店!$J:$J,"综合卖场")</f>
        <v>0</v>
      </c>
      <c r="W1775" s="99">
        <f>SUMIFS(通讯通路门店!$AJ:$AJ,通讯通路门店!$S:$S,通讯客户沙盘!$G1775)</f>
        <v>0</v>
      </c>
      <c r="X1775" s="99">
        <f t="shared" si="135"/>
        <v>0</v>
      </c>
      <c r="Y1775" s="99">
        <f>COUNTIFS(通讯通路门店!$S:$S,$G1775,通讯通路门店!$J:$J,"荣耀体验店")+COUNTIFS(通讯通路门店!$S:$S,$G1775,通讯通路门店!$J:$J,"荣耀授权专卖店")</f>
        <v>0</v>
      </c>
      <c r="Z1775" s="99">
        <f>COUNTIFS(通讯通路门店!$S:$S,$G1775,通讯通路门店!$J:$J,"VIVO体验店")</f>
        <v>0</v>
      </c>
      <c r="AA1775" s="99">
        <f>COUNTIFS(通讯通路门店!$S:$S,$G1775,通讯通路门店!$J:$J,"OPPO体验店")</f>
        <v>0</v>
      </c>
      <c r="AB1775" s="99">
        <f>COUNTIFS(通讯通路门店!$S:$S,$G1775,通讯通路门店!$J:$J,"华为授权体验店")+COUNTIFS(通讯通路门店!$S:$S,$G1775,通讯通路门店!$J:$J,"华为堡垒店")</f>
        <v>0</v>
      </c>
      <c r="AC1775" s="99">
        <f>COUNTIFS(通讯通路门店!$S:$S,$G1775,通讯通路门店!$J:$J,"小米体验店")</f>
        <v>0</v>
      </c>
      <c r="AD1775" s="99">
        <f>COUNTIFS(通讯通路门店!$S:$S,$G1775,通讯通路门店!$J:$J,"苹果体验店")</f>
        <v>0</v>
      </c>
      <c r="AE1775" s="99">
        <f>COUNTIFS(通讯通路门店!$S:$S,$G1775,通讯通路门店!$J:$J,"其他品牌专卖店")</f>
        <v>0</v>
      </c>
      <c r="AF1775" s="99">
        <f>SUMIFS(通讯通路门店!$BI:$BI,通讯通路门店!$S:$S,$G1775)</f>
        <v>0</v>
      </c>
      <c r="AG1775" s="99">
        <f>SUMIFS(通讯通路门店!$BH:$BH,通讯通路门店!$S:$S,$G1775)</f>
        <v>0</v>
      </c>
      <c r="AH1775" s="99">
        <f t="shared" si="136"/>
        <v>0</v>
      </c>
      <c r="AI1775" s="99">
        <f>SUMIFS(通讯通路门店!$BB:$BB,通讯通路门店!$S:$S,$G1775)</f>
        <v>0</v>
      </c>
      <c r="AJ1775" s="99">
        <f>SUMIFS(通讯通路门店!$BE:$BE,通讯通路门店!$S:$S,$G1775)</f>
        <v>0</v>
      </c>
      <c r="AK1775" s="99">
        <f>SUMIFS(通讯通路门店!$BG:$BG,通讯通路门店!$S:$S,$G1775)</f>
        <v>0</v>
      </c>
      <c r="AL1775" s="99">
        <f>SUMIFS(通讯通路门店!$BC:$BC,通讯通路门店!$S:$S,$G1775)</f>
        <v>0</v>
      </c>
      <c r="AM1775" s="99">
        <f>SUMIFS(通讯通路门店!$BD:$BD,通讯通路门店!$S:$S,$G1775)</f>
        <v>0</v>
      </c>
      <c r="AN1775" s="99">
        <f>SUMIFS(通讯通路门店!$BF:$BF,通讯通路门店!$S:$S,$G1775)</f>
        <v>0</v>
      </c>
      <c r="AO1775" s="99">
        <f t="shared" si="137"/>
        <v>0</v>
      </c>
      <c r="AP1775" s="99">
        <f>SUMIFS(通讯通路门店!$K:$K,通讯通路门店!$S:$S,$G1775)</f>
        <v>0</v>
      </c>
      <c r="AQ1775" s="83"/>
      <c r="AR1775" s="99">
        <f>SUMIFS(通讯通路门店!$T:$T,通讯通路门店!$S:$S,$G1775)</f>
        <v>0</v>
      </c>
      <c r="AS1775" s="99">
        <f>SUMIFS(通讯通路门店!$U:$U,通讯通路门店!$S:$S,$G1775)</f>
        <v>0</v>
      </c>
      <c r="AT1775" s="99">
        <f>SUMIFS(通讯通路门店!$V:$V,通讯通路门店!$S:$S,$G1775)</f>
        <v>0</v>
      </c>
      <c r="AU1775" s="99">
        <f>SUMIFS(通讯通路门店!$W:$W,通讯通路门店!$S:$S,$G1775)</f>
        <v>0</v>
      </c>
      <c r="AV1775" s="99">
        <f>SUMIFS(通讯通路门店!$Z:$Z,通讯通路门店!$S:$S,$G1775)</f>
        <v>0</v>
      </c>
      <c r="AW1775" s="99">
        <f>SUMIFS(通讯通路门店!$AB:$AB,通讯通路门店!$S:$S,$G1775)</f>
        <v>0</v>
      </c>
      <c r="AX1775" s="99">
        <f>SUMIFS(通讯通路门店!$X:$X,通讯通路门店!$S:$S,$G1775)</f>
        <v>0</v>
      </c>
      <c r="AY1775" s="99">
        <f>SUMIFS(通讯通路门店!$Y:$Y,通讯通路门店!$S:$S,$G1775)</f>
        <v>0</v>
      </c>
      <c r="AZ1775" s="99">
        <f>SUMIFS(通讯通路门店!$AA:$AA,通讯通路门店!$S:$S,$G1775)</f>
        <v>0</v>
      </c>
      <c r="BA1775" s="99">
        <f t="shared" si="138"/>
        <v>0</v>
      </c>
      <c r="BB1775" s="99">
        <f t="shared" si="139"/>
        <v>0</v>
      </c>
      <c r="BC1775" s="99">
        <f>SUMIFS(通讯通路门店!$W:$W,通讯通路门店!$S:$S,$G1775,通讯通路门店!$J:$J,"荣耀体验店")+SUMIFS(通讯通路门店!$W:$W,通讯通路门店!$S:$S,$G1775,通讯通路门店!$J:$J,"荣耀授权专卖店")</f>
        <v>0</v>
      </c>
      <c r="BD1775" s="99">
        <f>SUMIFS(通讯通路门店!$Z:$Z,通讯通路门店!$S:$S,$G1775,通讯通路门店!$J:$J,"VIVO体验店")</f>
        <v>0</v>
      </c>
      <c r="BE1775" s="99">
        <f>SUMIFS(通讯通路门店!$AB:$AB,通讯通路门店!$S:$S,$G1775,通讯通路门店!$J:$J,"OPPO体验店")</f>
        <v>0</v>
      </c>
      <c r="BF1775" s="99">
        <f>SUMIFS(通讯通路门店!$X:$X,通讯通路门店!$S:$S,$G1775,通讯通路门店!$J:$J,"华为授权体验店")+SUMIFS(通讯通路门店!$AA:$AA,通讯通路门店!$S:$S,$G1775,通讯通路门店!$J:$J,"华为堡垒店")</f>
        <v>0</v>
      </c>
      <c r="BG1775" s="99">
        <f>SUMIFS(通讯通路门店!$Y:$Y,通讯通路门店!$S:$S,$G1775,通讯通路门店!$J:$J,"小米体验店")</f>
        <v>0</v>
      </c>
      <c r="BH1775" s="99">
        <f>SUMIFS(通讯通路门店!$AA:$AA,通讯通路门店!$S:$S,$G1775,通讯通路门店!$J:$J,"苹果体验店")</f>
        <v>0</v>
      </c>
      <c r="BI1775" s="99">
        <f>SUMIFS(通讯通路门店!$K:$K,通讯通路门店!$S:$S,$G1775,通讯通路门店!$J:$J,"其他品牌专卖店")</f>
        <v>0</v>
      </c>
      <c r="BJ1775" s="99">
        <f>SUMIFS(通讯通路门店!$AC:$AC,通讯通路门店!$S:$S,$G1775)</f>
        <v>0</v>
      </c>
      <c r="BK1775" s="99">
        <f>SUMIFS(通讯通路门店!$AD:$AD,通讯通路门店!$S:$S,$G1775)</f>
        <v>0</v>
      </c>
      <c r="BL1775" s="99">
        <f>SUMIFS(通讯通路门店!$AE:$AE,通讯通路门店!$S:$S,$G1775)</f>
        <v>0</v>
      </c>
      <c r="BM1775" s="99">
        <f>SUMIFS(通讯通路门店!$AF:$AF,通讯通路门店!$S:$S,$G1775)</f>
        <v>0</v>
      </c>
      <c r="BN1775" s="99">
        <f>SUMIFS(通讯通路门店!$AG:$AG,通讯通路门店!$S:$S,$G1775)</f>
        <v>0</v>
      </c>
      <c r="BO1775" s="99">
        <f>SUMIFS(通讯通路门店!$AH:$AH,通讯通路门店!$S:$S,$G1775)</f>
        <v>0</v>
      </c>
      <c r="BP1775" s="99">
        <f>SUMIFS(通讯通路门店!$AI:$AI,通讯通路门店!$S:$S,$G1775)</f>
        <v>0</v>
      </c>
      <c r="BQ1775" s="83"/>
    </row>
    <row r="1776" spans="1:69">
      <c r="A1776" s="99" t="str">
        <f>IFERROR(_xlfn.XLOOKUP($G1776,通讯通路门店!$S$4:$S$993933,通讯通路门店!$A$4:$A$993933,0,0),"")</f>
        <v>海南省</v>
      </c>
      <c r="B1776" s="99" t="str">
        <f>IFERROR(_xlfn.XLOOKUP($G1776,通讯通路门店!$S$4:$S$993933,通讯通路门店!$B$4:$B$993933,0,0),"")</f>
        <v>昌江黎族自治县</v>
      </c>
      <c r="C1776" s="99" t="str">
        <f>IFERROR(_xlfn.XLOOKUP($G1776,通讯通路门店!$S$4:$S$993933,通讯通路门店!$C$4:$C$993933,0,0),"")</f>
        <v>昌江黎族自治县</v>
      </c>
      <c r="D1776" s="99" t="str">
        <f>IFERROR(_xlfn.XLOOKUP($G1776,通讯通路门店!$S$4:$S$993933,通讯通路门店!$D$4:$D$993933,0,0),"")</f>
        <v>叉河镇</v>
      </c>
      <c r="E1776" s="83"/>
      <c r="F1776" s="83"/>
      <c r="G1776" s="101"/>
      <c r="H1776" s="102">
        <f>IFERROR(_xlfn.XLOOKUP($G1776,通讯通路门店!$S$4:$S$993933,通讯通路门店!$R$4:$R$993933,0,0),"")</f>
        <v>0</v>
      </c>
      <c r="I1776" s="83"/>
      <c r="J1776" s="83"/>
      <c r="K1776" s="83"/>
      <c r="L1776" s="83"/>
      <c r="M1776" s="83"/>
      <c r="N1776" s="83"/>
      <c r="O1776" s="83"/>
      <c r="P1776" s="83"/>
      <c r="Q1776" s="83"/>
      <c r="R1776" s="83"/>
      <c r="S1776" s="83"/>
      <c r="T1776" s="83"/>
      <c r="U1776" s="99">
        <f>COUNTIF(通讯通路门店!$S:$S,$G1776)</f>
        <v>0</v>
      </c>
      <c r="V1776" s="99">
        <f>COUNTIFS(通讯通路门店!$S:$S,$G1776,通讯通路门店!$J:$J,"综合卖场")</f>
        <v>0</v>
      </c>
      <c r="W1776" s="99">
        <f>SUMIFS(通讯通路门店!$AJ:$AJ,通讯通路门店!$S:$S,通讯客户沙盘!$G1776)</f>
        <v>0</v>
      </c>
      <c r="X1776" s="99">
        <f t="shared" si="135"/>
        <v>0</v>
      </c>
      <c r="Y1776" s="99">
        <f>COUNTIFS(通讯通路门店!$S:$S,$G1776,通讯通路门店!$J:$J,"荣耀体验店")+COUNTIFS(通讯通路门店!$S:$S,$G1776,通讯通路门店!$J:$J,"荣耀授权专卖店")</f>
        <v>0</v>
      </c>
      <c r="Z1776" s="99">
        <f>COUNTIFS(通讯通路门店!$S:$S,$G1776,通讯通路门店!$J:$J,"VIVO体验店")</f>
        <v>0</v>
      </c>
      <c r="AA1776" s="99">
        <f>COUNTIFS(通讯通路门店!$S:$S,$G1776,通讯通路门店!$J:$J,"OPPO体验店")</f>
        <v>0</v>
      </c>
      <c r="AB1776" s="99">
        <f>COUNTIFS(通讯通路门店!$S:$S,$G1776,通讯通路门店!$J:$J,"华为授权体验店")+COUNTIFS(通讯通路门店!$S:$S,$G1776,通讯通路门店!$J:$J,"华为堡垒店")</f>
        <v>0</v>
      </c>
      <c r="AC1776" s="99">
        <f>COUNTIFS(通讯通路门店!$S:$S,$G1776,通讯通路门店!$J:$J,"小米体验店")</f>
        <v>0</v>
      </c>
      <c r="AD1776" s="99">
        <f>COUNTIFS(通讯通路门店!$S:$S,$G1776,通讯通路门店!$J:$J,"苹果体验店")</f>
        <v>0</v>
      </c>
      <c r="AE1776" s="99">
        <f>COUNTIFS(通讯通路门店!$S:$S,$G1776,通讯通路门店!$J:$J,"其他品牌专卖店")</f>
        <v>0</v>
      </c>
      <c r="AF1776" s="99">
        <f>SUMIFS(通讯通路门店!$BI:$BI,通讯通路门店!$S:$S,$G1776)</f>
        <v>0</v>
      </c>
      <c r="AG1776" s="99">
        <f>SUMIFS(通讯通路门店!$BH:$BH,通讯通路门店!$S:$S,$G1776)</f>
        <v>0</v>
      </c>
      <c r="AH1776" s="99">
        <f t="shared" si="136"/>
        <v>0</v>
      </c>
      <c r="AI1776" s="99">
        <f>SUMIFS(通讯通路门店!$BB:$BB,通讯通路门店!$S:$S,$G1776)</f>
        <v>0</v>
      </c>
      <c r="AJ1776" s="99">
        <f>SUMIFS(通讯通路门店!$BE:$BE,通讯通路门店!$S:$S,$G1776)</f>
        <v>0</v>
      </c>
      <c r="AK1776" s="99">
        <f>SUMIFS(通讯通路门店!$BG:$BG,通讯通路门店!$S:$S,$G1776)</f>
        <v>0</v>
      </c>
      <c r="AL1776" s="99">
        <f>SUMIFS(通讯通路门店!$BC:$BC,通讯通路门店!$S:$S,$G1776)</f>
        <v>0</v>
      </c>
      <c r="AM1776" s="99">
        <f>SUMIFS(通讯通路门店!$BD:$BD,通讯通路门店!$S:$S,$G1776)</f>
        <v>0</v>
      </c>
      <c r="AN1776" s="99">
        <f>SUMIFS(通讯通路门店!$BF:$BF,通讯通路门店!$S:$S,$G1776)</f>
        <v>0</v>
      </c>
      <c r="AO1776" s="99">
        <f t="shared" si="137"/>
        <v>0</v>
      </c>
      <c r="AP1776" s="99">
        <f>SUMIFS(通讯通路门店!$K:$K,通讯通路门店!$S:$S,$G1776)</f>
        <v>0</v>
      </c>
      <c r="AQ1776" s="83"/>
      <c r="AR1776" s="99">
        <f>SUMIFS(通讯通路门店!$T:$T,通讯通路门店!$S:$S,$G1776)</f>
        <v>0</v>
      </c>
      <c r="AS1776" s="99">
        <f>SUMIFS(通讯通路门店!$U:$U,通讯通路门店!$S:$S,$G1776)</f>
        <v>0</v>
      </c>
      <c r="AT1776" s="99">
        <f>SUMIFS(通讯通路门店!$V:$V,通讯通路门店!$S:$S,$G1776)</f>
        <v>0</v>
      </c>
      <c r="AU1776" s="99">
        <f>SUMIFS(通讯通路门店!$W:$W,通讯通路门店!$S:$S,$G1776)</f>
        <v>0</v>
      </c>
      <c r="AV1776" s="99">
        <f>SUMIFS(通讯通路门店!$Z:$Z,通讯通路门店!$S:$S,$G1776)</f>
        <v>0</v>
      </c>
      <c r="AW1776" s="99">
        <f>SUMIFS(通讯通路门店!$AB:$AB,通讯通路门店!$S:$S,$G1776)</f>
        <v>0</v>
      </c>
      <c r="AX1776" s="99">
        <f>SUMIFS(通讯通路门店!$X:$X,通讯通路门店!$S:$S,$G1776)</f>
        <v>0</v>
      </c>
      <c r="AY1776" s="99">
        <f>SUMIFS(通讯通路门店!$Y:$Y,通讯通路门店!$S:$S,$G1776)</f>
        <v>0</v>
      </c>
      <c r="AZ1776" s="99">
        <f>SUMIFS(通讯通路门店!$AA:$AA,通讯通路门店!$S:$S,$G1776)</f>
        <v>0</v>
      </c>
      <c r="BA1776" s="99">
        <f t="shared" si="138"/>
        <v>0</v>
      </c>
      <c r="BB1776" s="99">
        <f t="shared" si="139"/>
        <v>0</v>
      </c>
      <c r="BC1776" s="99">
        <f>SUMIFS(通讯通路门店!$W:$W,通讯通路门店!$S:$S,$G1776,通讯通路门店!$J:$J,"荣耀体验店")+SUMIFS(通讯通路门店!$W:$W,通讯通路门店!$S:$S,$G1776,通讯通路门店!$J:$J,"荣耀授权专卖店")</f>
        <v>0</v>
      </c>
      <c r="BD1776" s="99">
        <f>SUMIFS(通讯通路门店!$Z:$Z,通讯通路门店!$S:$S,$G1776,通讯通路门店!$J:$J,"VIVO体验店")</f>
        <v>0</v>
      </c>
      <c r="BE1776" s="99">
        <f>SUMIFS(通讯通路门店!$AB:$AB,通讯通路门店!$S:$S,$G1776,通讯通路门店!$J:$J,"OPPO体验店")</f>
        <v>0</v>
      </c>
      <c r="BF1776" s="99">
        <f>SUMIFS(通讯通路门店!$X:$X,通讯通路门店!$S:$S,$G1776,通讯通路门店!$J:$J,"华为授权体验店")+SUMIFS(通讯通路门店!$AA:$AA,通讯通路门店!$S:$S,$G1776,通讯通路门店!$J:$J,"华为堡垒店")</f>
        <v>0</v>
      </c>
      <c r="BG1776" s="99">
        <f>SUMIFS(通讯通路门店!$Y:$Y,通讯通路门店!$S:$S,$G1776,通讯通路门店!$J:$J,"小米体验店")</f>
        <v>0</v>
      </c>
      <c r="BH1776" s="99">
        <f>SUMIFS(通讯通路门店!$AA:$AA,通讯通路门店!$S:$S,$G1776,通讯通路门店!$J:$J,"苹果体验店")</f>
        <v>0</v>
      </c>
      <c r="BI1776" s="99">
        <f>SUMIFS(通讯通路门店!$K:$K,通讯通路门店!$S:$S,$G1776,通讯通路门店!$J:$J,"其他品牌专卖店")</f>
        <v>0</v>
      </c>
      <c r="BJ1776" s="99">
        <f>SUMIFS(通讯通路门店!$AC:$AC,通讯通路门店!$S:$S,$G1776)</f>
        <v>0</v>
      </c>
      <c r="BK1776" s="99">
        <f>SUMIFS(通讯通路门店!$AD:$AD,通讯通路门店!$S:$S,$G1776)</f>
        <v>0</v>
      </c>
      <c r="BL1776" s="99">
        <f>SUMIFS(通讯通路门店!$AE:$AE,通讯通路门店!$S:$S,$G1776)</f>
        <v>0</v>
      </c>
      <c r="BM1776" s="99">
        <f>SUMIFS(通讯通路门店!$AF:$AF,通讯通路门店!$S:$S,$G1776)</f>
        <v>0</v>
      </c>
      <c r="BN1776" s="99">
        <f>SUMIFS(通讯通路门店!$AG:$AG,通讯通路门店!$S:$S,$G1776)</f>
        <v>0</v>
      </c>
      <c r="BO1776" s="99">
        <f>SUMIFS(通讯通路门店!$AH:$AH,通讯通路门店!$S:$S,$G1776)</f>
        <v>0</v>
      </c>
      <c r="BP1776" s="99">
        <f>SUMIFS(通讯通路门店!$AI:$AI,通讯通路门店!$S:$S,$G1776)</f>
        <v>0</v>
      </c>
      <c r="BQ1776" s="83"/>
    </row>
    <row r="1777" spans="1:69">
      <c r="A1777" s="99" t="str">
        <f>IFERROR(_xlfn.XLOOKUP($G1777,通讯通路门店!$S$4:$S$993933,通讯通路门店!$A$4:$A$993933,0,0),"")</f>
        <v>海南省</v>
      </c>
      <c r="B1777" s="99" t="str">
        <f>IFERROR(_xlfn.XLOOKUP($G1777,通讯通路门店!$S$4:$S$993933,通讯通路门店!$B$4:$B$993933,0,0),"")</f>
        <v>昌江黎族自治县</v>
      </c>
      <c r="C1777" s="99" t="str">
        <f>IFERROR(_xlfn.XLOOKUP($G1777,通讯通路门店!$S$4:$S$993933,通讯通路门店!$C$4:$C$993933,0,0),"")</f>
        <v>昌江黎族自治县</v>
      </c>
      <c r="D1777" s="99" t="str">
        <f>IFERROR(_xlfn.XLOOKUP($G1777,通讯通路门店!$S$4:$S$993933,通讯通路门店!$D$4:$D$993933,0,0),"")</f>
        <v>叉河镇</v>
      </c>
      <c r="E1777" s="83"/>
      <c r="F1777" s="83"/>
      <c r="G1777" s="101"/>
      <c r="H1777" s="102">
        <f>IFERROR(_xlfn.XLOOKUP($G1777,通讯通路门店!$S$4:$S$993933,通讯通路门店!$R$4:$R$993933,0,0),"")</f>
        <v>0</v>
      </c>
      <c r="I1777" s="83"/>
      <c r="J1777" s="83"/>
      <c r="K1777" s="83"/>
      <c r="L1777" s="83"/>
      <c r="M1777" s="83"/>
      <c r="N1777" s="83"/>
      <c r="O1777" s="83"/>
      <c r="P1777" s="83"/>
      <c r="Q1777" s="83"/>
      <c r="R1777" s="83"/>
      <c r="S1777" s="83"/>
      <c r="T1777" s="83"/>
      <c r="U1777" s="99">
        <f>COUNTIF(通讯通路门店!$S:$S,$G1777)</f>
        <v>0</v>
      </c>
      <c r="V1777" s="99">
        <f>COUNTIFS(通讯通路门店!$S:$S,$G1777,通讯通路门店!$J:$J,"综合卖场")</f>
        <v>0</v>
      </c>
      <c r="W1777" s="99">
        <f>SUMIFS(通讯通路门店!$AJ:$AJ,通讯通路门店!$S:$S,通讯客户沙盘!$G1777)</f>
        <v>0</v>
      </c>
      <c r="X1777" s="99">
        <f t="shared" si="135"/>
        <v>0</v>
      </c>
      <c r="Y1777" s="99">
        <f>COUNTIFS(通讯通路门店!$S:$S,$G1777,通讯通路门店!$J:$J,"荣耀体验店")+COUNTIFS(通讯通路门店!$S:$S,$G1777,通讯通路门店!$J:$J,"荣耀授权专卖店")</f>
        <v>0</v>
      </c>
      <c r="Z1777" s="99">
        <f>COUNTIFS(通讯通路门店!$S:$S,$G1777,通讯通路门店!$J:$J,"VIVO体验店")</f>
        <v>0</v>
      </c>
      <c r="AA1777" s="99">
        <f>COUNTIFS(通讯通路门店!$S:$S,$G1777,通讯通路门店!$J:$J,"OPPO体验店")</f>
        <v>0</v>
      </c>
      <c r="AB1777" s="99">
        <f>COUNTIFS(通讯通路门店!$S:$S,$G1777,通讯通路门店!$J:$J,"华为授权体验店")+COUNTIFS(通讯通路门店!$S:$S,$G1777,通讯通路门店!$J:$J,"华为堡垒店")</f>
        <v>0</v>
      </c>
      <c r="AC1777" s="99">
        <f>COUNTIFS(通讯通路门店!$S:$S,$G1777,通讯通路门店!$J:$J,"小米体验店")</f>
        <v>0</v>
      </c>
      <c r="AD1777" s="99">
        <f>COUNTIFS(通讯通路门店!$S:$S,$G1777,通讯通路门店!$J:$J,"苹果体验店")</f>
        <v>0</v>
      </c>
      <c r="AE1777" s="99">
        <f>COUNTIFS(通讯通路门店!$S:$S,$G1777,通讯通路门店!$J:$J,"其他品牌专卖店")</f>
        <v>0</v>
      </c>
      <c r="AF1777" s="99">
        <f>SUMIFS(通讯通路门店!$BI:$BI,通讯通路门店!$S:$S,$G1777)</f>
        <v>0</v>
      </c>
      <c r="AG1777" s="99">
        <f>SUMIFS(通讯通路门店!$BH:$BH,通讯通路门店!$S:$S,$G1777)</f>
        <v>0</v>
      </c>
      <c r="AH1777" s="99">
        <f t="shared" si="136"/>
        <v>0</v>
      </c>
      <c r="AI1777" s="99">
        <f>SUMIFS(通讯通路门店!$BB:$BB,通讯通路门店!$S:$S,$G1777)</f>
        <v>0</v>
      </c>
      <c r="AJ1777" s="99">
        <f>SUMIFS(通讯通路门店!$BE:$BE,通讯通路门店!$S:$S,$G1777)</f>
        <v>0</v>
      </c>
      <c r="AK1777" s="99">
        <f>SUMIFS(通讯通路门店!$BG:$BG,通讯通路门店!$S:$S,$G1777)</f>
        <v>0</v>
      </c>
      <c r="AL1777" s="99">
        <f>SUMIFS(通讯通路门店!$BC:$BC,通讯通路门店!$S:$S,$G1777)</f>
        <v>0</v>
      </c>
      <c r="AM1777" s="99">
        <f>SUMIFS(通讯通路门店!$BD:$BD,通讯通路门店!$S:$S,$G1777)</f>
        <v>0</v>
      </c>
      <c r="AN1777" s="99">
        <f>SUMIFS(通讯通路门店!$BF:$BF,通讯通路门店!$S:$S,$G1777)</f>
        <v>0</v>
      </c>
      <c r="AO1777" s="99">
        <f t="shared" si="137"/>
        <v>0</v>
      </c>
      <c r="AP1777" s="99">
        <f>SUMIFS(通讯通路门店!$K:$K,通讯通路门店!$S:$S,$G1777)</f>
        <v>0</v>
      </c>
      <c r="AQ1777" s="83"/>
      <c r="AR1777" s="99">
        <f>SUMIFS(通讯通路门店!$T:$T,通讯通路门店!$S:$S,$G1777)</f>
        <v>0</v>
      </c>
      <c r="AS1777" s="99">
        <f>SUMIFS(通讯通路门店!$U:$U,通讯通路门店!$S:$S,$G1777)</f>
        <v>0</v>
      </c>
      <c r="AT1777" s="99">
        <f>SUMIFS(通讯通路门店!$V:$V,通讯通路门店!$S:$S,$G1777)</f>
        <v>0</v>
      </c>
      <c r="AU1777" s="99">
        <f>SUMIFS(通讯通路门店!$W:$W,通讯通路门店!$S:$S,$G1777)</f>
        <v>0</v>
      </c>
      <c r="AV1777" s="99">
        <f>SUMIFS(通讯通路门店!$Z:$Z,通讯通路门店!$S:$S,$G1777)</f>
        <v>0</v>
      </c>
      <c r="AW1777" s="99">
        <f>SUMIFS(通讯通路门店!$AB:$AB,通讯通路门店!$S:$S,$G1777)</f>
        <v>0</v>
      </c>
      <c r="AX1777" s="99">
        <f>SUMIFS(通讯通路门店!$X:$X,通讯通路门店!$S:$S,$G1777)</f>
        <v>0</v>
      </c>
      <c r="AY1777" s="99">
        <f>SUMIFS(通讯通路门店!$Y:$Y,通讯通路门店!$S:$S,$G1777)</f>
        <v>0</v>
      </c>
      <c r="AZ1777" s="99">
        <f>SUMIFS(通讯通路门店!$AA:$AA,通讯通路门店!$S:$S,$G1777)</f>
        <v>0</v>
      </c>
      <c r="BA1777" s="99">
        <f t="shared" si="138"/>
        <v>0</v>
      </c>
      <c r="BB1777" s="99">
        <f t="shared" si="139"/>
        <v>0</v>
      </c>
      <c r="BC1777" s="99">
        <f>SUMIFS(通讯通路门店!$W:$W,通讯通路门店!$S:$S,$G1777,通讯通路门店!$J:$J,"荣耀体验店")+SUMIFS(通讯通路门店!$W:$W,通讯通路门店!$S:$S,$G1777,通讯通路门店!$J:$J,"荣耀授权专卖店")</f>
        <v>0</v>
      </c>
      <c r="BD1777" s="99">
        <f>SUMIFS(通讯通路门店!$Z:$Z,通讯通路门店!$S:$S,$G1777,通讯通路门店!$J:$J,"VIVO体验店")</f>
        <v>0</v>
      </c>
      <c r="BE1777" s="99">
        <f>SUMIFS(通讯通路门店!$AB:$AB,通讯通路门店!$S:$S,$G1777,通讯通路门店!$J:$J,"OPPO体验店")</f>
        <v>0</v>
      </c>
      <c r="BF1777" s="99">
        <f>SUMIFS(通讯通路门店!$X:$X,通讯通路门店!$S:$S,$G1777,通讯通路门店!$J:$J,"华为授权体验店")+SUMIFS(通讯通路门店!$AA:$AA,通讯通路门店!$S:$S,$G1777,通讯通路门店!$J:$J,"华为堡垒店")</f>
        <v>0</v>
      </c>
      <c r="BG1777" s="99">
        <f>SUMIFS(通讯通路门店!$Y:$Y,通讯通路门店!$S:$S,$G1777,通讯通路门店!$J:$J,"小米体验店")</f>
        <v>0</v>
      </c>
      <c r="BH1777" s="99">
        <f>SUMIFS(通讯通路门店!$AA:$AA,通讯通路门店!$S:$S,$G1777,通讯通路门店!$J:$J,"苹果体验店")</f>
        <v>0</v>
      </c>
      <c r="BI1777" s="99">
        <f>SUMIFS(通讯通路门店!$K:$K,通讯通路门店!$S:$S,$G1777,通讯通路门店!$J:$J,"其他品牌专卖店")</f>
        <v>0</v>
      </c>
      <c r="BJ1777" s="99">
        <f>SUMIFS(通讯通路门店!$AC:$AC,通讯通路门店!$S:$S,$G1777)</f>
        <v>0</v>
      </c>
      <c r="BK1777" s="99">
        <f>SUMIFS(通讯通路门店!$AD:$AD,通讯通路门店!$S:$S,$G1777)</f>
        <v>0</v>
      </c>
      <c r="BL1777" s="99">
        <f>SUMIFS(通讯通路门店!$AE:$AE,通讯通路门店!$S:$S,$G1777)</f>
        <v>0</v>
      </c>
      <c r="BM1777" s="99">
        <f>SUMIFS(通讯通路门店!$AF:$AF,通讯通路门店!$S:$S,$G1777)</f>
        <v>0</v>
      </c>
      <c r="BN1777" s="99">
        <f>SUMIFS(通讯通路门店!$AG:$AG,通讯通路门店!$S:$S,$G1777)</f>
        <v>0</v>
      </c>
      <c r="BO1777" s="99">
        <f>SUMIFS(通讯通路门店!$AH:$AH,通讯通路门店!$S:$S,$G1777)</f>
        <v>0</v>
      </c>
      <c r="BP1777" s="99">
        <f>SUMIFS(通讯通路门店!$AI:$AI,通讯通路门店!$S:$S,$G1777)</f>
        <v>0</v>
      </c>
      <c r="BQ1777" s="83"/>
    </row>
    <row r="1778" spans="1:69">
      <c r="A1778" s="99" t="str">
        <f>IFERROR(_xlfn.XLOOKUP($G1778,通讯通路门店!$S$4:$S$993933,通讯通路门店!$A$4:$A$993933,0,0),"")</f>
        <v>海南省</v>
      </c>
      <c r="B1778" s="99" t="str">
        <f>IFERROR(_xlfn.XLOOKUP($G1778,通讯通路门店!$S$4:$S$993933,通讯通路门店!$B$4:$B$993933,0,0),"")</f>
        <v>昌江黎族自治县</v>
      </c>
      <c r="C1778" s="99" t="str">
        <f>IFERROR(_xlfn.XLOOKUP($G1778,通讯通路门店!$S$4:$S$993933,通讯通路门店!$C$4:$C$993933,0,0),"")</f>
        <v>昌江黎族自治县</v>
      </c>
      <c r="D1778" s="99" t="str">
        <f>IFERROR(_xlfn.XLOOKUP($G1778,通讯通路门店!$S$4:$S$993933,通讯通路门店!$D$4:$D$993933,0,0),"")</f>
        <v>叉河镇</v>
      </c>
      <c r="E1778" s="83"/>
      <c r="F1778" s="83"/>
      <c r="G1778" s="101"/>
      <c r="H1778" s="102">
        <f>IFERROR(_xlfn.XLOOKUP($G1778,通讯通路门店!$S$4:$S$993933,通讯通路门店!$R$4:$R$993933,0,0),"")</f>
        <v>0</v>
      </c>
      <c r="I1778" s="83"/>
      <c r="J1778" s="83"/>
      <c r="K1778" s="83"/>
      <c r="L1778" s="83"/>
      <c r="M1778" s="83"/>
      <c r="N1778" s="83"/>
      <c r="O1778" s="83"/>
      <c r="P1778" s="83"/>
      <c r="Q1778" s="83"/>
      <c r="R1778" s="83"/>
      <c r="S1778" s="83"/>
      <c r="T1778" s="83"/>
      <c r="U1778" s="99">
        <f>COUNTIF(通讯通路门店!$S:$S,$G1778)</f>
        <v>0</v>
      </c>
      <c r="V1778" s="99">
        <f>COUNTIFS(通讯通路门店!$S:$S,$G1778,通讯通路门店!$J:$J,"综合卖场")</f>
        <v>0</v>
      </c>
      <c r="W1778" s="99">
        <f>SUMIFS(通讯通路门店!$AJ:$AJ,通讯通路门店!$S:$S,通讯客户沙盘!$G1778)</f>
        <v>0</v>
      </c>
      <c r="X1778" s="99">
        <f t="shared" si="135"/>
        <v>0</v>
      </c>
      <c r="Y1778" s="99">
        <f>COUNTIFS(通讯通路门店!$S:$S,$G1778,通讯通路门店!$J:$J,"荣耀体验店")+COUNTIFS(通讯通路门店!$S:$S,$G1778,通讯通路门店!$J:$J,"荣耀授权专卖店")</f>
        <v>0</v>
      </c>
      <c r="Z1778" s="99">
        <f>COUNTIFS(通讯通路门店!$S:$S,$G1778,通讯通路门店!$J:$J,"VIVO体验店")</f>
        <v>0</v>
      </c>
      <c r="AA1778" s="99">
        <f>COUNTIFS(通讯通路门店!$S:$S,$G1778,通讯通路门店!$J:$J,"OPPO体验店")</f>
        <v>0</v>
      </c>
      <c r="AB1778" s="99">
        <f>COUNTIFS(通讯通路门店!$S:$S,$G1778,通讯通路门店!$J:$J,"华为授权体验店")+COUNTIFS(通讯通路门店!$S:$S,$G1778,通讯通路门店!$J:$J,"华为堡垒店")</f>
        <v>0</v>
      </c>
      <c r="AC1778" s="99">
        <f>COUNTIFS(通讯通路门店!$S:$S,$G1778,通讯通路门店!$J:$J,"小米体验店")</f>
        <v>0</v>
      </c>
      <c r="AD1778" s="99">
        <f>COUNTIFS(通讯通路门店!$S:$S,$G1778,通讯通路门店!$J:$J,"苹果体验店")</f>
        <v>0</v>
      </c>
      <c r="AE1778" s="99">
        <f>COUNTIFS(通讯通路门店!$S:$S,$G1778,通讯通路门店!$J:$J,"其他品牌专卖店")</f>
        <v>0</v>
      </c>
      <c r="AF1778" s="99">
        <f>SUMIFS(通讯通路门店!$BI:$BI,通讯通路门店!$S:$S,$G1778)</f>
        <v>0</v>
      </c>
      <c r="AG1778" s="99">
        <f>SUMIFS(通讯通路门店!$BH:$BH,通讯通路门店!$S:$S,$G1778)</f>
        <v>0</v>
      </c>
      <c r="AH1778" s="99">
        <f t="shared" si="136"/>
        <v>0</v>
      </c>
      <c r="AI1778" s="99">
        <f>SUMIFS(通讯通路门店!$BB:$BB,通讯通路门店!$S:$S,$G1778)</f>
        <v>0</v>
      </c>
      <c r="AJ1778" s="99">
        <f>SUMIFS(通讯通路门店!$BE:$BE,通讯通路门店!$S:$S,$G1778)</f>
        <v>0</v>
      </c>
      <c r="AK1778" s="99">
        <f>SUMIFS(通讯通路门店!$BG:$BG,通讯通路门店!$S:$S,$G1778)</f>
        <v>0</v>
      </c>
      <c r="AL1778" s="99">
        <f>SUMIFS(通讯通路门店!$BC:$BC,通讯通路门店!$S:$S,$G1778)</f>
        <v>0</v>
      </c>
      <c r="AM1778" s="99">
        <f>SUMIFS(通讯通路门店!$BD:$BD,通讯通路门店!$S:$S,$G1778)</f>
        <v>0</v>
      </c>
      <c r="AN1778" s="99">
        <f>SUMIFS(通讯通路门店!$BF:$BF,通讯通路门店!$S:$S,$G1778)</f>
        <v>0</v>
      </c>
      <c r="AO1778" s="99">
        <f t="shared" si="137"/>
        <v>0</v>
      </c>
      <c r="AP1778" s="99">
        <f>SUMIFS(通讯通路门店!$K:$K,通讯通路门店!$S:$S,$G1778)</f>
        <v>0</v>
      </c>
      <c r="AQ1778" s="83"/>
      <c r="AR1778" s="99">
        <f>SUMIFS(通讯通路门店!$T:$T,通讯通路门店!$S:$S,$G1778)</f>
        <v>0</v>
      </c>
      <c r="AS1778" s="99">
        <f>SUMIFS(通讯通路门店!$U:$U,通讯通路门店!$S:$S,$G1778)</f>
        <v>0</v>
      </c>
      <c r="AT1778" s="99">
        <f>SUMIFS(通讯通路门店!$V:$V,通讯通路门店!$S:$S,$G1778)</f>
        <v>0</v>
      </c>
      <c r="AU1778" s="99">
        <f>SUMIFS(通讯通路门店!$W:$W,通讯通路门店!$S:$S,$G1778)</f>
        <v>0</v>
      </c>
      <c r="AV1778" s="99">
        <f>SUMIFS(通讯通路门店!$Z:$Z,通讯通路门店!$S:$S,$G1778)</f>
        <v>0</v>
      </c>
      <c r="AW1778" s="99">
        <f>SUMIFS(通讯通路门店!$AB:$AB,通讯通路门店!$S:$S,$G1778)</f>
        <v>0</v>
      </c>
      <c r="AX1778" s="99">
        <f>SUMIFS(通讯通路门店!$X:$X,通讯通路门店!$S:$S,$G1778)</f>
        <v>0</v>
      </c>
      <c r="AY1778" s="99">
        <f>SUMIFS(通讯通路门店!$Y:$Y,通讯通路门店!$S:$S,$G1778)</f>
        <v>0</v>
      </c>
      <c r="AZ1778" s="99">
        <f>SUMIFS(通讯通路门店!$AA:$AA,通讯通路门店!$S:$S,$G1778)</f>
        <v>0</v>
      </c>
      <c r="BA1778" s="99">
        <f t="shared" si="138"/>
        <v>0</v>
      </c>
      <c r="BB1778" s="99">
        <f t="shared" si="139"/>
        <v>0</v>
      </c>
      <c r="BC1778" s="99">
        <f>SUMIFS(通讯通路门店!$W:$W,通讯通路门店!$S:$S,$G1778,通讯通路门店!$J:$J,"荣耀体验店")+SUMIFS(通讯通路门店!$W:$W,通讯通路门店!$S:$S,$G1778,通讯通路门店!$J:$J,"荣耀授权专卖店")</f>
        <v>0</v>
      </c>
      <c r="BD1778" s="99">
        <f>SUMIFS(通讯通路门店!$Z:$Z,通讯通路门店!$S:$S,$G1778,通讯通路门店!$J:$J,"VIVO体验店")</f>
        <v>0</v>
      </c>
      <c r="BE1778" s="99">
        <f>SUMIFS(通讯通路门店!$AB:$AB,通讯通路门店!$S:$S,$G1778,通讯通路门店!$J:$J,"OPPO体验店")</f>
        <v>0</v>
      </c>
      <c r="BF1778" s="99">
        <f>SUMIFS(通讯通路门店!$X:$X,通讯通路门店!$S:$S,$G1778,通讯通路门店!$J:$J,"华为授权体验店")+SUMIFS(通讯通路门店!$AA:$AA,通讯通路门店!$S:$S,$G1778,通讯通路门店!$J:$J,"华为堡垒店")</f>
        <v>0</v>
      </c>
      <c r="BG1778" s="99">
        <f>SUMIFS(通讯通路门店!$Y:$Y,通讯通路门店!$S:$S,$G1778,通讯通路门店!$J:$J,"小米体验店")</f>
        <v>0</v>
      </c>
      <c r="BH1778" s="99">
        <f>SUMIFS(通讯通路门店!$AA:$AA,通讯通路门店!$S:$S,$G1778,通讯通路门店!$J:$J,"苹果体验店")</f>
        <v>0</v>
      </c>
      <c r="BI1778" s="99">
        <f>SUMIFS(通讯通路门店!$K:$K,通讯通路门店!$S:$S,$G1778,通讯通路门店!$J:$J,"其他品牌专卖店")</f>
        <v>0</v>
      </c>
      <c r="BJ1778" s="99">
        <f>SUMIFS(通讯通路门店!$AC:$AC,通讯通路门店!$S:$S,$G1778)</f>
        <v>0</v>
      </c>
      <c r="BK1778" s="99">
        <f>SUMIFS(通讯通路门店!$AD:$AD,通讯通路门店!$S:$S,$G1778)</f>
        <v>0</v>
      </c>
      <c r="BL1778" s="99">
        <f>SUMIFS(通讯通路门店!$AE:$AE,通讯通路门店!$S:$S,$G1778)</f>
        <v>0</v>
      </c>
      <c r="BM1778" s="99">
        <f>SUMIFS(通讯通路门店!$AF:$AF,通讯通路门店!$S:$S,$G1778)</f>
        <v>0</v>
      </c>
      <c r="BN1778" s="99">
        <f>SUMIFS(通讯通路门店!$AG:$AG,通讯通路门店!$S:$S,$G1778)</f>
        <v>0</v>
      </c>
      <c r="BO1778" s="99">
        <f>SUMIFS(通讯通路门店!$AH:$AH,通讯通路门店!$S:$S,$G1778)</f>
        <v>0</v>
      </c>
      <c r="BP1778" s="99">
        <f>SUMIFS(通讯通路门店!$AI:$AI,通讯通路门店!$S:$S,$G1778)</f>
        <v>0</v>
      </c>
      <c r="BQ1778" s="83"/>
    </row>
    <row r="1779" spans="1:69">
      <c r="A1779" s="99" t="str">
        <f>IFERROR(_xlfn.XLOOKUP($G1779,通讯通路门店!$S$4:$S$993933,通讯通路门店!$A$4:$A$993933,0,0),"")</f>
        <v>海南省</v>
      </c>
      <c r="B1779" s="99" t="str">
        <f>IFERROR(_xlfn.XLOOKUP($G1779,通讯通路门店!$S$4:$S$993933,通讯通路门店!$B$4:$B$993933,0,0),"")</f>
        <v>昌江黎族自治县</v>
      </c>
      <c r="C1779" s="99" t="str">
        <f>IFERROR(_xlfn.XLOOKUP($G1779,通讯通路门店!$S$4:$S$993933,通讯通路门店!$C$4:$C$993933,0,0),"")</f>
        <v>昌江黎族自治县</v>
      </c>
      <c r="D1779" s="99" t="str">
        <f>IFERROR(_xlfn.XLOOKUP($G1779,通讯通路门店!$S$4:$S$993933,通讯通路门店!$D$4:$D$993933,0,0),"")</f>
        <v>叉河镇</v>
      </c>
      <c r="E1779" s="83"/>
      <c r="F1779" s="83"/>
      <c r="G1779" s="101"/>
      <c r="H1779" s="102">
        <f>IFERROR(_xlfn.XLOOKUP($G1779,通讯通路门店!$S$4:$S$993933,通讯通路门店!$R$4:$R$993933,0,0),"")</f>
        <v>0</v>
      </c>
      <c r="I1779" s="83"/>
      <c r="J1779" s="83"/>
      <c r="K1779" s="83"/>
      <c r="L1779" s="83"/>
      <c r="M1779" s="83"/>
      <c r="N1779" s="83"/>
      <c r="O1779" s="83"/>
      <c r="P1779" s="83"/>
      <c r="Q1779" s="83"/>
      <c r="R1779" s="83"/>
      <c r="S1779" s="83"/>
      <c r="T1779" s="83"/>
      <c r="U1779" s="99">
        <f>COUNTIF(通讯通路门店!$S:$S,$G1779)</f>
        <v>0</v>
      </c>
      <c r="V1779" s="99">
        <f>COUNTIFS(通讯通路门店!$S:$S,$G1779,通讯通路门店!$J:$J,"综合卖场")</f>
        <v>0</v>
      </c>
      <c r="W1779" s="99">
        <f>SUMIFS(通讯通路门店!$AJ:$AJ,通讯通路门店!$S:$S,通讯客户沙盘!$G1779)</f>
        <v>0</v>
      </c>
      <c r="X1779" s="99">
        <f t="shared" si="135"/>
        <v>0</v>
      </c>
      <c r="Y1779" s="99">
        <f>COUNTIFS(通讯通路门店!$S:$S,$G1779,通讯通路门店!$J:$J,"荣耀体验店")+COUNTIFS(通讯通路门店!$S:$S,$G1779,通讯通路门店!$J:$J,"荣耀授权专卖店")</f>
        <v>0</v>
      </c>
      <c r="Z1779" s="99">
        <f>COUNTIFS(通讯通路门店!$S:$S,$G1779,通讯通路门店!$J:$J,"VIVO体验店")</f>
        <v>0</v>
      </c>
      <c r="AA1779" s="99">
        <f>COUNTIFS(通讯通路门店!$S:$S,$G1779,通讯通路门店!$J:$J,"OPPO体验店")</f>
        <v>0</v>
      </c>
      <c r="AB1779" s="99">
        <f>COUNTIFS(通讯通路门店!$S:$S,$G1779,通讯通路门店!$J:$J,"华为授权体验店")+COUNTIFS(通讯通路门店!$S:$S,$G1779,通讯通路门店!$J:$J,"华为堡垒店")</f>
        <v>0</v>
      </c>
      <c r="AC1779" s="99">
        <f>COUNTIFS(通讯通路门店!$S:$S,$G1779,通讯通路门店!$J:$J,"小米体验店")</f>
        <v>0</v>
      </c>
      <c r="AD1779" s="99">
        <f>COUNTIFS(通讯通路门店!$S:$S,$G1779,通讯通路门店!$J:$J,"苹果体验店")</f>
        <v>0</v>
      </c>
      <c r="AE1779" s="99">
        <f>COUNTIFS(通讯通路门店!$S:$S,$G1779,通讯通路门店!$J:$J,"其他品牌专卖店")</f>
        <v>0</v>
      </c>
      <c r="AF1779" s="99">
        <f>SUMIFS(通讯通路门店!$BI:$BI,通讯通路门店!$S:$S,$G1779)</f>
        <v>0</v>
      </c>
      <c r="AG1779" s="99">
        <f>SUMIFS(通讯通路门店!$BH:$BH,通讯通路门店!$S:$S,$G1779)</f>
        <v>0</v>
      </c>
      <c r="AH1779" s="99">
        <f t="shared" si="136"/>
        <v>0</v>
      </c>
      <c r="AI1779" s="99">
        <f>SUMIFS(通讯通路门店!$BB:$BB,通讯通路门店!$S:$S,$G1779)</f>
        <v>0</v>
      </c>
      <c r="AJ1779" s="99">
        <f>SUMIFS(通讯通路门店!$BE:$BE,通讯通路门店!$S:$S,$G1779)</f>
        <v>0</v>
      </c>
      <c r="AK1779" s="99">
        <f>SUMIFS(通讯通路门店!$BG:$BG,通讯通路门店!$S:$S,$G1779)</f>
        <v>0</v>
      </c>
      <c r="AL1779" s="99">
        <f>SUMIFS(通讯通路门店!$BC:$BC,通讯通路门店!$S:$S,$G1779)</f>
        <v>0</v>
      </c>
      <c r="AM1779" s="99">
        <f>SUMIFS(通讯通路门店!$BD:$BD,通讯通路门店!$S:$S,$G1779)</f>
        <v>0</v>
      </c>
      <c r="AN1779" s="99">
        <f>SUMIFS(通讯通路门店!$BF:$BF,通讯通路门店!$S:$S,$G1779)</f>
        <v>0</v>
      </c>
      <c r="AO1779" s="99">
        <f t="shared" si="137"/>
        <v>0</v>
      </c>
      <c r="AP1779" s="99">
        <f>SUMIFS(通讯通路门店!$K:$K,通讯通路门店!$S:$S,$G1779)</f>
        <v>0</v>
      </c>
      <c r="AQ1779" s="83"/>
      <c r="AR1779" s="99">
        <f>SUMIFS(通讯通路门店!$T:$T,通讯通路门店!$S:$S,$G1779)</f>
        <v>0</v>
      </c>
      <c r="AS1779" s="99">
        <f>SUMIFS(通讯通路门店!$U:$U,通讯通路门店!$S:$S,$G1779)</f>
        <v>0</v>
      </c>
      <c r="AT1779" s="99">
        <f>SUMIFS(通讯通路门店!$V:$V,通讯通路门店!$S:$S,$G1779)</f>
        <v>0</v>
      </c>
      <c r="AU1779" s="99">
        <f>SUMIFS(通讯通路门店!$W:$W,通讯通路门店!$S:$S,$G1779)</f>
        <v>0</v>
      </c>
      <c r="AV1779" s="99">
        <f>SUMIFS(通讯通路门店!$Z:$Z,通讯通路门店!$S:$S,$G1779)</f>
        <v>0</v>
      </c>
      <c r="AW1779" s="99">
        <f>SUMIFS(通讯通路门店!$AB:$AB,通讯通路门店!$S:$S,$G1779)</f>
        <v>0</v>
      </c>
      <c r="AX1779" s="99">
        <f>SUMIFS(通讯通路门店!$X:$X,通讯通路门店!$S:$S,$G1779)</f>
        <v>0</v>
      </c>
      <c r="AY1779" s="99">
        <f>SUMIFS(通讯通路门店!$Y:$Y,通讯通路门店!$S:$S,$G1779)</f>
        <v>0</v>
      </c>
      <c r="AZ1779" s="99">
        <f>SUMIFS(通讯通路门店!$AA:$AA,通讯通路门店!$S:$S,$G1779)</f>
        <v>0</v>
      </c>
      <c r="BA1779" s="99">
        <f t="shared" si="138"/>
        <v>0</v>
      </c>
      <c r="BB1779" s="99">
        <f t="shared" si="139"/>
        <v>0</v>
      </c>
      <c r="BC1779" s="99">
        <f>SUMIFS(通讯通路门店!$W:$W,通讯通路门店!$S:$S,$G1779,通讯通路门店!$J:$J,"荣耀体验店")+SUMIFS(通讯通路门店!$W:$W,通讯通路门店!$S:$S,$G1779,通讯通路门店!$J:$J,"荣耀授权专卖店")</f>
        <v>0</v>
      </c>
      <c r="BD1779" s="99">
        <f>SUMIFS(通讯通路门店!$Z:$Z,通讯通路门店!$S:$S,$G1779,通讯通路门店!$J:$J,"VIVO体验店")</f>
        <v>0</v>
      </c>
      <c r="BE1779" s="99">
        <f>SUMIFS(通讯通路门店!$AB:$AB,通讯通路门店!$S:$S,$G1779,通讯通路门店!$J:$J,"OPPO体验店")</f>
        <v>0</v>
      </c>
      <c r="BF1779" s="99">
        <f>SUMIFS(通讯通路门店!$X:$X,通讯通路门店!$S:$S,$G1779,通讯通路门店!$J:$J,"华为授权体验店")+SUMIFS(通讯通路门店!$AA:$AA,通讯通路门店!$S:$S,$G1779,通讯通路门店!$J:$J,"华为堡垒店")</f>
        <v>0</v>
      </c>
      <c r="BG1779" s="99">
        <f>SUMIFS(通讯通路门店!$Y:$Y,通讯通路门店!$S:$S,$G1779,通讯通路门店!$J:$J,"小米体验店")</f>
        <v>0</v>
      </c>
      <c r="BH1779" s="99">
        <f>SUMIFS(通讯通路门店!$AA:$AA,通讯通路门店!$S:$S,$G1779,通讯通路门店!$J:$J,"苹果体验店")</f>
        <v>0</v>
      </c>
      <c r="BI1779" s="99">
        <f>SUMIFS(通讯通路门店!$K:$K,通讯通路门店!$S:$S,$G1779,通讯通路门店!$J:$J,"其他品牌专卖店")</f>
        <v>0</v>
      </c>
      <c r="BJ1779" s="99">
        <f>SUMIFS(通讯通路门店!$AC:$AC,通讯通路门店!$S:$S,$G1779)</f>
        <v>0</v>
      </c>
      <c r="BK1779" s="99">
        <f>SUMIFS(通讯通路门店!$AD:$AD,通讯通路门店!$S:$S,$G1779)</f>
        <v>0</v>
      </c>
      <c r="BL1779" s="99">
        <f>SUMIFS(通讯通路门店!$AE:$AE,通讯通路门店!$S:$S,$G1779)</f>
        <v>0</v>
      </c>
      <c r="BM1779" s="99">
        <f>SUMIFS(通讯通路门店!$AF:$AF,通讯通路门店!$S:$S,$G1779)</f>
        <v>0</v>
      </c>
      <c r="BN1779" s="99">
        <f>SUMIFS(通讯通路门店!$AG:$AG,通讯通路门店!$S:$S,$G1779)</f>
        <v>0</v>
      </c>
      <c r="BO1779" s="99">
        <f>SUMIFS(通讯通路门店!$AH:$AH,通讯通路门店!$S:$S,$G1779)</f>
        <v>0</v>
      </c>
      <c r="BP1779" s="99">
        <f>SUMIFS(通讯通路门店!$AI:$AI,通讯通路门店!$S:$S,$G1779)</f>
        <v>0</v>
      </c>
      <c r="BQ1779" s="83"/>
    </row>
    <row r="1780" spans="1:69">
      <c r="A1780" s="99" t="str">
        <f>IFERROR(_xlfn.XLOOKUP($G1780,通讯通路门店!$S$4:$S$993933,通讯通路门店!$A$4:$A$993933,0,0),"")</f>
        <v>海南省</v>
      </c>
      <c r="B1780" s="99" t="str">
        <f>IFERROR(_xlfn.XLOOKUP($G1780,通讯通路门店!$S$4:$S$993933,通讯通路门店!$B$4:$B$993933,0,0),"")</f>
        <v>昌江黎族自治县</v>
      </c>
      <c r="C1780" s="99" t="str">
        <f>IFERROR(_xlfn.XLOOKUP($G1780,通讯通路门店!$S$4:$S$993933,通讯通路门店!$C$4:$C$993933,0,0),"")</f>
        <v>昌江黎族自治县</v>
      </c>
      <c r="D1780" s="99" t="str">
        <f>IFERROR(_xlfn.XLOOKUP($G1780,通讯通路门店!$S$4:$S$993933,通讯通路门店!$D$4:$D$993933,0,0),"")</f>
        <v>叉河镇</v>
      </c>
      <c r="E1780" s="83"/>
      <c r="F1780" s="83"/>
      <c r="G1780" s="101"/>
      <c r="H1780" s="102">
        <f>IFERROR(_xlfn.XLOOKUP($G1780,通讯通路门店!$S$4:$S$993933,通讯通路门店!$R$4:$R$993933,0,0),"")</f>
        <v>0</v>
      </c>
      <c r="I1780" s="83"/>
      <c r="J1780" s="83"/>
      <c r="K1780" s="83"/>
      <c r="L1780" s="83"/>
      <c r="M1780" s="83"/>
      <c r="N1780" s="83"/>
      <c r="O1780" s="83"/>
      <c r="P1780" s="83"/>
      <c r="Q1780" s="83"/>
      <c r="R1780" s="83"/>
      <c r="S1780" s="83"/>
      <c r="T1780" s="83"/>
      <c r="U1780" s="99">
        <f>COUNTIF(通讯通路门店!$S:$S,$G1780)</f>
        <v>0</v>
      </c>
      <c r="V1780" s="99">
        <f>COUNTIFS(通讯通路门店!$S:$S,$G1780,通讯通路门店!$J:$J,"综合卖场")</f>
        <v>0</v>
      </c>
      <c r="W1780" s="99">
        <f>SUMIFS(通讯通路门店!$AJ:$AJ,通讯通路门店!$S:$S,通讯客户沙盘!$G1780)</f>
        <v>0</v>
      </c>
      <c r="X1780" s="99">
        <f t="shared" si="135"/>
        <v>0</v>
      </c>
      <c r="Y1780" s="99">
        <f>COUNTIFS(通讯通路门店!$S:$S,$G1780,通讯通路门店!$J:$J,"荣耀体验店")+COUNTIFS(通讯通路门店!$S:$S,$G1780,通讯通路门店!$J:$J,"荣耀授权专卖店")</f>
        <v>0</v>
      </c>
      <c r="Z1780" s="99">
        <f>COUNTIFS(通讯通路门店!$S:$S,$G1780,通讯通路门店!$J:$J,"VIVO体验店")</f>
        <v>0</v>
      </c>
      <c r="AA1780" s="99">
        <f>COUNTIFS(通讯通路门店!$S:$S,$G1780,通讯通路门店!$J:$J,"OPPO体验店")</f>
        <v>0</v>
      </c>
      <c r="AB1780" s="99">
        <f>COUNTIFS(通讯通路门店!$S:$S,$G1780,通讯通路门店!$J:$J,"华为授权体验店")+COUNTIFS(通讯通路门店!$S:$S,$G1780,通讯通路门店!$J:$J,"华为堡垒店")</f>
        <v>0</v>
      </c>
      <c r="AC1780" s="99">
        <f>COUNTIFS(通讯通路门店!$S:$S,$G1780,通讯通路门店!$J:$J,"小米体验店")</f>
        <v>0</v>
      </c>
      <c r="AD1780" s="99">
        <f>COUNTIFS(通讯通路门店!$S:$S,$G1780,通讯通路门店!$J:$J,"苹果体验店")</f>
        <v>0</v>
      </c>
      <c r="AE1780" s="99">
        <f>COUNTIFS(通讯通路门店!$S:$S,$G1780,通讯通路门店!$J:$J,"其他品牌专卖店")</f>
        <v>0</v>
      </c>
      <c r="AF1780" s="99">
        <f>SUMIFS(通讯通路门店!$BI:$BI,通讯通路门店!$S:$S,$G1780)</f>
        <v>0</v>
      </c>
      <c r="AG1780" s="99">
        <f>SUMIFS(通讯通路门店!$BH:$BH,通讯通路门店!$S:$S,$G1780)</f>
        <v>0</v>
      </c>
      <c r="AH1780" s="99">
        <f t="shared" si="136"/>
        <v>0</v>
      </c>
      <c r="AI1780" s="99">
        <f>SUMIFS(通讯通路门店!$BB:$BB,通讯通路门店!$S:$S,$G1780)</f>
        <v>0</v>
      </c>
      <c r="AJ1780" s="99">
        <f>SUMIFS(通讯通路门店!$BE:$BE,通讯通路门店!$S:$S,$G1780)</f>
        <v>0</v>
      </c>
      <c r="AK1780" s="99">
        <f>SUMIFS(通讯通路门店!$BG:$BG,通讯通路门店!$S:$S,$G1780)</f>
        <v>0</v>
      </c>
      <c r="AL1780" s="99">
        <f>SUMIFS(通讯通路门店!$BC:$BC,通讯通路门店!$S:$S,$G1780)</f>
        <v>0</v>
      </c>
      <c r="AM1780" s="99">
        <f>SUMIFS(通讯通路门店!$BD:$BD,通讯通路门店!$S:$S,$G1780)</f>
        <v>0</v>
      </c>
      <c r="AN1780" s="99">
        <f>SUMIFS(通讯通路门店!$BF:$BF,通讯通路门店!$S:$S,$G1780)</f>
        <v>0</v>
      </c>
      <c r="AO1780" s="99">
        <f t="shared" si="137"/>
        <v>0</v>
      </c>
      <c r="AP1780" s="99">
        <f>SUMIFS(通讯通路门店!$K:$K,通讯通路门店!$S:$S,$G1780)</f>
        <v>0</v>
      </c>
      <c r="AQ1780" s="83"/>
      <c r="AR1780" s="99">
        <f>SUMIFS(通讯通路门店!$T:$T,通讯通路门店!$S:$S,$G1780)</f>
        <v>0</v>
      </c>
      <c r="AS1780" s="99">
        <f>SUMIFS(通讯通路门店!$U:$U,通讯通路门店!$S:$S,$G1780)</f>
        <v>0</v>
      </c>
      <c r="AT1780" s="99">
        <f>SUMIFS(通讯通路门店!$V:$V,通讯通路门店!$S:$S,$G1780)</f>
        <v>0</v>
      </c>
      <c r="AU1780" s="99">
        <f>SUMIFS(通讯通路门店!$W:$W,通讯通路门店!$S:$S,$G1780)</f>
        <v>0</v>
      </c>
      <c r="AV1780" s="99">
        <f>SUMIFS(通讯通路门店!$Z:$Z,通讯通路门店!$S:$S,$G1780)</f>
        <v>0</v>
      </c>
      <c r="AW1780" s="99">
        <f>SUMIFS(通讯通路门店!$AB:$AB,通讯通路门店!$S:$S,$G1780)</f>
        <v>0</v>
      </c>
      <c r="AX1780" s="99">
        <f>SUMIFS(通讯通路门店!$X:$X,通讯通路门店!$S:$S,$G1780)</f>
        <v>0</v>
      </c>
      <c r="AY1780" s="99">
        <f>SUMIFS(通讯通路门店!$Y:$Y,通讯通路门店!$S:$S,$G1780)</f>
        <v>0</v>
      </c>
      <c r="AZ1780" s="99">
        <f>SUMIFS(通讯通路门店!$AA:$AA,通讯通路门店!$S:$S,$G1780)</f>
        <v>0</v>
      </c>
      <c r="BA1780" s="99">
        <f t="shared" si="138"/>
        <v>0</v>
      </c>
      <c r="BB1780" s="99">
        <f t="shared" si="139"/>
        <v>0</v>
      </c>
      <c r="BC1780" s="99">
        <f>SUMIFS(通讯通路门店!$W:$W,通讯通路门店!$S:$S,$G1780,通讯通路门店!$J:$J,"荣耀体验店")+SUMIFS(通讯通路门店!$W:$W,通讯通路门店!$S:$S,$G1780,通讯通路门店!$J:$J,"荣耀授权专卖店")</f>
        <v>0</v>
      </c>
      <c r="BD1780" s="99">
        <f>SUMIFS(通讯通路门店!$Z:$Z,通讯通路门店!$S:$S,$G1780,通讯通路门店!$J:$J,"VIVO体验店")</f>
        <v>0</v>
      </c>
      <c r="BE1780" s="99">
        <f>SUMIFS(通讯通路门店!$AB:$AB,通讯通路门店!$S:$S,$G1780,通讯通路门店!$J:$J,"OPPO体验店")</f>
        <v>0</v>
      </c>
      <c r="BF1780" s="99">
        <f>SUMIFS(通讯通路门店!$X:$X,通讯通路门店!$S:$S,$G1780,通讯通路门店!$J:$J,"华为授权体验店")+SUMIFS(通讯通路门店!$AA:$AA,通讯通路门店!$S:$S,$G1780,通讯通路门店!$J:$J,"华为堡垒店")</f>
        <v>0</v>
      </c>
      <c r="BG1780" s="99">
        <f>SUMIFS(通讯通路门店!$Y:$Y,通讯通路门店!$S:$S,$G1780,通讯通路门店!$J:$J,"小米体验店")</f>
        <v>0</v>
      </c>
      <c r="BH1780" s="99">
        <f>SUMIFS(通讯通路门店!$AA:$AA,通讯通路门店!$S:$S,$G1780,通讯通路门店!$J:$J,"苹果体验店")</f>
        <v>0</v>
      </c>
      <c r="BI1780" s="99">
        <f>SUMIFS(通讯通路门店!$K:$K,通讯通路门店!$S:$S,$G1780,通讯通路门店!$J:$J,"其他品牌专卖店")</f>
        <v>0</v>
      </c>
      <c r="BJ1780" s="99">
        <f>SUMIFS(通讯通路门店!$AC:$AC,通讯通路门店!$S:$S,$G1780)</f>
        <v>0</v>
      </c>
      <c r="BK1780" s="99">
        <f>SUMIFS(通讯通路门店!$AD:$AD,通讯通路门店!$S:$S,$G1780)</f>
        <v>0</v>
      </c>
      <c r="BL1780" s="99">
        <f>SUMIFS(通讯通路门店!$AE:$AE,通讯通路门店!$S:$S,$G1780)</f>
        <v>0</v>
      </c>
      <c r="BM1780" s="99">
        <f>SUMIFS(通讯通路门店!$AF:$AF,通讯通路门店!$S:$S,$G1780)</f>
        <v>0</v>
      </c>
      <c r="BN1780" s="99">
        <f>SUMIFS(通讯通路门店!$AG:$AG,通讯通路门店!$S:$S,$G1780)</f>
        <v>0</v>
      </c>
      <c r="BO1780" s="99">
        <f>SUMIFS(通讯通路门店!$AH:$AH,通讯通路门店!$S:$S,$G1780)</f>
        <v>0</v>
      </c>
      <c r="BP1780" s="99">
        <f>SUMIFS(通讯通路门店!$AI:$AI,通讯通路门店!$S:$S,$G1780)</f>
        <v>0</v>
      </c>
      <c r="BQ1780" s="83"/>
    </row>
    <row r="1781" spans="1:69">
      <c r="A1781" s="99" t="str">
        <f>IFERROR(_xlfn.XLOOKUP($G1781,通讯通路门店!$S$4:$S$993933,通讯通路门店!$A$4:$A$993933,0,0),"")</f>
        <v>海南省</v>
      </c>
      <c r="B1781" s="99" t="str">
        <f>IFERROR(_xlfn.XLOOKUP($G1781,通讯通路门店!$S$4:$S$993933,通讯通路门店!$B$4:$B$993933,0,0),"")</f>
        <v>昌江黎族自治县</v>
      </c>
      <c r="C1781" s="99" t="str">
        <f>IFERROR(_xlfn.XLOOKUP($G1781,通讯通路门店!$S$4:$S$993933,通讯通路门店!$C$4:$C$993933,0,0),"")</f>
        <v>昌江黎族自治县</v>
      </c>
      <c r="D1781" s="99" t="str">
        <f>IFERROR(_xlfn.XLOOKUP($G1781,通讯通路门店!$S$4:$S$993933,通讯通路门店!$D$4:$D$993933,0,0),"")</f>
        <v>叉河镇</v>
      </c>
      <c r="E1781" s="83"/>
      <c r="F1781" s="83"/>
      <c r="G1781" s="101"/>
      <c r="H1781" s="102">
        <f>IFERROR(_xlfn.XLOOKUP($G1781,通讯通路门店!$S$4:$S$993933,通讯通路门店!$R$4:$R$993933,0,0),"")</f>
        <v>0</v>
      </c>
      <c r="I1781" s="83"/>
      <c r="J1781" s="83"/>
      <c r="K1781" s="83"/>
      <c r="L1781" s="83"/>
      <c r="M1781" s="83"/>
      <c r="N1781" s="83"/>
      <c r="O1781" s="83"/>
      <c r="P1781" s="83"/>
      <c r="Q1781" s="83"/>
      <c r="R1781" s="83"/>
      <c r="S1781" s="83"/>
      <c r="T1781" s="83"/>
      <c r="U1781" s="99">
        <f>COUNTIF(通讯通路门店!$S:$S,$G1781)</f>
        <v>0</v>
      </c>
      <c r="V1781" s="99">
        <f>COUNTIFS(通讯通路门店!$S:$S,$G1781,通讯通路门店!$J:$J,"综合卖场")</f>
        <v>0</v>
      </c>
      <c r="W1781" s="99">
        <f>SUMIFS(通讯通路门店!$AJ:$AJ,通讯通路门店!$S:$S,通讯客户沙盘!$G1781)</f>
        <v>0</v>
      </c>
      <c r="X1781" s="99">
        <f t="shared" si="135"/>
        <v>0</v>
      </c>
      <c r="Y1781" s="99">
        <f>COUNTIFS(通讯通路门店!$S:$S,$G1781,通讯通路门店!$J:$J,"荣耀体验店")+COUNTIFS(通讯通路门店!$S:$S,$G1781,通讯通路门店!$J:$J,"荣耀授权专卖店")</f>
        <v>0</v>
      </c>
      <c r="Z1781" s="99">
        <f>COUNTIFS(通讯通路门店!$S:$S,$G1781,通讯通路门店!$J:$J,"VIVO体验店")</f>
        <v>0</v>
      </c>
      <c r="AA1781" s="99">
        <f>COUNTIFS(通讯通路门店!$S:$S,$G1781,通讯通路门店!$J:$J,"OPPO体验店")</f>
        <v>0</v>
      </c>
      <c r="AB1781" s="99">
        <f>COUNTIFS(通讯通路门店!$S:$S,$G1781,通讯通路门店!$J:$J,"华为授权体验店")+COUNTIFS(通讯通路门店!$S:$S,$G1781,通讯通路门店!$J:$J,"华为堡垒店")</f>
        <v>0</v>
      </c>
      <c r="AC1781" s="99">
        <f>COUNTIFS(通讯通路门店!$S:$S,$G1781,通讯通路门店!$J:$J,"小米体验店")</f>
        <v>0</v>
      </c>
      <c r="AD1781" s="99">
        <f>COUNTIFS(通讯通路门店!$S:$S,$G1781,通讯通路门店!$J:$J,"苹果体验店")</f>
        <v>0</v>
      </c>
      <c r="AE1781" s="99">
        <f>COUNTIFS(通讯通路门店!$S:$S,$G1781,通讯通路门店!$J:$J,"其他品牌专卖店")</f>
        <v>0</v>
      </c>
      <c r="AF1781" s="99">
        <f>SUMIFS(通讯通路门店!$BI:$BI,通讯通路门店!$S:$S,$G1781)</f>
        <v>0</v>
      </c>
      <c r="AG1781" s="99">
        <f>SUMIFS(通讯通路门店!$BH:$BH,通讯通路门店!$S:$S,$G1781)</f>
        <v>0</v>
      </c>
      <c r="AH1781" s="99">
        <f t="shared" si="136"/>
        <v>0</v>
      </c>
      <c r="AI1781" s="99">
        <f>SUMIFS(通讯通路门店!$BB:$BB,通讯通路门店!$S:$S,$G1781)</f>
        <v>0</v>
      </c>
      <c r="AJ1781" s="99">
        <f>SUMIFS(通讯通路门店!$BE:$BE,通讯通路门店!$S:$S,$G1781)</f>
        <v>0</v>
      </c>
      <c r="AK1781" s="99">
        <f>SUMIFS(通讯通路门店!$BG:$BG,通讯通路门店!$S:$S,$G1781)</f>
        <v>0</v>
      </c>
      <c r="AL1781" s="99">
        <f>SUMIFS(通讯通路门店!$BC:$BC,通讯通路门店!$S:$S,$G1781)</f>
        <v>0</v>
      </c>
      <c r="AM1781" s="99">
        <f>SUMIFS(通讯通路门店!$BD:$BD,通讯通路门店!$S:$S,$G1781)</f>
        <v>0</v>
      </c>
      <c r="AN1781" s="99">
        <f>SUMIFS(通讯通路门店!$BF:$BF,通讯通路门店!$S:$S,$G1781)</f>
        <v>0</v>
      </c>
      <c r="AO1781" s="99">
        <f t="shared" si="137"/>
        <v>0</v>
      </c>
      <c r="AP1781" s="99">
        <f>SUMIFS(通讯通路门店!$K:$K,通讯通路门店!$S:$S,$G1781)</f>
        <v>0</v>
      </c>
      <c r="AQ1781" s="83"/>
      <c r="AR1781" s="99">
        <f>SUMIFS(通讯通路门店!$T:$T,通讯通路门店!$S:$S,$G1781)</f>
        <v>0</v>
      </c>
      <c r="AS1781" s="99">
        <f>SUMIFS(通讯通路门店!$U:$U,通讯通路门店!$S:$S,$G1781)</f>
        <v>0</v>
      </c>
      <c r="AT1781" s="99">
        <f>SUMIFS(通讯通路门店!$V:$V,通讯通路门店!$S:$S,$G1781)</f>
        <v>0</v>
      </c>
      <c r="AU1781" s="99">
        <f>SUMIFS(通讯通路门店!$W:$W,通讯通路门店!$S:$S,$G1781)</f>
        <v>0</v>
      </c>
      <c r="AV1781" s="99">
        <f>SUMIFS(通讯通路门店!$Z:$Z,通讯通路门店!$S:$S,$G1781)</f>
        <v>0</v>
      </c>
      <c r="AW1781" s="99">
        <f>SUMIFS(通讯通路门店!$AB:$AB,通讯通路门店!$S:$S,$G1781)</f>
        <v>0</v>
      </c>
      <c r="AX1781" s="99">
        <f>SUMIFS(通讯通路门店!$X:$X,通讯通路门店!$S:$S,$G1781)</f>
        <v>0</v>
      </c>
      <c r="AY1781" s="99">
        <f>SUMIFS(通讯通路门店!$Y:$Y,通讯通路门店!$S:$S,$G1781)</f>
        <v>0</v>
      </c>
      <c r="AZ1781" s="99">
        <f>SUMIFS(通讯通路门店!$AA:$AA,通讯通路门店!$S:$S,$G1781)</f>
        <v>0</v>
      </c>
      <c r="BA1781" s="99">
        <f t="shared" si="138"/>
        <v>0</v>
      </c>
      <c r="BB1781" s="99">
        <f t="shared" si="139"/>
        <v>0</v>
      </c>
      <c r="BC1781" s="99">
        <f>SUMIFS(通讯通路门店!$W:$W,通讯通路门店!$S:$S,$G1781,通讯通路门店!$J:$J,"荣耀体验店")+SUMIFS(通讯通路门店!$W:$W,通讯通路门店!$S:$S,$G1781,通讯通路门店!$J:$J,"荣耀授权专卖店")</f>
        <v>0</v>
      </c>
      <c r="BD1781" s="99">
        <f>SUMIFS(通讯通路门店!$Z:$Z,通讯通路门店!$S:$S,$G1781,通讯通路门店!$J:$J,"VIVO体验店")</f>
        <v>0</v>
      </c>
      <c r="BE1781" s="99">
        <f>SUMIFS(通讯通路门店!$AB:$AB,通讯通路门店!$S:$S,$G1781,通讯通路门店!$J:$J,"OPPO体验店")</f>
        <v>0</v>
      </c>
      <c r="BF1781" s="99">
        <f>SUMIFS(通讯通路门店!$X:$X,通讯通路门店!$S:$S,$G1781,通讯通路门店!$J:$J,"华为授权体验店")+SUMIFS(通讯通路门店!$AA:$AA,通讯通路门店!$S:$S,$G1781,通讯通路门店!$J:$J,"华为堡垒店")</f>
        <v>0</v>
      </c>
      <c r="BG1781" s="99">
        <f>SUMIFS(通讯通路门店!$Y:$Y,通讯通路门店!$S:$S,$G1781,通讯通路门店!$J:$J,"小米体验店")</f>
        <v>0</v>
      </c>
      <c r="BH1781" s="99">
        <f>SUMIFS(通讯通路门店!$AA:$AA,通讯通路门店!$S:$S,$G1781,通讯通路门店!$J:$J,"苹果体验店")</f>
        <v>0</v>
      </c>
      <c r="BI1781" s="99">
        <f>SUMIFS(通讯通路门店!$K:$K,通讯通路门店!$S:$S,$G1781,通讯通路门店!$J:$J,"其他品牌专卖店")</f>
        <v>0</v>
      </c>
      <c r="BJ1781" s="99">
        <f>SUMIFS(通讯通路门店!$AC:$AC,通讯通路门店!$S:$S,$G1781)</f>
        <v>0</v>
      </c>
      <c r="BK1781" s="99">
        <f>SUMIFS(通讯通路门店!$AD:$AD,通讯通路门店!$S:$S,$G1781)</f>
        <v>0</v>
      </c>
      <c r="BL1781" s="99">
        <f>SUMIFS(通讯通路门店!$AE:$AE,通讯通路门店!$S:$S,$G1781)</f>
        <v>0</v>
      </c>
      <c r="BM1781" s="99">
        <f>SUMIFS(通讯通路门店!$AF:$AF,通讯通路门店!$S:$S,$G1781)</f>
        <v>0</v>
      </c>
      <c r="BN1781" s="99">
        <f>SUMIFS(通讯通路门店!$AG:$AG,通讯通路门店!$S:$S,$G1781)</f>
        <v>0</v>
      </c>
      <c r="BO1781" s="99">
        <f>SUMIFS(通讯通路门店!$AH:$AH,通讯通路门店!$S:$S,$G1781)</f>
        <v>0</v>
      </c>
      <c r="BP1781" s="99">
        <f>SUMIFS(通讯通路门店!$AI:$AI,通讯通路门店!$S:$S,$G1781)</f>
        <v>0</v>
      </c>
      <c r="BQ1781" s="83"/>
    </row>
    <row r="1782" spans="1:69">
      <c r="A1782" s="99" t="str">
        <f>IFERROR(_xlfn.XLOOKUP($G1782,通讯通路门店!$S$4:$S$993933,通讯通路门店!$A$4:$A$993933,0,0),"")</f>
        <v>海南省</v>
      </c>
      <c r="B1782" s="99" t="str">
        <f>IFERROR(_xlfn.XLOOKUP($G1782,通讯通路门店!$S$4:$S$993933,通讯通路门店!$B$4:$B$993933,0,0),"")</f>
        <v>昌江黎族自治县</v>
      </c>
      <c r="C1782" s="99" t="str">
        <f>IFERROR(_xlfn.XLOOKUP($G1782,通讯通路门店!$S$4:$S$993933,通讯通路门店!$C$4:$C$993933,0,0),"")</f>
        <v>昌江黎族自治县</v>
      </c>
      <c r="D1782" s="99" t="str">
        <f>IFERROR(_xlfn.XLOOKUP($G1782,通讯通路门店!$S$4:$S$993933,通讯通路门店!$D$4:$D$993933,0,0),"")</f>
        <v>叉河镇</v>
      </c>
      <c r="E1782" s="83"/>
      <c r="F1782" s="83"/>
      <c r="G1782" s="101"/>
      <c r="H1782" s="102">
        <f>IFERROR(_xlfn.XLOOKUP($G1782,通讯通路门店!$S$4:$S$993933,通讯通路门店!$R$4:$R$993933,0,0),"")</f>
        <v>0</v>
      </c>
      <c r="I1782" s="83"/>
      <c r="J1782" s="83"/>
      <c r="K1782" s="83"/>
      <c r="L1782" s="83"/>
      <c r="M1782" s="83"/>
      <c r="N1782" s="83"/>
      <c r="O1782" s="83"/>
      <c r="P1782" s="83"/>
      <c r="Q1782" s="83"/>
      <c r="R1782" s="83"/>
      <c r="S1782" s="83"/>
      <c r="T1782" s="83"/>
      <c r="U1782" s="99">
        <f>COUNTIF(通讯通路门店!$S:$S,$G1782)</f>
        <v>0</v>
      </c>
      <c r="V1782" s="99">
        <f>COUNTIFS(通讯通路门店!$S:$S,$G1782,通讯通路门店!$J:$J,"综合卖场")</f>
        <v>0</v>
      </c>
      <c r="W1782" s="99">
        <f>SUMIFS(通讯通路门店!$AJ:$AJ,通讯通路门店!$S:$S,通讯客户沙盘!$G1782)</f>
        <v>0</v>
      </c>
      <c r="X1782" s="99">
        <f t="shared" si="135"/>
        <v>0</v>
      </c>
      <c r="Y1782" s="99">
        <f>COUNTIFS(通讯通路门店!$S:$S,$G1782,通讯通路门店!$J:$J,"荣耀体验店")+COUNTIFS(通讯通路门店!$S:$S,$G1782,通讯通路门店!$J:$J,"荣耀授权专卖店")</f>
        <v>0</v>
      </c>
      <c r="Z1782" s="99">
        <f>COUNTIFS(通讯通路门店!$S:$S,$G1782,通讯通路门店!$J:$J,"VIVO体验店")</f>
        <v>0</v>
      </c>
      <c r="AA1782" s="99">
        <f>COUNTIFS(通讯通路门店!$S:$S,$G1782,通讯通路门店!$J:$J,"OPPO体验店")</f>
        <v>0</v>
      </c>
      <c r="AB1782" s="99">
        <f>COUNTIFS(通讯通路门店!$S:$S,$G1782,通讯通路门店!$J:$J,"华为授权体验店")+COUNTIFS(通讯通路门店!$S:$S,$G1782,通讯通路门店!$J:$J,"华为堡垒店")</f>
        <v>0</v>
      </c>
      <c r="AC1782" s="99">
        <f>COUNTIFS(通讯通路门店!$S:$S,$G1782,通讯通路门店!$J:$J,"小米体验店")</f>
        <v>0</v>
      </c>
      <c r="AD1782" s="99">
        <f>COUNTIFS(通讯通路门店!$S:$S,$G1782,通讯通路门店!$J:$J,"苹果体验店")</f>
        <v>0</v>
      </c>
      <c r="AE1782" s="99">
        <f>COUNTIFS(通讯通路门店!$S:$S,$G1782,通讯通路门店!$J:$J,"其他品牌专卖店")</f>
        <v>0</v>
      </c>
      <c r="AF1782" s="99">
        <f>SUMIFS(通讯通路门店!$BI:$BI,通讯通路门店!$S:$S,$G1782)</f>
        <v>0</v>
      </c>
      <c r="AG1782" s="99">
        <f>SUMIFS(通讯通路门店!$BH:$BH,通讯通路门店!$S:$S,$G1782)</f>
        <v>0</v>
      </c>
      <c r="AH1782" s="99">
        <f t="shared" si="136"/>
        <v>0</v>
      </c>
      <c r="AI1782" s="99">
        <f>SUMIFS(通讯通路门店!$BB:$BB,通讯通路门店!$S:$S,$G1782)</f>
        <v>0</v>
      </c>
      <c r="AJ1782" s="99">
        <f>SUMIFS(通讯通路门店!$BE:$BE,通讯通路门店!$S:$S,$G1782)</f>
        <v>0</v>
      </c>
      <c r="AK1782" s="99">
        <f>SUMIFS(通讯通路门店!$BG:$BG,通讯通路门店!$S:$S,$G1782)</f>
        <v>0</v>
      </c>
      <c r="AL1782" s="99">
        <f>SUMIFS(通讯通路门店!$BC:$BC,通讯通路门店!$S:$S,$G1782)</f>
        <v>0</v>
      </c>
      <c r="AM1782" s="99">
        <f>SUMIFS(通讯通路门店!$BD:$BD,通讯通路门店!$S:$S,$G1782)</f>
        <v>0</v>
      </c>
      <c r="AN1782" s="99">
        <f>SUMIFS(通讯通路门店!$BF:$BF,通讯通路门店!$S:$S,$G1782)</f>
        <v>0</v>
      </c>
      <c r="AO1782" s="99">
        <f t="shared" si="137"/>
        <v>0</v>
      </c>
      <c r="AP1782" s="99">
        <f>SUMIFS(通讯通路门店!$K:$K,通讯通路门店!$S:$S,$G1782)</f>
        <v>0</v>
      </c>
      <c r="AQ1782" s="83"/>
      <c r="AR1782" s="99">
        <f>SUMIFS(通讯通路门店!$T:$T,通讯通路门店!$S:$S,$G1782)</f>
        <v>0</v>
      </c>
      <c r="AS1782" s="99">
        <f>SUMIFS(通讯通路门店!$U:$U,通讯通路门店!$S:$S,$G1782)</f>
        <v>0</v>
      </c>
      <c r="AT1782" s="99">
        <f>SUMIFS(通讯通路门店!$V:$V,通讯通路门店!$S:$S,$G1782)</f>
        <v>0</v>
      </c>
      <c r="AU1782" s="99">
        <f>SUMIFS(通讯通路门店!$W:$W,通讯通路门店!$S:$S,$G1782)</f>
        <v>0</v>
      </c>
      <c r="AV1782" s="99">
        <f>SUMIFS(通讯通路门店!$Z:$Z,通讯通路门店!$S:$S,$G1782)</f>
        <v>0</v>
      </c>
      <c r="AW1782" s="99">
        <f>SUMIFS(通讯通路门店!$AB:$AB,通讯通路门店!$S:$S,$G1782)</f>
        <v>0</v>
      </c>
      <c r="AX1782" s="99">
        <f>SUMIFS(通讯通路门店!$X:$X,通讯通路门店!$S:$S,$G1782)</f>
        <v>0</v>
      </c>
      <c r="AY1782" s="99">
        <f>SUMIFS(通讯通路门店!$Y:$Y,通讯通路门店!$S:$S,$G1782)</f>
        <v>0</v>
      </c>
      <c r="AZ1782" s="99">
        <f>SUMIFS(通讯通路门店!$AA:$AA,通讯通路门店!$S:$S,$G1782)</f>
        <v>0</v>
      </c>
      <c r="BA1782" s="99">
        <f t="shared" si="138"/>
        <v>0</v>
      </c>
      <c r="BB1782" s="99">
        <f t="shared" si="139"/>
        <v>0</v>
      </c>
      <c r="BC1782" s="99">
        <f>SUMIFS(通讯通路门店!$W:$W,通讯通路门店!$S:$S,$G1782,通讯通路门店!$J:$J,"荣耀体验店")+SUMIFS(通讯通路门店!$W:$W,通讯通路门店!$S:$S,$G1782,通讯通路门店!$J:$J,"荣耀授权专卖店")</f>
        <v>0</v>
      </c>
      <c r="BD1782" s="99">
        <f>SUMIFS(通讯通路门店!$Z:$Z,通讯通路门店!$S:$S,$G1782,通讯通路门店!$J:$J,"VIVO体验店")</f>
        <v>0</v>
      </c>
      <c r="BE1782" s="99">
        <f>SUMIFS(通讯通路门店!$AB:$AB,通讯通路门店!$S:$S,$G1782,通讯通路门店!$J:$J,"OPPO体验店")</f>
        <v>0</v>
      </c>
      <c r="BF1782" s="99">
        <f>SUMIFS(通讯通路门店!$X:$X,通讯通路门店!$S:$S,$G1782,通讯通路门店!$J:$J,"华为授权体验店")+SUMIFS(通讯通路门店!$AA:$AA,通讯通路门店!$S:$S,$G1782,通讯通路门店!$J:$J,"华为堡垒店")</f>
        <v>0</v>
      </c>
      <c r="BG1782" s="99">
        <f>SUMIFS(通讯通路门店!$Y:$Y,通讯通路门店!$S:$S,$G1782,通讯通路门店!$J:$J,"小米体验店")</f>
        <v>0</v>
      </c>
      <c r="BH1782" s="99">
        <f>SUMIFS(通讯通路门店!$AA:$AA,通讯通路门店!$S:$S,$G1782,通讯通路门店!$J:$J,"苹果体验店")</f>
        <v>0</v>
      </c>
      <c r="BI1782" s="99">
        <f>SUMIFS(通讯通路门店!$K:$K,通讯通路门店!$S:$S,$G1782,通讯通路门店!$J:$J,"其他品牌专卖店")</f>
        <v>0</v>
      </c>
      <c r="BJ1782" s="99">
        <f>SUMIFS(通讯通路门店!$AC:$AC,通讯通路门店!$S:$S,$G1782)</f>
        <v>0</v>
      </c>
      <c r="BK1782" s="99">
        <f>SUMIFS(通讯通路门店!$AD:$AD,通讯通路门店!$S:$S,$G1782)</f>
        <v>0</v>
      </c>
      <c r="BL1782" s="99">
        <f>SUMIFS(通讯通路门店!$AE:$AE,通讯通路门店!$S:$S,$G1782)</f>
        <v>0</v>
      </c>
      <c r="BM1782" s="99">
        <f>SUMIFS(通讯通路门店!$AF:$AF,通讯通路门店!$S:$S,$G1782)</f>
        <v>0</v>
      </c>
      <c r="BN1782" s="99">
        <f>SUMIFS(通讯通路门店!$AG:$AG,通讯通路门店!$S:$S,$G1782)</f>
        <v>0</v>
      </c>
      <c r="BO1782" s="99">
        <f>SUMIFS(通讯通路门店!$AH:$AH,通讯通路门店!$S:$S,$G1782)</f>
        <v>0</v>
      </c>
      <c r="BP1782" s="99">
        <f>SUMIFS(通讯通路门店!$AI:$AI,通讯通路门店!$S:$S,$G1782)</f>
        <v>0</v>
      </c>
      <c r="BQ1782" s="83"/>
    </row>
    <row r="1783" spans="1:69">
      <c r="A1783" s="99" t="str">
        <f>IFERROR(_xlfn.XLOOKUP($G1783,通讯通路门店!$S$4:$S$993933,通讯通路门店!$A$4:$A$993933,0,0),"")</f>
        <v>海南省</v>
      </c>
      <c r="B1783" s="99" t="str">
        <f>IFERROR(_xlfn.XLOOKUP($G1783,通讯通路门店!$S$4:$S$993933,通讯通路门店!$B$4:$B$993933,0,0),"")</f>
        <v>昌江黎族自治县</v>
      </c>
      <c r="C1783" s="99" t="str">
        <f>IFERROR(_xlfn.XLOOKUP($G1783,通讯通路门店!$S$4:$S$993933,通讯通路门店!$C$4:$C$993933,0,0),"")</f>
        <v>昌江黎族自治县</v>
      </c>
      <c r="D1783" s="99" t="str">
        <f>IFERROR(_xlfn.XLOOKUP($G1783,通讯通路门店!$S$4:$S$993933,通讯通路门店!$D$4:$D$993933,0,0),"")</f>
        <v>叉河镇</v>
      </c>
      <c r="E1783" s="83"/>
      <c r="F1783" s="83"/>
      <c r="G1783" s="101"/>
      <c r="H1783" s="102">
        <f>IFERROR(_xlfn.XLOOKUP($G1783,通讯通路门店!$S$4:$S$993933,通讯通路门店!$R$4:$R$993933,0,0),"")</f>
        <v>0</v>
      </c>
      <c r="I1783" s="83"/>
      <c r="J1783" s="83"/>
      <c r="K1783" s="83"/>
      <c r="L1783" s="83"/>
      <c r="M1783" s="83"/>
      <c r="N1783" s="83"/>
      <c r="O1783" s="83"/>
      <c r="P1783" s="83"/>
      <c r="Q1783" s="83"/>
      <c r="R1783" s="83"/>
      <c r="S1783" s="83"/>
      <c r="T1783" s="83"/>
      <c r="U1783" s="99">
        <f>COUNTIF(通讯通路门店!$S:$S,$G1783)</f>
        <v>0</v>
      </c>
      <c r="V1783" s="99">
        <f>COUNTIFS(通讯通路门店!$S:$S,$G1783,通讯通路门店!$J:$J,"综合卖场")</f>
        <v>0</v>
      </c>
      <c r="W1783" s="99">
        <f>SUMIFS(通讯通路门店!$AJ:$AJ,通讯通路门店!$S:$S,通讯客户沙盘!$G1783)</f>
        <v>0</v>
      </c>
      <c r="X1783" s="99">
        <f t="shared" si="135"/>
        <v>0</v>
      </c>
      <c r="Y1783" s="99">
        <f>COUNTIFS(通讯通路门店!$S:$S,$G1783,通讯通路门店!$J:$J,"荣耀体验店")+COUNTIFS(通讯通路门店!$S:$S,$G1783,通讯通路门店!$J:$J,"荣耀授权专卖店")</f>
        <v>0</v>
      </c>
      <c r="Z1783" s="99">
        <f>COUNTIFS(通讯通路门店!$S:$S,$G1783,通讯通路门店!$J:$J,"VIVO体验店")</f>
        <v>0</v>
      </c>
      <c r="AA1783" s="99">
        <f>COUNTIFS(通讯通路门店!$S:$S,$G1783,通讯通路门店!$J:$J,"OPPO体验店")</f>
        <v>0</v>
      </c>
      <c r="AB1783" s="99">
        <f>COUNTIFS(通讯通路门店!$S:$S,$G1783,通讯通路门店!$J:$J,"华为授权体验店")+COUNTIFS(通讯通路门店!$S:$S,$G1783,通讯通路门店!$J:$J,"华为堡垒店")</f>
        <v>0</v>
      </c>
      <c r="AC1783" s="99">
        <f>COUNTIFS(通讯通路门店!$S:$S,$G1783,通讯通路门店!$J:$J,"小米体验店")</f>
        <v>0</v>
      </c>
      <c r="AD1783" s="99">
        <f>COUNTIFS(通讯通路门店!$S:$S,$G1783,通讯通路门店!$J:$J,"苹果体验店")</f>
        <v>0</v>
      </c>
      <c r="AE1783" s="99">
        <f>COUNTIFS(通讯通路门店!$S:$S,$G1783,通讯通路门店!$J:$J,"其他品牌专卖店")</f>
        <v>0</v>
      </c>
      <c r="AF1783" s="99">
        <f>SUMIFS(通讯通路门店!$BI:$BI,通讯通路门店!$S:$S,$G1783)</f>
        <v>0</v>
      </c>
      <c r="AG1783" s="99">
        <f>SUMIFS(通讯通路门店!$BH:$BH,通讯通路门店!$S:$S,$G1783)</f>
        <v>0</v>
      </c>
      <c r="AH1783" s="99">
        <f t="shared" si="136"/>
        <v>0</v>
      </c>
      <c r="AI1783" s="99">
        <f>SUMIFS(通讯通路门店!$BB:$BB,通讯通路门店!$S:$S,$G1783)</f>
        <v>0</v>
      </c>
      <c r="AJ1783" s="99">
        <f>SUMIFS(通讯通路门店!$BE:$BE,通讯通路门店!$S:$S,$G1783)</f>
        <v>0</v>
      </c>
      <c r="AK1783" s="99">
        <f>SUMIFS(通讯通路门店!$BG:$BG,通讯通路门店!$S:$S,$G1783)</f>
        <v>0</v>
      </c>
      <c r="AL1783" s="99">
        <f>SUMIFS(通讯通路门店!$BC:$BC,通讯通路门店!$S:$S,$G1783)</f>
        <v>0</v>
      </c>
      <c r="AM1783" s="99">
        <f>SUMIFS(通讯通路门店!$BD:$BD,通讯通路门店!$S:$S,$G1783)</f>
        <v>0</v>
      </c>
      <c r="AN1783" s="99">
        <f>SUMIFS(通讯通路门店!$BF:$BF,通讯通路门店!$S:$S,$G1783)</f>
        <v>0</v>
      </c>
      <c r="AO1783" s="99">
        <f t="shared" si="137"/>
        <v>0</v>
      </c>
      <c r="AP1783" s="99">
        <f>SUMIFS(通讯通路门店!$K:$K,通讯通路门店!$S:$S,$G1783)</f>
        <v>0</v>
      </c>
      <c r="AQ1783" s="83"/>
      <c r="AR1783" s="99">
        <f>SUMIFS(通讯通路门店!$T:$T,通讯通路门店!$S:$S,$G1783)</f>
        <v>0</v>
      </c>
      <c r="AS1783" s="99">
        <f>SUMIFS(通讯通路门店!$U:$U,通讯通路门店!$S:$S,$G1783)</f>
        <v>0</v>
      </c>
      <c r="AT1783" s="99">
        <f>SUMIFS(通讯通路门店!$V:$V,通讯通路门店!$S:$S,$G1783)</f>
        <v>0</v>
      </c>
      <c r="AU1783" s="99">
        <f>SUMIFS(通讯通路门店!$W:$W,通讯通路门店!$S:$S,$G1783)</f>
        <v>0</v>
      </c>
      <c r="AV1783" s="99">
        <f>SUMIFS(通讯通路门店!$Z:$Z,通讯通路门店!$S:$S,$G1783)</f>
        <v>0</v>
      </c>
      <c r="AW1783" s="99">
        <f>SUMIFS(通讯通路门店!$AB:$AB,通讯通路门店!$S:$S,$G1783)</f>
        <v>0</v>
      </c>
      <c r="AX1783" s="99">
        <f>SUMIFS(通讯通路门店!$X:$X,通讯通路门店!$S:$S,$G1783)</f>
        <v>0</v>
      </c>
      <c r="AY1783" s="99">
        <f>SUMIFS(通讯通路门店!$Y:$Y,通讯通路门店!$S:$S,$G1783)</f>
        <v>0</v>
      </c>
      <c r="AZ1783" s="99">
        <f>SUMIFS(通讯通路门店!$AA:$AA,通讯通路门店!$S:$S,$G1783)</f>
        <v>0</v>
      </c>
      <c r="BA1783" s="99">
        <f t="shared" si="138"/>
        <v>0</v>
      </c>
      <c r="BB1783" s="99">
        <f t="shared" si="139"/>
        <v>0</v>
      </c>
      <c r="BC1783" s="99">
        <f>SUMIFS(通讯通路门店!$W:$W,通讯通路门店!$S:$S,$G1783,通讯通路门店!$J:$J,"荣耀体验店")+SUMIFS(通讯通路门店!$W:$W,通讯通路门店!$S:$S,$G1783,通讯通路门店!$J:$J,"荣耀授权专卖店")</f>
        <v>0</v>
      </c>
      <c r="BD1783" s="99">
        <f>SUMIFS(通讯通路门店!$Z:$Z,通讯通路门店!$S:$S,$G1783,通讯通路门店!$J:$J,"VIVO体验店")</f>
        <v>0</v>
      </c>
      <c r="BE1783" s="99">
        <f>SUMIFS(通讯通路门店!$AB:$AB,通讯通路门店!$S:$S,$G1783,通讯通路门店!$J:$J,"OPPO体验店")</f>
        <v>0</v>
      </c>
      <c r="BF1783" s="99">
        <f>SUMIFS(通讯通路门店!$X:$X,通讯通路门店!$S:$S,$G1783,通讯通路门店!$J:$J,"华为授权体验店")+SUMIFS(通讯通路门店!$AA:$AA,通讯通路门店!$S:$S,$G1783,通讯通路门店!$J:$J,"华为堡垒店")</f>
        <v>0</v>
      </c>
      <c r="BG1783" s="99">
        <f>SUMIFS(通讯通路门店!$Y:$Y,通讯通路门店!$S:$S,$G1783,通讯通路门店!$J:$J,"小米体验店")</f>
        <v>0</v>
      </c>
      <c r="BH1783" s="99">
        <f>SUMIFS(通讯通路门店!$AA:$AA,通讯通路门店!$S:$S,$G1783,通讯通路门店!$J:$J,"苹果体验店")</f>
        <v>0</v>
      </c>
      <c r="BI1783" s="99">
        <f>SUMIFS(通讯通路门店!$K:$K,通讯通路门店!$S:$S,$G1783,通讯通路门店!$J:$J,"其他品牌专卖店")</f>
        <v>0</v>
      </c>
      <c r="BJ1783" s="99">
        <f>SUMIFS(通讯通路门店!$AC:$AC,通讯通路门店!$S:$S,$G1783)</f>
        <v>0</v>
      </c>
      <c r="BK1783" s="99">
        <f>SUMIFS(通讯通路门店!$AD:$AD,通讯通路门店!$S:$S,$G1783)</f>
        <v>0</v>
      </c>
      <c r="BL1783" s="99">
        <f>SUMIFS(通讯通路门店!$AE:$AE,通讯通路门店!$S:$S,$G1783)</f>
        <v>0</v>
      </c>
      <c r="BM1783" s="99">
        <f>SUMIFS(通讯通路门店!$AF:$AF,通讯通路门店!$S:$S,$G1783)</f>
        <v>0</v>
      </c>
      <c r="BN1783" s="99">
        <f>SUMIFS(通讯通路门店!$AG:$AG,通讯通路门店!$S:$S,$G1783)</f>
        <v>0</v>
      </c>
      <c r="BO1783" s="99">
        <f>SUMIFS(通讯通路门店!$AH:$AH,通讯通路门店!$S:$S,$G1783)</f>
        <v>0</v>
      </c>
      <c r="BP1783" s="99">
        <f>SUMIFS(通讯通路门店!$AI:$AI,通讯通路门店!$S:$S,$G1783)</f>
        <v>0</v>
      </c>
      <c r="BQ1783" s="83"/>
    </row>
    <row r="1784" spans="1:69">
      <c r="A1784" s="99" t="str">
        <f>IFERROR(_xlfn.XLOOKUP($G1784,通讯通路门店!$S$4:$S$993933,通讯通路门店!$A$4:$A$993933,0,0),"")</f>
        <v>海南省</v>
      </c>
      <c r="B1784" s="99" t="str">
        <f>IFERROR(_xlfn.XLOOKUP($G1784,通讯通路门店!$S$4:$S$993933,通讯通路门店!$B$4:$B$993933,0,0),"")</f>
        <v>昌江黎族自治县</v>
      </c>
      <c r="C1784" s="99" t="str">
        <f>IFERROR(_xlfn.XLOOKUP($G1784,通讯通路门店!$S$4:$S$993933,通讯通路门店!$C$4:$C$993933,0,0),"")</f>
        <v>昌江黎族自治县</v>
      </c>
      <c r="D1784" s="99" t="str">
        <f>IFERROR(_xlfn.XLOOKUP($G1784,通讯通路门店!$S$4:$S$993933,通讯通路门店!$D$4:$D$993933,0,0),"")</f>
        <v>叉河镇</v>
      </c>
      <c r="E1784" s="83"/>
      <c r="F1784" s="83"/>
      <c r="G1784" s="101"/>
      <c r="H1784" s="102">
        <f>IFERROR(_xlfn.XLOOKUP($G1784,通讯通路门店!$S$4:$S$993933,通讯通路门店!$R$4:$R$993933,0,0),"")</f>
        <v>0</v>
      </c>
      <c r="I1784" s="83"/>
      <c r="J1784" s="83"/>
      <c r="K1784" s="83"/>
      <c r="L1784" s="83"/>
      <c r="M1784" s="83"/>
      <c r="N1784" s="83"/>
      <c r="O1784" s="83"/>
      <c r="P1784" s="83"/>
      <c r="Q1784" s="83"/>
      <c r="R1784" s="83"/>
      <c r="S1784" s="83"/>
      <c r="T1784" s="83"/>
      <c r="U1784" s="99">
        <f>COUNTIF(通讯通路门店!$S:$S,$G1784)</f>
        <v>0</v>
      </c>
      <c r="V1784" s="99">
        <f>COUNTIFS(通讯通路门店!$S:$S,$G1784,通讯通路门店!$J:$J,"综合卖场")</f>
        <v>0</v>
      </c>
      <c r="W1784" s="99">
        <f>SUMIFS(通讯通路门店!$AJ:$AJ,通讯通路门店!$S:$S,通讯客户沙盘!$G1784)</f>
        <v>0</v>
      </c>
      <c r="X1784" s="99">
        <f t="shared" si="135"/>
        <v>0</v>
      </c>
      <c r="Y1784" s="99">
        <f>COUNTIFS(通讯通路门店!$S:$S,$G1784,通讯通路门店!$J:$J,"荣耀体验店")+COUNTIFS(通讯通路门店!$S:$S,$G1784,通讯通路门店!$J:$J,"荣耀授权专卖店")</f>
        <v>0</v>
      </c>
      <c r="Z1784" s="99">
        <f>COUNTIFS(通讯通路门店!$S:$S,$G1784,通讯通路门店!$J:$J,"VIVO体验店")</f>
        <v>0</v>
      </c>
      <c r="AA1784" s="99">
        <f>COUNTIFS(通讯通路门店!$S:$S,$G1784,通讯通路门店!$J:$J,"OPPO体验店")</f>
        <v>0</v>
      </c>
      <c r="AB1784" s="99">
        <f>COUNTIFS(通讯通路门店!$S:$S,$G1784,通讯通路门店!$J:$J,"华为授权体验店")+COUNTIFS(通讯通路门店!$S:$S,$G1784,通讯通路门店!$J:$J,"华为堡垒店")</f>
        <v>0</v>
      </c>
      <c r="AC1784" s="99">
        <f>COUNTIFS(通讯通路门店!$S:$S,$G1784,通讯通路门店!$J:$J,"小米体验店")</f>
        <v>0</v>
      </c>
      <c r="AD1784" s="99">
        <f>COUNTIFS(通讯通路门店!$S:$S,$G1784,通讯通路门店!$J:$J,"苹果体验店")</f>
        <v>0</v>
      </c>
      <c r="AE1784" s="99">
        <f>COUNTIFS(通讯通路门店!$S:$S,$G1784,通讯通路门店!$J:$J,"其他品牌专卖店")</f>
        <v>0</v>
      </c>
      <c r="AF1784" s="99">
        <f>SUMIFS(通讯通路门店!$BI:$BI,通讯通路门店!$S:$S,$G1784)</f>
        <v>0</v>
      </c>
      <c r="AG1784" s="99">
        <f>SUMIFS(通讯通路门店!$BH:$BH,通讯通路门店!$S:$S,$G1784)</f>
        <v>0</v>
      </c>
      <c r="AH1784" s="99">
        <f t="shared" si="136"/>
        <v>0</v>
      </c>
      <c r="AI1784" s="99">
        <f>SUMIFS(通讯通路门店!$BB:$BB,通讯通路门店!$S:$S,$G1784)</f>
        <v>0</v>
      </c>
      <c r="AJ1784" s="99">
        <f>SUMIFS(通讯通路门店!$BE:$BE,通讯通路门店!$S:$S,$G1784)</f>
        <v>0</v>
      </c>
      <c r="AK1784" s="99">
        <f>SUMIFS(通讯通路门店!$BG:$BG,通讯通路门店!$S:$S,$G1784)</f>
        <v>0</v>
      </c>
      <c r="AL1784" s="99">
        <f>SUMIFS(通讯通路门店!$BC:$BC,通讯通路门店!$S:$S,$G1784)</f>
        <v>0</v>
      </c>
      <c r="AM1784" s="99">
        <f>SUMIFS(通讯通路门店!$BD:$BD,通讯通路门店!$S:$S,$G1784)</f>
        <v>0</v>
      </c>
      <c r="AN1784" s="99">
        <f>SUMIFS(通讯通路门店!$BF:$BF,通讯通路门店!$S:$S,$G1784)</f>
        <v>0</v>
      </c>
      <c r="AO1784" s="99">
        <f t="shared" si="137"/>
        <v>0</v>
      </c>
      <c r="AP1784" s="99">
        <f>SUMIFS(通讯通路门店!$K:$K,通讯通路门店!$S:$S,$G1784)</f>
        <v>0</v>
      </c>
      <c r="AQ1784" s="83"/>
      <c r="AR1784" s="99">
        <f>SUMIFS(通讯通路门店!$T:$T,通讯通路门店!$S:$S,$G1784)</f>
        <v>0</v>
      </c>
      <c r="AS1784" s="99">
        <f>SUMIFS(通讯通路门店!$U:$U,通讯通路门店!$S:$S,$G1784)</f>
        <v>0</v>
      </c>
      <c r="AT1784" s="99">
        <f>SUMIFS(通讯通路门店!$V:$V,通讯通路门店!$S:$S,$G1784)</f>
        <v>0</v>
      </c>
      <c r="AU1784" s="99">
        <f>SUMIFS(通讯通路门店!$W:$W,通讯通路门店!$S:$S,$G1784)</f>
        <v>0</v>
      </c>
      <c r="AV1784" s="99">
        <f>SUMIFS(通讯通路门店!$Z:$Z,通讯通路门店!$S:$S,$G1784)</f>
        <v>0</v>
      </c>
      <c r="AW1784" s="99">
        <f>SUMIFS(通讯通路门店!$AB:$AB,通讯通路门店!$S:$S,$G1784)</f>
        <v>0</v>
      </c>
      <c r="AX1784" s="99">
        <f>SUMIFS(通讯通路门店!$X:$X,通讯通路门店!$S:$S,$G1784)</f>
        <v>0</v>
      </c>
      <c r="AY1784" s="99">
        <f>SUMIFS(通讯通路门店!$Y:$Y,通讯通路门店!$S:$S,$G1784)</f>
        <v>0</v>
      </c>
      <c r="AZ1784" s="99">
        <f>SUMIFS(通讯通路门店!$AA:$AA,通讯通路门店!$S:$S,$G1784)</f>
        <v>0</v>
      </c>
      <c r="BA1784" s="99">
        <f t="shared" si="138"/>
        <v>0</v>
      </c>
      <c r="BB1784" s="99">
        <f t="shared" si="139"/>
        <v>0</v>
      </c>
      <c r="BC1784" s="99">
        <f>SUMIFS(通讯通路门店!$W:$W,通讯通路门店!$S:$S,$G1784,通讯通路门店!$J:$J,"荣耀体验店")+SUMIFS(通讯通路门店!$W:$W,通讯通路门店!$S:$S,$G1784,通讯通路门店!$J:$J,"荣耀授权专卖店")</f>
        <v>0</v>
      </c>
      <c r="BD1784" s="99">
        <f>SUMIFS(通讯通路门店!$Z:$Z,通讯通路门店!$S:$S,$G1784,通讯通路门店!$J:$J,"VIVO体验店")</f>
        <v>0</v>
      </c>
      <c r="BE1784" s="99">
        <f>SUMIFS(通讯通路门店!$AB:$AB,通讯通路门店!$S:$S,$G1784,通讯通路门店!$J:$J,"OPPO体验店")</f>
        <v>0</v>
      </c>
      <c r="BF1784" s="99">
        <f>SUMIFS(通讯通路门店!$X:$X,通讯通路门店!$S:$S,$G1784,通讯通路门店!$J:$J,"华为授权体验店")+SUMIFS(通讯通路门店!$AA:$AA,通讯通路门店!$S:$S,$G1784,通讯通路门店!$J:$J,"华为堡垒店")</f>
        <v>0</v>
      </c>
      <c r="BG1784" s="99">
        <f>SUMIFS(通讯通路门店!$Y:$Y,通讯通路门店!$S:$S,$G1784,通讯通路门店!$J:$J,"小米体验店")</f>
        <v>0</v>
      </c>
      <c r="BH1784" s="99">
        <f>SUMIFS(通讯通路门店!$AA:$AA,通讯通路门店!$S:$S,$G1784,通讯通路门店!$J:$J,"苹果体验店")</f>
        <v>0</v>
      </c>
      <c r="BI1784" s="99">
        <f>SUMIFS(通讯通路门店!$K:$K,通讯通路门店!$S:$S,$G1784,通讯通路门店!$J:$J,"其他品牌专卖店")</f>
        <v>0</v>
      </c>
      <c r="BJ1784" s="99">
        <f>SUMIFS(通讯通路门店!$AC:$AC,通讯通路门店!$S:$S,$G1784)</f>
        <v>0</v>
      </c>
      <c r="BK1784" s="99">
        <f>SUMIFS(通讯通路门店!$AD:$AD,通讯通路门店!$S:$S,$G1784)</f>
        <v>0</v>
      </c>
      <c r="BL1784" s="99">
        <f>SUMIFS(通讯通路门店!$AE:$AE,通讯通路门店!$S:$S,$G1784)</f>
        <v>0</v>
      </c>
      <c r="BM1784" s="99">
        <f>SUMIFS(通讯通路门店!$AF:$AF,通讯通路门店!$S:$S,$G1784)</f>
        <v>0</v>
      </c>
      <c r="BN1784" s="99">
        <f>SUMIFS(通讯通路门店!$AG:$AG,通讯通路门店!$S:$S,$G1784)</f>
        <v>0</v>
      </c>
      <c r="BO1784" s="99">
        <f>SUMIFS(通讯通路门店!$AH:$AH,通讯通路门店!$S:$S,$G1784)</f>
        <v>0</v>
      </c>
      <c r="BP1784" s="99">
        <f>SUMIFS(通讯通路门店!$AI:$AI,通讯通路门店!$S:$S,$G1784)</f>
        <v>0</v>
      </c>
      <c r="BQ1784" s="83"/>
    </row>
    <row r="1785" spans="1:69">
      <c r="A1785" s="99" t="str">
        <f>IFERROR(_xlfn.XLOOKUP($G1785,通讯通路门店!$S$4:$S$993933,通讯通路门店!$A$4:$A$993933,0,0),"")</f>
        <v>海南省</v>
      </c>
      <c r="B1785" s="99" t="str">
        <f>IFERROR(_xlfn.XLOOKUP($G1785,通讯通路门店!$S$4:$S$993933,通讯通路门店!$B$4:$B$993933,0,0),"")</f>
        <v>昌江黎族自治县</v>
      </c>
      <c r="C1785" s="99" t="str">
        <f>IFERROR(_xlfn.XLOOKUP($G1785,通讯通路门店!$S$4:$S$993933,通讯通路门店!$C$4:$C$993933,0,0),"")</f>
        <v>昌江黎族自治县</v>
      </c>
      <c r="D1785" s="99" t="str">
        <f>IFERROR(_xlfn.XLOOKUP($G1785,通讯通路门店!$S$4:$S$993933,通讯通路门店!$D$4:$D$993933,0,0),"")</f>
        <v>叉河镇</v>
      </c>
      <c r="E1785" s="83"/>
      <c r="F1785" s="83"/>
      <c r="G1785" s="101"/>
      <c r="H1785" s="102">
        <f>IFERROR(_xlfn.XLOOKUP($G1785,通讯通路门店!$S$4:$S$993933,通讯通路门店!$R$4:$R$993933,0,0),"")</f>
        <v>0</v>
      </c>
      <c r="I1785" s="83"/>
      <c r="J1785" s="83"/>
      <c r="K1785" s="83"/>
      <c r="L1785" s="83"/>
      <c r="M1785" s="83"/>
      <c r="N1785" s="83"/>
      <c r="O1785" s="83"/>
      <c r="P1785" s="83"/>
      <c r="Q1785" s="83"/>
      <c r="R1785" s="83"/>
      <c r="S1785" s="83"/>
      <c r="T1785" s="83"/>
      <c r="U1785" s="99">
        <f>COUNTIF(通讯通路门店!$S:$S,$G1785)</f>
        <v>0</v>
      </c>
      <c r="V1785" s="99">
        <f>COUNTIFS(通讯通路门店!$S:$S,$G1785,通讯通路门店!$J:$J,"综合卖场")</f>
        <v>0</v>
      </c>
      <c r="W1785" s="99">
        <f>SUMIFS(通讯通路门店!$AJ:$AJ,通讯通路门店!$S:$S,通讯客户沙盘!$G1785)</f>
        <v>0</v>
      </c>
      <c r="X1785" s="99">
        <f t="shared" si="135"/>
        <v>0</v>
      </c>
      <c r="Y1785" s="99">
        <f>COUNTIFS(通讯通路门店!$S:$S,$G1785,通讯通路门店!$J:$J,"荣耀体验店")+COUNTIFS(通讯通路门店!$S:$S,$G1785,通讯通路门店!$J:$J,"荣耀授权专卖店")</f>
        <v>0</v>
      </c>
      <c r="Z1785" s="99">
        <f>COUNTIFS(通讯通路门店!$S:$S,$G1785,通讯通路门店!$J:$J,"VIVO体验店")</f>
        <v>0</v>
      </c>
      <c r="AA1785" s="99">
        <f>COUNTIFS(通讯通路门店!$S:$S,$G1785,通讯通路门店!$J:$J,"OPPO体验店")</f>
        <v>0</v>
      </c>
      <c r="AB1785" s="99">
        <f>COUNTIFS(通讯通路门店!$S:$S,$G1785,通讯通路门店!$J:$J,"华为授权体验店")+COUNTIFS(通讯通路门店!$S:$S,$G1785,通讯通路门店!$J:$J,"华为堡垒店")</f>
        <v>0</v>
      </c>
      <c r="AC1785" s="99">
        <f>COUNTIFS(通讯通路门店!$S:$S,$G1785,通讯通路门店!$J:$J,"小米体验店")</f>
        <v>0</v>
      </c>
      <c r="AD1785" s="99">
        <f>COUNTIFS(通讯通路门店!$S:$S,$G1785,通讯通路门店!$J:$J,"苹果体验店")</f>
        <v>0</v>
      </c>
      <c r="AE1785" s="99">
        <f>COUNTIFS(通讯通路门店!$S:$S,$G1785,通讯通路门店!$J:$J,"其他品牌专卖店")</f>
        <v>0</v>
      </c>
      <c r="AF1785" s="99">
        <f>SUMIFS(通讯通路门店!$BI:$BI,通讯通路门店!$S:$S,$G1785)</f>
        <v>0</v>
      </c>
      <c r="AG1785" s="99">
        <f>SUMIFS(通讯通路门店!$BH:$BH,通讯通路门店!$S:$S,$G1785)</f>
        <v>0</v>
      </c>
      <c r="AH1785" s="99">
        <f t="shared" si="136"/>
        <v>0</v>
      </c>
      <c r="AI1785" s="99">
        <f>SUMIFS(通讯通路门店!$BB:$BB,通讯通路门店!$S:$S,$G1785)</f>
        <v>0</v>
      </c>
      <c r="AJ1785" s="99">
        <f>SUMIFS(通讯通路门店!$BE:$BE,通讯通路门店!$S:$S,$G1785)</f>
        <v>0</v>
      </c>
      <c r="AK1785" s="99">
        <f>SUMIFS(通讯通路门店!$BG:$BG,通讯通路门店!$S:$S,$G1785)</f>
        <v>0</v>
      </c>
      <c r="AL1785" s="99">
        <f>SUMIFS(通讯通路门店!$BC:$BC,通讯通路门店!$S:$S,$G1785)</f>
        <v>0</v>
      </c>
      <c r="AM1785" s="99">
        <f>SUMIFS(通讯通路门店!$BD:$BD,通讯通路门店!$S:$S,$G1785)</f>
        <v>0</v>
      </c>
      <c r="AN1785" s="99">
        <f>SUMIFS(通讯通路门店!$BF:$BF,通讯通路门店!$S:$S,$G1785)</f>
        <v>0</v>
      </c>
      <c r="AO1785" s="99">
        <f t="shared" si="137"/>
        <v>0</v>
      </c>
      <c r="AP1785" s="99">
        <f>SUMIFS(通讯通路门店!$K:$K,通讯通路门店!$S:$S,$G1785)</f>
        <v>0</v>
      </c>
      <c r="AQ1785" s="83"/>
      <c r="AR1785" s="99">
        <f>SUMIFS(通讯通路门店!$T:$T,通讯通路门店!$S:$S,$G1785)</f>
        <v>0</v>
      </c>
      <c r="AS1785" s="99">
        <f>SUMIFS(通讯通路门店!$U:$U,通讯通路门店!$S:$S,$G1785)</f>
        <v>0</v>
      </c>
      <c r="AT1785" s="99">
        <f>SUMIFS(通讯通路门店!$V:$V,通讯通路门店!$S:$S,$G1785)</f>
        <v>0</v>
      </c>
      <c r="AU1785" s="99">
        <f>SUMIFS(通讯通路门店!$W:$W,通讯通路门店!$S:$S,$G1785)</f>
        <v>0</v>
      </c>
      <c r="AV1785" s="99">
        <f>SUMIFS(通讯通路门店!$Z:$Z,通讯通路门店!$S:$S,$G1785)</f>
        <v>0</v>
      </c>
      <c r="AW1785" s="99">
        <f>SUMIFS(通讯通路门店!$AB:$AB,通讯通路门店!$S:$S,$G1785)</f>
        <v>0</v>
      </c>
      <c r="AX1785" s="99">
        <f>SUMIFS(通讯通路门店!$X:$X,通讯通路门店!$S:$S,$G1785)</f>
        <v>0</v>
      </c>
      <c r="AY1785" s="99">
        <f>SUMIFS(通讯通路门店!$Y:$Y,通讯通路门店!$S:$S,$G1785)</f>
        <v>0</v>
      </c>
      <c r="AZ1785" s="99">
        <f>SUMIFS(通讯通路门店!$AA:$AA,通讯通路门店!$S:$S,$G1785)</f>
        <v>0</v>
      </c>
      <c r="BA1785" s="99">
        <f t="shared" si="138"/>
        <v>0</v>
      </c>
      <c r="BB1785" s="99">
        <f t="shared" si="139"/>
        <v>0</v>
      </c>
      <c r="BC1785" s="99">
        <f>SUMIFS(通讯通路门店!$W:$W,通讯通路门店!$S:$S,$G1785,通讯通路门店!$J:$J,"荣耀体验店")+SUMIFS(通讯通路门店!$W:$W,通讯通路门店!$S:$S,$G1785,通讯通路门店!$J:$J,"荣耀授权专卖店")</f>
        <v>0</v>
      </c>
      <c r="BD1785" s="99">
        <f>SUMIFS(通讯通路门店!$Z:$Z,通讯通路门店!$S:$S,$G1785,通讯通路门店!$J:$J,"VIVO体验店")</f>
        <v>0</v>
      </c>
      <c r="BE1785" s="99">
        <f>SUMIFS(通讯通路门店!$AB:$AB,通讯通路门店!$S:$S,$G1785,通讯通路门店!$J:$J,"OPPO体验店")</f>
        <v>0</v>
      </c>
      <c r="BF1785" s="99">
        <f>SUMIFS(通讯通路门店!$X:$X,通讯通路门店!$S:$S,$G1785,通讯通路门店!$J:$J,"华为授权体验店")+SUMIFS(通讯通路门店!$AA:$AA,通讯通路门店!$S:$S,$G1785,通讯通路门店!$J:$J,"华为堡垒店")</f>
        <v>0</v>
      </c>
      <c r="BG1785" s="99">
        <f>SUMIFS(通讯通路门店!$Y:$Y,通讯通路门店!$S:$S,$G1785,通讯通路门店!$J:$J,"小米体验店")</f>
        <v>0</v>
      </c>
      <c r="BH1785" s="99">
        <f>SUMIFS(通讯通路门店!$AA:$AA,通讯通路门店!$S:$S,$G1785,通讯通路门店!$J:$J,"苹果体验店")</f>
        <v>0</v>
      </c>
      <c r="BI1785" s="99">
        <f>SUMIFS(通讯通路门店!$K:$K,通讯通路门店!$S:$S,$G1785,通讯通路门店!$J:$J,"其他品牌专卖店")</f>
        <v>0</v>
      </c>
      <c r="BJ1785" s="99">
        <f>SUMIFS(通讯通路门店!$AC:$AC,通讯通路门店!$S:$S,$G1785)</f>
        <v>0</v>
      </c>
      <c r="BK1785" s="99">
        <f>SUMIFS(通讯通路门店!$AD:$AD,通讯通路门店!$S:$S,$G1785)</f>
        <v>0</v>
      </c>
      <c r="BL1785" s="99">
        <f>SUMIFS(通讯通路门店!$AE:$AE,通讯通路门店!$S:$S,$G1785)</f>
        <v>0</v>
      </c>
      <c r="BM1785" s="99">
        <f>SUMIFS(通讯通路门店!$AF:$AF,通讯通路门店!$S:$S,$G1785)</f>
        <v>0</v>
      </c>
      <c r="BN1785" s="99">
        <f>SUMIFS(通讯通路门店!$AG:$AG,通讯通路门店!$S:$S,$G1785)</f>
        <v>0</v>
      </c>
      <c r="BO1785" s="99">
        <f>SUMIFS(通讯通路门店!$AH:$AH,通讯通路门店!$S:$S,$G1785)</f>
        <v>0</v>
      </c>
      <c r="BP1785" s="99">
        <f>SUMIFS(通讯通路门店!$AI:$AI,通讯通路门店!$S:$S,$G1785)</f>
        <v>0</v>
      </c>
      <c r="BQ1785" s="83"/>
    </row>
    <row r="1786" spans="1:69">
      <c r="A1786" s="99" t="str">
        <f>IFERROR(_xlfn.XLOOKUP($G1786,通讯通路门店!$S$4:$S$993933,通讯通路门店!$A$4:$A$993933,0,0),"")</f>
        <v>海南省</v>
      </c>
      <c r="B1786" s="99" t="str">
        <f>IFERROR(_xlfn.XLOOKUP($G1786,通讯通路门店!$S$4:$S$993933,通讯通路门店!$B$4:$B$993933,0,0),"")</f>
        <v>昌江黎族自治县</v>
      </c>
      <c r="C1786" s="99" t="str">
        <f>IFERROR(_xlfn.XLOOKUP($G1786,通讯通路门店!$S$4:$S$993933,通讯通路门店!$C$4:$C$993933,0,0),"")</f>
        <v>昌江黎族自治县</v>
      </c>
      <c r="D1786" s="99" t="str">
        <f>IFERROR(_xlfn.XLOOKUP($G1786,通讯通路门店!$S$4:$S$993933,通讯通路门店!$D$4:$D$993933,0,0),"")</f>
        <v>叉河镇</v>
      </c>
      <c r="E1786" s="83"/>
      <c r="F1786" s="83"/>
      <c r="G1786" s="101"/>
      <c r="H1786" s="102">
        <f>IFERROR(_xlfn.XLOOKUP($G1786,通讯通路门店!$S$4:$S$993933,通讯通路门店!$R$4:$R$993933,0,0),"")</f>
        <v>0</v>
      </c>
      <c r="I1786" s="83"/>
      <c r="J1786" s="83"/>
      <c r="K1786" s="83"/>
      <c r="L1786" s="83"/>
      <c r="M1786" s="83"/>
      <c r="N1786" s="83"/>
      <c r="O1786" s="83"/>
      <c r="P1786" s="83"/>
      <c r="Q1786" s="83"/>
      <c r="R1786" s="83"/>
      <c r="S1786" s="83"/>
      <c r="T1786" s="83"/>
      <c r="U1786" s="99">
        <f>COUNTIF(通讯通路门店!$S:$S,$G1786)</f>
        <v>0</v>
      </c>
      <c r="V1786" s="99">
        <f>COUNTIFS(通讯通路门店!$S:$S,$G1786,通讯通路门店!$J:$J,"综合卖场")</f>
        <v>0</v>
      </c>
      <c r="W1786" s="99">
        <f>SUMIFS(通讯通路门店!$AJ:$AJ,通讯通路门店!$S:$S,通讯客户沙盘!$G1786)</f>
        <v>0</v>
      </c>
      <c r="X1786" s="99">
        <f t="shared" si="135"/>
        <v>0</v>
      </c>
      <c r="Y1786" s="99">
        <f>COUNTIFS(通讯通路门店!$S:$S,$G1786,通讯通路门店!$J:$J,"荣耀体验店")+COUNTIFS(通讯通路门店!$S:$S,$G1786,通讯通路门店!$J:$J,"荣耀授权专卖店")</f>
        <v>0</v>
      </c>
      <c r="Z1786" s="99">
        <f>COUNTIFS(通讯通路门店!$S:$S,$G1786,通讯通路门店!$J:$J,"VIVO体验店")</f>
        <v>0</v>
      </c>
      <c r="AA1786" s="99">
        <f>COUNTIFS(通讯通路门店!$S:$S,$G1786,通讯通路门店!$J:$J,"OPPO体验店")</f>
        <v>0</v>
      </c>
      <c r="AB1786" s="99">
        <f>COUNTIFS(通讯通路门店!$S:$S,$G1786,通讯通路门店!$J:$J,"华为授权体验店")+COUNTIFS(通讯通路门店!$S:$S,$G1786,通讯通路门店!$J:$J,"华为堡垒店")</f>
        <v>0</v>
      </c>
      <c r="AC1786" s="99">
        <f>COUNTIFS(通讯通路门店!$S:$S,$G1786,通讯通路门店!$J:$J,"小米体验店")</f>
        <v>0</v>
      </c>
      <c r="AD1786" s="99">
        <f>COUNTIFS(通讯通路门店!$S:$S,$G1786,通讯通路门店!$J:$J,"苹果体验店")</f>
        <v>0</v>
      </c>
      <c r="AE1786" s="99">
        <f>COUNTIFS(通讯通路门店!$S:$S,$G1786,通讯通路门店!$J:$J,"其他品牌专卖店")</f>
        <v>0</v>
      </c>
      <c r="AF1786" s="99">
        <f>SUMIFS(通讯通路门店!$BI:$BI,通讯通路门店!$S:$S,$G1786)</f>
        <v>0</v>
      </c>
      <c r="AG1786" s="99">
        <f>SUMIFS(通讯通路门店!$BH:$BH,通讯通路门店!$S:$S,$G1786)</f>
        <v>0</v>
      </c>
      <c r="AH1786" s="99">
        <f t="shared" si="136"/>
        <v>0</v>
      </c>
      <c r="AI1786" s="99">
        <f>SUMIFS(通讯通路门店!$BB:$BB,通讯通路门店!$S:$S,$G1786)</f>
        <v>0</v>
      </c>
      <c r="AJ1786" s="99">
        <f>SUMIFS(通讯通路门店!$BE:$BE,通讯通路门店!$S:$S,$G1786)</f>
        <v>0</v>
      </c>
      <c r="AK1786" s="99">
        <f>SUMIFS(通讯通路门店!$BG:$BG,通讯通路门店!$S:$S,$G1786)</f>
        <v>0</v>
      </c>
      <c r="AL1786" s="99">
        <f>SUMIFS(通讯通路门店!$BC:$BC,通讯通路门店!$S:$S,$G1786)</f>
        <v>0</v>
      </c>
      <c r="AM1786" s="99">
        <f>SUMIFS(通讯通路门店!$BD:$BD,通讯通路门店!$S:$S,$G1786)</f>
        <v>0</v>
      </c>
      <c r="AN1786" s="99">
        <f>SUMIFS(通讯通路门店!$BF:$BF,通讯通路门店!$S:$S,$G1786)</f>
        <v>0</v>
      </c>
      <c r="AO1786" s="99">
        <f t="shared" si="137"/>
        <v>0</v>
      </c>
      <c r="AP1786" s="99">
        <f>SUMIFS(通讯通路门店!$K:$K,通讯通路门店!$S:$S,$G1786)</f>
        <v>0</v>
      </c>
      <c r="AQ1786" s="83"/>
      <c r="AR1786" s="99">
        <f>SUMIFS(通讯通路门店!$T:$T,通讯通路门店!$S:$S,$G1786)</f>
        <v>0</v>
      </c>
      <c r="AS1786" s="99">
        <f>SUMIFS(通讯通路门店!$U:$U,通讯通路门店!$S:$S,$G1786)</f>
        <v>0</v>
      </c>
      <c r="AT1786" s="99">
        <f>SUMIFS(通讯通路门店!$V:$V,通讯通路门店!$S:$S,$G1786)</f>
        <v>0</v>
      </c>
      <c r="AU1786" s="99">
        <f>SUMIFS(通讯通路门店!$W:$W,通讯通路门店!$S:$S,$G1786)</f>
        <v>0</v>
      </c>
      <c r="AV1786" s="99">
        <f>SUMIFS(通讯通路门店!$Z:$Z,通讯通路门店!$S:$S,$G1786)</f>
        <v>0</v>
      </c>
      <c r="AW1786" s="99">
        <f>SUMIFS(通讯通路门店!$AB:$AB,通讯通路门店!$S:$S,$G1786)</f>
        <v>0</v>
      </c>
      <c r="AX1786" s="99">
        <f>SUMIFS(通讯通路门店!$X:$X,通讯通路门店!$S:$S,$G1786)</f>
        <v>0</v>
      </c>
      <c r="AY1786" s="99">
        <f>SUMIFS(通讯通路门店!$Y:$Y,通讯通路门店!$S:$S,$G1786)</f>
        <v>0</v>
      </c>
      <c r="AZ1786" s="99">
        <f>SUMIFS(通讯通路门店!$AA:$AA,通讯通路门店!$S:$S,$G1786)</f>
        <v>0</v>
      </c>
      <c r="BA1786" s="99">
        <f t="shared" si="138"/>
        <v>0</v>
      </c>
      <c r="BB1786" s="99">
        <f t="shared" si="139"/>
        <v>0</v>
      </c>
      <c r="BC1786" s="99">
        <f>SUMIFS(通讯通路门店!$W:$W,通讯通路门店!$S:$S,$G1786,通讯通路门店!$J:$J,"荣耀体验店")+SUMIFS(通讯通路门店!$W:$W,通讯通路门店!$S:$S,$G1786,通讯通路门店!$J:$J,"荣耀授权专卖店")</f>
        <v>0</v>
      </c>
      <c r="BD1786" s="99">
        <f>SUMIFS(通讯通路门店!$Z:$Z,通讯通路门店!$S:$S,$G1786,通讯通路门店!$J:$J,"VIVO体验店")</f>
        <v>0</v>
      </c>
      <c r="BE1786" s="99">
        <f>SUMIFS(通讯通路门店!$AB:$AB,通讯通路门店!$S:$S,$G1786,通讯通路门店!$J:$J,"OPPO体验店")</f>
        <v>0</v>
      </c>
      <c r="BF1786" s="99">
        <f>SUMIFS(通讯通路门店!$X:$X,通讯通路门店!$S:$S,$G1786,通讯通路门店!$J:$J,"华为授权体验店")+SUMIFS(通讯通路门店!$AA:$AA,通讯通路门店!$S:$S,$G1786,通讯通路门店!$J:$J,"华为堡垒店")</f>
        <v>0</v>
      </c>
      <c r="BG1786" s="99">
        <f>SUMIFS(通讯通路门店!$Y:$Y,通讯通路门店!$S:$S,$G1786,通讯通路门店!$J:$J,"小米体验店")</f>
        <v>0</v>
      </c>
      <c r="BH1786" s="99">
        <f>SUMIFS(通讯通路门店!$AA:$AA,通讯通路门店!$S:$S,$G1786,通讯通路门店!$J:$J,"苹果体验店")</f>
        <v>0</v>
      </c>
      <c r="BI1786" s="99">
        <f>SUMIFS(通讯通路门店!$K:$K,通讯通路门店!$S:$S,$G1786,通讯通路门店!$J:$J,"其他品牌专卖店")</f>
        <v>0</v>
      </c>
      <c r="BJ1786" s="99">
        <f>SUMIFS(通讯通路门店!$AC:$AC,通讯通路门店!$S:$S,$G1786)</f>
        <v>0</v>
      </c>
      <c r="BK1786" s="99">
        <f>SUMIFS(通讯通路门店!$AD:$AD,通讯通路门店!$S:$S,$G1786)</f>
        <v>0</v>
      </c>
      <c r="BL1786" s="99">
        <f>SUMIFS(通讯通路门店!$AE:$AE,通讯通路门店!$S:$S,$G1786)</f>
        <v>0</v>
      </c>
      <c r="BM1786" s="99">
        <f>SUMIFS(通讯通路门店!$AF:$AF,通讯通路门店!$S:$S,$G1786)</f>
        <v>0</v>
      </c>
      <c r="BN1786" s="99">
        <f>SUMIFS(通讯通路门店!$AG:$AG,通讯通路门店!$S:$S,$G1786)</f>
        <v>0</v>
      </c>
      <c r="BO1786" s="99">
        <f>SUMIFS(通讯通路门店!$AH:$AH,通讯通路门店!$S:$S,$G1786)</f>
        <v>0</v>
      </c>
      <c r="BP1786" s="99">
        <f>SUMIFS(通讯通路门店!$AI:$AI,通讯通路门店!$S:$S,$G1786)</f>
        <v>0</v>
      </c>
      <c r="BQ1786" s="83"/>
    </row>
    <row r="1787" spans="1:69">
      <c r="A1787" s="99" t="str">
        <f>IFERROR(_xlfn.XLOOKUP($G1787,通讯通路门店!$S$4:$S$993933,通讯通路门店!$A$4:$A$993933,0,0),"")</f>
        <v>海南省</v>
      </c>
      <c r="B1787" s="99" t="str">
        <f>IFERROR(_xlfn.XLOOKUP($G1787,通讯通路门店!$S$4:$S$993933,通讯通路门店!$B$4:$B$993933,0,0),"")</f>
        <v>昌江黎族自治县</v>
      </c>
      <c r="C1787" s="99" t="str">
        <f>IFERROR(_xlfn.XLOOKUP($G1787,通讯通路门店!$S$4:$S$993933,通讯通路门店!$C$4:$C$993933,0,0),"")</f>
        <v>昌江黎族自治县</v>
      </c>
      <c r="D1787" s="99" t="str">
        <f>IFERROR(_xlfn.XLOOKUP($G1787,通讯通路门店!$S$4:$S$993933,通讯通路门店!$D$4:$D$993933,0,0),"")</f>
        <v>叉河镇</v>
      </c>
      <c r="E1787" s="83"/>
      <c r="F1787" s="83"/>
      <c r="G1787" s="101"/>
      <c r="H1787" s="102">
        <f>IFERROR(_xlfn.XLOOKUP($G1787,通讯通路门店!$S$4:$S$993933,通讯通路门店!$R$4:$R$993933,0,0),"")</f>
        <v>0</v>
      </c>
      <c r="I1787" s="83"/>
      <c r="J1787" s="83"/>
      <c r="K1787" s="83"/>
      <c r="L1787" s="83"/>
      <c r="M1787" s="83"/>
      <c r="N1787" s="83"/>
      <c r="O1787" s="83"/>
      <c r="P1787" s="83"/>
      <c r="Q1787" s="83"/>
      <c r="R1787" s="83"/>
      <c r="S1787" s="83"/>
      <c r="T1787" s="83"/>
      <c r="U1787" s="99">
        <f>COUNTIF(通讯通路门店!$S:$S,$G1787)</f>
        <v>0</v>
      </c>
      <c r="V1787" s="99">
        <f>COUNTIFS(通讯通路门店!$S:$S,$G1787,通讯通路门店!$J:$J,"综合卖场")</f>
        <v>0</v>
      </c>
      <c r="W1787" s="99">
        <f>SUMIFS(通讯通路门店!$AJ:$AJ,通讯通路门店!$S:$S,通讯客户沙盘!$G1787)</f>
        <v>0</v>
      </c>
      <c r="X1787" s="99">
        <f t="shared" si="135"/>
        <v>0</v>
      </c>
      <c r="Y1787" s="99">
        <f>COUNTIFS(通讯通路门店!$S:$S,$G1787,通讯通路门店!$J:$J,"荣耀体验店")+COUNTIFS(通讯通路门店!$S:$S,$G1787,通讯通路门店!$J:$J,"荣耀授权专卖店")</f>
        <v>0</v>
      </c>
      <c r="Z1787" s="99">
        <f>COUNTIFS(通讯通路门店!$S:$S,$G1787,通讯通路门店!$J:$J,"VIVO体验店")</f>
        <v>0</v>
      </c>
      <c r="AA1787" s="99">
        <f>COUNTIFS(通讯通路门店!$S:$S,$G1787,通讯通路门店!$J:$J,"OPPO体验店")</f>
        <v>0</v>
      </c>
      <c r="AB1787" s="99">
        <f>COUNTIFS(通讯通路门店!$S:$S,$G1787,通讯通路门店!$J:$J,"华为授权体验店")+COUNTIFS(通讯通路门店!$S:$S,$G1787,通讯通路门店!$J:$J,"华为堡垒店")</f>
        <v>0</v>
      </c>
      <c r="AC1787" s="99">
        <f>COUNTIFS(通讯通路门店!$S:$S,$G1787,通讯通路门店!$J:$J,"小米体验店")</f>
        <v>0</v>
      </c>
      <c r="AD1787" s="99">
        <f>COUNTIFS(通讯通路门店!$S:$S,$G1787,通讯通路门店!$J:$J,"苹果体验店")</f>
        <v>0</v>
      </c>
      <c r="AE1787" s="99">
        <f>COUNTIFS(通讯通路门店!$S:$S,$G1787,通讯通路门店!$J:$J,"其他品牌专卖店")</f>
        <v>0</v>
      </c>
      <c r="AF1787" s="99">
        <f>SUMIFS(通讯通路门店!$BI:$BI,通讯通路门店!$S:$S,$G1787)</f>
        <v>0</v>
      </c>
      <c r="AG1787" s="99">
        <f>SUMIFS(通讯通路门店!$BH:$BH,通讯通路门店!$S:$S,$G1787)</f>
        <v>0</v>
      </c>
      <c r="AH1787" s="99">
        <f t="shared" si="136"/>
        <v>0</v>
      </c>
      <c r="AI1787" s="99">
        <f>SUMIFS(通讯通路门店!$BB:$BB,通讯通路门店!$S:$S,$G1787)</f>
        <v>0</v>
      </c>
      <c r="AJ1787" s="99">
        <f>SUMIFS(通讯通路门店!$BE:$BE,通讯通路门店!$S:$S,$G1787)</f>
        <v>0</v>
      </c>
      <c r="AK1787" s="99">
        <f>SUMIFS(通讯通路门店!$BG:$BG,通讯通路门店!$S:$S,$G1787)</f>
        <v>0</v>
      </c>
      <c r="AL1787" s="99">
        <f>SUMIFS(通讯通路门店!$BC:$BC,通讯通路门店!$S:$S,$G1787)</f>
        <v>0</v>
      </c>
      <c r="AM1787" s="99">
        <f>SUMIFS(通讯通路门店!$BD:$BD,通讯通路门店!$S:$S,$G1787)</f>
        <v>0</v>
      </c>
      <c r="AN1787" s="99">
        <f>SUMIFS(通讯通路门店!$BF:$BF,通讯通路门店!$S:$S,$G1787)</f>
        <v>0</v>
      </c>
      <c r="AO1787" s="99">
        <f t="shared" si="137"/>
        <v>0</v>
      </c>
      <c r="AP1787" s="99">
        <f>SUMIFS(通讯通路门店!$K:$K,通讯通路门店!$S:$S,$G1787)</f>
        <v>0</v>
      </c>
      <c r="AQ1787" s="83"/>
      <c r="AR1787" s="99">
        <f>SUMIFS(通讯通路门店!$T:$T,通讯通路门店!$S:$S,$G1787)</f>
        <v>0</v>
      </c>
      <c r="AS1787" s="99">
        <f>SUMIFS(通讯通路门店!$U:$U,通讯通路门店!$S:$S,$G1787)</f>
        <v>0</v>
      </c>
      <c r="AT1787" s="99">
        <f>SUMIFS(通讯通路门店!$V:$V,通讯通路门店!$S:$S,$G1787)</f>
        <v>0</v>
      </c>
      <c r="AU1787" s="99">
        <f>SUMIFS(通讯通路门店!$W:$W,通讯通路门店!$S:$S,$G1787)</f>
        <v>0</v>
      </c>
      <c r="AV1787" s="99">
        <f>SUMIFS(通讯通路门店!$Z:$Z,通讯通路门店!$S:$S,$G1787)</f>
        <v>0</v>
      </c>
      <c r="AW1787" s="99">
        <f>SUMIFS(通讯通路门店!$AB:$AB,通讯通路门店!$S:$S,$G1787)</f>
        <v>0</v>
      </c>
      <c r="AX1787" s="99">
        <f>SUMIFS(通讯通路门店!$X:$X,通讯通路门店!$S:$S,$G1787)</f>
        <v>0</v>
      </c>
      <c r="AY1787" s="99">
        <f>SUMIFS(通讯通路门店!$Y:$Y,通讯通路门店!$S:$S,$G1787)</f>
        <v>0</v>
      </c>
      <c r="AZ1787" s="99">
        <f>SUMIFS(通讯通路门店!$AA:$AA,通讯通路门店!$S:$S,$G1787)</f>
        <v>0</v>
      </c>
      <c r="BA1787" s="99">
        <f t="shared" si="138"/>
        <v>0</v>
      </c>
      <c r="BB1787" s="99">
        <f t="shared" si="139"/>
        <v>0</v>
      </c>
      <c r="BC1787" s="99">
        <f>SUMIFS(通讯通路门店!$W:$W,通讯通路门店!$S:$S,$G1787,通讯通路门店!$J:$J,"荣耀体验店")+SUMIFS(通讯通路门店!$W:$W,通讯通路门店!$S:$S,$G1787,通讯通路门店!$J:$J,"荣耀授权专卖店")</f>
        <v>0</v>
      </c>
      <c r="BD1787" s="99">
        <f>SUMIFS(通讯通路门店!$Z:$Z,通讯通路门店!$S:$S,$G1787,通讯通路门店!$J:$J,"VIVO体验店")</f>
        <v>0</v>
      </c>
      <c r="BE1787" s="99">
        <f>SUMIFS(通讯通路门店!$AB:$AB,通讯通路门店!$S:$S,$G1787,通讯通路门店!$J:$J,"OPPO体验店")</f>
        <v>0</v>
      </c>
      <c r="BF1787" s="99">
        <f>SUMIFS(通讯通路门店!$X:$X,通讯通路门店!$S:$S,$G1787,通讯通路门店!$J:$J,"华为授权体验店")+SUMIFS(通讯通路门店!$AA:$AA,通讯通路门店!$S:$S,$G1787,通讯通路门店!$J:$J,"华为堡垒店")</f>
        <v>0</v>
      </c>
      <c r="BG1787" s="99">
        <f>SUMIFS(通讯通路门店!$Y:$Y,通讯通路门店!$S:$S,$G1787,通讯通路门店!$J:$J,"小米体验店")</f>
        <v>0</v>
      </c>
      <c r="BH1787" s="99">
        <f>SUMIFS(通讯通路门店!$AA:$AA,通讯通路门店!$S:$S,$G1787,通讯通路门店!$J:$J,"苹果体验店")</f>
        <v>0</v>
      </c>
      <c r="BI1787" s="99">
        <f>SUMIFS(通讯通路门店!$K:$K,通讯通路门店!$S:$S,$G1787,通讯通路门店!$J:$J,"其他品牌专卖店")</f>
        <v>0</v>
      </c>
      <c r="BJ1787" s="99">
        <f>SUMIFS(通讯通路门店!$AC:$AC,通讯通路门店!$S:$S,$G1787)</f>
        <v>0</v>
      </c>
      <c r="BK1787" s="99">
        <f>SUMIFS(通讯通路门店!$AD:$AD,通讯通路门店!$S:$S,$G1787)</f>
        <v>0</v>
      </c>
      <c r="BL1787" s="99">
        <f>SUMIFS(通讯通路门店!$AE:$AE,通讯通路门店!$S:$S,$G1787)</f>
        <v>0</v>
      </c>
      <c r="BM1787" s="99">
        <f>SUMIFS(通讯通路门店!$AF:$AF,通讯通路门店!$S:$S,$G1787)</f>
        <v>0</v>
      </c>
      <c r="BN1787" s="99">
        <f>SUMIFS(通讯通路门店!$AG:$AG,通讯通路门店!$S:$S,$G1787)</f>
        <v>0</v>
      </c>
      <c r="BO1787" s="99">
        <f>SUMIFS(通讯通路门店!$AH:$AH,通讯通路门店!$S:$S,$G1787)</f>
        <v>0</v>
      </c>
      <c r="BP1787" s="99">
        <f>SUMIFS(通讯通路门店!$AI:$AI,通讯通路门店!$S:$S,$G1787)</f>
        <v>0</v>
      </c>
      <c r="BQ1787" s="83"/>
    </row>
    <row r="1788" spans="1:69">
      <c r="A1788" s="99" t="str">
        <f>IFERROR(_xlfn.XLOOKUP($G1788,通讯通路门店!$S$4:$S$993933,通讯通路门店!$A$4:$A$993933,0,0),"")</f>
        <v>海南省</v>
      </c>
      <c r="B1788" s="99" t="str">
        <f>IFERROR(_xlfn.XLOOKUP($G1788,通讯通路门店!$S$4:$S$993933,通讯通路门店!$B$4:$B$993933,0,0),"")</f>
        <v>昌江黎族自治县</v>
      </c>
      <c r="C1788" s="99" t="str">
        <f>IFERROR(_xlfn.XLOOKUP($G1788,通讯通路门店!$S$4:$S$993933,通讯通路门店!$C$4:$C$993933,0,0),"")</f>
        <v>昌江黎族自治县</v>
      </c>
      <c r="D1788" s="99" t="str">
        <f>IFERROR(_xlfn.XLOOKUP($G1788,通讯通路门店!$S$4:$S$993933,通讯通路门店!$D$4:$D$993933,0,0),"")</f>
        <v>叉河镇</v>
      </c>
      <c r="E1788" s="83"/>
      <c r="F1788" s="83"/>
      <c r="G1788" s="101"/>
      <c r="H1788" s="102">
        <f>IFERROR(_xlfn.XLOOKUP($G1788,通讯通路门店!$S$4:$S$993933,通讯通路门店!$R$4:$R$993933,0,0),"")</f>
        <v>0</v>
      </c>
      <c r="I1788" s="83"/>
      <c r="J1788" s="83"/>
      <c r="K1788" s="83"/>
      <c r="L1788" s="83"/>
      <c r="M1788" s="83"/>
      <c r="N1788" s="83"/>
      <c r="O1788" s="83"/>
      <c r="P1788" s="83"/>
      <c r="Q1788" s="83"/>
      <c r="R1788" s="83"/>
      <c r="S1788" s="83"/>
      <c r="T1788" s="83"/>
      <c r="U1788" s="99">
        <f>COUNTIF(通讯通路门店!$S:$S,$G1788)</f>
        <v>0</v>
      </c>
      <c r="V1788" s="99">
        <f>COUNTIFS(通讯通路门店!$S:$S,$G1788,通讯通路门店!$J:$J,"综合卖场")</f>
        <v>0</v>
      </c>
      <c r="W1788" s="99">
        <f>SUMIFS(通讯通路门店!$AJ:$AJ,通讯通路门店!$S:$S,通讯客户沙盘!$G1788)</f>
        <v>0</v>
      </c>
      <c r="X1788" s="99">
        <f t="shared" si="135"/>
        <v>0</v>
      </c>
      <c r="Y1788" s="99">
        <f>COUNTIFS(通讯通路门店!$S:$S,$G1788,通讯通路门店!$J:$J,"荣耀体验店")+COUNTIFS(通讯通路门店!$S:$S,$G1788,通讯通路门店!$J:$J,"荣耀授权专卖店")</f>
        <v>0</v>
      </c>
      <c r="Z1788" s="99">
        <f>COUNTIFS(通讯通路门店!$S:$S,$G1788,通讯通路门店!$J:$J,"VIVO体验店")</f>
        <v>0</v>
      </c>
      <c r="AA1788" s="99">
        <f>COUNTIFS(通讯通路门店!$S:$S,$G1788,通讯通路门店!$J:$J,"OPPO体验店")</f>
        <v>0</v>
      </c>
      <c r="AB1788" s="99">
        <f>COUNTIFS(通讯通路门店!$S:$S,$G1788,通讯通路门店!$J:$J,"华为授权体验店")+COUNTIFS(通讯通路门店!$S:$S,$G1788,通讯通路门店!$J:$J,"华为堡垒店")</f>
        <v>0</v>
      </c>
      <c r="AC1788" s="99">
        <f>COUNTIFS(通讯通路门店!$S:$S,$G1788,通讯通路门店!$J:$J,"小米体验店")</f>
        <v>0</v>
      </c>
      <c r="AD1788" s="99">
        <f>COUNTIFS(通讯通路门店!$S:$S,$G1788,通讯通路门店!$J:$J,"苹果体验店")</f>
        <v>0</v>
      </c>
      <c r="AE1788" s="99">
        <f>COUNTIFS(通讯通路门店!$S:$S,$G1788,通讯通路门店!$J:$J,"其他品牌专卖店")</f>
        <v>0</v>
      </c>
      <c r="AF1788" s="99">
        <f>SUMIFS(通讯通路门店!$BI:$BI,通讯通路门店!$S:$S,$G1788)</f>
        <v>0</v>
      </c>
      <c r="AG1788" s="99">
        <f>SUMIFS(通讯通路门店!$BH:$BH,通讯通路门店!$S:$S,$G1788)</f>
        <v>0</v>
      </c>
      <c r="AH1788" s="99">
        <f t="shared" si="136"/>
        <v>0</v>
      </c>
      <c r="AI1788" s="99">
        <f>SUMIFS(通讯通路门店!$BB:$BB,通讯通路门店!$S:$S,$G1788)</f>
        <v>0</v>
      </c>
      <c r="AJ1788" s="99">
        <f>SUMIFS(通讯通路门店!$BE:$BE,通讯通路门店!$S:$S,$G1788)</f>
        <v>0</v>
      </c>
      <c r="AK1788" s="99">
        <f>SUMIFS(通讯通路门店!$BG:$BG,通讯通路门店!$S:$S,$G1788)</f>
        <v>0</v>
      </c>
      <c r="AL1788" s="99">
        <f>SUMIFS(通讯通路门店!$BC:$BC,通讯通路门店!$S:$S,$G1788)</f>
        <v>0</v>
      </c>
      <c r="AM1788" s="99">
        <f>SUMIFS(通讯通路门店!$BD:$BD,通讯通路门店!$S:$S,$G1788)</f>
        <v>0</v>
      </c>
      <c r="AN1788" s="99">
        <f>SUMIFS(通讯通路门店!$BF:$BF,通讯通路门店!$S:$S,$G1788)</f>
        <v>0</v>
      </c>
      <c r="AO1788" s="99">
        <f t="shared" si="137"/>
        <v>0</v>
      </c>
      <c r="AP1788" s="99">
        <f>SUMIFS(通讯通路门店!$K:$K,通讯通路门店!$S:$S,$G1788)</f>
        <v>0</v>
      </c>
      <c r="AQ1788" s="83"/>
      <c r="AR1788" s="99">
        <f>SUMIFS(通讯通路门店!$T:$T,通讯通路门店!$S:$S,$G1788)</f>
        <v>0</v>
      </c>
      <c r="AS1788" s="99">
        <f>SUMIFS(通讯通路门店!$U:$U,通讯通路门店!$S:$S,$G1788)</f>
        <v>0</v>
      </c>
      <c r="AT1788" s="99">
        <f>SUMIFS(通讯通路门店!$V:$V,通讯通路门店!$S:$S,$G1788)</f>
        <v>0</v>
      </c>
      <c r="AU1788" s="99">
        <f>SUMIFS(通讯通路门店!$W:$W,通讯通路门店!$S:$S,$G1788)</f>
        <v>0</v>
      </c>
      <c r="AV1788" s="99">
        <f>SUMIFS(通讯通路门店!$Z:$Z,通讯通路门店!$S:$S,$G1788)</f>
        <v>0</v>
      </c>
      <c r="AW1788" s="99">
        <f>SUMIFS(通讯通路门店!$AB:$AB,通讯通路门店!$S:$S,$G1788)</f>
        <v>0</v>
      </c>
      <c r="AX1788" s="99">
        <f>SUMIFS(通讯通路门店!$X:$X,通讯通路门店!$S:$S,$G1788)</f>
        <v>0</v>
      </c>
      <c r="AY1788" s="99">
        <f>SUMIFS(通讯通路门店!$Y:$Y,通讯通路门店!$S:$S,$G1788)</f>
        <v>0</v>
      </c>
      <c r="AZ1788" s="99">
        <f>SUMIFS(通讯通路门店!$AA:$AA,通讯通路门店!$S:$S,$G1788)</f>
        <v>0</v>
      </c>
      <c r="BA1788" s="99">
        <f t="shared" si="138"/>
        <v>0</v>
      </c>
      <c r="BB1788" s="99">
        <f t="shared" si="139"/>
        <v>0</v>
      </c>
      <c r="BC1788" s="99">
        <f>SUMIFS(通讯通路门店!$W:$W,通讯通路门店!$S:$S,$G1788,通讯通路门店!$J:$J,"荣耀体验店")+SUMIFS(通讯通路门店!$W:$W,通讯通路门店!$S:$S,$G1788,通讯通路门店!$J:$J,"荣耀授权专卖店")</f>
        <v>0</v>
      </c>
      <c r="BD1788" s="99">
        <f>SUMIFS(通讯通路门店!$Z:$Z,通讯通路门店!$S:$S,$G1788,通讯通路门店!$J:$J,"VIVO体验店")</f>
        <v>0</v>
      </c>
      <c r="BE1788" s="99">
        <f>SUMIFS(通讯通路门店!$AB:$AB,通讯通路门店!$S:$S,$G1788,通讯通路门店!$J:$J,"OPPO体验店")</f>
        <v>0</v>
      </c>
      <c r="BF1788" s="99">
        <f>SUMIFS(通讯通路门店!$X:$X,通讯通路门店!$S:$S,$G1788,通讯通路门店!$J:$J,"华为授权体验店")+SUMIFS(通讯通路门店!$AA:$AA,通讯通路门店!$S:$S,$G1788,通讯通路门店!$J:$J,"华为堡垒店")</f>
        <v>0</v>
      </c>
      <c r="BG1788" s="99">
        <f>SUMIFS(通讯通路门店!$Y:$Y,通讯通路门店!$S:$S,$G1788,通讯通路门店!$J:$J,"小米体验店")</f>
        <v>0</v>
      </c>
      <c r="BH1788" s="99">
        <f>SUMIFS(通讯通路门店!$AA:$AA,通讯通路门店!$S:$S,$G1788,通讯通路门店!$J:$J,"苹果体验店")</f>
        <v>0</v>
      </c>
      <c r="BI1788" s="99">
        <f>SUMIFS(通讯通路门店!$K:$K,通讯通路门店!$S:$S,$G1788,通讯通路门店!$J:$J,"其他品牌专卖店")</f>
        <v>0</v>
      </c>
      <c r="BJ1788" s="99">
        <f>SUMIFS(通讯通路门店!$AC:$AC,通讯通路门店!$S:$S,$G1788)</f>
        <v>0</v>
      </c>
      <c r="BK1788" s="99">
        <f>SUMIFS(通讯通路门店!$AD:$AD,通讯通路门店!$S:$S,$G1788)</f>
        <v>0</v>
      </c>
      <c r="BL1788" s="99">
        <f>SUMIFS(通讯通路门店!$AE:$AE,通讯通路门店!$S:$S,$G1788)</f>
        <v>0</v>
      </c>
      <c r="BM1788" s="99">
        <f>SUMIFS(通讯通路门店!$AF:$AF,通讯通路门店!$S:$S,$G1788)</f>
        <v>0</v>
      </c>
      <c r="BN1788" s="99">
        <f>SUMIFS(通讯通路门店!$AG:$AG,通讯通路门店!$S:$S,$G1788)</f>
        <v>0</v>
      </c>
      <c r="BO1788" s="99">
        <f>SUMIFS(通讯通路门店!$AH:$AH,通讯通路门店!$S:$S,$G1788)</f>
        <v>0</v>
      </c>
      <c r="BP1788" s="99">
        <f>SUMIFS(通讯通路门店!$AI:$AI,通讯通路门店!$S:$S,$G1788)</f>
        <v>0</v>
      </c>
      <c r="BQ1788" s="83"/>
    </row>
    <row r="1789" spans="1:69">
      <c r="A1789" s="99" t="str">
        <f>IFERROR(_xlfn.XLOOKUP($G1789,通讯通路门店!$S$4:$S$993933,通讯通路门店!$A$4:$A$993933,0,0),"")</f>
        <v>海南省</v>
      </c>
      <c r="B1789" s="99" t="str">
        <f>IFERROR(_xlfn.XLOOKUP($G1789,通讯通路门店!$S$4:$S$993933,通讯通路门店!$B$4:$B$993933,0,0),"")</f>
        <v>昌江黎族自治县</v>
      </c>
      <c r="C1789" s="99" t="str">
        <f>IFERROR(_xlfn.XLOOKUP($G1789,通讯通路门店!$S$4:$S$993933,通讯通路门店!$C$4:$C$993933,0,0),"")</f>
        <v>昌江黎族自治县</v>
      </c>
      <c r="D1789" s="99" t="str">
        <f>IFERROR(_xlfn.XLOOKUP($G1789,通讯通路门店!$S$4:$S$993933,通讯通路门店!$D$4:$D$993933,0,0),"")</f>
        <v>叉河镇</v>
      </c>
      <c r="E1789" s="83"/>
      <c r="F1789" s="83"/>
      <c r="G1789" s="101"/>
      <c r="H1789" s="102">
        <f>IFERROR(_xlfn.XLOOKUP($G1789,通讯通路门店!$S$4:$S$993933,通讯通路门店!$R$4:$R$993933,0,0),"")</f>
        <v>0</v>
      </c>
      <c r="I1789" s="83"/>
      <c r="J1789" s="83"/>
      <c r="K1789" s="83"/>
      <c r="L1789" s="83"/>
      <c r="M1789" s="83"/>
      <c r="N1789" s="83"/>
      <c r="O1789" s="83"/>
      <c r="P1789" s="83"/>
      <c r="Q1789" s="83"/>
      <c r="R1789" s="83"/>
      <c r="S1789" s="83"/>
      <c r="T1789" s="83"/>
      <c r="U1789" s="99">
        <f>COUNTIF(通讯通路门店!$S:$S,$G1789)</f>
        <v>0</v>
      </c>
      <c r="V1789" s="99">
        <f>COUNTIFS(通讯通路门店!$S:$S,$G1789,通讯通路门店!$J:$J,"综合卖场")</f>
        <v>0</v>
      </c>
      <c r="W1789" s="99">
        <f>SUMIFS(通讯通路门店!$AJ:$AJ,通讯通路门店!$S:$S,通讯客户沙盘!$G1789)</f>
        <v>0</v>
      </c>
      <c r="X1789" s="99">
        <f t="shared" si="135"/>
        <v>0</v>
      </c>
      <c r="Y1789" s="99">
        <f>COUNTIFS(通讯通路门店!$S:$S,$G1789,通讯通路门店!$J:$J,"荣耀体验店")+COUNTIFS(通讯通路门店!$S:$S,$G1789,通讯通路门店!$J:$J,"荣耀授权专卖店")</f>
        <v>0</v>
      </c>
      <c r="Z1789" s="99">
        <f>COUNTIFS(通讯通路门店!$S:$S,$G1789,通讯通路门店!$J:$J,"VIVO体验店")</f>
        <v>0</v>
      </c>
      <c r="AA1789" s="99">
        <f>COUNTIFS(通讯通路门店!$S:$S,$G1789,通讯通路门店!$J:$J,"OPPO体验店")</f>
        <v>0</v>
      </c>
      <c r="AB1789" s="99">
        <f>COUNTIFS(通讯通路门店!$S:$S,$G1789,通讯通路门店!$J:$J,"华为授权体验店")+COUNTIFS(通讯通路门店!$S:$S,$G1789,通讯通路门店!$J:$J,"华为堡垒店")</f>
        <v>0</v>
      </c>
      <c r="AC1789" s="99">
        <f>COUNTIFS(通讯通路门店!$S:$S,$G1789,通讯通路门店!$J:$J,"小米体验店")</f>
        <v>0</v>
      </c>
      <c r="AD1789" s="99">
        <f>COUNTIFS(通讯通路门店!$S:$S,$G1789,通讯通路门店!$J:$J,"苹果体验店")</f>
        <v>0</v>
      </c>
      <c r="AE1789" s="99">
        <f>COUNTIFS(通讯通路门店!$S:$S,$G1789,通讯通路门店!$J:$J,"其他品牌专卖店")</f>
        <v>0</v>
      </c>
      <c r="AF1789" s="99">
        <f>SUMIFS(通讯通路门店!$BI:$BI,通讯通路门店!$S:$S,$G1789)</f>
        <v>0</v>
      </c>
      <c r="AG1789" s="99">
        <f>SUMIFS(通讯通路门店!$BH:$BH,通讯通路门店!$S:$S,$G1789)</f>
        <v>0</v>
      </c>
      <c r="AH1789" s="99">
        <f t="shared" si="136"/>
        <v>0</v>
      </c>
      <c r="AI1789" s="99">
        <f>SUMIFS(通讯通路门店!$BB:$BB,通讯通路门店!$S:$S,$G1789)</f>
        <v>0</v>
      </c>
      <c r="AJ1789" s="99">
        <f>SUMIFS(通讯通路门店!$BE:$BE,通讯通路门店!$S:$S,$G1789)</f>
        <v>0</v>
      </c>
      <c r="AK1789" s="99">
        <f>SUMIFS(通讯通路门店!$BG:$BG,通讯通路门店!$S:$S,$G1789)</f>
        <v>0</v>
      </c>
      <c r="AL1789" s="99">
        <f>SUMIFS(通讯通路门店!$BC:$BC,通讯通路门店!$S:$S,$G1789)</f>
        <v>0</v>
      </c>
      <c r="AM1789" s="99">
        <f>SUMIFS(通讯通路门店!$BD:$BD,通讯通路门店!$S:$S,$G1789)</f>
        <v>0</v>
      </c>
      <c r="AN1789" s="99">
        <f>SUMIFS(通讯通路门店!$BF:$BF,通讯通路门店!$S:$S,$G1789)</f>
        <v>0</v>
      </c>
      <c r="AO1789" s="99">
        <f t="shared" si="137"/>
        <v>0</v>
      </c>
      <c r="AP1789" s="99">
        <f>SUMIFS(通讯通路门店!$K:$K,通讯通路门店!$S:$S,$G1789)</f>
        <v>0</v>
      </c>
      <c r="AQ1789" s="83"/>
      <c r="AR1789" s="99">
        <f>SUMIFS(通讯通路门店!$T:$T,通讯通路门店!$S:$S,$G1789)</f>
        <v>0</v>
      </c>
      <c r="AS1789" s="99">
        <f>SUMIFS(通讯通路门店!$U:$U,通讯通路门店!$S:$S,$G1789)</f>
        <v>0</v>
      </c>
      <c r="AT1789" s="99">
        <f>SUMIFS(通讯通路门店!$V:$V,通讯通路门店!$S:$S,$G1789)</f>
        <v>0</v>
      </c>
      <c r="AU1789" s="99">
        <f>SUMIFS(通讯通路门店!$W:$W,通讯通路门店!$S:$S,$G1789)</f>
        <v>0</v>
      </c>
      <c r="AV1789" s="99">
        <f>SUMIFS(通讯通路门店!$Z:$Z,通讯通路门店!$S:$S,$G1789)</f>
        <v>0</v>
      </c>
      <c r="AW1789" s="99">
        <f>SUMIFS(通讯通路门店!$AB:$AB,通讯通路门店!$S:$S,$G1789)</f>
        <v>0</v>
      </c>
      <c r="AX1789" s="99">
        <f>SUMIFS(通讯通路门店!$X:$X,通讯通路门店!$S:$S,$G1789)</f>
        <v>0</v>
      </c>
      <c r="AY1789" s="99">
        <f>SUMIFS(通讯通路门店!$Y:$Y,通讯通路门店!$S:$S,$G1789)</f>
        <v>0</v>
      </c>
      <c r="AZ1789" s="99">
        <f>SUMIFS(通讯通路门店!$AA:$AA,通讯通路门店!$S:$S,$G1789)</f>
        <v>0</v>
      </c>
      <c r="BA1789" s="99">
        <f t="shared" si="138"/>
        <v>0</v>
      </c>
      <c r="BB1789" s="99">
        <f t="shared" si="139"/>
        <v>0</v>
      </c>
      <c r="BC1789" s="99">
        <f>SUMIFS(通讯通路门店!$W:$W,通讯通路门店!$S:$S,$G1789,通讯通路门店!$J:$J,"荣耀体验店")+SUMIFS(通讯通路门店!$W:$W,通讯通路门店!$S:$S,$G1789,通讯通路门店!$J:$J,"荣耀授权专卖店")</f>
        <v>0</v>
      </c>
      <c r="BD1789" s="99">
        <f>SUMIFS(通讯通路门店!$Z:$Z,通讯通路门店!$S:$S,$G1789,通讯通路门店!$J:$J,"VIVO体验店")</f>
        <v>0</v>
      </c>
      <c r="BE1789" s="99">
        <f>SUMIFS(通讯通路门店!$AB:$AB,通讯通路门店!$S:$S,$G1789,通讯通路门店!$J:$J,"OPPO体验店")</f>
        <v>0</v>
      </c>
      <c r="BF1789" s="99">
        <f>SUMIFS(通讯通路门店!$X:$X,通讯通路门店!$S:$S,$G1789,通讯通路门店!$J:$J,"华为授权体验店")+SUMIFS(通讯通路门店!$AA:$AA,通讯通路门店!$S:$S,$G1789,通讯通路门店!$J:$J,"华为堡垒店")</f>
        <v>0</v>
      </c>
      <c r="BG1789" s="99">
        <f>SUMIFS(通讯通路门店!$Y:$Y,通讯通路门店!$S:$S,$G1789,通讯通路门店!$J:$J,"小米体验店")</f>
        <v>0</v>
      </c>
      <c r="BH1789" s="99">
        <f>SUMIFS(通讯通路门店!$AA:$AA,通讯通路门店!$S:$S,$G1789,通讯通路门店!$J:$J,"苹果体验店")</f>
        <v>0</v>
      </c>
      <c r="BI1789" s="99">
        <f>SUMIFS(通讯通路门店!$K:$K,通讯通路门店!$S:$S,$G1789,通讯通路门店!$J:$J,"其他品牌专卖店")</f>
        <v>0</v>
      </c>
      <c r="BJ1789" s="99">
        <f>SUMIFS(通讯通路门店!$AC:$AC,通讯通路门店!$S:$S,$G1789)</f>
        <v>0</v>
      </c>
      <c r="BK1789" s="99">
        <f>SUMIFS(通讯通路门店!$AD:$AD,通讯通路门店!$S:$S,$G1789)</f>
        <v>0</v>
      </c>
      <c r="BL1789" s="99">
        <f>SUMIFS(通讯通路门店!$AE:$AE,通讯通路门店!$S:$S,$G1789)</f>
        <v>0</v>
      </c>
      <c r="BM1789" s="99">
        <f>SUMIFS(通讯通路门店!$AF:$AF,通讯通路门店!$S:$S,$G1789)</f>
        <v>0</v>
      </c>
      <c r="BN1789" s="99">
        <f>SUMIFS(通讯通路门店!$AG:$AG,通讯通路门店!$S:$S,$G1789)</f>
        <v>0</v>
      </c>
      <c r="BO1789" s="99">
        <f>SUMIFS(通讯通路门店!$AH:$AH,通讯通路门店!$S:$S,$G1789)</f>
        <v>0</v>
      </c>
      <c r="BP1789" s="99">
        <f>SUMIFS(通讯通路门店!$AI:$AI,通讯通路门店!$S:$S,$G1789)</f>
        <v>0</v>
      </c>
      <c r="BQ1789" s="83"/>
    </row>
    <row r="1790" spans="1:69">
      <c r="A1790" s="99" t="str">
        <f>IFERROR(_xlfn.XLOOKUP($G1790,通讯通路门店!$S$4:$S$993933,通讯通路门店!$A$4:$A$993933,0,0),"")</f>
        <v>海南省</v>
      </c>
      <c r="B1790" s="99" t="str">
        <f>IFERROR(_xlfn.XLOOKUP($G1790,通讯通路门店!$S$4:$S$993933,通讯通路门店!$B$4:$B$993933,0,0),"")</f>
        <v>昌江黎族自治县</v>
      </c>
      <c r="C1790" s="99" t="str">
        <f>IFERROR(_xlfn.XLOOKUP($G1790,通讯通路门店!$S$4:$S$993933,通讯通路门店!$C$4:$C$993933,0,0),"")</f>
        <v>昌江黎族自治县</v>
      </c>
      <c r="D1790" s="99" t="str">
        <f>IFERROR(_xlfn.XLOOKUP($G1790,通讯通路门店!$S$4:$S$993933,通讯通路门店!$D$4:$D$993933,0,0),"")</f>
        <v>叉河镇</v>
      </c>
      <c r="E1790" s="83"/>
      <c r="F1790" s="83"/>
      <c r="G1790" s="101"/>
      <c r="H1790" s="102">
        <f>IFERROR(_xlfn.XLOOKUP($G1790,通讯通路门店!$S$4:$S$993933,通讯通路门店!$R$4:$R$993933,0,0),"")</f>
        <v>0</v>
      </c>
      <c r="I1790" s="83"/>
      <c r="J1790" s="83"/>
      <c r="K1790" s="83"/>
      <c r="L1790" s="83"/>
      <c r="M1790" s="83"/>
      <c r="N1790" s="83"/>
      <c r="O1790" s="83"/>
      <c r="P1790" s="83"/>
      <c r="Q1790" s="83"/>
      <c r="R1790" s="83"/>
      <c r="S1790" s="83"/>
      <c r="T1790" s="83"/>
      <c r="U1790" s="99">
        <f>COUNTIF(通讯通路门店!$S:$S,$G1790)</f>
        <v>0</v>
      </c>
      <c r="V1790" s="99">
        <f>COUNTIFS(通讯通路门店!$S:$S,$G1790,通讯通路门店!$J:$J,"综合卖场")</f>
        <v>0</v>
      </c>
      <c r="W1790" s="99">
        <f>SUMIFS(通讯通路门店!$AJ:$AJ,通讯通路门店!$S:$S,通讯客户沙盘!$G1790)</f>
        <v>0</v>
      </c>
      <c r="X1790" s="99">
        <f t="shared" si="135"/>
        <v>0</v>
      </c>
      <c r="Y1790" s="99">
        <f>COUNTIFS(通讯通路门店!$S:$S,$G1790,通讯通路门店!$J:$J,"荣耀体验店")+COUNTIFS(通讯通路门店!$S:$S,$G1790,通讯通路门店!$J:$J,"荣耀授权专卖店")</f>
        <v>0</v>
      </c>
      <c r="Z1790" s="99">
        <f>COUNTIFS(通讯通路门店!$S:$S,$G1790,通讯通路门店!$J:$J,"VIVO体验店")</f>
        <v>0</v>
      </c>
      <c r="AA1790" s="99">
        <f>COUNTIFS(通讯通路门店!$S:$S,$G1790,通讯通路门店!$J:$J,"OPPO体验店")</f>
        <v>0</v>
      </c>
      <c r="AB1790" s="99">
        <f>COUNTIFS(通讯通路门店!$S:$S,$G1790,通讯通路门店!$J:$J,"华为授权体验店")+COUNTIFS(通讯通路门店!$S:$S,$G1790,通讯通路门店!$J:$J,"华为堡垒店")</f>
        <v>0</v>
      </c>
      <c r="AC1790" s="99">
        <f>COUNTIFS(通讯通路门店!$S:$S,$G1790,通讯通路门店!$J:$J,"小米体验店")</f>
        <v>0</v>
      </c>
      <c r="AD1790" s="99">
        <f>COUNTIFS(通讯通路门店!$S:$S,$G1790,通讯通路门店!$J:$J,"苹果体验店")</f>
        <v>0</v>
      </c>
      <c r="AE1790" s="99">
        <f>COUNTIFS(通讯通路门店!$S:$S,$G1790,通讯通路门店!$J:$J,"其他品牌专卖店")</f>
        <v>0</v>
      </c>
      <c r="AF1790" s="99">
        <f>SUMIFS(通讯通路门店!$BI:$BI,通讯通路门店!$S:$S,$G1790)</f>
        <v>0</v>
      </c>
      <c r="AG1790" s="99">
        <f>SUMIFS(通讯通路门店!$BH:$BH,通讯通路门店!$S:$S,$G1790)</f>
        <v>0</v>
      </c>
      <c r="AH1790" s="99">
        <f t="shared" si="136"/>
        <v>0</v>
      </c>
      <c r="AI1790" s="99">
        <f>SUMIFS(通讯通路门店!$BB:$BB,通讯通路门店!$S:$S,$G1790)</f>
        <v>0</v>
      </c>
      <c r="AJ1790" s="99">
        <f>SUMIFS(通讯通路门店!$BE:$BE,通讯通路门店!$S:$S,$G1790)</f>
        <v>0</v>
      </c>
      <c r="AK1790" s="99">
        <f>SUMIFS(通讯通路门店!$BG:$BG,通讯通路门店!$S:$S,$G1790)</f>
        <v>0</v>
      </c>
      <c r="AL1790" s="99">
        <f>SUMIFS(通讯通路门店!$BC:$BC,通讯通路门店!$S:$S,$G1790)</f>
        <v>0</v>
      </c>
      <c r="AM1790" s="99">
        <f>SUMIFS(通讯通路门店!$BD:$BD,通讯通路门店!$S:$S,$G1790)</f>
        <v>0</v>
      </c>
      <c r="AN1790" s="99">
        <f>SUMIFS(通讯通路门店!$BF:$BF,通讯通路门店!$S:$S,$G1790)</f>
        <v>0</v>
      </c>
      <c r="AO1790" s="99">
        <f t="shared" si="137"/>
        <v>0</v>
      </c>
      <c r="AP1790" s="99">
        <f>SUMIFS(通讯通路门店!$K:$K,通讯通路门店!$S:$S,$G1790)</f>
        <v>0</v>
      </c>
      <c r="AQ1790" s="83"/>
      <c r="AR1790" s="99">
        <f>SUMIFS(通讯通路门店!$T:$T,通讯通路门店!$S:$S,$G1790)</f>
        <v>0</v>
      </c>
      <c r="AS1790" s="99">
        <f>SUMIFS(通讯通路门店!$U:$U,通讯通路门店!$S:$S,$G1790)</f>
        <v>0</v>
      </c>
      <c r="AT1790" s="99">
        <f>SUMIFS(通讯通路门店!$V:$V,通讯通路门店!$S:$S,$G1790)</f>
        <v>0</v>
      </c>
      <c r="AU1790" s="99">
        <f>SUMIFS(通讯通路门店!$W:$W,通讯通路门店!$S:$S,$G1790)</f>
        <v>0</v>
      </c>
      <c r="AV1790" s="99">
        <f>SUMIFS(通讯通路门店!$Z:$Z,通讯通路门店!$S:$S,$G1790)</f>
        <v>0</v>
      </c>
      <c r="AW1790" s="99">
        <f>SUMIFS(通讯通路门店!$AB:$AB,通讯通路门店!$S:$S,$G1790)</f>
        <v>0</v>
      </c>
      <c r="AX1790" s="99">
        <f>SUMIFS(通讯通路门店!$X:$X,通讯通路门店!$S:$S,$G1790)</f>
        <v>0</v>
      </c>
      <c r="AY1790" s="99">
        <f>SUMIFS(通讯通路门店!$Y:$Y,通讯通路门店!$S:$S,$G1790)</f>
        <v>0</v>
      </c>
      <c r="AZ1790" s="99">
        <f>SUMIFS(通讯通路门店!$AA:$AA,通讯通路门店!$S:$S,$G1790)</f>
        <v>0</v>
      </c>
      <c r="BA1790" s="99">
        <f t="shared" si="138"/>
        <v>0</v>
      </c>
      <c r="BB1790" s="99">
        <f t="shared" si="139"/>
        <v>0</v>
      </c>
      <c r="BC1790" s="99">
        <f>SUMIFS(通讯通路门店!$W:$W,通讯通路门店!$S:$S,$G1790,通讯通路门店!$J:$J,"荣耀体验店")+SUMIFS(通讯通路门店!$W:$W,通讯通路门店!$S:$S,$G1790,通讯通路门店!$J:$J,"荣耀授权专卖店")</f>
        <v>0</v>
      </c>
      <c r="BD1790" s="99">
        <f>SUMIFS(通讯通路门店!$Z:$Z,通讯通路门店!$S:$S,$G1790,通讯通路门店!$J:$J,"VIVO体验店")</f>
        <v>0</v>
      </c>
      <c r="BE1790" s="99">
        <f>SUMIFS(通讯通路门店!$AB:$AB,通讯通路门店!$S:$S,$G1790,通讯通路门店!$J:$J,"OPPO体验店")</f>
        <v>0</v>
      </c>
      <c r="BF1790" s="99">
        <f>SUMIFS(通讯通路门店!$X:$X,通讯通路门店!$S:$S,$G1790,通讯通路门店!$J:$J,"华为授权体验店")+SUMIFS(通讯通路门店!$AA:$AA,通讯通路门店!$S:$S,$G1790,通讯通路门店!$J:$J,"华为堡垒店")</f>
        <v>0</v>
      </c>
      <c r="BG1790" s="99">
        <f>SUMIFS(通讯通路门店!$Y:$Y,通讯通路门店!$S:$S,$G1790,通讯通路门店!$J:$J,"小米体验店")</f>
        <v>0</v>
      </c>
      <c r="BH1790" s="99">
        <f>SUMIFS(通讯通路门店!$AA:$AA,通讯通路门店!$S:$S,$G1790,通讯通路门店!$J:$J,"苹果体验店")</f>
        <v>0</v>
      </c>
      <c r="BI1790" s="99">
        <f>SUMIFS(通讯通路门店!$K:$K,通讯通路门店!$S:$S,$G1790,通讯通路门店!$J:$J,"其他品牌专卖店")</f>
        <v>0</v>
      </c>
      <c r="BJ1790" s="99">
        <f>SUMIFS(通讯通路门店!$AC:$AC,通讯通路门店!$S:$S,$G1790)</f>
        <v>0</v>
      </c>
      <c r="BK1790" s="99">
        <f>SUMIFS(通讯通路门店!$AD:$AD,通讯通路门店!$S:$S,$G1790)</f>
        <v>0</v>
      </c>
      <c r="BL1790" s="99">
        <f>SUMIFS(通讯通路门店!$AE:$AE,通讯通路门店!$S:$S,$G1790)</f>
        <v>0</v>
      </c>
      <c r="BM1790" s="99">
        <f>SUMIFS(通讯通路门店!$AF:$AF,通讯通路门店!$S:$S,$G1790)</f>
        <v>0</v>
      </c>
      <c r="BN1790" s="99">
        <f>SUMIFS(通讯通路门店!$AG:$AG,通讯通路门店!$S:$S,$G1790)</f>
        <v>0</v>
      </c>
      <c r="BO1790" s="99">
        <f>SUMIFS(通讯通路门店!$AH:$AH,通讯通路门店!$S:$S,$G1790)</f>
        <v>0</v>
      </c>
      <c r="BP1790" s="99">
        <f>SUMIFS(通讯通路门店!$AI:$AI,通讯通路门店!$S:$S,$G1790)</f>
        <v>0</v>
      </c>
      <c r="BQ1790" s="83"/>
    </row>
    <row r="1791" spans="1:69">
      <c r="A1791" s="99" t="str">
        <f>IFERROR(_xlfn.XLOOKUP($G1791,通讯通路门店!$S$4:$S$993933,通讯通路门店!$A$4:$A$993933,0,0),"")</f>
        <v>海南省</v>
      </c>
      <c r="B1791" s="99" t="str">
        <f>IFERROR(_xlfn.XLOOKUP($G1791,通讯通路门店!$S$4:$S$993933,通讯通路门店!$B$4:$B$993933,0,0),"")</f>
        <v>昌江黎族自治县</v>
      </c>
      <c r="C1791" s="99" t="str">
        <f>IFERROR(_xlfn.XLOOKUP($G1791,通讯通路门店!$S$4:$S$993933,通讯通路门店!$C$4:$C$993933,0,0),"")</f>
        <v>昌江黎族自治县</v>
      </c>
      <c r="D1791" s="99" t="str">
        <f>IFERROR(_xlfn.XLOOKUP($G1791,通讯通路门店!$S$4:$S$993933,通讯通路门店!$D$4:$D$993933,0,0),"")</f>
        <v>叉河镇</v>
      </c>
      <c r="E1791" s="83"/>
      <c r="F1791" s="83"/>
      <c r="G1791" s="101"/>
      <c r="H1791" s="102">
        <f>IFERROR(_xlfn.XLOOKUP($G1791,通讯通路门店!$S$4:$S$993933,通讯通路门店!$R$4:$R$993933,0,0),"")</f>
        <v>0</v>
      </c>
      <c r="I1791" s="83"/>
      <c r="J1791" s="83"/>
      <c r="K1791" s="83"/>
      <c r="L1791" s="83"/>
      <c r="M1791" s="83"/>
      <c r="N1791" s="83"/>
      <c r="O1791" s="83"/>
      <c r="P1791" s="83"/>
      <c r="Q1791" s="83"/>
      <c r="R1791" s="83"/>
      <c r="S1791" s="83"/>
      <c r="T1791" s="83"/>
      <c r="U1791" s="99">
        <f>COUNTIF(通讯通路门店!$S:$S,$G1791)</f>
        <v>0</v>
      </c>
      <c r="V1791" s="99">
        <f>COUNTIFS(通讯通路门店!$S:$S,$G1791,通讯通路门店!$J:$J,"综合卖场")</f>
        <v>0</v>
      </c>
      <c r="W1791" s="99">
        <f>SUMIFS(通讯通路门店!$AJ:$AJ,通讯通路门店!$S:$S,通讯客户沙盘!$G1791)</f>
        <v>0</v>
      </c>
      <c r="X1791" s="99">
        <f t="shared" si="135"/>
        <v>0</v>
      </c>
      <c r="Y1791" s="99">
        <f>COUNTIFS(通讯通路门店!$S:$S,$G1791,通讯通路门店!$J:$J,"荣耀体验店")+COUNTIFS(通讯通路门店!$S:$S,$G1791,通讯通路门店!$J:$J,"荣耀授权专卖店")</f>
        <v>0</v>
      </c>
      <c r="Z1791" s="99">
        <f>COUNTIFS(通讯通路门店!$S:$S,$G1791,通讯通路门店!$J:$J,"VIVO体验店")</f>
        <v>0</v>
      </c>
      <c r="AA1791" s="99">
        <f>COUNTIFS(通讯通路门店!$S:$S,$G1791,通讯通路门店!$J:$J,"OPPO体验店")</f>
        <v>0</v>
      </c>
      <c r="AB1791" s="99">
        <f>COUNTIFS(通讯通路门店!$S:$S,$G1791,通讯通路门店!$J:$J,"华为授权体验店")+COUNTIFS(通讯通路门店!$S:$S,$G1791,通讯通路门店!$J:$J,"华为堡垒店")</f>
        <v>0</v>
      </c>
      <c r="AC1791" s="99">
        <f>COUNTIFS(通讯通路门店!$S:$S,$G1791,通讯通路门店!$J:$J,"小米体验店")</f>
        <v>0</v>
      </c>
      <c r="AD1791" s="99">
        <f>COUNTIFS(通讯通路门店!$S:$S,$G1791,通讯通路门店!$J:$J,"苹果体验店")</f>
        <v>0</v>
      </c>
      <c r="AE1791" s="99">
        <f>COUNTIFS(通讯通路门店!$S:$S,$G1791,通讯通路门店!$J:$J,"其他品牌专卖店")</f>
        <v>0</v>
      </c>
      <c r="AF1791" s="99">
        <f>SUMIFS(通讯通路门店!$BI:$BI,通讯通路门店!$S:$S,$G1791)</f>
        <v>0</v>
      </c>
      <c r="AG1791" s="99">
        <f>SUMIFS(通讯通路门店!$BH:$BH,通讯通路门店!$S:$S,$G1791)</f>
        <v>0</v>
      </c>
      <c r="AH1791" s="99">
        <f t="shared" si="136"/>
        <v>0</v>
      </c>
      <c r="AI1791" s="99">
        <f>SUMIFS(通讯通路门店!$BB:$BB,通讯通路门店!$S:$S,$G1791)</f>
        <v>0</v>
      </c>
      <c r="AJ1791" s="99">
        <f>SUMIFS(通讯通路门店!$BE:$BE,通讯通路门店!$S:$S,$G1791)</f>
        <v>0</v>
      </c>
      <c r="AK1791" s="99">
        <f>SUMIFS(通讯通路门店!$BG:$BG,通讯通路门店!$S:$S,$G1791)</f>
        <v>0</v>
      </c>
      <c r="AL1791" s="99">
        <f>SUMIFS(通讯通路门店!$BC:$BC,通讯通路门店!$S:$S,$G1791)</f>
        <v>0</v>
      </c>
      <c r="AM1791" s="99">
        <f>SUMIFS(通讯通路门店!$BD:$BD,通讯通路门店!$S:$S,$G1791)</f>
        <v>0</v>
      </c>
      <c r="AN1791" s="99">
        <f>SUMIFS(通讯通路门店!$BF:$BF,通讯通路门店!$S:$S,$G1791)</f>
        <v>0</v>
      </c>
      <c r="AO1791" s="99">
        <f t="shared" si="137"/>
        <v>0</v>
      </c>
      <c r="AP1791" s="99">
        <f>SUMIFS(通讯通路门店!$K:$K,通讯通路门店!$S:$S,$G1791)</f>
        <v>0</v>
      </c>
      <c r="AQ1791" s="83"/>
      <c r="AR1791" s="99">
        <f>SUMIFS(通讯通路门店!$T:$T,通讯通路门店!$S:$S,$G1791)</f>
        <v>0</v>
      </c>
      <c r="AS1791" s="99">
        <f>SUMIFS(通讯通路门店!$U:$U,通讯通路门店!$S:$S,$G1791)</f>
        <v>0</v>
      </c>
      <c r="AT1791" s="99">
        <f>SUMIFS(通讯通路门店!$V:$V,通讯通路门店!$S:$S,$G1791)</f>
        <v>0</v>
      </c>
      <c r="AU1791" s="99">
        <f>SUMIFS(通讯通路门店!$W:$W,通讯通路门店!$S:$S,$G1791)</f>
        <v>0</v>
      </c>
      <c r="AV1791" s="99">
        <f>SUMIFS(通讯通路门店!$Z:$Z,通讯通路门店!$S:$S,$G1791)</f>
        <v>0</v>
      </c>
      <c r="AW1791" s="99">
        <f>SUMIFS(通讯通路门店!$AB:$AB,通讯通路门店!$S:$S,$G1791)</f>
        <v>0</v>
      </c>
      <c r="AX1791" s="99">
        <f>SUMIFS(通讯通路门店!$X:$X,通讯通路门店!$S:$S,$G1791)</f>
        <v>0</v>
      </c>
      <c r="AY1791" s="99">
        <f>SUMIFS(通讯通路门店!$Y:$Y,通讯通路门店!$S:$S,$G1791)</f>
        <v>0</v>
      </c>
      <c r="AZ1791" s="99">
        <f>SUMIFS(通讯通路门店!$AA:$AA,通讯通路门店!$S:$S,$G1791)</f>
        <v>0</v>
      </c>
      <c r="BA1791" s="99">
        <f t="shared" si="138"/>
        <v>0</v>
      </c>
      <c r="BB1791" s="99">
        <f t="shared" si="139"/>
        <v>0</v>
      </c>
      <c r="BC1791" s="99">
        <f>SUMIFS(通讯通路门店!$W:$W,通讯通路门店!$S:$S,$G1791,通讯通路门店!$J:$J,"荣耀体验店")+SUMIFS(通讯通路门店!$W:$W,通讯通路门店!$S:$S,$G1791,通讯通路门店!$J:$J,"荣耀授权专卖店")</f>
        <v>0</v>
      </c>
      <c r="BD1791" s="99">
        <f>SUMIFS(通讯通路门店!$Z:$Z,通讯通路门店!$S:$S,$G1791,通讯通路门店!$J:$J,"VIVO体验店")</f>
        <v>0</v>
      </c>
      <c r="BE1791" s="99">
        <f>SUMIFS(通讯通路门店!$AB:$AB,通讯通路门店!$S:$S,$G1791,通讯通路门店!$J:$J,"OPPO体验店")</f>
        <v>0</v>
      </c>
      <c r="BF1791" s="99">
        <f>SUMIFS(通讯通路门店!$X:$X,通讯通路门店!$S:$S,$G1791,通讯通路门店!$J:$J,"华为授权体验店")+SUMIFS(通讯通路门店!$AA:$AA,通讯通路门店!$S:$S,$G1791,通讯通路门店!$J:$J,"华为堡垒店")</f>
        <v>0</v>
      </c>
      <c r="BG1791" s="99">
        <f>SUMIFS(通讯通路门店!$Y:$Y,通讯通路门店!$S:$S,$G1791,通讯通路门店!$J:$J,"小米体验店")</f>
        <v>0</v>
      </c>
      <c r="BH1791" s="99">
        <f>SUMIFS(通讯通路门店!$AA:$AA,通讯通路门店!$S:$S,$G1791,通讯通路门店!$J:$J,"苹果体验店")</f>
        <v>0</v>
      </c>
      <c r="BI1791" s="99">
        <f>SUMIFS(通讯通路门店!$K:$K,通讯通路门店!$S:$S,$G1791,通讯通路门店!$J:$J,"其他品牌专卖店")</f>
        <v>0</v>
      </c>
      <c r="BJ1791" s="99">
        <f>SUMIFS(通讯通路门店!$AC:$AC,通讯通路门店!$S:$S,$G1791)</f>
        <v>0</v>
      </c>
      <c r="BK1791" s="99">
        <f>SUMIFS(通讯通路门店!$AD:$AD,通讯通路门店!$S:$S,$G1791)</f>
        <v>0</v>
      </c>
      <c r="BL1791" s="99">
        <f>SUMIFS(通讯通路门店!$AE:$AE,通讯通路门店!$S:$S,$G1791)</f>
        <v>0</v>
      </c>
      <c r="BM1791" s="99">
        <f>SUMIFS(通讯通路门店!$AF:$AF,通讯通路门店!$S:$S,$G1791)</f>
        <v>0</v>
      </c>
      <c r="BN1791" s="99">
        <f>SUMIFS(通讯通路门店!$AG:$AG,通讯通路门店!$S:$S,$G1791)</f>
        <v>0</v>
      </c>
      <c r="BO1791" s="99">
        <f>SUMIFS(通讯通路门店!$AH:$AH,通讯通路门店!$S:$S,$G1791)</f>
        <v>0</v>
      </c>
      <c r="BP1791" s="99">
        <f>SUMIFS(通讯通路门店!$AI:$AI,通讯通路门店!$S:$S,$G1791)</f>
        <v>0</v>
      </c>
      <c r="BQ1791" s="83"/>
    </row>
    <row r="1792" spans="1:69">
      <c r="A1792" s="99" t="str">
        <f>IFERROR(_xlfn.XLOOKUP($G1792,通讯通路门店!$S$4:$S$993933,通讯通路门店!$A$4:$A$993933,0,0),"")</f>
        <v>海南省</v>
      </c>
      <c r="B1792" s="99" t="str">
        <f>IFERROR(_xlfn.XLOOKUP($G1792,通讯通路门店!$S$4:$S$993933,通讯通路门店!$B$4:$B$993933,0,0),"")</f>
        <v>昌江黎族自治县</v>
      </c>
      <c r="C1792" s="99" t="str">
        <f>IFERROR(_xlfn.XLOOKUP($G1792,通讯通路门店!$S$4:$S$993933,通讯通路门店!$C$4:$C$993933,0,0),"")</f>
        <v>昌江黎族自治县</v>
      </c>
      <c r="D1792" s="99" t="str">
        <f>IFERROR(_xlfn.XLOOKUP($G1792,通讯通路门店!$S$4:$S$993933,通讯通路门店!$D$4:$D$993933,0,0),"")</f>
        <v>叉河镇</v>
      </c>
      <c r="E1792" s="83"/>
      <c r="F1792" s="83"/>
      <c r="G1792" s="101"/>
      <c r="H1792" s="102">
        <f>IFERROR(_xlfn.XLOOKUP($G1792,通讯通路门店!$S$4:$S$993933,通讯通路门店!$R$4:$R$993933,0,0),"")</f>
        <v>0</v>
      </c>
      <c r="I1792" s="83"/>
      <c r="J1792" s="83"/>
      <c r="K1792" s="83"/>
      <c r="L1792" s="83"/>
      <c r="M1792" s="83"/>
      <c r="N1792" s="83"/>
      <c r="O1792" s="83"/>
      <c r="P1792" s="83"/>
      <c r="Q1792" s="83"/>
      <c r="R1792" s="83"/>
      <c r="S1792" s="83"/>
      <c r="T1792" s="83"/>
      <c r="U1792" s="99">
        <f>COUNTIF(通讯通路门店!$S:$S,$G1792)</f>
        <v>0</v>
      </c>
      <c r="V1792" s="99">
        <f>COUNTIFS(通讯通路门店!$S:$S,$G1792,通讯通路门店!$J:$J,"综合卖场")</f>
        <v>0</v>
      </c>
      <c r="W1792" s="99">
        <f>SUMIFS(通讯通路门店!$AJ:$AJ,通讯通路门店!$S:$S,通讯客户沙盘!$G1792)</f>
        <v>0</v>
      </c>
      <c r="X1792" s="99">
        <f t="shared" si="135"/>
        <v>0</v>
      </c>
      <c r="Y1792" s="99">
        <f>COUNTIFS(通讯通路门店!$S:$S,$G1792,通讯通路门店!$J:$J,"荣耀体验店")+COUNTIFS(通讯通路门店!$S:$S,$G1792,通讯通路门店!$J:$J,"荣耀授权专卖店")</f>
        <v>0</v>
      </c>
      <c r="Z1792" s="99">
        <f>COUNTIFS(通讯通路门店!$S:$S,$G1792,通讯通路门店!$J:$J,"VIVO体验店")</f>
        <v>0</v>
      </c>
      <c r="AA1792" s="99">
        <f>COUNTIFS(通讯通路门店!$S:$S,$G1792,通讯通路门店!$J:$J,"OPPO体验店")</f>
        <v>0</v>
      </c>
      <c r="AB1792" s="99">
        <f>COUNTIFS(通讯通路门店!$S:$S,$G1792,通讯通路门店!$J:$J,"华为授权体验店")+COUNTIFS(通讯通路门店!$S:$S,$G1792,通讯通路门店!$J:$J,"华为堡垒店")</f>
        <v>0</v>
      </c>
      <c r="AC1792" s="99">
        <f>COUNTIFS(通讯通路门店!$S:$S,$G1792,通讯通路门店!$J:$J,"小米体验店")</f>
        <v>0</v>
      </c>
      <c r="AD1792" s="99">
        <f>COUNTIFS(通讯通路门店!$S:$S,$G1792,通讯通路门店!$J:$J,"苹果体验店")</f>
        <v>0</v>
      </c>
      <c r="AE1792" s="99">
        <f>COUNTIFS(通讯通路门店!$S:$S,$G1792,通讯通路门店!$J:$J,"其他品牌专卖店")</f>
        <v>0</v>
      </c>
      <c r="AF1792" s="99">
        <f>SUMIFS(通讯通路门店!$BI:$BI,通讯通路门店!$S:$S,$G1792)</f>
        <v>0</v>
      </c>
      <c r="AG1792" s="99">
        <f>SUMIFS(通讯通路门店!$BH:$BH,通讯通路门店!$S:$S,$G1792)</f>
        <v>0</v>
      </c>
      <c r="AH1792" s="99">
        <f t="shared" si="136"/>
        <v>0</v>
      </c>
      <c r="AI1792" s="99">
        <f>SUMIFS(通讯通路门店!$BB:$BB,通讯通路门店!$S:$S,$G1792)</f>
        <v>0</v>
      </c>
      <c r="AJ1792" s="99">
        <f>SUMIFS(通讯通路门店!$BE:$BE,通讯通路门店!$S:$S,$G1792)</f>
        <v>0</v>
      </c>
      <c r="AK1792" s="99">
        <f>SUMIFS(通讯通路门店!$BG:$BG,通讯通路门店!$S:$S,$G1792)</f>
        <v>0</v>
      </c>
      <c r="AL1792" s="99">
        <f>SUMIFS(通讯通路门店!$BC:$BC,通讯通路门店!$S:$S,$G1792)</f>
        <v>0</v>
      </c>
      <c r="AM1792" s="99">
        <f>SUMIFS(通讯通路门店!$BD:$BD,通讯通路门店!$S:$S,$G1792)</f>
        <v>0</v>
      </c>
      <c r="AN1792" s="99">
        <f>SUMIFS(通讯通路门店!$BF:$BF,通讯通路门店!$S:$S,$G1792)</f>
        <v>0</v>
      </c>
      <c r="AO1792" s="99">
        <f t="shared" si="137"/>
        <v>0</v>
      </c>
      <c r="AP1792" s="99">
        <f>SUMIFS(通讯通路门店!$K:$K,通讯通路门店!$S:$S,$G1792)</f>
        <v>0</v>
      </c>
      <c r="AQ1792" s="83"/>
      <c r="AR1792" s="99">
        <f>SUMIFS(通讯通路门店!$T:$T,通讯通路门店!$S:$S,$G1792)</f>
        <v>0</v>
      </c>
      <c r="AS1792" s="99">
        <f>SUMIFS(通讯通路门店!$U:$U,通讯通路门店!$S:$S,$G1792)</f>
        <v>0</v>
      </c>
      <c r="AT1792" s="99">
        <f>SUMIFS(通讯通路门店!$V:$V,通讯通路门店!$S:$S,$G1792)</f>
        <v>0</v>
      </c>
      <c r="AU1792" s="99">
        <f>SUMIFS(通讯通路门店!$W:$W,通讯通路门店!$S:$S,$G1792)</f>
        <v>0</v>
      </c>
      <c r="AV1792" s="99">
        <f>SUMIFS(通讯通路门店!$Z:$Z,通讯通路门店!$S:$S,$G1792)</f>
        <v>0</v>
      </c>
      <c r="AW1792" s="99">
        <f>SUMIFS(通讯通路门店!$AB:$AB,通讯通路门店!$S:$S,$G1792)</f>
        <v>0</v>
      </c>
      <c r="AX1792" s="99">
        <f>SUMIFS(通讯通路门店!$X:$X,通讯通路门店!$S:$S,$G1792)</f>
        <v>0</v>
      </c>
      <c r="AY1792" s="99">
        <f>SUMIFS(通讯通路门店!$Y:$Y,通讯通路门店!$S:$S,$G1792)</f>
        <v>0</v>
      </c>
      <c r="AZ1792" s="99">
        <f>SUMIFS(通讯通路门店!$AA:$AA,通讯通路门店!$S:$S,$G1792)</f>
        <v>0</v>
      </c>
      <c r="BA1792" s="99">
        <f t="shared" si="138"/>
        <v>0</v>
      </c>
      <c r="BB1792" s="99">
        <f t="shared" si="139"/>
        <v>0</v>
      </c>
      <c r="BC1792" s="99">
        <f>SUMIFS(通讯通路门店!$W:$W,通讯通路门店!$S:$S,$G1792,通讯通路门店!$J:$J,"荣耀体验店")+SUMIFS(通讯通路门店!$W:$W,通讯通路门店!$S:$S,$G1792,通讯通路门店!$J:$J,"荣耀授权专卖店")</f>
        <v>0</v>
      </c>
      <c r="BD1792" s="99">
        <f>SUMIFS(通讯通路门店!$Z:$Z,通讯通路门店!$S:$S,$G1792,通讯通路门店!$J:$J,"VIVO体验店")</f>
        <v>0</v>
      </c>
      <c r="BE1792" s="99">
        <f>SUMIFS(通讯通路门店!$AB:$AB,通讯通路门店!$S:$S,$G1792,通讯通路门店!$J:$J,"OPPO体验店")</f>
        <v>0</v>
      </c>
      <c r="BF1792" s="99">
        <f>SUMIFS(通讯通路门店!$X:$X,通讯通路门店!$S:$S,$G1792,通讯通路门店!$J:$J,"华为授权体验店")+SUMIFS(通讯通路门店!$AA:$AA,通讯通路门店!$S:$S,$G1792,通讯通路门店!$J:$J,"华为堡垒店")</f>
        <v>0</v>
      </c>
      <c r="BG1792" s="99">
        <f>SUMIFS(通讯通路门店!$Y:$Y,通讯通路门店!$S:$S,$G1792,通讯通路门店!$J:$J,"小米体验店")</f>
        <v>0</v>
      </c>
      <c r="BH1792" s="99">
        <f>SUMIFS(通讯通路门店!$AA:$AA,通讯通路门店!$S:$S,$G1792,通讯通路门店!$J:$J,"苹果体验店")</f>
        <v>0</v>
      </c>
      <c r="BI1792" s="99">
        <f>SUMIFS(通讯通路门店!$K:$K,通讯通路门店!$S:$S,$G1792,通讯通路门店!$J:$J,"其他品牌专卖店")</f>
        <v>0</v>
      </c>
      <c r="BJ1792" s="99">
        <f>SUMIFS(通讯通路门店!$AC:$AC,通讯通路门店!$S:$S,$G1792)</f>
        <v>0</v>
      </c>
      <c r="BK1792" s="99">
        <f>SUMIFS(通讯通路门店!$AD:$AD,通讯通路门店!$S:$S,$G1792)</f>
        <v>0</v>
      </c>
      <c r="BL1792" s="99">
        <f>SUMIFS(通讯通路门店!$AE:$AE,通讯通路门店!$S:$S,$G1792)</f>
        <v>0</v>
      </c>
      <c r="BM1792" s="99">
        <f>SUMIFS(通讯通路门店!$AF:$AF,通讯通路门店!$S:$S,$G1792)</f>
        <v>0</v>
      </c>
      <c r="BN1792" s="99">
        <f>SUMIFS(通讯通路门店!$AG:$AG,通讯通路门店!$S:$S,$G1792)</f>
        <v>0</v>
      </c>
      <c r="BO1792" s="99">
        <f>SUMIFS(通讯通路门店!$AH:$AH,通讯通路门店!$S:$S,$G1792)</f>
        <v>0</v>
      </c>
      <c r="BP1792" s="99">
        <f>SUMIFS(通讯通路门店!$AI:$AI,通讯通路门店!$S:$S,$G1792)</f>
        <v>0</v>
      </c>
      <c r="BQ1792" s="83"/>
    </row>
    <row r="1793" spans="1:69">
      <c r="A1793" s="99" t="str">
        <f>IFERROR(_xlfn.XLOOKUP($G1793,通讯通路门店!$S$4:$S$993933,通讯通路门店!$A$4:$A$993933,0,0),"")</f>
        <v>海南省</v>
      </c>
      <c r="B1793" s="99" t="str">
        <f>IFERROR(_xlfn.XLOOKUP($G1793,通讯通路门店!$S$4:$S$993933,通讯通路门店!$B$4:$B$993933,0,0),"")</f>
        <v>昌江黎族自治县</v>
      </c>
      <c r="C1793" s="99" t="str">
        <f>IFERROR(_xlfn.XLOOKUP($G1793,通讯通路门店!$S$4:$S$993933,通讯通路门店!$C$4:$C$993933,0,0),"")</f>
        <v>昌江黎族自治县</v>
      </c>
      <c r="D1793" s="99" t="str">
        <f>IFERROR(_xlfn.XLOOKUP($G1793,通讯通路门店!$S$4:$S$993933,通讯通路门店!$D$4:$D$993933,0,0),"")</f>
        <v>叉河镇</v>
      </c>
      <c r="E1793" s="83"/>
      <c r="F1793" s="83"/>
      <c r="G1793" s="101"/>
      <c r="H1793" s="102">
        <f>IFERROR(_xlfn.XLOOKUP($G1793,通讯通路门店!$S$4:$S$993933,通讯通路门店!$R$4:$R$993933,0,0),"")</f>
        <v>0</v>
      </c>
      <c r="I1793" s="83"/>
      <c r="J1793" s="83"/>
      <c r="K1793" s="83"/>
      <c r="L1793" s="83"/>
      <c r="M1793" s="83"/>
      <c r="N1793" s="83"/>
      <c r="O1793" s="83"/>
      <c r="P1793" s="83"/>
      <c r="Q1793" s="83"/>
      <c r="R1793" s="83"/>
      <c r="S1793" s="83"/>
      <c r="T1793" s="83"/>
      <c r="U1793" s="99">
        <f>COUNTIF(通讯通路门店!$S:$S,$G1793)</f>
        <v>0</v>
      </c>
      <c r="V1793" s="99">
        <f>COUNTIFS(通讯通路门店!$S:$S,$G1793,通讯通路门店!$J:$J,"综合卖场")</f>
        <v>0</v>
      </c>
      <c r="W1793" s="99">
        <f>SUMIFS(通讯通路门店!$AJ:$AJ,通讯通路门店!$S:$S,通讯客户沙盘!$G1793)</f>
        <v>0</v>
      </c>
      <c r="X1793" s="99">
        <f t="shared" si="135"/>
        <v>0</v>
      </c>
      <c r="Y1793" s="99">
        <f>COUNTIFS(通讯通路门店!$S:$S,$G1793,通讯通路门店!$J:$J,"荣耀体验店")+COUNTIFS(通讯通路门店!$S:$S,$G1793,通讯通路门店!$J:$J,"荣耀授权专卖店")</f>
        <v>0</v>
      </c>
      <c r="Z1793" s="99">
        <f>COUNTIFS(通讯通路门店!$S:$S,$G1793,通讯通路门店!$J:$J,"VIVO体验店")</f>
        <v>0</v>
      </c>
      <c r="AA1793" s="99">
        <f>COUNTIFS(通讯通路门店!$S:$S,$G1793,通讯通路门店!$J:$J,"OPPO体验店")</f>
        <v>0</v>
      </c>
      <c r="AB1793" s="99">
        <f>COUNTIFS(通讯通路门店!$S:$S,$G1793,通讯通路门店!$J:$J,"华为授权体验店")+COUNTIFS(通讯通路门店!$S:$S,$G1793,通讯通路门店!$J:$J,"华为堡垒店")</f>
        <v>0</v>
      </c>
      <c r="AC1793" s="99">
        <f>COUNTIFS(通讯通路门店!$S:$S,$G1793,通讯通路门店!$J:$J,"小米体验店")</f>
        <v>0</v>
      </c>
      <c r="AD1793" s="99">
        <f>COUNTIFS(通讯通路门店!$S:$S,$G1793,通讯通路门店!$J:$J,"苹果体验店")</f>
        <v>0</v>
      </c>
      <c r="AE1793" s="99">
        <f>COUNTIFS(通讯通路门店!$S:$S,$G1793,通讯通路门店!$J:$J,"其他品牌专卖店")</f>
        <v>0</v>
      </c>
      <c r="AF1793" s="99">
        <f>SUMIFS(通讯通路门店!$BI:$BI,通讯通路门店!$S:$S,$G1793)</f>
        <v>0</v>
      </c>
      <c r="AG1793" s="99">
        <f>SUMIFS(通讯通路门店!$BH:$BH,通讯通路门店!$S:$S,$G1793)</f>
        <v>0</v>
      </c>
      <c r="AH1793" s="99">
        <f t="shared" si="136"/>
        <v>0</v>
      </c>
      <c r="AI1793" s="99">
        <f>SUMIFS(通讯通路门店!$BB:$BB,通讯通路门店!$S:$S,$G1793)</f>
        <v>0</v>
      </c>
      <c r="AJ1793" s="99">
        <f>SUMIFS(通讯通路门店!$BE:$BE,通讯通路门店!$S:$S,$G1793)</f>
        <v>0</v>
      </c>
      <c r="AK1793" s="99">
        <f>SUMIFS(通讯通路门店!$BG:$BG,通讯通路门店!$S:$S,$G1793)</f>
        <v>0</v>
      </c>
      <c r="AL1793" s="99">
        <f>SUMIFS(通讯通路门店!$BC:$BC,通讯通路门店!$S:$S,$G1793)</f>
        <v>0</v>
      </c>
      <c r="AM1793" s="99">
        <f>SUMIFS(通讯通路门店!$BD:$BD,通讯通路门店!$S:$S,$G1793)</f>
        <v>0</v>
      </c>
      <c r="AN1793" s="99">
        <f>SUMIFS(通讯通路门店!$BF:$BF,通讯通路门店!$S:$S,$G1793)</f>
        <v>0</v>
      </c>
      <c r="AO1793" s="99">
        <f t="shared" si="137"/>
        <v>0</v>
      </c>
      <c r="AP1793" s="99">
        <f>SUMIFS(通讯通路门店!$K:$K,通讯通路门店!$S:$S,$G1793)</f>
        <v>0</v>
      </c>
      <c r="AQ1793" s="83"/>
      <c r="AR1793" s="99">
        <f>SUMIFS(通讯通路门店!$T:$T,通讯通路门店!$S:$S,$G1793)</f>
        <v>0</v>
      </c>
      <c r="AS1793" s="99">
        <f>SUMIFS(通讯通路门店!$U:$U,通讯通路门店!$S:$S,$G1793)</f>
        <v>0</v>
      </c>
      <c r="AT1793" s="99">
        <f>SUMIFS(通讯通路门店!$V:$V,通讯通路门店!$S:$S,$G1793)</f>
        <v>0</v>
      </c>
      <c r="AU1793" s="99">
        <f>SUMIFS(通讯通路门店!$W:$W,通讯通路门店!$S:$S,$G1793)</f>
        <v>0</v>
      </c>
      <c r="AV1793" s="99">
        <f>SUMIFS(通讯通路门店!$Z:$Z,通讯通路门店!$S:$S,$G1793)</f>
        <v>0</v>
      </c>
      <c r="AW1793" s="99">
        <f>SUMIFS(通讯通路门店!$AB:$AB,通讯通路门店!$S:$S,$G1793)</f>
        <v>0</v>
      </c>
      <c r="AX1793" s="99">
        <f>SUMIFS(通讯通路门店!$X:$X,通讯通路门店!$S:$S,$G1793)</f>
        <v>0</v>
      </c>
      <c r="AY1793" s="99">
        <f>SUMIFS(通讯通路门店!$Y:$Y,通讯通路门店!$S:$S,$G1793)</f>
        <v>0</v>
      </c>
      <c r="AZ1793" s="99">
        <f>SUMIFS(通讯通路门店!$AA:$AA,通讯通路门店!$S:$S,$G1793)</f>
        <v>0</v>
      </c>
      <c r="BA1793" s="99">
        <f t="shared" si="138"/>
        <v>0</v>
      </c>
      <c r="BB1793" s="99">
        <f t="shared" si="139"/>
        <v>0</v>
      </c>
      <c r="BC1793" s="99">
        <f>SUMIFS(通讯通路门店!$W:$W,通讯通路门店!$S:$S,$G1793,通讯通路门店!$J:$J,"荣耀体验店")+SUMIFS(通讯通路门店!$W:$W,通讯通路门店!$S:$S,$G1793,通讯通路门店!$J:$J,"荣耀授权专卖店")</f>
        <v>0</v>
      </c>
      <c r="BD1793" s="99">
        <f>SUMIFS(通讯通路门店!$Z:$Z,通讯通路门店!$S:$S,$G1793,通讯通路门店!$J:$J,"VIVO体验店")</f>
        <v>0</v>
      </c>
      <c r="BE1793" s="99">
        <f>SUMIFS(通讯通路门店!$AB:$AB,通讯通路门店!$S:$S,$G1793,通讯通路门店!$J:$J,"OPPO体验店")</f>
        <v>0</v>
      </c>
      <c r="BF1793" s="99">
        <f>SUMIFS(通讯通路门店!$X:$X,通讯通路门店!$S:$S,$G1793,通讯通路门店!$J:$J,"华为授权体验店")+SUMIFS(通讯通路门店!$AA:$AA,通讯通路门店!$S:$S,$G1793,通讯通路门店!$J:$J,"华为堡垒店")</f>
        <v>0</v>
      </c>
      <c r="BG1793" s="99">
        <f>SUMIFS(通讯通路门店!$Y:$Y,通讯通路门店!$S:$S,$G1793,通讯通路门店!$J:$J,"小米体验店")</f>
        <v>0</v>
      </c>
      <c r="BH1793" s="99">
        <f>SUMIFS(通讯通路门店!$AA:$AA,通讯通路门店!$S:$S,$G1793,通讯通路门店!$J:$J,"苹果体验店")</f>
        <v>0</v>
      </c>
      <c r="BI1793" s="99">
        <f>SUMIFS(通讯通路门店!$K:$K,通讯通路门店!$S:$S,$G1793,通讯通路门店!$J:$J,"其他品牌专卖店")</f>
        <v>0</v>
      </c>
      <c r="BJ1793" s="99">
        <f>SUMIFS(通讯通路门店!$AC:$AC,通讯通路门店!$S:$S,$G1793)</f>
        <v>0</v>
      </c>
      <c r="BK1793" s="99">
        <f>SUMIFS(通讯通路门店!$AD:$AD,通讯通路门店!$S:$S,$G1793)</f>
        <v>0</v>
      </c>
      <c r="BL1793" s="99">
        <f>SUMIFS(通讯通路门店!$AE:$AE,通讯通路门店!$S:$S,$G1793)</f>
        <v>0</v>
      </c>
      <c r="BM1793" s="99">
        <f>SUMIFS(通讯通路门店!$AF:$AF,通讯通路门店!$S:$S,$G1793)</f>
        <v>0</v>
      </c>
      <c r="BN1793" s="99">
        <f>SUMIFS(通讯通路门店!$AG:$AG,通讯通路门店!$S:$S,$G1793)</f>
        <v>0</v>
      </c>
      <c r="BO1793" s="99">
        <f>SUMIFS(通讯通路门店!$AH:$AH,通讯通路门店!$S:$S,$G1793)</f>
        <v>0</v>
      </c>
      <c r="BP1793" s="99">
        <f>SUMIFS(通讯通路门店!$AI:$AI,通讯通路门店!$S:$S,$G1793)</f>
        <v>0</v>
      </c>
      <c r="BQ1793" s="83"/>
    </row>
    <row r="1794" spans="1:69">
      <c r="A1794" s="99" t="str">
        <f>IFERROR(_xlfn.XLOOKUP($G1794,通讯通路门店!$S$4:$S$993933,通讯通路门店!$A$4:$A$993933,0,0),"")</f>
        <v>海南省</v>
      </c>
      <c r="B1794" s="99" t="str">
        <f>IFERROR(_xlfn.XLOOKUP($G1794,通讯通路门店!$S$4:$S$993933,通讯通路门店!$B$4:$B$993933,0,0),"")</f>
        <v>昌江黎族自治县</v>
      </c>
      <c r="C1794" s="99" t="str">
        <f>IFERROR(_xlfn.XLOOKUP($G1794,通讯通路门店!$S$4:$S$993933,通讯通路门店!$C$4:$C$993933,0,0),"")</f>
        <v>昌江黎族自治县</v>
      </c>
      <c r="D1794" s="99" t="str">
        <f>IFERROR(_xlfn.XLOOKUP($G1794,通讯通路门店!$S$4:$S$993933,通讯通路门店!$D$4:$D$993933,0,0),"")</f>
        <v>叉河镇</v>
      </c>
      <c r="E1794" s="83"/>
      <c r="F1794" s="83"/>
      <c r="G1794" s="101"/>
      <c r="H1794" s="102">
        <f>IFERROR(_xlfn.XLOOKUP($G1794,通讯通路门店!$S$4:$S$993933,通讯通路门店!$R$4:$R$993933,0,0),"")</f>
        <v>0</v>
      </c>
      <c r="I1794" s="83"/>
      <c r="J1794" s="83"/>
      <c r="K1794" s="83"/>
      <c r="L1794" s="83"/>
      <c r="M1794" s="83"/>
      <c r="N1794" s="83"/>
      <c r="O1794" s="83"/>
      <c r="P1794" s="83"/>
      <c r="Q1794" s="83"/>
      <c r="R1794" s="83"/>
      <c r="S1794" s="83"/>
      <c r="T1794" s="83"/>
      <c r="U1794" s="99">
        <f>COUNTIF(通讯通路门店!$S:$S,$G1794)</f>
        <v>0</v>
      </c>
      <c r="V1794" s="99">
        <f>COUNTIFS(通讯通路门店!$S:$S,$G1794,通讯通路门店!$J:$J,"综合卖场")</f>
        <v>0</v>
      </c>
      <c r="W1794" s="99">
        <f>SUMIFS(通讯通路门店!$AJ:$AJ,通讯通路门店!$S:$S,通讯客户沙盘!$G1794)</f>
        <v>0</v>
      </c>
      <c r="X1794" s="99">
        <f t="shared" si="135"/>
        <v>0</v>
      </c>
      <c r="Y1794" s="99">
        <f>COUNTIFS(通讯通路门店!$S:$S,$G1794,通讯通路门店!$J:$J,"荣耀体验店")+COUNTIFS(通讯通路门店!$S:$S,$G1794,通讯通路门店!$J:$J,"荣耀授权专卖店")</f>
        <v>0</v>
      </c>
      <c r="Z1794" s="99">
        <f>COUNTIFS(通讯通路门店!$S:$S,$G1794,通讯通路门店!$J:$J,"VIVO体验店")</f>
        <v>0</v>
      </c>
      <c r="AA1794" s="99">
        <f>COUNTIFS(通讯通路门店!$S:$S,$G1794,通讯通路门店!$J:$J,"OPPO体验店")</f>
        <v>0</v>
      </c>
      <c r="AB1794" s="99">
        <f>COUNTIFS(通讯通路门店!$S:$S,$G1794,通讯通路门店!$J:$J,"华为授权体验店")+COUNTIFS(通讯通路门店!$S:$S,$G1794,通讯通路门店!$J:$J,"华为堡垒店")</f>
        <v>0</v>
      </c>
      <c r="AC1794" s="99">
        <f>COUNTIFS(通讯通路门店!$S:$S,$G1794,通讯通路门店!$J:$J,"小米体验店")</f>
        <v>0</v>
      </c>
      <c r="AD1794" s="99">
        <f>COUNTIFS(通讯通路门店!$S:$S,$G1794,通讯通路门店!$J:$J,"苹果体验店")</f>
        <v>0</v>
      </c>
      <c r="AE1794" s="99">
        <f>COUNTIFS(通讯通路门店!$S:$S,$G1794,通讯通路门店!$J:$J,"其他品牌专卖店")</f>
        <v>0</v>
      </c>
      <c r="AF1794" s="99">
        <f>SUMIFS(通讯通路门店!$BI:$BI,通讯通路门店!$S:$S,$G1794)</f>
        <v>0</v>
      </c>
      <c r="AG1794" s="99">
        <f>SUMIFS(通讯通路门店!$BH:$BH,通讯通路门店!$S:$S,$G1794)</f>
        <v>0</v>
      </c>
      <c r="AH1794" s="99">
        <f t="shared" si="136"/>
        <v>0</v>
      </c>
      <c r="AI1794" s="99">
        <f>SUMIFS(通讯通路门店!$BB:$BB,通讯通路门店!$S:$S,$G1794)</f>
        <v>0</v>
      </c>
      <c r="AJ1794" s="99">
        <f>SUMIFS(通讯通路门店!$BE:$BE,通讯通路门店!$S:$S,$G1794)</f>
        <v>0</v>
      </c>
      <c r="AK1794" s="99">
        <f>SUMIFS(通讯通路门店!$BG:$BG,通讯通路门店!$S:$S,$G1794)</f>
        <v>0</v>
      </c>
      <c r="AL1794" s="99">
        <f>SUMIFS(通讯通路门店!$BC:$BC,通讯通路门店!$S:$S,$G1794)</f>
        <v>0</v>
      </c>
      <c r="AM1794" s="99">
        <f>SUMIFS(通讯通路门店!$BD:$BD,通讯通路门店!$S:$S,$G1794)</f>
        <v>0</v>
      </c>
      <c r="AN1794" s="99">
        <f>SUMIFS(通讯通路门店!$BF:$BF,通讯通路门店!$S:$S,$G1794)</f>
        <v>0</v>
      </c>
      <c r="AO1794" s="99">
        <f t="shared" si="137"/>
        <v>0</v>
      </c>
      <c r="AP1794" s="99">
        <f>SUMIFS(通讯通路门店!$K:$K,通讯通路门店!$S:$S,$G1794)</f>
        <v>0</v>
      </c>
      <c r="AQ1794" s="83"/>
      <c r="AR1794" s="99">
        <f>SUMIFS(通讯通路门店!$T:$T,通讯通路门店!$S:$S,$G1794)</f>
        <v>0</v>
      </c>
      <c r="AS1794" s="99">
        <f>SUMIFS(通讯通路门店!$U:$U,通讯通路门店!$S:$S,$G1794)</f>
        <v>0</v>
      </c>
      <c r="AT1794" s="99">
        <f>SUMIFS(通讯通路门店!$V:$V,通讯通路门店!$S:$S,$G1794)</f>
        <v>0</v>
      </c>
      <c r="AU1794" s="99">
        <f>SUMIFS(通讯通路门店!$W:$W,通讯通路门店!$S:$S,$G1794)</f>
        <v>0</v>
      </c>
      <c r="AV1794" s="99">
        <f>SUMIFS(通讯通路门店!$Z:$Z,通讯通路门店!$S:$S,$G1794)</f>
        <v>0</v>
      </c>
      <c r="AW1794" s="99">
        <f>SUMIFS(通讯通路门店!$AB:$AB,通讯通路门店!$S:$S,$G1794)</f>
        <v>0</v>
      </c>
      <c r="AX1794" s="99">
        <f>SUMIFS(通讯通路门店!$X:$X,通讯通路门店!$S:$S,$G1794)</f>
        <v>0</v>
      </c>
      <c r="AY1794" s="99">
        <f>SUMIFS(通讯通路门店!$Y:$Y,通讯通路门店!$S:$S,$G1794)</f>
        <v>0</v>
      </c>
      <c r="AZ1794" s="99">
        <f>SUMIFS(通讯通路门店!$AA:$AA,通讯通路门店!$S:$S,$G1794)</f>
        <v>0</v>
      </c>
      <c r="BA1794" s="99">
        <f t="shared" si="138"/>
        <v>0</v>
      </c>
      <c r="BB1794" s="99">
        <f t="shared" si="139"/>
        <v>0</v>
      </c>
      <c r="BC1794" s="99">
        <f>SUMIFS(通讯通路门店!$W:$W,通讯通路门店!$S:$S,$G1794,通讯通路门店!$J:$J,"荣耀体验店")+SUMIFS(通讯通路门店!$W:$W,通讯通路门店!$S:$S,$G1794,通讯通路门店!$J:$J,"荣耀授权专卖店")</f>
        <v>0</v>
      </c>
      <c r="BD1794" s="99">
        <f>SUMIFS(通讯通路门店!$Z:$Z,通讯通路门店!$S:$S,$G1794,通讯通路门店!$J:$J,"VIVO体验店")</f>
        <v>0</v>
      </c>
      <c r="BE1794" s="99">
        <f>SUMIFS(通讯通路门店!$AB:$AB,通讯通路门店!$S:$S,$G1794,通讯通路门店!$J:$J,"OPPO体验店")</f>
        <v>0</v>
      </c>
      <c r="BF1794" s="99">
        <f>SUMIFS(通讯通路门店!$X:$X,通讯通路门店!$S:$S,$G1794,通讯通路门店!$J:$J,"华为授权体验店")+SUMIFS(通讯通路门店!$AA:$AA,通讯通路门店!$S:$S,$G1794,通讯通路门店!$J:$J,"华为堡垒店")</f>
        <v>0</v>
      </c>
      <c r="BG1794" s="99">
        <f>SUMIFS(通讯通路门店!$Y:$Y,通讯通路门店!$S:$S,$G1794,通讯通路门店!$J:$J,"小米体验店")</f>
        <v>0</v>
      </c>
      <c r="BH1794" s="99">
        <f>SUMIFS(通讯通路门店!$AA:$AA,通讯通路门店!$S:$S,$G1794,通讯通路门店!$J:$J,"苹果体验店")</f>
        <v>0</v>
      </c>
      <c r="BI1794" s="99">
        <f>SUMIFS(通讯通路门店!$K:$K,通讯通路门店!$S:$S,$G1794,通讯通路门店!$J:$J,"其他品牌专卖店")</f>
        <v>0</v>
      </c>
      <c r="BJ1794" s="99">
        <f>SUMIFS(通讯通路门店!$AC:$AC,通讯通路门店!$S:$S,$G1794)</f>
        <v>0</v>
      </c>
      <c r="BK1794" s="99">
        <f>SUMIFS(通讯通路门店!$AD:$AD,通讯通路门店!$S:$S,$G1794)</f>
        <v>0</v>
      </c>
      <c r="BL1794" s="99">
        <f>SUMIFS(通讯通路门店!$AE:$AE,通讯通路门店!$S:$S,$G1794)</f>
        <v>0</v>
      </c>
      <c r="BM1794" s="99">
        <f>SUMIFS(通讯通路门店!$AF:$AF,通讯通路门店!$S:$S,$G1794)</f>
        <v>0</v>
      </c>
      <c r="BN1794" s="99">
        <f>SUMIFS(通讯通路门店!$AG:$AG,通讯通路门店!$S:$S,$G1794)</f>
        <v>0</v>
      </c>
      <c r="BO1794" s="99">
        <f>SUMIFS(通讯通路门店!$AH:$AH,通讯通路门店!$S:$S,$G1794)</f>
        <v>0</v>
      </c>
      <c r="BP1794" s="99">
        <f>SUMIFS(通讯通路门店!$AI:$AI,通讯通路门店!$S:$S,$G1794)</f>
        <v>0</v>
      </c>
      <c r="BQ1794" s="83"/>
    </row>
    <row r="1795" spans="1:69">
      <c r="A1795" s="99" t="str">
        <f>IFERROR(_xlfn.XLOOKUP($G1795,通讯通路门店!$S$4:$S$993933,通讯通路门店!$A$4:$A$993933,0,0),"")</f>
        <v>海南省</v>
      </c>
      <c r="B1795" s="99" t="str">
        <f>IFERROR(_xlfn.XLOOKUP($G1795,通讯通路门店!$S$4:$S$993933,通讯通路门店!$B$4:$B$993933,0,0),"")</f>
        <v>昌江黎族自治县</v>
      </c>
      <c r="C1795" s="99" t="str">
        <f>IFERROR(_xlfn.XLOOKUP($G1795,通讯通路门店!$S$4:$S$993933,通讯通路门店!$C$4:$C$993933,0,0),"")</f>
        <v>昌江黎族自治县</v>
      </c>
      <c r="D1795" s="99" t="str">
        <f>IFERROR(_xlfn.XLOOKUP($G1795,通讯通路门店!$S$4:$S$993933,通讯通路门店!$D$4:$D$993933,0,0),"")</f>
        <v>叉河镇</v>
      </c>
      <c r="E1795" s="83"/>
      <c r="F1795" s="83"/>
      <c r="G1795" s="101"/>
      <c r="H1795" s="102">
        <f>IFERROR(_xlfn.XLOOKUP($G1795,通讯通路门店!$S$4:$S$993933,通讯通路门店!$R$4:$R$993933,0,0),"")</f>
        <v>0</v>
      </c>
      <c r="I1795" s="83"/>
      <c r="J1795" s="83"/>
      <c r="K1795" s="83"/>
      <c r="L1795" s="83"/>
      <c r="M1795" s="83"/>
      <c r="N1795" s="83"/>
      <c r="O1795" s="83"/>
      <c r="P1795" s="83"/>
      <c r="Q1795" s="83"/>
      <c r="R1795" s="83"/>
      <c r="S1795" s="83"/>
      <c r="T1795" s="83"/>
      <c r="U1795" s="99">
        <f>COUNTIF(通讯通路门店!$S:$S,$G1795)</f>
        <v>0</v>
      </c>
      <c r="V1795" s="99">
        <f>COUNTIFS(通讯通路门店!$S:$S,$G1795,通讯通路门店!$J:$J,"综合卖场")</f>
        <v>0</v>
      </c>
      <c r="W1795" s="99">
        <f>SUMIFS(通讯通路门店!$AJ:$AJ,通讯通路门店!$S:$S,通讯客户沙盘!$G1795)</f>
        <v>0</v>
      </c>
      <c r="X1795" s="99">
        <f t="shared" si="135"/>
        <v>0</v>
      </c>
      <c r="Y1795" s="99">
        <f>COUNTIFS(通讯通路门店!$S:$S,$G1795,通讯通路门店!$J:$J,"荣耀体验店")+COUNTIFS(通讯通路门店!$S:$S,$G1795,通讯通路门店!$J:$J,"荣耀授权专卖店")</f>
        <v>0</v>
      </c>
      <c r="Z1795" s="99">
        <f>COUNTIFS(通讯通路门店!$S:$S,$G1795,通讯通路门店!$J:$J,"VIVO体验店")</f>
        <v>0</v>
      </c>
      <c r="AA1795" s="99">
        <f>COUNTIFS(通讯通路门店!$S:$S,$G1795,通讯通路门店!$J:$J,"OPPO体验店")</f>
        <v>0</v>
      </c>
      <c r="AB1795" s="99">
        <f>COUNTIFS(通讯通路门店!$S:$S,$G1795,通讯通路门店!$J:$J,"华为授权体验店")+COUNTIFS(通讯通路门店!$S:$S,$G1795,通讯通路门店!$J:$J,"华为堡垒店")</f>
        <v>0</v>
      </c>
      <c r="AC1795" s="99">
        <f>COUNTIFS(通讯通路门店!$S:$S,$G1795,通讯通路门店!$J:$J,"小米体验店")</f>
        <v>0</v>
      </c>
      <c r="AD1795" s="99">
        <f>COUNTIFS(通讯通路门店!$S:$S,$G1795,通讯通路门店!$J:$J,"苹果体验店")</f>
        <v>0</v>
      </c>
      <c r="AE1795" s="99">
        <f>COUNTIFS(通讯通路门店!$S:$S,$G1795,通讯通路门店!$J:$J,"其他品牌专卖店")</f>
        <v>0</v>
      </c>
      <c r="AF1795" s="99">
        <f>SUMIFS(通讯通路门店!$BI:$BI,通讯通路门店!$S:$S,$G1795)</f>
        <v>0</v>
      </c>
      <c r="AG1795" s="99">
        <f>SUMIFS(通讯通路门店!$BH:$BH,通讯通路门店!$S:$S,$G1795)</f>
        <v>0</v>
      </c>
      <c r="AH1795" s="99">
        <f t="shared" si="136"/>
        <v>0</v>
      </c>
      <c r="AI1795" s="99">
        <f>SUMIFS(通讯通路门店!$BB:$BB,通讯通路门店!$S:$S,$G1795)</f>
        <v>0</v>
      </c>
      <c r="AJ1795" s="99">
        <f>SUMIFS(通讯通路门店!$BE:$BE,通讯通路门店!$S:$S,$G1795)</f>
        <v>0</v>
      </c>
      <c r="AK1795" s="99">
        <f>SUMIFS(通讯通路门店!$BG:$BG,通讯通路门店!$S:$S,$G1795)</f>
        <v>0</v>
      </c>
      <c r="AL1795" s="99">
        <f>SUMIFS(通讯通路门店!$BC:$BC,通讯通路门店!$S:$S,$G1795)</f>
        <v>0</v>
      </c>
      <c r="AM1795" s="99">
        <f>SUMIFS(通讯通路门店!$BD:$BD,通讯通路门店!$S:$S,$G1795)</f>
        <v>0</v>
      </c>
      <c r="AN1795" s="99">
        <f>SUMIFS(通讯通路门店!$BF:$BF,通讯通路门店!$S:$S,$G1795)</f>
        <v>0</v>
      </c>
      <c r="AO1795" s="99">
        <f t="shared" si="137"/>
        <v>0</v>
      </c>
      <c r="AP1795" s="99">
        <f>SUMIFS(通讯通路门店!$K:$K,通讯通路门店!$S:$S,$G1795)</f>
        <v>0</v>
      </c>
      <c r="AQ1795" s="83"/>
      <c r="AR1795" s="99">
        <f>SUMIFS(通讯通路门店!$T:$T,通讯通路门店!$S:$S,$G1795)</f>
        <v>0</v>
      </c>
      <c r="AS1795" s="99">
        <f>SUMIFS(通讯通路门店!$U:$U,通讯通路门店!$S:$S,$G1795)</f>
        <v>0</v>
      </c>
      <c r="AT1795" s="99">
        <f>SUMIFS(通讯通路门店!$V:$V,通讯通路门店!$S:$S,$G1795)</f>
        <v>0</v>
      </c>
      <c r="AU1795" s="99">
        <f>SUMIFS(通讯通路门店!$W:$W,通讯通路门店!$S:$S,$G1795)</f>
        <v>0</v>
      </c>
      <c r="AV1795" s="99">
        <f>SUMIFS(通讯通路门店!$Z:$Z,通讯通路门店!$S:$S,$G1795)</f>
        <v>0</v>
      </c>
      <c r="AW1795" s="99">
        <f>SUMIFS(通讯通路门店!$AB:$AB,通讯通路门店!$S:$S,$G1795)</f>
        <v>0</v>
      </c>
      <c r="AX1795" s="99">
        <f>SUMIFS(通讯通路门店!$X:$X,通讯通路门店!$S:$S,$G1795)</f>
        <v>0</v>
      </c>
      <c r="AY1795" s="99">
        <f>SUMIFS(通讯通路门店!$Y:$Y,通讯通路门店!$S:$S,$G1795)</f>
        <v>0</v>
      </c>
      <c r="AZ1795" s="99">
        <f>SUMIFS(通讯通路门店!$AA:$AA,通讯通路门店!$S:$S,$G1795)</f>
        <v>0</v>
      </c>
      <c r="BA1795" s="99">
        <f t="shared" si="138"/>
        <v>0</v>
      </c>
      <c r="BB1795" s="99">
        <f t="shared" si="139"/>
        <v>0</v>
      </c>
      <c r="BC1795" s="99">
        <f>SUMIFS(通讯通路门店!$W:$W,通讯通路门店!$S:$S,$G1795,通讯通路门店!$J:$J,"荣耀体验店")+SUMIFS(通讯通路门店!$W:$W,通讯通路门店!$S:$S,$G1795,通讯通路门店!$J:$J,"荣耀授权专卖店")</f>
        <v>0</v>
      </c>
      <c r="BD1795" s="99">
        <f>SUMIFS(通讯通路门店!$Z:$Z,通讯通路门店!$S:$S,$G1795,通讯通路门店!$J:$J,"VIVO体验店")</f>
        <v>0</v>
      </c>
      <c r="BE1795" s="99">
        <f>SUMIFS(通讯通路门店!$AB:$AB,通讯通路门店!$S:$S,$G1795,通讯通路门店!$J:$J,"OPPO体验店")</f>
        <v>0</v>
      </c>
      <c r="BF1795" s="99">
        <f>SUMIFS(通讯通路门店!$X:$X,通讯通路门店!$S:$S,$G1795,通讯通路门店!$J:$J,"华为授权体验店")+SUMIFS(通讯通路门店!$AA:$AA,通讯通路门店!$S:$S,$G1795,通讯通路门店!$J:$J,"华为堡垒店")</f>
        <v>0</v>
      </c>
      <c r="BG1795" s="99">
        <f>SUMIFS(通讯通路门店!$Y:$Y,通讯通路门店!$S:$S,$G1795,通讯通路门店!$J:$J,"小米体验店")</f>
        <v>0</v>
      </c>
      <c r="BH1795" s="99">
        <f>SUMIFS(通讯通路门店!$AA:$AA,通讯通路门店!$S:$S,$G1795,通讯通路门店!$J:$J,"苹果体验店")</f>
        <v>0</v>
      </c>
      <c r="BI1795" s="99">
        <f>SUMIFS(通讯通路门店!$K:$K,通讯通路门店!$S:$S,$G1795,通讯通路门店!$J:$J,"其他品牌专卖店")</f>
        <v>0</v>
      </c>
      <c r="BJ1795" s="99">
        <f>SUMIFS(通讯通路门店!$AC:$AC,通讯通路门店!$S:$S,$G1795)</f>
        <v>0</v>
      </c>
      <c r="BK1795" s="99">
        <f>SUMIFS(通讯通路门店!$AD:$AD,通讯通路门店!$S:$S,$G1795)</f>
        <v>0</v>
      </c>
      <c r="BL1795" s="99">
        <f>SUMIFS(通讯通路门店!$AE:$AE,通讯通路门店!$S:$S,$G1795)</f>
        <v>0</v>
      </c>
      <c r="BM1795" s="99">
        <f>SUMIFS(通讯通路门店!$AF:$AF,通讯通路门店!$S:$S,$G1795)</f>
        <v>0</v>
      </c>
      <c r="BN1795" s="99">
        <f>SUMIFS(通讯通路门店!$AG:$AG,通讯通路门店!$S:$S,$G1795)</f>
        <v>0</v>
      </c>
      <c r="BO1795" s="99">
        <f>SUMIFS(通讯通路门店!$AH:$AH,通讯通路门店!$S:$S,$G1795)</f>
        <v>0</v>
      </c>
      <c r="BP1795" s="99">
        <f>SUMIFS(通讯通路门店!$AI:$AI,通讯通路门店!$S:$S,$G1795)</f>
        <v>0</v>
      </c>
      <c r="BQ1795" s="83"/>
    </row>
    <row r="1796" spans="1:69">
      <c r="A1796" s="99" t="str">
        <f>IFERROR(_xlfn.XLOOKUP($G1796,通讯通路门店!$S$4:$S$993933,通讯通路门店!$A$4:$A$993933,0,0),"")</f>
        <v>海南省</v>
      </c>
      <c r="B1796" s="99" t="str">
        <f>IFERROR(_xlfn.XLOOKUP($G1796,通讯通路门店!$S$4:$S$993933,通讯通路门店!$B$4:$B$993933,0,0),"")</f>
        <v>昌江黎族自治县</v>
      </c>
      <c r="C1796" s="99" t="str">
        <f>IFERROR(_xlfn.XLOOKUP($G1796,通讯通路门店!$S$4:$S$993933,通讯通路门店!$C$4:$C$993933,0,0),"")</f>
        <v>昌江黎族自治县</v>
      </c>
      <c r="D1796" s="99" t="str">
        <f>IFERROR(_xlfn.XLOOKUP($G1796,通讯通路门店!$S$4:$S$993933,通讯通路门店!$D$4:$D$993933,0,0),"")</f>
        <v>叉河镇</v>
      </c>
      <c r="E1796" s="83"/>
      <c r="F1796" s="83"/>
      <c r="G1796" s="101"/>
      <c r="H1796" s="102">
        <f>IFERROR(_xlfn.XLOOKUP($G1796,通讯通路门店!$S$4:$S$993933,通讯通路门店!$R$4:$R$993933,0,0),"")</f>
        <v>0</v>
      </c>
      <c r="I1796" s="83"/>
      <c r="J1796" s="83"/>
      <c r="K1796" s="83"/>
      <c r="L1796" s="83"/>
      <c r="M1796" s="83"/>
      <c r="N1796" s="83"/>
      <c r="O1796" s="83"/>
      <c r="P1796" s="83"/>
      <c r="Q1796" s="83"/>
      <c r="R1796" s="83"/>
      <c r="S1796" s="83"/>
      <c r="T1796" s="83"/>
      <c r="U1796" s="99">
        <f>COUNTIF(通讯通路门店!$S:$S,$G1796)</f>
        <v>0</v>
      </c>
      <c r="V1796" s="99">
        <f>COUNTIFS(通讯通路门店!$S:$S,$G1796,通讯通路门店!$J:$J,"综合卖场")</f>
        <v>0</v>
      </c>
      <c r="W1796" s="99">
        <f>SUMIFS(通讯通路门店!$AJ:$AJ,通讯通路门店!$S:$S,通讯客户沙盘!$G1796)</f>
        <v>0</v>
      </c>
      <c r="X1796" s="99">
        <f t="shared" ref="X1796:X1859" si="140">Y1796+Z1796+AA1796+AB1796+AC1796+AD1796+AE1796</f>
        <v>0</v>
      </c>
      <c r="Y1796" s="99">
        <f>COUNTIFS(通讯通路门店!$S:$S,$G1796,通讯通路门店!$J:$J,"荣耀体验店")+COUNTIFS(通讯通路门店!$S:$S,$G1796,通讯通路门店!$J:$J,"荣耀授权专卖店")</f>
        <v>0</v>
      </c>
      <c r="Z1796" s="99">
        <f>COUNTIFS(通讯通路门店!$S:$S,$G1796,通讯通路门店!$J:$J,"VIVO体验店")</f>
        <v>0</v>
      </c>
      <c r="AA1796" s="99">
        <f>COUNTIFS(通讯通路门店!$S:$S,$G1796,通讯通路门店!$J:$J,"OPPO体验店")</f>
        <v>0</v>
      </c>
      <c r="AB1796" s="99">
        <f>COUNTIFS(通讯通路门店!$S:$S,$G1796,通讯通路门店!$J:$J,"华为授权体验店")+COUNTIFS(通讯通路门店!$S:$S,$G1796,通讯通路门店!$J:$J,"华为堡垒店")</f>
        <v>0</v>
      </c>
      <c r="AC1796" s="99">
        <f>COUNTIFS(通讯通路门店!$S:$S,$G1796,通讯通路门店!$J:$J,"小米体验店")</f>
        <v>0</v>
      </c>
      <c r="AD1796" s="99">
        <f>COUNTIFS(通讯通路门店!$S:$S,$G1796,通讯通路门店!$J:$J,"苹果体验店")</f>
        <v>0</v>
      </c>
      <c r="AE1796" s="99">
        <f>COUNTIFS(通讯通路门店!$S:$S,$G1796,通讯通路门店!$J:$J,"其他品牌专卖店")</f>
        <v>0</v>
      </c>
      <c r="AF1796" s="99">
        <f>SUMIFS(通讯通路门店!$BI:$BI,通讯通路门店!$S:$S,$G1796)</f>
        <v>0</v>
      </c>
      <c r="AG1796" s="99">
        <f>SUMIFS(通讯通路门店!$BH:$BH,通讯通路门店!$S:$S,$G1796)</f>
        <v>0</v>
      </c>
      <c r="AH1796" s="99">
        <f t="shared" ref="AH1796:AH1859" si="141">AI1796+AJ1796+AK1796+AL1796+AM1796+AN1796</f>
        <v>0</v>
      </c>
      <c r="AI1796" s="99">
        <f>SUMIFS(通讯通路门店!$BB:$BB,通讯通路门店!$S:$S,$G1796)</f>
        <v>0</v>
      </c>
      <c r="AJ1796" s="99">
        <f>SUMIFS(通讯通路门店!$BE:$BE,通讯通路门店!$S:$S,$G1796)</f>
        <v>0</v>
      </c>
      <c r="AK1796" s="99">
        <f>SUMIFS(通讯通路门店!$BG:$BG,通讯通路门店!$S:$S,$G1796)</f>
        <v>0</v>
      </c>
      <c r="AL1796" s="99">
        <f>SUMIFS(通讯通路门店!$BC:$BC,通讯通路门店!$S:$S,$G1796)</f>
        <v>0</v>
      </c>
      <c r="AM1796" s="99">
        <f>SUMIFS(通讯通路门店!$BD:$BD,通讯通路门店!$S:$S,$G1796)</f>
        <v>0</v>
      </c>
      <c r="AN1796" s="99">
        <f>SUMIFS(通讯通路门店!$BF:$BF,通讯通路门店!$S:$S,$G1796)</f>
        <v>0</v>
      </c>
      <c r="AO1796" s="99">
        <f t="shared" ref="AO1796:AO1859" si="142">AP1796+AQ1796</f>
        <v>0</v>
      </c>
      <c r="AP1796" s="99">
        <f>SUMIFS(通讯通路门店!$K:$K,通讯通路门店!$S:$S,$G1796)</f>
        <v>0</v>
      </c>
      <c r="AQ1796" s="83"/>
      <c r="AR1796" s="99">
        <f>SUMIFS(通讯通路门店!$T:$T,通讯通路门店!$S:$S,$G1796)</f>
        <v>0</v>
      </c>
      <c r="AS1796" s="99">
        <f>SUMIFS(通讯通路门店!$U:$U,通讯通路门店!$S:$S,$G1796)</f>
        <v>0</v>
      </c>
      <c r="AT1796" s="99">
        <f>SUMIFS(通讯通路门店!$V:$V,通讯通路门店!$S:$S,$G1796)</f>
        <v>0</v>
      </c>
      <c r="AU1796" s="99">
        <f>SUMIFS(通讯通路门店!$W:$W,通讯通路门店!$S:$S,$G1796)</f>
        <v>0</v>
      </c>
      <c r="AV1796" s="99">
        <f>SUMIFS(通讯通路门店!$Z:$Z,通讯通路门店!$S:$S,$G1796)</f>
        <v>0</v>
      </c>
      <c r="AW1796" s="99">
        <f>SUMIFS(通讯通路门店!$AB:$AB,通讯通路门店!$S:$S,$G1796)</f>
        <v>0</v>
      </c>
      <c r="AX1796" s="99">
        <f>SUMIFS(通讯通路门店!$X:$X,通讯通路门店!$S:$S,$G1796)</f>
        <v>0</v>
      </c>
      <c r="AY1796" s="99">
        <f>SUMIFS(通讯通路门店!$Y:$Y,通讯通路门店!$S:$S,$G1796)</f>
        <v>0</v>
      </c>
      <c r="AZ1796" s="99">
        <f>SUMIFS(通讯通路门店!$AA:$AA,通讯通路门店!$S:$S,$G1796)</f>
        <v>0</v>
      </c>
      <c r="BA1796" s="99">
        <f t="shared" ref="BA1796:BA1859" si="143">AP1796-BB1796</f>
        <v>0</v>
      </c>
      <c r="BB1796" s="99">
        <f t="shared" ref="BB1796:BB1859" si="144">BC1796+BD1796+BE1796+BF1796+BG1796+BH1796</f>
        <v>0</v>
      </c>
      <c r="BC1796" s="99">
        <f>SUMIFS(通讯通路门店!$W:$W,通讯通路门店!$S:$S,$G1796,通讯通路门店!$J:$J,"荣耀体验店")+SUMIFS(通讯通路门店!$W:$W,通讯通路门店!$S:$S,$G1796,通讯通路门店!$J:$J,"荣耀授权专卖店")</f>
        <v>0</v>
      </c>
      <c r="BD1796" s="99">
        <f>SUMIFS(通讯通路门店!$Z:$Z,通讯通路门店!$S:$S,$G1796,通讯通路门店!$J:$J,"VIVO体验店")</f>
        <v>0</v>
      </c>
      <c r="BE1796" s="99">
        <f>SUMIFS(通讯通路门店!$AB:$AB,通讯通路门店!$S:$S,$G1796,通讯通路门店!$J:$J,"OPPO体验店")</f>
        <v>0</v>
      </c>
      <c r="BF1796" s="99">
        <f>SUMIFS(通讯通路门店!$X:$X,通讯通路门店!$S:$S,$G1796,通讯通路门店!$J:$J,"华为授权体验店")+SUMIFS(通讯通路门店!$AA:$AA,通讯通路门店!$S:$S,$G1796,通讯通路门店!$J:$J,"华为堡垒店")</f>
        <v>0</v>
      </c>
      <c r="BG1796" s="99">
        <f>SUMIFS(通讯通路门店!$Y:$Y,通讯通路门店!$S:$S,$G1796,通讯通路门店!$J:$J,"小米体验店")</f>
        <v>0</v>
      </c>
      <c r="BH1796" s="99">
        <f>SUMIFS(通讯通路门店!$AA:$AA,通讯通路门店!$S:$S,$G1796,通讯通路门店!$J:$J,"苹果体验店")</f>
        <v>0</v>
      </c>
      <c r="BI1796" s="99">
        <f>SUMIFS(通讯通路门店!$K:$K,通讯通路门店!$S:$S,$G1796,通讯通路门店!$J:$J,"其他品牌专卖店")</f>
        <v>0</v>
      </c>
      <c r="BJ1796" s="99">
        <f>SUMIFS(通讯通路门店!$AC:$AC,通讯通路门店!$S:$S,$G1796)</f>
        <v>0</v>
      </c>
      <c r="BK1796" s="99">
        <f>SUMIFS(通讯通路门店!$AD:$AD,通讯通路门店!$S:$S,$G1796)</f>
        <v>0</v>
      </c>
      <c r="BL1796" s="99">
        <f>SUMIFS(通讯通路门店!$AE:$AE,通讯通路门店!$S:$S,$G1796)</f>
        <v>0</v>
      </c>
      <c r="BM1796" s="99">
        <f>SUMIFS(通讯通路门店!$AF:$AF,通讯通路门店!$S:$S,$G1796)</f>
        <v>0</v>
      </c>
      <c r="BN1796" s="99">
        <f>SUMIFS(通讯通路门店!$AG:$AG,通讯通路门店!$S:$S,$G1796)</f>
        <v>0</v>
      </c>
      <c r="BO1796" s="99">
        <f>SUMIFS(通讯通路门店!$AH:$AH,通讯通路门店!$S:$S,$G1796)</f>
        <v>0</v>
      </c>
      <c r="BP1796" s="99">
        <f>SUMIFS(通讯通路门店!$AI:$AI,通讯通路门店!$S:$S,$G1796)</f>
        <v>0</v>
      </c>
      <c r="BQ1796" s="83"/>
    </row>
    <row r="1797" spans="1:69">
      <c r="A1797" s="99" t="str">
        <f>IFERROR(_xlfn.XLOOKUP($G1797,通讯通路门店!$S$4:$S$993933,通讯通路门店!$A$4:$A$993933,0,0),"")</f>
        <v>海南省</v>
      </c>
      <c r="B1797" s="99" t="str">
        <f>IFERROR(_xlfn.XLOOKUP($G1797,通讯通路门店!$S$4:$S$993933,通讯通路门店!$B$4:$B$993933,0,0),"")</f>
        <v>昌江黎族自治县</v>
      </c>
      <c r="C1797" s="99" t="str">
        <f>IFERROR(_xlfn.XLOOKUP($G1797,通讯通路门店!$S$4:$S$993933,通讯通路门店!$C$4:$C$993933,0,0),"")</f>
        <v>昌江黎族自治县</v>
      </c>
      <c r="D1797" s="99" t="str">
        <f>IFERROR(_xlfn.XLOOKUP($G1797,通讯通路门店!$S$4:$S$993933,通讯通路门店!$D$4:$D$993933,0,0),"")</f>
        <v>叉河镇</v>
      </c>
      <c r="E1797" s="83"/>
      <c r="F1797" s="83"/>
      <c r="G1797" s="101"/>
      <c r="H1797" s="102">
        <f>IFERROR(_xlfn.XLOOKUP($G1797,通讯通路门店!$S$4:$S$993933,通讯通路门店!$R$4:$R$993933,0,0),"")</f>
        <v>0</v>
      </c>
      <c r="I1797" s="83"/>
      <c r="J1797" s="83"/>
      <c r="K1797" s="83"/>
      <c r="L1797" s="83"/>
      <c r="M1797" s="83"/>
      <c r="N1797" s="83"/>
      <c r="O1797" s="83"/>
      <c r="P1797" s="83"/>
      <c r="Q1797" s="83"/>
      <c r="R1797" s="83"/>
      <c r="S1797" s="83"/>
      <c r="T1797" s="83"/>
      <c r="U1797" s="99">
        <f>COUNTIF(通讯通路门店!$S:$S,$G1797)</f>
        <v>0</v>
      </c>
      <c r="V1797" s="99">
        <f>COUNTIFS(通讯通路门店!$S:$S,$G1797,通讯通路门店!$J:$J,"综合卖场")</f>
        <v>0</v>
      </c>
      <c r="W1797" s="99">
        <f>SUMIFS(通讯通路门店!$AJ:$AJ,通讯通路门店!$S:$S,通讯客户沙盘!$G1797)</f>
        <v>0</v>
      </c>
      <c r="X1797" s="99">
        <f t="shared" si="140"/>
        <v>0</v>
      </c>
      <c r="Y1797" s="99">
        <f>COUNTIFS(通讯通路门店!$S:$S,$G1797,通讯通路门店!$J:$J,"荣耀体验店")+COUNTIFS(通讯通路门店!$S:$S,$G1797,通讯通路门店!$J:$J,"荣耀授权专卖店")</f>
        <v>0</v>
      </c>
      <c r="Z1797" s="99">
        <f>COUNTIFS(通讯通路门店!$S:$S,$G1797,通讯通路门店!$J:$J,"VIVO体验店")</f>
        <v>0</v>
      </c>
      <c r="AA1797" s="99">
        <f>COUNTIFS(通讯通路门店!$S:$S,$G1797,通讯通路门店!$J:$J,"OPPO体验店")</f>
        <v>0</v>
      </c>
      <c r="AB1797" s="99">
        <f>COUNTIFS(通讯通路门店!$S:$S,$G1797,通讯通路门店!$J:$J,"华为授权体验店")+COUNTIFS(通讯通路门店!$S:$S,$G1797,通讯通路门店!$J:$J,"华为堡垒店")</f>
        <v>0</v>
      </c>
      <c r="AC1797" s="99">
        <f>COUNTIFS(通讯通路门店!$S:$S,$G1797,通讯通路门店!$J:$J,"小米体验店")</f>
        <v>0</v>
      </c>
      <c r="AD1797" s="99">
        <f>COUNTIFS(通讯通路门店!$S:$S,$G1797,通讯通路门店!$J:$J,"苹果体验店")</f>
        <v>0</v>
      </c>
      <c r="AE1797" s="99">
        <f>COUNTIFS(通讯通路门店!$S:$S,$G1797,通讯通路门店!$J:$J,"其他品牌专卖店")</f>
        <v>0</v>
      </c>
      <c r="AF1797" s="99">
        <f>SUMIFS(通讯通路门店!$BI:$BI,通讯通路门店!$S:$S,$G1797)</f>
        <v>0</v>
      </c>
      <c r="AG1797" s="99">
        <f>SUMIFS(通讯通路门店!$BH:$BH,通讯通路门店!$S:$S,$G1797)</f>
        <v>0</v>
      </c>
      <c r="AH1797" s="99">
        <f t="shared" si="141"/>
        <v>0</v>
      </c>
      <c r="AI1797" s="99">
        <f>SUMIFS(通讯通路门店!$BB:$BB,通讯通路门店!$S:$S,$G1797)</f>
        <v>0</v>
      </c>
      <c r="AJ1797" s="99">
        <f>SUMIFS(通讯通路门店!$BE:$BE,通讯通路门店!$S:$S,$G1797)</f>
        <v>0</v>
      </c>
      <c r="AK1797" s="99">
        <f>SUMIFS(通讯通路门店!$BG:$BG,通讯通路门店!$S:$S,$G1797)</f>
        <v>0</v>
      </c>
      <c r="AL1797" s="99">
        <f>SUMIFS(通讯通路门店!$BC:$BC,通讯通路门店!$S:$S,$G1797)</f>
        <v>0</v>
      </c>
      <c r="AM1797" s="99">
        <f>SUMIFS(通讯通路门店!$BD:$BD,通讯通路门店!$S:$S,$G1797)</f>
        <v>0</v>
      </c>
      <c r="AN1797" s="99">
        <f>SUMIFS(通讯通路门店!$BF:$BF,通讯通路门店!$S:$S,$G1797)</f>
        <v>0</v>
      </c>
      <c r="AO1797" s="99">
        <f t="shared" si="142"/>
        <v>0</v>
      </c>
      <c r="AP1797" s="99">
        <f>SUMIFS(通讯通路门店!$K:$K,通讯通路门店!$S:$S,$G1797)</f>
        <v>0</v>
      </c>
      <c r="AQ1797" s="83"/>
      <c r="AR1797" s="99">
        <f>SUMIFS(通讯通路门店!$T:$T,通讯通路门店!$S:$S,$G1797)</f>
        <v>0</v>
      </c>
      <c r="AS1797" s="99">
        <f>SUMIFS(通讯通路门店!$U:$U,通讯通路门店!$S:$S,$G1797)</f>
        <v>0</v>
      </c>
      <c r="AT1797" s="99">
        <f>SUMIFS(通讯通路门店!$V:$V,通讯通路门店!$S:$S,$G1797)</f>
        <v>0</v>
      </c>
      <c r="AU1797" s="99">
        <f>SUMIFS(通讯通路门店!$W:$W,通讯通路门店!$S:$S,$G1797)</f>
        <v>0</v>
      </c>
      <c r="AV1797" s="99">
        <f>SUMIFS(通讯通路门店!$Z:$Z,通讯通路门店!$S:$S,$G1797)</f>
        <v>0</v>
      </c>
      <c r="AW1797" s="99">
        <f>SUMIFS(通讯通路门店!$AB:$AB,通讯通路门店!$S:$S,$G1797)</f>
        <v>0</v>
      </c>
      <c r="AX1797" s="99">
        <f>SUMIFS(通讯通路门店!$X:$X,通讯通路门店!$S:$S,$G1797)</f>
        <v>0</v>
      </c>
      <c r="AY1797" s="99">
        <f>SUMIFS(通讯通路门店!$Y:$Y,通讯通路门店!$S:$S,$G1797)</f>
        <v>0</v>
      </c>
      <c r="AZ1797" s="99">
        <f>SUMIFS(通讯通路门店!$AA:$AA,通讯通路门店!$S:$S,$G1797)</f>
        <v>0</v>
      </c>
      <c r="BA1797" s="99">
        <f t="shared" si="143"/>
        <v>0</v>
      </c>
      <c r="BB1797" s="99">
        <f t="shared" si="144"/>
        <v>0</v>
      </c>
      <c r="BC1797" s="99">
        <f>SUMIFS(通讯通路门店!$W:$W,通讯通路门店!$S:$S,$G1797,通讯通路门店!$J:$J,"荣耀体验店")+SUMIFS(通讯通路门店!$W:$W,通讯通路门店!$S:$S,$G1797,通讯通路门店!$J:$J,"荣耀授权专卖店")</f>
        <v>0</v>
      </c>
      <c r="BD1797" s="99">
        <f>SUMIFS(通讯通路门店!$Z:$Z,通讯通路门店!$S:$S,$G1797,通讯通路门店!$J:$J,"VIVO体验店")</f>
        <v>0</v>
      </c>
      <c r="BE1797" s="99">
        <f>SUMIFS(通讯通路门店!$AB:$AB,通讯通路门店!$S:$S,$G1797,通讯通路门店!$J:$J,"OPPO体验店")</f>
        <v>0</v>
      </c>
      <c r="BF1797" s="99">
        <f>SUMIFS(通讯通路门店!$X:$X,通讯通路门店!$S:$S,$G1797,通讯通路门店!$J:$J,"华为授权体验店")+SUMIFS(通讯通路门店!$AA:$AA,通讯通路门店!$S:$S,$G1797,通讯通路门店!$J:$J,"华为堡垒店")</f>
        <v>0</v>
      </c>
      <c r="BG1797" s="99">
        <f>SUMIFS(通讯通路门店!$Y:$Y,通讯通路门店!$S:$S,$G1797,通讯通路门店!$J:$J,"小米体验店")</f>
        <v>0</v>
      </c>
      <c r="BH1797" s="99">
        <f>SUMIFS(通讯通路门店!$AA:$AA,通讯通路门店!$S:$S,$G1797,通讯通路门店!$J:$J,"苹果体验店")</f>
        <v>0</v>
      </c>
      <c r="BI1797" s="99">
        <f>SUMIFS(通讯通路门店!$K:$K,通讯通路门店!$S:$S,$G1797,通讯通路门店!$J:$J,"其他品牌专卖店")</f>
        <v>0</v>
      </c>
      <c r="BJ1797" s="99">
        <f>SUMIFS(通讯通路门店!$AC:$AC,通讯通路门店!$S:$S,$G1797)</f>
        <v>0</v>
      </c>
      <c r="BK1797" s="99">
        <f>SUMIFS(通讯通路门店!$AD:$AD,通讯通路门店!$S:$S,$G1797)</f>
        <v>0</v>
      </c>
      <c r="BL1797" s="99">
        <f>SUMIFS(通讯通路门店!$AE:$AE,通讯通路门店!$S:$S,$G1797)</f>
        <v>0</v>
      </c>
      <c r="BM1797" s="99">
        <f>SUMIFS(通讯通路门店!$AF:$AF,通讯通路门店!$S:$S,$G1797)</f>
        <v>0</v>
      </c>
      <c r="BN1797" s="99">
        <f>SUMIFS(通讯通路门店!$AG:$AG,通讯通路门店!$S:$S,$G1797)</f>
        <v>0</v>
      </c>
      <c r="BO1797" s="99">
        <f>SUMIFS(通讯通路门店!$AH:$AH,通讯通路门店!$S:$S,$G1797)</f>
        <v>0</v>
      </c>
      <c r="BP1797" s="99">
        <f>SUMIFS(通讯通路门店!$AI:$AI,通讯通路门店!$S:$S,$G1797)</f>
        <v>0</v>
      </c>
      <c r="BQ1797" s="83"/>
    </row>
    <row r="1798" spans="1:69">
      <c r="A1798" s="99" t="str">
        <f>IFERROR(_xlfn.XLOOKUP($G1798,通讯通路门店!$S$4:$S$993933,通讯通路门店!$A$4:$A$993933,0,0),"")</f>
        <v>海南省</v>
      </c>
      <c r="B1798" s="99" t="str">
        <f>IFERROR(_xlfn.XLOOKUP($G1798,通讯通路门店!$S$4:$S$993933,通讯通路门店!$B$4:$B$993933,0,0),"")</f>
        <v>昌江黎族自治县</v>
      </c>
      <c r="C1798" s="99" t="str">
        <f>IFERROR(_xlfn.XLOOKUP($G1798,通讯通路门店!$S$4:$S$993933,通讯通路门店!$C$4:$C$993933,0,0),"")</f>
        <v>昌江黎族自治县</v>
      </c>
      <c r="D1798" s="99" t="str">
        <f>IFERROR(_xlfn.XLOOKUP($G1798,通讯通路门店!$S$4:$S$993933,通讯通路门店!$D$4:$D$993933,0,0),"")</f>
        <v>叉河镇</v>
      </c>
      <c r="E1798" s="83"/>
      <c r="F1798" s="83"/>
      <c r="G1798" s="101"/>
      <c r="H1798" s="102">
        <f>IFERROR(_xlfn.XLOOKUP($G1798,通讯通路门店!$S$4:$S$993933,通讯通路门店!$R$4:$R$993933,0,0),"")</f>
        <v>0</v>
      </c>
      <c r="I1798" s="83"/>
      <c r="J1798" s="83"/>
      <c r="K1798" s="83"/>
      <c r="L1798" s="83"/>
      <c r="M1798" s="83"/>
      <c r="N1798" s="83"/>
      <c r="O1798" s="83"/>
      <c r="P1798" s="83"/>
      <c r="Q1798" s="83"/>
      <c r="R1798" s="83"/>
      <c r="S1798" s="83"/>
      <c r="T1798" s="83"/>
      <c r="U1798" s="99">
        <f>COUNTIF(通讯通路门店!$S:$S,$G1798)</f>
        <v>0</v>
      </c>
      <c r="V1798" s="99">
        <f>COUNTIFS(通讯通路门店!$S:$S,$G1798,通讯通路门店!$J:$J,"综合卖场")</f>
        <v>0</v>
      </c>
      <c r="W1798" s="99">
        <f>SUMIFS(通讯通路门店!$AJ:$AJ,通讯通路门店!$S:$S,通讯客户沙盘!$G1798)</f>
        <v>0</v>
      </c>
      <c r="X1798" s="99">
        <f t="shared" si="140"/>
        <v>0</v>
      </c>
      <c r="Y1798" s="99">
        <f>COUNTIFS(通讯通路门店!$S:$S,$G1798,通讯通路门店!$J:$J,"荣耀体验店")+COUNTIFS(通讯通路门店!$S:$S,$G1798,通讯通路门店!$J:$J,"荣耀授权专卖店")</f>
        <v>0</v>
      </c>
      <c r="Z1798" s="99">
        <f>COUNTIFS(通讯通路门店!$S:$S,$G1798,通讯通路门店!$J:$J,"VIVO体验店")</f>
        <v>0</v>
      </c>
      <c r="AA1798" s="99">
        <f>COUNTIFS(通讯通路门店!$S:$S,$G1798,通讯通路门店!$J:$J,"OPPO体验店")</f>
        <v>0</v>
      </c>
      <c r="AB1798" s="99">
        <f>COUNTIFS(通讯通路门店!$S:$S,$G1798,通讯通路门店!$J:$J,"华为授权体验店")+COUNTIFS(通讯通路门店!$S:$S,$G1798,通讯通路门店!$J:$J,"华为堡垒店")</f>
        <v>0</v>
      </c>
      <c r="AC1798" s="99">
        <f>COUNTIFS(通讯通路门店!$S:$S,$G1798,通讯通路门店!$J:$J,"小米体验店")</f>
        <v>0</v>
      </c>
      <c r="AD1798" s="99">
        <f>COUNTIFS(通讯通路门店!$S:$S,$G1798,通讯通路门店!$J:$J,"苹果体验店")</f>
        <v>0</v>
      </c>
      <c r="AE1798" s="99">
        <f>COUNTIFS(通讯通路门店!$S:$S,$G1798,通讯通路门店!$J:$J,"其他品牌专卖店")</f>
        <v>0</v>
      </c>
      <c r="AF1798" s="99">
        <f>SUMIFS(通讯通路门店!$BI:$BI,通讯通路门店!$S:$S,$G1798)</f>
        <v>0</v>
      </c>
      <c r="AG1798" s="99">
        <f>SUMIFS(通讯通路门店!$BH:$BH,通讯通路门店!$S:$S,$G1798)</f>
        <v>0</v>
      </c>
      <c r="AH1798" s="99">
        <f t="shared" si="141"/>
        <v>0</v>
      </c>
      <c r="AI1798" s="99">
        <f>SUMIFS(通讯通路门店!$BB:$BB,通讯通路门店!$S:$S,$G1798)</f>
        <v>0</v>
      </c>
      <c r="AJ1798" s="99">
        <f>SUMIFS(通讯通路门店!$BE:$BE,通讯通路门店!$S:$S,$G1798)</f>
        <v>0</v>
      </c>
      <c r="AK1798" s="99">
        <f>SUMIFS(通讯通路门店!$BG:$BG,通讯通路门店!$S:$S,$G1798)</f>
        <v>0</v>
      </c>
      <c r="AL1798" s="99">
        <f>SUMIFS(通讯通路门店!$BC:$BC,通讯通路门店!$S:$S,$G1798)</f>
        <v>0</v>
      </c>
      <c r="AM1798" s="99">
        <f>SUMIFS(通讯通路门店!$BD:$BD,通讯通路门店!$S:$S,$G1798)</f>
        <v>0</v>
      </c>
      <c r="AN1798" s="99">
        <f>SUMIFS(通讯通路门店!$BF:$BF,通讯通路门店!$S:$S,$G1798)</f>
        <v>0</v>
      </c>
      <c r="AO1798" s="99">
        <f t="shared" si="142"/>
        <v>0</v>
      </c>
      <c r="AP1798" s="99">
        <f>SUMIFS(通讯通路门店!$K:$K,通讯通路门店!$S:$S,$G1798)</f>
        <v>0</v>
      </c>
      <c r="AQ1798" s="83"/>
      <c r="AR1798" s="99">
        <f>SUMIFS(通讯通路门店!$T:$T,通讯通路门店!$S:$S,$G1798)</f>
        <v>0</v>
      </c>
      <c r="AS1798" s="99">
        <f>SUMIFS(通讯通路门店!$U:$U,通讯通路门店!$S:$S,$G1798)</f>
        <v>0</v>
      </c>
      <c r="AT1798" s="99">
        <f>SUMIFS(通讯通路门店!$V:$V,通讯通路门店!$S:$S,$G1798)</f>
        <v>0</v>
      </c>
      <c r="AU1798" s="99">
        <f>SUMIFS(通讯通路门店!$W:$W,通讯通路门店!$S:$S,$G1798)</f>
        <v>0</v>
      </c>
      <c r="AV1798" s="99">
        <f>SUMIFS(通讯通路门店!$Z:$Z,通讯通路门店!$S:$S,$G1798)</f>
        <v>0</v>
      </c>
      <c r="AW1798" s="99">
        <f>SUMIFS(通讯通路门店!$AB:$AB,通讯通路门店!$S:$S,$G1798)</f>
        <v>0</v>
      </c>
      <c r="AX1798" s="99">
        <f>SUMIFS(通讯通路门店!$X:$X,通讯通路门店!$S:$S,$G1798)</f>
        <v>0</v>
      </c>
      <c r="AY1798" s="99">
        <f>SUMIFS(通讯通路门店!$Y:$Y,通讯通路门店!$S:$S,$G1798)</f>
        <v>0</v>
      </c>
      <c r="AZ1798" s="99">
        <f>SUMIFS(通讯通路门店!$AA:$AA,通讯通路门店!$S:$S,$G1798)</f>
        <v>0</v>
      </c>
      <c r="BA1798" s="99">
        <f t="shared" si="143"/>
        <v>0</v>
      </c>
      <c r="BB1798" s="99">
        <f t="shared" si="144"/>
        <v>0</v>
      </c>
      <c r="BC1798" s="99">
        <f>SUMIFS(通讯通路门店!$W:$W,通讯通路门店!$S:$S,$G1798,通讯通路门店!$J:$J,"荣耀体验店")+SUMIFS(通讯通路门店!$W:$W,通讯通路门店!$S:$S,$G1798,通讯通路门店!$J:$J,"荣耀授权专卖店")</f>
        <v>0</v>
      </c>
      <c r="BD1798" s="99">
        <f>SUMIFS(通讯通路门店!$Z:$Z,通讯通路门店!$S:$S,$G1798,通讯通路门店!$J:$J,"VIVO体验店")</f>
        <v>0</v>
      </c>
      <c r="BE1798" s="99">
        <f>SUMIFS(通讯通路门店!$AB:$AB,通讯通路门店!$S:$S,$G1798,通讯通路门店!$J:$J,"OPPO体验店")</f>
        <v>0</v>
      </c>
      <c r="BF1798" s="99">
        <f>SUMIFS(通讯通路门店!$X:$X,通讯通路门店!$S:$S,$G1798,通讯通路门店!$J:$J,"华为授权体验店")+SUMIFS(通讯通路门店!$AA:$AA,通讯通路门店!$S:$S,$G1798,通讯通路门店!$J:$J,"华为堡垒店")</f>
        <v>0</v>
      </c>
      <c r="BG1798" s="99">
        <f>SUMIFS(通讯通路门店!$Y:$Y,通讯通路门店!$S:$S,$G1798,通讯通路门店!$J:$J,"小米体验店")</f>
        <v>0</v>
      </c>
      <c r="BH1798" s="99">
        <f>SUMIFS(通讯通路门店!$AA:$AA,通讯通路门店!$S:$S,$G1798,通讯通路门店!$J:$J,"苹果体验店")</f>
        <v>0</v>
      </c>
      <c r="BI1798" s="99">
        <f>SUMIFS(通讯通路门店!$K:$K,通讯通路门店!$S:$S,$G1798,通讯通路门店!$J:$J,"其他品牌专卖店")</f>
        <v>0</v>
      </c>
      <c r="BJ1798" s="99">
        <f>SUMIFS(通讯通路门店!$AC:$AC,通讯通路门店!$S:$S,$G1798)</f>
        <v>0</v>
      </c>
      <c r="BK1798" s="99">
        <f>SUMIFS(通讯通路门店!$AD:$AD,通讯通路门店!$S:$S,$G1798)</f>
        <v>0</v>
      </c>
      <c r="BL1798" s="99">
        <f>SUMIFS(通讯通路门店!$AE:$AE,通讯通路门店!$S:$S,$G1798)</f>
        <v>0</v>
      </c>
      <c r="BM1798" s="99">
        <f>SUMIFS(通讯通路门店!$AF:$AF,通讯通路门店!$S:$S,$G1798)</f>
        <v>0</v>
      </c>
      <c r="BN1798" s="99">
        <f>SUMIFS(通讯通路门店!$AG:$AG,通讯通路门店!$S:$S,$G1798)</f>
        <v>0</v>
      </c>
      <c r="BO1798" s="99">
        <f>SUMIFS(通讯通路门店!$AH:$AH,通讯通路门店!$S:$S,$G1798)</f>
        <v>0</v>
      </c>
      <c r="BP1798" s="99">
        <f>SUMIFS(通讯通路门店!$AI:$AI,通讯通路门店!$S:$S,$G1798)</f>
        <v>0</v>
      </c>
      <c r="BQ1798" s="83"/>
    </row>
    <row r="1799" spans="1:69">
      <c r="A1799" s="99" t="str">
        <f>IFERROR(_xlfn.XLOOKUP($G1799,通讯通路门店!$S$4:$S$993933,通讯通路门店!$A$4:$A$993933,0,0),"")</f>
        <v>海南省</v>
      </c>
      <c r="B1799" s="99" t="str">
        <f>IFERROR(_xlfn.XLOOKUP($G1799,通讯通路门店!$S$4:$S$993933,通讯通路门店!$B$4:$B$993933,0,0),"")</f>
        <v>昌江黎族自治县</v>
      </c>
      <c r="C1799" s="99" t="str">
        <f>IFERROR(_xlfn.XLOOKUP($G1799,通讯通路门店!$S$4:$S$993933,通讯通路门店!$C$4:$C$993933,0,0),"")</f>
        <v>昌江黎族自治县</v>
      </c>
      <c r="D1799" s="99" t="str">
        <f>IFERROR(_xlfn.XLOOKUP($G1799,通讯通路门店!$S$4:$S$993933,通讯通路门店!$D$4:$D$993933,0,0),"")</f>
        <v>叉河镇</v>
      </c>
      <c r="E1799" s="83"/>
      <c r="F1799" s="83"/>
      <c r="G1799" s="101"/>
      <c r="H1799" s="102">
        <f>IFERROR(_xlfn.XLOOKUP($G1799,通讯通路门店!$S$4:$S$993933,通讯通路门店!$R$4:$R$993933,0,0),"")</f>
        <v>0</v>
      </c>
      <c r="I1799" s="83"/>
      <c r="J1799" s="83"/>
      <c r="K1799" s="83"/>
      <c r="L1799" s="83"/>
      <c r="M1799" s="83"/>
      <c r="N1799" s="83"/>
      <c r="O1799" s="83"/>
      <c r="P1799" s="83"/>
      <c r="Q1799" s="83"/>
      <c r="R1799" s="83"/>
      <c r="S1799" s="83"/>
      <c r="T1799" s="83"/>
      <c r="U1799" s="99">
        <f>COUNTIF(通讯通路门店!$S:$S,$G1799)</f>
        <v>0</v>
      </c>
      <c r="V1799" s="99">
        <f>COUNTIFS(通讯通路门店!$S:$S,$G1799,通讯通路门店!$J:$J,"综合卖场")</f>
        <v>0</v>
      </c>
      <c r="W1799" s="99">
        <f>SUMIFS(通讯通路门店!$AJ:$AJ,通讯通路门店!$S:$S,通讯客户沙盘!$G1799)</f>
        <v>0</v>
      </c>
      <c r="X1799" s="99">
        <f t="shared" si="140"/>
        <v>0</v>
      </c>
      <c r="Y1799" s="99">
        <f>COUNTIFS(通讯通路门店!$S:$S,$G1799,通讯通路门店!$J:$J,"荣耀体验店")+COUNTIFS(通讯通路门店!$S:$S,$G1799,通讯通路门店!$J:$J,"荣耀授权专卖店")</f>
        <v>0</v>
      </c>
      <c r="Z1799" s="99">
        <f>COUNTIFS(通讯通路门店!$S:$S,$G1799,通讯通路门店!$J:$J,"VIVO体验店")</f>
        <v>0</v>
      </c>
      <c r="AA1799" s="99">
        <f>COUNTIFS(通讯通路门店!$S:$S,$G1799,通讯通路门店!$J:$J,"OPPO体验店")</f>
        <v>0</v>
      </c>
      <c r="AB1799" s="99">
        <f>COUNTIFS(通讯通路门店!$S:$S,$G1799,通讯通路门店!$J:$J,"华为授权体验店")+COUNTIFS(通讯通路门店!$S:$S,$G1799,通讯通路门店!$J:$J,"华为堡垒店")</f>
        <v>0</v>
      </c>
      <c r="AC1799" s="99">
        <f>COUNTIFS(通讯通路门店!$S:$S,$G1799,通讯通路门店!$J:$J,"小米体验店")</f>
        <v>0</v>
      </c>
      <c r="AD1799" s="99">
        <f>COUNTIFS(通讯通路门店!$S:$S,$G1799,通讯通路门店!$J:$J,"苹果体验店")</f>
        <v>0</v>
      </c>
      <c r="AE1799" s="99">
        <f>COUNTIFS(通讯通路门店!$S:$S,$G1799,通讯通路门店!$J:$J,"其他品牌专卖店")</f>
        <v>0</v>
      </c>
      <c r="AF1799" s="99">
        <f>SUMIFS(通讯通路门店!$BI:$BI,通讯通路门店!$S:$S,$G1799)</f>
        <v>0</v>
      </c>
      <c r="AG1799" s="99">
        <f>SUMIFS(通讯通路门店!$BH:$BH,通讯通路门店!$S:$S,$G1799)</f>
        <v>0</v>
      </c>
      <c r="AH1799" s="99">
        <f t="shared" si="141"/>
        <v>0</v>
      </c>
      <c r="AI1799" s="99">
        <f>SUMIFS(通讯通路门店!$BB:$BB,通讯通路门店!$S:$S,$G1799)</f>
        <v>0</v>
      </c>
      <c r="AJ1799" s="99">
        <f>SUMIFS(通讯通路门店!$BE:$BE,通讯通路门店!$S:$S,$G1799)</f>
        <v>0</v>
      </c>
      <c r="AK1799" s="99">
        <f>SUMIFS(通讯通路门店!$BG:$BG,通讯通路门店!$S:$S,$G1799)</f>
        <v>0</v>
      </c>
      <c r="AL1799" s="99">
        <f>SUMIFS(通讯通路门店!$BC:$BC,通讯通路门店!$S:$S,$G1799)</f>
        <v>0</v>
      </c>
      <c r="AM1799" s="99">
        <f>SUMIFS(通讯通路门店!$BD:$BD,通讯通路门店!$S:$S,$G1799)</f>
        <v>0</v>
      </c>
      <c r="AN1799" s="99">
        <f>SUMIFS(通讯通路门店!$BF:$BF,通讯通路门店!$S:$S,$G1799)</f>
        <v>0</v>
      </c>
      <c r="AO1799" s="99">
        <f t="shared" si="142"/>
        <v>0</v>
      </c>
      <c r="AP1799" s="99">
        <f>SUMIFS(通讯通路门店!$K:$K,通讯通路门店!$S:$S,$G1799)</f>
        <v>0</v>
      </c>
      <c r="AQ1799" s="83"/>
      <c r="AR1799" s="99">
        <f>SUMIFS(通讯通路门店!$T:$T,通讯通路门店!$S:$S,$G1799)</f>
        <v>0</v>
      </c>
      <c r="AS1799" s="99">
        <f>SUMIFS(通讯通路门店!$U:$U,通讯通路门店!$S:$S,$G1799)</f>
        <v>0</v>
      </c>
      <c r="AT1799" s="99">
        <f>SUMIFS(通讯通路门店!$V:$V,通讯通路门店!$S:$S,$G1799)</f>
        <v>0</v>
      </c>
      <c r="AU1799" s="99">
        <f>SUMIFS(通讯通路门店!$W:$W,通讯通路门店!$S:$S,$G1799)</f>
        <v>0</v>
      </c>
      <c r="AV1799" s="99">
        <f>SUMIFS(通讯通路门店!$Z:$Z,通讯通路门店!$S:$S,$G1799)</f>
        <v>0</v>
      </c>
      <c r="AW1799" s="99">
        <f>SUMIFS(通讯通路门店!$AB:$AB,通讯通路门店!$S:$S,$G1799)</f>
        <v>0</v>
      </c>
      <c r="AX1799" s="99">
        <f>SUMIFS(通讯通路门店!$X:$X,通讯通路门店!$S:$S,$G1799)</f>
        <v>0</v>
      </c>
      <c r="AY1799" s="99">
        <f>SUMIFS(通讯通路门店!$Y:$Y,通讯通路门店!$S:$S,$G1799)</f>
        <v>0</v>
      </c>
      <c r="AZ1799" s="99">
        <f>SUMIFS(通讯通路门店!$AA:$AA,通讯通路门店!$S:$S,$G1799)</f>
        <v>0</v>
      </c>
      <c r="BA1799" s="99">
        <f t="shared" si="143"/>
        <v>0</v>
      </c>
      <c r="BB1799" s="99">
        <f t="shared" si="144"/>
        <v>0</v>
      </c>
      <c r="BC1799" s="99">
        <f>SUMIFS(通讯通路门店!$W:$W,通讯通路门店!$S:$S,$G1799,通讯通路门店!$J:$J,"荣耀体验店")+SUMIFS(通讯通路门店!$W:$W,通讯通路门店!$S:$S,$G1799,通讯通路门店!$J:$J,"荣耀授权专卖店")</f>
        <v>0</v>
      </c>
      <c r="BD1799" s="99">
        <f>SUMIFS(通讯通路门店!$Z:$Z,通讯通路门店!$S:$S,$G1799,通讯通路门店!$J:$J,"VIVO体验店")</f>
        <v>0</v>
      </c>
      <c r="BE1799" s="99">
        <f>SUMIFS(通讯通路门店!$AB:$AB,通讯通路门店!$S:$S,$G1799,通讯通路门店!$J:$J,"OPPO体验店")</f>
        <v>0</v>
      </c>
      <c r="BF1799" s="99">
        <f>SUMIFS(通讯通路门店!$X:$X,通讯通路门店!$S:$S,$G1799,通讯通路门店!$J:$J,"华为授权体验店")+SUMIFS(通讯通路门店!$AA:$AA,通讯通路门店!$S:$S,$G1799,通讯通路门店!$J:$J,"华为堡垒店")</f>
        <v>0</v>
      </c>
      <c r="BG1799" s="99">
        <f>SUMIFS(通讯通路门店!$Y:$Y,通讯通路门店!$S:$S,$G1799,通讯通路门店!$J:$J,"小米体验店")</f>
        <v>0</v>
      </c>
      <c r="BH1799" s="99">
        <f>SUMIFS(通讯通路门店!$AA:$AA,通讯通路门店!$S:$S,$G1799,通讯通路门店!$J:$J,"苹果体验店")</f>
        <v>0</v>
      </c>
      <c r="BI1799" s="99">
        <f>SUMIFS(通讯通路门店!$K:$K,通讯通路门店!$S:$S,$G1799,通讯通路门店!$J:$J,"其他品牌专卖店")</f>
        <v>0</v>
      </c>
      <c r="BJ1799" s="99">
        <f>SUMIFS(通讯通路门店!$AC:$AC,通讯通路门店!$S:$S,$G1799)</f>
        <v>0</v>
      </c>
      <c r="BK1799" s="99">
        <f>SUMIFS(通讯通路门店!$AD:$AD,通讯通路门店!$S:$S,$G1799)</f>
        <v>0</v>
      </c>
      <c r="BL1799" s="99">
        <f>SUMIFS(通讯通路门店!$AE:$AE,通讯通路门店!$S:$S,$G1799)</f>
        <v>0</v>
      </c>
      <c r="BM1799" s="99">
        <f>SUMIFS(通讯通路门店!$AF:$AF,通讯通路门店!$S:$S,$G1799)</f>
        <v>0</v>
      </c>
      <c r="BN1799" s="99">
        <f>SUMIFS(通讯通路门店!$AG:$AG,通讯通路门店!$S:$S,$G1799)</f>
        <v>0</v>
      </c>
      <c r="BO1799" s="99">
        <f>SUMIFS(通讯通路门店!$AH:$AH,通讯通路门店!$S:$S,$G1799)</f>
        <v>0</v>
      </c>
      <c r="BP1799" s="99">
        <f>SUMIFS(通讯通路门店!$AI:$AI,通讯通路门店!$S:$S,$G1799)</f>
        <v>0</v>
      </c>
      <c r="BQ1799" s="83"/>
    </row>
    <row r="1800" spans="1:69">
      <c r="A1800" s="99" t="str">
        <f>IFERROR(_xlfn.XLOOKUP($G1800,通讯通路门店!$S$4:$S$993933,通讯通路门店!$A$4:$A$993933,0,0),"")</f>
        <v>海南省</v>
      </c>
      <c r="B1800" s="99" t="str">
        <f>IFERROR(_xlfn.XLOOKUP($G1800,通讯通路门店!$S$4:$S$993933,通讯通路门店!$B$4:$B$993933,0,0),"")</f>
        <v>昌江黎族自治县</v>
      </c>
      <c r="C1800" s="99" t="str">
        <f>IFERROR(_xlfn.XLOOKUP($G1800,通讯通路门店!$S$4:$S$993933,通讯通路门店!$C$4:$C$993933,0,0),"")</f>
        <v>昌江黎族自治县</v>
      </c>
      <c r="D1800" s="99" t="str">
        <f>IFERROR(_xlfn.XLOOKUP($G1800,通讯通路门店!$S$4:$S$993933,通讯通路门店!$D$4:$D$993933,0,0),"")</f>
        <v>叉河镇</v>
      </c>
      <c r="E1800" s="83"/>
      <c r="F1800" s="83"/>
      <c r="G1800" s="101"/>
      <c r="H1800" s="102">
        <f>IFERROR(_xlfn.XLOOKUP($G1800,通讯通路门店!$S$4:$S$993933,通讯通路门店!$R$4:$R$993933,0,0),"")</f>
        <v>0</v>
      </c>
      <c r="I1800" s="83"/>
      <c r="J1800" s="83"/>
      <c r="K1800" s="83"/>
      <c r="L1800" s="83"/>
      <c r="M1800" s="83"/>
      <c r="N1800" s="83"/>
      <c r="O1800" s="83"/>
      <c r="P1800" s="83"/>
      <c r="Q1800" s="83"/>
      <c r="R1800" s="83"/>
      <c r="S1800" s="83"/>
      <c r="T1800" s="83"/>
      <c r="U1800" s="99">
        <f>COUNTIF(通讯通路门店!$S:$S,$G1800)</f>
        <v>0</v>
      </c>
      <c r="V1800" s="99">
        <f>COUNTIFS(通讯通路门店!$S:$S,$G1800,通讯通路门店!$J:$J,"综合卖场")</f>
        <v>0</v>
      </c>
      <c r="W1800" s="99">
        <f>SUMIFS(通讯通路门店!$AJ:$AJ,通讯通路门店!$S:$S,通讯客户沙盘!$G1800)</f>
        <v>0</v>
      </c>
      <c r="X1800" s="99">
        <f t="shared" si="140"/>
        <v>0</v>
      </c>
      <c r="Y1800" s="99">
        <f>COUNTIFS(通讯通路门店!$S:$S,$G1800,通讯通路门店!$J:$J,"荣耀体验店")+COUNTIFS(通讯通路门店!$S:$S,$G1800,通讯通路门店!$J:$J,"荣耀授权专卖店")</f>
        <v>0</v>
      </c>
      <c r="Z1800" s="99">
        <f>COUNTIFS(通讯通路门店!$S:$S,$G1800,通讯通路门店!$J:$J,"VIVO体验店")</f>
        <v>0</v>
      </c>
      <c r="AA1800" s="99">
        <f>COUNTIFS(通讯通路门店!$S:$S,$G1800,通讯通路门店!$J:$J,"OPPO体验店")</f>
        <v>0</v>
      </c>
      <c r="AB1800" s="99">
        <f>COUNTIFS(通讯通路门店!$S:$S,$G1800,通讯通路门店!$J:$J,"华为授权体验店")+COUNTIFS(通讯通路门店!$S:$S,$G1800,通讯通路门店!$J:$J,"华为堡垒店")</f>
        <v>0</v>
      </c>
      <c r="AC1800" s="99">
        <f>COUNTIFS(通讯通路门店!$S:$S,$G1800,通讯通路门店!$J:$J,"小米体验店")</f>
        <v>0</v>
      </c>
      <c r="AD1800" s="99">
        <f>COUNTIFS(通讯通路门店!$S:$S,$G1800,通讯通路门店!$J:$J,"苹果体验店")</f>
        <v>0</v>
      </c>
      <c r="AE1800" s="99">
        <f>COUNTIFS(通讯通路门店!$S:$S,$G1800,通讯通路门店!$J:$J,"其他品牌专卖店")</f>
        <v>0</v>
      </c>
      <c r="AF1800" s="99">
        <f>SUMIFS(通讯通路门店!$BI:$BI,通讯通路门店!$S:$S,$G1800)</f>
        <v>0</v>
      </c>
      <c r="AG1800" s="99">
        <f>SUMIFS(通讯通路门店!$BH:$BH,通讯通路门店!$S:$S,$G1800)</f>
        <v>0</v>
      </c>
      <c r="AH1800" s="99">
        <f t="shared" si="141"/>
        <v>0</v>
      </c>
      <c r="AI1800" s="99">
        <f>SUMIFS(通讯通路门店!$BB:$BB,通讯通路门店!$S:$S,$G1800)</f>
        <v>0</v>
      </c>
      <c r="AJ1800" s="99">
        <f>SUMIFS(通讯通路门店!$BE:$BE,通讯通路门店!$S:$S,$G1800)</f>
        <v>0</v>
      </c>
      <c r="AK1800" s="99">
        <f>SUMIFS(通讯通路门店!$BG:$BG,通讯通路门店!$S:$S,$G1800)</f>
        <v>0</v>
      </c>
      <c r="AL1800" s="99">
        <f>SUMIFS(通讯通路门店!$BC:$BC,通讯通路门店!$S:$S,$G1800)</f>
        <v>0</v>
      </c>
      <c r="AM1800" s="99">
        <f>SUMIFS(通讯通路门店!$BD:$BD,通讯通路门店!$S:$S,$G1800)</f>
        <v>0</v>
      </c>
      <c r="AN1800" s="99">
        <f>SUMIFS(通讯通路门店!$BF:$BF,通讯通路门店!$S:$S,$G1800)</f>
        <v>0</v>
      </c>
      <c r="AO1800" s="99">
        <f t="shared" si="142"/>
        <v>0</v>
      </c>
      <c r="AP1800" s="99">
        <f>SUMIFS(通讯通路门店!$K:$K,通讯通路门店!$S:$S,$G1800)</f>
        <v>0</v>
      </c>
      <c r="AQ1800" s="83"/>
      <c r="AR1800" s="99">
        <f>SUMIFS(通讯通路门店!$T:$T,通讯通路门店!$S:$S,$G1800)</f>
        <v>0</v>
      </c>
      <c r="AS1800" s="99">
        <f>SUMIFS(通讯通路门店!$U:$U,通讯通路门店!$S:$S,$G1800)</f>
        <v>0</v>
      </c>
      <c r="AT1800" s="99">
        <f>SUMIFS(通讯通路门店!$V:$V,通讯通路门店!$S:$S,$G1800)</f>
        <v>0</v>
      </c>
      <c r="AU1800" s="99">
        <f>SUMIFS(通讯通路门店!$W:$W,通讯通路门店!$S:$S,$G1800)</f>
        <v>0</v>
      </c>
      <c r="AV1800" s="99">
        <f>SUMIFS(通讯通路门店!$Z:$Z,通讯通路门店!$S:$S,$G1800)</f>
        <v>0</v>
      </c>
      <c r="AW1800" s="99">
        <f>SUMIFS(通讯通路门店!$AB:$AB,通讯通路门店!$S:$S,$G1800)</f>
        <v>0</v>
      </c>
      <c r="AX1800" s="99">
        <f>SUMIFS(通讯通路门店!$X:$X,通讯通路门店!$S:$S,$G1800)</f>
        <v>0</v>
      </c>
      <c r="AY1800" s="99">
        <f>SUMIFS(通讯通路门店!$Y:$Y,通讯通路门店!$S:$S,$G1800)</f>
        <v>0</v>
      </c>
      <c r="AZ1800" s="99">
        <f>SUMIFS(通讯通路门店!$AA:$AA,通讯通路门店!$S:$S,$G1800)</f>
        <v>0</v>
      </c>
      <c r="BA1800" s="99">
        <f t="shared" si="143"/>
        <v>0</v>
      </c>
      <c r="BB1800" s="99">
        <f t="shared" si="144"/>
        <v>0</v>
      </c>
      <c r="BC1800" s="99">
        <f>SUMIFS(通讯通路门店!$W:$W,通讯通路门店!$S:$S,$G1800,通讯通路门店!$J:$J,"荣耀体验店")+SUMIFS(通讯通路门店!$W:$W,通讯通路门店!$S:$S,$G1800,通讯通路门店!$J:$J,"荣耀授权专卖店")</f>
        <v>0</v>
      </c>
      <c r="BD1800" s="99">
        <f>SUMIFS(通讯通路门店!$Z:$Z,通讯通路门店!$S:$S,$G1800,通讯通路门店!$J:$J,"VIVO体验店")</f>
        <v>0</v>
      </c>
      <c r="BE1800" s="99">
        <f>SUMIFS(通讯通路门店!$AB:$AB,通讯通路门店!$S:$S,$G1800,通讯通路门店!$J:$J,"OPPO体验店")</f>
        <v>0</v>
      </c>
      <c r="BF1800" s="99">
        <f>SUMIFS(通讯通路门店!$X:$X,通讯通路门店!$S:$S,$G1800,通讯通路门店!$J:$J,"华为授权体验店")+SUMIFS(通讯通路门店!$AA:$AA,通讯通路门店!$S:$S,$G1800,通讯通路门店!$J:$J,"华为堡垒店")</f>
        <v>0</v>
      </c>
      <c r="BG1800" s="99">
        <f>SUMIFS(通讯通路门店!$Y:$Y,通讯通路门店!$S:$S,$G1800,通讯通路门店!$J:$J,"小米体验店")</f>
        <v>0</v>
      </c>
      <c r="BH1800" s="99">
        <f>SUMIFS(通讯通路门店!$AA:$AA,通讯通路门店!$S:$S,$G1800,通讯通路门店!$J:$J,"苹果体验店")</f>
        <v>0</v>
      </c>
      <c r="BI1800" s="99">
        <f>SUMIFS(通讯通路门店!$K:$K,通讯通路门店!$S:$S,$G1800,通讯通路门店!$J:$J,"其他品牌专卖店")</f>
        <v>0</v>
      </c>
      <c r="BJ1800" s="99">
        <f>SUMIFS(通讯通路门店!$AC:$AC,通讯通路门店!$S:$S,$G1800)</f>
        <v>0</v>
      </c>
      <c r="BK1800" s="99">
        <f>SUMIFS(通讯通路门店!$AD:$AD,通讯通路门店!$S:$S,$G1800)</f>
        <v>0</v>
      </c>
      <c r="BL1800" s="99">
        <f>SUMIFS(通讯通路门店!$AE:$AE,通讯通路门店!$S:$S,$G1800)</f>
        <v>0</v>
      </c>
      <c r="BM1800" s="99">
        <f>SUMIFS(通讯通路门店!$AF:$AF,通讯通路门店!$S:$S,$G1800)</f>
        <v>0</v>
      </c>
      <c r="BN1800" s="99">
        <f>SUMIFS(通讯通路门店!$AG:$AG,通讯通路门店!$S:$S,$G1800)</f>
        <v>0</v>
      </c>
      <c r="BO1800" s="99">
        <f>SUMIFS(通讯通路门店!$AH:$AH,通讯通路门店!$S:$S,$G1800)</f>
        <v>0</v>
      </c>
      <c r="BP1800" s="99">
        <f>SUMIFS(通讯通路门店!$AI:$AI,通讯通路门店!$S:$S,$G1800)</f>
        <v>0</v>
      </c>
      <c r="BQ1800" s="83"/>
    </row>
    <row r="1801" spans="1:69">
      <c r="A1801" s="99" t="str">
        <f>IFERROR(_xlfn.XLOOKUP($G1801,通讯通路门店!$S$4:$S$993933,通讯通路门店!$A$4:$A$993933,0,0),"")</f>
        <v>海南省</v>
      </c>
      <c r="B1801" s="99" t="str">
        <f>IFERROR(_xlfn.XLOOKUP($G1801,通讯通路门店!$S$4:$S$993933,通讯通路门店!$B$4:$B$993933,0,0),"")</f>
        <v>昌江黎族自治县</v>
      </c>
      <c r="C1801" s="99" t="str">
        <f>IFERROR(_xlfn.XLOOKUP($G1801,通讯通路门店!$S$4:$S$993933,通讯通路门店!$C$4:$C$993933,0,0),"")</f>
        <v>昌江黎族自治县</v>
      </c>
      <c r="D1801" s="99" t="str">
        <f>IFERROR(_xlfn.XLOOKUP($G1801,通讯通路门店!$S$4:$S$993933,通讯通路门店!$D$4:$D$993933,0,0),"")</f>
        <v>叉河镇</v>
      </c>
      <c r="E1801" s="83"/>
      <c r="F1801" s="83"/>
      <c r="G1801" s="101"/>
      <c r="H1801" s="102">
        <f>IFERROR(_xlfn.XLOOKUP($G1801,通讯通路门店!$S$4:$S$993933,通讯通路门店!$R$4:$R$993933,0,0),"")</f>
        <v>0</v>
      </c>
      <c r="I1801" s="83"/>
      <c r="J1801" s="83"/>
      <c r="K1801" s="83"/>
      <c r="L1801" s="83"/>
      <c r="M1801" s="83"/>
      <c r="N1801" s="83"/>
      <c r="O1801" s="83"/>
      <c r="P1801" s="83"/>
      <c r="Q1801" s="83"/>
      <c r="R1801" s="83"/>
      <c r="S1801" s="83"/>
      <c r="T1801" s="83"/>
      <c r="U1801" s="99">
        <f>COUNTIF(通讯通路门店!$S:$S,$G1801)</f>
        <v>0</v>
      </c>
      <c r="V1801" s="99">
        <f>COUNTIFS(通讯通路门店!$S:$S,$G1801,通讯通路门店!$J:$J,"综合卖场")</f>
        <v>0</v>
      </c>
      <c r="W1801" s="99">
        <f>SUMIFS(通讯通路门店!$AJ:$AJ,通讯通路门店!$S:$S,通讯客户沙盘!$G1801)</f>
        <v>0</v>
      </c>
      <c r="X1801" s="99">
        <f t="shared" si="140"/>
        <v>0</v>
      </c>
      <c r="Y1801" s="99">
        <f>COUNTIFS(通讯通路门店!$S:$S,$G1801,通讯通路门店!$J:$J,"荣耀体验店")+COUNTIFS(通讯通路门店!$S:$S,$G1801,通讯通路门店!$J:$J,"荣耀授权专卖店")</f>
        <v>0</v>
      </c>
      <c r="Z1801" s="99">
        <f>COUNTIFS(通讯通路门店!$S:$S,$G1801,通讯通路门店!$J:$J,"VIVO体验店")</f>
        <v>0</v>
      </c>
      <c r="AA1801" s="99">
        <f>COUNTIFS(通讯通路门店!$S:$S,$G1801,通讯通路门店!$J:$J,"OPPO体验店")</f>
        <v>0</v>
      </c>
      <c r="AB1801" s="99">
        <f>COUNTIFS(通讯通路门店!$S:$S,$G1801,通讯通路门店!$J:$J,"华为授权体验店")+COUNTIFS(通讯通路门店!$S:$S,$G1801,通讯通路门店!$J:$J,"华为堡垒店")</f>
        <v>0</v>
      </c>
      <c r="AC1801" s="99">
        <f>COUNTIFS(通讯通路门店!$S:$S,$G1801,通讯通路门店!$J:$J,"小米体验店")</f>
        <v>0</v>
      </c>
      <c r="AD1801" s="99">
        <f>COUNTIFS(通讯通路门店!$S:$S,$G1801,通讯通路门店!$J:$J,"苹果体验店")</f>
        <v>0</v>
      </c>
      <c r="AE1801" s="99">
        <f>COUNTIFS(通讯通路门店!$S:$S,$G1801,通讯通路门店!$J:$J,"其他品牌专卖店")</f>
        <v>0</v>
      </c>
      <c r="AF1801" s="99">
        <f>SUMIFS(通讯通路门店!$BI:$BI,通讯通路门店!$S:$S,$G1801)</f>
        <v>0</v>
      </c>
      <c r="AG1801" s="99">
        <f>SUMIFS(通讯通路门店!$BH:$BH,通讯通路门店!$S:$S,$G1801)</f>
        <v>0</v>
      </c>
      <c r="AH1801" s="99">
        <f t="shared" si="141"/>
        <v>0</v>
      </c>
      <c r="AI1801" s="99">
        <f>SUMIFS(通讯通路门店!$BB:$BB,通讯通路门店!$S:$S,$G1801)</f>
        <v>0</v>
      </c>
      <c r="AJ1801" s="99">
        <f>SUMIFS(通讯通路门店!$BE:$BE,通讯通路门店!$S:$S,$G1801)</f>
        <v>0</v>
      </c>
      <c r="AK1801" s="99">
        <f>SUMIFS(通讯通路门店!$BG:$BG,通讯通路门店!$S:$S,$G1801)</f>
        <v>0</v>
      </c>
      <c r="AL1801" s="99">
        <f>SUMIFS(通讯通路门店!$BC:$BC,通讯通路门店!$S:$S,$G1801)</f>
        <v>0</v>
      </c>
      <c r="AM1801" s="99">
        <f>SUMIFS(通讯通路门店!$BD:$BD,通讯通路门店!$S:$S,$G1801)</f>
        <v>0</v>
      </c>
      <c r="AN1801" s="99">
        <f>SUMIFS(通讯通路门店!$BF:$BF,通讯通路门店!$S:$S,$G1801)</f>
        <v>0</v>
      </c>
      <c r="AO1801" s="99">
        <f t="shared" si="142"/>
        <v>0</v>
      </c>
      <c r="AP1801" s="99">
        <f>SUMIFS(通讯通路门店!$K:$K,通讯通路门店!$S:$S,$G1801)</f>
        <v>0</v>
      </c>
      <c r="AQ1801" s="83"/>
      <c r="AR1801" s="99">
        <f>SUMIFS(通讯通路门店!$T:$T,通讯通路门店!$S:$S,$G1801)</f>
        <v>0</v>
      </c>
      <c r="AS1801" s="99">
        <f>SUMIFS(通讯通路门店!$U:$U,通讯通路门店!$S:$S,$G1801)</f>
        <v>0</v>
      </c>
      <c r="AT1801" s="99">
        <f>SUMIFS(通讯通路门店!$V:$V,通讯通路门店!$S:$S,$G1801)</f>
        <v>0</v>
      </c>
      <c r="AU1801" s="99">
        <f>SUMIFS(通讯通路门店!$W:$W,通讯通路门店!$S:$S,$G1801)</f>
        <v>0</v>
      </c>
      <c r="AV1801" s="99">
        <f>SUMIFS(通讯通路门店!$Z:$Z,通讯通路门店!$S:$S,$G1801)</f>
        <v>0</v>
      </c>
      <c r="AW1801" s="99">
        <f>SUMIFS(通讯通路门店!$AB:$AB,通讯通路门店!$S:$S,$G1801)</f>
        <v>0</v>
      </c>
      <c r="AX1801" s="99">
        <f>SUMIFS(通讯通路门店!$X:$X,通讯通路门店!$S:$S,$G1801)</f>
        <v>0</v>
      </c>
      <c r="AY1801" s="99">
        <f>SUMIFS(通讯通路门店!$Y:$Y,通讯通路门店!$S:$S,$G1801)</f>
        <v>0</v>
      </c>
      <c r="AZ1801" s="99">
        <f>SUMIFS(通讯通路门店!$AA:$AA,通讯通路门店!$S:$S,$G1801)</f>
        <v>0</v>
      </c>
      <c r="BA1801" s="99">
        <f t="shared" si="143"/>
        <v>0</v>
      </c>
      <c r="BB1801" s="99">
        <f t="shared" si="144"/>
        <v>0</v>
      </c>
      <c r="BC1801" s="99">
        <f>SUMIFS(通讯通路门店!$W:$W,通讯通路门店!$S:$S,$G1801,通讯通路门店!$J:$J,"荣耀体验店")+SUMIFS(通讯通路门店!$W:$W,通讯通路门店!$S:$S,$G1801,通讯通路门店!$J:$J,"荣耀授权专卖店")</f>
        <v>0</v>
      </c>
      <c r="BD1801" s="99">
        <f>SUMIFS(通讯通路门店!$Z:$Z,通讯通路门店!$S:$S,$G1801,通讯通路门店!$J:$J,"VIVO体验店")</f>
        <v>0</v>
      </c>
      <c r="BE1801" s="99">
        <f>SUMIFS(通讯通路门店!$AB:$AB,通讯通路门店!$S:$S,$G1801,通讯通路门店!$J:$J,"OPPO体验店")</f>
        <v>0</v>
      </c>
      <c r="BF1801" s="99">
        <f>SUMIFS(通讯通路门店!$X:$X,通讯通路门店!$S:$S,$G1801,通讯通路门店!$J:$J,"华为授权体验店")+SUMIFS(通讯通路门店!$AA:$AA,通讯通路门店!$S:$S,$G1801,通讯通路门店!$J:$J,"华为堡垒店")</f>
        <v>0</v>
      </c>
      <c r="BG1801" s="99">
        <f>SUMIFS(通讯通路门店!$Y:$Y,通讯通路门店!$S:$S,$G1801,通讯通路门店!$J:$J,"小米体验店")</f>
        <v>0</v>
      </c>
      <c r="BH1801" s="99">
        <f>SUMIFS(通讯通路门店!$AA:$AA,通讯通路门店!$S:$S,$G1801,通讯通路门店!$J:$J,"苹果体验店")</f>
        <v>0</v>
      </c>
      <c r="BI1801" s="99">
        <f>SUMIFS(通讯通路门店!$K:$K,通讯通路门店!$S:$S,$G1801,通讯通路门店!$J:$J,"其他品牌专卖店")</f>
        <v>0</v>
      </c>
      <c r="BJ1801" s="99">
        <f>SUMIFS(通讯通路门店!$AC:$AC,通讯通路门店!$S:$S,$G1801)</f>
        <v>0</v>
      </c>
      <c r="BK1801" s="99">
        <f>SUMIFS(通讯通路门店!$AD:$AD,通讯通路门店!$S:$S,$G1801)</f>
        <v>0</v>
      </c>
      <c r="BL1801" s="99">
        <f>SUMIFS(通讯通路门店!$AE:$AE,通讯通路门店!$S:$S,$G1801)</f>
        <v>0</v>
      </c>
      <c r="BM1801" s="99">
        <f>SUMIFS(通讯通路门店!$AF:$AF,通讯通路门店!$S:$S,$G1801)</f>
        <v>0</v>
      </c>
      <c r="BN1801" s="99">
        <f>SUMIFS(通讯通路门店!$AG:$AG,通讯通路门店!$S:$S,$G1801)</f>
        <v>0</v>
      </c>
      <c r="BO1801" s="99">
        <f>SUMIFS(通讯通路门店!$AH:$AH,通讯通路门店!$S:$S,$G1801)</f>
        <v>0</v>
      </c>
      <c r="BP1801" s="99">
        <f>SUMIFS(通讯通路门店!$AI:$AI,通讯通路门店!$S:$S,$G1801)</f>
        <v>0</v>
      </c>
      <c r="BQ1801" s="83"/>
    </row>
    <row r="1802" spans="1:69">
      <c r="A1802" s="99" t="str">
        <f>IFERROR(_xlfn.XLOOKUP($G1802,通讯通路门店!$S$4:$S$993933,通讯通路门店!$A$4:$A$993933,0,0),"")</f>
        <v>海南省</v>
      </c>
      <c r="B1802" s="99" t="str">
        <f>IFERROR(_xlfn.XLOOKUP($G1802,通讯通路门店!$S$4:$S$993933,通讯通路门店!$B$4:$B$993933,0,0),"")</f>
        <v>昌江黎族自治县</v>
      </c>
      <c r="C1802" s="99" t="str">
        <f>IFERROR(_xlfn.XLOOKUP($G1802,通讯通路门店!$S$4:$S$993933,通讯通路门店!$C$4:$C$993933,0,0),"")</f>
        <v>昌江黎族自治县</v>
      </c>
      <c r="D1802" s="99" t="str">
        <f>IFERROR(_xlfn.XLOOKUP($G1802,通讯通路门店!$S$4:$S$993933,通讯通路门店!$D$4:$D$993933,0,0),"")</f>
        <v>叉河镇</v>
      </c>
      <c r="E1802" s="83"/>
      <c r="F1802" s="83"/>
      <c r="G1802" s="101"/>
      <c r="H1802" s="102">
        <f>IFERROR(_xlfn.XLOOKUP($G1802,通讯通路门店!$S$4:$S$993933,通讯通路门店!$R$4:$R$993933,0,0),"")</f>
        <v>0</v>
      </c>
      <c r="I1802" s="83"/>
      <c r="J1802" s="83"/>
      <c r="K1802" s="83"/>
      <c r="L1802" s="83"/>
      <c r="M1802" s="83"/>
      <c r="N1802" s="83"/>
      <c r="O1802" s="83"/>
      <c r="P1802" s="83"/>
      <c r="Q1802" s="83"/>
      <c r="R1802" s="83"/>
      <c r="S1802" s="83"/>
      <c r="T1802" s="83"/>
      <c r="U1802" s="99">
        <f>COUNTIF(通讯通路门店!$S:$S,$G1802)</f>
        <v>0</v>
      </c>
      <c r="V1802" s="99">
        <f>COUNTIFS(通讯通路门店!$S:$S,$G1802,通讯通路门店!$J:$J,"综合卖场")</f>
        <v>0</v>
      </c>
      <c r="W1802" s="99">
        <f>SUMIFS(通讯通路门店!$AJ:$AJ,通讯通路门店!$S:$S,通讯客户沙盘!$G1802)</f>
        <v>0</v>
      </c>
      <c r="X1802" s="99">
        <f t="shared" si="140"/>
        <v>0</v>
      </c>
      <c r="Y1802" s="99">
        <f>COUNTIFS(通讯通路门店!$S:$S,$G1802,通讯通路门店!$J:$J,"荣耀体验店")+COUNTIFS(通讯通路门店!$S:$S,$G1802,通讯通路门店!$J:$J,"荣耀授权专卖店")</f>
        <v>0</v>
      </c>
      <c r="Z1802" s="99">
        <f>COUNTIFS(通讯通路门店!$S:$S,$G1802,通讯通路门店!$J:$J,"VIVO体验店")</f>
        <v>0</v>
      </c>
      <c r="AA1802" s="99">
        <f>COUNTIFS(通讯通路门店!$S:$S,$G1802,通讯通路门店!$J:$J,"OPPO体验店")</f>
        <v>0</v>
      </c>
      <c r="AB1802" s="99">
        <f>COUNTIFS(通讯通路门店!$S:$S,$G1802,通讯通路门店!$J:$J,"华为授权体验店")+COUNTIFS(通讯通路门店!$S:$S,$G1802,通讯通路门店!$J:$J,"华为堡垒店")</f>
        <v>0</v>
      </c>
      <c r="AC1802" s="99">
        <f>COUNTIFS(通讯通路门店!$S:$S,$G1802,通讯通路门店!$J:$J,"小米体验店")</f>
        <v>0</v>
      </c>
      <c r="AD1802" s="99">
        <f>COUNTIFS(通讯通路门店!$S:$S,$G1802,通讯通路门店!$J:$J,"苹果体验店")</f>
        <v>0</v>
      </c>
      <c r="AE1802" s="99">
        <f>COUNTIFS(通讯通路门店!$S:$S,$G1802,通讯通路门店!$J:$J,"其他品牌专卖店")</f>
        <v>0</v>
      </c>
      <c r="AF1802" s="99">
        <f>SUMIFS(通讯通路门店!$BI:$BI,通讯通路门店!$S:$S,$G1802)</f>
        <v>0</v>
      </c>
      <c r="AG1802" s="99">
        <f>SUMIFS(通讯通路门店!$BH:$BH,通讯通路门店!$S:$S,$G1802)</f>
        <v>0</v>
      </c>
      <c r="AH1802" s="99">
        <f t="shared" si="141"/>
        <v>0</v>
      </c>
      <c r="AI1802" s="99">
        <f>SUMIFS(通讯通路门店!$BB:$BB,通讯通路门店!$S:$S,$G1802)</f>
        <v>0</v>
      </c>
      <c r="AJ1802" s="99">
        <f>SUMIFS(通讯通路门店!$BE:$BE,通讯通路门店!$S:$S,$G1802)</f>
        <v>0</v>
      </c>
      <c r="AK1802" s="99">
        <f>SUMIFS(通讯通路门店!$BG:$BG,通讯通路门店!$S:$S,$G1802)</f>
        <v>0</v>
      </c>
      <c r="AL1802" s="99">
        <f>SUMIFS(通讯通路门店!$BC:$BC,通讯通路门店!$S:$S,$G1802)</f>
        <v>0</v>
      </c>
      <c r="AM1802" s="99">
        <f>SUMIFS(通讯通路门店!$BD:$BD,通讯通路门店!$S:$S,$G1802)</f>
        <v>0</v>
      </c>
      <c r="AN1802" s="99">
        <f>SUMIFS(通讯通路门店!$BF:$BF,通讯通路门店!$S:$S,$G1802)</f>
        <v>0</v>
      </c>
      <c r="AO1802" s="99">
        <f t="shared" si="142"/>
        <v>0</v>
      </c>
      <c r="AP1802" s="99">
        <f>SUMIFS(通讯通路门店!$K:$K,通讯通路门店!$S:$S,$G1802)</f>
        <v>0</v>
      </c>
      <c r="AQ1802" s="83"/>
      <c r="AR1802" s="99">
        <f>SUMIFS(通讯通路门店!$T:$T,通讯通路门店!$S:$S,$G1802)</f>
        <v>0</v>
      </c>
      <c r="AS1802" s="99">
        <f>SUMIFS(通讯通路门店!$U:$U,通讯通路门店!$S:$S,$G1802)</f>
        <v>0</v>
      </c>
      <c r="AT1802" s="99">
        <f>SUMIFS(通讯通路门店!$V:$V,通讯通路门店!$S:$S,$G1802)</f>
        <v>0</v>
      </c>
      <c r="AU1802" s="99">
        <f>SUMIFS(通讯通路门店!$W:$W,通讯通路门店!$S:$S,$G1802)</f>
        <v>0</v>
      </c>
      <c r="AV1802" s="99">
        <f>SUMIFS(通讯通路门店!$Z:$Z,通讯通路门店!$S:$S,$G1802)</f>
        <v>0</v>
      </c>
      <c r="AW1802" s="99">
        <f>SUMIFS(通讯通路门店!$AB:$AB,通讯通路门店!$S:$S,$G1802)</f>
        <v>0</v>
      </c>
      <c r="AX1802" s="99">
        <f>SUMIFS(通讯通路门店!$X:$X,通讯通路门店!$S:$S,$G1802)</f>
        <v>0</v>
      </c>
      <c r="AY1802" s="99">
        <f>SUMIFS(通讯通路门店!$Y:$Y,通讯通路门店!$S:$S,$G1802)</f>
        <v>0</v>
      </c>
      <c r="AZ1802" s="99">
        <f>SUMIFS(通讯通路门店!$AA:$AA,通讯通路门店!$S:$S,$G1802)</f>
        <v>0</v>
      </c>
      <c r="BA1802" s="99">
        <f t="shared" si="143"/>
        <v>0</v>
      </c>
      <c r="BB1802" s="99">
        <f t="shared" si="144"/>
        <v>0</v>
      </c>
      <c r="BC1802" s="99">
        <f>SUMIFS(通讯通路门店!$W:$W,通讯通路门店!$S:$S,$G1802,通讯通路门店!$J:$J,"荣耀体验店")+SUMIFS(通讯通路门店!$W:$W,通讯通路门店!$S:$S,$G1802,通讯通路门店!$J:$J,"荣耀授权专卖店")</f>
        <v>0</v>
      </c>
      <c r="BD1802" s="99">
        <f>SUMIFS(通讯通路门店!$Z:$Z,通讯通路门店!$S:$S,$G1802,通讯通路门店!$J:$J,"VIVO体验店")</f>
        <v>0</v>
      </c>
      <c r="BE1802" s="99">
        <f>SUMIFS(通讯通路门店!$AB:$AB,通讯通路门店!$S:$S,$G1802,通讯通路门店!$J:$J,"OPPO体验店")</f>
        <v>0</v>
      </c>
      <c r="BF1802" s="99">
        <f>SUMIFS(通讯通路门店!$X:$X,通讯通路门店!$S:$S,$G1802,通讯通路门店!$J:$J,"华为授权体验店")+SUMIFS(通讯通路门店!$AA:$AA,通讯通路门店!$S:$S,$G1802,通讯通路门店!$J:$J,"华为堡垒店")</f>
        <v>0</v>
      </c>
      <c r="BG1802" s="99">
        <f>SUMIFS(通讯通路门店!$Y:$Y,通讯通路门店!$S:$S,$G1802,通讯通路门店!$J:$J,"小米体验店")</f>
        <v>0</v>
      </c>
      <c r="BH1802" s="99">
        <f>SUMIFS(通讯通路门店!$AA:$AA,通讯通路门店!$S:$S,$G1802,通讯通路门店!$J:$J,"苹果体验店")</f>
        <v>0</v>
      </c>
      <c r="BI1802" s="99">
        <f>SUMIFS(通讯通路门店!$K:$K,通讯通路门店!$S:$S,$G1802,通讯通路门店!$J:$J,"其他品牌专卖店")</f>
        <v>0</v>
      </c>
      <c r="BJ1802" s="99">
        <f>SUMIFS(通讯通路门店!$AC:$AC,通讯通路门店!$S:$S,$G1802)</f>
        <v>0</v>
      </c>
      <c r="BK1802" s="99">
        <f>SUMIFS(通讯通路门店!$AD:$AD,通讯通路门店!$S:$S,$G1802)</f>
        <v>0</v>
      </c>
      <c r="BL1802" s="99">
        <f>SUMIFS(通讯通路门店!$AE:$AE,通讯通路门店!$S:$S,$G1802)</f>
        <v>0</v>
      </c>
      <c r="BM1802" s="99">
        <f>SUMIFS(通讯通路门店!$AF:$AF,通讯通路门店!$S:$S,$G1802)</f>
        <v>0</v>
      </c>
      <c r="BN1802" s="99">
        <f>SUMIFS(通讯通路门店!$AG:$AG,通讯通路门店!$S:$S,$G1802)</f>
        <v>0</v>
      </c>
      <c r="BO1802" s="99">
        <f>SUMIFS(通讯通路门店!$AH:$AH,通讯通路门店!$S:$S,$G1802)</f>
        <v>0</v>
      </c>
      <c r="BP1802" s="99">
        <f>SUMIFS(通讯通路门店!$AI:$AI,通讯通路门店!$S:$S,$G1802)</f>
        <v>0</v>
      </c>
      <c r="BQ1802" s="83"/>
    </row>
    <row r="1803" spans="1:69">
      <c r="A1803" s="99" t="str">
        <f>IFERROR(_xlfn.XLOOKUP($G1803,通讯通路门店!$S$4:$S$993933,通讯通路门店!$A$4:$A$993933,0,0),"")</f>
        <v>海南省</v>
      </c>
      <c r="B1803" s="99" t="str">
        <f>IFERROR(_xlfn.XLOOKUP($G1803,通讯通路门店!$S$4:$S$993933,通讯通路门店!$B$4:$B$993933,0,0),"")</f>
        <v>昌江黎族自治县</v>
      </c>
      <c r="C1803" s="99" t="str">
        <f>IFERROR(_xlfn.XLOOKUP($G1803,通讯通路门店!$S$4:$S$993933,通讯通路门店!$C$4:$C$993933,0,0),"")</f>
        <v>昌江黎族自治县</v>
      </c>
      <c r="D1803" s="99" t="str">
        <f>IFERROR(_xlfn.XLOOKUP($G1803,通讯通路门店!$S$4:$S$993933,通讯通路门店!$D$4:$D$993933,0,0),"")</f>
        <v>叉河镇</v>
      </c>
      <c r="E1803" s="83"/>
      <c r="F1803" s="83"/>
      <c r="G1803" s="101"/>
      <c r="H1803" s="102">
        <f>IFERROR(_xlfn.XLOOKUP($G1803,通讯通路门店!$S$4:$S$993933,通讯通路门店!$R$4:$R$993933,0,0),"")</f>
        <v>0</v>
      </c>
      <c r="I1803" s="83"/>
      <c r="J1803" s="83"/>
      <c r="K1803" s="83"/>
      <c r="L1803" s="83"/>
      <c r="M1803" s="83"/>
      <c r="N1803" s="83"/>
      <c r="O1803" s="83"/>
      <c r="P1803" s="83"/>
      <c r="Q1803" s="83"/>
      <c r="R1803" s="83"/>
      <c r="S1803" s="83"/>
      <c r="T1803" s="83"/>
      <c r="U1803" s="99">
        <f>COUNTIF(通讯通路门店!$S:$S,$G1803)</f>
        <v>0</v>
      </c>
      <c r="V1803" s="99">
        <f>COUNTIFS(通讯通路门店!$S:$S,$G1803,通讯通路门店!$J:$J,"综合卖场")</f>
        <v>0</v>
      </c>
      <c r="W1803" s="99">
        <f>SUMIFS(通讯通路门店!$AJ:$AJ,通讯通路门店!$S:$S,通讯客户沙盘!$G1803)</f>
        <v>0</v>
      </c>
      <c r="X1803" s="99">
        <f t="shared" si="140"/>
        <v>0</v>
      </c>
      <c r="Y1803" s="99">
        <f>COUNTIFS(通讯通路门店!$S:$S,$G1803,通讯通路门店!$J:$J,"荣耀体验店")+COUNTIFS(通讯通路门店!$S:$S,$G1803,通讯通路门店!$J:$J,"荣耀授权专卖店")</f>
        <v>0</v>
      </c>
      <c r="Z1803" s="99">
        <f>COUNTIFS(通讯通路门店!$S:$S,$G1803,通讯通路门店!$J:$J,"VIVO体验店")</f>
        <v>0</v>
      </c>
      <c r="AA1803" s="99">
        <f>COUNTIFS(通讯通路门店!$S:$S,$G1803,通讯通路门店!$J:$J,"OPPO体验店")</f>
        <v>0</v>
      </c>
      <c r="AB1803" s="99">
        <f>COUNTIFS(通讯通路门店!$S:$S,$G1803,通讯通路门店!$J:$J,"华为授权体验店")+COUNTIFS(通讯通路门店!$S:$S,$G1803,通讯通路门店!$J:$J,"华为堡垒店")</f>
        <v>0</v>
      </c>
      <c r="AC1803" s="99">
        <f>COUNTIFS(通讯通路门店!$S:$S,$G1803,通讯通路门店!$J:$J,"小米体验店")</f>
        <v>0</v>
      </c>
      <c r="AD1803" s="99">
        <f>COUNTIFS(通讯通路门店!$S:$S,$G1803,通讯通路门店!$J:$J,"苹果体验店")</f>
        <v>0</v>
      </c>
      <c r="AE1803" s="99">
        <f>COUNTIFS(通讯通路门店!$S:$S,$G1803,通讯通路门店!$J:$J,"其他品牌专卖店")</f>
        <v>0</v>
      </c>
      <c r="AF1803" s="99">
        <f>SUMIFS(通讯通路门店!$BI:$BI,通讯通路门店!$S:$S,$G1803)</f>
        <v>0</v>
      </c>
      <c r="AG1803" s="99">
        <f>SUMIFS(通讯通路门店!$BH:$BH,通讯通路门店!$S:$S,$G1803)</f>
        <v>0</v>
      </c>
      <c r="AH1803" s="99">
        <f t="shared" si="141"/>
        <v>0</v>
      </c>
      <c r="AI1803" s="99">
        <f>SUMIFS(通讯通路门店!$BB:$BB,通讯通路门店!$S:$S,$G1803)</f>
        <v>0</v>
      </c>
      <c r="AJ1803" s="99">
        <f>SUMIFS(通讯通路门店!$BE:$BE,通讯通路门店!$S:$S,$G1803)</f>
        <v>0</v>
      </c>
      <c r="AK1803" s="99">
        <f>SUMIFS(通讯通路门店!$BG:$BG,通讯通路门店!$S:$S,$G1803)</f>
        <v>0</v>
      </c>
      <c r="AL1803" s="99">
        <f>SUMIFS(通讯通路门店!$BC:$BC,通讯通路门店!$S:$S,$G1803)</f>
        <v>0</v>
      </c>
      <c r="AM1803" s="99">
        <f>SUMIFS(通讯通路门店!$BD:$BD,通讯通路门店!$S:$S,$G1803)</f>
        <v>0</v>
      </c>
      <c r="AN1803" s="99">
        <f>SUMIFS(通讯通路门店!$BF:$BF,通讯通路门店!$S:$S,$G1803)</f>
        <v>0</v>
      </c>
      <c r="AO1803" s="99">
        <f t="shared" si="142"/>
        <v>0</v>
      </c>
      <c r="AP1803" s="99">
        <f>SUMIFS(通讯通路门店!$K:$K,通讯通路门店!$S:$S,$G1803)</f>
        <v>0</v>
      </c>
      <c r="AQ1803" s="83"/>
      <c r="AR1803" s="99">
        <f>SUMIFS(通讯通路门店!$T:$T,通讯通路门店!$S:$S,$G1803)</f>
        <v>0</v>
      </c>
      <c r="AS1803" s="99">
        <f>SUMIFS(通讯通路门店!$U:$U,通讯通路门店!$S:$S,$G1803)</f>
        <v>0</v>
      </c>
      <c r="AT1803" s="99">
        <f>SUMIFS(通讯通路门店!$V:$V,通讯通路门店!$S:$S,$G1803)</f>
        <v>0</v>
      </c>
      <c r="AU1803" s="99">
        <f>SUMIFS(通讯通路门店!$W:$W,通讯通路门店!$S:$S,$G1803)</f>
        <v>0</v>
      </c>
      <c r="AV1803" s="99">
        <f>SUMIFS(通讯通路门店!$Z:$Z,通讯通路门店!$S:$S,$G1803)</f>
        <v>0</v>
      </c>
      <c r="AW1803" s="99">
        <f>SUMIFS(通讯通路门店!$AB:$AB,通讯通路门店!$S:$S,$G1803)</f>
        <v>0</v>
      </c>
      <c r="AX1803" s="99">
        <f>SUMIFS(通讯通路门店!$X:$X,通讯通路门店!$S:$S,$G1803)</f>
        <v>0</v>
      </c>
      <c r="AY1803" s="99">
        <f>SUMIFS(通讯通路门店!$Y:$Y,通讯通路门店!$S:$S,$G1803)</f>
        <v>0</v>
      </c>
      <c r="AZ1803" s="99">
        <f>SUMIFS(通讯通路门店!$AA:$AA,通讯通路门店!$S:$S,$G1803)</f>
        <v>0</v>
      </c>
      <c r="BA1803" s="99">
        <f t="shared" si="143"/>
        <v>0</v>
      </c>
      <c r="BB1803" s="99">
        <f t="shared" si="144"/>
        <v>0</v>
      </c>
      <c r="BC1803" s="99">
        <f>SUMIFS(通讯通路门店!$W:$W,通讯通路门店!$S:$S,$G1803,通讯通路门店!$J:$J,"荣耀体验店")+SUMIFS(通讯通路门店!$W:$W,通讯通路门店!$S:$S,$G1803,通讯通路门店!$J:$J,"荣耀授权专卖店")</f>
        <v>0</v>
      </c>
      <c r="BD1803" s="99">
        <f>SUMIFS(通讯通路门店!$Z:$Z,通讯通路门店!$S:$S,$G1803,通讯通路门店!$J:$J,"VIVO体验店")</f>
        <v>0</v>
      </c>
      <c r="BE1803" s="99">
        <f>SUMIFS(通讯通路门店!$AB:$AB,通讯通路门店!$S:$S,$G1803,通讯通路门店!$J:$J,"OPPO体验店")</f>
        <v>0</v>
      </c>
      <c r="BF1803" s="99">
        <f>SUMIFS(通讯通路门店!$X:$X,通讯通路门店!$S:$S,$G1803,通讯通路门店!$J:$J,"华为授权体验店")+SUMIFS(通讯通路门店!$AA:$AA,通讯通路门店!$S:$S,$G1803,通讯通路门店!$J:$J,"华为堡垒店")</f>
        <v>0</v>
      </c>
      <c r="BG1803" s="99">
        <f>SUMIFS(通讯通路门店!$Y:$Y,通讯通路门店!$S:$S,$G1803,通讯通路门店!$J:$J,"小米体验店")</f>
        <v>0</v>
      </c>
      <c r="BH1803" s="99">
        <f>SUMIFS(通讯通路门店!$AA:$AA,通讯通路门店!$S:$S,$G1803,通讯通路门店!$J:$J,"苹果体验店")</f>
        <v>0</v>
      </c>
      <c r="BI1803" s="99">
        <f>SUMIFS(通讯通路门店!$K:$K,通讯通路门店!$S:$S,$G1803,通讯通路门店!$J:$J,"其他品牌专卖店")</f>
        <v>0</v>
      </c>
      <c r="BJ1803" s="99">
        <f>SUMIFS(通讯通路门店!$AC:$AC,通讯通路门店!$S:$S,$G1803)</f>
        <v>0</v>
      </c>
      <c r="BK1803" s="99">
        <f>SUMIFS(通讯通路门店!$AD:$AD,通讯通路门店!$S:$S,$G1803)</f>
        <v>0</v>
      </c>
      <c r="BL1803" s="99">
        <f>SUMIFS(通讯通路门店!$AE:$AE,通讯通路门店!$S:$S,$G1803)</f>
        <v>0</v>
      </c>
      <c r="BM1803" s="99">
        <f>SUMIFS(通讯通路门店!$AF:$AF,通讯通路门店!$S:$S,$G1803)</f>
        <v>0</v>
      </c>
      <c r="BN1803" s="99">
        <f>SUMIFS(通讯通路门店!$AG:$AG,通讯通路门店!$S:$S,$G1803)</f>
        <v>0</v>
      </c>
      <c r="BO1803" s="99">
        <f>SUMIFS(通讯通路门店!$AH:$AH,通讯通路门店!$S:$S,$G1803)</f>
        <v>0</v>
      </c>
      <c r="BP1803" s="99">
        <f>SUMIFS(通讯通路门店!$AI:$AI,通讯通路门店!$S:$S,$G1803)</f>
        <v>0</v>
      </c>
      <c r="BQ1803" s="83"/>
    </row>
    <row r="1804" spans="1:69">
      <c r="A1804" s="99" t="str">
        <f>IFERROR(_xlfn.XLOOKUP($G1804,通讯通路门店!$S$4:$S$993933,通讯通路门店!$A$4:$A$993933,0,0),"")</f>
        <v>海南省</v>
      </c>
      <c r="B1804" s="99" t="str">
        <f>IFERROR(_xlfn.XLOOKUP($G1804,通讯通路门店!$S$4:$S$993933,通讯通路门店!$B$4:$B$993933,0,0),"")</f>
        <v>昌江黎族自治县</v>
      </c>
      <c r="C1804" s="99" t="str">
        <f>IFERROR(_xlfn.XLOOKUP($G1804,通讯通路门店!$S$4:$S$993933,通讯通路门店!$C$4:$C$993933,0,0),"")</f>
        <v>昌江黎族自治县</v>
      </c>
      <c r="D1804" s="99" t="str">
        <f>IFERROR(_xlfn.XLOOKUP($G1804,通讯通路门店!$S$4:$S$993933,通讯通路门店!$D$4:$D$993933,0,0),"")</f>
        <v>叉河镇</v>
      </c>
      <c r="E1804" s="83"/>
      <c r="F1804" s="83"/>
      <c r="G1804" s="101"/>
      <c r="H1804" s="102">
        <f>IFERROR(_xlfn.XLOOKUP($G1804,通讯通路门店!$S$4:$S$993933,通讯通路门店!$R$4:$R$993933,0,0),"")</f>
        <v>0</v>
      </c>
      <c r="I1804" s="83"/>
      <c r="J1804" s="83"/>
      <c r="K1804" s="83"/>
      <c r="L1804" s="83"/>
      <c r="M1804" s="83"/>
      <c r="N1804" s="83"/>
      <c r="O1804" s="83"/>
      <c r="P1804" s="83"/>
      <c r="Q1804" s="83"/>
      <c r="R1804" s="83"/>
      <c r="S1804" s="83"/>
      <c r="T1804" s="83"/>
      <c r="U1804" s="99">
        <f>COUNTIF(通讯通路门店!$S:$S,$G1804)</f>
        <v>0</v>
      </c>
      <c r="V1804" s="99">
        <f>COUNTIFS(通讯通路门店!$S:$S,$G1804,通讯通路门店!$J:$J,"综合卖场")</f>
        <v>0</v>
      </c>
      <c r="W1804" s="99">
        <f>SUMIFS(通讯通路门店!$AJ:$AJ,通讯通路门店!$S:$S,通讯客户沙盘!$G1804)</f>
        <v>0</v>
      </c>
      <c r="X1804" s="99">
        <f t="shared" si="140"/>
        <v>0</v>
      </c>
      <c r="Y1804" s="99">
        <f>COUNTIFS(通讯通路门店!$S:$S,$G1804,通讯通路门店!$J:$J,"荣耀体验店")+COUNTIFS(通讯通路门店!$S:$S,$G1804,通讯通路门店!$J:$J,"荣耀授权专卖店")</f>
        <v>0</v>
      </c>
      <c r="Z1804" s="99">
        <f>COUNTIFS(通讯通路门店!$S:$S,$G1804,通讯通路门店!$J:$J,"VIVO体验店")</f>
        <v>0</v>
      </c>
      <c r="AA1804" s="99">
        <f>COUNTIFS(通讯通路门店!$S:$S,$G1804,通讯通路门店!$J:$J,"OPPO体验店")</f>
        <v>0</v>
      </c>
      <c r="AB1804" s="99">
        <f>COUNTIFS(通讯通路门店!$S:$S,$G1804,通讯通路门店!$J:$J,"华为授权体验店")+COUNTIFS(通讯通路门店!$S:$S,$G1804,通讯通路门店!$J:$J,"华为堡垒店")</f>
        <v>0</v>
      </c>
      <c r="AC1804" s="99">
        <f>COUNTIFS(通讯通路门店!$S:$S,$G1804,通讯通路门店!$J:$J,"小米体验店")</f>
        <v>0</v>
      </c>
      <c r="AD1804" s="99">
        <f>COUNTIFS(通讯通路门店!$S:$S,$G1804,通讯通路门店!$J:$J,"苹果体验店")</f>
        <v>0</v>
      </c>
      <c r="AE1804" s="99">
        <f>COUNTIFS(通讯通路门店!$S:$S,$G1804,通讯通路门店!$J:$J,"其他品牌专卖店")</f>
        <v>0</v>
      </c>
      <c r="AF1804" s="99">
        <f>SUMIFS(通讯通路门店!$BI:$BI,通讯通路门店!$S:$S,$G1804)</f>
        <v>0</v>
      </c>
      <c r="AG1804" s="99">
        <f>SUMIFS(通讯通路门店!$BH:$BH,通讯通路门店!$S:$S,$G1804)</f>
        <v>0</v>
      </c>
      <c r="AH1804" s="99">
        <f t="shared" si="141"/>
        <v>0</v>
      </c>
      <c r="AI1804" s="99">
        <f>SUMIFS(通讯通路门店!$BB:$BB,通讯通路门店!$S:$S,$G1804)</f>
        <v>0</v>
      </c>
      <c r="AJ1804" s="99">
        <f>SUMIFS(通讯通路门店!$BE:$BE,通讯通路门店!$S:$S,$G1804)</f>
        <v>0</v>
      </c>
      <c r="AK1804" s="99">
        <f>SUMIFS(通讯通路门店!$BG:$BG,通讯通路门店!$S:$S,$G1804)</f>
        <v>0</v>
      </c>
      <c r="AL1804" s="99">
        <f>SUMIFS(通讯通路门店!$BC:$BC,通讯通路门店!$S:$S,$G1804)</f>
        <v>0</v>
      </c>
      <c r="AM1804" s="99">
        <f>SUMIFS(通讯通路门店!$BD:$BD,通讯通路门店!$S:$S,$G1804)</f>
        <v>0</v>
      </c>
      <c r="AN1804" s="99">
        <f>SUMIFS(通讯通路门店!$BF:$BF,通讯通路门店!$S:$S,$G1804)</f>
        <v>0</v>
      </c>
      <c r="AO1804" s="99">
        <f t="shared" si="142"/>
        <v>0</v>
      </c>
      <c r="AP1804" s="99">
        <f>SUMIFS(通讯通路门店!$K:$K,通讯通路门店!$S:$S,$G1804)</f>
        <v>0</v>
      </c>
      <c r="AQ1804" s="83"/>
      <c r="AR1804" s="99">
        <f>SUMIFS(通讯通路门店!$T:$T,通讯通路门店!$S:$S,$G1804)</f>
        <v>0</v>
      </c>
      <c r="AS1804" s="99">
        <f>SUMIFS(通讯通路门店!$U:$U,通讯通路门店!$S:$S,$G1804)</f>
        <v>0</v>
      </c>
      <c r="AT1804" s="99">
        <f>SUMIFS(通讯通路门店!$V:$V,通讯通路门店!$S:$S,$G1804)</f>
        <v>0</v>
      </c>
      <c r="AU1804" s="99">
        <f>SUMIFS(通讯通路门店!$W:$W,通讯通路门店!$S:$S,$G1804)</f>
        <v>0</v>
      </c>
      <c r="AV1804" s="99">
        <f>SUMIFS(通讯通路门店!$Z:$Z,通讯通路门店!$S:$S,$G1804)</f>
        <v>0</v>
      </c>
      <c r="AW1804" s="99">
        <f>SUMIFS(通讯通路门店!$AB:$AB,通讯通路门店!$S:$S,$G1804)</f>
        <v>0</v>
      </c>
      <c r="AX1804" s="99">
        <f>SUMIFS(通讯通路门店!$X:$X,通讯通路门店!$S:$S,$G1804)</f>
        <v>0</v>
      </c>
      <c r="AY1804" s="99">
        <f>SUMIFS(通讯通路门店!$Y:$Y,通讯通路门店!$S:$S,$G1804)</f>
        <v>0</v>
      </c>
      <c r="AZ1804" s="99">
        <f>SUMIFS(通讯通路门店!$AA:$AA,通讯通路门店!$S:$S,$G1804)</f>
        <v>0</v>
      </c>
      <c r="BA1804" s="99">
        <f t="shared" si="143"/>
        <v>0</v>
      </c>
      <c r="BB1804" s="99">
        <f t="shared" si="144"/>
        <v>0</v>
      </c>
      <c r="BC1804" s="99">
        <f>SUMIFS(通讯通路门店!$W:$W,通讯通路门店!$S:$S,$G1804,通讯通路门店!$J:$J,"荣耀体验店")+SUMIFS(通讯通路门店!$W:$W,通讯通路门店!$S:$S,$G1804,通讯通路门店!$J:$J,"荣耀授权专卖店")</f>
        <v>0</v>
      </c>
      <c r="BD1804" s="99">
        <f>SUMIFS(通讯通路门店!$Z:$Z,通讯通路门店!$S:$S,$G1804,通讯通路门店!$J:$J,"VIVO体验店")</f>
        <v>0</v>
      </c>
      <c r="BE1804" s="99">
        <f>SUMIFS(通讯通路门店!$AB:$AB,通讯通路门店!$S:$S,$G1804,通讯通路门店!$J:$J,"OPPO体验店")</f>
        <v>0</v>
      </c>
      <c r="BF1804" s="99">
        <f>SUMIFS(通讯通路门店!$X:$X,通讯通路门店!$S:$S,$G1804,通讯通路门店!$J:$J,"华为授权体验店")+SUMIFS(通讯通路门店!$AA:$AA,通讯通路门店!$S:$S,$G1804,通讯通路门店!$J:$J,"华为堡垒店")</f>
        <v>0</v>
      </c>
      <c r="BG1804" s="99">
        <f>SUMIFS(通讯通路门店!$Y:$Y,通讯通路门店!$S:$S,$G1804,通讯通路门店!$J:$J,"小米体验店")</f>
        <v>0</v>
      </c>
      <c r="BH1804" s="99">
        <f>SUMIFS(通讯通路门店!$AA:$AA,通讯通路门店!$S:$S,$G1804,通讯通路门店!$J:$J,"苹果体验店")</f>
        <v>0</v>
      </c>
      <c r="BI1804" s="99">
        <f>SUMIFS(通讯通路门店!$K:$K,通讯通路门店!$S:$S,$G1804,通讯通路门店!$J:$J,"其他品牌专卖店")</f>
        <v>0</v>
      </c>
      <c r="BJ1804" s="99">
        <f>SUMIFS(通讯通路门店!$AC:$AC,通讯通路门店!$S:$S,$G1804)</f>
        <v>0</v>
      </c>
      <c r="BK1804" s="99">
        <f>SUMIFS(通讯通路门店!$AD:$AD,通讯通路门店!$S:$S,$G1804)</f>
        <v>0</v>
      </c>
      <c r="BL1804" s="99">
        <f>SUMIFS(通讯通路门店!$AE:$AE,通讯通路门店!$S:$S,$G1804)</f>
        <v>0</v>
      </c>
      <c r="BM1804" s="99">
        <f>SUMIFS(通讯通路门店!$AF:$AF,通讯通路门店!$S:$S,$G1804)</f>
        <v>0</v>
      </c>
      <c r="BN1804" s="99">
        <f>SUMIFS(通讯通路门店!$AG:$AG,通讯通路门店!$S:$S,$G1804)</f>
        <v>0</v>
      </c>
      <c r="BO1804" s="99">
        <f>SUMIFS(通讯通路门店!$AH:$AH,通讯通路门店!$S:$S,$G1804)</f>
        <v>0</v>
      </c>
      <c r="BP1804" s="99">
        <f>SUMIFS(通讯通路门店!$AI:$AI,通讯通路门店!$S:$S,$G1804)</f>
        <v>0</v>
      </c>
      <c r="BQ1804" s="83"/>
    </row>
    <row r="1805" spans="1:69">
      <c r="A1805" s="99" t="str">
        <f>IFERROR(_xlfn.XLOOKUP($G1805,通讯通路门店!$S$4:$S$993933,通讯通路门店!$A$4:$A$993933,0,0),"")</f>
        <v>海南省</v>
      </c>
      <c r="B1805" s="99" t="str">
        <f>IFERROR(_xlfn.XLOOKUP($G1805,通讯通路门店!$S$4:$S$993933,通讯通路门店!$B$4:$B$993933,0,0),"")</f>
        <v>昌江黎族自治县</v>
      </c>
      <c r="C1805" s="99" t="str">
        <f>IFERROR(_xlfn.XLOOKUP($G1805,通讯通路门店!$S$4:$S$993933,通讯通路门店!$C$4:$C$993933,0,0),"")</f>
        <v>昌江黎族自治县</v>
      </c>
      <c r="D1805" s="99" t="str">
        <f>IFERROR(_xlfn.XLOOKUP($G1805,通讯通路门店!$S$4:$S$993933,通讯通路门店!$D$4:$D$993933,0,0),"")</f>
        <v>叉河镇</v>
      </c>
      <c r="E1805" s="83"/>
      <c r="F1805" s="83"/>
      <c r="G1805" s="101"/>
      <c r="H1805" s="102">
        <f>IFERROR(_xlfn.XLOOKUP($G1805,通讯通路门店!$S$4:$S$993933,通讯通路门店!$R$4:$R$993933,0,0),"")</f>
        <v>0</v>
      </c>
      <c r="I1805" s="83"/>
      <c r="J1805" s="83"/>
      <c r="K1805" s="83"/>
      <c r="L1805" s="83"/>
      <c r="M1805" s="83"/>
      <c r="N1805" s="83"/>
      <c r="O1805" s="83"/>
      <c r="P1805" s="83"/>
      <c r="Q1805" s="83"/>
      <c r="R1805" s="83"/>
      <c r="S1805" s="83"/>
      <c r="T1805" s="83"/>
      <c r="U1805" s="99">
        <f>COUNTIF(通讯通路门店!$S:$S,$G1805)</f>
        <v>0</v>
      </c>
      <c r="V1805" s="99">
        <f>COUNTIFS(通讯通路门店!$S:$S,$G1805,通讯通路门店!$J:$J,"综合卖场")</f>
        <v>0</v>
      </c>
      <c r="W1805" s="99">
        <f>SUMIFS(通讯通路门店!$AJ:$AJ,通讯通路门店!$S:$S,通讯客户沙盘!$G1805)</f>
        <v>0</v>
      </c>
      <c r="X1805" s="99">
        <f t="shared" si="140"/>
        <v>0</v>
      </c>
      <c r="Y1805" s="99">
        <f>COUNTIFS(通讯通路门店!$S:$S,$G1805,通讯通路门店!$J:$J,"荣耀体验店")+COUNTIFS(通讯通路门店!$S:$S,$G1805,通讯通路门店!$J:$J,"荣耀授权专卖店")</f>
        <v>0</v>
      </c>
      <c r="Z1805" s="99">
        <f>COUNTIFS(通讯通路门店!$S:$S,$G1805,通讯通路门店!$J:$J,"VIVO体验店")</f>
        <v>0</v>
      </c>
      <c r="AA1805" s="99">
        <f>COUNTIFS(通讯通路门店!$S:$S,$G1805,通讯通路门店!$J:$J,"OPPO体验店")</f>
        <v>0</v>
      </c>
      <c r="AB1805" s="99">
        <f>COUNTIFS(通讯通路门店!$S:$S,$G1805,通讯通路门店!$J:$J,"华为授权体验店")+COUNTIFS(通讯通路门店!$S:$S,$G1805,通讯通路门店!$J:$J,"华为堡垒店")</f>
        <v>0</v>
      </c>
      <c r="AC1805" s="99">
        <f>COUNTIFS(通讯通路门店!$S:$S,$G1805,通讯通路门店!$J:$J,"小米体验店")</f>
        <v>0</v>
      </c>
      <c r="AD1805" s="99">
        <f>COUNTIFS(通讯通路门店!$S:$S,$G1805,通讯通路门店!$J:$J,"苹果体验店")</f>
        <v>0</v>
      </c>
      <c r="AE1805" s="99">
        <f>COUNTIFS(通讯通路门店!$S:$S,$G1805,通讯通路门店!$J:$J,"其他品牌专卖店")</f>
        <v>0</v>
      </c>
      <c r="AF1805" s="99">
        <f>SUMIFS(通讯通路门店!$BI:$BI,通讯通路门店!$S:$S,$G1805)</f>
        <v>0</v>
      </c>
      <c r="AG1805" s="99">
        <f>SUMIFS(通讯通路门店!$BH:$BH,通讯通路门店!$S:$S,$G1805)</f>
        <v>0</v>
      </c>
      <c r="AH1805" s="99">
        <f t="shared" si="141"/>
        <v>0</v>
      </c>
      <c r="AI1805" s="99">
        <f>SUMIFS(通讯通路门店!$BB:$BB,通讯通路门店!$S:$S,$G1805)</f>
        <v>0</v>
      </c>
      <c r="AJ1805" s="99">
        <f>SUMIFS(通讯通路门店!$BE:$BE,通讯通路门店!$S:$S,$G1805)</f>
        <v>0</v>
      </c>
      <c r="AK1805" s="99">
        <f>SUMIFS(通讯通路门店!$BG:$BG,通讯通路门店!$S:$S,$G1805)</f>
        <v>0</v>
      </c>
      <c r="AL1805" s="99">
        <f>SUMIFS(通讯通路门店!$BC:$BC,通讯通路门店!$S:$S,$G1805)</f>
        <v>0</v>
      </c>
      <c r="AM1805" s="99">
        <f>SUMIFS(通讯通路门店!$BD:$BD,通讯通路门店!$S:$S,$G1805)</f>
        <v>0</v>
      </c>
      <c r="AN1805" s="99">
        <f>SUMIFS(通讯通路门店!$BF:$BF,通讯通路门店!$S:$S,$G1805)</f>
        <v>0</v>
      </c>
      <c r="AO1805" s="99">
        <f t="shared" si="142"/>
        <v>0</v>
      </c>
      <c r="AP1805" s="99">
        <f>SUMIFS(通讯通路门店!$K:$K,通讯通路门店!$S:$S,$G1805)</f>
        <v>0</v>
      </c>
      <c r="AQ1805" s="83"/>
      <c r="AR1805" s="99">
        <f>SUMIFS(通讯通路门店!$T:$T,通讯通路门店!$S:$S,$G1805)</f>
        <v>0</v>
      </c>
      <c r="AS1805" s="99">
        <f>SUMIFS(通讯通路门店!$U:$U,通讯通路门店!$S:$S,$G1805)</f>
        <v>0</v>
      </c>
      <c r="AT1805" s="99">
        <f>SUMIFS(通讯通路门店!$V:$V,通讯通路门店!$S:$S,$G1805)</f>
        <v>0</v>
      </c>
      <c r="AU1805" s="99">
        <f>SUMIFS(通讯通路门店!$W:$W,通讯通路门店!$S:$S,$G1805)</f>
        <v>0</v>
      </c>
      <c r="AV1805" s="99">
        <f>SUMIFS(通讯通路门店!$Z:$Z,通讯通路门店!$S:$S,$G1805)</f>
        <v>0</v>
      </c>
      <c r="AW1805" s="99">
        <f>SUMIFS(通讯通路门店!$AB:$AB,通讯通路门店!$S:$S,$G1805)</f>
        <v>0</v>
      </c>
      <c r="AX1805" s="99">
        <f>SUMIFS(通讯通路门店!$X:$X,通讯通路门店!$S:$S,$G1805)</f>
        <v>0</v>
      </c>
      <c r="AY1805" s="99">
        <f>SUMIFS(通讯通路门店!$Y:$Y,通讯通路门店!$S:$S,$G1805)</f>
        <v>0</v>
      </c>
      <c r="AZ1805" s="99">
        <f>SUMIFS(通讯通路门店!$AA:$AA,通讯通路门店!$S:$S,$G1805)</f>
        <v>0</v>
      </c>
      <c r="BA1805" s="99">
        <f t="shared" si="143"/>
        <v>0</v>
      </c>
      <c r="BB1805" s="99">
        <f t="shared" si="144"/>
        <v>0</v>
      </c>
      <c r="BC1805" s="99">
        <f>SUMIFS(通讯通路门店!$W:$W,通讯通路门店!$S:$S,$G1805,通讯通路门店!$J:$J,"荣耀体验店")+SUMIFS(通讯通路门店!$W:$W,通讯通路门店!$S:$S,$G1805,通讯通路门店!$J:$J,"荣耀授权专卖店")</f>
        <v>0</v>
      </c>
      <c r="BD1805" s="99">
        <f>SUMIFS(通讯通路门店!$Z:$Z,通讯通路门店!$S:$S,$G1805,通讯通路门店!$J:$J,"VIVO体验店")</f>
        <v>0</v>
      </c>
      <c r="BE1805" s="99">
        <f>SUMIFS(通讯通路门店!$AB:$AB,通讯通路门店!$S:$S,$G1805,通讯通路门店!$J:$J,"OPPO体验店")</f>
        <v>0</v>
      </c>
      <c r="BF1805" s="99">
        <f>SUMIFS(通讯通路门店!$X:$X,通讯通路门店!$S:$S,$G1805,通讯通路门店!$J:$J,"华为授权体验店")+SUMIFS(通讯通路门店!$AA:$AA,通讯通路门店!$S:$S,$G1805,通讯通路门店!$J:$J,"华为堡垒店")</f>
        <v>0</v>
      </c>
      <c r="BG1805" s="99">
        <f>SUMIFS(通讯通路门店!$Y:$Y,通讯通路门店!$S:$S,$G1805,通讯通路门店!$J:$J,"小米体验店")</f>
        <v>0</v>
      </c>
      <c r="BH1805" s="99">
        <f>SUMIFS(通讯通路门店!$AA:$AA,通讯通路门店!$S:$S,$G1805,通讯通路门店!$J:$J,"苹果体验店")</f>
        <v>0</v>
      </c>
      <c r="BI1805" s="99">
        <f>SUMIFS(通讯通路门店!$K:$K,通讯通路门店!$S:$S,$G1805,通讯通路门店!$J:$J,"其他品牌专卖店")</f>
        <v>0</v>
      </c>
      <c r="BJ1805" s="99">
        <f>SUMIFS(通讯通路门店!$AC:$AC,通讯通路门店!$S:$S,$G1805)</f>
        <v>0</v>
      </c>
      <c r="BK1805" s="99">
        <f>SUMIFS(通讯通路门店!$AD:$AD,通讯通路门店!$S:$S,$G1805)</f>
        <v>0</v>
      </c>
      <c r="BL1805" s="99">
        <f>SUMIFS(通讯通路门店!$AE:$AE,通讯通路门店!$S:$S,$G1805)</f>
        <v>0</v>
      </c>
      <c r="BM1805" s="99">
        <f>SUMIFS(通讯通路门店!$AF:$AF,通讯通路门店!$S:$S,$G1805)</f>
        <v>0</v>
      </c>
      <c r="BN1805" s="99">
        <f>SUMIFS(通讯通路门店!$AG:$AG,通讯通路门店!$S:$S,$G1805)</f>
        <v>0</v>
      </c>
      <c r="BO1805" s="99">
        <f>SUMIFS(通讯通路门店!$AH:$AH,通讯通路门店!$S:$S,$G1805)</f>
        <v>0</v>
      </c>
      <c r="BP1805" s="99">
        <f>SUMIFS(通讯通路门店!$AI:$AI,通讯通路门店!$S:$S,$G1805)</f>
        <v>0</v>
      </c>
      <c r="BQ1805" s="83"/>
    </row>
    <row r="1806" spans="1:69">
      <c r="A1806" s="99" t="str">
        <f>IFERROR(_xlfn.XLOOKUP($G1806,通讯通路门店!$S$4:$S$993933,通讯通路门店!$A$4:$A$993933,0,0),"")</f>
        <v>海南省</v>
      </c>
      <c r="B1806" s="99" t="str">
        <f>IFERROR(_xlfn.XLOOKUP($G1806,通讯通路门店!$S$4:$S$993933,通讯通路门店!$B$4:$B$993933,0,0),"")</f>
        <v>昌江黎族自治县</v>
      </c>
      <c r="C1806" s="99" t="str">
        <f>IFERROR(_xlfn.XLOOKUP($G1806,通讯通路门店!$S$4:$S$993933,通讯通路门店!$C$4:$C$993933,0,0),"")</f>
        <v>昌江黎族自治县</v>
      </c>
      <c r="D1806" s="99" t="str">
        <f>IFERROR(_xlfn.XLOOKUP($G1806,通讯通路门店!$S$4:$S$993933,通讯通路门店!$D$4:$D$993933,0,0),"")</f>
        <v>叉河镇</v>
      </c>
      <c r="E1806" s="83"/>
      <c r="F1806" s="83"/>
      <c r="G1806" s="101"/>
      <c r="H1806" s="102">
        <f>IFERROR(_xlfn.XLOOKUP($G1806,通讯通路门店!$S$4:$S$993933,通讯通路门店!$R$4:$R$993933,0,0),"")</f>
        <v>0</v>
      </c>
      <c r="I1806" s="83"/>
      <c r="J1806" s="83"/>
      <c r="K1806" s="83"/>
      <c r="L1806" s="83"/>
      <c r="M1806" s="83"/>
      <c r="N1806" s="83"/>
      <c r="O1806" s="83"/>
      <c r="P1806" s="83"/>
      <c r="Q1806" s="83"/>
      <c r="R1806" s="83"/>
      <c r="S1806" s="83"/>
      <c r="T1806" s="83"/>
      <c r="U1806" s="99">
        <f>COUNTIF(通讯通路门店!$S:$S,$G1806)</f>
        <v>0</v>
      </c>
      <c r="V1806" s="99">
        <f>COUNTIFS(通讯通路门店!$S:$S,$G1806,通讯通路门店!$J:$J,"综合卖场")</f>
        <v>0</v>
      </c>
      <c r="W1806" s="99">
        <f>SUMIFS(通讯通路门店!$AJ:$AJ,通讯通路门店!$S:$S,通讯客户沙盘!$G1806)</f>
        <v>0</v>
      </c>
      <c r="X1806" s="99">
        <f t="shared" si="140"/>
        <v>0</v>
      </c>
      <c r="Y1806" s="99">
        <f>COUNTIFS(通讯通路门店!$S:$S,$G1806,通讯通路门店!$J:$J,"荣耀体验店")+COUNTIFS(通讯通路门店!$S:$S,$G1806,通讯通路门店!$J:$J,"荣耀授权专卖店")</f>
        <v>0</v>
      </c>
      <c r="Z1806" s="99">
        <f>COUNTIFS(通讯通路门店!$S:$S,$G1806,通讯通路门店!$J:$J,"VIVO体验店")</f>
        <v>0</v>
      </c>
      <c r="AA1806" s="99">
        <f>COUNTIFS(通讯通路门店!$S:$S,$G1806,通讯通路门店!$J:$J,"OPPO体验店")</f>
        <v>0</v>
      </c>
      <c r="AB1806" s="99">
        <f>COUNTIFS(通讯通路门店!$S:$S,$G1806,通讯通路门店!$J:$J,"华为授权体验店")+COUNTIFS(通讯通路门店!$S:$S,$G1806,通讯通路门店!$J:$J,"华为堡垒店")</f>
        <v>0</v>
      </c>
      <c r="AC1806" s="99">
        <f>COUNTIFS(通讯通路门店!$S:$S,$G1806,通讯通路门店!$J:$J,"小米体验店")</f>
        <v>0</v>
      </c>
      <c r="AD1806" s="99">
        <f>COUNTIFS(通讯通路门店!$S:$S,$G1806,通讯通路门店!$J:$J,"苹果体验店")</f>
        <v>0</v>
      </c>
      <c r="AE1806" s="99">
        <f>COUNTIFS(通讯通路门店!$S:$S,$G1806,通讯通路门店!$J:$J,"其他品牌专卖店")</f>
        <v>0</v>
      </c>
      <c r="AF1806" s="99">
        <f>SUMIFS(通讯通路门店!$BI:$BI,通讯通路门店!$S:$S,$G1806)</f>
        <v>0</v>
      </c>
      <c r="AG1806" s="99">
        <f>SUMIFS(通讯通路门店!$BH:$BH,通讯通路门店!$S:$S,$G1806)</f>
        <v>0</v>
      </c>
      <c r="AH1806" s="99">
        <f t="shared" si="141"/>
        <v>0</v>
      </c>
      <c r="AI1806" s="99">
        <f>SUMIFS(通讯通路门店!$BB:$BB,通讯通路门店!$S:$S,$G1806)</f>
        <v>0</v>
      </c>
      <c r="AJ1806" s="99">
        <f>SUMIFS(通讯通路门店!$BE:$BE,通讯通路门店!$S:$S,$G1806)</f>
        <v>0</v>
      </c>
      <c r="AK1806" s="99">
        <f>SUMIFS(通讯通路门店!$BG:$BG,通讯通路门店!$S:$S,$G1806)</f>
        <v>0</v>
      </c>
      <c r="AL1806" s="99">
        <f>SUMIFS(通讯通路门店!$BC:$BC,通讯通路门店!$S:$S,$G1806)</f>
        <v>0</v>
      </c>
      <c r="AM1806" s="99">
        <f>SUMIFS(通讯通路门店!$BD:$BD,通讯通路门店!$S:$S,$G1806)</f>
        <v>0</v>
      </c>
      <c r="AN1806" s="99">
        <f>SUMIFS(通讯通路门店!$BF:$BF,通讯通路门店!$S:$S,$G1806)</f>
        <v>0</v>
      </c>
      <c r="AO1806" s="99">
        <f t="shared" si="142"/>
        <v>0</v>
      </c>
      <c r="AP1806" s="99">
        <f>SUMIFS(通讯通路门店!$K:$K,通讯通路门店!$S:$S,$G1806)</f>
        <v>0</v>
      </c>
      <c r="AQ1806" s="83"/>
      <c r="AR1806" s="99">
        <f>SUMIFS(通讯通路门店!$T:$T,通讯通路门店!$S:$S,$G1806)</f>
        <v>0</v>
      </c>
      <c r="AS1806" s="99">
        <f>SUMIFS(通讯通路门店!$U:$U,通讯通路门店!$S:$S,$G1806)</f>
        <v>0</v>
      </c>
      <c r="AT1806" s="99">
        <f>SUMIFS(通讯通路门店!$V:$V,通讯通路门店!$S:$S,$G1806)</f>
        <v>0</v>
      </c>
      <c r="AU1806" s="99">
        <f>SUMIFS(通讯通路门店!$W:$W,通讯通路门店!$S:$S,$G1806)</f>
        <v>0</v>
      </c>
      <c r="AV1806" s="99">
        <f>SUMIFS(通讯通路门店!$Z:$Z,通讯通路门店!$S:$S,$G1806)</f>
        <v>0</v>
      </c>
      <c r="AW1806" s="99">
        <f>SUMIFS(通讯通路门店!$AB:$AB,通讯通路门店!$S:$S,$G1806)</f>
        <v>0</v>
      </c>
      <c r="AX1806" s="99">
        <f>SUMIFS(通讯通路门店!$X:$X,通讯通路门店!$S:$S,$G1806)</f>
        <v>0</v>
      </c>
      <c r="AY1806" s="99">
        <f>SUMIFS(通讯通路门店!$Y:$Y,通讯通路门店!$S:$S,$G1806)</f>
        <v>0</v>
      </c>
      <c r="AZ1806" s="99">
        <f>SUMIFS(通讯通路门店!$AA:$AA,通讯通路门店!$S:$S,$G1806)</f>
        <v>0</v>
      </c>
      <c r="BA1806" s="99">
        <f t="shared" si="143"/>
        <v>0</v>
      </c>
      <c r="BB1806" s="99">
        <f t="shared" si="144"/>
        <v>0</v>
      </c>
      <c r="BC1806" s="99">
        <f>SUMIFS(通讯通路门店!$W:$W,通讯通路门店!$S:$S,$G1806,通讯通路门店!$J:$J,"荣耀体验店")+SUMIFS(通讯通路门店!$W:$W,通讯通路门店!$S:$S,$G1806,通讯通路门店!$J:$J,"荣耀授权专卖店")</f>
        <v>0</v>
      </c>
      <c r="BD1806" s="99">
        <f>SUMIFS(通讯通路门店!$Z:$Z,通讯通路门店!$S:$S,$G1806,通讯通路门店!$J:$J,"VIVO体验店")</f>
        <v>0</v>
      </c>
      <c r="BE1806" s="99">
        <f>SUMIFS(通讯通路门店!$AB:$AB,通讯通路门店!$S:$S,$G1806,通讯通路门店!$J:$J,"OPPO体验店")</f>
        <v>0</v>
      </c>
      <c r="BF1806" s="99">
        <f>SUMIFS(通讯通路门店!$X:$X,通讯通路门店!$S:$S,$G1806,通讯通路门店!$J:$J,"华为授权体验店")+SUMIFS(通讯通路门店!$AA:$AA,通讯通路门店!$S:$S,$G1806,通讯通路门店!$J:$J,"华为堡垒店")</f>
        <v>0</v>
      </c>
      <c r="BG1806" s="99">
        <f>SUMIFS(通讯通路门店!$Y:$Y,通讯通路门店!$S:$S,$G1806,通讯通路门店!$J:$J,"小米体验店")</f>
        <v>0</v>
      </c>
      <c r="BH1806" s="99">
        <f>SUMIFS(通讯通路门店!$AA:$AA,通讯通路门店!$S:$S,$G1806,通讯通路门店!$J:$J,"苹果体验店")</f>
        <v>0</v>
      </c>
      <c r="BI1806" s="99">
        <f>SUMIFS(通讯通路门店!$K:$K,通讯通路门店!$S:$S,$G1806,通讯通路门店!$J:$J,"其他品牌专卖店")</f>
        <v>0</v>
      </c>
      <c r="BJ1806" s="99">
        <f>SUMIFS(通讯通路门店!$AC:$AC,通讯通路门店!$S:$S,$G1806)</f>
        <v>0</v>
      </c>
      <c r="BK1806" s="99">
        <f>SUMIFS(通讯通路门店!$AD:$AD,通讯通路门店!$S:$S,$G1806)</f>
        <v>0</v>
      </c>
      <c r="BL1806" s="99">
        <f>SUMIFS(通讯通路门店!$AE:$AE,通讯通路门店!$S:$S,$G1806)</f>
        <v>0</v>
      </c>
      <c r="BM1806" s="99">
        <f>SUMIFS(通讯通路门店!$AF:$AF,通讯通路门店!$S:$S,$G1806)</f>
        <v>0</v>
      </c>
      <c r="BN1806" s="99">
        <f>SUMIFS(通讯通路门店!$AG:$AG,通讯通路门店!$S:$S,$G1806)</f>
        <v>0</v>
      </c>
      <c r="BO1806" s="99">
        <f>SUMIFS(通讯通路门店!$AH:$AH,通讯通路门店!$S:$S,$G1806)</f>
        <v>0</v>
      </c>
      <c r="BP1806" s="99">
        <f>SUMIFS(通讯通路门店!$AI:$AI,通讯通路门店!$S:$S,$G1806)</f>
        <v>0</v>
      </c>
      <c r="BQ1806" s="83"/>
    </row>
    <row r="1807" spans="1:69">
      <c r="A1807" s="99" t="str">
        <f>IFERROR(_xlfn.XLOOKUP($G1807,通讯通路门店!$S$4:$S$993933,通讯通路门店!$A$4:$A$993933,0,0),"")</f>
        <v>海南省</v>
      </c>
      <c r="B1807" s="99" t="str">
        <f>IFERROR(_xlfn.XLOOKUP($G1807,通讯通路门店!$S$4:$S$993933,通讯通路门店!$B$4:$B$993933,0,0),"")</f>
        <v>昌江黎族自治县</v>
      </c>
      <c r="C1807" s="99" t="str">
        <f>IFERROR(_xlfn.XLOOKUP($G1807,通讯通路门店!$S$4:$S$993933,通讯通路门店!$C$4:$C$993933,0,0),"")</f>
        <v>昌江黎族自治县</v>
      </c>
      <c r="D1807" s="99" t="str">
        <f>IFERROR(_xlfn.XLOOKUP($G1807,通讯通路门店!$S$4:$S$993933,通讯通路门店!$D$4:$D$993933,0,0),"")</f>
        <v>叉河镇</v>
      </c>
      <c r="E1807" s="83"/>
      <c r="F1807" s="83"/>
      <c r="G1807" s="101"/>
      <c r="H1807" s="102">
        <f>IFERROR(_xlfn.XLOOKUP($G1807,通讯通路门店!$S$4:$S$993933,通讯通路门店!$R$4:$R$993933,0,0),"")</f>
        <v>0</v>
      </c>
      <c r="I1807" s="83"/>
      <c r="J1807" s="83"/>
      <c r="K1807" s="83"/>
      <c r="L1807" s="83"/>
      <c r="M1807" s="83"/>
      <c r="N1807" s="83"/>
      <c r="O1807" s="83"/>
      <c r="P1807" s="83"/>
      <c r="Q1807" s="83"/>
      <c r="R1807" s="83"/>
      <c r="S1807" s="83"/>
      <c r="T1807" s="83"/>
      <c r="U1807" s="99">
        <f>COUNTIF(通讯通路门店!$S:$S,$G1807)</f>
        <v>0</v>
      </c>
      <c r="V1807" s="99">
        <f>COUNTIFS(通讯通路门店!$S:$S,$G1807,通讯通路门店!$J:$J,"综合卖场")</f>
        <v>0</v>
      </c>
      <c r="W1807" s="99">
        <f>SUMIFS(通讯通路门店!$AJ:$AJ,通讯通路门店!$S:$S,通讯客户沙盘!$G1807)</f>
        <v>0</v>
      </c>
      <c r="X1807" s="99">
        <f t="shared" si="140"/>
        <v>0</v>
      </c>
      <c r="Y1807" s="99">
        <f>COUNTIFS(通讯通路门店!$S:$S,$G1807,通讯通路门店!$J:$J,"荣耀体验店")+COUNTIFS(通讯通路门店!$S:$S,$G1807,通讯通路门店!$J:$J,"荣耀授权专卖店")</f>
        <v>0</v>
      </c>
      <c r="Z1807" s="99">
        <f>COUNTIFS(通讯通路门店!$S:$S,$G1807,通讯通路门店!$J:$J,"VIVO体验店")</f>
        <v>0</v>
      </c>
      <c r="AA1807" s="99">
        <f>COUNTIFS(通讯通路门店!$S:$S,$G1807,通讯通路门店!$J:$J,"OPPO体验店")</f>
        <v>0</v>
      </c>
      <c r="AB1807" s="99">
        <f>COUNTIFS(通讯通路门店!$S:$S,$G1807,通讯通路门店!$J:$J,"华为授权体验店")+COUNTIFS(通讯通路门店!$S:$S,$G1807,通讯通路门店!$J:$J,"华为堡垒店")</f>
        <v>0</v>
      </c>
      <c r="AC1807" s="99">
        <f>COUNTIFS(通讯通路门店!$S:$S,$G1807,通讯通路门店!$J:$J,"小米体验店")</f>
        <v>0</v>
      </c>
      <c r="AD1807" s="99">
        <f>COUNTIFS(通讯通路门店!$S:$S,$G1807,通讯通路门店!$J:$J,"苹果体验店")</f>
        <v>0</v>
      </c>
      <c r="AE1807" s="99">
        <f>COUNTIFS(通讯通路门店!$S:$S,$G1807,通讯通路门店!$J:$J,"其他品牌专卖店")</f>
        <v>0</v>
      </c>
      <c r="AF1807" s="99">
        <f>SUMIFS(通讯通路门店!$BI:$BI,通讯通路门店!$S:$S,$G1807)</f>
        <v>0</v>
      </c>
      <c r="AG1807" s="99">
        <f>SUMIFS(通讯通路门店!$BH:$BH,通讯通路门店!$S:$S,$G1807)</f>
        <v>0</v>
      </c>
      <c r="AH1807" s="99">
        <f t="shared" si="141"/>
        <v>0</v>
      </c>
      <c r="AI1807" s="99">
        <f>SUMIFS(通讯通路门店!$BB:$BB,通讯通路门店!$S:$S,$G1807)</f>
        <v>0</v>
      </c>
      <c r="AJ1807" s="99">
        <f>SUMIFS(通讯通路门店!$BE:$BE,通讯通路门店!$S:$S,$G1807)</f>
        <v>0</v>
      </c>
      <c r="AK1807" s="99">
        <f>SUMIFS(通讯通路门店!$BG:$BG,通讯通路门店!$S:$S,$G1807)</f>
        <v>0</v>
      </c>
      <c r="AL1807" s="99">
        <f>SUMIFS(通讯通路门店!$BC:$BC,通讯通路门店!$S:$S,$G1807)</f>
        <v>0</v>
      </c>
      <c r="AM1807" s="99">
        <f>SUMIFS(通讯通路门店!$BD:$BD,通讯通路门店!$S:$S,$G1807)</f>
        <v>0</v>
      </c>
      <c r="AN1807" s="99">
        <f>SUMIFS(通讯通路门店!$BF:$BF,通讯通路门店!$S:$S,$G1807)</f>
        <v>0</v>
      </c>
      <c r="AO1807" s="99">
        <f t="shared" si="142"/>
        <v>0</v>
      </c>
      <c r="AP1807" s="99">
        <f>SUMIFS(通讯通路门店!$K:$K,通讯通路门店!$S:$S,$G1807)</f>
        <v>0</v>
      </c>
      <c r="AQ1807" s="83"/>
      <c r="AR1807" s="99">
        <f>SUMIFS(通讯通路门店!$T:$T,通讯通路门店!$S:$S,$G1807)</f>
        <v>0</v>
      </c>
      <c r="AS1807" s="99">
        <f>SUMIFS(通讯通路门店!$U:$U,通讯通路门店!$S:$S,$G1807)</f>
        <v>0</v>
      </c>
      <c r="AT1807" s="99">
        <f>SUMIFS(通讯通路门店!$V:$V,通讯通路门店!$S:$S,$G1807)</f>
        <v>0</v>
      </c>
      <c r="AU1807" s="99">
        <f>SUMIFS(通讯通路门店!$W:$W,通讯通路门店!$S:$S,$G1807)</f>
        <v>0</v>
      </c>
      <c r="AV1807" s="99">
        <f>SUMIFS(通讯通路门店!$Z:$Z,通讯通路门店!$S:$S,$G1807)</f>
        <v>0</v>
      </c>
      <c r="AW1807" s="99">
        <f>SUMIFS(通讯通路门店!$AB:$AB,通讯通路门店!$S:$S,$G1807)</f>
        <v>0</v>
      </c>
      <c r="AX1807" s="99">
        <f>SUMIFS(通讯通路门店!$X:$X,通讯通路门店!$S:$S,$G1807)</f>
        <v>0</v>
      </c>
      <c r="AY1807" s="99">
        <f>SUMIFS(通讯通路门店!$Y:$Y,通讯通路门店!$S:$S,$G1807)</f>
        <v>0</v>
      </c>
      <c r="AZ1807" s="99">
        <f>SUMIFS(通讯通路门店!$AA:$AA,通讯通路门店!$S:$S,$G1807)</f>
        <v>0</v>
      </c>
      <c r="BA1807" s="99">
        <f t="shared" si="143"/>
        <v>0</v>
      </c>
      <c r="BB1807" s="99">
        <f t="shared" si="144"/>
        <v>0</v>
      </c>
      <c r="BC1807" s="99">
        <f>SUMIFS(通讯通路门店!$W:$W,通讯通路门店!$S:$S,$G1807,通讯通路门店!$J:$J,"荣耀体验店")+SUMIFS(通讯通路门店!$W:$W,通讯通路门店!$S:$S,$G1807,通讯通路门店!$J:$J,"荣耀授权专卖店")</f>
        <v>0</v>
      </c>
      <c r="BD1807" s="99">
        <f>SUMIFS(通讯通路门店!$Z:$Z,通讯通路门店!$S:$S,$G1807,通讯通路门店!$J:$J,"VIVO体验店")</f>
        <v>0</v>
      </c>
      <c r="BE1807" s="99">
        <f>SUMIFS(通讯通路门店!$AB:$AB,通讯通路门店!$S:$S,$G1807,通讯通路门店!$J:$J,"OPPO体验店")</f>
        <v>0</v>
      </c>
      <c r="BF1807" s="99">
        <f>SUMIFS(通讯通路门店!$X:$X,通讯通路门店!$S:$S,$G1807,通讯通路门店!$J:$J,"华为授权体验店")+SUMIFS(通讯通路门店!$AA:$AA,通讯通路门店!$S:$S,$G1807,通讯通路门店!$J:$J,"华为堡垒店")</f>
        <v>0</v>
      </c>
      <c r="BG1807" s="99">
        <f>SUMIFS(通讯通路门店!$Y:$Y,通讯通路门店!$S:$S,$G1807,通讯通路门店!$J:$J,"小米体验店")</f>
        <v>0</v>
      </c>
      <c r="BH1807" s="99">
        <f>SUMIFS(通讯通路门店!$AA:$AA,通讯通路门店!$S:$S,$G1807,通讯通路门店!$J:$J,"苹果体验店")</f>
        <v>0</v>
      </c>
      <c r="BI1807" s="99">
        <f>SUMIFS(通讯通路门店!$K:$K,通讯通路门店!$S:$S,$G1807,通讯通路门店!$J:$J,"其他品牌专卖店")</f>
        <v>0</v>
      </c>
      <c r="BJ1807" s="99">
        <f>SUMIFS(通讯通路门店!$AC:$AC,通讯通路门店!$S:$S,$G1807)</f>
        <v>0</v>
      </c>
      <c r="BK1807" s="99">
        <f>SUMIFS(通讯通路门店!$AD:$AD,通讯通路门店!$S:$S,$G1807)</f>
        <v>0</v>
      </c>
      <c r="BL1807" s="99">
        <f>SUMIFS(通讯通路门店!$AE:$AE,通讯通路门店!$S:$S,$G1807)</f>
        <v>0</v>
      </c>
      <c r="BM1807" s="99">
        <f>SUMIFS(通讯通路门店!$AF:$AF,通讯通路门店!$S:$S,$G1807)</f>
        <v>0</v>
      </c>
      <c r="BN1807" s="99">
        <f>SUMIFS(通讯通路门店!$AG:$AG,通讯通路门店!$S:$S,$G1807)</f>
        <v>0</v>
      </c>
      <c r="BO1807" s="99">
        <f>SUMIFS(通讯通路门店!$AH:$AH,通讯通路门店!$S:$S,$G1807)</f>
        <v>0</v>
      </c>
      <c r="BP1807" s="99">
        <f>SUMIFS(通讯通路门店!$AI:$AI,通讯通路门店!$S:$S,$G1807)</f>
        <v>0</v>
      </c>
      <c r="BQ1807" s="83"/>
    </row>
    <row r="1808" spans="1:69">
      <c r="A1808" s="99" t="str">
        <f>IFERROR(_xlfn.XLOOKUP($G1808,通讯通路门店!$S$4:$S$993933,通讯通路门店!$A$4:$A$993933,0,0),"")</f>
        <v>海南省</v>
      </c>
      <c r="B1808" s="99" t="str">
        <f>IFERROR(_xlfn.XLOOKUP($G1808,通讯通路门店!$S$4:$S$993933,通讯通路门店!$B$4:$B$993933,0,0),"")</f>
        <v>昌江黎族自治县</v>
      </c>
      <c r="C1808" s="99" t="str">
        <f>IFERROR(_xlfn.XLOOKUP($G1808,通讯通路门店!$S$4:$S$993933,通讯通路门店!$C$4:$C$993933,0,0),"")</f>
        <v>昌江黎族自治县</v>
      </c>
      <c r="D1808" s="99" t="str">
        <f>IFERROR(_xlfn.XLOOKUP($G1808,通讯通路门店!$S$4:$S$993933,通讯通路门店!$D$4:$D$993933,0,0),"")</f>
        <v>叉河镇</v>
      </c>
      <c r="E1808" s="83"/>
      <c r="F1808" s="83"/>
      <c r="G1808" s="101"/>
      <c r="H1808" s="102">
        <f>IFERROR(_xlfn.XLOOKUP($G1808,通讯通路门店!$S$4:$S$993933,通讯通路门店!$R$4:$R$993933,0,0),"")</f>
        <v>0</v>
      </c>
      <c r="I1808" s="83"/>
      <c r="J1808" s="83"/>
      <c r="K1808" s="83"/>
      <c r="L1808" s="83"/>
      <c r="M1808" s="83"/>
      <c r="N1808" s="83"/>
      <c r="O1808" s="83"/>
      <c r="P1808" s="83"/>
      <c r="Q1808" s="83"/>
      <c r="R1808" s="83"/>
      <c r="S1808" s="83"/>
      <c r="T1808" s="83"/>
      <c r="U1808" s="99">
        <f>COUNTIF(通讯通路门店!$S:$S,$G1808)</f>
        <v>0</v>
      </c>
      <c r="V1808" s="99">
        <f>COUNTIFS(通讯通路门店!$S:$S,$G1808,通讯通路门店!$J:$J,"综合卖场")</f>
        <v>0</v>
      </c>
      <c r="W1808" s="99">
        <f>SUMIFS(通讯通路门店!$AJ:$AJ,通讯通路门店!$S:$S,通讯客户沙盘!$G1808)</f>
        <v>0</v>
      </c>
      <c r="X1808" s="99">
        <f t="shared" si="140"/>
        <v>0</v>
      </c>
      <c r="Y1808" s="99">
        <f>COUNTIFS(通讯通路门店!$S:$S,$G1808,通讯通路门店!$J:$J,"荣耀体验店")+COUNTIFS(通讯通路门店!$S:$S,$G1808,通讯通路门店!$J:$J,"荣耀授权专卖店")</f>
        <v>0</v>
      </c>
      <c r="Z1808" s="99">
        <f>COUNTIFS(通讯通路门店!$S:$S,$G1808,通讯通路门店!$J:$J,"VIVO体验店")</f>
        <v>0</v>
      </c>
      <c r="AA1808" s="99">
        <f>COUNTIFS(通讯通路门店!$S:$S,$G1808,通讯通路门店!$J:$J,"OPPO体验店")</f>
        <v>0</v>
      </c>
      <c r="AB1808" s="99">
        <f>COUNTIFS(通讯通路门店!$S:$S,$G1808,通讯通路门店!$J:$J,"华为授权体验店")+COUNTIFS(通讯通路门店!$S:$S,$G1808,通讯通路门店!$J:$J,"华为堡垒店")</f>
        <v>0</v>
      </c>
      <c r="AC1808" s="99">
        <f>COUNTIFS(通讯通路门店!$S:$S,$G1808,通讯通路门店!$J:$J,"小米体验店")</f>
        <v>0</v>
      </c>
      <c r="AD1808" s="99">
        <f>COUNTIFS(通讯通路门店!$S:$S,$G1808,通讯通路门店!$J:$J,"苹果体验店")</f>
        <v>0</v>
      </c>
      <c r="AE1808" s="99">
        <f>COUNTIFS(通讯通路门店!$S:$S,$G1808,通讯通路门店!$J:$J,"其他品牌专卖店")</f>
        <v>0</v>
      </c>
      <c r="AF1808" s="99">
        <f>SUMIFS(通讯通路门店!$BI:$BI,通讯通路门店!$S:$S,$G1808)</f>
        <v>0</v>
      </c>
      <c r="AG1808" s="99">
        <f>SUMIFS(通讯通路门店!$BH:$BH,通讯通路门店!$S:$S,$G1808)</f>
        <v>0</v>
      </c>
      <c r="AH1808" s="99">
        <f t="shared" si="141"/>
        <v>0</v>
      </c>
      <c r="AI1808" s="99">
        <f>SUMIFS(通讯通路门店!$BB:$BB,通讯通路门店!$S:$S,$G1808)</f>
        <v>0</v>
      </c>
      <c r="AJ1808" s="99">
        <f>SUMIFS(通讯通路门店!$BE:$BE,通讯通路门店!$S:$S,$G1808)</f>
        <v>0</v>
      </c>
      <c r="AK1808" s="99">
        <f>SUMIFS(通讯通路门店!$BG:$BG,通讯通路门店!$S:$S,$G1808)</f>
        <v>0</v>
      </c>
      <c r="AL1808" s="99">
        <f>SUMIFS(通讯通路门店!$BC:$BC,通讯通路门店!$S:$S,$G1808)</f>
        <v>0</v>
      </c>
      <c r="AM1808" s="99">
        <f>SUMIFS(通讯通路门店!$BD:$BD,通讯通路门店!$S:$S,$G1808)</f>
        <v>0</v>
      </c>
      <c r="AN1808" s="99">
        <f>SUMIFS(通讯通路门店!$BF:$BF,通讯通路门店!$S:$S,$G1808)</f>
        <v>0</v>
      </c>
      <c r="AO1808" s="99">
        <f t="shared" si="142"/>
        <v>0</v>
      </c>
      <c r="AP1808" s="99">
        <f>SUMIFS(通讯通路门店!$K:$K,通讯通路门店!$S:$S,$G1808)</f>
        <v>0</v>
      </c>
      <c r="AQ1808" s="83"/>
      <c r="AR1808" s="99">
        <f>SUMIFS(通讯通路门店!$T:$T,通讯通路门店!$S:$S,$G1808)</f>
        <v>0</v>
      </c>
      <c r="AS1808" s="99">
        <f>SUMIFS(通讯通路门店!$U:$U,通讯通路门店!$S:$S,$G1808)</f>
        <v>0</v>
      </c>
      <c r="AT1808" s="99">
        <f>SUMIFS(通讯通路门店!$V:$V,通讯通路门店!$S:$S,$G1808)</f>
        <v>0</v>
      </c>
      <c r="AU1808" s="99">
        <f>SUMIFS(通讯通路门店!$W:$W,通讯通路门店!$S:$S,$G1808)</f>
        <v>0</v>
      </c>
      <c r="AV1808" s="99">
        <f>SUMIFS(通讯通路门店!$Z:$Z,通讯通路门店!$S:$S,$G1808)</f>
        <v>0</v>
      </c>
      <c r="AW1808" s="99">
        <f>SUMIFS(通讯通路门店!$AB:$AB,通讯通路门店!$S:$S,$G1808)</f>
        <v>0</v>
      </c>
      <c r="AX1808" s="99">
        <f>SUMIFS(通讯通路门店!$X:$X,通讯通路门店!$S:$S,$G1808)</f>
        <v>0</v>
      </c>
      <c r="AY1808" s="99">
        <f>SUMIFS(通讯通路门店!$Y:$Y,通讯通路门店!$S:$S,$G1808)</f>
        <v>0</v>
      </c>
      <c r="AZ1808" s="99">
        <f>SUMIFS(通讯通路门店!$AA:$AA,通讯通路门店!$S:$S,$G1808)</f>
        <v>0</v>
      </c>
      <c r="BA1808" s="99">
        <f t="shared" si="143"/>
        <v>0</v>
      </c>
      <c r="BB1808" s="99">
        <f t="shared" si="144"/>
        <v>0</v>
      </c>
      <c r="BC1808" s="99">
        <f>SUMIFS(通讯通路门店!$W:$W,通讯通路门店!$S:$S,$G1808,通讯通路门店!$J:$J,"荣耀体验店")+SUMIFS(通讯通路门店!$W:$W,通讯通路门店!$S:$S,$G1808,通讯通路门店!$J:$J,"荣耀授权专卖店")</f>
        <v>0</v>
      </c>
      <c r="BD1808" s="99">
        <f>SUMIFS(通讯通路门店!$Z:$Z,通讯通路门店!$S:$S,$G1808,通讯通路门店!$J:$J,"VIVO体验店")</f>
        <v>0</v>
      </c>
      <c r="BE1808" s="99">
        <f>SUMIFS(通讯通路门店!$AB:$AB,通讯通路门店!$S:$S,$G1808,通讯通路门店!$J:$J,"OPPO体验店")</f>
        <v>0</v>
      </c>
      <c r="BF1808" s="99">
        <f>SUMIFS(通讯通路门店!$X:$X,通讯通路门店!$S:$S,$G1808,通讯通路门店!$J:$J,"华为授权体验店")+SUMIFS(通讯通路门店!$AA:$AA,通讯通路门店!$S:$S,$G1808,通讯通路门店!$J:$J,"华为堡垒店")</f>
        <v>0</v>
      </c>
      <c r="BG1808" s="99">
        <f>SUMIFS(通讯通路门店!$Y:$Y,通讯通路门店!$S:$S,$G1808,通讯通路门店!$J:$J,"小米体验店")</f>
        <v>0</v>
      </c>
      <c r="BH1808" s="99">
        <f>SUMIFS(通讯通路门店!$AA:$AA,通讯通路门店!$S:$S,$G1808,通讯通路门店!$J:$J,"苹果体验店")</f>
        <v>0</v>
      </c>
      <c r="BI1808" s="99">
        <f>SUMIFS(通讯通路门店!$K:$K,通讯通路门店!$S:$S,$G1808,通讯通路门店!$J:$J,"其他品牌专卖店")</f>
        <v>0</v>
      </c>
      <c r="BJ1808" s="99">
        <f>SUMIFS(通讯通路门店!$AC:$AC,通讯通路门店!$S:$S,$G1808)</f>
        <v>0</v>
      </c>
      <c r="BK1808" s="99">
        <f>SUMIFS(通讯通路门店!$AD:$AD,通讯通路门店!$S:$S,$G1808)</f>
        <v>0</v>
      </c>
      <c r="BL1808" s="99">
        <f>SUMIFS(通讯通路门店!$AE:$AE,通讯通路门店!$S:$S,$G1808)</f>
        <v>0</v>
      </c>
      <c r="BM1808" s="99">
        <f>SUMIFS(通讯通路门店!$AF:$AF,通讯通路门店!$S:$S,$G1808)</f>
        <v>0</v>
      </c>
      <c r="BN1808" s="99">
        <f>SUMIFS(通讯通路门店!$AG:$AG,通讯通路门店!$S:$S,$G1808)</f>
        <v>0</v>
      </c>
      <c r="BO1808" s="99">
        <f>SUMIFS(通讯通路门店!$AH:$AH,通讯通路门店!$S:$S,$G1808)</f>
        <v>0</v>
      </c>
      <c r="BP1808" s="99">
        <f>SUMIFS(通讯通路门店!$AI:$AI,通讯通路门店!$S:$S,$G1808)</f>
        <v>0</v>
      </c>
      <c r="BQ1808" s="83"/>
    </row>
    <row r="1809" spans="1:69">
      <c r="A1809" s="99" t="str">
        <f>IFERROR(_xlfn.XLOOKUP($G1809,通讯通路门店!$S$4:$S$993933,通讯通路门店!$A$4:$A$993933,0,0),"")</f>
        <v>海南省</v>
      </c>
      <c r="B1809" s="99" t="str">
        <f>IFERROR(_xlfn.XLOOKUP($G1809,通讯通路门店!$S$4:$S$993933,通讯通路门店!$B$4:$B$993933,0,0),"")</f>
        <v>昌江黎族自治县</v>
      </c>
      <c r="C1809" s="99" t="str">
        <f>IFERROR(_xlfn.XLOOKUP($G1809,通讯通路门店!$S$4:$S$993933,通讯通路门店!$C$4:$C$993933,0,0),"")</f>
        <v>昌江黎族自治县</v>
      </c>
      <c r="D1809" s="99" t="str">
        <f>IFERROR(_xlfn.XLOOKUP($G1809,通讯通路门店!$S$4:$S$993933,通讯通路门店!$D$4:$D$993933,0,0),"")</f>
        <v>叉河镇</v>
      </c>
      <c r="E1809" s="83"/>
      <c r="F1809" s="83"/>
      <c r="G1809" s="101"/>
      <c r="H1809" s="102">
        <f>IFERROR(_xlfn.XLOOKUP($G1809,通讯通路门店!$S$4:$S$993933,通讯通路门店!$R$4:$R$993933,0,0),"")</f>
        <v>0</v>
      </c>
      <c r="I1809" s="83"/>
      <c r="J1809" s="83"/>
      <c r="K1809" s="83"/>
      <c r="L1809" s="83"/>
      <c r="M1809" s="83"/>
      <c r="N1809" s="83"/>
      <c r="O1809" s="83"/>
      <c r="P1809" s="83"/>
      <c r="Q1809" s="83"/>
      <c r="R1809" s="83"/>
      <c r="S1809" s="83"/>
      <c r="T1809" s="83"/>
      <c r="U1809" s="99">
        <f>COUNTIF(通讯通路门店!$S:$S,$G1809)</f>
        <v>0</v>
      </c>
      <c r="V1809" s="99">
        <f>COUNTIFS(通讯通路门店!$S:$S,$G1809,通讯通路门店!$J:$J,"综合卖场")</f>
        <v>0</v>
      </c>
      <c r="W1809" s="99">
        <f>SUMIFS(通讯通路门店!$AJ:$AJ,通讯通路门店!$S:$S,通讯客户沙盘!$G1809)</f>
        <v>0</v>
      </c>
      <c r="X1809" s="99">
        <f t="shared" si="140"/>
        <v>0</v>
      </c>
      <c r="Y1809" s="99">
        <f>COUNTIFS(通讯通路门店!$S:$S,$G1809,通讯通路门店!$J:$J,"荣耀体验店")+COUNTIFS(通讯通路门店!$S:$S,$G1809,通讯通路门店!$J:$J,"荣耀授权专卖店")</f>
        <v>0</v>
      </c>
      <c r="Z1809" s="99">
        <f>COUNTIFS(通讯通路门店!$S:$S,$G1809,通讯通路门店!$J:$J,"VIVO体验店")</f>
        <v>0</v>
      </c>
      <c r="AA1809" s="99">
        <f>COUNTIFS(通讯通路门店!$S:$S,$G1809,通讯通路门店!$J:$J,"OPPO体验店")</f>
        <v>0</v>
      </c>
      <c r="AB1809" s="99">
        <f>COUNTIFS(通讯通路门店!$S:$S,$G1809,通讯通路门店!$J:$J,"华为授权体验店")+COUNTIFS(通讯通路门店!$S:$S,$G1809,通讯通路门店!$J:$J,"华为堡垒店")</f>
        <v>0</v>
      </c>
      <c r="AC1809" s="99">
        <f>COUNTIFS(通讯通路门店!$S:$S,$G1809,通讯通路门店!$J:$J,"小米体验店")</f>
        <v>0</v>
      </c>
      <c r="AD1809" s="99">
        <f>COUNTIFS(通讯通路门店!$S:$S,$G1809,通讯通路门店!$J:$J,"苹果体验店")</f>
        <v>0</v>
      </c>
      <c r="AE1809" s="99">
        <f>COUNTIFS(通讯通路门店!$S:$S,$G1809,通讯通路门店!$J:$J,"其他品牌专卖店")</f>
        <v>0</v>
      </c>
      <c r="AF1809" s="99">
        <f>SUMIFS(通讯通路门店!$BI:$BI,通讯通路门店!$S:$S,$G1809)</f>
        <v>0</v>
      </c>
      <c r="AG1809" s="99">
        <f>SUMIFS(通讯通路门店!$BH:$BH,通讯通路门店!$S:$S,$G1809)</f>
        <v>0</v>
      </c>
      <c r="AH1809" s="99">
        <f t="shared" si="141"/>
        <v>0</v>
      </c>
      <c r="AI1809" s="99">
        <f>SUMIFS(通讯通路门店!$BB:$BB,通讯通路门店!$S:$S,$G1809)</f>
        <v>0</v>
      </c>
      <c r="AJ1809" s="99">
        <f>SUMIFS(通讯通路门店!$BE:$BE,通讯通路门店!$S:$S,$G1809)</f>
        <v>0</v>
      </c>
      <c r="AK1809" s="99">
        <f>SUMIFS(通讯通路门店!$BG:$BG,通讯通路门店!$S:$S,$G1809)</f>
        <v>0</v>
      </c>
      <c r="AL1809" s="99">
        <f>SUMIFS(通讯通路门店!$BC:$BC,通讯通路门店!$S:$S,$G1809)</f>
        <v>0</v>
      </c>
      <c r="AM1809" s="99">
        <f>SUMIFS(通讯通路门店!$BD:$BD,通讯通路门店!$S:$S,$G1809)</f>
        <v>0</v>
      </c>
      <c r="AN1809" s="99">
        <f>SUMIFS(通讯通路门店!$BF:$BF,通讯通路门店!$S:$S,$G1809)</f>
        <v>0</v>
      </c>
      <c r="AO1809" s="99">
        <f t="shared" si="142"/>
        <v>0</v>
      </c>
      <c r="AP1809" s="99">
        <f>SUMIFS(通讯通路门店!$K:$K,通讯通路门店!$S:$S,$G1809)</f>
        <v>0</v>
      </c>
      <c r="AQ1809" s="83"/>
      <c r="AR1809" s="99">
        <f>SUMIFS(通讯通路门店!$T:$T,通讯通路门店!$S:$S,$G1809)</f>
        <v>0</v>
      </c>
      <c r="AS1809" s="99">
        <f>SUMIFS(通讯通路门店!$U:$U,通讯通路门店!$S:$S,$G1809)</f>
        <v>0</v>
      </c>
      <c r="AT1809" s="99">
        <f>SUMIFS(通讯通路门店!$V:$V,通讯通路门店!$S:$S,$G1809)</f>
        <v>0</v>
      </c>
      <c r="AU1809" s="99">
        <f>SUMIFS(通讯通路门店!$W:$W,通讯通路门店!$S:$S,$G1809)</f>
        <v>0</v>
      </c>
      <c r="AV1809" s="99">
        <f>SUMIFS(通讯通路门店!$Z:$Z,通讯通路门店!$S:$S,$G1809)</f>
        <v>0</v>
      </c>
      <c r="AW1809" s="99">
        <f>SUMIFS(通讯通路门店!$AB:$AB,通讯通路门店!$S:$S,$G1809)</f>
        <v>0</v>
      </c>
      <c r="AX1809" s="99">
        <f>SUMIFS(通讯通路门店!$X:$X,通讯通路门店!$S:$S,$G1809)</f>
        <v>0</v>
      </c>
      <c r="AY1809" s="99">
        <f>SUMIFS(通讯通路门店!$Y:$Y,通讯通路门店!$S:$S,$G1809)</f>
        <v>0</v>
      </c>
      <c r="AZ1809" s="99">
        <f>SUMIFS(通讯通路门店!$AA:$AA,通讯通路门店!$S:$S,$G1809)</f>
        <v>0</v>
      </c>
      <c r="BA1809" s="99">
        <f t="shared" si="143"/>
        <v>0</v>
      </c>
      <c r="BB1809" s="99">
        <f t="shared" si="144"/>
        <v>0</v>
      </c>
      <c r="BC1809" s="99">
        <f>SUMIFS(通讯通路门店!$W:$W,通讯通路门店!$S:$S,$G1809,通讯通路门店!$J:$J,"荣耀体验店")+SUMIFS(通讯通路门店!$W:$W,通讯通路门店!$S:$S,$G1809,通讯通路门店!$J:$J,"荣耀授权专卖店")</f>
        <v>0</v>
      </c>
      <c r="BD1809" s="99">
        <f>SUMIFS(通讯通路门店!$Z:$Z,通讯通路门店!$S:$S,$G1809,通讯通路门店!$J:$J,"VIVO体验店")</f>
        <v>0</v>
      </c>
      <c r="BE1809" s="99">
        <f>SUMIFS(通讯通路门店!$AB:$AB,通讯通路门店!$S:$S,$G1809,通讯通路门店!$J:$J,"OPPO体验店")</f>
        <v>0</v>
      </c>
      <c r="BF1809" s="99">
        <f>SUMIFS(通讯通路门店!$X:$X,通讯通路门店!$S:$S,$G1809,通讯通路门店!$J:$J,"华为授权体验店")+SUMIFS(通讯通路门店!$AA:$AA,通讯通路门店!$S:$S,$G1809,通讯通路门店!$J:$J,"华为堡垒店")</f>
        <v>0</v>
      </c>
      <c r="BG1809" s="99">
        <f>SUMIFS(通讯通路门店!$Y:$Y,通讯通路门店!$S:$S,$G1809,通讯通路门店!$J:$J,"小米体验店")</f>
        <v>0</v>
      </c>
      <c r="BH1809" s="99">
        <f>SUMIFS(通讯通路门店!$AA:$AA,通讯通路门店!$S:$S,$G1809,通讯通路门店!$J:$J,"苹果体验店")</f>
        <v>0</v>
      </c>
      <c r="BI1809" s="99">
        <f>SUMIFS(通讯通路门店!$K:$K,通讯通路门店!$S:$S,$G1809,通讯通路门店!$J:$J,"其他品牌专卖店")</f>
        <v>0</v>
      </c>
      <c r="BJ1809" s="99">
        <f>SUMIFS(通讯通路门店!$AC:$AC,通讯通路门店!$S:$S,$G1809)</f>
        <v>0</v>
      </c>
      <c r="BK1809" s="99">
        <f>SUMIFS(通讯通路门店!$AD:$AD,通讯通路门店!$S:$S,$G1809)</f>
        <v>0</v>
      </c>
      <c r="BL1809" s="99">
        <f>SUMIFS(通讯通路门店!$AE:$AE,通讯通路门店!$S:$S,$G1809)</f>
        <v>0</v>
      </c>
      <c r="BM1809" s="99">
        <f>SUMIFS(通讯通路门店!$AF:$AF,通讯通路门店!$S:$S,$G1809)</f>
        <v>0</v>
      </c>
      <c r="BN1809" s="99">
        <f>SUMIFS(通讯通路门店!$AG:$AG,通讯通路门店!$S:$S,$G1809)</f>
        <v>0</v>
      </c>
      <c r="BO1809" s="99">
        <f>SUMIFS(通讯通路门店!$AH:$AH,通讯通路门店!$S:$S,$G1809)</f>
        <v>0</v>
      </c>
      <c r="BP1809" s="99">
        <f>SUMIFS(通讯通路门店!$AI:$AI,通讯通路门店!$S:$S,$G1809)</f>
        <v>0</v>
      </c>
      <c r="BQ1809" s="83"/>
    </row>
    <row r="1810" spans="1:69">
      <c r="A1810" s="99" t="str">
        <f>IFERROR(_xlfn.XLOOKUP($G1810,通讯通路门店!$S$4:$S$993933,通讯通路门店!$A$4:$A$993933,0,0),"")</f>
        <v>海南省</v>
      </c>
      <c r="B1810" s="99" t="str">
        <f>IFERROR(_xlfn.XLOOKUP($G1810,通讯通路门店!$S$4:$S$993933,通讯通路门店!$B$4:$B$993933,0,0),"")</f>
        <v>昌江黎族自治县</v>
      </c>
      <c r="C1810" s="99" t="str">
        <f>IFERROR(_xlfn.XLOOKUP($G1810,通讯通路门店!$S$4:$S$993933,通讯通路门店!$C$4:$C$993933,0,0),"")</f>
        <v>昌江黎族自治县</v>
      </c>
      <c r="D1810" s="99" t="str">
        <f>IFERROR(_xlfn.XLOOKUP($G1810,通讯通路门店!$S$4:$S$993933,通讯通路门店!$D$4:$D$993933,0,0),"")</f>
        <v>叉河镇</v>
      </c>
      <c r="E1810" s="83"/>
      <c r="F1810" s="83"/>
      <c r="G1810" s="101"/>
      <c r="H1810" s="102">
        <f>IFERROR(_xlfn.XLOOKUP($G1810,通讯通路门店!$S$4:$S$993933,通讯通路门店!$R$4:$R$993933,0,0),"")</f>
        <v>0</v>
      </c>
      <c r="I1810" s="83"/>
      <c r="J1810" s="83"/>
      <c r="K1810" s="83"/>
      <c r="L1810" s="83"/>
      <c r="M1810" s="83"/>
      <c r="N1810" s="83"/>
      <c r="O1810" s="83"/>
      <c r="P1810" s="83"/>
      <c r="Q1810" s="83"/>
      <c r="R1810" s="83"/>
      <c r="S1810" s="83"/>
      <c r="T1810" s="83"/>
      <c r="U1810" s="99">
        <f>COUNTIF(通讯通路门店!$S:$S,$G1810)</f>
        <v>0</v>
      </c>
      <c r="V1810" s="99">
        <f>COUNTIFS(通讯通路门店!$S:$S,$G1810,通讯通路门店!$J:$J,"综合卖场")</f>
        <v>0</v>
      </c>
      <c r="W1810" s="99">
        <f>SUMIFS(通讯通路门店!$AJ:$AJ,通讯通路门店!$S:$S,通讯客户沙盘!$G1810)</f>
        <v>0</v>
      </c>
      <c r="X1810" s="99">
        <f t="shared" si="140"/>
        <v>0</v>
      </c>
      <c r="Y1810" s="99">
        <f>COUNTIFS(通讯通路门店!$S:$S,$G1810,通讯通路门店!$J:$J,"荣耀体验店")+COUNTIFS(通讯通路门店!$S:$S,$G1810,通讯通路门店!$J:$J,"荣耀授权专卖店")</f>
        <v>0</v>
      </c>
      <c r="Z1810" s="99">
        <f>COUNTIFS(通讯通路门店!$S:$S,$G1810,通讯通路门店!$J:$J,"VIVO体验店")</f>
        <v>0</v>
      </c>
      <c r="AA1810" s="99">
        <f>COUNTIFS(通讯通路门店!$S:$S,$G1810,通讯通路门店!$J:$J,"OPPO体验店")</f>
        <v>0</v>
      </c>
      <c r="AB1810" s="99">
        <f>COUNTIFS(通讯通路门店!$S:$S,$G1810,通讯通路门店!$J:$J,"华为授权体验店")+COUNTIFS(通讯通路门店!$S:$S,$G1810,通讯通路门店!$J:$J,"华为堡垒店")</f>
        <v>0</v>
      </c>
      <c r="AC1810" s="99">
        <f>COUNTIFS(通讯通路门店!$S:$S,$G1810,通讯通路门店!$J:$J,"小米体验店")</f>
        <v>0</v>
      </c>
      <c r="AD1810" s="99">
        <f>COUNTIFS(通讯通路门店!$S:$S,$G1810,通讯通路门店!$J:$J,"苹果体验店")</f>
        <v>0</v>
      </c>
      <c r="AE1810" s="99">
        <f>COUNTIFS(通讯通路门店!$S:$S,$G1810,通讯通路门店!$J:$J,"其他品牌专卖店")</f>
        <v>0</v>
      </c>
      <c r="AF1810" s="99">
        <f>SUMIFS(通讯通路门店!$BI:$BI,通讯通路门店!$S:$S,$G1810)</f>
        <v>0</v>
      </c>
      <c r="AG1810" s="99">
        <f>SUMIFS(通讯通路门店!$BH:$BH,通讯通路门店!$S:$S,$G1810)</f>
        <v>0</v>
      </c>
      <c r="AH1810" s="99">
        <f t="shared" si="141"/>
        <v>0</v>
      </c>
      <c r="AI1810" s="99">
        <f>SUMIFS(通讯通路门店!$BB:$BB,通讯通路门店!$S:$S,$G1810)</f>
        <v>0</v>
      </c>
      <c r="AJ1810" s="99">
        <f>SUMIFS(通讯通路门店!$BE:$BE,通讯通路门店!$S:$S,$G1810)</f>
        <v>0</v>
      </c>
      <c r="AK1810" s="99">
        <f>SUMIFS(通讯通路门店!$BG:$BG,通讯通路门店!$S:$S,$G1810)</f>
        <v>0</v>
      </c>
      <c r="AL1810" s="99">
        <f>SUMIFS(通讯通路门店!$BC:$BC,通讯通路门店!$S:$S,$G1810)</f>
        <v>0</v>
      </c>
      <c r="AM1810" s="99">
        <f>SUMIFS(通讯通路门店!$BD:$BD,通讯通路门店!$S:$S,$G1810)</f>
        <v>0</v>
      </c>
      <c r="AN1810" s="99">
        <f>SUMIFS(通讯通路门店!$BF:$BF,通讯通路门店!$S:$S,$G1810)</f>
        <v>0</v>
      </c>
      <c r="AO1810" s="99">
        <f t="shared" si="142"/>
        <v>0</v>
      </c>
      <c r="AP1810" s="99">
        <f>SUMIFS(通讯通路门店!$K:$K,通讯通路门店!$S:$S,$G1810)</f>
        <v>0</v>
      </c>
      <c r="AQ1810" s="83"/>
      <c r="AR1810" s="99">
        <f>SUMIFS(通讯通路门店!$T:$T,通讯通路门店!$S:$S,$G1810)</f>
        <v>0</v>
      </c>
      <c r="AS1810" s="99">
        <f>SUMIFS(通讯通路门店!$U:$U,通讯通路门店!$S:$S,$G1810)</f>
        <v>0</v>
      </c>
      <c r="AT1810" s="99">
        <f>SUMIFS(通讯通路门店!$V:$V,通讯通路门店!$S:$S,$G1810)</f>
        <v>0</v>
      </c>
      <c r="AU1810" s="99">
        <f>SUMIFS(通讯通路门店!$W:$W,通讯通路门店!$S:$S,$G1810)</f>
        <v>0</v>
      </c>
      <c r="AV1810" s="99">
        <f>SUMIFS(通讯通路门店!$Z:$Z,通讯通路门店!$S:$S,$G1810)</f>
        <v>0</v>
      </c>
      <c r="AW1810" s="99">
        <f>SUMIFS(通讯通路门店!$AB:$AB,通讯通路门店!$S:$S,$G1810)</f>
        <v>0</v>
      </c>
      <c r="AX1810" s="99">
        <f>SUMIFS(通讯通路门店!$X:$X,通讯通路门店!$S:$S,$G1810)</f>
        <v>0</v>
      </c>
      <c r="AY1810" s="99">
        <f>SUMIFS(通讯通路门店!$Y:$Y,通讯通路门店!$S:$S,$G1810)</f>
        <v>0</v>
      </c>
      <c r="AZ1810" s="99">
        <f>SUMIFS(通讯通路门店!$AA:$AA,通讯通路门店!$S:$S,$G1810)</f>
        <v>0</v>
      </c>
      <c r="BA1810" s="99">
        <f t="shared" si="143"/>
        <v>0</v>
      </c>
      <c r="BB1810" s="99">
        <f t="shared" si="144"/>
        <v>0</v>
      </c>
      <c r="BC1810" s="99">
        <f>SUMIFS(通讯通路门店!$W:$W,通讯通路门店!$S:$S,$G1810,通讯通路门店!$J:$J,"荣耀体验店")+SUMIFS(通讯通路门店!$W:$W,通讯通路门店!$S:$S,$G1810,通讯通路门店!$J:$J,"荣耀授权专卖店")</f>
        <v>0</v>
      </c>
      <c r="BD1810" s="99">
        <f>SUMIFS(通讯通路门店!$Z:$Z,通讯通路门店!$S:$S,$G1810,通讯通路门店!$J:$J,"VIVO体验店")</f>
        <v>0</v>
      </c>
      <c r="BE1810" s="99">
        <f>SUMIFS(通讯通路门店!$AB:$AB,通讯通路门店!$S:$S,$G1810,通讯通路门店!$J:$J,"OPPO体验店")</f>
        <v>0</v>
      </c>
      <c r="BF1810" s="99">
        <f>SUMIFS(通讯通路门店!$X:$X,通讯通路门店!$S:$S,$G1810,通讯通路门店!$J:$J,"华为授权体验店")+SUMIFS(通讯通路门店!$AA:$AA,通讯通路门店!$S:$S,$G1810,通讯通路门店!$J:$J,"华为堡垒店")</f>
        <v>0</v>
      </c>
      <c r="BG1810" s="99">
        <f>SUMIFS(通讯通路门店!$Y:$Y,通讯通路门店!$S:$S,$G1810,通讯通路门店!$J:$J,"小米体验店")</f>
        <v>0</v>
      </c>
      <c r="BH1810" s="99">
        <f>SUMIFS(通讯通路门店!$AA:$AA,通讯通路门店!$S:$S,$G1810,通讯通路门店!$J:$J,"苹果体验店")</f>
        <v>0</v>
      </c>
      <c r="BI1810" s="99">
        <f>SUMIFS(通讯通路门店!$K:$K,通讯通路门店!$S:$S,$G1810,通讯通路门店!$J:$J,"其他品牌专卖店")</f>
        <v>0</v>
      </c>
      <c r="BJ1810" s="99">
        <f>SUMIFS(通讯通路门店!$AC:$AC,通讯通路门店!$S:$S,$G1810)</f>
        <v>0</v>
      </c>
      <c r="BK1810" s="99">
        <f>SUMIFS(通讯通路门店!$AD:$AD,通讯通路门店!$S:$S,$G1810)</f>
        <v>0</v>
      </c>
      <c r="BL1810" s="99">
        <f>SUMIFS(通讯通路门店!$AE:$AE,通讯通路门店!$S:$S,$G1810)</f>
        <v>0</v>
      </c>
      <c r="BM1810" s="99">
        <f>SUMIFS(通讯通路门店!$AF:$AF,通讯通路门店!$S:$S,$G1810)</f>
        <v>0</v>
      </c>
      <c r="BN1810" s="99">
        <f>SUMIFS(通讯通路门店!$AG:$AG,通讯通路门店!$S:$S,$G1810)</f>
        <v>0</v>
      </c>
      <c r="BO1810" s="99">
        <f>SUMIFS(通讯通路门店!$AH:$AH,通讯通路门店!$S:$S,$G1810)</f>
        <v>0</v>
      </c>
      <c r="BP1810" s="99">
        <f>SUMIFS(通讯通路门店!$AI:$AI,通讯通路门店!$S:$S,$G1810)</f>
        <v>0</v>
      </c>
      <c r="BQ1810" s="83"/>
    </row>
    <row r="1811" spans="1:69">
      <c r="A1811" s="99" t="str">
        <f>IFERROR(_xlfn.XLOOKUP($G1811,通讯通路门店!$S$4:$S$993933,通讯通路门店!$A$4:$A$993933,0,0),"")</f>
        <v>海南省</v>
      </c>
      <c r="B1811" s="99" t="str">
        <f>IFERROR(_xlfn.XLOOKUP($G1811,通讯通路门店!$S$4:$S$993933,通讯通路门店!$B$4:$B$993933,0,0),"")</f>
        <v>昌江黎族自治县</v>
      </c>
      <c r="C1811" s="99" t="str">
        <f>IFERROR(_xlfn.XLOOKUP($G1811,通讯通路门店!$S$4:$S$993933,通讯通路门店!$C$4:$C$993933,0,0),"")</f>
        <v>昌江黎族自治县</v>
      </c>
      <c r="D1811" s="99" t="str">
        <f>IFERROR(_xlfn.XLOOKUP($G1811,通讯通路门店!$S$4:$S$993933,通讯通路门店!$D$4:$D$993933,0,0),"")</f>
        <v>叉河镇</v>
      </c>
      <c r="E1811" s="83"/>
      <c r="F1811" s="83"/>
      <c r="G1811" s="101"/>
      <c r="H1811" s="102">
        <f>IFERROR(_xlfn.XLOOKUP($G1811,通讯通路门店!$S$4:$S$993933,通讯通路门店!$R$4:$R$993933,0,0),"")</f>
        <v>0</v>
      </c>
      <c r="I1811" s="83"/>
      <c r="J1811" s="83"/>
      <c r="K1811" s="83"/>
      <c r="L1811" s="83"/>
      <c r="M1811" s="83"/>
      <c r="N1811" s="83"/>
      <c r="O1811" s="83"/>
      <c r="P1811" s="83"/>
      <c r="Q1811" s="83"/>
      <c r="R1811" s="83"/>
      <c r="S1811" s="83"/>
      <c r="T1811" s="83"/>
      <c r="U1811" s="99">
        <f>COUNTIF(通讯通路门店!$S:$S,$G1811)</f>
        <v>0</v>
      </c>
      <c r="V1811" s="99">
        <f>COUNTIFS(通讯通路门店!$S:$S,$G1811,通讯通路门店!$J:$J,"综合卖场")</f>
        <v>0</v>
      </c>
      <c r="W1811" s="99">
        <f>SUMIFS(通讯通路门店!$AJ:$AJ,通讯通路门店!$S:$S,通讯客户沙盘!$G1811)</f>
        <v>0</v>
      </c>
      <c r="X1811" s="99">
        <f t="shared" si="140"/>
        <v>0</v>
      </c>
      <c r="Y1811" s="99">
        <f>COUNTIFS(通讯通路门店!$S:$S,$G1811,通讯通路门店!$J:$J,"荣耀体验店")+COUNTIFS(通讯通路门店!$S:$S,$G1811,通讯通路门店!$J:$J,"荣耀授权专卖店")</f>
        <v>0</v>
      </c>
      <c r="Z1811" s="99">
        <f>COUNTIFS(通讯通路门店!$S:$S,$G1811,通讯通路门店!$J:$J,"VIVO体验店")</f>
        <v>0</v>
      </c>
      <c r="AA1811" s="99">
        <f>COUNTIFS(通讯通路门店!$S:$S,$G1811,通讯通路门店!$J:$J,"OPPO体验店")</f>
        <v>0</v>
      </c>
      <c r="AB1811" s="99">
        <f>COUNTIFS(通讯通路门店!$S:$S,$G1811,通讯通路门店!$J:$J,"华为授权体验店")+COUNTIFS(通讯通路门店!$S:$S,$G1811,通讯通路门店!$J:$J,"华为堡垒店")</f>
        <v>0</v>
      </c>
      <c r="AC1811" s="99">
        <f>COUNTIFS(通讯通路门店!$S:$S,$G1811,通讯通路门店!$J:$J,"小米体验店")</f>
        <v>0</v>
      </c>
      <c r="AD1811" s="99">
        <f>COUNTIFS(通讯通路门店!$S:$S,$G1811,通讯通路门店!$J:$J,"苹果体验店")</f>
        <v>0</v>
      </c>
      <c r="AE1811" s="99">
        <f>COUNTIFS(通讯通路门店!$S:$S,$G1811,通讯通路门店!$J:$J,"其他品牌专卖店")</f>
        <v>0</v>
      </c>
      <c r="AF1811" s="99">
        <f>SUMIFS(通讯通路门店!$BI:$BI,通讯通路门店!$S:$S,$G1811)</f>
        <v>0</v>
      </c>
      <c r="AG1811" s="99">
        <f>SUMIFS(通讯通路门店!$BH:$BH,通讯通路门店!$S:$S,$G1811)</f>
        <v>0</v>
      </c>
      <c r="AH1811" s="99">
        <f t="shared" si="141"/>
        <v>0</v>
      </c>
      <c r="AI1811" s="99">
        <f>SUMIFS(通讯通路门店!$BB:$BB,通讯通路门店!$S:$S,$G1811)</f>
        <v>0</v>
      </c>
      <c r="AJ1811" s="99">
        <f>SUMIFS(通讯通路门店!$BE:$BE,通讯通路门店!$S:$S,$G1811)</f>
        <v>0</v>
      </c>
      <c r="AK1811" s="99">
        <f>SUMIFS(通讯通路门店!$BG:$BG,通讯通路门店!$S:$S,$G1811)</f>
        <v>0</v>
      </c>
      <c r="AL1811" s="99">
        <f>SUMIFS(通讯通路门店!$BC:$BC,通讯通路门店!$S:$S,$G1811)</f>
        <v>0</v>
      </c>
      <c r="AM1811" s="99">
        <f>SUMIFS(通讯通路门店!$BD:$BD,通讯通路门店!$S:$S,$G1811)</f>
        <v>0</v>
      </c>
      <c r="AN1811" s="99">
        <f>SUMIFS(通讯通路门店!$BF:$BF,通讯通路门店!$S:$S,$G1811)</f>
        <v>0</v>
      </c>
      <c r="AO1811" s="99">
        <f t="shared" si="142"/>
        <v>0</v>
      </c>
      <c r="AP1811" s="99">
        <f>SUMIFS(通讯通路门店!$K:$K,通讯通路门店!$S:$S,$G1811)</f>
        <v>0</v>
      </c>
      <c r="AQ1811" s="83"/>
      <c r="AR1811" s="99">
        <f>SUMIFS(通讯通路门店!$T:$T,通讯通路门店!$S:$S,$G1811)</f>
        <v>0</v>
      </c>
      <c r="AS1811" s="99">
        <f>SUMIFS(通讯通路门店!$U:$U,通讯通路门店!$S:$S,$G1811)</f>
        <v>0</v>
      </c>
      <c r="AT1811" s="99">
        <f>SUMIFS(通讯通路门店!$V:$V,通讯通路门店!$S:$S,$G1811)</f>
        <v>0</v>
      </c>
      <c r="AU1811" s="99">
        <f>SUMIFS(通讯通路门店!$W:$W,通讯通路门店!$S:$S,$G1811)</f>
        <v>0</v>
      </c>
      <c r="AV1811" s="99">
        <f>SUMIFS(通讯通路门店!$Z:$Z,通讯通路门店!$S:$S,$G1811)</f>
        <v>0</v>
      </c>
      <c r="AW1811" s="99">
        <f>SUMIFS(通讯通路门店!$AB:$AB,通讯通路门店!$S:$S,$G1811)</f>
        <v>0</v>
      </c>
      <c r="AX1811" s="99">
        <f>SUMIFS(通讯通路门店!$X:$X,通讯通路门店!$S:$S,$G1811)</f>
        <v>0</v>
      </c>
      <c r="AY1811" s="99">
        <f>SUMIFS(通讯通路门店!$Y:$Y,通讯通路门店!$S:$S,$G1811)</f>
        <v>0</v>
      </c>
      <c r="AZ1811" s="99">
        <f>SUMIFS(通讯通路门店!$AA:$AA,通讯通路门店!$S:$S,$G1811)</f>
        <v>0</v>
      </c>
      <c r="BA1811" s="99">
        <f t="shared" si="143"/>
        <v>0</v>
      </c>
      <c r="BB1811" s="99">
        <f t="shared" si="144"/>
        <v>0</v>
      </c>
      <c r="BC1811" s="99">
        <f>SUMIFS(通讯通路门店!$W:$W,通讯通路门店!$S:$S,$G1811,通讯通路门店!$J:$J,"荣耀体验店")+SUMIFS(通讯通路门店!$W:$W,通讯通路门店!$S:$S,$G1811,通讯通路门店!$J:$J,"荣耀授权专卖店")</f>
        <v>0</v>
      </c>
      <c r="BD1811" s="99">
        <f>SUMIFS(通讯通路门店!$Z:$Z,通讯通路门店!$S:$S,$G1811,通讯通路门店!$J:$J,"VIVO体验店")</f>
        <v>0</v>
      </c>
      <c r="BE1811" s="99">
        <f>SUMIFS(通讯通路门店!$AB:$AB,通讯通路门店!$S:$S,$G1811,通讯通路门店!$J:$J,"OPPO体验店")</f>
        <v>0</v>
      </c>
      <c r="BF1811" s="99">
        <f>SUMIFS(通讯通路门店!$X:$X,通讯通路门店!$S:$S,$G1811,通讯通路门店!$J:$J,"华为授权体验店")+SUMIFS(通讯通路门店!$AA:$AA,通讯通路门店!$S:$S,$G1811,通讯通路门店!$J:$J,"华为堡垒店")</f>
        <v>0</v>
      </c>
      <c r="BG1811" s="99">
        <f>SUMIFS(通讯通路门店!$Y:$Y,通讯通路门店!$S:$S,$G1811,通讯通路门店!$J:$J,"小米体验店")</f>
        <v>0</v>
      </c>
      <c r="BH1811" s="99">
        <f>SUMIFS(通讯通路门店!$AA:$AA,通讯通路门店!$S:$S,$G1811,通讯通路门店!$J:$J,"苹果体验店")</f>
        <v>0</v>
      </c>
      <c r="BI1811" s="99">
        <f>SUMIFS(通讯通路门店!$K:$K,通讯通路门店!$S:$S,$G1811,通讯通路门店!$J:$J,"其他品牌专卖店")</f>
        <v>0</v>
      </c>
      <c r="BJ1811" s="99">
        <f>SUMIFS(通讯通路门店!$AC:$AC,通讯通路门店!$S:$S,$G1811)</f>
        <v>0</v>
      </c>
      <c r="BK1811" s="99">
        <f>SUMIFS(通讯通路门店!$AD:$AD,通讯通路门店!$S:$S,$G1811)</f>
        <v>0</v>
      </c>
      <c r="BL1811" s="99">
        <f>SUMIFS(通讯通路门店!$AE:$AE,通讯通路门店!$S:$S,$G1811)</f>
        <v>0</v>
      </c>
      <c r="BM1811" s="99">
        <f>SUMIFS(通讯通路门店!$AF:$AF,通讯通路门店!$S:$S,$G1811)</f>
        <v>0</v>
      </c>
      <c r="BN1811" s="99">
        <f>SUMIFS(通讯通路门店!$AG:$AG,通讯通路门店!$S:$S,$G1811)</f>
        <v>0</v>
      </c>
      <c r="BO1811" s="99">
        <f>SUMIFS(通讯通路门店!$AH:$AH,通讯通路门店!$S:$S,$G1811)</f>
        <v>0</v>
      </c>
      <c r="BP1811" s="99">
        <f>SUMIFS(通讯通路门店!$AI:$AI,通讯通路门店!$S:$S,$G1811)</f>
        <v>0</v>
      </c>
      <c r="BQ1811" s="83"/>
    </row>
    <row r="1812" spans="1:69">
      <c r="A1812" s="99" t="str">
        <f>IFERROR(_xlfn.XLOOKUP($G1812,通讯通路门店!$S$4:$S$993933,通讯通路门店!$A$4:$A$993933,0,0),"")</f>
        <v>海南省</v>
      </c>
      <c r="B1812" s="99" t="str">
        <f>IFERROR(_xlfn.XLOOKUP($G1812,通讯通路门店!$S$4:$S$993933,通讯通路门店!$B$4:$B$993933,0,0),"")</f>
        <v>昌江黎族自治县</v>
      </c>
      <c r="C1812" s="99" t="str">
        <f>IFERROR(_xlfn.XLOOKUP($G1812,通讯通路门店!$S$4:$S$993933,通讯通路门店!$C$4:$C$993933,0,0),"")</f>
        <v>昌江黎族自治县</v>
      </c>
      <c r="D1812" s="99" t="str">
        <f>IFERROR(_xlfn.XLOOKUP($G1812,通讯通路门店!$S$4:$S$993933,通讯通路门店!$D$4:$D$993933,0,0),"")</f>
        <v>叉河镇</v>
      </c>
      <c r="E1812" s="83"/>
      <c r="F1812" s="83"/>
      <c r="G1812" s="101"/>
      <c r="H1812" s="102">
        <f>IFERROR(_xlfn.XLOOKUP($G1812,通讯通路门店!$S$4:$S$993933,通讯通路门店!$R$4:$R$993933,0,0),"")</f>
        <v>0</v>
      </c>
      <c r="I1812" s="83"/>
      <c r="J1812" s="83"/>
      <c r="K1812" s="83"/>
      <c r="L1812" s="83"/>
      <c r="M1812" s="83"/>
      <c r="N1812" s="83"/>
      <c r="O1812" s="83"/>
      <c r="P1812" s="83"/>
      <c r="Q1812" s="83"/>
      <c r="R1812" s="83"/>
      <c r="S1812" s="83"/>
      <c r="T1812" s="83"/>
      <c r="U1812" s="99">
        <f>COUNTIF(通讯通路门店!$S:$S,$G1812)</f>
        <v>0</v>
      </c>
      <c r="V1812" s="99">
        <f>COUNTIFS(通讯通路门店!$S:$S,$G1812,通讯通路门店!$J:$J,"综合卖场")</f>
        <v>0</v>
      </c>
      <c r="W1812" s="99">
        <f>SUMIFS(通讯通路门店!$AJ:$AJ,通讯通路门店!$S:$S,通讯客户沙盘!$G1812)</f>
        <v>0</v>
      </c>
      <c r="X1812" s="99">
        <f t="shared" si="140"/>
        <v>0</v>
      </c>
      <c r="Y1812" s="99">
        <f>COUNTIFS(通讯通路门店!$S:$S,$G1812,通讯通路门店!$J:$J,"荣耀体验店")+COUNTIFS(通讯通路门店!$S:$S,$G1812,通讯通路门店!$J:$J,"荣耀授权专卖店")</f>
        <v>0</v>
      </c>
      <c r="Z1812" s="99">
        <f>COUNTIFS(通讯通路门店!$S:$S,$G1812,通讯通路门店!$J:$J,"VIVO体验店")</f>
        <v>0</v>
      </c>
      <c r="AA1812" s="99">
        <f>COUNTIFS(通讯通路门店!$S:$S,$G1812,通讯通路门店!$J:$J,"OPPO体验店")</f>
        <v>0</v>
      </c>
      <c r="AB1812" s="99">
        <f>COUNTIFS(通讯通路门店!$S:$S,$G1812,通讯通路门店!$J:$J,"华为授权体验店")+COUNTIFS(通讯通路门店!$S:$S,$G1812,通讯通路门店!$J:$J,"华为堡垒店")</f>
        <v>0</v>
      </c>
      <c r="AC1812" s="99">
        <f>COUNTIFS(通讯通路门店!$S:$S,$G1812,通讯通路门店!$J:$J,"小米体验店")</f>
        <v>0</v>
      </c>
      <c r="AD1812" s="99">
        <f>COUNTIFS(通讯通路门店!$S:$S,$G1812,通讯通路门店!$J:$J,"苹果体验店")</f>
        <v>0</v>
      </c>
      <c r="AE1812" s="99">
        <f>COUNTIFS(通讯通路门店!$S:$S,$G1812,通讯通路门店!$J:$J,"其他品牌专卖店")</f>
        <v>0</v>
      </c>
      <c r="AF1812" s="99">
        <f>SUMIFS(通讯通路门店!$BI:$BI,通讯通路门店!$S:$S,$G1812)</f>
        <v>0</v>
      </c>
      <c r="AG1812" s="99">
        <f>SUMIFS(通讯通路门店!$BH:$BH,通讯通路门店!$S:$S,$G1812)</f>
        <v>0</v>
      </c>
      <c r="AH1812" s="99">
        <f t="shared" si="141"/>
        <v>0</v>
      </c>
      <c r="AI1812" s="99">
        <f>SUMIFS(通讯通路门店!$BB:$BB,通讯通路门店!$S:$S,$G1812)</f>
        <v>0</v>
      </c>
      <c r="AJ1812" s="99">
        <f>SUMIFS(通讯通路门店!$BE:$BE,通讯通路门店!$S:$S,$G1812)</f>
        <v>0</v>
      </c>
      <c r="AK1812" s="99">
        <f>SUMIFS(通讯通路门店!$BG:$BG,通讯通路门店!$S:$S,$G1812)</f>
        <v>0</v>
      </c>
      <c r="AL1812" s="99">
        <f>SUMIFS(通讯通路门店!$BC:$BC,通讯通路门店!$S:$S,$G1812)</f>
        <v>0</v>
      </c>
      <c r="AM1812" s="99">
        <f>SUMIFS(通讯通路门店!$BD:$BD,通讯通路门店!$S:$S,$G1812)</f>
        <v>0</v>
      </c>
      <c r="AN1812" s="99">
        <f>SUMIFS(通讯通路门店!$BF:$BF,通讯通路门店!$S:$S,$G1812)</f>
        <v>0</v>
      </c>
      <c r="AO1812" s="99">
        <f t="shared" si="142"/>
        <v>0</v>
      </c>
      <c r="AP1812" s="99">
        <f>SUMIFS(通讯通路门店!$K:$K,通讯通路门店!$S:$S,$G1812)</f>
        <v>0</v>
      </c>
      <c r="AQ1812" s="83"/>
      <c r="AR1812" s="99">
        <f>SUMIFS(通讯通路门店!$T:$T,通讯通路门店!$S:$S,$G1812)</f>
        <v>0</v>
      </c>
      <c r="AS1812" s="99">
        <f>SUMIFS(通讯通路门店!$U:$U,通讯通路门店!$S:$S,$G1812)</f>
        <v>0</v>
      </c>
      <c r="AT1812" s="99">
        <f>SUMIFS(通讯通路门店!$V:$V,通讯通路门店!$S:$S,$G1812)</f>
        <v>0</v>
      </c>
      <c r="AU1812" s="99">
        <f>SUMIFS(通讯通路门店!$W:$W,通讯通路门店!$S:$S,$G1812)</f>
        <v>0</v>
      </c>
      <c r="AV1812" s="99">
        <f>SUMIFS(通讯通路门店!$Z:$Z,通讯通路门店!$S:$S,$G1812)</f>
        <v>0</v>
      </c>
      <c r="AW1812" s="99">
        <f>SUMIFS(通讯通路门店!$AB:$AB,通讯通路门店!$S:$S,$G1812)</f>
        <v>0</v>
      </c>
      <c r="AX1812" s="99">
        <f>SUMIFS(通讯通路门店!$X:$X,通讯通路门店!$S:$S,$G1812)</f>
        <v>0</v>
      </c>
      <c r="AY1812" s="99">
        <f>SUMIFS(通讯通路门店!$Y:$Y,通讯通路门店!$S:$S,$G1812)</f>
        <v>0</v>
      </c>
      <c r="AZ1812" s="99">
        <f>SUMIFS(通讯通路门店!$AA:$AA,通讯通路门店!$S:$S,$G1812)</f>
        <v>0</v>
      </c>
      <c r="BA1812" s="99">
        <f t="shared" si="143"/>
        <v>0</v>
      </c>
      <c r="BB1812" s="99">
        <f t="shared" si="144"/>
        <v>0</v>
      </c>
      <c r="BC1812" s="99">
        <f>SUMIFS(通讯通路门店!$W:$W,通讯通路门店!$S:$S,$G1812,通讯通路门店!$J:$J,"荣耀体验店")+SUMIFS(通讯通路门店!$W:$W,通讯通路门店!$S:$S,$G1812,通讯通路门店!$J:$J,"荣耀授权专卖店")</f>
        <v>0</v>
      </c>
      <c r="BD1812" s="99">
        <f>SUMIFS(通讯通路门店!$Z:$Z,通讯通路门店!$S:$S,$G1812,通讯通路门店!$J:$J,"VIVO体验店")</f>
        <v>0</v>
      </c>
      <c r="BE1812" s="99">
        <f>SUMIFS(通讯通路门店!$AB:$AB,通讯通路门店!$S:$S,$G1812,通讯通路门店!$J:$J,"OPPO体验店")</f>
        <v>0</v>
      </c>
      <c r="BF1812" s="99">
        <f>SUMIFS(通讯通路门店!$X:$X,通讯通路门店!$S:$S,$G1812,通讯通路门店!$J:$J,"华为授权体验店")+SUMIFS(通讯通路门店!$AA:$AA,通讯通路门店!$S:$S,$G1812,通讯通路门店!$J:$J,"华为堡垒店")</f>
        <v>0</v>
      </c>
      <c r="BG1812" s="99">
        <f>SUMIFS(通讯通路门店!$Y:$Y,通讯通路门店!$S:$S,$G1812,通讯通路门店!$J:$J,"小米体验店")</f>
        <v>0</v>
      </c>
      <c r="BH1812" s="99">
        <f>SUMIFS(通讯通路门店!$AA:$AA,通讯通路门店!$S:$S,$G1812,通讯通路门店!$J:$J,"苹果体验店")</f>
        <v>0</v>
      </c>
      <c r="BI1812" s="99">
        <f>SUMIFS(通讯通路门店!$K:$K,通讯通路门店!$S:$S,$G1812,通讯通路门店!$J:$J,"其他品牌专卖店")</f>
        <v>0</v>
      </c>
      <c r="BJ1812" s="99">
        <f>SUMIFS(通讯通路门店!$AC:$AC,通讯通路门店!$S:$S,$G1812)</f>
        <v>0</v>
      </c>
      <c r="BK1812" s="99">
        <f>SUMIFS(通讯通路门店!$AD:$AD,通讯通路门店!$S:$S,$G1812)</f>
        <v>0</v>
      </c>
      <c r="BL1812" s="99">
        <f>SUMIFS(通讯通路门店!$AE:$AE,通讯通路门店!$S:$S,$G1812)</f>
        <v>0</v>
      </c>
      <c r="BM1812" s="99">
        <f>SUMIFS(通讯通路门店!$AF:$AF,通讯通路门店!$S:$S,$G1812)</f>
        <v>0</v>
      </c>
      <c r="BN1812" s="99">
        <f>SUMIFS(通讯通路门店!$AG:$AG,通讯通路门店!$S:$S,$G1812)</f>
        <v>0</v>
      </c>
      <c r="BO1812" s="99">
        <f>SUMIFS(通讯通路门店!$AH:$AH,通讯通路门店!$S:$S,$G1812)</f>
        <v>0</v>
      </c>
      <c r="BP1812" s="99">
        <f>SUMIFS(通讯通路门店!$AI:$AI,通讯通路门店!$S:$S,$G1812)</f>
        <v>0</v>
      </c>
      <c r="BQ1812" s="83"/>
    </row>
    <row r="1813" spans="1:69">
      <c r="A1813" s="99" t="str">
        <f>IFERROR(_xlfn.XLOOKUP($G1813,通讯通路门店!$S$4:$S$993933,通讯通路门店!$A$4:$A$993933,0,0),"")</f>
        <v>海南省</v>
      </c>
      <c r="B1813" s="99" t="str">
        <f>IFERROR(_xlfn.XLOOKUP($G1813,通讯通路门店!$S$4:$S$993933,通讯通路门店!$B$4:$B$993933,0,0),"")</f>
        <v>昌江黎族自治县</v>
      </c>
      <c r="C1813" s="99" t="str">
        <f>IFERROR(_xlfn.XLOOKUP($G1813,通讯通路门店!$S$4:$S$993933,通讯通路门店!$C$4:$C$993933,0,0),"")</f>
        <v>昌江黎族自治县</v>
      </c>
      <c r="D1813" s="99" t="str">
        <f>IFERROR(_xlfn.XLOOKUP($G1813,通讯通路门店!$S$4:$S$993933,通讯通路门店!$D$4:$D$993933,0,0),"")</f>
        <v>叉河镇</v>
      </c>
      <c r="E1813" s="83"/>
      <c r="F1813" s="83"/>
      <c r="G1813" s="101"/>
      <c r="H1813" s="102">
        <f>IFERROR(_xlfn.XLOOKUP($G1813,通讯通路门店!$S$4:$S$993933,通讯通路门店!$R$4:$R$993933,0,0),"")</f>
        <v>0</v>
      </c>
      <c r="I1813" s="83"/>
      <c r="J1813" s="83"/>
      <c r="K1813" s="83"/>
      <c r="L1813" s="83"/>
      <c r="M1813" s="83"/>
      <c r="N1813" s="83"/>
      <c r="O1813" s="83"/>
      <c r="P1813" s="83"/>
      <c r="Q1813" s="83"/>
      <c r="R1813" s="83"/>
      <c r="S1813" s="83"/>
      <c r="T1813" s="83"/>
      <c r="U1813" s="99">
        <f>COUNTIF(通讯通路门店!$S:$S,$G1813)</f>
        <v>0</v>
      </c>
      <c r="V1813" s="99">
        <f>COUNTIFS(通讯通路门店!$S:$S,$G1813,通讯通路门店!$J:$J,"综合卖场")</f>
        <v>0</v>
      </c>
      <c r="W1813" s="99">
        <f>SUMIFS(通讯通路门店!$AJ:$AJ,通讯通路门店!$S:$S,通讯客户沙盘!$G1813)</f>
        <v>0</v>
      </c>
      <c r="X1813" s="99">
        <f t="shared" si="140"/>
        <v>0</v>
      </c>
      <c r="Y1813" s="99">
        <f>COUNTIFS(通讯通路门店!$S:$S,$G1813,通讯通路门店!$J:$J,"荣耀体验店")+COUNTIFS(通讯通路门店!$S:$S,$G1813,通讯通路门店!$J:$J,"荣耀授权专卖店")</f>
        <v>0</v>
      </c>
      <c r="Z1813" s="99">
        <f>COUNTIFS(通讯通路门店!$S:$S,$G1813,通讯通路门店!$J:$J,"VIVO体验店")</f>
        <v>0</v>
      </c>
      <c r="AA1813" s="99">
        <f>COUNTIFS(通讯通路门店!$S:$S,$G1813,通讯通路门店!$J:$J,"OPPO体验店")</f>
        <v>0</v>
      </c>
      <c r="AB1813" s="99">
        <f>COUNTIFS(通讯通路门店!$S:$S,$G1813,通讯通路门店!$J:$J,"华为授权体验店")+COUNTIFS(通讯通路门店!$S:$S,$G1813,通讯通路门店!$J:$J,"华为堡垒店")</f>
        <v>0</v>
      </c>
      <c r="AC1813" s="99">
        <f>COUNTIFS(通讯通路门店!$S:$S,$G1813,通讯通路门店!$J:$J,"小米体验店")</f>
        <v>0</v>
      </c>
      <c r="AD1813" s="99">
        <f>COUNTIFS(通讯通路门店!$S:$S,$G1813,通讯通路门店!$J:$J,"苹果体验店")</f>
        <v>0</v>
      </c>
      <c r="AE1813" s="99">
        <f>COUNTIFS(通讯通路门店!$S:$S,$G1813,通讯通路门店!$J:$J,"其他品牌专卖店")</f>
        <v>0</v>
      </c>
      <c r="AF1813" s="99">
        <f>SUMIFS(通讯通路门店!$BI:$BI,通讯通路门店!$S:$S,$G1813)</f>
        <v>0</v>
      </c>
      <c r="AG1813" s="99">
        <f>SUMIFS(通讯通路门店!$BH:$BH,通讯通路门店!$S:$S,$G1813)</f>
        <v>0</v>
      </c>
      <c r="AH1813" s="99">
        <f t="shared" si="141"/>
        <v>0</v>
      </c>
      <c r="AI1813" s="99">
        <f>SUMIFS(通讯通路门店!$BB:$BB,通讯通路门店!$S:$S,$G1813)</f>
        <v>0</v>
      </c>
      <c r="AJ1813" s="99">
        <f>SUMIFS(通讯通路门店!$BE:$BE,通讯通路门店!$S:$S,$G1813)</f>
        <v>0</v>
      </c>
      <c r="AK1813" s="99">
        <f>SUMIFS(通讯通路门店!$BG:$BG,通讯通路门店!$S:$S,$G1813)</f>
        <v>0</v>
      </c>
      <c r="AL1813" s="99">
        <f>SUMIFS(通讯通路门店!$BC:$BC,通讯通路门店!$S:$S,$G1813)</f>
        <v>0</v>
      </c>
      <c r="AM1813" s="99">
        <f>SUMIFS(通讯通路门店!$BD:$BD,通讯通路门店!$S:$S,$G1813)</f>
        <v>0</v>
      </c>
      <c r="AN1813" s="99">
        <f>SUMIFS(通讯通路门店!$BF:$BF,通讯通路门店!$S:$S,$G1813)</f>
        <v>0</v>
      </c>
      <c r="AO1813" s="99">
        <f t="shared" si="142"/>
        <v>0</v>
      </c>
      <c r="AP1813" s="99">
        <f>SUMIFS(通讯通路门店!$K:$K,通讯通路门店!$S:$S,$G1813)</f>
        <v>0</v>
      </c>
      <c r="AQ1813" s="83"/>
      <c r="AR1813" s="99">
        <f>SUMIFS(通讯通路门店!$T:$T,通讯通路门店!$S:$S,$G1813)</f>
        <v>0</v>
      </c>
      <c r="AS1813" s="99">
        <f>SUMIFS(通讯通路门店!$U:$U,通讯通路门店!$S:$S,$G1813)</f>
        <v>0</v>
      </c>
      <c r="AT1813" s="99">
        <f>SUMIFS(通讯通路门店!$V:$V,通讯通路门店!$S:$S,$G1813)</f>
        <v>0</v>
      </c>
      <c r="AU1813" s="99">
        <f>SUMIFS(通讯通路门店!$W:$W,通讯通路门店!$S:$S,$G1813)</f>
        <v>0</v>
      </c>
      <c r="AV1813" s="99">
        <f>SUMIFS(通讯通路门店!$Z:$Z,通讯通路门店!$S:$S,$G1813)</f>
        <v>0</v>
      </c>
      <c r="AW1813" s="99">
        <f>SUMIFS(通讯通路门店!$AB:$AB,通讯通路门店!$S:$S,$G1813)</f>
        <v>0</v>
      </c>
      <c r="AX1813" s="99">
        <f>SUMIFS(通讯通路门店!$X:$X,通讯通路门店!$S:$S,$G1813)</f>
        <v>0</v>
      </c>
      <c r="AY1813" s="99">
        <f>SUMIFS(通讯通路门店!$Y:$Y,通讯通路门店!$S:$S,$G1813)</f>
        <v>0</v>
      </c>
      <c r="AZ1813" s="99">
        <f>SUMIFS(通讯通路门店!$AA:$AA,通讯通路门店!$S:$S,$G1813)</f>
        <v>0</v>
      </c>
      <c r="BA1813" s="99">
        <f t="shared" si="143"/>
        <v>0</v>
      </c>
      <c r="BB1813" s="99">
        <f t="shared" si="144"/>
        <v>0</v>
      </c>
      <c r="BC1813" s="99">
        <f>SUMIFS(通讯通路门店!$W:$W,通讯通路门店!$S:$S,$G1813,通讯通路门店!$J:$J,"荣耀体验店")+SUMIFS(通讯通路门店!$W:$W,通讯通路门店!$S:$S,$G1813,通讯通路门店!$J:$J,"荣耀授权专卖店")</f>
        <v>0</v>
      </c>
      <c r="BD1813" s="99">
        <f>SUMIFS(通讯通路门店!$Z:$Z,通讯通路门店!$S:$S,$G1813,通讯通路门店!$J:$J,"VIVO体验店")</f>
        <v>0</v>
      </c>
      <c r="BE1813" s="99">
        <f>SUMIFS(通讯通路门店!$AB:$AB,通讯通路门店!$S:$S,$G1813,通讯通路门店!$J:$J,"OPPO体验店")</f>
        <v>0</v>
      </c>
      <c r="BF1813" s="99">
        <f>SUMIFS(通讯通路门店!$X:$X,通讯通路门店!$S:$S,$G1813,通讯通路门店!$J:$J,"华为授权体验店")+SUMIFS(通讯通路门店!$AA:$AA,通讯通路门店!$S:$S,$G1813,通讯通路门店!$J:$J,"华为堡垒店")</f>
        <v>0</v>
      </c>
      <c r="BG1813" s="99">
        <f>SUMIFS(通讯通路门店!$Y:$Y,通讯通路门店!$S:$S,$G1813,通讯通路门店!$J:$J,"小米体验店")</f>
        <v>0</v>
      </c>
      <c r="BH1813" s="99">
        <f>SUMIFS(通讯通路门店!$AA:$AA,通讯通路门店!$S:$S,$G1813,通讯通路门店!$J:$J,"苹果体验店")</f>
        <v>0</v>
      </c>
      <c r="BI1813" s="99">
        <f>SUMIFS(通讯通路门店!$K:$K,通讯通路门店!$S:$S,$G1813,通讯通路门店!$J:$J,"其他品牌专卖店")</f>
        <v>0</v>
      </c>
      <c r="BJ1813" s="99">
        <f>SUMIFS(通讯通路门店!$AC:$AC,通讯通路门店!$S:$S,$G1813)</f>
        <v>0</v>
      </c>
      <c r="BK1813" s="99">
        <f>SUMIFS(通讯通路门店!$AD:$AD,通讯通路门店!$S:$S,$G1813)</f>
        <v>0</v>
      </c>
      <c r="BL1813" s="99">
        <f>SUMIFS(通讯通路门店!$AE:$AE,通讯通路门店!$S:$S,$G1813)</f>
        <v>0</v>
      </c>
      <c r="BM1813" s="99">
        <f>SUMIFS(通讯通路门店!$AF:$AF,通讯通路门店!$S:$S,$G1813)</f>
        <v>0</v>
      </c>
      <c r="BN1813" s="99">
        <f>SUMIFS(通讯通路门店!$AG:$AG,通讯通路门店!$S:$S,$G1813)</f>
        <v>0</v>
      </c>
      <c r="BO1813" s="99">
        <f>SUMIFS(通讯通路门店!$AH:$AH,通讯通路门店!$S:$S,$G1813)</f>
        <v>0</v>
      </c>
      <c r="BP1813" s="99">
        <f>SUMIFS(通讯通路门店!$AI:$AI,通讯通路门店!$S:$S,$G1813)</f>
        <v>0</v>
      </c>
      <c r="BQ1813" s="83"/>
    </row>
    <row r="1814" spans="1:69">
      <c r="A1814" s="99" t="str">
        <f>IFERROR(_xlfn.XLOOKUP($G1814,通讯通路门店!$S$4:$S$993933,通讯通路门店!$A$4:$A$993933,0,0),"")</f>
        <v>海南省</v>
      </c>
      <c r="B1814" s="99" t="str">
        <f>IFERROR(_xlfn.XLOOKUP($G1814,通讯通路门店!$S$4:$S$993933,通讯通路门店!$B$4:$B$993933,0,0),"")</f>
        <v>昌江黎族自治县</v>
      </c>
      <c r="C1814" s="99" t="str">
        <f>IFERROR(_xlfn.XLOOKUP($G1814,通讯通路门店!$S$4:$S$993933,通讯通路门店!$C$4:$C$993933,0,0),"")</f>
        <v>昌江黎族自治县</v>
      </c>
      <c r="D1814" s="99" t="str">
        <f>IFERROR(_xlfn.XLOOKUP($G1814,通讯通路门店!$S$4:$S$993933,通讯通路门店!$D$4:$D$993933,0,0),"")</f>
        <v>叉河镇</v>
      </c>
      <c r="E1814" s="83"/>
      <c r="F1814" s="83"/>
      <c r="G1814" s="101"/>
      <c r="H1814" s="102">
        <f>IFERROR(_xlfn.XLOOKUP($G1814,通讯通路门店!$S$4:$S$993933,通讯通路门店!$R$4:$R$993933,0,0),"")</f>
        <v>0</v>
      </c>
      <c r="I1814" s="83"/>
      <c r="J1814" s="83"/>
      <c r="K1814" s="83"/>
      <c r="L1814" s="83"/>
      <c r="M1814" s="83"/>
      <c r="N1814" s="83"/>
      <c r="O1814" s="83"/>
      <c r="P1814" s="83"/>
      <c r="Q1814" s="83"/>
      <c r="R1814" s="83"/>
      <c r="S1814" s="83"/>
      <c r="T1814" s="83"/>
      <c r="U1814" s="99">
        <f>COUNTIF(通讯通路门店!$S:$S,$G1814)</f>
        <v>0</v>
      </c>
      <c r="V1814" s="99">
        <f>COUNTIFS(通讯通路门店!$S:$S,$G1814,通讯通路门店!$J:$J,"综合卖场")</f>
        <v>0</v>
      </c>
      <c r="W1814" s="99">
        <f>SUMIFS(通讯通路门店!$AJ:$AJ,通讯通路门店!$S:$S,通讯客户沙盘!$G1814)</f>
        <v>0</v>
      </c>
      <c r="X1814" s="99">
        <f t="shared" si="140"/>
        <v>0</v>
      </c>
      <c r="Y1814" s="99">
        <f>COUNTIFS(通讯通路门店!$S:$S,$G1814,通讯通路门店!$J:$J,"荣耀体验店")+COUNTIFS(通讯通路门店!$S:$S,$G1814,通讯通路门店!$J:$J,"荣耀授权专卖店")</f>
        <v>0</v>
      </c>
      <c r="Z1814" s="99">
        <f>COUNTIFS(通讯通路门店!$S:$S,$G1814,通讯通路门店!$J:$J,"VIVO体验店")</f>
        <v>0</v>
      </c>
      <c r="AA1814" s="99">
        <f>COUNTIFS(通讯通路门店!$S:$S,$G1814,通讯通路门店!$J:$J,"OPPO体验店")</f>
        <v>0</v>
      </c>
      <c r="AB1814" s="99">
        <f>COUNTIFS(通讯通路门店!$S:$S,$G1814,通讯通路门店!$J:$J,"华为授权体验店")+COUNTIFS(通讯通路门店!$S:$S,$G1814,通讯通路门店!$J:$J,"华为堡垒店")</f>
        <v>0</v>
      </c>
      <c r="AC1814" s="99">
        <f>COUNTIFS(通讯通路门店!$S:$S,$G1814,通讯通路门店!$J:$J,"小米体验店")</f>
        <v>0</v>
      </c>
      <c r="AD1814" s="99">
        <f>COUNTIFS(通讯通路门店!$S:$S,$G1814,通讯通路门店!$J:$J,"苹果体验店")</f>
        <v>0</v>
      </c>
      <c r="AE1814" s="99">
        <f>COUNTIFS(通讯通路门店!$S:$S,$G1814,通讯通路门店!$J:$J,"其他品牌专卖店")</f>
        <v>0</v>
      </c>
      <c r="AF1814" s="99">
        <f>SUMIFS(通讯通路门店!$BI:$BI,通讯通路门店!$S:$S,$G1814)</f>
        <v>0</v>
      </c>
      <c r="AG1814" s="99">
        <f>SUMIFS(通讯通路门店!$BH:$BH,通讯通路门店!$S:$S,$G1814)</f>
        <v>0</v>
      </c>
      <c r="AH1814" s="99">
        <f t="shared" si="141"/>
        <v>0</v>
      </c>
      <c r="AI1814" s="99">
        <f>SUMIFS(通讯通路门店!$BB:$BB,通讯通路门店!$S:$S,$G1814)</f>
        <v>0</v>
      </c>
      <c r="AJ1814" s="99">
        <f>SUMIFS(通讯通路门店!$BE:$BE,通讯通路门店!$S:$S,$G1814)</f>
        <v>0</v>
      </c>
      <c r="AK1814" s="99">
        <f>SUMIFS(通讯通路门店!$BG:$BG,通讯通路门店!$S:$S,$G1814)</f>
        <v>0</v>
      </c>
      <c r="AL1814" s="99">
        <f>SUMIFS(通讯通路门店!$BC:$BC,通讯通路门店!$S:$S,$G1814)</f>
        <v>0</v>
      </c>
      <c r="AM1814" s="99">
        <f>SUMIFS(通讯通路门店!$BD:$BD,通讯通路门店!$S:$S,$G1814)</f>
        <v>0</v>
      </c>
      <c r="AN1814" s="99">
        <f>SUMIFS(通讯通路门店!$BF:$BF,通讯通路门店!$S:$S,$G1814)</f>
        <v>0</v>
      </c>
      <c r="AO1814" s="99">
        <f t="shared" si="142"/>
        <v>0</v>
      </c>
      <c r="AP1814" s="99">
        <f>SUMIFS(通讯通路门店!$K:$K,通讯通路门店!$S:$S,$G1814)</f>
        <v>0</v>
      </c>
      <c r="AQ1814" s="83"/>
      <c r="AR1814" s="99">
        <f>SUMIFS(通讯通路门店!$T:$T,通讯通路门店!$S:$S,$G1814)</f>
        <v>0</v>
      </c>
      <c r="AS1814" s="99">
        <f>SUMIFS(通讯通路门店!$U:$U,通讯通路门店!$S:$S,$G1814)</f>
        <v>0</v>
      </c>
      <c r="AT1814" s="99">
        <f>SUMIFS(通讯通路门店!$V:$V,通讯通路门店!$S:$S,$G1814)</f>
        <v>0</v>
      </c>
      <c r="AU1814" s="99">
        <f>SUMIFS(通讯通路门店!$W:$W,通讯通路门店!$S:$S,$G1814)</f>
        <v>0</v>
      </c>
      <c r="AV1814" s="99">
        <f>SUMIFS(通讯通路门店!$Z:$Z,通讯通路门店!$S:$S,$G1814)</f>
        <v>0</v>
      </c>
      <c r="AW1814" s="99">
        <f>SUMIFS(通讯通路门店!$AB:$AB,通讯通路门店!$S:$S,$G1814)</f>
        <v>0</v>
      </c>
      <c r="AX1814" s="99">
        <f>SUMIFS(通讯通路门店!$X:$X,通讯通路门店!$S:$S,$G1814)</f>
        <v>0</v>
      </c>
      <c r="AY1814" s="99">
        <f>SUMIFS(通讯通路门店!$Y:$Y,通讯通路门店!$S:$S,$G1814)</f>
        <v>0</v>
      </c>
      <c r="AZ1814" s="99">
        <f>SUMIFS(通讯通路门店!$AA:$AA,通讯通路门店!$S:$S,$G1814)</f>
        <v>0</v>
      </c>
      <c r="BA1814" s="99">
        <f t="shared" si="143"/>
        <v>0</v>
      </c>
      <c r="BB1814" s="99">
        <f t="shared" si="144"/>
        <v>0</v>
      </c>
      <c r="BC1814" s="99">
        <f>SUMIFS(通讯通路门店!$W:$W,通讯通路门店!$S:$S,$G1814,通讯通路门店!$J:$J,"荣耀体验店")+SUMIFS(通讯通路门店!$W:$W,通讯通路门店!$S:$S,$G1814,通讯通路门店!$J:$J,"荣耀授权专卖店")</f>
        <v>0</v>
      </c>
      <c r="BD1814" s="99">
        <f>SUMIFS(通讯通路门店!$Z:$Z,通讯通路门店!$S:$S,$G1814,通讯通路门店!$J:$J,"VIVO体验店")</f>
        <v>0</v>
      </c>
      <c r="BE1814" s="99">
        <f>SUMIFS(通讯通路门店!$AB:$AB,通讯通路门店!$S:$S,$G1814,通讯通路门店!$J:$J,"OPPO体验店")</f>
        <v>0</v>
      </c>
      <c r="BF1814" s="99">
        <f>SUMIFS(通讯通路门店!$X:$X,通讯通路门店!$S:$S,$G1814,通讯通路门店!$J:$J,"华为授权体验店")+SUMIFS(通讯通路门店!$AA:$AA,通讯通路门店!$S:$S,$G1814,通讯通路门店!$J:$J,"华为堡垒店")</f>
        <v>0</v>
      </c>
      <c r="BG1814" s="99">
        <f>SUMIFS(通讯通路门店!$Y:$Y,通讯通路门店!$S:$S,$G1814,通讯通路门店!$J:$J,"小米体验店")</f>
        <v>0</v>
      </c>
      <c r="BH1814" s="99">
        <f>SUMIFS(通讯通路门店!$AA:$AA,通讯通路门店!$S:$S,$G1814,通讯通路门店!$J:$J,"苹果体验店")</f>
        <v>0</v>
      </c>
      <c r="BI1814" s="99">
        <f>SUMIFS(通讯通路门店!$K:$K,通讯通路门店!$S:$S,$G1814,通讯通路门店!$J:$J,"其他品牌专卖店")</f>
        <v>0</v>
      </c>
      <c r="BJ1814" s="99">
        <f>SUMIFS(通讯通路门店!$AC:$AC,通讯通路门店!$S:$S,$G1814)</f>
        <v>0</v>
      </c>
      <c r="BK1814" s="99">
        <f>SUMIFS(通讯通路门店!$AD:$AD,通讯通路门店!$S:$S,$G1814)</f>
        <v>0</v>
      </c>
      <c r="BL1814" s="99">
        <f>SUMIFS(通讯通路门店!$AE:$AE,通讯通路门店!$S:$S,$G1814)</f>
        <v>0</v>
      </c>
      <c r="BM1814" s="99">
        <f>SUMIFS(通讯通路门店!$AF:$AF,通讯通路门店!$S:$S,$G1814)</f>
        <v>0</v>
      </c>
      <c r="BN1814" s="99">
        <f>SUMIFS(通讯通路门店!$AG:$AG,通讯通路门店!$S:$S,$G1814)</f>
        <v>0</v>
      </c>
      <c r="BO1814" s="99">
        <f>SUMIFS(通讯通路门店!$AH:$AH,通讯通路门店!$S:$S,$G1814)</f>
        <v>0</v>
      </c>
      <c r="BP1814" s="99">
        <f>SUMIFS(通讯通路门店!$AI:$AI,通讯通路门店!$S:$S,$G1814)</f>
        <v>0</v>
      </c>
      <c r="BQ1814" s="83"/>
    </row>
    <row r="1815" spans="1:69">
      <c r="A1815" s="99" t="str">
        <f>IFERROR(_xlfn.XLOOKUP($G1815,通讯通路门店!$S$4:$S$993933,通讯通路门店!$A$4:$A$993933,0,0),"")</f>
        <v>海南省</v>
      </c>
      <c r="B1815" s="99" t="str">
        <f>IFERROR(_xlfn.XLOOKUP($G1815,通讯通路门店!$S$4:$S$993933,通讯通路门店!$B$4:$B$993933,0,0),"")</f>
        <v>昌江黎族自治县</v>
      </c>
      <c r="C1815" s="99" t="str">
        <f>IFERROR(_xlfn.XLOOKUP($G1815,通讯通路门店!$S$4:$S$993933,通讯通路门店!$C$4:$C$993933,0,0),"")</f>
        <v>昌江黎族自治县</v>
      </c>
      <c r="D1815" s="99" t="str">
        <f>IFERROR(_xlfn.XLOOKUP($G1815,通讯通路门店!$S$4:$S$993933,通讯通路门店!$D$4:$D$993933,0,0),"")</f>
        <v>叉河镇</v>
      </c>
      <c r="E1815" s="83"/>
      <c r="F1815" s="83"/>
      <c r="G1815" s="101"/>
      <c r="H1815" s="102">
        <f>IFERROR(_xlfn.XLOOKUP($G1815,通讯通路门店!$S$4:$S$993933,通讯通路门店!$R$4:$R$993933,0,0),"")</f>
        <v>0</v>
      </c>
      <c r="I1815" s="83"/>
      <c r="J1815" s="83"/>
      <c r="K1815" s="83"/>
      <c r="L1815" s="83"/>
      <c r="M1815" s="83"/>
      <c r="N1815" s="83"/>
      <c r="O1815" s="83"/>
      <c r="P1815" s="83"/>
      <c r="Q1815" s="83"/>
      <c r="R1815" s="83"/>
      <c r="S1815" s="83"/>
      <c r="T1815" s="83"/>
      <c r="U1815" s="99">
        <f>COUNTIF(通讯通路门店!$S:$S,$G1815)</f>
        <v>0</v>
      </c>
      <c r="V1815" s="99">
        <f>COUNTIFS(通讯通路门店!$S:$S,$G1815,通讯通路门店!$J:$J,"综合卖场")</f>
        <v>0</v>
      </c>
      <c r="W1815" s="99">
        <f>SUMIFS(通讯通路门店!$AJ:$AJ,通讯通路门店!$S:$S,通讯客户沙盘!$G1815)</f>
        <v>0</v>
      </c>
      <c r="X1815" s="99">
        <f t="shared" si="140"/>
        <v>0</v>
      </c>
      <c r="Y1815" s="99">
        <f>COUNTIFS(通讯通路门店!$S:$S,$G1815,通讯通路门店!$J:$J,"荣耀体验店")+COUNTIFS(通讯通路门店!$S:$S,$G1815,通讯通路门店!$J:$J,"荣耀授权专卖店")</f>
        <v>0</v>
      </c>
      <c r="Z1815" s="99">
        <f>COUNTIFS(通讯通路门店!$S:$S,$G1815,通讯通路门店!$J:$J,"VIVO体验店")</f>
        <v>0</v>
      </c>
      <c r="AA1815" s="99">
        <f>COUNTIFS(通讯通路门店!$S:$S,$G1815,通讯通路门店!$J:$J,"OPPO体验店")</f>
        <v>0</v>
      </c>
      <c r="AB1815" s="99">
        <f>COUNTIFS(通讯通路门店!$S:$S,$G1815,通讯通路门店!$J:$J,"华为授权体验店")+COUNTIFS(通讯通路门店!$S:$S,$G1815,通讯通路门店!$J:$J,"华为堡垒店")</f>
        <v>0</v>
      </c>
      <c r="AC1815" s="99">
        <f>COUNTIFS(通讯通路门店!$S:$S,$G1815,通讯通路门店!$J:$J,"小米体验店")</f>
        <v>0</v>
      </c>
      <c r="AD1815" s="99">
        <f>COUNTIFS(通讯通路门店!$S:$S,$G1815,通讯通路门店!$J:$J,"苹果体验店")</f>
        <v>0</v>
      </c>
      <c r="AE1815" s="99">
        <f>COUNTIFS(通讯通路门店!$S:$S,$G1815,通讯通路门店!$J:$J,"其他品牌专卖店")</f>
        <v>0</v>
      </c>
      <c r="AF1815" s="99">
        <f>SUMIFS(通讯通路门店!$BI:$BI,通讯通路门店!$S:$S,$G1815)</f>
        <v>0</v>
      </c>
      <c r="AG1815" s="99">
        <f>SUMIFS(通讯通路门店!$BH:$BH,通讯通路门店!$S:$S,$G1815)</f>
        <v>0</v>
      </c>
      <c r="AH1815" s="99">
        <f t="shared" si="141"/>
        <v>0</v>
      </c>
      <c r="AI1815" s="99">
        <f>SUMIFS(通讯通路门店!$BB:$BB,通讯通路门店!$S:$S,$G1815)</f>
        <v>0</v>
      </c>
      <c r="AJ1815" s="99">
        <f>SUMIFS(通讯通路门店!$BE:$BE,通讯通路门店!$S:$S,$G1815)</f>
        <v>0</v>
      </c>
      <c r="AK1815" s="99">
        <f>SUMIFS(通讯通路门店!$BG:$BG,通讯通路门店!$S:$S,$G1815)</f>
        <v>0</v>
      </c>
      <c r="AL1815" s="99">
        <f>SUMIFS(通讯通路门店!$BC:$BC,通讯通路门店!$S:$S,$G1815)</f>
        <v>0</v>
      </c>
      <c r="AM1815" s="99">
        <f>SUMIFS(通讯通路门店!$BD:$BD,通讯通路门店!$S:$S,$G1815)</f>
        <v>0</v>
      </c>
      <c r="AN1815" s="99">
        <f>SUMIFS(通讯通路门店!$BF:$BF,通讯通路门店!$S:$S,$G1815)</f>
        <v>0</v>
      </c>
      <c r="AO1815" s="99">
        <f t="shared" si="142"/>
        <v>0</v>
      </c>
      <c r="AP1815" s="99">
        <f>SUMIFS(通讯通路门店!$K:$K,通讯通路门店!$S:$S,$G1815)</f>
        <v>0</v>
      </c>
      <c r="AQ1815" s="83"/>
      <c r="AR1815" s="99">
        <f>SUMIFS(通讯通路门店!$T:$T,通讯通路门店!$S:$S,$G1815)</f>
        <v>0</v>
      </c>
      <c r="AS1815" s="99">
        <f>SUMIFS(通讯通路门店!$U:$U,通讯通路门店!$S:$S,$G1815)</f>
        <v>0</v>
      </c>
      <c r="AT1815" s="99">
        <f>SUMIFS(通讯通路门店!$V:$V,通讯通路门店!$S:$S,$G1815)</f>
        <v>0</v>
      </c>
      <c r="AU1815" s="99">
        <f>SUMIFS(通讯通路门店!$W:$W,通讯通路门店!$S:$S,$G1815)</f>
        <v>0</v>
      </c>
      <c r="AV1815" s="99">
        <f>SUMIFS(通讯通路门店!$Z:$Z,通讯通路门店!$S:$S,$G1815)</f>
        <v>0</v>
      </c>
      <c r="AW1815" s="99">
        <f>SUMIFS(通讯通路门店!$AB:$AB,通讯通路门店!$S:$S,$G1815)</f>
        <v>0</v>
      </c>
      <c r="AX1815" s="99">
        <f>SUMIFS(通讯通路门店!$X:$X,通讯通路门店!$S:$S,$G1815)</f>
        <v>0</v>
      </c>
      <c r="AY1815" s="99">
        <f>SUMIFS(通讯通路门店!$Y:$Y,通讯通路门店!$S:$S,$G1815)</f>
        <v>0</v>
      </c>
      <c r="AZ1815" s="99">
        <f>SUMIFS(通讯通路门店!$AA:$AA,通讯通路门店!$S:$S,$G1815)</f>
        <v>0</v>
      </c>
      <c r="BA1815" s="99">
        <f t="shared" si="143"/>
        <v>0</v>
      </c>
      <c r="BB1815" s="99">
        <f t="shared" si="144"/>
        <v>0</v>
      </c>
      <c r="BC1815" s="99">
        <f>SUMIFS(通讯通路门店!$W:$W,通讯通路门店!$S:$S,$G1815,通讯通路门店!$J:$J,"荣耀体验店")+SUMIFS(通讯通路门店!$W:$W,通讯通路门店!$S:$S,$G1815,通讯通路门店!$J:$J,"荣耀授权专卖店")</f>
        <v>0</v>
      </c>
      <c r="BD1815" s="99">
        <f>SUMIFS(通讯通路门店!$Z:$Z,通讯通路门店!$S:$S,$G1815,通讯通路门店!$J:$J,"VIVO体验店")</f>
        <v>0</v>
      </c>
      <c r="BE1815" s="99">
        <f>SUMIFS(通讯通路门店!$AB:$AB,通讯通路门店!$S:$S,$G1815,通讯通路门店!$J:$J,"OPPO体验店")</f>
        <v>0</v>
      </c>
      <c r="BF1815" s="99">
        <f>SUMIFS(通讯通路门店!$X:$X,通讯通路门店!$S:$S,$G1815,通讯通路门店!$J:$J,"华为授权体验店")+SUMIFS(通讯通路门店!$AA:$AA,通讯通路门店!$S:$S,$G1815,通讯通路门店!$J:$J,"华为堡垒店")</f>
        <v>0</v>
      </c>
      <c r="BG1815" s="99">
        <f>SUMIFS(通讯通路门店!$Y:$Y,通讯通路门店!$S:$S,$G1815,通讯通路门店!$J:$J,"小米体验店")</f>
        <v>0</v>
      </c>
      <c r="BH1815" s="99">
        <f>SUMIFS(通讯通路门店!$AA:$AA,通讯通路门店!$S:$S,$G1815,通讯通路门店!$J:$J,"苹果体验店")</f>
        <v>0</v>
      </c>
      <c r="BI1815" s="99">
        <f>SUMIFS(通讯通路门店!$K:$K,通讯通路门店!$S:$S,$G1815,通讯通路门店!$J:$J,"其他品牌专卖店")</f>
        <v>0</v>
      </c>
      <c r="BJ1815" s="99">
        <f>SUMIFS(通讯通路门店!$AC:$AC,通讯通路门店!$S:$S,$G1815)</f>
        <v>0</v>
      </c>
      <c r="BK1815" s="99">
        <f>SUMIFS(通讯通路门店!$AD:$AD,通讯通路门店!$S:$S,$G1815)</f>
        <v>0</v>
      </c>
      <c r="BL1815" s="99">
        <f>SUMIFS(通讯通路门店!$AE:$AE,通讯通路门店!$S:$S,$G1815)</f>
        <v>0</v>
      </c>
      <c r="BM1815" s="99">
        <f>SUMIFS(通讯通路门店!$AF:$AF,通讯通路门店!$S:$S,$G1815)</f>
        <v>0</v>
      </c>
      <c r="BN1815" s="99">
        <f>SUMIFS(通讯通路门店!$AG:$AG,通讯通路门店!$S:$S,$G1815)</f>
        <v>0</v>
      </c>
      <c r="BO1815" s="99">
        <f>SUMIFS(通讯通路门店!$AH:$AH,通讯通路门店!$S:$S,$G1815)</f>
        <v>0</v>
      </c>
      <c r="BP1815" s="99">
        <f>SUMIFS(通讯通路门店!$AI:$AI,通讯通路门店!$S:$S,$G1815)</f>
        <v>0</v>
      </c>
      <c r="BQ1815" s="83"/>
    </row>
    <row r="1816" spans="1:69">
      <c r="A1816" s="99" t="str">
        <f>IFERROR(_xlfn.XLOOKUP($G1816,通讯通路门店!$S$4:$S$993933,通讯通路门店!$A$4:$A$993933,0,0),"")</f>
        <v>海南省</v>
      </c>
      <c r="B1816" s="99" t="str">
        <f>IFERROR(_xlfn.XLOOKUP($G1816,通讯通路门店!$S$4:$S$993933,通讯通路门店!$B$4:$B$993933,0,0),"")</f>
        <v>昌江黎族自治县</v>
      </c>
      <c r="C1816" s="99" t="str">
        <f>IFERROR(_xlfn.XLOOKUP($G1816,通讯通路门店!$S$4:$S$993933,通讯通路门店!$C$4:$C$993933,0,0),"")</f>
        <v>昌江黎族自治县</v>
      </c>
      <c r="D1816" s="99" t="str">
        <f>IFERROR(_xlfn.XLOOKUP($G1816,通讯通路门店!$S$4:$S$993933,通讯通路门店!$D$4:$D$993933,0,0),"")</f>
        <v>叉河镇</v>
      </c>
      <c r="E1816" s="83"/>
      <c r="F1816" s="83"/>
      <c r="G1816" s="101"/>
      <c r="H1816" s="102">
        <f>IFERROR(_xlfn.XLOOKUP($G1816,通讯通路门店!$S$4:$S$993933,通讯通路门店!$R$4:$R$993933,0,0),"")</f>
        <v>0</v>
      </c>
      <c r="I1816" s="83"/>
      <c r="J1816" s="83"/>
      <c r="K1816" s="83"/>
      <c r="L1816" s="83"/>
      <c r="M1816" s="83"/>
      <c r="N1816" s="83"/>
      <c r="O1816" s="83"/>
      <c r="P1816" s="83"/>
      <c r="Q1816" s="83"/>
      <c r="R1816" s="83"/>
      <c r="S1816" s="83"/>
      <c r="T1816" s="83"/>
      <c r="U1816" s="99">
        <f>COUNTIF(通讯通路门店!$S:$S,$G1816)</f>
        <v>0</v>
      </c>
      <c r="V1816" s="99">
        <f>COUNTIFS(通讯通路门店!$S:$S,$G1816,通讯通路门店!$J:$J,"综合卖场")</f>
        <v>0</v>
      </c>
      <c r="W1816" s="99">
        <f>SUMIFS(通讯通路门店!$AJ:$AJ,通讯通路门店!$S:$S,通讯客户沙盘!$G1816)</f>
        <v>0</v>
      </c>
      <c r="X1816" s="99">
        <f t="shared" si="140"/>
        <v>0</v>
      </c>
      <c r="Y1816" s="99">
        <f>COUNTIFS(通讯通路门店!$S:$S,$G1816,通讯通路门店!$J:$J,"荣耀体验店")+COUNTIFS(通讯通路门店!$S:$S,$G1816,通讯通路门店!$J:$J,"荣耀授权专卖店")</f>
        <v>0</v>
      </c>
      <c r="Z1816" s="99">
        <f>COUNTIFS(通讯通路门店!$S:$S,$G1816,通讯通路门店!$J:$J,"VIVO体验店")</f>
        <v>0</v>
      </c>
      <c r="AA1816" s="99">
        <f>COUNTIFS(通讯通路门店!$S:$S,$G1816,通讯通路门店!$J:$J,"OPPO体验店")</f>
        <v>0</v>
      </c>
      <c r="AB1816" s="99">
        <f>COUNTIFS(通讯通路门店!$S:$S,$G1816,通讯通路门店!$J:$J,"华为授权体验店")+COUNTIFS(通讯通路门店!$S:$S,$G1816,通讯通路门店!$J:$J,"华为堡垒店")</f>
        <v>0</v>
      </c>
      <c r="AC1816" s="99">
        <f>COUNTIFS(通讯通路门店!$S:$S,$G1816,通讯通路门店!$J:$J,"小米体验店")</f>
        <v>0</v>
      </c>
      <c r="AD1816" s="99">
        <f>COUNTIFS(通讯通路门店!$S:$S,$G1816,通讯通路门店!$J:$J,"苹果体验店")</f>
        <v>0</v>
      </c>
      <c r="AE1816" s="99">
        <f>COUNTIFS(通讯通路门店!$S:$S,$G1816,通讯通路门店!$J:$J,"其他品牌专卖店")</f>
        <v>0</v>
      </c>
      <c r="AF1816" s="99">
        <f>SUMIFS(通讯通路门店!$BI:$BI,通讯通路门店!$S:$S,$G1816)</f>
        <v>0</v>
      </c>
      <c r="AG1816" s="99">
        <f>SUMIFS(通讯通路门店!$BH:$BH,通讯通路门店!$S:$S,$G1816)</f>
        <v>0</v>
      </c>
      <c r="AH1816" s="99">
        <f t="shared" si="141"/>
        <v>0</v>
      </c>
      <c r="AI1816" s="99">
        <f>SUMIFS(通讯通路门店!$BB:$BB,通讯通路门店!$S:$S,$G1816)</f>
        <v>0</v>
      </c>
      <c r="AJ1816" s="99">
        <f>SUMIFS(通讯通路门店!$BE:$BE,通讯通路门店!$S:$S,$G1816)</f>
        <v>0</v>
      </c>
      <c r="AK1816" s="99">
        <f>SUMIFS(通讯通路门店!$BG:$BG,通讯通路门店!$S:$S,$G1816)</f>
        <v>0</v>
      </c>
      <c r="AL1816" s="99">
        <f>SUMIFS(通讯通路门店!$BC:$BC,通讯通路门店!$S:$S,$G1816)</f>
        <v>0</v>
      </c>
      <c r="AM1816" s="99">
        <f>SUMIFS(通讯通路门店!$BD:$BD,通讯通路门店!$S:$S,$G1816)</f>
        <v>0</v>
      </c>
      <c r="AN1816" s="99">
        <f>SUMIFS(通讯通路门店!$BF:$BF,通讯通路门店!$S:$S,$G1816)</f>
        <v>0</v>
      </c>
      <c r="AO1816" s="99">
        <f t="shared" si="142"/>
        <v>0</v>
      </c>
      <c r="AP1816" s="99">
        <f>SUMIFS(通讯通路门店!$K:$K,通讯通路门店!$S:$S,$G1816)</f>
        <v>0</v>
      </c>
      <c r="AQ1816" s="83"/>
      <c r="AR1816" s="99">
        <f>SUMIFS(通讯通路门店!$T:$T,通讯通路门店!$S:$S,$G1816)</f>
        <v>0</v>
      </c>
      <c r="AS1816" s="99">
        <f>SUMIFS(通讯通路门店!$U:$U,通讯通路门店!$S:$S,$G1816)</f>
        <v>0</v>
      </c>
      <c r="AT1816" s="99">
        <f>SUMIFS(通讯通路门店!$V:$V,通讯通路门店!$S:$S,$G1816)</f>
        <v>0</v>
      </c>
      <c r="AU1816" s="99">
        <f>SUMIFS(通讯通路门店!$W:$W,通讯通路门店!$S:$S,$G1816)</f>
        <v>0</v>
      </c>
      <c r="AV1816" s="99">
        <f>SUMIFS(通讯通路门店!$Z:$Z,通讯通路门店!$S:$S,$G1816)</f>
        <v>0</v>
      </c>
      <c r="AW1816" s="99">
        <f>SUMIFS(通讯通路门店!$AB:$AB,通讯通路门店!$S:$S,$G1816)</f>
        <v>0</v>
      </c>
      <c r="AX1816" s="99">
        <f>SUMIFS(通讯通路门店!$X:$X,通讯通路门店!$S:$S,$G1816)</f>
        <v>0</v>
      </c>
      <c r="AY1816" s="99">
        <f>SUMIFS(通讯通路门店!$Y:$Y,通讯通路门店!$S:$S,$G1816)</f>
        <v>0</v>
      </c>
      <c r="AZ1816" s="99">
        <f>SUMIFS(通讯通路门店!$AA:$AA,通讯通路门店!$S:$S,$G1816)</f>
        <v>0</v>
      </c>
      <c r="BA1816" s="99">
        <f t="shared" si="143"/>
        <v>0</v>
      </c>
      <c r="BB1816" s="99">
        <f t="shared" si="144"/>
        <v>0</v>
      </c>
      <c r="BC1816" s="99">
        <f>SUMIFS(通讯通路门店!$W:$W,通讯通路门店!$S:$S,$G1816,通讯通路门店!$J:$J,"荣耀体验店")+SUMIFS(通讯通路门店!$W:$W,通讯通路门店!$S:$S,$G1816,通讯通路门店!$J:$J,"荣耀授权专卖店")</f>
        <v>0</v>
      </c>
      <c r="BD1816" s="99">
        <f>SUMIFS(通讯通路门店!$Z:$Z,通讯通路门店!$S:$S,$G1816,通讯通路门店!$J:$J,"VIVO体验店")</f>
        <v>0</v>
      </c>
      <c r="BE1816" s="99">
        <f>SUMIFS(通讯通路门店!$AB:$AB,通讯通路门店!$S:$S,$G1816,通讯通路门店!$J:$J,"OPPO体验店")</f>
        <v>0</v>
      </c>
      <c r="BF1816" s="99">
        <f>SUMIFS(通讯通路门店!$X:$X,通讯通路门店!$S:$S,$G1816,通讯通路门店!$J:$J,"华为授权体验店")+SUMIFS(通讯通路门店!$AA:$AA,通讯通路门店!$S:$S,$G1816,通讯通路门店!$J:$J,"华为堡垒店")</f>
        <v>0</v>
      </c>
      <c r="BG1816" s="99">
        <f>SUMIFS(通讯通路门店!$Y:$Y,通讯通路门店!$S:$S,$G1816,通讯通路门店!$J:$J,"小米体验店")</f>
        <v>0</v>
      </c>
      <c r="BH1816" s="99">
        <f>SUMIFS(通讯通路门店!$AA:$AA,通讯通路门店!$S:$S,$G1816,通讯通路门店!$J:$J,"苹果体验店")</f>
        <v>0</v>
      </c>
      <c r="BI1816" s="99">
        <f>SUMIFS(通讯通路门店!$K:$K,通讯通路门店!$S:$S,$G1816,通讯通路门店!$J:$J,"其他品牌专卖店")</f>
        <v>0</v>
      </c>
      <c r="BJ1816" s="99">
        <f>SUMIFS(通讯通路门店!$AC:$AC,通讯通路门店!$S:$S,$G1816)</f>
        <v>0</v>
      </c>
      <c r="BK1816" s="99">
        <f>SUMIFS(通讯通路门店!$AD:$AD,通讯通路门店!$S:$S,$G1816)</f>
        <v>0</v>
      </c>
      <c r="BL1816" s="99">
        <f>SUMIFS(通讯通路门店!$AE:$AE,通讯通路门店!$S:$S,$G1816)</f>
        <v>0</v>
      </c>
      <c r="BM1816" s="99">
        <f>SUMIFS(通讯通路门店!$AF:$AF,通讯通路门店!$S:$S,$G1816)</f>
        <v>0</v>
      </c>
      <c r="BN1816" s="99">
        <f>SUMIFS(通讯通路门店!$AG:$AG,通讯通路门店!$S:$S,$G1816)</f>
        <v>0</v>
      </c>
      <c r="BO1816" s="99">
        <f>SUMIFS(通讯通路门店!$AH:$AH,通讯通路门店!$S:$S,$G1816)</f>
        <v>0</v>
      </c>
      <c r="BP1816" s="99">
        <f>SUMIFS(通讯通路门店!$AI:$AI,通讯通路门店!$S:$S,$G1816)</f>
        <v>0</v>
      </c>
      <c r="BQ1816" s="83"/>
    </row>
    <row r="1817" spans="1:69">
      <c r="A1817" s="99" t="str">
        <f>IFERROR(_xlfn.XLOOKUP($G1817,通讯通路门店!$S$4:$S$993933,通讯通路门店!$A$4:$A$993933,0,0),"")</f>
        <v>海南省</v>
      </c>
      <c r="B1817" s="99" t="str">
        <f>IFERROR(_xlfn.XLOOKUP($G1817,通讯通路门店!$S$4:$S$993933,通讯通路门店!$B$4:$B$993933,0,0),"")</f>
        <v>昌江黎族自治县</v>
      </c>
      <c r="C1817" s="99" t="str">
        <f>IFERROR(_xlfn.XLOOKUP($G1817,通讯通路门店!$S$4:$S$993933,通讯通路门店!$C$4:$C$993933,0,0),"")</f>
        <v>昌江黎族自治县</v>
      </c>
      <c r="D1817" s="99" t="str">
        <f>IFERROR(_xlfn.XLOOKUP($G1817,通讯通路门店!$S$4:$S$993933,通讯通路门店!$D$4:$D$993933,0,0),"")</f>
        <v>叉河镇</v>
      </c>
      <c r="E1817" s="83"/>
      <c r="F1817" s="83"/>
      <c r="G1817" s="101"/>
      <c r="H1817" s="102">
        <f>IFERROR(_xlfn.XLOOKUP($G1817,通讯通路门店!$S$4:$S$993933,通讯通路门店!$R$4:$R$993933,0,0),"")</f>
        <v>0</v>
      </c>
      <c r="I1817" s="83"/>
      <c r="J1817" s="83"/>
      <c r="K1817" s="83"/>
      <c r="L1817" s="83"/>
      <c r="M1817" s="83"/>
      <c r="N1817" s="83"/>
      <c r="O1817" s="83"/>
      <c r="P1817" s="83"/>
      <c r="Q1817" s="83"/>
      <c r="R1817" s="83"/>
      <c r="S1817" s="83"/>
      <c r="T1817" s="83"/>
      <c r="U1817" s="99">
        <f>COUNTIF(通讯通路门店!$S:$S,$G1817)</f>
        <v>0</v>
      </c>
      <c r="V1817" s="99">
        <f>COUNTIFS(通讯通路门店!$S:$S,$G1817,通讯通路门店!$J:$J,"综合卖场")</f>
        <v>0</v>
      </c>
      <c r="W1817" s="99">
        <f>SUMIFS(通讯通路门店!$AJ:$AJ,通讯通路门店!$S:$S,通讯客户沙盘!$G1817)</f>
        <v>0</v>
      </c>
      <c r="X1817" s="99">
        <f t="shared" si="140"/>
        <v>0</v>
      </c>
      <c r="Y1817" s="99">
        <f>COUNTIFS(通讯通路门店!$S:$S,$G1817,通讯通路门店!$J:$J,"荣耀体验店")+COUNTIFS(通讯通路门店!$S:$S,$G1817,通讯通路门店!$J:$J,"荣耀授权专卖店")</f>
        <v>0</v>
      </c>
      <c r="Z1817" s="99">
        <f>COUNTIFS(通讯通路门店!$S:$S,$G1817,通讯通路门店!$J:$J,"VIVO体验店")</f>
        <v>0</v>
      </c>
      <c r="AA1817" s="99">
        <f>COUNTIFS(通讯通路门店!$S:$S,$G1817,通讯通路门店!$J:$J,"OPPO体验店")</f>
        <v>0</v>
      </c>
      <c r="AB1817" s="99">
        <f>COUNTIFS(通讯通路门店!$S:$S,$G1817,通讯通路门店!$J:$J,"华为授权体验店")+COUNTIFS(通讯通路门店!$S:$S,$G1817,通讯通路门店!$J:$J,"华为堡垒店")</f>
        <v>0</v>
      </c>
      <c r="AC1817" s="99">
        <f>COUNTIFS(通讯通路门店!$S:$S,$G1817,通讯通路门店!$J:$J,"小米体验店")</f>
        <v>0</v>
      </c>
      <c r="AD1817" s="99">
        <f>COUNTIFS(通讯通路门店!$S:$S,$G1817,通讯通路门店!$J:$J,"苹果体验店")</f>
        <v>0</v>
      </c>
      <c r="AE1817" s="99">
        <f>COUNTIFS(通讯通路门店!$S:$S,$G1817,通讯通路门店!$J:$J,"其他品牌专卖店")</f>
        <v>0</v>
      </c>
      <c r="AF1817" s="99">
        <f>SUMIFS(通讯通路门店!$BI:$BI,通讯通路门店!$S:$S,$G1817)</f>
        <v>0</v>
      </c>
      <c r="AG1817" s="99">
        <f>SUMIFS(通讯通路门店!$BH:$BH,通讯通路门店!$S:$S,$G1817)</f>
        <v>0</v>
      </c>
      <c r="AH1817" s="99">
        <f t="shared" si="141"/>
        <v>0</v>
      </c>
      <c r="AI1817" s="99">
        <f>SUMIFS(通讯通路门店!$BB:$BB,通讯通路门店!$S:$S,$G1817)</f>
        <v>0</v>
      </c>
      <c r="AJ1817" s="99">
        <f>SUMIFS(通讯通路门店!$BE:$BE,通讯通路门店!$S:$S,$G1817)</f>
        <v>0</v>
      </c>
      <c r="AK1817" s="99">
        <f>SUMIFS(通讯通路门店!$BG:$BG,通讯通路门店!$S:$S,$G1817)</f>
        <v>0</v>
      </c>
      <c r="AL1817" s="99">
        <f>SUMIFS(通讯通路门店!$BC:$BC,通讯通路门店!$S:$S,$G1817)</f>
        <v>0</v>
      </c>
      <c r="AM1817" s="99">
        <f>SUMIFS(通讯通路门店!$BD:$BD,通讯通路门店!$S:$S,$G1817)</f>
        <v>0</v>
      </c>
      <c r="AN1817" s="99">
        <f>SUMIFS(通讯通路门店!$BF:$BF,通讯通路门店!$S:$S,$G1817)</f>
        <v>0</v>
      </c>
      <c r="AO1817" s="99">
        <f t="shared" si="142"/>
        <v>0</v>
      </c>
      <c r="AP1817" s="99">
        <f>SUMIFS(通讯通路门店!$K:$K,通讯通路门店!$S:$S,$G1817)</f>
        <v>0</v>
      </c>
      <c r="AQ1817" s="83"/>
      <c r="AR1817" s="99">
        <f>SUMIFS(通讯通路门店!$T:$T,通讯通路门店!$S:$S,$G1817)</f>
        <v>0</v>
      </c>
      <c r="AS1817" s="99">
        <f>SUMIFS(通讯通路门店!$U:$U,通讯通路门店!$S:$S,$G1817)</f>
        <v>0</v>
      </c>
      <c r="AT1817" s="99">
        <f>SUMIFS(通讯通路门店!$V:$V,通讯通路门店!$S:$S,$G1817)</f>
        <v>0</v>
      </c>
      <c r="AU1817" s="99">
        <f>SUMIFS(通讯通路门店!$W:$W,通讯通路门店!$S:$S,$G1817)</f>
        <v>0</v>
      </c>
      <c r="AV1817" s="99">
        <f>SUMIFS(通讯通路门店!$Z:$Z,通讯通路门店!$S:$S,$G1817)</f>
        <v>0</v>
      </c>
      <c r="AW1817" s="99">
        <f>SUMIFS(通讯通路门店!$AB:$AB,通讯通路门店!$S:$S,$G1817)</f>
        <v>0</v>
      </c>
      <c r="AX1817" s="99">
        <f>SUMIFS(通讯通路门店!$X:$X,通讯通路门店!$S:$S,$G1817)</f>
        <v>0</v>
      </c>
      <c r="AY1817" s="99">
        <f>SUMIFS(通讯通路门店!$Y:$Y,通讯通路门店!$S:$S,$G1817)</f>
        <v>0</v>
      </c>
      <c r="AZ1817" s="99">
        <f>SUMIFS(通讯通路门店!$AA:$AA,通讯通路门店!$S:$S,$G1817)</f>
        <v>0</v>
      </c>
      <c r="BA1817" s="99">
        <f t="shared" si="143"/>
        <v>0</v>
      </c>
      <c r="BB1817" s="99">
        <f t="shared" si="144"/>
        <v>0</v>
      </c>
      <c r="BC1817" s="99">
        <f>SUMIFS(通讯通路门店!$W:$W,通讯通路门店!$S:$S,$G1817,通讯通路门店!$J:$J,"荣耀体验店")+SUMIFS(通讯通路门店!$W:$W,通讯通路门店!$S:$S,$G1817,通讯通路门店!$J:$J,"荣耀授权专卖店")</f>
        <v>0</v>
      </c>
      <c r="BD1817" s="99">
        <f>SUMIFS(通讯通路门店!$Z:$Z,通讯通路门店!$S:$S,$G1817,通讯通路门店!$J:$J,"VIVO体验店")</f>
        <v>0</v>
      </c>
      <c r="BE1817" s="99">
        <f>SUMIFS(通讯通路门店!$AB:$AB,通讯通路门店!$S:$S,$G1817,通讯通路门店!$J:$J,"OPPO体验店")</f>
        <v>0</v>
      </c>
      <c r="BF1817" s="99">
        <f>SUMIFS(通讯通路门店!$X:$X,通讯通路门店!$S:$S,$G1817,通讯通路门店!$J:$J,"华为授权体验店")+SUMIFS(通讯通路门店!$AA:$AA,通讯通路门店!$S:$S,$G1817,通讯通路门店!$J:$J,"华为堡垒店")</f>
        <v>0</v>
      </c>
      <c r="BG1817" s="99">
        <f>SUMIFS(通讯通路门店!$Y:$Y,通讯通路门店!$S:$S,$G1817,通讯通路门店!$J:$J,"小米体验店")</f>
        <v>0</v>
      </c>
      <c r="BH1817" s="99">
        <f>SUMIFS(通讯通路门店!$AA:$AA,通讯通路门店!$S:$S,$G1817,通讯通路门店!$J:$J,"苹果体验店")</f>
        <v>0</v>
      </c>
      <c r="BI1817" s="99">
        <f>SUMIFS(通讯通路门店!$K:$K,通讯通路门店!$S:$S,$G1817,通讯通路门店!$J:$J,"其他品牌专卖店")</f>
        <v>0</v>
      </c>
      <c r="BJ1817" s="99">
        <f>SUMIFS(通讯通路门店!$AC:$AC,通讯通路门店!$S:$S,$G1817)</f>
        <v>0</v>
      </c>
      <c r="BK1817" s="99">
        <f>SUMIFS(通讯通路门店!$AD:$AD,通讯通路门店!$S:$S,$G1817)</f>
        <v>0</v>
      </c>
      <c r="BL1817" s="99">
        <f>SUMIFS(通讯通路门店!$AE:$AE,通讯通路门店!$S:$S,$G1817)</f>
        <v>0</v>
      </c>
      <c r="BM1817" s="99">
        <f>SUMIFS(通讯通路门店!$AF:$AF,通讯通路门店!$S:$S,$G1817)</f>
        <v>0</v>
      </c>
      <c r="BN1817" s="99">
        <f>SUMIFS(通讯通路门店!$AG:$AG,通讯通路门店!$S:$S,$G1817)</f>
        <v>0</v>
      </c>
      <c r="BO1817" s="99">
        <f>SUMIFS(通讯通路门店!$AH:$AH,通讯通路门店!$S:$S,$G1817)</f>
        <v>0</v>
      </c>
      <c r="BP1817" s="99">
        <f>SUMIFS(通讯通路门店!$AI:$AI,通讯通路门店!$S:$S,$G1817)</f>
        <v>0</v>
      </c>
      <c r="BQ1817" s="83"/>
    </row>
    <row r="1818" spans="1:69">
      <c r="A1818" s="99" t="str">
        <f>IFERROR(_xlfn.XLOOKUP($G1818,通讯通路门店!$S$4:$S$993933,通讯通路门店!$A$4:$A$993933,0,0),"")</f>
        <v>海南省</v>
      </c>
      <c r="B1818" s="99" t="str">
        <f>IFERROR(_xlfn.XLOOKUP($G1818,通讯通路门店!$S$4:$S$993933,通讯通路门店!$B$4:$B$993933,0,0),"")</f>
        <v>昌江黎族自治县</v>
      </c>
      <c r="C1818" s="99" t="str">
        <f>IFERROR(_xlfn.XLOOKUP($G1818,通讯通路门店!$S$4:$S$993933,通讯通路门店!$C$4:$C$993933,0,0),"")</f>
        <v>昌江黎族自治县</v>
      </c>
      <c r="D1818" s="99" t="str">
        <f>IFERROR(_xlfn.XLOOKUP($G1818,通讯通路门店!$S$4:$S$993933,通讯通路门店!$D$4:$D$993933,0,0),"")</f>
        <v>叉河镇</v>
      </c>
      <c r="E1818" s="83"/>
      <c r="F1818" s="83"/>
      <c r="G1818" s="101"/>
      <c r="H1818" s="102">
        <f>IFERROR(_xlfn.XLOOKUP($G1818,通讯通路门店!$S$4:$S$993933,通讯通路门店!$R$4:$R$993933,0,0),"")</f>
        <v>0</v>
      </c>
      <c r="I1818" s="83"/>
      <c r="J1818" s="83"/>
      <c r="K1818" s="83"/>
      <c r="L1818" s="83"/>
      <c r="M1818" s="83"/>
      <c r="N1818" s="83"/>
      <c r="O1818" s="83"/>
      <c r="P1818" s="83"/>
      <c r="Q1818" s="83"/>
      <c r="R1818" s="83"/>
      <c r="S1818" s="83"/>
      <c r="T1818" s="83"/>
      <c r="U1818" s="99">
        <f>COUNTIF(通讯通路门店!$S:$S,$G1818)</f>
        <v>0</v>
      </c>
      <c r="V1818" s="99">
        <f>COUNTIFS(通讯通路门店!$S:$S,$G1818,通讯通路门店!$J:$J,"综合卖场")</f>
        <v>0</v>
      </c>
      <c r="W1818" s="99">
        <f>SUMIFS(通讯通路门店!$AJ:$AJ,通讯通路门店!$S:$S,通讯客户沙盘!$G1818)</f>
        <v>0</v>
      </c>
      <c r="X1818" s="99">
        <f t="shared" si="140"/>
        <v>0</v>
      </c>
      <c r="Y1818" s="99">
        <f>COUNTIFS(通讯通路门店!$S:$S,$G1818,通讯通路门店!$J:$J,"荣耀体验店")+COUNTIFS(通讯通路门店!$S:$S,$G1818,通讯通路门店!$J:$J,"荣耀授权专卖店")</f>
        <v>0</v>
      </c>
      <c r="Z1818" s="99">
        <f>COUNTIFS(通讯通路门店!$S:$S,$G1818,通讯通路门店!$J:$J,"VIVO体验店")</f>
        <v>0</v>
      </c>
      <c r="AA1818" s="99">
        <f>COUNTIFS(通讯通路门店!$S:$S,$G1818,通讯通路门店!$J:$J,"OPPO体验店")</f>
        <v>0</v>
      </c>
      <c r="AB1818" s="99">
        <f>COUNTIFS(通讯通路门店!$S:$S,$G1818,通讯通路门店!$J:$J,"华为授权体验店")+COUNTIFS(通讯通路门店!$S:$S,$G1818,通讯通路门店!$J:$J,"华为堡垒店")</f>
        <v>0</v>
      </c>
      <c r="AC1818" s="99">
        <f>COUNTIFS(通讯通路门店!$S:$S,$G1818,通讯通路门店!$J:$J,"小米体验店")</f>
        <v>0</v>
      </c>
      <c r="AD1818" s="99">
        <f>COUNTIFS(通讯通路门店!$S:$S,$G1818,通讯通路门店!$J:$J,"苹果体验店")</f>
        <v>0</v>
      </c>
      <c r="AE1818" s="99">
        <f>COUNTIFS(通讯通路门店!$S:$S,$G1818,通讯通路门店!$J:$J,"其他品牌专卖店")</f>
        <v>0</v>
      </c>
      <c r="AF1818" s="99">
        <f>SUMIFS(通讯通路门店!$BI:$BI,通讯通路门店!$S:$S,$G1818)</f>
        <v>0</v>
      </c>
      <c r="AG1818" s="99">
        <f>SUMIFS(通讯通路门店!$BH:$BH,通讯通路门店!$S:$S,$G1818)</f>
        <v>0</v>
      </c>
      <c r="AH1818" s="99">
        <f t="shared" si="141"/>
        <v>0</v>
      </c>
      <c r="AI1818" s="99">
        <f>SUMIFS(通讯通路门店!$BB:$BB,通讯通路门店!$S:$S,$G1818)</f>
        <v>0</v>
      </c>
      <c r="AJ1818" s="99">
        <f>SUMIFS(通讯通路门店!$BE:$BE,通讯通路门店!$S:$S,$G1818)</f>
        <v>0</v>
      </c>
      <c r="AK1818" s="99">
        <f>SUMIFS(通讯通路门店!$BG:$BG,通讯通路门店!$S:$S,$G1818)</f>
        <v>0</v>
      </c>
      <c r="AL1818" s="99">
        <f>SUMIFS(通讯通路门店!$BC:$BC,通讯通路门店!$S:$S,$G1818)</f>
        <v>0</v>
      </c>
      <c r="AM1818" s="99">
        <f>SUMIFS(通讯通路门店!$BD:$BD,通讯通路门店!$S:$S,$G1818)</f>
        <v>0</v>
      </c>
      <c r="AN1818" s="99">
        <f>SUMIFS(通讯通路门店!$BF:$BF,通讯通路门店!$S:$S,$G1818)</f>
        <v>0</v>
      </c>
      <c r="AO1818" s="99">
        <f t="shared" si="142"/>
        <v>0</v>
      </c>
      <c r="AP1818" s="99">
        <f>SUMIFS(通讯通路门店!$K:$K,通讯通路门店!$S:$S,$G1818)</f>
        <v>0</v>
      </c>
      <c r="AQ1818" s="83"/>
      <c r="AR1818" s="99">
        <f>SUMIFS(通讯通路门店!$T:$T,通讯通路门店!$S:$S,$G1818)</f>
        <v>0</v>
      </c>
      <c r="AS1818" s="99">
        <f>SUMIFS(通讯通路门店!$U:$U,通讯通路门店!$S:$S,$G1818)</f>
        <v>0</v>
      </c>
      <c r="AT1818" s="99">
        <f>SUMIFS(通讯通路门店!$V:$V,通讯通路门店!$S:$S,$G1818)</f>
        <v>0</v>
      </c>
      <c r="AU1818" s="99">
        <f>SUMIFS(通讯通路门店!$W:$W,通讯通路门店!$S:$S,$G1818)</f>
        <v>0</v>
      </c>
      <c r="AV1818" s="99">
        <f>SUMIFS(通讯通路门店!$Z:$Z,通讯通路门店!$S:$S,$G1818)</f>
        <v>0</v>
      </c>
      <c r="AW1818" s="99">
        <f>SUMIFS(通讯通路门店!$AB:$AB,通讯通路门店!$S:$S,$G1818)</f>
        <v>0</v>
      </c>
      <c r="AX1818" s="99">
        <f>SUMIFS(通讯通路门店!$X:$X,通讯通路门店!$S:$S,$G1818)</f>
        <v>0</v>
      </c>
      <c r="AY1818" s="99">
        <f>SUMIFS(通讯通路门店!$Y:$Y,通讯通路门店!$S:$S,$G1818)</f>
        <v>0</v>
      </c>
      <c r="AZ1818" s="99">
        <f>SUMIFS(通讯通路门店!$AA:$AA,通讯通路门店!$S:$S,$G1818)</f>
        <v>0</v>
      </c>
      <c r="BA1818" s="99">
        <f t="shared" si="143"/>
        <v>0</v>
      </c>
      <c r="BB1818" s="99">
        <f t="shared" si="144"/>
        <v>0</v>
      </c>
      <c r="BC1818" s="99">
        <f>SUMIFS(通讯通路门店!$W:$W,通讯通路门店!$S:$S,$G1818,通讯通路门店!$J:$J,"荣耀体验店")+SUMIFS(通讯通路门店!$W:$W,通讯通路门店!$S:$S,$G1818,通讯通路门店!$J:$J,"荣耀授权专卖店")</f>
        <v>0</v>
      </c>
      <c r="BD1818" s="99">
        <f>SUMIFS(通讯通路门店!$Z:$Z,通讯通路门店!$S:$S,$G1818,通讯通路门店!$J:$J,"VIVO体验店")</f>
        <v>0</v>
      </c>
      <c r="BE1818" s="99">
        <f>SUMIFS(通讯通路门店!$AB:$AB,通讯通路门店!$S:$S,$G1818,通讯通路门店!$J:$J,"OPPO体验店")</f>
        <v>0</v>
      </c>
      <c r="BF1818" s="99">
        <f>SUMIFS(通讯通路门店!$X:$X,通讯通路门店!$S:$S,$G1818,通讯通路门店!$J:$J,"华为授权体验店")+SUMIFS(通讯通路门店!$AA:$AA,通讯通路门店!$S:$S,$G1818,通讯通路门店!$J:$J,"华为堡垒店")</f>
        <v>0</v>
      </c>
      <c r="BG1818" s="99">
        <f>SUMIFS(通讯通路门店!$Y:$Y,通讯通路门店!$S:$S,$G1818,通讯通路门店!$J:$J,"小米体验店")</f>
        <v>0</v>
      </c>
      <c r="BH1818" s="99">
        <f>SUMIFS(通讯通路门店!$AA:$AA,通讯通路门店!$S:$S,$G1818,通讯通路门店!$J:$J,"苹果体验店")</f>
        <v>0</v>
      </c>
      <c r="BI1818" s="99">
        <f>SUMIFS(通讯通路门店!$K:$K,通讯通路门店!$S:$S,$G1818,通讯通路门店!$J:$J,"其他品牌专卖店")</f>
        <v>0</v>
      </c>
      <c r="BJ1818" s="99">
        <f>SUMIFS(通讯通路门店!$AC:$AC,通讯通路门店!$S:$S,$G1818)</f>
        <v>0</v>
      </c>
      <c r="BK1818" s="99">
        <f>SUMIFS(通讯通路门店!$AD:$AD,通讯通路门店!$S:$S,$G1818)</f>
        <v>0</v>
      </c>
      <c r="BL1818" s="99">
        <f>SUMIFS(通讯通路门店!$AE:$AE,通讯通路门店!$S:$S,$G1818)</f>
        <v>0</v>
      </c>
      <c r="BM1818" s="99">
        <f>SUMIFS(通讯通路门店!$AF:$AF,通讯通路门店!$S:$S,$G1818)</f>
        <v>0</v>
      </c>
      <c r="BN1818" s="99">
        <f>SUMIFS(通讯通路门店!$AG:$AG,通讯通路门店!$S:$S,$G1818)</f>
        <v>0</v>
      </c>
      <c r="BO1818" s="99">
        <f>SUMIFS(通讯通路门店!$AH:$AH,通讯通路门店!$S:$S,$G1818)</f>
        <v>0</v>
      </c>
      <c r="BP1818" s="99">
        <f>SUMIFS(通讯通路门店!$AI:$AI,通讯通路门店!$S:$S,$G1818)</f>
        <v>0</v>
      </c>
      <c r="BQ1818" s="83"/>
    </row>
    <row r="1819" spans="1:69">
      <c r="A1819" s="99" t="str">
        <f>IFERROR(_xlfn.XLOOKUP($G1819,通讯通路门店!$S$4:$S$993933,通讯通路门店!$A$4:$A$993933,0,0),"")</f>
        <v>海南省</v>
      </c>
      <c r="B1819" s="99" t="str">
        <f>IFERROR(_xlfn.XLOOKUP($G1819,通讯通路门店!$S$4:$S$993933,通讯通路门店!$B$4:$B$993933,0,0),"")</f>
        <v>昌江黎族自治县</v>
      </c>
      <c r="C1819" s="99" t="str">
        <f>IFERROR(_xlfn.XLOOKUP($G1819,通讯通路门店!$S$4:$S$993933,通讯通路门店!$C$4:$C$993933,0,0),"")</f>
        <v>昌江黎族自治县</v>
      </c>
      <c r="D1819" s="99" t="str">
        <f>IFERROR(_xlfn.XLOOKUP($G1819,通讯通路门店!$S$4:$S$993933,通讯通路门店!$D$4:$D$993933,0,0),"")</f>
        <v>叉河镇</v>
      </c>
      <c r="E1819" s="83"/>
      <c r="F1819" s="83"/>
      <c r="G1819" s="101"/>
      <c r="H1819" s="102">
        <f>IFERROR(_xlfn.XLOOKUP($G1819,通讯通路门店!$S$4:$S$993933,通讯通路门店!$R$4:$R$993933,0,0),"")</f>
        <v>0</v>
      </c>
      <c r="I1819" s="83"/>
      <c r="J1819" s="83"/>
      <c r="K1819" s="83"/>
      <c r="L1819" s="83"/>
      <c r="M1819" s="83"/>
      <c r="N1819" s="83"/>
      <c r="O1819" s="83"/>
      <c r="P1819" s="83"/>
      <c r="Q1819" s="83"/>
      <c r="R1819" s="83"/>
      <c r="S1819" s="83"/>
      <c r="T1819" s="83"/>
      <c r="U1819" s="99">
        <f>COUNTIF(通讯通路门店!$S:$S,$G1819)</f>
        <v>0</v>
      </c>
      <c r="V1819" s="99">
        <f>COUNTIFS(通讯通路门店!$S:$S,$G1819,通讯通路门店!$J:$J,"综合卖场")</f>
        <v>0</v>
      </c>
      <c r="W1819" s="99">
        <f>SUMIFS(通讯通路门店!$AJ:$AJ,通讯通路门店!$S:$S,通讯客户沙盘!$G1819)</f>
        <v>0</v>
      </c>
      <c r="X1819" s="99">
        <f t="shared" si="140"/>
        <v>0</v>
      </c>
      <c r="Y1819" s="99">
        <f>COUNTIFS(通讯通路门店!$S:$S,$G1819,通讯通路门店!$J:$J,"荣耀体验店")+COUNTIFS(通讯通路门店!$S:$S,$G1819,通讯通路门店!$J:$J,"荣耀授权专卖店")</f>
        <v>0</v>
      </c>
      <c r="Z1819" s="99">
        <f>COUNTIFS(通讯通路门店!$S:$S,$G1819,通讯通路门店!$J:$J,"VIVO体验店")</f>
        <v>0</v>
      </c>
      <c r="AA1819" s="99">
        <f>COUNTIFS(通讯通路门店!$S:$S,$G1819,通讯通路门店!$J:$J,"OPPO体验店")</f>
        <v>0</v>
      </c>
      <c r="AB1819" s="99">
        <f>COUNTIFS(通讯通路门店!$S:$S,$G1819,通讯通路门店!$J:$J,"华为授权体验店")+COUNTIFS(通讯通路门店!$S:$S,$G1819,通讯通路门店!$J:$J,"华为堡垒店")</f>
        <v>0</v>
      </c>
      <c r="AC1819" s="99">
        <f>COUNTIFS(通讯通路门店!$S:$S,$G1819,通讯通路门店!$J:$J,"小米体验店")</f>
        <v>0</v>
      </c>
      <c r="AD1819" s="99">
        <f>COUNTIFS(通讯通路门店!$S:$S,$G1819,通讯通路门店!$J:$J,"苹果体验店")</f>
        <v>0</v>
      </c>
      <c r="AE1819" s="99">
        <f>COUNTIFS(通讯通路门店!$S:$S,$G1819,通讯通路门店!$J:$J,"其他品牌专卖店")</f>
        <v>0</v>
      </c>
      <c r="AF1819" s="99">
        <f>SUMIFS(通讯通路门店!$BI:$BI,通讯通路门店!$S:$S,$G1819)</f>
        <v>0</v>
      </c>
      <c r="AG1819" s="99">
        <f>SUMIFS(通讯通路门店!$BH:$BH,通讯通路门店!$S:$S,$G1819)</f>
        <v>0</v>
      </c>
      <c r="AH1819" s="99">
        <f t="shared" si="141"/>
        <v>0</v>
      </c>
      <c r="AI1819" s="99">
        <f>SUMIFS(通讯通路门店!$BB:$BB,通讯通路门店!$S:$S,$G1819)</f>
        <v>0</v>
      </c>
      <c r="AJ1819" s="99">
        <f>SUMIFS(通讯通路门店!$BE:$BE,通讯通路门店!$S:$S,$G1819)</f>
        <v>0</v>
      </c>
      <c r="AK1819" s="99">
        <f>SUMIFS(通讯通路门店!$BG:$BG,通讯通路门店!$S:$S,$G1819)</f>
        <v>0</v>
      </c>
      <c r="AL1819" s="99">
        <f>SUMIFS(通讯通路门店!$BC:$BC,通讯通路门店!$S:$S,$G1819)</f>
        <v>0</v>
      </c>
      <c r="AM1819" s="99">
        <f>SUMIFS(通讯通路门店!$BD:$BD,通讯通路门店!$S:$S,$G1819)</f>
        <v>0</v>
      </c>
      <c r="AN1819" s="99">
        <f>SUMIFS(通讯通路门店!$BF:$BF,通讯通路门店!$S:$S,$G1819)</f>
        <v>0</v>
      </c>
      <c r="AO1819" s="99">
        <f t="shared" si="142"/>
        <v>0</v>
      </c>
      <c r="AP1819" s="99">
        <f>SUMIFS(通讯通路门店!$K:$K,通讯通路门店!$S:$S,$G1819)</f>
        <v>0</v>
      </c>
      <c r="AQ1819" s="83"/>
      <c r="AR1819" s="99">
        <f>SUMIFS(通讯通路门店!$T:$T,通讯通路门店!$S:$S,$G1819)</f>
        <v>0</v>
      </c>
      <c r="AS1819" s="99">
        <f>SUMIFS(通讯通路门店!$U:$U,通讯通路门店!$S:$S,$G1819)</f>
        <v>0</v>
      </c>
      <c r="AT1819" s="99">
        <f>SUMIFS(通讯通路门店!$V:$V,通讯通路门店!$S:$S,$G1819)</f>
        <v>0</v>
      </c>
      <c r="AU1819" s="99">
        <f>SUMIFS(通讯通路门店!$W:$W,通讯通路门店!$S:$S,$G1819)</f>
        <v>0</v>
      </c>
      <c r="AV1819" s="99">
        <f>SUMIFS(通讯通路门店!$Z:$Z,通讯通路门店!$S:$S,$G1819)</f>
        <v>0</v>
      </c>
      <c r="AW1819" s="99">
        <f>SUMIFS(通讯通路门店!$AB:$AB,通讯通路门店!$S:$S,$G1819)</f>
        <v>0</v>
      </c>
      <c r="AX1819" s="99">
        <f>SUMIFS(通讯通路门店!$X:$X,通讯通路门店!$S:$S,$G1819)</f>
        <v>0</v>
      </c>
      <c r="AY1819" s="99">
        <f>SUMIFS(通讯通路门店!$Y:$Y,通讯通路门店!$S:$S,$G1819)</f>
        <v>0</v>
      </c>
      <c r="AZ1819" s="99">
        <f>SUMIFS(通讯通路门店!$AA:$AA,通讯通路门店!$S:$S,$G1819)</f>
        <v>0</v>
      </c>
      <c r="BA1819" s="99">
        <f t="shared" si="143"/>
        <v>0</v>
      </c>
      <c r="BB1819" s="99">
        <f t="shared" si="144"/>
        <v>0</v>
      </c>
      <c r="BC1819" s="99">
        <f>SUMIFS(通讯通路门店!$W:$W,通讯通路门店!$S:$S,$G1819,通讯通路门店!$J:$J,"荣耀体验店")+SUMIFS(通讯通路门店!$W:$W,通讯通路门店!$S:$S,$G1819,通讯通路门店!$J:$J,"荣耀授权专卖店")</f>
        <v>0</v>
      </c>
      <c r="BD1819" s="99">
        <f>SUMIFS(通讯通路门店!$Z:$Z,通讯通路门店!$S:$S,$G1819,通讯通路门店!$J:$J,"VIVO体验店")</f>
        <v>0</v>
      </c>
      <c r="BE1819" s="99">
        <f>SUMIFS(通讯通路门店!$AB:$AB,通讯通路门店!$S:$S,$G1819,通讯通路门店!$J:$J,"OPPO体验店")</f>
        <v>0</v>
      </c>
      <c r="BF1819" s="99">
        <f>SUMIFS(通讯通路门店!$X:$X,通讯通路门店!$S:$S,$G1819,通讯通路门店!$J:$J,"华为授权体验店")+SUMIFS(通讯通路门店!$AA:$AA,通讯通路门店!$S:$S,$G1819,通讯通路门店!$J:$J,"华为堡垒店")</f>
        <v>0</v>
      </c>
      <c r="BG1819" s="99">
        <f>SUMIFS(通讯通路门店!$Y:$Y,通讯通路门店!$S:$S,$G1819,通讯通路门店!$J:$J,"小米体验店")</f>
        <v>0</v>
      </c>
      <c r="BH1819" s="99">
        <f>SUMIFS(通讯通路门店!$AA:$AA,通讯通路门店!$S:$S,$G1819,通讯通路门店!$J:$J,"苹果体验店")</f>
        <v>0</v>
      </c>
      <c r="BI1819" s="99">
        <f>SUMIFS(通讯通路门店!$K:$K,通讯通路门店!$S:$S,$G1819,通讯通路门店!$J:$J,"其他品牌专卖店")</f>
        <v>0</v>
      </c>
      <c r="BJ1819" s="99">
        <f>SUMIFS(通讯通路门店!$AC:$AC,通讯通路门店!$S:$S,$G1819)</f>
        <v>0</v>
      </c>
      <c r="BK1819" s="99">
        <f>SUMIFS(通讯通路门店!$AD:$AD,通讯通路门店!$S:$S,$G1819)</f>
        <v>0</v>
      </c>
      <c r="BL1819" s="99">
        <f>SUMIFS(通讯通路门店!$AE:$AE,通讯通路门店!$S:$S,$G1819)</f>
        <v>0</v>
      </c>
      <c r="BM1819" s="99">
        <f>SUMIFS(通讯通路门店!$AF:$AF,通讯通路门店!$S:$S,$G1819)</f>
        <v>0</v>
      </c>
      <c r="BN1819" s="99">
        <f>SUMIFS(通讯通路门店!$AG:$AG,通讯通路门店!$S:$S,$G1819)</f>
        <v>0</v>
      </c>
      <c r="BO1819" s="99">
        <f>SUMIFS(通讯通路门店!$AH:$AH,通讯通路门店!$S:$S,$G1819)</f>
        <v>0</v>
      </c>
      <c r="BP1819" s="99">
        <f>SUMIFS(通讯通路门店!$AI:$AI,通讯通路门店!$S:$S,$G1819)</f>
        <v>0</v>
      </c>
      <c r="BQ1819" s="83"/>
    </row>
    <row r="1820" spans="1:69">
      <c r="A1820" s="99" t="str">
        <f>IFERROR(_xlfn.XLOOKUP($G1820,通讯通路门店!$S$4:$S$993933,通讯通路门店!$A$4:$A$993933,0,0),"")</f>
        <v>海南省</v>
      </c>
      <c r="B1820" s="99" t="str">
        <f>IFERROR(_xlfn.XLOOKUP($G1820,通讯通路门店!$S$4:$S$993933,通讯通路门店!$B$4:$B$993933,0,0),"")</f>
        <v>昌江黎族自治县</v>
      </c>
      <c r="C1820" s="99" t="str">
        <f>IFERROR(_xlfn.XLOOKUP($G1820,通讯通路门店!$S$4:$S$993933,通讯通路门店!$C$4:$C$993933,0,0),"")</f>
        <v>昌江黎族自治县</v>
      </c>
      <c r="D1820" s="99" t="str">
        <f>IFERROR(_xlfn.XLOOKUP($G1820,通讯通路门店!$S$4:$S$993933,通讯通路门店!$D$4:$D$993933,0,0),"")</f>
        <v>叉河镇</v>
      </c>
      <c r="E1820" s="83"/>
      <c r="F1820" s="83"/>
      <c r="G1820" s="101"/>
      <c r="H1820" s="102">
        <f>IFERROR(_xlfn.XLOOKUP($G1820,通讯通路门店!$S$4:$S$993933,通讯通路门店!$R$4:$R$993933,0,0),"")</f>
        <v>0</v>
      </c>
      <c r="I1820" s="83"/>
      <c r="J1820" s="83"/>
      <c r="K1820" s="83"/>
      <c r="L1820" s="83"/>
      <c r="M1820" s="83"/>
      <c r="N1820" s="83"/>
      <c r="O1820" s="83"/>
      <c r="P1820" s="83"/>
      <c r="Q1820" s="83"/>
      <c r="R1820" s="83"/>
      <c r="S1820" s="83"/>
      <c r="T1820" s="83"/>
      <c r="U1820" s="99">
        <f>COUNTIF(通讯通路门店!$S:$S,$G1820)</f>
        <v>0</v>
      </c>
      <c r="V1820" s="99">
        <f>COUNTIFS(通讯通路门店!$S:$S,$G1820,通讯通路门店!$J:$J,"综合卖场")</f>
        <v>0</v>
      </c>
      <c r="W1820" s="99">
        <f>SUMIFS(通讯通路门店!$AJ:$AJ,通讯通路门店!$S:$S,通讯客户沙盘!$G1820)</f>
        <v>0</v>
      </c>
      <c r="X1820" s="99">
        <f t="shared" si="140"/>
        <v>0</v>
      </c>
      <c r="Y1820" s="99">
        <f>COUNTIFS(通讯通路门店!$S:$S,$G1820,通讯通路门店!$J:$J,"荣耀体验店")+COUNTIFS(通讯通路门店!$S:$S,$G1820,通讯通路门店!$J:$J,"荣耀授权专卖店")</f>
        <v>0</v>
      </c>
      <c r="Z1820" s="99">
        <f>COUNTIFS(通讯通路门店!$S:$S,$G1820,通讯通路门店!$J:$J,"VIVO体验店")</f>
        <v>0</v>
      </c>
      <c r="AA1820" s="99">
        <f>COUNTIFS(通讯通路门店!$S:$S,$G1820,通讯通路门店!$J:$J,"OPPO体验店")</f>
        <v>0</v>
      </c>
      <c r="AB1820" s="99">
        <f>COUNTIFS(通讯通路门店!$S:$S,$G1820,通讯通路门店!$J:$J,"华为授权体验店")+COUNTIFS(通讯通路门店!$S:$S,$G1820,通讯通路门店!$J:$J,"华为堡垒店")</f>
        <v>0</v>
      </c>
      <c r="AC1820" s="99">
        <f>COUNTIFS(通讯通路门店!$S:$S,$G1820,通讯通路门店!$J:$J,"小米体验店")</f>
        <v>0</v>
      </c>
      <c r="AD1820" s="99">
        <f>COUNTIFS(通讯通路门店!$S:$S,$G1820,通讯通路门店!$J:$J,"苹果体验店")</f>
        <v>0</v>
      </c>
      <c r="AE1820" s="99">
        <f>COUNTIFS(通讯通路门店!$S:$S,$G1820,通讯通路门店!$J:$J,"其他品牌专卖店")</f>
        <v>0</v>
      </c>
      <c r="AF1820" s="99">
        <f>SUMIFS(通讯通路门店!$BI:$BI,通讯通路门店!$S:$S,$G1820)</f>
        <v>0</v>
      </c>
      <c r="AG1820" s="99">
        <f>SUMIFS(通讯通路门店!$BH:$BH,通讯通路门店!$S:$S,$G1820)</f>
        <v>0</v>
      </c>
      <c r="AH1820" s="99">
        <f t="shared" si="141"/>
        <v>0</v>
      </c>
      <c r="AI1820" s="99">
        <f>SUMIFS(通讯通路门店!$BB:$BB,通讯通路门店!$S:$S,$G1820)</f>
        <v>0</v>
      </c>
      <c r="AJ1820" s="99">
        <f>SUMIFS(通讯通路门店!$BE:$BE,通讯通路门店!$S:$S,$G1820)</f>
        <v>0</v>
      </c>
      <c r="AK1820" s="99">
        <f>SUMIFS(通讯通路门店!$BG:$BG,通讯通路门店!$S:$S,$G1820)</f>
        <v>0</v>
      </c>
      <c r="AL1820" s="99">
        <f>SUMIFS(通讯通路门店!$BC:$BC,通讯通路门店!$S:$S,$G1820)</f>
        <v>0</v>
      </c>
      <c r="AM1820" s="99">
        <f>SUMIFS(通讯通路门店!$BD:$BD,通讯通路门店!$S:$S,$G1820)</f>
        <v>0</v>
      </c>
      <c r="AN1820" s="99">
        <f>SUMIFS(通讯通路门店!$BF:$BF,通讯通路门店!$S:$S,$G1820)</f>
        <v>0</v>
      </c>
      <c r="AO1820" s="99">
        <f t="shared" si="142"/>
        <v>0</v>
      </c>
      <c r="AP1820" s="99">
        <f>SUMIFS(通讯通路门店!$K:$K,通讯通路门店!$S:$S,$G1820)</f>
        <v>0</v>
      </c>
      <c r="AQ1820" s="83"/>
      <c r="AR1820" s="99">
        <f>SUMIFS(通讯通路门店!$T:$T,通讯通路门店!$S:$S,$G1820)</f>
        <v>0</v>
      </c>
      <c r="AS1820" s="99">
        <f>SUMIFS(通讯通路门店!$U:$U,通讯通路门店!$S:$S,$G1820)</f>
        <v>0</v>
      </c>
      <c r="AT1820" s="99">
        <f>SUMIFS(通讯通路门店!$V:$V,通讯通路门店!$S:$S,$G1820)</f>
        <v>0</v>
      </c>
      <c r="AU1820" s="99">
        <f>SUMIFS(通讯通路门店!$W:$W,通讯通路门店!$S:$S,$G1820)</f>
        <v>0</v>
      </c>
      <c r="AV1820" s="99">
        <f>SUMIFS(通讯通路门店!$Z:$Z,通讯通路门店!$S:$S,$G1820)</f>
        <v>0</v>
      </c>
      <c r="AW1820" s="99">
        <f>SUMIFS(通讯通路门店!$AB:$AB,通讯通路门店!$S:$S,$G1820)</f>
        <v>0</v>
      </c>
      <c r="AX1820" s="99">
        <f>SUMIFS(通讯通路门店!$X:$X,通讯通路门店!$S:$S,$G1820)</f>
        <v>0</v>
      </c>
      <c r="AY1820" s="99">
        <f>SUMIFS(通讯通路门店!$Y:$Y,通讯通路门店!$S:$S,$G1820)</f>
        <v>0</v>
      </c>
      <c r="AZ1820" s="99">
        <f>SUMIFS(通讯通路门店!$AA:$AA,通讯通路门店!$S:$S,$G1820)</f>
        <v>0</v>
      </c>
      <c r="BA1820" s="99">
        <f t="shared" si="143"/>
        <v>0</v>
      </c>
      <c r="BB1820" s="99">
        <f t="shared" si="144"/>
        <v>0</v>
      </c>
      <c r="BC1820" s="99">
        <f>SUMIFS(通讯通路门店!$W:$W,通讯通路门店!$S:$S,$G1820,通讯通路门店!$J:$J,"荣耀体验店")+SUMIFS(通讯通路门店!$W:$W,通讯通路门店!$S:$S,$G1820,通讯通路门店!$J:$J,"荣耀授权专卖店")</f>
        <v>0</v>
      </c>
      <c r="BD1820" s="99">
        <f>SUMIFS(通讯通路门店!$Z:$Z,通讯通路门店!$S:$S,$G1820,通讯通路门店!$J:$J,"VIVO体验店")</f>
        <v>0</v>
      </c>
      <c r="BE1820" s="99">
        <f>SUMIFS(通讯通路门店!$AB:$AB,通讯通路门店!$S:$S,$G1820,通讯通路门店!$J:$J,"OPPO体验店")</f>
        <v>0</v>
      </c>
      <c r="BF1820" s="99">
        <f>SUMIFS(通讯通路门店!$X:$X,通讯通路门店!$S:$S,$G1820,通讯通路门店!$J:$J,"华为授权体验店")+SUMIFS(通讯通路门店!$AA:$AA,通讯通路门店!$S:$S,$G1820,通讯通路门店!$J:$J,"华为堡垒店")</f>
        <v>0</v>
      </c>
      <c r="BG1820" s="99">
        <f>SUMIFS(通讯通路门店!$Y:$Y,通讯通路门店!$S:$S,$G1820,通讯通路门店!$J:$J,"小米体验店")</f>
        <v>0</v>
      </c>
      <c r="BH1820" s="99">
        <f>SUMIFS(通讯通路门店!$AA:$AA,通讯通路门店!$S:$S,$G1820,通讯通路门店!$J:$J,"苹果体验店")</f>
        <v>0</v>
      </c>
      <c r="BI1820" s="99">
        <f>SUMIFS(通讯通路门店!$K:$K,通讯通路门店!$S:$S,$G1820,通讯通路门店!$J:$J,"其他品牌专卖店")</f>
        <v>0</v>
      </c>
      <c r="BJ1820" s="99">
        <f>SUMIFS(通讯通路门店!$AC:$AC,通讯通路门店!$S:$S,$G1820)</f>
        <v>0</v>
      </c>
      <c r="BK1820" s="99">
        <f>SUMIFS(通讯通路门店!$AD:$AD,通讯通路门店!$S:$S,$G1820)</f>
        <v>0</v>
      </c>
      <c r="BL1820" s="99">
        <f>SUMIFS(通讯通路门店!$AE:$AE,通讯通路门店!$S:$S,$G1820)</f>
        <v>0</v>
      </c>
      <c r="BM1820" s="99">
        <f>SUMIFS(通讯通路门店!$AF:$AF,通讯通路门店!$S:$S,$G1820)</f>
        <v>0</v>
      </c>
      <c r="BN1820" s="99">
        <f>SUMIFS(通讯通路门店!$AG:$AG,通讯通路门店!$S:$S,$G1820)</f>
        <v>0</v>
      </c>
      <c r="BO1820" s="99">
        <f>SUMIFS(通讯通路门店!$AH:$AH,通讯通路门店!$S:$S,$G1820)</f>
        <v>0</v>
      </c>
      <c r="BP1820" s="99">
        <f>SUMIFS(通讯通路门店!$AI:$AI,通讯通路门店!$S:$S,$G1820)</f>
        <v>0</v>
      </c>
      <c r="BQ1820" s="83"/>
    </row>
    <row r="1821" spans="1:69">
      <c r="A1821" s="99" t="str">
        <f>IFERROR(_xlfn.XLOOKUP($G1821,通讯通路门店!$S$4:$S$993933,通讯通路门店!$A$4:$A$993933,0,0),"")</f>
        <v>海南省</v>
      </c>
      <c r="B1821" s="99" t="str">
        <f>IFERROR(_xlfn.XLOOKUP($G1821,通讯通路门店!$S$4:$S$993933,通讯通路门店!$B$4:$B$993933,0,0),"")</f>
        <v>昌江黎族自治县</v>
      </c>
      <c r="C1821" s="99" t="str">
        <f>IFERROR(_xlfn.XLOOKUP($G1821,通讯通路门店!$S$4:$S$993933,通讯通路门店!$C$4:$C$993933,0,0),"")</f>
        <v>昌江黎族自治县</v>
      </c>
      <c r="D1821" s="99" t="str">
        <f>IFERROR(_xlfn.XLOOKUP($G1821,通讯通路门店!$S$4:$S$993933,通讯通路门店!$D$4:$D$993933,0,0),"")</f>
        <v>叉河镇</v>
      </c>
      <c r="E1821" s="83"/>
      <c r="F1821" s="83"/>
      <c r="G1821" s="101"/>
      <c r="H1821" s="102">
        <f>IFERROR(_xlfn.XLOOKUP($G1821,通讯通路门店!$S$4:$S$993933,通讯通路门店!$R$4:$R$993933,0,0),"")</f>
        <v>0</v>
      </c>
      <c r="I1821" s="83"/>
      <c r="J1821" s="83"/>
      <c r="K1821" s="83"/>
      <c r="L1821" s="83"/>
      <c r="M1821" s="83"/>
      <c r="N1821" s="83"/>
      <c r="O1821" s="83"/>
      <c r="P1821" s="83"/>
      <c r="Q1821" s="83"/>
      <c r="R1821" s="83"/>
      <c r="S1821" s="83"/>
      <c r="T1821" s="83"/>
      <c r="U1821" s="99">
        <f>COUNTIF(通讯通路门店!$S:$S,$G1821)</f>
        <v>0</v>
      </c>
      <c r="V1821" s="99">
        <f>COUNTIFS(通讯通路门店!$S:$S,$G1821,通讯通路门店!$J:$J,"综合卖场")</f>
        <v>0</v>
      </c>
      <c r="W1821" s="99">
        <f>SUMIFS(通讯通路门店!$AJ:$AJ,通讯通路门店!$S:$S,通讯客户沙盘!$G1821)</f>
        <v>0</v>
      </c>
      <c r="X1821" s="99">
        <f t="shared" si="140"/>
        <v>0</v>
      </c>
      <c r="Y1821" s="99">
        <f>COUNTIFS(通讯通路门店!$S:$S,$G1821,通讯通路门店!$J:$J,"荣耀体验店")+COUNTIFS(通讯通路门店!$S:$S,$G1821,通讯通路门店!$J:$J,"荣耀授权专卖店")</f>
        <v>0</v>
      </c>
      <c r="Z1821" s="99">
        <f>COUNTIFS(通讯通路门店!$S:$S,$G1821,通讯通路门店!$J:$J,"VIVO体验店")</f>
        <v>0</v>
      </c>
      <c r="AA1821" s="99">
        <f>COUNTIFS(通讯通路门店!$S:$S,$G1821,通讯通路门店!$J:$J,"OPPO体验店")</f>
        <v>0</v>
      </c>
      <c r="AB1821" s="99">
        <f>COUNTIFS(通讯通路门店!$S:$S,$G1821,通讯通路门店!$J:$J,"华为授权体验店")+COUNTIFS(通讯通路门店!$S:$S,$G1821,通讯通路门店!$J:$J,"华为堡垒店")</f>
        <v>0</v>
      </c>
      <c r="AC1821" s="99">
        <f>COUNTIFS(通讯通路门店!$S:$S,$G1821,通讯通路门店!$J:$J,"小米体验店")</f>
        <v>0</v>
      </c>
      <c r="AD1821" s="99">
        <f>COUNTIFS(通讯通路门店!$S:$S,$G1821,通讯通路门店!$J:$J,"苹果体验店")</f>
        <v>0</v>
      </c>
      <c r="AE1821" s="99">
        <f>COUNTIFS(通讯通路门店!$S:$S,$G1821,通讯通路门店!$J:$J,"其他品牌专卖店")</f>
        <v>0</v>
      </c>
      <c r="AF1821" s="99">
        <f>SUMIFS(通讯通路门店!$BI:$BI,通讯通路门店!$S:$S,$G1821)</f>
        <v>0</v>
      </c>
      <c r="AG1821" s="99">
        <f>SUMIFS(通讯通路门店!$BH:$BH,通讯通路门店!$S:$S,$G1821)</f>
        <v>0</v>
      </c>
      <c r="AH1821" s="99">
        <f t="shared" si="141"/>
        <v>0</v>
      </c>
      <c r="AI1821" s="99">
        <f>SUMIFS(通讯通路门店!$BB:$BB,通讯通路门店!$S:$S,$G1821)</f>
        <v>0</v>
      </c>
      <c r="AJ1821" s="99">
        <f>SUMIFS(通讯通路门店!$BE:$BE,通讯通路门店!$S:$S,$G1821)</f>
        <v>0</v>
      </c>
      <c r="AK1821" s="99">
        <f>SUMIFS(通讯通路门店!$BG:$BG,通讯通路门店!$S:$S,$G1821)</f>
        <v>0</v>
      </c>
      <c r="AL1821" s="99">
        <f>SUMIFS(通讯通路门店!$BC:$BC,通讯通路门店!$S:$S,$G1821)</f>
        <v>0</v>
      </c>
      <c r="AM1821" s="99">
        <f>SUMIFS(通讯通路门店!$BD:$BD,通讯通路门店!$S:$S,$G1821)</f>
        <v>0</v>
      </c>
      <c r="AN1821" s="99">
        <f>SUMIFS(通讯通路门店!$BF:$BF,通讯通路门店!$S:$S,$G1821)</f>
        <v>0</v>
      </c>
      <c r="AO1821" s="99">
        <f t="shared" si="142"/>
        <v>0</v>
      </c>
      <c r="AP1821" s="99">
        <f>SUMIFS(通讯通路门店!$K:$K,通讯通路门店!$S:$S,$G1821)</f>
        <v>0</v>
      </c>
      <c r="AQ1821" s="83"/>
      <c r="AR1821" s="99">
        <f>SUMIFS(通讯通路门店!$T:$T,通讯通路门店!$S:$S,$G1821)</f>
        <v>0</v>
      </c>
      <c r="AS1821" s="99">
        <f>SUMIFS(通讯通路门店!$U:$U,通讯通路门店!$S:$S,$G1821)</f>
        <v>0</v>
      </c>
      <c r="AT1821" s="99">
        <f>SUMIFS(通讯通路门店!$V:$V,通讯通路门店!$S:$S,$G1821)</f>
        <v>0</v>
      </c>
      <c r="AU1821" s="99">
        <f>SUMIFS(通讯通路门店!$W:$W,通讯通路门店!$S:$S,$G1821)</f>
        <v>0</v>
      </c>
      <c r="AV1821" s="99">
        <f>SUMIFS(通讯通路门店!$Z:$Z,通讯通路门店!$S:$S,$G1821)</f>
        <v>0</v>
      </c>
      <c r="AW1821" s="99">
        <f>SUMIFS(通讯通路门店!$AB:$AB,通讯通路门店!$S:$S,$G1821)</f>
        <v>0</v>
      </c>
      <c r="AX1821" s="99">
        <f>SUMIFS(通讯通路门店!$X:$X,通讯通路门店!$S:$S,$G1821)</f>
        <v>0</v>
      </c>
      <c r="AY1821" s="99">
        <f>SUMIFS(通讯通路门店!$Y:$Y,通讯通路门店!$S:$S,$G1821)</f>
        <v>0</v>
      </c>
      <c r="AZ1821" s="99">
        <f>SUMIFS(通讯通路门店!$AA:$AA,通讯通路门店!$S:$S,$G1821)</f>
        <v>0</v>
      </c>
      <c r="BA1821" s="99">
        <f t="shared" si="143"/>
        <v>0</v>
      </c>
      <c r="BB1821" s="99">
        <f t="shared" si="144"/>
        <v>0</v>
      </c>
      <c r="BC1821" s="99">
        <f>SUMIFS(通讯通路门店!$W:$W,通讯通路门店!$S:$S,$G1821,通讯通路门店!$J:$J,"荣耀体验店")+SUMIFS(通讯通路门店!$W:$W,通讯通路门店!$S:$S,$G1821,通讯通路门店!$J:$J,"荣耀授权专卖店")</f>
        <v>0</v>
      </c>
      <c r="BD1821" s="99">
        <f>SUMIFS(通讯通路门店!$Z:$Z,通讯通路门店!$S:$S,$G1821,通讯通路门店!$J:$J,"VIVO体验店")</f>
        <v>0</v>
      </c>
      <c r="BE1821" s="99">
        <f>SUMIFS(通讯通路门店!$AB:$AB,通讯通路门店!$S:$S,$G1821,通讯通路门店!$J:$J,"OPPO体验店")</f>
        <v>0</v>
      </c>
      <c r="BF1821" s="99">
        <f>SUMIFS(通讯通路门店!$X:$X,通讯通路门店!$S:$S,$G1821,通讯通路门店!$J:$J,"华为授权体验店")+SUMIFS(通讯通路门店!$AA:$AA,通讯通路门店!$S:$S,$G1821,通讯通路门店!$J:$J,"华为堡垒店")</f>
        <v>0</v>
      </c>
      <c r="BG1821" s="99">
        <f>SUMIFS(通讯通路门店!$Y:$Y,通讯通路门店!$S:$S,$G1821,通讯通路门店!$J:$J,"小米体验店")</f>
        <v>0</v>
      </c>
      <c r="BH1821" s="99">
        <f>SUMIFS(通讯通路门店!$AA:$AA,通讯通路门店!$S:$S,$G1821,通讯通路门店!$J:$J,"苹果体验店")</f>
        <v>0</v>
      </c>
      <c r="BI1821" s="99">
        <f>SUMIFS(通讯通路门店!$K:$K,通讯通路门店!$S:$S,$G1821,通讯通路门店!$J:$J,"其他品牌专卖店")</f>
        <v>0</v>
      </c>
      <c r="BJ1821" s="99">
        <f>SUMIFS(通讯通路门店!$AC:$AC,通讯通路门店!$S:$S,$G1821)</f>
        <v>0</v>
      </c>
      <c r="BK1821" s="99">
        <f>SUMIFS(通讯通路门店!$AD:$AD,通讯通路门店!$S:$S,$G1821)</f>
        <v>0</v>
      </c>
      <c r="BL1821" s="99">
        <f>SUMIFS(通讯通路门店!$AE:$AE,通讯通路门店!$S:$S,$G1821)</f>
        <v>0</v>
      </c>
      <c r="BM1821" s="99">
        <f>SUMIFS(通讯通路门店!$AF:$AF,通讯通路门店!$S:$S,$G1821)</f>
        <v>0</v>
      </c>
      <c r="BN1821" s="99">
        <f>SUMIFS(通讯通路门店!$AG:$AG,通讯通路门店!$S:$S,$G1821)</f>
        <v>0</v>
      </c>
      <c r="BO1821" s="99">
        <f>SUMIFS(通讯通路门店!$AH:$AH,通讯通路门店!$S:$S,$G1821)</f>
        <v>0</v>
      </c>
      <c r="BP1821" s="99">
        <f>SUMIFS(通讯通路门店!$AI:$AI,通讯通路门店!$S:$S,$G1821)</f>
        <v>0</v>
      </c>
      <c r="BQ1821" s="83"/>
    </row>
    <row r="1822" spans="1:69">
      <c r="A1822" s="99" t="str">
        <f>IFERROR(_xlfn.XLOOKUP($G1822,通讯通路门店!$S$4:$S$993933,通讯通路门店!$A$4:$A$993933,0,0),"")</f>
        <v>海南省</v>
      </c>
      <c r="B1822" s="99" t="str">
        <f>IFERROR(_xlfn.XLOOKUP($G1822,通讯通路门店!$S$4:$S$993933,通讯通路门店!$B$4:$B$993933,0,0),"")</f>
        <v>昌江黎族自治县</v>
      </c>
      <c r="C1822" s="99" t="str">
        <f>IFERROR(_xlfn.XLOOKUP($G1822,通讯通路门店!$S$4:$S$993933,通讯通路门店!$C$4:$C$993933,0,0),"")</f>
        <v>昌江黎族自治县</v>
      </c>
      <c r="D1822" s="99" t="str">
        <f>IFERROR(_xlfn.XLOOKUP($G1822,通讯通路门店!$S$4:$S$993933,通讯通路门店!$D$4:$D$993933,0,0),"")</f>
        <v>叉河镇</v>
      </c>
      <c r="E1822" s="83"/>
      <c r="F1822" s="83"/>
      <c r="G1822" s="101"/>
      <c r="H1822" s="102">
        <f>IFERROR(_xlfn.XLOOKUP($G1822,通讯通路门店!$S$4:$S$993933,通讯通路门店!$R$4:$R$993933,0,0),"")</f>
        <v>0</v>
      </c>
      <c r="I1822" s="83"/>
      <c r="J1822" s="83"/>
      <c r="K1822" s="83"/>
      <c r="L1822" s="83"/>
      <c r="M1822" s="83"/>
      <c r="N1822" s="83"/>
      <c r="O1822" s="83"/>
      <c r="P1822" s="83"/>
      <c r="Q1822" s="83"/>
      <c r="R1822" s="83"/>
      <c r="S1822" s="83"/>
      <c r="T1822" s="83"/>
      <c r="U1822" s="99">
        <f>COUNTIF(通讯通路门店!$S:$S,$G1822)</f>
        <v>0</v>
      </c>
      <c r="V1822" s="99">
        <f>COUNTIFS(通讯通路门店!$S:$S,$G1822,通讯通路门店!$J:$J,"综合卖场")</f>
        <v>0</v>
      </c>
      <c r="W1822" s="99">
        <f>SUMIFS(通讯通路门店!$AJ:$AJ,通讯通路门店!$S:$S,通讯客户沙盘!$G1822)</f>
        <v>0</v>
      </c>
      <c r="X1822" s="99">
        <f t="shared" si="140"/>
        <v>0</v>
      </c>
      <c r="Y1822" s="99">
        <f>COUNTIFS(通讯通路门店!$S:$S,$G1822,通讯通路门店!$J:$J,"荣耀体验店")+COUNTIFS(通讯通路门店!$S:$S,$G1822,通讯通路门店!$J:$J,"荣耀授权专卖店")</f>
        <v>0</v>
      </c>
      <c r="Z1822" s="99">
        <f>COUNTIFS(通讯通路门店!$S:$S,$G1822,通讯通路门店!$J:$J,"VIVO体验店")</f>
        <v>0</v>
      </c>
      <c r="AA1822" s="99">
        <f>COUNTIFS(通讯通路门店!$S:$S,$G1822,通讯通路门店!$J:$J,"OPPO体验店")</f>
        <v>0</v>
      </c>
      <c r="AB1822" s="99">
        <f>COUNTIFS(通讯通路门店!$S:$S,$G1822,通讯通路门店!$J:$J,"华为授权体验店")+COUNTIFS(通讯通路门店!$S:$S,$G1822,通讯通路门店!$J:$J,"华为堡垒店")</f>
        <v>0</v>
      </c>
      <c r="AC1822" s="99">
        <f>COUNTIFS(通讯通路门店!$S:$S,$G1822,通讯通路门店!$J:$J,"小米体验店")</f>
        <v>0</v>
      </c>
      <c r="AD1822" s="99">
        <f>COUNTIFS(通讯通路门店!$S:$S,$G1822,通讯通路门店!$J:$J,"苹果体验店")</f>
        <v>0</v>
      </c>
      <c r="AE1822" s="99">
        <f>COUNTIFS(通讯通路门店!$S:$S,$G1822,通讯通路门店!$J:$J,"其他品牌专卖店")</f>
        <v>0</v>
      </c>
      <c r="AF1822" s="99">
        <f>SUMIFS(通讯通路门店!$BI:$BI,通讯通路门店!$S:$S,$G1822)</f>
        <v>0</v>
      </c>
      <c r="AG1822" s="99">
        <f>SUMIFS(通讯通路门店!$BH:$BH,通讯通路门店!$S:$S,$G1822)</f>
        <v>0</v>
      </c>
      <c r="AH1822" s="99">
        <f t="shared" si="141"/>
        <v>0</v>
      </c>
      <c r="AI1822" s="99">
        <f>SUMIFS(通讯通路门店!$BB:$BB,通讯通路门店!$S:$S,$G1822)</f>
        <v>0</v>
      </c>
      <c r="AJ1822" s="99">
        <f>SUMIFS(通讯通路门店!$BE:$BE,通讯通路门店!$S:$S,$G1822)</f>
        <v>0</v>
      </c>
      <c r="AK1822" s="99">
        <f>SUMIFS(通讯通路门店!$BG:$BG,通讯通路门店!$S:$S,$G1822)</f>
        <v>0</v>
      </c>
      <c r="AL1822" s="99">
        <f>SUMIFS(通讯通路门店!$BC:$BC,通讯通路门店!$S:$S,$G1822)</f>
        <v>0</v>
      </c>
      <c r="AM1822" s="99">
        <f>SUMIFS(通讯通路门店!$BD:$BD,通讯通路门店!$S:$S,$G1822)</f>
        <v>0</v>
      </c>
      <c r="AN1822" s="99">
        <f>SUMIFS(通讯通路门店!$BF:$BF,通讯通路门店!$S:$S,$G1822)</f>
        <v>0</v>
      </c>
      <c r="AO1822" s="99">
        <f t="shared" si="142"/>
        <v>0</v>
      </c>
      <c r="AP1822" s="99">
        <f>SUMIFS(通讯通路门店!$K:$K,通讯通路门店!$S:$S,$G1822)</f>
        <v>0</v>
      </c>
      <c r="AQ1822" s="83"/>
      <c r="AR1822" s="99">
        <f>SUMIFS(通讯通路门店!$T:$T,通讯通路门店!$S:$S,$G1822)</f>
        <v>0</v>
      </c>
      <c r="AS1822" s="99">
        <f>SUMIFS(通讯通路门店!$U:$U,通讯通路门店!$S:$S,$G1822)</f>
        <v>0</v>
      </c>
      <c r="AT1822" s="99">
        <f>SUMIFS(通讯通路门店!$V:$V,通讯通路门店!$S:$S,$G1822)</f>
        <v>0</v>
      </c>
      <c r="AU1822" s="99">
        <f>SUMIFS(通讯通路门店!$W:$W,通讯通路门店!$S:$S,$G1822)</f>
        <v>0</v>
      </c>
      <c r="AV1822" s="99">
        <f>SUMIFS(通讯通路门店!$Z:$Z,通讯通路门店!$S:$S,$G1822)</f>
        <v>0</v>
      </c>
      <c r="AW1822" s="99">
        <f>SUMIFS(通讯通路门店!$AB:$AB,通讯通路门店!$S:$S,$G1822)</f>
        <v>0</v>
      </c>
      <c r="AX1822" s="99">
        <f>SUMIFS(通讯通路门店!$X:$X,通讯通路门店!$S:$S,$G1822)</f>
        <v>0</v>
      </c>
      <c r="AY1822" s="99">
        <f>SUMIFS(通讯通路门店!$Y:$Y,通讯通路门店!$S:$S,$G1822)</f>
        <v>0</v>
      </c>
      <c r="AZ1822" s="99">
        <f>SUMIFS(通讯通路门店!$AA:$AA,通讯通路门店!$S:$S,$G1822)</f>
        <v>0</v>
      </c>
      <c r="BA1822" s="99">
        <f t="shared" si="143"/>
        <v>0</v>
      </c>
      <c r="BB1822" s="99">
        <f t="shared" si="144"/>
        <v>0</v>
      </c>
      <c r="BC1822" s="99">
        <f>SUMIFS(通讯通路门店!$W:$W,通讯通路门店!$S:$S,$G1822,通讯通路门店!$J:$J,"荣耀体验店")+SUMIFS(通讯通路门店!$W:$W,通讯通路门店!$S:$S,$G1822,通讯通路门店!$J:$J,"荣耀授权专卖店")</f>
        <v>0</v>
      </c>
      <c r="BD1822" s="99">
        <f>SUMIFS(通讯通路门店!$Z:$Z,通讯通路门店!$S:$S,$G1822,通讯通路门店!$J:$J,"VIVO体验店")</f>
        <v>0</v>
      </c>
      <c r="BE1822" s="99">
        <f>SUMIFS(通讯通路门店!$AB:$AB,通讯通路门店!$S:$S,$G1822,通讯通路门店!$J:$J,"OPPO体验店")</f>
        <v>0</v>
      </c>
      <c r="BF1822" s="99">
        <f>SUMIFS(通讯通路门店!$X:$X,通讯通路门店!$S:$S,$G1822,通讯通路门店!$J:$J,"华为授权体验店")+SUMIFS(通讯通路门店!$AA:$AA,通讯通路门店!$S:$S,$G1822,通讯通路门店!$J:$J,"华为堡垒店")</f>
        <v>0</v>
      </c>
      <c r="BG1822" s="99">
        <f>SUMIFS(通讯通路门店!$Y:$Y,通讯通路门店!$S:$S,$G1822,通讯通路门店!$J:$J,"小米体验店")</f>
        <v>0</v>
      </c>
      <c r="BH1822" s="99">
        <f>SUMIFS(通讯通路门店!$AA:$AA,通讯通路门店!$S:$S,$G1822,通讯通路门店!$J:$J,"苹果体验店")</f>
        <v>0</v>
      </c>
      <c r="BI1822" s="99">
        <f>SUMIFS(通讯通路门店!$K:$K,通讯通路门店!$S:$S,$G1822,通讯通路门店!$J:$J,"其他品牌专卖店")</f>
        <v>0</v>
      </c>
      <c r="BJ1822" s="99">
        <f>SUMIFS(通讯通路门店!$AC:$AC,通讯通路门店!$S:$S,$G1822)</f>
        <v>0</v>
      </c>
      <c r="BK1822" s="99">
        <f>SUMIFS(通讯通路门店!$AD:$AD,通讯通路门店!$S:$S,$G1822)</f>
        <v>0</v>
      </c>
      <c r="BL1822" s="99">
        <f>SUMIFS(通讯通路门店!$AE:$AE,通讯通路门店!$S:$S,$G1822)</f>
        <v>0</v>
      </c>
      <c r="BM1822" s="99">
        <f>SUMIFS(通讯通路门店!$AF:$AF,通讯通路门店!$S:$S,$G1822)</f>
        <v>0</v>
      </c>
      <c r="BN1822" s="99">
        <f>SUMIFS(通讯通路门店!$AG:$AG,通讯通路门店!$S:$S,$G1822)</f>
        <v>0</v>
      </c>
      <c r="BO1822" s="99">
        <f>SUMIFS(通讯通路门店!$AH:$AH,通讯通路门店!$S:$S,$G1822)</f>
        <v>0</v>
      </c>
      <c r="BP1822" s="99">
        <f>SUMIFS(通讯通路门店!$AI:$AI,通讯通路门店!$S:$S,$G1822)</f>
        <v>0</v>
      </c>
      <c r="BQ1822" s="83"/>
    </row>
    <row r="1823" spans="1:69">
      <c r="A1823" s="99" t="str">
        <f>IFERROR(_xlfn.XLOOKUP($G1823,通讯通路门店!$S$4:$S$993933,通讯通路门店!$A$4:$A$993933,0,0),"")</f>
        <v>海南省</v>
      </c>
      <c r="B1823" s="99" t="str">
        <f>IFERROR(_xlfn.XLOOKUP($G1823,通讯通路门店!$S$4:$S$993933,通讯通路门店!$B$4:$B$993933,0,0),"")</f>
        <v>昌江黎族自治县</v>
      </c>
      <c r="C1823" s="99" t="str">
        <f>IFERROR(_xlfn.XLOOKUP($G1823,通讯通路门店!$S$4:$S$993933,通讯通路门店!$C$4:$C$993933,0,0),"")</f>
        <v>昌江黎族自治县</v>
      </c>
      <c r="D1823" s="99" t="str">
        <f>IFERROR(_xlfn.XLOOKUP($G1823,通讯通路门店!$S$4:$S$993933,通讯通路门店!$D$4:$D$993933,0,0),"")</f>
        <v>叉河镇</v>
      </c>
      <c r="E1823" s="83"/>
      <c r="F1823" s="83"/>
      <c r="G1823" s="101"/>
      <c r="H1823" s="102">
        <f>IFERROR(_xlfn.XLOOKUP($G1823,通讯通路门店!$S$4:$S$993933,通讯通路门店!$R$4:$R$993933,0,0),"")</f>
        <v>0</v>
      </c>
      <c r="I1823" s="83"/>
      <c r="J1823" s="83"/>
      <c r="K1823" s="83"/>
      <c r="L1823" s="83"/>
      <c r="M1823" s="83"/>
      <c r="N1823" s="83"/>
      <c r="O1823" s="83"/>
      <c r="P1823" s="83"/>
      <c r="Q1823" s="83"/>
      <c r="R1823" s="83"/>
      <c r="S1823" s="83"/>
      <c r="T1823" s="83"/>
      <c r="U1823" s="99">
        <f>COUNTIF(通讯通路门店!$S:$S,$G1823)</f>
        <v>0</v>
      </c>
      <c r="V1823" s="99">
        <f>COUNTIFS(通讯通路门店!$S:$S,$G1823,通讯通路门店!$J:$J,"综合卖场")</f>
        <v>0</v>
      </c>
      <c r="W1823" s="99">
        <f>SUMIFS(通讯通路门店!$AJ:$AJ,通讯通路门店!$S:$S,通讯客户沙盘!$G1823)</f>
        <v>0</v>
      </c>
      <c r="X1823" s="99">
        <f t="shared" si="140"/>
        <v>0</v>
      </c>
      <c r="Y1823" s="99">
        <f>COUNTIFS(通讯通路门店!$S:$S,$G1823,通讯通路门店!$J:$J,"荣耀体验店")+COUNTIFS(通讯通路门店!$S:$S,$G1823,通讯通路门店!$J:$J,"荣耀授权专卖店")</f>
        <v>0</v>
      </c>
      <c r="Z1823" s="99">
        <f>COUNTIFS(通讯通路门店!$S:$S,$G1823,通讯通路门店!$J:$J,"VIVO体验店")</f>
        <v>0</v>
      </c>
      <c r="AA1823" s="99">
        <f>COUNTIFS(通讯通路门店!$S:$S,$G1823,通讯通路门店!$J:$J,"OPPO体验店")</f>
        <v>0</v>
      </c>
      <c r="AB1823" s="99">
        <f>COUNTIFS(通讯通路门店!$S:$S,$G1823,通讯通路门店!$J:$J,"华为授权体验店")+COUNTIFS(通讯通路门店!$S:$S,$G1823,通讯通路门店!$J:$J,"华为堡垒店")</f>
        <v>0</v>
      </c>
      <c r="AC1823" s="99">
        <f>COUNTIFS(通讯通路门店!$S:$S,$G1823,通讯通路门店!$J:$J,"小米体验店")</f>
        <v>0</v>
      </c>
      <c r="AD1823" s="99">
        <f>COUNTIFS(通讯通路门店!$S:$S,$G1823,通讯通路门店!$J:$J,"苹果体验店")</f>
        <v>0</v>
      </c>
      <c r="AE1823" s="99">
        <f>COUNTIFS(通讯通路门店!$S:$S,$G1823,通讯通路门店!$J:$J,"其他品牌专卖店")</f>
        <v>0</v>
      </c>
      <c r="AF1823" s="99">
        <f>SUMIFS(通讯通路门店!$BI:$BI,通讯通路门店!$S:$S,$G1823)</f>
        <v>0</v>
      </c>
      <c r="AG1823" s="99">
        <f>SUMIFS(通讯通路门店!$BH:$BH,通讯通路门店!$S:$S,$G1823)</f>
        <v>0</v>
      </c>
      <c r="AH1823" s="99">
        <f t="shared" si="141"/>
        <v>0</v>
      </c>
      <c r="AI1823" s="99">
        <f>SUMIFS(通讯通路门店!$BB:$BB,通讯通路门店!$S:$S,$G1823)</f>
        <v>0</v>
      </c>
      <c r="AJ1823" s="99">
        <f>SUMIFS(通讯通路门店!$BE:$BE,通讯通路门店!$S:$S,$G1823)</f>
        <v>0</v>
      </c>
      <c r="AK1823" s="99">
        <f>SUMIFS(通讯通路门店!$BG:$BG,通讯通路门店!$S:$S,$G1823)</f>
        <v>0</v>
      </c>
      <c r="AL1823" s="99">
        <f>SUMIFS(通讯通路门店!$BC:$BC,通讯通路门店!$S:$S,$G1823)</f>
        <v>0</v>
      </c>
      <c r="AM1823" s="99">
        <f>SUMIFS(通讯通路门店!$BD:$BD,通讯通路门店!$S:$S,$G1823)</f>
        <v>0</v>
      </c>
      <c r="AN1823" s="99">
        <f>SUMIFS(通讯通路门店!$BF:$BF,通讯通路门店!$S:$S,$G1823)</f>
        <v>0</v>
      </c>
      <c r="AO1823" s="99">
        <f t="shared" si="142"/>
        <v>0</v>
      </c>
      <c r="AP1823" s="99">
        <f>SUMIFS(通讯通路门店!$K:$K,通讯通路门店!$S:$S,$G1823)</f>
        <v>0</v>
      </c>
      <c r="AQ1823" s="83"/>
      <c r="AR1823" s="99">
        <f>SUMIFS(通讯通路门店!$T:$T,通讯通路门店!$S:$S,$G1823)</f>
        <v>0</v>
      </c>
      <c r="AS1823" s="99">
        <f>SUMIFS(通讯通路门店!$U:$U,通讯通路门店!$S:$S,$G1823)</f>
        <v>0</v>
      </c>
      <c r="AT1823" s="99">
        <f>SUMIFS(通讯通路门店!$V:$V,通讯通路门店!$S:$S,$G1823)</f>
        <v>0</v>
      </c>
      <c r="AU1823" s="99">
        <f>SUMIFS(通讯通路门店!$W:$W,通讯通路门店!$S:$S,$G1823)</f>
        <v>0</v>
      </c>
      <c r="AV1823" s="99">
        <f>SUMIFS(通讯通路门店!$Z:$Z,通讯通路门店!$S:$S,$G1823)</f>
        <v>0</v>
      </c>
      <c r="AW1823" s="99">
        <f>SUMIFS(通讯通路门店!$AB:$AB,通讯通路门店!$S:$S,$G1823)</f>
        <v>0</v>
      </c>
      <c r="AX1823" s="99">
        <f>SUMIFS(通讯通路门店!$X:$X,通讯通路门店!$S:$S,$G1823)</f>
        <v>0</v>
      </c>
      <c r="AY1823" s="99">
        <f>SUMIFS(通讯通路门店!$Y:$Y,通讯通路门店!$S:$S,$G1823)</f>
        <v>0</v>
      </c>
      <c r="AZ1823" s="99">
        <f>SUMIFS(通讯通路门店!$AA:$AA,通讯通路门店!$S:$S,$G1823)</f>
        <v>0</v>
      </c>
      <c r="BA1823" s="99">
        <f t="shared" si="143"/>
        <v>0</v>
      </c>
      <c r="BB1823" s="99">
        <f t="shared" si="144"/>
        <v>0</v>
      </c>
      <c r="BC1823" s="99">
        <f>SUMIFS(通讯通路门店!$W:$W,通讯通路门店!$S:$S,$G1823,通讯通路门店!$J:$J,"荣耀体验店")+SUMIFS(通讯通路门店!$W:$W,通讯通路门店!$S:$S,$G1823,通讯通路门店!$J:$J,"荣耀授权专卖店")</f>
        <v>0</v>
      </c>
      <c r="BD1823" s="99">
        <f>SUMIFS(通讯通路门店!$Z:$Z,通讯通路门店!$S:$S,$G1823,通讯通路门店!$J:$J,"VIVO体验店")</f>
        <v>0</v>
      </c>
      <c r="BE1823" s="99">
        <f>SUMIFS(通讯通路门店!$AB:$AB,通讯通路门店!$S:$S,$G1823,通讯通路门店!$J:$J,"OPPO体验店")</f>
        <v>0</v>
      </c>
      <c r="BF1823" s="99">
        <f>SUMIFS(通讯通路门店!$X:$X,通讯通路门店!$S:$S,$G1823,通讯通路门店!$J:$J,"华为授权体验店")+SUMIFS(通讯通路门店!$AA:$AA,通讯通路门店!$S:$S,$G1823,通讯通路门店!$J:$J,"华为堡垒店")</f>
        <v>0</v>
      </c>
      <c r="BG1823" s="99">
        <f>SUMIFS(通讯通路门店!$Y:$Y,通讯通路门店!$S:$S,$G1823,通讯通路门店!$J:$J,"小米体验店")</f>
        <v>0</v>
      </c>
      <c r="BH1823" s="99">
        <f>SUMIFS(通讯通路门店!$AA:$AA,通讯通路门店!$S:$S,$G1823,通讯通路门店!$J:$J,"苹果体验店")</f>
        <v>0</v>
      </c>
      <c r="BI1823" s="99">
        <f>SUMIFS(通讯通路门店!$K:$K,通讯通路门店!$S:$S,$G1823,通讯通路门店!$J:$J,"其他品牌专卖店")</f>
        <v>0</v>
      </c>
      <c r="BJ1823" s="99">
        <f>SUMIFS(通讯通路门店!$AC:$AC,通讯通路门店!$S:$S,$G1823)</f>
        <v>0</v>
      </c>
      <c r="BK1823" s="99">
        <f>SUMIFS(通讯通路门店!$AD:$AD,通讯通路门店!$S:$S,$G1823)</f>
        <v>0</v>
      </c>
      <c r="BL1823" s="99">
        <f>SUMIFS(通讯通路门店!$AE:$AE,通讯通路门店!$S:$S,$G1823)</f>
        <v>0</v>
      </c>
      <c r="BM1823" s="99">
        <f>SUMIFS(通讯通路门店!$AF:$AF,通讯通路门店!$S:$S,$G1823)</f>
        <v>0</v>
      </c>
      <c r="BN1823" s="99">
        <f>SUMIFS(通讯通路门店!$AG:$AG,通讯通路门店!$S:$S,$G1823)</f>
        <v>0</v>
      </c>
      <c r="BO1823" s="99">
        <f>SUMIFS(通讯通路门店!$AH:$AH,通讯通路门店!$S:$S,$G1823)</f>
        <v>0</v>
      </c>
      <c r="BP1823" s="99">
        <f>SUMIFS(通讯通路门店!$AI:$AI,通讯通路门店!$S:$S,$G1823)</f>
        <v>0</v>
      </c>
      <c r="BQ1823" s="83"/>
    </row>
    <row r="1824" spans="1:69">
      <c r="A1824" s="99" t="str">
        <f>IFERROR(_xlfn.XLOOKUP($G1824,通讯通路门店!$S$4:$S$993933,通讯通路门店!$A$4:$A$993933,0,0),"")</f>
        <v>海南省</v>
      </c>
      <c r="B1824" s="99" t="str">
        <f>IFERROR(_xlfn.XLOOKUP($G1824,通讯通路门店!$S$4:$S$993933,通讯通路门店!$B$4:$B$993933,0,0),"")</f>
        <v>昌江黎族自治县</v>
      </c>
      <c r="C1824" s="99" t="str">
        <f>IFERROR(_xlfn.XLOOKUP($G1824,通讯通路门店!$S$4:$S$993933,通讯通路门店!$C$4:$C$993933,0,0),"")</f>
        <v>昌江黎族自治县</v>
      </c>
      <c r="D1824" s="99" t="str">
        <f>IFERROR(_xlfn.XLOOKUP($G1824,通讯通路门店!$S$4:$S$993933,通讯通路门店!$D$4:$D$993933,0,0),"")</f>
        <v>叉河镇</v>
      </c>
      <c r="E1824" s="83"/>
      <c r="F1824" s="83"/>
      <c r="G1824" s="101"/>
      <c r="H1824" s="102">
        <f>IFERROR(_xlfn.XLOOKUP($G1824,通讯通路门店!$S$4:$S$993933,通讯通路门店!$R$4:$R$993933,0,0),"")</f>
        <v>0</v>
      </c>
      <c r="I1824" s="83"/>
      <c r="J1824" s="83"/>
      <c r="K1824" s="83"/>
      <c r="L1824" s="83"/>
      <c r="M1824" s="83"/>
      <c r="N1824" s="83"/>
      <c r="O1824" s="83"/>
      <c r="P1824" s="83"/>
      <c r="Q1824" s="83"/>
      <c r="R1824" s="83"/>
      <c r="S1824" s="83"/>
      <c r="T1824" s="83"/>
      <c r="U1824" s="99">
        <f>COUNTIF(通讯通路门店!$S:$S,$G1824)</f>
        <v>0</v>
      </c>
      <c r="V1824" s="99">
        <f>COUNTIFS(通讯通路门店!$S:$S,$G1824,通讯通路门店!$J:$J,"综合卖场")</f>
        <v>0</v>
      </c>
      <c r="W1824" s="99">
        <f>SUMIFS(通讯通路门店!$AJ:$AJ,通讯通路门店!$S:$S,通讯客户沙盘!$G1824)</f>
        <v>0</v>
      </c>
      <c r="X1824" s="99">
        <f t="shared" si="140"/>
        <v>0</v>
      </c>
      <c r="Y1824" s="99">
        <f>COUNTIFS(通讯通路门店!$S:$S,$G1824,通讯通路门店!$J:$J,"荣耀体验店")+COUNTIFS(通讯通路门店!$S:$S,$G1824,通讯通路门店!$J:$J,"荣耀授权专卖店")</f>
        <v>0</v>
      </c>
      <c r="Z1824" s="99">
        <f>COUNTIFS(通讯通路门店!$S:$S,$G1824,通讯通路门店!$J:$J,"VIVO体验店")</f>
        <v>0</v>
      </c>
      <c r="AA1824" s="99">
        <f>COUNTIFS(通讯通路门店!$S:$S,$G1824,通讯通路门店!$J:$J,"OPPO体验店")</f>
        <v>0</v>
      </c>
      <c r="AB1824" s="99">
        <f>COUNTIFS(通讯通路门店!$S:$S,$G1824,通讯通路门店!$J:$J,"华为授权体验店")+COUNTIFS(通讯通路门店!$S:$S,$G1824,通讯通路门店!$J:$J,"华为堡垒店")</f>
        <v>0</v>
      </c>
      <c r="AC1824" s="99">
        <f>COUNTIFS(通讯通路门店!$S:$S,$G1824,通讯通路门店!$J:$J,"小米体验店")</f>
        <v>0</v>
      </c>
      <c r="AD1824" s="99">
        <f>COUNTIFS(通讯通路门店!$S:$S,$G1824,通讯通路门店!$J:$J,"苹果体验店")</f>
        <v>0</v>
      </c>
      <c r="AE1824" s="99">
        <f>COUNTIFS(通讯通路门店!$S:$S,$G1824,通讯通路门店!$J:$J,"其他品牌专卖店")</f>
        <v>0</v>
      </c>
      <c r="AF1824" s="99">
        <f>SUMIFS(通讯通路门店!$BI:$BI,通讯通路门店!$S:$S,$G1824)</f>
        <v>0</v>
      </c>
      <c r="AG1824" s="99">
        <f>SUMIFS(通讯通路门店!$BH:$BH,通讯通路门店!$S:$S,$G1824)</f>
        <v>0</v>
      </c>
      <c r="AH1824" s="99">
        <f t="shared" si="141"/>
        <v>0</v>
      </c>
      <c r="AI1824" s="99">
        <f>SUMIFS(通讯通路门店!$BB:$BB,通讯通路门店!$S:$S,$G1824)</f>
        <v>0</v>
      </c>
      <c r="AJ1824" s="99">
        <f>SUMIFS(通讯通路门店!$BE:$BE,通讯通路门店!$S:$S,$G1824)</f>
        <v>0</v>
      </c>
      <c r="AK1824" s="99">
        <f>SUMIFS(通讯通路门店!$BG:$BG,通讯通路门店!$S:$S,$G1824)</f>
        <v>0</v>
      </c>
      <c r="AL1824" s="99">
        <f>SUMIFS(通讯通路门店!$BC:$BC,通讯通路门店!$S:$S,$G1824)</f>
        <v>0</v>
      </c>
      <c r="AM1824" s="99">
        <f>SUMIFS(通讯通路门店!$BD:$BD,通讯通路门店!$S:$S,$G1824)</f>
        <v>0</v>
      </c>
      <c r="AN1824" s="99">
        <f>SUMIFS(通讯通路门店!$BF:$BF,通讯通路门店!$S:$S,$G1824)</f>
        <v>0</v>
      </c>
      <c r="AO1824" s="99">
        <f t="shared" si="142"/>
        <v>0</v>
      </c>
      <c r="AP1824" s="99">
        <f>SUMIFS(通讯通路门店!$K:$K,通讯通路门店!$S:$S,$G1824)</f>
        <v>0</v>
      </c>
      <c r="AQ1824" s="83"/>
      <c r="AR1824" s="99">
        <f>SUMIFS(通讯通路门店!$T:$T,通讯通路门店!$S:$S,$G1824)</f>
        <v>0</v>
      </c>
      <c r="AS1824" s="99">
        <f>SUMIFS(通讯通路门店!$U:$U,通讯通路门店!$S:$S,$G1824)</f>
        <v>0</v>
      </c>
      <c r="AT1824" s="99">
        <f>SUMIFS(通讯通路门店!$V:$V,通讯通路门店!$S:$S,$G1824)</f>
        <v>0</v>
      </c>
      <c r="AU1824" s="99">
        <f>SUMIFS(通讯通路门店!$W:$W,通讯通路门店!$S:$S,$G1824)</f>
        <v>0</v>
      </c>
      <c r="AV1824" s="99">
        <f>SUMIFS(通讯通路门店!$Z:$Z,通讯通路门店!$S:$S,$G1824)</f>
        <v>0</v>
      </c>
      <c r="AW1824" s="99">
        <f>SUMIFS(通讯通路门店!$AB:$AB,通讯通路门店!$S:$S,$G1824)</f>
        <v>0</v>
      </c>
      <c r="AX1824" s="99">
        <f>SUMIFS(通讯通路门店!$X:$X,通讯通路门店!$S:$S,$G1824)</f>
        <v>0</v>
      </c>
      <c r="AY1824" s="99">
        <f>SUMIFS(通讯通路门店!$Y:$Y,通讯通路门店!$S:$S,$G1824)</f>
        <v>0</v>
      </c>
      <c r="AZ1824" s="99">
        <f>SUMIFS(通讯通路门店!$AA:$AA,通讯通路门店!$S:$S,$G1824)</f>
        <v>0</v>
      </c>
      <c r="BA1824" s="99">
        <f t="shared" si="143"/>
        <v>0</v>
      </c>
      <c r="BB1824" s="99">
        <f t="shared" si="144"/>
        <v>0</v>
      </c>
      <c r="BC1824" s="99">
        <f>SUMIFS(通讯通路门店!$W:$W,通讯通路门店!$S:$S,$G1824,通讯通路门店!$J:$J,"荣耀体验店")+SUMIFS(通讯通路门店!$W:$W,通讯通路门店!$S:$S,$G1824,通讯通路门店!$J:$J,"荣耀授权专卖店")</f>
        <v>0</v>
      </c>
      <c r="BD1824" s="99">
        <f>SUMIFS(通讯通路门店!$Z:$Z,通讯通路门店!$S:$S,$G1824,通讯通路门店!$J:$J,"VIVO体验店")</f>
        <v>0</v>
      </c>
      <c r="BE1824" s="99">
        <f>SUMIFS(通讯通路门店!$AB:$AB,通讯通路门店!$S:$S,$G1824,通讯通路门店!$J:$J,"OPPO体验店")</f>
        <v>0</v>
      </c>
      <c r="BF1824" s="99">
        <f>SUMIFS(通讯通路门店!$X:$X,通讯通路门店!$S:$S,$G1824,通讯通路门店!$J:$J,"华为授权体验店")+SUMIFS(通讯通路门店!$AA:$AA,通讯通路门店!$S:$S,$G1824,通讯通路门店!$J:$J,"华为堡垒店")</f>
        <v>0</v>
      </c>
      <c r="BG1824" s="99">
        <f>SUMIFS(通讯通路门店!$Y:$Y,通讯通路门店!$S:$S,$G1824,通讯通路门店!$J:$J,"小米体验店")</f>
        <v>0</v>
      </c>
      <c r="BH1824" s="99">
        <f>SUMIFS(通讯通路门店!$AA:$AA,通讯通路门店!$S:$S,$G1824,通讯通路门店!$J:$J,"苹果体验店")</f>
        <v>0</v>
      </c>
      <c r="BI1824" s="99">
        <f>SUMIFS(通讯通路门店!$K:$K,通讯通路门店!$S:$S,$G1824,通讯通路门店!$J:$J,"其他品牌专卖店")</f>
        <v>0</v>
      </c>
      <c r="BJ1824" s="99">
        <f>SUMIFS(通讯通路门店!$AC:$AC,通讯通路门店!$S:$S,$G1824)</f>
        <v>0</v>
      </c>
      <c r="BK1824" s="99">
        <f>SUMIFS(通讯通路门店!$AD:$AD,通讯通路门店!$S:$S,$G1824)</f>
        <v>0</v>
      </c>
      <c r="BL1824" s="99">
        <f>SUMIFS(通讯通路门店!$AE:$AE,通讯通路门店!$S:$S,$G1824)</f>
        <v>0</v>
      </c>
      <c r="BM1824" s="99">
        <f>SUMIFS(通讯通路门店!$AF:$AF,通讯通路门店!$S:$S,$G1824)</f>
        <v>0</v>
      </c>
      <c r="BN1824" s="99">
        <f>SUMIFS(通讯通路门店!$AG:$AG,通讯通路门店!$S:$S,$G1824)</f>
        <v>0</v>
      </c>
      <c r="BO1824" s="99">
        <f>SUMIFS(通讯通路门店!$AH:$AH,通讯通路门店!$S:$S,$G1824)</f>
        <v>0</v>
      </c>
      <c r="BP1824" s="99">
        <f>SUMIFS(通讯通路门店!$AI:$AI,通讯通路门店!$S:$S,$G1824)</f>
        <v>0</v>
      </c>
      <c r="BQ1824" s="83"/>
    </row>
    <row r="1825" spans="1:69">
      <c r="A1825" s="99" t="str">
        <f>IFERROR(_xlfn.XLOOKUP($G1825,通讯通路门店!$S$4:$S$993933,通讯通路门店!$A$4:$A$993933,0,0),"")</f>
        <v>海南省</v>
      </c>
      <c r="B1825" s="99" t="str">
        <f>IFERROR(_xlfn.XLOOKUP($G1825,通讯通路门店!$S$4:$S$993933,通讯通路门店!$B$4:$B$993933,0,0),"")</f>
        <v>昌江黎族自治县</v>
      </c>
      <c r="C1825" s="99" t="str">
        <f>IFERROR(_xlfn.XLOOKUP($G1825,通讯通路门店!$S$4:$S$993933,通讯通路门店!$C$4:$C$993933,0,0),"")</f>
        <v>昌江黎族自治县</v>
      </c>
      <c r="D1825" s="99" t="str">
        <f>IFERROR(_xlfn.XLOOKUP($G1825,通讯通路门店!$S$4:$S$993933,通讯通路门店!$D$4:$D$993933,0,0),"")</f>
        <v>叉河镇</v>
      </c>
      <c r="E1825" s="83"/>
      <c r="F1825" s="83"/>
      <c r="G1825" s="101"/>
      <c r="H1825" s="102">
        <f>IFERROR(_xlfn.XLOOKUP($G1825,通讯通路门店!$S$4:$S$993933,通讯通路门店!$R$4:$R$993933,0,0),"")</f>
        <v>0</v>
      </c>
      <c r="I1825" s="83"/>
      <c r="J1825" s="83"/>
      <c r="K1825" s="83"/>
      <c r="L1825" s="83"/>
      <c r="M1825" s="83"/>
      <c r="N1825" s="83"/>
      <c r="O1825" s="83"/>
      <c r="P1825" s="83"/>
      <c r="Q1825" s="83"/>
      <c r="R1825" s="83"/>
      <c r="S1825" s="83"/>
      <c r="T1825" s="83"/>
      <c r="U1825" s="99">
        <f>COUNTIF(通讯通路门店!$S:$S,$G1825)</f>
        <v>0</v>
      </c>
      <c r="V1825" s="99">
        <f>COUNTIFS(通讯通路门店!$S:$S,$G1825,通讯通路门店!$J:$J,"综合卖场")</f>
        <v>0</v>
      </c>
      <c r="W1825" s="99">
        <f>SUMIFS(通讯通路门店!$AJ:$AJ,通讯通路门店!$S:$S,通讯客户沙盘!$G1825)</f>
        <v>0</v>
      </c>
      <c r="X1825" s="99">
        <f t="shared" si="140"/>
        <v>0</v>
      </c>
      <c r="Y1825" s="99">
        <f>COUNTIFS(通讯通路门店!$S:$S,$G1825,通讯通路门店!$J:$J,"荣耀体验店")+COUNTIFS(通讯通路门店!$S:$S,$G1825,通讯通路门店!$J:$J,"荣耀授权专卖店")</f>
        <v>0</v>
      </c>
      <c r="Z1825" s="99">
        <f>COUNTIFS(通讯通路门店!$S:$S,$G1825,通讯通路门店!$J:$J,"VIVO体验店")</f>
        <v>0</v>
      </c>
      <c r="AA1825" s="99">
        <f>COUNTIFS(通讯通路门店!$S:$S,$G1825,通讯通路门店!$J:$J,"OPPO体验店")</f>
        <v>0</v>
      </c>
      <c r="AB1825" s="99">
        <f>COUNTIFS(通讯通路门店!$S:$S,$G1825,通讯通路门店!$J:$J,"华为授权体验店")+COUNTIFS(通讯通路门店!$S:$S,$G1825,通讯通路门店!$J:$J,"华为堡垒店")</f>
        <v>0</v>
      </c>
      <c r="AC1825" s="99">
        <f>COUNTIFS(通讯通路门店!$S:$S,$G1825,通讯通路门店!$J:$J,"小米体验店")</f>
        <v>0</v>
      </c>
      <c r="AD1825" s="99">
        <f>COUNTIFS(通讯通路门店!$S:$S,$G1825,通讯通路门店!$J:$J,"苹果体验店")</f>
        <v>0</v>
      </c>
      <c r="AE1825" s="99">
        <f>COUNTIFS(通讯通路门店!$S:$S,$G1825,通讯通路门店!$J:$J,"其他品牌专卖店")</f>
        <v>0</v>
      </c>
      <c r="AF1825" s="99">
        <f>SUMIFS(通讯通路门店!$BI:$BI,通讯通路门店!$S:$S,$G1825)</f>
        <v>0</v>
      </c>
      <c r="AG1825" s="99">
        <f>SUMIFS(通讯通路门店!$BH:$BH,通讯通路门店!$S:$S,$G1825)</f>
        <v>0</v>
      </c>
      <c r="AH1825" s="99">
        <f t="shared" si="141"/>
        <v>0</v>
      </c>
      <c r="AI1825" s="99">
        <f>SUMIFS(通讯通路门店!$BB:$BB,通讯通路门店!$S:$S,$G1825)</f>
        <v>0</v>
      </c>
      <c r="AJ1825" s="99">
        <f>SUMIFS(通讯通路门店!$BE:$BE,通讯通路门店!$S:$S,$G1825)</f>
        <v>0</v>
      </c>
      <c r="AK1825" s="99">
        <f>SUMIFS(通讯通路门店!$BG:$BG,通讯通路门店!$S:$S,$G1825)</f>
        <v>0</v>
      </c>
      <c r="AL1825" s="99">
        <f>SUMIFS(通讯通路门店!$BC:$BC,通讯通路门店!$S:$S,$G1825)</f>
        <v>0</v>
      </c>
      <c r="AM1825" s="99">
        <f>SUMIFS(通讯通路门店!$BD:$BD,通讯通路门店!$S:$S,$G1825)</f>
        <v>0</v>
      </c>
      <c r="AN1825" s="99">
        <f>SUMIFS(通讯通路门店!$BF:$BF,通讯通路门店!$S:$S,$G1825)</f>
        <v>0</v>
      </c>
      <c r="AO1825" s="99">
        <f t="shared" si="142"/>
        <v>0</v>
      </c>
      <c r="AP1825" s="99">
        <f>SUMIFS(通讯通路门店!$K:$K,通讯通路门店!$S:$S,$G1825)</f>
        <v>0</v>
      </c>
      <c r="AQ1825" s="83"/>
      <c r="AR1825" s="99">
        <f>SUMIFS(通讯通路门店!$T:$T,通讯通路门店!$S:$S,$G1825)</f>
        <v>0</v>
      </c>
      <c r="AS1825" s="99">
        <f>SUMIFS(通讯通路门店!$U:$U,通讯通路门店!$S:$S,$G1825)</f>
        <v>0</v>
      </c>
      <c r="AT1825" s="99">
        <f>SUMIFS(通讯通路门店!$V:$V,通讯通路门店!$S:$S,$G1825)</f>
        <v>0</v>
      </c>
      <c r="AU1825" s="99">
        <f>SUMIFS(通讯通路门店!$W:$W,通讯通路门店!$S:$S,$G1825)</f>
        <v>0</v>
      </c>
      <c r="AV1825" s="99">
        <f>SUMIFS(通讯通路门店!$Z:$Z,通讯通路门店!$S:$S,$G1825)</f>
        <v>0</v>
      </c>
      <c r="AW1825" s="99">
        <f>SUMIFS(通讯通路门店!$AB:$AB,通讯通路门店!$S:$S,$G1825)</f>
        <v>0</v>
      </c>
      <c r="AX1825" s="99">
        <f>SUMIFS(通讯通路门店!$X:$X,通讯通路门店!$S:$S,$G1825)</f>
        <v>0</v>
      </c>
      <c r="AY1825" s="99">
        <f>SUMIFS(通讯通路门店!$Y:$Y,通讯通路门店!$S:$S,$G1825)</f>
        <v>0</v>
      </c>
      <c r="AZ1825" s="99">
        <f>SUMIFS(通讯通路门店!$AA:$AA,通讯通路门店!$S:$S,$G1825)</f>
        <v>0</v>
      </c>
      <c r="BA1825" s="99">
        <f t="shared" si="143"/>
        <v>0</v>
      </c>
      <c r="BB1825" s="99">
        <f t="shared" si="144"/>
        <v>0</v>
      </c>
      <c r="BC1825" s="99">
        <f>SUMIFS(通讯通路门店!$W:$W,通讯通路门店!$S:$S,$G1825,通讯通路门店!$J:$J,"荣耀体验店")+SUMIFS(通讯通路门店!$W:$W,通讯通路门店!$S:$S,$G1825,通讯通路门店!$J:$J,"荣耀授权专卖店")</f>
        <v>0</v>
      </c>
      <c r="BD1825" s="99">
        <f>SUMIFS(通讯通路门店!$Z:$Z,通讯通路门店!$S:$S,$G1825,通讯通路门店!$J:$J,"VIVO体验店")</f>
        <v>0</v>
      </c>
      <c r="BE1825" s="99">
        <f>SUMIFS(通讯通路门店!$AB:$AB,通讯通路门店!$S:$S,$G1825,通讯通路门店!$J:$J,"OPPO体验店")</f>
        <v>0</v>
      </c>
      <c r="BF1825" s="99">
        <f>SUMIFS(通讯通路门店!$X:$X,通讯通路门店!$S:$S,$G1825,通讯通路门店!$J:$J,"华为授权体验店")+SUMIFS(通讯通路门店!$AA:$AA,通讯通路门店!$S:$S,$G1825,通讯通路门店!$J:$J,"华为堡垒店")</f>
        <v>0</v>
      </c>
      <c r="BG1825" s="99">
        <f>SUMIFS(通讯通路门店!$Y:$Y,通讯通路门店!$S:$S,$G1825,通讯通路门店!$J:$J,"小米体验店")</f>
        <v>0</v>
      </c>
      <c r="BH1825" s="99">
        <f>SUMIFS(通讯通路门店!$AA:$AA,通讯通路门店!$S:$S,$G1825,通讯通路门店!$J:$J,"苹果体验店")</f>
        <v>0</v>
      </c>
      <c r="BI1825" s="99">
        <f>SUMIFS(通讯通路门店!$K:$K,通讯通路门店!$S:$S,$G1825,通讯通路门店!$J:$J,"其他品牌专卖店")</f>
        <v>0</v>
      </c>
      <c r="BJ1825" s="99">
        <f>SUMIFS(通讯通路门店!$AC:$AC,通讯通路门店!$S:$S,$G1825)</f>
        <v>0</v>
      </c>
      <c r="BK1825" s="99">
        <f>SUMIFS(通讯通路门店!$AD:$AD,通讯通路门店!$S:$S,$G1825)</f>
        <v>0</v>
      </c>
      <c r="BL1825" s="99">
        <f>SUMIFS(通讯通路门店!$AE:$AE,通讯通路门店!$S:$S,$G1825)</f>
        <v>0</v>
      </c>
      <c r="BM1825" s="99">
        <f>SUMIFS(通讯通路门店!$AF:$AF,通讯通路门店!$S:$S,$G1825)</f>
        <v>0</v>
      </c>
      <c r="BN1825" s="99">
        <f>SUMIFS(通讯通路门店!$AG:$AG,通讯通路门店!$S:$S,$G1825)</f>
        <v>0</v>
      </c>
      <c r="BO1825" s="99">
        <f>SUMIFS(通讯通路门店!$AH:$AH,通讯通路门店!$S:$S,$G1825)</f>
        <v>0</v>
      </c>
      <c r="BP1825" s="99">
        <f>SUMIFS(通讯通路门店!$AI:$AI,通讯通路门店!$S:$S,$G1825)</f>
        <v>0</v>
      </c>
      <c r="BQ1825" s="83"/>
    </row>
    <row r="1826" spans="1:69">
      <c r="A1826" s="99" t="str">
        <f>IFERROR(_xlfn.XLOOKUP($G1826,通讯通路门店!$S$4:$S$993933,通讯通路门店!$A$4:$A$993933,0,0),"")</f>
        <v>海南省</v>
      </c>
      <c r="B1826" s="99" t="str">
        <f>IFERROR(_xlfn.XLOOKUP($G1826,通讯通路门店!$S$4:$S$993933,通讯通路门店!$B$4:$B$993933,0,0),"")</f>
        <v>昌江黎族自治县</v>
      </c>
      <c r="C1826" s="99" t="str">
        <f>IFERROR(_xlfn.XLOOKUP($G1826,通讯通路门店!$S$4:$S$993933,通讯通路门店!$C$4:$C$993933,0,0),"")</f>
        <v>昌江黎族自治县</v>
      </c>
      <c r="D1826" s="99" t="str">
        <f>IFERROR(_xlfn.XLOOKUP($G1826,通讯通路门店!$S$4:$S$993933,通讯通路门店!$D$4:$D$993933,0,0),"")</f>
        <v>叉河镇</v>
      </c>
      <c r="E1826" s="83"/>
      <c r="F1826" s="83"/>
      <c r="G1826" s="101"/>
      <c r="H1826" s="102">
        <f>IFERROR(_xlfn.XLOOKUP($G1826,通讯通路门店!$S$4:$S$993933,通讯通路门店!$R$4:$R$993933,0,0),"")</f>
        <v>0</v>
      </c>
      <c r="I1826" s="83"/>
      <c r="J1826" s="83"/>
      <c r="K1826" s="83"/>
      <c r="L1826" s="83"/>
      <c r="M1826" s="83"/>
      <c r="N1826" s="83"/>
      <c r="O1826" s="83"/>
      <c r="P1826" s="83"/>
      <c r="Q1826" s="83"/>
      <c r="R1826" s="83"/>
      <c r="S1826" s="83"/>
      <c r="T1826" s="83"/>
      <c r="U1826" s="99">
        <f>COUNTIF(通讯通路门店!$S:$S,$G1826)</f>
        <v>0</v>
      </c>
      <c r="V1826" s="99">
        <f>COUNTIFS(通讯通路门店!$S:$S,$G1826,通讯通路门店!$J:$J,"综合卖场")</f>
        <v>0</v>
      </c>
      <c r="W1826" s="99">
        <f>SUMIFS(通讯通路门店!$AJ:$AJ,通讯通路门店!$S:$S,通讯客户沙盘!$G1826)</f>
        <v>0</v>
      </c>
      <c r="X1826" s="99">
        <f t="shared" si="140"/>
        <v>0</v>
      </c>
      <c r="Y1826" s="99">
        <f>COUNTIFS(通讯通路门店!$S:$S,$G1826,通讯通路门店!$J:$J,"荣耀体验店")+COUNTIFS(通讯通路门店!$S:$S,$G1826,通讯通路门店!$J:$J,"荣耀授权专卖店")</f>
        <v>0</v>
      </c>
      <c r="Z1826" s="99">
        <f>COUNTIFS(通讯通路门店!$S:$S,$G1826,通讯通路门店!$J:$J,"VIVO体验店")</f>
        <v>0</v>
      </c>
      <c r="AA1826" s="99">
        <f>COUNTIFS(通讯通路门店!$S:$S,$G1826,通讯通路门店!$J:$J,"OPPO体验店")</f>
        <v>0</v>
      </c>
      <c r="AB1826" s="99">
        <f>COUNTIFS(通讯通路门店!$S:$S,$G1826,通讯通路门店!$J:$J,"华为授权体验店")+COUNTIFS(通讯通路门店!$S:$S,$G1826,通讯通路门店!$J:$J,"华为堡垒店")</f>
        <v>0</v>
      </c>
      <c r="AC1826" s="99">
        <f>COUNTIFS(通讯通路门店!$S:$S,$G1826,通讯通路门店!$J:$J,"小米体验店")</f>
        <v>0</v>
      </c>
      <c r="AD1826" s="99">
        <f>COUNTIFS(通讯通路门店!$S:$S,$G1826,通讯通路门店!$J:$J,"苹果体验店")</f>
        <v>0</v>
      </c>
      <c r="AE1826" s="99">
        <f>COUNTIFS(通讯通路门店!$S:$S,$G1826,通讯通路门店!$J:$J,"其他品牌专卖店")</f>
        <v>0</v>
      </c>
      <c r="AF1826" s="99">
        <f>SUMIFS(通讯通路门店!$BI:$BI,通讯通路门店!$S:$S,$G1826)</f>
        <v>0</v>
      </c>
      <c r="AG1826" s="99">
        <f>SUMIFS(通讯通路门店!$BH:$BH,通讯通路门店!$S:$S,$G1826)</f>
        <v>0</v>
      </c>
      <c r="AH1826" s="99">
        <f t="shared" si="141"/>
        <v>0</v>
      </c>
      <c r="AI1826" s="99">
        <f>SUMIFS(通讯通路门店!$BB:$BB,通讯通路门店!$S:$S,$G1826)</f>
        <v>0</v>
      </c>
      <c r="AJ1826" s="99">
        <f>SUMIFS(通讯通路门店!$BE:$BE,通讯通路门店!$S:$S,$G1826)</f>
        <v>0</v>
      </c>
      <c r="AK1826" s="99">
        <f>SUMIFS(通讯通路门店!$BG:$BG,通讯通路门店!$S:$S,$G1826)</f>
        <v>0</v>
      </c>
      <c r="AL1826" s="99">
        <f>SUMIFS(通讯通路门店!$BC:$BC,通讯通路门店!$S:$S,$G1826)</f>
        <v>0</v>
      </c>
      <c r="AM1826" s="99">
        <f>SUMIFS(通讯通路门店!$BD:$BD,通讯通路门店!$S:$S,$G1826)</f>
        <v>0</v>
      </c>
      <c r="AN1826" s="99">
        <f>SUMIFS(通讯通路门店!$BF:$BF,通讯通路门店!$S:$S,$G1826)</f>
        <v>0</v>
      </c>
      <c r="AO1826" s="99">
        <f t="shared" si="142"/>
        <v>0</v>
      </c>
      <c r="AP1826" s="99">
        <f>SUMIFS(通讯通路门店!$K:$K,通讯通路门店!$S:$S,$G1826)</f>
        <v>0</v>
      </c>
      <c r="AQ1826" s="83"/>
      <c r="AR1826" s="99">
        <f>SUMIFS(通讯通路门店!$T:$T,通讯通路门店!$S:$S,$G1826)</f>
        <v>0</v>
      </c>
      <c r="AS1826" s="99">
        <f>SUMIFS(通讯通路门店!$U:$U,通讯通路门店!$S:$S,$G1826)</f>
        <v>0</v>
      </c>
      <c r="AT1826" s="99">
        <f>SUMIFS(通讯通路门店!$V:$V,通讯通路门店!$S:$S,$G1826)</f>
        <v>0</v>
      </c>
      <c r="AU1826" s="99">
        <f>SUMIFS(通讯通路门店!$W:$W,通讯通路门店!$S:$S,$G1826)</f>
        <v>0</v>
      </c>
      <c r="AV1826" s="99">
        <f>SUMIFS(通讯通路门店!$Z:$Z,通讯通路门店!$S:$S,$G1826)</f>
        <v>0</v>
      </c>
      <c r="AW1826" s="99">
        <f>SUMIFS(通讯通路门店!$AB:$AB,通讯通路门店!$S:$S,$G1826)</f>
        <v>0</v>
      </c>
      <c r="AX1826" s="99">
        <f>SUMIFS(通讯通路门店!$X:$X,通讯通路门店!$S:$S,$G1826)</f>
        <v>0</v>
      </c>
      <c r="AY1826" s="99">
        <f>SUMIFS(通讯通路门店!$Y:$Y,通讯通路门店!$S:$S,$G1826)</f>
        <v>0</v>
      </c>
      <c r="AZ1826" s="99">
        <f>SUMIFS(通讯通路门店!$AA:$AA,通讯通路门店!$S:$S,$G1826)</f>
        <v>0</v>
      </c>
      <c r="BA1826" s="99">
        <f t="shared" si="143"/>
        <v>0</v>
      </c>
      <c r="BB1826" s="99">
        <f t="shared" si="144"/>
        <v>0</v>
      </c>
      <c r="BC1826" s="99">
        <f>SUMIFS(通讯通路门店!$W:$W,通讯通路门店!$S:$S,$G1826,通讯通路门店!$J:$J,"荣耀体验店")+SUMIFS(通讯通路门店!$W:$W,通讯通路门店!$S:$S,$G1826,通讯通路门店!$J:$J,"荣耀授权专卖店")</f>
        <v>0</v>
      </c>
      <c r="BD1826" s="99">
        <f>SUMIFS(通讯通路门店!$Z:$Z,通讯通路门店!$S:$S,$G1826,通讯通路门店!$J:$J,"VIVO体验店")</f>
        <v>0</v>
      </c>
      <c r="BE1826" s="99">
        <f>SUMIFS(通讯通路门店!$AB:$AB,通讯通路门店!$S:$S,$G1826,通讯通路门店!$J:$J,"OPPO体验店")</f>
        <v>0</v>
      </c>
      <c r="BF1826" s="99">
        <f>SUMIFS(通讯通路门店!$X:$X,通讯通路门店!$S:$S,$G1826,通讯通路门店!$J:$J,"华为授权体验店")+SUMIFS(通讯通路门店!$AA:$AA,通讯通路门店!$S:$S,$G1826,通讯通路门店!$J:$J,"华为堡垒店")</f>
        <v>0</v>
      </c>
      <c r="BG1826" s="99">
        <f>SUMIFS(通讯通路门店!$Y:$Y,通讯通路门店!$S:$S,$G1826,通讯通路门店!$J:$J,"小米体验店")</f>
        <v>0</v>
      </c>
      <c r="BH1826" s="99">
        <f>SUMIFS(通讯通路门店!$AA:$AA,通讯通路门店!$S:$S,$G1826,通讯通路门店!$J:$J,"苹果体验店")</f>
        <v>0</v>
      </c>
      <c r="BI1826" s="99">
        <f>SUMIFS(通讯通路门店!$K:$K,通讯通路门店!$S:$S,$G1826,通讯通路门店!$J:$J,"其他品牌专卖店")</f>
        <v>0</v>
      </c>
      <c r="BJ1826" s="99">
        <f>SUMIFS(通讯通路门店!$AC:$AC,通讯通路门店!$S:$S,$G1826)</f>
        <v>0</v>
      </c>
      <c r="BK1826" s="99">
        <f>SUMIFS(通讯通路门店!$AD:$AD,通讯通路门店!$S:$S,$G1826)</f>
        <v>0</v>
      </c>
      <c r="BL1826" s="99">
        <f>SUMIFS(通讯通路门店!$AE:$AE,通讯通路门店!$S:$S,$G1826)</f>
        <v>0</v>
      </c>
      <c r="BM1826" s="99">
        <f>SUMIFS(通讯通路门店!$AF:$AF,通讯通路门店!$S:$S,$G1826)</f>
        <v>0</v>
      </c>
      <c r="BN1826" s="99">
        <f>SUMIFS(通讯通路门店!$AG:$AG,通讯通路门店!$S:$S,$G1826)</f>
        <v>0</v>
      </c>
      <c r="BO1826" s="99">
        <f>SUMIFS(通讯通路门店!$AH:$AH,通讯通路门店!$S:$S,$G1826)</f>
        <v>0</v>
      </c>
      <c r="BP1826" s="99">
        <f>SUMIFS(通讯通路门店!$AI:$AI,通讯通路门店!$S:$S,$G1826)</f>
        <v>0</v>
      </c>
      <c r="BQ1826" s="83"/>
    </row>
    <row r="1827" spans="1:69">
      <c r="A1827" s="99" t="str">
        <f>IFERROR(_xlfn.XLOOKUP($G1827,通讯通路门店!$S$4:$S$993933,通讯通路门店!$A$4:$A$993933,0,0),"")</f>
        <v>海南省</v>
      </c>
      <c r="B1827" s="99" t="str">
        <f>IFERROR(_xlfn.XLOOKUP($G1827,通讯通路门店!$S$4:$S$993933,通讯通路门店!$B$4:$B$993933,0,0),"")</f>
        <v>昌江黎族自治县</v>
      </c>
      <c r="C1827" s="99" t="str">
        <f>IFERROR(_xlfn.XLOOKUP($G1827,通讯通路门店!$S$4:$S$993933,通讯通路门店!$C$4:$C$993933,0,0),"")</f>
        <v>昌江黎族自治县</v>
      </c>
      <c r="D1827" s="99" t="str">
        <f>IFERROR(_xlfn.XLOOKUP($G1827,通讯通路门店!$S$4:$S$993933,通讯通路门店!$D$4:$D$993933,0,0),"")</f>
        <v>叉河镇</v>
      </c>
      <c r="E1827" s="83"/>
      <c r="F1827" s="83"/>
      <c r="G1827" s="101"/>
      <c r="H1827" s="102">
        <f>IFERROR(_xlfn.XLOOKUP($G1827,通讯通路门店!$S$4:$S$993933,通讯通路门店!$R$4:$R$993933,0,0),"")</f>
        <v>0</v>
      </c>
      <c r="I1827" s="83"/>
      <c r="J1827" s="83"/>
      <c r="K1827" s="83"/>
      <c r="L1827" s="83"/>
      <c r="M1827" s="83"/>
      <c r="N1827" s="83"/>
      <c r="O1827" s="83"/>
      <c r="P1827" s="83"/>
      <c r="Q1827" s="83"/>
      <c r="R1827" s="83"/>
      <c r="S1827" s="83"/>
      <c r="T1827" s="83"/>
      <c r="U1827" s="99">
        <f>COUNTIF(通讯通路门店!$S:$S,$G1827)</f>
        <v>0</v>
      </c>
      <c r="V1827" s="99">
        <f>COUNTIFS(通讯通路门店!$S:$S,$G1827,通讯通路门店!$J:$J,"综合卖场")</f>
        <v>0</v>
      </c>
      <c r="W1827" s="99">
        <f>SUMIFS(通讯通路门店!$AJ:$AJ,通讯通路门店!$S:$S,通讯客户沙盘!$G1827)</f>
        <v>0</v>
      </c>
      <c r="X1827" s="99">
        <f t="shared" si="140"/>
        <v>0</v>
      </c>
      <c r="Y1827" s="99">
        <f>COUNTIFS(通讯通路门店!$S:$S,$G1827,通讯通路门店!$J:$J,"荣耀体验店")+COUNTIFS(通讯通路门店!$S:$S,$G1827,通讯通路门店!$J:$J,"荣耀授权专卖店")</f>
        <v>0</v>
      </c>
      <c r="Z1827" s="99">
        <f>COUNTIFS(通讯通路门店!$S:$S,$G1827,通讯通路门店!$J:$J,"VIVO体验店")</f>
        <v>0</v>
      </c>
      <c r="AA1827" s="99">
        <f>COUNTIFS(通讯通路门店!$S:$S,$G1827,通讯通路门店!$J:$J,"OPPO体验店")</f>
        <v>0</v>
      </c>
      <c r="AB1827" s="99">
        <f>COUNTIFS(通讯通路门店!$S:$S,$G1827,通讯通路门店!$J:$J,"华为授权体验店")+COUNTIFS(通讯通路门店!$S:$S,$G1827,通讯通路门店!$J:$J,"华为堡垒店")</f>
        <v>0</v>
      </c>
      <c r="AC1827" s="99">
        <f>COUNTIFS(通讯通路门店!$S:$S,$G1827,通讯通路门店!$J:$J,"小米体验店")</f>
        <v>0</v>
      </c>
      <c r="AD1827" s="99">
        <f>COUNTIFS(通讯通路门店!$S:$S,$G1827,通讯通路门店!$J:$J,"苹果体验店")</f>
        <v>0</v>
      </c>
      <c r="AE1827" s="99">
        <f>COUNTIFS(通讯通路门店!$S:$S,$G1827,通讯通路门店!$J:$J,"其他品牌专卖店")</f>
        <v>0</v>
      </c>
      <c r="AF1827" s="99">
        <f>SUMIFS(通讯通路门店!$BI:$BI,通讯通路门店!$S:$S,$G1827)</f>
        <v>0</v>
      </c>
      <c r="AG1827" s="99">
        <f>SUMIFS(通讯通路门店!$BH:$BH,通讯通路门店!$S:$S,$G1827)</f>
        <v>0</v>
      </c>
      <c r="AH1827" s="99">
        <f t="shared" si="141"/>
        <v>0</v>
      </c>
      <c r="AI1827" s="99">
        <f>SUMIFS(通讯通路门店!$BB:$BB,通讯通路门店!$S:$S,$G1827)</f>
        <v>0</v>
      </c>
      <c r="AJ1827" s="99">
        <f>SUMIFS(通讯通路门店!$BE:$BE,通讯通路门店!$S:$S,$G1827)</f>
        <v>0</v>
      </c>
      <c r="AK1827" s="99">
        <f>SUMIFS(通讯通路门店!$BG:$BG,通讯通路门店!$S:$S,$G1827)</f>
        <v>0</v>
      </c>
      <c r="AL1827" s="99">
        <f>SUMIFS(通讯通路门店!$BC:$BC,通讯通路门店!$S:$S,$G1827)</f>
        <v>0</v>
      </c>
      <c r="AM1827" s="99">
        <f>SUMIFS(通讯通路门店!$BD:$BD,通讯通路门店!$S:$S,$G1827)</f>
        <v>0</v>
      </c>
      <c r="AN1827" s="99">
        <f>SUMIFS(通讯通路门店!$BF:$BF,通讯通路门店!$S:$S,$G1827)</f>
        <v>0</v>
      </c>
      <c r="AO1827" s="99">
        <f t="shared" si="142"/>
        <v>0</v>
      </c>
      <c r="AP1827" s="99">
        <f>SUMIFS(通讯通路门店!$K:$K,通讯通路门店!$S:$S,$G1827)</f>
        <v>0</v>
      </c>
      <c r="AQ1827" s="83"/>
      <c r="AR1827" s="99">
        <f>SUMIFS(通讯通路门店!$T:$T,通讯通路门店!$S:$S,$G1827)</f>
        <v>0</v>
      </c>
      <c r="AS1827" s="99">
        <f>SUMIFS(通讯通路门店!$U:$U,通讯通路门店!$S:$S,$G1827)</f>
        <v>0</v>
      </c>
      <c r="AT1827" s="99">
        <f>SUMIFS(通讯通路门店!$V:$V,通讯通路门店!$S:$S,$G1827)</f>
        <v>0</v>
      </c>
      <c r="AU1827" s="99">
        <f>SUMIFS(通讯通路门店!$W:$W,通讯通路门店!$S:$S,$G1827)</f>
        <v>0</v>
      </c>
      <c r="AV1827" s="99">
        <f>SUMIFS(通讯通路门店!$Z:$Z,通讯通路门店!$S:$S,$G1827)</f>
        <v>0</v>
      </c>
      <c r="AW1827" s="99">
        <f>SUMIFS(通讯通路门店!$AB:$AB,通讯通路门店!$S:$S,$G1827)</f>
        <v>0</v>
      </c>
      <c r="AX1827" s="99">
        <f>SUMIFS(通讯通路门店!$X:$X,通讯通路门店!$S:$S,$G1827)</f>
        <v>0</v>
      </c>
      <c r="AY1827" s="99">
        <f>SUMIFS(通讯通路门店!$Y:$Y,通讯通路门店!$S:$S,$G1827)</f>
        <v>0</v>
      </c>
      <c r="AZ1827" s="99">
        <f>SUMIFS(通讯通路门店!$AA:$AA,通讯通路门店!$S:$S,$G1827)</f>
        <v>0</v>
      </c>
      <c r="BA1827" s="99">
        <f t="shared" si="143"/>
        <v>0</v>
      </c>
      <c r="BB1827" s="99">
        <f t="shared" si="144"/>
        <v>0</v>
      </c>
      <c r="BC1827" s="99">
        <f>SUMIFS(通讯通路门店!$W:$W,通讯通路门店!$S:$S,$G1827,通讯通路门店!$J:$J,"荣耀体验店")+SUMIFS(通讯通路门店!$W:$W,通讯通路门店!$S:$S,$G1827,通讯通路门店!$J:$J,"荣耀授权专卖店")</f>
        <v>0</v>
      </c>
      <c r="BD1827" s="99">
        <f>SUMIFS(通讯通路门店!$Z:$Z,通讯通路门店!$S:$S,$G1827,通讯通路门店!$J:$J,"VIVO体验店")</f>
        <v>0</v>
      </c>
      <c r="BE1827" s="99">
        <f>SUMIFS(通讯通路门店!$AB:$AB,通讯通路门店!$S:$S,$G1827,通讯通路门店!$J:$J,"OPPO体验店")</f>
        <v>0</v>
      </c>
      <c r="BF1827" s="99">
        <f>SUMIFS(通讯通路门店!$X:$X,通讯通路门店!$S:$S,$G1827,通讯通路门店!$J:$J,"华为授权体验店")+SUMIFS(通讯通路门店!$AA:$AA,通讯通路门店!$S:$S,$G1827,通讯通路门店!$J:$J,"华为堡垒店")</f>
        <v>0</v>
      </c>
      <c r="BG1827" s="99">
        <f>SUMIFS(通讯通路门店!$Y:$Y,通讯通路门店!$S:$S,$G1827,通讯通路门店!$J:$J,"小米体验店")</f>
        <v>0</v>
      </c>
      <c r="BH1827" s="99">
        <f>SUMIFS(通讯通路门店!$AA:$AA,通讯通路门店!$S:$S,$G1827,通讯通路门店!$J:$J,"苹果体验店")</f>
        <v>0</v>
      </c>
      <c r="BI1827" s="99">
        <f>SUMIFS(通讯通路门店!$K:$K,通讯通路门店!$S:$S,$G1827,通讯通路门店!$J:$J,"其他品牌专卖店")</f>
        <v>0</v>
      </c>
      <c r="BJ1827" s="99">
        <f>SUMIFS(通讯通路门店!$AC:$AC,通讯通路门店!$S:$S,$G1827)</f>
        <v>0</v>
      </c>
      <c r="BK1827" s="99">
        <f>SUMIFS(通讯通路门店!$AD:$AD,通讯通路门店!$S:$S,$G1827)</f>
        <v>0</v>
      </c>
      <c r="BL1827" s="99">
        <f>SUMIFS(通讯通路门店!$AE:$AE,通讯通路门店!$S:$S,$G1827)</f>
        <v>0</v>
      </c>
      <c r="BM1827" s="99">
        <f>SUMIFS(通讯通路门店!$AF:$AF,通讯通路门店!$S:$S,$G1827)</f>
        <v>0</v>
      </c>
      <c r="BN1827" s="99">
        <f>SUMIFS(通讯通路门店!$AG:$AG,通讯通路门店!$S:$S,$G1827)</f>
        <v>0</v>
      </c>
      <c r="BO1827" s="99">
        <f>SUMIFS(通讯通路门店!$AH:$AH,通讯通路门店!$S:$S,$G1827)</f>
        <v>0</v>
      </c>
      <c r="BP1827" s="99">
        <f>SUMIFS(通讯通路门店!$AI:$AI,通讯通路门店!$S:$S,$G1827)</f>
        <v>0</v>
      </c>
      <c r="BQ1827" s="83"/>
    </row>
    <row r="1828" spans="1:69">
      <c r="A1828" s="99" t="str">
        <f>IFERROR(_xlfn.XLOOKUP($G1828,通讯通路门店!$S$4:$S$993933,通讯通路门店!$A$4:$A$993933,0,0),"")</f>
        <v>海南省</v>
      </c>
      <c r="B1828" s="99" t="str">
        <f>IFERROR(_xlfn.XLOOKUP($G1828,通讯通路门店!$S$4:$S$993933,通讯通路门店!$B$4:$B$993933,0,0),"")</f>
        <v>昌江黎族自治县</v>
      </c>
      <c r="C1828" s="99" t="str">
        <f>IFERROR(_xlfn.XLOOKUP($G1828,通讯通路门店!$S$4:$S$993933,通讯通路门店!$C$4:$C$993933,0,0),"")</f>
        <v>昌江黎族自治县</v>
      </c>
      <c r="D1828" s="99" t="str">
        <f>IFERROR(_xlfn.XLOOKUP($G1828,通讯通路门店!$S$4:$S$993933,通讯通路门店!$D$4:$D$993933,0,0),"")</f>
        <v>叉河镇</v>
      </c>
      <c r="E1828" s="83"/>
      <c r="F1828" s="83"/>
      <c r="G1828" s="101"/>
      <c r="H1828" s="102">
        <f>IFERROR(_xlfn.XLOOKUP($G1828,通讯通路门店!$S$4:$S$993933,通讯通路门店!$R$4:$R$993933,0,0),"")</f>
        <v>0</v>
      </c>
      <c r="I1828" s="83"/>
      <c r="J1828" s="83"/>
      <c r="K1828" s="83"/>
      <c r="L1828" s="83"/>
      <c r="M1828" s="83"/>
      <c r="N1828" s="83"/>
      <c r="O1828" s="83"/>
      <c r="P1828" s="83"/>
      <c r="Q1828" s="83"/>
      <c r="R1828" s="83"/>
      <c r="S1828" s="83"/>
      <c r="T1828" s="83"/>
      <c r="U1828" s="99">
        <f>COUNTIF(通讯通路门店!$S:$S,$G1828)</f>
        <v>0</v>
      </c>
      <c r="V1828" s="99">
        <f>COUNTIFS(通讯通路门店!$S:$S,$G1828,通讯通路门店!$J:$J,"综合卖场")</f>
        <v>0</v>
      </c>
      <c r="W1828" s="99">
        <f>SUMIFS(通讯通路门店!$AJ:$AJ,通讯通路门店!$S:$S,通讯客户沙盘!$G1828)</f>
        <v>0</v>
      </c>
      <c r="X1828" s="99">
        <f t="shared" si="140"/>
        <v>0</v>
      </c>
      <c r="Y1828" s="99">
        <f>COUNTIFS(通讯通路门店!$S:$S,$G1828,通讯通路门店!$J:$J,"荣耀体验店")+COUNTIFS(通讯通路门店!$S:$S,$G1828,通讯通路门店!$J:$J,"荣耀授权专卖店")</f>
        <v>0</v>
      </c>
      <c r="Z1828" s="99">
        <f>COUNTIFS(通讯通路门店!$S:$S,$G1828,通讯通路门店!$J:$J,"VIVO体验店")</f>
        <v>0</v>
      </c>
      <c r="AA1828" s="99">
        <f>COUNTIFS(通讯通路门店!$S:$S,$G1828,通讯通路门店!$J:$J,"OPPO体验店")</f>
        <v>0</v>
      </c>
      <c r="AB1828" s="99">
        <f>COUNTIFS(通讯通路门店!$S:$S,$G1828,通讯通路门店!$J:$J,"华为授权体验店")+COUNTIFS(通讯通路门店!$S:$S,$G1828,通讯通路门店!$J:$J,"华为堡垒店")</f>
        <v>0</v>
      </c>
      <c r="AC1828" s="99">
        <f>COUNTIFS(通讯通路门店!$S:$S,$G1828,通讯通路门店!$J:$J,"小米体验店")</f>
        <v>0</v>
      </c>
      <c r="AD1828" s="99">
        <f>COUNTIFS(通讯通路门店!$S:$S,$G1828,通讯通路门店!$J:$J,"苹果体验店")</f>
        <v>0</v>
      </c>
      <c r="AE1828" s="99">
        <f>COUNTIFS(通讯通路门店!$S:$S,$G1828,通讯通路门店!$J:$J,"其他品牌专卖店")</f>
        <v>0</v>
      </c>
      <c r="AF1828" s="99">
        <f>SUMIFS(通讯通路门店!$BI:$BI,通讯通路门店!$S:$S,$G1828)</f>
        <v>0</v>
      </c>
      <c r="AG1828" s="99">
        <f>SUMIFS(通讯通路门店!$BH:$BH,通讯通路门店!$S:$S,$G1828)</f>
        <v>0</v>
      </c>
      <c r="AH1828" s="99">
        <f t="shared" si="141"/>
        <v>0</v>
      </c>
      <c r="AI1828" s="99">
        <f>SUMIFS(通讯通路门店!$BB:$BB,通讯通路门店!$S:$S,$G1828)</f>
        <v>0</v>
      </c>
      <c r="AJ1828" s="99">
        <f>SUMIFS(通讯通路门店!$BE:$BE,通讯通路门店!$S:$S,$G1828)</f>
        <v>0</v>
      </c>
      <c r="AK1828" s="99">
        <f>SUMIFS(通讯通路门店!$BG:$BG,通讯通路门店!$S:$S,$G1828)</f>
        <v>0</v>
      </c>
      <c r="AL1828" s="99">
        <f>SUMIFS(通讯通路门店!$BC:$BC,通讯通路门店!$S:$S,$G1828)</f>
        <v>0</v>
      </c>
      <c r="AM1828" s="99">
        <f>SUMIFS(通讯通路门店!$BD:$BD,通讯通路门店!$S:$S,$G1828)</f>
        <v>0</v>
      </c>
      <c r="AN1828" s="99">
        <f>SUMIFS(通讯通路门店!$BF:$BF,通讯通路门店!$S:$S,$G1828)</f>
        <v>0</v>
      </c>
      <c r="AO1828" s="99">
        <f t="shared" si="142"/>
        <v>0</v>
      </c>
      <c r="AP1828" s="99">
        <f>SUMIFS(通讯通路门店!$K:$K,通讯通路门店!$S:$S,$G1828)</f>
        <v>0</v>
      </c>
      <c r="AQ1828" s="83"/>
      <c r="AR1828" s="99">
        <f>SUMIFS(通讯通路门店!$T:$T,通讯通路门店!$S:$S,$G1828)</f>
        <v>0</v>
      </c>
      <c r="AS1828" s="99">
        <f>SUMIFS(通讯通路门店!$U:$U,通讯通路门店!$S:$S,$G1828)</f>
        <v>0</v>
      </c>
      <c r="AT1828" s="99">
        <f>SUMIFS(通讯通路门店!$V:$V,通讯通路门店!$S:$S,$G1828)</f>
        <v>0</v>
      </c>
      <c r="AU1828" s="99">
        <f>SUMIFS(通讯通路门店!$W:$W,通讯通路门店!$S:$S,$G1828)</f>
        <v>0</v>
      </c>
      <c r="AV1828" s="99">
        <f>SUMIFS(通讯通路门店!$Z:$Z,通讯通路门店!$S:$S,$G1828)</f>
        <v>0</v>
      </c>
      <c r="AW1828" s="99">
        <f>SUMIFS(通讯通路门店!$AB:$AB,通讯通路门店!$S:$S,$G1828)</f>
        <v>0</v>
      </c>
      <c r="AX1828" s="99">
        <f>SUMIFS(通讯通路门店!$X:$X,通讯通路门店!$S:$S,$G1828)</f>
        <v>0</v>
      </c>
      <c r="AY1828" s="99">
        <f>SUMIFS(通讯通路门店!$Y:$Y,通讯通路门店!$S:$S,$G1828)</f>
        <v>0</v>
      </c>
      <c r="AZ1828" s="99">
        <f>SUMIFS(通讯通路门店!$AA:$AA,通讯通路门店!$S:$S,$G1828)</f>
        <v>0</v>
      </c>
      <c r="BA1828" s="99">
        <f t="shared" si="143"/>
        <v>0</v>
      </c>
      <c r="BB1828" s="99">
        <f t="shared" si="144"/>
        <v>0</v>
      </c>
      <c r="BC1828" s="99">
        <f>SUMIFS(通讯通路门店!$W:$W,通讯通路门店!$S:$S,$G1828,通讯通路门店!$J:$J,"荣耀体验店")+SUMIFS(通讯通路门店!$W:$W,通讯通路门店!$S:$S,$G1828,通讯通路门店!$J:$J,"荣耀授权专卖店")</f>
        <v>0</v>
      </c>
      <c r="BD1828" s="99">
        <f>SUMIFS(通讯通路门店!$Z:$Z,通讯通路门店!$S:$S,$G1828,通讯通路门店!$J:$J,"VIVO体验店")</f>
        <v>0</v>
      </c>
      <c r="BE1828" s="99">
        <f>SUMIFS(通讯通路门店!$AB:$AB,通讯通路门店!$S:$S,$G1828,通讯通路门店!$J:$J,"OPPO体验店")</f>
        <v>0</v>
      </c>
      <c r="BF1828" s="99">
        <f>SUMIFS(通讯通路门店!$X:$X,通讯通路门店!$S:$S,$G1828,通讯通路门店!$J:$J,"华为授权体验店")+SUMIFS(通讯通路门店!$AA:$AA,通讯通路门店!$S:$S,$G1828,通讯通路门店!$J:$J,"华为堡垒店")</f>
        <v>0</v>
      </c>
      <c r="BG1828" s="99">
        <f>SUMIFS(通讯通路门店!$Y:$Y,通讯通路门店!$S:$S,$G1828,通讯通路门店!$J:$J,"小米体验店")</f>
        <v>0</v>
      </c>
      <c r="BH1828" s="99">
        <f>SUMIFS(通讯通路门店!$AA:$AA,通讯通路门店!$S:$S,$G1828,通讯通路门店!$J:$J,"苹果体验店")</f>
        <v>0</v>
      </c>
      <c r="BI1828" s="99">
        <f>SUMIFS(通讯通路门店!$K:$K,通讯通路门店!$S:$S,$G1828,通讯通路门店!$J:$J,"其他品牌专卖店")</f>
        <v>0</v>
      </c>
      <c r="BJ1828" s="99">
        <f>SUMIFS(通讯通路门店!$AC:$AC,通讯通路门店!$S:$S,$G1828)</f>
        <v>0</v>
      </c>
      <c r="BK1828" s="99">
        <f>SUMIFS(通讯通路门店!$AD:$AD,通讯通路门店!$S:$S,$G1828)</f>
        <v>0</v>
      </c>
      <c r="BL1828" s="99">
        <f>SUMIFS(通讯通路门店!$AE:$AE,通讯通路门店!$S:$S,$G1828)</f>
        <v>0</v>
      </c>
      <c r="BM1828" s="99">
        <f>SUMIFS(通讯通路门店!$AF:$AF,通讯通路门店!$S:$S,$G1828)</f>
        <v>0</v>
      </c>
      <c r="BN1828" s="99">
        <f>SUMIFS(通讯通路门店!$AG:$AG,通讯通路门店!$S:$S,$G1828)</f>
        <v>0</v>
      </c>
      <c r="BO1828" s="99">
        <f>SUMIFS(通讯通路门店!$AH:$AH,通讯通路门店!$S:$S,$G1828)</f>
        <v>0</v>
      </c>
      <c r="BP1828" s="99">
        <f>SUMIFS(通讯通路门店!$AI:$AI,通讯通路门店!$S:$S,$G1828)</f>
        <v>0</v>
      </c>
      <c r="BQ1828" s="83"/>
    </row>
    <row r="1829" spans="1:69">
      <c r="A1829" s="99" t="str">
        <f>IFERROR(_xlfn.XLOOKUP($G1829,通讯通路门店!$S$4:$S$993933,通讯通路门店!$A$4:$A$993933,0,0),"")</f>
        <v>海南省</v>
      </c>
      <c r="B1829" s="99" t="str">
        <f>IFERROR(_xlfn.XLOOKUP($G1829,通讯通路门店!$S$4:$S$993933,通讯通路门店!$B$4:$B$993933,0,0),"")</f>
        <v>昌江黎族自治县</v>
      </c>
      <c r="C1829" s="99" t="str">
        <f>IFERROR(_xlfn.XLOOKUP($G1829,通讯通路门店!$S$4:$S$993933,通讯通路门店!$C$4:$C$993933,0,0),"")</f>
        <v>昌江黎族自治县</v>
      </c>
      <c r="D1829" s="99" t="str">
        <f>IFERROR(_xlfn.XLOOKUP($G1829,通讯通路门店!$S$4:$S$993933,通讯通路门店!$D$4:$D$993933,0,0),"")</f>
        <v>叉河镇</v>
      </c>
      <c r="E1829" s="83"/>
      <c r="F1829" s="83"/>
      <c r="G1829" s="101"/>
      <c r="H1829" s="102">
        <f>IFERROR(_xlfn.XLOOKUP($G1829,通讯通路门店!$S$4:$S$993933,通讯通路门店!$R$4:$R$993933,0,0),"")</f>
        <v>0</v>
      </c>
      <c r="I1829" s="83"/>
      <c r="J1829" s="83"/>
      <c r="K1829" s="83"/>
      <c r="L1829" s="83"/>
      <c r="M1829" s="83"/>
      <c r="N1829" s="83"/>
      <c r="O1829" s="83"/>
      <c r="P1829" s="83"/>
      <c r="Q1829" s="83"/>
      <c r="R1829" s="83"/>
      <c r="S1829" s="83"/>
      <c r="T1829" s="83"/>
      <c r="U1829" s="99">
        <f>COUNTIF(通讯通路门店!$S:$S,$G1829)</f>
        <v>0</v>
      </c>
      <c r="V1829" s="99">
        <f>COUNTIFS(通讯通路门店!$S:$S,$G1829,通讯通路门店!$J:$J,"综合卖场")</f>
        <v>0</v>
      </c>
      <c r="W1829" s="99">
        <f>SUMIFS(通讯通路门店!$AJ:$AJ,通讯通路门店!$S:$S,通讯客户沙盘!$G1829)</f>
        <v>0</v>
      </c>
      <c r="X1829" s="99">
        <f t="shared" si="140"/>
        <v>0</v>
      </c>
      <c r="Y1829" s="99">
        <f>COUNTIFS(通讯通路门店!$S:$S,$G1829,通讯通路门店!$J:$J,"荣耀体验店")+COUNTIFS(通讯通路门店!$S:$S,$G1829,通讯通路门店!$J:$J,"荣耀授权专卖店")</f>
        <v>0</v>
      </c>
      <c r="Z1829" s="99">
        <f>COUNTIFS(通讯通路门店!$S:$S,$G1829,通讯通路门店!$J:$J,"VIVO体验店")</f>
        <v>0</v>
      </c>
      <c r="AA1829" s="99">
        <f>COUNTIFS(通讯通路门店!$S:$S,$G1829,通讯通路门店!$J:$J,"OPPO体验店")</f>
        <v>0</v>
      </c>
      <c r="AB1829" s="99">
        <f>COUNTIFS(通讯通路门店!$S:$S,$G1829,通讯通路门店!$J:$J,"华为授权体验店")+COUNTIFS(通讯通路门店!$S:$S,$G1829,通讯通路门店!$J:$J,"华为堡垒店")</f>
        <v>0</v>
      </c>
      <c r="AC1829" s="99">
        <f>COUNTIFS(通讯通路门店!$S:$S,$G1829,通讯通路门店!$J:$J,"小米体验店")</f>
        <v>0</v>
      </c>
      <c r="AD1829" s="99">
        <f>COUNTIFS(通讯通路门店!$S:$S,$G1829,通讯通路门店!$J:$J,"苹果体验店")</f>
        <v>0</v>
      </c>
      <c r="AE1829" s="99">
        <f>COUNTIFS(通讯通路门店!$S:$S,$G1829,通讯通路门店!$J:$J,"其他品牌专卖店")</f>
        <v>0</v>
      </c>
      <c r="AF1829" s="99">
        <f>SUMIFS(通讯通路门店!$BI:$BI,通讯通路门店!$S:$S,$G1829)</f>
        <v>0</v>
      </c>
      <c r="AG1829" s="99">
        <f>SUMIFS(通讯通路门店!$BH:$BH,通讯通路门店!$S:$S,$G1829)</f>
        <v>0</v>
      </c>
      <c r="AH1829" s="99">
        <f t="shared" si="141"/>
        <v>0</v>
      </c>
      <c r="AI1829" s="99">
        <f>SUMIFS(通讯通路门店!$BB:$BB,通讯通路门店!$S:$S,$G1829)</f>
        <v>0</v>
      </c>
      <c r="AJ1829" s="99">
        <f>SUMIFS(通讯通路门店!$BE:$BE,通讯通路门店!$S:$S,$G1829)</f>
        <v>0</v>
      </c>
      <c r="AK1829" s="99">
        <f>SUMIFS(通讯通路门店!$BG:$BG,通讯通路门店!$S:$S,$G1829)</f>
        <v>0</v>
      </c>
      <c r="AL1829" s="99">
        <f>SUMIFS(通讯通路门店!$BC:$BC,通讯通路门店!$S:$S,$G1829)</f>
        <v>0</v>
      </c>
      <c r="AM1829" s="99">
        <f>SUMIFS(通讯通路门店!$BD:$BD,通讯通路门店!$S:$S,$G1829)</f>
        <v>0</v>
      </c>
      <c r="AN1829" s="99">
        <f>SUMIFS(通讯通路门店!$BF:$BF,通讯通路门店!$S:$S,$G1829)</f>
        <v>0</v>
      </c>
      <c r="AO1829" s="99">
        <f t="shared" si="142"/>
        <v>0</v>
      </c>
      <c r="AP1829" s="99">
        <f>SUMIFS(通讯通路门店!$K:$K,通讯通路门店!$S:$S,$G1829)</f>
        <v>0</v>
      </c>
      <c r="AQ1829" s="83"/>
      <c r="AR1829" s="99">
        <f>SUMIFS(通讯通路门店!$T:$T,通讯通路门店!$S:$S,$G1829)</f>
        <v>0</v>
      </c>
      <c r="AS1829" s="99">
        <f>SUMIFS(通讯通路门店!$U:$U,通讯通路门店!$S:$S,$G1829)</f>
        <v>0</v>
      </c>
      <c r="AT1829" s="99">
        <f>SUMIFS(通讯通路门店!$V:$V,通讯通路门店!$S:$S,$G1829)</f>
        <v>0</v>
      </c>
      <c r="AU1829" s="99">
        <f>SUMIFS(通讯通路门店!$W:$W,通讯通路门店!$S:$S,$G1829)</f>
        <v>0</v>
      </c>
      <c r="AV1829" s="99">
        <f>SUMIFS(通讯通路门店!$Z:$Z,通讯通路门店!$S:$S,$G1829)</f>
        <v>0</v>
      </c>
      <c r="AW1829" s="99">
        <f>SUMIFS(通讯通路门店!$AB:$AB,通讯通路门店!$S:$S,$G1829)</f>
        <v>0</v>
      </c>
      <c r="AX1829" s="99">
        <f>SUMIFS(通讯通路门店!$X:$X,通讯通路门店!$S:$S,$G1829)</f>
        <v>0</v>
      </c>
      <c r="AY1829" s="99">
        <f>SUMIFS(通讯通路门店!$Y:$Y,通讯通路门店!$S:$S,$G1829)</f>
        <v>0</v>
      </c>
      <c r="AZ1829" s="99">
        <f>SUMIFS(通讯通路门店!$AA:$AA,通讯通路门店!$S:$S,$G1829)</f>
        <v>0</v>
      </c>
      <c r="BA1829" s="99">
        <f t="shared" si="143"/>
        <v>0</v>
      </c>
      <c r="BB1829" s="99">
        <f t="shared" si="144"/>
        <v>0</v>
      </c>
      <c r="BC1829" s="99">
        <f>SUMIFS(通讯通路门店!$W:$W,通讯通路门店!$S:$S,$G1829,通讯通路门店!$J:$J,"荣耀体验店")+SUMIFS(通讯通路门店!$W:$W,通讯通路门店!$S:$S,$G1829,通讯通路门店!$J:$J,"荣耀授权专卖店")</f>
        <v>0</v>
      </c>
      <c r="BD1829" s="99">
        <f>SUMIFS(通讯通路门店!$Z:$Z,通讯通路门店!$S:$S,$G1829,通讯通路门店!$J:$J,"VIVO体验店")</f>
        <v>0</v>
      </c>
      <c r="BE1829" s="99">
        <f>SUMIFS(通讯通路门店!$AB:$AB,通讯通路门店!$S:$S,$G1829,通讯通路门店!$J:$J,"OPPO体验店")</f>
        <v>0</v>
      </c>
      <c r="BF1829" s="99">
        <f>SUMIFS(通讯通路门店!$X:$X,通讯通路门店!$S:$S,$G1829,通讯通路门店!$J:$J,"华为授权体验店")+SUMIFS(通讯通路门店!$AA:$AA,通讯通路门店!$S:$S,$G1829,通讯通路门店!$J:$J,"华为堡垒店")</f>
        <v>0</v>
      </c>
      <c r="BG1829" s="99">
        <f>SUMIFS(通讯通路门店!$Y:$Y,通讯通路门店!$S:$S,$G1829,通讯通路门店!$J:$J,"小米体验店")</f>
        <v>0</v>
      </c>
      <c r="BH1829" s="99">
        <f>SUMIFS(通讯通路门店!$AA:$AA,通讯通路门店!$S:$S,$G1829,通讯通路门店!$J:$J,"苹果体验店")</f>
        <v>0</v>
      </c>
      <c r="BI1829" s="99">
        <f>SUMIFS(通讯通路门店!$K:$K,通讯通路门店!$S:$S,$G1829,通讯通路门店!$J:$J,"其他品牌专卖店")</f>
        <v>0</v>
      </c>
      <c r="BJ1829" s="99">
        <f>SUMIFS(通讯通路门店!$AC:$AC,通讯通路门店!$S:$S,$G1829)</f>
        <v>0</v>
      </c>
      <c r="BK1829" s="99">
        <f>SUMIFS(通讯通路门店!$AD:$AD,通讯通路门店!$S:$S,$G1829)</f>
        <v>0</v>
      </c>
      <c r="BL1829" s="99">
        <f>SUMIFS(通讯通路门店!$AE:$AE,通讯通路门店!$S:$S,$G1829)</f>
        <v>0</v>
      </c>
      <c r="BM1829" s="99">
        <f>SUMIFS(通讯通路门店!$AF:$AF,通讯通路门店!$S:$S,$G1829)</f>
        <v>0</v>
      </c>
      <c r="BN1829" s="99">
        <f>SUMIFS(通讯通路门店!$AG:$AG,通讯通路门店!$S:$S,$G1829)</f>
        <v>0</v>
      </c>
      <c r="BO1829" s="99">
        <f>SUMIFS(通讯通路门店!$AH:$AH,通讯通路门店!$S:$S,$G1829)</f>
        <v>0</v>
      </c>
      <c r="BP1829" s="99">
        <f>SUMIFS(通讯通路门店!$AI:$AI,通讯通路门店!$S:$S,$G1829)</f>
        <v>0</v>
      </c>
      <c r="BQ1829" s="83"/>
    </row>
    <row r="1830" spans="1:69">
      <c r="A1830" s="99" t="str">
        <f>IFERROR(_xlfn.XLOOKUP($G1830,通讯通路门店!$S$4:$S$993933,通讯通路门店!$A$4:$A$993933,0,0),"")</f>
        <v>海南省</v>
      </c>
      <c r="B1830" s="99" t="str">
        <f>IFERROR(_xlfn.XLOOKUP($G1830,通讯通路门店!$S$4:$S$993933,通讯通路门店!$B$4:$B$993933,0,0),"")</f>
        <v>昌江黎族自治县</v>
      </c>
      <c r="C1830" s="99" t="str">
        <f>IFERROR(_xlfn.XLOOKUP($G1830,通讯通路门店!$S$4:$S$993933,通讯通路门店!$C$4:$C$993933,0,0),"")</f>
        <v>昌江黎族自治县</v>
      </c>
      <c r="D1830" s="99" t="str">
        <f>IFERROR(_xlfn.XLOOKUP($G1830,通讯通路门店!$S$4:$S$993933,通讯通路门店!$D$4:$D$993933,0,0),"")</f>
        <v>叉河镇</v>
      </c>
      <c r="E1830" s="83"/>
      <c r="F1830" s="83"/>
      <c r="G1830" s="101"/>
      <c r="H1830" s="102">
        <f>IFERROR(_xlfn.XLOOKUP($G1830,通讯通路门店!$S$4:$S$993933,通讯通路门店!$R$4:$R$993933,0,0),"")</f>
        <v>0</v>
      </c>
      <c r="I1830" s="83"/>
      <c r="J1830" s="83"/>
      <c r="K1830" s="83"/>
      <c r="L1830" s="83"/>
      <c r="M1830" s="83"/>
      <c r="N1830" s="83"/>
      <c r="O1830" s="83"/>
      <c r="P1830" s="83"/>
      <c r="Q1830" s="83"/>
      <c r="R1830" s="83"/>
      <c r="S1830" s="83"/>
      <c r="T1830" s="83"/>
      <c r="U1830" s="99">
        <f>COUNTIF(通讯通路门店!$S:$S,$G1830)</f>
        <v>0</v>
      </c>
      <c r="V1830" s="99">
        <f>COUNTIFS(通讯通路门店!$S:$S,$G1830,通讯通路门店!$J:$J,"综合卖场")</f>
        <v>0</v>
      </c>
      <c r="W1830" s="99">
        <f>SUMIFS(通讯通路门店!$AJ:$AJ,通讯通路门店!$S:$S,通讯客户沙盘!$G1830)</f>
        <v>0</v>
      </c>
      <c r="X1830" s="99">
        <f t="shared" si="140"/>
        <v>0</v>
      </c>
      <c r="Y1830" s="99">
        <f>COUNTIFS(通讯通路门店!$S:$S,$G1830,通讯通路门店!$J:$J,"荣耀体验店")+COUNTIFS(通讯通路门店!$S:$S,$G1830,通讯通路门店!$J:$J,"荣耀授权专卖店")</f>
        <v>0</v>
      </c>
      <c r="Z1830" s="99">
        <f>COUNTIFS(通讯通路门店!$S:$S,$G1830,通讯通路门店!$J:$J,"VIVO体验店")</f>
        <v>0</v>
      </c>
      <c r="AA1830" s="99">
        <f>COUNTIFS(通讯通路门店!$S:$S,$G1830,通讯通路门店!$J:$J,"OPPO体验店")</f>
        <v>0</v>
      </c>
      <c r="AB1830" s="99">
        <f>COUNTIFS(通讯通路门店!$S:$S,$G1830,通讯通路门店!$J:$J,"华为授权体验店")+COUNTIFS(通讯通路门店!$S:$S,$G1830,通讯通路门店!$J:$J,"华为堡垒店")</f>
        <v>0</v>
      </c>
      <c r="AC1830" s="99">
        <f>COUNTIFS(通讯通路门店!$S:$S,$G1830,通讯通路门店!$J:$J,"小米体验店")</f>
        <v>0</v>
      </c>
      <c r="AD1830" s="99">
        <f>COUNTIFS(通讯通路门店!$S:$S,$G1830,通讯通路门店!$J:$J,"苹果体验店")</f>
        <v>0</v>
      </c>
      <c r="AE1830" s="99">
        <f>COUNTIFS(通讯通路门店!$S:$S,$G1830,通讯通路门店!$J:$J,"其他品牌专卖店")</f>
        <v>0</v>
      </c>
      <c r="AF1830" s="99">
        <f>SUMIFS(通讯通路门店!$BI:$BI,通讯通路门店!$S:$S,$G1830)</f>
        <v>0</v>
      </c>
      <c r="AG1830" s="99">
        <f>SUMIFS(通讯通路门店!$BH:$BH,通讯通路门店!$S:$S,$G1830)</f>
        <v>0</v>
      </c>
      <c r="AH1830" s="99">
        <f t="shared" si="141"/>
        <v>0</v>
      </c>
      <c r="AI1830" s="99">
        <f>SUMIFS(通讯通路门店!$BB:$BB,通讯通路门店!$S:$S,$G1830)</f>
        <v>0</v>
      </c>
      <c r="AJ1830" s="99">
        <f>SUMIFS(通讯通路门店!$BE:$BE,通讯通路门店!$S:$S,$G1830)</f>
        <v>0</v>
      </c>
      <c r="AK1830" s="99">
        <f>SUMIFS(通讯通路门店!$BG:$BG,通讯通路门店!$S:$S,$G1830)</f>
        <v>0</v>
      </c>
      <c r="AL1830" s="99">
        <f>SUMIFS(通讯通路门店!$BC:$BC,通讯通路门店!$S:$S,$G1830)</f>
        <v>0</v>
      </c>
      <c r="AM1830" s="99">
        <f>SUMIFS(通讯通路门店!$BD:$BD,通讯通路门店!$S:$S,$G1830)</f>
        <v>0</v>
      </c>
      <c r="AN1830" s="99">
        <f>SUMIFS(通讯通路门店!$BF:$BF,通讯通路门店!$S:$S,$G1830)</f>
        <v>0</v>
      </c>
      <c r="AO1830" s="99">
        <f t="shared" si="142"/>
        <v>0</v>
      </c>
      <c r="AP1830" s="99">
        <f>SUMIFS(通讯通路门店!$K:$K,通讯通路门店!$S:$S,$G1830)</f>
        <v>0</v>
      </c>
      <c r="AQ1830" s="83"/>
      <c r="AR1830" s="99">
        <f>SUMIFS(通讯通路门店!$T:$T,通讯通路门店!$S:$S,$G1830)</f>
        <v>0</v>
      </c>
      <c r="AS1830" s="99">
        <f>SUMIFS(通讯通路门店!$U:$U,通讯通路门店!$S:$S,$G1830)</f>
        <v>0</v>
      </c>
      <c r="AT1830" s="99">
        <f>SUMIFS(通讯通路门店!$V:$V,通讯通路门店!$S:$S,$G1830)</f>
        <v>0</v>
      </c>
      <c r="AU1830" s="99">
        <f>SUMIFS(通讯通路门店!$W:$W,通讯通路门店!$S:$S,$G1830)</f>
        <v>0</v>
      </c>
      <c r="AV1830" s="99">
        <f>SUMIFS(通讯通路门店!$Z:$Z,通讯通路门店!$S:$S,$G1830)</f>
        <v>0</v>
      </c>
      <c r="AW1830" s="99">
        <f>SUMIFS(通讯通路门店!$AB:$AB,通讯通路门店!$S:$S,$G1830)</f>
        <v>0</v>
      </c>
      <c r="AX1830" s="99">
        <f>SUMIFS(通讯通路门店!$X:$X,通讯通路门店!$S:$S,$G1830)</f>
        <v>0</v>
      </c>
      <c r="AY1830" s="99">
        <f>SUMIFS(通讯通路门店!$Y:$Y,通讯通路门店!$S:$S,$G1830)</f>
        <v>0</v>
      </c>
      <c r="AZ1830" s="99">
        <f>SUMIFS(通讯通路门店!$AA:$AA,通讯通路门店!$S:$S,$G1830)</f>
        <v>0</v>
      </c>
      <c r="BA1830" s="99">
        <f t="shared" si="143"/>
        <v>0</v>
      </c>
      <c r="BB1830" s="99">
        <f t="shared" si="144"/>
        <v>0</v>
      </c>
      <c r="BC1830" s="99">
        <f>SUMIFS(通讯通路门店!$W:$W,通讯通路门店!$S:$S,$G1830,通讯通路门店!$J:$J,"荣耀体验店")+SUMIFS(通讯通路门店!$W:$W,通讯通路门店!$S:$S,$G1830,通讯通路门店!$J:$J,"荣耀授权专卖店")</f>
        <v>0</v>
      </c>
      <c r="BD1830" s="99">
        <f>SUMIFS(通讯通路门店!$Z:$Z,通讯通路门店!$S:$S,$G1830,通讯通路门店!$J:$J,"VIVO体验店")</f>
        <v>0</v>
      </c>
      <c r="BE1830" s="99">
        <f>SUMIFS(通讯通路门店!$AB:$AB,通讯通路门店!$S:$S,$G1830,通讯通路门店!$J:$J,"OPPO体验店")</f>
        <v>0</v>
      </c>
      <c r="BF1830" s="99">
        <f>SUMIFS(通讯通路门店!$X:$X,通讯通路门店!$S:$S,$G1830,通讯通路门店!$J:$J,"华为授权体验店")+SUMIFS(通讯通路门店!$AA:$AA,通讯通路门店!$S:$S,$G1830,通讯通路门店!$J:$J,"华为堡垒店")</f>
        <v>0</v>
      </c>
      <c r="BG1830" s="99">
        <f>SUMIFS(通讯通路门店!$Y:$Y,通讯通路门店!$S:$S,$G1830,通讯通路门店!$J:$J,"小米体验店")</f>
        <v>0</v>
      </c>
      <c r="BH1830" s="99">
        <f>SUMIFS(通讯通路门店!$AA:$AA,通讯通路门店!$S:$S,$G1830,通讯通路门店!$J:$J,"苹果体验店")</f>
        <v>0</v>
      </c>
      <c r="BI1830" s="99">
        <f>SUMIFS(通讯通路门店!$K:$K,通讯通路门店!$S:$S,$G1830,通讯通路门店!$J:$J,"其他品牌专卖店")</f>
        <v>0</v>
      </c>
      <c r="BJ1830" s="99">
        <f>SUMIFS(通讯通路门店!$AC:$AC,通讯通路门店!$S:$S,$G1830)</f>
        <v>0</v>
      </c>
      <c r="BK1830" s="99">
        <f>SUMIFS(通讯通路门店!$AD:$AD,通讯通路门店!$S:$S,$G1830)</f>
        <v>0</v>
      </c>
      <c r="BL1830" s="99">
        <f>SUMIFS(通讯通路门店!$AE:$AE,通讯通路门店!$S:$S,$G1830)</f>
        <v>0</v>
      </c>
      <c r="BM1830" s="99">
        <f>SUMIFS(通讯通路门店!$AF:$AF,通讯通路门店!$S:$S,$G1830)</f>
        <v>0</v>
      </c>
      <c r="BN1830" s="99">
        <f>SUMIFS(通讯通路门店!$AG:$AG,通讯通路门店!$S:$S,$G1830)</f>
        <v>0</v>
      </c>
      <c r="BO1830" s="99">
        <f>SUMIFS(通讯通路门店!$AH:$AH,通讯通路门店!$S:$S,$G1830)</f>
        <v>0</v>
      </c>
      <c r="BP1830" s="99">
        <f>SUMIFS(通讯通路门店!$AI:$AI,通讯通路门店!$S:$S,$G1830)</f>
        <v>0</v>
      </c>
      <c r="BQ1830" s="83"/>
    </row>
    <row r="1831" spans="1:69">
      <c r="A1831" s="99" t="str">
        <f>IFERROR(_xlfn.XLOOKUP($G1831,通讯通路门店!$S$4:$S$993933,通讯通路门店!$A$4:$A$993933,0,0),"")</f>
        <v>海南省</v>
      </c>
      <c r="B1831" s="99" t="str">
        <f>IFERROR(_xlfn.XLOOKUP($G1831,通讯通路门店!$S$4:$S$993933,通讯通路门店!$B$4:$B$993933,0,0),"")</f>
        <v>昌江黎族自治县</v>
      </c>
      <c r="C1831" s="99" t="str">
        <f>IFERROR(_xlfn.XLOOKUP($G1831,通讯通路门店!$S$4:$S$993933,通讯通路门店!$C$4:$C$993933,0,0),"")</f>
        <v>昌江黎族自治县</v>
      </c>
      <c r="D1831" s="99" t="str">
        <f>IFERROR(_xlfn.XLOOKUP($G1831,通讯通路门店!$S$4:$S$993933,通讯通路门店!$D$4:$D$993933,0,0),"")</f>
        <v>叉河镇</v>
      </c>
      <c r="E1831" s="83"/>
      <c r="F1831" s="83"/>
      <c r="G1831" s="101"/>
      <c r="H1831" s="102">
        <f>IFERROR(_xlfn.XLOOKUP($G1831,通讯通路门店!$S$4:$S$993933,通讯通路门店!$R$4:$R$993933,0,0),"")</f>
        <v>0</v>
      </c>
      <c r="I1831" s="83"/>
      <c r="J1831" s="83"/>
      <c r="K1831" s="83"/>
      <c r="L1831" s="83"/>
      <c r="M1831" s="83"/>
      <c r="N1831" s="83"/>
      <c r="O1831" s="83"/>
      <c r="P1831" s="83"/>
      <c r="Q1831" s="83"/>
      <c r="R1831" s="83"/>
      <c r="S1831" s="83"/>
      <c r="T1831" s="83"/>
      <c r="U1831" s="99">
        <f>COUNTIF(通讯通路门店!$S:$S,$G1831)</f>
        <v>0</v>
      </c>
      <c r="V1831" s="99">
        <f>COUNTIFS(通讯通路门店!$S:$S,$G1831,通讯通路门店!$J:$J,"综合卖场")</f>
        <v>0</v>
      </c>
      <c r="W1831" s="99">
        <f>SUMIFS(通讯通路门店!$AJ:$AJ,通讯通路门店!$S:$S,通讯客户沙盘!$G1831)</f>
        <v>0</v>
      </c>
      <c r="X1831" s="99">
        <f t="shared" si="140"/>
        <v>0</v>
      </c>
      <c r="Y1831" s="99">
        <f>COUNTIFS(通讯通路门店!$S:$S,$G1831,通讯通路门店!$J:$J,"荣耀体验店")+COUNTIFS(通讯通路门店!$S:$S,$G1831,通讯通路门店!$J:$J,"荣耀授权专卖店")</f>
        <v>0</v>
      </c>
      <c r="Z1831" s="99">
        <f>COUNTIFS(通讯通路门店!$S:$S,$G1831,通讯通路门店!$J:$J,"VIVO体验店")</f>
        <v>0</v>
      </c>
      <c r="AA1831" s="99">
        <f>COUNTIFS(通讯通路门店!$S:$S,$G1831,通讯通路门店!$J:$J,"OPPO体验店")</f>
        <v>0</v>
      </c>
      <c r="AB1831" s="99">
        <f>COUNTIFS(通讯通路门店!$S:$S,$G1831,通讯通路门店!$J:$J,"华为授权体验店")+COUNTIFS(通讯通路门店!$S:$S,$G1831,通讯通路门店!$J:$J,"华为堡垒店")</f>
        <v>0</v>
      </c>
      <c r="AC1831" s="99">
        <f>COUNTIFS(通讯通路门店!$S:$S,$G1831,通讯通路门店!$J:$J,"小米体验店")</f>
        <v>0</v>
      </c>
      <c r="AD1831" s="99">
        <f>COUNTIFS(通讯通路门店!$S:$S,$G1831,通讯通路门店!$J:$J,"苹果体验店")</f>
        <v>0</v>
      </c>
      <c r="AE1831" s="99">
        <f>COUNTIFS(通讯通路门店!$S:$S,$G1831,通讯通路门店!$J:$J,"其他品牌专卖店")</f>
        <v>0</v>
      </c>
      <c r="AF1831" s="99">
        <f>SUMIFS(通讯通路门店!$BI:$BI,通讯通路门店!$S:$S,$G1831)</f>
        <v>0</v>
      </c>
      <c r="AG1831" s="99">
        <f>SUMIFS(通讯通路门店!$BH:$BH,通讯通路门店!$S:$S,$G1831)</f>
        <v>0</v>
      </c>
      <c r="AH1831" s="99">
        <f t="shared" si="141"/>
        <v>0</v>
      </c>
      <c r="AI1831" s="99">
        <f>SUMIFS(通讯通路门店!$BB:$BB,通讯通路门店!$S:$S,$G1831)</f>
        <v>0</v>
      </c>
      <c r="AJ1831" s="99">
        <f>SUMIFS(通讯通路门店!$BE:$BE,通讯通路门店!$S:$S,$G1831)</f>
        <v>0</v>
      </c>
      <c r="AK1831" s="99">
        <f>SUMIFS(通讯通路门店!$BG:$BG,通讯通路门店!$S:$S,$G1831)</f>
        <v>0</v>
      </c>
      <c r="AL1831" s="99">
        <f>SUMIFS(通讯通路门店!$BC:$BC,通讯通路门店!$S:$S,$G1831)</f>
        <v>0</v>
      </c>
      <c r="AM1831" s="99">
        <f>SUMIFS(通讯通路门店!$BD:$BD,通讯通路门店!$S:$S,$G1831)</f>
        <v>0</v>
      </c>
      <c r="AN1831" s="99">
        <f>SUMIFS(通讯通路门店!$BF:$BF,通讯通路门店!$S:$S,$G1831)</f>
        <v>0</v>
      </c>
      <c r="AO1831" s="99">
        <f t="shared" si="142"/>
        <v>0</v>
      </c>
      <c r="AP1831" s="99">
        <f>SUMIFS(通讯通路门店!$K:$K,通讯通路门店!$S:$S,$G1831)</f>
        <v>0</v>
      </c>
      <c r="AQ1831" s="83"/>
      <c r="AR1831" s="99">
        <f>SUMIFS(通讯通路门店!$T:$T,通讯通路门店!$S:$S,$G1831)</f>
        <v>0</v>
      </c>
      <c r="AS1831" s="99">
        <f>SUMIFS(通讯通路门店!$U:$U,通讯通路门店!$S:$S,$G1831)</f>
        <v>0</v>
      </c>
      <c r="AT1831" s="99">
        <f>SUMIFS(通讯通路门店!$V:$V,通讯通路门店!$S:$S,$G1831)</f>
        <v>0</v>
      </c>
      <c r="AU1831" s="99">
        <f>SUMIFS(通讯通路门店!$W:$W,通讯通路门店!$S:$S,$G1831)</f>
        <v>0</v>
      </c>
      <c r="AV1831" s="99">
        <f>SUMIFS(通讯通路门店!$Z:$Z,通讯通路门店!$S:$S,$G1831)</f>
        <v>0</v>
      </c>
      <c r="AW1831" s="99">
        <f>SUMIFS(通讯通路门店!$AB:$AB,通讯通路门店!$S:$S,$G1831)</f>
        <v>0</v>
      </c>
      <c r="AX1831" s="99">
        <f>SUMIFS(通讯通路门店!$X:$X,通讯通路门店!$S:$S,$G1831)</f>
        <v>0</v>
      </c>
      <c r="AY1831" s="99">
        <f>SUMIFS(通讯通路门店!$Y:$Y,通讯通路门店!$S:$S,$G1831)</f>
        <v>0</v>
      </c>
      <c r="AZ1831" s="99">
        <f>SUMIFS(通讯通路门店!$AA:$AA,通讯通路门店!$S:$S,$G1831)</f>
        <v>0</v>
      </c>
      <c r="BA1831" s="99">
        <f t="shared" si="143"/>
        <v>0</v>
      </c>
      <c r="BB1831" s="99">
        <f t="shared" si="144"/>
        <v>0</v>
      </c>
      <c r="BC1831" s="99">
        <f>SUMIFS(通讯通路门店!$W:$W,通讯通路门店!$S:$S,$G1831,通讯通路门店!$J:$J,"荣耀体验店")+SUMIFS(通讯通路门店!$W:$W,通讯通路门店!$S:$S,$G1831,通讯通路门店!$J:$J,"荣耀授权专卖店")</f>
        <v>0</v>
      </c>
      <c r="BD1831" s="99">
        <f>SUMIFS(通讯通路门店!$Z:$Z,通讯通路门店!$S:$S,$G1831,通讯通路门店!$J:$J,"VIVO体验店")</f>
        <v>0</v>
      </c>
      <c r="BE1831" s="99">
        <f>SUMIFS(通讯通路门店!$AB:$AB,通讯通路门店!$S:$S,$G1831,通讯通路门店!$J:$J,"OPPO体验店")</f>
        <v>0</v>
      </c>
      <c r="BF1831" s="99">
        <f>SUMIFS(通讯通路门店!$X:$X,通讯通路门店!$S:$S,$G1831,通讯通路门店!$J:$J,"华为授权体验店")+SUMIFS(通讯通路门店!$AA:$AA,通讯通路门店!$S:$S,$G1831,通讯通路门店!$J:$J,"华为堡垒店")</f>
        <v>0</v>
      </c>
      <c r="BG1831" s="99">
        <f>SUMIFS(通讯通路门店!$Y:$Y,通讯通路门店!$S:$S,$G1831,通讯通路门店!$J:$J,"小米体验店")</f>
        <v>0</v>
      </c>
      <c r="BH1831" s="99">
        <f>SUMIFS(通讯通路门店!$AA:$AA,通讯通路门店!$S:$S,$G1831,通讯通路门店!$J:$J,"苹果体验店")</f>
        <v>0</v>
      </c>
      <c r="BI1831" s="99">
        <f>SUMIFS(通讯通路门店!$K:$K,通讯通路门店!$S:$S,$G1831,通讯通路门店!$J:$J,"其他品牌专卖店")</f>
        <v>0</v>
      </c>
      <c r="BJ1831" s="99">
        <f>SUMIFS(通讯通路门店!$AC:$AC,通讯通路门店!$S:$S,$G1831)</f>
        <v>0</v>
      </c>
      <c r="BK1831" s="99">
        <f>SUMIFS(通讯通路门店!$AD:$AD,通讯通路门店!$S:$S,$G1831)</f>
        <v>0</v>
      </c>
      <c r="BL1831" s="99">
        <f>SUMIFS(通讯通路门店!$AE:$AE,通讯通路门店!$S:$S,$G1831)</f>
        <v>0</v>
      </c>
      <c r="BM1831" s="99">
        <f>SUMIFS(通讯通路门店!$AF:$AF,通讯通路门店!$S:$S,$G1831)</f>
        <v>0</v>
      </c>
      <c r="BN1831" s="99">
        <f>SUMIFS(通讯通路门店!$AG:$AG,通讯通路门店!$S:$S,$G1831)</f>
        <v>0</v>
      </c>
      <c r="BO1831" s="99">
        <f>SUMIFS(通讯通路门店!$AH:$AH,通讯通路门店!$S:$S,$G1831)</f>
        <v>0</v>
      </c>
      <c r="BP1831" s="99">
        <f>SUMIFS(通讯通路门店!$AI:$AI,通讯通路门店!$S:$S,$G1831)</f>
        <v>0</v>
      </c>
      <c r="BQ1831" s="83"/>
    </row>
    <row r="1832" spans="1:69">
      <c r="A1832" s="99" t="str">
        <f>IFERROR(_xlfn.XLOOKUP($G1832,通讯通路门店!$S$4:$S$993933,通讯通路门店!$A$4:$A$993933,0,0),"")</f>
        <v>海南省</v>
      </c>
      <c r="B1832" s="99" t="str">
        <f>IFERROR(_xlfn.XLOOKUP($G1832,通讯通路门店!$S$4:$S$993933,通讯通路门店!$B$4:$B$993933,0,0),"")</f>
        <v>昌江黎族自治县</v>
      </c>
      <c r="C1832" s="99" t="str">
        <f>IFERROR(_xlfn.XLOOKUP($G1832,通讯通路门店!$S$4:$S$993933,通讯通路门店!$C$4:$C$993933,0,0),"")</f>
        <v>昌江黎族自治县</v>
      </c>
      <c r="D1832" s="99" t="str">
        <f>IFERROR(_xlfn.XLOOKUP($G1832,通讯通路门店!$S$4:$S$993933,通讯通路门店!$D$4:$D$993933,0,0),"")</f>
        <v>叉河镇</v>
      </c>
      <c r="E1832" s="83"/>
      <c r="F1832" s="83"/>
      <c r="G1832" s="101"/>
      <c r="H1832" s="102">
        <f>IFERROR(_xlfn.XLOOKUP($G1832,通讯通路门店!$S$4:$S$993933,通讯通路门店!$R$4:$R$993933,0,0),"")</f>
        <v>0</v>
      </c>
      <c r="I1832" s="83"/>
      <c r="J1832" s="83"/>
      <c r="K1832" s="83"/>
      <c r="L1832" s="83"/>
      <c r="M1832" s="83"/>
      <c r="N1832" s="83"/>
      <c r="O1832" s="83"/>
      <c r="P1832" s="83"/>
      <c r="Q1832" s="83"/>
      <c r="R1832" s="83"/>
      <c r="S1832" s="83"/>
      <c r="T1832" s="83"/>
      <c r="U1832" s="99">
        <f>COUNTIF(通讯通路门店!$S:$S,$G1832)</f>
        <v>0</v>
      </c>
      <c r="V1832" s="99">
        <f>COUNTIFS(通讯通路门店!$S:$S,$G1832,通讯通路门店!$J:$J,"综合卖场")</f>
        <v>0</v>
      </c>
      <c r="W1832" s="99">
        <f>SUMIFS(通讯通路门店!$AJ:$AJ,通讯通路门店!$S:$S,通讯客户沙盘!$G1832)</f>
        <v>0</v>
      </c>
      <c r="X1832" s="99">
        <f t="shared" si="140"/>
        <v>0</v>
      </c>
      <c r="Y1832" s="99">
        <f>COUNTIFS(通讯通路门店!$S:$S,$G1832,通讯通路门店!$J:$J,"荣耀体验店")+COUNTIFS(通讯通路门店!$S:$S,$G1832,通讯通路门店!$J:$J,"荣耀授权专卖店")</f>
        <v>0</v>
      </c>
      <c r="Z1832" s="99">
        <f>COUNTIFS(通讯通路门店!$S:$S,$G1832,通讯通路门店!$J:$J,"VIVO体验店")</f>
        <v>0</v>
      </c>
      <c r="AA1832" s="99">
        <f>COUNTIFS(通讯通路门店!$S:$S,$G1832,通讯通路门店!$J:$J,"OPPO体验店")</f>
        <v>0</v>
      </c>
      <c r="AB1832" s="99">
        <f>COUNTIFS(通讯通路门店!$S:$S,$G1832,通讯通路门店!$J:$J,"华为授权体验店")+COUNTIFS(通讯通路门店!$S:$S,$G1832,通讯通路门店!$J:$J,"华为堡垒店")</f>
        <v>0</v>
      </c>
      <c r="AC1832" s="99">
        <f>COUNTIFS(通讯通路门店!$S:$S,$G1832,通讯通路门店!$J:$J,"小米体验店")</f>
        <v>0</v>
      </c>
      <c r="AD1832" s="99">
        <f>COUNTIFS(通讯通路门店!$S:$S,$G1832,通讯通路门店!$J:$J,"苹果体验店")</f>
        <v>0</v>
      </c>
      <c r="AE1832" s="99">
        <f>COUNTIFS(通讯通路门店!$S:$S,$G1832,通讯通路门店!$J:$J,"其他品牌专卖店")</f>
        <v>0</v>
      </c>
      <c r="AF1832" s="99">
        <f>SUMIFS(通讯通路门店!$BI:$BI,通讯通路门店!$S:$S,$G1832)</f>
        <v>0</v>
      </c>
      <c r="AG1832" s="99">
        <f>SUMIFS(通讯通路门店!$BH:$BH,通讯通路门店!$S:$S,$G1832)</f>
        <v>0</v>
      </c>
      <c r="AH1832" s="99">
        <f t="shared" si="141"/>
        <v>0</v>
      </c>
      <c r="AI1832" s="99">
        <f>SUMIFS(通讯通路门店!$BB:$BB,通讯通路门店!$S:$S,$G1832)</f>
        <v>0</v>
      </c>
      <c r="AJ1832" s="99">
        <f>SUMIFS(通讯通路门店!$BE:$BE,通讯通路门店!$S:$S,$G1832)</f>
        <v>0</v>
      </c>
      <c r="AK1832" s="99">
        <f>SUMIFS(通讯通路门店!$BG:$BG,通讯通路门店!$S:$S,$G1832)</f>
        <v>0</v>
      </c>
      <c r="AL1832" s="99">
        <f>SUMIFS(通讯通路门店!$BC:$BC,通讯通路门店!$S:$S,$G1832)</f>
        <v>0</v>
      </c>
      <c r="AM1832" s="99">
        <f>SUMIFS(通讯通路门店!$BD:$BD,通讯通路门店!$S:$S,$G1832)</f>
        <v>0</v>
      </c>
      <c r="AN1832" s="99">
        <f>SUMIFS(通讯通路门店!$BF:$BF,通讯通路门店!$S:$S,$G1832)</f>
        <v>0</v>
      </c>
      <c r="AO1832" s="99">
        <f t="shared" si="142"/>
        <v>0</v>
      </c>
      <c r="AP1832" s="99">
        <f>SUMIFS(通讯通路门店!$K:$K,通讯通路门店!$S:$S,$G1832)</f>
        <v>0</v>
      </c>
      <c r="AQ1832" s="83"/>
      <c r="AR1832" s="99">
        <f>SUMIFS(通讯通路门店!$T:$T,通讯通路门店!$S:$S,$G1832)</f>
        <v>0</v>
      </c>
      <c r="AS1832" s="99">
        <f>SUMIFS(通讯通路门店!$U:$U,通讯通路门店!$S:$S,$G1832)</f>
        <v>0</v>
      </c>
      <c r="AT1832" s="99">
        <f>SUMIFS(通讯通路门店!$V:$V,通讯通路门店!$S:$S,$G1832)</f>
        <v>0</v>
      </c>
      <c r="AU1832" s="99">
        <f>SUMIFS(通讯通路门店!$W:$W,通讯通路门店!$S:$S,$G1832)</f>
        <v>0</v>
      </c>
      <c r="AV1832" s="99">
        <f>SUMIFS(通讯通路门店!$Z:$Z,通讯通路门店!$S:$S,$G1832)</f>
        <v>0</v>
      </c>
      <c r="AW1832" s="99">
        <f>SUMIFS(通讯通路门店!$AB:$AB,通讯通路门店!$S:$S,$G1832)</f>
        <v>0</v>
      </c>
      <c r="AX1832" s="99">
        <f>SUMIFS(通讯通路门店!$X:$X,通讯通路门店!$S:$S,$G1832)</f>
        <v>0</v>
      </c>
      <c r="AY1832" s="99">
        <f>SUMIFS(通讯通路门店!$Y:$Y,通讯通路门店!$S:$S,$G1832)</f>
        <v>0</v>
      </c>
      <c r="AZ1832" s="99">
        <f>SUMIFS(通讯通路门店!$AA:$AA,通讯通路门店!$S:$S,$G1832)</f>
        <v>0</v>
      </c>
      <c r="BA1832" s="99">
        <f t="shared" si="143"/>
        <v>0</v>
      </c>
      <c r="BB1832" s="99">
        <f t="shared" si="144"/>
        <v>0</v>
      </c>
      <c r="BC1832" s="99">
        <f>SUMIFS(通讯通路门店!$W:$W,通讯通路门店!$S:$S,$G1832,通讯通路门店!$J:$J,"荣耀体验店")+SUMIFS(通讯通路门店!$W:$W,通讯通路门店!$S:$S,$G1832,通讯通路门店!$J:$J,"荣耀授权专卖店")</f>
        <v>0</v>
      </c>
      <c r="BD1832" s="99">
        <f>SUMIFS(通讯通路门店!$Z:$Z,通讯通路门店!$S:$S,$G1832,通讯通路门店!$J:$J,"VIVO体验店")</f>
        <v>0</v>
      </c>
      <c r="BE1832" s="99">
        <f>SUMIFS(通讯通路门店!$AB:$AB,通讯通路门店!$S:$S,$G1832,通讯通路门店!$J:$J,"OPPO体验店")</f>
        <v>0</v>
      </c>
      <c r="BF1832" s="99">
        <f>SUMIFS(通讯通路门店!$X:$X,通讯通路门店!$S:$S,$G1832,通讯通路门店!$J:$J,"华为授权体验店")+SUMIFS(通讯通路门店!$AA:$AA,通讯通路门店!$S:$S,$G1832,通讯通路门店!$J:$J,"华为堡垒店")</f>
        <v>0</v>
      </c>
      <c r="BG1832" s="99">
        <f>SUMIFS(通讯通路门店!$Y:$Y,通讯通路门店!$S:$S,$G1832,通讯通路门店!$J:$J,"小米体验店")</f>
        <v>0</v>
      </c>
      <c r="BH1832" s="99">
        <f>SUMIFS(通讯通路门店!$AA:$AA,通讯通路门店!$S:$S,$G1832,通讯通路门店!$J:$J,"苹果体验店")</f>
        <v>0</v>
      </c>
      <c r="BI1832" s="99">
        <f>SUMIFS(通讯通路门店!$K:$K,通讯通路门店!$S:$S,$G1832,通讯通路门店!$J:$J,"其他品牌专卖店")</f>
        <v>0</v>
      </c>
      <c r="BJ1832" s="99">
        <f>SUMIFS(通讯通路门店!$AC:$AC,通讯通路门店!$S:$S,$G1832)</f>
        <v>0</v>
      </c>
      <c r="BK1832" s="99">
        <f>SUMIFS(通讯通路门店!$AD:$AD,通讯通路门店!$S:$S,$G1832)</f>
        <v>0</v>
      </c>
      <c r="BL1832" s="99">
        <f>SUMIFS(通讯通路门店!$AE:$AE,通讯通路门店!$S:$S,$G1832)</f>
        <v>0</v>
      </c>
      <c r="BM1832" s="99">
        <f>SUMIFS(通讯通路门店!$AF:$AF,通讯通路门店!$S:$S,$G1832)</f>
        <v>0</v>
      </c>
      <c r="BN1832" s="99">
        <f>SUMIFS(通讯通路门店!$AG:$AG,通讯通路门店!$S:$S,$G1832)</f>
        <v>0</v>
      </c>
      <c r="BO1832" s="99">
        <f>SUMIFS(通讯通路门店!$AH:$AH,通讯通路门店!$S:$S,$G1832)</f>
        <v>0</v>
      </c>
      <c r="BP1832" s="99">
        <f>SUMIFS(通讯通路门店!$AI:$AI,通讯通路门店!$S:$S,$G1832)</f>
        <v>0</v>
      </c>
      <c r="BQ1832" s="83"/>
    </row>
    <row r="1833" spans="1:69">
      <c r="A1833" s="99" t="str">
        <f>IFERROR(_xlfn.XLOOKUP($G1833,通讯通路门店!$S$4:$S$993933,通讯通路门店!$A$4:$A$993933,0,0),"")</f>
        <v>海南省</v>
      </c>
      <c r="B1833" s="99" t="str">
        <f>IFERROR(_xlfn.XLOOKUP($G1833,通讯通路门店!$S$4:$S$993933,通讯通路门店!$B$4:$B$993933,0,0),"")</f>
        <v>昌江黎族自治县</v>
      </c>
      <c r="C1833" s="99" t="str">
        <f>IFERROR(_xlfn.XLOOKUP($G1833,通讯通路门店!$S$4:$S$993933,通讯通路门店!$C$4:$C$993933,0,0),"")</f>
        <v>昌江黎族自治县</v>
      </c>
      <c r="D1833" s="99" t="str">
        <f>IFERROR(_xlfn.XLOOKUP($G1833,通讯通路门店!$S$4:$S$993933,通讯通路门店!$D$4:$D$993933,0,0),"")</f>
        <v>叉河镇</v>
      </c>
      <c r="E1833" s="83"/>
      <c r="F1833" s="83"/>
      <c r="G1833" s="101"/>
      <c r="H1833" s="102">
        <f>IFERROR(_xlfn.XLOOKUP($G1833,通讯通路门店!$S$4:$S$993933,通讯通路门店!$R$4:$R$993933,0,0),"")</f>
        <v>0</v>
      </c>
      <c r="I1833" s="83"/>
      <c r="J1833" s="83"/>
      <c r="K1833" s="83"/>
      <c r="L1833" s="83"/>
      <c r="M1833" s="83"/>
      <c r="N1833" s="83"/>
      <c r="O1833" s="83"/>
      <c r="P1833" s="83"/>
      <c r="Q1833" s="83"/>
      <c r="R1833" s="83"/>
      <c r="S1833" s="83"/>
      <c r="T1833" s="83"/>
      <c r="U1833" s="99">
        <f>COUNTIF(通讯通路门店!$S:$S,$G1833)</f>
        <v>0</v>
      </c>
      <c r="V1833" s="99">
        <f>COUNTIFS(通讯通路门店!$S:$S,$G1833,通讯通路门店!$J:$J,"综合卖场")</f>
        <v>0</v>
      </c>
      <c r="W1833" s="99">
        <f>SUMIFS(通讯通路门店!$AJ:$AJ,通讯通路门店!$S:$S,通讯客户沙盘!$G1833)</f>
        <v>0</v>
      </c>
      <c r="X1833" s="99">
        <f t="shared" si="140"/>
        <v>0</v>
      </c>
      <c r="Y1833" s="99">
        <f>COUNTIFS(通讯通路门店!$S:$S,$G1833,通讯通路门店!$J:$J,"荣耀体验店")+COUNTIFS(通讯通路门店!$S:$S,$G1833,通讯通路门店!$J:$J,"荣耀授权专卖店")</f>
        <v>0</v>
      </c>
      <c r="Z1833" s="99">
        <f>COUNTIFS(通讯通路门店!$S:$S,$G1833,通讯通路门店!$J:$J,"VIVO体验店")</f>
        <v>0</v>
      </c>
      <c r="AA1833" s="99">
        <f>COUNTIFS(通讯通路门店!$S:$S,$G1833,通讯通路门店!$J:$J,"OPPO体验店")</f>
        <v>0</v>
      </c>
      <c r="AB1833" s="99">
        <f>COUNTIFS(通讯通路门店!$S:$S,$G1833,通讯通路门店!$J:$J,"华为授权体验店")+COUNTIFS(通讯通路门店!$S:$S,$G1833,通讯通路门店!$J:$J,"华为堡垒店")</f>
        <v>0</v>
      </c>
      <c r="AC1833" s="99">
        <f>COUNTIFS(通讯通路门店!$S:$S,$G1833,通讯通路门店!$J:$J,"小米体验店")</f>
        <v>0</v>
      </c>
      <c r="AD1833" s="99">
        <f>COUNTIFS(通讯通路门店!$S:$S,$G1833,通讯通路门店!$J:$J,"苹果体验店")</f>
        <v>0</v>
      </c>
      <c r="AE1833" s="99">
        <f>COUNTIFS(通讯通路门店!$S:$S,$G1833,通讯通路门店!$J:$J,"其他品牌专卖店")</f>
        <v>0</v>
      </c>
      <c r="AF1833" s="99">
        <f>SUMIFS(通讯通路门店!$BI:$BI,通讯通路门店!$S:$S,$G1833)</f>
        <v>0</v>
      </c>
      <c r="AG1833" s="99">
        <f>SUMIFS(通讯通路门店!$BH:$BH,通讯通路门店!$S:$S,$G1833)</f>
        <v>0</v>
      </c>
      <c r="AH1833" s="99">
        <f t="shared" si="141"/>
        <v>0</v>
      </c>
      <c r="AI1833" s="99">
        <f>SUMIFS(通讯通路门店!$BB:$BB,通讯通路门店!$S:$S,$G1833)</f>
        <v>0</v>
      </c>
      <c r="AJ1833" s="99">
        <f>SUMIFS(通讯通路门店!$BE:$BE,通讯通路门店!$S:$S,$G1833)</f>
        <v>0</v>
      </c>
      <c r="AK1833" s="99">
        <f>SUMIFS(通讯通路门店!$BG:$BG,通讯通路门店!$S:$S,$G1833)</f>
        <v>0</v>
      </c>
      <c r="AL1833" s="99">
        <f>SUMIFS(通讯通路门店!$BC:$BC,通讯通路门店!$S:$S,$G1833)</f>
        <v>0</v>
      </c>
      <c r="AM1833" s="99">
        <f>SUMIFS(通讯通路门店!$BD:$BD,通讯通路门店!$S:$S,$G1833)</f>
        <v>0</v>
      </c>
      <c r="AN1833" s="99">
        <f>SUMIFS(通讯通路门店!$BF:$BF,通讯通路门店!$S:$S,$G1833)</f>
        <v>0</v>
      </c>
      <c r="AO1833" s="99">
        <f t="shared" si="142"/>
        <v>0</v>
      </c>
      <c r="AP1833" s="99">
        <f>SUMIFS(通讯通路门店!$K:$K,通讯通路门店!$S:$S,$G1833)</f>
        <v>0</v>
      </c>
      <c r="AQ1833" s="83"/>
      <c r="AR1833" s="99">
        <f>SUMIFS(通讯通路门店!$T:$T,通讯通路门店!$S:$S,$G1833)</f>
        <v>0</v>
      </c>
      <c r="AS1833" s="99">
        <f>SUMIFS(通讯通路门店!$U:$U,通讯通路门店!$S:$S,$G1833)</f>
        <v>0</v>
      </c>
      <c r="AT1833" s="99">
        <f>SUMIFS(通讯通路门店!$V:$V,通讯通路门店!$S:$S,$G1833)</f>
        <v>0</v>
      </c>
      <c r="AU1833" s="99">
        <f>SUMIFS(通讯通路门店!$W:$W,通讯通路门店!$S:$S,$G1833)</f>
        <v>0</v>
      </c>
      <c r="AV1833" s="99">
        <f>SUMIFS(通讯通路门店!$Z:$Z,通讯通路门店!$S:$S,$G1833)</f>
        <v>0</v>
      </c>
      <c r="AW1833" s="99">
        <f>SUMIFS(通讯通路门店!$AB:$AB,通讯通路门店!$S:$S,$G1833)</f>
        <v>0</v>
      </c>
      <c r="AX1833" s="99">
        <f>SUMIFS(通讯通路门店!$X:$X,通讯通路门店!$S:$S,$G1833)</f>
        <v>0</v>
      </c>
      <c r="AY1833" s="99">
        <f>SUMIFS(通讯通路门店!$Y:$Y,通讯通路门店!$S:$S,$G1833)</f>
        <v>0</v>
      </c>
      <c r="AZ1833" s="99">
        <f>SUMIFS(通讯通路门店!$AA:$AA,通讯通路门店!$S:$S,$G1833)</f>
        <v>0</v>
      </c>
      <c r="BA1833" s="99">
        <f t="shared" si="143"/>
        <v>0</v>
      </c>
      <c r="BB1833" s="99">
        <f t="shared" si="144"/>
        <v>0</v>
      </c>
      <c r="BC1833" s="99">
        <f>SUMIFS(通讯通路门店!$W:$W,通讯通路门店!$S:$S,$G1833,通讯通路门店!$J:$J,"荣耀体验店")+SUMIFS(通讯通路门店!$W:$W,通讯通路门店!$S:$S,$G1833,通讯通路门店!$J:$J,"荣耀授权专卖店")</f>
        <v>0</v>
      </c>
      <c r="BD1833" s="99">
        <f>SUMIFS(通讯通路门店!$Z:$Z,通讯通路门店!$S:$S,$G1833,通讯通路门店!$J:$J,"VIVO体验店")</f>
        <v>0</v>
      </c>
      <c r="BE1833" s="99">
        <f>SUMIFS(通讯通路门店!$AB:$AB,通讯通路门店!$S:$S,$G1833,通讯通路门店!$J:$J,"OPPO体验店")</f>
        <v>0</v>
      </c>
      <c r="BF1833" s="99">
        <f>SUMIFS(通讯通路门店!$X:$X,通讯通路门店!$S:$S,$G1833,通讯通路门店!$J:$J,"华为授权体验店")+SUMIFS(通讯通路门店!$AA:$AA,通讯通路门店!$S:$S,$G1833,通讯通路门店!$J:$J,"华为堡垒店")</f>
        <v>0</v>
      </c>
      <c r="BG1833" s="99">
        <f>SUMIFS(通讯通路门店!$Y:$Y,通讯通路门店!$S:$S,$G1833,通讯通路门店!$J:$J,"小米体验店")</f>
        <v>0</v>
      </c>
      <c r="BH1833" s="99">
        <f>SUMIFS(通讯通路门店!$AA:$AA,通讯通路门店!$S:$S,$G1833,通讯通路门店!$J:$J,"苹果体验店")</f>
        <v>0</v>
      </c>
      <c r="BI1833" s="99">
        <f>SUMIFS(通讯通路门店!$K:$K,通讯通路门店!$S:$S,$G1833,通讯通路门店!$J:$J,"其他品牌专卖店")</f>
        <v>0</v>
      </c>
      <c r="BJ1833" s="99">
        <f>SUMIFS(通讯通路门店!$AC:$AC,通讯通路门店!$S:$S,$G1833)</f>
        <v>0</v>
      </c>
      <c r="BK1833" s="99">
        <f>SUMIFS(通讯通路门店!$AD:$AD,通讯通路门店!$S:$S,$G1833)</f>
        <v>0</v>
      </c>
      <c r="BL1833" s="99">
        <f>SUMIFS(通讯通路门店!$AE:$AE,通讯通路门店!$S:$S,$G1833)</f>
        <v>0</v>
      </c>
      <c r="BM1833" s="99">
        <f>SUMIFS(通讯通路门店!$AF:$AF,通讯通路门店!$S:$S,$G1833)</f>
        <v>0</v>
      </c>
      <c r="BN1833" s="99">
        <f>SUMIFS(通讯通路门店!$AG:$AG,通讯通路门店!$S:$S,$G1833)</f>
        <v>0</v>
      </c>
      <c r="BO1833" s="99">
        <f>SUMIFS(通讯通路门店!$AH:$AH,通讯通路门店!$S:$S,$G1833)</f>
        <v>0</v>
      </c>
      <c r="BP1833" s="99">
        <f>SUMIFS(通讯通路门店!$AI:$AI,通讯通路门店!$S:$S,$G1833)</f>
        <v>0</v>
      </c>
      <c r="BQ1833" s="83"/>
    </row>
    <row r="1834" spans="1:69">
      <c r="A1834" s="99" t="str">
        <f>IFERROR(_xlfn.XLOOKUP($G1834,通讯通路门店!$S$4:$S$993933,通讯通路门店!$A$4:$A$993933,0,0),"")</f>
        <v>海南省</v>
      </c>
      <c r="B1834" s="99" t="str">
        <f>IFERROR(_xlfn.XLOOKUP($G1834,通讯通路门店!$S$4:$S$993933,通讯通路门店!$B$4:$B$993933,0,0),"")</f>
        <v>昌江黎族自治县</v>
      </c>
      <c r="C1834" s="99" t="str">
        <f>IFERROR(_xlfn.XLOOKUP($G1834,通讯通路门店!$S$4:$S$993933,通讯通路门店!$C$4:$C$993933,0,0),"")</f>
        <v>昌江黎族自治县</v>
      </c>
      <c r="D1834" s="99" t="str">
        <f>IFERROR(_xlfn.XLOOKUP($G1834,通讯通路门店!$S$4:$S$993933,通讯通路门店!$D$4:$D$993933,0,0),"")</f>
        <v>叉河镇</v>
      </c>
      <c r="E1834" s="83"/>
      <c r="F1834" s="83"/>
      <c r="G1834" s="101"/>
      <c r="H1834" s="102">
        <f>IFERROR(_xlfn.XLOOKUP($G1834,通讯通路门店!$S$4:$S$993933,通讯通路门店!$R$4:$R$993933,0,0),"")</f>
        <v>0</v>
      </c>
      <c r="I1834" s="83"/>
      <c r="J1834" s="83"/>
      <c r="K1834" s="83"/>
      <c r="L1834" s="83"/>
      <c r="M1834" s="83"/>
      <c r="N1834" s="83"/>
      <c r="O1834" s="83"/>
      <c r="P1834" s="83"/>
      <c r="Q1834" s="83"/>
      <c r="R1834" s="83"/>
      <c r="S1834" s="83"/>
      <c r="T1834" s="83"/>
      <c r="U1834" s="99">
        <f>COUNTIF(通讯通路门店!$S:$S,$G1834)</f>
        <v>0</v>
      </c>
      <c r="V1834" s="99">
        <f>COUNTIFS(通讯通路门店!$S:$S,$G1834,通讯通路门店!$J:$J,"综合卖场")</f>
        <v>0</v>
      </c>
      <c r="W1834" s="99">
        <f>SUMIFS(通讯通路门店!$AJ:$AJ,通讯通路门店!$S:$S,通讯客户沙盘!$G1834)</f>
        <v>0</v>
      </c>
      <c r="X1834" s="99">
        <f t="shared" si="140"/>
        <v>0</v>
      </c>
      <c r="Y1834" s="99">
        <f>COUNTIFS(通讯通路门店!$S:$S,$G1834,通讯通路门店!$J:$J,"荣耀体验店")+COUNTIFS(通讯通路门店!$S:$S,$G1834,通讯通路门店!$J:$J,"荣耀授权专卖店")</f>
        <v>0</v>
      </c>
      <c r="Z1834" s="99">
        <f>COUNTIFS(通讯通路门店!$S:$S,$G1834,通讯通路门店!$J:$J,"VIVO体验店")</f>
        <v>0</v>
      </c>
      <c r="AA1834" s="99">
        <f>COUNTIFS(通讯通路门店!$S:$S,$G1834,通讯通路门店!$J:$J,"OPPO体验店")</f>
        <v>0</v>
      </c>
      <c r="AB1834" s="99">
        <f>COUNTIFS(通讯通路门店!$S:$S,$G1834,通讯通路门店!$J:$J,"华为授权体验店")+COUNTIFS(通讯通路门店!$S:$S,$G1834,通讯通路门店!$J:$J,"华为堡垒店")</f>
        <v>0</v>
      </c>
      <c r="AC1834" s="99">
        <f>COUNTIFS(通讯通路门店!$S:$S,$G1834,通讯通路门店!$J:$J,"小米体验店")</f>
        <v>0</v>
      </c>
      <c r="AD1834" s="99">
        <f>COUNTIFS(通讯通路门店!$S:$S,$G1834,通讯通路门店!$J:$J,"苹果体验店")</f>
        <v>0</v>
      </c>
      <c r="AE1834" s="99">
        <f>COUNTIFS(通讯通路门店!$S:$S,$G1834,通讯通路门店!$J:$J,"其他品牌专卖店")</f>
        <v>0</v>
      </c>
      <c r="AF1834" s="99">
        <f>SUMIFS(通讯通路门店!$BI:$BI,通讯通路门店!$S:$S,$G1834)</f>
        <v>0</v>
      </c>
      <c r="AG1834" s="99">
        <f>SUMIFS(通讯通路门店!$BH:$BH,通讯通路门店!$S:$S,$G1834)</f>
        <v>0</v>
      </c>
      <c r="AH1834" s="99">
        <f t="shared" si="141"/>
        <v>0</v>
      </c>
      <c r="AI1834" s="99">
        <f>SUMIFS(通讯通路门店!$BB:$BB,通讯通路门店!$S:$S,$G1834)</f>
        <v>0</v>
      </c>
      <c r="AJ1834" s="99">
        <f>SUMIFS(通讯通路门店!$BE:$BE,通讯通路门店!$S:$S,$G1834)</f>
        <v>0</v>
      </c>
      <c r="AK1834" s="99">
        <f>SUMIFS(通讯通路门店!$BG:$BG,通讯通路门店!$S:$S,$G1834)</f>
        <v>0</v>
      </c>
      <c r="AL1834" s="99">
        <f>SUMIFS(通讯通路门店!$BC:$BC,通讯通路门店!$S:$S,$G1834)</f>
        <v>0</v>
      </c>
      <c r="AM1834" s="99">
        <f>SUMIFS(通讯通路门店!$BD:$BD,通讯通路门店!$S:$S,$G1834)</f>
        <v>0</v>
      </c>
      <c r="AN1834" s="99">
        <f>SUMIFS(通讯通路门店!$BF:$BF,通讯通路门店!$S:$S,$G1834)</f>
        <v>0</v>
      </c>
      <c r="AO1834" s="99">
        <f t="shared" si="142"/>
        <v>0</v>
      </c>
      <c r="AP1834" s="99">
        <f>SUMIFS(通讯通路门店!$K:$K,通讯通路门店!$S:$S,$G1834)</f>
        <v>0</v>
      </c>
      <c r="AQ1834" s="83"/>
      <c r="AR1834" s="99">
        <f>SUMIFS(通讯通路门店!$T:$T,通讯通路门店!$S:$S,$G1834)</f>
        <v>0</v>
      </c>
      <c r="AS1834" s="99">
        <f>SUMIFS(通讯通路门店!$U:$U,通讯通路门店!$S:$S,$G1834)</f>
        <v>0</v>
      </c>
      <c r="AT1834" s="99">
        <f>SUMIFS(通讯通路门店!$V:$V,通讯通路门店!$S:$S,$G1834)</f>
        <v>0</v>
      </c>
      <c r="AU1834" s="99">
        <f>SUMIFS(通讯通路门店!$W:$W,通讯通路门店!$S:$S,$G1834)</f>
        <v>0</v>
      </c>
      <c r="AV1834" s="99">
        <f>SUMIFS(通讯通路门店!$Z:$Z,通讯通路门店!$S:$S,$G1834)</f>
        <v>0</v>
      </c>
      <c r="AW1834" s="99">
        <f>SUMIFS(通讯通路门店!$AB:$AB,通讯通路门店!$S:$S,$G1834)</f>
        <v>0</v>
      </c>
      <c r="AX1834" s="99">
        <f>SUMIFS(通讯通路门店!$X:$X,通讯通路门店!$S:$S,$G1834)</f>
        <v>0</v>
      </c>
      <c r="AY1834" s="99">
        <f>SUMIFS(通讯通路门店!$Y:$Y,通讯通路门店!$S:$S,$G1834)</f>
        <v>0</v>
      </c>
      <c r="AZ1834" s="99">
        <f>SUMIFS(通讯通路门店!$AA:$AA,通讯通路门店!$S:$S,$G1834)</f>
        <v>0</v>
      </c>
      <c r="BA1834" s="99">
        <f t="shared" si="143"/>
        <v>0</v>
      </c>
      <c r="BB1834" s="99">
        <f t="shared" si="144"/>
        <v>0</v>
      </c>
      <c r="BC1834" s="99">
        <f>SUMIFS(通讯通路门店!$W:$W,通讯通路门店!$S:$S,$G1834,通讯通路门店!$J:$J,"荣耀体验店")+SUMIFS(通讯通路门店!$W:$W,通讯通路门店!$S:$S,$G1834,通讯通路门店!$J:$J,"荣耀授权专卖店")</f>
        <v>0</v>
      </c>
      <c r="BD1834" s="99">
        <f>SUMIFS(通讯通路门店!$Z:$Z,通讯通路门店!$S:$S,$G1834,通讯通路门店!$J:$J,"VIVO体验店")</f>
        <v>0</v>
      </c>
      <c r="BE1834" s="99">
        <f>SUMIFS(通讯通路门店!$AB:$AB,通讯通路门店!$S:$S,$G1834,通讯通路门店!$J:$J,"OPPO体验店")</f>
        <v>0</v>
      </c>
      <c r="BF1834" s="99">
        <f>SUMIFS(通讯通路门店!$X:$X,通讯通路门店!$S:$S,$G1834,通讯通路门店!$J:$J,"华为授权体验店")+SUMIFS(通讯通路门店!$AA:$AA,通讯通路门店!$S:$S,$G1834,通讯通路门店!$J:$J,"华为堡垒店")</f>
        <v>0</v>
      </c>
      <c r="BG1834" s="99">
        <f>SUMIFS(通讯通路门店!$Y:$Y,通讯通路门店!$S:$S,$G1834,通讯通路门店!$J:$J,"小米体验店")</f>
        <v>0</v>
      </c>
      <c r="BH1834" s="99">
        <f>SUMIFS(通讯通路门店!$AA:$AA,通讯通路门店!$S:$S,$G1834,通讯通路门店!$J:$J,"苹果体验店")</f>
        <v>0</v>
      </c>
      <c r="BI1834" s="99">
        <f>SUMIFS(通讯通路门店!$K:$K,通讯通路门店!$S:$S,$G1834,通讯通路门店!$J:$J,"其他品牌专卖店")</f>
        <v>0</v>
      </c>
      <c r="BJ1834" s="99">
        <f>SUMIFS(通讯通路门店!$AC:$AC,通讯通路门店!$S:$S,$G1834)</f>
        <v>0</v>
      </c>
      <c r="BK1834" s="99">
        <f>SUMIFS(通讯通路门店!$AD:$AD,通讯通路门店!$S:$S,$G1834)</f>
        <v>0</v>
      </c>
      <c r="BL1834" s="99">
        <f>SUMIFS(通讯通路门店!$AE:$AE,通讯通路门店!$S:$S,$G1834)</f>
        <v>0</v>
      </c>
      <c r="BM1834" s="99">
        <f>SUMIFS(通讯通路门店!$AF:$AF,通讯通路门店!$S:$S,$G1834)</f>
        <v>0</v>
      </c>
      <c r="BN1834" s="99">
        <f>SUMIFS(通讯通路门店!$AG:$AG,通讯通路门店!$S:$S,$G1834)</f>
        <v>0</v>
      </c>
      <c r="BO1834" s="99">
        <f>SUMIFS(通讯通路门店!$AH:$AH,通讯通路门店!$S:$S,$G1834)</f>
        <v>0</v>
      </c>
      <c r="BP1834" s="99">
        <f>SUMIFS(通讯通路门店!$AI:$AI,通讯通路门店!$S:$S,$G1834)</f>
        <v>0</v>
      </c>
      <c r="BQ1834" s="83"/>
    </row>
    <row r="1835" spans="1:69">
      <c r="A1835" s="99" t="str">
        <f>IFERROR(_xlfn.XLOOKUP($G1835,通讯通路门店!$S$4:$S$993933,通讯通路门店!$A$4:$A$993933,0,0),"")</f>
        <v>海南省</v>
      </c>
      <c r="B1835" s="99" t="str">
        <f>IFERROR(_xlfn.XLOOKUP($G1835,通讯通路门店!$S$4:$S$993933,通讯通路门店!$B$4:$B$993933,0,0),"")</f>
        <v>昌江黎族自治县</v>
      </c>
      <c r="C1835" s="99" t="str">
        <f>IFERROR(_xlfn.XLOOKUP($G1835,通讯通路门店!$S$4:$S$993933,通讯通路门店!$C$4:$C$993933,0,0),"")</f>
        <v>昌江黎族自治县</v>
      </c>
      <c r="D1835" s="99" t="str">
        <f>IFERROR(_xlfn.XLOOKUP($G1835,通讯通路门店!$S$4:$S$993933,通讯通路门店!$D$4:$D$993933,0,0),"")</f>
        <v>叉河镇</v>
      </c>
      <c r="E1835" s="83"/>
      <c r="F1835" s="83"/>
      <c r="G1835" s="101"/>
      <c r="H1835" s="102">
        <f>IFERROR(_xlfn.XLOOKUP($G1835,通讯通路门店!$S$4:$S$993933,通讯通路门店!$R$4:$R$993933,0,0),"")</f>
        <v>0</v>
      </c>
      <c r="I1835" s="83"/>
      <c r="J1835" s="83"/>
      <c r="K1835" s="83"/>
      <c r="L1835" s="83"/>
      <c r="M1835" s="83"/>
      <c r="N1835" s="83"/>
      <c r="O1835" s="83"/>
      <c r="P1835" s="83"/>
      <c r="Q1835" s="83"/>
      <c r="R1835" s="83"/>
      <c r="S1835" s="83"/>
      <c r="T1835" s="83"/>
      <c r="U1835" s="99">
        <f>COUNTIF(通讯通路门店!$S:$S,$G1835)</f>
        <v>0</v>
      </c>
      <c r="V1835" s="99">
        <f>COUNTIFS(通讯通路门店!$S:$S,$G1835,通讯通路门店!$J:$J,"综合卖场")</f>
        <v>0</v>
      </c>
      <c r="W1835" s="99">
        <f>SUMIFS(通讯通路门店!$AJ:$AJ,通讯通路门店!$S:$S,通讯客户沙盘!$G1835)</f>
        <v>0</v>
      </c>
      <c r="X1835" s="99">
        <f t="shared" si="140"/>
        <v>0</v>
      </c>
      <c r="Y1835" s="99">
        <f>COUNTIFS(通讯通路门店!$S:$S,$G1835,通讯通路门店!$J:$J,"荣耀体验店")+COUNTIFS(通讯通路门店!$S:$S,$G1835,通讯通路门店!$J:$J,"荣耀授权专卖店")</f>
        <v>0</v>
      </c>
      <c r="Z1835" s="99">
        <f>COUNTIFS(通讯通路门店!$S:$S,$G1835,通讯通路门店!$J:$J,"VIVO体验店")</f>
        <v>0</v>
      </c>
      <c r="AA1835" s="99">
        <f>COUNTIFS(通讯通路门店!$S:$S,$G1835,通讯通路门店!$J:$J,"OPPO体验店")</f>
        <v>0</v>
      </c>
      <c r="AB1835" s="99">
        <f>COUNTIFS(通讯通路门店!$S:$S,$G1835,通讯通路门店!$J:$J,"华为授权体验店")+COUNTIFS(通讯通路门店!$S:$S,$G1835,通讯通路门店!$J:$J,"华为堡垒店")</f>
        <v>0</v>
      </c>
      <c r="AC1835" s="99">
        <f>COUNTIFS(通讯通路门店!$S:$S,$G1835,通讯通路门店!$J:$J,"小米体验店")</f>
        <v>0</v>
      </c>
      <c r="AD1835" s="99">
        <f>COUNTIFS(通讯通路门店!$S:$S,$G1835,通讯通路门店!$J:$J,"苹果体验店")</f>
        <v>0</v>
      </c>
      <c r="AE1835" s="99">
        <f>COUNTIFS(通讯通路门店!$S:$S,$G1835,通讯通路门店!$J:$J,"其他品牌专卖店")</f>
        <v>0</v>
      </c>
      <c r="AF1835" s="99">
        <f>SUMIFS(通讯通路门店!$BI:$BI,通讯通路门店!$S:$S,$G1835)</f>
        <v>0</v>
      </c>
      <c r="AG1835" s="99">
        <f>SUMIFS(通讯通路门店!$BH:$BH,通讯通路门店!$S:$S,$G1835)</f>
        <v>0</v>
      </c>
      <c r="AH1835" s="99">
        <f t="shared" si="141"/>
        <v>0</v>
      </c>
      <c r="AI1835" s="99">
        <f>SUMIFS(通讯通路门店!$BB:$BB,通讯通路门店!$S:$S,$G1835)</f>
        <v>0</v>
      </c>
      <c r="AJ1835" s="99">
        <f>SUMIFS(通讯通路门店!$BE:$BE,通讯通路门店!$S:$S,$G1835)</f>
        <v>0</v>
      </c>
      <c r="AK1835" s="99">
        <f>SUMIFS(通讯通路门店!$BG:$BG,通讯通路门店!$S:$S,$G1835)</f>
        <v>0</v>
      </c>
      <c r="AL1835" s="99">
        <f>SUMIFS(通讯通路门店!$BC:$BC,通讯通路门店!$S:$S,$G1835)</f>
        <v>0</v>
      </c>
      <c r="AM1835" s="99">
        <f>SUMIFS(通讯通路门店!$BD:$BD,通讯通路门店!$S:$S,$G1835)</f>
        <v>0</v>
      </c>
      <c r="AN1835" s="99">
        <f>SUMIFS(通讯通路门店!$BF:$BF,通讯通路门店!$S:$S,$G1835)</f>
        <v>0</v>
      </c>
      <c r="AO1835" s="99">
        <f t="shared" si="142"/>
        <v>0</v>
      </c>
      <c r="AP1835" s="99">
        <f>SUMIFS(通讯通路门店!$K:$K,通讯通路门店!$S:$S,$G1835)</f>
        <v>0</v>
      </c>
      <c r="AQ1835" s="83"/>
      <c r="AR1835" s="99">
        <f>SUMIFS(通讯通路门店!$T:$T,通讯通路门店!$S:$S,$G1835)</f>
        <v>0</v>
      </c>
      <c r="AS1835" s="99">
        <f>SUMIFS(通讯通路门店!$U:$U,通讯通路门店!$S:$S,$G1835)</f>
        <v>0</v>
      </c>
      <c r="AT1835" s="99">
        <f>SUMIFS(通讯通路门店!$V:$V,通讯通路门店!$S:$S,$G1835)</f>
        <v>0</v>
      </c>
      <c r="AU1835" s="99">
        <f>SUMIFS(通讯通路门店!$W:$W,通讯通路门店!$S:$S,$G1835)</f>
        <v>0</v>
      </c>
      <c r="AV1835" s="99">
        <f>SUMIFS(通讯通路门店!$Z:$Z,通讯通路门店!$S:$S,$G1835)</f>
        <v>0</v>
      </c>
      <c r="AW1835" s="99">
        <f>SUMIFS(通讯通路门店!$AB:$AB,通讯通路门店!$S:$S,$G1835)</f>
        <v>0</v>
      </c>
      <c r="AX1835" s="99">
        <f>SUMIFS(通讯通路门店!$X:$X,通讯通路门店!$S:$S,$G1835)</f>
        <v>0</v>
      </c>
      <c r="AY1835" s="99">
        <f>SUMIFS(通讯通路门店!$Y:$Y,通讯通路门店!$S:$S,$G1835)</f>
        <v>0</v>
      </c>
      <c r="AZ1835" s="99">
        <f>SUMIFS(通讯通路门店!$AA:$AA,通讯通路门店!$S:$S,$G1835)</f>
        <v>0</v>
      </c>
      <c r="BA1835" s="99">
        <f t="shared" si="143"/>
        <v>0</v>
      </c>
      <c r="BB1835" s="99">
        <f t="shared" si="144"/>
        <v>0</v>
      </c>
      <c r="BC1835" s="99">
        <f>SUMIFS(通讯通路门店!$W:$W,通讯通路门店!$S:$S,$G1835,通讯通路门店!$J:$J,"荣耀体验店")+SUMIFS(通讯通路门店!$W:$W,通讯通路门店!$S:$S,$G1835,通讯通路门店!$J:$J,"荣耀授权专卖店")</f>
        <v>0</v>
      </c>
      <c r="BD1835" s="99">
        <f>SUMIFS(通讯通路门店!$Z:$Z,通讯通路门店!$S:$S,$G1835,通讯通路门店!$J:$J,"VIVO体验店")</f>
        <v>0</v>
      </c>
      <c r="BE1835" s="99">
        <f>SUMIFS(通讯通路门店!$AB:$AB,通讯通路门店!$S:$S,$G1835,通讯通路门店!$J:$J,"OPPO体验店")</f>
        <v>0</v>
      </c>
      <c r="BF1835" s="99">
        <f>SUMIFS(通讯通路门店!$X:$X,通讯通路门店!$S:$S,$G1835,通讯通路门店!$J:$J,"华为授权体验店")+SUMIFS(通讯通路门店!$AA:$AA,通讯通路门店!$S:$S,$G1835,通讯通路门店!$J:$J,"华为堡垒店")</f>
        <v>0</v>
      </c>
      <c r="BG1835" s="99">
        <f>SUMIFS(通讯通路门店!$Y:$Y,通讯通路门店!$S:$S,$G1835,通讯通路门店!$J:$J,"小米体验店")</f>
        <v>0</v>
      </c>
      <c r="BH1835" s="99">
        <f>SUMIFS(通讯通路门店!$AA:$AA,通讯通路门店!$S:$S,$G1835,通讯通路门店!$J:$J,"苹果体验店")</f>
        <v>0</v>
      </c>
      <c r="BI1835" s="99">
        <f>SUMIFS(通讯通路门店!$K:$K,通讯通路门店!$S:$S,$G1835,通讯通路门店!$J:$J,"其他品牌专卖店")</f>
        <v>0</v>
      </c>
      <c r="BJ1835" s="99">
        <f>SUMIFS(通讯通路门店!$AC:$AC,通讯通路门店!$S:$S,$G1835)</f>
        <v>0</v>
      </c>
      <c r="BK1835" s="99">
        <f>SUMIFS(通讯通路门店!$AD:$AD,通讯通路门店!$S:$S,$G1835)</f>
        <v>0</v>
      </c>
      <c r="BL1835" s="99">
        <f>SUMIFS(通讯通路门店!$AE:$AE,通讯通路门店!$S:$S,$G1835)</f>
        <v>0</v>
      </c>
      <c r="BM1835" s="99">
        <f>SUMIFS(通讯通路门店!$AF:$AF,通讯通路门店!$S:$S,$G1835)</f>
        <v>0</v>
      </c>
      <c r="BN1835" s="99">
        <f>SUMIFS(通讯通路门店!$AG:$AG,通讯通路门店!$S:$S,$G1835)</f>
        <v>0</v>
      </c>
      <c r="BO1835" s="99">
        <f>SUMIFS(通讯通路门店!$AH:$AH,通讯通路门店!$S:$S,$G1835)</f>
        <v>0</v>
      </c>
      <c r="BP1835" s="99">
        <f>SUMIFS(通讯通路门店!$AI:$AI,通讯通路门店!$S:$S,$G1835)</f>
        <v>0</v>
      </c>
      <c r="BQ1835" s="83"/>
    </row>
    <row r="1836" spans="1:69">
      <c r="A1836" s="99" t="str">
        <f>IFERROR(_xlfn.XLOOKUP($G1836,通讯通路门店!$S$4:$S$993933,通讯通路门店!$A$4:$A$993933,0,0),"")</f>
        <v>海南省</v>
      </c>
      <c r="B1836" s="99" t="str">
        <f>IFERROR(_xlfn.XLOOKUP($G1836,通讯通路门店!$S$4:$S$993933,通讯通路门店!$B$4:$B$993933,0,0),"")</f>
        <v>昌江黎族自治县</v>
      </c>
      <c r="C1836" s="99" t="str">
        <f>IFERROR(_xlfn.XLOOKUP($G1836,通讯通路门店!$S$4:$S$993933,通讯通路门店!$C$4:$C$993933,0,0),"")</f>
        <v>昌江黎族自治县</v>
      </c>
      <c r="D1836" s="99" t="str">
        <f>IFERROR(_xlfn.XLOOKUP($G1836,通讯通路门店!$S$4:$S$993933,通讯通路门店!$D$4:$D$993933,0,0),"")</f>
        <v>叉河镇</v>
      </c>
      <c r="E1836" s="83"/>
      <c r="F1836" s="83"/>
      <c r="G1836" s="101"/>
      <c r="H1836" s="102">
        <f>IFERROR(_xlfn.XLOOKUP($G1836,通讯通路门店!$S$4:$S$993933,通讯通路门店!$R$4:$R$993933,0,0),"")</f>
        <v>0</v>
      </c>
      <c r="I1836" s="83"/>
      <c r="J1836" s="83"/>
      <c r="K1836" s="83"/>
      <c r="L1836" s="83"/>
      <c r="M1836" s="83"/>
      <c r="N1836" s="83"/>
      <c r="O1836" s="83"/>
      <c r="P1836" s="83"/>
      <c r="Q1836" s="83"/>
      <c r="R1836" s="83"/>
      <c r="S1836" s="83"/>
      <c r="T1836" s="83"/>
      <c r="U1836" s="99">
        <f>COUNTIF(通讯通路门店!$S:$S,$G1836)</f>
        <v>0</v>
      </c>
      <c r="V1836" s="99">
        <f>COUNTIFS(通讯通路门店!$S:$S,$G1836,通讯通路门店!$J:$J,"综合卖场")</f>
        <v>0</v>
      </c>
      <c r="W1836" s="99">
        <f>SUMIFS(通讯通路门店!$AJ:$AJ,通讯通路门店!$S:$S,通讯客户沙盘!$G1836)</f>
        <v>0</v>
      </c>
      <c r="X1836" s="99">
        <f t="shared" si="140"/>
        <v>0</v>
      </c>
      <c r="Y1836" s="99">
        <f>COUNTIFS(通讯通路门店!$S:$S,$G1836,通讯通路门店!$J:$J,"荣耀体验店")+COUNTIFS(通讯通路门店!$S:$S,$G1836,通讯通路门店!$J:$J,"荣耀授权专卖店")</f>
        <v>0</v>
      </c>
      <c r="Z1836" s="99">
        <f>COUNTIFS(通讯通路门店!$S:$S,$G1836,通讯通路门店!$J:$J,"VIVO体验店")</f>
        <v>0</v>
      </c>
      <c r="AA1836" s="99">
        <f>COUNTIFS(通讯通路门店!$S:$S,$G1836,通讯通路门店!$J:$J,"OPPO体验店")</f>
        <v>0</v>
      </c>
      <c r="AB1836" s="99">
        <f>COUNTIFS(通讯通路门店!$S:$S,$G1836,通讯通路门店!$J:$J,"华为授权体验店")+COUNTIFS(通讯通路门店!$S:$S,$G1836,通讯通路门店!$J:$J,"华为堡垒店")</f>
        <v>0</v>
      </c>
      <c r="AC1836" s="99">
        <f>COUNTIFS(通讯通路门店!$S:$S,$G1836,通讯通路门店!$J:$J,"小米体验店")</f>
        <v>0</v>
      </c>
      <c r="AD1836" s="99">
        <f>COUNTIFS(通讯通路门店!$S:$S,$G1836,通讯通路门店!$J:$J,"苹果体验店")</f>
        <v>0</v>
      </c>
      <c r="AE1836" s="99">
        <f>COUNTIFS(通讯通路门店!$S:$S,$G1836,通讯通路门店!$J:$J,"其他品牌专卖店")</f>
        <v>0</v>
      </c>
      <c r="AF1836" s="99">
        <f>SUMIFS(通讯通路门店!$BI:$BI,通讯通路门店!$S:$S,$G1836)</f>
        <v>0</v>
      </c>
      <c r="AG1836" s="99">
        <f>SUMIFS(通讯通路门店!$BH:$BH,通讯通路门店!$S:$S,$G1836)</f>
        <v>0</v>
      </c>
      <c r="AH1836" s="99">
        <f t="shared" si="141"/>
        <v>0</v>
      </c>
      <c r="AI1836" s="99">
        <f>SUMIFS(通讯通路门店!$BB:$BB,通讯通路门店!$S:$S,$G1836)</f>
        <v>0</v>
      </c>
      <c r="AJ1836" s="99">
        <f>SUMIFS(通讯通路门店!$BE:$BE,通讯通路门店!$S:$S,$G1836)</f>
        <v>0</v>
      </c>
      <c r="AK1836" s="99">
        <f>SUMIFS(通讯通路门店!$BG:$BG,通讯通路门店!$S:$S,$G1836)</f>
        <v>0</v>
      </c>
      <c r="AL1836" s="99">
        <f>SUMIFS(通讯通路门店!$BC:$BC,通讯通路门店!$S:$S,$G1836)</f>
        <v>0</v>
      </c>
      <c r="AM1836" s="99">
        <f>SUMIFS(通讯通路门店!$BD:$BD,通讯通路门店!$S:$S,$G1836)</f>
        <v>0</v>
      </c>
      <c r="AN1836" s="99">
        <f>SUMIFS(通讯通路门店!$BF:$BF,通讯通路门店!$S:$S,$G1836)</f>
        <v>0</v>
      </c>
      <c r="AO1836" s="99">
        <f t="shared" si="142"/>
        <v>0</v>
      </c>
      <c r="AP1836" s="99">
        <f>SUMIFS(通讯通路门店!$K:$K,通讯通路门店!$S:$S,$G1836)</f>
        <v>0</v>
      </c>
      <c r="AQ1836" s="83"/>
      <c r="AR1836" s="99">
        <f>SUMIFS(通讯通路门店!$T:$T,通讯通路门店!$S:$S,$G1836)</f>
        <v>0</v>
      </c>
      <c r="AS1836" s="99">
        <f>SUMIFS(通讯通路门店!$U:$U,通讯通路门店!$S:$S,$G1836)</f>
        <v>0</v>
      </c>
      <c r="AT1836" s="99">
        <f>SUMIFS(通讯通路门店!$V:$V,通讯通路门店!$S:$S,$G1836)</f>
        <v>0</v>
      </c>
      <c r="AU1836" s="99">
        <f>SUMIFS(通讯通路门店!$W:$W,通讯通路门店!$S:$S,$G1836)</f>
        <v>0</v>
      </c>
      <c r="AV1836" s="99">
        <f>SUMIFS(通讯通路门店!$Z:$Z,通讯通路门店!$S:$S,$G1836)</f>
        <v>0</v>
      </c>
      <c r="AW1836" s="99">
        <f>SUMIFS(通讯通路门店!$AB:$AB,通讯通路门店!$S:$S,$G1836)</f>
        <v>0</v>
      </c>
      <c r="AX1836" s="99">
        <f>SUMIFS(通讯通路门店!$X:$X,通讯通路门店!$S:$S,$G1836)</f>
        <v>0</v>
      </c>
      <c r="AY1836" s="99">
        <f>SUMIFS(通讯通路门店!$Y:$Y,通讯通路门店!$S:$S,$G1836)</f>
        <v>0</v>
      </c>
      <c r="AZ1836" s="99">
        <f>SUMIFS(通讯通路门店!$AA:$AA,通讯通路门店!$S:$S,$G1836)</f>
        <v>0</v>
      </c>
      <c r="BA1836" s="99">
        <f t="shared" si="143"/>
        <v>0</v>
      </c>
      <c r="BB1836" s="99">
        <f t="shared" si="144"/>
        <v>0</v>
      </c>
      <c r="BC1836" s="99">
        <f>SUMIFS(通讯通路门店!$W:$W,通讯通路门店!$S:$S,$G1836,通讯通路门店!$J:$J,"荣耀体验店")+SUMIFS(通讯通路门店!$W:$W,通讯通路门店!$S:$S,$G1836,通讯通路门店!$J:$J,"荣耀授权专卖店")</f>
        <v>0</v>
      </c>
      <c r="BD1836" s="99">
        <f>SUMIFS(通讯通路门店!$Z:$Z,通讯通路门店!$S:$S,$G1836,通讯通路门店!$J:$J,"VIVO体验店")</f>
        <v>0</v>
      </c>
      <c r="BE1836" s="99">
        <f>SUMIFS(通讯通路门店!$AB:$AB,通讯通路门店!$S:$S,$G1836,通讯通路门店!$J:$J,"OPPO体验店")</f>
        <v>0</v>
      </c>
      <c r="BF1836" s="99">
        <f>SUMIFS(通讯通路门店!$X:$X,通讯通路门店!$S:$S,$G1836,通讯通路门店!$J:$J,"华为授权体验店")+SUMIFS(通讯通路门店!$AA:$AA,通讯通路门店!$S:$S,$G1836,通讯通路门店!$J:$J,"华为堡垒店")</f>
        <v>0</v>
      </c>
      <c r="BG1836" s="99">
        <f>SUMIFS(通讯通路门店!$Y:$Y,通讯通路门店!$S:$S,$G1836,通讯通路门店!$J:$J,"小米体验店")</f>
        <v>0</v>
      </c>
      <c r="BH1836" s="99">
        <f>SUMIFS(通讯通路门店!$AA:$AA,通讯通路门店!$S:$S,$G1836,通讯通路门店!$J:$J,"苹果体验店")</f>
        <v>0</v>
      </c>
      <c r="BI1836" s="99">
        <f>SUMIFS(通讯通路门店!$K:$K,通讯通路门店!$S:$S,$G1836,通讯通路门店!$J:$J,"其他品牌专卖店")</f>
        <v>0</v>
      </c>
      <c r="BJ1836" s="99">
        <f>SUMIFS(通讯通路门店!$AC:$AC,通讯通路门店!$S:$S,$G1836)</f>
        <v>0</v>
      </c>
      <c r="BK1836" s="99">
        <f>SUMIFS(通讯通路门店!$AD:$AD,通讯通路门店!$S:$S,$G1836)</f>
        <v>0</v>
      </c>
      <c r="BL1836" s="99">
        <f>SUMIFS(通讯通路门店!$AE:$AE,通讯通路门店!$S:$S,$G1836)</f>
        <v>0</v>
      </c>
      <c r="BM1836" s="99">
        <f>SUMIFS(通讯通路门店!$AF:$AF,通讯通路门店!$S:$S,$G1836)</f>
        <v>0</v>
      </c>
      <c r="BN1836" s="99">
        <f>SUMIFS(通讯通路门店!$AG:$AG,通讯通路门店!$S:$S,$G1836)</f>
        <v>0</v>
      </c>
      <c r="BO1836" s="99">
        <f>SUMIFS(通讯通路门店!$AH:$AH,通讯通路门店!$S:$S,$G1836)</f>
        <v>0</v>
      </c>
      <c r="BP1836" s="99">
        <f>SUMIFS(通讯通路门店!$AI:$AI,通讯通路门店!$S:$S,$G1836)</f>
        <v>0</v>
      </c>
      <c r="BQ1836" s="83"/>
    </row>
    <row r="1837" spans="1:69">
      <c r="A1837" s="99" t="str">
        <f>IFERROR(_xlfn.XLOOKUP($G1837,通讯通路门店!$S$4:$S$993933,通讯通路门店!$A$4:$A$993933,0,0),"")</f>
        <v>海南省</v>
      </c>
      <c r="B1837" s="99" t="str">
        <f>IFERROR(_xlfn.XLOOKUP($G1837,通讯通路门店!$S$4:$S$993933,通讯通路门店!$B$4:$B$993933,0,0),"")</f>
        <v>昌江黎族自治县</v>
      </c>
      <c r="C1837" s="99" t="str">
        <f>IFERROR(_xlfn.XLOOKUP($G1837,通讯通路门店!$S$4:$S$993933,通讯通路门店!$C$4:$C$993933,0,0),"")</f>
        <v>昌江黎族自治县</v>
      </c>
      <c r="D1837" s="99" t="str">
        <f>IFERROR(_xlfn.XLOOKUP($G1837,通讯通路门店!$S$4:$S$993933,通讯通路门店!$D$4:$D$993933,0,0),"")</f>
        <v>叉河镇</v>
      </c>
      <c r="E1837" s="83"/>
      <c r="F1837" s="83"/>
      <c r="G1837" s="101"/>
      <c r="H1837" s="102">
        <f>IFERROR(_xlfn.XLOOKUP($G1837,通讯通路门店!$S$4:$S$993933,通讯通路门店!$R$4:$R$993933,0,0),"")</f>
        <v>0</v>
      </c>
      <c r="I1837" s="83"/>
      <c r="J1837" s="83"/>
      <c r="K1837" s="83"/>
      <c r="L1837" s="83"/>
      <c r="M1837" s="83"/>
      <c r="N1837" s="83"/>
      <c r="O1837" s="83"/>
      <c r="P1837" s="83"/>
      <c r="Q1837" s="83"/>
      <c r="R1837" s="83"/>
      <c r="S1837" s="83"/>
      <c r="T1837" s="83"/>
      <c r="U1837" s="99">
        <f>COUNTIF(通讯通路门店!$S:$S,$G1837)</f>
        <v>0</v>
      </c>
      <c r="V1837" s="99">
        <f>COUNTIFS(通讯通路门店!$S:$S,$G1837,通讯通路门店!$J:$J,"综合卖场")</f>
        <v>0</v>
      </c>
      <c r="W1837" s="99">
        <f>SUMIFS(通讯通路门店!$AJ:$AJ,通讯通路门店!$S:$S,通讯客户沙盘!$G1837)</f>
        <v>0</v>
      </c>
      <c r="X1837" s="99">
        <f t="shared" si="140"/>
        <v>0</v>
      </c>
      <c r="Y1837" s="99">
        <f>COUNTIFS(通讯通路门店!$S:$S,$G1837,通讯通路门店!$J:$J,"荣耀体验店")+COUNTIFS(通讯通路门店!$S:$S,$G1837,通讯通路门店!$J:$J,"荣耀授权专卖店")</f>
        <v>0</v>
      </c>
      <c r="Z1837" s="99">
        <f>COUNTIFS(通讯通路门店!$S:$S,$G1837,通讯通路门店!$J:$J,"VIVO体验店")</f>
        <v>0</v>
      </c>
      <c r="AA1837" s="99">
        <f>COUNTIFS(通讯通路门店!$S:$S,$G1837,通讯通路门店!$J:$J,"OPPO体验店")</f>
        <v>0</v>
      </c>
      <c r="AB1837" s="99">
        <f>COUNTIFS(通讯通路门店!$S:$S,$G1837,通讯通路门店!$J:$J,"华为授权体验店")+COUNTIFS(通讯通路门店!$S:$S,$G1837,通讯通路门店!$J:$J,"华为堡垒店")</f>
        <v>0</v>
      </c>
      <c r="AC1837" s="99">
        <f>COUNTIFS(通讯通路门店!$S:$S,$G1837,通讯通路门店!$J:$J,"小米体验店")</f>
        <v>0</v>
      </c>
      <c r="AD1837" s="99">
        <f>COUNTIFS(通讯通路门店!$S:$S,$G1837,通讯通路门店!$J:$J,"苹果体验店")</f>
        <v>0</v>
      </c>
      <c r="AE1837" s="99">
        <f>COUNTIFS(通讯通路门店!$S:$S,$G1837,通讯通路门店!$J:$J,"其他品牌专卖店")</f>
        <v>0</v>
      </c>
      <c r="AF1837" s="99">
        <f>SUMIFS(通讯通路门店!$BI:$BI,通讯通路门店!$S:$S,$G1837)</f>
        <v>0</v>
      </c>
      <c r="AG1837" s="99">
        <f>SUMIFS(通讯通路门店!$BH:$BH,通讯通路门店!$S:$S,$G1837)</f>
        <v>0</v>
      </c>
      <c r="AH1837" s="99">
        <f t="shared" si="141"/>
        <v>0</v>
      </c>
      <c r="AI1837" s="99">
        <f>SUMIFS(通讯通路门店!$BB:$BB,通讯通路门店!$S:$S,$G1837)</f>
        <v>0</v>
      </c>
      <c r="AJ1837" s="99">
        <f>SUMIFS(通讯通路门店!$BE:$BE,通讯通路门店!$S:$S,$G1837)</f>
        <v>0</v>
      </c>
      <c r="AK1837" s="99">
        <f>SUMIFS(通讯通路门店!$BG:$BG,通讯通路门店!$S:$S,$G1837)</f>
        <v>0</v>
      </c>
      <c r="AL1837" s="99">
        <f>SUMIFS(通讯通路门店!$BC:$BC,通讯通路门店!$S:$S,$G1837)</f>
        <v>0</v>
      </c>
      <c r="AM1837" s="99">
        <f>SUMIFS(通讯通路门店!$BD:$BD,通讯通路门店!$S:$S,$G1837)</f>
        <v>0</v>
      </c>
      <c r="AN1837" s="99">
        <f>SUMIFS(通讯通路门店!$BF:$BF,通讯通路门店!$S:$S,$G1837)</f>
        <v>0</v>
      </c>
      <c r="AO1837" s="99">
        <f t="shared" si="142"/>
        <v>0</v>
      </c>
      <c r="AP1837" s="99">
        <f>SUMIFS(通讯通路门店!$K:$K,通讯通路门店!$S:$S,$G1837)</f>
        <v>0</v>
      </c>
      <c r="AQ1837" s="83"/>
      <c r="AR1837" s="99">
        <f>SUMIFS(通讯通路门店!$T:$T,通讯通路门店!$S:$S,$G1837)</f>
        <v>0</v>
      </c>
      <c r="AS1837" s="99">
        <f>SUMIFS(通讯通路门店!$U:$U,通讯通路门店!$S:$S,$G1837)</f>
        <v>0</v>
      </c>
      <c r="AT1837" s="99">
        <f>SUMIFS(通讯通路门店!$V:$V,通讯通路门店!$S:$S,$G1837)</f>
        <v>0</v>
      </c>
      <c r="AU1837" s="99">
        <f>SUMIFS(通讯通路门店!$W:$W,通讯通路门店!$S:$S,$G1837)</f>
        <v>0</v>
      </c>
      <c r="AV1837" s="99">
        <f>SUMIFS(通讯通路门店!$Z:$Z,通讯通路门店!$S:$S,$G1837)</f>
        <v>0</v>
      </c>
      <c r="AW1837" s="99">
        <f>SUMIFS(通讯通路门店!$AB:$AB,通讯通路门店!$S:$S,$G1837)</f>
        <v>0</v>
      </c>
      <c r="AX1837" s="99">
        <f>SUMIFS(通讯通路门店!$X:$X,通讯通路门店!$S:$S,$G1837)</f>
        <v>0</v>
      </c>
      <c r="AY1837" s="99">
        <f>SUMIFS(通讯通路门店!$Y:$Y,通讯通路门店!$S:$S,$G1837)</f>
        <v>0</v>
      </c>
      <c r="AZ1837" s="99">
        <f>SUMIFS(通讯通路门店!$AA:$AA,通讯通路门店!$S:$S,$G1837)</f>
        <v>0</v>
      </c>
      <c r="BA1837" s="99">
        <f t="shared" si="143"/>
        <v>0</v>
      </c>
      <c r="BB1837" s="99">
        <f t="shared" si="144"/>
        <v>0</v>
      </c>
      <c r="BC1837" s="99">
        <f>SUMIFS(通讯通路门店!$W:$W,通讯通路门店!$S:$S,$G1837,通讯通路门店!$J:$J,"荣耀体验店")+SUMIFS(通讯通路门店!$W:$W,通讯通路门店!$S:$S,$G1837,通讯通路门店!$J:$J,"荣耀授权专卖店")</f>
        <v>0</v>
      </c>
      <c r="BD1837" s="99">
        <f>SUMIFS(通讯通路门店!$Z:$Z,通讯通路门店!$S:$S,$G1837,通讯通路门店!$J:$J,"VIVO体验店")</f>
        <v>0</v>
      </c>
      <c r="BE1837" s="99">
        <f>SUMIFS(通讯通路门店!$AB:$AB,通讯通路门店!$S:$S,$G1837,通讯通路门店!$J:$J,"OPPO体验店")</f>
        <v>0</v>
      </c>
      <c r="BF1837" s="99">
        <f>SUMIFS(通讯通路门店!$X:$X,通讯通路门店!$S:$S,$G1837,通讯通路门店!$J:$J,"华为授权体验店")+SUMIFS(通讯通路门店!$AA:$AA,通讯通路门店!$S:$S,$G1837,通讯通路门店!$J:$J,"华为堡垒店")</f>
        <v>0</v>
      </c>
      <c r="BG1837" s="99">
        <f>SUMIFS(通讯通路门店!$Y:$Y,通讯通路门店!$S:$S,$G1837,通讯通路门店!$J:$J,"小米体验店")</f>
        <v>0</v>
      </c>
      <c r="BH1837" s="99">
        <f>SUMIFS(通讯通路门店!$AA:$AA,通讯通路门店!$S:$S,$G1837,通讯通路门店!$J:$J,"苹果体验店")</f>
        <v>0</v>
      </c>
      <c r="BI1837" s="99">
        <f>SUMIFS(通讯通路门店!$K:$K,通讯通路门店!$S:$S,$G1837,通讯通路门店!$J:$J,"其他品牌专卖店")</f>
        <v>0</v>
      </c>
      <c r="BJ1837" s="99">
        <f>SUMIFS(通讯通路门店!$AC:$AC,通讯通路门店!$S:$S,$G1837)</f>
        <v>0</v>
      </c>
      <c r="BK1837" s="99">
        <f>SUMIFS(通讯通路门店!$AD:$AD,通讯通路门店!$S:$S,$G1837)</f>
        <v>0</v>
      </c>
      <c r="BL1837" s="99">
        <f>SUMIFS(通讯通路门店!$AE:$AE,通讯通路门店!$S:$S,$G1837)</f>
        <v>0</v>
      </c>
      <c r="BM1837" s="99">
        <f>SUMIFS(通讯通路门店!$AF:$AF,通讯通路门店!$S:$S,$G1837)</f>
        <v>0</v>
      </c>
      <c r="BN1837" s="99">
        <f>SUMIFS(通讯通路门店!$AG:$AG,通讯通路门店!$S:$S,$G1837)</f>
        <v>0</v>
      </c>
      <c r="BO1837" s="99">
        <f>SUMIFS(通讯通路门店!$AH:$AH,通讯通路门店!$S:$S,$G1837)</f>
        <v>0</v>
      </c>
      <c r="BP1837" s="99">
        <f>SUMIFS(通讯通路门店!$AI:$AI,通讯通路门店!$S:$S,$G1837)</f>
        <v>0</v>
      </c>
      <c r="BQ1837" s="83"/>
    </row>
    <row r="1838" spans="1:69">
      <c r="A1838" s="99" t="str">
        <f>IFERROR(_xlfn.XLOOKUP($G1838,通讯通路门店!$S$4:$S$993933,通讯通路门店!$A$4:$A$993933,0,0),"")</f>
        <v>海南省</v>
      </c>
      <c r="B1838" s="99" t="str">
        <f>IFERROR(_xlfn.XLOOKUP($G1838,通讯通路门店!$S$4:$S$993933,通讯通路门店!$B$4:$B$993933,0,0),"")</f>
        <v>昌江黎族自治县</v>
      </c>
      <c r="C1838" s="99" t="str">
        <f>IFERROR(_xlfn.XLOOKUP($G1838,通讯通路门店!$S$4:$S$993933,通讯通路门店!$C$4:$C$993933,0,0),"")</f>
        <v>昌江黎族自治县</v>
      </c>
      <c r="D1838" s="99" t="str">
        <f>IFERROR(_xlfn.XLOOKUP($G1838,通讯通路门店!$S$4:$S$993933,通讯通路门店!$D$4:$D$993933,0,0),"")</f>
        <v>叉河镇</v>
      </c>
      <c r="E1838" s="83"/>
      <c r="F1838" s="83"/>
      <c r="G1838" s="101"/>
      <c r="H1838" s="102">
        <f>IFERROR(_xlfn.XLOOKUP($G1838,通讯通路门店!$S$4:$S$993933,通讯通路门店!$R$4:$R$993933,0,0),"")</f>
        <v>0</v>
      </c>
      <c r="I1838" s="83"/>
      <c r="J1838" s="83"/>
      <c r="K1838" s="83"/>
      <c r="L1838" s="83"/>
      <c r="M1838" s="83"/>
      <c r="N1838" s="83"/>
      <c r="O1838" s="83"/>
      <c r="P1838" s="83"/>
      <c r="Q1838" s="83"/>
      <c r="R1838" s="83"/>
      <c r="S1838" s="83"/>
      <c r="T1838" s="83"/>
      <c r="U1838" s="99">
        <f>COUNTIF(通讯通路门店!$S:$S,$G1838)</f>
        <v>0</v>
      </c>
      <c r="V1838" s="99">
        <f>COUNTIFS(通讯通路门店!$S:$S,$G1838,通讯通路门店!$J:$J,"综合卖场")</f>
        <v>0</v>
      </c>
      <c r="W1838" s="99">
        <f>SUMIFS(通讯通路门店!$AJ:$AJ,通讯通路门店!$S:$S,通讯客户沙盘!$G1838)</f>
        <v>0</v>
      </c>
      <c r="X1838" s="99">
        <f t="shared" si="140"/>
        <v>0</v>
      </c>
      <c r="Y1838" s="99">
        <f>COUNTIFS(通讯通路门店!$S:$S,$G1838,通讯通路门店!$J:$J,"荣耀体验店")+COUNTIFS(通讯通路门店!$S:$S,$G1838,通讯通路门店!$J:$J,"荣耀授权专卖店")</f>
        <v>0</v>
      </c>
      <c r="Z1838" s="99">
        <f>COUNTIFS(通讯通路门店!$S:$S,$G1838,通讯通路门店!$J:$J,"VIVO体验店")</f>
        <v>0</v>
      </c>
      <c r="AA1838" s="99">
        <f>COUNTIFS(通讯通路门店!$S:$S,$G1838,通讯通路门店!$J:$J,"OPPO体验店")</f>
        <v>0</v>
      </c>
      <c r="AB1838" s="99">
        <f>COUNTIFS(通讯通路门店!$S:$S,$G1838,通讯通路门店!$J:$J,"华为授权体验店")+COUNTIFS(通讯通路门店!$S:$S,$G1838,通讯通路门店!$J:$J,"华为堡垒店")</f>
        <v>0</v>
      </c>
      <c r="AC1838" s="99">
        <f>COUNTIFS(通讯通路门店!$S:$S,$G1838,通讯通路门店!$J:$J,"小米体验店")</f>
        <v>0</v>
      </c>
      <c r="AD1838" s="99">
        <f>COUNTIFS(通讯通路门店!$S:$S,$G1838,通讯通路门店!$J:$J,"苹果体验店")</f>
        <v>0</v>
      </c>
      <c r="AE1838" s="99">
        <f>COUNTIFS(通讯通路门店!$S:$S,$G1838,通讯通路门店!$J:$J,"其他品牌专卖店")</f>
        <v>0</v>
      </c>
      <c r="AF1838" s="99">
        <f>SUMIFS(通讯通路门店!$BI:$BI,通讯通路门店!$S:$S,$G1838)</f>
        <v>0</v>
      </c>
      <c r="AG1838" s="99">
        <f>SUMIFS(通讯通路门店!$BH:$BH,通讯通路门店!$S:$S,$G1838)</f>
        <v>0</v>
      </c>
      <c r="AH1838" s="99">
        <f t="shared" si="141"/>
        <v>0</v>
      </c>
      <c r="AI1838" s="99">
        <f>SUMIFS(通讯通路门店!$BB:$BB,通讯通路门店!$S:$S,$G1838)</f>
        <v>0</v>
      </c>
      <c r="AJ1838" s="99">
        <f>SUMIFS(通讯通路门店!$BE:$BE,通讯通路门店!$S:$S,$G1838)</f>
        <v>0</v>
      </c>
      <c r="AK1838" s="99">
        <f>SUMIFS(通讯通路门店!$BG:$BG,通讯通路门店!$S:$S,$G1838)</f>
        <v>0</v>
      </c>
      <c r="AL1838" s="99">
        <f>SUMIFS(通讯通路门店!$BC:$BC,通讯通路门店!$S:$S,$G1838)</f>
        <v>0</v>
      </c>
      <c r="AM1838" s="99">
        <f>SUMIFS(通讯通路门店!$BD:$BD,通讯通路门店!$S:$S,$G1838)</f>
        <v>0</v>
      </c>
      <c r="AN1838" s="99">
        <f>SUMIFS(通讯通路门店!$BF:$BF,通讯通路门店!$S:$S,$G1838)</f>
        <v>0</v>
      </c>
      <c r="AO1838" s="99">
        <f t="shared" si="142"/>
        <v>0</v>
      </c>
      <c r="AP1838" s="99">
        <f>SUMIFS(通讯通路门店!$K:$K,通讯通路门店!$S:$S,$G1838)</f>
        <v>0</v>
      </c>
      <c r="AQ1838" s="83"/>
      <c r="AR1838" s="99">
        <f>SUMIFS(通讯通路门店!$T:$T,通讯通路门店!$S:$S,$G1838)</f>
        <v>0</v>
      </c>
      <c r="AS1838" s="99">
        <f>SUMIFS(通讯通路门店!$U:$U,通讯通路门店!$S:$S,$G1838)</f>
        <v>0</v>
      </c>
      <c r="AT1838" s="99">
        <f>SUMIFS(通讯通路门店!$V:$V,通讯通路门店!$S:$S,$G1838)</f>
        <v>0</v>
      </c>
      <c r="AU1838" s="99">
        <f>SUMIFS(通讯通路门店!$W:$W,通讯通路门店!$S:$S,$G1838)</f>
        <v>0</v>
      </c>
      <c r="AV1838" s="99">
        <f>SUMIFS(通讯通路门店!$Z:$Z,通讯通路门店!$S:$S,$G1838)</f>
        <v>0</v>
      </c>
      <c r="AW1838" s="99">
        <f>SUMIFS(通讯通路门店!$AB:$AB,通讯通路门店!$S:$S,$G1838)</f>
        <v>0</v>
      </c>
      <c r="AX1838" s="99">
        <f>SUMIFS(通讯通路门店!$X:$X,通讯通路门店!$S:$S,$G1838)</f>
        <v>0</v>
      </c>
      <c r="AY1838" s="99">
        <f>SUMIFS(通讯通路门店!$Y:$Y,通讯通路门店!$S:$S,$G1838)</f>
        <v>0</v>
      </c>
      <c r="AZ1838" s="99">
        <f>SUMIFS(通讯通路门店!$AA:$AA,通讯通路门店!$S:$S,$G1838)</f>
        <v>0</v>
      </c>
      <c r="BA1838" s="99">
        <f t="shared" si="143"/>
        <v>0</v>
      </c>
      <c r="BB1838" s="99">
        <f t="shared" si="144"/>
        <v>0</v>
      </c>
      <c r="BC1838" s="99">
        <f>SUMIFS(通讯通路门店!$W:$W,通讯通路门店!$S:$S,$G1838,通讯通路门店!$J:$J,"荣耀体验店")+SUMIFS(通讯通路门店!$W:$W,通讯通路门店!$S:$S,$G1838,通讯通路门店!$J:$J,"荣耀授权专卖店")</f>
        <v>0</v>
      </c>
      <c r="BD1838" s="99">
        <f>SUMIFS(通讯通路门店!$Z:$Z,通讯通路门店!$S:$S,$G1838,通讯通路门店!$J:$J,"VIVO体验店")</f>
        <v>0</v>
      </c>
      <c r="BE1838" s="99">
        <f>SUMIFS(通讯通路门店!$AB:$AB,通讯通路门店!$S:$S,$G1838,通讯通路门店!$J:$J,"OPPO体验店")</f>
        <v>0</v>
      </c>
      <c r="BF1838" s="99">
        <f>SUMIFS(通讯通路门店!$X:$X,通讯通路门店!$S:$S,$G1838,通讯通路门店!$J:$J,"华为授权体验店")+SUMIFS(通讯通路门店!$AA:$AA,通讯通路门店!$S:$S,$G1838,通讯通路门店!$J:$J,"华为堡垒店")</f>
        <v>0</v>
      </c>
      <c r="BG1838" s="99">
        <f>SUMIFS(通讯通路门店!$Y:$Y,通讯通路门店!$S:$S,$G1838,通讯通路门店!$J:$J,"小米体验店")</f>
        <v>0</v>
      </c>
      <c r="BH1838" s="99">
        <f>SUMIFS(通讯通路门店!$AA:$AA,通讯通路门店!$S:$S,$G1838,通讯通路门店!$J:$J,"苹果体验店")</f>
        <v>0</v>
      </c>
      <c r="BI1838" s="99">
        <f>SUMIFS(通讯通路门店!$K:$K,通讯通路门店!$S:$S,$G1838,通讯通路门店!$J:$J,"其他品牌专卖店")</f>
        <v>0</v>
      </c>
      <c r="BJ1838" s="99">
        <f>SUMIFS(通讯通路门店!$AC:$AC,通讯通路门店!$S:$S,$G1838)</f>
        <v>0</v>
      </c>
      <c r="BK1838" s="99">
        <f>SUMIFS(通讯通路门店!$AD:$AD,通讯通路门店!$S:$S,$G1838)</f>
        <v>0</v>
      </c>
      <c r="BL1838" s="99">
        <f>SUMIFS(通讯通路门店!$AE:$AE,通讯通路门店!$S:$S,$G1838)</f>
        <v>0</v>
      </c>
      <c r="BM1838" s="99">
        <f>SUMIFS(通讯通路门店!$AF:$AF,通讯通路门店!$S:$S,$G1838)</f>
        <v>0</v>
      </c>
      <c r="BN1838" s="99">
        <f>SUMIFS(通讯通路门店!$AG:$AG,通讯通路门店!$S:$S,$G1838)</f>
        <v>0</v>
      </c>
      <c r="BO1838" s="99">
        <f>SUMIFS(通讯通路门店!$AH:$AH,通讯通路门店!$S:$S,$G1838)</f>
        <v>0</v>
      </c>
      <c r="BP1838" s="99">
        <f>SUMIFS(通讯通路门店!$AI:$AI,通讯通路门店!$S:$S,$G1838)</f>
        <v>0</v>
      </c>
      <c r="BQ1838" s="83"/>
    </row>
    <row r="1839" spans="1:69">
      <c r="A1839" s="99" t="str">
        <f>IFERROR(_xlfn.XLOOKUP($G1839,通讯通路门店!$S$4:$S$993933,通讯通路门店!$A$4:$A$993933,0,0),"")</f>
        <v>海南省</v>
      </c>
      <c r="B1839" s="99" t="str">
        <f>IFERROR(_xlfn.XLOOKUP($G1839,通讯通路门店!$S$4:$S$993933,通讯通路门店!$B$4:$B$993933,0,0),"")</f>
        <v>昌江黎族自治县</v>
      </c>
      <c r="C1839" s="99" t="str">
        <f>IFERROR(_xlfn.XLOOKUP($G1839,通讯通路门店!$S$4:$S$993933,通讯通路门店!$C$4:$C$993933,0,0),"")</f>
        <v>昌江黎族自治县</v>
      </c>
      <c r="D1839" s="99" t="str">
        <f>IFERROR(_xlfn.XLOOKUP($G1839,通讯通路门店!$S$4:$S$993933,通讯通路门店!$D$4:$D$993933,0,0),"")</f>
        <v>叉河镇</v>
      </c>
      <c r="E1839" s="83"/>
      <c r="F1839" s="83"/>
      <c r="G1839" s="101"/>
      <c r="H1839" s="102">
        <f>IFERROR(_xlfn.XLOOKUP($G1839,通讯通路门店!$S$4:$S$993933,通讯通路门店!$R$4:$R$993933,0,0),"")</f>
        <v>0</v>
      </c>
      <c r="I1839" s="83"/>
      <c r="J1839" s="83"/>
      <c r="K1839" s="83"/>
      <c r="L1839" s="83"/>
      <c r="M1839" s="83"/>
      <c r="N1839" s="83"/>
      <c r="O1839" s="83"/>
      <c r="P1839" s="83"/>
      <c r="Q1839" s="83"/>
      <c r="R1839" s="83"/>
      <c r="S1839" s="83"/>
      <c r="T1839" s="83"/>
      <c r="U1839" s="99">
        <f>COUNTIF(通讯通路门店!$S:$S,$G1839)</f>
        <v>0</v>
      </c>
      <c r="V1839" s="99">
        <f>COUNTIFS(通讯通路门店!$S:$S,$G1839,通讯通路门店!$J:$J,"综合卖场")</f>
        <v>0</v>
      </c>
      <c r="W1839" s="99">
        <f>SUMIFS(通讯通路门店!$AJ:$AJ,通讯通路门店!$S:$S,通讯客户沙盘!$G1839)</f>
        <v>0</v>
      </c>
      <c r="X1839" s="99">
        <f t="shared" si="140"/>
        <v>0</v>
      </c>
      <c r="Y1839" s="99">
        <f>COUNTIFS(通讯通路门店!$S:$S,$G1839,通讯通路门店!$J:$J,"荣耀体验店")+COUNTIFS(通讯通路门店!$S:$S,$G1839,通讯通路门店!$J:$J,"荣耀授权专卖店")</f>
        <v>0</v>
      </c>
      <c r="Z1839" s="99">
        <f>COUNTIFS(通讯通路门店!$S:$S,$G1839,通讯通路门店!$J:$J,"VIVO体验店")</f>
        <v>0</v>
      </c>
      <c r="AA1839" s="99">
        <f>COUNTIFS(通讯通路门店!$S:$S,$G1839,通讯通路门店!$J:$J,"OPPO体验店")</f>
        <v>0</v>
      </c>
      <c r="AB1839" s="99">
        <f>COUNTIFS(通讯通路门店!$S:$S,$G1839,通讯通路门店!$J:$J,"华为授权体验店")+COUNTIFS(通讯通路门店!$S:$S,$G1839,通讯通路门店!$J:$J,"华为堡垒店")</f>
        <v>0</v>
      </c>
      <c r="AC1839" s="99">
        <f>COUNTIFS(通讯通路门店!$S:$S,$G1839,通讯通路门店!$J:$J,"小米体验店")</f>
        <v>0</v>
      </c>
      <c r="AD1839" s="99">
        <f>COUNTIFS(通讯通路门店!$S:$S,$G1839,通讯通路门店!$J:$J,"苹果体验店")</f>
        <v>0</v>
      </c>
      <c r="AE1839" s="99">
        <f>COUNTIFS(通讯通路门店!$S:$S,$G1839,通讯通路门店!$J:$J,"其他品牌专卖店")</f>
        <v>0</v>
      </c>
      <c r="AF1839" s="99">
        <f>SUMIFS(通讯通路门店!$BI:$BI,通讯通路门店!$S:$S,$G1839)</f>
        <v>0</v>
      </c>
      <c r="AG1839" s="99">
        <f>SUMIFS(通讯通路门店!$BH:$BH,通讯通路门店!$S:$S,$G1839)</f>
        <v>0</v>
      </c>
      <c r="AH1839" s="99">
        <f t="shared" si="141"/>
        <v>0</v>
      </c>
      <c r="AI1839" s="99">
        <f>SUMIFS(通讯通路门店!$BB:$BB,通讯通路门店!$S:$S,$G1839)</f>
        <v>0</v>
      </c>
      <c r="AJ1839" s="99">
        <f>SUMIFS(通讯通路门店!$BE:$BE,通讯通路门店!$S:$S,$G1839)</f>
        <v>0</v>
      </c>
      <c r="AK1839" s="99">
        <f>SUMIFS(通讯通路门店!$BG:$BG,通讯通路门店!$S:$S,$G1839)</f>
        <v>0</v>
      </c>
      <c r="AL1839" s="99">
        <f>SUMIFS(通讯通路门店!$BC:$BC,通讯通路门店!$S:$S,$G1839)</f>
        <v>0</v>
      </c>
      <c r="AM1839" s="99">
        <f>SUMIFS(通讯通路门店!$BD:$BD,通讯通路门店!$S:$S,$G1839)</f>
        <v>0</v>
      </c>
      <c r="AN1839" s="99">
        <f>SUMIFS(通讯通路门店!$BF:$BF,通讯通路门店!$S:$S,$G1839)</f>
        <v>0</v>
      </c>
      <c r="AO1839" s="99">
        <f t="shared" si="142"/>
        <v>0</v>
      </c>
      <c r="AP1839" s="99">
        <f>SUMIFS(通讯通路门店!$K:$K,通讯通路门店!$S:$S,$G1839)</f>
        <v>0</v>
      </c>
      <c r="AQ1839" s="83"/>
      <c r="AR1839" s="99">
        <f>SUMIFS(通讯通路门店!$T:$T,通讯通路门店!$S:$S,$G1839)</f>
        <v>0</v>
      </c>
      <c r="AS1839" s="99">
        <f>SUMIFS(通讯通路门店!$U:$U,通讯通路门店!$S:$S,$G1839)</f>
        <v>0</v>
      </c>
      <c r="AT1839" s="99">
        <f>SUMIFS(通讯通路门店!$V:$V,通讯通路门店!$S:$S,$G1839)</f>
        <v>0</v>
      </c>
      <c r="AU1839" s="99">
        <f>SUMIFS(通讯通路门店!$W:$W,通讯通路门店!$S:$S,$G1839)</f>
        <v>0</v>
      </c>
      <c r="AV1839" s="99">
        <f>SUMIFS(通讯通路门店!$Z:$Z,通讯通路门店!$S:$S,$G1839)</f>
        <v>0</v>
      </c>
      <c r="AW1839" s="99">
        <f>SUMIFS(通讯通路门店!$AB:$AB,通讯通路门店!$S:$S,$G1839)</f>
        <v>0</v>
      </c>
      <c r="AX1839" s="99">
        <f>SUMIFS(通讯通路门店!$X:$X,通讯通路门店!$S:$S,$G1839)</f>
        <v>0</v>
      </c>
      <c r="AY1839" s="99">
        <f>SUMIFS(通讯通路门店!$Y:$Y,通讯通路门店!$S:$S,$G1839)</f>
        <v>0</v>
      </c>
      <c r="AZ1839" s="99">
        <f>SUMIFS(通讯通路门店!$AA:$AA,通讯通路门店!$S:$S,$G1839)</f>
        <v>0</v>
      </c>
      <c r="BA1839" s="99">
        <f t="shared" si="143"/>
        <v>0</v>
      </c>
      <c r="BB1839" s="99">
        <f t="shared" si="144"/>
        <v>0</v>
      </c>
      <c r="BC1839" s="99">
        <f>SUMIFS(通讯通路门店!$W:$W,通讯通路门店!$S:$S,$G1839,通讯通路门店!$J:$J,"荣耀体验店")+SUMIFS(通讯通路门店!$W:$W,通讯通路门店!$S:$S,$G1839,通讯通路门店!$J:$J,"荣耀授权专卖店")</f>
        <v>0</v>
      </c>
      <c r="BD1839" s="99">
        <f>SUMIFS(通讯通路门店!$Z:$Z,通讯通路门店!$S:$S,$G1839,通讯通路门店!$J:$J,"VIVO体验店")</f>
        <v>0</v>
      </c>
      <c r="BE1839" s="99">
        <f>SUMIFS(通讯通路门店!$AB:$AB,通讯通路门店!$S:$S,$G1839,通讯通路门店!$J:$J,"OPPO体验店")</f>
        <v>0</v>
      </c>
      <c r="BF1839" s="99">
        <f>SUMIFS(通讯通路门店!$X:$X,通讯通路门店!$S:$S,$G1839,通讯通路门店!$J:$J,"华为授权体验店")+SUMIFS(通讯通路门店!$AA:$AA,通讯通路门店!$S:$S,$G1839,通讯通路门店!$J:$J,"华为堡垒店")</f>
        <v>0</v>
      </c>
      <c r="BG1839" s="99">
        <f>SUMIFS(通讯通路门店!$Y:$Y,通讯通路门店!$S:$S,$G1839,通讯通路门店!$J:$J,"小米体验店")</f>
        <v>0</v>
      </c>
      <c r="BH1839" s="99">
        <f>SUMIFS(通讯通路门店!$AA:$AA,通讯通路门店!$S:$S,$G1839,通讯通路门店!$J:$J,"苹果体验店")</f>
        <v>0</v>
      </c>
      <c r="BI1839" s="99">
        <f>SUMIFS(通讯通路门店!$K:$K,通讯通路门店!$S:$S,$G1839,通讯通路门店!$J:$J,"其他品牌专卖店")</f>
        <v>0</v>
      </c>
      <c r="BJ1839" s="99">
        <f>SUMIFS(通讯通路门店!$AC:$AC,通讯通路门店!$S:$S,$G1839)</f>
        <v>0</v>
      </c>
      <c r="BK1839" s="99">
        <f>SUMIFS(通讯通路门店!$AD:$AD,通讯通路门店!$S:$S,$G1839)</f>
        <v>0</v>
      </c>
      <c r="BL1839" s="99">
        <f>SUMIFS(通讯通路门店!$AE:$AE,通讯通路门店!$S:$S,$G1839)</f>
        <v>0</v>
      </c>
      <c r="BM1839" s="99">
        <f>SUMIFS(通讯通路门店!$AF:$AF,通讯通路门店!$S:$S,$G1839)</f>
        <v>0</v>
      </c>
      <c r="BN1839" s="99">
        <f>SUMIFS(通讯通路门店!$AG:$AG,通讯通路门店!$S:$S,$G1839)</f>
        <v>0</v>
      </c>
      <c r="BO1839" s="99">
        <f>SUMIFS(通讯通路门店!$AH:$AH,通讯通路门店!$S:$S,$G1839)</f>
        <v>0</v>
      </c>
      <c r="BP1839" s="99">
        <f>SUMIFS(通讯通路门店!$AI:$AI,通讯通路门店!$S:$S,$G1839)</f>
        <v>0</v>
      </c>
      <c r="BQ1839" s="83"/>
    </row>
    <row r="1840" spans="1:69">
      <c r="A1840" s="99" t="str">
        <f>IFERROR(_xlfn.XLOOKUP($G1840,通讯通路门店!$S$4:$S$993933,通讯通路门店!$A$4:$A$993933,0,0),"")</f>
        <v>海南省</v>
      </c>
      <c r="B1840" s="99" t="str">
        <f>IFERROR(_xlfn.XLOOKUP($G1840,通讯通路门店!$S$4:$S$993933,通讯通路门店!$B$4:$B$993933,0,0),"")</f>
        <v>昌江黎族自治县</v>
      </c>
      <c r="C1840" s="99" t="str">
        <f>IFERROR(_xlfn.XLOOKUP($G1840,通讯通路门店!$S$4:$S$993933,通讯通路门店!$C$4:$C$993933,0,0),"")</f>
        <v>昌江黎族自治县</v>
      </c>
      <c r="D1840" s="99" t="str">
        <f>IFERROR(_xlfn.XLOOKUP($G1840,通讯通路门店!$S$4:$S$993933,通讯通路门店!$D$4:$D$993933,0,0),"")</f>
        <v>叉河镇</v>
      </c>
      <c r="E1840" s="83"/>
      <c r="F1840" s="83"/>
      <c r="G1840" s="101"/>
      <c r="H1840" s="102">
        <f>IFERROR(_xlfn.XLOOKUP($G1840,通讯通路门店!$S$4:$S$993933,通讯通路门店!$R$4:$R$993933,0,0),"")</f>
        <v>0</v>
      </c>
      <c r="I1840" s="83"/>
      <c r="J1840" s="83"/>
      <c r="K1840" s="83"/>
      <c r="L1840" s="83"/>
      <c r="M1840" s="83"/>
      <c r="N1840" s="83"/>
      <c r="O1840" s="83"/>
      <c r="P1840" s="83"/>
      <c r="Q1840" s="83"/>
      <c r="R1840" s="83"/>
      <c r="S1840" s="83"/>
      <c r="T1840" s="83"/>
      <c r="U1840" s="99">
        <f>COUNTIF(通讯通路门店!$S:$S,$G1840)</f>
        <v>0</v>
      </c>
      <c r="V1840" s="99">
        <f>COUNTIFS(通讯通路门店!$S:$S,$G1840,通讯通路门店!$J:$J,"综合卖场")</f>
        <v>0</v>
      </c>
      <c r="W1840" s="99">
        <f>SUMIFS(通讯通路门店!$AJ:$AJ,通讯通路门店!$S:$S,通讯客户沙盘!$G1840)</f>
        <v>0</v>
      </c>
      <c r="X1840" s="99">
        <f t="shared" si="140"/>
        <v>0</v>
      </c>
      <c r="Y1840" s="99">
        <f>COUNTIFS(通讯通路门店!$S:$S,$G1840,通讯通路门店!$J:$J,"荣耀体验店")+COUNTIFS(通讯通路门店!$S:$S,$G1840,通讯通路门店!$J:$J,"荣耀授权专卖店")</f>
        <v>0</v>
      </c>
      <c r="Z1840" s="99">
        <f>COUNTIFS(通讯通路门店!$S:$S,$G1840,通讯通路门店!$J:$J,"VIVO体验店")</f>
        <v>0</v>
      </c>
      <c r="AA1840" s="99">
        <f>COUNTIFS(通讯通路门店!$S:$S,$G1840,通讯通路门店!$J:$J,"OPPO体验店")</f>
        <v>0</v>
      </c>
      <c r="AB1840" s="99">
        <f>COUNTIFS(通讯通路门店!$S:$S,$G1840,通讯通路门店!$J:$J,"华为授权体验店")+COUNTIFS(通讯通路门店!$S:$S,$G1840,通讯通路门店!$J:$J,"华为堡垒店")</f>
        <v>0</v>
      </c>
      <c r="AC1840" s="99">
        <f>COUNTIFS(通讯通路门店!$S:$S,$G1840,通讯通路门店!$J:$J,"小米体验店")</f>
        <v>0</v>
      </c>
      <c r="AD1840" s="99">
        <f>COUNTIFS(通讯通路门店!$S:$S,$G1840,通讯通路门店!$J:$J,"苹果体验店")</f>
        <v>0</v>
      </c>
      <c r="AE1840" s="99">
        <f>COUNTIFS(通讯通路门店!$S:$S,$G1840,通讯通路门店!$J:$J,"其他品牌专卖店")</f>
        <v>0</v>
      </c>
      <c r="AF1840" s="99">
        <f>SUMIFS(通讯通路门店!$BI:$BI,通讯通路门店!$S:$S,$G1840)</f>
        <v>0</v>
      </c>
      <c r="AG1840" s="99">
        <f>SUMIFS(通讯通路门店!$BH:$BH,通讯通路门店!$S:$S,$G1840)</f>
        <v>0</v>
      </c>
      <c r="AH1840" s="99">
        <f t="shared" si="141"/>
        <v>0</v>
      </c>
      <c r="AI1840" s="99">
        <f>SUMIFS(通讯通路门店!$BB:$BB,通讯通路门店!$S:$S,$G1840)</f>
        <v>0</v>
      </c>
      <c r="AJ1840" s="99">
        <f>SUMIFS(通讯通路门店!$BE:$BE,通讯通路门店!$S:$S,$G1840)</f>
        <v>0</v>
      </c>
      <c r="AK1840" s="99">
        <f>SUMIFS(通讯通路门店!$BG:$BG,通讯通路门店!$S:$S,$G1840)</f>
        <v>0</v>
      </c>
      <c r="AL1840" s="99">
        <f>SUMIFS(通讯通路门店!$BC:$BC,通讯通路门店!$S:$S,$G1840)</f>
        <v>0</v>
      </c>
      <c r="AM1840" s="99">
        <f>SUMIFS(通讯通路门店!$BD:$BD,通讯通路门店!$S:$S,$G1840)</f>
        <v>0</v>
      </c>
      <c r="AN1840" s="99">
        <f>SUMIFS(通讯通路门店!$BF:$BF,通讯通路门店!$S:$S,$G1840)</f>
        <v>0</v>
      </c>
      <c r="AO1840" s="99">
        <f t="shared" si="142"/>
        <v>0</v>
      </c>
      <c r="AP1840" s="99">
        <f>SUMIFS(通讯通路门店!$K:$K,通讯通路门店!$S:$S,$G1840)</f>
        <v>0</v>
      </c>
      <c r="AQ1840" s="83"/>
      <c r="AR1840" s="99">
        <f>SUMIFS(通讯通路门店!$T:$T,通讯通路门店!$S:$S,$G1840)</f>
        <v>0</v>
      </c>
      <c r="AS1840" s="99">
        <f>SUMIFS(通讯通路门店!$U:$U,通讯通路门店!$S:$S,$G1840)</f>
        <v>0</v>
      </c>
      <c r="AT1840" s="99">
        <f>SUMIFS(通讯通路门店!$V:$V,通讯通路门店!$S:$S,$G1840)</f>
        <v>0</v>
      </c>
      <c r="AU1840" s="99">
        <f>SUMIFS(通讯通路门店!$W:$W,通讯通路门店!$S:$S,$G1840)</f>
        <v>0</v>
      </c>
      <c r="AV1840" s="99">
        <f>SUMIFS(通讯通路门店!$Z:$Z,通讯通路门店!$S:$S,$G1840)</f>
        <v>0</v>
      </c>
      <c r="AW1840" s="99">
        <f>SUMIFS(通讯通路门店!$AB:$AB,通讯通路门店!$S:$S,$G1840)</f>
        <v>0</v>
      </c>
      <c r="AX1840" s="99">
        <f>SUMIFS(通讯通路门店!$X:$X,通讯通路门店!$S:$S,$G1840)</f>
        <v>0</v>
      </c>
      <c r="AY1840" s="99">
        <f>SUMIFS(通讯通路门店!$Y:$Y,通讯通路门店!$S:$S,$G1840)</f>
        <v>0</v>
      </c>
      <c r="AZ1840" s="99">
        <f>SUMIFS(通讯通路门店!$AA:$AA,通讯通路门店!$S:$S,$G1840)</f>
        <v>0</v>
      </c>
      <c r="BA1840" s="99">
        <f t="shared" si="143"/>
        <v>0</v>
      </c>
      <c r="BB1840" s="99">
        <f t="shared" si="144"/>
        <v>0</v>
      </c>
      <c r="BC1840" s="99">
        <f>SUMIFS(通讯通路门店!$W:$W,通讯通路门店!$S:$S,$G1840,通讯通路门店!$J:$J,"荣耀体验店")+SUMIFS(通讯通路门店!$W:$W,通讯通路门店!$S:$S,$G1840,通讯通路门店!$J:$J,"荣耀授权专卖店")</f>
        <v>0</v>
      </c>
      <c r="BD1840" s="99">
        <f>SUMIFS(通讯通路门店!$Z:$Z,通讯通路门店!$S:$S,$G1840,通讯通路门店!$J:$J,"VIVO体验店")</f>
        <v>0</v>
      </c>
      <c r="BE1840" s="99">
        <f>SUMIFS(通讯通路门店!$AB:$AB,通讯通路门店!$S:$S,$G1840,通讯通路门店!$J:$J,"OPPO体验店")</f>
        <v>0</v>
      </c>
      <c r="BF1840" s="99">
        <f>SUMIFS(通讯通路门店!$X:$X,通讯通路门店!$S:$S,$G1840,通讯通路门店!$J:$J,"华为授权体验店")+SUMIFS(通讯通路门店!$AA:$AA,通讯通路门店!$S:$S,$G1840,通讯通路门店!$J:$J,"华为堡垒店")</f>
        <v>0</v>
      </c>
      <c r="BG1840" s="99">
        <f>SUMIFS(通讯通路门店!$Y:$Y,通讯通路门店!$S:$S,$G1840,通讯通路门店!$J:$J,"小米体验店")</f>
        <v>0</v>
      </c>
      <c r="BH1840" s="99">
        <f>SUMIFS(通讯通路门店!$AA:$AA,通讯通路门店!$S:$S,$G1840,通讯通路门店!$J:$J,"苹果体验店")</f>
        <v>0</v>
      </c>
      <c r="BI1840" s="99">
        <f>SUMIFS(通讯通路门店!$K:$K,通讯通路门店!$S:$S,$G1840,通讯通路门店!$J:$J,"其他品牌专卖店")</f>
        <v>0</v>
      </c>
      <c r="BJ1840" s="99">
        <f>SUMIFS(通讯通路门店!$AC:$AC,通讯通路门店!$S:$S,$G1840)</f>
        <v>0</v>
      </c>
      <c r="BK1840" s="99">
        <f>SUMIFS(通讯通路门店!$AD:$AD,通讯通路门店!$S:$S,$G1840)</f>
        <v>0</v>
      </c>
      <c r="BL1840" s="99">
        <f>SUMIFS(通讯通路门店!$AE:$AE,通讯通路门店!$S:$S,$G1840)</f>
        <v>0</v>
      </c>
      <c r="BM1840" s="99">
        <f>SUMIFS(通讯通路门店!$AF:$AF,通讯通路门店!$S:$S,$G1840)</f>
        <v>0</v>
      </c>
      <c r="BN1840" s="99">
        <f>SUMIFS(通讯通路门店!$AG:$AG,通讯通路门店!$S:$S,$G1840)</f>
        <v>0</v>
      </c>
      <c r="BO1840" s="99">
        <f>SUMIFS(通讯通路门店!$AH:$AH,通讯通路门店!$S:$S,$G1840)</f>
        <v>0</v>
      </c>
      <c r="BP1840" s="99">
        <f>SUMIFS(通讯通路门店!$AI:$AI,通讯通路门店!$S:$S,$G1840)</f>
        <v>0</v>
      </c>
      <c r="BQ1840" s="83"/>
    </row>
    <row r="1841" spans="1:69">
      <c r="A1841" s="99" t="str">
        <f>IFERROR(_xlfn.XLOOKUP($G1841,通讯通路门店!$S$4:$S$993933,通讯通路门店!$A$4:$A$993933,0,0),"")</f>
        <v>海南省</v>
      </c>
      <c r="B1841" s="99" t="str">
        <f>IFERROR(_xlfn.XLOOKUP($G1841,通讯通路门店!$S$4:$S$993933,通讯通路门店!$B$4:$B$993933,0,0),"")</f>
        <v>昌江黎族自治县</v>
      </c>
      <c r="C1841" s="99" t="str">
        <f>IFERROR(_xlfn.XLOOKUP($G1841,通讯通路门店!$S$4:$S$993933,通讯通路门店!$C$4:$C$993933,0,0),"")</f>
        <v>昌江黎族自治县</v>
      </c>
      <c r="D1841" s="99" t="str">
        <f>IFERROR(_xlfn.XLOOKUP($G1841,通讯通路门店!$S$4:$S$993933,通讯通路门店!$D$4:$D$993933,0,0),"")</f>
        <v>叉河镇</v>
      </c>
      <c r="E1841" s="83"/>
      <c r="F1841" s="83"/>
      <c r="G1841" s="101"/>
      <c r="H1841" s="102">
        <f>IFERROR(_xlfn.XLOOKUP($G1841,通讯通路门店!$S$4:$S$993933,通讯通路门店!$R$4:$R$993933,0,0),"")</f>
        <v>0</v>
      </c>
      <c r="I1841" s="83"/>
      <c r="J1841" s="83"/>
      <c r="K1841" s="83"/>
      <c r="L1841" s="83"/>
      <c r="M1841" s="83"/>
      <c r="N1841" s="83"/>
      <c r="O1841" s="83"/>
      <c r="P1841" s="83"/>
      <c r="Q1841" s="83"/>
      <c r="R1841" s="83"/>
      <c r="S1841" s="83"/>
      <c r="T1841" s="83"/>
      <c r="U1841" s="99">
        <f>COUNTIF(通讯通路门店!$S:$S,$G1841)</f>
        <v>0</v>
      </c>
      <c r="V1841" s="99">
        <f>COUNTIFS(通讯通路门店!$S:$S,$G1841,通讯通路门店!$J:$J,"综合卖场")</f>
        <v>0</v>
      </c>
      <c r="W1841" s="99">
        <f>SUMIFS(通讯通路门店!$AJ:$AJ,通讯通路门店!$S:$S,通讯客户沙盘!$G1841)</f>
        <v>0</v>
      </c>
      <c r="X1841" s="99">
        <f t="shared" si="140"/>
        <v>0</v>
      </c>
      <c r="Y1841" s="99">
        <f>COUNTIFS(通讯通路门店!$S:$S,$G1841,通讯通路门店!$J:$J,"荣耀体验店")+COUNTIFS(通讯通路门店!$S:$S,$G1841,通讯通路门店!$J:$J,"荣耀授权专卖店")</f>
        <v>0</v>
      </c>
      <c r="Z1841" s="99">
        <f>COUNTIFS(通讯通路门店!$S:$S,$G1841,通讯通路门店!$J:$J,"VIVO体验店")</f>
        <v>0</v>
      </c>
      <c r="AA1841" s="99">
        <f>COUNTIFS(通讯通路门店!$S:$S,$G1841,通讯通路门店!$J:$J,"OPPO体验店")</f>
        <v>0</v>
      </c>
      <c r="AB1841" s="99">
        <f>COUNTIFS(通讯通路门店!$S:$S,$G1841,通讯通路门店!$J:$J,"华为授权体验店")+COUNTIFS(通讯通路门店!$S:$S,$G1841,通讯通路门店!$J:$J,"华为堡垒店")</f>
        <v>0</v>
      </c>
      <c r="AC1841" s="99">
        <f>COUNTIFS(通讯通路门店!$S:$S,$G1841,通讯通路门店!$J:$J,"小米体验店")</f>
        <v>0</v>
      </c>
      <c r="AD1841" s="99">
        <f>COUNTIFS(通讯通路门店!$S:$S,$G1841,通讯通路门店!$J:$J,"苹果体验店")</f>
        <v>0</v>
      </c>
      <c r="AE1841" s="99">
        <f>COUNTIFS(通讯通路门店!$S:$S,$G1841,通讯通路门店!$J:$J,"其他品牌专卖店")</f>
        <v>0</v>
      </c>
      <c r="AF1841" s="99">
        <f>SUMIFS(通讯通路门店!$BI:$BI,通讯通路门店!$S:$S,$G1841)</f>
        <v>0</v>
      </c>
      <c r="AG1841" s="99">
        <f>SUMIFS(通讯通路门店!$BH:$BH,通讯通路门店!$S:$S,$G1841)</f>
        <v>0</v>
      </c>
      <c r="AH1841" s="99">
        <f t="shared" si="141"/>
        <v>0</v>
      </c>
      <c r="AI1841" s="99">
        <f>SUMIFS(通讯通路门店!$BB:$BB,通讯通路门店!$S:$S,$G1841)</f>
        <v>0</v>
      </c>
      <c r="AJ1841" s="99">
        <f>SUMIFS(通讯通路门店!$BE:$BE,通讯通路门店!$S:$S,$G1841)</f>
        <v>0</v>
      </c>
      <c r="AK1841" s="99">
        <f>SUMIFS(通讯通路门店!$BG:$BG,通讯通路门店!$S:$S,$G1841)</f>
        <v>0</v>
      </c>
      <c r="AL1841" s="99">
        <f>SUMIFS(通讯通路门店!$BC:$BC,通讯通路门店!$S:$S,$G1841)</f>
        <v>0</v>
      </c>
      <c r="AM1841" s="99">
        <f>SUMIFS(通讯通路门店!$BD:$BD,通讯通路门店!$S:$S,$G1841)</f>
        <v>0</v>
      </c>
      <c r="AN1841" s="99">
        <f>SUMIFS(通讯通路门店!$BF:$BF,通讯通路门店!$S:$S,$G1841)</f>
        <v>0</v>
      </c>
      <c r="AO1841" s="99">
        <f t="shared" si="142"/>
        <v>0</v>
      </c>
      <c r="AP1841" s="99">
        <f>SUMIFS(通讯通路门店!$K:$K,通讯通路门店!$S:$S,$G1841)</f>
        <v>0</v>
      </c>
      <c r="AQ1841" s="83"/>
      <c r="AR1841" s="99">
        <f>SUMIFS(通讯通路门店!$T:$T,通讯通路门店!$S:$S,$G1841)</f>
        <v>0</v>
      </c>
      <c r="AS1841" s="99">
        <f>SUMIFS(通讯通路门店!$U:$U,通讯通路门店!$S:$S,$G1841)</f>
        <v>0</v>
      </c>
      <c r="AT1841" s="99">
        <f>SUMIFS(通讯通路门店!$V:$V,通讯通路门店!$S:$S,$G1841)</f>
        <v>0</v>
      </c>
      <c r="AU1841" s="99">
        <f>SUMIFS(通讯通路门店!$W:$W,通讯通路门店!$S:$S,$G1841)</f>
        <v>0</v>
      </c>
      <c r="AV1841" s="99">
        <f>SUMIFS(通讯通路门店!$Z:$Z,通讯通路门店!$S:$S,$G1841)</f>
        <v>0</v>
      </c>
      <c r="AW1841" s="99">
        <f>SUMIFS(通讯通路门店!$AB:$AB,通讯通路门店!$S:$S,$G1841)</f>
        <v>0</v>
      </c>
      <c r="AX1841" s="99">
        <f>SUMIFS(通讯通路门店!$X:$X,通讯通路门店!$S:$S,$G1841)</f>
        <v>0</v>
      </c>
      <c r="AY1841" s="99">
        <f>SUMIFS(通讯通路门店!$Y:$Y,通讯通路门店!$S:$S,$G1841)</f>
        <v>0</v>
      </c>
      <c r="AZ1841" s="99">
        <f>SUMIFS(通讯通路门店!$AA:$AA,通讯通路门店!$S:$S,$G1841)</f>
        <v>0</v>
      </c>
      <c r="BA1841" s="99">
        <f t="shared" si="143"/>
        <v>0</v>
      </c>
      <c r="BB1841" s="99">
        <f t="shared" si="144"/>
        <v>0</v>
      </c>
      <c r="BC1841" s="99">
        <f>SUMIFS(通讯通路门店!$W:$W,通讯通路门店!$S:$S,$G1841,通讯通路门店!$J:$J,"荣耀体验店")+SUMIFS(通讯通路门店!$W:$W,通讯通路门店!$S:$S,$G1841,通讯通路门店!$J:$J,"荣耀授权专卖店")</f>
        <v>0</v>
      </c>
      <c r="BD1841" s="99">
        <f>SUMIFS(通讯通路门店!$Z:$Z,通讯通路门店!$S:$S,$G1841,通讯通路门店!$J:$J,"VIVO体验店")</f>
        <v>0</v>
      </c>
      <c r="BE1841" s="99">
        <f>SUMIFS(通讯通路门店!$AB:$AB,通讯通路门店!$S:$S,$G1841,通讯通路门店!$J:$J,"OPPO体验店")</f>
        <v>0</v>
      </c>
      <c r="BF1841" s="99">
        <f>SUMIFS(通讯通路门店!$X:$X,通讯通路门店!$S:$S,$G1841,通讯通路门店!$J:$J,"华为授权体验店")+SUMIFS(通讯通路门店!$AA:$AA,通讯通路门店!$S:$S,$G1841,通讯通路门店!$J:$J,"华为堡垒店")</f>
        <v>0</v>
      </c>
      <c r="BG1841" s="99">
        <f>SUMIFS(通讯通路门店!$Y:$Y,通讯通路门店!$S:$S,$G1841,通讯通路门店!$J:$J,"小米体验店")</f>
        <v>0</v>
      </c>
      <c r="BH1841" s="99">
        <f>SUMIFS(通讯通路门店!$AA:$AA,通讯通路门店!$S:$S,$G1841,通讯通路门店!$J:$J,"苹果体验店")</f>
        <v>0</v>
      </c>
      <c r="BI1841" s="99">
        <f>SUMIFS(通讯通路门店!$K:$K,通讯通路门店!$S:$S,$G1841,通讯通路门店!$J:$J,"其他品牌专卖店")</f>
        <v>0</v>
      </c>
      <c r="BJ1841" s="99">
        <f>SUMIFS(通讯通路门店!$AC:$AC,通讯通路门店!$S:$S,$G1841)</f>
        <v>0</v>
      </c>
      <c r="BK1841" s="99">
        <f>SUMIFS(通讯通路门店!$AD:$AD,通讯通路门店!$S:$S,$G1841)</f>
        <v>0</v>
      </c>
      <c r="BL1841" s="99">
        <f>SUMIFS(通讯通路门店!$AE:$AE,通讯通路门店!$S:$S,$G1841)</f>
        <v>0</v>
      </c>
      <c r="BM1841" s="99">
        <f>SUMIFS(通讯通路门店!$AF:$AF,通讯通路门店!$S:$S,$G1841)</f>
        <v>0</v>
      </c>
      <c r="BN1841" s="99">
        <f>SUMIFS(通讯通路门店!$AG:$AG,通讯通路门店!$S:$S,$G1841)</f>
        <v>0</v>
      </c>
      <c r="BO1841" s="99">
        <f>SUMIFS(通讯通路门店!$AH:$AH,通讯通路门店!$S:$S,$G1841)</f>
        <v>0</v>
      </c>
      <c r="BP1841" s="99">
        <f>SUMIFS(通讯通路门店!$AI:$AI,通讯通路门店!$S:$S,$G1841)</f>
        <v>0</v>
      </c>
      <c r="BQ1841" s="83"/>
    </row>
    <row r="1842" spans="1:69">
      <c r="A1842" s="99" t="str">
        <f>IFERROR(_xlfn.XLOOKUP($G1842,通讯通路门店!$S$4:$S$993933,通讯通路门店!$A$4:$A$993933,0,0),"")</f>
        <v>海南省</v>
      </c>
      <c r="B1842" s="99" t="str">
        <f>IFERROR(_xlfn.XLOOKUP($G1842,通讯通路门店!$S$4:$S$993933,通讯通路门店!$B$4:$B$993933,0,0),"")</f>
        <v>昌江黎族自治县</v>
      </c>
      <c r="C1842" s="99" t="str">
        <f>IFERROR(_xlfn.XLOOKUP($G1842,通讯通路门店!$S$4:$S$993933,通讯通路门店!$C$4:$C$993933,0,0),"")</f>
        <v>昌江黎族自治县</v>
      </c>
      <c r="D1842" s="99" t="str">
        <f>IFERROR(_xlfn.XLOOKUP($G1842,通讯通路门店!$S$4:$S$993933,通讯通路门店!$D$4:$D$993933,0,0),"")</f>
        <v>叉河镇</v>
      </c>
      <c r="E1842" s="83"/>
      <c r="F1842" s="83"/>
      <c r="G1842" s="101"/>
      <c r="H1842" s="102">
        <f>IFERROR(_xlfn.XLOOKUP($G1842,通讯通路门店!$S$4:$S$993933,通讯通路门店!$R$4:$R$993933,0,0),"")</f>
        <v>0</v>
      </c>
      <c r="I1842" s="83"/>
      <c r="J1842" s="83"/>
      <c r="K1842" s="83"/>
      <c r="L1842" s="83"/>
      <c r="M1842" s="83"/>
      <c r="N1842" s="83"/>
      <c r="O1842" s="83"/>
      <c r="P1842" s="83"/>
      <c r="Q1842" s="83"/>
      <c r="R1842" s="83"/>
      <c r="S1842" s="83"/>
      <c r="T1842" s="83"/>
      <c r="U1842" s="99">
        <f>COUNTIF(通讯通路门店!$S:$S,$G1842)</f>
        <v>0</v>
      </c>
      <c r="V1842" s="99">
        <f>COUNTIFS(通讯通路门店!$S:$S,$G1842,通讯通路门店!$J:$J,"综合卖场")</f>
        <v>0</v>
      </c>
      <c r="W1842" s="99">
        <f>SUMIFS(通讯通路门店!$AJ:$AJ,通讯通路门店!$S:$S,通讯客户沙盘!$G1842)</f>
        <v>0</v>
      </c>
      <c r="X1842" s="99">
        <f t="shared" si="140"/>
        <v>0</v>
      </c>
      <c r="Y1842" s="99">
        <f>COUNTIFS(通讯通路门店!$S:$S,$G1842,通讯通路门店!$J:$J,"荣耀体验店")+COUNTIFS(通讯通路门店!$S:$S,$G1842,通讯通路门店!$J:$J,"荣耀授权专卖店")</f>
        <v>0</v>
      </c>
      <c r="Z1842" s="99">
        <f>COUNTIFS(通讯通路门店!$S:$S,$G1842,通讯通路门店!$J:$J,"VIVO体验店")</f>
        <v>0</v>
      </c>
      <c r="AA1842" s="99">
        <f>COUNTIFS(通讯通路门店!$S:$S,$G1842,通讯通路门店!$J:$J,"OPPO体验店")</f>
        <v>0</v>
      </c>
      <c r="AB1842" s="99">
        <f>COUNTIFS(通讯通路门店!$S:$S,$G1842,通讯通路门店!$J:$J,"华为授权体验店")+COUNTIFS(通讯通路门店!$S:$S,$G1842,通讯通路门店!$J:$J,"华为堡垒店")</f>
        <v>0</v>
      </c>
      <c r="AC1842" s="99">
        <f>COUNTIFS(通讯通路门店!$S:$S,$G1842,通讯通路门店!$J:$J,"小米体验店")</f>
        <v>0</v>
      </c>
      <c r="AD1842" s="99">
        <f>COUNTIFS(通讯通路门店!$S:$S,$G1842,通讯通路门店!$J:$J,"苹果体验店")</f>
        <v>0</v>
      </c>
      <c r="AE1842" s="99">
        <f>COUNTIFS(通讯通路门店!$S:$S,$G1842,通讯通路门店!$J:$J,"其他品牌专卖店")</f>
        <v>0</v>
      </c>
      <c r="AF1842" s="99">
        <f>SUMIFS(通讯通路门店!$BI:$BI,通讯通路门店!$S:$S,$G1842)</f>
        <v>0</v>
      </c>
      <c r="AG1842" s="99">
        <f>SUMIFS(通讯通路门店!$BH:$BH,通讯通路门店!$S:$S,$G1842)</f>
        <v>0</v>
      </c>
      <c r="AH1842" s="99">
        <f t="shared" si="141"/>
        <v>0</v>
      </c>
      <c r="AI1842" s="99">
        <f>SUMIFS(通讯通路门店!$BB:$BB,通讯通路门店!$S:$S,$G1842)</f>
        <v>0</v>
      </c>
      <c r="AJ1842" s="99">
        <f>SUMIFS(通讯通路门店!$BE:$BE,通讯通路门店!$S:$S,$G1842)</f>
        <v>0</v>
      </c>
      <c r="AK1842" s="99">
        <f>SUMIFS(通讯通路门店!$BG:$BG,通讯通路门店!$S:$S,$G1842)</f>
        <v>0</v>
      </c>
      <c r="AL1842" s="99">
        <f>SUMIFS(通讯通路门店!$BC:$BC,通讯通路门店!$S:$S,$G1842)</f>
        <v>0</v>
      </c>
      <c r="AM1842" s="99">
        <f>SUMIFS(通讯通路门店!$BD:$BD,通讯通路门店!$S:$S,$G1842)</f>
        <v>0</v>
      </c>
      <c r="AN1842" s="99">
        <f>SUMIFS(通讯通路门店!$BF:$BF,通讯通路门店!$S:$S,$G1842)</f>
        <v>0</v>
      </c>
      <c r="AO1842" s="99">
        <f t="shared" si="142"/>
        <v>0</v>
      </c>
      <c r="AP1842" s="99">
        <f>SUMIFS(通讯通路门店!$K:$K,通讯通路门店!$S:$S,$G1842)</f>
        <v>0</v>
      </c>
      <c r="AQ1842" s="83"/>
      <c r="AR1842" s="99">
        <f>SUMIFS(通讯通路门店!$T:$T,通讯通路门店!$S:$S,$G1842)</f>
        <v>0</v>
      </c>
      <c r="AS1842" s="99">
        <f>SUMIFS(通讯通路门店!$U:$U,通讯通路门店!$S:$S,$G1842)</f>
        <v>0</v>
      </c>
      <c r="AT1842" s="99">
        <f>SUMIFS(通讯通路门店!$V:$V,通讯通路门店!$S:$S,$G1842)</f>
        <v>0</v>
      </c>
      <c r="AU1842" s="99">
        <f>SUMIFS(通讯通路门店!$W:$W,通讯通路门店!$S:$S,$G1842)</f>
        <v>0</v>
      </c>
      <c r="AV1842" s="99">
        <f>SUMIFS(通讯通路门店!$Z:$Z,通讯通路门店!$S:$S,$G1842)</f>
        <v>0</v>
      </c>
      <c r="AW1842" s="99">
        <f>SUMIFS(通讯通路门店!$AB:$AB,通讯通路门店!$S:$S,$G1842)</f>
        <v>0</v>
      </c>
      <c r="AX1842" s="99">
        <f>SUMIFS(通讯通路门店!$X:$X,通讯通路门店!$S:$S,$G1842)</f>
        <v>0</v>
      </c>
      <c r="AY1842" s="99">
        <f>SUMIFS(通讯通路门店!$Y:$Y,通讯通路门店!$S:$S,$G1842)</f>
        <v>0</v>
      </c>
      <c r="AZ1842" s="99">
        <f>SUMIFS(通讯通路门店!$AA:$AA,通讯通路门店!$S:$S,$G1842)</f>
        <v>0</v>
      </c>
      <c r="BA1842" s="99">
        <f t="shared" si="143"/>
        <v>0</v>
      </c>
      <c r="BB1842" s="99">
        <f t="shared" si="144"/>
        <v>0</v>
      </c>
      <c r="BC1842" s="99">
        <f>SUMIFS(通讯通路门店!$W:$W,通讯通路门店!$S:$S,$G1842,通讯通路门店!$J:$J,"荣耀体验店")+SUMIFS(通讯通路门店!$W:$W,通讯通路门店!$S:$S,$G1842,通讯通路门店!$J:$J,"荣耀授权专卖店")</f>
        <v>0</v>
      </c>
      <c r="BD1842" s="99">
        <f>SUMIFS(通讯通路门店!$Z:$Z,通讯通路门店!$S:$S,$G1842,通讯通路门店!$J:$J,"VIVO体验店")</f>
        <v>0</v>
      </c>
      <c r="BE1842" s="99">
        <f>SUMIFS(通讯通路门店!$AB:$AB,通讯通路门店!$S:$S,$G1842,通讯通路门店!$J:$J,"OPPO体验店")</f>
        <v>0</v>
      </c>
      <c r="BF1842" s="99">
        <f>SUMIFS(通讯通路门店!$X:$X,通讯通路门店!$S:$S,$G1842,通讯通路门店!$J:$J,"华为授权体验店")+SUMIFS(通讯通路门店!$AA:$AA,通讯通路门店!$S:$S,$G1842,通讯通路门店!$J:$J,"华为堡垒店")</f>
        <v>0</v>
      </c>
      <c r="BG1842" s="99">
        <f>SUMIFS(通讯通路门店!$Y:$Y,通讯通路门店!$S:$S,$G1842,通讯通路门店!$J:$J,"小米体验店")</f>
        <v>0</v>
      </c>
      <c r="BH1842" s="99">
        <f>SUMIFS(通讯通路门店!$AA:$AA,通讯通路门店!$S:$S,$G1842,通讯通路门店!$J:$J,"苹果体验店")</f>
        <v>0</v>
      </c>
      <c r="BI1842" s="99">
        <f>SUMIFS(通讯通路门店!$K:$K,通讯通路门店!$S:$S,$G1842,通讯通路门店!$J:$J,"其他品牌专卖店")</f>
        <v>0</v>
      </c>
      <c r="BJ1842" s="99">
        <f>SUMIFS(通讯通路门店!$AC:$AC,通讯通路门店!$S:$S,$G1842)</f>
        <v>0</v>
      </c>
      <c r="BK1842" s="99">
        <f>SUMIFS(通讯通路门店!$AD:$AD,通讯通路门店!$S:$S,$G1842)</f>
        <v>0</v>
      </c>
      <c r="BL1842" s="99">
        <f>SUMIFS(通讯通路门店!$AE:$AE,通讯通路门店!$S:$S,$G1842)</f>
        <v>0</v>
      </c>
      <c r="BM1842" s="99">
        <f>SUMIFS(通讯通路门店!$AF:$AF,通讯通路门店!$S:$S,$G1842)</f>
        <v>0</v>
      </c>
      <c r="BN1842" s="99">
        <f>SUMIFS(通讯通路门店!$AG:$AG,通讯通路门店!$S:$S,$G1842)</f>
        <v>0</v>
      </c>
      <c r="BO1842" s="99">
        <f>SUMIFS(通讯通路门店!$AH:$AH,通讯通路门店!$S:$S,$G1842)</f>
        <v>0</v>
      </c>
      <c r="BP1842" s="99">
        <f>SUMIFS(通讯通路门店!$AI:$AI,通讯通路门店!$S:$S,$G1842)</f>
        <v>0</v>
      </c>
      <c r="BQ1842" s="83"/>
    </row>
    <row r="1843" spans="1:69">
      <c r="A1843" s="99" t="str">
        <f>IFERROR(_xlfn.XLOOKUP($G1843,通讯通路门店!$S$4:$S$993933,通讯通路门店!$A$4:$A$993933,0,0),"")</f>
        <v>海南省</v>
      </c>
      <c r="B1843" s="99" t="str">
        <f>IFERROR(_xlfn.XLOOKUP($G1843,通讯通路门店!$S$4:$S$993933,通讯通路门店!$B$4:$B$993933,0,0),"")</f>
        <v>昌江黎族自治县</v>
      </c>
      <c r="C1843" s="99" t="str">
        <f>IFERROR(_xlfn.XLOOKUP($G1843,通讯通路门店!$S$4:$S$993933,通讯通路门店!$C$4:$C$993933,0,0),"")</f>
        <v>昌江黎族自治县</v>
      </c>
      <c r="D1843" s="99" t="str">
        <f>IFERROR(_xlfn.XLOOKUP($G1843,通讯通路门店!$S$4:$S$993933,通讯通路门店!$D$4:$D$993933,0,0),"")</f>
        <v>叉河镇</v>
      </c>
      <c r="E1843" s="83"/>
      <c r="F1843" s="83"/>
      <c r="G1843" s="101"/>
      <c r="H1843" s="102">
        <f>IFERROR(_xlfn.XLOOKUP($G1843,通讯通路门店!$S$4:$S$993933,通讯通路门店!$R$4:$R$993933,0,0),"")</f>
        <v>0</v>
      </c>
      <c r="I1843" s="83"/>
      <c r="J1843" s="83"/>
      <c r="K1843" s="83"/>
      <c r="L1843" s="83"/>
      <c r="M1843" s="83"/>
      <c r="N1843" s="83"/>
      <c r="O1843" s="83"/>
      <c r="P1843" s="83"/>
      <c r="Q1843" s="83"/>
      <c r="R1843" s="83"/>
      <c r="S1843" s="83"/>
      <c r="T1843" s="83"/>
      <c r="U1843" s="99">
        <f>COUNTIF(通讯通路门店!$S:$S,$G1843)</f>
        <v>0</v>
      </c>
      <c r="V1843" s="99">
        <f>COUNTIFS(通讯通路门店!$S:$S,$G1843,通讯通路门店!$J:$J,"综合卖场")</f>
        <v>0</v>
      </c>
      <c r="W1843" s="99">
        <f>SUMIFS(通讯通路门店!$AJ:$AJ,通讯通路门店!$S:$S,通讯客户沙盘!$G1843)</f>
        <v>0</v>
      </c>
      <c r="X1843" s="99">
        <f t="shared" si="140"/>
        <v>0</v>
      </c>
      <c r="Y1843" s="99">
        <f>COUNTIFS(通讯通路门店!$S:$S,$G1843,通讯通路门店!$J:$J,"荣耀体验店")+COUNTIFS(通讯通路门店!$S:$S,$G1843,通讯通路门店!$J:$J,"荣耀授权专卖店")</f>
        <v>0</v>
      </c>
      <c r="Z1843" s="99">
        <f>COUNTIFS(通讯通路门店!$S:$S,$G1843,通讯通路门店!$J:$J,"VIVO体验店")</f>
        <v>0</v>
      </c>
      <c r="AA1843" s="99">
        <f>COUNTIFS(通讯通路门店!$S:$S,$G1843,通讯通路门店!$J:$J,"OPPO体验店")</f>
        <v>0</v>
      </c>
      <c r="AB1843" s="99">
        <f>COUNTIFS(通讯通路门店!$S:$S,$G1843,通讯通路门店!$J:$J,"华为授权体验店")+COUNTIFS(通讯通路门店!$S:$S,$G1843,通讯通路门店!$J:$J,"华为堡垒店")</f>
        <v>0</v>
      </c>
      <c r="AC1843" s="99">
        <f>COUNTIFS(通讯通路门店!$S:$S,$G1843,通讯通路门店!$J:$J,"小米体验店")</f>
        <v>0</v>
      </c>
      <c r="AD1843" s="99">
        <f>COUNTIFS(通讯通路门店!$S:$S,$G1843,通讯通路门店!$J:$J,"苹果体验店")</f>
        <v>0</v>
      </c>
      <c r="AE1843" s="99">
        <f>COUNTIFS(通讯通路门店!$S:$S,$G1843,通讯通路门店!$J:$J,"其他品牌专卖店")</f>
        <v>0</v>
      </c>
      <c r="AF1843" s="99">
        <f>SUMIFS(通讯通路门店!$BI:$BI,通讯通路门店!$S:$S,$G1843)</f>
        <v>0</v>
      </c>
      <c r="AG1843" s="99">
        <f>SUMIFS(通讯通路门店!$BH:$BH,通讯通路门店!$S:$S,$G1843)</f>
        <v>0</v>
      </c>
      <c r="AH1843" s="99">
        <f t="shared" si="141"/>
        <v>0</v>
      </c>
      <c r="AI1843" s="99">
        <f>SUMIFS(通讯通路门店!$BB:$BB,通讯通路门店!$S:$S,$G1843)</f>
        <v>0</v>
      </c>
      <c r="AJ1843" s="99">
        <f>SUMIFS(通讯通路门店!$BE:$BE,通讯通路门店!$S:$S,$G1843)</f>
        <v>0</v>
      </c>
      <c r="AK1843" s="99">
        <f>SUMIFS(通讯通路门店!$BG:$BG,通讯通路门店!$S:$S,$G1843)</f>
        <v>0</v>
      </c>
      <c r="AL1843" s="99">
        <f>SUMIFS(通讯通路门店!$BC:$BC,通讯通路门店!$S:$S,$G1843)</f>
        <v>0</v>
      </c>
      <c r="AM1843" s="99">
        <f>SUMIFS(通讯通路门店!$BD:$BD,通讯通路门店!$S:$S,$G1843)</f>
        <v>0</v>
      </c>
      <c r="AN1843" s="99">
        <f>SUMIFS(通讯通路门店!$BF:$BF,通讯通路门店!$S:$S,$G1843)</f>
        <v>0</v>
      </c>
      <c r="AO1843" s="99">
        <f t="shared" si="142"/>
        <v>0</v>
      </c>
      <c r="AP1843" s="99">
        <f>SUMIFS(通讯通路门店!$K:$K,通讯通路门店!$S:$S,$G1843)</f>
        <v>0</v>
      </c>
      <c r="AQ1843" s="83"/>
      <c r="AR1843" s="99">
        <f>SUMIFS(通讯通路门店!$T:$T,通讯通路门店!$S:$S,$G1843)</f>
        <v>0</v>
      </c>
      <c r="AS1843" s="99">
        <f>SUMIFS(通讯通路门店!$U:$U,通讯通路门店!$S:$S,$G1843)</f>
        <v>0</v>
      </c>
      <c r="AT1843" s="99">
        <f>SUMIFS(通讯通路门店!$V:$V,通讯通路门店!$S:$S,$G1843)</f>
        <v>0</v>
      </c>
      <c r="AU1843" s="99">
        <f>SUMIFS(通讯通路门店!$W:$W,通讯通路门店!$S:$S,$G1843)</f>
        <v>0</v>
      </c>
      <c r="AV1843" s="99">
        <f>SUMIFS(通讯通路门店!$Z:$Z,通讯通路门店!$S:$S,$G1843)</f>
        <v>0</v>
      </c>
      <c r="AW1843" s="99">
        <f>SUMIFS(通讯通路门店!$AB:$AB,通讯通路门店!$S:$S,$G1843)</f>
        <v>0</v>
      </c>
      <c r="AX1843" s="99">
        <f>SUMIFS(通讯通路门店!$X:$X,通讯通路门店!$S:$S,$G1843)</f>
        <v>0</v>
      </c>
      <c r="AY1843" s="99">
        <f>SUMIFS(通讯通路门店!$Y:$Y,通讯通路门店!$S:$S,$G1843)</f>
        <v>0</v>
      </c>
      <c r="AZ1843" s="99">
        <f>SUMIFS(通讯通路门店!$AA:$AA,通讯通路门店!$S:$S,$G1843)</f>
        <v>0</v>
      </c>
      <c r="BA1843" s="99">
        <f t="shared" si="143"/>
        <v>0</v>
      </c>
      <c r="BB1843" s="99">
        <f t="shared" si="144"/>
        <v>0</v>
      </c>
      <c r="BC1843" s="99">
        <f>SUMIFS(通讯通路门店!$W:$W,通讯通路门店!$S:$S,$G1843,通讯通路门店!$J:$J,"荣耀体验店")+SUMIFS(通讯通路门店!$W:$W,通讯通路门店!$S:$S,$G1843,通讯通路门店!$J:$J,"荣耀授权专卖店")</f>
        <v>0</v>
      </c>
      <c r="BD1843" s="99">
        <f>SUMIFS(通讯通路门店!$Z:$Z,通讯通路门店!$S:$S,$G1843,通讯通路门店!$J:$J,"VIVO体验店")</f>
        <v>0</v>
      </c>
      <c r="BE1843" s="99">
        <f>SUMIFS(通讯通路门店!$AB:$AB,通讯通路门店!$S:$S,$G1843,通讯通路门店!$J:$J,"OPPO体验店")</f>
        <v>0</v>
      </c>
      <c r="BF1843" s="99">
        <f>SUMIFS(通讯通路门店!$X:$X,通讯通路门店!$S:$S,$G1843,通讯通路门店!$J:$J,"华为授权体验店")+SUMIFS(通讯通路门店!$AA:$AA,通讯通路门店!$S:$S,$G1843,通讯通路门店!$J:$J,"华为堡垒店")</f>
        <v>0</v>
      </c>
      <c r="BG1843" s="99">
        <f>SUMIFS(通讯通路门店!$Y:$Y,通讯通路门店!$S:$S,$G1843,通讯通路门店!$J:$J,"小米体验店")</f>
        <v>0</v>
      </c>
      <c r="BH1843" s="99">
        <f>SUMIFS(通讯通路门店!$AA:$AA,通讯通路门店!$S:$S,$G1843,通讯通路门店!$J:$J,"苹果体验店")</f>
        <v>0</v>
      </c>
      <c r="BI1843" s="99">
        <f>SUMIFS(通讯通路门店!$K:$K,通讯通路门店!$S:$S,$G1843,通讯通路门店!$J:$J,"其他品牌专卖店")</f>
        <v>0</v>
      </c>
      <c r="BJ1843" s="99">
        <f>SUMIFS(通讯通路门店!$AC:$AC,通讯通路门店!$S:$S,$G1843)</f>
        <v>0</v>
      </c>
      <c r="BK1843" s="99">
        <f>SUMIFS(通讯通路门店!$AD:$AD,通讯通路门店!$S:$S,$G1843)</f>
        <v>0</v>
      </c>
      <c r="BL1843" s="99">
        <f>SUMIFS(通讯通路门店!$AE:$AE,通讯通路门店!$S:$S,$G1843)</f>
        <v>0</v>
      </c>
      <c r="BM1843" s="99">
        <f>SUMIFS(通讯通路门店!$AF:$AF,通讯通路门店!$S:$S,$G1843)</f>
        <v>0</v>
      </c>
      <c r="BN1843" s="99">
        <f>SUMIFS(通讯通路门店!$AG:$AG,通讯通路门店!$S:$S,$G1843)</f>
        <v>0</v>
      </c>
      <c r="BO1843" s="99">
        <f>SUMIFS(通讯通路门店!$AH:$AH,通讯通路门店!$S:$S,$G1843)</f>
        <v>0</v>
      </c>
      <c r="BP1843" s="99">
        <f>SUMIFS(通讯通路门店!$AI:$AI,通讯通路门店!$S:$S,$G1843)</f>
        <v>0</v>
      </c>
      <c r="BQ1843" s="83"/>
    </row>
    <row r="1844" spans="1:69">
      <c r="A1844" s="99" t="str">
        <f>IFERROR(_xlfn.XLOOKUP($G1844,通讯通路门店!$S$4:$S$993933,通讯通路门店!$A$4:$A$993933,0,0),"")</f>
        <v>海南省</v>
      </c>
      <c r="B1844" s="99" t="str">
        <f>IFERROR(_xlfn.XLOOKUP($G1844,通讯通路门店!$S$4:$S$993933,通讯通路门店!$B$4:$B$993933,0,0),"")</f>
        <v>昌江黎族自治县</v>
      </c>
      <c r="C1844" s="99" t="str">
        <f>IFERROR(_xlfn.XLOOKUP($G1844,通讯通路门店!$S$4:$S$993933,通讯通路门店!$C$4:$C$993933,0,0),"")</f>
        <v>昌江黎族自治县</v>
      </c>
      <c r="D1844" s="99" t="str">
        <f>IFERROR(_xlfn.XLOOKUP($G1844,通讯通路门店!$S$4:$S$993933,通讯通路门店!$D$4:$D$993933,0,0),"")</f>
        <v>叉河镇</v>
      </c>
      <c r="E1844" s="83"/>
      <c r="F1844" s="83"/>
      <c r="G1844" s="101"/>
      <c r="H1844" s="102">
        <f>IFERROR(_xlfn.XLOOKUP($G1844,通讯通路门店!$S$4:$S$993933,通讯通路门店!$R$4:$R$993933,0,0),"")</f>
        <v>0</v>
      </c>
      <c r="I1844" s="83"/>
      <c r="J1844" s="83"/>
      <c r="K1844" s="83"/>
      <c r="L1844" s="83"/>
      <c r="M1844" s="83"/>
      <c r="N1844" s="83"/>
      <c r="O1844" s="83"/>
      <c r="P1844" s="83"/>
      <c r="Q1844" s="83"/>
      <c r="R1844" s="83"/>
      <c r="S1844" s="83"/>
      <c r="T1844" s="83"/>
      <c r="U1844" s="99">
        <f>COUNTIF(通讯通路门店!$S:$S,$G1844)</f>
        <v>0</v>
      </c>
      <c r="V1844" s="99">
        <f>COUNTIFS(通讯通路门店!$S:$S,$G1844,通讯通路门店!$J:$J,"综合卖场")</f>
        <v>0</v>
      </c>
      <c r="W1844" s="99">
        <f>SUMIFS(通讯通路门店!$AJ:$AJ,通讯通路门店!$S:$S,通讯客户沙盘!$G1844)</f>
        <v>0</v>
      </c>
      <c r="X1844" s="99">
        <f t="shared" si="140"/>
        <v>0</v>
      </c>
      <c r="Y1844" s="99">
        <f>COUNTIFS(通讯通路门店!$S:$S,$G1844,通讯通路门店!$J:$J,"荣耀体验店")+COUNTIFS(通讯通路门店!$S:$S,$G1844,通讯通路门店!$J:$J,"荣耀授权专卖店")</f>
        <v>0</v>
      </c>
      <c r="Z1844" s="99">
        <f>COUNTIFS(通讯通路门店!$S:$S,$G1844,通讯通路门店!$J:$J,"VIVO体验店")</f>
        <v>0</v>
      </c>
      <c r="AA1844" s="99">
        <f>COUNTIFS(通讯通路门店!$S:$S,$G1844,通讯通路门店!$J:$J,"OPPO体验店")</f>
        <v>0</v>
      </c>
      <c r="AB1844" s="99">
        <f>COUNTIFS(通讯通路门店!$S:$S,$G1844,通讯通路门店!$J:$J,"华为授权体验店")+COUNTIFS(通讯通路门店!$S:$S,$G1844,通讯通路门店!$J:$J,"华为堡垒店")</f>
        <v>0</v>
      </c>
      <c r="AC1844" s="99">
        <f>COUNTIFS(通讯通路门店!$S:$S,$G1844,通讯通路门店!$J:$J,"小米体验店")</f>
        <v>0</v>
      </c>
      <c r="AD1844" s="99">
        <f>COUNTIFS(通讯通路门店!$S:$S,$G1844,通讯通路门店!$J:$J,"苹果体验店")</f>
        <v>0</v>
      </c>
      <c r="AE1844" s="99">
        <f>COUNTIFS(通讯通路门店!$S:$S,$G1844,通讯通路门店!$J:$J,"其他品牌专卖店")</f>
        <v>0</v>
      </c>
      <c r="AF1844" s="99">
        <f>SUMIFS(通讯通路门店!$BI:$BI,通讯通路门店!$S:$S,$G1844)</f>
        <v>0</v>
      </c>
      <c r="AG1844" s="99">
        <f>SUMIFS(通讯通路门店!$BH:$BH,通讯通路门店!$S:$S,$G1844)</f>
        <v>0</v>
      </c>
      <c r="AH1844" s="99">
        <f t="shared" si="141"/>
        <v>0</v>
      </c>
      <c r="AI1844" s="99">
        <f>SUMIFS(通讯通路门店!$BB:$BB,通讯通路门店!$S:$S,$G1844)</f>
        <v>0</v>
      </c>
      <c r="AJ1844" s="99">
        <f>SUMIFS(通讯通路门店!$BE:$BE,通讯通路门店!$S:$S,$G1844)</f>
        <v>0</v>
      </c>
      <c r="AK1844" s="99">
        <f>SUMIFS(通讯通路门店!$BG:$BG,通讯通路门店!$S:$S,$G1844)</f>
        <v>0</v>
      </c>
      <c r="AL1844" s="99">
        <f>SUMIFS(通讯通路门店!$BC:$BC,通讯通路门店!$S:$S,$G1844)</f>
        <v>0</v>
      </c>
      <c r="AM1844" s="99">
        <f>SUMIFS(通讯通路门店!$BD:$BD,通讯通路门店!$S:$S,$G1844)</f>
        <v>0</v>
      </c>
      <c r="AN1844" s="99">
        <f>SUMIFS(通讯通路门店!$BF:$BF,通讯通路门店!$S:$S,$G1844)</f>
        <v>0</v>
      </c>
      <c r="AO1844" s="99">
        <f t="shared" si="142"/>
        <v>0</v>
      </c>
      <c r="AP1844" s="99">
        <f>SUMIFS(通讯通路门店!$K:$K,通讯通路门店!$S:$S,$G1844)</f>
        <v>0</v>
      </c>
      <c r="AQ1844" s="83"/>
      <c r="AR1844" s="99">
        <f>SUMIFS(通讯通路门店!$T:$T,通讯通路门店!$S:$S,$G1844)</f>
        <v>0</v>
      </c>
      <c r="AS1844" s="99">
        <f>SUMIFS(通讯通路门店!$U:$U,通讯通路门店!$S:$S,$G1844)</f>
        <v>0</v>
      </c>
      <c r="AT1844" s="99">
        <f>SUMIFS(通讯通路门店!$V:$V,通讯通路门店!$S:$S,$G1844)</f>
        <v>0</v>
      </c>
      <c r="AU1844" s="99">
        <f>SUMIFS(通讯通路门店!$W:$W,通讯通路门店!$S:$S,$G1844)</f>
        <v>0</v>
      </c>
      <c r="AV1844" s="99">
        <f>SUMIFS(通讯通路门店!$Z:$Z,通讯通路门店!$S:$S,$G1844)</f>
        <v>0</v>
      </c>
      <c r="AW1844" s="99">
        <f>SUMIFS(通讯通路门店!$AB:$AB,通讯通路门店!$S:$S,$G1844)</f>
        <v>0</v>
      </c>
      <c r="AX1844" s="99">
        <f>SUMIFS(通讯通路门店!$X:$X,通讯通路门店!$S:$S,$G1844)</f>
        <v>0</v>
      </c>
      <c r="AY1844" s="99">
        <f>SUMIFS(通讯通路门店!$Y:$Y,通讯通路门店!$S:$S,$G1844)</f>
        <v>0</v>
      </c>
      <c r="AZ1844" s="99">
        <f>SUMIFS(通讯通路门店!$AA:$AA,通讯通路门店!$S:$S,$G1844)</f>
        <v>0</v>
      </c>
      <c r="BA1844" s="99">
        <f t="shared" si="143"/>
        <v>0</v>
      </c>
      <c r="BB1844" s="99">
        <f t="shared" si="144"/>
        <v>0</v>
      </c>
      <c r="BC1844" s="99">
        <f>SUMIFS(通讯通路门店!$W:$W,通讯通路门店!$S:$S,$G1844,通讯通路门店!$J:$J,"荣耀体验店")+SUMIFS(通讯通路门店!$W:$W,通讯通路门店!$S:$S,$G1844,通讯通路门店!$J:$J,"荣耀授权专卖店")</f>
        <v>0</v>
      </c>
      <c r="BD1844" s="99">
        <f>SUMIFS(通讯通路门店!$Z:$Z,通讯通路门店!$S:$S,$G1844,通讯通路门店!$J:$J,"VIVO体验店")</f>
        <v>0</v>
      </c>
      <c r="BE1844" s="99">
        <f>SUMIFS(通讯通路门店!$AB:$AB,通讯通路门店!$S:$S,$G1844,通讯通路门店!$J:$J,"OPPO体验店")</f>
        <v>0</v>
      </c>
      <c r="BF1844" s="99">
        <f>SUMIFS(通讯通路门店!$X:$X,通讯通路门店!$S:$S,$G1844,通讯通路门店!$J:$J,"华为授权体验店")+SUMIFS(通讯通路门店!$AA:$AA,通讯通路门店!$S:$S,$G1844,通讯通路门店!$J:$J,"华为堡垒店")</f>
        <v>0</v>
      </c>
      <c r="BG1844" s="99">
        <f>SUMIFS(通讯通路门店!$Y:$Y,通讯通路门店!$S:$S,$G1844,通讯通路门店!$J:$J,"小米体验店")</f>
        <v>0</v>
      </c>
      <c r="BH1844" s="99">
        <f>SUMIFS(通讯通路门店!$AA:$AA,通讯通路门店!$S:$S,$G1844,通讯通路门店!$J:$J,"苹果体验店")</f>
        <v>0</v>
      </c>
      <c r="BI1844" s="99">
        <f>SUMIFS(通讯通路门店!$K:$K,通讯通路门店!$S:$S,$G1844,通讯通路门店!$J:$J,"其他品牌专卖店")</f>
        <v>0</v>
      </c>
      <c r="BJ1844" s="99">
        <f>SUMIFS(通讯通路门店!$AC:$AC,通讯通路门店!$S:$S,$G1844)</f>
        <v>0</v>
      </c>
      <c r="BK1844" s="99">
        <f>SUMIFS(通讯通路门店!$AD:$AD,通讯通路门店!$S:$S,$G1844)</f>
        <v>0</v>
      </c>
      <c r="BL1844" s="99">
        <f>SUMIFS(通讯通路门店!$AE:$AE,通讯通路门店!$S:$S,$G1844)</f>
        <v>0</v>
      </c>
      <c r="BM1844" s="99">
        <f>SUMIFS(通讯通路门店!$AF:$AF,通讯通路门店!$S:$S,$G1844)</f>
        <v>0</v>
      </c>
      <c r="BN1844" s="99">
        <f>SUMIFS(通讯通路门店!$AG:$AG,通讯通路门店!$S:$S,$G1844)</f>
        <v>0</v>
      </c>
      <c r="BO1844" s="99">
        <f>SUMIFS(通讯通路门店!$AH:$AH,通讯通路门店!$S:$S,$G1844)</f>
        <v>0</v>
      </c>
      <c r="BP1844" s="99">
        <f>SUMIFS(通讯通路门店!$AI:$AI,通讯通路门店!$S:$S,$G1844)</f>
        <v>0</v>
      </c>
      <c r="BQ1844" s="83"/>
    </row>
    <row r="1845" spans="1:69">
      <c r="A1845" s="99" t="str">
        <f>IFERROR(_xlfn.XLOOKUP($G1845,通讯通路门店!$S$4:$S$993933,通讯通路门店!$A$4:$A$993933,0,0),"")</f>
        <v>海南省</v>
      </c>
      <c r="B1845" s="99" t="str">
        <f>IFERROR(_xlfn.XLOOKUP($G1845,通讯通路门店!$S$4:$S$993933,通讯通路门店!$B$4:$B$993933,0,0),"")</f>
        <v>昌江黎族自治县</v>
      </c>
      <c r="C1845" s="99" t="str">
        <f>IFERROR(_xlfn.XLOOKUP($G1845,通讯通路门店!$S$4:$S$993933,通讯通路门店!$C$4:$C$993933,0,0),"")</f>
        <v>昌江黎族自治县</v>
      </c>
      <c r="D1845" s="99" t="str">
        <f>IFERROR(_xlfn.XLOOKUP($G1845,通讯通路门店!$S$4:$S$993933,通讯通路门店!$D$4:$D$993933,0,0),"")</f>
        <v>叉河镇</v>
      </c>
      <c r="E1845" s="83"/>
      <c r="F1845" s="83"/>
      <c r="G1845" s="101"/>
      <c r="H1845" s="102">
        <f>IFERROR(_xlfn.XLOOKUP($G1845,通讯通路门店!$S$4:$S$993933,通讯通路门店!$R$4:$R$993933,0,0),"")</f>
        <v>0</v>
      </c>
      <c r="I1845" s="83"/>
      <c r="J1845" s="83"/>
      <c r="K1845" s="83"/>
      <c r="L1845" s="83"/>
      <c r="M1845" s="83"/>
      <c r="N1845" s="83"/>
      <c r="O1845" s="83"/>
      <c r="P1845" s="83"/>
      <c r="Q1845" s="83"/>
      <c r="R1845" s="83"/>
      <c r="S1845" s="83"/>
      <c r="T1845" s="83"/>
      <c r="U1845" s="99">
        <f>COUNTIF(通讯通路门店!$S:$S,$G1845)</f>
        <v>0</v>
      </c>
      <c r="V1845" s="99">
        <f>COUNTIFS(通讯通路门店!$S:$S,$G1845,通讯通路门店!$J:$J,"综合卖场")</f>
        <v>0</v>
      </c>
      <c r="W1845" s="99">
        <f>SUMIFS(通讯通路门店!$AJ:$AJ,通讯通路门店!$S:$S,通讯客户沙盘!$G1845)</f>
        <v>0</v>
      </c>
      <c r="X1845" s="99">
        <f t="shared" si="140"/>
        <v>0</v>
      </c>
      <c r="Y1845" s="99">
        <f>COUNTIFS(通讯通路门店!$S:$S,$G1845,通讯通路门店!$J:$J,"荣耀体验店")+COUNTIFS(通讯通路门店!$S:$S,$G1845,通讯通路门店!$J:$J,"荣耀授权专卖店")</f>
        <v>0</v>
      </c>
      <c r="Z1845" s="99">
        <f>COUNTIFS(通讯通路门店!$S:$S,$G1845,通讯通路门店!$J:$J,"VIVO体验店")</f>
        <v>0</v>
      </c>
      <c r="AA1845" s="99">
        <f>COUNTIFS(通讯通路门店!$S:$S,$G1845,通讯通路门店!$J:$J,"OPPO体验店")</f>
        <v>0</v>
      </c>
      <c r="AB1845" s="99">
        <f>COUNTIFS(通讯通路门店!$S:$S,$G1845,通讯通路门店!$J:$J,"华为授权体验店")+COUNTIFS(通讯通路门店!$S:$S,$G1845,通讯通路门店!$J:$J,"华为堡垒店")</f>
        <v>0</v>
      </c>
      <c r="AC1845" s="99">
        <f>COUNTIFS(通讯通路门店!$S:$S,$G1845,通讯通路门店!$J:$J,"小米体验店")</f>
        <v>0</v>
      </c>
      <c r="AD1845" s="99">
        <f>COUNTIFS(通讯通路门店!$S:$S,$G1845,通讯通路门店!$J:$J,"苹果体验店")</f>
        <v>0</v>
      </c>
      <c r="AE1845" s="99">
        <f>COUNTIFS(通讯通路门店!$S:$S,$G1845,通讯通路门店!$J:$J,"其他品牌专卖店")</f>
        <v>0</v>
      </c>
      <c r="AF1845" s="99">
        <f>SUMIFS(通讯通路门店!$BI:$BI,通讯通路门店!$S:$S,$G1845)</f>
        <v>0</v>
      </c>
      <c r="AG1845" s="99">
        <f>SUMIFS(通讯通路门店!$BH:$BH,通讯通路门店!$S:$S,$G1845)</f>
        <v>0</v>
      </c>
      <c r="AH1845" s="99">
        <f t="shared" si="141"/>
        <v>0</v>
      </c>
      <c r="AI1845" s="99">
        <f>SUMIFS(通讯通路门店!$BB:$BB,通讯通路门店!$S:$S,$G1845)</f>
        <v>0</v>
      </c>
      <c r="AJ1845" s="99">
        <f>SUMIFS(通讯通路门店!$BE:$BE,通讯通路门店!$S:$S,$G1845)</f>
        <v>0</v>
      </c>
      <c r="AK1845" s="99">
        <f>SUMIFS(通讯通路门店!$BG:$BG,通讯通路门店!$S:$S,$G1845)</f>
        <v>0</v>
      </c>
      <c r="AL1845" s="99">
        <f>SUMIFS(通讯通路门店!$BC:$BC,通讯通路门店!$S:$S,$G1845)</f>
        <v>0</v>
      </c>
      <c r="AM1845" s="99">
        <f>SUMIFS(通讯通路门店!$BD:$BD,通讯通路门店!$S:$S,$G1845)</f>
        <v>0</v>
      </c>
      <c r="AN1845" s="99">
        <f>SUMIFS(通讯通路门店!$BF:$BF,通讯通路门店!$S:$S,$G1845)</f>
        <v>0</v>
      </c>
      <c r="AO1845" s="99">
        <f t="shared" si="142"/>
        <v>0</v>
      </c>
      <c r="AP1845" s="99">
        <f>SUMIFS(通讯通路门店!$K:$K,通讯通路门店!$S:$S,$G1845)</f>
        <v>0</v>
      </c>
      <c r="AQ1845" s="83"/>
      <c r="AR1845" s="99">
        <f>SUMIFS(通讯通路门店!$T:$T,通讯通路门店!$S:$S,$G1845)</f>
        <v>0</v>
      </c>
      <c r="AS1845" s="99">
        <f>SUMIFS(通讯通路门店!$U:$U,通讯通路门店!$S:$S,$G1845)</f>
        <v>0</v>
      </c>
      <c r="AT1845" s="99">
        <f>SUMIFS(通讯通路门店!$V:$V,通讯通路门店!$S:$S,$G1845)</f>
        <v>0</v>
      </c>
      <c r="AU1845" s="99">
        <f>SUMIFS(通讯通路门店!$W:$W,通讯通路门店!$S:$S,$G1845)</f>
        <v>0</v>
      </c>
      <c r="AV1845" s="99">
        <f>SUMIFS(通讯通路门店!$Z:$Z,通讯通路门店!$S:$S,$G1845)</f>
        <v>0</v>
      </c>
      <c r="AW1845" s="99">
        <f>SUMIFS(通讯通路门店!$AB:$AB,通讯通路门店!$S:$S,$G1845)</f>
        <v>0</v>
      </c>
      <c r="AX1845" s="99">
        <f>SUMIFS(通讯通路门店!$X:$X,通讯通路门店!$S:$S,$G1845)</f>
        <v>0</v>
      </c>
      <c r="AY1845" s="99">
        <f>SUMIFS(通讯通路门店!$Y:$Y,通讯通路门店!$S:$S,$G1845)</f>
        <v>0</v>
      </c>
      <c r="AZ1845" s="99">
        <f>SUMIFS(通讯通路门店!$AA:$AA,通讯通路门店!$S:$S,$G1845)</f>
        <v>0</v>
      </c>
      <c r="BA1845" s="99">
        <f t="shared" si="143"/>
        <v>0</v>
      </c>
      <c r="BB1845" s="99">
        <f t="shared" si="144"/>
        <v>0</v>
      </c>
      <c r="BC1845" s="99">
        <f>SUMIFS(通讯通路门店!$W:$W,通讯通路门店!$S:$S,$G1845,通讯通路门店!$J:$J,"荣耀体验店")+SUMIFS(通讯通路门店!$W:$W,通讯通路门店!$S:$S,$G1845,通讯通路门店!$J:$J,"荣耀授权专卖店")</f>
        <v>0</v>
      </c>
      <c r="BD1845" s="99">
        <f>SUMIFS(通讯通路门店!$Z:$Z,通讯通路门店!$S:$S,$G1845,通讯通路门店!$J:$J,"VIVO体验店")</f>
        <v>0</v>
      </c>
      <c r="BE1845" s="99">
        <f>SUMIFS(通讯通路门店!$AB:$AB,通讯通路门店!$S:$S,$G1845,通讯通路门店!$J:$J,"OPPO体验店")</f>
        <v>0</v>
      </c>
      <c r="BF1845" s="99">
        <f>SUMIFS(通讯通路门店!$X:$X,通讯通路门店!$S:$S,$G1845,通讯通路门店!$J:$J,"华为授权体验店")+SUMIFS(通讯通路门店!$AA:$AA,通讯通路门店!$S:$S,$G1845,通讯通路门店!$J:$J,"华为堡垒店")</f>
        <v>0</v>
      </c>
      <c r="BG1845" s="99">
        <f>SUMIFS(通讯通路门店!$Y:$Y,通讯通路门店!$S:$S,$G1845,通讯通路门店!$J:$J,"小米体验店")</f>
        <v>0</v>
      </c>
      <c r="BH1845" s="99">
        <f>SUMIFS(通讯通路门店!$AA:$AA,通讯通路门店!$S:$S,$G1845,通讯通路门店!$J:$J,"苹果体验店")</f>
        <v>0</v>
      </c>
      <c r="BI1845" s="99">
        <f>SUMIFS(通讯通路门店!$K:$K,通讯通路门店!$S:$S,$G1845,通讯通路门店!$J:$J,"其他品牌专卖店")</f>
        <v>0</v>
      </c>
      <c r="BJ1845" s="99">
        <f>SUMIFS(通讯通路门店!$AC:$AC,通讯通路门店!$S:$S,$G1845)</f>
        <v>0</v>
      </c>
      <c r="BK1845" s="99">
        <f>SUMIFS(通讯通路门店!$AD:$AD,通讯通路门店!$S:$S,$G1845)</f>
        <v>0</v>
      </c>
      <c r="BL1845" s="99">
        <f>SUMIFS(通讯通路门店!$AE:$AE,通讯通路门店!$S:$S,$G1845)</f>
        <v>0</v>
      </c>
      <c r="BM1845" s="99">
        <f>SUMIFS(通讯通路门店!$AF:$AF,通讯通路门店!$S:$S,$G1845)</f>
        <v>0</v>
      </c>
      <c r="BN1845" s="99">
        <f>SUMIFS(通讯通路门店!$AG:$AG,通讯通路门店!$S:$S,$G1845)</f>
        <v>0</v>
      </c>
      <c r="BO1845" s="99">
        <f>SUMIFS(通讯通路门店!$AH:$AH,通讯通路门店!$S:$S,$G1845)</f>
        <v>0</v>
      </c>
      <c r="BP1845" s="99">
        <f>SUMIFS(通讯通路门店!$AI:$AI,通讯通路门店!$S:$S,$G1845)</f>
        <v>0</v>
      </c>
      <c r="BQ1845" s="83"/>
    </row>
    <row r="1846" spans="1:69">
      <c r="A1846" s="99" t="str">
        <f>IFERROR(_xlfn.XLOOKUP($G1846,通讯通路门店!$S$4:$S$993933,通讯通路门店!$A$4:$A$993933,0,0),"")</f>
        <v>海南省</v>
      </c>
      <c r="B1846" s="99" t="str">
        <f>IFERROR(_xlfn.XLOOKUP($G1846,通讯通路门店!$S$4:$S$993933,通讯通路门店!$B$4:$B$993933,0,0),"")</f>
        <v>昌江黎族自治县</v>
      </c>
      <c r="C1846" s="99" t="str">
        <f>IFERROR(_xlfn.XLOOKUP($G1846,通讯通路门店!$S$4:$S$993933,通讯通路门店!$C$4:$C$993933,0,0),"")</f>
        <v>昌江黎族自治县</v>
      </c>
      <c r="D1846" s="99" t="str">
        <f>IFERROR(_xlfn.XLOOKUP($G1846,通讯通路门店!$S$4:$S$993933,通讯通路门店!$D$4:$D$993933,0,0),"")</f>
        <v>叉河镇</v>
      </c>
      <c r="E1846" s="83"/>
      <c r="F1846" s="83"/>
      <c r="G1846" s="101"/>
      <c r="H1846" s="102">
        <f>IFERROR(_xlfn.XLOOKUP($G1846,通讯通路门店!$S$4:$S$993933,通讯通路门店!$R$4:$R$993933,0,0),"")</f>
        <v>0</v>
      </c>
      <c r="I1846" s="83"/>
      <c r="J1846" s="83"/>
      <c r="K1846" s="83"/>
      <c r="L1846" s="83"/>
      <c r="M1846" s="83"/>
      <c r="N1846" s="83"/>
      <c r="O1846" s="83"/>
      <c r="P1846" s="83"/>
      <c r="Q1846" s="83"/>
      <c r="R1846" s="83"/>
      <c r="S1846" s="83"/>
      <c r="T1846" s="83"/>
      <c r="U1846" s="99">
        <f>COUNTIF(通讯通路门店!$S:$S,$G1846)</f>
        <v>0</v>
      </c>
      <c r="V1846" s="99">
        <f>COUNTIFS(通讯通路门店!$S:$S,$G1846,通讯通路门店!$J:$J,"综合卖场")</f>
        <v>0</v>
      </c>
      <c r="W1846" s="99">
        <f>SUMIFS(通讯通路门店!$AJ:$AJ,通讯通路门店!$S:$S,通讯客户沙盘!$G1846)</f>
        <v>0</v>
      </c>
      <c r="X1846" s="99">
        <f t="shared" si="140"/>
        <v>0</v>
      </c>
      <c r="Y1846" s="99">
        <f>COUNTIFS(通讯通路门店!$S:$S,$G1846,通讯通路门店!$J:$J,"荣耀体验店")+COUNTIFS(通讯通路门店!$S:$S,$G1846,通讯通路门店!$J:$J,"荣耀授权专卖店")</f>
        <v>0</v>
      </c>
      <c r="Z1846" s="99">
        <f>COUNTIFS(通讯通路门店!$S:$S,$G1846,通讯通路门店!$J:$J,"VIVO体验店")</f>
        <v>0</v>
      </c>
      <c r="AA1846" s="99">
        <f>COUNTIFS(通讯通路门店!$S:$S,$G1846,通讯通路门店!$J:$J,"OPPO体验店")</f>
        <v>0</v>
      </c>
      <c r="AB1846" s="99">
        <f>COUNTIFS(通讯通路门店!$S:$S,$G1846,通讯通路门店!$J:$J,"华为授权体验店")+COUNTIFS(通讯通路门店!$S:$S,$G1846,通讯通路门店!$J:$J,"华为堡垒店")</f>
        <v>0</v>
      </c>
      <c r="AC1846" s="99">
        <f>COUNTIFS(通讯通路门店!$S:$S,$G1846,通讯通路门店!$J:$J,"小米体验店")</f>
        <v>0</v>
      </c>
      <c r="AD1846" s="99">
        <f>COUNTIFS(通讯通路门店!$S:$S,$G1846,通讯通路门店!$J:$J,"苹果体验店")</f>
        <v>0</v>
      </c>
      <c r="AE1846" s="99">
        <f>COUNTIFS(通讯通路门店!$S:$S,$G1846,通讯通路门店!$J:$J,"其他品牌专卖店")</f>
        <v>0</v>
      </c>
      <c r="AF1846" s="99">
        <f>SUMIFS(通讯通路门店!$BI:$BI,通讯通路门店!$S:$S,$G1846)</f>
        <v>0</v>
      </c>
      <c r="AG1846" s="99">
        <f>SUMIFS(通讯通路门店!$BH:$BH,通讯通路门店!$S:$S,$G1846)</f>
        <v>0</v>
      </c>
      <c r="AH1846" s="99">
        <f t="shared" si="141"/>
        <v>0</v>
      </c>
      <c r="AI1846" s="99">
        <f>SUMIFS(通讯通路门店!$BB:$BB,通讯通路门店!$S:$S,$G1846)</f>
        <v>0</v>
      </c>
      <c r="AJ1846" s="99">
        <f>SUMIFS(通讯通路门店!$BE:$BE,通讯通路门店!$S:$S,$G1846)</f>
        <v>0</v>
      </c>
      <c r="AK1846" s="99">
        <f>SUMIFS(通讯通路门店!$BG:$BG,通讯通路门店!$S:$S,$G1846)</f>
        <v>0</v>
      </c>
      <c r="AL1846" s="99">
        <f>SUMIFS(通讯通路门店!$BC:$BC,通讯通路门店!$S:$S,$G1846)</f>
        <v>0</v>
      </c>
      <c r="AM1846" s="99">
        <f>SUMIFS(通讯通路门店!$BD:$BD,通讯通路门店!$S:$S,$G1846)</f>
        <v>0</v>
      </c>
      <c r="AN1846" s="99">
        <f>SUMIFS(通讯通路门店!$BF:$BF,通讯通路门店!$S:$S,$G1846)</f>
        <v>0</v>
      </c>
      <c r="AO1846" s="99">
        <f t="shared" si="142"/>
        <v>0</v>
      </c>
      <c r="AP1846" s="99">
        <f>SUMIFS(通讯通路门店!$K:$K,通讯通路门店!$S:$S,$G1846)</f>
        <v>0</v>
      </c>
      <c r="AQ1846" s="83"/>
      <c r="AR1846" s="99">
        <f>SUMIFS(通讯通路门店!$T:$T,通讯通路门店!$S:$S,$G1846)</f>
        <v>0</v>
      </c>
      <c r="AS1846" s="99">
        <f>SUMIFS(通讯通路门店!$U:$U,通讯通路门店!$S:$S,$G1846)</f>
        <v>0</v>
      </c>
      <c r="AT1846" s="99">
        <f>SUMIFS(通讯通路门店!$V:$V,通讯通路门店!$S:$S,$G1846)</f>
        <v>0</v>
      </c>
      <c r="AU1846" s="99">
        <f>SUMIFS(通讯通路门店!$W:$W,通讯通路门店!$S:$S,$G1846)</f>
        <v>0</v>
      </c>
      <c r="AV1846" s="99">
        <f>SUMIFS(通讯通路门店!$Z:$Z,通讯通路门店!$S:$S,$G1846)</f>
        <v>0</v>
      </c>
      <c r="AW1846" s="99">
        <f>SUMIFS(通讯通路门店!$AB:$AB,通讯通路门店!$S:$S,$G1846)</f>
        <v>0</v>
      </c>
      <c r="AX1846" s="99">
        <f>SUMIFS(通讯通路门店!$X:$X,通讯通路门店!$S:$S,$G1846)</f>
        <v>0</v>
      </c>
      <c r="AY1846" s="99">
        <f>SUMIFS(通讯通路门店!$Y:$Y,通讯通路门店!$S:$S,$G1846)</f>
        <v>0</v>
      </c>
      <c r="AZ1846" s="99">
        <f>SUMIFS(通讯通路门店!$AA:$AA,通讯通路门店!$S:$S,$G1846)</f>
        <v>0</v>
      </c>
      <c r="BA1846" s="99">
        <f t="shared" si="143"/>
        <v>0</v>
      </c>
      <c r="BB1846" s="99">
        <f t="shared" si="144"/>
        <v>0</v>
      </c>
      <c r="BC1846" s="99">
        <f>SUMIFS(通讯通路门店!$W:$W,通讯通路门店!$S:$S,$G1846,通讯通路门店!$J:$J,"荣耀体验店")+SUMIFS(通讯通路门店!$W:$W,通讯通路门店!$S:$S,$G1846,通讯通路门店!$J:$J,"荣耀授权专卖店")</f>
        <v>0</v>
      </c>
      <c r="BD1846" s="99">
        <f>SUMIFS(通讯通路门店!$Z:$Z,通讯通路门店!$S:$S,$G1846,通讯通路门店!$J:$J,"VIVO体验店")</f>
        <v>0</v>
      </c>
      <c r="BE1846" s="99">
        <f>SUMIFS(通讯通路门店!$AB:$AB,通讯通路门店!$S:$S,$G1846,通讯通路门店!$J:$J,"OPPO体验店")</f>
        <v>0</v>
      </c>
      <c r="BF1846" s="99">
        <f>SUMIFS(通讯通路门店!$X:$X,通讯通路门店!$S:$S,$G1846,通讯通路门店!$J:$J,"华为授权体验店")+SUMIFS(通讯通路门店!$AA:$AA,通讯通路门店!$S:$S,$G1846,通讯通路门店!$J:$J,"华为堡垒店")</f>
        <v>0</v>
      </c>
      <c r="BG1846" s="99">
        <f>SUMIFS(通讯通路门店!$Y:$Y,通讯通路门店!$S:$S,$G1846,通讯通路门店!$J:$J,"小米体验店")</f>
        <v>0</v>
      </c>
      <c r="BH1846" s="99">
        <f>SUMIFS(通讯通路门店!$AA:$AA,通讯通路门店!$S:$S,$G1846,通讯通路门店!$J:$J,"苹果体验店")</f>
        <v>0</v>
      </c>
      <c r="BI1846" s="99">
        <f>SUMIFS(通讯通路门店!$K:$K,通讯通路门店!$S:$S,$G1846,通讯通路门店!$J:$J,"其他品牌专卖店")</f>
        <v>0</v>
      </c>
      <c r="BJ1846" s="99">
        <f>SUMIFS(通讯通路门店!$AC:$AC,通讯通路门店!$S:$S,$G1846)</f>
        <v>0</v>
      </c>
      <c r="BK1846" s="99">
        <f>SUMIFS(通讯通路门店!$AD:$AD,通讯通路门店!$S:$S,$G1846)</f>
        <v>0</v>
      </c>
      <c r="BL1846" s="99">
        <f>SUMIFS(通讯通路门店!$AE:$AE,通讯通路门店!$S:$S,$G1846)</f>
        <v>0</v>
      </c>
      <c r="BM1846" s="99">
        <f>SUMIFS(通讯通路门店!$AF:$AF,通讯通路门店!$S:$S,$G1846)</f>
        <v>0</v>
      </c>
      <c r="BN1846" s="99">
        <f>SUMIFS(通讯通路门店!$AG:$AG,通讯通路门店!$S:$S,$G1846)</f>
        <v>0</v>
      </c>
      <c r="BO1846" s="99">
        <f>SUMIFS(通讯通路门店!$AH:$AH,通讯通路门店!$S:$S,$G1846)</f>
        <v>0</v>
      </c>
      <c r="BP1846" s="99">
        <f>SUMIFS(通讯通路门店!$AI:$AI,通讯通路门店!$S:$S,$G1846)</f>
        <v>0</v>
      </c>
      <c r="BQ1846" s="83"/>
    </row>
    <row r="1847" spans="1:69">
      <c r="A1847" s="99" t="str">
        <f>IFERROR(_xlfn.XLOOKUP($G1847,通讯通路门店!$S$4:$S$993933,通讯通路门店!$A$4:$A$993933,0,0),"")</f>
        <v>海南省</v>
      </c>
      <c r="B1847" s="99" t="str">
        <f>IFERROR(_xlfn.XLOOKUP($G1847,通讯通路门店!$S$4:$S$993933,通讯通路门店!$B$4:$B$993933,0,0),"")</f>
        <v>昌江黎族自治县</v>
      </c>
      <c r="C1847" s="99" t="str">
        <f>IFERROR(_xlfn.XLOOKUP($G1847,通讯通路门店!$S$4:$S$993933,通讯通路门店!$C$4:$C$993933,0,0),"")</f>
        <v>昌江黎族自治县</v>
      </c>
      <c r="D1847" s="99" t="str">
        <f>IFERROR(_xlfn.XLOOKUP($G1847,通讯通路门店!$S$4:$S$993933,通讯通路门店!$D$4:$D$993933,0,0),"")</f>
        <v>叉河镇</v>
      </c>
      <c r="E1847" s="83"/>
      <c r="F1847" s="83"/>
      <c r="G1847" s="101"/>
      <c r="H1847" s="102">
        <f>IFERROR(_xlfn.XLOOKUP($G1847,通讯通路门店!$S$4:$S$993933,通讯通路门店!$R$4:$R$993933,0,0),"")</f>
        <v>0</v>
      </c>
      <c r="I1847" s="83"/>
      <c r="J1847" s="83"/>
      <c r="K1847" s="83"/>
      <c r="L1847" s="83"/>
      <c r="M1847" s="83"/>
      <c r="N1847" s="83"/>
      <c r="O1847" s="83"/>
      <c r="P1847" s="83"/>
      <c r="Q1847" s="83"/>
      <c r="R1847" s="83"/>
      <c r="S1847" s="83"/>
      <c r="T1847" s="83"/>
      <c r="U1847" s="99">
        <f>COUNTIF(通讯通路门店!$S:$S,$G1847)</f>
        <v>0</v>
      </c>
      <c r="V1847" s="99">
        <f>COUNTIFS(通讯通路门店!$S:$S,$G1847,通讯通路门店!$J:$J,"综合卖场")</f>
        <v>0</v>
      </c>
      <c r="W1847" s="99">
        <f>SUMIFS(通讯通路门店!$AJ:$AJ,通讯通路门店!$S:$S,通讯客户沙盘!$G1847)</f>
        <v>0</v>
      </c>
      <c r="X1847" s="99">
        <f t="shared" si="140"/>
        <v>0</v>
      </c>
      <c r="Y1847" s="99">
        <f>COUNTIFS(通讯通路门店!$S:$S,$G1847,通讯通路门店!$J:$J,"荣耀体验店")+COUNTIFS(通讯通路门店!$S:$S,$G1847,通讯通路门店!$J:$J,"荣耀授权专卖店")</f>
        <v>0</v>
      </c>
      <c r="Z1847" s="99">
        <f>COUNTIFS(通讯通路门店!$S:$S,$G1847,通讯通路门店!$J:$J,"VIVO体验店")</f>
        <v>0</v>
      </c>
      <c r="AA1847" s="99">
        <f>COUNTIFS(通讯通路门店!$S:$S,$G1847,通讯通路门店!$J:$J,"OPPO体验店")</f>
        <v>0</v>
      </c>
      <c r="AB1847" s="99">
        <f>COUNTIFS(通讯通路门店!$S:$S,$G1847,通讯通路门店!$J:$J,"华为授权体验店")+COUNTIFS(通讯通路门店!$S:$S,$G1847,通讯通路门店!$J:$J,"华为堡垒店")</f>
        <v>0</v>
      </c>
      <c r="AC1847" s="99">
        <f>COUNTIFS(通讯通路门店!$S:$S,$G1847,通讯通路门店!$J:$J,"小米体验店")</f>
        <v>0</v>
      </c>
      <c r="AD1847" s="99">
        <f>COUNTIFS(通讯通路门店!$S:$S,$G1847,通讯通路门店!$J:$J,"苹果体验店")</f>
        <v>0</v>
      </c>
      <c r="AE1847" s="99">
        <f>COUNTIFS(通讯通路门店!$S:$S,$G1847,通讯通路门店!$J:$J,"其他品牌专卖店")</f>
        <v>0</v>
      </c>
      <c r="AF1847" s="99">
        <f>SUMIFS(通讯通路门店!$BI:$BI,通讯通路门店!$S:$S,$G1847)</f>
        <v>0</v>
      </c>
      <c r="AG1847" s="99">
        <f>SUMIFS(通讯通路门店!$BH:$BH,通讯通路门店!$S:$S,$G1847)</f>
        <v>0</v>
      </c>
      <c r="AH1847" s="99">
        <f t="shared" si="141"/>
        <v>0</v>
      </c>
      <c r="AI1847" s="99">
        <f>SUMIFS(通讯通路门店!$BB:$BB,通讯通路门店!$S:$S,$G1847)</f>
        <v>0</v>
      </c>
      <c r="AJ1847" s="99">
        <f>SUMIFS(通讯通路门店!$BE:$BE,通讯通路门店!$S:$S,$G1847)</f>
        <v>0</v>
      </c>
      <c r="AK1847" s="99">
        <f>SUMIFS(通讯通路门店!$BG:$BG,通讯通路门店!$S:$S,$G1847)</f>
        <v>0</v>
      </c>
      <c r="AL1847" s="99">
        <f>SUMIFS(通讯通路门店!$BC:$BC,通讯通路门店!$S:$S,$G1847)</f>
        <v>0</v>
      </c>
      <c r="AM1847" s="99">
        <f>SUMIFS(通讯通路门店!$BD:$BD,通讯通路门店!$S:$S,$G1847)</f>
        <v>0</v>
      </c>
      <c r="AN1847" s="99">
        <f>SUMIFS(通讯通路门店!$BF:$BF,通讯通路门店!$S:$S,$G1847)</f>
        <v>0</v>
      </c>
      <c r="AO1847" s="99">
        <f t="shared" si="142"/>
        <v>0</v>
      </c>
      <c r="AP1847" s="99">
        <f>SUMIFS(通讯通路门店!$K:$K,通讯通路门店!$S:$S,$G1847)</f>
        <v>0</v>
      </c>
      <c r="AQ1847" s="83"/>
      <c r="AR1847" s="99">
        <f>SUMIFS(通讯通路门店!$T:$T,通讯通路门店!$S:$S,$G1847)</f>
        <v>0</v>
      </c>
      <c r="AS1847" s="99">
        <f>SUMIFS(通讯通路门店!$U:$U,通讯通路门店!$S:$S,$G1847)</f>
        <v>0</v>
      </c>
      <c r="AT1847" s="99">
        <f>SUMIFS(通讯通路门店!$V:$V,通讯通路门店!$S:$S,$G1847)</f>
        <v>0</v>
      </c>
      <c r="AU1847" s="99">
        <f>SUMIFS(通讯通路门店!$W:$W,通讯通路门店!$S:$S,$G1847)</f>
        <v>0</v>
      </c>
      <c r="AV1847" s="99">
        <f>SUMIFS(通讯通路门店!$Z:$Z,通讯通路门店!$S:$S,$G1847)</f>
        <v>0</v>
      </c>
      <c r="AW1847" s="99">
        <f>SUMIFS(通讯通路门店!$AB:$AB,通讯通路门店!$S:$S,$G1847)</f>
        <v>0</v>
      </c>
      <c r="AX1847" s="99">
        <f>SUMIFS(通讯通路门店!$X:$X,通讯通路门店!$S:$S,$G1847)</f>
        <v>0</v>
      </c>
      <c r="AY1847" s="99">
        <f>SUMIFS(通讯通路门店!$Y:$Y,通讯通路门店!$S:$S,$G1847)</f>
        <v>0</v>
      </c>
      <c r="AZ1847" s="99">
        <f>SUMIFS(通讯通路门店!$AA:$AA,通讯通路门店!$S:$S,$G1847)</f>
        <v>0</v>
      </c>
      <c r="BA1847" s="99">
        <f t="shared" si="143"/>
        <v>0</v>
      </c>
      <c r="BB1847" s="99">
        <f t="shared" si="144"/>
        <v>0</v>
      </c>
      <c r="BC1847" s="99">
        <f>SUMIFS(通讯通路门店!$W:$W,通讯通路门店!$S:$S,$G1847,通讯通路门店!$J:$J,"荣耀体验店")+SUMIFS(通讯通路门店!$W:$W,通讯通路门店!$S:$S,$G1847,通讯通路门店!$J:$J,"荣耀授权专卖店")</f>
        <v>0</v>
      </c>
      <c r="BD1847" s="99">
        <f>SUMIFS(通讯通路门店!$Z:$Z,通讯通路门店!$S:$S,$G1847,通讯通路门店!$J:$J,"VIVO体验店")</f>
        <v>0</v>
      </c>
      <c r="BE1847" s="99">
        <f>SUMIFS(通讯通路门店!$AB:$AB,通讯通路门店!$S:$S,$G1847,通讯通路门店!$J:$J,"OPPO体验店")</f>
        <v>0</v>
      </c>
      <c r="BF1847" s="99">
        <f>SUMIFS(通讯通路门店!$X:$X,通讯通路门店!$S:$S,$G1847,通讯通路门店!$J:$J,"华为授权体验店")+SUMIFS(通讯通路门店!$AA:$AA,通讯通路门店!$S:$S,$G1847,通讯通路门店!$J:$J,"华为堡垒店")</f>
        <v>0</v>
      </c>
      <c r="BG1847" s="99">
        <f>SUMIFS(通讯通路门店!$Y:$Y,通讯通路门店!$S:$S,$G1847,通讯通路门店!$J:$J,"小米体验店")</f>
        <v>0</v>
      </c>
      <c r="BH1847" s="99">
        <f>SUMIFS(通讯通路门店!$AA:$AA,通讯通路门店!$S:$S,$G1847,通讯通路门店!$J:$J,"苹果体验店")</f>
        <v>0</v>
      </c>
      <c r="BI1847" s="99">
        <f>SUMIFS(通讯通路门店!$K:$K,通讯通路门店!$S:$S,$G1847,通讯通路门店!$J:$J,"其他品牌专卖店")</f>
        <v>0</v>
      </c>
      <c r="BJ1847" s="99">
        <f>SUMIFS(通讯通路门店!$AC:$AC,通讯通路门店!$S:$S,$G1847)</f>
        <v>0</v>
      </c>
      <c r="BK1847" s="99">
        <f>SUMIFS(通讯通路门店!$AD:$AD,通讯通路门店!$S:$S,$G1847)</f>
        <v>0</v>
      </c>
      <c r="BL1847" s="99">
        <f>SUMIFS(通讯通路门店!$AE:$AE,通讯通路门店!$S:$S,$G1847)</f>
        <v>0</v>
      </c>
      <c r="BM1847" s="99">
        <f>SUMIFS(通讯通路门店!$AF:$AF,通讯通路门店!$S:$S,$G1847)</f>
        <v>0</v>
      </c>
      <c r="BN1847" s="99">
        <f>SUMIFS(通讯通路门店!$AG:$AG,通讯通路门店!$S:$S,$G1847)</f>
        <v>0</v>
      </c>
      <c r="BO1847" s="99">
        <f>SUMIFS(通讯通路门店!$AH:$AH,通讯通路门店!$S:$S,$G1847)</f>
        <v>0</v>
      </c>
      <c r="BP1847" s="99">
        <f>SUMIFS(通讯通路门店!$AI:$AI,通讯通路门店!$S:$S,$G1847)</f>
        <v>0</v>
      </c>
      <c r="BQ1847" s="83"/>
    </row>
    <row r="1848" spans="1:69">
      <c r="A1848" s="99" t="str">
        <f>IFERROR(_xlfn.XLOOKUP($G1848,通讯通路门店!$S$4:$S$993933,通讯通路门店!$A$4:$A$993933,0,0),"")</f>
        <v>海南省</v>
      </c>
      <c r="B1848" s="99" t="str">
        <f>IFERROR(_xlfn.XLOOKUP($G1848,通讯通路门店!$S$4:$S$993933,通讯通路门店!$B$4:$B$993933,0,0),"")</f>
        <v>昌江黎族自治县</v>
      </c>
      <c r="C1848" s="99" t="str">
        <f>IFERROR(_xlfn.XLOOKUP($G1848,通讯通路门店!$S$4:$S$993933,通讯通路门店!$C$4:$C$993933,0,0),"")</f>
        <v>昌江黎族自治县</v>
      </c>
      <c r="D1848" s="99" t="str">
        <f>IFERROR(_xlfn.XLOOKUP($G1848,通讯通路门店!$S$4:$S$993933,通讯通路门店!$D$4:$D$993933,0,0),"")</f>
        <v>叉河镇</v>
      </c>
      <c r="E1848" s="83"/>
      <c r="F1848" s="83"/>
      <c r="G1848" s="101"/>
      <c r="H1848" s="102">
        <f>IFERROR(_xlfn.XLOOKUP($G1848,通讯通路门店!$S$4:$S$993933,通讯通路门店!$R$4:$R$993933,0,0),"")</f>
        <v>0</v>
      </c>
      <c r="I1848" s="83"/>
      <c r="J1848" s="83"/>
      <c r="K1848" s="83"/>
      <c r="L1848" s="83"/>
      <c r="M1848" s="83"/>
      <c r="N1848" s="83"/>
      <c r="O1848" s="83"/>
      <c r="P1848" s="83"/>
      <c r="Q1848" s="83"/>
      <c r="R1848" s="83"/>
      <c r="S1848" s="83"/>
      <c r="T1848" s="83"/>
      <c r="U1848" s="99">
        <f>COUNTIF(通讯通路门店!$S:$S,$G1848)</f>
        <v>0</v>
      </c>
      <c r="V1848" s="99">
        <f>COUNTIFS(通讯通路门店!$S:$S,$G1848,通讯通路门店!$J:$J,"综合卖场")</f>
        <v>0</v>
      </c>
      <c r="W1848" s="99">
        <f>SUMIFS(通讯通路门店!$AJ:$AJ,通讯通路门店!$S:$S,通讯客户沙盘!$G1848)</f>
        <v>0</v>
      </c>
      <c r="X1848" s="99">
        <f t="shared" si="140"/>
        <v>0</v>
      </c>
      <c r="Y1848" s="99">
        <f>COUNTIFS(通讯通路门店!$S:$S,$G1848,通讯通路门店!$J:$J,"荣耀体验店")+COUNTIFS(通讯通路门店!$S:$S,$G1848,通讯通路门店!$J:$J,"荣耀授权专卖店")</f>
        <v>0</v>
      </c>
      <c r="Z1848" s="99">
        <f>COUNTIFS(通讯通路门店!$S:$S,$G1848,通讯通路门店!$J:$J,"VIVO体验店")</f>
        <v>0</v>
      </c>
      <c r="AA1848" s="99">
        <f>COUNTIFS(通讯通路门店!$S:$S,$G1848,通讯通路门店!$J:$J,"OPPO体验店")</f>
        <v>0</v>
      </c>
      <c r="AB1848" s="99">
        <f>COUNTIFS(通讯通路门店!$S:$S,$G1848,通讯通路门店!$J:$J,"华为授权体验店")+COUNTIFS(通讯通路门店!$S:$S,$G1848,通讯通路门店!$J:$J,"华为堡垒店")</f>
        <v>0</v>
      </c>
      <c r="AC1848" s="99">
        <f>COUNTIFS(通讯通路门店!$S:$S,$G1848,通讯通路门店!$J:$J,"小米体验店")</f>
        <v>0</v>
      </c>
      <c r="AD1848" s="99">
        <f>COUNTIFS(通讯通路门店!$S:$S,$G1848,通讯通路门店!$J:$J,"苹果体验店")</f>
        <v>0</v>
      </c>
      <c r="AE1848" s="99">
        <f>COUNTIFS(通讯通路门店!$S:$S,$G1848,通讯通路门店!$J:$J,"其他品牌专卖店")</f>
        <v>0</v>
      </c>
      <c r="AF1848" s="99">
        <f>SUMIFS(通讯通路门店!$BI:$BI,通讯通路门店!$S:$S,$G1848)</f>
        <v>0</v>
      </c>
      <c r="AG1848" s="99">
        <f>SUMIFS(通讯通路门店!$BH:$BH,通讯通路门店!$S:$S,$G1848)</f>
        <v>0</v>
      </c>
      <c r="AH1848" s="99">
        <f t="shared" si="141"/>
        <v>0</v>
      </c>
      <c r="AI1848" s="99">
        <f>SUMIFS(通讯通路门店!$BB:$BB,通讯通路门店!$S:$S,$G1848)</f>
        <v>0</v>
      </c>
      <c r="AJ1848" s="99">
        <f>SUMIFS(通讯通路门店!$BE:$BE,通讯通路门店!$S:$S,$G1848)</f>
        <v>0</v>
      </c>
      <c r="AK1848" s="99">
        <f>SUMIFS(通讯通路门店!$BG:$BG,通讯通路门店!$S:$S,$G1848)</f>
        <v>0</v>
      </c>
      <c r="AL1848" s="99">
        <f>SUMIFS(通讯通路门店!$BC:$BC,通讯通路门店!$S:$S,$G1848)</f>
        <v>0</v>
      </c>
      <c r="AM1848" s="99">
        <f>SUMIFS(通讯通路门店!$BD:$BD,通讯通路门店!$S:$S,$G1848)</f>
        <v>0</v>
      </c>
      <c r="AN1848" s="99">
        <f>SUMIFS(通讯通路门店!$BF:$BF,通讯通路门店!$S:$S,$G1848)</f>
        <v>0</v>
      </c>
      <c r="AO1848" s="99">
        <f t="shared" si="142"/>
        <v>0</v>
      </c>
      <c r="AP1848" s="99">
        <f>SUMIFS(通讯通路门店!$K:$K,通讯通路门店!$S:$S,$G1848)</f>
        <v>0</v>
      </c>
      <c r="AQ1848" s="83"/>
      <c r="AR1848" s="99">
        <f>SUMIFS(通讯通路门店!$T:$T,通讯通路门店!$S:$S,$G1848)</f>
        <v>0</v>
      </c>
      <c r="AS1848" s="99">
        <f>SUMIFS(通讯通路门店!$U:$U,通讯通路门店!$S:$S,$G1848)</f>
        <v>0</v>
      </c>
      <c r="AT1848" s="99">
        <f>SUMIFS(通讯通路门店!$V:$V,通讯通路门店!$S:$S,$G1848)</f>
        <v>0</v>
      </c>
      <c r="AU1848" s="99">
        <f>SUMIFS(通讯通路门店!$W:$W,通讯通路门店!$S:$S,$G1848)</f>
        <v>0</v>
      </c>
      <c r="AV1848" s="99">
        <f>SUMIFS(通讯通路门店!$Z:$Z,通讯通路门店!$S:$S,$G1848)</f>
        <v>0</v>
      </c>
      <c r="AW1848" s="99">
        <f>SUMIFS(通讯通路门店!$AB:$AB,通讯通路门店!$S:$S,$G1848)</f>
        <v>0</v>
      </c>
      <c r="AX1848" s="99">
        <f>SUMIFS(通讯通路门店!$X:$X,通讯通路门店!$S:$S,$G1848)</f>
        <v>0</v>
      </c>
      <c r="AY1848" s="99">
        <f>SUMIFS(通讯通路门店!$Y:$Y,通讯通路门店!$S:$S,$G1848)</f>
        <v>0</v>
      </c>
      <c r="AZ1848" s="99">
        <f>SUMIFS(通讯通路门店!$AA:$AA,通讯通路门店!$S:$S,$G1848)</f>
        <v>0</v>
      </c>
      <c r="BA1848" s="99">
        <f t="shared" si="143"/>
        <v>0</v>
      </c>
      <c r="BB1848" s="99">
        <f t="shared" si="144"/>
        <v>0</v>
      </c>
      <c r="BC1848" s="99">
        <f>SUMIFS(通讯通路门店!$W:$W,通讯通路门店!$S:$S,$G1848,通讯通路门店!$J:$J,"荣耀体验店")+SUMIFS(通讯通路门店!$W:$W,通讯通路门店!$S:$S,$G1848,通讯通路门店!$J:$J,"荣耀授权专卖店")</f>
        <v>0</v>
      </c>
      <c r="BD1848" s="99">
        <f>SUMIFS(通讯通路门店!$Z:$Z,通讯通路门店!$S:$S,$G1848,通讯通路门店!$J:$J,"VIVO体验店")</f>
        <v>0</v>
      </c>
      <c r="BE1848" s="99">
        <f>SUMIFS(通讯通路门店!$AB:$AB,通讯通路门店!$S:$S,$G1848,通讯通路门店!$J:$J,"OPPO体验店")</f>
        <v>0</v>
      </c>
      <c r="BF1848" s="99">
        <f>SUMIFS(通讯通路门店!$X:$X,通讯通路门店!$S:$S,$G1848,通讯通路门店!$J:$J,"华为授权体验店")+SUMIFS(通讯通路门店!$AA:$AA,通讯通路门店!$S:$S,$G1848,通讯通路门店!$J:$J,"华为堡垒店")</f>
        <v>0</v>
      </c>
      <c r="BG1848" s="99">
        <f>SUMIFS(通讯通路门店!$Y:$Y,通讯通路门店!$S:$S,$G1848,通讯通路门店!$J:$J,"小米体验店")</f>
        <v>0</v>
      </c>
      <c r="BH1848" s="99">
        <f>SUMIFS(通讯通路门店!$AA:$AA,通讯通路门店!$S:$S,$G1848,通讯通路门店!$J:$J,"苹果体验店")</f>
        <v>0</v>
      </c>
      <c r="BI1848" s="99">
        <f>SUMIFS(通讯通路门店!$K:$K,通讯通路门店!$S:$S,$G1848,通讯通路门店!$J:$J,"其他品牌专卖店")</f>
        <v>0</v>
      </c>
      <c r="BJ1848" s="99">
        <f>SUMIFS(通讯通路门店!$AC:$AC,通讯通路门店!$S:$S,$G1848)</f>
        <v>0</v>
      </c>
      <c r="BK1848" s="99">
        <f>SUMIFS(通讯通路门店!$AD:$AD,通讯通路门店!$S:$S,$G1848)</f>
        <v>0</v>
      </c>
      <c r="BL1848" s="99">
        <f>SUMIFS(通讯通路门店!$AE:$AE,通讯通路门店!$S:$S,$G1848)</f>
        <v>0</v>
      </c>
      <c r="BM1848" s="99">
        <f>SUMIFS(通讯通路门店!$AF:$AF,通讯通路门店!$S:$S,$G1848)</f>
        <v>0</v>
      </c>
      <c r="BN1848" s="99">
        <f>SUMIFS(通讯通路门店!$AG:$AG,通讯通路门店!$S:$S,$G1848)</f>
        <v>0</v>
      </c>
      <c r="BO1848" s="99">
        <f>SUMIFS(通讯通路门店!$AH:$AH,通讯通路门店!$S:$S,$G1848)</f>
        <v>0</v>
      </c>
      <c r="BP1848" s="99">
        <f>SUMIFS(通讯通路门店!$AI:$AI,通讯通路门店!$S:$S,$G1848)</f>
        <v>0</v>
      </c>
      <c r="BQ1848" s="83"/>
    </row>
    <row r="1849" spans="1:69">
      <c r="A1849" s="99" t="str">
        <f>IFERROR(_xlfn.XLOOKUP($G1849,通讯通路门店!$S$4:$S$993933,通讯通路门店!$A$4:$A$993933,0,0),"")</f>
        <v>海南省</v>
      </c>
      <c r="B1849" s="99" t="str">
        <f>IFERROR(_xlfn.XLOOKUP($G1849,通讯通路门店!$S$4:$S$993933,通讯通路门店!$B$4:$B$993933,0,0),"")</f>
        <v>昌江黎族自治县</v>
      </c>
      <c r="C1849" s="99" t="str">
        <f>IFERROR(_xlfn.XLOOKUP($G1849,通讯通路门店!$S$4:$S$993933,通讯通路门店!$C$4:$C$993933,0,0),"")</f>
        <v>昌江黎族自治县</v>
      </c>
      <c r="D1849" s="99" t="str">
        <f>IFERROR(_xlfn.XLOOKUP($G1849,通讯通路门店!$S$4:$S$993933,通讯通路门店!$D$4:$D$993933,0,0),"")</f>
        <v>叉河镇</v>
      </c>
      <c r="E1849" s="83"/>
      <c r="F1849" s="83"/>
      <c r="G1849" s="101"/>
      <c r="H1849" s="102">
        <f>IFERROR(_xlfn.XLOOKUP($G1849,通讯通路门店!$S$4:$S$993933,通讯通路门店!$R$4:$R$993933,0,0),"")</f>
        <v>0</v>
      </c>
      <c r="I1849" s="83"/>
      <c r="J1849" s="83"/>
      <c r="K1849" s="83"/>
      <c r="L1849" s="83"/>
      <c r="M1849" s="83"/>
      <c r="N1849" s="83"/>
      <c r="O1849" s="83"/>
      <c r="P1849" s="83"/>
      <c r="Q1849" s="83"/>
      <c r="R1849" s="83"/>
      <c r="S1849" s="83"/>
      <c r="T1849" s="83"/>
      <c r="U1849" s="99">
        <f>COUNTIF(通讯通路门店!$S:$S,$G1849)</f>
        <v>0</v>
      </c>
      <c r="V1849" s="99">
        <f>COUNTIFS(通讯通路门店!$S:$S,$G1849,通讯通路门店!$J:$J,"综合卖场")</f>
        <v>0</v>
      </c>
      <c r="W1849" s="99">
        <f>SUMIFS(通讯通路门店!$AJ:$AJ,通讯通路门店!$S:$S,通讯客户沙盘!$G1849)</f>
        <v>0</v>
      </c>
      <c r="X1849" s="99">
        <f t="shared" si="140"/>
        <v>0</v>
      </c>
      <c r="Y1849" s="99">
        <f>COUNTIFS(通讯通路门店!$S:$S,$G1849,通讯通路门店!$J:$J,"荣耀体验店")+COUNTIFS(通讯通路门店!$S:$S,$G1849,通讯通路门店!$J:$J,"荣耀授权专卖店")</f>
        <v>0</v>
      </c>
      <c r="Z1849" s="99">
        <f>COUNTIFS(通讯通路门店!$S:$S,$G1849,通讯通路门店!$J:$J,"VIVO体验店")</f>
        <v>0</v>
      </c>
      <c r="AA1849" s="99">
        <f>COUNTIFS(通讯通路门店!$S:$S,$G1849,通讯通路门店!$J:$J,"OPPO体验店")</f>
        <v>0</v>
      </c>
      <c r="AB1849" s="99">
        <f>COUNTIFS(通讯通路门店!$S:$S,$G1849,通讯通路门店!$J:$J,"华为授权体验店")+COUNTIFS(通讯通路门店!$S:$S,$G1849,通讯通路门店!$J:$J,"华为堡垒店")</f>
        <v>0</v>
      </c>
      <c r="AC1849" s="99">
        <f>COUNTIFS(通讯通路门店!$S:$S,$G1849,通讯通路门店!$J:$J,"小米体验店")</f>
        <v>0</v>
      </c>
      <c r="AD1849" s="99">
        <f>COUNTIFS(通讯通路门店!$S:$S,$G1849,通讯通路门店!$J:$J,"苹果体验店")</f>
        <v>0</v>
      </c>
      <c r="AE1849" s="99">
        <f>COUNTIFS(通讯通路门店!$S:$S,$G1849,通讯通路门店!$J:$J,"其他品牌专卖店")</f>
        <v>0</v>
      </c>
      <c r="AF1849" s="99">
        <f>SUMIFS(通讯通路门店!$BI:$BI,通讯通路门店!$S:$S,$G1849)</f>
        <v>0</v>
      </c>
      <c r="AG1849" s="99">
        <f>SUMIFS(通讯通路门店!$BH:$BH,通讯通路门店!$S:$S,$G1849)</f>
        <v>0</v>
      </c>
      <c r="AH1849" s="99">
        <f t="shared" si="141"/>
        <v>0</v>
      </c>
      <c r="AI1849" s="99">
        <f>SUMIFS(通讯通路门店!$BB:$BB,通讯通路门店!$S:$S,$G1849)</f>
        <v>0</v>
      </c>
      <c r="AJ1849" s="99">
        <f>SUMIFS(通讯通路门店!$BE:$BE,通讯通路门店!$S:$S,$G1849)</f>
        <v>0</v>
      </c>
      <c r="AK1849" s="99">
        <f>SUMIFS(通讯通路门店!$BG:$BG,通讯通路门店!$S:$S,$G1849)</f>
        <v>0</v>
      </c>
      <c r="AL1849" s="99">
        <f>SUMIFS(通讯通路门店!$BC:$BC,通讯通路门店!$S:$S,$G1849)</f>
        <v>0</v>
      </c>
      <c r="AM1849" s="99">
        <f>SUMIFS(通讯通路门店!$BD:$BD,通讯通路门店!$S:$S,$G1849)</f>
        <v>0</v>
      </c>
      <c r="AN1849" s="99">
        <f>SUMIFS(通讯通路门店!$BF:$BF,通讯通路门店!$S:$S,$G1849)</f>
        <v>0</v>
      </c>
      <c r="AO1849" s="99">
        <f t="shared" si="142"/>
        <v>0</v>
      </c>
      <c r="AP1849" s="99">
        <f>SUMIFS(通讯通路门店!$K:$K,通讯通路门店!$S:$S,$G1849)</f>
        <v>0</v>
      </c>
      <c r="AQ1849" s="83"/>
      <c r="AR1849" s="99">
        <f>SUMIFS(通讯通路门店!$T:$T,通讯通路门店!$S:$S,$G1849)</f>
        <v>0</v>
      </c>
      <c r="AS1849" s="99">
        <f>SUMIFS(通讯通路门店!$U:$U,通讯通路门店!$S:$S,$G1849)</f>
        <v>0</v>
      </c>
      <c r="AT1849" s="99">
        <f>SUMIFS(通讯通路门店!$V:$V,通讯通路门店!$S:$S,$G1849)</f>
        <v>0</v>
      </c>
      <c r="AU1849" s="99">
        <f>SUMIFS(通讯通路门店!$W:$W,通讯通路门店!$S:$S,$G1849)</f>
        <v>0</v>
      </c>
      <c r="AV1849" s="99">
        <f>SUMIFS(通讯通路门店!$Z:$Z,通讯通路门店!$S:$S,$G1849)</f>
        <v>0</v>
      </c>
      <c r="AW1849" s="99">
        <f>SUMIFS(通讯通路门店!$AB:$AB,通讯通路门店!$S:$S,$G1849)</f>
        <v>0</v>
      </c>
      <c r="AX1849" s="99">
        <f>SUMIFS(通讯通路门店!$X:$X,通讯通路门店!$S:$S,$G1849)</f>
        <v>0</v>
      </c>
      <c r="AY1849" s="99">
        <f>SUMIFS(通讯通路门店!$Y:$Y,通讯通路门店!$S:$S,$G1849)</f>
        <v>0</v>
      </c>
      <c r="AZ1849" s="99">
        <f>SUMIFS(通讯通路门店!$AA:$AA,通讯通路门店!$S:$S,$G1849)</f>
        <v>0</v>
      </c>
      <c r="BA1849" s="99">
        <f t="shared" si="143"/>
        <v>0</v>
      </c>
      <c r="BB1849" s="99">
        <f t="shared" si="144"/>
        <v>0</v>
      </c>
      <c r="BC1849" s="99">
        <f>SUMIFS(通讯通路门店!$W:$W,通讯通路门店!$S:$S,$G1849,通讯通路门店!$J:$J,"荣耀体验店")+SUMIFS(通讯通路门店!$W:$W,通讯通路门店!$S:$S,$G1849,通讯通路门店!$J:$J,"荣耀授权专卖店")</f>
        <v>0</v>
      </c>
      <c r="BD1849" s="99">
        <f>SUMIFS(通讯通路门店!$Z:$Z,通讯通路门店!$S:$S,$G1849,通讯通路门店!$J:$J,"VIVO体验店")</f>
        <v>0</v>
      </c>
      <c r="BE1849" s="99">
        <f>SUMIFS(通讯通路门店!$AB:$AB,通讯通路门店!$S:$S,$G1849,通讯通路门店!$J:$J,"OPPO体验店")</f>
        <v>0</v>
      </c>
      <c r="BF1849" s="99">
        <f>SUMIFS(通讯通路门店!$X:$X,通讯通路门店!$S:$S,$G1849,通讯通路门店!$J:$J,"华为授权体验店")+SUMIFS(通讯通路门店!$AA:$AA,通讯通路门店!$S:$S,$G1849,通讯通路门店!$J:$J,"华为堡垒店")</f>
        <v>0</v>
      </c>
      <c r="BG1849" s="99">
        <f>SUMIFS(通讯通路门店!$Y:$Y,通讯通路门店!$S:$S,$G1849,通讯通路门店!$J:$J,"小米体验店")</f>
        <v>0</v>
      </c>
      <c r="BH1849" s="99">
        <f>SUMIFS(通讯通路门店!$AA:$AA,通讯通路门店!$S:$S,$G1849,通讯通路门店!$J:$J,"苹果体验店")</f>
        <v>0</v>
      </c>
      <c r="BI1849" s="99">
        <f>SUMIFS(通讯通路门店!$K:$K,通讯通路门店!$S:$S,$G1849,通讯通路门店!$J:$J,"其他品牌专卖店")</f>
        <v>0</v>
      </c>
      <c r="BJ1849" s="99">
        <f>SUMIFS(通讯通路门店!$AC:$AC,通讯通路门店!$S:$S,$G1849)</f>
        <v>0</v>
      </c>
      <c r="BK1849" s="99">
        <f>SUMIFS(通讯通路门店!$AD:$AD,通讯通路门店!$S:$S,$G1849)</f>
        <v>0</v>
      </c>
      <c r="BL1849" s="99">
        <f>SUMIFS(通讯通路门店!$AE:$AE,通讯通路门店!$S:$S,$G1849)</f>
        <v>0</v>
      </c>
      <c r="BM1849" s="99">
        <f>SUMIFS(通讯通路门店!$AF:$AF,通讯通路门店!$S:$S,$G1849)</f>
        <v>0</v>
      </c>
      <c r="BN1849" s="99">
        <f>SUMIFS(通讯通路门店!$AG:$AG,通讯通路门店!$S:$S,$G1849)</f>
        <v>0</v>
      </c>
      <c r="BO1849" s="99">
        <f>SUMIFS(通讯通路门店!$AH:$AH,通讯通路门店!$S:$S,$G1849)</f>
        <v>0</v>
      </c>
      <c r="BP1849" s="99">
        <f>SUMIFS(通讯通路门店!$AI:$AI,通讯通路门店!$S:$S,$G1849)</f>
        <v>0</v>
      </c>
      <c r="BQ1849" s="83"/>
    </row>
    <row r="1850" spans="1:69">
      <c r="A1850" s="99" t="str">
        <f>IFERROR(_xlfn.XLOOKUP($G1850,通讯通路门店!$S$4:$S$993933,通讯通路门店!$A$4:$A$993933,0,0),"")</f>
        <v>海南省</v>
      </c>
      <c r="B1850" s="99" t="str">
        <f>IFERROR(_xlfn.XLOOKUP($G1850,通讯通路门店!$S$4:$S$993933,通讯通路门店!$B$4:$B$993933,0,0),"")</f>
        <v>昌江黎族自治县</v>
      </c>
      <c r="C1850" s="99" t="str">
        <f>IFERROR(_xlfn.XLOOKUP($G1850,通讯通路门店!$S$4:$S$993933,通讯通路门店!$C$4:$C$993933,0,0),"")</f>
        <v>昌江黎族自治县</v>
      </c>
      <c r="D1850" s="99" t="str">
        <f>IFERROR(_xlfn.XLOOKUP($G1850,通讯通路门店!$S$4:$S$993933,通讯通路门店!$D$4:$D$993933,0,0),"")</f>
        <v>叉河镇</v>
      </c>
      <c r="E1850" s="83"/>
      <c r="F1850" s="83"/>
      <c r="G1850" s="101"/>
      <c r="H1850" s="102">
        <f>IFERROR(_xlfn.XLOOKUP($G1850,通讯通路门店!$S$4:$S$993933,通讯通路门店!$R$4:$R$993933,0,0),"")</f>
        <v>0</v>
      </c>
      <c r="I1850" s="83"/>
      <c r="J1850" s="83"/>
      <c r="K1850" s="83"/>
      <c r="L1850" s="83"/>
      <c r="M1850" s="83"/>
      <c r="N1850" s="83"/>
      <c r="O1850" s="83"/>
      <c r="P1850" s="83"/>
      <c r="Q1850" s="83"/>
      <c r="R1850" s="83"/>
      <c r="S1850" s="83"/>
      <c r="T1850" s="83"/>
      <c r="U1850" s="99">
        <f>COUNTIF(通讯通路门店!$S:$S,$G1850)</f>
        <v>0</v>
      </c>
      <c r="V1850" s="99">
        <f>COUNTIFS(通讯通路门店!$S:$S,$G1850,通讯通路门店!$J:$J,"综合卖场")</f>
        <v>0</v>
      </c>
      <c r="W1850" s="99">
        <f>SUMIFS(通讯通路门店!$AJ:$AJ,通讯通路门店!$S:$S,通讯客户沙盘!$G1850)</f>
        <v>0</v>
      </c>
      <c r="X1850" s="99">
        <f t="shared" si="140"/>
        <v>0</v>
      </c>
      <c r="Y1850" s="99">
        <f>COUNTIFS(通讯通路门店!$S:$S,$G1850,通讯通路门店!$J:$J,"荣耀体验店")+COUNTIFS(通讯通路门店!$S:$S,$G1850,通讯通路门店!$J:$J,"荣耀授权专卖店")</f>
        <v>0</v>
      </c>
      <c r="Z1850" s="99">
        <f>COUNTIFS(通讯通路门店!$S:$S,$G1850,通讯通路门店!$J:$J,"VIVO体验店")</f>
        <v>0</v>
      </c>
      <c r="AA1850" s="99">
        <f>COUNTIFS(通讯通路门店!$S:$S,$G1850,通讯通路门店!$J:$J,"OPPO体验店")</f>
        <v>0</v>
      </c>
      <c r="AB1850" s="99">
        <f>COUNTIFS(通讯通路门店!$S:$S,$G1850,通讯通路门店!$J:$J,"华为授权体验店")+COUNTIFS(通讯通路门店!$S:$S,$G1850,通讯通路门店!$J:$J,"华为堡垒店")</f>
        <v>0</v>
      </c>
      <c r="AC1850" s="99">
        <f>COUNTIFS(通讯通路门店!$S:$S,$G1850,通讯通路门店!$J:$J,"小米体验店")</f>
        <v>0</v>
      </c>
      <c r="AD1850" s="99">
        <f>COUNTIFS(通讯通路门店!$S:$S,$G1850,通讯通路门店!$J:$J,"苹果体验店")</f>
        <v>0</v>
      </c>
      <c r="AE1850" s="99">
        <f>COUNTIFS(通讯通路门店!$S:$S,$G1850,通讯通路门店!$J:$J,"其他品牌专卖店")</f>
        <v>0</v>
      </c>
      <c r="AF1850" s="99">
        <f>SUMIFS(通讯通路门店!$BI:$BI,通讯通路门店!$S:$S,$G1850)</f>
        <v>0</v>
      </c>
      <c r="AG1850" s="99">
        <f>SUMIFS(通讯通路门店!$BH:$BH,通讯通路门店!$S:$S,$G1850)</f>
        <v>0</v>
      </c>
      <c r="AH1850" s="99">
        <f t="shared" si="141"/>
        <v>0</v>
      </c>
      <c r="AI1850" s="99">
        <f>SUMIFS(通讯通路门店!$BB:$BB,通讯通路门店!$S:$S,$G1850)</f>
        <v>0</v>
      </c>
      <c r="AJ1850" s="99">
        <f>SUMIFS(通讯通路门店!$BE:$BE,通讯通路门店!$S:$S,$G1850)</f>
        <v>0</v>
      </c>
      <c r="AK1850" s="99">
        <f>SUMIFS(通讯通路门店!$BG:$BG,通讯通路门店!$S:$S,$G1850)</f>
        <v>0</v>
      </c>
      <c r="AL1850" s="99">
        <f>SUMIFS(通讯通路门店!$BC:$BC,通讯通路门店!$S:$S,$G1850)</f>
        <v>0</v>
      </c>
      <c r="AM1850" s="99">
        <f>SUMIFS(通讯通路门店!$BD:$BD,通讯通路门店!$S:$S,$G1850)</f>
        <v>0</v>
      </c>
      <c r="AN1850" s="99">
        <f>SUMIFS(通讯通路门店!$BF:$BF,通讯通路门店!$S:$S,$G1850)</f>
        <v>0</v>
      </c>
      <c r="AO1850" s="99">
        <f t="shared" si="142"/>
        <v>0</v>
      </c>
      <c r="AP1850" s="99">
        <f>SUMIFS(通讯通路门店!$K:$K,通讯通路门店!$S:$S,$G1850)</f>
        <v>0</v>
      </c>
      <c r="AQ1850" s="83"/>
      <c r="AR1850" s="99">
        <f>SUMIFS(通讯通路门店!$T:$T,通讯通路门店!$S:$S,$G1850)</f>
        <v>0</v>
      </c>
      <c r="AS1850" s="99">
        <f>SUMIFS(通讯通路门店!$U:$U,通讯通路门店!$S:$S,$G1850)</f>
        <v>0</v>
      </c>
      <c r="AT1850" s="99">
        <f>SUMIFS(通讯通路门店!$V:$V,通讯通路门店!$S:$S,$G1850)</f>
        <v>0</v>
      </c>
      <c r="AU1850" s="99">
        <f>SUMIFS(通讯通路门店!$W:$W,通讯通路门店!$S:$S,$G1850)</f>
        <v>0</v>
      </c>
      <c r="AV1850" s="99">
        <f>SUMIFS(通讯通路门店!$Z:$Z,通讯通路门店!$S:$S,$G1850)</f>
        <v>0</v>
      </c>
      <c r="AW1850" s="99">
        <f>SUMIFS(通讯通路门店!$AB:$AB,通讯通路门店!$S:$S,$G1850)</f>
        <v>0</v>
      </c>
      <c r="AX1850" s="99">
        <f>SUMIFS(通讯通路门店!$X:$X,通讯通路门店!$S:$S,$G1850)</f>
        <v>0</v>
      </c>
      <c r="AY1850" s="99">
        <f>SUMIFS(通讯通路门店!$Y:$Y,通讯通路门店!$S:$S,$G1850)</f>
        <v>0</v>
      </c>
      <c r="AZ1850" s="99">
        <f>SUMIFS(通讯通路门店!$AA:$AA,通讯通路门店!$S:$S,$G1850)</f>
        <v>0</v>
      </c>
      <c r="BA1850" s="99">
        <f t="shared" si="143"/>
        <v>0</v>
      </c>
      <c r="BB1850" s="99">
        <f t="shared" si="144"/>
        <v>0</v>
      </c>
      <c r="BC1850" s="99">
        <f>SUMIFS(通讯通路门店!$W:$W,通讯通路门店!$S:$S,$G1850,通讯通路门店!$J:$J,"荣耀体验店")+SUMIFS(通讯通路门店!$W:$W,通讯通路门店!$S:$S,$G1850,通讯通路门店!$J:$J,"荣耀授权专卖店")</f>
        <v>0</v>
      </c>
      <c r="BD1850" s="99">
        <f>SUMIFS(通讯通路门店!$Z:$Z,通讯通路门店!$S:$S,$G1850,通讯通路门店!$J:$J,"VIVO体验店")</f>
        <v>0</v>
      </c>
      <c r="BE1850" s="99">
        <f>SUMIFS(通讯通路门店!$AB:$AB,通讯通路门店!$S:$S,$G1850,通讯通路门店!$J:$J,"OPPO体验店")</f>
        <v>0</v>
      </c>
      <c r="BF1850" s="99">
        <f>SUMIFS(通讯通路门店!$X:$X,通讯通路门店!$S:$S,$G1850,通讯通路门店!$J:$J,"华为授权体验店")+SUMIFS(通讯通路门店!$AA:$AA,通讯通路门店!$S:$S,$G1850,通讯通路门店!$J:$J,"华为堡垒店")</f>
        <v>0</v>
      </c>
      <c r="BG1850" s="99">
        <f>SUMIFS(通讯通路门店!$Y:$Y,通讯通路门店!$S:$S,$G1850,通讯通路门店!$J:$J,"小米体验店")</f>
        <v>0</v>
      </c>
      <c r="BH1850" s="99">
        <f>SUMIFS(通讯通路门店!$AA:$AA,通讯通路门店!$S:$S,$G1850,通讯通路门店!$J:$J,"苹果体验店")</f>
        <v>0</v>
      </c>
      <c r="BI1850" s="99">
        <f>SUMIFS(通讯通路门店!$K:$K,通讯通路门店!$S:$S,$G1850,通讯通路门店!$J:$J,"其他品牌专卖店")</f>
        <v>0</v>
      </c>
      <c r="BJ1850" s="99">
        <f>SUMIFS(通讯通路门店!$AC:$AC,通讯通路门店!$S:$S,$G1850)</f>
        <v>0</v>
      </c>
      <c r="BK1850" s="99">
        <f>SUMIFS(通讯通路门店!$AD:$AD,通讯通路门店!$S:$S,$G1850)</f>
        <v>0</v>
      </c>
      <c r="BL1850" s="99">
        <f>SUMIFS(通讯通路门店!$AE:$AE,通讯通路门店!$S:$S,$G1850)</f>
        <v>0</v>
      </c>
      <c r="BM1850" s="99">
        <f>SUMIFS(通讯通路门店!$AF:$AF,通讯通路门店!$S:$S,$G1850)</f>
        <v>0</v>
      </c>
      <c r="BN1850" s="99">
        <f>SUMIFS(通讯通路门店!$AG:$AG,通讯通路门店!$S:$S,$G1850)</f>
        <v>0</v>
      </c>
      <c r="BO1850" s="99">
        <f>SUMIFS(通讯通路门店!$AH:$AH,通讯通路门店!$S:$S,$G1850)</f>
        <v>0</v>
      </c>
      <c r="BP1850" s="99">
        <f>SUMIFS(通讯通路门店!$AI:$AI,通讯通路门店!$S:$S,$G1850)</f>
        <v>0</v>
      </c>
      <c r="BQ1850" s="83"/>
    </row>
    <row r="1851" spans="1:69">
      <c r="A1851" s="99" t="str">
        <f>IFERROR(_xlfn.XLOOKUP($G1851,通讯通路门店!$S$4:$S$993933,通讯通路门店!$A$4:$A$993933,0,0),"")</f>
        <v>海南省</v>
      </c>
      <c r="B1851" s="99" t="str">
        <f>IFERROR(_xlfn.XLOOKUP($G1851,通讯通路门店!$S$4:$S$993933,通讯通路门店!$B$4:$B$993933,0,0),"")</f>
        <v>昌江黎族自治县</v>
      </c>
      <c r="C1851" s="99" t="str">
        <f>IFERROR(_xlfn.XLOOKUP($G1851,通讯通路门店!$S$4:$S$993933,通讯通路门店!$C$4:$C$993933,0,0),"")</f>
        <v>昌江黎族自治县</v>
      </c>
      <c r="D1851" s="99" t="str">
        <f>IFERROR(_xlfn.XLOOKUP($G1851,通讯通路门店!$S$4:$S$993933,通讯通路门店!$D$4:$D$993933,0,0),"")</f>
        <v>叉河镇</v>
      </c>
      <c r="E1851" s="83"/>
      <c r="F1851" s="83"/>
      <c r="G1851" s="101"/>
      <c r="H1851" s="102">
        <f>IFERROR(_xlfn.XLOOKUP($G1851,通讯通路门店!$S$4:$S$993933,通讯通路门店!$R$4:$R$993933,0,0),"")</f>
        <v>0</v>
      </c>
      <c r="I1851" s="83"/>
      <c r="J1851" s="83"/>
      <c r="K1851" s="83"/>
      <c r="L1851" s="83"/>
      <c r="M1851" s="83"/>
      <c r="N1851" s="83"/>
      <c r="O1851" s="83"/>
      <c r="P1851" s="83"/>
      <c r="Q1851" s="83"/>
      <c r="R1851" s="83"/>
      <c r="S1851" s="83"/>
      <c r="T1851" s="83"/>
      <c r="U1851" s="99">
        <f>COUNTIF(通讯通路门店!$S:$S,$G1851)</f>
        <v>0</v>
      </c>
      <c r="V1851" s="99">
        <f>COUNTIFS(通讯通路门店!$S:$S,$G1851,通讯通路门店!$J:$J,"综合卖场")</f>
        <v>0</v>
      </c>
      <c r="W1851" s="99">
        <f>SUMIFS(通讯通路门店!$AJ:$AJ,通讯通路门店!$S:$S,通讯客户沙盘!$G1851)</f>
        <v>0</v>
      </c>
      <c r="X1851" s="99">
        <f t="shared" si="140"/>
        <v>0</v>
      </c>
      <c r="Y1851" s="99">
        <f>COUNTIFS(通讯通路门店!$S:$S,$G1851,通讯通路门店!$J:$J,"荣耀体验店")+COUNTIFS(通讯通路门店!$S:$S,$G1851,通讯通路门店!$J:$J,"荣耀授权专卖店")</f>
        <v>0</v>
      </c>
      <c r="Z1851" s="99">
        <f>COUNTIFS(通讯通路门店!$S:$S,$G1851,通讯通路门店!$J:$J,"VIVO体验店")</f>
        <v>0</v>
      </c>
      <c r="AA1851" s="99">
        <f>COUNTIFS(通讯通路门店!$S:$S,$G1851,通讯通路门店!$J:$J,"OPPO体验店")</f>
        <v>0</v>
      </c>
      <c r="AB1851" s="99">
        <f>COUNTIFS(通讯通路门店!$S:$S,$G1851,通讯通路门店!$J:$J,"华为授权体验店")+COUNTIFS(通讯通路门店!$S:$S,$G1851,通讯通路门店!$J:$J,"华为堡垒店")</f>
        <v>0</v>
      </c>
      <c r="AC1851" s="99">
        <f>COUNTIFS(通讯通路门店!$S:$S,$G1851,通讯通路门店!$J:$J,"小米体验店")</f>
        <v>0</v>
      </c>
      <c r="AD1851" s="99">
        <f>COUNTIFS(通讯通路门店!$S:$S,$G1851,通讯通路门店!$J:$J,"苹果体验店")</f>
        <v>0</v>
      </c>
      <c r="AE1851" s="99">
        <f>COUNTIFS(通讯通路门店!$S:$S,$G1851,通讯通路门店!$J:$J,"其他品牌专卖店")</f>
        <v>0</v>
      </c>
      <c r="AF1851" s="99">
        <f>SUMIFS(通讯通路门店!$BI:$BI,通讯通路门店!$S:$S,$G1851)</f>
        <v>0</v>
      </c>
      <c r="AG1851" s="99">
        <f>SUMIFS(通讯通路门店!$BH:$BH,通讯通路门店!$S:$S,$G1851)</f>
        <v>0</v>
      </c>
      <c r="AH1851" s="99">
        <f t="shared" si="141"/>
        <v>0</v>
      </c>
      <c r="AI1851" s="99">
        <f>SUMIFS(通讯通路门店!$BB:$BB,通讯通路门店!$S:$S,$G1851)</f>
        <v>0</v>
      </c>
      <c r="AJ1851" s="99">
        <f>SUMIFS(通讯通路门店!$BE:$BE,通讯通路门店!$S:$S,$G1851)</f>
        <v>0</v>
      </c>
      <c r="AK1851" s="99">
        <f>SUMIFS(通讯通路门店!$BG:$BG,通讯通路门店!$S:$S,$G1851)</f>
        <v>0</v>
      </c>
      <c r="AL1851" s="99">
        <f>SUMIFS(通讯通路门店!$BC:$BC,通讯通路门店!$S:$S,$G1851)</f>
        <v>0</v>
      </c>
      <c r="AM1851" s="99">
        <f>SUMIFS(通讯通路门店!$BD:$BD,通讯通路门店!$S:$S,$G1851)</f>
        <v>0</v>
      </c>
      <c r="AN1851" s="99">
        <f>SUMIFS(通讯通路门店!$BF:$BF,通讯通路门店!$S:$S,$G1851)</f>
        <v>0</v>
      </c>
      <c r="AO1851" s="99">
        <f t="shared" si="142"/>
        <v>0</v>
      </c>
      <c r="AP1851" s="99">
        <f>SUMIFS(通讯通路门店!$K:$K,通讯通路门店!$S:$S,$G1851)</f>
        <v>0</v>
      </c>
      <c r="AQ1851" s="83"/>
      <c r="AR1851" s="99">
        <f>SUMIFS(通讯通路门店!$T:$T,通讯通路门店!$S:$S,$G1851)</f>
        <v>0</v>
      </c>
      <c r="AS1851" s="99">
        <f>SUMIFS(通讯通路门店!$U:$U,通讯通路门店!$S:$S,$G1851)</f>
        <v>0</v>
      </c>
      <c r="AT1851" s="99">
        <f>SUMIFS(通讯通路门店!$V:$V,通讯通路门店!$S:$S,$G1851)</f>
        <v>0</v>
      </c>
      <c r="AU1851" s="99">
        <f>SUMIFS(通讯通路门店!$W:$W,通讯通路门店!$S:$S,$G1851)</f>
        <v>0</v>
      </c>
      <c r="AV1851" s="99">
        <f>SUMIFS(通讯通路门店!$Z:$Z,通讯通路门店!$S:$S,$G1851)</f>
        <v>0</v>
      </c>
      <c r="AW1851" s="99">
        <f>SUMIFS(通讯通路门店!$AB:$AB,通讯通路门店!$S:$S,$G1851)</f>
        <v>0</v>
      </c>
      <c r="AX1851" s="99">
        <f>SUMIFS(通讯通路门店!$X:$X,通讯通路门店!$S:$S,$G1851)</f>
        <v>0</v>
      </c>
      <c r="AY1851" s="99">
        <f>SUMIFS(通讯通路门店!$Y:$Y,通讯通路门店!$S:$S,$G1851)</f>
        <v>0</v>
      </c>
      <c r="AZ1851" s="99">
        <f>SUMIFS(通讯通路门店!$AA:$AA,通讯通路门店!$S:$S,$G1851)</f>
        <v>0</v>
      </c>
      <c r="BA1851" s="99">
        <f t="shared" si="143"/>
        <v>0</v>
      </c>
      <c r="BB1851" s="99">
        <f t="shared" si="144"/>
        <v>0</v>
      </c>
      <c r="BC1851" s="99">
        <f>SUMIFS(通讯通路门店!$W:$W,通讯通路门店!$S:$S,$G1851,通讯通路门店!$J:$J,"荣耀体验店")+SUMIFS(通讯通路门店!$W:$W,通讯通路门店!$S:$S,$G1851,通讯通路门店!$J:$J,"荣耀授权专卖店")</f>
        <v>0</v>
      </c>
      <c r="BD1851" s="99">
        <f>SUMIFS(通讯通路门店!$Z:$Z,通讯通路门店!$S:$S,$G1851,通讯通路门店!$J:$J,"VIVO体验店")</f>
        <v>0</v>
      </c>
      <c r="BE1851" s="99">
        <f>SUMIFS(通讯通路门店!$AB:$AB,通讯通路门店!$S:$S,$G1851,通讯通路门店!$J:$J,"OPPO体验店")</f>
        <v>0</v>
      </c>
      <c r="BF1851" s="99">
        <f>SUMIFS(通讯通路门店!$X:$X,通讯通路门店!$S:$S,$G1851,通讯通路门店!$J:$J,"华为授权体验店")+SUMIFS(通讯通路门店!$AA:$AA,通讯通路门店!$S:$S,$G1851,通讯通路门店!$J:$J,"华为堡垒店")</f>
        <v>0</v>
      </c>
      <c r="BG1851" s="99">
        <f>SUMIFS(通讯通路门店!$Y:$Y,通讯通路门店!$S:$S,$G1851,通讯通路门店!$J:$J,"小米体验店")</f>
        <v>0</v>
      </c>
      <c r="BH1851" s="99">
        <f>SUMIFS(通讯通路门店!$AA:$AA,通讯通路门店!$S:$S,$G1851,通讯通路门店!$J:$J,"苹果体验店")</f>
        <v>0</v>
      </c>
      <c r="BI1851" s="99">
        <f>SUMIFS(通讯通路门店!$K:$K,通讯通路门店!$S:$S,$G1851,通讯通路门店!$J:$J,"其他品牌专卖店")</f>
        <v>0</v>
      </c>
      <c r="BJ1851" s="99">
        <f>SUMIFS(通讯通路门店!$AC:$AC,通讯通路门店!$S:$S,$G1851)</f>
        <v>0</v>
      </c>
      <c r="BK1851" s="99">
        <f>SUMIFS(通讯通路门店!$AD:$AD,通讯通路门店!$S:$S,$G1851)</f>
        <v>0</v>
      </c>
      <c r="BL1851" s="99">
        <f>SUMIFS(通讯通路门店!$AE:$AE,通讯通路门店!$S:$S,$G1851)</f>
        <v>0</v>
      </c>
      <c r="BM1851" s="99">
        <f>SUMIFS(通讯通路门店!$AF:$AF,通讯通路门店!$S:$S,$G1851)</f>
        <v>0</v>
      </c>
      <c r="BN1851" s="99">
        <f>SUMIFS(通讯通路门店!$AG:$AG,通讯通路门店!$S:$S,$G1851)</f>
        <v>0</v>
      </c>
      <c r="BO1851" s="99">
        <f>SUMIFS(通讯通路门店!$AH:$AH,通讯通路门店!$S:$S,$G1851)</f>
        <v>0</v>
      </c>
      <c r="BP1851" s="99">
        <f>SUMIFS(通讯通路门店!$AI:$AI,通讯通路门店!$S:$S,$G1851)</f>
        <v>0</v>
      </c>
      <c r="BQ1851" s="83"/>
    </row>
    <row r="1852" spans="1:69">
      <c r="A1852" s="99" t="str">
        <f>IFERROR(_xlfn.XLOOKUP($G1852,通讯通路门店!$S$4:$S$993933,通讯通路门店!$A$4:$A$993933,0,0),"")</f>
        <v>海南省</v>
      </c>
      <c r="B1852" s="99" t="str">
        <f>IFERROR(_xlfn.XLOOKUP($G1852,通讯通路门店!$S$4:$S$993933,通讯通路门店!$B$4:$B$993933,0,0),"")</f>
        <v>昌江黎族自治县</v>
      </c>
      <c r="C1852" s="99" t="str">
        <f>IFERROR(_xlfn.XLOOKUP($G1852,通讯通路门店!$S$4:$S$993933,通讯通路门店!$C$4:$C$993933,0,0),"")</f>
        <v>昌江黎族自治县</v>
      </c>
      <c r="D1852" s="99" t="str">
        <f>IFERROR(_xlfn.XLOOKUP($G1852,通讯通路门店!$S$4:$S$993933,通讯通路门店!$D$4:$D$993933,0,0),"")</f>
        <v>叉河镇</v>
      </c>
      <c r="E1852" s="83"/>
      <c r="F1852" s="83"/>
      <c r="G1852" s="101"/>
      <c r="H1852" s="102">
        <f>IFERROR(_xlfn.XLOOKUP($G1852,通讯通路门店!$S$4:$S$993933,通讯通路门店!$R$4:$R$993933,0,0),"")</f>
        <v>0</v>
      </c>
      <c r="I1852" s="83"/>
      <c r="J1852" s="83"/>
      <c r="K1852" s="83"/>
      <c r="L1852" s="83"/>
      <c r="M1852" s="83"/>
      <c r="N1852" s="83"/>
      <c r="O1852" s="83"/>
      <c r="P1852" s="83"/>
      <c r="Q1852" s="83"/>
      <c r="R1852" s="83"/>
      <c r="S1852" s="83"/>
      <c r="T1852" s="83"/>
      <c r="U1852" s="99">
        <f>COUNTIF(通讯通路门店!$S:$S,$G1852)</f>
        <v>0</v>
      </c>
      <c r="V1852" s="99">
        <f>COUNTIFS(通讯通路门店!$S:$S,$G1852,通讯通路门店!$J:$J,"综合卖场")</f>
        <v>0</v>
      </c>
      <c r="W1852" s="99">
        <f>SUMIFS(通讯通路门店!$AJ:$AJ,通讯通路门店!$S:$S,通讯客户沙盘!$G1852)</f>
        <v>0</v>
      </c>
      <c r="X1852" s="99">
        <f t="shared" si="140"/>
        <v>0</v>
      </c>
      <c r="Y1852" s="99">
        <f>COUNTIFS(通讯通路门店!$S:$S,$G1852,通讯通路门店!$J:$J,"荣耀体验店")+COUNTIFS(通讯通路门店!$S:$S,$G1852,通讯通路门店!$J:$J,"荣耀授权专卖店")</f>
        <v>0</v>
      </c>
      <c r="Z1852" s="99">
        <f>COUNTIFS(通讯通路门店!$S:$S,$G1852,通讯通路门店!$J:$J,"VIVO体验店")</f>
        <v>0</v>
      </c>
      <c r="AA1852" s="99">
        <f>COUNTIFS(通讯通路门店!$S:$S,$G1852,通讯通路门店!$J:$J,"OPPO体验店")</f>
        <v>0</v>
      </c>
      <c r="AB1852" s="99">
        <f>COUNTIFS(通讯通路门店!$S:$S,$G1852,通讯通路门店!$J:$J,"华为授权体验店")+COUNTIFS(通讯通路门店!$S:$S,$G1852,通讯通路门店!$J:$J,"华为堡垒店")</f>
        <v>0</v>
      </c>
      <c r="AC1852" s="99">
        <f>COUNTIFS(通讯通路门店!$S:$S,$G1852,通讯通路门店!$J:$J,"小米体验店")</f>
        <v>0</v>
      </c>
      <c r="AD1852" s="99">
        <f>COUNTIFS(通讯通路门店!$S:$S,$G1852,通讯通路门店!$J:$J,"苹果体验店")</f>
        <v>0</v>
      </c>
      <c r="AE1852" s="99">
        <f>COUNTIFS(通讯通路门店!$S:$S,$G1852,通讯通路门店!$J:$J,"其他品牌专卖店")</f>
        <v>0</v>
      </c>
      <c r="AF1852" s="99">
        <f>SUMIFS(通讯通路门店!$BI:$BI,通讯通路门店!$S:$S,$G1852)</f>
        <v>0</v>
      </c>
      <c r="AG1852" s="99">
        <f>SUMIFS(通讯通路门店!$BH:$BH,通讯通路门店!$S:$S,$G1852)</f>
        <v>0</v>
      </c>
      <c r="AH1852" s="99">
        <f t="shared" si="141"/>
        <v>0</v>
      </c>
      <c r="AI1852" s="99">
        <f>SUMIFS(通讯通路门店!$BB:$BB,通讯通路门店!$S:$S,$G1852)</f>
        <v>0</v>
      </c>
      <c r="AJ1852" s="99">
        <f>SUMIFS(通讯通路门店!$BE:$BE,通讯通路门店!$S:$S,$G1852)</f>
        <v>0</v>
      </c>
      <c r="AK1852" s="99">
        <f>SUMIFS(通讯通路门店!$BG:$BG,通讯通路门店!$S:$S,$G1852)</f>
        <v>0</v>
      </c>
      <c r="AL1852" s="99">
        <f>SUMIFS(通讯通路门店!$BC:$BC,通讯通路门店!$S:$S,$G1852)</f>
        <v>0</v>
      </c>
      <c r="AM1852" s="99">
        <f>SUMIFS(通讯通路门店!$BD:$BD,通讯通路门店!$S:$S,$G1852)</f>
        <v>0</v>
      </c>
      <c r="AN1852" s="99">
        <f>SUMIFS(通讯通路门店!$BF:$BF,通讯通路门店!$S:$S,$G1852)</f>
        <v>0</v>
      </c>
      <c r="AO1852" s="99">
        <f t="shared" si="142"/>
        <v>0</v>
      </c>
      <c r="AP1852" s="99">
        <f>SUMIFS(通讯通路门店!$K:$K,通讯通路门店!$S:$S,$G1852)</f>
        <v>0</v>
      </c>
      <c r="AQ1852" s="83"/>
      <c r="AR1852" s="99">
        <f>SUMIFS(通讯通路门店!$T:$T,通讯通路门店!$S:$S,$G1852)</f>
        <v>0</v>
      </c>
      <c r="AS1852" s="99">
        <f>SUMIFS(通讯通路门店!$U:$U,通讯通路门店!$S:$S,$G1852)</f>
        <v>0</v>
      </c>
      <c r="AT1852" s="99">
        <f>SUMIFS(通讯通路门店!$V:$V,通讯通路门店!$S:$S,$G1852)</f>
        <v>0</v>
      </c>
      <c r="AU1852" s="99">
        <f>SUMIFS(通讯通路门店!$W:$W,通讯通路门店!$S:$S,$G1852)</f>
        <v>0</v>
      </c>
      <c r="AV1852" s="99">
        <f>SUMIFS(通讯通路门店!$Z:$Z,通讯通路门店!$S:$S,$G1852)</f>
        <v>0</v>
      </c>
      <c r="AW1852" s="99">
        <f>SUMIFS(通讯通路门店!$AB:$AB,通讯通路门店!$S:$S,$G1852)</f>
        <v>0</v>
      </c>
      <c r="AX1852" s="99">
        <f>SUMIFS(通讯通路门店!$X:$X,通讯通路门店!$S:$S,$G1852)</f>
        <v>0</v>
      </c>
      <c r="AY1852" s="99">
        <f>SUMIFS(通讯通路门店!$Y:$Y,通讯通路门店!$S:$S,$G1852)</f>
        <v>0</v>
      </c>
      <c r="AZ1852" s="99">
        <f>SUMIFS(通讯通路门店!$AA:$AA,通讯通路门店!$S:$S,$G1852)</f>
        <v>0</v>
      </c>
      <c r="BA1852" s="99">
        <f t="shared" si="143"/>
        <v>0</v>
      </c>
      <c r="BB1852" s="99">
        <f t="shared" si="144"/>
        <v>0</v>
      </c>
      <c r="BC1852" s="99">
        <f>SUMIFS(通讯通路门店!$W:$W,通讯通路门店!$S:$S,$G1852,通讯通路门店!$J:$J,"荣耀体验店")+SUMIFS(通讯通路门店!$W:$W,通讯通路门店!$S:$S,$G1852,通讯通路门店!$J:$J,"荣耀授权专卖店")</f>
        <v>0</v>
      </c>
      <c r="BD1852" s="99">
        <f>SUMIFS(通讯通路门店!$Z:$Z,通讯通路门店!$S:$S,$G1852,通讯通路门店!$J:$J,"VIVO体验店")</f>
        <v>0</v>
      </c>
      <c r="BE1852" s="99">
        <f>SUMIFS(通讯通路门店!$AB:$AB,通讯通路门店!$S:$S,$G1852,通讯通路门店!$J:$J,"OPPO体验店")</f>
        <v>0</v>
      </c>
      <c r="BF1852" s="99">
        <f>SUMIFS(通讯通路门店!$X:$X,通讯通路门店!$S:$S,$G1852,通讯通路门店!$J:$J,"华为授权体验店")+SUMIFS(通讯通路门店!$AA:$AA,通讯通路门店!$S:$S,$G1852,通讯通路门店!$J:$J,"华为堡垒店")</f>
        <v>0</v>
      </c>
      <c r="BG1852" s="99">
        <f>SUMIFS(通讯通路门店!$Y:$Y,通讯通路门店!$S:$S,$G1852,通讯通路门店!$J:$J,"小米体验店")</f>
        <v>0</v>
      </c>
      <c r="BH1852" s="99">
        <f>SUMIFS(通讯通路门店!$AA:$AA,通讯通路门店!$S:$S,$G1852,通讯通路门店!$J:$J,"苹果体验店")</f>
        <v>0</v>
      </c>
      <c r="BI1852" s="99">
        <f>SUMIFS(通讯通路门店!$K:$K,通讯通路门店!$S:$S,$G1852,通讯通路门店!$J:$J,"其他品牌专卖店")</f>
        <v>0</v>
      </c>
      <c r="BJ1852" s="99">
        <f>SUMIFS(通讯通路门店!$AC:$AC,通讯通路门店!$S:$S,$G1852)</f>
        <v>0</v>
      </c>
      <c r="BK1852" s="99">
        <f>SUMIFS(通讯通路门店!$AD:$AD,通讯通路门店!$S:$S,$G1852)</f>
        <v>0</v>
      </c>
      <c r="BL1852" s="99">
        <f>SUMIFS(通讯通路门店!$AE:$AE,通讯通路门店!$S:$S,$G1852)</f>
        <v>0</v>
      </c>
      <c r="BM1852" s="99">
        <f>SUMIFS(通讯通路门店!$AF:$AF,通讯通路门店!$S:$S,$G1852)</f>
        <v>0</v>
      </c>
      <c r="BN1852" s="99">
        <f>SUMIFS(通讯通路门店!$AG:$AG,通讯通路门店!$S:$S,$G1852)</f>
        <v>0</v>
      </c>
      <c r="BO1852" s="99">
        <f>SUMIFS(通讯通路门店!$AH:$AH,通讯通路门店!$S:$S,$G1852)</f>
        <v>0</v>
      </c>
      <c r="BP1852" s="99">
        <f>SUMIFS(通讯通路门店!$AI:$AI,通讯通路门店!$S:$S,$G1852)</f>
        <v>0</v>
      </c>
      <c r="BQ1852" s="83"/>
    </row>
    <row r="1853" spans="1:69">
      <c r="A1853" s="99" t="str">
        <f>IFERROR(_xlfn.XLOOKUP($G1853,通讯通路门店!$S$4:$S$993933,通讯通路门店!$A$4:$A$993933,0,0),"")</f>
        <v>海南省</v>
      </c>
      <c r="B1853" s="99" t="str">
        <f>IFERROR(_xlfn.XLOOKUP($G1853,通讯通路门店!$S$4:$S$993933,通讯通路门店!$B$4:$B$993933,0,0),"")</f>
        <v>昌江黎族自治县</v>
      </c>
      <c r="C1853" s="99" t="str">
        <f>IFERROR(_xlfn.XLOOKUP($G1853,通讯通路门店!$S$4:$S$993933,通讯通路门店!$C$4:$C$993933,0,0),"")</f>
        <v>昌江黎族自治县</v>
      </c>
      <c r="D1853" s="99" t="str">
        <f>IFERROR(_xlfn.XLOOKUP($G1853,通讯通路门店!$S$4:$S$993933,通讯通路门店!$D$4:$D$993933,0,0),"")</f>
        <v>叉河镇</v>
      </c>
      <c r="E1853" s="83"/>
      <c r="F1853" s="83"/>
      <c r="G1853" s="101"/>
      <c r="H1853" s="102">
        <f>IFERROR(_xlfn.XLOOKUP($G1853,通讯通路门店!$S$4:$S$993933,通讯通路门店!$R$4:$R$993933,0,0),"")</f>
        <v>0</v>
      </c>
      <c r="I1853" s="83"/>
      <c r="J1853" s="83"/>
      <c r="K1853" s="83"/>
      <c r="L1853" s="83"/>
      <c r="M1853" s="83"/>
      <c r="N1853" s="83"/>
      <c r="O1853" s="83"/>
      <c r="P1853" s="83"/>
      <c r="Q1853" s="83"/>
      <c r="R1853" s="83"/>
      <c r="S1853" s="83"/>
      <c r="T1853" s="83"/>
      <c r="U1853" s="99">
        <f>COUNTIF(通讯通路门店!$S:$S,$G1853)</f>
        <v>0</v>
      </c>
      <c r="V1853" s="99">
        <f>COUNTIFS(通讯通路门店!$S:$S,$G1853,通讯通路门店!$J:$J,"综合卖场")</f>
        <v>0</v>
      </c>
      <c r="W1853" s="99">
        <f>SUMIFS(通讯通路门店!$AJ:$AJ,通讯通路门店!$S:$S,通讯客户沙盘!$G1853)</f>
        <v>0</v>
      </c>
      <c r="X1853" s="99">
        <f t="shared" si="140"/>
        <v>0</v>
      </c>
      <c r="Y1853" s="99">
        <f>COUNTIFS(通讯通路门店!$S:$S,$G1853,通讯通路门店!$J:$J,"荣耀体验店")+COUNTIFS(通讯通路门店!$S:$S,$G1853,通讯通路门店!$J:$J,"荣耀授权专卖店")</f>
        <v>0</v>
      </c>
      <c r="Z1853" s="99">
        <f>COUNTIFS(通讯通路门店!$S:$S,$G1853,通讯通路门店!$J:$J,"VIVO体验店")</f>
        <v>0</v>
      </c>
      <c r="AA1853" s="99">
        <f>COUNTIFS(通讯通路门店!$S:$S,$G1853,通讯通路门店!$J:$J,"OPPO体验店")</f>
        <v>0</v>
      </c>
      <c r="AB1853" s="99">
        <f>COUNTIFS(通讯通路门店!$S:$S,$G1853,通讯通路门店!$J:$J,"华为授权体验店")+COUNTIFS(通讯通路门店!$S:$S,$G1853,通讯通路门店!$J:$J,"华为堡垒店")</f>
        <v>0</v>
      </c>
      <c r="AC1853" s="99">
        <f>COUNTIFS(通讯通路门店!$S:$S,$G1853,通讯通路门店!$J:$J,"小米体验店")</f>
        <v>0</v>
      </c>
      <c r="AD1853" s="99">
        <f>COUNTIFS(通讯通路门店!$S:$S,$G1853,通讯通路门店!$J:$J,"苹果体验店")</f>
        <v>0</v>
      </c>
      <c r="AE1853" s="99">
        <f>COUNTIFS(通讯通路门店!$S:$S,$G1853,通讯通路门店!$J:$J,"其他品牌专卖店")</f>
        <v>0</v>
      </c>
      <c r="AF1853" s="99">
        <f>SUMIFS(通讯通路门店!$BI:$BI,通讯通路门店!$S:$S,$G1853)</f>
        <v>0</v>
      </c>
      <c r="AG1853" s="99">
        <f>SUMIFS(通讯通路门店!$BH:$BH,通讯通路门店!$S:$S,$G1853)</f>
        <v>0</v>
      </c>
      <c r="AH1853" s="99">
        <f t="shared" si="141"/>
        <v>0</v>
      </c>
      <c r="AI1853" s="99">
        <f>SUMIFS(通讯通路门店!$BB:$BB,通讯通路门店!$S:$S,$G1853)</f>
        <v>0</v>
      </c>
      <c r="AJ1853" s="99">
        <f>SUMIFS(通讯通路门店!$BE:$BE,通讯通路门店!$S:$S,$G1853)</f>
        <v>0</v>
      </c>
      <c r="AK1853" s="99">
        <f>SUMIFS(通讯通路门店!$BG:$BG,通讯通路门店!$S:$S,$G1853)</f>
        <v>0</v>
      </c>
      <c r="AL1853" s="99">
        <f>SUMIFS(通讯通路门店!$BC:$BC,通讯通路门店!$S:$S,$G1853)</f>
        <v>0</v>
      </c>
      <c r="AM1853" s="99">
        <f>SUMIFS(通讯通路门店!$BD:$BD,通讯通路门店!$S:$S,$G1853)</f>
        <v>0</v>
      </c>
      <c r="AN1853" s="99">
        <f>SUMIFS(通讯通路门店!$BF:$BF,通讯通路门店!$S:$S,$G1853)</f>
        <v>0</v>
      </c>
      <c r="AO1853" s="99">
        <f t="shared" si="142"/>
        <v>0</v>
      </c>
      <c r="AP1853" s="99">
        <f>SUMIFS(通讯通路门店!$K:$K,通讯通路门店!$S:$S,$G1853)</f>
        <v>0</v>
      </c>
      <c r="AQ1853" s="83"/>
      <c r="AR1853" s="99">
        <f>SUMIFS(通讯通路门店!$T:$T,通讯通路门店!$S:$S,$G1853)</f>
        <v>0</v>
      </c>
      <c r="AS1853" s="99">
        <f>SUMIFS(通讯通路门店!$U:$U,通讯通路门店!$S:$S,$G1853)</f>
        <v>0</v>
      </c>
      <c r="AT1853" s="99">
        <f>SUMIFS(通讯通路门店!$V:$V,通讯通路门店!$S:$S,$G1853)</f>
        <v>0</v>
      </c>
      <c r="AU1853" s="99">
        <f>SUMIFS(通讯通路门店!$W:$W,通讯通路门店!$S:$S,$G1853)</f>
        <v>0</v>
      </c>
      <c r="AV1853" s="99">
        <f>SUMIFS(通讯通路门店!$Z:$Z,通讯通路门店!$S:$S,$G1853)</f>
        <v>0</v>
      </c>
      <c r="AW1853" s="99">
        <f>SUMIFS(通讯通路门店!$AB:$AB,通讯通路门店!$S:$S,$G1853)</f>
        <v>0</v>
      </c>
      <c r="AX1853" s="99">
        <f>SUMIFS(通讯通路门店!$X:$X,通讯通路门店!$S:$S,$G1853)</f>
        <v>0</v>
      </c>
      <c r="AY1853" s="99">
        <f>SUMIFS(通讯通路门店!$Y:$Y,通讯通路门店!$S:$S,$G1853)</f>
        <v>0</v>
      </c>
      <c r="AZ1853" s="99">
        <f>SUMIFS(通讯通路门店!$AA:$AA,通讯通路门店!$S:$S,$G1853)</f>
        <v>0</v>
      </c>
      <c r="BA1853" s="99">
        <f t="shared" si="143"/>
        <v>0</v>
      </c>
      <c r="BB1853" s="99">
        <f t="shared" si="144"/>
        <v>0</v>
      </c>
      <c r="BC1853" s="99">
        <f>SUMIFS(通讯通路门店!$W:$W,通讯通路门店!$S:$S,$G1853,通讯通路门店!$J:$J,"荣耀体验店")+SUMIFS(通讯通路门店!$W:$W,通讯通路门店!$S:$S,$G1853,通讯通路门店!$J:$J,"荣耀授权专卖店")</f>
        <v>0</v>
      </c>
      <c r="BD1853" s="99">
        <f>SUMIFS(通讯通路门店!$Z:$Z,通讯通路门店!$S:$S,$G1853,通讯通路门店!$J:$J,"VIVO体验店")</f>
        <v>0</v>
      </c>
      <c r="BE1853" s="99">
        <f>SUMIFS(通讯通路门店!$AB:$AB,通讯通路门店!$S:$S,$G1853,通讯通路门店!$J:$J,"OPPO体验店")</f>
        <v>0</v>
      </c>
      <c r="BF1853" s="99">
        <f>SUMIFS(通讯通路门店!$X:$X,通讯通路门店!$S:$S,$G1853,通讯通路门店!$J:$J,"华为授权体验店")+SUMIFS(通讯通路门店!$AA:$AA,通讯通路门店!$S:$S,$G1853,通讯通路门店!$J:$J,"华为堡垒店")</f>
        <v>0</v>
      </c>
      <c r="BG1853" s="99">
        <f>SUMIFS(通讯通路门店!$Y:$Y,通讯通路门店!$S:$S,$G1853,通讯通路门店!$J:$J,"小米体验店")</f>
        <v>0</v>
      </c>
      <c r="BH1853" s="99">
        <f>SUMIFS(通讯通路门店!$AA:$AA,通讯通路门店!$S:$S,$G1853,通讯通路门店!$J:$J,"苹果体验店")</f>
        <v>0</v>
      </c>
      <c r="BI1853" s="99">
        <f>SUMIFS(通讯通路门店!$K:$K,通讯通路门店!$S:$S,$G1853,通讯通路门店!$J:$J,"其他品牌专卖店")</f>
        <v>0</v>
      </c>
      <c r="BJ1853" s="99">
        <f>SUMIFS(通讯通路门店!$AC:$AC,通讯通路门店!$S:$S,$G1853)</f>
        <v>0</v>
      </c>
      <c r="BK1853" s="99">
        <f>SUMIFS(通讯通路门店!$AD:$AD,通讯通路门店!$S:$S,$G1853)</f>
        <v>0</v>
      </c>
      <c r="BL1853" s="99">
        <f>SUMIFS(通讯通路门店!$AE:$AE,通讯通路门店!$S:$S,$G1853)</f>
        <v>0</v>
      </c>
      <c r="BM1853" s="99">
        <f>SUMIFS(通讯通路门店!$AF:$AF,通讯通路门店!$S:$S,$G1853)</f>
        <v>0</v>
      </c>
      <c r="BN1853" s="99">
        <f>SUMIFS(通讯通路门店!$AG:$AG,通讯通路门店!$S:$S,$G1853)</f>
        <v>0</v>
      </c>
      <c r="BO1853" s="99">
        <f>SUMIFS(通讯通路门店!$AH:$AH,通讯通路门店!$S:$S,$G1853)</f>
        <v>0</v>
      </c>
      <c r="BP1853" s="99">
        <f>SUMIFS(通讯通路门店!$AI:$AI,通讯通路门店!$S:$S,$G1853)</f>
        <v>0</v>
      </c>
      <c r="BQ1853" s="83"/>
    </row>
    <row r="1854" spans="1:69">
      <c r="A1854" s="99" t="str">
        <f>IFERROR(_xlfn.XLOOKUP($G1854,通讯通路门店!$S$4:$S$993933,通讯通路门店!$A$4:$A$993933,0,0),"")</f>
        <v>海南省</v>
      </c>
      <c r="B1854" s="99" t="str">
        <f>IFERROR(_xlfn.XLOOKUP($G1854,通讯通路门店!$S$4:$S$993933,通讯通路门店!$B$4:$B$993933,0,0),"")</f>
        <v>昌江黎族自治县</v>
      </c>
      <c r="C1854" s="99" t="str">
        <f>IFERROR(_xlfn.XLOOKUP($G1854,通讯通路门店!$S$4:$S$993933,通讯通路门店!$C$4:$C$993933,0,0),"")</f>
        <v>昌江黎族自治县</v>
      </c>
      <c r="D1854" s="99" t="str">
        <f>IFERROR(_xlfn.XLOOKUP($G1854,通讯通路门店!$S$4:$S$993933,通讯通路门店!$D$4:$D$993933,0,0),"")</f>
        <v>叉河镇</v>
      </c>
      <c r="E1854" s="83"/>
      <c r="F1854" s="83"/>
      <c r="G1854" s="101"/>
      <c r="H1854" s="102">
        <f>IFERROR(_xlfn.XLOOKUP($G1854,通讯通路门店!$S$4:$S$993933,通讯通路门店!$R$4:$R$993933,0,0),"")</f>
        <v>0</v>
      </c>
      <c r="I1854" s="83"/>
      <c r="J1854" s="83"/>
      <c r="K1854" s="83"/>
      <c r="L1854" s="83"/>
      <c r="M1854" s="83"/>
      <c r="N1854" s="83"/>
      <c r="O1854" s="83"/>
      <c r="P1854" s="83"/>
      <c r="Q1854" s="83"/>
      <c r="R1854" s="83"/>
      <c r="S1854" s="83"/>
      <c r="T1854" s="83"/>
      <c r="U1854" s="99">
        <f>COUNTIF(通讯通路门店!$S:$S,$G1854)</f>
        <v>0</v>
      </c>
      <c r="V1854" s="99">
        <f>COUNTIFS(通讯通路门店!$S:$S,$G1854,通讯通路门店!$J:$J,"综合卖场")</f>
        <v>0</v>
      </c>
      <c r="W1854" s="99">
        <f>SUMIFS(通讯通路门店!$AJ:$AJ,通讯通路门店!$S:$S,通讯客户沙盘!$G1854)</f>
        <v>0</v>
      </c>
      <c r="X1854" s="99">
        <f t="shared" si="140"/>
        <v>0</v>
      </c>
      <c r="Y1854" s="99">
        <f>COUNTIFS(通讯通路门店!$S:$S,$G1854,通讯通路门店!$J:$J,"荣耀体验店")+COUNTIFS(通讯通路门店!$S:$S,$G1854,通讯通路门店!$J:$J,"荣耀授权专卖店")</f>
        <v>0</v>
      </c>
      <c r="Z1854" s="99">
        <f>COUNTIFS(通讯通路门店!$S:$S,$G1854,通讯通路门店!$J:$J,"VIVO体验店")</f>
        <v>0</v>
      </c>
      <c r="AA1854" s="99">
        <f>COUNTIFS(通讯通路门店!$S:$S,$G1854,通讯通路门店!$J:$J,"OPPO体验店")</f>
        <v>0</v>
      </c>
      <c r="AB1854" s="99">
        <f>COUNTIFS(通讯通路门店!$S:$S,$G1854,通讯通路门店!$J:$J,"华为授权体验店")+COUNTIFS(通讯通路门店!$S:$S,$G1854,通讯通路门店!$J:$J,"华为堡垒店")</f>
        <v>0</v>
      </c>
      <c r="AC1854" s="99">
        <f>COUNTIFS(通讯通路门店!$S:$S,$G1854,通讯通路门店!$J:$J,"小米体验店")</f>
        <v>0</v>
      </c>
      <c r="AD1854" s="99">
        <f>COUNTIFS(通讯通路门店!$S:$S,$G1854,通讯通路门店!$J:$J,"苹果体验店")</f>
        <v>0</v>
      </c>
      <c r="AE1854" s="99">
        <f>COUNTIFS(通讯通路门店!$S:$S,$G1854,通讯通路门店!$J:$J,"其他品牌专卖店")</f>
        <v>0</v>
      </c>
      <c r="AF1854" s="99">
        <f>SUMIFS(通讯通路门店!$BI:$BI,通讯通路门店!$S:$S,$G1854)</f>
        <v>0</v>
      </c>
      <c r="AG1854" s="99">
        <f>SUMIFS(通讯通路门店!$BH:$BH,通讯通路门店!$S:$S,$G1854)</f>
        <v>0</v>
      </c>
      <c r="AH1854" s="99">
        <f t="shared" si="141"/>
        <v>0</v>
      </c>
      <c r="AI1854" s="99">
        <f>SUMIFS(通讯通路门店!$BB:$BB,通讯通路门店!$S:$S,$G1854)</f>
        <v>0</v>
      </c>
      <c r="AJ1854" s="99">
        <f>SUMIFS(通讯通路门店!$BE:$BE,通讯通路门店!$S:$S,$G1854)</f>
        <v>0</v>
      </c>
      <c r="AK1854" s="99">
        <f>SUMIFS(通讯通路门店!$BG:$BG,通讯通路门店!$S:$S,$G1854)</f>
        <v>0</v>
      </c>
      <c r="AL1854" s="99">
        <f>SUMIFS(通讯通路门店!$BC:$BC,通讯通路门店!$S:$S,$G1854)</f>
        <v>0</v>
      </c>
      <c r="AM1854" s="99">
        <f>SUMIFS(通讯通路门店!$BD:$BD,通讯通路门店!$S:$S,$G1854)</f>
        <v>0</v>
      </c>
      <c r="AN1854" s="99">
        <f>SUMIFS(通讯通路门店!$BF:$BF,通讯通路门店!$S:$S,$G1854)</f>
        <v>0</v>
      </c>
      <c r="AO1854" s="99">
        <f t="shared" si="142"/>
        <v>0</v>
      </c>
      <c r="AP1854" s="99">
        <f>SUMIFS(通讯通路门店!$K:$K,通讯通路门店!$S:$S,$G1854)</f>
        <v>0</v>
      </c>
      <c r="AQ1854" s="83"/>
      <c r="AR1854" s="99">
        <f>SUMIFS(通讯通路门店!$T:$T,通讯通路门店!$S:$S,$G1854)</f>
        <v>0</v>
      </c>
      <c r="AS1854" s="99">
        <f>SUMIFS(通讯通路门店!$U:$U,通讯通路门店!$S:$S,$G1854)</f>
        <v>0</v>
      </c>
      <c r="AT1854" s="99">
        <f>SUMIFS(通讯通路门店!$V:$V,通讯通路门店!$S:$S,$G1854)</f>
        <v>0</v>
      </c>
      <c r="AU1854" s="99">
        <f>SUMIFS(通讯通路门店!$W:$W,通讯通路门店!$S:$S,$G1854)</f>
        <v>0</v>
      </c>
      <c r="AV1854" s="99">
        <f>SUMIFS(通讯通路门店!$Z:$Z,通讯通路门店!$S:$S,$G1854)</f>
        <v>0</v>
      </c>
      <c r="AW1854" s="99">
        <f>SUMIFS(通讯通路门店!$AB:$AB,通讯通路门店!$S:$S,$G1854)</f>
        <v>0</v>
      </c>
      <c r="AX1854" s="99">
        <f>SUMIFS(通讯通路门店!$X:$X,通讯通路门店!$S:$S,$G1854)</f>
        <v>0</v>
      </c>
      <c r="AY1854" s="99">
        <f>SUMIFS(通讯通路门店!$Y:$Y,通讯通路门店!$S:$S,$G1854)</f>
        <v>0</v>
      </c>
      <c r="AZ1854" s="99">
        <f>SUMIFS(通讯通路门店!$AA:$AA,通讯通路门店!$S:$S,$G1854)</f>
        <v>0</v>
      </c>
      <c r="BA1854" s="99">
        <f t="shared" si="143"/>
        <v>0</v>
      </c>
      <c r="BB1854" s="99">
        <f t="shared" si="144"/>
        <v>0</v>
      </c>
      <c r="BC1854" s="99">
        <f>SUMIFS(通讯通路门店!$W:$W,通讯通路门店!$S:$S,$G1854,通讯通路门店!$J:$J,"荣耀体验店")+SUMIFS(通讯通路门店!$W:$W,通讯通路门店!$S:$S,$G1854,通讯通路门店!$J:$J,"荣耀授权专卖店")</f>
        <v>0</v>
      </c>
      <c r="BD1854" s="99">
        <f>SUMIFS(通讯通路门店!$Z:$Z,通讯通路门店!$S:$S,$G1854,通讯通路门店!$J:$J,"VIVO体验店")</f>
        <v>0</v>
      </c>
      <c r="BE1854" s="99">
        <f>SUMIFS(通讯通路门店!$AB:$AB,通讯通路门店!$S:$S,$G1854,通讯通路门店!$J:$J,"OPPO体验店")</f>
        <v>0</v>
      </c>
      <c r="BF1854" s="99">
        <f>SUMIFS(通讯通路门店!$X:$X,通讯通路门店!$S:$S,$G1854,通讯通路门店!$J:$J,"华为授权体验店")+SUMIFS(通讯通路门店!$AA:$AA,通讯通路门店!$S:$S,$G1854,通讯通路门店!$J:$J,"华为堡垒店")</f>
        <v>0</v>
      </c>
      <c r="BG1854" s="99">
        <f>SUMIFS(通讯通路门店!$Y:$Y,通讯通路门店!$S:$S,$G1854,通讯通路门店!$J:$J,"小米体验店")</f>
        <v>0</v>
      </c>
      <c r="BH1854" s="99">
        <f>SUMIFS(通讯通路门店!$AA:$AA,通讯通路门店!$S:$S,$G1854,通讯通路门店!$J:$J,"苹果体验店")</f>
        <v>0</v>
      </c>
      <c r="BI1854" s="99">
        <f>SUMIFS(通讯通路门店!$K:$K,通讯通路门店!$S:$S,$G1854,通讯通路门店!$J:$J,"其他品牌专卖店")</f>
        <v>0</v>
      </c>
      <c r="BJ1854" s="99">
        <f>SUMIFS(通讯通路门店!$AC:$AC,通讯通路门店!$S:$S,$G1854)</f>
        <v>0</v>
      </c>
      <c r="BK1854" s="99">
        <f>SUMIFS(通讯通路门店!$AD:$AD,通讯通路门店!$S:$S,$G1854)</f>
        <v>0</v>
      </c>
      <c r="BL1854" s="99">
        <f>SUMIFS(通讯通路门店!$AE:$AE,通讯通路门店!$S:$S,$G1854)</f>
        <v>0</v>
      </c>
      <c r="BM1854" s="99">
        <f>SUMIFS(通讯通路门店!$AF:$AF,通讯通路门店!$S:$S,$G1854)</f>
        <v>0</v>
      </c>
      <c r="BN1854" s="99">
        <f>SUMIFS(通讯通路门店!$AG:$AG,通讯通路门店!$S:$S,$G1854)</f>
        <v>0</v>
      </c>
      <c r="BO1854" s="99">
        <f>SUMIFS(通讯通路门店!$AH:$AH,通讯通路门店!$S:$S,$G1854)</f>
        <v>0</v>
      </c>
      <c r="BP1854" s="99">
        <f>SUMIFS(通讯通路门店!$AI:$AI,通讯通路门店!$S:$S,$G1854)</f>
        <v>0</v>
      </c>
      <c r="BQ1854" s="83"/>
    </row>
    <row r="1855" spans="1:69">
      <c r="A1855" s="99" t="str">
        <f>IFERROR(_xlfn.XLOOKUP($G1855,通讯通路门店!$S$4:$S$993933,通讯通路门店!$A$4:$A$993933,0,0),"")</f>
        <v>海南省</v>
      </c>
      <c r="B1855" s="99" t="str">
        <f>IFERROR(_xlfn.XLOOKUP($G1855,通讯通路门店!$S$4:$S$993933,通讯通路门店!$B$4:$B$993933,0,0),"")</f>
        <v>昌江黎族自治县</v>
      </c>
      <c r="C1855" s="99" t="str">
        <f>IFERROR(_xlfn.XLOOKUP($G1855,通讯通路门店!$S$4:$S$993933,通讯通路门店!$C$4:$C$993933,0,0),"")</f>
        <v>昌江黎族自治县</v>
      </c>
      <c r="D1855" s="99" t="str">
        <f>IFERROR(_xlfn.XLOOKUP($G1855,通讯通路门店!$S$4:$S$993933,通讯通路门店!$D$4:$D$993933,0,0),"")</f>
        <v>叉河镇</v>
      </c>
      <c r="E1855" s="83"/>
      <c r="F1855" s="83"/>
      <c r="G1855" s="101"/>
      <c r="H1855" s="102">
        <f>IFERROR(_xlfn.XLOOKUP($G1855,通讯通路门店!$S$4:$S$993933,通讯通路门店!$R$4:$R$993933,0,0),"")</f>
        <v>0</v>
      </c>
      <c r="I1855" s="83"/>
      <c r="J1855" s="83"/>
      <c r="K1855" s="83"/>
      <c r="L1855" s="83"/>
      <c r="M1855" s="83"/>
      <c r="N1855" s="83"/>
      <c r="O1855" s="83"/>
      <c r="P1855" s="83"/>
      <c r="Q1855" s="83"/>
      <c r="R1855" s="83"/>
      <c r="S1855" s="83"/>
      <c r="T1855" s="83"/>
      <c r="U1855" s="99">
        <f>COUNTIF(通讯通路门店!$S:$S,$G1855)</f>
        <v>0</v>
      </c>
      <c r="V1855" s="99">
        <f>COUNTIFS(通讯通路门店!$S:$S,$G1855,通讯通路门店!$J:$J,"综合卖场")</f>
        <v>0</v>
      </c>
      <c r="W1855" s="99">
        <f>SUMIFS(通讯通路门店!$AJ:$AJ,通讯通路门店!$S:$S,通讯客户沙盘!$G1855)</f>
        <v>0</v>
      </c>
      <c r="X1855" s="99">
        <f t="shared" si="140"/>
        <v>0</v>
      </c>
      <c r="Y1855" s="99">
        <f>COUNTIFS(通讯通路门店!$S:$S,$G1855,通讯通路门店!$J:$J,"荣耀体验店")+COUNTIFS(通讯通路门店!$S:$S,$G1855,通讯通路门店!$J:$J,"荣耀授权专卖店")</f>
        <v>0</v>
      </c>
      <c r="Z1855" s="99">
        <f>COUNTIFS(通讯通路门店!$S:$S,$G1855,通讯通路门店!$J:$J,"VIVO体验店")</f>
        <v>0</v>
      </c>
      <c r="AA1855" s="99">
        <f>COUNTIFS(通讯通路门店!$S:$S,$G1855,通讯通路门店!$J:$J,"OPPO体验店")</f>
        <v>0</v>
      </c>
      <c r="AB1855" s="99">
        <f>COUNTIFS(通讯通路门店!$S:$S,$G1855,通讯通路门店!$J:$J,"华为授权体验店")+COUNTIFS(通讯通路门店!$S:$S,$G1855,通讯通路门店!$J:$J,"华为堡垒店")</f>
        <v>0</v>
      </c>
      <c r="AC1855" s="99">
        <f>COUNTIFS(通讯通路门店!$S:$S,$G1855,通讯通路门店!$J:$J,"小米体验店")</f>
        <v>0</v>
      </c>
      <c r="AD1855" s="99">
        <f>COUNTIFS(通讯通路门店!$S:$S,$G1855,通讯通路门店!$J:$J,"苹果体验店")</f>
        <v>0</v>
      </c>
      <c r="AE1855" s="99">
        <f>COUNTIFS(通讯通路门店!$S:$S,$G1855,通讯通路门店!$J:$J,"其他品牌专卖店")</f>
        <v>0</v>
      </c>
      <c r="AF1855" s="99">
        <f>SUMIFS(通讯通路门店!$BI:$BI,通讯通路门店!$S:$S,$G1855)</f>
        <v>0</v>
      </c>
      <c r="AG1855" s="99">
        <f>SUMIFS(通讯通路门店!$BH:$BH,通讯通路门店!$S:$S,$G1855)</f>
        <v>0</v>
      </c>
      <c r="AH1855" s="99">
        <f t="shared" si="141"/>
        <v>0</v>
      </c>
      <c r="AI1855" s="99">
        <f>SUMIFS(通讯通路门店!$BB:$BB,通讯通路门店!$S:$S,$G1855)</f>
        <v>0</v>
      </c>
      <c r="AJ1855" s="99">
        <f>SUMIFS(通讯通路门店!$BE:$BE,通讯通路门店!$S:$S,$G1855)</f>
        <v>0</v>
      </c>
      <c r="AK1855" s="99">
        <f>SUMIFS(通讯通路门店!$BG:$BG,通讯通路门店!$S:$S,$G1855)</f>
        <v>0</v>
      </c>
      <c r="AL1855" s="99">
        <f>SUMIFS(通讯通路门店!$BC:$BC,通讯通路门店!$S:$S,$G1855)</f>
        <v>0</v>
      </c>
      <c r="AM1855" s="99">
        <f>SUMIFS(通讯通路门店!$BD:$BD,通讯通路门店!$S:$S,$G1855)</f>
        <v>0</v>
      </c>
      <c r="AN1855" s="99">
        <f>SUMIFS(通讯通路门店!$BF:$BF,通讯通路门店!$S:$S,$G1855)</f>
        <v>0</v>
      </c>
      <c r="AO1855" s="99">
        <f t="shared" si="142"/>
        <v>0</v>
      </c>
      <c r="AP1855" s="99">
        <f>SUMIFS(通讯通路门店!$K:$K,通讯通路门店!$S:$S,$G1855)</f>
        <v>0</v>
      </c>
      <c r="AQ1855" s="83"/>
      <c r="AR1855" s="99">
        <f>SUMIFS(通讯通路门店!$T:$T,通讯通路门店!$S:$S,$G1855)</f>
        <v>0</v>
      </c>
      <c r="AS1855" s="99">
        <f>SUMIFS(通讯通路门店!$U:$U,通讯通路门店!$S:$S,$G1855)</f>
        <v>0</v>
      </c>
      <c r="AT1855" s="99">
        <f>SUMIFS(通讯通路门店!$V:$V,通讯通路门店!$S:$S,$G1855)</f>
        <v>0</v>
      </c>
      <c r="AU1855" s="99">
        <f>SUMIFS(通讯通路门店!$W:$W,通讯通路门店!$S:$S,$G1855)</f>
        <v>0</v>
      </c>
      <c r="AV1855" s="99">
        <f>SUMIFS(通讯通路门店!$Z:$Z,通讯通路门店!$S:$S,$G1855)</f>
        <v>0</v>
      </c>
      <c r="AW1855" s="99">
        <f>SUMIFS(通讯通路门店!$AB:$AB,通讯通路门店!$S:$S,$G1855)</f>
        <v>0</v>
      </c>
      <c r="AX1855" s="99">
        <f>SUMIFS(通讯通路门店!$X:$X,通讯通路门店!$S:$S,$G1855)</f>
        <v>0</v>
      </c>
      <c r="AY1855" s="99">
        <f>SUMIFS(通讯通路门店!$Y:$Y,通讯通路门店!$S:$S,$G1855)</f>
        <v>0</v>
      </c>
      <c r="AZ1855" s="99">
        <f>SUMIFS(通讯通路门店!$AA:$AA,通讯通路门店!$S:$S,$G1855)</f>
        <v>0</v>
      </c>
      <c r="BA1855" s="99">
        <f t="shared" si="143"/>
        <v>0</v>
      </c>
      <c r="BB1855" s="99">
        <f t="shared" si="144"/>
        <v>0</v>
      </c>
      <c r="BC1855" s="99">
        <f>SUMIFS(通讯通路门店!$W:$W,通讯通路门店!$S:$S,$G1855,通讯通路门店!$J:$J,"荣耀体验店")+SUMIFS(通讯通路门店!$W:$W,通讯通路门店!$S:$S,$G1855,通讯通路门店!$J:$J,"荣耀授权专卖店")</f>
        <v>0</v>
      </c>
      <c r="BD1855" s="99">
        <f>SUMIFS(通讯通路门店!$Z:$Z,通讯通路门店!$S:$S,$G1855,通讯通路门店!$J:$J,"VIVO体验店")</f>
        <v>0</v>
      </c>
      <c r="BE1855" s="99">
        <f>SUMIFS(通讯通路门店!$AB:$AB,通讯通路门店!$S:$S,$G1855,通讯通路门店!$J:$J,"OPPO体验店")</f>
        <v>0</v>
      </c>
      <c r="BF1855" s="99">
        <f>SUMIFS(通讯通路门店!$X:$X,通讯通路门店!$S:$S,$G1855,通讯通路门店!$J:$J,"华为授权体验店")+SUMIFS(通讯通路门店!$AA:$AA,通讯通路门店!$S:$S,$G1855,通讯通路门店!$J:$J,"华为堡垒店")</f>
        <v>0</v>
      </c>
      <c r="BG1855" s="99">
        <f>SUMIFS(通讯通路门店!$Y:$Y,通讯通路门店!$S:$S,$G1855,通讯通路门店!$J:$J,"小米体验店")</f>
        <v>0</v>
      </c>
      <c r="BH1855" s="99">
        <f>SUMIFS(通讯通路门店!$AA:$AA,通讯通路门店!$S:$S,$G1855,通讯通路门店!$J:$J,"苹果体验店")</f>
        <v>0</v>
      </c>
      <c r="BI1855" s="99">
        <f>SUMIFS(通讯通路门店!$K:$K,通讯通路门店!$S:$S,$G1855,通讯通路门店!$J:$J,"其他品牌专卖店")</f>
        <v>0</v>
      </c>
      <c r="BJ1855" s="99">
        <f>SUMIFS(通讯通路门店!$AC:$AC,通讯通路门店!$S:$S,$G1855)</f>
        <v>0</v>
      </c>
      <c r="BK1855" s="99">
        <f>SUMIFS(通讯通路门店!$AD:$AD,通讯通路门店!$S:$S,$G1855)</f>
        <v>0</v>
      </c>
      <c r="BL1855" s="99">
        <f>SUMIFS(通讯通路门店!$AE:$AE,通讯通路门店!$S:$S,$G1855)</f>
        <v>0</v>
      </c>
      <c r="BM1855" s="99">
        <f>SUMIFS(通讯通路门店!$AF:$AF,通讯通路门店!$S:$S,$G1855)</f>
        <v>0</v>
      </c>
      <c r="BN1855" s="99">
        <f>SUMIFS(通讯通路门店!$AG:$AG,通讯通路门店!$S:$S,$G1855)</f>
        <v>0</v>
      </c>
      <c r="BO1855" s="99">
        <f>SUMIFS(通讯通路门店!$AH:$AH,通讯通路门店!$S:$S,$G1855)</f>
        <v>0</v>
      </c>
      <c r="BP1855" s="99">
        <f>SUMIFS(通讯通路门店!$AI:$AI,通讯通路门店!$S:$S,$G1855)</f>
        <v>0</v>
      </c>
      <c r="BQ1855" s="83"/>
    </row>
    <row r="1856" spans="1:69">
      <c r="A1856" s="99" t="str">
        <f>IFERROR(_xlfn.XLOOKUP($G1856,通讯通路门店!$S$4:$S$993933,通讯通路门店!$A$4:$A$993933,0,0),"")</f>
        <v>海南省</v>
      </c>
      <c r="B1856" s="99" t="str">
        <f>IFERROR(_xlfn.XLOOKUP($G1856,通讯通路门店!$S$4:$S$993933,通讯通路门店!$B$4:$B$993933,0,0),"")</f>
        <v>昌江黎族自治县</v>
      </c>
      <c r="C1856" s="99" t="str">
        <f>IFERROR(_xlfn.XLOOKUP($G1856,通讯通路门店!$S$4:$S$993933,通讯通路门店!$C$4:$C$993933,0,0),"")</f>
        <v>昌江黎族自治县</v>
      </c>
      <c r="D1856" s="99" t="str">
        <f>IFERROR(_xlfn.XLOOKUP($G1856,通讯通路门店!$S$4:$S$993933,通讯通路门店!$D$4:$D$993933,0,0),"")</f>
        <v>叉河镇</v>
      </c>
      <c r="E1856" s="83"/>
      <c r="F1856" s="83"/>
      <c r="G1856" s="101"/>
      <c r="H1856" s="102">
        <f>IFERROR(_xlfn.XLOOKUP($G1856,通讯通路门店!$S$4:$S$993933,通讯通路门店!$R$4:$R$993933,0,0),"")</f>
        <v>0</v>
      </c>
      <c r="I1856" s="83"/>
      <c r="J1856" s="83"/>
      <c r="K1856" s="83"/>
      <c r="L1856" s="83"/>
      <c r="M1856" s="83"/>
      <c r="N1856" s="83"/>
      <c r="O1856" s="83"/>
      <c r="P1856" s="83"/>
      <c r="Q1856" s="83"/>
      <c r="R1856" s="83"/>
      <c r="S1856" s="83"/>
      <c r="T1856" s="83"/>
      <c r="U1856" s="99">
        <f>COUNTIF(通讯通路门店!$S:$S,$G1856)</f>
        <v>0</v>
      </c>
      <c r="V1856" s="99">
        <f>COUNTIFS(通讯通路门店!$S:$S,$G1856,通讯通路门店!$J:$J,"综合卖场")</f>
        <v>0</v>
      </c>
      <c r="W1856" s="99">
        <f>SUMIFS(通讯通路门店!$AJ:$AJ,通讯通路门店!$S:$S,通讯客户沙盘!$G1856)</f>
        <v>0</v>
      </c>
      <c r="X1856" s="99">
        <f t="shared" si="140"/>
        <v>0</v>
      </c>
      <c r="Y1856" s="99">
        <f>COUNTIFS(通讯通路门店!$S:$S,$G1856,通讯通路门店!$J:$J,"荣耀体验店")+COUNTIFS(通讯通路门店!$S:$S,$G1856,通讯通路门店!$J:$J,"荣耀授权专卖店")</f>
        <v>0</v>
      </c>
      <c r="Z1856" s="99">
        <f>COUNTIFS(通讯通路门店!$S:$S,$G1856,通讯通路门店!$J:$J,"VIVO体验店")</f>
        <v>0</v>
      </c>
      <c r="AA1856" s="99">
        <f>COUNTIFS(通讯通路门店!$S:$S,$G1856,通讯通路门店!$J:$J,"OPPO体验店")</f>
        <v>0</v>
      </c>
      <c r="AB1856" s="99">
        <f>COUNTIFS(通讯通路门店!$S:$S,$G1856,通讯通路门店!$J:$J,"华为授权体验店")+COUNTIFS(通讯通路门店!$S:$S,$G1856,通讯通路门店!$J:$J,"华为堡垒店")</f>
        <v>0</v>
      </c>
      <c r="AC1856" s="99">
        <f>COUNTIFS(通讯通路门店!$S:$S,$G1856,通讯通路门店!$J:$J,"小米体验店")</f>
        <v>0</v>
      </c>
      <c r="AD1856" s="99">
        <f>COUNTIFS(通讯通路门店!$S:$S,$G1856,通讯通路门店!$J:$J,"苹果体验店")</f>
        <v>0</v>
      </c>
      <c r="AE1856" s="99">
        <f>COUNTIFS(通讯通路门店!$S:$S,$G1856,通讯通路门店!$J:$J,"其他品牌专卖店")</f>
        <v>0</v>
      </c>
      <c r="AF1856" s="99">
        <f>SUMIFS(通讯通路门店!$BI:$BI,通讯通路门店!$S:$S,$G1856)</f>
        <v>0</v>
      </c>
      <c r="AG1856" s="99">
        <f>SUMIFS(通讯通路门店!$BH:$BH,通讯通路门店!$S:$S,$G1856)</f>
        <v>0</v>
      </c>
      <c r="AH1856" s="99">
        <f t="shared" si="141"/>
        <v>0</v>
      </c>
      <c r="AI1856" s="99">
        <f>SUMIFS(通讯通路门店!$BB:$BB,通讯通路门店!$S:$S,$G1856)</f>
        <v>0</v>
      </c>
      <c r="AJ1856" s="99">
        <f>SUMIFS(通讯通路门店!$BE:$BE,通讯通路门店!$S:$S,$G1856)</f>
        <v>0</v>
      </c>
      <c r="AK1856" s="99">
        <f>SUMIFS(通讯通路门店!$BG:$BG,通讯通路门店!$S:$S,$G1856)</f>
        <v>0</v>
      </c>
      <c r="AL1856" s="99">
        <f>SUMIFS(通讯通路门店!$BC:$BC,通讯通路门店!$S:$S,$G1856)</f>
        <v>0</v>
      </c>
      <c r="AM1856" s="99">
        <f>SUMIFS(通讯通路门店!$BD:$BD,通讯通路门店!$S:$S,$G1856)</f>
        <v>0</v>
      </c>
      <c r="AN1856" s="99">
        <f>SUMIFS(通讯通路门店!$BF:$BF,通讯通路门店!$S:$S,$G1856)</f>
        <v>0</v>
      </c>
      <c r="AO1856" s="99">
        <f t="shared" si="142"/>
        <v>0</v>
      </c>
      <c r="AP1856" s="99">
        <f>SUMIFS(通讯通路门店!$K:$K,通讯通路门店!$S:$S,$G1856)</f>
        <v>0</v>
      </c>
      <c r="AQ1856" s="83"/>
      <c r="AR1856" s="99">
        <f>SUMIFS(通讯通路门店!$T:$T,通讯通路门店!$S:$S,$G1856)</f>
        <v>0</v>
      </c>
      <c r="AS1856" s="99">
        <f>SUMIFS(通讯通路门店!$U:$U,通讯通路门店!$S:$S,$G1856)</f>
        <v>0</v>
      </c>
      <c r="AT1856" s="99">
        <f>SUMIFS(通讯通路门店!$V:$V,通讯通路门店!$S:$S,$G1856)</f>
        <v>0</v>
      </c>
      <c r="AU1856" s="99">
        <f>SUMIFS(通讯通路门店!$W:$W,通讯通路门店!$S:$S,$G1856)</f>
        <v>0</v>
      </c>
      <c r="AV1856" s="99">
        <f>SUMIFS(通讯通路门店!$Z:$Z,通讯通路门店!$S:$S,$G1856)</f>
        <v>0</v>
      </c>
      <c r="AW1856" s="99">
        <f>SUMIFS(通讯通路门店!$AB:$AB,通讯通路门店!$S:$S,$G1856)</f>
        <v>0</v>
      </c>
      <c r="AX1856" s="99">
        <f>SUMIFS(通讯通路门店!$X:$X,通讯通路门店!$S:$S,$G1856)</f>
        <v>0</v>
      </c>
      <c r="AY1856" s="99">
        <f>SUMIFS(通讯通路门店!$Y:$Y,通讯通路门店!$S:$S,$G1856)</f>
        <v>0</v>
      </c>
      <c r="AZ1856" s="99">
        <f>SUMIFS(通讯通路门店!$AA:$AA,通讯通路门店!$S:$S,$G1856)</f>
        <v>0</v>
      </c>
      <c r="BA1856" s="99">
        <f t="shared" si="143"/>
        <v>0</v>
      </c>
      <c r="BB1856" s="99">
        <f t="shared" si="144"/>
        <v>0</v>
      </c>
      <c r="BC1856" s="99">
        <f>SUMIFS(通讯通路门店!$W:$W,通讯通路门店!$S:$S,$G1856,通讯通路门店!$J:$J,"荣耀体验店")+SUMIFS(通讯通路门店!$W:$W,通讯通路门店!$S:$S,$G1856,通讯通路门店!$J:$J,"荣耀授权专卖店")</f>
        <v>0</v>
      </c>
      <c r="BD1856" s="99">
        <f>SUMIFS(通讯通路门店!$Z:$Z,通讯通路门店!$S:$S,$G1856,通讯通路门店!$J:$J,"VIVO体验店")</f>
        <v>0</v>
      </c>
      <c r="BE1856" s="99">
        <f>SUMIFS(通讯通路门店!$AB:$AB,通讯通路门店!$S:$S,$G1856,通讯通路门店!$J:$J,"OPPO体验店")</f>
        <v>0</v>
      </c>
      <c r="BF1856" s="99">
        <f>SUMIFS(通讯通路门店!$X:$X,通讯通路门店!$S:$S,$G1856,通讯通路门店!$J:$J,"华为授权体验店")+SUMIFS(通讯通路门店!$AA:$AA,通讯通路门店!$S:$S,$G1856,通讯通路门店!$J:$J,"华为堡垒店")</f>
        <v>0</v>
      </c>
      <c r="BG1856" s="99">
        <f>SUMIFS(通讯通路门店!$Y:$Y,通讯通路门店!$S:$S,$G1856,通讯通路门店!$J:$J,"小米体验店")</f>
        <v>0</v>
      </c>
      <c r="BH1856" s="99">
        <f>SUMIFS(通讯通路门店!$AA:$AA,通讯通路门店!$S:$S,$G1856,通讯通路门店!$J:$J,"苹果体验店")</f>
        <v>0</v>
      </c>
      <c r="BI1856" s="99">
        <f>SUMIFS(通讯通路门店!$K:$K,通讯通路门店!$S:$S,$G1856,通讯通路门店!$J:$J,"其他品牌专卖店")</f>
        <v>0</v>
      </c>
      <c r="BJ1856" s="99">
        <f>SUMIFS(通讯通路门店!$AC:$AC,通讯通路门店!$S:$S,$G1856)</f>
        <v>0</v>
      </c>
      <c r="BK1856" s="99">
        <f>SUMIFS(通讯通路门店!$AD:$AD,通讯通路门店!$S:$S,$G1856)</f>
        <v>0</v>
      </c>
      <c r="BL1856" s="99">
        <f>SUMIFS(通讯通路门店!$AE:$AE,通讯通路门店!$S:$S,$G1856)</f>
        <v>0</v>
      </c>
      <c r="BM1856" s="99">
        <f>SUMIFS(通讯通路门店!$AF:$AF,通讯通路门店!$S:$S,$G1856)</f>
        <v>0</v>
      </c>
      <c r="BN1856" s="99">
        <f>SUMIFS(通讯通路门店!$AG:$AG,通讯通路门店!$S:$S,$G1856)</f>
        <v>0</v>
      </c>
      <c r="BO1856" s="99">
        <f>SUMIFS(通讯通路门店!$AH:$AH,通讯通路门店!$S:$S,$G1856)</f>
        <v>0</v>
      </c>
      <c r="BP1856" s="99">
        <f>SUMIFS(通讯通路门店!$AI:$AI,通讯通路门店!$S:$S,$G1856)</f>
        <v>0</v>
      </c>
      <c r="BQ1856" s="83"/>
    </row>
    <row r="1857" spans="1:69">
      <c r="A1857" s="99" t="str">
        <f>IFERROR(_xlfn.XLOOKUP($G1857,通讯通路门店!$S$4:$S$993933,通讯通路门店!$A$4:$A$993933,0,0),"")</f>
        <v>海南省</v>
      </c>
      <c r="B1857" s="99" t="str">
        <f>IFERROR(_xlfn.XLOOKUP($G1857,通讯通路门店!$S$4:$S$993933,通讯通路门店!$B$4:$B$993933,0,0),"")</f>
        <v>昌江黎族自治县</v>
      </c>
      <c r="C1857" s="99" t="str">
        <f>IFERROR(_xlfn.XLOOKUP($G1857,通讯通路门店!$S$4:$S$993933,通讯通路门店!$C$4:$C$993933,0,0),"")</f>
        <v>昌江黎族自治县</v>
      </c>
      <c r="D1857" s="99" t="str">
        <f>IFERROR(_xlfn.XLOOKUP($G1857,通讯通路门店!$S$4:$S$993933,通讯通路门店!$D$4:$D$993933,0,0),"")</f>
        <v>叉河镇</v>
      </c>
      <c r="E1857" s="83"/>
      <c r="F1857" s="83"/>
      <c r="G1857" s="101"/>
      <c r="H1857" s="102">
        <f>IFERROR(_xlfn.XLOOKUP($G1857,通讯通路门店!$S$4:$S$993933,通讯通路门店!$R$4:$R$993933,0,0),"")</f>
        <v>0</v>
      </c>
      <c r="I1857" s="83"/>
      <c r="J1857" s="83"/>
      <c r="K1857" s="83"/>
      <c r="L1857" s="83"/>
      <c r="M1857" s="83"/>
      <c r="N1857" s="83"/>
      <c r="O1857" s="83"/>
      <c r="P1857" s="83"/>
      <c r="Q1857" s="83"/>
      <c r="R1857" s="83"/>
      <c r="S1857" s="83"/>
      <c r="T1857" s="83"/>
      <c r="U1857" s="99">
        <f>COUNTIF(通讯通路门店!$S:$S,$G1857)</f>
        <v>0</v>
      </c>
      <c r="V1857" s="99">
        <f>COUNTIFS(通讯通路门店!$S:$S,$G1857,通讯通路门店!$J:$J,"综合卖场")</f>
        <v>0</v>
      </c>
      <c r="W1857" s="99">
        <f>SUMIFS(通讯通路门店!$AJ:$AJ,通讯通路门店!$S:$S,通讯客户沙盘!$G1857)</f>
        <v>0</v>
      </c>
      <c r="X1857" s="99">
        <f t="shared" si="140"/>
        <v>0</v>
      </c>
      <c r="Y1857" s="99">
        <f>COUNTIFS(通讯通路门店!$S:$S,$G1857,通讯通路门店!$J:$J,"荣耀体验店")+COUNTIFS(通讯通路门店!$S:$S,$G1857,通讯通路门店!$J:$J,"荣耀授权专卖店")</f>
        <v>0</v>
      </c>
      <c r="Z1857" s="99">
        <f>COUNTIFS(通讯通路门店!$S:$S,$G1857,通讯通路门店!$J:$J,"VIVO体验店")</f>
        <v>0</v>
      </c>
      <c r="AA1857" s="99">
        <f>COUNTIFS(通讯通路门店!$S:$S,$G1857,通讯通路门店!$J:$J,"OPPO体验店")</f>
        <v>0</v>
      </c>
      <c r="AB1857" s="99">
        <f>COUNTIFS(通讯通路门店!$S:$S,$G1857,通讯通路门店!$J:$J,"华为授权体验店")+COUNTIFS(通讯通路门店!$S:$S,$G1857,通讯通路门店!$J:$J,"华为堡垒店")</f>
        <v>0</v>
      </c>
      <c r="AC1857" s="99">
        <f>COUNTIFS(通讯通路门店!$S:$S,$G1857,通讯通路门店!$J:$J,"小米体验店")</f>
        <v>0</v>
      </c>
      <c r="AD1857" s="99">
        <f>COUNTIFS(通讯通路门店!$S:$S,$G1857,通讯通路门店!$J:$J,"苹果体验店")</f>
        <v>0</v>
      </c>
      <c r="AE1857" s="99">
        <f>COUNTIFS(通讯通路门店!$S:$S,$G1857,通讯通路门店!$J:$J,"其他品牌专卖店")</f>
        <v>0</v>
      </c>
      <c r="AF1857" s="99">
        <f>SUMIFS(通讯通路门店!$BI:$BI,通讯通路门店!$S:$S,$G1857)</f>
        <v>0</v>
      </c>
      <c r="AG1857" s="99">
        <f>SUMIFS(通讯通路门店!$BH:$BH,通讯通路门店!$S:$S,$G1857)</f>
        <v>0</v>
      </c>
      <c r="AH1857" s="99">
        <f t="shared" si="141"/>
        <v>0</v>
      </c>
      <c r="AI1857" s="99">
        <f>SUMIFS(通讯通路门店!$BB:$BB,通讯通路门店!$S:$S,$G1857)</f>
        <v>0</v>
      </c>
      <c r="AJ1857" s="99">
        <f>SUMIFS(通讯通路门店!$BE:$BE,通讯通路门店!$S:$S,$G1857)</f>
        <v>0</v>
      </c>
      <c r="AK1857" s="99">
        <f>SUMIFS(通讯通路门店!$BG:$BG,通讯通路门店!$S:$S,$G1857)</f>
        <v>0</v>
      </c>
      <c r="AL1857" s="99">
        <f>SUMIFS(通讯通路门店!$BC:$BC,通讯通路门店!$S:$S,$G1857)</f>
        <v>0</v>
      </c>
      <c r="AM1857" s="99">
        <f>SUMIFS(通讯通路门店!$BD:$BD,通讯通路门店!$S:$S,$G1857)</f>
        <v>0</v>
      </c>
      <c r="AN1857" s="99">
        <f>SUMIFS(通讯通路门店!$BF:$BF,通讯通路门店!$S:$S,$G1857)</f>
        <v>0</v>
      </c>
      <c r="AO1857" s="99">
        <f t="shared" si="142"/>
        <v>0</v>
      </c>
      <c r="AP1857" s="99">
        <f>SUMIFS(通讯通路门店!$K:$K,通讯通路门店!$S:$S,$G1857)</f>
        <v>0</v>
      </c>
      <c r="AQ1857" s="83"/>
      <c r="AR1857" s="99">
        <f>SUMIFS(通讯通路门店!$T:$T,通讯通路门店!$S:$S,$G1857)</f>
        <v>0</v>
      </c>
      <c r="AS1857" s="99">
        <f>SUMIFS(通讯通路门店!$U:$U,通讯通路门店!$S:$S,$G1857)</f>
        <v>0</v>
      </c>
      <c r="AT1857" s="99">
        <f>SUMIFS(通讯通路门店!$V:$V,通讯通路门店!$S:$S,$G1857)</f>
        <v>0</v>
      </c>
      <c r="AU1857" s="99">
        <f>SUMIFS(通讯通路门店!$W:$W,通讯通路门店!$S:$S,$G1857)</f>
        <v>0</v>
      </c>
      <c r="AV1857" s="99">
        <f>SUMIFS(通讯通路门店!$Z:$Z,通讯通路门店!$S:$S,$G1857)</f>
        <v>0</v>
      </c>
      <c r="AW1857" s="99">
        <f>SUMIFS(通讯通路门店!$AB:$AB,通讯通路门店!$S:$S,$G1857)</f>
        <v>0</v>
      </c>
      <c r="AX1857" s="99">
        <f>SUMIFS(通讯通路门店!$X:$X,通讯通路门店!$S:$S,$G1857)</f>
        <v>0</v>
      </c>
      <c r="AY1857" s="99">
        <f>SUMIFS(通讯通路门店!$Y:$Y,通讯通路门店!$S:$S,$G1857)</f>
        <v>0</v>
      </c>
      <c r="AZ1857" s="99">
        <f>SUMIFS(通讯通路门店!$AA:$AA,通讯通路门店!$S:$S,$G1857)</f>
        <v>0</v>
      </c>
      <c r="BA1857" s="99">
        <f t="shared" si="143"/>
        <v>0</v>
      </c>
      <c r="BB1857" s="99">
        <f t="shared" si="144"/>
        <v>0</v>
      </c>
      <c r="BC1857" s="99">
        <f>SUMIFS(通讯通路门店!$W:$W,通讯通路门店!$S:$S,$G1857,通讯通路门店!$J:$J,"荣耀体验店")+SUMIFS(通讯通路门店!$W:$W,通讯通路门店!$S:$S,$G1857,通讯通路门店!$J:$J,"荣耀授权专卖店")</f>
        <v>0</v>
      </c>
      <c r="BD1857" s="99">
        <f>SUMIFS(通讯通路门店!$Z:$Z,通讯通路门店!$S:$S,$G1857,通讯通路门店!$J:$J,"VIVO体验店")</f>
        <v>0</v>
      </c>
      <c r="BE1857" s="99">
        <f>SUMIFS(通讯通路门店!$AB:$AB,通讯通路门店!$S:$S,$G1857,通讯通路门店!$J:$J,"OPPO体验店")</f>
        <v>0</v>
      </c>
      <c r="BF1857" s="99">
        <f>SUMIFS(通讯通路门店!$X:$X,通讯通路门店!$S:$S,$G1857,通讯通路门店!$J:$J,"华为授权体验店")+SUMIFS(通讯通路门店!$AA:$AA,通讯通路门店!$S:$S,$G1857,通讯通路门店!$J:$J,"华为堡垒店")</f>
        <v>0</v>
      </c>
      <c r="BG1857" s="99">
        <f>SUMIFS(通讯通路门店!$Y:$Y,通讯通路门店!$S:$S,$G1857,通讯通路门店!$J:$J,"小米体验店")</f>
        <v>0</v>
      </c>
      <c r="BH1857" s="99">
        <f>SUMIFS(通讯通路门店!$AA:$AA,通讯通路门店!$S:$S,$G1857,通讯通路门店!$J:$J,"苹果体验店")</f>
        <v>0</v>
      </c>
      <c r="BI1857" s="99">
        <f>SUMIFS(通讯通路门店!$K:$K,通讯通路门店!$S:$S,$G1857,通讯通路门店!$J:$J,"其他品牌专卖店")</f>
        <v>0</v>
      </c>
      <c r="BJ1857" s="99">
        <f>SUMIFS(通讯通路门店!$AC:$AC,通讯通路门店!$S:$S,$G1857)</f>
        <v>0</v>
      </c>
      <c r="BK1857" s="99">
        <f>SUMIFS(通讯通路门店!$AD:$AD,通讯通路门店!$S:$S,$G1857)</f>
        <v>0</v>
      </c>
      <c r="BL1857" s="99">
        <f>SUMIFS(通讯通路门店!$AE:$AE,通讯通路门店!$S:$S,$G1857)</f>
        <v>0</v>
      </c>
      <c r="BM1857" s="99">
        <f>SUMIFS(通讯通路门店!$AF:$AF,通讯通路门店!$S:$S,$G1857)</f>
        <v>0</v>
      </c>
      <c r="BN1857" s="99">
        <f>SUMIFS(通讯通路门店!$AG:$AG,通讯通路门店!$S:$S,$G1857)</f>
        <v>0</v>
      </c>
      <c r="BO1857" s="99">
        <f>SUMIFS(通讯通路门店!$AH:$AH,通讯通路门店!$S:$S,$G1857)</f>
        <v>0</v>
      </c>
      <c r="BP1857" s="99">
        <f>SUMIFS(通讯通路门店!$AI:$AI,通讯通路门店!$S:$S,$G1857)</f>
        <v>0</v>
      </c>
      <c r="BQ1857" s="83"/>
    </row>
    <row r="1858" spans="1:69">
      <c r="A1858" s="99" t="str">
        <f>IFERROR(_xlfn.XLOOKUP($G1858,通讯通路门店!$S$4:$S$993933,通讯通路门店!$A$4:$A$993933,0,0),"")</f>
        <v>海南省</v>
      </c>
      <c r="B1858" s="99" t="str">
        <f>IFERROR(_xlfn.XLOOKUP($G1858,通讯通路门店!$S$4:$S$993933,通讯通路门店!$B$4:$B$993933,0,0),"")</f>
        <v>昌江黎族自治县</v>
      </c>
      <c r="C1858" s="99" t="str">
        <f>IFERROR(_xlfn.XLOOKUP($G1858,通讯通路门店!$S$4:$S$993933,通讯通路门店!$C$4:$C$993933,0,0),"")</f>
        <v>昌江黎族自治县</v>
      </c>
      <c r="D1858" s="99" t="str">
        <f>IFERROR(_xlfn.XLOOKUP($G1858,通讯通路门店!$S$4:$S$993933,通讯通路门店!$D$4:$D$993933,0,0),"")</f>
        <v>叉河镇</v>
      </c>
      <c r="E1858" s="83"/>
      <c r="F1858" s="83"/>
      <c r="G1858" s="101"/>
      <c r="H1858" s="102">
        <f>IFERROR(_xlfn.XLOOKUP($G1858,通讯通路门店!$S$4:$S$993933,通讯通路门店!$R$4:$R$993933,0,0),"")</f>
        <v>0</v>
      </c>
      <c r="I1858" s="83"/>
      <c r="J1858" s="83"/>
      <c r="K1858" s="83"/>
      <c r="L1858" s="83"/>
      <c r="M1858" s="83"/>
      <c r="N1858" s="83"/>
      <c r="O1858" s="83"/>
      <c r="P1858" s="83"/>
      <c r="Q1858" s="83"/>
      <c r="R1858" s="83"/>
      <c r="S1858" s="83"/>
      <c r="T1858" s="83"/>
      <c r="U1858" s="99">
        <f>COUNTIF(通讯通路门店!$S:$S,$G1858)</f>
        <v>0</v>
      </c>
      <c r="V1858" s="99">
        <f>COUNTIFS(通讯通路门店!$S:$S,$G1858,通讯通路门店!$J:$J,"综合卖场")</f>
        <v>0</v>
      </c>
      <c r="W1858" s="99">
        <f>SUMIFS(通讯通路门店!$AJ:$AJ,通讯通路门店!$S:$S,通讯客户沙盘!$G1858)</f>
        <v>0</v>
      </c>
      <c r="X1858" s="99">
        <f t="shared" si="140"/>
        <v>0</v>
      </c>
      <c r="Y1858" s="99">
        <f>COUNTIFS(通讯通路门店!$S:$S,$G1858,通讯通路门店!$J:$J,"荣耀体验店")+COUNTIFS(通讯通路门店!$S:$S,$G1858,通讯通路门店!$J:$J,"荣耀授权专卖店")</f>
        <v>0</v>
      </c>
      <c r="Z1858" s="99">
        <f>COUNTIFS(通讯通路门店!$S:$S,$G1858,通讯通路门店!$J:$J,"VIVO体验店")</f>
        <v>0</v>
      </c>
      <c r="AA1858" s="99">
        <f>COUNTIFS(通讯通路门店!$S:$S,$G1858,通讯通路门店!$J:$J,"OPPO体验店")</f>
        <v>0</v>
      </c>
      <c r="AB1858" s="99">
        <f>COUNTIFS(通讯通路门店!$S:$S,$G1858,通讯通路门店!$J:$J,"华为授权体验店")+COUNTIFS(通讯通路门店!$S:$S,$G1858,通讯通路门店!$J:$J,"华为堡垒店")</f>
        <v>0</v>
      </c>
      <c r="AC1858" s="99">
        <f>COUNTIFS(通讯通路门店!$S:$S,$G1858,通讯通路门店!$J:$J,"小米体验店")</f>
        <v>0</v>
      </c>
      <c r="AD1858" s="99">
        <f>COUNTIFS(通讯通路门店!$S:$S,$G1858,通讯通路门店!$J:$J,"苹果体验店")</f>
        <v>0</v>
      </c>
      <c r="AE1858" s="99">
        <f>COUNTIFS(通讯通路门店!$S:$S,$G1858,通讯通路门店!$J:$J,"其他品牌专卖店")</f>
        <v>0</v>
      </c>
      <c r="AF1858" s="99">
        <f>SUMIFS(通讯通路门店!$BI:$BI,通讯通路门店!$S:$S,$G1858)</f>
        <v>0</v>
      </c>
      <c r="AG1858" s="99">
        <f>SUMIFS(通讯通路门店!$BH:$BH,通讯通路门店!$S:$S,$G1858)</f>
        <v>0</v>
      </c>
      <c r="AH1858" s="99">
        <f t="shared" si="141"/>
        <v>0</v>
      </c>
      <c r="AI1858" s="99">
        <f>SUMIFS(通讯通路门店!$BB:$BB,通讯通路门店!$S:$S,$G1858)</f>
        <v>0</v>
      </c>
      <c r="AJ1858" s="99">
        <f>SUMIFS(通讯通路门店!$BE:$BE,通讯通路门店!$S:$S,$G1858)</f>
        <v>0</v>
      </c>
      <c r="AK1858" s="99">
        <f>SUMIFS(通讯通路门店!$BG:$BG,通讯通路门店!$S:$S,$G1858)</f>
        <v>0</v>
      </c>
      <c r="AL1858" s="99">
        <f>SUMIFS(通讯通路门店!$BC:$BC,通讯通路门店!$S:$S,$G1858)</f>
        <v>0</v>
      </c>
      <c r="AM1858" s="99">
        <f>SUMIFS(通讯通路门店!$BD:$BD,通讯通路门店!$S:$S,$G1858)</f>
        <v>0</v>
      </c>
      <c r="AN1858" s="99">
        <f>SUMIFS(通讯通路门店!$BF:$BF,通讯通路门店!$S:$S,$G1858)</f>
        <v>0</v>
      </c>
      <c r="AO1858" s="99">
        <f t="shared" si="142"/>
        <v>0</v>
      </c>
      <c r="AP1858" s="99">
        <f>SUMIFS(通讯通路门店!$K:$K,通讯通路门店!$S:$S,$G1858)</f>
        <v>0</v>
      </c>
      <c r="AQ1858" s="83"/>
      <c r="AR1858" s="99">
        <f>SUMIFS(通讯通路门店!$T:$T,通讯通路门店!$S:$S,$G1858)</f>
        <v>0</v>
      </c>
      <c r="AS1858" s="99">
        <f>SUMIFS(通讯通路门店!$U:$U,通讯通路门店!$S:$S,$G1858)</f>
        <v>0</v>
      </c>
      <c r="AT1858" s="99">
        <f>SUMIFS(通讯通路门店!$V:$V,通讯通路门店!$S:$S,$G1858)</f>
        <v>0</v>
      </c>
      <c r="AU1858" s="99">
        <f>SUMIFS(通讯通路门店!$W:$W,通讯通路门店!$S:$S,$G1858)</f>
        <v>0</v>
      </c>
      <c r="AV1858" s="99">
        <f>SUMIFS(通讯通路门店!$Z:$Z,通讯通路门店!$S:$S,$G1858)</f>
        <v>0</v>
      </c>
      <c r="AW1858" s="99">
        <f>SUMIFS(通讯通路门店!$AB:$AB,通讯通路门店!$S:$S,$G1858)</f>
        <v>0</v>
      </c>
      <c r="AX1858" s="99">
        <f>SUMIFS(通讯通路门店!$X:$X,通讯通路门店!$S:$S,$G1858)</f>
        <v>0</v>
      </c>
      <c r="AY1858" s="99">
        <f>SUMIFS(通讯通路门店!$Y:$Y,通讯通路门店!$S:$S,$G1858)</f>
        <v>0</v>
      </c>
      <c r="AZ1858" s="99">
        <f>SUMIFS(通讯通路门店!$AA:$AA,通讯通路门店!$S:$S,$G1858)</f>
        <v>0</v>
      </c>
      <c r="BA1858" s="99">
        <f t="shared" si="143"/>
        <v>0</v>
      </c>
      <c r="BB1858" s="99">
        <f t="shared" si="144"/>
        <v>0</v>
      </c>
      <c r="BC1858" s="99">
        <f>SUMIFS(通讯通路门店!$W:$W,通讯通路门店!$S:$S,$G1858,通讯通路门店!$J:$J,"荣耀体验店")+SUMIFS(通讯通路门店!$W:$W,通讯通路门店!$S:$S,$G1858,通讯通路门店!$J:$J,"荣耀授权专卖店")</f>
        <v>0</v>
      </c>
      <c r="BD1858" s="99">
        <f>SUMIFS(通讯通路门店!$Z:$Z,通讯通路门店!$S:$S,$G1858,通讯通路门店!$J:$J,"VIVO体验店")</f>
        <v>0</v>
      </c>
      <c r="BE1858" s="99">
        <f>SUMIFS(通讯通路门店!$AB:$AB,通讯通路门店!$S:$S,$G1858,通讯通路门店!$J:$J,"OPPO体验店")</f>
        <v>0</v>
      </c>
      <c r="BF1858" s="99">
        <f>SUMIFS(通讯通路门店!$X:$X,通讯通路门店!$S:$S,$G1858,通讯通路门店!$J:$J,"华为授权体验店")+SUMIFS(通讯通路门店!$AA:$AA,通讯通路门店!$S:$S,$G1858,通讯通路门店!$J:$J,"华为堡垒店")</f>
        <v>0</v>
      </c>
      <c r="BG1858" s="99">
        <f>SUMIFS(通讯通路门店!$Y:$Y,通讯通路门店!$S:$S,$G1858,通讯通路门店!$J:$J,"小米体验店")</f>
        <v>0</v>
      </c>
      <c r="BH1858" s="99">
        <f>SUMIFS(通讯通路门店!$AA:$AA,通讯通路门店!$S:$S,$G1858,通讯通路门店!$J:$J,"苹果体验店")</f>
        <v>0</v>
      </c>
      <c r="BI1858" s="99">
        <f>SUMIFS(通讯通路门店!$K:$K,通讯通路门店!$S:$S,$G1858,通讯通路门店!$J:$J,"其他品牌专卖店")</f>
        <v>0</v>
      </c>
      <c r="BJ1858" s="99">
        <f>SUMIFS(通讯通路门店!$AC:$AC,通讯通路门店!$S:$S,$G1858)</f>
        <v>0</v>
      </c>
      <c r="BK1858" s="99">
        <f>SUMIFS(通讯通路门店!$AD:$AD,通讯通路门店!$S:$S,$G1858)</f>
        <v>0</v>
      </c>
      <c r="BL1858" s="99">
        <f>SUMIFS(通讯通路门店!$AE:$AE,通讯通路门店!$S:$S,$G1858)</f>
        <v>0</v>
      </c>
      <c r="BM1858" s="99">
        <f>SUMIFS(通讯通路门店!$AF:$AF,通讯通路门店!$S:$S,$G1858)</f>
        <v>0</v>
      </c>
      <c r="BN1858" s="99">
        <f>SUMIFS(通讯通路门店!$AG:$AG,通讯通路门店!$S:$S,$G1858)</f>
        <v>0</v>
      </c>
      <c r="BO1858" s="99">
        <f>SUMIFS(通讯通路门店!$AH:$AH,通讯通路门店!$S:$S,$G1858)</f>
        <v>0</v>
      </c>
      <c r="BP1858" s="99">
        <f>SUMIFS(通讯通路门店!$AI:$AI,通讯通路门店!$S:$S,$G1858)</f>
        <v>0</v>
      </c>
      <c r="BQ1858" s="83"/>
    </row>
    <row r="1859" spans="1:69">
      <c r="A1859" s="99" t="str">
        <f>IFERROR(_xlfn.XLOOKUP($G1859,通讯通路门店!$S$4:$S$993933,通讯通路门店!$A$4:$A$993933,0,0),"")</f>
        <v>海南省</v>
      </c>
      <c r="B1859" s="99" t="str">
        <f>IFERROR(_xlfn.XLOOKUP($G1859,通讯通路门店!$S$4:$S$993933,通讯通路门店!$B$4:$B$993933,0,0),"")</f>
        <v>昌江黎族自治县</v>
      </c>
      <c r="C1859" s="99" t="str">
        <f>IFERROR(_xlfn.XLOOKUP($G1859,通讯通路门店!$S$4:$S$993933,通讯通路门店!$C$4:$C$993933,0,0),"")</f>
        <v>昌江黎族自治县</v>
      </c>
      <c r="D1859" s="99" t="str">
        <f>IFERROR(_xlfn.XLOOKUP($G1859,通讯通路门店!$S$4:$S$993933,通讯通路门店!$D$4:$D$993933,0,0),"")</f>
        <v>叉河镇</v>
      </c>
      <c r="E1859" s="83"/>
      <c r="F1859" s="83"/>
      <c r="G1859" s="101"/>
      <c r="H1859" s="102">
        <f>IFERROR(_xlfn.XLOOKUP($G1859,通讯通路门店!$S$4:$S$993933,通讯通路门店!$R$4:$R$993933,0,0),"")</f>
        <v>0</v>
      </c>
      <c r="I1859" s="83"/>
      <c r="J1859" s="83"/>
      <c r="K1859" s="83"/>
      <c r="L1859" s="83"/>
      <c r="M1859" s="83"/>
      <c r="N1859" s="83"/>
      <c r="O1859" s="83"/>
      <c r="P1859" s="83"/>
      <c r="Q1859" s="83"/>
      <c r="R1859" s="83"/>
      <c r="S1859" s="83"/>
      <c r="T1859" s="83"/>
      <c r="U1859" s="99">
        <f>COUNTIF(通讯通路门店!$S:$S,$G1859)</f>
        <v>0</v>
      </c>
      <c r="V1859" s="99">
        <f>COUNTIFS(通讯通路门店!$S:$S,$G1859,通讯通路门店!$J:$J,"综合卖场")</f>
        <v>0</v>
      </c>
      <c r="W1859" s="99">
        <f>SUMIFS(通讯通路门店!$AJ:$AJ,通讯通路门店!$S:$S,通讯客户沙盘!$G1859)</f>
        <v>0</v>
      </c>
      <c r="X1859" s="99">
        <f t="shared" si="140"/>
        <v>0</v>
      </c>
      <c r="Y1859" s="99">
        <f>COUNTIFS(通讯通路门店!$S:$S,$G1859,通讯通路门店!$J:$J,"荣耀体验店")+COUNTIFS(通讯通路门店!$S:$S,$G1859,通讯通路门店!$J:$J,"荣耀授权专卖店")</f>
        <v>0</v>
      </c>
      <c r="Z1859" s="99">
        <f>COUNTIFS(通讯通路门店!$S:$S,$G1859,通讯通路门店!$J:$J,"VIVO体验店")</f>
        <v>0</v>
      </c>
      <c r="AA1859" s="99">
        <f>COUNTIFS(通讯通路门店!$S:$S,$G1859,通讯通路门店!$J:$J,"OPPO体验店")</f>
        <v>0</v>
      </c>
      <c r="AB1859" s="99">
        <f>COUNTIFS(通讯通路门店!$S:$S,$G1859,通讯通路门店!$J:$J,"华为授权体验店")+COUNTIFS(通讯通路门店!$S:$S,$G1859,通讯通路门店!$J:$J,"华为堡垒店")</f>
        <v>0</v>
      </c>
      <c r="AC1859" s="99">
        <f>COUNTIFS(通讯通路门店!$S:$S,$G1859,通讯通路门店!$J:$J,"小米体验店")</f>
        <v>0</v>
      </c>
      <c r="AD1859" s="99">
        <f>COUNTIFS(通讯通路门店!$S:$S,$G1859,通讯通路门店!$J:$J,"苹果体验店")</f>
        <v>0</v>
      </c>
      <c r="AE1859" s="99">
        <f>COUNTIFS(通讯通路门店!$S:$S,$G1859,通讯通路门店!$J:$J,"其他品牌专卖店")</f>
        <v>0</v>
      </c>
      <c r="AF1859" s="99">
        <f>SUMIFS(通讯通路门店!$BI:$BI,通讯通路门店!$S:$S,$G1859)</f>
        <v>0</v>
      </c>
      <c r="AG1859" s="99">
        <f>SUMIFS(通讯通路门店!$BH:$BH,通讯通路门店!$S:$S,$G1859)</f>
        <v>0</v>
      </c>
      <c r="AH1859" s="99">
        <f t="shared" si="141"/>
        <v>0</v>
      </c>
      <c r="AI1859" s="99">
        <f>SUMIFS(通讯通路门店!$BB:$BB,通讯通路门店!$S:$S,$G1859)</f>
        <v>0</v>
      </c>
      <c r="AJ1859" s="99">
        <f>SUMIFS(通讯通路门店!$BE:$BE,通讯通路门店!$S:$S,$G1859)</f>
        <v>0</v>
      </c>
      <c r="AK1859" s="99">
        <f>SUMIFS(通讯通路门店!$BG:$BG,通讯通路门店!$S:$S,$G1859)</f>
        <v>0</v>
      </c>
      <c r="AL1859" s="99">
        <f>SUMIFS(通讯通路门店!$BC:$BC,通讯通路门店!$S:$S,$G1859)</f>
        <v>0</v>
      </c>
      <c r="AM1859" s="99">
        <f>SUMIFS(通讯通路门店!$BD:$BD,通讯通路门店!$S:$S,$G1859)</f>
        <v>0</v>
      </c>
      <c r="AN1859" s="99">
        <f>SUMIFS(通讯通路门店!$BF:$BF,通讯通路门店!$S:$S,$G1859)</f>
        <v>0</v>
      </c>
      <c r="AO1859" s="99">
        <f t="shared" si="142"/>
        <v>0</v>
      </c>
      <c r="AP1859" s="99">
        <f>SUMIFS(通讯通路门店!$K:$K,通讯通路门店!$S:$S,$G1859)</f>
        <v>0</v>
      </c>
      <c r="AQ1859" s="83"/>
      <c r="AR1859" s="99">
        <f>SUMIFS(通讯通路门店!$T:$T,通讯通路门店!$S:$S,$G1859)</f>
        <v>0</v>
      </c>
      <c r="AS1859" s="99">
        <f>SUMIFS(通讯通路门店!$U:$U,通讯通路门店!$S:$S,$G1859)</f>
        <v>0</v>
      </c>
      <c r="AT1859" s="99">
        <f>SUMIFS(通讯通路门店!$V:$V,通讯通路门店!$S:$S,$G1859)</f>
        <v>0</v>
      </c>
      <c r="AU1859" s="99">
        <f>SUMIFS(通讯通路门店!$W:$W,通讯通路门店!$S:$S,$G1859)</f>
        <v>0</v>
      </c>
      <c r="AV1859" s="99">
        <f>SUMIFS(通讯通路门店!$Z:$Z,通讯通路门店!$S:$S,$G1859)</f>
        <v>0</v>
      </c>
      <c r="AW1859" s="99">
        <f>SUMIFS(通讯通路门店!$AB:$AB,通讯通路门店!$S:$S,$G1859)</f>
        <v>0</v>
      </c>
      <c r="AX1859" s="99">
        <f>SUMIFS(通讯通路门店!$X:$X,通讯通路门店!$S:$S,$G1859)</f>
        <v>0</v>
      </c>
      <c r="AY1859" s="99">
        <f>SUMIFS(通讯通路门店!$Y:$Y,通讯通路门店!$S:$S,$G1859)</f>
        <v>0</v>
      </c>
      <c r="AZ1859" s="99">
        <f>SUMIFS(通讯通路门店!$AA:$AA,通讯通路门店!$S:$S,$G1859)</f>
        <v>0</v>
      </c>
      <c r="BA1859" s="99">
        <f t="shared" si="143"/>
        <v>0</v>
      </c>
      <c r="BB1859" s="99">
        <f t="shared" si="144"/>
        <v>0</v>
      </c>
      <c r="BC1859" s="99">
        <f>SUMIFS(通讯通路门店!$W:$W,通讯通路门店!$S:$S,$G1859,通讯通路门店!$J:$J,"荣耀体验店")+SUMIFS(通讯通路门店!$W:$W,通讯通路门店!$S:$S,$G1859,通讯通路门店!$J:$J,"荣耀授权专卖店")</f>
        <v>0</v>
      </c>
      <c r="BD1859" s="99">
        <f>SUMIFS(通讯通路门店!$Z:$Z,通讯通路门店!$S:$S,$G1859,通讯通路门店!$J:$J,"VIVO体验店")</f>
        <v>0</v>
      </c>
      <c r="BE1859" s="99">
        <f>SUMIFS(通讯通路门店!$AB:$AB,通讯通路门店!$S:$S,$G1859,通讯通路门店!$J:$J,"OPPO体验店")</f>
        <v>0</v>
      </c>
      <c r="BF1859" s="99">
        <f>SUMIFS(通讯通路门店!$X:$X,通讯通路门店!$S:$S,$G1859,通讯通路门店!$J:$J,"华为授权体验店")+SUMIFS(通讯通路门店!$AA:$AA,通讯通路门店!$S:$S,$G1859,通讯通路门店!$J:$J,"华为堡垒店")</f>
        <v>0</v>
      </c>
      <c r="BG1859" s="99">
        <f>SUMIFS(通讯通路门店!$Y:$Y,通讯通路门店!$S:$S,$G1859,通讯通路门店!$J:$J,"小米体验店")</f>
        <v>0</v>
      </c>
      <c r="BH1859" s="99">
        <f>SUMIFS(通讯通路门店!$AA:$AA,通讯通路门店!$S:$S,$G1859,通讯通路门店!$J:$J,"苹果体验店")</f>
        <v>0</v>
      </c>
      <c r="BI1859" s="99">
        <f>SUMIFS(通讯通路门店!$K:$K,通讯通路门店!$S:$S,$G1859,通讯通路门店!$J:$J,"其他品牌专卖店")</f>
        <v>0</v>
      </c>
      <c r="BJ1859" s="99">
        <f>SUMIFS(通讯通路门店!$AC:$AC,通讯通路门店!$S:$S,$G1859)</f>
        <v>0</v>
      </c>
      <c r="BK1859" s="99">
        <f>SUMIFS(通讯通路门店!$AD:$AD,通讯通路门店!$S:$S,$G1859)</f>
        <v>0</v>
      </c>
      <c r="BL1859" s="99">
        <f>SUMIFS(通讯通路门店!$AE:$AE,通讯通路门店!$S:$S,$G1859)</f>
        <v>0</v>
      </c>
      <c r="BM1859" s="99">
        <f>SUMIFS(通讯通路门店!$AF:$AF,通讯通路门店!$S:$S,$G1859)</f>
        <v>0</v>
      </c>
      <c r="BN1859" s="99">
        <f>SUMIFS(通讯通路门店!$AG:$AG,通讯通路门店!$S:$S,$G1859)</f>
        <v>0</v>
      </c>
      <c r="BO1859" s="99">
        <f>SUMIFS(通讯通路门店!$AH:$AH,通讯通路门店!$S:$S,$G1859)</f>
        <v>0</v>
      </c>
      <c r="BP1859" s="99">
        <f>SUMIFS(通讯通路门店!$AI:$AI,通讯通路门店!$S:$S,$G1859)</f>
        <v>0</v>
      </c>
      <c r="BQ1859" s="83"/>
    </row>
    <row r="1860" spans="1:69">
      <c r="A1860" s="99" t="str">
        <f>IFERROR(_xlfn.XLOOKUP($G1860,通讯通路门店!$S$4:$S$993933,通讯通路门店!$A$4:$A$993933,0,0),"")</f>
        <v>海南省</v>
      </c>
      <c r="B1860" s="99" t="str">
        <f>IFERROR(_xlfn.XLOOKUP($G1860,通讯通路门店!$S$4:$S$993933,通讯通路门店!$B$4:$B$993933,0,0),"")</f>
        <v>昌江黎族自治县</v>
      </c>
      <c r="C1860" s="99" t="str">
        <f>IFERROR(_xlfn.XLOOKUP($G1860,通讯通路门店!$S$4:$S$993933,通讯通路门店!$C$4:$C$993933,0,0),"")</f>
        <v>昌江黎族自治县</v>
      </c>
      <c r="D1860" s="99" t="str">
        <f>IFERROR(_xlfn.XLOOKUP($G1860,通讯通路门店!$S$4:$S$993933,通讯通路门店!$D$4:$D$993933,0,0),"")</f>
        <v>叉河镇</v>
      </c>
      <c r="E1860" s="83"/>
      <c r="F1860" s="83"/>
      <c r="G1860" s="101"/>
      <c r="H1860" s="102">
        <f>IFERROR(_xlfn.XLOOKUP($G1860,通讯通路门店!$S$4:$S$993933,通讯通路门店!$R$4:$R$993933,0,0),"")</f>
        <v>0</v>
      </c>
      <c r="I1860" s="83"/>
      <c r="J1860" s="83"/>
      <c r="K1860" s="83"/>
      <c r="L1860" s="83"/>
      <c r="M1860" s="83"/>
      <c r="N1860" s="83"/>
      <c r="O1860" s="83"/>
      <c r="P1860" s="83"/>
      <c r="Q1860" s="83"/>
      <c r="R1860" s="83"/>
      <c r="S1860" s="83"/>
      <c r="T1860" s="83"/>
      <c r="U1860" s="99">
        <f>COUNTIF(通讯通路门店!$S:$S,$G1860)</f>
        <v>0</v>
      </c>
      <c r="V1860" s="99">
        <f>COUNTIFS(通讯通路门店!$S:$S,$G1860,通讯通路门店!$J:$J,"综合卖场")</f>
        <v>0</v>
      </c>
      <c r="W1860" s="99">
        <f>SUMIFS(通讯通路门店!$AJ:$AJ,通讯通路门店!$S:$S,通讯客户沙盘!$G1860)</f>
        <v>0</v>
      </c>
      <c r="X1860" s="99">
        <f t="shared" ref="X1860:X1923" si="145">Y1860+Z1860+AA1860+AB1860+AC1860+AD1860+AE1860</f>
        <v>0</v>
      </c>
      <c r="Y1860" s="99">
        <f>COUNTIFS(通讯通路门店!$S:$S,$G1860,通讯通路门店!$J:$J,"荣耀体验店")+COUNTIFS(通讯通路门店!$S:$S,$G1860,通讯通路门店!$J:$J,"荣耀授权专卖店")</f>
        <v>0</v>
      </c>
      <c r="Z1860" s="99">
        <f>COUNTIFS(通讯通路门店!$S:$S,$G1860,通讯通路门店!$J:$J,"VIVO体验店")</f>
        <v>0</v>
      </c>
      <c r="AA1860" s="99">
        <f>COUNTIFS(通讯通路门店!$S:$S,$G1860,通讯通路门店!$J:$J,"OPPO体验店")</f>
        <v>0</v>
      </c>
      <c r="AB1860" s="99">
        <f>COUNTIFS(通讯通路门店!$S:$S,$G1860,通讯通路门店!$J:$J,"华为授权体验店")+COUNTIFS(通讯通路门店!$S:$S,$G1860,通讯通路门店!$J:$J,"华为堡垒店")</f>
        <v>0</v>
      </c>
      <c r="AC1860" s="99">
        <f>COUNTIFS(通讯通路门店!$S:$S,$G1860,通讯通路门店!$J:$J,"小米体验店")</f>
        <v>0</v>
      </c>
      <c r="AD1860" s="99">
        <f>COUNTIFS(通讯通路门店!$S:$S,$G1860,通讯通路门店!$J:$J,"苹果体验店")</f>
        <v>0</v>
      </c>
      <c r="AE1860" s="99">
        <f>COUNTIFS(通讯通路门店!$S:$S,$G1860,通讯通路门店!$J:$J,"其他品牌专卖店")</f>
        <v>0</v>
      </c>
      <c r="AF1860" s="99">
        <f>SUMIFS(通讯通路门店!$BI:$BI,通讯通路门店!$S:$S,$G1860)</f>
        <v>0</v>
      </c>
      <c r="AG1860" s="99">
        <f>SUMIFS(通讯通路门店!$BH:$BH,通讯通路门店!$S:$S,$G1860)</f>
        <v>0</v>
      </c>
      <c r="AH1860" s="99">
        <f t="shared" ref="AH1860:AH1923" si="146">AI1860+AJ1860+AK1860+AL1860+AM1860+AN1860</f>
        <v>0</v>
      </c>
      <c r="AI1860" s="99">
        <f>SUMIFS(通讯通路门店!$BB:$BB,通讯通路门店!$S:$S,$G1860)</f>
        <v>0</v>
      </c>
      <c r="AJ1860" s="99">
        <f>SUMIFS(通讯通路门店!$BE:$BE,通讯通路门店!$S:$S,$G1860)</f>
        <v>0</v>
      </c>
      <c r="AK1860" s="99">
        <f>SUMIFS(通讯通路门店!$BG:$BG,通讯通路门店!$S:$S,$G1860)</f>
        <v>0</v>
      </c>
      <c r="AL1860" s="99">
        <f>SUMIFS(通讯通路门店!$BC:$BC,通讯通路门店!$S:$S,$G1860)</f>
        <v>0</v>
      </c>
      <c r="AM1860" s="99">
        <f>SUMIFS(通讯通路门店!$BD:$BD,通讯通路门店!$S:$S,$G1860)</f>
        <v>0</v>
      </c>
      <c r="AN1860" s="99">
        <f>SUMIFS(通讯通路门店!$BF:$BF,通讯通路门店!$S:$S,$G1860)</f>
        <v>0</v>
      </c>
      <c r="AO1860" s="99">
        <f t="shared" ref="AO1860:AO1923" si="147">AP1860+AQ1860</f>
        <v>0</v>
      </c>
      <c r="AP1860" s="99">
        <f>SUMIFS(通讯通路门店!$K:$K,通讯通路门店!$S:$S,$G1860)</f>
        <v>0</v>
      </c>
      <c r="AQ1860" s="83"/>
      <c r="AR1860" s="99">
        <f>SUMIFS(通讯通路门店!$T:$T,通讯通路门店!$S:$S,$G1860)</f>
        <v>0</v>
      </c>
      <c r="AS1860" s="99">
        <f>SUMIFS(通讯通路门店!$U:$U,通讯通路门店!$S:$S,$G1860)</f>
        <v>0</v>
      </c>
      <c r="AT1860" s="99">
        <f>SUMIFS(通讯通路门店!$V:$V,通讯通路门店!$S:$S,$G1860)</f>
        <v>0</v>
      </c>
      <c r="AU1860" s="99">
        <f>SUMIFS(通讯通路门店!$W:$W,通讯通路门店!$S:$S,$G1860)</f>
        <v>0</v>
      </c>
      <c r="AV1860" s="99">
        <f>SUMIFS(通讯通路门店!$Z:$Z,通讯通路门店!$S:$S,$G1860)</f>
        <v>0</v>
      </c>
      <c r="AW1860" s="99">
        <f>SUMIFS(通讯通路门店!$AB:$AB,通讯通路门店!$S:$S,$G1860)</f>
        <v>0</v>
      </c>
      <c r="AX1860" s="99">
        <f>SUMIFS(通讯通路门店!$X:$X,通讯通路门店!$S:$S,$G1860)</f>
        <v>0</v>
      </c>
      <c r="AY1860" s="99">
        <f>SUMIFS(通讯通路门店!$Y:$Y,通讯通路门店!$S:$S,$G1860)</f>
        <v>0</v>
      </c>
      <c r="AZ1860" s="99">
        <f>SUMIFS(通讯通路门店!$AA:$AA,通讯通路门店!$S:$S,$G1860)</f>
        <v>0</v>
      </c>
      <c r="BA1860" s="99">
        <f t="shared" ref="BA1860:BA1923" si="148">AP1860-BB1860</f>
        <v>0</v>
      </c>
      <c r="BB1860" s="99">
        <f t="shared" ref="BB1860:BB1923" si="149">BC1860+BD1860+BE1860+BF1860+BG1860+BH1860</f>
        <v>0</v>
      </c>
      <c r="BC1860" s="99">
        <f>SUMIFS(通讯通路门店!$W:$W,通讯通路门店!$S:$S,$G1860,通讯通路门店!$J:$J,"荣耀体验店")+SUMIFS(通讯通路门店!$W:$W,通讯通路门店!$S:$S,$G1860,通讯通路门店!$J:$J,"荣耀授权专卖店")</f>
        <v>0</v>
      </c>
      <c r="BD1860" s="99">
        <f>SUMIFS(通讯通路门店!$Z:$Z,通讯通路门店!$S:$S,$G1860,通讯通路门店!$J:$J,"VIVO体验店")</f>
        <v>0</v>
      </c>
      <c r="BE1860" s="99">
        <f>SUMIFS(通讯通路门店!$AB:$AB,通讯通路门店!$S:$S,$G1860,通讯通路门店!$J:$J,"OPPO体验店")</f>
        <v>0</v>
      </c>
      <c r="BF1860" s="99">
        <f>SUMIFS(通讯通路门店!$X:$X,通讯通路门店!$S:$S,$G1860,通讯通路门店!$J:$J,"华为授权体验店")+SUMIFS(通讯通路门店!$AA:$AA,通讯通路门店!$S:$S,$G1860,通讯通路门店!$J:$J,"华为堡垒店")</f>
        <v>0</v>
      </c>
      <c r="BG1860" s="99">
        <f>SUMIFS(通讯通路门店!$Y:$Y,通讯通路门店!$S:$S,$G1860,通讯通路门店!$J:$J,"小米体验店")</f>
        <v>0</v>
      </c>
      <c r="BH1860" s="99">
        <f>SUMIFS(通讯通路门店!$AA:$AA,通讯通路门店!$S:$S,$G1860,通讯通路门店!$J:$J,"苹果体验店")</f>
        <v>0</v>
      </c>
      <c r="BI1860" s="99">
        <f>SUMIFS(通讯通路门店!$K:$K,通讯通路门店!$S:$S,$G1860,通讯通路门店!$J:$J,"其他品牌专卖店")</f>
        <v>0</v>
      </c>
      <c r="BJ1860" s="99">
        <f>SUMIFS(通讯通路门店!$AC:$AC,通讯通路门店!$S:$S,$G1860)</f>
        <v>0</v>
      </c>
      <c r="BK1860" s="99">
        <f>SUMIFS(通讯通路门店!$AD:$AD,通讯通路门店!$S:$S,$G1860)</f>
        <v>0</v>
      </c>
      <c r="BL1860" s="99">
        <f>SUMIFS(通讯通路门店!$AE:$AE,通讯通路门店!$S:$S,$G1860)</f>
        <v>0</v>
      </c>
      <c r="BM1860" s="99">
        <f>SUMIFS(通讯通路门店!$AF:$AF,通讯通路门店!$S:$S,$G1860)</f>
        <v>0</v>
      </c>
      <c r="BN1860" s="99">
        <f>SUMIFS(通讯通路门店!$AG:$AG,通讯通路门店!$S:$S,$G1860)</f>
        <v>0</v>
      </c>
      <c r="BO1860" s="99">
        <f>SUMIFS(通讯通路门店!$AH:$AH,通讯通路门店!$S:$S,$G1860)</f>
        <v>0</v>
      </c>
      <c r="BP1860" s="99">
        <f>SUMIFS(通讯通路门店!$AI:$AI,通讯通路门店!$S:$S,$G1860)</f>
        <v>0</v>
      </c>
      <c r="BQ1860" s="83"/>
    </row>
    <row r="1861" spans="1:69">
      <c r="A1861" s="99" t="str">
        <f>IFERROR(_xlfn.XLOOKUP($G1861,通讯通路门店!$S$4:$S$993933,通讯通路门店!$A$4:$A$993933,0,0),"")</f>
        <v>海南省</v>
      </c>
      <c r="B1861" s="99" t="str">
        <f>IFERROR(_xlfn.XLOOKUP($G1861,通讯通路门店!$S$4:$S$993933,通讯通路门店!$B$4:$B$993933,0,0),"")</f>
        <v>昌江黎族自治县</v>
      </c>
      <c r="C1861" s="99" t="str">
        <f>IFERROR(_xlfn.XLOOKUP($G1861,通讯通路门店!$S$4:$S$993933,通讯通路门店!$C$4:$C$993933,0,0),"")</f>
        <v>昌江黎族自治县</v>
      </c>
      <c r="D1861" s="99" t="str">
        <f>IFERROR(_xlfn.XLOOKUP($G1861,通讯通路门店!$S$4:$S$993933,通讯通路门店!$D$4:$D$993933,0,0),"")</f>
        <v>叉河镇</v>
      </c>
      <c r="E1861" s="83"/>
      <c r="F1861" s="83"/>
      <c r="G1861" s="101"/>
      <c r="H1861" s="102">
        <f>IFERROR(_xlfn.XLOOKUP($G1861,通讯通路门店!$S$4:$S$993933,通讯通路门店!$R$4:$R$993933,0,0),"")</f>
        <v>0</v>
      </c>
      <c r="I1861" s="83"/>
      <c r="J1861" s="83"/>
      <c r="K1861" s="83"/>
      <c r="L1861" s="83"/>
      <c r="M1861" s="83"/>
      <c r="N1861" s="83"/>
      <c r="O1861" s="83"/>
      <c r="P1861" s="83"/>
      <c r="Q1861" s="83"/>
      <c r="R1861" s="83"/>
      <c r="S1861" s="83"/>
      <c r="T1861" s="83"/>
      <c r="U1861" s="99">
        <f>COUNTIF(通讯通路门店!$S:$S,$G1861)</f>
        <v>0</v>
      </c>
      <c r="V1861" s="99">
        <f>COUNTIFS(通讯通路门店!$S:$S,$G1861,通讯通路门店!$J:$J,"综合卖场")</f>
        <v>0</v>
      </c>
      <c r="W1861" s="99">
        <f>SUMIFS(通讯通路门店!$AJ:$AJ,通讯通路门店!$S:$S,通讯客户沙盘!$G1861)</f>
        <v>0</v>
      </c>
      <c r="X1861" s="99">
        <f t="shared" si="145"/>
        <v>0</v>
      </c>
      <c r="Y1861" s="99">
        <f>COUNTIFS(通讯通路门店!$S:$S,$G1861,通讯通路门店!$J:$J,"荣耀体验店")+COUNTIFS(通讯通路门店!$S:$S,$G1861,通讯通路门店!$J:$J,"荣耀授权专卖店")</f>
        <v>0</v>
      </c>
      <c r="Z1861" s="99">
        <f>COUNTIFS(通讯通路门店!$S:$S,$G1861,通讯通路门店!$J:$J,"VIVO体验店")</f>
        <v>0</v>
      </c>
      <c r="AA1861" s="99">
        <f>COUNTIFS(通讯通路门店!$S:$S,$G1861,通讯通路门店!$J:$J,"OPPO体验店")</f>
        <v>0</v>
      </c>
      <c r="AB1861" s="99">
        <f>COUNTIFS(通讯通路门店!$S:$S,$G1861,通讯通路门店!$J:$J,"华为授权体验店")+COUNTIFS(通讯通路门店!$S:$S,$G1861,通讯通路门店!$J:$J,"华为堡垒店")</f>
        <v>0</v>
      </c>
      <c r="AC1861" s="99">
        <f>COUNTIFS(通讯通路门店!$S:$S,$G1861,通讯通路门店!$J:$J,"小米体验店")</f>
        <v>0</v>
      </c>
      <c r="AD1861" s="99">
        <f>COUNTIFS(通讯通路门店!$S:$S,$G1861,通讯通路门店!$J:$J,"苹果体验店")</f>
        <v>0</v>
      </c>
      <c r="AE1861" s="99">
        <f>COUNTIFS(通讯通路门店!$S:$S,$G1861,通讯通路门店!$J:$J,"其他品牌专卖店")</f>
        <v>0</v>
      </c>
      <c r="AF1861" s="99">
        <f>SUMIFS(通讯通路门店!$BI:$BI,通讯通路门店!$S:$S,$G1861)</f>
        <v>0</v>
      </c>
      <c r="AG1861" s="99">
        <f>SUMIFS(通讯通路门店!$BH:$BH,通讯通路门店!$S:$S,$G1861)</f>
        <v>0</v>
      </c>
      <c r="AH1861" s="99">
        <f t="shared" si="146"/>
        <v>0</v>
      </c>
      <c r="AI1861" s="99">
        <f>SUMIFS(通讯通路门店!$BB:$BB,通讯通路门店!$S:$S,$G1861)</f>
        <v>0</v>
      </c>
      <c r="AJ1861" s="99">
        <f>SUMIFS(通讯通路门店!$BE:$BE,通讯通路门店!$S:$S,$G1861)</f>
        <v>0</v>
      </c>
      <c r="AK1861" s="99">
        <f>SUMIFS(通讯通路门店!$BG:$BG,通讯通路门店!$S:$S,$G1861)</f>
        <v>0</v>
      </c>
      <c r="AL1861" s="99">
        <f>SUMIFS(通讯通路门店!$BC:$BC,通讯通路门店!$S:$S,$G1861)</f>
        <v>0</v>
      </c>
      <c r="AM1861" s="99">
        <f>SUMIFS(通讯通路门店!$BD:$BD,通讯通路门店!$S:$S,$G1861)</f>
        <v>0</v>
      </c>
      <c r="AN1861" s="99">
        <f>SUMIFS(通讯通路门店!$BF:$BF,通讯通路门店!$S:$S,$G1861)</f>
        <v>0</v>
      </c>
      <c r="AO1861" s="99">
        <f t="shared" si="147"/>
        <v>0</v>
      </c>
      <c r="AP1861" s="99">
        <f>SUMIFS(通讯通路门店!$K:$K,通讯通路门店!$S:$S,$G1861)</f>
        <v>0</v>
      </c>
      <c r="AQ1861" s="83"/>
      <c r="AR1861" s="99">
        <f>SUMIFS(通讯通路门店!$T:$T,通讯通路门店!$S:$S,$G1861)</f>
        <v>0</v>
      </c>
      <c r="AS1861" s="99">
        <f>SUMIFS(通讯通路门店!$U:$U,通讯通路门店!$S:$S,$G1861)</f>
        <v>0</v>
      </c>
      <c r="AT1861" s="99">
        <f>SUMIFS(通讯通路门店!$V:$V,通讯通路门店!$S:$S,$G1861)</f>
        <v>0</v>
      </c>
      <c r="AU1861" s="99">
        <f>SUMIFS(通讯通路门店!$W:$W,通讯通路门店!$S:$S,$G1861)</f>
        <v>0</v>
      </c>
      <c r="AV1861" s="99">
        <f>SUMIFS(通讯通路门店!$Z:$Z,通讯通路门店!$S:$S,$G1861)</f>
        <v>0</v>
      </c>
      <c r="AW1861" s="99">
        <f>SUMIFS(通讯通路门店!$AB:$AB,通讯通路门店!$S:$S,$G1861)</f>
        <v>0</v>
      </c>
      <c r="AX1861" s="99">
        <f>SUMIFS(通讯通路门店!$X:$X,通讯通路门店!$S:$S,$G1861)</f>
        <v>0</v>
      </c>
      <c r="AY1861" s="99">
        <f>SUMIFS(通讯通路门店!$Y:$Y,通讯通路门店!$S:$S,$G1861)</f>
        <v>0</v>
      </c>
      <c r="AZ1861" s="99">
        <f>SUMIFS(通讯通路门店!$AA:$AA,通讯通路门店!$S:$S,$G1861)</f>
        <v>0</v>
      </c>
      <c r="BA1861" s="99">
        <f t="shared" si="148"/>
        <v>0</v>
      </c>
      <c r="BB1861" s="99">
        <f t="shared" si="149"/>
        <v>0</v>
      </c>
      <c r="BC1861" s="99">
        <f>SUMIFS(通讯通路门店!$W:$W,通讯通路门店!$S:$S,$G1861,通讯通路门店!$J:$J,"荣耀体验店")+SUMIFS(通讯通路门店!$W:$W,通讯通路门店!$S:$S,$G1861,通讯通路门店!$J:$J,"荣耀授权专卖店")</f>
        <v>0</v>
      </c>
      <c r="BD1861" s="99">
        <f>SUMIFS(通讯通路门店!$Z:$Z,通讯通路门店!$S:$S,$G1861,通讯通路门店!$J:$J,"VIVO体验店")</f>
        <v>0</v>
      </c>
      <c r="BE1861" s="99">
        <f>SUMIFS(通讯通路门店!$AB:$AB,通讯通路门店!$S:$S,$G1861,通讯通路门店!$J:$J,"OPPO体验店")</f>
        <v>0</v>
      </c>
      <c r="BF1861" s="99">
        <f>SUMIFS(通讯通路门店!$X:$X,通讯通路门店!$S:$S,$G1861,通讯通路门店!$J:$J,"华为授权体验店")+SUMIFS(通讯通路门店!$AA:$AA,通讯通路门店!$S:$S,$G1861,通讯通路门店!$J:$J,"华为堡垒店")</f>
        <v>0</v>
      </c>
      <c r="BG1861" s="99">
        <f>SUMIFS(通讯通路门店!$Y:$Y,通讯通路门店!$S:$S,$G1861,通讯通路门店!$J:$J,"小米体验店")</f>
        <v>0</v>
      </c>
      <c r="BH1861" s="99">
        <f>SUMIFS(通讯通路门店!$AA:$AA,通讯通路门店!$S:$S,$G1861,通讯通路门店!$J:$J,"苹果体验店")</f>
        <v>0</v>
      </c>
      <c r="BI1861" s="99">
        <f>SUMIFS(通讯通路门店!$K:$K,通讯通路门店!$S:$S,$G1861,通讯通路门店!$J:$J,"其他品牌专卖店")</f>
        <v>0</v>
      </c>
      <c r="BJ1861" s="99">
        <f>SUMIFS(通讯通路门店!$AC:$AC,通讯通路门店!$S:$S,$G1861)</f>
        <v>0</v>
      </c>
      <c r="BK1861" s="99">
        <f>SUMIFS(通讯通路门店!$AD:$AD,通讯通路门店!$S:$S,$G1861)</f>
        <v>0</v>
      </c>
      <c r="BL1861" s="99">
        <f>SUMIFS(通讯通路门店!$AE:$AE,通讯通路门店!$S:$S,$G1861)</f>
        <v>0</v>
      </c>
      <c r="BM1861" s="99">
        <f>SUMIFS(通讯通路门店!$AF:$AF,通讯通路门店!$S:$S,$G1861)</f>
        <v>0</v>
      </c>
      <c r="BN1861" s="99">
        <f>SUMIFS(通讯通路门店!$AG:$AG,通讯通路门店!$S:$S,$G1861)</f>
        <v>0</v>
      </c>
      <c r="BO1861" s="99">
        <f>SUMIFS(通讯通路门店!$AH:$AH,通讯通路门店!$S:$S,$G1861)</f>
        <v>0</v>
      </c>
      <c r="BP1861" s="99">
        <f>SUMIFS(通讯通路门店!$AI:$AI,通讯通路门店!$S:$S,$G1861)</f>
        <v>0</v>
      </c>
      <c r="BQ1861" s="83"/>
    </row>
    <row r="1862" spans="1:69">
      <c r="A1862" s="99" t="str">
        <f>IFERROR(_xlfn.XLOOKUP($G1862,通讯通路门店!$S$4:$S$993933,通讯通路门店!$A$4:$A$993933,0,0),"")</f>
        <v>海南省</v>
      </c>
      <c r="B1862" s="99" t="str">
        <f>IFERROR(_xlfn.XLOOKUP($G1862,通讯通路门店!$S$4:$S$993933,通讯通路门店!$B$4:$B$993933,0,0),"")</f>
        <v>昌江黎族自治县</v>
      </c>
      <c r="C1862" s="99" t="str">
        <f>IFERROR(_xlfn.XLOOKUP($G1862,通讯通路门店!$S$4:$S$993933,通讯通路门店!$C$4:$C$993933,0,0),"")</f>
        <v>昌江黎族自治县</v>
      </c>
      <c r="D1862" s="99" t="str">
        <f>IFERROR(_xlfn.XLOOKUP($G1862,通讯通路门店!$S$4:$S$993933,通讯通路门店!$D$4:$D$993933,0,0),"")</f>
        <v>叉河镇</v>
      </c>
      <c r="E1862" s="83"/>
      <c r="F1862" s="83"/>
      <c r="G1862" s="101"/>
      <c r="H1862" s="102">
        <f>IFERROR(_xlfn.XLOOKUP($G1862,通讯通路门店!$S$4:$S$993933,通讯通路门店!$R$4:$R$993933,0,0),"")</f>
        <v>0</v>
      </c>
      <c r="I1862" s="83"/>
      <c r="J1862" s="83"/>
      <c r="K1862" s="83"/>
      <c r="L1862" s="83"/>
      <c r="M1862" s="83"/>
      <c r="N1862" s="83"/>
      <c r="O1862" s="83"/>
      <c r="P1862" s="83"/>
      <c r="Q1862" s="83"/>
      <c r="R1862" s="83"/>
      <c r="S1862" s="83"/>
      <c r="T1862" s="83"/>
      <c r="U1862" s="99">
        <f>COUNTIF(通讯通路门店!$S:$S,$G1862)</f>
        <v>0</v>
      </c>
      <c r="V1862" s="99">
        <f>COUNTIFS(通讯通路门店!$S:$S,$G1862,通讯通路门店!$J:$J,"综合卖场")</f>
        <v>0</v>
      </c>
      <c r="W1862" s="99">
        <f>SUMIFS(通讯通路门店!$AJ:$AJ,通讯通路门店!$S:$S,通讯客户沙盘!$G1862)</f>
        <v>0</v>
      </c>
      <c r="X1862" s="99">
        <f t="shared" si="145"/>
        <v>0</v>
      </c>
      <c r="Y1862" s="99">
        <f>COUNTIFS(通讯通路门店!$S:$S,$G1862,通讯通路门店!$J:$J,"荣耀体验店")+COUNTIFS(通讯通路门店!$S:$S,$G1862,通讯通路门店!$J:$J,"荣耀授权专卖店")</f>
        <v>0</v>
      </c>
      <c r="Z1862" s="99">
        <f>COUNTIFS(通讯通路门店!$S:$S,$G1862,通讯通路门店!$J:$J,"VIVO体验店")</f>
        <v>0</v>
      </c>
      <c r="AA1862" s="99">
        <f>COUNTIFS(通讯通路门店!$S:$S,$G1862,通讯通路门店!$J:$J,"OPPO体验店")</f>
        <v>0</v>
      </c>
      <c r="AB1862" s="99">
        <f>COUNTIFS(通讯通路门店!$S:$S,$G1862,通讯通路门店!$J:$J,"华为授权体验店")+COUNTIFS(通讯通路门店!$S:$S,$G1862,通讯通路门店!$J:$J,"华为堡垒店")</f>
        <v>0</v>
      </c>
      <c r="AC1862" s="99">
        <f>COUNTIFS(通讯通路门店!$S:$S,$G1862,通讯通路门店!$J:$J,"小米体验店")</f>
        <v>0</v>
      </c>
      <c r="AD1862" s="99">
        <f>COUNTIFS(通讯通路门店!$S:$S,$G1862,通讯通路门店!$J:$J,"苹果体验店")</f>
        <v>0</v>
      </c>
      <c r="AE1862" s="99">
        <f>COUNTIFS(通讯通路门店!$S:$S,$G1862,通讯通路门店!$J:$J,"其他品牌专卖店")</f>
        <v>0</v>
      </c>
      <c r="AF1862" s="99">
        <f>SUMIFS(通讯通路门店!$BI:$BI,通讯通路门店!$S:$S,$G1862)</f>
        <v>0</v>
      </c>
      <c r="AG1862" s="99">
        <f>SUMIFS(通讯通路门店!$BH:$BH,通讯通路门店!$S:$S,$G1862)</f>
        <v>0</v>
      </c>
      <c r="AH1862" s="99">
        <f t="shared" si="146"/>
        <v>0</v>
      </c>
      <c r="AI1862" s="99">
        <f>SUMIFS(通讯通路门店!$BB:$BB,通讯通路门店!$S:$S,$G1862)</f>
        <v>0</v>
      </c>
      <c r="AJ1862" s="99">
        <f>SUMIFS(通讯通路门店!$BE:$BE,通讯通路门店!$S:$S,$G1862)</f>
        <v>0</v>
      </c>
      <c r="AK1862" s="99">
        <f>SUMIFS(通讯通路门店!$BG:$BG,通讯通路门店!$S:$S,$G1862)</f>
        <v>0</v>
      </c>
      <c r="AL1862" s="99">
        <f>SUMIFS(通讯通路门店!$BC:$BC,通讯通路门店!$S:$S,$G1862)</f>
        <v>0</v>
      </c>
      <c r="AM1862" s="99">
        <f>SUMIFS(通讯通路门店!$BD:$BD,通讯通路门店!$S:$S,$G1862)</f>
        <v>0</v>
      </c>
      <c r="AN1862" s="99">
        <f>SUMIFS(通讯通路门店!$BF:$BF,通讯通路门店!$S:$S,$G1862)</f>
        <v>0</v>
      </c>
      <c r="AO1862" s="99">
        <f t="shared" si="147"/>
        <v>0</v>
      </c>
      <c r="AP1862" s="99">
        <f>SUMIFS(通讯通路门店!$K:$K,通讯通路门店!$S:$S,$G1862)</f>
        <v>0</v>
      </c>
      <c r="AQ1862" s="83"/>
      <c r="AR1862" s="99">
        <f>SUMIFS(通讯通路门店!$T:$T,通讯通路门店!$S:$S,$G1862)</f>
        <v>0</v>
      </c>
      <c r="AS1862" s="99">
        <f>SUMIFS(通讯通路门店!$U:$U,通讯通路门店!$S:$S,$G1862)</f>
        <v>0</v>
      </c>
      <c r="AT1862" s="99">
        <f>SUMIFS(通讯通路门店!$V:$V,通讯通路门店!$S:$S,$G1862)</f>
        <v>0</v>
      </c>
      <c r="AU1862" s="99">
        <f>SUMIFS(通讯通路门店!$W:$W,通讯通路门店!$S:$S,$G1862)</f>
        <v>0</v>
      </c>
      <c r="AV1862" s="99">
        <f>SUMIFS(通讯通路门店!$Z:$Z,通讯通路门店!$S:$S,$G1862)</f>
        <v>0</v>
      </c>
      <c r="AW1862" s="99">
        <f>SUMIFS(通讯通路门店!$AB:$AB,通讯通路门店!$S:$S,$G1862)</f>
        <v>0</v>
      </c>
      <c r="AX1862" s="99">
        <f>SUMIFS(通讯通路门店!$X:$X,通讯通路门店!$S:$S,$G1862)</f>
        <v>0</v>
      </c>
      <c r="AY1862" s="99">
        <f>SUMIFS(通讯通路门店!$Y:$Y,通讯通路门店!$S:$S,$G1862)</f>
        <v>0</v>
      </c>
      <c r="AZ1862" s="99">
        <f>SUMIFS(通讯通路门店!$AA:$AA,通讯通路门店!$S:$S,$G1862)</f>
        <v>0</v>
      </c>
      <c r="BA1862" s="99">
        <f t="shared" si="148"/>
        <v>0</v>
      </c>
      <c r="BB1862" s="99">
        <f t="shared" si="149"/>
        <v>0</v>
      </c>
      <c r="BC1862" s="99">
        <f>SUMIFS(通讯通路门店!$W:$W,通讯通路门店!$S:$S,$G1862,通讯通路门店!$J:$J,"荣耀体验店")+SUMIFS(通讯通路门店!$W:$W,通讯通路门店!$S:$S,$G1862,通讯通路门店!$J:$J,"荣耀授权专卖店")</f>
        <v>0</v>
      </c>
      <c r="BD1862" s="99">
        <f>SUMIFS(通讯通路门店!$Z:$Z,通讯通路门店!$S:$S,$G1862,通讯通路门店!$J:$J,"VIVO体验店")</f>
        <v>0</v>
      </c>
      <c r="BE1862" s="99">
        <f>SUMIFS(通讯通路门店!$AB:$AB,通讯通路门店!$S:$S,$G1862,通讯通路门店!$J:$J,"OPPO体验店")</f>
        <v>0</v>
      </c>
      <c r="BF1862" s="99">
        <f>SUMIFS(通讯通路门店!$X:$X,通讯通路门店!$S:$S,$G1862,通讯通路门店!$J:$J,"华为授权体验店")+SUMIFS(通讯通路门店!$AA:$AA,通讯通路门店!$S:$S,$G1862,通讯通路门店!$J:$J,"华为堡垒店")</f>
        <v>0</v>
      </c>
      <c r="BG1862" s="99">
        <f>SUMIFS(通讯通路门店!$Y:$Y,通讯通路门店!$S:$S,$G1862,通讯通路门店!$J:$J,"小米体验店")</f>
        <v>0</v>
      </c>
      <c r="BH1862" s="99">
        <f>SUMIFS(通讯通路门店!$AA:$AA,通讯通路门店!$S:$S,$G1862,通讯通路门店!$J:$J,"苹果体验店")</f>
        <v>0</v>
      </c>
      <c r="BI1862" s="99">
        <f>SUMIFS(通讯通路门店!$K:$K,通讯通路门店!$S:$S,$G1862,通讯通路门店!$J:$J,"其他品牌专卖店")</f>
        <v>0</v>
      </c>
      <c r="BJ1862" s="99">
        <f>SUMIFS(通讯通路门店!$AC:$AC,通讯通路门店!$S:$S,$G1862)</f>
        <v>0</v>
      </c>
      <c r="BK1862" s="99">
        <f>SUMIFS(通讯通路门店!$AD:$AD,通讯通路门店!$S:$S,$G1862)</f>
        <v>0</v>
      </c>
      <c r="BL1862" s="99">
        <f>SUMIFS(通讯通路门店!$AE:$AE,通讯通路门店!$S:$S,$G1862)</f>
        <v>0</v>
      </c>
      <c r="BM1862" s="99">
        <f>SUMIFS(通讯通路门店!$AF:$AF,通讯通路门店!$S:$S,$G1862)</f>
        <v>0</v>
      </c>
      <c r="BN1862" s="99">
        <f>SUMIFS(通讯通路门店!$AG:$AG,通讯通路门店!$S:$S,$G1862)</f>
        <v>0</v>
      </c>
      <c r="BO1862" s="99">
        <f>SUMIFS(通讯通路门店!$AH:$AH,通讯通路门店!$S:$S,$G1862)</f>
        <v>0</v>
      </c>
      <c r="BP1862" s="99">
        <f>SUMIFS(通讯通路门店!$AI:$AI,通讯通路门店!$S:$S,$G1862)</f>
        <v>0</v>
      </c>
      <c r="BQ1862" s="83"/>
    </row>
    <row r="1863" spans="1:69">
      <c r="A1863" s="99" t="str">
        <f>IFERROR(_xlfn.XLOOKUP($G1863,通讯通路门店!$S$4:$S$993933,通讯通路门店!$A$4:$A$993933,0,0),"")</f>
        <v>海南省</v>
      </c>
      <c r="B1863" s="99" t="str">
        <f>IFERROR(_xlfn.XLOOKUP($G1863,通讯通路门店!$S$4:$S$993933,通讯通路门店!$B$4:$B$993933,0,0),"")</f>
        <v>昌江黎族自治县</v>
      </c>
      <c r="C1863" s="99" t="str">
        <f>IFERROR(_xlfn.XLOOKUP($G1863,通讯通路门店!$S$4:$S$993933,通讯通路门店!$C$4:$C$993933,0,0),"")</f>
        <v>昌江黎族自治县</v>
      </c>
      <c r="D1863" s="99" t="str">
        <f>IFERROR(_xlfn.XLOOKUP($G1863,通讯通路门店!$S$4:$S$993933,通讯通路门店!$D$4:$D$993933,0,0),"")</f>
        <v>叉河镇</v>
      </c>
      <c r="E1863" s="83"/>
      <c r="F1863" s="83"/>
      <c r="G1863" s="101"/>
      <c r="H1863" s="102">
        <f>IFERROR(_xlfn.XLOOKUP($G1863,通讯通路门店!$S$4:$S$993933,通讯通路门店!$R$4:$R$993933,0,0),"")</f>
        <v>0</v>
      </c>
      <c r="I1863" s="83"/>
      <c r="J1863" s="83"/>
      <c r="K1863" s="83"/>
      <c r="L1863" s="83"/>
      <c r="M1863" s="83"/>
      <c r="N1863" s="83"/>
      <c r="O1863" s="83"/>
      <c r="P1863" s="83"/>
      <c r="Q1863" s="83"/>
      <c r="R1863" s="83"/>
      <c r="S1863" s="83"/>
      <c r="T1863" s="83"/>
      <c r="U1863" s="99">
        <f>COUNTIF(通讯通路门店!$S:$S,$G1863)</f>
        <v>0</v>
      </c>
      <c r="V1863" s="99">
        <f>COUNTIFS(通讯通路门店!$S:$S,$G1863,通讯通路门店!$J:$J,"综合卖场")</f>
        <v>0</v>
      </c>
      <c r="W1863" s="99">
        <f>SUMIFS(通讯通路门店!$AJ:$AJ,通讯通路门店!$S:$S,通讯客户沙盘!$G1863)</f>
        <v>0</v>
      </c>
      <c r="X1863" s="99">
        <f t="shared" si="145"/>
        <v>0</v>
      </c>
      <c r="Y1863" s="99">
        <f>COUNTIFS(通讯通路门店!$S:$S,$G1863,通讯通路门店!$J:$J,"荣耀体验店")+COUNTIFS(通讯通路门店!$S:$S,$G1863,通讯通路门店!$J:$J,"荣耀授权专卖店")</f>
        <v>0</v>
      </c>
      <c r="Z1863" s="99">
        <f>COUNTIFS(通讯通路门店!$S:$S,$G1863,通讯通路门店!$J:$J,"VIVO体验店")</f>
        <v>0</v>
      </c>
      <c r="AA1863" s="99">
        <f>COUNTIFS(通讯通路门店!$S:$S,$G1863,通讯通路门店!$J:$J,"OPPO体验店")</f>
        <v>0</v>
      </c>
      <c r="AB1863" s="99">
        <f>COUNTIFS(通讯通路门店!$S:$S,$G1863,通讯通路门店!$J:$J,"华为授权体验店")+COUNTIFS(通讯通路门店!$S:$S,$G1863,通讯通路门店!$J:$J,"华为堡垒店")</f>
        <v>0</v>
      </c>
      <c r="AC1863" s="99">
        <f>COUNTIFS(通讯通路门店!$S:$S,$G1863,通讯通路门店!$J:$J,"小米体验店")</f>
        <v>0</v>
      </c>
      <c r="AD1863" s="99">
        <f>COUNTIFS(通讯通路门店!$S:$S,$G1863,通讯通路门店!$J:$J,"苹果体验店")</f>
        <v>0</v>
      </c>
      <c r="AE1863" s="99">
        <f>COUNTIFS(通讯通路门店!$S:$S,$G1863,通讯通路门店!$J:$J,"其他品牌专卖店")</f>
        <v>0</v>
      </c>
      <c r="AF1863" s="99">
        <f>SUMIFS(通讯通路门店!$BI:$BI,通讯通路门店!$S:$S,$G1863)</f>
        <v>0</v>
      </c>
      <c r="AG1863" s="99">
        <f>SUMIFS(通讯通路门店!$BH:$BH,通讯通路门店!$S:$S,$G1863)</f>
        <v>0</v>
      </c>
      <c r="AH1863" s="99">
        <f t="shared" si="146"/>
        <v>0</v>
      </c>
      <c r="AI1863" s="99">
        <f>SUMIFS(通讯通路门店!$BB:$BB,通讯通路门店!$S:$S,$G1863)</f>
        <v>0</v>
      </c>
      <c r="AJ1863" s="99">
        <f>SUMIFS(通讯通路门店!$BE:$BE,通讯通路门店!$S:$S,$G1863)</f>
        <v>0</v>
      </c>
      <c r="AK1863" s="99">
        <f>SUMIFS(通讯通路门店!$BG:$BG,通讯通路门店!$S:$S,$G1863)</f>
        <v>0</v>
      </c>
      <c r="AL1863" s="99">
        <f>SUMIFS(通讯通路门店!$BC:$BC,通讯通路门店!$S:$S,$G1863)</f>
        <v>0</v>
      </c>
      <c r="AM1863" s="99">
        <f>SUMIFS(通讯通路门店!$BD:$BD,通讯通路门店!$S:$S,$G1863)</f>
        <v>0</v>
      </c>
      <c r="AN1863" s="99">
        <f>SUMIFS(通讯通路门店!$BF:$BF,通讯通路门店!$S:$S,$G1863)</f>
        <v>0</v>
      </c>
      <c r="AO1863" s="99">
        <f t="shared" si="147"/>
        <v>0</v>
      </c>
      <c r="AP1863" s="99">
        <f>SUMIFS(通讯通路门店!$K:$K,通讯通路门店!$S:$S,$G1863)</f>
        <v>0</v>
      </c>
      <c r="AQ1863" s="83"/>
      <c r="AR1863" s="99">
        <f>SUMIFS(通讯通路门店!$T:$T,通讯通路门店!$S:$S,$G1863)</f>
        <v>0</v>
      </c>
      <c r="AS1863" s="99">
        <f>SUMIFS(通讯通路门店!$U:$U,通讯通路门店!$S:$S,$G1863)</f>
        <v>0</v>
      </c>
      <c r="AT1863" s="99">
        <f>SUMIFS(通讯通路门店!$V:$V,通讯通路门店!$S:$S,$G1863)</f>
        <v>0</v>
      </c>
      <c r="AU1863" s="99">
        <f>SUMIFS(通讯通路门店!$W:$W,通讯通路门店!$S:$S,$G1863)</f>
        <v>0</v>
      </c>
      <c r="AV1863" s="99">
        <f>SUMIFS(通讯通路门店!$Z:$Z,通讯通路门店!$S:$S,$G1863)</f>
        <v>0</v>
      </c>
      <c r="AW1863" s="99">
        <f>SUMIFS(通讯通路门店!$AB:$AB,通讯通路门店!$S:$S,$G1863)</f>
        <v>0</v>
      </c>
      <c r="AX1863" s="99">
        <f>SUMIFS(通讯通路门店!$X:$X,通讯通路门店!$S:$S,$G1863)</f>
        <v>0</v>
      </c>
      <c r="AY1863" s="99">
        <f>SUMIFS(通讯通路门店!$Y:$Y,通讯通路门店!$S:$S,$G1863)</f>
        <v>0</v>
      </c>
      <c r="AZ1863" s="99">
        <f>SUMIFS(通讯通路门店!$AA:$AA,通讯通路门店!$S:$S,$G1863)</f>
        <v>0</v>
      </c>
      <c r="BA1863" s="99">
        <f t="shared" si="148"/>
        <v>0</v>
      </c>
      <c r="BB1863" s="99">
        <f t="shared" si="149"/>
        <v>0</v>
      </c>
      <c r="BC1863" s="99">
        <f>SUMIFS(通讯通路门店!$W:$W,通讯通路门店!$S:$S,$G1863,通讯通路门店!$J:$J,"荣耀体验店")+SUMIFS(通讯通路门店!$W:$W,通讯通路门店!$S:$S,$G1863,通讯通路门店!$J:$J,"荣耀授权专卖店")</f>
        <v>0</v>
      </c>
      <c r="BD1863" s="99">
        <f>SUMIFS(通讯通路门店!$Z:$Z,通讯通路门店!$S:$S,$G1863,通讯通路门店!$J:$J,"VIVO体验店")</f>
        <v>0</v>
      </c>
      <c r="BE1863" s="99">
        <f>SUMIFS(通讯通路门店!$AB:$AB,通讯通路门店!$S:$S,$G1863,通讯通路门店!$J:$J,"OPPO体验店")</f>
        <v>0</v>
      </c>
      <c r="BF1863" s="99">
        <f>SUMIFS(通讯通路门店!$X:$X,通讯通路门店!$S:$S,$G1863,通讯通路门店!$J:$J,"华为授权体验店")+SUMIFS(通讯通路门店!$AA:$AA,通讯通路门店!$S:$S,$G1863,通讯通路门店!$J:$J,"华为堡垒店")</f>
        <v>0</v>
      </c>
      <c r="BG1863" s="99">
        <f>SUMIFS(通讯通路门店!$Y:$Y,通讯通路门店!$S:$S,$G1863,通讯通路门店!$J:$J,"小米体验店")</f>
        <v>0</v>
      </c>
      <c r="BH1863" s="99">
        <f>SUMIFS(通讯通路门店!$AA:$AA,通讯通路门店!$S:$S,$G1863,通讯通路门店!$J:$J,"苹果体验店")</f>
        <v>0</v>
      </c>
      <c r="BI1863" s="99">
        <f>SUMIFS(通讯通路门店!$K:$K,通讯通路门店!$S:$S,$G1863,通讯通路门店!$J:$J,"其他品牌专卖店")</f>
        <v>0</v>
      </c>
      <c r="BJ1863" s="99">
        <f>SUMIFS(通讯通路门店!$AC:$AC,通讯通路门店!$S:$S,$G1863)</f>
        <v>0</v>
      </c>
      <c r="BK1863" s="99">
        <f>SUMIFS(通讯通路门店!$AD:$AD,通讯通路门店!$S:$S,$G1863)</f>
        <v>0</v>
      </c>
      <c r="BL1863" s="99">
        <f>SUMIFS(通讯通路门店!$AE:$AE,通讯通路门店!$S:$S,$G1863)</f>
        <v>0</v>
      </c>
      <c r="BM1863" s="99">
        <f>SUMIFS(通讯通路门店!$AF:$AF,通讯通路门店!$S:$S,$G1863)</f>
        <v>0</v>
      </c>
      <c r="BN1863" s="99">
        <f>SUMIFS(通讯通路门店!$AG:$AG,通讯通路门店!$S:$S,$G1863)</f>
        <v>0</v>
      </c>
      <c r="BO1863" s="99">
        <f>SUMIFS(通讯通路门店!$AH:$AH,通讯通路门店!$S:$S,$G1863)</f>
        <v>0</v>
      </c>
      <c r="BP1863" s="99">
        <f>SUMIFS(通讯通路门店!$AI:$AI,通讯通路门店!$S:$S,$G1863)</f>
        <v>0</v>
      </c>
      <c r="BQ1863" s="83"/>
    </row>
    <row r="1864" spans="1:69">
      <c r="A1864" s="99" t="str">
        <f>IFERROR(_xlfn.XLOOKUP($G1864,通讯通路门店!$S$4:$S$993933,通讯通路门店!$A$4:$A$993933,0,0),"")</f>
        <v>海南省</v>
      </c>
      <c r="B1864" s="99" t="str">
        <f>IFERROR(_xlfn.XLOOKUP($G1864,通讯通路门店!$S$4:$S$993933,通讯通路门店!$B$4:$B$993933,0,0),"")</f>
        <v>昌江黎族自治县</v>
      </c>
      <c r="C1864" s="99" t="str">
        <f>IFERROR(_xlfn.XLOOKUP($G1864,通讯通路门店!$S$4:$S$993933,通讯通路门店!$C$4:$C$993933,0,0),"")</f>
        <v>昌江黎族自治县</v>
      </c>
      <c r="D1864" s="99" t="str">
        <f>IFERROR(_xlfn.XLOOKUP($G1864,通讯通路门店!$S$4:$S$993933,通讯通路门店!$D$4:$D$993933,0,0),"")</f>
        <v>叉河镇</v>
      </c>
      <c r="E1864" s="83"/>
      <c r="F1864" s="83"/>
      <c r="G1864" s="101"/>
      <c r="H1864" s="102">
        <f>IFERROR(_xlfn.XLOOKUP($G1864,通讯通路门店!$S$4:$S$993933,通讯通路门店!$R$4:$R$993933,0,0),"")</f>
        <v>0</v>
      </c>
      <c r="I1864" s="83"/>
      <c r="J1864" s="83"/>
      <c r="K1864" s="83"/>
      <c r="L1864" s="83"/>
      <c r="M1864" s="83"/>
      <c r="N1864" s="83"/>
      <c r="O1864" s="83"/>
      <c r="P1864" s="83"/>
      <c r="Q1864" s="83"/>
      <c r="R1864" s="83"/>
      <c r="S1864" s="83"/>
      <c r="T1864" s="83"/>
      <c r="U1864" s="99">
        <f>COUNTIF(通讯通路门店!$S:$S,$G1864)</f>
        <v>0</v>
      </c>
      <c r="V1864" s="99">
        <f>COUNTIFS(通讯通路门店!$S:$S,$G1864,通讯通路门店!$J:$J,"综合卖场")</f>
        <v>0</v>
      </c>
      <c r="W1864" s="99">
        <f>SUMIFS(通讯通路门店!$AJ:$AJ,通讯通路门店!$S:$S,通讯客户沙盘!$G1864)</f>
        <v>0</v>
      </c>
      <c r="X1864" s="99">
        <f t="shared" si="145"/>
        <v>0</v>
      </c>
      <c r="Y1864" s="99">
        <f>COUNTIFS(通讯通路门店!$S:$S,$G1864,通讯通路门店!$J:$J,"荣耀体验店")+COUNTIFS(通讯通路门店!$S:$S,$G1864,通讯通路门店!$J:$J,"荣耀授权专卖店")</f>
        <v>0</v>
      </c>
      <c r="Z1864" s="99">
        <f>COUNTIFS(通讯通路门店!$S:$S,$G1864,通讯通路门店!$J:$J,"VIVO体验店")</f>
        <v>0</v>
      </c>
      <c r="AA1864" s="99">
        <f>COUNTIFS(通讯通路门店!$S:$S,$G1864,通讯通路门店!$J:$J,"OPPO体验店")</f>
        <v>0</v>
      </c>
      <c r="AB1864" s="99">
        <f>COUNTIFS(通讯通路门店!$S:$S,$G1864,通讯通路门店!$J:$J,"华为授权体验店")+COUNTIFS(通讯通路门店!$S:$S,$G1864,通讯通路门店!$J:$J,"华为堡垒店")</f>
        <v>0</v>
      </c>
      <c r="AC1864" s="99">
        <f>COUNTIFS(通讯通路门店!$S:$S,$G1864,通讯通路门店!$J:$J,"小米体验店")</f>
        <v>0</v>
      </c>
      <c r="AD1864" s="99">
        <f>COUNTIFS(通讯通路门店!$S:$S,$G1864,通讯通路门店!$J:$J,"苹果体验店")</f>
        <v>0</v>
      </c>
      <c r="AE1864" s="99">
        <f>COUNTIFS(通讯通路门店!$S:$S,$G1864,通讯通路门店!$J:$J,"其他品牌专卖店")</f>
        <v>0</v>
      </c>
      <c r="AF1864" s="99">
        <f>SUMIFS(通讯通路门店!$BI:$BI,通讯通路门店!$S:$S,$G1864)</f>
        <v>0</v>
      </c>
      <c r="AG1864" s="99">
        <f>SUMIFS(通讯通路门店!$BH:$BH,通讯通路门店!$S:$S,$G1864)</f>
        <v>0</v>
      </c>
      <c r="AH1864" s="99">
        <f t="shared" si="146"/>
        <v>0</v>
      </c>
      <c r="AI1864" s="99">
        <f>SUMIFS(通讯通路门店!$BB:$BB,通讯通路门店!$S:$S,$G1864)</f>
        <v>0</v>
      </c>
      <c r="AJ1864" s="99">
        <f>SUMIFS(通讯通路门店!$BE:$BE,通讯通路门店!$S:$S,$G1864)</f>
        <v>0</v>
      </c>
      <c r="AK1864" s="99">
        <f>SUMIFS(通讯通路门店!$BG:$BG,通讯通路门店!$S:$S,$G1864)</f>
        <v>0</v>
      </c>
      <c r="AL1864" s="99">
        <f>SUMIFS(通讯通路门店!$BC:$BC,通讯通路门店!$S:$S,$G1864)</f>
        <v>0</v>
      </c>
      <c r="AM1864" s="99">
        <f>SUMIFS(通讯通路门店!$BD:$BD,通讯通路门店!$S:$S,$G1864)</f>
        <v>0</v>
      </c>
      <c r="AN1864" s="99">
        <f>SUMIFS(通讯通路门店!$BF:$BF,通讯通路门店!$S:$S,$G1864)</f>
        <v>0</v>
      </c>
      <c r="AO1864" s="99">
        <f t="shared" si="147"/>
        <v>0</v>
      </c>
      <c r="AP1864" s="99">
        <f>SUMIFS(通讯通路门店!$K:$K,通讯通路门店!$S:$S,$G1864)</f>
        <v>0</v>
      </c>
      <c r="AQ1864" s="83"/>
      <c r="AR1864" s="99">
        <f>SUMIFS(通讯通路门店!$T:$T,通讯通路门店!$S:$S,$G1864)</f>
        <v>0</v>
      </c>
      <c r="AS1864" s="99">
        <f>SUMIFS(通讯通路门店!$U:$U,通讯通路门店!$S:$S,$G1864)</f>
        <v>0</v>
      </c>
      <c r="AT1864" s="99">
        <f>SUMIFS(通讯通路门店!$V:$V,通讯通路门店!$S:$S,$G1864)</f>
        <v>0</v>
      </c>
      <c r="AU1864" s="99">
        <f>SUMIFS(通讯通路门店!$W:$W,通讯通路门店!$S:$S,$G1864)</f>
        <v>0</v>
      </c>
      <c r="AV1864" s="99">
        <f>SUMIFS(通讯通路门店!$Z:$Z,通讯通路门店!$S:$S,$G1864)</f>
        <v>0</v>
      </c>
      <c r="AW1864" s="99">
        <f>SUMIFS(通讯通路门店!$AB:$AB,通讯通路门店!$S:$S,$G1864)</f>
        <v>0</v>
      </c>
      <c r="AX1864" s="99">
        <f>SUMIFS(通讯通路门店!$X:$X,通讯通路门店!$S:$S,$G1864)</f>
        <v>0</v>
      </c>
      <c r="AY1864" s="99">
        <f>SUMIFS(通讯通路门店!$Y:$Y,通讯通路门店!$S:$S,$G1864)</f>
        <v>0</v>
      </c>
      <c r="AZ1864" s="99">
        <f>SUMIFS(通讯通路门店!$AA:$AA,通讯通路门店!$S:$S,$G1864)</f>
        <v>0</v>
      </c>
      <c r="BA1864" s="99">
        <f t="shared" si="148"/>
        <v>0</v>
      </c>
      <c r="BB1864" s="99">
        <f t="shared" si="149"/>
        <v>0</v>
      </c>
      <c r="BC1864" s="99">
        <f>SUMIFS(通讯通路门店!$W:$W,通讯通路门店!$S:$S,$G1864,通讯通路门店!$J:$J,"荣耀体验店")+SUMIFS(通讯通路门店!$W:$W,通讯通路门店!$S:$S,$G1864,通讯通路门店!$J:$J,"荣耀授权专卖店")</f>
        <v>0</v>
      </c>
      <c r="BD1864" s="99">
        <f>SUMIFS(通讯通路门店!$Z:$Z,通讯通路门店!$S:$S,$G1864,通讯通路门店!$J:$J,"VIVO体验店")</f>
        <v>0</v>
      </c>
      <c r="BE1864" s="99">
        <f>SUMIFS(通讯通路门店!$AB:$AB,通讯通路门店!$S:$S,$G1864,通讯通路门店!$J:$J,"OPPO体验店")</f>
        <v>0</v>
      </c>
      <c r="BF1864" s="99">
        <f>SUMIFS(通讯通路门店!$X:$X,通讯通路门店!$S:$S,$G1864,通讯通路门店!$J:$J,"华为授权体验店")+SUMIFS(通讯通路门店!$AA:$AA,通讯通路门店!$S:$S,$G1864,通讯通路门店!$J:$J,"华为堡垒店")</f>
        <v>0</v>
      </c>
      <c r="BG1864" s="99">
        <f>SUMIFS(通讯通路门店!$Y:$Y,通讯通路门店!$S:$S,$G1864,通讯通路门店!$J:$J,"小米体验店")</f>
        <v>0</v>
      </c>
      <c r="BH1864" s="99">
        <f>SUMIFS(通讯通路门店!$AA:$AA,通讯通路门店!$S:$S,$G1864,通讯通路门店!$J:$J,"苹果体验店")</f>
        <v>0</v>
      </c>
      <c r="BI1864" s="99">
        <f>SUMIFS(通讯通路门店!$K:$K,通讯通路门店!$S:$S,$G1864,通讯通路门店!$J:$J,"其他品牌专卖店")</f>
        <v>0</v>
      </c>
      <c r="BJ1864" s="99">
        <f>SUMIFS(通讯通路门店!$AC:$AC,通讯通路门店!$S:$S,$G1864)</f>
        <v>0</v>
      </c>
      <c r="BK1864" s="99">
        <f>SUMIFS(通讯通路门店!$AD:$AD,通讯通路门店!$S:$S,$G1864)</f>
        <v>0</v>
      </c>
      <c r="BL1864" s="99">
        <f>SUMIFS(通讯通路门店!$AE:$AE,通讯通路门店!$S:$S,$G1864)</f>
        <v>0</v>
      </c>
      <c r="BM1864" s="99">
        <f>SUMIFS(通讯通路门店!$AF:$AF,通讯通路门店!$S:$S,$G1864)</f>
        <v>0</v>
      </c>
      <c r="BN1864" s="99">
        <f>SUMIFS(通讯通路门店!$AG:$AG,通讯通路门店!$S:$S,$G1864)</f>
        <v>0</v>
      </c>
      <c r="BO1864" s="99">
        <f>SUMIFS(通讯通路门店!$AH:$AH,通讯通路门店!$S:$S,$G1864)</f>
        <v>0</v>
      </c>
      <c r="BP1864" s="99">
        <f>SUMIFS(通讯通路门店!$AI:$AI,通讯通路门店!$S:$S,$G1864)</f>
        <v>0</v>
      </c>
      <c r="BQ1864" s="83"/>
    </row>
    <row r="1865" spans="1:69">
      <c r="A1865" s="99" t="str">
        <f>IFERROR(_xlfn.XLOOKUP($G1865,通讯通路门店!$S$4:$S$993933,通讯通路门店!$A$4:$A$993933,0,0),"")</f>
        <v>海南省</v>
      </c>
      <c r="B1865" s="99" t="str">
        <f>IFERROR(_xlfn.XLOOKUP($G1865,通讯通路门店!$S$4:$S$993933,通讯通路门店!$B$4:$B$993933,0,0),"")</f>
        <v>昌江黎族自治县</v>
      </c>
      <c r="C1865" s="99" t="str">
        <f>IFERROR(_xlfn.XLOOKUP($G1865,通讯通路门店!$S$4:$S$993933,通讯通路门店!$C$4:$C$993933,0,0),"")</f>
        <v>昌江黎族自治县</v>
      </c>
      <c r="D1865" s="99" t="str">
        <f>IFERROR(_xlfn.XLOOKUP($G1865,通讯通路门店!$S$4:$S$993933,通讯通路门店!$D$4:$D$993933,0,0),"")</f>
        <v>叉河镇</v>
      </c>
      <c r="E1865" s="83"/>
      <c r="F1865" s="83"/>
      <c r="G1865" s="101"/>
      <c r="H1865" s="102">
        <f>IFERROR(_xlfn.XLOOKUP($G1865,通讯通路门店!$S$4:$S$993933,通讯通路门店!$R$4:$R$993933,0,0),"")</f>
        <v>0</v>
      </c>
      <c r="I1865" s="83"/>
      <c r="J1865" s="83"/>
      <c r="K1865" s="83"/>
      <c r="L1865" s="83"/>
      <c r="M1865" s="83"/>
      <c r="N1865" s="83"/>
      <c r="O1865" s="83"/>
      <c r="P1865" s="83"/>
      <c r="Q1865" s="83"/>
      <c r="R1865" s="83"/>
      <c r="S1865" s="83"/>
      <c r="T1865" s="83"/>
      <c r="U1865" s="99">
        <f>COUNTIF(通讯通路门店!$S:$S,$G1865)</f>
        <v>0</v>
      </c>
      <c r="V1865" s="99">
        <f>COUNTIFS(通讯通路门店!$S:$S,$G1865,通讯通路门店!$J:$J,"综合卖场")</f>
        <v>0</v>
      </c>
      <c r="W1865" s="99">
        <f>SUMIFS(通讯通路门店!$AJ:$AJ,通讯通路门店!$S:$S,通讯客户沙盘!$G1865)</f>
        <v>0</v>
      </c>
      <c r="X1865" s="99">
        <f t="shared" si="145"/>
        <v>0</v>
      </c>
      <c r="Y1865" s="99">
        <f>COUNTIFS(通讯通路门店!$S:$S,$G1865,通讯通路门店!$J:$J,"荣耀体验店")+COUNTIFS(通讯通路门店!$S:$S,$G1865,通讯通路门店!$J:$J,"荣耀授权专卖店")</f>
        <v>0</v>
      </c>
      <c r="Z1865" s="99">
        <f>COUNTIFS(通讯通路门店!$S:$S,$G1865,通讯通路门店!$J:$J,"VIVO体验店")</f>
        <v>0</v>
      </c>
      <c r="AA1865" s="99">
        <f>COUNTIFS(通讯通路门店!$S:$S,$G1865,通讯通路门店!$J:$J,"OPPO体验店")</f>
        <v>0</v>
      </c>
      <c r="AB1865" s="99">
        <f>COUNTIFS(通讯通路门店!$S:$S,$G1865,通讯通路门店!$J:$J,"华为授权体验店")+COUNTIFS(通讯通路门店!$S:$S,$G1865,通讯通路门店!$J:$J,"华为堡垒店")</f>
        <v>0</v>
      </c>
      <c r="AC1865" s="99">
        <f>COUNTIFS(通讯通路门店!$S:$S,$G1865,通讯通路门店!$J:$J,"小米体验店")</f>
        <v>0</v>
      </c>
      <c r="AD1865" s="99">
        <f>COUNTIFS(通讯通路门店!$S:$S,$G1865,通讯通路门店!$J:$J,"苹果体验店")</f>
        <v>0</v>
      </c>
      <c r="AE1865" s="99">
        <f>COUNTIFS(通讯通路门店!$S:$S,$G1865,通讯通路门店!$J:$J,"其他品牌专卖店")</f>
        <v>0</v>
      </c>
      <c r="AF1865" s="99">
        <f>SUMIFS(通讯通路门店!$BI:$BI,通讯通路门店!$S:$S,$G1865)</f>
        <v>0</v>
      </c>
      <c r="AG1865" s="99">
        <f>SUMIFS(通讯通路门店!$BH:$BH,通讯通路门店!$S:$S,$G1865)</f>
        <v>0</v>
      </c>
      <c r="AH1865" s="99">
        <f t="shared" si="146"/>
        <v>0</v>
      </c>
      <c r="AI1865" s="99">
        <f>SUMIFS(通讯通路门店!$BB:$BB,通讯通路门店!$S:$S,$G1865)</f>
        <v>0</v>
      </c>
      <c r="AJ1865" s="99">
        <f>SUMIFS(通讯通路门店!$BE:$BE,通讯通路门店!$S:$S,$G1865)</f>
        <v>0</v>
      </c>
      <c r="AK1865" s="99">
        <f>SUMIFS(通讯通路门店!$BG:$BG,通讯通路门店!$S:$S,$G1865)</f>
        <v>0</v>
      </c>
      <c r="AL1865" s="99">
        <f>SUMIFS(通讯通路门店!$BC:$BC,通讯通路门店!$S:$S,$G1865)</f>
        <v>0</v>
      </c>
      <c r="AM1865" s="99">
        <f>SUMIFS(通讯通路门店!$BD:$BD,通讯通路门店!$S:$S,$G1865)</f>
        <v>0</v>
      </c>
      <c r="AN1865" s="99">
        <f>SUMIFS(通讯通路门店!$BF:$BF,通讯通路门店!$S:$S,$G1865)</f>
        <v>0</v>
      </c>
      <c r="AO1865" s="99">
        <f t="shared" si="147"/>
        <v>0</v>
      </c>
      <c r="AP1865" s="99">
        <f>SUMIFS(通讯通路门店!$K:$K,通讯通路门店!$S:$S,$G1865)</f>
        <v>0</v>
      </c>
      <c r="AQ1865" s="83"/>
      <c r="AR1865" s="99">
        <f>SUMIFS(通讯通路门店!$T:$T,通讯通路门店!$S:$S,$G1865)</f>
        <v>0</v>
      </c>
      <c r="AS1865" s="99">
        <f>SUMIFS(通讯通路门店!$U:$U,通讯通路门店!$S:$S,$G1865)</f>
        <v>0</v>
      </c>
      <c r="AT1865" s="99">
        <f>SUMIFS(通讯通路门店!$V:$V,通讯通路门店!$S:$S,$G1865)</f>
        <v>0</v>
      </c>
      <c r="AU1865" s="99">
        <f>SUMIFS(通讯通路门店!$W:$W,通讯通路门店!$S:$S,$G1865)</f>
        <v>0</v>
      </c>
      <c r="AV1865" s="99">
        <f>SUMIFS(通讯通路门店!$Z:$Z,通讯通路门店!$S:$S,$G1865)</f>
        <v>0</v>
      </c>
      <c r="AW1865" s="99">
        <f>SUMIFS(通讯通路门店!$AB:$AB,通讯通路门店!$S:$S,$G1865)</f>
        <v>0</v>
      </c>
      <c r="AX1865" s="99">
        <f>SUMIFS(通讯通路门店!$X:$X,通讯通路门店!$S:$S,$G1865)</f>
        <v>0</v>
      </c>
      <c r="AY1865" s="99">
        <f>SUMIFS(通讯通路门店!$Y:$Y,通讯通路门店!$S:$S,$G1865)</f>
        <v>0</v>
      </c>
      <c r="AZ1865" s="99">
        <f>SUMIFS(通讯通路门店!$AA:$AA,通讯通路门店!$S:$S,$G1865)</f>
        <v>0</v>
      </c>
      <c r="BA1865" s="99">
        <f t="shared" si="148"/>
        <v>0</v>
      </c>
      <c r="BB1865" s="99">
        <f t="shared" si="149"/>
        <v>0</v>
      </c>
      <c r="BC1865" s="99">
        <f>SUMIFS(通讯通路门店!$W:$W,通讯通路门店!$S:$S,$G1865,通讯通路门店!$J:$J,"荣耀体验店")+SUMIFS(通讯通路门店!$W:$W,通讯通路门店!$S:$S,$G1865,通讯通路门店!$J:$J,"荣耀授权专卖店")</f>
        <v>0</v>
      </c>
      <c r="BD1865" s="99">
        <f>SUMIFS(通讯通路门店!$Z:$Z,通讯通路门店!$S:$S,$G1865,通讯通路门店!$J:$J,"VIVO体验店")</f>
        <v>0</v>
      </c>
      <c r="BE1865" s="99">
        <f>SUMIFS(通讯通路门店!$AB:$AB,通讯通路门店!$S:$S,$G1865,通讯通路门店!$J:$J,"OPPO体验店")</f>
        <v>0</v>
      </c>
      <c r="BF1865" s="99">
        <f>SUMIFS(通讯通路门店!$X:$X,通讯通路门店!$S:$S,$G1865,通讯通路门店!$J:$J,"华为授权体验店")+SUMIFS(通讯通路门店!$AA:$AA,通讯通路门店!$S:$S,$G1865,通讯通路门店!$J:$J,"华为堡垒店")</f>
        <v>0</v>
      </c>
      <c r="BG1865" s="99">
        <f>SUMIFS(通讯通路门店!$Y:$Y,通讯通路门店!$S:$S,$G1865,通讯通路门店!$J:$J,"小米体验店")</f>
        <v>0</v>
      </c>
      <c r="BH1865" s="99">
        <f>SUMIFS(通讯通路门店!$AA:$AA,通讯通路门店!$S:$S,$G1865,通讯通路门店!$J:$J,"苹果体验店")</f>
        <v>0</v>
      </c>
      <c r="BI1865" s="99">
        <f>SUMIFS(通讯通路门店!$K:$K,通讯通路门店!$S:$S,$G1865,通讯通路门店!$J:$J,"其他品牌专卖店")</f>
        <v>0</v>
      </c>
      <c r="BJ1865" s="99">
        <f>SUMIFS(通讯通路门店!$AC:$AC,通讯通路门店!$S:$S,$G1865)</f>
        <v>0</v>
      </c>
      <c r="BK1865" s="99">
        <f>SUMIFS(通讯通路门店!$AD:$AD,通讯通路门店!$S:$S,$G1865)</f>
        <v>0</v>
      </c>
      <c r="BL1865" s="99">
        <f>SUMIFS(通讯通路门店!$AE:$AE,通讯通路门店!$S:$S,$G1865)</f>
        <v>0</v>
      </c>
      <c r="BM1865" s="99">
        <f>SUMIFS(通讯通路门店!$AF:$AF,通讯通路门店!$S:$S,$G1865)</f>
        <v>0</v>
      </c>
      <c r="BN1865" s="99">
        <f>SUMIFS(通讯通路门店!$AG:$AG,通讯通路门店!$S:$S,$G1865)</f>
        <v>0</v>
      </c>
      <c r="BO1865" s="99">
        <f>SUMIFS(通讯通路门店!$AH:$AH,通讯通路门店!$S:$S,$G1865)</f>
        <v>0</v>
      </c>
      <c r="BP1865" s="99">
        <f>SUMIFS(通讯通路门店!$AI:$AI,通讯通路门店!$S:$S,$G1865)</f>
        <v>0</v>
      </c>
      <c r="BQ1865" s="83"/>
    </row>
    <row r="1866" spans="1:69">
      <c r="A1866" s="99" t="str">
        <f>IFERROR(_xlfn.XLOOKUP($G1866,通讯通路门店!$S$4:$S$993933,通讯通路门店!$A$4:$A$993933,0,0),"")</f>
        <v>海南省</v>
      </c>
      <c r="B1866" s="99" t="str">
        <f>IFERROR(_xlfn.XLOOKUP($G1866,通讯通路门店!$S$4:$S$993933,通讯通路门店!$B$4:$B$993933,0,0),"")</f>
        <v>昌江黎族自治县</v>
      </c>
      <c r="C1866" s="99" t="str">
        <f>IFERROR(_xlfn.XLOOKUP($G1866,通讯通路门店!$S$4:$S$993933,通讯通路门店!$C$4:$C$993933,0,0),"")</f>
        <v>昌江黎族自治县</v>
      </c>
      <c r="D1866" s="99" t="str">
        <f>IFERROR(_xlfn.XLOOKUP($G1866,通讯通路门店!$S$4:$S$993933,通讯通路门店!$D$4:$D$993933,0,0),"")</f>
        <v>叉河镇</v>
      </c>
      <c r="E1866" s="83"/>
      <c r="F1866" s="83"/>
      <c r="G1866" s="101"/>
      <c r="H1866" s="102">
        <f>IFERROR(_xlfn.XLOOKUP($G1866,通讯通路门店!$S$4:$S$993933,通讯通路门店!$R$4:$R$993933,0,0),"")</f>
        <v>0</v>
      </c>
      <c r="I1866" s="83"/>
      <c r="J1866" s="83"/>
      <c r="K1866" s="83"/>
      <c r="L1866" s="83"/>
      <c r="M1866" s="83"/>
      <c r="N1866" s="83"/>
      <c r="O1866" s="83"/>
      <c r="P1866" s="83"/>
      <c r="Q1866" s="83"/>
      <c r="R1866" s="83"/>
      <c r="S1866" s="83"/>
      <c r="T1866" s="83"/>
      <c r="U1866" s="99">
        <f>COUNTIF(通讯通路门店!$S:$S,$G1866)</f>
        <v>0</v>
      </c>
      <c r="V1866" s="99">
        <f>COUNTIFS(通讯通路门店!$S:$S,$G1866,通讯通路门店!$J:$J,"综合卖场")</f>
        <v>0</v>
      </c>
      <c r="W1866" s="99">
        <f>SUMIFS(通讯通路门店!$AJ:$AJ,通讯通路门店!$S:$S,通讯客户沙盘!$G1866)</f>
        <v>0</v>
      </c>
      <c r="X1866" s="99">
        <f t="shared" si="145"/>
        <v>0</v>
      </c>
      <c r="Y1866" s="99">
        <f>COUNTIFS(通讯通路门店!$S:$S,$G1866,通讯通路门店!$J:$J,"荣耀体验店")+COUNTIFS(通讯通路门店!$S:$S,$G1866,通讯通路门店!$J:$J,"荣耀授权专卖店")</f>
        <v>0</v>
      </c>
      <c r="Z1866" s="99">
        <f>COUNTIFS(通讯通路门店!$S:$S,$G1866,通讯通路门店!$J:$J,"VIVO体验店")</f>
        <v>0</v>
      </c>
      <c r="AA1866" s="99">
        <f>COUNTIFS(通讯通路门店!$S:$S,$G1866,通讯通路门店!$J:$J,"OPPO体验店")</f>
        <v>0</v>
      </c>
      <c r="AB1866" s="99">
        <f>COUNTIFS(通讯通路门店!$S:$S,$G1866,通讯通路门店!$J:$J,"华为授权体验店")+COUNTIFS(通讯通路门店!$S:$S,$G1866,通讯通路门店!$J:$J,"华为堡垒店")</f>
        <v>0</v>
      </c>
      <c r="AC1866" s="99">
        <f>COUNTIFS(通讯通路门店!$S:$S,$G1866,通讯通路门店!$J:$J,"小米体验店")</f>
        <v>0</v>
      </c>
      <c r="AD1866" s="99">
        <f>COUNTIFS(通讯通路门店!$S:$S,$G1866,通讯通路门店!$J:$J,"苹果体验店")</f>
        <v>0</v>
      </c>
      <c r="AE1866" s="99">
        <f>COUNTIFS(通讯通路门店!$S:$S,$G1866,通讯通路门店!$J:$J,"其他品牌专卖店")</f>
        <v>0</v>
      </c>
      <c r="AF1866" s="99">
        <f>SUMIFS(通讯通路门店!$BI:$BI,通讯通路门店!$S:$S,$G1866)</f>
        <v>0</v>
      </c>
      <c r="AG1866" s="99">
        <f>SUMIFS(通讯通路门店!$BH:$BH,通讯通路门店!$S:$S,$G1866)</f>
        <v>0</v>
      </c>
      <c r="AH1866" s="99">
        <f t="shared" si="146"/>
        <v>0</v>
      </c>
      <c r="AI1866" s="99">
        <f>SUMIFS(通讯通路门店!$BB:$BB,通讯通路门店!$S:$S,$G1866)</f>
        <v>0</v>
      </c>
      <c r="AJ1866" s="99">
        <f>SUMIFS(通讯通路门店!$BE:$BE,通讯通路门店!$S:$S,$G1866)</f>
        <v>0</v>
      </c>
      <c r="AK1866" s="99">
        <f>SUMIFS(通讯通路门店!$BG:$BG,通讯通路门店!$S:$S,$G1866)</f>
        <v>0</v>
      </c>
      <c r="AL1866" s="99">
        <f>SUMIFS(通讯通路门店!$BC:$BC,通讯通路门店!$S:$S,$G1866)</f>
        <v>0</v>
      </c>
      <c r="AM1866" s="99">
        <f>SUMIFS(通讯通路门店!$BD:$BD,通讯通路门店!$S:$S,$G1866)</f>
        <v>0</v>
      </c>
      <c r="AN1866" s="99">
        <f>SUMIFS(通讯通路门店!$BF:$BF,通讯通路门店!$S:$S,$G1866)</f>
        <v>0</v>
      </c>
      <c r="AO1866" s="99">
        <f t="shared" si="147"/>
        <v>0</v>
      </c>
      <c r="AP1866" s="99">
        <f>SUMIFS(通讯通路门店!$K:$K,通讯通路门店!$S:$S,$G1866)</f>
        <v>0</v>
      </c>
      <c r="AQ1866" s="83"/>
      <c r="AR1866" s="99">
        <f>SUMIFS(通讯通路门店!$T:$T,通讯通路门店!$S:$S,$G1866)</f>
        <v>0</v>
      </c>
      <c r="AS1866" s="99">
        <f>SUMIFS(通讯通路门店!$U:$U,通讯通路门店!$S:$S,$G1866)</f>
        <v>0</v>
      </c>
      <c r="AT1866" s="99">
        <f>SUMIFS(通讯通路门店!$V:$V,通讯通路门店!$S:$S,$G1866)</f>
        <v>0</v>
      </c>
      <c r="AU1866" s="99">
        <f>SUMIFS(通讯通路门店!$W:$W,通讯通路门店!$S:$S,$G1866)</f>
        <v>0</v>
      </c>
      <c r="AV1866" s="99">
        <f>SUMIFS(通讯通路门店!$Z:$Z,通讯通路门店!$S:$S,$G1866)</f>
        <v>0</v>
      </c>
      <c r="AW1866" s="99">
        <f>SUMIFS(通讯通路门店!$AB:$AB,通讯通路门店!$S:$S,$G1866)</f>
        <v>0</v>
      </c>
      <c r="AX1866" s="99">
        <f>SUMIFS(通讯通路门店!$X:$X,通讯通路门店!$S:$S,$G1866)</f>
        <v>0</v>
      </c>
      <c r="AY1866" s="99">
        <f>SUMIFS(通讯通路门店!$Y:$Y,通讯通路门店!$S:$S,$G1866)</f>
        <v>0</v>
      </c>
      <c r="AZ1866" s="99">
        <f>SUMIFS(通讯通路门店!$AA:$AA,通讯通路门店!$S:$S,$G1866)</f>
        <v>0</v>
      </c>
      <c r="BA1866" s="99">
        <f t="shared" si="148"/>
        <v>0</v>
      </c>
      <c r="BB1866" s="99">
        <f t="shared" si="149"/>
        <v>0</v>
      </c>
      <c r="BC1866" s="99">
        <f>SUMIFS(通讯通路门店!$W:$W,通讯通路门店!$S:$S,$G1866,通讯通路门店!$J:$J,"荣耀体验店")+SUMIFS(通讯通路门店!$W:$W,通讯通路门店!$S:$S,$G1866,通讯通路门店!$J:$J,"荣耀授权专卖店")</f>
        <v>0</v>
      </c>
      <c r="BD1866" s="99">
        <f>SUMIFS(通讯通路门店!$Z:$Z,通讯通路门店!$S:$S,$G1866,通讯通路门店!$J:$J,"VIVO体验店")</f>
        <v>0</v>
      </c>
      <c r="BE1866" s="99">
        <f>SUMIFS(通讯通路门店!$AB:$AB,通讯通路门店!$S:$S,$G1866,通讯通路门店!$J:$J,"OPPO体验店")</f>
        <v>0</v>
      </c>
      <c r="BF1866" s="99">
        <f>SUMIFS(通讯通路门店!$X:$X,通讯通路门店!$S:$S,$G1866,通讯通路门店!$J:$J,"华为授权体验店")+SUMIFS(通讯通路门店!$AA:$AA,通讯通路门店!$S:$S,$G1866,通讯通路门店!$J:$J,"华为堡垒店")</f>
        <v>0</v>
      </c>
      <c r="BG1866" s="99">
        <f>SUMIFS(通讯通路门店!$Y:$Y,通讯通路门店!$S:$S,$G1866,通讯通路门店!$J:$J,"小米体验店")</f>
        <v>0</v>
      </c>
      <c r="BH1866" s="99">
        <f>SUMIFS(通讯通路门店!$AA:$AA,通讯通路门店!$S:$S,$G1866,通讯通路门店!$J:$J,"苹果体验店")</f>
        <v>0</v>
      </c>
      <c r="BI1866" s="99">
        <f>SUMIFS(通讯通路门店!$K:$K,通讯通路门店!$S:$S,$G1866,通讯通路门店!$J:$J,"其他品牌专卖店")</f>
        <v>0</v>
      </c>
      <c r="BJ1866" s="99">
        <f>SUMIFS(通讯通路门店!$AC:$AC,通讯通路门店!$S:$S,$G1866)</f>
        <v>0</v>
      </c>
      <c r="BK1866" s="99">
        <f>SUMIFS(通讯通路门店!$AD:$AD,通讯通路门店!$S:$S,$G1866)</f>
        <v>0</v>
      </c>
      <c r="BL1866" s="99">
        <f>SUMIFS(通讯通路门店!$AE:$AE,通讯通路门店!$S:$S,$G1866)</f>
        <v>0</v>
      </c>
      <c r="BM1866" s="99">
        <f>SUMIFS(通讯通路门店!$AF:$AF,通讯通路门店!$S:$S,$G1866)</f>
        <v>0</v>
      </c>
      <c r="BN1866" s="99">
        <f>SUMIFS(通讯通路门店!$AG:$AG,通讯通路门店!$S:$S,$G1866)</f>
        <v>0</v>
      </c>
      <c r="BO1866" s="99">
        <f>SUMIFS(通讯通路门店!$AH:$AH,通讯通路门店!$S:$S,$G1866)</f>
        <v>0</v>
      </c>
      <c r="BP1866" s="99">
        <f>SUMIFS(通讯通路门店!$AI:$AI,通讯通路门店!$S:$S,$G1866)</f>
        <v>0</v>
      </c>
      <c r="BQ1866" s="83"/>
    </row>
    <row r="1867" spans="1:69">
      <c r="A1867" s="99" t="str">
        <f>IFERROR(_xlfn.XLOOKUP($G1867,通讯通路门店!$S$4:$S$993933,通讯通路门店!$A$4:$A$993933,0,0),"")</f>
        <v>海南省</v>
      </c>
      <c r="B1867" s="99" t="str">
        <f>IFERROR(_xlfn.XLOOKUP($G1867,通讯通路门店!$S$4:$S$993933,通讯通路门店!$B$4:$B$993933,0,0),"")</f>
        <v>昌江黎族自治县</v>
      </c>
      <c r="C1867" s="99" t="str">
        <f>IFERROR(_xlfn.XLOOKUP($G1867,通讯通路门店!$S$4:$S$993933,通讯通路门店!$C$4:$C$993933,0,0),"")</f>
        <v>昌江黎族自治县</v>
      </c>
      <c r="D1867" s="99" t="str">
        <f>IFERROR(_xlfn.XLOOKUP($G1867,通讯通路门店!$S$4:$S$993933,通讯通路门店!$D$4:$D$993933,0,0),"")</f>
        <v>叉河镇</v>
      </c>
      <c r="E1867" s="83"/>
      <c r="F1867" s="83"/>
      <c r="G1867" s="101"/>
      <c r="H1867" s="102">
        <f>IFERROR(_xlfn.XLOOKUP($G1867,通讯通路门店!$S$4:$S$993933,通讯通路门店!$R$4:$R$993933,0,0),"")</f>
        <v>0</v>
      </c>
      <c r="I1867" s="83"/>
      <c r="J1867" s="83"/>
      <c r="K1867" s="83"/>
      <c r="L1867" s="83"/>
      <c r="M1867" s="83"/>
      <c r="N1867" s="83"/>
      <c r="O1867" s="83"/>
      <c r="P1867" s="83"/>
      <c r="Q1867" s="83"/>
      <c r="R1867" s="83"/>
      <c r="S1867" s="83"/>
      <c r="T1867" s="83"/>
      <c r="U1867" s="99">
        <f>COUNTIF(通讯通路门店!$S:$S,$G1867)</f>
        <v>0</v>
      </c>
      <c r="V1867" s="99">
        <f>COUNTIFS(通讯通路门店!$S:$S,$G1867,通讯通路门店!$J:$J,"综合卖场")</f>
        <v>0</v>
      </c>
      <c r="W1867" s="99">
        <f>SUMIFS(通讯通路门店!$AJ:$AJ,通讯通路门店!$S:$S,通讯客户沙盘!$G1867)</f>
        <v>0</v>
      </c>
      <c r="X1867" s="99">
        <f t="shared" si="145"/>
        <v>0</v>
      </c>
      <c r="Y1867" s="99">
        <f>COUNTIFS(通讯通路门店!$S:$S,$G1867,通讯通路门店!$J:$J,"荣耀体验店")+COUNTIFS(通讯通路门店!$S:$S,$G1867,通讯通路门店!$J:$J,"荣耀授权专卖店")</f>
        <v>0</v>
      </c>
      <c r="Z1867" s="99">
        <f>COUNTIFS(通讯通路门店!$S:$S,$G1867,通讯通路门店!$J:$J,"VIVO体验店")</f>
        <v>0</v>
      </c>
      <c r="AA1867" s="99">
        <f>COUNTIFS(通讯通路门店!$S:$S,$G1867,通讯通路门店!$J:$J,"OPPO体验店")</f>
        <v>0</v>
      </c>
      <c r="AB1867" s="99">
        <f>COUNTIFS(通讯通路门店!$S:$S,$G1867,通讯通路门店!$J:$J,"华为授权体验店")+COUNTIFS(通讯通路门店!$S:$S,$G1867,通讯通路门店!$J:$J,"华为堡垒店")</f>
        <v>0</v>
      </c>
      <c r="AC1867" s="99">
        <f>COUNTIFS(通讯通路门店!$S:$S,$G1867,通讯通路门店!$J:$J,"小米体验店")</f>
        <v>0</v>
      </c>
      <c r="AD1867" s="99">
        <f>COUNTIFS(通讯通路门店!$S:$S,$G1867,通讯通路门店!$J:$J,"苹果体验店")</f>
        <v>0</v>
      </c>
      <c r="AE1867" s="99">
        <f>COUNTIFS(通讯通路门店!$S:$S,$G1867,通讯通路门店!$J:$J,"其他品牌专卖店")</f>
        <v>0</v>
      </c>
      <c r="AF1867" s="99">
        <f>SUMIFS(通讯通路门店!$BI:$BI,通讯通路门店!$S:$S,$G1867)</f>
        <v>0</v>
      </c>
      <c r="AG1867" s="99">
        <f>SUMIFS(通讯通路门店!$BH:$BH,通讯通路门店!$S:$S,$G1867)</f>
        <v>0</v>
      </c>
      <c r="AH1867" s="99">
        <f t="shared" si="146"/>
        <v>0</v>
      </c>
      <c r="AI1867" s="99">
        <f>SUMIFS(通讯通路门店!$BB:$BB,通讯通路门店!$S:$S,$G1867)</f>
        <v>0</v>
      </c>
      <c r="AJ1867" s="99">
        <f>SUMIFS(通讯通路门店!$BE:$BE,通讯通路门店!$S:$S,$G1867)</f>
        <v>0</v>
      </c>
      <c r="AK1867" s="99">
        <f>SUMIFS(通讯通路门店!$BG:$BG,通讯通路门店!$S:$S,$G1867)</f>
        <v>0</v>
      </c>
      <c r="AL1867" s="99">
        <f>SUMIFS(通讯通路门店!$BC:$BC,通讯通路门店!$S:$S,$G1867)</f>
        <v>0</v>
      </c>
      <c r="AM1867" s="99">
        <f>SUMIFS(通讯通路门店!$BD:$BD,通讯通路门店!$S:$S,$G1867)</f>
        <v>0</v>
      </c>
      <c r="AN1867" s="99">
        <f>SUMIFS(通讯通路门店!$BF:$BF,通讯通路门店!$S:$S,$G1867)</f>
        <v>0</v>
      </c>
      <c r="AO1867" s="99">
        <f t="shared" si="147"/>
        <v>0</v>
      </c>
      <c r="AP1867" s="99">
        <f>SUMIFS(通讯通路门店!$K:$K,通讯通路门店!$S:$S,$G1867)</f>
        <v>0</v>
      </c>
      <c r="AQ1867" s="83"/>
      <c r="AR1867" s="99">
        <f>SUMIFS(通讯通路门店!$T:$T,通讯通路门店!$S:$S,$G1867)</f>
        <v>0</v>
      </c>
      <c r="AS1867" s="99">
        <f>SUMIFS(通讯通路门店!$U:$U,通讯通路门店!$S:$S,$G1867)</f>
        <v>0</v>
      </c>
      <c r="AT1867" s="99">
        <f>SUMIFS(通讯通路门店!$V:$V,通讯通路门店!$S:$S,$G1867)</f>
        <v>0</v>
      </c>
      <c r="AU1867" s="99">
        <f>SUMIFS(通讯通路门店!$W:$W,通讯通路门店!$S:$S,$G1867)</f>
        <v>0</v>
      </c>
      <c r="AV1867" s="99">
        <f>SUMIFS(通讯通路门店!$Z:$Z,通讯通路门店!$S:$S,$G1867)</f>
        <v>0</v>
      </c>
      <c r="AW1867" s="99">
        <f>SUMIFS(通讯通路门店!$AB:$AB,通讯通路门店!$S:$S,$G1867)</f>
        <v>0</v>
      </c>
      <c r="AX1867" s="99">
        <f>SUMIFS(通讯通路门店!$X:$X,通讯通路门店!$S:$S,$G1867)</f>
        <v>0</v>
      </c>
      <c r="AY1867" s="99">
        <f>SUMIFS(通讯通路门店!$Y:$Y,通讯通路门店!$S:$S,$G1867)</f>
        <v>0</v>
      </c>
      <c r="AZ1867" s="99">
        <f>SUMIFS(通讯通路门店!$AA:$AA,通讯通路门店!$S:$S,$G1867)</f>
        <v>0</v>
      </c>
      <c r="BA1867" s="99">
        <f t="shared" si="148"/>
        <v>0</v>
      </c>
      <c r="BB1867" s="99">
        <f t="shared" si="149"/>
        <v>0</v>
      </c>
      <c r="BC1867" s="99">
        <f>SUMIFS(通讯通路门店!$W:$W,通讯通路门店!$S:$S,$G1867,通讯通路门店!$J:$J,"荣耀体验店")+SUMIFS(通讯通路门店!$W:$W,通讯通路门店!$S:$S,$G1867,通讯通路门店!$J:$J,"荣耀授权专卖店")</f>
        <v>0</v>
      </c>
      <c r="BD1867" s="99">
        <f>SUMIFS(通讯通路门店!$Z:$Z,通讯通路门店!$S:$S,$G1867,通讯通路门店!$J:$J,"VIVO体验店")</f>
        <v>0</v>
      </c>
      <c r="BE1867" s="99">
        <f>SUMIFS(通讯通路门店!$AB:$AB,通讯通路门店!$S:$S,$G1867,通讯通路门店!$J:$J,"OPPO体验店")</f>
        <v>0</v>
      </c>
      <c r="BF1867" s="99">
        <f>SUMIFS(通讯通路门店!$X:$X,通讯通路门店!$S:$S,$G1867,通讯通路门店!$J:$J,"华为授权体验店")+SUMIFS(通讯通路门店!$AA:$AA,通讯通路门店!$S:$S,$G1867,通讯通路门店!$J:$J,"华为堡垒店")</f>
        <v>0</v>
      </c>
      <c r="BG1867" s="99">
        <f>SUMIFS(通讯通路门店!$Y:$Y,通讯通路门店!$S:$S,$G1867,通讯通路门店!$J:$J,"小米体验店")</f>
        <v>0</v>
      </c>
      <c r="BH1867" s="99">
        <f>SUMIFS(通讯通路门店!$AA:$AA,通讯通路门店!$S:$S,$G1867,通讯通路门店!$J:$J,"苹果体验店")</f>
        <v>0</v>
      </c>
      <c r="BI1867" s="99">
        <f>SUMIFS(通讯通路门店!$K:$K,通讯通路门店!$S:$S,$G1867,通讯通路门店!$J:$J,"其他品牌专卖店")</f>
        <v>0</v>
      </c>
      <c r="BJ1867" s="99">
        <f>SUMIFS(通讯通路门店!$AC:$AC,通讯通路门店!$S:$S,$G1867)</f>
        <v>0</v>
      </c>
      <c r="BK1867" s="99">
        <f>SUMIFS(通讯通路门店!$AD:$AD,通讯通路门店!$S:$S,$G1867)</f>
        <v>0</v>
      </c>
      <c r="BL1867" s="99">
        <f>SUMIFS(通讯通路门店!$AE:$AE,通讯通路门店!$S:$S,$G1867)</f>
        <v>0</v>
      </c>
      <c r="BM1867" s="99">
        <f>SUMIFS(通讯通路门店!$AF:$AF,通讯通路门店!$S:$S,$G1867)</f>
        <v>0</v>
      </c>
      <c r="BN1867" s="99">
        <f>SUMIFS(通讯通路门店!$AG:$AG,通讯通路门店!$S:$S,$G1867)</f>
        <v>0</v>
      </c>
      <c r="BO1867" s="99">
        <f>SUMIFS(通讯通路门店!$AH:$AH,通讯通路门店!$S:$S,$G1867)</f>
        <v>0</v>
      </c>
      <c r="BP1867" s="99">
        <f>SUMIFS(通讯通路门店!$AI:$AI,通讯通路门店!$S:$S,$G1867)</f>
        <v>0</v>
      </c>
      <c r="BQ1867" s="83"/>
    </row>
    <row r="1868" spans="1:69">
      <c r="A1868" s="99" t="str">
        <f>IFERROR(_xlfn.XLOOKUP($G1868,通讯通路门店!$S$4:$S$993933,通讯通路门店!$A$4:$A$993933,0,0),"")</f>
        <v>海南省</v>
      </c>
      <c r="B1868" s="99" t="str">
        <f>IFERROR(_xlfn.XLOOKUP($G1868,通讯通路门店!$S$4:$S$993933,通讯通路门店!$B$4:$B$993933,0,0),"")</f>
        <v>昌江黎族自治县</v>
      </c>
      <c r="C1868" s="99" t="str">
        <f>IFERROR(_xlfn.XLOOKUP($G1868,通讯通路门店!$S$4:$S$993933,通讯通路门店!$C$4:$C$993933,0,0),"")</f>
        <v>昌江黎族自治县</v>
      </c>
      <c r="D1868" s="99" t="str">
        <f>IFERROR(_xlfn.XLOOKUP($G1868,通讯通路门店!$S$4:$S$993933,通讯通路门店!$D$4:$D$993933,0,0),"")</f>
        <v>叉河镇</v>
      </c>
      <c r="E1868" s="83"/>
      <c r="F1868" s="83"/>
      <c r="G1868" s="101"/>
      <c r="H1868" s="102">
        <f>IFERROR(_xlfn.XLOOKUP($G1868,通讯通路门店!$S$4:$S$993933,通讯通路门店!$R$4:$R$993933,0,0),"")</f>
        <v>0</v>
      </c>
      <c r="I1868" s="83"/>
      <c r="J1868" s="83"/>
      <c r="K1868" s="83"/>
      <c r="L1868" s="83"/>
      <c r="M1868" s="83"/>
      <c r="N1868" s="83"/>
      <c r="O1868" s="83"/>
      <c r="P1868" s="83"/>
      <c r="Q1868" s="83"/>
      <c r="R1868" s="83"/>
      <c r="S1868" s="83"/>
      <c r="T1868" s="83"/>
      <c r="U1868" s="99">
        <f>COUNTIF(通讯通路门店!$S:$S,$G1868)</f>
        <v>0</v>
      </c>
      <c r="V1868" s="99">
        <f>COUNTIFS(通讯通路门店!$S:$S,$G1868,通讯通路门店!$J:$J,"综合卖场")</f>
        <v>0</v>
      </c>
      <c r="W1868" s="99">
        <f>SUMIFS(通讯通路门店!$AJ:$AJ,通讯通路门店!$S:$S,通讯客户沙盘!$G1868)</f>
        <v>0</v>
      </c>
      <c r="X1868" s="99">
        <f t="shared" si="145"/>
        <v>0</v>
      </c>
      <c r="Y1868" s="99">
        <f>COUNTIFS(通讯通路门店!$S:$S,$G1868,通讯通路门店!$J:$J,"荣耀体验店")+COUNTIFS(通讯通路门店!$S:$S,$G1868,通讯通路门店!$J:$J,"荣耀授权专卖店")</f>
        <v>0</v>
      </c>
      <c r="Z1868" s="99">
        <f>COUNTIFS(通讯通路门店!$S:$S,$G1868,通讯通路门店!$J:$J,"VIVO体验店")</f>
        <v>0</v>
      </c>
      <c r="AA1868" s="99">
        <f>COUNTIFS(通讯通路门店!$S:$S,$G1868,通讯通路门店!$J:$J,"OPPO体验店")</f>
        <v>0</v>
      </c>
      <c r="AB1868" s="99">
        <f>COUNTIFS(通讯通路门店!$S:$S,$G1868,通讯通路门店!$J:$J,"华为授权体验店")+COUNTIFS(通讯通路门店!$S:$S,$G1868,通讯通路门店!$J:$J,"华为堡垒店")</f>
        <v>0</v>
      </c>
      <c r="AC1868" s="99">
        <f>COUNTIFS(通讯通路门店!$S:$S,$G1868,通讯通路门店!$J:$J,"小米体验店")</f>
        <v>0</v>
      </c>
      <c r="AD1868" s="99">
        <f>COUNTIFS(通讯通路门店!$S:$S,$G1868,通讯通路门店!$J:$J,"苹果体验店")</f>
        <v>0</v>
      </c>
      <c r="AE1868" s="99">
        <f>COUNTIFS(通讯通路门店!$S:$S,$G1868,通讯通路门店!$J:$J,"其他品牌专卖店")</f>
        <v>0</v>
      </c>
      <c r="AF1868" s="99">
        <f>SUMIFS(通讯通路门店!$BI:$BI,通讯通路门店!$S:$S,$G1868)</f>
        <v>0</v>
      </c>
      <c r="AG1868" s="99">
        <f>SUMIFS(通讯通路门店!$BH:$BH,通讯通路门店!$S:$S,$G1868)</f>
        <v>0</v>
      </c>
      <c r="AH1868" s="99">
        <f t="shared" si="146"/>
        <v>0</v>
      </c>
      <c r="AI1868" s="99">
        <f>SUMIFS(通讯通路门店!$BB:$BB,通讯通路门店!$S:$S,$G1868)</f>
        <v>0</v>
      </c>
      <c r="AJ1868" s="99">
        <f>SUMIFS(通讯通路门店!$BE:$BE,通讯通路门店!$S:$S,$G1868)</f>
        <v>0</v>
      </c>
      <c r="AK1868" s="99">
        <f>SUMIFS(通讯通路门店!$BG:$BG,通讯通路门店!$S:$S,$G1868)</f>
        <v>0</v>
      </c>
      <c r="AL1868" s="99">
        <f>SUMIFS(通讯通路门店!$BC:$BC,通讯通路门店!$S:$S,$G1868)</f>
        <v>0</v>
      </c>
      <c r="AM1868" s="99">
        <f>SUMIFS(通讯通路门店!$BD:$BD,通讯通路门店!$S:$S,$G1868)</f>
        <v>0</v>
      </c>
      <c r="AN1868" s="99">
        <f>SUMIFS(通讯通路门店!$BF:$BF,通讯通路门店!$S:$S,$G1868)</f>
        <v>0</v>
      </c>
      <c r="AO1868" s="99">
        <f t="shared" si="147"/>
        <v>0</v>
      </c>
      <c r="AP1868" s="99">
        <f>SUMIFS(通讯通路门店!$K:$K,通讯通路门店!$S:$S,$G1868)</f>
        <v>0</v>
      </c>
      <c r="AQ1868" s="83"/>
      <c r="AR1868" s="99">
        <f>SUMIFS(通讯通路门店!$T:$T,通讯通路门店!$S:$S,$G1868)</f>
        <v>0</v>
      </c>
      <c r="AS1868" s="99">
        <f>SUMIFS(通讯通路门店!$U:$U,通讯通路门店!$S:$S,$G1868)</f>
        <v>0</v>
      </c>
      <c r="AT1868" s="99">
        <f>SUMIFS(通讯通路门店!$V:$V,通讯通路门店!$S:$S,$G1868)</f>
        <v>0</v>
      </c>
      <c r="AU1868" s="99">
        <f>SUMIFS(通讯通路门店!$W:$W,通讯通路门店!$S:$S,$G1868)</f>
        <v>0</v>
      </c>
      <c r="AV1868" s="99">
        <f>SUMIFS(通讯通路门店!$Z:$Z,通讯通路门店!$S:$S,$G1868)</f>
        <v>0</v>
      </c>
      <c r="AW1868" s="99">
        <f>SUMIFS(通讯通路门店!$AB:$AB,通讯通路门店!$S:$S,$G1868)</f>
        <v>0</v>
      </c>
      <c r="AX1868" s="99">
        <f>SUMIFS(通讯通路门店!$X:$X,通讯通路门店!$S:$S,$G1868)</f>
        <v>0</v>
      </c>
      <c r="AY1868" s="99">
        <f>SUMIFS(通讯通路门店!$Y:$Y,通讯通路门店!$S:$S,$G1868)</f>
        <v>0</v>
      </c>
      <c r="AZ1868" s="99">
        <f>SUMIFS(通讯通路门店!$AA:$AA,通讯通路门店!$S:$S,$G1868)</f>
        <v>0</v>
      </c>
      <c r="BA1868" s="99">
        <f t="shared" si="148"/>
        <v>0</v>
      </c>
      <c r="BB1868" s="99">
        <f t="shared" si="149"/>
        <v>0</v>
      </c>
      <c r="BC1868" s="99">
        <f>SUMIFS(通讯通路门店!$W:$W,通讯通路门店!$S:$S,$G1868,通讯通路门店!$J:$J,"荣耀体验店")+SUMIFS(通讯通路门店!$W:$W,通讯通路门店!$S:$S,$G1868,通讯通路门店!$J:$J,"荣耀授权专卖店")</f>
        <v>0</v>
      </c>
      <c r="BD1868" s="99">
        <f>SUMIFS(通讯通路门店!$Z:$Z,通讯通路门店!$S:$S,$G1868,通讯通路门店!$J:$J,"VIVO体验店")</f>
        <v>0</v>
      </c>
      <c r="BE1868" s="99">
        <f>SUMIFS(通讯通路门店!$AB:$AB,通讯通路门店!$S:$S,$G1868,通讯通路门店!$J:$J,"OPPO体验店")</f>
        <v>0</v>
      </c>
      <c r="BF1868" s="99">
        <f>SUMIFS(通讯通路门店!$X:$X,通讯通路门店!$S:$S,$G1868,通讯通路门店!$J:$J,"华为授权体验店")+SUMIFS(通讯通路门店!$AA:$AA,通讯通路门店!$S:$S,$G1868,通讯通路门店!$J:$J,"华为堡垒店")</f>
        <v>0</v>
      </c>
      <c r="BG1868" s="99">
        <f>SUMIFS(通讯通路门店!$Y:$Y,通讯通路门店!$S:$S,$G1868,通讯通路门店!$J:$J,"小米体验店")</f>
        <v>0</v>
      </c>
      <c r="BH1868" s="99">
        <f>SUMIFS(通讯通路门店!$AA:$AA,通讯通路门店!$S:$S,$G1868,通讯通路门店!$J:$J,"苹果体验店")</f>
        <v>0</v>
      </c>
      <c r="BI1868" s="99">
        <f>SUMIFS(通讯通路门店!$K:$K,通讯通路门店!$S:$S,$G1868,通讯通路门店!$J:$J,"其他品牌专卖店")</f>
        <v>0</v>
      </c>
      <c r="BJ1868" s="99">
        <f>SUMIFS(通讯通路门店!$AC:$AC,通讯通路门店!$S:$S,$G1868)</f>
        <v>0</v>
      </c>
      <c r="BK1868" s="99">
        <f>SUMIFS(通讯通路门店!$AD:$AD,通讯通路门店!$S:$S,$G1868)</f>
        <v>0</v>
      </c>
      <c r="BL1868" s="99">
        <f>SUMIFS(通讯通路门店!$AE:$AE,通讯通路门店!$S:$S,$G1868)</f>
        <v>0</v>
      </c>
      <c r="BM1868" s="99">
        <f>SUMIFS(通讯通路门店!$AF:$AF,通讯通路门店!$S:$S,$G1868)</f>
        <v>0</v>
      </c>
      <c r="BN1868" s="99">
        <f>SUMIFS(通讯通路门店!$AG:$AG,通讯通路门店!$S:$S,$G1868)</f>
        <v>0</v>
      </c>
      <c r="BO1868" s="99">
        <f>SUMIFS(通讯通路门店!$AH:$AH,通讯通路门店!$S:$S,$G1868)</f>
        <v>0</v>
      </c>
      <c r="BP1868" s="99">
        <f>SUMIFS(通讯通路门店!$AI:$AI,通讯通路门店!$S:$S,$G1868)</f>
        <v>0</v>
      </c>
      <c r="BQ1868" s="83"/>
    </row>
    <row r="1869" spans="1:69">
      <c r="A1869" s="99" t="str">
        <f>IFERROR(_xlfn.XLOOKUP($G1869,通讯通路门店!$S$4:$S$993933,通讯通路门店!$A$4:$A$993933,0,0),"")</f>
        <v>海南省</v>
      </c>
      <c r="B1869" s="99" t="str">
        <f>IFERROR(_xlfn.XLOOKUP($G1869,通讯通路门店!$S$4:$S$993933,通讯通路门店!$B$4:$B$993933,0,0),"")</f>
        <v>昌江黎族自治县</v>
      </c>
      <c r="C1869" s="99" t="str">
        <f>IFERROR(_xlfn.XLOOKUP($G1869,通讯通路门店!$S$4:$S$993933,通讯通路门店!$C$4:$C$993933,0,0),"")</f>
        <v>昌江黎族自治县</v>
      </c>
      <c r="D1869" s="99" t="str">
        <f>IFERROR(_xlfn.XLOOKUP($G1869,通讯通路门店!$S$4:$S$993933,通讯通路门店!$D$4:$D$993933,0,0),"")</f>
        <v>叉河镇</v>
      </c>
      <c r="E1869" s="83"/>
      <c r="F1869" s="83"/>
      <c r="G1869" s="101"/>
      <c r="H1869" s="102">
        <f>IFERROR(_xlfn.XLOOKUP($G1869,通讯通路门店!$S$4:$S$993933,通讯通路门店!$R$4:$R$993933,0,0),"")</f>
        <v>0</v>
      </c>
      <c r="I1869" s="83"/>
      <c r="J1869" s="83"/>
      <c r="K1869" s="83"/>
      <c r="L1869" s="83"/>
      <c r="M1869" s="83"/>
      <c r="N1869" s="83"/>
      <c r="O1869" s="83"/>
      <c r="P1869" s="83"/>
      <c r="Q1869" s="83"/>
      <c r="R1869" s="83"/>
      <c r="S1869" s="83"/>
      <c r="T1869" s="83"/>
      <c r="U1869" s="99">
        <f>COUNTIF(通讯通路门店!$S:$S,$G1869)</f>
        <v>0</v>
      </c>
      <c r="V1869" s="99">
        <f>COUNTIFS(通讯通路门店!$S:$S,$G1869,通讯通路门店!$J:$J,"综合卖场")</f>
        <v>0</v>
      </c>
      <c r="W1869" s="99">
        <f>SUMIFS(通讯通路门店!$AJ:$AJ,通讯通路门店!$S:$S,通讯客户沙盘!$G1869)</f>
        <v>0</v>
      </c>
      <c r="X1869" s="99">
        <f t="shared" si="145"/>
        <v>0</v>
      </c>
      <c r="Y1869" s="99">
        <f>COUNTIFS(通讯通路门店!$S:$S,$G1869,通讯通路门店!$J:$J,"荣耀体验店")+COUNTIFS(通讯通路门店!$S:$S,$G1869,通讯通路门店!$J:$J,"荣耀授权专卖店")</f>
        <v>0</v>
      </c>
      <c r="Z1869" s="99">
        <f>COUNTIFS(通讯通路门店!$S:$S,$G1869,通讯通路门店!$J:$J,"VIVO体验店")</f>
        <v>0</v>
      </c>
      <c r="AA1869" s="99">
        <f>COUNTIFS(通讯通路门店!$S:$S,$G1869,通讯通路门店!$J:$J,"OPPO体验店")</f>
        <v>0</v>
      </c>
      <c r="AB1869" s="99">
        <f>COUNTIFS(通讯通路门店!$S:$S,$G1869,通讯通路门店!$J:$J,"华为授权体验店")+COUNTIFS(通讯通路门店!$S:$S,$G1869,通讯通路门店!$J:$J,"华为堡垒店")</f>
        <v>0</v>
      </c>
      <c r="AC1869" s="99">
        <f>COUNTIFS(通讯通路门店!$S:$S,$G1869,通讯通路门店!$J:$J,"小米体验店")</f>
        <v>0</v>
      </c>
      <c r="AD1869" s="99">
        <f>COUNTIFS(通讯通路门店!$S:$S,$G1869,通讯通路门店!$J:$J,"苹果体验店")</f>
        <v>0</v>
      </c>
      <c r="AE1869" s="99">
        <f>COUNTIFS(通讯通路门店!$S:$S,$G1869,通讯通路门店!$J:$J,"其他品牌专卖店")</f>
        <v>0</v>
      </c>
      <c r="AF1869" s="99">
        <f>SUMIFS(通讯通路门店!$BI:$BI,通讯通路门店!$S:$S,$G1869)</f>
        <v>0</v>
      </c>
      <c r="AG1869" s="99">
        <f>SUMIFS(通讯通路门店!$BH:$BH,通讯通路门店!$S:$S,$G1869)</f>
        <v>0</v>
      </c>
      <c r="AH1869" s="99">
        <f t="shared" si="146"/>
        <v>0</v>
      </c>
      <c r="AI1869" s="99">
        <f>SUMIFS(通讯通路门店!$BB:$BB,通讯通路门店!$S:$S,$G1869)</f>
        <v>0</v>
      </c>
      <c r="AJ1869" s="99">
        <f>SUMIFS(通讯通路门店!$BE:$BE,通讯通路门店!$S:$S,$G1869)</f>
        <v>0</v>
      </c>
      <c r="AK1869" s="99">
        <f>SUMIFS(通讯通路门店!$BG:$BG,通讯通路门店!$S:$S,$G1869)</f>
        <v>0</v>
      </c>
      <c r="AL1869" s="99">
        <f>SUMIFS(通讯通路门店!$BC:$BC,通讯通路门店!$S:$S,$G1869)</f>
        <v>0</v>
      </c>
      <c r="AM1869" s="99">
        <f>SUMIFS(通讯通路门店!$BD:$BD,通讯通路门店!$S:$S,$G1869)</f>
        <v>0</v>
      </c>
      <c r="AN1869" s="99">
        <f>SUMIFS(通讯通路门店!$BF:$BF,通讯通路门店!$S:$S,$G1869)</f>
        <v>0</v>
      </c>
      <c r="AO1869" s="99">
        <f t="shared" si="147"/>
        <v>0</v>
      </c>
      <c r="AP1869" s="99">
        <f>SUMIFS(通讯通路门店!$K:$K,通讯通路门店!$S:$S,$G1869)</f>
        <v>0</v>
      </c>
      <c r="AQ1869" s="83"/>
      <c r="AR1869" s="99">
        <f>SUMIFS(通讯通路门店!$T:$T,通讯通路门店!$S:$S,$G1869)</f>
        <v>0</v>
      </c>
      <c r="AS1869" s="99">
        <f>SUMIFS(通讯通路门店!$U:$U,通讯通路门店!$S:$S,$G1869)</f>
        <v>0</v>
      </c>
      <c r="AT1869" s="99">
        <f>SUMIFS(通讯通路门店!$V:$V,通讯通路门店!$S:$S,$G1869)</f>
        <v>0</v>
      </c>
      <c r="AU1869" s="99">
        <f>SUMIFS(通讯通路门店!$W:$W,通讯通路门店!$S:$S,$G1869)</f>
        <v>0</v>
      </c>
      <c r="AV1869" s="99">
        <f>SUMIFS(通讯通路门店!$Z:$Z,通讯通路门店!$S:$S,$G1869)</f>
        <v>0</v>
      </c>
      <c r="AW1869" s="99">
        <f>SUMIFS(通讯通路门店!$AB:$AB,通讯通路门店!$S:$S,$G1869)</f>
        <v>0</v>
      </c>
      <c r="AX1869" s="99">
        <f>SUMIFS(通讯通路门店!$X:$X,通讯通路门店!$S:$S,$G1869)</f>
        <v>0</v>
      </c>
      <c r="AY1869" s="99">
        <f>SUMIFS(通讯通路门店!$Y:$Y,通讯通路门店!$S:$S,$G1869)</f>
        <v>0</v>
      </c>
      <c r="AZ1869" s="99">
        <f>SUMIFS(通讯通路门店!$AA:$AA,通讯通路门店!$S:$S,$G1869)</f>
        <v>0</v>
      </c>
      <c r="BA1869" s="99">
        <f t="shared" si="148"/>
        <v>0</v>
      </c>
      <c r="BB1869" s="99">
        <f t="shared" si="149"/>
        <v>0</v>
      </c>
      <c r="BC1869" s="99">
        <f>SUMIFS(通讯通路门店!$W:$W,通讯通路门店!$S:$S,$G1869,通讯通路门店!$J:$J,"荣耀体验店")+SUMIFS(通讯通路门店!$W:$W,通讯通路门店!$S:$S,$G1869,通讯通路门店!$J:$J,"荣耀授权专卖店")</f>
        <v>0</v>
      </c>
      <c r="BD1869" s="99">
        <f>SUMIFS(通讯通路门店!$Z:$Z,通讯通路门店!$S:$S,$G1869,通讯通路门店!$J:$J,"VIVO体验店")</f>
        <v>0</v>
      </c>
      <c r="BE1869" s="99">
        <f>SUMIFS(通讯通路门店!$AB:$AB,通讯通路门店!$S:$S,$G1869,通讯通路门店!$J:$J,"OPPO体验店")</f>
        <v>0</v>
      </c>
      <c r="BF1869" s="99">
        <f>SUMIFS(通讯通路门店!$X:$X,通讯通路门店!$S:$S,$G1869,通讯通路门店!$J:$J,"华为授权体验店")+SUMIFS(通讯通路门店!$AA:$AA,通讯通路门店!$S:$S,$G1869,通讯通路门店!$J:$J,"华为堡垒店")</f>
        <v>0</v>
      </c>
      <c r="BG1869" s="99">
        <f>SUMIFS(通讯通路门店!$Y:$Y,通讯通路门店!$S:$S,$G1869,通讯通路门店!$J:$J,"小米体验店")</f>
        <v>0</v>
      </c>
      <c r="BH1869" s="99">
        <f>SUMIFS(通讯通路门店!$AA:$AA,通讯通路门店!$S:$S,$G1869,通讯通路门店!$J:$J,"苹果体验店")</f>
        <v>0</v>
      </c>
      <c r="BI1869" s="99">
        <f>SUMIFS(通讯通路门店!$K:$K,通讯通路门店!$S:$S,$G1869,通讯通路门店!$J:$J,"其他品牌专卖店")</f>
        <v>0</v>
      </c>
      <c r="BJ1869" s="99">
        <f>SUMIFS(通讯通路门店!$AC:$AC,通讯通路门店!$S:$S,$G1869)</f>
        <v>0</v>
      </c>
      <c r="BK1869" s="99">
        <f>SUMIFS(通讯通路门店!$AD:$AD,通讯通路门店!$S:$S,$G1869)</f>
        <v>0</v>
      </c>
      <c r="BL1869" s="99">
        <f>SUMIFS(通讯通路门店!$AE:$AE,通讯通路门店!$S:$S,$G1869)</f>
        <v>0</v>
      </c>
      <c r="BM1869" s="99">
        <f>SUMIFS(通讯通路门店!$AF:$AF,通讯通路门店!$S:$S,$G1869)</f>
        <v>0</v>
      </c>
      <c r="BN1869" s="99">
        <f>SUMIFS(通讯通路门店!$AG:$AG,通讯通路门店!$S:$S,$G1869)</f>
        <v>0</v>
      </c>
      <c r="BO1869" s="99">
        <f>SUMIFS(通讯通路门店!$AH:$AH,通讯通路门店!$S:$S,$G1869)</f>
        <v>0</v>
      </c>
      <c r="BP1869" s="99">
        <f>SUMIFS(通讯通路门店!$AI:$AI,通讯通路门店!$S:$S,$G1869)</f>
        <v>0</v>
      </c>
      <c r="BQ1869" s="83"/>
    </row>
    <row r="1870" spans="1:69">
      <c r="A1870" s="99" t="str">
        <f>IFERROR(_xlfn.XLOOKUP($G1870,通讯通路门店!$S$4:$S$993933,通讯通路门店!$A$4:$A$993933,0,0),"")</f>
        <v>海南省</v>
      </c>
      <c r="B1870" s="99" t="str">
        <f>IFERROR(_xlfn.XLOOKUP($G1870,通讯通路门店!$S$4:$S$993933,通讯通路门店!$B$4:$B$993933,0,0),"")</f>
        <v>昌江黎族自治县</v>
      </c>
      <c r="C1870" s="99" t="str">
        <f>IFERROR(_xlfn.XLOOKUP($G1870,通讯通路门店!$S$4:$S$993933,通讯通路门店!$C$4:$C$993933,0,0),"")</f>
        <v>昌江黎族自治县</v>
      </c>
      <c r="D1870" s="99" t="str">
        <f>IFERROR(_xlfn.XLOOKUP($G1870,通讯通路门店!$S$4:$S$993933,通讯通路门店!$D$4:$D$993933,0,0),"")</f>
        <v>叉河镇</v>
      </c>
      <c r="E1870" s="83"/>
      <c r="F1870" s="83"/>
      <c r="G1870" s="101"/>
      <c r="H1870" s="102">
        <f>IFERROR(_xlfn.XLOOKUP($G1870,通讯通路门店!$S$4:$S$993933,通讯通路门店!$R$4:$R$993933,0,0),"")</f>
        <v>0</v>
      </c>
      <c r="I1870" s="83"/>
      <c r="J1870" s="83"/>
      <c r="K1870" s="83"/>
      <c r="L1870" s="83"/>
      <c r="M1870" s="83"/>
      <c r="N1870" s="83"/>
      <c r="O1870" s="83"/>
      <c r="P1870" s="83"/>
      <c r="Q1870" s="83"/>
      <c r="R1870" s="83"/>
      <c r="S1870" s="83"/>
      <c r="T1870" s="83"/>
      <c r="U1870" s="99">
        <f>COUNTIF(通讯通路门店!$S:$S,$G1870)</f>
        <v>0</v>
      </c>
      <c r="V1870" s="99">
        <f>COUNTIFS(通讯通路门店!$S:$S,$G1870,通讯通路门店!$J:$J,"综合卖场")</f>
        <v>0</v>
      </c>
      <c r="W1870" s="99">
        <f>SUMIFS(通讯通路门店!$AJ:$AJ,通讯通路门店!$S:$S,通讯客户沙盘!$G1870)</f>
        <v>0</v>
      </c>
      <c r="X1870" s="99">
        <f t="shared" si="145"/>
        <v>0</v>
      </c>
      <c r="Y1870" s="99">
        <f>COUNTIFS(通讯通路门店!$S:$S,$G1870,通讯通路门店!$J:$J,"荣耀体验店")+COUNTIFS(通讯通路门店!$S:$S,$G1870,通讯通路门店!$J:$J,"荣耀授权专卖店")</f>
        <v>0</v>
      </c>
      <c r="Z1870" s="99">
        <f>COUNTIFS(通讯通路门店!$S:$S,$G1870,通讯通路门店!$J:$J,"VIVO体验店")</f>
        <v>0</v>
      </c>
      <c r="AA1870" s="99">
        <f>COUNTIFS(通讯通路门店!$S:$S,$G1870,通讯通路门店!$J:$J,"OPPO体验店")</f>
        <v>0</v>
      </c>
      <c r="AB1870" s="99">
        <f>COUNTIFS(通讯通路门店!$S:$S,$G1870,通讯通路门店!$J:$J,"华为授权体验店")+COUNTIFS(通讯通路门店!$S:$S,$G1870,通讯通路门店!$J:$J,"华为堡垒店")</f>
        <v>0</v>
      </c>
      <c r="AC1870" s="99">
        <f>COUNTIFS(通讯通路门店!$S:$S,$G1870,通讯通路门店!$J:$J,"小米体验店")</f>
        <v>0</v>
      </c>
      <c r="AD1870" s="99">
        <f>COUNTIFS(通讯通路门店!$S:$S,$G1870,通讯通路门店!$J:$J,"苹果体验店")</f>
        <v>0</v>
      </c>
      <c r="AE1870" s="99">
        <f>COUNTIFS(通讯通路门店!$S:$S,$G1870,通讯通路门店!$J:$J,"其他品牌专卖店")</f>
        <v>0</v>
      </c>
      <c r="AF1870" s="99">
        <f>SUMIFS(通讯通路门店!$BI:$BI,通讯通路门店!$S:$S,$G1870)</f>
        <v>0</v>
      </c>
      <c r="AG1870" s="99">
        <f>SUMIFS(通讯通路门店!$BH:$BH,通讯通路门店!$S:$S,$G1870)</f>
        <v>0</v>
      </c>
      <c r="AH1870" s="99">
        <f t="shared" si="146"/>
        <v>0</v>
      </c>
      <c r="AI1870" s="99">
        <f>SUMIFS(通讯通路门店!$BB:$BB,通讯通路门店!$S:$S,$G1870)</f>
        <v>0</v>
      </c>
      <c r="AJ1870" s="99">
        <f>SUMIFS(通讯通路门店!$BE:$BE,通讯通路门店!$S:$S,$G1870)</f>
        <v>0</v>
      </c>
      <c r="AK1870" s="99">
        <f>SUMIFS(通讯通路门店!$BG:$BG,通讯通路门店!$S:$S,$G1870)</f>
        <v>0</v>
      </c>
      <c r="AL1870" s="99">
        <f>SUMIFS(通讯通路门店!$BC:$BC,通讯通路门店!$S:$S,$G1870)</f>
        <v>0</v>
      </c>
      <c r="AM1870" s="99">
        <f>SUMIFS(通讯通路门店!$BD:$BD,通讯通路门店!$S:$S,$G1870)</f>
        <v>0</v>
      </c>
      <c r="AN1870" s="99">
        <f>SUMIFS(通讯通路门店!$BF:$BF,通讯通路门店!$S:$S,$G1870)</f>
        <v>0</v>
      </c>
      <c r="AO1870" s="99">
        <f t="shared" si="147"/>
        <v>0</v>
      </c>
      <c r="AP1870" s="99">
        <f>SUMIFS(通讯通路门店!$K:$K,通讯通路门店!$S:$S,$G1870)</f>
        <v>0</v>
      </c>
      <c r="AQ1870" s="83"/>
      <c r="AR1870" s="99">
        <f>SUMIFS(通讯通路门店!$T:$T,通讯通路门店!$S:$S,$G1870)</f>
        <v>0</v>
      </c>
      <c r="AS1870" s="99">
        <f>SUMIFS(通讯通路门店!$U:$U,通讯通路门店!$S:$S,$G1870)</f>
        <v>0</v>
      </c>
      <c r="AT1870" s="99">
        <f>SUMIFS(通讯通路门店!$V:$V,通讯通路门店!$S:$S,$G1870)</f>
        <v>0</v>
      </c>
      <c r="AU1870" s="99">
        <f>SUMIFS(通讯通路门店!$W:$W,通讯通路门店!$S:$S,$G1870)</f>
        <v>0</v>
      </c>
      <c r="AV1870" s="99">
        <f>SUMIFS(通讯通路门店!$Z:$Z,通讯通路门店!$S:$S,$G1870)</f>
        <v>0</v>
      </c>
      <c r="AW1870" s="99">
        <f>SUMIFS(通讯通路门店!$AB:$AB,通讯通路门店!$S:$S,$G1870)</f>
        <v>0</v>
      </c>
      <c r="AX1870" s="99">
        <f>SUMIFS(通讯通路门店!$X:$X,通讯通路门店!$S:$S,$G1870)</f>
        <v>0</v>
      </c>
      <c r="AY1870" s="99">
        <f>SUMIFS(通讯通路门店!$Y:$Y,通讯通路门店!$S:$S,$G1870)</f>
        <v>0</v>
      </c>
      <c r="AZ1870" s="99">
        <f>SUMIFS(通讯通路门店!$AA:$AA,通讯通路门店!$S:$S,$G1870)</f>
        <v>0</v>
      </c>
      <c r="BA1870" s="99">
        <f t="shared" si="148"/>
        <v>0</v>
      </c>
      <c r="BB1870" s="99">
        <f t="shared" si="149"/>
        <v>0</v>
      </c>
      <c r="BC1870" s="99">
        <f>SUMIFS(通讯通路门店!$W:$W,通讯通路门店!$S:$S,$G1870,通讯通路门店!$J:$J,"荣耀体验店")+SUMIFS(通讯通路门店!$W:$W,通讯通路门店!$S:$S,$G1870,通讯通路门店!$J:$J,"荣耀授权专卖店")</f>
        <v>0</v>
      </c>
      <c r="BD1870" s="99">
        <f>SUMIFS(通讯通路门店!$Z:$Z,通讯通路门店!$S:$S,$G1870,通讯通路门店!$J:$J,"VIVO体验店")</f>
        <v>0</v>
      </c>
      <c r="BE1870" s="99">
        <f>SUMIFS(通讯通路门店!$AB:$AB,通讯通路门店!$S:$S,$G1870,通讯通路门店!$J:$J,"OPPO体验店")</f>
        <v>0</v>
      </c>
      <c r="BF1870" s="99">
        <f>SUMIFS(通讯通路门店!$X:$X,通讯通路门店!$S:$S,$G1870,通讯通路门店!$J:$J,"华为授权体验店")+SUMIFS(通讯通路门店!$AA:$AA,通讯通路门店!$S:$S,$G1870,通讯通路门店!$J:$J,"华为堡垒店")</f>
        <v>0</v>
      </c>
      <c r="BG1870" s="99">
        <f>SUMIFS(通讯通路门店!$Y:$Y,通讯通路门店!$S:$S,$G1870,通讯通路门店!$J:$J,"小米体验店")</f>
        <v>0</v>
      </c>
      <c r="BH1870" s="99">
        <f>SUMIFS(通讯通路门店!$AA:$AA,通讯通路门店!$S:$S,$G1870,通讯通路门店!$J:$J,"苹果体验店")</f>
        <v>0</v>
      </c>
      <c r="BI1870" s="99">
        <f>SUMIFS(通讯通路门店!$K:$K,通讯通路门店!$S:$S,$G1870,通讯通路门店!$J:$J,"其他品牌专卖店")</f>
        <v>0</v>
      </c>
      <c r="BJ1870" s="99">
        <f>SUMIFS(通讯通路门店!$AC:$AC,通讯通路门店!$S:$S,$G1870)</f>
        <v>0</v>
      </c>
      <c r="BK1870" s="99">
        <f>SUMIFS(通讯通路门店!$AD:$AD,通讯通路门店!$S:$S,$G1870)</f>
        <v>0</v>
      </c>
      <c r="BL1870" s="99">
        <f>SUMIFS(通讯通路门店!$AE:$AE,通讯通路门店!$S:$S,$G1870)</f>
        <v>0</v>
      </c>
      <c r="BM1870" s="99">
        <f>SUMIFS(通讯通路门店!$AF:$AF,通讯通路门店!$S:$S,$G1870)</f>
        <v>0</v>
      </c>
      <c r="BN1870" s="99">
        <f>SUMIFS(通讯通路门店!$AG:$AG,通讯通路门店!$S:$S,$G1870)</f>
        <v>0</v>
      </c>
      <c r="BO1870" s="99">
        <f>SUMIFS(通讯通路门店!$AH:$AH,通讯通路门店!$S:$S,$G1870)</f>
        <v>0</v>
      </c>
      <c r="BP1870" s="99">
        <f>SUMIFS(通讯通路门店!$AI:$AI,通讯通路门店!$S:$S,$G1870)</f>
        <v>0</v>
      </c>
      <c r="BQ1870" s="83"/>
    </row>
    <row r="1871" spans="1:69">
      <c r="A1871" s="99" t="str">
        <f>IFERROR(_xlfn.XLOOKUP($G1871,通讯通路门店!$S$4:$S$993933,通讯通路门店!$A$4:$A$993933,0,0),"")</f>
        <v>海南省</v>
      </c>
      <c r="B1871" s="99" t="str">
        <f>IFERROR(_xlfn.XLOOKUP($G1871,通讯通路门店!$S$4:$S$993933,通讯通路门店!$B$4:$B$993933,0,0),"")</f>
        <v>昌江黎族自治县</v>
      </c>
      <c r="C1871" s="99" t="str">
        <f>IFERROR(_xlfn.XLOOKUP($G1871,通讯通路门店!$S$4:$S$993933,通讯通路门店!$C$4:$C$993933,0,0),"")</f>
        <v>昌江黎族自治县</v>
      </c>
      <c r="D1871" s="99" t="str">
        <f>IFERROR(_xlfn.XLOOKUP($G1871,通讯通路门店!$S$4:$S$993933,通讯通路门店!$D$4:$D$993933,0,0),"")</f>
        <v>叉河镇</v>
      </c>
      <c r="E1871" s="83"/>
      <c r="F1871" s="83"/>
      <c r="G1871" s="101"/>
      <c r="H1871" s="102">
        <f>IFERROR(_xlfn.XLOOKUP($G1871,通讯通路门店!$S$4:$S$993933,通讯通路门店!$R$4:$R$993933,0,0),"")</f>
        <v>0</v>
      </c>
      <c r="I1871" s="83"/>
      <c r="J1871" s="83"/>
      <c r="K1871" s="83"/>
      <c r="L1871" s="83"/>
      <c r="M1871" s="83"/>
      <c r="N1871" s="83"/>
      <c r="O1871" s="83"/>
      <c r="P1871" s="83"/>
      <c r="Q1871" s="83"/>
      <c r="R1871" s="83"/>
      <c r="S1871" s="83"/>
      <c r="T1871" s="83"/>
      <c r="U1871" s="99">
        <f>COUNTIF(通讯通路门店!$S:$S,$G1871)</f>
        <v>0</v>
      </c>
      <c r="V1871" s="99">
        <f>COUNTIFS(通讯通路门店!$S:$S,$G1871,通讯通路门店!$J:$J,"综合卖场")</f>
        <v>0</v>
      </c>
      <c r="W1871" s="99">
        <f>SUMIFS(通讯通路门店!$AJ:$AJ,通讯通路门店!$S:$S,通讯客户沙盘!$G1871)</f>
        <v>0</v>
      </c>
      <c r="X1871" s="99">
        <f t="shared" si="145"/>
        <v>0</v>
      </c>
      <c r="Y1871" s="99">
        <f>COUNTIFS(通讯通路门店!$S:$S,$G1871,通讯通路门店!$J:$J,"荣耀体验店")+COUNTIFS(通讯通路门店!$S:$S,$G1871,通讯通路门店!$J:$J,"荣耀授权专卖店")</f>
        <v>0</v>
      </c>
      <c r="Z1871" s="99">
        <f>COUNTIFS(通讯通路门店!$S:$S,$G1871,通讯通路门店!$J:$J,"VIVO体验店")</f>
        <v>0</v>
      </c>
      <c r="AA1871" s="99">
        <f>COUNTIFS(通讯通路门店!$S:$S,$G1871,通讯通路门店!$J:$J,"OPPO体验店")</f>
        <v>0</v>
      </c>
      <c r="AB1871" s="99">
        <f>COUNTIFS(通讯通路门店!$S:$S,$G1871,通讯通路门店!$J:$J,"华为授权体验店")+COUNTIFS(通讯通路门店!$S:$S,$G1871,通讯通路门店!$J:$J,"华为堡垒店")</f>
        <v>0</v>
      </c>
      <c r="AC1871" s="99">
        <f>COUNTIFS(通讯通路门店!$S:$S,$G1871,通讯通路门店!$J:$J,"小米体验店")</f>
        <v>0</v>
      </c>
      <c r="AD1871" s="99">
        <f>COUNTIFS(通讯通路门店!$S:$S,$G1871,通讯通路门店!$J:$J,"苹果体验店")</f>
        <v>0</v>
      </c>
      <c r="AE1871" s="99">
        <f>COUNTIFS(通讯通路门店!$S:$S,$G1871,通讯通路门店!$J:$J,"其他品牌专卖店")</f>
        <v>0</v>
      </c>
      <c r="AF1871" s="99">
        <f>SUMIFS(通讯通路门店!$BI:$BI,通讯通路门店!$S:$S,$G1871)</f>
        <v>0</v>
      </c>
      <c r="AG1871" s="99">
        <f>SUMIFS(通讯通路门店!$BH:$BH,通讯通路门店!$S:$S,$G1871)</f>
        <v>0</v>
      </c>
      <c r="AH1871" s="99">
        <f t="shared" si="146"/>
        <v>0</v>
      </c>
      <c r="AI1871" s="99">
        <f>SUMIFS(通讯通路门店!$BB:$BB,通讯通路门店!$S:$S,$G1871)</f>
        <v>0</v>
      </c>
      <c r="AJ1871" s="99">
        <f>SUMIFS(通讯通路门店!$BE:$BE,通讯通路门店!$S:$S,$G1871)</f>
        <v>0</v>
      </c>
      <c r="AK1871" s="99">
        <f>SUMIFS(通讯通路门店!$BG:$BG,通讯通路门店!$S:$S,$G1871)</f>
        <v>0</v>
      </c>
      <c r="AL1871" s="99">
        <f>SUMIFS(通讯通路门店!$BC:$BC,通讯通路门店!$S:$S,$G1871)</f>
        <v>0</v>
      </c>
      <c r="AM1871" s="99">
        <f>SUMIFS(通讯通路门店!$BD:$BD,通讯通路门店!$S:$S,$G1871)</f>
        <v>0</v>
      </c>
      <c r="AN1871" s="99">
        <f>SUMIFS(通讯通路门店!$BF:$BF,通讯通路门店!$S:$S,$G1871)</f>
        <v>0</v>
      </c>
      <c r="AO1871" s="99">
        <f t="shared" si="147"/>
        <v>0</v>
      </c>
      <c r="AP1871" s="99">
        <f>SUMIFS(通讯通路门店!$K:$K,通讯通路门店!$S:$S,$G1871)</f>
        <v>0</v>
      </c>
      <c r="AQ1871" s="83"/>
      <c r="AR1871" s="99">
        <f>SUMIFS(通讯通路门店!$T:$T,通讯通路门店!$S:$S,$G1871)</f>
        <v>0</v>
      </c>
      <c r="AS1871" s="99">
        <f>SUMIFS(通讯通路门店!$U:$U,通讯通路门店!$S:$S,$G1871)</f>
        <v>0</v>
      </c>
      <c r="AT1871" s="99">
        <f>SUMIFS(通讯通路门店!$V:$V,通讯通路门店!$S:$S,$G1871)</f>
        <v>0</v>
      </c>
      <c r="AU1871" s="99">
        <f>SUMIFS(通讯通路门店!$W:$W,通讯通路门店!$S:$S,$G1871)</f>
        <v>0</v>
      </c>
      <c r="AV1871" s="99">
        <f>SUMIFS(通讯通路门店!$Z:$Z,通讯通路门店!$S:$S,$G1871)</f>
        <v>0</v>
      </c>
      <c r="AW1871" s="99">
        <f>SUMIFS(通讯通路门店!$AB:$AB,通讯通路门店!$S:$S,$G1871)</f>
        <v>0</v>
      </c>
      <c r="AX1871" s="99">
        <f>SUMIFS(通讯通路门店!$X:$X,通讯通路门店!$S:$S,$G1871)</f>
        <v>0</v>
      </c>
      <c r="AY1871" s="99">
        <f>SUMIFS(通讯通路门店!$Y:$Y,通讯通路门店!$S:$S,$G1871)</f>
        <v>0</v>
      </c>
      <c r="AZ1871" s="99">
        <f>SUMIFS(通讯通路门店!$AA:$AA,通讯通路门店!$S:$S,$G1871)</f>
        <v>0</v>
      </c>
      <c r="BA1871" s="99">
        <f t="shared" si="148"/>
        <v>0</v>
      </c>
      <c r="BB1871" s="99">
        <f t="shared" si="149"/>
        <v>0</v>
      </c>
      <c r="BC1871" s="99">
        <f>SUMIFS(通讯通路门店!$W:$W,通讯通路门店!$S:$S,$G1871,通讯通路门店!$J:$J,"荣耀体验店")+SUMIFS(通讯通路门店!$W:$W,通讯通路门店!$S:$S,$G1871,通讯通路门店!$J:$J,"荣耀授权专卖店")</f>
        <v>0</v>
      </c>
      <c r="BD1871" s="99">
        <f>SUMIFS(通讯通路门店!$Z:$Z,通讯通路门店!$S:$S,$G1871,通讯通路门店!$J:$J,"VIVO体验店")</f>
        <v>0</v>
      </c>
      <c r="BE1871" s="99">
        <f>SUMIFS(通讯通路门店!$AB:$AB,通讯通路门店!$S:$S,$G1871,通讯通路门店!$J:$J,"OPPO体验店")</f>
        <v>0</v>
      </c>
      <c r="BF1871" s="99">
        <f>SUMIFS(通讯通路门店!$X:$X,通讯通路门店!$S:$S,$G1871,通讯通路门店!$J:$J,"华为授权体验店")+SUMIFS(通讯通路门店!$AA:$AA,通讯通路门店!$S:$S,$G1871,通讯通路门店!$J:$J,"华为堡垒店")</f>
        <v>0</v>
      </c>
      <c r="BG1871" s="99">
        <f>SUMIFS(通讯通路门店!$Y:$Y,通讯通路门店!$S:$S,$G1871,通讯通路门店!$J:$J,"小米体验店")</f>
        <v>0</v>
      </c>
      <c r="BH1871" s="99">
        <f>SUMIFS(通讯通路门店!$AA:$AA,通讯通路门店!$S:$S,$G1871,通讯通路门店!$J:$J,"苹果体验店")</f>
        <v>0</v>
      </c>
      <c r="BI1871" s="99">
        <f>SUMIFS(通讯通路门店!$K:$K,通讯通路门店!$S:$S,$G1871,通讯通路门店!$J:$J,"其他品牌专卖店")</f>
        <v>0</v>
      </c>
      <c r="BJ1871" s="99">
        <f>SUMIFS(通讯通路门店!$AC:$AC,通讯通路门店!$S:$S,$G1871)</f>
        <v>0</v>
      </c>
      <c r="BK1871" s="99">
        <f>SUMIFS(通讯通路门店!$AD:$AD,通讯通路门店!$S:$S,$G1871)</f>
        <v>0</v>
      </c>
      <c r="BL1871" s="99">
        <f>SUMIFS(通讯通路门店!$AE:$AE,通讯通路门店!$S:$S,$G1871)</f>
        <v>0</v>
      </c>
      <c r="BM1871" s="99">
        <f>SUMIFS(通讯通路门店!$AF:$AF,通讯通路门店!$S:$S,$G1871)</f>
        <v>0</v>
      </c>
      <c r="BN1871" s="99">
        <f>SUMIFS(通讯通路门店!$AG:$AG,通讯通路门店!$S:$S,$G1871)</f>
        <v>0</v>
      </c>
      <c r="BO1871" s="99">
        <f>SUMIFS(通讯通路门店!$AH:$AH,通讯通路门店!$S:$S,$G1871)</f>
        <v>0</v>
      </c>
      <c r="BP1871" s="99">
        <f>SUMIFS(通讯通路门店!$AI:$AI,通讯通路门店!$S:$S,$G1871)</f>
        <v>0</v>
      </c>
      <c r="BQ1871" s="83"/>
    </row>
    <row r="1872" spans="1:69">
      <c r="A1872" s="99" t="str">
        <f>IFERROR(_xlfn.XLOOKUP($G1872,通讯通路门店!$S$4:$S$993933,通讯通路门店!$A$4:$A$993933,0,0),"")</f>
        <v>海南省</v>
      </c>
      <c r="B1872" s="99" t="str">
        <f>IFERROR(_xlfn.XLOOKUP($G1872,通讯通路门店!$S$4:$S$993933,通讯通路门店!$B$4:$B$993933,0,0),"")</f>
        <v>昌江黎族自治县</v>
      </c>
      <c r="C1872" s="99" t="str">
        <f>IFERROR(_xlfn.XLOOKUP($G1872,通讯通路门店!$S$4:$S$993933,通讯通路门店!$C$4:$C$993933,0,0),"")</f>
        <v>昌江黎族自治县</v>
      </c>
      <c r="D1872" s="99" t="str">
        <f>IFERROR(_xlfn.XLOOKUP($G1872,通讯通路门店!$S$4:$S$993933,通讯通路门店!$D$4:$D$993933,0,0),"")</f>
        <v>叉河镇</v>
      </c>
      <c r="E1872" s="83"/>
      <c r="F1872" s="83"/>
      <c r="G1872" s="101"/>
      <c r="H1872" s="102">
        <f>IFERROR(_xlfn.XLOOKUP($G1872,通讯通路门店!$S$4:$S$993933,通讯通路门店!$R$4:$R$993933,0,0),"")</f>
        <v>0</v>
      </c>
      <c r="I1872" s="83"/>
      <c r="J1872" s="83"/>
      <c r="K1872" s="83"/>
      <c r="L1872" s="83"/>
      <c r="M1872" s="83"/>
      <c r="N1872" s="83"/>
      <c r="O1872" s="83"/>
      <c r="P1872" s="83"/>
      <c r="Q1872" s="83"/>
      <c r="R1872" s="83"/>
      <c r="S1872" s="83"/>
      <c r="T1872" s="83"/>
      <c r="U1872" s="99">
        <f>COUNTIF(通讯通路门店!$S:$S,$G1872)</f>
        <v>0</v>
      </c>
      <c r="V1872" s="99">
        <f>COUNTIFS(通讯通路门店!$S:$S,$G1872,通讯通路门店!$J:$J,"综合卖场")</f>
        <v>0</v>
      </c>
      <c r="W1872" s="99">
        <f>SUMIFS(通讯通路门店!$AJ:$AJ,通讯通路门店!$S:$S,通讯客户沙盘!$G1872)</f>
        <v>0</v>
      </c>
      <c r="X1872" s="99">
        <f t="shared" si="145"/>
        <v>0</v>
      </c>
      <c r="Y1872" s="99">
        <f>COUNTIFS(通讯通路门店!$S:$S,$G1872,通讯通路门店!$J:$J,"荣耀体验店")+COUNTIFS(通讯通路门店!$S:$S,$G1872,通讯通路门店!$J:$J,"荣耀授权专卖店")</f>
        <v>0</v>
      </c>
      <c r="Z1872" s="99">
        <f>COUNTIFS(通讯通路门店!$S:$S,$G1872,通讯通路门店!$J:$J,"VIVO体验店")</f>
        <v>0</v>
      </c>
      <c r="AA1872" s="99">
        <f>COUNTIFS(通讯通路门店!$S:$S,$G1872,通讯通路门店!$J:$J,"OPPO体验店")</f>
        <v>0</v>
      </c>
      <c r="AB1872" s="99">
        <f>COUNTIFS(通讯通路门店!$S:$S,$G1872,通讯通路门店!$J:$J,"华为授权体验店")+COUNTIFS(通讯通路门店!$S:$S,$G1872,通讯通路门店!$J:$J,"华为堡垒店")</f>
        <v>0</v>
      </c>
      <c r="AC1872" s="99">
        <f>COUNTIFS(通讯通路门店!$S:$S,$G1872,通讯通路门店!$J:$J,"小米体验店")</f>
        <v>0</v>
      </c>
      <c r="AD1872" s="99">
        <f>COUNTIFS(通讯通路门店!$S:$S,$G1872,通讯通路门店!$J:$J,"苹果体验店")</f>
        <v>0</v>
      </c>
      <c r="AE1872" s="99">
        <f>COUNTIFS(通讯通路门店!$S:$S,$G1872,通讯通路门店!$J:$J,"其他品牌专卖店")</f>
        <v>0</v>
      </c>
      <c r="AF1872" s="99">
        <f>SUMIFS(通讯通路门店!$BI:$BI,通讯通路门店!$S:$S,$G1872)</f>
        <v>0</v>
      </c>
      <c r="AG1872" s="99">
        <f>SUMIFS(通讯通路门店!$BH:$BH,通讯通路门店!$S:$S,$G1872)</f>
        <v>0</v>
      </c>
      <c r="AH1872" s="99">
        <f t="shared" si="146"/>
        <v>0</v>
      </c>
      <c r="AI1872" s="99">
        <f>SUMIFS(通讯通路门店!$BB:$BB,通讯通路门店!$S:$S,$G1872)</f>
        <v>0</v>
      </c>
      <c r="AJ1872" s="99">
        <f>SUMIFS(通讯通路门店!$BE:$BE,通讯通路门店!$S:$S,$G1872)</f>
        <v>0</v>
      </c>
      <c r="AK1872" s="99">
        <f>SUMIFS(通讯通路门店!$BG:$BG,通讯通路门店!$S:$S,$G1872)</f>
        <v>0</v>
      </c>
      <c r="AL1872" s="99">
        <f>SUMIFS(通讯通路门店!$BC:$BC,通讯通路门店!$S:$S,$G1872)</f>
        <v>0</v>
      </c>
      <c r="AM1872" s="99">
        <f>SUMIFS(通讯通路门店!$BD:$BD,通讯通路门店!$S:$S,$G1872)</f>
        <v>0</v>
      </c>
      <c r="AN1872" s="99">
        <f>SUMIFS(通讯通路门店!$BF:$BF,通讯通路门店!$S:$S,$G1872)</f>
        <v>0</v>
      </c>
      <c r="AO1872" s="99">
        <f t="shared" si="147"/>
        <v>0</v>
      </c>
      <c r="AP1872" s="99">
        <f>SUMIFS(通讯通路门店!$K:$K,通讯通路门店!$S:$S,$G1872)</f>
        <v>0</v>
      </c>
      <c r="AQ1872" s="83"/>
      <c r="AR1872" s="99">
        <f>SUMIFS(通讯通路门店!$T:$T,通讯通路门店!$S:$S,$G1872)</f>
        <v>0</v>
      </c>
      <c r="AS1872" s="99">
        <f>SUMIFS(通讯通路门店!$U:$U,通讯通路门店!$S:$S,$G1872)</f>
        <v>0</v>
      </c>
      <c r="AT1872" s="99">
        <f>SUMIFS(通讯通路门店!$V:$V,通讯通路门店!$S:$S,$G1872)</f>
        <v>0</v>
      </c>
      <c r="AU1872" s="99">
        <f>SUMIFS(通讯通路门店!$W:$W,通讯通路门店!$S:$S,$G1872)</f>
        <v>0</v>
      </c>
      <c r="AV1872" s="99">
        <f>SUMIFS(通讯通路门店!$Z:$Z,通讯通路门店!$S:$S,$G1872)</f>
        <v>0</v>
      </c>
      <c r="AW1872" s="99">
        <f>SUMIFS(通讯通路门店!$AB:$AB,通讯通路门店!$S:$S,$G1872)</f>
        <v>0</v>
      </c>
      <c r="AX1872" s="99">
        <f>SUMIFS(通讯通路门店!$X:$X,通讯通路门店!$S:$S,$G1872)</f>
        <v>0</v>
      </c>
      <c r="AY1872" s="99">
        <f>SUMIFS(通讯通路门店!$Y:$Y,通讯通路门店!$S:$S,$G1872)</f>
        <v>0</v>
      </c>
      <c r="AZ1872" s="99">
        <f>SUMIFS(通讯通路门店!$AA:$AA,通讯通路门店!$S:$S,$G1872)</f>
        <v>0</v>
      </c>
      <c r="BA1872" s="99">
        <f t="shared" si="148"/>
        <v>0</v>
      </c>
      <c r="BB1872" s="99">
        <f t="shared" si="149"/>
        <v>0</v>
      </c>
      <c r="BC1872" s="99">
        <f>SUMIFS(通讯通路门店!$W:$W,通讯通路门店!$S:$S,$G1872,通讯通路门店!$J:$J,"荣耀体验店")+SUMIFS(通讯通路门店!$W:$W,通讯通路门店!$S:$S,$G1872,通讯通路门店!$J:$J,"荣耀授权专卖店")</f>
        <v>0</v>
      </c>
      <c r="BD1872" s="99">
        <f>SUMIFS(通讯通路门店!$Z:$Z,通讯通路门店!$S:$S,$G1872,通讯通路门店!$J:$J,"VIVO体验店")</f>
        <v>0</v>
      </c>
      <c r="BE1872" s="99">
        <f>SUMIFS(通讯通路门店!$AB:$AB,通讯通路门店!$S:$S,$G1872,通讯通路门店!$J:$J,"OPPO体验店")</f>
        <v>0</v>
      </c>
      <c r="BF1872" s="99">
        <f>SUMIFS(通讯通路门店!$X:$X,通讯通路门店!$S:$S,$G1872,通讯通路门店!$J:$J,"华为授权体验店")+SUMIFS(通讯通路门店!$AA:$AA,通讯通路门店!$S:$S,$G1872,通讯通路门店!$J:$J,"华为堡垒店")</f>
        <v>0</v>
      </c>
      <c r="BG1872" s="99">
        <f>SUMIFS(通讯通路门店!$Y:$Y,通讯通路门店!$S:$S,$G1872,通讯通路门店!$J:$J,"小米体验店")</f>
        <v>0</v>
      </c>
      <c r="BH1872" s="99">
        <f>SUMIFS(通讯通路门店!$AA:$AA,通讯通路门店!$S:$S,$G1872,通讯通路门店!$J:$J,"苹果体验店")</f>
        <v>0</v>
      </c>
      <c r="BI1872" s="99">
        <f>SUMIFS(通讯通路门店!$K:$K,通讯通路门店!$S:$S,$G1872,通讯通路门店!$J:$J,"其他品牌专卖店")</f>
        <v>0</v>
      </c>
      <c r="BJ1872" s="99">
        <f>SUMIFS(通讯通路门店!$AC:$AC,通讯通路门店!$S:$S,$G1872)</f>
        <v>0</v>
      </c>
      <c r="BK1872" s="99">
        <f>SUMIFS(通讯通路门店!$AD:$AD,通讯通路门店!$S:$S,$G1872)</f>
        <v>0</v>
      </c>
      <c r="BL1872" s="99">
        <f>SUMIFS(通讯通路门店!$AE:$AE,通讯通路门店!$S:$S,$G1872)</f>
        <v>0</v>
      </c>
      <c r="BM1872" s="99">
        <f>SUMIFS(通讯通路门店!$AF:$AF,通讯通路门店!$S:$S,$G1872)</f>
        <v>0</v>
      </c>
      <c r="BN1872" s="99">
        <f>SUMIFS(通讯通路门店!$AG:$AG,通讯通路门店!$S:$S,$G1872)</f>
        <v>0</v>
      </c>
      <c r="BO1872" s="99">
        <f>SUMIFS(通讯通路门店!$AH:$AH,通讯通路门店!$S:$S,$G1872)</f>
        <v>0</v>
      </c>
      <c r="BP1872" s="99">
        <f>SUMIFS(通讯通路门店!$AI:$AI,通讯通路门店!$S:$S,$G1872)</f>
        <v>0</v>
      </c>
      <c r="BQ1872" s="83"/>
    </row>
    <row r="1873" spans="1:69">
      <c r="A1873" s="99" t="str">
        <f>IFERROR(_xlfn.XLOOKUP($G1873,通讯通路门店!$S$4:$S$993933,通讯通路门店!$A$4:$A$993933,0,0),"")</f>
        <v>海南省</v>
      </c>
      <c r="B1873" s="99" t="str">
        <f>IFERROR(_xlfn.XLOOKUP($G1873,通讯通路门店!$S$4:$S$993933,通讯通路门店!$B$4:$B$993933,0,0),"")</f>
        <v>昌江黎族自治县</v>
      </c>
      <c r="C1873" s="99" t="str">
        <f>IFERROR(_xlfn.XLOOKUP($G1873,通讯通路门店!$S$4:$S$993933,通讯通路门店!$C$4:$C$993933,0,0),"")</f>
        <v>昌江黎族自治县</v>
      </c>
      <c r="D1873" s="99" t="str">
        <f>IFERROR(_xlfn.XLOOKUP($G1873,通讯通路门店!$S$4:$S$993933,通讯通路门店!$D$4:$D$993933,0,0),"")</f>
        <v>叉河镇</v>
      </c>
      <c r="E1873" s="83"/>
      <c r="F1873" s="83"/>
      <c r="G1873" s="101"/>
      <c r="H1873" s="102">
        <f>IFERROR(_xlfn.XLOOKUP($G1873,通讯通路门店!$S$4:$S$993933,通讯通路门店!$R$4:$R$993933,0,0),"")</f>
        <v>0</v>
      </c>
      <c r="I1873" s="83"/>
      <c r="J1873" s="83"/>
      <c r="K1873" s="83"/>
      <c r="L1873" s="83"/>
      <c r="M1873" s="83"/>
      <c r="N1873" s="83"/>
      <c r="O1873" s="83"/>
      <c r="P1873" s="83"/>
      <c r="Q1873" s="83"/>
      <c r="R1873" s="83"/>
      <c r="S1873" s="83"/>
      <c r="T1873" s="83"/>
      <c r="U1873" s="99">
        <f>COUNTIF(通讯通路门店!$S:$S,$G1873)</f>
        <v>0</v>
      </c>
      <c r="V1873" s="99">
        <f>COUNTIFS(通讯通路门店!$S:$S,$G1873,通讯通路门店!$J:$J,"综合卖场")</f>
        <v>0</v>
      </c>
      <c r="W1873" s="99">
        <f>SUMIFS(通讯通路门店!$AJ:$AJ,通讯通路门店!$S:$S,通讯客户沙盘!$G1873)</f>
        <v>0</v>
      </c>
      <c r="X1873" s="99">
        <f t="shared" si="145"/>
        <v>0</v>
      </c>
      <c r="Y1873" s="99">
        <f>COUNTIFS(通讯通路门店!$S:$S,$G1873,通讯通路门店!$J:$J,"荣耀体验店")+COUNTIFS(通讯通路门店!$S:$S,$G1873,通讯通路门店!$J:$J,"荣耀授权专卖店")</f>
        <v>0</v>
      </c>
      <c r="Z1873" s="99">
        <f>COUNTIFS(通讯通路门店!$S:$S,$G1873,通讯通路门店!$J:$J,"VIVO体验店")</f>
        <v>0</v>
      </c>
      <c r="AA1873" s="99">
        <f>COUNTIFS(通讯通路门店!$S:$S,$G1873,通讯通路门店!$J:$J,"OPPO体验店")</f>
        <v>0</v>
      </c>
      <c r="AB1873" s="99">
        <f>COUNTIFS(通讯通路门店!$S:$S,$G1873,通讯通路门店!$J:$J,"华为授权体验店")+COUNTIFS(通讯通路门店!$S:$S,$G1873,通讯通路门店!$J:$J,"华为堡垒店")</f>
        <v>0</v>
      </c>
      <c r="AC1873" s="99">
        <f>COUNTIFS(通讯通路门店!$S:$S,$G1873,通讯通路门店!$J:$J,"小米体验店")</f>
        <v>0</v>
      </c>
      <c r="AD1873" s="99">
        <f>COUNTIFS(通讯通路门店!$S:$S,$G1873,通讯通路门店!$J:$J,"苹果体验店")</f>
        <v>0</v>
      </c>
      <c r="AE1873" s="99">
        <f>COUNTIFS(通讯通路门店!$S:$S,$G1873,通讯通路门店!$J:$J,"其他品牌专卖店")</f>
        <v>0</v>
      </c>
      <c r="AF1873" s="99">
        <f>SUMIFS(通讯通路门店!$BI:$BI,通讯通路门店!$S:$S,$G1873)</f>
        <v>0</v>
      </c>
      <c r="AG1873" s="99">
        <f>SUMIFS(通讯通路门店!$BH:$BH,通讯通路门店!$S:$S,$G1873)</f>
        <v>0</v>
      </c>
      <c r="AH1873" s="99">
        <f t="shared" si="146"/>
        <v>0</v>
      </c>
      <c r="AI1873" s="99">
        <f>SUMIFS(通讯通路门店!$BB:$BB,通讯通路门店!$S:$S,$G1873)</f>
        <v>0</v>
      </c>
      <c r="AJ1873" s="99">
        <f>SUMIFS(通讯通路门店!$BE:$BE,通讯通路门店!$S:$S,$G1873)</f>
        <v>0</v>
      </c>
      <c r="AK1873" s="99">
        <f>SUMIFS(通讯通路门店!$BG:$BG,通讯通路门店!$S:$S,$G1873)</f>
        <v>0</v>
      </c>
      <c r="AL1873" s="99">
        <f>SUMIFS(通讯通路门店!$BC:$BC,通讯通路门店!$S:$S,$G1873)</f>
        <v>0</v>
      </c>
      <c r="AM1873" s="99">
        <f>SUMIFS(通讯通路门店!$BD:$BD,通讯通路门店!$S:$S,$G1873)</f>
        <v>0</v>
      </c>
      <c r="AN1873" s="99">
        <f>SUMIFS(通讯通路门店!$BF:$BF,通讯通路门店!$S:$S,$G1873)</f>
        <v>0</v>
      </c>
      <c r="AO1873" s="99">
        <f t="shared" si="147"/>
        <v>0</v>
      </c>
      <c r="AP1873" s="99">
        <f>SUMIFS(通讯通路门店!$K:$K,通讯通路门店!$S:$S,$G1873)</f>
        <v>0</v>
      </c>
      <c r="AQ1873" s="83"/>
      <c r="AR1873" s="99">
        <f>SUMIFS(通讯通路门店!$T:$T,通讯通路门店!$S:$S,$G1873)</f>
        <v>0</v>
      </c>
      <c r="AS1873" s="99">
        <f>SUMIFS(通讯通路门店!$U:$U,通讯通路门店!$S:$S,$G1873)</f>
        <v>0</v>
      </c>
      <c r="AT1873" s="99">
        <f>SUMIFS(通讯通路门店!$V:$V,通讯通路门店!$S:$S,$G1873)</f>
        <v>0</v>
      </c>
      <c r="AU1873" s="99">
        <f>SUMIFS(通讯通路门店!$W:$W,通讯通路门店!$S:$S,$G1873)</f>
        <v>0</v>
      </c>
      <c r="AV1873" s="99">
        <f>SUMIFS(通讯通路门店!$Z:$Z,通讯通路门店!$S:$S,$G1873)</f>
        <v>0</v>
      </c>
      <c r="AW1873" s="99">
        <f>SUMIFS(通讯通路门店!$AB:$AB,通讯通路门店!$S:$S,$G1873)</f>
        <v>0</v>
      </c>
      <c r="AX1873" s="99">
        <f>SUMIFS(通讯通路门店!$X:$X,通讯通路门店!$S:$S,$G1873)</f>
        <v>0</v>
      </c>
      <c r="AY1873" s="99">
        <f>SUMIFS(通讯通路门店!$Y:$Y,通讯通路门店!$S:$S,$G1873)</f>
        <v>0</v>
      </c>
      <c r="AZ1873" s="99">
        <f>SUMIFS(通讯通路门店!$AA:$AA,通讯通路门店!$S:$S,$G1873)</f>
        <v>0</v>
      </c>
      <c r="BA1873" s="99">
        <f t="shared" si="148"/>
        <v>0</v>
      </c>
      <c r="BB1873" s="99">
        <f t="shared" si="149"/>
        <v>0</v>
      </c>
      <c r="BC1873" s="99">
        <f>SUMIFS(通讯通路门店!$W:$W,通讯通路门店!$S:$S,$G1873,通讯通路门店!$J:$J,"荣耀体验店")+SUMIFS(通讯通路门店!$W:$W,通讯通路门店!$S:$S,$G1873,通讯通路门店!$J:$J,"荣耀授权专卖店")</f>
        <v>0</v>
      </c>
      <c r="BD1873" s="99">
        <f>SUMIFS(通讯通路门店!$Z:$Z,通讯通路门店!$S:$S,$G1873,通讯通路门店!$J:$J,"VIVO体验店")</f>
        <v>0</v>
      </c>
      <c r="BE1873" s="99">
        <f>SUMIFS(通讯通路门店!$AB:$AB,通讯通路门店!$S:$S,$G1873,通讯通路门店!$J:$J,"OPPO体验店")</f>
        <v>0</v>
      </c>
      <c r="BF1873" s="99">
        <f>SUMIFS(通讯通路门店!$X:$X,通讯通路门店!$S:$S,$G1873,通讯通路门店!$J:$J,"华为授权体验店")+SUMIFS(通讯通路门店!$AA:$AA,通讯通路门店!$S:$S,$G1873,通讯通路门店!$J:$J,"华为堡垒店")</f>
        <v>0</v>
      </c>
      <c r="BG1873" s="99">
        <f>SUMIFS(通讯通路门店!$Y:$Y,通讯通路门店!$S:$S,$G1873,通讯通路门店!$J:$J,"小米体验店")</f>
        <v>0</v>
      </c>
      <c r="BH1873" s="99">
        <f>SUMIFS(通讯通路门店!$AA:$AA,通讯通路门店!$S:$S,$G1873,通讯通路门店!$J:$J,"苹果体验店")</f>
        <v>0</v>
      </c>
      <c r="BI1873" s="99">
        <f>SUMIFS(通讯通路门店!$K:$K,通讯通路门店!$S:$S,$G1873,通讯通路门店!$J:$J,"其他品牌专卖店")</f>
        <v>0</v>
      </c>
      <c r="BJ1873" s="99">
        <f>SUMIFS(通讯通路门店!$AC:$AC,通讯通路门店!$S:$S,$G1873)</f>
        <v>0</v>
      </c>
      <c r="BK1873" s="99">
        <f>SUMIFS(通讯通路门店!$AD:$AD,通讯通路门店!$S:$S,$G1873)</f>
        <v>0</v>
      </c>
      <c r="BL1873" s="99">
        <f>SUMIFS(通讯通路门店!$AE:$AE,通讯通路门店!$S:$S,$G1873)</f>
        <v>0</v>
      </c>
      <c r="BM1873" s="99">
        <f>SUMIFS(通讯通路门店!$AF:$AF,通讯通路门店!$S:$S,$G1873)</f>
        <v>0</v>
      </c>
      <c r="BN1873" s="99">
        <f>SUMIFS(通讯通路门店!$AG:$AG,通讯通路门店!$S:$S,$G1873)</f>
        <v>0</v>
      </c>
      <c r="BO1873" s="99">
        <f>SUMIFS(通讯通路门店!$AH:$AH,通讯通路门店!$S:$S,$G1873)</f>
        <v>0</v>
      </c>
      <c r="BP1873" s="99">
        <f>SUMIFS(通讯通路门店!$AI:$AI,通讯通路门店!$S:$S,$G1873)</f>
        <v>0</v>
      </c>
      <c r="BQ1873" s="83"/>
    </row>
    <row r="1874" spans="1:69">
      <c r="A1874" s="99" t="str">
        <f>IFERROR(_xlfn.XLOOKUP($G1874,通讯通路门店!$S$4:$S$993933,通讯通路门店!$A$4:$A$993933,0,0),"")</f>
        <v>海南省</v>
      </c>
      <c r="B1874" s="99" t="str">
        <f>IFERROR(_xlfn.XLOOKUP($G1874,通讯通路门店!$S$4:$S$993933,通讯通路门店!$B$4:$B$993933,0,0),"")</f>
        <v>昌江黎族自治县</v>
      </c>
      <c r="C1874" s="99" t="str">
        <f>IFERROR(_xlfn.XLOOKUP($G1874,通讯通路门店!$S$4:$S$993933,通讯通路门店!$C$4:$C$993933,0,0),"")</f>
        <v>昌江黎族自治县</v>
      </c>
      <c r="D1874" s="99" t="str">
        <f>IFERROR(_xlfn.XLOOKUP($G1874,通讯通路门店!$S$4:$S$993933,通讯通路门店!$D$4:$D$993933,0,0),"")</f>
        <v>叉河镇</v>
      </c>
      <c r="E1874" s="83"/>
      <c r="F1874" s="83"/>
      <c r="G1874" s="101"/>
      <c r="H1874" s="102">
        <f>IFERROR(_xlfn.XLOOKUP($G1874,通讯通路门店!$S$4:$S$993933,通讯通路门店!$R$4:$R$993933,0,0),"")</f>
        <v>0</v>
      </c>
      <c r="I1874" s="83"/>
      <c r="J1874" s="83"/>
      <c r="K1874" s="83"/>
      <c r="L1874" s="83"/>
      <c r="M1874" s="83"/>
      <c r="N1874" s="83"/>
      <c r="O1874" s="83"/>
      <c r="P1874" s="83"/>
      <c r="Q1874" s="83"/>
      <c r="R1874" s="83"/>
      <c r="S1874" s="83"/>
      <c r="T1874" s="83"/>
      <c r="U1874" s="99">
        <f>COUNTIF(通讯通路门店!$S:$S,$G1874)</f>
        <v>0</v>
      </c>
      <c r="V1874" s="99">
        <f>COUNTIFS(通讯通路门店!$S:$S,$G1874,通讯通路门店!$J:$J,"综合卖场")</f>
        <v>0</v>
      </c>
      <c r="W1874" s="99">
        <f>SUMIFS(通讯通路门店!$AJ:$AJ,通讯通路门店!$S:$S,通讯客户沙盘!$G1874)</f>
        <v>0</v>
      </c>
      <c r="X1874" s="99">
        <f t="shared" si="145"/>
        <v>0</v>
      </c>
      <c r="Y1874" s="99">
        <f>COUNTIFS(通讯通路门店!$S:$S,$G1874,通讯通路门店!$J:$J,"荣耀体验店")+COUNTIFS(通讯通路门店!$S:$S,$G1874,通讯通路门店!$J:$J,"荣耀授权专卖店")</f>
        <v>0</v>
      </c>
      <c r="Z1874" s="99">
        <f>COUNTIFS(通讯通路门店!$S:$S,$G1874,通讯通路门店!$J:$J,"VIVO体验店")</f>
        <v>0</v>
      </c>
      <c r="AA1874" s="99">
        <f>COUNTIFS(通讯通路门店!$S:$S,$G1874,通讯通路门店!$J:$J,"OPPO体验店")</f>
        <v>0</v>
      </c>
      <c r="AB1874" s="99">
        <f>COUNTIFS(通讯通路门店!$S:$S,$G1874,通讯通路门店!$J:$J,"华为授权体验店")+COUNTIFS(通讯通路门店!$S:$S,$G1874,通讯通路门店!$J:$J,"华为堡垒店")</f>
        <v>0</v>
      </c>
      <c r="AC1874" s="99">
        <f>COUNTIFS(通讯通路门店!$S:$S,$G1874,通讯通路门店!$J:$J,"小米体验店")</f>
        <v>0</v>
      </c>
      <c r="AD1874" s="99">
        <f>COUNTIFS(通讯通路门店!$S:$S,$G1874,通讯通路门店!$J:$J,"苹果体验店")</f>
        <v>0</v>
      </c>
      <c r="AE1874" s="99">
        <f>COUNTIFS(通讯通路门店!$S:$S,$G1874,通讯通路门店!$J:$J,"其他品牌专卖店")</f>
        <v>0</v>
      </c>
      <c r="AF1874" s="99">
        <f>SUMIFS(通讯通路门店!$BI:$BI,通讯通路门店!$S:$S,$G1874)</f>
        <v>0</v>
      </c>
      <c r="AG1874" s="99">
        <f>SUMIFS(通讯通路门店!$BH:$BH,通讯通路门店!$S:$S,$G1874)</f>
        <v>0</v>
      </c>
      <c r="AH1874" s="99">
        <f t="shared" si="146"/>
        <v>0</v>
      </c>
      <c r="AI1874" s="99">
        <f>SUMIFS(通讯通路门店!$BB:$BB,通讯通路门店!$S:$S,$G1874)</f>
        <v>0</v>
      </c>
      <c r="AJ1874" s="99">
        <f>SUMIFS(通讯通路门店!$BE:$BE,通讯通路门店!$S:$S,$G1874)</f>
        <v>0</v>
      </c>
      <c r="AK1874" s="99">
        <f>SUMIFS(通讯通路门店!$BG:$BG,通讯通路门店!$S:$S,$G1874)</f>
        <v>0</v>
      </c>
      <c r="AL1874" s="99">
        <f>SUMIFS(通讯通路门店!$BC:$BC,通讯通路门店!$S:$S,$G1874)</f>
        <v>0</v>
      </c>
      <c r="AM1874" s="99">
        <f>SUMIFS(通讯通路门店!$BD:$BD,通讯通路门店!$S:$S,$G1874)</f>
        <v>0</v>
      </c>
      <c r="AN1874" s="99">
        <f>SUMIFS(通讯通路门店!$BF:$BF,通讯通路门店!$S:$S,$G1874)</f>
        <v>0</v>
      </c>
      <c r="AO1874" s="99">
        <f t="shared" si="147"/>
        <v>0</v>
      </c>
      <c r="AP1874" s="99">
        <f>SUMIFS(通讯通路门店!$K:$K,通讯通路门店!$S:$S,$G1874)</f>
        <v>0</v>
      </c>
      <c r="AQ1874" s="83"/>
      <c r="AR1874" s="99">
        <f>SUMIFS(通讯通路门店!$T:$T,通讯通路门店!$S:$S,$G1874)</f>
        <v>0</v>
      </c>
      <c r="AS1874" s="99">
        <f>SUMIFS(通讯通路门店!$U:$U,通讯通路门店!$S:$S,$G1874)</f>
        <v>0</v>
      </c>
      <c r="AT1874" s="99">
        <f>SUMIFS(通讯通路门店!$V:$V,通讯通路门店!$S:$S,$G1874)</f>
        <v>0</v>
      </c>
      <c r="AU1874" s="99">
        <f>SUMIFS(通讯通路门店!$W:$W,通讯通路门店!$S:$S,$G1874)</f>
        <v>0</v>
      </c>
      <c r="AV1874" s="99">
        <f>SUMIFS(通讯通路门店!$Z:$Z,通讯通路门店!$S:$S,$G1874)</f>
        <v>0</v>
      </c>
      <c r="AW1874" s="99">
        <f>SUMIFS(通讯通路门店!$AB:$AB,通讯通路门店!$S:$S,$G1874)</f>
        <v>0</v>
      </c>
      <c r="AX1874" s="99">
        <f>SUMIFS(通讯通路门店!$X:$X,通讯通路门店!$S:$S,$G1874)</f>
        <v>0</v>
      </c>
      <c r="AY1874" s="99">
        <f>SUMIFS(通讯通路门店!$Y:$Y,通讯通路门店!$S:$S,$G1874)</f>
        <v>0</v>
      </c>
      <c r="AZ1874" s="99">
        <f>SUMIFS(通讯通路门店!$AA:$AA,通讯通路门店!$S:$S,$G1874)</f>
        <v>0</v>
      </c>
      <c r="BA1874" s="99">
        <f t="shared" si="148"/>
        <v>0</v>
      </c>
      <c r="BB1874" s="99">
        <f t="shared" si="149"/>
        <v>0</v>
      </c>
      <c r="BC1874" s="99">
        <f>SUMIFS(通讯通路门店!$W:$W,通讯通路门店!$S:$S,$G1874,通讯通路门店!$J:$J,"荣耀体验店")+SUMIFS(通讯通路门店!$W:$W,通讯通路门店!$S:$S,$G1874,通讯通路门店!$J:$J,"荣耀授权专卖店")</f>
        <v>0</v>
      </c>
      <c r="BD1874" s="99">
        <f>SUMIFS(通讯通路门店!$Z:$Z,通讯通路门店!$S:$S,$G1874,通讯通路门店!$J:$J,"VIVO体验店")</f>
        <v>0</v>
      </c>
      <c r="BE1874" s="99">
        <f>SUMIFS(通讯通路门店!$AB:$AB,通讯通路门店!$S:$S,$G1874,通讯通路门店!$J:$J,"OPPO体验店")</f>
        <v>0</v>
      </c>
      <c r="BF1874" s="99">
        <f>SUMIFS(通讯通路门店!$X:$X,通讯通路门店!$S:$S,$G1874,通讯通路门店!$J:$J,"华为授权体验店")+SUMIFS(通讯通路门店!$AA:$AA,通讯通路门店!$S:$S,$G1874,通讯通路门店!$J:$J,"华为堡垒店")</f>
        <v>0</v>
      </c>
      <c r="BG1874" s="99">
        <f>SUMIFS(通讯通路门店!$Y:$Y,通讯通路门店!$S:$S,$G1874,通讯通路门店!$J:$J,"小米体验店")</f>
        <v>0</v>
      </c>
      <c r="BH1874" s="99">
        <f>SUMIFS(通讯通路门店!$AA:$AA,通讯通路门店!$S:$S,$G1874,通讯通路门店!$J:$J,"苹果体验店")</f>
        <v>0</v>
      </c>
      <c r="BI1874" s="99">
        <f>SUMIFS(通讯通路门店!$K:$K,通讯通路门店!$S:$S,$G1874,通讯通路门店!$J:$J,"其他品牌专卖店")</f>
        <v>0</v>
      </c>
      <c r="BJ1874" s="99">
        <f>SUMIFS(通讯通路门店!$AC:$AC,通讯通路门店!$S:$S,$G1874)</f>
        <v>0</v>
      </c>
      <c r="BK1874" s="99">
        <f>SUMIFS(通讯通路门店!$AD:$AD,通讯通路门店!$S:$S,$G1874)</f>
        <v>0</v>
      </c>
      <c r="BL1874" s="99">
        <f>SUMIFS(通讯通路门店!$AE:$AE,通讯通路门店!$S:$S,$G1874)</f>
        <v>0</v>
      </c>
      <c r="BM1874" s="99">
        <f>SUMIFS(通讯通路门店!$AF:$AF,通讯通路门店!$S:$S,$G1874)</f>
        <v>0</v>
      </c>
      <c r="BN1874" s="99">
        <f>SUMIFS(通讯通路门店!$AG:$AG,通讯通路门店!$S:$S,$G1874)</f>
        <v>0</v>
      </c>
      <c r="BO1874" s="99">
        <f>SUMIFS(通讯通路门店!$AH:$AH,通讯通路门店!$S:$S,$G1874)</f>
        <v>0</v>
      </c>
      <c r="BP1874" s="99">
        <f>SUMIFS(通讯通路门店!$AI:$AI,通讯通路门店!$S:$S,$G1874)</f>
        <v>0</v>
      </c>
      <c r="BQ1874" s="83"/>
    </row>
    <row r="1875" spans="1:69">
      <c r="A1875" s="99" t="str">
        <f>IFERROR(_xlfn.XLOOKUP($G1875,通讯通路门店!$S$4:$S$993933,通讯通路门店!$A$4:$A$993933,0,0),"")</f>
        <v>海南省</v>
      </c>
      <c r="B1875" s="99" t="str">
        <f>IFERROR(_xlfn.XLOOKUP($G1875,通讯通路门店!$S$4:$S$993933,通讯通路门店!$B$4:$B$993933,0,0),"")</f>
        <v>昌江黎族自治县</v>
      </c>
      <c r="C1875" s="99" t="str">
        <f>IFERROR(_xlfn.XLOOKUP($G1875,通讯通路门店!$S$4:$S$993933,通讯通路门店!$C$4:$C$993933,0,0),"")</f>
        <v>昌江黎族自治县</v>
      </c>
      <c r="D1875" s="99" t="str">
        <f>IFERROR(_xlfn.XLOOKUP($G1875,通讯通路门店!$S$4:$S$993933,通讯通路门店!$D$4:$D$993933,0,0),"")</f>
        <v>叉河镇</v>
      </c>
      <c r="E1875" s="83"/>
      <c r="F1875" s="83"/>
      <c r="G1875" s="101"/>
      <c r="H1875" s="102">
        <f>IFERROR(_xlfn.XLOOKUP($G1875,通讯通路门店!$S$4:$S$993933,通讯通路门店!$R$4:$R$993933,0,0),"")</f>
        <v>0</v>
      </c>
      <c r="I1875" s="83"/>
      <c r="J1875" s="83"/>
      <c r="K1875" s="83"/>
      <c r="L1875" s="83"/>
      <c r="M1875" s="83"/>
      <c r="N1875" s="83"/>
      <c r="O1875" s="83"/>
      <c r="P1875" s="83"/>
      <c r="Q1875" s="83"/>
      <c r="R1875" s="83"/>
      <c r="S1875" s="83"/>
      <c r="T1875" s="83"/>
      <c r="U1875" s="99">
        <f>COUNTIF(通讯通路门店!$S:$S,$G1875)</f>
        <v>0</v>
      </c>
      <c r="V1875" s="99">
        <f>COUNTIFS(通讯通路门店!$S:$S,$G1875,通讯通路门店!$J:$J,"综合卖场")</f>
        <v>0</v>
      </c>
      <c r="W1875" s="99">
        <f>SUMIFS(通讯通路门店!$AJ:$AJ,通讯通路门店!$S:$S,通讯客户沙盘!$G1875)</f>
        <v>0</v>
      </c>
      <c r="X1875" s="99">
        <f t="shared" si="145"/>
        <v>0</v>
      </c>
      <c r="Y1875" s="99">
        <f>COUNTIFS(通讯通路门店!$S:$S,$G1875,通讯通路门店!$J:$J,"荣耀体验店")+COUNTIFS(通讯通路门店!$S:$S,$G1875,通讯通路门店!$J:$J,"荣耀授权专卖店")</f>
        <v>0</v>
      </c>
      <c r="Z1875" s="99">
        <f>COUNTIFS(通讯通路门店!$S:$S,$G1875,通讯通路门店!$J:$J,"VIVO体验店")</f>
        <v>0</v>
      </c>
      <c r="AA1875" s="99">
        <f>COUNTIFS(通讯通路门店!$S:$S,$G1875,通讯通路门店!$J:$J,"OPPO体验店")</f>
        <v>0</v>
      </c>
      <c r="AB1875" s="99">
        <f>COUNTIFS(通讯通路门店!$S:$S,$G1875,通讯通路门店!$J:$J,"华为授权体验店")+COUNTIFS(通讯通路门店!$S:$S,$G1875,通讯通路门店!$J:$J,"华为堡垒店")</f>
        <v>0</v>
      </c>
      <c r="AC1875" s="99">
        <f>COUNTIFS(通讯通路门店!$S:$S,$G1875,通讯通路门店!$J:$J,"小米体验店")</f>
        <v>0</v>
      </c>
      <c r="AD1875" s="99">
        <f>COUNTIFS(通讯通路门店!$S:$S,$G1875,通讯通路门店!$J:$J,"苹果体验店")</f>
        <v>0</v>
      </c>
      <c r="AE1875" s="99">
        <f>COUNTIFS(通讯通路门店!$S:$S,$G1875,通讯通路门店!$J:$J,"其他品牌专卖店")</f>
        <v>0</v>
      </c>
      <c r="AF1875" s="99">
        <f>SUMIFS(通讯通路门店!$BI:$BI,通讯通路门店!$S:$S,$G1875)</f>
        <v>0</v>
      </c>
      <c r="AG1875" s="99">
        <f>SUMIFS(通讯通路门店!$BH:$BH,通讯通路门店!$S:$S,$G1875)</f>
        <v>0</v>
      </c>
      <c r="AH1875" s="99">
        <f t="shared" si="146"/>
        <v>0</v>
      </c>
      <c r="AI1875" s="99">
        <f>SUMIFS(通讯通路门店!$BB:$BB,通讯通路门店!$S:$S,$G1875)</f>
        <v>0</v>
      </c>
      <c r="AJ1875" s="99">
        <f>SUMIFS(通讯通路门店!$BE:$BE,通讯通路门店!$S:$S,$G1875)</f>
        <v>0</v>
      </c>
      <c r="AK1875" s="99">
        <f>SUMIFS(通讯通路门店!$BG:$BG,通讯通路门店!$S:$S,$G1875)</f>
        <v>0</v>
      </c>
      <c r="AL1875" s="99">
        <f>SUMIFS(通讯通路门店!$BC:$BC,通讯通路门店!$S:$S,$G1875)</f>
        <v>0</v>
      </c>
      <c r="AM1875" s="99">
        <f>SUMIFS(通讯通路门店!$BD:$BD,通讯通路门店!$S:$S,$G1875)</f>
        <v>0</v>
      </c>
      <c r="AN1875" s="99">
        <f>SUMIFS(通讯通路门店!$BF:$BF,通讯通路门店!$S:$S,$G1875)</f>
        <v>0</v>
      </c>
      <c r="AO1875" s="99">
        <f t="shared" si="147"/>
        <v>0</v>
      </c>
      <c r="AP1875" s="99">
        <f>SUMIFS(通讯通路门店!$K:$K,通讯通路门店!$S:$S,$G1875)</f>
        <v>0</v>
      </c>
      <c r="AQ1875" s="83"/>
      <c r="AR1875" s="99">
        <f>SUMIFS(通讯通路门店!$T:$T,通讯通路门店!$S:$S,$G1875)</f>
        <v>0</v>
      </c>
      <c r="AS1875" s="99">
        <f>SUMIFS(通讯通路门店!$U:$U,通讯通路门店!$S:$S,$G1875)</f>
        <v>0</v>
      </c>
      <c r="AT1875" s="99">
        <f>SUMIFS(通讯通路门店!$V:$V,通讯通路门店!$S:$S,$G1875)</f>
        <v>0</v>
      </c>
      <c r="AU1875" s="99">
        <f>SUMIFS(通讯通路门店!$W:$W,通讯通路门店!$S:$S,$G1875)</f>
        <v>0</v>
      </c>
      <c r="AV1875" s="99">
        <f>SUMIFS(通讯通路门店!$Z:$Z,通讯通路门店!$S:$S,$G1875)</f>
        <v>0</v>
      </c>
      <c r="AW1875" s="99">
        <f>SUMIFS(通讯通路门店!$AB:$AB,通讯通路门店!$S:$S,$G1875)</f>
        <v>0</v>
      </c>
      <c r="AX1875" s="99">
        <f>SUMIFS(通讯通路门店!$X:$X,通讯通路门店!$S:$S,$G1875)</f>
        <v>0</v>
      </c>
      <c r="AY1875" s="99">
        <f>SUMIFS(通讯通路门店!$Y:$Y,通讯通路门店!$S:$S,$G1875)</f>
        <v>0</v>
      </c>
      <c r="AZ1875" s="99">
        <f>SUMIFS(通讯通路门店!$AA:$AA,通讯通路门店!$S:$S,$G1875)</f>
        <v>0</v>
      </c>
      <c r="BA1875" s="99">
        <f t="shared" si="148"/>
        <v>0</v>
      </c>
      <c r="BB1875" s="99">
        <f t="shared" si="149"/>
        <v>0</v>
      </c>
      <c r="BC1875" s="99">
        <f>SUMIFS(通讯通路门店!$W:$W,通讯通路门店!$S:$S,$G1875,通讯通路门店!$J:$J,"荣耀体验店")+SUMIFS(通讯通路门店!$W:$W,通讯通路门店!$S:$S,$G1875,通讯通路门店!$J:$J,"荣耀授权专卖店")</f>
        <v>0</v>
      </c>
      <c r="BD1875" s="99">
        <f>SUMIFS(通讯通路门店!$Z:$Z,通讯通路门店!$S:$S,$G1875,通讯通路门店!$J:$J,"VIVO体验店")</f>
        <v>0</v>
      </c>
      <c r="BE1875" s="99">
        <f>SUMIFS(通讯通路门店!$AB:$AB,通讯通路门店!$S:$S,$G1875,通讯通路门店!$J:$J,"OPPO体验店")</f>
        <v>0</v>
      </c>
      <c r="BF1875" s="99">
        <f>SUMIFS(通讯通路门店!$X:$X,通讯通路门店!$S:$S,$G1875,通讯通路门店!$J:$J,"华为授权体验店")+SUMIFS(通讯通路门店!$AA:$AA,通讯通路门店!$S:$S,$G1875,通讯通路门店!$J:$J,"华为堡垒店")</f>
        <v>0</v>
      </c>
      <c r="BG1875" s="99">
        <f>SUMIFS(通讯通路门店!$Y:$Y,通讯通路门店!$S:$S,$G1875,通讯通路门店!$J:$J,"小米体验店")</f>
        <v>0</v>
      </c>
      <c r="BH1875" s="99">
        <f>SUMIFS(通讯通路门店!$AA:$AA,通讯通路门店!$S:$S,$G1875,通讯通路门店!$J:$J,"苹果体验店")</f>
        <v>0</v>
      </c>
      <c r="BI1875" s="99">
        <f>SUMIFS(通讯通路门店!$K:$K,通讯通路门店!$S:$S,$G1875,通讯通路门店!$J:$J,"其他品牌专卖店")</f>
        <v>0</v>
      </c>
      <c r="BJ1875" s="99">
        <f>SUMIFS(通讯通路门店!$AC:$AC,通讯通路门店!$S:$S,$G1875)</f>
        <v>0</v>
      </c>
      <c r="BK1875" s="99">
        <f>SUMIFS(通讯通路门店!$AD:$AD,通讯通路门店!$S:$S,$G1875)</f>
        <v>0</v>
      </c>
      <c r="BL1875" s="99">
        <f>SUMIFS(通讯通路门店!$AE:$AE,通讯通路门店!$S:$S,$G1875)</f>
        <v>0</v>
      </c>
      <c r="BM1875" s="99">
        <f>SUMIFS(通讯通路门店!$AF:$AF,通讯通路门店!$S:$S,$G1875)</f>
        <v>0</v>
      </c>
      <c r="BN1875" s="99">
        <f>SUMIFS(通讯通路门店!$AG:$AG,通讯通路门店!$S:$S,$G1875)</f>
        <v>0</v>
      </c>
      <c r="BO1875" s="99">
        <f>SUMIFS(通讯通路门店!$AH:$AH,通讯通路门店!$S:$S,$G1875)</f>
        <v>0</v>
      </c>
      <c r="BP1875" s="99">
        <f>SUMIFS(通讯通路门店!$AI:$AI,通讯通路门店!$S:$S,$G1875)</f>
        <v>0</v>
      </c>
      <c r="BQ1875" s="83"/>
    </row>
    <row r="1876" spans="1:69">
      <c r="A1876" s="99" t="str">
        <f>IFERROR(_xlfn.XLOOKUP($G1876,通讯通路门店!$S$4:$S$993933,通讯通路门店!$A$4:$A$993933,0,0),"")</f>
        <v>海南省</v>
      </c>
      <c r="B1876" s="99" t="str">
        <f>IFERROR(_xlfn.XLOOKUP($G1876,通讯通路门店!$S$4:$S$993933,通讯通路门店!$B$4:$B$993933,0,0),"")</f>
        <v>昌江黎族自治县</v>
      </c>
      <c r="C1876" s="99" t="str">
        <f>IFERROR(_xlfn.XLOOKUP($G1876,通讯通路门店!$S$4:$S$993933,通讯通路门店!$C$4:$C$993933,0,0),"")</f>
        <v>昌江黎族自治县</v>
      </c>
      <c r="D1876" s="99" t="str">
        <f>IFERROR(_xlfn.XLOOKUP($G1876,通讯通路门店!$S$4:$S$993933,通讯通路门店!$D$4:$D$993933,0,0),"")</f>
        <v>叉河镇</v>
      </c>
      <c r="E1876" s="83"/>
      <c r="F1876" s="83"/>
      <c r="G1876" s="101"/>
      <c r="H1876" s="102">
        <f>IFERROR(_xlfn.XLOOKUP($G1876,通讯通路门店!$S$4:$S$993933,通讯通路门店!$R$4:$R$993933,0,0),"")</f>
        <v>0</v>
      </c>
      <c r="I1876" s="83"/>
      <c r="J1876" s="83"/>
      <c r="K1876" s="83"/>
      <c r="L1876" s="83"/>
      <c r="M1876" s="83"/>
      <c r="N1876" s="83"/>
      <c r="O1876" s="83"/>
      <c r="P1876" s="83"/>
      <c r="Q1876" s="83"/>
      <c r="R1876" s="83"/>
      <c r="S1876" s="83"/>
      <c r="T1876" s="83"/>
      <c r="U1876" s="99">
        <f>COUNTIF(通讯通路门店!$S:$S,$G1876)</f>
        <v>0</v>
      </c>
      <c r="V1876" s="99">
        <f>COUNTIFS(通讯通路门店!$S:$S,$G1876,通讯通路门店!$J:$J,"综合卖场")</f>
        <v>0</v>
      </c>
      <c r="W1876" s="99">
        <f>SUMIFS(通讯通路门店!$AJ:$AJ,通讯通路门店!$S:$S,通讯客户沙盘!$G1876)</f>
        <v>0</v>
      </c>
      <c r="X1876" s="99">
        <f t="shared" si="145"/>
        <v>0</v>
      </c>
      <c r="Y1876" s="99">
        <f>COUNTIFS(通讯通路门店!$S:$S,$G1876,通讯通路门店!$J:$J,"荣耀体验店")+COUNTIFS(通讯通路门店!$S:$S,$G1876,通讯通路门店!$J:$J,"荣耀授权专卖店")</f>
        <v>0</v>
      </c>
      <c r="Z1876" s="99">
        <f>COUNTIFS(通讯通路门店!$S:$S,$G1876,通讯通路门店!$J:$J,"VIVO体验店")</f>
        <v>0</v>
      </c>
      <c r="AA1876" s="99">
        <f>COUNTIFS(通讯通路门店!$S:$S,$G1876,通讯通路门店!$J:$J,"OPPO体验店")</f>
        <v>0</v>
      </c>
      <c r="AB1876" s="99">
        <f>COUNTIFS(通讯通路门店!$S:$S,$G1876,通讯通路门店!$J:$J,"华为授权体验店")+COUNTIFS(通讯通路门店!$S:$S,$G1876,通讯通路门店!$J:$J,"华为堡垒店")</f>
        <v>0</v>
      </c>
      <c r="AC1876" s="99">
        <f>COUNTIFS(通讯通路门店!$S:$S,$G1876,通讯通路门店!$J:$J,"小米体验店")</f>
        <v>0</v>
      </c>
      <c r="AD1876" s="99">
        <f>COUNTIFS(通讯通路门店!$S:$S,$G1876,通讯通路门店!$J:$J,"苹果体验店")</f>
        <v>0</v>
      </c>
      <c r="AE1876" s="99">
        <f>COUNTIFS(通讯通路门店!$S:$S,$G1876,通讯通路门店!$J:$J,"其他品牌专卖店")</f>
        <v>0</v>
      </c>
      <c r="AF1876" s="99">
        <f>SUMIFS(通讯通路门店!$BI:$BI,通讯通路门店!$S:$S,$G1876)</f>
        <v>0</v>
      </c>
      <c r="AG1876" s="99">
        <f>SUMIFS(通讯通路门店!$BH:$BH,通讯通路门店!$S:$S,$G1876)</f>
        <v>0</v>
      </c>
      <c r="AH1876" s="99">
        <f t="shared" si="146"/>
        <v>0</v>
      </c>
      <c r="AI1876" s="99">
        <f>SUMIFS(通讯通路门店!$BB:$BB,通讯通路门店!$S:$S,$G1876)</f>
        <v>0</v>
      </c>
      <c r="AJ1876" s="99">
        <f>SUMIFS(通讯通路门店!$BE:$BE,通讯通路门店!$S:$S,$G1876)</f>
        <v>0</v>
      </c>
      <c r="AK1876" s="99">
        <f>SUMIFS(通讯通路门店!$BG:$BG,通讯通路门店!$S:$S,$G1876)</f>
        <v>0</v>
      </c>
      <c r="AL1876" s="99">
        <f>SUMIFS(通讯通路门店!$BC:$BC,通讯通路门店!$S:$S,$G1876)</f>
        <v>0</v>
      </c>
      <c r="AM1876" s="99">
        <f>SUMIFS(通讯通路门店!$BD:$BD,通讯通路门店!$S:$S,$G1876)</f>
        <v>0</v>
      </c>
      <c r="AN1876" s="99">
        <f>SUMIFS(通讯通路门店!$BF:$BF,通讯通路门店!$S:$S,$G1876)</f>
        <v>0</v>
      </c>
      <c r="AO1876" s="99">
        <f t="shared" si="147"/>
        <v>0</v>
      </c>
      <c r="AP1876" s="99">
        <f>SUMIFS(通讯通路门店!$K:$K,通讯通路门店!$S:$S,$G1876)</f>
        <v>0</v>
      </c>
      <c r="AQ1876" s="83"/>
      <c r="AR1876" s="99">
        <f>SUMIFS(通讯通路门店!$T:$T,通讯通路门店!$S:$S,$G1876)</f>
        <v>0</v>
      </c>
      <c r="AS1876" s="99">
        <f>SUMIFS(通讯通路门店!$U:$U,通讯通路门店!$S:$S,$G1876)</f>
        <v>0</v>
      </c>
      <c r="AT1876" s="99">
        <f>SUMIFS(通讯通路门店!$V:$V,通讯通路门店!$S:$S,$G1876)</f>
        <v>0</v>
      </c>
      <c r="AU1876" s="99">
        <f>SUMIFS(通讯通路门店!$W:$W,通讯通路门店!$S:$S,$G1876)</f>
        <v>0</v>
      </c>
      <c r="AV1876" s="99">
        <f>SUMIFS(通讯通路门店!$Z:$Z,通讯通路门店!$S:$S,$G1876)</f>
        <v>0</v>
      </c>
      <c r="AW1876" s="99">
        <f>SUMIFS(通讯通路门店!$AB:$AB,通讯通路门店!$S:$S,$G1876)</f>
        <v>0</v>
      </c>
      <c r="AX1876" s="99">
        <f>SUMIFS(通讯通路门店!$X:$X,通讯通路门店!$S:$S,$G1876)</f>
        <v>0</v>
      </c>
      <c r="AY1876" s="99">
        <f>SUMIFS(通讯通路门店!$Y:$Y,通讯通路门店!$S:$S,$G1876)</f>
        <v>0</v>
      </c>
      <c r="AZ1876" s="99">
        <f>SUMIFS(通讯通路门店!$AA:$AA,通讯通路门店!$S:$S,$G1876)</f>
        <v>0</v>
      </c>
      <c r="BA1876" s="99">
        <f t="shared" si="148"/>
        <v>0</v>
      </c>
      <c r="BB1876" s="99">
        <f t="shared" si="149"/>
        <v>0</v>
      </c>
      <c r="BC1876" s="99">
        <f>SUMIFS(通讯通路门店!$W:$W,通讯通路门店!$S:$S,$G1876,通讯通路门店!$J:$J,"荣耀体验店")+SUMIFS(通讯通路门店!$W:$W,通讯通路门店!$S:$S,$G1876,通讯通路门店!$J:$J,"荣耀授权专卖店")</f>
        <v>0</v>
      </c>
      <c r="BD1876" s="99">
        <f>SUMIFS(通讯通路门店!$Z:$Z,通讯通路门店!$S:$S,$G1876,通讯通路门店!$J:$J,"VIVO体验店")</f>
        <v>0</v>
      </c>
      <c r="BE1876" s="99">
        <f>SUMIFS(通讯通路门店!$AB:$AB,通讯通路门店!$S:$S,$G1876,通讯通路门店!$J:$J,"OPPO体验店")</f>
        <v>0</v>
      </c>
      <c r="BF1876" s="99">
        <f>SUMIFS(通讯通路门店!$X:$X,通讯通路门店!$S:$S,$G1876,通讯通路门店!$J:$J,"华为授权体验店")+SUMIFS(通讯通路门店!$AA:$AA,通讯通路门店!$S:$S,$G1876,通讯通路门店!$J:$J,"华为堡垒店")</f>
        <v>0</v>
      </c>
      <c r="BG1876" s="99">
        <f>SUMIFS(通讯通路门店!$Y:$Y,通讯通路门店!$S:$S,$G1876,通讯通路门店!$J:$J,"小米体验店")</f>
        <v>0</v>
      </c>
      <c r="BH1876" s="99">
        <f>SUMIFS(通讯通路门店!$AA:$AA,通讯通路门店!$S:$S,$G1876,通讯通路门店!$J:$J,"苹果体验店")</f>
        <v>0</v>
      </c>
      <c r="BI1876" s="99">
        <f>SUMIFS(通讯通路门店!$K:$K,通讯通路门店!$S:$S,$G1876,通讯通路门店!$J:$J,"其他品牌专卖店")</f>
        <v>0</v>
      </c>
      <c r="BJ1876" s="99">
        <f>SUMIFS(通讯通路门店!$AC:$AC,通讯通路门店!$S:$S,$G1876)</f>
        <v>0</v>
      </c>
      <c r="BK1876" s="99">
        <f>SUMIFS(通讯通路门店!$AD:$AD,通讯通路门店!$S:$S,$G1876)</f>
        <v>0</v>
      </c>
      <c r="BL1876" s="99">
        <f>SUMIFS(通讯通路门店!$AE:$AE,通讯通路门店!$S:$S,$G1876)</f>
        <v>0</v>
      </c>
      <c r="BM1876" s="99">
        <f>SUMIFS(通讯通路门店!$AF:$AF,通讯通路门店!$S:$S,$G1876)</f>
        <v>0</v>
      </c>
      <c r="BN1876" s="99">
        <f>SUMIFS(通讯通路门店!$AG:$AG,通讯通路门店!$S:$S,$G1876)</f>
        <v>0</v>
      </c>
      <c r="BO1876" s="99">
        <f>SUMIFS(通讯通路门店!$AH:$AH,通讯通路门店!$S:$S,$G1876)</f>
        <v>0</v>
      </c>
      <c r="BP1876" s="99">
        <f>SUMIFS(通讯通路门店!$AI:$AI,通讯通路门店!$S:$S,$G1876)</f>
        <v>0</v>
      </c>
      <c r="BQ1876" s="83"/>
    </row>
    <row r="1877" spans="1:69">
      <c r="A1877" s="99" t="str">
        <f>IFERROR(_xlfn.XLOOKUP($G1877,通讯通路门店!$S$4:$S$993933,通讯通路门店!$A$4:$A$993933,0,0),"")</f>
        <v>海南省</v>
      </c>
      <c r="B1877" s="99" t="str">
        <f>IFERROR(_xlfn.XLOOKUP($G1877,通讯通路门店!$S$4:$S$993933,通讯通路门店!$B$4:$B$993933,0,0),"")</f>
        <v>昌江黎族自治县</v>
      </c>
      <c r="C1877" s="99" t="str">
        <f>IFERROR(_xlfn.XLOOKUP($G1877,通讯通路门店!$S$4:$S$993933,通讯通路门店!$C$4:$C$993933,0,0),"")</f>
        <v>昌江黎族自治县</v>
      </c>
      <c r="D1877" s="99" t="str">
        <f>IFERROR(_xlfn.XLOOKUP($G1877,通讯通路门店!$S$4:$S$993933,通讯通路门店!$D$4:$D$993933,0,0),"")</f>
        <v>叉河镇</v>
      </c>
      <c r="E1877" s="83"/>
      <c r="F1877" s="83"/>
      <c r="G1877" s="101"/>
      <c r="H1877" s="102">
        <f>IFERROR(_xlfn.XLOOKUP($G1877,通讯通路门店!$S$4:$S$993933,通讯通路门店!$R$4:$R$993933,0,0),"")</f>
        <v>0</v>
      </c>
      <c r="I1877" s="83"/>
      <c r="J1877" s="83"/>
      <c r="K1877" s="83"/>
      <c r="L1877" s="83"/>
      <c r="M1877" s="83"/>
      <c r="N1877" s="83"/>
      <c r="O1877" s="83"/>
      <c r="P1877" s="83"/>
      <c r="Q1877" s="83"/>
      <c r="R1877" s="83"/>
      <c r="S1877" s="83"/>
      <c r="T1877" s="83"/>
      <c r="U1877" s="99">
        <f>COUNTIF(通讯通路门店!$S:$S,$G1877)</f>
        <v>0</v>
      </c>
      <c r="V1877" s="99">
        <f>COUNTIFS(通讯通路门店!$S:$S,$G1877,通讯通路门店!$J:$J,"综合卖场")</f>
        <v>0</v>
      </c>
      <c r="W1877" s="99">
        <f>SUMIFS(通讯通路门店!$AJ:$AJ,通讯通路门店!$S:$S,通讯客户沙盘!$G1877)</f>
        <v>0</v>
      </c>
      <c r="X1877" s="99">
        <f t="shared" si="145"/>
        <v>0</v>
      </c>
      <c r="Y1877" s="99">
        <f>COUNTIFS(通讯通路门店!$S:$S,$G1877,通讯通路门店!$J:$J,"荣耀体验店")+COUNTIFS(通讯通路门店!$S:$S,$G1877,通讯通路门店!$J:$J,"荣耀授权专卖店")</f>
        <v>0</v>
      </c>
      <c r="Z1877" s="99">
        <f>COUNTIFS(通讯通路门店!$S:$S,$G1877,通讯通路门店!$J:$J,"VIVO体验店")</f>
        <v>0</v>
      </c>
      <c r="AA1877" s="99">
        <f>COUNTIFS(通讯通路门店!$S:$S,$G1877,通讯通路门店!$J:$J,"OPPO体验店")</f>
        <v>0</v>
      </c>
      <c r="AB1877" s="99">
        <f>COUNTIFS(通讯通路门店!$S:$S,$G1877,通讯通路门店!$J:$J,"华为授权体验店")+COUNTIFS(通讯通路门店!$S:$S,$G1877,通讯通路门店!$J:$J,"华为堡垒店")</f>
        <v>0</v>
      </c>
      <c r="AC1877" s="99">
        <f>COUNTIFS(通讯通路门店!$S:$S,$G1877,通讯通路门店!$J:$J,"小米体验店")</f>
        <v>0</v>
      </c>
      <c r="AD1877" s="99">
        <f>COUNTIFS(通讯通路门店!$S:$S,$G1877,通讯通路门店!$J:$J,"苹果体验店")</f>
        <v>0</v>
      </c>
      <c r="AE1877" s="99">
        <f>COUNTIFS(通讯通路门店!$S:$S,$G1877,通讯通路门店!$J:$J,"其他品牌专卖店")</f>
        <v>0</v>
      </c>
      <c r="AF1877" s="99">
        <f>SUMIFS(通讯通路门店!$BI:$BI,通讯通路门店!$S:$S,$G1877)</f>
        <v>0</v>
      </c>
      <c r="AG1877" s="99">
        <f>SUMIFS(通讯通路门店!$BH:$BH,通讯通路门店!$S:$S,$G1877)</f>
        <v>0</v>
      </c>
      <c r="AH1877" s="99">
        <f t="shared" si="146"/>
        <v>0</v>
      </c>
      <c r="AI1877" s="99">
        <f>SUMIFS(通讯通路门店!$BB:$BB,通讯通路门店!$S:$S,$G1877)</f>
        <v>0</v>
      </c>
      <c r="AJ1877" s="99">
        <f>SUMIFS(通讯通路门店!$BE:$BE,通讯通路门店!$S:$S,$G1877)</f>
        <v>0</v>
      </c>
      <c r="AK1877" s="99">
        <f>SUMIFS(通讯通路门店!$BG:$BG,通讯通路门店!$S:$S,$G1877)</f>
        <v>0</v>
      </c>
      <c r="AL1877" s="99">
        <f>SUMIFS(通讯通路门店!$BC:$BC,通讯通路门店!$S:$S,$G1877)</f>
        <v>0</v>
      </c>
      <c r="AM1877" s="99">
        <f>SUMIFS(通讯通路门店!$BD:$BD,通讯通路门店!$S:$S,$G1877)</f>
        <v>0</v>
      </c>
      <c r="AN1877" s="99">
        <f>SUMIFS(通讯通路门店!$BF:$BF,通讯通路门店!$S:$S,$G1877)</f>
        <v>0</v>
      </c>
      <c r="AO1877" s="99">
        <f t="shared" si="147"/>
        <v>0</v>
      </c>
      <c r="AP1877" s="99">
        <f>SUMIFS(通讯通路门店!$K:$K,通讯通路门店!$S:$S,$G1877)</f>
        <v>0</v>
      </c>
      <c r="AQ1877" s="83"/>
      <c r="AR1877" s="99">
        <f>SUMIFS(通讯通路门店!$T:$T,通讯通路门店!$S:$S,$G1877)</f>
        <v>0</v>
      </c>
      <c r="AS1877" s="99">
        <f>SUMIFS(通讯通路门店!$U:$U,通讯通路门店!$S:$S,$G1877)</f>
        <v>0</v>
      </c>
      <c r="AT1877" s="99">
        <f>SUMIFS(通讯通路门店!$V:$V,通讯通路门店!$S:$S,$G1877)</f>
        <v>0</v>
      </c>
      <c r="AU1877" s="99">
        <f>SUMIFS(通讯通路门店!$W:$W,通讯通路门店!$S:$S,$G1877)</f>
        <v>0</v>
      </c>
      <c r="AV1877" s="99">
        <f>SUMIFS(通讯通路门店!$Z:$Z,通讯通路门店!$S:$S,$G1877)</f>
        <v>0</v>
      </c>
      <c r="AW1877" s="99">
        <f>SUMIFS(通讯通路门店!$AB:$AB,通讯通路门店!$S:$S,$G1877)</f>
        <v>0</v>
      </c>
      <c r="AX1877" s="99">
        <f>SUMIFS(通讯通路门店!$X:$X,通讯通路门店!$S:$S,$G1877)</f>
        <v>0</v>
      </c>
      <c r="AY1877" s="99">
        <f>SUMIFS(通讯通路门店!$Y:$Y,通讯通路门店!$S:$S,$G1877)</f>
        <v>0</v>
      </c>
      <c r="AZ1877" s="99">
        <f>SUMIFS(通讯通路门店!$AA:$AA,通讯通路门店!$S:$S,$G1877)</f>
        <v>0</v>
      </c>
      <c r="BA1877" s="99">
        <f t="shared" si="148"/>
        <v>0</v>
      </c>
      <c r="BB1877" s="99">
        <f t="shared" si="149"/>
        <v>0</v>
      </c>
      <c r="BC1877" s="99">
        <f>SUMIFS(通讯通路门店!$W:$W,通讯通路门店!$S:$S,$G1877,通讯通路门店!$J:$J,"荣耀体验店")+SUMIFS(通讯通路门店!$W:$W,通讯通路门店!$S:$S,$G1877,通讯通路门店!$J:$J,"荣耀授权专卖店")</f>
        <v>0</v>
      </c>
      <c r="BD1877" s="99">
        <f>SUMIFS(通讯通路门店!$Z:$Z,通讯通路门店!$S:$S,$G1877,通讯通路门店!$J:$J,"VIVO体验店")</f>
        <v>0</v>
      </c>
      <c r="BE1877" s="99">
        <f>SUMIFS(通讯通路门店!$AB:$AB,通讯通路门店!$S:$S,$G1877,通讯通路门店!$J:$J,"OPPO体验店")</f>
        <v>0</v>
      </c>
      <c r="BF1877" s="99">
        <f>SUMIFS(通讯通路门店!$X:$X,通讯通路门店!$S:$S,$G1877,通讯通路门店!$J:$J,"华为授权体验店")+SUMIFS(通讯通路门店!$AA:$AA,通讯通路门店!$S:$S,$G1877,通讯通路门店!$J:$J,"华为堡垒店")</f>
        <v>0</v>
      </c>
      <c r="BG1877" s="99">
        <f>SUMIFS(通讯通路门店!$Y:$Y,通讯通路门店!$S:$S,$G1877,通讯通路门店!$J:$J,"小米体验店")</f>
        <v>0</v>
      </c>
      <c r="BH1877" s="99">
        <f>SUMIFS(通讯通路门店!$AA:$AA,通讯通路门店!$S:$S,$G1877,通讯通路门店!$J:$J,"苹果体验店")</f>
        <v>0</v>
      </c>
      <c r="BI1877" s="99">
        <f>SUMIFS(通讯通路门店!$K:$K,通讯通路门店!$S:$S,$G1877,通讯通路门店!$J:$J,"其他品牌专卖店")</f>
        <v>0</v>
      </c>
      <c r="BJ1877" s="99">
        <f>SUMIFS(通讯通路门店!$AC:$AC,通讯通路门店!$S:$S,$G1877)</f>
        <v>0</v>
      </c>
      <c r="BK1877" s="99">
        <f>SUMIFS(通讯通路门店!$AD:$AD,通讯通路门店!$S:$S,$G1877)</f>
        <v>0</v>
      </c>
      <c r="BL1877" s="99">
        <f>SUMIFS(通讯通路门店!$AE:$AE,通讯通路门店!$S:$S,$G1877)</f>
        <v>0</v>
      </c>
      <c r="BM1877" s="99">
        <f>SUMIFS(通讯通路门店!$AF:$AF,通讯通路门店!$S:$S,$G1877)</f>
        <v>0</v>
      </c>
      <c r="BN1877" s="99">
        <f>SUMIFS(通讯通路门店!$AG:$AG,通讯通路门店!$S:$S,$G1877)</f>
        <v>0</v>
      </c>
      <c r="BO1877" s="99">
        <f>SUMIFS(通讯通路门店!$AH:$AH,通讯通路门店!$S:$S,$G1877)</f>
        <v>0</v>
      </c>
      <c r="BP1877" s="99">
        <f>SUMIFS(通讯通路门店!$AI:$AI,通讯通路门店!$S:$S,$G1877)</f>
        <v>0</v>
      </c>
      <c r="BQ1877" s="83"/>
    </row>
    <row r="1878" spans="1:69">
      <c r="A1878" s="99" t="str">
        <f>IFERROR(_xlfn.XLOOKUP($G1878,通讯通路门店!$S$4:$S$993933,通讯通路门店!$A$4:$A$993933,0,0),"")</f>
        <v>海南省</v>
      </c>
      <c r="B1878" s="99" t="str">
        <f>IFERROR(_xlfn.XLOOKUP($G1878,通讯通路门店!$S$4:$S$993933,通讯通路门店!$B$4:$B$993933,0,0),"")</f>
        <v>昌江黎族自治县</v>
      </c>
      <c r="C1878" s="99" t="str">
        <f>IFERROR(_xlfn.XLOOKUP($G1878,通讯通路门店!$S$4:$S$993933,通讯通路门店!$C$4:$C$993933,0,0),"")</f>
        <v>昌江黎族自治县</v>
      </c>
      <c r="D1878" s="99" t="str">
        <f>IFERROR(_xlfn.XLOOKUP($G1878,通讯通路门店!$S$4:$S$993933,通讯通路门店!$D$4:$D$993933,0,0),"")</f>
        <v>叉河镇</v>
      </c>
      <c r="E1878" s="83"/>
      <c r="F1878" s="83"/>
      <c r="G1878" s="101"/>
      <c r="H1878" s="102">
        <f>IFERROR(_xlfn.XLOOKUP($G1878,通讯通路门店!$S$4:$S$993933,通讯通路门店!$R$4:$R$993933,0,0),"")</f>
        <v>0</v>
      </c>
      <c r="I1878" s="83"/>
      <c r="J1878" s="83"/>
      <c r="K1878" s="83"/>
      <c r="L1878" s="83"/>
      <c r="M1878" s="83"/>
      <c r="N1878" s="83"/>
      <c r="O1878" s="83"/>
      <c r="P1878" s="83"/>
      <c r="Q1878" s="83"/>
      <c r="R1878" s="83"/>
      <c r="S1878" s="83"/>
      <c r="T1878" s="83"/>
      <c r="U1878" s="99">
        <f>COUNTIF(通讯通路门店!$S:$S,$G1878)</f>
        <v>0</v>
      </c>
      <c r="V1878" s="99">
        <f>COUNTIFS(通讯通路门店!$S:$S,$G1878,通讯通路门店!$J:$J,"综合卖场")</f>
        <v>0</v>
      </c>
      <c r="W1878" s="99">
        <f>SUMIFS(通讯通路门店!$AJ:$AJ,通讯通路门店!$S:$S,通讯客户沙盘!$G1878)</f>
        <v>0</v>
      </c>
      <c r="X1878" s="99">
        <f t="shared" si="145"/>
        <v>0</v>
      </c>
      <c r="Y1878" s="99">
        <f>COUNTIFS(通讯通路门店!$S:$S,$G1878,通讯通路门店!$J:$J,"荣耀体验店")+COUNTIFS(通讯通路门店!$S:$S,$G1878,通讯通路门店!$J:$J,"荣耀授权专卖店")</f>
        <v>0</v>
      </c>
      <c r="Z1878" s="99">
        <f>COUNTIFS(通讯通路门店!$S:$S,$G1878,通讯通路门店!$J:$J,"VIVO体验店")</f>
        <v>0</v>
      </c>
      <c r="AA1878" s="99">
        <f>COUNTIFS(通讯通路门店!$S:$S,$G1878,通讯通路门店!$J:$J,"OPPO体验店")</f>
        <v>0</v>
      </c>
      <c r="AB1878" s="99">
        <f>COUNTIFS(通讯通路门店!$S:$S,$G1878,通讯通路门店!$J:$J,"华为授权体验店")+COUNTIFS(通讯通路门店!$S:$S,$G1878,通讯通路门店!$J:$J,"华为堡垒店")</f>
        <v>0</v>
      </c>
      <c r="AC1878" s="99">
        <f>COUNTIFS(通讯通路门店!$S:$S,$G1878,通讯通路门店!$J:$J,"小米体验店")</f>
        <v>0</v>
      </c>
      <c r="AD1878" s="99">
        <f>COUNTIFS(通讯通路门店!$S:$S,$G1878,通讯通路门店!$J:$J,"苹果体验店")</f>
        <v>0</v>
      </c>
      <c r="AE1878" s="99">
        <f>COUNTIFS(通讯通路门店!$S:$S,$G1878,通讯通路门店!$J:$J,"其他品牌专卖店")</f>
        <v>0</v>
      </c>
      <c r="AF1878" s="99">
        <f>SUMIFS(通讯通路门店!$BI:$BI,通讯通路门店!$S:$S,$G1878)</f>
        <v>0</v>
      </c>
      <c r="AG1878" s="99">
        <f>SUMIFS(通讯通路门店!$BH:$BH,通讯通路门店!$S:$S,$G1878)</f>
        <v>0</v>
      </c>
      <c r="AH1878" s="99">
        <f t="shared" si="146"/>
        <v>0</v>
      </c>
      <c r="AI1878" s="99">
        <f>SUMIFS(通讯通路门店!$BB:$BB,通讯通路门店!$S:$S,$G1878)</f>
        <v>0</v>
      </c>
      <c r="AJ1878" s="99">
        <f>SUMIFS(通讯通路门店!$BE:$BE,通讯通路门店!$S:$S,$G1878)</f>
        <v>0</v>
      </c>
      <c r="AK1878" s="99">
        <f>SUMIFS(通讯通路门店!$BG:$BG,通讯通路门店!$S:$S,$G1878)</f>
        <v>0</v>
      </c>
      <c r="AL1878" s="99">
        <f>SUMIFS(通讯通路门店!$BC:$BC,通讯通路门店!$S:$S,$G1878)</f>
        <v>0</v>
      </c>
      <c r="AM1878" s="99">
        <f>SUMIFS(通讯通路门店!$BD:$BD,通讯通路门店!$S:$S,$G1878)</f>
        <v>0</v>
      </c>
      <c r="AN1878" s="99">
        <f>SUMIFS(通讯通路门店!$BF:$BF,通讯通路门店!$S:$S,$G1878)</f>
        <v>0</v>
      </c>
      <c r="AO1878" s="99">
        <f t="shared" si="147"/>
        <v>0</v>
      </c>
      <c r="AP1878" s="99">
        <f>SUMIFS(通讯通路门店!$K:$K,通讯通路门店!$S:$S,$G1878)</f>
        <v>0</v>
      </c>
      <c r="AQ1878" s="83"/>
      <c r="AR1878" s="99">
        <f>SUMIFS(通讯通路门店!$T:$T,通讯通路门店!$S:$S,$G1878)</f>
        <v>0</v>
      </c>
      <c r="AS1878" s="99">
        <f>SUMIFS(通讯通路门店!$U:$U,通讯通路门店!$S:$S,$G1878)</f>
        <v>0</v>
      </c>
      <c r="AT1878" s="99">
        <f>SUMIFS(通讯通路门店!$V:$V,通讯通路门店!$S:$S,$G1878)</f>
        <v>0</v>
      </c>
      <c r="AU1878" s="99">
        <f>SUMIFS(通讯通路门店!$W:$W,通讯通路门店!$S:$S,$G1878)</f>
        <v>0</v>
      </c>
      <c r="AV1878" s="99">
        <f>SUMIFS(通讯通路门店!$Z:$Z,通讯通路门店!$S:$S,$G1878)</f>
        <v>0</v>
      </c>
      <c r="AW1878" s="99">
        <f>SUMIFS(通讯通路门店!$AB:$AB,通讯通路门店!$S:$S,$G1878)</f>
        <v>0</v>
      </c>
      <c r="AX1878" s="99">
        <f>SUMIFS(通讯通路门店!$X:$X,通讯通路门店!$S:$S,$G1878)</f>
        <v>0</v>
      </c>
      <c r="AY1878" s="99">
        <f>SUMIFS(通讯通路门店!$Y:$Y,通讯通路门店!$S:$S,$G1878)</f>
        <v>0</v>
      </c>
      <c r="AZ1878" s="99">
        <f>SUMIFS(通讯通路门店!$AA:$AA,通讯通路门店!$S:$S,$G1878)</f>
        <v>0</v>
      </c>
      <c r="BA1878" s="99">
        <f t="shared" si="148"/>
        <v>0</v>
      </c>
      <c r="BB1878" s="99">
        <f t="shared" si="149"/>
        <v>0</v>
      </c>
      <c r="BC1878" s="99">
        <f>SUMIFS(通讯通路门店!$W:$W,通讯通路门店!$S:$S,$G1878,通讯通路门店!$J:$J,"荣耀体验店")+SUMIFS(通讯通路门店!$W:$W,通讯通路门店!$S:$S,$G1878,通讯通路门店!$J:$J,"荣耀授权专卖店")</f>
        <v>0</v>
      </c>
      <c r="BD1878" s="99">
        <f>SUMIFS(通讯通路门店!$Z:$Z,通讯通路门店!$S:$S,$G1878,通讯通路门店!$J:$J,"VIVO体验店")</f>
        <v>0</v>
      </c>
      <c r="BE1878" s="99">
        <f>SUMIFS(通讯通路门店!$AB:$AB,通讯通路门店!$S:$S,$G1878,通讯通路门店!$J:$J,"OPPO体验店")</f>
        <v>0</v>
      </c>
      <c r="BF1878" s="99">
        <f>SUMIFS(通讯通路门店!$X:$X,通讯通路门店!$S:$S,$G1878,通讯通路门店!$J:$J,"华为授权体验店")+SUMIFS(通讯通路门店!$AA:$AA,通讯通路门店!$S:$S,$G1878,通讯通路门店!$J:$J,"华为堡垒店")</f>
        <v>0</v>
      </c>
      <c r="BG1878" s="99">
        <f>SUMIFS(通讯通路门店!$Y:$Y,通讯通路门店!$S:$S,$G1878,通讯通路门店!$J:$J,"小米体验店")</f>
        <v>0</v>
      </c>
      <c r="BH1878" s="99">
        <f>SUMIFS(通讯通路门店!$AA:$AA,通讯通路门店!$S:$S,$G1878,通讯通路门店!$J:$J,"苹果体验店")</f>
        <v>0</v>
      </c>
      <c r="BI1878" s="99">
        <f>SUMIFS(通讯通路门店!$K:$K,通讯通路门店!$S:$S,$G1878,通讯通路门店!$J:$J,"其他品牌专卖店")</f>
        <v>0</v>
      </c>
      <c r="BJ1878" s="99">
        <f>SUMIFS(通讯通路门店!$AC:$AC,通讯通路门店!$S:$S,$G1878)</f>
        <v>0</v>
      </c>
      <c r="BK1878" s="99">
        <f>SUMIFS(通讯通路门店!$AD:$AD,通讯通路门店!$S:$S,$G1878)</f>
        <v>0</v>
      </c>
      <c r="BL1878" s="99">
        <f>SUMIFS(通讯通路门店!$AE:$AE,通讯通路门店!$S:$S,$G1878)</f>
        <v>0</v>
      </c>
      <c r="BM1878" s="99">
        <f>SUMIFS(通讯通路门店!$AF:$AF,通讯通路门店!$S:$S,$G1878)</f>
        <v>0</v>
      </c>
      <c r="BN1878" s="99">
        <f>SUMIFS(通讯通路门店!$AG:$AG,通讯通路门店!$S:$S,$G1878)</f>
        <v>0</v>
      </c>
      <c r="BO1878" s="99">
        <f>SUMIFS(通讯通路门店!$AH:$AH,通讯通路门店!$S:$S,$G1878)</f>
        <v>0</v>
      </c>
      <c r="BP1878" s="99">
        <f>SUMIFS(通讯通路门店!$AI:$AI,通讯通路门店!$S:$S,$G1878)</f>
        <v>0</v>
      </c>
      <c r="BQ1878" s="83"/>
    </row>
    <row r="1879" spans="1:69">
      <c r="A1879" s="99" t="str">
        <f>IFERROR(_xlfn.XLOOKUP($G1879,通讯通路门店!$S$4:$S$993933,通讯通路门店!$A$4:$A$993933,0,0),"")</f>
        <v>海南省</v>
      </c>
      <c r="B1879" s="99" t="str">
        <f>IFERROR(_xlfn.XLOOKUP($G1879,通讯通路门店!$S$4:$S$993933,通讯通路门店!$B$4:$B$993933,0,0),"")</f>
        <v>昌江黎族自治县</v>
      </c>
      <c r="C1879" s="99" t="str">
        <f>IFERROR(_xlfn.XLOOKUP($G1879,通讯通路门店!$S$4:$S$993933,通讯通路门店!$C$4:$C$993933,0,0),"")</f>
        <v>昌江黎族自治县</v>
      </c>
      <c r="D1879" s="99" t="str">
        <f>IFERROR(_xlfn.XLOOKUP($G1879,通讯通路门店!$S$4:$S$993933,通讯通路门店!$D$4:$D$993933,0,0),"")</f>
        <v>叉河镇</v>
      </c>
      <c r="E1879" s="83"/>
      <c r="F1879" s="83"/>
      <c r="G1879" s="101"/>
      <c r="H1879" s="102">
        <f>IFERROR(_xlfn.XLOOKUP($G1879,通讯通路门店!$S$4:$S$993933,通讯通路门店!$R$4:$R$993933,0,0),"")</f>
        <v>0</v>
      </c>
      <c r="I1879" s="83"/>
      <c r="J1879" s="83"/>
      <c r="K1879" s="83"/>
      <c r="L1879" s="83"/>
      <c r="M1879" s="83"/>
      <c r="N1879" s="83"/>
      <c r="O1879" s="83"/>
      <c r="P1879" s="83"/>
      <c r="Q1879" s="83"/>
      <c r="R1879" s="83"/>
      <c r="S1879" s="83"/>
      <c r="T1879" s="83"/>
      <c r="U1879" s="99">
        <f>COUNTIF(通讯通路门店!$S:$S,$G1879)</f>
        <v>0</v>
      </c>
      <c r="V1879" s="99">
        <f>COUNTIFS(通讯通路门店!$S:$S,$G1879,通讯通路门店!$J:$J,"综合卖场")</f>
        <v>0</v>
      </c>
      <c r="W1879" s="99">
        <f>SUMIFS(通讯通路门店!$AJ:$AJ,通讯通路门店!$S:$S,通讯客户沙盘!$G1879)</f>
        <v>0</v>
      </c>
      <c r="X1879" s="99">
        <f t="shared" si="145"/>
        <v>0</v>
      </c>
      <c r="Y1879" s="99">
        <f>COUNTIFS(通讯通路门店!$S:$S,$G1879,通讯通路门店!$J:$J,"荣耀体验店")+COUNTIFS(通讯通路门店!$S:$S,$G1879,通讯通路门店!$J:$J,"荣耀授权专卖店")</f>
        <v>0</v>
      </c>
      <c r="Z1879" s="99">
        <f>COUNTIFS(通讯通路门店!$S:$S,$G1879,通讯通路门店!$J:$J,"VIVO体验店")</f>
        <v>0</v>
      </c>
      <c r="AA1879" s="99">
        <f>COUNTIFS(通讯通路门店!$S:$S,$G1879,通讯通路门店!$J:$J,"OPPO体验店")</f>
        <v>0</v>
      </c>
      <c r="AB1879" s="99">
        <f>COUNTIFS(通讯通路门店!$S:$S,$G1879,通讯通路门店!$J:$J,"华为授权体验店")+COUNTIFS(通讯通路门店!$S:$S,$G1879,通讯通路门店!$J:$J,"华为堡垒店")</f>
        <v>0</v>
      </c>
      <c r="AC1879" s="99">
        <f>COUNTIFS(通讯通路门店!$S:$S,$G1879,通讯通路门店!$J:$J,"小米体验店")</f>
        <v>0</v>
      </c>
      <c r="AD1879" s="99">
        <f>COUNTIFS(通讯通路门店!$S:$S,$G1879,通讯通路门店!$J:$J,"苹果体验店")</f>
        <v>0</v>
      </c>
      <c r="AE1879" s="99">
        <f>COUNTIFS(通讯通路门店!$S:$S,$G1879,通讯通路门店!$J:$J,"其他品牌专卖店")</f>
        <v>0</v>
      </c>
      <c r="AF1879" s="99">
        <f>SUMIFS(通讯通路门店!$BI:$BI,通讯通路门店!$S:$S,$G1879)</f>
        <v>0</v>
      </c>
      <c r="AG1879" s="99">
        <f>SUMIFS(通讯通路门店!$BH:$BH,通讯通路门店!$S:$S,$G1879)</f>
        <v>0</v>
      </c>
      <c r="AH1879" s="99">
        <f t="shared" si="146"/>
        <v>0</v>
      </c>
      <c r="AI1879" s="99">
        <f>SUMIFS(通讯通路门店!$BB:$BB,通讯通路门店!$S:$S,$G1879)</f>
        <v>0</v>
      </c>
      <c r="AJ1879" s="99">
        <f>SUMIFS(通讯通路门店!$BE:$BE,通讯通路门店!$S:$S,$G1879)</f>
        <v>0</v>
      </c>
      <c r="AK1879" s="99">
        <f>SUMIFS(通讯通路门店!$BG:$BG,通讯通路门店!$S:$S,$G1879)</f>
        <v>0</v>
      </c>
      <c r="AL1879" s="99">
        <f>SUMIFS(通讯通路门店!$BC:$BC,通讯通路门店!$S:$S,$G1879)</f>
        <v>0</v>
      </c>
      <c r="AM1879" s="99">
        <f>SUMIFS(通讯通路门店!$BD:$BD,通讯通路门店!$S:$S,$G1879)</f>
        <v>0</v>
      </c>
      <c r="AN1879" s="99">
        <f>SUMIFS(通讯通路门店!$BF:$BF,通讯通路门店!$S:$S,$G1879)</f>
        <v>0</v>
      </c>
      <c r="AO1879" s="99">
        <f t="shared" si="147"/>
        <v>0</v>
      </c>
      <c r="AP1879" s="99">
        <f>SUMIFS(通讯通路门店!$K:$K,通讯通路门店!$S:$S,$G1879)</f>
        <v>0</v>
      </c>
      <c r="AQ1879" s="83"/>
      <c r="AR1879" s="99">
        <f>SUMIFS(通讯通路门店!$T:$T,通讯通路门店!$S:$S,$G1879)</f>
        <v>0</v>
      </c>
      <c r="AS1879" s="99">
        <f>SUMIFS(通讯通路门店!$U:$U,通讯通路门店!$S:$S,$G1879)</f>
        <v>0</v>
      </c>
      <c r="AT1879" s="99">
        <f>SUMIFS(通讯通路门店!$V:$V,通讯通路门店!$S:$S,$G1879)</f>
        <v>0</v>
      </c>
      <c r="AU1879" s="99">
        <f>SUMIFS(通讯通路门店!$W:$W,通讯通路门店!$S:$S,$G1879)</f>
        <v>0</v>
      </c>
      <c r="AV1879" s="99">
        <f>SUMIFS(通讯通路门店!$Z:$Z,通讯通路门店!$S:$S,$G1879)</f>
        <v>0</v>
      </c>
      <c r="AW1879" s="99">
        <f>SUMIFS(通讯通路门店!$AB:$AB,通讯通路门店!$S:$S,$G1879)</f>
        <v>0</v>
      </c>
      <c r="AX1879" s="99">
        <f>SUMIFS(通讯通路门店!$X:$X,通讯通路门店!$S:$S,$G1879)</f>
        <v>0</v>
      </c>
      <c r="AY1879" s="99">
        <f>SUMIFS(通讯通路门店!$Y:$Y,通讯通路门店!$S:$S,$G1879)</f>
        <v>0</v>
      </c>
      <c r="AZ1879" s="99">
        <f>SUMIFS(通讯通路门店!$AA:$AA,通讯通路门店!$S:$S,$G1879)</f>
        <v>0</v>
      </c>
      <c r="BA1879" s="99">
        <f t="shared" si="148"/>
        <v>0</v>
      </c>
      <c r="BB1879" s="99">
        <f t="shared" si="149"/>
        <v>0</v>
      </c>
      <c r="BC1879" s="99">
        <f>SUMIFS(通讯通路门店!$W:$W,通讯通路门店!$S:$S,$G1879,通讯通路门店!$J:$J,"荣耀体验店")+SUMIFS(通讯通路门店!$W:$W,通讯通路门店!$S:$S,$G1879,通讯通路门店!$J:$J,"荣耀授权专卖店")</f>
        <v>0</v>
      </c>
      <c r="BD1879" s="99">
        <f>SUMIFS(通讯通路门店!$Z:$Z,通讯通路门店!$S:$S,$G1879,通讯通路门店!$J:$J,"VIVO体验店")</f>
        <v>0</v>
      </c>
      <c r="BE1879" s="99">
        <f>SUMIFS(通讯通路门店!$AB:$AB,通讯通路门店!$S:$S,$G1879,通讯通路门店!$J:$J,"OPPO体验店")</f>
        <v>0</v>
      </c>
      <c r="BF1879" s="99">
        <f>SUMIFS(通讯通路门店!$X:$X,通讯通路门店!$S:$S,$G1879,通讯通路门店!$J:$J,"华为授权体验店")+SUMIFS(通讯通路门店!$AA:$AA,通讯通路门店!$S:$S,$G1879,通讯通路门店!$J:$J,"华为堡垒店")</f>
        <v>0</v>
      </c>
      <c r="BG1879" s="99">
        <f>SUMIFS(通讯通路门店!$Y:$Y,通讯通路门店!$S:$S,$G1879,通讯通路门店!$J:$J,"小米体验店")</f>
        <v>0</v>
      </c>
      <c r="BH1879" s="99">
        <f>SUMIFS(通讯通路门店!$AA:$AA,通讯通路门店!$S:$S,$G1879,通讯通路门店!$J:$J,"苹果体验店")</f>
        <v>0</v>
      </c>
      <c r="BI1879" s="99">
        <f>SUMIFS(通讯通路门店!$K:$K,通讯通路门店!$S:$S,$G1879,通讯通路门店!$J:$J,"其他品牌专卖店")</f>
        <v>0</v>
      </c>
      <c r="BJ1879" s="99">
        <f>SUMIFS(通讯通路门店!$AC:$AC,通讯通路门店!$S:$S,$G1879)</f>
        <v>0</v>
      </c>
      <c r="BK1879" s="99">
        <f>SUMIFS(通讯通路门店!$AD:$AD,通讯通路门店!$S:$S,$G1879)</f>
        <v>0</v>
      </c>
      <c r="BL1879" s="99">
        <f>SUMIFS(通讯通路门店!$AE:$AE,通讯通路门店!$S:$S,$G1879)</f>
        <v>0</v>
      </c>
      <c r="BM1879" s="99">
        <f>SUMIFS(通讯通路门店!$AF:$AF,通讯通路门店!$S:$S,$G1879)</f>
        <v>0</v>
      </c>
      <c r="BN1879" s="99">
        <f>SUMIFS(通讯通路门店!$AG:$AG,通讯通路门店!$S:$S,$G1879)</f>
        <v>0</v>
      </c>
      <c r="BO1879" s="99">
        <f>SUMIFS(通讯通路门店!$AH:$AH,通讯通路门店!$S:$S,$G1879)</f>
        <v>0</v>
      </c>
      <c r="BP1879" s="99">
        <f>SUMIFS(通讯通路门店!$AI:$AI,通讯通路门店!$S:$S,$G1879)</f>
        <v>0</v>
      </c>
      <c r="BQ1879" s="83"/>
    </row>
    <row r="1880" spans="1:69">
      <c r="A1880" s="99" t="str">
        <f>IFERROR(_xlfn.XLOOKUP($G1880,通讯通路门店!$S$4:$S$993933,通讯通路门店!$A$4:$A$993933,0,0),"")</f>
        <v>海南省</v>
      </c>
      <c r="B1880" s="99" t="str">
        <f>IFERROR(_xlfn.XLOOKUP($G1880,通讯通路门店!$S$4:$S$993933,通讯通路门店!$B$4:$B$993933,0,0),"")</f>
        <v>昌江黎族自治县</v>
      </c>
      <c r="C1880" s="99" t="str">
        <f>IFERROR(_xlfn.XLOOKUP($G1880,通讯通路门店!$S$4:$S$993933,通讯通路门店!$C$4:$C$993933,0,0),"")</f>
        <v>昌江黎族自治县</v>
      </c>
      <c r="D1880" s="99" t="str">
        <f>IFERROR(_xlfn.XLOOKUP($G1880,通讯通路门店!$S$4:$S$993933,通讯通路门店!$D$4:$D$993933,0,0),"")</f>
        <v>叉河镇</v>
      </c>
      <c r="E1880" s="83"/>
      <c r="F1880" s="83"/>
      <c r="G1880" s="101"/>
      <c r="H1880" s="102">
        <f>IFERROR(_xlfn.XLOOKUP($G1880,通讯通路门店!$S$4:$S$993933,通讯通路门店!$R$4:$R$993933,0,0),"")</f>
        <v>0</v>
      </c>
      <c r="I1880" s="83"/>
      <c r="J1880" s="83"/>
      <c r="K1880" s="83"/>
      <c r="L1880" s="83"/>
      <c r="M1880" s="83"/>
      <c r="N1880" s="83"/>
      <c r="O1880" s="83"/>
      <c r="P1880" s="83"/>
      <c r="Q1880" s="83"/>
      <c r="R1880" s="83"/>
      <c r="S1880" s="83"/>
      <c r="T1880" s="83"/>
      <c r="U1880" s="99">
        <f>COUNTIF(通讯通路门店!$S:$S,$G1880)</f>
        <v>0</v>
      </c>
      <c r="V1880" s="99">
        <f>COUNTIFS(通讯通路门店!$S:$S,$G1880,通讯通路门店!$J:$J,"综合卖场")</f>
        <v>0</v>
      </c>
      <c r="W1880" s="99">
        <f>SUMIFS(通讯通路门店!$AJ:$AJ,通讯通路门店!$S:$S,通讯客户沙盘!$G1880)</f>
        <v>0</v>
      </c>
      <c r="X1880" s="99">
        <f t="shared" si="145"/>
        <v>0</v>
      </c>
      <c r="Y1880" s="99">
        <f>COUNTIFS(通讯通路门店!$S:$S,$G1880,通讯通路门店!$J:$J,"荣耀体验店")+COUNTIFS(通讯通路门店!$S:$S,$G1880,通讯通路门店!$J:$J,"荣耀授权专卖店")</f>
        <v>0</v>
      </c>
      <c r="Z1880" s="99">
        <f>COUNTIFS(通讯通路门店!$S:$S,$G1880,通讯通路门店!$J:$J,"VIVO体验店")</f>
        <v>0</v>
      </c>
      <c r="AA1880" s="99">
        <f>COUNTIFS(通讯通路门店!$S:$S,$G1880,通讯通路门店!$J:$J,"OPPO体验店")</f>
        <v>0</v>
      </c>
      <c r="AB1880" s="99">
        <f>COUNTIFS(通讯通路门店!$S:$S,$G1880,通讯通路门店!$J:$J,"华为授权体验店")+COUNTIFS(通讯通路门店!$S:$S,$G1880,通讯通路门店!$J:$J,"华为堡垒店")</f>
        <v>0</v>
      </c>
      <c r="AC1880" s="99">
        <f>COUNTIFS(通讯通路门店!$S:$S,$G1880,通讯通路门店!$J:$J,"小米体验店")</f>
        <v>0</v>
      </c>
      <c r="AD1880" s="99">
        <f>COUNTIFS(通讯通路门店!$S:$S,$G1880,通讯通路门店!$J:$J,"苹果体验店")</f>
        <v>0</v>
      </c>
      <c r="AE1880" s="99">
        <f>COUNTIFS(通讯通路门店!$S:$S,$G1880,通讯通路门店!$J:$J,"其他品牌专卖店")</f>
        <v>0</v>
      </c>
      <c r="AF1880" s="99">
        <f>SUMIFS(通讯通路门店!$BI:$BI,通讯通路门店!$S:$S,$G1880)</f>
        <v>0</v>
      </c>
      <c r="AG1880" s="99">
        <f>SUMIFS(通讯通路门店!$BH:$BH,通讯通路门店!$S:$S,$G1880)</f>
        <v>0</v>
      </c>
      <c r="AH1880" s="99">
        <f t="shared" si="146"/>
        <v>0</v>
      </c>
      <c r="AI1880" s="99">
        <f>SUMIFS(通讯通路门店!$BB:$BB,通讯通路门店!$S:$S,$G1880)</f>
        <v>0</v>
      </c>
      <c r="AJ1880" s="99">
        <f>SUMIFS(通讯通路门店!$BE:$BE,通讯通路门店!$S:$S,$G1880)</f>
        <v>0</v>
      </c>
      <c r="AK1880" s="99">
        <f>SUMIFS(通讯通路门店!$BG:$BG,通讯通路门店!$S:$S,$G1880)</f>
        <v>0</v>
      </c>
      <c r="AL1880" s="99">
        <f>SUMIFS(通讯通路门店!$BC:$BC,通讯通路门店!$S:$S,$G1880)</f>
        <v>0</v>
      </c>
      <c r="AM1880" s="99">
        <f>SUMIFS(通讯通路门店!$BD:$BD,通讯通路门店!$S:$S,$G1880)</f>
        <v>0</v>
      </c>
      <c r="AN1880" s="99">
        <f>SUMIFS(通讯通路门店!$BF:$BF,通讯通路门店!$S:$S,$G1880)</f>
        <v>0</v>
      </c>
      <c r="AO1880" s="99">
        <f t="shared" si="147"/>
        <v>0</v>
      </c>
      <c r="AP1880" s="99">
        <f>SUMIFS(通讯通路门店!$K:$K,通讯通路门店!$S:$S,$G1880)</f>
        <v>0</v>
      </c>
      <c r="AQ1880" s="83"/>
      <c r="AR1880" s="99">
        <f>SUMIFS(通讯通路门店!$T:$T,通讯通路门店!$S:$S,$G1880)</f>
        <v>0</v>
      </c>
      <c r="AS1880" s="99">
        <f>SUMIFS(通讯通路门店!$U:$U,通讯通路门店!$S:$S,$G1880)</f>
        <v>0</v>
      </c>
      <c r="AT1880" s="99">
        <f>SUMIFS(通讯通路门店!$V:$V,通讯通路门店!$S:$S,$G1880)</f>
        <v>0</v>
      </c>
      <c r="AU1880" s="99">
        <f>SUMIFS(通讯通路门店!$W:$W,通讯通路门店!$S:$S,$G1880)</f>
        <v>0</v>
      </c>
      <c r="AV1880" s="99">
        <f>SUMIFS(通讯通路门店!$Z:$Z,通讯通路门店!$S:$S,$G1880)</f>
        <v>0</v>
      </c>
      <c r="AW1880" s="99">
        <f>SUMIFS(通讯通路门店!$AB:$AB,通讯通路门店!$S:$S,$G1880)</f>
        <v>0</v>
      </c>
      <c r="AX1880" s="99">
        <f>SUMIFS(通讯通路门店!$X:$X,通讯通路门店!$S:$S,$G1880)</f>
        <v>0</v>
      </c>
      <c r="AY1880" s="99">
        <f>SUMIFS(通讯通路门店!$Y:$Y,通讯通路门店!$S:$S,$G1880)</f>
        <v>0</v>
      </c>
      <c r="AZ1880" s="99">
        <f>SUMIFS(通讯通路门店!$AA:$AA,通讯通路门店!$S:$S,$G1880)</f>
        <v>0</v>
      </c>
      <c r="BA1880" s="99">
        <f t="shared" si="148"/>
        <v>0</v>
      </c>
      <c r="BB1880" s="99">
        <f t="shared" si="149"/>
        <v>0</v>
      </c>
      <c r="BC1880" s="99">
        <f>SUMIFS(通讯通路门店!$W:$W,通讯通路门店!$S:$S,$G1880,通讯通路门店!$J:$J,"荣耀体验店")+SUMIFS(通讯通路门店!$W:$W,通讯通路门店!$S:$S,$G1880,通讯通路门店!$J:$J,"荣耀授权专卖店")</f>
        <v>0</v>
      </c>
      <c r="BD1880" s="99">
        <f>SUMIFS(通讯通路门店!$Z:$Z,通讯通路门店!$S:$S,$G1880,通讯通路门店!$J:$J,"VIVO体验店")</f>
        <v>0</v>
      </c>
      <c r="BE1880" s="99">
        <f>SUMIFS(通讯通路门店!$AB:$AB,通讯通路门店!$S:$S,$G1880,通讯通路门店!$J:$J,"OPPO体验店")</f>
        <v>0</v>
      </c>
      <c r="BF1880" s="99">
        <f>SUMIFS(通讯通路门店!$X:$X,通讯通路门店!$S:$S,$G1880,通讯通路门店!$J:$J,"华为授权体验店")+SUMIFS(通讯通路门店!$AA:$AA,通讯通路门店!$S:$S,$G1880,通讯通路门店!$J:$J,"华为堡垒店")</f>
        <v>0</v>
      </c>
      <c r="BG1880" s="99">
        <f>SUMIFS(通讯通路门店!$Y:$Y,通讯通路门店!$S:$S,$G1880,通讯通路门店!$J:$J,"小米体验店")</f>
        <v>0</v>
      </c>
      <c r="BH1880" s="99">
        <f>SUMIFS(通讯通路门店!$AA:$AA,通讯通路门店!$S:$S,$G1880,通讯通路门店!$J:$J,"苹果体验店")</f>
        <v>0</v>
      </c>
      <c r="BI1880" s="99">
        <f>SUMIFS(通讯通路门店!$K:$K,通讯通路门店!$S:$S,$G1880,通讯通路门店!$J:$J,"其他品牌专卖店")</f>
        <v>0</v>
      </c>
      <c r="BJ1880" s="99">
        <f>SUMIFS(通讯通路门店!$AC:$AC,通讯通路门店!$S:$S,$G1880)</f>
        <v>0</v>
      </c>
      <c r="BK1880" s="99">
        <f>SUMIFS(通讯通路门店!$AD:$AD,通讯通路门店!$S:$S,$G1880)</f>
        <v>0</v>
      </c>
      <c r="BL1880" s="99">
        <f>SUMIFS(通讯通路门店!$AE:$AE,通讯通路门店!$S:$S,$G1880)</f>
        <v>0</v>
      </c>
      <c r="BM1880" s="99">
        <f>SUMIFS(通讯通路门店!$AF:$AF,通讯通路门店!$S:$S,$G1880)</f>
        <v>0</v>
      </c>
      <c r="BN1880" s="99">
        <f>SUMIFS(通讯通路门店!$AG:$AG,通讯通路门店!$S:$S,$G1880)</f>
        <v>0</v>
      </c>
      <c r="BO1880" s="99">
        <f>SUMIFS(通讯通路门店!$AH:$AH,通讯通路门店!$S:$S,$G1880)</f>
        <v>0</v>
      </c>
      <c r="BP1880" s="99">
        <f>SUMIFS(通讯通路门店!$AI:$AI,通讯通路门店!$S:$S,$G1880)</f>
        <v>0</v>
      </c>
      <c r="BQ1880" s="83"/>
    </row>
    <row r="1881" spans="1:69">
      <c r="A1881" s="99" t="str">
        <f>IFERROR(_xlfn.XLOOKUP($G1881,通讯通路门店!$S$4:$S$993933,通讯通路门店!$A$4:$A$993933,0,0),"")</f>
        <v>海南省</v>
      </c>
      <c r="B1881" s="99" t="str">
        <f>IFERROR(_xlfn.XLOOKUP($G1881,通讯通路门店!$S$4:$S$993933,通讯通路门店!$B$4:$B$993933,0,0),"")</f>
        <v>昌江黎族自治县</v>
      </c>
      <c r="C1881" s="99" t="str">
        <f>IFERROR(_xlfn.XLOOKUP($G1881,通讯通路门店!$S$4:$S$993933,通讯通路门店!$C$4:$C$993933,0,0),"")</f>
        <v>昌江黎族自治县</v>
      </c>
      <c r="D1881" s="99" t="str">
        <f>IFERROR(_xlfn.XLOOKUP($G1881,通讯通路门店!$S$4:$S$993933,通讯通路门店!$D$4:$D$993933,0,0),"")</f>
        <v>叉河镇</v>
      </c>
      <c r="E1881" s="83"/>
      <c r="F1881" s="83"/>
      <c r="G1881" s="101"/>
      <c r="H1881" s="102">
        <f>IFERROR(_xlfn.XLOOKUP($G1881,通讯通路门店!$S$4:$S$993933,通讯通路门店!$R$4:$R$993933,0,0),"")</f>
        <v>0</v>
      </c>
      <c r="I1881" s="83"/>
      <c r="J1881" s="83"/>
      <c r="K1881" s="83"/>
      <c r="L1881" s="83"/>
      <c r="M1881" s="83"/>
      <c r="N1881" s="83"/>
      <c r="O1881" s="83"/>
      <c r="P1881" s="83"/>
      <c r="Q1881" s="83"/>
      <c r="R1881" s="83"/>
      <c r="S1881" s="83"/>
      <c r="T1881" s="83"/>
      <c r="U1881" s="99">
        <f>COUNTIF(通讯通路门店!$S:$S,$G1881)</f>
        <v>0</v>
      </c>
      <c r="V1881" s="99">
        <f>COUNTIFS(通讯通路门店!$S:$S,$G1881,通讯通路门店!$J:$J,"综合卖场")</f>
        <v>0</v>
      </c>
      <c r="W1881" s="99">
        <f>SUMIFS(通讯通路门店!$AJ:$AJ,通讯通路门店!$S:$S,通讯客户沙盘!$G1881)</f>
        <v>0</v>
      </c>
      <c r="X1881" s="99">
        <f t="shared" si="145"/>
        <v>0</v>
      </c>
      <c r="Y1881" s="99">
        <f>COUNTIFS(通讯通路门店!$S:$S,$G1881,通讯通路门店!$J:$J,"荣耀体验店")+COUNTIFS(通讯通路门店!$S:$S,$G1881,通讯通路门店!$J:$J,"荣耀授权专卖店")</f>
        <v>0</v>
      </c>
      <c r="Z1881" s="99">
        <f>COUNTIFS(通讯通路门店!$S:$S,$G1881,通讯通路门店!$J:$J,"VIVO体验店")</f>
        <v>0</v>
      </c>
      <c r="AA1881" s="99">
        <f>COUNTIFS(通讯通路门店!$S:$S,$G1881,通讯通路门店!$J:$J,"OPPO体验店")</f>
        <v>0</v>
      </c>
      <c r="AB1881" s="99">
        <f>COUNTIFS(通讯通路门店!$S:$S,$G1881,通讯通路门店!$J:$J,"华为授权体验店")+COUNTIFS(通讯通路门店!$S:$S,$G1881,通讯通路门店!$J:$J,"华为堡垒店")</f>
        <v>0</v>
      </c>
      <c r="AC1881" s="99">
        <f>COUNTIFS(通讯通路门店!$S:$S,$G1881,通讯通路门店!$J:$J,"小米体验店")</f>
        <v>0</v>
      </c>
      <c r="AD1881" s="99">
        <f>COUNTIFS(通讯通路门店!$S:$S,$G1881,通讯通路门店!$J:$J,"苹果体验店")</f>
        <v>0</v>
      </c>
      <c r="AE1881" s="99">
        <f>COUNTIFS(通讯通路门店!$S:$S,$G1881,通讯通路门店!$J:$J,"其他品牌专卖店")</f>
        <v>0</v>
      </c>
      <c r="AF1881" s="99">
        <f>SUMIFS(通讯通路门店!$BI:$BI,通讯通路门店!$S:$S,$G1881)</f>
        <v>0</v>
      </c>
      <c r="AG1881" s="99">
        <f>SUMIFS(通讯通路门店!$BH:$BH,通讯通路门店!$S:$S,$G1881)</f>
        <v>0</v>
      </c>
      <c r="AH1881" s="99">
        <f t="shared" si="146"/>
        <v>0</v>
      </c>
      <c r="AI1881" s="99">
        <f>SUMIFS(通讯通路门店!$BB:$BB,通讯通路门店!$S:$S,$G1881)</f>
        <v>0</v>
      </c>
      <c r="AJ1881" s="99">
        <f>SUMIFS(通讯通路门店!$BE:$BE,通讯通路门店!$S:$S,$G1881)</f>
        <v>0</v>
      </c>
      <c r="AK1881" s="99">
        <f>SUMIFS(通讯通路门店!$BG:$BG,通讯通路门店!$S:$S,$G1881)</f>
        <v>0</v>
      </c>
      <c r="AL1881" s="99">
        <f>SUMIFS(通讯通路门店!$BC:$BC,通讯通路门店!$S:$S,$G1881)</f>
        <v>0</v>
      </c>
      <c r="AM1881" s="99">
        <f>SUMIFS(通讯通路门店!$BD:$BD,通讯通路门店!$S:$S,$G1881)</f>
        <v>0</v>
      </c>
      <c r="AN1881" s="99">
        <f>SUMIFS(通讯通路门店!$BF:$BF,通讯通路门店!$S:$S,$G1881)</f>
        <v>0</v>
      </c>
      <c r="AO1881" s="99">
        <f t="shared" si="147"/>
        <v>0</v>
      </c>
      <c r="AP1881" s="99">
        <f>SUMIFS(通讯通路门店!$K:$K,通讯通路门店!$S:$S,$G1881)</f>
        <v>0</v>
      </c>
      <c r="AQ1881" s="83"/>
      <c r="AR1881" s="99">
        <f>SUMIFS(通讯通路门店!$T:$T,通讯通路门店!$S:$S,$G1881)</f>
        <v>0</v>
      </c>
      <c r="AS1881" s="99">
        <f>SUMIFS(通讯通路门店!$U:$U,通讯通路门店!$S:$S,$G1881)</f>
        <v>0</v>
      </c>
      <c r="AT1881" s="99">
        <f>SUMIFS(通讯通路门店!$V:$V,通讯通路门店!$S:$S,$G1881)</f>
        <v>0</v>
      </c>
      <c r="AU1881" s="99">
        <f>SUMIFS(通讯通路门店!$W:$W,通讯通路门店!$S:$S,$G1881)</f>
        <v>0</v>
      </c>
      <c r="AV1881" s="99">
        <f>SUMIFS(通讯通路门店!$Z:$Z,通讯通路门店!$S:$S,$G1881)</f>
        <v>0</v>
      </c>
      <c r="AW1881" s="99">
        <f>SUMIFS(通讯通路门店!$AB:$AB,通讯通路门店!$S:$S,$G1881)</f>
        <v>0</v>
      </c>
      <c r="AX1881" s="99">
        <f>SUMIFS(通讯通路门店!$X:$X,通讯通路门店!$S:$S,$G1881)</f>
        <v>0</v>
      </c>
      <c r="AY1881" s="99">
        <f>SUMIFS(通讯通路门店!$Y:$Y,通讯通路门店!$S:$S,$G1881)</f>
        <v>0</v>
      </c>
      <c r="AZ1881" s="99">
        <f>SUMIFS(通讯通路门店!$AA:$AA,通讯通路门店!$S:$S,$G1881)</f>
        <v>0</v>
      </c>
      <c r="BA1881" s="99">
        <f t="shared" si="148"/>
        <v>0</v>
      </c>
      <c r="BB1881" s="99">
        <f t="shared" si="149"/>
        <v>0</v>
      </c>
      <c r="BC1881" s="99">
        <f>SUMIFS(通讯通路门店!$W:$W,通讯通路门店!$S:$S,$G1881,通讯通路门店!$J:$J,"荣耀体验店")+SUMIFS(通讯通路门店!$W:$W,通讯通路门店!$S:$S,$G1881,通讯通路门店!$J:$J,"荣耀授权专卖店")</f>
        <v>0</v>
      </c>
      <c r="BD1881" s="99">
        <f>SUMIFS(通讯通路门店!$Z:$Z,通讯通路门店!$S:$S,$G1881,通讯通路门店!$J:$J,"VIVO体验店")</f>
        <v>0</v>
      </c>
      <c r="BE1881" s="99">
        <f>SUMIFS(通讯通路门店!$AB:$AB,通讯通路门店!$S:$S,$G1881,通讯通路门店!$J:$J,"OPPO体验店")</f>
        <v>0</v>
      </c>
      <c r="BF1881" s="99">
        <f>SUMIFS(通讯通路门店!$X:$X,通讯通路门店!$S:$S,$G1881,通讯通路门店!$J:$J,"华为授权体验店")+SUMIFS(通讯通路门店!$AA:$AA,通讯通路门店!$S:$S,$G1881,通讯通路门店!$J:$J,"华为堡垒店")</f>
        <v>0</v>
      </c>
      <c r="BG1881" s="99">
        <f>SUMIFS(通讯通路门店!$Y:$Y,通讯通路门店!$S:$S,$G1881,通讯通路门店!$J:$J,"小米体验店")</f>
        <v>0</v>
      </c>
      <c r="BH1881" s="99">
        <f>SUMIFS(通讯通路门店!$AA:$AA,通讯通路门店!$S:$S,$G1881,通讯通路门店!$J:$J,"苹果体验店")</f>
        <v>0</v>
      </c>
      <c r="BI1881" s="99">
        <f>SUMIFS(通讯通路门店!$K:$K,通讯通路门店!$S:$S,$G1881,通讯通路门店!$J:$J,"其他品牌专卖店")</f>
        <v>0</v>
      </c>
      <c r="BJ1881" s="99">
        <f>SUMIFS(通讯通路门店!$AC:$AC,通讯通路门店!$S:$S,$G1881)</f>
        <v>0</v>
      </c>
      <c r="BK1881" s="99">
        <f>SUMIFS(通讯通路门店!$AD:$AD,通讯通路门店!$S:$S,$G1881)</f>
        <v>0</v>
      </c>
      <c r="BL1881" s="99">
        <f>SUMIFS(通讯通路门店!$AE:$AE,通讯通路门店!$S:$S,$G1881)</f>
        <v>0</v>
      </c>
      <c r="BM1881" s="99">
        <f>SUMIFS(通讯通路门店!$AF:$AF,通讯通路门店!$S:$S,$G1881)</f>
        <v>0</v>
      </c>
      <c r="BN1881" s="99">
        <f>SUMIFS(通讯通路门店!$AG:$AG,通讯通路门店!$S:$S,$G1881)</f>
        <v>0</v>
      </c>
      <c r="BO1881" s="99">
        <f>SUMIFS(通讯通路门店!$AH:$AH,通讯通路门店!$S:$S,$G1881)</f>
        <v>0</v>
      </c>
      <c r="BP1881" s="99">
        <f>SUMIFS(通讯通路门店!$AI:$AI,通讯通路门店!$S:$S,$G1881)</f>
        <v>0</v>
      </c>
      <c r="BQ1881" s="83"/>
    </row>
    <row r="1882" spans="1:69">
      <c r="A1882" s="99" t="str">
        <f>IFERROR(_xlfn.XLOOKUP($G1882,通讯通路门店!$S$4:$S$993933,通讯通路门店!$A$4:$A$993933,0,0),"")</f>
        <v>海南省</v>
      </c>
      <c r="B1882" s="99" t="str">
        <f>IFERROR(_xlfn.XLOOKUP($G1882,通讯通路门店!$S$4:$S$993933,通讯通路门店!$B$4:$B$993933,0,0),"")</f>
        <v>昌江黎族自治县</v>
      </c>
      <c r="C1882" s="99" t="str">
        <f>IFERROR(_xlfn.XLOOKUP($G1882,通讯通路门店!$S$4:$S$993933,通讯通路门店!$C$4:$C$993933,0,0),"")</f>
        <v>昌江黎族自治县</v>
      </c>
      <c r="D1882" s="99" t="str">
        <f>IFERROR(_xlfn.XLOOKUP($G1882,通讯通路门店!$S$4:$S$993933,通讯通路门店!$D$4:$D$993933,0,0),"")</f>
        <v>叉河镇</v>
      </c>
      <c r="E1882" s="83"/>
      <c r="F1882" s="83"/>
      <c r="G1882" s="101"/>
      <c r="H1882" s="102">
        <f>IFERROR(_xlfn.XLOOKUP($G1882,通讯通路门店!$S$4:$S$993933,通讯通路门店!$R$4:$R$993933,0,0),"")</f>
        <v>0</v>
      </c>
      <c r="I1882" s="83"/>
      <c r="J1882" s="83"/>
      <c r="K1882" s="83"/>
      <c r="L1882" s="83"/>
      <c r="M1882" s="83"/>
      <c r="N1882" s="83"/>
      <c r="O1882" s="83"/>
      <c r="P1882" s="83"/>
      <c r="Q1882" s="83"/>
      <c r="R1882" s="83"/>
      <c r="S1882" s="83"/>
      <c r="T1882" s="83"/>
      <c r="U1882" s="99">
        <f>COUNTIF(通讯通路门店!$S:$S,$G1882)</f>
        <v>0</v>
      </c>
      <c r="V1882" s="99">
        <f>COUNTIFS(通讯通路门店!$S:$S,$G1882,通讯通路门店!$J:$J,"综合卖场")</f>
        <v>0</v>
      </c>
      <c r="W1882" s="99">
        <f>SUMIFS(通讯通路门店!$AJ:$AJ,通讯通路门店!$S:$S,通讯客户沙盘!$G1882)</f>
        <v>0</v>
      </c>
      <c r="X1882" s="99">
        <f t="shared" si="145"/>
        <v>0</v>
      </c>
      <c r="Y1882" s="99">
        <f>COUNTIFS(通讯通路门店!$S:$S,$G1882,通讯通路门店!$J:$J,"荣耀体验店")+COUNTIFS(通讯通路门店!$S:$S,$G1882,通讯通路门店!$J:$J,"荣耀授权专卖店")</f>
        <v>0</v>
      </c>
      <c r="Z1882" s="99">
        <f>COUNTIFS(通讯通路门店!$S:$S,$G1882,通讯通路门店!$J:$J,"VIVO体验店")</f>
        <v>0</v>
      </c>
      <c r="AA1882" s="99">
        <f>COUNTIFS(通讯通路门店!$S:$S,$G1882,通讯通路门店!$J:$J,"OPPO体验店")</f>
        <v>0</v>
      </c>
      <c r="AB1882" s="99">
        <f>COUNTIFS(通讯通路门店!$S:$S,$G1882,通讯通路门店!$J:$J,"华为授权体验店")+COUNTIFS(通讯通路门店!$S:$S,$G1882,通讯通路门店!$J:$J,"华为堡垒店")</f>
        <v>0</v>
      </c>
      <c r="AC1882" s="99">
        <f>COUNTIFS(通讯通路门店!$S:$S,$G1882,通讯通路门店!$J:$J,"小米体验店")</f>
        <v>0</v>
      </c>
      <c r="AD1882" s="99">
        <f>COUNTIFS(通讯通路门店!$S:$S,$G1882,通讯通路门店!$J:$J,"苹果体验店")</f>
        <v>0</v>
      </c>
      <c r="AE1882" s="99">
        <f>COUNTIFS(通讯通路门店!$S:$S,$G1882,通讯通路门店!$J:$J,"其他品牌专卖店")</f>
        <v>0</v>
      </c>
      <c r="AF1882" s="99">
        <f>SUMIFS(通讯通路门店!$BI:$BI,通讯通路门店!$S:$S,$G1882)</f>
        <v>0</v>
      </c>
      <c r="AG1882" s="99">
        <f>SUMIFS(通讯通路门店!$BH:$BH,通讯通路门店!$S:$S,$G1882)</f>
        <v>0</v>
      </c>
      <c r="AH1882" s="99">
        <f t="shared" si="146"/>
        <v>0</v>
      </c>
      <c r="AI1882" s="99">
        <f>SUMIFS(通讯通路门店!$BB:$BB,通讯通路门店!$S:$S,$G1882)</f>
        <v>0</v>
      </c>
      <c r="AJ1882" s="99">
        <f>SUMIFS(通讯通路门店!$BE:$BE,通讯通路门店!$S:$S,$G1882)</f>
        <v>0</v>
      </c>
      <c r="AK1882" s="99">
        <f>SUMIFS(通讯通路门店!$BG:$BG,通讯通路门店!$S:$S,$G1882)</f>
        <v>0</v>
      </c>
      <c r="AL1882" s="99">
        <f>SUMIFS(通讯通路门店!$BC:$BC,通讯通路门店!$S:$S,$G1882)</f>
        <v>0</v>
      </c>
      <c r="AM1882" s="99">
        <f>SUMIFS(通讯通路门店!$BD:$BD,通讯通路门店!$S:$S,$G1882)</f>
        <v>0</v>
      </c>
      <c r="AN1882" s="99">
        <f>SUMIFS(通讯通路门店!$BF:$BF,通讯通路门店!$S:$S,$G1882)</f>
        <v>0</v>
      </c>
      <c r="AO1882" s="99">
        <f t="shared" si="147"/>
        <v>0</v>
      </c>
      <c r="AP1882" s="99">
        <f>SUMIFS(通讯通路门店!$K:$K,通讯通路门店!$S:$S,$G1882)</f>
        <v>0</v>
      </c>
      <c r="AQ1882" s="83"/>
      <c r="AR1882" s="99">
        <f>SUMIFS(通讯通路门店!$T:$T,通讯通路门店!$S:$S,$G1882)</f>
        <v>0</v>
      </c>
      <c r="AS1882" s="99">
        <f>SUMIFS(通讯通路门店!$U:$U,通讯通路门店!$S:$S,$G1882)</f>
        <v>0</v>
      </c>
      <c r="AT1882" s="99">
        <f>SUMIFS(通讯通路门店!$V:$V,通讯通路门店!$S:$S,$G1882)</f>
        <v>0</v>
      </c>
      <c r="AU1882" s="99">
        <f>SUMIFS(通讯通路门店!$W:$W,通讯通路门店!$S:$S,$G1882)</f>
        <v>0</v>
      </c>
      <c r="AV1882" s="99">
        <f>SUMIFS(通讯通路门店!$Z:$Z,通讯通路门店!$S:$S,$G1882)</f>
        <v>0</v>
      </c>
      <c r="AW1882" s="99">
        <f>SUMIFS(通讯通路门店!$AB:$AB,通讯通路门店!$S:$S,$G1882)</f>
        <v>0</v>
      </c>
      <c r="AX1882" s="99">
        <f>SUMIFS(通讯通路门店!$X:$X,通讯通路门店!$S:$S,$G1882)</f>
        <v>0</v>
      </c>
      <c r="AY1882" s="99">
        <f>SUMIFS(通讯通路门店!$Y:$Y,通讯通路门店!$S:$S,$G1882)</f>
        <v>0</v>
      </c>
      <c r="AZ1882" s="99">
        <f>SUMIFS(通讯通路门店!$AA:$AA,通讯通路门店!$S:$S,$G1882)</f>
        <v>0</v>
      </c>
      <c r="BA1882" s="99">
        <f t="shared" si="148"/>
        <v>0</v>
      </c>
      <c r="BB1882" s="99">
        <f t="shared" si="149"/>
        <v>0</v>
      </c>
      <c r="BC1882" s="99">
        <f>SUMIFS(通讯通路门店!$W:$W,通讯通路门店!$S:$S,$G1882,通讯通路门店!$J:$J,"荣耀体验店")+SUMIFS(通讯通路门店!$W:$W,通讯通路门店!$S:$S,$G1882,通讯通路门店!$J:$J,"荣耀授权专卖店")</f>
        <v>0</v>
      </c>
      <c r="BD1882" s="99">
        <f>SUMIFS(通讯通路门店!$Z:$Z,通讯通路门店!$S:$S,$G1882,通讯通路门店!$J:$J,"VIVO体验店")</f>
        <v>0</v>
      </c>
      <c r="BE1882" s="99">
        <f>SUMIFS(通讯通路门店!$AB:$AB,通讯通路门店!$S:$S,$G1882,通讯通路门店!$J:$J,"OPPO体验店")</f>
        <v>0</v>
      </c>
      <c r="BF1882" s="99">
        <f>SUMIFS(通讯通路门店!$X:$X,通讯通路门店!$S:$S,$G1882,通讯通路门店!$J:$J,"华为授权体验店")+SUMIFS(通讯通路门店!$AA:$AA,通讯通路门店!$S:$S,$G1882,通讯通路门店!$J:$J,"华为堡垒店")</f>
        <v>0</v>
      </c>
      <c r="BG1882" s="99">
        <f>SUMIFS(通讯通路门店!$Y:$Y,通讯通路门店!$S:$S,$G1882,通讯通路门店!$J:$J,"小米体验店")</f>
        <v>0</v>
      </c>
      <c r="BH1882" s="99">
        <f>SUMIFS(通讯通路门店!$AA:$AA,通讯通路门店!$S:$S,$G1882,通讯通路门店!$J:$J,"苹果体验店")</f>
        <v>0</v>
      </c>
      <c r="BI1882" s="99">
        <f>SUMIFS(通讯通路门店!$K:$K,通讯通路门店!$S:$S,$G1882,通讯通路门店!$J:$J,"其他品牌专卖店")</f>
        <v>0</v>
      </c>
      <c r="BJ1882" s="99">
        <f>SUMIFS(通讯通路门店!$AC:$AC,通讯通路门店!$S:$S,$G1882)</f>
        <v>0</v>
      </c>
      <c r="BK1882" s="99">
        <f>SUMIFS(通讯通路门店!$AD:$AD,通讯通路门店!$S:$S,$G1882)</f>
        <v>0</v>
      </c>
      <c r="BL1882" s="99">
        <f>SUMIFS(通讯通路门店!$AE:$AE,通讯通路门店!$S:$S,$G1882)</f>
        <v>0</v>
      </c>
      <c r="BM1882" s="99">
        <f>SUMIFS(通讯通路门店!$AF:$AF,通讯通路门店!$S:$S,$G1882)</f>
        <v>0</v>
      </c>
      <c r="BN1882" s="99">
        <f>SUMIFS(通讯通路门店!$AG:$AG,通讯通路门店!$S:$S,$G1882)</f>
        <v>0</v>
      </c>
      <c r="BO1882" s="99">
        <f>SUMIFS(通讯通路门店!$AH:$AH,通讯通路门店!$S:$S,$G1882)</f>
        <v>0</v>
      </c>
      <c r="BP1882" s="99">
        <f>SUMIFS(通讯通路门店!$AI:$AI,通讯通路门店!$S:$S,$G1882)</f>
        <v>0</v>
      </c>
      <c r="BQ1882" s="83"/>
    </row>
    <row r="1883" spans="1:69">
      <c r="A1883" s="99" t="str">
        <f>IFERROR(_xlfn.XLOOKUP($G1883,通讯通路门店!$S$4:$S$993933,通讯通路门店!$A$4:$A$993933,0,0),"")</f>
        <v>海南省</v>
      </c>
      <c r="B1883" s="99" t="str">
        <f>IFERROR(_xlfn.XLOOKUP($G1883,通讯通路门店!$S$4:$S$993933,通讯通路门店!$B$4:$B$993933,0,0),"")</f>
        <v>昌江黎族自治县</v>
      </c>
      <c r="C1883" s="99" t="str">
        <f>IFERROR(_xlfn.XLOOKUP($G1883,通讯通路门店!$S$4:$S$993933,通讯通路门店!$C$4:$C$993933,0,0),"")</f>
        <v>昌江黎族自治县</v>
      </c>
      <c r="D1883" s="99" t="str">
        <f>IFERROR(_xlfn.XLOOKUP($G1883,通讯通路门店!$S$4:$S$993933,通讯通路门店!$D$4:$D$993933,0,0),"")</f>
        <v>叉河镇</v>
      </c>
      <c r="E1883" s="83"/>
      <c r="F1883" s="83"/>
      <c r="G1883" s="101"/>
      <c r="H1883" s="102">
        <f>IFERROR(_xlfn.XLOOKUP($G1883,通讯通路门店!$S$4:$S$993933,通讯通路门店!$R$4:$R$993933,0,0),"")</f>
        <v>0</v>
      </c>
      <c r="I1883" s="83"/>
      <c r="J1883" s="83"/>
      <c r="K1883" s="83"/>
      <c r="L1883" s="83"/>
      <c r="M1883" s="83"/>
      <c r="N1883" s="83"/>
      <c r="O1883" s="83"/>
      <c r="P1883" s="83"/>
      <c r="Q1883" s="83"/>
      <c r="R1883" s="83"/>
      <c r="S1883" s="83"/>
      <c r="T1883" s="83"/>
      <c r="U1883" s="99">
        <f>COUNTIF(通讯通路门店!$S:$S,$G1883)</f>
        <v>0</v>
      </c>
      <c r="V1883" s="99">
        <f>COUNTIFS(通讯通路门店!$S:$S,$G1883,通讯通路门店!$J:$J,"综合卖场")</f>
        <v>0</v>
      </c>
      <c r="W1883" s="99">
        <f>SUMIFS(通讯通路门店!$AJ:$AJ,通讯通路门店!$S:$S,通讯客户沙盘!$G1883)</f>
        <v>0</v>
      </c>
      <c r="X1883" s="99">
        <f t="shared" si="145"/>
        <v>0</v>
      </c>
      <c r="Y1883" s="99">
        <f>COUNTIFS(通讯通路门店!$S:$S,$G1883,通讯通路门店!$J:$J,"荣耀体验店")+COUNTIFS(通讯通路门店!$S:$S,$G1883,通讯通路门店!$J:$J,"荣耀授权专卖店")</f>
        <v>0</v>
      </c>
      <c r="Z1883" s="99">
        <f>COUNTIFS(通讯通路门店!$S:$S,$G1883,通讯通路门店!$J:$J,"VIVO体验店")</f>
        <v>0</v>
      </c>
      <c r="AA1883" s="99">
        <f>COUNTIFS(通讯通路门店!$S:$S,$G1883,通讯通路门店!$J:$J,"OPPO体验店")</f>
        <v>0</v>
      </c>
      <c r="AB1883" s="99">
        <f>COUNTIFS(通讯通路门店!$S:$S,$G1883,通讯通路门店!$J:$J,"华为授权体验店")+COUNTIFS(通讯通路门店!$S:$S,$G1883,通讯通路门店!$J:$J,"华为堡垒店")</f>
        <v>0</v>
      </c>
      <c r="AC1883" s="99">
        <f>COUNTIFS(通讯通路门店!$S:$S,$G1883,通讯通路门店!$J:$J,"小米体验店")</f>
        <v>0</v>
      </c>
      <c r="AD1883" s="99">
        <f>COUNTIFS(通讯通路门店!$S:$S,$G1883,通讯通路门店!$J:$J,"苹果体验店")</f>
        <v>0</v>
      </c>
      <c r="AE1883" s="99">
        <f>COUNTIFS(通讯通路门店!$S:$S,$G1883,通讯通路门店!$J:$J,"其他品牌专卖店")</f>
        <v>0</v>
      </c>
      <c r="AF1883" s="99">
        <f>SUMIFS(通讯通路门店!$BI:$BI,通讯通路门店!$S:$S,$G1883)</f>
        <v>0</v>
      </c>
      <c r="AG1883" s="99">
        <f>SUMIFS(通讯通路门店!$BH:$BH,通讯通路门店!$S:$S,$G1883)</f>
        <v>0</v>
      </c>
      <c r="AH1883" s="99">
        <f t="shared" si="146"/>
        <v>0</v>
      </c>
      <c r="AI1883" s="99">
        <f>SUMIFS(通讯通路门店!$BB:$BB,通讯通路门店!$S:$S,$G1883)</f>
        <v>0</v>
      </c>
      <c r="AJ1883" s="99">
        <f>SUMIFS(通讯通路门店!$BE:$BE,通讯通路门店!$S:$S,$G1883)</f>
        <v>0</v>
      </c>
      <c r="AK1883" s="99">
        <f>SUMIFS(通讯通路门店!$BG:$BG,通讯通路门店!$S:$S,$G1883)</f>
        <v>0</v>
      </c>
      <c r="AL1883" s="99">
        <f>SUMIFS(通讯通路门店!$BC:$BC,通讯通路门店!$S:$S,$G1883)</f>
        <v>0</v>
      </c>
      <c r="AM1883" s="99">
        <f>SUMIFS(通讯通路门店!$BD:$BD,通讯通路门店!$S:$S,$G1883)</f>
        <v>0</v>
      </c>
      <c r="AN1883" s="99">
        <f>SUMIFS(通讯通路门店!$BF:$BF,通讯通路门店!$S:$S,$G1883)</f>
        <v>0</v>
      </c>
      <c r="AO1883" s="99">
        <f t="shared" si="147"/>
        <v>0</v>
      </c>
      <c r="AP1883" s="99">
        <f>SUMIFS(通讯通路门店!$K:$K,通讯通路门店!$S:$S,$G1883)</f>
        <v>0</v>
      </c>
      <c r="AQ1883" s="83"/>
      <c r="AR1883" s="99">
        <f>SUMIFS(通讯通路门店!$T:$T,通讯通路门店!$S:$S,$G1883)</f>
        <v>0</v>
      </c>
      <c r="AS1883" s="99">
        <f>SUMIFS(通讯通路门店!$U:$U,通讯通路门店!$S:$S,$G1883)</f>
        <v>0</v>
      </c>
      <c r="AT1883" s="99">
        <f>SUMIFS(通讯通路门店!$V:$V,通讯通路门店!$S:$S,$G1883)</f>
        <v>0</v>
      </c>
      <c r="AU1883" s="99">
        <f>SUMIFS(通讯通路门店!$W:$W,通讯通路门店!$S:$S,$G1883)</f>
        <v>0</v>
      </c>
      <c r="AV1883" s="99">
        <f>SUMIFS(通讯通路门店!$Z:$Z,通讯通路门店!$S:$S,$G1883)</f>
        <v>0</v>
      </c>
      <c r="AW1883" s="99">
        <f>SUMIFS(通讯通路门店!$AB:$AB,通讯通路门店!$S:$S,$G1883)</f>
        <v>0</v>
      </c>
      <c r="AX1883" s="99">
        <f>SUMIFS(通讯通路门店!$X:$X,通讯通路门店!$S:$S,$G1883)</f>
        <v>0</v>
      </c>
      <c r="AY1883" s="99">
        <f>SUMIFS(通讯通路门店!$Y:$Y,通讯通路门店!$S:$S,$G1883)</f>
        <v>0</v>
      </c>
      <c r="AZ1883" s="99">
        <f>SUMIFS(通讯通路门店!$AA:$AA,通讯通路门店!$S:$S,$G1883)</f>
        <v>0</v>
      </c>
      <c r="BA1883" s="99">
        <f t="shared" si="148"/>
        <v>0</v>
      </c>
      <c r="BB1883" s="99">
        <f t="shared" si="149"/>
        <v>0</v>
      </c>
      <c r="BC1883" s="99">
        <f>SUMIFS(通讯通路门店!$W:$W,通讯通路门店!$S:$S,$G1883,通讯通路门店!$J:$J,"荣耀体验店")+SUMIFS(通讯通路门店!$W:$W,通讯通路门店!$S:$S,$G1883,通讯通路门店!$J:$J,"荣耀授权专卖店")</f>
        <v>0</v>
      </c>
      <c r="BD1883" s="99">
        <f>SUMIFS(通讯通路门店!$Z:$Z,通讯通路门店!$S:$S,$G1883,通讯通路门店!$J:$J,"VIVO体验店")</f>
        <v>0</v>
      </c>
      <c r="BE1883" s="99">
        <f>SUMIFS(通讯通路门店!$AB:$AB,通讯通路门店!$S:$S,$G1883,通讯通路门店!$J:$J,"OPPO体验店")</f>
        <v>0</v>
      </c>
      <c r="BF1883" s="99">
        <f>SUMIFS(通讯通路门店!$X:$X,通讯通路门店!$S:$S,$G1883,通讯通路门店!$J:$J,"华为授权体验店")+SUMIFS(通讯通路门店!$AA:$AA,通讯通路门店!$S:$S,$G1883,通讯通路门店!$J:$J,"华为堡垒店")</f>
        <v>0</v>
      </c>
      <c r="BG1883" s="99">
        <f>SUMIFS(通讯通路门店!$Y:$Y,通讯通路门店!$S:$S,$G1883,通讯通路门店!$J:$J,"小米体验店")</f>
        <v>0</v>
      </c>
      <c r="BH1883" s="99">
        <f>SUMIFS(通讯通路门店!$AA:$AA,通讯通路门店!$S:$S,$G1883,通讯通路门店!$J:$J,"苹果体验店")</f>
        <v>0</v>
      </c>
      <c r="BI1883" s="99">
        <f>SUMIFS(通讯通路门店!$K:$K,通讯通路门店!$S:$S,$G1883,通讯通路门店!$J:$J,"其他品牌专卖店")</f>
        <v>0</v>
      </c>
      <c r="BJ1883" s="99">
        <f>SUMIFS(通讯通路门店!$AC:$AC,通讯通路门店!$S:$S,$G1883)</f>
        <v>0</v>
      </c>
      <c r="BK1883" s="99">
        <f>SUMIFS(通讯通路门店!$AD:$AD,通讯通路门店!$S:$S,$G1883)</f>
        <v>0</v>
      </c>
      <c r="BL1883" s="99">
        <f>SUMIFS(通讯通路门店!$AE:$AE,通讯通路门店!$S:$S,$G1883)</f>
        <v>0</v>
      </c>
      <c r="BM1883" s="99">
        <f>SUMIFS(通讯通路门店!$AF:$AF,通讯通路门店!$S:$S,$G1883)</f>
        <v>0</v>
      </c>
      <c r="BN1883" s="99">
        <f>SUMIFS(通讯通路门店!$AG:$AG,通讯通路门店!$S:$S,$G1883)</f>
        <v>0</v>
      </c>
      <c r="BO1883" s="99">
        <f>SUMIFS(通讯通路门店!$AH:$AH,通讯通路门店!$S:$S,$G1883)</f>
        <v>0</v>
      </c>
      <c r="BP1883" s="99">
        <f>SUMIFS(通讯通路门店!$AI:$AI,通讯通路门店!$S:$S,$G1883)</f>
        <v>0</v>
      </c>
      <c r="BQ1883" s="83"/>
    </row>
    <row r="1884" spans="1:69">
      <c r="A1884" s="99" t="str">
        <f>IFERROR(_xlfn.XLOOKUP($G1884,通讯通路门店!$S$4:$S$993933,通讯通路门店!$A$4:$A$993933,0,0),"")</f>
        <v>海南省</v>
      </c>
      <c r="B1884" s="99" t="str">
        <f>IFERROR(_xlfn.XLOOKUP($G1884,通讯通路门店!$S$4:$S$993933,通讯通路门店!$B$4:$B$993933,0,0),"")</f>
        <v>昌江黎族自治县</v>
      </c>
      <c r="C1884" s="99" t="str">
        <f>IFERROR(_xlfn.XLOOKUP($G1884,通讯通路门店!$S$4:$S$993933,通讯通路门店!$C$4:$C$993933,0,0),"")</f>
        <v>昌江黎族自治县</v>
      </c>
      <c r="D1884" s="99" t="str">
        <f>IFERROR(_xlfn.XLOOKUP($G1884,通讯通路门店!$S$4:$S$993933,通讯通路门店!$D$4:$D$993933,0,0),"")</f>
        <v>叉河镇</v>
      </c>
      <c r="E1884" s="83"/>
      <c r="F1884" s="83"/>
      <c r="G1884" s="101"/>
      <c r="H1884" s="102">
        <f>IFERROR(_xlfn.XLOOKUP($G1884,通讯通路门店!$S$4:$S$993933,通讯通路门店!$R$4:$R$993933,0,0),"")</f>
        <v>0</v>
      </c>
      <c r="I1884" s="83"/>
      <c r="J1884" s="83"/>
      <c r="K1884" s="83"/>
      <c r="L1884" s="83"/>
      <c r="M1884" s="83"/>
      <c r="N1884" s="83"/>
      <c r="O1884" s="83"/>
      <c r="P1884" s="83"/>
      <c r="Q1884" s="83"/>
      <c r="R1884" s="83"/>
      <c r="S1884" s="83"/>
      <c r="T1884" s="83"/>
      <c r="U1884" s="99">
        <f>COUNTIF(通讯通路门店!$S:$S,$G1884)</f>
        <v>0</v>
      </c>
      <c r="V1884" s="99">
        <f>COUNTIFS(通讯通路门店!$S:$S,$G1884,通讯通路门店!$J:$J,"综合卖场")</f>
        <v>0</v>
      </c>
      <c r="W1884" s="99">
        <f>SUMIFS(通讯通路门店!$AJ:$AJ,通讯通路门店!$S:$S,通讯客户沙盘!$G1884)</f>
        <v>0</v>
      </c>
      <c r="X1884" s="99">
        <f t="shared" si="145"/>
        <v>0</v>
      </c>
      <c r="Y1884" s="99">
        <f>COUNTIFS(通讯通路门店!$S:$S,$G1884,通讯通路门店!$J:$J,"荣耀体验店")+COUNTIFS(通讯通路门店!$S:$S,$G1884,通讯通路门店!$J:$J,"荣耀授权专卖店")</f>
        <v>0</v>
      </c>
      <c r="Z1884" s="99">
        <f>COUNTIFS(通讯通路门店!$S:$S,$G1884,通讯通路门店!$J:$J,"VIVO体验店")</f>
        <v>0</v>
      </c>
      <c r="AA1884" s="99">
        <f>COUNTIFS(通讯通路门店!$S:$S,$G1884,通讯通路门店!$J:$J,"OPPO体验店")</f>
        <v>0</v>
      </c>
      <c r="AB1884" s="99">
        <f>COUNTIFS(通讯通路门店!$S:$S,$G1884,通讯通路门店!$J:$J,"华为授权体验店")+COUNTIFS(通讯通路门店!$S:$S,$G1884,通讯通路门店!$J:$J,"华为堡垒店")</f>
        <v>0</v>
      </c>
      <c r="AC1884" s="99">
        <f>COUNTIFS(通讯通路门店!$S:$S,$G1884,通讯通路门店!$J:$J,"小米体验店")</f>
        <v>0</v>
      </c>
      <c r="AD1884" s="99">
        <f>COUNTIFS(通讯通路门店!$S:$S,$G1884,通讯通路门店!$J:$J,"苹果体验店")</f>
        <v>0</v>
      </c>
      <c r="AE1884" s="99">
        <f>COUNTIFS(通讯通路门店!$S:$S,$G1884,通讯通路门店!$J:$J,"其他品牌专卖店")</f>
        <v>0</v>
      </c>
      <c r="AF1884" s="99">
        <f>SUMIFS(通讯通路门店!$BI:$BI,通讯通路门店!$S:$S,$G1884)</f>
        <v>0</v>
      </c>
      <c r="AG1884" s="99">
        <f>SUMIFS(通讯通路门店!$BH:$BH,通讯通路门店!$S:$S,$G1884)</f>
        <v>0</v>
      </c>
      <c r="AH1884" s="99">
        <f t="shared" si="146"/>
        <v>0</v>
      </c>
      <c r="AI1884" s="99">
        <f>SUMIFS(通讯通路门店!$BB:$BB,通讯通路门店!$S:$S,$G1884)</f>
        <v>0</v>
      </c>
      <c r="AJ1884" s="99">
        <f>SUMIFS(通讯通路门店!$BE:$BE,通讯通路门店!$S:$S,$G1884)</f>
        <v>0</v>
      </c>
      <c r="AK1884" s="99">
        <f>SUMIFS(通讯通路门店!$BG:$BG,通讯通路门店!$S:$S,$G1884)</f>
        <v>0</v>
      </c>
      <c r="AL1884" s="99">
        <f>SUMIFS(通讯通路门店!$BC:$BC,通讯通路门店!$S:$S,$G1884)</f>
        <v>0</v>
      </c>
      <c r="AM1884" s="99">
        <f>SUMIFS(通讯通路门店!$BD:$BD,通讯通路门店!$S:$S,$G1884)</f>
        <v>0</v>
      </c>
      <c r="AN1884" s="99">
        <f>SUMIFS(通讯通路门店!$BF:$BF,通讯通路门店!$S:$S,$G1884)</f>
        <v>0</v>
      </c>
      <c r="AO1884" s="99">
        <f t="shared" si="147"/>
        <v>0</v>
      </c>
      <c r="AP1884" s="99">
        <f>SUMIFS(通讯通路门店!$K:$K,通讯通路门店!$S:$S,$G1884)</f>
        <v>0</v>
      </c>
      <c r="AQ1884" s="83"/>
      <c r="AR1884" s="99">
        <f>SUMIFS(通讯通路门店!$T:$T,通讯通路门店!$S:$S,$G1884)</f>
        <v>0</v>
      </c>
      <c r="AS1884" s="99">
        <f>SUMIFS(通讯通路门店!$U:$U,通讯通路门店!$S:$S,$G1884)</f>
        <v>0</v>
      </c>
      <c r="AT1884" s="99">
        <f>SUMIFS(通讯通路门店!$V:$V,通讯通路门店!$S:$S,$G1884)</f>
        <v>0</v>
      </c>
      <c r="AU1884" s="99">
        <f>SUMIFS(通讯通路门店!$W:$W,通讯通路门店!$S:$S,$G1884)</f>
        <v>0</v>
      </c>
      <c r="AV1884" s="99">
        <f>SUMIFS(通讯通路门店!$Z:$Z,通讯通路门店!$S:$S,$G1884)</f>
        <v>0</v>
      </c>
      <c r="AW1884" s="99">
        <f>SUMIFS(通讯通路门店!$AB:$AB,通讯通路门店!$S:$S,$G1884)</f>
        <v>0</v>
      </c>
      <c r="AX1884" s="99">
        <f>SUMIFS(通讯通路门店!$X:$X,通讯通路门店!$S:$S,$G1884)</f>
        <v>0</v>
      </c>
      <c r="AY1884" s="99">
        <f>SUMIFS(通讯通路门店!$Y:$Y,通讯通路门店!$S:$S,$G1884)</f>
        <v>0</v>
      </c>
      <c r="AZ1884" s="99">
        <f>SUMIFS(通讯通路门店!$AA:$AA,通讯通路门店!$S:$S,$G1884)</f>
        <v>0</v>
      </c>
      <c r="BA1884" s="99">
        <f t="shared" si="148"/>
        <v>0</v>
      </c>
      <c r="BB1884" s="99">
        <f t="shared" si="149"/>
        <v>0</v>
      </c>
      <c r="BC1884" s="99">
        <f>SUMIFS(通讯通路门店!$W:$W,通讯通路门店!$S:$S,$G1884,通讯通路门店!$J:$J,"荣耀体验店")+SUMIFS(通讯通路门店!$W:$W,通讯通路门店!$S:$S,$G1884,通讯通路门店!$J:$J,"荣耀授权专卖店")</f>
        <v>0</v>
      </c>
      <c r="BD1884" s="99">
        <f>SUMIFS(通讯通路门店!$Z:$Z,通讯通路门店!$S:$S,$G1884,通讯通路门店!$J:$J,"VIVO体验店")</f>
        <v>0</v>
      </c>
      <c r="BE1884" s="99">
        <f>SUMIFS(通讯通路门店!$AB:$AB,通讯通路门店!$S:$S,$G1884,通讯通路门店!$J:$J,"OPPO体验店")</f>
        <v>0</v>
      </c>
      <c r="BF1884" s="99">
        <f>SUMIFS(通讯通路门店!$X:$X,通讯通路门店!$S:$S,$G1884,通讯通路门店!$J:$J,"华为授权体验店")+SUMIFS(通讯通路门店!$AA:$AA,通讯通路门店!$S:$S,$G1884,通讯通路门店!$J:$J,"华为堡垒店")</f>
        <v>0</v>
      </c>
      <c r="BG1884" s="99">
        <f>SUMIFS(通讯通路门店!$Y:$Y,通讯通路门店!$S:$S,$G1884,通讯通路门店!$J:$J,"小米体验店")</f>
        <v>0</v>
      </c>
      <c r="BH1884" s="99">
        <f>SUMIFS(通讯通路门店!$AA:$AA,通讯通路门店!$S:$S,$G1884,通讯通路门店!$J:$J,"苹果体验店")</f>
        <v>0</v>
      </c>
      <c r="BI1884" s="99">
        <f>SUMIFS(通讯通路门店!$K:$K,通讯通路门店!$S:$S,$G1884,通讯通路门店!$J:$J,"其他品牌专卖店")</f>
        <v>0</v>
      </c>
      <c r="BJ1884" s="99">
        <f>SUMIFS(通讯通路门店!$AC:$AC,通讯通路门店!$S:$S,$G1884)</f>
        <v>0</v>
      </c>
      <c r="BK1884" s="99">
        <f>SUMIFS(通讯通路门店!$AD:$AD,通讯通路门店!$S:$S,$G1884)</f>
        <v>0</v>
      </c>
      <c r="BL1884" s="99">
        <f>SUMIFS(通讯通路门店!$AE:$AE,通讯通路门店!$S:$S,$G1884)</f>
        <v>0</v>
      </c>
      <c r="BM1884" s="99">
        <f>SUMIFS(通讯通路门店!$AF:$AF,通讯通路门店!$S:$S,$G1884)</f>
        <v>0</v>
      </c>
      <c r="BN1884" s="99">
        <f>SUMIFS(通讯通路门店!$AG:$AG,通讯通路门店!$S:$S,$G1884)</f>
        <v>0</v>
      </c>
      <c r="BO1884" s="99">
        <f>SUMIFS(通讯通路门店!$AH:$AH,通讯通路门店!$S:$S,$G1884)</f>
        <v>0</v>
      </c>
      <c r="BP1884" s="99">
        <f>SUMIFS(通讯通路门店!$AI:$AI,通讯通路门店!$S:$S,$G1884)</f>
        <v>0</v>
      </c>
      <c r="BQ1884" s="83"/>
    </row>
    <row r="1885" spans="1:69">
      <c r="A1885" s="99" t="str">
        <f>IFERROR(_xlfn.XLOOKUP($G1885,通讯通路门店!$S$4:$S$993933,通讯通路门店!$A$4:$A$993933,0,0),"")</f>
        <v>海南省</v>
      </c>
      <c r="B1885" s="99" t="str">
        <f>IFERROR(_xlfn.XLOOKUP($G1885,通讯通路门店!$S$4:$S$993933,通讯通路门店!$B$4:$B$993933,0,0),"")</f>
        <v>昌江黎族自治县</v>
      </c>
      <c r="C1885" s="99" t="str">
        <f>IFERROR(_xlfn.XLOOKUP($G1885,通讯通路门店!$S$4:$S$993933,通讯通路门店!$C$4:$C$993933,0,0),"")</f>
        <v>昌江黎族自治县</v>
      </c>
      <c r="D1885" s="99" t="str">
        <f>IFERROR(_xlfn.XLOOKUP($G1885,通讯通路门店!$S$4:$S$993933,通讯通路门店!$D$4:$D$993933,0,0),"")</f>
        <v>叉河镇</v>
      </c>
      <c r="E1885" s="83"/>
      <c r="F1885" s="83"/>
      <c r="G1885" s="101"/>
      <c r="H1885" s="102">
        <f>IFERROR(_xlfn.XLOOKUP($G1885,通讯通路门店!$S$4:$S$993933,通讯通路门店!$R$4:$R$993933,0,0),"")</f>
        <v>0</v>
      </c>
      <c r="I1885" s="83"/>
      <c r="J1885" s="83"/>
      <c r="K1885" s="83"/>
      <c r="L1885" s="83"/>
      <c r="M1885" s="83"/>
      <c r="N1885" s="83"/>
      <c r="O1885" s="83"/>
      <c r="P1885" s="83"/>
      <c r="Q1885" s="83"/>
      <c r="R1885" s="83"/>
      <c r="S1885" s="83"/>
      <c r="T1885" s="83"/>
      <c r="U1885" s="99">
        <f>COUNTIF(通讯通路门店!$S:$S,$G1885)</f>
        <v>0</v>
      </c>
      <c r="V1885" s="99">
        <f>COUNTIFS(通讯通路门店!$S:$S,$G1885,通讯通路门店!$J:$J,"综合卖场")</f>
        <v>0</v>
      </c>
      <c r="W1885" s="99">
        <f>SUMIFS(通讯通路门店!$AJ:$AJ,通讯通路门店!$S:$S,通讯客户沙盘!$G1885)</f>
        <v>0</v>
      </c>
      <c r="X1885" s="99">
        <f t="shared" si="145"/>
        <v>0</v>
      </c>
      <c r="Y1885" s="99">
        <f>COUNTIFS(通讯通路门店!$S:$S,$G1885,通讯通路门店!$J:$J,"荣耀体验店")+COUNTIFS(通讯通路门店!$S:$S,$G1885,通讯通路门店!$J:$J,"荣耀授权专卖店")</f>
        <v>0</v>
      </c>
      <c r="Z1885" s="99">
        <f>COUNTIFS(通讯通路门店!$S:$S,$G1885,通讯通路门店!$J:$J,"VIVO体验店")</f>
        <v>0</v>
      </c>
      <c r="AA1885" s="99">
        <f>COUNTIFS(通讯通路门店!$S:$S,$G1885,通讯通路门店!$J:$J,"OPPO体验店")</f>
        <v>0</v>
      </c>
      <c r="AB1885" s="99">
        <f>COUNTIFS(通讯通路门店!$S:$S,$G1885,通讯通路门店!$J:$J,"华为授权体验店")+COUNTIFS(通讯通路门店!$S:$S,$G1885,通讯通路门店!$J:$J,"华为堡垒店")</f>
        <v>0</v>
      </c>
      <c r="AC1885" s="99">
        <f>COUNTIFS(通讯通路门店!$S:$S,$G1885,通讯通路门店!$J:$J,"小米体验店")</f>
        <v>0</v>
      </c>
      <c r="AD1885" s="99">
        <f>COUNTIFS(通讯通路门店!$S:$S,$G1885,通讯通路门店!$J:$J,"苹果体验店")</f>
        <v>0</v>
      </c>
      <c r="AE1885" s="99">
        <f>COUNTIFS(通讯通路门店!$S:$S,$G1885,通讯通路门店!$J:$J,"其他品牌专卖店")</f>
        <v>0</v>
      </c>
      <c r="AF1885" s="99">
        <f>SUMIFS(通讯通路门店!$BI:$BI,通讯通路门店!$S:$S,$G1885)</f>
        <v>0</v>
      </c>
      <c r="AG1885" s="99">
        <f>SUMIFS(通讯通路门店!$BH:$BH,通讯通路门店!$S:$S,$G1885)</f>
        <v>0</v>
      </c>
      <c r="AH1885" s="99">
        <f t="shared" si="146"/>
        <v>0</v>
      </c>
      <c r="AI1885" s="99">
        <f>SUMIFS(通讯通路门店!$BB:$BB,通讯通路门店!$S:$S,$G1885)</f>
        <v>0</v>
      </c>
      <c r="AJ1885" s="99">
        <f>SUMIFS(通讯通路门店!$BE:$BE,通讯通路门店!$S:$S,$G1885)</f>
        <v>0</v>
      </c>
      <c r="AK1885" s="99">
        <f>SUMIFS(通讯通路门店!$BG:$BG,通讯通路门店!$S:$S,$G1885)</f>
        <v>0</v>
      </c>
      <c r="AL1885" s="99">
        <f>SUMIFS(通讯通路门店!$BC:$BC,通讯通路门店!$S:$S,$G1885)</f>
        <v>0</v>
      </c>
      <c r="AM1885" s="99">
        <f>SUMIFS(通讯通路门店!$BD:$BD,通讯通路门店!$S:$S,$G1885)</f>
        <v>0</v>
      </c>
      <c r="AN1885" s="99">
        <f>SUMIFS(通讯通路门店!$BF:$BF,通讯通路门店!$S:$S,$G1885)</f>
        <v>0</v>
      </c>
      <c r="AO1885" s="99">
        <f t="shared" si="147"/>
        <v>0</v>
      </c>
      <c r="AP1885" s="99">
        <f>SUMIFS(通讯通路门店!$K:$K,通讯通路门店!$S:$S,$G1885)</f>
        <v>0</v>
      </c>
      <c r="AQ1885" s="83"/>
      <c r="AR1885" s="99">
        <f>SUMIFS(通讯通路门店!$T:$T,通讯通路门店!$S:$S,$G1885)</f>
        <v>0</v>
      </c>
      <c r="AS1885" s="99">
        <f>SUMIFS(通讯通路门店!$U:$U,通讯通路门店!$S:$S,$G1885)</f>
        <v>0</v>
      </c>
      <c r="AT1885" s="99">
        <f>SUMIFS(通讯通路门店!$V:$V,通讯通路门店!$S:$S,$G1885)</f>
        <v>0</v>
      </c>
      <c r="AU1885" s="99">
        <f>SUMIFS(通讯通路门店!$W:$W,通讯通路门店!$S:$S,$G1885)</f>
        <v>0</v>
      </c>
      <c r="AV1885" s="99">
        <f>SUMIFS(通讯通路门店!$Z:$Z,通讯通路门店!$S:$S,$G1885)</f>
        <v>0</v>
      </c>
      <c r="AW1885" s="99">
        <f>SUMIFS(通讯通路门店!$AB:$AB,通讯通路门店!$S:$S,$G1885)</f>
        <v>0</v>
      </c>
      <c r="AX1885" s="99">
        <f>SUMIFS(通讯通路门店!$X:$X,通讯通路门店!$S:$S,$G1885)</f>
        <v>0</v>
      </c>
      <c r="AY1885" s="99">
        <f>SUMIFS(通讯通路门店!$Y:$Y,通讯通路门店!$S:$S,$G1885)</f>
        <v>0</v>
      </c>
      <c r="AZ1885" s="99">
        <f>SUMIFS(通讯通路门店!$AA:$AA,通讯通路门店!$S:$S,$G1885)</f>
        <v>0</v>
      </c>
      <c r="BA1885" s="99">
        <f t="shared" si="148"/>
        <v>0</v>
      </c>
      <c r="BB1885" s="99">
        <f t="shared" si="149"/>
        <v>0</v>
      </c>
      <c r="BC1885" s="99">
        <f>SUMIFS(通讯通路门店!$W:$W,通讯通路门店!$S:$S,$G1885,通讯通路门店!$J:$J,"荣耀体验店")+SUMIFS(通讯通路门店!$W:$W,通讯通路门店!$S:$S,$G1885,通讯通路门店!$J:$J,"荣耀授权专卖店")</f>
        <v>0</v>
      </c>
      <c r="BD1885" s="99">
        <f>SUMIFS(通讯通路门店!$Z:$Z,通讯通路门店!$S:$S,$G1885,通讯通路门店!$J:$J,"VIVO体验店")</f>
        <v>0</v>
      </c>
      <c r="BE1885" s="99">
        <f>SUMIFS(通讯通路门店!$AB:$AB,通讯通路门店!$S:$S,$G1885,通讯通路门店!$J:$J,"OPPO体验店")</f>
        <v>0</v>
      </c>
      <c r="BF1885" s="99">
        <f>SUMIFS(通讯通路门店!$X:$X,通讯通路门店!$S:$S,$G1885,通讯通路门店!$J:$J,"华为授权体验店")+SUMIFS(通讯通路门店!$AA:$AA,通讯通路门店!$S:$S,$G1885,通讯通路门店!$J:$J,"华为堡垒店")</f>
        <v>0</v>
      </c>
      <c r="BG1885" s="99">
        <f>SUMIFS(通讯通路门店!$Y:$Y,通讯通路门店!$S:$S,$G1885,通讯通路门店!$J:$J,"小米体验店")</f>
        <v>0</v>
      </c>
      <c r="BH1885" s="99">
        <f>SUMIFS(通讯通路门店!$AA:$AA,通讯通路门店!$S:$S,$G1885,通讯通路门店!$J:$J,"苹果体验店")</f>
        <v>0</v>
      </c>
      <c r="BI1885" s="99">
        <f>SUMIFS(通讯通路门店!$K:$K,通讯通路门店!$S:$S,$G1885,通讯通路门店!$J:$J,"其他品牌专卖店")</f>
        <v>0</v>
      </c>
      <c r="BJ1885" s="99">
        <f>SUMIFS(通讯通路门店!$AC:$AC,通讯通路门店!$S:$S,$G1885)</f>
        <v>0</v>
      </c>
      <c r="BK1885" s="99">
        <f>SUMIFS(通讯通路门店!$AD:$AD,通讯通路门店!$S:$S,$G1885)</f>
        <v>0</v>
      </c>
      <c r="BL1885" s="99">
        <f>SUMIFS(通讯通路门店!$AE:$AE,通讯通路门店!$S:$S,$G1885)</f>
        <v>0</v>
      </c>
      <c r="BM1885" s="99">
        <f>SUMIFS(通讯通路门店!$AF:$AF,通讯通路门店!$S:$S,$G1885)</f>
        <v>0</v>
      </c>
      <c r="BN1885" s="99">
        <f>SUMIFS(通讯通路门店!$AG:$AG,通讯通路门店!$S:$S,$G1885)</f>
        <v>0</v>
      </c>
      <c r="BO1885" s="99">
        <f>SUMIFS(通讯通路门店!$AH:$AH,通讯通路门店!$S:$S,$G1885)</f>
        <v>0</v>
      </c>
      <c r="BP1885" s="99">
        <f>SUMIFS(通讯通路门店!$AI:$AI,通讯通路门店!$S:$S,$G1885)</f>
        <v>0</v>
      </c>
      <c r="BQ1885" s="83"/>
    </row>
    <row r="1886" spans="1:69">
      <c r="A1886" s="99" t="str">
        <f>IFERROR(_xlfn.XLOOKUP($G1886,通讯通路门店!$S$4:$S$993933,通讯通路门店!$A$4:$A$993933,0,0),"")</f>
        <v>海南省</v>
      </c>
      <c r="B1886" s="99" t="str">
        <f>IFERROR(_xlfn.XLOOKUP($G1886,通讯通路门店!$S$4:$S$993933,通讯通路门店!$B$4:$B$993933,0,0),"")</f>
        <v>昌江黎族自治县</v>
      </c>
      <c r="C1886" s="99" t="str">
        <f>IFERROR(_xlfn.XLOOKUP($G1886,通讯通路门店!$S$4:$S$993933,通讯通路门店!$C$4:$C$993933,0,0),"")</f>
        <v>昌江黎族自治县</v>
      </c>
      <c r="D1886" s="99" t="str">
        <f>IFERROR(_xlfn.XLOOKUP($G1886,通讯通路门店!$S$4:$S$993933,通讯通路门店!$D$4:$D$993933,0,0),"")</f>
        <v>叉河镇</v>
      </c>
      <c r="E1886" s="83"/>
      <c r="F1886" s="83"/>
      <c r="G1886" s="101"/>
      <c r="H1886" s="102">
        <f>IFERROR(_xlfn.XLOOKUP($G1886,通讯通路门店!$S$4:$S$993933,通讯通路门店!$R$4:$R$993933,0,0),"")</f>
        <v>0</v>
      </c>
      <c r="I1886" s="83"/>
      <c r="J1886" s="83"/>
      <c r="K1886" s="83"/>
      <c r="L1886" s="83"/>
      <c r="M1886" s="83"/>
      <c r="N1886" s="83"/>
      <c r="O1886" s="83"/>
      <c r="P1886" s="83"/>
      <c r="Q1886" s="83"/>
      <c r="R1886" s="83"/>
      <c r="S1886" s="83"/>
      <c r="T1886" s="83"/>
      <c r="U1886" s="99">
        <f>COUNTIF(通讯通路门店!$S:$S,$G1886)</f>
        <v>0</v>
      </c>
      <c r="V1886" s="99">
        <f>COUNTIFS(通讯通路门店!$S:$S,$G1886,通讯通路门店!$J:$J,"综合卖场")</f>
        <v>0</v>
      </c>
      <c r="W1886" s="99">
        <f>SUMIFS(通讯通路门店!$AJ:$AJ,通讯通路门店!$S:$S,通讯客户沙盘!$G1886)</f>
        <v>0</v>
      </c>
      <c r="X1886" s="99">
        <f t="shared" si="145"/>
        <v>0</v>
      </c>
      <c r="Y1886" s="99">
        <f>COUNTIFS(通讯通路门店!$S:$S,$G1886,通讯通路门店!$J:$J,"荣耀体验店")+COUNTIFS(通讯通路门店!$S:$S,$G1886,通讯通路门店!$J:$J,"荣耀授权专卖店")</f>
        <v>0</v>
      </c>
      <c r="Z1886" s="99">
        <f>COUNTIFS(通讯通路门店!$S:$S,$G1886,通讯通路门店!$J:$J,"VIVO体验店")</f>
        <v>0</v>
      </c>
      <c r="AA1886" s="99">
        <f>COUNTIFS(通讯通路门店!$S:$S,$G1886,通讯通路门店!$J:$J,"OPPO体验店")</f>
        <v>0</v>
      </c>
      <c r="AB1886" s="99">
        <f>COUNTIFS(通讯通路门店!$S:$S,$G1886,通讯通路门店!$J:$J,"华为授权体验店")+COUNTIFS(通讯通路门店!$S:$S,$G1886,通讯通路门店!$J:$J,"华为堡垒店")</f>
        <v>0</v>
      </c>
      <c r="AC1886" s="99">
        <f>COUNTIFS(通讯通路门店!$S:$S,$G1886,通讯通路门店!$J:$J,"小米体验店")</f>
        <v>0</v>
      </c>
      <c r="AD1886" s="99">
        <f>COUNTIFS(通讯通路门店!$S:$S,$G1886,通讯通路门店!$J:$J,"苹果体验店")</f>
        <v>0</v>
      </c>
      <c r="AE1886" s="99">
        <f>COUNTIFS(通讯通路门店!$S:$S,$G1886,通讯通路门店!$J:$J,"其他品牌专卖店")</f>
        <v>0</v>
      </c>
      <c r="AF1886" s="99">
        <f>SUMIFS(通讯通路门店!$BI:$BI,通讯通路门店!$S:$S,$G1886)</f>
        <v>0</v>
      </c>
      <c r="AG1886" s="99">
        <f>SUMIFS(通讯通路门店!$BH:$BH,通讯通路门店!$S:$S,$G1886)</f>
        <v>0</v>
      </c>
      <c r="AH1886" s="99">
        <f t="shared" si="146"/>
        <v>0</v>
      </c>
      <c r="AI1886" s="99">
        <f>SUMIFS(通讯通路门店!$BB:$BB,通讯通路门店!$S:$S,$G1886)</f>
        <v>0</v>
      </c>
      <c r="AJ1886" s="99">
        <f>SUMIFS(通讯通路门店!$BE:$BE,通讯通路门店!$S:$S,$G1886)</f>
        <v>0</v>
      </c>
      <c r="AK1886" s="99">
        <f>SUMIFS(通讯通路门店!$BG:$BG,通讯通路门店!$S:$S,$G1886)</f>
        <v>0</v>
      </c>
      <c r="AL1886" s="99">
        <f>SUMIFS(通讯通路门店!$BC:$BC,通讯通路门店!$S:$S,$G1886)</f>
        <v>0</v>
      </c>
      <c r="AM1886" s="99">
        <f>SUMIFS(通讯通路门店!$BD:$BD,通讯通路门店!$S:$S,$G1886)</f>
        <v>0</v>
      </c>
      <c r="AN1886" s="99">
        <f>SUMIFS(通讯通路门店!$BF:$BF,通讯通路门店!$S:$S,$G1886)</f>
        <v>0</v>
      </c>
      <c r="AO1886" s="99">
        <f t="shared" si="147"/>
        <v>0</v>
      </c>
      <c r="AP1886" s="99">
        <f>SUMIFS(通讯通路门店!$K:$K,通讯通路门店!$S:$S,$G1886)</f>
        <v>0</v>
      </c>
      <c r="AQ1886" s="83"/>
      <c r="AR1886" s="99">
        <f>SUMIFS(通讯通路门店!$T:$T,通讯通路门店!$S:$S,$G1886)</f>
        <v>0</v>
      </c>
      <c r="AS1886" s="99">
        <f>SUMIFS(通讯通路门店!$U:$U,通讯通路门店!$S:$S,$G1886)</f>
        <v>0</v>
      </c>
      <c r="AT1886" s="99">
        <f>SUMIFS(通讯通路门店!$V:$V,通讯通路门店!$S:$S,$G1886)</f>
        <v>0</v>
      </c>
      <c r="AU1886" s="99">
        <f>SUMIFS(通讯通路门店!$W:$W,通讯通路门店!$S:$S,$G1886)</f>
        <v>0</v>
      </c>
      <c r="AV1886" s="99">
        <f>SUMIFS(通讯通路门店!$Z:$Z,通讯通路门店!$S:$S,$G1886)</f>
        <v>0</v>
      </c>
      <c r="AW1886" s="99">
        <f>SUMIFS(通讯通路门店!$AB:$AB,通讯通路门店!$S:$S,$G1886)</f>
        <v>0</v>
      </c>
      <c r="AX1886" s="99">
        <f>SUMIFS(通讯通路门店!$X:$X,通讯通路门店!$S:$S,$G1886)</f>
        <v>0</v>
      </c>
      <c r="AY1886" s="99">
        <f>SUMIFS(通讯通路门店!$Y:$Y,通讯通路门店!$S:$S,$G1886)</f>
        <v>0</v>
      </c>
      <c r="AZ1886" s="99">
        <f>SUMIFS(通讯通路门店!$AA:$AA,通讯通路门店!$S:$S,$G1886)</f>
        <v>0</v>
      </c>
      <c r="BA1886" s="99">
        <f t="shared" si="148"/>
        <v>0</v>
      </c>
      <c r="BB1886" s="99">
        <f t="shared" si="149"/>
        <v>0</v>
      </c>
      <c r="BC1886" s="99">
        <f>SUMIFS(通讯通路门店!$W:$W,通讯通路门店!$S:$S,$G1886,通讯通路门店!$J:$J,"荣耀体验店")+SUMIFS(通讯通路门店!$W:$W,通讯通路门店!$S:$S,$G1886,通讯通路门店!$J:$J,"荣耀授权专卖店")</f>
        <v>0</v>
      </c>
      <c r="BD1886" s="99">
        <f>SUMIFS(通讯通路门店!$Z:$Z,通讯通路门店!$S:$S,$G1886,通讯通路门店!$J:$J,"VIVO体验店")</f>
        <v>0</v>
      </c>
      <c r="BE1886" s="99">
        <f>SUMIFS(通讯通路门店!$AB:$AB,通讯通路门店!$S:$S,$G1886,通讯通路门店!$J:$J,"OPPO体验店")</f>
        <v>0</v>
      </c>
      <c r="BF1886" s="99">
        <f>SUMIFS(通讯通路门店!$X:$X,通讯通路门店!$S:$S,$G1886,通讯通路门店!$J:$J,"华为授权体验店")+SUMIFS(通讯通路门店!$AA:$AA,通讯通路门店!$S:$S,$G1886,通讯通路门店!$J:$J,"华为堡垒店")</f>
        <v>0</v>
      </c>
      <c r="BG1886" s="99">
        <f>SUMIFS(通讯通路门店!$Y:$Y,通讯通路门店!$S:$S,$G1886,通讯通路门店!$J:$J,"小米体验店")</f>
        <v>0</v>
      </c>
      <c r="BH1886" s="99">
        <f>SUMIFS(通讯通路门店!$AA:$AA,通讯通路门店!$S:$S,$G1886,通讯通路门店!$J:$J,"苹果体验店")</f>
        <v>0</v>
      </c>
      <c r="BI1886" s="99">
        <f>SUMIFS(通讯通路门店!$K:$K,通讯通路门店!$S:$S,$G1886,通讯通路门店!$J:$J,"其他品牌专卖店")</f>
        <v>0</v>
      </c>
      <c r="BJ1886" s="99">
        <f>SUMIFS(通讯通路门店!$AC:$AC,通讯通路门店!$S:$S,$G1886)</f>
        <v>0</v>
      </c>
      <c r="BK1886" s="99">
        <f>SUMIFS(通讯通路门店!$AD:$AD,通讯通路门店!$S:$S,$G1886)</f>
        <v>0</v>
      </c>
      <c r="BL1886" s="99">
        <f>SUMIFS(通讯通路门店!$AE:$AE,通讯通路门店!$S:$S,$G1886)</f>
        <v>0</v>
      </c>
      <c r="BM1886" s="99">
        <f>SUMIFS(通讯通路门店!$AF:$AF,通讯通路门店!$S:$S,$G1886)</f>
        <v>0</v>
      </c>
      <c r="BN1886" s="99">
        <f>SUMIFS(通讯通路门店!$AG:$AG,通讯通路门店!$S:$S,$G1886)</f>
        <v>0</v>
      </c>
      <c r="BO1886" s="99">
        <f>SUMIFS(通讯通路门店!$AH:$AH,通讯通路门店!$S:$S,$G1886)</f>
        <v>0</v>
      </c>
      <c r="BP1886" s="99">
        <f>SUMIFS(通讯通路门店!$AI:$AI,通讯通路门店!$S:$S,$G1886)</f>
        <v>0</v>
      </c>
      <c r="BQ1886" s="83"/>
    </row>
    <row r="1887" spans="1:69">
      <c r="A1887" s="99" t="str">
        <f>IFERROR(_xlfn.XLOOKUP($G1887,通讯通路门店!$S$4:$S$993933,通讯通路门店!$A$4:$A$993933,0,0),"")</f>
        <v>海南省</v>
      </c>
      <c r="B1887" s="99" t="str">
        <f>IFERROR(_xlfn.XLOOKUP($G1887,通讯通路门店!$S$4:$S$993933,通讯通路门店!$B$4:$B$993933,0,0),"")</f>
        <v>昌江黎族自治县</v>
      </c>
      <c r="C1887" s="99" t="str">
        <f>IFERROR(_xlfn.XLOOKUP($G1887,通讯通路门店!$S$4:$S$993933,通讯通路门店!$C$4:$C$993933,0,0),"")</f>
        <v>昌江黎族自治县</v>
      </c>
      <c r="D1887" s="99" t="str">
        <f>IFERROR(_xlfn.XLOOKUP($G1887,通讯通路门店!$S$4:$S$993933,通讯通路门店!$D$4:$D$993933,0,0),"")</f>
        <v>叉河镇</v>
      </c>
      <c r="E1887" s="83"/>
      <c r="F1887" s="83"/>
      <c r="G1887" s="101"/>
      <c r="H1887" s="102">
        <f>IFERROR(_xlfn.XLOOKUP($G1887,通讯通路门店!$S$4:$S$993933,通讯通路门店!$R$4:$R$993933,0,0),"")</f>
        <v>0</v>
      </c>
      <c r="I1887" s="83"/>
      <c r="J1887" s="83"/>
      <c r="K1887" s="83"/>
      <c r="L1887" s="83"/>
      <c r="M1887" s="83"/>
      <c r="N1887" s="83"/>
      <c r="O1887" s="83"/>
      <c r="P1887" s="83"/>
      <c r="Q1887" s="83"/>
      <c r="R1887" s="83"/>
      <c r="S1887" s="83"/>
      <c r="T1887" s="83"/>
      <c r="U1887" s="99">
        <f>COUNTIF(通讯通路门店!$S:$S,$G1887)</f>
        <v>0</v>
      </c>
      <c r="V1887" s="99">
        <f>COUNTIFS(通讯通路门店!$S:$S,$G1887,通讯通路门店!$J:$J,"综合卖场")</f>
        <v>0</v>
      </c>
      <c r="W1887" s="99">
        <f>SUMIFS(通讯通路门店!$AJ:$AJ,通讯通路门店!$S:$S,通讯客户沙盘!$G1887)</f>
        <v>0</v>
      </c>
      <c r="X1887" s="99">
        <f t="shared" si="145"/>
        <v>0</v>
      </c>
      <c r="Y1887" s="99">
        <f>COUNTIFS(通讯通路门店!$S:$S,$G1887,通讯通路门店!$J:$J,"荣耀体验店")+COUNTIFS(通讯通路门店!$S:$S,$G1887,通讯通路门店!$J:$J,"荣耀授权专卖店")</f>
        <v>0</v>
      </c>
      <c r="Z1887" s="99">
        <f>COUNTIFS(通讯通路门店!$S:$S,$G1887,通讯通路门店!$J:$J,"VIVO体验店")</f>
        <v>0</v>
      </c>
      <c r="AA1887" s="99">
        <f>COUNTIFS(通讯通路门店!$S:$S,$G1887,通讯通路门店!$J:$J,"OPPO体验店")</f>
        <v>0</v>
      </c>
      <c r="AB1887" s="99">
        <f>COUNTIFS(通讯通路门店!$S:$S,$G1887,通讯通路门店!$J:$J,"华为授权体验店")+COUNTIFS(通讯通路门店!$S:$S,$G1887,通讯通路门店!$J:$J,"华为堡垒店")</f>
        <v>0</v>
      </c>
      <c r="AC1887" s="99">
        <f>COUNTIFS(通讯通路门店!$S:$S,$G1887,通讯通路门店!$J:$J,"小米体验店")</f>
        <v>0</v>
      </c>
      <c r="AD1887" s="99">
        <f>COUNTIFS(通讯通路门店!$S:$S,$G1887,通讯通路门店!$J:$J,"苹果体验店")</f>
        <v>0</v>
      </c>
      <c r="AE1887" s="99">
        <f>COUNTIFS(通讯通路门店!$S:$S,$G1887,通讯通路门店!$J:$J,"其他品牌专卖店")</f>
        <v>0</v>
      </c>
      <c r="AF1887" s="99">
        <f>SUMIFS(通讯通路门店!$BI:$BI,通讯通路门店!$S:$S,$G1887)</f>
        <v>0</v>
      </c>
      <c r="AG1887" s="99">
        <f>SUMIFS(通讯通路门店!$BH:$BH,通讯通路门店!$S:$S,$G1887)</f>
        <v>0</v>
      </c>
      <c r="AH1887" s="99">
        <f t="shared" si="146"/>
        <v>0</v>
      </c>
      <c r="AI1887" s="99">
        <f>SUMIFS(通讯通路门店!$BB:$BB,通讯通路门店!$S:$S,$G1887)</f>
        <v>0</v>
      </c>
      <c r="AJ1887" s="99">
        <f>SUMIFS(通讯通路门店!$BE:$BE,通讯通路门店!$S:$S,$G1887)</f>
        <v>0</v>
      </c>
      <c r="AK1887" s="99">
        <f>SUMIFS(通讯通路门店!$BG:$BG,通讯通路门店!$S:$S,$G1887)</f>
        <v>0</v>
      </c>
      <c r="AL1887" s="99">
        <f>SUMIFS(通讯通路门店!$BC:$BC,通讯通路门店!$S:$S,$G1887)</f>
        <v>0</v>
      </c>
      <c r="AM1887" s="99">
        <f>SUMIFS(通讯通路门店!$BD:$BD,通讯通路门店!$S:$S,$G1887)</f>
        <v>0</v>
      </c>
      <c r="AN1887" s="99">
        <f>SUMIFS(通讯通路门店!$BF:$BF,通讯通路门店!$S:$S,$G1887)</f>
        <v>0</v>
      </c>
      <c r="AO1887" s="99">
        <f t="shared" si="147"/>
        <v>0</v>
      </c>
      <c r="AP1887" s="99">
        <f>SUMIFS(通讯通路门店!$K:$K,通讯通路门店!$S:$S,$G1887)</f>
        <v>0</v>
      </c>
      <c r="AQ1887" s="83"/>
      <c r="AR1887" s="99">
        <f>SUMIFS(通讯通路门店!$T:$T,通讯通路门店!$S:$S,$G1887)</f>
        <v>0</v>
      </c>
      <c r="AS1887" s="99">
        <f>SUMIFS(通讯通路门店!$U:$U,通讯通路门店!$S:$S,$G1887)</f>
        <v>0</v>
      </c>
      <c r="AT1887" s="99">
        <f>SUMIFS(通讯通路门店!$V:$V,通讯通路门店!$S:$S,$G1887)</f>
        <v>0</v>
      </c>
      <c r="AU1887" s="99">
        <f>SUMIFS(通讯通路门店!$W:$W,通讯通路门店!$S:$S,$G1887)</f>
        <v>0</v>
      </c>
      <c r="AV1887" s="99">
        <f>SUMIFS(通讯通路门店!$Z:$Z,通讯通路门店!$S:$S,$G1887)</f>
        <v>0</v>
      </c>
      <c r="AW1887" s="99">
        <f>SUMIFS(通讯通路门店!$AB:$AB,通讯通路门店!$S:$S,$G1887)</f>
        <v>0</v>
      </c>
      <c r="AX1887" s="99">
        <f>SUMIFS(通讯通路门店!$X:$X,通讯通路门店!$S:$S,$G1887)</f>
        <v>0</v>
      </c>
      <c r="AY1887" s="99">
        <f>SUMIFS(通讯通路门店!$Y:$Y,通讯通路门店!$S:$S,$G1887)</f>
        <v>0</v>
      </c>
      <c r="AZ1887" s="99">
        <f>SUMIFS(通讯通路门店!$AA:$AA,通讯通路门店!$S:$S,$G1887)</f>
        <v>0</v>
      </c>
      <c r="BA1887" s="99">
        <f t="shared" si="148"/>
        <v>0</v>
      </c>
      <c r="BB1887" s="99">
        <f t="shared" si="149"/>
        <v>0</v>
      </c>
      <c r="BC1887" s="99">
        <f>SUMIFS(通讯通路门店!$W:$W,通讯通路门店!$S:$S,$G1887,通讯通路门店!$J:$J,"荣耀体验店")+SUMIFS(通讯通路门店!$W:$W,通讯通路门店!$S:$S,$G1887,通讯通路门店!$J:$J,"荣耀授权专卖店")</f>
        <v>0</v>
      </c>
      <c r="BD1887" s="99">
        <f>SUMIFS(通讯通路门店!$Z:$Z,通讯通路门店!$S:$S,$G1887,通讯通路门店!$J:$J,"VIVO体验店")</f>
        <v>0</v>
      </c>
      <c r="BE1887" s="99">
        <f>SUMIFS(通讯通路门店!$AB:$AB,通讯通路门店!$S:$S,$G1887,通讯通路门店!$J:$J,"OPPO体验店")</f>
        <v>0</v>
      </c>
      <c r="BF1887" s="99">
        <f>SUMIFS(通讯通路门店!$X:$X,通讯通路门店!$S:$S,$G1887,通讯通路门店!$J:$J,"华为授权体验店")+SUMIFS(通讯通路门店!$AA:$AA,通讯通路门店!$S:$S,$G1887,通讯通路门店!$J:$J,"华为堡垒店")</f>
        <v>0</v>
      </c>
      <c r="BG1887" s="99">
        <f>SUMIFS(通讯通路门店!$Y:$Y,通讯通路门店!$S:$S,$G1887,通讯通路门店!$J:$J,"小米体验店")</f>
        <v>0</v>
      </c>
      <c r="BH1887" s="99">
        <f>SUMIFS(通讯通路门店!$AA:$AA,通讯通路门店!$S:$S,$G1887,通讯通路门店!$J:$J,"苹果体验店")</f>
        <v>0</v>
      </c>
      <c r="BI1887" s="99">
        <f>SUMIFS(通讯通路门店!$K:$K,通讯通路门店!$S:$S,$G1887,通讯通路门店!$J:$J,"其他品牌专卖店")</f>
        <v>0</v>
      </c>
      <c r="BJ1887" s="99">
        <f>SUMIFS(通讯通路门店!$AC:$AC,通讯通路门店!$S:$S,$G1887)</f>
        <v>0</v>
      </c>
      <c r="BK1887" s="99">
        <f>SUMIFS(通讯通路门店!$AD:$AD,通讯通路门店!$S:$S,$G1887)</f>
        <v>0</v>
      </c>
      <c r="BL1887" s="99">
        <f>SUMIFS(通讯通路门店!$AE:$AE,通讯通路门店!$S:$S,$G1887)</f>
        <v>0</v>
      </c>
      <c r="BM1887" s="99">
        <f>SUMIFS(通讯通路门店!$AF:$AF,通讯通路门店!$S:$S,$G1887)</f>
        <v>0</v>
      </c>
      <c r="BN1887" s="99">
        <f>SUMIFS(通讯通路门店!$AG:$AG,通讯通路门店!$S:$S,$G1887)</f>
        <v>0</v>
      </c>
      <c r="BO1887" s="99">
        <f>SUMIFS(通讯通路门店!$AH:$AH,通讯通路门店!$S:$S,$G1887)</f>
        <v>0</v>
      </c>
      <c r="BP1887" s="99">
        <f>SUMIFS(通讯通路门店!$AI:$AI,通讯通路门店!$S:$S,$G1887)</f>
        <v>0</v>
      </c>
      <c r="BQ1887" s="83"/>
    </row>
    <row r="1888" spans="1:69">
      <c r="A1888" s="99" t="str">
        <f>IFERROR(_xlfn.XLOOKUP($G1888,通讯通路门店!$S$4:$S$993933,通讯通路门店!$A$4:$A$993933,0,0),"")</f>
        <v>海南省</v>
      </c>
      <c r="B1888" s="99" t="str">
        <f>IFERROR(_xlfn.XLOOKUP($G1888,通讯通路门店!$S$4:$S$993933,通讯通路门店!$B$4:$B$993933,0,0),"")</f>
        <v>昌江黎族自治县</v>
      </c>
      <c r="C1888" s="99" t="str">
        <f>IFERROR(_xlfn.XLOOKUP($G1888,通讯通路门店!$S$4:$S$993933,通讯通路门店!$C$4:$C$993933,0,0),"")</f>
        <v>昌江黎族自治县</v>
      </c>
      <c r="D1888" s="99" t="str">
        <f>IFERROR(_xlfn.XLOOKUP($G1888,通讯通路门店!$S$4:$S$993933,通讯通路门店!$D$4:$D$993933,0,0),"")</f>
        <v>叉河镇</v>
      </c>
      <c r="E1888" s="83"/>
      <c r="F1888" s="83"/>
      <c r="G1888" s="101"/>
      <c r="H1888" s="102">
        <f>IFERROR(_xlfn.XLOOKUP($G1888,通讯通路门店!$S$4:$S$993933,通讯通路门店!$R$4:$R$993933,0,0),"")</f>
        <v>0</v>
      </c>
      <c r="I1888" s="83"/>
      <c r="J1888" s="83"/>
      <c r="K1888" s="83"/>
      <c r="L1888" s="83"/>
      <c r="M1888" s="83"/>
      <c r="N1888" s="83"/>
      <c r="O1888" s="83"/>
      <c r="P1888" s="83"/>
      <c r="Q1888" s="83"/>
      <c r="R1888" s="83"/>
      <c r="S1888" s="83"/>
      <c r="T1888" s="83"/>
      <c r="U1888" s="99">
        <f>COUNTIF(通讯通路门店!$S:$S,$G1888)</f>
        <v>0</v>
      </c>
      <c r="V1888" s="99">
        <f>COUNTIFS(通讯通路门店!$S:$S,$G1888,通讯通路门店!$J:$J,"综合卖场")</f>
        <v>0</v>
      </c>
      <c r="W1888" s="99">
        <f>SUMIFS(通讯通路门店!$AJ:$AJ,通讯通路门店!$S:$S,通讯客户沙盘!$G1888)</f>
        <v>0</v>
      </c>
      <c r="X1888" s="99">
        <f t="shared" si="145"/>
        <v>0</v>
      </c>
      <c r="Y1888" s="99">
        <f>COUNTIFS(通讯通路门店!$S:$S,$G1888,通讯通路门店!$J:$J,"荣耀体验店")+COUNTIFS(通讯通路门店!$S:$S,$G1888,通讯通路门店!$J:$J,"荣耀授权专卖店")</f>
        <v>0</v>
      </c>
      <c r="Z1888" s="99">
        <f>COUNTIFS(通讯通路门店!$S:$S,$G1888,通讯通路门店!$J:$J,"VIVO体验店")</f>
        <v>0</v>
      </c>
      <c r="AA1888" s="99">
        <f>COUNTIFS(通讯通路门店!$S:$S,$G1888,通讯通路门店!$J:$J,"OPPO体验店")</f>
        <v>0</v>
      </c>
      <c r="AB1888" s="99">
        <f>COUNTIFS(通讯通路门店!$S:$S,$G1888,通讯通路门店!$J:$J,"华为授权体验店")+COUNTIFS(通讯通路门店!$S:$S,$G1888,通讯通路门店!$J:$J,"华为堡垒店")</f>
        <v>0</v>
      </c>
      <c r="AC1888" s="99">
        <f>COUNTIFS(通讯通路门店!$S:$S,$G1888,通讯通路门店!$J:$J,"小米体验店")</f>
        <v>0</v>
      </c>
      <c r="AD1888" s="99">
        <f>COUNTIFS(通讯通路门店!$S:$S,$G1888,通讯通路门店!$J:$J,"苹果体验店")</f>
        <v>0</v>
      </c>
      <c r="AE1888" s="99">
        <f>COUNTIFS(通讯通路门店!$S:$S,$G1888,通讯通路门店!$J:$J,"其他品牌专卖店")</f>
        <v>0</v>
      </c>
      <c r="AF1888" s="99">
        <f>SUMIFS(通讯通路门店!$BI:$BI,通讯通路门店!$S:$S,$G1888)</f>
        <v>0</v>
      </c>
      <c r="AG1888" s="99">
        <f>SUMIFS(通讯通路门店!$BH:$BH,通讯通路门店!$S:$S,$G1888)</f>
        <v>0</v>
      </c>
      <c r="AH1888" s="99">
        <f t="shared" si="146"/>
        <v>0</v>
      </c>
      <c r="AI1888" s="99">
        <f>SUMIFS(通讯通路门店!$BB:$BB,通讯通路门店!$S:$S,$G1888)</f>
        <v>0</v>
      </c>
      <c r="AJ1888" s="99">
        <f>SUMIFS(通讯通路门店!$BE:$BE,通讯通路门店!$S:$S,$G1888)</f>
        <v>0</v>
      </c>
      <c r="AK1888" s="99">
        <f>SUMIFS(通讯通路门店!$BG:$BG,通讯通路门店!$S:$S,$G1888)</f>
        <v>0</v>
      </c>
      <c r="AL1888" s="99">
        <f>SUMIFS(通讯通路门店!$BC:$BC,通讯通路门店!$S:$S,$G1888)</f>
        <v>0</v>
      </c>
      <c r="AM1888" s="99">
        <f>SUMIFS(通讯通路门店!$BD:$BD,通讯通路门店!$S:$S,$G1888)</f>
        <v>0</v>
      </c>
      <c r="AN1888" s="99">
        <f>SUMIFS(通讯通路门店!$BF:$BF,通讯通路门店!$S:$S,$G1888)</f>
        <v>0</v>
      </c>
      <c r="AO1888" s="99">
        <f t="shared" si="147"/>
        <v>0</v>
      </c>
      <c r="AP1888" s="99">
        <f>SUMIFS(通讯通路门店!$K:$K,通讯通路门店!$S:$S,$G1888)</f>
        <v>0</v>
      </c>
      <c r="AQ1888" s="83"/>
      <c r="AR1888" s="99">
        <f>SUMIFS(通讯通路门店!$T:$T,通讯通路门店!$S:$S,$G1888)</f>
        <v>0</v>
      </c>
      <c r="AS1888" s="99">
        <f>SUMIFS(通讯通路门店!$U:$U,通讯通路门店!$S:$S,$G1888)</f>
        <v>0</v>
      </c>
      <c r="AT1888" s="99">
        <f>SUMIFS(通讯通路门店!$V:$V,通讯通路门店!$S:$S,$G1888)</f>
        <v>0</v>
      </c>
      <c r="AU1888" s="99">
        <f>SUMIFS(通讯通路门店!$W:$W,通讯通路门店!$S:$S,$G1888)</f>
        <v>0</v>
      </c>
      <c r="AV1888" s="99">
        <f>SUMIFS(通讯通路门店!$Z:$Z,通讯通路门店!$S:$S,$G1888)</f>
        <v>0</v>
      </c>
      <c r="AW1888" s="99">
        <f>SUMIFS(通讯通路门店!$AB:$AB,通讯通路门店!$S:$S,$G1888)</f>
        <v>0</v>
      </c>
      <c r="AX1888" s="99">
        <f>SUMIFS(通讯通路门店!$X:$X,通讯通路门店!$S:$S,$G1888)</f>
        <v>0</v>
      </c>
      <c r="AY1888" s="99">
        <f>SUMIFS(通讯通路门店!$Y:$Y,通讯通路门店!$S:$S,$G1888)</f>
        <v>0</v>
      </c>
      <c r="AZ1888" s="99">
        <f>SUMIFS(通讯通路门店!$AA:$AA,通讯通路门店!$S:$S,$G1888)</f>
        <v>0</v>
      </c>
      <c r="BA1888" s="99">
        <f t="shared" si="148"/>
        <v>0</v>
      </c>
      <c r="BB1888" s="99">
        <f t="shared" si="149"/>
        <v>0</v>
      </c>
      <c r="BC1888" s="99">
        <f>SUMIFS(通讯通路门店!$W:$W,通讯通路门店!$S:$S,$G1888,通讯通路门店!$J:$J,"荣耀体验店")+SUMIFS(通讯通路门店!$W:$W,通讯通路门店!$S:$S,$G1888,通讯通路门店!$J:$J,"荣耀授权专卖店")</f>
        <v>0</v>
      </c>
      <c r="BD1888" s="99">
        <f>SUMIFS(通讯通路门店!$Z:$Z,通讯通路门店!$S:$S,$G1888,通讯通路门店!$J:$J,"VIVO体验店")</f>
        <v>0</v>
      </c>
      <c r="BE1888" s="99">
        <f>SUMIFS(通讯通路门店!$AB:$AB,通讯通路门店!$S:$S,$G1888,通讯通路门店!$J:$J,"OPPO体验店")</f>
        <v>0</v>
      </c>
      <c r="BF1888" s="99">
        <f>SUMIFS(通讯通路门店!$X:$X,通讯通路门店!$S:$S,$G1888,通讯通路门店!$J:$J,"华为授权体验店")+SUMIFS(通讯通路门店!$AA:$AA,通讯通路门店!$S:$S,$G1888,通讯通路门店!$J:$J,"华为堡垒店")</f>
        <v>0</v>
      </c>
      <c r="BG1888" s="99">
        <f>SUMIFS(通讯通路门店!$Y:$Y,通讯通路门店!$S:$S,$G1888,通讯通路门店!$J:$J,"小米体验店")</f>
        <v>0</v>
      </c>
      <c r="BH1888" s="99">
        <f>SUMIFS(通讯通路门店!$AA:$AA,通讯通路门店!$S:$S,$G1888,通讯通路门店!$J:$J,"苹果体验店")</f>
        <v>0</v>
      </c>
      <c r="BI1888" s="99">
        <f>SUMIFS(通讯通路门店!$K:$K,通讯通路门店!$S:$S,$G1888,通讯通路门店!$J:$J,"其他品牌专卖店")</f>
        <v>0</v>
      </c>
      <c r="BJ1888" s="99">
        <f>SUMIFS(通讯通路门店!$AC:$AC,通讯通路门店!$S:$S,$G1888)</f>
        <v>0</v>
      </c>
      <c r="BK1888" s="99">
        <f>SUMIFS(通讯通路门店!$AD:$AD,通讯通路门店!$S:$S,$G1888)</f>
        <v>0</v>
      </c>
      <c r="BL1888" s="99">
        <f>SUMIFS(通讯通路门店!$AE:$AE,通讯通路门店!$S:$S,$G1888)</f>
        <v>0</v>
      </c>
      <c r="BM1888" s="99">
        <f>SUMIFS(通讯通路门店!$AF:$AF,通讯通路门店!$S:$S,$G1888)</f>
        <v>0</v>
      </c>
      <c r="BN1888" s="99">
        <f>SUMIFS(通讯通路门店!$AG:$AG,通讯通路门店!$S:$S,$G1888)</f>
        <v>0</v>
      </c>
      <c r="BO1888" s="99">
        <f>SUMIFS(通讯通路门店!$AH:$AH,通讯通路门店!$S:$S,$G1888)</f>
        <v>0</v>
      </c>
      <c r="BP1888" s="99">
        <f>SUMIFS(通讯通路门店!$AI:$AI,通讯通路门店!$S:$S,$G1888)</f>
        <v>0</v>
      </c>
      <c r="BQ1888" s="83"/>
    </row>
    <row r="1889" spans="1:69">
      <c r="A1889" s="99" t="str">
        <f>IFERROR(_xlfn.XLOOKUP($G1889,通讯通路门店!$S$4:$S$993933,通讯通路门店!$A$4:$A$993933,0,0),"")</f>
        <v>海南省</v>
      </c>
      <c r="B1889" s="99" t="str">
        <f>IFERROR(_xlfn.XLOOKUP($G1889,通讯通路门店!$S$4:$S$993933,通讯通路门店!$B$4:$B$993933,0,0),"")</f>
        <v>昌江黎族自治县</v>
      </c>
      <c r="C1889" s="99" t="str">
        <f>IFERROR(_xlfn.XLOOKUP($G1889,通讯通路门店!$S$4:$S$993933,通讯通路门店!$C$4:$C$993933,0,0),"")</f>
        <v>昌江黎族自治县</v>
      </c>
      <c r="D1889" s="99" t="str">
        <f>IFERROR(_xlfn.XLOOKUP($G1889,通讯通路门店!$S$4:$S$993933,通讯通路门店!$D$4:$D$993933,0,0),"")</f>
        <v>叉河镇</v>
      </c>
      <c r="E1889" s="83"/>
      <c r="F1889" s="83"/>
      <c r="G1889" s="101"/>
      <c r="H1889" s="102">
        <f>IFERROR(_xlfn.XLOOKUP($G1889,通讯通路门店!$S$4:$S$993933,通讯通路门店!$R$4:$R$993933,0,0),"")</f>
        <v>0</v>
      </c>
      <c r="I1889" s="83"/>
      <c r="J1889" s="83"/>
      <c r="K1889" s="83"/>
      <c r="L1889" s="83"/>
      <c r="M1889" s="83"/>
      <c r="N1889" s="83"/>
      <c r="O1889" s="83"/>
      <c r="P1889" s="83"/>
      <c r="Q1889" s="83"/>
      <c r="R1889" s="83"/>
      <c r="S1889" s="83"/>
      <c r="T1889" s="83"/>
      <c r="U1889" s="99">
        <f>COUNTIF(通讯通路门店!$S:$S,$G1889)</f>
        <v>0</v>
      </c>
      <c r="V1889" s="99">
        <f>COUNTIFS(通讯通路门店!$S:$S,$G1889,通讯通路门店!$J:$J,"综合卖场")</f>
        <v>0</v>
      </c>
      <c r="W1889" s="99">
        <f>SUMIFS(通讯通路门店!$AJ:$AJ,通讯通路门店!$S:$S,通讯客户沙盘!$G1889)</f>
        <v>0</v>
      </c>
      <c r="X1889" s="99">
        <f t="shared" si="145"/>
        <v>0</v>
      </c>
      <c r="Y1889" s="99">
        <f>COUNTIFS(通讯通路门店!$S:$S,$G1889,通讯通路门店!$J:$J,"荣耀体验店")+COUNTIFS(通讯通路门店!$S:$S,$G1889,通讯通路门店!$J:$J,"荣耀授权专卖店")</f>
        <v>0</v>
      </c>
      <c r="Z1889" s="99">
        <f>COUNTIFS(通讯通路门店!$S:$S,$G1889,通讯通路门店!$J:$J,"VIVO体验店")</f>
        <v>0</v>
      </c>
      <c r="AA1889" s="99">
        <f>COUNTIFS(通讯通路门店!$S:$S,$G1889,通讯通路门店!$J:$J,"OPPO体验店")</f>
        <v>0</v>
      </c>
      <c r="AB1889" s="99">
        <f>COUNTIFS(通讯通路门店!$S:$S,$G1889,通讯通路门店!$J:$J,"华为授权体验店")+COUNTIFS(通讯通路门店!$S:$S,$G1889,通讯通路门店!$J:$J,"华为堡垒店")</f>
        <v>0</v>
      </c>
      <c r="AC1889" s="99">
        <f>COUNTIFS(通讯通路门店!$S:$S,$G1889,通讯通路门店!$J:$J,"小米体验店")</f>
        <v>0</v>
      </c>
      <c r="AD1889" s="99">
        <f>COUNTIFS(通讯通路门店!$S:$S,$G1889,通讯通路门店!$J:$J,"苹果体验店")</f>
        <v>0</v>
      </c>
      <c r="AE1889" s="99">
        <f>COUNTIFS(通讯通路门店!$S:$S,$G1889,通讯通路门店!$J:$J,"其他品牌专卖店")</f>
        <v>0</v>
      </c>
      <c r="AF1889" s="99">
        <f>SUMIFS(通讯通路门店!$BI:$BI,通讯通路门店!$S:$S,$G1889)</f>
        <v>0</v>
      </c>
      <c r="AG1889" s="99">
        <f>SUMIFS(通讯通路门店!$BH:$BH,通讯通路门店!$S:$S,$G1889)</f>
        <v>0</v>
      </c>
      <c r="AH1889" s="99">
        <f t="shared" si="146"/>
        <v>0</v>
      </c>
      <c r="AI1889" s="99">
        <f>SUMIFS(通讯通路门店!$BB:$BB,通讯通路门店!$S:$S,$G1889)</f>
        <v>0</v>
      </c>
      <c r="AJ1889" s="99">
        <f>SUMIFS(通讯通路门店!$BE:$BE,通讯通路门店!$S:$S,$G1889)</f>
        <v>0</v>
      </c>
      <c r="AK1889" s="99">
        <f>SUMIFS(通讯通路门店!$BG:$BG,通讯通路门店!$S:$S,$G1889)</f>
        <v>0</v>
      </c>
      <c r="AL1889" s="99">
        <f>SUMIFS(通讯通路门店!$BC:$BC,通讯通路门店!$S:$S,$G1889)</f>
        <v>0</v>
      </c>
      <c r="AM1889" s="99">
        <f>SUMIFS(通讯通路门店!$BD:$BD,通讯通路门店!$S:$S,$G1889)</f>
        <v>0</v>
      </c>
      <c r="AN1889" s="99">
        <f>SUMIFS(通讯通路门店!$BF:$BF,通讯通路门店!$S:$S,$G1889)</f>
        <v>0</v>
      </c>
      <c r="AO1889" s="99">
        <f t="shared" si="147"/>
        <v>0</v>
      </c>
      <c r="AP1889" s="99">
        <f>SUMIFS(通讯通路门店!$K:$K,通讯通路门店!$S:$S,$G1889)</f>
        <v>0</v>
      </c>
      <c r="AQ1889" s="83"/>
      <c r="AR1889" s="99">
        <f>SUMIFS(通讯通路门店!$T:$T,通讯通路门店!$S:$S,$G1889)</f>
        <v>0</v>
      </c>
      <c r="AS1889" s="99">
        <f>SUMIFS(通讯通路门店!$U:$U,通讯通路门店!$S:$S,$G1889)</f>
        <v>0</v>
      </c>
      <c r="AT1889" s="99">
        <f>SUMIFS(通讯通路门店!$V:$V,通讯通路门店!$S:$S,$G1889)</f>
        <v>0</v>
      </c>
      <c r="AU1889" s="99">
        <f>SUMIFS(通讯通路门店!$W:$W,通讯通路门店!$S:$S,$G1889)</f>
        <v>0</v>
      </c>
      <c r="AV1889" s="99">
        <f>SUMIFS(通讯通路门店!$Z:$Z,通讯通路门店!$S:$S,$G1889)</f>
        <v>0</v>
      </c>
      <c r="AW1889" s="99">
        <f>SUMIFS(通讯通路门店!$AB:$AB,通讯通路门店!$S:$S,$G1889)</f>
        <v>0</v>
      </c>
      <c r="AX1889" s="99">
        <f>SUMIFS(通讯通路门店!$X:$X,通讯通路门店!$S:$S,$G1889)</f>
        <v>0</v>
      </c>
      <c r="AY1889" s="99">
        <f>SUMIFS(通讯通路门店!$Y:$Y,通讯通路门店!$S:$S,$G1889)</f>
        <v>0</v>
      </c>
      <c r="AZ1889" s="99">
        <f>SUMIFS(通讯通路门店!$AA:$AA,通讯通路门店!$S:$S,$G1889)</f>
        <v>0</v>
      </c>
      <c r="BA1889" s="99">
        <f t="shared" si="148"/>
        <v>0</v>
      </c>
      <c r="BB1889" s="99">
        <f t="shared" si="149"/>
        <v>0</v>
      </c>
      <c r="BC1889" s="99">
        <f>SUMIFS(通讯通路门店!$W:$W,通讯通路门店!$S:$S,$G1889,通讯通路门店!$J:$J,"荣耀体验店")+SUMIFS(通讯通路门店!$W:$W,通讯通路门店!$S:$S,$G1889,通讯通路门店!$J:$J,"荣耀授权专卖店")</f>
        <v>0</v>
      </c>
      <c r="BD1889" s="99">
        <f>SUMIFS(通讯通路门店!$Z:$Z,通讯通路门店!$S:$S,$G1889,通讯通路门店!$J:$J,"VIVO体验店")</f>
        <v>0</v>
      </c>
      <c r="BE1889" s="99">
        <f>SUMIFS(通讯通路门店!$AB:$AB,通讯通路门店!$S:$S,$G1889,通讯通路门店!$J:$J,"OPPO体验店")</f>
        <v>0</v>
      </c>
      <c r="BF1889" s="99">
        <f>SUMIFS(通讯通路门店!$X:$X,通讯通路门店!$S:$S,$G1889,通讯通路门店!$J:$J,"华为授权体验店")+SUMIFS(通讯通路门店!$AA:$AA,通讯通路门店!$S:$S,$G1889,通讯通路门店!$J:$J,"华为堡垒店")</f>
        <v>0</v>
      </c>
      <c r="BG1889" s="99">
        <f>SUMIFS(通讯通路门店!$Y:$Y,通讯通路门店!$S:$S,$G1889,通讯通路门店!$J:$J,"小米体验店")</f>
        <v>0</v>
      </c>
      <c r="BH1889" s="99">
        <f>SUMIFS(通讯通路门店!$AA:$AA,通讯通路门店!$S:$S,$G1889,通讯通路门店!$J:$J,"苹果体验店")</f>
        <v>0</v>
      </c>
      <c r="BI1889" s="99">
        <f>SUMIFS(通讯通路门店!$K:$K,通讯通路门店!$S:$S,$G1889,通讯通路门店!$J:$J,"其他品牌专卖店")</f>
        <v>0</v>
      </c>
      <c r="BJ1889" s="99">
        <f>SUMIFS(通讯通路门店!$AC:$AC,通讯通路门店!$S:$S,$G1889)</f>
        <v>0</v>
      </c>
      <c r="BK1889" s="99">
        <f>SUMIFS(通讯通路门店!$AD:$AD,通讯通路门店!$S:$S,$G1889)</f>
        <v>0</v>
      </c>
      <c r="BL1889" s="99">
        <f>SUMIFS(通讯通路门店!$AE:$AE,通讯通路门店!$S:$S,$G1889)</f>
        <v>0</v>
      </c>
      <c r="BM1889" s="99">
        <f>SUMIFS(通讯通路门店!$AF:$AF,通讯通路门店!$S:$S,$G1889)</f>
        <v>0</v>
      </c>
      <c r="BN1889" s="99">
        <f>SUMIFS(通讯通路门店!$AG:$AG,通讯通路门店!$S:$S,$G1889)</f>
        <v>0</v>
      </c>
      <c r="BO1889" s="99">
        <f>SUMIFS(通讯通路门店!$AH:$AH,通讯通路门店!$S:$S,$G1889)</f>
        <v>0</v>
      </c>
      <c r="BP1889" s="99">
        <f>SUMIFS(通讯通路门店!$AI:$AI,通讯通路门店!$S:$S,$G1889)</f>
        <v>0</v>
      </c>
      <c r="BQ1889" s="83"/>
    </row>
    <row r="1890" spans="1:69">
      <c r="A1890" s="99" t="str">
        <f>IFERROR(_xlfn.XLOOKUP($G1890,通讯通路门店!$S$4:$S$993933,通讯通路门店!$A$4:$A$993933,0,0),"")</f>
        <v>海南省</v>
      </c>
      <c r="B1890" s="99" t="str">
        <f>IFERROR(_xlfn.XLOOKUP($G1890,通讯通路门店!$S$4:$S$993933,通讯通路门店!$B$4:$B$993933,0,0),"")</f>
        <v>昌江黎族自治县</v>
      </c>
      <c r="C1890" s="99" t="str">
        <f>IFERROR(_xlfn.XLOOKUP($G1890,通讯通路门店!$S$4:$S$993933,通讯通路门店!$C$4:$C$993933,0,0),"")</f>
        <v>昌江黎族自治县</v>
      </c>
      <c r="D1890" s="99" t="str">
        <f>IFERROR(_xlfn.XLOOKUP($G1890,通讯通路门店!$S$4:$S$993933,通讯通路门店!$D$4:$D$993933,0,0),"")</f>
        <v>叉河镇</v>
      </c>
      <c r="E1890" s="83"/>
      <c r="F1890" s="83"/>
      <c r="G1890" s="101"/>
      <c r="H1890" s="102">
        <f>IFERROR(_xlfn.XLOOKUP($G1890,通讯通路门店!$S$4:$S$993933,通讯通路门店!$R$4:$R$993933,0,0),"")</f>
        <v>0</v>
      </c>
      <c r="I1890" s="83"/>
      <c r="J1890" s="83"/>
      <c r="K1890" s="83"/>
      <c r="L1890" s="83"/>
      <c r="M1890" s="83"/>
      <c r="N1890" s="83"/>
      <c r="O1890" s="83"/>
      <c r="P1890" s="83"/>
      <c r="Q1890" s="83"/>
      <c r="R1890" s="83"/>
      <c r="S1890" s="83"/>
      <c r="T1890" s="83"/>
      <c r="U1890" s="99">
        <f>COUNTIF(通讯通路门店!$S:$S,$G1890)</f>
        <v>0</v>
      </c>
      <c r="V1890" s="99">
        <f>COUNTIFS(通讯通路门店!$S:$S,$G1890,通讯通路门店!$J:$J,"综合卖场")</f>
        <v>0</v>
      </c>
      <c r="W1890" s="99">
        <f>SUMIFS(通讯通路门店!$AJ:$AJ,通讯通路门店!$S:$S,通讯客户沙盘!$G1890)</f>
        <v>0</v>
      </c>
      <c r="X1890" s="99">
        <f t="shared" si="145"/>
        <v>0</v>
      </c>
      <c r="Y1890" s="99">
        <f>COUNTIFS(通讯通路门店!$S:$S,$G1890,通讯通路门店!$J:$J,"荣耀体验店")+COUNTIFS(通讯通路门店!$S:$S,$G1890,通讯通路门店!$J:$J,"荣耀授权专卖店")</f>
        <v>0</v>
      </c>
      <c r="Z1890" s="99">
        <f>COUNTIFS(通讯通路门店!$S:$S,$G1890,通讯通路门店!$J:$J,"VIVO体验店")</f>
        <v>0</v>
      </c>
      <c r="AA1890" s="99">
        <f>COUNTIFS(通讯通路门店!$S:$S,$G1890,通讯通路门店!$J:$J,"OPPO体验店")</f>
        <v>0</v>
      </c>
      <c r="AB1890" s="99">
        <f>COUNTIFS(通讯通路门店!$S:$S,$G1890,通讯通路门店!$J:$J,"华为授权体验店")+COUNTIFS(通讯通路门店!$S:$S,$G1890,通讯通路门店!$J:$J,"华为堡垒店")</f>
        <v>0</v>
      </c>
      <c r="AC1890" s="99">
        <f>COUNTIFS(通讯通路门店!$S:$S,$G1890,通讯通路门店!$J:$J,"小米体验店")</f>
        <v>0</v>
      </c>
      <c r="AD1890" s="99">
        <f>COUNTIFS(通讯通路门店!$S:$S,$G1890,通讯通路门店!$J:$J,"苹果体验店")</f>
        <v>0</v>
      </c>
      <c r="AE1890" s="99">
        <f>COUNTIFS(通讯通路门店!$S:$S,$G1890,通讯通路门店!$J:$J,"其他品牌专卖店")</f>
        <v>0</v>
      </c>
      <c r="AF1890" s="99">
        <f>SUMIFS(通讯通路门店!$BI:$BI,通讯通路门店!$S:$S,$G1890)</f>
        <v>0</v>
      </c>
      <c r="AG1890" s="99">
        <f>SUMIFS(通讯通路门店!$BH:$BH,通讯通路门店!$S:$S,$G1890)</f>
        <v>0</v>
      </c>
      <c r="AH1890" s="99">
        <f t="shared" si="146"/>
        <v>0</v>
      </c>
      <c r="AI1890" s="99">
        <f>SUMIFS(通讯通路门店!$BB:$BB,通讯通路门店!$S:$S,$G1890)</f>
        <v>0</v>
      </c>
      <c r="AJ1890" s="99">
        <f>SUMIFS(通讯通路门店!$BE:$BE,通讯通路门店!$S:$S,$G1890)</f>
        <v>0</v>
      </c>
      <c r="AK1890" s="99">
        <f>SUMIFS(通讯通路门店!$BG:$BG,通讯通路门店!$S:$S,$G1890)</f>
        <v>0</v>
      </c>
      <c r="AL1890" s="99">
        <f>SUMIFS(通讯通路门店!$BC:$BC,通讯通路门店!$S:$S,$G1890)</f>
        <v>0</v>
      </c>
      <c r="AM1890" s="99">
        <f>SUMIFS(通讯通路门店!$BD:$BD,通讯通路门店!$S:$S,$G1890)</f>
        <v>0</v>
      </c>
      <c r="AN1890" s="99">
        <f>SUMIFS(通讯通路门店!$BF:$BF,通讯通路门店!$S:$S,$G1890)</f>
        <v>0</v>
      </c>
      <c r="AO1890" s="99">
        <f t="shared" si="147"/>
        <v>0</v>
      </c>
      <c r="AP1890" s="99">
        <f>SUMIFS(通讯通路门店!$K:$K,通讯通路门店!$S:$S,$G1890)</f>
        <v>0</v>
      </c>
      <c r="AQ1890" s="83"/>
      <c r="AR1890" s="99">
        <f>SUMIFS(通讯通路门店!$T:$T,通讯通路门店!$S:$S,$G1890)</f>
        <v>0</v>
      </c>
      <c r="AS1890" s="99">
        <f>SUMIFS(通讯通路门店!$U:$U,通讯通路门店!$S:$S,$G1890)</f>
        <v>0</v>
      </c>
      <c r="AT1890" s="99">
        <f>SUMIFS(通讯通路门店!$V:$V,通讯通路门店!$S:$S,$G1890)</f>
        <v>0</v>
      </c>
      <c r="AU1890" s="99">
        <f>SUMIFS(通讯通路门店!$W:$W,通讯通路门店!$S:$S,$G1890)</f>
        <v>0</v>
      </c>
      <c r="AV1890" s="99">
        <f>SUMIFS(通讯通路门店!$Z:$Z,通讯通路门店!$S:$S,$G1890)</f>
        <v>0</v>
      </c>
      <c r="AW1890" s="99">
        <f>SUMIFS(通讯通路门店!$AB:$AB,通讯通路门店!$S:$S,$G1890)</f>
        <v>0</v>
      </c>
      <c r="AX1890" s="99">
        <f>SUMIFS(通讯通路门店!$X:$X,通讯通路门店!$S:$S,$G1890)</f>
        <v>0</v>
      </c>
      <c r="AY1890" s="99">
        <f>SUMIFS(通讯通路门店!$Y:$Y,通讯通路门店!$S:$S,$G1890)</f>
        <v>0</v>
      </c>
      <c r="AZ1890" s="99">
        <f>SUMIFS(通讯通路门店!$AA:$AA,通讯通路门店!$S:$S,$G1890)</f>
        <v>0</v>
      </c>
      <c r="BA1890" s="99">
        <f t="shared" si="148"/>
        <v>0</v>
      </c>
      <c r="BB1890" s="99">
        <f t="shared" si="149"/>
        <v>0</v>
      </c>
      <c r="BC1890" s="99">
        <f>SUMIFS(通讯通路门店!$W:$W,通讯通路门店!$S:$S,$G1890,通讯通路门店!$J:$J,"荣耀体验店")+SUMIFS(通讯通路门店!$W:$W,通讯通路门店!$S:$S,$G1890,通讯通路门店!$J:$J,"荣耀授权专卖店")</f>
        <v>0</v>
      </c>
      <c r="BD1890" s="99">
        <f>SUMIFS(通讯通路门店!$Z:$Z,通讯通路门店!$S:$S,$G1890,通讯通路门店!$J:$J,"VIVO体验店")</f>
        <v>0</v>
      </c>
      <c r="BE1890" s="99">
        <f>SUMIFS(通讯通路门店!$AB:$AB,通讯通路门店!$S:$S,$G1890,通讯通路门店!$J:$J,"OPPO体验店")</f>
        <v>0</v>
      </c>
      <c r="BF1890" s="99">
        <f>SUMIFS(通讯通路门店!$X:$X,通讯通路门店!$S:$S,$G1890,通讯通路门店!$J:$J,"华为授权体验店")+SUMIFS(通讯通路门店!$AA:$AA,通讯通路门店!$S:$S,$G1890,通讯通路门店!$J:$J,"华为堡垒店")</f>
        <v>0</v>
      </c>
      <c r="BG1890" s="99">
        <f>SUMIFS(通讯通路门店!$Y:$Y,通讯通路门店!$S:$S,$G1890,通讯通路门店!$J:$J,"小米体验店")</f>
        <v>0</v>
      </c>
      <c r="BH1890" s="99">
        <f>SUMIFS(通讯通路门店!$AA:$AA,通讯通路门店!$S:$S,$G1890,通讯通路门店!$J:$J,"苹果体验店")</f>
        <v>0</v>
      </c>
      <c r="BI1890" s="99">
        <f>SUMIFS(通讯通路门店!$K:$K,通讯通路门店!$S:$S,$G1890,通讯通路门店!$J:$J,"其他品牌专卖店")</f>
        <v>0</v>
      </c>
      <c r="BJ1890" s="99">
        <f>SUMIFS(通讯通路门店!$AC:$AC,通讯通路门店!$S:$S,$G1890)</f>
        <v>0</v>
      </c>
      <c r="BK1890" s="99">
        <f>SUMIFS(通讯通路门店!$AD:$AD,通讯通路门店!$S:$S,$G1890)</f>
        <v>0</v>
      </c>
      <c r="BL1890" s="99">
        <f>SUMIFS(通讯通路门店!$AE:$AE,通讯通路门店!$S:$S,$G1890)</f>
        <v>0</v>
      </c>
      <c r="BM1890" s="99">
        <f>SUMIFS(通讯通路门店!$AF:$AF,通讯通路门店!$S:$S,$G1890)</f>
        <v>0</v>
      </c>
      <c r="BN1890" s="99">
        <f>SUMIFS(通讯通路门店!$AG:$AG,通讯通路门店!$S:$S,$G1890)</f>
        <v>0</v>
      </c>
      <c r="BO1890" s="99">
        <f>SUMIFS(通讯通路门店!$AH:$AH,通讯通路门店!$S:$S,$G1890)</f>
        <v>0</v>
      </c>
      <c r="BP1890" s="99">
        <f>SUMIFS(通讯通路门店!$AI:$AI,通讯通路门店!$S:$S,$G1890)</f>
        <v>0</v>
      </c>
      <c r="BQ1890" s="83"/>
    </row>
    <row r="1891" spans="1:69">
      <c r="A1891" s="99" t="str">
        <f>IFERROR(_xlfn.XLOOKUP($G1891,通讯通路门店!$S$4:$S$993933,通讯通路门店!$A$4:$A$993933,0,0),"")</f>
        <v>海南省</v>
      </c>
      <c r="B1891" s="99" t="str">
        <f>IFERROR(_xlfn.XLOOKUP($G1891,通讯通路门店!$S$4:$S$993933,通讯通路门店!$B$4:$B$993933,0,0),"")</f>
        <v>昌江黎族自治县</v>
      </c>
      <c r="C1891" s="99" t="str">
        <f>IFERROR(_xlfn.XLOOKUP($G1891,通讯通路门店!$S$4:$S$993933,通讯通路门店!$C$4:$C$993933,0,0),"")</f>
        <v>昌江黎族自治县</v>
      </c>
      <c r="D1891" s="99" t="str">
        <f>IFERROR(_xlfn.XLOOKUP($G1891,通讯通路门店!$S$4:$S$993933,通讯通路门店!$D$4:$D$993933,0,0),"")</f>
        <v>叉河镇</v>
      </c>
      <c r="E1891" s="83"/>
      <c r="F1891" s="83"/>
      <c r="G1891" s="101"/>
      <c r="H1891" s="102">
        <f>IFERROR(_xlfn.XLOOKUP($G1891,通讯通路门店!$S$4:$S$993933,通讯通路门店!$R$4:$R$993933,0,0),"")</f>
        <v>0</v>
      </c>
      <c r="I1891" s="83"/>
      <c r="J1891" s="83"/>
      <c r="K1891" s="83"/>
      <c r="L1891" s="83"/>
      <c r="M1891" s="83"/>
      <c r="N1891" s="83"/>
      <c r="O1891" s="83"/>
      <c r="P1891" s="83"/>
      <c r="Q1891" s="83"/>
      <c r="R1891" s="83"/>
      <c r="S1891" s="83"/>
      <c r="T1891" s="83"/>
      <c r="U1891" s="99">
        <f>COUNTIF(通讯通路门店!$S:$S,$G1891)</f>
        <v>0</v>
      </c>
      <c r="V1891" s="99">
        <f>COUNTIFS(通讯通路门店!$S:$S,$G1891,通讯通路门店!$J:$J,"综合卖场")</f>
        <v>0</v>
      </c>
      <c r="W1891" s="99">
        <f>SUMIFS(通讯通路门店!$AJ:$AJ,通讯通路门店!$S:$S,通讯客户沙盘!$G1891)</f>
        <v>0</v>
      </c>
      <c r="X1891" s="99">
        <f t="shared" si="145"/>
        <v>0</v>
      </c>
      <c r="Y1891" s="99">
        <f>COUNTIFS(通讯通路门店!$S:$S,$G1891,通讯通路门店!$J:$J,"荣耀体验店")+COUNTIFS(通讯通路门店!$S:$S,$G1891,通讯通路门店!$J:$J,"荣耀授权专卖店")</f>
        <v>0</v>
      </c>
      <c r="Z1891" s="99">
        <f>COUNTIFS(通讯通路门店!$S:$S,$G1891,通讯通路门店!$J:$J,"VIVO体验店")</f>
        <v>0</v>
      </c>
      <c r="AA1891" s="99">
        <f>COUNTIFS(通讯通路门店!$S:$S,$G1891,通讯通路门店!$J:$J,"OPPO体验店")</f>
        <v>0</v>
      </c>
      <c r="AB1891" s="99">
        <f>COUNTIFS(通讯通路门店!$S:$S,$G1891,通讯通路门店!$J:$J,"华为授权体验店")+COUNTIFS(通讯通路门店!$S:$S,$G1891,通讯通路门店!$J:$J,"华为堡垒店")</f>
        <v>0</v>
      </c>
      <c r="AC1891" s="99">
        <f>COUNTIFS(通讯通路门店!$S:$S,$G1891,通讯通路门店!$J:$J,"小米体验店")</f>
        <v>0</v>
      </c>
      <c r="AD1891" s="99">
        <f>COUNTIFS(通讯通路门店!$S:$S,$G1891,通讯通路门店!$J:$J,"苹果体验店")</f>
        <v>0</v>
      </c>
      <c r="AE1891" s="99">
        <f>COUNTIFS(通讯通路门店!$S:$S,$G1891,通讯通路门店!$J:$J,"其他品牌专卖店")</f>
        <v>0</v>
      </c>
      <c r="AF1891" s="99">
        <f>SUMIFS(通讯通路门店!$BI:$BI,通讯通路门店!$S:$S,$G1891)</f>
        <v>0</v>
      </c>
      <c r="AG1891" s="99">
        <f>SUMIFS(通讯通路门店!$BH:$BH,通讯通路门店!$S:$S,$G1891)</f>
        <v>0</v>
      </c>
      <c r="AH1891" s="99">
        <f t="shared" si="146"/>
        <v>0</v>
      </c>
      <c r="AI1891" s="99">
        <f>SUMIFS(通讯通路门店!$BB:$BB,通讯通路门店!$S:$S,$G1891)</f>
        <v>0</v>
      </c>
      <c r="AJ1891" s="99">
        <f>SUMIFS(通讯通路门店!$BE:$BE,通讯通路门店!$S:$S,$G1891)</f>
        <v>0</v>
      </c>
      <c r="AK1891" s="99">
        <f>SUMIFS(通讯通路门店!$BG:$BG,通讯通路门店!$S:$S,$G1891)</f>
        <v>0</v>
      </c>
      <c r="AL1891" s="99">
        <f>SUMIFS(通讯通路门店!$BC:$BC,通讯通路门店!$S:$S,$G1891)</f>
        <v>0</v>
      </c>
      <c r="AM1891" s="99">
        <f>SUMIFS(通讯通路门店!$BD:$BD,通讯通路门店!$S:$S,$G1891)</f>
        <v>0</v>
      </c>
      <c r="AN1891" s="99">
        <f>SUMIFS(通讯通路门店!$BF:$BF,通讯通路门店!$S:$S,$G1891)</f>
        <v>0</v>
      </c>
      <c r="AO1891" s="99">
        <f t="shared" si="147"/>
        <v>0</v>
      </c>
      <c r="AP1891" s="99">
        <f>SUMIFS(通讯通路门店!$K:$K,通讯通路门店!$S:$S,$G1891)</f>
        <v>0</v>
      </c>
      <c r="AQ1891" s="83"/>
      <c r="AR1891" s="99">
        <f>SUMIFS(通讯通路门店!$T:$T,通讯通路门店!$S:$S,$G1891)</f>
        <v>0</v>
      </c>
      <c r="AS1891" s="99">
        <f>SUMIFS(通讯通路门店!$U:$U,通讯通路门店!$S:$S,$G1891)</f>
        <v>0</v>
      </c>
      <c r="AT1891" s="99">
        <f>SUMIFS(通讯通路门店!$V:$V,通讯通路门店!$S:$S,$G1891)</f>
        <v>0</v>
      </c>
      <c r="AU1891" s="99">
        <f>SUMIFS(通讯通路门店!$W:$W,通讯通路门店!$S:$S,$G1891)</f>
        <v>0</v>
      </c>
      <c r="AV1891" s="99">
        <f>SUMIFS(通讯通路门店!$Z:$Z,通讯通路门店!$S:$S,$G1891)</f>
        <v>0</v>
      </c>
      <c r="AW1891" s="99">
        <f>SUMIFS(通讯通路门店!$AB:$AB,通讯通路门店!$S:$S,$G1891)</f>
        <v>0</v>
      </c>
      <c r="AX1891" s="99">
        <f>SUMIFS(通讯通路门店!$X:$X,通讯通路门店!$S:$S,$G1891)</f>
        <v>0</v>
      </c>
      <c r="AY1891" s="99">
        <f>SUMIFS(通讯通路门店!$Y:$Y,通讯通路门店!$S:$S,$G1891)</f>
        <v>0</v>
      </c>
      <c r="AZ1891" s="99">
        <f>SUMIFS(通讯通路门店!$AA:$AA,通讯通路门店!$S:$S,$G1891)</f>
        <v>0</v>
      </c>
      <c r="BA1891" s="99">
        <f t="shared" si="148"/>
        <v>0</v>
      </c>
      <c r="BB1891" s="99">
        <f t="shared" si="149"/>
        <v>0</v>
      </c>
      <c r="BC1891" s="99">
        <f>SUMIFS(通讯通路门店!$W:$W,通讯通路门店!$S:$S,$G1891,通讯通路门店!$J:$J,"荣耀体验店")+SUMIFS(通讯通路门店!$W:$W,通讯通路门店!$S:$S,$G1891,通讯通路门店!$J:$J,"荣耀授权专卖店")</f>
        <v>0</v>
      </c>
      <c r="BD1891" s="99">
        <f>SUMIFS(通讯通路门店!$Z:$Z,通讯通路门店!$S:$S,$G1891,通讯通路门店!$J:$J,"VIVO体验店")</f>
        <v>0</v>
      </c>
      <c r="BE1891" s="99">
        <f>SUMIFS(通讯通路门店!$AB:$AB,通讯通路门店!$S:$S,$G1891,通讯通路门店!$J:$J,"OPPO体验店")</f>
        <v>0</v>
      </c>
      <c r="BF1891" s="99">
        <f>SUMIFS(通讯通路门店!$X:$X,通讯通路门店!$S:$S,$G1891,通讯通路门店!$J:$J,"华为授权体验店")+SUMIFS(通讯通路门店!$AA:$AA,通讯通路门店!$S:$S,$G1891,通讯通路门店!$J:$J,"华为堡垒店")</f>
        <v>0</v>
      </c>
      <c r="BG1891" s="99">
        <f>SUMIFS(通讯通路门店!$Y:$Y,通讯通路门店!$S:$S,$G1891,通讯通路门店!$J:$J,"小米体验店")</f>
        <v>0</v>
      </c>
      <c r="BH1891" s="99">
        <f>SUMIFS(通讯通路门店!$AA:$AA,通讯通路门店!$S:$S,$G1891,通讯通路门店!$J:$J,"苹果体验店")</f>
        <v>0</v>
      </c>
      <c r="BI1891" s="99">
        <f>SUMIFS(通讯通路门店!$K:$K,通讯通路门店!$S:$S,$G1891,通讯通路门店!$J:$J,"其他品牌专卖店")</f>
        <v>0</v>
      </c>
      <c r="BJ1891" s="99">
        <f>SUMIFS(通讯通路门店!$AC:$AC,通讯通路门店!$S:$S,$G1891)</f>
        <v>0</v>
      </c>
      <c r="BK1891" s="99">
        <f>SUMIFS(通讯通路门店!$AD:$AD,通讯通路门店!$S:$S,$G1891)</f>
        <v>0</v>
      </c>
      <c r="BL1891" s="99">
        <f>SUMIFS(通讯通路门店!$AE:$AE,通讯通路门店!$S:$S,$G1891)</f>
        <v>0</v>
      </c>
      <c r="BM1891" s="99">
        <f>SUMIFS(通讯通路门店!$AF:$AF,通讯通路门店!$S:$S,$G1891)</f>
        <v>0</v>
      </c>
      <c r="BN1891" s="99">
        <f>SUMIFS(通讯通路门店!$AG:$AG,通讯通路门店!$S:$S,$G1891)</f>
        <v>0</v>
      </c>
      <c r="BO1891" s="99">
        <f>SUMIFS(通讯通路门店!$AH:$AH,通讯通路门店!$S:$S,$G1891)</f>
        <v>0</v>
      </c>
      <c r="BP1891" s="99">
        <f>SUMIFS(通讯通路门店!$AI:$AI,通讯通路门店!$S:$S,$G1891)</f>
        <v>0</v>
      </c>
      <c r="BQ1891" s="83"/>
    </row>
    <row r="1892" spans="1:69">
      <c r="A1892" s="99" t="str">
        <f>IFERROR(_xlfn.XLOOKUP($G1892,通讯通路门店!$S$4:$S$993933,通讯通路门店!$A$4:$A$993933,0,0),"")</f>
        <v>海南省</v>
      </c>
      <c r="B1892" s="99" t="str">
        <f>IFERROR(_xlfn.XLOOKUP($G1892,通讯通路门店!$S$4:$S$993933,通讯通路门店!$B$4:$B$993933,0,0),"")</f>
        <v>昌江黎族自治县</v>
      </c>
      <c r="C1892" s="99" t="str">
        <f>IFERROR(_xlfn.XLOOKUP($G1892,通讯通路门店!$S$4:$S$993933,通讯通路门店!$C$4:$C$993933,0,0),"")</f>
        <v>昌江黎族自治县</v>
      </c>
      <c r="D1892" s="99" t="str">
        <f>IFERROR(_xlfn.XLOOKUP($G1892,通讯通路门店!$S$4:$S$993933,通讯通路门店!$D$4:$D$993933,0,0),"")</f>
        <v>叉河镇</v>
      </c>
      <c r="E1892" s="83"/>
      <c r="F1892" s="83"/>
      <c r="G1892" s="101"/>
      <c r="H1892" s="102">
        <f>IFERROR(_xlfn.XLOOKUP($G1892,通讯通路门店!$S$4:$S$993933,通讯通路门店!$R$4:$R$993933,0,0),"")</f>
        <v>0</v>
      </c>
      <c r="I1892" s="83"/>
      <c r="J1892" s="83"/>
      <c r="K1892" s="83"/>
      <c r="L1892" s="83"/>
      <c r="M1892" s="83"/>
      <c r="N1892" s="83"/>
      <c r="O1892" s="83"/>
      <c r="P1892" s="83"/>
      <c r="Q1892" s="83"/>
      <c r="R1892" s="83"/>
      <c r="S1892" s="83"/>
      <c r="T1892" s="83"/>
      <c r="U1892" s="99">
        <f>COUNTIF(通讯通路门店!$S:$S,$G1892)</f>
        <v>0</v>
      </c>
      <c r="V1892" s="99">
        <f>COUNTIFS(通讯通路门店!$S:$S,$G1892,通讯通路门店!$J:$J,"综合卖场")</f>
        <v>0</v>
      </c>
      <c r="W1892" s="99">
        <f>SUMIFS(通讯通路门店!$AJ:$AJ,通讯通路门店!$S:$S,通讯客户沙盘!$G1892)</f>
        <v>0</v>
      </c>
      <c r="X1892" s="99">
        <f t="shared" si="145"/>
        <v>0</v>
      </c>
      <c r="Y1892" s="99">
        <f>COUNTIFS(通讯通路门店!$S:$S,$G1892,通讯通路门店!$J:$J,"荣耀体验店")+COUNTIFS(通讯通路门店!$S:$S,$G1892,通讯通路门店!$J:$J,"荣耀授权专卖店")</f>
        <v>0</v>
      </c>
      <c r="Z1892" s="99">
        <f>COUNTIFS(通讯通路门店!$S:$S,$G1892,通讯通路门店!$J:$J,"VIVO体验店")</f>
        <v>0</v>
      </c>
      <c r="AA1892" s="99">
        <f>COUNTIFS(通讯通路门店!$S:$S,$G1892,通讯通路门店!$J:$J,"OPPO体验店")</f>
        <v>0</v>
      </c>
      <c r="AB1892" s="99">
        <f>COUNTIFS(通讯通路门店!$S:$S,$G1892,通讯通路门店!$J:$J,"华为授权体验店")+COUNTIFS(通讯通路门店!$S:$S,$G1892,通讯通路门店!$J:$J,"华为堡垒店")</f>
        <v>0</v>
      </c>
      <c r="AC1892" s="99">
        <f>COUNTIFS(通讯通路门店!$S:$S,$G1892,通讯通路门店!$J:$J,"小米体验店")</f>
        <v>0</v>
      </c>
      <c r="AD1892" s="99">
        <f>COUNTIFS(通讯通路门店!$S:$S,$G1892,通讯通路门店!$J:$J,"苹果体验店")</f>
        <v>0</v>
      </c>
      <c r="AE1892" s="99">
        <f>COUNTIFS(通讯通路门店!$S:$S,$G1892,通讯通路门店!$J:$J,"其他品牌专卖店")</f>
        <v>0</v>
      </c>
      <c r="AF1892" s="99">
        <f>SUMIFS(通讯通路门店!$BI:$BI,通讯通路门店!$S:$S,$G1892)</f>
        <v>0</v>
      </c>
      <c r="AG1892" s="99">
        <f>SUMIFS(通讯通路门店!$BH:$BH,通讯通路门店!$S:$S,$G1892)</f>
        <v>0</v>
      </c>
      <c r="AH1892" s="99">
        <f t="shared" si="146"/>
        <v>0</v>
      </c>
      <c r="AI1892" s="99">
        <f>SUMIFS(通讯通路门店!$BB:$BB,通讯通路门店!$S:$S,$G1892)</f>
        <v>0</v>
      </c>
      <c r="AJ1892" s="99">
        <f>SUMIFS(通讯通路门店!$BE:$BE,通讯通路门店!$S:$S,$G1892)</f>
        <v>0</v>
      </c>
      <c r="AK1892" s="99">
        <f>SUMIFS(通讯通路门店!$BG:$BG,通讯通路门店!$S:$S,$G1892)</f>
        <v>0</v>
      </c>
      <c r="AL1892" s="99">
        <f>SUMIFS(通讯通路门店!$BC:$BC,通讯通路门店!$S:$S,$G1892)</f>
        <v>0</v>
      </c>
      <c r="AM1892" s="99">
        <f>SUMIFS(通讯通路门店!$BD:$BD,通讯通路门店!$S:$S,$G1892)</f>
        <v>0</v>
      </c>
      <c r="AN1892" s="99">
        <f>SUMIFS(通讯通路门店!$BF:$BF,通讯通路门店!$S:$S,$G1892)</f>
        <v>0</v>
      </c>
      <c r="AO1892" s="99">
        <f t="shared" si="147"/>
        <v>0</v>
      </c>
      <c r="AP1892" s="99">
        <f>SUMIFS(通讯通路门店!$K:$K,通讯通路门店!$S:$S,$G1892)</f>
        <v>0</v>
      </c>
      <c r="AQ1892" s="83"/>
      <c r="AR1892" s="99">
        <f>SUMIFS(通讯通路门店!$T:$T,通讯通路门店!$S:$S,$G1892)</f>
        <v>0</v>
      </c>
      <c r="AS1892" s="99">
        <f>SUMIFS(通讯通路门店!$U:$U,通讯通路门店!$S:$S,$G1892)</f>
        <v>0</v>
      </c>
      <c r="AT1892" s="99">
        <f>SUMIFS(通讯通路门店!$V:$V,通讯通路门店!$S:$S,$G1892)</f>
        <v>0</v>
      </c>
      <c r="AU1892" s="99">
        <f>SUMIFS(通讯通路门店!$W:$W,通讯通路门店!$S:$S,$G1892)</f>
        <v>0</v>
      </c>
      <c r="AV1892" s="99">
        <f>SUMIFS(通讯通路门店!$Z:$Z,通讯通路门店!$S:$S,$G1892)</f>
        <v>0</v>
      </c>
      <c r="AW1892" s="99">
        <f>SUMIFS(通讯通路门店!$AB:$AB,通讯通路门店!$S:$S,$G1892)</f>
        <v>0</v>
      </c>
      <c r="AX1892" s="99">
        <f>SUMIFS(通讯通路门店!$X:$X,通讯通路门店!$S:$S,$G1892)</f>
        <v>0</v>
      </c>
      <c r="AY1892" s="99">
        <f>SUMIFS(通讯通路门店!$Y:$Y,通讯通路门店!$S:$S,$G1892)</f>
        <v>0</v>
      </c>
      <c r="AZ1892" s="99">
        <f>SUMIFS(通讯通路门店!$AA:$AA,通讯通路门店!$S:$S,$G1892)</f>
        <v>0</v>
      </c>
      <c r="BA1892" s="99">
        <f t="shared" si="148"/>
        <v>0</v>
      </c>
      <c r="BB1892" s="99">
        <f t="shared" si="149"/>
        <v>0</v>
      </c>
      <c r="BC1892" s="99">
        <f>SUMIFS(通讯通路门店!$W:$W,通讯通路门店!$S:$S,$G1892,通讯通路门店!$J:$J,"荣耀体验店")+SUMIFS(通讯通路门店!$W:$W,通讯通路门店!$S:$S,$G1892,通讯通路门店!$J:$J,"荣耀授权专卖店")</f>
        <v>0</v>
      </c>
      <c r="BD1892" s="99">
        <f>SUMIFS(通讯通路门店!$Z:$Z,通讯通路门店!$S:$S,$G1892,通讯通路门店!$J:$J,"VIVO体验店")</f>
        <v>0</v>
      </c>
      <c r="BE1892" s="99">
        <f>SUMIFS(通讯通路门店!$AB:$AB,通讯通路门店!$S:$S,$G1892,通讯通路门店!$J:$J,"OPPO体验店")</f>
        <v>0</v>
      </c>
      <c r="BF1892" s="99">
        <f>SUMIFS(通讯通路门店!$X:$X,通讯通路门店!$S:$S,$G1892,通讯通路门店!$J:$J,"华为授权体验店")+SUMIFS(通讯通路门店!$AA:$AA,通讯通路门店!$S:$S,$G1892,通讯通路门店!$J:$J,"华为堡垒店")</f>
        <v>0</v>
      </c>
      <c r="BG1892" s="99">
        <f>SUMIFS(通讯通路门店!$Y:$Y,通讯通路门店!$S:$S,$G1892,通讯通路门店!$J:$J,"小米体验店")</f>
        <v>0</v>
      </c>
      <c r="BH1892" s="99">
        <f>SUMIFS(通讯通路门店!$AA:$AA,通讯通路门店!$S:$S,$G1892,通讯通路门店!$J:$J,"苹果体验店")</f>
        <v>0</v>
      </c>
      <c r="BI1892" s="99">
        <f>SUMIFS(通讯通路门店!$K:$K,通讯通路门店!$S:$S,$G1892,通讯通路门店!$J:$J,"其他品牌专卖店")</f>
        <v>0</v>
      </c>
      <c r="BJ1892" s="99">
        <f>SUMIFS(通讯通路门店!$AC:$AC,通讯通路门店!$S:$S,$G1892)</f>
        <v>0</v>
      </c>
      <c r="BK1892" s="99">
        <f>SUMIFS(通讯通路门店!$AD:$AD,通讯通路门店!$S:$S,$G1892)</f>
        <v>0</v>
      </c>
      <c r="BL1892" s="99">
        <f>SUMIFS(通讯通路门店!$AE:$AE,通讯通路门店!$S:$S,$G1892)</f>
        <v>0</v>
      </c>
      <c r="BM1892" s="99">
        <f>SUMIFS(通讯通路门店!$AF:$AF,通讯通路门店!$S:$S,$G1892)</f>
        <v>0</v>
      </c>
      <c r="BN1892" s="99">
        <f>SUMIFS(通讯通路门店!$AG:$AG,通讯通路门店!$S:$S,$G1892)</f>
        <v>0</v>
      </c>
      <c r="BO1892" s="99">
        <f>SUMIFS(通讯通路门店!$AH:$AH,通讯通路门店!$S:$S,$G1892)</f>
        <v>0</v>
      </c>
      <c r="BP1892" s="99">
        <f>SUMIFS(通讯通路门店!$AI:$AI,通讯通路门店!$S:$S,$G1892)</f>
        <v>0</v>
      </c>
      <c r="BQ1892" s="83"/>
    </row>
    <row r="1893" spans="1:69">
      <c r="A1893" s="99" t="str">
        <f>IFERROR(_xlfn.XLOOKUP($G1893,通讯通路门店!$S$4:$S$993933,通讯通路门店!$A$4:$A$993933,0,0),"")</f>
        <v>海南省</v>
      </c>
      <c r="B1893" s="99" t="str">
        <f>IFERROR(_xlfn.XLOOKUP($G1893,通讯通路门店!$S$4:$S$993933,通讯通路门店!$B$4:$B$993933,0,0),"")</f>
        <v>昌江黎族自治县</v>
      </c>
      <c r="C1893" s="99" t="str">
        <f>IFERROR(_xlfn.XLOOKUP($G1893,通讯通路门店!$S$4:$S$993933,通讯通路门店!$C$4:$C$993933,0,0),"")</f>
        <v>昌江黎族自治县</v>
      </c>
      <c r="D1893" s="99" t="str">
        <f>IFERROR(_xlfn.XLOOKUP($G1893,通讯通路门店!$S$4:$S$993933,通讯通路门店!$D$4:$D$993933,0,0),"")</f>
        <v>叉河镇</v>
      </c>
      <c r="E1893" s="83"/>
      <c r="F1893" s="83"/>
      <c r="G1893" s="101"/>
      <c r="H1893" s="102">
        <f>IFERROR(_xlfn.XLOOKUP($G1893,通讯通路门店!$S$4:$S$993933,通讯通路门店!$R$4:$R$993933,0,0),"")</f>
        <v>0</v>
      </c>
      <c r="I1893" s="83"/>
      <c r="J1893" s="83"/>
      <c r="K1893" s="83"/>
      <c r="L1893" s="83"/>
      <c r="M1893" s="83"/>
      <c r="N1893" s="83"/>
      <c r="O1893" s="83"/>
      <c r="P1893" s="83"/>
      <c r="Q1893" s="83"/>
      <c r="R1893" s="83"/>
      <c r="S1893" s="83"/>
      <c r="T1893" s="83"/>
      <c r="U1893" s="99">
        <f>COUNTIF(通讯通路门店!$S:$S,$G1893)</f>
        <v>0</v>
      </c>
      <c r="V1893" s="99">
        <f>COUNTIFS(通讯通路门店!$S:$S,$G1893,通讯通路门店!$J:$J,"综合卖场")</f>
        <v>0</v>
      </c>
      <c r="W1893" s="99">
        <f>SUMIFS(通讯通路门店!$AJ:$AJ,通讯通路门店!$S:$S,通讯客户沙盘!$G1893)</f>
        <v>0</v>
      </c>
      <c r="X1893" s="99">
        <f t="shared" si="145"/>
        <v>0</v>
      </c>
      <c r="Y1893" s="99">
        <f>COUNTIFS(通讯通路门店!$S:$S,$G1893,通讯通路门店!$J:$J,"荣耀体验店")+COUNTIFS(通讯通路门店!$S:$S,$G1893,通讯通路门店!$J:$J,"荣耀授权专卖店")</f>
        <v>0</v>
      </c>
      <c r="Z1893" s="99">
        <f>COUNTIFS(通讯通路门店!$S:$S,$G1893,通讯通路门店!$J:$J,"VIVO体验店")</f>
        <v>0</v>
      </c>
      <c r="AA1893" s="99">
        <f>COUNTIFS(通讯通路门店!$S:$S,$G1893,通讯通路门店!$J:$J,"OPPO体验店")</f>
        <v>0</v>
      </c>
      <c r="AB1893" s="99">
        <f>COUNTIFS(通讯通路门店!$S:$S,$G1893,通讯通路门店!$J:$J,"华为授权体验店")+COUNTIFS(通讯通路门店!$S:$S,$G1893,通讯通路门店!$J:$J,"华为堡垒店")</f>
        <v>0</v>
      </c>
      <c r="AC1893" s="99">
        <f>COUNTIFS(通讯通路门店!$S:$S,$G1893,通讯通路门店!$J:$J,"小米体验店")</f>
        <v>0</v>
      </c>
      <c r="AD1893" s="99">
        <f>COUNTIFS(通讯通路门店!$S:$S,$G1893,通讯通路门店!$J:$J,"苹果体验店")</f>
        <v>0</v>
      </c>
      <c r="AE1893" s="99">
        <f>COUNTIFS(通讯通路门店!$S:$S,$G1893,通讯通路门店!$J:$J,"其他品牌专卖店")</f>
        <v>0</v>
      </c>
      <c r="AF1893" s="99">
        <f>SUMIFS(通讯通路门店!$BI:$BI,通讯通路门店!$S:$S,$G1893)</f>
        <v>0</v>
      </c>
      <c r="AG1893" s="99">
        <f>SUMIFS(通讯通路门店!$BH:$BH,通讯通路门店!$S:$S,$G1893)</f>
        <v>0</v>
      </c>
      <c r="AH1893" s="99">
        <f t="shared" si="146"/>
        <v>0</v>
      </c>
      <c r="AI1893" s="99">
        <f>SUMIFS(通讯通路门店!$BB:$BB,通讯通路门店!$S:$S,$G1893)</f>
        <v>0</v>
      </c>
      <c r="AJ1893" s="99">
        <f>SUMIFS(通讯通路门店!$BE:$BE,通讯通路门店!$S:$S,$G1893)</f>
        <v>0</v>
      </c>
      <c r="AK1893" s="99">
        <f>SUMIFS(通讯通路门店!$BG:$BG,通讯通路门店!$S:$S,$G1893)</f>
        <v>0</v>
      </c>
      <c r="AL1893" s="99">
        <f>SUMIFS(通讯通路门店!$BC:$BC,通讯通路门店!$S:$S,$G1893)</f>
        <v>0</v>
      </c>
      <c r="AM1893" s="99">
        <f>SUMIFS(通讯通路门店!$BD:$BD,通讯通路门店!$S:$S,$G1893)</f>
        <v>0</v>
      </c>
      <c r="AN1893" s="99">
        <f>SUMIFS(通讯通路门店!$BF:$BF,通讯通路门店!$S:$S,$G1893)</f>
        <v>0</v>
      </c>
      <c r="AO1893" s="99">
        <f t="shared" si="147"/>
        <v>0</v>
      </c>
      <c r="AP1893" s="99">
        <f>SUMIFS(通讯通路门店!$K:$K,通讯通路门店!$S:$S,$G1893)</f>
        <v>0</v>
      </c>
      <c r="AQ1893" s="83"/>
      <c r="AR1893" s="99">
        <f>SUMIFS(通讯通路门店!$T:$T,通讯通路门店!$S:$S,$G1893)</f>
        <v>0</v>
      </c>
      <c r="AS1893" s="99">
        <f>SUMIFS(通讯通路门店!$U:$U,通讯通路门店!$S:$S,$G1893)</f>
        <v>0</v>
      </c>
      <c r="AT1893" s="99">
        <f>SUMIFS(通讯通路门店!$V:$V,通讯通路门店!$S:$S,$G1893)</f>
        <v>0</v>
      </c>
      <c r="AU1893" s="99">
        <f>SUMIFS(通讯通路门店!$W:$W,通讯通路门店!$S:$S,$G1893)</f>
        <v>0</v>
      </c>
      <c r="AV1893" s="99">
        <f>SUMIFS(通讯通路门店!$Z:$Z,通讯通路门店!$S:$S,$G1893)</f>
        <v>0</v>
      </c>
      <c r="AW1893" s="99">
        <f>SUMIFS(通讯通路门店!$AB:$AB,通讯通路门店!$S:$S,$G1893)</f>
        <v>0</v>
      </c>
      <c r="AX1893" s="99">
        <f>SUMIFS(通讯通路门店!$X:$X,通讯通路门店!$S:$S,$G1893)</f>
        <v>0</v>
      </c>
      <c r="AY1893" s="99">
        <f>SUMIFS(通讯通路门店!$Y:$Y,通讯通路门店!$S:$S,$G1893)</f>
        <v>0</v>
      </c>
      <c r="AZ1893" s="99">
        <f>SUMIFS(通讯通路门店!$AA:$AA,通讯通路门店!$S:$S,$G1893)</f>
        <v>0</v>
      </c>
      <c r="BA1893" s="99">
        <f t="shared" si="148"/>
        <v>0</v>
      </c>
      <c r="BB1893" s="99">
        <f t="shared" si="149"/>
        <v>0</v>
      </c>
      <c r="BC1893" s="99">
        <f>SUMIFS(通讯通路门店!$W:$W,通讯通路门店!$S:$S,$G1893,通讯通路门店!$J:$J,"荣耀体验店")+SUMIFS(通讯通路门店!$W:$W,通讯通路门店!$S:$S,$G1893,通讯通路门店!$J:$J,"荣耀授权专卖店")</f>
        <v>0</v>
      </c>
      <c r="BD1893" s="99">
        <f>SUMIFS(通讯通路门店!$Z:$Z,通讯通路门店!$S:$S,$G1893,通讯通路门店!$J:$J,"VIVO体验店")</f>
        <v>0</v>
      </c>
      <c r="BE1893" s="99">
        <f>SUMIFS(通讯通路门店!$AB:$AB,通讯通路门店!$S:$S,$G1893,通讯通路门店!$J:$J,"OPPO体验店")</f>
        <v>0</v>
      </c>
      <c r="BF1893" s="99">
        <f>SUMIFS(通讯通路门店!$X:$X,通讯通路门店!$S:$S,$G1893,通讯通路门店!$J:$J,"华为授权体验店")+SUMIFS(通讯通路门店!$AA:$AA,通讯通路门店!$S:$S,$G1893,通讯通路门店!$J:$J,"华为堡垒店")</f>
        <v>0</v>
      </c>
      <c r="BG1893" s="99">
        <f>SUMIFS(通讯通路门店!$Y:$Y,通讯通路门店!$S:$S,$G1893,通讯通路门店!$J:$J,"小米体验店")</f>
        <v>0</v>
      </c>
      <c r="BH1893" s="99">
        <f>SUMIFS(通讯通路门店!$AA:$AA,通讯通路门店!$S:$S,$G1893,通讯通路门店!$J:$J,"苹果体验店")</f>
        <v>0</v>
      </c>
      <c r="BI1893" s="99">
        <f>SUMIFS(通讯通路门店!$K:$K,通讯通路门店!$S:$S,$G1893,通讯通路门店!$J:$J,"其他品牌专卖店")</f>
        <v>0</v>
      </c>
      <c r="BJ1893" s="99">
        <f>SUMIFS(通讯通路门店!$AC:$AC,通讯通路门店!$S:$S,$G1893)</f>
        <v>0</v>
      </c>
      <c r="BK1893" s="99">
        <f>SUMIFS(通讯通路门店!$AD:$AD,通讯通路门店!$S:$S,$G1893)</f>
        <v>0</v>
      </c>
      <c r="BL1893" s="99">
        <f>SUMIFS(通讯通路门店!$AE:$AE,通讯通路门店!$S:$S,$G1893)</f>
        <v>0</v>
      </c>
      <c r="BM1893" s="99">
        <f>SUMIFS(通讯通路门店!$AF:$AF,通讯通路门店!$S:$S,$G1893)</f>
        <v>0</v>
      </c>
      <c r="BN1893" s="99">
        <f>SUMIFS(通讯通路门店!$AG:$AG,通讯通路门店!$S:$S,$G1893)</f>
        <v>0</v>
      </c>
      <c r="BO1893" s="99">
        <f>SUMIFS(通讯通路门店!$AH:$AH,通讯通路门店!$S:$S,$G1893)</f>
        <v>0</v>
      </c>
      <c r="BP1893" s="99">
        <f>SUMIFS(通讯通路门店!$AI:$AI,通讯通路门店!$S:$S,$G1893)</f>
        <v>0</v>
      </c>
      <c r="BQ1893" s="83"/>
    </row>
    <row r="1894" spans="1:69">
      <c r="A1894" s="99" t="str">
        <f>IFERROR(_xlfn.XLOOKUP($G1894,通讯通路门店!$S$4:$S$993933,通讯通路门店!$A$4:$A$993933,0,0),"")</f>
        <v>海南省</v>
      </c>
      <c r="B1894" s="99" t="str">
        <f>IFERROR(_xlfn.XLOOKUP($G1894,通讯通路门店!$S$4:$S$993933,通讯通路门店!$B$4:$B$993933,0,0),"")</f>
        <v>昌江黎族自治县</v>
      </c>
      <c r="C1894" s="99" t="str">
        <f>IFERROR(_xlfn.XLOOKUP($G1894,通讯通路门店!$S$4:$S$993933,通讯通路门店!$C$4:$C$993933,0,0),"")</f>
        <v>昌江黎族自治县</v>
      </c>
      <c r="D1894" s="99" t="str">
        <f>IFERROR(_xlfn.XLOOKUP($G1894,通讯通路门店!$S$4:$S$993933,通讯通路门店!$D$4:$D$993933,0,0),"")</f>
        <v>叉河镇</v>
      </c>
      <c r="E1894" s="83"/>
      <c r="F1894" s="83"/>
      <c r="G1894" s="101"/>
      <c r="H1894" s="102">
        <f>IFERROR(_xlfn.XLOOKUP($G1894,通讯通路门店!$S$4:$S$993933,通讯通路门店!$R$4:$R$993933,0,0),"")</f>
        <v>0</v>
      </c>
      <c r="I1894" s="83"/>
      <c r="J1894" s="83"/>
      <c r="K1894" s="83"/>
      <c r="L1894" s="83"/>
      <c r="M1894" s="83"/>
      <c r="N1894" s="83"/>
      <c r="O1894" s="83"/>
      <c r="P1894" s="83"/>
      <c r="Q1894" s="83"/>
      <c r="R1894" s="83"/>
      <c r="S1894" s="83"/>
      <c r="T1894" s="83"/>
      <c r="U1894" s="99">
        <f>COUNTIF(通讯通路门店!$S:$S,$G1894)</f>
        <v>0</v>
      </c>
      <c r="V1894" s="99">
        <f>COUNTIFS(通讯通路门店!$S:$S,$G1894,通讯通路门店!$J:$J,"综合卖场")</f>
        <v>0</v>
      </c>
      <c r="W1894" s="99">
        <f>SUMIFS(通讯通路门店!$AJ:$AJ,通讯通路门店!$S:$S,通讯客户沙盘!$G1894)</f>
        <v>0</v>
      </c>
      <c r="X1894" s="99">
        <f t="shared" si="145"/>
        <v>0</v>
      </c>
      <c r="Y1894" s="99">
        <f>COUNTIFS(通讯通路门店!$S:$S,$G1894,通讯通路门店!$J:$J,"荣耀体验店")+COUNTIFS(通讯通路门店!$S:$S,$G1894,通讯通路门店!$J:$J,"荣耀授权专卖店")</f>
        <v>0</v>
      </c>
      <c r="Z1894" s="99">
        <f>COUNTIFS(通讯通路门店!$S:$S,$G1894,通讯通路门店!$J:$J,"VIVO体验店")</f>
        <v>0</v>
      </c>
      <c r="AA1894" s="99">
        <f>COUNTIFS(通讯通路门店!$S:$S,$G1894,通讯通路门店!$J:$J,"OPPO体验店")</f>
        <v>0</v>
      </c>
      <c r="AB1894" s="99">
        <f>COUNTIFS(通讯通路门店!$S:$S,$G1894,通讯通路门店!$J:$J,"华为授权体验店")+COUNTIFS(通讯通路门店!$S:$S,$G1894,通讯通路门店!$J:$J,"华为堡垒店")</f>
        <v>0</v>
      </c>
      <c r="AC1894" s="99">
        <f>COUNTIFS(通讯通路门店!$S:$S,$G1894,通讯通路门店!$J:$J,"小米体验店")</f>
        <v>0</v>
      </c>
      <c r="AD1894" s="99">
        <f>COUNTIFS(通讯通路门店!$S:$S,$G1894,通讯通路门店!$J:$J,"苹果体验店")</f>
        <v>0</v>
      </c>
      <c r="AE1894" s="99">
        <f>COUNTIFS(通讯通路门店!$S:$S,$G1894,通讯通路门店!$J:$J,"其他品牌专卖店")</f>
        <v>0</v>
      </c>
      <c r="AF1894" s="99">
        <f>SUMIFS(通讯通路门店!$BI:$BI,通讯通路门店!$S:$S,$G1894)</f>
        <v>0</v>
      </c>
      <c r="AG1894" s="99">
        <f>SUMIFS(通讯通路门店!$BH:$BH,通讯通路门店!$S:$S,$G1894)</f>
        <v>0</v>
      </c>
      <c r="AH1894" s="99">
        <f t="shared" si="146"/>
        <v>0</v>
      </c>
      <c r="AI1894" s="99">
        <f>SUMIFS(通讯通路门店!$BB:$BB,通讯通路门店!$S:$S,$G1894)</f>
        <v>0</v>
      </c>
      <c r="AJ1894" s="99">
        <f>SUMIFS(通讯通路门店!$BE:$BE,通讯通路门店!$S:$S,$G1894)</f>
        <v>0</v>
      </c>
      <c r="AK1894" s="99">
        <f>SUMIFS(通讯通路门店!$BG:$BG,通讯通路门店!$S:$S,$G1894)</f>
        <v>0</v>
      </c>
      <c r="AL1894" s="99">
        <f>SUMIFS(通讯通路门店!$BC:$BC,通讯通路门店!$S:$S,$G1894)</f>
        <v>0</v>
      </c>
      <c r="AM1894" s="99">
        <f>SUMIFS(通讯通路门店!$BD:$BD,通讯通路门店!$S:$S,$G1894)</f>
        <v>0</v>
      </c>
      <c r="AN1894" s="99">
        <f>SUMIFS(通讯通路门店!$BF:$BF,通讯通路门店!$S:$S,$G1894)</f>
        <v>0</v>
      </c>
      <c r="AO1894" s="99">
        <f t="shared" si="147"/>
        <v>0</v>
      </c>
      <c r="AP1894" s="99">
        <f>SUMIFS(通讯通路门店!$K:$K,通讯通路门店!$S:$S,$G1894)</f>
        <v>0</v>
      </c>
      <c r="AQ1894" s="83"/>
      <c r="AR1894" s="99">
        <f>SUMIFS(通讯通路门店!$T:$T,通讯通路门店!$S:$S,$G1894)</f>
        <v>0</v>
      </c>
      <c r="AS1894" s="99">
        <f>SUMIFS(通讯通路门店!$U:$U,通讯通路门店!$S:$S,$G1894)</f>
        <v>0</v>
      </c>
      <c r="AT1894" s="99">
        <f>SUMIFS(通讯通路门店!$V:$V,通讯通路门店!$S:$S,$G1894)</f>
        <v>0</v>
      </c>
      <c r="AU1894" s="99">
        <f>SUMIFS(通讯通路门店!$W:$W,通讯通路门店!$S:$S,$G1894)</f>
        <v>0</v>
      </c>
      <c r="AV1894" s="99">
        <f>SUMIFS(通讯通路门店!$Z:$Z,通讯通路门店!$S:$S,$G1894)</f>
        <v>0</v>
      </c>
      <c r="AW1894" s="99">
        <f>SUMIFS(通讯通路门店!$AB:$AB,通讯通路门店!$S:$S,$G1894)</f>
        <v>0</v>
      </c>
      <c r="AX1894" s="99">
        <f>SUMIFS(通讯通路门店!$X:$X,通讯通路门店!$S:$S,$G1894)</f>
        <v>0</v>
      </c>
      <c r="AY1894" s="99">
        <f>SUMIFS(通讯通路门店!$Y:$Y,通讯通路门店!$S:$S,$G1894)</f>
        <v>0</v>
      </c>
      <c r="AZ1894" s="99">
        <f>SUMIFS(通讯通路门店!$AA:$AA,通讯通路门店!$S:$S,$G1894)</f>
        <v>0</v>
      </c>
      <c r="BA1894" s="99">
        <f t="shared" si="148"/>
        <v>0</v>
      </c>
      <c r="BB1894" s="99">
        <f t="shared" si="149"/>
        <v>0</v>
      </c>
      <c r="BC1894" s="99">
        <f>SUMIFS(通讯通路门店!$W:$W,通讯通路门店!$S:$S,$G1894,通讯通路门店!$J:$J,"荣耀体验店")+SUMIFS(通讯通路门店!$W:$W,通讯通路门店!$S:$S,$G1894,通讯通路门店!$J:$J,"荣耀授权专卖店")</f>
        <v>0</v>
      </c>
      <c r="BD1894" s="99">
        <f>SUMIFS(通讯通路门店!$Z:$Z,通讯通路门店!$S:$S,$G1894,通讯通路门店!$J:$J,"VIVO体验店")</f>
        <v>0</v>
      </c>
      <c r="BE1894" s="99">
        <f>SUMIFS(通讯通路门店!$AB:$AB,通讯通路门店!$S:$S,$G1894,通讯通路门店!$J:$J,"OPPO体验店")</f>
        <v>0</v>
      </c>
      <c r="BF1894" s="99">
        <f>SUMIFS(通讯通路门店!$X:$X,通讯通路门店!$S:$S,$G1894,通讯通路门店!$J:$J,"华为授权体验店")+SUMIFS(通讯通路门店!$AA:$AA,通讯通路门店!$S:$S,$G1894,通讯通路门店!$J:$J,"华为堡垒店")</f>
        <v>0</v>
      </c>
      <c r="BG1894" s="99">
        <f>SUMIFS(通讯通路门店!$Y:$Y,通讯通路门店!$S:$S,$G1894,通讯通路门店!$J:$J,"小米体验店")</f>
        <v>0</v>
      </c>
      <c r="BH1894" s="99">
        <f>SUMIFS(通讯通路门店!$AA:$AA,通讯通路门店!$S:$S,$G1894,通讯通路门店!$J:$J,"苹果体验店")</f>
        <v>0</v>
      </c>
      <c r="BI1894" s="99">
        <f>SUMIFS(通讯通路门店!$K:$K,通讯通路门店!$S:$S,$G1894,通讯通路门店!$J:$J,"其他品牌专卖店")</f>
        <v>0</v>
      </c>
      <c r="BJ1894" s="99">
        <f>SUMIFS(通讯通路门店!$AC:$AC,通讯通路门店!$S:$S,$G1894)</f>
        <v>0</v>
      </c>
      <c r="BK1894" s="99">
        <f>SUMIFS(通讯通路门店!$AD:$AD,通讯通路门店!$S:$S,$G1894)</f>
        <v>0</v>
      </c>
      <c r="BL1894" s="99">
        <f>SUMIFS(通讯通路门店!$AE:$AE,通讯通路门店!$S:$S,$G1894)</f>
        <v>0</v>
      </c>
      <c r="BM1894" s="99">
        <f>SUMIFS(通讯通路门店!$AF:$AF,通讯通路门店!$S:$S,$G1894)</f>
        <v>0</v>
      </c>
      <c r="BN1894" s="99">
        <f>SUMIFS(通讯通路门店!$AG:$AG,通讯通路门店!$S:$S,$G1894)</f>
        <v>0</v>
      </c>
      <c r="BO1894" s="99">
        <f>SUMIFS(通讯通路门店!$AH:$AH,通讯通路门店!$S:$S,$G1894)</f>
        <v>0</v>
      </c>
      <c r="BP1894" s="99">
        <f>SUMIFS(通讯通路门店!$AI:$AI,通讯通路门店!$S:$S,$G1894)</f>
        <v>0</v>
      </c>
      <c r="BQ1894" s="83"/>
    </row>
    <row r="1895" spans="1:69">
      <c r="A1895" s="99" t="str">
        <f>IFERROR(_xlfn.XLOOKUP($G1895,通讯通路门店!$S$4:$S$993933,通讯通路门店!$A$4:$A$993933,0,0),"")</f>
        <v>海南省</v>
      </c>
      <c r="B1895" s="99" t="str">
        <f>IFERROR(_xlfn.XLOOKUP($G1895,通讯通路门店!$S$4:$S$993933,通讯通路门店!$B$4:$B$993933,0,0),"")</f>
        <v>昌江黎族自治县</v>
      </c>
      <c r="C1895" s="99" t="str">
        <f>IFERROR(_xlfn.XLOOKUP($G1895,通讯通路门店!$S$4:$S$993933,通讯通路门店!$C$4:$C$993933,0,0),"")</f>
        <v>昌江黎族自治县</v>
      </c>
      <c r="D1895" s="99" t="str">
        <f>IFERROR(_xlfn.XLOOKUP($G1895,通讯通路门店!$S$4:$S$993933,通讯通路门店!$D$4:$D$993933,0,0),"")</f>
        <v>叉河镇</v>
      </c>
      <c r="E1895" s="83"/>
      <c r="F1895" s="83"/>
      <c r="G1895" s="101"/>
      <c r="H1895" s="102">
        <f>IFERROR(_xlfn.XLOOKUP($G1895,通讯通路门店!$S$4:$S$993933,通讯通路门店!$R$4:$R$993933,0,0),"")</f>
        <v>0</v>
      </c>
      <c r="I1895" s="83"/>
      <c r="J1895" s="83"/>
      <c r="K1895" s="83"/>
      <c r="L1895" s="83"/>
      <c r="M1895" s="83"/>
      <c r="N1895" s="83"/>
      <c r="O1895" s="83"/>
      <c r="P1895" s="83"/>
      <c r="Q1895" s="83"/>
      <c r="R1895" s="83"/>
      <c r="S1895" s="83"/>
      <c r="T1895" s="83"/>
      <c r="U1895" s="99">
        <f>COUNTIF(通讯通路门店!$S:$S,$G1895)</f>
        <v>0</v>
      </c>
      <c r="V1895" s="99">
        <f>COUNTIFS(通讯通路门店!$S:$S,$G1895,通讯通路门店!$J:$J,"综合卖场")</f>
        <v>0</v>
      </c>
      <c r="W1895" s="99">
        <f>SUMIFS(通讯通路门店!$AJ:$AJ,通讯通路门店!$S:$S,通讯客户沙盘!$G1895)</f>
        <v>0</v>
      </c>
      <c r="X1895" s="99">
        <f t="shared" si="145"/>
        <v>0</v>
      </c>
      <c r="Y1895" s="99">
        <f>COUNTIFS(通讯通路门店!$S:$S,$G1895,通讯通路门店!$J:$J,"荣耀体验店")+COUNTIFS(通讯通路门店!$S:$S,$G1895,通讯通路门店!$J:$J,"荣耀授权专卖店")</f>
        <v>0</v>
      </c>
      <c r="Z1895" s="99">
        <f>COUNTIFS(通讯通路门店!$S:$S,$G1895,通讯通路门店!$J:$J,"VIVO体验店")</f>
        <v>0</v>
      </c>
      <c r="AA1895" s="99">
        <f>COUNTIFS(通讯通路门店!$S:$S,$G1895,通讯通路门店!$J:$J,"OPPO体验店")</f>
        <v>0</v>
      </c>
      <c r="AB1895" s="99">
        <f>COUNTIFS(通讯通路门店!$S:$S,$G1895,通讯通路门店!$J:$J,"华为授权体验店")+COUNTIFS(通讯通路门店!$S:$S,$G1895,通讯通路门店!$J:$J,"华为堡垒店")</f>
        <v>0</v>
      </c>
      <c r="AC1895" s="99">
        <f>COUNTIFS(通讯通路门店!$S:$S,$G1895,通讯通路门店!$J:$J,"小米体验店")</f>
        <v>0</v>
      </c>
      <c r="AD1895" s="99">
        <f>COUNTIFS(通讯通路门店!$S:$S,$G1895,通讯通路门店!$J:$J,"苹果体验店")</f>
        <v>0</v>
      </c>
      <c r="AE1895" s="99">
        <f>COUNTIFS(通讯通路门店!$S:$S,$G1895,通讯通路门店!$J:$J,"其他品牌专卖店")</f>
        <v>0</v>
      </c>
      <c r="AF1895" s="99">
        <f>SUMIFS(通讯通路门店!$BI:$BI,通讯通路门店!$S:$S,$G1895)</f>
        <v>0</v>
      </c>
      <c r="AG1895" s="99">
        <f>SUMIFS(通讯通路门店!$BH:$BH,通讯通路门店!$S:$S,$G1895)</f>
        <v>0</v>
      </c>
      <c r="AH1895" s="99">
        <f t="shared" si="146"/>
        <v>0</v>
      </c>
      <c r="AI1895" s="99">
        <f>SUMIFS(通讯通路门店!$BB:$BB,通讯通路门店!$S:$S,$G1895)</f>
        <v>0</v>
      </c>
      <c r="AJ1895" s="99">
        <f>SUMIFS(通讯通路门店!$BE:$BE,通讯通路门店!$S:$S,$G1895)</f>
        <v>0</v>
      </c>
      <c r="AK1895" s="99">
        <f>SUMIFS(通讯通路门店!$BG:$BG,通讯通路门店!$S:$S,$G1895)</f>
        <v>0</v>
      </c>
      <c r="AL1895" s="99">
        <f>SUMIFS(通讯通路门店!$BC:$BC,通讯通路门店!$S:$S,$G1895)</f>
        <v>0</v>
      </c>
      <c r="AM1895" s="99">
        <f>SUMIFS(通讯通路门店!$BD:$BD,通讯通路门店!$S:$S,$G1895)</f>
        <v>0</v>
      </c>
      <c r="AN1895" s="99">
        <f>SUMIFS(通讯通路门店!$BF:$BF,通讯通路门店!$S:$S,$G1895)</f>
        <v>0</v>
      </c>
      <c r="AO1895" s="99">
        <f t="shared" si="147"/>
        <v>0</v>
      </c>
      <c r="AP1895" s="99">
        <f>SUMIFS(通讯通路门店!$K:$K,通讯通路门店!$S:$S,$G1895)</f>
        <v>0</v>
      </c>
      <c r="AQ1895" s="83"/>
      <c r="AR1895" s="99">
        <f>SUMIFS(通讯通路门店!$T:$T,通讯通路门店!$S:$S,$G1895)</f>
        <v>0</v>
      </c>
      <c r="AS1895" s="99">
        <f>SUMIFS(通讯通路门店!$U:$U,通讯通路门店!$S:$S,$G1895)</f>
        <v>0</v>
      </c>
      <c r="AT1895" s="99">
        <f>SUMIFS(通讯通路门店!$V:$V,通讯通路门店!$S:$S,$G1895)</f>
        <v>0</v>
      </c>
      <c r="AU1895" s="99">
        <f>SUMIFS(通讯通路门店!$W:$W,通讯通路门店!$S:$S,$G1895)</f>
        <v>0</v>
      </c>
      <c r="AV1895" s="99">
        <f>SUMIFS(通讯通路门店!$Z:$Z,通讯通路门店!$S:$S,$G1895)</f>
        <v>0</v>
      </c>
      <c r="AW1895" s="99">
        <f>SUMIFS(通讯通路门店!$AB:$AB,通讯通路门店!$S:$S,$G1895)</f>
        <v>0</v>
      </c>
      <c r="AX1895" s="99">
        <f>SUMIFS(通讯通路门店!$X:$X,通讯通路门店!$S:$S,$G1895)</f>
        <v>0</v>
      </c>
      <c r="AY1895" s="99">
        <f>SUMIFS(通讯通路门店!$Y:$Y,通讯通路门店!$S:$S,$G1895)</f>
        <v>0</v>
      </c>
      <c r="AZ1895" s="99">
        <f>SUMIFS(通讯通路门店!$AA:$AA,通讯通路门店!$S:$S,$G1895)</f>
        <v>0</v>
      </c>
      <c r="BA1895" s="99">
        <f t="shared" si="148"/>
        <v>0</v>
      </c>
      <c r="BB1895" s="99">
        <f t="shared" si="149"/>
        <v>0</v>
      </c>
      <c r="BC1895" s="99">
        <f>SUMIFS(通讯通路门店!$W:$W,通讯通路门店!$S:$S,$G1895,通讯通路门店!$J:$J,"荣耀体验店")+SUMIFS(通讯通路门店!$W:$W,通讯通路门店!$S:$S,$G1895,通讯通路门店!$J:$J,"荣耀授权专卖店")</f>
        <v>0</v>
      </c>
      <c r="BD1895" s="99">
        <f>SUMIFS(通讯通路门店!$Z:$Z,通讯通路门店!$S:$S,$G1895,通讯通路门店!$J:$J,"VIVO体验店")</f>
        <v>0</v>
      </c>
      <c r="BE1895" s="99">
        <f>SUMIFS(通讯通路门店!$AB:$AB,通讯通路门店!$S:$S,$G1895,通讯通路门店!$J:$J,"OPPO体验店")</f>
        <v>0</v>
      </c>
      <c r="BF1895" s="99">
        <f>SUMIFS(通讯通路门店!$X:$X,通讯通路门店!$S:$S,$G1895,通讯通路门店!$J:$J,"华为授权体验店")+SUMIFS(通讯通路门店!$AA:$AA,通讯通路门店!$S:$S,$G1895,通讯通路门店!$J:$J,"华为堡垒店")</f>
        <v>0</v>
      </c>
      <c r="BG1895" s="99">
        <f>SUMIFS(通讯通路门店!$Y:$Y,通讯通路门店!$S:$S,$G1895,通讯通路门店!$J:$J,"小米体验店")</f>
        <v>0</v>
      </c>
      <c r="BH1895" s="99">
        <f>SUMIFS(通讯通路门店!$AA:$AA,通讯通路门店!$S:$S,$G1895,通讯通路门店!$J:$J,"苹果体验店")</f>
        <v>0</v>
      </c>
      <c r="BI1895" s="99">
        <f>SUMIFS(通讯通路门店!$K:$K,通讯通路门店!$S:$S,$G1895,通讯通路门店!$J:$J,"其他品牌专卖店")</f>
        <v>0</v>
      </c>
      <c r="BJ1895" s="99">
        <f>SUMIFS(通讯通路门店!$AC:$AC,通讯通路门店!$S:$S,$G1895)</f>
        <v>0</v>
      </c>
      <c r="BK1895" s="99">
        <f>SUMIFS(通讯通路门店!$AD:$AD,通讯通路门店!$S:$S,$G1895)</f>
        <v>0</v>
      </c>
      <c r="BL1895" s="99">
        <f>SUMIFS(通讯通路门店!$AE:$AE,通讯通路门店!$S:$S,$G1895)</f>
        <v>0</v>
      </c>
      <c r="BM1895" s="99">
        <f>SUMIFS(通讯通路门店!$AF:$AF,通讯通路门店!$S:$S,$G1895)</f>
        <v>0</v>
      </c>
      <c r="BN1895" s="99">
        <f>SUMIFS(通讯通路门店!$AG:$AG,通讯通路门店!$S:$S,$G1895)</f>
        <v>0</v>
      </c>
      <c r="BO1895" s="99">
        <f>SUMIFS(通讯通路门店!$AH:$AH,通讯通路门店!$S:$S,$G1895)</f>
        <v>0</v>
      </c>
      <c r="BP1895" s="99">
        <f>SUMIFS(通讯通路门店!$AI:$AI,通讯通路门店!$S:$S,$G1895)</f>
        <v>0</v>
      </c>
      <c r="BQ1895" s="83"/>
    </row>
    <row r="1896" spans="1:69">
      <c r="A1896" s="99" t="str">
        <f>IFERROR(_xlfn.XLOOKUP($G1896,通讯通路门店!$S$4:$S$993933,通讯通路门店!$A$4:$A$993933,0,0),"")</f>
        <v>海南省</v>
      </c>
      <c r="B1896" s="99" t="str">
        <f>IFERROR(_xlfn.XLOOKUP($G1896,通讯通路门店!$S$4:$S$993933,通讯通路门店!$B$4:$B$993933,0,0),"")</f>
        <v>昌江黎族自治县</v>
      </c>
      <c r="C1896" s="99" t="str">
        <f>IFERROR(_xlfn.XLOOKUP($G1896,通讯通路门店!$S$4:$S$993933,通讯通路门店!$C$4:$C$993933,0,0),"")</f>
        <v>昌江黎族自治县</v>
      </c>
      <c r="D1896" s="99" t="str">
        <f>IFERROR(_xlfn.XLOOKUP($G1896,通讯通路门店!$S$4:$S$993933,通讯通路门店!$D$4:$D$993933,0,0),"")</f>
        <v>叉河镇</v>
      </c>
      <c r="E1896" s="83"/>
      <c r="F1896" s="83"/>
      <c r="G1896" s="101"/>
      <c r="H1896" s="102">
        <f>IFERROR(_xlfn.XLOOKUP($G1896,通讯通路门店!$S$4:$S$993933,通讯通路门店!$R$4:$R$993933,0,0),"")</f>
        <v>0</v>
      </c>
      <c r="I1896" s="83"/>
      <c r="J1896" s="83"/>
      <c r="K1896" s="83"/>
      <c r="L1896" s="83"/>
      <c r="M1896" s="83"/>
      <c r="N1896" s="83"/>
      <c r="O1896" s="83"/>
      <c r="P1896" s="83"/>
      <c r="Q1896" s="83"/>
      <c r="R1896" s="83"/>
      <c r="S1896" s="83"/>
      <c r="T1896" s="83"/>
      <c r="U1896" s="99">
        <f>COUNTIF(通讯通路门店!$S:$S,$G1896)</f>
        <v>0</v>
      </c>
      <c r="V1896" s="99">
        <f>COUNTIFS(通讯通路门店!$S:$S,$G1896,通讯通路门店!$J:$J,"综合卖场")</f>
        <v>0</v>
      </c>
      <c r="W1896" s="99">
        <f>SUMIFS(通讯通路门店!$AJ:$AJ,通讯通路门店!$S:$S,通讯客户沙盘!$G1896)</f>
        <v>0</v>
      </c>
      <c r="X1896" s="99">
        <f t="shared" si="145"/>
        <v>0</v>
      </c>
      <c r="Y1896" s="99">
        <f>COUNTIFS(通讯通路门店!$S:$S,$G1896,通讯通路门店!$J:$J,"荣耀体验店")+COUNTIFS(通讯通路门店!$S:$S,$G1896,通讯通路门店!$J:$J,"荣耀授权专卖店")</f>
        <v>0</v>
      </c>
      <c r="Z1896" s="99">
        <f>COUNTIFS(通讯通路门店!$S:$S,$G1896,通讯通路门店!$J:$J,"VIVO体验店")</f>
        <v>0</v>
      </c>
      <c r="AA1896" s="99">
        <f>COUNTIFS(通讯通路门店!$S:$S,$G1896,通讯通路门店!$J:$J,"OPPO体验店")</f>
        <v>0</v>
      </c>
      <c r="AB1896" s="99">
        <f>COUNTIFS(通讯通路门店!$S:$S,$G1896,通讯通路门店!$J:$J,"华为授权体验店")+COUNTIFS(通讯通路门店!$S:$S,$G1896,通讯通路门店!$J:$J,"华为堡垒店")</f>
        <v>0</v>
      </c>
      <c r="AC1896" s="99">
        <f>COUNTIFS(通讯通路门店!$S:$S,$G1896,通讯通路门店!$J:$J,"小米体验店")</f>
        <v>0</v>
      </c>
      <c r="AD1896" s="99">
        <f>COUNTIFS(通讯通路门店!$S:$S,$G1896,通讯通路门店!$J:$J,"苹果体验店")</f>
        <v>0</v>
      </c>
      <c r="AE1896" s="99">
        <f>COUNTIFS(通讯通路门店!$S:$S,$G1896,通讯通路门店!$J:$J,"其他品牌专卖店")</f>
        <v>0</v>
      </c>
      <c r="AF1896" s="99">
        <f>SUMIFS(通讯通路门店!$BI:$BI,通讯通路门店!$S:$S,$G1896)</f>
        <v>0</v>
      </c>
      <c r="AG1896" s="99">
        <f>SUMIFS(通讯通路门店!$BH:$BH,通讯通路门店!$S:$S,$G1896)</f>
        <v>0</v>
      </c>
      <c r="AH1896" s="99">
        <f t="shared" si="146"/>
        <v>0</v>
      </c>
      <c r="AI1896" s="99">
        <f>SUMIFS(通讯通路门店!$BB:$BB,通讯通路门店!$S:$S,$G1896)</f>
        <v>0</v>
      </c>
      <c r="AJ1896" s="99">
        <f>SUMIFS(通讯通路门店!$BE:$BE,通讯通路门店!$S:$S,$G1896)</f>
        <v>0</v>
      </c>
      <c r="AK1896" s="99">
        <f>SUMIFS(通讯通路门店!$BG:$BG,通讯通路门店!$S:$S,$G1896)</f>
        <v>0</v>
      </c>
      <c r="AL1896" s="99">
        <f>SUMIFS(通讯通路门店!$BC:$BC,通讯通路门店!$S:$S,$G1896)</f>
        <v>0</v>
      </c>
      <c r="AM1896" s="99">
        <f>SUMIFS(通讯通路门店!$BD:$BD,通讯通路门店!$S:$S,$G1896)</f>
        <v>0</v>
      </c>
      <c r="AN1896" s="99">
        <f>SUMIFS(通讯通路门店!$BF:$BF,通讯通路门店!$S:$S,$G1896)</f>
        <v>0</v>
      </c>
      <c r="AO1896" s="99">
        <f t="shared" si="147"/>
        <v>0</v>
      </c>
      <c r="AP1896" s="99">
        <f>SUMIFS(通讯通路门店!$K:$K,通讯通路门店!$S:$S,$G1896)</f>
        <v>0</v>
      </c>
      <c r="AQ1896" s="83"/>
      <c r="AR1896" s="99">
        <f>SUMIFS(通讯通路门店!$T:$T,通讯通路门店!$S:$S,$G1896)</f>
        <v>0</v>
      </c>
      <c r="AS1896" s="99">
        <f>SUMIFS(通讯通路门店!$U:$U,通讯通路门店!$S:$S,$G1896)</f>
        <v>0</v>
      </c>
      <c r="AT1896" s="99">
        <f>SUMIFS(通讯通路门店!$V:$V,通讯通路门店!$S:$S,$G1896)</f>
        <v>0</v>
      </c>
      <c r="AU1896" s="99">
        <f>SUMIFS(通讯通路门店!$W:$W,通讯通路门店!$S:$S,$G1896)</f>
        <v>0</v>
      </c>
      <c r="AV1896" s="99">
        <f>SUMIFS(通讯通路门店!$Z:$Z,通讯通路门店!$S:$S,$G1896)</f>
        <v>0</v>
      </c>
      <c r="AW1896" s="99">
        <f>SUMIFS(通讯通路门店!$AB:$AB,通讯通路门店!$S:$S,$G1896)</f>
        <v>0</v>
      </c>
      <c r="AX1896" s="99">
        <f>SUMIFS(通讯通路门店!$X:$X,通讯通路门店!$S:$S,$G1896)</f>
        <v>0</v>
      </c>
      <c r="AY1896" s="99">
        <f>SUMIFS(通讯通路门店!$Y:$Y,通讯通路门店!$S:$S,$G1896)</f>
        <v>0</v>
      </c>
      <c r="AZ1896" s="99">
        <f>SUMIFS(通讯通路门店!$AA:$AA,通讯通路门店!$S:$S,$G1896)</f>
        <v>0</v>
      </c>
      <c r="BA1896" s="99">
        <f t="shared" si="148"/>
        <v>0</v>
      </c>
      <c r="BB1896" s="99">
        <f t="shared" si="149"/>
        <v>0</v>
      </c>
      <c r="BC1896" s="99">
        <f>SUMIFS(通讯通路门店!$W:$W,通讯通路门店!$S:$S,$G1896,通讯通路门店!$J:$J,"荣耀体验店")+SUMIFS(通讯通路门店!$W:$W,通讯通路门店!$S:$S,$G1896,通讯通路门店!$J:$J,"荣耀授权专卖店")</f>
        <v>0</v>
      </c>
      <c r="BD1896" s="99">
        <f>SUMIFS(通讯通路门店!$Z:$Z,通讯通路门店!$S:$S,$G1896,通讯通路门店!$J:$J,"VIVO体验店")</f>
        <v>0</v>
      </c>
      <c r="BE1896" s="99">
        <f>SUMIFS(通讯通路门店!$AB:$AB,通讯通路门店!$S:$S,$G1896,通讯通路门店!$J:$J,"OPPO体验店")</f>
        <v>0</v>
      </c>
      <c r="BF1896" s="99">
        <f>SUMIFS(通讯通路门店!$X:$X,通讯通路门店!$S:$S,$G1896,通讯通路门店!$J:$J,"华为授权体验店")+SUMIFS(通讯通路门店!$AA:$AA,通讯通路门店!$S:$S,$G1896,通讯通路门店!$J:$J,"华为堡垒店")</f>
        <v>0</v>
      </c>
      <c r="BG1896" s="99">
        <f>SUMIFS(通讯通路门店!$Y:$Y,通讯通路门店!$S:$S,$G1896,通讯通路门店!$J:$J,"小米体验店")</f>
        <v>0</v>
      </c>
      <c r="BH1896" s="99">
        <f>SUMIFS(通讯通路门店!$AA:$AA,通讯通路门店!$S:$S,$G1896,通讯通路门店!$J:$J,"苹果体验店")</f>
        <v>0</v>
      </c>
      <c r="BI1896" s="99">
        <f>SUMIFS(通讯通路门店!$K:$K,通讯通路门店!$S:$S,$G1896,通讯通路门店!$J:$J,"其他品牌专卖店")</f>
        <v>0</v>
      </c>
      <c r="BJ1896" s="99">
        <f>SUMIFS(通讯通路门店!$AC:$AC,通讯通路门店!$S:$S,$G1896)</f>
        <v>0</v>
      </c>
      <c r="BK1896" s="99">
        <f>SUMIFS(通讯通路门店!$AD:$AD,通讯通路门店!$S:$S,$G1896)</f>
        <v>0</v>
      </c>
      <c r="BL1896" s="99">
        <f>SUMIFS(通讯通路门店!$AE:$AE,通讯通路门店!$S:$S,$G1896)</f>
        <v>0</v>
      </c>
      <c r="BM1896" s="99">
        <f>SUMIFS(通讯通路门店!$AF:$AF,通讯通路门店!$S:$S,$G1896)</f>
        <v>0</v>
      </c>
      <c r="BN1896" s="99">
        <f>SUMIFS(通讯通路门店!$AG:$AG,通讯通路门店!$S:$S,$G1896)</f>
        <v>0</v>
      </c>
      <c r="BO1896" s="99">
        <f>SUMIFS(通讯通路门店!$AH:$AH,通讯通路门店!$S:$S,$G1896)</f>
        <v>0</v>
      </c>
      <c r="BP1896" s="99">
        <f>SUMIFS(通讯通路门店!$AI:$AI,通讯通路门店!$S:$S,$G1896)</f>
        <v>0</v>
      </c>
      <c r="BQ1896" s="83"/>
    </row>
    <row r="1897" spans="1:69">
      <c r="A1897" s="99" t="str">
        <f>IFERROR(_xlfn.XLOOKUP($G1897,通讯通路门店!$S$4:$S$993933,通讯通路门店!$A$4:$A$993933,0,0),"")</f>
        <v>海南省</v>
      </c>
      <c r="B1897" s="99" t="str">
        <f>IFERROR(_xlfn.XLOOKUP($G1897,通讯通路门店!$S$4:$S$993933,通讯通路门店!$B$4:$B$993933,0,0),"")</f>
        <v>昌江黎族自治县</v>
      </c>
      <c r="C1897" s="99" t="str">
        <f>IFERROR(_xlfn.XLOOKUP($G1897,通讯通路门店!$S$4:$S$993933,通讯通路门店!$C$4:$C$993933,0,0),"")</f>
        <v>昌江黎族自治县</v>
      </c>
      <c r="D1897" s="99" t="str">
        <f>IFERROR(_xlfn.XLOOKUP($G1897,通讯通路门店!$S$4:$S$993933,通讯通路门店!$D$4:$D$993933,0,0),"")</f>
        <v>叉河镇</v>
      </c>
      <c r="E1897" s="83"/>
      <c r="F1897" s="83"/>
      <c r="G1897" s="101"/>
      <c r="H1897" s="102">
        <f>IFERROR(_xlfn.XLOOKUP($G1897,通讯通路门店!$S$4:$S$993933,通讯通路门店!$R$4:$R$993933,0,0),"")</f>
        <v>0</v>
      </c>
      <c r="I1897" s="83"/>
      <c r="J1897" s="83"/>
      <c r="K1897" s="83"/>
      <c r="L1897" s="83"/>
      <c r="M1897" s="83"/>
      <c r="N1897" s="83"/>
      <c r="O1897" s="83"/>
      <c r="P1897" s="83"/>
      <c r="Q1897" s="83"/>
      <c r="R1897" s="83"/>
      <c r="S1897" s="83"/>
      <c r="T1897" s="83"/>
      <c r="U1897" s="99">
        <f>COUNTIF(通讯通路门店!$S:$S,$G1897)</f>
        <v>0</v>
      </c>
      <c r="V1897" s="99">
        <f>COUNTIFS(通讯通路门店!$S:$S,$G1897,通讯通路门店!$J:$J,"综合卖场")</f>
        <v>0</v>
      </c>
      <c r="W1897" s="99">
        <f>SUMIFS(通讯通路门店!$AJ:$AJ,通讯通路门店!$S:$S,通讯客户沙盘!$G1897)</f>
        <v>0</v>
      </c>
      <c r="X1897" s="99">
        <f t="shared" si="145"/>
        <v>0</v>
      </c>
      <c r="Y1897" s="99">
        <f>COUNTIFS(通讯通路门店!$S:$S,$G1897,通讯通路门店!$J:$J,"荣耀体验店")+COUNTIFS(通讯通路门店!$S:$S,$G1897,通讯通路门店!$J:$J,"荣耀授权专卖店")</f>
        <v>0</v>
      </c>
      <c r="Z1897" s="99">
        <f>COUNTIFS(通讯通路门店!$S:$S,$G1897,通讯通路门店!$J:$J,"VIVO体验店")</f>
        <v>0</v>
      </c>
      <c r="AA1897" s="99">
        <f>COUNTIFS(通讯通路门店!$S:$S,$G1897,通讯通路门店!$J:$J,"OPPO体验店")</f>
        <v>0</v>
      </c>
      <c r="AB1897" s="99">
        <f>COUNTIFS(通讯通路门店!$S:$S,$G1897,通讯通路门店!$J:$J,"华为授权体验店")+COUNTIFS(通讯通路门店!$S:$S,$G1897,通讯通路门店!$J:$J,"华为堡垒店")</f>
        <v>0</v>
      </c>
      <c r="AC1897" s="99">
        <f>COUNTIFS(通讯通路门店!$S:$S,$G1897,通讯通路门店!$J:$J,"小米体验店")</f>
        <v>0</v>
      </c>
      <c r="AD1897" s="99">
        <f>COUNTIFS(通讯通路门店!$S:$S,$G1897,通讯通路门店!$J:$J,"苹果体验店")</f>
        <v>0</v>
      </c>
      <c r="AE1897" s="99">
        <f>COUNTIFS(通讯通路门店!$S:$S,$G1897,通讯通路门店!$J:$J,"其他品牌专卖店")</f>
        <v>0</v>
      </c>
      <c r="AF1897" s="99">
        <f>SUMIFS(通讯通路门店!$BI:$BI,通讯通路门店!$S:$S,$G1897)</f>
        <v>0</v>
      </c>
      <c r="AG1897" s="99">
        <f>SUMIFS(通讯通路门店!$BH:$BH,通讯通路门店!$S:$S,$G1897)</f>
        <v>0</v>
      </c>
      <c r="AH1897" s="99">
        <f t="shared" si="146"/>
        <v>0</v>
      </c>
      <c r="AI1897" s="99">
        <f>SUMIFS(通讯通路门店!$BB:$BB,通讯通路门店!$S:$S,$G1897)</f>
        <v>0</v>
      </c>
      <c r="AJ1897" s="99">
        <f>SUMIFS(通讯通路门店!$BE:$BE,通讯通路门店!$S:$S,$G1897)</f>
        <v>0</v>
      </c>
      <c r="AK1897" s="99">
        <f>SUMIFS(通讯通路门店!$BG:$BG,通讯通路门店!$S:$S,$G1897)</f>
        <v>0</v>
      </c>
      <c r="AL1897" s="99">
        <f>SUMIFS(通讯通路门店!$BC:$BC,通讯通路门店!$S:$S,$G1897)</f>
        <v>0</v>
      </c>
      <c r="AM1897" s="99">
        <f>SUMIFS(通讯通路门店!$BD:$BD,通讯通路门店!$S:$S,$G1897)</f>
        <v>0</v>
      </c>
      <c r="AN1897" s="99">
        <f>SUMIFS(通讯通路门店!$BF:$BF,通讯通路门店!$S:$S,$G1897)</f>
        <v>0</v>
      </c>
      <c r="AO1897" s="99">
        <f t="shared" si="147"/>
        <v>0</v>
      </c>
      <c r="AP1897" s="99">
        <f>SUMIFS(通讯通路门店!$K:$K,通讯通路门店!$S:$S,$G1897)</f>
        <v>0</v>
      </c>
      <c r="AQ1897" s="83"/>
      <c r="AR1897" s="99">
        <f>SUMIFS(通讯通路门店!$T:$T,通讯通路门店!$S:$S,$G1897)</f>
        <v>0</v>
      </c>
      <c r="AS1897" s="99">
        <f>SUMIFS(通讯通路门店!$U:$U,通讯通路门店!$S:$S,$G1897)</f>
        <v>0</v>
      </c>
      <c r="AT1897" s="99">
        <f>SUMIFS(通讯通路门店!$V:$V,通讯通路门店!$S:$S,$G1897)</f>
        <v>0</v>
      </c>
      <c r="AU1897" s="99">
        <f>SUMIFS(通讯通路门店!$W:$W,通讯通路门店!$S:$S,$G1897)</f>
        <v>0</v>
      </c>
      <c r="AV1897" s="99">
        <f>SUMIFS(通讯通路门店!$Z:$Z,通讯通路门店!$S:$S,$G1897)</f>
        <v>0</v>
      </c>
      <c r="AW1897" s="99">
        <f>SUMIFS(通讯通路门店!$AB:$AB,通讯通路门店!$S:$S,$G1897)</f>
        <v>0</v>
      </c>
      <c r="AX1897" s="99">
        <f>SUMIFS(通讯通路门店!$X:$X,通讯通路门店!$S:$S,$G1897)</f>
        <v>0</v>
      </c>
      <c r="AY1897" s="99">
        <f>SUMIFS(通讯通路门店!$Y:$Y,通讯通路门店!$S:$S,$G1897)</f>
        <v>0</v>
      </c>
      <c r="AZ1897" s="99">
        <f>SUMIFS(通讯通路门店!$AA:$AA,通讯通路门店!$S:$S,$G1897)</f>
        <v>0</v>
      </c>
      <c r="BA1897" s="99">
        <f t="shared" si="148"/>
        <v>0</v>
      </c>
      <c r="BB1897" s="99">
        <f t="shared" si="149"/>
        <v>0</v>
      </c>
      <c r="BC1897" s="99">
        <f>SUMIFS(通讯通路门店!$W:$W,通讯通路门店!$S:$S,$G1897,通讯通路门店!$J:$J,"荣耀体验店")+SUMIFS(通讯通路门店!$W:$W,通讯通路门店!$S:$S,$G1897,通讯通路门店!$J:$J,"荣耀授权专卖店")</f>
        <v>0</v>
      </c>
      <c r="BD1897" s="99">
        <f>SUMIFS(通讯通路门店!$Z:$Z,通讯通路门店!$S:$S,$G1897,通讯通路门店!$J:$J,"VIVO体验店")</f>
        <v>0</v>
      </c>
      <c r="BE1897" s="99">
        <f>SUMIFS(通讯通路门店!$AB:$AB,通讯通路门店!$S:$S,$G1897,通讯通路门店!$J:$J,"OPPO体验店")</f>
        <v>0</v>
      </c>
      <c r="BF1897" s="99">
        <f>SUMIFS(通讯通路门店!$X:$X,通讯通路门店!$S:$S,$G1897,通讯通路门店!$J:$J,"华为授权体验店")+SUMIFS(通讯通路门店!$AA:$AA,通讯通路门店!$S:$S,$G1897,通讯通路门店!$J:$J,"华为堡垒店")</f>
        <v>0</v>
      </c>
      <c r="BG1897" s="99">
        <f>SUMIFS(通讯通路门店!$Y:$Y,通讯通路门店!$S:$S,$G1897,通讯通路门店!$J:$J,"小米体验店")</f>
        <v>0</v>
      </c>
      <c r="BH1897" s="99">
        <f>SUMIFS(通讯通路门店!$AA:$AA,通讯通路门店!$S:$S,$G1897,通讯通路门店!$J:$J,"苹果体验店")</f>
        <v>0</v>
      </c>
      <c r="BI1897" s="99">
        <f>SUMIFS(通讯通路门店!$K:$K,通讯通路门店!$S:$S,$G1897,通讯通路门店!$J:$J,"其他品牌专卖店")</f>
        <v>0</v>
      </c>
      <c r="BJ1897" s="99">
        <f>SUMIFS(通讯通路门店!$AC:$AC,通讯通路门店!$S:$S,$G1897)</f>
        <v>0</v>
      </c>
      <c r="BK1897" s="99">
        <f>SUMIFS(通讯通路门店!$AD:$AD,通讯通路门店!$S:$S,$G1897)</f>
        <v>0</v>
      </c>
      <c r="BL1897" s="99">
        <f>SUMIFS(通讯通路门店!$AE:$AE,通讯通路门店!$S:$S,$G1897)</f>
        <v>0</v>
      </c>
      <c r="BM1897" s="99">
        <f>SUMIFS(通讯通路门店!$AF:$AF,通讯通路门店!$S:$S,$G1897)</f>
        <v>0</v>
      </c>
      <c r="BN1897" s="99">
        <f>SUMIFS(通讯通路门店!$AG:$AG,通讯通路门店!$S:$S,$G1897)</f>
        <v>0</v>
      </c>
      <c r="BO1897" s="99">
        <f>SUMIFS(通讯通路门店!$AH:$AH,通讯通路门店!$S:$S,$G1897)</f>
        <v>0</v>
      </c>
      <c r="BP1897" s="99">
        <f>SUMIFS(通讯通路门店!$AI:$AI,通讯通路门店!$S:$S,$G1897)</f>
        <v>0</v>
      </c>
      <c r="BQ1897" s="83"/>
    </row>
    <row r="1898" spans="1:69">
      <c r="A1898" s="99" t="str">
        <f>IFERROR(_xlfn.XLOOKUP($G1898,通讯通路门店!$S$4:$S$993933,通讯通路门店!$A$4:$A$993933,0,0),"")</f>
        <v>海南省</v>
      </c>
      <c r="B1898" s="99" t="str">
        <f>IFERROR(_xlfn.XLOOKUP($G1898,通讯通路门店!$S$4:$S$993933,通讯通路门店!$B$4:$B$993933,0,0),"")</f>
        <v>昌江黎族自治县</v>
      </c>
      <c r="C1898" s="99" t="str">
        <f>IFERROR(_xlfn.XLOOKUP($G1898,通讯通路门店!$S$4:$S$993933,通讯通路门店!$C$4:$C$993933,0,0),"")</f>
        <v>昌江黎族自治县</v>
      </c>
      <c r="D1898" s="99" t="str">
        <f>IFERROR(_xlfn.XLOOKUP($G1898,通讯通路门店!$S$4:$S$993933,通讯通路门店!$D$4:$D$993933,0,0),"")</f>
        <v>叉河镇</v>
      </c>
      <c r="E1898" s="83"/>
      <c r="F1898" s="83"/>
      <c r="G1898" s="101"/>
      <c r="H1898" s="102">
        <f>IFERROR(_xlfn.XLOOKUP($G1898,通讯通路门店!$S$4:$S$993933,通讯通路门店!$R$4:$R$993933,0,0),"")</f>
        <v>0</v>
      </c>
      <c r="I1898" s="83"/>
      <c r="J1898" s="83"/>
      <c r="K1898" s="83"/>
      <c r="L1898" s="83"/>
      <c r="M1898" s="83"/>
      <c r="N1898" s="83"/>
      <c r="O1898" s="83"/>
      <c r="P1898" s="83"/>
      <c r="Q1898" s="83"/>
      <c r="R1898" s="83"/>
      <c r="S1898" s="83"/>
      <c r="T1898" s="83"/>
      <c r="U1898" s="99">
        <f>COUNTIF(通讯通路门店!$S:$S,$G1898)</f>
        <v>0</v>
      </c>
      <c r="V1898" s="99">
        <f>COUNTIFS(通讯通路门店!$S:$S,$G1898,通讯通路门店!$J:$J,"综合卖场")</f>
        <v>0</v>
      </c>
      <c r="W1898" s="99">
        <f>SUMIFS(通讯通路门店!$AJ:$AJ,通讯通路门店!$S:$S,通讯客户沙盘!$G1898)</f>
        <v>0</v>
      </c>
      <c r="X1898" s="99">
        <f t="shared" si="145"/>
        <v>0</v>
      </c>
      <c r="Y1898" s="99">
        <f>COUNTIFS(通讯通路门店!$S:$S,$G1898,通讯通路门店!$J:$J,"荣耀体验店")+COUNTIFS(通讯通路门店!$S:$S,$G1898,通讯通路门店!$J:$J,"荣耀授权专卖店")</f>
        <v>0</v>
      </c>
      <c r="Z1898" s="99">
        <f>COUNTIFS(通讯通路门店!$S:$S,$G1898,通讯通路门店!$J:$J,"VIVO体验店")</f>
        <v>0</v>
      </c>
      <c r="AA1898" s="99">
        <f>COUNTIFS(通讯通路门店!$S:$S,$G1898,通讯通路门店!$J:$J,"OPPO体验店")</f>
        <v>0</v>
      </c>
      <c r="AB1898" s="99">
        <f>COUNTIFS(通讯通路门店!$S:$S,$G1898,通讯通路门店!$J:$J,"华为授权体验店")+COUNTIFS(通讯通路门店!$S:$S,$G1898,通讯通路门店!$J:$J,"华为堡垒店")</f>
        <v>0</v>
      </c>
      <c r="AC1898" s="99">
        <f>COUNTIFS(通讯通路门店!$S:$S,$G1898,通讯通路门店!$J:$J,"小米体验店")</f>
        <v>0</v>
      </c>
      <c r="AD1898" s="99">
        <f>COUNTIFS(通讯通路门店!$S:$S,$G1898,通讯通路门店!$J:$J,"苹果体验店")</f>
        <v>0</v>
      </c>
      <c r="AE1898" s="99">
        <f>COUNTIFS(通讯通路门店!$S:$S,$G1898,通讯通路门店!$J:$J,"其他品牌专卖店")</f>
        <v>0</v>
      </c>
      <c r="AF1898" s="99">
        <f>SUMIFS(通讯通路门店!$BI:$BI,通讯通路门店!$S:$S,$G1898)</f>
        <v>0</v>
      </c>
      <c r="AG1898" s="99">
        <f>SUMIFS(通讯通路门店!$BH:$BH,通讯通路门店!$S:$S,$G1898)</f>
        <v>0</v>
      </c>
      <c r="AH1898" s="99">
        <f t="shared" si="146"/>
        <v>0</v>
      </c>
      <c r="AI1898" s="99">
        <f>SUMIFS(通讯通路门店!$BB:$BB,通讯通路门店!$S:$S,$G1898)</f>
        <v>0</v>
      </c>
      <c r="AJ1898" s="99">
        <f>SUMIFS(通讯通路门店!$BE:$BE,通讯通路门店!$S:$S,$G1898)</f>
        <v>0</v>
      </c>
      <c r="AK1898" s="99">
        <f>SUMIFS(通讯通路门店!$BG:$BG,通讯通路门店!$S:$S,$G1898)</f>
        <v>0</v>
      </c>
      <c r="AL1898" s="99">
        <f>SUMIFS(通讯通路门店!$BC:$BC,通讯通路门店!$S:$S,$G1898)</f>
        <v>0</v>
      </c>
      <c r="AM1898" s="99">
        <f>SUMIFS(通讯通路门店!$BD:$BD,通讯通路门店!$S:$S,$G1898)</f>
        <v>0</v>
      </c>
      <c r="AN1898" s="99">
        <f>SUMIFS(通讯通路门店!$BF:$BF,通讯通路门店!$S:$S,$G1898)</f>
        <v>0</v>
      </c>
      <c r="AO1898" s="99">
        <f t="shared" si="147"/>
        <v>0</v>
      </c>
      <c r="AP1898" s="99">
        <f>SUMIFS(通讯通路门店!$K:$K,通讯通路门店!$S:$S,$G1898)</f>
        <v>0</v>
      </c>
      <c r="AQ1898" s="83"/>
      <c r="AR1898" s="99">
        <f>SUMIFS(通讯通路门店!$T:$T,通讯通路门店!$S:$S,$G1898)</f>
        <v>0</v>
      </c>
      <c r="AS1898" s="99">
        <f>SUMIFS(通讯通路门店!$U:$U,通讯通路门店!$S:$S,$G1898)</f>
        <v>0</v>
      </c>
      <c r="AT1898" s="99">
        <f>SUMIFS(通讯通路门店!$V:$V,通讯通路门店!$S:$S,$G1898)</f>
        <v>0</v>
      </c>
      <c r="AU1898" s="99">
        <f>SUMIFS(通讯通路门店!$W:$W,通讯通路门店!$S:$S,$G1898)</f>
        <v>0</v>
      </c>
      <c r="AV1898" s="99">
        <f>SUMIFS(通讯通路门店!$Z:$Z,通讯通路门店!$S:$S,$G1898)</f>
        <v>0</v>
      </c>
      <c r="AW1898" s="99">
        <f>SUMIFS(通讯通路门店!$AB:$AB,通讯通路门店!$S:$S,$G1898)</f>
        <v>0</v>
      </c>
      <c r="AX1898" s="99">
        <f>SUMIFS(通讯通路门店!$X:$X,通讯通路门店!$S:$S,$G1898)</f>
        <v>0</v>
      </c>
      <c r="AY1898" s="99">
        <f>SUMIFS(通讯通路门店!$Y:$Y,通讯通路门店!$S:$S,$G1898)</f>
        <v>0</v>
      </c>
      <c r="AZ1898" s="99">
        <f>SUMIFS(通讯通路门店!$AA:$AA,通讯通路门店!$S:$S,$G1898)</f>
        <v>0</v>
      </c>
      <c r="BA1898" s="99">
        <f t="shared" si="148"/>
        <v>0</v>
      </c>
      <c r="BB1898" s="99">
        <f t="shared" si="149"/>
        <v>0</v>
      </c>
      <c r="BC1898" s="99">
        <f>SUMIFS(通讯通路门店!$W:$W,通讯通路门店!$S:$S,$G1898,通讯通路门店!$J:$J,"荣耀体验店")+SUMIFS(通讯通路门店!$W:$W,通讯通路门店!$S:$S,$G1898,通讯通路门店!$J:$J,"荣耀授权专卖店")</f>
        <v>0</v>
      </c>
      <c r="BD1898" s="99">
        <f>SUMIFS(通讯通路门店!$Z:$Z,通讯通路门店!$S:$S,$G1898,通讯通路门店!$J:$J,"VIVO体验店")</f>
        <v>0</v>
      </c>
      <c r="BE1898" s="99">
        <f>SUMIFS(通讯通路门店!$AB:$AB,通讯通路门店!$S:$S,$G1898,通讯通路门店!$J:$J,"OPPO体验店")</f>
        <v>0</v>
      </c>
      <c r="BF1898" s="99">
        <f>SUMIFS(通讯通路门店!$X:$X,通讯通路门店!$S:$S,$G1898,通讯通路门店!$J:$J,"华为授权体验店")+SUMIFS(通讯通路门店!$AA:$AA,通讯通路门店!$S:$S,$G1898,通讯通路门店!$J:$J,"华为堡垒店")</f>
        <v>0</v>
      </c>
      <c r="BG1898" s="99">
        <f>SUMIFS(通讯通路门店!$Y:$Y,通讯通路门店!$S:$S,$G1898,通讯通路门店!$J:$J,"小米体验店")</f>
        <v>0</v>
      </c>
      <c r="BH1898" s="99">
        <f>SUMIFS(通讯通路门店!$AA:$AA,通讯通路门店!$S:$S,$G1898,通讯通路门店!$J:$J,"苹果体验店")</f>
        <v>0</v>
      </c>
      <c r="BI1898" s="99">
        <f>SUMIFS(通讯通路门店!$K:$K,通讯通路门店!$S:$S,$G1898,通讯通路门店!$J:$J,"其他品牌专卖店")</f>
        <v>0</v>
      </c>
      <c r="BJ1898" s="99">
        <f>SUMIFS(通讯通路门店!$AC:$AC,通讯通路门店!$S:$S,$G1898)</f>
        <v>0</v>
      </c>
      <c r="BK1898" s="99">
        <f>SUMIFS(通讯通路门店!$AD:$AD,通讯通路门店!$S:$S,$G1898)</f>
        <v>0</v>
      </c>
      <c r="BL1898" s="99">
        <f>SUMIFS(通讯通路门店!$AE:$AE,通讯通路门店!$S:$S,$G1898)</f>
        <v>0</v>
      </c>
      <c r="BM1898" s="99">
        <f>SUMIFS(通讯通路门店!$AF:$AF,通讯通路门店!$S:$S,$G1898)</f>
        <v>0</v>
      </c>
      <c r="BN1898" s="99">
        <f>SUMIFS(通讯通路门店!$AG:$AG,通讯通路门店!$S:$S,$G1898)</f>
        <v>0</v>
      </c>
      <c r="BO1898" s="99">
        <f>SUMIFS(通讯通路门店!$AH:$AH,通讯通路门店!$S:$S,$G1898)</f>
        <v>0</v>
      </c>
      <c r="BP1898" s="99">
        <f>SUMIFS(通讯通路门店!$AI:$AI,通讯通路门店!$S:$S,$G1898)</f>
        <v>0</v>
      </c>
      <c r="BQ1898" s="83"/>
    </row>
    <row r="1899" spans="1:69">
      <c r="A1899" s="99" t="str">
        <f>IFERROR(_xlfn.XLOOKUP($G1899,通讯通路门店!$S$4:$S$993933,通讯通路门店!$A$4:$A$993933,0,0),"")</f>
        <v>海南省</v>
      </c>
      <c r="B1899" s="99" t="str">
        <f>IFERROR(_xlfn.XLOOKUP($G1899,通讯通路门店!$S$4:$S$993933,通讯通路门店!$B$4:$B$993933,0,0),"")</f>
        <v>昌江黎族自治县</v>
      </c>
      <c r="C1899" s="99" t="str">
        <f>IFERROR(_xlfn.XLOOKUP($G1899,通讯通路门店!$S$4:$S$993933,通讯通路门店!$C$4:$C$993933,0,0),"")</f>
        <v>昌江黎族自治县</v>
      </c>
      <c r="D1899" s="99" t="str">
        <f>IFERROR(_xlfn.XLOOKUP($G1899,通讯通路门店!$S$4:$S$993933,通讯通路门店!$D$4:$D$993933,0,0),"")</f>
        <v>叉河镇</v>
      </c>
      <c r="E1899" s="83"/>
      <c r="F1899" s="83"/>
      <c r="G1899" s="101"/>
      <c r="H1899" s="102">
        <f>IFERROR(_xlfn.XLOOKUP($G1899,通讯通路门店!$S$4:$S$993933,通讯通路门店!$R$4:$R$993933,0,0),"")</f>
        <v>0</v>
      </c>
      <c r="I1899" s="83"/>
      <c r="J1899" s="83"/>
      <c r="K1899" s="83"/>
      <c r="L1899" s="83"/>
      <c r="M1899" s="83"/>
      <c r="N1899" s="83"/>
      <c r="O1899" s="83"/>
      <c r="P1899" s="83"/>
      <c r="Q1899" s="83"/>
      <c r="R1899" s="83"/>
      <c r="S1899" s="83"/>
      <c r="T1899" s="83"/>
      <c r="U1899" s="99">
        <f>COUNTIF(通讯通路门店!$S:$S,$G1899)</f>
        <v>0</v>
      </c>
      <c r="V1899" s="99">
        <f>COUNTIFS(通讯通路门店!$S:$S,$G1899,通讯通路门店!$J:$J,"综合卖场")</f>
        <v>0</v>
      </c>
      <c r="W1899" s="99">
        <f>SUMIFS(通讯通路门店!$AJ:$AJ,通讯通路门店!$S:$S,通讯客户沙盘!$G1899)</f>
        <v>0</v>
      </c>
      <c r="X1899" s="99">
        <f t="shared" si="145"/>
        <v>0</v>
      </c>
      <c r="Y1899" s="99">
        <f>COUNTIFS(通讯通路门店!$S:$S,$G1899,通讯通路门店!$J:$J,"荣耀体验店")+COUNTIFS(通讯通路门店!$S:$S,$G1899,通讯通路门店!$J:$J,"荣耀授权专卖店")</f>
        <v>0</v>
      </c>
      <c r="Z1899" s="99">
        <f>COUNTIFS(通讯通路门店!$S:$S,$G1899,通讯通路门店!$J:$J,"VIVO体验店")</f>
        <v>0</v>
      </c>
      <c r="AA1899" s="99">
        <f>COUNTIFS(通讯通路门店!$S:$S,$G1899,通讯通路门店!$J:$J,"OPPO体验店")</f>
        <v>0</v>
      </c>
      <c r="AB1899" s="99">
        <f>COUNTIFS(通讯通路门店!$S:$S,$G1899,通讯通路门店!$J:$J,"华为授权体验店")+COUNTIFS(通讯通路门店!$S:$S,$G1899,通讯通路门店!$J:$J,"华为堡垒店")</f>
        <v>0</v>
      </c>
      <c r="AC1899" s="99">
        <f>COUNTIFS(通讯通路门店!$S:$S,$G1899,通讯通路门店!$J:$J,"小米体验店")</f>
        <v>0</v>
      </c>
      <c r="AD1899" s="99">
        <f>COUNTIFS(通讯通路门店!$S:$S,$G1899,通讯通路门店!$J:$J,"苹果体验店")</f>
        <v>0</v>
      </c>
      <c r="AE1899" s="99">
        <f>COUNTIFS(通讯通路门店!$S:$S,$G1899,通讯通路门店!$J:$J,"其他品牌专卖店")</f>
        <v>0</v>
      </c>
      <c r="AF1899" s="99">
        <f>SUMIFS(通讯通路门店!$BI:$BI,通讯通路门店!$S:$S,$G1899)</f>
        <v>0</v>
      </c>
      <c r="AG1899" s="99">
        <f>SUMIFS(通讯通路门店!$BH:$BH,通讯通路门店!$S:$S,$G1899)</f>
        <v>0</v>
      </c>
      <c r="AH1899" s="99">
        <f t="shared" si="146"/>
        <v>0</v>
      </c>
      <c r="AI1899" s="99">
        <f>SUMIFS(通讯通路门店!$BB:$BB,通讯通路门店!$S:$S,$G1899)</f>
        <v>0</v>
      </c>
      <c r="AJ1899" s="99">
        <f>SUMIFS(通讯通路门店!$BE:$BE,通讯通路门店!$S:$S,$G1899)</f>
        <v>0</v>
      </c>
      <c r="AK1899" s="99">
        <f>SUMIFS(通讯通路门店!$BG:$BG,通讯通路门店!$S:$S,$G1899)</f>
        <v>0</v>
      </c>
      <c r="AL1899" s="99">
        <f>SUMIFS(通讯通路门店!$BC:$BC,通讯通路门店!$S:$S,$G1899)</f>
        <v>0</v>
      </c>
      <c r="AM1899" s="99">
        <f>SUMIFS(通讯通路门店!$BD:$BD,通讯通路门店!$S:$S,$G1899)</f>
        <v>0</v>
      </c>
      <c r="AN1899" s="99">
        <f>SUMIFS(通讯通路门店!$BF:$BF,通讯通路门店!$S:$S,$G1899)</f>
        <v>0</v>
      </c>
      <c r="AO1899" s="99">
        <f t="shared" si="147"/>
        <v>0</v>
      </c>
      <c r="AP1899" s="99">
        <f>SUMIFS(通讯通路门店!$K:$K,通讯通路门店!$S:$S,$G1899)</f>
        <v>0</v>
      </c>
      <c r="AQ1899" s="83"/>
      <c r="AR1899" s="99">
        <f>SUMIFS(通讯通路门店!$T:$T,通讯通路门店!$S:$S,$G1899)</f>
        <v>0</v>
      </c>
      <c r="AS1899" s="99">
        <f>SUMIFS(通讯通路门店!$U:$U,通讯通路门店!$S:$S,$G1899)</f>
        <v>0</v>
      </c>
      <c r="AT1899" s="99">
        <f>SUMIFS(通讯通路门店!$V:$V,通讯通路门店!$S:$S,$G1899)</f>
        <v>0</v>
      </c>
      <c r="AU1899" s="99">
        <f>SUMIFS(通讯通路门店!$W:$W,通讯通路门店!$S:$S,$G1899)</f>
        <v>0</v>
      </c>
      <c r="AV1899" s="99">
        <f>SUMIFS(通讯通路门店!$Z:$Z,通讯通路门店!$S:$S,$G1899)</f>
        <v>0</v>
      </c>
      <c r="AW1899" s="99">
        <f>SUMIFS(通讯通路门店!$AB:$AB,通讯通路门店!$S:$S,$G1899)</f>
        <v>0</v>
      </c>
      <c r="AX1899" s="99">
        <f>SUMIFS(通讯通路门店!$X:$X,通讯通路门店!$S:$S,$G1899)</f>
        <v>0</v>
      </c>
      <c r="AY1899" s="99">
        <f>SUMIFS(通讯通路门店!$Y:$Y,通讯通路门店!$S:$S,$G1899)</f>
        <v>0</v>
      </c>
      <c r="AZ1899" s="99">
        <f>SUMIFS(通讯通路门店!$AA:$AA,通讯通路门店!$S:$S,$G1899)</f>
        <v>0</v>
      </c>
      <c r="BA1899" s="99">
        <f t="shared" si="148"/>
        <v>0</v>
      </c>
      <c r="BB1899" s="99">
        <f t="shared" si="149"/>
        <v>0</v>
      </c>
      <c r="BC1899" s="99">
        <f>SUMIFS(通讯通路门店!$W:$W,通讯通路门店!$S:$S,$G1899,通讯通路门店!$J:$J,"荣耀体验店")+SUMIFS(通讯通路门店!$W:$W,通讯通路门店!$S:$S,$G1899,通讯通路门店!$J:$J,"荣耀授权专卖店")</f>
        <v>0</v>
      </c>
      <c r="BD1899" s="99">
        <f>SUMIFS(通讯通路门店!$Z:$Z,通讯通路门店!$S:$S,$G1899,通讯通路门店!$J:$J,"VIVO体验店")</f>
        <v>0</v>
      </c>
      <c r="BE1899" s="99">
        <f>SUMIFS(通讯通路门店!$AB:$AB,通讯通路门店!$S:$S,$G1899,通讯通路门店!$J:$J,"OPPO体验店")</f>
        <v>0</v>
      </c>
      <c r="BF1899" s="99">
        <f>SUMIFS(通讯通路门店!$X:$X,通讯通路门店!$S:$S,$G1899,通讯通路门店!$J:$J,"华为授权体验店")+SUMIFS(通讯通路门店!$AA:$AA,通讯通路门店!$S:$S,$G1899,通讯通路门店!$J:$J,"华为堡垒店")</f>
        <v>0</v>
      </c>
      <c r="BG1899" s="99">
        <f>SUMIFS(通讯通路门店!$Y:$Y,通讯通路门店!$S:$S,$G1899,通讯通路门店!$J:$J,"小米体验店")</f>
        <v>0</v>
      </c>
      <c r="BH1899" s="99">
        <f>SUMIFS(通讯通路门店!$AA:$AA,通讯通路门店!$S:$S,$G1899,通讯通路门店!$J:$J,"苹果体验店")</f>
        <v>0</v>
      </c>
      <c r="BI1899" s="99">
        <f>SUMIFS(通讯通路门店!$K:$K,通讯通路门店!$S:$S,$G1899,通讯通路门店!$J:$J,"其他品牌专卖店")</f>
        <v>0</v>
      </c>
      <c r="BJ1899" s="99">
        <f>SUMIFS(通讯通路门店!$AC:$AC,通讯通路门店!$S:$S,$G1899)</f>
        <v>0</v>
      </c>
      <c r="BK1899" s="99">
        <f>SUMIFS(通讯通路门店!$AD:$AD,通讯通路门店!$S:$S,$G1899)</f>
        <v>0</v>
      </c>
      <c r="BL1899" s="99">
        <f>SUMIFS(通讯通路门店!$AE:$AE,通讯通路门店!$S:$S,$G1899)</f>
        <v>0</v>
      </c>
      <c r="BM1899" s="99">
        <f>SUMIFS(通讯通路门店!$AF:$AF,通讯通路门店!$S:$S,$G1899)</f>
        <v>0</v>
      </c>
      <c r="BN1899" s="99">
        <f>SUMIFS(通讯通路门店!$AG:$AG,通讯通路门店!$S:$S,$G1899)</f>
        <v>0</v>
      </c>
      <c r="BO1899" s="99">
        <f>SUMIFS(通讯通路门店!$AH:$AH,通讯通路门店!$S:$S,$G1899)</f>
        <v>0</v>
      </c>
      <c r="BP1899" s="99">
        <f>SUMIFS(通讯通路门店!$AI:$AI,通讯通路门店!$S:$S,$G1899)</f>
        <v>0</v>
      </c>
      <c r="BQ1899" s="83"/>
    </row>
    <row r="1900" spans="1:69">
      <c r="A1900" s="99" t="str">
        <f>IFERROR(_xlfn.XLOOKUP($G1900,通讯通路门店!$S$4:$S$993933,通讯通路门店!$A$4:$A$993933,0,0),"")</f>
        <v>海南省</v>
      </c>
      <c r="B1900" s="99" t="str">
        <f>IFERROR(_xlfn.XLOOKUP($G1900,通讯通路门店!$S$4:$S$993933,通讯通路门店!$B$4:$B$993933,0,0),"")</f>
        <v>昌江黎族自治县</v>
      </c>
      <c r="C1900" s="99" t="str">
        <f>IFERROR(_xlfn.XLOOKUP($G1900,通讯通路门店!$S$4:$S$993933,通讯通路门店!$C$4:$C$993933,0,0),"")</f>
        <v>昌江黎族自治县</v>
      </c>
      <c r="D1900" s="99" t="str">
        <f>IFERROR(_xlfn.XLOOKUP($G1900,通讯通路门店!$S$4:$S$993933,通讯通路门店!$D$4:$D$993933,0,0),"")</f>
        <v>叉河镇</v>
      </c>
      <c r="E1900" s="83"/>
      <c r="F1900" s="83"/>
      <c r="G1900" s="101"/>
      <c r="H1900" s="102">
        <f>IFERROR(_xlfn.XLOOKUP($G1900,通讯通路门店!$S$4:$S$993933,通讯通路门店!$R$4:$R$993933,0,0),"")</f>
        <v>0</v>
      </c>
      <c r="I1900" s="83"/>
      <c r="J1900" s="83"/>
      <c r="K1900" s="83"/>
      <c r="L1900" s="83"/>
      <c r="M1900" s="83"/>
      <c r="N1900" s="83"/>
      <c r="O1900" s="83"/>
      <c r="P1900" s="83"/>
      <c r="Q1900" s="83"/>
      <c r="R1900" s="83"/>
      <c r="S1900" s="83"/>
      <c r="T1900" s="83"/>
      <c r="U1900" s="99">
        <f>COUNTIF(通讯通路门店!$S:$S,$G1900)</f>
        <v>0</v>
      </c>
      <c r="V1900" s="99">
        <f>COUNTIFS(通讯通路门店!$S:$S,$G1900,通讯通路门店!$J:$J,"综合卖场")</f>
        <v>0</v>
      </c>
      <c r="W1900" s="99">
        <f>SUMIFS(通讯通路门店!$AJ:$AJ,通讯通路门店!$S:$S,通讯客户沙盘!$G1900)</f>
        <v>0</v>
      </c>
      <c r="X1900" s="99">
        <f t="shared" si="145"/>
        <v>0</v>
      </c>
      <c r="Y1900" s="99">
        <f>COUNTIFS(通讯通路门店!$S:$S,$G1900,通讯通路门店!$J:$J,"荣耀体验店")+COUNTIFS(通讯通路门店!$S:$S,$G1900,通讯通路门店!$J:$J,"荣耀授权专卖店")</f>
        <v>0</v>
      </c>
      <c r="Z1900" s="99">
        <f>COUNTIFS(通讯通路门店!$S:$S,$G1900,通讯通路门店!$J:$J,"VIVO体验店")</f>
        <v>0</v>
      </c>
      <c r="AA1900" s="99">
        <f>COUNTIFS(通讯通路门店!$S:$S,$G1900,通讯通路门店!$J:$J,"OPPO体验店")</f>
        <v>0</v>
      </c>
      <c r="AB1900" s="99">
        <f>COUNTIFS(通讯通路门店!$S:$S,$G1900,通讯通路门店!$J:$J,"华为授权体验店")+COUNTIFS(通讯通路门店!$S:$S,$G1900,通讯通路门店!$J:$J,"华为堡垒店")</f>
        <v>0</v>
      </c>
      <c r="AC1900" s="99">
        <f>COUNTIFS(通讯通路门店!$S:$S,$G1900,通讯通路门店!$J:$J,"小米体验店")</f>
        <v>0</v>
      </c>
      <c r="AD1900" s="99">
        <f>COUNTIFS(通讯通路门店!$S:$S,$G1900,通讯通路门店!$J:$J,"苹果体验店")</f>
        <v>0</v>
      </c>
      <c r="AE1900" s="99">
        <f>COUNTIFS(通讯通路门店!$S:$S,$G1900,通讯通路门店!$J:$J,"其他品牌专卖店")</f>
        <v>0</v>
      </c>
      <c r="AF1900" s="99">
        <f>SUMIFS(通讯通路门店!$BI:$BI,通讯通路门店!$S:$S,$G1900)</f>
        <v>0</v>
      </c>
      <c r="AG1900" s="99">
        <f>SUMIFS(通讯通路门店!$BH:$BH,通讯通路门店!$S:$S,$G1900)</f>
        <v>0</v>
      </c>
      <c r="AH1900" s="99">
        <f t="shared" si="146"/>
        <v>0</v>
      </c>
      <c r="AI1900" s="99">
        <f>SUMIFS(通讯通路门店!$BB:$BB,通讯通路门店!$S:$S,$G1900)</f>
        <v>0</v>
      </c>
      <c r="AJ1900" s="99">
        <f>SUMIFS(通讯通路门店!$BE:$BE,通讯通路门店!$S:$S,$G1900)</f>
        <v>0</v>
      </c>
      <c r="AK1900" s="99">
        <f>SUMIFS(通讯通路门店!$BG:$BG,通讯通路门店!$S:$S,$G1900)</f>
        <v>0</v>
      </c>
      <c r="AL1900" s="99">
        <f>SUMIFS(通讯通路门店!$BC:$BC,通讯通路门店!$S:$S,$G1900)</f>
        <v>0</v>
      </c>
      <c r="AM1900" s="99">
        <f>SUMIFS(通讯通路门店!$BD:$BD,通讯通路门店!$S:$S,$G1900)</f>
        <v>0</v>
      </c>
      <c r="AN1900" s="99">
        <f>SUMIFS(通讯通路门店!$BF:$BF,通讯通路门店!$S:$S,$G1900)</f>
        <v>0</v>
      </c>
      <c r="AO1900" s="99">
        <f t="shared" si="147"/>
        <v>0</v>
      </c>
      <c r="AP1900" s="99">
        <f>SUMIFS(通讯通路门店!$K:$K,通讯通路门店!$S:$S,$G1900)</f>
        <v>0</v>
      </c>
      <c r="AQ1900" s="83"/>
      <c r="AR1900" s="99">
        <f>SUMIFS(通讯通路门店!$T:$T,通讯通路门店!$S:$S,$G1900)</f>
        <v>0</v>
      </c>
      <c r="AS1900" s="99">
        <f>SUMIFS(通讯通路门店!$U:$U,通讯通路门店!$S:$S,$G1900)</f>
        <v>0</v>
      </c>
      <c r="AT1900" s="99">
        <f>SUMIFS(通讯通路门店!$V:$V,通讯通路门店!$S:$S,$G1900)</f>
        <v>0</v>
      </c>
      <c r="AU1900" s="99">
        <f>SUMIFS(通讯通路门店!$W:$W,通讯通路门店!$S:$S,$G1900)</f>
        <v>0</v>
      </c>
      <c r="AV1900" s="99">
        <f>SUMIFS(通讯通路门店!$Z:$Z,通讯通路门店!$S:$S,$G1900)</f>
        <v>0</v>
      </c>
      <c r="AW1900" s="99">
        <f>SUMIFS(通讯通路门店!$AB:$AB,通讯通路门店!$S:$S,$G1900)</f>
        <v>0</v>
      </c>
      <c r="AX1900" s="99">
        <f>SUMIFS(通讯通路门店!$X:$X,通讯通路门店!$S:$S,$G1900)</f>
        <v>0</v>
      </c>
      <c r="AY1900" s="99">
        <f>SUMIFS(通讯通路门店!$Y:$Y,通讯通路门店!$S:$S,$G1900)</f>
        <v>0</v>
      </c>
      <c r="AZ1900" s="99">
        <f>SUMIFS(通讯通路门店!$AA:$AA,通讯通路门店!$S:$S,$G1900)</f>
        <v>0</v>
      </c>
      <c r="BA1900" s="99">
        <f t="shared" si="148"/>
        <v>0</v>
      </c>
      <c r="BB1900" s="99">
        <f t="shared" si="149"/>
        <v>0</v>
      </c>
      <c r="BC1900" s="99">
        <f>SUMIFS(通讯通路门店!$W:$W,通讯通路门店!$S:$S,$G1900,通讯通路门店!$J:$J,"荣耀体验店")+SUMIFS(通讯通路门店!$W:$W,通讯通路门店!$S:$S,$G1900,通讯通路门店!$J:$J,"荣耀授权专卖店")</f>
        <v>0</v>
      </c>
      <c r="BD1900" s="99">
        <f>SUMIFS(通讯通路门店!$Z:$Z,通讯通路门店!$S:$S,$G1900,通讯通路门店!$J:$J,"VIVO体验店")</f>
        <v>0</v>
      </c>
      <c r="BE1900" s="99">
        <f>SUMIFS(通讯通路门店!$AB:$AB,通讯通路门店!$S:$S,$G1900,通讯通路门店!$J:$J,"OPPO体验店")</f>
        <v>0</v>
      </c>
      <c r="BF1900" s="99">
        <f>SUMIFS(通讯通路门店!$X:$X,通讯通路门店!$S:$S,$G1900,通讯通路门店!$J:$J,"华为授权体验店")+SUMIFS(通讯通路门店!$AA:$AA,通讯通路门店!$S:$S,$G1900,通讯通路门店!$J:$J,"华为堡垒店")</f>
        <v>0</v>
      </c>
      <c r="BG1900" s="99">
        <f>SUMIFS(通讯通路门店!$Y:$Y,通讯通路门店!$S:$S,$G1900,通讯通路门店!$J:$J,"小米体验店")</f>
        <v>0</v>
      </c>
      <c r="BH1900" s="99">
        <f>SUMIFS(通讯通路门店!$AA:$AA,通讯通路门店!$S:$S,$G1900,通讯通路门店!$J:$J,"苹果体验店")</f>
        <v>0</v>
      </c>
      <c r="BI1900" s="99">
        <f>SUMIFS(通讯通路门店!$K:$K,通讯通路门店!$S:$S,$G1900,通讯通路门店!$J:$J,"其他品牌专卖店")</f>
        <v>0</v>
      </c>
      <c r="BJ1900" s="99">
        <f>SUMIFS(通讯通路门店!$AC:$AC,通讯通路门店!$S:$S,$G1900)</f>
        <v>0</v>
      </c>
      <c r="BK1900" s="99">
        <f>SUMIFS(通讯通路门店!$AD:$AD,通讯通路门店!$S:$S,$G1900)</f>
        <v>0</v>
      </c>
      <c r="BL1900" s="99">
        <f>SUMIFS(通讯通路门店!$AE:$AE,通讯通路门店!$S:$S,$G1900)</f>
        <v>0</v>
      </c>
      <c r="BM1900" s="99">
        <f>SUMIFS(通讯通路门店!$AF:$AF,通讯通路门店!$S:$S,$G1900)</f>
        <v>0</v>
      </c>
      <c r="BN1900" s="99">
        <f>SUMIFS(通讯通路门店!$AG:$AG,通讯通路门店!$S:$S,$G1900)</f>
        <v>0</v>
      </c>
      <c r="BO1900" s="99">
        <f>SUMIFS(通讯通路门店!$AH:$AH,通讯通路门店!$S:$S,$G1900)</f>
        <v>0</v>
      </c>
      <c r="BP1900" s="99">
        <f>SUMIFS(通讯通路门店!$AI:$AI,通讯通路门店!$S:$S,$G1900)</f>
        <v>0</v>
      </c>
      <c r="BQ1900" s="83"/>
    </row>
    <row r="1901" spans="1:69">
      <c r="A1901" s="99" t="str">
        <f>IFERROR(_xlfn.XLOOKUP($G1901,通讯通路门店!$S$4:$S$993933,通讯通路门店!$A$4:$A$993933,0,0),"")</f>
        <v>海南省</v>
      </c>
      <c r="B1901" s="99" t="str">
        <f>IFERROR(_xlfn.XLOOKUP($G1901,通讯通路门店!$S$4:$S$993933,通讯通路门店!$B$4:$B$993933,0,0),"")</f>
        <v>昌江黎族自治县</v>
      </c>
      <c r="C1901" s="99" t="str">
        <f>IFERROR(_xlfn.XLOOKUP($G1901,通讯通路门店!$S$4:$S$993933,通讯通路门店!$C$4:$C$993933,0,0),"")</f>
        <v>昌江黎族自治县</v>
      </c>
      <c r="D1901" s="99" t="str">
        <f>IFERROR(_xlfn.XLOOKUP($G1901,通讯通路门店!$S$4:$S$993933,通讯通路门店!$D$4:$D$993933,0,0),"")</f>
        <v>叉河镇</v>
      </c>
      <c r="E1901" s="83"/>
      <c r="F1901" s="83"/>
      <c r="G1901" s="101"/>
      <c r="H1901" s="102">
        <f>IFERROR(_xlfn.XLOOKUP($G1901,通讯通路门店!$S$4:$S$993933,通讯通路门店!$R$4:$R$993933,0,0),"")</f>
        <v>0</v>
      </c>
      <c r="I1901" s="83"/>
      <c r="J1901" s="83"/>
      <c r="K1901" s="83"/>
      <c r="L1901" s="83"/>
      <c r="M1901" s="83"/>
      <c r="N1901" s="83"/>
      <c r="O1901" s="83"/>
      <c r="P1901" s="83"/>
      <c r="Q1901" s="83"/>
      <c r="R1901" s="83"/>
      <c r="S1901" s="83"/>
      <c r="T1901" s="83"/>
      <c r="U1901" s="99">
        <f>COUNTIF(通讯通路门店!$S:$S,$G1901)</f>
        <v>0</v>
      </c>
      <c r="V1901" s="99">
        <f>COUNTIFS(通讯通路门店!$S:$S,$G1901,通讯通路门店!$J:$J,"综合卖场")</f>
        <v>0</v>
      </c>
      <c r="W1901" s="99">
        <f>SUMIFS(通讯通路门店!$AJ:$AJ,通讯通路门店!$S:$S,通讯客户沙盘!$G1901)</f>
        <v>0</v>
      </c>
      <c r="X1901" s="99">
        <f t="shared" si="145"/>
        <v>0</v>
      </c>
      <c r="Y1901" s="99">
        <f>COUNTIFS(通讯通路门店!$S:$S,$G1901,通讯通路门店!$J:$J,"荣耀体验店")+COUNTIFS(通讯通路门店!$S:$S,$G1901,通讯通路门店!$J:$J,"荣耀授权专卖店")</f>
        <v>0</v>
      </c>
      <c r="Z1901" s="99">
        <f>COUNTIFS(通讯通路门店!$S:$S,$G1901,通讯通路门店!$J:$J,"VIVO体验店")</f>
        <v>0</v>
      </c>
      <c r="AA1901" s="99">
        <f>COUNTIFS(通讯通路门店!$S:$S,$G1901,通讯通路门店!$J:$J,"OPPO体验店")</f>
        <v>0</v>
      </c>
      <c r="AB1901" s="99">
        <f>COUNTIFS(通讯通路门店!$S:$S,$G1901,通讯通路门店!$J:$J,"华为授权体验店")+COUNTIFS(通讯通路门店!$S:$S,$G1901,通讯通路门店!$J:$J,"华为堡垒店")</f>
        <v>0</v>
      </c>
      <c r="AC1901" s="99">
        <f>COUNTIFS(通讯通路门店!$S:$S,$G1901,通讯通路门店!$J:$J,"小米体验店")</f>
        <v>0</v>
      </c>
      <c r="AD1901" s="99">
        <f>COUNTIFS(通讯通路门店!$S:$S,$G1901,通讯通路门店!$J:$J,"苹果体验店")</f>
        <v>0</v>
      </c>
      <c r="AE1901" s="99">
        <f>COUNTIFS(通讯通路门店!$S:$S,$G1901,通讯通路门店!$J:$J,"其他品牌专卖店")</f>
        <v>0</v>
      </c>
      <c r="AF1901" s="99">
        <f>SUMIFS(通讯通路门店!$BI:$BI,通讯通路门店!$S:$S,$G1901)</f>
        <v>0</v>
      </c>
      <c r="AG1901" s="99">
        <f>SUMIFS(通讯通路门店!$BH:$BH,通讯通路门店!$S:$S,$G1901)</f>
        <v>0</v>
      </c>
      <c r="AH1901" s="99">
        <f t="shared" si="146"/>
        <v>0</v>
      </c>
      <c r="AI1901" s="99">
        <f>SUMIFS(通讯通路门店!$BB:$BB,通讯通路门店!$S:$S,$G1901)</f>
        <v>0</v>
      </c>
      <c r="AJ1901" s="99">
        <f>SUMIFS(通讯通路门店!$BE:$BE,通讯通路门店!$S:$S,$G1901)</f>
        <v>0</v>
      </c>
      <c r="AK1901" s="99">
        <f>SUMIFS(通讯通路门店!$BG:$BG,通讯通路门店!$S:$S,$G1901)</f>
        <v>0</v>
      </c>
      <c r="AL1901" s="99">
        <f>SUMIFS(通讯通路门店!$BC:$BC,通讯通路门店!$S:$S,$G1901)</f>
        <v>0</v>
      </c>
      <c r="AM1901" s="99">
        <f>SUMIFS(通讯通路门店!$BD:$BD,通讯通路门店!$S:$S,$G1901)</f>
        <v>0</v>
      </c>
      <c r="AN1901" s="99">
        <f>SUMIFS(通讯通路门店!$BF:$BF,通讯通路门店!$S:$S,$G1901)</f>
        <v>0</v>
      </c>
      <c r="AO1901" s="99">
        <f t="shared" si="147"/>
        <v>0</v>
      </c>
      <c r="AP1901" s="99">
        <f>SUMIFS(通讯通路门店!$K:$K,通讯通路门店!$S:$S,$G1901)</f>
        <v>0</v>
      </c>
      <c r="AQ1901" s="83"/>
      <c r="AR1901" s="99">
        <f>SUMIFS(通讯通路门店!$T:$T,通讯通路门店!$S:$S,$G1901)</f>
        <v>0</v>
      </c>
      <c r="AS1901" s="99">
        <f>SUMIFS(通讯通路门店!$U:$U,通讯通路门店!$S:$S,$G1901)</f>
        <v>0</v>
      </c>
      <c r="AT1901" s="99">
        <f>SUMIFS(通讯通路门店!$V:$V,通讯通路门店!$S:$S,$G1901)</f>
        <v>0</v>
      </c>
      <c r="AU1901" s="99">
        <f>SUMIFS(通讯通路门店!$W:$W,通讯通路门店!$S:$S,$G1901)</f>
        <v>0</v>
      </c>
      <c r="AV1901" s="99">
        <f>SUMIFS(通讯通路门店!$Z:$Z,通讯通路门店!$S:$S,$G1901)</f>
        <v>0</v>
      </c>
      <c r="AW1901" s="99">
        <f>SUMIFS(通讯通路门店!$AB:$AB,通讯通路门店!$S:$S,$G1901)</f>
        <v>0</v>
      </c>
      <c r="AX1901" s="99">
        <f>SUMIFS(通讯通路门店!$X:$X,通讯通路门店!$S:$S,$G1901)</f>
        <v>0</v>
      </c>
      <c r="AY1901" s="99">
        <f>SUMIFS(通讯通路门店!$Y:$Y,通讯通路门店!$S:$S,$G1901)</f>
        <v>0</v>
      </c>
      <c r="AZ1901" s="99">
        <f>SUMIFS(通讯通路门店!$AA:$AA,通讯通路门店!$S:$S,$G1901)</f>
        <v>0</v>
      </c>
      <c r="BA1901" s="99">
        <f t="shared" si="148"/>
        <v>0</v>
      </c>
      <c r="BB1901" s="99">
        <f t="shared" si="149"/>
        <v>0</v>
      </c>
      <c r="BC1901" s="99">
        <f>SUMIFS(通讯通路门店!$W:$W,通讯通路门店!$S:$S,$G1901,通讯通路门店!$J:$J,"荣耀体验店")+SUMIFS(通讯通路门店!$W:$W,通讯通路门店!$S:$S,$G1901,通讯通路门店!$J:$J,"荣耀授权专卖店")</f>
        <v>0</v>
      </c>
      <c r="BD1901" s="99">
        <f>SUMIFS(通讯通路门店!$Z:$Z,通讯通路门店!$S:$S,$G1901,通讯通路门店!$J:$J,"VIVO体验店")</f>
        <v>0</v>
      </c>
      <c r="BE1901" s="99">
        <f>SUMIFS(通讯通路门店!$AB:$AB,通讯通路门店!$S:$S,$G1901,通讯通路门店!$J:$J,"OPPO体验店")</f>
        <v>0</v>
      </c>
      <c r="BF1901" s="99">
        <f>SUMIFS(通讯通路门店!$X:$X,通讯通路门店!$S:$S,$G1901,通讯通路门店!$J:$J,"华为授权体验店")+SUMIFS(通讯通路门店!$AA:$AA,通讯通路门店!$S:$S,$G1901,通讯通路门店!$J:$J,"华为堡垒店")</f>
        <v>0</v>
      </c>
      <c r="BG1901" s="99">
        <f>SUMIFS(通讯通路门店!$Y:$Y,通讯通路门店!$S:$S,$G1901,通讯通路门店!$J:$J,"小米体验店")</f>
        <v>0</v>
      </c>
      <c r="BH1901" s="99">
        <f>SUMIFS(通讯通路门店!$AA:$AA,通讯通路门店!$S:$S,$G1901,通讯通路门店!$J:$J,"苹果体验店")</f>
        <v>0</v>
      </c>
      <c r="BI1901" s="99">
        <f>SUMIFS(通讯通路门店!$K:$K,通讯通路门店!$S:$S,$G1901,通讯通路门店!$J:$J,"其他品牌专卖店")</f>
        <v>0</v>
      </c>
      <c r="BJ1901" s="99">
        <f>SUMIFS(通讯通路门店!$AC:$AC,通讯通路门店!$S:$S,$G1901)</f>
        <v>0</v>
      </c>
      <c r="BK1901" s="99">
        <f>SUMIFS(通讯通路门店!$AD:$AD,通讯通路门店!$S:$S,$G1901)</f>
        <v>0</v>
      </c>
      <c r="BL1901" s="99">
        <f>SUMIFS(通讯通路门店!$AE:$AE,通讯通路门店!$S:$S,$G1901)</f>
        <v>0</v>
      </c>
      <c r="BM1901" s="99">
        <f>SUMIFS(通讯通路门店!$AF:$AF,通讯通路门店!$S:$S,$G1901)</f>
        <v>0</v>
      </c>
      <c r="BN1901" s="99">
        <f>SUMIFS(通讯通路门店!$AG:$AG,通讯通路门店!$S:$S,$G1901)</f>
        <v>0</v>
      </c>
      <c r="BO1901" s="99">
        <f>SUMIFS(通讯通路门店!$AH:$AH,通讯通路门店!$S:$S,$G1901)</f>
        <v>0</v>
      </c>
      <c r="BP1901" s="99">
        <f>SUMIFS(通讯通路门店!$AI:$AI,通讯通路门店!$S:$S,$G1901)</f>
        <v>0</v>
      </c>
      <c r="BQ1901" s="83"/>
    </row>
    <row r="1902" spans="1:69">
      <c r="A1902" s="99" t="str">
        <f>IFERROR(_xlfn.XLOOKUP($G1902,通讯通路门店!$S$4:$S$993933,通讯通路门店!$A$4:$A$993933,0,0),"")</f>
        <v>海南省</v>
      </c>
      <c r="B1902" s="99" t="str">
        <f>IFERROR(_xlfn.XLOOKUP($G1902,通讯通路门店!$S$4:$S$993933,通讯通路门店!$B$4:$B$993933,0,0),"")</f>
        <v>昌江黎族自治县</v>
      </c>
      <c r="C1902" s="99" t="str">
        <f>IFERROR(_xlfn.XLOOKUP($G1902,通讯通路门店!$S$4:$S$993933,通讯通路门店!$C$4:$C$993933,0,0),"")</f>
        <v>昌江黎族自治县</v>
      </c>
      <c r="D1902" s="99" t="str">
        <f>IFERROR(_xlfn.XLOOKUP($G1902,通讯通路门店!$S$4:$S$993933,通讯通路门店!$D$4:$D$993933,0,0),"")</f>
        <v>叉河镇</v>
      </c>
      <c r="E1902" s="83"/>
      <c r="F1902" s="83"/>
      <c r="G1902" s="101"/>
      <c r="H1902" s="102">
        <f>IFERROR(_xlfn.XLOOKUP($G1902,通讯通路门店!$S$4:$S$993933,通讯通路门店!$R$4:$R$993933,0,0),"")</f>
        <v>0</v>
      </c>
      <c r="I1902" s="83"/>
      <c r="J1902" s="83"/>
      <c r="K1902" s="83"/>
      <c r="L1902" s="83"/>
      <c r="M1902" s="83"/>
      <c r="N1902" s="83"/>
      <c r="O1902" s="83"/>
      <c r="P1902" s="83"/>
      <c r="Q1902" s="83"/>
      <c r="R1902" s="83"/>
      <c r="S1902" s="83"/>
      <c r="T1902" s="83"/>
      <c r="U1902" s="99">
        <f>COUNTIF(通讯通路门店!$S:$S,$G1902)</f>
        <v>0</v>
      </c>
      <c r="V1902" s="99">
        <f>COUNTIFS(通讯通路门店!$S:$S,$G1902,通讯通路门店!$J:$J,"综合卖场")</f>
        <v>0</v>
      </c>
      <c r="W1902" s="99">
        <f>SUMIFS(通讯通路门店!$AJ:$AJ,通讯通路门店!$S:$S,通讯客户沙盘!$G1902)</f>
        <v>0</v>
      </c>
      <c r="X1902" s="99">
        <f t="shared" si="145"/>
        <v>0</v>
      </c>
      <c r="Y1902" s="99">
        <f>COUNTIFS(通讯通路门店!$S:$S,$G1902,通讯通路门店!$J:$J,"荣耀体验店")+COUNTIFS(通讯通路门店!$S:$S,$G1902,通讯通路门店!$J:$J,"荣耀授权专卖店")</f>
        <v>0</v>
      </c>
      <c r="Z1902" s="99">
        <f>COUNTIFS(通讯通路门店!$S:$S,$G1902,通讯通路门店!$J:$J,"VIVO体验店")</f>
        <v>0</v>
      </c>
      <c r="AA1902" s="99">
        <f>COUNTIFS(通讯通路门店!$S:$S,$G1902,通讯通路门店!$J:$J,"OPPO体验店")</f>
        <v>0</v>
      </c>
      <c r="AB1902" s="99">
        <f>COUNTIFS(通讯通路门店!$S:$S,$G1902,通讯通路门店!$J:$J,"华为授权体验店")+COUNTIFS(通讯通路门店!$S:$S,$G1902,通讯通路门店!$J:$J,"华为堡垒店")</f>
        <v>0</v>
      </c>
      <c r="AC1902" s="99">
        <f>COUNTIFS(通讯通路门店!$S:$S,$G1902,通讯通路门店!$J:$J,"小米体验店")</f>
        <v>0</v>
      </c>
      <c r="AD1902" s="99">
        <f>COUNTIFS(通讯通路门店!$S:$S,$G1902,通讯通路门店!$J:$J,"苹果体验店")</f>
        <v>0</v>
      </c>
      <c r="AE1902" s="99">
        <f>COUNTIFS(通讯通路门店!$S:$S,$G1902,通讯通路门店!$J:$J,"其他品牌专卖店")</f>
        <v>0</v>
      </c>
      <c r="AF1902" s="99">
        <f>SUMIFS(通讯通路门店!$BI:$BI,通讯通路门店!$S:$S,$G1902)</f>
        <v>0</v>
      </c>
      <c r="AG1902" s="99">
        <f>SUMIFS(通讯通路门店!$BH:$BH,通讯通路门店!$S:$S,$G1902)</f>
        <v>0</v>
      </c>
      <c r="AH1902" s="99">
        <f t="shared" si="146"/>
        <v>0</v>
      </c>
      <c r="AI1902" s="99">
        <f>SUMIFS(通讯通路门店!$BB:$BB,通讯通路门店!$S:$S,$G1902)</f>
        <v>0</v>
      </c>
      <c r="AJ1902" s="99">
        <f>SUMIFS(通讯通路门店!$BE:$BE,通讯通路门店!$S:$S,$G1902)</f>
        <v>0</v>
      </c>
      <c r="AK1902" s="99">
        <f>SUMIFS(通讯通路门店!$BG:$BG,通讯通路门店!$S:$S,$G1902)</f>
        <v>0</v>
      </c>
      <c r="AL1902" s="99">
        <f>SUMIFS(通讯通路门店!$BC:$BC,通讯通路门店!$S:$S,$G1902)</f>
        <v>0</v>
      </c>
      <c r="AM1902" s="99">
        <f>SUMIFS(通讯通路门店!$BD:$BD,通讯通路门店!$S:$S,$G1902)</f>
        <v>0</v>
      </c>
      <c r="AN1902" s="99">
        <f>SUMIFS(通讯通路门店!$BF:$BF,通讯通路门店!$S:$S,$G1902)</f>
        <v>0</v>
      </c>
      <c r="AO1902" s="99">
        <f t="shared" si="147"/>
        <v>0</v>
      </c>
      <c r="AP1902" s="99">
        <f>SUMIFS(通讯通路门店!$K:$K,通讯通路门店!$S:$S,$G1902)</f>
        <v>0</v>
      </c>
      <c r="AQ1902" s="83"/>
      <c r="AR1902" s="99">
        <f>SUMIFS(通讯通路门店!$T:$T,通讯通路门店!$S:$S,$G1902)</f>
        <v>0</v>
      </c>
      <c r="AS1902" s="99">
        <f>SUMIFS(通讯通路门店!$U:$U,通讯通路门店!$S:$S,$G1902)</f>
        <v>0</v>
      </c>
      <c r="AT1902" s="99">
        <f>SUMIFS(通讯通路门店!$V:$V,通讯通路门店!$S:$S,$G1902)</f>
        <v>0</v>
      </c>
      <c r="AU1902" s="99">
        <f>SUMIFS(通讯通路门店!$W:$W,通讯通路门店!$S:$S,$G1902)</f>
        <v>0</v>
      </c>
      <c r="AV1902" s="99">
        <f>SUMIFS(通讯通路门店!$Z:$Z,通讯通路门店!$S:$S,$G1902)</f>
        <v>0</v>
      </c>
      <c r="AW1902" s="99">
        <f>SUMIFS(通讯通路门店!$AB:$AB,通讯通路门店!$S:$S,$G1902)</f>
        <v>0</v>
      </c>
      <c r="AX1902" s="99">
        <f>SUMIFS(通讯通路门店!$X:$X,通讯通路门店!$S:$S,$G1902)</f>
        <v>0</v>
      </c>
      <c r="AY1902" s="99">
        <f>SUMIFS(通讯通路门店!$Y:$Y,通讯通路门店!$S:$S,$G1902)</f>
        <v>0</v>
      </c>
      <c r="AZ1902" s="99">
        <f>SUMIFS(通讯通路门店!$AA:$AA,通讯通路门店!$S:$S,$G1902)</f>
        <v>0</v>
      </c>
      <c r="BA1902" s="99">
        <f t="shared" si="148"/>
        <v>0</v>
      </c>
      <c r="BB1902" s="99">
        <f t="shared" si="149"/>
        <v>0</v>
      </c>
      <c r="BC1902" s="99">
        <f>SUMIFS(通讯通路门店!$W:$W,通讯通路门店!$S:$S,$G1902,通讯通路门店!$J:$J,"荣耀体验店")+SUMIFS(通讯通路门店!$W:$W,通讯通路门店!$S:$S,$G1902,通讯通路门店!$J:$J,"荣耀授权专卖店")</f>
        <v>0</v>
      </c>
      <c r="BD1902" s="99">
        <f>SUMIFS(通讯通路门店!$Z:$Z,通讯通路门店!$S:$S,$G1902,通讯通路门店!$J:$J,"VIVO体验店")</f>
        <v>0</v>
      </c>
      <c r="BE1902" s="99">
        <f>SUMIFS(通讯通路门店!$AB:$AB,通讯通路门店!$S:$S,$G1902,通讯通路门店!$J:$J,"OPPO体验店")</f>
        <v>0</v>
      </c>
      <c r="BF1902" s="99">
        <f>SUMIFS(通讯通路门店!$X:$X,通讯通路门店!$S:$S,$G1902,通讯通路门店!$J:$J,"华为授权体验店")+SUMIFS(通讯通路门店!$AA:$AA,通讯通路门店!$S:$S,$G1902,通讯通路门店!$J:$J,"华为堡垒店")</f>
        <v>0</v>
      </c>
      <c r="BG1902" s="99">
        <f>SUMIFS(通讯通路门店!$Y:$Y,通讯通路门店!$S:$S,$G1902,通讯通路门店!$J:$J,"小米体验店")</f>
        <v>0</v>
      </c>
      <c r="BH1902" s="99">
        <f>SUMIFS(通讯通路门店!$AA:$AA,通讯通路门店!$S:$S,$G1902,通讯通路门店!$J:$J,"苹果体验店")</f>
        <v>0</v>
      </c>
      <c r="BI1902" s="99">
        <f>SUMIFS(通讯通路门店!$K:$K,通讯通路门店!$S:$S,$G1902,通讯通路门店!$J:$J,"其他品牌专卖店")</f>
        <v>0</v>
      </c>
      <c r="BJ1902" s="99">
        <f>SUMIFS(通讯通路门店!$AC:$AC,通讯通路门店!$S:$S,$G1902)</f>
        <v>0</v>
      </c>
      <c r="BK1902" s="99">
        <f>SUMIFS(通讯通路门店!$AD:$AD,通讯通路门店!$S:$S,$G1902)</f>
        <v>0</v>
      </c>
      <c r="BL1902" s="99">
        <f>SUMIFS(通讯通路门店!$AE:$AE,通讯通路门店!$S:$S,$G1902)</f>
        <v>0</v>
      </c>
      <c r="BM1902" s="99">
        <f>SUMIFS(通讯通路门店!$AF:$AF,通讯通路门店!$S:$S,$G1902)</f>
        <v>0</v>
      </c>
      <c r="BN1902" s="99">
        <f>SUMIFS(通讯通路门店!$AG:$AG,通讯通路门店!$S:$S,$G1902)</f>
        <v>0</v>
      </c>
      <c r="BO1902" s="99">
        <f>SUMIFS(通讯通路门店!$AH:$AH,通讯通路门店!$S:$S,$G1902)</f>
        <v>0</v>
      </c>
      <c r="BP1902" s="99">
        <f>SUMIFS(通讯通路门店!$AI:$AI,通讯通路门店!$S:$S,$G1902)</f>
        <v>0</v>
      </c>
      <c r="BQ1902" s="83"/>
    </row>
    <row r="1903" spans="1:69">
      <c r="A1903" s="99" t="str">
        <f>IFERROR(_xlfn.XLOOKUP($G1903,通讯通路门店!$S$4:$S$993933,通讯通路门店!$A$4:$A$993933,0,0),"")</f>
        <v>海南省</v>
      </c>
      <c r="B1903" s="99" t="str">
        <f>IFERROR(_xlfn.XLOOKUP($G1903,通讯通路门店!$S$4:$S$993933,通讯通路门店!$B$4:$B$993933,0,0),"")</f>
        <v>昌江黎族自治县</v>
      </c>
      <c r="C1903" s="99" t="str">
        <f>IFERROR(_xlfn.XLOOKUP($G1903,通讯通路门店!$S$4:$S$993933,通讯通路门店!$C$4:$C$993933,0,0),"")</f>
        <v>昌江黎族自治县</v>
      </c>
      <c r="D1903" s="99" t="str">
        <f>IFERROR(_xlfn.XLOOKUP($G1903,通讯通路门店!$S$4:$S$993933,通讯通路门店!$D$4:$D$993933,0,0),"")</f>
        <v>叉河镇</v>
      </c>
      <c r="E1903" s="83"/>
      <c r="F1903" s="83"/>
      <c r="G1903" s="101"/>
      <c r="H1903" s="102">
        <f>IFERROR(_xlfn.XLOOKUP($G1903,通讯通路门店!$S$4:$S$993933,通讯通路门店!$R$4:$R$993933,0,0),"")</f>
        <v>0</v>
      </c>
      <c r="I1903" s="83"/>
      <c r="J1903" s="83"/>
      <c r="K1903" s="83"/>
      <c r="L1903" s="83"/>
      <c r="M1903" s="83"/>
      <c r="N1903" s="83"/>
      <c r="O1903" s="83"/>
      <c r="P1903" s="83"/>
      <c r="Q1903" s="83"/>
      <c r="R1903" s="83"/>
      <c r="S1903" s="83"/>
      <c r="T1903" s="83"/>
      <c r="U1903" s="99">
        <f>COUNTIF(通讯通路门店!$S:$S,$G1903)</f>
        <v>0</v>
      </c>
      <c r="V1903" s="99">
        <f>COUNTIFS(通讯通路门店!$S:$S,$G1903,通讯通路门店!$J:$J,"综合卖场")</f>
        <v>0</v>
      </c>
      <c r="W1903" s="99">
        <f>SUMIFS(通讯通路门店!$AJ:$AJ,通讯通路门店!$S:$S,通讯客户沙盘!$G1903)</f>
        <v>0</v>
      </c>
      <c r="X1903" s="99">
        <f t="shared" si="145"/>
        <v>0</v>
      </c>
      <c r="Y1903" s="99">
        <f>COUNTIFS(通讯通路门店!$S:$S,$G1903,通讯通路门店!$J:$J,"荣耀体验店")+COUNTIFS(通讯通路门店!$S:$S,$G1903,通讯通路门店!$J:$J,"荣耀授权专卖店")</f>
        <v>0</v>
      </c>
      <c r="Z1903" s="99">
        <f>COUNTIFS(通讯通路门店!$S:$S,$G1903,通讯通路门店!$J:$J,"VIVO体验店")</f>
        <v>0</v>
      </c>
      <c r="AA1903" s="99">
        <f>COUNTIFS(通讯通路门店!$S:$S,$G1903,通讯通路门店!$J:$J,"OPPO体验店")</f>
        <v>0</v>
      </c>
      <c r="AB1903" s="99">
        <f>COUNTIFS(通讯通路门店!$S:$S,$G1903,通讯通路门店!$J:$J,"华为授权体验店")+COUNTIFS(通讯通路门店!$S:$S,$G1903,通讯通路门店!$J:$J,"华为堡垒店")</f>
        <v>0</v>
      </c>
      <c r="AC1903" s="99">
        <f>COUNTIFS(通讯通路门店!$S:$S,$G1903,通讯通路门店!$J:$J,"小米体验店")</f>
        <v>0</v>
      </c>
      <c r="AD1903" s="99">
        <f>COUNTIFS(通讯通路门店!$S:$S,$G1903,通讯通路门店!$J:$J,"苹果体验店")</f>
        <v>0</v>
      </c>
      <c r="AE1903" s="99">
        <f>COUNTIFS(通讯通路门店!$S:$S,$G1903,通讯通路门店!$J:$J,"其他品牌专卖店")</f>
        <v>0</v>
      </c>
      <c r="AF1903" s="99">
        <f>SUMIFS(通讯通路门店!$BI:$BI,通讯通路门店!$S:$S,$G1903)</f>
        <v>0</v>
      </c>
      <c r="AG1903" s="99">
        <f>SUMIFS(通讯通路门店!$BH:$BH,通讯通路门店!$S:$S,$G1903)</f>
        <v>0</v>
      </c>
      <c r="AH1903" s="99">
        <f t="shared" si="146"/>
        <v>0</v>
      </c>
      <c r="AI1903" s="99">
        <f>SUMIFS(通讯通路门店!$BB:$BB,通讯通路门店!$S:$S,$G1903)</f>
        <v>0</v>
      </c>
      <c r="AJ1903" s="99">
        <f>SUMIFS(通讯通路门店!$BE:$BE,通讯通路门店!$S:$S,$G1903)</f>
        <v>0</v>
      </c>
      <c r="AK1903" s="99">
        <f>SUMIFS(通讯通路门店!$BG:$BG,通讯通路门店!$S:$S,$G1903)</f>
        <v>0</v>
      </c>
      <c r="AL1903" s="99">
        <f>SUMIFS(通讯通路门店!$BC:$BC,通讯通路门店!$S:$S,$G1903)</f>
        <v>0</v>
      </c>
      <c r="AM1903" s="99">
        <f>SUMIFS(通讯通路门店!$BD:$BD,通讯通路门店!$S:$S,$G1903)</f>
        <v>0</v>
      </c>
      <c r="AN1903" s="99">
        <f>SUMIFS(通讯通路门店!$BF:$BF,通讯通路门店!$S:$S,$G1903)</f>
        <v>0</v>
      </c>
      <c r="AO1903" s="99">
        <f t="shared" si="147"/>
        <v>0</v>
      </c>
      <c r="AP1903" s="99">
        <f>SUMIFS(通讯通路门店!$K:$K,通讯通路门店!$S:$S,$G1903)</f>
        <v>0</v>
      </c>
      <c r="AQ1903" s="83"/>
      <c r="AR1903" s="99">
        <f>SUMIFS(通讯通路门店!$T:$T,通讯通路门店!$S:$S,$G1903)</f>
        <v>0</v>
      </c>
      <c r="AS1903" s="99">
        <f>SUMIFS(通讯通路门店!$U:$U,通讯通路门店!$S:$S,$G1903)</f>
        <v>0</v>
      </c>
      <c r="AT1903" s="99">
        <f>SUMIFS(通讯通路门店!$V:$V,通讯通路门店!$S:$S,$G1903)</f>
        <v>0</v>
      </c>
      <c r="AU1903" s="99">
        <f>SUMIFS(通讯通路门店!$W:$W,通讯通路门店!$S:$S,$G1903)</f>
        <v>0</v>
      </c>
      <c r="AV1903" s="99">
        <f>SUMIFS(通讯通路门店!$Z:$Z,通讯通路门店!$S:$S,$G1903)</f>
        <v>0</v>
      </c>
      <c r="AW1903" s="99">
        <f>SUMIFS(通讯通路门店!$AB:$AB,通讯通路门店!$S:$S,$G1903)</f>
        <v>0</v>
      </c>
      <c r="AX1903" s="99">
        <f>SUMIFS(通讯通路门店!$X:$X,通讯通路门店!$S:$S,$G1903)</f>
        <v>0</v>
      </c>
      <c r="AY1903" s="99">
        <f>SUMIFS(通讯通路门店!$Y:$Y,通讯通路门店!$S:$S,$G1903)</f>
        <v>0</v>
      </c>
      <c r="AZ1903" s="99">
        <f>SUMIFS(通讯通路门店!$AA:$AA,通讯通路门店!$S:$S,$G1903)</f>
        <v>0</v>
      </c>
      <c r="BA1903" s="99">
        <f t="shared" si="148"/>
        <v>0</v>
      </c>
      <c r="BB1903" s="99">
        <f t="shared" si="149"/>
        <v>0</v>
      </c>
      <c r="BC1903" s="99">
        <f>SUMIFS(通讯通路门店!$W:$W,通讯通路门店!$S:$S,$G1903,通讯通路门店!$J:$J,"荣耀体验店")+SUMIFS(通讯通路门店!$W:$W,通讯通路门店!$S:$S,$G1903,通讯通路门店!$J:$J,"荣耀授权专卖店")</f>
        <v>0</v>
      </c>
      <c r="BD1903" s="99">
        <f>SUMIFS(通讯通路门店!$Z:$Z,通讯通路门店!$S:$S,$G1903,通讯通路门店!$J:$J,"VIVO体验店")</f>
        <v>0</v>
      </c>
      <c r="BE1903" s="99">
        <f>SUMIFS(通讯通路门店!$AB:$AB,通讯通路门店!$S:$S,$G1903,通讯通路门店!$J:$J,"OPPO体验店")</f>
        <v>0</v>
      </c>
      <c r="BF1903" s="99">
        <f>SUMIFS(通讯通路门店!$X:$X,通讯通路门店!$S:$S,$G1903,通讯通路门店!$J:$J,"华为授权体验店")+SUMIFS(通讯通路门店!$AA:$AA,通讯通路门店!$S:$S,$G1903,通讯通路门店!$J:$J,"华为堡垒店")</f>
        <v>0</v>
      </c>
      <c r="BG1903" s="99">
        <f>SUMIFS(通讯通路门店!$Y:$Y,通讯通路门店!$S:$S,$G1903,通讯通路门店!$J:$J,"小米体验店")</f>
        <v>0</v>
      </c>
      <c r="BH1903" s="99">
        <f>SUMIFS(通讯通路门店!$AA:$AA,通讯通路门店!$S:$S,$G1903,通讯通路门店!$J:$J,"苹果体验店")</f>
        <v>0</v>
      </c>
      <c r="BI1903" s="99">
        <f>SUMIFS(通讯通路门店!$K:$K,通讯通路门店!$S:$S,$G1903,通讯通路门店!$J:$J,"其他品牌专卖店")</f>
        <v>0</v>
      </c>
      <c r="BJ1903" s="99">
        <f>SUMIFS(通讯通路门店!$AC:$AC,通讯通路门店!$S:$S,$G1903)</f>
        <v>0</v>
      </c>
      <c r="BK1903" s="99">
        <f>SUMIFS(通讯通路门店!$AD:$AD,通讯通路门店!$S:$S,$G1903)</f>
        <v>0</v>
      </c>
      <c r="BL1903" s="99">
        <f>SUMIFS(通讯通路门店!$AE:$AE,通讯通路门店!$S:$S,$G1903)</f>
        <v>0</v>
      </c>
      <c r="BM1903" s="99">
        <f>SUMIFS(通讯通路门店!$AF:$AF,通讯通路门店!$S:$S,$G1903)</f>
        <v>0</v>
      </c>
      <c r="BN1903" s="99">
        <f>SUMIFS(通讯通路门店!$AG:$AG,通讯通路门店!$S:$S,$G1903)</f>
        <v>0</v>
      </c>
      <c r="BO1903" s="99">
        <f>SUMIFS(通讯通路门店!$AH:$AH,通讯通路门店!$S:$S,$G1903)</f>
        <v>0</v>
      </c>
      <c r="BP1903" s="99">
        <f>SUMIFS(通讯通路门店!$AI:$AI,通讯通路门店!$S:$S,$G1903)</f>
        <v>0</v>
      </c>
      <c r="BQ1903" s="83"/>
    </row>
    <row r="1904" spans="1:69">
      <c r="A1904" s="99" t="str">
        <f>IFERROR(_xlfn.XLOOKUP($G1904,通讯通路门店!$S$4:$S$993933,通讯通路门店!$A$4:$A$993933,0,0),"")</f>
        <v>海南省</v>
      </c>
      <c r="B1904" s="99" t="str">
        <f>IFERROR(_xlfn.XLOOKUP($G1904,通讯通路门店!$S$4:$S$993933,通讯通路门店!$B$4:$B$993933,0,0),"")</f>
        <v>昌江黎族自治县</v>
      </c>
      <c r="C1904" s="99" t="str">
        <f>IFERROR(_xlfn.XLOOKUP($G1904,通讯通路门店!$S$4:$S$993933,通讯通路门店!$C$4:$C$993933,0,0),"")</f>
        <v>昌江黎族自治县</v>
      </c>
      <c r="D1904" s="99" t="str">
        <f>IFERROR(_xlfn.XLOOKUP($G1904,通讯通路门店!$S$4:$S$993933,通讯通路门店!$D$4:$D$993933,0,0),"")</f>
        <v>叉河镇</v>
      </c>
      <c r="E1904" s="83"/>
      <c r="F1904" s="83"/>
      <c r="G1904" s="101"/>
      <c r="H1904" s="102">
        <f>IFERROR(_xlfn.XLOOKUP($G1904,通讯通路门店!$S$4:$S$993933,通讯通路门店!$R$4:$R$993933,0,0),"")</f>
        <v>0</v>
      </c>
      <c r="I1904" s="83"/>
      <c r="J1904" s="83"/>
      <c r="K1904" s="83"/>
      <c r="L1904" s="83"/>
      <c r="M1904" s="83"/>
      <c r="N1904" s="83"/>
      <c r="O1904" s="83"/>
      <c r="P1904" s="83"/>
      <c r="Q1904" s="83"/>
      <c r="R1904" s="83"/>
      <c r="S1904" s="83"/>
      <c r="T1904" s="83"/>
      <c r="U1904" s="99">
        <f>COUNTIF(通讯通路门店!$S:$S,$G1904)</f>
        <v>0</v>
      </c>
      <c r="V1904" s="99">
        <f>COUNTIFS(通讯通路门店!$S:$S,$G1904,通讯通路门店!$J:$J,"综合卖场")</f>
        <v>0</v>
      </c>
      <c r="W1904" s="99">
        <f>SUMIFS(通讯通路门店!$AJ:$AJ,通讯通路门店!$S:$S,通讯客户沙盘!$G1904)</f>
        <v>0</v>
      </c>
      <c r="X1904" s="99">
        <f t="shared" si="145"/>
        <v>0</v>
      </c>
      <c r="Y1904" s="99">
        <f>COUNTIFS(通讯通路门店!$S:$S,$G1904,通讯通路门店!$J:$J,"荣耀体验店")+COUNTIFS(通讯通路门店!$S:$S,$G1904,通讯通路门店!$J:$J,"荣耀授权专卖店")</f>
        <v>0</v>
      </c>
      <c r="Z1904" s="99">
        <f>COUNTIFS(通讯通路门店!$S:$S,$G1904,通讯通路门店!$J:$J,"VIVO体验店")</f>
        <v>0</v>
      </c>
      <c r="AA1904" s="99">
        <f>COUNTIFS(通讯通路门店!$S:$S,$G1904,通讯通路门店!$J:$J,"OPPO体验店")</f>
        <v>0</v>
      </c>
      <c r="AB1904" s="99">
        <f>COUNTIFS(通讯通路门店!$S:$S,$G1904,通讯通路门店!$J:$J,"华为授权体验店")+COUNTIFS(通讯通路门店!$S:$S,$G1904,通讯通路门店!$J:$J,"华为堡垒店")</f>
        <v>0</v>
      </c>
      <c r="AC1904" s="99">
        <f>COUNTIFS(通讯通路门店!$S:$S,$G1904,通讯通路门店!$J:$J,"小米体验店")</f>
        <v>0</v>
      </c>
      <c r="AD1904" s="99">
        <f>COUNTIFS(通讯通路门店!$S:$S,$G1904,通讯通路门店!$J:$J,"苹果体验店")</f>
        <v>0</v>
      </c>
      <c r="AE1904" s="99">
        <f>COUNTIFS(通讯通路门店!$S:$S,$G1904,通讯通路门店!$J:$J,"其他品牌专卖店")</f>
        <v>0</v>
      </c>
      <c r="AF1904" s="99">
        <f>SUMIFS(通讯通路门店!$BI:$BI,通讯通路门店!$S:$S,$G1904)</f>
        <v>0</v>
      </c>
      <c r="AG1904" s="99">
        <f>SUMIFS(通讯通路门店!$BH:$BH,通讯通路门店!$S:$S,$G1904)</f>
        <v>0</v>
      </c>
      <c r="AH1904" s="99">
        <f t="shared" si="146"/>
        <v>0</v>
      </c>
      <c r="AI1904" s="99">
        <f>SUMIFS(通讯通路门店!$BB:$BB,通讯通路门店!$S:$S,$G1904)</f>
        <v>0</v>
      </c>
      <c r="AJ1904" s="99">
        <f>SUMIFS(通讯通路门店!$BE:$BE,通讯通路门店!$S:$S,$G1904)</f>
        <v>0</v>
      </c>
      <c r="AK1904" s="99">
        <f>SUMIFS(通讯通路门店!$BG:$BG,通讯通路门店!$S:$S,$G1904)</f>
        <v>0</v>
      </c>
      <c r="AL1904" s="99">
        <f>SUMIFS(通讯通路门店!$BC:$BC,通讯通路门店!$S:$S,$G1904)</f>
        <v>0</v>
      </c>
      <c r="AM1904" s="99">
        <f>SUMIFS(通讯通路门店!$BD:$BD,通讯通路门店!$S:$S,$G1904)</f>
        <v>0</v>
      </c>
      <c r="AN1904" s="99">
        <f>SUMIFS(通讯通路门店!$BF:$BF,通讯通路门店!$S:$S,$G1904)</f>
        <v>0</v>
      </c>
      <c r="AO1904" s="99">
        <f t="shared" si="147"/>
        <v>0</v>
      </c>
      <c r="AP1904" s="99">
        <f>SUMIFS(通讯通路门店!$K:$K,通讯通路门店!$S:$S,$G1904)</f>
        <v>0</v>
      </c>
      <c r="AQ1904" s="83"/>
      <c r="AR1904" s="99">
        <f>SUMIFS(通讯通路门店!$T:$T,通讯通路门店!$S:$S,$G1904)</f>
        <v>0</v>
      </c>
      <c r="AS1904" s="99">
        <f>SUMIFS(通讯通路门店!$U:$U,通讯通路门店!$S:$S,$G1904)</f>
        <v>0</v>
      </c>
      <c r="AT1904" s="99">
        <f>SUMIFS(通讯通路门店!$V:$V,通讯通路门店!$S:$S,$G1904)</f>
        <v>0</v>
      </c>
      <c r="AU1904" s="99">
        <f>SUMIFS(通讯通路门店!$W:$W,通讯通路门店!$S:$S,$G1904)</f>
        <v>0</v>
      </c>
      <c r="AV1904" s="99">
        <f>SUMIFS(通讯通路门店!$Z:$Z,通讯通路门店!$S:$S,$G1904)</f>
        <v>0</v>
      </c>
      <c r="AW1904" s="99">
        <f>SUMIFS(通讯通路门店!$AB:$AB,通讯通路门店!$S:$S,$G1904)</f>
        <v>0</v>
      </c>
      <c r="AX1904" s="99">
        <f>SUMIFS(通讯通路门店!$X:$X,通讯通路门店!$S:$S,$G1904)</f>
        <v>0</v>
      </c>
      <c r="AY1904" s="99">
        <f>SUMIFS(通讯通路门店!$Y:$Y,通讯通路门店!$S:$S,$G1904)</f>
        <v>0</v>
      </c>
      <c r="AZ1904" s="99">
        <f>SUMIFS(通讯通路门店!$AA:$AA,通讯通路门店!$S:$S,$G1904)</f>
        <v>0</v>
      </c>
      <c r="BA1904" s="99">
        <f t="shared" si="148"/>
        <v>0</v>
      </c>
      <c r="BB1904" s="99">
        <f t="shared" si="149"/>
        <v>0</v>
      </c>
      <c r="BC1904" s="99">
        <f>SUMIFS(通讯通路门店!$W:$W,通讯通路门店!$S:$S,$G1904,通讯通路门店!$J:$J,"荣耀体验店")+SUMIFS(通讯通路门店!$W:$W,通讯通路门店!$S:$S,$G1904,通讯通路门店!$J:$J,"荣耀授权专卖店")</f>
        <v>0</v>
      </c>
      <c r="BD1904" s="99">
        <f>SUMIFS(通讯通路门店!$Z:$Z,通讯通路门店!$S:$S,$G1904,通讯通路门店!$J:$J,"VIVO体验店")</f>
        <v>0</v>
      </c>
      <c r="BE1904" s="99">
        <f>SUMIFS(通讯通路门店!$AB:$AB,通讯通路门店!$S:$S,$G1904,通讯通路门店!$J:$J,"OPPO体验店")</f>
        <v>0</v>
      </c>
      <c r="BF1904" s="99">
        <f>SUMIFS(通讯通路门店!$X:$X,通讯通路门店!$S:$S,$G1904,通讯通路门店!$J:$J,"华为授权体验店")+SUMIFS(通讯通路门店!$AA:$AA,通讯通路门店!$S:$S,$G1904,通讯通路门店!$J:$J,"华为堡垒店")</f>
        <v>0</v>
      </c>
      <c r="BG1904" s="99">
        <f>SUMIFS(通讯通路门店!$Y:$Y,通讯通路门店!$S:$S,$G1904,通讯通路门店!$J:$J,"小米体验店")</f>
        <v>0</v>
      </c>
      <c r="BH1904" s="99">
        <f>SUMIFS(通讯通路门店!$AA:$AA,通讯通路门店!$S:$S,$G1904,通讯通路门店!$J:$J,"苹果体验店")</f>
        <v>0</v>
      </c>
      <c r="BI1904" s="99">
        <f>SUMIFS(通讯通路门店!$K:$K,通讯通路门店!$S:$S,$G1904,通讯通路门店!$J:$J,"其他品牌专卖店")</f>
        <v>0</v>
      </c>
      <c r="BJ1904" s="99">
        <f>SUMIFS(通讯通路门店!$AC:$AC,通讯通路门店!$S:$S,$G1904)</f>
        <v>0</v>
      </c>
      <c r="BK1904" s="99">
        <f>SUMIFS(通讯通路门店!$AD:$AD,通讯通路门店!$S:$S,$G1904)</f>
        <v>0</v>
      </c>
      <c r="BL1904" s="99">
        <f>SUMIFS(通讯通路门店!$AE:$AE,通讯通路门店!$S:$S,$G1904)</f>
        <v>0</v>
      </c>
      <c r="BM1904" s="99">
        <f>SUMIFS(通讯通路门店!$AF:$AF,通讯通路门店!$S:$S,$G1904)</f>
        <v>0</v>
      </c>
      <c r="BN1904" s="99">
        <f>SUMIFS(通讯通路门店!$AG:$AG,通讯通路门店!$S:$S,$G1904)</f>
        <v>0</v>
      </c>
      <c r="BO1904" s="99">
        <f>SUMIFS(通讯通路门店!$AH:$AH,通讯通路门店!$S:$S,$G1904)</f>
        <v>0</v>
      </c>
      <c r="BP1904" s="99">
        <f>SUMIFS(通讯通路门店!$AI:$AI,通讯通路门店!$S:$S,$G1904)</f>
        <v>0</v>
      </c>
      <c r="BQ1904" s="83"/>
    </row>
    <row r="1905" spans="1:69">
      <c r="A1905" s="99" t="str">
        <f>IFERROR(_xlfn.XLOOKUP($G1905,通讯通路门店!$S$4:$S$993933,通讯通路门店!$A$4:$A$993933,0,0),"")</f>
        <v>海南省</v>
      </c>
      <c r="B1905" s="99" t="str">
        <f>IFERROR(_xlfn.XLOOKUP($G1905,通讯通路门店!$S$4:$S$993933,通讯通路门店!$B$4:$B$993933,0,0),"")</f>
        <v>昌江黎族自治县</v>
      </c>
      <c r="C1905" s="99" t="str">
        <f>IFERROR(_xlfn.XLOOKUP($G1905,通讯通路门店!$S$4:$S$993933,通讯通路门店!$C$4:$C$993933,0,0),"")</f>
        <v>昌江黎族自治县</v>
      </c>
      <c r="D1905" s="99" t="str">
        <f>IFERROR(_xlfn.XLOOKUP($G1905,通讯通路门店!$S$4:$S$993933,通讯通路门店!$D$4:$D$993933,0,0),"")</f>
        <v>叉河镇</v>
      </c>
      <c r="E1905" s="83"/>
      <c r="F1905" s="83"/>
      <c r="G1905" s="101"/>
      <c r="H1905" s="102">
        <f>IFERROR(_xlfn.XLOOKUP($G1905,通讯通路门店!$S$4:$S$993933,通讯通路门店!$R$4:$R$993933,0,0),"")</f>
        <v>0</v>
      </c>
      <c r="I1905" s="83"/>
      <c r="J1905" s="83"/>
      <c r="K1905" s="83"/>
      <c r="L1905" s="83"/>
      <c r="M1905" s="83"/>
      <c r="N1905" s="83"/>
      <c r="O1905" s="83"/>
      <c r="P1905" s="83"/>
      <c r="Q1905" s="83"/>
      <c r="R1905" s="83"/>
      <c r="S1905" s="83"/>
      <c r="T1905" s="83"/>
      <c r="U1905" s="99">
        <f>COUNTIF(通讯通路门店!$S:$S,$G1905)</f>
        <v>0</v>
      </c>
      <c r="V1905" s="99">
        <f>COUNTIFS(通讯通路门店!$S:$S,$G1905,通讯通路门店!$J:$J,"综合卖场")</f>
        <v>0</v>
      </c>
      <c r="W1905" s="99">
        <f>SUMIFS(通讯通路门店!$AJ:$AJ,通讯通路门店!$S:$S,通讯客户沙盘!$G1905)</f>
        <v>0</v>
      </c>
      <c r="X1905" s="99">
        <f t="shared" si="145"/>
        <v>0</v>
      </c>
      <c r="Y1905" s="99">
        <f>COUNTIFS(通讯通路门店!$S:$S,$G1905,通讯通路门店!$J:$J,"荣耀体验店")+COUNTIFS(通讯通路门店!$S:$S,$G1905,通讯通路门店!$J:$J,"荣耀授权专卖店")</f>
        <v>0</v>
      </c>
      <c r="Z1905" s="99">
        <f>COUNTIFS(通讯通路门店!$S:$S,$G1905,通讯通路门店!$J:$J,"VIVO体验店")</f>
        <v>0</v>
      </c>
      <c r="AA1905" s="99">
        <f>COUNTIFS(通讯通路门店!$S:$S,$G1905,通讯通路门店!$J:$J,"OPPO体验店")</f>
        <v>0</v>
      </c>
      <c r="AB1905" s="99">
        <f>COUNTIFS(通讯通路门店!$S:$S,$G1905,通讯通路门店!$J:$J,"华为授权体验店")+COUNTIFS(通讯通路门店!$S:$S,$G1905,通讯通路门店!$J:$J,"华为堡垒店")</f>
        <v>0</v>
      </c>
      <c r="AC1905" s="99">
        <f>COUNTIFS(通讯通路门店!$S:$S,$G1905,通讯通路门店!$J:$J,"小米体验店")</f>
        <v>0</v>
      </c>
      <c r="AD1905" s="99">
        <f>COUNTIFS(通讯通路门店!$S:$S,$G1905,通讯通路门店!$J:$J,"苹果体验店")</f>
        <v>0</v>
      </c>
      <c r="AE1905" s="99">
        <f>COUNTIFS(通讯通路门店!$S:$S,$G1905,通讯通路门店!$J:$J,"其他品牌专卖店")</f>
        <v>0</v>
      </c>
      <c r="AF1905" s="99">
        <f>SUMIFS(通讯通路门店!$BI:$BI,通讯通路门店!$S:$S,$G1905)</f>
        <v>0</v>
      </c>
      <c r="AG1905" s="99">
        <f>SUMIFS(通讯通路门店!$BH:$BH,通讯通路门店!$S:$S,$G1905)</f>
        <v>0</v>
      </c>
      <c r="AH1905" s="99">
        <f t="shared" si="146"/>
        <v>0</v>
      </c>
      <c r="AI1905" s="99">
        <f>SUMIFS(通讯通路门店!$BB:$BB,通讯通路门店!$S:$S,$G1905)</f>
        <v>0</v>
      </c>
      <c r="AJ1905" s="99">
        <f>SUMIFS(通讯通路门店!$BE:$BE,通讯通路门店!$S:$S,$G1905)</f>
        <v>0</v>
      </c>
      <c r="AK1905" s="99">
        <f>SUMIFS(通讯通路门店!$BG:$BG,通讯通路门店!$S:$S,$G1905)</f>
        <v>0</v>
      </c>
      <c r="AL1905" s="99">
        <f>SUMIFS(通讯通路门店!$BC:$BC,通讯通路门店!$S:$S,$G1905)</f>
        <v>0</v>
      </c>
      <c r="AM1905" s="99">
        <f>SUMIFS(通讯通路门店!$BD:$BD,通讯通路门店!$S:$S,$G1905)</f>
        <v>0</v>
      </c>
      <c r="AN1905" s="99">
        <f>SUMIFS(通讯通路门店!$BF:$BF,通讯通路门店!$S:$S,$G1905)</f>
        <v>0</v>
      </c>
      <c r="AO1905" s="99">
        <f t="shared" si="147"/>
        <v>0</v>
      </c>
      <c r="AP1905" s="99">
        <f>SUMIFS(通讯通路门店!$K:$K,通讯通路门店!$S:$S,$G1905)</f>
        <v>0</v>
      </c>
      <c r="AQ1905" s="83"/>
      <c r="AR1905" s="99">
        <f>SUMIFS(通讯通路门店!$T:$T,通讯通路门店!$S:$S,$G1905)</f>
        <v>0</v>
      </c>
      <c r="AS1905" s="99">
        <f>SUMIFS(通讯通路门店!$U:$U,通讯通路门店!$S:$S,$G1905)</f>
        <v>0</v>
      </c>
      <c r="AT1905" s="99">
        <f>SUMIFS(通讯通路门店!$V:$V,通讯通路门店!$S:$S,$G1905)</f>
        <v>0</v>
      </c>
      <c r="AU1905" s="99">
        <f>SUMIFS(通讯通路门店!$W:$W,通讯通路门店!$S:$S,$G1905)</f>
        <v>0</v>
      </c>
      <c r="AV1905" s="99">
        <f>SUMIFS(通讯通路门店!$Z:$Z,通讯通路门店!$S:$S,$G1905)</f>
        <v>0</v>
      </c>
      <c r="AW1905" s="99">
        <f>SUMIFS(通讯通路门店!$AB:$AB,通讯通路门店!$S:$S,$G1905)</f>
        <v>0</v>
      </c>
      <c r="AX1905" s="99">
        <f>SUMIFS(通讯通路门店!$X:$X,通讯通路门店!$S:$S,$G1905)</f>
        <v>0</v>
      </c>
      <c r="AY1905" s="99">
        <f>SUMIFS(通讯通路门店!$Y:$Y,通讯通路门店!$S:$S,$G1905)</f>
        <v>0</v>
      </c>
      <c r="AZ1905" s="99">
        <f>SUMIFS(通讯通路门店!$AA:$AA,通讯通路门店!$S:$S,$G1905)</f>
        <v>0</v>
      </c>
      <c r="BA1905" s="99">
        <f t="shared" si="148"/>
        <v>0</v>
      </c>
      <c r="BB1905" s="99">
        <f t="shared" si="149"/>
        <v>0</v>
      </c>
      <c r="BC1905" s="99">
        <f>SUMIFS(通讯通路门店!$W:$W,通讯通路门店!$S:$S,$G1905,通讯通路门店!$J:$J,"荣耀体验店")+SUMIFS(通讯通路门店!$W:$W,通讯通路门店!$S:$S,$G1905,通讯通路门店!$J:$J,"荣耀授权专卖店")</f>
        <v>0</v>
      </c>
      <c r="BD1905" s="99">
        <f>SUMIFS(通讯通路门店!$Z:$Z,通讯通路门店!$S:$S,$G1905,通讯通路门店!$J:$J,"VIVO体验店")</f>
        <v>0</v>
      </c>
      <c r="BE1905" s="99">
        <f>SUMIFS(通讯通路门店!$AB:$AB,通讯通路门店!$S:$S,$G1905,通讯通路门店!$J:$J,"OPPO体验店")</f>
        <v>0</v>
      </c>
      <c r="BF1905" s="99">
        <f>SUMIFS(通讯通路门店!$X:$X,通讯通路门店!$S:$S,$G1905,通讯通路门店!$J:$J,"华为授权体验店")+SUMIFS(通讯通路门店!$AA:$AA,通讯通路门店!$S:$S,$G1905,通讯通路门店!$J:$J,"华为堡垒店")</f>
        <v>0</v>
      </c>
      <c r="BG1905" s="99">
        <f>SUMIFS(通讯通路门店!$Y:$Y,通讯通路门店!$S:$S,$G1905,通讯通路门店!$J:$J,"小米体验店")</f>
        <v>0</v>
      </c>
      <c r="BH1905" s="99">
        <f>SUMIFS(通讯通路门店!$AA:$AA,通讯通路门店!$S:$S,$G1905,通讯通路门店!$J:$J,"苹果体验店")</f>
        <v>0</v>
      </c>
      <c r="BI1905" s="99">
        <f>SUMIFS(通讯通路门店!$K:$K,通讯通路门店!$S:$S,$G1905,通讯通路门店!$J:$J,"其他品牌专卖店")</f>
        <v>0</v>
      </c>
      <c r="BJ1905" s="99">
        <f>SUMIFS(通讯通路门店!$AC:$AC,通讯通路门店!$S:$S,$G1905)</f>
        <v>0</v>
      </c>
      <c r="BK1905" s="99">
        <f>SUMIFS(通讯通路门店!$AD:$AD,通讯通路门店!$S:$S,$G1905)</f>
        <v>0</v>
      </c>
      <c r="BL1905" s="99">
        <f>SUMIFS(通讯通路门店!$AE:$AE,通讯通路门店!$S:$S,$G1905)</f>
        <v>0</v>
      </c>
      <c r="BM1905" s="99">
        <f>SUMIFS(通讯通路门店!$AF:$AF,通讯通路门店!$S:$S,$G1905)</f>
        <v>0</v>
      </c>
      <c r="BN1905" s="99">
        <f>SUMIFS(通讯通路门店!$AG:$AG,通讯通路门店!$S:$S,$G1905)</f>
        <v>0</v>
      </c>
      <c r="BO1905" s="99">
        <f>SUMIFS(通讯通路门店!$AH:$AH,通讯通路门店!$S:$S,$G1905)</f>
        <v>0</v>
      </c>
      <c r="BP1905" s="99">
        <f>SUMIFS(通讯通路门店!$AI:$AI,通讯通路门店!$S:$S,$G1905)</f>
        <v>0</v>
      </c>
      <c r="BQ1905" s="83"/>
    </row>
    <row r="1906" spans="1:69">
      <c r="A1906" s="99" t="str">
        <f>IFERROR(_xlfn.XLOOKUP($G1906,通讯通路门店!$S$4:$S$993933,通讯通路门店!$A$4:$A$993933,0,0),"")</f>
        <v>海南省</v>
      </c>
      <c r="B1906" s="99" t="str">
        <f>IFERROR(_xlfn.XLOOKUP($G1906,通讯通路门店!$S$4:$S$993933,通讯通路门店!$B$4:$B$993933,0,0),"")</f>
        <v>昌江黎族自治县</v>
      </c>
      <c r="C1906" s="99" t="str">
        <f>IFERROR(_xlfn.XLOOKUP($G1906,通讯通路门店!$S$4:$S$993933,通讯通路门店!$C$4:$C$993933,0,0),"")</f>
        <v>昌江黎族自治县</v>
      </c>
      <c r="D1906" s="99" t="str">
        <f>IFERROR(_xlfn.XLOOKUP($G1906,通讯通路门店!$S$4:$S$993933,通讯通路门店!$D$4:$D$993933,0,0),"")</f>
        <v>叉河镇</v>
      </c>
      <c r="E1906" s="83"/>
      <c r="F1906" s="83"/>
      <c r="G1906" s="101"/>
      <c r="H1906" s="102">
        <f>IFERROR(_xlfn.XLOOKUP($G1906,通讯通路门店!$S$4:$S$993933,通讯通路门店!$R$4:$R$993933,0,0),"")</f>
        <v>0</v>
      </c>
      <c r="I1906" s="83"/>
      <c r="J1906" s="83"/>
      <c r="K1906" s="83"/>
      <c r="L1906" s="83"/>
      <c r="M1906" s="83"/>
      <c r="N1906" s="83"/>
      <c r="O1906" s="83"/>
      <c r="P1906" s="83"/>
      <c r="Q1906" s="83"/>
      <c r="R1906" s="83"/>
      <c r="S1906" s="83"/>
      <c r="T1906" s="83"/>
      <c r="U1906" s="99">
        <f>COUNTIF(通讯通路门店!$S:$S,$G1906)</f>
        <v>0</v>
      </c>
      <c r="V1906" s="99">
        <f>COUNTIFS(通讯通路门店!$S:$S,$G1906,通讯通路门店!$J:$J,"综合卖场")</f>
        <v>0</v>
      </c>
      <c r="W1906" s="99">
        <f>SUMIFS(通讯通路门店!$AJ:$AJ,通讯通路门店!$S:$S,通讯客户沙盘!$G1906)</f>
        <v>0</v>
      </c>
      <c r="X1906" s="99">
        <f t="shared" si="145"/>
        <v>0</v>
      </c>
      <c r="Y1906" s="99">
        <f>COUNTIFS(通讯通路门店!$S:$S,$G1906,通讯通路门店!$J:$J,"荣耀体验店")+COUNTIFS(通讯通路门店!$S:$S,$G1906,通讯通路门店!$J:$J,"荣耀授权专卖店")</f>
        <v>0</v>
      </c>
      <c r="Z1906" s="99">
        <f>COUNTIFS(通讯通路门店!$S:$S,$G1906,通讯通路门店!$J:$J,"VIVO体验店")</f>
        <v>0</v>
      </c>
      <c r="AA1906" s="99">
        <f>COUNTIFS(通讯通路门店!$S:$S,$G1906,通讯通路门店!$J:$J,"OPPO体验店")</f>
        <v>0</v>
      </c>
      <c r="AB1906" s="99">
        <f>COUNTIFS(通讯通路门店!$S:$S,$G1906,通讯通路门店!$J:$J,"华为授权体验店")+COUNTIFS(通讯通路门店!$S:$S,$G1906,通讯通路门店!$J:$J,"华为堡垒店")</f>
        <v>0</v>
      </c>
      <c r="AC1906" s="99">
        <f>COUNTIFS(通讯通路门店!$S:$S,$G1906,通讯通路门店!$J:$J,"小米体验店")</f>
        <v>0</v>
      </c>
      <c r="AD1906" s="99">
        <f>COUNTIFS(通讯通路门店!$S:$S,$G1906,通讯通路门店!$J:$J,"苹果体验店")</f>
        <v>0</v>
      </c>
      <c r="AE1906" s="99">
        <f>COUNTIFS(通讯通路门店!$S:$S,$G1906,通讯通路门店!$J:$J,"其他品牌专卖店")</f>
        <v>0</v>
      </c>
      <c r="AF1906" s="99">
        <f>SUMIFS(通讯通路门店!$BI:$BI,通讯通路门店!$S:$S,$G1906)</f>
        <v>0</v>
      </c>
      <c r="AG1906" s="99">
        <f>SUMIFS(通讯通路门店!$BH:$BH,通讯通路门店!$S:$S,$G1906)</f>
        <v>0</v>
      </c>
      <c r="AH1906" s="99">
        <f t="shared" si="146"/>
        <v>0</v>
      </c>
      <c r="AI1906" s="99">
        <f>SUMIFS(通讯通路门店!$BB:$BB,通讯通路门店!$S:$S,$G1906)</f>
        <v>0</v>
      </c>
      <c r="AJ1906" s="99">
        <f>SUMIFS(通讯通路门店!$BE:$BE,通讯通路门店!$S:$S,$G1906)</f>
        <v>0</v>
      </c>
      <c r="AK1906" s="99">
        <f>SUMIFS(通讯通路门店!$BG:$BG,通讯通路门店!$S:$S,$G1906)</f>
        <v>0</v>
      </c>
      <c r="AL1906" s="99">
        <f>SUMIFS(通讯通路门店!$BC:$BC,通讯通路门店!$S:$S,$G1906)</f>
        <v>0</v>
      </c>
      <c r="AM1906" s="99">
        <f>SUMIFS(通讯通路门店!$BD:$BD,通讯通路门店!$S:$S,$G1906)</f>
        <v>0</v>
      </c>
      <c r="AN1906" s="99">
        <f>SUMIFS(通讯通路门店!$BF:$BF,通讯通路门店!$S:$S,$G1906)</f>
        <v>0</v>
      </c>
      <c r="AO1906" s="99">
        <f t="shared" si="147"/>
        <v>0</v>
      </c>
      <c r="AP1906" s="99">
        <f>SUMIFS(通讯通路门店!$K:$K,通讯通路门店!$S:$S,$G1906)</f>
        <v>0</v>
      </c>
      <c r="AQ1906" s="83"/>
      <c r="AR1906" s="99">
        <f>SUMIFS(通讯通路门店!$T:$T,通讯通路门店!$S:$S,$G1906)</f>
        <v>0</v>
      </c>
      <c r="AS1906" s="99">
        <f>SUMIFS(通讯通路门店!$U:$U,通讯通路门店!$S:$S,$G1906)</f>
        <v>0</v>
      </c>
      <c r="AT1906" s="99">
        <f>SUMIFS(通讯通路门店!$V:$V,通讯通路门店!$S:$S,$G1906)</f>
        <v>0</v>
      </c>
      <c r="AU1906" s="99">
        <f>SUMIFS(通讯通路门店!$W:$W,通讯通路门店!$S:$S,$G1906)</f>
        <v>0</v>
      </c>
      <c r="AV1906" s="99">
        <f>SUMIFS(通讯通路门店!$Z:$Z,通讯通路门店!$S:$S,$G1906)</f>
        <v>0</v>
      </c>
      <c r="AW1906" s="99">
        <f>SUMIFS(通讯通路门店!$AB:$AB,通讯通路门店!$S:$S,$G1906)</f>
        <v>0</v>
      </c>
      <c r="AX1906" s="99">
        <f>SUMIFS(通讯通路门店!$X:$X,通讯通路门店!$S:$S,$G1906)</f>
        <v>0</v>
      </c>
      <c r="AY1906" s="99">
        <f>SUMIFS(通讯通路门店!$Y:$Y,通讯通路门店!$S:$S,$G1906)</f>
        <v>0</v>
      </c>
      <c r="AZ1906" s="99">
        <f>SUMIFS(通讯通路门店!$AA:$AA,通讯通路门店!$S:$S,$G1906)</f>
        <v>0</v>
      </c>
      <c r="BA1906" s="99">
        <f t="shared" si="148"/>
        <v>0</v>
      </c>
      <c r="BB1906" s="99">
        <f t="shared" si="149"/>
        <v>0</v>
      </c>
      <c r="BC1906" s="99">
        <f>SUMIFS(通讯通路门店!$W:$W,通讯通路门店!$S:$S,$G1906,通讯通路门店!$J:$J,"荣耀体验店")+SUMIFS(通讯通路门店!$W:$W,通讯通路门店!$S:$S,$G1906,通讯通路门店!$J:$J,"荣耀授权专卖店")</f>
        <v>0</v>
      </c>
      <c r="BD1906" s="99">
        <f>SUMIFS(通讯通路门店!$Z:$Z,通讯通路门店!$S:$S,$G1906,通讯通路门店!$J:$J,"VIVO体验店")</f>
        <v>0</v>
      </c>
      <c r="BE1906" s="99">
        <f>SUMIFS(通讯通路门店!$AB:$AB,通讯通路门店!$S:$S,$G1906,通讯通路门店!$J:$J,"OPPO体验店")</f>
        <v>0</v>
      </c>
      <c r="BF1906" s="99">
        <f>SUMIFS(通讯通路门店!$X:$X,通讯通路门店!$S:$S,$G1906,通讯通路门店!$J:$J,"华为授权体验店")+SUMIFS(通讯通路门店!$AA:$AA,通讯通路门店!$S:$S,$G1906,通讯通路门店!$J:$J,"华为堡垒店")</f>
        <v>0</v>
      </c>
      <c r="BG1906" s="99">
        <f>SUMIFS(通讯通路门店!$Y:$Y,通讯通路门店!$S:$S,$G1906,通讯通路门店!$J:$J,"小米体验店")</f>
        <v>0</v>
      </c>
      <c r="BH1906" s="99">
        <f>SUMIFS(通讯通路门店!$AA:$AA,通讯通路门店!$S:$S,$G1906,通讯通路门店!$J:$J,"苹果体验店")</f>
        <v>0</v>
      </c>
      <c r="BI1906" s="99">
        <f>SUMIFS(通讯通路门店!$K:$K,通讯通路门店!$S:$S,$G1906,通讯通路门店!$J:$J,"其他品牌专卖店")</f>
        <v>0</v>
      </c>
      <c r="BJ1906" s="99">
        <f>SUMIFS(通讯通路门店!$AC:$AC,通讯通路门店!$S:$S,$G1906)</f>
        <v>0</v>
      </c>
      <c r="BK1906" s="99">
        <f>SUMIFS(通讯通路门店!$AD:$AD,通讯通路门店!$S:$S,$G1906)</f>
        <v>0</v>
      </c>
      <c r="BL1906" s="99">
        <f>SUMIFS(通讯通路门店!$AE:$AE,通讯通路门店!$S:$S,$G1906)</f>
        <v>0</v>
      </c>
      <c r="BM1906" s="99">
        <f>SUMIFS(通讯通路门店!$AF:$AF,通讯通路门店!$S:$S,$G1906)</f>
        <v>0</v>
      </c>
      <c r="BN1906" s="99">
        <f>SUMIFS(通讯通路门店!$AG:$AG,通讯通路门店!$S:$S,$G1906)</f>
        <v>0</v>
      </c>
      <c r="BO1906" s="99">
        <f>SUMIFS(通讯通路门店!$AH:$AH,通讯通路门店!$S:$S,$G1906)</f>
        <v>0</v>
      </c>
      <c r="BP1906" s="99">
        <f>SUMIFS(通讯通路门店!$AI:$AI,通讯通路门店!$S:$S,$G1906)</f>
        <v>0</v>
      </c>
      <c r="BQ1906" s="83"/>
    </row>
    <row r="1907" spans="1:69">
      <c r="A1907" s="99" t="str">
        <f>IFERROR(_xlfn.XLOOKUP($G1907,通讯通路门店!$S$4:$S$993933,通讯通路门店!$A$4:$A$993933,0,0),"")</f>
        <v>海南省</v>
      </c>
      <c r="B1907" s="99" t="str">
        <f>IFERROR(_xlfn.XLOOKUP($G1907,通讯通路门店!$S$4:$S$993933,通讯通路门店!$B$4:$B$993933,0,0),"")</f>
        <v>昌江黎族自治县</v>
      </c>
      <c r="C1907" s="99" t="str">
        <f>IFERROR(_xlfn.XLOOKUP($G1907,通讯通路门店!$S$4:$S$993933,通讯通路门店!$C$4:$C$993933,0,0),"")</f>
        <v>昌江黎族自治县</v>
      </c>
      <c r="D1907" s="99" t="str">
        <f>IFERROR(_xlfn.XLOOKUP($G1907,通讯通路门店!$S$4:$S$993933,通讯通路门店!$D$4:$D$993933,0,0),"")</f>
        <v>叉河镇</v>
      </c>
      <c r="E1907" s="83"/>
      <c r="F1907" s="83"/>
      <c r="G1907" s="101"/>
      <c r="H1907" s="102">
        <f>IFERROR(_xlfn.XLOOKUP($G1907,通讯通路门店!$S$4:$S$993933,通讯通路门店!$R$4:$R$993933,0,0),"")</f>
        <v>0</v>
      </c>
      <c r="I1907" s="83"/>
      <c r="J1907" s="83"/>
      <c r="K1907" s="83"/>
      <c r="L1907" s="83"/>
      <c r="M1907" s="83"/>
      <c r="N1907" s="83"/>
      <c r="O1907" s="83"/>
      <c r="P1907" s="83"/>
      <c r="Q1907" s="83"/>
      <c r="R1907" s="83"/>
      <c r="S1907" s="83"/>
      <c r="T1907" s="83"/>
      <c r="U1907" s="99">
        <f>COUNTIF(通讯通路门店!$S:$S,$G1907)</f>
        <v>0</v>
      </c>
      <c r="V1907" s="99">
        <f>COUNTIFS(通讯通路门店!$S:$S,$G1907,通讯通路门店!$J:$J,"综合卖场")</f>
        <v>0</v>
      </c>
      <c r="W1907" s="99">
        <f>SUMIFS(通讯通路门店!$AJ:$AJ,通讯通路门店!$S:$S,通讯客户沙盘!$G1907)</f>
        <v>0</v>
      </c>
      <c r="X1907" s="99">
        <f t="shared" si="145"/>
        <v>0</v>
      </c>
      <c r="Y1907" s="99">
        <f>COUNTIFS(通讯通路门店!$S:$S,$G1907,通讯通路门店!$J:$J,"荣耀体验店")+COUNTIFS(通讯通路门店!$S:$S,$G1907,通讯通路门店!$J:$J,"荣耀授权专卖店")</f>
        <v>0</v>
      </c>
      <c r="Z1907" s="99">
        <f>COUNTIFS(通讯通路门店!$S:$S,$G1907,通讯通路门店!$J:$J,"VIVO体验店")</f>
        <v>0</v>
      </c>
      <c r="AA1907" s="99">
        <f>COUNTIFS(通讯通路门店!$S:$S,$G1907,通讯通路门店!$J:$J,"OPPO体验店")</f>
        <v>0</v>
      </c>
      <c r="AB1907" s="99">
        <f>COUNTIFS(通讯通路门店!$S:$S,$G1907,通讯通路门店!$J:$J,"华为授权体验店")+COUNTIFS(通讯通路门店!$S:$S,$G1907,通讯通路门店!$J:$J,"华为堡垒店")</f>
        <v>0</v>
      </c>
      <c r="AC1907" s="99">
        <f>COUNTIFS(通讯通路门店!$S:$S,$G1907,通讯通路门店!$J:$J,"小米体验店")</f>
        <v>0</v>
      </c>
      <c r="AD1907" s="99">
        <f>COUNTIFS(通讯通路门店!$S:$S,$G1907,通讯通路门店!$J:$J,"苹果体验店")</f>
        <v>0</v>
      </c>
      <c r="AE1907" s="99">
        <f>COUNTIFS(通讯通路门店!$S:$S,$G1907,通讯通路门店!$J:$J,"其他品牌专卖店")</f>
        <v>0</v>
      </c>
      <c r="AF1907" s="99">
        <f>SUMIFS(通讯通路门店!$BI:$BI,通讯通路门店!$S:$S,$G1907)</f>
        <v>0</v>
      </c>
      <c r="AG1907" s="99">
        <f>SUMIFS(通讯通路门店!$BH:$BH,通讯通路门店!$S:$S,$G1907)</f>
        <v>0</v>
      </c>
      <c r="AH1907" s="99">
        <f t="shared" si="146"/>
        <v>0</v>
      </c>
      <c r="AI1907" s="99">
        <f>SUMIFS(通讯通路门店!$BB:$BB,通讯通路门店!$S:$S,$G1907)</f>
        <v>0</v>
      </c>
      <c r="AJ1907" s="99">
        <f>SUMIFS(通讯通路门店!$BE:$BE,通讯通路门店!$S:$S,$G1907)</f>
        <v>0</v>
      </c>
      <c r="AK1907" s="99">
        <f>SUMIFS(通讯通路门店!$BG:$BG,通讯通路门店!$S:$S,$G1907)</f>
        <v>0</v>
      </c>
      <c r="AL1907" s="99">
        <f>SUMIFS(通讯通路门店!$BC:$BC,通讯通路门店!$S:$S,$G1907)</f>
        <v>0</v>
      </c>
      <c r="AM1907" s="99">
        <f>SUMIFS(通讯通路门店!$BD:$BD,通讯通路门店!$S:$S,$G1907)</f>
        <v>0</v>
      </c>
      <c r="AN1907" s="99">
        <f>SUMIFS(通讯通路门店!$BF:$BF,通讯通路门店!$S:$S,$G1907)</f>
        <v>0</v>
      </c>
      <c r="AO1907" s="99">
        <f t="shared" si="147"/>
        <v>0</v>
      </c>
      <c r="AP1907" s="99">
        <f>SUMIFS(通讯通路门店!$K:$K,通讯通路门店!$S:$S,$G1907)</f>
        <v>0</v>
      </c>
      <c r="AQ1907" s="83"/>
      <c r="AR1907" s="99">
        <f>SUMIFS(通讯通路门店!$T:$T,通讯通路门店!$S:$S,$G1907)</f>
        <v>0</v>
      </c>
      <c r="AS1907" s="99">
        <f>SUMIFS(通讯通路门店!$U:$U,通讯通路门店!$S:$S,$G1907)</f>
        <v>0</v>
      </c>
      <c r="AT1907" s="99">
        <f>SUMIFS(通讯通路门店!$V:$V,通讯通路门店!$S:$S,$G1907)</f>
        <v>0</v>
      </c>
      <c r="AU1907" s="99">
        <f>SUMIFS(通讯通路门店!$W:$W,通讯通路门店!$S:$S,$G1907)</f>
        <v>0</v>
      </c>
      <c r="AV1907" s="99">
        <f>SUMIFS(通讯通路门店!$Z:$Z,通讯通路门店!$S:$S,$G1907)</f>
        <v>0</v>
      </c>
      <c r="AW1907" s="99">
        <f>SUMIFS(通讯通路门店!$AB:$AB,通讯通路门店!$S:$S,$G1907)</f>
        <v>0</v>
      </c>
      <c r="AX1907" s="99">
        <f>SUMIFS(通讯通路门店!$X:$X,通讯通路门店!$S:$S,$G1907)</f>
        <v>0</v>
      </c>
      <c r="AY1907" s="99">
        <f>SUMIFS(通讯通路门店!$Y:$Y,通讯通路门店!$S:$S,$G1907)</f>
        <v>0</v>
      </c>
      <c r="AZ1907" s="99">
        <f>SUMIFS(通讯通路门店!$AA:$AA,通讯通路门店!$S:$S,$G1907)</f>
        <v>0</v>
      </c>
      <c r="BA1907" s="99">
        <f t="shared" si="148"/>
        <v>0</v>
      </c>
      <c r="BB1907" s="99">
        <f t="shared" si="149"/>
        <v>0</v>
      </c>
      <c r="BC1907" s="99">
        <f>SUMIFS(通讯通路门店!$W:$W,通讯通路门店!$S:$S,$G1907,通讯通路门店!$J:$J,"荣耀体验店")+SUMIFS(通讯通路门店!$W:$W,通讯通路门店!$S:$S,$G1907,通讯通路门店!$J:$J,"荣耀授权专卖店")</f>
        <v>0</v>
      </c>
      <c r="BD1907" s="99">
        <f>SUMIFS(通讯通路门店!$Z:$Z,通讯通路门店!$S:$S,$G1907,通讯通路门店!$J:$J,"VIVO体验店")</f>
        <v>0</v>
      </c>
      <c r="BE1907" s="99">
        <f>SUMIFS(通讯通路门店!$AB:$AB,通讯通路门店!$S:$S,$G1907,通讯通路门店!$J:$J,"OPPO体验店")</f>
        <v>0</v>
      </c>
      <c r="BF1907" s="99">
        <f>SUMIFS(通讯通路门店!$X:$X,通讯通路门店!$S:$S,$G1907,通讯通路门店!$J:$J,"华为授权体验店")+SUMIFS(通讯通路门店!$AA:$AA,通讯通路门店!$S:$S,$G1907,通讯通路门店!$J:$J,"华为堡垒店")</f>
        <v>0</v>
      </c>
      <c r="BG1907" s="99">
        <f>SUMIFS(通讯通路门店!$Y:$Y,通讯通路门店!$S:$S,$G1907,通讯通路门店!$J:$J,"小米体验店")</f>
        <v>0</v>
      </c>
      <c r="BH1907" s="99">
        <f>SUMIFS(通讯通路门店!$AA:$AA,通讯通路门店!$S:$S,$G1907,通讯通路门店!$J:$J,"苹果体验店")</f>
        <v>0</v>
      </c>
      <c r="BI1907" s="99">
        <f>SUMIFS(通讯通路门店!$K:$K,通讯通路门店!$S:$S,$G1907,通讯通路门店!$J:$J,"其他品牌专卖店")</f>
        <v>0</v>
      </c>
      <c r="BJ1907" s="99">
        <f>SUMIFS(通讯通路门店!$AC:$AC,通讯通路门店!$S:$S,$G1907)</f>
        <v>0</v>
      </c>
      <c r="BK1907" s="99">
        <f>SUMIFS(通讯通路门店!$AD:$AD,通讯通路门店!$S:$S,$G1907)</f>
        <v>0</v>
      </c>
      <c r="BL1907" s="99">
        <f>SUMIFS(通讯通路门店!$AE:$AE,通讯通路门店!$S:$S,$G1907)</f>
        <v>0</v>
      </c>
      <c r="BM1907" s="99">
        <f>SUMIFS(通讯通路门店!$AF:$AF,通讯通路门店!$S:$S,$G1907)</f>
        <v>0</v>
      </c>
      <c r="BN1907" s="99">
        <f>SUMIFS(通讯通路门店!$AG:$AG,通讯通路门店!$S:$S,$G1907)</f>
        <v>0</v>
      </c>
      <c r="BO1907" s="99">
        <f>SUMIFS(通讯通路门店!$AH:$AH,通讯通路门店!$S:$S,$G1907)</f>
        <v>0</v>
      </c>
      <c r="BP1907" s="99">
        <f>SUMIFS(通讯通路门店!$AI:$AI,通讯通路门店!$S:$S,$G1907)</f>
        <v>0</v>
      </c>
      <c r="BQ1907" s="83"/>
    </row>
    <row r="1908" spans="1:69">
      <c r="A1908" s="99" t="str">
        <f>IFERROR(_xlfn.XLOOKUP($G1908,通讯通路门店!$S$4:$S$993933,通讯通路门店!$A$4:$A$993933,0,0),"")</f>
        <v>海南省</v>
      </c>
      <c r="B1908" s="99" t="str">
        <f>IFERROR(_xlfn.XLOOKUP($G1908,通讯通路门店!$S$4:$S$993933,通讯通路门店!$B$4:$B$993933,0,0),"")</f>
        <v>昌江黎族自治县</v>
      </c>
      <c r="C1908" s="99" t="str">
        <f>IFERROR(_xlfn.XLOOKUP($G1908,通讯通路门店!$S$4:$S$993933,通讯通路门店!$C$4:$C$993933,0,0),"")</f>
        <v>昌江黎族自治县</v>
      </c>
      <c r="D1908" s="99" t="str">
        <f>IFERROR(_xlfn.XLOOKUP($G1908,通讯通路门店!$S$4:$S$993933,通讯通路门店!$D$4:$D$993933,0,0),"")</f>
        <v>叉河镇</v>
      </c>
      <c r="E1908" s="83"/>
      <c r="F1908" s="83"/>
      <c r="G1908" s="101"/>
      <c r="H1908" s="102">
        <f>IFERROR(_xlfn.XLOOKUP($G1908,通讯通路门店!$S$4:$S$993933,通讯通路门店!$R$4:$R$993933,0,0),"")</f>
        <v>0</v>
      </c>
      <c r="I1908" s="83"/>
      <c r="J1908" s="83"/>
      <c r="K1908" s="83"/>
      <c r="L1908" s="83"/>
      <c r="M1908" s="83"/>
      <c r="N1908" s="83"/>
      <c r="O1908" s="83"/>
      <c r="P1908" s="83"/>
      <c r="Q1908" s="83"/>
      <c r="R1908" s="83"/>
      <c r="S1908" s="83"/>
      <c r="T1908" s="83"/>
      <c r="U1908" s="99">
        <f>COUNTIF(通讯通路门店!$S:$S,$G1908)</f>
        <v>0</v>
      </c>
      <c r="V1908" s="99">
        <f>COUNTIFS(通讯通路门店!$S:$S,$G1908,通讯通路门店!$J:$J,"综合卖场")</f>
        <v>0</v>
      </c>
      <c r="W1908" s="99">
        <f>SUMIFS(通讯通路门店!$AJ:$AJ,通讯通路门店!$S:$S,通讯客户沙盘!$G1908)</f>
        <v>0</v>
      </c>
      <c r="X1908" s="99">
        <f t="shared" si="145"/>
        <v>0</v>
      </c>
      <c r="Y1908" s="99">
        <f>COUNTIFS(通讯通路门店!$S:$S,$G1908,通讯通路门店!$J:$J,"荣耀体验店")+COUNTIFS(通讯通路门店!$S:$S,$G1908,通讯通路门店!$J:$J,"荣耀授权专卖店")</f>
        <v>0</v>
      </c>
      <c r="Z1908" s="99">
        <f>COUNTIFS(通讯通路门店!$S:$S,$G1908,通讯通路门店!$J:$J,"VIVO体验店")</f>
        <v>0</v>
      </c>
      <c r="AA1908" s="99">
        <f>COUNTIFS(通讯通路门店!$S:$S,$G1908,通讯通路门店!$J:$J,"OPPO体验店")</f>
        <v>0</v>
      </c>
      <c r="AB1908" s="99">
        <f>COUNTIFS(通讯通路门店!$S:$S,$G1908,通讯通路门店!$J:$J,"华为授权体验店")+COUNTIFS(通讯通路门店!$S:$S,$G1908,通讯通路门店!$J:$J,"华为堡垒店")</f>
        <v>0</v>
      </c>
      <c r="AC1908" s="99">
        <f>COUNTIFS(通讯通路门店!$S:$S,$G1908,通讯通路门店!$J:$J,"小米体验店")</f>
        <v>0</v>
      </c>
      <c r="AD1908" s="99">
        <f>COUNTIFS(通讯通路门店!$S:$S,$G1908,通讯通路门店!$J:$J,"苹果体验店")</f>
        <v>0</v>
      </c>
      <c r="AE1908" s="99">
        <f>COUNTIFS(通讯通路门店!$S:$S,$G1908,通讯通路门店!$J:$J,"其他品牌专卖店")</f>
        <v>0</v>
      </c>
      <c r="AF1908" s="99">
        <f>SUMIFS(通讯通路门店!$BI:$BI,通讯通路门店!$S:$S,$G1908)</f>
        <v>0</v>
      </c>
      <c r="AG1908" s="99">
        <f>SUMIFS(通讯通路门店!$BH:$BH,通讯通路门店!$S:$S,$G1908)</f>
        <v>0</v>
      </c>
      <c r="AH1908" s="99">
        <f t="shared" si="146"/>
        <v>0</v>
      </c>
      <c r="AI1908" s="99">
        <f>SUMIFS(通讯通路门店!$BB:$BB,通讯通路门店!$S:$S,$G1908)</f>
        <v>0</v>
      </c>
      <c r="AJ1908" s="99">
        <f>SUMIFS(通讯通路门店!$BE:$BE,通讯通路门店!$S:$S,$G1908)</f>
        <v>0</v>
      </c>
      <c r="AK1908" s="99">
        <f>SUMIFS(通讯通路门店!$BG:$BG,通讯通路门店!$S:$S,$G1908)</f>
        <v>0</v>
      </c>
      <c r="AL1908" s="99">
        <f>SUMIFS(通讯通路门店!$BC:$BC,通讯通路门店!$S:$S,$G1908)</f>
        <v>0</v>
      </c>
      <c r="AM1908" s="99">
        <f>SUMIFS(通讯通路门店!$BD:$BD,通讯通路门店!$S:$S,$G1908)</f>
        <v>0</v>
      </c>
      <c r="AN1908" s="99">
        <f>SUMIFS(通讯通路门店!$BF:$BF,通讯通路门店!$S:$S,$G1908)</f>
        <v>0</v>
      </c>
      <c r="AO1908" s="99">
        <f t="shared" si="147"/>
        <v>0</v>
      </c>
      <c r="AP1908" s="99">
        <f>SUMIFS(通讯通路门店!$K:$K,通讯通路门店!$S:$S,$G1908)</f>
        <v>0</v>
      </c>
      <c r="AQ1908" s="83"/>
      <c r="AR1908" s="99">
        <f>SUMIFS(通讯通路门店!$T:$T,通讯通路门店!$S:$S,$G1908)</f>
        <v>0</v>
      </c>
      <c r="AS1908" s="99">
        <f>SUMIFS(通讯通路门店!$U:$U,通讯通路门店!$S:$S,$G1908)</f>
        <v>0</v>
      </c>
      <c r="AT1908" s="99">
        <f>SUMIFS(通讯通路门店!$V:$V,通讯通路门店!$S:$S,$G1908)</f>
        <v>0</v>
      </c>
      <c r="AU1908" s="99">
        <f>SUMIFS(通讯通路门店!$W:$W,通讯通路门店!$S:$S,$G1908)</f>
        <v>0</v>
      </c>
      <c r="AV1908" s="99">
        <f>SUMIFS(通讯通路门店!$Z:$Z,通讯通路门店!$S:$S,$G1908)</f>
        <v>0</v>
      </c>
      <c r="AW1908" s="99">
        <f>SUMIFS(通讯通路门店!$AB:$AB,通讯通路门店!$S:$S,$G1908)</f>
        <v>0</v>
      </c>
      <c r="AX1908" s="99">
        <f>SUMIFS(通讯通路门店!$X:$X,通讯通路门店!$S:$S,$G1908)</f>
        <v>0</v>
      </c>
      <c r="AY1908" s="99">
        <f>SUMIFS(通讯通路门店!$Y:$Y,通讯通路门店!$S:$S,$G1908)</f>
        <v>0</v>
      </c>
      <c r="AZ1908" s="99">
        <f>SUMIFS(通讯通路门店!$AA:$AA,通讯通路门店!$S:$S,$G1908)</f>
        <v>0</v>
      </c>
      <c r="BA1908" s="99">
        <f t="shared" si="148"/>
        <v>0</v>
      </c>
      <c r="BB1908" s="99">
        <f t="shared" si="149"/>
        <v>0</v>
      </c>
      <c r="BC1908" s="99">
        <f>SUMIFS(通讯通路门店!$W:$W,通讯通路门店!$S:$S,$G1908,通讯通路门店!$J:$J,"荣耀体验店")+SUMIFS(通讯通路门店!$W:$W,通讯通路门店!$S:$S,$G1908,通讯通路门店!$J:$J,"荣耀授权专卖店")</f>
        <v>0</v>
      </c>
      <c r="BD1908" s="99">
        <f>SUMIFS(通讯通路门店!$Z:$Z,通讯通路门店!$S:$S,$G1908,通讯通路门店!$J:$J,"VIVO体验店")</f>
        <v>0</v>
      </c>
      <c r="BE1908" s="99">
        <f>SUMIFS(通讯通路门店!$AB:$AB,通讯通路门店!$S:$S,$G1908,通讯通路门店!$J:$J,"OPPO体验店")</f>
        <v>0</v>
      </c>
      <c r="BF1908" s="99">
        <f>SUMIFS(通讯通路门店!$X:$X,通讯通路门店!$S:$S,$G1908,通讯通路门店!$J:$J,"华为授权体验店")+SUMIFS(通讯通路门店!$AA:$AA,通讯通路门店!$S:$S,$G1908,通讯通路门店!$J:$J,"华为堡垒店")</f>
        <v>0</v>
      </c>
      <c r="BG1908" s="99">
        <f>SUMIFS(通讯通路门店!$Y:$Y,通讯通路门店!$S:$S,$G1908,通讯通路门店!$J:$J,"小米体验店")</f>
        <v>0</v>
      </c>
      <c r="BH1908" s="99">
        <f>SUMIFS(通讯通路门店!$AA:$AA,通讯通路门店!$S:$S,$G1908,通讯通路门店!$J:$J,"苹果体验店")</f>
        <v>0</v>
      </c>
      <c r="BI1908" s="99">
        <f>SUMIFS(通讯通路门店!$K:$K,通讯通路门店!$S:$S,$G1908,通讯通路门店!$J:$J,"其他品牌专卖店")</f>
        <v>0</v>
      </c>
      <c r="BJ1908" s="99">
        <f>SUMIFS(通讯通路门店!$AC:$AC,通讯通路门店!$S:$S,$G1908)</f>
        <v>0</v>
      </c>
      <c r="BK1908" s="99">
        <f>SUMIFS(通讯通路门店!$AD:$AD,通讯通路门店!$S:$S,$G1908)</f>
        <v>0</v>
      </c>
      <c r="BL1908" s="99">
        <f>SUMIFS(通讯通路门店!$AE:$AE,通讯通路门店!$S:$S,$G1908)</f>
        <v>0</v>
      </c>
      <c r="BM1908" s="99">
        <f>SUMIFS(通讯通路门店!$AF:$AF,通讯通路门店!$S:$S,$G1908)</f>
        <v>0</v>
      </c>
      <c r="BN1908" s="99">
        <f>SUMIFS(通讯通路门店!$AG:$AG,通讯通路门店!$S:$S,$G1908)</f>
        <v>0</v>
      </c>
      <c r="BO1908" s="99">
        <f>SUMIFS(通讯通路门店!$AH:$AH,通讯通路门店!$S:$S,$G1908)</f>
        <v>0</v>
      </c>
      <c r="BP1908" s="99">
        <f>SUMIFS(通讯通路门店!$AI:$AI,通讯通路门店!$S:$S,$G1908)</f>
        <v>0</v>
      </c>
      <c r="BQ1908" s="83"/>
    </row>
    <row r="1909" spans="1:69">
      <c r="A1909" s="99" t="str">
        <f>IFERROR(_xlfn.XLOOKUP($G1909,通讯通路门店!$S$4:$S$993933,通讯通路门店!$A$4:$A$993933,0,0),"")</f>
        <v>海南省</v>
      </c>
      <c r="B1909" s="99" t="str">
        <f>IFERROR(_xlfn.XLOOKUP($G1909,通讯通路门店!$S$4:$S$993933,通讯通路门店!$B$4:$B$993933,0,0),"")</f>
        <v>昌江黎族自治县</v>
      </c>
      <c r="C1909" s="99" t="str">
        <f>IFERROR(_xlfn.XLOOKUP($G1909,通讯通路门店!$S$4:$S$993933,通讯通路门店!$C$4:$C$993933,0,0),"")</f>
        <v>昌江黎族自治县</v>
      </c>
      <c r="D1909" s="99" t="str">
        <f>IFERROR(_xlfn.XLOOKUP($G1909,通讯通路门店!$S$4:$S$993933,通讯通路门店!$D$4:$D$993933,0,0),"")</f>
        <v>叉河镇</v>
      </c>
      <c r="E1909" s="83"/>
      <c r="F1909" s="83"/>
      <c r="G1909" s="101"/>
      <c r="H1909" s="102">
        <f>IFERROR(_xlfn.XLOOKUP($G1909,通讯通路门店!$S$4:$S$993933,通讯通路门店!$R$4:$R$993933,0,0),"")</f>
        <v>0</v>
      </c>
      <c r="I1909" s="83"/>
      <c r="J1909" s="83"/>
      <c r="K1909" s="83"/>
      <c r="L1909" s="83"/>
      <c r="M1909" s="83"/>
      <c r="N1909" s="83"/>
      <c r="O1909" s="83"/>
      <c r="P1909" s="83"/>
      <c r="Q1909" s="83"/>
      <c r="R1909" s="83"/>
      <c r="S1909" s="83"/>
      <c r="T1909" s="83"/>
      <c r="U1909" s="99">
        <f>COUNTIF(通讯通路门店!$S:$S,$G1909)</f>
        <v>0</v>
      </c>
      <c r="V1909" s="99">
        <f>COUNTIFS(通讯通路门店!$S:$S,$G1909,通讯通路门店!$J:$J,"综合卖场")</f>
        <v>0</v>
      </c>
      <c r="W1909" s="99">
        <f>SUMIFS(通讯通路门店!$AJ:$AJ,通讯通路门店!$S:$S,通讯客户沙盘!$G1909)</f>
        <v>0</v>
      </c>
      <c r="X1909" s="99">
        <f t="shared" si="145"/>
        <v>0</v>
      </c>
      <c r="Y1909" s="99">
        <f>COUNTIFS(通讯通路门店!$S:$S,$G1909,通讯通路门店!$J:$J,"荣耀体验店")+COUNTIFS(通讯通路门店!$S:$S,$G1909,通讯通路门店!$J:$J,"荣耀授权专卖店")</f>
        <v>0</v>
      </c>
      <c r="Z1909" s="99">
        <f>COUNTIFS(通讯通路门店!$S:$S,$G1909,通讯通路门店!$J:$J,"VIVO体验店")</f>
        <v>0</v>
      </c>
      <c r="AA1909" s="99">
        <f>COUNTIFS(通讯通路门店!$S:$S,$G1909,通讯通路门店!$J:$J,"OPPO体验店")</f>
        <v>0</v>
      </c>
      <c r="AB1909" s="99">
        <f>COUNTIFS(通讯通路门店!$S:$S,$G1909,通讯通路门店!$J:$J,"华为授权体验店")+COUNTIFS(通讯通路门店!$S:$S,$G1909,通讯通路门店!$J:$J,"华为堡垒店")</f>
        <v>0</v>
      </c>
      <c r="AC1909" s="99">
        <f>COUNTIFS(通讯通路门店!$S:$S,$G1909,通讯通路门店!$J:$J,"小米体验店")</f>
        <v>0</v>
      </c>
      <c r="AD1909" s="99">
        <f>COUNTIFS(通讯通路门店!$S:$S,$G1909,通讯通路门店!$J:$J,"苹果体验店")</f>
        <v>0</v>
      </c>
      <c r="AE1909" s="99">
        <f>COUNTIFS(通讯通路门店!$S:$S,$G1909,通讯通路门店!$J:$J,"其他品牌专卖店")</f>
        <v>0</v>
      </c>
      <c r="AF1909" s="99">
        <f>SUMIFS(通讯通路门店!$BI:$BI,通讯通路门店!$S:$S,$G1909)</f>
        <v>0</v>
      </c>
      <c r="AG1909" s="99">
        <f>SUMIFS(通讯通路门店!$BH:$BH,通讯通路门店!$S:$S,$G1909)</f>
        <v>0</v>
      </c>
      <c r="AH1909" s="99">
        <f t="shared" si="146"/>
        <v>0</v>
      </c>
      <c r="AI1909" s="99">
        <f>SUMIFS(通讯通路门店!$BB:$BB,通讯通路门店!$S:$S,$G1909)</f>
        <v>0</v>
      </c>
      <c r="AJ1909" s="99">
        <f>SUMIFS(通讯通路门店!$BE:$BE,通讯通路门店!$S:$S,$G1909)</f>
        <v>0</v>
      </c>
      <c r="AK1909" s="99">
        <f>SUMIFS(通讯通路门店!$BG:$BG,通讯通路门店!$S:$S,$G1909)</f>
        <v>0</v>
      </c>
      <c r="AL1909" s="99">
        <f>SUMIFS(通讯通路门店!$BC:$BC,通讯通路门店!$S:$S,$G1909)</f>
        <v>0</v>
      </c>
      <c r="AM1909" s="99">
        <f>SUMIFS(通讯通路门店!$BD:$BD,通讯通路门店!$S:$S,$G1909)</f>
        <v>0</v>
      </c>
      <c r="AN1909" s="99">
        <f>SUMIFS(通讯通路门店!$BF:$BF,通讯通路门店!$S:$S,$G1909)</f>
        <v>0</v>
      </c>
      <c r="AO1909" s="99">
        <f t="shared" si="147"/>
        <v>0</v>
      </c>
      <c r="AP1909" s="99">
        <f>SUMIFS(通讯通路门店!$K:$K,通讯通路门店!$S:$S,$G1909)</f>
        <v>0</v>
      </c>
      <c r="AQ1909" s="83"/>
      <c r="AR1909" s="99">
        <f>SUMIFS(通讯通路门店!$T:$T,通讯通路门店!$S:$S,$G1909)</f>
        <v>0</v>
      </c>
      <c r="AS1909" s="99">
        <f>SUMIFS(通讯通路门店!$U:$U,通讯通路门店!$S:$S,$G1909)</f>
        <v>0</v>
      </c>
      <c r="AT1909" s="99">
        <f>SUMIFS(通讯通路门店!$V:$V,通讯通路门店!$S:$S,$G1909)</f>
        <v>0</v>
      </c>
      <c r="AU1909" s="99">
        <f>SUMIFS(通讯通路门店!$W:$W,通讯通路门店!$S:$S,$G1909)</f>
        <v>0</v>
      </c>
      <c r="AV1909" s="99">
        <f>SUMIFS(通讯通路门店!$Z:$Z,通讯通路门店!$S:$S,$G1909)</f>
        <v>0</v>
      </c>
      <c r="AW1909" s="99">
        <f>SUMIFS(通讯通路门店!$AB:$AB,通讯通路门店!$S:$S,$G1909)</f>
        <v>0</v>
      </c>
      <c r="AX1909" s="99">
        <f>SUMIFS(通讯通路门店!$X:$X,通讯通路门店!$S:$S,$G1909)</f>
        <v>0</v>
      </c>
      <c r="AY1909" s="99">
        <f>SUMIFS(通讯通路门店!$Y:$Y,通讯通路门店!$S:$S,$G1909)</f>
        <v>0</v>
      </c>
      <c r="AZ1909" s="99">
        <f>SUMIFS(通讯通路门店!$AA:$AA,通讯通路门店!$S:$S,$G1909)</f>
        <v>0</v>
      </c>
      <c r="BA1909" s="99">
        <f t="shared" si="148"/>
        <v>0</v>
      </c>
      <c r="BB1909" s="99">
        <f t="shared" si="149"/>
        <v>0</v>
      </c>
      <c r="BC1909" s="99">
        <f>SUMIFS(通讯通路门店!$W:$W,通讯通路门店!$S:$S,$G1909,通讯通路门店!$J:$J,"荣耀体验店")+SUMIFS(通讯通路门店!$W:$W,通讯通路门店!$S:$S,$G1909,通讯通路门店!$J:$J,"荣耀授权专卖店")</f>
        <v>0</v>
      </c>
      <c r="BD1909" s="99">
        <f>SUMIFS(通讯通路门店!$Z:$Z,通讯通路门店!$S:$S,$G1909,通讯通路门店!$J:$J,"VIVO体验店")</f>
        <v>0</v>
      </c>
      <c r="BE1909" s="99">
        <f>SUMIFS(通讯通路门店!$AB:$AB,通讯通路门店!$S:$S,$G1909,通讯通路门店!$J:$J,"OPPO体验店")</f>
        <v>0</v>
      </c>
      <c r="BF1909" s="99">
        <f>SUMIFS(通讯通路门店!$X:$X,通讯通路门店!$S:$S,$G1909,通讯通路门店!$J:$J,"华为授权体验店")+SUMIFS(通讯通路门店!$AA:$AA,通讯通路门店!$S:$S,$G1909,通讯通路门店!$J:$J,"华为堡垒店")</f>
        <v>0</v>
      </c>
      <c r="BG1909" s="99">
        <f>SUMIFS(通讯通路门店!$Y:$Y,通讯通路门店!$S:$S,$G1909,通讯通路门店!$J:$J,"小米体验店")</f>
        <v>0</v>
      </c>
      <c r="BH1909" s="99">
        <f>SUMIFS(通讯通路门店!$AA:$AA,通讯通路门店!$S:$S,$G1909,通讯通路门店!$J:$J,"苹果体验店")</f>
        <v>0</v>
      </c>
      <c r="BI1909" s="99">
        <f>SUMIFS(通讯通路门店!$K:$K,通讯通路门店!$S:$S,$G1909,通讯通路门店!$J:$J,"其他品牌专卖店")</f>
        <v>0</v>
      </c>
      <c r="BJ1909" s="99">
        <f>SUMIFS(通讯通路门店!$AC:$AC,通讯通路门店!$S:$S,$G1909)</f>
        <v>0</v>
      </c>
      <c r="BK1909" s="99">
        <f>SUMIFS(通讯通路门店!$AD:$AD,通讯通路门店!$S:$S,$G1909)</f>
        <v>0</v>
      </c>
      <c r="BL1909" s="99">
        <f>SUMIFS(通讯通路门店!$AE:$AE,通讯通路门店!$S:$S,$G1909)</f>
        <v>0</v>
      </c>
      <c r="BM1909" s="99">
        <f>SUMIFS(通讯通路门店!$AF:$AF,通讯通路门店!$S:$S,$G1909)</f>
        <v>0</v>
      </c>
      <c r="BN1909" s="99">
        <f>SUMIFS(通讯通路门店!$AG:$AG,通讯通路门店!$S:$S,$G1909)</f>
        <v>0</v>
      </c>
      <c r="BO1909" s="99">
        <f>SUMIFS(通讯通路门店!$AH:$AH,通讯通路门店!$S:$S,$G1909)</f>
        <v>0</v>
      </c>
      <c r="BP1909" s="99">
        <f>SUMIFS(通讯通路门店!$AI:$AI,通讯通路门店!$S:$S,$G1909)</f>
        <v>0</v>
      </c>
      <c r="BQ1909" s="83"/>
    </row>
    <row r="1910" spans="1:69">
      <c r="A1910" s="99" t="str">
        <f>IFERROR(_xlfn.XLOOKUP($G1910,通讯通路门店!$S$4:$S$993933,通讯通路门店!$A$4:$A$993933,0,0),"")</f>
        <v>海南省</v>
      </c>
      <c r="B1910" s="99" t="str">
        <f>IFERROR(_xlfn.XLOOKUP($G1910,通讯通路门店!$S$4:$S$993933,通讯通路门店!$B$4:$B$993933,0,0),"")</f>
        <v>昌江黎族自治县</v>
      </c>
      <c r="C1910" s="99" t="str">
        <f>IFERROR(_xlfn.XLOOKUP($G1910,通讯通路门店!$S$4:$S$993933,通讯通路门店!$C$4:$C$993933,0,0),"")</f>
        <v>昌江黎族自治县</v>
      </c>
      <c r="D1910" s="99" t="str">
        <f>IFERROR(_xlfn.XLOOKUP($G1910,通讯通路门店!$S$4:$S$993933,通讯通路门店!$D$4:$D$993933,0,0),"")</f>
        <v>叉河镇</v>
      </c>
      <c r="E1910" s="83"/>
      <c r="F1910" s="83"/>
      <c r="G1910" s="101"/>
      <c r="H1910" s="102">
        <f>IFERROR(_xlfn.XLOOKUP($G1910,通讯通路门店!$S$4:$S$993933,通讯通路门店!$R$4:$R$993933,0,0),"")</f>
        <v>0</v>
      </c>
      <c r="I1910" s="83"/>
      <c r="J1910" s="83"/>
      <c r="K1910" s="83"/>
      <c r="L1910" s="83"/>
      <c r="M1910" s="83"/>
      <c r="N1910" s="83"/>
      <c r="O1910" s="83"/>
      <c r="P1910" s="83"/>
      <c r="Q1910" s="83"/>
      <c r="R1910" s="83"/>
      <c r="S1910" s="83"/>
      <c r="T1910" s="83"/>
      <c r="U1910" s="99">
        <f>COUNTIF(通讯通路门店!$S:$S,$G1910)</f>
        <v>0</v>
      </c>
      <c r="V1910" s="99">
        <f>COUNTIFS(通讯通路门店!$S:$S,$G1910,通讯通路门店!$J:$J,"综合卖场")</f>
        <v>0</v>
      </c>
      <c r="W1910" s="99">
        <f>SUMIFS(通讯通路门店!$AJ:$AJ,通讯通路门店!$S:$S,通讯客户沙盘!$G1910)</f>
        <v>0</v>
      </c>
      <c r="X1910" s="99">
        <f t="shared" si="145"/>
        <v>0</v>
      </c>
      <c r="Y1910" s="99">
        <f>COUNTIFS(通讯通路门店!$S:$S,$G1910,通讯通路门店!$J:$J,"荣耀体验店")+COUNTIFS(通讯通路门店!$S:$S,$G1910,通讯通路门店!$J:$J,"荣耀授权专卖店")</f>
        <v>0</v>
      </c>
      <c r="Z1910" s="99">
        <f>COUNTIFS(通讯通路门店!$S:$S,$G1910,通讯通路门店!$J:$J,"VIVO体验店")</f>
        <v>0</v>
      </c>
      <c r="AA1910" s="99">
        <f>COUNTIFS(通讯通路门店!$S:$S,$G1910,通讯通路门店!$J:$J,"OPPO体验店")</f>
        <v>0</v>
      </c>
      <c r="AB1910" s="99">
        <f>COUNTIFS(通讯通路门店!$S:$S,$G1910,通讯通路门店!$J:$J,"华为授权体验店")+COUNTIFS(通讯通路门店!$S:$S,$G1910,通讯通路门店!$J:$J,"华为堡垒店")</f>
        <v>0</v>
      </c>
      <c r="AC1910" s="99">
        <f>COUNTIFS(通讯通路门店!$S:$S,$G1910,通讯通路门店!$J:$J,"小米体验店")</f>
        <v>0</v>
      </c>
      <c r="AD1910" s="99">
        <f>COUNTIFS(通讯通路门店!$S:$S,$G1910,通讯通路门店!$J:$J,"苹果体验店")</f>
        <v>0</v>
      </c>
      <c r="AE1910" s="99">
        <f>COUNTIFS(通讯通路门店!$S:$S,$G1910,通讯通路门店!$J:$J,"其他品牌专卖店")</f>
        <v>0</v>
      </c>
      <c r="AF1910" s="99">
        <f>SUMIFS(通讯通路门店!$BI:$BI,通讯通路门店!$S:$S,$G1910)</f>
        <v>0</v>
      </c>
      <c r="AG1910" s="99">
        <f>SUMIFS(通讯通路门店!$BH:$BH,通讯通路门店!$S:$S,$G1910)</f>
        <v>0</v>
      </c>
      <c r="AH1910" s="99">
        <f t="shared" si="146"/>
        <v>0</v>
      </c>
      <c r="AI1910" s="99">
        <f>SUMIFS(通讯通路门店!$BB:$BB,通讯通路门店!$S:$S,$G1910)</f>
        <v>0</v>
      </c>
      <c r="AJ1910" s="99">
        <f>SUMIFS(通讯通路门店!$BE:$BE,通讯通路门店!$S:$S,$G1910)</f>
        <v>0</v>
      </c>
      <c r="AK1910" s="99">
        <f>SUMIFS(通讯通路门店!$BG:$BG,通讯通路门店!$S:$S,$G1910)</f>
        <v>0</v>
      </c>
      <c r="AL1910" s="99">
        <f>SUMIFS(通讯通路门店!$BC:$BC,通讯通路门店!$S:$S,$G1910)</f>
        <v>0</v>
      </c>
      <c r="AM1910" s="99">
        <f>SUMIFS(通讯通路门店!$BD:$BD,通讯通路门店!$S:$S,$G1910)</f>
        <v>0</v>
      </c>
      <c r="AN1910" s="99">
        <f>SUMIFS(通讯通路门店!$BF:$BF,通讯通路门店!$S:$S,$G1910)</f>
        <v>0</v>
      </c>
      <c r="AO1910" s="99">
        <f t="shared" si="147"/>
        <v>0</v>
      </c>
      <c r="AP1910" s="99">
        <f>SUMIFS(通讯通路门店!$K:$K,通讯通路门店!$S:$S,$G1910)</f>
        <v>0</v>
      </c>
      <c r="AQ1910" s="83"/>
      <c r="AR1910" s="99">
        <f>SUMIFS(通讯通路门店!$T:$T,通讯通路门店!$S:$S,$G1910)</f>
        <v>0</v>
      </c>
      <c r="AS1910" s="99">
        <f>SUMIFS(通讯通路门店!$U:$U,通讯通路门店!$S:$S,$G1910)</f>
        <v>0</v>
      </c>
      <c r="AT1910" s="99">
        <f>SUMIFS(通讯通路门店!$V:$V,通讯通路门店!$S:$S,$G1910)</f>
        <v>0</v>
      </c>
      <c r="AU1910" s="99">
        <f>SUMIFS(通讯通路门店!$W:$W,通讯通路门店!$S:$S,$G1910)</f>
        <v>0</v>
      </c>
      <c r="AV1910" s="99">
        <f>SUMIFS(通讯通路门店!$Z:$Z,通讯通路门店!$S:$S,$G1910)</f>
        <v>0</v>
      </c>
      <c r="AW1910" s="99">
        <f>SUMIFS(通讯通路门店!$AB:$AB,通讯通路门店!$S:$S,$G1910)</f>
        <v>0</v>
      </c>
      <c r="AX1910" s="99">
        <f>SUMIFS(通讯通路门店!$X:$X,通讯通路门店!$S:$S,$G1910)</f>
        <v>0</v>
      </c>
      <c r="AY1910" s="99">
        <f>SUMIFS(通讯通路门店!$Y:$Y,通讯通路门店!$S:$S,$G1910)</f>
        <v>0</v>
      </c>
      <c r="AZ1910" s="99">
        <f>SUMIFS(通讯通路门店!$AA:$AA,通讯通路门店!$S:$S,$G1910)</f>
        <v>0</v>
      </c>
      <c r="BA1910" s="99">
        <f t="shared" si="148"/>
        <v>0</v>
      </c>
      <c r="BB1910" s="99">
        <f t="shared" si="149"/>
        <v>0</v>
      </c>
      <c r="BC1910" s="99">
        <f>SUMIFS(通讯通路门店!$W:$W,通讯通路门店!$S:$S,$G1910,通讯通路门店!$J:$J,"荣耀体验店")+SUMIFS(通讯通路门店!$W:$W,通讯通路门店!$S:$S,$G1910,通讯通路门店!$J:$J,"荣耀授权专卖店")</f>
        <v>0</v>
      </c>
      <c r="BD1910" s="99">
        <f>SUMIFS(通讯通路门店!$Z:$Z,通讯通路门店!$S:$S,$G1910,通讯通路门店!$J:$J,"VIVO体验店")</f>
        <v>0</v>
      </c>
      <c r="BE1910" s="99">
        <f>SUMIFS(通讯通路门店!$AB:$AB,通讯通路门店!$S:$S,$G1910,通讯通路门店!$J:$J,"OPPO体验店")</f>
        <v>0</v>
      </c>
      <c r="BF1910" s="99">
        <f>SUMIFS(通讯通路门店!$X:$X,通讯通路门店!$S:$S,$G1910,通讯通路门店!$J:$J,"华为授权体验店")+SUMIFS(通讯通路门店!$AA:$AA,通讯通路门店!$S:$S,$G1910,通讯通路门店!$J:$J,"华为堡垒店")</f>
        <v>0</v>
      </c>
      <c r="BG1910" s="99">
        <f>SUMIFS(通讯通路门店!$Y:$Y,通讯通路门店!$S:$S,$G1910,通讯通路门店!$J:$J,"小米体验店")</f>
        <v>0</v>
      </c>
      <c r="BH1910" s="99">
        <f>SUMIFS(通讯通路门店!$AA:$AA,通讯通路门店!$S:$S,$G1910,通讯通路门店!$J:$J,"苹果体验店")</f>
        <v>0</v>
      </c>
      <c r="BI1910" s="99">
        <f>SUMIFS(通讯通路门店!$K:$K,通讯通路门店!$S:$S,$G1910,通讯通路门店!$J:$J,"其他品牌专卖店")</f>
        <v>0</v>
      </c>
      <c r="BJ1910" s="99">
        <f>SUMIFS(通讯通路门店!$AC:$AC,通讯通路门店!$S:$S,$G1910)</f>
        <v>0</v>
      </c>
      <c r="BK1910" s="99">
        <f>SUMIFS(通讯通路门店!$AD:$AD,通讯通路门店!$S:$S,$G1910)</f>
        <v>0</v>
      </c>
      <c r="BL1910" s="99">
        <f>SUMIFS(通讯通路门店!$AE:$AE,通讯通路门店!$S:$S,$G1910)</f>
        <v>0</v>
      </c>
      <c r="BM1910" s="99">
        <f>SUMIFS(通讯通路门店!$AF:$AF,通讯通路门店!$S:$S,$G1910)</f>
        <v>0</v>
      </c>
      <c r="BN1910" s="99">
        <f>SUMIFS(通讯通路门店!$AG:$AG,通讯通路门店!$S:$S,$G1910)</f>
        <v>0</v>
      </c>
      <c r="BO1910" s="99">
        <f>SUMIFS(通讯通路门店!$AH:$AH,通讯通路门店!$S:$S,$G1910)</f>
        <v>0</v>
      </c>
      <c r="BP1910" s="99">
        <f>SUMIFS(通讯通路门店!$AI:$AI,通讯通路门店!$S:$S,$G1910)</f>
        <v>0</v>
      </c>
      <c r="BQ1910" s="83"/>
    </row>
    <row r="1911" spans="1:69">
      <c r="A1911" s="99" t="str">
        <f>IFERROR(_xlfn.XLOOKUP($G1911,通讯通路门店!$S$4:$S$993933,通讯通路门店!$A$4:$A$993933,0,0),"")</f>
        <v>海南省</v>
      </c>
      <c r="B1911" s="99" t="str">
        <f>IFERROR(_xlfn.XLOOKUP($G1911,通讯通路门店!$S$4:$S$993933,通讯通路门店!$B$4:$B$993933,0,0),"")</f>
        <v>昌江黎族自治县</v>
      </c>
      <c r="C1911" s="99" t="str">
        <f>IFERROR(_xlfn.XLOOKUP($G1911,通讯通路门店!$S$4:$S$993933,通讯通路门店!$C$4:$C$993933,0,0),"")</f>
        <v>昌江黎族自治县</v>
      </c>
      <c r="D1911" s="99" t="str">
        <f>IFERROR(_xlfn.XLOOKUP($G1911,通讯通路门店!$S$4:$S$993933,通讯通路门店!$D$4:$D$993933,0,0),"")</f>
        <v>叉河镇</v>
      </c>
      <c r="E1911" s="83"/>
      <c r="F1911" s="83"/>
      <c r="G1911" s="101"/>
      <c r="H1911" s="102">
        <f>IFERROR(_xlfn.XLOOKUP($G1911,通讯通路门店!$S$4:$S$993933,通讯通路门店!$R$4:$R$993933,0,0),"")</f>
        <v>0</v>
      </c>
      <c r="I1911" s="83"/>
      <c r="J1911" s="83"/>
      <c r="K1911" s="83"/>
      <c r="L1911" s="83"/>
      <c r="M1911" s="83"/>
      <c r="N1911" s="83"/>
      <c r="O1911" s="83"/>
      <c r="P1911" s="83"/>
      <c r="Q1911" s="83"/>
      <c r="R1911" s="83"/>
      <c r="S1911" s="83"/>
      <c r="T1911" s="83"/>
      <c r="U1911" s="99">
        <f>COUNTIF(通讯通路门店!$S:$S,$G1911)</f>
        <v>0</v>
      </c>
      <c r="V1911" s="99">
        <f>COUNTIFS(通讯通路门店!$S:$S,$G1911,通讯通路门店!$J:$J,"综合卖场")</f>
        <v>0</v>
      </c>
      <c r="W1911" s="99">
        <f>SUMIFS(通讯通路门店!$AJ:$AJ,通讯通路门店!$S:$S,通讯客户沙盘!$G1911)</f>
        <v>0</v>
      </c>
      <c r="X1911" s="99">
        <f t="shared" si="145"/>
        <v>0</v>
      </c>
      <c r="Y1911" s="99">
        <f>COUNTIFS(通讯通路门店!$S:$S,$G1911,通讯通路门店!$J:$J,"荣耀体验店")+COUNTIFS(通讯通路门店!$S:$S,$G1911,通讯通路门店!$J:$J,"荣耀授权专卖店")</f>
        <v>0</v>
      </c>
      <c r="Z1911" s="99">
        <f>COUNTIFS(通讯通路门店!$S:$S,$G1911,通讯通路门店!$J:$J,"VIVO体验店")</f>
        <v>0</v>
      </c>
      <c r="AA1911" s="99">
        <f>COUNTIFS(通讯通路门店!$S:$S,$G1911,通讯通路门店!$J:$J,"OPPO体验店")</f>
        <v>0</v>
      </c>
      <c r="AB1911" s="99">
        <f>COUNTIFS(通讯通路门店!$S:$S,$G1911,通讯通路门店!$J:$J,"华为授权体验店")+COUNTIFS(通讯通路门店!$S:$S,$G1911,通讯通路门店!$J:$J,"华为堡垒店")</f>
        <v>0</v>
      </c>
      <c r="AC1911" s="99">
        <f>COUNTIFS(通讯通路门店!$S:$S,$G1911,通讯通路门店!$J:$J,"小米体验店")</f>
        <v>0</v>
      </c>
      <c r="AD1911" s="99">
        <f>COUNTIFS(通讯通路门店!$S:$S,$G1911,通讯通路门店!$J:$J,"苹果体验店")</f>
        <v>0</v>
      </c>
      <c r="AE1911" s="99">
        <f>COUNTIFS(通讯通路门店!$S:$S,$G1911,通讯通路门店!$J:$J,"其他品牌专卖店")</f>
        <v>0</v>
      </c>
      <c r="AF1911" s="99">
        <f>SUMIFS(通讯通路门店!$BI:$BI,通讯通路门店!$S:$S,$G1911)</f>
        <v>0</v>
      </c>
      <c r="AG1911" s="99">
        <f>SUMIFS(通讯通路门店!$BH:$BH,通讯通路门店!$S:$S,$G1911)</f>
        <v>0</v>
      </c>
      <c r="AH1911" s="99">
        <f t="shared" si="146"/>
        <v>0</v>
      </c>
      <c r="AI1911" s="99">
        <f>SUMIFS(通讯通路门店!$BB:$BB,通讯通路门店!$S:$S,$G1911)</f>
        <v>0</v>
      </c>
      <c r="AJ1911" s="99">
        <f>SUMIFS(通讯通路门店!$BE:$BE,通讯通路门店!$S:$S,$G1911)</f>
        <v>0</v>
      </c>
      <c r="AK1911" s="99">
        <f>SUMIFS(通讯通路门店!$BG:$BG,通讯通路门店!$S:$S,$G1911)</f>
        <v>0</v>
      </c>
      <c r="AL1911" s="99">
        <f>SUMIFS(通讯通路门店!$BC:$BC,通讯通路门店!$S:$S,$G1911)</f>
        <v>0</v>
      </c>
      <c r="AM1911" s="99">
        <f>SUMIFS(通讯通路门店!$BD:$BD,通讯通路门店!$S:$S,$G1911)</f>
        <v>0</v>
      </c>
      <c r="AN1911" s="99">
        <f>SUMIFS(通讯通路门店!$BF:$BF,通讯通路门店!$S:$S,$G1911)</f>
        <v>0</v>
      </c>
      <c r="AO1911" s="99">
        <f t="shared" si="147"/>
        <v>0</v>
      </c>
      <c r="AP1911" s="99">
        <f>SUMIFS(通讯通路门店!$K:$K,通讯通路门店!$S:$S,$G1911)</f>
        <v>0</v>
      </c>
      <c r="AQ1911" s="83"/>
      <c r="AR1911" s="99">
        <f>SUMIFS(通讯通路门店!$T:$T,通讯通路门店!$S:$S,$G1911)</f>
        <v>0</v>
      </c>
      <c r="AS1911" s="99">
        <f>SUMIFS(通讯通路门店!$U:$U,通讯通路门店!$S:$S,$G1911)</f>
        <v>0</v>
      </c>
      <c r="AT1911" s="99">
        <f>SUMIFS(通讯通路门店!$V:$V,通讯通路门店!$S:$S,$G1911)</f>
        <v>0</v>
      </c>
      <c r="AU1911" s="99">
        <f>SUMIFS(通讯通路门店!$W:$W,通讯通路门店!$S:$S,$G1911)</f>
        <v>0</v>
      </c>
      <c r="AV1911" s="99">
        <f>SUMIFS(通讯通路门店!$Z:$Z,通讯通路门店!$S:$S,$G1911)</f>
        <v>0</v>
      </c>
      <c r="AW1911" s="99">
        <f>SUMIFS(通讯通路门店!$AB:$AB,通讯通路门店!$S:$S,$G1911)</f>
        <v>0</v>
      </c>
      <c r="AX1911" s="99">
        <f>SUMIFS(通讯通路门店!$X:$X,通讯通路门店!$S:$S,$G1911)</f>
        <v>0</v>
      </c>
      <c r="AY1911" s="99">
        <f>SUMIFS(通讯通路门店!$Y:$Y,通讯通路门店!$S:$S,$G1911)</f>
        <v>0</v>
      </c>
      <c r="AZ1911" s="99">
        <f>SUMIFS(通讯通路门店!$AA:$AA,通讯通路门店!$S:$S,$G1911)</f>
        <v>0</v>
      </c>
      <c r="BA1911" s="99">
        <f t="shared" si="148"/>
        <v>0</v>
      </c>
      <c r="BB1911" s="99">
        <f t="shared" si="149"/>
        <v>0</v>
      </c>
      <c r="BC1911" s="99">
        <f>SUMIFS(通讯通路门店!$W:$W,通讯通路门店!$S:$S,$G1911,通讯通路门店!$J:$J,"荣耀体验店")+SUMIFS(通讯通路门店!$W:$W,通讯通路门店!$S:$S,$G1911,通讯通路门店!$J:$J,"荣耀授权专卖店")</f>
        <v>0</v>
      </c>
      <c r="BD1911" s="99">
        <f>SUMIFS(通讯通路门店!$Z:$Z,通讯通路门店!$S:$S,$G1911,通讯通路门店!$J:$J,"VIVO体验店")</f>
        <v>0</v>
      </c>
      <c r="BE1911" s="99">
        <f>SUMIFS(通讯通路门店!$AB:$AB,通讯通路门店!$S:$S,$G1911,通讯通路门店!$J:$J,"OPPO体验店")</f>
        <v>0</v>
      </c>
      <c r="BF1911" s="99">
        <f>SUMIFS(通讯通路门店!$X:$X,通讯通路门店!$S:$S,$G1911,通讯通路门店!$J:$J,"华为授权体验店")+SUMIFS(通讯通路门店!$AA:$AA,通讯通路门店!$S:$S,$G1911,通讯通路门店!$J:$J,"华为堡垒店")</f>
        <v>0</v>
      </c>
      <c r="BG1911" s="99">
        <f>SUMIFS(通讯通路门店!$Y:$Y,通讯通路门店!$S:$S,$G1911,通讯通路门店!$J:$J,"小米体验店")</f>
        <v>0</v>
      </c>
      <c r="BH1911" s="99">
        <f>SUMIFS(通讯通路门店!$AA:$AA,通讯通路门店!$S:$S,$G1911,通讯通路门店!$J:$J,"苹果体验店")</f>
        <v>0</v>
      </c>
      <c r="BI1911" s="99">
        <f>SUMIFS(通讯通路门店!$K:$K,通讯通路门店!$S:$S,$G1911,通讯通路门店!$J:$J,"其他品牌专卖店")</f>
        <v>0</v>
      </c>
      <c r="BJ1911" s="99">
        <f>SUMIFS(通讯通路门店!$AC:$AC,通讯通路门店!$S:$S,$G1911)</f>
        <v>0</v>
      </c>
      <c r="BK1911" s="99">
        <f>SUMIFS(通讯通路门店!$AD:$AD,通讯通路门店!$S:$S,$G1911)</f>
        <v>0</v>
      </c>
      <c r="BL1911" s="99">
        <f>SUMIFS(通讯通路门店!$AE:$AE,通讯通路门店!$S:$S,$G1911)</f>
        <v>0</v>
      </c>
      <c r="BM1911" s="99">
        <f>SUMIFS(通讯通路门店!$AF:$AF,通讯通路门店!$S:$S,$G1911)</f>
        <v>0</v>
      </c>
      <c r="BN1911" s="99">
        <f>SUMIFS(通讯通路门店!$AG:$AG,通讯通路门店!$S:$S,$G1911)</f>
        <v>0</v>
      </c>
      <c r="BO1911" s="99">
        <f>SUMIFS(通讯通路门店!$AH:$AH,通讯通路门店!$S:$S,$G1911)</f>
        <v>0</v>
      </c>
      <c r="BP1911" s="99">
        <f>SUMIFS(通讯通路门店!$AI:$AI,通讯通路门店!$S:$S,$G1911)</f>
        <v>0</v>
      </c>
      <c r="BQ1911" s="83"/>
    </row>
    <row r="1912" spans="1:69">
      <c r="A1912" s="99" t="str">
        <f>IFERROR(_xlfn.XLOOKUP($G1912,通讯通路门店!$S$4:$S$993933,通讯通路门店!$A$4:$A$993933,0,0),"")</f>
        <v>海南省</v>
      </c>
      <c r="B1912" s="99" t="str">
        <f>IFERROR(_xlfn.XLOOKUP($G1912,通讯通路门店!$S$4:$S$993933,通讯通路门店!$B$4:$B$993933,0,0),"")</f>
        <v>昌江黎族自治县</v>
      </c>
      <c r="C1912" s="99" t="str">
        <f>IFERROR(_xlfn.XLOOKUP($G1912,通讯通路门店!$S$4:$S$993933,通讯通路门店!$C$4:$C$993933,0,0),"")</f>
        <v>昌江黎族自治县</v>
      </c>
      <c r="D1912" s="99" t="str">
        <f>IFERROR(_xlfn.XLOOKUP($G1912,通讯通路门店!$S$4:$S$993933,通讯通路门店!$D$4:$D$993933,0,0),"")</f>
        <v>叉河镇</v>
      </c>
      <c r="E1912" s="83"/>
      <c r="F1912" s="83"/>
      <c r="G1912" s="101"/>
      <c r="H1912" s="102">
        <f>IFERROR(_xlfn.XLOOKUP($G1912,通讯通路门店!$S$4:$S$993933,通讯通路门店!$R$4:$R$993933,0,0),"")</f>
        <v>0</v>
      </c>
      <c r="I1912" s="83"/>
      <c r="J1912" s="83"/>
      <c r="K1912" s="83"/>
      <c r="L1912" s="83"/>
      <c r="M1912" s="83"/>
      <c r="N1912" s="83"/>
      <c r="O1912" s="83"/>
      <c r="P1912" s="83"/>
      <c r="Q1912" s="83"/>
      <c r="R1912" s="83"/>
      <c r="S1912" s="83"/>
      <c r="T1912" s="83"/>
      <c r="U1912" s="99">
        <f>COUNTIF(通讯通路门店!$S:$S,$G1912)</f>
        <v>0</v>
      </c>
      <c r="V1912" s="99">
        <f>COUNTIFS(通讯通路门店!$S:$S,$G1912,通讯通路门店!$J:$J,"综合卖场")</f>
        <v>0</v>
      </c>
      <c r="W1912" s="99">
        <f>SUMIFS(通讯通路门店!$AJ:$AJ,通讯通路门店!$S:$S,通讯客户沙盘!$G1912)</f>
        <v>0</v>
      </c>
      <c r="X1912" s="99">
        <f t="shared" si="145"/>
        <v>0</v>
      </c>
      <c r="Y1912" s="99">
        <f>COUNTIFS(通讯通路门店!$S:$S,$G1912,通讯通路门店!$J:$J,"荣耀体验店")+COUNTIFS(通讯通路门店!$S:$S,$G1912,通讯通路门店!$J:$J,"荣耀授权专卖店")</f>
        <v>0</v>
      </c>
      <c r="Z1912" s="99">
        <f>COUNTIFS(通讯通路门店!$S:$S,$G1912,通讯通路门店!$J:$J,"VIVO体验店")</f>
        <v>0</v>
      </c>
      <c r="AA1912" s="99">
        <f>COUNTIFS(通讯通路门店!$S:$S,$G1912,通讯通路门店!$J:$J,"OPPO体验店")</f>
        <v>0</v>
      </c>
      <c r="AB1912" s="99">
        <f>COUNTIFS(通讯通路门店!$S:$S,$G1912,通讯通路门店!$J:$J,"华为授权体验店")+COUNTIFS(通讯通路门店!$S:$S,$G1912,通讯通路门店!$J:$J,"华为堡垒店")</f>
        <v>0</v>
      </c>
      <c r="AC1912" s="99">
        <f>COUNTIFS(通讯通路门店!$S:$S,$G1912,通讯通路门店!$J:$J,"小米体验店")</f>
        <v>0</v>
      </c>
      <c r="AD1912" s="99">
        <f>COUNTIFS(通讯通路门店!$S:$S,$G1912,通讯通路门店!$J:$J,"苹果体验店")</f>
        <v>0</v>
      </c>
      <c r="AE1912" s="99">
        <f>COUNTIFS(通讯通路门店!$S:$S,$G1912,通讯通路门店!$J:$J,"其他品牌专卖店")</f>
        <v>0</v>
      </c>
      <c r="AF1912" s="99">
        <f>SUMIFS(通讯通路门店!$BI:$BI,通讯通路门店!$S:$S,$G1912)</f>
        <v>0</v>
      </c>
      <c r="AG1912" s="99">
        <f>SUMIFS(通讯通路门店!$BH:$BH,通讯通路门店!$S:$S,$G1912)</f>
        <v>0</v>
      </c>
      <c r="AH1912" s="99">
        <f t="shared" si="146"/>
        <v>0</v>
      </c>
      <c r="AI1912" s="99">
        <f>SUMIFS(通讯通路门店!$BB:$BB,通讯通路门店!$S:$S,$G1912)</f>
        <v>0</v>
      </c>
      <c r="AJ1912" s="99">
        <f>SUMIFS(通讯通路门店!$BE:$BE,通讯通路门店!$S:$S,$G1912)</f>
        <v>0</v>
      </c>
      <c r="AK1912" s="99">
        <f>SUMIFS(通讯通路门店!$BG:$BG,通讯通路门店!$S:$S,$G1912)</f>
        <v>0</v>
      </c>
      <c r="AL1912" s="99">
        <f>SUMIFS(通讯通路门店!$BC:$BC,通讯通路门店!$S:$S,$G1912)</f>
        <v>0</v>
      </c>
      <c r="AM1912" s="99">
        <f>SUMIFS(通讯通路门店!$BD:$BD,通讯通路门店!$S:$S,$G1912)</f>
        <v>0</v>
      </c>
      <c r="AN1912" s="99">
        <f>SUMIFS(通讯通路门店!$BF:$BF,通讯通路门店!$S:$S,$G1912)</f>
        <v>0</v>
      </c>
      <c r="AO1912" s="99">
        <f t="shared" si="147"/>
        <v>0</v>
      </c>
      <c r="AP1912" s="99">
        <f>SUMIFS(通讯通路门店!$K:$K,通讯通路门店!$S:$S,$G1912)</f>
        <v>0</v>
      </c>
      <c r="AQ1912" s="83"/>
      <c r="AR1912" s="99">
        <f>SUMIFS(通讯通路门店!$T:$T,通讯通路门店!$S:$S,$G1912)</f>
        <v>0</v>
      </c>
      <c r="AS1912" s="99">
        <f>SUMIFS(通讯通路门店!$U:$U,通讯通路门店!$S:$S,$G1912)</f>
        <v>0</v>
      </c>
      <c r="AT1912" s="99">
        <f>SUMIFS(通讯通路门店!$V:$V,通讯通路门店!$S:$S,$G1912)</f>
        <v>0</v>
      </c>
      <c r="AU1912" s="99">
        <f>SUMIFS(通讯通路门店!$W:$W,通讯通路门店!$S:$S,$G1912)</f>
        <v>0</v>
      </c>
      <c r="AV1912" s="99">
        <f>SUMIFS(通讯通路门店!$Z:$Z,通讯通路门店!$S:$S,$G1912)</f>
        <v>0</v>
      </c>
      <c r="AW1912" s="99">
        <f>SUMIFS(通讯通路门店!$AB:$AB,通讯通路门店!$S:$S,$G1912)</f>
        <v>0</v>
      </c>
      <c r="AX1912" s="99">
        <f>SUMIFS(通讯通路门店!$X:$X,通讯通路门店!$S:$S,$G1912)</f>
        <v>0</v>
      </c>
      <c r="AY1912" s="99">
        <f>SUMIFS(通讯通路门店!$Y:$Y,通讯通路门店!$S:$S,$G1912)</f>
        <v>0</v>
      </c>
      <c r="AZ1912" s="99">
        <f>SUMIFS(通讯通路门店!$AA:$AA,通讯通路门店!$S:$S,$G1912)</f>
        <v>0</v>
      </c>
      <c r="BA1912" s="99">
        <f t="shared" si="148"/>
        <v>0</v>
      </c>
      <c r="BB1912" s="99">
        <f t="shared" si="149"/>
        <v>0</v>
      </c>
      <c r="BC1912" s="99">
        <f>SUMIFS(通讯通路门店!$W:$W,通讯通路门店!$S:$S,$G1912,通讯通路门店!$J:$J,"荣耀体验店")+SUMIFS(通讯通路门店!$W:$W,通讯通路门店!$S:$S,$G1912,通讯通路门店!$J:$J,"荣耀授权专卖店")</f>
        <v>0</v>
      </c>
      <c r="BD1912" s="99">
        <f>SUMIFS(通讯通路门店!$Z:$Z,通讯通路门店!$S:$S,$G1912,通讯通路门店!$J:$J,"VIVO体验店")</f>
        <v>0</v>
      </c>
      <c r="BE1912" s="99">
        <f>SUMIFS(通讯通路门店!$AB:$AB,通讯通路门店!$S:$S,$G1912,通讯通路门店!$J:$J,"OPPO体验店")</f>
        <v>0</v>
      </c>
      <c r="BF1912" s="99">
        <f>SUMIFS(通讯通路门店!$X:$X,通讯通路门店!$S:$S,$G1912,通讯通路门店!$J:$J,"华为授权体验店")+SUMIFS(通讯通路门店!$AA:$AA,通讯通路门店!$S:$S,$G1912,通讯通路门店!$J:$J,"华为堡垒店")</f>
        <v>0</v>
      </c>
      <c r="BG1912" s="99">
        <f>SUMIFS(通讯通路门店!$Y:$Y,通讯通路门店!$S:$S,$G1912,通讯通路门店!$J:$J,"小米体验店")</f>
        <v>0</v>
      </c>
      <c r="BH1912" s="99">
        <f>SUMIFS(通讯通路门店!$AA:$AA,通讯通路门店!$S:$S,$G1912,通讯通路门店!$J:$J,"苹果体验店")</f>
        <v>0</v>
      </c>
      <c r="BI1912" s="99">
        <f>SUMIFS(通讯通路门店!$K:$K,通讯通路门店!$S:$S,$G1912,通讯通路门店!$J:$J,"其他品牌专卖店")</f>
        <v>0</v>
      </c>
      <c r="BJ1912" s="99">
        <f>SUMIFS(通讯通路门店!$AC:$AC,通讯通路门店!$S:$S,$G1912)</f>
        <v>0</v>
      </c>
      <c r="BK1912" s="99">
        <f>SUMIFS(通讯通路门店!$AD:$AD,通讯通路门店!$S:$S,$G1912)</f>
        <v>0</v>
      </c>
      <c r="BL1912" s="99">
        <f>SUMIFS(通讯通路门店!$AE:$AE,通讯通路门店!$S:$S,$G1912)</f>
        <v>0</v>
      </c>
      <c r="BM1912" s="99">
        <f>SUMIFS(通讯通路门店!$AF:$AF,通讯通路门店!$S:$S,$G1912)</f>
        <v>0</v>
      </c>
      <c r="BN1912" s="99">
        <f>SUMIFS(通讯通路门店!$AG:$AG,通讯通路门店!$S:$S,$G1912)</f>
        <v>0</v>
      </c>
      <c r="BO1912" s="99">
        <f>SUMIFS(通讯通路门店!$AH:$AH,通讯通路门店!$S:$S,$G1912)</f>
        <v>0</v>
      </c>
      <c r="BP1912" s="99">
        <f>SUMIFS(通讯通路门店!$AI:$AI,通讯通路门店!$S:$S,$G1912)</f>
        <v>0</v>
      </c>
      <c r="BQ1912" s="83"/>
    </row>
    <row r="1913" spans="1:69">
      <c r="A1913" s="99" t="str">
        <f>IFERROR(_xlfn.XLOOKUP($G1913,通讯通路门店!$S$4:$S$993933,通讯通路门店!$A$4:$A$993933,0,0),"")</f>
        <v>海南省</v>
      </c>
      <c r="B1913" s="99" t="str">
        <f>IFERROR(_xlfn.XLOOKUP($G1913,通讯通路门店!$S$4:$S$993933,通讯通路门店!$B$4:$B$993933,0,0),"")</f>
        <v>昌江黎族自治县</v>
      </c>
      <c r="C1913" s="99" t="str">
        <f>IFERROR(_xlfn.XLOOKUP($G1913,通讯通路门店!$S$4:$S$993933,通讯通路门店!$C$4:$C$993933,0,0),"")</f>
        <v>昌江黎族自治县</v>
      </c>
      <c r="D1913" s="99" t="str">
        <f>IFERROR(_xlfn.XLOOKUP($G1913,通讯通路门店!$S$4:$S$993933,通讯通路门店!$D$4:$D$993933,0,0),"")</f>
        <v>叉河镇</v>
      </c>
      <c r="E1913" s="83"/>
      <c r="F1913" s="83"/>
      <c r="G1913" s="101"/>
      <c r="H1913" s="102">
        <f>IFERROR(_xlfn.XLOOKUP($G1913,通讯通路门店!$S$4:$S$993933,通讯通路门店!$R$4:$R$993933,0,0),"")</f>
        <v>0</v>
      </c>
      <c r="I1913" s="83"/>
      <c r="J1913" s="83"/>
      <c r="K1913" s="83"/>
      <c r="L1913" s="83"/>
      <c r="M1913" s="83"/>
      <c r="N1913" s="83"/>
      <c r="O1913" s="83"/>
      <c r="P1913" s="83"/>
      <c r="Q1913" s="83"/>
      <c r="R1913" s="83"/>
      <c r="S1913" s="83"/>
      <c r="T1913" s="83"/>
      <c r="U1913" s="99">
        <f>COUNTIF(通讯通路门店!$S:$S,$G1913)</f>
        <v>0</v>
      </c>
      <c r="V1913" s="99">
        <f>COUNTIFS(通讯通路门店!$S:$S,$G1913,通讯通路门店!$J:$J,"综合卖场")</f>
        <v>0</v>
      </c>
      <c r="W1913" s="99">
        <f>SUMIFS(通讯通路门店!$AJ:$AJ,通讯通路门店!$S:$S,通讯客户沙盘!$G1913)</f>
        <v>0</v>
      </c>
      <c r="X1913" s="99">
        <f t="shared" si="145"/>
        <v>0</v>
      </c>
      <c r="Y1913" s="99">
        <f>COUNTIFS(通讯通路门店!$S:$S,$G1913,通讯通路门店!$J:$J,"荣耀体验店")+COUNTIFS(通讯通路门店!$S:$S,$G1913,通讯通路门店!$J:$J,"荣耀授权专卖店")</f>
        <v>0</v>
      </c>
      <c r="Z1913" s="99">
        <f>COUNTIFS(通讯通路门店!$S:$S,$G1913,通讯通路门店!$J:$J,"VIVO体验店")</f>
        <v>0</v>
      </c>
      <c r="AA1913" s="99">
        <f>COUNTIFS(通讯通路门店!$S:$S,$G1913,通讯通路门店!$J:$J,"OPPO体验店")</f>
        <v>0</v>
      </c>
      <c r="AB1913" s="99">
        <f>COUNTIFS(通讯通路门店!$S:$S,$G1913,通讯通路门店!$J:$J,"华为授权体验店")+COUNTIFS(通讯通路门店!$S:$S,$G1913,通讯通路门店!$J:$J,"华为堡垒店")</f>
        <v>0</v>
      </c>
      <c r="AC1913" s="99">
        <f>COUNTIFS(通讯通路门店!$S:$S,$G1913,通讯通路门店!$J:$J,"小米体验店")</f>
        <v>0</v>
      </c>
      <c r="AD1913" s="99">
        <f>COUNTIFS(通讯通路门店!$S:$S,$G1913,通讯通路门店!$J:$J,"苹果体验店")</f>
        <v>0</v>
      </c>
      <c r="AE1913" s="99">
        <f>COUNTIFS(通讯通路门店!$S:$S,$G1913,通讯通路门店!$J:$J,"其他品牌专卖店")</f>
        <v>0</v>
      </c>
      <c r="AF1913" s="99">
        <f>SUMIFS(通讯通路门店!$BI:$BI,通讯通路门店!$S:$S,$G1913)</f>
        <v>0</v>
      </c>
      <c r="AG1913" s="99">
        <f>SUMIFS(通讯通路门店!$BH:$BH,通讯通路门店!$S:$S,$G1913)</f>
        <v>0</v>
      </c>
      <c r="AH1913" s="99">
        <f t="shared" si="146"/>
        <v>0</v>
      </c>
      <c r="AI1913" s="99">
        <f>SUMIFS(通讯通路门店!$BB:$BB,通讯通路门店!$S:$S,$G1913)</f>
        <v>0</v>
      </c>
      <c r="AJ1913" s="99">
        <f>SUMIFS(通讯通路门店!$BE:$BE,通讯通路门店!$S:$S,$G1913)</f>
        <v>0</v>
      </c>
      <c r="AK1913" s="99">
        <f>SUMIFS(通讯通路门店!$BG:$BG,通讯通路门店!$S:$S,$G1913)</f>
        <v>0</v>
      </c>
      <c r="AL1913" s="99">
        <f>SUMIFS(通讯通路门店!$BC:$BC,通讯通路门店!$S:$S,$G1913)</f>
        <v>0</v>
      </c>
      <c r="AM1913" s="99">
        <f>SUMIFS(通讯通路门店!$BD:$BD,通讯通路门店!$S:$S,$G1913)</f>
        <v>0</v>
      </c>
      <c r="AN1913" s="99">
        <f>SUMIFS(通讯通路门店!$BF:$BF,通讯通路门店!$S:$S,$G1913)</f>
        <v>0</v>
      </c>
      <c r="AO1913" s="99">
        <f t="shared" si="147"/>
        <v>0</v>
      </c>
      <c r="AP1913" s="99">
        <f>SUMIFS(通讯通路门店!$K:$K,通讯通路门店!$S:$S,$G1913)</f>
        <v>0</v>
      </c>
      <c r="AQ1913" s="83"/>
      <c r="AR1913" s="99">
        <f>SUMIFS(通讯通路门店!$T:$T,通讯通路门店!$S:$S,$G1913)</f>
        <v>0</v>
      </c>
      <c r="AS1913" s="99">
        <f>SUMIFS(通讯通路门店!$U:$U,通讯通路门店!$S:$S,$G1913)</f>
        <v>0</v>
      </c>
      <c r="AT1913" s="99">
        <f>SUMIFS(通讯通路门店!$V:$V,通讯通路门店!$S:$S,$G1913)</f>
        <v>0</v>
      </c>
      <c r="AU1913" s="99">
        <f>SUMIFS(通讯通路门店!$W:$W,通讯通路门店!$S:$S,$G1913)</f>
        <v>0</v>
      </c>
      <c r="AV1913" s="99">
        <f>SUMIFS(通讯通路门店!$Z:$Z,通讯通路门店!$S:$S,$G1913)</f>
        <v>0</v>
      </c>
      <c r="AW1913" s="99">
        <f>SUMIFS(通讯通路门店!$AB:$AB,通讯通路门店!$S:$S,$G1913)</f>
        <v>0</v>
      </c>
      <c r="AX1913" s="99">
        <f>SUMIFS(通讯通路门店!$X:$X,通讯通路门店!$S:$S,$G1913)</f>
        <v>0</v>
      </c>
      <c r="AY1913" s="99">
        <f>SUMIFS(通讯通路门店!$Y:$Y,通讯通路门店!$S:$S,$G1913)</f>
        <v>0</v>
      </c>
      <c r="AZ1913" s="99">
        <f>SUMIFS(通讯通路门店!$AA:$AA,通讯通路门店!$S:$S,$G1913)</f>
        <v>0</v>
      </c>
      <c r="BA1913" s="99">
        <f t="shared" si="148"/>
        <v>0</v>
      </c>
      <c r="BB1913" s="99">
        <f t="shared" si="149"/>
        <v>0</v>
      </c>
      <c r="BC1913" s="99">
        <f>SUMIFS(通讯通路门店!$W:$W,通讯通路门店!$S:$S,$G1913,通讯通路门店!$J:$J,"荣耀体验店")+SUMIFS(通讯通路门店!$W:$W,通讯通路门店!$S:$S,$G1913,通讯通路门店!$J:$J,"荣耀授权专卖店")</f>
        <v>0</v>
      </c>
      <c r="BD1913" s="99">
        <f>SUMIFS(通讯通路门店!$Z:$Z,通讯通路门店!$S:$S,$G1913,通讯通路门店!$J:$J,"VIVO体验店")</f>
        <v>0</v>
      </c>
      <c r="BE1913" s="99">
        <f>SUMIFS(通讯通路门店!$AB:$AB,通讯通路门店!$S:$S,$G1913,通讯通路门店!$J:$J,"OPPO体验店")</f>
        <v>0</v>
      </c>
      <c r="BF1913" s="99">
        <f>SUMIFS(通讯通路门店!$X:$X,通讯通路门店!$S:$S,$G1913,通讯通路门店!$J:$J,"华为授权体验店")+SUMIFS(通讯通路门店!$AA:$AA,通讯通路门店!$S:$S,$G1913,通讯通路门店!$J:$J,"华为堡垒店")</f>
        <v>0</v>
      </c>
      <c r="BG1913" s="99">
        <f>SUMIFS(通讯通路门店!$Y:$Y,通讯通路门店!$S:$S,$G1913,通讯通路门店!$J:$J,"小米体验店")</f>
        <v>0</v>
      </c>
      <c r="BH1913" s="99">
        <f>SUMIFS(通讯通路门店!$AA:$AA,通讯通路门店!$S:$S,$G1913,通讯通路门店!$J:$J,"苹果体验店")</f>
        <v>0</v>
      </c>
      <c r="BI1913" s="99">
        <f>SUMIFS(通讯通路门店!$K:$K,通讯通路门店!$S:$S,$G1913,通讯通路门店!$J:$J,"其他品牌专卖店")</f>
        <v>0</v>
      </c>
      <c r="BJ1913" s="99">
        <f>SUMIFS(通讯通路门店!$AC:$AC,通讯通路门店!$S:$S,$G1913)</f>
        <v>0</v>
      </c>
      <c r="BK1913" s="99">
        <f>SUMIFS(通讯通路门店!$AD:$AD,通讯通路门店!$S:$S,$G1913)</f>
        <v>0</v>
      </c>
      <c r="BL1913" s="99">
        <f>SUMIFS(通讯通路门店!$AE:$AE,通讯通路门店!$S:$S,$G1913)</f>
        <v>0</v>
      </c>
      <c r="BM1913" s="99">
        <f>SUMIFS(通讯通路门店!$AF:$AF,通讯通路门店!$S:$S,$G1913)</f>
        <v>0</v>
      </c>
      <c r="BN1913" s="99">
        <f>SUMIFS(通讯通路门店!$AG:$AG,通讯通路门店!$S:$S,$G1913)</f>
        <v>0</v>
      </c>
      <c r="BO1913" s="99">
        <f>SUMIFS(通讯通路门店!$AH:$AH,通讯通路门店!$S:$S,$G1913)</f>
        <v>0</v>
      </c>
      <c r="BP1913" s="99">
        <f>SUMIFS(通讯通路门店!$AI:$AI,通讯通路门店!$S:$S,$G1913)</f>
        <v>0</v>
      </c>
      <c r="BQ1913" s="83"/>
    </row>
    <row r="1914" spans="1:69">
      <c r="A1914" s="99" t="str">
        <f>IFERROR(_xlfn.XLOOKUP($G1914,通讯通路门店!$S$4:$S$993933,通讯通路门店!$A$4:$A$993933,0,0),"")</f>
        <v>海南省</v>
      </c>
      <c r="B1914" s="99" t="str">
        <f>IFERROR(_xlfn.XLOOKUP($G1914,通讯通路门店!$S$4:$S$993933,通讯通路门店!$B$4:$B$993933,0,0),"")</f>
        <v>昌江黎族自治县</v>
      </c>
      <c r="C1914" s="99" t="str">
        <f>IFERROR(_xlfn.XLOOKUP($G1914,通讯通路门店!$S$4:$S$993933,通讯通路门店!$C$4:$C$993933,0,0),"")</f>
        <v>昌江黎族自治县</v>
      </c>
      <c r="D1914" s="99" t="str">
        <f>IFERROR(_xlfn.XLOOKUP($G1914,通讯通路门店!$S$4:$S$993933,通讯通路门店!$D$4:$D$993933,0,0),"")</f>
        <v>叉河镇</v>
      </c>
      <c r="E1914" s="83"/>
      <c r="F1914" s="83"/>
      <c r="G1914" s="101"/>
      <c r="H1914" s="102">
        <f>IFERROR(_xlfn.XLOOKUP($G1914,通讯通路门店!$S$4:$S$993933,通讯通路门店!$R$4:$R$993933,0,0),"")</f>
        <v>0</v>
      </c>
      <c r="I1914" s="83"/>
      <c r="J1914" s="83"/>
      <c r="K1914" s="83"/>
      <c r="L1914" s="83"/>
      <c r="M1914" s="83"/>
      <c r="N1914" s="83"/>
      <c r="O1914" s="83"/>
      <c r="P1914" s="83"/>
      <c r="Q1914" s="83"/>
      <c r="R1914" s="83"/>
      <c r="S1914" s="83"/>
      <c r="T1914" s="83"/>
      <c r="U1914" s="99">
        <f>COUNTIF(通讯通路门店!$S:$S,$G1914)</f>
        <v>0</v>
      </c>
      <c r="V1914" s="99">
        <f>COUNTIFS(通讯通路门店!$S:$S,$G1914,通讯通路门店!$J:$J,"综合卖场")</f>
        <v>0</v>
      </c>
      <c r="W1914" s="99">
        <f>SUMIFS(通讯通路门店!$AJ:$AJ,通讯通路门店!$S:$S,通讯客户沙盘!$G1914)</f>
        <v>0</v>
      </c>
      <c r="X1914" s="99">
        <f t="shared" si="145"/>
        <v>0</v>
      </c>
      <c r="Y1914" s="99">
        <f>COUNTIFS(通讯通路门店!$S:$S,$G1914,通讯通路门店!$J:$J,"荣耀体验店")+COUNTIFS(通讯通路门店!$S:$S,$G1914,通讯通路门店!$J:$J,"荣耀授权专卖店")</f>
        <v>0</v>
      </c>
      <c r="Z1914" s="99">
        <f>COUNTIFS(通讯通路门店!$S:$S,$G1914,通讯通路门店!$J:$J,"VIVO体验店")</f>
        <v>0</v>
      </c>
      <c r="AA1914" s="99">
        <f>COUNTIFS(通讯通路门店!$S:$S,$G1914,通讯通路门店!$J:$J,"OPPO体验店")</f>
        <v>0</v>
      </c>
      <c r="AB1914" s="99">
        <f>COUNTIFS(通讯通路门店!$S:$S,$G1914,通讯通路门店!$J:$J,"华为授权体验店")+COUNTIFS(通讯通路门店!$S:$S,$G1914,通讯通路门店!$J:$J,"华为堡垒店")</f>
        <v>0</v>
      </c>
      <c r="AC1914" s="99">
        <f>COUNTIFS(通讯通路门店!$S:$S,$G1914,通讯通路门店!$J:$J,"小米体验店")</f>
        <v>0</v>
      </c>
      <c r="AD1914" s="99">
        <f>COUNTIFS(通讯通路门店!$S:$S,$G1914,通讯通路门店!$J:$J,"苹果体验店")</f>
        <v>0</v>
      </c>
      <c r="AE1914" s="99">
        <f>COUNTIFS(通讯通路门店!$S:$S,$G1914,通讯通路门店!$J:$J,"其他品牌专卖店")</f>
        <v>0</v>
      </c>
      <c r="AF1914" s="99">
        <f>SUMIFS(通讯通路门店!$BI:$BI,通讯通路门店!$S:$S,$G1914)</f>
        <v>0</v>
      </c>
      <c r="AG1914" s="99">
        <f>SUMIFS(通讯通路门店!$BH:$BH,通讯通路门店!$S:$S,$G1914)</f>
        <v>0</v>
      </c>
      <c r="AH1914" s="99">
        <f t="shared" si="146"/>
        <v>0</v>
      </c>
      <c r="AI1914" s="99">
        <f>SUMIFS(通讯通路门店!$BB:$BB,通讯通路门店!$S:$S,$G1914)</f>
        <v>0</v>
      </c>
      <c r="AJ1914" s="99">
        <f>SUMIFS(通讯通路门店!$BE:$BE,通讯通路门店!$S:$S,$G1914)</f>
        <v>0</v>
      </c>
      <c r="AK1914" s="99">
        <f>SUMIFS(通讯通路门店!$BG:$BG,通讯通路门店!$S:$S,$G1914)</f>
        <v>0</v>
      </c>
      <c r="AL1914" s="99">
        <f>SUMIFS(通讯通路门店!$BC:$BC,通讯通路门店!$S:$S,$G1914)</f>
        <v>0</v>
      </c>
      <c r="AM1914" s="99">
        <f>SUMIFS(通讯通路门店!$BD:$BD,通讯通路门店!$S:$S,$G1914)</f>
        <v>0</v>
      </c>
      <c r="AN1914" s="99">
        <f>SUMIFS(通讯通路门店!$BF:$BF,通讯通路门店!$S:$S,$G1914)</f>
        <v>0</v>
      </c>
      <c r="AO1914" s="99">
        <f t="shared" si="147"/>
        <v>0</v>
      </c>
      <c r="AP1914" s="99">
        <f>SUMIFS(通讯通路门店!$K:$K,通讯通路门店!$S:$S,$G1914)</f>
        <v>0</v>
      </c>
      <c r="AQ1914" s="83"/>
      <c r="AR1914" s="99">
        <f>SUMIFS(通讯通路门店!$T:$T,通讯通路门店!$S:$S,$G1914)</f>
        <v>0</v>
      </c>
      <c r="AS1914" s="99">
        <f>SUMIFS(通讯通路门店!$U:$U,通讯通路门店!$S:$S,$G1914)</f>
        <v>0</v>
      </c>
      <c r="AT1914" s="99">
        <f>SUMIFS(通讯通路门店!$V:$V,通讯通路门店!$S:$S,$G1914)</f>
        <v>0</v>
      </c>
      <c r="AU1914" s="99">
        <f>SUMIFS(通讯通路门店!$W:$W,通讯通路门店!$S:$S,$G1914)</f>
        <v>0</v>
      </c>
      <c r="AV1914" s="99">
        <f>SUMIFS(通讯通路门店!$Z:$Z,通讯通路门店!$S:$S,$G1914)</f>
        <v>0</v>
      </c>
      <c r="AW1914" s="99">
        <f>SUMIFS(通讯通路门店!$AB:$AB,通讯通路门店!$S:$S,$G1914)</f>
        <v>0</v>
      </c>
      <c r="AX1914" s="99">
        <f>SUMIFS(通讯通路门店!$X:$X,通讯通路门店!$S:$S,$G1914)</f>
        <v>0</v>
      </c>
      <c r="AY1914" s="99">
        <f>SUMIFS(通讯通路门店!$Y:$Y,通讯通路门店!$S:$S,$G1914)</f>
        <v>0</v>
      </c>
      <c r="AZ1914" s="99">
        <f>SUMIFS(通讯通路门店!$AA:$AA,通讯通路门店!$S:$S,$G1914)</f>
        <v>0</v>
      </c>
      <c r="BA1914" s="99">
        <f t="shared" si="148"/>
        <v>0</v>
      </c>
      <c r="BB1914" s="99">
        <f t="shared" si="149"/>
        <v>0</v>
      </c>
      <c r="BC1914" s="99">
        <f>SUMIFS(通讯通路门店!$W:$W,通讯通路门店!$S:$S,$G1914,通讯通路门店!$J:$J,"荣耀体验店")+SUMIFS(通讯通路门店!$W:$W,通讯通路门店!$S:$S,$G1914,通讯通路门店!$J:$J,"荣耀授权专卖店")</f>
        <v>0</v>
      </c>
      <c r="BD1914" s="99">
        <f>SUMIFS(通讯通路门店!$Z:$Z,通讯通路门店!$S:$S,$G1914,通讯通路门店!$J:$J,"VIVO体验店")</f>
        <v>0</v>
      </c>
      <c r="BE1914" s="99">
        <f>SUMIFS(通讯通路门店!$AB:$AB,通讯通路门店!$S:$S,$G1914,通讯通路门店!$J:$J,"OPPO体验店")</f>
        <v>0</v>
      </c>
      <c r="BF1914" s="99">
        <f>SUMIFS(通讯通路门店!$X:$X,通讯通路门店!$S:$S,$G1914,通讯通路门店!$J:$J,"华为授权体验店")+SUMIFS(通讯通路门店!$AA:$AA,通讯通路门店!$S:$S,$G1914,通讯通路门店!$J:$J,"华为堡垒店")</f>
        <v>0</v>
      </c>
      <c r="BG1914" s="99">
        <f>SUMIFS(通讯通路门店!$Y:$Y,通讯通路门店!$S:$S,$G1914,通讯通路门店!$J:$J,"小米体验店")</f>
        <v>0</v>
      </c>
      <c r="BH1914" s="99">
        <f>SUMIFS(通讯通路门店!$AA:$AA,通讯通路门店!$S:$S,$G1914,通讯通路门店!$J:$J,"苹果体验店")</f>
        <v>0</v>
      </c>
      <c r="BI1914" s="99">
        <f>SUMIFS(通讯通路门店!$K:$K,通讯通路门店!$S:$S,$G1914,通讯通路门店!$J:$J,"其他品牌专卖店")</f>
        <v>0</v>
      </c>
      <c r="BJ1914" s="99">
        <f>SUMIFS(通讯通路门店!$AC:$AC,通讯通路门店!$S:$S,$G1914)</f>
        <v>0</v>
      </c>
      <c r="BK1914" s="99">
        <f>SUMIFS(通讯通路门店!$AD:$AD,通讯通路门店!$S:$S,$G1914)</f>
        <v>0</v>
      </c>
      <c r="BL1914" s="99">
        <f>SUMIFS(通讯通路门店!$AE:$AE,通讯通路门店!$S:$S,$G1914)</f>
        <v>0</v>
      </c>
      <c r="BM1914" s="99">
        <f>SUMIFS(通讯通路门店!$AF:$AF,通讯通路门店!$S:$S,$G1914)</f>
        <v>0</v>
      </c>
      <c r="BN1914" s="99">
        <f>SUMIFS(通讯通路门店!$AG:$AG,通讯通路门店!$S:$S,$G1914)</f>
        <v>0</v>
      </c>
      <c r="BO1914" s="99">
        <f>SUMIFS(通讯通路门店!$AH:$AH,通讯通路门店!$S:$S,$G1914)</f>
        <v>0</v>
      </c>
      <c r="BP1914" s="99">
        <f>SUMIFS(通讯通路门店!$AI:$AI,通讯通路门店!$S:$S,$G1914)</f>
        <v>0</v>
      </c>
      <c r="BQ1914" s="83"/>
    </row>
    <row r="1915" spans="1:69">
      <c r="A1915" s="99" t="str">
        <f>IFERROR(_xlfn.XLOOKUP($G1915,通讯通路门店!$S$4:$S$993933,通讯通路门店!$A$4:$A$993933,0,0),"")</f>
        <v>海南省</v>
      </c>
      <c r="B1915" s="99" t="str">
        <f>IFERROR(_xlfn.XLOOKUP($G1915,通讯通路门店!$S$4:$S$993933,通讯通路门店!$B$4:$B$993933,0,0),"")</f>
        <v>昌江黎族自治县</v>
      </c>
      <c r="C1915" s="99" t="str">
        <f>IFERROR(_xlfn.XLOOKUP($G1915,通讯通路门店!$S$4:$S$993933,通讯通路门店!$C$4:$C$993933,0,0),"")</f>
        <v>昌江黎族自治县</v>
      </c>
      <c r="D1915" s="99" t="str">
        <f>IFERROR(_xlfn.XLOOKUP($G1915,通讯通路门店!$S$4:$S$993933,通讯通路门店!$D$4:$D$993933,0,0),"")</f>
        <v>叉河镇</v>
      </c>
      <c r="E1915" s="83"/>
      <c r="F1915" s="83"/>
      <c r="G1915" s="101"/>
      <c r="H1915" s="102">
        <f>IFERROR(_xlfn.XLOOKUP($G1915,通讯通路门店!$S$4:$S$993933,通讯通路门店!$R$4:$R$993933,0,0),"")</f>
        <v>0</v>
      </c>
      <c r="I1915" s="83"/>
      <c r="J1915" s="83"/>
      <c r="K1915" s="83"/>
      <c r="L1915" s="83"/>
      <c r="M1915" s="83"/>
      <c r="N1915" s="83"/>
      <c r="O1915" s="83"/>
      <c r="P1915" s="83"/>
      <c r="Q1915" s="83"/>
      <c r="R1915" s="83"/>
      <c r="S1915" s="83"/>
      <c r="T1915" s="83"/>
      <c r="U1915" s="99">
        <f>COUNTIF(通讯通路门店!$S:$S,$G1915)</f>
        <v>0</v>
      </c>
      <c r="V1915" s="99">
        <f>COUNTIFS(通讯通路门店!$S:$S,$G1915,通讯通路门店!$J:$J,"综合卖场")</f>
        <v>0</v>
      </c>
      <c r="W1915" s="99">
        <f>SUMIFS(通讯通路门店!$AJ:$AJ,通讯通路门店!$S:$S,通讯客户沙盘!$G1915)</f>
        <v>0</v>
      </c>
      <c r="X1915" s="99">
        <f t="shared" si="145"/>
        <v>0</v>
      </c>
      <c r="Y1915" s="99">
        <f>COUNTIFS(通讯通路门店!$S:$S,$G1915,通讯通路门店!$J:$J,"荣耀体验店")+COUNTIFS(通讯通路门店!$S:$S,$G1915,通讯通路门店!$J:$J,"荣耀授权专卖店")</f>
        <v>0</v>
      </c>
      <c r="Z1915" s="99">
        <f>COUNTIFS(通讯通路门店!$S:$S,$G1915,通讯通路门店!$J:$J,"VIVO体验店")</f>
        <v>0</v>
      </c>
      <c r="AA1915" s="99">
        <f>COUNTIFS(通讯通路门店!$S:$S,$G1915,通讯通路门店!$J:$J,"OPPO体验店")</f>
        <v>0</v>
      </c>
      <c r="AB1915" s="99">
        <f>COUNTIFS(通讯通路门店!$S:$S,$G1915,通讯通路门店!$J:$J,"华为授权体验店")+COUNTIFS(通讯通路门店!$S:$S,$G1915,通讯通路门店!$J:$J,"华为堡垒店")</f>
        <v>0</v>
      </c>
      <c r="AC1915" s="99">
        <f>COUNTIFS(通讯通路门店!$S:$S,$G1915,通讯通路门店!$J:$J,"小米体验店")</f>
        <v>0</v>
      </c>
      <c r="AD1915" s="99">
        <f>COUNTIFS(通讯通路门店!$S:$S,$G1915,通讯通路门店!$J:$J,"苹果体验店")</f>
        <v>0</v>
      </c>
      <c r="AE1915" s="99">
        <f>COUNTIFS(通讯通路门店!$S:$S,$G1915,通讯通路门店!$J:$J,"其他品牌专卖店")</f>
        <v>0</v>
      </c>
      <c r="AF1915" s="99">
        <f>SUMIFS(通讯通路门店!$BI:$BI,通讯通路门店!$S:$S,$G1915)</f>
        <v>0</v>
      </c>
      <c r="AG1915" s="99">
        <f>SUMIFS(通讯通路门店!$BH:$BH,通讯通路门店!$S:$S,$G1915)</f>
        <v>0</v>
      </c>
      <c r="AH1915" s="99">
        <f t="shared" si="146"/>
        <v>0</v>
      </c>
      <c r="AI1915" s="99">
        <f>SUMIFS(通讯通路门店!$BB:$BB,通讯通路门店!$S:$S,$G1915)</f>
        <v>0</v>
      </c>
      <c r="AJ1915" s="99">
        <f>SUMIFS(通讯通路门店!$BE:$BE,通讯通路门店!$S:$S,$G1915)</f>
        <v>0</v>
      </c>
      <c r="AK1915" s="99">
        <f>SUMIFS(通讯通路门店!$BG:$BG,通讯通路门店!$S:$S,$G1915)</f>
        <v>0</v>
      </c>
      <c r="AL1915" s="99">
        <f>SUMIFS(通讯通路门店!$BC:$BC,通讯通路门店!$S:$S,$G1915)</f>
        <v>0</v>
      </c>
      <c r="AM1915" s="99">
        <f>SUMIFS(通讯通路门店!$BD:$BD,通讯通路门店!$S:$S,$G1915)</f>
        <v>0</v>
      </c>
      <c r="AN1915" s="99">
        <f>SUMIFS(通讯通路门店!$BF:$BF,通讯通路门店!$S:$S,$G1915)</f>
        <v>0</v>
      </c>
      <c r="AO1915" s="99">
        <f t="shared" si="147"/>
        <v>0</v>
      </c>
      <c r="AP1915" s="99">
        <f>SUMIFS(通讯通路门店!$K:$K,通讯通路门店!$S:$S,$G1915)</f>
        <v>0</v>
      </c>
      <c r="AQ1915" s="83"/>
      <c r="AR1915" s="99">
        <f>SUMIFS(通讯通路门店!$T:$T,通讯通路门店!$S:$S,$G1915)</f>
        <v>0</v>
      </c>
      <c r="AS1915" s="99">
        <f>SUMIFS(通讯通路门店!$U:$U,通讯通路门店!$S:$S,$G1915)</f>
        <v>0</v>
      </c>
      <c r="AT1915" s="99">
        <f>SUMIFS(通讯通路门店!$V:$V,通讯通路门店!$S:$S,$G1915)</f>
        <v>0</v>
      </c>
      <c r="AU1915" s="99">
        <f>SUMIFS(通讯通路门店!$W:$W,通讯通路门店!$S:$S,$G1915)</f>
        <v>0</v>
      </c>
      <c r="AV1915" s="99">
        <f>SUMIFS(通讯通路门店!$Z:$Z,通讯通路门店!$S:$S,$G1915)</f>
        <v>0</v>
      </c>
      <c r="AW1915" s="99">
        <f>SUMIFS(通讯通路门店!$AB:$AB,通讯通路门店!$S:$S,$G1915)</f>
        <v>0</v>
      </c>
      <c r="AX1915" s="99">
        <f>SUMIFS(通讯通路门店!$X:$X,通讯通路门店!$S:$S,$G1915)</f>
        <v>0</v>
      </c>
      <c r="AY1915" s="99">
        <f>SUMIFS(通讯通路门店!$Y:$Y,通讯通路门店!$S:$S,$G1915)</f>
        <v>0</v>
      </c>
      <c r="AZ1915" s="99">
        <f>SUMIFS(通讯通路门店!$AA:$AA,通讯通路门店!$S:$S,$G1915)</f>
        <v>0</v>
      </c>
      <c r="BA1915" s="99">
        <f t="shared" si="148"/>
        <v>0</v>
      </c>
      <c r="BB1915" s="99">
        <f t="shared" si="149"/>
        <v>0</v>
      </c>
      <c r="BC1915" s="99">
        <f>SUMIFS(通讯通路门店!$W:$W,通讯通路门店!$S:$S,$G1915,通讯通路门店!$J:$J,"荣耀体验店")+SUMIFS(通讯通路门店!$W:$W,通讯通路门店!$S:$S,$G1915,通讯通路门店!$J:$J,"荣耀授权专卖店")</f>
        <v>0</v>
      </c>
      <c r="BD1915" s="99">
        <f>SUMIFS(通讯通路门店!$Z:$Z,通讯通路门店!$S:$S,$G1915,通讯通路门店!$J:$J,"VIVO体验店")</f>
        <v>0</v>
      </c>
      <c r="BE1915" s="99">
        <f>SUMIFS(通讯通路门店!$AB:$AB,通讯通路门店!$S:$S,$G1915,通讯通路门店!$J:$J,"OPPO体验店")</f>
        <v>0</v>
      </c>
      <c r="BF1915" s="99">
        <f>SUMIFS(通讯通路门店!$X:$X,通讯通路门店!$S:$S,$G1915,通讯通路门店!$J:$J,"华为授权体验店")+SUMIFS(通讯通路门店!$AA:$AA,通讯通路门店!$S:$S,$G1915,通讯通路门店!$J:$J,"华为堡垒店")</f>
        <v>0</v>
      </c>
      <c r="BG1915" s="99">
        <f>SUMIFS(通讯通路门店!$Y:$Y,通讯通路门店!$S:$S,$G1915,通讯通路门店!$J:$J,"小米体验店")</f>
        <v>0</v>
      </c>
      <c r="BH1915" s="99">
        <f>SUMIFS(通讯通路门店!$AA:$AA,通讯通路门店!$S:$S,$G1915,通讯通路门店!$J:$J,"苹果体验店")</f>
        <v>0</v>
      </c>
      <c r="BI1915" s="99">
        <f>SUMIFS(通讯通路门店!$K:$K,通讯通路门店!$S:$S,$G1915,通讯通路门店!$J:$J,"其他品牌专卖店")</f>
        <v>0</v>
      </c>
      <c r="BJ1915" s="99">
        <f>SUMIFS(通讯通路门店!$AC:$AC,通讯通路门店!$S:$S,$G1915)</f>
        <v>0</v>
      </c>
      <c r="BK1915" s="99">
        <f>SUMIFS(通讯通路门店!$AD:$AD,通讯通路门店!$S:$S,$G1915)</f>
        <v>0</v>
      </c>
      <c r="BL1915" s="99">
        <f>SUMIFS(通讯通路门店!$AE:$AE,通讯通路门店!$S:$S,$G1915)</f>
        <v>0</v>
      </c>
      <c r="BM1915" s="99">
        <f>SUMIFS(通讯通路门店!$AF:$AF,通讯通路门店!$S:$S,$G1915)</f>
        <v>0</v>
      </c>
      <c r="BN1915" s="99">
        <f>SUMIFS(通讯通路门店!$AG:$AG,通讯通路门店!$S:$S,$G1915)</f>
        <v>0</v>
      </c>
      <c r="BO1915" s="99">
        <f>SUMIFS(通讯通路门店!$AH:$AH,通讯通路门店!$S:$S,$G1915)</f>
        <v>0</v>
      </c>
      <c r="BP1915" s="99">
        <f>SUMIFS(通讯通路门店!$AI:$AI,通讯通路门店!$S:$S,$G1915)</f>
        <v>0</v>
      </c>
      <c r="BQ1915" s="83"/>
    </row>
    <row r="1916" spans="1:69">
      <c r="A1916" s="99" t="str">
        <f>IFERROR(_xlfn.XLOOKUP($G1916,通讯通路门店!$S$4:$S$993933,通讯通路门店!$A$4:$A$993933,0,0),"")</f>
        <v>海南省</v>
      </c>
      <c r="B1916" s="99" t="str">
        <f>IFERROR(_xlfn.XLOOKUP($G1916,通讯通路门店!$S$4:$S$993933,通讯通路门店!$B$4:$B$993933,0,0),"")</f>
        <v>昌江黎族自治县</v>
      </c>
      <c r="C1916" s="99" t="str">
        <f>IFERROR(_xlfn.XLOOKUP($G1916,通讯通路门店!$S$4:$S$993933,通讯通路门店!$C$4:$C$993933,0,0),"")</f>
        <v>昌江黎族自治县</v>
      </c>
      <c r="D1916" s="99" t="str">
        <f>IFERROR(_xlfn.XLOOKUP($G1916,通讯通路门店!$S$4:$S$993933,通讯通路门店!$D$4:$D$993933,0,0),"")</f>
        <v>叉河镇</v>
      </c>
      <c r="E1916" s="83"/>
      <c r="F1916" s="83"/>
      <c r="G1916" s="101"/>
      <c r="H1916" s="102">
        <f>IFERROR(_xlfn.XLOOKUP($G1916,通讯通路门店!$S$4:$S$993933,通讯通路门店!$R$4:$R$993933,0,0),"")</f>
        <v>0</v>
      </c>
      <c r="I1916" s="83"/>
      <c r="J1916" s="83"/>
      <c r="K1916" s="83"/>
      <c r="L1916" s="83"/>
      <c r="M1916" s="83"/>
      <c r="N1916" s="83"/>
      <c r="O1916" s="83"/>
      <c r="P1916" s="83"/>
      <c r="Q1916" s="83"/>
      <c r="R1916" s="83"/>
      <c r="S1916" s="83"/>
      <c r="T1916" s="83"/>
      <c r="U1916" s="99">
        <f>COUNTIF(通讯通路门店!$S:$S,$G1916)</f>
        <v>0</v>
      </c>
      <c r="V1916" s="99">
        <f>COUNTIFS(通讯通路门店!$S:$S,$G1916,通讯通路门店!$J:$J,"综合卖场")</f>
        <v>0</v>
      </c>
      <c r="W1916" s="99">
        <f>SUMIFS(通讯通路门店!$AJ:$AJ,通讯通路门店!$S:$S,通讯客户沙盘!$G1916)</f>
        <v>0</v>
      </c>
      <c r="X1916" s="99">
        <f t="shared" si="145"/>
        <v>0</v>
      </c>
      <c r="Y1916" s="99">
        <f>COUNTIFS(通讯通路门店!$S:$S,$G1916,通讯通路门店!$J:$J,"荣耀体验店")+COUNTIFS(通讯通路门店!$S:$S,$G1916,通讯通路门店!$J:$J,"荣耀授权专卖店")</f>
        <v>0</v>
      </c>
      <c r="Z1916" s="99">
        <f>COUNTIFS(通讯通路门店!$S:$S,$G1916,通讯通路门店!$J:$J,"VIVO体验店")</f>
        <v>0</v>
      </c>
      <c r="AA1916" s="99">
        <f>COUNTIFS(通讯通路门店!$S:$S,$G1916,通讯通路门店!$J:$J,"OPPO体验店")</f>
        <v>0</v>
      </c>
      <c r="AB1916" s="99">
        <f>COUNTIFS(通讯通路门店!$S:$S,$G1916,通讯通路门店!$J:$J,"华为授权体验店")+COUNTIFS(通讯通路门店!$S:$S,$G1916,通讯通路门店!$J:$J,"华为堡垒店")</f>
        <v>0</v>
      </c>
      <c r="AC1916" s="99">
        <f>COUNTIFS(通讯通路门店!$S:$S,$G1916,通讯通路门店!$J:$J,"小米体验店")</f>
        <v>0</v>
      </c>
      <c r="AD1916" s="99">
        <f>COUNTIFS(通讯通路门店!$S:$S,$G1916,通讯通路门店!$J:$J,"苹果体验店")</f>
        <v>0</v>
      </c>
      <c r="AE1916" s="99">
        <f>COUNTIFS(通讯通路门店!$S:$S,$G1916,通讯通路门店!$J:$J,"其他品牌专卖店")</f>
        <v>0</v>
      </c>
      <c r="AF1916" s="99">
        <f>SUMIFS(通讯通路门店!$BI:$BI,通讯通路门店!$S:$S,$G1916)</f>
        <v>0</v>
      </c>
      <c r="AG1916" s="99">
        <f>SUMIFS(通讯通路门店!$BH:$BH,通讯通路门店!$S:$S,$G1916)</f>
        <v>0</v>
      </c>
      <c r="AH1916" s="99">
        <f t="shared" si="146"/>
        <v>0</v>
      </c>
      <c r="AI1916" s="99">
        <f>SUMIFS(通讯通路门店!$BB:$BB,通讯通路门店!$S:$S,$G1916)</f>
        <v>0</v>
      </c>
      <c r="AJ1916" s="99">
        <f>SUMIFS(通讯通路门店!$BE:$BE,通讯通路门店!$S:$S,$G1916)</f>
        <v>0</v>
      </c>
      <c r="AK1916" s="99">
        <f>SUMIFS(通讯通路门店!$BG:$BG,通讯通路门店!$S:$S,$G1916)</f>
        <v>0</v>
      </c>
      <c r="AL1916" s="99">
        <f>SUMIFS(通讯通路门店!$BC:$BC,通讯通路门店!$S:$S,$G1916)</f>
        <v>0</v>
      </c>
      <c r="AM1916" s="99">
        <f>SUMIFS(通讯通路门店!$BD:$BD,通讯通路门店!$S:$S,$G1916)</f>
        <v>0</v>
      </c>
      <c r="AN1916" s="99">
        <f>SUMIFS(通讯通路门店!$BF:$BF,通讯通路门店!$S:$S,$G1916)</f>
        <v>0</v>
      </c>
      <c r="AO1916" s="99">
        <f t="shared" si="147"/>
        <v>0</v>
      </c>
      <c r="AP1916" s="99">
        <f>SUMIFS(通讯通路门店!$K:$K,通讯通路门店!$S:$S,$G1916)</f>
        <v>0</v>
      </c>
      <c r="AQ1916" s="83"/>
      <c r="AR1916" s="99">
        <f>SUMIFS(通讯通路门店!$T:$T,通讯通路门店!$S:$S,$G1916)</f>
        <v>0</v>
      </c>
      <c r="AS1916" s="99">
        <f>SUMIFS(通讯通路门店!$U:$U,通讯通路门店!$S:$S,$G1916)</f>
        <v>0</v>
      </c>
      <c r="AT1916" s="99">
        <f>SUMIFS(通讯通路门店!$V:$V,通讯通路门店!$S:$S,$G1916)</f>
        <v>0</v>
      </c>
      <c r="AU1916" s="99">
        <f>SUMIFS(通讯通路门店!$W:$W,通讯通路门店!$S:$S,$G1916)</f>
        <v>0</v>
      </c>
      <c r="AV1916" s="99">
        <f>SUMIFS(通讯通路门店!$Z:$Z,通讯通路门店!$S:$S,$G1916)</f>
        <v>0</v>
      </c>
      <c r="AW1916" s="99">
        <f>SUMIFS(通讯通路门店!$AB:$AB,通讯通路门店!$S:$S,$G1916)</f>
        <v>0</v>
      </c>
      <c r="AX1916" s="99">
        <f>SUMIFS(通讯通路门店!$X:$X,通讯通路门店!$S:$S,$G1916)</f>
        <v>0</v>
      </c>
      <c r="AY1916" s="99">
        <f>SUMIFS(通讯通路门店!$Y:$Y,通讯通路门店!$S:$S,$G1916)</f>
        <v>0</v>
      </c>
      <c r="AZ1916" s="99">
        <f>SUMIFS(通讯通路门店!$AA:$AA,通讯通路门店!$S:$S,$G1916)</f>
        <v>0</v>
      </c>
      <c r="BA1916" s="99">
        <f t="shared" si="148"/>
        <v>0</v>
      </c>
      <c r="BB1916" s="99">
        <f t="shared" si="149"/>
        <v>0</v>
      </c>
      <c r="BC1916" s="99">
        <f>SUMIFS(通讯通路门店!$W:$W,通讯通路门店!$S:$S,$G1916,通讯通路门店!$J:$J,"荣耀体验店")+SUMIFS(通讯通路门店!$W:$W,通讯通路门店!$S:$S,$G1916,通讯通路门店!$J:$J,"荣耀授权专卖店")</f>
        <v>0</v>
      </c>
      <c r="BD1916" s="99">
        <f>SUMIFS(通讯通路门店!$Z:$Z,通讯通路门店!$S:$S,$G1916,通讯通路门店!$J:$J,"VIVO体验店")</f>
        <v>0</v>
      </c>
      <c r="BE1916" s="99">
        <f>SUMIFS(通讯通路门店!$AB:$AB,通讯通路门店!$S:$S,$G1916,通讯通路门店!$J:$J,"OPPO体验店")</f>
        <v>0</v>
      </c>
      <c r="BF1916" s="99">
        <f>SUMIFS(通讯通路门店!$X:$X,通讯通路门店!$S:$S,$G1916,通讯通路门店!$J:$J,"华为授权体验店")+SUMIFS(通讯通路门店!$AA:$AA,通讯通路门店!$S:$S,$G1916,通讯通路门店!$J:$J,"华为堡垒店")</f>
        <v>0</v>
      </c>
      <c r="BG1916" s="99">
        <f>SUMIFS(通讯通路门店!$Y:$Y,通讯通路门店!$S:$S,$G1916,通讯通路门店!$J:$J,"小米体验店")</f>
        <v>0</v>
      </c>
      <c r="BH1916" s="99">
        <f>SUMIFS(通讯通路门店!$AA:$AA,通讯通路门店!$S:$S,$G1916,通讯通路门店!$J:$J,"苹果体验店")</f>
        <v>0</v>
      </c>
      <c r="BI1916" s="99">
        <f>SUMIFS(通讯通路门店!$K:$K,通讯通路门店!$S:$S,$G1916,通讯通路门店!$J:$J,"其他品牌专卖店")</f>
        <v>0</v>
      </c>
      <c r="BJ1916" s="99">
        <f>SUMIFS(通讯通路门店!$AC:$AC,通讯通路门店!$S:$S,$G1916)</f>
        <v>0</v>
      </c>
      <c r="BK1916" s="99">
        <f>SUMIFS(通讯通路门店!$AD:$AD,通讯通路门店!$S:$S,$G1916)</f>
        <v>0</v>
      </c>
      <c r="BL1916" s="99">
        <f>SUMIFS(通讯通路门店!$AE:$AE,通讯通路门店!$S:$S,$G1916)</f>
        <v>0</v>
      </c>
      <c r="BM1916" s="99">
        <f>SUMIFS(通讯通路门店!$AF:$AF,通讯通路门店!$S:$S,$G1916)</f>
        <v>0</v>
      </c>
      <c r="BN1916" s="99">
        <f>SUMIFS(通讯通路门店!$AG:$AG,通讯通路门店!$S:$S,$G1916)</f>
        <v>0</v>
      </c>
      <c r="BO1916" s="99">
        <f>SUMIFS(通讯通路门店!$AH:$AH,通讯通路门店!$S:$S,$G1916)</f>
        <v>0</v>
      </c>
      <c r="BP1916" s="99">
        <f>SUMIFS(通讯通路门店!$AI:$AI,通讯通路门店!$S:$S,$G1916)</f>
        <v>0</v>
      </c>
      <c r="BQ1916" s="83"/>
    </row>
    <row r="1917" spans="1:69">
      <c r="A1917" s="99" t="str">
        <f>IFERROR(_xlfn.XLOOKUP($G1917,通讯通路门店!$S$4:$S$993933,通讯通路门店!$A$4:$A$993933,0,0),"")</f>
        <v>海南省</v>
      </c>
      <c r="B1917" s="99" t="str">
        <f>IFERROR(_xlfn.XLOOKUP($G1917,通讯通路门店!$S$4:$S$993933,通讯通路门店!$B$4:$B$993933,0,0),"")</f>
        <v>昌江黎族自治县</v>
      </c>
      <c r="C1917" s="99" t="str">
        <f>IFERROR(_xlfn.XLOOKUP($G1917,通讯通路门店!$S$4:$S$993933,通讯通路门店!$C$4:$C$993933,0,0),"")</f>
        <v>昌江黎族自治县</v>
      </c>
      <c r="D1917" s="99" t="str">
        <f>IFERROR(_xlfn.XLOOKUP($G1917,通讯通路门店!$S$4:$S$993933,通讯通路门店!$D$4:$D$993933,0,0),"")</f>
        <v>叉河镇</v>
      </c>
      <c r="E1917" s="83"/>
      <c r="F1917" s="83"/>
      <c r="G1917" s="101"/>
      <c r="H1917" s="102">
        <f>IFERROR(_xlfn.XLOOKUP($G1917,通讯通路门店!$S$4:$S$993933,通讯通路门店!$R$4:$R$993933,0,0),"")</f>
        <v>0</v>
      </c>
      <c r="I1917" s="83"/>
      <c r="J1917" s="83"/>
      <c r="K1917" s="83"/>
      <c r="L1917" s="83"/>
      <c r="M1917" s="83"/>
      <c r="N1917" s="83"/>
      <c r="O1917" s="83"/>
      <c r="P1917" s="83"/>
      <c r="Q1917" s="83"/>
      <c r="R1917" s="83"/>
      <c r="S1917" s="83"/>
      <c r="T1917" s="83"/>
      <c r="U1917" s="99">
        <f>COUNTIF(通讯通路门店!$S:$S,$G1917)</f>
        <v>0</v>
      </c>
      <c r="V1917" s="99">
        <f>COUNTIFS(通讯通路门店!$S:$S,$G1917,通讯通路门店!$J:$J,"综合卖场")</f>
        <v>0</v>
      </c>
      <c r="W1917" s="99">
        <f>SUMIFS(通讯通路门店!$AJ:$AJ,通讯通路门店!$S:$S,通讯客户沙盘!$G1917)</f>
        <v>0</v>
      </c>
      <c r="X1917" s="99">
        <f t="shared" si="145"/>
        <v>0</v>
      </c>
      <c r="Y1917" s="99">
        <f>COUNTIFS(通讯通路门店!$S:$S,$G1917,通讯通路门店!$J:$J,"荣耀体验店")+COUNTIFS(通讯通路门店!$S:$S,$G1917,通讯通路门店!$J:$J,"荣耀授权专卖店")</f>
        <v>0</v>
      </c>
      <c r="Z1917" s="99">
        <f>COUNTIFS(通讯通路门店!$S:$S,$G1917,通讯通路门店!$J:$J,"VIVO体验店")</f>
        <v>0</v>
      </c>
      <c r="AA1917" s="99">
        <f>COUNTIFS(通讯通路门店!$S:$S,$G1917,通讯通路门店!$J:$J,"OPPO体验店")</f>
        <v>0</v>
      </c>
      <c r="AB1917" s="99">
        <f>COUNTIFS(通讯通路门店!$S:$S,$G1917,通讯通路门店!$J:$J,"华为授权体验店")+COUNTIFS(通讯通路门店!$S:$S,$G1917,通讯通路门店!$J:$J,"华为堡垒店")</f>
        <v>0</v>
      </c>
      <c r="AC1917" s="99">
        <f>COUNTIFS(通讯通路门店!$S:$S,$G1917,通讯通路门店!$J:$J,"小米体验店")</f>
        <v>0</v>
      </c>
      <c r="AD1917" s="99">
        <f>COUNTIFS(通讯通路门店!$S:$S,$G1917,通讯通路门店!$J:$J,"苹果体验店")</f>
        <v>0</v>
      </c>
      <c r="AE1917" s="99">
        <f>COUNTIFS(通讯通路门店!$S:$S,$G1917,通讯通路门店!$J:$J,"其他品牌专卖店")</f>
        <v>0</v>
      </c>
      <c r="AF1917" s="99">
        <f>SUMIFS(通讯通路门店!$BI:$BI,通讯通路门店!$S:$S,$G1917)</f>
        <v>0</v>
      </c>
      <c r="AG1917" s="99">
        <f>SUMIFS(通讯通路门店!$BH:$BH,通讯通路门店!$S:$S,$G1917)</f>
        <v>0</v>
      </c>
      <c r="AH1917" s="99">
        <f t="shared" si="146"/>
        <v>0</v>
      </c>
      <c r="AI1917" s="99">
        <f>SUMIFS(通讯通路门店!$BB:$BB,通讯通路门店!$S:$S,$G1917)</f>
        <v>0</v>
      </c>
      <c r="AJ1917" s="99">
        <f>SUMIFS(通讯通路门店!$BE:$BE,通讯通路门店!$S:$S,$G1917)</f>
        <v>0</v>
      </c>
      <c r="AK1917" s="99">
        <f>SUMIFS(通讯通路门店!$BG:$BG,通讯通路门店!$S:$S,$G1917)</f>
        <v>0</v>
      </c>
      <c r="AL1917" s="99">
        <f>SUMIFS(通讯通路门店!$BC:$BC,通讯通路门店!$S:$S,$G1917)</f>
        <v>0</v>
      </c>
      <c r="AM1917" s="99">
        <f>SUMIFS(通讯通路门店!$BD:$BD,通讯通路门店!$S:$S,$G1917)</f>
        <v>0</v>
      </c>
      <c r="AN1917" s="99">
        <f>SUMIFS(通讯通路门店!$BF:$BF,通讯通路门店!$S:$S,$G1917)</f>
        <v>0</v>
      </c>
      <c r="AO1917" s="99">
        <f t="shared" si="147"/>
        <v>0</v>
      </c>
      <c r="AP1917" s="99">
        <f>SUMIFS(通讯通路门店!$K:$K,通讯通路门店!$S:$S,$G1917)</f>
        <v>0</v>
      </c>
      <c r="AQ1917" s="83"/>
      <c r="AR1917" s="99">
        <f>SUMIFS(通讯通路门店!$T:$T,通讯通路门店!$S:$S,$G1917)</f>
        <v>0</v>
      </c>
      <c r="AS1917" s="99">
        <f>SUMIFS(通讯通路门店!$U:$U,通讯通路门店!$S:$S,$G1917)</f>
        <v>0</v>
      </c>
      <c r="AT1917" s="99">
        <f>SUMIFS(通讯通路门店!$V:$V,通讯通路门店!$S:$S,$G1917)</f>
        <v>0</v>
      </c>
      <c r="AU1917" s="99">
        <f>SUMIFS(通讯通路门店!$W:$W,通讯通路门店!$S:$S,$G1917)</f>
        <v>0</v>
      </c>
      <c r="AV1917" s="99">
        <f>SUMIFS(通讯通路门店!$Z:$Z,通讯通路门店!$S:$S,$G1917)</f>
        <v>0</v>
      </c>
      <c r="AW1917" s="99">
        <f>SUMIFS(通讯通路门店!$AB:$AB,通讯通路门店!$S:$S,$G1917)</f>
        <v>0</v>
      </c>
      <c r="AX1917" s="99">
        <f>SUMIFS(通讯通路门店!$X:$X,通讯通路门店!$S:$S,$G1917)</f>
        <v>0</v>
      </c>
      <c r="AY1917" s="99">
        <f>SUMIFS(通讯通路门店!$Y:$Y,通讯通路门店!$S:$S,$G1917)</f>
        <v>0</v>
      </c>
      <c r="AZ1917" s="99">
        <f>SUMIFS(通讯通路门店!$AA:$AA,通讯通路门店!$S:$S,$G1917)</f>
        <v>0</v>
      </c>
      <c r="BA1917" s="99">
        <f t="shared" si="148"/>
        <v>0</v>
      </c>
      <c r="BB1917" s="99">
        <f t="shared" si="149"/>
        <v>0</v>
      </c>
      <c r="BC1917" s="99">
        <f>SUMIFS(通讯通路门店!$W:$W,通讯通路门店!$S:$S,$G1917,通讯通路门店!$J:$J,"荣耀体验店")+SUMIFS(通讯通路门店!$W:$W,通讯通路门店!$S:$S,$G1917,通讯通路门店!$J:$J,"荣耀授权专卖店")</f>
        <v>0</v>
      </c>
      <c r="BD1917" s="99">
        <f>SUMIFS(通讯通路门店!$Z:$Z,通讯通路门店!$S:$S,$G1917,通讯通路门店!$J:$J,"VIVO体验店")</f>
        <v>0</v>
      </c>
      <c r="BE1917" s="99">
        <f>SUMIFS(通讯通路门店!$AB:$AB,通讯通路门店!$S:$S,$G1917,通讯通路门店!$J:$J,"OPPO体验店")</f>
        <v>0</v>
      </c>
      <c r="BF1917" s="99">
        <f>SUMIFS(通讯通路门店!$X:$X,通讯通路门店!$S:$S,$G1917,通讯通路门店!$J:$J,"华为授权体验店")+SUMIFS(通讯通路门店!$AA:$AA,通讯通路门店!$S:$S,$G1917,通讯通路门店!$J:$J,"华为堡垒店")</f>
        <v>0</v>
      </c>
      <c r="BG1917" s="99">
        <f>SUMIFS(通讯通路门店!$Y:$Y,通讯通路门店!$S:$S,$G1917,通讯通路门店!$J:$J,"小米体验店")</f>
        <v>0</v>
      </c>
      <c r="BH1917" s="99">
        <f>SUMIFS(通讯通路门店!$AA:$AA,通讯通路门店!$S:$S,$G1917,通讯通路门店!$J:$J,"苹果体验店")</f>
        <v>0</v>
      </c>
      <c r="BI1917" s="99">
        <f>SUMIFS(通讯通路门店!$K:$K,通讯通路门店!$S:$S,$G1917,通讯通路门店!$J:$J,"其他品牌专卖店")</f>
        <v>0</v>
      </c>
      <c r="BJ1917" s="99">
        <f>SUMIFS(通讯通路门店!$AC:$AC,通讯通路门店!$S:$S,$G1917)</f>
        <v>0</v>
      </c>
      <c r="BK1917" s="99">
        <f>SUMIFS(通讯通路门店!$AD:$AD,通讯通路门店!$S:$S,$G1917)</f>
        <v>0</v>
      </c>
      <c r="BL1917" s="99">
        <f>SUMIFS(通讯通路门店!$AE:$AE,通讯通路门店!$S:$S,$G1917)</f>
        <v>0</v>
      </c>
      <c r="BM1917" s="99">
        <f>SUMIFS(通讯通路门店!$AF:$AF,通讯通路门店!$S:$S,$G1917)</f>
        <v>0</v>
      </c>
      <c r="BN1917" s="99">
        <f>SUMIFS(通讯通路门店!$AG:$AG,通讯通路门店!$S:$S,$G1917)</f>
        <v>0</v>
      </c>
      <c r="BO1917" s="99">
        <f>SUMIFS(通讯通路门店!$AH:$AH,通讯通路门店!$S:$S,$G1917)</f>
        <v>0</v>
      </c>
      <c r="BP1917" s="99">
        <f>SUMIFS(通讯通路门店!$AI:$AI,通讯通路门店!$S:$S,$G1917)</f>
        <v>0</v>
      </c>
      <c r="BQ1917" s="83"/>
    </row>
    <row r="1918" spans="1:69">
      <c r="A1918" s="99" t="str">
        <f>IFERROR(_xlfn.XLOOKUP($G1918,通讯通路门店!$S$4:$S$993933,通讯通路门店!$A$4:$A$993933,0,0),"")</f>
        <v>海南省</v>
      </c>
      <c r="B1918" s="99" t="str">
        <f>IFERROR(_xlfn.XLOOKUP($G1918,通讯通路门店!$S$4:$S$993933,通讯通路门店!$B$4:$B$993933,0,0),"")</f>
        <v>昌江黎族自治县</v>
      </c>
      <c r="C1918" s="99" t="str">
        <f>IFERROR(_xlfn.XLOOKUP($G1918,通讯通路门店!$S$4:$S$993933,通讯通路门店!$C$4:$C$993933,0,0),"")</f>
        <v>昌江黎族自治县</v>
      </c>
      <c r="D1918" s="99" t="str">
        <f>IFERROR(_xlfn.XLOOKUP($G1918,通讯通路门店!$S$4:$S$993933,通讯通路门店!$D$4:$D$993933,0,0),"")</f>
        <v>叉河镇</v>
      </c>
      <c r="E1918" s="83"/>
      <c r="F1918" s="83"/>
      <c r="G1918" s="101"/>
      <c r="H1918" s="102">
        <f>IFERROR(_xlfn.XLOOKUP($G1918,通讯通路门店!$S$4:$S$993933,通讯通路门店!$R$4:$R$993933,0,0),"")</f>
        <v>0</v>
      </c>
      <c r="I1918" s="83"/>
      <c r="J1918" s="83"/>
      <c r="K1918" s="83"/>
      <c r="L1918" s="83"/>
      <c r="M1918" s="83"/>
      <c r="N1918" s="83"/>
      <c r="O1918" s="83"/>
      <c r="P1918" s="83"/>
      <c r="Q1918" s="83"/>
      <c r="R1918" s="83"/>
      <c r="S1918" s="83"/>
      <c r="T1918" s="83"/>
      <c r="U1918" s="99">
        <f>COUNTIF(通讯通路门店!$S:$S,$G1918)</f>
        <v>0</v>
      </c>
      <c r="V1918" s="99">
        <f>COUNTIFS(通讯通路门店!$S:$S,$G1918,通讯通路门店!$J:$J,"综合卖场")</f>
        <v>0</v>
      </c>
      <c r="W1918" s="99">
        <f>SUMIFS(通讯通路门店!$AJ:$AJ,通讯通路门店!$S:$S,通讯客户沙盘!$G1918)</f>
        <v>0</v>
      </c>
      <c r="X1918" s="99">
        <f t="shared" si="145"/>
        <v>0</v>
      </c>
      <c r="Y1918" s="99">
        <f>COUNTIFS(通讯通路门店!$S:$S,$G1918,通讯通路门店!$J:$J,"荣耀体验店")+COUNTIFS(通讯通路门店!$S:$S,$G1918,通讯通路门店!$J:$J,"荣耀授权专卖店")</f>
        <v>0</v>
      </c>
      <c r="Z1918" s="99">
        <f>COUNTIFS(通讯通路门店!$S:$S,$G1918,通讯通路门店!$J:$J,"VIVO体验店")</f>
        <v>0</v>
      </c>
      <c r="AA1918" s="99">
        <f>COUNTIFS(通讯通路门店!$S:$S,$G1918,通讯通路门店!$J:$J,"OPPO体验店")</f>
        <v>0</v>
      </c>
      <c r="AB1918" s="99">
        <f>COUNTIFS(通讯通路门店!$S:$S,$G1918,通讯通路门店!$J:$J,"华为授权体验店")+COUNTIFS(通讯通路门店!$S:$S,$G1918,通讯通路门店!$J:$J,"华为堡垒店")</f>
        <v>0</v>
      </c>
      <c r="AC1918" s="99">
        <f>COUNTIFS(通讯通路门店!$S:$S,$G1918,通讯通路门店!$J:$J,"小米体验店")</f>
        <v>0</v>
      </c>
      <c r="AD1918" s="99">
        <f>COUNTIFS(通讯通路门店!$S:$S,$G1918,通讯通路门店!$J:$J,"苹果体验店")</f>
        <v>0</v>
      </c>
      <c r="AE1918" s="99">
        <f>COUNTIFS(通讯通路门店!$S:$S,$G1918,通讯通路门店!$J:$J,"其他品牌专卖店")</f>
        <v>0</v>
      </c>
      <c r="AF1918" s="99">
        <f>SUMIFS(通讯通路门店!$BI:$BI,通讯通路门店!$S:$S,$G1918)</f>
        <v>0</v>
      </c>
      <c r="AG1918" s="99">
        <f>SUMIFS(通讯通路门店!$BH:$BH,通讯通路门店!$S:$S,$G1918)</f>
        <v>0</v>
      </c>
      <c r="AH1918" s="99">
        <f t="shared" si="146"/>
        <v>0</v>
      </c>
      <c r="AI1918" s="99">
        <f>SUMIFS(通讯通路门店!$BB:$BB,通讯通路门店!$S:$S,$G1918)</f>
        <v>0</v>
      </c>
      <c r="AJ1918" s="99">
        <f>SUMIFS(通讯通路门店!$BE:$BE,通讯通路门店!$S:$S,$G1918)</f>
        <v>0</v>
      </c>
      <c r="AK1918" s="99">
        <f>SUMIFS(通讯通路门店!$BG:$BG,通讯通路门店!$S:$S,$G1918)</f>
        <v>0</v>
      </c>
      <c r="AL1918" s="99">
        <f>SUMIFS(通讯通路门店!$BC:$BC,通讯通路门店!$S:$S,$G1918)</f>
        <v>0</v>
      </c>
      <c r="AM1918" s="99">
        <f>SUMIFS(通讯通路门店!$BD:$BD,通讯通路门店!$S:$S,$G1918)</f>
        <v>0</v>
      </c>
      <c r="AN1918" s="99">
        <f>SUMIFS(通讯通路门店!$BF:$BF,通讯通路门店!$S:$S,$G1918)</f>
        <v>0</v>
      </c>
      <c r="AO1918" s="99">
        <f t="shared" si="147"/>
        <v>0</v>
      </c>
      <c r="AP1918" s="99">
        <f>SUMIFS(通讯通路门店!$K:$K,通讯通路门店!$S:$S,$G1918)</f>
        <v>0</v>
      </c>
      <c r="AQ1918" s="83"/>
      <c r="AR1918" s="99">
        <f>SUMIFS(通讯通路门店!$T:$T,通讯通路门店!$S:$S,$G1918)</f>
        <v>0</v>
      </c>
      <c r="AS1918" s="99">
        <f>SUMIFS(通讯通路门店!$U:$U,通讯通路门店!$S:$S,$G1918)</f>
        <v>0</v>
      </c>
      <c r="AT1918" s="99">
        <f>SUMIFS(通讯通路门店!$V:$V,通讯通路门店!$S:$S,$G1918)</f>
        <v>0</v>
      </c>
      <c r="AU1918" s="99">
        <f>SUMIFS(通讯通路门店!$W:$W,通讯通路门店!$S:$S,$G1918)</f>
        <v>0</v>
      </c>
      <c r="AV1918" s="99">
        <f>SUMIFS(通讯通路门店!$Z:$Z,通讯通路门店!$S:$S,$G1918)</f>
        <v>0</v>
      </c>
      <c r="AW1918" s="99">
        <f>SUMIFS(通讯通路门店!$AB:$AB,通讯通路门店!$S:$S,$G1918)</f>
        <v>0</v>
      </c>
      <c r="AX1918" s="99">
        <f>SUMIFS(通讯通路门店!$X:$X,通讯通路门店!$S:$S,$G1918)</f>
        <v>0</v>
      </c>
      <c r="AY1918" s="99">
        <f>SUMIFS(通讯通路门店!$Y:$Y,通讯通路门店!$S:$S,$G1918)</f>
        <v>0</v>
      </c>
      <c r="AZ1918" s="99">
        <f>SUMIFS(通讯通路门店!$AA:$AA,通讯通路门店!$S:$S,$G1918)</f>
        <v>0</v>
      </c>
      <c r="BA1918" s="99">
        <f t="shared" si="148"/>
        <v>0</v>
      </c>
      <c r="BB1918" s="99">
        <f t="shared" si="149"/>
        <v>0</v>
      </c>
      <c r="BC1918" s="99">
        <f>SUMIFS(通讯通路门店!$W:$W,通讯通路门店!$S:$S,$G1918,通讯通路门店!$J:$J,"荣耀体验店")+SUMIFS(通讯通路门店!$W:$W,通讯通路门店!$S:$S,$G1918,通讯通路门店!$J:$J,"荣耀授权专卖店")</f>
        <v>0</v>
      </c>
      <c r="BD1918" s="99">
        <f>SUMIFS(通讯通路门店!$Z:$Z,通讯通路门店!$S:$S,$G1918,通讯通路门店!$J:$J,"VIVO体验店")</f>
        <v>0</v>
      </c>
      <c r="BE1918" s="99">
        <f>SUMIFS(通讯通路门店!$AB:$AB,通讯通路门店!$S:$S,$G1918,通讯通路门店!$J:$J,"OPPO体验店")</f>
        <v>0</v>
      </c>
      <c r="BF1918" s="99">
        <f>SUMIFS(通讯通路门店!$X:$X,通讯通路门店!$S:$S,$G1918,通讯通路门店!$J:$J,"华为授权体验店")+SUMIFS(通讯通路门店!$AA:$AA,通讯通路门店!$S:$S,$G1918,通讯通路门店!$J:$J,"华为堡垒店")</f>
        <v>0</v>
      </c>
      <c r="BG1918" s="99">
        <f>SUMIFS(通讯通路门店!$Y:$Y,通讯通路门店!$S:$S,$G1918,通讯通路门店!$J:$J,"小米体验店")</f>
        <v>0</v>
      </c>
      <c r="BH1918" s="99">
        <f>SUMIFS(通讯通路门店!$AA:$AA,通讯通路门店!$S:$S,$G1918,通讯通路门店!$J:$J,"苹果体验店")</f>
        <v>0</v>
      </c>
      <c r="BI1918" s="99">
        <f>SUMIFS(通讯通路门店!$K:$K,通讯通路门店!$S:$S,$G1918,通讯通路门店!$J:$J,"其他品牌专卖店")</f>
        <v>0</v>
      </c>
      <c r="BJ1918" s="99">
        <f>SUMIFS(通讯通路门店!$AC:$AC,通讯通路门店!$S:$S,$G1918)</f>
        <v>0</v>
      </c>
      <c r="BK1918" s="99">
        <f>SUMIFS(通讯通路门店!$AD:$AD,通讯通路门店!$S:$S,$G1918)</f>
        <v>0</v>
      </c>
      <c r="BL1918" s="99">
        <f>SUMIFS(通讯通路门店!$AE:$AE,通讯通路门店!$S:$S,$G1918)</f>
        <v>0</v>
      </c>
      <c r="BM1918" s="99">
        <f>SUMIFS(通讯通路门店!$AF:$AF,通讯通路门店!$S:$S,$G1918)</f>
        <v>0</v>
      </c>
      <c r="BN1918" s="99">
        <f>SUMIFS(通讯通路门店!$AG:$AG,通讯通路门店!$S:$S,$G1918)</f>
        <v>0</v>
      </c>
      <c r="BO1918" s="99">
        <f>SUMIFS(通讯通路门店!$AH:$AH,通讯通路门店!$S:$S,$G1918)</f>
        <v>0</v>
      </c>
      <c r="BP1918" s="99">
        <f>SUMIFS(通讯通路门店!$AI:$AI,通讯通路门店!$S:$S,$G1918)</f>
        <v>0</v>
      </c>
      <c r="BQ1918" s="83"/>
    </row>
    <row r="1919" spans="1:69">
      <c r="A1919" s="99" t="str">
        <f>IFERROR(_xlfn.XLOOKUP($G1919,通讯通路门店!$S$4:$S$993933,通讯通路门店!$A$4:$A$993933,0,0),"")</f>
        <v>海南省</v>
      </c>
      <c r="B1919" s="99" t="str">
        <f>IFERROR(_xlfn.XLOOKUP($G1919,通讯通路门店!$S$4:$S$993933,通讯通路门店!$B$4:$B$993933,0,0),"")</f>
        <v>昌江黎族自治县</v>
      </c>
      <c r="C1919" s="99" t="str">
        <f>IFERROR(_xlfn.XLOOKUP($G1919,通讯通路门店!$S$4:$S$993933,通讯通路门店!$C$4:$C$993933,0,0),"")</f>
        <v>昌江黎族自治县</v>
      </c>
      <c r="D1919" s="99" t="str">
        <f>IFERROR(_xlfn.XLOOKUP($G1919,通讯通路门店!$S$4:$S$993933,通讯通路门店!$D$4:$D$993933,0,0),"")</f>
        <v>叉河镇</v>
      </c>
      <c r="E1919" s="83"/>
      <c r="F1919" s="83"/>
      <c r="G1919" s="101"/>
      <c r="H1919" s="102">
        <f>IFERROR(_xlfn.XLOOKUP($G1919,通讯通路门店!$S$4:$S$993933,通讯通路门店!$R$4:$R$993933,0,0),"")</f>
        <v>0</v>
      </c>
      <c r="I1919" s="83"/>
      <c r="J1919" s="83"/>
      <c r="K1919" s="83"/>
      <c r="L1919" s="83"/>
      <c r="M1919" s="83"/>
      <c r="N1919" s="83"/>
      <c r="O1919" s="83"/>
      <c r="P1919" s="83"/>
      <c r="Q1919" s="83"/>
      <c r="R1919" s="83"/>
      <c r="S1919" s="83"/>
      <c r="T1919" s="83"/>
      <c r="U1919" s="99">
        <f>COUNTIF(通讯通路门店!$S:$S,$G1919)</f>
        <v>0</v>
      </c>
      <c r="V1919" s="99">
        <f>COUNTIFS(通讯通路门店!$S:$S,$G1919,通讯通路门店!$J:$J,"综合卖场")</f>
        <v>0</v>
      </c>
      <c r="W1919" s="99">
        <f>SUMIFS(通讯通路门店!$AJ:$AJ,通讯通路门店!$S:$S,通讯客户沙盘!$G1919)</f>
        <v>0</v>
      </c>
      <c r="X1919" s="99">
        <f t="shared" si="145"/>
        <v>0</v>
      </c>
      <c r="Y1919" s="99">
        <f>COUNTIFS(通讯通路门店!$S:$S,$G1919,通讯通路门店!$J:$J,"荣耀体验店")+COUNTIFS(通讯通路门店!$S:$S,$G1919,通讯通路门店!$J:$J,"荣耀授权专卖店")</f>
        <v>0</v>
      </c>
      <c r="Z1919" s="99">
        <f>COUNTIFS(通讯通路门店!$S:$S,$G1919,通讯通路门店!$J:$J,"VIVO体验店")</f>
        <v>0</v>
      </c>
      <c r="AA1919" s="99">
        <f>COUNTIFS(通讯通路门店!$S:$S,$G1919,通讯通路门店!$J:$J,"OPPO体验店")</f>
        <v>0</v>
      </c>
      <c r="AB1919" s="99">
        <f>COUNTIFS(通讯通路门店!$S:$S,$G1919,通讯通路门店!$J:$J,"华为授权体验店")+COUNTIFS(通讯通路门店!$S:$S,$G1919,通讯通路门店!$J:$J,"华为堡垒店")</f>
        <v>0</v>
      </c>
      <c r="AC1919" s="99">
        <f>COUNTIFS(通讯通路门店!$S:$S,$G1919,通讯通路门店!$J:$J,"小米体验店")</f>
        <v>0</v>
      </c>
      <c r="AD1919" s="99">
        <f>COUNTIFS(通讯通路门店!$S:$S,$G1919,通讯通路门店!$J:$J,"苹果体验店")</f>
        <v>0</v>
      </c>
      <c r="AE1919" s="99">
        <f>COUNTIFS(通讯通路门店!$S:$S,$G1919,通讯通路门店!$J:$J,"其他品牌专卖店")</f>
        <v>0</v>
      </c>
      <c r="AF1919" s="99">
        <f>SUMIFS(通讯通路门店!$BI:$BI,通讯通路门店!$S:$S,$G1919)</f>
        <v>0</v>
      </c>
      <c r="AG1919" s="99">
        <f>SUMIFS(通讯通路门店!$BH:$BH,通讯通路门店!$S:$S,$G1919)</f>
        <v>0</v>
      </c>
      <c r="AH1919" s="99">
        <f t="shared" si="146"/>
        <v>0</v>
      </c>
      <c r="AI1919" s="99">
        <f>SUMIFS(通讯通路门店!$BB:$BB,通讯通路门店!$S:$S,$G1919)</f>
        <v>0</v>
      </c>
      <c r="AJ1919" s="99">
        <f>SUMIFS(通讯通路门店!$BE:$BE,通讯通路门店!$S:$S,$G1919)</f>
        <v>0</v>
      </c>
      <c r="AK1919" s="99">
        <f>SUMIFS(通讯通路门店!$BG:$BG,通讯通路门店!$S:$S,$G1919)</f>
        <v>0</v>
      </c>
      <c r="AL1919" s="99">
        <f>SUMIFS(通讯通路门店!$BC:$BC,通讯通路门店!$S:$S,$G1919)</f>
        <v>0</v>
      </c>
      <c r="AM1919" s="99">
        <f>SUMIFS(通讯通路门店!$BD:$BD,通讯通路门店!$S:$S,$G1919)</f>
        <v>0</v>
      </c>
      <c r="AN1919" s="99">
        <f>SUMIFS(通讯通路门店!$BF:$BF,通讯通路门店!$S:$S,$G1919)</f>
        <v>0</v>
      </c>
      <c r="AO1919" s="99">
        <f t="shared" si="147"/>
        <v>0</v>
      </c>
      <c r="AP1919" s="99">
        <f>SUMIFS(通讯通路门店!$K:$K,通讯通路门店!$S:$S,$G1919)</f>
        <v>0</v>
      </c>
      <c r="AQ1919" s="83"/>
      <c r="AR1919" s="99">
        <f>SUMIFS(通讯通路门店!$T:$T,通讯通路门店!$S:$S,$G1919)</f>
        <v>0</v>
      </c>
      <c r="AS1919" s="99">
        <f>SUMIFS(通讯通路门店!$U:$U,通讯通路门店!$S:$S,$G1919)</f>
        <v>0</v>
      </c>
      <c r="AT1919" s="99">
        <f>SUMIFS(通讯通路门店!$V:$V,通讯通路门店!$S:$S,$G1919)</f>
        <v>0</v>
      </c>
      <c r="AU1919" s="99">
        <f>SUMIFS(通讯通路门店!$W:$W,通讯通路门店!$S:$S,$G1919)</f>
        <v>0</v>
      </c>
      <c r="AV1919" s="99">
        <f>SUMIFS(通讯通路门店!$Z:$Z,通讯通路门店!$S:$S,$G1919)</f>
        <v>0</v>
      </c>
      <c r="AW1919" s="99">
        <f>SUMIFS(通讯通路门店!$AB:$AB,通讯通路门店!$S:$S,$G1919)</f>
        <v>0</v>
      </c>
      <c r="AX1919" s="99">
        <f>SUMIFS(通讯通路门店!$X:$X,通讯通路门店!$S:$S,$G1919)</f>
        <v>0</v>
      </c>
      <c r="AY1919" s="99">
        <f>SUMIFS(通讯通路门店!$Y:$Y,通讯通路门店!$S:$S,$G1919)</f>
        <v>0</v>
      </c>
      <c r="AZ1919" s="99">
        <f>SUMIFS(通讯通路门店!$AA:$AA,通讯通路门店!$S:$S,$G1919)</f>
        <v>0</v>
      </c>
      <c r="BA1919" s="99">
        <f t="shared" si="148"/>
        <v>0</v>
      </c>
      <c r="BB1919" s="99">
        <f t="shared" si="149"/>
        <v>0</v>
      </c>
      <c r="BC1919" s="99">
        <f>SUMIFS(通讯通路门店!$W:$W,通讯通路门店!$S:$S,$G1919,通讯通路门店!$J:$J,"荣耀体验店")+SUMIFS(通讯通路门店!$W:$W,通讯通路门店!$S:$S,$G1919,通讯通路门店!$J:$J,"荣耀授权专卖店")</f>
        <v>0</v>
      </c>
      <c r="BD1919" s="99">
        <f>SUMIFS(通讯通路门店!$Z:$Z,通讯通路门店!$S:$S,$G1919,通讯通路门店!$J:$J,"VIVO体验店")</f>
        <v>0</v>
      </c>
      <c r="BE1919" s="99">
        <f>SUMIFS(通讯通路门店!$AB:$AB,通讯通路门店!$S:$S,$G1919,通讯通路门店!$J:$J,"OPPO体验店")</f>
        <v>0</v>
      </c>
      <c r="BF1919" s="99">
        <f>SUMIFS(通讯通路门店!$X:$X,通讯通路门店!$S:$S,$G1919,通讯通路门店!$J:$J,"华为授权体验店")+SUMIFS(通讯通路门店!$AA:$AA,通讯通路门店!$S:$S,$G1919,通讯通路门店!$J:$J,"华为堡垒店")</f>
        <v>0</v>
      </c>
      <c r="BG1919" s="99">
        <f>SUMIFS(通讯通路门店!$Y:$Y,通讯通路门店!$S:$S,$G1919,通讯通路门店!$J:$J,"小米体验店")</f>
        <v>0</v>
      </c>
      <c r="BH1919" s="99">
        <f>SUMIFS(通讯通路门店!$AA:$AA,通讯通路门店!$S:$S,$G1919,通讯通路门店!$J:$J,"苹果体验店")</f>
        <v>0</v>
      </c>
      <c r="BI1919" s="99">
        <f>SUMIFS(通讯通路门店!$K:$K,通讯通路门店!$S:$S,$G1919,通讯通路门店!$J:$J,"其他品牌专卖店")</f>
        <v>0</v>
      </c>
      <c r="BJ1919" s="99">
        <f>SUMIFS(通讯通路门店!$AC:$AC,通讯通路门店!$S:$S,$G1919)</f>
        <v>0</v>
      </c>
      <c r="BK1919" s="99">
        <f>SUMIFS(通讯通路门店!$AD:$AD,通讯通路门店!$S:$S,$G1919)</f>
        <v>0</v>
      </c>
      <c r="BL1919" s="99">
        <f>SUMIFS(通讯通路门店!$AE:$AE,通讯通路门店!$S:$S,$G1919)</f>
        <v>0</v>
      </c>
      <c r="BM1919" s="99">
        <f>SUMIFS(通讯通路门店!$AF:$AF,通讯通路门店!$S:$S,$G1919)</f>
        <v>0</v>
      </c>
      <c r="BN1919" s="99">
        <f>SUMIFS(通讯通路门店!$AG:$AG,通讯通路门店!$S:$S,$G1919)</f>
        <v>0</v>
      </c>
      <c r="BO1919" s="99">
        <f>SUMIFS(通讯通路门店!$AH:$AH,通讯通路门店!$S:$S,$G1919)</f>
        <v>0</v>
      </c>
      <c r="BP1919" s="99">
        <f>SUMIFS(通讯通路门店!$AI:$AI,通讯通路门店!$S:$S,$G1919)</f>
        <v>0</v>
      </c>
      <c r="BQ1919" s="83"/>
    </row>
    <row r="1920" spans="1:69">
      <c r="A1920" s="99" t="str">
        <f>IFERROR(_xlfn.XLOOKUP($G1920,通讯通路门店!$S$4:$S$993933,通讯通路门店!$A$4:$A$993933,0,0),"")</f>
        <v>海南省</v>
      </c>
      <c r="B1920" s="99" t="str">
        <f>IFERROR(_xlfn.XLOOKUP($G1920,通讯通路门店!$S$4:$S$993933,通讯通路门店!$B$4:$B$993933,0,0),"")</f>
        <v>昌江黎族自治县</v>
      </c>
      <c r="C1920" s="99" t="str">
        <f>IFERROR(_xlfn.XLOOKUP($G1920,通讯通路门店!$S$4:$S$993933,通讯通路门店!$C$4:$C$993933,0,0),"")</f>
        <v>昌江黎族自治县</v>
      </c>
      <c r="D1920" s="99" t="str">
        <f>IFERROR(_xlfn.XLOOKUP($G1920,通讯通路门店!$S$4:$S$993933,通讯通路门店!$D$4:$D$993933,0,0),"")</f>
        <v>叉河镇</v>
      </c>
      <c r="E1920" s="83"/>
      <c r="F1920" s="83"/>
      <c r="G1920" s="101"/>
      <c r="H1920" s="102">
        <f>IFERROR(_xlfn.XLOOKUP($G1920,通讯通路门店!$S$4:$S$993933,通讯通路门店!$R$4:$R$993933,0,0),"")</f>
        <v>0</v>
      </c>
      <c r="I1920" s="83"/>
      <c r="J1920" s="83"/>
      <c r="K1920" s="83"/>
      <c r="L1920" s="83"/>
      <c r="M1920" s="83"/>
      <c r="N1920" s="83"/>
      <c r="O1920" s="83"/>
      <c r="P1920" s="83"/>
      <c r="Q1920" s="83"/>
      <c r="R1920" s="83"/>
      <c r="S1920" s="83"/>
      <c r="T1920" s="83"/>
      <c r="U1920" s="99">
        <f>COUNTIF(通讯通路门店!$S:$S,$G1920)</f>
        <v>0</v>
      </c>
      <c r="V1920" s="99">
        <f>COUNTIFS(通讯通路门店!$S:$S,$G1920,通讯通路门店!$J:$J,"综合卖场")</f>
        <v>0</v>
      </c>
      <c r="W1920" s="99">
        <f>SUMIFS(通讯通路门店!$AJ:$AJ,通讯通路门店!$S:$S,通讯客户沙盘!$G1920)</f>
        <v>0</v>
      </c>
      <c r="X1920" s="99">
        <f t="shared" si="145"/>
        <v>0</v>
      </c>
      <c r="Y1920" s="99">
        <f>COUNTIFS(通讯通路门店!$S:$S,$G1920,通讯通路门店!$J:$J,"荣耀体验店")+COUNTIFS(通讯通路门店!$S:$S,$G1920,通讯通路门店!$J:$J,"荣耀授权专卖店")</f>
        <v>0</v>
      </c>
      <c r="Z1920" s="99">
        <f>COUNTIFS(通讯通路门店!$S:$S,$G1920,通讯通路门店!$J:$J,"VIVO体验店")</f>
        <v>0</v>
      </c>
      <c r="AA1920" s="99">
        <f>COUNTIFS(通讯通路门店!$S:$S,$G1920,通讯通路门店!$J:$J,"OPPO体验店")</f>
        <v>0</v>
      </c>
      <c r="AB1920" s="99">
        <f>COUNTIFS(通讯通路门店!$S:$S,$G1920,通讯通路门店!$J:$J,"华为授权体验店")+COUNTIFS(通讯通路门店!$S:$S,$G1920,通讯通路门店!$J:$J,"华为堡垒店")</f>
        <v>0</v>
      </c>
      <c r="AC1920" s="99">
        <f>COUNTIFS(通讯通路门店!$S:$S,$G1920,通讯通路门店!$J:$J,"小米体验店")</f>
        <v>0</v>
      </c>
      <c r="AD1920" s="99">
        <f>COUNTIFS(通讯通路门店!$S:$S,$G1920,通讯通路门店!$J:$J,"苹果体验店")</f>
        <v>0</v>
      </c>
      <c r="AE1920" s="99">
        <f>COUNTIFS(通讯通路门店!$S:$S,$G1920,通讯通路门店!$J:$J,"其他品牌专卖店")</f>
        <v>0</v>
      </c>
      <c r="AF1920" s="99">
        <f>SUMIFS(通讯通路门店!$BI:$BI,通讯通路门店!$S:$S,$G1920)</f>
        <v>0</v>
      </c>
      <c r="AG1920" s="99">
        <f>SUMIFS(通讯通路门店!$BH:$BH,通讯通路门店!$S:$S,$G1920)</f>
        <v>0</v>
      </c>
      <c r="AH1920" s="99">
        <f t="shared" si="146"/>
        <v>0</v>
      </c>
      <c r="AI1920" s="99">
        <f>SUMIFS(通讯通路门店!$BB:$BB,通讯通路门店!$S:$S,$G1920)</f>
        <v>0</v>
      </c>
      <c r="AJ1920" s="99">
        <f>SUMIFS(通讯通路门店!$BE:$BE,通讯通路门店!$S:$S,$G1920)</f>
        <v>0</v>
      </c>
      <c r="AK1920" s="99">
        <f>SUMIFS(通讯通路门店!$BG:$BG,通讯通路门店!$S:$S,$G1920)</f>
        <v>0</v>
      </c>
      <c r="AL1920" s="99">
        <f>SUMIFS(通讯通路门店!$BC:$BC,通讯通路门店!$S:$S,$G1920)</f>
        <v>0</v>
      </c>
      <c r="AM1920" s="99">
        <f>SUMIFS(通讯通路门店!$BD:$BD,通讯通路门店!$S:$S,$G1920)</f>
        <v>0</v>
      </c>
      <c r="AN1920" s="99">
        <f>SUMIFS(通讯通路门店!$BF:$BF,通讯通路门店!$S:$S,$G1920)</f>
        <v>0</v>
      </c>
      <c r="AO1920" s="99">
        <f t="shared" si="147"/>
        <v>0</v>
      </c>
      <c r="AP1920" s="99">
        <f>SUMIFS(通讯通路门店!$K:$K,通讯通路门店!$S:$S,$G1920)</f>
        <v>0</v>
      </c>
      <c r="AQ1920" s="83"/>
      <c r="AR1920" s="99">
        <f>SUMIFS(通讯通路门店!$T:$T,通讯通路门店!$S:$S,$G1920)</f>
        <v>0</v>
      </c>
      <c r="AS1920" s="99">
        <f>SUMIFS(通讯通路门店!$U:$U,通讯通路门店!$S:$S,$G1920)</f>
        <v>0</v>
      </c>
      <c r="AT1920" s="99">
        <f>SUMIFS(通讯通路门店!$V:$V,通讯通路门店!$S:$S,$G1920)</f>
        <v>0</v>
      </c>
      <c r="AU1920" s="99">
        <f>SUMIFS(通讯通路门店!$W:$W,通讯通路门店!$S:$S,$G1920)</f>
        <v>0</v>
      </c>
      <c r="AV1920" s="99">
        <f>SUMIFS(通讯通路门店!$Z:$Z,通讯通路门店!$S:$S,$G1920)</f>
        <v>0</v>
      </c>
      <c r="AW1920" s="99">
        <f>SUMIFS(通讯通路门店!$AB:$AB,通讯通路门店!$S:$S,$G1920)</f>
        <v>0</v>
      </c>
      <c r="AX1920" s="99">
        <f>SUMIFS(通讯通路门店!$X:$X,通讯通路门店!$S:$S,$G1920)</f>
        <v>0</v>
      </c>
      <c r="AY1920" s="99">
        <f>SUMIFS(通讯通路门店!$Y:$Y,通讯通路门店!$S:$S,$G1920)</f>
        <v>0</v>
      </c>
      <c r="AZ1920" s="99">
        <f>SUMIFS(通讯通路门店!$AA:$AA,通讯通路门店!$S:$S,$G1920)</f>
        <v>0</v>
      </c>
      <c r="BA1920" s="99">
        <f t="shared" si="148"/>
        <v>0</v>
      </c>
      <c r="BB1920" s="99">
        <f t="shared" si="149"/>
        <v>0</v>
      </c>
      <c r="BC1920" s="99">
        <f>SUMIFS(通讯通路门店!$W:$W,通讯通路门店!$S:$S,$G1920,通讯通路门店!$J:$J,"荣耀体验店")+SUMIFS(通讯通路门店!$W:$W,通讯通路门店!$S:$S,$G1920,通讯通路门店!$J:$J,"荣耀授权专卖店")</f>
        <v>0</v>
      </c>
      <c r="BD1920" s="99">
        <f>SUMIFS(通讯通路门店!$Z:$Z,通讯通路门店!$S:$S,$G1920,通讯通路门店!$J:$J,"VIVO体验店")</f>
        <v>0</v>
      </c>
      <c r="BE1920" s="99">
        <f>SUMIFS(通讯通路门店!$AB:$AB,通讯通路门店!$S:$S,$G1920,通讯通路门店!$J:$J,"OPPO体验店")</f>
        <v>0</v>
      </c>
      <c r="BF1920" s="99">
        <f>SUMIFS(通讯通路门店!$X:$X,通讯通路门店!$S:$S,$G1920,通讯通路门店!$J:$J,"华为授权体验店")+SUMIFS(通讯通路门店!$AA:$AA,通讯通路门店!$S:$S,$G1920,通讯通路门店!$J:$J,"华为堡垒店")</f>
        <v>0</v>
      </c>
      <c r="BG1920" s="99">
        <f>SUMIFS(通讯通路门店!$Y:$Y,通讯通路门店!$S:$S,$G1920,通讯通路门店!$J:$J,"小米体验店")</f>
        <v>0</v>
      </c>
      <c r="BH1920" s="99">
        <f>SUMIFS(通讯通路门店!$AA:$AA,通讯通路门店!$S:$S,$G1920,通讯通路门店!$J:$J,"苹果体验店")</f>
        <v>0</v>
      </c>
      <c r="BI1920" s="99">
        <f>SUMIFS(通讯通路门店!$K:$K,通讯通路门店!$S:$S,$G1920,通讯通路门店!$J:$J,"其他品牌专卖店")</f>
        <v>0</v>
      </c>
      <c r="BJ1920" s="99">
        <f>SUMIFS(通讯通路门店!$AC:$AC,通讯通路门店!$S:$S,$G1920)</f>
        <v>0</v>
      </c>
      <c r="BK1920" s="99">
        <f>SUMIFS(通讯通路门店!$AD:$AD,通讯通路门店!$S:$S,$G1920)</f>
        <v>0</v>
      </c>
      <c r="BL1920" s="99">
        <f>SUMIFS(通讯通路门店!$AE:$AE,通讯通路门店!$S:$S,$G1920)</f>
        <v>0</v>
      </c>
      <c r="BM1920" s="99">
        <f>SUMIFS(通讯通路门店!$AF:$AF,通讯通路门店!$S:$S,$G1920)</f>
        <v>0</v>
      </c>
      <c r="BN1920" s="99">
        <f>SUMIFS(通讯通路门店!$AG:$AG,通讯通路门店!$S:$S,$G1920)</f>
        <v>0</v>
      </c>
      <c r="BO1920" s="99">
        <f>SUMIFS(通讯通路门店!$AH:$AH,通讯通路门店!$S:$S,$G1920)</f>
        <v>0</v>
      </c>
      <c r="BP1920" s="99">
        <f>SUMIFS(通讯通路门店!$AI:$AI,通讯通路门店!$S:$S,$G1920)</f>
        <v>0</v>
      </c>
      <c r="BQ1920" s="83"/>
    </row>
    <row r="1921" spans="1:69">
      <c r="A1921" s="99" t="str">
        <f>IFERROR(_xlfn.XLOOKUP($G1921,通讯通路门店!$S$4:$S$993933,通讯通路门店!$A$4:$A$993933,0,0),"")</f>
        <v>海南省</v>
      </c>
      <c r="B1921" s="99" t="str">
        <f>IFERROR(_xlfn.XLOOKUP($G1921,通讯通路门店!$S$4:$S$993933,通讯通路门店!$B$4:$B$993933,0,0),"")</f>
        <v>昌江黎族自治县</v>
      </c>
      <c r="C1921" s="99" t="str">
        <f>IFERROR(_xlfn.XLOOKUP($G1921,通讯通路门店!$S$4:$S$993933,通讯通路门店!$C$4:$C$993933,0,0),"")</f>
        <v>昌江黎族自治县</v>
      </c>
      <c r="D1921" s="99" t="str">
        <f>IFERROR(_xlfn.XLOOKUP($G1921,通讯通路门店!$S$4:$S$993933,通讯通路门店!$D$4:$D$993933,0,0),"")</f>
        <v>叉河镇</v>
      </c>
      <c r="E1921" s="83"/>
      <c r="F1921" s="83"/>
      <c r="G1921" s="101"/>
      <c r="H1921" s="102">
        <f>IFERROR(_xlfn.XLOOKUP($G1921,通讯通路门店!$S$4:$S$993933,通讯通路门店!$R$4:$R$993933,0,0),"")</f>
        <v>0</v>
      </c>
      <c r="I1921" s="83"/>
      <c r="J1921" s="83"/>
      <c r="K1921" s="83"/>
      <c r="L1921" s="83"/>
      <c r="M1921" s="83"/>
      <c r="N1921" s="83"/>
      <c r="O1921" s="83"/>
      <c r="P1921" s="83"/>
      <c r="Q1921" s="83"/>
      <c r="R1921" s="83"/>
      <c r="S1921" s="83"/>
      <c r="T1921" s="83"/>
      <c r="U1921" s="99">
        <f>COUNTIF(通讯通路门店!$S:$S,$G1921)</f>
        <v>0</v>
      </c>
      <c r="V1921" s="99">
        <f>COUNTIFS(通讯通路门店!$S:$S,$G1921,通讯通路门店!$J:$J,"综合卖场")</f>
        <v>0</v>
      </c>
      <c r="W1921" s="99">
        <f>SUMIFS(通讯通路门店!$AJ:$AJ,通讯通路门店!$S:$S,通讯客户沙盘!$G1921)</f>
        <v>0</v>
      </c>
      <c r="X1921" s="99">
        <f t="shared" si="145"/>
        <v>0</v>
      </c>
      <c r="Y1921" s="99">
        <f>COUNTIFS(通讯通路门店!$S:$S,$G1921,通讯通路门店!$J:$J,"荣耀体验店")+COUNTIFS(通讯通路门店!$S:$S,$G1921,通讯通路门店!$J:$J,"荣耀授权专卖店")</f>
        <v>0</v>
      </c>
      <c r="Z1921" s="99">
        <f>COUNTIFS(通讯通路门店!$S:$S,$G1921,通讯通路门店!$J:$J,"VIVO体验店")</f>
        <v>0</v>
      </c>
      <c r="AA1921" s="99">
        <f>COUNTIFS(通讯通路门店!$S:$S,$G1921,通讯通路门店!$J:$J,"OPPO体验店")</f>
        <v>0</v>
      </c>
      <c r="AB1921" s="99">
        <f>COUNTIFS(通讯通路门店!$S:$S,$G1921,通讯通路门店!$J:$J,"华为授权体验店")+COUNTIFS(通讯通路门店!$S:$S,$G1921,通讯通路门店!$J:$J,"华为堡垒店")</f>
        <v>0</v>
      </c>
      <c r="AC1921" s="99">
        <f>COUNTIFS(通讯通路门店!$S:$S,$G1921,通讯通路门店!$J:$J,"小米体验店")</f>
        <v>0</v>
      </c>
      <c r="AD1921" s="99">
        <f>COUNTIFS(通讯通路门店!$S:$S,$G1921,通讯通路门店!$J:$J,"苹果体验店")</f>
        <v>0</v>
      </c>
      <c r="AE1921" s="99">
        <f>COUNTIFS(通讯通路门店!$S:$S,$G1921,通讯通路门店!$J:$J,"其他品牌专卖店")</f>
        <v>0</v>
      </c>
      <c r="AF1921" s="99">
        <f>SUMIFS(通讯通路门店!$BI:$BI,通讯通路门店!$S:$S,$G1921)</f>
        <v>0</v>
      </c>
      <c r="AG1921" s="99">
        <f>SUMIFS(通讯通路门店!$BH:$BH,通讯通路门店!$S:$S,$G1921)</f>
        <v>0</v>
      </c>
      <c r="AH1921" s="99">
        <f t="shared" si="146"/>
        <v>0</v>
      </c>
      <c r="AI1921" s="99">
        <f>SUMIFS(通讯通路门店!$BB:$BB,通讯通路门店!$S:$S,$G1921)</f>
        <v>0</v>
      </c>
      <c r="AJ1921" s="99">
        <f>SUMIFS(通讯通路门店!$BE:$BE,通讯通路门店!$S:$S,$G1921)</f>
        <v>0</v>
      </c>
      <c r="AK1921" s="99">
        <f>SUMIFS(通讯通路门店!$BG:$BG,通讯通路门店!$S:$S,$G1921)</f>
        <v>0</v>
      </c>
      <c r="AL1921" s="99">
        <f>SUMIFS(通讯通路门店!$BC:$BC,通讯通路门店!$S:$S,$G1921)</f>
        <v>0</v>
      </c>
      <c r="AM1921" s="99">
        <f>SUMIFS(通讯通路门店!$BD:$BD,通讯通路门店!$S:$S,$G1921)</f>
        <v>0</v>
      </c>
      <c r="AN1921" s="99">
        <f>SUMIFS(通讯通路门店!$BF:$BF,通讯通路门店!$S:$S,$G1921)</f>
        <v>0</v>
      </c>
      <c r="AO1921" s="99">
        <f t="shared" si="147"/>
        <v>0</v>
      </c>
      <c r="AP1921" s="99">
        <f>SUMIFS(通讯通路门店!$K:$K,通讯通路门店!$S:$S,$G1921)</f>
        <v>0</v>
      </c>
      <c r="AQ1921" s="83"/>
      <c r="AR1921" s="99">
        <f>SUMIFS(通讯通路门店!$T:$T,通讯通路门店!$S:$S,$G1921)</f>
        <v>0</v>
      </c>
      <c r="AS1921" s="99">
        <f>SUMIFS(通讯通路门店!$U:$U,通讯通路门店!$S:$S,$G1921)</f>
        <v>0</v>
      </c>
      <c r="AT1921" s="99">
        <f>SUMIFS(通讯通路门店!$V:$V,通讯通路门店!$S:$S,$G1921)</f>
        <v>0</v>
      </c>
      <c r="AU1921" s="99">
        <f>SUMIFS(通讯通路门店!$W:$W,通讯通路门店!$S:$S,$G1921)</f>
        <v>0</v>
      </c>
      <c r="AV1921" s="99">
        <f>SUMIFS(通讯通路门店!$Z:$Z,通讯通路门店!$S:$S,$G1921)</f>
        <v>0</v>
      </c>
      <c r="AW1921" s="99">
        <f>SUMIFS(通讯通路门店!$AB:$AB,通讯通路门店!$S:$S,$G1921)</f>
        <v>0</v>
      </c>
      <c r="AX1921" s="99">
        <f>SUMIFS(通讯通路门店!$X:$X,通讯通路门店!$S:$S,$G1921)</f>
        <v>0</v>
      </c>
      <c r="AY1921" s="99">
        <f>SUMIFS(通讯通路门店!$Y:$Y,通讯通路门店!$S:$S,$G1921)</f>
        <v>0</v>
      </c>
      <c r="AZ1921" s="99">
        <f>SUMIFS(通讯通路门店!$AA:$AA,通讯通路门店!$S:$S,$G1921)</f>
        <v>0</v>
      </c>
      <c r="BA1921" s="99">
        <f t="shared" si="148"/>
        <v>0</v>
      </c>
      <c r="BB1921" s="99">
        <f t="shared" si="149"/>
        <v>0</v>
      </c>
      <c r="BC1921" s="99">
        <f>SUMIFS(通讯通路门店!$W:$W,通讯通路门店!$S:$S,$G1921,通讯通路门店!$J:$J,"荣耀体验店")+SUMIFS(通讯通路门店!$W:$W,通讯通路门店!$S:$S,$G1921,通讯通路门店!$J:$J,"荣耀授权专卖店")</f>
        <v>0</v>
      </c>
      <c r="BD1921" s="99">
        <f>SUMIFS(通讯通路门店!$Z:$Z,通讯通路门店!$S:$S,$G1921,通讯通路门店!$J:$J,"VIVO体验店")</f>
        <v>0</v>
      </c>
      <c r="BE1921" s="99">
        <f>SUMIFS(通讯通路门店!$AB:$AB,通讯通路门店!$S:$S,$G1921,通讯通路门店!$J:$J,"OPPO体验店")</f>
        <v>0</v>
      </c>
      <c r="BF1921" s="99">
        <f>SUMIFS(通讯通路门店!$X:$X,通讯通路门店!$S:$S,$G1921,通讯通路门店!$J:$J,"华为授权体验店")+SUMIFS(通讯通路门店!$AA:$AA,通讯通路门店!$S:$S,$G1921,通讯通路门店!$J:$J,"华为堡垒店")</f>
        <v>0</v>
      </c>
      <c r="BG1921" s="99">
        <f>SUMIFS(通讯通路门店!$Y:$Y,通讯通路门店!$S:$S,$G1921,通讯通路门店!$J:$J,"小米体验店")</f>
        <v>0</v>
      </c>
      <c r="BH1921" s="99">
        <f>SUMIFS(通讯通路门店!$AA:$AA,通讯通路门店!$S:$S,$G1921,通讯通路门店!$J:$J,"苹果体验店")</f>
        <v>0</v>
      </c>
      <c r="BI1921" s="99">
        <f>SUMIFS(通讯通路门店!$K:$K,通讯通路门店!$S:$S,$G1921,通讯通路门店!$J:$J,"其他品牌专卖店")</f>
        <v>0</v>
      </c>
      <c r="BJ1921" s="99">
        <f>SUMIFS(通讯通路门店!$AC:$AC,通讯通路门店!$S:$S,$G1921)</f>
        <v>0</v>
      </c>
      <c r="BK1921" s="99">
        <f>SUMIFS(通讯通路门店!$AD:$AD,通讯通路门店!$S:$S,$G1921)</f>
        <v>0</v>
      </c>
      <c r="BL1921" s="99">
        <f>SUMIFS(通讯通路门店!$AE:$AE,通讯通路门店!$S:$S,$G1921)</f>
        <v>0</v>
      </c>
      <c r="BM1921" s="99">
        <f>SUMIFS(通讯通路门店!$AF:$AF,通讯通路门店!$S:$S,$G1921)</f>
        <v>0</v>
      </c>
      <c r="BN1921" s="99">
        <f>SUMIFS(通讯通路门店!$AG:$AG,通讯通路门店!$S:$S,$G1921)</f>
        <v>0</v>
      </c>
      <c r="BO1921" s="99">
        <f>SUMIFS(通讯通路门店!$AH:$AH,通讯通路门店!$S:$S,$G1921)</f>
        <v>0</v>
      </c>
      <c r="BP1921" s="99">
        <f>SUMIFS(通讯通路门店!$AI:$AI,通讯通路门店!$S:$S,$G1921)</f>
        <v>0</v>
      </c>
      <c r="BQ1921" s="83"/>
    </row>
    <row r="1922" spans="1:69">
      <c r="A1922" s="99" t="str">
        <f>IFERROR(_xlfn.XLOOKUP($G1922,通讯通路门店!$S$4:$S$993933,通讯通路门店!$A$4:$A$993933,0,0),"")</f>
        <v>海南省</v>
      </c>
      <c r="B1922" s="99" t="str">
        <f>IFERROR(_xlfn.XLOOKUP($G1922,通讯通路门店!$S$4:$S$993933,通讯通路门店!$B$4:$B$993933,0,0),"")</f>
        <v>昌江黎族自治县</v>
      </c>
      <c r="C1922" s="99" t="str">
        <f>IFERROR(_xlfn.XLOOKUP($G1922,通讯通路门店!$S$4:$S$993933,通讯通路门店!$C$4:$C$993933,0,0),"")</f>
        <v>昌江黎族自治县</v>
      </c>
      <c r="D1922" s="99" t="str">
        <f>IFERROR(_xlfn.XLOOKUP($G1922,通讯通路门店!$S$4:$S$993933,通讯通路门店!$D$4:$D$993933,0,0),"")</f>
        <v>叉河镇</v>
      </c>
      <c r="E1922" s="83"/>
      <c r="F1922" s="83"/>
      <c r="G1922" s="101"/>
      <c r="H1922" s="102">
        <f>IFERROR(_xlfn.XLOOKUP($G1922,通讯通路门店!$S$4:$S$993933,通讯通路门店!$R$4:$R$993933,0,0),"")</f>
        <v>0</v>
      </c>
      <c r="I1922" s="83"/>
      <c r="J1922" s="83"/>
      <c r="K1922" s="83"/>
      <c r="L1922" s="83"/>
      <c r="M1922" s="83"/>
      <c r="N1922" s="83"/>
      <c r="O1922" s="83"/>
      <c r="P1922" s="83"/>
      <c r="Q1922" s="83"/>
      <c r="R1922" s="83"/>
      <c r="S1922" s="83"/>
      <c r="T1922" s="83"/>
      <c r="U1922" s="99">
        <f>COUNTIF(通讯通路门店!$S:$S,$G1922)</f>
        <v>0</v>
      </c>
      <c r="V1922" s="99">
        <f>COUNTIFS(通讯通路门店!$S:$S,$G1922,通讯通路门店!$J:$J,"综合卖场")</f>
        <v>0</v>
      </c>
      <c r="W1922" s="99">
        <f>SUMIFS(通讯通路门店!$AJ:$AJ,通讯通路门店!$S:$S,通讯客户沙盘!$G1922)</f>
        <v>0</v>
      </c>
      <c r="X1922" s="99">
        <f t="shared" si="145"/>
        <v>0</v>
      </c>
      <c r="Y1922" s="99">
        <f>COUNTIFS(通讯通路门店!$S:$S,$G1922,通讯通路门店!$J:$J,"荣耀体验店")+COUNTIFS(通讯通路门店!$S:$S,$G1922,通讯通路门店!$J:$J,"荣耀授权专卖店")</f>
        <v>0</v>
      </c>
      <c r="Z1922" s="99">
        <f>COUNTIFS(通讯通路门店!$S:$S,$G1922,通讯通路门店!$J:$J,"VIVO体验店")</f>
        <v>0</v>
      </c>
      <c r="AA1922" s="99">
        <f>COUNTIFS(通讯通路门店!$S:$S,$G1922,通讯通路门店!$J:$J,"OPPO体验店")</f>
        <v>0</v>
      </c>
      <c r="AB1922" s="99">
        <f>COUNTIFS(通讯通路门店!$S:$S,$G1922,通讯通路门店!$J:$J,"华为授权体验店")+COUNTIFS(通讯通路门店!$S:$S,$G1922,通讯通路门店!$J:$J,"华为堡垒店")</f>
        <v>0</v>
      </c>
      <c r="AC1922" s="99">
        <f>COUNTIFS(通讯通路门店!$S:$S,$G1922,通讯通路门店!$J:$J,"小米体验店")</f>
        <v>0</v>
      </c>
      <c r="AD1922" s="99">
        <f>COUNTIFS(通讯通路门店!$S:$S,$G1922,通讯通路门店!$J:$J,"苹果体验店")</f>
        <v>0</v>
      </c>
      <c r="AE1922" s="99">
        <f>COUNTIFS(通讯通路门店!$S:$S,$G1922,通讯通路门店!$J:$J,"其他品牌专卖店")</f>
        <v>0</v>
      </c>
      <c r="AF1922" s="99">
        <f>SUMIFS(通讯通路门店!$BI:$BI,通讯通路门店!$S:$S,$G1922)</f>
        <v>0</v>
      </c>
      <c r="AG1922" s="99">
        <f>SUMIFS(通讯通路门店!$BH:$BH,通讯通路门店!$S:$S,$G1922)</f>
        <v>0</v>
      </c>
      <c r="AH1922" s="99">
        <f t="shared" si="146"/>
        <v>0</v>
      </c>
      <c r="AI1922" s="99">
        <f>SUMIFS(通讯通路门店!$BB:$BB,通讯通路门店!$S:$S,$G1922)</f>
        <v>0</v>
      </c>
      <c r="AJ1922" s="99">
        <f>SUMIFS(通讯通路门店!$BE:$BE,通讯通路门店!$S:$S,$G1922)</f>
        <v>0</v>
      </c>
      <c r="AK1922" s="99">
        <f>SUMIFS(通讯通路门店!$BG:$BG,通讯通路门店!$S:$S,$G1922)</f>
        <v>0</v>
      </c>
      <c r="AL1922" s="99">
        <f>SUMIFS(通讯通路门店!$BC:$BC,通讯通路门店!$S:$S,$G1922)</f>
        <v>0</v>
      </c>
      <c r="AM1922" s="99">
        <f>SUMIFS(通讯通路门店!$BD:$BD,通讯通路门店!$S:$S,$G1922)</f>
        <v>0</v>
      </c>
      <c r="AN1922" s="99">
        <f>SUMIFS(通讯通路门店!$BF:$BF,通讯通路门店!$S:$S,$G1922)</f>
        <v>0</v>
      </c>
      <c r="AO1922" s="99">
        <f t="shared" si="147"/>
        <v>0</v>
      </c>
      <c r="AP1922" s="99">
        <f>SUMIFS(通讯通路门店!$K:$K,通讯通路门店!$S:$S,$G1922)</f>
        <v>0</v>
      </c>
      <c r="AQ1922" s="83"/>
      <c r="AR1922" s="99">
        <f>SUMIFS(通讯通路门店!$T:$T,通讯通路门店!$S:$S,$G1922)</f>
        <v>0</v>
      </c>
      <c r="AS1922" s="99">
        <f>SUMIFS(通讯通路门店!$U:$U,通讯通路门店!$S:$S,$G1922)</f>
        <v>0</v>
      </c>
      <c r="AT1922" s="99">
        <f>SUMIFS(通讯通路门店!$V:$V,通讯通路门店!$S:$S,$G1922)</f>
        <v>0</v>
      </c>
      <c r="AU1922" s="99">
        <f>SUMIFS(通讯通路门店!$W:$W,通讯通路门店!$S:$S,$G1922)</f>
        <v>0</v>
      </c>
      <c r="AV1922" s="99">
        <f>SUMIFS(通讯通路门店!$Z:$Z,通讯通路门店!$S:$S,$G1922)</f>
        <v>0</v>
      </c>
      <c r="AW1922" s="99">
        <f>SUMIFS(通讯通路门店!$AB:$AB,通讯通路门店!$S:$S,$G1922)</f>
        <v>0</v>
      </c>
      <c r="AX1922" s="99">
        <f>SUMIFS(通讯通路门店!$X:$X,通讯通路门店!$S:$S,$G1922)</f>
        <v>0</v>
      </c>
      <c r="AY1922" s="99">
        <f>SUMIFS(通讯通路门店!$Y:$Y,通讯通路门店!$S:$S,$G1922)</f>
        <v>0</v>
      </c>
      <c r="AZ1922" s="99">
        <f>SUMIFS(通讯通路门店!$AA:$AA,通讯通路门店!$S:$S,$G1922)</f>
        <v>0</v>
      </c>
      <c r="BA1922" s="99">
        <f t="shared" si="148"/>
        <v>0</v>
      </c>
      <c r="BB1922" s="99">
        <f t="shared" si="149"/>
        <v>0</v>
      </c>
      <c r="BC1922" s="99">
        <f>SUMIFS(通讯通路门店!$W:$W,通讯通路门店!$S:$S,$G1922,通讯通路门店!$J:$J,"荣耀体验店")+SUMIFS(通讯通路门店!$W:$W,通讯通路门店!$S:$S,$G1922,通讯通路门店!$J:$J,"荣耀授权专卖店")</f>
        <v>0</v>
      </c>
      <c r="BD1922" s="99">
        <f>SUMIFS(通讯通路门店!$Z:$Z,通讯通路门店!$S:$S,$G1922,通讯通路门店!$J:$J,"VIVO体验店")</f>
        <v>0</v>
      </c>
      <c r="BE1922" s="99">
        <f>SUMIFS(通讯通路门店!$AB:$AB,通讯通路门店!$S:$S,$G1922,通讯通路门店!$J:$J,"OPPO体验店")</f>
        <v>0</v>
      </c>
      <c r="BF1922" s="99">
        <f>SUMIFS(通讯通路门店!$X:$X,通讯通路门店!$S:$S,$G1922,通讯通路门店!$J:$J,"华为授权体验店")+SUMIFS(通讯通路门店!$AA:$AA,通讯通路门店!$S:$S,$G1922,通讯通路门店!$J:$J,"华为堡垒店")</f>
        <v>0</v>
      </c>
      <c r="BG1922" s="99">
        <f>SUMIFS(通讯通路门店!$Y:$Y,通讯通路门店!$S:$S,$G1922,通讯通路门店!$J:$J,"小米体验店")</f>
        <v>0</v>
      </c>
      <c r="BH1922" s="99">
        <f>SUMIFS(通讯通路门店!$AA:$AA,通讯通路门店!$S:$S,$G1922,通讯通路门店!$J:$J,"苹果体验店")</f>
        <v>0</v>
      </c>
      <c r="BI1922" s="99">
        <f>SUMIFS(通讯通路门店!$K:$K,通讯通路门店!$S:$S,$G1922,通讯通路门店!$J:$J,"其他品牌专卖店")</f>
        <v>0</v>
      </c>
      <c r="BJ1922" s="99">
        <f>SUMIFS(通讯通路门店!$AC:$AC,通讯通路门店!$S:$S,$G1922)</f>
        <v>0</v>
      </c>
      <c r="BK1922" s="99">
        <f>SUMIFS(通讯通路门店!$AD:$AD,通讯通路门店!$S:$S,$G1922)</f>
        <v>0</v>
      </c>
      <c r="BL1922" s="99">
        <f>SUMIFS(通讯通路门店!$AE:$AE,通讯通路门店!$S:$S,$G1922)</f>
        <v>0</v>
      </c>
      <c r="BM1922" s="99">
        <f>SUMIFS(通讯通路门店!$AF:$AF,通讯通路门店!$S:$S,$G1922)</f>
        <v>0</v>
      </c>
      <c r="BN1922" s="99">
        <f>SUMIFS(通讯通路门店!$AG:$AG,通讯通路门店!$S:$S,$G1922)</f>
        <v>0</v>
      </c>
      <c r="BO1922" s="99">
        <f>SUMIFS(通讯通路门店!$AH:$AH,通讯通路门店!$S:$S,$G1922)</f>
        <v>0</v>
      </c>
      <c r="BP1922" s="99">
        <f>SUMIFS(通讯通路门店!$AI:$AI,通讯通路门店!$S:$S,$G1922)</f>
        <v>0</v>
      </c>
      <c r="BQ1922" s="83"/>
    </row>
    <row r="1923" spans="1:69">
      <c r="A1923" s="99" t="str">
        <f>IFERROR(_xlfn.XLOOKUP($G1923,通讯通路门店!$S$4:$S$993933,通讯通路门店!$A$4:$A$993933,0,0),"")</f>
        <v>海南省</v>
      </c>
      <c r="B1923" s="99" t="str">
        <f>IFERROR(_xlfn.XLOOKUP($G1923,通讯通路门店!$S$4:$S$993933,通讯通路门店!$B$4:$B$993933,0,0),"")</f>
        <v>昌江黎族自治县</v>
      </c>
      <c r="C1923" s="99" t="str">
        <f>IFERROR(_xlfn.XLOOKUP($G1923,通讯通路门店!$S$4:$S$993933,通讯通路门店!$C$4:$C$993933,0,0),"")</f>
        <v>昌江黎族自治县</v>
      </c>
      <c r="D1923" s="99" t="str">
        <f>IFERROR(_xlfn.XLOOKUP($G1923,通讯通路门店!$S$4:$S$993933,通讯通路门店!$D$4:$D$993933,0,0),"")</f>
        <v>叉河镇</v>
      </c>
      <c r="E1923" s="83"/>
      <c r="F1923" s="83"/>
      <c r="G1923" s="101"/>
      <c r="H1923" s="102">
        <f>IFERROR(_xlfn.XLOOKUP($G1923,通讯通路门店!$S$4:$S$993933,通讯通路门店!$R$4:$R$993933,0,0),"")</f>
        <v>0</v>
      </c>
      <c r="I1923" s="83"/>
      <c r="J1923" s="83"/>
      <c r="K1923" s="83"/>
      <c r="L1923" s="83"/>
      <c r="M1923" s="83"/>
      <c r="N1923" s="83"/>
      <c r="O1923" s="83"/>
      <c r="P1923" s="83"/>
      <c r="Q1923" s="83"/>
      <c r="R1923" s="83"/>
      <c r="S1923" s="83"/>
      <c r="T1923" s="83"/>
      <c r="U1923" s="99">
        <f>COUNTIF(通讯通路门店!$S:$S,$G1923)</f>
        <v>0</v>
      </c>
      <c r="V1923" s="99">
        <f>COUNTIFS(通讯通路门店!$S:$S,$G1923,通讯通路门店!$J:$J,"综合卖场")</f>
        <v>0</v>
      </c>
      <c r="W1923" s="99">
        <f>SUMIFS(通讯通路门店!$AJ:$AJ,通讯通路门店!$S:$S,通讯客户沙盘!$G1923)</f>
        <v>0</v>
      </c>
      <c r="X1923" s="99">
        <f t="shared" si="145"/>
        <v>0</v>
      </c>
      <c r="Y1923" s="99">
        <f>COUNTIFS(通讯通路门店!$S:$S,$G1923,通讯通路门店!$J:$J,"荣耀体验店")+COUNTIFS(通讯通路门店!$S:$S,$G1923,通讯通路门店!$J:$J,"荣耀授权专卖店")</f>
        <v>0</v>
      </c>
      <c r="Z1923" s="99">
        <f>COUNTIFS(通讯通路门店!$S:$S,$G1923,通讯通路门店!$J:$J,"VIVO体验店")</f>
        <v>0</v>
      </c>
      <c r="AA1923" s="99">
        <f>COUNTIFS(通讯通路门店!$S:$S,$G1923,通讯通路门店!$J:$J,"OPPO体验店")</f>
        <v>0</v>
      </c>
      <c r="AB1923" s="99">
        <f>COUNTIFS(通讯通路门店!$S:$S,$G1923,通讯通路门店!$J:$J,"华为授权体验店")+COUNTIFS(通讯通路门店!$S:$S,$G1923,通讯通路门店!$J:$J,"华为堡垒店")</f>
        <v>0</v>
      </c>
      <c r="AC1923" s="99">
        <f>COUNTIFS(通讯通路门店!$S:$S,$G1923,通讯通路门店!$J:$J,"小米体验店")</f>
        <v>0</v>
      </c>
      <c r="AD1923" s="99">
        <f>COUNTIFS(通讯通路门店!$S:$S,$G1923,通讯通路门店!$J:$J,"苹果体验店")</f>
        <v>0</v>
      </c>
      <c r="AE1923" s="99">
        <f>COUNTIFS(通讯通路门店!$S:$S,$G1923,通讯通路门店!$J:$J,"其他品牌专卖店")</f>
        <v>0</v>
      </c>
      <c r="AF1923" s="99">
        <f>SUMIFS(通讯通路门店!$BI:$BI,通讯通路门店!$S:$S,$G1923)</f>
        <v>0</v>
      </c>
      <c r="AG1923" s="99">
        <f>SUMIFS(通讯通路门店!$BH:$BH,通讯通路门店!$S:$S,$G1923)</f>
        <v>0</v>
      </c>
      <c r="AH1923" s="99">
        <f t="shared" si="146"/>
        <v>0</v>
      </c>
      <c r="AI1923" s="99">
        <f>SUMIFS(通讯通路门店!$BB:$BB,通讯通路门店!$S:$S,$G1923)</f>
        <v>0</v>
      </c>
      <c r="AJ1923" s="99">
        <f>SUMIFS(通讯通路门店!$BE:$BE,通讯通路门店!$S:$S,$G1923)</f>
        <v>0</v>
      </c>
      <c r="AK1923" s="99">
        <f>SUMIFS(通讯通路门店!$BG:$BG,通讯通路门店!$S:$S,$G1923)</f>
        <v>0</v>
      </c>
      <c r="AL1923" s="99">
        <f>SUMIFS(通讯通路门店!$BC:$BC,通讯通路门店!$S:$S,$G1923)</f>
        <v>0</v>
      </c>
      <c r="AM1923" s="99">
        <f>SUMIFS(通讯通路门店!$BD:$BD,通讯通路门店!$S:$S,$G1923)</f>
        <v>0</v>
      </c>
      <c r="AN1923" s="99">
        <f>SUMIFS(通讯通路门店!$BF:$BF,通讯通路门店!$S:$S,$G1923)</f>
        <v>0</v>
      </c>
      <c r="AO1923" s="99">
        <f t="shared" si="147"/>
        <v>0</v>
      </c>
      <c r="AP1923" s="99">
        <f>SUMIFS(通讯通路门店!$K:$K,通讯通路门店!$S:$S,$G1923)</f>
        <v>0</v>
      </c>
      <c r="AQ1923" s="83"/>
      <c r="AR1923" s="99">
        <f>SUMIFS(通讯通路门店!$T:$T,通讯通路门店!$S:$S,$G1923)</f>
        <v>0</v>
      </c>
      <c r="AS1923" s="99">
        <f>SUMIFS(通讯通路门店!$U:$U,通讯通路门店!$S:$S,$G1923)</f>
        <v>0</v>
      </c>
      <c r="AT1923" s="99">
        <f>SUMIFS(通讯通路门店!$V:$V,通讯通路门店!$S:$S,$G1923)</f>
        <v>0</v>
      </c>
      <c r="AU1923" s="99">
        <f>SUMIFS(通讯通路门店!$W:$W,通讯通路门店!$S:$S,$G1923)</f>
        <v>0</v>
      </c>
      <c r="AV1923" s="99">
        <f>SUMIFS(通讯通路门店!$Z:$Z,通讯通路门店!$S:$S,$G1923)</f>
        <v>0</v>
      </c>
      <c r="AW1923" s="99">
        <f>SUMIFS(通讯通路门店!$AB:$AB,通讯通路门店!$S:$S,$G1923)</f>
        <v>0</v>
      </c>
      <c r="AX1923" s="99">
        <f>SUMIFS(通讯通路门店!$X:$X,通讯通路门店!$S:$S,$G1923)</f>
        <v>0</v>
      </c>
      <c r="AY1923" s="99">
        <f>SUMIFS(通讯通路门店!$Y:$Y,通讯通路门店!$S:$S,$G1923)</f>
        <v>0</v>
      </c>
      <c r="AZ1923" s="99">
        <f>SUMIFS(通讯通路门店!$AA:$AA,通讯通路门店!$S:$S,$G1923)</f>
        <v>0</v>
      </c>
      <c r="BA1923" s="99">
        <f t="shared" si="148"/>
        <v>0</v>
      </c>
      <c r="BB1923" s="99">
        <f t="shared" si="149"/>
        <v>0</v>
      </c>
      <c r="BC1923" s="99">
        <f>SUMIFS(通讯通路门店!$W:$W,通讯通路门店!$S:$S,$G1923,通讯通路门店!$J:$J,"荣耀体验店")+SUMIFS(通讯通路门店!$W:$W,通讯通路门店!$S:$S,$G1923,通讯通路门店!$J:$J,"荣耀授权专卖店")</f>
        <v>0</v>
      </c>
      <c r="BD1923" s="99">
        <f>SUMIFS(通讯通路门店!$Z:$Z,通讯通路门店!$S:$S,$G1923,通讯通路门店!$J:$J,"VIVO体验店")</f>
        <v>0</v>
      </c>
      <c r="BE1923" s="99">
        <f>SUMIFS(通讯通路门店!$AB:$AB,通讯通路门店!$S:$S,$G1923,通讯通路门店!$J:$J,"OPPO体验店")</f>
        <v>0</v>
      </c>
      <c r="BF1923" s="99">
        <f>SUMIFS(通讯通路门店!$X:$X,通讯通路门店!$S:$S,$G1923,通讯通路门店!$J:$J,"华为授权体验店")+SUMIFS(通讯通路门店!$AA:$AA,通讯通路门店!$S:$S,$G1923,通讯通路门店!$J:$J,"华为堡垒店")</f>
        <v>0</v>
      </c>
      <c r="BG1923" s="99">
        <f>SUMIFS(通讯通路门店!$Y:$Y,通讯通路门店!$S:$S,$G1923,通讯通路门店!$J:$J,"小米体验店")</f>
        <v>0</v>
      </c>
      <c r="BH1923" s="99">
        <f>SUMIFS(通讯通路门店!$AA:$AA,通讯通路门店!$S:$S,$G1923,通讯通路门店!$J:$J,"苹果体验店")</f>
        <v>0</v>
      </c>
      <c r="BI1923" s="99">
        <f>SUMIFS(通讯通路门店!$K:$K,通讯通路门店!$S:$S,$G1923,通讯通路门店!$J:$J,"其他品牌专卖店")</f>
        <v>0</v>
      </c>
      <c r="BJ1923" s="99">
        <f>SUMIFS(通讯通路门店!$AC:$AC,通讯通路门店!$S:$S,$G1923)</f>
        <v>0</v>
      </c>
      <c r="BK1923" s="99">
        <f>SUMIFS(通讯通路门店!$AD:$AD,通讯通路门店!$S:$S,$G1923)</f>
        <v>0</v>
      </c>
      <c r="BL1923" s="99">
        <f>SUMIFS(通讯通路门店!$AE:$AE,通讯通路门店!$S:$S,$G1923)</f>
        <v>0</v>
      </c>
      <c r="BM1923" s="99">
        <f>SUMIFS(通讯通路门店!$AF:$AF,通讯通路门店!$S:$S,$G1923)</f>
        <v>0</v>
      </c>
      <c r="BN1923" s="99">
        <f>SUMIFS(通讯通路门店!$AG:$AG,通讯通路门店!$S:$S,$G1923)</f>
        <v>0</v>
      </c>
      <c r="BO1923" s="99">
        <f>SUMIFS(通讯通路门店!$AH:$AH,通讯通路门店!$S:$S,$G1923)</f>
        <v>0</v>
      </c>
      <c r="BP1923" s="99">
        <f>SUMIFS(通讯通路门店!$AI:$AI,通讯通路门店!$S:$S,$G1923)</f>
        <v>0</v>
      </c>
      <c r="BQ1923" s="83"/>
    </row>
    <row r="1924" spans="1:69">
      <c r="A1924" s="99" t="str">
        <f>IFERROR(_xlfn.XLOOKUP($G1924,通讯通路门店!$S$4:$S$993933,通讯通路门店!$A$4:$A$993933,0,0),"")</f>
        <v>海南省</v>
      </c>
      <c r="B1924" s="99" t="str">
        <f>IFERROR(_xlfn.XLOOKUP($G1924,通讯通路门店!$S$4:$S$993933,通讯通路门店!$B$4:$B$993933,0,0),"")</f>
        <v>昌江黎族自治县</v>
      </c>
      <c r="C1924" s="99" t="str">
        <f>IFERROR(_xlfn.XLOOKUP($G1924,通讯通路门店!$S$4:$S$993933,通讯通路门店!$C$4:$C$993933,0,0),"")</f>
        <v>昌江黎族自治县</v>
      </c>
      <c r="D1924" s="99" t="str">
        <f>IFERROR(_xlfn.XLOOKUP($G1924,通讯通路门店!$S$4:$S$993933,通讯通路门店!$D$4:$D$993933,0,0),"")</f>
        <v>叉河镇</v>
      </c>
      <c r="E1924" s="83"/>
      <c r="F1924" s="83"/>
      <c r="G1924" s="101"/>
      <c r="H1924" s="102">
        <f>IFERROR(_xlfn.XLOOKUP($G1924,通讯通路门店!$S$4:$S$993933,通讯通路门店!$R$4:$R$993933,0,0),"")</f>
        <v>0</v>
      </c>
      <c r="I1924" s="83"/>
      <c r="J1924" s="83"/>
      <c r="K1924" s="83"/>
      <c r="L1924" s="83"/>
      <c r="M1924" s="83"/>
      <c r="N1924" s="83"/>
      <c r="O1924" s="83"/>
      <c r="P1924" s="83"/>
      <c r="Q1924" s="83"/>
      <c r="R1924" s="83"/>
      <c r="S1924" s="83"/>
      <c r="T1924" s="83"/>
      <c r="U1924" s="99">
        <f>COUNTIF(通讯通路门店!$S:$S,$G1924)</f>
        <v>0</v>
      </c>
      <c r="V1924" s="99">
        <f>COUNTIFS(通讯通路门店!$S:$S,$G1924,通讯通路门店!$J:$J,"综合卖场")</f>
        <v>0</v>
      </c>
      <c r="W1924" s="99">
        <f>SUMIFS(通讯通路门店!$AJ:$AJ,通讯通路门店!$S:$S,通讯客户沙盘!$G1924)</f>
        <v>0</v>
      </c>
      <c r="X1924" s="99">
        <f t="shared" ref="X1924:X1987" si="150">Y1924+Z1924+AA1924+AB1924+AC1924+AD1924+AE1924</f>
        <v>0</v>
      </c>
      <c r="Y1924" s="99">
        <f>COUNTIFS(通讯通路门店!$S:$S,$G1924,通讯通路门店!$J:$J,"荣耀体验店")+COUNTIFS(通讯通路门店!$S:$S,$G1924,通讯通路门店!$J:$J,"荣耀授权专卖店")</f>
        <v>0</v>
      </c>
      <c r="Z1924" s="99">
        <f>COUNTIFS(通讯通路门店!$S:$S,$G1924,通讯通路门店!$J:$J,"VIVO体验店")</f>
        <v>0</v>
      </c>
      <c r="AA1924" s="99">
        <f>COUNTIFS(通讯通路门店!$S:$S,$G1924,通讯通路门店!$J:$J,"OPPO体验店")</f>
        <v>0</v>
      </c>
      <c r="AB1924" s="99">
        <f>COUNTIFS(通讯通路门店!$S:$S,$G1924,通讯通路门店!$J:$J,"华为授权体验店")+COUNTIFS(通讯通路门店!$S:$S,$G1924,通讯通路门店!$J:$J,"华为堡垒店")</f>
        <v>0</v>
      </c>
      <c r="AC1924" s="99">
        <f>COUNTIFS(通讯通路门店!$S:$S,$G1924,通讯通路门店!$J:$J,"小米体验店")</f>
        <v>0</v>
      </c>
      <c r="AD1924" s="99">
        <f>COUNTIFS(通讯通路门店!$S:$S,$G1924,通讯通路门店!$J:$J,"苹果体验店")</f>
        <v>0</v>
      </c>
      <c r="AE1924" s="99">
        <f>COUNTIFS(通讯通路门店!$S:$S,$G1924,通讯通路门店!$J:$J,"其他品牌专卖店")</f>
        <v>0</v>
      </c>
      <c r="AF1924" s="99">
        <f>SUMIFS(通讯通路门店!$BI:$BI,通讯通路门店!$S:$S,$G1924)</f>
        <v>0</v>
      </c>
      <c r="AG1924" s="99">
        <f>SUMIFS(通讯通路门店!$BH:$BH,通讯通路门店!$S:$S,$G1924)</f>
        <v>0</v>
      </c>
      <c r="AH1924" s="99">
        <f t="shared" ref="AH1924:AH1987" si="151">AI1924+AJ1924+AK1924+AL1924+AM1924+AN1924</f>
        <v>0</v>
      </c>
      <c r="AI1924" s="99">
        <f>SUMIFS(通讯通路门店!$BB:$BB,通讯通路门店!$S:$S,$G1924)</f>
        <v>0</v>
      </c>
      <c r="AJ1924" s="99">
        <f>SUMIFS(通讯通路门店!$BE:$BE,通讯通路门店!$S:$S,$G1924)</f>
        <v>0</v>
      </c>
      <c r="AK1924" s="99">
        <f>SUMIFS(通讯通路门店!$BG:$BG,通讯通路门店!$S:$S,$G1924)</f>
        <v>0</v>
      </c>
      <c r="AL1924" s="99">
        <f>SUMIFS(通讯通路门店!$BC:$BC,通讯通路门店!$S:$S,$G1924)</f>
        <v>0</v>
      </c>
      <c r="AM1924" s="99">
        <f>SUMIFS(通讯通路门店!$BD:$BD,通讯通路门店!$S:$S,$G1924)</f>
        <v>0</v>
      </c>
      <c r="AN1924" s="99">
        <f>SUMIFS(通讯通路门店!$BF:$BF,通讯通路门店!$S:$S,$G1924)</f>
        <v>0</v>
      </c>
      <c r="AO1924" s="99">
        <f t="shared" ref="AO1924:AO1987" si="152">AP1924+AQ1924</f>
        <v>0</v>
      </c>
      <c r="AP1924" s="99">
        <f>SUMIFS(通讯通路门店!$K:$K,通讯通路门店!$S:$S,$G1924)</f>
        <v>0</v>
      </c>
      <c r="AQ1924" s="83"/>
      <c r="AR1924" s="99">
        <f>SUMIFS(通讯通路门店!$T:$T,通讯通路门店!$S:$S,$G1924)</f>
        <v>0</v>
      </c>
      <c r="AS1924" s="99">
        <f>SUMIFS(通讯通路门店!$U:$U,通讯通路门店!$S:$S,$G1924)</f>
        <v>0</v>
      </c>
      <c r="AT1924" s="99">
        <f>SUMIFS(通讯通路门店!$V:$V,通讯通路门店!$S:$S,$G1924)</f>
        <v>0</v>
      </c>
      <c r="AU1924" s="99">
        <f>SUMIFS(通讯通路门店!$W:$W,通讯通路门店!$S:$S,$G1924)</f>
        <v>0</v>
      </c>
      <c r="AV1924" s="99">
        <f>SUMIFS(通讯通路门店!$Z:$Z,通讯通路门店!$S:$S,$G1924)</f>
        <v>0</v>
      </c>
      <c r="AW1924" s="99">
        <f>SUMIFS(通讯通路门店!$AB:$AB,通讯通路门店!$S:$S,$G1924)</f>
        <v>0</v>
      </c>
      <c r="AX1924" s="99">
        <f>SUMIFS(通讯通路门店!$X:$X,通讯通路门店!$S:$S,$G1924)</f>
        <v>0</v>
      </c>
      <c r="AY1924" s="99">
        <f>SUMIFS(通讯通路门店!$Y:$Y,通讯通路门店!$S:$S,$G1924)</f>
        <v>0</v>
      </c>
      <c r="AZ1924" s="99">
        <f>SUMIFS(通讯通路门店!$AA:$AA,通讯通路门店!$S:$S,$G1924)</f>
        <v>0</v>
      </c>
      <c r="BA1924" s="99">
        <f t="shared" ref="BA1924:BA1987" si="153">AP1924-BB1924</f>
        <v>0</v>
      </c>
      <c r="BB1924" s="99">
        <f t="shared" ref="BB1924:BB1987" si="154">BC1924+BD1924+BE1924+BF1924+BG1924+BH1924</f>
        <v>0</v>
      </c>
      <c r="BC1924" s="99">
        <f>SUMIFS(通讯通路门店!$W:$W,通讯通路门店!$S:$S,$G1924,通讯通路门店!$J:$J,"荣耀体验店")+SUMIFS(通讯通路门店!$W:$W,通讯通路门店!$S:$S,$G1924,通讯通路门店!$J:$J,"荣耀授权专卖店")</f>
        <v>0</v>
      </c>
      <c r="BD1924" s="99">
        <f>SUMIFS(通讯通路门店!$Z:$Z,通讯通路门店!$S:$S,$G1924,通讯通路门店!$J:$J,"VIVO体验店")</f>
        <v>0</v>
      </c>
      <c r="BE1924" s="99">
        <f>SUMIFS(通讯通路门店!$AB:$AB,通讯通路门店!$S:$S,$G1924,通讯通路门店!$J:$J,"OPPO体验店")</f>
        <v>0</v>
      </c>
      <c r="BF1924" s="99">
        <f>SUMIFS(通讯通路门店!$X:$X,通讯通路门店!$S:$S,$G1924,通讯通路门店!$J:$J,"华为授权体验店")+SUMIFS(通讯通路门店!$AA:$AA,通讯通路门店!$S:$S,$G1924,通讯通路门店!$J:$J,"华为堡垒店")</f>
        <v>0</v>
      </c>
      <c r="BG1924" s="99">
        <f>SUMIFS(通讯通路门店!$Y:$Y,通讯通路门店!$S:$S,$G1924,通讯通路门店!$J:$J,"小米体验店")</f>
        <v>0</v>
      </c>
      <c r="BH1924" s="99">
        <f>SUMIFS(通讯通路门店!$AA:$AA,通讯通路门店!$S:$S,$G1924,通讯通路门店!$J:$J,"苹果体验店")</f>
        <v>0</v>
      </c>
      <c r="BI1924" s="99">
        <f>SUMIFS(通讯通路门店!$K:$K,通讯通路门店!$S:$S,$G1924,通讯通路门店!$J:$J,"其他品牌专卖店")</f>
        <v>0</v>
      </c>
      <c r="BJ1924" s="99">
        <f>SUMIFS(通讯通路门店!$AC:$AC,通讯通路门店!$S:$S,$G1924)</f>
        <v>0</v>
      </c>
      <c r="BK1924" s="99">
        <f>SUMIFS(通讯通路门店!$AD:$AD,通讯通路门店!$S:$S,$G1924)</f>
        <v>0</v>
      </c>
      <c r="BL1924" s="99">
        <f>SUMIFS(通讯通路门店!$AE:$AE,通讯通路门店!$S:$S,$G1924)</f>
        <v>0</v>
      </c>
      <c r="BM1924" s="99">
        <f>SUMIFS(通讯通路门店!$AF:$AF,通讯通路门店!$S:$S,$G1924)</f>
        <v>0</v>
      </c>
      <c r="BN1924" s="99">
        <f>SUMIFS(通讯通路门店!$AG:$AG,通讯通路门店!$S:$S,$G1924)</f>
        <v>0</v>
      </c>
      <c r="BO1924" s="99">
        <f>SUMIFS(通讯通路门店!$AH:$AH,通讯通路门店!$S:$S,$G1924)</f>
        <v>0</v>
      </c>
      <c r="BP1924" s="99">
        <f>SUMIFS(通讯通路门店!$AI:$AI,通讯通路门店!$S:$S,$G1924)</f>
        <v>0</v>
      </c>
      <c r="BQ1924" s="83"/>
    </row>
    <row r="1925" spans="1:69">
      <c r="A1925" s="99" t="str">
        <f>IFERROR(_xlfn.XLOOKUP($G1925,通讯通路门店!$S$4:$S$993933,通讯通路门店!$A$4:$A$993933,0,0),"")</f>
        <v>海南省</v>
      </c>
      <c r="B1925" s="99" t="str">
        <f>IFERROR(_xlfn.XLOOKUP($G1925,通讯通路门店!$S$4:$S$993933,通讯通路门店!$B$4:$B$993933,0,0),"")</f>
        <v>昌江黎族自治县</v>
      </c>
      <c r="C1925" s="99" t="str">
        <f>IFERROR(_xlfn.XLOOKUP($G1925,通讯通路门店!$S$4:$S$993933,通讯通路门店!$C$4:$C$993933,0,0),"")</f>
        <v>昌江黎族自治县</v>
      </c>
      <c r="D1925" s="99" t="str">
        <f>IFERROR(_xlfn.XLOOKUP($G1925,通讯通路门店!$S$4:$S$993933,通讯通路门店!$D$4:$D$993933,0,0),"")</f>
        <v>叉河镇</v>
      </c>
      <c r="E1925" s="83"/>
      <c r="F1925" s="83"/>
      <c r="G1925" s="101"/>
      <c r="H1925" s="102">
        <f>IFERROR(_xlfn.XLOOKUP($G1925,通讯通路门店!$S$4:$S$993933,通讯通路门店!$R$4:$R$993933,0,0),"")</f>
        <v>0</v>
      </c>
      <c r="I1925" s="83"/>
      <c r="J1925" s="83"/>
      <c r="K1925" s="83"/>
      <c r="L1925" s="83"/>
      <c r="M1925" s="83"/>
      <c r="N1925" s="83"/>
      <c r="O1925" s="83"/>
      <c r="P1925" s="83"/>
      <c r="Q1925" s="83"/>
      <c r="R1925" s="83"/>
      <c r="S1925" s="83"/>
      <c r="T1925" s="83"/>
      <c r="U1925" s="99">
        <f>COUNTIF(通讯通路门店!$S:$S,$G1925)</f>
        <v>0</v>
      </c>
      <c r="V1925" s="99">
        <f>COUNTIFS(通讯通路门店!$S:$S,$G1925,通讯通路门店!$J:$J,"综合卖场")</f>
        <v>0</v>
      </c>
      <c r="W1925" s="99">
        <f>SUMIFS(通讯通路门店!$AJ:$AJ,通讯通路门店!$S:$S,通讯客户沙盘!$G1925)</f>
        <v>0</v>
      </c>
      <c r="X1925" s="99">
        <f t="shared" si="150"/>
        <v>0</v>
      </c>
      <c r="Y1925" s="99">
        <f>COUNTIFS(通讯通路门店!$S:$S,$G1925,通讯通路门店!$J:$J,"荣耀体验店")+COUNTIFS(通讯通路门店!$S:$S,$G1925,通讯通路门店!$J:$J,"荣耀授权专卖店")</f>
        <v>0</v>
      </c>
      <c r="Z1925" s="99">
        <f>COUNTIFS(通讯通路门店!$S:$S,$G1925,通讯通路门店!$J:$J,"VIVO体验店")</f>
        <v>0</v>
      </c>
      <c r="AA1925" s="99">
        <f>COUNTIFS(通讯通路门店!$S:$S,$G1925,通讯通路门店!$J:$J,"OPPO体验店")</f>
        <v>0</v>
      </c>
      <c r="AB1925" s="99">
        <f>COUNTIFS(通讯通路门店!$S:$S,$G1925,通讯通路门店!$J:$J,"华为授权体验店")+COUNTIFS(通讯通路门店!$S:$S,$G1925,通讯通路门店!$J:$J,"华为堡垒店")</f>
        <v>0</v>
      </c>
      <c r="AC1925" s="99">
        <f>COUNTIFS(通讯通路门店!$S:$S,$G1925,通讯通路门店!$J:$J,"小米体验店")</f>
        <v>0</v>
      </c>
      <c r="AD1925" s="99">
        <f>COUNTIFS(通讯通路门店!$S:$S,$G1925,通讯通路门店!$J:$J,"苹果体验店")</f>
        <v>0</v>
      </c>
      <c r="AE1925" s="99">
        <f>COUNTIFS(通讯通路门店!$S:$S,$G1925,通讯通路门店!$J:$J,"其他品牌专卖店")</f>
        <v>0</v>
      </c>
      <c r="AF1925" s="99">
        <f>SUMIFS(通讯通路门店!$BI:$BI,通讯通路门店!$S:$S,$G1925)</f>
        <v>0</v>
      </c>
      <c r="AG1925" s="99">
        <f>SUMIFS(通讯通路门店!$BH:$BH,通讯通路门店!$S:$S,$G1925)</f>
        <v>0</v>
      </c>
      <c r="AH1925" s="99">
        <f t="shared" si="151"/>
        <v>0</v>
      </c>
      <c r="AI1925" s="99">
        <f>SUMIFS(通讯通路门店!$BB:$BB,通讯通路门店!$S:$S,$G1925)</f>
        <v>0</v>
      </c>
      <c r="AJ1925" s="99">
        <f>SUMIFS(通讯通路门店!$BE:$BE,通讯通路门店!$S:$S,$G1925)</f>
        <v>0</v>
      </c>
      <c r="AK1925" s="99">
        <f>SUMIFS(通讯通路门店!$BG:$BG,通讯通路门店!$S:$S,$G1925)</f>
        <v>0</v>
      </c>
      <c r="AL1925" s="99">
        <f>SUMIFS(通讯通路门店!$BC:$BC,通讯通路门店!$S:$S,$G1925)</f>
        <v>0</v>
      </c>
      <c r="AM1925" s="99">
        <f>SUMIFS(通讯通路门店!$BD:$BD,通讯通路门店!$S:$S,$G1925)</f>
        <v>0</v>
      </c>
      <c r="AN1925" s="99">
        <f>SUMIFS(通讯通路门店!$BF:$BF,通讯通路门店!$S:$S,$G1925)</f>
        <v>0</v>
      </c>
      <c r="AO1925" s="99">
        <f t="shared" si="152"/>
        <v>0</v>
      </c>
      <c r="AP1925" s="99">
        <f>SUMIFS(通讯通路门店!$K:$K,通讯通路门店!$S:$S,$G1925)</f>
        <v>0</v>
      </c>
      <c r="AQ1925" s="83"/>
      <c r="AR1925" s="99">
        <f>SUMIFS(通讯通路门店!$T:$T,通讯通路门店!$S:$S,$G1925)</f>
        <v>0</v>
      </c>
      <c r="AS1925" s="99">
        <f>SUMIFS(通讯通路门店!$U:$U,通讯通路门店!$S:$S,$G1925)</f>
        <v>0</v>
      </c>
      <c r="AT1925" s="99">
        <f>SUMIFS(通讯通路门店!$V:$V,通讯通路门店!$S:$S,$G1925)</f>
        <v>0</v>
      </c>
      <c r="AU1925" s="99">
        <f>SUMIFS(通讯通路门店!$W:$W,通讯通路门店!$S:$S,$G1925)</f>
        <v>0</v>
      </c>
      <c r="AV1925" s="99">
        <f>SUMIFS(通讯通路门店!$Z:$Z,通讯通路门店!$S:$S,$G1925)</f>
        <v>0</v>
      </c>
      <c r="AW1925" s="99">
        <f>SUMIFS(通讯通路门店!$AB:$AB,通讯通路门店!$S:$S,$G1925)</f>
        <v>0</v>
      </c>
      <c r="AX1925" s="99">
        <f>SUMIFS(通讯通路门店!$X:$X,通讯通路门店!$S:$S,$G1925)</f>
        <v>0</v>
      </c>
      <c r="AY1925" s="99">
        <f>SUMIFS(通讯通路门店!$Y:$Y,通讯通路门店!$S:$S,$G1925)</f>
        <v>0</v>
      </c>
      <c r="AZ1925" s="99">
        <f>SUMIFS(通讯通路门店!$AA:$AA,通讯通路门店!$S:$S,$G1925)</f>
        <v>0</v>
      </c>
      <c r="BA1925" s="99">
        <f t="shared" si="153"/>
        <v>0</v>
      </c>
      <c r="BB1925" s="99">
        <f t="shared" si="154"/>
        <v>0</v>
      </c>
      <c r="BC1925" s="99">
        <f>SUMIFS(通讯通路门店!$W:$W,通讯通路门店!$S:$S,$G1925,通讯通路门店!$J:$J,"荣耀体验店")+SUMIFS(通讯通路门店!$W:$W,通讯通路门店!$S:$S,$G1925,通讯通路门店!$J:$J,"荣耀授权专卖店")</f>
        <v>0</v>
      </c>
      <c r="BD1925" s="99">
        <f>SUMIFS(通讯通路门店!$Z:$Z,通讯通路门店!$S:$S,$G1925,通讯通路门店!$J:$J,"VIVO体验店")</f>
        <v>0</v>
      </c>
      <c r="BE1925" s="99">
        <f>SUMIFS(通讯通路门店!$AB:$AB,通讯通路门店!$S:$S,$G1925,通讯通路门店!$J:$J,"OPPO体验店")</f>
        <v>0</v>
      </c>
      <c r="BF1925" s="99">
        <f>SUMIFS(通讯通路门店!$X:$X,通讯通路门店!$S:$S,$G1925,通讯通路门店!$J:$J,"华为授权体验店")+SUMIFS(通讯通路门店!$AA:$AA,通讯通路门店!$S:$S,$G1925,通讯通路门店!$J:$J,"华为堡垒店")</f>
        <v>0</v>
      </c>
      <c r="BG1925" s="99">
        <f>SUMIFS(通讯通路门店!$Y:$Y,通讯通路门店!$S:$S,$G1925,通讯通路门店!$J:$J,"小米体验店")</f>
        <v>0</v>
      </c>
      <c r="BH1925" s="99">
        <f>SUMIFS(通讯通路门店!$AA:$AA,通讯通路门店!$S:$S,$G1925,通讯通路门店!$J:$J,"苹果体验店")</f>
        <v>0</v>
      </c>
      <c r="BI1925" s="99">
        <f>SUMIFS(通讯通路门店!$K:$K,通讯通路门店!$S:$S,$G1925,通讯通路门店!$J:$J,"其他品牌专卖店")</f>
        <v>0</v>
      </c>
      <c r="BJ1925" s="99">
        <f>SUMIFS(通讯通路门店!$AC:$AC,通讯通路门店!$S:$S,$G1925)</f>
        <v>0</v>
      </c>
      <c r="BK1925" s="99">
        <f>SUMIFS(通讯通路门店!$AD:$AD,通讯通路门店!$S:$S,$G1925)</f>
        <v>0</v>
      </c>
      <c r="BL1925" s="99">
        <f>SUMIFS(通讯通路门店!$AE:$AE,通讯通路门店!$S:$S,$G1925)</f>
        <v>0</v>
      </c>
      <c r="BM1925" s="99">
        <f>SUMIFS(通讯通路门店!$AF:$AF,通讯通路门店!$S:$S,$G1925)</f>
        <v>0</v>
      </c>
      <c r="BN1925" s="99">
        <f>SUMIFS(通讯通路门店!$AG:$AG,通讯通路门店!$S:$S,$G1925)</f>
        <v>0</v>
      </c>
      <c r="BO1925" s="99">
        <f>SUMIFS(通讯通路门店!$AH:$AH,通讯通路门店!$S:$S,$G1925)</f>
        <v>0</v>
      </c>
      <c r="BP1925" s="99">
        <f>SUMIFS(通讯通路门店!$AI:$AI,通讯通路门店!$S:$S,$G1925)</f>
        <v>0</v>
      </c>
      <c r="BQ1925" s="83"/>
    </row>
    <row r="1926" spans="1:69">
      <c r="A1926" s="99" t="str">
        <f>IFERROR(_xlfn.XLOOKUP($G1926,通讯通路门店!$S$4:$S$993933,通讯通路门店!$A$4:$A$993933,0,0),"")</f>
        <v>海南省</v>
      </c>
      <c r="B1926" s="99" t="str">
        <f>IFERROR(_xlfn.XLOOKUP($G1926,通讯通路门店!$S$4:$S$993933,通讯通路门店!$B$4:$B$993933,0,0),"")</f>
        <v>昌江黎族自治县</v>
      </c>
      <c r="C1926" s="99" t="str">
        <f>IFERROR(_xlfn.XLOOKUP($G1926,通讯通路门店!$S$4:$S$993933,通讯通路门店!$C$4:$C$993933,0,0),"")</f>
        <v>昌江黎族自治县</v>
      </c>
      <c r="D1926" s="99" t="str">
        <f>IFERROR(_xlfn.XLOOKUP($G1926,通讯通路门店!$S$4:$S$993933,通讯通路门店!$D$4:$D$993933,0,0),"")</f>
        <v>叉河镇</v>
      </c>
      <c r="E1926" s="83"/>
      <c r="F1926" s="83"/>
      <c r="G1926" s="101"/>
      <c r="H1926" s="102">
        <f>IFERROR(_xlfn.XLOOKUP($G1926,通讯通路门店!$S$4:$S$993933,通讯通路门店!$R$4:$R$993933,0,0),"")</f>
        <v>0</v>
      </c>
      <c r="I1926" s="83"/>
      <c r="J1926" s="83"/>
      <c r="K1926" s="83"/>
      <c r="L1926" s="83"/>
      <c r="M1926" s="83"/>
      <c r="N1926" s="83"/>
      <c r="O1926" s="83"/>
      <c r="P1926" s="83"/>
      <c r="Q1926" s="83"/>
      <c r="R1926" s="83"/>
      <c r="S1926" s="83"/>
      <c r="T1926" s="83"/>
      <c r="U1926" s="99">
        <f>COUNTIF(通讯通路门店!$S:$S,$G1926)</f>
        <v>0</v>
      </c>
      <c r="V1926" s="99">
        <f>COUNTIFS(通讯通路门店!$S:$S,$G1926,通讯通路门店!$J:$J,"综合卖场")</f>
        <v>0</v>
      </c>
      <c r="W1926" s="99">
        <f>SUMIFS(通讯通路门店!$AJ:$AJ,通讯通路门店!$S:$S,通讯客户沙盘!$G1926)</f>
        <v>0</v>
      </c>
      <c r="X1926" s="99">
        <f t="shared" si="150"/>
        <v>0</v>
      </c>
      <c r="Y1926" s="99">
        <f>COUNTIFS(通讯通路门店!$S:$S,$G1926,通讯通路门店!$J:$J,"荣耀体验店")+COUNTIFS(通讯通路门店!$S:$S,$G1926,通讯通路门店!$J:$J,"荣耀授权专卖店")</f>
        <v>0</v>
      </c>
      <c r="Z1926" s="99">
        <f>COUNTIFS(通讯通路门店!$S:$S,$G1926,通讯通路门店!$J:$J,"VIVO体验店")</f>
        <v>0</v>
      </c>
      <c r="AA1926" s="99">
        <f>COUNTIFS(通讯通路门店!$S:$S,$G1926,通讯通路门店!$J:$J,"OPPO体验店")</f>
        <v>0</v>
      </c>
      <c r="AB1926" s="99">
        <f>COUNTIFS(通讯通路门店!$S:$S,$G1926,通讯通路门店!$J:$J,"华为授权体验店")+COUNTIFS(通讯通路门店!$S:$S,$G1926,通讯通路门店!$J:$J,"华为堡垒店")</f>
        <v>0</v>
      </c>
      <c r="AC1926" s="99">
        <f>COUNTIFS(通讯通路门店!$S:$S,$G1926,通讯通路门店!$J:$J,"小米体验店")</f>
        <v>0</v>
      </c>
      <c r="AD1926" s="99">
        <f>COUNTIFS(通讯通路门店!$S:$S,$G1926,通讯通路门店!$J:$J,"苹果体验店")</f>
        <v>0</v>
      </c>
      <c r="AE1926" s="99">
        <f>COUNTIFS(通讯通路门店!$S:$S,$G1926,通讯通路门店!$J:$J,"其他品牌专卖店")</f>
        <v>0</v>
      </c>
      <c r="AF1926" s="99">
        <f>SUMIFS(通讯通路门店!$BI:$BI,通讯通路门店!$S:$S,$G1926)</f>
        <v>0</v>
      </c>
      <c r="AG1926" s="99">
        <f>SUMIFS(通讯通路门店!$BH:$BH,通讯通路门店!$S:$S,$G1926)</f>
        <v>0</v>
      </c>
      <c r="AH1926" s="99">
        <f t="shared" si="151"/>
        <v>0</v>
      </c>
      <c r="AI1926" s="99">
        <f>SUMIFS(通讯通路门店!$BB:$BB,通讯通路门店!$S:$S,$G1926)</f>
        <v>0</v>
      </c>
      <c r="AJ1926" s="99">
        <f>SUMIFS(通讯通路门店!$BE:$BE,通讯通路门店!$S:$S,$G1926)</f>
        <v>0</v>
      </c>
      <c r="AK1926" s="99">
        <f>SUMIFS(通讯通路门店!$BG:$BG,通讯通路门店!$S:$S,$G1926)</f>
        <v>0</v>
      </c>
      <c r="AL1926" s="99">
        <f>SUMIFS(通讯通路门店!$BC:$BC,通讯通路门店!$S:$S,$G1926)</f>
        <v>0</v>
      </c>
      <c r="AM1926" s="99">
        <f>SUMIFS(通讯通路门店!$BD:$BD,通讯通路门店!$S:$S,$G1926)</f>
        <v>0</v>
      </c>
      <c r="AN1926" s="99">
        <f>SUMIFS(通讯通路门店!$BF:$BF,通讯通路门店!$S:$S,$G1926)</f>
        <v>0</v>
      </c>
      <c r="AO1926" s="99">
        <f t="shared" si="152"/>
        <v>0</v>
      </c>
      <c r="AP1926" s="99">
        <f>SUMIFS(通讯通路门店!$K:$K,通讯通路门店!$S:$S,$G1926)</f>
        <v>0</v>
      </c>
      <c r="AQ1926" s="83"/>
      <c r="AR1926" s="99">
        <f>SUMIFS(通讯通路门店!$T:$T,通讯通路门店!$S:$S,$G1926)</f>
        <v>0</v>
      </c>
      <c r="AS1926" s="99">
        <f>SUMIFS(通讯通路门店!$U:$U,通讯通路门店!$S:$S,$G1926)</f>
        <v>0</v>
      </c>
      <c r="AT1926" s="99">
        <f>SUMIFS(通讯通路门店!$V:$V,通讯通路门店!$S:$S,$G1926)</f>
        <v>0</v>
      </c>
      <c r="AU1926" s="99">
        <f>SUMIFS(通讯通路门店!$W:$W,通讯通路门店!$S:$S,$G1926)</f>
        <v>0</v>
      </c>
      <c r="AV1926" s="99">
        <f>SUMIFS(通讯通路门店!$Z:$Z,通讯通路门店!$S:$S,$G1926)</f>
        <v>0</v>
      </c>
      <c r="AW1926" s="99">
        <f>SUMIFS(通讯通路门店!$AB:$AB,通讯通路门店!$S:$S,$G1926)</f>
        <v>0</v>
      </c>
      <c r="AX1926" s="99">
        <f>SUMIFS(通讯通路门店!$X:$X,通讯通路门店!$S:$S,$G1926)</f>
        <v>0</v>
      </c>
      <c r="AY1926" s="99">
        <f>SUMIFS(通讯通路门店!$Y:$Y,通讯通路门店!$S:$S,$G1926)</f>
        <v>0</v>
      </c>
      <c r="AZ1926" s="99">
        <f>SUMIFS(通讯通路门店!$AA:$AA,通讯通路门店!$S:$S,$G1926)</f>
        <v>0</v>
      </c>
      <c r="BA1926" s="99">
        <f t="shared" si="153"/>
        <v>0</v>
      </c>
      <c r="BB1926" s="99">
        <f t="shared" si="154"/>
        <v>0</v>
      </c>
      <c r="BC1926" s="99">
        <f>SUMIFS(通讯通路门店!$W:$W,通讯通路门店!$S:$S,$G1926,通讯通路门店!$J:$J,"荣耀体验店")+SUMIFS(通讯通路门店!$W:$W,通讯通路门店!$S:$S,$G1926,通讯通路门店!$J:$J,"荣耀授权专卖店")</f>
        <v>0</v>
      </c>
      <c r="BD1926" s="99">
        <f>SUMIFS(通讯通路门店!$Z:$Z,通讯通路门店!$S:$S,$G1926,通讯通路门店!$J:$J,"VIVO体验店")</f>
        <v>0</v>
      </c>
      <c r="BE1926" s="99">
        <f>SUMIFS(通讯通路门店!$AB:$AB,通讯通路门店!$S:$S,$G1926,通讯通路门店!$J:$J,"OPPO体验店")</f>
        <v>0</v>
      </c>
      <c r="BF1926" s="99">
        <f>SUMIFS(通讯通路门店!$X:$X,通讯通路门店!$S:$S,$G1926,通讯通路门店!$J:$J,"华为授权体验店")+SUMIFS(通讯通路门店!$AA:$AA,通讯通路门店!$S:$S,$G1926,通讯通路门店!$J:$J,"华为堡垒店")</f>
        <v>0</v>
      </c>
      <c r="BG1926" s="99">
        <f>SUMIFS(通讯通路门店!$Y:$Y,通讯通路门店!$S:$S,$G1926,通讯通路门店!$J:$J,"小米体验店")</f>
        <v>0</v>
      </c>
      <c r="BH1926" s="99">
        <f>SUMIFS(通讯通路门店!$AA:$AA,通讯通路门店!$S:$S,$G1926,通讯通路门店!$J:$J,"苹果体验店")</f>
        <v>0</v>
      </c>
      <c r="BI1926" s="99">
        <f>SUMIFS(通讯通路门店!$K:$K,通讯通路门店!$S:$S,$G1926,通讯通路门店!$J:$J,"其他品牌专卖店")</f>
        <v>0</v>
      </c>
      <c r="BJ1926" s="99">
        <f>SUMIFS(通讯通路门店!$AC:$AC,通讯通路门店!$S:$S,$G1926)</f>
        <v>0</v>
      </c>
      <c r="BK1926" s="99">
        <f>SUMIFS(通讯通路门店!$AD:$AD,通讯通路门店!$S:$S,$G1926)</f>
        <v>0</v>
      </c>
      <c r="BL1926" s="99">
        <f>SUMIFS(通讯通路门店!$AE:$AE,通讯通路门店!$S:$S,$G1926)</f>
        <v>0</v>
      </c>
      <c r="BM1926" s="99">
        <f>SUMIFS(通讯通路门店!$AF:$AF,通讯通路门店!$S:$S,$G1926)</f>
        <v>0</v>
      </c>
      <c r="BN1926" s="99">
        <f>SUMIFS(通讯通路门店!$AG:$AG,通讯通路门店!$S:$S,$G1926)</f>
        <v>0</v>
      </c>
      <c r="BO1926" s="99">
        <f>SUMIFS(通讯通路门店!$AH:$AH,通讯通路门店!$S:$S,$G1926)</f>
        <v>0</v>
      </c>
      <c r="BP1926" s="99">
        <f>SUMIFS(通讯通路门店!$AI:$AI,通讯通路门店!$S:$S,$G1926)</f>
        <v>0</v>
      </c>
      <c r="BQ1926" s="83"/>
    </row>
    <row r="1927" spans="1:69">
      <c r="A1927" s="99" t="str">
        <f>IFERROR(_xlfn.XLOOKUP($G1927,通讯通路门店!$S$4:$S$993933,通讯通路门店!$A$4:$A$993933,0,0),"")</f>
        <v>海南省</v>
      </c>
      <c r="B1927" s="99" t="str">
        <f>IFERROR(_xlfn.XLOOKUP($G1927,通讯通路门店!$S$4:$S$993933,通讯通路门店!$B$4:$B$993933,0,0),"")</f>
        <v>昌江黎族自治县</v>
      </c>
      <c r="C1927" s="99" t="str">
        <f>IFERROR(_xlfn.XLOOKUP($G1927,通讯通路门店!$S$4:$S$993933,通讯通路门店!$C$4:$C$993933,0,0),"")</f>
        <v>昌江黎族自治县</v>
      </c>
      <c r="D1927" s="99" t="str">
        <f>IFERROR(_xlfn.XLOOKUP($G1927,通讯通路门店!$S$4:$S$993933,通讯通路门店!$D$4:$D$993933,0,0),"")</f>
        <v>叉河镇</v>
      </c>
      <c r="E1927" s="83"/>
      <c r="F1927" s="83"/>
      <c r="G1927" s="101"/>
      <c r="H1927" s="102">
        <f>IFERROR(_xlfn.XLOOKUP($G1927,通讯通路门店!$S$4:$S$993933,通讯通路门店!$R$4:$R$993933,0,0),"")</f>
        <v>0</v>
      </c>
      <c r="I1927" s="83"/>
      <c r="J1927" s="83"/>
      <c r="K1927" s="83"/>
      <c r="L1927" s="83"/>
      <c r="M1927" s="83"/>
      <c r="N1927" s="83"/>
      <c r="O1927" s="83"/>
      <c r="P1927" s="83"/>
      <c r="Q1927" s="83"/>
      <c r="R1927" s="83"/>
      <c r="S1927" s="83"/>
      <c r="T1927" s="83"/>
      <c r="U1927" s="99">
        <f>COUNTIF(通讯通路门店!$S:$S,$G1927)</f>
        <v>0</v>
      </c>
      <c r="V1927" s="99">
        <f>COUNTIFS(通讯通路门店!$S:$S,$G1927,通讯通路门店!$J:$J,"综合卖场")</f>
        <v>0</v>
      </c>
      <c r="W1927" s="99">
        <f>SUMIFS(通讯通路门店!$AJ:$AJ,通讯通路门店!$S:$S,通讯客户沙盘!$G1927)</f>
        <v>0</v>
      </c>
      <c r="X1927" s="99">
        <f t="shared" si="150"/>
        <v>0</v>
      </c>
      <c r="Y1927" s="99">
        <f>COUNTIFS(通讯通路门店!$S:$S,$G1927,通讯通路门店!$J:$J,"荣耀体验店")+COUNTIFS(通讯通路门店!$S:$S,$G1927,通讯通路门店!$J:$J,"荣耀授权专卖店")</f>
        <v>0</v>
      </c>
      <c r="Z1927" s="99">
        <f>COUNTIFS(通讯通路门店!$S:$S,$G1927,通讯通路门店!$J:$J,"VIVO体验店")</f>
        <v>0</v>
      </c>
      <c r="AA1927" s="99">
        <f>COUNTIFS(通讯通路门店!$S:$S,$G1927,通讯通路门店!$J:$J,"OPPO体验店")</f>
        <v>0</v>
      </c>
      <c r="AB1927" s="99">
        <f>COUNTIFS(通讯通路门店!$S:$S,$G1927,通讯通路门店!$J:$J,"华为授权体验店")+COUNTIFS(通讯通路门店!$S:$S,$G1927,通讯通路门店!$J:$J,"华为堡垒店")</f>
        <v>0</v>
      </c>
      <c r="AC1927" s="99">
        <f>COUNTIFS(通讯通路门店!$S:$S,$G1927,通讯通路门店!$J:$J,"小米体验店")</f>
        <v>0</v>
      </c>
      <c r="AD1927" s="99">
        <f>COUNTIFS(通讯通路门店!$S:$S,$G1927,通讯通路门店!$J:$J,"苹果体验店")</f>
        <v>0</v>
      </c>
      <c r="AE1927" s="99">
        <f>COUNTIFS(通讯通路门店!$S:$S,$G1927,通讯通路门店!$J:$J,"其他品牌专卖店")</f>
        <v>0</v>
      </c>
      <c r="AF1927" s="99">
        <f>SUMIFS(通讯通路门店!$BI:$BI,通讯通路门店!$S:$S,$G1927)</f>
        <v>0</v>
      </c>
      <c r="AG1927" s="99">
        <f>SUMIFS(通讯通路门店!$BH:$BH,通讯通路门店!$S:$S,$G1927)</f>
        <v>0</v>
      </c>
      <c r="AH1927" s="99">
        <f t="shared" si="151"/>
        <v>0</v>
      </c>
      <c r="AI1927" s="99">
        <f>SUMIFS(通讯通路门店!$BB:$BB,通讯通路门店!$S:$S,$G1927)</f>
        <v>0</v>
      </c>
      <c r="AJ1927" s="99">
        <f>SUMIFS(通讯通路门店!$BE:$BE,通讯通路门店!$S:$S,$G1927)</f>
        <v>0</v>
      </c>
      <c r="AK1927" s="99">
        <f>SUMIFS(通讯通路门店!$BG:$BG,通讯通路门店!$S:$S,$G1927)</f>
        <v>0</v>
      </c>
      <c r="AL1927" s="99">
        <f>SUMIFS(通讯通路门店!$BC:$BC,通讯通路门店!$S:$S,$G1927)</f>
        <v>0</v>
      </c>
      <c r="AM1927" s="99">
        <f>SUMIFS(通讯通路门店!$BD:$BD,通讯通路门店!$S:$S,$G1927)</f>
        <v>0</v>
      </c>
      <c r="AN1927" s="99">
        <f>SUMIFS(通讯通路门店!$BF:$BF,通讯通路门店!$S:$S,$G1927)</f>
        <v>0</v>
      </c>
      <c r="AO1927" s="99">
        <f t="shared" si="152"/>
        <v>0</v>
      </c>
      <c r="AP1927" s="99">
        <f>SUMIFS(通讯通路门店!$K:$K,通讯通路门店!$S:$S,$G1927)</f>
        <v>0</v>
      </c>
      <c r="AQ1927" s="83"/>
      <c r="AR1927" s="99">
        <f>SUMIFS(通讯通路门店!$T:$T,通讯通路门店!$S:$S,$G1927)</f>
        <v>0</v>
      </c>
      <c r="AS1927" s="99">
        <f>SUMIFS(通讯通路门店!$U:$U,通讯通路门店!$S:$S,$G1927)</f>
        <v>0</v>
      </c>
      <c r="AT1927" s="99">
        <f>SUMIFS(通讯通路门店!$V:$V,通讯通路门店!$S:$S,$G1927)</f>
        <v>0</v>
      </c>
      <c r="AU1927" s="99">
        <f>SUMIFS(通讯通路门店!$W:$W,通讯通路门店!$S:$S,$G1927)</f>
        <v>0</v>
      </c>
      <c r="AV1927" s="99">
        <f>SUMIFS(通讯通路门店!$Z:$Z,通讯通路门店!$S:$S,$G1927)</f>
        <v>0</v>
      </c>
      <c r="AW1927" s="99">
        <f>SUMIFS(通讯通路门店!$AB:$AB,通讯通路门店!$S:$S,$G1927)</f>
        <v>0</v>
      </c>
      <c r="AX1927" s="99">
        <f>SUMIFS(通讯通路门店!$X:$X,通讯通路门店!$S:$S,$G1927)</f>
        <v>0</v>
      </c>
      <c r="AY1927" s="99">
        <f>SUMIFS(通讯通路门店!$Y:$Y,通讯通路门店!$S:$S,$G1927)</f>
        <v>0</v>
      </c>
      <c r="AZ1927" s="99">
        <f>SUMIFS(通讯通路门店!$AA:$AA,通讯通路门店!$S:$S,$G1927)</f>
        <v>0</v>
      </c>
      <c r="BA1927" s="99">
        <f t="shared" si="153"/>
        <v>0</v>
      </c>
      <c r="BB1927" s="99">
        <f t="shared" si="154"/>
        <v>0</v>
      </c>
      <c r="BC1927" s="99">
        <f>SUMIFS(通讯通路门店!$W:$W,通讯通路门店!$S:$S,$G1927,通讯通路门店!$J:$J,"荣耀体验店")+SUMIFS(通讯通路门店!$W:$W,通讯通路门店!$S:$S,$G1927,通讯通路门店!$J:$J,"荣耀授权专卖店")</f>
        <v>0</v>
      </c>
      <c r="BD1927" s="99">
        <f>SUMIFS(通讯通路门店!$Z:$Z,通讯通路门店!$S:$S,$G1927,通讯通路门店!$J:$J,"VIVO体验店")</f>
        <v>0</v>
      </c>
      <c r="BE1927" s="99">
        <f>SUMIFS(通讯通路门店!$AB:$AB,通讯通路门店!$S:$S,$G1927,通讯通路门店!$J:$J,"OPPO体验店")</f>
        <v>0</v>
      </c>
      <c r="BF1927" s="99">
        <f>SUMIFS(通讯通路门店!$X:$X,通讯通路门店!$S:$S,$G1927,通讯通路门店!$J:$J,"华为授权体验店")+SUMIFS(通讯通路门店!$AA:$AA,通讯通路门店!$S:$S,$G1927,通讯通路门店!$J:$J,"华为堡垒店")</f>
        <v>0</v>
      </c>
      <c r="BG1927" s="99">
        <f>SUMIFS(通讯通路门店!$Y:$Y,通讯通路门店!$S:$S,$G1927,通讯通路门店!$J:$J,"小米体验店")</f>
        <v>0</v>
      </c>
      <c r="BH1927" s="99">
        <f>SUMIFS(通讯通路门店!$AA:$AA,通讯通路门店!$S:$S,$G1927,通讯通路门店!$J:$J,"苹果体验店")</f>
        <v>0</v>
      </c>
      <c r="BI1927" s="99">
        <f>SUMIFS(通讯通路门店!$K:$K,通讯通路门店!$S:$S,$G1927,通讯通路门店!$J:$J,"其他品牌专卖店")</f>
        <v>0</v>
      </c>
      <c r="BJ1927" s="99">
        <f>SUMIFS(通讯通路门店!$AC:$AC,通讯通路门店!$S:$S,$G1927)</f>
        <v>0</v>
      </c>
      <c r="BK1927" s="99">
        <f>SUMIFS(通讯通路门店!$AD:$AD,通讯通路门店!$S:$S,$G1927)</f>
        <v>0</v>
      </c>
      <c r="BL1927" s="99">
        <f>SUMIFS(通讯通路门店!$AE:$AE,通讯通路门店!$S:$S,$G1927)</f>
        <v>0</v>
      </c>
      <c r="BM1927" s="99">
        <f>SUMIFS(通讯通路门店!$AF:$AF,通讯通路门店!$S:$S,$G1927)</f>
        <v>0</v>
      </c>
      <c r="BN1927" s="99">
        <f>SUMIFS(通讯通路门店!$AG:$AG,通讯通路门店!$S:$S,$G1927)</f>
        <v>0</v>
      </c>
      <c r="BO1927" s="99">
        <f>SUMIFS(通讯通路门店!$AH:$AH,通讯通路门店!$S:$S,$G1927)</f>
        <v>0</v>
      </c>
      <c r="BP1927" s="99">
        <f>SUMIFS(通讯通路门店!$AI:$AI,通讯通路门店!$S:$S,$G1927)</f>
        <v>0</v>
      </c>
      <c r="BQ1927" s="83"/>
    </row>
    <row r="1928" spans="1:69">
      <c r="A1928" s="99" t="str">
        <f>IFERROR(_xlfn.XLOOKUP($G1928,通讯通路门店!$S$4:$S$993933,通讯通路门店!$A$4:$A$993933,0,0),"")</f>
        <v>海南省</v>
      </c>
      <c r="B1928" s="99" t="str">
        <f>IFERROR(_xlfn.XLOOKUP($G1928,通讯通路门店!$S$4:$S$993933,通讯通路门店!$B$4:$B$993933,0,0),"")</f>
        <v>昌江黎族自治县</v>
      </c>
      <c r="C1928" s="99" t="str">
        <f>IFERROR(_xlfn.XLOOKUP($G1928,通讯通路门店!$S$4:$S$993933,通讯通路门店!$C$4:$C$993933,0,0),"")</f>
        <v>昌江黎族自治县</v>
      </c>
      <c r="D1928" s="99" t="str">
        <f>IFERROR(_xlfn.XLOOKUP($G1928,通讯通路门店!$S$4:$S$993933,通讯通路门店!$D$4:$D$993933,0,0),"")</f>
        <v>叉河镇</v>
      </c>
      <c r="E1928" s="83"/>
      <c r="F1928" s="83"/>
      <c r="G1928" s="101"/>
      <c r="H1928" s="102">
        <f>IFERROR(_xlfn.XLOOKUP($G1928,通讯通路门店!$S$4:$S$993933,通讯通路门店!$R$4:$R$993933,0,0),"")</f>
        <v>0</v>
      </c>
      <c r="I1928" s="83"/>
      <c r="J1928" s="83"/>
      <c r="K1928" s="83"/>
      <c r="L1928" s="83"/>
      <c r="M1928" s="83"/>
      <c r="N1928" s="83"/>
      <c r="O1928" s="83"/>
      <c r="P1928" s="83"/>
      <c r="Q1928" s="83"/>
      <c r="R1928" s="83"/>
      <c r="S1928" s="83"/>
      <c r="T1928" s="83"/>
      <c r="U1928" s="99">
        <f>COUNTIF(通讯通路门店!$S:$S,$G1928)</f>
        <v>0</v>
      </c>
      <c r="V1928" s="99">
        <f>COUNTIFS(通讯通路门店!$S:$S,$G1928,通讯通路门店!$J:$J,"综合卖场")</f>
        <v>0</v>
      </c>
      <c r="W1928" s="99">
        <f>SUMIFS(通讯通路门店!$AJ:$AJ,通讯通路门店!$S:$S,通讯客户沙盘!$G1928)</f>
        <v>0</v>
      </c>
      <c r="X1928" s="99">
        <f t="shared" si="150"/>
        <v>0</v>
      </c>
      <c r="Y1928" s="99">
        <f>COUNTIFS(通讯通路门店!$S:$S,$G1928,通讯通路门店!$J:$J,"荣耀体验店")+COUNTIFS(通讯通路门店!$S:$S,$G1928,通讯通路门店!$J:$J,"荣耀授权专卖店")</f>
        <v>0</v>
      </c>
      <c r="Z1928" s="99">
        <f>COUNTIFS(通讯通路门店!$S:$S,$G1928,通讯通路门店!$J:$J,"VIVO体验店")</f>
        <v>0</v>
      </c>
      <c r="AA1928" s="99">
        <f>COUNTIFS(通讯通路门店!$S:$S,$G1928,通讯通路门店!$J:$J,"OPPO体验店")</f>
        <v>0</v>
      </c>
      <c r="AB1928" s="99">
        <f>COUNTIFS(通讯通路门店!$S:$S,$G1928,通讯通路门店!$J:$J,"华为授权体验店")+COUNTIFS(通讯通路门店!$S:$S,$G1928,通讯通路门店!$J:$J,"华为堡垒店")</f>
        <v>0</v>
      </c>
      <c r="AC1928" s="99">
        <f>COUNTIFS(通讯通路门店!$S:$S,$G1928,通讯通路门店!$J:$J,"小米体验店")</f>
        <v>0</v>
      </c>
      <c r="AD1928" s="99">
        <f>COUNTIFS(通讯通路门店!$S:$S,$G1928,通讯通路门店!$J:$J,"苹果体验店")</f>
        <v>0</v>
      </c>
      <c r="AE1928" s="99">
        <f>COUNTIFS(通讯通路门店!$S:$S,$G1928,通讯通路门店!$J:$J,"其他品牌专卖店")</f>
        <v>0</v>
      </c>
      <c r="AF1928" s="99">
        <f>SUMIFS(通讯通路门店!$BI:$BI,通讯通路门店!$S:$S,$G1928)</f>
        <v>0</v>
      </c>
      <c r="AG1928" s="99">
        <f>SUMIFS(通讯通路门店!$BH:$BH,通讯通路门店!$S:$S,$G1928)</f>
        <v>0</v>
      </c>
      <c r="AH1928" s="99">
        <f t="shared" si="151"/>
        <v>0</v>
      </c>
      <c r="AI1928" s="99">
        <f>SUMIFS(通讯通路门店!$BB:$BB,通讯通路门店!$S:$S,$G1928)</f>
        <v>0</v>
      </c>
      <c r="AJ1928" s="99">
        <f>SUMIFS(通讯通路门店!$BE:$BE,通讯通路门店!$S:$S,$G1928)</f>
        <v>0</v>
      </c>
      <c r="AK1928" s="99">
        <f>SUMIFS(通讯通路门店!$BG:$BG,通讯通路门店!$S:$S,$G1928)</f>
        <v>0</v>
      </c>
      <c r="AL1928" s="99">
        <f>SUMIFS(通讯通路门店!$BC:$BC,通讯通路门店!$S:$S,$G1928)</f>
        <v>0</v>
      </c>
      <c r="AM1928" s="99">
        <f>SUMIFS(通讯通路门店!$BD:$BD,通讯通路门店!$S:$S,$G1928)</f>
        <v>0</v>
      </c>
      <c r="AN1928" s="99">
        <f>SUMIFS(通讯通路门店!$BF:$BF,通讯通路门店!$S:$S,$G1928)</f>
        <v>0</v>
      </c>
      <c r="AO1928" s="99">
        <f t="shared" si="152"/>
        <v>0</v>
      </c>
      <c r="AP1928" s="99">
        <f>SUMIFS(通讯通路门店!$K:$K,通讯通路门店!$S:$S,$G1928)</f>
        <v>0</v>
      </c>
      <c r="AQ1928" s="83"/>
      <c r="AR1928" s="99">
        <f>SUMIFS(通讯通路门店!$T:$T,通讯通路门店!$S:$S,$G1928)</f>
        <v>0</v>
      </c>
      <c r="AS1928" s="99">
        <f>SUMIFS(通讯通路门店!$U:$U,通讯通路门店!$S:$S,$G1928)</f>
        <v>0</v>
      </c>
      <c r="AT1928" s="99">
        <f>SUMIFS(通讯通路门店!$V:$V,通讯通路门店!$S:$S,$G1928)</f>
        <v>0</v>
      </c>
      <c r="AU1928" s="99">
        <f>SUMIFS(通讯通路门店!$W:$W,通讯通路门店!$S:$S,$G1928)</f>
        <v>0</v>
      </c>
      <c r="AV1928" s="99">
        <f>SUMIFS(通讯通路门店!$Z:$Z,通讯通路门店!$S:$S,$G1928)</f>
        <v>0</v>
      </c>
      <c r="AW1928" s="99">
        <f>SUMIFS(通讯通路门店!$AB:$AB,通讯通路门店!$S:$S,$G1928)</f>
        <v>0</v>
      </c>
      <c r="AX1928" s="99">
        <f>SUMIFS(通讯通路门店!$X:$X,通讯通路门店!$S:$S,$G1928)</f>
        <v>0</v>
      </c>
      <c r="AY1928" s="99">
        <f>SUMIFS(通讯通路门店!$Y:$Y,通讯通路门店!$S:$S,$G1928)</f>
        <v>0</v>
      </c>
      <c r="AZ1928" s="99">
        <f>SUMIFS(通讯通路门店!$AA:$AA,通讯通路门店!$S:$S,$G1928)</f>
        <v>0</v>
      </c>
      <c r="BA1928" s="99">
        <f t="shared" si="153"/>
        <v>0</v>
      </c>
      <c r="BB1928" s="99">
        <f t="shared" si="154"/>
        <v>0</v>
      </c>
      <c r="BC1928" s="99">
        <f>SUMIFS(通讯通路门店!$W:$W,通讯通路门店!$S:$S,$G1928,通讯通路门店!$J:$J,"荣耀体验店")+SUMIFS(通讯通路门店!$W:$W,通讯通路门店!$S:$S,$G1928,通讯通路门店!$J:$J,"荣耀授权专卖店")</f>
        <v>0</v>
      </c>
      <c r="BD1928" s="99">
        <f>SUMIFS(通讯通路门店!$Z:$Z,通讯通路门店!$S:$S,$G1928,通讯通路门店!$J:$J,"VIVO体验店")</f>
        <v>0</v>
      </c>
      <c r="BE1928" s="99">
        <f>SUMIFS(通讯通路门店!$AB:$AB,通讯通路门店!$S:$S,$G1928,通讯通路门店!$J:$J,"OPPO体验店")</f>
        <v>0</v>
      </c>
      <c r="BF1928" s="99">
        <f>SUMIFS(通讯通路门店!$X:$X,通讯通路门店!$S:$S,$G1928,通讯通路门店!$J:$J,"华为授权体验店")+SUMIFS(通讯通路门店!$AA:$AA,通讯通路门店!$S:$S,$G1928,通讯通路门店!$J:$J,"华为堡垒店")</f>
        <v>0</v>
      </c>
      <c r="BG1928" s="99">
        <f>SUMIFS(通讯通路门店!$Y:$Y,通讯通路门店!$S:$S,$G1928,通讯通路门店!$J:$J,"小米体验店")</f>
        <v>0</v>
      </c>
      <c r="BH1928" s="99">
        <f>SUMIFS(通讯通路门店!$AA:$AA,通讯通路门店!$S:$S,$G1928,通讯通路门店!$J:$J,"苹果体验店")</f>
        <v>0</v>
      </c>
      <c r="BI1928" s="99">
        <f>SUMIFS(通讯通路门店!$K:$K,通讯通路门店!$S:$S,$G1928,通讯通路门店!$J:$J,"其他品牌专卖店")</f>
        <v>0</v>
      </c>
      <c r="BJ1928" s="99">
        <f>SUMIFS(通讯通路门店!$AC:$AC,通讯通路门店!$S:$S,$G1928)</f>
        <v>0</v>
      </c>
      <c r="BK1928" s="99">
        <f>SUMIFS(通讯通路门店!$AD:$AD,通讯通路门店!$S:$S,$G1928)</f>
        <v>0</v>
      </c>
      <c r="BL1928" s="99">
        <f>SUMIFS(通讯通路门店!$AE:$AE,通讯通路门店!$S:$S,$G1928)</f>
        <v>0</v>
      </c>
      <c r="BM1928" s="99">
        <f>SUMIFS(通讯通路门店!$AF:$AF,通讯通路门店!$S:$S,$G1928)</f>
        <v>0</v>
      </c>
      <c r="BN1928" s="99">
        <f>SUMIFS(通讯通路门店!$AG:$AG,通讯通路门店!$S:$S,$G1928)</f>
        <v>0</v>
      </c>
      <c r="BO1928" s="99">
        <f>SUMIFS(通讯通路门店!$AH:$AH,通讯通路门店!$S:$S,$G1928)</f>
        <v>0</v>
      </c>
      <c r="BP1928" s="99">
        <f>SUMIFS(通讯通路门店!$AI:$AI,通讯通路门店!$S:$S,$G1928)</f>
        <v>0</v>
      </c>
      <c r="BQ1928" s="83"/>
    </row>
    <row r="1929" spans="1:69">
      <c r="A1929" s="99" t="str">
        <f>IFERROR(_xlfn.XLOOKUP($G1929,通讯通路门店!$S$4:$S$993933,通讯通路门店!$A$4:$A$993933,0,0),"")</f>
        <v>海南省</v>
      </c>
      <c r="B1929" s="99" t="str">
        <f>IFERROR(_xlfn.XLOOKUP($G1929,通讯通路门店!$S$4:$S$993933,通讯通路门店!$B$4:$B$993933,0,0),"")</f>
        <v>昌江黎族自治县</v>
      </c>
      <c r="C1929" s="99" t="str">
        <f>IFERROR(_xlfn.XLOOKUP($G1929,通讯通路门店!$S$4:$S$993933,通讯通路门店!$C$4:$C$993933,0,0),"")</f>
        <v>昌江黎族自治县</v>
      </c>
      <c r="D1929" s="99" t="str">
        <f>IFERROR(_xlfn.XLOOKUP($G1929,通讯通路门店!$S$4:$S$993933,通讯通路门店!$D$4:$D$993933,0,0),"")</f>
        <v>叉河镇</v>
      </c>
      <c r="E1929" s="83"/>
      <c r="F1929" s="83"/>
      <c r="G1929" s="101"/>
      <c r="H1929" s="102">
        <f>IFERROR(_xlfn.XLOOKUP($G1929,通讯通路门店!$S$4:$S$993933,通讯通路门店!$R$4:$R$993933,0,0),"")</f>
        <v>0</v>
      </c>
      <c r="I1929" s="83"/>
      <c r="J1929" s="83"/>
      <c r="K1929" s="83"/>
      <c r="L1929" s="83"/>
      <c r="M1929" s="83"/>
      <c r="N1929" s="83"/>
      <c r="O1929" s="83"/>
      <c r="P1929" s="83"/>
      <c r="Q1929" s="83"/>
      <c r="R1929" s="83"/>
      <c r="S1929" s="83"/>
      <c r="T1929" s="83"/>
      <c r="U1929" s="99">
        <f>COUNTIF(通讯通路门店!$S:$S,$G1929)</f>
        <v>0</v>
      </c>
      <c r="V1929" s="99">
        <f>COUNTIFS(通讯通路门店!$S:$S,$G1929,通讯通路门店!$J:$J,"综合卖场")</f>
        <v>0</v>
      </c>
      <c r="W1929" s="99">
        <f>SUMIFS(通讯通路门店!$AJ:$AJ,通讯通路门店!$S:$S,通讯客户沙盘!$G1929)</f>
        <v>0</v>
      </c>
      <c r="X1929" s="99">
        <f t="shared" si="150"/>
        <v>0</v>
      </c>
      <c r="Y1929" s="99">
        <f>COUNTIFS(通讯通路门店!$S:$S,$G1929,通讯通路门店!$J:$J,"荣耀体验店")+COUNTIFS(通讯通路门店!$S:$S,$G1929,通讯通路门店!$J:$J,"荣耀授权专卖店")</f>
        <v>0</v>
      </c>
      <c r="Z1929" s="99">
        <f>COUNTIFS(通讯通路门店!$S:$S,$G1929,通讯通路门店!$J:$J,"VIVO体验店")</f>
        <v>0</v>
      </c>
      <c r="AA1929" s="99">
        <f>COUNTIFS(通讯通路门店!$S:$S,$G1929,通讯通路门店!$J:$J,"OPPO体验店")</f>
        <v>0</v>
      </c>
      <c r="AB1929" s="99">
        <f>COUNTIFS(通讯通路门店!$S:$S,$G1929,通讯通路门店!$J:$J,"华为授权体验店")+COUNTIFS(通讯通路门店!$S:$S,$G1929,通讯通路门店!$J:$J,"华为堡垒店")</f>
        <v>0</v>
      </c>
      <c r="AC1929" s="99">
        <f>COUNTIFS(通讯通路门店!$S:$S,$G1929,通讯通路门店!$J:$J,"小米体验店")</f>
        <v>0</v>
      </c>
      <c r="AD1929" s="99">
        <f>COUNTIFS(通讯通路门店!$S:$S,$G1929,通讯通路门店!$J:$J,"苹果体验店")</f>
        <v>0</v>
      </c>
      <c r="AE1929" s="99">
        <f>COUNTIFS(通讯通路门店!$S:$S,$G1929,通讯通路门店!$J:$J,"其他品牌专卖店")</f>
        <v>0</v>
      </c>
      <c r="AF1929" s="99">
        <f>SUMIFS(通讯通路门店!$BI:$BI,通讯通路门店!$S:$S,$G1929)</f>
        <v>0</v>
      </c>
      <c r="AG1929" s="99">
        <f>SUMIFS(通讯通路门店!$BH:$BH,通讯通路门店!$S:$S,$G1929)</f>
        <v>0</v>
      </c>
      <c r="AH1929" s="99">
        <f t="shared" si="151"/>
        <v>0</v>
      </c>
      <c r="AI1929" s="99">
        <f>SUMIFS(通讯通路门店!$BB:$BB,通讯通路门店!$S:$S,$G1929)</f>
        <v>0</v>
      </c>
      <c r="AJ1929" s="99">
        <f>SUMIFS(通讯通路门店!$BE:$BE,通讯通路门店!$S:$S,$G1929)</f>
        <v>0</v>
      </c>
      <c r="AK1929" s="99">
        <f>SUMIFS(通讯通路门店!$BG:$BG,通讯通路门店!$S:$S,$G1929)</f>
        <v>0</v>
      </c>
      <c r="AL1929" s="99">
        <f>SUMIFS(通讯通路门店!$BC:$BC,通讯通路门店!$S:$S,$G1929)</f>
        <v>0</v>
      </c>
      <c r="AM1929" s="99">
        <f>SUMIFS(通讯通路门店!$BD:$BD,通讯通路门店!$S:$S,$G1929)</f>
        <v>0</v>
      </c>
      <c r="AN1929" s="99">
        <f>SUMIFS(通讯通路门店!$BF:$BF,通讯通路门店!$S:$S,$G1929)</f>
        <v>0</v>
      </c>
      <c r="AO1929" s="99">
        <f t="shared" si="152"/>
        <v>0</v>
      </c>
      <c r="AP1929" s="99">
        <f>SUMIFS(通讯通路门店!$K:$K,通讯通路门店!$S:$S,$G1929)</f>
        <v>0</v>
      </c>
      <c r="AQ1929" s="83"/>
      <c r="AR1929" s="99">
        <f>SUMIFS(通讯通路门店!$T:$T,通讯通路门店!$S:$S,$G1929)</f>
        <v>0</v>
      </c>
      <c r="AS1929" s="99">
        <f>SUMIFS(通讯通路门店!$U:$U,通讯通路门店!$S:$S,$G1929)</f>
        <v>0</v>
      </c>
      <c r="AT1929" s="99">
        <f>SUMIFS(通讯通路门店!$V:$V,通讯通路门店!$S:$S,$G1929)</f>
        <v>0</v>
      </c>
      <c r="AU1929" s="99">
        <f>SUMIFS(通讯通路门店!$W:$W,通讯通路门店!$S:$S,$G1929)</f>
        <v>0</v>
      </c>
      <c r="AV1929" s="99">
        <f>SUMIFS(通讯通路门店!$Z:$Z,通讯通路门店!$S:$S,$G1929)</f>
        <v>0</v>
      </c>
      <c r="AW1929" s="99">
        <f>SUMIFS(通讯通路门店!$AB:$AB,通讯通路门店!$S:$S,$G1929)</f>
        <v>0</v>
      </c>
      <c r="AX1929" s="99">
        <f>SUMIFS(通讯通路门店!$X:$X,通讯通路门店!$S:$S,$G1929)</f>
        <v>0</v>
      </c>
      <c r="AY1929" s="99">
        <f>SUMIFS(通讯通路门店!$Y:$Y,通讯通路门店!$S:$S,$G1929)</f>
        <v>0</v>
      </c>
      <c r="AZ1929" s="99">
        <f>SUMIFS(通讯通路门店!$AA:$AA,通讯通路门店!$S:$S,$G1929)</f>
        <v>0</v>
      </c>
      <c r="BA1929" s="99">
        <f t="shared" si="153"/>
        <v>0</v>
      </c>
      <c r="BB1929" s="99">
        <f t="shared" si="154"/>
        <v>0</v>
      </c>
      <c r="BC1929" s="99">
        <f>SUMIFS(通讯通路门店!$W:$W,通讯通路门店!$S:$S,$G1929,通讯通路门店!$J:$J,"荣耀体验店")+SUMIFS(通讯通路门店!$W:$W,通讯通路门店!$S:$S,$G1929,通讯通路门店!$J:$J,"荣耀授权专卖店")</f>
        <v>0</v>
      </c>
      <c r="BD1929" s="99">
        <f>SUMIFS(通讯通路门店!$Z:$Z,通讯通路门店!$S:$S,$G1929,通讯通路门店!$J:$J,"VIVO体验店")</f>
        <v>0</v>
      </c>
      <c r="BE1929" s="99">
        <f>SUMIFS(通讯通路门店!$AB:$AB,通讯通路门店!$S:$S,$G1929,通讯通路门店!$J:$J,"OPPO体验店")</f>
        <v>0</v>
      </c>
      <c r="BF1929" s="99">
        <f>SUMIFS(通讯通路门店!$X:$X,通讯通路门店!$S:$S,$G1929,通讯通路门店!$J:$J,"华为授权体验店")+SUMIFS(通讯通路门店!$AA:$AA,通讯通路门店!$S:$S,$G1929,通讯通路门店!$J:$J,"华为堡垒店")</f>
        <v>0</v>
      </c>
      <c r="BG1929" s="99">
        <f>SUMIFS(通讯通路门店!$Y:$Y,通讯通路门店!$S:$S,$G1929,通讯通路门店!$J:$J,"小米体验店")</f>
        <v>0</v>
      </c>
      <c r="BH1929" s="99">
        <f>SUMIFS(通讯通路门店!$AA:$AA,通讯通路门店!$S:$S,$G1929,通讯通路门店!$J:$J,"苹果体验店")</f>
        <v>0</v>
      </c>
      <c r="BI1929" s="99">
        <f>SUMIFS(通讯通路门店!$K:$K,通讯通路门店!$S:$S,$G1929,通讯通路门店!$J:$J,"其他品牌专卖店")</f>
        <v>0</v>
      </c>
      <c r="BJ1929" s="99">
        <f>SUMIFS(通讯通路门店!$AC:$AC,通讯通路门店!$S:$S,$G1929)</f>
        <v>0</v>
      </c>
      <c r="BK1929" s="99">
        <f>SUMIFS(通讯通路门店!$AD:$AD,通讯通路门店!$S:$S,$G1929)</f>
        <v>0</v>
      </c>
      <c r="BL1929" s="99">
        <f>SUMIFS(通讯通路门店!$AE:$AE,通讯通路门店!$S:$S,$G1929)</f>
        <v>0</v>
      </c>
      <c r="BM1929" s="99">
        <f>SUMIFS(通讯通路门店!$AF:$AF,通讯通路门店!$S:$S,$G1929)</f>
        <v>0</v>
      </c>
      <c r="BN1929" s="99">
        <f>SUMIFS(通讯通路门店!$AG:$AG,通讯通路门店!$S:$S,$G1929)</f>
        <v>0</v>
      </c>
      <c r="BO1929" s="99">
        <f>SUMIFS(通讯通路门店!$AH:$AH,通讯通路门店!$S:$S,$G1929)</f>
        <v>0</v>
      </c>
      <c r="BP1929" s="99">
        <f>SUMIFS(通讯通路门店!$AI:$AI,通讯通路门店!$S:$S,$G1929)</f>
        <v>0</v>
      </c>
      <c r="BQ1929" s="83"/>
    </row>
    <row r="1930" spans="1:69">
      <c r="A1930" s="99" t="str">
        <f>IFERROR(_xlfn.XLOOKUP($G1930,通讯通路门店!$S$4:$S$993933,通讯通路门店!$A$4:$A$993933,0,0),"")</f>
        <v>海南省</v>
      </c>
      <c r="B1930" s="99" t="str">
        <f>IFERROR(_xlfn.XLOOKUP($G1930,通讯通路门店!$S$4:$S$993933,通讯通路门店!$B$4:$B$993933,0,0),"")</f>
        <v>昌江黎族自治县</v>
      </c>
      <c r="C1930" s="99" t="str">
        <f>IFERROR(_xlfn.XLOOKUP($G1930,通讯通路门店!$S$4:$S$993933,通讯通路门店!$C$4:$C$993933,0,0),"")</f>
        <v>昌江黎族自治县</v>
      </c>
      <c r="D1930" s="99" t="str">
        <f>IFERROR(_xlfn.XLOOKUP($G1930,通讯通路门店!$S$4:$S$993933,通讯通路门店!$D$4:$D$993933,0,0),"")</f>
        <v>叉河镇</v>
      </c>
      <c r="E1930" s="83"/>
      <c r="F1930" s="83"/>
      <c r="G1930" s="101"/>
      <c r="H1930" s="102">
        <f>IFERROR(_xlfn.XLOOKUP($G1930,通讯通路门店!$S$4:$S$993933,通讯通路门店!$R$4:$R$993933,0,0),"")</f>
        <v>0</v>
      </c>
      <c r="I1930" s="83"/>
      <c r="J1930" s="83"/>
      <c r="K1930" s="83"/>
      <c r="L1930" s="83"/>
      <c r="M1930" s="83"/>
      <c r="N1930" s="83"/>
      <c r="O1930" s="83"/>
      <c r="P1930" s="83"/>
      <c r="Q1930" s="83"/>
      <c r="R1930" s="83"/>
      <c r="S1930" s="83"/>
      <c r="T1930" s="83"/>
      <c r="U1930" s="99">
        <f>COUNTIF(通讯通路门店!$S:$S,$G1930)</f>
        <v>0</v>
      </c>
      <c r="V1930" s="99">
        <f>COUNTIFS(通讯通路门店!$S:$S,$G1930,通讯通路门店!$J:$J,"综合卖场")</f>
        <v>0</v>
      </c>
      <c r="W1930" s="99">
        <f>SUMIFS(通讯通路门店!$AJ:$AJ,通讯通路门店!$S:$S,通讯客户沙盘!$G1930)</f>
        <v>0</v>
      </c>
      <c r="X1930" s="99">
        <f t="shared" si="150"/>
        <v>0</v>
      </c>
      <c r="Y1930" s="99">
        <f>COUNTIFS(通讯通路门店!$S:$S,$G1930,通讯通路门店!$J:$J,"荣耀体验店")+COUNTIFS(通讯通路门店!$S:$S,$G1930,通讯通路门店!$J:$J,"荣耀授权专卖店")</f>
        <v>0</v>
      </c>
      <c r="Z1930" s="99">
        <f>COUNTIFS(通讯通路门店!$S:$S,$G1930,通讯通路门店!$J:$J,"VIVO体验店")</f>
        <v>0</v>
      </c>
      <c r="AA1930" s="99">
        <f>COUNTIFS(通讯通路门店!$S:$S,$G1930,通讯通路门店!$J:$J,"OPPO体验店")</f>
        <v>0</v>
      </c>
      <c r="AB1930" s="99">
        <f>COUNTIFS(通讯通路门店!$S:$S,$G1930,通讯通路门店!$J:$J,"华为授权体验店")+COUNTIFS(通讯通路门店!$S:$S,$G1930,通讯通路门店!$J:$J,"华为堡垒店")</f>
        <v>0</v>
      </c>
      <c r="AC1930" s="99">
        <f>COUNTIFS(通讯通路门店!$S:$S,$G1930,通讯通路门店!$J:$J,"小米体验店")</f>
        <v>0</v>
      </c>
      <c r="AD1930" s="99">
        <f>COUNTIFS(通讯通路门店!$S:$S,$G1930,通讯通路门店!$J:$J,"苹果体验店")</f>
        <v>0</v>
      </c>
      <c r="AE1930" s="99">
        <f>COUNTIFS(通讯通路门店!$S:$S,$G1930,通讯通路门店!$J:$J,"其他品牌专卖店")</f>
        <v>0</v>
      </c>
      <c r="AF1930" s="99">
        <f>SUMIFS(通讯通路门店!$BI:$BI,通讯通路门店!$S:$S,$G1930)</f>
        <v>0</v>
      </c>
      <c r="AG1930" s="99">
        <f>SUMIFS(通讯通路门店!$BH:$BH,通讯通路门店!$S:$S,$G1930)</f>
        <v>0</v>
      </c>
      <c r="AH1930" s="99">
        <f t="shared" si="151"/>
        <v>0</v>
      </c>
      <c r="AI1930" s="99">
        <f>SUMIFS(通讯通路门店!$BB:$BB,通讯通路门店!$S:$S,$G1930)</f>
        <v>0</v>
      </c>
      <c r="AJ1930" s="99">
        <f>SUMIFS(通讯通路门店!$BE:$BE,通讯通路门店!$S:$S,$G1930)</f>
        <v>0</v>
      </c>
      <c r="AK1930" s="99">
        <f>SUMIFS(通讯通路门店!$BG:$BG,通讯通路门店!$S:$S,$G1930)</f>
        <v>0</v>
      </c>
      <c r="AL1930" s="99">
        <f>SUMIFS(通讯通路门店!$BC:$BC,通讯通路门店!$S:$S,$G1930)</f>
        <v>0</v>
      </c>
      <c r="AM1930" s="99">
        <f>SUMIFS(通讯通路门店!$BD:$BD,通讯通路门店!$S:$S,$G1930)</f>
        <v>0</v>
      </c>
      <c r="AN1930" s="99">
        <f>SUMIFS(通讯通路门店!$BF:$BF,通讯通路门店!$S:$S,$G1930)</f>
        <v>0</v>
      </c>
      <c r="AO1930" s="99">
        <f t="shared" si="152"/>
        <v>0</v>
      </c>
      <c r="AP1930" s="99">
        <f>SUMIFS(通讯通路门店!$K:$K,通讯通路门店!$S:$S,$G1930)</f>
        <v>0</v>
      </c>
      <c r="AQ1930" s="83"/>
      <c r="AR1930" s="99">
        <f>SUMIFS(通讯通路门店!$T:$T,通讯通路门店!$S:$S,$G1930)</f>
        <v>0</v>
      </c>
      <c r="AS1930" s="99">
        <f>SUMIFS(通讯通路门店!$U:$U,通讯通路门店!$S:$S,$G1930)</f>
        <v>0</v>
      </c>
      <c r="AT1930" s="99">
        <f>SUMIFS(通讯通路门店!$V:$V,通讯通路门店!$S:$S,$G1930)</f>
        <v>0</v>
      </c>
      <c r="AU1930" s="99">
        <f>SUMIFS(通讯通路门店!$W:$W,通讯通路门店!$S:$S,$G1930)</f>
        <v>0</v>
      </c>
      <c r="AV1930" s="99">
        <f>SUMIFS(通讯通路门店!$Z:$Z,通讯通路门店!$S:$S,$G1930)</f>
        <v>0</v>
      </c>
      <c r="AW1930" s="99">
        <f>SUMIFS(通讯通路门店!$AB:$AB,通讯通路门店!$S:$S,$G1930)</f>
        <v>0</v>
      </c>
      <c r="AX1930" s="99">
        <f>SUMIFS(通讯通路门店!$X:$X,通讯通路门店!$S:$S,$G1930)</f>
        <v>0</v>
      </c>
      <c r="AY1930" s="99">
        <f>SUMIFS(通讯通路门店!$Y:$Y,通讯通路门店!$S:$S,$G1930)</f>
        <v>0</v>
      </c>
      <c r="AZ1930" s="99">
        <f>SUMIFS(通讯通路门店!$AA:$AA,通讯通路门店!$S:$S,$G1930)</f>
        <v>0</v>
      </c>
      <c r="BA1930" s="99">
        <f t="shared" si="153"/>
        <v>0</v>
      </c>
      <c r="BB1930" s="99">
        <f t="shared" si="154"/>
        <v>0</v>
      </c>
      <c r="BC1930" s="99">
        <f>SUMIFS(通讯通路门店!$W:$W,通讯通路门店!$S:$S,$G1930,通讯通路门店!$J:$J,"荣耀体验店")+SUMIFS(通讯通路门店!$W:$W,通讯通路门店!$S:$S,$G1930,通讯通路门店!$J:$J,"荣耀授权专卖店")</f>
        <v>0</v>
      </c>
      <c r="BD1930" s="99">
        <f>SUMIFS(通讯通路门店!$Z:$Z,通讯通路门店!$S:$S,$G1930,通讯通路门店!$J:$J,"VIVO体验店")</f>
        <v>0</v>
      </c>
      <c r="BE1930" s="99">
        <f>SUMIFS(通讯通路门店!$AB:$AB,通讯通路门店!$S:$S,$G1930,通讯通路门店!$J:$J,"OPPO体验店")</f>
        <v>0</v>
      </c>
      <c r="BF1930" s="99">
        <f>SUMIFS(通讯通路门店!$X:$X,通讯通路门店!$S:$S,$G1930,通讯通路门店!$J:$J,"华为授权体验店")+SUMIFS(通讯通路门店!$AA:$AA,通讯通路门店!$S:$S,$G1930,通讯通路门店!$J:$J,"华为堡垒店")</f>
        <v>0</v>
      </c>
      <c r="BG1930" s="99">
        <f>SUMIFS(通讯通路门店!$Y:$Y,通讯通路门店!$S:$S,$G1930,通讯通路门店!$J:$J,"小米体验店")</f>
        <v>0</v>
      </c>
      <c r="BH1930" s="99">
        <f>SUMIFS(通讯通路门店!$AA:$AA,通讯通路门店!$S:$S,$G1930,通讯通路门店!$J:$J,"苹果体验店")</f>
        <v>0</v>
      </c>
      <c r="BI1930" s="99">
        <f>SUMIFS(通讯通路门店!$K:$K,通讯通路门店!$S:$S,$G1930,通讯通路门店!$J:$J,"其他品牌专卖店")</f>
        <v>0</v>
      </c>
      <c r="BJ1930" s="99">
        <f>SUMIFS(通讯通路门店!$AC:$AC,通讯通路门店!$S:$S,$G1930)</f>
        <v>0</v>
      </c>
      <c r="BK1930" s="99">
        <f>SUMIFS(通讯通路门店!$AD:$AD,通讯通路门店!$S:$S,$G1930)</f>
        <v>0</v>
      </c>
      <c r="BL1930" s="99">
        <f>SUMIFS(通讯通路门店!$AE:$AE,通讯通路门店!$S:$S,$G1930)</f>
        <v>0</v>
      </c>
      <c r="BM1930" s="99">
        <f>SUMIFS(通讯通路门店!$AF:$AF,通讯通路门店!$S:$S,$G1930)</f>
        <v>0</v>
      </c>
      <c r="BN1930" s="99">
        <f>SUMIFS(通讯通路门店!$AG:$AG,通讯通路门店!$S:$S,$G1930)</f>
        <v>0</v>
      </c>
      <c r="BO1930" s="99">
        <f>SUMIFS(通讯通路门店!$AH:$AH,通讯通路门店!$S:$S,$G1930)</f>
        <v>0</v>
      </c>
      <c r="BP1930" s="99">
        <f>SUMIFS(通讯通路门店!$AI:$AI,通讯通路门店!$S:$S,$G1930)</f>
        <v>0</v>
      </c>
      <c r="BQ1930" s="83"/>
    </row>
    <row r="1931" spans="1:69">
      <c r="A1931" s="99" t="str">
        <f>IFERROR(_xlfn.XLOOKUP($G1931,通讯通路门店!$S$4:$S$993933,通讯通路门店!$A$4:$A$993933,0,0),"")</f>
        <v>海南省</v>
      </c>
      <c r="B1931" s="99" t="str">
        <f>IFERROR(_xlfn.XLOOKUP($G1931,通讯通路门店!$S$4:$S$993933,通讯通路门店!$B$4:$B$993933,0,0),"")</f>
        <v>昌江黎族自治县</v>
      </c>
      <c r="C1931" s="99" t="str">
        <f>IFERROR(_xlfn.XLOOKUP($G1931,通讯通路门店!$S$4:$S$993933,通讯通路门店!$C$4:$C$993933,0,0),"")</f>
        <v>昌江黎族自治县</v>
      </c>
      <c r="D1931" s="99" t="str">
        <f>IFERROR(_xlfn.XLOOKUP($G1931,通讯通路门店!$S$4:$S$993933,通讯通路门店!$D$4:$D$993933,0,0),"")</f>
        <v>叉河镇</v>
      </c>
      <c r="E1931" s="83"/>
      <c r="F1931" s="83"/>
      <c r="G1931" s="101"/>
      <c r="H1931" s="102">
        <f>IFERROR(_xlfn.XLOOKUP($G1931,通讯通路门店!$S$4:$S$993933,通讯通路门店!$R$4:$R$993933,0,0),"")</f>
        <v>0</v>
      </c>
      <c r="I1931" s="83"/>
      <c r="J1931" s="83"/>
      <c r="K1931" s="83"/>
      <c r="L1931" s="83"/>
      <c r="M1931" s="83"/>
      <c r="N1931" s="83"/>
      <c r="O1931" s="83"/>
      <c r="P1931" s="83"/>
      <c r="Q1931" s="83"/>
      <c r="R1931" s="83"/>
      <c r="S1931" s="83"/>
      <c r="T1931" s="83"/>
      <c r="U1931" s="99">
        <f>COUNTIF(通讯通路门店!$S:$S,$G1931)</f>
        <v>0</v>
      </c>
      <c r="V1931" s="99">
        <f>COUNTIFS(通讯通路门店!$S:$S,$G1931,通讯通路门店!$J:$J,"综合卖场")</f>
        <v>0</v>
      </c>
      <c r="W1931" s="99">
        <f>SUMIFS(通讯通路门店!$AJ:$AJ,通讯通路门店!$S:$S,通讯客户沙盘!$G1931)</f>
        <v>0</v>
      </c>
      <c r="X1931" s="99">
        <f t="shared" si="150"/>
        <v>0</v>
      </c>
      <c r="Y1931" s="99">
        <f>COUNTIFS(通讯通路门店!$S:$S,$G1931,通讯通路门店!$J:$J,"荣耀体验店")+COUNTIFS(通讯通路门店!$S:$S,$G1931,通讯通路门店!$J:$J,"荣耀授权专卖店")</f>
        <v>0</v>
      </c>
      <c r="Z1931" s="99">
        <f>COUNTIFS(通讯通路门店!$S:$S,$G1931,通讯通路门店!$J:$J,"VIVO体验店")</f>
        <v>0</v>
      </c>
      <c r="AA1931" s="99">
        <f>COUNTIFS(通讯通路门店!$S:$S,$G1931,通讯通路门店!$J:$J,"OPPO体验店")</f>
        <v>0</v>
      </c>
      <c r="AB1931" s="99">
        <f>COUNTIFS(通讯通路门店!$S:$S,$G1931,通讯通路门店!$J:$J,"华为授权体验店")+COUNTIFS(通讯通路门店!$S:$S,$G1931,通讯通路门店!$J:$J,"华为堡垒店")</f>
        <v>0</v>
      </c>
      <c r="AC1931" s="99">
        <f>COUNTIFS(通讯通路门店!$S:$S,$G1931,通讯通路门店!$J:$J,"小米体验店")</f>
        <v>0</v>
      </c>
      <c r="AD1931" s="99">
        <f>COUNTIFS(通讯通路门店!$S:$S,$G1931,通讯通路门店!$J:$J,"苹果体验店")</f>
        <v>0</v>
      </c>
      <c r="AE1931" s="99">
        <f>COUNTIFS(通讯通路门店!$S:$S,$G1931,通讯通路门店!$J:$J,"其他品牌专卖店")</f>
        <v>0</v>
      </c>
      <c r="AF1931" s="99">
        <f>SUMIFS(通讯通路门店!$BI:$BI,通讯通路门店!$S:$S,$G1931)</f>
        <v>0</v>
      </c>
      <c r="AG1931" s="99">
        <f>SUMIFS(通讯通路门店!$BH:$BH,通讯通路门店!$S:$S,$G1931)</f>
        <v>0</v>
      </c>
      <c r="AH1931" s="99">
        <f t="shared" si="151"/>
        <v>0</v>
      </c>
      <c r="AI1931" s="99">
        <f>SUMIFS(通讯通路门店!$BB:$BB,通讯通路门店!$S:$S,$G1931)</f>
        <v>0</v>
      </c>
      <c r="AJ1931" s="99">
        <f>SUMIFS(通讯通路门店!$BE:$BE,通讯通路门店!$S:$S,$G1931)</f>
        <v>0</v>
      </c>
      <c r="AK1931" s="99">
        <f>SUMIFS(通讯通路门店!$BG:$BG,通讯通路门店!$S:$S,$G1931)</f>
        <v>0</v>
      </c>
      <c r="AL1931" s="99">
        <f>SUMIFS(通讯通路门店!$BC:$BC,通讯通路门店!$S:$S,$G1931)</f>
        <v>0</v>
      </c>
      <c r="AM1931" s="99">
        <f>SUMIFS(通讯通路门店!$BD:$BD,通讯通路门店!$S:$S,$G1931)</f>
        <v>0</v>
      </c>
      <c r="AN1931" s="99">
        <f>SUMIFS(通讯通路门店!$BF:$BF,通讯通路门店!$S:$S,$G1931)</f>
        <v>0</v>
      </c>
      <c r="AO1931" s="99">
        <f t="shared" si="152"/>
        <v>0</v>
      </c>
      <c r="AP1931" s="99">
        <f>SUMIFS(通讯通路门店!$K:$K,通讯通路门店!$S:$S,$G1931)</f>
        <v>0</v>
      </c>
      <c r="AQ1931" s="83"/>
      <c r="AR1931" s="99">
        <f>SUMIFS(通讯通路门店!$T:$T,通讯通路门店!$S:$S,$G1931)</f>
        <v>0</v>
      </c>
      <c r="AS1931" s="99">
        <f>SUMIFS(通讯通路门店!$U:$U,通讯通路门店!$S:$S,$G1931)</f>
        <v>0</v>
      </c>
      <c r="AT1931" s="99">
        <f>SUMIFS(通讯通路门店!$V:$V,通讯通路门店!$S:$S,$G1931)</f>
        <v>0</v>
      </c>
      <c r="AU1931" s="99">
        <f>SUMIFS(通讯通路门店!$W:$W,通讯通路门店!$S:$S,$G1931)</f>
        <v>0</v>
      </c>
      <c r="AV1931" s="99">
        <f>SUMIFS(通讯通路门店!$Z:$Z,通讯通路门店!$S:$S,$G1931)</f>
        <v>0</v>
      </c>
      <c r="AW1931" s="99">
        <f>SUMIFS(通讯通路门店!$AB:$AB,通讯通路门店!$S:$S,$G1931)</f>
        <v>0</v>
      </c>
      <c r="AX1931" s="99">
        <f>SUMIFS(通讯通路门店!$X:$X,通讯通路门店!$S:$S,$G1931)</f>
        <v>0</v>
      </c>
      <c r="AY1931" s="99">
        <f>SUMIFS(通讯通路门店!$Y:$Y,通讯通路门店!$S:$S,$G1931)</f>
        <v>0</v>
      </c>
      <c r="AZ1931" s="99">
        <f>SUMIFS(通讯通路门店!$AA:$AA,通讯通路门店!$S:$S,$G1931)</f>
        <v>0</v>
      </c>
      <c r="BA1931" s="99">
        <f t="shared" si="153"/>
        <v>0</v>
      </c>
      <c r="BB1931" s="99">
        <f t="shared" si="154"/>
        <v>0</v>
      </c>
      <c r="BC1931" s="99">
        <f>SUMIFS(通讯通路门店!$W:$W,通讯通路门店!$S:$S,$G1931,通讯通路门店!$J:$J,"荣耀体验店")+SUMIFS(通讯通路门店!$W:$W,通讯通路门店!$S:$S,$G1931,通讯通路门店!$J:$J,"荣耀授权专卖店")</f>
        <v>0</v>
      </c>
      <c r="BD1931" s="99">
        <f>SUMIFS(通讯通路门店!$Z:$Z,通讯通路门店!$S:$S,$G1931,通讯通路门店!$J:$J,"VIVO体验店")</f>
        <v>0</v>
      </c>
      <c r="BE1931" s="99">
        <f>SUMIFS(通讯通路门店!$AB:$AB,通讯通路门店!$S:$S,$G1931,通讯通路门店!$J:$J,"OPPO体验店")</f>
        <v>0</v>
      </c>
      <c r="BF1931" s="99">
        <f>SUMIFS(通讯通路门店!$X:$X,通讯通路门店!$S:$S,$G1931,通讯通路门店!$J:$J,"华为授权体验店")+SUMIFS(通讯通路门店!$AA:$AA,通讯通路门店!$S:$S,$G1931,通讯通路门店!$J:$J,"华为堡垒店")</f>
        <v>0</v>
      </c>
      <c r="BG1931" s="99">
        <f>SUMIFS(通讯通路门店!$Y:$Y,通讯通路门店!$S:$S,$G1931,通讯通路门店!$J:$J,"小米体验店")</f>
        <v>0</v>
      </c>
      <c r="BH1931" s="99">
        <f>SUMIFS(通讯通路门店!$AA:$AA,通讯通路门店!$S:$S,$G1931,通讯通路门店!$J:$J,"苹果体验店")</f>
        <v>0</v>
      </c>
      <c r="BI1931" s="99">
        <f>SUMIFS(通讯通路门店!$K:$K,通讯通路门店!$S:$S,$G1931,通讯通路门店!$J:$J,"其他品牌专卖店")</f>
        <v>0</v>
      </c>
      <c r="BJ1931" s="99">
        <f>SUMIFS(通讯通路门店!$AC:$AC,通讯通路门店!$S:$S,$G1931)</f>
        <v>0</v>
      </c>
      <c r="BK1931" s="99">
        <f>SUMIFS(通讯通路门店!$AD:$AD,通讯通路门店!$S:$S,$G1931)</f>
        <v>0</v>
      </c>
      <c r="BL1931" s="99">
        <f>SUMIFS(通讯通路门店!$AE:$AE,通讯通路门店!$S:$S,$G1931)</f>
        <v>0</v>
      </c>
      <c r="BM1931" s="99">
        <f>SUMIFS(通讯通路门店!$AF:$AF,通讯通路门店!$S:$S,$G1931)</f>
        <v>0</v>
      </c>
      <c r="BN1931" s="99">
        <f>SUMIFS(通讯通路门店!$AG:$AG,通讯通路门店!$S:$S,$G1931)</f>
        <v>0</v>
      </c>
      <c r="BO1931" s="99">
        <f>SUMIFS(通讯通路门店!$AH:$AH,通讯通路门店!$S:$S,$G1931)</f>
        <v>0</v>
      </c>
      <c r="BP1931" s="99">
        <f>SUMIFS(通讯通路门店!$AI:$AI,通讯通路门店!$S:$S,$G1931)</f>
        <v>0</v>
      </c>
      <c r="BQ1931" s="83"/>
    </row>
    <row r="1932" spans="1:69">
      <c r="A1932" s="99" t="str">
        <f>IFERROR(_xlfn.XLOOKUP($G1932,通讯通路门店!$S$4:$S$993933,通讯通路门店!$A$4:$A$993933,0,0),"")</f>
        <v>海南省</v>
      </c>
      <c r="B1932" s="99" t="str">
        <f>IFERROR(_xlfn.XLOOKUP($G1932,通讯通路门店!$S$4:$S$993933,通讯通路门店!$B$4:$B$993933,0,0),"")</f>
        <v>昌江黎族自治县</v>
      </c>
      <c r="C1932" s="99" t="str">
        <f>IFERROR(_xlfn.XLOOKUP($G1932,通讯通路门店!$S$4:$S$993933,通讯通路门店!$C$4:$C$993933,0,0),"")</f>
        <v>昌江黎族自治县</v>
      </c>
      <c r="D1932" s="99" t="str">
        <f>IFERROR(_xlfn.XLOOKUP($G1932,通讯通路门店!$S$4:$S$993933,通讯通路门店!$D$4:$D$993933,0,0),"")</f>
        <v>叉河镇</v>
      </c>
      <c r="E1932" s="83"/>
      <c r="F1932" s="83"/>
      <c r="G1932" s="101"/>
      <c r="H1932" s="102">
        <f>IFERROR(_xlfn.XLOOKUP($G1932,通讯通路门店!$S$4:$S$993933,通讯通路门店!$R$4:$R$993933,0,0),"")</f>
        <v>0</v>
      </c>
      <c r="I1932" s="83"/>
      <c r="J1932" s="83"/>
      <c r="K1932" s="83"/>
      <c r="L1932" s="83"/>
      <c r="M1932" s="83"/>
      <c r="N1932" s="83"/>
      <c r="O1932" s="83"/>
      <c r="P1932" s="83"/>
      <c r="Q1932" s="83"/>
      <c r="R1932" s="83"/>
      <c r="S1932" s="83"/>
      <c r="T1932" s="83"/>
      <c r="U1932" s="99">
        <f>COUNTIF(通讯通路门店!$S:$S,$G1932)</f>
        <v>0</v>
      </c>
      <c r="V1932" s="99">
        <f>COUNTIFS(通讯通路门店!$S:$S,$G1932,通讯通路门店!$J:$J,"综合卖场")</f>
        <v>0</v>
      </c>
      <c r="W1932" s="99">
        <f>SUMIFS(通讯通路门店!$AJ:$AJ,通讯通路门店!$S:$S,通讯客户沙盘!$G1932)</f>
        <v>0</v>
      </c>
      <c r="X1932" s="99">
        <f t="shared" si="150"/>
        <v>0</v>
      </c>
      <c r="Y1932" s="99">
        <f>COUNTIFS(通讯通路门店!$S:$S,$G1932,通讯通路门店!$J:$J,"荣耀体验店")+COUNTIFS(通讯通路门店!$S:$S,$G1932,通讯通路门店!$J:$J,"荣耀授权专卖店")</f>
        <v>0</v>
      </c>
      <c r="Z1932" s="99">
        <f>COUNTIFS(通讯通路门店!$S:$S,$G1932,通讯通路门店!$J:$J,"VIVO体验店")</f>
        <v>0</v>
      </c>
      <c r="AA1932" s="99">
        <f>COUNTIFS(通讯通路门店!$S:$S,$G1932,通讯通路门店!$J:$J,"OPPO体验店")</f>
        <v>0</v>
      </c>
      <c r="AB1932" s="99">
        <f>COUNTIFS(通讯通路门店!$S:$S,$G1932,通讯通路门店!$J:$J,"华为授权体验店")+COUNTIFS(通讯通路门店!$S:$S,$G1932,通讯通路门店!$J:$J,"华为堡垒店")</f>
        <v>0</v>
      </c>
      <c r="AC1932" s="99">
        <f>COUNTIFS(通讯通路门店!$S:$S,$G1932,通讯通路门店!$J:$J,"小米体验店")</f>
        <v>0</v>
      </c>
      <c r="AD1932" s="99">
        <f>COUNTIFS(通讯通路门店!$S:$S,$G1932,通讯通路门店!$J:$J,"苹果体验店")</f>
        <v>0</v>
      </c>
      <c r="AE1932" s="99">
        <f>COUNTIFS(通讯通路门店!$S:$S,$G1932,通讯通路门店!$J:$J,"其他品牌专卖店")</f>
        <v>0</v>
      </c>
      <c r="AF1932" s="99">
        <f>SUMIFS(通讯通路门店!$BI:$BI,通讯通路门店!$S:$S,$G1932)</f>
        <v>0</v>
      </c>
      <c r="AG1932" s="99">
        <f>SUMIFS(通讯通路门店!$BH:$BH,通讯通路门店!$S:$S,$G1932)</f>
        <v>0</v>
      </c>
      <c r="AH1932" s="99">
        <f t="shared" si="151"/>
        <v>0</v>
      </c>
      <c r="AI1932" s="99">
        <f>SUMIFS(通讯通路门店!$BB:$BB,通讯通路门店!$S:$S,$G1932)</f>
        <v>0</v>
      </c>
      <c r="AJ1932" s="99">
        <f>SUMIFS(通讯通路门店!$BE:$BE,通讯通路门店!$S:$S,$G1932)</f>
        <v>0</v>
      </c>
      <c r="AK1932" s="99">
        <f>SUMIFS(通讯通路门店!$BG:$BG,通讯通路门店!$S:$S,$G1932)</f>
        <v>0</v>
      </c>
      <c r="AL1932" s="99">
        <f>SUMIFS(通讯通路门店!$BC:$BC,通讯通路门店!$S:$S,$G1932)</f>
        <v>0</v>
      </c>
      <c r="AM1932" s="99">
        <f>SUMIFS(通讯通路门店!$BD:$BD,通讯通路门店!$S:$S,$G1932)</f>
        <v>0</v>
      </c>
      <c r="AN1932" s="99">
        <f>SUMIFS(通讯通路门店!$BF:$BF,通讯通路门店!$S:$S,$G1932)</f>
        <v>0</v>
      </c>
      <c r="AO1932" s="99">
        <f t="shared" si="152"/>
        <v>0</v>
      </c>
      <c r="AP1932" s="99">
        <f>SUMIFS(通讯通路门店!$K:$K,通讯通路门店!$S:$S,$G1932)</f>
        <v>0</v>
      </c>
      <c r="AQ1932" s="83"/>
      <c r="AR1932" s="99">
        <f>SUMIFS(通讯通路门店!$T:$T,通讯通路门店!$S:$S,$G1932)</f>
        <v>0</v>
      </c>
      <c r="AS1932" s="99">
        <f>SUMIFS(通讯通路门店!$U:$U,通讯通路门店!$S:$S,$G1932)</f>
        <v>0</v>
      </c>
      <c r="AT1932" s="99">
        <f>SUMIFS(通讯通路门店!$V:$V,通讯通路门店!$S:$S,$G1932)</f>
        <v>0</v>
      </c>
      <c r="AU1932" s="99">
        <f>SUMIFS(通讯通路门店!$W:$W,通讯通路门店!$S:$S,$G1932)</f>
        <v>0</v>
      </c>
      <c r="AV1932" s="99">
        <f>SUMIFS(通讯通路门店!$Z:$Z,通讯通路门店!$S:$S,$G1932)</f>
        <v>0</v>
      </c>
      <c r="AW1932" s="99">
        <f>SUMIFS(通讯通路门店!$AB:$AB,通讯通路门店!$S:$S,$G1932)</f>
        <v>0</v>
      </c>
      <c r="AX1932" s="99">
        <f>SUMIFS(通讯通路门店!$X:$X,通讯通路门店!$S:$S,$G1932)</f>
        <v>0</v>
      </c>
      <c r="AY1932" s="99">
        <f>SUMIFS(通讯通路门店!$Y:$Y,通讯通路门店!$S:$S,$G1932)</f>
        <v>0</v>
      </c>
      <c r="AZ1932" s="99">
        <f>SUMIFS(通讯通路门店!$AA:$AA,通讯通路门店!$S:$S,$G1932)</f>
        <v>0</v>
      </c>
      <c r="BA1932" s="99">
        <f t="shared" si="153"/>
        <v>0</v>
      </c>
      <c r="BB1932" s="99">
        <f t="shared" si="154"/>
        <v>0</v>
      </c>
      <c r="BC1932" s="99">
        <f>SUMIFS(通讯通路门店!$W:$W,通讯通路门店!$S:$S,$G1932,通讯通路门店!$J:$J,"荣耀体验店")+SUMIFS(通讯通路门店!$W:$W,通讯通路门店!$S:$S,$G1932,通讯通路门店!$J:$J,"荣耀授权专卖店")</f>
        <v>0</v>
      </c>
      <c r="BD1932" s="99">
        <f>SUMIFS(通讯通路门店!$Z:$Z,通讯通路门店!$S:$S,$G1932,通讯通路门店!$J:$J,"VIVO体验店")</f>
        <v>0</v>
      </c>
      <c r="BE1932" s="99">
        <f>SUMIFS(通讯通路门店!$AB:$AB,通讯通路门店!$S:$S,$G1932,通讯通路门店!$J:$J,"OPPO体验店")</f>
        <v>0</v>
      </c>
      <c r="BF1932" s="99">
        <f>SUMIFS(通讯通路门店!$X:$X,通讯通路门店!$S:$S,$G1932,通讯通路门店!$J:$J,"华为授权体验店")+SUMIFS(通讯通路门店!$AA:$AA,通讯通路门店!$S:$S,$G1932,通讯通路门店!$J:$J,"华为堡垒店")</f>
        <v>0</v>
      </c>
      <c r="BG1932" s="99">
        <f>SUMIFS(通讯通路门店!$Y:$Y,通讯通路门店!$S:$S,$G1932,通讯通路门店!$J:$J,"小米体验店")</f>
        <v>0</v>
      </c>
      <c r="BH1932" s="99">
        <f>SUMIFS(通讯通路门店!$AA:$AA,通讯通路门店!$S:$S,$G1932,通讯通路门店!$J:$J,"苹果体验店")</f>
        <v>0</v>
      </c>
      <c r="BI1932" s="99">
        <f>SUMIFS(通讯通路门店!$K:$K,通讯通路门店!$S:$S,$G1932,通讯通路门店!$J:$J,"其他品牌专卖店")</f>
        <v>0</v>
      </c>
      <c r="BJ1932" s="99">
        <f>SUMIFS(通讯通路门店!$AC:$AC,通讯通路门店!$S:$S,$G1932)</f>
        <v>0</v>
      </c>
      <c r="BK1932" s="99">
        <f>SUMIFS(通讯通路门店!$AD:$AD,通讯通路门店!$S:$S,$G1932)</f>
        <v>0</v>
      </c>
      <c r="BL1932" s="99">
        <f>SUMIFS(通讯通路门店!$AE:$AE,通讯通路门店!$S:$S,$G1932)</f>
        <v>0</v>
      </c>
      <c r="BM1932" s="99">
        <f>SUMIFS(通讯通路门店!$AF:$AF,通讯通路门店!$S:$S,$G1932)</f>
        <v>0</v>
      </c>
      <c r="BN1932" s="99">
        <f>SUMIFS(通讯通路门店!$AG:$AG,通讯通路门店!$S:$S,$G1932)</f>
        <v>0</v>
      </c>
      <c r="BO1932" s="99">
        <f>SUMIFS(通讯通路门店!$AH:$AH,通讯通路门店!$S:$S,$G1932)</f>
        <v>0</v>
      </c>
      <c r="BP1932" s="99">
        <f>SUMIFS(通讯通路门店!$AI:$AI,通讯通路门店!$S:$S,$G1932)</f>
        <v>0</v>
      </c>
      <c r="BQ1932" s="83"/>
    </row>
    <row r="1933" spans="1:69">
      <c r="A1933" s="99" t="str">
        <f>IFERROR(_xlfn.XLOOKUP($G1933,通讯通路门店!$S$4:$S$993933,通讯通路门店!$A$4:$A$993933,0,0),"")</f>
        <v>海南省</v>
      </c>
      <c r="B1933" s="99" t="str">
        <f>IFERROR(_xlfn.XLOOKUP($G1933,通讯通路门店!$S$4:$S$993933,通讯通路门店!$B$4:$B$993933,0,0),"")</f>
        <v>昌江黎族自治县</v>
      </c>
      <c r="C1933" s="99" t="str">
        <f>IFERROR(_xlfn.XLOOKUP($G1933,通讯通路门店!$S$4:$S$993933,通讯通路门店!$C$4:$C$993933,0,0),"")</f>
        <v>昌江黎族自治县</v>
      </c>
      <c r="D1933" s="99" t="str">
        <f>IFERROR(_xlfn.XLOOKUP($G1933,通讯通路门店!$S$4:$S$993933,通讯通路门店!$D$4:$D$993933,0,0),"")</f>
        <v>叉河镇</v>
      </c>
      <c r="E1933" s="83"/>
      <c r="F1933" s="83"/>
      <c r="G1933" s="101"/>
      <c r="H1933" s="102">
        <f>IFERROR(_xlfn.XLOOKUP($G1933,通讯通路门店!$S$4:$S$993933,通讯通路门店!$R$4:$R$993933,0,0),"")</f>
        <v>0</v>
      </c>
      <c r="I1933" s="83"/>
      <c r="J1933" s="83"/>
      <c r="K1933" s="83"/>
      <c r="L1933" s="83"/>
      <c r="M1933" s="83"/>
      <c r="N1933" s="83"/>
      <c r="O1933" s="83"/>
      <c r="P1933" s="83"/>
      <c r="Q1933" s="83"/>
      <c r="R1933" s="83"/>
      <c r="S1933" s="83"/>
      <c r="T1933" s="83"/>
      <c r="U1933" s="99">
        <f>COUNTIF(通讯通路门店!$S:$S,$G1933)</f>
        <v>0</v>
      </c>
      <c r="V1933" s="99">
        <f>COUNTIFS(通讯通路门店!$S:$S,$G1933,通讯通路门店!$J:$J,"综合卖场")</f>
        <v>0</v>
      </c>
      <c r="W1933" s="99">
        <f>SUMIFS(通讯通路门店!$AJ:$AJ,通讯通路门店!$S:$S,通讯客户沙盘!$G1933)</f>
        <v>0</v>
      </c>
      <c r="X1933" s="99">
        <f t="shared" si="150"/>
        <v>0</v>
      </c>
      <c r="Y1933" s="99">
        <f>COUNTIFS(通讯通路门店!$S:$S,$G1933,通讯通路门店!$J:$J,"荣耀体验店")+COUNTIFS(通讯通路门店!$S:$S,$G1933,通讯通路门店!$J:$J,"荣耀授权专卖店")</f>
        <v>0</v>
      </c>
      <c r="Z1933" s="99">
        <f>COUNTIFS(通讯通路门店!$S:$S,$G1933,通讯通路门店!$J:$J,"VIVO体验店")</f>
        <v>0</v>
      </c>
      <c r="AA1933" s="99">
        <f>COUNTIFS(通讯通路门店!$S:$S,$G1933,通讯通路门店!$J:$J,"OPPO体验店")</f>
        <v>0</v>
      </c>
      <c r="AB1933" s="99">
        <f>COUNTIFS(通讯通路门店!$S:$S,$G1933,通讯通路门店!$J:$J,"华为授权体验店")+COUNTIFS(通讯通路门店!$S:$S,$G1933,通讯通路门店!$J:$J,"华为堡垒店")</f>
        <v>0</v>
      </c>
      <c r="AC1933" s="99">
        <f>COUNTIFS(通讯通路门店!$S:$S,$G1933,通讯通路门店!$J:$J,"小米体验店")</f>
        <v>0</v>
      </c>
      <c r="AD1933" s="99">
        <f>COUNTIFS(通讯通路门店!$S:$S,$G1933,通讯通路门店!$J:$J,"苹果体验店")</f>
        <v>0</v>
      </c>
      <c r="AE1933" s="99">
        <f>COUNTIFS(通讯通路门店!$S:$S,$G1933,通讯通路门店!$J:$J,"其他品牌专卖店")</f>
        <v>0</v>
      </c>
      <c r="AF1933" s="99">
        <f>SUMIFS(通讯通路门店!$BI:$BI,通讯通路门店!$S:$S,$G1933)</f>
        <v>0</v>
      </c>
      <c r="AG1933" s="99">
        <f>SUMIFS(通讯通路门店!$BH:$BH,通讯通路门店!$S:$S,$G1933)</f>
        <v>0</v>
      </c>
      <c r="AH1933" s="99">
        <f t="shared" si="151"/>
        <v>0</v>
      </c>
      <c r="AI1933" s="99">
        <f>SUMIFS(通讯通路门店!$BB:$BB,通讯通路门店!$S:$S,$G1933)</f>
        <v>0</v>
      </c>
      <c r="AJ1933" s="99">
        <f>SUMIFS(通讯通路门店!$BE:$BE,通讯通路门店!$S:$S,$G1933)</f>
        <v>0</v>
      </c>
      <c r="AK1933" s="99">
        <f>SUMIFS(通讯通路门店!$BG:$BG,通讯通路门店!$S:$S,$G1933)</f>
        <v>0</v>
      </c>
      <c r="AL1933" s="99">
        <f>SUMIFS(通讯通路门店!$BC:$BC,通讯通路门店!$S:$S,$G1933)</f>
        <v>0</v>
      </c>
      <c r="AM1933" s="99">
        <f>SUMIFS(通讯通路门店!$BD:$BD,通讯通路门店!$S:$S,$G1933)</f>
        <v>0</v>
      </c>
      <c r="AN1933" s="99">
        <f>SUMIFS(通讯通路门店!$BF:$BF,通讯通路门店!$S:$S,$G1933)</f>
        <v>0</v>
      </c>
      <c r="AO1933" s="99">
        <f t="shared" si="152"/>
        <v>0</v>
      </c>
      <c r="AP1933" s="99">
        <f>SUMIFS(通讯通路门店!$K:$K,通讯通路门店!$S:$S,$G1933)</f>
        <v>0</v>
      </c>
      <c r="AQ1933" s="83"/>
      <c r="AR1933" s="99">
        <f>SUMIFS(通讯通路门店!$T:$T,通讯通路门店!$S:$S,$G1933)</f>
        <v>0</v>
      </c>
      <c r="AS1933" s="99">
        <f>SUMIFS(通讯通路门店!$U:$U,通讯通路门店!$S:$S,$G1933)</f>
        <v>0</v>
      </c>
      <c r="AT1933" s="99">
        <f>SUMIFS(通讯通路门店!$V:$V,通讯通路门店!$S:$S,$G1933)</f>
        <v>0</v>
      </c>
      <c r="AU1933" s="99">
        <f>SUMIFS(通讯通路门店!$W:$W,通讯通路门店!$S:$S,$G1933)</f>
        <v>0</v>
      </c>
      <c r="AV1933" s="99">
        <f>SUMIFS(通讯通路门店!$Z:$Z,通讯通路门店!$S:$S,$G1933)</f>
        <v>0</v>
      </c>
      <c r="AW1933" s="99">
        <f>SUMIFS(通讯通路门店!$AB:$AB,通讯通路门店!$S:$S,$G1933)</f>
        <v>0</v>
      </c>
      <c r="AX1933" s="99">
        <f>SUMIFS(通讯通路门店!$X:$X,通讯通路门店!$S:$S,$G1933)</f>
        <v>0</v>
      </c>
      <c r="AY1933" s="99">
        <f>SUMIFS(通讯通路门店!$Y:$Y,通讯通路门店!$S:$S,$G1933)</f>
        <v>0</v>
      </c>
      <c r="AZ1933" s="99">
        <f>SUMIFS(通讯通路门店!$AA:$AA,通讯通路门店!$S:$S,$G1933)</f>
        <v>0</v>
      </c>
      <c r="BA1933" s="99">
        <f t="shared" si="153"/>
        <v>0</v>
      </c>
      <c r="BB1933" s="99">
        <f t="shared" si="154"/>
        <v>0</v>
      </c>
      <c r="BC1933" s="99">
        <f>SUMIFS(通讯通路门店!$W:$W,通讯通路门店!$S:$S,$G1933,通讯通路门店!$J:$J,"荣耀体验店")+SUMIFS(通讯通路门店!$W:$W,通讯通路门店!$S:$S,$G1933,通讯通路门店!$J:$J,"荣耀授权专卖店")</f>
        <v>0</v>
      </c>
      <c r="BD1933" s="99">
        <f>SUMIFS(通讯通路门店!$Z:$Z,通讯通路门店!$S:$S,$G1933,通讯通路门店!$J:$J,"VIVO体验店")</f>
        <v>0</v>
      </c>
      <c r="BE1933" s="99">
        <f>SUMIFS(通讯通路门店!$AB:$AB,通讯通路门店!$S:$S,$G1933,通讯通路门店!$J:$J,"OPPO体验店")</f>
        <v>0</v>
      </c>
      <c r="BF1933" s="99">
        <f>SUMIFS(通讯通路门店!$X:$X,通讯通路门店!$S:$S,$G1933,通讯通路门店!$J:$J,"华为授权体验店")+SUMIFS(通讯通路门店!$AA:$AA,通讯通路门店!$S:$S,$G1933,通讯通路门店!$J:$J,"华为堡垒店")</f>
        <v>0</v>
      </c>
      <c r="BG1933" s="99">
        <f>SUMIFS(通讯通路门店!$Y:$Y,通讯通路门店!$S:$S,$G1933,通讯通路门店!$J:$J,"小米体验店")</f>
        <v>0</v>
      </c>
      <c r="BH1933" s="99">
        <f>SUMIFS(通讯通路门店!$AA:$AA,通讯通路门店!$S:$S,$G1933,通讯通路门店!$J:$J,"苹果体验店")</f>
        <v>0</v>
      </c>
      <c r="BI1933" s="99">
        <f>SUMIFS(通讯通路门店!$K:$K,通讯通路门店!$S:$S,$G1933,通讯通路门店!$J:$J,"其他品牌专卖店")</f>
        <v>0</v>
      </c>
      <c r="BJ1933" s="99">
        <f>SUMIFS(通讯通路门店!$AC:$AC,通讯通路门店!$S:$S,$G1933)</f>
        <v>0</v>
      </c>
      <c r="BK1933" s="99">
        <f>SUMIFS(通讯通路门店!$AD:$AD,通讯通路门店!$S:$S,$G1933)</f>
        <v>0</v>
      </c>
      <c r="BL1933" s="99">
        <f>SUMIFS(通讯通路门店!$AE:$AE,通讯通路门店!$S:$S,$G1933)</f>
        <v>0</v>
      </c>
      <c r="BM1933" s="99">
        <f>SUMIFS(通讯通路门店!$AF:$AF,通讯通路门店!$S:$S,$G1933)</f>
        <v>0</v>
      </c>
      <c r="BN1933" s="99">
        <f>SUMIFS(通讯通路门店!$AG:$AG,通讯通路门店!$S:$S,$G1933)</f>
        <v>0</v>
      </c>
      <c r="BO1933" s="99">
        <f>SUMIFS(通讯通路门店!$AH:$AH,通讯通路门店!$S:$S,$G1933)</f>
        <v>0</v>
      </c>
      <c r="BP1933" s="99">
        <f>SUMIFS(通讯通路门店!$AI:$AI,通讯通路门店!$S:$S,$G1933)</f>
        <v>0</v>
      </c>
      <c r="BQ1933" s="83"/>
    </row>
    <row r="1934" spans="1:69">
      <c r="A1934" s="99" t="str">
        <f>IFERROR(_xlfn.XLOOKUP($G1934,通讯通路门店!$S$4:$S$993933,通讯通路门店!$A$4:$A$993933,0,0),"")</f>
        <v>海南省</v>
      </c>
      <c r="B1934" s="99" t="str">
        <f>IFERROR(_xlfn.XLOOKUP($G1934,通讯通路门店!$S$4:$S$993933,通讯通路门店!$B$4:$B$993933,0,0),"")</f>
        <v>昌江黎族自治县</v>
      </c>
      <c r="C1934" s="99" t="str">
        <f>IFERROR(_xlfn.XLOOKUP($G1934,通讯通路门店!$S$4:$S$993933,通讯通路门店!$C$4:$C$993933,0,0),"")</f>
        <v>昌江黎族自治县</v>
      </c>
      <c r="D1934" s="99" t="str">
        <f>IFERROR(_xlfn.XLOOKUP($G1934,通讯通路门店!$S$4:$S$993933,通讯通路门店!$D$4:$D$993933,0,0),"")</f>
        <v>叉河镇</v>
      </c>
      <c r="E1934" s="83"/>
      <c r="F1934" s="83"/>
      <c r="G1934" s="101"/>
      <c r="H1934" s="102">
        <f>IFERROR(_xlfn.XLOOKUP($G1934,通讯通路门店!$S$4:$S$993933,通讯通路门店!$R$4:$R$993933,0,0),"")</f>
        <v>0</v>
      </c>
      <c r="I1934" s="83"/>
      <c r="J1934" s="83"/>
      <c r="K1934" s="83"/>
      <c r="L1934" s="83"/>
      <c r="M1934" s="83"/>
      <c r="N1934" s="83"/>
      <c r="O1934" s="83"/>
      <c r="P1934" s="83"/>
      <c r="Q1934" s="83"/>
      <c r="R1934" s="83"/>
      <c r="S1934" s="83"/>
      <c r="T1934" s="83"/>
      <c r="U1934" s="99">
        <f>COUNTIF(通讯通路门店!$S:$S,$G1934)</f>
        <v>0</v>
      </c>
      <c r="V1934" s="99">
        <f>COUNTIFS(通讯通路门店!$S:$S,$G1934,通讯通路门店!$J:$J,"综合卖场")</f>
        <v>0</v>
      </c>
      <c r="W1934" s="99">
        <f>SUMIFS(通讯通路门店!$AJ:$AJ,通讯通路门店!$S:$S,通讯客户沙盘!$G1934)</f>
        <v>0</v>
      </c>
      <c r="X1934" s="99">
        <f t="shared" si="150"/>
        <v>0</v>
      </c>
      <c r="Y1934" s="99">
        <f>COUNTIFS(通讯通路门店!$S:$S,$G1934,通讯通路门店!$J:$J,"荣耀体验店")+COUNTIFS(通讯通路门店!$S:$S,$G1934,通讯通路门店!$J:$J,"荣耀授权专卖店")</f>
        <v>0</v>
      </c>
      <c r="Z1934" s="99">
        <f>COUNTIFS(通讯通路门店!$S:$S,$G1934,通讯通路门店!$J:$J,"VIVO体验店")</f>
        <v>0</v>
      </c>
      <c r="AA1934" s="99">
        <f>COUNTIFS(通讯通路门店!$S:$S,$G1934,通讯通路门店!$J:$J,"OPPO体验店")</f>
        <v>0</v>
      </c>
      <c r="AB1934" s="99">
        <f>COUNTIFS(通讯通路门店!$S:$S,$G1934,通讯通路门店!$J:$J,"华为授权体验店")+COUNTIFS(通讯通路门店!$S:$S,$G1934,通讯通路门店!$J:$J,"华为堡垒店")</f>
        <v>0</v>
      </c>
      <c r="AC1934" s="99">
        <f>COUNTIFS(通讯通路门店!$S:$S,$G1934,通讯通路门店!$J:$J,"小米体验店")</f>
        <v>0</v>
      </c>
      <c r="AD1934" s="99">
        <f>COUNTIFS(通讯通路门店!$S:$S,$G1934,通讯通路门店!$J:$J,"苹果体验店")</f>
        <v>0</v>
      </c>
      <c r="AE1934" s="99">
        <f>COUNTIFS(通讯通路门店!$S:$S,$G1934,通讯通路门店!$J:$J,"其他品牌专卖店")</f>
        <v>0</v>
      </c>
      <c r="AF1934" s="99">
        <f>SUMIFS(通讯通路门店!$BI:$BI,通讯通路门店!$S:$S,$G1934)</f>
        <v>0</v>
      </c>
      <c r="AG1934" s="99">
        <f>SUMIFS(通讯通路门店!$BH:$BH,通讯通路门店!$S:$S,$G1934)</f>
        <v>0</v>
      </c>
      <c r="AH1934" s="99">
        <f t="shared" si="151"/>
        <v>0</v>
      </c>
      <c r="AI1934" s="99">
        <f>SUMIFS(通讯通路门店!$BB:$BB,通讯通路门店!$S:$S,$G1934)</f>
        <v>0</v>
      </c>
      <c r="AJ1934" s="99">
        <f>SUMIFS(通讯通路门店!$BE:$BE,通讯通路门店!$S:$S,$G1934)</f>
        <v>0</v>
      </c>
      <c r="AK1934" s="99">
        <f>SUMIFS(通讯通路门店!$BG:$BG,通讯通路门店!$S:$S,$G1934)</f>
        <v>0</v>
      </c>
      <c r="AL1934" s="99">
        <f>SUMIFS(通讯通路门店!$BC:$BC,通讯通路门店!$S:$S,$G1934)</f>
        <v>0</v>
      </c>
      <c r="AM1934" s="99">
        <f>SUMIFS(通讯通路门店!$BD:$BD,通讯通路门店!$S:$S,$G1934)</f>
        <v>0</v>
      </c>
      <c r="AN1934" s="99">
        <f>SUMIFS(通讯通路门店!$BF:$BF,通讯通路门店!$S:$S,$G1934)</f>
        <v>0</v>
      </c>
      <c r="AO1934" s="99">
        <f t="shared" si="152"/>
        <v>0</v>
      </c>
      <c r="AP1934" s="99">
        <f>SUMIFS(通讯通路门店!$K:$K,通讯通路门店!$S:$S,$G1934)</f>
        <v>0</v>
      </c>
      <c r="AQ1934" s="83"/>
      <c r="AR1934" s="99">
        <f>SUMIFS(通讯通路门店!$T:$T,通讯通路门店!$S:$S,$G1934)</f>
        <v>0</v>
      </c>
      <c r="AS1934" s="99">
        <f>SUMIFS(通讯通路门店!$U:$U,通讯通路门店!$S:$S,$G1934)</f>
        <v>0</v>
      </c>
      <c r="AT1934" s="99">
        <f>SUMIFS(通讯通路门店!$V:$V,通讯通路门店!$S:$S,$G1934)</f>
        <v>0</v>
      </c>
      <c r="AU1934" s="99">
        <f>SUMIFS(通讯通路门店!$W:$W,通讯通路门店!$S:$S,$G1934)</f>
        <v>0</v>
      </c>
      <c r="AV1934" s="99">
        <f>SUMIFS(通讯通路门店!$Z:$Z,通讯通路门店!$S:$S,$G1934)</f>
        <v>0</v>
      </c>
      <c r="AW1934" s="99">
        <f>SUMIFS(通讯通路门店!$AB:$AB,通讯通路门店!$S:$S,$G1934)</f>
        <v>0</v>
      </c>
      <c r="AX1934" s="99">
        <f>SUMIFS(通讯通路门店!$X:$X,通讯通路门店!$S:$S,$G1934)</f>
        <v>0</v>
      </c>
      <c r="AY1934" s="99">
        <f>SUMIFS(通讯通路门店!$Y:$Y,通讯通路门店!$S:$S,$G1934)</f>
        <v>0</v>
      </c>
      <c r="AZ1934" s="99">
        <f>SUMIFS(通讯通路门店!$AA:$AA,通讯通路门店!$S:$S,$G1934)</f>
        <v>0</v>
      </c>
      <c r="BA1934" s="99">
        <f t="shared" si="153"/>
        <v>0</v>
      </c>
      <c r="BB1934" s="99">
        <f t="shared" si="154"/>
        <v>0</v>
      </c>
      <c r="BC1934" s="99">
        <f>SUMIFS(通讯通路门店!$W:$W,通讯通路门店!$S:$S,$G1934,通讯通路门店!$J:$J,"荣耀体验店")+SUMIFS(通讯通路门店!$W:$W,通讯通路门店!$S:$S,$G1934,通讯通路门店!$J:$J,"荣耀授权专卖店")</f>
        <v>0</v>
      </c>
      <c r="BD1934" s="99">
        <f>SUMIFS(通讯通路门店!$Z:$Z,通讯通路门店!$S:$S,$G1934,通讯通路门店!$J:$J,"VIVO体验店")</f>
        <v>0</v>
      </c>
      <c r="BE1934" s="99">
        <f>SUMIFS(通讯通路门店!$AB:$AB,通讯通路门店!$S:$S,$G1934,通讯通路门店!$J:$J,"OPPO体验店")</f>
        <v>0</v>
      </c>
      <c r="BF1934" s="99">
        <f>SUMIFS(通讯通路门店!$X:$X,通讯通路门店!$S:$S,$G1934,通讯通路门店!$J:$J,"华为授权体验店")+SUMIFS(通讯通路门店!$AA:$AA,通讯通路门店!$S:$S,$G1934,通讯通路门店!$J:$J,"华为堡垒店")</f>
        <v>0</v>
      </c>
      <c r="BG1934" s="99">
        <f>SUMIFS(通讯通路门店!$Y:$Y,通讯通路门店!$S:$S,$G1934,通讯通路门店!$J:$J,"小米体验店")</f>
        <v>0</v>
      </c>
      <c r="BH1934" s="99">
        <f>SUMIFS(通讯通路门店!$AA:$AA,通讯通路门店!$S:$S,$G1934,通讯通路门店!$J:$J,"苹果体验店")</f>
        <v>0</v>
      </c>
      <c r="BI1934" s="99">
        <f>SUMIFS(通讯通路门店!$K:$K,通讯通路门店!$S:$S,$G1934,通讯通路门店!$J:$J,"其他品牌专卖店")</f>
        <v>0</v>
      </c>
      <c r="BJ1934" s="99">
        <f>SUMIFS(通讯通路门店!$AC:$AC,通讯通路门店!$S:$S,$G1934)</f>
        <v>0</v>
      </c>
      <c r="BK1934" s="99">
        <f>SUMIFS(通讯通路门店!$AD:$AD,通讯通路门店!$S:$S,$G1934)</f>
        <v>0</v>
      </c>
      <c r="BL1934" s="99">
        <f>SUMIFS(通讯通路门店!$AE:$AE,通讯通路门店!$S:$S,$G1934)</f>
        <v>0</v>
      </c>
      <c r="BM1934" s="99">
        <f>SUMIFS(通讯通路门店!$AF:$AF,通讯通路门店!$S:$S,$G1934)</f>
        <v>0</v>
      </c>
      <c r="BN1934" s="99">
        <f>SUMIFS(通讯通路门店!$AG:$AG,通讯通路门店!$S:$S,$G1934)</f>
        <v>0</v>
      </c>
      <c r="BO1934" s="99">
        <f>SUMIFS(通讯通路门店!$AH:$AH,通讯通路门店!$S:$S,$G1934)</f>
        <v>0</v>
      </c>
      <c r="BP1934" s="99">
        <f>SUMIFS(通讯通路门店!$AI:$AI,通讯通路门店!$S:$S,$G1934)</f>
        <v>0</v>
      </c>
      <c r="BQ1934" s="83"/>
    </row>
    <row r="1935" spans="1:69">
      <c r="A1935" s="99" t="str">
        <f>IFERROR(_xlfn.XLOOKUP($G1935,通讯通路门店!$S$4:$S$993933,通讯通路门店!$A$4:$A$993933,0,0),"")</f>
        <v>海南省</v>
      </c>
      <c r="B1935" s="99" t="str">
        <f>IFERROR(_xlfn.XLOOKUP($G1935,通讯通路门店!$S$4:$S$993933,通讯通路门店!$B$4:$B$993933,0,0),"")</f>
        <v>昌江黎族自治县</v>
      </c>
      <c r="C1935" s="99" t="str">
        <f>IFERROR(_xlfn.XLOOKUP($G1935,通讯通路门店!$S$4:$S$993933,通讯通路门店!$C$4:$C$993933,0,0),"")</f>
        <v>昌江黎族自治县</v>
      </c>
      <c r="D1935" s="99" t="str">
        <f>IFERROR(_xlfn.XLOOKUP($G1935,通讯通路门店!$S$4:$S$993933,通讯通路门店!$D$4:$D$993933,0,0),"")</f>
        <v>叉河镇</v>
      </c>
      <c r="E1935" s="83"/>
      <c r="F1935" s="83"/>
      <c r="G1935" s="101"/>
      <c r="H1935" s="102">
        <f>IFERROR(_xlfn.XLOOKUP($G1935,通讯通路门店!$S$4:$S$993933,通讯通路门店!$R$4:$R$993933,0,0),"")</f>
        <v>0</v>
      </c>
      <c r="I1935" s="83"/>
      <c r="J1935" s="83"/>
      <c r="K1935" s="83"/>
      <c r="L1935" s="83"/>
      <c r="M1935" s="83"/>
      <c r="N1935" s="83"/>
      <c r="O1935" s="83"/>
      <c r="P1935" s="83"/>
      <c r="Q1935" s="83"/>
      <c r="R1935" s="83"/>
      <c r="S1935" s="83"/>
      <c r="T1935" s="83"/>
      <c r="U1935" s="99">
        <f>COUNTIF(通讯通路门店!$S:$S,$G1935)</f>
        <v>0</v>
      </c>
      <c r="V1935" s="99">
        <f>COUNTIFS(通讯通路门店!$S:$S,$G1935,通讯通路门店!$J:$J,"综合卖场")</f>
        <v>0</v>
      </c>
      <c r="W1935" s="99">
        <f>SUMIFS(通讯通路门店!$AJ:$AJ,通讯通路门店!$S:$S,通讯客户沙盘!$G1935)</f>
        <v>0</v>
      </c>
      <c r="X1935" s="99">
        <f t="shared" si="150"/>
        <v>0</v>
      </c>
      <c r="Y1935" s="99">
        <f>COUNTIFS(通讯通路门店!$S:$S,$G1935,通讯通路门店!$J:$J,"荣耀体验店")+COUNTIFS(通讯通路门店!$S:$S,$G1935,通讯通路门店!$J:$J,"荣耀授权专卖店")</f>
        <v>0</v>
      </c>
      <c r="Z1935" s="99">
        <f>COUNTIFS(通讯通路门店!$S:$S,$G1935,通讯通路门店!$J:$J,"VIVO体验店")</f>
        <v>0</v>
      </c>
      <c r="AA1935" s="99">
        <f>COUNTIFS(通讯通路门店!$S:$S,$G1935,通讯通路门店!$J:$J,"OPPO体验店")</f>
        <v>0</v>
      </c>
      <c r="AB1935" s="99">
        <f>COUNTIFS(通讯通路门店!$S:$S,$G1935,通讯通路门店!$J:$J,"华为授权体验店")+COUNTIFS(通讯通路门店!$S:$S,$G1935,通讯通路门店!$J:$J,"华为堡垒店")</f>
        <v>0</v>
      </c>
      <c r="AC1935" s="99">
        <f>COUNTIFS(通讯通路门店!$S:$S,$G1935,通讯通路门店!$J:$J,"小米体验店")</f>
        <v>0</v>
      </c>
      <c r="AD1935" s="99">
        <f>COUNTIFS(通讯通路门店!$S:$S,$G1935,通讯通路门店!$J:$J,"苹果体验店")</f>
        <v>0</v>
      </c>
      <c r="AE1935" s="99">
        <f>COUNTIFS(通讯通路门店!$S:$S,$G1935,通讯通路门店!$J:$J,"其他品牌专卖店")</f>
        <v>0</v>
      </c>
      <c r="AF1935" s="99">
        <f>SUMIFS(通讯通路门店!$BI:$BI,通讯通路门店!$S:$S,$G1935)</f>
        <v>0</v>
      </c>
      <c r="AG1935" s="99">
        <f>SUMIFS(通讯通路门店!$BH:$BH,通讯通路门店!$S:$S,$G1935)</f>
        <v>0</v>
      </c>
      <c r="AH1935" s="99">
        <f t="shared" si="151"/>
        <v>0</v>
      </c>
      <c r="AI1935" s="99">
        <f>SUMIFS(通讯通路门店!$BB:$BB,通讯通路门店!$S:$S,$G1935)</f>
        <v>0</v>
      </c>
      <c r="AJ1935" s="99">
        <f>SUMIFS(通讯通路门店!$BE:$BE,通讯通路门店!$S:$S,$G1935)</f>
        <v>0</v>
      </c>
      <c r="AK1935" s="99">
        <f>SUMIFS(通讯通路门店!$BG:$BG,通讯通路门店!$S:$S,$G1935)</f>
        <v>0</v>
      </c>
      <c r="AL1935" s="99">
        <f>SUMIFS(通讯通路门店!$BC:$BC,通讯通路门店!$S:$S,$G1935)</f>
        <v>0</v>
      </c>
      <c r="AM1935" s="99">
        <f>SUMIFS(通讯通路门店!$BD:$BD,通讯通路门店!$S:$S,$G1935)</f>
        <v>0</v>
      </c>
      <c r="AN1935" s="99">
        <f>SUMIFS(通讯通路门店!$BF:$BF,通讯通路门店!$S:$S,$G1935)</f>
        <v>0</v>
      </c>
      <c r="AO1935" s="99">
        <f t="shared" si="152"/>
        <v>0</v>
      </c>
      <c r="AP1935" s="99">
        <f>SUMIFS(通讯通路门店!$K:$K,通讯通路门店!$S:$S,$G1935)</f>
        <v>0</v>
      </c>
      <c r="AQ1935" s="83"/>
      <c r="AR1935" s="99">
        <f>SUMIFS(通讯通路门店!$T:$T,通讯通路门店!$S:$S,$G1935)</f>
        <v>0</v>
      </c>
      <c r="AS1935" s="99">
        <f>SUMIFS(通讯通路门店!$U:$U,通讯通路门店!$S:$S,$G1935)</f>
        <v>0</v>
      </c>
      <c r="AT1935" s="99">
        <f>SUMIFS(通讯通路门店!$V:$V,通讯通路门店!$S:$S,$G1935)</f>
        <v>0</v>
      </c>
      <c r="AU1935" s="99">
        <f>SUMIFS(通讯通路门店!$W:$W,通讯通路门店!$S:$S,$G1935)</f>
        <v>0</v>
      </c>
      <c r="AV1935" s="99">
        <f>SUMIFS(通讯通路门店!$Z:$Z,通讯通路门店!$S:$S,$G1935)</f>
        <v>0</v>
      </c>
      <c r="AW1935" s="99">
        <f>SUMIFS(通讯通路门店!$AB:$AB,通讯通路门店!$S:$S,$G1935)</f>
        <v>0</v>
      </c>
      <c r="AX1935" s="99">
        <f>SUMIFS(通讯通路门店!$X:$X,通讯通路门店!$S:$S,$G1935)</f>
        <v>0</v>
      </c>
      <c r="AY1935" s="99">
        <f>SUMIFS(通讯通路门店!$Y:$Y,通讯通路门店!$S:$S,$G1935)</f>
        <v>0</v>
      </c>
      <c r="AZ1935" s="99">
        <f>SUMIFS(通讯通路门店!$AA:$AA,通讯通路门店!$S:$S,$G1935)</f>
        <v>0</v>
      </c>
      <c r="BA1935" s="99">
        <f t="shared" si="153"/>
        <v>0</v>
      </c>
      <c r="BB1935" s="99">
        <f t="shared" si="154"/>
        <v>0</v>
      </c>
      <c r="BC1935" s="99">
        <f>SUMIFS(通讯通路门店!$W:$W,通讯通路门店!$S:$S,$G1935,通讯通路门店!$J:$J,"荣耀体验店")+SUMIFS(通讯通路门店!$W:$W,通讯通路门店!$S:$S,$G1935,通讯通路门店!$J:$J,"荣耀授权专卖店")</f>
        <v>0</v>
      </c>
      <c r="BD1935" s="99">
        <f>SUMIFS(通讯通路门店!$Z:$Z,通讯通路门店!$S:$S,$G1935,通讯通路门店!$J:$J,"VIVO体验店")</f>
        <v>0</v>
      </c>
      <c r="BE1935" s="99">
        <f>SUMIFS(通讯通路门店!$AB:$AB,通讯通路门店!$S:$S,$G1935,通讯通路门店!$J:$J,"OPPO体验店")</f>
        <v>0</v>
      </c>
      <c r="BF1935" s="99">
        <f>SUMIFS(通讯通路门店!$X:$X,通讯通路门店!$S:$S,$G1935,通讯通路门店!$J:$J,"华为授权体验店")+SUMIFS(通讯通路门店!$AA:$AA,通讯通路门店!$S:$S,$G1935,通讯通路门店!$J:$J,"华为堡垒店")</f>
        <v>0</v>
      </c>
      <c r="BG1935" s="99">
        <f>SUMIFS(通讯通路门店!$Y:$Y,通讯通路门店!$S:$S,$G1935,通讯通路门店!$J:$J,"小米体验店")</f>
        <v>0</v>
      </c>
      <c r="BH1935" s="99">
        <f>SUMIFS(通讯通路门店!$AA:$AA,通讯通路门店!$S:$S,$G1935,通讯通路门店!$J:$J,"苹果体验店")</f>
        <v>0</v>
      </c>
      <c r="BI1935" s="99">
        <f>SUMIFS(通讯通路门店!$K:$K,通讯通路门店!$S:$S,$G1935,通讯通路门店!$J:$J,"其他品牌专卖店")</f>
        <v>0</v>
      </c>
      <c r="BJ1935" s="99">
        <f>SUMIFS(通讯通路门店!$AC:$AC,通讯通路门店!$S:$S,$G1935)</f>
        <v>0</v>
      </c>
      <c r="BK1935" s="99">
        <f>SUMIFS(通讯通路门店!$AD:$AD,通讯通路门店!$S:$S,$G1935)</f>
        <v>0</v>
      </c>
      <c r="BL1935" s="99">
        <f>SUMIFS(通讯通路门店!$AE:$AE,通讯通路门店!$S:$S,$G1935)</f>
        <v>0</v>
      </c>
      <c r="BM1935" s="99">
        <f>SUMIFS(通讯通路门店!$AF:$AF,通讯通路门店!$S:$S,$G1935)</f>
        <v>0</v>
      </c>
      <c r="BN1935" s="99">
        <f>SUMIFS(通讯通路门店!$AG:$AG,通讯通路门店!$S:$S,$G1935)</f>
        <v>0</v>
      </c>
      <c r="BO1935" s="99">
        <f>SUMIFS(通讯通路门店!$AH:$AH,通讯通路门店!$S:$S,$G1935)</f>
        <v>0</v>
      </c>
      <c r="BP1935" s="99">
        <f>SUMIFS(通讯通路门店!$AI:$AI,通讯通路门店!$S:$S,$G1935)</f>
        <v>0</v>
      </c>
      <c r="BQ1935" s="83"/>
    </row>
    <row r="1936" spans="1:69">
      <c r="A1936" s="99" t="str">
        <f>IFERROR(_xlfn.XLOOKUP($G1936,通讯通路门店!$S$4:$S$993933,通讯通路门店!$A$4:$A$993933,0,0),"")</f>
        <v>海南省</v>
      </c>
      <c r="B1936" s="99" t="str">
        <f>IFERROR(_xlfn.XLOOKUP($G1936,通讯通路门店!$S$4:$S$993933,通讯通路门店!$B$4:$B$993933,0,0),"")</f>
        <v>昌江黎族自治县</v>
      </c>
      <c r="C1936" s="99" t="str">
        <f>IFERROR(_xlfn.XLOOKUP($G1936,通讯通路门店!$S$4:$S$993933,通讯通路门店!$C$4:$C$993933,0,0),"")</f>
        <v>昌江黎族自治县</v>
      </c>
      <c r="D1936" s="99" t="str">
        <f>IFERROR(_xlfn.XLOOKUP($G1936,通讯通路门店!$S$4:$S$993933,通讯通路门店!$D$4:$D$993933,0,0),"")</f>
        <v>叉河镇</v>
      </c>
      <c r="E1936" s="83"/>
      <c r="F1936" s="83"/>
      <c r="G1936" s="101"/>
      <c r="H1936" s="102">
        <f>IFERROR(_xlfn.XLOOKUP($G1936,通讯通路门店!$S$4:$S$993933,通讯通路门店!$R$4:$R$993933,0,0),"")</f>
        <v>0</v>
      </c>
      <c r="I1936" s="83"/>
      <c r="J1936" s="83"/>
      <c r="K1936" s="83"/>
      <c r="L1936" s="83"/>
      <c r="M1936" s="83"/>
      <c r="N1936" s="83"/>
      <c r="O1936" s="83"/>
      <c r="P1936" s="83"/>
      <c r="Q1936" s="83"/>
      <c r="R1936" s="83"/>
      <c r="S1936" s="83"/>
      <c r="T1936" s="83"/>
      <c r="U1936" s="99">
        <f>COUNTIF(通讯通路门店!$S:$S,$G1936)</f>
        <v>0</v>
      </c>
      <c r="V1936" s="99">
        <f>COUNTIFS(通讯通路门店!$S:$S,$G1936,通讯通路门店!$J:$J,"综合卖场")</f>
        <v>0</v>
      </c>
      <c r="W1936" s="99">
        <f>SUMIFS(通讯通路门店!$AJ:$AJ,通讯通路门店!$S:$S,通讯客户沙盘!$G1936)</f>
        <v>0</v>
      </c>
      <c r="X1936" s="99">
        <f t="shared" si="150"/>
        <v>0</v>
      </c>
      <c r="Y1936" s="99">
        <f>COUNTIFS(通讯通路门店!$S:$S,$G1936,通讯通路门店!$J:$J,"荣耀体验店")+COUNTIFS(通讯通路门店!$S:$S,$G1936,通讯通路门店!$J:$J,"荣耀授权专卖店")</f>
        <v>0</v>
      </c>
      <c r="Z1936" s="99">
        <f>COUNTIFS(通讯通路门店!$S:$S,$G1936,通讯通路门店!$J:$J,"VIVO体验店")</f>
        <v>0</v>
      </c>
      <c r="AA1936" s="99">
        <f>COUNTIFS(通讯通路门店!$S:$S,$G1936,通讯通路门店!$J:$J,"OPPO体验店")</f>
        <v>0</v>
      </c>
      <c r="AB1936" s="99">
        <f>COUNTIFS(通讯通路门店!$S:$S,$G1936,通讯通路门店!$J:$J,"华为授权体验店")+COUNTIFS(通讯通路门店!$S:$S,$G1936,通讯通路门店!$J:$J,"华为堡垒店")</f>
        <v>0</v>
      </c>
      <c r="AC1936" s="99">
        <f>COUNTIFS(通讯通路门店!$S:$S,$G1936,通讯通路门店!$J:$J,"小米体验店")</f>
        <v>0</v>
      </c>
      <c r="AD1936" s="99">
        <f>COUNTIFS(通讯通路门店!$S:$S,$G1936,通讯通路门店!$J:$J,"苹果体验店")</f>
        <v>0</v>
      </c>
      <c r="AE1936" s="99">
        <f>COUNTIFS(通讯通路门店!$S:$S,$G1936,通讯通路门店!$J:$J,"其他品牌专卖店")</f>
        <v>0</v>
      </c>
      <c r="AF1936" s="99">
        <f>SUMIFS(通讯通路门店!$BI:$BI,通讯通路门店!$S:$S,$G1936)</f>
        <v>0</v>
      </c>
      <c r="AG1936" s="99">
        <f>SUMIFS(通讯通路门店!$BH:$BH,通讯通路门店!$S:$S,$G1936)</f>
        <v>0</v>
      </c>
      <c r="AH1936" s="99">
        <f t="shared" si="151"/>
        <v>0</v>
      </c>
      <c r="AI1936" s="99">
        <f>SUMIFS(通讯通路门店!$BB:$BB,通讯通路门店!$S:$S,$G1936)</f>
        <v>0</v>
      </c>
      <c r="AJ1936" s="99">
        <f>SUMIFS(通讯通路门店!$BE:$BE,通讯通路门店!$S:$S,$G1936)</f>
        <v>0</v>
      </c>
      <c r="AK1936" s="99">
        <f>SUMIFS(通讯通路门店!$BG:$BG,通讯通路门店!$S:$S,$G1936)</f>
        <v>0</v>
      </c>
      <c r="AL1936" s="99">
        <f>SUMIFS(通讯通路门店!$BC:$BC,通讯通路门店!$S:$S,$G1936)</f>
        <v>0</v>
      </c>
      <c r="AM1936" s="99">
        <f>SUMIFS(通讯通路门店!$BD:$BD,通讯通路门店!$S:$S,$G1936)</f>
        <v>0</v>
      </c>
      <c r="AN1936" s="99">
        <f>SUMIFS(通讯通路门店!$BF:$BF,通讯通路门店!$S:$S,$G1936)</f>
        <v>0</v>
      </c>
      <c r="AO1936" s="99">
        <f t="shared" si="152"/>
        <v>0</v>
      </c>
      <c r="AP1936" s="99">
        <f>SUMIFS(通讯通路门店!$K:$K,通讯通路门店!$S:$S,$G1936)</f>
        <v>0</v>
      </c>
      <c r="AQ1936" s="83"/>
      <c r="AR1936" s="99">
        <f>SUMIFS(通讯通路门店!$T:$T,通讯通路门店!$S:$S,$G1936)</f>
        <v>0</v>
      </c>
      <c r="AS1936" s="99">
        <f>SUMIFS(通讯通路门店!$U:$U,通讯通路门店!$S:$S,$G1936)</f>
        <v>0</v>
      </c>
      <c r="AT1936" s="99">
        <f>SUMIFS(通讯通路门店!$V:$V,通讯通路门店!$S:$S,$G1936)</f>
        <v>0</v>
      </c>
      <c r="AU1936" s="99">
        <f>SUMIFS(通讯通路门店!$W:$W,通讯通路门店!$S:$S,$G1936)</f>
        <v>0</v>
      </c>
      <c r="AV1936" s="99">
        <f>SUMIFS(通讯通路门店!$Z:$Z,通讯通路门店!$S:$S,$G1936)</f>
        <v>0</v>
      </c>
      <c r="AW1936" s="99">
        <f>SUMIFS(通讯通路门店!$AB:$AB,通讯通路门店!$S:$S,$G1936)</f>
        <v>0</v>
      </c>
      <c r="AX1936" s="99">
        <f>SUMIFS(通讯通路门店!$X:$X,通讯通路门店!$S:$S,$G1936)</f>
        <v>0</v>
      </c>
      <c r="AY1936" s="99">
        <f>SUMIFS(通讯通路门店!$Y:$Y,通讯通路门店!$S:$S,$G1936)</f>
        <v>0</v>
      </c>
      <c r="AZ1936" s="99">
        <f>SUMIFS(通讯通路门店!$AA:$AA,通讯通路门店!$S:$S,$G1936)</f>
        <v>0</v>
      </c>
      <c r="BA1936" s="99">
        <f t="shared" si="153"/>
        <v>0</v>
      </c>
      <c r="BB1936" s="99">
        <f t="shared" si="154"/>
        <v>0</v>
      </c>
      <c r="BC1936" s="99">
        <f>SUMIFS(通讯通路门店!$W:$W,通讯通路门店!$S:$S,$G1936,通讯通路门店!$J:$J,"荣耀体验店")+SUMIFS(通讯通路门店!$W:$W,通讯通路门店!$S:$S,$G1936,通讯通路门店!$J:$J,"荣耀授权专卖店")</f>
        <v>0</v>
      </c>
      <c r="BD1936" s="99">
        <f>SUMIFS(通讯通路门店!$Z:$Z,通讯通路门店!$S:$S,$G1936,通讯通路门店!$J:$J,"VIVO体验店")</f>
        <v>0</v>
      </c>
      <c r="BE1936" s="99">
        <f>SUMIFS(通讯通路门店!$AB:$AB,通讯通路门店!$S:$S,$G1936,通讯通路门店!$J:$J,"OPPO体验店")</f>
        <v>0</v>
      </c>
      <c r="BF1936" s="99">
        <f>SUMIFS(通讯通路门店!$X:$X,通讯通路门店!$S:$S,$G1936,通讯通路门店!$J:$J,"华为授权体验店")+SUMIFS(通讯通路门店!$AA:$AA,通讯通路门店!$S:$S,$G1936,通讯通路门店!$J:$J,"华为堡垒店")</f>
        <v>0</v>
      </c>
      <c r="BG1936" s="99">
        <f>SUMIFS(通讯通路门店!$Y:$Y,通讯通路门店!$S:$S,$G1936,通讯通路门店!$J:$J,"小米体验店")</f>
        <v>0</v>
      </c>
      <c r="BH1936" s="99">
        <f>SUMIFS(通讯通路门店!$AA:$AA,通讯通路门店!$S:$S,$G1936,通讯通路门店!$J:$J,"苹果体验店")</f>
        <v>0</v>
      </c>
      <c r="BI1936" s="99">
        <f>SUMIFS(通讯通路门店!$K:$K,通讯通路门店!$S:$S,$G1936,通讯通路门店!$J:$J,"其他品牌专卖店")</f>
        <v>0</v>
      </c>
      <c r="BJ1936" s="99">
        <f>SUMIFS(通讯通路门店!$AC:$AC,通讯通路门店!$S:$S,$G1936)</f>
        <v>0</v>
      </c>
      <c r="BK1936" s="99">
        <f>SUMIFS(通讯通路门店!$AD:$AD,通讯通路门店!$S:$S,$G1936)</f>
        <v>0</v>
      </c>
      <c r="BL1936" s="99">
        <f>SUMIFS(通讯通路门店!$AE:$AE,通讯通路门店!$S:$S,$G1936)</f>
        <v>0</v>
      </c>
      <c r="BM1936" s="99">
        <f>SUMIFS(通讯通路门店!$AF:$AF,通讯通路门店!$S:$S,$G1936)</f>
        <v>0</v>
      </c>
      <c r="BN1936" s="99">
        <f>SUMIFS(通讯通路门店!$AG:$AG,通讯通路门店!$S:$S,$G1936)</f>
        <v>0</v>
      </c>
      <c r="BO1936" s="99">
        <f>SUMIFS(通讯通路门店!$AH:$AH,通讯通路门店!$S:$S,$G1936)</f>
        <v>0</v>
      </c>
      <c r="BP1936" s="99">
        <f>SUMIFS(通讯通路门店!$AI:$AI,通讯通路门店!$S:$S,$G1936)</f>
        <v>0</v>
      </c>
      <c r="BQ1936" s="83"/>
    </row>
    <row r="1937" spans="1:69">
      <c r="A1937" s="99" t="str">
        <f>IFERROR(_xlfn.XLOOKUP($G1937,通讯通路门店!$S$4:$S$993933,通讯通路门店!$A$4:$A$993933,0,0),"")</f>
        <v>海南省</v>
      </c>
      <c r="B1937" s="99" t="str">
        <f>IFERROR(_xlfn.XLOOKUP($G1937,通讯通路门店!$S$4:$S$993933,通讯通路门店!$B$4:$B$993933,0,0),"")</f>
        <v>昌江黎族自治县</v>
      </c>
      <c r="C1937" s="99" t="str">
        <f>IFERROR(_xlfn.XLOOKUP($G1937,通讯通路门店!$S$4:$S$993933,通讯通路门店!$C$4:$C$993933,0,0),"")</f>
        <v>昌江黎族自治县</v>
      </c>
      <c r="D1937" s="99" t="str">
        <f>IFERROR(_xlfn.XLOOKUP($G1937,通讯通路门店!$S$4:$S$993933,通讯通路门店!$D$4:$D$993933,0,0),"")</f>
        <v>叉河镇</v>
      </c>
      <c r="E1937" s="83"/>
      <c r="F1937" s="83"/>
      <c r="G1937" s="101"/>
      <c r="H1937" s="102">
        <f>IFERROR(_xlfn.XLOOKUP($G1937,通讯通路门店!$S$4:$S$993933,通讯通路门店!$R$4:$R$993933,0,0),"")</f>
        <v>0</v>
      </c>
      <c r="I1937" s="83"/>
      <c r="J1937" s="83"/>
      <c r="K1937" s="83"/>
      <c r="L1937" s="83"/>
      <c r="M1937" s="83"/>
      <c r="N1937" s="83"/>
      <c r="O1937" s="83"/>
      <c r="P1937" s="83"/>
      <c r="Q1937" s="83"/>
      <c r="R1937" s="83"/>
      <c r="S1937" s="83"/>
      <c r="T1937" s="83"/>
      <c r="U1937" s="99">
        <f>COUNTIF(通讯通路门店!$S:$S,$G1937)</f>
        <v>0</v>
      </c>
      <c r="V1937" s="99">
        <f>COUNTIFS(通讯通路门店!$S:$S,$G1937,通讯通路门店!$J:$J,"综合卖场")</f>
        <v>0</v>
      </c>
      <c r="W1937" s="99">
        <f>SUMIFS(通讯通路门店!$AJ:$AJ,通讯通路门店!$S:$S,通讯客户沙盘!$G1937)</f>
        <v>0</v>
      </c>
      <c r="X1937" s="99">
        <f t="shared" si="150"/>
        <v>0</v>
      </c>
      <c r="Y1937" s="99">
        <f>COUNTIFS(通讯通路门店!$S:$S,$G1937,通讯通路门店!$J:$J,"荣耀体验店")+COUNTIFS(通讯通路门店!$S:$S,$G1937,通讯通路门店!$J:$J,"荣耀授权专卖店")</f>
        <v>0</v>
      </c>
      <c r="Z1937" s="99">
        <f>COUNTIFS(通讯通路门店!$S:$S,$G1937,通讯通路门店!$J:$J,"VIVO体验店")</f>
        <v>0</v>
      </c>
      <c r="AA1937" s="99">
        <f>COUNTIFS(通讯通路门店!$S:$S,$G1937,通讯通路门店!$J:$J,"OPPO体验店")</f>
        <v>0</v>
      </c>
      <c r="AB1937" s="99">
        <f>COUNTIFS(通讯通路门店!$S:$S,$G1937,通讯通路门店!$J:$J,"华为授权体验店")+COUNTIFS(通讯通路门店!$S:$S,$G1937,通讯通路门店!$J:$J,"华为堡垒店")</f>
        <v>0</v>
      </c>
      <c r="AC1937" s="99">
        <f>COUNTIFS(通讯通路门店!$S:$S,$G1937,通讯通路门店!$J:$J,"小米体验店")</f>
        <v>0</v>
      </c>
      <c r="AD1937" s="99">
        <f>COUNTIFS(通讯通路门店!$S:$S,$G1937,通讯通路门店!$J:$J,"苹果体验店")</f>
        <v>0</v>
      </c>
      <c r="AE1937" s="99">
        <f>COUNTIFS(通讯通路门店!$S:$S,$G1937,通讯通路门店!$J:$J,"其他品牌专卖店")</f>
        <v>0</v>
      </c>
      <c r="AF1937" s="99">
        <f>SUMIFS(通讯通路门店!$BI:$BI,通讯通路门店!$S:$S,$G1937)</f>
        <v>0</v>
      </c>
      <c r="AG1937" s="99">
        <f>SUMIFS(通讯通路门店!$BH:$BH,通讯通路门店!$S:$S,$G1937)</f>
        <v>0</v>
      </c>
      <c r="AH1937" s="99">
        <f t="shared" si="151"/>
        <v>0</v>
      </c>
      <c r="AI1937" s="99">
        <f>SUMIFS(通讯通路门店!$BB:$BB,通讯通路门店!$S:$S,$G1937)</f>
        <v>0</v>
      </c>
      <c r="AJ1937" s="99">
        <f>SUMIFS(通讯通路门店!$BE:$BE,通讯通路门店!$S:$S,$G1937)</f>
        <v>0</v>
      </c>
      <c r="AK1937" s="99">
        <f>SUMIFS(通讯通路门店!$BG:$BG,通讯通路门店!$S:$S,$G1937)</f>
        <v>0</v>
      </c>
      <c r="AL1937" s="99">
        <f>SUMIFS(通讯通路门店!$BC:$BC,通讯通路门店!$S:$S,$G1937)</f>
        <v>0</v>
      </c>
      <c r="AM1937" s="99">
        <f>SUMIFS(通讯通路门店!$BD:$BD,通讯通路门店!$S:$S,$G1937)</f>
        <v>0</v>
      </c>
      <c r="AN1937" s="99">
        <f>SUMIFS(通讯通路门店!$BF:$BF,通讯通路门店!$S:$S,$G1937)</f>
        <v>0</v>
      </c>
      <c r="AO1937" s="99">
        <f t="shared" si="152"/>
        <v>0</v>
      </c>
      <c r="AP1937" s="99">
        <f>SUMIFS(通讯通路门店!$K:$K,通讯通路门店!$S:$S,$G1937)</f>
        <v>0</v>
      </c>
      <c r="AQ1937" s="83"/>
      <c r="AR1937" s="99">
        <f>SUMIFS(通讯通路门店!$T:$T,通讯通路门店!$S:$S,$G1937)</f>
        <v>0</v>
      </c>
      <c r="AS1937" s="99">
        <f>SUMIFS(通讯通路门店!$U:$U,通讯通路门店!$S:$S,$G1937)</f>
        <v>0</v>
      </c>
      <c r="AT1937" s="99">
        <f>SUMIFS(通讯通路门店!$V:$V,通讯通路门店!$S:$S,$G1937)</f>
        <v>0</v>
      </c>
      <c r="AU1937" s="99">
        <f>SUMIFS(通讯通路门店!$W:$W,通讯通路门店!$S:$S,$G1937)</f>
        <v>0</v>
      </c>
      <c r="AV1937" s="99">
        <f>SUMIFS(通讯通路门店!$Z:$Z,通讯通路门店!$S:$S,$G1937)</f>
        <v>0</v>
      </c>
      <c r="AW1937" s="99">
        <f>SUMIFS(通讯通路门店!$AB:$AB,通讯通路门店!$S:$S,$G1937)</f>
        <v>0</v>
      </c>
      <c r="AX1937" s="99">
        <f>SUMIFS(通讯通路门店!$X:$X,通讯通路门店!$S:$S,$G1937)</f>
        <v>0</v>
      </c>
      <c r="AY1937" s="99">
        <f>SUMIFS(通讯通路门店!$Y:$Y,通讯通路门店!$S:$S,$G1937)</f>
        <v>0</v>
      </c>
      <c r="AZ1937" s="99">
        <f>SUMIFS(通讯通路门店!$AA:$AA,通讯通路门店!$S:$S,$G1937)</f>
        <v>0</v>
      </c>
      <c r="BA1937" s="99">
        <f t="shared" si="153"/>
        <v>0</v>
      </c>
      <c r="BB1937" s="99">
        <f t="shared" si="154"/>
        <v>0</v>
      </c>
      <c r="BC1937" s="99">
        <f>SUMIFS(通讯通路门店!$W:$W,通讯通路门店!$S:$S,$G1937,通讯通路门店!$J:$J,"荣耀体验店")+SUMIFS(通讯通路门店!$W:$W,通讯通路门店!$S:$S,$G1937,通讯通路门店!$J:$J,"荣耀授权专卖店")</f>
        <v>0</v>
      </c>
      <c r="BD1937" s="99">
        <f>SUMIFS(通讯通路门店!$Z:$Z,通讯通路门店!$S:$S,$G1937,通讯通路门店!$J:$J,"VIVO体验店")</f>
        <v>0</v>
      </c>
      <c r="BE1937" s="99">
        <f>SUMIFS(通讯通路门店!$AB:$AB,通讯通路门店!$S:$S,$G1937,通讯通路门店!$J:$J,"OPPO体验店")</f>
        <v>0</v>
      </c>
      <c r="BF1937" s="99">
        <f>SUMIFS(通讯通路门店!$X:$X,通讯通路门店!$S:$S,$G1937,通讯通路门店!$J:$J,"华为授权体验店")+SUMIFS(通讯通路门店!$AA:$AA,通讯通路门店!$S:$S,$G1937,通讯通路门店!$J:$J,"华为堡垒店")</f>
        <v>0</v>
      </c>
      <c r="BG1937" s="99">
        <f>SUMIFS(通讯通路门店!$Y:$Y,通讯通路门店!$S:$S,$G1937,通讯通路门店!$J:$J,"小米体验店")</f>
        <v>0</v>
      </c>
      <c r="BH1937" s="99">
        <f>SUMIFS(通讯通路门店!$AA:$AA,通讯通路门店!$S:$S,$G1937,通讯通路门店!$J:$J,"苹果体验店")</f>
        <v>0</v>
      </c>
      <c r="BI1937" s="99">
        <f>SUMIFS(通讯通路门店!$K:$K,通讯通路门店!$S:$S,$G1937,通讯通路门店!$J:$J,"其他品牌专卖店")</f>
        <v>0</v>
      </c>
      <c r="BJ1937" s="99">
        <f>SUMIFS(通讯通路门店!$AC:$AC,通讯通路门店!$S:$S,$G1937)</f>
        <v>0</v>
      </c>
      <c r="BK1937" s="99">
        <f>SUMIFS(通讯通路门店!$AD:$AD,通讯通路门店!$S:$S,$G1937)</f>
        <v>0</v>
      </c>
      <c r="BL1937" s="99">
        <f>SUMIFS(通讯通路门店!$AE:$AE,通讯通路门店!$S:$S,$G1937)</f>
        <v>0</v>
      </c>
      <c r="BM1937" s="99">
        <f>SUMIFS(通讯通路门店!$AF:$AF,通讯通路门店!$S:$S,$G1937)</f>
        <v>0</v>
      </c>
      <c r="BN1937" s="99">
        <f>SUMIFS(通讯通路门店!$AG:$AG,通讯通路门店!$S:$S,$G1937)</f>
        <v>0</v>
      </c>
      <c r="BO1937" s="99">
        <f>SUMIFS(通讯通路门店!$AH:$AH,通讯通路门店!$S:$S,$G1937)</f>
        <v>0</v>
      </c>
      <c r="BP1937" s="99">
        <f>SUMIFS(通讯通路门店!$AI:$AI,通讯通路门店!$S:$S,$G1937)</f>
        <v>0</v>
      </c>
      <c r="BQ1937" s="83"/>
    </row>
    <row r="1938" spans="1:69">
      <c r="A1938" s="99" t="str">
        <f>IFERROR(_xlfn.XLOOKUP($G1938,通讯通路门店!$S$4:$S$993933,通讯通路门店!$A$4:$A$993933,0,0),"")</f>
        <v>海南省</v>
      </c>
      <c r="B1938" s="99" t="str">
        <f>IFERROR(_xlfn.XLOOKUP($G1938,通讯通路门店!$S$4:$S$993933,通讯通路门店!$B$4:$B$993933,0,0),"")</f>
        <v>昌江黎族自治县</v>
      </c>
      <c r="C1938" s="99" t="str">
        <f>IFERROR(_xlfn.XLOOKUP($G1938,通讯通路门店!$S$4:$S$993933,通讯通路门店!$C$4:$C$993933,0,0),"")</f>
        <v>昌江黎族自治县</v>
      </c>
      <c r="D1938" s="99" t="str">
        <f>IFERROR(_xlfn.XLOOKUP($G1938,通讯通路门店!$S$4:$S$993933,通讯通路门店!$D$4:$D$993933,0,0),"")</f>
        <v>叉河镇</v>
      </c>
      <c r="E1938" s="83"/>
      <c r="F1938" s="83"/>
      <c r="G1938" s="101"/>
      <c r="H1938" s="102">
        <f>IFERROR(_xlfn.XLOOKUP($G1938,通讯通路门店!$S$4:$S$993933,通讯通路门店!$R$4:$R$993933,0,0),"")</f>
        <v>0</v>
      </c>
      <c r="I1938" s="83"/>
      <c r="J1938" s="83"/>
      <c r="K1938" s="83"/>
      <c r="L1938" s="83"/>
      <c r="M1938" s="83"/>
      <c r="N1938" s="83"/>
      <c r="O1938" s="83"/>
      <c r="P1938" s="83"/>
      <c r="Q1938" s="83"/>
      <c r="R1938" s="83"/>
      <c r="S1938" s="83"/>
      <c r="T1938" s="83"/>
      <c r="U1938" s="99">
        <f>COUNTIF(通讯通路门店!$S:$S,$G1938)</f>
        <v>0</v>
      </c>
      <c r="V1938" s="99">
        <f>COUNTIFS(通讯通路门店!$S:$S,$G1938,通讯通路门店!$J:$J,"综合卖场")</f>
        <v>0</v>
      </c>
      <c r="W1938" s="99">
        <f>SUMIFS(通讯通路门店!$AJ:$AJ,通讯通路门店!$S:$S,通讯客户沙盘!$G1938)</f>
        <v>0</v>
      </c>
      <c r="X1938" s="99">
        <f t="shared" si="150"/>
        <v>0</v>
      </c>
      <c r="Y1938" s="99">
        <f>COUNTIFS(通讯通路门店!$S:$S,$G1938,通讯通路门店!$J:$J,"荣耀体验店")+COUNTIFS(通讯通路门店!$S:$S,$G1938,通讯通路门店!$J:$J,"荣耀授权专卖店")</f>
        <v>0</v>
      </c>
      <c r="Z1938" s="99">
        <f>COUNTIFS(通讯通路门店!$S:$S,$G1938,通讯通路门店!$J:$J,"VIVO体验店")</f>
        <v>0</v>
      </c>
      <c r="AA1938" s="99">
        <f>COUNTIFS(通讯通路门店!$S:$S,$G1938,通讯通路门店!$J:$J,"OPPO体验店")</f>
        <v>0</v>
      </c>
      <c r="AB1938" s="99">
        <f>COUNTIFS(通讯通路门店!$S:$S,$G1938,通讯通路门店!$J:$J,"华为授权体验店")+COUNTIFS(通讯通路门店!$S:$S,$G1938,通讯通路门店!$J:$J,"华为堡垒店")</f>
        <v>0</v>
      </c>
      <c r="AC1938" s="99">
        <f>COUNTIFS(通讯通路门店!$S:$S,$G1938,通讯通路门店!$J:$J,"小米体验店")</f>
        <v>0</v>
      </c>
      <c r="AD1938" s="99">
        <f>COUNTIFS(通讯通路门店!$S:$S,$G1938,通讯通路门店!$J:$J,"苹果体验店")</f>
        <v>0</v>
      </c>
      <c r="AE1938" s="99">
        <f>COUNTIFS(通讯通路门店!$S:$S,$G1938,通讯通路门店!$J:$J,"其他品牌专卖店")</f>
        <v>0</v>
      </c>
      <c r="AF1938" s="99">
        <f>SUMIFS(通讯通路门店!$BI:$BI,通讯通路门店!$S:$S,$G1938)</f>
        <v>0</v>
      </c>
      <c r="AG1938" s="99">
        <f>SUMIFS(通讯通路门店!$BH:$BH,通讯通路门店!$S:$S,$G1938)</f>
        <v>0</v>
      </c>
      <c r="AH1938" s="99">
        <f t="shared" si="151"/>
        <v>0</v>
      </c>
      <c r="AI1938" s="99">
        <f>SUMIFS(通讯通路门店!$BB:$BB,通讯通路门店!$S:$S,$G1938)</f>
        <v>0</v>
      </c>
      <c r="AJ1938" s="99">
        <f>SUMIFS(通讯通路门店!$BE:$BE,通讯通路门店!$S:$S,$G1938)</f>
        <v>0</v>
      </c>
      <c r="AK1938" s="99">
        <f>SUMIFS(通讯通路门店!$BG:$BG,通讯通路门店!$S:$S,$G1938)</f>
        <v>0</v>
      </c>
      <c r="AL1938" s="99">
        <f>SUMIFS(通讯通路门店!$BC:$BC,通讯通路门店!$S:$S,$G1938)</f>
        <v>0</v>
      </c>
      <c r="AM1938" s="99">
        <f>SUMIFS(通讯通路门店!$BD:$BD,通讯通路门店!$S:$S,$G1938)</f>
        <v>0</v>
      </c>
      <c r="AN1938" s="99">
        <f>SUMIFS(通讯通路门店!$BF:$BF,通讯通路门店!$S:$S,$G1938)</f>
        <v>0</v>
      </c>
      <c r="AO1938" s="99">
        <f t="shared" si="152"/>
        <v>0</v>
      </c>
      <c r="AP1938" s="99">
        <f>SUMIFS(通讯通路门店!$K:$K,通讯通路门店!$S:$S,$G1938)</f>
        <v>0</v>
      </c>
      <c r="AQ1938" s="83"/>
      <c r="AR1938" s="99">
        <f>SUMIFS(通讯通路门店!$T:$T,通讯通路门店!$S:$S,$G1938)</f>
        <v>0</v>
      </c>
      <c r="AS1938" s="99">
        <f>SUMIFS(通讯通路门店!$U:$U,通讯通路门店!$S:$S,$G1938)</f>
        <v>0</v>
      </c>
      <c r="AT1938" s="99">
        <f>SUMIFS(通讯通路门店!$V:$V,通讯通路门店!$S:$S,$G1938)</f>
        <v>0</v>
      </c>
      <c r="AU1938" s="99">
        <f>SUMIFS(通讯通路门店!$W:$W,通讯通路门店!$S:$S,$G1938)</f>
        <v>0</v>
      </c>
      <c r="AV1938" s="99">
        <f>SUMIFS(通讯通路门店!$Z:$Z,通讯通路门店!$S:$S,$G1938)</f>
        <v>0</v>
      </c>
      <c r="AW1938" s="99">
        <f>SUMIFS(通讯通路门店!$AB:$AB,通讯通路门店!$S:$S,$G1938)</f>
        <v>0</v>
      </c>
      <c r="AX1938" s="99">
        <f>SUMIFS(通讯通路门店!$X:$X,通讯通路门店!$S:$S,$G1938)</f>
        <v>0</v>
      </c>
      <c r="AY1938" s="99">
        <f>SUMIFS(通讯通路门店!$Y:$Y,通讯通路门店!$S:$S,$G1938)</f>
        <v>0</v>
      </c>
      <c r="AZ1938" s="99">
        <f>SUMIFS(通讯通路门店!$AA:$AA,通讯通路门店!$S:$S,$G1938)</f>
        <v>0</v>
      </c>
      <c r="BA1938" s="99">
        <f t="shared" si="153"/>
        <v>0</v>
      </c>
      <c r="BB1938" s="99">
        <f t="shared" si="154"/>
        <v>0</v>
      </c>
      <c r="BC1938" s="99">
        <f>SUMIFS(通讯通路门店!$W:$W,通讯通路门店!$S:$S,$G1938,通讯通路门店!$J:$J,"荣耀体验店")+SUMIFS(通讯通路门店!$W:$W,通讯通路门店!$S:$S,$G1938,通讯通路门店!$J:$J,"荣耀授权专卖店")</f>
        <v>0</v>
      </c>
      <c r="BD1938" s="99">
        <f>SUMIFS(通讯通路门店!$Z:$Z,通讯通路门店!$S:$S,$G1938,通讯通路门店!$J:$J,"VIVO体验店")</f>
        <v>0</v>
      </c>
      <c r="BE1938" s="99">
        <f>SUMIFS(通讯通路门店!$AB:$AB,通讯通路门店!$S:$S,$G1938,通讯通路门店!$J:$J,"OPPO体验店")</f>
        <v>0</v>
      </c>
      <c r="BF1938" s="99">
        <f>SUMIFS(通讯通路门店!$X:$X,通讯通路门店!$S:$S,$G1938,通讯通路门店!$J:$J,"华为授权体验店")+SUMIFS(通讯通路门店!$AA:$AA,通讯通路门店!$S:$S,$G1938,通讯通路门店!$J:$J,"华为堡垒店")</f>
        <v>0</v>
      </c>
      <c r="BG1938" s="99">
        <f>SUMIFS(通讯通路门店!$Y:$Y,通讯通路门店!$S:$S,$G1938,通讯通路门店!$J:$J,"小米体验店")</f>
        <v>0</v>
      </c>
      <c r="BH1938" s="99">
        <f>SUMIFS(通讯通路门店!$AA:$AA,通讯通路门店!$S:$S,$G1938,通讯通路门店!$J:$J,"苹果体验店")</f>
        <v>0</v>
      </c>
      <c r="BI1938" s="99">
        <f>SUMIFS(通讯通路门店!$K:$K,通讯通路门店!$S:$S,$G1938,通讯通路门店!$J:$J,"其他品牌专卖店")</f>
        <v>0</v>
      </c>
      <c r="BJ1938" s="99">
        <f>SUMIFS(通讯通路门店!$AC:$AC,通讯通路门店!$S:$S,$G1938)</f>
        <v>0</v>
      </c>
      <c r="BK1938" s="99">
        <f>SUMIFS(通讯通路门店!$AD:$AD,通讯通路门店!$S:$S,$G1938)</f>
        <v>0</v>
      </c>
      <c r="BL1938" s="99">
        <f>SUMIFS(通讯通路门店!$AE:$AE,通讯通路门店!$S:$S,$G1938)</f>
        <v>0</v>
      </c>
      <c r="BM1938" s="99">
        <f>SUMIFS(通讯通路门店!$AF:$AF,通讯通路门店!$S:$S,$G1938)</f>
        <v>0</v>
      </c>
      <c r="BN1938" s="99">
        <f>SUMIFS(通讯通路门店!$AG:$AG,通讯通路门店!$S:$S,$G1938)</f>
        <v>0</v>
      </c>
      <c r="BO1938" s="99">
        <f>SUMIFS(通讯通路门店!$AH:$AH,通讯通路门店!$S:$S,$G1938)</f>
        <v>0</v>
      </c>
      <c r="BP1938" s="99">
        <f>SUMIFS(通讯通路门店!$AI:$AI,通讯通路门店!$S:$S,$G1938)</f>
        <v>0</v>
      </c>
      <c r="BQ1938" s="83"/>
    </row>
    <row r="1939" spans="1:69">
      <c r="A1939" s="99" t="str">
        <f>IFERROR(_xlfn.XLOOKUP($G1939,通讯通路门店!$S$4:$S$993933,通讯通路门店!$A$4:$A$993933,0,0),"")</f>
        <v>海南省</v>
      </c>
      <c r="B1939" s="99" t="str">
        <f>IFERROR(_xlfn.XLOOKUP($G1939,通讯通路门店!$S$4:$S$993933,通讯通路门店!$B$4:$B$993933,0,0),"")</f>
        <v>昌江黎族自治县</v>
      </c>
      <c r="C1939" s="99" t="str">
        <f>IFERROR(_xlfn.XLOOKUP($G1939,通讯通路门店!$S$4:$S$993933,通讯通路门店!$C$4:$C$993933,0,0),"")</f>
        <v>昌江黎族自治县</v>
      </c>
      <c r="D1939" s="99" t="str">
        <f>IFERROR(_xlfn.XLOOKUP($G1939,通讯通路门店!$S$4:$S$993933,通讯通路门店!$D$4:$D$993933,0,0),"")</f>
        <v>叉河镇</v>
      </c>
      <c r="E1939" s="83"/>
      <c r="F1939" s="83"/>
      <c r="G1939" s="101"/>
      <c r="H1939" s="102">
        <f>IFERROR(_xlfn.XLOOKUP($G1939,通讯通路门店!$S$4:$S$993933,通讯通路门店!$R$4:$R$993933,0,0),"")</f>
        <v>0</v>
      </c>
      <c r="I1939" s="83"/>
      <c r="J1939" s="83"/>
      <c r="K1939" s="83"/>
      <c r="L1939" s="83"/>
      <c r="M1939" s="83"/>
      <c r="N1939" s="83"/>
      <c r="O1939" s="83"/>
      <c r="P1939" s="83"/>
      <c r="Q1939" s="83"/>
      <c r="R1939" s="83"/>
      <c r="S1939" s="83"/>
      <c r="T1939" s="83"/>
      <c r="U1939" s="99">
        <f>COUNTIF(通讯通路门店!$S:$S,$G1939)</f>
        <v>0</v>
      </c>
      <c r="V1939" s="99">
        <f>COUNTIFS(通讯通路门店!$S:$S,$G1939,通讯通路门店!$J:$J,"综合卖场")</f>
        <v>0</v>
      </c>
      <c r="W1939" s="99">
        <f>SUMIFS(通讯通路门店!$AJ:$AJ,通讯通路门店!$S:$S,通讯客户沙盘!$G1939)</f>
        <v>0</v>
      </c>
      <c r="X1939" s="99">
        <f t="shared" si="150"/>
        <v>0</v>
      </c>
      <c r="Y1939" s="99">
        <f>COUNTIFS(通讯通路门店!$S:$S,$G1939,通讯通路门店!$J:$J,"荣耀体验店")+COUNTIFS(通讯通路门店!$S:$S,$G1939,通讯通路门店!$J:$J,"荣耀授权专卖店")</f>
        <v>0</v>
      </c>
      <c r="Z1939" s="99">
        <f>COUNTIFS(通讯通路门店!$S:$S,$G1939,通讯通路门店!$J:$J,"VIVO体验店")</f>
        <v>0</v>
      </c>
      <c r="AA1939" s="99">
        <f>COUNTIFS(通讯通路门店!$S:$S,$G1939,通讯通路门店!$J:$J,"OPPO体验店")</f>
        <v>0</v>
      </c>
      <c r="AB1939" s="99">
        <f>COUNTIFS(通讯通路门店!$S:$S,$G1939,通讯通路门店!$J:$J,"华为授权体验店")+COUNTIFS(通讯通路门店!$S:$S,$G1939,通讯通路门店!$J:$J,"华为堡垒店")</f>
        <v>0</v>
      </c>
      <c r="AC1939" s="99">
        <f>COUNTIFS(通讯通路门店!$S:$S,$G1939,通讯通路门店!$J:$J,"小米体验店")</f>
        <v>0</v>
      </c>
      <c r="AD1939" s="99">
        <f>COUNTIFS(通讯通路门店!$S:$S,$G1939,通讯通路门店!$J:$J,"苹果体验店")</f>
        <v>0</v>
      </c>
      <c r="AE1939" s="99">
        <f>COUNTIFS(通讯通路门店!$S:$S,$G1939,通讯通路门店!$J:$J,"其他品牌专卖店")</f>
        <v>0</v>
      </c>
      <c r="AF1939" s="99">
        <f>SUMIFS(通讯通路门店!$BI:$BI,通讯通路门店!$S:$S,$G1939)</f>
        <v>0</v>
      </c>
      <c r="AG1939" s="99">
        <f>SUMIFS(通讯通路门店!$BH:$BH,通讯通路门店!$S:$S,$G1939)</f>
        <v>0</v>
      </c>
      <c r="AH1939" s="99">
        <f t="shared" si="151"/>
        <v>0</v>
      </c>
      <c r="AI1939" s="99">
        <f>SUMIFS(通讯通路门店!$BB:$BB,通讯通路门店!$S:$S,$G1939)</f>
        <v>0</v>
      </c>
      <c r="AJ1939" s="99">
        <f>SUMIFS(通讯通路门店!$BE:$BE,通讯通路门店!$S:$S,$G1939)</f>
        <v>0</v>
      </c>
      <c r="AK1939" s="99">
        <f>SUMIFS(通讯通路门店!$BG:$BG,通讯通路门店!$S:$S,$G1939)</f>
        <v>0</v>
      </c>
      <c r="AL1939" s="99">
        <f>SUMIFS(通讯通路门店!$BC:$BC,通讯通路门店!$S:$S,$G1939)</f>
        <v>0</v>
      </c>
      <c r="AM1939" s="99">
        <f>SUMIFS(通讯通路门店!$BD:$BD,通讯通路门店!$S:$S,$G1939)</f>
        <v>0</v>
      </c>
      <c r="AN1939" s="99">
        <f>SUMIFS(通讯通路门店!$BF:$BF,通讯通路门店!$S:$S,$G1939)</f>
        <v>0</v>
      </c>
      <c r="AO1939" s="99">
        <f t="shared" si="152"/>
        <v>0</v>
      </c>
      <c r="AP1939" s="99">
        <f>SUMIFS(通讯通路门店!$K:$K,通讯通路门店!$S:$S,$G1939)</f>
        <v>0</v>
      </c>
      <c r="AQ1939" s="83"/>
      <c r="AR1939" s="99">
        <f>SUMIFS(通讯通路门店!$T:$T,通讯通路门店!$S:$S,$G1939)</f>
        <v>0</v>
      </c>
      <c r="AS1939" s="99">
        <f>SUMIFS(通讯通路门店!$U:$U,通讯通路门店!$S:$S,$G1939)</f>
        <v>0</v>
      </c>
      <c r="AT1939" s="99">
        <f>SUMIFS(通讯通路门店!$V:$V,通讯通路门店!$S:$S,$G1939)</f>
        <v>0</v>
      </c>
      <c r="AU1939" s="99">
        <f>SUMIFS(通讯通路门店!$W:$W,通讯通路门店!$S:$S,$G1939)</f>
        <v>0</v>
      </c>
      <c r="AV1939" s="99">
        <f>SUMIFS(通讯通路门店!$Z:$Z,通讯通路门店!$S:$S,$G1939)</f>
        <v>0</v>
      </c>
      <c r="AW1939" s="99">
        <f>SUMIFS(通讯通路门店!$AB:$AB,通讯通路门店!$S:$S,$G1939)</f>
        <v>0</v>
      </c>
      <c r="AX1939" s="99">
        <f>SUMIFS(通讯通路门店!$X:$X,通讯通路门店!$S:$S,$G1939)</f>
        <v>0</v>
      </c>
      <c r="AY1939" s="99">
        <f>SUMIFS(通讯通路门店!$Y:$Y,通讯通路门店!$S:$S,$G1939)</f>
        <v>0</v>
      </c>
      <c r="AZ1939" s="99">
        <f>SUMIFS(通讯通路门店!$AA:$AA,通讯通路门店!$S:$S,$G1939)</f>
        <v>0</v>
      </c>
      <c r="BA1939" s="99">
        <f t="shared" si="153"/>
        <v>0</v>
      </c>
      <c r="BB1939" s="99">
        <f t="shared" si="154"/>
        <v>0</v>
      </c>
      <c r="BC1939" s="99">
        <f>SUMIFS(通讯通路门店!$W:$W,通讯通路门店!$S:$S,$G1939,通讯通路门店!$J:$J,"荣耀体验店")+SUMIFS(通讯通路门店!$W:$W,通讯通路门店!$S:$S,$G1939,通讯通路门店!$J:$J,"荣耀授权专卖店")</f>
        <v>0</v>
      </c>
      <c r="BD1939" s="99">
        <f>SUMIFS(通讯通路门店!$Z:$Z,通讯通路门店!$S:$S,$G1939,通讯通路门店!$J:$J,"VIVO体验店")</f>
        <v>0</v>
      </c>
      <c r="BE1939" s="99">
        <f>SUMIFS(通讯通路门店!$AB:$AB,通讯通路门店!$S:$S,$G1939,通讯通路门店!$J:$J,"OPPO体验店")</f>
        <v>0</v>
      </c>
      <c r="BF1939" s="99">
        <f>SUMIFS(通讯通路门店!$X:$X,通讯通路门店!$S:$S,$G1939,通讯通路门店!$J:$J,"华为授权体验店")+SUMIFS(通讯通路门店!$AA:$AA,通讯通路门店!$S:$S,$G1939,通讯通路门店!$J:$J,"华为堡垒店")</f>
        <v>0</v>
      </c>
      <c r="BG1939" s="99">
        <f>SUMIFS(通讯通路门店!$Y:$Y,通讯通路门店!$S:$S,$G1939,通讯通路门店!$J:$J,"小米体验店")</f>
        <v>0</v>
      </c>
      <c r="BH1939" s="99">
        <f>SUMIFS(通讯通路门店!$AA:$AA,通讯通路门店!$S:$S,$G1939,通讯通路门店!$J:$J,"苹果体验店")</f>
        <v>0</v>
      </c>
      <c r="BI1939" s="99">
        <f>SUMIFS(通讯通路门店!$K:$K,通讯通路门店!$S:$S,$G1939,通讯通路门店!$J:$J,"其他品牌专卖店")</f>
        <v>0</v>
      </c>
      <c r="BJ1939" s="99">
        <f>SUMIFS(通讯通路门店!$AC:$AC,通讯通路门店!$S:$S,$G1939)</f>
        <v>0</v>
      </c>
      <c r="BK1939" s="99">
        <f>SUMIFS(通讯通路门店!$AD:$AD,通讯通路门店!$S:$S,$G1939)</f>
        <v>0</v>
      </c>
      <c r="BL1939" s="99">
        <f>SUMIFS(通讯通路门店!$AE:$AE,通讯通路门店!$S:$S,$G1939)</f>
        <v>0</v>
      </c>
      <c r="BM1939" s="99">
        <f>SUMIFS(通讯通路门店!$AF:$AF,通讯通路门店!$S:$S,$G1939)</f>
        <v>0</v>
      </c>
      <c r="BN1939" s="99">
        <f>SUMIFS(通讯通路门店!$AG:$AG,通讯通路门店!$S:$S,$G1939)</f>
        <v>0</v>
      </c>
      <c r="BO1939" s="99">
        <f>SUMIFS(通讯通路门店!$AH:$AH,通讯通路门店!$S:$S,$G1939)</f>
        <v>0</v>
      </c>
      <c r="BP1939" s="99">
        <f>SUMIFS(通讯通路门店!$AI:$AI,通讯通路门店!$S:$S,$G1939)</f>
        <v>0</v>
      </c>
      <c r="BQ1939" s="83"/>
    </row>
    <row r="1940" spans="1:69">
      <c r="A1940" s="99" t="str">
        <f>IFERROR(_xlfn.XLOOKUP($G1940,通讯通路门店!$S$4:$S$993933,通讯通路门店!$A$4:$A$993933,0,0),"")</f>
        <v>海南省</v>
      </c>
      <c r="B1940" s="99" t="str">
        <f>IFERROR(_xlfn.XLOOKUP($G1940,通讯通路门店!$S$4:$S$993933,通讯通路门店!$B$4:$B$993933,0,0),"")</f>
        <v>昌江黎族自治县</v>
      </c>
      <c r="C1940" s="99" t="str">
        <f>IFERROR(_xlfn.XLOOKUP($G1940,通讯通路门店!$S$4:$S$993933,通讯通路门店!$C$4:$C$993933,0,0),"")</f>
        <v>昌江黎族自治县</v>
      </c>
      <c r="D1940" s="99" t="str">
        <f>IFERROR(_xlfn.XLOOKUP($G1940,通讯通路门店!$S$4:$S$993933,通讯通路门店!$D$4:$D$993933,0,0),"")</f>
        <v>叉河镇</v>
      </c>
      <c r="E1940" s="83"/>
      <c r="F1940" s="83"/>
      <c r="G1940" s="101"/>
      <c r="H1940" s="102">
        <f>IFERROR(_xlfn.XLOOKUP($G1940,通讯通路门店!$S$4:$S$993933,通讯通路门店!$R$4:$R$993933,0,0),"")</f>
        <v>0</v>
      </c>
      <c r="I1940" s="83"/>
      <c r="J1940" s="83"/>
      <c r="K1940" s="83"/>
      <c r="L1940" s="83"/>
      <c r="M1940" s="83"/>
      <c r="N1940" s="83"/>
      <c r="O1940" s="83"/>
      <c r="P1940" s="83"/>
      <c r="Q1940" s="83"/>
      <c r="R1940" s="83"/>
      <c r="S1940" s="83"/>
      <c r="T1940" s="83"/>
      <c r="U1940" s="99">
        <f>COUNTIF(通讯通路门店!$S:$S,$G1940)</f>
        <v>0</v>
      </c>
      <c r="V1940" s="99">
        <f>COUNTIFS(通讯通路门店!$S:$S,$G1940,通讯通路门店!$J:$J,"综合卖场")</f>
        <v>0</v>
      </c>
      <c r="W1940" s="99">
        <f>SUMIFS(通讯通路门店!$AJ:$AJ,通讯通路门店!$S:$S,通讯客户沙盘!$G1940)</f>
        <v>0</v>
      </c>
      <c r="X1940" s="99">
        <f t="shared" si="150"/>
        <v>0</v>
      </c>
      <c r="Y1940" s="99">
        <f>COUNTIFS(通讯通路门店!$S:$S,$G1940,通讯通路门店!$J:$J,"荣耀体验店")+COUNTIFS(通讯通路门店!$S:$S,$G1940,通讯通路门店!$J:$J,"荣耀授权专卖店")</f>
        <v>0</v>
      </c>
      <c r="Z1940" s="99">
        <f>COUNTIFS(通讯通路门店!$S:$S,$G1940,通讯通路门店!$J:$J,"VIVO体验店")</f>
        <v>0</v>
      </c>
      <c r="AA1940" s="99">
        <f>COUNTIFS(通讯通路门店!$S:$S,$G1940,通讯通路门店!$J:$J,"OPPO体验店")</f>
        <v>0</v>
      </c>
      <c r="AB1940" s="99">
        <f>COUNTIFS(通讯通路门店!$S:$S,$G1940,通讯通路门店!$J:$J,"华为授权体验店")+COUNTIFS(通讯通路门店!$S:$S,$G1940,通讯通路门店!$J:$J,"华为堡垒店")</f>
        <v>0</v>
      </c>
      <c r="AC1940" s="99">
        <f>COUNTIFS(通讯通路门店!$S:$S,$G1940,通讯通路门店!$J:$J,"小米体验店")</f>
        <v>0</v>
      </c>
      <c r="AD1940" s="99">
        <f>COUNTIFS(通讯通路门店!$S:$S,$G1940,通讯通路门店!$J:$J,"苹果体验店")</f>
        <v>0</v>
      </c>
      <c r="AE1940" s="99">
        <f>COUNTIFS(通讯通路门店!$S:$S,$G1940,通讯通路门店!$J:$J,"其他品牌专卖店")</f>
        <v>0</v>
      </c>
      <c r="AF1940" s="99">
        <f>SUMIFS(通讯通路门店!$BI:$BI,通讯通路门店!$S:$S,$G1940)</f>
        <v>0</v>
      </c>
      <c r="AG1940" s="99">
        <f>SUMIFS(通讯通路门店!$BH:$BH,通讯通路门店!$S:$S,$G1940)</f>
        <v>0</v>
      </c>
      <c r="AH1940" s="99">
        <f t="shared" si="151"/>
        <v>0</v>
      </c>
      <c r="AI1940" s="99">
        <f>SUMIFS(通讯通路门店!$BB:$BB,通讯通路门店!$S:$S,$G1940)</f>
        <v>0</v>
      </c>
      <c r="AJ1940" s="99">
        <f>SUMIFS(通讯通路门店!$BE:$BE,通讯通路门店!$S:$S,$G1940)</f>
        <v>0</v>
      </c>
      <c r="AK1940" s="99">
        <f>SUMIFS(通讯通路门店!$BG:$BG,通讯通路门店!$S:$S,$G1940)</f>
        <v>0</v>
      </c>
      <c r="AL1940" s="99">
        <f>SUMIFS(通讯通路门店!$BC:$BC,通讯通路门店!$S:$S,$G1940)</f>
        <v>0</v>
      </c>
      <c r="AM1940" s="99">
        <f>SUMIFS(通讯通路门店!$BD:$BD,通讯通路门店!$S:$S,$G1940)</f>
        <v>0</v>
      </c>
      <c r="AN1940" s="99">
        <f>SUMIFS(通讯通路门店!$BF:$BF,通讯通路门店!$S:$S,$G1940)</f>
        <v>0</v>
      </c>
      <c r="AO1940" s="99">
        <f t="shared" si="152"/>
        <v>0</v>
      </c>
      <c r="AP1940" s="99">
        <f>SUMIFS(通讯通路门店!$K:$K,通讯通路门店!$S:$S,$G1940)</f>
        <v>0</v>
      </c>
      <c r="AQ1940" s="83"/>
      <c r="AR1940" s="99">
        <f>SUMIFS(通讯通路门店!$T:$T,通讯通路门店!$S:$S,$G1940)</f>
        <v>0</v>
      </c>
      <c r="AS1940" s="99">
        <f>SUMIFS(通讯通路门店!$U:$U,通讯通路门店!$S:$S,$G1940)</f>
        <v>0</v>
      </c>
      <c r="AT1940" s="99">
        <f>SUMIFS(通讯通路门店!$V:$V,通讯通路门店!$S:$S,$G1940)</f>
        <v>0</v>
      </c>
      <c r="AU1940" s="99">
        <f>SUMIFS(通讯通路门店!$W:$W,通讯通路门店!$S:$S,$G1940)</f>
        <v>0</v>
      </c>
      <c r="AV1940" s="99">
        <f>SUMIFS(通讯通路门店!$Z:$Z,通讯通路门店!$S:$S,$G1940)</f>
        <v>0</v>
      </c>
      <c r="AW1940" s="99">
        <f>SUMIFS(通讯通路门店!$AB:$AB,通讯通路门店!$S:$S,$G1940)</f>
        <v>0</v>
      </c>
      <c r="AX1940" s="99">
        <f>SUMIFS(通讯通路门店!$X:$X,通讯通路门店!$S:$S,$G1940)</f>
        <v>0</v>
      </c>
      <c r="AY1940" s="99">
        <f>SUMIFS(通讯通路门店!$Y:$Y,通讯通路门店!$S:$S,$G1940)</f>
        <v>0</v>
      </c>
      <c r="AZ1940" s="99">
        <f>SUMIFS(通讯通路门店!$AA:$AA,通讯通路门店!$S:$S,$G1940)</f>
        <v>0</v>
      </c>
      <c r="BA1940" s="99">
        <f t="shared" si="153"/>
        <v>0</v>
      </c>
      <c r="BB1940" s="99">
        <f t="shared" si="154"/>
        <v>0</v>
      </c>
      <c r="BC1940" s="99">
        <f>SUMIFS(通讯通路门店!$W:$W,通讯通路门店!$S:$S,$G1940,通讯通路门店!$J:$J,"荣耀体验店")+SUMIFS(通讯通路门店!$W:$W,通讯通路门店!$S:$S,$G1940,通讯通路门店!$J:$J,"荣耀授权专卖店")</f>
        <v>0</v>
      </c>
      <c r="BD1940" s="99">
        <f>SUMIFS(通讯通路门店!$Z:$Z,通讯通路门店!$S:$S,$G1940,通讯通路门店!$J:$J,"VIVO体验店")</f>
        <v>0</v>
      </c>
      <c r="BE1940" s="99">
        <f>SUMIFS(通讯通路门店!$AB:$AB,通讯通路门店!$S:$S,$G1940,通讯通路门店!$J:$J,"OPPO体验店")</f>
        <v>0</v>
      </c>
      <c r="BF1940" s="99">
        <f>SUMIFS(通讯通路门店!$X:$X,通讯通路门店!$S:$S,$G1940,通讯通路门店!$J:$J,"华为授权体验店")+SUMIFS(通讯通路门店!$AA:$AA,通讯通路门店!$S:$S,$G1940,通讯通路门店!$J:$J,"华为堡垒店")</f>
        <v>0</v>
      </c>
      <c r="BG1940" s="99">
        <f>SUMIFS(通讯通路门店!$Y:$Y,通讯通路门店!$S:$S,$G1940,通讯通路门店!$J:$J,"小米体验店")</f>
        <v>0</v>
      </c>
      <c r="BH1940" s="99">
        <f>SUMIFS(通讯通路门店!$AA:$AA,通讯通路门店!$S:$S,$G1940,通讯通路门店!$J:$J,"苹果体验店")</f>
        <v>0</v>
      </c>
      <c r="BI1940" s="99">
        <f>SUMIFS(通讯通路门店!$K:$K,通讯通路门店!$S:$S,$G1940,通讯通路门店!$J:$J,"其他品牌专卖店")</f>
        <v>0</v>
      </c>
      <c r="BJ1940" s="99">
        <f>SUMIFS(通讯通路门店!$AC:$AC,通讯通路门店!$S:$S,$G1940)</f>
        <v>0</v>
      </c>
      <c r="BK1940" s="99">
        <f>SUMIFS(通讯通路门店!$AD:$AD,通讯通路门店!$S:$S,$G1940)</f>
        <v>0</v>
      </c>
      <c r="BL1940" s="99">
        <f>SUMIFS(通讯通路门店!$AE:$AE,通讯通路门店!$S:$S,$G1940)</f>
        <v>0</v>
      </c>
      <c r="BM1940" s="99">
        <f>SUMIFS(通讯通路门店!$AF:$AF,通讯通路门店!$S:$S,$G1940)</f>
        <v>0</v>
      </c>
      <c r="BN1940" s="99">
        <f>SUMIFS(通讯通路门店!$AG:$AG,通讯通路门店!$S:$S,$G1940)</f>
        <v>0</v>
      </c>
      <c r="BO1940" s="99">
        <f>SUMIFS(通讯通路门店!$AH:$AH,通讯通路门店!$S:$S,$G1940)</f>
        <v>0</v>
      </c>
      <c r="BP1940" s="99">
        <f>SUMIFS(通讯通路门店!$AI:$AI,通讯通路门店!$S:$S,$G1940)</f>
        <v>0</v>
      </c>
      <c r="BQ1940" s="83"/>
    </row>
    <row r="1941" spans="1:69">
      <c r="A1941" s="99" t="str">
        <f>IFERROR(_xlfn.XLOOKUP($G1941,通讯通路门店!$S$4:$S$993933,通讯通路门店!$A$4:$A$993933,0,0),"")</f>
        <v>海南省</v>
      </c>
      <c r="B1941" s="99" t="str">
        <f>IFERROR(_xlfn.XLOOKUP($G1941,通讯通路门店!$S$4:$S$993933,通讯通路门店!$B$4:$B$993933,0,0),"")</f>
        <v>昌江黎族自治县</v>
      </c>
      <c r="C1941" s="99" t="str">
        <f>IFERROR(_xlfn.XLOOKUP($G1941,通讯通路门店!$S$4:$S$993933,通讯通路门店!$C$4:$C$993933,0,0),"")</f>
        <v>昌江黎族自治县</v>
      </c>
      <c r="D1941" s="99" t="str">
        <f>IFERROR(_xlfn.XLOOKUP($G1941,通讯通路门店!$S$4:$S$993933,通讯通路门店!$D$4:$D$993933,0,0),"")</f>
        <v>叉河镇</v>
      </c>
      <c r="E1941" s="83"/>
      <c r="F1941" s="83"/>
      <c r="G1941" s="101"/>
      <c r="H1941" s="102">
        <f>IFERROR(_xlfn.XLOOKUP($G1941,通讯通路门店!$S$4:$S$993933,通讯通路门店!$R$4:$R$993933,0,0),"")</f>
        <v>0</v>
      </c>
      <c r="I1941" s="83"/>
      <c r="J1941" s="83"/>
      <c r="K1941" s="83"/>
      <c r="L1941" s="83"/>
      <c r="M1941" s="83"/>
      <c r="N1941" s="83"/>
      <c r="O1941" s="83"/>
      <c r="P1941" s="83"/>
      <c r="Q1941" s="83"/>
      <c r="R1941" s="83"/>
      <c r="S1941" s="83"/>
      <c r="T1941" s="83"/>
      <c r="U1941" s="99">
        <f>COUNTIF(通讯通路门店!$S:$S,$G1941)</f>
        <v>0</v>
      </c>
      <c r="V1941" s="99">
        <f>COUNTIFS(通讯通路门店!$S:$S,$G1941,通讯通路门店!$J:$J,"综合卖场")</f>
        <v>0</v>
      </c>
      <c r="W1941" s="99">
        <f>SUMIFS(通讯通路门店!$AJ:$AJ,通讯通路门店!$S:$S,通讯客户沙盘!$G1941)</f>
        <v>0</v>
      </c>
      <c r="X1941" s="99">
        <f t="shared" si="150"/>
        <v>0</v>
      </c>
      <c r="Y1941" s="99">
        <f>COUNTIFS(通讯通路门店!$S:$S,$G1941,通讯通路门店!$J:$J,"荣耀体验店")+COUNTIFS(通讯通路门店!$S:$S,$G1941,通讯通路门店!$J:$J,"荣耀授权专卖店")</f>
        <v>0</v>
      </c>
      <c r="Z1941" s="99">
        <f>COUNTIFS(通讯通路门店!$S:$S,$G1941,通讯通路门店!$J:$J,"VIVO体验店")</f>
        <v>0</v>
      </c>
      <c r="AA1941" s="99">
        <f>COUNTIFS(通讯通路门店!$S:$S,$G1941,通讯通路门店!$J:$J,"OPPO体验店")</f>
        <v>0</v>
      </c>
      <c r="AB1941" s="99">
        <f>COUNTIFS(通讯通路门店!$S:$S,$G1941,通讯通路门店!$J:$J,"华为授权体验店")+COUNTIFS(通讯通路门店!$S:$S,$G1941,通讯通路门店!$J:$J,"华为堡垒店")</f>
        <v>0</v>
      </c>
      <c r="AC1941" s="99">
        <f>COUNTIFS(通讯通路门店!$S:$S,$G1941,通讯通路门店!$J:$J,"小米体验店")</f>
        <v>0</v>
      </c>
      <c r="AD1941" s="99">
        <f>COUNTIFS(通讯通路门店!$S:$S,$G1941,通讯通路门店!$J:$J,"苹果体验店")</f>
        <v>0</v>
      </c>
      <c r="AE1941" s="99">
        <f>COUNTIFS(通讯通路门店!$S:$S,$G1941,通讯通路门店!$J:$J,"其他品牌专卖店")</f>
        <v>0</v>
      </c>
      <c r="AF1941" s="99">
        <f>SUMIFS(通讯通路门店!$BI:$BI,通讯通路门店!$S:$S,$G1941)</f>
        <v>0</v>
      </c>
      <c r="AG1941" s="99">
        <f>SUMIFS(通讯通路门店!$BH:$BH,通讯通路门店!$S:$S,$G1941)</f>
        <v>0</v>
      </c>
      <c r="AH1941" s="99">
        <f t="shared" si="151"/>
        <v>0</v>
      </c>
      <c r="AI1941" s="99">
        <f>SUMIFS(通讯通路门店!$BB:$BB,通讯通路门店!$S:$S,$G1941)</f>
        <v>0</v>
      </c>
      <c r="AJ1941" s="99">
        <f>SUMIFS(通讯通路门店!$BE:$BE,通讯通路门店!$S:$S,$G1941)</f>
        <v>0</v>
      </c>
      <c r="AK1941" s="99">
        <f>SUMIFS(通讯通路门店!$BG:$BG,通讯通路门店!$S:$S,$G1941)</f>
        <v>0</v>
      </c>
      <c r="AL1941" s="99">
        <f>SUMIFS(通讯通路门店!$BC:$BC,通讯通路门店!$S:$S,$G1941)</f>
        <v>0</v>
      </c>
      <c r="AM1941" s="99">
        <f>SUMIFS(通讯通路门店!$BD:$BD,通讯通路门店!$S:$S,$G1941)</f>
        <v>0</v>
      </c>
      <c r="AN1941" s="99">
        <f>SUMIFS(通讯通路门店!$BF:$BF,通讯通路门店!$S:$S,$G1941)</f>
        <v>0</v>
      </c>
      <c r="AO1941" s="99">
        <f t="shared" si="152"/>
        <v>0</v>
      </c>
      <c r="AP1941" s="99">
        <f>SUMIFS(通讯通路门店!$K:$K,通讯通路门店!$S:$S,$G1941)</f>
        <v>0</v>
      </c>
      <c r="AQ1941" s="83"/>
      <c r="AR1941" s="99">
        <f>SUMIFS(通讯通路门店!$T:$T,通讯通路门店!$S:$S,$G1941)</f>
        <v>0</v>
      </c>
      <c r="AS1941" s="99">
        <f>SUMIFS(通讯通路门店!$U:$U,通讯通路门店!$S:$S,$G1941)</f>
        <v>0</v>
      </c>
      <c r="AT1941" s="99">
        <f>SUMIFS(通讯通路门店!$V:$V,通讯通路门店!$S:$S,$G1941)</f>
        <v>0</v>
      </c>
      <c r="AU1941" s="99">
        <f>SUMIFS(通讯通路门店!$W:$W,通讯通路门店!$S:$S,$G1941)</f>
        <v>0</v>
      </c>
      <c r="AV1941" s="99">
        <f>SUMIFS(通讯通路门店!$Z:$Z,通讯通路门店!$S:$S,$G1941)</f>
        <v>0</v>
      </c>
      <c r="AW1941" s="99">
        <f>SUMIFS(通讯通路门店!$AB:$AB,通讯通路门店!$S:$S,$G1941)</f>
        <v>0</v>
      </c>
      <c r="AX1941" s="99">
        <f>SUMIFS(通讯通路门店!$X:$X,通讯通路门店!$S:$S,$G1941)</f>
        <v>0</v>
      </c>
      <c r="AY1941" s="99">
        <f>SUMIFS(通讯通路门店!$Y:$Y,通讯通路门店!$S:$S,$G1941)</f>
        <v>0</v>
      </c>
      <c r="AZ1941" s="99">
        <f>SUMIFS(通讯通路门店!$AA:$AA,通讯通路门店!$S:$S,$G1941)</f>
        <v>0</v>
      </c>
      <c r="BA1941" s="99">
        <f t="shared" si="153"/>
        <v>0</v>
      </c>
      <c r="BB1941" s="99">
        <f t="shared" si="154"/>
        <v>0</v>
      </c>
      <c r="BC1941" s="99">
        <f>SUMIFS(通讯通路门店!$W:$W,通讯通路门店!$S:$S,$G1941,通讯通路门店!$J:$J,"荣耀体验店")+SUMIFS(通讯通路门店!$W:$W,通讯通路门店!$S:$S,$G1941,通讯通路门店!$J:$J,"荣耀授权专卖店")</f>
        <v>0</v>
      </c>
      <c r="BD1941" s="99">
        <f>SUMIFS(通讯通路门店!$Z:$Z,通讯通路门店!$S:$S,$G1941,通讯通路门店!$J:$J,"VIVO体验店")</f>
        <v>0</v>
      </c>
      <c r="BE1941" s="99">
        <f>SUMIFS(通讯通路门店!$AB:$AB,通讯通路门店!$S:$S,$G1941,通讯通路门店!$J:$J,"OPPO体验店")</f>
        <v>0</v>
      </c>
      <c r="BF1941" s="99">
        <f>SUMIFS(通讯通路门店!$X:$X,通讯通路门店!$S:$S,$G1941,通讯通路门店!$J:$J,"华为授权体验店")+SUMIFS(通讯通路门店!$AA:$AA,通讯通路门店!$S:$S,$G1941,通讯通路门店!$J:$J,"华为堡垒店")</f>
        <v>0</v>
      </c>
      <c r="BG1941" s="99">
        <f>SUMIFS(通讯通路门店!$Y:$Y,通讯通路门店!$S:$S,$G1941,通讯通路门店!$J:$J,"小米体验店")</f>
        <v>0</v>
      </c>
      <c r="BH1941" s="99">
        <f>SUMIFS(通讯通路门店!$AA:$AA,通讯通路门店!$S:$S,$G1941,通讯通路门店!$J:$J,"苹果体验店")</f>
        <v>0</v>
      </c>
      <c r="BI1941" s="99">
        <f>SUMIFS(通讯通路门店!$K:$K,通讯通路门店!$S:$S,$G1941,通讯通路门店!$J:$J,"其他品牌专卖店")</f>
        <v>0</v>
      </c>
      <c r="BJ1941" s="99">
        <f>SUMIFS(通讯通路门店!$AC:$AC,通讯通路门店!$S:$S,$G1941)</f>
        <v>0</v>
      </c>
      <c r="BK1941" s="99">
        <f>SUMIFS(通讯通路门店!$AD:$AD,通讯通路门店!$S:$S,$G1941)</f>
        <v>0</v>
      </c>
      <c r="BL1941" s="99">
        <f>SUMIFS(通讯通路门店!$AE:$AE,通讯通路门店!$S:$S,$G1941)</f>
        <v>0</v>
      </c>
      <c r="BM1941" s="99">
        <f>SUMIFS(通讯通路门店!$AF:$AF,通讯通路门店!$S:$S,$G1941)</f>
        <v>0</v>
      </c>
      <c r="BN1941" s="99">
        <f>SUMIFS(通讯通路门店!$AG:$AG,通讯通路门店!$S:$S,$G1941)</f>
        <v>0</v>
      </c>
      <c r="BO1941" s="99">
        <f>SUMIFS(通讯通路门店!$AH:$AH,通讯通路门店!$S:$S,$G1941)</f>
        <v>0</v>
      </c>
      <c r="BP1941" s="99">
        <f>SUMIFS(通讯通路门店!$AI:$AI,通讯通路门店!$S:$S,$G1941)</f>
        <v>0</v>
      </c>
      <c r="BQ1941" s="83"/>
    </row>
    <row r="1942" spans="1:69">
      <c r="A1942" s="99" t="str">
        <f>IFERROR(_xlfn.XLOOKUP($G1942,通讯通路门店!$S$4:$S$993933,通讯通路门店!$A$4:$A$993933,0,0),"")</f>
        <v>海南省</v>
      </c>
      <c r="B1942" s="99" t="str">
        <f>IFERROR(_xlfn.XLOOKUP($G1942,通讯通路门店!$S$4:$S$993933,通讯通路门店!$B$4:$B$993933,0,0),"")</f>
        <v>昌江黎族自治县</v>
      </c>
      <c r="C1942" s="99" t="str">
        <f>IFERROR(_xlfn.XLOOKUP($G1942,通讯通路门店!$S$4:$S$993933,通讯通路门店!$C$4:$C$993933,0,0),"")</f>
        <v>昌江黎族自治县</v>
      </c>
      <c r="D1942" s="99" t="str">
        <f>IFERROR(_xlfn.XLOOKUP($G1942,通讯通路门店!$S$4:$S$993933,通讯通路门店!$D$4:$D$993933,0,0),"")</f>
        <v>叉河镇</v>
      </c>
      <c r="E1942" s="83"/>
      <c r="F1942" s="83"/>
      <c r="G1942" s="101"/>
      <c r="H1942" s="102">
        <f>IFERROR(_xlfn.XLOOKUP($G1942,通讯通路门店!$S$4:$S$993933,通讯通路门店!$R$4:$R$993933,0,0),"")</f>
        <v>0</v>
      </c>
      <c r="I1942" s="83"/>
      <c r="J1942" s="83"/>
      <c r="K1942" s="83"/>
      <c r="L1942" s="83"/>
      <c r="M1942" s="83"/>
      <c r="N1942" s="83"/>
      <c r="O1942" s="83"/>
      <c r="P1942" s="83"/>
      <c r="Q1942" s="83"/>
      <c r="R1942" s="83"/>
      <c r="S1942" s="83"/>
      <c r="T1942" s="83"/>
      <c r="U1942" s="99">
        <f>COUNTIF(通讯通路门店!$S:$S,$G1942)</f>
        <v>0</v>
      </c>
      <c r="V1942" s="99">
        <f>COUNTIFS(通讯通路门店!$S:$S,$G1942,通讯通路门店!$J:$J,"综合卖场")</f>
        <v>0</v>
      </c>
      <c r="W1942" s="99">
        <f>SUMIFS(通讯通路门店!$AJ:$AJ,通讯通路门店!$S:$S,通讯客户沙盘!$G1942)</f>
        <v>0</v>
      </c>
      <c r="X1942" s="99">
        <f t="shared" si="150"/>
        <v>0</v>
      </c>
      <c r="Y1942" s="99">
        <f>COUNTIFS(通讯通路门店!$S:$S,$G1942,通讯通路门店!$J:$J,"荣耀体验店")+COUNTIFS(通讯通路门店!$S:$S,$G1942,通讯通路门店!$J:$J,"荣耀授权专卖店")</f>
        <v>0</v>
      </c>
      <c r="Z1942" s="99">
        <f>COUNTIFS(通讯通路门店!$S:$S,$G1942,通讯通路门店!$J:$J,"VIVO体验店")</f>
        <v>0</v>
      </c>
      <c r="AA1942" s="99">
        <f>COUNTIFS(通讯通路门店!$S:$S,$G1942,通讯通路门店!$J:$J,"OPPO体验店")</f>
        <v>0</v>
      </c>
      <c r="AB1942" s="99">
        <f>COUNTIFS(通讯通路门店!$S:$S,$G1942,通讯通路门店!$J:$J,"华为授权体验店")+COUNTIFS(通讯通路门店!$S:$S,$G1942,通讯通路门店!$J:$J,"华为堡垒店")</f>
        <v>0</v>
      </c>
      <c r="AC1942" s="99">
        <f>COUNTIFS(通讯通路门店!$S:$S,$G1942,通讯通路门店!$J:$J,"小米体验店")</f>
        <v>0</v>
      </c>
      <c r="AD1942" s="99">
        <f>COUNTIFS(通讯通路门店!$S:$S,$G1942,通讯通路门店!$J:$J,"苹果体验店")</f>
        <v>0</v>
      </c>
      <c r="AE1942" s="99">
        <f>COUNTIFS(通讯通路门店!$S:$S,$G1942,通讯通路门店!$J:$J,"其他品牌专卖店")</f>
        <v>0</v>
      </c>
      <c r="AF1942" s="99">
        <f>SUMIFS(通讯通路门店!$BI:$BI,通讯通路门店!$S:$S,$G1942)</f>
        <v>0</v>
      </c>
      <c r="AG1942" s="99">
        <f>SUMIFS(通讯通路门店!$BH:$BH,通讯通路门店!$S:$S,$G1942)</f>
        <v>0</v>
      </c>
      <c r="AH1942" s="99">
        <f t="shared" si="151"/>
        <v>0</v>
      </c>
      <c r="AI1942" s="99">
        <f>SUMIFS(通讯通路门店!$BB:$BB,通讯通路门店!$S:$S,$G1942)</f>
        <v>0</v>
      </c>
      <c r="AJ1942" s="99">
        <f>SUMIFS(通讯通路门店!$BE:$BE,通讯通路门店!$S:$S,$G1942)</f>
        <v>0</v>
      </c>
      <c r="AK1942" s="99">
        <f>SUMIFS(通讯通路门店!$BG:$BG,通讯通路门店!$S:$S,$G1942)</f>
        <v>0</v>
      </c>
      <c r="AL1942" s="99">
        <f>SUMIFS(通讯通路门店!$BC:$BC,通讯通路门店!$S:$S,$G1942)</f>
        <v>0</v>
      </c>
      <c r="AM1942" s="99">
        <f>SUMIFS(通讯通路门店!$BD:$BD,通讯通路门店!$S:$S,$G1942)</f>
        <v>0</v>
      </c>
      <c r="AN1942" s="99">
        <f>SUMIFS(通讯通路门店!$BF:$BF,通讯通路门店!$S:$S,$G1942)</f>
        <v>0</v>
      </c>
      <c r="AO1942" s="99">
        <f t="shared" si="152"/>
        <v>0</v>
      </c>
      <c r="AP1942" s="99">
        <f>SUMIFS(通讯通路门店!$K:$K,通讯通路门店!$S:$S,$G1942)</f>
        <v>0</v>
      </c>
      <c r="AQ1942" s="83"/>
      <c r="AR1942" s="99">
        <f>SUMIFS(通讯通路门店!$T:$T,通讯通路门店!$S:$S,$G1942)</f>
        <v>0</v>
      </c>
      <c r="AS1942" s="99">
        <f>SUMIFS(通讯通路门店!$U:$U,通讯通路门店!$S:$S,$G1942)</f>
        <v>0</v>
      </c>
      <c r="AT1942" s="99">
        <f>SUMIFS(通讯通路门店!$V:$V,通讯通路门店!$S:$S,$G1942)</f>
        <v>0</v>
      </c>
      <c r="AU1942" s="99">
        <f>SUMIFS(通讯通路门店!$W:$W,通讯通路门店!$S:$S,$G1942)</f>
        <v>0</v>
      </c>
      <c r="AV1942" s="99">
        <f>SUMIFS(通讯通路门店!$Z:$Z,通讯通路门店!$S:$S,$G1942)</f>
        <v>0</v>
      </c>
      <c r="AW1942" s="99">
        <f>SUMIFS(通讯通路门店!$AB:$AB,通讯通路门店!$S:$S,$G1942)</f>
        <v>0</v>
      </c>
      <c r="AX1942" s="99">
        <f>SUMIFS(通讯通路门店!$X:$X,通讯通路门店!$S:$S,$G1942)</f>
        <v>0</v>
      </c>
      <c r="AY1942" s="99">
        <f>SUMIFS(通讯通路门店!$Y:$Y,通讯通路门店!$S:$S,$G1942)</f>
        <v>0</v>
      </c>
      <c r="AZ1942" s="99">
        <f>SUMIFS(通讯通路门店!$AA:$AA,通讯通路门店!$S:$S,$G1942)</f>
        <v>0</v>
      </c>
      <c r="BA1942" s="99">
        <f t="shared" si="153"/>
        <v>0</v>
      </c>
      <c r="BB1942" s="99">
        <f t="shared" si="154"/>
        <v>0</v>
      </c>
      <c r="BC1942" s="99">
        <f>SUMIFS(通讯通路门店!$W:$W,通讯通路门店!$S:$S,$G1942,通讯通路门店!$J:$J,"荣耀体验店")+SUMIFS(通讯通路门店!$W:$W,通讯通路门店!$S:$S,$G1942,通讯通路门店!$J:$J,"荣耀授权专卖店")</f>
        <v>0</v>
      </c>
      <c r="BD1942" s="99">
        <f>SUMIFS(通讯通路门店!$Z:$Z,通讯通路门店!$S:$S,$G1942,通讯通路门店!$J:$J,"VIVO体验店")</f>
        <v>0</v>
      </c>
      <c r="BE1942" s="99">
        <f>SUMIFS(通讯通路门店!$AB:$AB,通讯通路门店!$S:$S,$G1942,通讯通路门店!$J:$J,"OPPO体验店")</f>
        <v>0</v>
      </c>
      <c r="BF1942" s="99">
        <f>SUMIFS(通讯通路门店!$X:$X,通讯通路门店!$S:$S,$G1942,通讯通路门店!$J:$J,"华为授权体验店")+SUMIFS(通讯通路门店!$AA:$AA,通讯通路门店!$S:$S,$G1942,通讯通路门店!$J:$J,"华为堡垒店")</f>
        <v>0</v>
      </c>
      <c r="BG1942" s="99">
        <f>SUMIFS(通讯通路门店!$Y:$Y,通讯通路门店!$S:$S,$G1942,通讯通路门店!$J:$J,"小米体验店")</f>
        <v>0</v>
      </c>
      <c r="BH1942" s="99">
        <f>SUMIFS(通讯通路门店!$AA:$AA,通讯通路门店!$S:$S,$G1942,通讯通路门店!$J:$J,"苹果体验店")</f>
        <v>0</v>
      </c>
      <c r="BI1942" s="99">
        <f>SUMIFS(通讯通路门店!$K:$K,通讯通路门店!$S:$S,$G1942,通讯通路门店!$J:$J,"其他品牌专卖店")</f>
        <v>0</v>
      </c>
      <c r="BJ1942" s="99">
        <f>SUMIFS(通讯通路门店!$AC:$AC,通讯通路门店!$S:$S,$G1942)</f>
        <v>0</v>
      </c>
      <c r="BK1942" s="99">
        <f>SUMIFS(通讯通路门店!$AD:$AD,通讯通路门店!$S:$S,$G1942)</f>
        <v>0</v>
      </c>
      <c r="BL1942" s="99">
        <f>SUMIFS(通讯通路门店!$AE:$AE,通讯通路门店!$S:$S,$G1942)</f>
        <v>0</v>
      </c>
      <c r="BM1942" s="99">
        <f>SUMIFS(通讯通路门店!$AF:$AF,通讯通路门店!$S:$S,$G1942)</f>
        <v>0</v>
      </c>
      <c r="BN1942" s="99">
        <f>SUMIFS(通讯通路门店!$AG:$AG,通讯通路门店!$S:$S,$G1942)</f>
        <v>0</v>
      </c>
      <c r="BO1942" s="99">
        <f>SUMIFS(通讯通路门店!$AH:$AH,通讯通路门店!$S:$S,$G1942)</f>
        <v>0</v>
      </c>
      <c r="BP1942" s="99">
        <f>SUMIFS(通讯通路门店!$AI:$AI,通讯通路门店!$S:$S,$G1942)</f>
        <v>0</v>
      </c>
      <c r="BQ1942" s="83"/>
    </row>
    <row r="1943" spans="1:69">
      <c r="A1943" s="99" t="str">
        <f>IFERROR(_xlfn.XLOOKUP($G1943,通讯通路门店!$S$4:$S$993933,通讯通路门店!$A$4:$A$993933,0,0),"")</f>
        <v>海南省</v>
      </c>
      <c r="B1943" s="99" t="str">
        <f>IFERROR(_xlfn.XLOOKUP($G1943,通讯通路门店!$S$4:$S$993933,通讯通路门店!$B$4:$B$993933,0,0),"")</f>
        <v>昌江黎族自治县</v>
      </c>
      <c r="C1943" s="99" t="str">
        <f>IFERROR(_xlfn.XLOOKUP($G1943,通讯通路门店!$S$4:$S$993933,通讯通路门店!$C$4:$C$993933,0,0),"")</f>
        <v>昌江黎族自治县</v>
      </c>
      <c r="D1943" s="99" t="str">
        <f>IFERROR(_xlfn.XLOOKUP($G1943,通讯通路门店!$S$4:$S$993933,通讯通路门店!$D$4:$D$993933,0,0),"")</f>
        <v>叉河镇</v>
      </c>
      <c r="E1943" s="83"/>
      <c r="F1943" s="83"/>
      <c r="G1943" s="101"/>
      <c r="H1943" s="102">
        <f>IFERROR(_xlfn.XLOOKUP($G1943,通讯通路门店!$S$4:$S$993933,通讯通路门店!$R$4:$R$993933,0,0),"")</f>
        <v>0</v>
      </c>
      <c r="I1943" s="83"/>
      <c r="J1943" s="83"/>
      <c r="K1943" s="83"/>
      <c r="L1943" s="83"/>
      <c r="M1943" s="83"/>
      <c r="N1943" s="83"/>
      <c r="O1943" s="83"/>
      <c r="P1943" s="83"/>
      <c r="Q1943" s="83"/>
      <c r="R1943" s="83"/>
      <c r="S1943" s="83"/>
      <c r="T1943" s="83"/>
      <c r="U1943" s="99">
        <f>COUNTIF(通讯通路门店!$S:$S,$G1943)</f>
        <v>0</v>
      </c>
      <c r="V1943" s="99">
        <f>COUNTIFS(通讯通路门店!$S:$S,$G1943,通讯通路门店!$J:$J,"综合卖场")</f>
        <v>0</v>
      </c>
      <c r="W1943" s="99">
        <f>SUMIFS(通讯通路门店!$AJ:$AJ,通讯通路门店!$S:$S,通讯客户沙盘!$G1943)</f>
        <v>0</v>
      </c>
      <c r="X1943" s="99">
        <f t="shared" si="150"/>
        <v>0</v>
      </c>
      <c r="Y1943" s="99">
        <f>COUNTIFS(通讯通路门店!$S:$S,$G1943,通讯通路门店!$J:$J,"荣耀体验店")+COUNTIFS(通讯通路门店!$S:$S,$G1943,通讯通路门店!$J:$J,"荣耀授权专卖店")</f>
        <v>0</v>
      </c>
      <c r="Z1943" s="99">
        <f>COUNTIFS(通讯通路门店!$S:$S,$G1943,通讯通路门店!$J:$J,"VIVO体验店")</f>
        <v>0</v>
      </c>
      <c r="AA1943" s="99">
        <f>COUNTIFS(通讯通路门店!$S:$S,$G1943,通讯通路门店!$J:$J,"OPPO体验店")</f>
        <v>0</v>
      </c>
      <c r="AB1943" s="99">
        <f>COUNTIFS(通讯通路门店!$S:$S,$G1943,通讯通路门店!$J:$J,"华为授权体验店")+COUNTIFS(通讯通路门店!$S:$S,$G1943,通讯通路门店!$J:$J,"华为堡垒店")</f>
        <v>0</v>
      </c>
      <c r="AC1943" s="99">
        <f>COUNTIFS(通讯通路门店!$S:$S,$G1943,通讯通路门店!$J:$J,"小米体验店")</f>
        <v>0</v>
      </c>
      <c r="AD1943" s="99">
        <f>COUNTIFS(通讯通路门店!$S:$S,$G1943,通讯通路门店!$J:$J,"苹果体验店")</f>
        <v>0</v>
      </c>
      <c r="AE1943" s="99">
        <f>COUNTIFS(通讯通路门店!$S:$S,$G1943,通讯通路门店!$J:$J,"其他品牌专卖店")</f>
        <v>0</v>
      </c>
      <c r="AF1943" s="99">
        <f>SUMIFS(通讯通路门店!$BI:$BI,通讯通路门店!$S:$S,$G1943)</f>
        <v>0</v>
      </c>
      <c r="AG1943" s="99">
        <f>SUMIFS(通讯通路门店!$BH:$BH,通讯通路门店!$S:$S,$G1943)</f>
        <v>0</v>
      </c>
      <c r="AH1943" s="99">
        <f t="shared" si="151"/>
        <v>0</v>
      </c>
      <c r="AI1943" s="99">
        <f>SUMIFS(通讯通路门店!$BB:$BB,通讯通路门店!$S:$S,$G1943)</f>
        <v>0</v>
      </c>
      <c r="AJ1943" s="99">
        <f>SUMIFS(通讯通路门店!$BE:$BE,通讯通路门店!$S:$S,$G1943)</f>
        <v>0</v>
      </c>
      <c r="AK1943" s="99">
        <f>SUMIFS(通讯通路门店!$BG:$BG,通讯通路门店!$S:$S,$G1943)</f>
        <v>0</v>
      </c>
      <c r="AL1943" s="99">
        <f>SUMIFS(通讯通路门店!$BC:$BC,通讯通路门店!$S:$S,$G1943)</f>
        <v>0</v>
      </c>
      <c r="AM1943" s="99">
        <f>SUMIFS(通讯通路门店!$BD:$BD,通讯通路门店!$S:$S,$G1943)</f>
        <v>0</v>
      </c>
      <c r="AN1943" s="99">
        <f>SUMIFS(通讯通路门店!$BF:$BF,通讯通路门店!$S:$S,$G1943)</f>
        <v>0</v>
      </c>
      <c r="AO1943" s="99">
        <f t="shared" si="152"/>
        <v>0</v>
      </c>
      <c r="AP1943" s="99">
        <f>SUMIFS(通讯通路门店!$K:$K,通讯通路门店!$S:$S,$G1943)</f>
        <v>0</v>
      </c>
      <c r="AQ1943" s="83"/>
      <c r="AR1943" s="99">
        <f>SUMIFS(通讯通路门店!$T:$T,通讯通路门店!$S:$S,$G1943)</f>
        <v>0</v>
      </c>
      <c r="AS1943" s="99">
        <f>SUMIFS(通讯通路门店!$U:$U,通讯通路门店!$S:$S,$G1943)</f>
        <v>0</v>
      </c>
      <c r="AT1943" s="99">
        <f>SUMIFS(通讯通路门店!$V:$V,通讯通路门店!$S:$S,$G1943)</f>
        <v>0</v>
      </c>
      <c r="AU1943" s="99">
        <f>SUMIFS(通讯通路门店!$W:$W,通讯通路门店!$S:$S,$G1943)</f>
        <v>0</v>
      </c>
      <c r="AV1943" s="99">
        <f>SUMIFS(通讯通路门店!$Z:$Z,通讯通路门店!$S:$S,$G1943)</f>
        <v>0</v>
      </c>
      <c r="AW1943" s="99">
        <f>SUMIFS(通讯通路门店!$AB:$AB,通讯通路门店!$S:$S,$G1943)</f>
        <v>0</v>
      </c>
      <c r="AX1943" s="99">
        <f>SUMIFS(通讯通路门店!$X:$X,通讯通路门店!$S:$S,$G1943)</f>
        <v>0</v>
      </c>
      <c r="AY1943" s="99">
        <f>SUMIFS(通讯通路门店!$Y:$Y,通讯通路门店!$S:$S,$G1943)</f>
        <v>0</v>
      </c>
      <c r="AZ1943" s="99">
        <f>SUMIFS(通讯通路门店!$AA:$AA,通讯通路门店!$S:$S,$G1943)</f>
        <v>0</v>
      </c>
      <c r="BA1943" s="99">
        <f t="shared" si="153"/>
        <v>0</v>
      </c>
      <c r="BB1943" s="99">
        <f t="shared" si="154"/>
        <v>0</v>
      </c>
      <c r="BC1943" s="99">
        <f>SUMIFS(通讯通路门店!$W:$W,通讯通路门店!$S:$S,$G1943,通讯通路门店!$J:$J,"荣耀体验店")+SUMIFS(通讯通路门店!$W:$W,通讯通路门店!$S:$S,$G1943,通讯通路门店!$J:$J,"荣耀授权专卖店")</f>
        <v>0</v>
      </c>
      <c r="BD1943" s="99">
        <f>SUMIFS(通讯通路门店!$Z:$Z,通讯通路门店!$S:$S,$G1943,通讯通路门店!$J:$J,"VIVO体验店")</f>
        <v>0</v>
      </c>
      <c r="BE1943" s="99">
        <f>SUMIFS(通讯通路门店!$AB:$AB,通讯通路门店!$S:$S,$G1943,通讯通路门店!$J:$J,"OPPO体验店")</f>
        <v>0</v>
      </c>
      <c r="BF1943" s="99">
        <f>SUMIFS(通讯通路门店!$X:$X,通讯通路门店!$S:$S,$G1943,通讯通路门店!$J:$J,"华为授权体验店")+SUMIFS(通讯通路门店!$AA:$AA,通讯通路门店!$S:$S,$G1943,通讯通路门店!$J:$J,"华为堡垒店")</f>
        <v>0</v>
      </c>
      <c r="BG1943" s="99">
        <f>SUMIFS(通讯通路门店!$Y:$Y,通讯通路门店!$S:$S,$G1943,通讯通路门店!$J:$J,"小米体验店")</f>
        <v>0</v>
      </c>
      <c r="BH1943" s="99">
        <f>SUMIFS(通讯通路门店!$AA:$AA,通讯通路门店!$S:$S,$G1943,通讯通路门店!$J:$J,"苹果体验店")</f>
        <v>0</v>
      </c>
      <c r="BI1943" s="99">
        <f>SUMIFS(通讯通路门店!$K:$K,通讯通路门店!$S:$S,$G1943,通讯通路门店!$J:$J,"其他品牌专卖店")</f>
        <v>0</v>
      </c>
      <c r="BJ1943" s="99">
        <f>SUMIFS(通讯通路门店!$AC:$AC,通讯通路门店!$S:$S,$G1943)</f>
        <v>0</v>
      </c>
      <c r="BK1943" s="99">
        <f>SUMIFS(通讯通路门店!$AD:$AD,通讯通路门店!$S:$S,$G1943)</f>
        <v>0</v>
      </c>
      <c r="BL1943" s="99">
        <f>SUMIFS(通讯通路门店!$AE:$AE,通讯通路门店!$S:$S,$G1943)</f>
        <v>0</v>
      </c>
      <c r="BM1943" s="99">
        <f>SUMIFS(通讯通路门店!$AF:$AF,通讯通路门店!$S:$S,$G1943)</f>
        <v>0</v>
      </c>
      <c r="BN1943" s="99">
        <f>SUMIFS(通讯通路门店!$AG:$AG,通讯通路门店!$S:$S,$G1943)</f>
        <v>0</v>
      </c>
      <c r="BO1943" s="99">
        <f>SUMIFS(通讯通路门店!$AH:$AH,通讯通路门店!$S:$S,$G1943)</f>
        <v>0</v>
      </c>
      <c r="BP1943" s="99">
        <f>SUMIFS(通讯通路门店!$AI:$AI,通讯通路门店!$S:$S,$G1943)</f>
        <v>0</v>
      </c>
      <c r="BQ1943" s="83"/>
    </row>
    <row r="1944" spans="1:69">
      <c r="A1944" s="99" t="str">
        <f>IFERROR(_xlfn.XLOOKUP($G1944,通讯通路门店!$S$4:$S$993933,通讯通路门店!$A$4:$A$993933,0,0),"")</f>
        <v>海南省</v>
      </c>
      <c r="B1944" s="99" t="str">
        <f>IFERROR(_xlfn.XLOOKUP($G1944,通讯通路门店!$S$4:$S$993933,通讯通路门店!$B$4:$B$993933,0,0),"")</f>
        <v>昌江黎族自治县</v>
      </c>
      <c r="C1944" s="99" t="str">
        <f>IFERROR(_xlfn.XLOOKUP($G1944,通讯通路门店!$S$4:$S$993933,通讯通路门店!$C$4:$C$993933,0,0),"")</f>
        <v>昌江黎族自治县</v>
      </c>
      <c r="D1944" s="99" t="str">
        <f>IFERROR(_xlfn.XLOOKUP($G1944,通讯通路门店!$S$4:$S$993933,通讯通路门店!$D$4:$D$993933,0,0),"")</f>
        <v>叉河镇</v>
      </c>
      <c r="E1944" s="83"/>
      <c r="F1944" s="83"/>
      <c r="G1944" s="101"/>
      <c r="H1944" s="102">
        <f>IFERROR(_xlfn.XLOOKUP($G1944,通讯通路门店!$S$4:$S$993933,通讯通路门店!$R$4:$R$993933,0,0),"")</f>
        <v>0</v>
      </c>
      <c r="I1944" s="83"/>
      <c r="J1944" s="83"/>
      <c r="K1944" s="83"/>
      <c r="L1944" s="83"/>
      <c r="M1944" s="83"/>
      <c r="N1944" s="83"/>
      <c r="O1944" s="83"/>
      <c r="P1944" s="83"/>
      <c r="Q1944" s="83"/>
      <c r="R1944" s="83"/>
      <c r="S1944" s="83"/>
      <c r="T1944" s="83"/>
      <c r="U1944" s="99">
        <f>COUNTIF(通讯通路门店!$S:$S,$G1944)</f>
        <v>0</v>
      </c>
      <c r="V1944" s="99">
        <f>COUNTIFS(通讯通路门店!$S:$S,$G1944,通讯通路门店!$J:$J,"综合卖场")</f>
        <v>0</v>
      </c>
      <c r="W1944" s="99">
        <f>SUMIFS(通讯通路门店!$AJ:$AJ,通讯通路门店!$S:$S,通讯客户沙盘!$G1944)</f>
        <v>0</v>
      </c>
      <c r="X1944" s="99">
        <f t="shared" si="150"/>
        <v>0</v>
      </c>
      <c r="Y1944" s="99">
        <f>COUNTIFS(通讯通路门店!$S:$S,$G1944,通讯通路门店!$J:$J,"荣耀体验店")+COUNTIFS(通讯通路门店!$S:$S,$G1944,通讯通路门店!$J:$J,"荣耀授权专卖店")</f>
        <v>0</v>
      </c>
      <c r="Z1944" s="99">
        <f>COUNTIFS(通讯通路门店!$S:$S,$G1944,通讯通路门店!$J:$J,"VIVO体验店")</f>
        <v>0</v>
      </c>
      <c r="AA1944" s="99">
        <f>COUNTIFS(通讯通路门店!$S:$S,$G1944,通讯通路门店!$J:$J,"OPPO体验店")</f>
        <v>0</v>
      </c>
      <c r="AB1944" s="99">
        <f>COUNTIFS(通讯通路门店!$S:$S,$G1944,通讯通路门店!$J:$J,"华为授权体验店")+COUNTIFS(通讯通路门店!$S:$S,$G1944,通讯通路门店!$J:$J,"华为堡垒店")</f>
        <v>0</v>
      </c>
      <c r="AC1944" s="99">
        <f>COUNTIFS(通讯通路门店!$S:$S,$G1944,通讯通路门店!$J:$J,"小米体验店")</f>
        <v>0</v>
      </c>
      <c r="AD1944" s="99">
        <f>COUNTIFS(通讯通路门店!$S:$S,$G1944,通讯通路门店!$J:$J,"苹果体验店")</f>
        <v>0</v>
      </c>
      <c r="AE1944" s="99">
        <f>COUNTIFS(通讯通路门店!$S:$S,$G1944,通讯通路门店!$J:$J,"其他品牌专卖店")</f>
        <v>0</v>
      </c>
      <c r="AF1944" s="99">
        <f>SUMIFS(通讯通路门店!$BI:$BI,通讯通路门店!$S:$S,$G1944)</f>
        <v>0</v>
      </c>
      <c r="AG1944" s="99">
        <f>SUMIFS(通讯通路门店!$BH:$BH,通讯通路门店!$S:$S,$G1944)</f>
        <v>0</v>
      </c>
      <c r="AH1944" s="99">
        <f t="shared" si="151"/>
        <v>0</v>
      </c>
      <c r="AI1944" s="99">
        <f>SUMIFS(通讯通路门店!$BB:$BB,通讯通路门店!$S:$S,$G1944)</f>
        <v>0</v>
      </c>
      <c r="AJ1944" s="99">
        <f>SUMIFS(通讯通路门店!$BE:$BE,通讯通路门店!$S:$S,$G1944)</f>
        <v>0</v>
      </c>
      <c r="AK1944" s="99">
        <f>SUMIFS(通讯通路门店!$BG:$BG,通讯通路门店!$S:$S,$G1944)</f>
        <v>0</v>
      </c>
      <c r="AL1944" s="99">
        <f>SUMIFS(通讯通路门店!$BC:$BC,通讯通路门店!$S:$S,$G1944)</f>
        <v>0</v>
      </c>
      <c r="AM1944" s="99">
        <f>SUMIFS(通讯通路门店!$BD:$BD,通讯通路门店!$S:$S,$G1944)</f>
        <v>0</v>
      </c>
      <c r="AN1944" s="99">
        <f>SUMIFS(通讯通路门店!$BF:$BF,通讯通路门店!$S:$S,$G1944)</f>
        <v>0</v>
      </c>
      <c r="AO1944" s="99">
        <f t="shared" si="152"/>
        <v>0</v>
      </c>
      <c r="AP1944" s="99">
        <f>SUMIFS(通讯通路门店!$K:$K,通讯通路门店!$S:$S,$G1944)</f>
        <v>0</v>
      </c>
      <c r="AQ1944" s="83"/>
      <c r="AR1944" s="99">
        <f>SUMIFS(通讯通路门店!$T:$T,通讯通路门店!$S:$S,$G1944)</f>
        <v>0</v>
      </c>
      <c r="AS1944" s="99">
        <f>SUMIFS(通讯通路门店!$U:$U,通讯通路门店!$S:$S,$G1944)</f>
        <v>0</v>
      </c>
      <c r="AT1944" s="99">
        <f>SUMIFS(通讯通路门店!$V:$V,通讯通路门店!$S:$S,$G1944)</f>
        <v>0</v>
      </c>
      <c r="AU1944" s="99">
        <f>SUMIFS(通讯通路门店!$W:$W,通讯通路门店!$S:$S,$G1944)</f>
        <v>0</v>
      </c>
      <c r="AV1944" s="99">
        <f>SUMIFS(通讯通路门店!$Z:$Z,通讯通路门店!$S:$S,$G1944)</f>
        <v>0</v>
      </c>
      <c r="AW1944" s="99">
        <f>SUMIFS(通讯通路门店!$AB:$AB,通讯通路门店!$S:$S,$G1944)</f>
        <v>0</v>
      </c>
      <c r="AX1944" s="99">
        <f>SUMIFS(通讯通路门店!$X:$X,通讯通路门店!$S:$S,$G1944)</f>
        <v>0</v>
      </c>
      <c r="AY1944" s="99">
        <f>SUMIFS(通讯通路门店!$Y:$Y,通讯通路门店!$S:$S,$G1944)</f>
        <v>0</v>
      </c>
      <c r="AZ1944" s="99">
        <f>SUMIFS(通讯通路门店!$AA:$AA,通讯通路门店!$S:$S,$G1944)</f>
        <v>0</v>
      </c>
      <c r="BA1944" s="99">
        <f t="shared" si="153"/>
        <v>0</v>
      </c>
      <c r="BB1944" s="99">
        <f t="shared" si="154"/>
        <v>0</v>
      </c>
      <c r="BC1944" s="99">
        <f>SUMIFS(通讯通路门店!$W:$W,通讯通路门店!$S:$S,$G1944,通讯通路门店!$J:$J,"荣耀体验店")+SUMIFS(通讯通路门店!$W:$W,通讯通路门店!$S:$S,$G1944,通讯通路门店!$J:$J,"荣耀授权专卖店")</f>
        <v>0</v>
      </c>
      <c r="BD1944" s="99">
        <f>SUMIFS(通讯通路门店!$Z:$Z,通讯通路门店!$S:$S,$G1944,通讯通路门店!$J:$J,"VIVO体验店")</f>
        <v>0</v>
      </c>
      <c r="BE1944" s="99">
        <f>SUMIFS(通讯通路门店!$AB:$AB,通讯通路门店!$S:$S,$G1944,通讯通路门店!$J:$J,"OPPO体验店")</f>
        <v>0</v>
      </c>
      <c r="BF1944" s="99">
        <f>SUMIFS(通讯通路门店!$X:$X,通讯通路门店!$S:$S,$G1944,通讯通路门店!$J:$J,"华为授权体验店")+SUMIFS(通讯通路门店!$AA:$AA,通讯通路门店!$S:$S,$G1944,通讯通路门店!$J:$J,"华为堡垒店")</f>
        <v>0</v>
      </c>
      <c r="BG1944" s="99">
        <f>SUMIFS(通讯通路门店!$Y:$Y,通讯通路门店!$S:$S,$G1944,通讯通路门店!$J:$J,"小米体验店")</f>
        <v>0</v>
      </c>
      <c r="BH1944" s="99">
        <f>SUMIFS(通讯通路门店!$AA:$AA,通讯通路门店!$S:$S,$G1944,通讯通路门店!$J:$J,"苹果体验店")</f>
        <v>0</v>
      </c>
      <c r="BI1944" s="99">
        <f>SUMIFS(通讯通路门店!$K:$K,通讯通路门店!$S:$S,$G1944,通讯通路门店!$J:$J,"其他品牌专卖店")</f>
        <v>0</v>
      </c>
      <c r="BJ1944" s="99">
        <f>SUMIFS(通讯通路门店!$AC:$AC,通讯通路门店!$S:$S,$G1944)</f>
        <v>0</v>
      </c>
      <c r="BK1944" s="99">
        <f>SUMIFS(通讯通路门店!$AD:$AD,通讯通路门店!$S:$S,$G1944)</f>
        <v>0</v>
      </c>
      <c r="BL1944" s="99">
        <f>SUMIFS(通讯通路门店!$AE:$AE,通讯通路门店!$S:$S,$G1944)</f>
        <v>0</v>
      </c>
      <c r="BM1944" s="99">
        <f>SUMIFS(通讯通路门店!$AF:$AF,通讯通路门店!$S:$S,$G1944)</f>
        <v>0</v>
      </c>
      <c r="BN1944" s="99">
        <f>SUMIFS(通讯通路门店!$AG:$AG,通讯通路门店!$S:$S,$G1944)</f>
        <v>0</v>
      </c>
      <c r="BO1944" s="99">
        <f>SUMIFS(通讯通路门店!$AH:$AH,通讯通路门店!$S:$S,$G1944)</f>
        <v>0</v>
      </c>
      <c r="BP1944" s="99">
        <f>SUMIFS(通讯通路门店!$AI:$AI,通讯通路门店!$S:$S,$G1944)</f>
        <v>0</v>
      </c>
      <c r="BQ1944" s="83"/>
    </row>
    <row r="1945" spans="1:69">
      <c r="A1945" s="99" t="str">
        <f>IFERROR(_xlfn.XLOOKUP($G1945,通讯通路门店!$S$4:$S$993933,通讯通路门店!$A$4:$A$993933,0,0),"")</f>
        <v>海南省</v>
      </c>
      <c r="B1945" s="99" t="str">
        <f>IFERROR(_xlfn.XLOOKUP($G1945,通讯通路门店!$S$4:$S$993933,通讯通路门店!$B$4:$B$993933,0,0),"")</f>
        <v>昌江黎族自治县</v>
      </c>
      <c r="C1945" s="99" t="str">
        <f>IFERROR(_xlfn.XLOOKUP($G1945,通讯通路门店!$S$4:$S$993933,通讯通路门店!$C$4:$C$993933,0,0),"")</f>
        <v>昌江黎族自治县</v>
      </c>
      <c r="D1945" s="99" t="str">
        <f>IFERROR(_xlfn.XLOOKUP($G1945,通讯通路门店!$S$4:$S$993933,通讯通路门店!$D$4:$D$993933,0,0),"")</f>
        <v>叉河镇</v>
      </c>
      <c r="E1945" s="83"/>
      <c r="F1945" s="83"/>
      <c r="G1945" s="101"/>
      <c r="H1945" s="102">
        <f>IFERROR(_xlfn.XLOOKUP($G1945,通讯通路门店!$S$4:$S$993933,通讯通路门店!$R$4:$R$993933,0,0),"")</f>
        <v>0</v>
      </c>
      <c r="I1945" s="83"/>
      <c r="J1945" s="83"/>
      <c r="K1945" s="83"/>
      <c r="L1945" s="83"/>
      <c r="M1945" s="83"/>
      <c r="N1945" s="83"/>
      <c r="O1945" s="83"/>
      <c r="P1945" s="83"/>
      <c r="Q1945" s="83"/>
      <c r="R1945" s="83"/>
      <c r="S1945" s="83"/>
      <c r="T1945" s="83"/>
      <c r="U1945" s="99">
        <f>COUNTIF(通讯通路门店!$S:$S,$G1945)</f>
        <v>0</v>
      </c>
      <c r="V1945" s="99">
        <f>COUNTIFS(通讯通路门店!$S:$S,$G1945,通讯通路门店!$J:$J,"综合卖场")</f>
        <v>0</v>
      </c>
      <c r="W1945" s="99">
        <f>SUMIFS(通讯通路门店!$AJ:$AJ,通讯通路门店!$S:$S,通讯客户沙盘!$G1945)</f>
        <v>0</v>
      </c>
      <c r="X1945" s="99">
        <f t="shared" si="150"/>
        <v>0</v>
      </c>
      <c r="Y1945" s="99">
        <f>COUNTIFS(通讯通路门店!$S:$S,$G1945,通讯通路门店!$J:$J,"荣耀体验店")+COUNTIFS(通讯通路门店!$S:$S,$G1945,通讯通路门店!$J:$J,"荣耀授权专卖店")</f>
        <v>0</v>
      </c>
      <c r="Z1945" s="99">
        <f>COUNTIFS(通讯通路门店!$S:$S,$G1945,通讯通路门店!$J:$J,"VIVO体验店")</f>
        <v>0</v>
      </c>
      <c r="AA1945" s="99">
        <f>COUNTIFS(通讯通路门店!$S:$S,$G1945,通讯通路门店!$J:$J,"OPPO体验店")</f>
        <v>0</v>
      </c>
      <c r="AB1945" s="99">
        <f>COUNTIFS(通讯通路门店!$S:$S,$G1945,通讯通路门店!$J:$J,"华为授权体验店")+COUNTIFS(通讯通路门店!$S:$S,$G1945,通讯通路门店!$J:$J,"华为堡垒店")</f>
        <v>0</v>
      </c>
      <c r="AC1945" s="99">
        <f>COUNTIFS(通讯通路门店!$S:$S,$G1945,通讯通路门店!$J:$J,"小米体验店")</f>
        <v>0</v>
      </c>
      <c r="AD1945" s="99">
        <f>COUNTIFS(通讯通路门店!$S:$S,$G1945,通讯通路门店!$J:$J,"苹果体验店")</f>
        <v>0</v>
      </c>
      <c r="AE1945" s="99">
        <f>COUNTIFS(通讯通路门店!$S:$S,$G1945,通讯通路门店!$J:$J,"其他品牌专卖店")</f>
        <v>0</v>
      </c>
      <c r="AF1945" s="99">
        <f>SUMIFS(通讯通路门店!$BI:$BI,通讯通路门店!$S:$S,$G1945)</f>
        <v>0</v>
      </c>
      <c r="AG1945" s="99">
        <f>SUMIFS(通讯通路门店!$BH:$BH,通讯通路门店!$S:$S,$G1945)</f>
        <v>0</v>
      </c>
      <c r="AH1945" s="99">
        <f t="shared" si="151"/>
        <v>0</v>
      </c>
      <c r="AI1945" s="99">
        <f>SUMIFS(通讯通路门店!$BB:$BB,通讯通路门店!$S:$S,$G1945)</f>
        <v>0</v>
      </c>
      <c r="AJ1945" s="99">
        <f>SUMIFS(通讯通路门店!$BE:$BE,通讯通路门店!$S:$S,$G1945)</f>
        <v>0</v>
      </c>
      <c r="AK1945" s="99">
        <f>SUMIFS(通讯通路门店!$BG:$BG,通讯通路门店!$S:$S,$G1945)</f>
        <v>0</v>
      </c>
      <c r="AL1945" s="99">
        <f>SUMIFS(通讯通路门店!$BC:$BC,通讯通路门店!$S:$S,$G1945)</f>
        <v>0</v>
      </c>
      <c r="AM1945" s="99">
        <f>SUMIFS(通讯通路门店!$BD:$BD,通讯通路门店!$S:$S,$G1945)</f>
        <v>0</v>
      </c>
      <c r="AN1945" s="99">
        <f>SUMIFS(通讯通路门店!$BF:$BF,通讯通路门店!$S:$S,$G1945)</f>
        <v>0</v>
      </c>
      <c r="AO1945" s="99">
        <f t="shared" si="152"/>
        <v>0</v>
      </c>
      <c r="AP1945" s="99">
        <f>SUMIFS(通讯通路门店!$K:$K,通讯通路门店!$S:$S,$G1945)</f>
        <v>0</v>
      </c>
      <c r="AQ1945" s="83"/>
      <c r="AR1945" s="99">
        <f>SUMIFS(通讯通路门店!$T:$T,通讯通路门店!$S:$S,$G1945)</f>
        <v>0</v>
      </c>
      <c r="AS1945" s="99">
        <f>SUMIFS(通讯通路门店!$U:$U,通讯通路门店!$S:$S,$G1945)</f>
        <v>0</v>
      </c>
      <c r="AT1945" s="99">
        <f>SUMIFS(通讯通路门店!$V:$V,通讯通路门店!$S:$S,$G1945)</f>
        <v>0</v>
      </c>
      <c r="AU1945" s="99">
        <f>SUMIFS(通讯通路门店!$W:$W,通讯通路门店!$S:$S,$G1945)</f>
        <v>0</v>
      </c>
      <c r="AV1945" s="99">
        <f>SUMIFS(通讯通路门店!$Z:$Z,通讯通路门店!$S:$S,$G1945)</f>
        <v>0</v>
      </c>
      <c r="AW1945" s="99">
        <f>SUMIFS(通讯通路门店!$AB:$AB,通讯通路门店!$S:$S,$G1945)</f>
        <v>0</v>
      </c>
      <c r="AX1945" s="99">
        <f>SUMIFS(通讯通路门店!$X:$X,通讯通路门店!$S:$S,$G1945)</f>
        <v>0</v>
      </c>
      <c r="AY1945" s="99">
        <f>SUMIFS(通讯通路门店!$Y:$Y,通讯通路门店!$S:$S,$G1945)</f>
        <v>0</v>
      </c>
      <c r="AZ1945" s="99">
        <f>SUMIFS(通讯通路门店!$AA:$AA,通讯通路门店!$S:$S,$G1945)</f>
        <v>0</v>
      </c>
      <c r="BA1945" s="99">
        <f t="shared" si="153"/>
        <v>0</v>
      </c>
      <c r="BB1945" s="99">
        <f t="shared" si="154"/>
        <v>0</v>
      </c>
      <c r="BC1945" s="99">
        <f>SUMIFS(通讯通路门店!$W:$W,通讯通路门店!$S:$S,$G1945,通讯通路门店!$J:$J,"荣耀体验店")+SUMIFS(通讯通路门店!$W:$W,通讯通路门店!$S:$S,$G1945,通讯通路门店!$J:$J,"荣耀授权专卖店")</f>
        <v>0</v>
      </c>
      <c r="BD1945" s="99">
        <f>SUMIFS(通讯通路门店!$Z:$Z,通讯通路门店!$S:$S,$G1945,通讯通路门店!$J:$J,"VIVO体验店")</f>
        <v>0</v>
      </c>
      <c r="BE1945" s="99">
        <f>SUMIFS(通讯通路门店!$AB:$AB,通讯通路门店!$S:$S,$G1945,通讯通路门店!$J:$J,"OPPO体验店")</f>
        <v>0</v>
      </c>
      <c r="BF1945" s="99">
        <f>SUMIFS(通讯通路门店!$X:$X,通讯通路门店!$S:$S,$G1945,通讯通路门店!$J:$J,"华为授权体验店")+SUMIFS(通讯通路门店!$AA:$AA,通讯通路门店!$S:$S,$G1945,通讯通路门店!$J:$J,"华为堡垒店")</f>
        <v>0</v>
      </c>
      <c r="BG1945" s="99">
        <f>SUMIFS(通讯通路门店!$Y:$Y,通讯通路门店!$S:$S,$G1945,通讯通路门店!$J:$J,"小米体验店")</f>
        <v>0</v>
      </c>
      <c r="BH1945" s="99">
        <f>SUMIFS(通讯通路门店!$AA:$AA,通讯通路门店!$S:$S,$G1945,通讯通路门店!$J:$J,"苹果体验店")</f>
        <v>0</v>
      </c>
      <c r="BI1945" s="99">
        <f>SUMIFS(通讯通路门店!$K:$K,通讯通路门店!$S:$S,$G1945,通讯通路门店!$J:$J,"其他品牌专卖店")</f>
        <v>0</v>
      </c>
      <c r="BJ1945" s="99">
        <f>SUMIFS(通讯通路门店!$AC:$AC,通讯通路门店!$S:$S,$G1945)</f>
        <v>0</v>
      </c>
      <c r="BK1945" s="99">
        <f>SUMIFS(通讯通路门店!$AD:$AD,通讯通路门店!$S:$S,$G1945)</f>
        <v>0</v>
      </c>
      <c r="BL1945" s="99">
        <f>SUMIFS(通讯通路门店!$AE:$AE,通讯通路门店!$S:$S,$G1945)</f>
        <v>0</v>
      </c>
      <c r="BM1945" s="99">
        <f>SUMIFS(通讯通路门店!$AF:$AF,通讯通路门店!$S:$S,$G1945)</f>
        <v>0</v>
      </c>
      <c r="BN1945" s="99">
        <f>SUMIFS(通讯通路门店!$AG:$AG,通讯通路门店!$S:$S,$G1945)</f>
        <v>0</v>
      </c>
      <c r="BO1945" s="99">
        <f>SUMIFS(通讯通路门店!$AH:$AH,通讯通路门店!$S:$S,$G1945)</f>
        <v>0</v>
      </c>
      <c r="BP1945" s="99">
        <f>SUMIFS(通讯通路门店!$AI:$AI,通讯通路门店!$S:$S,$G1945)</f>
        <v>0</v>
      </c>
      <c r="BQ1945" s="83"/>
    </row>
    <row r="1946" spans="1:69">
      <c r="A1946" s="99" t="str">
        <f>IFERROR(_xlfn.XLOOKUP($G1946,通讯通路门店!$S$4:$S$993933,通讯通路门店!$A$4:$A$993933,0,0),"")</f>
        <v>海南省</v>
      </c>
      <c r="B1946" s="99" t="str">
        <f>IFERROR(_xlfn.XLOOKUP($G1946,通讯通路门店!$S$4:$S$993933,通讯通路门店!$B$4:$B$993933,0,0),"")</f>
        <v>昌江黎族自治县</v>
      </c>
      <c r="C1946" s="99" t="str">
        <f>IFERROR(_xlfn.XLOOKUP($G1946,通讯通路门店!$S$4:$S$993933,通讯通路门店!$C$4:$C$993933,0,0),"")</f>
        <v>昌江黎族自治县</v>
      </c>
      <c r="D1946" s="99" t="str">
        <f>IFERROR(_xlfn.XLOOKUP($G1946,通讯通路门店!$S$4:$S$993933,通讯通路门店!$D$4:$D$993933,0,0),"")</f>
        <v>叉河镇</v>
      </c>
      <c r="E1946" s="83"/>
      <c r="F1946" s="83"/>
      <c r="G1946" s="101"/>
      <c r="H1946" s="102">
        <f>IFERROR(_xlfn.XLOOKUP($G1946,通讯通路门店!$S$4:$S$993933,通讯通路门店!$R$4:$R$993933,0,0),"")</f>
        <v>0</v>
      </c>
      <c r="I1946" s="83"/>
      <c r="J1946" s="83"/>
      <c r="K1946" s="83"/>
      <c r="L1946" s="83"/>
      <c r="M1946" s="83"/>
      <c r="N1946" s="83"/>
      <c r="O1946" s="83"/>
      <c r="P1946" s="83"/>
      <c r="Q1946" s="83"/>
      <c r="R1946" s="83"/>
      <c r="S1946" s="83"/>
      <c r="T1946" s="83"/>
      <c r="U1946" s="99">
        <f>COUNTIF(通讯通路门店!$S:$S,$G1946)</f>
        <v>0</v>
      </c>
      <c r="V1946" s="99">
        <f>COUNTIFS(通讯通路门店!$S:$S,$G1946,通讯通路门店!$J:$J,"综合卖场")</f>
        <v>0</v>
      </c>
      <c r="W1946" s="99">
        <f>SUMIFS(通讯通路门店!$AJ:$AJ,通讯通路门店!$S:$S,通讯客户沙盘!$G1946)</f>
        <v>0</v>
      </c>
      <c r="X1946" s="99">
        <f t="shared" si="150"/>
        <v>0</v>
      </c>
      <c r="Y1946" s="99">
        <f>COUNTIFS(通讯通路门店!$S:$S,$G1946,通讯通路门店!$J:$J,"荣耀体验店")+COUNTIFS(通讯通路门店!$S:$S,$G1946,通讯通路门店!$J:$J,"荣耀授权专卖店")</f>
        <v>0</v>
      </c>
      <c r="Z1946" s="99">
        <f>COUNTIFS(通讯通路门店!$S:$S,$G1946,通讯通路门店!$J:$J,"VIVO体验店")</f>
        <v>0</v>
      </c>
      <c r="AA1946" s="99">
        <f>COUNTIFS(通讯通路门店!$S:$S,$G1946,通讯通路门店!$J:$J,"OPPO体验店")</f>
        <v>0</v>
      </c>
      <c r="AB1946" s="99">
        <f>COUNTIFS(通讯通路门店!$S:$S,$G1946,通讯通路门店!$J:$J,"华为授权体验店")+COUNTIFS(通讯通路门店!$S:$S,$G1946,通讯通路门店!$J:$J,"华为堡垒店")</f>
        <v>0</v>
      </c>
      <c r="AC1946" s="99">
        <f>COUNTIFS(通讯通路门店!$S:$S,$G1946,通讯通路门店!$J:$J,"小米体验店")</f>
        <v>0</v>
      </c>
      <c r="AD1946" s="99">
        <f>COUNTIFS(通讯通路门店!$S:$S,$G1946,通讯通路门店!$J:$J,"苹果体验店")</f>
        <v>0</v>
      </c>
      <c r="AE1946" s="99">
        <f>COUNTIFS(通讯通路门店!$S:$S,$G1946,通讯通路门店!$J:$J,"其他品牌专卖店")</f>
        <v>0</v>
      </c>
      <c r="AF1946" s="99">
        <f>SUMIFS(通讯通路门店!$BI:$BI,通讯通路门店!$S:$S,$G1946)</f>
        <v>0</v>
      </c>
      <c r="AG1946" s="99">
        <f>SUMIFS(通讯通路门店!$BH:$BH,通讯通路门店!$S:$S,$G1946)</f>
        <v>0</v>
      </c>
      <c r="AH1946" s="99">
        <f t="shared" si="151"/>
        <v>0</v>
      </c>
      <c r="AI1946" s="99">
        <f>SUMIFS(通讯通路门店!$BB:$BB,通讯通路门店!$S:$S,$G1946)</f>
        <v>0</v>
      </c>
      <c r="AJ1946" s="99">
        <f>SUMIFS(通讯通路门店!$BE:$BE,通讯通路门店!$S:$S,$G1946)</f>
        <v>0</v>
      </c>
      <c r="AK1946" s="99">
        <f>SUMIFS(通讯通路门店!$BG:$BG,通讯通路门店!$S:$S,$G1946)</f>
        <v>0</v>
      </c>
      <c r="AL1946" s="99">
        <f>SUMIFS(通讯通路门店!$BC:$BC,通讯通路门店!$S:$S,$G1946)</f>
        <v>0</v>
      </c>
      <c r="AM1946" s="99">
        <f>SUMIFS(通讯通路门店!$BD:$BD,通讯通路门店!$S:$S,$G1946)</f>
        <v>0</v>
      </c>
      <c r="AN1946" s="99">
        <f>SUMIFS(通讯通路门店!$BF:$BF,通讯通路门店!$S:$S,$G1946)</f>
        <v>0</v>
      </c>
      <c r="AO1946" s="99">
        <f t="shared" si="152"/>
        <v>0</v>
      </c>
      <c r="AP1946" s="99">
        <f>SUMIFS(通讯通路门店!$K:$K,通讯通路门店!$S:$S,$G1946)</f>
        <v>0</v>
      </c>
      <c r="AQ1946" s="83"/>
      <c r="AR1946" s="99">
        <f>SUMIFS(通讯通路门店!$T:$T,通讯通路门店!$S:$S,$G1946)</f>
        <v>0</v>
      </c>
      <c r="AS1946" s="99">
        <f>SUMIFS(通讯通路门店!$U:$U,通讯通路门店!$S:$S,$G1946)</f>
        <v>0</v>
      </c>
      <c r="AT1946" s="99">
        <f>SUMIFS(通讯通路门店!$V:$V,通讯通路门店!$S:$S,$G1946)</f>
        <v>0</v>
      </c>
      <c r="AU1946" s="99">
        <f>SUMIFS(通讯通路门店!$W:$W,通讯通路门店!$S:$S,$G1946)</f>
        <v>0</v>
      </c>
      <c r="AV1946" s="99">
        <f>SUMIFS(通讯通路门店!$Z:$Z,通讯通路门店!$S:$S,$G1946)</f>
        <v>0</v>
      </c>
      <c r="AW1946" s="99">
        <f>SUMIFS(通讯通路门店!$AB:$AB,通讯通路门店!$S:$S,$G1946)</f>
        <v>0</v>
      </c>
      <c r="AX1946" s="99">
        <f>SUMIFS(通讯通路门店!$X:$X,通讯通路门店!$S:$S,$G1946)</f>
        <v>0</v>
      </c>
      <c r="AY1946" s="99">
        <f>SUMIFS(通讯通路门店!$Y:$Y,通讯通路门店!$S:$S,$G1946)</f>
        <v>0</v>
      </c>
      <c r="AZ1946" s="99">
        <f>SUMIFS(通讯通路门店!$AA:$AA,通讯通路门店!$S:$S,$G1946)</f>
        <v>0</v>
      </c>
      <c r="BA1946" s="99">
        <f t="shared" si="153"/>
        <v>0</v>
      </c>
      <c r="BB1946" s="99">
        <f t="shared" si="154"/>
        <v>0</v>
      </c>
      <c r="BC1946" s="99">
        <f>SUMIFS(通讯通路门店!$W:$W,通讯通路门店!$S:$S,$G1946,通讯通路门店!$J:$J,"荣耀体验店")+SUMIFS(通讯通路门店!$W:$W,通讯通路门店!$S:$S,$G1946,通讯通路门店!$J:$J,"荣耀授权专卖店")</f>
        <v>0</v>
      </c>
      <c r="BD1946" s="99">
        <f>SUMIFS(通讯通路门店!$Z:$Z,通讯通路门店!$S:$S,$G1946,通讯通路门店!$J:$J,"VIVO体验店")</f>
        <v>0</v>
      </c>
      <c r="BE1946" s="99">
        <f>SUMIFS(通讯通路门店!$AB:$AB,通讯通路门店!$S:$S,$G1946,通讯通路门店!$J:$J,"OPPO体验店")</f>
        <v>0</v>
      </c>
      <c r="BF1946" s="99">
        <f>SUMIFS(通讯通路门店!$X:$X,通讯通路门店!$S:$S,$G1946,通讯通路门店!$J:$J,"华为授权体验店")+SUMIFS(通讯通路门店!$AA:$AA,通讯通路门店!$S:$S,$G1946,通讯通路门店!$J:$J,"华为堡垒店")</f>
        <v>0</v>
      </c>
      <c r="BG1946" s="99">
        <f>SUMIFS(通讯通路门店!$Y:$Y,通讯通路门店!$S:$S,$G1946,通讯通路门店!$J:$J,"小米体验店")</f>
        <v>0</v>
      </c>
      <c r="BH1946" s="99">
        <f>SUMIFS(通讯通路门店!$AA:$AA,通讯通路门店!$S:$S,$G1946,通讯通路门店!$J:$J,"苹果体验店")</f>
        <v>0</v>
      </c>
      <c r="BI1946" s="99">
        <f>SUMIFS(通讯通路门店!$K:$K,通讯通路门店!$S:$S,$G1946,通讯通路门店!$J:$J,"其他品牌专卖店")</f>
        <v>0</v>
      </c>
      <c r="BJ1946" s="99">
        <f>SUMIFS(通讯通路门店!$AC:$AC,通讯通路门店!$S:$S,$G1946)</f>
        <v>0</v>
      </c>
      <c r="BK1946" s="99">
        <f>SUMIFS(通讯通路门店!$AD:$AD,通讯通路门店!$S:$S,$G1946)</f>
        <v>0</v>
      </c>
      <c r="BL1946" s="99">
        <f>SUMIFS(通讯通路门店!$AE:$AE,通讯通路门店!$S:$S,$G1946)</f>
        <v>0</v>
      </c>
      <c r="BM1946" s="99">
        <f>SUMIFS(通讯通路门店!$AF:$AF,通讯通路门店!$S:$S,$G1946)</f>
        <v>0</v>
      </c>
      <c r="BN1946" s="99">
        <f>SUMIFS(通讯通路门店!$AG:$AG,通讯通路门店!$S:$S,$G1946)</f>
        <v>0</v>
      </c>
      <c r="BO1946" s="99">
        <f>SUMIFS(通讯通路门店!$AH:$AH,通讯通路门店!$S:$S,$G1946)</f>
        <v>0</v>
      </c>
      <c r="BP1946" s="99">
        <f>SUMIFS(通讯通路门店!$AI:$AI,通讯通路门店!$S:$S,$G1946)</f>
        <v>0</v>
      </c>
      <c r="BQ1946" s="83"/>
    </row>
    <row r="1947" spans="1:69">
      <c r="A1947" s="99" t="str">
        <f>IFERROR(_xlfn.XLOOKUP($G1947,通讯通路门店!$S$4:$S$993933,通讯通路门店!$A$4:$A$993933,0,0),"")</f>
        <v>海南省</v>
      </c>
      <c r="B1947" s="99" t="str">
        <f>IFERROR(_xlfn.XLOOKUP($G1947,通讯通路门店!$S$4:$S$993933,通讯通路门店!$B$4:$B$993933,0,0),"")</f>
        <v>昌江黎族自治县</v>
      </c>
      <c r="C1947" s="99" t="str">
        <f>IFERROR(_xlfn.XLOOKUP($G1947,通讯通路门店!$S$4:$S$993933,通讯通路门店!$C$4:$C$993933,0,0),"")</f>
        <v>昌江黎族自治县</v>
      </c>
      <c r="D1947" s="99" t="str">
        <f>IFERROR(_xlfn.XLOOKUP($G1947,通讯通路门店!$S$4:$S$993933,通讯通路门店!$D$4:$D$993933,0,0),"")</f>
        <v>叉河镇</v>
      </c>
      <c r="E1947" s="83"/>
      <c r="F1947" s="83"/>
      <c r="G1947" s="101"/>
      <c r="H1947" s="102">
        <f>IFERROR(_xlfn.XLOOKUP($G1947,通讯通路门店!$S$4:$S$993933,通讯通路门店!$R$4:$R$993933,0,0),"")</f>
        <v>0</v>
      </c>
      <c r="I1947" s="83"/>
      <c r="J1947" s="83"/>
      <c r="K1947" s="83"/>
      <c r="L1947" s="83"/>
      <c r="M1947" s="83"/>
      <c r="N1947" s="83"/>
      <c r="O1947" s="83"/>
      <c r="P1947" s="83"/>
      <c r="Q1947" s="83"/>
      <c r="R1947" s="83"/>
      <c r="S1947" s="83"/>
      <c r="T1947" s="83"/>
      <c r="U1947" s="99">
        <f>COUNTIF(通讯通路门店!$S:$S,$G1947)</f>
        <v>0</v>
      </c>
      <c r="V1947" s="99">
        <f>COUNTIFS(通讯通路门店!$S:$S,$G1947,通讯通路门店!$J:$J,"综合卖场")</f>
        <v>0</v>
      </c>
      <c r="W1947" s="99">
        <f>SUMIFS(通讯通路门店!$AJ:$AJ,通讯通路门店!$S:$S,通讯客户沙盘!$G1947)</f>
        <v>0</v>
      </c>
      <c r="X1947" s="99">
        <f t="shared" si="150"/>
        <v>0</v>
      </c>
      <c r="Y1947" s="99">
        <f>COUNTIFS(通讯通路门店!$S:$S,$G1947,通讯通路门店!$J:$J,"荣耀体验店")+COUNTIFS(通讯通路门店!$S:$S,$G1947,通讯通路门店!$J:$J,"荣耀授权专卖店")</f>
        <v>0</v>
      </c>
      <c r="Z1947" s="99">
        <f>COUNTIFS(通讯通路门店!$S:$S,$G1947,通讯通路门店!$J:$J,"VIVO体验店")</f>
        <v>0</v>
      </c>
      <c r="AA1947" s="99">
        <f>COUNTIFS(通讯通路门店!$S:$S,$G1947,通讯通路门店!$J:$J,"OPPO体验店")</f>
        <v>0</v>
      </c>
      <c r="AB1947" s="99">
        <f>COUNTIFS(通讯通路门店!$S:$S,$G1947,通讯通路门店!$J:$J,"华为授权体验店")+COUNTIFS(通讯通路门店!$S:$S,$G1947,通讯通路门店!$J:$J,"华为堡垒店")</f>
        <v>0</v>
      </c>
      <c r="AC1947" s="99">
        <f>COUNTIFS(通讯通路门店!$S:$S,$G1947,通讯通路门店!$J:$J,"小米体验店")</f>
        <v>0</v>
      </c>
      <c r="AD1947" s="99">
        <f>COUNTIFS(通讯通路门店!$S:$S,$G1947,通讯通路门店!$J:$J,"苹果体验店")</f>
        <v>0</v>
      </c>
      <c r="AE1947" s="99">
        <f>COUNTIFS(通讯通路门店!$S:$S,$G1947,通讯通路门店!$J:$J,"其他品牌专卖店")</f>
        <v>0</v>
      </c>
      <c r="AF1947" s="99">
        <f>SUMIFS(通讯通路门店!$BI:$BI,通讯通路门店!$S:$S,$G1947)</f>
        <v>0</v>
      </c>
      <c r="AG1947" s="99">
        <f>SUMIFS(通讯通路门店!$BH:$BH,通讯通路门店!$S:$S,$G1947)</f>
        <v>0</v>
      </c>
      <c r="AH1947" s="99">
        <f t="shared" si="151"/>
        <v>0</v>
      </c>
      <c r="AI1947" s="99">
        <f>SUMIFS(通讯通路门店!$BB:$BB,通讯通路门店!$S:$S,$G1947)</f>
        <v>0</v>
      </c>
      <c r="AJ1947" s="99">
        <f>SUMIFS(通讯通路门店!$BE:$BE,通讯通路门店!$S:$S,$G1947)</f>
        <v>0</v>
      </c>
      <c r="AK1947" s="99">
        <f>SUMIFS(通讯通路门店!$BG:$BG,通讯通路门店!$S:$S,$G1947)</f>
        <v>0</v>
      </c>
      <c r="AL1947" s="99">
        <f>SUMIFS(通讯通路门店!$BC:$BC,通讯通路门店!$S:$S,$G1947)</f>
        <v>0</v>
      </c>
      <c r="AM1947" s="99">
        <f>SUMIFS(通讯通路门店!$BD:$BD,通讯通路门店!$S:$S,$G1947)</f>
        <v>0</v>
      </c>
      <c r="AN1947" s="99">
        <f>SUMIFS(通讯通路门店!$BF:$BF,通讯通路门店!$S:$S,$G1947)</f>
        <v>0</v>
      </c>
      <c r="AO1947" s="99">
        <f t="shared" si="152"/>
        <v>0</v>
      </c>
      <c r="AP1947" s="99">
        <f>SUMIFS(通讯通路门店!$K:$K,通讯通路门店!$S:$S,$G1947)</f>
        <v>0</v>
      </c>
      <c r="AQ1947" s="83"/>
      <c r="AR1947" s="99">
        <f>SUMIFS(通讯通路门店!$T:$T,通讯通路门店!$S:$S,$G1947)</f>
        <v>0</v>
      </c>
      <c r="AS1947" s="99">
        <f>SUMIFS(通讯通路门店!$U:$U,通讯通路门店!$S:$S,$G1947)</f>
        <v>0</v>
      </c>
      <c r="AT1947" s="99">
        <f>SUMIFS(通讯通路门店!$V:$V,通讯通路门店!$S:$S,$G1947)</f>
        <v>0</v>
      </c>
      <c r="AU1947" s="99">
        <f>SUMIFS(通讯通路门店!$W:$W,通讯通路门店!$S:$S,$G1947)</f>
        <v>0</v>
      </c>
      <c r="AV1947" s="99">
        <f>SUMIFS(通讯通路门店!$Z:$Z,通讯通路门店!$S:$S,$G1947)</f>
        <v>0</v>
      </c>
      <c r="AW1947" s="99">
        <f>SUMIFS(通讯通路门店!$AB:$AB,通讯通路门店!$S:$S,$G1947)</f>
        <v>0</v>
      </c>
      <c r="AX1947" s="99">
        <f>SUMIFS(通讯通路门店!$X:$X,通讯通路门店!$S:$S,$G1947)</f>
        <v>0</v>
      </c>
      <c r="AY1947" s="99">
        <f>SUMIFS(通讯通路门店!$Y:$Y,通讯通路门店!$S:$S,$G1947)</f>
        <v>0</v>
      </c>
      <c r="AZ1947" s="99">
        <f>SUMIFS(通讯通路门店!$AA:$AA,通讯通路门店!$S:$S,$G1947)</f>
        <v>0</v>
      </c>
      <c r="BA1947" s="99">
        <f t="shared" si="153"/>
        <v>0</v>
      </c>
      <c r="BB1947" s="99">
        <f t="shared" si="154"/>
        <v>0</v>
      </c>
      <c r="BC1947" s="99">
        <f>SUMIFS(通讯通路门店!$W:$W,通讯通路门店!$S:$S,$G1947,通讯通路门店!$J:$J,"荣耀体验店")+SUMIFS(通讯通路门店!$W:$W,通讯通路门店!$S:$S,$G1947,通讯通路门店!$J:$J,"荣耀授权专卖店")</f>
        <v>0</v>
      </c>
      <c r="BD1947" s="99">
        <f>SUMIFS(通讯通路门店!$Z:$Z,通讯通路门店!$S:$S,$G1947,通讯通路门店!$J:$J,"VIVO体验店")</f>
        <v>0</v>
      </c>
      <c r="BE1947" s="99">
        <f>SUMIFS(通讯通路门店!$AB:$AB,通讯通路门店!$S:$S,$G1947,通讯通路门店!$J:$J,"OPPO体验店")</f>
        <v>0</v>
      </c>
      <c r="BF1947" s="99">
        <f>SUMIFS(通讯通路门店!$X:$X,通讯通路门店!$S:$S,$G1947,通讯通路门店!$J:$J,"华为授权体验店")+SUMIFS(通讯通路门店!$AA:$AA,通讯通路门店!$S:$S,$G1947,通讯通路门店!$J:$J,"华为堡垒店")</f>
        <v>0</v>
      </c>
      <c r="BG1947" s="99">
        <f>SUMIFS(通讯通路门店!$Y:$Y,通讯通路门店!$S:$S,$G1947,通讯通路门店!$J:$J,"小米体验店")</f>
        <v>0</v>
      </c>
      <c r="BH1947" s="99">
        <f>SUMIFS(通讯通路门店!$AA:$AA,通讯通路门店!$S:$S,$G1947,通讯通路门店!$J:$J,"苹果体验店")</f>
        <v>0</v>
      </c>
      <c r="BI1947" s="99">
        <f>SUMIFS(通讯通路门店!$K:$K,通讯通路门店!$S:$S,$G1947,通讯通路门店!$J:$J,"其他品牌专卖店")</f>
        <v>0</v>
      </c>
      <c r="BJ1947" s="99">
        <f>SUMIFS(通讯通路门店!$AC:$AC,通讯通路门店!$S:$S,$G1947)</f>
        <v>0</v>
      </c>
      <c r="BK1947" s="99">
        <f>SUMIFS(通讯通路门店!$AD:$AD,通讯通路门店!$S:$S,$G1947)</f>
        <v>0</v>
      </c>
      <c r="BL1947" s="99">
        <f>SUMIFS(通讯通路门店!$AE:$AE,通讯通路门店!$S:$S,$G1947)</f>
        <v>0</v>
      </c>
      <c r="BM1947" s="99">
        <f>SUMIFS(通讯通路门店!$AF:$AF,通讯通路门店!$S:$S,$G1947)</f>
        <v>0</v>
      </c>
      <c r="BN1947" s="99">
        <f>SUMIFS(通讯通路门店!$AG:$AG,通讯通路门店!$S:$S,$G1947)</f>
        <v>0</v>
      </c>
      <c r="BO1947" s="99">
        <f>SUMIFS(通讯通路门店!$AH:$AH,通讯通路门店!$S:$S,$G1947)</f>
        <v>0</v>
      </c>
      <c r="BP1947" s="99">
        <f>SUMIFS(通讯通路门店!$AI:$AI,通讯通路门店!$S:$S,$G1947)</f>
        <v>0</v>
      </c>
      <c r="BQ1947" s="83"/>
    </row>
    <row r="1948" spans="1:69">
      <c r="A1948" s="99" t="str">
        <f>IFERROR(_xlfn.XLOOKUP($G1948,通讯通路门店!$S$4:$S$993933,通讯通路门店!$A$4:$A$993933,0,0),"")</f>
        <v>海南省</v>
      </c>
      <c r="B1948" s="99" t="str">
        <f>IFERROR(_xlfn.XLOOKUP($G1948,通讯通路门店!$S$4:$S$993933,通讯通路门店!$B$4:$B$993933,0,0),"")</f>
        <v>昌江黎族自治县</v>
      </c>
      <c r="C1948" s="99" t="str">
        <f>IFERROR(_xlfn.XLOOKUP($G1948,通讯通路门店!$S$4:$S$993933,通讯通路门店!$C$4:$C$993933,0,0),"")</f>
        <v>昌江黎族自治县</v>
      </c>
      <c r="D1948" s="99" t="str">
        <f>IFERROR(_xlfn.XLOOKUP($G1948,通讯通路门店!$S$4:$S$993933,通讯通路门店!$D$4:$D$993933,0,0),"")</f>
        <v>叉河镇</v>
      </c>
      <c r="E1948" s="83"/>
      <c r="F1948" s="83"/>
      <c r="G1948" s="101"/>
      <c r="H1948" s="102">
        <f>IFERROR(_xlfn.XLOOKUP($G1948,通讯通路门店!$S$4:$S$993933,通讯通路门店!$R$4:$R$993933,0,0),"")</f>
        <v>0</v>
      </c>
      <c r="I1948" s="83"/>
      <c r="J1948" s="83"/>
      <c r="K1948" s="83"/>
      <c r="L1948" s="83"/>
      <c r="M1948" s="83"/>
      <c r="N1948" s="83"/>
      <c r="O1948" s="83"/>
      <c r="P1948" s="83"/>
      <c r="Q1948" s="83"/>
      <c r="R1948" s="83"/>
      <c r="S1948" s="83"/>
      <c r="T1948" s="83"/>
      <c r="U1948" s="99">
        <f>COUNTIF(通讯通路门店!$S:$S,$G1948)</f>
        <v>0</v>
      </c>
      <c r="V1948" s="99">
        <f>COUNTIFS(通讯通路门店!$S:$S,$G1948,通讯通路门店!$J:$J,"综合卖场")</f>
        <v>0</v>
      </c>
      <c r="W1948" s="99">
        <f>SUMIFS(通讯通路门店!$AJ:$AJ,通讯通路门店!$S:$S,通讯客户沙盘!$G1948)</f>
        <v>0</v>
      </c>
      <c r="X1948" s="99">
        <f t="shared" si="150"/>
        <v>0</v>
      </c>
      <c r="Y1948" s="99">
        <f>COUNTIFS(通讯通路门店!$S:$S,$G1948,通讯通路门店!$J:$J,"荣耀体验店")+COUNTIFS(通讯通路门店!$S:$S,$G1948,通讯通路门店!$J:$J,"荣耀授权专卖店")</f>
        <v>0</v>
      </c>
      <c r="Z1948" s="99">
        <f>COUNTIFS(通讯通路门店!$S:$S,$G1948,通讯通路门店!$J:$J,"VIVO体验店")</f>
        <v>0</v>
      </c>
      <c r="AA1948" s="99">
        <f>COUNTIFS(通讯通路门店!$S:$S,$G1948,通讯通路门店!$J:$J,"OPPO体验店")</f>
        <v>0</v>
      </c>
      <c r="AB1948" s="99">
        <f>COUNTIFS(通讯通路门店!$S:$S,$G1948,通讯通路门店!$J:$J,"华为授权体验店")+COUNTIFS(通讯通路门店!$S:$S,$G1948,通讯通路门店!$J:$J,"华为堡垒店")</f>
        <v>0</v>
      </c>
      <c r="AC1948" s="99">
        <f>COUNTIFS(通讯通路门店!$S:$S,$G1948,通讯通路门店!$J:$J,"小米体验店")</f>
        <v>0</v>
      </c>
      <c r="AD1948" s="99">
        <f>COUNTIFS(通讯通路门店!$S:$S,$G1948,通讯通路门店!$J:$J,"苹果体验店")</f>
        <v>0</v>
      </c>
      <c r="AE1948" s="99">
        <f>COUNTIFS(通讯通路门店!$S:$S,$G1948,通讯通路门店!$J:$J,"其他品牌专卖店")</f>
        <v>0</v>
      </c>
      <c r="AF1948" s="99">
        <f>SUMIFS(通讯通路门店!$BI:$BI,通讯通路门店!$S:$S,$G1948)</f>
        <v>0</v>
      </c>
      <c r="AG1948" s="99">
        <f>SUMIFS(通讯通路门店!$BH:$BH,通讯通路门店!$S:$S,$G1948)</f>
        <v>0</v>
      </c>
      <c r="AH1948" s="99">
        <f t="shared" si="151"/>
        <v>0</v>
      </c>
      <c r="AI1948" s="99">
        <f>SUMIFS(通讯通路门店!$BB:$BB,通讯通路门店!$S:$S,$G1948)</f>
        <v>0</v>
      </c>
      <c r="AJ1948" s="99">
        <f>SUMIFS(通讯通路门店!$BE:$BE,通讯通路门店!$S:$S,$G1948)</f>
        <v>0</v>
      </c>
      <c r="AK1948" s="99">
        <f>SUMIFS(通讯通路门店!$BG:$BG,通讯通路门店!$S:$S,$G1948)</f>
        <v>0</v>
      </c>
      <c r="AL1948" s="99">
        <f>SUMIFS(通讯通路门店!$BC:$BC,通讯通路门店!$S:$S,$G1948)</f>
        <v>0</v>
      </c>
      <c r="AM1948" s="99">
        <f>SUMIFS(通讯通路门店!$BD:$BD,通讯通路门店!$S:$S,$G1948)</f>
        <v>0</v>
      </c>
      <c r="AN1948" s="99">
        <f>SUMIFS(通讯通路门店!$BF:$BF,通讯通路门店!$S:$S,$G1948)</f>
        <v>0</v>
      </c>
      <c r="AO1948" s="99">
        <f t="shared" si="152"/>
        <v>0</v>
      </c>
      <c r="AP1948" s="99">
        <f>SUMIFS(通讯通路门店!$K:$K,通讯通路门店!$S:$S,$G1948)</f>
        <v>0</v>
      </c>
      <c r="AQ1948" s="83"/>
      <c r="AR1948" s="99">
        <f>SUMIFS(通讯通路门店!$T:$T,通讯通路门店!$S:$S,$G1948)</f>
        <v>0</v>
      </c>
      <c r="AS1948" s="99">
        <f>SUMIFS(通讯通路门店!$U:$U,通讯通路门店!$S:$S,$G1948)</f>
        <v>0</v>
      </c>
      <c r="AT1948" s="99">
        <f>SUMIFS(通讯通路门店!$V:$V,通讯通路门店!$S:$S,$G1948)</f>
        <v>0</v>
      </c>
      <c r="AU1948" s="99">
        <f>SUMIFS(通讯通路门店!$W:$W,通讯通路门店!$S:$S,$G1948)</f>
        <v>0</v>
      </c>
      <c r="AV1948" s="99">
        <f>SUMIFS(通讯通路门店!$Z:$Z,通讯通路门店!$S:$S,$G1948)</f>
        <v>0</v>
      </c>
      <c r="AW1948" s="99">
        <f>SUMIFS(通讯通路门店!$AB:$AB,通讯通路门店!$S:$S,$G1948)</f>
        <v>0</v>
      </c>
      <c r="AX1948" s="99">
        <f>SUMIFS(通讯通路门店!$X:$X,通讯通路门店!$S:$S,$G1948)</f>
        <v>0</v>
      </c>
      <c r="AY1948" s="99">
        <f>SUMIFS(通讯通路门店!$Y:$Y,通讯通路门店!$S:$S,$G1948)</f>
        <v>0</v>
      </c>
      <c r="AZ1948" s="99">
        <f>SUMIFS(通讯通路门店!$AA:$AA,通讯通路门店!$S:$S,$G1948)</f>
        <v>0</v>
      </c>
      <c r="BA1948" s="99">
        <f t="shared" si="153"/>
        <v>0</v>
      </c>
      <c r="BB1948" s="99">
        <f t="shared" si="154"/>
        <v>0</v>
      </c>
      <c r="BC1948" s="99">
        <f>SUMIFS(通讯通路门店!$W:$W,通讯通路门店!$S:$S,$G1948,通讯通路门店!$J:$J,"荣耀体验店")+SUMIFS(通讯通路门店!$W:$W,通讯通路门店!$S:$S,$G1948,通讯通路门店!$J:$J,"荣耀授权专卖店")</f>
        <v>0</v>
      </c>
      <c r="BD1948" s="99">
        <f>SUMIFS(通讯通路门店!$Z:$Z,通讯通路门店!$S:$S,$G1948,通讯通路门店!$J:$J,"VIVO体验店")</f>
        <v>0</v>
      </c>
      <c r="BE1948" s="99">
        <f>SUMIFS(通讯通路门店!$AB:$AB,通讯通路门店!$S:$S,$G1948,通讯通路门店!$J:$J,"OPPO体验店")</f>
        <v>0</v>
      </c>
      <c r="BF1948" s="99">
        <f>SUMIFS(通讯通路门店!$X:$X,通讯通路门店!$S:$S,$G1948,通讯通路门店!$J:$J,"华为授权体验店")+SUMIFS(通讯通路门店!$AA:$AA,通讯通路门店!$S:$S,$G1948,通讯通路门店!$J:$J,"华为堡垒店")</f>
        <v>0</v>
      </c>
      <c r="BG1948" s="99">
        <f>SUMIFS(通讯通路门店!$Y:$Y,通讯通路门店!$S:$S,$G1948,通讯通路门店!$J:$J,"小米体验店")</f>
        <v>0</v>
      </c>
      <c r="BH1948" s="99">
        <f>SUMIFS(通讯通路门店!$AA:$AA,通讯通路门店!$S:$S,$G1948,通讯通路门店!$J:$J,"苹果体验店")</f>
        <v>0</v>
      </c>
      <c r="BI1948" s="99">
        <f>SUMIFS(通讯通路门店!$K:$K,通讯通路门店!$S:$S,$G1948,通讯通路门店!$J:$J,"其他品牌专卖店")</f>
        <v>0</v>
      </c>
      <c r="BJ1948" s="99">
        <f>SUMIFS(通讯通路门店!$AC:$AC,通讯通路门店!$S:$S,$G1948)</f>
        <v>0</v>
      </c>
      <c r="BK1948" s="99">
        <f>SUMIFS(通讯通路门店!$AD:$AD,通讯通路门店!$S:$S,$G1948)</f>
        <v>0</v>
      </c>
      <c r="BL1948" s="99">
        <f>SUMIFS(通讯通路门店!$AE:$AE,通讯通路门店!$S:$S,$G1948)</f>
        <v>0</v>
      </c>
      <c r="BM1948" s="99">
        <f>SUMIFS(通讯通路门店!$AF:$AF,通讯通路门店!$S:$S,$G1948)</f>
        <v>0</v>
      </c>
      <c r="BN1948" s="99">
        <f>SUMIFS(通讯通路门店!$AG:$AG,通讯通路门店!$S:$S,$G1948)</f>
        <v>0</v>
      </c>
      <c r="BO1948" s="99">
        <f>SUMIFS(通讯通路门店!$AH:$AH,通讯通路门店!$S:$S,$G1948)</f>
        <v>0</v>
      </c>
      <c r="BP1948" s="99">
        <f>SUMIFS(通讯通路门店!$AI:$AI,通讯通路门店!$S:$S,$G1948)</f>
        <v>0</v>
      </c>
      <c r="BQ1948" s="83"/>
    </row>
    <row r="1949" spans="1:69">
      <c r="A1949" s="99" t="str">
        <f>IFERROR(_xlfn.XLOOKUP($G1949,通讯通路门店!$S$4:$S$993933,通讯通路门店!$A$4:$A$993933,0,0),"")</f>
        <v>海南省</v>
      </c>
      <c r="B1949" s="99" t="str">
        <f>IFERROR(_xlfn.XLOOKUP($G1949,通讯通路门店!$S$4:$S$993933,通讯通路门店!$B$4:$B$993933,0,0),"")</f>
        <v>昌江黎族自治县</v>
      </c>
      <c r="C1949" s="99" t="str">
        <f>IFERROR(_xlfn.XLOOKUP($G1949,通讯通路门店!$S$4:$S$993933,通讯通路门店!$C$4:$C$993933,0,0),"")</f>
        <v>昌江黎族自治县</v>
      </c>
      <c r="D1949" s="99" t="str">
        <f>IFERROR(_xlfn.XLOOKUP($G1949,通讯通路门店!$S$4:$S$993933,通讯通路门店!$D$4:$D$993933,0,0),"")</f>
        <v>叉河镇</v>
      </c>
      <c r="E1949" s="83"/>
      <c r="F1949" s="83"/>
      <c r="G1949" s="101"/>
      <c r="H1949" s="102">
        <f>IFERROR(_xlfn.XLOOKUP($G1949,通讯通路门店!$S$4:$S$993933,通讯通路门店!$R$4:$R$993933,0,0),"")</f>
        <v>0</v>
      </c>
      <c r="I1949" s="83"/>
      <c r="J1949" s="83"/>
      <c r="K1949" s="83"/>
      <c r="L1949" s="83"/>
      <c r="M1949" s="83"/>
      <c r="N1949" s="83"/>
      <c r="O1949" s="83"/>
      <c r="P1949" s="83"/>
      <c r="Q1949" s="83"/>
      <c r="R1949" s="83"/>
      <c r="S1949" s="83"/>
      <c r="T1949" s="83"/>
      <c r="U1949" s="99">
        <f>COUNTIF(通讯通路门店!$S:$S,$G1949)</f>
        <v>0</v>
      </c>
      <c r="V1949" s="99">
        <f>COUNTIFS(通讯通路门店!$S:$S,$G1949,通讯通路门店!$J:$J,"综合卖场")</f>
        <v>0</v>
      </c>
      <c r="W1949" s="99">
        <f>SUMIFS(通讯通路门店!$AJ:$AJ,通讯通路门店!$S:$S,通讯客户沙盘!$G1949)</f>
        <v>0</v>
      </c>
      <c r="X1949" s="99">
        <f t="shared" si="150"/>
        <v>0</v>
      </c>
      <c r="Y1949" s="99">
        <f>COUNTIFS(通讯通路门店!$S:$S,$G1949,通讯通路门店!$J:$J,"荣耀体验店")+COUNTIFS(通讯通路门店!$S:$S,$G1949,通讯通路门店!$J:$J,"荣耀授权专卖店")</f>
        <v>0</v>
      </c>
      <c r="Z1949" s="99">
        <f>COUNTIFS(通讯通路门店!$S:$S,$G1949,通讯通路门店!$J:$J,"VIVO体验店")</f>
        <v>0</v>
      </c>
      <c r="AA1949" s="99">
        <f>COUNTIFS(通讯通路门店!$S:$S,$G1949,通讯通路门店!$J:$J,"OPPO体验店")</f>
        <v>0</v>
      </c>
      <c r="AB1949" s="99">
        <f>COUNTIFS(通讯通路门店!$S:$S,$G1949,通讯通路门店!$J:$J,"华为授权体验店")+COUNTIFS(通讯通路门店!$S:$S,$G1949,通讯通路门店!$J:$J,"华为堡垒店")</f>
        <v>0</v>
      </c>
      <c r="AC1949" s="99">
        <f>COUNTIFS(通讯通路门店!$S:$S,$G1949,通讯通路门店!$J:$J,"小米体验店")</f>
        <v>0</v>
      </c>
      <c r="AD1949" s="99">
        <f>COUNTIFS(通讯通路门店!$S:$S,$G1949,通讯通路门店!$J:$J,"苹果体验店")</f>
        <v>0</v>
      </c>
      <c r="AE1949" s="99">
        <f>COUNTIFS(通讯通路门店!$S:$S,$G1949,通讯通路门店!$J:$J,"其他品牌专卖店")</f>
        <v>0</v>
      </c>
      <c r="AF1949" s="99">
        <f>SUMIFS(通讯通路门店!$BI:$BI,通讯通路门店!$S:$S,$G1949)</f>
        <v>0</v>
      </c>
      <c r="AG1949" s="99">
        <f>SUMIFS(通讯通路门店!$BH:$BH,通讯通路门店!$S:$S,$G1949)</f>
        <v>0</v>
      </c>
      <c r="AH1949" s="99">
        <f t="shared" si="151"/>
        <v>0</v>
      </c>
      <c r="AI1949" s="99">
        <f>SUMIFS(通讯通路门店!$BB:$BB,通讯通路门店!$S:$S,$G1949)</f>
        <v>0</v>
      </c>
      <c r="AJ1949" s="99">
        <f>SUMIFS(通讯通路门店!$BE:$BE,通讯通路门店!$S:$S,$G1949)</f>
        <v>0</v>
      </c>
      <c r="AK1949" s="99">
        <f>SUMIFS(通讯通路门店!$BG:$BG,通讯通路门店!$S:$S,$G1949)</f>
        <v>0</v>
      </c>
      <c r="AL1949" s="99">
        <f>SUMIFS(通讯通路门店!$BC:$BC,通讯通路门店!$S:$S,$G1949)</f>
        <v>0</v>
      </c>
      <c r="AM1949" s="99">
        <f>SUMIFS(通讯通路门店!$BD:$BD,通讯通路门店!$S:$S,$G1949)</f>
        <v>0</v>
      </c>
      <c r="AN1949" s="99">
        <f>SUMIFS(通讯通路门店!$BF:$BF,通讯通路门店!$S:$S,$G1949)</f>
        <v>0</v>
      </c>
      <c r="AO1949" s="99">
        <f t="shared" si="152"/>
        <v>0</v>
      </c>
      <c r="AP1949" s="99">
        <f>SUMIFS(通讯通路门店!$K:$K,通讯通路门店!$S:$S,$G1949)</f>
        <v>0</v>
      </c>
      <c r="AQ1949" s="83"/>
      <c r="AR1949" s="99">
        <f>SUMIFS(通讯通路门店!$T:$T,通讯通路门店!$S:$S,$G1949)</f>
        <v>0</v>
      </c>
      <c r="AS1949" s="99">
        <f>SUMIFS(通讯通路门店!$U:$U,通讯通路门店!$S:$S,$G1949)</f>
        <v>0</v>
      </c>
      <c r="AT1949" s="99">
        <f>SUMIFS(通讯通路门店!$V:$V,通讯通路门店!$S:$S,$G1949)</f>
        <v>0</v>
      </c>
      <c r="AU1949" s="99">
        <f>SUMIFS(通讯通路门店!$W:$W,通讯通路门店!$S:$S,$G1949)</f>
        <v>0</v>
      </c>
      <c r="AV1949" s="99">
        <f>SUMIFS(通讯通路门店!$Z:$Z,通讯通路门店!$S:$S,$G1949)</f>
        <v>0</v>
      </c>
      <c r="AW1949" s="99">
        <f>SUMIFS(通讯通路门店!$AB:$AB,通讯通路门店!$S:$S,$G1949)</f>
        <v>0</v>
      </c>
      <c r="AX1949" s="99">
        <f>SUMIFS(通讯通路门店!$X:$X,通讯通路门店!$S:$S,$G1949)</f>
        <v>0</v>
      </c>
      <c r="AY1949" s="99">
        <f>SUMIFS(通讯通路门店!$Y:$Y,通讯通路门店!$S:$S,$G1949)</f>
        <v>0</v>
      </c>
      <c r="AZ1949" s="99">
        <f>SUMIFS(通讯通路门店!$AA:$AA,通讯通路门店!$S:$S,$G1949)</f>
        <v>0</v>
      </c>
      <c r="BA1949" s="99">
        <f t="shared" si="153"/>
        <v>0</v>
      </c>
      <c r="BB1949" s="99">
        <f t="shared" si="154"/>
        <v>0</v>
      </c>
      <c r="BC1949" s="99">
        <f>SUMIFS(通讯通路门店!$W:$W,通讯通路门店!$S:$S,$G1949,通讯通路门店!$J:$J,"荣耀体验店")+SUMIFS(通讯通路门店!$W:$W,通讯通路门店!$S:$S,$G1949,通讯通路门店!$J:$J,"荣耀授权专卖店")</f>
        <v>0</v>
      </c>
      <c r="BD1949" s="99">
        <f>SUMIFS(通讯通路门店!$Z:$Z,通讯通路门店!$S:$S,$G1949,通讯通路门店!$J:$J,"VIVO体验店")</f>
        <v>0</v>
      </c>
      <c r="BE1949" s="99">
        <f>SUMIFS(通讯通路门店!$AB:$AB,通讯通路门店!$S:$S,$G1949,通讯通路门店!$J:$J,"OPPO体验店")</f>
        <v>0</v>
      </c>
      <c r="BF1949" s="99">
        <f>SUMIFS(通讯通路门店!$X:$X,通讯通路门店!$S:$S,$G1949,通讯通路门店!$J:$J,"华为授权体验店")+SUMIFS(通讯通路门店!$AA:$AA,通讯通路门店!$S:$S,$G1949,通讯通路门店!$J:$J,"华为堡垒店")</f>
        <v>0</v>
      </c>
      <c r="BG1949" s="99">
        <f>SUMIFS(通讯通路门店!$Y:$Y,通讯通路门店!$S:$S,$G1949,通讯通路门店!$J:$J,"小米体验店")</f>
        <v>0</v>
      </c>
      <c r="BH1949" s="99">
        <f>SUMIFS(通讯通路门店!$AA:$AA,通讯通路门店!$S:$S,$G1949,通讯通路门店!$J:$J,"苹果体验店")</f>
        <v>0</v>
      </c>
      <c r="BI1949" s="99">
        <f>SUMIFS(通讯通路门店!$K:$K,通讯通路门店!$S:$S,$G1949,通讯通路门店!$J:$J,"其他品牌专卖店")</f>
        <v>0</v>
      </c>
      <c r="BJ1949" s="99">
        <f>SUMIFS(通讯通路门店!$AC:$AC,通讯通路门店!$S:$S,$G1949)</f>
        <v>0</v>
      </c>
      <c r="BK1949" s="99">
        <f>SUMIFS(通讯通路门店!$AD:$AD,通讯通路门店!$S:$S,$G1949)</f>
        <v>0</v>
      </c>
      <c r="BL1949" s="99">
        <f>SUMIFS(通讯通路门店!$AE:$AE,通讯通路门店!$S:$S,$G1949)</f>
        <v>0</v>
      </c>
      <c r="BM1949" s="99">
        <f>SUMIFS(通讯通路门店!$AF:$AF,通讯通路门店!$S:$S,$G1949)</f>
        <v>0</v>
      </c>
      <c r="BN1949" s="99">
        <f>SUMIFS(通讯通路门店!$AG:$AG,通讯通路门店!$S:$S,$G1949)</f>
        <v>0</v>
      </c>
      <c r="BO1949" s="99">
        <f>SUMIFS(通讯通路门店!$AH:$AH,通讯通路门店!$S:$S,$G1949)</f>
        <v>0</v>
      </c>
      <c r="BP1949" s="99">
        <f>SUMIFS(通讯通路门店!$AI:$AI,通讯通路门店!$S:$S,$G1949)</f>
        <v>0</v>
      </c>
      <c r="BQ1949" s="83"/>
    </row>
    <row r="1950" spans="1:69">
      <c r="A1950" s="99" t="str">
        <f>IFERROR(_xlfn.XLOOKUP($G1950,通讯通路门店!$S$4:$S$993933,通讯通路门店!$A$4:$A$993933,0,0),"")</f>
        <v>海南省</v>
      </c>
      <c r="B1950" s="99" t="str">
        <f>IFERROR(_xlfn.XLOOKUP($G1950,通讯通路门店!$S$4:$S$993933,通讯通路门店!$B$4:$B$993933,0,0),"")</f>
        <v>昌江黎族自治县</v>
      </c>
      <c r="C1950" s="99" t="str">
        <f>IFERROR(_xlfn.XLOOKUP($G1950,通讯通路门店!$S$4:$S$993933,通讯通路门店!$C$4:$C$993933,0,0),"")</f>
        <v>昌江黎族自治县</v>
      </c>
      <c r="D1950" s="99" t="str">
        <f>IFERROR(_xlfn.XLOOKUP($G1950,通讯通路门店!$S$4:$S$993933,通讯通路门店!$D$4:$D$993933,0,0),"")</f>
        <v>叉河镇</v>
      </c>
      <c r="E1950" s="83"/>
      <c r="F1950" s="83"/>
      <c r="G1950" s="101"/>
      <c r="H1950" s="102">
        <f>IFERROR(_xlfn.XLOOKUP($G1950,通讯通路门店!$S$4:$S$993933,通讯通路门店!$R$4:$R$993933,0,0),"")</f>
        <v>0</v>
      </c>
      <c r="I1950" s="83"/>
      <c r="J1950" s="83"/>
      <c r="K1950" s="83"/>
      <c r="L1950" s="83"/>
      <c r="M1950" s="83"/>
      <c r="N1950" s="83"/>
      <c r="O1950" s="83"/>
      <c r="P1950" s="83"/>
      <c r="Q1950" s="83"/>
      <c r="R1950" s="83"/>
      <c r="S1950" s="83"/>
      <c r="T1950" s="83"/>
      <c r="U1950" s="99">
        <f>COUNTIF(通讯通路门店!$S:$S,$G1950)</f>
        <v>0</v>
      </c>
      <c r="V1950" s="99">
        <f>COUNTIFS(通讯通路门店!$S:$S,$G1950,通讯通路门店!$J:$J,"综合卖场")</f>
        <v>0</v>
      </c>
      <c r="W1950" s="99">
        <f>SUMIFS(通讯通路门店!$AJ:$AJ,通讯通路门店!$S:$S,通讯客户沙盘!$G1950)</f>
        <v>0</v>
      </c>
      <c r="X1950" s="99">
        <f t="shared" si="150"/>
        <v>0</v>
      </c>
      <c r="Y1950" s="99">
        <f>COUNTIFS(通讯通路门店!$S:$S,$G1950,通讯通路门店!$J:$J,"荣耀体验店")+COUNTIFS(通讯通路门店!$S:$S,$G1950,通讯通路门店!$J:$J,"荣耀授权专卖店")</f>
        <v>0</v>
      </c>
      <c r="Z1950" s="99">
        <f>COUNTIFS(通讯通路门店!$S:$S,$G1950,通讯通路门店!$J:$J,"VIVO体验店")</f>
        <v>0</v>
      </c>
      <c r="AA1950" s="99">
        <f>COUNTIFS(通讯通路门店!$S:$S,$G1950,通讯通路门店!$J:$J,"OPPO体验店")</f>
        <v>0</v>
      </c>
      <c r="AB1950" s="99">
        <f>COUNTIFS(通讯通路门店!$S:$S,$G1950,通讯通路门店!$J:$J,"华为授权体验店")+COUNTIFS(通讯通路门店!$S:$S,$G1950,通讯通路门店!$J:$J,"华为堡垒店")</f>
        <v>0</v>
      </c>
      <c r="AC1950" s="99">
        <f>COUNTIFS(通讯通路门店!$S:$S,$G1950,通讯通路门店!$J:$J,"小米体验店")</f>
        <v>0</v>
      </c>
      <c r="AD1950" s="99">
        <f>COUNTIFS(通讯通路门店!$S:$S,$G1950,通讯通路门店!$J:$J,"苹果体验店")</f>
        <v>0</v>
      </c>
      <c r="AE1950" s="99">
        <f>COUNTIFS(通讯通路门店!$S:$S,$G1950,通讯通路门店!$J:$J,"其他品牌专卖店")</f>
        <v>0</v>
      </c>
      <c r="AF1950" s="99">
        <f>SUMIFS(通讯通路门店!$BI:$BI,通讯通路门店!$S:$S,$G1950)</f>
        <v>0</v>
      </c>
      <c r="AG1950" s="99">
        <f>SUMIFS(通讯通路门店!$BH:$BH,通讯通路门店!$S:$S,$G1950)</f>
        <v>0</v>
      </c>
      <c r="AH1950" s="99">
        <f t="shared" si="151"/>
        <v>0</v>
      </c>
      <c r="AI1950" s="99">
        <f>SUMIFS(通讯通路门店!$BB:$BB,通讯通路门店!$S:$S,$G1950)</f>
        <v>0</v>
      </c>
      <c r="AJ1950" s="99">
        <f>SUMIFS(通讯通路门店!$BE:$BE,通讯通路门店!$S:$S,$G1950)</f>
        <v>0</v>
      </c>
      <c r="AK1950" s="99">
        <f>SUMIFS(通讯通路门店!$BG:$BG,通讯通路门店!$S:$S,$G1950)</f>
        <v>0</v>
      </c>
      <c r="AL1950" s="99">
        <f>SUMIFS(通讯通路门店!$BC:$BC,通讯通路门店!$S:$S,$G1950)</f>
        <v>0</v>
      </c>
      <c r="AM1950" s="99">
        <f>SUMIFS(通讯通路门店!$BD:$BD,通讯通路门店!$S:$S,$G1950)</f>
        <v>0</v>
      </c>
      <c r="AN1950" s="99">
        <f>SUMIFS(通讯通路门店!$BF:$BF,通讯通路门店!$S:$S,$G1950)</f>
        <v>0</v>
      </c>
      <c r="AO1950" s="99">
        <f t="shared" si="152"/>
        <v>0</v>
      </c>
      <c r="AP1950" s="99">
        <f>SUMIFS(通讯通路门店!$K:$K,通讯通路门店!$S:$S,$G1950)</f>
        <v>0</v>
      </c>
      <c r="AQ1950" s="83"/>
      <c r="AR1950" s="99">
        <f>SUMIFS(通讯通路门店!$T:$T,通讯通路门店!$S:$S,$G1950)</f>
        <v>0</v>
      </c>
      <c r="AS1950" s="99">
        <f>SUMIFS(通讯通路门店!$U:$U,通讯通路门店!$S:$S,$G1950)</f>
        <v>0</v>
      </c>
      <c r="AT1950" s="99">
        <f>SUMIFS(通讯通路门店!$V:$V,通讯通路门店!$S:$S,$G1950)</f>
        <v>0</v>
      </c>
      <c r="AU1950" s="99">
        <f>SUMIFS(通讯通路门店!$W:$W,通讯通路门店!$S:$S,$G1950)</f>
        <v>0</v>
      </c>
      <c r="AV1950" s="99">
        <f>SUMIFS(通讯通路门店!$Z:$Z,通讯通路门店!$S:$S,$G1950)</f>
        <v>0</v>
      </c>
      <c r="AW1950" s="99">
        <f>SUMIFS(通讯通路门店!$AB:$AB,通讯通路门店!$S:$S,$G1950)</f>
        <v>0</v>
      </c>
      <c r="AX1950" s="99">
        <f>SUMIFS(通讯通路门店!$X:$X,通讯通路门店!$S:$S,$G1950)</f>
        <v>0</v>
      </c>
      <c r="AY1950" s="99">
        <f>SUMIFS(通讯通路门店!$Y:$Y,通讯通路门店!$S:$S,$G1950)</f>
        <v>0</v>
      </c>
      <c r="AZ1950" s="99">
        <f>SUMIFS(通讯通路门店!$AA:$AA,通讯通路门店!$S:$S,$G1950)</f>
        <v>0</v>
      </c>
      <c r="BA1950" s="99">
        <f t="shared" si="153"/>
        <v>0</v>
      </c>
      <c r="BB1950" s="99">
        <f t="shared" si="154"/>
        <v>0</v>
      </c>
      <c r="BC1950" s="99">
        <f>SUMIFS(通讯通路门店!$W:$W,通讯通路门店!$S:$S,$G1950,通讯通路门店!$J:$J,"荣耀体验店")+SUMIFS(通讯通路门店!$W:$W,通讯通路门店!$S:$S,$G1950,通讯通路门店!$J:$J,"荣耀授权专卖店")</f>
        <v>0</v>
      </c>
      <c r="BD1950" s="99">
        <f>SUMIFS(通讯通路门店!$Z:$Z,通讯通路门店!$S:$S,$G1950,通讯通路门店!$J:$J,"VIVO体验店")</f>
        <v>0</v>
      </c>
      <c r="BE1950" s="99">
        <f>SUMIFS(通讯通路门店!$AB:$AB,通讯通路门店!$S:$S,$G1950,通讯通路门店!$J:$J,"OPPO体验店")</f>
        <v>0</v>
      </c>
      <c r="BF1950" s="99">
        <f>SUMIFS(通讯通路门店!$X:$X,通讯通路门店!$S:$S,$G1950,通讯通路门店!$J:$J,"华为授权体验店")+SUMIFS(通讯通路门店!$AA:$AA,通讯通路门店!$S:$S,$G1950,通讯通路门店!$J:$J,"华为堡垒店")</f>
        <v>0</v>
      </c>
      <c r="BG1950" s="99">
        <f>SUMIFS(通讯通路门店!$Y:$Y,通讯通路门店!$S:$S,$G1950,通讯通路门店!$J:$J,"小米体验店")</f>
        <v>0</v>
      </c>
      <c r="BH1950" s="99">
        <f>SUMIFS(通讯通路门店!$AA:$AA,通讯通路门店!$S:$S,$G1950,通讯通路门店!$J:$J,"苹果体验店")</f>
        <v>0</v>
      </c>
      <c r="BI1950" s="99">
        <f>SUMIFS(通讯通路门店!$K:$K,通讯通路门店!$S:$S,$G1950,通讯通路门店!$J:$J,"其他品牌专卖店")</f>
        <v>0</v>
      </c>
      <c r="BJ1950" s="99">
        <f>SUMIFS(通讯通路门店!$AC:$AC,通讯通路门店!$S:$S,$G1950)</f>
        <v>0</v>
      </c>
      <c r="BK1950" s="99">
        <f>SUMIFS(通讯通路门店!$AD:$AD,通讯通路门店!$S:$S,$G1950)</f>
        <v>0</v>
      </c>
      <c r="BL1950" s="99">
        <f>SUMIFS(通讯通路门店!$AE:$AE,通讯通路门店!$S:$S,$G1950)</f>
        <v>0</v>
      </c>
      <c r="BM1950" s="99">
        <f>SUMIFS(通讯通路门店!$AF:$AF,通讯通路门店!$S:$S,$G1950)</f>
        <v>0</v>
      </c>
      <c r="BN1950" s="99">
        <f>SUMIFS(通讯通路门店!$AG:$AG,通讯通路门店!$S:$S,$G1950)</f>
        <v>0</v>
      </c>
      <c r="BO1950" s="99">
        <f>SUMIFS(通讯通路门店!$AH:$AH,通讯通路门店!$S:$S,$G1950)</f>
        <v>0</v>
      </c>
      <c r="BP1950" s="99">
        <f>SUMIFS(通讯通路门店!$AI:$AI,通讯通路门店!$S:$S,$G1950)</f>
        <v>0</v>
      </c>
      <c r="BQ1950" s="83"/>
    </row>
    <row r="1951" spans="1:69">
      <c r="A1951" s="99" t="str">
        <f>IFERROR(_xlfn.XLOOKUP($G1951,通讯通路门店!$S$4:$S$993933,通讯通路门店!$A$4:$A$993933,0,0),"")</f>
        <v>海南省</v>
      </c>
      <c r="B1951" s="99" t="str">
        <f>IFERROR(_xlfn.XLOOKUP($G1951,通讯通路门店!$S$4:$S$993933,通讯通路门店!$B$4:$B$993933,0,0),"")</f>
        <v>昌江黎族自治县</v>
      </c>
      <c r="C1951" s="99" t="str">
        <f>IFERROR(_xlfn.XLOOKUP($G1951,通讯通路门店!$S$4:$S$993933,通讯通路门店!$C$4:$C$993933,0,0),"")</f>
        <v>昌江黎族自治县</v>
      </c>
      <c r="D1951" s="99" t="str">
        <f>IFERROR(_xlfn.XLOOKUP($G1951,通讯通路门店!$S$4:$S$993933,通讯通路门店!$D$4:$D$993933,0,0),"")</f>
        <v>叉河镇</v>
      </c>
      <c r="E1951" s="83"/>
      <c r="F1951" s="83"/>
      <c r="G1951" s="101"/>
      <c r="H1951" s="102">
        <f>IFERROR(_xlfn.XLOOKUP($G1951,通讯通路门店!$S$4:$S$993933,通讯通路门店!$R$4:$R$993933,0,0),"")</f>
        <v>0</v>
      </c>
      <c r="I1951" s="83"/>
      <c r="J1951" s="83"/>
      <c r="K1951" s="83"/>
      <c r="L1951" s="83"/>
      <c r="M1951" s="83"/>
      <c r="N1951" s="83"/>
      <c r="O1951" s="83"/>
      <c r="P1951" s="83"/>
      <c r="Q1951" s="83"/>
      <c r="R1951" s="83"/>
      <c r="S1951" s="83"/>
      <c r="T1951" s="83"/>
      <c r="U1951" s="99">
        <f>COUNTIF(通讯通路门店!$S:$S,$G1951)</f>
        <v>0</v>
      </c>
      <c r="V1951" s="99">
        <f>COUNTIFS(通讯通路门店!$S:$S,$G1951,通讯通路门店!$J:$J,"综合卖场")</f>
        <v>0</v>
      </c>
      <c r="W1951" s="99">
        <f>SUMIFS(通讯通路门店!$AJ:$AJ,通讯通路门店!$S:$S,通讯客户沙盘!$G1951)</f>
        <v>0</v>
      </c>
      <c r="X1951" s="99">
        <f t="shared" si="150"/>
        <v>0</v>
      </c>
      <c r="Y1951" s="99">
        <f>COUNTIFS(通讯通路门店!$S:$S,$G1951,通讯通路门店!$J:$J,"荣耀体验店")+COUNTIFS(通讯通路门店!$S:$S,$G1951,通讯通路门店!$J:$J,"荣耀授权专卖店")</f>
        <v>0</v>
      </c>
      <c r="Z1951" s="99">
        <f>COUNTIFS(通讯通路门店!$S:$S,$G1951,通讯通路门店!$J:$J,"VIVO体验店")</f>
        <v>0</v>
      </c>
      <c r="AA1951" s="99">
        <f>COUNTIFS(通讯通路门店!$S:$S,$G1951,通讯通路门店!$J:$J,"OPPO体验店")</f>
        <v>0</v>
      </c>
      <c r="AB1951" s="99">
        <f>COUNTIFS(通讯通路门店!$S:$S,$G1951,通讯通路门店!$J:$J,"华为授权体验店")+COUNTIFS(通讯通路门店!$S:$S,$G1951,通讯通路门店!$J:$J,"华为堡垒店")</f>
        <v>0</v>
      </c>
      <c r="AC1951" s="99">
        <f>COUNTIFS(通讯通路门店!$S:$S,$G1951,通讯通路门店!$J:$J,"小米体验店")</f>
        <v>0</v>
      </c>
      <c r="AD1951" s="99">
        <f>COUNTIFS(通讯通路门店!$S:$S,$G1951,通讯通路门店!$J:$J,"苹果体验店")</f>
        <v>0</v>
      </c>
      <c r="AE1951" s="99">
        <f>COUNTIFS(通讯通路门店!$S:$S,$G1951,通讯通路门店!$J:$J,"其他品牌专卖店")</f>
        <v>0</v>
      </c>
      <c r="AF1951" s="99">
        <f>SUMIFS(通讯通路门店!$BI:$BI,通讯通路门店!$S:$S,$G1951)</f>
        <v>0</v>
      </c>
      <c r="AG1951" s="99">
        <f>SUMIFS(通讯通路门店!$BH:$BH,通讯通路门店!$S:$S,$G1951)</f>
        <v>0</v>
      </c>
      <c r="AH1951" s="99">
        <f t="shared" si="151"/>
        <v>0</v>
      </c>
      <c r="AI1951" s="99">
        <f>SUMIFS(通讯通路门店!$BB:$BB,通讯通路门店!$S:$S,$G1951)</f>
        <v>0</v>
      </c>
      <c r="AJ1951" s="99">
        <f>SUMIFS(通讯通路门店!$BE:$BE,通讯通路门店!$S:$S,$G1951)</f>
        <v>0</v>
      </c>
      <c r="AK1951" s="99">
        <f>SUMIFS(通讯通路门店!$BG:$BG,通讯通路门店!$S:$S,$G1951)</f>
        <v>0</v>
      </c>
      <c r="AL1951" s="99">
        <f>SUMIFS(通讯通路门店!$BC:$BC,通讯通路门店!$S:$S,$G1951)</f>
        <v>0</v>
      </c>
      <c r="AM1951" s="99">
        <f>SUMIFS(通讯通路门店!$BD:$BD,通讯通路门店!$S:$S,$G1951)</f>
        <v>0</v>
      </c>
      <c r="AN1951" s="99">
        <f>SUMIFS(通讯通路门店!$BF:$BF,通讯通路门店!$S:$S,$G1951)</f>
        <v>0</v>
      </c>
      <c r="AO1951" s="99">
        <f t="shared" si="152"/>
        <v>0</v>
      </c>
      <c r="AP1951" s="99">
        <f>SUMIFS(通讯通路门店!$K:$K,通讯通路门店!$S:$S,$G1951)</f>
        <v>0</v>
      </c>
      <c r="AQ1951" s="83"/>
      <c r="AR1951" s="99">
        <f>SUMIFS(通讯通路门店!$T:$T,通讯通路门店!$S:$S,$G1951)</f>
        <v>0</v>
      </c>
      <c r="AS1951" s="99">
        <f>SUMIFS(通讯通路门店!$U:$U,通讯通路门店!$S:$S,$G1951)</f>
        <v>0</v>
      </c>
      <c r="AT1951" s="99">
        <f>SUMIFS(通讯通路门店!$V:$V,通讯通路门店!$S:$S,$G1951)</f>
        <v>0</v>
      </c>
      <c r="AU1951" s="99">
        <f>SUMIFS(通讯通路门店!$W:$W,通讯通路门店!$S:$S,$G1951)</f>
        <v>0</v>
      </c>
      <c r="AV1951" s="99">
        <f>SUMIFS(通讯通路门店!$Z:$Z,通讯通路门店!$S:$S,$G1951)</f>
        <v>0</v>
      </c>
      <c r="AW1951" s="99">
        <f>SUMIFS(通讯通路门店!$AB:$AB,通讯通路门店!$S:$S,$G1951)</f>
        <v>0</v>
      </c>
      <c r="AX1951" s="99">
        <f>SUMIFS(通讯通路门店!$X:$X,通讯通路门店!$S:$S,$G1951)</f>
        <v>0</v>
      </c>
      <c r="AY1951" s="99">
        <f>SUMIFS(通讯通路门店!$Y:$Y,通讯通路门店!$S:$S,$G1951)</f>
        <v>0</v>
      </c>
      <c r="AZ1951" s="99">
        <f>SUMIFS(通讯通路门店!$AA:$AA,通讯通路门店!$S:$S,$G1951)</f>
        <v>0</v>
      </c>
      <c r="BA1951" s="99">
        <f t="shared" si="153"/>
        <v>0</v>
      </c>
      <c r="BB1951" s="99">
        <f t="shared" si="154"/>
        <v>0</v>
      </c>
      <c r="BC1951" s="99">
        <f>SUMIFS(通讯通路门店!$W:$W,通讯通路门店!$S:$S,$G1951,通讯通路门店!$J:$J,"荣耀体验店")+SUMIFS(通讯通路门店!$W:$W,通讯通路门店!$S:$S,$G1951,通讯通路门店!$J:$J,"荣耀授权专卖店")</f>
        <v>0</v>
      </c>
      <c r="BD1951" s="99">
        <f>SUMIFS(通讯通路门店!$Z:$Z,通讯通路门店!$S:$S,$G1951,通讯通路门店!$J:$J,"VIVO体验店")</f>
        <v>0</v>
      </c>
      <c r="BE1951" s="99">
        <f>SUMIFS(通讯通路门店!$AB:$AB,通讯通路门店!$S:$S,$G1951,通讯通路门店!$J:$J,"OPPO体验店")</f>
        <v>0</v>
      </c>
      <c r="BF1951" s="99">
        <f>SUMIFS(通讯通路门店!$X:$X,通讯通路门店!$S:$S,$G1951,通讯通路门店!$J:$J,"华为授权体验店")+SUMIFS(通讯通路门店!$AA:$AA,通讯通路门店!$S:$S,$G1951,通讯通路门店!$J:$J,"华为堡垒店")</f>
        <v>0</v>
      </c>
      <c r="BG1951" s="99">
        <f>SUMIFS(通讯通路门店!$Y:$Y,通讯通路门店!$S:$S,$G1951,通讯通路门店!$J:$J,"小米体验店")</f>
        <v>0</v>
      </c>
      <c r="BH1951" s="99">
        <f>SUMIFS(通讯通路门店!$AA:$AA,通讯通路门店!$S:$S,$G1951,通讯通路门店!$J:$J,"苹果体验店")</f>
        <v>0</v>
      </c>
      <c r="BI1951" s="99">
        <f>SUMIFS(通讯通路门店!$K:$K,通讯通路门店!$S:$S,$G1951,通讯通路门店!$J:$J,"其他品牌专卖店")</f>
        <v>0</v>
      </c>
      <c r="BJ1951" s="99">
        <f>SUMIFS(通讯通路门店!$AC:$AC,通讯通路门店!$S:$S,$G1951)</f>
        <v>0</v>
      </c>
      <c r="BK1951" s="99">
        <f>SUMIFS(通讯通路门店!$AD:$AD,通讯通路门店!$S:$S,$G1951)</f>
        <v>0</v>
      </c>
      <c r="BL1951" s="99">
        <f>SUMIFS(通讯通路门店!$AE:$AE,通讯通路门店!$S:$S,$G1951)</f>
        <v>0</v>
      </c>
      <c r="BM1951" s="99">
        <f>SUMIFS(通讯通路门店!$AF:$AF,通讯通路门店!$S:$S,$G1951)</f>
        <v>0</v>
      </c>
      <c r="BN1951" s="99">
        <f>SUMIFS(通讯通路门店!$AG:$AG,通讯通路门店!$S:$S,$G1951)</f>
        <v>0</v>
      </c>
      <c r="BO1951" s="99">
        <f>SUMIFS(通讯通路门店!$AH:$AH,通讯通路门店!$S:$S,$G1951)</f>
        <v>0</v>
      </c>
      <c r="BP1951" s="99">
        <f>SUMIFS(通讯通路门店!$AI:$AI,通讯通路门店!$S:$S,$G1951)</f>
        <v>0</v>
      </c>
      <c r="BQ1951" s="83"/>
    </row>
    <row r="1952" spans="1:69">
      <c r="A1952" s="99" t="str">
        <f>IFERROR(_xlfn.XLOOKUP($G1952,通讯通路门店!$S$4:$S$993933,通讯通路门店!$A$4:$A$993933,0,0),"")</f>
        <v>海南省</v>
      </c>
      <c r="B1952" s="99" t="str">
        <f>IFERROR(_xlfn.XLOOKUP($G1952,通讯通路门店!$S$4:$S$993933,通讯通路门店!$B$4:$B$993933,0,0),"")</f>
        <v>昌江黎族自治县</v>
      </c>
      <c r="C1952" s="99" t="str">
        <f>IFERROR(_xlfn.XLOOKUP($G1952,通讯通路门店!$S$4:$S$993933,通讯通路门店!$C$4:$C$993933,0,0),"")</f>
        <v>昌江黎族自治县</v>
      </c>
      <c r="D1952" s="99" t="str">
        <f>IFERROR(_xlfn.XLOOKUP($G1952,通讯通路门店!$S$4:$S$993933,通讯通路门店!$D$4:$D$993933,0,0),"")</f>
        <v>叉河镇</v>
      </c>
      <c r="E1952" s="83"/>
      <c r="F1952" s="83"/>
      <c r="G1952" s="101"/>
      <c r="H1952" s="102">
        <f>IFERROR(_xlfn.XLOOKUP($G1952,通讯通路门店!$S$4:$S$993933,通讯通路门店!$R$4:$R$993933,0,0),"")</f>
        <v>0</v>
      </c>
      <c r="I1952" s="83"/>
      <c r="J1952" s="83"/>
      <c r="K1952" s="83"/>
      <c r="L1952" s="83"/>
      <c r="M1952" s="83"/>
      <c r="N1952" s="83"/>
      <c r="O1952" s="83"/>
      <c r="P1952" s="83"/>
      <c r="Q1952" s="83"/>
      <c r="R1952" s="83"/>
      <c r="S1952" s="83"/>
      <c r="T1952" s="83"/>
      <c r="U1952" s="99">
        <f>COUNTIF(通讯通路门店!$S:$S,$G1952)</f>
        <v>0</v>
      </c>
      <c r="V1952" s="99">
        <f>COUNTIFS(通讯通路门店!$S:$S,$G1952,通讯通路门店!$J:$J,"综合卖场")</f>
        <v>0</v>
      </c>
      <c r="W1952" s="99">
        <f>SUMIFS(通讯通路门店!$AJ:$AJ,通讯通路门店!$S:$S,通讯客户沙盘!$G1952)</f>
        <v>0</v>
      </c>
      <c r="X1952" s="99">
        <f t="shared" si="150"/>
        <v>0</v>
      </c>
      <c r="Y1952" s="99">
        <f>COUNTIFS(通讯通路门店!$S:$S,$G1952,通讯通路门店!$J:$J,"荣耀体验店")+COUNTIFS(通讯通路门店!$S:$S,$G1952,通讯通路门店!$J:$J,"荣耀授权专卖店")</f>
        <v>0</v>
      </c>
      <c r="Z1952" s="99">
        <f>COUNTIFS(通讯通路门店!$S:$S,$G1952,通讯通路门店!$J:$J,"VIVO体验店")</f>
        <v>0</v>
      </c>
      <c r="AA1952" s="99">
        <f>COUNTIFS(通讯通路门店!$S:$S,$G1952,通讯通路门店!$J:$J,"OPPO体验店")</f>
        <v>0</v>
      </c>
      <c r="AB1952" s="99">
        <f>COUNTIFS(通讯通路门店!$S:$S,$G1952,通讯通路门店!$J:$J,"华为授权体验店")+COUNTIFS(通讯通路门店!$S:$S,$G1952,通讯通路门店!$J:$J,"华为堡垒店")</f>
        <v>0</v>
      </c>
      <c r="AC1952" s="99">
        <f>COUNTIFS(通讯通路门店!$S:$S,$G1952,通讯通路门店!$J:$J,"小米体验店")</f>
        <v>0</v>
      </c>
      <c r="AD1952" s="99">
        <f>COUNTIFS(通讯通路门店!$S:$S,$G1952,通讯通路门店!$J:$J,"苹果体验店")</f>
        <v>0</v>
      </c>
      <c r="AE1952" s="99">
        <f>COUNTIFS(通讯通路门店!$S:$S,$G1952,通讯通路门店!$J:$J,"其他品牌专卖店")</f>
        <v>0</v>
      </c>
      <c r="AF1952" s="99">
        <f>SUMIFS(通讯通路门店!$BI:$BI,通讯通路门店!$S:$S,$G1952)</f>
        <v>0</v>
      </c>
      <c r="AG1952" s="99">
        <f>SUMIFS(通讯通路门店!$BH:$BH,通讯通路门店!$S:$S,$G1952)</f>
        <v>0</v>
      </c>
      <c r="AH1952" s="99">
        <f t="shared" si="151"/>
        <v>0</v>
      </c>
      <c r="AI1952" s="99">
        <f>SUMIFS(通讯通路门店!$BB:$BB,通讯通路门店!$S:$S,$G1952)</f>
        <v>0</v>
      </c>
      <c r="AJ1952" s="99">
        <f>SUMIFS(通讯通路门店!$BE:$BE,通讯通路门店!$S:$S,$G1952)</f>
        <v>0</v>
      </c>
      <c r="AK1952" s="99">
        <f>SUMIFS(通讯通路门店!$BG:$BG,通讯通路门店!$S:$S,$G1952)</f>
        <v>0</v>
      </c>
      <c r="AL1952" s="99">
        <f>SUMIFS(通讯通路门店!$BC:$BC,通讯通路门店!$S:$S,$G1952)</f>
        <v>0</v>
      </c>
      <c r="AM1952" s="99">
        <f>SUMIFS(通讯通路门店!$BD:$BD,通讯通路门店!$S:$S,$G1952)</f>
        <v>0</v>
      </c>
      <c r="AN1952" s="99">
        <f>SUMIFS(通讯通路门店!$BF:$BF,通讯通路门店!$S:$S,$G1952)</f>
        <v>0</v>
      </c>
      <c r="AO1952" s="99">
        <f t="shared" si="152"/>
        <v>0</v>
      </c>
      <c r="AP1952" s="99">
        <f>SUMIFS(通讯通路门店!$K:$K,通讯通路门店!$S:$S,$G1952)</f>
        <v>0</v>
      </c>
      <c r="AQ1952" s="83"/>
      <c r="AR1952" s="99">
        <f>SUMIFS(通讯通路门店!$T:$T,通讯通路门店!$S:$S,$G1952)</f>
        <v>0</v>
      </c>
      <c r="AS1952" s="99">
        <f>SUMIFS(通讯通路门店!$U:$U,通讯通路门店!$S:$S,$G1952)</f>
        <v>0</v>
      </c>
      <c r="AT1952" s="99">
        <f>SUMIFS(通讯通路门店!$V:$V,通讯通路门店!$S:$S,$G1952)</f>
        <v>0</v>
      </c>
      <c r="AU1952" s="99">
        <f>SUMIFS(通讯通路门店!$W:$W,通讯通路门店!$S:$S,$G1952)</f>
        <v>0</v>
      </c>
      <c r="AV1952" s="99">
        <f>SUMIFS(通讯通路门店!$Z:$Z,通讯通路门店!$S:$S,$G1952)</f>
        <v>0</v>
      </c>
      <c r="AW1952" s="99">
        <f>SUMIFS(通讯通路门店!$AB:$AB,通讯通路门店!$S:$S,$G1952)</f>
        <v>0</v>
      </c>
      <c r="AX1952" s="99">
        <f>SUMIFS(通讯通路门店!$X:$X,通讯通路门店!$S:$S,$G1952)</f>
        <v>0</v>
      </c>
      <c r="AY1952" s="99">
        <f>SUMIFS(通讯通路门店!$Y:$Y,通讯通路门店!$S:$S,$G1952)</f>
        <v>0</v>
      </c>
      <c r="AZ1952" s="99">
        <f>SUMIFS(通讯通路门店!$AA:$AA,通讯通路门店!$S:$S,$G1952)</f>
        <v>0</v>
      </c>
      <c r="BA1952" s="99">
        <f t="shared" si="153"/>
        <v>0</v>
      </c>
      <c r="BB1952" s="99">
        <f t="shared" si="154"/>
        <v>0</v>
      </c>
      <c r="BC1952" s="99">
        <f>SUMIFS(通讯通路门店!$W:$W,通讯通路门店!$S:$S,$G1952,通讯通路门店!$J:$J,"荣耀体验店")+SUMIFS(通讯通路门店!$W:$W,通讯通路门店!$S:$S,$G1952,通讯通路门店!$J:$J,"荣耀授权专卖店")</f>
        <v>0</v>
      </c>
      <c r="BD1952" s="99">
        <f>SUMIFS(通讯通路门店!$Z:$Z,通讯通路门店!$S:$S,$G1952,通讯通路门店!$J:$J,"VIVO体验店")</f>
        <v>0</v>
      </c>
      <c r="BE1952" s="99">
        <f>SUMIFS(通讯通路门店!$AB:$AB,通讯通路门店!$S:$S,$G1952,通讯通路门店!$J:$J,"OPPO体验店")</f>
        <v>0</v>
      </c>
      <c r="BF1952" s="99">
        <f>SUMIFS(通讯通路门店!$X:$X,通讯通路门店!$S:$S,$G1952,通讯通路门店!$J:$J,"华为授权体验店")+SUMIFS(通讯通路门店!$AA:$AA,通讯通路门店!$S:$S,$G1952,通讯通路门店!$J:$J,"华为堡垒店")</f>
        <v>0</v>
      </c>
      <c r="BG1952" s="99">
        <f>SUMIFS(通讯通路门店!$Y:$Y,通讯通路门店!$S:$S,$G1952,通讯通路门店!$J:$J,"小米体验店")</f>
        <v>0</v>
      </c>
      <c r="BH1952" s="99">
        <f>SUMIFS(通讯通路门店!$AA:$AA,通讯通路门店!$S:$S,$G1952,通讯通路门店!$J:$J,"苹果体验店")</f>
        <v>0</v>
      </c>
      <c r="BI1952" s="99">
        <f>SUMIFS(通讯通路门店!$K:$K,通讯通路门店!$S:$S,$G1952,通讯通路门店!$J:$J,"其他品牌专卖店")</f>
        <v>0</v>
      </c>
      <c r="BJ1952" s="99">
        <f>SUMIFS(通讯通路门店!$AC:$AC,通讯通路门店!$S:$S,$G1952)</f>
        <v>0</v>
      </c>
      <c r="BK1952" s="99">
        <f>SUMIFS(通讯通路门店!$AD:$AD,通讯通路门店!$S:$S,$G1952)</f>
        <v>0</v>
      </c>
      <c r="BL1952" s="99">
        <f>SUMIFS(通讯通路门店!$AE:$AE,通讯通路门店!$S:$S,$G1952)</f>
        <v>0</v>
      </c>
      <c r="BM1952" s="99">
        <f>SUMIFS(通讯通路门店!$AF:$AF,通讯通路门店!$S:$S,$G1952)</f>
        <v>0</v>
      </c>
      <c r="BN1952" s="99">
        <f>SUMIFS(通讯通路门店!$AG:$AG,通讯通路门店!$S:$S,$G1952)</f>
        <v>0</v>
      </c>
      <c r="BO1952" s="99">
        <f>SUMIFS(通讯通路门店!$AH:$AH,通讯通路门店!$S:$S,$G1952)</f>
        <v>0</v>
      </c>
      <c r="BP1952" s="99">
        <f>SUMIFS(通讯通路门店!$AI:$AI,通讯通路门店!$S:$S,$G1952)</f>
        <v>0</v>
      </c>
      <c r="BQ1952" s="83"/>
    </row>
    <row r="1953" spans="1:69">
      <c r="A1953" s="99" t="str">
        <f>IFERROR(_xlfn.XLOOKUP($G1953,通讯通路门店!$S$4:$S$993933,通讯通路门店!$A$4:$A$993933,0,0),"")</f>
        <v>海南省</v>
      </c>
      <c r="B1953" s="99" t="str">
        <f>IFERROR(_xlfn.XLOOKUP($G1953,通讯通路门店!$S$4:$S$993933,通讯通路门店!$B$4:$B$993933,0,0),"")</f>
        <v>昌江黎族自治县</v>
      </c>
      <c r="C1953" s="99" t="str">
        <f>IFERROR(_xlfn.XLOOKUP($G1953,通讯通路门店!$S$4:$S$993933,通讯通路门店!$C$4:$C$993933,0,0),"")</f>
        <v>昌江黎族自治县</v>
      </c>
      <c r="D1953" s="99" t="str">
        <f>IFERROR(_xlfn.XLOOKUP($G1953,通讯通路门店!$S$4:$S$993933,通讯通路门店!$D$4:$D$993933,0,0),"")</f>
        <v>叉河镇</v>
      </c>
      <c r="E1953" s="83"/>
      <c r="F1953" s="83"/>
      <c r="G1953" s="101"/>
      <c r="H1953" s="102">
        <f>IFERROR(_xlfn.XLOOKUP($G1953,通讯通路门店!$S$4:$S$993933,通讯通路门店!$R$4:$R$993933,0,0),"")</f>
        <v>0</v>
      </c>
      <c r="I1953" s="83"/>
      <c r="J1953" s="83"/>
      <c r="K1953" s="83"/>
      <c r="L1953" s="83"/>
      <c r="M1953" s="83"/>
      <c r="N1953" s="83"/>
      <c r="O1953" s="83"/>
      <c r="P1953" s="83"/>
      <c r="Q1953" s="83"/>
      <c r="R1953" s="83"/>
      <c r="S1953" s="83"/>
      <c r="T1953" s="83"/>
      <c r="U1953" s="99">
        <f>COUNTIF(通讯通路门店!$S:$S,$G1953)</f>
        <v>0</v>
      </c>
      <c r="V1953" s="99">
        <f>COUNTIFS(通讯通路门店!$S:$S,$G1953,通讯通路门店!$J:$J,"综合卖场")</f>
        <v>0</v>
      </c>
      <c r="W1953" s="99">
        <f>SUMIFS(通讯通路门店!$AJ:$AJ,通讯通路门店!$S:$S,通讯客户沙盘!$G1953)</f>
        <v>0</v>
      </c>
      <c r="X1953" s="99">
        <f t="shared" si="150"/>
        <v>0</v>
      </c>
      <c r="Y1953" s="99">
        <f>COUNTIFS(通讯通路门店!$S:$S,$G1953,通讯通路门店!$J:$J,"荣耀体验店")+COUNTIFS(通讯通路门店!$S:$S,$G1953,通讯通路门店!$J:$J,"荣耀授权专卖店")</f>
        <v>0</v>
      </c>
      <c r="Z1953" s="99">
        <f>COUNTIFS(通讯通路门店!$S:$S,$G1953,通讯通路门店!$J:$J,"VIVO体验店")</f>
        <v>0</v>
      </c>
      <c r="AA1953" s="99">
        <f>COUNTIFS(通讯通路门店!$S:$S,$G1953,通讯通路门店!$J:$J,"OPPO体验店")</f>
        <v>0</v>
      </c>
      <c r="AB1953" s="99">
        <f>COUNTIFS(通讯通路门店!$S:$S,$G1953,通讯通路门店!$J:$J,"华为授权体验店")+COUNTIFS(通讯通路门店!$S:$S,$G1953,通讯通路门店!$J:$J,"华为堡垒店")</f>
        <v>0</v>
      </c>
      <c r="AC1953" s="99">
        <f>COUNTIFS(通讯通路门店!$S:$S,$G1953,通讯通路门店!$J:$J,"小米体验店")</f>
        <v>0</v>
      </c>
      <c r="AD1953" s="99">
        <f>COUNTIFS(通讯通路门店!$S:$S,$G1953,通讯通路门店!$J:$J,"苹果体验店")</f>
        <v>0</v>
      </c>
      <c r="AE1953" s="99">
        <f>COUNTIFS(通讯通路门店!$S:$S,$G1953,通讯通路门店!$J:$J,"其他品牌专卖店")</f>
        <v>0</v>
      </c>
      <c r="AF1953" s="99">
        <f>SUMIFS(通讯通路门店!$BI:$BI,通讯通路门店!$S:$S,$G1953)</f>
        <v>0</v>
      </c>
      <c r="AG1953" s="99">
        <f>SUMIFS(通讯通路门店!$BH:$BH,通讯通路门店!$S:$S,$G1953)</f>
        <v>0</v>
      </c>
      <c r="AH1953" s="99">
        <f t="shared" si="151"/>
        <v>0</v>
      </c>
      <c r="AI1953" s="99">
        <f>SUMIFS(通讯通路门店!$BB:$BB,通讯通路门店!$S:$S,$G1953)</f>
        <v>0</v>
      </c>
      <c r="AJ1953" s="99">
        <f>SUMIFS(通讯通路门店!$BE:$BE,通讯通路门店!$S:$S,$G1953)</f>
        <v>0</v>
      </c>
      <c r="AK1953" s="99">
        <f>SUMIFS(通讯通路门店!$BG:$BG,通讯通路门店!$S:$S,$G1953)</f>
        <v>0</v>
      </c>
      <c r="AL1953" s="99">
        <f>SUMIFS(通讯通路门店!$BC:$BC,通讯通路门店!$S:$S,$G1953)</f>
        <v>0</v>
      </c>
      <c r="AM1953" s="99">
        <f>SUMIFS(通讯通路门店!$BD:$BD,通讯通路门店!$S:$S,$G1953)</f>
        <v>0</v>
      </c>
      <c r="AN1953" s="99">
        <f>SUMIFS(通讯通路门店!$BF:$BF,通讯通路门店!$S:$S,$G1953)</f>
        <v>0</v>
      </c>
      <c r="AO1953" s="99">
        <f t="shared" si="152"/>
        <v>0</v>
      </c>
      <c r="AP1953" s="99">
        <f>SUMIFS(通讯通路门店!$K:$K,通讯通路门店!$S:$S,$G1953)</f>
        <v>0</v>
      </c>
      <c r="AQ1953" s="83"/>
      <c r="AR1953" s="99">
        <f>SUMIFS(通讯通路门店!$T:$T,通讯通路门店!$S:$S,$G1953)</f>
        <v>0</v>
      </c>
      <c r="AS1953" s="99">
        <f>SUMIFS(通讯通路门店!$U:$U,通讯通路门店!$S:$S,$G1953)</f>
        <v>0</v>
      </c>
      <c r="AT1953" s="99">
        <f>SUMIFS(通讯通路门店!$V:$V,通讯通路门店!$S:$S,$G1953)</f>
        <v>0</v>
      </c>
      <c r="AU1953" s="99">
        <f>SUMIFS(通讯通路门店!$W:$W,通讯通路门店!$S:$S,$G1953)</f>
        <v>0</v>
      </c>
      <c r="AV1953" s="99">
        <f>SUMIFS(通讯通路门店!$Z:$Z,通讯通路门店!$S:$S,$G1953)</f>
        <v>0</v>
      </c>
      <c r="AW1953" s="99">
        <f>SUMIFS(通讯通路门店!$AB:$AB,通讯通路门店!$S:$S,$G1953)</f>
        <v>0</v>
      </c>
      <c r="AX1953" s="99">
        <f>SUMIFS(通讯通路门店!$X:$X,通讯通路门店!$S:$S,$G1953)</f>
        <v>0</v>
      </c>
      <c r="AY1953" s="99">
        <f>SUMIFS(通讯通路门店!$Y:$Y,通讯通路门店!$S:$S,$G1953)</f>
        <v>0</v>
      </c>
      <c r="AZ1953" s="99">
        <f>SUMIFS(通讯通路门店!$AA:$AA,通讯通路门店!$S:$S,$G1953)</f>
        <v>0</v>
      </c>
      <c r="BA1953" s="99">
        <f t="shared" si="153"/>
        <v>0</v>
      </c>
      <c r="BB1953" s="99">
        <f t="shared" si="154"/>
        <v>0</v>
      </c>
      <c r="BC1953" s="99">
        <f>SUMIFS(通讯通路门店!$W:$W,通讯通路门店!$S:$S,$G1953,通讯通路门店!$J:$J,"荣耀体验店")+SUMIFS(通讯通路门店!$W:$W,通讯通路门店!$S:$S,$G1953,通讯通路门店!$J:$J,"荣耀授权专卖店")</f>
        <v>0</v>
      </c>
      <c r="BD1953" s="99">
        <f>SUMIFS(通讯通路门店!$Z:$Z,通讯通路门店!$S:$S,$G1953,通讯通路门店!$J:$J,"VIVO体验店")</f>
        <v>0</v>
      </c>
      <c r="BE1953" s="99">
        <f>SUMIFS(通讯通路门店!$AB:$AB,通讯通路门店!$S:$S,$G1953,通讯通路门店!$J:$J,"OPPO体验店")</f>
        <v>0</v>
      </c>
      <c r="BF1953" s="99">
        <f>SUMIFS(通讯通路门店!$X:$X,通讯通路门店!$S:$S,$G1953,通讯通路门店!$J:$J,"华为授权体验店")+SUMIFS(通讯通路门店!$AA:$AA,通讯通路门店!$S:$S,$G1953,通讯通路门店!$J:$J,"华为堡垒店")</f>
        <v>0</v>
      </c>
      <c r="BG1953" s="99">
        <f>SUMIFS(通讯通路门店!$Y:$Y,通讯通路门店!$S:$S,$G1953,通讯通路门店!$J:$J,"小米体验店")</f>
        <v>0</v>
      </c>
      <c r="BH1953" s="99">
        <f>SUMIFS(通讯通路门店!$AA:$AA,通讯通路门店!$S:$S,$G1953,通讯通路门店!$J:$J,"苹果体验店")</f>
        <v>0</v>
      </c>
      <c r="BI1953" s="99">
        <f>SUMIFS(通讯通路门店!$K:$K,通讯通路门店!$S:$S,$G1953,通讯通路门店!$J:$J,"其他品牌专卖店")</f>
        <v>0</v>
      </c>
      <c r="BJ1953" s="99">
        <f>SUMIFS(通讯通路门店!$AC:$AC,通讯通路门店!$S:$S,$G1953)</f>
        <v>0</v>
      </c>
      <c r="BK1953" s="99">
        <f>SUMIFS(通讯通路门店!$AD:$AD,通讯通路门店!$S:$S,$G1953)</f>
        <v>0</v>
      </c>
      <c r="BL1953" s="99">
        <f>SUMIFS(通讯通路门店!$AE:$AE,通讯通路门店!$S:$S,$G1953)</f>
        <v>0</v>
      </c>
      <c r="BM1953" s="99">
        <f>SUMIFS(通讯通路门店!$AF:$AF,通讯通路门店!$S:$S,$G1953)</f>
        <v>0</v>
      </c>
      <c r="BN1953" s="99">
        <f>SUMIFS(通讯通路门店!$AG:$AG,通讯通路门店!$S:$S,$G1953)</f>
        <v>0</v>
      </c>
      <c r="BO1953" s="99">
        <f>SUMIFS(通讯通路门店!$AH:$AH,通讯通路门店!$S:$S,$G1953)</f>
        <v>0</v>
      </c>
      <c r="BP1953" s="99">
        <f>SUMIFS(通讯通路门店!$AI:$AI,通讯通路门店!$S:$S,$G1953)</f>
        <v>0</v>
      </c>
      <c r="BQ1953" s="83"/>
    </row>
    <row r="1954" spans="1:69">
      <c r="A1954" s="99" t="str">
        <f>IFERROR(_xlfn.XLOOKUP($G1954,通讯通路门店!$S$4:$S$993933,通讯通路门店!$A$4:$A$993933,0,0),"")</f>
        <v>海南省</v>
      </c>
      <c r="B1954" s="99" t="str">
        <f>IFERROR(_xlfn.XLOOKUP($G1954,通讯通路门店!$S$4:$S$993933,通讯通路门店!$B$4:$B$993933,0,0),"")</f>
        <v>昌江黎族自治县</v>
      </c>
      <c r="C1954" s="99" t="str">
        <f>IFERROR(_xlfn.XLOOKUP($G1954,通讯通路门店!$S$4:$S$993933,通讯通路门店!$C$4:$C$993933,0,0),"")</f>
        <v>昌江黎族自治县</v>
      </c>
      <c r="D1954" s="99" t="str">
        <f>IFERROR(_xlfn.XLOOKUP($G1954,通讯通路门店!$S$4:$S$993933,通讯通路门店!$D$4:$D$993933,0,0),"")</f>
        <v>叉河镇</v>
      </c>
      <c r="E1954" s="83"/>
      <c r="F1954" s="83"/>
      <c r="G1954" s="101"/>
      <c r="H1954" s="102">
        <f>IFERROR(_xlfn.XLOOKUP($G1954,通讯通路门店!$S$4:$S$993933,通讯通路门店!$R$4:$R$993933,0,0),"")</f>
        <v>0</v>
      </c>
      <c r="I1954" s="83"/>
      <c r="J1954" s="83"/>
      <c r="K1954" s="83"/>
      <c r="L1954" s="83"/>
      <c r="M1954" s="83"/>
      <c r="N1954" s="83"/>
      <c r="O1954" s="83"/>
      <c r="P1954" s="83"/>
      <c r="Q1954" s="83"/>
      <c r="R1954" s="83"/>
      <c r="S1954" s="83"/>
      <c r="T1954" s="83"/>
      <c r="U1954" s="99">
        <f>COUNTIF(通讯通路门店!$S:$S,$G1954)</f>
        <v>0</v>
      </c>
      <c r="V1954" s="99">
        <f>COUNTIFS(通讯通路门店!$S:$S,$G1954,通讯通路门店!$J:$J,"综合卖场")</f>
        <v>0</v>
      </c>
      <c r="W1954" s="99">
        <f>SUMIFS(通讯通路门店!$AJ:$AJ,通讯通路门店!$S:$S,通讯客户沙盘!$G1954)</f>
        <v>0</v>
      </c>
      <c r="X1954" s="99">
        <f t="shared" si="150"/>
        <v>0</v>
      </c>
      <c r="Y1954" s="99">
        <f>COUNTIFS(通讯通路门店!$S:$S,$G1954,通讯通路门店!$J:$J,"荣耀体验店")+COUNTIFS(通讯通路门店!$S:$S,$G1954,通讯通路门店!$J:$J,"荣耀授权专卖店")</f>
        <v>0</v>
      </c>
      <c r="Z1954" s="99">
        <f>COUNTIFS(通讯通路门店!$S:$S,$G1954,通讯通路门店!$J:$J,"VIVO体验店")</f>
        <v>0</v>
      </c>
      <c r="AA1954" s="99">
        <f>COUNTIFS(通讯通路门店!$S:$S,$G1954,通讯通路门店!$J:$J,"OPPO体验店")</f>
        <v>0</v>
      </c>
      <c r="AB1954" s="99">
        <f>COUNTIFS(通讯通路门店!$S:$S,$G1954,通讯通路门店!$J:$J,"华为授权体验店")+COUNTIFS(通讯通路门店!$S:$S,$G1954,通讯通路门店!$J:$J,"华为堡垒店")</f>
        <v>0</v>
      </c>
      <c r="AC1954" s="99">
        <f>COUNTIFS(通讯通路门店!$S:$S,$G1954,通讯通路门店!$J:$J,"小米体验店")</f>
        <v>0</v>
      </c>
      <c r="AD1954" s="99">
        <f>COUNTIFS(通讯通路门店!$S:$S,$G1954,通讯通路门店!$J:$J,"苹果体验店")</f>
        <v>0</v>
      </c>
      <c r="AE1954" s="99">
        <f>COUNTIFS(通讯通路门店!$S:$S,$G1954,通讯通路门店!$J:$J,"其他品牌专卖店")</f>
        <v>0</v>
      </c>
      <c r="AF1954" s="99">
        <f>SUMIFS(通讯通路门店!$BI:$BI,通讯通路门店!$S:$S,$G1954)</f>
        <v>0</v>
      </c>
      <c r="AG1954" s="99">
        <f>SUMIFS(通讯通路门店!$BH:$BH,通讯通路门店!$S:$S,$G1954)</f>
        <v>0</v>
      </c>
      <c r="AH1954" s="99">
        <f t="shared" si="151"/>
        <v>0</v>
      </c>
      <c r="AI1954" s="99">
        <f>SUMIFS(通讯通路门店!$BB:$BB,通讯通路门店!$S:$S,$G1954)</f>
        <v>0</v>
      </c>
      <c r="AJ1954" s="99">
        <f>SUMIFS(通讯通路门店!$BE:$BE,通讯通路门店!$S:$S,$G1954)</f>
        <v>0</v>
      </c>
      <c r="AK1954" s="99">
        <f>SUMIFS(通讯通路门店!$BG:$BG,通讯通路门店!$S:$S,$G1954)</f>
        <v>0</v>
      </c>
      <c r="AL1954" s="99">
        <f>SUMIFS(通讯通路门店!$BC:$BC,通讯通路门店!$S:$S,$G1954)</f>
        <v>0</v>
      </c>
      <c r="AM1954" s="99">
        <f>SUMIFS(通讯通路门店!$BD:$BD,通讯通路门店!$S:$S,$G1954)</f>
        <v>0</v>
      </c>
      <c r="AN1954" s="99">
        <f>SUMIFS(通讯通路门店!$BF:$BF,通讯通路门店!$S:$S,$G1954)</f>
        <v>0</v>
      </c>
      <c r="AO1954" s="99">
        <f t="shared" si="152"/>
        <v>0</v>
      </c>
      <c r="AP1954" s="99">
        <f>SUMIFS(通讯通路门店!$K:$K,通讯通路门店!$S:$S,$G1954)</f>
        <v>0</v>
      </c>
      <c r="AQ1954" s="83"/>
      <c r="AR1954" s="99">
        <f>SUMIFS(通讯通路门店!$T:$T,通讯通路门店!$S:$S,$G1954)</f>
        <v>0</v>
      </c>
      <c r="AS1954" s="99">
        <f>SUMIFS(通讯通路门店!$U:$U,通讯通路门店!$S:$S,$G1954)</f>
        <v>0</v>
      </c>
      <c r="AT1954" s="99">
        <f>SUMIFS(通讯通路门店!$V:$V,通讯通路门店!$S:$S,$G1954)</f>
        <v>0</v>
      </c>
      <c r="AU1954" s="99">
        <f>SUMIFS(通讯通路门店!$W:$W,通讯通路门店!$S:$S,$G1954)</f>
        <v>0</v>
      </c>
      <c r="AV1954" s="99">
        <f>SUMIFS(通讯通路门店!$Z:$Z,通讯通路门店!$S:$S,$G1954)</f>
        <v>0</v>
      </c>
      <c r="AW1954" s="99">
        <f>SUMIFS(通讯通路门店!$AB:$AB,通讯通路门店!$S:$S,$G1954)</f>
        <v>0</v>
      </c>
      <c r="AX1954" s="99">
        <f>SUMIFS(通讯通路门店!$X:$X,通讯通路门店!$S:$S,$G1954)</f>
        <v>0</v>
      </c>
      <c r="AY1954" s="99">
        <f>SUMIFS(通讯通路门店!$Y:$Y,通讯通路门店!$S:$S,$G1954)</f>
        <v>0</v>
      </c>
      <c r="AZ1954" s="99">
        <f>SUMIFS(通讯通路门店!$AA:$AA,通讯通路门店!$S:$S,$G1954)</f>
        <v>0</v>
      </c>
      <c r="BA1954" s="99">
        <f t="shared" si="153"/>
        <v>0</v>
      </c>
      <c r="BB1954" s="99">
        <f t="shared" si="154"/>
        <v>0</v>
      </c>
      <c r="BC1954" s="99">
        <f>SUMIFS(通讯通路门店!$W:$W,通讯通路门店!$S:$S,$G1954,通讯通路门店!$J:$J,"荣耀体验店")+SUMIFS(通讯通路门店!$W:$W,通讯通路门店!$S:$S,$G1954,通讯通路门店!$J:$J,"荣耀授权专卖店")</f>
        <v>0</v>
      </c>
      <c r="BD1954" s="99">
        <f>SUMIFS(通讯通路门店!$Z:$Z,通讯通路门店!$S:$S,$G1954,通讯通路门店!$J:$J,"VIVO体验店")</f>
        <v>0</v>
      </c>
      <c r="BE1954" s="99">
        <f>SUMIFS(通讯通路门店!$AB:$AB,通讯通路门店!$S:$S,$G1954,通讯通路门店!$J:$J,"OPPO体验店")</f>
        <v>0</v>
      </c>
      <c r="BF1954" s="99">
        <f>SUMIFS(通讯通路门店!$X:$X,通讯通路门店!$S:$S,$G1954,通讯通路门店!$J:$J,"华为授权体验店")+SUMIFS(通讯通路门店!$AA:$AA,通讯通路门店!$S:$S,$G1954,通讯通路门店!$J:$J,"华为堡垒店")</f>
        <v>0</v>
      </c>
      <c r="BG1954" s="99">
        <f>SUMIFS(通讯通路门店!$Y:$Y,通讯通路门店!$S:$S,$G1954,通讯通路门店!$J:$J,"小米体验店")</f>
        <v>0</v>
      </c>
      <c r="BH1954" s="99">
        <f>SUMIFS(通讯通路门店!$AA:$AA,通讯通路门店!$S:$S,$G1954,通讯通路门店!$J:$J,"苹果体验店")</f>
        <v>0</v>
      </c>
      <c r="BI1954" s="99">
        <f>SUMIFS(通讯通路门店!$K:$K,通讯通路门店!$S:$S,$G1954,通讯通路门店!$J:$J,"其他品牌专卖店")</f>
        <v>0</v>
      </c>
      <c r="BJ1954" s="99">
        <f>SUMIFS(通讯通路门店!$AC:$AC,通讯通路门店!$S:$S,$G1954)</f>
        <v>0</v>
      </c>
      <c r="BK1954" s="99">
        <f>SUMIFS(通讯通路门店!$AD:$AD,通讯通路门店!$S:$S,$G1954)</f>
        <v>0</v>
      </c>
      <c r="BL1954" s="99">
        <f>SUMIFS(通讯通路门店!$AE:$AE,通讯通路门店!$S:$S,$G1954)</f>
        <v>0</v>
      </c>
      <c r="BM1954" s="99">
        <f>SUMIFS(通讯通路门店!$AF:$AF,通讯通路门店!$S:$S,$G1954)</f>
        <v>0</v>
      </c>
      <c r="BN1954" s="99">
        <f>SUMIFS(通讯通路门店!$AG:$AG,通讯通路门店!$S:$S,$G1954)</f>
        <v>0</v>
      </c>
      <c r="BO1954" s="99">
        <f>SUMIFS(通讯通路门店!$AH:$AH,通讯通路门店!$S:$S,$G1954)</f>
        <v>0</v>
      </c>
      <c r="BP1954" s="99">
        <f>SUMIFS(通讯通路门店!$AI:$AI,通讯通路门店!$S:$S,$G1954)</f>
        <v>0</v>
      </c>
      <c r="BQ1954" s="83"/>
    </row>
    <row r="1955" spans="1:69">
      <c r="A1955" s="99" t="str">
        <f>IFERROR(_xlfn.XLOOKUP($G1955,通讯通路门店!$S$4:$S$993933,通讯通路门店!$A$4:$A$993933,0,0),"")</f>
        <v>海南省</v>
      </c>
      <c r="B1955" s="99" t="str">
        <f>IFERROR(_xlfn.XLOOKUP($G1955,通讯通路门店!$S$4:$S$993933,通讯通路门店!$B$4:$B$993933,0,0),"")</f>
        <v>昌江黎族自治县</v>
      </c>
      <c r="C1955" s="99" t="str">
        <f>IFERROR(_xlfn.XLOOKUP($G1955,通讯通路门店!$S$4:$S$993933,通讯通路门店!$C$4:$C$993933,0,0),"")</f>
        <v>昌江黎族自治县</v>
      </c>
      <c r="D1955" s="99" t="str">
        <f>IFERROR(_xlfn.XLOOKUP($G1955,通讯通路门店!$S$4:$S$993933,通讯通路门店!$D$4:$D$993933,0,0),"")</f>
        <v>叉河镇</v>
      </c>
      <c r="E1955" s="83"/>
      <c r="F1955" s="83"/>
      <c r="G1955" s="101"/>
      <c r="H1955" s="102">
        <f>IFERROR(_xlfn.XLOOKUP($G1955,通讯通路门店!$S$4:$S$993933,通讯通路门店!$R$4:$R$993933,0,0),"")</f>
        <v>0</v>
      </c>
      <c r="I1955" s="83"/>
      <c r="J1955" s="83"/>
      <c r="K1955" s="83"/>
      <c r="L1955" s="83"/>
      <c r="M1955" s="83"/>
      <c r="N1955" s="83"/>
      <c r="O1955" s="83"/>
      <c r="P1955" s="83"/>
      <c r="Q1955" s="83"/>
      <c r="R1955" s="83"/>
      <c r="S1955" s="83"/>
      <c r="T1955" s="83"/>
      <c r="U1955" s="99">
        <f>COUNTIF(通讯通路门店!$S:$S,$G1955)</f>
        <v>0</v>
      </c>
      <c r="V1955" s="99">
        <f>COUNTIFS(通讯通路门店!$S:$S,$G1955,通讯通路门店!$J:$J,"综合卖场")</f>
        <v>0</v>
      </c>
      <c r="W1955" s="99">
        <f>SUMIFS(通讯通路门店!$AJ:$AJ,通讯通路门店!$S:$S,通讯客户沙盘!$G1955)</f>
        <v>0</v>
      </c>
      <c r="X1955" s="99">
        <f t="shared" si="150"/>
        <v>0</v>
      </c>
      <c r="Y1955" s="99">
        <f>COUNTIFS(通讯通路门店!$S:$S,$G1955,通讯通路门店!$J:$J,"荣耀体验店")+COUNTIFS(通讯通路门店!$S:$S,$G1955,通讯通路门店!$J:$J,"荣耀授权专卖店")</f>
        <v>0</v>
      </c>
      <c r="Z1955" s="99">
        <f>COUNTIFS(通讯通路门店!$S:$S,$G1955,通讯通路门店!$J:$J,"VIVO体验店")</f>
        <v>0</v>
      </c>
      <c r="AA1955" s="99">
        <f>COUNTIFS(通讯通路门店!$S:$S,$G1955,通讯通路门店!$J:$J,"OPPO体验店")</f>
        <v>0</v>
      </c>
      <c r="AB1955" s="99">
        <f>COUNTIFS(通讯通路门店!$S:$S,$G1955,通讯通路门店!$J:$J,"华为授权体验店")+COUNTIFS(通讯通路门店!$S:$S,$G1955,通讯通路门店!$J:$J,"华为堡垒店")</f>
        <v>0</v>
      </c>
      <c r="AC1955" s="99">
        <f>COUNTIFS(通讯通路门店!$S:$S,$G1955,通讯通路门店!$J:$J,"小米体验店")</f>
        <v>0</v>
      </c>
      <c r="AD1955" s="99">
        <f>COUNTIFS(通讯通路门店!$S:$S,$G1955,通讯通路门店!$J:$J,"苹果体验店")</f>
        <v>0</v>
      </c>
      <c r="AE1955" s="99">
        <f>COUNTIFS(通讯通路门店!$S:$S,$G1955,通讯通路门店!$J:$J,"其他品牌专卖店")</f>
        <v>0</v>
      </c>
      <c r="AF1955" s="99">
        <f>SUMIFS(通讯通路门店!$BI:$BI,通讯通路门店!$S:$S,$G1955)</f>
        <v>0</v>
      </c>
      <c r="AG1955" s="99">
        <f>SUMIFS(通讯通路门店!$BH:$BH,通讯通路门店!$S:$S,$G1955)</f>
        <v>0</v>
      </c>
      <c r="AH1955" s="99">
        <f t="shared" si="151"/>
        <v>0</v>
      </c>
      <c r="AI1955" s="99">
        <f>SUMIFS(通讯通路门店!$BB:$BB,通讯通路门店!$S:$S,$G1955)</f>
        <v>0</v>
      </c>
      <c r="AJ1955" s="99">
        <f>SUMIFS(通讯通路门店!$BE:$BE,通讯通路门店!$S:$S,$G1955)</f>
        <v>0</v>
      </c>
      <c r="AK1955" s="99">
        <f>SUMIFS(通讯通路门店!$BG:$BG,通讯通路门店!$S:$S,$G1955)</f>
        <v>0</v>
      </c>
      <c r="AL1955" s="99">
        <f>SUMIFS(通讯通路门店!$BC:$BC,通讯通路门店!$S:$S,$G1955)</f>
        <v>0</v>
      </c>
      <c r="AM1955" s="99">
        <f>SUMIFS(通讯通路门店!$BD:$BD,通讯通路门店!$S:$S,$G1955)</f>
        <v>0</v>
      </c>
      <c r="AN1955" s="99">
        <f>SUMIFS(通讯通路门店!$BF:$BF,通讯通路门店!$S:$S,$G1955)</f>
        <v>0</v>
      </c>
      <c r="AO1955" s="99">
        <f t="shared" si="152"/>
        <v>0</v>
      </c>
      <c r="AP1955" s="99">
        <f>SUMIFS(通讯通路门店!$K:$K,通讯通路门店!$S:$S,$G1955)</f>
        <v>0</v>
      </c>
      <c r="AQ1955" s="83"/>
      <c r="AR1955" s="99">
        <f>SUMIFS(通讯通路门店!$T:$T,通讯通路门店!$S:$S,$G1955)</f>
        <v>0</v>
      </c>
      <c r="AS1955" s="99">
        <f>SUMIFS(通讯通路门店!$U:$U,通讯通路门店!$S:$S,$G1955)</f>
        <v>0</v>
      </c>
      <c r="AT1955" s="99">
        <f>SUMIFS(通讯通路门店!$V:$V,通讯通路门店!$S:$S,$G1955)</f>
        <v>0</v>
      </c>
      <c r="AU1955" s="99">
        <f>SUMIFS(通讯通路门店!$W:$W,通讯通路门店!$S:$S,$G1955)</f>
        <v>0</v>
      </c>
      <c r="AV1955" s="99">
        <f>SUMIFS(通讯通路门店!$Z:$Z,通讯通路门店!$S:$S,$G1955)</f>
        <v>0</v>
      </c>
      <c r="AW1955" s="99">
        <f>SUMIFS(通讯通路门店!$AB:$AB,通讯通路门店!$S:$S,$G1955)</f>
        <v>0</v>
      </c>
      <c r="AX1955" s="99">
        <f>SUMIFS(通讯通路门店!$X:$X,通讯通路门店!$S:$S,$G1955)</f>
        <v>0</v>
      </c>
      <c r="AY1955" s="99">
        <f>SUMIFS(通讯通路门店!$Y:$Y,通讯通路门店!$S:$S,$G1955)</f>
        <v>0</v>
      </c>
      <c r="AZ1955" s="99">
        <f>SUMIFS(通讯通路门店!$AA:$AA,通讯通路门店!$S:$S,$G1955)</f>
        <v>0</v>
      </c>
      <c r="BA1955" s="99">
        <f t="shared" si="153"/>
        <v>0</v>
      </c>
      <c r="BB1955" s="99">
        <f t="shared" si="154"/>
        <v>0</v>
      </c>
      <c r="BC1955" s="99">
        <f>SUMIFS(通讯通路门店!$W:$W,通讯通路门店!$S:$S,$G1955,通讯通路门店!$J:$J,"荣耀体验店")+SUMIFS(通讯通路门店!$W:$W,通讯通路门店!$S:$S,$G1955,通讯通路门店!$J:$J,"荣耀授权专卖店")</f>
        <v>0</v>
      </c>
      <c r="BD1955" s="99">
        <f>SUMIFS(通讯通路门店!$Z:$Z,通讯通路门店!$S:$S,$G1955,通讯通路门店!$J:$J,"VIVO体验店")</f>
        <v>0</v>
      </c>
      <c r="BE1955" s="99">
        <f>SUMIFS(通讯通路门店!$AB:$AB,通讯通路门店!$S:$S,$G1955,通讯通路门店!$J:$J,"OPPO体验店")</f>
        <v>0</v>
      </c>
      <c r="BF1955" s="99">
        <f>SUMIFS(通讯通路门店!$X:$X,通讯通路门店!$S:$S,$G1955,通讯通路门店!$J:$J,"华为授权体验店")+SUMIFS(通讯通路门店!$AA:$AA,通讯通路门店!$S:$S,$G1955,通讯通路门店!$J:$J,"华为堡垒店")</f>
        <v>0</v>
      </c>
      <c r="BG1955" s="99">
        <f>SUMIFS(通讯通路门店!$Y:$Y,通讯通路门店!$S:$S,$G1955,通讯通路门店!$J:$J,"小米体验店")</f>
        <v>0</v>
      </c>
      <c r="BH1955" s="99">
        <f>SUMIFS(通讯通路门店!$AA:$AA,通讯通路门店!$S:$S,$G1955,通讯通路门店!$J:$J,"苹果体验店")</f>
        <v>0</v>
      </c>
      <c r="BI1955" s="99">
        <f>SUMIFS(通讯通路门店!$K:$K,通讯通路门店!$S:$S,$G1955,通讯通路门店!$J:$J,"其他品牌专卖店")</f>
        <v>0</v>
      </c>
      <c r="BJ1955" s="99">
        <f>SUMIFS(通讯通路门店!$AC:$AC,通讯通路门店!$S:$S,$G1955)</f>
        <v>0</v>
      </c>
      <c r="BK1955" s="99">
        <f>SUMIFS(通讯通路门店!$AD:$AD,通讯通路门店!$S:$S,$G1955)</f>
        <v>0</v>
      </c>
      <c r="BL1955" s="99">
        <f>SUMIFS(通讯通路门店!$AE:$AE,通讯通路门店!$S:$S,$G1955)</f>
        <v>0</v>
      </c>
      <c r="BM1955" s="99">
        <f>SUMIFS(通讯通路门店!$AF:$AF,通讯通路门店!$S:$S,$G1955)</f>
        <v>0</v>
      </c>
      <c r="BN1955" s="99">
        <f>SUMIFS(通讯通路门店!$AG:$AG,通讯通路门店!$S:$S,$G1955)</f>
        <v>0</v>
      </c>
      <c r="BO1955" s="99">
        <f>SUMIFS(通讯通路门店!$AH:$AH,通讯通路门店!$S:$S,$G1955)</f>
        <v>0</v>
      </c>
      <c r="BP1955" s="99">
        <f>SUMIFS(通讯通路门店!$AI:$AI,通讯通路门店!$S:$S,$G1955)</f>
        <v>0</v>
      </c>
      <c r="BQ1955" s="83"/>
    </row>
    <row r="1956" spans="1:69">
      <c r="A1956" s="99" t="str">
        <f>IFERROR(_xlfn.XLOOKUP($G1956,通讯通路门店!$S$4:$S$993933,通讯通路门店!$A$4:$A$993933,0,0),"")</f>
        <v>海南省</v>
      </c>
      <c r="B1956" s="99" t="str">
        <f>IFERROR(_xlfn.XLOOKUP($G1956,通讯通路门店!$S$4:$S$993933,通讯通路门店!$B$4:$B$993933,0,0),"")</f>
        <v>昌江黎族自治县</v>
      </c>
      <c r="C1956" s="99" t="str">
        <f>IFERROR(_xlfn.XLOOKUP($G1956,通讯通路门店!$S$4:$S$993933,通讯通路门店!$C$4:$C$993933,0,0),"")</f>
        <v>昌江黎族自治县</v>
      </c>
      <c r="D1956" s="99" t="str">
        <f>IFERROR(_xlfn.XLOOKUP($G1956,通讯通路门店!$S$4:$S$993933,通讯通路门店!$D$4:$D$993933,0,0),"")</f>
        <v>叉河镇</v>
      </c>
      <c r="E1956" s="83"/>
      <c r="F1956" s="83"/>
      <c r="G1956" s="101"/>
      <c r="H1956" s="102">
        <f>IFERROR(_xlfn.XLOOKUP($G1956,通讯通路门店!$S$4:$S$993933,通讯通路门店!$R$4:$R$993933,0,0),"")</f>
        <v>0</v>
      </c>
      <c r="I1956" s="83"/>
      <c r="J1956" s="83"/>
      <c r="K1956" s="83"/>
      <c r="L1956" s="83"/>
      <c r="M1956" s="83"/>
      <c r="N1956" s="83"/>
      <c r="O1956" s="83"/>
      <c r="P1956" s="83"/>
      <c r="Q1956" s="83"/>
      <c r="R1956" s="83"/>
      <c r="S1956" s="83"/>
      <c r="T1956" s="83"/>
      <c r="U1956" s="99">
        <f>COUNTIF(通讯通路门店!$S:$S,$G1956)</f>
        <v>0</v>
      </c>
      <c r="V1956" s="99">
        <f>COUNTIFS(通讯通路门店!$S:$S,$G1956,通讯通路门店!$J:$J,"综合卖场")</f>
        <v>0</v>
      </c>
      <c r="W1956" s="99">
        <f>SUMIFS(通讯通路门店!$AJ:$AJ,通讯通路门店!$S:$S,通讯客户沙盘!$G1956)</f>
        <v>0</v>
      </c>
      <c r="X1956" s="99">
        <f t="shared" si="150"/>
        <v>0</v>
      </c>
      <c r="Y1956" s="99">
        <f>COUNTIFS(通讯通路门店!$S:$S,$G1956,通讯通路门店!$J:$J,"荣耀体验店")+COUNTIFS(通讯通路门店!$S:$S,$G1956,通讯通路门店!$J:$J,"荣耀授权专卖店")</f>
        <v>0</v>
      </c>
      <c r="Z1956" s="99">
        <f>COUNTIFS(通讯通路门店!$S:$S,$G1956,通讯通路门店!$J:$J,"VIVO体验店")</f>
        <v>0</v>
      </c>
      <c r="AA1956" s="99">
        <f>COUNTIFS(通讯通路门店!$S:$S,$G1956,通讯通路门店!$J:$J,"OPPO体验店")</f>
        <v>0</v>
      </c>
      <c r="AB1956" s="99">
        <f>COUNTIFS(通讯通路门店!$S:$S,$G1956,通讯通路门店!$J:$J,"华为授权体验店")+COUNTIFS(通讯通路门店!$S:$S,$G1956,通讯通路门店!$J:$J,"华为堡垒店")</f>
        <v>0</v>
      </c>
      <c r="AC1956" s="99">
        <f>COUNTIFS(通讯通路门店!$S:$S,$G1956,通讯通路门店!$J:$J,"小米体验店")</f>
        <v>0</v>
      </c>
      <c r="AD1956" s="99">
        <f>COUNTIFS(通讯通路门店!$S:$S,$G1956,通讯通路门店!$J:$J,"苹果体验店")</f>
        <v>0</v>
      </c>
      <c r="AE1956" s="99">
        <f>COUNTIFS(通讯通路门店!$S:$S,$G1956,通讯通路门店!$J:$J,"其他品牌专卖店")</f>
        <v>0</v>
      </c>
      <c r="AF1956" s="99">
        <f>SUMIFS(通讯通路门店!$BI:$BI,通讯通路门店!$S:$S,$G1956)</f>
        <v>0</v>
      </c>
      <c r="AG1956" s="99">
        <f>SUMIFS(通讯通路门店!$BH:$BH,通讯通路门店!$S:$S,$G1956)</f>
        <v>0</v>
      </c>
      <c r="AH1956" s="99">
        <f t="shared" si="151"/>
        <v>0</v>
      </c>
      <c r="AI1956" s="99">
        <f>SUMIFS(通讯通路门店!$BB:$BB,通讯通路门店!$S:$S,$G1956)</f>
        <v>0</v>
      </c>
      <c r="AJ1956" s="99">
        <f>SUMIFS(通讯通路门店!$BE:$BE,通讯通路门店!$S:$S,$G1956)</f>
        <v>0</v>
      </c>
      <c r="AK1956" s="99">
        <f>SUMIFS(通讯通路门店!$BG:$BG,通讯通路门店!$S:$S,$G1956)</f>
        <v>0</v>
      </c>
      <c r="AL1956" s="99">
        <f>SUMIFS(通讯通路门店!$BC:$BC,通讯通路门店!$S:$S,$G1956)</f>
        <v>0</v>
      </c>
      <c r="AM1956" s="99">
        <f>SUMIFS(通讯通路门店!$BD:$BD,通讯通路门店!$S:$S,$G1956)</f>
        <v>0</v>
      </c>
      <c r="AN1956" s="99">
        <f>SUMIFS(通讯通路门店!$BF:$BF,通讯通路门店!$S:$S,$G1956)</f>
        <v>0</v>
      </c>
      <c r="AO1956" s="99">
        <f t="shared" si="152"/>
        <v>0</v>
      </c>
      <c r="AP1956" s="99">
        <f>SUMIFS(通讯通路门店!$K:$K,通讯通路门店!$S:$S,$G1956)</f>
        <v>0</v>
      </c>
      <c r="AQ1956" s="83"/>
      <c r="AR1956" s="99">
        <f>SUMIFS(通讯通路门店!$T:$T,通讯通路门店!$S:$S,$G1956)</f>
        <v>0</v>
      </c>
      <c r="AS1956" s="99">
        <f>SUMIFS(通讯通路门店!$U:$U,通讯通路门店!$S:$S,$G1956)</f>
        <v>0</v>
      </c>
      <c r="AT1956" s="99">
        <f>SUMIFS(通讯通路门店!$V:$V,通讯通路门店!$S:$S,$G1956)</f>
        <v>0</v>
      </c>
      <c r="AU1956" s="99">
        <f>SUMIFS(通讯通路门店!$W:$W,通讯通路门店!$S:$S,$G1956)</f>
        <v>0</v>
      </c>
      <c r="AV1956" s="99">
        <f>SUMIFS(通讯通路门店!$Z:$Z,通讯通路门店!$S:$S,$G1956)</f>
        <v>0</v>
      </c>
      <c r="AW1956" s="99">
        <f>SUMIFS(通讯通路门店!$AB:$AB,通讯通路门店!$S:$S,$G1956)</f>
        <v>0</v>
      </c>
      <c r="AX1956" s="99">
        <f>SUMIFS(通讯通路门店!$X:$X,通讯通路门店!$S:$S,$G1956)</f>
        <v>0</v>
      </c>
      <c r="AY1956" s="99">
        <f>SUMIFS(通讯通路门店!$Y:$Y,通讯通路门店!$S:$S,$G1956)</f>
        <v>0</v>
      </c>
      <c r="AZ1956" s="99">
        <f>SUMIFS(通讯通路门店!$AA:$AA,通讯通路门店!$S:$S,$G1956)</f>
        <v>0</v>
      </c>
      <c r="BA1956" s="99">
        <f t="shared" si="153"/>
        <v>0</v>
      </c>
      <c r="BB1956" s="99">
        <f t="shared" si="154"/>
        <v>0</v>
      </c>
      <c r="BC1956" s="99">
        <f>SUMIFS(通讯通路门店!$W:$W,通讯通路门店!$S:$S,$G1956,通讯通路门店!$J:$J,"荣耀体验店")+SUMIFS(通讯通路门店!$W:$W,通讯通路门店!$S:$S,$G1956,通讯通路门店!$J:$J,"荣耀授权专卖店")</f>
        <v>0</v>
      </c>
      <c r="BD1956" s="99">
        <f>SUMIFS(通讯通路门店!$Z:$Z,通讯通路门店!$S:$S,$G1956,通讯通路门店!$J:$J,"VIVO体验店")</f>
        <v>0</v>
      </c>
      <c r="BE1956" s="99">
        <f>SUMIFS(通讯通路门店!$AB:$AB,通讯通路门店!$S:$S,$G1956,通讯通路门店!$J:$J,"OPPO体验店")</f>
        <v>0</v>
      </c>
      <c r="BF1956" s="99">
        <f>SUMIFS(通讯通路门店!$X:$X,通讯通路门店!$S:$S,$G1956,通讯通路门店!$J:$J,"华为授权体验店")+SUMIFS(通讯通路门店!$AA:$AA,通讯通路门店!$S:$S,$G1956,通讯通路门店!$J:$J,"华为堡垒店")</f>
        <v>0</v>
      </c>
      <c r="BG1956" s="99">
        <f>SUMIFS(通讯通路门店!$Y:$Y,通讯通路门店!$S:$S,$G1956,通讯通路门店!$J:$J,"小米体验店")</f>
        <v>0</v>
      </c>
      <c r="BH1956" s="99">
        <f>SUMIFS(通讯通路门店!$AA:$AA,通讯通路门店!$S:$S,$G1956,通讯通路门店!$J:$J,"苹果体验店")</f>
        <v>0</v>
      </c>
      <c r="BI1956" s="99">
        <f>SUMIFS(通讯通路门店!$K:$K,通讯通路门店!$S:$S,$G1956,通讯通路门店!$J:$J,"其他品牌专卖店")</f>
        <v>0</v>
      </c>
      <c r="BJ1956" s="99">
        <f>SUMIFS(通讯通路门店!$AC:$AC,通讯通路门店!$S:$S,$G1956)</f>
        <v>0</v>
      </c>
      <c r="BK1956" s="99">
        <f>SUMIFS(通讯通路门店!$AD:$AD,通讯通路门店!$S:$S,$G1956)</f>
        <v>0</v>
      </c>
      <c r="BL1956" s="99">
        <f>SUMIFS(通讯通路门店!$AE:$AE,通讯通路门店!$S:$S,$G1956)</f>
        <v>0</v>
      </c>
      <c r="BM1956" s="99">
        <f>SUMIFS(通讯通路门店!$AF:$AF,通讯通路门店!$S:$S,$G1956)</f>
        <v>0</v>
      </c>
      <c r="BN1956" s="99">
        <f>SUMIFS(通讯通路门店!$AG:$AG,通讯通路门店!$S:$S,$G1956)</f>
        <v>0</v>
      </c>
      <c r="BO1956" s="99">
        <f>SUMIFS(通讯通路门店!$AH:$AH,通讯通路门店!$S:$S,$G1956)</f>
        <v>0</v>
      </c>
      <c r="BP1956" s="99">
        <f>SUMIFS(通讯通路门店!$AI:$AI,通讯通路门店!$S:$S,$G1956)</f>
        <v>0</v>
      </c>
      <c r="BQ1956" s="83"/>
    </row>
    <row r="1957" spans="1:69">
      <c r="A1957" s="99" t="str">
        <f>IFERROR(_xlfn.XLOOKUP($G1957,通讯通路门店!$S$4:$S$993933,通讯通路门店!$A$4:$A$993933,0,0),"")</f>
        <v>海南省</v>
      </c>
      <c r="B1957" s="99" t="str">
        <f>IFERROR(_xlfn.XLOOKUP($G1957,通讯通路门店!$S$4:$S$993933,通讯通路门店!$B$4:$B$993933,0,0),"")</f>
        <v>昌江黎族自治县</v>
      </c>
      <c r="C1957" s="99" t="str">
        <f>IFERROR(_xlfn.XLOOKUP($G1957,通讯通路门店!$S$4:$S$993933,通讯通路门店!$C$4:$C$993933,0,0),"")</f>
        <v>昌江黎族自治县</v>
      </c>
      <c r="D1957" s="99" t="str">
        <f>IFERROR(_xlfn.XLOOKUP($G1957,通讯通路门店!$S$4:$S$993933,通讯通路门店!$D$4:$D$993933,0,0),"")</f>
        <v>叉河镇</v>
      </c>
      <c r="E1957" s="83"/>
      <c r="F1957" s="83"/>
      <c r="G1957" s="101"/>
      <c r="H1957" s="102">
        <f>IFERROR(_xlfn.XLOOKUP($G1957,通讯通路门店!$S$4:$S$993933,通讯通路门店!$R$4:$R$993933,0,0),"")</f>
        <v>0</v>
      </c>
      <c r="I1957" s="83"/>
      <c r="J1957" s="83"/>
      <c r="K1957" s="83"/>
      <c r="L1957" s="83"/>
      <c r="M1957" s="83"/>
      <c r="N1957" s="83"/>
      <c r="O1957" s="83"/>
      <c r="P1957" s="83"/>
      <c r="Q1957" s="83"/>
      <c r="R1957" s="83"/>
      <c r="S1957" s="83"/>
      <c r="T1957" s="83"/>
      <c r="U1957" s="99">
        <f>COUNTIF(通讯通路门店!$S:$S,$G1957)</f>
        <v>0</v>
      </c>
      <c r="V1957" s="99">
        <f>COUNTIFS(通讯通路门店!$S:$S,$G1957,通讯通路门店!$J:$J,"综合卖场")</f>
        <v>0</v>
      </c>
      <c r="W1957" s="99">
        <f>SUMIFS(通讯通路门店!$AJ:$AJ,通讯通路门店!$S:$S,通讯客户沙盘!$G1957)</f>
        <v>0</v>
      </c>
      <c r="X1957" s="99">
        <f t="shared" si="150"/>
        <v>0</v>
      </c>
      <c r="Y1957" s="99">
        <f>COUNTIFS(通讯通路门店!$S:$S,$G1957,通讯通路门店!$J:$J,"荣耀体验店")+COUNTIFS(通讯通路门店!$S:$S,$G1957,通讯通路门店!$J:$J,"荣耀授权专卖店")</f>
        <v>0</v>
      </c>
      <c r="Z1957" s="99">
        <f>COUNTIFS(通讯通路门店!$S:$S,$G1957,通讯通路门店!$J:$J,"VIVO体验店")</f>
        <v>0</v>
      </c>
      <c r="AA1957" s="99">
        <f>COUNTIFS(通讯通路门店!$S:$S,$G1957,通讯通路门店!$J:$J,"OPPO体验店")</f>
        <v>0</v>
      </c>
      <c r="AB1957" s="99">
        <f>COUNTIFS(通讯通路门店!$S:$S,$G1957,通讯通路门店!$J:$J,"华为授权体验店")+COUNTIFS(通讯通路门店!$S:$S,$G1957,通讯通路门店!$J:$J,"华为堡垒店")</f>
        <v>0</v>
      </c>
      <c r="AC1957" s="99">
        <f>COUNTIFS(通讯通路门店!$S:$S,$G1957,通讯通路门店!$J:$J,"小米体验店")</f>
        <v>0</v>
      </c>
      <c r="AD1957" s="99">
        <f>COUNTIFS(通讯通路门店!$S:$S,$G1957,通讯通路门店!$J:$J,"苹果体验店")</f>
        <v>0</v>
      </c>
      <c r="AE1957" s="99">
        <f>COUNTIFS(通讯通路门店!$S:$S,$G1957,通讯通路门店!$J:$J,"其他品牌专卖店")</f>
        <v>0</v>
      </c>
      <c r="AF1957" s="99">
        <f>SUMIFS(通讯通路门店!$BI:$BI,通讯通路门店!$S:$S,$G1957)</f>
        <v>0</v>
      </c>
      <c r="AG1957" s="99">
        <f>SUMIFS(通讯通路门店!$BH:$BH,通讯通路门店!$S:$S,$G1957)</f>
        <v>0</v>
      </c>
      <c r="AH1957" s="99">
        <f t="shared" si="151"/>
        <v>0</v>
      </c>
      <c r="AI1957" s="99">
        <f>SUMIFS(通讯通路门店!$BB:$BB,通讯通路门店!$S:$S,$G1957)</f>
        <v>0</v>
      </c>
      <c r="AJ1957" s="99">
        <f>SUMIFS(通讯通路门店!$BE:$BE,通讯通路门店!$S:$S,$G1957)</f>
        <v>0</v>
      </c>
      <c r="AK1957" s="99">
        <f>SUMIFS(通讯通路门店!$BG:$BG,通讯通路门店!$S:$S,$G1957)</f>
        <v>0</v>
      </c>
      <c r="AL1957" s="99">
        <f>SUMIFS(通讯通路门店!$BC:$BC,通讯通路门店!$S:$S,$G1957)</f>
        <v>0</v>
      </c>
      <c r="AM1957" s="99">
        <f>SUMIFS(通讯通路门店!$BD:$BD,通讯通路门店!$S:$S,$G1957)</f>
        <v>0</v>
      </c>
      <c r="AN1957" s="99">
        <f>SUMIFS(通讯通路门店!$BF:$BF,通讯通路门店!$S:$S,$G1957)</f>
        <v>0</v>
      </c>
      <c r="AO1957" s="99">
        <f t="shared" si="152"/>
        <v>0</v>
      </c>
      <c r="AP1957" s="99">
        <f>SUMIFS(通讯通路门店!$K:$K,通讯通路门店!$S:$S,$G1957)</f>
        <v>0</v>
      </c>
      <c r="AQ1957" s="83"/>
      <c r="AR1957" s="99">
        <f>SUMIFS(通讯通路门店!$T:$T,通讯通路门店!$S:$S,$G1957)</f>
        <v>0</v>
      </c>
      <c r="AS1957" s="99">
        <f>SUMIFS(通讯通路门店!$U:$U,通讯通路门店!$S:$S,$G1957)</f>
        <v>0</v>
      </c>
      <c r="AT1957" s="99">
        <f>SUMIFS(通讯通路门店!$V:$V,通讯通路门店!$S:$S,$G1957)</f>
        <v>0</v>
      </c>
      <c r="AU1957" s="99">
        <f>SUMIFS(通讯通路门店!$W:$W,通讯通路门店!$S:$S,$G1957)</f>
        <v>0</v>
      </c>
      <c r="AV1957" s="99">
        <f>SUMIFS(通讯通路门店!$Z:$Z,通讯通路门店!$S:$S,$G1957)</f>
        <v>0</v>
      </c>
      <c r="AW1957" s="99">
        <f>SUMIFS(通讯通路门店!$AB:$AB,通讯通路门店!$S:$S,$G1957)</f>
        <v>0</v>
      </c>
      <c r="AX1957" s="99">
        <f>SUMIFS(通讯通路门店!$X:$X,通讯通路门店!$S:$S,$G1957)</f>
        <v>0</v>
      </c>
      <c r="AY1957" s="99">
        <f>SUMIFS(通讯通路门店!$Y:$Y,通讯通路门店!$S:$S,$G1957)</f>
        <v>0</v>
      </c>
      <c r="AZ1957" s="99">
        <f>SUMIFS(通讯通路门店!$AA:$AA,通讯通路门店!$S:$S,$G1957)</f>
        <v>0</v>
      </c>
      <c r="BA1957" s="99">
        <f t="shared" si="153"/>
        <v>0</v>
      </c>
      <c r="BB1957" s="99">
        <f t="shared" si="154"/>
        <v>0</v>
      </c>
      <c r="BC1957" s="99">
        <f>SUMIFS(通讯通路门店!$W:$W,通讯通路门店!$S:$S,$G1957,通讯通路门店!$J:$J,"荣耀体验店")+SUMIFS(通讯通路门店!$W:$W,通讯通路门店!$S:$S,$G1957,通讯通路门店!$J:$J,"荣耀授权专卖店")</f>
        <v>0</v>
      </c>
      <c r="BD1957" s="99">
        <f>SUMIFS(通讯通路门店!$Z:$Z,通讯通路门店!$S:$S,$G1957,通讯通路门店!$J:$J,"VIVO体验店")</f>
        <v>0</v>
      </c>
      <c r="BE1957" s="99">
        <f>SUMIFS(通讯通路门店!$AB:$AB,通讯通路门店!$S:$S,$G1957,通讯通路门店!$J:$J,"OPPO体验店")</f>
        <v>0</v>
      </c>
      <c r="BF1957" s="99">
        <f>SUMIFS(通讯通路门店!$X:$X,通讯通路门店!$S:$S,$G1957,通讯通路门店!$J:$J,"华为授权体验店")+SUMIFS(通讯通路门店!$AA:$AA,通讯通路门店!$S:$S,$G1957,通讯通路门店!$J:$J,"华为堡垒店")</f>
        <v>0</v>
      </c>
      <c r="BG1957" s="99">
        <f>SUMIFS(通讯通路门店!$Y:$Y,通讯通路门店!$S:$S,$G1957,通讯通路门店!$J:$J,"小米体验店")</f>
        <v>0</v>
      </c>
      <c r="BH1957" s="99">
        <f>SUMIFS(通讯通路门店!$AA:$AA,通讯通路门店!$S:$S,$G1957,通讯通路门店!$J:$J,"苹果体验店")</f>
        <v>0</v>
      </c>
      <c r="BI1957" s="99">
        <f>SUMIFS(通讯通路门店!$K:$K,通讯通路门店!$S:$S,$G1957,通讯通路门店!$J:$J,"其他品牌专卖店")</f>
        <v>0</v>
      </c>
      <c r="BJ1957" s="99">
        <f>SUMIFS(通讯通路门店!$AC:$AC,通讯通路门店!$S:$S,$G1957)</f>
        <v>0</v>
      </c>
      <c r="BK1957" s="99">
        <f>SUMIFS(通讯通路门店!$AD:$AD,通讯通路门店!$S:$S,$G1957)</f>
        <v>0</v>
      </c>
      <c r="BL1957" s="99">
        <f>SUMIFS(通讯通路门店!$AE:$AE,通讯通路门店!$S:$S,$G1957)</f>
        <v>0</v>
      </c>
      <c r="BM1957" s="99">
        <f>SUMIFS(通讯通路门店!$AF:$AF,通讯通路门店!$S:$S,$G1957)</f>
        <v>0</v>
      </c>
      <c r="BN1957" s="99">
        <f>SUMIFS(通讯通路门店!$AG:$AG,通讯通路门店!$S:$S,$G1957)</f>
        <v>0</v>
      </c>
      <c r="BO1957" s="99">
        <f>SUMIFS(通讯通路门店!$AH:$AH,通讯通路门店!$S:$S,$G1957)</f>
        <v>0</v>
      </c>
      <c r="BP1957" s="99">
        <f>SUMIFS(通讯通路门店!$AI:$AI,通讯通路门店!$S:$S,$G1957)</f>
        <v>0</v>
      </c>
      <c r="BQ1957" s="83"/>
    </row>
    <row r="1958" spans="1:69">
      <c r="A1958" s="99" t="str">
        <f>IFERROR(_xlfn.XLOOKUP($G1958,通讯通路门店!$S$4:$S$993933,通讯通路门店!$A$4:$A$993933,0,0),"")</f>
        <v>海南省</v>
      </c>
      <c r="B1958" s="99" t="str">
        <f>IFERROR(_xlfn.XLOOKUP($G1958,通讯通路门店!$S$4:$S$993933,通讯通路门店!$B$4:$B$993933,0,0),"")</f>
        <v>昌江黎族自治县</v>
      </c>
      <c r="C1958" s="99" t="str">
        <f>IFERROR(_xlfn.XLOOKUP($G1958,通讯通路门店!$S$4:$S$993933,通讯通路门店!$C$4:$C$993933,0,0),"")</f>
        <v>昌江黎族自治县</v>
      </c>
      <c r="D1958" s="99" t="str">
        <f>IFERROR(_xlfn.XLOOKUP($G1958,通讯通路门店!$S$4:$S$993933,通讯通路门店!$D$4:$D$993933,0,0),"")</f>
        <v>叉河镇</v>
      </c>
      <c r="E1958" s="83"/>
      <c r="F1958" s="83"/>
      <c r="G1958" s="101"/>
      <c r="H1958" s="102">
        <f>IFERROR(_xlfn.XLOOKUP($G1958,通讯通路门店!$S$4:$S$993933,通讯通路门店!$R$4:$R$993933,0,0),"")</f>
        <v>0</v>
      </c>
      <c r="I1958" s="83"/>
      <c r="J1958" s="83"/>
      <c r="K1958" s="83"/>
      <c r="L1958" s="83"/>
      <c r="M1958" s="83"/>
      <c r="N1958" s="83"/>
      <c r="O1958" s="83"/>
      <c r="P1958" s="83"/>
      <c r="Q1958" s="83"/>
      <c r="R1958" s="83"/>
      <c r="S1958" s="83"/>
      <c r="T1958" s="83"/>
      <c r="U1958" s="99">
        <f>COUNTIF(通讯通路门店!$S:$S,$G1958)</f>
        <v>0</v>
      </c>
      <c r="V1958" s="99">
        <f>COUNTIFS(通讯通路门店!$S:$S,$G1958,通讯通路门店!$J:$J,"综合卖场")</f>
        <v>0</v>
      </c>
      <c r="W1958" s="99">
        <f>SUMIFS(通讯通路门店!$AJ:$AJ,通讯通路门店!$S:$S,通讯客户沙盘!$G1958)</f>
        <v>0</v>
      </c>
      <c r="X1958" s="99">
        <f t="shared" si="150"/>
        <v>0</v>
      </c>
      <c r="Y1958" s="99">
        <f>COUNTIFS(通讯通路门店!$S:$S,$G1958,通讯通路门店!$J:$J,"荣耀体验店")+COUNTIFS(通讯通路门店!$S:$S,$G1958,通讯通路门店!$J:$J,"荣耀授权专卖店")</f>
        <v>0</v>
      </c>
      <c r="Z1958" s="99">
        <f>COUNTIFS(通讯通路门店!$S:$S,$G1958,通讯通路门店!$J:$J,"VIVO体验店")</f>
        <v>0</v>
      </c>
      <c r="AA1958" s="99">
        <f>COUNTIFS(通讯通路门店!$S:$S,$G1958,通讯通路门店!$J:$J,"OPPO体验店")</f>
        <v>0</v>
      </c>
      <c r="AB1958" s="99">
        <f>COUNTIFS(通讯通路门店!$S:$S,$G1958,通讯通路门店!$J:$J,"华为授权体验店")+COUNTIFS(通讯通路门店!$S:$S,$G1958,通讯通路门店!$J:$J,"华为堡垒店")</f>
        <v>0</v>
      </c>
      <c r="AC1958" s="99">
        <f>COUNTIFS(通讯通路门店!$S:$S,$G1958,通讯通路门店!$J:$J,"小米体验店")</f>
        <v>0</v>
      </c>
      <c r="AD1958" s="99">
        <f>COUNTIFS(通讯通路门店!$S:$S,$G1958,通讯通路门店!$J:$J,"苹果体验店")</f>
        <v>0</v>
      </c>
      <c r="AE1958" s="99">
        <f>COUNTIFS(通讯通路门店!$S:$S,$G1958,通讯通路门店!$J:$J,"其他品牌专卖店")</f>
        <v>0</v>
      </c>
      <c r="AF1958" s="99">
        <f>SUMIFS(通讯通路门店!$BI:$BI,通讯通路门店!$S:$S,$G1958)</f>
        <v>0</v>
      </c>
      <c r="AG1958" s="99">
        <f>SUMIFS(通讯通路门店!$BH:$BH,通讯通路门店!$S:$S,$G1958)</f>
        <v>0</v>
      </c>
      <c r="AH1958" s="99">
        <f t="shared" si="151"/>
        <v>0</v>
      </c>
      <c r="AI1958" s="99">
        <f>SUMIFS(通讯通路门店!$BB:$BB,通讯通路门店!$S:$S,$G1958)</f>
        <v>0</v>
      </c>
      <c r="AJ1958" s="99">
        <f>SUMIFS(通讯通路门店!$BE:$BE,通讯通路门店!$S:$S,$G1958)</f>
        <v>0</v>
      </c>
      <c r="AK1958" s="99">
        <f>SUMIFS(通讯通路门店!$BG:$BG,通讯通路门店!$S:$S,$G1958)</f>
        <v>0</v>
      </c>
      <c r="AL1958" s="99">
        <f>SUMIFS(通讯通路门店!$BC:$BC,通讯通路门店!$S:$S,$G1958)</f>
        <v>0</v>
      </c>
      <c r="AM1958" s="99">
        <f>SUMIFS(通讯通路门店!$BD:$BD,通讯通路门店!$S:$S,$G1958)</f>
        <v>0</v>
      </c>
      <c r="AN1958" s="99">
        <f>SUMIFS(通讯通路门店!$BF:$BF,通讯通路门店!$S:$S,$G1958)</f>
        <v>0</v>
      </c>
      <c r="AO1958" s="99">
        <f t="shared" si="152"/>
        <v>0</v>
      </c>
      <c r="AP1958" s="99">
        <f>SUMIFS(通讯通路门店!$K:$K,通讯通路门店!$S:$S,$G1958)</f>
        <v>0</v>
      </c>
      <c r="AQ1958" s="83"/>
      <c r="AR1958" s="99">
        <f>SUMIFS(通讯通路门店!$T:$T,通讯通路门店!$S:$S,$G1958)</f>
        <v>0</v>
      </c>
      <c r="AS1958" s="99">
        <f>SUMIFS(通讯通路门店!$U:$U,通讯通路门店!$S:$S,$G1958)</f>
        <v>0</v>
      </c>
      <c r="AT1958" s="99">
        <f>SUMIFS(通讯通路门店!$V:$V,通讯通路门店!$S:$S,$G1958)</f>
        <v>0</v>
      </c>
      <c r="AU1958" s="99">
        <f>SUMIFS(通讯通路门店!$W:$W,通讯通路门店!$S:$S,$G1958)</f>
        <v>0</v>
      </c>
      <c r="AV1958" s="99">
        <f>SUMIFS(通讯通路门店!$Z:$Z,通讯通路门店!$S:$S,$G1958)</f>
        <v>0</v>
      </c>
      <c r="AW1958" s="99">
        <f>SUMIFS(通讯通路门店!$AB:$AB,通讯通路门店!$S:$S,$G1958)</f>
        <v>0</v>
      </c>
      <c r="AX1958" s="99">
        <f>SUMIFS(通讯通路门店!$X:$X,通讯通路门店!$S:$S,$G1958)</f>
        <v>0</v>
      </c>
      <c r="AY1958" s="99">
        <f>SUMIFS(通讯通路门店!$Y:$Y,通讯通路门店!$S:$S,$G1958)</f>
        <v>0</v>
      </c>
      <c r="AZ1958" s="99">
        <f>SUMIFS(通讯通路门店!$AA:$AA,通讯通路门店!$S:$S,$G1958)</f>
        <v>0</v>
      </c>
      <c r="BA1958" s="99">
        <f t="shared" si="153"/>
        <v>0</v>
      </c>
      <c r="BB1958" s="99">
        <f t="shared" si="154"/>
        <v>0</v>
      </c>
      <c r="BC1958" s="99">
        <f>SUMIFS(通讯通路门店!$W:$W,通讯通路门店!$S:$S,$G1958,通讯通路门店!$J:$J,"荣耀体验店")+SUMIFS(通讯通路门店!$W:$W,通讯通路门店!$S:$S,$G1958,通讯通路门店!$J:$J,"荣耀授权专卖店")</f>
        <v>0</v>
      </c>
      <c r="BD1958" s="99">
        <f>SUMIFS(通讯通路门店!$Z:$Z,通讯通路门店!$S:$S,$G1958,通讯通路门店!$J:$J,"VIVO体验店")</f>
        <v>0</v>
      </c>
      <c r="BE1958" s="99">
        <f>SUMIFS(通讯通路门店!$AB:$AB,通讯通路门店!$S:$S,$G1958,通讯通路门店!$J:$J,"OPPO体验店")</f>
        <v>0</v>
      </c>
      <c r="BF1958" s="99">
        <f>SUMIFS(通讯通路门店!$X:$X,通讯通路门店!$S:$S,$G1958,通讯通路门店!$J:$J,"华为授权体验店")+SUMIFS(通讯通路门店!$AA:$AA,通讯通路门店!$S:$S,$G1958,通讯通路门店!$J:$J,"华为堡垒店")</f>
        <v>0</v>
      </c>
      <c r="BG1958" s="99">
        <f>SUMIFS(通讯通路门店!$Y:$Y,通讯通路门店!$S:$S,$G1958,通讯通路门店!$J:$J,"小米体验店")</f>
        <v>0</v>
      </c>
      <c r="BH1958" s="99">
        <f>SUMIFS(通讯通路门店!$AA:$AA,通讯通路门店!$S:$S,$G1958,通讯通路门店!$J:$J,"苹果体验店")</f>
        <v>0</v>
      </c>
      <c r="BI1958" s="99">
        <f>SUMIFS(通讯通路门店!$K:$K,通讯通路门店!$S:$S,$G1958,通讯通路门店!$J:$J,"其他品牌专卖店")</f>
        <v>0</v>
      </c>
      <c r="BJ1958" s="99">
        <f>SUMIFS(通讯通路门店!$AC:$AC,通讯通路门店!$S:$S,$G1958)</f>
        <v>0</v>
      </c>
      <c r="BK1958" s="99">
        <f>SUMIFS(通讯通路门店!$AD:$AD,通讯通路门店!$S:$S,$G1958)</f>
        <v>0</v>
      </c>
      <c r="BL1958" s="99">
        <f>SUMIFS(通讯通路门店!$AE:$AE,通讯通路门店!$S:$S,$G1958)</f>
        <v>0</v>
      </c>
      <c r="BM1958" s="99">
        <f>SUMIFS(通讯通路门店!$AF:$AF,通讯通路门店!$S:$S,$G1958)</f>
        <v>0</v>
      </c>
      <c r="BN1958" s="99">
        <f>SUMIFS(通讯通路门店!$AG:$AG,通讯通路门店!$S:$S,$G1958)</f>
        <v>0</v>
      </c>
      <c r="BO1958" s="99">
        <f>SUMIFS(通讯通路门店!$AH:$AH,通讯通路门店!$S:$S,$G1958)</f>
        <v>0</v>
      </c>
      <c r="BP1958" s="99">
        <f>SUMIFS(通讯通路门店!$AI:$AI,通讯通路门店!$S:$S,$G1958)</f>
        <v>0</v>
      </c>
      <c r="BQ1958" s="83"/>
    </row>
    <row r="1959" spans="1:69">
      <c r="A1959" s="99" t="str">
        <f>IFERROR(_xlfn.XLOOKUP($G1959,通讯通路门店!$S$4:$S$993933,通讯通路门店!$A$4:$A$993933,0,0),"")</f>
        <v>海南省</v>
      </c>
      <c r="B1959" s="99" t="str">
        <f>IFERROR(_xlfn.XLOOKUP($G1959,通讯通路门店!$S$4:$S$993933,通讯通路门店!$B$4:$B$993933,0,0),"")</f>
        <v>昌江黎族自治县</v>
      </c>
      <c r="C1959" s="99" t="str">
        <f>IFERROR(_xlfn.XLOOKUP($G1959,通讯通路门店!$S$4:$S$993933,通讯通路门店!$C$4:$C$993933,0,0),"")</f>
        <v>昌江黎族自治县</v>
      </c>
      <c r="D1959" s="99" t="str">
        <f>IFERROR(_xlfn.XLOOKUP($G1959,通讯通路门店!$S$4:$S$993933,通讯通路门店!$D$4:$D$993933,0,0),"")</f>
        <v>叉河镇</v>
      </c>
      <c r="E1959" s="83"/>
      <c r="F1959" s="83"/>
      <c r="G1959" s="101"/>
      <c r="H1959" s="102">
        <f>IFERROR(_xlfn.XLOOKUP($G1959,通讯通路门店!$S$4:$S$993933,通讯通路门店!$R$4:$R$993933,0,0),"")</f>
        <v>0</v>
      </c>
      <c r="I1959" s="83"/>
      <c r="J1959" s="83"/>
      <c r="K1959" s="83"/>
      <c r="L1959" s="83"/>
      <c r="M1959" s="83"/>
      <c r="N1959" s="83"/>
      <c r="O1959" s="83"/>
      <c r="P1959" s="83"/>
      <c r="Q1959" s="83"/>
      <c r="R1959" s="83"/>
      <c r="S1959" s="83"/>
      <c r="T1959" s="83"/>
      <c r="U1959" s="99">
        <f>COUNTIF(通讯通路门店!$S:$S,$G1959)</f>
        <v>0</v>
      </c>
      <c r="V1959" s="99">
        <f>COUNTIFS(通讯通路门店!$S:$S,$G1959,通讯通路门店!$J:$J,"综合卖场")</f>
        <v>0</v>
      </c>
      <c r="W1959" s="99">
        <f>SUMIFS(通讯通路门店!$AJ:$AJ,通讯通路门店!$S:$S,通讯客户沙盘!$G1959)</f>
        <v>0</v>
      </c>
      <c r="X1959" s="99">
        <f t="shared" si="150"/>
        <v>0</v>
      </c>
      <c r="Y1959" s="99">
        <f>COUNTIFS(通讯通路门店!$S:$S,$G1959,通讯通路门店!$J:$J,"荣耀体验店")+COUNTIFS(通讯通路门店!$S:$S,$G1959,通讯通路门店!$J:$J,"荣耀授权专卖店")</f>
        <v>0</v>
      </c>
      <c r="Z1959" s="99">
        <f>COUNTIFS(通讯通路门店!$S:$S,$G1959,通讯通路门店!$J:$J,"VIVO体验店")</f>
        <v>0</v>
      </c>
      <c r="AA1959" s="99">
        <f>COUNTIFS(通讯通路门店!$S:$S,$G1959,通讯通路门店!$J:$J,"OPPO体验店")</f>
        <v>0</v>
      </c>
      <c r="AB1959" s="99">
        <f>COUNTIFS(通讯通路门店!$S:$S,$G1959,通讯通路门店!$J:$J,"华为授权体验店")+COUNTIFS(通讯通路门店!$S:$S,$G1959,通讯通路门店!$J:$J,"华为堡垒店")</f>
        <v>0</v>
      </c>
      <c r="AC1959" s="99">
        <f>COUNTIFS(通讯通路门店!$S:$S,$G1959,通讯通路门店!$J:$J,"小米体验店")</f>
        <v>0</v>
      </c>
      <c r="AD1959" s="99">
        <f>COUNTIFS(通讯通路门店!$S:$S,$G1959,通讯通路门店!$J:$J,"苹果体验店")</f>
        <v>0</v>
      </c>
      <c r="AE1959" s="99">
        <f>COUNTIFS(通讯通路门店!$S:$S,$G1959,通讯通路门店!$J:$J,"其他品牌专卖店")</f>
        <v>0</v>
      </c>
      <c r="AF1959" s="99">
        <f>SUMIFS(通讯通路门店!$BI:$BI,通讯通路门店!$S:$S,$G1959)</f>
        <v>0</v>
      </c>
      <c r="AG1959" s="99">
        <f>SUMIFS(通讯通路门店!$BH:$BH,通讯通路门店!$S:$S,$G1959)</f>
        <v>0</v>
      </c>
      <c r="AH1959" s="99">
        <f t="shared" si="151"/>
        <v>0</v>
      </c>
      <c r="AI1959" s="99">
        <f>SUMIFS(通讯通路门店!$BB:$BB,通讯通路门店!$S:$S,$G1959)</f>
        <v>0</v>
      </c>
      <c r="AJ1959" s="99">
        <f>SUMIFS(通讯通路门店!$BE:$BE,通讯通路门店!$S:$S,$G1959)</f>
        <v>0</v>
      </c>
      <c r="AK1959" s="99">
        <f>SUMIFS(通讯通路门店!$BG:$BG,通讯通路门店!$S:$S,$G1959)</f>
        <v>0</v>
      </c>
      <c r="AL1959" s="99">
        <f>SUMIFS(通讯通路门店!$BC:$BC,通讯通路门店!$S:$S,$G1959)</f>
        <v>0</v>
      </c>
      <c r="AM1959" s="99">
        <f>SUMIFS(通讯通路门店!$BD:$BD,通讯通路门店!$S:$S,$G1959)</f>
        <v>0</v>
      </c>
      <c r="AN1959" s="99">
        <f>SUMIFS(通讯通路门店!$BF:$BF,通讯通路门店!$S:$S,$G1959)</f>
        <v>0</v>
      </c>
      <c r="AO1959" s="99">
        <f t="shared" si="152"/>
        <v>0</v>
      </c>
      <c r="AP1959" s="99">
        <f>SUMIFS(通讯通路门店!$K:$K,通讯通路门店!$S:$S,$G1959)</f>
        <v>0</v>
      </c>
      <c r="AQ1959" s="83"/>
      <c r="AR1959" s="99">
        <f>SUMIFS(通讯通路门店!$T:$T,通讯通路门店!$S:$S,$G1959)</f>
        <v>0</v>
      </c>
      <c r="AS1959" s="99">
        <f>SUMIFS(通讯通路门店!$U:$U,通讯通路门店!$S:$S,$G1959)</f>
        <v>0</v>
      </c>
      <c r="AT1959" s="99">
        <f>SUMIFS(通讯通路门店!$V:$V,通讯通路门店!$S:$S,$G1959)</f>
        <v>0</v>
      </c>
      <c r="AU1959" s="99">
        <f>SUMIFS(通讯通路门店!$W:$W,通讯通路门店!$S:$S,$G1959)</f>
        <v>0</v>
      </c>
      <c r="AV1959" s="99">
        <f>SUMIFS(通讯通路门店!$Z:$Z,通讯通路门店!$S:$S,$G1959)</f>
        <v>0</v>
      </c>
      <c r="AW1959" s="99">
        <f>SUMIFS(通讯通路门店!$AB:$AB,通讯通路门店!$S:$S,$G1959)</f>
        <v>0</v>
      </c>
      <c r="AX1959" s="99">
        <f>SUMIFS(通讯通路门店!$X:$X,通讯通路门店!$S:$S,$G1959)</f>
        <v>0</v>
      </c>
      <c r="AY1959" s="99">
        <f>SUMIFS(通讯通路门店!$Y:$Y,通讯通路门店!$S:$S,$G1959)</f>
        <v>0</v>
      </c>
      <c r="AZ1959" s="99">
        <f>SUMIFS(通讯通路门店!$AA:$AA,通讯通路门店!$S:$S,$G1959)</f>
        <v>0</v>
      </c>
      <c r="BA1959" s="99">
        <f t="shared" si="153"/>
        <v>0</v>
      </c>
      <c r="BB1959" s="99">
        <f t="shared" si="154"/>
        <v>0</v>
      </c>
      <c r="BC1959" s="99">
        <f>SUMIFS(通讯通路门店!$W:$W,通讯通路门店!$S:$S,$G1959,通讯通路门店!$J:$J,"荣耀体验店")+SUMIFS(通讯通路门店!$W:$W,通讯通路门店!$S:$S,$G1959,通讯通路门店!$J:$J,"荣耀授权专卖店")</f>
        <v>0</v>
      </c>
      <c r="BD1959" s="99">
        <f>SUMIFS(通讯通路门店!$Z:$Z,通讯通路门店!$S:$S,$G1959,通讯通路门店!$J:$J,"VIVO体验店")</f>
        <v>0</v>
      </c>
      <c r="BE1959" s="99">
        <f>SUMIFS(通讯通路门店!$AB:$AB,通讯通路门店!$S:$S,$G1959,通讯通路门店!$J:$J,"OPPO体验店")</f>
        <v>0</v>
      </c>
      <c r="BF1959" s="99">
        <f>SUMIFS(通讯通路门店!$X:$X,通讯通路门店!$S:$S,$G1959,通讯通路门店!$J:$J,"华为授权体验店")+SUMIFS(通讯通路门店!$AA:$AA,通讯通路门店!$S:$S,$G1959,通讯通路门店!$J:$J,"华为堡垒店")</f>
        <v>0</v>
      </c>
      <c r="BG1959" s="99">
        <f>SUMIFS(通讯通路门店!$Y:$Y,通讯通路门店!$S:$S,$G1959,通讯通路门店!$J:$J,"小米体验店")</f>
        <v>0</v>
      </c>
      <c r="BH1959" s="99">
        <f>SUMIFS(通讯通路门店!$AA:$AA,通讯通路门店!$S:$S,$G1959,通讯通路门店!$J:$J,"苹果体验店")</f>
        <v>0</v>
      </c>
      <c r="BI1959" s="99">
        <f>SUMIFS(通讯通路门店!$K:$K,通讯通路门店!$S:$S,$G1959,通讯通路门店!$J:$J,"其他品牌专卖店")</f>
        <v>0</v>
      </c>
      <c r="BJ1959" s="99">
        <f>SUMIFS(通讯通路门店!$AC:$AC,通讯通路门店!$S:$S,$G1959)</f>
        <v>0</v>
      </c>
      <c r="BK1959" s="99">
        <f>SUMIFS(通讯通路门店!$AD:$AD,通讯通路门店!$S:$S,$G1959)</f>
        <v>0</v>
      </c>
      <c r="BL1959" s="99">
        <f>SUMIFS(通讯通路门店!$AE:$AE,通讯通路门店!$S:$S,$G1959)</f>
        <v>0</v>
      </c>
      <c r="BM1959" s="99">
        <f>SUMIFS(通讯通路门店!$AF:$AF,通讯通路门店!$S:$S,$G1959)</f>
        <v>0</v>
      </c>
      <c r="BN1959" s="99">
        <f>SUMIFS(通讯通路门店!$AG:$AG,通讯通路门店!$S:$S,$G1959)</f>
        <v>0</v>
      </c>
      <c r="BO1959" s="99">
        <f>SUMIFS(通讯通路门店!$AH:$AH,通讯通路门店!$S:$S,$G1959)</f>
        <v>0</v>
      </c>
      <c r="BP1959" s="99">
        <f>SUMIFS(通讯通路门店!$AI:$AI,通讯通路门店!$S:$S,$G1959)</f>
        <v>0</v>
      </c>
      <c r="BQ1959" s="83"/>
    </row>
    <row r="1960" spans="1:69">
      <c r="A1960" s="99" t="str">
        <f>IFERROR(_xlfn.XLOOKUP($G1960,通讯通路门店!$S$4:$S$993933,通讯通路门店!$A$4:$A$993933,0,0),"")</f>
        <v>海南省</v>
      </c>
      <c r="B1960" s="99" t="str">
        <f>IFERROR(_xlfn.XLOOKUP($G1960,通讯通路门店!$S$4:$S$993933,通讯通路门店!$B$4:$B$993933,0,0),"")</f>
        <v>昌江黎族自治县</v>
      </c>
      <c r="C1960" s="99" t="str">
        <f>IFERROR(_xlfn.XLOOKUP($G1960,通讯通路门店!$S$4:$S$993933,通讯通路门店!$C$4:$C$993933,0,0),"")</f>
        <v>昌江黎族自治县</v>
      </c>
      <c r="D1960" s="99" t="str">
        <f>IFERROR(_xlfn.XLOOKUP($G1960,通讯通路门店!$S$4:$S$993933,通讯通路门店!$D$4:$D$993933,0,0),"")</f>
        <v>叉河镇</v>
      </c>
      <c r="E1960" s="83"/>
      <c r="F1960" s="83"/>
      <c r="G1960" s="101"/>
      <c r="H1960" s="102">
        <f>IFERROR(_xlfn.XLOOKUP($G1960,通讯通路门店!$S$4:$S$993933,通讯通路门店!$R$4:$R$993933,0,0),"")</f>
        <v>0</v>
      </c>
      <c r="I1960" s="83"/>
      <c r="J1960" s="83"/>
      <c r="K1960" s="83"/>
      <c r="L1960" s="83"/>
      <c r="M1960" s="83"/>
      <c r="N1960" s="83"/>
      <c r="O1960" s="83"/>
      <c r="P1960" s="83"/>
      <c r="Q1960" s="83"/>
      <c r="R1960" s="83"/>
      <c r="S1960" s="83"/>
      <c r="T1960" s="83"/>
      <c r="U1960" s="99">
        <f>COUNTIF(通讯通路门店!$S:$S,$G1960)</f>
        <v>0</v>
      </c>
      <c r="V1960" s="99">
        <f>COUNTIFS(通讯通路门店!$S:$S,$G1960,通讯通路门店!$J:$J,"综合卖场")</f>
        <v>0</v>
      </c>
      <c r="W1960" s="99">
        <f>SUMIFS(通讯通路门店!$AJ:$AJ,通讯通路门店!$S:$S,通讯客户沙盘!$G1960)</f>
        <v>0</v>
      </c>
      <c r="X1960" s="99">
        <f t="shared" si="150"/>
        <v>0</v>
      </c>
      <c r="Y1960" s="99">
        <f>COUNTIFS(通讯通路门店!$S:$S,$G1960,通讯通路门店!$J:$J,"荣耀体验店")+COUNTIFS(通讯通路门店!$S:$S,$G1960,通讯通路门店!$J:$J,"荣耀授权专卖店")</f>
        <v>0</v>
      </c>
      <c r="Z1960" s="99">
        <f>COUNTIFS(通讯通路门店!$S:$S,$G1960,通讯通路门店!$J:$J,"VIVO体验店")</f>
        <v>0</v>
      </c>
      <c r="AA1960" s="99">
        <f>COUNTIFS(通讯通路门店!$S:$S,$G1960,通讯通路门店!$J:$J,"OPPO体验店")</f>
        <v>0</v>
      </c>
      <c r="AB1960" s="99">
        <f>COUNTIFS(通讯通路门店!$S:$S,$G1960,通讯通路门店!$J:$J,"华为授权体验店")+COUNTIFS(通讯通路门店!$S:$S,$G1960,通讯通路门店!$J:$J,"华为堡垒店")</f>
        <v>0</v>
      </c>
      <c r="AC1960" s="99">
        <f>COUNTIFS(通讯通路门店!$S:$S,$G1960,通讯通路门店!$J:$J,"小米体验店")</f>
        <v>0</v>
      </c>
      <c r="AD1960" s="99">
        <f>COUNTIFS(通讯通路门店!$S:$S,$G1960,通讯通路门店!$J:$J,"苹果体验店")</f>
        <v>0</v>
      </c>
      <c r="AE1960" s="99">
        <f>COUNTIFS(通讯通路门店!$S:$S,$G1960,通讯通路门店!$J:$J,"其他品牌专卖店")</f>
        <v>0</v>
      </c>
      <c r="AF1960" s="99">
        <f>SUMIFS(通讯通路门店!$BI:$BI,通讯通路门店!$S:$S,$G1960)</f>
        <v>0</v>
      </c>
      <c r="AG1960" s="99">
        <f>SUMIFS(通讯通路门店!$BH:$BH,通讯通路门店!$S:$S,$G1960)</f>
        <v>0</v>
      </c>
      <c r="AH1960" s="99">
        <f t="shared" si="151"/>
        <v>0</v>
      </c>
      <c r="AI1960" s="99">
        <f>SUMIFS(通讯通路门店!$BB:$BB,通讯通路门店!$S:$S,$G1960)</f>
        <v>0</v>
      </c>
      <c r="AJ1960" s="99">
        <f>SUMIFS(通讯通路门店!$BE:$BE,通讯通路门店!$S:$S,$G1960)</f>
        <v>0</v>
      </c>
      <c r="AK1960" s="99">
        <f>SUMIFS(通讯通路门店!$BG:$BG,通讯通路门店!$S:$S,$G1960)</f>
        <v>0</v>
      </c>
      <c r="AL1960" s="99">
        <f>SUMIFS(通讯通路门店!$BC:$BC,通讯通路门店!$S:$S,$G1960)</f>
        <v>0</v>
      </c>
      <c r="AM1960" s="99">
        <f>SUMIFS(通讯通路门店!$BD:$BD,通讯通路门店!$S:$S,$G1960)</f>
        <v>0</v>
      </c>
      <c r="AN1960" s="99">
        <f>SUMIFS(通讯通路门店!$BF:$BF,通讯通路门店!$S:$S,$G1960)</f>
        <v>0</v>
      </c>
      <c r="AO1960" s="99">
        <f t="shared" si="152"/>
        <v>0</v>
      </c>
      <c r="AP1960" s="99">
        <f>SUMIFS(通讯通路门店!$K:$K,通讯通路门店!$S:$S,$G1960)</f>
        <v>0</v>
      </c>
      <c r="AQ1960" s="83"/>
      <c r="AR1960" s="99">
        <f>SUMIFS(通讯通路门店!$T:$T,通讯通路门店!$S:$S,$G1960)</f>
        <v>0</v>
      </c>
      <c r="AS1960" s="99">
        <f>SUMIFS(通讯通路门店!$U:$U,通讯通路门店!$S:$S,$G1960)</f>
        <v>0</v>
      </c>
      <c r="AT1960" s="99">
        <f>SUMIFS(通讯通路门店!$V:$V,通讯通路门店!$S:$S,$G1960)</f>
        <v>0</v>
      </c>
      <c r="AU1960" s="99">
        <f>SUMIFS(通讯通路门店!$W:$W,通讯通路门店!$S:$S,$G1960)</f>
        <v>0</v>
      </c>
      <c r="AV1960" s="99">
        <f>SUMIFS(通讯通路门店!$Z:$Z,通讯通路门店!$S:$S,$G1960)</f>
        <v>0</v>
      </c>
      <c r="AW1960" s="99">
        <f>SUMIFS(通讯通路门店!$AB:$AB,通讯通路门店!$S:$S,$G1960)</f>
        <v>0</v>
      </c>
      <c r="AX1960" s="99">
        <f>SUMIFS(通讯通路门店!$X:$X,通讯通路门店!$S:$S,$G1960)</f>
        <v>0</v>
      </c>
      <c r="AY1960" s="99">
        <f>SUMIFS(通讯通路门店!$Y:$Y,通讯通路门店!$S:$S,$G1960)</f>
        <v>0</v>
      </c>
      <c r="AZ1960" s="99">
        <f>SUMIFS(通讯通路门店!$AA:$AA,通讯通路门店!$S:$S,$G1960)</f>
        <v>0</v>
      </c>
      <c r="BA1960" s="99">
        <f t="shared" si="153"/>
        <v>0</v>
      </c>
      <c r="BB1960" s="99">
        <f t="shared" si="154"/>
        <v>0</v>
      </c>
      <c r="BC1960" s="99">
        <f>SUMIFS(通讯通路门店!$W:$W,通讯通路门店!$S:$S,$G1960,通讯通路门店!$J:$J,"荣耀体验店")+SUMIFS(通讯通路门店!$W:$W,通讯通路门店!$S:$S,$G1960,通讯通路门店!$J:$J,"荣耀授权专卖店")</f>
        <v>0</v>
      </c>
      <c r="BD1960" s="99">
        <f>SUMIFS(通讯通路门店!$Z:$Z,通讯通路门店!$S:$S,$G1960,通讯通路门店!$J:$J,"VIVO体验店")</f>
        <v>0</v>
      </c>
      <c r="BE1960" s="99">
        <f>SUMIFS(通讯通路门店!$AB:$AB,通讯通路门店!$S:$S,$G1960,通讯通路门店!$J:$J,"OPPO体验店")</f>
        <v>0</v>
      </c>
      <c r="BF1960" s="99">
        <f>SUMIFS(通讯通路门店!$X:$X,通讯通路门店!$S:$S,$G1960,通讯通路门店!$J:$J,"华为授权体验店")+SUMIFS(通讯通路门店!$AA:$AA,通讯通路门店!$S:$S,$G1960,通讯通路门店!$J:$J,"华为堡垒店")</f>
        <v>0</v>
      </c>
      <c r="BG1960" s="99">
        <f>SUMIFS(通讯通路门店!$Y:$Y,通讯通路门店!$S:$S,$G1960,通讯通路门店!$J:$J,"小米体验店")</f>
        <v>0</v>
      </c>
      <c r="BH1960" s="99">
        <f>SUMIFS(通讯通路门店!$AA:$AA,通讯通路门店!$S:$S,$G1960,通讯通路门店!$J:$J,"苹果体验店")</f>
        <v>0</v>
      </c>
      <c r="BI1960" s="99">
        <f>SUMIFS(通讯通路门店!$K:$K,通讯通路门店!$S:$S,$G1960,通讯通路门店!$J:$J,"其他品牌专卖店")</f>
        <v>0</v>
      </c>
      <c r="BJ1960" s="99">
        <f>SUMIFS(通讯通路门店!$AC:$AC,通讯通路门店!$S:$S,$G1960)</f>
        <v>0</v>
      </c>
      <c r="BK1960" s="99">
        <f>SUMIFS(通讯通路门店!$AD:$AD,通讯通路门店!$S:$S,$G1960)</f>
        <v>0</v>
      </c>
      <c r="BL1960" s="99">
        <f>SUMIFS(通讯通路门店!$AE:$AE,通讯通路门店!$S:$S,$G1960)</f>
        <v>0</v>
      </c>
      <c r="BM1960" s="99">
        <f>SUMIFS(通讯通路门店!$AF:$AF,通讯通路门店!$S:$S,$G1960)</f>
        <v>0</v>
      </c>
      <c r="BN1960" s="99">
        <f>SUMIFS(通讯通路门店!$AG:$AG,通讯通路门店!$S:$S,$G1960)</f>
        <v>0</v>
      </c>
      <c r="BO1960" s="99">
        <f>SUMIFS(通讯通路门店!$AH:$AH,通讯通路门店!$S:$S,$G1960)</f>
        <v>0</v>
      </c>
      <c r="BP1960" s="99">
        <f>SUMIFS(通讯通路门店!$AI:$AI,通讯通路门店!$S:$S,$G1960)</f>
        <v>0</v>
      </c>
      <c r="BQ1960" s="83"/>
    </row>
    <row r="1961" spans="1:69">
      <c r="A1961" s="99" t="str">
        <f>IFERROR(_xlfn.XLOOKUP($G1961,通讯通路门店!$S$4:$S$993933,通讯通路门店!$A$4:$A$993933,0,0),"")</f>
        <v>海南省</v>
      </c>
      <c r="B1961" s="99" t="str">
        <f>IFERROR(_xlfn.XLOOKUP($G1961,通讯通路门店!$S$4:$S$993933,通讯通路门店!$B$4:$B$993933,0,0),"")</f>
        <v>昌江黎族自治县</v>
      </c>
      <c r="C1961" s="99" t="str">
        <f>IFERROR(_xlfn.XLOOKUP($G1961,通讯通路门店!$S$4:$S$993933,通讯通路门店!$C$4:$C$993933,0,0),"")</f>
        <v>昌江黎族自治县</v>
      </c>
      <c r="D1961" s="99" t="str">
        <f>IFERROR(_xlfn.XLOOKUP($G1961,通讯通路门店!$S$4:$S$993933,通讯通路门店!$D$4:$D$993933,0,0),"")</f>
        <v>叉河镇</v>
      </c>
      <c r="E1961" s="83"/>
      <c r="F1961" s="83"/>
      <c r="G1961" s="101"/>
      <c r="H1961" s="102">
        <f>IFERROR(_xlfn.XLOOKUP($G1961,通讯通路门店!$S$4:$S$993933,通讯通路门店!$R$4:$R$993933,0,0),"")</f>
        <v>0</v>
      </c>
      <c r="I1961" s="83"/>
      <c r="J1961" s="83"/>
      <c r="K1961" s="83"/>
      <c r="L1961" s="83"/>
      <c r="M1961" s="83"/>
      <c r="N1961" s="83"/>
      <c r="O1961" s="83"/>
      <c r="P1961" s="83"/>
      <c r="Q1961" s="83"/>
      <c r="R1961" s="83"/>
      <c r="S1961" s="83"/>
      <c r="T1961" s="83"/>
      <c r="U1961" s="99">
        <f>COUNTIF(通讯通路门店!$S:$S,$G1961)</f>
        <v>0</v>
      </c>
      <c r="V1961" s="99">
        <f>COUNTIFS(通讯通路门店!$S:$S,$G1961,通讯通路门店!$J:$J,"综合卖场")</f>
        <v>0</v>
      </c>
      <c r="W1961" s="99">
        <f>SUMIFS(通讯通路门店!$AJ:$AJ,通讯通路门店!$S:$S,通讯客户沙盘!$G1961)</f>
        <v>0</v>
      </c>
      <c r="X1961" s="99">
        <f t="shared" si="150"/>
        <v>0</v>
      </c>
      <c r="Y1961" s="99">
        <f>COUNTIFS(通讯通路门店!$S:$S,$G1961,通讯通路门店!$J:$J,"荣耀体验店")+COUNTIFS(通讯通路门店!$S:$S,$G1961,通讯通路门店!$J:$J,"荣耀授权专卖店")</f>
        <v>0</v>
      </c>
      <c r="Z1961" s="99">
        <f>COUNTIFS(通讯通路门店!$S:$S,$G1961,通讯通路门店!$J:$J,"VIVO体验店")</f>
        <v>0</v>
      </c>
      <c r="AA1961" s="99">
        <f>COUNTIFS(通讯通路门店!$S:$S,$G1961,通讯通路门店!$J:$J,"OPPO体验店")</f>
        <v>0</v>
      </c>
      <c r="AB1961" s="99">
        <f>COUNTIFS(通讯通路门店!$S:$S,$G1961,通讯通路门店!$J:$J,"华为授权体验店")+COUNTIFS(通讯通路门店!$S:$S,$G1961,通讯通路门店!$J:$J,"华为堡垒店")</f>
        <v>0</v>
      </c>
      <c r="AC1961" s="99">
        <f>COUNTIFS(通讯通路门店!$S:$S,$G1961,通讯通路门店!$J:$J,"小米体验店")</f>
        <v>0</v>
      </c>
      <c r="AD1961" s="99">
        <f>COUNTIFS(通讯通路门店!$S:$S,$G1961,通讯通路门店!$J:$J,"苹果体验店")</f>
        <v>0</v>
      </c>
      <c r="AE1961" s="99">
        <f>COUNTIFS(通讯通路门店!$S:$S,$G1961,通讯通路门店!$J:$J,"其他品牌专卖店")</f>
        <v>0</v>
      </c>
      <c r="AF1961" s="99">
        <f>SUMIFS(通讯通路门店!$BI:$BI,通讯通路门店!$S:$S,$G1961)</f>
        <v>0</v>
      </c>
      <c r="AG1961" s="99">
        <f>SUMIFS(通讯通路门店!$BH:$BH,通讯通路门店!$S:$S,$G1961)</f>
        <v>0</v>
      </c>
      <c r="AH1961" s="99">
        <f t="shared" si="151"/>
        <v>0</v>
      </c>
      <c r="AI1961" s="99">
        <f>SUMIFS(通讯通路门店!$BB:$BB,通讯通路门店!$S:$S,$G1961)</f>
        <v>0</v>
      </c>
      <c r="AJ1961" s="99">
        <f>SUMIFS(通讯通路门店!$BE:$BE,通讯通路门店!$S:$S,$G1961)</f>
        <v>0</v>
      </c>
      <c r="AK1961" s="99">
        <f>SUMIFS(通讯通路门店!$BG:$BG,通讯通路门店!$S:$S,$G1961)</f>
        <v>0</v>
      </c>
      <c r="AL1961" s="99">
        <f>SUMIFS(通讯通路门店!$BC:$BC,通讯通路门店!$S:$S,$G1961)</f>
        <v>0</v>
      </c>
      <c r="AM1961" s="99">
        <f>SUMIFS(通讯通路门店!$BD:$BD,通讯通路门店!$S:$S,$G1961)</f>
        <v>0</v>
      </c>
      <c r="AN1961" s="99">
        <f>SUMIFS(通讯通路门店!$BF:$BF,通讯通路门店!$S:$S,$G1961)</f>
        <v>0</v>
      </c>
      <c r="AO1961" s="99">
        <f t="shared" si="152"/>
        <v>0</v>
      </c>
      <c r="AP1961" s="99">
        <f>SUMIFS(通讯通路门店!$K:$K,通讯通路门店!$S:$S,$G1961)</f>
        <v>0</v>
      </c>
      <c r="AQ1961" s="83"/>
      <c r="AR1961" s="99">
        <f>SUMIFS(通讯通路门店!$T:$T,通讯通路门店!$S:$S,$G1961)</f>
        <v>0</v>
      </c>
      <c r="AS1961" s="99">
        <f>SUMIFS(通讯通路门店!$U:$U,通讯通路门店!$S:$S,$G1961)</f>
        <v>0</v>
      </c>
      <c r="AT1961" s="99">
        <f>SUMIFS(通讯通路门店!$V:$V,通讯通路门店!$S:$S,$G1961)</f>
        <v>0</v>
      </c>
      <c r="AU1961" s="99">
        <f>SUMIFS(通讯通路门店!$W:$W,通讯通路门店!$S:$S,$G1961)</f>
        <v>0</v>
      </c>
      <c r="AV1961" s="99">
        <f>SUMIFS(通讯通路门店!$Z:$Z,通讯通路门店!$S:$S,$G1961)</f>
        <v>0</v>
      </c>
      <c r="AW1961" s="99">
        <f>SUMIFS(通讯通路门店!$AB:$AB,通讯通路门店!$S:$S,$G1961)</f>
        <v>0</v>
      </c>
      <c r="AX1961" s="99">
        <f>SUMIFS(通讯通路门店!$X:$X,通讯通路门店!$S:$S,$G1961)</f>
        <v>0</v>
      </c>
      <c r="AY1961" s="99">
        <f>SUMIFS(通讯通路门店!$Y:$Y,通讯通路门店!$S:$S,$G1961)</f>
        <v>0</v>
      </c>
      <c r="AZ1961" s="99">
        <f>SUMIFS(通讯通路门店!$AA:$AA,通讯通路门店!$S:$S,$G1961)</f>
        <v>0</v>
      </c>
      <c r="BA1961" s="99">
        <f t="shared" si="153"/>
        <v>0</v>
      </c>
      <c r="BB1961" s="99">
        <f t="shared" si="154"/>
        <v>0</v>
      </c>
      <c r="BC1961" s="99">
        <f>SUMIFS(通讯通路门店!$W:$W,通讯通路门店!$S:$S,$G1961,通讯通路门店!$J:$J,"荣耀体验店")+SUMIFS(通讯通路门店!$W:$W,通讯通路门店!$S:$S,$G1961,通讯通路门店!$J:$J,"荣耀授权专卖店")</f>
        <v>0</v>
      </c>
      <c r="BD1961" s="99">
        <f>SUMIFS(通讯通路门店!$Z:$Z,通讯通路门店!$S:$S,$G1961,通讯通路门店!$J:$J,"VIVO体验店")</f>
        <v>0</v>
      </c>
      <c r="BE1961" s="99">
        <f>SUMIFS(通讯通路门店!$AB:$AB,通讯通路门店!$S:$S,$G1961,通讯通路门店!$J:$J,"OPPO体验店")</f>
        <v>0</v>
      </c>
      <c r="BF1961" s="99">
        <f>SUMIFS(通讯通路门店!$X:$X,通讯通路门店!$S:$S,$G1961,通讯通路门店!$J:$J,"华为授权体验店")+SUMIFS(通讯通路门店!$AA:$AA,通讯通路门店!$S:$S,$G1961,通讯通路门店!$J:$J,"华为堡垒店")</f>
        <v>0</v>
      </c>
      <c r="BG1961" s="99">
        <f>SUMIFS(通讯通路门店!$Y:$Y,通讯通路门店!$S:$S,$G1961,通讯通路门店!$J:$J,"小米体验店")</f>
        <v>0</v>
      </c>
      <c r="BH1961" s="99">
        <f>SUMIFS(通讯通路门店!$AA:$AA,通讯通路门店!$S:$S,$G1961,通讯通路门店!$J:$J,"苹果体验店")</f>
        <v>0</v>
      </c>
      <c r="BI1961" s="99">
        <f>SUMIFS(通讯通路门店!$K:$K,通讯通路门店!$S:$S,$G1961,通讯通路门店!$J:$J,"其他品牌专卖店")</f>
        <v>0</v>
      </c>
      <c r="BJ1961" s="99">
        <f>SUMIFS(通讯通路门店!$AC:$AC,通讯通路门店!$S:$S,$G1961)</f>
        <v>0</v>
      </c>
      <c r="BK1961" s="99">
        <f>SUMIFS(通讯通路门店!$AD:$AD,通讯通路门店!$S:$S,$G1961)</f>
        <v>0</v>
      </c>
      <c r="BL1961" s="99">
        <f>SUMIFS(通讯通路门店!$AE:$AE,通讯通路门店!$S:$S,$G1961)</f>
        <v>0</v>
      </c>
      <c r="BM1961" s="99">
        <f>SUMIFS(通讯通路门店!$AF:$AF,通讯通路门店!$S:$S,$G1961)</f>
        <v>0</v>
      </c>
      <c r="BN1961" s="99">
        <f>SUMIFS(通讯通路门店!$AG:$AG,通讯通路门店!$S:$S,$G1961)</f>
        <v>0</v>
      </c>
      <c r="BO1961" s="99">
        <f>SUMIFS(通讯通路门店!$AH:$AH,通讯通路门店!$S:$S,$G1961)</f>
        <v>0</v>
      </c>
      <c r="BP1961" s="99">
        <f>SUMIFS(通讯通路门店!$AI:$AI,通讯通路门店!$S:$S,$G1961)</f>
        <v>0</v>
      </c>
      <c r="BQ1961" s="83"/>
    </row>
    <row r="1962" spans="1:69">
      <c r="A1962" s="99" t="str">
        <f>IFERROR(_xlfn.XLOOKUP($G1962,通讯通路门店!$S$4:$S$993933,通讯通路门店!$A$4:$A$993933,0,0),"")</f>
        <v>海南省</v>
      </c>
      <c r="B1962" s="99" t="str">
        <f>IFERROR(_xlfn.XLOOKUP($G1962,通讯通路门店!$S$4:$S$993933,通讯通路门店!$B$4:$B$993933,0,0),"")</f>
        <v>昌江黎族自治县</v>
      </c>
      <c r="C1962" s="99" t="str">
        <f>IFERROR(_xlfn.XLOOKUP($G1962,通讯通路门店!$S$4:$S$993933,通讯通路门店!$C$4:$C$993933,0,0),"")</f>
        <v>昌江黎族自治县</v>
      </c>
      <c r="D1962" s="99" t="str">
        <f>IFERROR(_xlfn.XLOOKUP($G1962,通讯通路门店!$S$4:$S$993933,通讯通路门店!$D$4:$D$993933,0,0),"")</f>
        <v>叉河镇</v>
      </c>
      <c r="E1962" s="83"/>
      <c r="F1962" s="83"/>
      <c r="G1962" s="101"/>
      <c r="H1962" s="102">
        <f>IFERROR(_xlfn.XLOOKUP($G1962,通讯通路门店!$S$4:$S$993933,通讯通路门店!$R$4:$R$993933,0,0),"")</f>
        <v>0</v>
      </c>
      <c r="I1962" s="83"/>
      <c r="J1962" s="83"/>
      <c r="K1962" s="83"/>
      <c r="L1962" s="83"/>
      <c r="M1962" s="83"/>
      <c r="N1962" s="83"/>
      <c r="O1962" s="83"/>
      <c r="P1962" s="83"/>
      <c r="Q1962" s="83"/>
      <c r="R1962" s="83"/>
      <c r="S1962" s="83"/>
      <c r="T1962" s="83"/>
      <c r="U1962" s="99">
        <f>COUNTIF(通讯通路门店!$S:$S,$G1962)</f>
        <v>0</v>
      </c>
      <c r="V1962" s="99">
        <f>COUNTIFS(通讯通路门店!$S:$S,$G1962,通讯通路门店!$J:$J,"综合卖场")</f>
        <v>0</v>
      </c>
      <c r="W1962" s="99">
        <f>SUMIFS(通讯通路门店!$AJ:$AJ,通讯通路门店!$S:$S,通讯客户沙盘!$G1962)</f>
        <v>0</v>
      </c>
      <c r="X1962" s="99">
        <f t="shared" si="150"/>
        <v>0</v>
      </c>
      <c r="Y1962" s="99">
        <f>COUNTIFS(通讯通路门店!$S:$S,$G1962,通讯通路门店!$J:$J,"荣耀体验店")+COUNTIFS(通讯通路门店!$S:$S,$G1962,通讯通路门店!$J:$J,"荣耀授权专卖店")</f>
        <v>0</v>
      </c>
      <c r="Z1962" s="99">
        <f>COUNTIFS(通讯通路门店!$S:$S,$G1962,通讯通路门店!$J:$J,"VIVO体验店")</f>
        <v>0</v>
      </c>
      <c r="AA1962" s="99">
        <f>COUNTIFS(通讯通路门店!$S:$S,$G1962,通讯通路门店!$J:$J,"OPPO体验店")</f>
        <v>0</v>
      </c>
      <c r="AB1962" s="99">
        <f>COUNTIFS(通讯通路门店!$S:$S,$G1962,通讯通路门店!$J:$J,"华为授权体验店")+COUNTIFS(通讯通路门店!$S:$S,$G1962,通讯通路门店!$J:$J,"华为堡垒店")</f>
        <v>0</v>
      </c>
      <c r="AC1962" s="99">
        <f>COUNTIFS(通讯通路门店!$S:$S,$G1962,通讯通路门店!$J:$J,"小米体验店")</f>
        <v>0</v>
      </c>
      <c r="AD1962" s="99">
        <f>COUNTIFS(通讯通路门店!$S:$S,$G1962,通讯通路门店!$J:$J,"苹果体验店")</f>
        <v>0</v>
      </c>
      <c r="AE1962" s="99">
        <f>COUNTIFS(通讯通路门店!$S:$S,$G1962,通讯通路门店!$J:$J,"其他品牌专卖店")</f>
        <v>0</v>
      </c>
      <c r="AF1962" s="99">
        <f>SUMIFS(通讯通路门店!$BI:$BI,通讯通路门店!$S:$S,$G1962)</f>
        <v>0</v>
      </c>
      <c r="AG1962" s="99">
        <f>SUMIFS(通讯通路门店!$BH:$BH,通讯通路门店!$S:$S,$G1962)</f>
        <v>0</v>
      </c>
      <c r="AH1962" s="99">
        <f t="shared" si="151"/>
        <v>0</v>
      </c>
      <c r="AI1962" s="99">
        <f>SUMIFS(通讯通路门店!$BB:$BB,通讯通路门店!$S:$S,$G1962)</f>
        <v>0</v>
      </c>
      <c r="AJ1962" s="99">
        <f>SUMIFS(通讯通路门店!$BE:$BE,通讯通路门店!$S:$S,$G1962)</f>
        <v>0</v>
      </c>
      <c r="AK1962" s="99">
        <f>SUMIFS(通讯通路门店!$BG:$BG,通讯通路门店!$S:$S,$G1962)</f>
        <v>0</v>
      </c>
      <c r="AL1962" s="99">
        <f>SUMIFS(通讯通路门店!$BC:$BC,通讯通路门店!$S:$S,$G1962)</f>
        <v>0</v>
      </c>
      <c r="AM1962" s="99">
        <f>SUMIFS(通讯通路门店!$BD:$BD,通讯通路门店!$S:$S,$G1962)</f>
        <v>0</v>
      </c>
      <c r="AN1962" s="99">
        <f>SUMIFS(通讯通路门店!$BF:$BF,通讯通路门店!$S:$S,$G1962)</f>
        <v>0</v>
      </c>
      <c r="AO1962" s="99">
        <f t="shared" si="152"/>
        <v>0</v>
      </c>
      <c r="AP1962" s="99">
        <f>SUMIFS(通讯通路门店!$K:$K,通讯通路门店!$S:$S,$G1962)</f>
        <v>0</v>
      </c>
      <c r="AQ1962" s="83"/>
      <c r="AR1962" s="99">
        <f>SUMIFS(通讯通路门店!$T:$T,通讯通路门店!$S:$S,$G1962)</f>
        <v>0</v>
      </c>
      <c r="AS1962" s="99">
        <f>SUMIFS(通讯通路门店!$U:$U,通讯通路门店!$S:$S,$G1962)</f>
        <v>0</v>
      </c>
      <c r="AT1962" s="99">
        <f>SUMIFS(通讯通路门店!$V:$V,通讯通路门店!$S:$S,$G1962)</f>
        <v>0</v>
      </c>
      <c r="AU1962" s="99">
        <f>SUMIFS(通讯通路门店!$W:$W,通讯通路门店!$S:$S,$G1962)</f>
        <v>0</v>
      </c>
      <c r="AV1962" s="99">
        <f>SUMIFS(通讯通路门店!$Z:$Z,通讯通路门店!$S:$S,$G1962)</f>
        <v>0</v>
      </c>
      <c r="AW1962" s="99">
        <f>SUMIFS(通讯通路门店!$AB:$AB,通讯通路门店!$S:$S,$G1962)</f>
        <v>0</v>
      </c>
      <c r="AX1962" s="99">
        <f>SUMIFS(通讯通路门店!$X:$X,通讯通路门店!$S:$S,$G1962)</f>
        <v>0</v>
      </c>
      <c r="AY1962" s="99">
        <f>SUMIFS(通讯通路门店!$Y:$Y,通讯通路门店!$S:$S,$G1962)</f>
        <v>0</v>
      </c>
      <c r="AZ1962" s="99">
        <f>SUMIFS(通讯通路门店!$AA:$AA,通讯通路门店!$S:$S,$G1962)</f>
        <v>0</v>
      </c>
      <c r="BA1962" s="99">
        <f t="shared" si="153"/>
        <v>0</v>
      </c>
      <c r="BB1962" s="99">
        <f t="shared" si="154"/>
        <v>0</v>
      </c>
      <c r="BC1962" s="99">
        <f>SUMIFS(通讯通路门店!$W:$W,通讯通路门店!$S:$S,$G1962,通讯通路门店!$J:$J,"荣耀体验店")+SUMIFS(通讯通路门店!$W:$W,通讯通路门店!$S:$S,$G1962,通讯通路门店!$J:$J,"荣耀授权专卖店")</f>
        <v>0</v>
      </c>
      <c r="BD1962" s="99">
        <f>SUMIFS(通讯通路门店!$Z:$Z,通讯通路门店!$S:$S,$G1962,通讯通路门店!$J:$J,"VIVO体验店")</f>
        <v>0</v>
      </c>
      <c r="BE1962" s="99">
        <f>SUMIFS(通讯通路门店!$AB:$AB,通讯通路门店!$S:$S,$G1962,通讯通路门店!$J:$J,"OPPO体验店")</f>
        <v>0</v>
      </c>
      <c r="BF1962" s="99">
        <f>SUMIFS(通讯通路门店!$X:$X,通讯通路门店!$S:$S,$G1962,通讯通路门店!$J:$J,"华为授权体验店")+SUMIFS(通讯通路门店!$AA:$AA,通讯通路门店!$S:$S,$G1962,通讯通路门店!$J:$J,"华为堡垒店")</f>
        <v>0</v>
      </c>
      <c r="BG1962" s="99">
        <f>SUMIFS(通讯通路门店!$Y:$Y,通讯通路门店!$S:$S,$G1962,通讯通路门店!$J:$J,"小米体验店")</f>
        <v>0</v>
      </c>
      <c r="BH1962" s="99">
        <f>SUMIFS(通讯通路门店!$AA:$AA,通讯通路门店!$S:$S,$G1962,通讯通路门店!$J:$J,"苹果体验店")</f>
        <v>0</v>
      </c>
      <c r="BI1962" s="99">
        <f>SUMIFS(通讯通路门店!$K:$K,通讯通路门店!$S:$S,$G1962,通讯通路门店!$J:$J,"其他品牌专卖店")</f>
        <v>0</v>
      </c>
      <c r="BJ1962" s="99">
        <f>SUMIFS(通讯通路门店!$AC:$AC,通讯通路门店!$S:$S,$G1962)</f>
        <v>0</v>
      </c>
      <c r="BK1962" s="99">
        <f>SUMIFS(通讯通路门店!$AD:$AD,通讯通路门店!$S:$S,$G1962)</f>
        <v>0</v>
      </c>
      <c r="BL1962" s="99">
        <f>SUMIFS(通讯通路门店!$AE:$AE,通讯通路门店!$S:$S,$G1962)</f>
        <v>0</v>
      </c>
      <c r="BM1962" s="99">
        <f>SUMIFS(通讯通路门店!$AF:$AF,通讯通路门店!$S:$S,$G1962)</f>
        <v>0</v>
      </c>
      <c r="BN1962" s="99">
        <f>SUMIFS(通讯通路门店!$AG:$AG,通讯通路门店!$S:$S,$G1962)</f>
        <v>0</v>
      </c>
      <c r="BO1962" s="99">
        <f>SUMIFS(通讯通路门店!$AH:$AH,通讯通路门店!$S:$S,$G1962)</f>
        <v>0</v>
      </c>
      <c r="BP1962" s="99">
        <f>SUMIFS(通讯通路门店!$AI:$AI,通讯通路门店!$S:$S,$G1962)</f>
        <v>0</v>
      </c>
      <c r="BQ1962" s="83"/>
    </row>
    <row r="1963" spans="1:69">
      <c r="A1963" s="99" t="str">
        <f>IFERROR(_xlfn.XLOOKUP($G1963,通讯通路门店!$S$4:$S$993933,通讯通路门店!$A$4:$A$993933,0,0),"")</f>
        <v>海南省</v>
      </c>
      <c r="B1963" s="99" t="str">
        <f>IFERROR(_xlfn.XLOOKUP($G1963,通讯通路门店!$S$4:$S$993933,通讯通路门店!$B$4:$B$993933,0,0),"")</f>
        <v>昌江黎族自治县</v>
      </c>
      <c r="C1963" s="99" t="str">
        <f>IFERROR(_xlfn.XLOOKUP($G1963,通讯通路门店!$S$4:$S$993933,通讯通路门店!$C$4:$C$993933,0,0),"")</f>
        <v>昌江黎族自治县</v>
      </c>
      <c r="D1963" s="99" t="str">
        <f>IFERROR(_xlfn.XLOOKUP($G1963,通讯通路门店!$S$4:$S$993933,通讯通路门店!$D$4:$D$993933,0,0),"")</f>
        <v>叉河镇</v>
      </c>
      <c r="E1963" s="83"/>
      <c r="F1963" s="83"/>
      <c r="G1963" s="101"/>
      <c r="H1963" s="102">
        <f>IFERROR(_xlfn.XLOOKUP($G1963,通讯通路门店!$S$4:$S$993933,通讯通路门店!$R$4:$R$993933,0,0),"")</f>
        <v>0</v>
      </c>
      <c r="I1963" s="83"/>
      <c r="J1963" s="83"/>
      <c r="K1963" s="83"/>
      <c r="L1963" s="83"/>
      <c r="M1963" s="83"/>
      <c r="N1963" s="83"/>
      <c r="O1963" s="83"/>
      <c r="P1963" s="83"/>
      <c r="Q1963" s="83"/>
      <c r="R1963" s="83"/>
      <c r="S1963" s="83"/>
      <c r="T1963" s="83"/>
      <c r="U1963" s="99">
        <f>COUNTIF(通讯通路门店!$S:$S,$G1963)</f>
        <v>0</v>
      </c>
      <c r="V1963" s="99">
        <f>COUNTIFS(通讯通路门店!$S:$S,$G1963,通讯通路门店!$J:$J,"综合卖场")</f>
        <v>0</v>
      </c>
      <c r="W1963" s="99">
        <f>SUMIFS(通讯通路门店!$AJ:$AJ,通讯通路门店!$S:$S,通讯客户沙盘!$G1963)</f>
        <v>0</v>
      </c>
      <c r="X1963" s="99">
        <f t="shared" si="150"/>
        <v>0</v>
      </c>
      <c r="Y1963" s="99">
        <f>COUNTIFS(通讯通路门店!$S:$S,$G1963,通讯通路门店!$J:$J,"荣耀体验店")+COUNTIFS(通讯通路门店!$S:$S,$G1963,通讯通路门店!$J:$J,"荣耀授权专卖店")</f>
        <v>0</v>
      </c>
      <c r="Z1963" s="99">
        <f>COUNTIFS(通讯通路门店!$S:$S,$G1963,通讯通路门店!$J:$J,"VIVO体验店")</f>
        <v>0</v>
      </c>
      <c r="AA1963" s="99">
        <f>COUNTIFS(通讯通路门店!$S:$S,$G1963,通讯通路门店!$J:$J,"OPPO体验店")</f>
        <v>0</v>
      </c>
      <c r="AB1963" s="99">
        <f>COUNTIFS(通讯通路门店!$S:$S,$G1963,通讯通路门店!$J:$J,"华为授权体验店")+COUNTIFS(通讯通路门店!$S:$S,$G1963,通讯通路门店!$J:$J,"华为堡垒店")</f>
        <v>0</v>
      </c>
      <c r="AC1963" s="99">
        <f>COUNTIFS(通讯通路门店!$S:$S,$G1963,通讯通路门店!$J:$J,"小米体验店")</f>
        <v>0</v>
      </c>
      <c r="AD1963" s="99">
        <f>COUNTIFS(通讯通路门店!$S:$S,$G1963,通讯通路门店!$J:$J,"苹果体验店")</f>
        <v>0</v>
      </c>
      <c r="AE1963" s="99">
        <f>COUNTIFS(通讯通路门店!$S:$S,$G1963,通讯通路门店!$J:$J,"其他品牌专卖店")</f>
        <v>0</v>
      </c>
      <c r="AF1963" s="99">
        <f>SUMIFS(通讯通路门店!$BI:$BI,通讯通路门店!$S:$S,$G1963)</f>
        <v>0</v>
      </c>
      <c r="AG1963" s="99">
        <f>SUMIFS(通讯通路门店!$BH:$BH,通讯通路门店!$S:$S,$G1963)</f>
        <v>0</v>
      </c>
      <c r="AH1963" s="99">
        <f t="shared" si="151"/>
        <v>0</v>
      </c>
      <c r="AI1963" s="99">
        <f>SUMIFS(通讯通路门店!$BB:$BB,通讯通路门店!$S:$S,$G1963)</f>
        <v>0</v>
      </c>
      <c r="AJ1963" s="99">
        <f>SUMIFS(通讯通路门店!$BE:$BE,通讯通路门店!$S:$S,$G1963)</f>
        <v>0</v>
      </c>
      <c r="AK1963" s="99">
        <f>SUMIFS(通讯通路门店!$BG:$BG,通讯通路门店!$S:$S,$G1963)</f>
        <v>0</v>
      </c>
      <c r="AL1963" s="99">
        <f>SUMIFS(通讯通路门店!$BC:$BC,通讯通路门店!$S:$S,$G1963)</f>
        <v>0</v>
      </c>
      <c r="AM1963" s="99">
        <f>SUMIFS(通讯通路门店!$BD:$BD,通讯通路门店!$S:$S,$G1963)</f>
        <v>0</v>
      </c>
      <c r="AN1963" s="99">
        <f>SUMIFS(通讯通路门店!$BF:$BF,通讯通路门店!$S:$S,$G1963)</f>
        <v>0</v>
      </c>
      <c r="AO1963" s="99">
        <f t="shared" si="152"/>
        <v>0</v>
      </c>
      <c r="AP1963" s="99">
        <f>SUMIFS(通讯通路门店!$K:$K,通讯通路门店!$S:$S,$G1963)</f>
        <v>0</v>
      </c>
      <c r="AQ1963" s="83"/>
      <c r="AR1963" s="99">
        <f>SUMIFS(通讯通路门店!$T:$T,通讯通路门店!$S:$S,$G1963)</f>
        <v>0</v>
      </c>
      <c r="AS1963" s="99">
        <f>SUMIFS(通讯通路门店!$U:$U,通讯通路门店!$S:$S,$G1963)</f>
        <v>0</v>
      </c>
      <c r="AT1963" s="99">
        <f>SUMIFS(通讯通路门店!$V:$V,通讯通路门店!$S:$S,$G1963)</f>
        <v>0</v>
      </c>
      <c r="AU1963" s="99">
        <f>SUMIFS(通讯通路门店!$W:$W,通讯通路门店!$S:$S,$G1963)</f>
        <v>0</v>
      </c>
      <c r="AV1963" s="99">
        <f>SUMIFS(通讯通路门店!$Z:$Z,通讯通路门店!$S:$S,$G1963)</f>
        <v>0</v>
      </c>
      <c r="AW1963" s="99">
        <f>SUMIFS(通讯通路门店!$AB:$AB,通讯通路门店!$S:$S,$G1963)</f>
        <v>0</v>
      </c>
      <c r="AX1963" s="99">
        <f>SUMIFS(通讯通路门店!$X:$X,通讯通路门店!$S:$S,$G1963)</f>
        <v>0</v>
      </c>
      <c r="AY1963" s="99">
        <f>SUMIFS(通讯通路门店!$Y:$Y,通讯通路门店!$S:$S,$G1963)</f>
        <v>0</v>
      </c>
      <c r="AZ1963" s="99">
        <f>SUMIFS(通讯通路门店!$AA:$AA,通讯通路门店!$S:$S,$G1963)</f>
        <v>0</v>
      </c>
      <c r="BA1963" s="99">
        <f t="shared" si="153"/>
        <v>0</v>
      </c>
      <c r="BB1963" s="99">
        <f t="shared" si="154"/>
        <v>0</v>
      </c>
      <c r="BC1963" s="99">
        <f>SUMIFS(通讯通路门店!$W:$W,通讯通路门店!$S:$S,$G1963,通讯通路门店!$J:$J,"荣耀体验店")+SUMIFS(通讯通路门店!$W:$W,通讯通路门店!$S:$S,$G1963,通讯通路门店!$J:$J,"荣耀授权专卖店")</f>
        <v>0</v>
      </c>
      <c r="BD1963" s="99">
        <f>SUMIFS(通讯通路门店!$Z:$Z,通讯通路门店!$S:$S,$G1963,通讯通路门店!$J:$J,"VIVO体验店")</f>
        <v>0</v>
      </c>
      <c r="BE1963" s="99">
        <f>SUMIFS(通讯通路门店!$AB:$AB,通讯通路门店!$S:$S,$G1963,通讯通路门店!$J:$J,"OPPO体验店")</f>
        <v>0</v>
      </c>
      <c r="BF1963" s="99">
        <f>SUMIFS(通讯通路门店!$X:$X,通讯通路门店!$S:$S,$G1963,通讯通路门店!$J:$J,"华为授权体验店")+SUMIFS(通讯通路门店!$AA:$AA,通讯通路门店!$S:$S,$G1963,通讯通路门店!$J:$J,"华为堡垒店")</f>
        <v>0</v>
      </c>
      <c r="BG1963" s="99">
        <f>SUMIFS(通讯通路门店!$Y:$Y,通讯通路门店!$S:$S,$G1963,通讯通路门店!$J:$J,"小米体验店")</f>
        <v>0</v>
      </c>
      <c r="BH1963" s="99">
        <f>SUMIFS(通讯通路门店!$AA:$AA,通讯通路门店!$S:$S,$G1963,通讯通路门店!$J:$J,"苹果体验店")</f>
        <v>0</v>
      </c>
      <c r="BI1963" s="99">
        <f>SUMIFS(通讯通路门店!$K:$K,通讯通路门店!$S:$S,$G1963,通讯通路门店!$J:$J,"其他品牌专卖店")</f>
        <v>0</v>
      </c>
      <c r="BJ1963" s="99">
        <f>SUMIFS(通讯通路门店!$AC:$AC,通讯通路门店!$S:$S,$G1963)</f>
        <v>0</v>
      </c>
      <c r="BK1963" s="99">
        <f>SUMIFS(通讯通路门店!$AD:$AD,通讯通路门店!$S:$S,$G1963)</f>
        <v>0</v>
      </c>
      <c r="BL1963" s="99">
        <f>SUMIFS(通讯通路门店!$AE:$AE,通讯通路门店!$S:$S,$G1963)</f>
        <v>0</v>
      </c>
      <c r="BM1963" s="99">
        <f>SUMIFS(通讯通路门店!$AF:$AF,通讯通路门店!$S:$S,$G1963)</f>
        <v>0</v>
      </c>
      <c r="BN1963" s="99">
        <f>SUMIFS(通讯通路门店!$AG:$AG,通讯通路门店!$S:$S,$G1963)</f>
        <v>0</v>
      </c>
      <c r="BO1963" s="99">
        <f>SUMIFS(通讯通路门店!$AH:$AH,通讯通路门店!$S:$S,$G1963)</f>
        <v>0</v>
      </c>
      <c r="BP1963" s="99">
        <f>SUMIFS(通讯通路门店!$AI:$AI,通讯通路门店!$S:$S,$G1963)</f>
        <v>0</v>
      </c>
      <c r="BQ1963" s="83"/>
    </row>
    <row r="1964" spans="1:69">
      <c r="A1964" s="99" t="str">
        <f>IFERROR(_xlfn.XLOOKUP($G1964,通讯通路门店!$S$4:$S$993933,通讯通路门店!$A$4:$A$993933,0,0),"")</f>
        <v>海南省</v>
      </c>
      <c r="B1964" s="99" t="str">
        <f>IFERROR(_xlfn.XLOOKUP($G1964,通讯通路门店!$S$4:$S$993933,通讯通路门店!$B$4:$B$993933,0,0),"")</f>
        <v>昌江黎族自治县</v>
      </c>
      <c r="C1964" s="99" t="str">
        <f>IFERROR(_xlfn.XLOOKUP($G1964,通讯通路门店!$S$4:$S$993933,通讯通路门店!$C$4:$C$993933,0,0),"")</f>
        <v>昌江黎族自治县</v>
      </c>
      <c r="D1964" s="99" t="str">
        <f>IFERROR(_xlfn.XLOOKUP($G1964,通讯通路门店!$S$4:$S$993933,通讯通路门店!$D$4:$D$993933,0,0),"")</f>
        <v>叉河镇</v>
      </c>
      <c r="E1964" s="83"/>
      <c r="F1964" s="83"/>
      <c r="G1964" s="101"/>
      <c r="H1964" s="102">
        <f>IFERROR(_xlfn.XLOOKUP($G1964,通讯通路门店!$S$4:$S$993933,通讯通路门店!$R$4:$R$993933,0,0),"")</f>
        <v>0</v>
      </c>
      <c r="I1964" s="83"/>
      <c r="J1964" s="83"/>
      <c r="K1964" s="83"/>
      <c r="L1964" s="83"/>
      <c r="M1964" s="83"/>
      <c r="N1964" s="83"/>
      <c r="O1964" s="83"/>
      <c r="P1964" s="83"/>
      <c r="Q1964" s="83"/>
      <c r="R1964" s="83"/>
      <c r="S1964" s="83"/>
      <c r="T1964" s="83"/>
      <c r="U1964" s="99">
        <f>COUNTIF(通讯通路门店!$S:$S,$G1964)</f>
        <v>0</v>
      </c>
      <c r="V1964" s="99">
        <f>COUNTIFS(通讯通路门店!$S:$S,$G1964,通讯通路门店!$J:$J,"综合卖场")</f>
        <v>0</v>
      </c>
      <c r="W1964" s="99">
        <f>SUMIFS(通讯通路门店!$AJ:$AJ,通讯通路门店!$S:$S,通讯客户沙盘!$G1964)</f>
        <v>0</v>
      </c>
      <c r="X1964" s="99">
        <f t="shared" si="150"/>
        <v>0</v>
      </c>
      <c r="Y1964" s="99">
        <f>COUNTIFS(通讯通路门店!$S:$S,$G1964,通讯通路门店!$J:$J,"荣耀体验店")+COUNTIFS(通讯通路门店!$S:$S,$G1964,通讯通路门店!$J:$J,"荣耀授权专卖店")</f>
        <v>0</v>
      </c>
      <c r="Z1964" s="99">
        <f>COUNTIFS(通讯通路门店!$S:$S,$G1964,通讯通路门店!$J:$J,"VIVO体验店")</f>
        <v>0</v>
      </c>
      <c r="AA1964" s="99">
        <f>COUNTIFS(通讯通路门店!$S:$S,$G1964,通讯通路门店!$J:$J,"OPPO体验店")</f>
        <v>0</v>
      </c>
      <c r="AB1964" s="99">
        <f>COUNTIFS(通讯通路门店!$S:$S,$G1964,通讯通路门店!$J:$J,"华为授权体验店")+COUNTIFS(通讯通路门店!$S:$S,$G1964,通讯通路门店!$J:$J,"华为堡垒店")</f>
        <v>0</v>
      </c>
      <c r="AC1964" s="99">
        <f>COUNTIFS(通讯通路门店!$S:$S,$G1964,通讯通路门店!$J:$J,"小米体验店")</f>
        <v>0</v>
      </c>
      <c r="AD1964" s="99">
        <f>COUNTIFS(通讯通路门店!$S:$S,$G1964,通讯通路门店!$J:$J,"苹果体验店")</f>
        <v>0</v>
      </c>
      <c r="AE1964" s="99">
        <f>COUNTIFS(通讯通路门店!$S:$S,$G1964,通讯通路门店!$J:$J,"其他品牌专卖店")</f>
        <v>0</v>
      </c>
      <c r="AF1964" s="99">
        <f>SUMIFS(通讯通路门店!$BI:$BI,通讯通路门店!$S:$S,$G1964)</f>
        <v>0</v>
      </c>
      <c r="AG1964" s="99">
        <f>SUMIFS(通讯通路门店!$BH:$BH,通讯通路门店!$S:$S,$G1964)</f>
        <v>0</v>
      </c>
      <c r="AH1964" s="99">
        <f t="shared" si="151"/>
        <v>0</v>
      </c>
      <c r="AI1964" s="99">
        <f>SUMIFS(通讯通路门店!$BB:$BB,通讯通路门店!$S:$S,$G1964)</f>
        <v>0</v>
      </c>
      <c r="AJ1964" s="99">
        <f>SUMIFS(通讯通路门店!$BE:$BE,通讯通路门店!$S:$S,$G1964)</f>
        <v>0</v>
      </c>
      <c r="AK1964" s="99">
        <f>SUMIFS(通讯通路门店!$BG:$BG,通讯通路门店!$S:$S,$G1964)</f>
        <v>0</v>
      </c>
      <c r="AL1964" s="99">
        <f>SUMIFS(通讯通路门店!$BC:$BC,通讯通路门店!$S:$S,$G1964)</f>
        <v>0</v>
      </c>
      <c r="AM1964" s="99">
        <f>SUMIFS(通讯通路门店!$BD:$BD,通讯通路门店!$S:$S,$G1964)</f>
        <v>0</v>
      </c>
      <c r="AN1964" s="99">
        <f>SUMIFS(通讯通路门店!$BF:$BF,通讯通路门店!$S:$S,$G1964)</f>
        <v>0</v>
      </c>
      <c r="AO1964" s="99">
        <f t="shared" si="152"/>
        <v>0</v>
      </c>
      <c r="AP1964" s="99">
        <f>SUMIFS(通讯通路门店!$K:$K,通讯通路门店!$S:$S,$G1964)</f>
        <v>0</v>
      </c>
      <c r="AQ1964" s="83"/>
      <c r="AR1964" s="99">
        <f>SUMIFS(通讯通路门店!$T:$T,通讯通路门店!$S:$S,$G1964)</f>
        <v>0</v>
      </c>
      <c r="AS1964" s="99">
        <f>SUMIFS(通讯通路门店!$U:$U,通讯通路门店!$S:$S,$G1964)</f>
        <v>0</v>
      </c>
      <c r="AT1964" s="99">
        <f>SUMIFS(通讯通路门店!$V:$V,通讯通路门店!$S:$S,$G1964)</f>
        <v>0</v>
      </c>
      <c r="AU1964" s="99">
        <f>SUMIFS(通讯通路门店!$W:$W,通讯通路门店!$S:$S,$G1964)</f>
        <v>0</v>
      </c>
      <c r="AV1964" s="99">
        <f>SUMIFS(通讯通路门店!$Z:$Z,通讯通路门店!$S:$S,$G1964)</f>
        <v>0</v>
      </c>
      <c r="AW1964" s="99">
        <f>SUMIFS(通讯通路门店!$AB:$AB,通讯通路门店!$S:$S,$G1964)</f>
        <v>0</v>
      </c>
      <c r="AX1964" s="99">
        <f>SUMIFS(通讯通路门店!$X:$X,通讯通路门店!$S:$S,$G1964)</f>
        <v>0</v>
      </c>
      <c r="AY1964" s="99">
        <f>SUMIFS(通讯通路门店!$Y:$Y,通讯通路门店!$S:$S,$G1964)</f>
        <v>0</v>
      </c>
      <c r="AZ1964" s="99">
        <f>SUMIFS(通讯通路门店!$AA:$AA,通讯通路门店!$S:$S,$G1964)</f>
        <v>0</v>
      </c>
      <c r="BA1964" s="99">
        <f t="shared" si="153"/>
        <v>0</v>
      </c>
      <c r="BB1964" s="99">
        <f t="shared" si="154"/>
        <v>0</v>
      </c>
      <c r="BC1964" s="99">
        <f>SUMIFS(通讯通路门店!$W:$W,通讯通路门店!$S:$S,$G1964,通讯通路门店!$J:$J,"荣耀体验店")+SUMIFS(通讯通路门店!$W:$W,通讯通路门店!$S:$S,$G1964,通讯通路门店!$J:$J,"荣耀授权专卖店")</f>
        <v>0</v>
      </c>
      <c r="BD1964" s="99">
        <f>SUMIFS(通讯通路门店!$Z:$Z,通讯通路门店!$S:$S,$G1964,通讯通路门店!$J:$J,"VIVO体验店")</f>
        <v>0</v>
      </c>
      <c r="BE1964" s="99">
        <f>SUMIFS(通讯通路门店!$AB:$AB,通讯通路门店!$S:$S,$G1964,通讯通路门店!$J:$J,"OPPO体验店")</f>
        <v>0</v>
      </c>
      <c r="BF1964" s="99">
        <f>SUMIFS(通讯通路门店!$X:$X,通讯通路门店!$S:$S,$G1964,通讯通路门店!$J:$J,"华为授权体验店")+SUMIFS(通讯通路门店!$AA:$AA,通讯通路门店!$S:$S,$G1964,通讯通路门店!$J:$J,"华为堡垒店")</f>
        <v>0</v>
      </c>
      <c r="BG1964" s="99">
        <f>SUMIFS(通讯通路门店!$Y:$Y,通讯通路门店!$S:$S,$G1964,通讯通路门店!$J:$J,"小米体验店")</f>
        <v>0</v>
      </c>
      <c r="BH1964" s="99">
        <f>SUMIFS(通讯通路门店!$AA:$AA,通讯通路门店!$S:$S,$G1964,通讯通路门店!$J:$J,"苹果体验店")</f>
        <v>0</v>
      </c>
      <c r="BI1964" s="99">
        <f>SUMIFS(通讯通路门店!$K:$K,通讯通路门店!$S:$S,$G1964,通讯通路门店!$J:$J,"其他品牌专卖店")</f>
        <v>0</v>
      </c>
      <c r="BJ1964" s="99">
        <f>SUMIFS(通讯通路门店!$AC:$AC,通讯通路门店!$S:$S,$G1964)</f>
        <v>0</v>
      </c>
      <c r="BK1964" s="99">
        <f>SUMIFS(通讯通路门店!$AD:$AD,通讯通路门店!$S:$S,$G1964)</f>
        <v>0</v>
      </c>
      <c r="BL1964" s="99">
        <f>SUMIFS(通讯通路门店!$AE:$AE,通讯通路门店!$S:$S,$G1964)</f>
        <v>0</v>
      </c>
      <c r="BM1964" s="99">
        <f>SUMIFS(通讯通路门店!$AF:$AF,通讯通路门店!$S:$S,$G1964)</f>
        <v>0</v>
      </c>
      <c r="BN1964" s="99">
        <f>SUMIFS(通讯通路门店!$AG:$AG,通讯通路门店!$S:$S,$G1964)</f>
        <v>0</v>
      </c>
      <c r="BO1964" s="99">
        <f>SUMIFS(通讯通路门店!$AH:$AH,通讯通路门店!$S:$S,$G1964)</f>
        <v>0</v>
      </c>
      <c r="BP1964" s="99">
        <f>SUMIFS(通讯通路门店!$AI:$AI,通讯通路门店!$S:$S,$G1964)</f>
        <v>0</v>
      </c>
      <c r="BQ1964" s="83"/>
    </row>
    <row r="1965" spans="1:69">
      <c r="A1965" s="99" t="str">
        <f>IFERROR(_xlfn.XLOOKUP($G1965,通讯通路门店!$S$4:$S$993933,通讯通路门店!$A$4:$A$993933,0,0),"")</f>
        <v>海南省</v>
      </c>
      <c r="B1965" s="99" t="str">
        <f>IFERROR(_xlfn.XLOOKUP($G1965,通讯通路门店!$S$4:$S$993933,通讯通路门店!$B$4:$B$993933,0,0),"")</f>
        <v>昌江黎族自治县</v>
      </c>
      <c r="C1965" s="99" t="str">
        <f>IFERROR(_xlfn.XLOOKUP($G1965,通讯通路门店!$S$4:$S$993933,通讯通路门店!$C$4:$C$993933,0,0),"")</f>
        <v>昌江黎族自治县</v>
      </c>
      <c r="D1965" s="99" t="str">
        <f>IFERROR(_xlfn.XLOOKUP($G1965,通讯通路门店!$S$4:$S$993933,通讯通路门店!$D$4:$D$993933,0,0),"")</f>
        <v>叉河镇</v>
      </c>
      <c r="E1965" s="83"/>
      <c r="F1965" s="83"/>
      <c r="G1965" s="101"/>
      <c r="H1965" s="102">
        <f>IFERROR(_xlfn.XLOOKUP($G1965,通讯通路门店!$S$4:$S$993933,通讯通路门店!$R$4:$R$993933,0,0),"")</f>
        <v>0</v>
      </c>
      <c r="I1965" s="83"/>
      <c r="J1965" s="83"/>
      <c r="K1965" s="83"/>
      <c r="L1965" s="83"/>
      <c r="M1965" s="83"/>
      <c r="N1965" s="83"/>
      <c r="O1965" s="83"/>
      <c r="P1965" s="83"/>
      <c r="Q1965" s="83"/>
      <c r="R1965" s="83"/>
      <c r="S1965" s="83"/>
      <c r="T1965" s="83"/>
      <c r="U1965" s="99">
        <f>COUNTIF(通讯通路门店!$S:$S,$G1965)</f>
        <v>0</v>
      </c>
      <c r="V1965" s="99">
        <f>COUNTIFS(通讯通路门店!$S:$S,$G1965,通讯通路门店!$J:$J,"综合卖场")</f>
        <v>0</v>
      </c>
      <c r="W1965" s="99">
        <f>SUMIFS(通讯通路门店!$AJ:$AJ,通讯通路门店!$S:$S,通讯客户沙盘!$G1965)</f>
        <v>0</v>
      </c>
      <c r="X1965" s="99">
        <f t="shared" si="150"/>
        <v>0</v>
      </c>
      <c r="Y1965" s="99">
        <f>COUNTIFS(通讯通路门店!$S:$S,$G1965,通讯通路门店!$J:$J,"荣耀体验店")+COUNTIFS(通讯通路门店!$S:$S,$G1965,通讯通路门店!$J:$J,"荣耀授权专卖店")</f>
        <v>0</v>
      </c>
      <c r="Z1965" s="99">
        <f>COUNTIFS(通讯通路门店!$S:$S,$G1965,通讯通路门店!$J:$J,"VIVO体验店")</f>
        <v>0</v>
      </c>
      <c r="AA1965" s="99">
        <f>COUNTIFS(通讯通路门店!$S:$S,$G1965,通讯通路门店!$J:$J,"OPPO体验店")</f>
        <v>0</v>
      </c>
      <c r="AB1965" s="99">
        <f>COUNTIFS(通讯通路门店!$S:$S,$G1965,通讯通路门店!$J:$J,"华为授权体验店")+COUNTIFS(通讯通路门店!$S:$S,$G1965,通讯通路门店!$J:$J,"华为堡垒店")</f>
        <v>0</v>
      </c>
      <c r="AC1965" s="99">
        <f>COUNTIFS(通讯通路门店!$S:$S,$G1965,通讯通路门店!$J:$J,"小米体验店")</f>
        <v>0</v>
      </c>
      <c r="AD1965" s="99">
        <f>COUNTIFS(通讯通路门店!$S:$S,$G1965,通讯通路门店!$J:$J,"苹果体验店")</f>
        <v>0</v>
      </c>
      <c r="AE1965" s="99">
        <f>COUNTIFS(通讯通路门店!$S:$S,$G1965,通讯通路门店!$J:$J,"其他品牌专卖店")</f>
        <v>0</v>
      </c>
      <c r="AF1965" s="99">
        <f>SUMIFS(通讯通路门店!$BI:$BI,通讯通路门店!$S:$S,$G1965)</f>
        <v>0</v>
      </c>
      <c r="AG1965" s="99">
        <f>SUMIFS(通讯通路门店!$BH:$BH,通讯通路门店!$S:$S,$G1965)</f>
        <v>0</v>
      </c>
      <c r="AH1965" s="99">
        <f t="shared" si="151"/>
        <v>0</v>
      </c>
      <c r="AI1965" s="99">
        <f>SUMIFS(通讯通路门店!$BB:$BB,通讯通路门店!$S:$S,$G1965)</f>
        <v>0</v>
      </c>
      <c r="AJ1965" s="99">
        <f>SUMIFS(通讯通路门店!$BE:$BE,通讯通路门店!$S:$S,$G1965)</f>
        <v>0</v>
      </c>
      <c r="AK1965" s="99">
        <f>SUMIFS(通讯通路门店!$BG:$BG,通讯通路门店!$S:$S,$G1965)</f>
        <v>0</v>
      </c>
      <c r="AL1965" s="99">
        <f>SUMIFS(通讯通路门店!$BC:$BC,通讯通路门店!$S:$S,$G1965)</f>
        <v>0</v>
      </c>
      <c r="AM1965" s="99">
        <f>SUMIFS(通讯通路门店!$BD:$BD,通讯通路门店!$S:$S,$G1965)</f>
        <v>0</v>
      </c>
      <c r="AN1965" s="99">
        <f>SUMIFS(通讯通路门店!$BF:$BF,通讯通路门店!$S:$S,$G1965)</f>
        <v>0</v>
      </c>
      <c r="AO1965" s="99">
        <f t="shared" si="152"/>
        <v>0</v>
      </c>
      <c r="AP1965" s="99">
        <f>SUMIFS(通讯通路门店!$K:$K,通讯通路门店!$S:$S,$G1965)</f>
        <v>0</v>
      </c>
      <c r="AQ1965" s="83"/>
      <c r="AR1965" s="99">
        <f>SUMIFS(通讯通路门店!$T:$T,通讯通路门店!$S:$S,$G1965)</f>
        <v>0</v>
      </c>
      <c r="AS1965" s="99">
        <f>SUMIFS(通讯通路门店!$U:$U,通讯通路门店!$S:$S,$G1965)</f>
        <v>0</v>
      </c>
      <c r="AT1965" s="99">
        <f>SUMIFS(通讯通路门店!$V:$V,通讯通路门店!$S:$S,$G1965)</f>
        <v>0</v>
      </c>
      <c r="AU1965" s="99">
        <f>SUMIFS(通讯通路门店!$W:$W,通讯通路门店!$S:$S,$G1965)</f>
        <v>0</v>
      </c>
      <c r="AV1965" s="99">
        <f>SUMIFS(通讯通路门店!$Z:$Z,通讯通路门店!$S:$S,$G1965)</f>
        <v>0</v>
      </c>
      <c r="AW1965" s="99">
        <f>SUMIFS(通讯通路门店!$AB:$AB,通讯通路门店!$S:$S,$G1965)</f>
        <v>0</v>
      </c>
      <c r="AX1965" s="99">
        <f>SUMIFS(通讯通路门店!$X:$X,通讯通路门店!$S:$S,$G1965)</f>
        <v>0</v>
      </c>
      <c r="AY1965" s="99">
        <f>SUMIFS(通讯通路门店!$Y:$Y,通讯通路门店!$S:$S,$G1965)</f>
        <v>0</v>
      </c>
      <c r="AZ1965" s="99">
        <f>SUMIFS(通讯通路门店!$AA:$AA,通讯通路门店!$S:$S,$G1965)</f>
        <v>0</v>
      </c>
      <c r="BA1965" s="99">
        <f t="shared" si="153"/>
        <v>0</v>
      </c>
      <c r="BB1965" s="99">
        <f t="shared" si="154"/>
        <v>0</v>
      </c>
      <c r="BC1965" s="99">
        <f>SUMIFS(通讯通路门店!$W:$W,通讯通路门店!$S:$S,$G1965,通讯通路门店!$J:$J,"荣耀体验店")+SUMIFS(通讯通路门店!$W:$W,通讯通路门店!$S:$S,$G1965,通讯通路门店!$J:$J,"荣耀授权专卖店")</f>
        <v>0</v>
      </c>
      <c r="BD1965" s="99">
        <f>SUMIFS(通讯通路门店!$Z:$Z,通讯通路门店!$S:$S,$G1965,通讯通路门店!$J:$J,"VIVO体验店")</f>
        <v>0</v>
      </c>
      <c r="BE1965" s="99">
        <f>SUMIFS(通讯通路门店!$AB:$AB,通讯通路门店!$S:$S,$G1965,通讯通路门店!$J:$J,"OPPO体验店")</f>
        <v>0</v>
      </c>
      <c r="BF1965" s="99">
        <f>SUMIFS(通讯通路门店!$X:$X,通讯通路门店!$S:$S,$G1965,通讯通路门店!$J:$J,"华为授权体验店")+SUMIFS(通讯通路门店!$AA:$AA,通讯通路门店!$S:$S,$G1965,通讯通路门店!$J:$J,"华为堡垒店")</f>
        <v>0</v>
      </c>
      <c r="BG1965" s="99">
        <f>SUMIFS(通讯通路门店!$Y:$Y,通讯通路门店!$S:$S,$G1965,通讯通路门店!$J:$J,"小米体验店")</f>
        <v>0</v>
      </c>
      <c r="BH1965" s="99">
        <f>SUMIFS(通讯通路门店!$AA:$AA,通讯通路门店!$S:$S,$G1965,通讯通路门店!$J:$J,"苹果体验店")</f>
        <v>0</v>
      </c>
      <c r="BI1965" s="99">
        <f>SUMIFS(通讯通路门店!$K:$K,通讯通路门店!$S:$S,$G1965,通讯通路门店!$J:$J,"其他品牌专卖店")</f>
        <v>0</v>
      </c>
      <c r="BJ1965" s="99">
        <f>SUMIFS(通讯通路门店!$AC:$AC,通讯通路门店!$S:$S,$G1965)</f>
        <v>0</v>
      </c>
      <c r="BK1965" s="99">
        <f>SUMIFS(通讯通路门店!$AD:$AD,通讯通路门店!$S:$S,$G1965)</f>
        <v>0</v>
      </c>
      <c r="BL1965" s="99">
        <f>SUMIFS(通讯通路门店!$AE:$AE,通讯通路门店!$S:$S,$G1965)</f>
        <v>0</v>
      </c>
      <c r="BM1965" s="99">
        <f>SUMIFS(通讯通路门店!$AF:$AF,通讯通路门店!$S:$S,$G1965)</f>
        <v>0</v>
      </c>
      <c r="BN1965" s="99">
        <f>SUMIFS(通讯通路门店!$AG:$AG,通讯通路门店!$S:$S,$G1965)</f>
        <v>0</v>
      </c>
      <c r="BO1965" s="99">
        <f>SUMIFS(通讯通路门店!$AH:$AH,通讯通路门店!$S:$S,$G1965)</f>
        <v>0</v>
      </c>
      <c r="BP1965" s="99">
        <f>SUMIFS(通讯通路门店!$AI:$AI,通讯通路门店!$S:$S,$G1965)</f>
        <v>0</v>
      </c>
      <c r="BQ1965" s="83"/>
    </row>
    <row r="1966" spans="1:69">
      <c r="A1966" s="99" t="str">
        <f>IFERROR(_xlfn.XLOOKUP($G1966,通讯通路门店!$S$4:$S$993933,通讯通路门店!$A$4:$A$993933,0,0),"")</f>
        <v>海南省</v>
      </c>
      <c r="B1966" s="99" t="str">
        <f>IFERROR(_xlfn.XLOOKUP($G1966,通讯通路门店!$S$4:$S$993933,通讯通路门店!$B$4:$B$993933,0,0),"")</f>
        <v>昌江黎族自治县</v>
      </c>
      <c r="C1966" s="99" t="str">
        <f>IFERROR(_xlfn.XLOOKUP($G1966,通讯通路门店!$S$4:$S$993933,通讯通路门店!$C$4:$C$993933,0,0),"")</f>
        <v>昌江黎族自治县</v>
      </c>
      <c r="D1966" s="99" t="str">
        <f>IFERROR(_xlfn.XLOOKUP($G1966,通讯通路门店!$S$4:$S$993933,通讯通路门店!$D$4:$D$993933,0,0),"")</f>
        <v>叉河镇</v>
      </c>
      <c r="E1966" s="83"/>
      <c r="F1966" s="83"/>
      <c r="G1966" s="101"/>
      <c r="H1966" s="102">
        <f>IFERROR(_xlfn.XLOOKUP($G1966,通讯通路门店!$S$4:$S$993933,通讯通路门店!$R$4:$R$993933,0,0),"")</f>
        <v>0</v>
      </c>
      <c r="I1966" s="83"/>
      <c r="J1966" s="83"/>
      <c r="K1966" s="83"/>
      <c r="L1966" s="83"/>
      <c r="M1966" s="83"/>
      <c r="N1966" s="83"/>
      <c r="O1966" s="83"/>
      <c r="P1966" s="83"/>
      <c r="Q1966" s="83"/>
      <c r="R1966" s="83"/>
      <c r="S1966" s="83"/>
      <c r="T1966" s="83"/>
      <c r="U1966" s="99">
        <f>COUNTIF(通讯通路门店!$S:$S,$G1966)</f>
        <v>0</v>
      </c>
      <c r="V1966" s="99">
        <f>COUNTIFS(通讯通路门店!$S:$S,$G1966,通讯通路门店!$J:$J,"综合卖场")</f>
        <v>0</v>
      </c>
      <c r="W1966" s="99">
        <f>SUMIFS(通讯通路门店!$AJ:$AJ,通讯通路门店!$S:$S,通讯客户沙盘!$G1966)</f>
        <v>0</v>
      </c>
      <c r="X1966" s="99">
        <f t="shared" si="150"/>
        <v>0</v>
      </c>
      <c r="Y1966" s="99">
        <f>COUNTIFS(通讯通路门店!$S:$S,$G1966,通讯通路门店!$J:$J,"荣耀体验店")+COUNTIFS(通讯通路门店!$S:$S,$G1966,通讯通路门店!$J:$J,"荣耀授权专卖店")</f>
        <v>0</v>
      </c>
      <c r="Z1966" s="99">
        <f>COUNTIFS(通讯通路门店!$S:$S,$G1966,通讯通路门店!$J:$J,"VIVO体验店")</f>
        <v>0</v>
      </c>
      <c r="AA1966" s="99">
        <f>COUNTIFS(通讯通路门店!$S:$S,$G1966,通讯通路门店!$J:$J,"OPPO体验店")</f>
        <v>0</v>
      </c>
      <c r="AB1966" s="99">
        <f>COUNTIFS(通讯通路门店!$S:$S,$G1966,通讯通路门店!$J:$J,"华为授权体验店")+COUNTIFS(通讯通路门店!$S:$S,$G1966,通讯通路门店!$J:$J,"华为堡垒店")</f>
        <v>0</v>
      </c>
      <c r="AC1966" s="99">
        <f>COUNTIFS(通讯通路门店!$S:$S,$G1966,通讯通路门店!$J:$J,"小米体验店")</f>
        <v>0</v>
      </c>
      <c r="AD1966" s="99">
        <f>COUNTIFS(通讯通路门店!$S:$S,$G1966,通讯通路门店!$J:$J,"苹果体验店")</f>
        <v>0</v>
      </c>
      <c r="AE1966" s="99">
        <f>COUNTIFS(通讯通路门店!$S:$S,$G1966,通讯通路门店!$J:$J,"其他品牌专卖店")</f>
        <v>0</v>
      </c>
      <c r="AF1966" s="99">
        <f>SUMIFS(通讯通路门店!$BI:$BI,通讯通路门店!$S:$S,$G1966)</f>
        <v>0</v>
      </c>
      <c r="AG1966" s="99">
        <f>SUMIFS(通讯通路门店!$BH:$BH,通讯通路门店!$S:$S,$G1966)</f>
        <v>0</v>
      </c>
      <c r="AH1966" s="99">
        <f t="shared" si="151"/>
        <v>0</v>
      </c>
      <c r="AI1966" s="99">
        <f>SUMIFS(通讯通路门店!$BB:$BB,通讯通路门店!$S:$S,$G1966)</f>
        <v>0</v>
      </c>
      <c r="AJ1966" s="99">
        <f>SUMIFS(通讯通路门店!$BE:$BE,通讯通路门店!$S:$S,$G1966)</f>
        <v>0</v>
      </c>
      <c r="AK1966" s="99">
        <f>SUMIFS(通讯通路门店!$BG:$BG,通讯通路门店!$S:$S,$G1966)</f>
        <v>0</v>
      </c>
      <c r="AL1966" s="99">
        <f>SUMIFS(通讯通路门店!$BC:$BC,通讯通路门店!$S:$S,$G1966)</f>
        <v>0</v>
      </c>
      <c r="AM1966" s="99">
        <f>SUMIFS(通讯通路门店!$BD:$BD,通讯通路门店!$S:$S,$G1966)</f>
        <v>0</v>
      </c>
      <c r="AN1966" s="99">
        <f>SUMIFS(通讯通路门店!$BF:$BF,通讯通路门店!$S:$S,$G1966)</f>
        <v>0</v>
      </c>
      <c r="AO1966" s="99">
        <f t="shared" si="152"/>
        <v>0</v>
      </c>
      <c r="AP1966" s="99">
        <f>SUMIFS(通讯通路门店!$K:$K,通讯通路门店!$S:$S,$G1966)</f>
        <v>0</v>
      </c>
      <c r="AQ1966" s="83"/>
      <c r="AR1966" s="99">
        <f>SUMIFS(通讯通路门店!$T:$T,通讯通路门店!$S:$S,$G1966)</f>
        <v>0</v>
      </c>
      <c r="AS1966" s="99">
        <f>SUMIFS(通讯通路门店!$U:$U,通讯通路门店!$S:$S,$G1966)</f>
        <v>0</v>
      </c>
      <c r="AT1966" s="99">
        <f>SUMIFS(通讯通路门店!$V:$V,通讯通路门店!$S:$S,$G1966)</f>
        <v>0</v>
      </c>
      <c r="AU1966" s="99">
        <f>SUMIFS(通讯通路门店!$W:$W,通讯通路门店!$S:$S,$G1966)</f>
        <v>0</v>
      </c>
      <c r="AV1966" s="99">
        <f>SUMIFS(通讯通路门店!$Z:$Z,通讯通路门店!$S:$S,$G1966)</f>
        <v>0</v>
      </c>
      <c r="AW1966" s="99">
        <f>SUMIFS(通讯通路门店!$AB:$AB,通讯通路门店!$S:$S,$G1966)</f>
        <v>0</v>
      </c>
      <c r="AX1966" s="99">
        <f>SUMIFS(通讯通路门店!$X:$X,通讯通路门店!$S:$S,$G1966)</f>
        <v>0</v>
      </c>
      <c r="AY1966" s="99">
        <f>SUMIFS(通讯通路门店!$Y:$Y,通讯通路门店!$S:$S,$G1966)</f>
        <v>0</v>
      </c>
      <c r="AZ1966" s="99">
        <f>SUMIFS(通讯通路门店!$AA:$AA,通讯通路门店!$S:$S,$G1966)</f>
        <v>0</v>
      </c>
      <c r="BA1966" s="99">
        <f t="shared" si="153"/>
        <v>0</v>
      </c>
      <c r="BB1966" s="99">
        <f t="shared" si="154"/>
        <v>0</v>
      </c>
      <c r="BC1966" s="99">
        <f>SUMIFS(通讯通路门店!$W:$W,通讯通路门店!$S:$S,$G1966,通讯通路门店!$J:$J,"荣耀体验店")+SUMIFS(通讯通路门店!$W:$W,通讯通路门店!$S:$S,$G1966,通讯通路门店!$J:$J,"荣耀授权专卖店")</f>
        <v>0</v>
      </c>
      <c r="BD1966" s="99">
        <f>SUMIFS(通讯通路门店!$Z:$Z,通讯通路门店!$S:$S,$G1966,通讯通路门店!$J:$J,"VIVO体验店")</f>
        <v>0</v>
      </c>
      <c r="BE1966" s="99">
        <f>SUMIFS(通讯通路门店!$AB:$AB,通讯通路门店!$S:$S,$G1966,通讯通路门店!$J:$J,"OPPO体验店")</f>
        <v>0</v>
      </c>
      <c r="BF1966" s="99">
        <f>SUMIFS(通讯通路门店!$X:$X,通讯通路门店!$S:$S,$G1966,通讯通路门店!$J:$J,"华为授权体验店")+SUMIFS(通讯通路门店!$AA:$AA,通讯通路门店!$S:$S,$G1966,通讯通路门店!$J:$J,"华为堡垒店")</f>
        <v>0</v>
      </c>
      <c r="BG1966" s="99">
        <f>SUMIFS(通讯通路门店!$Y:$Y,通讯通路门店!$S:$S,$G1966,通讯通路门店!$J:$J,"小米体验店")</f>
        <v>0</v>
      </c>
      <c r="BH1966" s="99">
        <f>SUMIFS(通讯通路门店!$AA:$AA,通讯通路门店!$S:$S,$G1966,通讯通路门店!$J:$J,"苹果体验店")</f>
        <v>0</v>
      </c>
      <c r="BI1966" s="99">
        <f>SUMIFS(通讯通路门店!$K:$K,通讯通路门店!$S:$S,$G1966,通讯通路门店!$J:$J,"其他品牌专卖店")</f>
        <v>0</v>
      </c>
      <c r="BJ1966" s="99">
        <f>SUMIFS(通讯通路门店!$AC:$AC,通讯通路门店!$S:$S,$G1966)</f>
        <v>0</v>
      </c>
      <c r="BK1966" s="99">
        <f>SUMIFS(通讯通路门店!$AD:$AD,通讯通路门店!$S:$S,$G1966)</f>
        <v>0</v>
      </c>
      <c r="BL1966" s="99">
        <f>SUMIFS(通讯通路门店!$AE:$AE,通讯通路门店!$S:$S,$G1966)</f>
        <v>0</v>
      </c>
      <c r="BM1966" s="99">
        <f>SUMIFS(通讯通路门店!$AF:$AF,通讯通路门店!$S:$S,$G1966)</f>
        <v>0</v>
      </c>
      <c r="BN1966" s="99">
        <f>SUMIFS(通讯通路门店!$AG:$AG,通讯通路门店!$S:$S,$G1966)</f>
        <v>0</v>
      </c>
      <c r="BO1966" s="99">
        <f>SUMIFS(通讯通路门店!$AH:$AH,通讯通路门店!$S:$S,$G1966)</f>
        <v>0</v>
      </c>
      <c r="BP1966" s="99">
        <f>SUMIFS(通讯通路门店!$AI:$AI,通讯通路门店!$S:$S,$G1966)</f>
        <v>0</v>
      </c>
      <c r="BQ1966" s="83"/>
    </row>
    <row r="1967" spans="1:69">
      <c r="A1967" s="99" t="str">
        <f>IFERROR(_xlfn.XLOOKUP($G1967,通讯通路门店!$S$4:$S$993933,通讯通路门店!$A$4:$A$993933,0,0),"")</f>
        <v>海南省</v>
      </c>
      <c r="B1967" s="99" t="str">
        <f>IFERROR(_xlfn.XLOOKUP($G1967,通讯通路门店!$S$4:$S$993933,通讯通路门店!$B$4:$B$993933,0,0),"")</f>
        <v>昌江黎族自治县</v>
      </c>
      <c r="C1967" s="99" t="str">
        <f>IFERROR(_xlfn.XLOOKUP($G1967,通讯通路门店!$S$4:$S$993933,通讯通路门店!$C$4:$C$993933,0,0),"")</f>
        <v>昌江黎族自治县</v>
      </c>
      <c r="D1967" s="99" t="str">
        <f>IFERROR(_xlfn.XLOOKUP($G1967,通讯通路门店!$S$4:$S$993933,通讯通路门店!$D$4:$D$993933,0,0),"")</f>
        <v>叉河镇</v>
      </c>
      <c r="E1967" s="83"/>
      <c r="F1967" s="83"/>
      <c r="G1967" s="101"/>
      <c r="H1967" s="102">
        <f>IFERROR(_xlfn.XLOOKUP($G1967,通讯通路门店!$S$4:$S$993933,通讯通路门店!$R$4:$R$993933,0,0),"")</f>
        <v>0</v>
      </c>
      <c r="I1967" s="83"/>
      <c r="J1967" s="83"/>
      <c r="K1967" s="83"/>
      <c r="L1967" s="83"/>
      <c r="M1967" s="83"/>
      <c r="N1967" s="83"/>
      <c r="O1967" s="83"/>
      <c r="P1967" s="83"/>
      <c r="Q1967" s="83"/>
      <c r="R1967" s="83"/>
      <c r="S1967" s="83"/>
      <c r="T1967" s="83"/>
      <c r="U1967" s="99">
        <f>COUNTIF(通讯通路门店!$S:$S,$G1967)</f>
        <v>0</v>
      </c>
      <c r="V1967" s="99">
        <f>COUNTIFS(通讯通路门店!$S:$S,$G1967,通讯通路门店!$J:$J,"综合卖场")</f>
        <v>0</v>
      </c>
      <c r="W1967" s="99">
        <f>SUMIFS(通讯通路门店!$AJ:$AJ,通讯通路门店!$S:$S,通讯客户沙盘!$G1967)</f>
        <v>0</v>
      </c>
      <c r="X1967" s="99">
        <f t="shared" si="150"/>
        <v>0</v>
      </c>
      <c r="Y1967" s="99">
        <f>COUNTIFS(通讯通路门店!$S:$S,$G1967,通讯通路门店!$J:$J,"荣耀体验店")+COUNTIFS(通讯通路门店!$S:$S,$G1967,通讯通路门店!$J:$J,"荣耀授权专卖店")</f>
        <v>0</v>
      </c>
      <c r="Z1967" s="99">
        <f>COUNTIFS(通讯通路门店!$S:$S,$G1967,通讯通路门店!$J:$J,"VIVO体验店")</f>
        <v>0</v>
      </c>
      <c r="AA1967" s="99">
        <f>COUNTIFS(通讯通路门店!$S:$S,$G1967,通讯通路门店!$J:$J,"OPPO体验店")</f>
        <v>0</v>
      </c>
      <c r="AB1967" s="99">
        <f>COUNTIFS(通讯通路门店!$S:$S,$G1967,通讯通路门店!$J:$J,"华为授权体验店")+COUNTIFS(通讯通路门店!$S:$S,$G1967,通讯通路门店!$J:$J,"华为堡垒店")</f>
        <v>0</v>
      </c>
      <c r="AC1967" s="99">
        <f>COUNTIFS(通讯通路门店!$S:$S,$G1967,通讯通路门店!$J:$J,"小米体验店")</f>
        <v>0</v>
      </c>
      <c r="AD1967" s="99">
        <f>COUNTIFS(通讯通路门店!$S:$S,$G1967,通讯通路门店!$J:$J,"苹果体验店")</f>
        <v>0</v>
      </c>
      <c r="AE1967" s="99">
        <f>COUNTIFS(通讯通路门店!$S:$S,$G1967,通讯通路门店!$J:$J,"其他品牌专卖店")</f>
        <v>0</v>
      </c>
      <c r="AF1967" s="99">
        <f>SUMIFS(通讯通路门店!$BI:$BI,通讯通路门店!$S:$S,$G1967)</f>
        <v>0</v>
      </c>
      <c r="AG1967" s="99">
        <f>SUMIFS(通讯通路门店!$BH:$BH,通讯通路门店!$S:$S,$G1967)</f>
        <v>0</v>
      </c>
      <c r="AH1967" s="99">
        <f t="shared" si="151"/>
        <v>0</v>
      </c>
      <c r="AI1967" s="99">
        <f>SUMIFS(通讯通路门店!$BB:$BB,通讯通路门店!$S:$S,$G1967)</f>
        <v>0</v>
      </c>
      <c r="AJ1967" s="99">
        <f>SUMIFS(通讯通路门店!$BE:$BE,通讯通路门店!$S:$S,$G1967)</f>
        <v>0</v>
      </c>
      <c r="AK1967" s="99">
        <f>SUMIFS(通讯通路门店!$BG:$BG,通讯通路门店!$S:$S,$G1967)</f>
        <v>0</v>
      </c>
      <c r="AL1967" s="99">
        <f>SUMIFS(通讯通路门店!$BC:$BC,通讯通路门店!$S:$S,$G1967)</f>
        <v>0</v>
      </c>
      <c r="AM1967" s="99">
        <f>SUMIFS(通讯通路门店!$BD:$BD,通讯通路门店!$S:$S,$G1967)</f>
        <v>0</v>
      </c>
      <c r="AN1967" s="99">
        <f>SUMIFS(通讯通路门店!$BF:$BF,通讯通路门店!$S:$S,$G1967)</f>
        <v>0</v>
      </c>
      <c r="AO1967" s="99">
        <f t="shared" si="152"/>
        <v>0</v>
      </c>
      <c r="AP1967" s="99">
        <f>SUMIFS(通讯通路门店!$K:$K,通讯通路门店!$S:$S,$G1967)</f>
        <v>0</v>
      </c>
      <c r="AQ1967" s="83"/>
      <c r="AR1967" s="99">
        <f>SUMIFS(通讯通路门店!$T:$T,通讯通路门店!$S:$S,$G1967)</f>
        <v>0</v>
      </c>
      <c r="AS1967" s="99">
        <f>SUMIFS(通讯通路门店!$U:$U,通讯通路门店!$S:$S,$G1967)</f>
        <v>0</v>
      </c>
      <c r="AT1967" s="99">
        <f>SUMIFS(通讯通路门店!$V:$V,通讯通路门店!$S:$S,$G1967)</f>
        <v>0</v>
      </c>
      <c r="AU1967" s="99">
        <f>SUMIFS(通讯通路门店!$W:$W,通讯通路门店!$S:$S,$G1967)</f>
        <v>0</v>
      </c>
      <c r="AV1967" s="99">
        <f>SUMIFS(通讯通路门店!$Z:$Z,通讯通路门店!$S:$S,$G1967)</f>
        <v>0</v>
      </c>
      <c r="AW1967" s="99">
        <f>SUMIFS(通讯通路门店!$AB:$AB,通讯通路门店!$S:$S,$G1967)</f>
        <v>0</v>
      </c>
      <c r="AX1967" s="99">
        <f>SUMIFS(通讯通路门店!$X:$X,通讯通路门店!$S:$S,$G1967)</f>
        <v>0</v>
      </c>
      <c r="AY1967" s="99">
        <f>SUMIFS(通讯通路门店!$Y:$Y,通讯通路门店!$S:$S,$G1967)</f>
        <v>0</v>
      </c>
      <c r="AZ1967" s="99">
        <f>SUMIFS(通讯通路门店!$AA:$AA,通讯通路门店!$S:$S,$G1967)</f>
        <v>0</v>
      </c>
      <c r="BA1967" s="99">
        <f t="shared" si="153"/>
        <v>0</v>
      </c>
      <c r="BB1967" s="99">
        <f t="shared" si="154"/>
        <v>0</v>
      </c>
      <c r="BC1967" s="99">
        <f>SUMIFS(通讯通路门店!$W:$W,通讯通路门店!$S:$S,$G1967,通讯通路门店!$J:$J,"荣耀体验店")+SUMIFS(通讯通路门店!$W:$W,通讯通路门店!$S:$S,$G1967,通讯通路门店!$J:$J,"荣耀授权专卖店")</f>
        <v>0</v>
      </c>
      <c r="BD1967" s="99">
        <f>SUMIFS(通讯通路门店!$Z:$Z,通讯通路门店!$S:$S,$G1967,通讯通路门店!$J:$J,"VIVO体验店")</f>
        <v>0</v>
      </c>
      <c r="BE1967" s="99">
        <f>SUMIFS(通讯通路门店!$AB:$AB,通讯通路门店!$S:$S,$G1967,通讯通路门店!$J:$J,"OPPO体验店")</f>
        <v>0</v>
      </c>
      <c r="BF1967" s="99">
        <f>SUMIFS(通讯通路门店!$X:$X,通讯通路门店!$S:$S,$G1967,通讯通路门店!$J:$J,"华为授权体验店")+SUMIFS(通讯通路门店!$AA:$AA,通讯通路门店!$S:$S,$G1967,通讯通路门店!$J:$J,"华为堡垒店")</f>
        <v>0</v>
      </c>
      <c r="BG1967" s="99">
        <f>SUMIFS(通讯通路门店!$Y:$Y,通讯通路门店!$S:$S,$G1967,通讯通路门店!$J:$J,"小米体验店")</f>
        <v>0</v>
      </c>
      <c r="BH1967" s="99">
        <f>SUMIFS(通讯通路门店!$AA:$AA,通讯通路门店!$S:$S,$G1967,通讯通路门店!$J:$J,"苹果体验店")</f>
        <v>0</v>
      </c>
      <c r="BI1967" s="99">
        <f>SUMIFS(通讯通路门店!$K:$K,通讯通路门店!$S:$S,$G1967,通讯通路门店!$J:$J,"其他品牌专卖店")</f>
        <v>0</v>
      </c>
      <c r="BJ1967" s="99">
        <f>SUMIFS(通讯通路门店!$AC:$AC,通讯通路门店!$S:$S,$G1967)</f>
        <v>0</v>
      </c>
      <c r="BK1967" s="99">
        <f>SUMIFS(通讯通路门店!$AD:$AD,通讯通路门店!$S:$S,$G1967)</f>
        <v>0</v>
      </c>
      <c r="BL1967" s="99">
        <f>SUMIFS(通讯通路门店!$AE:$AE,通讯通路门店!$S:$S,$G1967)</f>
        <v>0</v>
      </c>
      <c r="BM1967" s="99">
        <f>SUMIFS(通讯通路门店!$AF:$AF,通讯通路门店!$S:$S,$G1967)</f>
        <v>0</v>
      </c>
      <c r="BN1967" s="99">
        <f>SUMIFS(通讯通路门店!$AG:$AG,通讯通路门店!$S:$S,$G1967)</f>
        <v>0</v>
      </c>
      <c r="BO1967" s="99">
        <f>SUMIFS(通讯通路门店!$AH:$AH,通讯通路门店!$S:$S,$G1967)</f>
        <v>0</v>
      </c>
      <c r="BP1967" s="99">
        <f>SUMIFS(通讯通路门店!$AI:$AI,通讯通路门店!$S:$S,$G1967)</f>
        <v>0</v>
      </c>
      <c r="BQ1967" s="83"/>
    </row>
    <row r="1968" spans="1:69">
      <c r="A1968" s="99" t="str">
        <f>IFERROR(_xlfn.XLOOKUP($G1968,通讯通路门店!$S$4:$S$993933,通讯通路门店!$A$4:$A$993933,0,0),"")</f>
        <v>海南省</v>
      </c>
      <c r="B1968" s="99" t="str">
        <f>IFERROR(_xlfn.XLOOKUP($G1968,通讯通路门店!$S$4:$S$993933,通讯通路门店!$B$4:$B$993933,0,0),"")</f>
        <v>昌江黎族自治县</v>
      </c>
      <c r="C1968" s="99" t="str">
        <f>IFERROR(_xlfn.XLOOKUP($G1968,通讯通路门店!$S$4:$S$993933,通讯通路门店!$C$4:$C$993933,0,0),"")</f>
        <v>昌江黎族自治县</v>
      </c>
      <c r="D1968" s="99" t="str">
        <f>IFERROR(_xlfn.XLOOKUP($G1968,通讯通路门店!$S$4:$S$993933,通讯通路门店!$D$4:$D$993933,0,0),"")</f>
        <v>叉河镇</v>
      </c>
      <c r="E1968" s="83"/>
      <c r="F1968" s="83"/>
      <c r="G1968" s="101"/>
      <c r="H1968" s="102">
        <f>IFERROR(_xlfn.XLOOKUP($G1968,通讯通路门店!$S$4:$S$993933,通讯通路门店!$R$4:$R$993933,0,0),"")</f>
        <v>0</v>
      </c>
      <c r="I1968" s="83"/>
      <c r="J1968" s="83"/>
      <c r="K1968" s="83"/>
      <c r="L1968" s="83"/>
      <c r="M1968" s="83"/>
      <c r="N1968" s="83"/>
      <c r="O1968" s="83"/>
      <c r="P1968" s="83"/>
      <c r="Q1968" s="83"/>
      <c r="R1968" s="83"/>
      <c r="S1968" s="83"/>
      <c r="T1968" s="83"/>
      <c r="U1968" s="99">
        <f>COUNTIF(通讯通路门店!$S:$S,$G1968)</f>
        <v>0</v>
      </c>
      <c r="V1968" s="99">
        <f>COUNTIFS(通讯通路门店!$S:$S,$G1968,通讯通路门店!$J:$J,"综合卖场")</f>
        <v>0</v>
      </c>
      <c r="W1968" s="99">
        <f>SUMIFS(通讯通路门店!$AJ:$AJ,通讯通路门店!$S:$S,通讯客户沙盘!$G1968)</f>
        <v>0</v>
      </c>
      <c r="X1968" s="99">
        <f t="shared" si="150"/>
        <v>0</v>
      </c>
      <c r="Y1968" s="99">
        <f>COUNTIFS(通讯通路门店!$S:$S,$G1968,通讯通路门店!$J:$J,"荣耀体验店")+COUNTIFS(通讯通路门店!$S:$S,$G1968,通讯通路门店!$J:$J,"荣耀授权专卖店")</f>
        <v>0</v>
      </c>
      <c r="Z1968" s="99">
        <f>COUNTIFS(通讯通路门店!$S:$S,$G1968,通讯通路门店!$J:$J,"VIVO体验店")</f>
        <v>0</v>
      </c>
      <c r="AA1968" s="99">
        <f>COUNTIFS(通讯通路门店!$S:$S,$G1968,通讯通路门店!$J:$J,"OPPO体验店")</f>
        <v>0</v>
      </c>
      <c r="AB1968" s="99">
        <f>COUNTIFS(通讯通路门店!$S:$S,$G1968,通讯通路门店!$J:$J,"华为授权体验店")+COUNTIFS(通讯通路门店!$S:$S,$G1968,通讯通路门店!$J:$J,"华为堡垒店")</f>
        <v>0</v>
      </c>
      <c r="AC1968" s="99">
        <f>COUNTIFS(通讯通路门店!$S:$S,$G1968,通讯通路门店!$J:$J,"小米体验店")</f>
        <v>0</v>
      </c>
      <c r="AD1968" s="99">
        <f>COUNTIFS(通讯通路门店!$S:$S,$G1968,通讯通路门店!$J:$J,"苹果体验店")</f>
        <v>0</v>
      </c>
      <c r="AE1968" s="99">
        <f>COUNTIFS(通讯通路门店!$S:$S,$G1968,通讯通路门店!$J:$J,"其他品牌专卖店")</f>
        <v>0</v>
      </c>
      <c r="AF1968" s="99">
        <f>SUMIFS(通讯通路门店!$BI:$BI,通讯通路门店!$S:$S,$G1968)</f>
        <v>0</v>
      </c>
      <c r="AG1968" s="99">
        <f>SUMIFS(通讯通路门店!$BH:$BH,通讯通路门店!$S:$S,$G1968)</f>
        <v>0</v>
      </c>
      <c r="AH1968" s="99">
        <f t="shared" si="151"/>
        <v>0</v>
      </c>
      <c r="AI1968" s="99">
        <f>SUMIFS(通讯通路门店!$BB:$BB,通讯通路门店!$S:$S,$G1968)</f>
        <v>0</v>
      </c>
      <c r="AJ1968" s="99">
        <f>SUMIFS(通讯通路门店!$BE:$BE,通讯通路门店!$S:$S,$G1968)</f>
        <v>0</v>
      </c>
      <c r="AK1968" s="99">
        <f>SUMIFS(通讯通路门店!$BG:$BG,通讯通路门店!$S:$S,$G1968)</f>
        <v>0</v>
      </c>
      <c r="AL1968" s="99">
        <f>SUMIFS(通讯通路门店!$BC:$BC,通讯通路门店!$S:$S,$G1968)</f>
        <v>0</v>
      </c>
      <c r="AM1968" s="99">
        <f>SUMIFS(通讯通路门店!$BD:$BD,通讯通路门店!$S:$S,$G1968)</f>
        <v>0</v>
      </c>
      <c r="AN1968" s="99">
        <f>SUMIFS(通讯通路门店!$BF:$BF,通讯通路门店!$S:$S,$G1968)</f>
        <v>0</v>
      </c>
      <c r="AO1968" s="99">
        <f t="shared" si="152"/>
        <v>0</v>
      </c>
      <c r="AP1968" s="99">
        <f>SUMIFS(通讯通路门店!$K:$K,通讯通路门店!$S:$S,$G1968)</f>
        <v>0</v>
      </c>
      <c r="AQ1968" s="83"/>
      <c r="AR1968" s="99">
        <f>SUMIFS(通讯通路门店!$T:$T,通讯通路门店!$S:$S,$G1968)</f>
        <v>0</v>
      </c>
      <c r="AS1968" s="99">
        <f>SUMIFS(通讯通路门店!$U:$U,通讯通路门店!$S:$S,$G1968)</f>
        <v>0</v>
      </c>
      <c r="AT1968" s="99">
        <f>SUMIFS(通讯通路门店!$V:$V,通讯通路门店!$S:$S,$G1968)</f>
        <v>0</v>
      </c>
      <c r="AU1968" s="99">
        <f>SUMIFS(通讯通路门店!$W:$W,通讯通路门店!$S:$S,$G1968)</f>
        <v>0</v>
      </c>
      <c r="AV1968" s="99">
        <f>SUMIFS(通讯通路门店!$Z:$Z,通讯通路门店!$S:$S,$G1968)</f>
        <v>0</v>
      </c>
      <c r="AW1968" s="99">
        <f>SUMIFS(通讯通路门店!$AB:$AB,通讯通路门店!$S:$S,$G1968)</f>
        <v>0</v>
      </c>
      <c r="AX1968" s="99">
        <f>SUMIFS(通讯通路门店!$X:$X,通讯通路门店!$S:$S,$G1968)</f>
        <v>0</v>
      </c>
      <c r="AY1968" s="99">
        <f>SUMIFS(通讯通路门店!$Y:$Y,通讯通路门店!$S:$S,$G1968)</f>
        <v>0</v>
      </c>
      <c r="AZ1968" s="99">
        <f>SUMIFS(通讯通路门店!$AA:$AA,通讯通路门店!$S:$S,$G1968)</f>
        <v>0</v>
      </c>
      <c r="BA1968" s="99">
        <f t="shared" si="153"/>
        <v>0</v>
      </c>
      <c r="BB1968" s="99">
        <f t="shared" si="154"/>
        <v>0</v>
      </c>
      <c r="BC1968" s="99">
        <f>SUMIFS(通讯通路门店!$W:$W,通讯通路门店!$S:$S,$G1968,通讯通路门店!$J:$J,"荣耀体验店")+SUMIFS(通讯通路门店!$W:$W,通讯通路门店!$S:$S,$G1968,通讯通路门店!$J:$J,"荣耀授权专卖店")</f>
        <v>0</v>
      </c>
      <c r="BD1968" s="99">
        <f>SUMIFS(通讯通路门店!$Z:$Z,通讯通路门店!$S:$S,$G1968,通讯通路门店!$J:$J,"VIVO体验店")</f>
        <v>0</v>
      </c>
      <c r="BE1968" s="99">
        <f>SUMIFS(通讯通路门店!$AB:$AB,通讯通路门店!$S:$S,$G1968,通讯通路门店!$J:$J,"OPPO体验店")</f>
        <v>0</v>
      </c>
      <c r="BF1968" s="99">
        <f>SUMIFS(通讯通路门店!$X:$X,通讯通路门店!$S:$S,$G1968,通讯通路门店!$J:$J,"华为授权体验店")+SUMIFS(通讯通路门店!$AA:$AA,通讯通路门店!$S:$S,$G1968,通讯通路门店!$J:$J,"华为堡垒店")</f>
        <v>0</v>
      </c>
      <c r="BG1968" s="99">
        <f>SUMIFS(通讯通路门店!$Y:$Y,通讯通路门店!$S:$S,$G1968,通讯通路门店!$J:$J,"小米体验店")</f>
        <v>0</v>
      </c>
      <c r="BH1968" s="99">
        <f>SUMIFS(通讯通路门店!$AA:$AA,通讯通路门店!$S:$S,$G1968,通讯通路门店!$J:$J,"苹果体验店")</f>
        <v>0</v>
      </c>
      <c r="BI1968" s="99">
        <f>SUMIFS(通讯通路门店!$K:$K,通讯通路门店!$S:$S,$G1968,通讯通路门店!$J:$J,"其他品牌专卖店")</f>
        <v>0</v>
      </c>
      <c r="BJ1968" s="99">
        <f>SUMIFS(通讯通路门店!$AC:$AC,通讯通路门店!$S:$S,$G1968)</f>
        <v>0</v>
      </c>
      <c r="BK1968" s="99">
        <f>SUMIFS(通讯通路门店!$AD:$AD,通讯通路门店!$S:$S,$G1968)</f>
        <v>0</v>
      </c>
      <c r="BL1968" s="99">
        <f>SUMIFS(通讯通路门店!$AE:$AE,通讯通路门店!$S:$S,$G1968)</f>
        <v>0</v>
      </c>
      <c r="BM1968" s="99">
        <f>SUMIFS(通讯通路门店!$AF:$AF,通讯通路门店!$S:$S,$G1968)</f>
        <v>0</v>
      </c>
      <c r="BN1968" s="99">
        <f>SUMIFS(通讯通路门店!$AG:$AG,通讯通路门店!$S:$S,$G1968)</f>
        <v>0</v>
      </c>
      <c r="BO1968" s="99">
        <f>SUMIFS(通讯通路门店!$AH:$AH,通讯通路门店!$S:$S,$G1968)</f>
        <v>0</v>
      </c>
      <c r="BP1968" s="99">
        <f>SUMIFS(通讯通路门店!$AI:$AI,通讯通路门店!$S:$S,$G1968)</f>
        <v>0</v>
      </c>
      <c r="BQ1968" s="83"/>
    </row>
    <row r="1969" spans="1:69">
      <c r="A1969" s="99" t="str">
        <f>IFERROR(_xlfn.XLOOKUP($G1969,通讯通路门店!$S$4:$S$993933,通讯通路门店!$A$4:$A$993933,0,0),"")</f>
        <v>海南省</v>
      </c>
      <c r="B1969" s="99" t="str">
        <f>IFERROR(_xlfn.XLOOKUP($G1969,通讯通路门店!$S$4:$S$993933,通讯通路门店!$B$4:$B$993933,0,0),"")</f>
        <v>昌江黎族自治县</v>
      </c>
      <c r="C1969" s="99" t="str">
        <f>IFERROR(_xlfn.XLOOKUP($G1969,通讯通路门店!$S$4:$S$993933,通讯通路门店!$C$4:$C$993933,0,0),"")</f>
        <v>昌江黎族自治县</v>
      </c>
      <c r="D1969" s="99" t="str">
        <f>IFERROR(_xlfn.XLOOKUP($G1969,通讯通路门店!$S$4:$S$993933,通讯通路门店!$D$4:$D$993933,0,0),"")</f>
        <v>叉河镇</v>
      </c>
      <c r="E1969" s="83"/>
      <c r="F1969" s="83"/>
      <c r="G1969" s="101"/>
      <c r="H1969" s="102">
        <f>IFERROR(_xlfn.XLOOKUP($G1969,通讯通路门店!$S$4:$S$993933,通讯通路门店!$R$4:$R$993933,0,0),"")</f>
        <v>0</v>
      </c>
      <c r="I1969" s="83"/>
      <c r="J1969" s="83"/>
      <c r="K1969" s="83"/>
      <c r="L1969" s="83"/>
      <c r="M1969" s="83"/>
      <c r="N1969" s="83"/>
      <c r="O1969" s="83"/>
      <c r="P1969" s="83"/>
      <c r="Q1969" s="83"/>
      <c r="R1969" s="83"/>
      <c r="S1969" s="83"/>
      <c r="T1969" s="83"/>
      <c r="U1969" s="99">
        <f>COUNTIF(通讯通路门店!$S:$S,$G1969)</f>
        <v>0</v>
      </c>
      <c r="V1969" s="99">
        <f>COUNTIFS(通讯通路门店!$S:$S,$G1969,通讯通路门店!$J:$J,"综合卖场")</f>
        <v>0</v>
      </c>
      <c r="W1969" s="99">
        <f>SUMIFS(通讯通路门店!$AJ:$AJ,通讯通路门店!$S:$S,通讯客户沙盘!$G1969)</f>
        <v>0</v>
      </c>
      <c r="X1969" s="99">
        <f t="shared" si="150"/>
        <v>0</v>
      </c>
      <c r="Y1969" s="99">
        <f>COUNTIFS(通讯通路门店!$S:$S,$G1969,通讯通路门店!$J:$J,"荣耀体验店")+COUNTIFS(通讯通路门店!$S:$S,$G1969,通讯通路门店!$J:$J,"荣耀授权专卖店")</f>
        <v>0</v>
      </c>
      <c r="Z1969" s="99">
        <f>COUNTIFS(通讯通路门店!$S:$S,$G1969,通讯通路门店!$J:$J,"VIVO体验店")</f>
        <v>0</v>
      </c>
      <c r="AA1969" s="99">
        <f>COUNTIFS(通讯通路门店!$S:$S,$G1969,通讯通路门店!$J:$J,"OPPO体验店")</f>
        <v>0</v>
      </c>
      <c r="AB1969" s="99">
        <f>COUNTIFS(通讯通路门店!$S:$S,$G1969,通讯通路门店!$J:$J,"华为授权体验店")+COUNTIFS(通讯通路门店!$S:$S,$G1969,通讯通路门店!$J:$J,"华为堡垒店")</f>
        <v>0</v>
      </c>
      <c r="AC1969" s="99">
        <f>COUNTIFS(通讯通路门店!$S:$S,$G1969,通讯通路门店!$J:$J,"小米体验店")</f>
        <v>0</v>
      </c>
      <c r="AD1969" s="99">
        <f>COUNTIFS(通讯通路门店!$S:$S,$G1969,通讯通路门店!$J:$J,"苹果体验店")</f>
        <v>0</v>
      </c>
      <c r="AE1969" s="99">
        <f>COUNTIFS(通讯通路门店!$S:$S,$G1969,通讯通路门店!$J:$J,"其他品牌专卖店")</f>
        <v>0</v>
      </c>
      <c r="AF1969" s="99">
        <f>SUMIFS(通讯通路门店!$BI:$BI,通讯通路门店!$S:$S,$G1969)</f>
        <v>0</v>
      </c>
      <c r="AG1969" s="99">
        <f>SUMIFS(通讯通路门店!$BH:$BH,通讯通路门店!$S:$S,$G1969)</f>
        <v>0</v>
      </c>
      <c r="AH1969" s="99">
        <f t="shared" si="151"/>
        <v>0</v>
      </c>
      <c r="AI1969" s="99">
        <f>SUMIFS(通讯通路门店!$BB:$BB,通讯通路门店!$S:$S,$G1969)</f>
        <v>0</v>
      </c>
      <c r="AJ1969" s="99">
        <f>SUMIFS(通讯通路门店!$BE:$BE,通讯通路门店!$S:$S,$G1969)</f>
        <v>0</v>
      </c>
      <c r="AK1969" s="99">
        <f>SUMIFS(通讯通路门店!$BG:$BG,通讯通路门店!$S:$S,$G1969)</f>
        <v>0</v>
      </c>
      <c r="AL1969" s="99">
        <f>SUMIFS(通讯通路门店!$BC:$BC,通讯通路门店!$S:$S,$G1969)</f>
        <v>0</v>
      </c>
      <c r="AM1969" s="99">
        <f>SUMIFS(通讯通路门店!$BD:$BD,通讯通路门店!$S:$S,$G1969)</f>
        <v>0</v>
      </c>
      <c r="AN1969" s="99">
        <f>SUMIFS(通讯通路门店!$BF:$BF,通讯通路门店!$S:$S,$G1969)</f>
        <v>0</v>
      </c>
      <c r="AO1969" s="99">
        <f t="shared" si="152"/>
        <v>0</v>
      </c>
      <c r="AP1969" s="99">
        <f>SUMIFS(通讯通路门店!$K:$K,通讯通路门店!$S:$S,$G1969)</f>
        <v>0</v>
      </c>
      <c r="AQ1969" s="83"/>
      <c r="AR1969" s="99">
        <f>SUMIFS(通讯通路门店!$T:$T,通讯通路门店!$S:$S,$G1969)</f>
        <v>0</v>
      </c>
      <c r="AS1969" s="99">
        <f>SUMIFS(通讯通路门店!$U:$U,通讯通路门店!$S:$S,$G1969)</f>
        <v>0</v>
      </c>
      <c r="AT1969" s="99">
        <f>SUMIFS(通讯通路门店!$V:$V,通讯通路门店!$S:$S,$G1969)</f>
        <v>0</v>
      </c>
      <c r="AU1969" s="99">
        <f>SUMIFS(通讯通路门店!$W:$W,通讯通路门店!$S:$S,$G1969)</f>
        <v>0</v>
      </c>
      <c r="AV1969" s="99">
        <f>SUMIFS(通讯通路门店!$Z:$Z,通讯通路门店!$S:$S,$G1969)</f>
        <v>0</v>
      </c>
      <c r="AW1969" s="99">
        <f>SUMIFS(通讯通路门店!$AB:$AB,通讯通路门店!$S:$S,$G1969)</f>
        <v>0</v>
      </c>
      <c r="AX1969" s="99">
        <f>SUMIFS(通讯通路门店!$X:$X,通讯通路门店!$S:$S,$G1969)</f>
        <v>0</v>
      </c>
      <c r="AY1969" s="99">
        <f>SUMIFS(通讯通路门店!$Y:$Y,通讯通路门店!$S:$S,$G1969)</f>
        <v>0</v>
      </c>
      <c r="AZ1969" s="99">
        <f>SUMIFS(通讯通路门店!$AA:$AA,通讯通路门店!$S:$S,$G1969)</f>
        <v>0</v>
      </c>
      <c r="BA1969" s="99">
        <f t="shared" si="153"/>
        <v>0</v>
      </c>
      <c r="BB1969" s="99">
        <f t="shared" si="154"/>
        <v>0</v>
      </c>
      <c r="BC1969" s="99">
        <f>SUMIFS(通讯通路门店!$W:$W,通讯通路门店!$S:$S,$G1969,通讯通路门店!$J:$J,"荣耀体验店")+SUMIFS(通讯通路门店!$W:$W,通讯通路门店!$S:$S,$G1969,通讯通路门店!$J:$J,"荣耀授权专卖店")</f>
        <v>0</v>
      </c>
      <c r="BD1969" s="99">
        <f>SUMIFS(通讯通路门店!$Z:$Z,通讯通路门店!$S:$S,$G1969,通讯通路门店!$J:$J,"VIVO体验店")</f>
        <v>0</v>
      </c>
      <c r="BE1969" s="99">
        <f>SUMIFS(通讯通路门店!$AB:$AB,通讯通路门店!$S:$S,$G1969,通讯通路门店!$J:$J,"OPPO体验店")</f>
        <v>0</v>
      </c>
      <c r="BF1969" s="99">
        <f>SUMIFS(通讯通路门店!$X:$X,通讯通路门店!$S:$S,$G1969,通讯通路门店!$J:$J,"华为授权体验店")+SUMIFS(通讯通路门店!$AA:$AA,通讯通路门店!$S:$S,$G1969,通讯通路门店!$J:$J,"华为堡垒店")</f>
        <v>0</v>
      </c>
      <c r="BG1969" s="99">
        <f>SUMIFS(通讯通路门店!$Y:$Y,通讯通路门店!$S:$S,$G1969,通讯通路门店!$J:$J,"小米体验店")</f>
        <v>0</v>
      </c>
      <c r="BH1969" s="99">
        <f>SUMIFS(通讯通路门店!$AA:$AA,通讯通路门店!$S:$S,$G1969,通讯通路门店!$J:$J,"苹果体验店")</f>
        <v>0</v>
      </c>
      <c r="BI1969" s="99">
        <f>SUMIFS(通讯通路门店!$K:$K,通讯通路门店!$S:$S,$G1969,通讯通路门店!$J:$J,"其他品牌专卖店")</f>
        <v>0</v>
      </c>
      <c r="BJ1969" s="99">
        <f>SUMIFS(通讯通路门店!$AC:$AC,通讯通路门店!$S:$S,$G1969)</f>
        <v>0</v>
      </c>
      <c r="BK1969" s="99">
        <f>SUMIFS(通讯通路门店!$AD:$AD,通讯通路门店!$S:$S,$G1969)</f>
        <v>0</v>
      </c>
      <c r="BL1969" s="99">
        <f>SUMIFS(通讯通路门店!$AE:$AE,通讯通路门店!$S:$S,$G1969)</f>
        <v>0</v>
      </c>
      <c r="BM1969" s="99">
        <f>SUMIFS(通讯通路门店!$AF:$AF,通讯通路门店!$S:$S,$G1969)</f>
        <v>0</v>
      </c>
      <c r="BN1969" s="99">
        <f>SUMIFS(通讯通路门店!$AG:$AG,通讯通路门店!$S:$S,$G1969)</f>
        <v>0</v>
      </c>
      <c r="BO1969" s="99">
        <f>SUMIFS(通讯通路门店!$AH:$AH,通讯通路门店!$S:$S,$G1969)</f>
        <v>0</v>
      </c>
      <c r="BP1969" s="99">
        <f>SUMIFS(通讯通路门店!$AI:$AI,通讯通路门店!$S:$S,$G1969)</f>
        <v>0</v>
      </c>
      <c r="BQ1969" s="83"/>
    </row>
    <row r="1970" spans="1:69">
      <c r="A1970" s="99" t="str">
        <f>IFERROR(_xlfn.XLOOKUP($G1970,通讯通路门店!$S$4:$S$993933,通讯通路门店!$A$4:$A$993933,0,0),"")</f>
        <v>海南省</v>
      </c>
      <c r="B1970" s="99" t="str">
        <f>IFERROR(_xlfn.XLOOKUP($G1970,通讯通路门店!$S$4:$S$993933,通讯通路门店!$B$4:$B$993933,0,0),"")</f>
        <v>昌江黎族自治县</v>
      </c>
      <c r="C1970" s="99" t="str">
        <f>IFERROR(_xlfn.XLOOKUP($G1970,通讯通路门店!$S$4:$S$993933,通讯通路门店!$C$4:$C$993933,0,0),"")</f>
        <v>昌江黎族自治县</v>
      </c>
      <c r="D1970" s="99" t="str">
        <f>IFERROR(_xlfn.XLOOKUP($G1970,通讯通路门店!$S$4:$S$993933,通讯通路门店!$D$4:$D$993933,0,0),"")</f>
        <v>叉河镇</v>
      </c>
      <c r="E1970" s="83"/>
      <c r="F1970" s="83"/>
      <c r="G1970" s="101"/>
      <c r="H1970" s="102">
        <f>IFERROR(_xlfn.XLOOKUP($G1970,通讯通路门店!$S$4:$S$993933,通讯通路门店!$R$4:$R$993933,0,0),"")</f>
        <v>0</v>
      </c>
      <c r="I1970" s="83"/>
      <c r="J1970" s="83"/>
      <c r="K1970" s="83"/>
      <c r="L1970" s="83"/>
      <c r="M1970" s="83"/>
      <c r="N1970" s="83"/>
      <c r="O1970" s="83"/>
      <c r="P1970" s="83"/>
      <c r="Q1970" s="83"/>
      <c r="R1970" s="83"/>
      <c r="S1970" s="83"/>
      <c r="T1970" s="83"/>
      <c r="U1970" s="99">
        <f>COUNTIF(通讯通路门店!$S:$S,$G1970)</f>
        <v>0</v>
      </c>
      <c r="V1970" s="99">
        <f>COUNTIFS(通讯通路门店!$S:$S,$G1970,通讯通路门店!$J:$J,"综合卖场")</f>
        <v>0</v>
      </c>
      <c r="W1970" s="99">
        <f>SUMIFS(通讯通路门店!$AJ:$AJ,通讯通路门店!$S:$S,通讯客户沙盘!$G1970)</f>
        <v>0</v>
      </c>
      <c r="X1970" s="99">
        <f t="shared" si="150"/>
        <v>0</v>
      </c>
      <c r="Y1970" s="99">
        <f>COUNTIFS(通讯通路门店!$S:$S,$G1970,通讯通路门店!$J:$J,"荣耀体验店")+COUNTIFS(通讯通路门店!$S:$S,$G1970,通讯通路门店!$J:$J,"荣耀授权专卖店")</f>
        <v>0</v>
      </c>
      <c r="Z1970" s="99">
        <f>COUNTIFS(通讯通路门店!$S:$S,$G1970,通讯通路门店!$J:$J,"VIVO体验店")</f>
        <v>0</v>
      </c>
      <c r="AA1970" s="99">
        <f>COUNTIFS(通讯通路门店!$S:$S,$G1970,通讯通路门店!$J:$J,"OPPO体验店")</f>
        <v>0</v>
      </c>
      <c r="AB1970" s="99">
        <f>COUNTIFS(通讯通路门店!$S:$S,$G1970,通讯通路门店!$J:$J,"华为授权体验店")+COUNTIFS(通讯通路门店!$S:$S,$G1970,通讯通路门店!$J:$J,"华为堡垒店")</f>
        <v>0</v>
      </c>
      <c r="AC1970" s="99">
        <f>COUNTIFS(通讯通路门店!$S:$S,$G1970,通讯通路门店!$J:$J,"小米体验店")</f>
        <v>0</v>
      </c>
      <c r="AD1970" s="99">
        <f>COUNTIFS(通讯通路门店!$S:$S,$G1970,通讯通路门店!$J:$J,"苹果体验店")</f>
        <v>0</v>
      </c>
      <c r="AE1970" s="99">
        <f>COUNTIFS(通讯通路门店!$S:$S,$G1970,通讯通路门店!$J:$J,"其他品牌专卖店")</f>
        <v>0</v>
      </c>
      <c r="AF1970" s="99">
        <f>SUMIFS(通讯通路门店!$BI:$BI,通讯通路门店!$S:$S,$G1970)</f>
        <v>0</v>
      </c>
      <c r="AG1970" s="99">
        <f>SUMIFS(通讯通路门店!$BH:$BH,通讯通路门店!$S:$S,$G1970)</f>
        <v>0</v>
      </c>
      <c r="AH1970" s="99">
        <f t="shared" si="151"/>
        <v>0</v>
      </c>
      <c r="AI1970" s="99">
        <f>SUMIFS(通讯通路门店!$BB:$BB,通讯通路门店!$S:$S,$G1970)</f>
        <v>0</v>
      </c>
      <c r="AJ1970" s="99">
        <f>SUMIFS(通讯通路门店!$BE:$BE,通讯通路门店!$S:$S,$G1970)</f>
        <v>0</v>
      </c>
      <c r="AK1970" s="99">
        <f>SUMIFS(通讯通路门店!$BG:$BG,通讯通路门店!$S:$S,$G1970)</f>
        <v>0</v>
      </c>
      <c r="AL1970" s="99">
        <f>SUMIFS(通讯通路门店!$BC:$BC,通讯通路门店!$S:$S,$G1970)</f>
        <v>0</v>
      </c>
      <c r="AM1970" s="99">
        <f>SUMIFS(通讯通路门店!$BD:$BD,通讯通路门店!$S:$S,$G1970)</f>
        <v>0</v>
      </c>
      <c r="AN1970" s="99">
        <f>SUMIFS(通讯通路门店!$BF:$BF,通讯通路门店!$S:$S,$G1970)</f>
        <v>0</v>
      </c>
      <c r="AO1970" s="99">
        <f t="shared" si="152"/>
        <v>0</v>
      </c>
      <c r="AP1970" s="99">
        <f>SUMIFS(通讯通路门店!$K:$K,通讯通路门店!$S:$S,$G1970)</f>
        <v>0</v>
      </c>
      <c r="AQ1970" s="83"/>
      <c r="AR1970" s="99">
        <f>SUMIFS(通讯通路门店!$T:$T,通讯通路门店!$S:$S,$G1970)</f>
        <v>0</v>
      </c>
      <c r="AS1970" s="99">
        <f>SUMIFS(通讯通路门店!$U:$U,通讯通路门店!$S:$S,$G1970)</f>
        <v>0</v>
      </c>
      <c r="AT1970" s="99">
        <f>SUMIFS(通讯通路门店!$V:$V,通讯通路门店!$S:$S,$G1970)</f>
        <v>0</v>
      </c>
      <c r="AU1970" s="99">
        <f>SUMIFS(通讯通路门店!$W:$W,通讯通路门店!$S:$S,$G1970)</f>
        <v>0</v>
      </c>
      <c r="AV1970" s="99">
        <f>SUMIFS(通讯通路门店!$Z:$Z,通讯通路门店!$S:$S,$G1970)</f>
        <v>0</v>
      </c>
      <c r="AW1970" s="99">
        <f>SUMIFS(通讯通路门店!$AB:$AB,通讯通路门店!$S:$S,$G1970)</f>
        <v>0</v>
      </c>
      <c r="AX1970" s="99">
        <f>SUMIFS(通讯通路门店!$X:$X,通讯通路门店!$S:$S,$G1970)</f>
        <v>0</v>
      </c>
      <c r="AY1970" s="99">
        <f>SUMIFS(通讯通路门店!$Y:$Y,通讯通路门店!$S:$S,$G1970)</f>
        <v>0</v>
      </c>
      <c r="AZ1970" s="99">
        <f>SUMIFS(通讯通路门店!$AA:$AA,通讯通路门店!$S:$S,$G1970)</f>
        <v>0</v>
      </c>
      <c r="BA1970" s="99">
        <f t="shared" si="153"/>
        <v>0</v>
      </c>
      <c r="BB1970" s="99">
        <f t="shared" si="154"/>
        <v>0</v>
      </c>
      <c r="BC1970" s="99">
        <f>SUMIFS(通讯通路门店!$W:$W,通讯通路门店!$S:$S,$G1970,通讯通路门店!$J:$J,"荣耀体验店")+SUMIFS(通讯通路门店!$W:$W,通讯通路门店!$S:$S,$G1970,通讯通路门店!$J:$J,"荣耀授权专卖店")</f>
        <v>0</v>
      </c>
      <c r="BD1970" s="99">
        <f>SUMIFS(通讯通路门店!$Z:$Z,通讯通路门店!$S:$S,$G1970,通讯通路门店!$J:$J,"VIVO体验店")</f>
        <v>0</v>
      </c>
      <c r="BE1970" s="99">
        <f>SUMIFS(通讯通路门店!$AB:$AB,通讯通路门店!$S:$S,$G1970,通讯通路门店!$J:$J,"OPPO体验店")</f>
        <v>0</v>
      </c>
      <c r="BF1970" s="99">
        <f>SUMIFS(通讯通路门店!$X:$X,通讯通路门店!$S:$S,$G1970,通讯通路门店!$J:$J,"华为授权体验店")+SUMIFS(通讯通路门店!$AA:$AA,通讯通路门店!$S:$S,$G1970,通讯通路门店!$J:$J,"华为堡垒店")</f>
        <v>0</v>
      </c>
      <c r="BG1970" s="99">
        <f>SUMIFS(通讯通路门店!$Y:$Y,通讯通路门店!$S:$S,$G1970,通讯通路门店!$J:$J,"小米体验店")</f>
        <v>0</v>
      </c>
      <c r="BH1970" s="99">
        <f>SUMIFS(通讯通路门店!$AA:$AA,通讯通路门店!$S:$S,$G1970,通讯通路门店!$J:$J,"苹果体验店")</f>
        <v>0</v>
      </c>
      <c r="BI1970" s="99">
        <f>SUMIFS(通讯通路门店!$K:$K,通讯通路门店!$S:$S,$G1970,通讯通路门店!$J:$J,"其他品牌专卖店")</f>
        <v>0</v>
      </c>
      <c r="BJ1970" s="99">
        <f>SUMIFS(通讯通路门店!$AC:$AC,通讯通路门店!$S:$S,$G1970)</f>
        <v>0</v>
      </c>
      <c r="BK1970" s="99">
        <f>SUMIFS(通讯通路门店!$AD:$AD,通讯通路门店!$S:$S,$G1970)</f>
        <v>0</v>
      </c>
      <c r="BL1970" s="99">
        <f>SUMIFS(通讯通路门店!$AE:$AE,通讯通路门店!$S:$S,$G1970)</f>
        <v>0</v>
      </c>
      <c r="BM1970" s="99">
        <f>SUMIFS(通讯通路门店!$AF:$AF,通讯通路门店!$S:$S,$G1970)</f>
        <v>0</v>
      </c>
      <c r="BN1970" s="99">
        <f>SUMIFS(通讯通路门店!$AG:$AG,通讯通路门店!$S:$S,$G1970)</f>
        <v>0</v>
      </c>
      <c r="BO1970" s="99">
        <f>SUMIFS(通讯通路门店!$AH:$AH,通讯通路门店!$S:$S,$G1970)</f>
        <v>0</v>
      </c>
      <c r="BP1970" s="99">
        <f>SUMIFS(通讯通路门店!$AI:$AI,通讯通路门店!$S:$S,$G1970)</f>
        <v>0</v>
      </c>
      <c r="BQ1970" s="83"/>
    </row>
    <row r="1971" spans="1:69">
      <c r="A1971" s="99" t="str">
        <f>IFERROR(_xlfn.XLOOKUP($G1971,通讯通路门店!$S$4:$S$993933,通讯通路门店!$A$4:$A$993933,0,0),"")</f>
        <v>海南省</v>
      </c>
      <c r="B1971" s="99" t="str">
        <f>IFERROR(_xlfn.XLOOKUP($G1971,通讯通路门店!$S$4:$S$993933,通讯通路门店!$B$4:$B$993933,0,0),"")</f>
        <v>昌江黎族自治县</v>
      </c>
      <c r="C1971" s="99" t="str">
        <f>IFERROR(_xlfn.XLOOKUP($G1971,通讯通路门店!$S$4:$S$993933,通讯通路门店!$C$4:$C$993933,0,0),"")</f>
        <v>昌江黎族自治县</v>
      </c>
      <c r="D1971" s="99" t="str">
        <f>IFERROR(_xlfn.XLOOKUP($G1971,通讯通路门店!$S$4:$S$993933,通讯通路门店!$D$4:$D$993933,0,0),"")</f>
        <v>叉河镇</v>
      </c>
      <c r="E1971" s="83"/>
      <c r="F1971" s="83"/>
      <c r="G1971" s="101"/>
      <c r="H1971" s="102">
        <f>IFERROR(_xlfn.XLOOKUP($G1971,通讯通路门店!$S$4:$S$993933,通讯通路门店!$R$4:$R$993933,0,0),"")</f>
        <v>0</v>
      </c>
      <c r="I1971" s="83"/>
      <c r="J1971" s="83"/>
      <c r="K1971" s="83"/>
      <c r="L1971" s="83"/>
      <c r="M1971" s="83"/>
      <c r="N1971" s="83"/>
      <c r="O1971" s="83"/>
      <c r="P1971" s="83"/>
      <c r="Q1971" s="83"/>
      <c r="R1971" s="83"/>
      <c r="S1971" s="83"/>
      <c r="T1971" s="83"/>
      <c r="U1971" s="99">
        <f>COUNTIF(通讯通路门店!$S:$S,$G1971)</f>
        <v>0</v>
      </c>
      <c r="V1971" s="99">
        <f>COUNTIFS(通讯通路门店!$S:$S,$G1971,通讯通路门店!$J:$J,"综合卖场")</f>
        <v>0</v>
      </c>
      <c r="W1971" s="99">
        <f>SUMIFS(通讯通路门店!$AJ:$AJ,通讯通路门店!$S:$S,通讯客户沙盘!$G1971)</f>
        <v>0</v>
      </c>
      <c r="X1971" s="99">
        <f t="shared" si="150"/>
        <v>0</v>
      </c>
      <c r="Y1971" s="99">
        <f>COUNTIFS(通讯通路门店!$S:$S,$G1971,通讯通路门店!$J:$J,"荣耀体验店")+COUNTIFS(通讯通路门店!$S:$S,$G1971,通讯通路门店!$J:$J,"荣耀授权专卖店")</f>
        <v>0</v>
      </c>
      <c r="Z1971" s="99">
        <f>COUNTIFS(通讯通路门店!$S:$S,$G1971,通讯通路门店!$J:$J,"VIVO体验店")</f>
        <v>0</v>
      </c>
      <c r="AA1971" s="99">
        <f>COUNTIFS(通讯通路门店!$S:$S,$G1971,通讯通路门店!$J:$J,"OPPO体验店")</f>
        <v>0</v>
      </c>
      <c r="AB1971" s="99">
        <f>COUNTIFS(通讯通路门店!$S:$S,$G1971,通讯通路门店!$J:$J,"华为授权体验店")+COUNTIFS(通讯通路门店!$S:$S,$G1971,通讯通路门店!$J:$J,"华为堡垒店")</f>
        <v>0</v>
      </c>
      <c r="AC1971" s="99">
        <f>COUNTIFS(通讯通路门店!$S:$S,$G1971,通讯通路门店!$J:$J,"小米体验店")</f>
        <v>0</v>
      </c>
      <c r="AD1971" s="99">
        <f>COUNTIFS(通讯通路门店!$S:$S,$G1971,通讯通路门店!$J:$J,"苹果体验店")</f>
        <v>0</v>
      </c>
      <c r="AE1971" s="99">
        <f>COUNTIFS(通讯通路门店!$S:$S,$G1971,通讯通路门店!$J:$J,"其他品牌专卖店")</f>
        <v>0</v>
      </c>
      <c r="AF1971" s="99">
        <f>SUMIFS(通讯通路门店!$BI:$BI,通讯通路门店!$S:$S,$G1971)</f>
        <v>0</v>
      </c>
      <c r="AG1971" s="99">
        <f>SUMIFS(通讯通路门店!$BH:$BH,通讯通路门店!$S:$S,$G1971)</f>
        <v>0</v>
      </c>
      <c r="AH1971" s="99">
        <f t="shared" si="151"/>
        <v>0</v>
      </c>
      <c r="AI1971" s="99">
        <f>SUMIFS(通讯通路门店!$BB:$BB,通讯通路门店!$S:$S,$G1971)</f>
        <v>0</v>
      </c>
      <c r="AJ1971" s="99">
        <f>SUMIFS(通讯通路门店!$BE:$BE,通讯通路门店!$S:$S,$G1971)</f>
        <v>0</v>
      </c>
      <c r="AK1971" s="99">
        <f>SUMIFS(通讯通路门店!$BG:$BG,通讯通路门店!$S:$S,$G1971)</f>
        <v>0</v>
      </c>
      <c r="AL1971" s="99">
        <f>SUMIFS(通讯通路门店!$BC:$BC,通讯通路门店!$S:$S,$G1971)</f>
        <v>0</v>
      </c>
      <c r="AM1971" s="99">
        <f>SUMIFS(通讯通路门店!$BD:$BD,通讯通路门店!$S:$S,$G1971)</f>
        <v>0</v>
      </c>
      <c r="AN1971" s="99">
        <f>SUMIFS(通讯通路门店!$BF:$BF,通讯通路门店!$S:$S,$G1971)</f>
        <v>0</v>
      </c>
      <c r="AO1971" s="99">
        <f t="shared" si="152"/>
        <v>0</v>
      </c>
      <c r="AP1971" s="99">
        <f>SUMIFS(通讯通路门店!$K:$K,通讯通路门店!$S:$S,$G1971)</f>
        <v>0</v>
      </c>
      <c r="AQ1971" s="83"/>
      <c r="AR1971" s="99">
        <f>SUMIFS(通讯通路门店!$T:$T,通讯通路门店!$S:$S,$G1971)</f>
        <v>0</v>
      </c>
      <c r="AS1971" s="99">
        <f>SUMIFS(通讯通路门店!$U:$U,通讯通路门店!$S:$S,$G1971)</f>
        <v>0</v>
      </c>
      <c r="AT1971" s="99">
        <f>SUMIFS(通讯通路门店!$V:$V,通讯通路门店!$S:$S,$G1971)</f>
        <v>0</v>
      </c>
      <c r="AU1971" s="99">
        <f>SUMIFS(通讯通路门店!$W:$W,通讯通路门店!$S:$S,$G1971)</f>
        <v>0</v>
      </c>
      <c r="AV1971" s="99">
        <f>SUMIFS(通讯通路门店!$Z:$Z,通讯通路门店!$S:$S,$G1971)</f>
        <v>0</v>
      </c>
      <c r="AW1971" s="99">
        <f>SUMIFS(通讯通路门店!$AB:$AB,通讯通路门店!$S:$S,$G1971)</f>
        <v>0</v>
      </c>
      <c r="AX1971" s="99">
        <f>SUMIFS(通讯通路门店!$X:$X,通讯通路门店!$S:$S,$G1971)</f>
        <v>0</v>
      </c>
      <c r="AY1971" s="99">
        <f>SUMIFS(通讯通路门店!$Y:$Y,通讯通路门店!$S:$S,$G1971)</f>
        <v>0</v>
      </c>
      <c r="AZ1971" s="99">
        <f>SUMIFS(通讯通路门店!$AA:$AA,通讯通路门店!$S:$S,$G1971)</f>
        <v>0</v>
      </c>
      <c r="BA1971" s="99">
        <f t="shared" si="153"/>
        <v>0</v>
      </c>
      <c r="BB1971" s="99">
        <f t="shared" si="154"/>
        <v>0</v>
      </c>
      <c r="BC1971" s="99">
        <f>SUMIFS(通讯通路门店!$W:$W,通讯通路门店!$S:$S,$G1971,通讯通路门店!$J:$J,"荣耀体验店")+SUMIFS(通讯通路门店!$W:$W,通讯通路门店!$S:$S,$G1971,通讯通路门店!$J:$J,"荣耀授权专卖店")</f>
        <v>0</v>
      </c>
      <c r="BD1971" s="99">
        <f>SUMIFS(通讯通路门店!$Z:$Z,通讯通路门店!$S:$S,$G1971,通讯通路门店!$J:$J,"VIVO体验店")</f>
        <v>0</v>
      </c>
      <c r="BE1971" s="99">
        <f>SUMIFS(通讯通路门店!$AB:$AB,通讯通路门店!$S:$S,$G1971,通讯通路门店!$J:$J,"OPPO体验店")</f>
        <v>0</v>
      </c>
      <c r="BF1971" s="99">
        <f>SUMIFS(通讯通路门店!$X:$X,通讯通路门店!$S:$S,$G1971,通讯通路门店!$J:$J,"华为授权体验店")+SUMIFS(通讯通路门店!$AA:$AA,通讯通路门店!$S:$S,$G1971,通讯通路门店!$J:$J,"华为堡垒店")</f>
        <v>0</v>
      </c>
      <c r="BG1971" s="99">
        <f>SUMIFS(通讯通路门店!$Y:$Y,通讯通路门店!$S:$S,$G1971,通讯通路门店!$J:$J,"小米体验店")</f>
        <v>0</v>
      </c>
      <c r="BH1971" s="99">
        <f>SUMIFS(通讯通路门店!$AA:$AA,通讯通路门店!$S:$S,$G1971,通讯通路门店!$J:$J,"苹果体验店")</f>
        <v>0</v>
      </c>
      <c r="BI1971" s="99">
        <f>SUMIFS(通讯通路门店!$K:$K,通讯通路门店!$S:$S,$G1971,通讯通路门店!$J:$J,"其他品牌专卖店")</f>
        <v>0</v>
      </c>
      <c r="BJ1971" s="99">
        <f>SUMIFS(通讯通路门店!$AC:$AC,通讯通路门店!$S:$S,$G1971)</f>
        <v>0</v>
      </c>
      <c r="BK1971" s="99">
        <f>SUMIFS(通讯通路门店!$AD:$AD,通讯通路门店!$S:$S,$G1971)</f>
        <v>0</v>
      </c>
      <c r="BL1971" s="99">
        <f>SUMIFS(通讯通路门店!$AE:$AE,通讯通路门店!$S:$S,$G1971)</f>
        <v>0</v>
      </c>
      <c r="BM1971" s="99">
        <f>SUMIFS(通讯通路门店!$AF:$AF,通讯通路门店!$S:$S,$G1971)</f>
        <v>0</v>
      </c>
      <c r="BN1971" s="99">
        <f>SUMIFS(通讯通路门店!$AG:$AG,通讯通路门店!$S:$S,$G1971)</f>
        <v>0</v>
      </c>
      <c r="BO1971" s="99">
        <f>SUMIFS(通讯通路门店!$AH:$AH,通讯通路门店!$S:$S,$G1971)</f>
        <v>0</v>
      </c>
      <c r="BP1971" s="99">
        <f>SUMIFS(通讯通路门店!$AI:$AI,通讯通路门店!$S:$S,$G1971)</f>
        <v>0</v>
      </c>
      <c r="BQ1971" s="83"/>
    </row>
    <row r="1972" spans="1:69">
      <c r="A1972" s="99" t="str">
        <f>IFERROR(_xlfn.XLOOKUP($G1972,通讯通路门店!$S$4:$S$993933,通讯通路门店!$A$4:$A$993933,0,0),"")</f>
        <v>海南省</v>
      </c>
      <c r="B1972" s="99" t="str">
        <f>IFERROR(_xlfn.XLOOKUP($G1972,通讯通路门店!$S$4:$S$993933,通讯通路门店!$B$4:$B$993933,0,0),"")</f>
        <v>昌江黎族自治县</v>
      </c>
      <c r="C1972" s="99" t="str">
        <f>IFERROR(_xlfn.XLOOKUP($G1972,通讯通路门店!$S$4:$S$993933,通讯通路门店!$C$4:$C$993933,0,0),"")</f>
        <v>昌江黎族自治县</v>
      </c>
      <c r="D1972" s="99" t="str">
        <f>IFERROR(_xlfn.XLOOKUP($G1972,通讯通路门店!$S$4:$S$993933,通讯通路门店!$D$4:$D$993933,0,0),"")</f>
        <v>叉河镇</v>
      </c>
      <c r="E1972" s="83"/>
      <c r="F1972" s="83"/>
      <c r="G1972" s="101"/>
      <c r="H1972" s="102">
        <f>IFERROR(_xlfn.XLOOKUP($G1972,通讯通路门店!$S$4:$S$993933,通讯通路门店!$R$4:$R$993933,0,0),"")</f>
        <v>0</v>
      </c>
      <c r="I1972" s="83"/>
      <c r="J1972" s="83"/>
      <c r="K1972" s="83"/>
      <c r="L1972" s="83"/>
      <c r="M1972" s="83"/>
      <c r="N1972" s="83"/>
      <c r="O1972" s="83"/>
      <c r="P1972" s="83"/>
      <c r="Q1972" s="83"/>
      <c r="R1972" s="83"/>
      <c r="S1972" s="83"/>
      <c r="T1972" s="83"/>
      <c r="U1972" s="99">
        <f>COUNTIF(通讯通路门店!$S:$S,$G1972)</f>
        <v>0</v>
      </c>
      <c r="V1972" s="99">
        <f>COUNTIFS(通讯通路门店!$S:$S,$G1972,通讯通路门店!$J:$J,"综合卖场")</f>
        <v>0</v>
      </c>
      <c r="W1972" s="99">
        <f>SUMIFS(通讯通路门店!$AJ:$AJ,通讯通路门店!$S:$S,通讯客户沙盘!$G1972)</f>
        <v>0</v>
      </c>
      <c r="X1972" s="99">
        <f t="shared" si="150"/>
        <v>0</v>
      </c>
      <c r="Y1972" s="99">
        <f>COUNTIFS(通讯通路门店!$S:$S,$G1972,通讯通路门店!$J:$J,"荣耀体验店")+COUNTIFS(通讯通路门店!$S:$S,$G1972,通讯通路门店!$J:$J,"荣耀授权专卖店")</f>
        <v>0</v>
      </c>
      <c r="Z1972" s="99">
        <f>COUNTIFS(通讯通路门店!$S:$S,$G1972,通讯通路门店!$J:$J,"VIVO体验店")</f>
        <v>0</v>
      </c>
      <c r="AA1972" s="99">
        <f>COUNTIFS(通讯通路门店!$S:$S,$G1972,通讯通路门店!$J:$J,"OPPO体验店")</f>
        <v>0</v>
      </c>
      <c r="AB1972" s="99">
        <f>COUNTIFS(通讯通路门店!$S:$S,$G1972,通讯通路门店!$J:$J,"华为授权体验店")+COUNTIFS(通讯通路门店!$S:$S,$G1972,通讯通路门店!$J:$J,"华为堡垒店")</f>
        <v>0</v>
      </c>
      <c r="AC1972" s="99">
        <f>COUNTIFS(通讯通路门店!$S:$S,$G1972,通讯通路门店!$J:$J,"小米体验店")</f>
        <v>0</v>
      </c>
      <c r="AD1972" s="99">
        <f>COUNTIFS(通讯通路门店!$S:$S,$G1972,通讯通路门店!$J:$J,"苹果体验店")</f>
        <v>0</v>
      </c>
      <c r="AE1972" s="99">
        <f>COUNTIFS(通讯通路门店!$S:$S,$G1972,通讯通路门店!$J:$J,"其他品牌专卖店")</f>
        <v>0</v>
      </c>
      <c r="AF1972" s="99">
        <f>SUMIFS(通讯通路门店!$BI:$BI,通讯通路门店!$S:$S,$G1972)</f>
        <v>0</v>
      </c>
      <c r="AG1972" s="99">
        <f>SUMIFS(通讯通路门店!$BH:$BH,通讯通路门店!$S:$S,$G1972)</f>
        <v>0</v>
      </c>
      <c r="AH1972" s="99">
        <f t="shared" si="151"/>
        <v>0</v>
      </c>
      <c r="AI1972" s="99">
        <f>SUMIFS(通讯通路门店!$BB:$BB,通讯通路门店!$S:$S,$G1972)</f>
        <v>0</v>
      </c>
      <c r="AJ1972" s="99">
        <f>SUMIFS(通讯通路门店!$BE:$BE,通讯通路门店!$S:$S,$G1972)</f>
        <v>0</v>
      </c>
      <c r="AK1972" s="99">
        <f>SUMIFS(通讯通路门店!$BG:$BG,通讯通路门店!$S:$S,$G1972)</f>
        <v>0</v>
      </c>
      <c r="AL1972" s="99">
        <f>SUMIFS(通讯通路门店!$BC:$BC,通讯通路门店!$S:$S,$G1972)</f>
        <v>0</v>
      </c>
      <c r="AM1972" s="99">
        <f>SUMIFS(通讯通路门店!$BD:$BD,通讯通路门店!$S:$S,$G1972)</f>
        <v>0</v>
      </c>
      <c r="AN1972" s="99">
        <f>SUMIFS(通讯通路门店!$BF:$BF,通讯通路门店!$S:$S,$G1972)</f>
        <v>0</v>
      </c>
      <c r="AO1972" s="99">
        <f t="shared" si="152"/>
        <v>0</v>
      </c>
      <c r="AP1972" s="99">
        <f>SUMIFS(通讯通路门店!$K:$K,通讯通路门店!$S:$S,$G1972)</f>
        <v>0</v>
      </c>
      <c r="AQ1972" s="83"/>
      <c r="AR1972" s="99">
        <f>SUMIFS(通讯通路门店!$T:$T,通讯通路门店!$S:$S,$G1972)</f>
        <v>0</v>
      </c>
      <c r="AS1972" s="99">
        <f>SUMIFS(通讯通路门店!$U:$U,通讯通路门店!$S:$S,$G1972)</f>
        <v>0</v>
      </c>
      <c r="AT1972" s="99">
        <f>SUMIFS(通讯通路门店!$V:$V,通讯通路门店!$S:$S,$G1972)</f>
        <v>0</v>
      </c>
      <c r="AU1972" s="99">
        <f>SUMIFS(通讯通路门店!$W:$W,通讯通路门店!$S:$S,$G1972)</f>
        <v>0</v>
      </c>
      <c r="AV1972" s="99">
        <f>SUMIFS(通讯通路门店!$Z:$Z,通讯通路门店!$S:$S,$G1972)</f>
        <v>0</v>
      </c>
      <c r="AW1972" s="99">
        <f>SUMIFS(通讯通路门店!$AB:$AB,通讯通路门店!$S:$S,$G1972)</f>
        <v>0</v>
      </c>
      <c r="AX1972" s="99">
        <f>SUMIFS(通讯通路门店!$X:$X,通讯通路门店!$S:$S,$G1972)</f>
        <v>0</v>
      </c>
      <c r="AY1972" s="99">
        <f>SUMIFS(通讯通路门店!$Y:$Y,通讯通路门店!$S:$S,$G1972)</f>
        <v>0</v>
      </c>
      <c r="AZ1972" s="99">
        <f>SUMIFS(通讯通路门店!$AA:$AA,通讯通路门店!$S:$S,$G1972)</f>
        <v>0</v>
      </c>
      <c r="BA1972" s="99">
        <f t="shared" si="153"/>
        <v>0</v>
      </c>
      <c r="BB1972" s="99">
        <f t="shared" si="154"/>
        <v>0</v>
      </c>
      <c r="BC1972" s="99">
        <f>SUMIFS(通讯通路门店!$W:$W,通讯通路门店!$S:$S,$G1972,通讯通路门店!$J:$J,"荣耀体验店")+SUMIFS(通讯通路门店!$W:$W,通讯通路门店!$S:$S,$G1972,通讯通路门店!$J:$J,"荣耀授权专卖店")</f>
        <v>0</v>
      </c>
      <c r="BD1972" s="99">
        <f>SUMIFS(通讯通路门店!$Z:$Z,通讯通路门店!$S:$S,$G1972,通讯通路门店!$J:$J,"VIVO体验店")</f>
        <v>0</v>
      </c>
      <c r="BE1972" s="99">
        <f>SUMIFS(通讯通路门店!$AB:$AB,通讯通路门店!$S:$S,$G1972,通讯通路门店!$J:$J,"OPPO体验店")</f>
        <v>0</v>
      </c>
      <c r="BF1972" s="99">
        <f>SUMIFS(通讯通路门店!$X:$X,通讯通路门店!$S:$S,$G1972,通讯通路门店!$J:$J,"华为授权体验店")+SUMIFS(通讯通路门店!$AA:$AA,通讯通路门店!$S:$S,$G1972,通讯通路门店!$J:$J,"华为堡垒店")</f>
        <v>0</v>
      </c>
      <c r="BG1972" s="99">
        <f>SUMIFS(通讯通路门店!$Y:$Y,通讯通路门店!$S:$S,$G1972,通讯通路门店!$J:$J,"小米体验店")</f>
        <v>0</v>
      </c>
      <c r="BH1972" s="99">
        <f>SUMIFS(通讯通路门店!$AA:$AA,通讯通路门店!$S:$S,$G1972,通讯通路门店!$J:$J,"苹果体验店")</f>
        <v>0</v>
      </c>
      <c r="BI1972" s="99">
        <f>SUMIFS(通讯通路门店!$K:$K,通讯通路门店!$S:$S,$G1972,通讯通路门店!$J:$J,"其他品牌专卖店")</f>
        <v>0</v>
      </c>
      <c r="BJ1972" s="99">
        <f>SUMIFS(通讯通路门店!$AC:$AC,通讯通路门店!$S:$S,$G1972)</f>
        <v>0</v>
      </c>
      <c r="BK1972" s="99">
        <f>SUMIFS(通讯通路门店!$AD:$AD,通讯通路门店!$S:$S,$G1972)</f>
        <v>0</v>
      </c>
      <c r="BL1972" s="99">
        <f>SUMIFS(通讯通路门店!$AE:$AE,通讯通路门店!$S:$S,$G1972)</f>
        <v>0</v>
      </c>
      <c r="BM1972" s="99">
        <f>SUMIFS(通讯通路门店!$AF:$AF,通讯通路门店!$S:$S,$G1972)</f>
        <v>0</v>
      </c>
      <c r="BN1972" s="99">
        <f>SUMIFS(通讯通路门店!$AG:$AG,通讯通路门店!$S:$S,$G1972)</f>
        <v>0</v>
      </c>
      <c r="BO1972" s="99">
        <f>SUMIFS(通讯通路门店!$AH:$AH,通讯通路门店!$S:$S,$G1972)</f>
        <v>0</v>
      </c>
      <c r="BP1972" s="99">
        <f>SUMIFS(通讯通路门店!$AI:$AI,通讯通路门店!$S:$S,$G1972)</f>
        <v>0</v>
      </c>
      <c r="BQ1972" s="83"/>
    </row>
    <row r="1973" spans="1:69">
      <c r="A1973" s="99" t="str">
        <f>IFERROR(_xlfn.XLOOKUP($G1973,通讯通路门店!$S$4:$S$993933,通讯通路门店!$A$4:$A$993933,0,0),"")</f>
        <v>海南省</v>
      </c>
      <c r="B1973" s="99" t="str">
        <f>IFERROR(_xlfn.XLOOKUP($G1973,通讯通路门店!$S$4:$S$993933,通讯通路门店!$B$4:$B$993933,0,0),"")</f>
        <v>昌江黎族自治县</v>
      </c>
      <c r="C1973" s="99" t="str">
        <f>IFERROR(_xlfn.XLOOKUP($G1973,通讯通路门店!$S$4:$S$993933,通讯通路门店!$C$4:$C$993933,0,0),"")</f>
        <v>昌江黎族自治县</v>
      </c>
      <c r="D1973" s="99" t="str">
        <f>IFERROR(_xlfn.XLOOKUP($G1973,通讯通路门店!$S$4:$S$993933,通讯通路门店!$D$4:$D$993933,0,0),"")</f>
        <v>叉河镇</v>
      </c>
      <c r="E1973" s="83"/>
      <c r="F1973" s="83"/>
      <c r="G1973" s="101"/>
      <c r="H1973" s="102">
        <f>IFERROR(_xlfn.XLOOKUP($G1973,通讯通路门店!$S$4:$S$993933,通讯通路门店!$R$4:$R$993933,0,0),"")</f>
        <v>0</v>
      </c>
      <c r="I1973" s="83"/>
      <c r="J1973" s="83"/>
      <c r="K1973" s="83"/>
      <c r="L1973" s="83"/>
      <c r="M1973" s="83"/>
      <c r="N1973" s="83"/>
      <c r="O1973" s="83"/>
      <c r="P1973" s="83"/>
      <c r="Q1973" s="83"/>
      <c r="R1973" s="83"/>
      <c r="S1973" s="83"/>
      <c r="T1973" s="83"/>
      <c r="U1973" s="99">
        <f>COUNTIF(通讯通路门店!$S:$S,$G1973)</f>
        <v>0</v>
      </c>
      <c r="V1973" s="99">
        <f>COUNTIFS(通讯通路门店!$S:$S,$G1973,通讯通路门店!$J:$J,"综合卖场")</f>
        <v>0</v>
      </c>
      <c r="W1973" s="99">
        <f>SUMIFS(通讯通路门店!$AJ:$AJ,通讯通路门店!$S:$S,通讯客户沙盘!$G1973)</f>
        <v>0</v>
      </c>
      <c r="X1973" s="99">
        <f t="shared" si="150"/>
        <v>0</v>
      </c>
      <c r="Y1973" s="99">
        <f>COUNTIFS(通讯通路门店!$S:$S,$G1973,通讯通路门店!$J:$J,"荣耀体验店")+COUNTIFS(通讯通路门店!$S:$S,$G1973,通讯通路门店!$J:$J,"荣耀授权专卖店")</f>
        <v>0</v>
      </c>
      <c r="Z1973" s="99">
        <f>COUNTIFS(通讯通路门店!$S:$S,$G1973,通讯通路门店!$J:$J,"VIVO体验店")</f>
        <v>0</v>
      </c>
      <c r="AA1973" s="99">
        <f>COUNTIFS(通讯通路门店!$S:$S,$G1973,通讯通路门店!$J:$J,"OPPO体验店")</f>
        <v>0</v>
      </c>
      <c r="AB1973" s="99">
        <f>COUNTIFS(通讯通路门店!$S:$S,$G1973,通讯通路门店!$J:$J,"华为授权体验店")+COUNTIFS(通讯通路门店!$S:$S,$G1973,通讯通路门店!$J:$J,"华为堡垒店")</f>
        <v>0</v>
      </c>
      <c r="AC1973" s="99">
        <f>COUNTIFS(通讯通路门店!$S:$S,$G1973,通讯通路门店!$J:$J,"小米体验店")</f>
        <v>0</v>
      </c>
      <c r="AD1973" s="99">
        <f>COUNTIFS(通讯通路门店!$S:$S,$G1973,通讯通路门店!$J:$J,"苹果体验店")</f>
        <v>0</v>
      </c>
      <c r="AE1973" s="99">
        <f>COUNTIFS(通讯通路门店!$S:$S,$G1973,通讯通路门店!$J:$J,"其他品牌专卖店")</f>
        <v>0</v>
      </c>
      <c r="AF1973" s="99">
        <f>SUMIFS(通讯通路门店!$BI:$BI,通讯通路门店!$S:$S,$G1973)</f>
        <v>0</v>
      </c>
      <c r="AG1973" s="99">
        <f>SUMIFS(通讯通路门店!$BH:$BH,通讯通路门店!$S:$S,$G1973)</f>
        <v>0</v>
      </c>
      <c r="AH1973" s="99">
        <f t="shared" si="151"/>
        <v>0</v>
      </c>
      <c r="AI1973" s="99">
        <f>SUMIFS(通讯通路门店!$BB:$BB,通讯通路门店!$S:$S,$G1973)</f>
        <v>0</v>
      </c>
      <c r="AJ1973" s="99">
        <f>SUMIFS(通讯通路门店!$BE:$BE,通讯通路门店!$S:$S,$G1973)</f>
        <v>0</v>
      </c>
      <c r="AK1973" s="99">
        <f>SUMIFS(通讯通路门店!$BG:$BG,通讯通路门店!$S:$S,$G1973)</f>
        <v>0</v>
      </c>
      <c r="AL1973" s="99">
        <f>SUMIFS(通讯通路门店!$BC:$BC,通讯通路门店!$S:$S,$G1973)</f>
        <v>0</v>
      </c>
      <c r="AM1973" s="99">
        <f>SUMIFS(通讯通路门店!$BD:$BD,通讯通路门店!$S:$S,$G1973)</f>
        <v>0</v>
      </c>
      <c r="AN1973" s="99">
        <f>SUMIFS(通讯通路门店!$BF:$BF,通讯通路门店!$S:$S,$G1973)</f>
        <v>0</v>
      </c>
      <c r="AO1973" s="99">
        <f t="shared" si="152"/>
        <v>0</v>
      </c>
      <c r="AP1973" s="99">
        <f>SUMIFS(通讯通路门店!$K:$K,通讯通路门店!$S:$S,$G1973)</f>
        <v>0</v>
      </c>
      <c r="AQ1973" s="83"/>
      <c r="AR1973" s="99">
        <f>SUMIFS(通讯通路门店!$T:$T,通讯通路门店!$S:$S,$G1973)</f>
        <v>0</v>
      </c>
      <c r="AS1973" s="99">
        <f>SUMIFS(通讯通路门店!$U:$U,通讯通路门店!$S:$S,$G1973)</f>
        <v>0</v>
      </c>
      <c r="AT1973" s="99">
        <f>SUMIFS(通讯通路门店!$V:$V,通讯通路门店!$S:$S,$G1973)</f>
        <v>0</v>
      </c>
      <c r="AU1973" s="99">
        <f>SUMIFS(通讯通路门店!$W:$W,通讯通路门店!$S:$S,$G1973)</f>
        <v>0</v>
      </c>
      <c r="AV1973" s="99">
        <f>SUMIFS(通讯通路门店!$Z:$Z,通讯通路门店!$S:$S,$G1973)</f>
        <v>0</v>
      </c>
      <c r="AW1973" s="99">
        <f>SUMIFS(通讯通路门店!$AB:$AB,通讯通路门店!$S:$S,$G1973)</f>
        <v>0</v>
      </c>
      <c r="AX1973" s="99">
        <f>SUMIFS(通讯通路门店!$X:$X,通讯通路门店!$S:$S,$G1973)</f>
        <v>0</v>
      </c>
      <c r="AY1973" s="99">
        <f>SUMIFS(通讯通路门店!$Y:$Y,通讯通路门店!$S:$S,$G1973)</f>
        <v>0</v>
      </c>
      <c r="AZ1973" s="99">
        <f>SUMIFS(通讯通路门店!$AA:$AA,通讯通路门店!$S:$S,$G1973)</f>
        <v>0</v>
      </c>
      <c r="BA1973" s="99">
        <f t="shared" si="153"/>
        <v>0</v>
      </c>
      <c r="BB1973" s="99">
        <f t="shared" si="154"/>
        <v>0</v>
      </c>
      <c r="BC1973" s="99">
        <f>SUMIFS(通讯通路门店!$W:$W,通讯通路门店!$S:$S,$G1973,通讯通路门店!$J:$J,"荣耀体验店")+SUMIFS(通讯通路门店!$W:$W,通讯通路门店!$S:$S,$G1973,通讯通路门店!$J:$J,"荣耀授权专卖店")</f>
        <v>0</v>
      </c>
      <c r="BD1973" s="99">
        <f>SUMIFS(通讯通路门店!$Z:$Z,通讯通路门店!$S:$S,$G1973,通讯通路门店!$J:$J,"VIVO体验店")</f>
        <v>0</v>
      </c>
      <c r="BE1973" s="99">
        <f>SUMIFS(通讯通路门店!$AB:$AB,通讯通路门店!$S:$S,$G1973,通讯通路门店!$J:$J,"OPPO体验店")</f>
        <v>0</v>
      </c>
      <c r="BF1973" s="99">
        <f>SUMIFS(通讯通路门店!$X:$X,通讯通路门店!$S:$S,$G1973,通讯通路门店!$J:$J,"华为授权体验店")+SUMIFS(通讯通路门店!$AA:$AA,通讯通路门店!$S:$S,$G1973,通讯通路门店!$J:$J,"华为堡垒店")</f>
        <v>0</v>
      </c>
      <c r="BG1973" s="99">
        <f>SUMIFS(通讯通路门店!$Y:$Y,通讯通路门店!$S:$S,$G1973,通讯通路门店!$J:$J,"小米体验店")</f>
        <v>0</v>
      </c>
      <c r="BH1973" s="99">
        <f>SUMIFS(通讯通路门店!$AA:$AA,通讯通路门店!$S:$S,$G1973,通讯通路门店!$J:$J,"苹果体验店")</f>
        <v>0</v>
      </c>
      <c r="BI1973" s="99">
        <f>SUMIFS(通讯通路门店!$K:$K,通讯通路门店!$S:$S,$G1973,通讯通路门店!$J:$J,"其他品牌专卖店")</f>
        <v>0</v>
      </c>
      <c r="BJ1973" s="99">
        <f>SUMIFS(通讯通路门店!$AC:$AC,通讯通路门店!$S:$S,$G1973)</f>
        <v>0</v>
      </c>
      <c r="BK1973" s="99">
        <f>SUMIFS(通讯通路门店!$AD:$AD,通讯通路门店!$S:$S,$G1973)</f>
        <v>0</v>
      </c>
      <c r="BL1973" s="99">
        <f>SUMIFS(通讯通路门店!$AE:$AE,通讯通路门店!$S:$S,$G1973)</f>
        <v>0</v>
      </c>
      <c r="BM1973" s="99">
        <f>SUMIFS(通讯通路门店!$AF:$AF,通讯通路门店!$S:$S,$G1973)</f>
        <v>0</v>
      </c>
      <c r="BN1973" s="99">
        <f>SUMIFS(通讯通路门店!$AG:$AG,通讯通路门店!$S:$S,$G1973)</f>
        <v>0</v>
      </c>
      <c r="BO1973" s="99">
        <f>SUMIFS(通讯通路门店!$AH:$AH,通讯通路门店!$S:$S,$G1973)</f>
        <v>0</v>
      </c>
      <c r="BP1973" s="99">
        <f>SUMIFS(通讯通路门店!$AI:$AI,通讯通路门店!$S:$S,$G1973)</f>
        <v>0</v>
      </c>
      <c r="BQ1973" s="83"/>
    </row>
    <row r="1974" spans="1:69">
      <c r="A1974" s="99" t="str">
        <f>IFERROR(_xlfn.XLOOKUP($G1974,通讯通路门店!$S$4:$S$993933,通讯通路门店!$A$4:$A$993933,0,0),"")</f>
        <v>海南省</v>
      </c>
      <c r="B1974" s="99" t="str">
        <f>IFERROR(_xlfn.XLOOKUP($G1974,通讯通路门店!$S$4:$S$993933,通讯通路门店!$B$4:$B$993933,0,0),"")</f>
        <v>昌江黎族自治县</v>
      </c>
      <c r="C1974" s="99" t="str">
        <f>IFERROR(_xlfn.XLOOKUP($G1974,通讯通路门店!$S$4:$S$993933,通讯通路门店!$C$4:$C$993933,0,0),"")</f>
        <v>昌江黎族自治县</v>
      </c>
      <c r="D1974" s="99" t="str">
        <f>IFERROR(_xlfn.XLOOKUP($G1974,通讯通路门店!$S$4:$S$993933,通讯通路门店!$D$4:$D$993933,0,0),"")</f>
        <v>叉河镇</v>
      </c>
      <c r="E1974" s="83"/>
      <c r="F1974" s="83"/>
      <c r="G1974" s="101"/>
      <c r="H1974" s="102">
        <f>IFERROR(_xlfn.XLOOKUP($G1974,通讯通路门店!$S$4:$S$993933,通讯通路门店!$R$4:$R$993933,0,0),"")</f>
        <v>0</v>
      </c>
      <c r="I1974" s="83"/>
      <c r="J1974" s="83"/>
      <c r="K1974" s="83"/>
      <c r="L1974" s="83"/>
      <c r="M1974" s="83"/>
      <c r="N1974" s="83"/>
      <c r="O1974" s="83"/>
      <c r="P1974" s="83"/>
      <c r="Q1974" s="83"/>
      <c r="R1974" s="83"/>
      <c r="S1974" s="83"/>
      <c r="T1974" s="83"/>
      <c r="U1974" s="99">
        <f>COUNTIF(通讯通路门店!$S:$S,$G1974)</f>
        <v>0</v>
      </c>
      <c r="V1974" s="99">
        <f>COUNTIFS(通讯通路门店!$S:$S,$G1974,通讯通路门店!$J:$J,"综合卖场")</f>
        <v>0</v>
      </c>
      <c r="W1974" s="99">
        <f>SUMIFS(通讯通路门店!$AJ:$AJ,通讯通路门店!$S:$S,通讯客户沙盘!$G1974)</f>
        <v>0</v>
      </c>
      <c r="X1974" s="99">
        <f t="shared" si="150"/>
        <v>0</v>
      </c>
      <c r="Y1974" s="99">
        <f>COUNTIFS(通讯通路门店!$S:$S,$G1974,通讯通路门店!$J:$J,"荣耀体验店")+COUNTIFS(通讯通路门店!$S:$S,$G1974,通讯通路门店!$J:$J,"荣耀授权专卖店")</f>
        <v>0</v>
      </c>
      <c r="Z1974" s="99">
        <f>COUNTIFS(通讯通路门店!$S:$S,$G1974,通讯通路门店!$J:$J,"VIVO体验店")</f>
        <v>0</v>
      </c>
      <c r="AA1974" s="99">
        <f>COUNTIFS(通讯通路门店!$S:$S,$G1974,通讯通路门店!$J:$J,"OPPO体验店")</f>
        <v>0</v>
      </c>
      <c r="AB1974" s="99">
        <f>COUNTIFS(通讯通路门店!$S:$S,$G1974,通讯通路门店!$J:$J,"华为授权体验店")+COUNTIFS(通讯通路门店!$S:$S,$G1974,通讯通路门店!$J:$J,"华为堡垒店")</f>
        <v>0</v>
      </c>
      <c r="AC1974" s="99">
        <f>COUNTIFS(通讯通路门店!$S:$S,$G1974,通讯通路门店!$J:$J,"小米体验店")</f>
        <v>0</v>
      </c>
      <c r="AD1974" s="99">
        <f>COUNTIFS(通讯通路门店!$S:$S,$G1974,通讯通路门店!$J:$J,"苹果体验店")</f>
        <v>0</v>
      </c>
      <c r="AE1974" s="99">
        <f>COUNTIFS(通讯通路门店!$S:$S,$G1974,通讯通路门店!$J:$J,"其他品牌专卖店")</f>
        <v>0</v>
      </c>
      <c r="AF1974" s="99">
        <f>SUMIFS(通讯通路门店!$BI:$BI,通讯通路门店!$S:$S,$G1974)</f>
        <v>0</v>
      </c>
      <c r="AG1974" s="99">
        <f>SUMIFS(通讯通路门店!$BH:$BH,通讯通路门店!$S:$S,$G1974)</f>
        <v>0</v>
      </c>
      <c r="AH1974" s="99">
        <f t="shared" si="151"/>
        <v>0</v>
      </c>
      <c r="AI1974" s="99">
        <f>SUMIFS(通讯通路门店!$BB:$BB,通讯通路门店!$S:$S,$G1974)</f>
        <v>0</v>
      </c>
      <c r="AJ1974" s="99">
        <f>SUMIFS(通讯通路门店!$BE:$BE,通讯通路门店!$S:$S,$G1974)</f>
        <v>0</v>
      </c>
      <c r="AK1974" s="99">
        <f>SUMIFS(通讯通路门店!$BG:$BG,通讯通路门店!$S:$S,$G1974)</f>
        <v>0</v>
      </c>
      <c r="AL1974" s="99">
        <f>SUMIFS(通讯通路门店!$BC:$BC,通讯通路门店!$S:$S,$G1974)</f>
        <v>0</v>
      </c>
      <c r="AM1974" s="99">
        <f>SUMIFS(通讯通路门店!$BD:$BD,通讯通路门店!$S:$S,$G1974)</f>
        <v>0</v>
      </c>
      <c r="AN1974" s="99">
        <f>SUMIFS(通讯通路门店!$BF:$BF,通讯通路门店!$S:$S,$G1974)</f>
        <v>0</v>
      </c>
      <c r="AO1974" s="99">
        <f t="shared" si="152"/>
        <v>0</v>
      </c>
      <c r="AP1974" s="99">
        <f>SUMIFS(通讯通路门店!$K:$K,通讯通路门店!$S:$S,$G1974)</f>
        <v>0</v>
      </c>
      <c r="AQ1974" s="83"/>
      <c r="AR1974" s="99">
        <f>SUMIFS(通讯通路门店!$T:$T,通讯通路门店!$S:$S,$G1974)</f>
        <v>0</v>
      </c>
      <c r="AS1974" s="99">
        <f>SUMIFS(通讯通路门店!$U:$U,通讯通路门店!$S:$S,$G1974)</f>
        <v>0</v>
      </c>
      <c r="AT1974" s="99">
        <f>SUMIFS(通讯通路门店!$V:$V,通讯通路门店!$S:$S,$G1974)</f>
        <v>0</v>
      </c>
      <c r="AU1974" s="99">
        <f>SUMIFS(通讯通路门店!$W:$W,通讯通路门店!$S:$S,$G1974)</f>
        <v>0</v>
      </c>
      <c r="AV1974" s="99">
        <f>SUMIFS(通讯通路门店!$Z:$Z,通讯通路门店!$S:$S,$G1974)</f>
        <v>0</v>
      </c>
      <c r="AW1974" s="99">
        <f>SUMIFS(通讯通路门店!$AB:$AB,通讯通路门店!$S:$S,$G1974)</f>
        <v>0</v>
      </c>
      <c r="AX1974" s="99">
        <f>SUMIFS(通讯通路门店!$X:$X,通讯通路门店!$S:$S,$G1974)</f>
        <v>0</v>
      </c>
      <c r="AY1974" s="99">
        <f>SUMIFS(通讯通路门店!$Y:$Y,通讯通路门店!$S:$S,$G1974)</f>
        <v>0</v>
      </c>
      <c r="AZ1974" s="99">
        <f>SUMIFS(通讯通路门店!$AA:$AA,通讯通路门店!$S:$S,$G1974)</f>
        <v>0</v>
      </c>
      <c r="BA1974" s="99">
        <f t="shared" si="153"/>
        <v>0</v>
      </c>
      <c r="BB1974" s="99">
        <f t="shared" si="154"/>
        <v>0</v>
      </c>
      <c r="BC1974" s="99">
        <f>SUMIFS(通讯通路门店!$W:$W,通讯通路门店!$S:$S,$G1974,通讯通路门店!$J:$J,"荣耀体验店")+SUMIFS(通讯通路门店!$W:$W,通讯通路门店!$S:$S,$G1974,通讯通路门店!$J:$J,"荣耀授权专卖店")</f>
        <v>0</v>
      </c>
      <c r="BD1974" s="99">
        <f>SUMIFS(通讯通路门店!$Z:$Z,通讯通路门店!$S:$S,$G1974,通讯通路门店!$J:$J,"VIVO体验店")</f>
        <v>0</v>
      </c>
      <c r="BE1974" s="99">
        <f>SUMIFS(通讯通路门店!$AB:$AB,通讯通路门店!$S:$S,$G1974,通讯通路门店!$J:$J,"OPPO体验店")</f>
        <v>0</v>
      </c>
      <c r="BF1974" s="99">
        <f>SUMIFS(通讯通路门店!$X:$X,通讯通路门店!$S:$S,$G1974,通讯通路门店!$J:$J,"华为授权体验店")+SUMIFS(通讯通路门店!$AA:$AA,通讯通路门店!$S:$S,$G1974,通讯通路门店!$J:$J,"华为堡垒店")</f>
        <v>0</v>
      </c>
      <c r="BG1974" s="99">
        <f>SUMIFS(通讯通路门店!$Y:$Y,通讯通路门店!$S:$S,$G1974,通讯通路门店!$J:$J,"小米体验店")</f>
        <v>0</v>
      </c>
      <c r="BH1974" s="99">
        <f>SUMIFS(通讯通路门店!$AA:$AA,通讯通路门店!$S:$S,$G1974,通讯通路门店!$J:$J,"苹果体验店")</f>
        <v>0</v>
      </c>
      <c r="BI1974" s="99">
        <f>SUMIFS(通讯通路门店!$K:$K,通讯通路门店!$S:$S,$G1974,通讯通路门店!$J:$J,"其他品牌专卖店")</f>
        <v>0</v>
      </c>
      <c r="BJ1974" s="99">
        <f>SUMIFS(通讯通路门店!$AC:$AC,通讯通路门店!$S:$S,$G1974)</f>
        <v>0</v>
      </c>
      <c r="BK1974" s="99">
        <f>SUMIFS(通讯通路门店!$AD:$AD,通讯通路门店!$S:$S,$G1974)</f>
        <v>0</v>
      </c>
      <c r="BL1974" s="99">
        <f>SUMIFS(通讯通路门店!$AE:$AE,通讯通路门店!$S:$S,$G1974)</f>
        <v>0</v>
      </c>
      <c r="BM1974" s="99">
        <f>SUMIFS(通讯通路门店!$AF:$AF,通讯通路门店!$S:$S,$G1974)</f>
        <v>0</v>
      </c>
      <c r="BN1974" s="99">
        <f>SUMIFS(通讯通路门店!$AG:$AG,通讯通路门店!$S:$S,$G1974)</f>
        <v>0</v>
      </c>
      <c r="BO1974" s="99">
        <f>SUMIFS(通讯通路门店!$AH:$AH,通讯通路门店!$S:$S,$G1974)</f>
        <v>0</v>
      </c>
      <c r="BP1974" s="99">
        <f>SUMIFS(通讯通路门店!$AI:$AI,通讯通路门店!$S:$S,$G1974)</f>
        <v>0</v>
      </c>
      <c r="BQ1974" s="83"/>
    </row>
    <row r="1975" spans="1:69">
      <c r="A1975" s="99" t="str">
        <f>IFERROR(_xlfn.XLOOKUP($G1975,通讯通路门店!$S$4:$S$993933,通讯通路门店!$A$4:$A$993933,0,0),"")</f>
        <v>海南省</v>
      </c>
      <c r="B1975" s="99" t="str">
        <f>IFERROR(_xlfn.XLOOKUP($G1975,通讯通路门店!$S$4:$S$993933,通讯通路门店!$B$4:$B$993933,0,0),"")</f>
        <v>昌江黎族自治县</v>
      </c>
      <c r="C1975" s="99" t="str">
        <f>IFERROR(_xlfn.XLOOKUP($G1975,通讯通路门店!$S$4:$S$993933,通讯通路门店!$C$4:$C$993933,0,0),"")</f>
        <v>昌江黎族自治县</v>
      </c>
      <c r="D1975" s="99" t="str">
        <f>IFERROR(_xlfn.XLOOKUP($G1975,通讯通路门店!$S$4:$S$993933,通讯通路门店!$D$4:$D$993933,0,0),"")</f>
        <v>叉河镇</v>
      </c>
      <c r="E1975" s="83"/>
      <c r="F1975" s="83"/>
      <c r="G1975" s="101"/>
      <c r="H1975" s="102">
        <f>IFERROR(_xlfn.XLOOKUP($G1975,通讯通路门店!$S$4:$S$993933,通讯通路门店!$R$4:$R$993933,0,0),"")</f>
        <v>0</v>
      </c>
      <c r="I1975" s="83"/>
      <c r="J1975" s="83"/>
      <c r="K1975" s="83"/>
      <c r="L1975" s="83"/>
      <c r="M1975" s="83"/>
      <c r="N1975" s="83"/>
      <c r="O1975" s="83"/>
      <c r="P1975" s="83"/>
      <c r="Q1975" s="83"/>
      <c r="R1975" s="83"/>
      <c r="S1975" s="83"/>
      <c r="T1975" s="83"/>
      <c r="U1975" s="99">
        <f>COUNTIF(通讯通路门店!$S:$S,$G1975)</f>
        <v>0</v>
      </c>
      <c r="V1975" s="99">
        <f>COUNTIFS(通讯通路门店!$S:$S,$G1975,通讯通路门店!$J:$J,"综合卖场")</f>
        <v>0</v>
      </c>
      <c r="W1975" s="99">
        <f>SUMIFS(通讯通路门店!$AJ:$AJ,通讯通路门店!$S:$S,通讯客户沙盘!$G1975)</f>
        <v>0</v>
      </c>
      <c r="X1975" s="99">
        <f t="shared" si="150"/>
        <v>0</v>
      </c>
      <c r="Y1975" s="99">
        <f>COUNTIFS(通讯通路门店!$S:$S,$G1975,通讯通路门店!$J:$J,"荣耀体验店")+COUNTIFS(通讯通路门店!$S:$S,$G1975,通讯通路门店!$J:$J,"荣耀授权专卖店")</f>
        <v>0</v>
      </c>
      <c r="Z1975" s="99">
        <f>COUNTIFS(通讯通路门店!$S:$S,$G1975,通讯通路门店!$J:$J,"VIVO体验店")</f>
        <v>0</v>
      </c>
      <c r="AA1975" s="99">
        <f>COUNTIFS(通讯通路门店!$S:$S,$G1975,通讯通路门店!$J:$J,"OPPO体验店")</f>
        <v>0</v>
      </c>
      <c r="AB1975" s="99">
        <f>COUNTIFS(通讯通路门店!$S:$S,$G1975,通讯通路门店!$J:$J,"华为授权体验店")+COUNTIFS(通讯通路门店!$S:$S,$G1975,通讯通路门店!$J:$J,"华为堡垒店")</f>
        <v>0</v>
      </c>
      <c r="AC1975" s="99">
        <f>COUNTIFS(通讯通路门店!$S:$S,$G1975,通讯通路门店!$J:$J,"小米体验店")</f>
        <v>0</v>
      </c>
      <c r="AD1975" s="99">
        <f>COUNTIFS(通讯通路门店!$S:$S,$G1975,通讯通路门店!$J:$J,"苹果体验店")</f>
        <v>0</v>
      </c>
      <c r="AE1975" s="99">
        <f>COUNTIFS(通讯通路门店!$S:$S,$G1975,通讯通路门店!$J:$J,"其他品牌专卖店")</f>
        <v>0</v>
      </c>
      <c r="AF1975" s="99">
        <f>SUMIFS(通讯通路门店!$BI:$BI,通讯通路门店!$S:$S,$G1975)</f>
        <v>0</v>
      </c>
      <c r="AG1975" s="99">
        <f>SUMIFS(通讯通路门店!$BH:$BH,通讯通路门店!$S:$S,$G1975)</f>
        <v>0</v>
      </c>
      <c r="AH1975" s="99">
        <f t="shared" si="151"/>
        <v>0</v>
      </c>
      <c r="AI1975" s="99">
        <f>SUMIFS(通讯通路门店!$BB:$BB,通讯通路门店!$S:$S,$G1975)</f>
        <v>0</v>
      </c>
      <c r="AJ1975" s="99">
        <f>SUMIFS(通讯通路门店!$BE:$BE,通讯通路门店!$S:$S,$G1975)</f>
        <v>0</v>
      </c>
      <c r="AK1975" s="99">
        <f>SUMIFS(通讯通路门店!$BG:$BG,通讯通路门店!$S:$S,$G1975)</f>
        <v>0</v>
      </c>
      <c r="AL1975" s="99">
        <f>SUMIFS(通讯通路门店!$BC:$BC,通讯通路门店!$S:$S,$G1975)</f>
        <v>0</v>
      </c>
      <c r="AM1975" s="99">
        <f>SUMIFS(通讯通路门店!$BD:$BD,通讯通路门店!$S:$S,$G1975)</f>
        <v>0</v>
      </c>
      <c r="AN1975" s="99">
        <f>SUMIFS(通讯通路门店!$BF:$BF,通讯通路门店!$S:$S,$G1975)</f>
        <v>0</v>
      </c>
      <c r="AO1975" s="99">
        <f t="shared" si="152"/>
        <v>0</v>
      </c>
      <c r="AP1975" s="99">
        <f>SUMIFS(通讯通路门店!$K:$K,通讯通路门店!$S:$S,$G1975)</f>
        <v>0</v>
      </c>
      <c r="AQ1975" s="83"/>
      <c r="AR1975" s="99">
        <f>SUMIFS(通讯通路门店!$T:$T,通讯通路门店!$S:$S,$G1975)</f>
        <v>0</v>
      </c>
      <c r="AS1975" s="99">
        <f>SUMIFS(通讯通路门店!$U:$U,通讯通路门店!$S:$S,$G1975)</f>
        <v>0</v>
      </c>
      <c r="AT1975" s="99">
        <f>SUMIFS(通讯通路门店!$V:$V,通讯通路门店!$S:$S,$G1975)</f>
        <v>0</v>
      </c>
      <c r="AU1975" s="99">
        <f>SUMIFS(通讯通路门店!$W:$W,通讯通路门店!$S:$S,$G1975)</f>
        <v>0</v>
      </c>
      <c r="AV1975" s="99">
        <f>SUMIFS(通讯通路门店!$Z:$Z,通讯通路门店!$S:$S,$G1975)</f>
        <v>0</v>
      </c>
      <c r="AW1975" s="99">
        <f>SUMIFS(通讯通路门店!$AB:$AB,通讯通路门店!$S:$S,$G1975)</f>
        <v>0</v>
      </c>
      <c r="AX1975" s="99">
        <f>SUMIFS(通讯通路门店!$X:$X,通讯通路门店!$S:$S,$G1975)</f>
        <v>0</v>
      </c>
      <c r="AY1975" s="99">
        <f>SUMIFS(通讯通路门店!$Y:$Y,通讯通路门店!$S:$S,$G1975)</f>
        <v>0</v>
      </c>
      <c r="AZ1975" s="99">
        <f>SUMIFS(通讯通路门店!$AA:$AA,通讯通路门店!$S:$S,$G1975)</f>
        <v>0</v>
      </c>
      <c r="BA1975" s="99">
        <f t="shared" si="153"/>
        <v>0</v>
      </c>
      <c r="BB1975" s="99">
        <f t="shared" si="154"/>
        <v>0</v>
      </c>
      <c r="BC1975" s="99">
        <f>SUMIFS(通讯通路门店!$W:$W,通讯通路门店!$S:$S,$G1975,通讯通路门店!$J:$J,"荣耀体验店")+SUMIFS(通讯通路门店!$W:$W,通讯通路门店!$S:$S,$G1975,通讯通路门店!$J:$J,"荣耀授权专卖店")</f>
        <v>0</v>
      </c>
      <c r="BD1975" s="99">
        <f>SUMIFS(通讯通路门店!$Z:$Z,通讯通路门店!$S:$S,$G1975,通讯通路门店!$J:$J,"VIVO体验店")</f>
        <v>0</v>
      </c>
      <c r="BE1975" s="99">
        <f>SUMIFS(通讯通路门店!$AB:$AB,通讯通路门店!$S:$S,$G1975,通讯通路门店!$J:$J,"OPPO体验店")</f>
        <v>0</v>
      </c>
      <c r="BF1975" s="99">
        <f>SUMIFS(通讯通路门店!$X:$X,通讯通路门店!$S:$S,$G1975,通讯通路门店!$J:$J,"华为授权体验店")+SUMIFS(通讯通路门店!$AA:$AA,通讯通路门店!$S:$S,$G1975,通讯通路门店!$J:$J,"华为堡垒店")</f>
        <v>0</v>
      </c>
      <c r="BG1975" s="99">
        <f>SUMIFS(通讯通路门店!$Y:$Y,通讯通路门店!$S:$S,$G1975,通讯通路门店!$J:$J,"小米体验店")</f>
        <v>0</v>
      </c>
      <c r="BH1975" s="99">
        <f>SUMIFS(通讯通路门店!$AA:$AA,通讯通路门店!$S:$S,$G1975,通讯通路门店!$J:$J,"苹果体验店")</f>
        <v>0</v>
      </c>
      <c r="BI1975" s="99">
        <f>SUMIFS(通讯通路门店!$K:$K,通讯通路门店!$S:$S,$G1975,通讯通路门店!$J:$J,"其他品牌专卖店")</f>
        <v>0</v>
      </c>
      <c r="BJ1975" s="99">
        <f>SUMIFS(通讯通路门店!$AC:$AC,通讯通路门店!$S:$S,$G1975)</f>
        <v>0</v>
      </c>
      <c r="BK1975" s="99">
        <f>SUMIFS(通讯通路门店!$AD:$AD,通讯通路门店!$S:$S,$G1975)</f>
        <v>0</v>
      </c>
      <c r="BL1975" s="99">
        <f>SUMIFS(通讯通路门店!$AE:$AE,通讯通路门店!$S:$S,$G1975)</f>
        <v>0</v>
      </c>
      <c r="BM1975" s="99">
        <f>SUMIFS(通讯通路门店!$AF:$AF,通讯通路门店!$S:$S,$G1975)</f>
        <v>0</v>
      </c>
      <c r="BN1975" s="99">
        <f>SUMIFS(通讯通路门店!$AG:$AG,通讯通路门店!$S:$S,$G1975)</f>
        <v>0</v>
      </c>
      <c r="BO1975" s="99">
        <f>SUMIFS(通讯通路门店!$AH:$AH,通讯通路门店!$S:$S,$G1975)</f>
        <v>0</v>
      </c>
      <c r="BP1975" s="99">
        <f>SUMIFS(通讯通路门店!$AI:$AI,通讯通路门店!$S:$S,$G1975)</f>
        <v>0</v>
      </c>
      <c r="BQ1975" s="83"/>
    </row>
    <row r="1976" spans="1:69">
      <c r="A1976" s="99" t="str">
        <f>IFERROR(_xlfn.XLOOKUP($G1976,通讯通路门店!$S$4:$S$993933,通讯通路门店!$A$4:$A$993933,0,0),"")</f>
        <v>海南省</v>
      </c>
      <c r="B1976" s="99" t="str">
        <f>IFERROR(_xlfn.XLOOKUP($G1976,通讯通路门店!$S$4:$S$993933,通讯通路门店!$B$4:$B$993933,0,0),"")</f>
        <v>昌江黎族自治县</v>
      </c>
      <c r="C1976" s="99" t="str">
        <f>IFERROR(_xlfn.XLOOKUP($G1976,通讯通路门店!$S$4:$S$993933,通讯通路门店!$C$4:$C$993933,0,0),"")</f>
        <v>昌江黎族自治县</v>
      </c>
      <c r="D1976" s="99" t="str">
        <f>IFERROR(_xlfn.XLOOKUP($G1976,通讯通路门店!$S$4:$S$993933,通讯通路门店!$D$4:$D$993933,0,0),"")</f>
        <v>叉河镇</v>
      </c>
      <c r="E1976" s="83"/>
      <c r="F1976" s="83"/>
      <c r="G1976" s="101"/>
      <c r="H1976" s="102">
        <f>IFERROR(_xlfn.XLOOKUP($G1976,通讯通路门店!$S$4:$S$993933,通讯通路门店!$R$4:$R$993933,0,0),"")</f>
        <v>0</v>
      </c>
      <c r="I1976" s="83"/>
      <c r="J1976" s="83"/>
      <c r="K1976" s="83"/>
      <c r="L1976" s="83"/>
      <c r="M1976" s="83"/>
      <c r="N1976" s="83"/>
      <c r="O1976" s="83"/>
      <c r="P1976" s="83"/>
      <c r="Q1976" s="83"/>
      <c r="R1976" s="83"/>
      <c r="S1976" s="83"/>
      <c r="T1976" s="83"/>
      <c r="U1976" s="99">
        <f>COUNTIF(通讯通路门店!$S:$S,$G1976)</f>
        <v>0</v>
      </c>
      <c r="V1976" s="99">
        <f>COUNTIFS(通讯通路门店!$S:$S,$G1976,通讯通路门店!$J:$J,"综合卖场")</f>
        <v>0</v>
      </c>
      <c r="W1976" s="99">
        <f>SUMIFS(通讯通路门店!$AJ:$AJ,通讯通路门店!$S:$S,通讯客户沙盘!$G1976)</f>
        <v>0</v>
      </c>
      <c r="X1976" s="99">
        <f t="shared" si="150"/>
        <v>0</v>
      </c>
      <c r="Y1976" s="99">
        <f>COUNTIFS(通讯通路门店!$S:$S,$G1976,通讯通路门店!$J:$J,"荣耀体验店")+COUNTIFS(通讯通路门店!$S:$S,$G1976,通讯通路门店!$J:$J,"荣耀授权专卖店")</f>
        <v>0</v>
      </c>
      <c r="Z1976" s="99">
        <f>COUNTIFS(通讯通路门店!$S:$S,$G1976,通讯通路门店!$J:$J,"VIVO体验店")</f>
        <v>0</v>
      </c>
      <c r="AA1976" s="99">
        <f>COUNTIFS(通讯通路门店!$S:$S,$G1976,通讯通路门店!$J:$J,"OPPO体验店")</f>
        <v>0</v>
      </c>
      <c r="AB1976" s="99">
        <f>COUNTIFS(通讯通路门店!$S:$S,$G1976,通讯通路门店!$J:$J,"华为授权体验店")+COUNTIFS(通讯通路门店!$S:$S,$G1976,通讯通路门店!$J:$J,"华为堡垒店")</f>
        <v>0</v>
      </c>
      <c r="AC1976" s="99">
        <f>COUNTIFS(通讯通路门店!$S:$S,$G1976,通讯通路门店!$J:$J,"小米体验店")</f>
        <v>0</v>
      </c>
      <c r="AD1976" s="99">
        <f>COUNTIFS(通讯通路门店!$S:$S,$G1976,通讯通路门店!$J:$J,"苹果体验店")</f>
        <v>0</v>
      </c>
      <c r="AE1976" s="99">
        <f>COUNTIFS(通讯通路门店!$S:$S,$G1976,通讯通路门店!$J:$J,"其他品牌专卖店")</f>
        <v>0</v>
      </c>
      <c r="AF1976" s="99">
        <f>SUMIFS(通讯通路门店!$BI:$BI,通讯通路门店!$S:$S,$G1976)</f>
        <v>0</v>
      </c>
      <c r="AG1976" s="99">
        <f>SUMIFS(通讯通路门店!$BH:$BH,通讯通路门店!$S:$S,$G1976)</f>
        <v>0</v>
      </c>
      <c r="AH1976" s="99">
        <f t="shared" si="151"/>
        <v>0</v>
      </c>
      <c r="AI1976" s="99">
        <f>SUMIFS(通讯通路门店!$BB:$BB,通讯通路门店!$S:$S,$G1976)</f>
        <v>0</v>
      </c>
      <c r="AJ1976" s="99">
        <f>SUMIFS(通讯通路门店!$BE:$BE,通讯通路门店!$S:$S,$G1976)</f>
        <v>0</v>
      </c>
      <c r="AK1976" s="99">
        <f>SUMIFS(通讯通路门店!$BG:$BG,通讯通路门店!$S:$S,$G1976)</f>
        <v>0</v>
      </c>
      <c r="AL1976" s="99">
        <f>SUMIFS(通讯通路门店!$BC:$BC,通讯通路门店!$S:$S,$G1976)</f>
        <v>0</v>
      </c>
      <c r="AM1976" s="99">
        <f>SUMIFS(通讯通路门店!$BD:$BD,通讯通路门店!$S:$S,$G1976)</f>
        <v>0</v>
      </c>
      <c r="AN1976" s="99">
        <f>SUMIFS(通讯通路门店!$BF:$BF,通讯通路门店!$S:$S,$G1976)</f>
        <v>0</v>
      </c>
      <c r="AO1976" s="99">
        <f t="shared" si="152"/>
        <v>0</v>
      </c>
      <c r="AP1976" s="99">
        <f>SUMIFS(通讯通路门店!$K:$K,通讯通路门店!$S:$S,$G1976)</f>
        <v>0</v>
      </c>
      <c r="AQ1976" s="83"/>
      <c r="AR1976" s="99">
        <f>SUMIFS(通讯通路门店!$T:$T,通讯通路门店!$S:$S,$G1976)</f>
        <v>0</v>
      </c>
      <c r="AS1976" s="99">
        <f>SUMIFS(通讯通路门店!$U:$U,通讯通路门店!$S:$S,$G1976)</f>
        <v>0</v>
      </c>
      <c r="AT1976" s="99">
        <f>SUMIFS(通讯通路门店!$V:$V,通讯通路门店!$S:$S,$G1976)</f>
        <v>0</v>
      </c>
      <c r="AU1976" s="99">
        <f>SUMIFS(通讯通路门店!$W:$W,通讯通路门店!$S:$S,$G1976)</f>
        <v>0</v>
      </c>
      <c r="AV1976" s="99">
        <f>SUMIFS(通讯通路门店!$Z:$Z,通讯通路门店!$S:$S,$G1976)</f>
        <v>0</v>
      </c>
      <c r="AW1976" s="99">
        <f>SUMIFS(通讯通路门店!$AB:$AB,通讯通路门店!$S:$S,$G1976)</f>
        <v>0</v>
      </c>
      <c r="AX1976" s="99">
        <f>SUMIFS(通讯通路门店!$X:$X,通讯通路门店!$S:$S,$G1976)</f>
        <v>0</v>
      </c>
      <c r="AY1976" s="99">
        <f>SUMIFS(通讯通路门店!$Y:$Y,通讯通路门店!$S:$S,$G1976)</f>
        <v>0</v>
      </c>
      <c r="AZ1976" s="99">
        <f>SUMIFS(通讯通路门店!$AA:$AA,通讯通路门店!$S:$S,$G1976)</f>
        <v>0</v>
      </c>
      <c r="BA1976" s="99">
        <f t="shared" si="153"/>
        <v>0</v>
      </c>
      <c r="BB1976" s="99">
        <f t="shared" si="154"/>
        <v>0</v>
      </c>
      <c r="BC1976" s="99">
        <f>SUMIFS(通讯通路门店!$W:$W,通讯通路门店!$S:$S,$G1976,通讯通路门店!$J:$J,"荣耀体验店")+SUMIFS(通讯通路门店!$W:$W,通讯通路门店!$S:$S,$G1976,通讯通路门店!$J:$J,"荣耀授权专卖店")</f>
        <v>0</v>
      </c>
      <c r="BD1976" s="99">
        <f>SUMIFS(通讯通路门店!$Z:$Z,通讯通路门店!$S:$S,$G1976,通讯通路门店!$J:$J,"VIVO体验店")</f>
        <v>0</v>
      </c>
      <c r="BE1976" s="99">
        <f>SUMIFS(通讯通路门店!$AB:$AB,通讯通路门店!$S:$S,$G1976,通讯通路门店!$J:$J,"OPPO体验店")</f>
        <v>0</v>
      </c>
      <c r="BF1976" s="99">
        <f>SUMIFS(通讯通路门店!$X:$X,通讯通路门店!$S:$S,$G1976,通讯通路门店!$J:$J,"华为授权体验店")+SUMIFS(通讯通路门店!$AA:$AA,通讯通路门店!$S:$S,$G1976,通讯通路门店!$J:$J,"华为堡垒店")</f>
        <v>0</v>
      </c>
      <c r="BG1976" s="99">
        <f>SUMIFS(通讯通路门店!$Y:$Y,通讯通路门店!$S:$S,$G1976,通讯通路门店!$J:$J,"小米体验店")</f>
        <v>0</v>
      </c>
      <c r="BH1976" s="99">
        <f>SUMIFS(通讯通路门店!$AA:$AA,通讯通路门店!$S:$S,$G1976,通讯通路门店!$J:$J,"苹果体验店")</f>
        <v>0</v>
      </c>
      <c r="BI1976" s="99">
        <f>SUMIFS(通讯通路门店!$K:$K,通讯通路门店!$S:$S,$G1976,通讯通路门店!$J:$J,"其他品牌专卖店")</f>
        <v>0</v>
      </c>
      <c r="BJ1976" s="99">
        <f>SUMIFS(通讯通路门店!$AC:$AC,通讯通路门店!$S:$S,$G1976)</f>
        <v>0</v>
      </c>
      <c r="BK1976" s="99">
        <f>SUMIFS(通讯通路门店!$AD:$AD,通讯通路门店!$S:$S,$G1976)</f>
        <v>0</v>
      </c>
      <c r="BL1976" s="99">
        <f>SUMIFS(通讯通路门店!$AE:$AE,通讯通路门店!$S:$S,$G1976)</f>
        <v>0</v>
      </c>
      <c r="BM1976" s="99">
        <f>SUMIFS(通讯通路门店!$AF:$AF,通讯通路门店!$S:$S,$G1976)</f>
        <v>0</v>
      </c>
      <c r="BN1976" s="99">
        <f>SUMIFS(通讯通路门店!$AG:$AG,通讯通路门店!$S:$S,$G1976)</f>
        <v>0</v>
      </c>
      <c r="BO1976" s="99">
        <f>SUMIFS(通讯通路门店!$AH:$AH,通讯通路门店!$S:$S,$G1976)</f>
        <v>0</v>
      </c>
      <c r="BP1976" s="99">
        <f>SUMIFS(通讯通路门店!$AI:$AI,通讯通路门店!$S:$S,$G1976)</f>
        <v>0</v>
      </c>
      <c r="BQ1976" s="83"/>
    </row>
    <row r="1977" spans="1:69">
      <c r="A1977" s="99" t="str">
        <f>IFERROR(_xlfn.XLOOKUP($G1977,通讯通路门店!$S$4:$S$993933,通讯通路门店!$A$4:$A$993933,0,0),"")</f>
        <v>海南省</v>
      </c>
      <c r="B1977" s="99" t="str">
        <f>IFERROR(_xlfn.XLOOKUP($G1977,通讯通路门店!$S$4:$S$993933,通讯通路门店!$B$4:$B$993933,0,0),"")</f>
        <v>昌江黎族自治县</v>
      </c>
      <c r="C1977" s="99" t="str">
        <f>IFERROR(_xlfn.XLOOKUP($G1977,通讯通路门店!$S$4:$S$993933,通讯通路门店!$C$4:$C$993933,0,0),"")</f>
        <v>昌江黎族自治县</v>
      </c>
      <c r="D1977" s="99" t="str">
        <f>IFERROR(_xlfn.XLOOKUP($G1977,通讯通路门店!$S$4:$S$993933,通讯通路门店!$D$4:$D$993933,0,0),"")</f>
        <v>叉河镇</v>
      </c>
      <c r="E1977" s="83"/>
      <c r="F1977" s="83"/>
      <c r="G1977" s="101"/>
      <c r="H1977" s="102">
        <f>IFERROR(_xlfn.XLOOKUP($G1977,通讯通路门店!$S$4:$S$993933,通讯通路门店!$R$4:$R$993933,0,0),"")</f>
        <v>0</v>
      </c>
      <c r="I1977" s="83"/>
      <c r="J1977" s="83"/>
      <c r="K1977" s="83"/>
      <c r="L1977" s="83"/>
      <c r="M1977" s="83"/>
      <c r="N1977" s="83"/>
      <c r="O1977" s="83"/>
      <c r="P1977" s="83"/>
      <c r="Q1977" s="83"/>
      <c r="R1977" s="83"/>
      <c r="S1977" s="83"/>
      <c r="T1977" s="83"/>
      <c r="U1977" s="99">
        <f>COUNTIF(通讯通路门店!$S:$S,$G1977)</f>
        <v>0</v>
      </c>
      <c r="V1977" s="99">
        <f>COUNTIFS(通讯通路门店!$S:$S,$G1977,通讯通路门店!$J:$J,"综合卖场")</f>
        <v>0</v>
      </c>
      <c r="W1977" s="99">
        <f>SUMIFS(通讯通路门店!$AJ:$AJ,通讯通路门店!$S:$S,通讯客户沙盘!$G1977)</f>
        <v>0</v>
      </c>
      <c r="X1977" s="99">
        <f t="shared" si="150"/>
        <v>0</v>
      </c>
      <c r="Y1977" s="99">
        <f>COUNTIFS(通讯通路门店!$S:$S,$G1977,通讯通路门店!$J:$J,"荣耀体验店")+COUNTIFS(通讯通路门店!$S:$S,$G1977,通讯通路门店!$J:$J,"荣耀授权专卖店")</f>
        <v>0</v>
      </c>
      <c r="Z1977" s="99">
        <f>COUNTIFS(通讯通路门店!$S:$S,$G1977,通讯通路门店!$J:$J,"VIVO体验店")</f>
        <v>0</v>
      </c>
      <c r="AA1977" s="99">
        <f>COUNTIFS(通讯通路门店!$S:$S,$G1977,通讯通路门店!$J:$J,"OPPO体验店")</f>
        <v>0</v>
      </c>
      <c r="AB1977" s="99">
        <f>COUNTIFS(通讯通路门店!$S:$S,$G1977,通讯通路门店!$J:$J,"华为授权体验店")+COUNTIFS(通讯通路门店!$S:$S,$G1977,通讯通路门店!$J:$J,"华为堡垒店")</f>
        <v>0</v>
      </c>
      <c r="AC1977" s="99">
        <f>COUNTIFS(通讯通路门店!$S:$S,$G1977,通讯通路门店!$J:$J,"小米体验店")</f>
        <v>0</v>
      </c>
      <c r="AD1977" s="99">
        <f>COUNTIFS(通讯通路门店!$S:$S,$G1977,通讯通路门店!$J:$J,"苹果体验店")</f>
        <v>0</v>
      </c>
      <c r="AE1977" s="99">
        <f>COUNTIFS(通讯通路门店!$S:$S,$G1977,通讯通路门店!$J:$J,"其他品牌专卖店")</f>
        <v>0</v>
      </c>
      <c r="AF1977" s="99">
        <f>SUMIFS(通讯通路门店!$BI:$BI,通讯通路门店!$S:$S,$G1977)</f>
        <v>0</v>
      </c>
      <c r="AG1977" s="99">
        <f>SUMIFS(通讯通路门店!$BH:$BH,通讯通路门店!$S:$S,$G1977)</f>
        <v>0</v>
      </c>
      <c r="AH1977" s="99">
        <f t="shared" si="151"/>
        <v>0</v>
      </c>
      <c r="AI1977" s="99">
        <f>SUMIFS(通讯通路门店!$BB:$BB,通讯通路门店!$S:$S,$G1977)</f>
        <v>0</v>
      </c>
      <c r="AJ1977" s="99">
        <f>SUMIFS(通讯通路门店!$BE:$BE,通讯通路门店!$S:$S,$G1977)</f>
        <v>0</v>
      </c>
      <c r="AK1977" s="99">
        <f>SUMIFS(通讯通路门店!$BG:$BG,通讯通路门店!$S:$S,$G1977)</f>
        <v>0</v>
      </c>
      <c r="AL1977" s="99">
        <f>SUMIFS(通讯通路门店!$BC:$BC,通讯通路门店!$S:$S,$G1977)</f>
        <v>0</v>
      </c>
      <c r="AM1977" s="99">
        <f>SUMIFS(通讯通路门店!$BD:$BD,通讯通路门店!$S:$S,$G1977)</f>
        <v>0</v>
      </c>
      <c r="AN1977" s="99">
        <f>SUMIFS(通讯通路门店!$BF:$BF,通讯通路门店!$S:$S,$G1977)</f>
        <v>0</v>
      </c>
      <c r="AO1977" s="99">
        <f t="shared" si="152"/>
        <v>0</v>
      </c>
      <c r="AP1977" s="99">
        <f>SUMIFS(通讯通路门店!$K:$K,通讯通路门店!$S:$S,$G1977)</f>
        <v>0</v>
      </c>
      <c r="AQ1977" s="83"/>
      <c r="AR1977" s="99">
        <f>SUMIFS(通讯通路门店!$T:$T,通讯通路门店!$S:$S,$G1977)</f>
        <v>0</v>
      </c>
      <c r="AS1977" s="99">
        <f>SUMIFS(通讯通路门店!$U:$U,通讯通路门店!$S:$S,$G1977)</f>
        <v>0</v>
      </c>
      <c r="AT1977" s="99">
        <f>SUMIFS(通讯通路门店!$V:$V,通讯通路门店!$S:$S,$G1977)</f>
        <v>0</v>
      </c>
      <c r="AU1977" s="99">
        <f>SUMIFS(通讯通路门店!$W:$W,通讯通路门店!$S:$S,$G1977)</f>
        <v>0</v>
      </c>
      <c r="AV1977" s="99">
        <f>SUMIFS(通讯通路门店!$Z:$Z,通讯通路门店!$S:$S,$G1977)</f>
        <v>0</v>
      </c>
      <c r="AW1977" s="99">
        <f>SUMIFS(通讯通路门店!$AB:$AB,通讯通路门店!$S:$S,$G1977)</f>
        <v>0</v>
      </c>
      <c r="AX1977" s="99">
        <f>SUMIFS(通讯通路门店!$X:$X,通讯通路门店!$S:$S,$G1977)</f>
        <v>0</v>
      </c>
      <c r="AY1977" s="99">
        <f>SUMIFS(通讯通路门店!$Y:$Y,通讯通路门店!$S:$S,$G1977)</f>
        <v>0</v>
      </c>
      <c r="AZ1977" s="99">
        <f>SUMIFS(通讯通路门店!$AA:$AA,通讯通路门店!$S:$S,$G1977)</f>
        <v>0</v>
      </c>
      <c r="BA1977" s="99">
        <f t="shared" si="153"/>
        <v>0</v>
      </c>
      <c r="BB1977" s="99">
        <f t="shared" si="154"/>
        <v>0</v>
      </c>
      <c r="BC1977" s="99">
        <f>SUMIFS(通讯通路门店!$W:$W,通讯通路门店!$S:$S,$G1977,通讯通路门店!$J:$J,"荣耀体验店")+SUMIFS(通讯通路门店!$W:$W,通讯通路门店!$S:$S,$G1977,通讯通路门店!$J:$J,"荣耀授权专卖店")</f>
        <v>0</v>
      </c>
      <c r="BD1977" s="99">
        <f>SUMIFS(通讯通路门店!$Z:$Z,通讯通路门店!$S:$S,$G1977,通讯通路门店!$J:$J,"VIVO体验店")</f>
        <v>0</v>
      </c>
      <c r="BE1977" s="99">
        <f>SUMIFS(通讯通路门店!$AB:$AB,通讯通路门店!$S:$S,$G1977,通讯通路门店!$J:$J,"OPPO体验店")</f>
        <v>0</v>
      </c>
      <c r="BF1977" s="99">
        <f>SUMIFS(通讯通路门店!$X:$X,通讯通路门店!$S:$S,$G1977,通讯通路门店!$J:$J,"华为授权体验店")+SUMIFS(通讯通路门店!$AA:$AA,通讯通路门店!$S:$S,$G1977,通讯通路门店!$J:$J,"华为堡垒店")</f>
        <v>0</v>
      </c>
      <c r="BG1977" s="99">
        <f>SUMIFS(通讯通路门店!$Y:$Y,通讯通路门店!$S:$S,$G1977,通讯通路门店!$J:$J,"小米体验店")</f>
        <v>0</v>
      </c>
      <c r="BH1977" s="99">
        <f>SUMIFS(通讯通路门店!$AA:$AA,通讯通路门店!$S:$S,$G1977,通讯通路门店!$J:$J,"苹果体验店")</f>
        <v>0</v>
      </c>
      <c r="BI1977" s="99">
        <f>SUMIFS(通讯通路门店!$K:$K,通讯通路门店!$S:$S,$G1977,通讯通路门店!$J:$J,"其他品牌专卖店")</f>
        <v>0</v>
      </c>
      <c r="BJ1977" s="99">
        <f>SUMIFS(通讯通路门店!$AC:$AC,通讯通路门店!$S:$S,$G1977)</f>
        <v>0</v>
      </c>
      <c r="BK1977" s="99">
        <f>SUMIFS(通讯通路门店!$AD:$AD,通讯通路门店!$S:$S,$G1977)</f>
        <v>0</v>
      </c>
      <c r="BL1977" s="99">
        <f>SUMIFS(通讯通路门店!$AE:$AE,通讯通路门店!$S:$S,$G1977)</f>
        <v>0</v>
      </c>
      <c r="BM1977" s="99">
        <f>SUMIFS(通讯通路门店!$AF:$AF,通讯通路门店!$S:$S,$G1977)</f>
        <v>0</v>
      </c>
      <c r="BN1977" s="99">
        <f>SUMIFS(通讯通路门店!$AG:$AG,通讯通路门店!$S:$S,$G1977)</f>
        <v>0</v>
      </c>
      <c r="BO1977" s="99">
        <f>SUMIFS(通讯通路门店!$AH:$AH,通讯通路门店!$S:$S,$G1977)</f>
        <v>0</v>
      </c>
      <c r="BP1977" s="99">
        <f>SUMIFS(通讯通路门店!$AI:$AI,通讯通路门店!$S:$S,$G1977)</f>
        <v>0</v>
      </c>
      <c r="BQ1977" s="83"/>
    </row>
    <row r="1978" spans="1:69">
      <c r="A1978" s="99" t="str">
        <f>IFERROR(_xlfn.XLOOKUP($G1978,通讯通路门店!$S$4:$S$993933,通讯通路门店!$A$4:$A$993933,0,0),"")</f>
        <v>海南省</v>
      </c>
      <c r="B1978" s="99" t="str">
        <f>IFERROR(_xlfn.XLOOKUP($G1978,通讯通路门店!$S$4:$S$993933,通讯通路门店!$B$4:$B$993933,0,0),"")</f>
        <v>昌江黎族自治县</v>
      </c>
      <c r="C1978" s="99" t="str">
        <f>IFERROR(_xlfn.XLOOKUP($G1978,通讯通路门店!$S$4:$S$993933,通讯通路门店!$C$4:$C$993933,0,0),"")</f>
        <v>昌江黎族自治县</v>
      </c>
      <c r="D1978" s="99" t="str">
        <f>IFERROR(_xlfn.XLOOKUP($G1978,通讯通路门店!$S$4:$S$993933,通讯通路门店!$D$4:$D$993933,0,0),"")</f>
        <v>叉河镇</v>
      </c>
      <c r="E1978" s="83"/>
      <c r="F1978" s="83"/>
      <c r="G1978" s="101"/>
      <c r="H1978" s="102">
        <f>IFERROR(_xlfn.XLOOKUP($G1978,通讯通路门店!$S$4:$S$993933,通讯通路门店!$R$4:$R$993933,0,0),"")</f>
        <v>0</v>
      </c>
      <c r="I1978" s="83"/>
      <c r="J1978" s="83"/>
      <c r="K1978" s="83"/>
      <c r="L1978" s="83"/>
      <c r="M1978" s="83"/>
      <c r="N1978" s="83"/>
      <c r="O1978" s="83"/>
      <c r="P1978" s="83"/>
      <c r="Q1978" s="83"/>
      <c r="R1978" s="83"/>
      <c r="S1978" s="83"/>
      <c r="T1978" s="83"/>
      <c r="U1978" s="99">
        <f>COUNTIF(通讯通路门店!$S:$S,$G1978)</f>
        <v>0</v>
      </c>
      <c r="V1978" s="99">
        <f>COUNTIFS(通讯通路门店!$S:$S,$G1978,通讯通路门店!$J:$J,"综合卖场")</f>
        <v>0</v>
      </c>
      <c r="W1978" s="99">
        <f>SUMIFS(通讯通路门店!$AJ:$AJ,通讯通路门店!$S:$S,通讯客户沙盘!$G1978)</f>
        <v>0</v>
      </c>
      <c r="X1978" s="99">
        <f t="shared" si="150"/>
        <v>0</v>
      </c>
      <c r="Y1978" s="99">
        <f>COUNTIFS(通讯通路门店!$S:$S,$G1978,通讯通路门店!$J:$J,"荣耀体验店")+COUNTIFS(通讯通路门店!$S:$S,$G1978,通讯通路门店!$J:$J,"荣耀授权专卖店")</f>
        <v>0</v>
      </c>
      <c r="Z1978" s="99">
        <f>COUNTIFS(通讯通路门店!$S:$S,$G1978,通讯通路门店!$J:$J,"VIVO体验店")</f>
        <v>0</v>
      </c>
      <c r="AA1978" s="99">
        <f>COUNTIFS(通讯通路门店!$S:$S,$G1978,通讯通路门店!$J:$J,"OPPO体验店")</f>
        <v>0</v>
      </c>
      <c r="AB1978" s="99">
        <f>COUNTIFS(通讯通路门店!$S:$S,$G1978,通讯通路门店!$J:$J,"华为授权体验店")+COUNTIFS(通讯通路门店!$S:$S,$G1978,通讯通路门店!$J:$J,"华为堡垒店")</f>
        <v>0</v>
      </c>
      <c r="AC1978" s="99">
        <f>COUNTIFS(通讯通路门店!$S:$S,$G1978,通讯通路门店!$J:$J,"小米体验店")</f>
        <v>0</v>
      </c>
      <c r="AD1978" s="99">
        <f>COUNTIFS(通讯通路门店!$S:$S,$G1978,通讯通路门店!$J:$J,"苹果体验店")</f>
        <v>0</v>
      </c>
      <c r="AE1978" s="99">
        <f>COUNTIFS(通讯通路门店!$S:$S,$G1978,通讯通路门店!$J:$J,"其他品牌专卖店")</f>
        <v>0</v>
      </c>
      <c r="AF1978" s="99">
        <f>SUMIFS(通讯通路门店!$BI:$BI,通讯通路门店!$S:$S,$G1978)</f>
        <v>0</v>
      </c>
      <c r="AG1978" s="99">
        <f>SUMIFS(通讯通路门店!$BH:$BH,通讯通路门店!$S:$S,$G1978)</f>
        <v>0</v>
      </c>
      <c r="AH1978" s="99">
        <f t="shared" si="151"/>
        <v>0</v>
      </c>
      <c r="AI1978" s="99">
        <f>SUMIFS(通讯通路门店!$BB:$BB,通讯通路门店!$S:$S,$G1978)</f>
        <v>0</v>
      </c>
      <c r="AJ1978" s="99">
        <f>SUMIFS(通讯通路门店!$BE:$BE,通讯通路门店!$S:$S,$G1978)</f>
        <v>0</v>
      </c>
      <c r="AK1978" s="99">
        <f>SUMIFS(通讯通路门店!$BG:$BG,通讯通路门店!$S:$S,$G1978)</f>
        <v>0</v>
      </c>
      <c r="AL1978" s="99">
        <f>SUMIFS(通讯通路门店!$BC:$BC,通讯通路门店!$S:$S,$G1978)</f>
        <v>0</v>
      </c>
      <c r="AM1978" s="99">
        <f>SUMIFS(通讯通路门店!$BD:$BD,通讯通路门店!$S:$S,$G1978)</f>
        <v>0</v>
      </c>
      <c r="AN1978" s="99">
        <f>SUMIFS(通讯通路门店!$BF:$BF,通讯通路门店!$S:$S,$G1978)</f>
        <v>0</v>
      </c>
      <c r="AO1978" s="99">
        <f t="shared" si="152"/>
        <v>0</v>
      </c>
      <c r="AP1978" s="99">
        <f>SUMIFS(通讯通路门店!$K:$K,通讯通路门店!$S:$S,$G1978)</f>
        <v>0</v>
      </c>
      <c r="AQ1978" s="83"/>
      <c r="AR1978" s="99">
        <f>SUMIFS(通讯通路门店!$T:$T,通讯通路门店!$S:$S,$G1978)</f>
        <v>0</v>
      </c>
      <c r="AS1978" s="99">
        <f>SUMIFS(通讯通路门店!$U:$U,通讯通路门店!$S:$S,$G1978)</f>
        <v>0</v>
      </c>
      <c r="AT1978" s="99">
        <f>SUMIFS(通讯通路门店!$V:$V,通讯通路门店!$S:$S,$G1978)</f>
        <v>0</v>
      </c>
      <c r="AU1978" s="99">
        <f>SUMIFS(通讯通路门店!$W:$W,通讯通路门店!$S:$S,$G1978)</f>
        <v>0</v>
      </c>
      <c r="AV1978" s="99">
        <f>SUMIFS(通讯通路门店!$Z:$Z,通讯通路门店!$S:$S,$G1978)</f>
        <v>0</v>
      </c>
      <c r="AW1978" s="99">
        <f>SUMIFS(通讯通路门店!$AB:$AB,通讯通路门店!$S:$S,$G1978)</f>
        <v>0</v>
      </c>
      <c r="AX1978" s="99">
        <f>SUMIFS(通讯通路门店!$X:$X,通讯通路门店!$S:$S,$G1978)</f>
        <v>0</v>
      </c>
      <c r="AY1978" s="99">
        <f>SUMIFS(通讯通路门店!$Y:$Y,通讯通路门店!$S:$S,$G1978)</f>
        <v>0</v>
      </c>
      <c r="AZ1978" s="99">
        <f>SUMIFS(通讯通路门店!$AA:$AA,通讯通路门店!$S:$S,$G1978)</f>
        <v>0</v>
      </c>
      <c r="BA1978" s="99">
        <f t="shared" si="153"/>
        <v>0</v>
      </c>
      <c r="BB1978" s="99">
        <f t="shared" si="154"/>
        <v>0</v>
      </c>
      <c r="BC1978" s="99">
        <f>SUMIFS(通讯通路门店!$W:$W,通讯通路门店!$S:$S,$G1978,通讯通路门店!$J:$J,"荣耀体验店")+SUMIFS(通讯通路门店!$W:$W,通讯通路门店!$S:$S,$G1978,通讯通路门店!$J:$J,"荣耀授权专卖店")</f>
        <v>0</v>
      </c>
      <c r="BD1978" s="99">
        <f>SUMIFS(通讯通路门店!$Z:$Z,通讯通路门店!$S:$S,$G1978,通讯通路门店!$J:$J,"VIVO体验店")</f>
        <v>0</v>
      </c>
      <c r="BE1978" s="99">
        <f>SUMIFS(通讯通路门店!$AB:$AB,通讯通路门店!$S:$S,$G1978,通讯通路门店!$J:$J,"OPPO体验店")</f>
        <v>0</v>
      </c>
      <c r="BF1978" s="99">
        <f>SUMIFS(通讯通路门店!$X:$X,通讯通路门店!$S:$S,$G1978,通讯通路门店!$J:$J,"华为授权体验店")+SUMIFS(通讯通路门店!$AA:$AA,通讯通路门店!$S:$S,$G1978,通讯通路门店!$J:$J,"华为堡垒店")</f>
        <v>0</v>
      </c>
      <c r="BG1978" s="99">
        <f>SUMIFS(通讯通路门店!$Y:$Y,通讯通路门店!$S:$S,$G1978,通讯通路门店!$J:$J,"小米体验店")</f>
        <v>0</v>
      </c>
      <c r="BH1978" s="99">
        <f>SUMIFS(通讯通路门店!$AA:$AA,通讯通路门店!$S:$S,$G1978,通讯通路门店!$J:$J,"苹果体验店")</f>
        <v>0</v>
      </c>
      <c r="BI1978" s="99">
        <f>SUMIFS(通讯通路门店!$K:$K,通讯通路门店!$S:$S,$G1978,通讯通路门店!$J:$J,"其他品牌专卖店")</f>
        <v>0</v>
      </c>
      <c r="BJ1978" s="99">
        <f>SUMIFS(通讯通路门店!$AC:$AC,通讯通路门店!$S:$S,$G1978)</f>
        <v>0</v>
      </c>
      <c r="BK1978" s="99">
        <f>SUMIFS(通讯通路门店!$AD:$AD,通讯通路门店!$S:$S,$G1978)</f>
        <v>0</v>
      </c>
      <c r="BL1978" s="99">
        <f>SUMIFS(通讯通路门店!$AE:$AE,通讯通路门店!$S:$S,$G1978)</f>
        <v>0</v>
      </c>
      <c r="BM1978" s="99">
        <f>SUMIFS(通讯通路门店!$AF:$AF,通讯通路门店!$S:$S,$G1978)</f>
        <v>0</v>
      </c>
      <c r="BN1978" s="99">
        <f>SUMIFS(通讯通路门店!$AG:$AG,通讯通路门店!$S:$S,$G1978)</f>
        <v>0</v>
      </c>
      <c r="BO1978" s="99">
        <f>SUMIFS(通讯通路门店!$AH:$AH,通讯通路门店!$S:$S,$G1978)</f>
        <v>0</v>
      </c>
      <c r="BP1978" s="99">
        <f>SUMIFS(通讯通路门店!$AI:$AI,通讯通路门店!$S:$S,$G1978)</f>
        <v>0</v>
      </c>
      <c r="BQ1978" s="83"/>
    </row>
    <row r="1979" spans="1:69">
      <c r="A1979" s="99" t="str">
        <f>IFERROR(_xlfn.XLOOKUP($G1979,通讯通路门店!$S$4:$S$993933,通讯通路门店!$A$4:$A$993933,0,0),"")</f>
        <v>海南省</v>
      </c>
      <c r="B1979" s="99" t="str">
        <f>IFERROR(_xlfn.XLOOKUP($G1979,通讯通路门店!$S$4:$S$993933,通讯通路门店!$B$4:$B$993933,0,0),"")</f>
        <v>昌江黎族自治县</v>
      </c>
      <c r="C1979" s="99" t="str">
        <f>IFERROR(_xlfn.XLOOKUP($G1979,通讯通路门店!$S$4:$S$993933,通讯通路门店!$C$4:$C$993933,0,0),"")</f>
        <v>昌江黎族自治县</v>
      </c>
      <c r="D1979" s="99" t="str">
        <f>IFERROR(_xlfn.XLOOKUP($G1979,通讯通路门店!$S$4:$S$993933,通讯通路门店!$D$4:$D$993933,0,0),"")</f>
        <v>叉河镇</v>
      </c>
      <c r="E1979" s="83"/>
      <c r="F1979" s="83"/>
      <c r="G1979" s="101"/>
      <c r="H1979" s="102">
        <f>IFERROR(_xlfn.XLOOKUP($G1979,通讯通路门店!$S$4:$S$993933,通讯通路门店!$R$4:$R$993933,0,0),"")</f>
        <v>0</v>
      </c>
      <c r="I1979" s="83"/>
      <c r="J1979" s="83"/>
      <c r="K1979" s="83"/>
      <c r="L1979" s="83"/>
      <c r="M1979" s="83"/>
      <c r="N1979" s="83"/>
      <c r="O1979" s="83"/>
      <c r="P1979" s="83"/>
      <c r="Q1979" s="83"/>
      <c r="R1979" s="83"/>
      <c r="S1979" s="83"/>
      <c r="T1979" s="83"/>
      <c r="U1979" s="99">
        <f>COUNTIF(通讯通路门店!$S:$S,$G1979)</f>
        <v>0</v>
      </c>
      <c r="V1979" s="99">
        <f>COUNTIFS(通讯通路门店!$S:$S,$G1979,通讯通路门店!$J:$J,"综合卖场")</f>
        <v>0</v>
      </c>
      <c r="W1979" s="99">
        <f>SUMIFS(通讯通路门店!$AJ:$AJ,通讯通路门店!$S:$S,通讯客户沙盘!$G1979)</f>
        <v>0</v>
      </c>
      <c r="X1979" s="99">
        <f t="shared" si="150"/>
        <v>0</v>
      </c>
      <c r="Y1979" s="99">
        <f>COUNTIFS(通讯通路门店!$S:$S,$G1979,通讯通路门店!$J:$J,"荣耀体验店")+COUNTIFS(通讯通路门店!$S:$S,$G1979,通讯通路门店!$J:$J,"荣耀授权专卖店")</f>
        <v>0</v>
      </c>
      <c r="Z1979" s="99">
        <f>COUNTIFS(通讯通路门店!$S:$S,$G1979,通讯通路门店!$J:$J,"VIVO体验店")</f>
        <v>0</v>
      </c>
      <c r="AA1979" s="99">
        <f>COUNTIFS(通讯通路门店!$S:$S,$G1979,通讯通路门店!$J:$J,"OPPO体验店")</f>
        <v>0</v>
      </c>
      <c r="AB1979" s="99">
        <f>COUNTIFS(通讯通路门店!$S:$S,$G1979,通讯通路门店!$J:$J,"华为授权体验店")+COUNTIFS(通讯通路门店!$S:$S,$G1979,通讯通路门店!$J:$J,"华为堡垒店")</f>
        <v>0</v>
      </c>
      <c r="AC1979" s="99">
        <f>COUNTIFS(通讯通路门店!$S:$S,$G1979,通讯通路门店!$J:$J,"小米体验店")</f>
        <v>0</v>
      </c>
      <c r="AD1979" s="99">
        <f>COUNTIFS(通讯通路门店!$S:$S,$G1979,通讯通路门店!$J:$J,"苹果体验店")</f>
        <v>0</v>
      </c>
      <c r="AE1979" s="99">
        <f>COUNTIFS(通讯通路门店!$S:$S,$G1979,通讯通路门店!$J:$J,"其他品牌专卖店")</f>
        <v>0</v>
      </c>
      <c r="AF1979" s="99">
        <f>SUMIFS(通讯通路门店!$BI:$BI,通讯通路门店!$S:$S,$G1979)</f>
        <v>0</v>
      </c>
      <c r="AG1979" s="99">
        <f>SUMIFS(通讯通路门店!$BH:$BH,通讯通路门店!$S:$S,$G1979)</f>
        <v>0</v>
      </c>
      <c r="AH1979" s="99">
        <f t="shared" si="151"/>
        <v>0</v>
      </c>
      <c r="AI1979" s="99">
        <f>SUMIFS(通讯通路门店!$BB:$BB,通讯通路门店!$S:$S,$G1979)</f>
        <v>0</v>
      </c>
      <c r="AJ1979" s="99">
        <f>SUMIFS(通讯通路门店!$BE:$BE,通讯通路门店!$S:$S,$G1979)</f>
        <v>0</v>
      </c>
      <c r="AK1979" s="99">
        <f>SUMIFS(通讯通路门店!$BG:$BG,通讯通路门店!$S:$S,$G1979)</f>
        <v>0</v>
      </c>
      <c r="AL1979" s="99">
        <f>SUMIFS(通讯通路门店!$BC:$BC,通讯通路门店!$S:$S,$G1979)</f>
        <v>0</v>
      </c>
      <c r="AM1979" s="99">
        <f>SUMIFS(通讯通路门店!$BD:$BD,通讯通路门店!$S:$S,$G1979)</f>
        <v>0</v>
      </c>
      <c r="AN1979" s="99">
        <f>SUMIFS(通讯通路门店!$BF:$BF,通讯通路门店!$S:$S,$G1979)</f>
        <v>0</v>
      </c>
      <c r="AO1979" s="99">
        <f t="shared" si="152"/>
        <v>0</v>
      </c>
      <c r="AP1979" s="99">
        <f>SUMIFS(通讯通路门店!$K:$K,通讯通路门店!$S:$S,$G1979)</f>
        <v>0</v>
      </c>
      <c r="AQ1979" s="83"/>
      <c r="AR1979" s="99">
        <f>SUMIFS(通讯通路门店!$T:$T,通讯通路门店!$S:$S,$G1979)</f>
        <v>0</v>
      </c>
      <c r="AS1979" s="99">
        <f>SUMIFS(通讯通路门店!$U:$U,通讯通路门店!$S:$S,$G1979)</f>
        <v>0</v>
      </c>
      <c r="AT1979" s="99">
        <f>SUMIFS(通讯通路门店!$V:$V,通讯通路门店!$S:$S,$G1979)</f>
        <v>0</v>
      </c>
      <c r="AU1979" s="99">
        <f>SUMIFS(通讯通路门店!$W:$W,通讯通路门店!$S:$S,$G1979)</f>
        <v>0</v>
      </c>
      <c r="AV1979" s="99">
        <f>SUMIFS(通讯通路门店!$Z:$Z,通讯通路门店!$S:$S,$G1979)</f>
        <v>0</v>
      </c>
      <c r="AW1979" s="99">
        <f>SUMIFS(通讯通路门店!$AB:$AB,通讯通路门店!$S:$S,$G1979)</f>
        <v>0</v>
      </c>
      <c r="AX1979" s="99">
        <f>SUMIFS(通讯通路门店!$X:$X,通讯通路门店!$S:$S,$G1979)</f>
        <v>0</v>
      </c>
      <c r="AY1979" s="99">
        <f>SUMIFS(通讯通路门店!$Y:$Y,通讯通路门店!$S:$S,$G1979)</f>
        <v>0</v>
      </c>
      <c r="AZ1979" s="99">
        <f>SUMIFS(通讯通路门店!$AA:$AA,通讯通路门店!$S:$S,$G1979)</f>
        <v>0</v>
      </c>
      <c r="BA1979" s="99">
        <f t="shared" si="153"/>
        <v>0</v>
      </c>
      <c r="BB1979" s="99">
        <f t="shared" si="154"/>
        <v>0</v>
      </c>
      <c r="BC1979" s="99">
        <f>SUMIFS(通讯通路门店!$W:$W,通讯通路门店!$S:$S,$G1979,通讯通路门店!$J:$J,"荣耀体验店")+SUMIFS(通讯通路门店!$W:$W,通讯通路门店!$S:$S,$G1979,通讯通路门店!$J:$J,"荣耀授权专卖店")</f>
        <v>0</v>
      </c>
      <c r="BD1979" s="99">
        <f>SUMIFS(通讯通路门店!$Z:$Z,通讯通路门店!$S:$S,$G1979,通讯通路门店!$J:$J,"VIVO体验店")</f>
        <v>0</v>
      </c>
      <c r="BE1979" s="99">
        <f>SUMIFS(通讯通路门店!$AB:$AB,通讯通路门店!$S:$S,$G1979,通讯通路门店!$J:$J,"OPPO体验店")</f>
        <v>0</v>
      </c>
      <c r="BF1979" s="99">
        <f>SUMIFS(通讯通路门店!$X:$X,通讯通路门店!$S:$S,$G1979,通讯通路门店!$J:$J,"华为授权体验店")+SUMIFS(通讯通路门店!$AA:$AA,通讯通路门店!$S:$S,$G1979,通讯通路门店!$J:$J,"华为堡垒店")</f>
        <v>0</v>
      </c>
      <c r="BG1979" s="99">
        <f>SUMIFS(通讯通路门店!$Y:$Y,通讯通路门店!$S:$S,$G1979,通讯通路门店!$J:$J,"小米体验店")</f>
        <v>0</v>
      </c>
      <c r="BH1979" s="99">
        <f>SUMIFS(通讯通路门店!$AA:$AA,通讯通路门店!$S:$S,$G1979,通讯通路门店!$J:$J,"苹果体验店")</f>
        <v>0</v>
      </c>
      <c r="BI1979" s="99">
        <f>SUMIFS(通讯通路门店!$K:$K,通讯通路门店!$S:$S,$G1979,通讯通路门店!$J:$J,"其他品牌专卖店")</f>
        <v>0</v>
      </c>
      <c r="BJ1979" s="99">
        <f>SUMIFS(通讯通路门店!$AC:$AC,通讯通路门店!$S:$S,$G1979)</f>
        <v>0</v>
      </c>
      <c r="BK1979" s="99">
        <f>SUMIFS(通讯通路门店!$AD:$AD,通讯通路门店!$S:$S,$G1979)</f>
        <v>0</v>
      </c>
      <c r="BL1979" s="99">
        <f>SUMIFS(通讯通路门店!$AE:$AE,通讯通路门店!$S:$S,$G1979)</f>
        <v>0</v>
      </c>
      <c r="BM1979" s="99">
        <f>SUMIFS(通讯通路门店!$AF:$AF,通讯通路门店!$S:$S,$G1979)</f>
        <v>0</v>
      </c>
      <c r="BN1979" s="99">
        <f>SUMIFS(通讯通路门店!$AG:$AG,通讯通路门店!$S:$S,$G1979)</f>
        <v>0</v>
      </c>
      <c r="BO1979" s="99">
        <f>SUMIFS(通讯通路门店!$AH:$AH,通讯通路门店!$S:$S,$G1979)</f>
        <v>0</v>
      </c>
      <c r="BP1979" s="99">
        <f>SUMIFS(通讯通路门店!$AI:$AI,通讯通路门店!$S:$S,$G1979)</f>
        <v>0</v>
      </c>
      <c r="BQ1979" s="83"/>
    </row>
    <row r="1980" spans="1:69">
      <c r="A1980" s="99" t="str">
        <f>IFERROR(_xlfn.XLOOKUP($G1980,通讯通路门店!$S$4:$S$993933,通讯通路门店!$A$4:$A$993933,0,0),"")</f>
        <v>海南省</v>
      </c>
      <c r="B1980" s="99" t="str">
        <f>IFERROR(_xlfn.XLOOKUP($G1980,通讯通路门店!$S$4:$S$993933,通讯通路门店!$B$4:$B$993933,0,0),"")</f>
        <v>昌江黎族自治县</v>
      </c>
      <c r="C1980" s="99" t="str">
        <f>IFERROR(_xlfn.XLOOKUP($G1980,通讯通路门店!$S$4:$S$993933,通讯通路门店!$C$4:$C$993933,0,0),"")</f>
        <v>昌江黎族自治县</v>
      </c>
      <c r="D1980" s="99" t="str">
        <f>IFERROR(_xlfn.XLOOKUP($G1980,通讯通路门店!$S$4:$S$993933,通讯通路门店!$D$4:$D$993933,0,0),"")</f>
        <v>叉河镇</v>
      </c>
      <c r="E1980" s="83"/>
      <c r="F1980" s="83"/>
      <c r="G1980" s="101"/>
      <c r="H1980" s="102">
        <f>IFERROR(_xlfn.XLOOKUP($G1980,通讯通路门店!$S$4:$S$993933,通讯通路门店!$R$4:$R$993933,0,0),"")</f>
        <v>0</v>
      </c>
      <c r="I1980" s="83"/>
      <c r="J1980" s="83"/>
      <c r="K1980" s="83"/>
      <c r="L1980" s="83"/>
      <c r="M1980" s="83"/>
      <c r="N1980" s="83"/>
      <c r="O1980" s="83"/>
      <c r="P1980" s="83"/>
      <c r="Q1980" s="83"/>
      <c r="R1980" s="83"/>
      <c r="S1980" s="83"/>
      <c r="T1980" s="83"/>
      <c r="U1980" s="99">
        <f>COUNTIF(通讯通路门店!$S:$S,$G1980)</f>
        <v>0</v>
      </c>
      <c r="V1980" s="99">
        <f>COUNTIFS(通讯通路门店!$S:$S,$G1980,通讯通路门店!$J:$J,"综合卖场")</f>
        <v>0</v>
      </c>
      <c r="W1980" s="99">
        <f>SUMIFS(通讯通路门店!$AJ:$AJ,通讯通路门店!$S:$S,通讯客户沙盘!$G1980)</f>
        <v>0</v>
      </c>
      <c r="X1980" s="99">
        <f t="shared" si="150"/>
        <v>0</v>
      </c>
      <c r="Y1980" s="99">
        <f>COUNTIFS(通讯通路门店!$S:$S,$G1980,通讯通路门店!$J:$J,"荣耀体验店")+COUNTIFS(通讯通路门店!$S:$S,$G1980,通讯通路门店!$J:$J,"荣耀授权专卖店")</f>
        <v>0</v>
      </c>
      <c r="Z1980" s="99">
        <f>COUNTIFS(通讯通路门店!$S:$S,$G1980,通讯通路门店!$J:$J,"VIVO体验店")</f>
        <v>0</v>
      </c>
      <c r="AA1980" s="99">
        <f>COUNTIFS(通讯通路门店!$S:$S,$G1980,通讯通路门店!$J:$J,"OPPO体验店")</f>
        <v>0</v>
      </c>
      <c r="AB1980" s="99">
        <f>COUNTIFS(通讯通路门店!$S:$S,$G1980,通讯通路门店!$J:$J,"华为授权体验店")+COUNTIFS(通讯通路门店!$S:$S,$G1980,通讯通路门店!$J:$J,"华为堡垒店")</f>
        <v>0</v>
      </c>
      <c r="AC1980" s="99">
        <f>COUNTIFS(通讯通路门店!$S:$S,$G1980,通讯通路门店!$J:$J,"小米体验店")</f>
        <v>0</v>
      </c>
      <c r="AD1980" s="99">
        <f>COUNTIFS(通讯通路门店!$S:$S,$G1980,通讯通路门店!$J:$J,"苹果体验店")</f>
        <v>0</v>
      </c>
      <c r="AE1980" s="99">
        <f>COUNTIFS(通讯通路门店!$S:$S,$G1980,通讯通路门店!$J:$J,"其他品牌专卖店")</f>
        <v>0</v>
      </c>
      <c r="AF1980" s="99">
        <f>SUMIFS(通讯通路门店!$BI:$BI,通讯通路门店!$S:$S,$G1980)</f>
        <v>0</v>
      </c>
      <c r="AG1980" s="99">
        <f>SUMIFS(通讯通路门店!$BH:$BH,通讯通路门店!$S:$S,$G1980)</f>
        <v>0</v>
      </c>
      <c r="AH1980" s="99">
        <f t="shared" si="151"/>
        <v>0</v>
      </c>
      <c r="AI1980" s="99">
        <f>SUMIFS(通讯通路门店!$BB:$BB,通讯通路门店!$S:$S,$G1980)</f>
        <v>0</v>
      </c>
      <c r="AJ1980" s="99">
        <f>SUMIFS(通讯通路门店!$BE:$BE,通讯通路门店!$S:$S,$G1980)</f>
        <v>0</v>
      </c>
      <c r="AK1980" s="99">
        <f>SUMIFS(通讯通路门店!$BG:$BG,通讯通路门店!$S:$S,$G1980)</f>
        <v>0</v>
      </c>
      <c r="AL1980" s="99">
        <f>SUMIFS(通讯通路门店!$BC:$BC,通讯通路门店!$S:$S,$G1980)</f>
        <v>0</v>
      </c>
      <c r="AM1980" s="99">
        <f>SUMIFS(通讯通路门店!$BD:$BD,通讯通路门店!$S:$S,$G1980)</f>
        <v>0</v>
      </c>
      <c r="AN1980" s="99">
        <f>SUMIFS(通讯通路门店!$BF:$BF,通讯通路门店!$S:$S,$G1980)</f>
        <v>0</v>
      </c>
      <c r="AO1980" s="99">
        <f t="shared" si="152"/>
        <v>0</v>
      </c>
      <c r="AP1980" s="99">
        <f>SUMIFS(通讯通路门店!$K:$K,通讯通路门店!$S:$S,$G1980)</f>
        <v>0</v>
      </c>
      <c r="AQ1980" s="83"/>
      <c r="AR1980" s="99">
        <f>SUMIFS(通讯通路门店!$T:$T,通讯通路门店!$S:$S,$G1980)</f>
        <v>0</v>
      </c>
      <c r="AS1980" s="99">
        <f>SUMIFS(通讯通路门店!$U:$U,通讯通路门店!$S:$S,$G1980)</f>
        <v>0</v>
      </c>
      <c r="AT1980" s="99">
        <f>SUMIFS(通讯通路门店!$V:$V,通讯通路门店!$S:$S,$G1980)</f>
        <v>0</v>
      </c>
      <c r="AU1980" s="99">
        <f>SUMIFS(通讯通路门店!$W:$W,通讯通路门店!$S:$S,$G1980)</f>
        <v>0</v>
      </c>
      <c r="AV1980" s="99">
        <f>SUMIFS(通讯通路门店!$Z:$Z,通讯通路门店!$S:$S,$G1980)</f>
        <v>0</v>
      </c>
      <c r="AW1980" s="99">
        <f>SUMIFS(通讯通路门店!$AB:$AB,通讯通路门店!$S:$S,$G1980)</f>
        <v>0</v>
      </c>
      <c r="AX1980" s="99">
        <f>SUMIFS(通讯通路门店!$X:$X,通讯通路门店!$S:$S,$G1980)</f>
        <v>0</v>
      </c>
      <c r="AY1980" s="99">
        <f>SUMIFS(通讯通路门店!$Y:$Y,通讯通路门店!$S:$S,$G1980)</f>
        <v>0</v>
      </c>
      <c r="AZ1980" s="99">
        <f>SUMIFS(通讯通路门店!$AA:$AA,通讯通路门店!$S:$S,$G1980)</f>
        <v>0</v>
      </c>
      <c r="BA1980" s="99">
        <f t="shared" si="153"/>
        <v>0</v>
      </c>
      <c r="BB1980" s="99">
        <f t="shared" si="154"/>
        <v>0</v>
      </c>
      <c r="BC1980" s="99">
        <f>SUMIFS(通讯通路门店!$W:$W,通讯通路门店!$S:$S,$G1980,通讯通路门店!$J:$J,"荣耀体验店")+SUMIFS(通讯通路门店!$W:$W,通讯通路门店!$S:$S,$G1980,通讯通路门店!$J:$J,"荣耀授权专卖店")</f>
        <v>0</v>
      </c>
      <c r="BD1980" s="99">
        <f>SUMIFS(通讯通路门店!$Z:$Z,通讯通路门店!$S:$S,$G1980,通讯通路门店!$J:$J,"VIVO体验店")</f>
        <v>0</v>
      </c>
      <c r="BE1980" s="99">
        <f>SUMIFS(通讯通路门店!$AB:$AB,通讯通路门店!$S:$S,$G1980,通讯通路门店!$J:$J,"OPPO体验店")</f>
        <v>0</v>
      </c>
      <c r="BF1980" s="99">
        <f>SUMIFS(通讯通路门店!$X:$X,通讯通路门店!$S:$S,$G1980,通讯通路门店!$J:$J,"华为授权体验店")+SUMIFS(通讯通路门店!$AA:$AA,通讯通路门店!$S:$S,$G1980,通讯通路门店!$J:$J,"华为堡垒店")</f>
        <v>0</v>
      </c>
      <c r="BG1980" s="99">
        <f>SUMIFS(通讯通路门店!$Y:$Y,通讯通路门店!$S:$S,$G1980,通讯通路门店!$J:$J,"小米体验店")</f>
        <v>0</v>
      </c>
      <c r="BH1980" s="99">
        <f>SUMIFS(通讯通路门店!$AA:$AA,通讯通路门店!$S:$S,$G1980,通讯通路门店!$J:$J,"苹果体验店")</f>
        <v>0</v>
      </c>
      <c r="BI1980" s="99">
        <f>SUMIFS(通讯通路门店!$K:$K,通讯通路门店!$S:$S,$G1980,通讯通路门店!$J:$J,"其他品牌专卖店")</f>
        <v>0</v>
      </c>
      <c r="BJ1980" s="99">
        <f>SUMIFS(通讯通路门店!$AC:$AC,通讯通路门店!$S:$S,$G1980)</f>
        <v>0</v>
      </c>
      <c r="BK1980" s="99">
        <f>SUMIFS(通讯通路门店!$AD:$AD,通讯通路门店!$S:$S,$G1980)</f>
        <v>0</v>
      </c>
      <c r="BL1980" s="99">
        <f>SUMIFS(通讯通路门店!$AE:$AE,通讯通路门店!$S:$S,$G1980)</f>
        <v>0</v>
      </c>
      <c r="BM1980" s="99">
        <f>SUMIFS(通讯通路门店!$AF:$AF,通讯通路门店!$S:$S,$G1980)</f>
        <v>0</v>
      </c>
      <c r="BN1980" s="99">
        <f>SUMIFS(通讯通路门店!$AG:$AG,通讯通路门店!$S:$S,$G1980)</f>
        <v>0</v>
      </c>
      <c r="BO1980" s="99">
        <f>SUMIFS(通讯通路门店!$AH:$AH,通讯通路门店!$S:$S,$G1980)</f>
        <v>0</v>
      </c>
      <c r="BP1980" s="99">
        <f>SUMIFS(通讯通路门店!$AI:$AI,通讯通路门店!$S:$S,$G1980)</f>
        <v>0</v>
      </c>
      <c r="BQ1980" s="83"/>
    </row>
    <row r="1981" spans="1:69">
      <c r="A1981" s="99" t="str">
        <f>IFERROR(_xlfn.XLOOKUP($G1981,通讯通路门店!$S$4:$S$993933,通讯通路门店!$A$4:$A$993933,0,0),"")</f>
        <v>海南省</v>
      </c>
      <c r="B1981" s="99" t="str">
        <f>IFERROR(_xlfn.XLOOKUP($G1981,通讯通路门店!$S$4:$S$993933,通讯通路门店!$B$4:$B$993933,0,0),"")</f>
        <v>昌江黎族自治县</v>
      </c>
      <c r="C1981" s="99" t="str">
        <f>IFERROR(_xlfn.XLOOKUP($G1981,通讯通路门店!$S$4:$S$993933,通讯通路门店!$C$4:$C$993933,0,0),"")</f>
        <v>昌江黎族自治县</v>
      </c>
      <c r="D1981" s="99" t="str">
        <f>IFERROR(_xlfn.XLOOKUP($G1981,通讯通路门店!$S$4:$S$993933,通讯通路门店!$D$4:$D$993933,0,0),"")</f>
        <v>叉河镇</v>
      </c>
      <c r="E1981" s="83"/>
      <c r="F1981" s="83"/>
      <c r="G1981" s="101"/>
      <c r="H1981" s="102">
        <f>IFERROR(_xlfn.XLOOKUP($G1981,通讯通路门店!$S$4:$S$993933,通讯通路门店!$R$4:$R$993933,0,0),"")</f>
        <v>0</v>
      </c>
      <c r="I1981" s="83"/>
      <c r="J1981" s="83"/>
      <c r="K1981" s="83"/>
      <c r="L1981" s="83"/>
      <c r="M1981" s="83"/>
      <c r="N1981" s="83"/>
      <c r="O1981" s="83"/>
      <c r="P1981" s="83"/>
      <c r="Q1981" s="83"/>
      <c r="R1981" s="83"/>
      <c r="S1981" s="83"/>
      <c r="T1981" s="83"/>
      <c r="U1981" s="99">
        <f>COUNTIF(通讯通路门店!$S:$S,$G1981)</f>
        <v>0</v>
      </c>
      <c r="V1981" s="99">
        <f>COUNTIFS(通讯通路门店!$S:$S,$G1981,通讯通路门店!$J:$J,"综合卖场")</f>
        <v>0</v>
      </c>
      <c r="W1981" s="99">
        <f>SUMIFS(通讯通路门店!$AJ:$AJ,通讯通路门店!$S:$S,通讯客户沙盘!$G1981)</f>
        <v>0</v>
      </c>
      <c r="X1981" s="99">
        <f t="shared" si="150"/>
        <v>0</v>
      </c>
      <c r="Y1981" s="99">
        <f>COUNTIFS(通讯通路门店!$S:$S,$G1981,通讯通路门店!$J:$J,"荣耀体验店")+COUNTIFS(通讯通路门店!$S:$S,$G1981,通讯通路门店!$J:$J,"荣耀授权专卖店")</f>
        <v>0</v>
      </c>
      <c r="Z1981" s="99">
        <f>COUNTIFS(通讯通路门店!$S:$S,$G1981,通讯通路门店!$J:$J,"VIVO体验店")</f>
        <v>0</v>
      </c>
      <c r="AA1981" s="99">
        <f>COUNTIFS(通讯通路门店!$S:$S,$G1981,通讯通路门店!$J:$J,"OPPO体验店")</f>
        <v>0</v>
      </c>
      <c r="AB1981" s="99">
        <f>COUNTIFS(通讯通路门店!$S:$S,$G1981,通讯通路门店!$J:$J,"华为授权体验店")+COUNTIFS(通讯通路门店!$S:$S,$G1981,通讯通路门店!$J:$J,"华为堡垒店")</f>
        <v>0</v>
      </c>
      <c r="AC1981" s="99">
        <f>COUNTIFS(通讯通路门店!$S:$S,$G1981,通讯通路门店!$J:$J,"小米体验店")</f>
        <v>0</v>
      </c>
      <c r="AD1981" s="99">
        <f>COUNTIFS(通讯通路门店!$S:$S,$G1981,通讯通路门店!$J:$J,"苹果体验店")</f>
        <v>0</v>
      </c>
      <c r="AE1981" s="99">
        <f>COUNTIFS(通讯通路门店!$S:$S,$G1981,通讯通路门店!$J:$J,"其他品牌专卖店")</f>
        <v>0</v>
      </c>
      <c r="AF1981" s="99">
        <f>SUMIFS(通讯通路门店!$BI:$BI,通讯通路门店!$S:$S,$G1981)</f>
        <v>0</v>
      </c>
      <c r="AG1981" s="99">
        <f>SUMIFS(通讯通路门店!$BH:$BH,通讯通路门店!$S:$S,$G1981)</f>
        <v>0</v>
      </c>
      <c r="AH1981" s="99">
        <f t="shared" si="151"/>
        <v>0</v>
      </c>
      <c r="AI1981" s="99">
        <f>SUMIFS(通讯通路门店!$BB:$BB,通讯通路门店!$S:$S,$G1981)</f>
        <v>0</v>
      </c>
      <c r="AJ1981" s="99">
        <f>SUMIFS(通讯通路门店!$BE:$BE,通讯通路门店!$S:$S,$G1981)</f>
        <v>0</v>
      </c>
      <c r="AK1981" s="99">
        <f>SUMIFS(通讯通路门店!$BG:$BG,通讯通路门店!$S:$S,$G1981)</f>
        <v>0</v>
      </c>
      <c r="AL1981" s="99">
        <f>SUMIFS(通讯通路门店!$BC:$BC,通讯通路门店!$S:$S,$G1981)</f>
        <v>0</v>
      </c>
      <c r="AM1981" s="99">
        <f>SUMIFS(通讯通路门店!$BD:$BD,通讯通路门店!$S:$S,$G1981)</f>
        <v>0</v>
      </c>
      <c r="AN1981" s="99">
        <f>SUMIFS(通讯通路门店!$BF:$BF,通讯通路门店!$S:$S,$G1981)</f>
        <v>0</v>
      </c>
      <c r="AO1981" s="99">
        <f t="shared" si="152"/>
        <v>0</v>
      </c>
      <c r="AP1981" s="99">
        <f>SUMIFS(通讯通路门店!$K:$K,通讯通路门店!$S:$S,$G1981)</f>
        <v>0</v>
      </c>
      <c r="AQ1981" s="83"/>
      <c r="AR1981" s="99">
        <f>SUMIFS(通讯通路门店!$T:$T,通讯通路门店!$S:$S,$G1981)</f>
        <v>0</v>
      </c>
      <c r="AS1981" s="99">
        <f>SUMIFS(通讯通路门店!$U:$U,通讯通路门店!$S:$S,$G1981)</f>
        <v>0</v>
      </c>
      <c r="AT1981" s="99">
        <f>SUMIFS(通讯通路门店!$V:$V,通讯通路门店!$S:$S,$G1981)</f>
        <v>0</v>
      </c>
      <c r="AU1981" s="99">
        <f>SUMIFS(通讯通路门店!$W:$W,通讯通路门店!$S:$S,$G1981)</f>
        <v>0</v>
      </c>
      <c r="AV1981" s="99">
        <f>SUMIFS(通讯通路门店!$Z:$Z,通讯通路门店!$S:$S,$G1981)</f>
        <v>0</v>
      </c>
      <c r="AW1981" s="99">
        <f>SUMIFS(通讯通路门店!$AB:$AB,通讯通路门店!$S:$S,$G1981)</f>
        <v>0</v>
      </c>
      <c r="AX1981" s="99">
        <f>SUMIFS(通讯通路门店!$X:$X,通讯通路门店!$S:$S,$G1981)</f>
        <v>0</v>
      </c>
      <c r="AY1981" s="99">
        <f>SUMIFS(通讯通路门店!$Y:$Y,通讯通路门店!$S:$S,$G1981)</f>
        <v>0</v>
      </c>
      <c r="AZ1981" s="99">
        <f>SUMIFS(通讯通路门店!$AA:$AA,通讯通路门店!$S:$S,$G1981)</f>
        <v>0</v>
      </c>
      <c r="BA1981" s="99">
        <f t="shared" si="153"/>
        <v>0</v>
      </c>
      <c r="BB1981" s="99">
        <f t="shared" si="154"/>
        <v>0</v>
      </c>
      <c r="BC1981" s="99">
        <f>SUMIFS(通讯通路门店!$W:$W,通讯通路门店!$S:$S,$G1981,通讯通路门店!$J:$J,"荣耀体验店")+SUMIFS(通讯通路门店!$W:$W,通讯通路门店!$S:$S,$G1981,通讯通路门店!$J:$J,"荣耀授权专卖店")</f>
        <v>0</v>
      </c>
      <c r="BD1981" s="99">
        <f>SUMIFS(通讯通路门店!$Z:$Z,通讯通路门店!$S:$S,$G1981,通讯通路门店!$J:$J,"VIVO体验店")</f>
        <v>0</v>
      </c>
      <c r="BE1981" s="99">
        <f>SUMIFS(通讯通路门店!$AB:$AB,通讯通路门店!$S:$S,$G1981,通讯通路门店!$J:$J,"OPPO体验店")</f>
        <v>0</v>
      </c>
      <c r="BF1981" s="99">
        <f>SUMIFS(通讯通路门店!$X:$X,通讯通路门店!$S:$S,$G1981,通讯通路门店!$J:$J,"华为授权体验店")+SUMIFS(通讯通路门店!$AA:$AA,通讯通路门店!$S:$S,$G1981,通讯通路门店!$J:$J,"华为堡垒店")</f>
        <v>0</v>
      </c>
      <c r="BG1981" s="99">
        <f>SUMIFS(通讯通路门店!$Y:$Y,通讯通路门店!$S:$S,$G1981,通讯通路门店!$J:$J,"小米体验店")</f>
        <v>0</v>
      </c>
      <c r="BH1981" s="99">
        <f>SUMIFS(通讯通路门店!$AA:$AA,通讯通路门店!$S:$S,$G1981,通讯通路门店!$J:$J,"苹果体验店")</f>
        <v>0</v>
      </c>
      <c r="BI1981" s="99">
        <f>SUMIFS(通讯通路门店!$K:$K,通讯通路门店!$S:$S,$G1981,通讯通路门店!$J:$J,"其他品牌专卖店")</f>
        <v>0</v>
      </c>
      <c r="BJ1981" s="99">
        <f>SUMIFS(通讯通路门店!$AC:$AC,通讯通路门店!$S:$S,$G1981)</f>
        <v>0</v>
      </c>
      <c r="BK1981" s="99">
        <f>SUMIFS(通讯通路门店!$AD:$AD,通讯通路门店!$S:$S,$G1981)</f>
        <v>0</v>
      </c>
      <c r="BL1981" s="99">
        <f>SUMIFS(通讯通路门店!$AE:$AE,通讯通路门店!$S:$S,$G1981)</f>
        <v>0</v>
      </c>
      <c r="BM1981" s="99">
        <f>SUMIFS(通讯通路门店!$AF:$AF,通讯通路门店!$S:$S,$G1981)</f>
        <v>0</v>
      </c>
      <c r="BN1981" s="99">
        <f>SUMIFS(通讯通路门店!$AG:$AG,通讯通路门店!$S:$S,$G1981)</f>
        <v>0</v>
      </c>
      <c r="BO1981" s="99">
        <f>SUMIFS(通讯通路门店!$AH:$AH,通讯通路门店!$S:$S,$G1981)</f>
        <v>0</v>
      </c>
      <c r="BP1981" s="99">
        <f>SUMIFS(通讯通路门店!$AI:$AI,通讯通路门店!$S:$S,$G1981)</f>
        <v>0</v>
      </c>
      <c r="BQ1981" s="83"/>
    </row>
    <row r="1982" spans="1:69">
      <c r="A1982" s="99" t="str">
        <f>IFERROR(_xlfn.XLOOKUP($G1982,通讯通路门店!$S$4:$S$993933,通讯通路门店!$A$4:$A$993933,0,0),"")</f>
        <v>海南省</v>
      </c>
      <c r="B1982" s="99" t="str">
        <f>IFERROR(_xlfn.XLOOKUP($G1982,通讯通路门店!$S$4:$S$993933,通讯通路门店!$B$4:$B$993933,0,0),"")</f>
        <v>昌江黎族自治县</v>
      </c>
      <c r="C1982" s="99" t="str">
        <f>IFERROR(_xlfn.XLOOKUP($G1982,通讯通路门店!$S$4:$S$993933,通讯通路门店!$C$4:$C$993933,0,0),"")</f>
        <v>昌江黎族自治县</v>
      </c>
      <c r="D1982" s="99" t="str">
        <f>IFERROR(_xlfn.XLOOKUP($G1982,通讯通路门店!$S$4:$S$993933,通讯通路门店!$D$4:$D$993933,0,0),"")</f>
        <v>叉河镇</v>
      </c>
      <c r="E1982" s="83"/>
      <c r="F1982" s="83"/>
      <c r="G1982" s="101"/>
      <c r="H1982" s="102">
        <f>IFERROR(_xlfn.XLOOKUP($G1982,通讯通路门店!$S$4:$S$993933,通讯通路门店!$R$4:$R$993933,0,0),"")</f>
        <v>0</v>
      </c>
      <c r="I1982" s="83"/>
      <c r="J1982" s="83"/>
      <c r="K1982" s="83"/>
      <c r="L1982" s="83"/>
      <c r="M1982" s="83"/>
      <c r="N1982" s="83"/>
      <c r="O1982" s="83"/>
      <c r="P1982" s="83"/>
      <c r="Q1982" s="83"/>
      <c r="R1982" s="83"/>
      <c r="S1982" s="83"/>
      <c r="T1982" s="83"/>
      <c r="U1982" s="99">
        <f>COUNTIF(通讯通路门店!$S:$S,$G1982)</f>
        <v>0</v>
      </c>
      <c r="V1982" s="99">
        <f>COUNTIFS(通讯通路门店!$S:$S,$G1982,通讯通路门店!$J:$J,"综合卖场")</f>
        <v>0</v>
      </c>
      <c r="W1982" s="99">
        <f>SUMIFS(通讯通路门店!$AJ:$AJ,通讯通路门店!$S:$S,通讯客户沙盘!$G1982)</f>
        <v>0</v>
      </c>
      <c r="X1982" s="99">
        <f t="shared" si="150"/>
        <v>0</v>
      </c>
      <c r="Y1982" s="99">
        <f>COUNTIFS(通讯通路门店!$S:$S,$G1982,通讯通路门店!$J:$J,"荣耀体验店")+COUNTIFS(通讯通路门店!$S:$S,$G1982,通讯通路门店!$J:$J,"荣耀授权专卖店")</f>
        <v>0</v>
      </c>
      <c r="Z1982" s="99">
        <f>COUNTIFS(通讯通路门店!$S:$S,$G1982,通讯通路门店!$J:$J,"VIVO体验店")</f>
        <v>0</v>
      </c>
      <c r="AA1982" s="99">
        <f>COUNTIFS(通讯通路门店!$S:$S,$G1982,通讯通路门店!$J:$J,"OPPO体验店")</f>
        <v>0</v>
      </c>
      <c r="AB1982" s="99">
        <f>COUNTIFS(通讯通路门店!$S:$S,$G1982,通讯通路门店!$J:$J,"华为授权体验店")+COUNTIFS(通讯通路门店!$S:$S,$G1982,通讯通路门店!$J:$J,"华为堡垒店")</f>
        <v>0</v>
      </c>
      <c r="AC1982" s="99">
        <f>COUNTIFS(通讯通路门店!$S:$S,$G1982,通讯通路门店!$J:$J,"小米体验店")</f>
        <v>0</v>
      </c>
      <c r="AD1982" s="99">
        <f>COUNTIFS(通讯通路门店!$S:$S,$G1982,通讯通路门店!$J:$J,"苹果体验店")</f>
        <v>0</v>
      </c>
      <c r="AE1982" s="99">
        <f>COUNTIFS(通讯通路门店!$S:$S,$G1982,通讯通路门店!$J:$J,"其他品牌专卖店")</f>
        <v>0</v>
      </c>
      <c r="AF1982" s="99">
        <f>SUMIFS(通讯通路门店!$BI:$BI,通讯通路门店!$S:$S,$G1982)</f>
        <v>0</v>
      </c>
      <c r="AG1982" s="99">
        <f>SUMIFS(通讯通路门店!$BH:$BH,通讯通路门店!$S:$S,$G1982)</f>
        <v>0</v>
      </c>
      <c r="AH1982" s="99">
        <f t="shared" si="151"/>
        <v>0</v>
      </c>
      <c r="AI1982" s="99">
        <f>SUMIFS(通讯通路门店!$BB:$BB,通讯通路门店!$S:$S,$G1982)</f>
        <v>0</v>
      </c>
      <c r="AJ1982" s="99">
        <f>SUMIFS(通讯通路门店!$BE:$BE,通讯通路门店!$S:$S,$G1982)</f>
        <v>0</v>
      </c>
      <c r="AK1982" s="99">
        <f>SUMIFS(通讯通路门店!$BG:$BG,通讯通路门店!$S:$S,$G1982)</f>
        <v>0</v>
      </c>
      <c r="AL1982" s="99">
        <f>SUMIFS(通讯通路门店!$BC:$BC,通讯通路门店!$S:$S,$G1982)</f>
        <v>0</v>
      </c>
      <c r="AM1982" s="99">
        <f>SUMIFS(通讯通路门店!$BD:$BD,通讯通路门店!$S:$S,$G1982)</f>
        <v>0</v>
      </c>
      <c r="AN1982" s="99">
        <f>SUMIFS(通讯通路门店!$BF:$BF,通讯通路门店!$S:$S,$G1982)</f>
        <v>0</v>
      </c>
      <c r="AO1982" s="99">
        <f t="shared" si="152"/>
        <v>0</v>
      </c>
      <c r="AP1982" s="99">
        <f>SUMIFS(通讯通路门店!$K:$K,通讯通路门店!$S:$S,$G1982)</f>
        <v>0</v>
      </c>
      <c r="AQ1982" s="83"/>
      <c r="AR1982" s="99">
        <f>SUMIFS(通讯通路门店!$T:$T,通讯通路门店!$S:$S,$G1982)</f>
        <v>0</v>
      </c>
      <c r="AS1982" s="99">
        <f>SUMIFS(通讯通路门店!$U:$U,通讯通路门店!$S:$S,$G1982)</f>
        <v>0</v>
      </c>
      <c r="AT1982" s="99">
        <f>SUMIFS(通讯通路门店!$V:$V,通讯通路门店!$S:$S,$G1982)</f>
        <v>0</v>
      </c>
      <c r="AU1982" s="99">
        <f>SUMIFS(通讯通路门店!$W:$W,通讯通路门店!$S:$S,$G1982)</f>
        <v>0</v>
      </c>
      <c r="AV1982" s="99">
        <f>SUMIFS(通讯通路门店!$Z:$Z,通讯通路门店!$S:$S,$G1982)</f>
        <v>0</v>
      </c>
      <c r="AW1982" s="99">
        <f>SUMIFS(通讯通路门店!$AB:$AB,通讯通路门店!$S:$S,$G1982)</f>
        <v>0</v>
      </c>
      <c r="AX1982" s="99">
        <f>SUMIFS(通讯通路门店!$X:$X,通讯通路门店!$S:$S,$G1982)</f>
        <v>0</v>
      </c>
      <c r="AY1982" s="99">
        <f>SUMIFS(通讯通路门店!$Y:$Y,通讯通路门店!$S:$S,$G1982)</f>
        <v>0</v>
      </c>
      <c r="AZ1982" s="99">
        <f>SUMIFS(通讯通路门店!$AA:$AA,通讯通路门店!$S:$S,$G1982)</f>
        <v>0</v>
      </c>
      <c r="BA1982" s="99">
        <f t="shared" si="153"/>
        <v>0</v>
      </c>
      <c r="BB1982" s="99">
        <f t="shared" si="154"/>
        <v>0</v>
      </c>
      <c r="BC1982" s="99">
        <f>SUMIFS(通讯通路门店!$W:$W,通讯通路门店!$S:$S,$G1982,通讯通路门店!$J:$J,"荣耀体验店")+SUMIFS(通讯通路门店!$W:$W,通讯通路门店!$S:$S,$G1982,通讯通路门店!$J:$J,"荣耀授权专卖店")</f>
        <v>0</v>
      </c>
      <c r="BD1982" s="99">
        <f>SUMIFS(通讯通路门店!$Z:$Z,通讯通路门店!$S:$S,$G1982,通讯通路门店!$J:$J,"VIVO体验店")</f>
        <v>0</v>
      </c>
      <c r="BE1982" s="99">
        <f>SUMIFS(通讯通路门店!$AB:$AB,通讯通路门店!$S:$S,$G1982,通讯通路门店!$J:$J,"OPPO体验店")</f>
        <v>0</v>
      </c>
      <c r="BF1982" s="99">
        <f>SUMIFS(通讯通路门店!$X:$X,通讯通路门店!$S:$S,$G1982,通讯通路门店!$J:$J,"华为授权体验店")+SUMIFS(通讯通路门店!$AA:$AA,通讯通路门店!$S:$S,$G1982,通讯通路门店!$J:$J,"华为堡垒店")</f>
        <v>0</v>
      </c>
      <c r="BG1982" s="99">
        <f>SUMIFS(通讯通路门店!$Y:$Y,通讯通路门店!$S:$S,$G1982,通讯通路门店!$J:$J,"小米体验店")</f>
        <v>0</v>
      </c>
      <c r="BH1982" s="99">
        <f>SUMIFS(通讯通路门店!$AA:$AA,通讯通路门店!$S:$S,$G1982,通讯通路门店!$J:$J,"苹果体验店")</f>
        <v>0</v>
      </c>
      <c r="BI1982" s="99">
        <f>SUMIFS(通讯通路门店!$K:$K,通讯通路门店!$S:$S,$G1982,通讯通路门店!$J:$J,"其他品牌专卖店")</f>
        <v>0</v>
      </c>
      <c r="BJ1982" s="99">
        <f>SUMIFS(通讯通路门店!$AC:$AC,通讯通路门店!$S:$S,$G1982)</f>
        <v>0</v>
      </c>
      <c r="BK1982" s="99">
        <f>SUMIFS(通讯通路门店!$AD:$AD,通讯通路门店!$S:$S,$G1982)</f>
        <v>0</v>
      </c>
      <c r="BL1982" s="99">
        <f>SUMIFS(通讯通路门店!$AE:$AE,通讯通路门店!$S:$S,$G1982)</f>
        <v>0</v>
      </c>
      <c r="BM1982" s="99">
        <f>SUMIFS(通讯通路门店!$AF:$AF,通讯通路门店!$S:$S,$G1982)</f>
        <v>0</v>
      </c>
      <c r="BN1982" s="99">
        <f>SUMIFS(通讯通路门店!$AG:$AG,通讯通路门店!$S:$S,$G1982)</f>
        <v>0</v>
      </c>
      <c r="BO1982" s="99">
        <f>SUMIFS(通讯通路门店!$AH:$AH,通讯通路门店!$S:$S,$G1982)</f>
        <v>0</v>
      </c>
      <c r="BP1982" s="99">
        <f>SUMIFS(通讯通路门店!$AI:$AI,通讯通路门店!$S:$S,$G1982)</f>
        <v>0</v>
      </c>
      <c r="BQ1982" s="83"/>
    </row>
    <row r="1983" spans="1:69">
      <c r="A1983" s="99" t="str">
        <f>IFERROR(_xlfn.XLOOKUP($G1983,通讯通路门店!$S$4:$S$993933,通讯通路门店!$A$4:$A$993933,0,0),"")</f>
        <v>海南省</v>
      </c>
      <c r="B1983" s="99" t="str">
        <f>IFERROR(_xlfn.XLOOKUP($G1983,通讯通路门店!$S$4:$S$993933,通讯通路门店!$B$4:$B$993933,0,0),"")</f>
        <v>昌江黎族自治县</v>
      </c>
      <c r="C1983" s="99" t="str">
        <f>IFERROR(_xlfn.XLOOKUP($G1983,通讯通路门店!$S$4:$S$993933,通讯通路门店!$C$4:$C$993933,0,0),"")</f>
        <v>昌江黎族自治县</v>
      </c>
      <c r="D1983" s="99" t="str">
        <f>IFERROR(_xlfn.XLOOKUP($G1983,通讯通路门店!$S$4:$S$993933,通讯通路门店!$D$4:$D$993933,0,0),"")</f>
        <v>叉河镇</v>
      </c>
      <c r="E1983" s="83"/>
      <c r="F1983" s="83"/>
      <c r="G1983" s="101"/>
      <c r="H1983" s="102">
        <f>IFERROR(_xlfn.XLOOKUP($G1983,通讯通路门店!$S$4:$S$993933,通讯通路门店!$R$4:$R$993933,0,0),"")</f>
        <v>0</v>
      </c>
      <c r="I1983" s="83"/>
      <c r="J1983" s="83"/>
      <c r="K1983" s="83"/>
      <c r="L1983" s="83"/>
      <c r="M1983" s="83"/>
      <c r="N1983" s="83"/>
      <c r="O1983" s="83"/>
      <c r="P1983" s="83"/>
      <c r="Q1983" s="83"/>
      <c r="R1983" s="83"/>
      <c r="S1983" s="83"/>
      <c r="T1983" s="83"/>
      <c r="U1983" s="99">
        <f>COUNTIF(通讯通路门店!$S:$S,$G1983)</f>
        <v>0</v>
      </c>
      <c r="V1983" s="99">
        <f>COUNTIFS(通讯通路门店!$S:$S,$G1983,通讯通路门店!$J:$J,"综合卖场")</f>
        <v>0</v>
      </c>
      <c r="W1983" s="99">
        <f>SUMIFS(通讯通路门店!$AJ:$AJ,通讯通路门店!$S:$S,通讯客户沙盘!$G1983)</f>
        <v>0</v>
      </c>
      <c r="X1983" s="99">
        <f t="shared" si="150"/>
        <v>0</v>
      </c>
      <c r="Y1983" s="99">
        <f>COUNTIFS(通讯通路门店!$S:$S,$G1983,通讯通路门店!$J:$J,"荣耀体验店")+COUNTIFS(通讯通路门店!$S:$S,$G1983,通讯通路门店!$J:$J,"荣耀授权专卖店")</f>
        <v>0</v>
      </c>
      <c r="Z1983" s="99">
        <f>COUNTIFS(通讯通路门店!$S:$S,$G1983,通讯通路门店!$J:$J,"VIVO体验店")</f>
        <v>0</v>
      </c>
      <c r="AA1983" s="99">
        <f>COUNTIFS(通讯通路门店!$S:$S,$G1983,通讯通路门店!$J:$J,"OPPO体验店")</f>
        <v>0</v>
      </c>
      <c r="AB1983" s="99">
        <f>COUNTIFS(通讯通路门店!$S:$S,$G1983,通讯通路门店!$J:$J,"华为授权体验店")+COUNTIFS(通讯通路门店!$S:$S,$G1983,通讯通路门店!$J:$J,"华为堡垒店")</f>
        <v>0</v>
      </c>
      <c r="AC1983" s="99">
        <f>COUNTIFS(通讯通路门店!$S:$S,$G1983,通讯通路门店!$J:$J,"小米体验店")</f>
        <v>0</v>
      </c>
      <c r="AD1983" s="99">
        <f>COUNTIFS(通讯通路门店!$S:$S,$G1983,通讯通路门店!$J:$J,"苹果体验店")</f>
        <v>0</v>
      </c>
      <c r="AE1983" s="99">
        <f>COUNTIFS(通讯通路门店!$S:$S,$G1983,通讯通路门店!$J:$J,"其他品牌专卖店")</f>
        <v>0</v>
      </c>
      <c r="AF1983" s="99">
        <f>SUMIFS(通讯通路门店!$BI:$BI,通讯通路门店!$S:$S,$G1983)</f>
        <v>0</v>
      </c>
      <c r="AG1983" s="99">
        <f>SUMIFS(通讯通路门店!$BH:$BH,通讯通路门店!$S:$S,$G1983)</f>
        <v>0</v>
      </c>
      <c r="AH1983" s="99">
        <f t="shared" si="151"/>
        <v>0</v>
      </c>
      <c r="AI1983" s="99">
        <f>SUMIFS(通讯通路门店!$BB:$BB,通讯通路门店!$S:$S,$G1983)</f>
        <v>0</v>
      </c>
      <c r="AJ1983" s="99">
        <f>SUMIFS(通讯通路门店!$BE:$BE,通讯通路门店!$S:$S,$G1983)</f>
        <v>0</v>
      </c>
      <c r="AK1983" s="99">
        <f>SUMIFS(通讯通路门店!$BG:$BG,通讯通路门店!$S:$S,$G1983)</f>
        <v>0</v>
      </c>
      <c r="AL1983" s="99">
        <f>SUMIFS(通讯通路门店!$BC:$BC,通讯通路门店!$S:$S,$G1983)</f>
        <v>0</v>
      </c>
      <c r="AM1983" s="99">
        <f>SUMIFS(通讯通路门店!$BD:$BD,通讯通路门店!$S:$S,$G1983)</f>
        <v>0</v>
      </c>
      <c r="AN1983" s="99">
        <f>SUMIFS(通讯通路门店!$BF:$BF,通讯通路门店!$S:$S,$G1983)</f>
        <v>0</v>
      </c>
      <c r="AO1983" s="99">
        <f t="shared" si="152"/>
        <v>0</v>
      </c>
      <c r="AP1983" s="99">
        <f>SUMIFS(通讯通路门店!$K:$K,通讯通路门店!$S:$S,$G1983)</f>
        <v>0</v>
      </c>
      <c r="AQ1983" s="83"/>
      <c r="AR1983" s="99">
        <f>SUMIFS(通讯通路门店!$T:$T,通讯通路门店!$S:$S,$G1983)</f>
        <v>0</v>
      </c>
      <c r="AS1983" s="99">
        <f>SUMIFS(通讯通路门店!$U:$U,通讯通路门店!$S:$S,$G1983)</f>
        <v>0</v>
      </c>
      <c r="AT1983" s="99">
        <f>SUMIFS(通讯通路门店!$V:$V,通讯通路门店!$S:$S,$G1983)</f>
        <v>0</v>
      </c>
      <c r="AU1983" s="99">
        <f>SUMIFS(通讯通路门店!$W:$W,通讯通路门店!$S:$S,$G1983)</f>
        <v>0</v>
      </c>
      <c r="AV1983" s="99">
        <f>SUMIFS(通讯通路门店!$Z:$Z,通讯通路门店!$S:$S,$G1983)</f>
        <v>0</v>
      </c>
      <c r="AW1983" s="99">
        <f>SUMIFS(通讯通路门店!$AB:$AB,通讯通路门店!$S:$S,$G1983)</f>
        <v>0</v>
      </c>
      <c r="AX1983" s="99">
        <f>SUMIFS(通讯通路门店!$X:$X,通讯通路门店!$S:$S,$G1983)</f>
        <v>0</v>
      </c>
      <c r="AY1983" s="99">
        <f>SUMIFS(通讯通路门店!$Y:$Y,通讯通路门店!$S:$S,$G1983)</f>
        <v>0</v>
      </c>
      <c r="AZ1983" s="99">
        <f>SUMIFS(通讯通路门店!$AA:$AA,通讯通路门店!$S:$S,$G1983)</f>
        <v>0</v>
      </c>
      <c r="BA1983" s="99">
        <f t="shared" si="153"/>
        <v>0</v>
      </c>
      <c r="BB1983" s="99">
        <f t="shared" si="154"/>
        <v>0</v>
      </c>
      <c r="BC1983" s="99">
        <f>SUMIFS(通讯通路门店!$W:$W,通讯通路门店!$S:$S,$G1983,通讯通路门店!$J:$J,"荣耀体验店")+SUMIFS(通讯通路门店!$W:$W,通讯通路门店!$S:$S,$G1983,通讯通路门店!$J:$J,"荣耀授权专卖店")</f>
        <v>0</v>
      </c>
      <c r="BD1983" s="99">
        <f>SUMIFS(通讯通路门店!$Z:$Z,通讯通路门店!$S:$S,$G1983,通讯通路门店!$J:$J,"VIVO体验店")</f>
        <v>0</v>
      </c>
      <c r="BE1983" s="99">
        <f>SUMIFS(通讯通路门店!$AB:$AB,通讯通路门店!$S:$S,$G1983,通讯通路门店!$J:$J,"OPPO体验店")</f>
        <v>0</v>
      </c>
      <c r="BF1983" s="99">
        <f>SUMIFS(通讯通路门店!$X:$X,通讯通路门店!$S:$S,$G1983,通讯通路门店!$J:$J,"华为授权体验店")+SUMIFS(通讯通路门店!$AA:$AA,通讯通路门店!$S:$S,$G1983,通讯通路门店!$J:$J,"华为堡垒店")</f>
        <v>0</v>
      </c>
      <c r="BG1983" s="99">
        <f>SUMIFS(通讯通路门店!$Y:$Y,通讯通路门店!$S:$S,$G1983,通讯通路门店!$J:$J,"小米体验店")</f>
        <v>0</v>
      </c>
      <c r="BH1983" s="99">
        <f>SUMIFS(通讯通路门店!$AA:$AA,通讯通路门店!$S:$S,$G1983,通讯通路门店!$J:$J,"苹果体验店")</f>
        <v>0</v>
      </c>
      <c r="BI1983" s="99">
        <f>SUMIFS(通讯通路门店!$K:$K,通讯通路门店!$S:$S,$G1983,通讯通路门店!$J:$J,"其他品牌专卖店")</f>
        <v>0</v>
      </c>
      <c r="BJ1983" s="99">
        <f>SUMIFS(通讯通路门店!$AC:$AC,通讯通路门店!$S:$S,$G1983)</f>
        <v>0</v>
      </c>
      <c r="BK1983" s="99">
        <f>SUMIFS(通讯通路门店!$AD:$AD,通讯通路门店!$S:$S,$G1983)</f>
        <v>0</v>
      </c>
      <c r="BL1983" s="99">
        <f>SUMIFS(通讯通路门店!$AE:$AE,通讯通路门店!$S:$S,$G1983)</f>
        <v>0</v>
      </c>
      <c r="BM1983" s="99">
        <f>SUMIFS(通讯通路门店!$AF:$AF,通讯通路门店!$S:$S,$G1983)</f>
        <v>0</v>
      </c>
      <c r="BN1983" s="99">
        <f>SUMIFS(通讯通路门店!$AG:$AG,通讯通路门店!$S:$S,$G1983)</f>
        <v>0</v>
      </c>
      <c r="BO1983" s="99">
        <f>SUMIFS(通讯通路门店!$AH:$AH,通讯通路门店!$S:$S,$G1983)</f>
        <v>0</v>
      </c>
      <c r="BP1983" s="99">
        <f>SUMIFS(通讯通路门店!$AI:$AI,通讯通路门店!$S:$S,$G1983)</f>
        <v>0</v>
      </c>
      <c r="BQ1983" s="83"/>
    </row>
    <row r="1984" spans="1:69">
      <c r="A1984" s="99" t="str">
        <f>IFERROR(_xlfn.XLOOKUP($G1984,通讯通路门店!$S$4:$S$993933,通讯通路门店!$A$4:$A$993933,0,0),"")</f>
        <v>海南省</v>
      </c>
      <c r="B1984" s="99" t="str">
        <f>IFERROR(_xlfn.XLOOKUP($G1984,通讯通路门店!$S$4:$S$993933,通讯通路门店!$B$4:$B$993933,0,0),"")</f>
        <v>昌江黎族自治县</v>
      </c>
      <c r="C1984" s="99" t="str">
        <f>IFERROR(_xlfn.XLOOKUP($G1984,通讯通路门店!$S$4:$S$993933,通讯通路门店!$C$4:$C$993933,0,0),"")</f>
        <v>昌江黎族自治县</v>
      </c>
      <c r="D1984" s="99" t="str">
        <f>IFERROR(_xlfn.XLOOKUP($G1984,通讯通路门店!$S$4:$S$993933,通讯通路门店!$D$4:$D$993933,0,0),"")</f>
        <v>叉河镇</v>
      </c>
      <c r="E1984" s="83"/>
      <c r="F1984" s="83"/>
      <c r="G1984" s="101"/>
      <c r="H1984" s="102">
        <f>IFERROR(_xlfn.XLOOKUP($G1984,通讯通路门店!$S$4:$S$993933,通讯通路门店!$R$4:$R$993933,0,0),"")</f>
        <v>0</v>
      </c>
      <c r="I1984" s="83"/>
      <c r="J1984" s="83"/>
      <c r="K1984" s="83"/>
      <c r="L1984" s="83"/>
      <c r="M1984" s="83"/>
      <c r="N1984" s="83"/>
      <c r="O1984" s="83"/>
      <c r="P1984" s="83"/>
      <c r="Q1984" s="83"/>
      <c r="R1984" s="83"/>
      <c r="S1984" s="83"/>
      <c r="T1984" s="83"/>
      <c r="U1984" s="99">
        <f>COUNTIF(通讯通路门店!$S:$S,$G1984)</f>
        <v>0</v>
      </c>
      <c r="V1984" s="99">
        <f>COUNTIFS(通讯通路门店!$S:$S,$G1984,通讯通路门店!$J:$J,"综合卖场")</f>
        <v>0</v>
      </c>
      <c r="W1984" s="99">
        <f>SUMIFS(通讯通路门店!$AJ:$AJ,通讯通路门店!$S:$S,通讯客户沙盘!$G1984)</f>
        <v>0</v>
      </c>
      <c r="X1984" s="99">
        <f t="shared" si="150"/>
        <v>0</v>
      </c>
      <c r="Y1984" s="99">
        <f>COUNTIFS(通讯通路门店!$S:$S,$G1984,通讯通路门店!$J:$J,"荣耀体验店")+COUNTIFS(通讯通路门店!$S:$S,$G1984,通讯通路门店!$J:$J,"荣耀授权专卖店")</f>
        <v>0</v>
      </c>
      <c r="Z1984" s="99">
        <f>COUNTIFS(通讯通路门店!$S:$S,$G1984,通讯通路门店!$J:$J,"VIVO体验店")</f>
        <v>0</v>
      </c>
      <c r="AA1984" s="99">
        <f>COUNTIFS(通讯通路门店!$S:$S,$G1984,通讯通路门店!$J:$J,"OPPO体验店")</f>
        <v>0</v>
      </c>
      <c r="AB1984" s="99">
        <f>COUNTIFS(通讯通路门店!$S:$S,$G1984,通讯通路门店!$J:$J,"华为授权体验店")+COUNTIFS(通讯通路门店!$S:$S,$G1984,通讯通路门店!$J:$J,"华为堡垒店")</f>
        <v>0</v>
      </c>
      <c r="AC1984" s="99">
        <f>COUNTIFS(通讯通路门店!$S:$S,$G1984,通讯通路门店!$J:$J,"小米体验店")</f>
        <v>0</v>
      </c>
      <c r="AD1984" s="99">
        <f>COUNTIFS(通讯通路门店!$S:$S,$G1984,通讯通路门店!$J:$J,"苹果体验店")</f>
        <v>0</v>
      </c>
      <c r="AE1984" s="99">
        <f>COUNTIFS(通讯通路门店!$S:$S,$G1984,通讯通路门店!$J:$J,"其他品牌专卖店")</f>
        <v>0</v>
      </c>
      <c r="AF1984" s="99">
        <f>SUMIFS(通讯通路门店!$BI:$BI,通讯通路门店!$S:$S,$G1984)</f>
        <v>0</v>
      </c>
      <c r="AG1984" s="99">
        <f>SUMIFS(通讯通路门店!$BH:$BH,通讯通路门店!$S:$S,$G1984)</f>
        <v>0</v>
      </c>
      <c r="AH1984" s="99">
        <f t="shared" si="151"/>
        <v>0</v>
      </c>
      <c r="AI1984" s="99">
        <f>SUMIFS(通讯通路门店!$BB:$BB,通讯通路门店!$S:$S,$G1984)</f>
        <v>0</v>
      </c>
      <c r="AJ1984" s="99">
        <f>SUMIFS(通讯通路门店!$BE:$BE,通讯通路门店!$S:$S,$G1984)</f>
        <v>0</v>
      </c>
      <c r="AK1984" s="99">
        <f>SUMIFS(通讯通路门店!$BG:$BG,通讯通路门店!$S:$S,$G1984)</f>
        <v>0</v>
      </c>
      <c r="AL1984" s="99">
        <f>SUMIFS(通讯通路门店!$BC:$BC,通讯通路门店!$S:$S,$G1984)</f>
        <v>0</v>
      </c>
      <c r="AM1984" s="99">
        <f>SUMIFS(通讯通路门店!$BD:$BD,通讯通路门店!$S:$S,$G1984)</f>
        <v>0</v>
      </c>
      <c r="AN1984" s="99">
        <f>SUMIFS(通讯通路门店!$BF:$BF,通讯通路门店!$S:$S,$G1984)</f>
        <v>0</v>
      </c>
      <c r="AO1984" s="99">
        <f t="shared" si="152"/>
        <v>0</v>
      </c>
      <c r="AP1984" s="99">
        <f>SUMIFS(通讯通路门店!$K:$K,通讯通路门店!$S:$S,$G1984)</f>
        <v>0</v>
      </c>
      <c r="AQ1984" s="83"/>
      <c r="AR1984" s="99">
        <f>SUMIFS(通讯通路门店!$T:$T,通讯通路门店!$S:$S,$G1984)</f>
        <v>0</v>
      </c>
      <c r="AS1984" s="99">
        <f>SUMIFS(通讯通路门店!$U:$U,通讯通路门店!$S:$S,$G1984)</f>
        <v>0</v>
      </c>
      <c r="AT1984" s="99">
        <f>SUMIFS(通讯通路门店!$V:$V,通讯通路门店!$S:$S,$G1984)</f>
        <v>0</v>
      </c>
      <c r="AU1984" s="99">
        <f>SUMIFS(通讯通路门店!$W:$W,通讯通路门店!$S:$S,$G1984)</f>
        <v>0</v>
      </c>
      <c r="AV1984" s="99">
        <f>SUMIFS(通讯通路门店!$Z:$Z,通讯通路门店!$S:$S,$G1984)</f>
        <v>0</v>
      </c>
      <c r="AW1984" s="99">
        <f>SUMIFS(通讯通路门店!$AB:$AB,通讯通路门店!$S:$S,$G1984)</f>
        <v>0</v>
      </c>
      <c r="AX1984" s="99">
        <f>SUMIFS(通讯通路门店!$X:$X,通讯通路门店!$S:$S,$G1984)</f>
        <v>0</v>
      </c>
      <c r="AY1984" s="99">
        <f>SUMIFS(通讯通路门店!$Y:$Y,通讯通路门店!$S:$S,$G1984)</f>
        <v>0</v>
      </c>
      <c r="AZ1984" s="99">
        <f>SUMIFS(通讯通路门店!$AA:$AA,通讯通路门店!$S:$S,$G1984)</f>
        <v>0</v>
      </c>
      <c r="BA1984" s="99">
        <f t="shared" si="153"/>
        <v>0</v>
      </c>
      <c r="BB1984" s="99">
        <f t="shared" si="154"/>
        <v>0</v>
      </c>
      <c r="BC1984" s="99">
        <f>SUMIFS(通讯通路门店!$W:$W,通讯通路门店!$S:$S,$G1984,通讯通路门店!$J:$J,"荣耀体验店")+SUMIFS(通讯通路门店!$W:$W,通讯通路门店!$S:$S,$G1984,通讯通路门店!$J:$J,"荣耀授权专卖店")</f>
        <v>0</v>
      </c>
      <c r="BD1984" s="99">
        <f>SUMIFS(通讯通路门店!$Z:$Z,通讯通路门店!$S:$S,$G1984,通讯通路门店!$J:$J,"VIVO体验店")</f>
        <v>0</v>
      </c>
      <c r="BE1984" s="99">
        <f>SUMIFS(通讯通路门店!$AB:$AB,通讯通路门店!$S:$S,$G1984,通讯通路门店!$J:$J,"OPPO体验店")</f>
        <v>0</v>
      </c>
      <c r="BF1984" s="99">
        <f>SUMIFS(通讯通路门店!$X:$X,通讯通路门店!$S:$S,$G1984,通讯通路门店!$J:$J,"华为授权体验店")+SUMIFS(通讯通路门店!$AA:$AA,通讯通路门店!$S:$S,$G1984,通讯通路门店!$J:$J,"华为堡垒店")</f>
        <v>0</v>
      </c>
      <c r="BG1984" s="99">
        <f>SUMIFS(通讯通路门店!$Y:$Y,通讯通路门店!$S:$S,$G1984,通讯通路门店!$J:$J,"小米体验店")</f>
        <v>0</v>
      </c>
      <c r="BH1984" s="99">
        <f>SUMIFS(通讯通路门店!$AA:$AA,通讯通路门店!$S:$S,$G1984,通讯通路门店!$J:$J,"苹果体验店")</f>
        <v>0</v>
      </c>
      <c r="BI1984" s="99">
        <f>SUMIFS(通讯通路门店!$K:$K,通讯通路门店!$S:$S,$G1984,通讯通路门店!$J:$J,"其他品牌专卖店")</f>
        <v>0</v>
      </c>
      <c r="BJ1984" s="99">
        <f>SUMIFS(通讯通路门店!$AC:$AC,通讯通路门店!$S:$S,$G1984)</f>
        <v>0</v>
      </c>
      <c r="BK1984" s="99">
        <f>SUMIFS(通讯通路门店!$AD:$AD,通讯通路门店!$S:$S,$G1984)</f>
        <v>0</v>
      </c>
      <c r="BL1984" s="99">
        <f>SUMIFS(通讯通路门店!$AE:$AE,通讯通路门店!$S:$S,$G1984)</f>
        <v>0</v>
      </c>
      <c r="BM1984" s="99">
        <f>SUMIFS(通讯通路门店!$AF:$AF,通讯通路门店!$S:$S,$G1984)</f>
        <v>0</v>
      </c>
      <c r="BN1984" s="99">
        <f>SUMIFS(通讯通路门店!$AG:$AG,通讯通路门店!$S:$S,$G1984)</f>
        <v>0</v>
      </c>
      <c r="BO1984" s="99">
        <f>SUMIFS(通讯通路门店!$AH:$AH,通讯通路门店!$S:$S,$G1984)</f>
        <v>0</v>
      </c>
      <c r="BP1984" s="99">
        <f>SUMIFS(通讯通路门店!$AI:$AI,通讯通路门店!$S:$S,$G1984)</f>
        <v>0</v>
      </c>
      <c r="BQ1984" s="83"/>
    </row>
    <row r="1985" spans="1:69">
      <c r="A1985" s="99" t="str">
        <f>IFERROR(_xlfn.XLOOKUP($G1985,通讯通路门店!$S$4:$S$993933,通讯通路门店!$A$4:$A$993933,0,0),"")</f>
        <v>海南省</v>
      </c>
      <c r="B1985" s="99" t="str">
        <f>IFERROR(_xlfn.XLOOKUP($G1985,通讯通路门店!$S$4:$S$993933,通讯通路门店!$B$4:$B$993933,0,0),"")</f>
        <v>昌江黎族自治县</v>
      </c>
      <c r="C1985" s="99" t="str">
        <f>IFERROR(_xlfn.XLOOKUP($G1985,通讯通路门店!$S$4:$S$993933,通讯通路门店!$C$4:$C$993933,0,0),"")</f>
        <v>昌江黎族自治县</v>
      </c>
      <c r="D1985" s="99" t="str">
        <f>IFERROR(_xlfn.XLOOKUP($G1985,通讯通路门店!$S$4:$S$993933,通讯通路门店!$D$4:$D$993933,0,0),"")</f>
        <v>叉河镇</v>
      </c>
      <c r="E1985" s="83"/>
      <c r="F1985" s="83"/>
      <c r="G1985" s="101"/>
      <c r="H1985" s="102">
        <f>IFERROR(_xlfn.XLOOKUP($G1985,通讯通路门店!$S$4:$S$993933,通讯通路门店!$R$4:$R$993933,0,0),"")</f>
        <v>0</v>
      </c>
      <c r="I1985" s="83"/>
      <c r="J1985" s="83"/>
      <c r="K1985" s="83"/>
      <c r="L1985" s="83"/>
      <c r="M1985" s="83"/>
      <c r="N1985" s="83"/>
      <c r="O1985" s="83"/>
      <c r="P1985" s="83"/>
      <c r="Q1985" s="83"/>
      <c r="R1985" s="83"/>
      <c r="S1985" s="83"/>
      <c r="T1985" s="83"/>
      <c r="U1985" s="99">
        <f>COUNTIF(通讯通路门店!$S:$S,$G1985)</f>
        <v>0</v>
      </c>
      <c r="V1985" s="99">
        <f>COUNTIFS(通讯通路门店!$S:$S,$G1985,通讯通路门店!$J:$J,"综合卖场")</f>
        <v>0</v>
      </c>
      <c r="W1985" s="99">
        <f>SUMIFS(通讯通路门店!$AJ:$AJ,通讯通路门店!$S:$S,通讯客户沙盘!$G1985)</f>
        <v>0</v>
      </c>
      <c r="X1985" s="99">
        <f t="shared" si="150"/>
        <v>0</v>
      </c>
      <c r="Y1985" s="99">
        <f>COUNTIFS(通讯通路门店!$S:$S,$G1985,通讯通路门店!$J:$J,"荣耀体验店")+COUNTIFS(通讯通路门店!$S:$S,$G1985,通讯通路门店!$J:$J,"荣耀授权专卖店")</f>
        <v>0</v>
      </c>
      <c r="Z1985" s="99">
        <f>COUNTIFS(通讯通路门店!$S:$S,$G1985,通讯通路门店!$J:$J,"VIVO体验店")</f>
        <v>0</v>
      </c>
      <c r="AA1985" s="99">
        <f>COUNTIFS(通讯通路门店!$S:$S,$G1985,通讯通路门店!$J:$J,"OPPO体验店")</f>
        <v>0</v>
      </c>
      <c r="AB1985" s="99">
        <f>COUNTIFS(通讯通路门店!$S:$S,$G1985,通讯通路门店!$J:$J,"华为授权体验店")+COUNTIFS(通讯通路门店!$S:$S,$G1985,通讯通路门店!$J:$J,"华为堡垒店")</f>
        <v>0</v>
      </c>
      <c r="AC1985" s="99">
        <f>COUNTIFS(通讯通路门店!$S:$S,$G1985,通讯通路门店!$J:$J,"小米体验店")</f>
        <v>0</v>
      </c>
      <c r="AD1985" s="99">
        <f>COUNTIFS(通讯通路门店!$S:$S,$G1985,通讯通路门店!$J:$J,"苹果体验店")</f>
        <v>0</v>
      </c>
      <c r="AE1985" s="99">
        <f>COUNTIFS(通讯通路门店!$S:$S,$G1985,通讯通路门店!$J:$J,"其他品牌专卖店")</f>
        <v>0</v>
      </c>
      <c r="AF1985" s="99">
        <f>SUMIFS(通讯通路门店!$BI:$BI,通讯通路门店!$S:$S,$G1985)</f>
        <v>0</v>
      </c>
      <c r="AG1985" s="99">
        <f>SUMIFS(通讯通路门店!$BH:$BH,通讯通路门店!$S:$S,$G1985)</f>
        <v>0</v>
      </c>
      <c r="AH1985" s="99">
        <f t="shared" si="151"/>
        <v>0</v>
      </c>
      <c r="AI1985" s="99">
        <f>SUMIFS(通讯通路门店!$BB:$BB,通讯通路门店!$S:$S,$G1985)</f>
        <v>0</v>
      </c>
      <c r="AJ1985" s="99">
        <f>SUMIFS(通讯通路门店!$BE:$BE,通讯通路门店!$S:$S,$G1985)</f>
        <v>0</v>
      </c>
      <c r="AK1985" s="99">
        <f>SUMIFS(通讯通路门店!$BG:$BG,通讯通路门店!$S:$S,$G1985)</f>
        <v>0</v>
      </c>
      <c r="AL1985" s="99">
        <f>SUMIFS(通讯通路门店!$BC:$BC,通讯通路门店!$S:$S,$G1985)</f>
        <v>0</v>
      </c>
      <c r="AM1985" s="99">
        <f>SUMIFS(通讯通路门店!$BD:$BD,通讯通路门店!$S:$S,$G1985)</f>
        <v>0</v>
      </c>
      <c r="AN1985" s="99">
        <f>SUMIFS(通讯通路门店!$BF:$BF,通讯通路门店!$S:$S,$G1985)</f>
        <v>0</v>
      </c>
      <c r="AO1985" s="99">
        <f t="shared" si="152"/>
        <v>0</v>
      </c>
      <c r="AP1985" s="99">
        <f>SUMIFS(通讯通路门店!$K:$K,通讯通路门店!$S:$S,$G1985)</f>
        <v>0</v>
      </c>
      <c r="AQ1985" s="83"/>
      <c r="AR1985" s="99">
        <f>SUMIFS(通讯通路门店!$T:$T,通讯通路门店!$S:$S,$G1985)</f>
        <v>0</v>
      </c>
      <c r="AS1985" s="99">
        <f>SUMIFS(通讯通路门店!$U:$U,通讯通路门店!$S:$S,$G1985)</f>
        <v>0</v>
      </c>
      <c r="AT1985" s="99">
        <f>SUMIFS(通讯通路门店!$V:$V,通讯通路门店!$S:$S,$G1985)</f>
        <v>0</v>
      </c>
      <c r="AU1985" s="99">
        <f>SUMIFS(通讯通路门店!$W:$W,通讯通路门店!$S:$S,$G1985)</f>
        <v>0</v>
      </c>
      <c r="AV1985" s="99">
        <f>SUMIFS(通讯通路门店!$Z:$Z,通讯通路门店!$S:$S,$G1985)</f>
        <v>0</v>
      </c>
      <c r="AW1985" s="99">
        <f>SUMIFS(通讯通路门店!$AB:$AB,通讯通路门店!$S:$S,$G1985)</f>
        <v>0</v>
      </c>
      <c r="AX1985" s="99">
        <f>SUMIFS(通讯通路门店!$X:$X,通讯通路门店!$S:$S,$G1985)</f>
        <v>0</v>
      </c>
      <c r="AY1985" s="99">
        <f>SUMIFS(通讯通路门店!$Y:$Y,通讯通路门店!$S:$S,$G1985)</f>
        <v>0</v>
      </c>
      <c r="AZ1985" s="99">
        <f>SUMIFS(通讯通路门店!$AA:$AA,通讯通路门店!$S:$S,$G1985)</f>
        <v>0</v>
      </c>
      <c r="BA1985" s="99">
        <f t="shared" si="153"/>
        <v>0</v>
      </c>
      <c r="BB1985" s="99">
        <f t="shared" si="154"/>
        <v>0</v>
      </c>
      <c r="BC1985" s="99">
        <f>SUMIFS(通讯通路门店!$W:$W,通讯通路门店!$S:$S,$G1985,通讯通路门店!$J:$J,"荣耀体验店")+SUMIFS(通讯通路门店!$W:$W,通讯通路门店!$S:$S,$G1985,通讯通路门店!$J:$J,"荣耀授权专卖店")</f>
        <v>0</v>
      </c>
      <c r="BD1985" s="99">
        <f>SUMIFS(通讯通路门店!$Z:$Z,通讯通路门店!$S:$S,$G1985,通讯通路门店!$J:$J,"VIVO体验店")</f>
        <v>0</v>
      </c>
      <c r="BE1985" s="99">
        <f>SUMIFS(通讯通路门店!$AB:$AB,通讯通路门店!$S:$S,$G1985,通讯通路门店!$J:$J,"OPPO体验店")</f>
        <v>0</v>
      </c>
      <c r="BF1985" s="99">
        <f>SUMIFS(通讯通路门店!$X:$X,通讯通路门店!$S:$S,$G1985,通讯通路门店!$J:$J,"华为授权体验店")+SUMIFS(通讯通路门店!$AA:$AA,通讯通路门店!$S:$S,$G1985,通讯通路门店!$J:$J,"华为堡垒店")</f>
        <v>0</v>
      </c>
      <c r="BG1985" s="99">
        <f>SUMIFS(通讯通路门店!$Y:$Y,通讯通路门店!$S:$S,$G1985,通讯通路门店!$J:$J,"小米体验店")</f>
        <v>0</v>
      </c>
      <c r="BH1985" s="99">
        <f>SUMIFS(通讯通路门店!$AA:$AA,通讯通路门店!$S:$S,$G1985,通讯通路门店!$J:$J,"苹果体验店")</f>
        <v>0</v>
      </c>
      <c r="BI1985" s="99">
        <f>SUMIFS(通讯通路门店!$K:$K,通讯通路门店!$S:$S,$G1985,通讯通路门店!$J:$J,"其他品牌专卖店")</f>
        <v>0</v>
      </c>
      <c r="BJ1985" s="99">
        <f>SUMIFS(通讯通路门店!$AC:$AC,通讯通路门店!$S:$S,$G1985)</f>
        <v>0</v>
      </c>
      <c r="BK1985" s="99">
        <f>SUMIFS(通讯通路门店!$AD:$AD,通讯通路门店!$S:$S,$G1985)</f>
        <v>0</v>
      </c>
      <c r="BL1985" s="99">
        <f>SUMIFS(通讯通路门店!$AE:$AE,通讯通路门店!$S:$S,$G1985)</f>
        <v>0</v>
      </c>
      <c r="BM1985" s="99">
        <f>SUMIFS(通讯通路门店!$AF:$AF,通讯通路门店!$S:$S,$G1985)</f>
        <v>0</v>
      </c>
      <c r="BN1985" s="99">
        <f>SUMIFS(通讯通路门店!$AG:$AG,通讯通路门店!$S:$S,$G1985)</f>
        <v>0</v>
      </c>
      <c r="BO1985" s="99">
        <f>SUMIFS(通讯通路门店!$AH:$AH,通讯通路门店!$S:$S,$G1985)</f>
        <v>0</v>
      </c>
      <c r="BP1985" s="99">
        <f>SUMIFS(通讯通路门店!$AI:$AI,通讯通路门店!$S:$S,$G1985)</f>
        <v>0</v>
      </c>
      <c r="BQ1985" s="83"/>
    </row>
    <row r="1986" spans="1:69">
      <c r="A1986" s="99" t="str">
        <f>IFERROR(_xlfn.XLOOKUP($G1986,通讯通路门店!$S$4:$S$993933,通讯通路门店!$A$4:$A$993933,0,0),"")</f>
        <v>海南省</v>
      </c>
      <c r="B1986" s="99" t="str">
        <f>IFERROR(_xlfn.XLOOKUP($G1986,通讯通路门店!$S$4:$S$993933,通讯通路门店!$B$4:$B$993933,0,0),"")</f>
        <v>昌江黎族自治县</v>
      </c>
      <c r="C1986" s="99" t="str">
        <f>IFERROR(_xlfn.XLOOKUP($G1986,通讯通路门店!$S$4:$S$993933,通讯通路门店!$C$4:$C$993933,0,0),"")</f>
        <v>昌江黎族自治县</v>
      </c>
      <c r="D1986" s="99" t="str">
        <f>IFERROR(_xlfn.XLOOKUP($G1986,通讯通路门店!$S$4:$S$993933,通讯通路门店!$D$4:$D$993933,0,0),"")</f>
        <v>叉河镇</v>
      </c>
      <c r="E1986" s="83"/>
      <c r="F1986" s="83"/>
      <c r="G1986" s="101"/>
      <c r="H1986" s="102">
        <f>IFERROR(_xlfn.XLOOKUP($G1986,通讯通路门店!$S$4:$S$993933,通讯通路门店!$R$4:$R$993933,0,0),"")</f>
        <v>0</v>
      </c>
      <c r="I1986" s="83"/>
      <c r="J1986" s="83"/>
      <c r="K1986" s="83"/>
      <c r="L1986" s="83"/>
      <c r="M1986" s="83"/>
      <c r="N1986" s="83"/>
      <c r="O1986" s="83"/>
      <c r="P1986" s="83"/>
      <c r="Q1986" s="83"/>
      <c r="R1986" s="83"/>
      <c r="S1986" s="83"/>
      <c r="T1986" s="83"/>
      <c r="U1986" s="99">
        <f>COUNTIF(通讯通路门店!$S:$S,$G1986)</f>
        <v>0</v>
      </c>
      <c r="V1986" s="99">
        <f>COUNTIFS(通讯通路门店!$S:$S,$G1986,通讯通路门店!$J:$J,"综合卖场")</f>
        <v>0</v>
      </c>
      <c r="W1986" s="99">
        <f>SUMIFS(通讯通路门店!$AJ:$AJ,通讯通路门店!$S:$S,通讯客户沙盘!$G1986)</f>
        <v>0</v>
      </c>
      <c r="X1986" s="99">
        <f t="shared" si="150"/>
        <v>0</v>
      </c>
      <c r="Y1986" s="99">
        <f>COUNTIFS(通讯通路门店!$S:$S,$G1986,通讯通路门店!$J:$J,"荣耀体验店")+COUNTIFS(通讯通路门店!$S:$S,$G1986,通讯通路门店!$J:$J,"荣耀授权专卖店")</f>
        <v>0</v>
      </c>
      <c r="Z1986" s="99">
        <f>COUNTIFS(通讯通路门店!$S:$S,$G1986,通讯通路门店!$J:$J,"VIVO体验店")</f>
        <v>0</v>
      </c>
      <c r="AA1986" s="99">
        <f>COUNTIFS(通讯通路门店!$S:$S,$G1986,通讯通路门店!$J:$J,"OPPO体验店")</f>
        <v>0</v>
      </c>
      <c r="AB1986" s="99">
        <f>COUNTIFS(通讯通路门店!$S:$S,$G1986,通讯通路门店!$J:$J,"华为授权体验店")+COUNTIFS(通讯通路门店!$S:$S,$G1986,通讯通路门店!$J:$J,"华为堡垒店")</f>
        <v>0</v>
      </c>
      <c r="AC1986" s="99">
        <f>COUNTIFS(通讯通路门店!$S:$S,$G1986,通讯通路门店!$J:$J,"小米体验店")</f>
        <v>0</v>
      </c>
      <c r="AD1986" s="99">
        <f>COUNTIFS(通讯通路门店!$S:$S,$G1986,通讯通路门店!$J:$J,"苹果体验店")</f>
        <v>0</v>
      </c>
      <c r="AE1986" s="99">
        <f>COUNTIFS(通讯通路门店!$S:$S,$G1986,通讯通路门店!$J:$J,"其他品牌专卖店")</f>
        <v>0</v>
      </c>
      <c r="AF1986" s="99">
        <f>SUMIFS(通讯通路门店!$BI:$BI,通讯通路门店!$S:$S,$G1986)</f>
        <v>0</v>
      </c>
      <c r="AG1986" s="99">
        <f>SUMIFS(通讯通路门店!$BH:$BH,通讯通路门店!$S:$S,$G1986)</f>
        <v>0</v>
      </c>
      <c r="AH1986" s="99">
        <f t="shared" si="151"/>
        <v>0</v>
      </c>
      <c r="AI1986" s="99">
        <f>SUMIFS(通讯通路门店!$BB:$BB,通讯通路门店!$S:$S,$G1986)</f>
        <v>0</v>
      </c>
      <c r="AJ1986" s="99">
        <f>SUMIFS(通讯通路门店!$BE:$BE,通讯通路门店!$S:$S,$G1986)</f>
        <v>0</v>
      </c>
      <c r="AK1986" s="99">
        <f>SUMIFS(通讯通路门店!$BG:$BG,通讯通路门店!$S:$S,$G1986)</f>
        <v>0</v>
      </c>
      <c r="AL1986" s="99">
        <f>SUMIFS(通讯通路门店!$BC:$BC,通讯通路门店!$S:$S,$G1986)</f>
        <v>0</v>
      </c>
      <c r="AM1986" s="99">
        <f>SUMIFS(通讯通路门店!$BD:$BD,通讯通路门店!$S:$S,$G1986)</f>
        <v>0</v>
      </c>
      <c r="AN1986" s="99">
        <f>SUMIFS(通讯通路门店!$BF:$BF,通讯通路门店!$S:$S,$G1986)</f>
        <v>0</v>
      </c>
      <c r="AO1986" s="99">
        <f t="shared" si="152"/>
        <v>0</v>
      </c>
      <c r="AP1986" s="99">
        <f>SUMIFS(通讯通路门店!$K:$K,通讯通路门店!$S:$S,$G1986)</f>
        <v>0</v>
      </c>
      <c r="AQ1986" s="83"/>
      <c r="AR1986" s="99">
        <f>SUMIFS(通讯通路门店!$T:$T,通讯通路门店!$S:$S,$G1986)</f>
        <v>0</v>
      </c>
      <c r="AS1986" s="99">
        <f>SUMIFS(通讯通路门店!$U:$U,通讯通路门店!$S:$S,$G1986)</f>
        <v>0</v>
      </c>
      <c r="AT1986" s="99">
        <f>SUMIFS(通讯通路门店!$V:$V,通讯通路门店!$S:$S,$G1986)</f>
        <v>0</v>
      </c>
      <c r="AU1986" s="99">
        <f>SUMIFS(通讯通路门店!$W:$W,通讯通路门店!$S:$S,$G1986)</f>
        <v>0</v>
      </c>
      <c r="AV1986" s="99">
        <f>SUMIFS(通讯通路门店!$Z:$Z,通讯通路门店!$S:$S,$G1986)</f>
        <v>0</v>
      </c>
      <c r="AW1986" s="99">
        <f>SUMIFS(通讯通路门店!$AB:$AB,通讯通路门店!$S:$S,$G1986)</f>
        <v>0</v>
      </c>
      <c r="AX1986" s="99">
        <f>SUMIFS(通讯通路门店!$X:$X,通讯通路门店!$S:$S,$G1986)</f>
        <v>0</v>
      </c>
      <c r="AY1986" s="99">
        <f>SUMIFS(通讯通路门店!$Y:$Y,通讯通路门店!$S:$S,$G1986)</f>
        <v>0</v>
      </c>
      <c r="AZ1986" s="99">
        <f>SUMIFS(通讯通路门店!$AA:$AA,通讯通路门店!$S:$S,$G1986)</f>
        <v>0</v>
      </c>
      <c r="BA1986" s="99">
        <f t="shared" si="153"/>
        <v>0</v>
      </c>
      <c r="BB1986" s="99">
        <f t="shared" si="154"/>
        <v>0</v>
      </c>
      <c r="BC1986" s="99">
        <f>SUMIFS(通讯通路门店!$W:$W,通讯通路门店!$S:$S,$G1986,通讯通路门店!$J:$J,"荣耀体验店")+SUMIFS(通讯通路门店!$W:$W,通讯通路门店!$S:$S,$G1986,通讯通路门店!$J:$J,"荣耀授权专卖店")</f>
        <v>0</v>
      </c>
      <c r="BD1986" s="99">
        <f>SUMIFS(通讯通路门店!$Z:$Z,通讯通路门店!$S:$S,$G1986,通讯通路门店!$J:$J,"VIVO体验店")</f>
        <v>0</v>
      </c>
      <c r="BE1986" s="99">
        <f>SUMIFS(通讯通路门店!$AB:$AB,通讯通路门店!$S:$S,$G1986,通讯通路门店!$J:$J,"OPPO体验店")</f>
        <v>0</v>
      </c>
      <c r="BF1986" s="99">
        <f>SUMIFS(通讯通路门店!$X:$X,通讯通路门店!$S:$S,$G1986,通讯通路门店!$J:$J,"华为授权体验店")+SUMIFS(通讯通路门店!$AA:$AA,通讯通路门店!$S:$S,$G1986,通讯通路门店!$J:$J,"华为堡垒店")</f>
        <v>0</v>
      </c>
      <c r="BG1986" s="99">
        <f>SUMIFS(通讯通路门店!$Y:$Y,通讯通路门店!$S:$S,$G1986,通讯通路门店!$J:$J,"小米体验店")</f>
        <v>0</v>
      </c>
      <c r="BH1986" s="99">
        <f>SUMIFS(通讯通路门店!$AA:$AA,通讯通路门店!$S:$S,$G1986,通讯通路门店!$J:$J,"苹果体验店")</f>
        <v>0</v>
      </c>
      <c r="BI1986" s="99">
        <f>SUMIFS(通讯通路门店!$K:$K,通讯通路门店!$S:$S,$G1986,通讯通路门店!$J:$J,"其他品牌专卖店")</f>
        <v>0</v>
      </c>
      <c r="BJ1986" s="99">
        <f>SUMIFS(通讯通路门店!$AC:$AC,通讯通路门店!$S:$S,$G1986)</f>
        <v>0</v>
      </c>
      <c r="BK1986" s="99">
        <f>SUMIFS(通讯通路门店!$AD:$AD,通讯通路门店!$S:$S,$G1986)</f>
        <v>0</v>
      </c>
      <c r="BL1986" s="99">
        <f>SUMIFS(通讯通路门店!$AE:$AE,通讯通路门店!$S:$S,$G1986)</f>
        <v>0</v>
      </c>
      <c r="BM1986" s="99">
        <f>SUMIFS(通讯通路门店!$AF:$AF,通讯通路门店!$S:$S,$G1986)</f>
        <v>0</v>
      </c>
      <c r="BN1986" s="99">
        <f>SUMIFS(通讯通路门店!$AG:$AG,通讯通路门店!$S:$S,$G1986)</f>
        <v>0</v>
      </c>
      <c r="BO1986" s="99">
        <f>SUMIFS(通讯通路门店!$AH:$AH,通讯通路门店!$S:$S,$G1986)</f>
        <v>0</v>
      </c>
      <c r="BP1986" s="99">
        <f>SUMIFS(通讯通路门店!$AI:$AI,通讯通路门店!$S:$S,$G1986)</f>
        <v>0</v>
      </c>
      <c r="BQ1986" s="83"/>
    </row>
    <row r="1987" spans="1:69">
      <c r="A1987" s="99" t="str">
        <f>IFERROR(_xlfn.XLOOKUP($G1987,通讯通路门店!$S$4:$S$993933,通讯通路门店!$A$4:$A$993933,0,0),"")</f>
        <v>海南省</v>
      </c>
      <c r="B1987" s="99" t="str">
        <f>IFERROR(_xlfn.XLOOKUP($G1987,通讯通路门店!$S$4:$S$993933,通讯通路门店!$B$4:$B$993933,0,0),"")</f>
        <v>昌江黎族自治县</v>
      </c>
      <c r="C1987" s="99" t="str">
        <f>IFERROR(_xlfn.XLOOKUP($G1987,通讯通路门店!$S$4:$S$993933,通讯通路门店!$C$4:$C$993933,0,0),"")</f>
        <v>昌江黎族自治县</v>
      </c>
      <c r="D1987" s="99" t="str">
        <f>IFERROR(_xlfn.XLOOKUP($G1987,通讯通路门店!$S$4:$S$993933,通讯通路门店!$D$4:$D$993933,0,0),"")</f>
        <v>叉河镇</v>
      </c>
      <c r="E1987" s="83"/>
      <c r="F1987" s="83"/>
      <c r="G1987" s="101"/>
      <c r="H1987" s="102">
        <f>IFERROR(_xlfn.XLOOKUP($G1987,通讯通路门店!$S$4:$S$993933,通讯通路门店!$R$4:$R$993933,0,0),"")</f>
        <v>0</v>
      </c>
      <c r="I1987" s="83"/>
      <c r="J1987" s="83"/>
      <c r="K1987" s="83"/>
      <c r="L1987" s="83"/>
      <c r="M1987" s="83"/>
      <c r="N1987" s="83"/>
      <c r="O1987" s="83"/>
      <c r="P1987" s="83"/>
      <c r="Q1987" s="83"/>
      <c r="R1987" s="83"/>
      <c r="S1987" s="83"/>
      <c r="T1987" s="83"/>
      <c r="U1987" s="99">
        <f>COUNTIF(通讯通路门店!$S:$S,$G1987)</f>
        <v>0</v>
      </c>
      <c r="V1987" s="99">
        <f>COUNTIFS(通讯通路门店!$S:$S,$G1987,通讯通路门店!$J:$J,"综合卖场")</f>
        <v>0</v>
      </c>
      <c r="W1987" s="99">
        <f>SUMIFS(通讯通路门店!$AJ:$AJ,通讯通路门店!$S:$S,通讯客户沙盘!$G1987)</f>
        <v>0</v>
      </c>
      <c r="X1987" s="99">
        <f t="shared" si="150"/>
        <v>0</v>
      </c>
      <c r="Y1987" s="99">
        <f>COUNTIFS(通讯通路门店!$S:$S,$G1987,通讯通路门店!$J:$J,"荣耀体验店")+COUNTIFS(通讯通路门店!$S:$S,$G1987,通讯通路门店!$J:$J,"荣耀授权专卖店")</f>
        <v>0</v>
      </c>
      <c r="Z1987" s="99">
        <f>COUNTIFS(通讯通路门店!$S:$S,$G1987,通讯通路门店!$J:$J,"VIVO体验店")</f>
        <v>0</v>
      </c>
      <c r="AA1987" s="99">
        <f>COUNTIFS(通讯通路门店!$S:$S,$G1987,通讯通路门店!$J:$J,"OPPO体验店")</f>
        <v>0</v>
      </c>
      <c r="AB1987" s="99">
        <f>COUNTIFS(通讯通路门店!$S:$S,$G1987,通讯通路门店!$J:$J,"华为授权体验店")+COUNTIFS(通讯通路门店!$S:$S,$G1987,通讯通路门店!$J:$J,"华为堡垒店")</f>
        <v>0</v>
      </c>
      <c r="AC1987" s="99">
        <f>COUNTIFS(通讯通路门店!$S:$S,$G1987,通讯通路门店!$J:$J,"小米体验店")</f>
        <v>0</v>
      </c>
      <c r="AD1987" s="99">
        <f>COUNTIFS(通讯通路门店!$S:$S,$G1987,通讯通路门店!$J:$J,"苹果体验店")</f>
        <v>0</v>
      </c>
      <c r="AE1987" s="99">
        <f>COUNTIFS(通讯通路门店!$S:$S,$G1987,通讯通路门店!$J:$J,"其他品牌专卖店")</f>
        <v>0</v>
      </c>
      <c r="AF1987" s="99">
        <f>SUMIFS(通讯通路门店!$BI:$BI,通讯通路门店!$S:$S,$G1987)</f>
        <v>0</v>
      </c>
      <c r="AG1987" s="99">
        <f>SUMIFS(通讯通路门店!$BH:$BH,通讯通路门店!$S:$S,$G1987)</f>
        <v>0</v>
      </c>
      <c r="AH1987" s="99">
        <f t="shared" si="151"/>
        <v>0</v>
      </c>
      <c r="AI1987" s="99">
        <f>SUMIFS(通讯通路门店!$BB:$BB,通讯通路门店!$S:$S,$G1987)</f>
        <v>0</v>
      </c>
      <c r="AJ1987" s="99">
        <f>SUMIFS(通讯通路门店!$BE:$BE,通讯通路门店!$S:$S,$G1987)</f>
        <v>0</v>
      </c>
      <c r="AK1987" s="99">
        <f>SUMIFS(通讯通路门店!$BG:$BG,通讯通路门店!$S:$S,$G1987)</f>
        <v>0</v>
      </c>
      <c r="AL1987" s="99">
        <f>SUMIFS(通讯通路门店!$BC:$BC,通讯通路门店!$S:$S,$G1987)</f>
        <v>0</v>
      </c>
      <c r="AM1987" s="99">
        <f>SUMIFS(通讯通路门店!$BD:$BD,通讯通路门店!$S:$S,$G1987)</f>
        <v>0</v>
      </c>
      <c r="AN1987" s="99">
        <f>SUMIFS(通讯通路门店!$BF:$BF,通讯通路门店!$S:$S,$G1987)</f>
        <v>0</v>
      </c>
      <c r="AO1987" s="99">
        <f t="shared" si="152"/>
        <v>0</v>
      </c>
      <c r="AP1987" s="99">
        <f>SUMIFS(通讯通路门店!$K:$K,通讯通路门店!$S:$S,$G1987)</f>
        <v>0</v>
      </c>
      <c r="AQ1987" s="83"/>
      <c r="AR1987" s="99">
        <f>SUMIFS(通讯通路门店!$T:$T,通讯通路门店!$S:$S,$G1987)</f>
        <v>0</v>
      </c>
      <c r="AS1987" s="99">
        <f>SUMIFS(通讯通路门店!$U:$U,通讯通路门店!$S:$S,$G1987)</f>
        <v>0</v>
      </c>
      <c r="AT1987" s="99">
        <f>SUMIFS(通讯通路门店!$V:$V,通讯通路门店!$S:$S,$G1987)</f>
        <v>0</v>
      </c>
      <c r="AU1987" s="99">
        <f>SUMIFS(通讯通路门店!$W:$W,通讯通路门店!$S:$S,$G1987)</f>
        <v>0</v>
      </c>
      <c r="AV1987" s="99">
        <f>SUMIFS(通讯通路门店!$Z:$Z,通讯通路门店!$S:$S,$G1987)</f>
        <v>0</v>
      </c>
      <c r="AW1987" s="99">
        <f>SUMIFS(通讯通路门店!$AB:$AB,通讯通路门店!$S:$S,$G1987)</f>
        <v>0</v>
      </c>
      <c r="AX1987" s="99">
        <f>SUMIFS(通讯通路门店!$X:$X,通讯通路门店!$S:$S,$G1987)</f>
        <v>0</v>
      </c>
      <c r="AY1987" s="99">
        <f>SUMIFS(通讯通路门店!$Y:$Y,通讯通路门店!$S:$S,$G1987)</f>
        <v>0</v>
      </c>
      <c r="AZ1987" s="99">
        <f>SUMIFS(通讯通路门店!$AA:$AA,通讯通路门店!$S:$S,$G1987)</f>
        <v>0</v>
      </c>
      <c r="BA1987" s="99">
        <f t="shared" si="153"/>
        <v>0</v>
      </c>
      <c r="BB1987" s="99">
        <f t="shared" si="154"/>
        <v>0</v>
      </c>
      <c r="BC1987" s="99">
        <f>SUMIFS(通讯通路门店!$W:$W,通讯通路门店!$S:$S,$G1987,通讯通路门店!$J:$J,"荣耀体验店")+SUMIFS(通讯通路门店!$W:$W,通讯通路门店!$S:$S,$G1987,通讯通路门店!$J:$J,"荣耀授权专卖店")</f>
        <v>0</v>
      </c>
      <c r="BD1987" s="99">
        <f>SUMIFS(通讯通路门店!$Z:$Z,通讯通路门店!$S:$S,$G1987,通讯通路门店!$J:$J,"VIVO体验店")</f>
        <v>0</v>
      </c>
      <c r="BE1987" s="99">
        <f>SUMIFS(通讯通路门店!$AB:$AB,通讯通路门店!$S:$S,$G1987,通讯通路门店!$J:$J,"OPPO体验店")</f>
        <v>0</v>
      </c>
      <c r="BF1987" s="99">
        <f>SUMIFS(通讯通路门店!$X:$X,通讯通路门店!$S:$S,$G1987,通讯通路门店!$J:$J,"华为授权体验店")+SUMIFS(通讯通路门店!$AA:$AA,通讯通路门店!$S:$S,$G1987,通讯通路门店!$J:$J,"华为堡垒店")</f>
        <v>0</v>
      </c>
      <c r="BG1987" s="99">
        <f>SUMIFS(通讯通路门店!$Y:$Y,通讯通路门店!$S:$S,$G1987,通讯通路门店!$J:$J,"小米体验店")</f>
        <v>0</v>
      </c>
      <c r="BH1987" s="99">
        <f>SUMIFS(通讯通路门店!$AA:$AA,通讯通路门店!$S:$S,$G1987,通讯通路门店!$J:$J,"苹果体验店")</f>
        <v>0</v>
      </c>
      <c r="BI1987" s="99">
        <f>SUMIFS(通讯通路门店!$K:$K,通讯通路门店!$S:$S,$G1987,通讯通路门店!$J:$J,"其他品牌专卖店")</f>
        <v>0</v>
      </c>
      <c r="BJ1987" s="99">
        <f>SUMIFS(通讯通路门店!$AC:$AC,通讯通路门店!$S:$S,$G1987)</f>
        <v>0</v>
      </c>
      <c r="BK1987" s="99">
        <f>SUMIFS(通讯通路门店!$AD:$AD,通讯通路门店!$S:$S,$G1987)</f>
        <v>0</v>
      </c>
      <c r="BL1987" s="99">
        <f>SUMIFS(通讯通路门店!$AE:$AE,通讯通路门店!$S:$S,$G1987)</f>
        <v>0</v>
      </c>
      <c r="BM1987" s="99">
        <f>SUMIFS(通讯通路门店!$AF:$AF,通讯通路门店!$S:$S,$G1987)</f>
        <v>0</v>
      </c>
      <c r="BN1987" s="99">
        <f>SUMIFS(通讯通路门店!$AG:$AG,通讯通路门店!$S:$S,$G1987)</f>
        <v>0</v>
      </c>
      <c r="BO1987" s="99">
        <f>SUMIFS(通讯通路门店!$AH:$AH,通讯通路门店!$S:$S,$G1987)</f>
        <v>0</v>
      </c>
      <c r="BP1987" s="99">
        <f>SUMIFS(通讯通路门店!$AI:$AI,通讯通路门店!$S:$S,$G1987)</f>
        <v>0</v>
      </c>
      <c r="BQ1987" s="83"/>
    </row>
    <row r="1988" spans="1:69">
      <c r="A1988" s="99" t="str">
        <f>IFERROR(_xlfn.XLOOKUP($G1988,通讯通路门店!$S$4:$S$993933,通讯通路门店!$A$4:$A$993933,0,0),"")</f>
        <v>海南省</v>
      </c>
      <c r="B1988" s="99" t="str">
        <f>IFERROR(_xlfn.XLOOKUP($G1988,通讯通路门店!$S$4:$S$993933,通讯通路门店!$B$4:$B$993933,0,0),"")</f>
        <v>昌江黎族自治县</v>
      </c>
      <c r="C1988" s="99" t="str">
        <f>IFERROR(_xlfn.XLOOKUP($G1988,通讯通路门店!$S$4:$S$993933,通讯通路门店!$C$4:$C$993933,0,0),"")</f>
        <v>昌江黎族自治县</v>
      </c>
      <c r="D1988" s="99" t="str">
        <f>IFERROR(_xlfn.XLOOKUP($G1988,通讯通路门店!$S$4:$S$993933,通讯通路门店!$D$4:$D$993933,0,0),"")</f>
        <v>叉河镇</v>
      </c>
      <c r="E1988" s="83"/>
      <c r="F1988" s="83"/>
      <c r="G1988" s="101"/>
      <c r="H1988" s="102">
        <f>IFERROR(_xlfn.XLOOKUP($G1988,通讯通路门店!$S$4:$S$993933,通讯通路门店!$R$4:$R$993933,0,0),"")</f>
        <v>0</v>
      </c>
      <c r="I1988" s="83"/>
      <c r="J1988" s="83"/>
      <c r="K1988" s="83"/>
      <c r="L1988" s="83"/>
      <c r="M1988" s="83"/>
      <c r="N1988" s="83"/>
      <c r="O1988" s="83"/>
      <c r="P1988" s="83"/>
      <c r="Q1988" s="83"/>
      <c r="R1988" s="83"/>
      <c r="S1988" s="83"/>
      <c r="T1988" s="83"/>
      <c r="U1988" s="99">
        <f>COUNTIF(通讯通路门店!$S:$S,$G1988)</f>
        <v>0</v>
      </c>
      <c r="V1988" s="99">
        <f>COUNTIFS(通讯通路门店!$S:$S,$G1988,通讯通路门店!$J:$J,"综合卖场")</f>
        <v>0</v>
      </c>
      <c r="W1988" s="99">
        <f>SUMIFS(通讯通路门店!$AJ:$AJ,通讯通路门店!$S:$S,通讯客户沙盘!$G1988)</f>
        <v>0</v>
      </c>
      <c r="X1988" s="99">
        <f t="shared" ref="X1988:X2051" si="155">Y1988+Z1988+AA1988+AB1988+AC1988+AD1988+AE1988</f>
        <v>0</v>
      </c>
      <c r="Y1988" s="99">
        <f>COUNTIFS(通讯通路门店!$S:$S,$G1988,通讯通路门店!$J:$J,"荣耀体验店")+COUNTIFS(通讯通路门店!$S:$S,$G1988,通讯通路门店!$J:$J,"荣耀授权专卖店")</f>
        <v>0</v>
      </c>
      <c r="Z1988" s="99">
        <f>COUNTIFS(通讯通路门店!$S:$S,$G1988,通讯通路门店!$J:$J,"VIVO体验店")</f>
        <v>0</v>
      </c>
      <c r="AA1988" s="99">
        <f>COUNTIFS(通讯通路门店!$S:$S,$G1988,通讯通路门店!$J:$J,"OPPO体验店")</f>
        <v>0</v>
      </c>
      <c r="AB1988" s="99">
        <f>COUNTIFS(通讯通路门店!$S:$S,$G1988,通讯通路门店!$J:$J,"华为授权体验店")+COUNTIFS(通讯通路门店!$S:$S,$G1988,通讯通路门店!$J:$J,"华为堡垒店")</f>
        <v>0</v>
      </c>
      <c r="AC1988" s="99">
        <f>COUNTIFS(通讯通路门店!$S:$S,$G1988,通讯通路门店!$J:$J,"小米体验店")</f>
        <v>0</v>
      </c>
      <c r="AD1988" s="99">
        <f>COUNTIFS(通讯通路门店!$S:$S,$G1988,通讯通路门店!$J:$J,"苹果体验店")</f>
        <v>0</v>
      </c>
      <c r="AE1988" s="99">
        <f>COUNTIFS(通讯通路门店!$S:$S,$G1988,通讯通路门店!$J:$J,"其他品牌专卖店")</f>
        <v>0</v>
      </c>
      <c r="AF1988" s="99">
        <f>SUMIFS(通讯通路门店!$BI:$BI,通讯通路门店!$S:$S,$G1988)</f>
        <v>0</v>
      </c>
      <c r="AG1988" s="99">
        <f>SUMIFS(通讯通路门店!$BH:$BH,通讯通路门店!$S:$S,$G1988)</f>
        <v>0</v>
      </c>
      <c r="AH1988" s="99">
        <f t="shared" ref="AH1988:AH2051" si="156">AI1988+AJ1988+AK1988+AL1988+AM1988+AN1988</f>
        <v>0</v>
      </c>
      <c r="AI1988" s="99">
        <f>SUMIFS(通讯通路门店!$BB:$BB,通讯通路门店!$S:$S,$G1988)</f>
        <v>0</v>
      </c>
      <c r="AJ1988" s="99">
        <f>SUMIFS(通讯通路门店!$BE:$BE,通讯通路门店!$S:$S,$G1988)</f>
        <v>0</v>
      </c>
      <c r="AK1988" s="99">
        <f>SUMIFS(通讯通路门店!$BG:$BG,通讯通路门店!$S:$S,$G1988)</f>
        <v>0</v>
      </c>
      <c r="AL1988" s="99">
        <f>SUMIFS(通讯通路门店!$BC:$BC,通讯通路门店!$S:$S,$G1988)</f>
        <v>0</v>
      </c>
      <c r="AM1988" s="99">
        <f>SUMIFS(通讯通路门店!$BD:$BD,通讯通路门店!$S:$S,$G1988)</f>
        <v>0</v>
      </c>
      <c r="AN1988" s="99">
        <f>SUMIFS(通讯通路门店!$BF:$BF,通讯通路门店!$S:$S,$G1988)</f>
        <v>0</v>
      </c>
      <c r="AO1988" s="99">
        <f t="shared" ref="AO1988:AO2051" si="157">AP1988+AQ1988</f>
        <v>0</v>
      </c>
      <c r="AP1988" s="99">
        <f>SUMIFS(通讯通路门店!$K:$K,通讯通路门店!$S:$S,$G1988)</f>
        <v>0</v>
      </c>
      <c r="AQ1988" s="83"/>
      <c r="AR1988" s="99">
        <f>SUMIFS(通讯通路门店!$T:$T,通讯通路门店!$S:$S,$G1988)</f>
        <v>0</v>
      </c>
      <c r="AS1988" s="99">
        <f>SUMIFS(通讯通路门店!$U:$U,通讯通路门店!$S:$S,$G1988)</f>
        <v>0</v>
      </c>
      <c r="AT1988" s="99">
        <f>SUMIFS(通讯通路门店!$V:$V,通讯通路门店!$S:$S,$G1988)</f>
        <v>0</v>
      </c>
      <c r="AU1988" s="99">
        <f>SUMIFS(通讯通路门店!$W:$W,通讯通路门店!$S:$S,$G1988)</f>
        <v>0</v>
      </c>
      <c r="AV1988" s="99">
        <f>SUMIFS(通讯通路门店!$Z:$Z,通讯通路门店!$S:$S,$G1988)</f>
        <v>0</v>
      </c>
      <c r="AW1988" s="99">
        <f>SUMIFS(通讯通路门店!$AB:$AB,通讯通路门店!$S:$S,$G1988)</f>
        <v>0</v>
      </c>
      <c r="AX1988" s="99">
        <f>SUMIFS(通讯通路门店!$X:$X,通讯通路门店!$S:$S,$G1988)</f>
        <v>0</v>
      </c>
      <c r="AY1988" s="99">
        <f>SUMIFS(通讯通路门店!$Y:$Y,通讯通路门店!$S:$S,$G1988)</f>
        <v>0</v>
      </c>
      <c r="AZ1988" s="99">
        <f>SUMIFS(通讯通路门店!$AA:$AA,通讯通路门店!$S:$S,$G1988)</f>
        <v>0</v>
      </c>
      <c r="BA1988" s="99">
        <f t="shared" ref="BA1988:BA2051" si="158">AP1988-BB1988</f>
        <v>0</v>
      </c>
      <c r="BB1988" s="99">
        <f t="shared" ref="BB1988:BB2051" si="159">BC1988+BD1988+BE1988+BF1988+BG1988+BH1988</f>
        <v>0</v>
      </c>
      <c r="BC1988" s="99">
        <f>SUMIFS(通讯通路门店!$W:$W,通讯通路门店!$S:$S,$G1988,通讯通路门店!$J:$J,"荣耀体验店")+SUMIFS(通讯通路门店!$W:$W,通讯通路门店!$S:$S,$G1988,通讯通路门店!$J:$J,"荣耀授权专卖店")</f>
        <v>0</v>
      </c>
      <c r="BD1988" s="99">
        <f>SUMIFS(通讯通路门店!$Z:$Z,通讯通路门店!$S:$S,$G1988,通讯通路门店!$J:$J,"VIVO体验店")</f>
        <v>0</v>
      </c>
      <c r="BE1988" s="99">
        <f>SUMIFS(通讯通路门店!$AB:$AB,通讯通路门店!$S:$S,$G1988,通讯通路门店!$J:$J,"OPPO体验店")</f>
        <v>0</v>
      </c>
      <c r="BF1988" s="99">
        <f>SUMIFS(通讯通路门店!$X:$X,通讯通路门店!$S:$S,$G1988,通讯通路门店!$J:$J,"华为授权体验店")+SUMIFS(通讯通路门店!$AA:$AA,通讯通路门店!$S:$S,$G1988,通讯通路门店!$J:$J,"华为堡垒店")</f>
        <v>0</v>
      </c>
      <c r="BG1988" s="99">
        <f>SUMIFS(通讯通路门店!$Y:$Y,通讯通路门店!$S:$S,$G1988,通讯通路门店!$J:$J,"小米体验店")</f>
        <v>0</v>
      </c>
      <c r="BH1988" s="99">
        <f>SUMIFS(通讯通路门店!$AA:$AA,通讯通路门店!$S:$S,$G1988,通讯通路门店!$J:$J,"苹果体验店")</f>
        <v>0</v>
      </c>
      <c r="BI1988" s="99">
        <f>SUMIFS(通讯通路门店!$K:$K,通讯通路门店!$S:$S,$G1988,通讯通路门店!$J:$J,"其他品牌专卖店")</f>
        <v>0</v>
      </c>
      <c r="BJ1988" s="99">
        <f>SUMIFS(通讯通路门店!$AC:$AC,通讯通路门店!$S:$S,$G1988)</f>
        <v>0</v>
      </c>
      <c r="BK1988" s="99">
        <f>SUMIFS(通讯通路门店!$AD:$AD,通讯通路门店!$S:$S,$G1988)</f>
        <v>0</v>
      </c>
      <c r="BL1988" s="99">
        <f>SUMIFS(通讯通路门店!$AE:$AE,通讯通路门店!$S:$S,$G1988)</f>
        <v>0</v>
      </c>
      <c r="BM1988" s="99">
        <f>SUMIFS(通讯通路门店!$AF:$AF,通讯通路门店!$S:$S,$G1988)</f>
        <v>0</v>
      </c>
      <c r="BN1988" s="99">
        <f>SUMIFS(通讯通路门店!$AG:$AG,通讯通路门店!$S:$S,$G1988)</f>
        <v>0</v>
      </c>
      <c r="BO1988" s="99">
        <f>SUMIFS(通讯通路门店!$AH:$AH,通讯通路门店!$S:$S,$G1988)</f>
        <v>0</v>
      </c>
      <c r="BP1988" s="99">
        <f>SUMIFS(通讯通路门店!$AI:$AI,通讯通路门店!$S:$S,$G1988)</f>
        <v>0</v>
      </c>
      <c r="BQ1988" s="83"/>
    </row>
    <row r="1989" spans="1:69">
      <c r="A1989" s="99" t="str">
        <f>IFERROR(_xlfn.XLOOKUP($G1989,通讯通路门店!$S$4:$S$993933,通讯通路门店!$A$4:$A$993933,0,0),"")</f>
        <v>海南省</v>
      </c>
      <c r="B1989" s="99" t="str">
        <f>IFERROR(_xlfn.XLOOKUP($G1989,通讯通路门店!$S$4:$S$993933,通讯通路门店!$B$4:$B$993933,0,0),"")</f>
        <v>昌江黎族自治县</v>
      </c>
      <c r="C1989" s="99" t="str">
        <f>IFERROR(_xlfn.XLOOKUP($G1989,通讯通路门店!$S$4:$S$993933,通讯通路门店!$C$4:$C$993933,0,0),"")</f>
        <v>昌江黎族自治县</v>
      </c>
      <c r="D1989" s="99" t="str">
        <f>IFERROR(_xlfn.XLOOKUP($G1989,通讯通路门店!$S$4:$S$993933,通讯通路门店!$D$4:$D$993933,0,0),"")</f>
        <v>叉河镇</v>
      </c>
      <c r="E1989" s="83"/>
      <c r="F1989" s="83"/>
      <c r="G1989" s="101"/>
      <c r="H1989" s="102">
        <f>IFERROR(_xlfn.XLOOKUP($G1989,通讯通路门店!$S$4:$S$993933,通讯通路门店!$R$4:$R$993933,0,0),"")</f>
        <v>0</v>
      </c>
      <c r="I1989" s="83"/>
      <c r="J1989" s="83"/>
      <c r="K1989" s="83"/>
      <c r="L1989" s="83"/>
      <c r="M1989" s="83"/>
      <c r="N1989" s="83"/>
      <c r="O1989" s="83"/>
      <c r="P1989" s="83"/>
      <c r="Q1989" s="83"/>
      <c r="R1989" s="83"/>
      <c r="S1989" s="83"/>
      <c r="T1989" s="83"/>
      <c r="U1989" s="99">
        <f>COUNTIF(通讯通路门店!$S:$S,$G1989)</f>
        <v>0</v>
      </c>
      <c r="V1989" s="99">
        <f>COUNTIFS(通讯通路门店!$S:$S,$G1989,通讯通路门店!$J:$J,"综合卖场")</f>
        <v>0</v>
      </c>
      <c r="W1989" s="99">
        <f>SUMIFS(通讯通路门店!$AJ:$AJ,通讯通路门店!$S:$S,通讯客户沙盘!$G1989)</f>
        <v>0</v>
      </c>
      <c r="X1989" s="99">
        <f t="shared" si="155"/>
        <v>0</v>
      </c>
      <c r="Y1989" s="99">
        <f>COUNTIFS(通讯通路门店!$S:$S,$G1989,通讯通路门店!$J:$J,"荣耀体验店")+COUNTIFS(通讯通路门店!$S:$S,$G1989,通讯通路门店!$J:$J,"荣耀授权专卖店")</f>
        <v>0</v>
      </c>
      <c r="Z1989" s="99">
        <f>COUNTIFS(通讯通路门店!$S:$S,$G1989,通讯通路门店!$J:$J,"VIVO体验店")</f>
        <v>0</v>
      </c>
      <c r="AA1989" s="99">
        <f>COUNTIFS(通讯通路门店!$S:$S,$G1989,通讯通路门店!$J:$J,"OPPO体验店")</f>
        <v>0</v>
      </c>
      <c r="AB1989" s="99">
        <f>COUNTIFS(通讯通路门店!$S:$S,$G1989,通讯通路门店!$J:$J,"华为授权体验店")+COUNTIFS(通讯通路门店!$S:$S,$G1989,通讯通路门店!$J:$J,"华为堡垒店")</f>
        <v>0</v>
      </c>
      <c r="AC1989" s="99">
        <f>COUNTIFS(通讯通路门店!$S:$S,$G1989,通讯通路门店!$J:$J,"小米体验店")</f>
        <v>0</v>
      </c>
      <c r="AD1989" s="99">
        <f>COUNTIFS(通讯通路门店!$S:$S,$G1989,通讯通路门店!$J:$J,"苹果体验店")</f>
        <v>0</v>
      </c>
      <c r="AE1989" s="99">
        <f>COUNTIFS(通讯通路门店!$S:$S,$G1989,通讯通路门店!$J:$J,"其他品牌专卖店")</f>
        <v>0</v>
      </c>
      <c r="AF1989" s="99">
        <f>SUMIFS(通讯通路门店!$BI:$BI,通讯通路门店!$S:$S,$G1989)</f>
        <v>0</v>
      </c>
      <c r="AG1989" s="99">
        <f>SUMIFS(通讯通路门店!$BH:$BH,通讯通路门店!$S:$S,$G1989)</f>
        <v>0</v>
      </c>
      <c r="AH1989" s="99">
        <f t="shared" si="156"/>
        <v>0</v>
      </c>
      <c r="AI1989" s="99">
        <f>SUMIFS(通讯通路门店!$BB:$BB,通讯通路门店!$S:$S,$G1989)</f>
        <v>0</v>
      </c>
      <c r="AJ1989" s="99">
        <f>SUMIFS(通讯通路门店!$BE:$BE,通讯通路门店!$S:$S,$G1989)</f>
        <v>0</v>
      </c>
      <c r="AK1989" s="99">
        <f>SUMIFS(通讯通路门店!$BG:$BG,通讯通路门店!$S:$S,$G1989)</f>
        <v>0</v>
      </c>
      <c r="AL1989" s="99">
        <f>SUMIFS(通讯通路门店!$BC:$BC,通讯通路门店!$S:$S,$G1989)</f>
        <v>0</v>
      </c>
      <c r="AM1989" s="99">
        <f>SUMIFS(通讯通路门店!$BD:$BD,通讯通路门店!$S:$S,$G1989)</f>
        <v>0</v>
      </c>
      <c r="AN1989" s="99">
        <f>SUMIFS(通讯通路门店!$BF:$BF,通讯通路门店!$S:$S,$G1989)</f>
        <v>0</v>
      </c>
      <c r="AO1989" s="99">
        <f t="shared" si="157"/>
        <v>0</v>
      </c>
      <c r="AP1989" s="99">
        <f>SUMIFS(通讯通路门店!$K:$K,通讯通路门店!$S:$S,$G1989)</f>
        <v>0</v>
      </c>
      <c r="AQ1989" s="83"/>
      <c r="AR1989" s="99">
        <f>SUMIFS(通讯通路门店!$T:$T,通讯通路门店!$S:$S,$G1989)</f>
        <v>0</v>
      </c>
      <c r="AS1989" s="99">
        <f>SUMIFS(通讯通路门店!$U:$U,通讯通路门店!$S:$S,$G1989)</f>
        <v>0</v>
      </c>
      <c r="AT1989" s="99">
        <f>SUMIFS(通讯通路门店!$V:$V,通讯通路门店!$S:$S,$G1989)</f>
        <v>0</v>
      </c>
      <c r="AU1989" s="99">
        <f>SUMIFS(通讯通路门店!$W:$W,通讯通路门店!$S:$S,$G1989)</f>
        <v>0</v>
      </c>
      <c r="AV1989" s="99">
        <f>SUMIFS(通讯通路门店!$Z:$Z,通讯通路门店!$S:$S,$G1989)</f>
        <v>0</v>
      </c>
      <c r="AW1989" s="99">
        <f>SUMIFS(通讯通路门店!$AB:$AB,通讯通路门店!$S:$S,$G1989)</f>
        <v>0</v>
      </c>
      <c r="AX1989" s="99">
        <f>SUMIFS(通讯通路门店!$X:$X,通讯通路门店!$S:$S,$G1989)</f>
        <v>0</v>
      </c>
      <c r="AY1989" s="99">
        <f>SUMIFS(通讯通路门店!$Y:$Y,通讯通路门店!$S:$S,$G1989)</f>
        <v>0</v>
      </c>
      <c r="AZ1989" s="99">
        <f>SUMIFS(通讯通路门店!$AA:$AA,通讯通路门店!$S:$S,$G1989)</f>
        <v>0</v>
      </c>
      <c r="BA1989" s="99">
        <f t="shared" si="158"/>
        <v>0</v>
      </c>
      <c r="BB1989" s="99">
        <f t="shared" si="159"/>
        <v>0</v>
      </c>
      <c r="BC1989" s="99">
        <f>SUMIFS(通讯通路门店!$W:$W,通讯通路门店!$S:$S,$G1989,通讯通路门店!$J:$J,"荣耀体验店")+SUMIFS(通讯通路门店!$W:$W,通讯通路门店!$S:$S,$G1989,通讯通路门店!$J:$J,"荣耀授权专卖店")</f>
        <v>0</v>
      </c>
      <c r="BD1989" s="99">
        <f>SUMIFS(通讯通路门店!$Z:$Z,通讯通路门店!$S:$S,$G1989,通讯通路门店!$J:$J,"VIVO体验店")</f>
        <v>0</v>
      </c>
      <c r="BE1989" s="99">
        <f>SUMIFS(通讯通路门店!$AB:$AB,通讯通路门店!$S:$S,$G1989,通讯通路门店!$J:$J,"OPPO体验店")</f>
        <v>0</v>
      </c>
      <c r="BF1989" s="99">
        <f>SUMIFS(通讯通路门店!$X:$X,通讯通路门店!$S:$S,$G1989,通讯通路门店!$J:$J,"华为授权体验店")+SUMIFS(通讯通路门店!$AA:$AA,通讯通路门店!$S:$S,$G1989,通讯通路门店!$J:$J,"华为堡垒店")</f>
        <v>0</v>
      </c>
      <c r="BG1989" s="99">
        <f>SUMIFS(通讯通路门店!$Y:$Y,通讯通路门店!$S:$S,$G1989,通讯通路门店!$J:$J,"小米体验店")</f>
        <v>0</v>
      </c>
      <c r="BH1989" s="99">
        <f>SUMIFS(通讯通路门店!$AA:$AA,通讯通路门店!$S:$S,$G1989,通讯通路门店!$J:$J,"苹果体验店")</f>
        <v>0</v>
      </c>
      <c r="BI1989" s="99">
        <f>SUMIFS(通讯通路门店!$K:$K,通讯通路门店!$S:$S,$G1989,通讯通路门店!$J:$J,"其他品牌专卖店")</f>
        <v>0</v>
      </c>
      <c r="BJ1989" s="99">
        <f>SUMIFS(通讯通路门店!$AC:$AC,通讯通路门店!$S:$S,$G1989)</f>
        <v>0</v>
      </c>
      <c r="BK1989" s="99">
        <f>SUMIFS(通讯通路门店!$AD:$AD,通讯通路门店!$S:$S,$G1989)</f>
        <v>0</v>
      </c>
      <c r="BL1989" s="99">
        <f>SUMIFS(通讯通路门店!$AE:$AE,通讯通路门店!$S:$S,$G1989)</f>
        <v>0</v>
      </c>
      <c r="BM1989" s="99">
        <f>SUMIFS(通讯通路门店!$AF:$AF,通讯通路门店!$S:$S,$G1989)</f>
        <v>0</v>
      </c>
      <c r="BN1989" s="99">
        <f>SUMIFS(通讯通路门店!$AG:$AG,通讯通路门店!$S:$S,$G1989)</f>
        <v>0</v>
      </c>
      <c r="BO1989" s="99">
        <f>SUMIFS(通讯通路门店!$AH:$AH,通讯通路门店!$S:$S,$G1989)</f>
        <v>0</v>
      </c>
      <c r="BP1989" s="99">
        <f>SUMIFS(通讯通路门店!$AI:$AI,通讯通路门店!$S:$S,$G1989)</f>
        <v>0</v>
      </c>
      <c r="BQ1989" s="83"/>
    </row>
    <row r="1990" spans="1:69">
      <c r="A1990" s="99" t="str">
        <f>IFERROR(_xlfn.XLOOKUP($G1990,通讯通路门店!$S$4:$S$993933,通讯通路门店!$A$4:$A$993933,0,0),"")</f>
        <v>海南省</v>
      </c>
      <c r="B1990" s="99" t="str">
        <f>IFERROR(_xlfn.XLOOKUP($G1990,通讯通路门店!$S$4:$S$993933,通讯通路门店!$B$4:$B$993933,0,0),"")</f>
        <v>昌江黎族自治县</v>
      </c>
      <c r="C1990" s="99" t="str">
        <f>IFERROR(_xlfn.XLOOKUP($G1990,通讯通路门店!$S$4:$S$993933,通讯通路门店!$C$4:$C$993933,0,0),"")</f>
        <v>昌江黎族自治县</v>
      </c>
      <c r="D1990" s="99" t="str">
        <f>IFERROR(_xlfn.XLOOKUP($G1990,通讯通路门店!$S$4:$S$993933,通讯通路门店!$D$4:$D$993933,0,0),"")</f>
        <v>叉河镇</v>
      </c>
      <c r="E1990" s="83"/>
      <c r="F1990" s="83"/>
      <c r="G1990" s="101"/>
      <c r="H1990" s="102">
        <f>IFERROR(_xlfn.XLOOKUP($G1990,通讯通路门店!$S$4:$S$993933,通讯通路门店!$R$4:$R$993933,0,0),"")</f>
        <v>0</v>
      </c>
      <c r="I1990" s="83"/>
      <c r="J1990" s="83"/>
      <c r="K1990" s="83"/>
      <c r="L1990" s="83"/>
      <c r="M1990" s="83"/>
      <c r="N1990" s="83"/>
      <c r="O1990" s="83"/>
      <c r="P1990" s="83"/>
      <c r="Q1990" s="83"/>
      <c r="R1990" s="83"/>
      <c r="S1990" s="83"/>
      <c r="T1990" s="83"/>
      <c r="U1990" s="99">
        <f>COUNTIF(通讯通路门店!$S:$S,$G1990)</f>
        <v>0</v>
      </c>
      <c r="V1990" s="99">
        <f>COUNTIFS(通讯通路门店!$S:$S,$G1990,通讯通路门店!$J:$J,"综合卖场")</f>
        <v>0</v>
      </c>
      <c r="W1990" s="99">
        <f>SUMIFS(通讯通路门店!$AJ:$AJ,通讯通路门店!$S:$S,通讯客户沙盘!$G1990)</f>
        <v>0</v>
      </c>
      <c r="X1990" s="99">
        <f t="shared" si="155"/>
        <v>0</v>
      </c>
      <c r="Y1990" s="99">
        <f>COUNTIFS(通讯通路门店!$S:$S,$G1990,通讯通路门店!$J:$J,"荣耀体验店")+COUNTIFS(通讯通路门店!$S:$S,$G1990,通讯通路门店!$J:$J,"荣耀授权专卖店")</f>
        <v>0</v>
      </c>
      <c r="Z1990" s="99">
        <f>COUNTIFS(通讯通路门店!$S:$S,$G1990,通讯通路门店!$J:$J,"VIVO体验店")</f>
        <v>0</v>
      </c>
      <c r="AA1990" s="99">
        <f>COUNTIFS(通讯通路门店!$S:$S,$G1990,通讯通路门店!$J:$J,"OPPO体验店")</f>
        <v>0</v>
      </c>
      <c r="AB1990" s="99">
        <f>COUNTIFS(通讯通路门店!$S:$S,$G1990,通讯通路门店!$J:$J,"华为授权体验店")+COUNTIFS(通讯通路门店!$S:$S,$G1990,通讯通路门店!$J:$J,"华为堡垒店")</f>
        <v>0</v>
      </c>
      <c r="AC1990" s="99">
        <f>COUNTIFS(通讯通路门店!$S:$S,$G1990,通讯通路门店!$J:$J,"小米体验店")</f>
        <v>0</v>
      </c>
      <c r="AD1990" s="99">
        <f>COUNTIFS(通讯通路门店!$S:$S,$G1990,通讯通路门店!$J:$J,"苹果体验店")</f>
        <v>0</v>
      </c>
      <c r="AE1990" s="99">
        <f>COUNTIFS(通讯通路门店!$S:$S,$G1990,通讯通路门店!$J:$J,"其他品牌专卖店")</f>
        <v>0</v>
      </c>
      <c r="AF1990" s="99">
        <f>SUMIFS(通讯通路门店!$BI:$BI,通讯通路门店!$S:$S,$G1990)</f>
        <v>0</v>
      </c>
      <c r="AG1990" s="99">
        <f>SUMIFS(通讯通路门店!$BH:$BH,通讯通路门店!$S:$S,$G1990)</f>
        <v>0</v>
      </c>
      <c r="AH1990" s="99">
        <f t="shared" si="156"/>
        <v>0</v>
      </c>
      <c r="AI1990" s="99">
        <f>SUMIFS(通讯通路门店!$BB:$BB,通讯通路门店!$S:$S,$G1990)</f>
        <v>0</v>
      </c>
      <c r="AJ1990" s="99">
        <f>SUMIFS(通讯通路门店!$BE:$BE,通讯通路门店!$S:$S,$G1990)</f>
        <v>0</v>
      </c>
      <c r="AK1990" s="99">
        <f>SUMIFS(通讯通路门店!$BG:$BG,通讯通路门店!$S:$S,$G1990)</f>
        <v>0</v>
      </c>
      <c r="AL1990" s="99">
        <f>SUMIFS(通讯通路门店!$BC:$BC,通讯通路门店!$S:$S,$G1990)</f>
        <v>0</v>
      </c>
      <c r="AM1990" s="99">
        <f>SUMIFS(通讯通路门店!$BD:$BD,通讯通路门店!$S:$S,$G1990)</f>
        <v>0</v>
      </c>
      <c r="AN1990" s="99">
        <f>SUMIFS(通讯通路门店!$BF:$BF,通讯通路门店!$S:$S,$G1990)</f>
        <v>0</v>
      </c>
      <c r="AO1990" s="99">
        <f t="shared" si="157"/>
        <v>0</v>
      </c>
      <c r="AP1990" s="99">
        <f>SUMIFS(通讯通路门店!$K:$K,通讯通路门店!$S:$S,$G1990)</f>
        <v>0</v>
      </c>
      <c r="AQ1990" s="83"/>
      <c r="AR1990" s="99">
        <f>SUMIFS(通讯通路门店!$T:$T,通讯通路门店!$S:$S,$G1990)</f>
        <v>0</v>
      </c>
      <c r="AS1990" s="99">
        <f>SUMIFS(通讯通路门店!$U:$U,通讯通路门店!$S:$S,$G1990)</f>
        <v>0</v>
      </c>
      <c r="AT1990" s="99">
        <f>SUMIFS(通讯通路门店!$V:$V,通讯通路门店!$S:$S,$G1990)</f>
        <v>0</v>
      </c>
      <c r="AU1990" s="99">
        <f>SUMIFS(通讯通路门店!$W:$W,通讯通路门店!$S:$S,$G1990)</f>
        <v>0</v>
      </c>
      <c r="AV1990" s="99">
        <f>SUMIFS(通讯通路门店!$Z:$Z,通讯通路门店!$S:$S,$G1990)</f>
        <v>0</v>
      </c>
      <c r="AW1990" s="99">
        <f>SUMIFS(通讯通路门店!$AB:$AB,通讯通路门店!$S:$S,$G1990)</f>
        <v>0</v>
      </c>
      <c r="AX1990" s="99">
        <f>SUMIFS(通讯通路门店!$X:$X,通讯通路门店!$S:$S,$G1990)</f>
        <v>0</v>
      </c>
      <c r="AY1990" s="99">
        <f>SUMIFS(通讯通路门店!$Y:$Y,通讯通路门店!$S:$S,$G1990)</f>
        <v>0</v>
      </c>
      <c r="AZ1990" s="99">
        <f>SUMIFS(通讯通路门店!$AA:$AA,通讯通路门店!$S:$S,$G1990)</f>
        <v>0</v>
      </c>
      <c r="BA1990" s="99">
        <f t="shared" si="158"/>
        <v>0</v>
      </c>
      <c r="BB1990" s="99">
        <f t="shared" si="159"/>
        <v>0</v>
      </c>
      <c r="BC1990" s="99">
        <f>SUMIFS(通讯通路门店!$W:$W,通讯通路门店!$S:$S,$G1990,通讯通路门店!$J:$J,"荣耀体验店")+SUMIFS(通讯通路门店!$W:$W,通讯通路门店!$S:$S,$G1990,通讯通路门店!$J:$J,"荣耀授权专卖店")</f>
        <v>0</v>
      </c>
      <c r="BD1990" s="99">
        <f>SUMIFS(通讯通路门店!$Z:$Z,通讯通路门店!$S:$S,$G1990,通讯通路门店!$J:$J,"VIVO体验店")</f>
        <v>0</v>
      </c>
      <c r="BE1990" s="99">
        <f>SUMIFS(通讯通路门店!$AB:$AB,通讯通路门店!$S:$S,$G1990,通讯通路门店!$J:$J,"OPPO体验店")</f>
        <v>0</v>
      </c>
      <c r="BF1990" s="99">
        <f>SUMIFS(通讯通路门店!$X:$X,通讯通路门店!$S:$S,$G1990,通讯通路门店!$J:$J,"华为授权体验店")+SUMIFS(通讯通路门店!$AA:$AA,通讯通路门店!$S:$S,$G1990,通讯通路门店!$J:$J,"华为堡垒店")</f>
        <v>0</v>
      </c>
      <c r="BG1990" s="99">
        <f>SUMIFS(通讯通路门店!$Y:$Y,通讯通路门店!$S:$S,$G1990,通讯通路门店!$J:$J,"小米体验店")</f>
        <v>0</v>
      </c>
      <c r="BH1990" s="99">
        <f>SUMIFS(通讯通路门店!$AA:$AA,通讯通路门店!$S:$S,$G1990,通讯通路门店!$J:$J,"苹果体验店")</f>
        <v>0</v>
      </c>
      <c r="BI1990" s="99">
        <f>SUMIFS(通讯通路门店!$K:$K,通讯通路门店!$S:$S,$G1990,通讯通路门店!$J:$J,"其他品牌专卖店")</f>
        <v>0</v>
      </c>
      <c r="BJ1990" s="99">
        <f>SUMIFS(通讯通路门店!$AC:$AC,通讯通路门店!$S:$S,$G1990)</f>
        <v>0</v>
      </c>
      <c r="BK1990" s="99">
        <f>SUMIFS(通讯通路门店!$AD:$AD,通讯通路门店!$S:$S,$G1990)</f>
        <v>0</v>
      </c>
      <c r="BL1990" s="99">
        <f>SUMIFS(通讯通路门店!$AE:$AE,通讯通路门店!$S:$S,$G1990)</f>
        <v>0</v>
      </c>
      <c r="BM1990" s="99">
        <f>SUMIFS(通讯通路门店!$AF:$AF,通讯通路门店!$S:$S,$G1990)</f>
        <v>0</v>
      </c>
      <c r="BN1990" s="99">
        <f>SUMIFS(通讯通路门店!$AG:$AG,通讯通路门店!$S:$S,$G1990)</f>
        <v>0</v>
      </c>
      <c r="BO1990" s="99">
        <f>SUMIFS(通讯通路门店!$AH:$AH,通讯通路门店!$S:$S,$G1990)</f>
        <v>0</v>
      </c>
      <c r="BP1990" s="99">
        <f>SUMIFS(通讯通路门店!$AI:$AI,通讯通路门店!$S:$S,$G1990)</f>
        <v>0</v>
      </c>
      <c r="BQ1990" s="83"/>
    </row>
    <row r="1991" spans="1:69">
      <c r="A1991" s="99" t="str">
        <f>IFERROR(_xlfn.XLOOKUP($G1991,通讯通路门店!$S$4:$S$993933,通讯通路门店!$A$4:$A$993933,0,0),"")</f>
        <v>海南省</v>
      </c>
      <c r="B1991" s="99" t="str">
        <f>IFERROR(_xlfn.XLOOKUP($G1991,通讯通路门店!$S$4:$S$993933,通讯通路门店!$B$4:$B$993933,0,0),"")</f>
        <v>昌江黎族自治县</v>
      </c>
      <c r="C1991" s="99" t="str">
        <f>IFERROR(_xlfn.XLOOKUP($G1991,通讯通路门店!$S$4:$S$993933,通讯通路门店!$C$4:$C$993933,0,0),"")</f>
        <v>昌江黎族自治县</v>
      </c>
      <c r="D1991" s="99" t="str">
        <f>IFERROR(_xlfn.XLOOKUP($G1991,通讯通路门店!$S$4:$S$993933,通讯通路门店!$D$4:$D$993933,0,0),"")</f>
        <v>叉河镇</v>
      </c>
      <c r="E1991" s="83"/>
      <c r="F1991" s="83"/>
      <c r="G1991" s="101"/>
      <c r="H1991" s="102">
        <f>IFERROR(_xlfn.XLOOKUP($G1991,通讯通路门店!$S$4:$S$993933,通讯通路门店!$R$4:$R$993933,0,0),"")</f>
        <v>0</v>
      </c>
      <c r="I1991" s="83"/>
      <c r="J1991" s="83"/>
      <c r="K1991" s="83"/>
      <c r="L1991" s="83"/>
      <c r="M1991" s="83"/>
      <c r="N1991" s="83"/>
      <c r="O1991" s="83"/>
      <c r="P1991" s="83"/>
      <c r="Q1991" s="83"/>
      <c r="R1991" s="83"/>
      <c r="S1991" s="83"/>
      <c r="T1991" s="83"/>
      <c r="U1991" s="99">
        <f>COUNTIF(通讯通路门店!$S:$S,$G1991)</f>
        <v>0</v>
      </c>
      <c r="V1991" s="99">
        <f>COUNTIFS(通讯通路门店!$S:$S,$G1991,通讯通路门店!$J:$J,"综合卖场")</f>
        <v>0</v>
      </c>
      <c r="W1991" s="99">
        <f>SUMIFS(通讯通路门店!$AJ:$AJ,通讯通路门店!$S:$S,通讯客户沙盘!$G1991)</f>
        <v>0</v>
      </c>
      <c r="X1991" s="99">
        <f t="shared" si="155"/>
        <v>0</v>
      </c>
      <c r="Y1991" s="99">
        <f>COUNTIFS(通讯通路门店!$S:$S,$G1991,通讯通路门店!$J:$J,"荣耀体验店")+COUNTIFS(通讯通路门店!$S:$S,$G1991,通讯通路门店!$J:$J,"荣耀授权专卖店")</f>
        <v>0</v>
      </c>
      <c r="Z1991" s="99">
        <f>COUNTIFS(通讯通路门店!$S:$S,$G1991,通讯通路门店!$J:$J,"VIVO体验店")</f>
        <v>0</v>
      </c>
      <c r="AA1991" s="99">
        <f>COUNTIFS(通讯通路门店!$S:$S,$G1991,通讯通路门店!$J:$J,"OPPO体验店")</f>
        <v>0</v>
      </c>
      <c r="AB1991" s="99">
        <f>COUNTIFS(通讯通路门店!$S:$S,$G1991,通讯通路门店!$J:$J,"华为授权体验店")+COUNTIFS(通讯通路门店!$S:$S,$G1991,通讯通路门店!$J:$J,"华为堡垒店")</f>
        <v>0</v>
      </c>
      <c r="AC1991" s="99">
        <f>COUNTIFS(通讯通路门店!$S:$S,$G1991,通讯通路门店!$J:$J,"小米体验店")</f>
        <v>0</v>
      </c>
      <c r="AD1991" s="99">
        <f>COUNTIFS(通讯通路门店!$S:$S,$G1991,通讯通路门店!$J:$J,"苹果体验店")</f>
        <v>0</v>
      </c>
      <c r="AE1991" s="99">
        <f>COUNTIFS(通讯通路门店!$S:$S,$G1991,通讯通路门店!$J:$J,"其他品牌专卖店")</f>
        <v>0</v>
      </c>
      <c r="AF1991" s="99">
        <f>SUMIFS(通讯通路门店!$BI:$BI,通讯通路门店!$S:$S,$G1991)</f>
        <v>0</v>
      </c>
      <c r="AG1991" s="99">
        <f>SUMIFS(通讯通路门店!$BH:$BH,通讯通路门店!$S:$S,$G1991)</f>
        <v>0</v>
      </c>
      <c r="AH1991" s="99">
        <f t="shared" si="156"/>
        <v>0</v>
      </c>
      <c r="AI1991" s="99">
        <f>SUMIFS(通讯通路门店!$BB:$BB,通讯通路门店!$S:$S,$G1991)</f>
        <v>0</v>
      </c>
      <c r="AJ1991" s="99">
        <f>SUMIFS(通讯通路门店!$BE:$BE,通讯通路门店!$S:$S,$G1991)</f>
        <v>0</v>
      </c>
      <c r="AK1991" s="99">
        <f>SUMIFS(通讯通路门店!$BG:$BG,通讯通路门店!$S:$S,$G1991)</f>
        <v>0</v>
      </c>
      <c r="AL1991" s="99">
        <f>SUMIFS(通讯通路门店!$BC:$BC,通讯通路门店!$S:$S,$G1991)</f>
        <v>0</v>
      </c>
      <c r="AM1991" s="99">
        <f>SUMIFS(通讯通路门店!$BD:$BD,通讯通路门店!$S:$S,$G1991)</f>
        <v>0</v>
      </c>
      <c r="AN1991" s="99">
        <f>SUMIFS(通讯通路门店!$BF:$BF,通讯通路门店!$S:$S,$G1991)</f>
        <v>0</v>
      </c>
      <c r="AO1991" s="99">
        <f t="shared" si="157"/>
        <v>0</v>
      </c>
      <c r="AP1991" s="99">
        <f>SUMIFS(通讯通路门店!$K:$K,通讯通路门店!$S:$S,$G1991)</f>
        <v>0</v>
      </c>
      <c r="AQ1991" s="83"/>
      <c r="AR1991" s="99">
        <f>SUMIFS(通讯通路门店!$T:$T,通讯通路门店!$S:$S,$G1991)</f>
        <v>0</v>
      </c>
      <c r="AS1991" s="99">
        <f>SUMIFS(通讯通路门店!$U:$U,通讯通路门店!$S:$S,$G1991)</f>
        <v>0</v>
      </c>
      <c r="AT1991" s="99">
        <f>SUMIFS(通讯通路门店!$V:$V,通讯通路门店!$S:$S,$G1991)</f>
        <v>0</v>
      </c>
      <c r="AU1991" s="99">
        <f>SUMIFS(通讯通路门店!$W:$W,通讯通路门店!$S:$S,$G1991)</f>
        <v>0</v>
      </c>
      <c r="AV1991" s="99">
        <f>SUMIFS(通讯通路门店!$Z:$Z,通讯通路门店!$S:$S,$G1991)</f>
        <v>0</v>
      </c>
      <c r="AW1991" s="99">
        <f>SUMIFS(通讯通路门店!$AB:$AB,通讯通路门店!$S:$S,$G1991)</f>
        <v>0</v>
      </c>
      <c r="AX1991" s="99">
        <f>SUMIFS(通讯通路门店!$X:$X,通讯通路门店!$S:$S,$G1991)</f>
        <v>0</v>
      </c>
      <c r="AY1991" s="99">
        <f>SUMIFS(通讯通路门店!$Y:$Y,通讯通路门店!$S:$S,$G1991)</f>
        <v>0</v>
      </c>
      <c r="AZ1991" s="99">
        <f>SUMIFS(通讯通路门店!$AA:$AA,通讯通路门店!$S:$S,$G1991)</f>
        <v>0</v>
      </c>
      <c r="BA1991" s="99">
        <f t="shared" si="158"/>
        <v>0</v>
      </c>
      <c r="BB1991" s="99">
        <f t="shared" si="159"/>
        <v>0</v>
      </c>
      <c r="BC1991" s="99">
        <f>SUMIFS(通讯通路门店!$W:$W,通讯通路门店!$S:$S,$G1991,通讯通路门店!$J:$J,"荣耀体验店")+SUMIFS(通讯通路门店!$W:$W,通讯通路门店!$S:$S,$G1991,通讯通路门店!$J:$J,"荣耀授权专卖店")</f>
        <v>0</v>
      </c>
      <c r="BD1991" s="99">
        <f>SUMIFS(通讯通路门店!$Z:$Z,通讯通路门店!$S:$S,$G1991,通讯通路门店!$J:$J,"VIVO体验店")</f>
        <v>0</v>
      </c>
      <c r="BE1991" s="99">
        <f>SUMIFS(通讯通路门店!$AB:$AB,通讯通路门店!$S:$S,$G1991,通讯通路门店!$J:$J,"OPPO体验店")</f>
        <v>0</v>
      </c>
      <c r="BF1991" s="99">
        <f>SUMIFS(通讯通路门店!$X:$X,通讯通路门店!$S:$S,$G1991,通讯通路门店!$J:$J,"华为授权体验店")+SUMIFS(通讯通路门店!$AA:$AA,通讯通路门店!$S:$S,$G1991,通讯通路门店!$J:$J,"华为堡垒店")</f>
        <v>0</v>
      </c>
      <c r="BG1991" s="99">
        <f>SUMIFS(通讯通路门店!$Y:$Y,通讯通路门店!$S:$S,$G1991,通讯通路门店!$J:$J,"小米体验店")</f>
        <v>0</v>
      </c>
      <c r="BH1991" s="99">
        <f>SUMIFS(通讯通路门店!$AA:$AA,通讯通路门店!$S:$S,$G1991,通讯通路门店!$J:$J,"苹果体验店")</f>
        <v>0</v>
      </c>
      <c r="BI1991" s="99">
        <f>SUMIFS(通讯通路门店!$K:$K,通讯通路门店!$S:$S,$G1991,通讯通路门店!$J:$J,"其他品牌专卖店")</f>
        <v>0</v>
      </c>
      <c r="BJ1991" s="99">
        <f>SUMIFS(通讯通路门店!$AC:$AC,通讯通路门店!$S:$S,$G1991)</f>
        <v>0</v>
      </c>
      <c r="BK1991" s="99">
        <f>SUMIFS(通讯通路门店!$AD:$AD,通讯通路门店!$S:$S,$G1991)</f>
        <v>0</v>
      </c>
      <c r="BL1991" s="99">
        <f>SUMIFS(通讯通路门店!$AE:$AE,通讯通路门店!$S:$S,$G1991)</f>
        <v>0</v>
      </c>
      <c r="BM1991" s="99">
        <f>SUMIFS(通讯通路门店!$AF:$AF,通讯通路门店!$S:$S,$G1991)</f>
        <v>0</v>
      </c>
      <c r="BN1991" s="99">
        <f>SUMIFS(通讯通路门店!$AG:$AG,通讯通路门店!$S:$S,$G1991)</f>
        <v>0</v>
      </c>
      <c r="BO1991" s="99">
        <f>SUMIFS(通讯通路门店!$AH:$AH,通讯通路门店!$S:$S,$G1991)</f>
        <v>0</v>
      </c>
      <c r="BP1991" s="99">
        <f>SUMIFS(通讯通路门店!$AI:$AI,通讯通路门店!$S:$S,$G1991)</f>
        <v>0</v>
      </c>
      <c r="BQ1991" s="83"/>
    </row>
    <row r="1992" spans="1:69">
      <c r="A1992" s="99" t="str">
        <f>IFERROR(_xlfn.XLOOKUP($G1992,通讯通路门店!$S$4:$S$993933,通讯通路门店!$A$4:$A$993933,0,0),"")</f>
        <v>海南省</v>
      </c>
      <c r="B1992" s="99" t="str">
        <f>IFERROR(_xlfn.XLOOKUP($G1992,通讯通路门店!$S$4:$S$993933,通讯通路门店!$B$4:$B$993933,0,0),"")</f>
        <v>昌江黎族自治县</v>
      </c>
      <c r="C1992" s="99" t="str">
        <f>IFERROR(_xlfn.XLOOKUP($G1992,通讯通路门店!$S$4:$S$993933,通讯通路门店!$C$4:$C$993933,0,0),"")</f>
        <v>昌江黎族自治县</v>
      </c>
      <c r="D1992" s="99" t="str">
        <f>IFERROR(_xlfn.XLOOKUP($G1992,通讯通路门店!$S$4:$S$993933,通讯通路门店!$D$4:$D$993933,0,0),"")</f>
        <v>叉河镇</v>
      </c>
      <c r="E1992" s="83"/>
      <c r="F1992" s="83"/>
      <c r="G1992" s="101"/>
      <c r="H1992" s="102">
        <f>IFERROR(_xlfn.XLOOKUP($G1992,通讯通路门店!$S$4:$S$993933,通讯通路门店!$R$4:$R$993933,0,0),"")</f>
        <v>0</v>
      </c>
      <c r="I1992" s="83"/>
      <c r="J1992" s="83"/>
      <c r="K1992" s="83"/>
      <c r="L1992" s="83"/>
      <c r="M1992" s="83"/>
      <c r="N1992" s="83"/>
      <c r="O1992" s="83"/>
      <c r="P1992" s="83"/>
      <c r="Q1992" s="83"/>
      <c r="R1992" s="83"/>
      <c r="S1992" s="83"/>
      <c r="T1992" s="83"/>
      <c r="U1992" s="99">
        <f>COUNTIF(通讯通路门店!$S:$S,$G1992)</f>
        <v>0</v>
      </c>
      <c r="V1992" s="99">
        <f>COUNTIFS(通讯通路门店!$S:$S,$G1992,通讯通路门店!$J:$J,"综合卖场")</f>
        <v>0</v>
      </c>
      <c r="W1992" s="99">
        <f>SUMIFS(通讯通路门店!$AJ:$AJ,通讯通路门店!$S:$S,通讯客户沙盘!$G1992)</f>
        <v>0</v>
      </c>
      <c r="X1992" s="99">
        <f t="shared" si="155"/>
        <v>0</v>
      </c>
      <c r="Y1992" s="99">
        <f>COUNTIFS(通讯通路门店!$S:$S,$G1992,通讯通路门店!$J:$J,"荣耀体验店")+COUNTIFS(通讯通路门店!$S:$S,$G1992,通讯通路门店!$J:$J,"荣耀授权专卖店")</f>
        <v>0</v>
      </c>
      <c r="Z1992" s="99">
        <f>COUNTIFS(通讯通路门店!$S:$S,$G1992,通讯通路门店!$J:$J,"VIVO体验店")</f>
        <v>0</v>
      </c>
      <c r="AA1992" s="99">
        <f>COUNTIFS(通讯通路门店!$S:$S,$G1992,通讯通路门店!$J:$J,"OPPO体验店")</f>
        <v>0</v>
      </c>
      <c r="AB1992" s="99">
        <f>COUNTIFS(通讯通路门店!$S:$S,$G1992,通讯通路门店!$J:$J,"华为授权体验店")+COUNTIFS(通讯通路门店!$S:$S,$G1992,通讯通路门店!$J:$J,"华为堡垒店")</f>
        <v>0</v>
      </c>
      <c r="AC1992" s="99">
        <f>COUNTIFS(通讯通路门店!$S:$S,$G1992,通讯通路门店!$J:$J,"小米体验店")</f>
        <v>0</v>
      </c>
      <c r="AD1992" s="99">
        <f>COUNTIFS(通讯通路门店!$S:$S,$G1992,通讯通路门店!$J:$J,"苹果体验店")</f>
        <v>0</v>
      </c>
      <c r="AE1992" s="99">
        <f>COUNTIFS(通讯通路门店!$S:$S,$G1992,通讯通路门店!$J:$J,"其他品牌专卖店")</f>
        <v>0</v>
      </c>
      <c r="AF1992" s="99">
        <f>SUMIFS(通讯通路门店!$BI:$BI,通讯通路门店!$S:$S,$G1992)</f>
        <v>0</v>
      </c>
      <c r="AG1992" s="99">
        <f>SUMIFS(通讯通路门店!$BH:$BH,通讯通路门店!$S:$S,$G1992)</f>
        <v>0</v>
      </c>
      <c r="AH1992" s="99">
        <f t="shared" si="156"/>
        <v>0</v>
      </c>
      <c r="AI1992" s="99">
        <f>SUMIFS(通讯通路门店!$BB:$BB,通讯通路门店!$S:$S,$G1992)</f>
        <v>0</v>
      </c>
      <c r="AJ1992" s="99">
        <f>SUMIFS(通讯通路门店!$BE:$BE,通讯通路门店!$S:$S,$G1992)</f>
        <v>0</v>
      </c>
      <c r="AK1992" s="99">
        <f>SUMIFS(通讯通路门店!$BG:$BG,通讯通路门店!$S:$S,$G1992)</f>
        <v>0</v>
      </c>
      <c r="AL1992" s="99">
        <f>SUMIFS(通讯通路门店!$BC:$BC,通讯通路门店!$S:$S,$G1992)</f>
        <v>0</v>
      </c>
      <c r="AM1992" s="99">
        <f>SUMIFS(通讯通路门店!$BD:$BD,通讯通路门店!$S:$S,$G1992)</f>
        <v>0</v>
      </c>
      <c r="AN1992" s="99">
        <f>SUMIFS(通讯通路门店!$BF:$BF,通讯通路门店!$S:$S,$G1992)</f>
        <v>0</v>
      </c>
      <c r="AO1992" s="99">
        <f t="shared" si="157"/>
        <v>0</v>
      </c>
      <c r="AP1992" s="99">
        <f>SUMIFS(通讯通路门店!$K:$K,通讯通路门店!$S:$S,$G1992)</f>
        <v>0</v>
      </c>
      <c r="AQ1992" s="83"/>
      <c r="AR1992" s="99">
        <f>SUMIFS(通讯通路门店!$T:$T,通讯通路门店!$S:$S,$G1992)</f>
        <v>0</v>
      </c>
      <c r="AS1992" s="99">
        <f>SUMIFS(通讯通路门店!$U:$U,通讯通路门店!$S:$S,$G1992)</f>
        <v>0</v>
      </c>
      <c r="AT1992" s="99">
        <f>SUMIFS(通讯通路门店!$V:$V,通讯通路门店!$S:$S,$G1992)</f>
        <v>0</v>
      </c>
      <c r="AU1992" s="99">
        <f>SUMIFS(通讯通路门店!$W:$W,通讯通路门店!$S:$S,$G1992)</f>
        <v>0</v>
      </c>
      <c r="AV1992" s="99">
        <f>SUMIFS(通讯通路门店!$Z:$Z,通讯通路门店!$S:$S,$G1992)</f>
        <v>0</v>
      </c>
      <c r="AW1992" s="99">
        <f>SUMIFS(通讯通路门店!$AB:$AB,通讯通路门店!$S:$S,$G1992)</f>
        <v>0</v>
      </c>
      <c r="AX1992" s="99">
        <f>SUMIFS(通讯通路门店!$X:$X,通讯通路门店!$S:$S,$G1992)</f>
        <v>0</v>
      </c>
      <c r="AY1992" s="99">
        <f>SUMIFS(通讯通路门店!$Y:$Y,通讯通路门店!$S:$S,$G1992)</f>
        <v>0</v>
      </c>
      <c r="AZ1992" s="99">
        <f>SUMIFS(通讯通路门店!$AA:$AA,通讯通路门店!$S:$S,$G1992)</f>
        <v>0</v>
      </c>
      <c r="BA1992" s="99">
        <f t="shared" si="158"/>
        <v>0</v>
      </c>
      <c r="BB1992" s="99">
        <f t="shared" si="159"/>
        <v>0</v>
      </c>
      <c r="BC1992" s="99">
        <f>SUMIFS(通讯通路门店!$W:$W,通讯通路门店!$S:$S,$G1992,通讯通路门店!$J:$J,"荣耀体验店")+SUMIFS(通讯通路门店!$W:$W,通讯通路门店!$S:$S,$G1992,通讯通路门店!$J:$J,"荣耀授权专卖店")</f>
        <v>0</v>
      </c>
      <c r="BD1992" s="99">
        <f>SUMIFS(通讯通路门店!$Z:$Z,通讯通路门店!$S:$S,$G1992,通讯通路门店!$J:$J,"VIVO体验店")</f>
        <v>0</v>
      </c>
      <c r="BE1992" s="99">
        <f>SUMIFS(通讯通路门店!$AB:$AB,通讯通路门店!$S:$S,$G1992,通讯通路门店!$J:$J,"OPPO体验店")</f>
        <v>0</v>
      </c>
      <c r="BF1992" s="99">
        <f>SUMIFS(通讯通路门店!$X:$X,通讯通路门店!$S:$S,$G1992,通讯通路门店!$J:$J,"华为授权体验店")+SUMIFS(通讯通路门店!$AA:$AA,通讯通路门店!$S:$S,$G1992,通讯通路门店!$J:$J,"华为堡垒店")</f>
        <v>0</v>
      </c>
      <c r="BG1992" s="99">
        <f>SUMIFS(通讯通路门店!$Y:$Y,通讯通路门店!$S:$S,$G1992,通讯通路门店!$J:$J,"小米体验店")</f>
        <v>0</v>
      </c>
      <c r="BH1992" s="99">
        <f>SUMIFS(通讯通路门店!$AA:$AA,通讯通路门店!$S:$S,$G1992,通讯通路门店!$J:$J,"苹果体验店")</f>
        <v>0</v>
      </c>
      <c r="BI1992" s="99">
        <f>SUMIFS(通讯通路门店!$K:$K,通讯通路门店!$S:$S,$G1992,通讯通路门店!$J:$J,"其他品牌专卖店")</f>
        <v>0</v>
      </c>
      <c r="BJ1992" s="99">
        <f>SUMIFS(通讯通路门店!$AC:$AC,通讯通路门店!$S:$S,$G1992)</f>
        <v>0</v>
      </c>
      <c r="BK1992" s="99">
        <f>SUMIFS(通讯通路门店!$AD:$AD,通讯通路门店!$S:$S,$G1992)</f>
        <v>0</v>
      </c>
      <c r="BL1992" s="99">
        <f>SUMIFS(通讯通路门店!$AE:$AE,通讯通路门店!$S:$S,$G1992)</f>
        <v>0</v>
      </c>
      <c r="BM1992" s="99">
        <f>SUMIFS(通讯通路门店!$AF:$AF,通讯通路门店!$S:$S,$G1992)</f>
        <v>0</v>
      </c>
      <c r="BN1992" s="99">
        <f>SUMIFS(通讯通路门店!$AG:$AG,通讯通路门店!$S:$S,$G1992)</f>
        <v>0</v>
      </c>
      <c r="BO1992" s="99">
        <f>SUMIFS(通讯通路门店!$AH:$AH,通讯通路门店!$S:$S,$G1992)</f>
        <v>0</v>
      </c>
      <c r="BP1992" s="99">
        <f>SUMIFS(通讯通路门店!$AI:$AI,通讯通路门店!$S:$S,$G1992)</f>
        <v>0</v>
      </c>
      <c r="BQ1992" s="83"/>
    </row>
    <row r="1993" spans="1:69">
      <c r="A1993" s="99" t="str">
        <f>IFERROR(_xlfn.XLOOKUP($G1993,通讯通路门店!$S$4:$S$993933,通讯通路门店!$A$4:$A$993933,0,0),"")</f>
        <v>海南省</v>
      </c>
      <c r="B1993" s="99" t="str">
        <f>IFERROR(_xlfn.XLOOKUP($G1993,通讯通路门店!$S$4:$S$993933,通讯通路门店!$B$4:$B$993933,0,0),"")</f>
        <v>昌江黎族自治县</v>
      </c>
      <c r="C1993" s="99" t="str">
        <f>IFERROR(_xlfn.XLOOKUP($G1993,通讯通路门店!$S$4:$S$993933,通讯通路门店!$C$4:$C$993933,0,0),"")</f>
        <v>昌江黎族自治县</v>
      </c>
      <c r="D1993" s="99" t="str">
        <f>IFERROR(_xlfn.XLOOKUP($G1993,通讯通路门店!$S$4:$S$993933,通讯通路门店!$D$4:$D$993933,0,0),"")</f>
        <v>叉河镇</v>
      </c>
      <c r="E1993" s="83"/>
      <c r="F1993" s="83"/>
      <c r="G1993" s="101"/>
      <c r="H1993" s="102">
        <f>IFERROR(_xlfn.XLOOKUP($G1993,通讯通路门店!$S$4:$S$993933,通讯通路门店!$R$4:$R$993933,0,0),"")</f>
        <v>0</v>
      </c>
      <c r="I1993" s="83"/>
      <c r="J1993" s="83"/>
      <c r="K1993" s="83"/>
      <c r="L1993" s="83"/>
      <c r="M1993" s="83"/>
      <c r="N1993" s="83"/>
      <c r="O1993" s="83"/>
      <c r="P1993" s="83"/>
      <c r="Q1993" s="83"/>
      <c r="R1993" s="83"/>
      <c r="S1993" s="83"/>
      <c r="T1993" s="83"/>
      <c r="U1993" s="99">
        <f>COUNTIF(通讯通路门店!$S:$S,$G1993)</f>
        <v>0</v>
      </c>
      <c r="V1993" s="99">
        <f>COUNTIFS(通讯通路门店!$S:$S,$G1993,通讯通路门店!$J:$J,"综合卖场")</f>
        <v>0</v>
      </c>
      <c r="W1993" s="99">
        <f>SUMIFS(通讯通路门店!$AJ:$AJ,通讯通路门店!$S:$S,通讯客户沙盘!$G1993)</f>
        <v>0</v>
      </c>
      <c r="X1993" s="99">
        <f t="shared" si="155"/>
        <v>0</v>
      </c>
      <c r="Y1993" s="99">
        <f>COUNTIFS(通讯通路门店!$S:$S,$G1993,通讯通路门店!$J:$J,"荣耀体验店")+COUNTIFS(通讯通路门店!$S:$S,$G1993,通讯通路门店!$J:$J,"荣耀授权专卖店")</f>
        <v>0</v>
      </c>
      <c r="Z1993" s="99">
        <f>COUNTIFS(通讯通路门店!$S:$S,$G1993,通讯通路门店!$J:$J,"VIVO体验店")</f>
        <v>0</v>
      </c>
      <c r="AA1993" s="99">
        <f>COUNTIFS(通讯通路门店!$S:$S,$G1993,通讯通路门店!$J:$J,"OPPO体验店")</f>
        <v>0</v>
      </c>
      <c r="AB1993" s="99">
        <f>COUNTIFS(通讯通路门店!$S:$S,$G1993,通讯通路门店!$J:$J,"华为授权体验店")+COUNTIFS(通讯通路门店!$S:$S,$G1993,通讯通路门店!$J:$J,"华为堡垒店")</f>
        <v>0</v>
      </c>
      <c r="AC1993" s="99">
        <f>COUNTIFS(通讯通路门店!$S:$S,$G1993,通讯通路门店!$J:$J,"小米体验店")</f>
        <v>0</v>
      </c>
      <c r="AD1993" s="99">
        <f>COUNTIFS(通讯通路门店!$S:$S,$G1993,通讯通路门店!$J:$J,"苹果体验店")</f>
        <v>0</v>
      </c>
      <c r="AE1993" s="99">
        <f>COUNTIFS(通讯通路门店!$S:$S,$G1993,通讯通路门店!$J:$J,"其他品牌专卖店")</f>
        <v>0</v>
      </c>
      <c r="AF1993" s="99">
        <f>SUMIFS(通讯通路门店!$BI:$BI,通讯通路门店!$S:$S,$G1993)</f>
        <v>0</v>
      </c>
      <c r="AG1993" s="99">
        <f>SUMIFS(通讯通路门店!$BH:$BH,通讯通路门店!$S:$S,$G1993)</f>
        <v>0</v>
      </c>
      <c r="AH1993" s="99">
        <f t="shared" si="156"/>
        <v>0</v>
      </c>
      <c r="AI1993" s="99">
        <f>SUMIFS(通讯通路门店!$BB:$BB,通讯通路门店!$S:$S,$G1993)</f>
        <v>0</v>
      </c>
      <c r="AJ1993" s="99">
        <f>SUMIFS(通讯通路门店!$BE:$BE,通讯通路门店!$S:$S,$G1993)</f>
        <v>0</v>
      </c>
      <c r="AK1993" s="99">
        <f>SUMIFS(通讯通路门店!$BG:$BG,通讯通路门店!$S:$S,$G1993)</f>
        <v>0</v>
      </c>
      <c r="AL1993" s="99">
        <f>SUMIFS(通讯通路门店!$BC:$BC,通讯通路门店!$S:$S,$G1993)</f>
        <v>0</v>
      </c>
      <c r="AM1993" s="99">
        <f>SUMIFS(通讯通路门店!$BD:$BD,通讯通路门店!$S:$S,$G1993)</f>
        <v>0</v>
      </c>
      <c r="AN1993" s="99">
        <f>SUMIFS(通讯通路门店!$BF:$BF,通讯通路门店!$S:$S,$G1993)</f>
        <v>0</v>
      </c>
      <c r="AO1993" s="99">
        <f t="shared" si="157"/>
        <v>0</v>
      </c>
      <c r="AP1993" s="99">
        <f>SUMIFS(通讯通路门店!$K:$K,通讯通路门店!$S:$S,$G1993)</f>
        <v>0</v>
      </c>
      <c r="AQ1993" s="83"/>
      <c r="AR1993" s="99">
        <f>SUMIFS(通讯通路门店!$T:$T,通讯通路门店!$S:$S,$G1993)</f>
        <v>0</v>
      </c>
      <c r="AS1993" s="99">
        <f>SUMIFS(通讯通路门店!$U:$U,通讯通路门店!$S:$S,$G1993)</f>
        <v>0</v>
      </c>
      <c r="AT1993" s="99">
        <f>SUMIFS(通讯通路门店!$V:$V,通讯通路门店!$S:$S,$G1993)</f>
        <v>0</v>
      </c>
      <c r="AU1993" s="99">
        <f>SUMIFS(通讯通路门店!$W:$W,通讯通路门店!$S:$S,$G1993)</f>
        <v>0</v>
      </c>
      <c r="AV1993" s="99">
        <f>SUMIFS(通讯通路门店!$Z:$Z,通讯通路门店!$S:$S,$G1993)</f>
        <v>0</v>
      </c>
      <c r="AW1993" s="99">
        <f>SUMIFS(通讯通路门店!$AB:$AB,通讯通路门店!$S:$S,$G1993)</f>
        <v>0</v>
      </c>
      <c r="AX1993" s="99">
        <f>SUMIFS(通讯通路门店!$X:$X,通讯通路门店!$S:$S,$G1993)</f>
        <v>0</v>
      </c>
      <c r="AY1993" s="99">
        <f>SUMIFS(通讯通路门店!$Y:$Y,通讯通路门店!$S:$S,$G1993)</f>
        <v>0</v>
      </c>
      <c r="AZ1993" s="99">
        <f>SUMIFS(通讯通路门店!$AA:$AA,通讯通路门店!$S:$S,$G1993)</f>
        <v>0</v>
      </c>
      <c r="BA1993" s="99">
        <f t="shared" si="158"/>
        <v>0</v>
      </c>
      <c r="BB1993" s="99">
        <f t="shared" si="159"/>
        <v>0</v>
      </c>
      <c r="BC1993" s="99">
        <f>SUMIFS(通讯通路门店!$W:$W,通讯通路门店!$S:$S,$G1993,通讯通路门店!$J:$J,"荣耀体验店")+SUMIFS(通讯通路门店!$W:$W,通讯通路门店!$S:$S,$G1993,通讯通路门店!$J:$J,"荣耀授权专卖店")</f>
        <v>0</v>
      </c>
      <c r="BD1993" s="99">
        <f>SUMIFS(通讯通路门店!$Z:$Z,通讯通路门店!$S:$S,$G1993,通讯通路门店!$J:$J,"VIVO体验店")</f>
        <v>0</v>
      </c>
      <c r="BE1993" s="99">
        <f>SUMIFS(通讯通路门店!$AB:$AB,通讯通路门店!$S:$S,$G1993,通讯通路门店!$J:$J,"OPPO体验店")</f>
        <v>0</v>
      </c>
      <c r="BF1993" s="99">
        <f>SUMIFS(通讯通路门店!$X:$X,通讯通路门店!$S:$S,$G1993,通讯通路门店!$J:$J,"华为授权体验店")+SUMIFS(通讯通路门店!$AA:$AA,通讯通路门店!$S:$S,$G1993,通讯通路门店!$J:$J,"华为堡垒店")</f>
        <v>0</v>
      </c>
      <c r="BG1993" s="99">
        <f>SUMIFS(通讯通路门店!$Y:$Y,通讯通路门店!$S:$S,$G1993,通讯通路门店!$J:$J,"小米体验店")</f>
        <v>0</v>
      </c>
      <c r="BH1993" s="99">
        <f>SUMIFS(通讯通路门店!$AA:$AA,通讯通路门店!$S:$S,$G1993,通讯通路门店!$J:$J,"苹果体验店")</f>
        <v>0</v>
      </c>
      <c r="BI1993" s="99">
        <f>SUMIFS(通讯通路门店!$K:$K,通讯通路门店!$S:$S,$G1993,通讯通路门店!$J:$J,"其他品牌专卖店")</f>
        <v>0</v>
      </c>
      <c r="BJ1993" s="99">
        <f>SUMIFS(通讯通路门店!$AC:$AC,通讯通路门店!$S:$S,$G1993)</f>
        <v>0</v>
      </c>
      <c r="BK1993" s="99">
        <f>SUMIFS(通讯通路门店!$AD:$AD,通讯通路门店!$S:$S,$G1993)</f>
        <v>0</v>
      </c>
      <c r="BL1993" s="99">
        <f>SUMIFS(通讯通路门店!$AE:$AE,通讯通路门店!$S:$S,$G1993)</f>
        <v>0</v>
      </c>
      <c r="BM1993" s="99">
        <f>SUMIFS(通讯通路门店!$AF:$AF,通讯通路门店!$S:$S,$G1993)</f>
        <v>0</v>
      </c>
      <c r="BN1993" s="99">
        <f>SUMIFS(通讯通路门店!$AG:$AG,通讯通路门店!$S:$S,$G1993)</f>
        <v>0</v>
      </c>
      <c r="BO1993" s="99">
        <f>SUMIFS(通讯通路门店!$AH:$AH,通讯通路门店!$S:$S,$G1993)</f>
        <v>0</v>
      </c>
      <c r="BP1993" s="99">
        <f>SUMIFS(通讯通路门店!$AI:$AI,通讯通路门店!$S:$S,$G1993)</f>
        <v>0</v>
      </c>
      <c r="BQ1993" s="83"/>
    </row>
    <row r="1994" spans="1:69">
      <c r="A1994" s="99" t="str">
        <f>IFERROR(_xlfn.XLOOKUP($G1994,通讯通路门店!$S$4:$S$993933,通讯通路门店!$A$4:$A$993933,0,0),"")</f>
        <v>海南省</v>
      </c>
      <c r="B1994" s="99" t="str">
        <f>IFERROR(_xlfn.XLOOKUP($G1994,通讯通路门店!$S$4:$S$993933,通讯通路门店!$B$4:$B$993933,0,0),"")</f>
        <v>昌江黎族自治县</v>
      </c>
      <c r="C1994" s="99" t="str">
        <f>IFERROR(_xlfn.XLOOKUP($G1994,通讯通路门店!$S$4:$S$993933,通讯通路门店!$C$4:$C$993933,0,0),"")</f>
        <v>昌江黎族自治县</v>
      </c>
      <c r="D1994" s="99" t="str">
        <f>IFERROR(_xlfn.XLOOKUP($G1994,通讯通路门店!$S$4:$S$993933,通讯通路门店!$D$4:$D$993933,0,0),"")</f>
        <v>叉河镇</v>
      </c>
      <c r="E1994" s="83"/>
      <c r="F1994" s="83"/>
      <c r="G1994" s="101"/>
      <c r="H1994" s="102">
        <f>IFERROR(_xlfn.XLOOKUP($G1994,通讯通路门店!$S$4:$S$993933,通讯通路门店!$R$4:$R$993933,0,0),"")</f>
        <v>0</v>
      </c>
      <c r="I1994" s="83"/>
      <c r="J1994" s="83"/>
      <c r="K1994" s="83"/>
      <c r="L1994" s="83"/>
      <c r="M1994" s="83"/>
      <c r="N1994" s="83"/>
      <c r="O1994" s="83"/>
      <c r="P1994" s="83"/>
      <c r="Q1994" s="83"/>
      <c r="R1994" s="83"/>
      <c r="S1994" s="83"/>
      <c r="T1994" s="83"/>
      <c r="U1994" s="99">
        <f>COUNTIF(通讯通路门店!$S:$S,$G1994)</f>
        <v>0</v>
      </c>
      <c r="V1994" s="99">
        <f>COUNTIFS(通讯通路门店!$S:$S,$G1994,通讯通路门店!$J:$J,"综合卖场")</f>
        <v>0</v>
      </c>
      <c r="W1994" s="99">
        <f>SUMIFS(通讯通路门店!$AJ:$AJ,通讯通路门店!$S:$S,通讯客户沙盘!$G1994)</f>
        <v>0</v>
      </c>
      <c r="X1994" s="99">
        <f t="shared" si="155"/>
        <v>0</v>
      </c>
      <c r="Y1994" s="99">
        <f>COUNTIFS(通讯通路门店!$S:$S,$G1994,通讯通路门店!$J:$J,"荣耀体验店")+COUNTIFS(通讯通路门店!$S:$S,$G1994,通讯通路门店!$J:$J,"荣耀授权专卖店")</f>
        <v>0</v>
      </c>
      <c r="Z1994" s="99">
        <f>COUNTIFS(通讯通路门店!$S:$S,$G1994,通讯通路门店!$J:$J,"VIVO体验店")</f>
        <v>0</v>
      </c>
      <c r="AA1994" s="99">
        <f>COUNTIFS(通讯通路门店!$S:$S,$G1994,通讯通路门店!$J:$J,"OPPO体验店")</f>
        <v>0</v>
      </c>
      <c r="AB1994" s="99">
        <f>COUNTIFS(通讯通路门店!$S:$S,$G1994,通讯通路门店!$J:$J,"华为授权体验店")+COUNTIFS(通讯通路门店!$S:$S,$G1994,通讯通路门店!$J:$J,"华为堡垒店")</f>
        <v>0</v>
      </c>
      <c r="AC1994" s="99">
        <f>COUNTIFS(通讯通路门店!$S:$S,$G1994,通讯通路门店!$J:$J,"小米体验店")</f>
        <v>0</v>
      </c>
      <c r="AD1994" s="99">
        <f>COUNTIFS(通讯通路门店!$S:$S,$G1994,通讯通路门店!$J:$J,"苹果体验店")</f>
        <v>0</v>
      </c>
      <c r="AE1994" s="99">
        <f>COUNTIFS(通讯通路门店!$S:$S,$G1994,通讯通路门店!$J:$J,"其他品牌专卖店")</f>
        <v>0</v>
      </c>
      <c r="AF1994" s="99">
        <f>SUMIFS(通讯通路门店!$BI:$BI,通讯通路门店!$S:$S,$G1994)</f>
        <v>0</v>
      </c>
      <c r="AG1994" s="99">
        <f>SUMIFS(通讯通路门店!$BH:$BH,通讯通路门店!$S:$S,$G1994)</f>
        <v>0</v>
      </c>
      <c r="AH1994" s="99">
        <f t="shared" si="156"/>
        <v>0</v>
      </c>
      <c r="AI1994" s="99">
        <f>SUMIFS(通讯通路门店!$BB:$BB,通讯通路门店!$S:$S,$G1994)</f>
        <v>0</v>
      </c>
      <c r="AJ1994" s="99">
        <f>SUMIFS(通讯通路门店!$BE:$BE,通讯通路门店!$S:$S,$G1994)</f>
        <v>0</v>
      </c>
      <c r="AK1994" s="99">
        <f>SUMIFS(通讯通路门店!$BG:$BG,通讯通路门店!$S:$S,$G1994)</f>
        <v>0</v>
      </c>
      <c r="AL1994" s="99">
        <f>SUMIFS(通讯通路门店!$BC:$BC,通讯通路门店!$S:$S,$G1994)</f>
        <v>0</v>
      </c>
      <c r="AM1994" s="99">
        <f>SUMIFS(通讯通路门店!$BD:$BD,通讯通路门店!$S:$S,$G1994)</f>
        <v>0</v>
      </c>
      <c r="AN1994" s="99">
        <f>SUMIFS(通讯通路门店!$BF:$BF,通讯通路门店!$S:$S,$G1994)</f>
        <v>0</v>
      </c>
      <c r="AO1994" s="99">
        <f t="shared" si="157"/>
        <v>0</v>
      </c>
      <c r="AP1994" s="99">
        <f>SUMIFS(通讯通路门店!$K:$K,通讯通路门店!$S:$S,$G1994)</f>
        <v>0</v>
      </c>
      <c r="AQ1994" s="83"/>
      <c r="AR1994" s="99">
        <f>SUMIFS(通讯通路门店!$T:$T,通讯通路门店!$S:$S,$G1994)</f>
        <v>0</v>
      </c>
      <c r="AS1994" s="99">
        <f>SUMIFS(通讯通路门店!$U:$U,通讯通路门店!$S:$S,$G1994)</f>
        <v>0</v>
      </c>
      <c r="AT1994" s="99">
        <f>SUMIFS(通讯通路门店!$V:$V,通讯通路门店!$S:$S,$G1994)</f>
        <v>0</v>
      </c>
      <c r="AU1994" s="99">
        <f>SUMIFS(通讯通路门店!$W:$W,通讯通路门店!$S:$S,$G1994)</f>
        <v>0</v>
      </c>
      <c r="AV1994" s="99">
        <f>SUMIFS(通讯通路门店!$Z:$Z,通讯通路门店!$S:$S,$G1994)</f>
        <v>0</v>
      </c>
      <c r="AW1994" s="99">
        <f>SUMIFS(通讯通路门店!$AB:$AB,通讯通路门店!$S:$S,$G1994)</f>
        <v>0</v>
      </c>
      <c r="AX1994" s="99">
        <f>SUMIFS(通讯通路门店!$X:$X,通讯通路门店!$S:$S,$G1994)</f>
        <v>0</v>
      </c>
      <c r="AY1994" s="99">
        <f>SUMIFS(通讯通路门店!$Y:$Y,通讯通路门店!$S:$S,$G1994)</f>
        <v>0</v>
      </c>
      <c r="AZ1994" s="99">
        <f>SUMIFS(通讯通路门店!$AA:$AA,通讯通路门店!$S:$S,$G1994)</f>
        <v>0</v>
      </c>
      <c r="BA1994" s="99">
        <f t="shared" si="158"/>
        <v>0</v>
      </c>
      <c r="BB1994" s="99">
        <f t="shared" si="159"/>
        <v>0</v>
      </c>
      <c r="BC1994" s="99">
        <f>SUMIFS(通讯通路门店!$W:$W,通讯通路门店!$S:$S,$G1994,通讯通路门店!$J:$J,"荣耀体验店")+SUMIFS(通讯通路门店!$W:$W,通讯通路门店!$S:$S,$G1994,通讯通路门店!$J:$J,"荣耀授权专卖店")</f>
        <v>0</v>
      </c>
      <c r="BD1994" s="99">
        <f>SUMIFS(通讯通路门店!$Z:$Z,通讯通路门店!$S:$S,$G1994,通讯通路门店!$J:$J,"VIVO体验店")</f>
        <v>0</v>
      </c>
      <c r="BE1994" s="99">
        <f>SUMIFS(通讯通路门店!$AB:$AB,通讯通路门店!$S:$S,$G1994,通讯通路门店!$J:$J,"OPPO体验店")</f>
        <v>0</v>
      </c>
      <c r="BF1994" s="99">
        <f>SUMIFS(通讯通路门店!$X:$X,通讯通路门店!$S:$S,$G1994,通讯通路门店!$J:$J,"华为授权体验店")+SUMIFS(通讯通路门店!$AA:$AA,通讯通路门店!$S:$S,$G1994,通讯通路门店!$J:$J,"华为堡垒店")</f>
        <v>0</v>
      </c>
      <c r="BG1994" s="99">
        <f>SUMIFS(通讯通路门店!$Y:$Y,通讯通路门店!$S:$S,$G1994,通讯通路门店!$J:$J,"小米体验店")</f>
        <v>0</v>
      </c>
      <c r="BH1994" s="99">
        <f>SUMIFS(通讯通路门店!$AA:$AA,通讯通路门店!$S:$S,$G1994,通讯通路门店!$J:$J,"苹果体验店")</f>
        <v>0</v>
      </c>
      <c r="BI1994" s="99">
        <f>SUMIFS(通讯通路门店!$K:$K,通讯通路门店!$S:$S,$G1994,通讯通路门店!$J:$J,"其他品牌专卖店")</f>
        <v>0</v>
      </c>
      <c r="BJ1994" s="99">
        <f>SUMIFS(通讯通路门店!$AC:$AC,通讯通路门店!$S:$S,$G1994)</f>
        <v>0</v>
      </c>
      <c r="BK1994" s="99">
        <f>SUMIFS(通讯通路门店!$AD:$AD,通讯通路门店!$S:$S,$G1994)</f>
        <v>0</v>
      </c>
      <c r="BL1994" s="99">
        <f>SUMIFS(通讯通路门店!$AE:$AE,通讯通路门店!$S:$S,$G1994)</f>
        <v>0</v>
      </c>
      <c r="BM1994" s="99">
        <f>SUMIFS(通讯通路门店!$AF:$AF,通讯通路门店!$S:$S,$G1994)</f>
        <v>0</v>
      </c>
      <c r="BN1994" s="99">
        <f>SUMIFS(通讯通路门店!$AG:$AG,通讯通路门店!$S:$S,$G1994)</f>
        <v>0</v>
      </c>
      <c r="BO1994" s="99">
        <f>SUMIFS(通讯通路门店!$AH:$AH,通讯通路门店!$S:$S,$G1994)</f>
        <v>0</v>
      </c>
      <c r="BP1994" s="99">
        <f>SUMIFS(通讯通路门店!$AI:$AI,通讯通路门店!$S:$S,$G1994)</f>
        <v>0</v>
      </c>
      <c r="BQ1994" s="83"/>
    </row>
    <row r="1995" spans="1:69">
      <c r="A1995" s="99" t="str">
        <f>IFERROR(_xlfn.XLOOKUP($G1995,通讯通路门店!$S$4:$S$993933,通讯通路门店!$A$4:$A$993933,0,0),"")</f>
        <v>海南省</v>
      </c>
      <c r="B1995" s="99" t="str">
        <f>IFERROR(_xlfn.XLOOKUP($G1995,通讯通路门店!$S$4:$S$993933,通讯通路门店!$B$4:$B$993933,0,0),"")</f>
        <v>昌江黎族自治县</v>
      </c>
      <c r="C1995" s="99" t="str">
        <f>IFERROR(_xlfn.XLOOKUP($G1995,通讯通路门店!$S$4:$S$993933,通讯通路门店!$C$4:$C$993933,0,0),"")</f>
        <v>昌江黎族自治县</v>
      </c>
      <c r="D1995" s="99" t="str">
        <f>IFERROR(_xlfn.XLOOKUP($G1995,通讯通路门店!$S$4:$S$993933,通讯通路门店!$D$4:$D$993933,0,0),"")</f>
        <v>叉河镇</v>
      </c>
      <c r="E1995" s="83"/>
      <c r="F1995" s="83"/>
      <c r="G1995" s="101"/>
      <c r="H1995" s="102">
        <f>IFERROR(_xlfn.XLOOKUP($G1995,通讯通路门店!$S$4:$S$993933,通讯通路门店!$R$4:$R$993933,0,0),"")</f>
        <v>0</v>
      </c>
      <c r="I1995" s="83"/>
      <c r="J1995" s="83"/>
      <c r="K1995" s="83"/>
      <c r="L1995" s="83"/>
      <c r="M1995" s="83"/>
      <c r="N1995" s="83"/>
      <c r="O1995" s="83"/>
      <c r="P1995" s="83"/>
      <c r="Q1995" s="83"/>
      <c r="R1995" s="83"/>
      <c r="S1995" s="83"/>
      <c r="T1995" s="83"/>
      <c r="U1995" s="99">
        <f>COUNTIF(通讯通路门店!$S:$S,$G1995)</f>
        <v>0</v>
      </c>
      <c r="V1995" s="99">
        <f>COUNTIFS(通讯通路门店!$S:$S,$G1995,通讯通路门店!$J:$J,"综合卖场")</f>
        <v>0</v>
      </c>
      <c r="W1995" s="99">
        <f>SUMIFS(通讯通路门店!$AJ:$AJ,通讯通路门店!$S:$S,通讯客户沙盘!$G1995)</f>
        <v>0</v>
      </c>
      <c r="X1995" s="99">
        <f t="shared" si="155"/>
        <v>0</v>
      </c>
      <c r="Y1995" s="99">
        <f>COUNTIFS(通讯通路门店!$S:$S,$G1995,通讯通路门店!$J:$J,"荣耀体验店")+COUNTIFS(通讯通路门店!$S:$S,$G1995,通讯通路门店!$J:$J,"荣耀授权专卖店")</f>
        <v>0</v>
      </c>
      <c r="Z1995" s="99">
        <f>COUNTIFS(通讯通路门店!$S:$S,$G1995,通讯通路门店!$J:$J,"VIVO体验店")</f>
        <v>0</v>
      </c>
      <c r="AA1995" s="99">
        <f>COUNTIFS(通讯通路门店!$S:$S,$G1995,通讯通路门店!$J:$J,"OPPO体验店")</f>
        <v>0</v>
      </c>
      <c r="AB1995" s="99">
        <f>COUNTIFS(通讯通路门店!$S:$S,$G1995,通讯通路门店!$J:$J,"华为授权体验店")+COUNTIFS(通讯通路门店!$S:$S,$G1995,通讯通路门店!$J:$J,"华为堡垒店")</f>
        <v>0</v>
      </c>
      <c r="AC1995" s="99">
        <f>COUNTIFS(通讯通路门店!$S:$S,$G1995,通讯通路门店!$J:$J,"小米体验店")</f>
        <v>0</v>
      </c>
      <c r="AD1995" s="99">
        <f>COUNTIFS(通讯通路门店!$S:$S,$G1995,通讯通路门店!$J:$J,"苹果体验店")</f>
        <v>0</v>
      </c>
      <c r="AE1995" s="99">
        <f>COUNTIFS(通讯通路门店!$S:$S,$G1995,通讯通路门店!$J:$J,"其他品牌专卖店")</f>
        <v>0</v>
      </c>
      <c r="AF1995" s="99">
        <f>SUMIFS(通讯通路门店!$BI:$BI,通讯通路门店!$S:$S,$G1995)</f>
        <v>0</v>
      </c>
      <c r="AG1995" s="99">
        <f>SUMIFS(通讯通路门店!$BH:$BH,通讯通路门店!$S:$S,$G1995)</f>
        <v>0</v>
      </c>
      <c r="AH1995" s="99">
        <f t="shared" si="156"/>
        <v>0</v>
      </c>
      <c r="AI1995" s="99">
        <f>SUMIFS(通讯通路门店!$BB:$BB,通讯通路门店!$S:$S,$G1995)</f>
        <v>0</v>
      </c>
      <c r="AJ1995" s="99">
        <f>SUMIFS(通讯通路门店!$BE:$BE,通讯通路门店!$S:$S,$G1995)</f>
        <v>0</v>
      </c>
      <c r="AK1995" s="99">
        <f>SUMIFS(通讯通路门店!$BG:$BG,通讯通路门店!$S:$S,$G1995)</f>
        <v>0</v>
      </c>
      <c r="AL1995" s="99">
        <f>SUMIFS(通讯通路门店!$BC:$BC,通讯通路门店!$S:$S,$G1995)</f>
        <v>0</v>
      </c>
      <c r="AM1995" s="99">
        <f>SUMIFS(通讯通路门店!$BD:$BD,通讯通路门店!$S:$S,$G1995)</f>
        <v>0</v>
      </c>
      <c r="AN1995" s="99">
        <f>SUMIFS(通讯通路门店!$BF:$BF,通讯通路门店!$S:$S,$G1995)</f>
        <v>0</v>
      </c>
      <c r="AO1995" s="99">
        <f t="shared" si="157"/>
        <v>0</v>
      </c>
      <c r="AP1995" s="99">
        <f>SUMIFS(通讯通路门店!$K:$K,通讯通路门店!$S:$S,$G1995)</f>
        <v>0</v>
      </c>
      <c r="AQ1995" s="83"/>
      <c r="AR1995" s="99">
        <f>SUMIFS(通讯通路门店!$T:$T,通讯通路门店!$S:$S,$G1995)</f>
        <v>0</v>
      </c>
      <c r="AS1995" s="99">
        <f>SUMIFS(通讯通路门店!$U:$U,通讯通路门店!$S:$S,$G1995)</f>
        <v>0</v>
      </c>
      <c r="AT1995" s="99">
        <f>SUMIFS(通讯通路门店!$V:$V,通讯通路门店!$S:$S,$G1995)</f>
        <v>0</v>
      </c>
      <c r="AU1995" s="99">
        <f>SUMIFS(通讯通路门店!$W:$W,通讯通路门店!$S:$S,$G1995)</f>
        <v>0</v>
      </c>
      <c r="AV1995" s="99">
        <f>SUMIFS(通讯通路门店!$Z:$Z,通讯通路门店!$S:$S,$G1995)</f>
        <v>0</v>
      </c>
      <c r="AW1995" s="99">
        <f>SUMIFS(通讯通路门店!$AB:$AB,通讯通路门店!$S:$S,$G1995)</f>
        <v>0</v>
      </c>
      <c r="AX1995" s="99">
        <f>SUMIFS(通讯通路门店!$X:$X,通讯通路门店!$S:$S,$G1995)</f>
        <v>0</v>
      </c>
      <c r="AY1995" s="99">
        <f>SUMIFS(通讯通路门店!$Y:$Y,通讯通路门店!$S:$S,$G1995)</f>
        <v>0</v>
      </c>
      <c r="AZ1995" s="99">
        <f>SUMIFS(通讯通路门店!$AA:$AA,通讯通路门店!$S:$S,$G1995)</f>
        <v>0</v>
      </c>
      <c r="BA1995" s="99">
        <f t="shared" si="158"/>
        <v>0</v>
      </c>
      <c r="BB1995" s="99">
        <f t="shared" si="159"/>
        <v>0</v>
      </c>
      <c r="BC1995" s="99">
        <f>SUMIFS(通讯通路门店!$W:$W,通讯通路门店!$S:$S,$G1995,通讯通路门店!$J:$J,"荣耀体验店")+SUMIFS(通讯通路门店!$W:$W,通讯通路门店!$S:$S,$G1995,通讯通路门店!$J:$J,"荣耀授权专卖店")</f>
        <v>0</v>
      </c>
      <c r="BD1995" s="99">
        <f>SUMIFS(通讯通路门店!$Z:$Z,通讯通路门店!$S:$S,$G1995,通讯通路门店!$J:$J,"VIVO体验店")</f>
        <v>0</v>
      </c>
      <c r="BE1995" s="99">
        <f>SUMIFS(通讯通路门店!$AB:$AB,通讯通路门店!$S:$S,$G1995,通讯通路门店!$J:$J,"OPPO体验店")</f>
        <v>0</v>
      </c>
      <c r="BF1995" s="99">
        <f>SUMIFS(通讯通路门店!$X:$X,通讯通路门店!$S:$S,$G1995,通讯通路门店!$J:$J,"华为授权体验店")+SUMIFS(通讯通路门店!$AA:$AA,通讯通路门店!$S:$S,$G1995,通讯通路门店!$J:$J,"华为堡垒店")</f>
        <v>0</v>
      </c>
      <c r="BG1995" s="99">
        <f>SUMIFS(通讯通路门店!$Y:$Y,通讯通路门店!$S:$S,$G1995,通讯通路门店!$J:$J,"小米体验店")</f>
        <v>0</v>
      </c>
      <c r="BH1995" s="99">
        <f>SUMIFS(通讯通路门店!$AA:$AA,通讯通路门店!$S:$S,$G1995,通讯通路门店!$J:$J,"苹果体验店")</f>
        <v>0</v>
      </c>
      <c r="BI1995" s="99">
        <f>SUMIFS(通讯通路门店!$K:$K,通讯通路门店!$S:$S,$G1995,通讯通路门店!$J:$J,"其他品牌专卖店")</f>
        <v>0</v>
      </c>
      <c r="BJ1995" s="99">
        <f>SUMIFS(通讯通路门店!$AC:$AC,通讯通路门店!$S:$S,$G1995)</f>
        <v>0</v>
      </c>
      <c r="BK1995" s="99">
        <f>SUMIFS(通讯通路门店!$AD:$AD,通讯通路门店!$S:$S,$G1995)</f>
        <v>0</v>
      </c>
      <c r="BL1995" s="99">
        <f>SUMIFS(通讯通路门店!$AE:$AE,通讯通路门店!$S:$S,$G1995)</f>
        <v>0</v>
      </c>
      <c r="BM1995" s="99">
        <f>SUMIFS(通讯通路门店!$AF:$AF,通讯通路门店!$S:$S,$G1995)</f>
        <v>0</v>
      </c>
      <c r="BN1995" s="99">
        <f>SUMIFS(通讯通路门店!$AG:$AG,通讯通路门店!$S:$S,$G1995)</f>
        <v>0</v>
      </c>
      <c r="BO1995" s="99">
        <f>SUMIFS(通讯通路门店!$AH:$AH,通讯通路门店!$S:$S,$G1995)</f>
        <v>0</v>
      </c>
      <c r="BP1995" s="99">
        <f>SUMIFS(通讯通路门店!$AI:$AI,通讯通路门店!$S:$S,$G1995)</f>
        <v>0</v>
      </c>
      <c r="BQ1995" s="83"/>
    </row>
    <row r="1996" spans="1:69">
      <c r="A1996" s="99" t="str">
        <f>IFERROR(_xlfn.XLOOKUP($G1996,通讯通路门店!$S$4:$S$993933,通讯通路门店!$A$4:$A$993933,0,0),"")</f>
        <v>海南省</v>
      </c>
      <c r="B1996" s="99" t="str">
        <f>IFERROR(_xlfn.XLOOKUP($G1996,通讯通路门店!$S$4:$S$993933,通讯通路门店!$B$4:$B$993933,0,0),"")</f>
        <v>昌江黎族自治县</v>
      </c>
      <c r="C1996" s="99" t="str">
        <f>IFERROR(_xlfn.XLOOKUP($G1996,通讯通路门店!$S$4:$S$993933,通讯通路门店!$C$4:$C$993933,0,0),"")</f>
        <v>昌江黎族自治县</v>
      </c>
      <c r="D1996" s="99" t="str">
        <f>IFERROR(_xlfn.XLOOKUP($G1996,通讯通路门店!$S$4:$S$993933,通讯通路门店!$D$4:$D$993933,0,0),"")</f>
        <v>叉河镇</v>
      </c>
      <c r="E1996" s="83"/>
      <c r="F1996" s="83"/>
      <c r="G1996" s="101"/>
      <c r="H1996" s="102">
        <f>IFERROR(_xlfn.XLOOKUP($G1996,通讯通路门店!$S$4:$S$993933,通讯通路门店!$R$4:$R$993933,0,0),"")</f>
        <v>0</v>
      </c>
      <c r="I1996" s="83"/>
      <c r="J1996" s="83"/>
      <c r="K1996" s="83"/>
      <c r="L1996" s="83"/>
      <c r="M1996" s="83"/>
      <c r="N1996" s="83"/>
      <c r="O1996" s="83"/>
      <c r="P1996" s="83"/>
      <c r="Q1996" s="83"/>
      <c r="R1996" s="83"/>
      <c r="S1996" s="83"/>
      <c r="T1996" s="83"/>
      <c r="U1996" s="99">
        <f>COUNTIF(通讯通路门店!$S:$S,$G1996)</f>
        <v>0</v>
      </c>
      <c r="V1996" s="99">
        <f>COUNTIFS(通讯通路门店!$S:$S,$G1996,通讯通路门店!$J:$J,"综合卖场")</f>
        <v>0</v>
      </c>
      <c r="W1996" s="99">
        <f>SUMIFS(通讯通路门店!$AJ:$AJ,通讯通路门店!$S:$S,通讯客户沙盘!$G1996)</f>
        <v>0</v>
      </c>
      <c r="X1996" s="99">
        <f t="shared" si="155"/>
        <v>0</v>
      </c>
      <c r="Y1996" s="99">
        <f>COUNTIFS(通讯通路门店!$S:$S,$G1996,通讯通路门店!$J:$J,"荣耀体验店")+COUNTIFS(通讯通路门店!$S:$S,$G1996,通讯通路门店!$J:$J,"荣耀授权专卖店")</f>
        <v>0</v>
      </c>
      <c r="Z1996" s="99">
        <f>COUNTIFS(通讯通路门店!$S:$S,$G1996,通讯通路门店!$J:$J,"VIVO体验店")</f>
        <v>0</v>
      </c>
      <c r="AA1996" s="99">
        <f>COUNTIFS(通讯通路门店!$S:$S,$G1996,通讯通路门店!$J:$J,"OPPO体验店")</f>
        <v>0</v>
      </c>
      <c r="AB1996" s="99">
        <f>COUNTIFS(通讯通路门店!$S:$S,$G1996,通讯通路门店!$J:$J,"华为授权体验店")+COUNTIFS(通讯通路门店!$S:$S,$G1996,通讯通路门店!$J:$J,"华为堡垒店")</f>
        <v>0</v>
      </c>
      <c r="AC1996" s="99">
        <f>COUNTIFS(通讯通路门店!$S:$S,$G1996,通讯通路门店!$J:$J,"小米体验店")</f>
        <v>0</v>
      </c>
      <c r="AD1996" s="99">
        <f>COUNTIFS(通讯通路门店!$S:$S,$G1996,通讯通路门店!$J:$J,"苹果体验店")</f>
        <v>0</v>
      </c>
      <c r="AE1996" s="99">
        <f>COUNTIFS(通讯通路门店!$S:$S,$G1996,通讯通路门店!$J:$J,"其他品牌专卖店")</f>
        <v>0</v>
      </c>
      <c r="AF1996" s="99">
        <f>SUMIFS(通讯通路门店!$BI:$BI,通讯通路门店!$S:$S,$G1996)</f>
        <v>0</v>
      </c>
      <c r="AG1996" s="99">
        <f>SUMIFS(通讯通路门店!$BH:$BH,通讯通路门店!$S:$S,$G1996)</f>
        <v>0</v>
      </c>
      <c r="AH1996" s="99">
        <f t="shared" si="156"/>
        <v>0</v>
      </c>
      <c r="AI1996" s="99">
        <f>SUMIFS(通讯通路门店!$BB:$BB,通讯通路门店!$S:$S,$G1996)</f>
        <v>0</v>
      </c>
      <c r="AJ1996" s="99">
        <f>SUMIFS(通讯通路门店!$BE:$BE,通讯通路门店!$S:$S,$G1996)</f>
        <v>0</v>
      </c>
      <c r="AK1996" s="99">
        <f>SUMIFS(通讯通路门店!$BG:$BG,通讯通路门店!$S:$S,$G1996)</f>
        <v>0</v>
      </c>
      <c r="AL1996" s="99">
        <f>SUMIFS(通讯通路门店!$BC:$BC,通讯通路门店!$S:$S,$G1996)</f>
        <v>0</v>
      </c>
      <c r="AM1996" s="99">
        <f>SUMIFS(通讯通路门店!$BD:$BD,通讯通路门店!$S:$S,$G1996)</f>
        <v>0</v>
      </c>
      <c r="AN1996" s="99">
        <f>SUMIFS(通讯通路门店!$BF:$BF,通讯通路门店!$S:$S,$G1996)</f>
        <v>0</v>
      </c>
      <c r="AO1996" s="99">
        <f t="shared" si="157"/>
        <v>0</v>
      </c>
      <c r="AP1996" s="99">
        <f>SUMIFS(通讯通路门店!$K:$K,通讯通路门店!$S:$S,$G1996)</f>
        <v>0</v>
      </c>
      <c r="AQ1996" s="83"/>
      <c r="AR1996" s="99">
        <f>SUMIFS(通讯通路门店!$T:$T,通讯通路门店!$S:$S,$G1996)</f>
        <v>0</v>
      </c>
      <c r="AS1996" s="99">
        <f>SUMIFS(通讯通路门店!$U:$U,通讯通路门店!$S:$S,$G1996)</f>
        <v>0</v>
      </c>
      <c r="AT1996" s="99">
        <f>SUMIFS(通讯通路门店!$V:$V,通讯通路门店!$S:$S,$G1996)</f>
        <v>0</v>
      </c>
      <c r="AU1996" s="99">
        <f>SUMIFS(通讯通路门店!$W:$W,通讯通路门店!$S:$S,$G1996)</f>
        <v>0</v>
      </c>
      <c r="AV1996" s="99">
        <f>SUMIFS(通讯通路门店!$Z:$Z,通讯通路门店!$S:$S,$G1996)</f>
        <v>0</v>
      </c>
      <c r="AW1996" s="99">
        <f>SUMIFS(通讯通路门店!$AB:$AB,通讯通路门店!$S:$S,$G1996)</f>
        <v>0</v>
      </c>
      <c r="AX1996" s="99">
        <f>SUMIFS(通讯通路门店!$X:$X,通讯通路门店!$S:$S,$G1996)</f>
        <v>0</v>
      </c>
      <c r="AY1996" s="99">
        <f>SUMIFS(通讯通路门店!$Y:$Y,通讯通路门店!$S:$S,$G1996)</f>
        <v>0</v>
      </c>
      <c r="AZ1996" s="99">
        <f>SUMIFS(通讯通路门店!$AA:$AA,通讯通路门店!$S:$S,$G1996)</f>
        <v>0</v>
      </c>
      <c r="BA1996" s="99">
        <f t="shared" si="158"/>
        <v>0</v>
      </c>
      <c r="BB1996" s="99">
        <f t="shared" si="159"/>
        <v>0</v>
      </c>
      <c r="BC1996" s="99">
        <f>SUMIFS(通讯通路门店!$W:$W,通讯通路门店!$S:$S,$G1996,通讯通路门店!$J:$J,"荣耀体验店")+SUMIFS(通讯通路门店!$W:$W,通讯通路门店!$S:$S,$G1996,通讯通路门店!$J:$J,"荣耀授权专卖店")</f>
        <v>0</v>
      </c>
      <c r="BD1996" s="99">
        <f>SUMIFS(通讯通路门店!$Z:$Z,通讯通路门店!$S:$S,$G1996,通讯通路门店!$J:$J,"VIVO体验店")</f>
        <v>0</v>
      </c>
      <c r="BE1996" s="99">
        <f>SUMIFS(通讯通路门店!$AB:$AB,通讯通路门店!$S:$S,$G1996,通讯通路门店!$J:$J,"OPPO体验店")</f>
        <v>0</v>
      </c>
      <c r="BF1996" s="99">
        <f>SUMIFS(通讯通路门店!$X:$X,通讯通路门店!$S:$S,$G1996,通讯通路门店!$J:$J,"华为授权体验店")+SUMIFS(通讯通路门店!$AA:$AA,通讯通路门店!$S:$S,$G1996,通讯通路门店!$J:$J,"华为堡垒店")</f>
        <v>0</v>
      </c>
      <c r="BG1996" s="99">
        <f>SUMIFS(通讯通路门店!$Y:$Y,通讯通路门店!$S:$S,$G1996,通讯通路门店!$J:$J,"小米体验店")</f>
        <v>0</v>
      </c>
      <c r="BH1996" s="99">
        <f>SUMIFS(通讯通路门店!$AA:$AA,通讯通路门店!$S:$S,$G1996,通讯通路门店!$J:$J,"苹果体验店")</f>
        <v>0</v>
      </c>
      <c r="BI1996" s="99">
        <f>SUMIFS(通讯通路门店!$K:$K,通讯通路门店!$S:$S,$G1996,通讯通路门店!$J:$J,"其他品牌专卖店")</f>
        <v>0</v>
      </c>
      <c r="BJ1996" s="99">
        <f>SUMIFS(通讯通路门店!$AC:$AC,通讯通路门店!$S:$S,$G1996)</f>
        <v>0</v>
      </c>
      <c r="BK1996" s="99">
        <f>SUMIFS(通讯通路门店!$AD:$AD,通讯通路门店!$S:$S,$G1996)</f>
        <v>0</v>
      </c>
      <c r="BL1996" s="99">
        <f>SUMIFS(通讯通路门店!$AE:$AE,通讯通路门店!$S:$S,$G1996)</f>
        <v>0</v>
      </c>
      <c r="BM1996" s="99">
        <f>SUMIFS(通讯通路门店!$AF:$AF,通讯通路门店!$S:$S,$G1996)</f>
        <v>0</v>
      </c>
      <c r="BN1996" s="99">
        <f>SUMIFS(通讯通路门店!$AG:$AG,通讯通路门店!$S:$S,$G1996)</f>
        <v>0</v>
      </c>
      <c r="BO1996" s="99">
        <f>SUMIFS(通讯通路门店!$AH:$AH,通讯通路门店!$S:$S,$G1996)</f>
        <v>0</v>
      </c>
      <c r="BP1996" s="99">
        <f>SUMIFS(通讯通路门店!$AI:$AI,通讯通路门店!$S:$S,$G1996)</f>
        <v>0</v>
      </c>
      <c r="BQ1996" s="83"/>
    </row>
    <row r="1997" spans="1:69">
      <c r="A1997" s="99" t="str">
        <f>IFERROR(_xlfn.XLOOKUP($G1997,通讯通路门店!$S$4:$S$993933,通讯通路门店!$A$4:$A$993933,0,0),"")</f>
        <v>海南省</v>
      </c>
      <c r="B1997" s="99" t="str">
        <f>IFERROR(_xlfn.XLOOKUP($G1997,通讯通路门店!$S$4:$S$993933,通讯通路门店!$B$4:$B$993933,0,0),"")</f>
        <v>昌江黎族自治县</v>
      </c>
      <c r="C1997" s="99" t="str">
        <f>IFERROR(_xlfn.XLOOKUP($G1997,通讯通路门店!$S$4:$S$993933,通讯通路门店!$C$4:$C$993933,0,0),"")</f>
        <v>昌江黎族自治县</v>
      </c>
      <c r="D1997" s="99" t="str">
        <f>IFERROR(_xlfn.XLOOKUP($G1997,通讯通路门店!$S$4:$S$993933,通讯通路门店!$D$4:$D$993933,0,0),"")</f>
        <v>叉河镇</v>
      </c>
      <c r="E1997" s="83"/>
      <c r="F1997" s="83"/>
      <c r="G1997" s="101"/>
      <c r="H1997" s="102">
        <f>IFERROR(_xlfn.XLOOKUP($G1997,通讯通路门店!$S$4:$S$993933,通讯通路门店!$R$4:$R$993933,0,0),"")</f>
        <v>0</v>
      </c>
      <c r="I1997" s="83"/>
      <c r="J1997" s="83"/>
      <c r="K1997" s="83"/>
      <c r="L1997" s="83"/>
      <c r="M1997" s="83"/>
      <c r="N1997" s="83"/>
      <c r="O1997" s="83"/>
      <c r="P1997" s="83"/>
      <c r="Q1997" s="83"/>
      <c r="R1997" s="83"/>
      <c r="S1997" s="83"/>
      <c r="T1997" s="83"/>
      <c r="U1997" s="99">
        <f>COUNTIF(通讯通路门店!$S:$S,$G1997)</f>
        <v>0</v>
      </c>
      <c r="V1997" s="99">
        <f>COUNTIFS(通讯通路门店!$S:$S,$G1997,通讯通路门店!$J:$J,"综合卖场")</f>
        <v>0</v>
      </c>
      <c r="W1997" s="99">
        <f>SUMIFS(通讯通路门店!$AJ:$AJ,通讯通路门店!$S:$S,通讯客户沙盘!$G1997)</f>
        <v>0</v>
      </c>
      <c r="X1997" s="99">
        <f t="shared" si="155"/>
        <v>0</v>
      </c>
      <c r="Y1997" s="99">
        <f>COUNTIFS(通讯通路门店!$S:$S,$G1997,通讯通路门店!$J:$J,"荣耀体验店")+COUNTIFS(通讯通路门店!$S:$S,$G1997,通讯通路门店!$J:$J,"荣耀授权专卖店")</f>
        <v>0</v>
      </c>
      <c r="Z1997" s="99">
        <f>COUNTIFS(通讯通路门店!$S:$S,$G1997,通讯通路门店!$J:$J,"VIVO体验店")</f>
        <v>0</v>
      </c>
      <c r="AA1997" s="99">
        <f>COUNTIFS(通讯通路门店!$S:$S,$G1997,通讯通路门店!$J:$J,"OPPO体验店")</f>
        <v>0</v>
      </c>
      <c r="AB1997" s="99">
        <f>COUNTIFS(通讯通路门店!$S:$S,$G1997,通讯通路门店!$J:$J,"华为授权体验店")+COUNTIFS(通讯通路门店!$S:$S,$G1997,通讯通路门店!$J:$J,"华为堡垒店")</f>
        <v>0</v>
      </c>
      <c r="AC1997" s="99">
        <f>COUNTIFS(通讯通路门店!$S:$S,$G1997,通讯通路门店!$J:$J,"小米体验店")</f>
        <v>0</v>
      </c>
      <c r="AD1997" s="99">
        <f>COUNTIFS(通讯通路门店!$S:$S,$G1997,通讯通路门店!$J:$J,"苹果体验店")</f>
        <v>0</v>
      </c>
      <c r="AE1997" s="99">
        <f>COUNTIFS(通讯通路门店!$S:$S,$G1997,通讯通路门店!$J:$J,"其他品牌专卖店")</f>
        <v>0</v>
      </c>
      <c r="AF1997" s="99">
        <f>SUMIFS(通讯通路门店!$BI:$BI,通讯通路门店!$S:$S,$G1997)</f>
        <v>0</v>
      </c>
      <c r="AG1997" s="99">
        <f>SUMIFS(通讯通路门店!$BH:$BH,通讯通路门店!$S:$S,$G1997)</f>
        <v>0</v>
      </c>
      <c r="AH1997" s="99">
        <f t="shared" si="156"/>
        <v>0</v>
      </c>
      <c r="AI1997" s="99">
        <f>SUMIFS(通讯通路门店!$BB:$BB,通讯通路门店!$S:$S,$G1997)</f>
        <v>0</v>
      </c>
      <c r="AJ1997" s="99">
        <f>SUMIFS(通讯通路门店!$BE:$BE,通讯通路门店!$S:$S,$G1997)</f>
        <v>0</v>
      </c>
      <c r="AK1997" s="99">
        <f>SUMIFS(通讯通路门店!$BG:$BG,通讯通路门店!$S:$S,$G1997)</f>
        <v>0</v>
      </c>
      <c r="AL1997" s="99">
        <f>SUMIFS(通讯通路门店!$BC:$BC,通讯通路门店!$S:$S,$G1997)</f>
        <v>0</v>
      </c>
      <c r="AM1997" s="99">
        <f>SUMIFS(通讯通路门店!$BD:$BD,通讯通路门店!$S:$S,$G1997)</f>
        <v>0</v>
      </c>
      <c r="AN1997" s="99">
        <f>SUMIFS(通讯通路门店!$BF:$BF,通讯通路门店!$S:$S,$G1997)</f>
        <v>0</v>
      </c>
      <c r="AO1997" s="99">
        <f t="shared" si="157"/>
        <v>0</v>
      </c>
      <c r="AP1997" s="99">
        <f>SUMIFS(通讯通路门店!$K:$K,通讯通路门店!$S:$S,$G1997)</f>
        <v>0</v>
      </c>
      <c r="AQ1997" s="83"/>
      <c r="AR1997" s="99">
        <f>SUMIFS(通讯通路门店!$T:$T,通讯通路门店!$S:$S,$G1997)</f>
        <v>0</v>
      </c>
      <c r="AS1997" s="99">
        <f>SUMIFS(通讯通路门店!$U:$U,通讯通路门店!$S:$S,$G1997)</f>
        <v>0</v>
      </c>
      <c r="AT1997" s="99">
        <f>SUMIFS(通讯通路门店!$V:$V,通讯通路门店!$S:$S,$G1997)</f>
        <v>0</v>
      </c>
      <c r="AU1997" s="99">
        <f>SUMIFS(通讯通路门店!$W:$W,通讯通路门店!$S:$S,$G1997)</f>
        <v>0</v>
      </c>
      <c r="AV1997" s="99">
        <f>SUMIFS(通讯通路门店!$Z:$Z,通讯通路门店!$S:$S,$G1997)</f>
        <v>0</v>
      </c>
      <c r="AW1997" s="99">
        <f>SUMIFS(通讯通路门店!$AB:$AB,通讯通路门店!$S:$S,$G1997)</f>
        <v>0</v>
      </c>
      <c r="AX1997" s="99">
        <f>SUMIFS(通讯通路门店!$X:$X,通讯通路门店!$S:$S,$G1997)</f>
        <v>0</v>
      </c>
      <c r="AY1997" s="99">
        <f>SUMIFS(通讯通路门店!$Y:$Y,通讯通路门店!$S:$S,$G1997)</f>
        <v>0</v>
      </c>
      <c r="AZ1997" s="99">
        <f>SUMIFS(通讯通路门店!$AA:$AA,通讯通路门店!$S:$S,$G1997)</f>
        <v>0</v>
      </c>
      <c r="BA1997" s="99">
        <f t="shared" si="158"/>
        <v>0</v>
      </c>
      <c r="BB1997" s="99">
        <f t="shared" si="159"/>
        <v>0</v>
      </c>
      <c r="BC1997" s="99">
        <f>SUMIFS(通讯通路门店!$W:$W,通讯通路门店!$S:$S,$G1997,通讯通路门店!$J:$J,"荣耀体验店")+SUMIFS(通讯通路门店!$W:$W,通讯通路门店!$S:$S,$G1997,通讯通路门店!$J:$J,"荣耀授权专卖店")</f>
        <v>0</v>
      </c>
      <c r="BD1997" s="99">
        <f>SUMIFS(通讯通路门店!$Z:$Z,通讯通路门店!$S:$S,$G1997,通讯通路门店!$J:$J,"VIVO体验店")</f>
        <v>0</v>
      </c>
      <c r="BE1997" s="99">
        <f>SUMIFS(通讯通路门店!$AB:$AB,通讯通路门店!$S:$S,$G1997,通讯通路门店!$J:$J,"OPPO体验店")</f>
        <v>0</v>
      </c>
      <c r="BF1997" s="99">
        <f>SUMIFS(通讯通路门店!$X:$X,通讯通路门店!$S:$S,$G1997,通讯通路门店!$J:$J,"华为授权体验店")+SUMIFS(通讯通路门店!$AA:$AA,通讯通路门店!$S:$S,$G1997,通讯通路门店!$J:$J,"华为堡垒店")</f>
        <v>0</v>
      </c>
      <c r="BG1997" s="99">
        <f>SUMIFS(通讯通路门店!$Y:$Y,通讯通路门店!$S:$S,$G1997,通讯通路门店!$J:$J,"小米体验店")</f>
        <v>0</v>
      </c>
      <c r="BH1997" s="99">
        <f>SUMIFS(通讯通路门店!$AA:$AA,通讯通路门店!$S:$S,$G1997,通讯通路门店!$J:$J,"苹果体验店")</f>
        <v>0</v>
      </c>
      <c r="BI1997" s="99">
        <f>SUMIFS(通讯通路门店!$K:$K,通讯通路门店!$S:$S,$G1997,通讯通路门店!$J:$J,"其他品牌专卖店")</f>
        <v>0</v>
      </c>
      <c r="BJ1997" s="99">
        <f>SUMIFS(通讯通路门店!$AC:$AC,通讯通路门店!$S:$S,$G1997)</f>
        <v>0</v>
      </c>
      <c r="BK1997" s="99">
        <f>SUMIFS(通讯通路门店!$AD:$AD,通讯通路门店!$S:$S,$G1997)</f>
        <v>0</v>
      </c>
      <c r="BL1997" s="99">
        <f>SUMIFS(通讯通路门店!$AE:$AE,通讯通路门店!$S:$S,$G1997)</f>
        <v>0</v>
      </c>
      <c r="BM1997" s="99">
        <f>SUMIFS(通讯通路门店!$AF:$AF,通讯通路门店!$S:$S,$G1997)</f>
        <v>0</v>
      </c>
      <c r="BN1997" s="99">
        <f>SUMIFS(通讯通路门店!$AG:$AG,通讯通路门店!$S:$S,$G1997)</f>
        <v>0</v>
      </c>
      <c r="BO1997" s="99">
        <f>SUMIFS(通讯通路门店!$AH:$AH,通讯通路门店!$S:$S,$G1997)</f>
        <v>0</v>
      </c>
      <c r="BP1997" s="99">
        <f>SUMIFS(通讯通路门店!$AI:$AI,通讯通路门店!$S:$S,$G1997)</f>
        <v>0</v>
      </c>
      <c r="BQ1997" s="83"/>
    </row>
    <row r="1998" spans="1:69">
      <c r="A1998" s="99" t="str">
        <f>IFERROR(_xlfn.XLOOKUP($G1998,通讯通路门店!$S$4:$S$993933,通讯通路门店!$A$4:$A$993933,0,0),"")</f>
        <v>海南省</v>
      </c>
      <c r="B1998" s="99" t="str">
        <f>IFERROR(_xlfn.XLOOKUP($G1998,通讯通路门店!$S$4:$S$993933,通讯通路门店!$B$4:$B$993933,0,0),"")</f>
        <v>昌江黎族自治县</v>
      </c>
      <c r="C1998" s="99" t="str">
        <f>IFERROR(_xlfn.XLOOKUP($G1998,通讯通路门店!$S$4:$S$993933,通讯通路门店!$C$4:$C$993933,0,0),"")</f>
        <v>昌江黎族自治县</v>
      </c>
      <c r="D1998" s="99" t="str">
        <f>IFERROR(_xlfn.XLOOKUP($G1998,通讯通路门店!$S$4:$S$993933,通讯通路门店!$D$4:$D$993933,0,0),"")</f>
        <v>叉河镇</v>
      </c>
      <c r="E1998" s="83"/>
      <c r="F1998" s="83"/>
      <c r="G1998" s="101"/>
      <c r="H1998" s="102">
        <f>IFERROR(_xlfn.XLOOKUP($G1998,通讯通路门店!$S$4:$S$993933,通讯通路门店!$R$4:$R$993933,0,0),"")</f>
        <v>0</v>
      </c>
      <c r="I1998" s="83"/>
      <c r="J1998" s="83"/>
      <c r="K1998" s="83"/>
      <c r="L1998" s="83"/>
      <c r="M1998" s="83"/>
      <c r="N1998" s="83"/>
      <c r="O1998" s="83"/>
      <c r="P1998" s="83"/>
      <c r="Q1998" s="83"/>
      <c r="R1998" s="83"/>
      <c r="S1998" s="83"/>
      <c r="T1998" s="83"/>
      <c r="U1998" s="99">
        <f>COUNTIF(通讯通路门店!$S:$S,$G1998)</f>
        <v>0</v>
      </c>
      <c r="V1998" s="99">
        <f>COUNTIFS(通讯通路门店!$S:$S,$G1998,通讯通路门店!$J:$J,"综合卖场")</f>
        <v>0</v>
      </c>
      <c r="W1998" s="99">
        <f>SUMIFS(通讯通路门店!$AJ:$AJ,通讯通路门店!$S:$S,通讯客户沙盘!$G1998)</f>
        <v>0</v>
      </c>
      <c r="X1998" s="99">
        <f t="shared" si="155"/>
        <v>0</v>
      </c>
      <c r="Y1998" s="99">
        <f>COUNTIFS(通讯通路门店!$S:$S,$G1998,通讯通路门店!$J:$J,"荣耀体验店")+COUNTIFS(通讯通路门店!$S:$S,$G1998,通讯通路门店!$J:$J,"荣耀授权专卖店")</f>
        <v>0</v>
      </c>
      <c r="Z1998" s="99">
        <f>COUNTIFS(通讯通路门店!$S:$S,$G1998,通讯通路门店!$J:$J,"VIVO体验店")</f>
        <v>0</v>
      </c>
      <c r="AA1998" s="99">
        <f>COUNTIFS(通讯通路门店!$S:$S,$G1998,通讯通路门店!$J:$J,"OPPO体验店")</f>
        <v>0</v>
      </c>
      <c r="AB1998" s="99">
        <f>COUNTIFS(通讯通路门店!$S:$S,$G1998,通讯通路门店!$J:$J,"华为授权体验店")+COUNTIFS(通讯通路门店!$S:$S,$G1998,通讯通路门店!$J:$J,"华为堡垒店")</f>
        <v>0</v>
      </c>
      <c r="AC1998" s="99">
        <f>COUNTIFS(通讯通路门店!$S:$S,$G1998,通讯通路门店!$J:$J,"小米体验店")</f>
        <v>0</v>
      </c>
      <c r="AD1998" s="99">
        <f>COUNTIFS(通讯通路门店!$S:$S,$G1998,通讯通路门店!$J:$J,"苹果体验店")</f>
        <v>0</v>
      </c>
      <c r="AE1998" s="99">
        <f>COUNTIFS(通讯通路门店!$S:$S,$G1998,通讯通路门店!$J:$J,"其他品牌专卖店")</f>
        <v>0</v>
      </c>
      <c r="AF1998" s="99">
        <f>SUMIFS(通讯通路门店!$BI:$BI,通讯通路门店!$S:$S,$G1998)</f>
        <v>0</v>
      </c>
      <c r="AG1998" s="99">
        <f>SUMIFS(通讯通路门店!$BH:$BH,通讯通路门店!$S:$S,$G1998)</f>
        <v>0</v>
      </c>
      <c r="AH1998" s="99">
        <f t="shared" si="156"/>
        <v>0</v>
      </c>
      <c r="AI1998" s="99">
        <f>SUMIFS(通讯通路门店!$BB:$BB,通讯通路门店!$S:$S,$G1998)</f>
        <v>0</v>
      </c>
      <c r="AJ1998" s="99">
        <f>SUMIFS(通讯通路门店!$BE:$BE,通讯通路门店!$S:$S,$G1998)</f>
        <v>0</v>
      </c>
      <c r="AK1998" s="99">
        <f>SUMIFS(通讯通路门店!$BG:$BG,通讯通路门店!$S:$S,$G1998)</f>
        <v>0</v>
      </c>
      <c r="AL1998" s="99">
        <f>SUMIFS(通讯通路门店!$BC:$BC,通讯通路门店!$S:$S,$G1998)</f>
        <v>0</v>
      </c>
      <c r="AM1998" s="99">
        <f>SUMIFS(通讯通路门店!$BD:$BD,通讯通路门店!$S:$S,$G1998)</f>
        <v>0</v>
      </c>
      <c r="AN1998" s="99">
        <f>SUMIFS(通讯通路门店!$BF:$BF,通讯通路门店!$S:$S,$G1998)</f>
        <v>0</v>
      </c>
      <c r="AO1998" s="99">
        <f t="shared" si="157"/>
        <v>0</v>
      </c>
      <c r="AP1998" s="99">
        <f>SUMIFS(通讯通路门店!$K:$K,通讯通路门店!$S:$S,$G1998)</f>
        <v>0</v>
      </c>
      <c r="AQ1998" s="83"/>
      <c r="AR1998" s="99">
        <f>SUMIFS(通讯通路门店!$T:$T,通讯通路门店!$S:$S,$G1998)</f>
        <v>0</v>
      </c>
      <c r="AS1998" s="99">
        <f>SUMIFS(通讯通路门店!$U:$U,通讯通路门店!$S:$S,$G1998)</f>
        <v>0</v>
      </c>
      <c r="AT1998" s="99">
        <f>SUMIFS(通讯通路门店!$V:$V,通讯通路门店!$S:$S,$G1998)</f>
        <v>0</v>
      </c>
      <c r="AU1998" s="99">
        <f>SUMIFS(通讯通路门店!$W:$W,通讯通路门店!$S:$S,$G1998)</f>
        <v>0</v>
      </c>
      <c r="AV1998" s="99">
        <f>SUMIFS(通讯通路门店!$Z:$Z,通讯通路门店!$S:$S,$G1998)</f>
        <v>0</v>
      </c>
      <c r="AW1998" s="99">
        <f>SUMIFS(通讯通路门店!$AB:$AB,通讯通路门店!$S:$S,$G1998)</f>
        <v>0</v>
      </c>
      <c r="AX1998" s="99">
        <f>SUMIFS(通讯通路门店!$X:$X,通讯通路门店!$S:$S,$G1998)</f>
        <v>0</v>
      </c>
      <c r="AY1998" s="99">
        <f>SUMIFS(通讯通路门店!$Y:$Y,通讯通路门店!$S:$S,$G1998)</f>
        <v>0</v>
      </c>
      <c r="AZ1998" s="99">
        <f>SUMIFS(通讯通路门店!$AA:$AA,通讯通路门店!$S:$S,$G1998)</f>
        <v>0</v>
      </c>
      <c r="BA1998" s="99">
        <f t="shared" si="158"/>
        <v>0</v>
      </c>
      <c r="BB1998" s="99">
        <f t="shared" si="159"/>
        <v>0</v>
      </c>
      <c r="BC1998" s="99">
        <f>SUMIFS(通讯通路门店!$W:$W,通讯通路门店!$S:$S,$G1998,通讯通路门店!$J:$J,"荣耀体验店")+SUMIFS(通讯通路门店!$W:$W,通讯通路门店!$S:$S,$G1998,通讯通路门店!$J:$J,"荣耀授权专卖店")</f>
        <v>0</v>
      </c>
      <c r="BD1998" s="99">
        <f>SUMIFS(通讯通路门店!$Z:$Z,通讯通路门店!$S:$S,$G1998,通讯通路门店!$J:$J,"VIVO体验店")</f>
        <v>0</v>
      </c>
      <c r="BE1998" s="99">
        <f>SUMIFS(通讯通路门店!$AB:$AB,通讯通路门店!$S:$S,$G1998,通讯通路门店!$J:$J,"OPPO体验店")</f>
        <v>0</v>
      </c>
      <c r="BF1998" s="99">
        <f>SUMIFS(通讯通路门店!$X:$X,通讯通路门店!$S:$S,$G1998,通讯通路门店!$J:$J,"华为授权体验店")+SUMIFS(通讯通路门店!$AA:$AA,通讯通路门店!$S:$S,$G1998,通讯通路门店!$J:$J,"华为堡垒店")</f>
        <v>0</v>
      </c>
      <c r="BG1998" s="99">
        <f>SUMIFS(通讯通路门店!$Y:$Y,通讯通路门店!$S:$S,$G1998,通讯通路门店!$J:$J,"小米体验店")</f>
        <v>0</v>
      </c>
      <c r="BH1998" s="99">
        <f>SUMIFS(通讯通路门店!$AA:$AA,通讯通路门店!$S:$S,$G1998,通讯通路门店!$J:$J,"苹果体验店")</f>
        <v>0</v>
      </c>
      <c r="BI1998" s="99">
        <f>SUMIFS(通讯通路门店!$K:$K,通讯通路门店!$S:$S,$G1998,通讯通路门店!$J:$J,"其他品牌专卖店")</f>
        <v>0</v>
      </c>
      <c r="BJ1998" s="99">
        <f>SUMIFS(通讯通路门店!$AC:$AC,通讯通路门店!$S:$S,$G1998)</f>
        <v>0</v>
      </c>
      <c r="BK1998" s="99">
        <f>SUMIFS(通讯通路门店!$AD:$AD,通讯通路门店!$S:$S,$G1998)</f>
        <v>0</v>
      </c>
      <c r="BL1998" s="99">
        <f>SUMIFS(通讯通路门店!$AE:$AE,通讯通路门店!$S:$S,$G1998)</f>
        <v>0</v>
      </c>
      <c r="BM1998" s="99">
        <f>SUMIFS(通讯通路门店!$AF:$AF,通讯通路门店!$S:$S,$G1998)</f>
        <v>0</v>
      </c>
      <c r="BN1998" s="99">
        <f>SUMIFS(通讯通路门店!$AG:$AG,通讯通路门店!$S:$S,$G1998)</f>
        <v>0</v>
      </c>
      <c r="BO1998" s="99">
        <f>SUMIFS(通讯通路门店!$AH:$AH,通讯通路门店!$S:$S,$G1998)</f>
        <v>0</v>
      </c>
      <c r="BP1998" s="99">
        <f>SUMIFS(通讯通路门店!$AI:$AI,通讯通路门店!$S:$S,$G1998)</f>
        <v>0</v>
      </c>
      <c r="BQ1998" s="83"/>
    </row>
    <row r="1999" spans="1:69">
      <c r="A1999" s="99" t="str">
        <f>IFERROR(_xlfn.XLOOKUP($G1999,通讯通路门店!$S$4:$S$993933,通讯通路门店!$A$4:$A$993933,0,0),"")</f>
        <v>海南省</v>
      </c>
      <c r="B1999" s="99" t="str">
        <f>IFERROR(_xlfn.XLOOKUP($G1999,通讯通路门店!$S$4:$S$993933,通讯通路门店!$B$4:$B$993933,0,0),"")</f>
        <v>昌江黎族自治县</v>
      </c>
      <c r="C1999" s="99" t="str">
        <f>IFERROR(_xlfn.XLOOKUP($G1999,通讯通路门店!$S$4:$S$993933,通讯通路门店!$C$4:$C$993933,0,0),"")</f>
        <v>昌江黎族自治县</v>
      </c>
      <c r="D1999" s="99" t="str">
        <f>IFERROR(_xlfn.XLOOKUP($G1999,通讯通路门店!$S$4:$S$993933,通讯通路门店!$D$4:$D$993933,0,0),"")</f>
        <v>叉河镇</v>
      </c>
      <c r="E1999" s="83"/>
      <c r="F1999" s="83"/>
      <c r="G1999" s="101"/>
      <c r="H1999" s="102">
        <f>IFERROR(_xlfn.XLOOKUP($G1999,通讯通路门店!$S$4:$S$993933,通讯通路门店!$R$4:$R$993933,0,0),"")</f>
        <v>0</v>
      </c>
      <c r="I1999" s="83"/>
      <c r="J1999" s="83"/>
      <c r="K1999" s="83"/>
      <c r="L1999" s="83"/>
      <c r="M1999" s="83"/>
      <c r="N1999" s="83"/>
      <c r="O1999" s="83"/>
      <c r="P1999" s="83"/>
      <c r="Q1999" s="83"/>
      <c r="R1999" s="83"/>
      <c r="S1999" s="83"/>
      <c r="T1999" s="83"/>
      <c r="U1999" s="99">
        <f>COUNTIF(通讯通路门店!$S:$S,$G1999)</f>
        <v>0</v>
      </c>
      <c r="V1999" s="99">
        <f>COUNTIFS(通讯通路门店!$S:$S,$G1999,通讯通路门店!$J:$J,"综合卖场")</f>
        <v>0</v>
      </c>
      <c r="W1999" s="99">
        <f>SUMIFS(通讯通路门店!$AJ:$AJ,通讯通路门店!$S:$S,通讯客户沙盘!$G1999)</f>
        <v>0</v>
      </c>
      <c r="X1999" s="99">
        <f t="shared" si="155"/>
        <v>0</v>
      </c>
      <c r="Y1999" s="99">
        <f>COUNTIFS(通讯通路门店!$S:$S,$G1999,通讯通路门店!$J:$J,"荣耀体验店")+COUNTIFS(通讯通路门店!$S:$S,$G1999,通讯通路门店!$J:$J,"荣耀授权专卖店")</f>
        <v>0</v>
      </c>
      <c r="Z1999" s="99">
        <f>COUNTIFS(通讯通路门店!$S:$S,$G1999,通讯通路门店!$J:$J,"VIVO体验店")</f>
        <v>0</v>
      </c>
      <c r="AA1999" s="99">
        <f>COUNTIFS(通讯通路门店!$S:$S,$G1999,通讯通路门店!$J:$J,"OPPO体验店")</f>
        <v>0</v>
      </c>
      <c r="AB1999" s="99">
        <f>COUNTIFS(通讯通路门店!$S:$S,$G1999,通讯通路门店!$J:$J,"华为授权体验店")+COUNTIFS(通讯通路门店!$S:$S,$G1999,通讯通路门店!$J:$J,"华为堡垒店")</f>
        <v>0</v>
      </c>
      <c r="AC1999" s="99">
        <f>COUNTIFS(通讯通路门店!$S:$S,$G1999,通讯通路门店!$J:$J,"小米体验店")</f>
        <v>0</v>
      </c>
      <c r="AD1999" s="99">
        <f>COUNTIFS(通讯通路门店!$S:$S,$G1999,通讯通路门店!$J:$J,"苹果体验店")</f>
        <v>0</v>
      </c>
      <c r="AE1999" s="99">
        <f>COUNTIFS(通讯通路门店!$S:$S,$G1999,通讯通路门店!$J:$J,"其他品牌专卖店")</f>
        <v>0</v>
      </c>
      <c r="AF1999" s="99">
        <f>SUMIFS(通讯通路门店!$BI:$BI,通讯通路门店!$S:$S,$G1999)</f>
        <v>0</v>
      </c>
      <c r="AG1999" s="99">
        <f>SUMIFS(通讯通路门店!$BH:$BH,通讯通路门店!$S:$S,$G1999)</f>
        <v>0</v>
      </c>
      <c r="AH1999" s="99">
        <f t="shared" si="156"/>
        <v>0</v>
      </c>
      <c r="AI1999" s="99">
        <f>SUMIFS(通讯通路门店!$BB:$BB,通讯通路门店!$S:$S,$G1999)</f>
        <v>0</v>
      </c>
      <c r="AJ1999" s="99">
        <f>SUMIFS(通讯通路门店!$BE:$BE,通讯通路门店!$S:$S,$G1999)</f>
        <v>0</v>
      </c>
      <c r="AK1999" s="99">
        <f>SUMIFS(通讯通路门店!$BG:$BG,通讯通路门店!$S:$S,$G1999)</f>
        <v>0</v>
      </c>
      <c r="AL1999" s="99">
        <f>SUMIFS(通讯通路门店!$BC:$BC,通讯通路门店!$S:$S,$G1999)</f>
        <v>0</v>
      </c>
      <c r="AM1999" s="99">
        <f>SUMIFS(通讯通路门店!$BD:$BD,通讯通路门店!$S:$S,$G1999)</f>
        <v>0</v>
      </c>
      <c r="AN1999" s="99">
        <f>SUMIFS(通讯通路门店!$BF:$BF,通讯通路门店!$S:$S,$G1999)</f>
        <v>0</v>
      </c>
      <c r="AO1999" s="99">
        <f t="shared" si="157"/>
        <v>0</v>
      </c>
      <c r="AP1999" s="99">
        <f>SUMIFS(通讯通路门店!$K:$K,通讯通路门店!$S:$S,$G1999)</f>
        <v>0</v>
      </c>
      <c r="AQ1999" s="83"/>
      <c r="AR1999" s="99">
        <f>SUMIFS(通讯通路门店!$T:$T,通讯通路门店!$S:$S,$G1999)</f>
        <v>0</v>
      </c>
      <c r="AS1999" s="99">
        <f>SUMIFS(通讯通路门店!$U:$U,通讯通路门店!$S:$S,$G1999)</f>
        <v>0</v>
      </c>
      <c r="AT1999" s="99">
        <f>SUMIFS(通讯通路门店!$V:$V,通讯通路门店!$S:$S,$G1999)</f>
        <v>0</v>
      </c>
      <c r="AU1999" s="99">
        <f>SUMIFS(通讯通路门店!$W:$W,通讯通路门店!$S:$S,$G1999)</f>
        <v>0</v>
      </c>
      <c r="AV1999" s="99">
        <f>SUMIFS(通讯通路门店!$Z:$Z,通讯通路门店!$S:$S,$G1999)</f>
        <v>0</v>
      </c>
      <c r="AW1999" s="99">
        <f>SUMIFS(通讯通路门店!$AB:$AB,通讯通路门店!$S:$S,$G1999)</f>
        <v>0</v>
      </c>
      <c r="AX1999" s="99">
        <f>SUMIFS(通讯通路门店!$X:$X,通讯通路门店!$S:$S,$G1999)</f>
        <v>0</v>
      </c>
      <c r="AY1999" s="99">
        <f>SUMIFS(通讯通路门店!$Y:$Y,通讯通路门店!$S:$S,$G1999)</f>
        <v>0</v>
      </c>
      <c r="AZ1999" s="99">
        <f>SUMIFS(通讯通路门店!$AA:$AA,通讯通路门店!$S:$S,$G1999)</f>
        <v>0</v>
      </c>
      <c r="BA1999" s="99">
        <f t="shared" si="158"/>
        <v>0</v>
      </c>
      <c r="BB1999" s="99">
        <f t="shared" si="159"/>
        <v>0</v>
      </c>
      <c r="BC1999" s="99">
        <f>SUMIFS(通讯通路门店!$W:$W,通讯通路门店!$S:$S,$G1999,通讯通路门店!$J:$J,"荣耀体验店")+SUMIFS(通讯通路门店!$W:$W,通讯通路门店!$S:$S,$G1999,通讯通路门店!$J:$J,"荣耀授权专卖店")</f>
        <v>0</v>
      </c>
      <c r="BD1999" s="99">
        <f>SUMIFS(通讯通路门店!$Z:$Z,通讯通路门店!$S:$S,$G1999,通讯通路门店!$J:$J,"VIVO体验店")</f>
        <v>0</v>
      </c>
      <c r="BE1999" s="99">
        <f>SUMIFS(通讯通路门店!$AB:$AB,通讯通路门店!$S:$S,$G1999,通讯通路门店!$J:$J,"OPPO体验店")</f>
        <v>0</v>
      </c>
      <c r="BF1999" s="99">
        <f>SUMIFS(通讯通路门店!$X:$X,通讯通路门店!$S:$S,$G1999,通讯通路门店!$J:$J,"华为授权体验店")+SUMIFS(通讯通路门店!$AA:$AA,通讯通路门店!$S:$S,$G1999,通讯通路门店!$J:$J,"华为堡垒店")</f>
        <v>0</v>
      </c>
      <c r="BG1999" s="99">
        <f>SUMIFS(通讯通路门店!$Y:$Y,通讯通路门店!$S:$S,$G1999,通讯通路门店!$J:$J,"小米体验店")</f>
        <v>0</v>
      </c>
      <c r="BH1999" s="99">
        <f>SUMIFS(通讯通路门店!$AA:$AA,通讯通路门店!$S:$S,$G1999,通讯通路门店!$J:$J,"苹果体验店")</f>
        <v>0</v>
      </c>
      <c r="BI1999" s="99">
        <f>SUMIFS(通讯通路门店!$K:$K,通讯通路门店!$S:$S,$G1999,通讯通路门店!$J:$J,"其他品牌专卖店")</f>
        <v>0</v>
      </c>
      <c r="BJ1999" s="99">
        <f>SUMIFS(通讯通路门店!$AC:$AC,通讯通路门店!$S:$S,$G1999)</f>
        <v>0</v>
      </c>
      <c r="BK1999" s="99">
        <f>SUMIFS(通讯通路门店!$AD:$AD,通讯通路门店!$S:$S,$G1999)</f>
        <v>0</v>
      </c>
      <c r="BL1999" s="99">
        <f>SUMIFS(通讯通路门店!$AE:$AE,通讯通路门店!$S:$S,$G1999)</f>
        <v>0</v>
      </c>
      <c r="BM1999" s="99">
        <f>SUMIFS(通讯通路门店!$AF:$AF,通讯通路门店!$S:$S,$G1999)</f>
        <v>0</v>
      </c>
      <c r="BN1999" s="99">
        <f>SUMIFS(通讯通路门店!$AG:$AG,通讯通路门店!$S:$S,$G1999)</f>
        <v>0</v>
      </c>
      <c r="BO1999" s="99">
        <f>SUMIFS(通讯通路门店!$AH:$AH,通讯通路门店!$S:$S,$G1999)</f>
        <v>0</v>
      </c>
      <c r="BP1999" s="99">
        <f>SUMIFS(通讯通路门店!$AI:$AI,通讯通路门店!$S:$S,$G1999)</f>
        <v>0</v>
      </c>
      <c r="BQ1999" s="83"/>
    </row>
    <row r="2000" spans="1:69">
      <c r="A2000" s="99" t="str">
        <f>IFERROR(_xlfn.XLOOKUP($G2000,通讯通路门店!$S$4:$S$993933,通讯通路门店!$A$4:$A$993933,0,0),"")</f>
        <v>海南省</v>
      </c>
      <c r="B2000" s="99" t="str">
        <f>IFERROR(_xlfn.XLOOKUP($G2000,通讯通路门店!$S$4:$S$993933,通讯通路门店!$B$4:$B$993933,0,0),"")</f>
        <v>昌江黎族自治县</v>
      </c>
      <c r="C2000" s="99" t="str">
        <f>IFERROR(_xlfn.XLOOKUP($G2000,通讯通路门店!$S$4:$S$993933,通讯通路门店!$C$4:$C$993933,0,0),"")</f>
        <v>昌江黎族自治县</v>
      </c>
      <c r="D2000" s="99" t="str">
        <f>IFERROR(_xlfn.XLOOKUP($G2000,通讯通路门店!$S$4:$S$993933,通讯通路门店!$D$4:$D$993933,0,0),"")</f>
        <v>叉河镇</v>
      </c>
      <c r="E2000" s="83"/>
      <c r="F2000" s="83"/>
      <c r="G2000" s="101"/>
      <c r="H2000" s="102">
        <f>IFERROR(_xlfn.XLOOKUP($G2000,通讯通路门店!$S$4:$S$993933,通讯通路门店!$R$4:$R$993933,0,0),"")</f>
        <v>0</v>
      </c>
      <c r="I2000" s="83"/>
      <c r="J2000" s="83"/>
      <c r="K2000" s="83"/>
      <c r="L2000" s="83"/>
      <c r="M2000" s="83"/>
      <c r="N2000" s="83"/>
      <c r="O2000" s="83"/>
      <c r="P2000" s="83"/>
      <c r="Q2000" s="83"/>
      <c r="R2000" s="83"/>
      <c r="S2000" s="83"/>
      <c r="T2000" s="83"/>
      <c r="U2000" s="99">
        <f>COUNTIF(通讯通路门店!$S:$S,$G2000)</f>
        <v>0</v>
      </c>
      <c r="V2000" s="99">
        <f>COUNTIFS(通讯通路门店!$S:$S,$G2000,通讯通路门店!$J:$J,"综合卖场")</f>
        <v>0</v>
      </c>
      <c r="W2000" s="99">
        <f>SUMIFS(通讯通路门店!$AJ:$AJ,通讯通路门店!$S:$S,通讯客户沙盘!$G2000)</f>
        <v>0</v>
      </c>
      <c r="X2000" s="99">
        <f t="shared" si="155"/>
        <v>0</v>
      </c>
      <c r="Y2000" s="99">
        <f>COUNTIFS(通讯通路门店!$S:$S,$G2000,通讯通路门店!$J:$J,"荣耀体验店")+COUNTIFS(通讯通路门店!$S:$S,$G2000,通讯通路门店!$J:$J,"荣耀授权专卖店")</f>
        <v>0</v>
      </c>
      <c r="Z2000" s="99">
        <f>COUNTIFS(通讯通路门店!$S:$S,$G2000,通讯通路门店!$J:$J,"VIVO体验店")</f>
        <v>0</v>
      </c>
      <c r="AA2000" s="99">
        <f>COUNTIFS(通讯通路门店!$S:$S,$G2000,通讯通路门店!$J:$J,"OPPO体验店")</f>
        <v>0</v>
      </c>
      <c r="AB2000" s="99">
        <f>COUNTIFS(通讯通路门店!$S:$S,$G2000,通讯通路门店!$J:$J,"华为授权体验店")+COUNTIFS(通讯通路门店!$S:$S,$G2000,通讯通路门店!$J:$J,"华为堡垒店")</f>
        <v>0</v>
      </c>
      <c r="AC2000" s="99">
        <f>COUNTIFS(通讯通路门店!$S:$S,$G2000,通讯通路门店!$J:$J,"小米体验店")</f>
        <v>0</v>
      </c>
      <c r="AD2000" s="99">
        <f>COUNTIFS(通讯通路门店!$S:$S,$G2000,通讯通路门店!$J:$J,"苹果体验店")</f>
        <v>0</v>
      </c>
      <c r="AE2000" s="99">
        <f>COUNTIFS(通讯通路门店!$S:$S,$G2000,通讯通路门店!$J:$J,"其他品牌专卖店")</f>
        <v>0</v>
      </c>
      <c r="AF2000" s="99">
        <f>SUMIFS(通讯通路门店!$BI:$BI,通讯通路门店!$S:$S,$G2000)</f>
        <v>0</v>
      </c>
      <c r="AG2000" s="99">
        <f>SUMIFS(通讯通路门店!$BH:$BH,通讯通路门店!$S:$S,$G2000)</f>
        <v>0</v>
      </c>
      <c r="AH2000" s="99">
        <f t="shared" si="156"/>
        <v>0</v>
      </c>
      <c r="AI2000" s="99">
        <f>SUMIFS(通讯通路门店!$BB:$BB,通讯通路门店!$S:$S,$G2000)</f>
        <v>0</v>
      </c>
      <c r="AJ2000" s="99">
        <f>SUMIFS(通讯通路门店!$BE:$BE,通讯通路门店!$S:$S,$G2000)</f>
        <v>0</v>
      </c>
      <c r="AK2000" s="99">
        <f>SUMIFS(通讯通路门店!$BG:$BG,通讯通路门店!$S:$S,$G2000)</f>
        <v>0</v>
      </c>
      <c r="AL2000" s="99">
        <f>SUMIFS(通讯通路门店!$BC:$BC,通讯通路门店!$S:$S,$G2000)</f>
        <v>0</v>
      </c>
      <c r="AM2000" s="99">
        <f>SUMIFS(通讯通路门店!$BD:$BD,通讯通路门店!$S:$S,$G2000)</f>
        <v>0</v>
      </c>
      <c r="AN2000" s="99">
        <f>SUMIFS(通讯通路门店!$BF:$BF,通讯通路门店!$S:$S,$G2000)</f>
        <v>0</v>
      </c>
      <c r="AO2000" s="99">
        <f t="shared" si="157"/>
        <v>0</v>
      </c>
      <c r="AP2000" s="99">
        <f>SUMIFS(通讯通路门店!$K:$K,通讯通路门店!$S:$S,$G2000)</f>
        <v>0</v>
      </c>
      <c r="AQ2000" s="83"/>
      <c r="AR2000" s="99">
        <f>SUMIFS(通讯通路门店!$T:$T,通讯通路门店!$S:$S,$G2000)</f>
        <v>0</v>
      </c>
      <c r="AS2000" s="99">
        <f>SUMIFS(通讯通路门店!$U:$U,通讯通路门店!$S:$S,$G2000)</f>
        <v>0</v>
      </c>
      <c r="AT2000" s="99">
        <f>SUMIFS(通讯通路门店!$V:$V,通讯通路门店!$S:$S,$G2000)</f>
        <v>0</v>
      </c>
      <c r="AU2000" s="99">
        <f>SUMIFS(通讯通路门店!$W:$W,通讯通路门店!$S:$S,$G2000)</f>
        <v>0</v>
      </c>
      <c r="AV2000" s="99">
        <f>SUMIFS(通讯通路门店!$Z:$Z,通讯通路门店!$S:$S,$G2000)</f>
        <v>0</v>
      </c>
      <c r="AW2000" s="99">
        <f>SUMIFS(通讯通路门店!$AB:$AB,通讯通路门店!$S:$S,$G2000)</f>
        <v>0</v>
      </c>
      <c r="AX2000" s="99">
        <f>SUMIFS(通讯通路门店!$X:$X,通讯通路门店!$S:$S,$G2000)</f>
        <v>0</v>
      </c>
      <c r="AY2000" s="99">
        <f>SUMIFS(通讯通路门店!$Y:$Y,通讯通路门店!$S:$S,$G2000)</f>
        <v>0</v>
      </c>
      <c r="AZ2000" s="99">
        <f>SUMIFS(通讯通路门店!$AA:$AA,通讯通路门店!$S:$S,$G2000)</f>
        <v>0</v>
      </c>
      <c r="BA2000" s="99">
        <f t="shared" si="158"/>
        <v>0</v>
      </c>
      <c r="BB2000" s="99">
        <f t="shared" si="159"/>
        <v>0</v>
      </c>
      <c r="BC2000" s="99">
        <f>SUMIFS(通讯通路门店!$W:$W,通讯通路门店!$S:$S,$G2000,通讯通路门店!$J:$J,"荣耀体验店")+SUMIFS(通讯通路门店!$W:$W,通讯通路门店!$S:$S,$G2000,通讯通路门店!$J:$J,"荣耀授权专卖店")</f>
        <v>0</v>
      </c>
      <c r="BD2000" s="99">
        <f>SUMIFS(通讯通路门店!$Z:$Z,通讯通路门店!$S:$S,$G2000,通讯通路门店!$J:$J,"VIVO体验店")</f>
        <v>0</v>
      </c>
      <c r="BE2000" s="99">
        <f>SUMIFS(通讯通路门店!$AB:$AB,通讯通路门店!$S:$S,$G2000,通讯通路门店!$J:$J,"OPPO体验店")</f>
        <v>0</v>
      </c>
      <c r="BF2000" s="99">
        <f>SUMIFS(通讯通路门店!$X:$X,通讯通路门店!$S:$S,$G2000,通讯通路门店!$J:$J,"华为授权体验店")+SUMIFS(通讯通路门店!$AA:$AA,通讯通路门店!$S:$S,$G2000,通讯通路门店!$J:$J,"华为堡垒店")</f>
        <v>0</v>
      </c>
      <c r="BG2000" s="99">
        <f>SUMIFS(通讯通路门店!$Y:$Y,通讯通路门店!$S:$S,$G2000,通讯通路门店!$J:$J,"小米体验店")</f>
        <v>0</v>
      </c>
      <c r="BH2000" s="99">
        <f>SUMIFS(通讯通路门店!$AA:$AA,通讯通路门店!$S:$S,$G2000,通讯通路门店!$J:$J,"苹果体验店")</f>
        <v>0</v>
      </c>
      <c r="BI2000" s="99">
        <f>SUMIFS(通讯通路门店!$K:$K,通讯通路门店!$S:$S,$G2000,通讯通路门店!$J:$J,"其他品牌专卖店")</f>
        <v>0</v>
      </c>
      <c r="BJ2000" s="99">
        <f>SUMIFS(通讯通路门店!$AC:$AC,通讯通路门店!$S:$S,$G2000)</f>
        <v>0</v>
      </c>
      <c r="BK2000" s="99">
        <f>SUMIFS(通讯通路门店!$AD:$AD,通讯通路门店!$S:$S,$G2000)</f>
        <v>0</v>
      </c>
      <c r="BL2000" s="99">
        <f>SUMIFS(通讯通路门店!$AE:$AE,通讯通路门店!$S:$S,$G2000)</f>
        <v>0</v>
      </c>
      <c r="BM2000" s="99">
        <f>SUMIFS(通讯通路门店!$AF:$AF,通讯通路门店!$S:$S,$G2000)</f>
        <v>0</v>
      </c>
      <c r="BN2000" s="99">
        <f>SUMIFS(通讯通路门店!$AG:$AG,通讯通路门店!$S:$S,$G2000)</f>
        <v>0</v>
      </c>
      <c r="BO2000" s="99">
        <f>SUMIFS(通讯通路门店!$AH:$AH,通讯通路门店!$S:$S,$G2000)</f>
        <v>0</v>
      </c>
      <c r="BP2000" s="99">
        <f>SUMIFS(通讯通路门店!$AI:$AI,通讯通路门店!$S:$S,$G2000)</f>
        <v>0</v>
      </c>
      <c r="BQ2000" s="83"/>
    </row>
    <row r="2001" spans="1:69">
      <c r="A2001" s="99" t="str">
        <f>IFERROR(_xlfn.XLOOKUP($G2001,通讯通路门店!$S$4:$S$993933,通讯通路门店!$A$4:$A$993933,0,0),"")</f>
        <v>海南省</v>
      </c>
      <c r="B2001" s="99" t="str">
        <f>IFERROR(_xlfn.XLOOKUP($G2001,通讯通路门店!$S$4:$S$993933,通讯通路门店!$B$4:$B$993933,0,0),"")</f>
        <v>昌江黎族自治县</v>
      </c>
      <c r="C2001" s="99" t="str">
        <f>IFERROR(_xlfn.XLOOKUP($G2001,通讯通路门店!$S$4:$S$993933,通讯通路门店!$C$4:$C$993933,0,0),"")</f>
        <v>昌江黎族自治县</v>
      </c>
      <c r="D2001" s="99" t="str">
        <f>IFERROR(_xlfn.XLOOKUP($G2001,通讯通路门店!$S$4:$S$993933,通讯通路门店!$D$4:$D$993933,0,0),"")</f>
        <v>叉河镇</v>
      </c>
      <c r="E2001" s="83"/>
      <c r="F2001" s="83"/>
      <c r="G2001" s="101"/>
      <c r="H2001" s="102">
        <f>IFERROR(_xlfn.XLOOKUP($G2001,通讯通路门店!$S$4:$S$993933,通讯通路门店!$R$4:$R$993933,0,0),"")</f>
        <v>0</v>
      </c>
      <c r="I2001" s="83"/>
      <c r="J2001" s="83"/>
      <c r="K2001" s="83"/>
      <c r="L2001" s="83"/>
      <c r="M2001" s="83"/>
      <c r="N2001" s="83"/>
      <c r="O2001" s="83"/>
      <c r="P2001" s="83"/>
      <c r="Q2001" s="83"/>
      <c r="R2001" s="83"/>
      <c r="S2001" s="83"/>
      <c r="T2001" s="83"/>
      <c r="U2001" s="99">
        <f>COUNTIF(通讯通路门店!$S:$S,$G2001)</f>
        <v>0</v>
      </c>
      <c r="V2001" s="99">
        <f>COUNTIFS(通讯通路门店!$S:$S,$G2001,通讯通路门店!$J:$J,"综合卖场")</f>
        <v>0</v>
      </c>
      <c r="W2001" s="99">
        <f>SUMIFS(通讯通路门店!$AJ:$AJ,通讯通路门店!$S:$S,通讯客户沙盘!$G2001)</f>
        <v>0</v>
      </c>
      <c r="X2001" s="99">
        <f t="shared" si="155"/>
        <v>0</v>
      </c>
      <c r="Y2001" s="99">
        <f>COUNTIFS(通讯通路门店!$S:$S,$G2001,通讯通路门店!$J:$J,"荣耀体验店")+COUNTIFS(通讯通路门店!$S:$S,$G2001,通讯通路门店!$J:$J,"荣耀授权专卖店")</f>
        <v>0</v>
      </c>
      <c r="Z2001" s="99">
        <f>COUNTIFS(通讯通路门店!$S:$S,$G2001,通讯通路门店!$J:$J,"VIVO体验店")</f>
        <v>0</v>
      </c>
      <c r="AA2001" s="99">
        <f>COUNTIFS(通讯通路门店!$S:$S,$G2001,通讯通路门店!$J:$J,"OPPO体验店")</f>
        <v>0</v>
      </c>
      <c r="AB2001" s="99">
        <f>COUNTIFS(通讯通路门店!$S:$S,$G2001,通讯通路门店!$J:$J,"华为授权体验店")+COUNTIFS(通讯通路门店!$S:$S,$G2001,通讯通路门店!$J:$J,"华为堡垒店")</f>
        <v>0</v>
      </c>
      <c r="AC2001" s="99">
        <f>COUNTIFS(通讯通路门店!$S:$S,$G2001,通讯通路门店!$J:$J,"小米体验店")</f>
        <v>0</v>
      </c>
      <c r="AD2001" s="99">
        <f>COUNTIFS(通讯通路门店!$S:$S,$G2001,通讯通路门店!$J:$J,"苹果体验店")</f>
        <v>0</v>
      </c>
      <c r="AE2001" s="99">
        <f>COUNTIFS(通讯通路门店!$S:$S,$G2001,通讯通路门店!$J:$J,"其他品牌专卖店")</f>
        <v>0</v>
      </c>
      <c r="AF2001" s="99">
        <f>SUMIFS(通讯通路门店!$BI:$BI,通讯通路门店!$S:$S,$G2001)</f>
        <v>0</v>
      </c>
      <c r="AG2001" s="99">
        <f>SUMIFS(通讯通路门店!$BH:$BH,通讯通路门店!$S:$S,$G2001)</f>
        <v>0</v>
      </c>
      <c r="AH2001" s="99">
        <f t="shared" si="156"/>
        <v>0</v>
      </c>
      <c r="AI2001" s="99">
        <f>SUMIFS(通讯通路门店!$BB:$BB,通讯通路门店!$S:$S,$G2001)</f>
        <v>0</v>
      </c>
      <c r="AJ2001" s="99">
        <f>SUMIFS(通讯通路门店!$BE:$BE,通讯通路门店!$S:$S,$G2001)</f>
        <v>0</v>
      </c>
      <c r="AK2001" s="99">
        <f>SUMIFS(通讯通路门店!$BG:$BG,通讯通路门店!$S:$S,$G2001)</f>
        <v>0</v>
      </c>
      <c r="AL2001" s="99">
        <f>SUMIFS(通讯通路门店!$BC:$BC,通讯通路门店!$S:$S,$G2001)</f>
        <v>0</v>
      </c>
      <c r="AM2001" s="99">
        <f>SUMIFS(通讯通路门店!$BD:$BD,通讯通路门店!$S:$S,$G2001)</f>
        <v>0</v>
      </c>
      <c r="AN2001" s="99">
        <f>SUMIFS(通讯通路门店!$BF:$BF,通讯通路门店!$S:$S,$G2001)</f>
        <v>0</v>
      </c>
      <c r="AO2001" s="99">
        <f t="shared" si="157"/>
        <v>0</v>
      </c>
      <c r="AP2001" s="99">
        <f>SUMIFS(通讯通路门店!$K:$K,通讯通路门店!$S:$S,$G2001)</f>
        <v>0</v>
      </c>
      <c r="AQ2001" s="83"/>
      <c r="AR2001" s="99">
        <f>SUMIFS(通讯通路门店!$T:$T,通讯通路门店!$S:$S,$G2001)</f>
        <v>0</v>
      </c>
      <c r="AS2001" s="99">
        <f>SUMIFS(通讯通路门店!$U:$U,通讯通路门店!$S:$S,$G2001)</f>
        <v>0</v>
      </c>
      <c r="AT2001" s="99">
        <f>SUMIFS(通讯通路门店!$V:$V,通讯通路门店!$S:$S,$G2001)</f>
        <v>0</v>
      </c>
      <c r="AU2001" s="99">
        <f>SUMIFS(通讯通路门店!$W:$W,通讯通路门店!$S:$S,$G2001)</f>
        <v>0</v>
      </c>
      <c r="AV2001" s="99">
        <f>SUMIFS(通讯通路门店!$Z:$Z,通讯通路门店!$S:$S,$G2001)</f>
        <v>0</v>
      </c>
      <c r="AW2001" s="99">
        <f>SUMIFS(通讯通路门店!$AB:$AB,通讯通路门店!$S:$S,$G2001)</f>
        <v>0</v>
      </c>
      <c r="AX2001" s="99">
        <f>SUMIFS(通讯通路门店!$X:$X,通讯通路门店!$S:$S,$G2001)</f>
        <v>0</v>
      </c>
      <c r="AY2001" s="99">
        <f>SUMIFS(通讯通路门店!$Y:$Y,通讯通路门店!$S:$S,$G2001)</f>
        <v>0</v>
      </c>
      <c r="AZ2001" s="99">
        <f>SUMIFS(通讯通路门店!$AA:$AA,通讯通路门店!$S:$S,$G2001)</f>
        <v>0</v>
      </c>
      <c r="BA2001" s="99">
        <f t="shared" si="158"/>
        <v>0</v>
      </c>
      <c r="BB2001" s="99">
        <f t="shared" si="159"/>
        <v>0</v>
      </c>
      <c r="BC2001" s="99">
        <f>SUMIFS(通讯通路门店!$W:$W,通讯通路门店!$S:$S,$G2001,通讯通路门店!$J:$J,"荣耀体验店")+SUMIFS(通讯通路门店!$W:$W,通讯通路门店!$S:$S,$G2001,通讯通路门店!$J:$J,"荣耀授权专卖店")</f>
        <v>0</v>
      </c>
      <c r="BD2001" s="99">
        <f>SUMIFS(通讯通路门店!$Z:$Z,通讯通路门店!$S:$S,$G2001,通讯通路门店!$J:$J,"VIVO体验店")</f>
        <v>0</v>
      </c>
      <c r="BE2001" s="99">
        <f>SUMIFS(通讯通路门店!$AB:$AB,通讯通路门店!$S:$S,$G2001,通讯通路门店!$J:$J,"OPPO体验店")</f>
        <v>0</v>
      </c>
      <c r="BF2001" s="99">
        <f>SUMIFS(通讯通路门店!$X:$X,通讯通路门店!$S:$S,$G2001,通讯通路门店!$J:$J,"华为授权体验店")+SUMIFS(通讯通路门店!$AA:$AA,通讯通路门店!$S:$S,$G2001,通讯通路门店!$J:$J,"华为堡垒店")</f>
        <v>0</v>
      </c>
      <c r="BG2001" s="99">
        <f>SUMIFS(通讯通路门店!$Y:$Y,通讯通路门店!$S:$S,$G2001,通讯通路门店!$J:$J,"小米体验店")</f>
        <v>0</v>
      </c>
      <c r="BH2001" s="99">
        <f>SUMIFS(通讯通路门店!$AA:$AA,通讯通路门店!$S:$S,$G2001,通讯通路门店!$J:$J,"苹果体验店")</f>
        <v>0</v>
      </c>
      <c r="BI2001" s="99">
        <f>SUMIFS(通讯通路门店!$K:$K,通讯通路门店!$S:$S,$G2001,通讯通路门店!$J:$J,"其他品牌专卖店")</f>
        <v>0</v>
      </c>
      <c r="BJ2001" s="99">
        <f>SUMIFS(通讯通路门店!$AC:$AC,通讯通路门店!$S:$S,$G2001)</f>
        <v>0</v>
      </c>
      <c r="BK2001" s="99">
        <f>SUMIFS(通讯通路门店!$AD:$AD,通讯通路门店!$S:$S,$G2001)</f>
        <v>0</v>
      </c>
      <c r="BL2001" s="99">
        <f>SUMIFS(通讯通路门店!$AE:$AE,通讯通路门店!$S:$S,$G2001)</f>
        <v>0</v>
      </c>
      <c r="BM2001" s="99">
        <f>SUMIFS(通讯通路门店!$AF:$AF,通讯通路门店!$S:$S,$G2001)</f>
        <v>0</v>
      </c>
      <c r="BN2001" s="99">
        <f>SUMIFS(通讯通路门店!$AG:$AG,通讯通路门店!$S:$S,$G2001)</f>
        <v>0</v>
      </c>
      <c r="BO2001" s="99">
        <f>SUMIFS(通讯通路门店!$AH:$AH,通讯通路门店!$S:$S,$G2001)</f>
        <v>0</v>
      </c>
      <c r="BP2001" s="99">
        <f>SUMIFS(通讯通路门店!$AI:$AI,通讯通路门店!$S:$S,$G2001)</f>
        <v>0</v>
      </c>
      <c r="BQ2001" s="83"/>
    </row>
    <row r="2002" spans="1:69">
      <c r="A2002" s="99" t="str">
        <f>IFERROR(_xlfn.XLOOKUP($G2002,通讯通路门店!$S$4:$S$993933,通讯通路门店!$A$4:$A$993933,0,0),"")</f>
        <v>海南省</v>
      </c>
      <c r="B2002" s="99" t="str">
        <f>IFERROR(_xlfn.XLOOKUP($G2002,通讯通路门店!$S$4:$S$993933,通讯通路门店!$B$4:$B$993933,0,0),"")</f>
        <v>昌江黎族自治县</v>
      </c>
      <c r="C2002" s="99" t="str">
        <f>IFERROR(_xlfn.XLOOKUP($G2002,通讯通路门店!$S$4:$S$993933,通讯通路门店!$C$4:$C$993933,0,0),"")</f>
        <v>昌江黎族自治县</v>
      </c>
      <c r="D2002" s="99" t="str">
        <f>IFERROR(_xlfn.XLOOKUP($G2002,通讯通路门店!$S$4:$S$993933,通讯通路门店!$D$4:$D$993933,0,0),"")</f>
        <v>叉河镇</v>
      </c>
      <c r="E2002" s="83"/>
      <c r="F2002" s="83"/>
      <c r="G2002" s="101"/>
      <c r="H2002" s="102">
        <f>IFERROR(_xlfn.XLOOKUP($G2002,通讯通路门店!$S$4:$S$993933,通讯通路门店!$R$4:$R$993933,0,0),"")</f>
        <v>0</v>
      </c>
      <c r="I2002" s="83"/>
      <c r="J2002" s="83"/>
      <c r="K2002" s="83"/>
      <c r="L2002" s="83"/>
      <c r="M2002" s="83"/>
      <c r="N2002" s="83"/>
      <c r="O2002" s="83"/>
      <c r="P2002" s="83"/>
      <c r="Q2002" s="83"/>
      <c r="R2002" s="83"/>
      <c r="S2002" s="83"/>
      <c r="T2002" s="83"/>
      <c r="U2002" s="99">
        <f>COUNTIF(通讯通路门店!$S:$S,$G2002)</f>
        <v>0</v>
      </c>
      <c r="V2002" s="99">
        <f>COUNTIFS(通讯通路门店!$S:$S,$G2002,通讯通路门店!$J:$J,"综合卖场")</f>
        <v>0</v>
      </c>
      <c r="W2002" s="99">
        <f>SUMIFS(通讯通路门店!$AJ:$AJ,通讯通路门店!$S:$S,通讯客户沙盘!$G2002)</f>
        <v>0</v>
      </c>
      <c r="X2002" s="99">
        <f t="shared" si="155"/>
        <v>0</v>
      </c>
      <c r="Y2002" s="99">
        <f>COUNTIFS(通讯通路门店!$S:$S,$G2002,通讯通路门店!$J:$J,"荣耀体验店")+COUNTIFS(通讯通路门店!$S:$S,$G2002,通讯通路门店!$J:$J,"荣耀授权专卖店")</f>
        <v>0</v>
      </c>
      <c r="Z2002" s="99">
        <f>COUNTIFS(通讯通路门店!$S:$S,$G2002,通讯通路门店!$J:$J,"VIVO体验店")</f>
        <v>0</v>
      </c>
      <c r="AA2002" s="99">
        <f>COUNTIFS(通讯通路门店!$S:$S,$G2002,通讯通路门店!$J:$J,"OPPO体验店")</f>
        <v>0</v>
      </c>
      <c r="AB2002" s="99">
        <f>COUNTIFS(通讯通路门店!$S:$S,$G2002,通讯通路门店!$J:$J,"华为授权体验店")+COUNTIFS(通讯通路门店!$S:$S,$G2002,通讯通路门店!$J:$J,"华为堡垒店")</f>
        <v>0</v>
      </c>
      <c r="AC2002" s="99">
        <f>COUNTIFS(通讯通路门店!$S:$S,$G2002,通讯通路门店!$J:$J,"小米体验店")</f>
        <v>0</v>
      </c>
      <c r="AD2002" s="99">
        <f>COUNTIFS(通讯通路门店!$S:$S,$G2002,通讯通路门店!$J:$J,"苹果体验店")</f>
        <v>0</v>
      </c>
      <c r="AE2002" s="99">
        <f>COUNTIFS(通讯通路门店!$S:$S,$G2002,通讯通路门店!$J:$J,"其他品牌专卖店")</f>
        <v>0</v>
      </c>
      <c r="AF2002" s="99">
        <f>SUMIFS(通讯通路门店!$BI:$BI,通讯通路门店!$S:$S,$G2002)</f>
        <v>0</v>
      </c>
      <c r="AG2002" s="99">
        <f>SUMIFS(通讯通路门店!$BH:$BH,通讯通路门店!$S:$S,$G2002)</f>
        <v>0</v>
      </c>
      <c r="AH2002" s="99">
        <f t="shared" si="156"/>
        <v>0</v>
      </c>
      <c r="AI2002" s="99">
        <f>SUMIFS(通讯通路门店!$BB:$BB,通讯通路门店!$S:$S,$G2002)</f>
        <v>0</v>
      </c>
      <c r="AJ2002" s="99">
        <f>SUMIFS(通讯通路门店!$BE:$BE,通讯通路门店!$S:$S,$G2002)</f>
        <v>0</v>
      </c>
      <c r="AK2002" s="99">
        <f>SUMIFS(通讯通路门店!$BG:$BG,通讯通路门店!$S:$S,$G2002)</f>
        <v>0</v>
      </c>
      <c r="AL2002" s="99">
        <f>SUMIFS(通讯通路门店!$BC:$BC,通讯通路门店!$S:$S,$G2002)</f>
        <v>0</v>
      </c>
      <c r="AM2002" s="99">
        <f>SUMIFS(通讯通路门店!$BD:$BD,通讯通路门店!$S:$S,$G2002)</f>
        <v>0</v>
      </c>
      <c r="AN2002" s="99">
        <f>SUMIFS(通讯通路门店!$BF:$BF,通讯通路门店!$S:$S,$G2002)</f>
        <v>0</v>
      </c>
      <c r="AO2002" s="99">
        <f t="shared" si="157"/>
        <v>0</v>
      </c>
      <c r="AP2002" s="99">
        <f>SUMIFS(通讯通路门店!$K:$K,通讯通路门店!$S:$S,$G2002)</f>
        <v>0</v>
      </c>
      <c r="AQ2002" s="83"/>
      <c r="AR2002" s="99">
        <f>SUMIFS(通讯通路门店!$T:$T,通讯通路门店!$S:$S,$G2002)</f>
        <v>0</v>
      </c>
      <c r="AS2002" s="99">
        <f>SUMIFS(通讯通路门店!$U:$U,通讯通路门店!$S:$S,$G2002)</f>
        <v>0</v>
      </c>
      <c r="AT2002" s="99">
        <f>SUMIFS(通讯通路门店!$V:$V,通讯通路门店!$S:$S,$G2002)</f>
        <v>0</v>
      </c>
      <c r="AU2002" s="99">
        <f>SUMIFS(通讯通路门店!$W:$W,通讯通路门店!$S:$S,$G2002)</f>
        <v>0</v>
      </c>
      <c r="AV2002" s="99">
        <f>SUMIFS(通讯通路门店!$Z:$Z,通讯通路门店!$S:$S,$G2002)</f>
        <v>0</v>
      </c>
      <c r="AW2002" s="99">
        <f>SUMIFS(通讯通路门店!$AB:$AB,通讯通路门店!$S:$S,$G2002)</f>
        <v>0</v>
      </c>
      <c r="AX2002" s="99">
        <f>SUMIFS(通讯通路门店!$X:$X,通讯通路门店!$S:$S,$G2002)</f>
        <v>0</v>
      </c>
      <c r="AY2002" s="99">
        <f>SUMIFS(通讯通路门店!$Y:$Y,通讯通路门店!$S:$S,$G2002)</f>
        <v>0</v>
      </c>
      <c r="AZ2002" s="99">
        <f>SUMIFS(通讯通路门店!$AA:$AA,通讯通路门店!$S:$S,$G2002)</f>
        <v>0</v>
      </c>
      <c r="BA2002" s="99">
        <f t="shared" si="158"/>
        <v>0</v>
      </c>
      <c r="BB2002" s="99">
        <f t="shared" si="159"/>
        <v>0</v>
      </c>
      <c r="BC2002" s="99">
        <f>SUMIFS(通讯通路门店!$W:$W,通讯通路门店!$S:$S,$G2002,通讯通路门店!$J:$J,"荣耀体验店")+SUMIFS(通讯通路门店!$W:$W,通讯通路门店!$S:$S,$G2002,通讯通路门店!$J:$J,"荣耀授权专卖店")</f>
        <v>0</v>
      </c>
      <c r="BD2002" s="99">
        <f>SUMIFS(通讯通路门店!$Z:$Z,通讯通路门店!$S:$S,$G2002,通讯通路门店!$J:$J,"VIVO体验店")</f>
        <v>0</v>
      </c>
      <c r="BE2002" s="99">
        <f>SUMIFS(通讯通路门店!$AB:$AB,通讯通路门店!$S:$S,$G2002,通讯通路门店!$J:$J,"OPPO体验店")</f>
        <v>0</v>
      </c>
      <c r="BF2002" s="99">
        <f>SUMIFS(通讯通路门店!$X:$X,通讯通路门店!$S:$S,$G2002,通讯通路门店!$J:$J,"华为授权体验店")+SUMIFS(通讯通路门店!$AA:$AA,通讯通路门店!$S:$S,$G2002,通讯通路门店!$J:$J,"华为堡垒店")</f>
        <v>0</v>
      </c>
      <c r="BG2002" s="99">
        <f>SUMIFS(通讯通路门店!$Y:$Y,通讯通路门店!$S:$S,$G2002,通讯通路门店!$J:$J,"小米体验店")</f>
        <v>0</v>
      </c>
      <c r="BH2002" s="99">
        <f>SUMIFS(通讯通路门店!$AA:$AA,通讯通路门店!$S:$S,$G2002,通讯通路门店!$J:$J,"苹果体验店")</f>
        <v>0</v>
      </c>
      <c r="BI2002" s="99">
        <f>SUMIFS(通讯通路门店!$K:$K,通讯通路门店!$S:$S,$G2002,通讯通路门店!$J:$J,"其他品牌专卖店")</f>
        <v>0</v>
      </c>
      <c r="BJ2002" s="99">
        <f>SUMIFS(通讯通路门店!$AC:$AC,通讯通路门店!$S:$S,$G2002)</f>
        <v>0</v>
      </c>
      <c r="BK2002" s="99">
        <f>SUMIFS(通讯通路门店!$AD:$AD,通讯通路门店!$S:$S,$G2002)</f>
        <v>0</v>
      </c>
      <c r="BL2002" s="99">
        <f>SUMIFS(通讯通路门店!$AE:$AE,通讯通路门店!$S:$S,$G2002)</f>
        <v>0</v>
      </c>
      <c r="BM2002" s="99">
        <f>SUMIFS(通讯通路门店!$AF:$AF,通讯通路门店!$S:$S,$G2002)</f>
        <v>0</v>
      </c>
      <c r="BN2002" s="99">
        <f>SUMIFS(通讯通路门店!$AG:$AG,通讯通路门店!$S:$S,$G2002)</f>
        <v>0</v>
      </c>
      <c r="BO2002" s="99">
        <f>SUMIFS(通讯通路门店!$AH:$AH,通讯通路门店!$S:$S,$G2002)</f>
        <v>0</v>
      </c>
      <c r="BP2002" s="99">
        <f>SUMIFS(通讯通路门店!$AI:$AI,通讯通路门店!$S:$S,$G2002)</f>
        <v>0</v>
      </c>
      <c r="BQ2002" s="83"/>
    </row>
    <row r="2003" spans="1:69">
      <c r="A2003" s="99" t="str">
        <f>IFERROR(_xlfn.XLOOKUP($G2003,通讯通路门店!$S$4:$S$993933,通讯通路门店!$A$4:$A$993933,0,0),"")</f>
        <v>海南省</v>
      </c>
      <c r="B2003" s="99" t="str">
        <f>IFERROR(_xlfn.XLOOKUP($G2003,通讯通路门店!$S$4:$S$993933,通讯通路门店!$B$4:$B$993933,0,0),"")</f>
        <v>昌江黎族自治县</v>
      </c>
      <c r="C2003" s="99" t="str">
        <f>IFERROR(_xlfn.XLOOKUP($G2003,通讯通路门店!$S$4:$S$993933,通讯通路门店!$C$4:$C$993933,0,0),"")</f>
        <v>昌江黎族自治县</v>
      </c>
      <c r="D2003" s="99" t="str">
        <f>IFERROR(_xlfn.XLOOKUP($G2003,通讯通路门店!$S$4:$S$993933,通讯通路门店!$D$4:$D$993933,0,0),"")</f>
        <v>叉河镇</v>
      </c>
      <c r="E2003" s="83"/>
      <c r="F2003" s="83"/>
      <c r="G2003" s="101"/>
      <c r="H2003" s="102">
        <f>IFERROR(_xlfn.XLOOKUP($G2003,通讯通路门店!$S$4:$S$993933,通讯通路门店!$R$4:$R$993933,0,0),"")</f>
        <v>0</v>
      </c>
      <c r="I2003" s="83"/>
      <c r="J2003" s="83"/>
      <c r="K2003" s="83"/>
      <c r="L2003" s="83"/>
      <c r="M2003" s="83"/>
      <c r="N2003" s="83"/>
      <c r="O2003" s="83"/>
      <c r="P2003" s="83"/>
      <c r="Q2003" s="83"/>
      <c r="R2003" s="83"/>
      <c r="S2003" s="83"/>
      <c r="T2003" s="83"/>
      <c r="U2003" s="99">
        <f>COUNTIF(通讯通路门店!$S:$S,$G2003)</f>
        <v>0</v>
      </c>
      <c r="V2003" s="99">
        <f>COUNTIFS(通讯通路门店!$S:$S,$G2003,通讯通路门店!$J:$J,"综合卖场")</f>
        <v>0</v>
      </c>
      <c r="W2003" s="99">
        <f>SUMIFS(通讯通路门店!$AJ:$AJ,通讯通路门店!$S:$S,通讯客户沙盘!$G2003)</f>
        <v>0</v>
      </c>
      <c r="X2003" s="99">
        <f t="shared" si="155"/>
        <v>0</v>
      </c>
      <c r="Y2003" s="99">
        <f>COUNTIFS(通讯通路门店!$S:$S,$G2003,通讯通路门店!$J:$J,"荣耀体验店")+COUNTIFS(通讯通路门店!$S:$S,$G2003,通讯通路门店!$J:$J,"荣耀授权专卖店")</f>
        <v>0</v>
      </c>
      <c r="Z2003" s="99">
        <f>COUNTIFS(通讯通路门店!$S:$S,$G2003,通讯通路门店!$J:$J,"VIVO体验店")</f>
        <v>0</v>
      </c>
      <c r="AA2003" s="99">
        <f>COUNTIFS(通讯通路门店!$S:$S,$G2003,通讯通路门店!$J:$J,"OPPO体验店")</f>
        <v>0</v>
      </c>
      <c r="AB2003" s="99">
        <f>COUNTIFS(通讯通路门店!$S:$S,$G2003,通讯通路门店!$J:$J,"华为授权体验店")+COUNTIFS(通讯通路门店!$S:$S,$G2003,通讯通路门店!$J:$J,"华为堡垒店")</f>
        <v>0</v>
      </c>
      <c r="AC2003" s="99">
        <f>COUNTIFS(通讯通路门店!$S:$S,$G2003,通讯通路门店!$J:$J,"小米体验店")</f>
        <v>0</v>
      </c>
      <c r="AD2003" s="99">
        <f>COUNTIFS(通讯通路门店!$S:$S,$G2003,通讯通路门店!$J:$J,"苹果体验店")</f>
        <v>0</v>
      </c>
      <c r="AE2003" s="99">
        <f>COUNTIFS(通讯通路门店!$S:$S,$G2003,通讯通路门店!$J:$J,"其他品牌专卖店")</f>
        <v>0</v>
      </c>
      <c r="AF2003" s="99">
        <f>SUMIFS(通讯通路门店!$BI:$BI,通讯通路门店!$S:$S,$G2003)</f>
        <v>0</v>
      </c>
      <c r="AG2003" s="99">
        <f>SUMIFS(通讯通路门店!$BH:$BH,通讯通路门店!$S:$S,$G2003)</f>
        <v>0</v>
      </c>
      <c r="AH2003" s="99">
        <f t="shared" si="156"/>
        <v>0</v>
      </c>
      <c r="AI2003" s="99">
        <f>SUMIFS(通讯通路门店!$BB:$BB,通讯通路门店!$S:$S,$G2003)</f>
        <v>0</v>
      </c>
      <c r="AJ2003" s="99">
        <f>SUMIFS(通讯通路门店!$BE:$BE,通讯通路门店!$S:$S,$G2003)</f>
        <v>0</v>
      </c>
      <c r="AK2003" s="99">
        <f>SUMIFS(通讯通路门店!$BG:$BG,通讯通路门店!$S:$S,$G2003)</f>
        <v>0</v>
      </c>
      <c r="AL2003" s="99">
        <f>SUMIFS(通讯通路门店!$BC:$BC,通讯通路门店!$S:$S,$G2003)</f>
        <v>0</v>
      </c>
      <c r="AM2003" s="99">
        <f>SUMIFS(通讯通路门店!$BD:$BD,通讯通路门店!$S:$S,$G2003)</f>
        <v>0</v>
      </c>
      <c r="AN2003" s="99">
        <f>SUMIFS(通讯通路门店!$BF:$BF,通讯通路门店!$S:$S,$G2003)</f>
        <v>0</v>
      </c>
      <c r="AO2003" s="99">
        <f t="shared" si="157"/>
        <v>0</v>
      </c>
      <c r="AP2003" s="99">
        <f>SUMIFS(通讯通路门店!$K:$K,通讯通路门店!$S:$S,$G2003)</f>
        <v>0</v>
      </c>
      <c r="AQ2003" s="83"/>
      <c r="AR2003" s="99">
        <f>SUMIFS(通讯通路门店!$T:$T,通讯通路门店!$S:$S,$G2003)</f>
        <v>0</v>
      </c>
      <c r="AS2003" s="99">
        <f>SUMIFS(通讯通路门店!$U:$U,通讯通路门店!$S:$S,$G2003)</f>
        <v>0</v>
      </c>
      <c r="AT2003" s="99">
        <f>SUMIFS(通讯通路门店!$V:$V,通讯通路门店!$S:$S,$G2003)</f>
        <v>0</v>
      </c>
      <c r="AU2003" s="99">
        <f>SUMIFS(通讯通路门店!$W:$W,通讯通路门店!$S:$S,$G2003)</f>
        <v>0</v>
      </c>
      <c r="AV2003" s="99">
        <f>SUMIFS(通讯通路门店!$Z:$Z,通讯通路门店!$S:$S,$G2003)</f>
        <v>0</v>
      </c>
      <c r="AW2003" s="99">
        <f>SUMIFS(通讯通路门店!$AB:$AB,通讯通路门店!$S:$S,$G2003)</f>
        <v>0</v>
      </c>
      <c r="AX2003" s="99">
        <f>SUMIFS(通讯通路门店!$X:$X,通讯通路门店!$S:$S,$G2003)</f>
        <v>0</v>
      </c>
      <c r="AY2003" s="99">
        <f>SUMIFS(通讯通路门店!$Y:$Y,通讯通路门店!$S:$S,$G2003)</f>
        <v>0</v>
      </c>
      <c r="AZ2003" s="99">
        <f>SUMIFS(通讯通路门店!$AA:$AA,通讯通路门店!$S:$S,$G2003)</f>
        <v>0</v>
      </c>
      <c r="BA2003" s="99">
        <f t="shared" si="158"/>
        <v>0</v>
      </c>
      <c r="BB2003" s="99">
        <f t="shared" si="159"/>
        <v>0</v>
      </c>
      <c r="BC2003" s="99">
        <f>SUMIFS(通讯通路门店!$W:$W,通讯通路门店!$S:$S,$G2003,通讯通路门店!$J:$J,"荣耀体验店")+SUMIFS(通讯通路门店!$W:$W,通讯通路门店!$S:$S,$G2003,通讯通路门店!$J:$J,"荣耀授权专卖店")</f>
        <v>0</v>
      </c>
      <c r="BD2003" s="99">
        <f>SUMIFS(通讯通路门店!$Z:$Z,通讯通路门店!$S:$S,$G2003,通讯通路门店!$J:$J,"VIVO体验店")</f>
        <v>0</v>
      </c>
      <c r="BE2003" s="99">
        <f>SUMIFS(通讯通路门店!$AB:$AB,通讯通路门店!$S:$S,$G2003,通讯通路门店!$J:$J,"OPPO体验店")</f>
        <v>0</v>
      </c>
      <c r="BF2003" s="99">
        <f>SUMIFS(通讯通路门店!$X:$X,通讯通路门店!$S:$S,$G2003,通讯通路门店!$J:$J,"华为授权体验店")+SUMIFS(通讯通路门店!$AA:$AA,通讯通路门店!$S:$S,$G2003,通讯通路门店!$J:$J,"华为堡垒店")</f>
        <v>0</v>
      </c>
      <c r="BG2003" s="99">
        <f>SUMIFS(通讯通路门店!$Y:$Y,通讯通路门店!$S:$S,$G2003,通讯通路门店!$J:$J,"小米体验店")</f>
        <v>0</v>
      </c>
      <c r="BH2003" s="99">
        <f>SUMIFS(通讯通路门店!$AA:$AA,通讯通路门店!$S:$S,$G2003,通讯通路门店!$J:$J,"苹果体验店")</f>
        <v>0</v>
      </c>
      <c r="BI2003" s="99">
        <f>SUMIFS(通讯通路门店!$K:$K,通讯通路门店!$S:$S,$G2003,通讯通路门店!$J:$J,"其他品牌专卖店")</f>
        <v>0</v>
      </c>
      <c r="BJ2003" s="99">
        <f>SUMIFS(通讯通路门店!$AC:$AC,通讯通路门店!$S:$S,$G2003)</f>
        <v>0</v>
      </c>
      <c r="BK2003" s="99">
        <f>SUMIFS(通讯通路门店!$AD:$AD,通讯通路门店!$S:$S,$G2003)</f>
        <v>0</v>
      </c>
      <c r="BL2003" s="99">
        <f>SUMIFS(通讯通路门店!$AE:$AE,通讯通路门店!$S:$S,$G2003)</f>
        <v>0</v>
      </c>
      <c r="BM2003" s="99">
        <f>SUMIFS(通讯通路门店!$AF:$AF,通讯通路门店!$S:$S,$G2003)</f>
        <v>0</v>
      </c>
      <c r="BN2003" s="99">
        <f>SUMIFS(通讯通路门店!$AG:$AG,通讯通路门店!$S:$S,$G2003)</f>
        <v>0</v>
      </c>
      <c r="BO2003" s="99">
        <f>SUMIFS(通讯通路门店!$AH:$AH,通讯通路门店!$S:$S,$G2003)</f>
        <v>0</v>
      </c>
      <c r="BP2003" s="99">
        <f>SUMIFS(通讯通路门店!$AI:$AI,通讯通路门店!$S:$S,$G2003)</f>
        <v>0</v>
      </c>
      <c r="BQ2003" s="83"/>
    </row>
    <row r="2004" spans="1:69">
      <c r="A2004" s="99" t="str">
        <f>IFERROR(_xlfn.XLOOKUP($G2004,通讯通路门店!$S$4:$S$993933,通讯通路门店!$A$4:$A$993933,0,0),"")</f>
        <v>海南省</v>
      </c>
      <c r="B2004" s="99" t="str">
        <f>IFERROR(_xlfn.XLOOKUP($G2004,通讯通路门店!$S$4:$S$993933,通讯通路门店!$B$4:$B$993933,0,0),"")</f>
        <v>昌江黎族自治县</v>
      </c>
      <c r="C2004" s="99" t="str">
        <f>IFERROR(_xlfn.XLOOKUP($G2004,通讯通路门店!$S$4:$S$993933,通讯通路门店!$C$4:$C$993933,0,0),"")</f>
        <v>昌江黎族自治县</v>
      </c>
      <c r="D2004" s="99" t="str">
        <f>IFERROR(_xlfn.XLOOKUP($G2004,通讯通路门店!$S$4:$S$993933,通讯通路门店!$D$4:$D$993933,0,0),"")</f>
        <v>叉河镇</v>
      </c>
      <c r="E2004" s="83"/>
      <c r="F2004" s="83"/>
      <c r="G2004" s="101"/>
      <c r="H2004" s="102">
        <f>IFERROR(_xlfn.XLOOKUP($G2004,通讯通路门店!$S$4:$S$993933,通讯通路门店!$R$4:$R$993933,0,0),"")</f>
        <v>0</v>
      </c>
      <c r="I2004" s="83"/>
      <c r="J2004" s="83"/>
      <c r="K2004" s="83"/>
      <c r="L2004" s="83"/>
      <c r="M2004" s="83"/>
      <c r="N2004" s="83"/>
      <c r="O2004" s="83"/>
      <c r="P2004" s="83"/>
      <c r="Q2004" s="83"/>
      <c r="R2004" s="83"/>
      <c r="S2004" s="83"/>
      <c r="T2004" s="83"/>
      <c r="U2004" s="99">
        <f>COUNTIF(通讯通路门店!$S:$S,$G2004)</f>
        <v>0</v>
      </c>
      <c r="V2004" s="99">
        <f>COUNTIFS(通讯通路门店!$S:$S,$G2004,通讯通路门店!$J:$J,"综合卖场")</f>
        <v>0</v>
      </c>
      <c r="W2004" s="99">
        <f>SUMIFS(通讯通路门店!$AJ:$AJ,通讯通路门店!$S:$S,通讯客户沙盘!$G2004)</f>
        <v>0</v>
      </c>
      <c r="X2004" s="99">
        <f t="shared" si="155"/>
        <v>0</v>
      </c>
      <c r="Y2004" s="99">
        <f>COUNTIFS(通讯通路门店!$S:$S,$G2004,通讯通路门店!$J:$J,"荣耀体验店")+COUNTIFS(通讯通路门店!$S:$S,$G2004,通讯通路门店!$J:$J,"荣耀授权专卖店")</f>
        <v>0</v>
      </c>
      <c r="Z2004" s="99">
        <f>COUNTIFS(通讯通路门店!$S:$S,$G2004,通讯通路门店!$J:$J,"VIVO体验店")</f>
        <v>0</v>
      </c>
      <c r="AA2004" s="99">
        <f>COUNTIFS(通讯通路门店!$S:$S,$G2004,通讯通路门店!$J:$J,"OPPO体验店")</f>
        <v>0</v>
      </c>
      <c r="AB2004" s="99">
        <f>COUNTIFS(通讯通路门店!$S:$S,$G2004,通讯通路门店!$J:$J,"华为授权体验店")+COUNTIFS(通讯通路门店!$S:$S,$G2004,通讯通路门店!$J:$J,"华为堡垒店")</f>
        <v>0</v>
      </c>
      <c r="AC2004" s="99">
        <f>COUNTIFS(通讯通路门店!$S:$S,$G2004,通讯通路门店!$J:$J,"小米体验店")</f>
        <v>0</v>
      </c>
      <c r="AD2004" s="99">
        <f>COUNTIFS(通讯通路门店!$S:$S,$G2004,通讯通路门店!$J:$J,"苹果体验店")</f>
        <v>0</v>
      </c>
      <c r="AE2004" s="99">
        <f>COUNTIFS(通讯通路门店!$S:$S,$G2004,通讯通路门店!$J:$J,"其他品牌专卖店")</f>
        <v>0</v>
      </c>
      <c r="AF2004" s="99">
        <f>SUMIFS(通讯通路门店!$BI:$BI,通讯通路门店!$S:$S,$G2004)</f>
        <v>0</v>
      </c>
      <c r="AG2004" s="99">
        <f>SUMIFS(通讯通路门店!$BH:$BH,通讯通路门店!$S:$S,$G2004)</f>
        <v>0</v>
      </c>
      <c r="AH2004" s="99">
        <f t="shared" si="156"/>
        <v>0</v>
      </c>
      <c r="AI2004" s="99">
        <f>SUMIFS(通讯通路门店!$BB:$BB,通讯通路门店!$S:$S,$G2004)</f>
        <v>0</v>
      </c>
      <c r="AJ2004" s="99">
        <f>SUMIFS(通讯通路门店!$BE:$BE,通讯通路门店!$S:$S,$G2004)</f>
        <v>0</v>
      </c>
      <c r="AK2004" s="99">
        <f>SUMIFS(通讯通路门店!$BG:$BG,通讯通路门店!$S:$S,$G2004)</f>
        <v>0</v>
      </c>
      <c r="AL2004" s="99">
        <f>SUMIFS(通讯通路门店!$BC:$BC,通讯通路门店!$S:$S,$G2004)</f>
        <v>0</v>
      </c>
      <c r="AM2004" s="99">
        <f>SUMIFS(通讯通路门店!$BD:$BD,通讯通路门店!$S:$S,$G2004)</f>
        <v>0</v>
      </c>
      <c r="AN2004" s="99">
        <f>SUMIFS(通讯通路门店!$BF:$BF,通讯通路门店!$S:$S,$G2004)</f>
        <v>0</v>
      </c>
      <c r="AO2004" s="99">
        <f t="shared" si="157"/>
        <v>0</v>
      </c>
      <c r="AP2004" s="99">
        <f>SUMIFS(通讯通路门店!$K:$K,通讯通路门店!$S:$S,$G2004)</f>
        <v>0</v>
      </c>
      <c r="AQ2004" s="83"/>
      <c r="AR2004" s="99">
        <f>SUMIFS(通讯通路门店!$T:$T,通讯通路门店!$S:$S,$G2004)</f>
        <v>0</v>
      </c>
      <c r="AS2004" s="99">
        <f>SUMIFS(通讯通路门店!$U:$U,通讯通路门店!$S:$S,$G2004)</f>
        <v>0</v>
      </c>
      <c r="AT2004" s="99">
        <f>SUMIFS(通讯通路门店!$V:$V,通讯通路门店!$S:$S,$G2004)</f>
        <v>0</v>
      </c>
      <c r="AU2004" s="99">
        <f>SUMIFS(通讯通路门店!$W:$W,通讯通路门店!$S:$S,$G2004)</f>
        <v>0</v>
      </c>
      <c r="AV2004" s="99">
        <f>SUMIFS(通讯通路门店!$Z:$Z,通讯通路门店!$S:$S,$G2004)</f>
        <v>0</v>
      </c>
      <c r="AW2004" s="99">
        <f>SUMIFS(通讯通路门店!$AB:$AB,通讯通路门店!$S:$S,$G2004)</f>
        <v>0</v>
      </c>
      <c r="AX2004" s="99">
        <f>SUMIFS(通讯通路门店!$X:$X,通讯通路门店!$S:$S,$G2004)</f>
        <v>0</v>
      </c>
      <c r="AY2004" s="99">
        <f>SUMIFS(通讯通路门店!$Y:$Y,通讯通路门店!$S:$S,$G2004)</f>
        <v>0</v>
      </c>
      <c r="AZ2004" s="99">
        <f>SUMIFS(通讯通路门店!$AA:$AA,通讯通路门店!$S:$S,$G2004)</f>
        <v>0</v>
      </c>
      <c r="BA2004" s="99">
        <f t="shared" si="158"/>
        <v>0</v>
      </c>
      <c r="BB2004" s="99">
        <f t="shared" si="159"/>
        <v>0</v>
      </c>
      <c r="BC2004" s="99">
        <f>SUMIFS(通讯通路门店!$W:$W,通讯通路门店!$S:$S,$G2004,通讯通路门店!$J:$J,"荣耀体验店")+SUMIFS(通讯通路门店!$W:$W,通讯通路门店!$S:$S,$G2004,通讯通路门店!$J:$J,"荣耀授权专卖店")</f>
        <v>0</v>
      </c>
      <c r="BD2004" s="99">
        <f>SUMIFS(通讯通路门店!$Z:$Z,通讯通路门店!$S:$S,$G2004,通讯通路门店!$J:$J,"VIVO体验店")</f>
        <v>0</v>
      </c>
      <c r="BE2004" s="99">
        <f>SUMIFS(通讯通路门店!$AB:$AB,通讯通路门店!$S:$S,$G2004,通讯通路门店!$J:$J,"OPPO体验店")</f>
        <v>0</v>
      </c>
      <c r="BF2004" s="99">
        <f>SUMIFS(通讯通路门店!$X:$X,通讯通路门店!$S:$S,$G2004,通讯通路门店!$J:$J,"华为授权体验店")+SUMIFS(通讯通路门店!$AA:$AA,通讯通路门店!$S:$S,$G2004,通讯通路门店!$J:$J,"华为堡垒店")</f>
        <v>0</v>
      </c>
      <c r="BG2004" s="99">
        <f>SUMIFS(通讯通路门店!$Y:$Y,通讯通路门店!$S:$S,$G2004,通讯通路门店!$J:$J,"小米体验店")</f>
        <v>0</v>
      </c>
      <c r="BH2004" s="99">
        <f>SUMIFS(通讯通路门店!$AA:$AA,通讯通路门店!$S:$S,$G2004,通讯通路门店!$J:$J,"苹果体验店")</f>
        <v>0</v>
      </c>
      <c r="BI2004" s="99">
        <f>SUMIFS(通讯通路门店!$K:$K,通讯通路门店!$S:$S,$G2004,通讯通路门店!$J:$J,"其他品牌专卖店")</f>
        <v>0</v>
      </c>
      <c r="BJ2004" s="99">
        <f>SUMIFS(通讯通路门店!$AC:$AC,通讯通路门店!$S:$S,$G2004)</f>
        <v>0</v>
      </c>
      <c r="BK2004" s="99">
        <f>SUMIFS(通讯通路门店!$AD:$AD,通讯通路门店!$S:$S,$G2004)</f>
        <v>0</v>
      </c>
      <c r="BL2004" s="99">
        <f>SUMIFS(通讯通路门店!$AE:$AE,通讯通路门店!$S:$S,$G2004)</f>
        <v>0</v>
      </c>
      <c r="BM2004" s="99">
        <f>SUMIFS(通讯通路门店!$AF:$AF,通讯通路门店!$S:$S,$G2004)</f>
        <v>0</v>
      </c>
      <c r="BN2004" s="99">
        <f>SUMIFS(通讯通路门店!$AG:$AG,通讯通路门店!$S:$S,$G2004)</f>
        <v>0</v>
      </c>
      <c r="BO2004" s="99">
        <f>SUMIFS(通讯通路门店!$AH:$AH,通讯通路门店!$S:$S,$G2004)</f>
        <v>0</v>
      </c>
      <c r="BP2004" s="99">
        <f>SUMIFS(通讯通路门店!$AI:$AI,通讯通路门店!$S:$S,$G2004)</f>
        <v>0</v>
      </c>
      <c r="BQ2004" s="83"/>
    </row>
    <row r="2005" spans="1:69">
      <c r="A2005" s="99" t="str">
        <f>IFERROR(_xlfn.XLOOKUP($G2005,通讯通路门店!$S$4:$S$993933,通讯通路门店!$A$4:$A$993933,0,0),"")</f>
        <v>海南省</v>
      </c>
      <c r="B2005" s="99" t="str">
        <f>IFERROR(_xlfn.XLOOKUP($G2005,通讯通路门店!$S$4:$S$993933,通讯通路门店!$B$4:$B$993933,0,0),"")</f>
        <v>昌江黎族自治县</v>
      </c>
      <c r="C2005" s="99" t="str">
        <f>IFERROR(_xlfn.XLOOKUP($G2005,通讯通路门店!$S$4:$S$993933,通讯通路门店!$C$4:$C$993933,0,0),"")</f>
        <v>昌江黎族自治县</v>
      </c>
      <c r="D2005" s="99" t="str">
        <f>IFERROR(_xlfn.XLOOKUP($G2005,通讯通路门店!$S$4:$S$993933,通讯通路门店!$D$4:$D$993933,0,0),"")</f>
        <v>叉河镇</v>
      </c>
      <c r="E2005" s="83"/>
      <c r="F2005" s="83"/>
      <c r="G2005" s="101"/>
      <c r="H2005" s="102">
        <f>IFERROR(_xlfn.XLOOKUP($G2005,通讯通路门店!$S$4:$S$993933,通讯通路门店!$R$4:$R$993933,0,0),"")</f>
        <v>0</v>
      </c>
      <c r="I2005" s="83"/>
      <c r="J2005" s="83"/>
      <c r="K2005" s="83"/>
      <c r="L2005" s="83"/>
      <c r="M2005" s="83"/>
      <c r="N2005" s="83"/>
      <c r="O2005" s="83"/>
      <c r="P2005" s="83"/>
      <c r="Q2005" s="83"/>
      <c r="R2005" s="83"/>
      <c r="S2005" s="83"/>
      <c r="T2005" s="83"/>
      <c r="U2005" s="99">
        <f>COUNTIF(通讯通路门店!$S:$S,$G2005)</f>
        <v>0</v>
      </c>
      <c r="V2005" s="99">
        <f>COUNTIFS(通讯通路门店!$S:$S,$G2005,通讯通路门店!$J:$J,"综合卖场")</f>
        <v>0</v>
      </c>
      <c r="W2005" s="99">
        <f>SUMIFS(通讯通路门店!$AJ:$AJ,通讯通路门店!$S:$S,通讯客户沙盘!$G2005)</f>
        <v>0</v>
      </c>
      <c r="X2005" s="99">
        <f t="shared" si="155"/>
        <v>0</v>
      </c>
      <c r="Y2005" s="99">
        <f>COUNTIFS(通讯通路门店!$S:$S,$G2005,通讯通路门店!$J:$J,"荣耀体验店")+COUNTIFS(通讯通路门店!$S:$S,$G2005,通讯通路门店!$J:$J,"荣耀授权专卖店")</f>
        <v>0</v>
      </c>
      <c r="Z2005" s="99">
        <f>COUNTIFS(通讯通路门店!$S:$S,$G2005,通讯通路门店!$J:$J,"VIVO体验店")</f>
        <v>0</v>
      </c>
      <c r="AA2005" s="99">
        <f>COUNTIFS(通讯通路门店!$S:$S,$G2005,通讯通路门店!$J:$J,"OPPO体验店")</f>
        <v>0</v>
      </c>
      <c r="AB2005" s="99">
        <f>COUNTIFS(通讯通路门店!$S:$S,$G2005,通讯通路门店!$J:$J,"华为授权体验店")+COUNTIFS(通讯通路门店!$S:$S,$G2005,通讯通路门店!$J:$J,"华为堡垒店")</f>
        <v>0</v>
      </c>
      <c r="AC2005" s="99">
        <f>COUNTIFS(通讯通路门店!$S:$S,$G2005,通讯通路门店!$J:$J,"小米体验店")</f>
        <v>0</v>
      </c>
      <c r="AD2005" s="99">
        <f>COUNTIFS(通讯通路门店!$S:$S,$G2005,通讯通路门店!$J:$J,"苹果体验店")</f>
        <v>0</v>
      </c>
      <c r="AE2005" s="99">
        <f>COUNTIFS(通讯通路门店!$S:$S,$G2005,通讯通路门店!$J:$J,"其他品牌专卖店")</f>
        <v>0</v>
      </c>
      <c r="AF2005" s="99">
        <f>SUMIFS(通讯通路门店!$BI:$BI,通讯通路门店!$S:$S,$G2005)</f>
        <v>0</v>
      </c>
      <c r="AG2005" s="99">
        <f>SUMIFS(通讯通路门店!$BH:$BH,通讯通路门店!$S:$S,$G2005)</f>
        <v>0</v>
      </c>
      <c r="AH2005" s="99">
        <f t="shared" si="156"/>
        <v>0</v>
      </c>
      <c r="AI2005" s="99">
        <f>SUMIFS(通讯通路门店!$BB:$BB,通讯通路门店!$S:$S,$G2005)</f>
        <v>0</v>
      </c>
      <c r="AJ2005" s="99">
        <f>SUMIFS(通讯通路门店!$BE:$BE,通讯通路门店!$S:$S,$G2005)</f>
        <v>0</v>
      </c>
      <c r="AK2005" s="99">
        <f>SUMIFS(通讯通路门店!$BG:$BG,通讯通路门店!$S:$S,$G2005)</f>
        <v>0</v>
      </c>
      <c r="AL2005" s="99">
        <f>SUMIFS(通讯通路门店!$BC:$BC,通讯通路门店!$S:$S,$G2005)</f>
        <v>0</v>
      </c>
      <c r="AM2005" s="99">
        <f>SUMIFS(通讯通路门店!$BD:$BD,通讯通路门店!$S:$S,$G2005)</f>
        <v>0</v>
      </c>
      <c r="AN2005" s="99">
        <f>SUMIFS(通讯通路门店!$BF:$BF,通讯通路门店!$S:$S,$G2005)</f>
        <v>0</v>
      </c>
      <c r="AO2005" s="99">
        <f t="shared" si="157"/>
        <v>0</v>
      </c>
      <c r="AP2005" s="99">
        <f>SUMIFS(通讯通路门店!$K:$K,通讯通路门店!$S:$S,$G2005)</f>
        <v>0</v>
      </c>
      <c r="AQ2005" s="83"/>
      <c r="AR2005" s="99">
        <f>SUMIFS(通讯通路门店!$T:$T,通讯通路门店!$S:$S,$G2005)</f>
        <v>0</v>
      </c>
      <c r="AS2005" s="99">
        <f>SUMIFS(通讯通路门店!$U:$U,通讯通路门店!$S:$S,$G2005)</f>
        <v>0</v>
      </c>
      <c r="AT2005" s="99">
        <f>SUMIFS(通讯通路门店!$V:$V,通讯通路门店!$S:$S,$G2005)</f>
        <v>0</v>
      </c>
      <c r="AU2005" s="99">
        <f>SUMIFS(通讯通路门店!$W:$W,通讯通路门店!$S:$S,$G2005)</f>
        <v>0</v>
      </c>
      <c r="AV2005" s="99">
        <f>SUMIFS(通讯通路门店!$Z:$Z,通讯通路门店!$S:$S,$G2005)</f>
        <v>0</v>
      </c>
      <c r="AW2005" s="99">
        <f>SUMIFS(通讯通路门店!$AB:$AB,通讯通路门店!$S:$S,$G2005)</f>
        <v>0</v>
      </c>
      <c r="AX2005" s="99">
        <f>SUMIFS(通讯通路门店!$X:$X,通讯通路门店!$S:$S,$G2005)</f>
        <v>0</v>
      </c>
      <c r="AY2005" s="99">
        <f>SUMIFS(通讯通路门店!$Y:$Y,通讯通路门店!$S:$S,$G2005)</f>
        <v>0</v>
      </c>
      <c r="AZ2005" s="99">
        <f>SUMIFS(通讯通路门店!$AA:$AA,通讯通路门店!$S:$S,$G2005)</f>
        <v>0</v>
      </c>
      <c r="BA2005" s="99">
        <f t="shared" si="158"/>
        <v>0</v>
      </c>
      <c r="BB2005" s="99">
        <f t="shared" si="159"/>
        <v>0</v>
      </c>
      <c r="BC2005" s="99">
        <f>SUMIFS(通讯通路门店!$W:$W,通讯通路门店!$S:$S,$G2005,通讯通路门店!$J:$J,"荣耀体验店")+SUMIFS(通讯通路门店!$W:$W,通讯通路门店!$S:$S,$G2005,通讯通路门店!$J:$J,"荣耀授权专卖店")</f>
        <v>0</v>
      </c>
      <c r="BD2005" s="99">
        <f>SUMIFS(通讯通路门店!$Z:$Z,通讯通路门店!$S:$S,$G2005,通讯通路门店!$J:$J,"VIVO体验店")</f>
        <v>0</v>
      </c>
      <c r="BE2005" s="99">
        <f>SUMIFS(通讯通路门店!$AB:$AB,通讯通路门店!$S:$S,$G2005,通讯通路门店!$J:$J,"OPPO体验店")</f>
        <v>0</v>
      </c>
      <c r="BF2005" s="99">
        <f>SUMIFS(通讯通路门店!$X:$X,通讯通路门店!$S:$S,$G2005,通讯通路门店!$J:$J,"华为授权体验店")+SUMIFS(通讯通路门店!$AA:$AA,通讯通路门店!$S:$S,$G2005,通讯通路门店!$J:$J,"华为堡垒店")</f>
        <v>0</v>
      </c>
      <c r="BG2005" s="99">
        <f>SUMIFS(通讯通路门店!$Y:$Y,通讯通路门店!$S:$S,$G2005,通讯通路门店!$J:$J,"小米体验店")</f>
        <v>0</v>
      </c>
      <c r="BH2005" s="99">
        <f>SUMIFS(通讯通路门店!$AA:$AA,通讯通路门店!$S:$S,$G2005,通讯通路门店!$J:$J,"苹果体验店")</f>
        <v>0</v>
      </c>
      <c r="BI2005" s="99">
        <f>SUMIFS(通讯通路门店!$K:$K,通讯通路门店!$S:$S,$G2005,通讯通路门店!$J:$J,"其他品牌专卖店")</f>
        <v>0</v>
      </c>
      <c r="BJ2005" s="99">
        <f>SUMIFS(通讯通路门店!$AC:$AC,通讯通路门店!$S:$S,$G2005)</f>
        <v>0</v>
      </c>
      <c r="BK2005" s="99">
        <f>SUMIFS(通讯通路门店!$AD:$AD,通讯通路门店!$S:$S,$G2005)</f>
        <v>0</v>
      </c>
      <c r="BL2005" s="99">
        <f>SUMIFS(通讯通路门店!$AE:$AE,通讯通路门店!$S:$S,$G2005)</f>
        <v>0</v>
      </c>
      <c r="BM2005" s="99">
        <f>SUMIFS(通讯通路门店!$AF:$AF,通讯通路门店!$S:$S,$G2005)</f>
        <v>0</v>
      </c>
      <c r="BN2005" s="99">
        <f>SUMIFS(通讯通路门店!$AG:$AG,通讯通路门店!$S:$S,$G2005)</f>
        <v>0</v>
      </c>
      <c r="BO2005" s="99">
        <f>SUMIFS(通讯通路门店!$AH:$AH,通讯通路门店!$S:$S,$G2005)</f>
        <v>0</v>
      </c>
      <c r="BP2005" s="99">
        <f>SUMIFS(通讯通路门店!$AI:$AI,通讯通路门店!$S:$S,$G2005)</f>
        <v>0</v>
      </c>
      <c r="BQ2005" s="83"/>
    </row>
    <row r="2006" spans="1:69">
      <c r="A2006" s="99" t="str">
        <f>IFERROR(_xlfn.XLOOKUP($G2006,通讯通路门店!$S$4:$S$993933,通讯通路门店!$A$4:$A$993933,0,0),"")</f>
        <v>海南省</v>
      </c>
      <c r="B2006" s="99" t="str">
        <f>IFERROR(_xlfn.XLOOKUP($G2006,通讯通路门店!$S$4:$S$993933,通讯通路门店!$B$4:$B$993933,0,0),"")</f>
        <v>昌江黎族自治县</v>
      </c>
      <c r="C2006" s="99" t="str">
        <f>IFERROR(_xlfn.XLOOKUP($G2006,通讯通路门店!$S$4:$S$993933,通讯通路门店!$C$4:$C$993933,0,0),"")</f>
        <v>昌江黎族自治县</v>
      </c>
      <c r="D2006" s="99" t="str">
        <f>IFERROR(_xlfn.XLOOKUP($G2006,通讯通路门店!$S$4:$S$993933,通讯通路门店!$D$4:$D$993933,0,0),"")</f>
        <v>叉河镇</v>
      </c>
      <c r="E2006" s="83"/>
      <c r="F2006" s="83"/>
      <c r="G2006" s="101"/>
      <c r="H2006" s="102">
        <f>IFERROR(_xlfn.XLOOKUP($G2006,通讯通路门店!$S$4:$S$993933,通讯通路门店!$R$4:$R$993933,0,0),"")</f>
        <v>0</v>
      </c>
      <c r="I2006" s="83"/>
      <c r="J2006" s="83"/>
      <c r="K2006" s="83"/>
      <c r="L2006" s="83"/>
      <c r="M2006" s="83"/>
      <c r="N2006" s="83"/>
      <c r="O2006" s="83"/>
      <c r="P2006" s="83"/>
      <c r="Q2006" s="83"/>
      <c r="R2006" s="83"/>
      <c r="S2006" s="83"/>
      <c r="T2006" s="83"/>
      <c r="U2006" s="99">
        <f>COUNTIF(通讯通路门店!$S:$S,$G2006)</f>
        <v>0</v>
      </c>
      <c r="V2006" s="99">
        <f>COUNTIFS(通讯通路门店!$S:$S,$G2006,通讯通路门店!$J:$J,"综合卖场")</f>
        <v>0</v>
      </c>
      <c r="W2006" s="99">
        <f>SUMIFS(通讯通路门店!$AJ:$AJ,通讯通路门店!$S:$S,通讯客户沙盘!$G2006)</f>
        <v>0</v>
      </c>
      <c r="X2006" s="99">
        <f t="shared" si="155"/>
        <v>0</v>
      </c>
      <c r="Y2006" s="99">
        <f>COUNTIFS(通讯通路门店!$S:$S,$G2006,通讯通路门店!$J:$J,"荣耀体验店")+COUNTIFS(通讯通路门店!$S:$S,$G2006,通讯通路门店!$J:$J,"荣耀授权专卖店")</f>
        <v>0</v>
      </c>
      <c r="Z2006" s="99">
        <f>COUNTIFS(通讯通路门店!$S:$S,$G2006,通讯通路门店!$J:$J,"VIVO体验店")</f>
        <v>0</v>
      </c>
      <c r="AA2006" s="99">
        <f>COUNTIFS(通讯通路门店!$S:$S,$G2006,通讯通路门店!$J:$J,"OPPO体验店")</f>
        <v>0</v>
      </c>
      <c r="AB2006" s="99">
        <f>COUNTIFS(通讯通路门店!$S:$S,$G2006,通讯通路门店!$J:$J,"华为授权体验店")+COUNTIFS(通讯通路门店!$S:$S,$G2006,通讯通路门店!$J:$J,"华为堡垒店")</f>
        <v>0</v>
      </c>
      <c r="AC2006" s="99">
        <f>COUNTIFS(通讯通路门店!$S:$S,$G2006,通讯通路门店!$J:$J,"小米体验店")</f>
        <v>0</v>
      </c>
      <c r="AD2006" s="99">
        <f>COUNTIFS(通讯通路门店!$S:$S,$G2006,通讯通路门店!$J:$J,"苹果体验店")</f>
        <v>0</v>
      </c>
      <c r="AE2006" s="99">
        <f>COUNTIFS(通讯通路门店!$S:$S,$G2006,通讯通路门店!$J:$J,"其他品牌专卖店")</f>
        <v>0</v>
      </c>
      <c r="AF2006" s="99">
        <f>SUMIFS(通讯通路门店!$BI:$BI,通讯通路门店!$S:$S,$G2006)</f>
        <v>0</v>
      </c>
      <c r="AG2006" s="99">
        <f>SUMIFS(通讯通路门店!$BH:$BH,通讯通路门店!$S:$S,$G2006)</f>
        <v>0</v>
      </c>
      <c r="AH2006" s="99">
        <f t="shared" si="156"/>
        <v>0</v>
      </c>
      <c r="AI2006" s="99">
        <f>SUMIFS(通讯通路门店!$BB:$BB,通讯通路门店!$S:$S,$G2006)</f>
        <v>0</v>
      </c>
      <c r="AJ2006" s="99">
        <f>SUMIFS(通讯通路门店!$BE:$BE,通讯通路门店!$S:$S,$G2006)</f>
        <v>0</v>
      </c>
      <c r="AK2006" s="99">
        <f>SUMIFS(通讯通路门店!$BG:$BG,通讯通路门店!$S:$S,$G2006)</f>
        <v>0</v>
      </c>
      <c r="AL2006" s="99">
        <f>SUMIFS(通讯通路门店!$BC:$BC,通讯通路门店!$S:$S,$G2006)</f>
        <v>0</v>
      </c>
      <c r="AM2006" s="99">
        <f>SUMIFS(通讯通路门店!$BD:$BD,通讯通路门店!$S:$S,$G2006)</f>
        <v>0</v>
      </c>
      <c r="AN2006" s="99">
        <f>SUMIFS(通讯通路门店!$BF:$BF,通讯通路门店!$S:$S,$G2006)</f>
        <v>0</v>
      </c>
      <c r="AO2006" s="99">
        <f t="shared" si="157"/>
        <v>0</v>
      </c>
      <c r="AP2006" s="99">
        <f>SUMIFS(通讯通路门店!$K:$K,通讯通路门店!$S:$S,$G2006)</f>
        <v>0</v>
      </c>
      <c r="AQ2006" s="83"/>
      <c r="AR2006" s="99">
        <f>SUMIFS(通讯通路门店!$T:$T,通讯通路门店!$S:$S,$G2006)</f>
        <v>0</v>
      </c>
      <c r="AS2006" s="99">
        <f>SUMIFS(通讯通路门店!$U:$U,通讯通路门店!$S:$S,$G2006)</f>
        <v>0</v>
      </c>
      <c r="AT2006" s="99">
        <f>SUMIFS(通讯通路门店!$V:$V,通讯通路门店!$S:$S,$G2006)</f>
        <v>0</v>
      </c>
      <c r="AU2006" s="99">
        <f>SUMIFS(通讯通路门店!$W:$W,通讯通路门店!$S:$S,$G2006)</f>
        <v>0</v>
      </c>
      <c r="AV2006" s="99">
        <f>SUMIFS(通讯通路门店!$Z:$Z,通讯通路门店!$S:$S,$G2006)</f>
        <v>0</v>
      </c>
      <c r="AW2006" s="99">
        <f>SUMIFS(通讯通路门店!$AB:$AB,通讯通路门店!$S:$S,$G2006)</f>
        <v>0</v>
      </c>
      <c r="AX2006" s="99">
        <f>SUMIFS(通讯通路门店!$X:$X,通讯通路门店!$S:$S,$G2006)</f>
        <v>0</v>
      </c>
      <c r="AY2006" s="99">
        <f>SUMIFS(通讯通路门店!$Y:$Y,通讯通路门店!$S:$S,$G2006)</f>
        <v>0</v>
      </c>
      <c r="AZ2006" s="99">
        <f>SUMIFS(通讯通路门店!$AA:$AA,通讯通路门店!$S:$S,$G2006)</f>
        <v>0</v>
      </c>
      <c r="BA2006" s="99">
        <f t="shared" si="158"/>
        <v>0</v>
      </c>
      <c r="BB2006" s="99">
        <f t="shared" si="159"/>
        <v>0</v>
      </c>
      <c r="BC2006" s="99">
        <f>SUMIFS(通讯通路门店!$W:$W,通讯通路门店!$S:$S,$G2006,通讯通路门店!$J:$J,"荣耀体验店")+SUMIFS(通讯通路门店!$W:$W,通讯通路门店!$S:$S,$G2006,通讯通路门店!$J:$J,"荣耀授权专卖店")</f>
        <v>0</v>
      </c>
      <c r="BD2006" s="99">
        <f>SUMIFS(通讯通路门店!$Z:$Z,通讯通路门店!$S:$S,$G2006,通讯通路门店!$J:$J,"VIVO体验店")</f>
        <v>0</v>
      </c>
      <c r="BE2006" s="99">
        <f>SUMIFS(通讯通路门店!$AB:$AB,通讯通路门店!$S:$S,$G2006,通讯通路门店!$J:$J,"OPPO体验店")</f>
        <v>0</v>
      </c>
      <c r="BF2006" s="99">
        <f>SUMIFS(通讯通路门店!$X:$X,通讯通路门店!$S:$S,$G2006,通讯通路门店!$J:$J,"华为授权体验店")+SUMIFS(通讯通路门店!$AA:$AA,通讯通路门店!$S:$S,$G2006,通讯通路门店!$J:$J,"华为堡垒店")</f>
        <v>0</v>
      </c>
      <c r="BG2006" s="99">
        <f>SUMIFS(通讯通路门店!$Y:$Y,通讯通路门店!$S:$S,$G2006,通讯通路门店!$J:$J,"小米体验店")</f>
        <v>0</v>
      </c>
      <c r="BH2006" s="99">
        <f>SUMIFS(通讯通路门店!$AA:$AA,通讯通路门店!$S:$S,$G2006,通讯通路门店!$J:$J,"苹果体验店")</f>
        <v>0</v>
      </c>
      <c r="BI2006" s="99">
        <f>SUMIFS(通讯通路门店!$K:$K,通讯通路门店!$S:$S,$G2006,通讯通路门店!$J:$J,"其他品牌专卖店")</f>
        <v>0</v>
      </c>
      <c r="BJ2006" s="99">
        <f>SUMIFS(通讯通路门店!$AC:$AC,通讯通路门店!$S:$S,$G2006)</f>
        <v>0</v>
      </c>
      <c r="BK2006" s="99">
        <f>SUMIFS(通讯通路门店!$AD:$AD,通讯通路门店!$S:$S,$G2006)</f>
        <v>0</v>
      </c>
      <c r="BL2006" s="99">
        <f>SUMIFS(通讯通路门店!$AE:$AE,通讯通路门店!$S:$S,$G2006)</f>
        <v>0</v>
      </c>
      <c r="BM2006" s="99">
        <f>SUMIFS(通讯通路门店!$AF:$AF,通讯通路门店!$S:$S,$G2006)</f>
        <v>0</v>
      </c>
      <c r="BN2006" s="99">
        <f>SUMIFS(通讯通路门店!$AG:$AG,通讯通路门店!$S:$S,$G2006)</f>
        <v>0</v>
      </c>
      <c r="BO2006" s="99">
        <f>SUMIFS(通讯通路门店!$AH:$AH,通讯通路门店!$S:$S,$G2006)</f>
        <v>0</v>
      </c>
      <c r="BP2006" s="99">
        <f>SUMIFS(通讯通路门店!$AI:$AI,通讯通路门店!$S:$S,$G2006)</f>
        <v>0</v>
      </c>
      <c r="BQ2006" s="83"/>
    </row>
    <row r="2007" spans="1:69">
      <c r="A2007" s="99" t="str">
        <f>IFERROR(_xlfn.XLOOKUP($G2007,通讯通路门店!$S$4:$S$993933,通讯通路门店!$A$4:$A$993933,0,0),"")</f>
        <v>海南省</v>
      </c>
      <c r="B2007" s="99" t="str">
        <f>IFERROR(_xlfn.XLOOKUP($G2007,通讯通路门店!$S$4:$S$993933,通讯通路门店!$B$4:$B$993933,0,0),"")</f>
        <v>昌江黎族自治县</v>
      </c>
      <c r="C2007" s="99" t="str">
        <f>IFERROR(_xlfn.XLOOKUP($G2007,通讯通路门店!$S$4:$S$993933,通讯通路门店!$C$4:$C$993933,0,0),"")</f>
        <v>昌江黎族自治县</v>
      </c>
      <c r="D2007" s="99" t="str">
        <f>IFERROR(_xlfn.XLOOKUP($G2007,通讯通路门店!$S$4:$S$993933,通讯通路门店!$D$4:$D$993933,0,0),"")</f>
        <v>叉河镇</v>
      </c>
      <c r="E2007" s="83"/>
      <c r="F2007" s="83"/>
      <c r="G2007" s="101"/>
      <c r="H2007" s="102">
        <f>IFERROR(_xlfn.XLOOKUP($G2007,通讯通路门店!$S$4:$S$993933,通讯通路门店!$R$4:$R$993933,0,0),"")</f>
        <v>0</v>
      </c>
      <c r="I2007" s="83"/>
      <c r="J2007" s="83"/>
      <c r="K2007" s="83"/>
      <c r="L2007" s="83"/>
      <c r="M2007" s="83"/>
      <c r="N2007" s="83"/>
      <c r="O2007" s="83"/>
      <c r="P2007" s="83"/>
      <c r="Q2007" s="83"/>
      <c r="R2007" s="83"/>
      <c r="S2007" s="83"/>
      <c r="T2007" s="83"/>
      <c r="U2007" s="99">
        <f>COUNTIF(通讯通路门店!$S:$S,$G2007)</f>
        <v>0</v>
      </c>
      <c r="V2007" s="99">
        <f>COUNTIFS(通讯通路门店!$S:$S,$G2007,通讯通路门店!$J:$J,"综合卖场")</f>
        <v>0</v>
      </c>
      <c r="W2007" s="99">
        <f>SUMIFS(通讯通路门店!$AJ:$AJ,通讯通路门店!$S:$S,通讯客户沙盘!$G2007)</f>
        <v>0</v>
      </c>
      <c r="X2007" s="99">
        <f t="shared" si="155"/>
        <v>0</v>
      </c>
      <c r="Y2007" s="99">
        <f>COUNTIFS(通讯通路门店!$S:$S,$G2007,通讯通路门店!$J:$J,"荣耀体验店")+COUNTIFS(通讯通路门店!$S:$S,$G2007,通讯通路门店!$J:$J,"荣耀授权专卖店")</f>
        <v>0</v>
      </c>
      <c r="Z2007" s="99">
        <f>COUNTIFS(通讯通路门店!$S:$S,$G2007,通讯通路门店!$J:$J,"VIVO体验店")</f>
        <v>0</v>
      </c>
      <c r="AA2007" s="99">
        <f>COUNTIFS(通讯通路门店!$S:$S,$G2007,通讯通路门店!$J:$J,"OPPO体验店")</f>
        <v>0</v>
      </c>
      <c r="AB2007" s="99">
        <f>COUNTIFS(通讯通路门店!$S:$S,$G2007,通讯通路门店!$J:$J,"华为授权体验店")+COUNTIFS(通讯通路门店!$S:$S,$G2007,通讯通路门店!$J:$J,"华为堡垒店")</f>
        <v>0</v>
      </c>
      <c r="AC2007" s="99">
        <f>COUNTIFS(通讯通路门店!$S:$S,$G2007,通讯通路门店!$J:$J,"小米体验店")</f>
        <v>0</v>
      </c>
      <c r="AD2007" s="99">
        <f>COUNTIFS(通讯通路门店!$S:$S,$G2007,通讯通路门店!$J:$J,"苹果体验店")</f>
        <v>0</v>
      </c>
      <c r="AE2007" s="99">
        <f>COUNTIFS(通讯通路门店!$S:$S,$G2007,通讯通路门店!$J:$J,"其他品牌专卖店")</f>
        <v>0</v>
      </c>
      <c r="AF2007" s="99">
        <f>SUMIFS(通讯通路门店!$BI:$BI,通讯通路门店!$S:$S,$G2007)</f>
        <v>0</v>
      </c>
      <c r="AG2007" s="99">
        <f>SUMIFS(通讯通路门店!$BH:$BH,通讯通路门店!$S:$S,$G2007)</f>
        <v>0</v>
      </c>
      <c r="AH2007" s="99">
        <f t="shared" si="156"/>
        <v>0</v>
      </c>
      <c r="AI2007" s="99">
        <f>SUMIFS(通讯通路门店!$BB:$BB,通讯通路门店!$S:$S,$G2007)</f>
        <v>0</v>
      </c>
      <c r="AJ2007" s="99">
        <f>SUMIFS(通讯通路门店!$BE:$BE,通讯通路门店!$S:$S,$G2007)</f>
        <v>0</v>
      </c>
      <c r="AK2007" s="99">
        <f>SUMIFS(通讯通路门店!$BG:$BG,通讯通路门店!$S:$S,$G2007)</f>
        <v>0</v>
      </c>
      <c r="AL2007" s="99">
        <f>SUMIFS(通讯通路门店!$BC:$BC,通讯通路门店!$S:$S,$G2007)</f>
        <v>0</v>
      </c>
      <c r="AM2007" s="99">
        <f>SUMIFS(通讯通路门店!$BD:$BD,通讯通路门店!$S:$S,$G2007)</f>
        <v>0</v>
      </c>
      <c r="AN2007" s="99">
        <f>SUMIFS(通讯通路门店!$BF:$BF,通讯通路门店!$S:$S,$G2007)</f>
        <v>0</v>
      </c>
      <c r="AO2007" s="99">
        <f t="shared" si="157"/>
        <v>0</v>
      </c>
      <c r="AP2007" s="99">
        <f>SUMIFS(通讯通路门店!$K:$K,通讯通路门店!$S:$S,$G2007)</f>
        <v>0</v>
      </c>
      <c r="AQ2007" s="83"/>
      <c r="AR2007" s="99">
        <f>SUMIFS(通讯通路门店!$T:$T,通讯通路门店!$S:$S,$G2007)</f>
        <v>0</v>
      </c>
      <c r="AS2007" s="99">
        <f>SUMIFS(通讯通路门店!$U:$U,通讯通路门店!$S:$S,$G2007)</f>
        <v>0</v>
      </c>
      <c r="AT2007" s="99">
        <f>SUMIFS(通讯通路门店!$V:$V,通讯通路门店!$S:$S,$G2007)</f>
        <v>0</v>
      </c>
      <c r="AU2007" s="99">
        <f>SUMIFS(通讯通路门店!$W:$W,通讯通路门店!$S:$S,$G2007)</f>
        <v>0</v>
      </c>
      <c r="AV2007" s="99">
        <f>SUMIFS(通讯通路门店!$Z:$Z,通讯通路门店!$S:$S,$G2007)</f>
        <v>0</v>
      </c>
      <c r="AW2007" s="99">
        <f>SUMIFS(通讯通路门店!$AB:$AB,通讯通路门店!$S:$S,$G2007)</f>
        <v>0</v>
      </c>
      <c r="AX2007" s="99">
        <f>SUMIFS(通讯通路门店!$X:$X,通讯通路门店!$S:$S,$G2007)</f>
        <v>0</v>
      </c>
      <c r="AY2007" s="99">
        <f>SUMIFS(通讯通路门店!$Y:$Y,通讯通路门店!$S:$S,$G2007)</f>
        <v>0</v>
      </c>
      <c r="AZ2007" s="99">
        <f>SUMIFS(通讯通路门店!$AA:$AA,通讯通路门店!$S:$S,$G2007)</f>
        <v>0</v>
      </c>
      <c r="BA2007" s="99">
        <f t="shared" si="158"/>
        <v>0</v>
      </c>
      <c r="BB2007" s="99">
        <f t="shared" si="159"/>
        <v>0</v>
      </c>
      <c r="BC2007" s="99">
        <f>SUMIFS(通讯通路门店!$W:$W,通讯通路门店!$S:$S,$G2007,通讯通路门店!$J:$J,"荣耀体验店")+SUMIFS(通讯通路门店!$W:$W,通讯通路门店!$S:$S,$G2007,通讯通路门店!$J:$J,"荣耀授权专卖店")</f>
        <v>0</v>
      </c>
      <c r="BD2007" s="99">
        <f>SUMIFS(通讯通路门店!$Z:$Z,通讯通路门店!$S:$S,$G2007,通讯通路门店!$J:$J,"VIVO体验店")</f>
        <v>0</v>
      </c>
      <c r="BE2007" s="99">
        <f>SUMIFS(通讯通路门店!$AB:$AB,通讯通路门店!$S:$S,$G2007,通讯通路门店!$J:$J,"OPPO体验店")</f>
        <v>0</v>
      </c>
      <c r="BF2007" s="99">
        <f>SUMIFS(通讯通路门店!$X:$X,通讯通路门店!$S:$S,$G2007,通讯通路门店!$J:$J,"华为授权体验店")+SUMIFS(通讯通路门店!$AA:$AA,通讯通路门店!$S:$S,$G2007,通讯通路门店!$J:$J,"华为堡垒店")</f>
        <v>0</v>
      </c>
      <c r="BG2007" s="99">
        <f>SUMIFS(通讯通路门店!$Y:$Y,通讯通路门店!$S:$S,$G2007,通讯通路门店!$J:$J,"小米体验店")</f>
        <v>0</v>
      </c>
      <c r="BH2007" s="99">
        <f>SUMIFS(通讯通路门店!$AA:$AA,通讯通路门店!$S:$S,$G2007,通讯通路门店!$J:$J,"苹果体验店")</f>
        <v>0</v>
      </c>
      <c r="BI2007" s="99">
        <f>SUMIFS(通讯通路门店!$K:$K,通讯通路门店!$S:$S,$G2007,通讯通路门店!$J:$J,"其他品牌专卖店")</f>
        <v>0</v>
      </c>
      <c r="BJ2007" s="99">
        <f>SUMIFS(通讯通路门店!$AC:$AC,通讯通路门店!$S:$S,$G2007)</f>
        <v>0</v>
      </c>
      <c r="BK2007" s="99">
        <f>SUMIFS(通讯通路门店!$AD:$AD,通讯通路门店!$S:$S,$G2007)</f>
        <v>0</v>
      </c>
      <c r="BL2007" s="99">
        <f>SUMIFS(通讯通路门店!$AE:$AE,通讯通路门店!$S:$S,$G2007)</f>
        <v>0</v>
      </c>
      <c r="BM2007" s="99">
        <f>SUMIFS(通讯通路门店!$AF:$AF,通讯通路门店!$S:$S,$G2007)</f>
        <v>0</v>
      </c>
      <c r="BN2007" s="99">
        <f>SUMIFS(通讯通路门店!$AG:$AG,通讯通路门店!$S:$S,$G2007)</f>
        <v>0</v>
      </c>
      <c r="BO2007" s="99">
        <f>SUMIFS(通讯通路门店!$AH:$AH,通讯通路门店!$S:$S,$G2007)</f>
        <v>0</v>
      </c>
      <c r="BP2007" s="99">
        <f>SUMIFS(通讯通路门店!$AI:$AI,通讯通路门店!$S:$S,$G2007)</f>
        <v>0</v>
      </c>
      <c r="BQ2007" s="83"/>
    </row>
    <row r="2008" spans="1:69">
      <c r="A2008" s="99" t="str">
        <f>IFERROR(_xlfn.XLOOKUP($G2008,通讯通路门店!$S$4:$S$993933,通讯通路门店!$A$4:$A$993933,0,0),"")</f>
        <v>海南省</v>
      </c>
      <c r="B2008" s="99" t="str">
        <f>IFERROR(_xlfn.XLOOKUP($G2008,通讯通路门店!$S$4:$S$993933,通讯通路门店!$B$4:$B$993933,0,0),"")</f>
        <v>昌江黎族自治县</v>
      </c>
      <c r="C2008" s="99" t="str">
        <f>IFERROR(_xlfn.XLOOKUP($G2008,通讯通路门店!$S$4:$S$993933,通讯通路门店!$C$4:$C$993933,0,0),"")</f>
        <v>昌江黎族自治县</v>
      </c>
      <c r="D2008" s="99" t="str">
        <f>IFERROR(_xlfn.XLOOKUP($G2008,通讯通路门店!$S$4:$S$993933,通讯通路门店!$D$4:$D$993933,0,0),"")</f>
        <v>叉河镇</v>
      </c>
      <c r="E2008" s="83"/>
      <c r="F2008" s="83"/>
      <c r="G2008" s="101"/>
      <c r="H2008" s="102">
        <f>IFERROR(_xlfn.XLOOKUP($G2008,通讯通路门店!$S$4:$S$993933,通讯通路门店!$R$4:$R$993933,0,0),"")</f>
        <v>0</v>
      </c>
      <c r="I2008" s="83"/>
      <c r="J2008" s="83"/>
      <c r="K2008" s="83"/>
      <c r="L2008" s="83"/>
      <c r="M2008" s="83"/>
      <c r="N2008" s="83"/>
      <c r="O2008" s="83"/>
      <c r="P2008" s="83"/>
      <c r="Q2008" s="83"/>
      <c r="R2008" s="83"/>
      <c r="S2008" s="83"/>
      <c r="T2008" s="83"/>
      <c r="U2008" s="99">
        <f>COUNTIF(通讯通路门店!$S:$S,$G2008)</f>
        <v>0</v>
      </c>
      <c r="V2008" s="99">
        <f>COUNTIFS(通讯通路门店!$S:$S,$G2008,通讯通路门店!$J:$J,"综合卖场")</f>
        <v>0</v>
      </c>
      <c r="W2008" s="99">
        <f>SUMIFS(通讯通路门店!$AJ:$AJ,通讯通路门店!$S:$S,通讯客户沙盘!$G2008)</f>
        <v>0</v>
      </c>
      <c r="X2008" s="99">
        <f t="shared" si="155"/>
        <v>0</v>
      </c>
      <c r="Y2008" s="99">
        <f>COUNTIFS(通讯通路门店!$S:$S,$G2008,通讯通路门店!$J:$J,"荣耀体验店")+COUNTIFS(通讯通路门店!$S:$S,$G2008,通讯通路门店!$J:$J,"荣耀授权专卖店")</f>
        <v>0</v>
      </c>
      <c r="Z2008" s="99">
        <f>COUNTIFS(通讯通路门店!$S:$S,$G2008,通讯通路门店!$J:$J,"VIVO体验店")</f>
        <v>0</v>
      </c>
      <c r="AA2008" s="99">
        <f>COUNTIFS(通讯通路门店!$S:$S,$G2008,通讯通路门店!$J:$J,"OPPO体验店")</f>
        <v>0</v>
      </c>
      <c r="AB2008" s="99">
        <f>COUNTIFS(通讯通路门店!$S:$S,$G2008,通讯通路门店!$J:$J,"华为授权体验店")+COUNTIFS(通讯通路门店!$S:$S,$G2008,通讯通路门店!$J:$J,"华为堡垒店")</f>
        <v>0</v>
      </c>
      <c r="AC2008" s="99">
        <f>COUNTIFS(通讯通路门店!$S:$S,$G2008,通讯通路门店!$J:$J,"小米体验店")</f>
        <v>0</v>
      </c>
      <c r="AD2008" s="99">
        <f>COUNTIFS(通讯通路门店!$S:$S,$G2008,通讯通路门店!$J:$J,"苹果体验店")</f>
        <v>0</v>
      </c>
      <c r="AE2008" s="99">
        <f>COUNTIFS(通讯通路门店!$S:$S,$G2008,通讯通路门店!$J:$J,"其他品牌专卖店")</f>
        <v>0</v>
      </c>
      <c r="AF2008" s="99">
        <f>SUMIFS(通讯通路门店!$BI:$BI,通讯通路门店!$S:$S,$G2008)</f>
        <v>0</v>
      </c>
      <c r="AG2008" s="99">
        <f>SUMIFS(通讯通路门店!$BH:$BH,通讯通路门店!$S:$S,$G2008)</f>
        <v>0</v>
      </c>
      <c r="AH2008" s="99">
        <f t="shared" si="156"/>
        <v>0</v>
      </c>
      <c r="AI2008" s="99">
        <f>SUMIFS(通讯通路门店!$BB:$BB,通讯通路门店!$S:$S,$G2008)</f>
        <v>0</v>
      </c>
      <c r="AJ2008" s="99">
        <f>SUMIFS(通讯通路门店!$BE:$BE,通讯通路门店!$S:$S,$G2008)</f>
        <v>0</v>
      </c>
      <c r="AK2008" s="99">
        <f>SUMIFS(通讯通路门店!$BG:$BG,通讯通路门店!$S:$S,$G2008)</f>
        <v>0</v>
      </c>
      <c r="AL2008" s="99">
        <f>SUMIFS(通讯通路门店!$BC:$BC,通讯通路门店!$S:$S,$G2008)</f>
        <v>0</v>
      </c>
      <c r="AM2008" s="99">
        <f>SUMIFS(通讯通路门店!$BD:$BD,通讯通路门店!$S:$S,$G2008)</f>
        <v>0</v>
      </c>
      <c r="AN2008" s="99">
        <f>SUMIFS(通讯通路门店!$BF:$BF,通讯通路门店!$S:$S,$G2008)</f>
        <v>0</v>
      </c>
      <c r="AO2008" s="99">
        <f t="shared" si="157"/>
        <v>0</v>
      </c>
      <c r="AP2008" s="99">
        <f>SUMIFS(通讯通路门店!$K:$K,通讯通路门店!$S:$S,$G2008)</f>
        <v>0</v>
      </c>
      <c r="AQ2008" s="83"/>
      <c r="AR2008" s="99">
        <f>SUMIFS(通讯通路门店!$T:$T,通讯通路门店!$S:$S,$G2008)</f>
        <v>0</v>
      </c>
      <c r="AS2008" s="99">
        <f>SUMIFS(通讯通路门店!$U:$U,通讯通路门店!$S:$S,$G2008)</f>
        <v>0</v>
      </c>
      <c r="AT2008" s="99">
        <f>SUMIFS(通讯通路门店!$V:$V,通讯通路门店!$S:$S,$G2008)</f>
        <v>0</v>
      </c>
      <c r="AU2008" s="99">
        <f>SUMIFS(通讯通路门店!$W:$W,通讯通路门店!$S:$S,$G2008)</f>
        <v>0</v>
      </c>
      <c r="AV2008" s="99">
        <f>SUMIFS(通讯通路门店!$Z:$Z,通讯通路门店!$S:$S,$G2008)</f>
        <v>0</v>
      </c>
      <c r="AW2008" s="99">
        <f>SUMIFS(通讯通路门店!$AB:$AB,通讯通路门店!$S:$S,$G2008)</f>
        <v>0</v>
      </c>
      <c r="AX2008" s="99">
        <f>SUMIFS(通讯通路门店!$X:$X,通讯通路门店!$S:$S,$G2008)</f>
        <v>0</v>
      </c>
      <c r="AY2008" s="99">
        <f>SUMIFS(通讯通路门店!$Y:$Y,通讯通路门店!$S:$S,$G2008)</f>
        <v>0</v>
      </c>
      <c r="AZ2008" s="99">
        <f>SUMIFS(通讯通路门店!$AA:$AA,通讯通路门店!$S:$S,$G2008)</f>
        <v>0</v>
      </c>
      <c r="BA2008" s="99">
        <f t="shared" si="158"/>
        <v>0</v>
      </c>
      <c r="BB2008" s="99">
        <f t="shared" si="159"/>
        <v>0</v>
      </c>
      <c r="BC2008" s="99">
        <f>SUMIFS(通讯通路门店!$W:$W,通讯通路门店!$S:$S,$G2008,通讯通路门店!$J:$J,"荣耀体验店")+SUMIFS(通讯通路门店!$W:$W,通讯通路门店!$S:$S,$G2008,通讯通路门店!$J:$J,"荣耀授权专卖店")</f>
        <v>0</v>
      </c>
      <c r="BD2008" s="99">
        <f>SUMIFS(通讯通路门店!$Z:$Z,通讯通路门店!$S:$S,$G2008,通讯通路门店!$J:$J,"VIVO体验店")</f>
        <v>0</v>
      </c>
      <c r="BE2008" s="99">
        <f>SUMIFS(通讯通路门店!$AB:$AB,通讯通路门店!$S:$S,$G2008,通讯通路门店!$J:$J,"OPPO体验店")</f>
        <v>0</v>
      </c>
      <c r="BF2008" s="99">
        <f>SUMIFS(通讯通路门店!$X:$X,通讯通路门店!$S:$S,$G2008,通讯通路门店!$J:$J,"华为授权体验店")+SUMIFS(通讯通路门店!$AA:$AA,通讯通路门店!$S:$S,$G2008,通讯通路门店!$J:$J,"华为堡垒店")</f>
        <v>0</v>
      </c>
      <c r="BG2008" s="99">
        <f>SUMIFS(通讯通路门店!$Y:$Y,通讯通路门店!$S:$S,$G2008,通讯通路门店!$J:$J,"小米体验店")</f>
        <v>0</v>
      </c>
      <c r="BH2008" s="99">
        <f>SUMIFS(通讯通路门店!$AA:$AA,通讯通路门店!$S:$S,$G2008,通讯通路门店!$J:$J,"苹果体验店")</f>
        <v>0</v>
      </c>
      <c r="BI2008" s="99">
        <f>SUMIFS(通讯通路门店!$K:$K,通讯通路门店!$S:$S,$G2008,通讯通路门店!$J:$J,"其他品牌专卖店")</f>
        <v>0</v>
      </c>
      <c r="BJ2008" s="99">
        <f>SUMIFS(通讯通路门店!$AC:$AC,通讯通路门店!$S:$S,$G2008)</f>
        <v>0</v>
      </c>
      <c r="BK2008" s="99">
        <f>SUMIFS(通讯通路门店!$AD:$AD,通讯通路门店!$S:$S,$G2008)</f>
        <v>0</v>
      </c>
      <c r="BL2008" s="99">
        <f>SUMIFS(通讯通路门店!$AE:$AE,通讯通路门店!$S:$S,$G2008)</f>
        <v>0</v>
      </c>
      <c r="BM2008" s="99">
        <f>SUMIFS(通讯通路门店!$AF:$AF,通讯通路门店!$S:$S,$G2008)</f>
        <v>0</v>
      </c>
      <c r="BN2008" s="99">
        <f>SUMIFS(通讯通路门店!$AG:$AG,通讯通路门店!$S:$S,$G2008)</f>
        <v>0</v>
      </c>
      <c r="BO2008" s="99">
        <f>SUMIFS(通讯通路门店!$AH:$AH,通讯通路门店!$S:$S,$G2008)</f>
        <v>0</v>
      </c>
      <c r="BP2008" s="99">
        <f>SUMIFS(通讯通路门店!$AI:$AI,通讯通路门店!$S:$S,$G2008)</f>
        <v>0</v>
      </c>
      <c r="BQ2008" s="83"/>
    </row>
    <row r="2009" spans="1:69">
      <c r="A2009" s="99" t="str">
        <f>IFERROR(_xlfn.XLOOKUP($G2009,通讯通路门店!$S$4:$S$993933,通讯通路门店!$A$4:$A$993933,0,0),"")</f>
        <v>海南省</v>
      </c>
      <c r="B2009" s="99" t="str">
        <f>IFERROR(_xlfn.XLOOKUP($G2009,通讯通路门店!$S$4:$S$993933,通讯通路门店!$B$4:$B$993933,0,0),"")</f>
        <v>昌江黎族自治县</v>
      </c>
      <c r="C2009" s="99" t="str">
        <f>IFERROR(_xlfn.XLOOKUP($G2009,通讯通路门店!$S$4:$S$993933,通讯通路门店!$C$4:$C$993933,0,0),"")</f>
        <v>昌江黎族自治县</v>
      </c>
      <c r="D2009" s="99" t="str">
        <f>IFERROR(_xlfn.XLOOKUP($G2009,通讯通路门店!$S$4:$S$993933,通讯通路门店!$D$4:$D$993933,0,0),"")</f>
        <v>叉河镇</v>
      </c>
      <c r="E2009" s="83"/>
      <c r="F2009" s="83"/>
      <c r="G2009" s="101"/>
      <c r="H2009" s="102">
        <f>IFERROR(_xlfn.XLOOKUP($G2009,通讯通路门店!$S$4:$S$993933,通讯通路门店!$R$4:$R$993933,0,0),"")</f>
        <v>0</v>
      </c>
      <c r="I2009" s="83"/>
      <c r="J2009" s="83"/>
      <c r="K2009" s="83"/>
      <c r="L2009" s="83"/>
      <c r="M2009" s="83"/>
      <c r="N2009" s="83"/>
      <c r="O2009" s="83"/>
      <c r="P2009" s="83"/>
      <c r="Q2009" s="83"/>
      <c r="R2009" s="83"/>
      <c r="S2009" s="83"/>
      <c r="T2009" s="83"/>
      <c r="U2009" s="99">
        <f>COUNTIF(通讯通路门店!$S:$S,$G2009)</f>
        <v>0</v>
      </c>
      <c r="V2009" s="99">
        <f>COUNTIFS(通讯通路门店!$S:$S,$G2009,通讯通路门店!$J:$J,"综合卖场")</f>
        <v>0</v>
      </c>
      <c r="W2009" s="99">
        <f>SUMIFS(通讯通路门店!$AJ:$AJ,通讯通路门店!$S:$S,通讯客户沙盘!$G2009)</f>
        <v>0</v>
      </c>
      <c r="X2009" s="99">
        <f t="shared" si="155"/>
        <v>0</v>
      </c>
      <c r="Y2009" s="99">
        <f>COUNTIFS(通讯通路门店!$S:$S,$G2009,通讯通路门店!$J:$J,"荣耀体验店")+COUNTIFS(通讯通路门店!$S:$S,$G2009,通讯通路门店!$J:$J,"荣耀授权专卖店")</f>
        <v>0</v>
      </c>
      <c r="Z2009" s="99">
        <f>COUNTIFS(通讯通路门店!$S:$S,$G2009,通讯通路门店!$J:$J,"VIVO体验店")</f>
        <v>0</v>
      </c>
      <c r="AA2009" s="99">
        <f>COUNTIFS(通讯通路门店!$S:$S,$G2009,通讯通路门店!$J:$J,"OPPO体验店")</f>
        <v>0</v>
      </c>
      <c r="AB2009" s="99">
        <f>COUNTIFS(通讯通路门店!$S:$S,$G2009,通讯通路门店!$J:$J,"华为授权体验店")+COUNTIFS(通讯通路门店!$S:$S,$G2009,通讯通路门店!$J:$J,"华为堡垒店")</f>
        <v>0</v>
      </c>
      <c r="AC2009" s="99">
        <f>COUNTIFS(通讯通路门店!$S:$S,$G2009,通讯通路门店!$J:$J,"小米体验店")</f>
        <v>0</v>
      </c>
      <c r="AD2009" s="99">
        <f>COUNTIFS(通讯通路门店!$S:$S,$G2009,通讯通路门店!$J:$J,"苹果体验店")</f>
        <v>0</v>
      </c>
      <c r="AE2009" s="99">
        <f>COUNTIFS(通讯通路门店!$S:$S,$G2009,通讯通路门店!$J:$J,"其他品牌专卖店")</f>
        <v>0</v>
      </c>
      <c r="AF2009" s="99">
        <f>SUMIFS(通讯通路门店!$BI:$BI,通讯通路门店!$S:$S,$G2009)</f>
        <v>0</v>
      </c>
      <c r="AG2009" s="99">
        <f>SUMIFS(通讯通路门店!$BH:$BH,通讯通路门店!$S:$S,$G2009)</f>
        <v>0</v>
      </c>
      <c r="AH2009" s="99">
        <f t="shared" si="156"/>
        <v>0</v>
      </c>
      <c r="AI2009" s="99">
        <f>SUMIFS(通讯通路门店!$BB:$BB,通讯通路门店!$S:$S,$G2009)</f>
        <v>0</v>
      </c>
      <c r="AJ2009" s="99">
        <f>SUMIFS(通讯通路门店!$BE:$BE,通讯通路门店!$S:$S,$G2009)</f>
        <v>0</v>
      </c>
      <c r="AK2009" s="99">
        <f>SUMIFS(通讯通路门店!$BG:$BG,通讯通路门店!$S:$S,$G2009)</f>
        <v>0</v>
      </c>
      <c r="AL2009" s="99">
        <f>SUMIFS(通讯通路门店!$BC:$BC,通讯通路门店!$S:$S,$G2009)</f>
        <v>0</v>
      </c>
      <c r="AM2009" s="99">
        <f>SUMIFS(通讯通路门店!$BD:$BD,通讯通路门店!$S:$S,$G2009)</f>
        <v>0</v>
      </c>
      <c r="AN2009" s="99">
        <f>SUMIFS(通讯通路门店!$BF:$BF,通讯通路门店!$S:$S,$G2009)</f>
        <v>0</v>
      </c>
      <c r="AO2009" s="99">
        <f t="shared" si="157"/>
        <v>0</v>
      </c>
      <c r="AP2009" s="99">
        <f>SUMIFS(通讯通路门店!$K:$K,通讯通路门店!$S:$S,$G2009)</f>
        <v>0</v>
      </c>
      <c r="AQ2009" s="83"/>
      <c r="AR2009" s="99">
        <f>SUMIFS(通讯通路门店!$T:$T,通讯通路门店!$S:$S,$G2009)</f>
        <v>0</v>
      </c>
      <c r="AS2009" s="99">
        <f>SUMIFS(通讯通路门店!$U:$U,通讯通路门店!$S:$S,$G2009)</f>
        <v>0</v>
      </c>
      <c r="AT2009" s="99">
        <f>SUMIFS(通讯通路门店!$V:$V,通讯通路门店!$S:$S,$G2009)</f>
        <v>0</v>
      </c>
      <c r="AU2009" s="99">
        <f>SUMIFS(通讯通路门店!$W:$W,通讯通路门店!$S:$S,$G2009)</f>
        <v>0</v>
      </c>
      <c r="AV2009" s="99">
        <f>SUMIFS(通讯通路门店!$Z:$Z,通讯通路门店!$S:$S,$G2009)</f>
        <v>0</v>
      </c>
      <c r="AW2009" s="99">
        <f>SUMIFS(通讯通路门店!$AB:$AB,通讯通路门店!$S:$S,$G2009)</f>
        <v>0</v>
      </c>
      <c r="AX2009" s="99">
        <f>SUMIFS(通讯通路门店!$X:$X,通讯通路门店!$S:$S,$G2009)</f>
        <v>0</v>
      </c>
      <c r="AY2009" s="99">
        <f>SUMIFS(通讯通路门店!$Y:$Y,通讯通路门店!$S:$S,$G2009)</f>
        <v>0</v>
      </c>
      <c r="AZ2009" s="99">
        <f>SUMIFS(通讯通路门店!$AA:$AA,通讯通路门店!$S:$S,$G2009)</f>
        <v>0</v>
      </c>
      <c r="BA2009" s="99">
        <f t="shared" si="158"/>
        <v>0</v>
      </c>
      <c r="BB2009" s="99">
        <f t="shared" si="159"/>
        <v>0</v>
      </c>
      <c r="BC2009" s="99">
        <f>SUMIFS(通讯通路门店!$W:$W,通讯通路门店!$S:$S,$G2009,通讯通路门店!$J:$J,"荣耀体验店")+SUMIFS(通讯通路门店!$W:$W,通讯通路门店!$S:$S,$G2009,通讯通路门店!$J:$J,"荣耀授权专卖店")</f>
        <v>0</v>
      </c>
      <c r="BD2009" s="99">
        <f>SUMIFS(通讯通路门店!$Z:$Z,通讯通路门店!$S:$S,$G2009,通讯通路门店!$J:$J,"VIVO体验店")</f>
        <v>0</v>
      </c>
      <c r="BE2009" s="99">
        <f>SUMIFS(通讯通路门店!$AB:$AB,通讯通路门店!$S:$S,$G2009,通讯通路门店!$J:$J,"OPPO体验店")</f>
        <v>0</v>
      </c>
      <c r="BF2009" s="99">
        <f>SUMIFS(通讯通路门店!$X:$X,通讯通路门店!$S:$S,$G2009,通讯通路门店!$J:$J,"华为授权体验店")+SUMIFS(通讯通路门店!$AA:$AA,通讯通路门店!$S:$S,$G2009,通讯通路门店!$J:$J,"华为堡垒店")</f>
        <v>0</v>
      </c>
      <c r="BG2009" s="99">
        <f>SUMIFS(通讯通路门店!$Y:$Y,通讯通路门店!$S:$S,$G2009,通讯通路门店!$J:$J,"小米体验店")</f>
        <v>0</v>
      </c>
      <c r="BH2009" s="99">
        <f>SUMIFS(通讯通路门店!$AA:$AA,通讯通路门店!$S:$S,$G2009,通讯通路门店!$J:$J,"苹果体验店")</f>
        <v>0</v>
      </c>
      <c r="BI2009" s="99">
        <f>SUMIFS(通讯通路门店!$K:$K,通讯通路门店!$S:$S,$G2009,通讯通路门店!$J:$J,"其他品牌专卖店")</f>
        <v>0</v>
      </c>
      <c r="BJ2009" s="99">
        <f>SUMIFS(通讯通路门店!$AC:$AC,通讯通路门店!$S:$S,$G2009)</f>
        <v>0</v>
      </c>
      <c r="BK2009" s="99">
        <f>SUMIFS(通讯通路门店!$AD:$AD,通讯通路门店!$S:$S,$G2009)</f>
        <v>0</v>
      </c>
      <c r="BL2009" s="99">
        <f>SUMIFS(通讯通路门店!$AE:$AE,通讯通路门店!$S:$S,$G2009)</f>
        <v>0</v>
      </c>
      <c r="BM2009" s="99">
        <f>SUMIFS(通讯通路门店!$AF:$AF,通讯通路门店!$S:$S,$G2009)</f>
        <v>0</v>
      </c>
      <c r="BN2009" s="99">
        <f>SUMIFS(通讯通路门店!$AG:$AG,通讯通路门店!$S:$S,$G2009)</f>
        <v>0</v>
      </c>
      <c r="BO2009" s="99">
        <f>SUMIFS(通讯通路门店!$AH:$AH,通讯通路门店!$S:$S,$G2009)</f>
        <v>0</v>
      </c>
      <c r="BP2009" s="99">
        <f>SUMIFS(通讯通路门店!$AI:$AI,通讯通路门店!$S:$S,$G2009)</f>
        <v>0</v>
      </c>
      <c r="BQ2009" s="83"/>
    </row>
    <row r="2010" spans="1:69">
      <c r="A2010" s="99" t="str">
        <f>IFERROR(_xlfn.XLOOKUP($G2010,通讯通路门店!$S$4:$S$993933,通讯通路门店!$A$4:$A$993933,0,0),"")</f>
        <v>海南省</v>
      </c>
      <c r="B2010" s="99" t="str">
        <f>IFERROR(_xlfn.XLOOKUP($G2010,通讯通路门店!$S$4:$S$993933,通讯通路门店!$B$4:$B$993933,0,0),"")</f>
        <v>昌江黎族自治县</v>
      </c>
      <c r="C2010" s="99" t="str">
        <f>IFERROR(_xlfn.XLOOKUP($G2010,通讯通路门店!$S$4:$S$993933,通讯通路门店!$C$4:$C$993933,0,0),"")</f>
        <v>昌江黎族自治县</v>
      </c>
      <c r="D2010" s="99" t="str">
        <f>IFERROR(_xlfn.XLOOKUP($G2010,通讯通路门店!$S$4:$S$993933,通讯通路门店!$D$4:$D$993933,0,0),"")</f>
        <v>叉河镇</v>
      </c>
      <c r="E2010" s="83"/>
      <c r="F2010" s="83"/>
      <c r="G2010" s="101"/>
      <c r="H2010" s="102">
        <f>IFERROR(_xlfn.XLOOKUP($G2010,通讯通路门店!$S$4:$S$993933,通讯通路门店!$R$4:$R$993933,0,0),"")</f>
        <v>0</v>
      </c>
      <c r="I2010" s="83"/>
      <c r="J2010" s="83"/>
      <c r="K2010" s="83"/>
      <c r="L2010" s="83"/>
      <c r="M2010" s="83"/>
      <c r="N2010" s="83"/>
      <c r="O2010" s="83"/>
      <c r="P2010" s="83"/>
      <c r="Q2010" s="83"/>
      <c r="R2010" s="83"/>
      <c r="S2010" s="83"/>
      <c r="T2010" s="83"/>
      <c r="U2010" s="99">
        <f>COUNTIF(通讯通路门店!$S:$S,$G2010)</f>
        <v>0</v>
      </c>
      <c r="V2010" s="99">
        <f>COUNTIFS(通讯通路门店!$S:$S,$G2010,通讯通路门店!$J:$J,"综合卖场")</f>
        <v>0</v>
      </c>
      <c r="W2010" s="99">
        <f>SUMIFS(通讯通路门店!$AJ:$AJ,通讯通路门店!$S:$S,通讯客户沙盘!$G2010)</f>
        <v>0</v>
      </c>
      <c r="X2010" s="99">
        <f t="shared" si="155"/>
        <v>0</v>
      </c>
      <c r="Y2010" s="99">
        <f>COUNTIFS(通讯通路门店!$S:$S,$G2010,通讯通路门店!$J:$J,"荣耀体验店")+COUNTIFS(通讯通路门店!$S:$S,$G2010,通讯通路门店!$J:$J,"荣耀授权专卖店")</f>
        <v>0</v>
      </c>
      <c r="Z2010" s="99">
        <f>COUNTIFS(通讯通路门店!$S:$S,$G2010,通讯通路门店!$J:$J,"VIVO体验店")</f>
        <v>0</v>
      </c>
      <c r="AA2010" s="99">
        <f>COUNTIFS(通讯通路门店!$S:$S,$G2010,通讯通路门店!$J:$J,"OPPO体验店")</f>
        <v>0</v>
      </c>
      <c r="AB2010" s="99">
        <f>COUNTIFS(通讯通路门店!$S:$S,$G2010,通讯通路门店!$J:$J,"华为授权体验店")+COUNTIFS(通讯通路门店!$S:$S,$G2010,通讯通路门店!$J:$J,"华为堡垒店")</f>
        <v>0</v>
      </c>
      <c r="AC2010" s="99">
        <f>COUNTIFS(通讯通路门店!$S:$S,$G2010,通讯通路门店!$J:$J,"小米体验店")</f>
        <v>0</v>
      </c>
      <c r="AD2010" s="99">
        <f>COUNTIFS(通讯通路门店!$S:$S,$G2010,通讯通路门店!$J:$J,"苹果体验店")</f>
        <v>0</v>
      </c>
      <c r="AE2010" s="99">
        <f>COUNTIFS(通讯通路门店!$S:$S,$G2010,通讯通路门店!$J:$J,"其他品牌专卖店")</f>
        <v>0</v>
      </c>
      <c r="AF2010" s="99">
        <f>SUMIFS(通讯通路门店!$BI:$BI,通讯通路门店!$S:$S,$G2010)</f>
        <v>0</v>
      </c>
      <c r="AG2010" s="99">
        <f>SUMIFS(通讯通路门店!$BH:$BH,通讯通路门店!$S:$S,$G2010)</f>
        <v>0</v>
      </c>
      <c r="AH2010" s="99">
        <f t="shared" si="156"/>
        <v>0</v>
      </c>
      <c r="AI2010" s="99">
        <f>SUMIFS(通讯通路门店!$BB:$BB,通讯通路门店!$S:$S,$G2010)</f>
        <v>0</v>
      </c>
      <c r="AJ2010" s="99">
        <f>SUMIFS(通讯通路门店!$BE:$BE,通讯通路门店!$S:$S,$G2010)</f>
        <v>0</v>
      </c>
      <c r="AK2010" s="99">
        <f>SUMIFS(通讯通路门店!$BG:$BG,通讯通路门店!$S:$S,$G2010)</f>
        <v>0</v>
      </c>
      <c r="AL2010" s="99">
        <f>SUMIFS(通讯通路门店!$BC:$BC,通讯通路门店!$S:$S,$G2010)</f>
        <v>0</v>
      </c>
      <c r="AM2010" s="99">
        <f>SUMIFS(通讯通路门店!$BD:$BD,通讯通路门店!$S:$S,$G2010)</f>
        <v>0</v>
      </c>
      <c r="AN2010" s="99">
        <f>SUMIFS(通讯通路门店!$BF:$BF,通讯通路门店!$S:$S,$G2010)</f>
        <v>0</v>
      </c>
      <c r="AO2010" s="99">
        <f t="shared" si="157"/>
        <v>0</v>
      </c>
      <c r="AP2010" s="99">
        <f>SUMIFS(通讯通路门店!$K:$K,通讯通路门店!$S:$S,$G2010)</f>
        <v>0</v>
      </c>
      <c r="AQ2010" s="83"/>
      <c r="AR2010" s="99">
        <f>SUMIFS(通讯通路门店!$T:$T,通讯通路门店!$S:$S,$G2010)</f>
        <v>0</v>
      </c>
      <c r="AS2010" s="99">
        <f>SUMIFS(通讯通路门店!$U:$U,通讯通路门店!$S:$S,$G2010)</f>
        <v>0</v>
      </c>
      <c r="AT2010" s="99">
        <f>SUMIFS(通讯通路门店!$V:$V,通讯通路门店!$S:$S,$G2010)</f>
        <v>0</v>
      </c>
      <c r="AU2010" s="99">
        <f>SUMIFS(通讯通路门店!$W:$W,通讯通路门店!$S:$S,$G2010)</f>
        <v>0</v>
      </c>
      <c r="AV2010" s="99">
        <f>SUMIFS(通讯通路门店!$Z:$Z,通讯通路门店!$S:$S,$G2010)</f>
        <v>0</v>
      </c>
      <c r="AW2010" s="99">
        <f>SUMIFS(通讯通路门店!$AB:$AB,通讯通路门店!$S:$S,$G2010)</f>
        <v>0</v>
      </c>
      <c r="AX2010" s="99">
        <f>SUMIFS(通讯通路门店!$X:$X,通讯通路门店!$S:$S,$G2010)</f>
        <v>0</v>
      </c>
      <c r="AY2010" s="99">
        <f>SUMIFS(通讯通路门店!$Y:$Y,通讯通路门店!$S:$S,$G2010)</f>
        <v>0</v>
      </c>
      <c r="AZ2010" s="99">
        <f>SUMIFS(通讯通路门店!$AA:$AA,通讯通路门店!$S:$S,$G2010)</f>
        <v>0</v>
      </c>
      <c r="BA2010" s="99">
        <f t="shared" si="158"/>
        <v>0</v>
      </c>
      <c r="BB2010" s="99">
        <f t="shared" si="159"/>
        <v>0</v>
      </c>
      <c r="BC2010" s="99">
        <f>SUMIFS(通讯通路门店!$W:$W,通讯通路门店!$S:$S,$G2010,通讯通路门店!$J:$J,"荣耀体验店")+SUMIFS(通讯通路门店!$W:$W,通讯通路门店!$S:$S,$G2010,通讯通路门店!$J:$J,"荣耀授权专卖店")</f>
        <v>0</v>
      </c>
      <c r="BD2010" s="99">
        <f>SUMIFS(通讯通路门店!$Z:$Z,通讯通路门店!$S:$S,$G2010,通讯通路门店!$J:$J,"VIVO体验店")</f>
        <v>0</v>
      </c>
      <c r="BE2010" s="99">
        <f>SUMIFS(通讯通路门店!$AB:$AB,通讯通路门店!$S:$S,$G2010,通讯通路门店!$J:$J,"OPPO体验店")</f>
        <v>0</v>
      </c>
      <c r="BF2010" s="99">
        <f>SUMIFS(通讯通路门店!$X:$X,通讯通路门店!$S:$S,$G2010,通讯通路门店!$J:$J,"华为授权体验店")+SUMIFS(通讯通路门店!$AA:$AA,通讯通路门店!$S:$S,$G2010,通讯通路门店!$J:$J,"华为堡垒店")</f>
        <v>0</v>
      </c>
      <c r="BG2010" s="99">
        <f>SUMIFS(通讯通路门店!$Y:$Y,通讯通路门店!$S:$S,$G2010,通讯通路门店!$J:$J,"小米体验店")</f>
        <v>0</v>
      </c>
      <c r="BH2010" s="99">
        <f>SUMIFS(通讯通路门店!$AA:$AA,通讯通路门店!$S:$S,$G2010,通讯通路门店!$J:$J,"苹果体验店")</f>
        <v>0</v>
      </c>
      <c r="BI2010" s="99">
        <f>SUMIFS(通讯通路门店!$K:$K,通讯通路门店!$S:$S,$G2010,通讯通路门店!$J:$J,"其他品牌专卖店")</f>
        <v>0</v>
      </c>
      <c r="BJ2010" s="99">
        <f>SUMIFS(通讯通路门店!$AC:$AC,通讯通路门店!$S:$S,$G2010)</f>
        <v>0</v>
      </c>
      <c r="BK2010" s="99">
        <f>SUMIFS(通讯通路门店!$AD:$AD,通讯通路门店!$S:$S,$G2010)</f>
        <v>0</v>
      </c>
      <c r="BL2010" s="99">
        <f>SUMIFS(通讯通路门店!$AE:$AE,通讯通路门店!$S:$S,$G2010)</f>
        <v>0</v>
      </c>
      <c r="BM2010" s="99">
        <f>SUMIFS(通讯通路门店!$AF:$AF,通讯通路门店!$S:$S,$G2010)</f>
        <v>0</v>
      </c>
      <c r="BN2010" s="99">
        <f>SUMIFS(通讯通路门店!$AG:$AG,通讯通路门店!$S:$S,$G2010)</f>
        <v>0</v>
      </c>
      <c r="BO2010" s="99">
        <f>SUMIFS(通讯通路门店!$AH:$AH,通讯通路门店!$S:$S,$G2010)</f>
        <v>0</v>
      </c>
      <c r="BP2010" s="99">
        <f>SUMIFS(通讯通路门店!$AI:$AI,通讯通路门店!$S:$S,$G2010)</f>
        <v>0</v>
      </c>
      <c r="BQ2010" s="83"/>
    </row>
    <row r="2011" spans="1:69">
      <c r="A2011" s="99" t="str">
        <f>IFERROR(_xlfn.XLOOKUP($G2011,通讯通路门店!$S$4:$S$993933,通讯通路门店!$A$4:$A$993933,0,0),"")</f>
        <v>海南省</v>
      </c>
      <c r="B2011" s="99" t="str">
        <f>IFERROR(_xlfn.XLOOKUP($G2011,通讯通路门店!$S$4:$S$993933,通讯通路门店!$B$4:$B$993933,0,0),"")</f>
        <v>昌江黎族自治县</v>
      </c>
      <c r="C2011" s="99" t="str">
        <f>IFERROR(_xlfn.XLOOKUP($G2011,通讯通路门店!$S$4:$S$993933,通讯通路门店!$C$4:$C$993933,0,0),"")</f>
        <v>昌江黎族自治县</v>
      </c>
      <c r="D2011" s="99" t="str">
        <f>IFERROR(_xlfn.XLOOKUP($G2011,通讯通路门店!$S$4:$S$993933,通讯通路门店!$D$4:$D$993933,0,0),"")</f>
        <v>叉河镇</v>
      </c>
      <c r="E2011" s="83"/>
      <c r="F2011" s="83"/>
      <c r="G2011" s="101"/>
      <c r="H2011" s="102">
        <f>IFERROR(_xlfn.XLOOKUP($G2011,通讯通路门店!$S$4:$S$993933,通讯通路门店!$R$4:$R$993933,0,0),"")</f>
        <v>0</v>
      </c>
      <c r="I2011" s="83"/>
      <c r="J2011" s="83"/>
      <c r="K2011" s="83"/>
      <c r="L2011" s="83"/>
      <c r="M2011" s="83"/>
      <c r="N2011" s="83"/>
      <c r="O2011" s="83"/>
      <c r="P2011" s="83"/>
      <c r="Q2011" s="83"/>
      <c r="R2011" s="83"/>
      <c r="S2011" s="83"/>
      <c r="T2011" s="83"/>
      <c r="U2011" s="99">
        <f>COUNTIF(通讯通路门店!$S:$S,$G2011)</f>
        <v>0</v>
      </c>
      <c r="V2011" s="99">
        <f>COUNTIFS(通讯通路门店!$S:$S,$G2011,通讯通路门店!$J:$J,"综合卖场")</f>
        <v>0</v>
      </c>
      <c r="W2011" s="99">
        <f>SUMIFS(通讯通路门店!$AJ:$AJ,通讯通路门店!$S:$S,通讯客户沙盘!$G2011)</f>
        <v>0</v>
      </c>
      <c r="X2011" s="99">
        <f t="shared" si="155"/>
        <v>0</v>
      </c>
      <c r="Y2011" s="99">
        <f>COUNTIFS(通讯通路门店!$S:$S,$G2011,通讯通路门店!$J:$J,"荣耀体验店")+COUNTIFS(通讯通路门店!$S:$S,$G2011,通讯通路门店!$J:$J,"荣耀授权专卖店")</f>
        <v>0</v>
      </c>
      <c r="Z2011" s="99">
        <f>COUNTIFS(通讯通路门店!$S:$S,$G2011,通讯通路门店!$J:$J,"VIVO体验店")</f>
        <v>0</v>
      </c>
      <c r="AA2011" s="99">
        <f>COUNTIFS(通讯通路门店!$S:$S,$G2011,通讯通路门店!$J:$J,"OPPO体验店")</f>
        <v>0</v>
      </c>
      <c r="AB2011" s="99">
        <f>COUNTIFS(通讯通路门店!$S:$S,$G2011,通讯通路门店!$J:$J,"华为授权体验店")+COUNTIFS(通讯通路门店!$S:$S,$G2011,通讯通路门店!$J:$J,"华为堡垒店")</f>
        <v>0</v>
      </c>
      <c r="AC2011" s="99">
        <f>COUNTIFS(通讯通路门店!$S:$S,$G2011,通讯通路门店!$J:$J,"小米体验店")</f>
        <v>0</v>
      </c>
      <c r="AD2011" s="99">
        <f>COUNTIFS(通讯通路门店!$S:$S,$G2011,通讯通路门店!$J:$J,"苹果体验店")</f>
        <v>0</v>
      </c>
      <c r="AE2011" s="99">
        <f>COUNTIFS(通讯通路门店!$S:$S,$G2011,通讯通路门店!$J:$J,"其他品牌专卖店")</f>
        <v>0</v>
      </c>
      <c r="AF2011" s="99">
        <f>SUMIFS(通讯通路门店!$BI:$BI,通讯通路门店!$S:$S,$G2011)</f>
        <v>0</v>
      </c>
      <c r="AG2011" s="99">
        <f>SUMIFS(通讯通路门店!$BH:$BH,通讯通路门店!$S:$S,$G2011)</f>
        <v>0</v>
      </c>
      <c r="AH2011" s="99">
        <f t="shared" si="156"/>
        <v>0</v>
      </c>
      <c r="AI2011" s="99">
        <f>SUMIFS(通讯通路门店!$BB:$BB,通讯通路门店!$S:$S,$G2011)</f>
        <v>0</v>
      </c>
      <c r="AJ2011" s="99">
        <f>SUMIFS(通讯通路门店!$BE:$BE,通讯通路门店!$S:$S,$G2011)</f>
        <v>0</v>
      </c>
      <c r="AK2011" s="99">
        <f>SUMIFS(通讯通路门店!$BG:$BG,通讯通路门店!$S:$S,$G2011)</f>
        <v>0</v>
      </c>
      <c r="AL2011" s="99">
        <f>SUMIFS(通讯通路门店!$BC:$BC,通讯通路门店!$S:$S,$G2011)</f>
        <v>0</v>
      </c>
      <c r="AM2011" s="99">
        <f>SUMIFS(通讯通路门店!$BD:$BD,通讯通路门店!$S:$S,$G2011)</f>
        <v>0</v>
      </c>
      <c r="AN2011" s="99">
        <f>SUMIFS(通讯通路门店!$BF:$BF,通讯通路门店!$S:$S,$G2011)</f>
        <v>0</v>
      </c>
      <c r="AO2011" s="99">
        <f t="shared" si="157"/>
        <v>0</v>
      </c>
      <c r="AP2011" s="99">
        <f>SUMIFS(通讯通路门店!$K:$K,通讯通路门店!$S:$S,$G2011)</f>
        <v>0</v>
      </c>
      <c r="AQ2011" s="83"/>
      <c r="AR2011" s="99">
        <f>SUMIFS(通讯通路门店!$T:$T,通讯通路门店!$S:$S,$G2011)</f>
        <v>0</v>
      </c>
      <c r="AS2011" s="99">
        <f>SUMIFS(通讯通路门店!$U:$U,通讯通路门店!$S:$S,$G2011)</f>
        <v>0</v>
      </c>
      <c r="AT2011" s="99">
        <f>SUMIFS(通讯通路门店!$V:$V,通讯通路门店!$S:$S,$G2011)</f>
        <v>0</v>
      </c>
      <c r="AU2011" s="99">
        <f>SUMIFS(通讯通路门店!$W:$W,通讯通路门店!$S:$S,$G2011)</f>
        <v>0</v>
      </c>
      <c r="AV2011" s="99">
        <f>SUMIFS(通讯通路门店!$Z:$Z,通讯通路门店!$S:$S,$G2011)</f>
        <v>0</v>
      </c>
      <c r="AW2011" s="99">
        <f>SUMIFS(通讯通路门店!$AB:$AB,通讯通路门店!$S:$S,$G2011)</f>
        <v>0</v>
      </c>
      <c r="AX2011" s="99">
        <f>SUMIFS(通讯通路门店!$X:$X,通讯通路门店!$S:$S,$G2011)</f>
        <v>0</v>
      </c>
      <c r="AY2011" s="99">
        <f>SUMIFS(通讯通路门店!$Y:$Y,通讯通路门店!$S:$S,$G2011)</f>
        <v>0</v>
      </c>
      <c r="AZ2011" s="99">
        <f>SUMIFS(通讯通路门店!$AA:$AA,通讯通路门店!$S:$S,$G2011)</f>
        <v>0</v>
      </c>
      <c r="BA2011" s="99">
        <f t="shared" si="158"/>
        <v>0</v>
      </c>
      <c r="BB2011" s="99">
        <f t="shared" si="159"/>
        <v>0</v>
      </c>
      <c r="BC2011" s="99">
        <f>SUMIFS(通讯通路门店!$W:$W,通讯通路门店!$S:$S,$G2011,通讯通路门店!$J:$J,"荣耀体验店")+SUMIFS(通讯通路门店!$W:$W,通讯通路门店!$S:$S,$G2011,通讯通路门店!$J:$J,"荣耀授权专卖店")</f>
        <v>0</v>
      </c>
      <c r="BD2011" s="99">
        <f>SUMIFS(通讯通路门店!$Z:$Z,通讯通路门店!$S:$S,$G2011,通讯通路门店!$J:$J,"VIVO体验店")</f>
        <v>0</v>
      </c>
      <c r="BE2011" s="99">
        <f>SUMIFS(通讯通路门店!$AB:$AB,通讯通路门店!$S:$S,$G2011,通讯通路门店!$J:$J,"OPPO体验店")</f>
        <v>0</v>
      </c>
      <c r="BF2011" s="99">
        <f>SUMIFS(通讯通路门店!$X:$X,通讯通路门店!$S:$S,$G2011,通讯通路门店!$J:$J,"华为授权体验店")+SUMIFS(通讯通路门店!$AA:$AA,通讯通路门店!$S:$S,$G2011,通讯通路门店!$J:$J,"华为堡垒店")</f>
        <v>0</v>
      </c>
      <c r="BG2011" s="99">
        <f>SUMIFS(通讯通路门店!$Y:$Y,通讯通路门店!$S:$S,$G2011,通讯通路门店!$J:$J,"小米体验店")</f>
        <v>0</v>
      </c>
      <c r="BH2011" s="99">
        <f>SUMIFS(通讯通路门店!$AA:$AA,通讯通路门店!$S:$S,$G2011,通讯通路门店!$J:$J,"苹果体验店")</f>
        <v>0</v>
      </c>
      <c r="BI2011" s="99">
        <f>SUMIFS(通讯通路门店!$K:$K,通讯通路门店!$S:$S,$G2011,通讯通路门店!$J:$J,"其他品牌专卖店")</f>
        <v>0</v>
      </c>
      <c r="BJ2011" s="99">
        <f>SUMIFS(通讯通路门店!$AC:$AC,通讯通路门店!$S:$S,$G2011)</f>
        <v>0</v>
      </c>
      <c r="BK2011" s="99">
        <f>SUMIFS(通讯通路门店!$AD:$AD,通讯通路门店!$S:$S,$G2011)</f>
        <v>0</v>
      </c>
      <c r="BL2011" s="99">
        <f>SUMIFS(通讯通路门店!$AE:$AE,通讯通路门店!$S:$S,$G2011)</f>
        <v>0</v>
      </c>
      <c r="BM2011" s="99">
        <f>SUMIFS(通讯通路门店!$AF:$AF,通讯通路门店!$S:$S,$G2011)</f>
        <v>0</v>
      </c>
      <c r="BN2011" s="99">
        <f>SUMIFS(通讯通路门店!$AG:$AG,通讯通路门店!$S:$S,$G2011)</f>
        <v>0</v>
      </c>
      <c r="BO2011" s="99">
        <f>SUMIFS(通讯通路门店!$AH:$AH,通讯通路门店!$S:$S,$G2011)</f>
        <v>0</v>
      </c>
      <c r="BP2011" s="99">
        <f>SUMIFS(通讯通路门店!$AI:$AI,通讯通路门店!$S:$S,$G2011)</f>
        <v>0</v>
      </c>
      <c r="BQ2011" s="83"/>
    </row>
    <row r="2012" spans="1:69">
      <c r="A2012" s="99" t="str">
        <f>IFERROR(_xlfn.XLOOKUP($G2012,通讯通路门店!$S$4:$S$993933,通讯通路门店!$A$4:$A$993933,0,0),"")</f>
        <v>海南省</v>
      </c>
      <c r="B2012" s="99" t="str">
        <f>IFERROR(_xlfn.XLOOKUP($G2012,通讯通路门店!$S$4:$S$993933,通讯通路门店!$B$4:$B$993933,0,0),"")</f>
        <v>昌江黎族自治县</v>
      </c>
      <c r="C2012" s="99" t="str">
        <f>IFERROR(_xlfn.XLOOKUP($G2012,通讯通路门店!$S$4:$S$993933,通讯通路门店!$C$4:$C$993933,0,0),"")</f>
        <v>昌江黎族自治县</v>
      </c>
      <c r="D2012" s="99" t="str">
        <f>IFERROR(_xlfn.XLOOKUP($G2012,通讯通路门店!$S$4:$S$993933,通讯通路门店!$D$4:$D$993933,0,0),"")</f>
        <v>叉河镇</v>
      </c>
      <c r="E2012" s="83"/>
      <c r="F2012" s="83"/>
      <c r="G2012" s="101"/>
      <c r="H2012" s="102">
        <f>IFERROR(_xlfn.XLOOKUP($G2012,通讯通路门店!$S$4:$S$993933,通讯通路门店!$R$4:$R$993933,0,0),"")</f>
        <v>0</v>
      </c>
      <c r="I2012" s="83"/>
      <c r="J2012" s="83"/>
      <c r="K2012" s="83"/>
      <c r="L2012" s="83"/>
      <c r="M2012" s="83"/>
      <c r="N2012" s="83"/>
      <c r="O2012" s="83"/>
      <c r="P2012" s="83"/>
      <c r="Q2012" s="83"/>
      <c r="R2012" s="83"/>
      <c r="S2012" s="83"/>
      <c r="T2012" s="83"/>
      <c r="U2012" s="99">
        <f>COUNTIF(通讯通路门店!$S:$S,$G2012)</f>
        <v>0</v>
      </c>
      <c r="V2012" s="99">
        <f>COUNTIFS(通讯通路门店!$S:$S,$G2012,通讯通路门店!$J:$J,"综合卖场")</f>
        <v>0</v>
      </c>
      <c r="W2012" s="99">
        <f>SUMIFS(通讯通路门店!$AJ:$AJ,通讯通路门店!$S:$S,通讯客户沙盘!$G2012)</f>
        <v>0</v>
      </c>
      <c r="X2012" s="99">
        <f t="shared" si="155"/>
        <v>0</v>
      </c>
      <c r="Y2012" s="99">
        <f>COUNTIFS(通讯通路门店!$S:$S,$G2012,通讯通路门店!$J:$J,"荣耀体验店")+COUNTIFS(通讯通路门店!$S:$S,$G2012,通讯通路门店!$J:$J,"荣耀授权专卖店")</f>
        <v>0</v>
      </c>
      <c r="Z2012" s="99">
        <f>COUNTIFS(通讯通路门店!$S:$S,$G2012,通讯通路门店!$J:$J,"VIVO体验店")</f>
        <v>0</v>
      </c>
      <c r="AA2012" s="99">
        <f>COUNTIFS(通讯通路门店!$S:$S,$G2012,通讯通路门店!$J:$J,"OPPO体验店")</f>
        <v>0</v>
      </c>
      <c r="AB2012" s="99">
        <f>COUNTIFS(通讯通路门店!$S:$S,$G2012,通讯通路门店!$J:$J,"华为授权体验店")+COUNTIFS(通讯通路门店!$S:$S,$G2012,通讯通路门店!$J:$J,"华为堡垒店")</f>
        <v>0</v>
      </c>
      <c r="AC2012" s="99">
        <f>COUNTIFS(通讯通路门店!$S:$S,$G2012,通讯通路门店!$J:$J,"小米体验店")</f>
        <v>0</v>
      </c>
      <c r="AD2012" s="99">
        <f>COUNTIFS(通讯通路门店!$S:$S,$G2012,通讯通路门店!$J:$J,"苹果体验店")</f>
        <v>0</v>
      </c>
      <c r="AE2012" s="99">
        <f>COUNTIFS(通讯通路门店!$S:$S,$G2012,通讯通路门店!$J:$J,"其他品牌专卖店")</f>
        <v>0</v>
      </c>
      <c r="AF2012" s="99">
        <f>SUMIFS(通讯通路门店!$BI:$BI,通讯通路门店!$S:$S,$G2012)</f>
        <v>0</v>
      </c>
      <c r="AG2012" s="99">
        <f>SUMIFS(通讯通路门店!$BH:$BH,通讯通路门店!$S:$S,$G2012)</f>
        <v>0</v>
      </c>
      <c r="AH2012" s="99">
        <f t="shared" si="156"/>
        <v>0</v>
      </c>
      <c r="AI2012" s="99">
        <f>SUMIFS(通讯通路门店!$BB:$BB,通讯通路门店!$S:$S,$G2012)</f>
        <v>0</v>
      </c>
      <c r="AJ2012" s="99">
        <f>SUMIFS(通讯通路门店!$BE:$BE,通讯通路门店!$S:$S,$G2012)</f>
        <v>0</v>
      </c>
      <c r="AK2012" s="99">
        <f>SUMIFS(通讯通路门店!$BG:$BG,通讯通路门店!$S:$S,$G2012)</f>
        <v>0</v>
      </c>
      <c r="AL2012" s="99">
        <f>SUMIFS(通讯通路门店!$BC:$BC,通讯通路门店!$S:$S,$G2012)</f>
        <v>0</v>
      </c>
      <c r="AM2012" s="99">
        <f>SUMIFS(通讯通路门店!$BD:$BD,通讯通路门店!$S:$S,$G2012)</f>
        <v>0</v>
      </c>
      <c r="AN2012" s="99">
        <f>SUMIFS(通讯通路门店!$BF:$BF,通讯通路门店!$S:$S,$G2012)</f>
        <v>0</v>
      </c>
      <c r="AO2012" s="99">
        <f t="shared" si="157"/>
        <v>0</v>
      </c>
      <c r="AP2012" s="99">
        <f>SUMIFS(通讯通路门店!$K:$K,通讯通路门店!$S:$S,$G2012)</f>
        <v>0</v>
      </c>
      <c r="AQ2012" s="83"/>
      <c r="AR2012" s="99">
        <f>SUMIFS(通讯通路门店!$T:$T,通讯通路门店!$S:$S,$G2012)</f>
        <v>0</v>
      </c>
      <c r="AS2012" s="99">
        <f>SUMIFS(通讯通路门店!$U:$U,通讯通路门店!$S:$S,$G2012)</f>
        <v>0</v>
      </c>
      <c r="AT2012" s="99">
        <f>SUMIFS(通讯通路门店!$V:$V,通讯通路门店!$S:$S,$G2012)</f>
        <v>0</v>
      </c>
      <c r="AU2012" s="99">
        <f>SUMIFS(通讯通路门店!$W:$W,通讯通路门店!$S:$S,$G2012)</f>
        <v>0</v>
      </c>
      <c r="AV2012" s="99">
        <f>SUMIFS(通讯通路门店!$Z:$Z,通讯通路门店!$S:$S,$G2012)</f>
        <v>0</v>
      </c>
      <c r="AW2012" s="99">
        <f>SUMIFS(通讯通路门店!$AB:$AB,通讯通路门店!$S:$S,$G2012)</f>
        <v>0</v>
      </c>
      <c r="AX2012" s="99">
        <f>SUMIFS(通讯通路门店!$X:$X,通讯通路门店!$S:$S,$G2012)</f>
        <v>0</v>
      </c>
      <c r="AY2012" s="99">
        <f>SUMIFS(通讯通路门店!$Y:$Y,通讯通路门店!$S:$S,$G2012)</f>
        <v>0</v>
      </c>
      <c r="AZ2012" s="99">
        <f>SUMIFS(通讯通路门店!$AA:$AA,通讯通路门店!$S:$S,$G2012)</f>
        <v>0</v>
      </c>
      <c r="BA2012" s="99">
        <f t="shared" si="158"/>
        <v>0</v>
      </c>
      <c r="BB2012" s="99">
        <f t="shared" si="159"/>
        <v>0</v>
      </c>
      <c r="BC2012" s="99">
        <f>SUMIFS(通讯通路门店!$W:$W,通讯通路门店!$S:$S,$G2012,通讯通路门店!$J:$J,"荣耀体验店")+SUMIFS(通讯通路门店!$W:$W,通讯通路门店!$S:$S,$G2012,通讯通路门店!$J:$J,"荣耀授权专卖店")</f>
        <v>0</v>
      </c>
      <c r="BD2012" s="99">
        <f>SUMIFS(通讯通路门店!$Z:$Z,通讯通路门店!$S:$S,$G2012,通讯通路门店!$J:$J,"VIVO体验店")</f>
        <v>0</v>
      </c>
      <c r="BE2012" s="99">
        <f>SUMIFS(通讯通路门店!$AB:$AB,通讯通路门店!$S:$S,$G2012,通讯通路门店!$J:$J,"OPPO体验店")</f>
        <v>0</v>
      </c>
      <c r="BF2012" s="99">
        <f>SUMIFS(通讯通路门店!$X:$X,通讯通路门店!$S:$S,$G2012,通讯通路门店!$J:$J,"华为授权体验店")+SUMIFS(通讯通路门店!$AA:$AA,通讯通路门店!$S:$S,$G2012,通讯通路门店!$J:$J,"华为堡垒店")</f>
        <v>0</v>
      </c>
      <c r="BG2012" s="99">
        <f>SUMIFS(通讯通路门店!$Y:$Y,通讯通路门店!$S:$S,$G2012,通讯通路门店!$J:$J,"小米体验店")</f>
        <v>0</v>
      </c>
      <c r="BH2012" s="99">
        <f>SUMIFS(通讯通路门店!$AA:$AA,通讯通路门店!$S:$S,$G2012,通讯通路门店!$J:$J,"苹果体验店")</f>
        <v>0</v>
      </c>
      <c r="BI2012" s="99">
        <f>SUMIFS(通讯通路门店!$K:$K,通讯通路门店!$S:$S,$G2012,通讯通路门店!$J:$J,"其他品牌专卖店")</f>
        <v>0</v>
      </c>
      <c r="BJ2012" s="99">
        <f>SUMIFS(通讯通路门店!$AC:$AC,通讯通路门店!$S:$S,$G2012)</f>
        <v>0</v>
      </c>
      <c r="BK2012" s="99">
        <f>SUMIFS(通讯通路门店!$AD:$AD,通讯通路门店!$S:$S,$G2012)</f>
        <v>0</v>
      </c>
      <c r="BL2012" s="99">
        <f>SUMIFS(通讯通路门店!$AE:$AE,通讯通路门店!$S:$S,$G2012)</f>
        <v>0</v>
      </c>
      <c r="BM2012" s="99">
        <f>SUMIFS(通讯通路门店!$AF:$AF,通讯通路门店!$S:$S,$G2012)</f>
        <v>0</v>
      </c>
      <c r="BN2012" s="99">
        <f>SUMIFS(通讯通路门店!$AG:$AG,通讯通路门店!$S:$S,$G2012)</f>
        <v>0</v>
      </c>
      <c r="BO2012" s="99">
        <f>SUMIFS(通讯通路门店!$AH:$AH,通讯通路门店!$S:$S,$G2012)</f>
        <v>0</v>
      </c>
      <c r="BP2012" s="99">
        <f>SUMIFS(通讯通路门店!$AI:$AI,通讯通路门店!$S:$S,$G2012)</f>
        <v>0</v>
      </c>
      <c r="BQ2012" s="83"/>
    </row>
    <row r="2013" spans="1:69">
      <c r="A2013" s="99" t="str">
        <f>IFERROR(_xlfn.XLOOKUP($G2013,通讯通路门店!$S$4:$S$993933,通讯通路门店!$A$4:$A$993933,0,0),"")</f>
        <v>海南省</v>
      </c>
      <c r="B2013" s="99" t="str">
        <f>IFERROR(_xlfn.XLOOKUP($G2013,通讯通路门店!$S$4:$S$993933,通讯通路门店!$B$4:$B$993933,0,0),"")</f>
        <v>昌江黎族自治县</v>
      </c>
      <c r="C2013" s="99" t="str">
        <f>IFERROR(_xlfn.XLOOKUP($G2013,通讯通路门店!$S$4:$S$993933,通讯通路门店!$C$4:$C$993933,0,0),"")</f>
        <v>昌江黎族自治县</v>
      </c>
      <c r="D2013" s="99" t="str">
        <f>IFERROR(_xlfn.XLOOKUP($G2013,通讯通路门店!$S$4:$S$993933,通讯通路门店!$D$4:$D$993933,0,0),"")</f>
        <v>叉河镇</v>
      </c>
      <c r="E2013" s="83"/>
      <c r="F2013" s="83"/>
      <c r="G2013" s="101"/>
      <c r="H2013" s="102">
        <f>IFERROR(_xlfn.XLOOKUP($G2013,通讯通路门店!$S$4:$S$993933,通讯通路门店!$R$4:$R$993933,0,0),"")</f>
        <v>0</v>
      </c>
      <c r="I2013" s="83"/>
      <c r="J2013" s="83"/>
      <c r="K2013" s="83"/>
      <c r="L2013" s="83"/>
      <c r="M2013" s="83"/>
      <c r="N2013" s="83"/>
      <c r="O2013" s="83"/>
      <c r="P2013" s="83"/>
      <c r="Q2013" s="83"/>
      <c r="R2013" s="83"/>
      <c r="S2013" s="83"/>
      <c r="T2013" s="83"/>
      <c r="U2013" s="99">
        <f>COUNTIF(通讯通路门店!$S:$S,$G2013)</f>
        <v>0</v>
      </c>
      <c r="V2013" s="99">
        <f>COUNTIFS(通讯通路门店!$S:$S,$G2013,通讯通路门店!$J:$J,"综合卖场")</f>
        <v>0</v>
      </c>
      <c r="W2013" s="99">
        <f>SUMIFS(通讯通路门店!$AJ:$AJ,通讯通路门店!$S:$S,通讯客户沙盘!$G2013)</f>
        <v>0</v>
      </c>
      <c r="X2013" s="99">
        <f t="shared" si="155"/>
        <v>0</v>
      </c>
      <c r="Y2013" s="99">
        <f>COUNTIFS(通讯通路门店!$S:$S,$G2013,通讯通路门店!$J:$J,"荣耀体验店")+COUNTIFS(通讯通路门店!$S:$S,$G2013,通讯通路门店!$J:$J,"荣耀授权专卖店")</f>
        <v>0</v>
      </c>
      <c r="Z2013" s="99">
        <f>COUNTIFS(通讯通路门店!$S:$S,$G2013,通讯通路门店!$J:$J,"VIVO体验店")</f>
        <v>0</v>
      </c>
      <c r="AA2013" s="99">
        <f>COUNTIFS(通讯通路门店!$S:$S,$G2013,通讯通路门店!$J:$J,"OPPO体验店")</f>
        <v>0</v>
      </c>
      <c r="AB2013" s="99">
        <f>COUNTIFS(通讯通路门店!$S:$S,$G2013,通讯通路门店!$J:$J,"华为授权体验店")+COUNTIFS(通讯通路门店!$S:$S,$G2013,通讯通路门店!$J:$J,"华为堡垒店")</f>
        <v>0</v>
      </c>
      <c r="AC2013" s="99">
        <f>COUNTIFS(通讯通路门店!$S:$S,$G2013,通讯通路门店!$J:$J,"小米体验店")</f>
        <v>0</v>
      </c>
      <c r="AD2013" s="99">
        <f>COUNTIFS(通讯通路门店!$S:$S,$G2013,通讯通路门店!$J:$J,"苹果体验店")</f>
        <v>0</v>
      </c>
      <c r="AE2013" s="99">
        <f>COUNTIFS(通讯通路门店!$S:$S,$G2013,通讯通路门店!$J:$J,"其他品牌专卖店")</f>
        <v>0</v>
      </c>
      <c r="AF2013" s="99">
        <f>SUMIFS(通讯通路门店!$BI:$BI,通讯通路门店!$S:$S,$G2013)</f>
        <v>0</v>
      </c>
      <c r="AG2013" s="99">
        <f>SUMIFS(通讯通路门店!$BH:$BH,通讯通路门店!$S:$S,$G2013)</f>
        <v>0</v>
      </c>
      <c r="AH2013" s="99">
        <f t="shared" si="156"/>
        <v>0</v>
      </c>
      <c r="AI2013" s="99">
        <f>SUMIFS(通讯通路门店!$BB:$BB,通讯通路门店!$S:$S,$G2013)</f>
        <v>0</v>
      </c>
      <c r="AJ2013" s="99">
        <f>SUMIFS(通讯通路门店!$BE:$BE,通讯通路门店!$S:$S,$G2013)</f>
        <v>0</v>
      </c>
      <c r="AK2013" s="99">
        <f>SUMIFS(通讯通路门店!$BG:$BG,通讯通路门店!$S:$S,$G2013)</f>
        <v>0</v>
      </c>
      <c r="AL2013" s="99">
        <f>SUMIFS(通讯通路门店!$BC:$BC,通讯通路门店!$S:$S,$G2013)</f>
        <v>0</v>
      </c>
      <c r="AM2013" s="99">
        <f>SUMIFS(通讯通路门店!$BD:$BD,通讯通路门店!$S:$S,$G2013)</f>
        <v>0</v>
      </c>
      <c r="AN2013" s="99">
        <f>SUMIFS(通讯通路门店!$BF:$BF,通讯通路门店!$S:$S,$G2013)</f>
        <v>0</v>
      </c>
      <c r="AO2013" s="99">
        <f t="shared" si="157"/>
        <v>0</v>
      </c>
      <c r="AP2013" s="99">
        <f>SUMIFS(通讯通路门店!$K:$K,通讯通路门店!$S:$S,$G2013)</f>
        <v>0</v>
      </c>
      <c r="AQ2013" s="83"/>
      <c r="AR2013" s="99">
        <f>SUMIFS(通讯通路门店!$T:$T,通讯通路门店!$S:$S,$G2013)</f>
        <v>0</v>
      </c>
      <c r="AS2013" s="99">
        <f>SUMIFS(通讯通路门店!$U:$U,通讯通路门店!$S:$S,$G2013)</f>
        <v>0</v>
      </c>
      <c r="AT2013" s="99">
        <f>SUMIFS(通讯通路门店!$V:$V,通讯通路门店!$S:$S,$G2013)</f>
        <v>0</v>
      </c>
      <c r="AU2013" s="99">
        <f>SUMIFS(通讯通路门店!$W:$W,通讯通路门店!$S:$S,$G2013)</f>
        <v>0</v>
      </c>
      <c r="AV2013" s="99">
        <f>SUMIFS(通讯通路门店!$Z:$Z,通讯通路门店!$S:$S,$G2013)</f>
        <v>0</v>
      </c>
      <c r="AW2013" s="99">
        <f>SUMIFS(通讯通路门店!$AB:$AB,通讯通路门店!$S:$S,$G2013)</f>
        <v>0</v>
      </c>
      <c r="AX2013" s="99">
        <f>SUMIFS(通讯通路门店!$X:$X,通讯通路门店!$S:$S,$G2013)</f>
        <v>0</v>
      </c>
      <c r="AY2013" s="99">
        <f>SUMIFS(通讯通路门店!$Y:$Y,通讯通路门店!$S:$S,$G2013)</f>
        <v>0</v>
      </c>
      <c r="AZ2013" s="99">
        <f>SUMIFS(通讯通路门店!$AA:$AA,通讯通路门店!$S:$S,$G2013)</f>
        <v>0</v>
      </c>
      <c r="BA2013" s="99">
        <f t="shared" si="158"/>
        <v>0</v>
      </c>
      <c r="BB2013" s="99">
        <f t="shared" si="159"/>
        <v>0</v>
      </c>
      <c r="BC2013" s="99">
        <f>SUMIFS(通讯通路门店!$W:$W,通讯通路门店!$S:$S,$G2013,通讯通路门店!$J:$J,"荣耀体验店")+SUMIFS(通讯通路门店!$W:$W,通讯通路门店!$S:$S,$G2013,通讯通路门店!$J:$J,"荣耀授权专卖店")</f>
        <v>0</v>
      </c>
      <c r="BD2013" s="99">
        <f>SUMIFS(通讯通路门店!$Z:$Z,通讯通路门店!$S:$S,$G2013,通讯通路门店!$J:$J,"VIVO体验店")</f>
        <v>0</v>
      </c>
      <c r="BE2013" s="99">
        <f>SUMIFS(通讯通路门店!$AB:$AB,通讯通路门店!$S:$S,$G2013,通讯通路门店!$J:$J,"OPPO体验店")</f>
        <v>0</v>
      </c>
      <c r="BF2013" s="99">
        <f>SUMIFS(通讯通路门店!$X:$X,通讯通路门店!$S:$S,$G2013,通讯通路门店!$J:$J,"华为授权体验店")+SUMIFS(通讯通路门店!$AA:$AA,通讯通路门店!$S:$S,$G2013,通讯通路门店!$J:$J,"华为堡垒店")</f>
        <v>0</v>
      </c>
      <c r="BG2013" s="99">
        <f>SUMIFS(通讯通路门店!$Y:$Y,通讯通路门店!$S:$S,$G2013,通讯通路门店!$J:$J,"小米体验店")</f>
        <v>0</v>
      </c>
      <c r="BH2013" s="99">
        <f>SUMIFS(通讯通路门店!$AA:$AA,通讯通路门店!$S:$S,$G2013,通讯通路门店!$J:$J,"苹果体验店")</f>
        <v>0</v>
      </c>
      <c r="BI2013" s="99">
        <f>SUMIFS(通讯通路门店!$K:$K,通讯通路门店!$S:$S,$G2013,通讯通路门店!$J:$J,"其他品牌专卖店")</f>
        <v>0</v>
      </c>
      <c r="BJ2013" s="99">
        <f>SUMIFS(通讯通路门店!$AC:$AC,通讯通路门店!$S:$S,$G2013)</f>
        <v>0</v>
      </c>
      <c r="BK2013" s="99">
        <f>SUMIFS(通讯通路门店!$AD:$AD,通讯通路门店!$S:$S,$G2013)</f>
        <v>0</v>
      </c>
      <c r="BL2013" s="99">
        <f>SUMIFS(通讯通路门店!$AE:$AE,通讯通路门店!$S:$S,$G2013)</f>
        <v>0</v>
      </c>
      <c r="BM2013" s="99">
        <f>SUMIFS(通讯通路门店!$AF:$AF,通讯通路门店!$S:$S,$G2013)</f>
        <v>0</v>
      </c>
      <c r="BN2013" s="99">
        <f>SUMIFS(通讯通路门店!$AG:$AG,通讯通路门店!$S:$S,$G2013)</f>
        <v>0</v>
      </c>
      <c r="BO2013" s="99">
        <f>SUMIFS(通讯通路门店!$AH:$AH,通讯通路门店!$S:$S,$G2013)</f>
        <v>0</v>
      </c>
      <c r="BP2013" s="99">
        <f>SUMIFS(通讯通路门店!$AI:$AI,通讯通路门店!$S:$S,$G2013)</f>
        <v>0</v>
      </c>
      <c r="BQ2013" s="83"/>
    </row>
    <row r="2014" spans="1:69">
      <c r="A2014" s="99" t="str">
        <f>IFERROR(_xlfn.XLOOKUP($G2014,通讯通路门店!$S$4:$S$993933,通讯通路门店!$A$4:$A$993933,0,0),"")</f>
        <v>海南省</v>
      </c>
      <c r="B2014" s="99" t="str">
        <f>IFERROR(_xlfn.XLOOKUP($G2014,通讯通路门店!$S$4:$S$993933,通讯通路门店!$B$4:$B$993933,0,0),"")</f>
        <v>昌江黎族自治县</v>
      </c>
      <c r="C2014" s="99" t="str">
        <f>IFERROR(_xlfn.XLOOKUP($G2014,通讯通路门店!$S$4:$S$993933,通讯通路门店!$C$4:$C$993933,0,0),"")</f>
        <v>昌江黎族自治县</v>
      </c>
      <c r="D2014" s="99" t="str">
        <f>IFERROR(_xlfn.XLOOKUP($G2014,通讯通路门店!$S$4:$S$993933,通讯通路门店!$D$4:$D$993933,0,0),"")</f>
        <v>叉河镇</v>
      </c>
      <c r="E2014" s="83"/>
      <c r="F2014" s="83"/>
      <c r="G2014" s="101"/>
      <c r="H2014" s="102">
        <f>IFERROR(_xlfn.XLOOKUP($G2014,通讯通路门店!$S$4:$S$993933,通讯通路门店!$R$4:$R$993933,0,0),"")</f>
        <v>0</v>
      </c>
      <c r="I2014" s="83"/>
      <c r="J2014" s="83"/>
      <c r="K2014" s="83"/>
      <c r="L2014" s="83"/>
      <c r="M2014" s="83"/>
      <c r="N2014" s="83"/>
      <c r="O2014" s="83"/>
      <c r="P2014" s="83"/>
      <c r="Q2014" s="83"/>
      <c r="R2014" s="83"/>
      <c r="S2014" s="83"/>
      <c r="T2014" s="83"/>
      <c r="U2014" s="99">
        <f>COUNTIF(通讯通路门店!$S:$S,$G2014)</f>
        <v>0</v>
      </c>
      <c r="V2014" s="99">
        <f>COUNTIFS(通讯通路门店!$S:$S,$G2014,通讯通路门店!$J:$J,"综合卖场")</f>
        <v>0</v>
      </c>
      <c r="W2014" s="99">
        <f>SUMIFS(通讯通路门店!$AJ:$AJ,通讯通路门店!$S:$S,通讯客户沙盘!$G2014)</f>
        <v>0</v>
      </c>
      <c r="X2014" s="99">
        <f t="shared" si="155"/>
        <v>0</v>
      </c>
      <c r="Y2014" s="99">
        <f>COUNTIFS(通讯通路门店!$S:$S,$G2014,通讯通路门店!$J:$J,"荣耀体验店")+COUNTIFS(通讯通路门店!$S:$S,$G2014,通讯通路门店!$J:$J,"荣耀授权专卖店")</f>
        <v>0</v>
      </c>
      <c r="Z2014" s="99">
        <f>COUNTIFS(通讯通路门店!$S:$S,$G2014,通讯通路门店!$J:$J,"VIVO体验店")</f>
        <v>0</v>
      </c>
      <c r="AA2014" s="99">
        <f>COUNTIFS(通讯通路门店!$S:$S,$G2014,通讯通路门店!$J:$J,"OPPO体验店")</f>
        <v>0</v>
      </c>
      <c r="AB2014" s="99">
        <f>COUNTIFS(通讯通路门店!$S:$S,$G2014,通讯通路门店!$J:$J,"华为授权体验店")+COUNTIFS(通讯通路门店!$S:$S,$G2014,通讯通路门店!$J:$J,"华为堡垒店")</f>
        <v>0</v>
      </c>
      <c r="AC2014" s="99">
        <f>COUNTIFS(通讯通路门店!$S:$S,$G2014,通讯通路门店!$J:$J,"小米体验店")</f>
        <v>0</v>
      </c>
      <c r="AD2014" s="99">
        <f>COUNTIFS(通讯通路门店!$S:$S,$G2014,通讯通路门店!$J:$J,"苹果体验店")</f>
        <v>0</v>
      </c>
      <c r="AE2014" s="99">
        <f>COUNTIFS(通讯通路门店!$S:$S,$G2014,通讯通路门店!$J:$J,"其他品牌专卖店")</f>
        <v>0</v>
      </c>
      <c r="AF2014" s="99">
        <f>SUMIFS(通讯通路门店!$BI:$BI,通讯通路门店!$S:$S,$G2014)</f>
        <v>0</v>
      </c>
      <c r="AG2014" s="99">
        <f>SUMIFS(通讯通路门店!$BH:$BH,通讯通路门店!$S:$S,$G2014)</f>
        <v>0</v>
      </c>
      <c r="AH2014" s="99">
        <f t="shared" si="156"/>
        <v>0</v>
      </c>
      <c r="AI2014" s="99">
        <f>SUMIFS(通讯通路门店!$BB:$BB,通讯通路门店!$S:$S,$G2014)</f>
        <v>0</v>
      </c>
      <c r="AJ2014" s="99">
        <f>SUMIFS(通讯通路门店!$BE:$BE,通讯通路门店!$S:$S,$G2014)</f>
        <v>0</v>
      </c>
      <c r="AK2014" s="99">
        <f>SUMIFS(通讯通路门店!$BG:$BG,通讯通路门店!$S:$S,$G2014)</f>
        <v>0</v>
      </c>
      <c r="AL2014" s="99">
        <f>SUMIFS(通讯通路门店!$BC:$BC,通讯通路门店!$S:$S,$G2014)</f>
        <v>0</v>
      </c>
      <c r="AM2014" s="99">
        <f>SUMIFS(通讯通路门店!$BD:$BD,通讯通路门店!$S:$S,$G2014)</f>
        <v>0</v>
      </c>
      <c r="AN2014" s="99">
        <f>SUMIFS(通讯通路门店!$BF:$BF,通讯通路门店!$S:$S,$G2014)</f>
        <v>0</v>
      </c>
      <c r="AO2014" s="99">
        <f t="shared" si="157"/>
        <v>0</v>
      </c>
      <c r="AP2014" s="99">
        <f>SUMIFS(通讯通路门店!$K:$K,通讯通路门店!$S:$S,$G2014)</f>
        <v>0</v>
      </c>
      <c r="AQ2014" s="83"/>
      <c r="AR2014" s="99">
        <f>SUMIFS(通讯通路门店!$T:$T,通讯通路门店!$S:$S,$G2014)</f>
        <v>0</v>
      </c>
      <c r="AS2014" s="99">
        <f>SUMIFS(通讯通路门店!$U:$U,通讯通路门店!$S:$S,$G2014)</f>
        <v>0</v>
      </c>
      <c r="AT2014" s="99">
        <f>SUMIFS(通讯通路门店!$V:$V,通讯通路门店!$S:$S,$G2014)</f>
        <v>0</v>
      </c>
      <c r="AU2014" s="99">
        <f>SUMIFS(通讯通路门店!$W:$W,通讯通路门店!$S:$S,$G2014)</f>
        <v>0</v>
      </c>
      <c r="AV2014" s="99">
        <f>SUMIFS(通讯通路门店!$Z:$Z,通讯通路门店!$S:$S,$G2014)</f>
        <v>0</v>
      </c>
      <c r="AW2014" s="99">
        <f>SUMIFS(通讯通路门店!$AB:$AB,通讯通路门店!$S:$S,$G2014)</f>
        <v>0</v>
      </c>
      <c r="AX2014" s="99">
        <f>SUMIFS(通讯通路门店!$X:$X,通讯通路门店!$S:$S,$G2014)</f>
        <v>0</v>
      </c>
      <c r="AY2014" s="99">
        <f>SUMIFS(通讯通路门店!$Y:$Y,通讯通路门店!$S:$S,$G2014)</f>
        <v>0</v>
      </c>
      <c r="AZ2014" s="99">
        <f>SUMIFS(通讯通路门店!$AA:$AA,通讯通路门店!$S:$S,$G2014)</f>
        <v>0</v>
      </c>
      <c r="BA2014" s="99">
        <f t="shared" si="158"/>
        <v>0</v>
      </c>
      <c r="BB2014" s="99">
        <f t="shared" si="159"/>
        <v>0</v>
      </c>
      <c r="BC2014" s="99">
        <f>SUMIFS(通讯通路门店!$W:$W,通讯通路门店!$S:$S,$G2014,通讯通路门店!$J:$J,"荣耀体验店")+SUMIFS(通讯通路门店!$W:$W,通讯通路门店!$S:$S,$G2014,通讯通路门店!$J:$J,"荣耀授权专卖店")</f>
        <v>0</v>
      </c>
      <c r="BD2014" s="99">
        <f>SUMIFS(通讯通路门店!$Z:$Z,通讯通路门店!$S:$S,$G2014,通讯通路门店!$J:$J,"VIVO体验店")</f>
        <v>0</v>
      </c>
      <c r="BE2014" s="99">
        <f>SUMIFS(通讯通路门店!$AB:$AB,通讯通路门店!$S:$S,$G2014,通讯通路门店!$J:$J,"OPPO体验店")</f>
        <v>0</v>
      </c>
      <c r="BF2014" s="99">
        <f>SUMIFS(通讯通路门店!$X:$X,通讯通路门店!$S:$S,$G2014,通讯通路门店!$J:$J,"华为授权体验店")+SUMIFS(通讯通路门店!$AA:$AA,通讯通路门店!$S:$S,$G2014,通讯通路门店!$J:$J,"华为堡垒店")</f>
        <v>0</v>
      </c>
      <c r="BG2014" s="99">
        <f>SUMIFS(通讯通路门店!$Y:$Y,通讯通路门店!$S:$S,$G2014,通讯通路门店!$J:$J,"小米体验店")</f>
        <v>0</v>
      </c>
      <c r="BH2014" s="99">
        <f>SUMIFS(通讯通路门店!$AA:$AA,通讯通路门店!$S:$S,$G2014,通讯通路门店!$J:$J,"苹果体验店")</f>
        <v>0</v>
      </c>
      <c r="BI2014" s="99">
        <f>SUMIFS(通讯通路门店!$K:$K,通讯通路门店!$S:$S,$G2014,通讯通路门店!$J:$J,"其他品牌专卖店")</f>
        <v>0</v>
      </c>
      <c r="BJ2014" s="99">
        <f>SUMIFS(通讯通路门店!$AC:$AC,通讯通路门店!$S:$S,$G2014)</f>
        <v>0</v>
      </c>
      <c r="BK2014" s="99">
        <f>SUMIFS(通讯通路门店!$AD:$AD,通讯通路门店!$S:$S,$G2014)</f>
        <v>0</v>
      </c>
      <c r="BL2014" s="99">
        <f>SUMIFS(通讯通路门店!$AE:$AE,通讯通路门店!$S:$S,$G2014)</f>
        <v>0</v>
      </c>
      <c r="BM2014" s="99">
        <f>SUMIFS(通讯通路门店!$AF:$AF,通讯通路门店!$S:$S,$G2014)</f>
        <v>0</v>
      </c>
      <c r="BN2014" s="99">
        <f>SUMIFS(通讯通路门店!$AG:$AG,通讯通路门店!$S:$S,$G2014)</f>
        <v>0</v>
      </c>
      <c r="BO2014" s="99">
        <f>SUMIFS(通讯通路门店!$AH:$AH,通讯通路门店!$S:$S,$G2014)</f>
        <v>0</v>
      </c>
      <c r="BP2014" s="99">
        <f>SUMIFS(通讯通路门店!$AI:$AI,通讯通路门店!$S:$S,$G2014)</f>
        <v>0</v>
      </c>
      <c r="BQ2014" s="83"/>
    </row>
    <row r="2015" spans="1:69">
      <c r="A2015" s="99" t="str">
        <f>IFERROR(_xlfn.XLOOKUP($G2015,通讯通路门店!$S$4:$S$993933,通讯通路门店!$A$4:$A$993933,0,0),"")</f>
        <v>海南省</v>
      </c>
      <c r="B2015" s="99" t="str">
        <f>IFERROR(_xlfn.XLOOKUP($G2015,通讯通路门店!$S$4:$S$993933,通讯通路门店!$B$4:$B$993933,0,0),"")</f>
        <v>昌江黎族自治县</v>
      </c>
      <c r="C2015" s="99" t="str">
        <f>IFERROR(_xlfn.XLOOKUP($G2015,通讯通路门店!$S$4:$S$993933,通讯通路门店!$C$4:$C$993933,0,0),"")</f>
        <v>昌江黎族自治县</v>
      </c>
      <c r="D2015" s="99" t="str">
        <f>IFERROR(_xlfn.XLOOKUP($G2015,通讯通路门店!$S$4:$S$993933,通讯通路门店!$D$4:$D$993933,0,0),"")</f>
        <v>叉河镇</v>
      </c>
      <c r="E2015" s="83"/>
      <c r="F2015" s="83"/>
      <c r="G2015" s="101"/>
      <c r="H2015" s="102">
        <f>IFERROR(_xlfn.XLOOKUP($G2015,通讯通路门店!$S$4:$S$993933,通讯通路门店!$R$4:$R$993933,0,0),"")</f>
        <v>0</v>
      </c>
      <c r="I2015" s="83"/>
      <c r="J2015" s="83"/>
      <c r="K2015" s="83"/>
      <c r="L2015" s="83"/>
      <c r="M2015" s="83"/>
      <c r="N2015" s="83"/>
      <c r="O2015" s="83"/>
      <c r="P2015" s="83"/>
      <c r="Q2015" s="83"/>
      <c r="R2015" s="83"/>
      <c r="S2015" s="83"/>
      <c r="T2015" s="83"/>
      <c r="U2015" s="99">
        <f>COUNTIF(通讯通路门店!$S:$S,$G2015)</f>
        <v>0</v>
      </c>
      <c r="V2015" s="99">
        <f>COUNTIFS(通讯通路门店!$S:$S,$G2015,通讯通路门店!$J:$J,"综合卖场")</f>
        <v>0</v>
      </c>
      <c r="W2015" s="99">
        <f>SUMIFS(通讯通路门店!$AJ:$AJ,通讯通路门店!$S:$S,通讯客户沙盘!$G2015)</f>
        <v>0</v>
      </c>
      <c r="X2015" s="99">
        <f t="shared" si="155"/>
        <v>0</v>
      </c>
      <c r="Y2015" s="99">
        <f>COUNTIFS(通讯通路门店!$S:$S,$G2015,通讯通路门店!$J:$J,"荣耀体验店")+COUNTIFS(通讯通路门店!$S:$S,$G2015,通讯通路门店!$J:$J,"荣耀授权专卖店")</f>
        <v>0</v>
      </c>
      <c r="Z2015" s="99">
        <f>COUNTIFS(通讯通路门店!$S:$S,$G2015,通讯通路门店!$J:$J,"VIVO体验店")</f>
        <v>0</v>
      </c>
      <c r="AA2015" s="99">
        <f>COUNTIFS(通讯通路门店!$S:$S,$G2015,通讯通路门店!$J:$J,"OPPO体验店")</f>
        <v>0</v>
      </c>
      <c r="AB2015" s="99">
        <f>COUNTIFS(通讯通路门店!$S:$S,$G2015,通讯通路门店!$J:$J,"华为授权体验店")+COUNTIFS(通讯通路门店!$S:$S,$G2015,通讯通路门店!$J:$J,"华为堡垒店")</f>
        <v>0</v>
      </c>
      <c r="AC2015" s="99">
        <f>COUNTIFS(通讯通路门店!$S:$S,$G2015,通讯通路门店!$J:$J,"小米体验店")</f>
        <v>0</v>
      </c>
      <c r="AD2015" s="99">
        <f>COUNTIFS(通讯通路门店!$S:$S,$G2015,通讯通路门店!$J:$J,"苹果体验店")</f>
        <v>0</v>
      </c>
      <c r="AE2015" s="99">
        <f>COUNTIFS(通讯通路门店!$S:$S,$G2015,通讯通路门店!$J:$J,"其他品牌专卖店")</f>
        <v>0</v>
      </c>
      <c r="AF2015" s="99">
        <f>SUMIFS(通讯通路门店!$BI:$BI,通讯通路门店!$S:$S,$G2015)</f>
        <v>0</v>
      </c>
      <c r="AG2015" s="99">
        <f>SUMIFS(通讯通路门店!$BH:$BH,通讯通路门店!$S:$S,$G2015)</f>
        <v>0</v>
      </c>
      <c r="AH2015" s="99">
        <f t="shared" si="156"/>
        <v>0</v>
      </c>
      <c r="AI2015" s="99">
        <f>SUMIFS(通讯通路门店!$BB:$BB,通讯通路门店!$S:$S,$G2015)</f>
        <v>0</v>
      </c>
      <c r="AJ2015" s="99">
        <f>SUMIFS(通讯通路门店!$BE:$BE,通讯通路门店!$S:$S,$G2015)</f>
        <v>0</v>
      </c>
      <c r="AK2015" s="99">
        <f>SUMIFS(通讯通路门店!$BG:$BG,通讯通路门店!$S:$S,$G2015)</f>
        <v>0</v>
      </c>
      <c r="AL2015" s="99">
        <f>SUMIFS(通讯通路门店!$BC:$BC,通讯通路门店!$S:$S,$G2015)</f>
        <v>0</v>
      </c>
      <c r="AM2015" s="99">
        <f>SUMIFS(通讯通路门店!$BD:$BD,通讯通路门店!$S:$S,$G2015)</f>
        <v>0</v>
      </c>
      <c r="AN2015" s="99">
        <f>SUMIFS(通讯通路门店!$BF:$BF,通讯通路门店!$S:$S,$G2015)</f>
        <v>0</v>
      </c>
      <c r="AO2015" s="99">
        <f t="shared" si="157"/>
        <v>0</v>
      </c>
      <c r="AP2015" s="99">
        <f>SUMIFS(通讯通路门店!$K:$K,通讯通路门店!$S:$S,$G2015)</f>
        <v>0</v>
      </c>
      <c r="AQ2015" s="83"/>
      <c r="AR2015" s="99">
        <f>SUMIFS(通讯通路门店!$T:$T,通讯通路门店!$S:$S,$G2015)</f>
        <v>0</v>
      </c>
      <c r="AS2015" s="99">
        <f>SUMIFS(通讯通路门店!$U:$U,通讯通路门店!$S:$S,$G2015)</f>
        <v>0</v>
      </c>
      <c r="AT2015" s="99">
        <f>SUMIFS(通讯通路门店!$V:$V,通讯通路门店!$S:$S,$G2015)</f>
        <v>0</v>
      </c>
      <c r="AU2015" s="99">
        <f>SUMIFS(通讯通路门店!$W:$W,通讯通路门店!$S:$S,$G2015)</f>
        <v>0</v>
      </c>
      <c r="AV2015" s="99">
        <f>SUMIFS(通讯通路门店!$Z:$Z,通讯通路门店!$S:$S,$G2015)</f>
        <v>0</v>
      </c>
      <c r="AW2015" s="99">
        <f>SUMIFS(通讯通路门店!$AB:$AB,通讯通路门店!$S:$S,$G2015)</f>
        <v>0</v>
      </c>
      <c r="AX2015" s="99">
        <f>SUMIFS(通讯通路门店!$X:$X,通讯通路门店!$S:$S,$G2015)</f>
        <v>0</v>
      </c>
      <c r="AY2015" s="99">
        <f>SUMIFS(通讯通路门店!$Y:$Y,通讯通路门店!$S:$S,$G2015)</f>
        <v>0</v>
      </c>
      <c r="AZ2015" s="99">
        <f>SUMIFS(通讯通路门店!$AA:$AA,通讯通路门店!$S:$S,$G2015)</f>
        <v>0</v>
      </c>
      <c r="BA2015" s="99">
        <f t="shared" si="158"/>
        <v>0</v>
      </c>
      <c r="BB2015" s="99">
        <f t="shared" si="159"/>
        <v>0</v>
      </c>
      <c r="BC2015" s="99">
        <f>SUMIFS(通讯通路门店!$W:$W,通讯通路门店!$S:$S,$G2015,通讯通路门店!$J:$J,"荣耀体验店")+SUMIFS(通讯通路门店!$W:$W,通讯通路门店!$S:$S,$G2015,通讯通路门店!$J:$J,"荣耀授权专卖店")</f>
        <v>0</v>
      </c>
      <c r="BD2015" s="99">
        <f>SUMIFS(通讯通路门店!$Z:$Z,通讯通路门店!$S:$S,$G2015,通讯通路门店!$J:$J,"VIVO体验店")</f>
        <v>0</v>
      </c>
      <c r="BE2015" s="99">
        <f>SUMIFS(通讯通路门店!$AB:$AB,通讯通路门店!$S:$S,$G2015,通讯通路门店!$J:$J,"OPPO体验店")</f>
        <v>0</v>
      </c>
      <c r="BF2015" s="99">
        <f>SUMIFS(通讯通路门店!$X:$X,通讯通路门店!$S:$S,$G2015,通讯通路门店!$J:$J,"华为授权体验店")+SUMIFS(通讯通路门店!$AA:$AA,通讯通路门店!$S:$S,$G2015,通讯通路门店!$J:$J,"华为堡垒店")</f>
        <v>0</v>
      </c>
      <c r="BG2015" s="99">
        <f>SUMIFS(通讯通路门店!$Y:$Y,通讯通路门店!$S:$S,$G2015,通讯通路门店!$J:$J,"小米体验店")</f>
        <v>0</v>
      </c>
      <c r="BH2015" s="99">
        <f>SUMIFS(通讯通路门店!$AA:$AA,通讯通路门店!$S:$S,$G2015,通讯通路门店!$J:$J,"苹果体验店")</f>
        <v>0</v>
      </c>
      <c r="BI2015" s="99">
        <f>SUMIFS(通讯通路门店!$K:$K,通讯通路门店!$S:$S,$G2015,通讯通路门店!$J:$J,"其他品牌专卖店")</f>
        <v>0</v>
      </c>
      <c r="BJ2015" s="99">
        <f>SUMIFS(通讯通路门店!$AC:$AC,通讯通路门店!$S:$S,$G2015)</f>
        <v>0</v>
      </c>
      <c r="BK2015" s="99">
        <f>SUMIFS(通讯通路门店!$AD:$AD,通讯通路门店!$S:$S,$G2015)</f>
        <v>0</v>
      </c>
      <c r="BL2015" s="99">
        <f>SUMIFS(通讯通路门店!$AE:$AE,通讯通路门店!$S:$S,$G2015)</f>
        <v>0</v>
      </c>
      <c r="BM2015" s="99">
        <f>SUMIFS(通讯通路门店!$AF:$AF,通讯通路门店!$S:$S,$G2015)</f>
        <v>0</v>
      </c>
      <c r="BN2015" s="99">
        <f>SUMIFS(通讯通路门店!$AG:$AG,通讯通路门店!$S:$S,$G2015)</f>
        <v>0</v>
      </c>
      <c r="BO2015" s="99">
        <f>SUMIFS(通讯通路门店!$AH:$AH,通讯通路门店!$S:$S,$G2015)</f>
        <v>0</v>
      </c>
      <c r="BP2015" s="99">
        <f>SUMIFS(通讯通路门店!$AI:$AI,通讯通路门店!$S:$S,$G2015)</f>
        <v>0</v>
      </c>
      <c r="BQ2015" s="83"/>
    </row>
    <row r="2016" spans="1:69">
      <c r="A2016" s="99" t="str">
        <f>IFERROR(_xlfn.XLOOKUP($G2016,通讯通路门店!$S$4:$S$993933,通讯通路门店!$A$4:$A$993933,0,0),"")</f>
        <v>海南省</v>
      </c>
      <c r="B2016" s="99" t="str">
        <f>IFERROR(_xlfn.XLOOKUP($G2016,通讯通路门店!$S$4:$S$993933,通讯通路门店!$B$4:$B$993933,0,0),"")</f>
        <v>昌江黎族自治县</v>
      </c>
      <c r="C2016" s="99" t="str">
        <f>IFERROR(_xlfn.XLOOKUP($G2016,通讯通路门店!$S$4:$S$993933,通讯通路门店!$C$4:$C$993933,0,0),"")</f>
        <v>昌江黎族自治县</v>
      </c>
      <c r="D2016" s="99" t="str">
        <f>IFERROR(_xlfn.XLOOKUP($G2016,通讯通路门店!$S$4:$S$993933,通讯通路门店!$D$4:$D$993933,0,0),"")</f>
        <v>叉河镇</v>
      </c>
      <c r="E2016" s="83"/>
      <c r="F2016" s="83"/>
      <c r="G2016" s="101"/>
      <c r="H2016" s="102">
        <f>IFERROR(_xlfn.XLOOKUP($G2016,通讯通路门店!$S$4:$S$993933,通讯通路门店!$R$4:$R$993933,0,0),"")</f>
        <v>0</v>
      </c>
      <c r="I2016" s="83"/>
      <c r="J2016" s="83"/>
      <c r="K2016" s="83"/>
      <c r="L2016" s="83"/>
      <c r="M2016" s="83"/>
      <c r="N2016" s="83"/>
      <c r="O2016" s="83"/>
      <c r="P2016" s="83"/>
      <c r="Q2016" s="83"/>
      <c r="R2016" s="83"/>
      <c r="S2016" s="83"/>
      <c r="T2016" s="83"/>
      <c r="U2016" s="99">
        <f>COUNTIF(通讯通路门店!$S:$S,$G2016)</f>
        <v>0</v>
      </c>
      <c r="V2016" s="99">
        <f>COUNTIFS(通讯通路门店!$S:$S,$G2016,通讯通路门店!$J:$J,"综合卖场")</f>
        <v>0</v>
      </c>
      <c r="W2016" s="99">
        <f>SUMIFS(通讯通路门店!$AJ:$AJ,通讯通路门店!$S:$S,通讯客户沙盘!$G2016)</f>
        <v>0</v>
      </c>
      <c r="X2016" s="99">
        <f t="shared" si="155"/>
        <v>0</v>
      </c>
      <c r="Y2016" s="99">
        <f>COUNTIFS(通讯通路门店!$S:$S,$G2016,通讯通路门店!$J:$J,"荣耀体验店")+COUNTIFS(通讯通路门店!$S:$S,$G2016,通讯通路门店!$J:$J,"荣耀授权专卖店")</f>
        <v>0</v>
      </c>
      <c r="Z2016" s="99">
        <f>COUNTIFS(通讯通路门店!$S:$S,$G2016,通讯通路门店!$J:$J,"VIVO体验店")</f>
        <v>0</v>
      </c>
      <c r="AA2016" s="99">
        <f>COUNTIFS(通讯通路门店!$S:$S,$G2016,通讯通路门店!$J:$J,"OPPO体验店")</f>
        <v>0</v>
      </c>
      <c r="AB2016" s="99">
        <f>COUNTIFS(通讯通路门店!$S:$S,$G2016,通讯通路门店!$J:$J,"华为授权体验店")+COUNTIFS(通讯通路门店!$S:$S,$G2016,通讯通路门店!$J:$J,"华为堡垒店")</f>
        <v>0</v>
      </c>
      <c r="AC2016" s="99">
        <f>COUNTIFS(通讯通路门店!$S:$S,$G2016,通讯通路门店!$J:$J,"小米体验店")</f>
        <v>0</v>
      </c>
      <c r="AD2016" s="99">
        <f>COUNTIFS(通讯通路门店!$S:$S,$G2016,通讯通路门店!$J:$J,"苹果体验店")</f>
        <v>0</v>
      </c>
      <c r="AE2016" s="99">
        <f>COUNTIFS(通讯通路门店!$S:$S,$G2016,通讯通路门店!$J:$J,"其他品牌专卖店")</f>
        <v>0</v>
      </c>
      <c r="AF2016" s="99">
        <f>SUMIFS(通讯通路门店!$BI:$BI,通讯通路门店!$S:$S,$G2016)</f>
        <v>0</v>
      </c>
      <c r="AG2016" s="99">
        <f>SUMIFS(通讯通路门店!$BH:$BH,通讯通路门店!$S:$S,$G2016)</f>
        <v>0</v>
      </c>
      <c r="AH2016" s="99">
        <f t="shared" si="156"/>
        <v>0</v>
      </c>
      <c r="AI2016" s="99">
        <f>SUMIFS(通讯通路门店!$BB:$BB,通讯通路门店!$S:$S,$G2016)</f>
        <v>0</v>
      </c>
      <c r="AJ2016" s="99">
        <f>SUMIFS(通讯通路门店!$BE:$BE,通讯通路门店!$S:$S,$G2016)</f>
        <v>0</v>
      </c>
      <c r="AK2016" s="99">
        <f>SUMIFS(通讯通路门店!$BG:$BG,通讯通路门店!$S:$S,$G2016)</f>
        <v>0</v>
      </c>
      <c r="AL2016" s="99">
        <f>SUMIFS(通讯通路门店!$BC:$BC,通讯通路门店!$S:$S,$G2016)</f>
        <v>0</v>
      </c>
      <c r="AM2016" s="99">
        <f>SUMIFS(通讯通路门店!$BD:$BD,通讯通路门店!$S:$S,$G2016)</f>
        <v>0</v>
      </c>
      <c r="AN2016" s="99">
        <f>SUMIFS(通讯通路门店!$BF:$BF,通讯通路门店!$S:$S,$G2016)</f>
        <v>0</v>
      </c>
      <c r="AO2016" s="99">
        <f t="shared" si="157"/>
        <v>0</v>
      </c>
      <c r="AP2016" s="99">
        <f>SUMIFS(通讯通路门店!$K:$K,通讯通路门店!$S:$S,$G2016)</f>
        <v>0</v>
      </c>
      <c r="AQ2016" s="83"/>
      <c r="AR2016" s="99">
        <f>SUMIFS(通讯通路门店!$T:$T,通讯通路门店!$S:$S,$G2016)</f>
        <v>0</v>
      </c>
      <c r="AS2016" s="99">
        <f>SUMIFS(通讯通路门店!$U:$U,通讯通路门店!$S:$S,$G2016)</f>
        <v>0</v>
      </c>
      <c r="AT2016" s="99">
        <f>SUMIFS(通讯通路门店!$V:$V,通讯通路门店!$S:$S,$G2016)</f>
        <v>0</v>
      </c>
      <c r="AU2016" s="99">
        <f>SUMIFS(通讯通路门店!$W:$W,通讯通路门店!$S:$S,$G2016)</f>
        <v>0</v>
      </c>
      <c r="AV2016" s="99">
        <f>SUMIFS(通讯通路门店!$Z:$Z,通讯通路门店!$S:$S,$G2016)</f>
        <v>0</v>
      </c>
      <c r="AW2016" s="99">
        <f>SUMIFS(通讯通路门店!$AB:$AB,通讯通路门店!$S:$S,$G2016)</f>
        <v>0</v>
      </c>
      <c r="AX2016" s="99">
        <f>SUMIFS(通讯通路门店!$X:$X,通讯通路门店!$S:$S,$G2016)</f>
        <v>0</v>
      </c>
      <c r="AY2016" s="99">
        <f>SUMIFS(通讯通路门店!$Y:$Y,通讯通路门店!$S:$S,$G2016)</f>
        <v>0</v>
      </c>
      <c r="AZ2016" s="99">
        <f>SUMIFS(通讯通路门店!$AA:$AA,通讯通路门店!$S:$S,$G2016)</f>
        <v>0</v>
      </c>
      <c r="BA2016" s="99">
        <f t="shared" si="158"/>
        <v>0</v>
      </c>
      <c r="BB2016" s="99">
        <f t="shared" si="159"/>
        <v>0</v>
      </c>
      <c r="BC2016" s="99">
        <f>SUMIFS(通讯通路门店!$W:$W,通讯通路门店!$S:$S,$G2016,通讯通路门店!$J:$J,"荣耀体验店")+SUMIFS(通讯通路门店!$W:$W,通讯通路门店!$S:$S,$G2016,通讯通路门店!$J:$J,"荣耀授权专卖店")</f>
        <v>0</v>
      </c>
      <c r="BD2016" s="99">
        <f>SUMIFS(通讯通路门店!$Z:$Z,通讯通路门店!$S:$S,$G2016,通讯通路门店!$J:$J,"VIVO体验店")</f>
        <v>0</v>
      </c>
      <c r="BE2016" s="99">
        <f>SUMIFS(通讯通路门店!$AB:$AB,通讯通路门店!$S:$S,$G2016,通讯通路门店!$J:$J,"OPPO体验店")</f>
        <v>0</v>
      </c>
      <c r="BF2016" s="99">
        <f>SUMIFS(通讯通路门店!$X:$X,通讯通路门店!$S:$S,$G2016,通讯通路门店!$J:$J,"华为授权体验店")+SUMIFS(通讯通路门店!$AA:$AA,通讯通路门店!$S:$S,$G2016,通讯通路门店!$J:$J,"华为堡垒店")</f>
        <v>0</v>
      </c>
      <c r="BG2016" s="99">
        <f>SUMIFS(通讯通路门店!$Y:$Y,通讯通路门店!$S:$S,$G2016,通讯通路门店!$J:$J,"小米体验店")</f>
        <v>0</v>
      </c>
      <c r="BH2016" s="99">
        <f>SUMIFS(通讯通路门店!$AA:$AA,通讯通路门店!$S:$S,$G2016,通讯通路门店!$J:$J,"苹果体验店")</f>
        <v>0</v>
      </c>
      <c r="BI2016" s="99">
        <f>SUMIFS(通讯通路门店!$K:$K,通讯通路门店!$S:$S,$G2016,通讯通路门店!$J:$J,"其他品牌专卖店")</f>
        <v>0</v>
      </c>
      <c r="BJ2016" s="99">
        <f>SUMIFS(通讯通路门店!$AC:$AC,通讯通路门店!$S:$S,$G2016)</f>
        <v>0</v>
      </c>
      <c r="BK2016" s="99">
        <f>SUMIFS(通讯通路门店!$AD:$AD,通讯通路门店!$S:$S,$G2016)</f>
        <v>0</v>
      </c>
      <c r="BL2016" s="99">
        <f>SUMIFS(通讯通路门店!$AE:$AE,通讯通路门店!$S:$S,$G2016)</f>
        <v>0</v>
      </c>
      <c r="BM2016" s="99">
        <f>SUMIFS(通讯通路门店!$AF:$AF,通讯通路门店!$S:$S,$G2016)</f>
        <v>0</v>
      </c>
      <c r="BN2016" s="99">
        <f>SUMIFS(通讯通路门店!$AG:$AG,通讯通路门店!$S:$S,$G2016)</f>
        <v>0</v>
      </c>
      <c r="BO2016" s="99">
        <f>SUMIFS(通讯通路门店!$AH:$AH,通讯通路门店!$S:$S,$G2016)</f>
        <v>0</v>
      </c>
      <c r="BP2016" s="99">
        <f>SUMIFS(通讯通路门店!$AI:$AI,通讯通路门店!$S:$S,$G2016)</f>
        <v>0</v>
      </c>
      <c r="BQ2016" s="83"/>
    </row>
    <row r="2017" spans="1:69">
      <c r="A2017" s="99" t="str">
        <f>IFERROR(_xlfn.XLOOKUP($G2017,通讯通路门店!$S$4:$S$993933,通讯通路门店!$A$4:$A$993933,0,0),"")</f>
        <v>海南省</v>
      </c>
      <c r="B2017" s="99" t="str">
        <f>IFERROR(_xlfn.XLOOKUP($G2017,通讯通路门店!$S$4:$S$993933,通讯通路门店!$B$4:$B$993933,0,0),"")</f>
        <v>昌江黎族自治县</v>
      </c>
      <c r="C2017" s="99" t="str">
        <f>IFERROR(_xlfn.XLOOKUP($G2017,通讯通路门店!$S$4:$S$993933,通讯通路门店!$C$4:$C$993933,0,0),"")</f>
        <v>昌江黎族自治县</v>
      </c>
      <c r="D2017" s="99" t="str">
        <f>IFERROR(_xlfn.XLOOKUP($G2017,通讯通路门店!$S$4:$S$993933,通讯通路门店!$D$4:$D$993933,0,0),"")</f>
        <v>叉河镇</v>
      </c>
      <c r="E2017" s="83"/>
      <c r="F2017" s="83"/>
      <c r="G2017" s="101"/>
      <c r="H2017" s="102">
        <f>IFERROR(_xlfn.XLOOKUP($G2017,通讯通路门店!$S$4:$S$993933,通讯通路门店!$R$4:$R$993933,0,0),"")</f>
        <v>0</v>
      </c>
      <c r="I2017" s="83"/>
      <c r="J2017" s="83"/>
      <c r="K2017" s="83"/>
      <c r="L2017" s="83"/>
      <c r="M2017" s="83"/>
      <c r="N2017" s="83"/>
      <c r="O2017" s="83"/>
      <c r="P2017" s="83"/>
      <c r="Q2017" s="83"/>
      <c r="R2017" s="83"/>
      <c r="S2017" s="83"/>
      <c r="T2017" s="83"/>
      <c r="U2017" s="99">
        <f>COUNTIF(通讯通路门店!$S:$S,$G2017)</f>
        <v>0</v>
      </c>
      <c r="V2017" s="99">
        <f>COUNTIFS(通讯通路门店!$S:$S,$G2017,通讯通路门店!$J:$J,"综合卖场")</f>
        <v>0</v>
      </c>
      <c r="W2017" s="99">
        <f>SUMIFS(通讯通路门店!$AJ:$AJ,通讯通路门店!$S:$S,通讯客户沙盘!$G2017)</f>
        <v>0</v>
      </c>
      <c r="X2017" s="99">
        <f t="shared" si="155"/>
        <v>0</v>
      </c>
      <c r="Y2017" s="99">
        <f>COUNTIFS(通讯通路门店!$S:$S,$G2017,通讯通路门店!$J:$J,"荣耀体验店")+COUNTIFS(通讯通路门店!$S:$S,$G2017,通讯通路门店!$J:$J,"荣耀授权专卖店")</f>
        <v>0</v>
      </c>
      <c r="Z2017" s="99">
        <f>COUNTIFS(通讯通路门店!$S:$S,$G2017,通讯通路门店!$J:$J,"VIVO体验店")</f>
        <v>0</v>
      </c>
      <c r="AA2017" s="99">
        <f>COUNTIFS(通讯通路门店!$S:$S,$G2017,通讯通路门店!$J:$J,"OPPO体验店")</f>
        <v>0</v>
      </c>
      <c r="AB2017" s="99">
        <f>COUNTIFS(通讯通路门店!$S:$S,$G2017,通讯通路门店!$J:$J,"华为授权体验店")+COUNTIFS(通讯通路门店!$S:$S,$G2017,通讯通路门店!$J:$J,"华为堡垒店")</f>
        <v>0</v>
      </c>
      <c r="AC2017" s="99">
        <f>COUNTIFS(通讯通路门店!$S:$S,$G2017,通讯通路门店!$J:$J,"小米体验店")</f>
        <v>0</v>
      </c>
      <c r="AD2017" s="99">
        <f>COUNTIFS(通讯通路门店!$S:$S,$G2017,通讯通路门店!$J:$J,"苹果体验店")</f>
        <v>0</v>
      </c>
      <c r="AE2017" s="99">
        <f>COUNTIFS(通讯通路门店!$S:$S,$G2017,通讯通路门店!$J:$J,"其他品牌专卖店")</f>
        <v>0</v>
      </c>
      <c r="AF2017" s="99">
        <f>SUMIFS(通讯通路门店!$BI:$BI,通讯通路门店!$S:$S,$G2017)</f>
        <v>0</v>
      </c>
      <c r="AG2017" s="99">
        <f>SUMIFS(通讯通路门店!$BH:$BH,通讯通路门店!$S:$S,$G2017)</f>
        <v>0</v>
      </c>
      <c r="AH2017" s="99">
        <f t="shared" si="156"/>
        <v>0</v>
      </c>
      <c r="AI2017" s="99">
        <f>SUMIFS(通讯通路门店!$BB:$BB,通讯通路门店!$S:$S,$G2017)</f>
        <v>0</v>
      </c>
      <c r="AJ2017" s="99">
        <f>SUMIFS(通讯通路门店!$BE:$BE,通讯通路门店!$S:$S,$G2017)</f>
        <v>0</v>
      </c>
      <c r="AK2017" s="99">
        <f>SUMIFS(通讯通路门店!$BG:$BG,通讯通路门店!$S:$S,$G2017)</f>
        <v>0</v>
      </c>
      <c r="AL2017" s="99">
        <f>SUMIFS(通讯通路门店!$BC:$BC,通讯通路门店!$S:$S,$G2017)</f>
        <v>0</v>
      </c>
      <c r="AM2017" s="99">
        <f>SUMIFS(通讯通路门店!$BD:$BD,通讯通路门店!$S:$S,$G2017)</f>
        <v>0</v>
      </c>
      <c r="AN2017" s="99">
        <f>SUMIFS(通讯通路门店!$BF:$BF,通讯通路门店!$S:$S,$G2017)</f>
        <v>0</v>
      </c>
      <c r="AO2017" s="99">
        <f t="shared" si="157"/>
        <v>0</v>
      </c>
      <c r="AP2017" s="99">
        <f>SUMIFS(通讯通路门店!$K:$K,通讯通路门店!$S:$S,$G2017)</f>
        <v>0</v>
      </c>
      <c r="AQ2017" s="83"/>
      <c r="AR2017" s="99">
        <f>SUMIFS(通讯通路门店!$T:$T,通讯通路门店!$S:$S,$G2017)</f>
        <v>0</v>
      </c>
      <c r="AS2017" s="99">
        <f>SUMIFS(通讯通路门店!$U:$U,通讯通路门店!$S:$S,$G2017)</f>
        <v>0</v>
      </c>
      <c r="AT2017" s="99">
        <f>SUMIFS(通讯通路门店!$V:$V,通讯通路门店!$S:$S,$G2017)</f>
        <v>0</v>
      </c>
      <c r="AU2017" s="99">
        <f>SUMIFS(通讯通路门店!$W:$W,通讯通路门店!$S:$S,$G2017)</f>
        <v>0</v>
      </c>
      <c r="AV2017" s="99">
        <f>SUMIFS(通讯通路门店!$Z:$Z,通讯通路门店!$S:$S,$G2017)</f>
        <v>0</v>
      </c>
      <c r="AW2017" s="99">
        <f>SUMIFS(通讯通路门店!$AB:$AB,通讯通路门店!$S:$S,$G2017)</f>
        <v>0</v>
      </c>
      <c r="AX2017" s="99">
        <f>SUMIFS(通讯通路门店!$X:$X,通讯通路门店!$S:$S,$G2017)</f>
        <v>0</v>
      </c>
      <c r="AY2017" s="99">
        <f>SUMIFS(通讯通路门店!$Y:$Y,通讯通路门店!$S:$S,$G2017)</f>
        <v>0</v>
      </c>
      <c r="AZ2017" s="99">
        <f>SUMIFS(通讯通路门店!$AA:$AA,通讯通路门店!$S:$S,$G2017)</f>
        <v>0</v>
      </c>
      <c r="BA2017" s="99">
        <f t="shared" si="158"/>
        <v>0</v>
      </c>
      <c r="BB2017" s="99">
        <f t="shared" si="159"/>
        <v>0</v>
      </c>
      <c r="BC2017" s="99">
        <f>SUMIFS(通讯通路门店!$W:$W,通讯通路门店!$S:$S,$G2017,通讯通路门店!$J:$J,"荣耀体验店")+SUMIFS(通讯通路门店!$W:$W,通讯通路门店!$S:$S,$G2017,通讯通路门店!$J:$J,"荣耀授权专卖店")</f>
        <v>0</v>
      </c>
      <c r="BD2017" s="99">
        <f>SUMIFS(通讯通路门店!$Z:$Z,通讯通路门店!$S:$S,$G2017,通讯通路门店!$J:$J,"VIVO体验店")</f>
        <v>0</v>
      </c>
      <c r="BE2017" s="99">
        <f>SUMIFS(通讯通路门店!$AB:$AB,通讯通路门店!$S:$S,$G2017,通讯通路门店!$J:$J,"OPPO体验店")</f>
        <v>0</v>
      </c>
      <c r="BF2017" s="99">
        <f>SUMIFS(通讯通路门店!$X:$X,通讯通路门店!$S:$S,$G2017,通讯通路门店!$J:$J,"华为授权体验店")+SUMIFS(通讯通路门店!$AA:$AA,通讯通路门店!$S:$S,$G2017,通讯通路门店!$J:$J,"华为堡垒店")</f>
        <v>0</v>
      </c>
      <c r="BG2017" s="99">
        <f>SUMIFS(通讯通路门店!$Y:$Y,通讯通路门店!$S:$S,$G2017,通讯通路门店!$J:$J,"小米体验店")</f>
        <v>0</v>
      </c>
      <c r="BH2017" s="99">
        <f>SUMIFS(通讯通路门店!$AA:$AA,通讯通路门店!$S:$S,$G2017,通讯通路门店!$J:$J,"苹果体验店")</f>
        <v>0</v>
      </c>
      <c r="BI2017" s="99">
        <f>SUMIFS(通讯通路门店!$K:$K,通讯通路门店!$S:$S,$G2017,通讯通路门店!$J:$J,"其他品牌专卖店")</f>
        <v>0</v>
      </c>
      <c r="BJ2017" s="99">
        <f>SUMIFS(通讯通路门店!$AC:$AC,通讯通路门店!$S:$S,$G2017)</f>
        <v>0</v>
      </c>
      <c r="BK2017" s="99">
        <f>SUMIFS(通讯通路门店!$AD:$AD,通讯通路门店!$S:$S,$G2017)</f>
        <v>0</v>
      </c>
      <c r="BL2017" s="99">
        <f>SUMIFS(通讯通路门店!$AE:$AE,通讯通路门店!$S:$S,$G2017)</f>
        <v>0</v>
      </c>
      <c r="BM2017" s="99">
        <f>SUMIFS(通讯通路门店!$AF:$AF,通讯通路门店!$S:$S,$G2017)</f>
        <v>0</v>
      </c>
      <c r="BN2017" s="99">
        <f>SUMIFS(通讯通路门店!$AG:$AG,通讯通路门店!$S:$S,$G2017)</f>
        <v>0</v>
      </c>
      <c r="BO2017" s="99">
        <f>SUMIFS(通讯通路门店!$AH:$AH,通讯通路门店!$S:$S,$G2017)</f>
        <v>0</v>
      </c>
      <c r="BP2017" s="99">
        <f>SUMIFS(通讯通路门店!$AI:$AI,通讯通路门店!$S:$S,$G2017)</f>
        <v>0</v>
      </c>
      <c r="BQ2017" s="83"/>
    </row>
    <row r="2018" spans="1:69">
      <c r="A2018" s="99" t="str">
        <f>IFERROR(_xlfn.XLOOKUP($G2018,通讯通路门店!$S$4:$S$993933,通讯通路门店!$A$4:$A$993933,0,0),"")</f>
        <v>海南省</v>
      </c>
      <c r="B2018" s="99" t="str">
        <f>IFERROR(_xlfn.XLOOKUP($G2018,通讯通路门店!$S$4:$S$993933,通讯通路门店!$B$4:$B$993933,0,0),"")</f>
        <v>昌江黎族自治县</v>
      </c>
      <c r="C2018" s="99" t="str">
        <f>IFERROR(_xlfn.XLOOKUP($G2018,通讯通路门店!$S$4:$S$993933,通讯通路门店!$C$4:$C$993933,0,0),"")</f>
        <v>昌江黎族自治县</v>
      </c>
      <c r="D2018" s="99" t="str">
        <f>IFERROR(_xlfn.XLOOKUP($G2018,通讯通路门店!$S$4:$S$993933,通讯通路门店!$D$4:$D$993933,0,0),"")</f>
        <v>叉河镇</v>
      </c>
      <c r="E2018" s="83"/>
      <c r="F2018" s="83"/>
      <c r="G2018" s="101"/>
      <c r="H2018" s="102">
        <f>IFERROR(_xlfn.XLOOKUP($G2018,通讯通路门店!$S$4:$S$993933,通讯通路门店!$R$4:$R$993933,0,0),"")</f>
        <v>0</v>
      </c>
      <c r="I2018" s="83"/>
      <c r="J2018" s="83"/>
      <c r="K2018" s="83"/>
      <c r="L2018" s="83"/>
      <c r="M2018" s="83"/>
      <c r="N2018" s="83"/>
      <c r="O2018" s="83"/>
      <c r="P2018" s="83"/>
      <c r="Q2018" s="83"/>
      <c r="R2018" s="83"/>
      <c r="S2018" s="83"/>
      <c r="T2018" s="83"/>
      <c r="U2018" s="99">
        <f>COUNTIF(通讯通路门店!$S:$S,$G2018)</f>
        <v>0</v>
      </c>
      <c r="V2018" s="99">
        <f>COUNTIFS(通讯通路门店!$S:$S,$G2018,通讯通路门店!$J:$J,"综合卖场")</f>
        <v>0</v>
      </c>
      <c r="W2018" s="99">
        <f>SUMIFS(通讯通路门店!$AJ:$AJ,通讯通路门店!$S:$S,通讯客户沙盘!$G2018)</f>
        <v>0</v>
      </c>
      <c r="X2018" s="99">
        <f t="shared" si="155"/>
        <v>0</v>
      </c>
      <c r="Y2018" s="99">
        <f>COUNTIFS(通讯通路门店!$S:$S,$G2018,通讯通路门店!$J:$J,"荣耀体验店")+COUNTIFS(通讯通路门店!$S:$S,$G2018,通讯通路门店!$J:$J,"荣耀授权专卖店")</f>
        <v>0</v>
      </c>
      <c r="Z2018" s="99">
        <f>COUNTIFS(通讯通路门店!$S:$S,$G2018,通讯通路门店!$J:$J,"VIVO体验店")</f>
        <v>0</v>
      </c>
      <c r="AA2018" s="99">
        <f>COUNTIFS(通讯通路门店!$S:$S,$G2018,通讯通路门店!$J:$J,"OPPO体验店")</f>
        <v>0</v>
      </c>
      <c r="AB2018" s="99">
        <f>COUNTIFS(通讯通路门店!$S:$S,$G2018,通讯通路门店!$J:$J,"华为授权体验店")+COUNTIFS(通讯通路门店!$S:$S,$G2018,通讯通路门店!$J:$J,"华为堡垒店")</f>
        <v>0</v>
      </c>
      <c r="AC2018" s="99">
        <f>COUNTIFS(通讯通路门店!$S:$S,$G2018,通讯通路门店!$J:$J,"小米体验店")</f>
        <v>0</v>
      </c>
      <c r="AD2018" s="99">
        <f>COUNTIFS(通讯通路门店!$S:$S,$G2018,通讯通路门店!$J:$J,"苹果体验店")</f>
        <v>0</v>
      </c>
      <c r="AE2018" s="99">
        <f>COUNTIFS(通讯通路门店!$S:$S,$G2018,通讯通路门店!$J:$J,"其他品牌专卖店")</f>
        <v>0</v>
      </c>
      <c r="AF2018" s="99">
        <f>SUMIFS(通讯通路门店!$BI:$BI,通讯通路门店!$S:$S,$G2018)</f>
        <v>0</v>
      </c>
      <c r="AG2018" s="99">
        <f>SUMIFS(通讯通路门店!$BH:$BH,通讯通路门店!$S:$S,$G2018)</f>
        <v>0</v>
      </c>
      <c r="AH2018" s="99">
        <f t="shared" si="156"/>
        <v>0</v>
      </c>
      <c r="AI2018" s="99">
        <f>SUMIFS(通讯通路门店!$BB:$BB,通讯通路门店!$S:$S,$G2018)</f>
        <v>0</v>
      </c>
      <c r="AJ2018" s="99">
        <f>SUMIFS(通讯通路门店!$BE:$BE,通讯通路门店!$S:$S,$G2018)</f>
        <v>0</v>
      </c>
      <c r="AK2018" s="99">
        <f>SUMIFS(通讯通路门店!$BG:$BG,通讯通路门店!$S:$S,$G2018)</f>
        <v>0</v>
      </c>
      <c r="AL2018" s="99">
        <f>SUMIFS(通讯通路门店!$BC:$BC,通讯通路门店!$S:$S,$G2018)</f>
        <v>0</v>
      </c>
      <c r="AM2018" s="99">
        <f>SUMIFS(通讯通路门店!$BD:$BD,通讯通路门店!$S:$S,$G2018)</f>
        <v>0</v>
      </c>
      <c r="AN2018" s="99">
        <f>SUMIFS(通讯通路门店!$BF:$BF,通讯通路门店!$S:$S,$G2018)</f>
        <v>0</v>
      </c>
      <c r="AO2018" s="99">
        <f t="shared" si="157"/>
        <v>0</v>
      </c>
      <c r="AP2018" s="99">
        <f>SUMIFS(通讯通路门店!$K:$K,通讯通路门店!$S:$S,$G2018)</f>
        <v>0</v>
      </c>
      <c r="AQ2018" s="83"/>
      <c r="AR2018" s="99">
        <f>SUMIFS(通讯通路门店!$T:$T,通讯通路门店!$S:$S,$G2018)</f>
        <v>0</v>
      </c>
      <c r="AS2018" s="99">
        <f>SUMIFS(通讯通路门店!$U:$U,通讯通路门店!$S:$S,$G2018)</f>
        <v>0</v>
      </c>
      <c r="AT2018" s="99">
        <f>SUMIFS(通讯通路门店!$V:$V,通讯通路门店!$S:$S,$G2018)</f>
        <v>0</v>
      </c>
      <c r="AU2018" s="99">
        <f>SUMIFS(通讯通路门店!$W:$W,通讯通路门店!$S:$S,$G2018)</f>
        <v>0</v>
      </c>
      <c r="AV2018" s="99">
        <f>SUMIFS(通讯通路门店!$Z:$Z,通讯通路门店!$S:$S,$G2018)</f>
        <v>0</v>
      </c>
      <c r="AW2018" s="99">
        <f>SUMIFS(通讯通路门店!$AB:$AB,通讯通路门店!$S:$S,$G2018)</f>
        <v>0</v>
      </c>
      <c r="AX2018" s="99">
        <f>SUMIFS(通讯通路门店!$X:$X,通讯通路门店!$S:$S,$G2018)</f>
        <v>0</v>
      </c>
      <c r="AY2018" s="99">
        <f>SUMIFS(通讯通路门店!$Y:$Y,通讯通路门店!$S:$S,$G2018)</f>
        <v>0</v>
      </c>
      <c r="AZ2018" s="99">
        <f>SUMIFS(通讯通路门店!$AA:$AA,通讯通路门店!$S:$S,$G2018)</f>
        <v>0</v>
      </c>
      <c r="BA2018" s="99">
        <f t="shared" si="158"/>
        <v>0</v>
      </c>
      <c r="BB2018" s="99">
        <f t="shared" si="159"/>
        <v>0</v>
      </c>
      <c r="BC2018" s="99">
        <f>SUMIFS(通讯通路门店!$W:$W,通讯通路门店!$S:$S,$G2018,通讯通路门店!$J:$J,"荣耀体验店")+SUMIFS(通讯通路门店!$W:$W,通讯通路门店!$S:$S,$G2018,通讯通路门店!$J:$J,"荣耀授权专卖店")</f>
        <v>0</v>
      </c>
      <c r="BD2018" s="99">
        <f>SUMIFS(通讯通路门店!$Z:$Z,通讯通路门店!$S:$S,$G2018,通讯通路门店!$J:$J,"VIVO体验店")</f>
        <v>0</v>
      </c>
      <c r="BE2018" s="99">
        <f>SUMIFS(通讯通路门店!$AB:$AB,通讯通路门店!$S:$S,$G2018,通讯通路门店!$J:$J,"OPPO体验店")</f>
        <v>0</v>
      </c>
      <c r="BF2018" s="99">
        <f>SUMIFS(通讯通路门店!$X:$X,通讯通路门店!$S:$S,$G2018,通讯通路门店!$J:$J,"华为授权体验店")+SUMIFS(通讯通路门店!$AA:$AA,通讯通路门店!$S:$S,$G2018,通讯通路门店!$J:$J,"华为堡垒店")</f>
        <v>0</v>
      </c>
      <c r="BG2018" s="99">
        <f>SUMIFS(通讯通路门店!$Y:$Y,通讯通路门店!$S:$S,$G2018,通讯通路门店!$J:$J,"小米体验店")</f>
        <v>0</v>
      </c>
      <c r="BH2018" s="99">
        <f>SUMIFS(通讯通路门店!$AA:$AA,通讯通路门店!$S:$S,$G2018,通讯通路门店!$J:$J,"苹果体验店")</f>
        <v>0</v>
      </c>
      <c r="BI2018" s="99">
        <f>SUMIFS(通讯通路门店!$K:$K,通讯通路门店!$S:$S,$G2018,通讯通路门店!$J:$J,"其他品牌专卖店")</f>
        <v>0</v>
      </c>
      <c r="BJ2018" s="99">
        <f>SUMIFS(通讯通路门店!$AC:$AC,通讯通路门店!$S:$S,$G2018)</f>
        <v>0</v>
      </c>
      <c r="BK2018" s="99">
        <f>SUMIFS(通讯通路门店!$AD:$AD,通讯通路门店!$S:$S,$G2018)</f>
        <v>0</v>
      </c>
      <c r="BL2018" s="99">
        <f>SUMIFS(通讯通路门店!$AE:$AE,通讯通路门店!$S:$S,$G2018)</f>
        <v>0</v>
      </c>
      <c r="BM2018" s="99">
        <f>SUMIFS(通讯通路门店!$AF:$AF,通讯通路门店!$S:$S,$G2018)</f>
        <v>0</v>
      </c>
      <c r="BN2018" s="99">
        <f>SUMIFS(通讯通路门店!$AG:$AG,通讯通路门店!$S:$S,$G2018)</f>
        <v>0</v>
      </c>
      <c r="BO2018" s="99">
        <f>SUMIFS(通讯通路门店!$AH:$AH,通讯通路门店!$S:$S,$G2018)</f>
        <v>0</v>
      </c>
      <c r="BP2018" s="99">
        <f>SUMIFS(通讯通路门店!$AI:$AI,通讯通路门店!$S:$S,$G2018)</f>
        <v>0</v>
      </c>
      <c r="BQ2018" s="83"/>
    </row>
    <row r="2019" spans="1:69">
      <c r="A2019" s="99" t="str">
        <f>IFERROR(_xlfn.XLOOKUP($G2019,通讯通路门店!$S$4:$S$993933,通讯通路门店!$A$4:$A$993933,0,0),"")</f>
        <v>海南省</v>
      </c>
      <c r="B2019" s="99" t="str">
        <f>IFERROR(_xlfn.XLOOKUP($G2019,通讯通路门店!$S$4:$S$993933,通讯通路门店!$B$4:$B$993933,0,0),"")</f>
        <v>昌江黎族自治县</v>
      </c>
      <c r="C2019" s="99" t="str">
        <f>IFERROR(_xlfn.XLOOKUP($G2019,通讯通路门店!$S$4:$S$993933,通讯通路门店!$C$4:$C$993933,0,0),"")</f>
        <v>昌江黎族自治县</v>
      </c>
      <c r="D2019" s="99" t="str">
        <f>IFERROR(_xlfn.XLOOKUP($G2019,通讯通路门店!$S$4:$S$993933,通讯通路门店!$D$4:$D$993933,0,0),"")</f>
        <v>叉河镇</v>
      </c>
      <c r="E2019" s="83"/>
      <c r="F2019" s="83"/>
      <c r="G2019" s="101"/>
      <c r="H2019" s="102">
        <f>IFERROR(_xlfn.XLOOKUP($G2019,通讯通路门店!$S$4:$S$993933,通讯通路门店!$R$4:$R$993933,0,0),"")</f>
        <v>0</v>
      </c>
      <c r="I2019" s="83"/>
      <c r="J2019" s="83"/>
      <c r="K2019" s="83"/>
      <c r="L2019" s="83"/>
      <c r="M2019" s="83"/>
      <c r="N2019" s="83"/>
      <c r="O2019" s="83"/>
      <c r="P2019" s="83"/>
      <c r="Q2019" s="83"/>
      <c r="R2019" s="83"/>
      <c r="S2019" s="83"/>
      <c r="T2019" s="83"/>
      <c r="U2019" s="99">
        <f>COUNTIF(通讯通路门店!$S:$S,$G2019)</f>
        <v>0</v>
      </c>
      <c r="V2019" s="99">
        <f>COUNTIFS(通讯通路门店!$S:$S,$G2019,通讯通路门店!$J:$J,"综合卖场")</f>
        <v>0</v>
      </c>
      <c r="W2019" s="99">
        <f>SUMIFS(通讯通路门店!$AJ:$AJ,通讯通路门店!$S:$S,通讯客户沙盘!$G2019)</f>
        <v>0</v>
      </c>
      <c r="X2019" s="99">
        <f t="shared" si="155"/>
        <v>0</v>
      </c>
      <c r="Y2019" s="99">
        <f>COUNTIFS(通讯通路门店!$S:$S,$G2019,通讯通路门店!$J:$J,"荣耀体验店")+COUNTIFS(通讯通路门店!$S:$S,$G2019,通讯通路门店!$J:$J,"荣耀授权专卖店")</f>
        <v>0</v>
      </c>
      <c r="Z2019" s="99">
        <f>COUNTIFS(通讯通路门店!$S:$S,$G2019,通讯通路门店!$J:$J,"VIVO体验店")</f>
        <v>0</v>
      </c>
      <c r="AA2019" s="99">
        <f>COUNTIFS(通讯通路门店!$S:$S,$G2019,通讯通路门店!$J:$J,"OPPO体验店")</f>
        <v>0</v>
      </c>
      <c r="AB2019" s="99">
        <f>COUNTIFS(通讯通路门店!$S:$S,$G2019,通讯通路门店!$J:$J,"华为授权体验店")+COUNTIFS(通讯通路门店!$S:$S,$G2019,通讯通路门店!$J:$J,"华为堡垒店")</f>
        <v>0</v>
      </c>
      <c r="AC2019" s="99">
        <f>COUNTIFS(通讯通路门店!$S:$S,$G2019,通讯通路门店!$J:$J,"小米体验店")</f>
        <v>0</v>
      </c>
      <c r="AD2019" s="99">
        <f>COUNTIFS(通讯通路门店!$S:$S,$G2019,通讯通路门店!$J:$J,"苹果体验店")</f>
        <v>0</v>
      </c>
      <c r="AE2019" s="99">
        <f>COUNTIFS(通讯通路门店!$S:$S,$G2019,通讯通路门店!$J:$J,"其他品牌专卖店")</f>
        <v>0</v>
      </c>
      <c r="AF2019" s="99">
        <f>SUMIFS(通讯通路门店!$BI:$BI,通讯通路门店!$S:$S,$G2019)</f>
        <v>0</v>
      </c>
      <c r="AG2019" s="99">
        <f>SUMIFS(通讯通路门店!$BH:$BH,通讯通路门店!$S:$S,$G2019)</f>
        <v>0</v>
      </c>
      <c r="AH2019" s="99">
        <f t="shared" si="156"/>
        <v>0</v>
      </c>
      <c r="AI2019" s="99">
        <f>SUMIFS(通讯通路门店!$BB:$BB,通讯通路门店!$S:$S,$G2019)</f>
        <v>0</v>
      </c>
      <c r="AJ2019" s="99">
        <f>SUMIFS(通讯通路门店!$BE:$BE,通讯通路门店!$S:$S,$G2019)</f>
        <v>0</v>
      </c>
      <c r="AK2019" s="99">
        <f>SUMIFS(通讯通路门店!$BG:$BG,通讯通路门店!$S:$S,$G2019)</f>
        <v>0</v>
      </c>
      <c r="AL2019" s="99">
        <f>SUMIFS(通讯通路门店!$BC:$BC,通讯通路门店!$S:$S,$G2019)</f>
        <v>0</v>
      </c>
      <c r="AM2019" s="99">
        <f>SUMIFS(通讯通路门店!$BD:$BD,通讯通路门店!$S:$S,$G2019)</f>
        <v>0</v>
      </c>
      <c r="AN2019" s="99">
        <f>SUMIFS(通讯通路门店!$BF:$BF,通讯通路门店!$S:$S,$G2019)</f>
        <v>0</v>
      </c>
      <c r="AO2019" s="99">
        <f t="shared" si="157"/>
        <v>0</v>
      </c>
      <c r="AP2019" s="99">
        <f>SUMIFS(通讯通路门店!$K:$K,通讯通路门店!$S:$S,$G2019)</f>
        <v>0</v>
      </c>
      <c r="AQ2019" s="83"/>
      <c r="AR2019" s="99">
        <f>SUMIFS(通讯通路门店!$T:$T,通讯通路门店!$S:$S,$G2019)</f>
        <v>0</v>
      </c>
      <c r="AS2019" s="99">
        <f>SUMIFS(通讯通路门店!$U:$U,通讯通路门店!$S:$S,$G2019)</f>
        <v>0</v>
      </c>
      <c r="AT2019" s="99">
        <f>SUMIFS(通讯通路门店!$V:$V,通讯通路门店!$S:$S,$G2019)</f>
        <v>0</v>
      </c>
      <c r="AU2019" s="99">
        <f>SUMIFS(通讯通路门店!$W:$W,通讯通路门店!$S:$S,$G2019)</f>
        <v>0</v>
      </c>
      <c r="AV2019" s="99">
        <f>SUMIFS(通讯通路门店!$Z:$Z,通讯通路门店!$S:$S,$G2019)</f>
        <v>0</v>
      </c>
      <c r="AW2019" s="99">
        <f>SUMIFS(通讯通路门店!$AB:$AB,通讯通路门店!$S:$S,$G2019)</f>
        <v>0</v>
      </c>
      <c r="AX2019" s="99">
        <f>SUMIFS(通讯通路门店!$X:$X,通讯通路门店!$S:$S,$G2019)</f>
        <v>0</v>
      </c>
      <c r="AY2019" s="99">
        <f>SUMIFS(通讯通路门店!$Y:$Y,通讯通路门店!$S:$S,$G2019)</f>
        <v>0</v>
      </c>
      <c r="AZ2019" s="99">
        <f>SUMIFS(通讯通路门店!$AA:$AA,通讯通路门店!$S:$S,$G2019)</f>
        <v>0</v>
      </c>
      <c r="BA2019" s="99">
        <f t="shared" si="158"/>
        <v>0</v>
      </c>
      <c r="BB2019" s="99">
        <f t="shared" si="159"/>
        <v>0</v>
      </c>
      <c r="BC2019" s="99">
        <f>SUMIFS(通讯通路门店!$W:$W,通讯通路门店!$S:$S,$G2019,通讯通路门店!$J:$J,"荣耀体验店")+SUMIFS(通讯通路门店!$W:$W,通讯通路门店!$S:$S,$G2019,通讯通路门店!$J:$J,"荣耀授权专卖店")</f>
        <v>0</v>
      </c>
      <c r="BD2019" s="99">
        <f>SUMIFS(通讯通路门店!$Z:$Z,通讯通路门店!$S:$S,$G2019,通讯通路门店!$J:$J,"VIVO体验店")</f>
        <v>0</v>
      </c>
      <c r="BE2019" s="99">
        <f>SUMIFS(通讯通路门店!$AB:$AB,通讯通路门店!$S:$S,$G2019,通讯通路门店!$J:$J,"OPPO体验店")</f>
        <v>0</v>
      </c>
      <c r="BF2019" s="99">
        <f>SUMIFS(通讯通路门店!$X:$X,通讯通路门店!$S:$S,$G2019,通讯通路门店!$J:$J,"华为授权体验店")+SUMIFS(通讯通路门店!$AA:$AA,通讯通路门店!$S:$S,$G2019,通讯通路门店!$J:$J,"华为堡垒店")</f>
        <v>0</v>
      </c>
      <c r="BG2019" s="99">
        <f>SUMIFS(通讯通路门店!$Y:$Y,通讯通路门店!$S:$S,$G2019,通讯通路门店!$J:$J,"小米体验店")</f>
        <v>0</v>
      </c>
      <c r="BH2019" s="99">
        <f>SUMIFS(通讯通路门店!$AA:$AA,通讯通路门店!$S:$S,$G2019,通讯通路门店!$J:$J,"苹果体验店")</f>
        <v>0</v>
      </c>
      <c r="BI2019" s="99">
        <f>SUMIFS(通讯通路门店!$K:$K,通讯通路门店!$S:$S,$G2019,通讯通路门店!$J:$J,"其他品牌专卖店")</f>
        <v>0</v>
      </c>
      <c r="BJ2019" s="99">
        <f>SUMIFS(通讯通路门店!$AC:$AC,通讯通路门店!$S:$S,$G2019)</f>
        <v>0</v>
      </c>
      <c r="BK2019" s="99">
        <f>SUMIFS(通讯通路门店!$AD:$AD,通讯通路门店!$S:$S,$G2019)</f>
        <v>0</v>
      </c>
      <c r="BL2019" s="99">
        <f>SUMIFS(通讯通路门店!$AE:$AE,通讯通路门店!$S:$S,$G2019)</f>
        <v>0</v>
      </c>
      <c r="BM2019" s="99">
        <f>SUMIFS(通讯通路门店!$AF:$AF,通讯通路门店!$S:$S,$G2019)</f>
        <v>0</v>
      </c>
      <c r="BN2019" s="99">
        <f>SUMIFS(通讯通路门店!$AG:$AG,通讯通路门店!$S:$S,$G2019)</f>
        <v>0</v>
      </c>
      <c r="BO2019" s="99">
        <f>SUMIFS(通讯通路门店!$AH:$AH,通讯通路门店!$S:$S,$G2019)</f>
        <v>0</v>
      </c>
      <c r="BP2019" s="99">
        <f>SUMIFS(通讯通路门店!$AI:$AI,通讯通路门店!$S:$S,$G2019)</f>
        <v>0</v>
      </c>
      <c r="BQ2019" s="83"/>
    </row>
    <row r="2020" spans="1:69">
      <c r="A2020" s="99" t="str">
        <f>IFERROR(_xlfn.XLOOKUP($G2020,通讯通路门店!$S$4:$S$993933,通讯通路门店!$A$4:$A$993933,0,0),"")</f>
        <v>海南省</v>
      </c>
      <c r="B2020" s="99" t="str">
        <f>IFERROR(_xlfn.XLOOKUP($G2020,通讯通路门店!$S$4:$S$993933,通讯通路门店!$B$4:$B$993933,0,0),"")</f>
        <v>昌江黎族自治县</v>
      </c>
      <c r="C2020" s="99" t="str">
        <f>IFERROR(_xlfn.XLOOKUP($G2020,通讯通路门店!$S$4:$S$993933,通讯通路门店!$C$4:$C$993933,0,0),"")</f>
        <v>昌江黎族自治县</v>
      </c>
      <c r="D2020" s="99" t="str">
        <f>IFERROR(_xlfn.XLOOKUP($G2020,通讯通路门店!$S$4:$S$993933,通讯通路门店!$D$4:$D$993933,0,0),"")</f>
        <v>叉河镇</v>
      </c>
      <c r="E2020" s="83"/>
      <c r="F2020" s="83"/>
      <c r="G2020" s="101"/>
      <c r="H2020" s="102">
        <f>IFERROR(_xlfn.XLOOKUP($G2020,通讯通路门店!$S$4:$S$993933,通讯通路门店!$R$4:$R$993933,0,0),"")</f>
        <v>0</v>
      </c>
      <c r="I2020" s="83"/>
      <c r="J2020" s="83"/>
      <c r="K2020" s="83"/>
      <c r="L2020" s="83"/>
      <c r="M2020" s="83"/>
      <c r="N2020" s="83"/>
      <c r="O2020" s="83"/>
      <c r="P2020" s="83"/>
      <c r="Q2020" s="83"/>
      <c r="R2020" s="83"/>
      <c r="S2020" s="83"/>
      <c r="T2020" s="83"/>
      <c r="U2020" s="99">
        <f>COUNTIF(通讯通路门店!$S:$S,$G2020)</f>
        <v>0</v>
      </c>
      <c r="V2020" s="99">
        <f>COUNTIFS(通讯通路门店!$S:$S,$G2020,通讯通路门店!$J:$J,"综合卖场")</f>
        <v>0</v>
      </c>
      <c r="W2020" s="99">
        <f>SUMIFS(通讯通路门店!$AJ:$AJ,通讯通路门店!$S:$S,通讯客户沙盘!$G2020)</f>
        <v>0</v>
      </c>
      <c r="X2020" s="99">
        <f t="shared" si="155"/>
        <v>0</v>
      </c>
      <c r="Y2020" s="99">
        <f>COUNTIFS(通讯通路门店!$S:$S,$G2020,通讯通路门店!$J:$J,"荣耀体验店")+COUNTIFS(通讯通路门店!$S:$S,$G2020,通讯通路门店!$J:$J,"荣耀授权专卖店")</f>
        <v>0</v>
      </c>
      <c r="Z2020" s="99">
        <f>COUNTIFS(通讯通路门店!$S:$S,$G2020,通讯通路门店!$J:$J,"VIVO体验店")</f>
        <v>0</v>
      </c>
      <c r="AA2020" s="99">
        <f>COUNTIFS(通讯通路门店!$S:$S,$G2020,通讯通路门店!$J:$J,"OPPO体验店")</f>
        <v>0</v>
      </c>
      <c r="AB2020" s="99">
        <f>COUNTIFS(通讯通路门店!$S:$S,$G2020,通讯通路门店!$J:$J,"华为授权体验店")+COUNTIFS(通讯通路门店!$S:$S,$G2020,通讯通路门店!$J:$J,"华为堡垒店")</f>
        <v>0</v>
      </c>
      <c r="AC2020" s="99">
        <f>COUNTIFS(通讯通路门店!$S:$S,$G2020,通讯通路门店!$J:$J,"小米体验店")</f>
        <v>0</v>
      </c>
      <c r="AD2020" s="99">
        <f>COUNTIFS(通讯通路门店!$S:$S,$G2020,通讯通路门店!$J:$J,"苹果体验店")</f>
        <v>0</v>
      </c>
      <c r="AE2020" s="99">
        <f>COUNTIFS(通讯通路门店!$S:$S,$G2020,通讯通路门店!$J:$J,"其他品牌专卖店")</f>
        <v>0</v>
      </c>
      <c r="AF2020" s="99">
        <f>SUMIFS(通讯通路门店!$BI:$BI,通讯通路门店!$S:$S,$G2020)</f>
        <v>0</v>
      </c>
      <c r="AG2020" s="99">
        <f>SUMIFS(通讯通路门店!$BH:$BH,通讯通路门店!$S:$S,$G2020)</f>
        <v>0</v>
      </c>
      <c r="AH2020" s="99">
        <f t="shared" si="156"/>
        <v>0</v>
      </c>
      <c r="AI2020" s="99">
        <f>SUMIFS(通讯通路门店!$BB:$BB,通讯通路门店!$S:$S,$G2020)</f>
        <v>0</v>
      </c>
      <c r="AJ2020" s="99">
        <f>SUMIFS(通讯通路门店!$BE:$BE,通讯通路门店!$S:$S,$G2020)</f>
        <v>0</v>
      </c>
      <c r="AK2020" s="99">
        <f>SUMIFS(通讯通路门店!$BG:$BG,通讯通路门店!$S:$S,$G2020)</f>
        <v>0</v>
      </c>
      <c r="AL2020" s="99">
        <f>SUMIFS(通讯通路门店!$BC:$BC,通讯通路门店!$S:$S,$G2020)</f>
        <v>0</v>
      </c>
      <c r="AM2020" s="99">
        <f>SUMIFS(通讯通路门店!$BD:$BD,通讯通路门店!$S:$S,$G2020)</f>
        <v>0</v>
      </c>
      <c r="AN2020" s="99">
        <f>SUMIFS(通讯通路门店!$BF:$BF,通讯通路门店!$S:$S,$G2020)</f>
        <v>0</v>
      </c>
      <c r="AO2020" s="99">
        <f t="shared" si="157"/>
        <v>0</v>
      </c>
      <c r="AP2020" s="99">
        <f>SUMIFS(通讯通路门店!$K:$K,通讯通路门店!$S:$S,$G2020)</f>
        <v>0</v>
      </c>
      <c r="AQ2020" s="83"/>
      <c r="AR2020" s="99">
        <f>SUMIFS(通讯通路门店!$T:$T,通讯通路门店!$S:$S,$G2020)</f>
        <v>0</v>
      </c>
      <c r="AS2020" s="99">
        <f>SUMIFS(通讯通路门店!$U:$U,通讯通路门店!$S:$S,$G2020)</f>
        <v>0</v>
      </c>
      <c r="AT2020" s="99">
        <f>SUMIFS(通讯通路门店!$V:$V,通讯通路门店!$S:$S,$G2020)</f>
        <v>0</v>
      </c>
      <c r="AU2020" s="99">
        <f>SUMIFS(通讯通路门店!$W:$W,通讯通路门店!$S:$S,$G2020)</f>
        <v>0</v>
      </c>
      <c r="AV2020" s="99">
        <f>SUMIFS(通讯通路门店!$Z:$Z,通讯通路门店!$S:$S,$G2020)</f>
        <v>0</v>
      </c>
      <c r="AW2020" s="99">
        <f>SUMIFS(通讯通路门店!$AB:$AB,通讯通路门店!$S:$S,$G2020)</f>
        <v>0</v>
      </c>
      <c r="AX2020" s="99">
        <f>SUMIFS(通讯通路门店!$X:$X,通讯通路门店!$S:$S,$G2020)</f>
        <v>0</v>
      </c>
      <c r="AY2020" s="99">
        <f>SUMIFS(通讯通路门店!$Y:$Y,通讯通路门店!$S:$S,$G2020)</f>
        <v>0</v>
      </c>
      <c r="AZ2020" s="99">
        <f>SUMIFS(通讯通路门店!$AA:$AA,通讯通路门店!$S:$S,$G2020)</f>
        <v>0</v>
      </c>
      <c r="BA2020" s="99">
        <f t="shared" si="158"/>
        <v>0</v>
      </c>
      <c r="BB2020" s="99">
        <f t="shared" si="159"/>
        <v>0</v>
      </c>
      <c r="BC2020" s="99">
        <f>SUMIFS(通讯通路门店!$W:$W,通讯通路门店!$S:$S,$G2020,通讯通路门店!$J:$J,"荣耀体验店")+SUMIFS(通讯通路门店!$W:$W,通讯通路门店!$S:$S,$G2020,通讯通路门店!$J:$J,"荣耀授权专卖店")</f>
        <v>0</v>
      </c>
      <c r="BD2020" s="99">
        <f>SUMIFS(通讯通路门店!$Z:$Z,通讯通路门店!$S:$S,$G2020,通讯通路门店!$J:$J,"VIVO体验店")</f>
        <v>0</v>
      </c>
      <c r="BE2020" s="99">
        <f>SUMIFS(通讯通路门店!$AB:$AB,通讯通路门店!$S:$S,$G2020,通讯通路门店!$J:$J,"OPPO体验店")</f>
        <v>0</v>
      </c>
      <c r="BF2020" s="99">
        <f>SUMIFS(通讯通路门店!$X:$X,通讯通路门店!$S:$S,$G2020,通讯通路门店!$J:$J,"华为授权体验店")+SUMIFS(通讯通路门店!$AA:$AA,通讯通路门店!$S:$S,$G2020,通讯通路门店!$J:$J,"华为堡垒店")</f>
        <v>0</v>
      </c>
      <c r="BG2020" s="99">
        <f>SUMIFS(通讯通路门店!$Y:$Y,通讯通路门店!$S:$S,$G2020,通讯通路门店!$J:$J,"小米体验店")</f>
        <v>0</v>
      </c>
      <c r="BH2020" s="99">
        <f>SUMIFS(通讯通路门店!$AA:$AA,通讯通路门店!$S:$S,$G2020,通讯通路门店!$J:$J,"苹果体验店")</f>
        <v>0</v>
      </c>
      <c r="BI2020" s="99">
        <f>SUMIFS(通讯通路门店!$K:$K,通讯通路门店!$S:$S,$G2020,通讯通路门店!$J:$J,"其他品牌专卖店")</f>
        <v>0</v>
      </c>
      <c r="BJ2020" s="99">
        <f>SUMIFS(通讯通路门店!$AC:$AC,通讯通路门店!$S:$S,$G2020)</f>
        <v>0</v>
      </c>
      <c r="BK2020" s="99">
        <f>SUMIFS(通讯通路门店!$AD:$AD,通讯通路门店!$S:$S,$G2020)</f>
        <v>0</v>
      </c>
      <c r="BL2020" s="99">
        <f>SUMIFS(通讯通路门店!$AE:$AE,通讯通路门店!$S:$S,$G2020)</f>
        <v>0</v>
      </c>
      <c r="BM2020" s="99">
        <f>SUMIFS(通讯通路门店!$AF:$AF,通讯通路门店!$S:$S,$G2020)</f>
        <v>0</v>
      </c>
      <c r="BN2020" s="99">
        <f>SUMIFS(通讯通路门店!$AG:$AG,通讯通路门店!$S:$S,$G2020)</f>
        <v>0</v>
      </c>
      <c r="BO2020" s="99">
        <f>SUMIFS(通讯通路门店!$AH:$AH,通讯通路门店!$S:$S,$G2020)</f>
        <v>0</v>
      </c>
      <c r="BP2020" s="99">
        <f>SUMIFS(通讯通路门店!$AI:$AI,通讯通路门店!$S:$S,$G2020)</f>
        <v>0</v>
      </c>
      <c r="BQ2020" s="83"/>
    </row>
    <row r="2021" spans="1:69">
      <c r="A2021" s="99" t="str">
        <f>IFERROR(_xlfn.XLOOKUP($G2021,通讯通路门店!$S$4:$S$993933,通讯通路门店!$A$4:$A$993933,0,0),"")</f>
        <v>海南省</v>
      </c>
      <c r="B2021" s="99" t="str">
        <f>IFERROR(_xlfn.XLOOKUP($G2021,通讯通路门店!$S$4:$S$993933,通讯通路门店!$B$4:$B$993933,0,0),"")</f>
        <v>昌江黎族自治县</v>
      </c>
      <c r="C2021" s="99" t="str">
        <f>IFERROR(_xlfn.XLOOKUP($G2021,通讯通路门店!$S$4:$S$993933,通讯通路门店!$C$4:$C$993933,0,0),"")</f>
        <v>昌江黎族自治县</v>
      </c>
      <c r="D2021" s="99" t="str">
        <f>IFERROR(_xlfn.XLOOKUP($G2021,通讯通路门店!$S$4:$S$993933,通讯通路门店!$D$4:$D$993933,0,0),"")</f>
        <v>叉河镇</v>
      </c>
      <c r="E2021" s="83"/>
      <c r="F2021" s="83"/>
      <c r="G2021" s="101"/>
      <c r="H2021" s="102">
        <f>IFERROR(_xlfn.XLOOKUP($G2021,通讯通路门店!$S$4:$S$993933,通讯通路门店!$R$4:$R$993933,0,0),"")</f>
        <v>0</v>
      </c>
      <c r="I2021" s="83"/>
      <c r="J2021" s="83"/>
      <c r="K2021" s="83"/>
      <c r="L2021" s="83"/>
      <c r="M2021" s="83"/>
      <c r="N2021" s="83"/>
      <c r="O2021" s="83"/>
      <c r="P2021" s="83"/>
      <c r="Q2021" s="83"/>
      <c r="R2021" s="83"/>
      <c r="S2021" s="83"/>
      <c r="T2021" s="83"/>
      <c r="U2021" s="99">
        <f>COUNTIF(通讯通路门店!$S:$S,$G2021)</f>
        <v>0</v>
      </c>
      <c r="V2021" s="99">
        <f>COUNTIFS(通讯通路门店!$S:$S,$G2021,通讯通路门店!$J:$J,"综合卖场")</f>
        <v>0</v>
      </c>
      <c r="W2021" s="99">
        <f>SUMIFS(通讯通路门店!$AJ:$AJ,通讯通路门店!$S:$S,通讯客户沙盘!$G2021)</f>
        <v>0</v>
      </c>
      <c r="X2021" s="99">
        <f t="shared" si="155"/>
        <v>0</v>
      </c>
      <c r="Y2021" s="99">
        <f>COUNTIFS(通讯通路门店!$S:$S,$G2021,通讯通路门店!$J:$J,"荣耀体验店")+COUNTIFS(通讯通路门店!$S:$S,$G2021,通讯通路门店!$J:$J,"荣耀授权专卖店")</f>
        <v>0</v>
      </c>
      <c r="Z2021" s="99">
        <f>COUNTIFS(通讯通路门店!$S:$S,$G2021,通讯通路门店!$J:$J,"VIVO体验店")</f>
        <v>0</v>
      </c>
      <c r="AA2021" s="99">
        <f>COUNTIFS(通讯通路门店!$S:$S,$G2021,通讯通路门店!$J:$J,"OPPO体验店")</f>
        <v>0</v>
      </c>
      <c r="AB2021" s="99">
        <f>COUNTIFS(通讯通路门店!$S:$S,$G2021,通讯通路门店!$J:$J,"华为授权体验店")+COUNTIFS(通讯通路门店!$S:$S,$G2021,通讯通路门店!$J:$J,"华为堡垒店")</f>
        <v>0</v>
      </c>
      <c r="AC2021" s="99">
        <f>COUNTIFS(通讯通路门店!$S:$S,$G2021,通讯通路门店!$J:$J,"小米体验店")</f>
        <v>0</v>
      </c>
      <c r="AD2021" s="99">
        <f>COUNTIFS(通讯通路门店!$S:$S,$G2021,通讯通路门店!$J:$J,"苹果体验店")</f>
        <v>0</v>
      </c>
      <c r="AE2021" s="99">
        <f>COUNTIFS(通讯通路门店!$S:$S,$G2021,通讯通路门店!$J:$J,"其他品牌专卖店")</f>
        <v>0</v>
      </c>
      <c r="AF2021" s="99">
        <f>SUMIFS(通讯通路门店!$BI:$BI,通讯通路门店!$S:$S,$G2021)</f>
        <v>0</v>
      </c>
      <c r="AG2021" s="99">
        <f>SUMIFS(通讯通路门店!$BH:$BH,通讯通路门店!$S:$S,$G2021)</f>
        <v>0</v>
      </c>
      <c r="AH2021" s="99">
        <f t="shared" si="156"/>
        <v>0</v>
      </c>
      <c r="AI2021" s="99">
        <f>SUMIFS(通讯通路门店!$BB:$BB,通讯通路门店!$S:$S,$G2021)</f>
        <v>0</v>
      </c>
      <c r="AJ2021" s="99">
        <f>SUMIFS(通讯通路门店!$BE:$BE,通讯通路门店!$S:$S,$G2021)</f>
        <v>0</v>
      </c>
      <c r="AK2021" s="99">
        <f>SUMIFS(通讯通路门店!$BG:$BG,通讯通路门店!$S:$S,$G2021)</f>
        <v>0</v>
      </c>
      <c r="AL2021" s="99">
        <f>SUMIFS(通讯通路门店!$BC:$BC,通讯通路门店!$S:$S,$G2021)</f>
        <v>0</v>
      </c>
      <c r="AM2021" s="99">
        <f>SUMIFS(通讯通路门店!$BD:$BD,通讯通路门店!$S:$S,$G2021)</f>
        <v>0</v>
      </c>
      <c r="AN2021" s="99">
        <f>SUMIFS(通讯通路门店!$BF:$BF,通讯通路门店!$S:$S,$G2021)</f>
        <v>0</v>
      </c>
      <c r="AO2021" s="99">
        <f t="shared" si="157"/>
        <v>0</v>
      </c>
      <c r="AP2021" s="99">
        <f>SUMIFS(通讯通路门店!$K:$K,通讯通路门店!$S:$S,$G2021)</f>
        <v>0</v>
      </c>
      <c r="AQ2021" s="83"/>
      <c r="AR2021" s="99">
        <f>SUMIFS(通讯通路门店!$T:$T,通讯通路门店!$S:$S,$G2021)</f>
        <v>0</v>
      </c>
      <c r="AS2021" s="99">
        <f>SUMIFS(通讯通路门店!$U:$U,通讯通路门店!$S:$S,$G2021)</f>
        <v>0</v>
      </c>
      <c r="AT2021" s="99">
        <f>SUMIFS(通讯通路门店!$V:$V,通讯通路门店!$S:$S,$G2021)</f>
        <v>0</v>
      </c>
      <c r="AU2021" s="99">
        <f>SUMIFS(通讯通路门店!$W:$W,通讯通路门店!$S:$S,$G2021)</f>
        <v>0</v>
      </c>
      <c r="AV2021" s="99">
        <f>SUMIFS(通讯通路门店!$Z:$Z,通讯通路门店!$S:$S,$G2021)</f>
        <v>0</v>
      </c>
      <c r="AW2021" s="99">
        <f>SUMIFS(通讯通路门店!$AB:$AB,通讯通路门店!$S:$S,$G2021)</f>
        <v>0</v>
      </c>
      <c r="AX2021" s="99">
        <f>SUMIFS(通讯通路门店!$X:$X,通讯通路门店!$S:$S,$G2021)</f>
        <v>0</v>
      </c>
      <c r="AY2021" s="99">
        <f>SUMIFS(通讯通路门店!$Y:$Y,通讯通路门店!$S:$S,$G2021)</f>
        <v>0</v>
      </c>
      <c r="AZ2021" s="99">
        <f>SUMIFS(通讯通路门店!$AA:$AA,通讯通路门店!$S:$S,$G2021)</f>
        <v>0</v>
      </c>
      <c r="BA2021" s="99">
        <f t="shared" si="158"/>
        <v>0</v>
      </c>
      <c r="BB2021" s="99">
        <f t="shared" si="159"/>
        <v>0</v>
      </c>
      <c r="BC2021" s="99">
        <f>SUMIFS(通讯通路门店!$W:$W,通讯通路门店!$S:$S,$G2021,通讯通路门店!$J:$J,"荣耀体验店")+SUMIFS(通讯通路门店!$W:$W,通讯通路门店!$S:$S,$G2021,通讯通路门店!$J:$J,"荣耀授权专卖店")</f>
        <v>0</v>
      </c>
      <c r="BD2021" s="99">
        <f>SUMIFS(通讯通路门店!$Z:$Z,通讯通路门店!$S:$S,$G2021,通讯通路门店!$J:$J,"VIVO体验店")</f>
        <v>0</v>
      </c>
      <c r="BE2021" s="99">
        <f>SUMIFS(通讯通路门店!$AB:$AB,通讯通路门店!$S:$S,$G2021,通讯通路门店!$J:$J,"OPPO体验店")</f>
        <v>0</v>
      </c>
      <c r="BF2021" s="99">
        <f>SUMIFS(通讯通路门店!$X:$X,通讯通路门店!$S:$S,$G2021,通讯通路门店!$J:$J,"华为授权体验店")+SUMIFS(通讯通路门店!$AA:$AA,通讯通路门店!$S:$S,$G2021,通讯通路门店!$J:$J,"华为堡垒店")</f>
        <v>0</v>
      </c>
      <c r="BG2021" s="99">
        <f>SUMIFS(通讯通路门店!$Y:$Y,通讯通路门店!$S:$S,$G2021,通讯通路门店!$J:$J,"小米体验店")</f>
        <v>0</v>
      </c>
      <c r="BH2021" s="99">
        <f>SUMIFS(通讯通路门店!$AA:$AA,通讯通路门店!$S:$S,$G2021,通讯通路门店!$J:$J,"苹果体验店")</f>
        <v>0</v>
      </c>
      <c r="BI2021" s="99">
        <f>SUMIFS(通讯通路门店!$K:$K,通讯通路门店!$S:$S,$G2021,通讯通路门店!$J:$J,"其他品牌专卖店")</f>
        <v>0</v>
      </c>
      <c r="BJ2021" s="99">
        <f>SUMIFS(通讯通路门店!$AC:$AC,通讯通路门店!$S:$S,$G2021)</f>
        <v>0</v>
      </c>
      <c r="BK2021" s="99">
        <f>SUMIFS(通讯通路门店!$AD:$AD,通讯通路门店!$S:$S,$G2021)</f>
        <v>0</v>
      </c>
      <c r="BL2021" s="99">
        <f>SUMIFS(通讯通路门店!$AE:$AE,通讯通路门店!$S:$S,$G2021)</f>
        <v>0</v>
      </c>
      <c r="BM2021" s="99">
        <f>SUMIFS(通讯通路门店!$AF:$AF,通讯通路门店!$S:$S,$G2021)</f>
        <v>0</v>
      </c>
      <c r="BN2021" s="99">
        <f>SUMIFS(通讯通路门店!$AG:$AG,通讯通路门店!$S:$S,$G2021)</f>
        <v>0</v>
      </c>
      <c r="BO2021" s="99">
        <f>SUMIFS(通讯通路门店!$AH:$AH,通讯通路门店!$S:$S,$G2021)</f>
        <v>0</v>
      </c>
      <c r="BP2021" s="99">
        <f>SUMIFS(通讯通路门店!$AI:$AI,通讯通路门店!$S:$S,$G2021)</f>
        <v>0</v>
      </c>
      <c r="BQ2021" s="83"/>
    </row>
    <row r="2022" spans="1:69">
      <c r="A2022" s="99" t="str">
        <f>IFERROR(_xlfn.XLOOKUP($G2022,通讯通路门店!$S$4:$S$993933,通讯通路门店!$A$4:$A$993933,0,0),"")</f>
        <v>海南省</v>
      </c>
      <c r="B2022" s="99" t="str">
        <f>IFERROR(_xlfn.XLOOKUP($G2022,通讯通路门店!$S$4:$S$993933,通讯通路门店!$B$4:$B$993933,0,0),"")</f>
        <v>昌江黎族自治县</v>
      </c>
      <c r="C2022" s="99" t="str">
        <f>IFERROR(_xlfn.XLOOKUP($G2022,通讯通路门店!$S$4:$S$993933,通讯通路门店!$C$4:$C$993933,0,0),"")</f>
        <v>昌江黎族自治县</v>
      </c>
      <c r="D2022" s="99" t="str">
        <f>IFERROR(_xlfn.XLOOKUP($G2022,通讯通路门店!$S$4:$S$993933,通讯通路门店!$D$4:$D$993933,0,0),"")</f>
        <v>叉河镇</v>
      </c>
      <c r="E2022" s="83"/>
      <c r="F2022" s="83"/>
      <c r="G2022" s="101"/>
      <c r="H2022" s="102">
        <f>IFERROR(_xlfn.XLOOKUP($G2022,通讯通路门店!$S$4:$S$993933,通讯通路门店!$R$4:$R$993933,0,0),"")</f>
        <v>0</v>
      </c>
      <c r="I2022" s="83"/>
      <c r="J2022" s="83"/>
      <c r="K2022" s="83"/>
      <c r="L2022" s="83"/>
      <c r="M2022" s="83"/>
      <c r="N2022" s="83"/>
      <c r="O2022" s="83"/>
      <c r="P2022" s="83"/>
      <c r="Q2022" s="83"/>
      <c r="R2022" s="83"/>
      <c r="S2022" s="83"/>
      <c r="T2022" s="83"/>
      <c r="U2022" s="99">
        <f>COUNTIF(通讯通路门店!$S:$S,$G2022)</f>
        <v>0</v>
      </c>
      <c r="V2022" s="99">
        <f>COUNTIFS(通讯通路门店!$S:$S,$G2022,通讯通路门店!$J:$J,"综合卖场")</f>
        <v>0</v>
      </c>
      <c r="W2022" s="99">
        <f>SUMIFS(通讯通路门店!$AJ:$AJ,通讯通路门店!$S:$S,通讯客户沙盘!$G2022)</f>
        <v>0</v>
      </c>
      <c r="X2022" s="99">
        <f t="shared" si="155"/>
        <v>0</v>
      </c>
      <c r="Y2022" s="99">
        <f>COUNTIFS(通讯通路门店!$S:$S,$G2022,通讯通路门店!$J:$J,"荣耀体验店")+COUNTIFS(通讯通路门店!$S:$S,$G2022,通讯通路门店!$J:$J,"荣耀授权专卖店")</f>
        <v>0</v>
      </c>
      <c r="Z2022" s="99">
        <f>COUNTIFS(通讯通路门店!$S:$S,$G2022,通讯通路门店!$J:$J,"VIVO体验店")</f>
        <v>0</v>
      </c>
      <c r="AA2022" s="99">
        <f>COUNTIFS(通讯通路门店!$S:$S,$G2022,通讯通路门店!$J:$J,"OPPO体验店")</f>
        <v>0</v>
      </c>
      <c r="AB2022" s="99">
        <f>COUNTIFS(通讯通路门店!$S:$S,$G2022,通讯通路门店!$J:$J,"华为授权体验店")+COUNTIFS(通讯通路门店!$S:$S,$G2022,通讯通路门店!$J:$J,"华为堡垒店")</f>
        <v>0</v>
      </c>
      <c r="AC2022" s="99">
        <f>COUNTIFS(通讯通路门店!$S:$S,$G2022,通讯通路门店!$J:$J,"小米体验店")</f>
        <v>0</v>
      </c>
      <c r="AD2022" s="99">
        <f>COUNTIFS(通讯通路门店!$S:$S,$G2022,通讯通路门店!$J:$J,"苹果体验店")</f>
        <v>0</v>
      </c>
      <c r="AE2022" s="99">
        <f>COUNTIFS(通讯通路门店!$S:$S,$G2022,通讯通路门店!$J:$J,"其他品牌专卖店")</f>
        <v>0</v>
      </c>
      <c r="AF2022" s="99">
        <f>SUMIFS(通讯通路门店!$BI:$BI,通讯通路门店!$S:$S,$G2022)</f>
        <v>0</v>
      </c>
      <c r="AG2022" s="99">
        <f>SUMIFS(通讯通路门店!$BH:$BH,通讯通路门店!$S:$S,$G2022)</f>
        <v>0</v>
      </c>
      <c r="AH2022" s="99">
        <f t="shared" si="156"/>
        <v>0</v>
      </c>
      <c r="AI2022" s="99">
        <f>SUMIFS(通讯通路门店!$BB:$BB,通讯通路门店!$S:$S,$G2022)</f>
        <v>0</v>
      </c>
      <c r="AJ2022" s="99">
        <f>SUMIFS(通讯通路门店!$BE:$BE,通讯通路门店!$S:$S,$G2022)</f>
        <v>0</v>
      </c>
      <c r="AK2022" s="99">
        <f>SUMIFS(通讯通路门店!$BG:$BG,通讯通路门店!$S:$S,$G2022)</f>
        <v>0</v>
      </c>
      <c r="AL2022" s="99">
        <f>SUMIFS(通讯通路门店!$BC:$BC,通讯通路门店!$S:$S,$G2022)</f>
        <v>0</v>
      </c>
      <c r="AM2022" s="99">
        <f>SUMIFS(通讯通路门店!$BD:$BD,通讯通路门店!$S:$S,$G2022)</f>
        <v>0</v>
      </c>
      <c r="AN2022" s="99">
        <f>SUMIFS(通讯通路门店!$BF:$BF,通讯通路门店!$S:$S,$G2022)</f>
        <v>0</v>
      </c>
      <c r="AO2022" s="99">
        <f t="shared" si="157"/>
        <v>0</v>
      </c>
      <c r="AP2022" s="99">
        <f>SUMIFS(通讯通路门店!$K:$K,通讯通路门店!$S:$S,$G2022)</f>
        <v>0</v>
      </c>
      <c r="AQ2022" s="83"/>
      <c r="AR2022" s="99">
        <f>SUMIFS(通讯通路门店!$T:$T,通讯通路门店!$S:$S,$G2022)</f>
        <v>0</v>
      </c>
      <c r="AS2022" s="99">
        <f>SUMIFS(通讯通路门店!$U:$U,通讯通路门店!$S:$S,$G2022)</f>
        <v>0</v>
      </c>
      <c r="AT2022" s="99">
        <f>SUMIFS(通讯通路门店!$V:$V,通讯通路门店!$S:$S,$G2022)</f>
        <v>0</v>
      </c>
      <c r="AU2022" s="99">
        <f>SUMIFS(通讯通路门店!$W:$W,通讯通路门店!$S:$S,$G2022)</f>
        <v>0</v>
      </c>
      <c r="AV2022" s="99">
        <f>SUMIFS(通讯通路门店!$Z:$Z,通讯通路门店!$S:$S,$G2022)</f>
        <v>0</v>
      </c>
      <c r="AW2022" s="99">
        <f>SUMIFS(通讯通路门店!$AB:$AB,通讯通路门店!$S:$S,$G2022)</f>
        <v>0</v>
      </c>
      <c r="AX2022" s="99">
        <f>SUMIFS(通讯通路门店!$X:$X,通讯通路门店!$S:$S,$G2022)</f>
        <v>0</v>
      </c>
      <c r="AY2022" s="99">
        <f>SUMIFS(通讯通路门店!$Y:$Y,通讯通路门店!$S:$S,$G2022)</f>
        <v>0</v>
      </c>
      <c r="AZ2022" s="99">
        <f>SUMIFS(通讯通路门店!$AA:$AA,通讯通路门店!$S:$S,$G2022)</f>
        <v>0</v>
      </c>
      <c r="BA2022" s="99">
        <f t="shared" si="158"/>
        <v>0</v>
      </c>
      <c r="BB2022" s="99">
        <f t="shared" si="159"/>
        <v>0</v>
      </c>
      <c r="BC2022" s="99">
        <f>SUMIFS(通讯通路门店!$W:$W,通讯通路门店!$S:$S,$G2022,通讯通路门店!$J:$J,"荣耀体验店")+SUMIFS(通讯通路门店!$W:$W,通讯通路门店!$S:$S,$G2022,通讯通路门店!$J:$J,"荣耀授权专卖店")</f>
        <v>0</v>
      </c>
      <c r="BD2022" s="99">
        <f>SUMIFS(通讯通路门店!$Z:$Z,通讯通路门店!$S:$S,$G2022,通讯通路门店!$J:$J,"VIVO体验店")</f>
        <v>0</v>
      </c>
      <c r="BE2022" s="99">
        <f>SUMIFS(通讯通路门店!$AB:$AB,通讯通路门店!$S:$S,$G2022,通讯通路门店!$J:$J,"OPPO体验店")</f>
        <v>0</v>
      </c>
      <c r="BF2022" s="99">
        <f>SUMIFS(通讯通路门店!$X:$X,通讯通路门店!$S:$S,$G2022,通讯通路门店!$J:$J,"华为授权体验店")+SUMIFS(通讯通路门店!$AA:$AA,通讯通路门店!$S:$S,$G2022,通讯通路门店!$J:$J,"华为堡垒店")</f>
        <v>0</v>
      </c>
      <c r="BG2022" s="99">
        <f>SUMIFS(通讯通路门店!$Y:$Y,通讯通路门店!$S:$S,$G2022,通讯通路门店!$J:$J,"小米体验店")</f>
        <v>0</v>
      </c>
      <c r="BH2022" s="99">
        <f>SUMIFS(通讯通路门店!$AA:$AA,通讯通路门店!$S:$S,$G2022,通讯通路门店!$J:$J,"苹果体验店")</f>
        <v>0</v>
      </c>
      <c r="BI2022" s="99">
        <f>SUMIFS(通讯通路门店!$K:$K,通讯通路门店!$S:$S,$G2022,通讯通路门店!$J:$J,"其他品牌专卖店")</f>
        <v>0</v>
      </c>
      <c r="BJ2022" s="99">
        <f>SUMIFS(通讯通路门店!$AC:$AC,通讯通路门店!$S:$S,$G2022)</f>
        <v>0</v>
      </c>
      <c r="BK2022" s="99">
        <f>SUMIFS(通讯通路门店!$AD:$AD,通讯通路门店!$S:$S,$G2022)</f>
        <v>0</v>
      </c>
      <c r="BL2022" s="99">
        <f>SUMIFS(通讯通路门店!$AE:$AE,通讯通路门店!$S:$S,$G2022)</f>
        <v>0</v>
      </c>
      <c r="BM2022" s="99">
        <f>SUMIFS(通讯通路门店!$AF:$AF,通讯通路门店!$S:$S,$G2022)</f>
        <v>0</v>
      </c>
      <c r="BN2022" s="99">
        <f>SUMIFS(通讯通路门店!$AG:$AG,通讯通路门店!$S:$S,$G2022)</f>
        <v>0</v>
      </c>
      <c r="BO2022" s="99">
        <f>SUMIFS(通讯通路门店!$AH:$AH,通讯通路门店!$S:$S,$G2022)</f>
        <v>0</v>
      </c>
      <c r="BP2022" s="99">
        <f>SUMIFS(通讯通路门店!$AI:$AI,通讯通路门店!$S:$S,$G2022)</f>
        <v>0</v>
      </c>
      <c r="BQ2022" s="83"/>
    </row>
    <row r="2023" spans="1:69">
      <c r="A2023" s="99" t="str">
        <f>IFERROR(_xlfn.XLOOKUP($G2023,通讯通路门店!$S$4:$S$993933,通讯通路门店!$A$4:$A$993933,0,0),"")</f>
        <v>海南省</v>
      </c>
      <c r="B2023" s="99" t="str">
        <f>IFERROR(_xlfn.XLOOKUP($G2023,通讯通路门店!$S$4:$S$993933,通讯通路门店!$B$4:$B$993933,0,0),"")</f>
        <v>昌江黎族自治县</v>
      </c>
      <c r="C2023" s="99" t="str">
        <f>IFERROR(_xlfn.XLOOKUP($G2023,通讯通路门店!$S$4:$S$993933,通讯通路门店!$C$4:$C$993933,0,0),"")</f>
        <v>昌江黎族自治县</v>
      </c>
      <c r="D2023" s="99" t="str">
        <f>IFERROR(_xlfn.XLOOKUP($G2023,通讯通路门店!$S$4:$S$993933,通讯通路门店!$D$4:$D$993933,0,0),"")</f>
        <v>叉河镇</v>
      </c>
      <c r="E2023" s="83"/>
      <c r="F2023" s="83"/>
      <c r="G2023" s="101"/>
      <c r="H2023" s="102">
        <f>IFERROR(_xlfn.XLOOKUP($G2023,通讯通路门店!$S$4:$S$993933,通讯通路门店!$R$4:$R$993933,0,0),"")</f>
        <v>0</v>
      </c>
      <c r="I2023" s="83"/>
      <c r="J2023" s="83"/>
      <c r="K2023" s="83"/>
      <c r="L2023" s="83"/>
      <c r="M2023" s="83"/>
      <c r="N2023" s="83"/>
      <c r="O2023" s="83"/>
      <c r="P2023" s="83"/>
      <c r="Q2023" s="83"/>
      <c r="R2023" s="83"/>
      <c r="S2023" s="83"/>
      <c r="T2023" s="83"/>
      <c r="U2023" s="99">
        <f>COUNTIF(通讯通路门店!$S:$S,$G2023)</f>
        <v>0</v>
      </c>
      <c r="V2023" s="99">
        <f>COUNTIFS(通讯通路门店!$S:$S,$G2023,通讯通路门店!$J:$J,"综合卖场")</f>
        <v>0</v>
      </c>
      <c r="W2023" s="99">
        <f>SUMIFS(通讯通路门店!$AJ:$AJ,通讯通路门店!$S:$S,通讯客户沙盘!$G2023)</f>
        <v>0</v>
      </c>
      <c r="X2023" s="99">
        <f t="shared" si="155"/>
        <v>0</v>
      </c>
      <c r="Y2023" s="99">
        <f>COUNTIFS(通讯通路门店!$S:$S,$G2023,通讯通路门店!$J:$J,"荣耀体验店")+COUNTIFS(通讯通路门店!$S:$S,$G2023,通讯通路门店!$J:$J,"荣耀授权专卖店")</f>
        <v>0</v>
      </c>
      <c r="Z2023" s="99">
        <f>COUNTIFS(通讯通路门店!$S:$S,$G2023,通讯通路门店!$J:$J,"VIVO体验店")</f>
        <v>0</v>
      </c>
      <c r="AA2023" s="99">
        <f>COUNTIFS(通讯通路门店!$S:$S,$G2023,通讯通路门店!$J:$J,"OPPO体验店")</f>
        <v>0</v>
      </c>
      <c r="AB2023" s="99">
        <f>COUNTIFS(通讯通路门店!$S:$S,$G2023,通讯通路门店!$J:$J,"华为授权体验店")+COUNTIFS(通讯通路门店!$S:$S,$G2023,通讯通路门店!$J:$J,"华为堡垒店")</f>
        <v>0</v>
      </c>
      <c r="AC2023" s="99">
        <f>COUNTIFS(通讯通路门店!$S:$S,$G2023,通讯通路门店!$J:$J,"小米体验店")</f>
        <v>0</v>
      </c>
      <c r="AD2023" s="99">
        <f>COUNTIFS(通讯通路门店!$S:$S,$G2023,通讯通路门店!$J:$J,"苹果体验店")</f>
        <v>0</v>
      </c>
      <c r="AE2023" s="99">
        <f>COUNTIFS(通讯通路门店!$S:$S,$G2023,通讯通路门店!$J:$J,"其他品牌专卖店")</f>
        <v>0</v>
      </c>
      <c r="AF2023" s="99">
        <f>SUMIFS(通讯通路门店!$BI:$BI,通讯通路门店!$S:$S,$G2023)</f>
        <v>0</v>
      </c>
      <c r="AG2023" s="99">
        <f>SUMIFS(通讯通路门店!$BH:$BH,通讯通路门店!$S:$S,$G2023)</f>
        <v>0</v>
      </c>
      <c r="AH2023" s="99">
        <f t="shared" si="156"/>
        <v>0</v>
      </c>
      <c r="AI2023" s="99">
        <f>SUMIFS(通讯通路门店!$BB:$BB,通讯通路门店!$S:$S,$G2023)</f>
        <v>0</v>
      </c>
      <c r="AJ2023" s="99">
        <f>SUMIFS(通讯通路门店!$BE:$BE,通讯通路门店!$S:$S,$G2023)</f>
        <v>0</v>
      </c>
      <c r="AK2023" s="99">
        <f>SUMIFS(通讯通路门店!$BG:$BG,通讯通路门店!$S:$S,$G2023)</f>
        <v>0</v>
      </c>
      <c r="AL2023" s="99">
        <f>SUMIFS(通讯通路门店!$BC:$BC,通讯通路门店!$S:$S,$G2023)</f>
        <v>0</v>
      </c>
      <c r="AM2023" s="99">
        <f>SUMIFS(通讯通路门店!$BD:$BD,通讯通路门店!$S:$S,$G2023)</f>
        <v>0</v>
      </c>
      <c r="AN2023" s="99">
        <f>SUMIFS(通讯通路门店!$BF:$BF,通讯通路门店!$S:$S,$G2023)</f>
        <v>0</v>
      </c>
      <c r="AO2023" s="99">
        <f t="shared" si="157"/>
        <v>0</v>
      </c>
      <c r="AP2023" s="99">
        <f>SUMIFS(通讯通路门店!$K:$K,通讯通路门店!$S:$S,$G2023)</f>
        <v>0</v>
      </c>
      <c r="AQ2023" s="83"/>
      <c r="AR2023" s="99">
        <f>SUMIFS(通讯通路门店!$T:$T,通讯通路门店!$S:$S,$G2023)</f>
        <v>0</v>
      </c>
      <c r="AS2023" s="99">
        <f>SUMIFS(通讯通路门店!$U:$U,通讯通路门店!$S:$S,$G2023)</f>
        <v>0</v>
      </c>
      <c r="AT2023" s="99">
        <f>SUMIFS(通讯通路门店!$V:$V,通讯通路门店!$S:$S,$G2023)</f>
        <v>0</v>
      </c>
      <c r="AU2023" s="99">
        <f>SUMIFS(通讯通路门店!$W:$W,通讯通路门店!$S:$S,$G2023)</f>
        <v>0</v>
      </c>
      <c r="AV2023" s="99">
        <f>SUMIFS(通讯通路门店!$Z:$Z,通讯通路门店!$S:$S,$G2023)</f>
        <v>0</v>
      </c>
      <c r="AW2023" s="99">
        <f>SUMIFS(通讯通路门店!$AB:$AB,通讯通路门店!$S:$S,$G2023)</f>
        <v>0</v>
      </c>
      <c r="AX2023" s="99">
        <f>SUMIFS(通讯通路门店!$X:$X,通讯通路门店!$S:$S,$G2023)</f>
        <v>0</v>
      </c>
      <c r="AY2023" s="99">
        <f>SUMIFS(通讯通路门店!$Y:$Y,通讯通路门店!$S:$S,$G2023)</f>
        <v>0</v>
      </c>
      <c r="AZ2023" s="99">
        <f>SUMIFS(通讯通路门店!$AA:$AA,通讯通路门店!$S:$S,$G2023)</f>
        <v>0</v>
      </c>
      <c r="BA2023" s="99">
        <f t="shared" si="158"/>
        <v>0</v>
      </c>
      <c r="BB2023" s="99">
        <f t="shared" si="159"/>
        <v>0</v>
      </c>
      <c r="BC2023" s="99">
        <f>SUMIFS(通讯通路门店!$W:$W,通讯通路门店!$S:$S,$G2023,通讯通路门店!$J:$J,"荣耀体验店")+SUMIFS(通讯通路门店!$W:$W,通讯通路门店!$S:$S,$G2023,通讯通路门店!$J:$J,"荣耀授权专卖店")</f>
        <v>0</v>
      </c>
      <c r="BD2023" s="99">
        <f>SUMIFS(通讯通路门店!$Z:$Z,通讯通路门店!$S:$S,$G2023,通讯通路门店!$J:$J,"VIVO体验店")</f>
        <v>0</v>
      </c>
      <c r="BE2023" s="99">
        <f>SUMIFS(通讯通路门店!$AB:$AB,通讯通路门店!$S:$S,$G2023,通讯通路门店!$J:$J,"OPPO体验店")</f>
        <v>0</v>
      </c>
      <c r="BF2023" s="99">
        <f>SUMIFS(通讯通路门店!$X:$X,通讯通路门店!$S:$S,$G2023,通讯通路门店!$J:$J,"华为授权体验店")+SUMIFS(通讯通路门店!$AA:$AA,通讯通路门店!$S:$S,$G2023,通讯通路门店!$J:$J,"华为堡垒店")</f>
        <v>0</v>
      </c>
      <c r="BG2023" s="99">
        <f>SUMIFS(通讯通路门店!$Y:$Y,通讯通路门店!$S:$S,$G2023,通讯通路门店!$J:$J,"小米体验店")</f>
        <v>0</v>
      </c>
      <c r="BH2023" s="99">
        <f>SUMIFS(通讯通路门店!$AA:$AA,通讯通路门店!$S:$S,$G2023,通讯通路门店!$J:$J,"苹果体验店")</f>
        <v>0</v>
      </c>
      <c r="BI2023" s="99">
        <f>SUMIFS(通讯通路门店!$K:$K,通讯通路门店!$S:$S,$G2023,通讯通路门店!$J:$J,"其他品牌专卖店")</f>
        <v>0</v>
      </c>
      <c r="BJ2023" s="99">
        <f>SUMIFS(通讯通路门店!$AC:$AC,通讯通路门店!$S:$S,$G2023)</f>
        <v>0</v>
      </c>
      <c r="BK2023" s="99">
        <f>SUMIFS(通讯通路门店!$AD:$AD,通讯通路门店!$S:$S,$G2023)</f>
        <v>0</v>
      </c>
      <c r="BL2023" s="99">
        <f>SUMIFS(通讯通路门店!$AE:$AE,通讯通路门店!$S:$S,$G2023)</f>
        <v>0</v>
      </c>
      <c r="BM2023" s="99">
        <f>SUMIFS(通讯通路门店!$AF:$AF,通讯通路门店!$S:$S,$G2023)</f>
        <v>0</v>
      </c>
      <c r="BN2023" s="99">
        <f>SUMIFS(通讯通路门店!$AG:$AG,通讯通路门店!$S:$S,$G2023)</f>
        <v>0</v>
      </c>
      <c r="BO2023" s="99">
        <f>SUMIFS(通讯通路门店!$AH:$AH,通讯通路门店!$S:$S,$G2023)</f>
        <v>0</v>
      </c>
      <c r="BP2023" s="99">
        <f>SUMIFS(通讯通路门店!$AI:$AI,通讯通路门店!$S:$S,$G2023)</f>
        <v>0</v>
      </c>
      <c r="BQ2023" s="83"/>
    </row>
    <row r="2024" spans="1:69">
      <c r="A2024" s="99" t="str">
        <f>IFERROR(_xlfn.XLOOKUP($G2024,通讯通路门店!$S$4:$S$993933,通讯通路门店!$A$4:$A$993933,0,0),"")</f>
        <v>海南省</v>
      </c>
      <c r="B2024" s="99" t="str">
        <f>IFERROR(_xlfn.XLOOKUP($G2024,通讯通路门店!$S$4:$S$993933,通讯通路门店!$B$4:$B$993933,0,0),"")</f>
        <v>昌江黎族自治县</v>
      </c>
      <c r="C2024" s="99" t="str">
        <f>IFERROR(_xlfn.XLOOKUP($G2024,通讯通路门店!$S$4:$S$993933,通讯通路门店!$C$4:$C$993933,0,0),"")</f>
        <v>昌江黎族自治县</v>
      </c>
      <c r="D2024" s="99" t="str">
        <f>IFERROR(_xlfn.XLOOKUP($G2024,通讯通路门店!$S$4:$S$993933,通讯通路门店!$D$4:$D$993933,0,0),"")</f>
        <v>叉河镇</v>
      </c>
      <c r="E2024" s="83"/>
      <c r="F2024" s="83"/>
      <c r="G2024" s="101"/>
      <c r="H2024" s="102">
        <f>IFERROR(_xlfn.XLOOKUP($G2024,通讯通路门店!$S$4:$S$993933,通讯通路门店!$R$4:$R$993933,0,0),"")</f>
        <v>0</v>
      </c>
      <c r="I2024" s="83"/>
      <c r="J2024" s="83"/>
      <c r="K2024" s="83"/>
      <c r="L2024" s="83"/>
      <c r="M2024" s="83"/>
      <c r="N2024" s="83"/>
      <c r="O2024" s="83"/>
      <c r="P2024" s="83"/>
      <c r="Q2024" s="83"/>
      <c r="R2024" s="83"/>
      <c r="S2024" s="83"/>
      <c r="T2024" s="83"/>
      <c r="U2024" s="99">
        <f>COUNTIF(通讯通路门店!$S:$S,$G2024)</f>
        <v>0</v>
      </c>
      <c r="V2024" s="99">
        <f>COUNTIFS(通讯通路门店!$S:$S,$G2024,通讯通路门店!$J:$J,"综合卖场")</f>
        <v>0</v>
      </c>
      <c r="W2024" s="99">
        <f>SUMIFS(通讯通路门店!$AJ:$AJ,通讯通路门店!$S:$S,通讯客户沙盘!$G2024)</f>
        <v>0</v>
      </c>
      <c r="X2024" s="99">
        <f t="shared" si="155"/>
        <v>0</v>
      </c>
      <c r="Y2024" s="99">
        <f>COUNTIFS(通讯通路门店!$S:$S,$G2024,通讯通路门店!$J:$J,"荣耀体验店")+COUNTIFS(通讯通路门店!$S:$S,$G2024,通讯通路门店!$J:$J,"荣耀授权专卖店")</f>
        <v>0</v>
      </c>
      <c r="Z2024" s="99">
        <f>COUNTIFS(通讯通路门店!$S:$S,$G2024,通讯通路门店!$J:$J,"VIVO体验店")</f>
        <v>0</v>
      </c>
      <c r="AA2024" s="99">
        <f>COUNTIFS(通讯通路门店!$S:$S,$G2024,通讯通路门店!$J:$J,"OPPO体验店")</f>
        <v>0</v>
      </c>
      <c r="AB2024" s="99">
        <f>COUNTIFS(通讯通路门店!$S:$S,$G2024,通讯通路门店!$J:$J,"华为授权体验店")+COUNTIFS(通讯通路门店!$S:$S,$G2024,通讯通路门店!$J:$J,"华为堡垒店")</f>
        <v>0</v>
      </c>
      <c r="AC2024" s="99">
        <f>COUNTIFS(通讯通路门店!$S:$S,$G2024,通讯通路门店!$J:$J,"小米体验店")</f>
        <v>0</v>
      </c>
      <c r="AD2024" s="99">
        <f>COUNTIFS(通讯通路门店!$S:$S,$G2024,通讯通路门店!$J:$J,"苹果体验店")</f>
        <v>0</v>
      </c>
      <c r="AE2024" s="99">
        <f>COUNTIFS(通讯通路门店!$S:$S,$G2024,通讯通路门店!$J:$J,"其他品牌专卖店")</f>
        <v>0</v>
      </c>
      <c r="AF2024" s="99">
        <f>SUMIFS(通讯通路门店!$BI:$BI,通讯通路门店!$S:$S,$G2024)</f>
        <v>0</v>
      </c>
      <c r="AG2024" s="99">
        <f>SUMIFS(通讯通路门店!$BH:$BH,通讯通路门店!$S:$S,$G2024)</f>
        <v>0</v>
      </c>
      <c r="AH2024" s="99">
        <f t="shared" si="156"/>
        <v>0</v>
      </c>
      <c r="AI2024" s="99">
        <f>SUMIFS(通讯通路门店!$BB:$BB,通讯通路门店!$S:$S,$G2024)</f>
        <v>0</v>
      </c>
      <c r="AJ2024" s="99">
        <f>SUMIFS(通讯通路门店!$BE:$BE,通讯通路门店!$S:$S,$G2024)</f>
        <v>0</v>
      </c>
      <c r="AK2024" s="99">
        <f>SUMIFS(通讯通路门店!$BG:$BG,通讯通路门店!$S:$S,$G2024)</f>
        <v>0</v>
      </c>
      <c r="AL2024" s="99">
        <f>SUMIFS(通讯通路门店!$BC:$BC,通讯通路门店!$S:$S,$G2024)</f>
        <v>0</v>
      </c>
      <c r="AM2024" s="99">
        <f>SUMIFS(通讯通路门店!$BD:$BD,通讯通路门店!$S:$S,$G2024)</f>
        <v>0</v>
      </c>
      <c r="AN2024" s="99">
        <f>SUMIFS(通讯通路门店!$BF:$BF,通讯通路门店!$S:$S,$G2024)</f>
        <v>0</v>
      </c>
      <c r="AO2024" s="99">
        <f t="shared" si="157"/>
        <v>0</v>
      </c>
      <c r="AP2024" s="99">
        <f>SUMIFS(通讯通路门店!$K:$K,通讯通路门店!$S:$S,$G2024)</f>
        <v>0</v>
      </c>
      <c r="AQ2024" s="83"/>
      <c r="AR2024" s="99">
        <f>SUMIFS(通讯通路门店!$T:$T,通讯通路门店!$S:$S,$G2024)</f>
        <v>0</v>
      </c>
      <c r="AS2024" s="99">
        <f>SUMIFS(通讯通路门店!$U:$U,通讯通路门店!$S:$S,$G2024)</f>
        <v>0</v>
      </c>
      <c r="AT2024" s="99">
        <f>SUMIFS(通讯通路门店!$V:$V,通讯通路门店!$S:$S,$G2024)</f>
        <v>0</v>
      </c>
      <c r="AU2024" s="99">
        <f>SUMIFS(通讯通路门店!$W:$W,通讯通路门店!$S:$S,$G2024)</f>
        <v>0</v>
      </c>
      <c r="AV2024" s="99">
        <f>SUMIFS(通讯通路门店!$Z:$Z,通讯通路门店!$S:$S,$G2024)</f>
        <v>0</v>
      </c>
      <c r="AW2024" s="99">
        <f>SUMIFS(通讯通路门店!$AB:$AB,通讯通路门店!$S:$S,$G2024)</f>
        <v>0</v>
      </c>
      <c r="AX2024" s="99">
        <f>SUMIFS(通讯通路门店!$X:$X,通讯通路门店!$S:$S,$G2024)</f>
        <v>0</v>
      </c>
      <c r="AY2024" s="99">
        <f>SUMIFS(通讯通路门店!$Y:$Y,通讯通路门店!$S:$S,$G2024)</f>
        <v>0</v>
      </c>
      <c r="AZ2024" s="99">
        <f>SUMIFS(通讯通路门店!$AA:$AA,通讯通路门店!$S:$S,$G2024)</f>
        <v>0</v>
      </c>
      <c r="BA2024" s="99">
        <f t="shared" si="158"/>
        <v>0</v>
      </c>
      <c r="BB2024" s="99">
        <f t="shared" si="159"/>
        <v>0</v>
      </c>
      <c r="BC2024" s="99">
        <f>SUMIFS(通讯通路门店!$W:$W,通讯通路门店!$S:$S,$G2024,通讯通路门店!$J:$J,"荣耀体验店")+SUMIFS(通讯通路门店!$W:$W,通讯通路门店!$S:$S,$G2024,通讯通路门店!$J:$J,"荣耀授权专卖店")</f>
        <v>0</v>
      </c>
      <c r="BD2024" s="99">
        <f>SUMIFS(通讯通路门店!$Z:$Z,通讯通路门店!$S:$S,$G2024,通讯通路门店!$J:$J,"VIVO体验店")</f>
        <v>0</v>
      </c>
      <c r="BE2024" s="99">
        <f>SUMIFS(通讯通路门店!$AB:$AB,通讯通路门店!$S:$S,$G2024,通讯通路门店!$J:$J,"OPPO体验店")</f>
        <v>0</v>
      </c>
      <c r="BF2024" s="99">
        <f>SUMIFS(通讯通路门店!$X:$X,通讯通路门店!$S:$S,$G2024,通讯通路门店!$J:$J,"华为授权体验店")+SUMIFS(通讯通路门店!$AA:$AA,通讯通路门店!$S:$S,$G2024,通讯通路门店!$J:$J,"华为堡垒店")</f>
        <v>0</v>
      </c>
      <c r="BG2024" s="99">
        <f>SUMIFS(通讯通路门店!$Y:$Y,通讯通路门店!$S:$S,$G2024,通讯通路门店!$J:$J,"小米体验店")</f>
        <v>0</v>
      </c>
      <c r="BH2024" s="99">
        <f>SUMIFS(通讯通路门店!$AA:$AA,通讯通路门店!$S:$S,$G2024,通讯通路门店!$J:$J,"苹果体验店")</f>
        <v>0</v>
      </c>
      <c r="BI2024" s="99">
        <f>SUMIFS(通讯通路门店!$K:$K,通讯通路门店!$S:$S,$G2024,通讯通路门店!$J:$J,"其他品牌专卖店")</f>
        <v>0</v>
      </c>
      <c r="BJ2024" s="99">
        <f>SUMIFS(通讯通路门店!$AC:$AC,通讯通路门店!$S:$S,$G2024)</f>
        <v>0</v>
      </c>
      <c r="BK2024" s="99">
        <f>SUMIFS(通讯通路门店!$AD:$AD,通讯通路门店!$S:$S,$G2024)</f>
        <v>0</v>
      </c>
      <c r="BL2024" s="99">
        <f>SUMIFS(通讯通路门店!$AE:$AE,通讯通路门店!$S:$S,$G2024)</f>
        <v>0</v>
      </c>
      <c r="BM2024" s="99">
        <f>SUMIFS(通讯通路门店!$AF:$AF,通讯通路门店!$S:$S,$G2024)</f>
        <v>0</v>
      </c>
      <c r="BN2024" s="99">
        <f>SUMIFS(通讯通路门店!$AG:$AG,通讯通路门店!$S:$S,$G2024)</f>
        <v>0</v>
      </c>
      <c r="BO2024" s="99">
        <f>SUMIFS(通讯通路门店!$AH:$AH,通讯通路门店!$S:$S,$G2024)</f>
        <v>0</v>
      </c>
      <c r="BP2024" s="99">
        <f>SUMIFS(通讯通路门店!$AI:$AI,通讯通路门店!$S:$S,$G2024)</f>
        <v>0</v>
      </c>
      <c r="BQ2024" s="83"/>
    </row>
    <row r="2025" spans="1:69">
      <c r="A2025" s="99" t="str">
        <f>IFERROR(_xlfn.XLOOKUP($G2025,通讯通路门店!$S$4:$S$993933,通讯通路门店!$A$4:$A$993933,0,0),"")</f>
        <v>海南省</v>
      </c>
      <c r="B2025" s="99" t="str">
        <f>IFERROR(_xlfn.XLOOKUP($G2025,通讯通路门店!$S$4:$S$993933,通讯通路门店!$B$4:$B$993933,0,0),"")</f>
        <v>昌江黎族自治县</v>
      </c>
      <c r="C2025" s="99" t="str">
        <f>IFERROR(_xlfn.XLOOKUP($G2025,通讯通路门店!$S$4:$S$993933,通讯通路门店!$C$4:$C$993933,0,0),"")</f>
        <v>昌江黎族自治县</v>
      </c>
      <c r="D2025" s="99" t="str">
        <f>IFERROR(_xlfn.XLOOKUP($G2025,通讯通路门店!$S$4:$S$993933,通讯通路门店!$D$4:$D$993933,0,0),"")</f>
        <v>叉河镇</v>
      </c>
      <c r="E2025" s="83"/>
      <c r="F2025" s="83"/>
      <c r="G2025" s="101"/>
      <c r="H2025" s="102">
        <f>IFERROR(_xlfn.XLOOKUP($G2025,通讯通路门店!$S$4:$S$993933,通讯通路门店!$R$4:$R$993933,0,0),"")</f>
        <v>0</v>
      </c>
      <c r="I2025" s="83"/>
      <c r="J2025" s="83"/>
      <c r="K2025" s="83"/>
      <c r="L2025" s="83"/>
      <c r="M2025" s="83"/>
      <c r="N2025" s="83"/>
      <c r="O2025" s="83"/>
      <c r="P2025" s="83"/>
      <c r="Q2025" s="83"/>
      <c r="R2025" s="83"/>
      <c r="S2025" s="83"/>
      <c r="T2025" s="83"/>
      <c r="U2025" s="99">
        <f>COUNTIF(通讯通路门店!$S:$S,$G2025)</f>
        <v>0</v>
      </c>
      <c r="V2025" s="99">
        <f>COUNTIFS(通讯通路门店!$S:$S,$G2025,通讯通路门店!$J:$J,"综合卖场")</f>
        <v>0</v>
      </c>
      <c r="W2025" s="99">
        <f>SUMIFS(通讯通路门店!$AJ:$AJ,通讯通路门店!$S:$S,通讯客户沙盘!$G2025)</f>
        <v>0</v>
      </c>
      <c r="X2025" s="99">
        <f t="shared" si="155"/>
        <v>0</v>
      </c>
      <c r="Y2025" s="99">
        <f>COUNTIFS(通讯通路门店!$S:$S,$G2025,通讯通路门店!$J:$J,"荣耀体验店")+COUNTIFS(通讯通路门店!$S:$S,$G2025,通讯通路门店!$J:$J,"荣耀授权专卖店")</f>
        <v>0</v>
      </c>
      <c r="Z2025" s="99">
        <f>COUNTIFS(通讯通路门店!$S:$S,$G2025,通讯通路门店!$J:$J,"VIVO体验店")</f>
        <v>0</v>
      </c>
      <c r="AA2025" s="99">
        <f>COUNTIFS(通讯通路门店!$S:$S,$G2025,通讯通路门店!$J:$J,"OPPO体验店")</f>
        <v>0</v>
      </c>
      <c r="AB2025" s="99">
        <f>COUNTIFS(通讯通路门店!$S:$S,$G2025,通讯通路门店!$J:$J,"华为授权体验店")+COUNTIFS(通讯通路门店!$S:$S,$G2025,通讯通路门店!$J:$J,"华为堡垒店")</f>
        <v>0</v>
      </c>
      <c r="AC2025" s="99">
        <f>COUNTIFS(通讯通路门店!$S:$S,$G2025,通讯通路门店!$J:$J,"小米体验店")</f>
        <v>0</v>
      </c>
      <c r="AD2025" s="99">
        <f>COUNTIFS(通讯通路门店!$S:$S,$G2025,通讯通路门店!$J:$J,"苹果体验店")</f>
        <v>0</v>
      </c>
      <c r="AE2025" s="99">
        <f>COUNTIFS(通讯通路门店!$S:$S,$G2025,通讯通路门店!$J:$J,"其他品牌专卖店")</f>
        <v>0</v>
      </c>
      <c r="AF2025" s="99">
        <f>SUMIFS(通讯通路门店!$BI:$BI,通讯通路门店!$S:$S,$G2025)</f>
        <v>0</v>
      </c>
      <c r="AG2025" s="99">
        <f>SUMIFS(通讯通路门店!$BH:$BH,通讯通路门店!$S:$S,$G2025)</f>
        <v>0</v>
      </c>
      <c r="AH2025" s="99">
        <f t="shared" si="156"/>
        <v>0</v>
      </c>
      <c r="AI2025" s="99">
        <f>SUMIFS(通讯通路门店!$BB:$BB,通讯通路门店!$S:$S,$G2025)</f>
        <v>0</v>
      </c>
      <c r="AJ2025" s="99">
        <f>SUMIFS(通讯通路门店!$BE:$BE,通讯通路门店!$S:$S,$G2025)</f>
        <v>0</v>
      </c>
      <c r="AK2025" s="99">
        <f>SUMIFS(通讯通路门店!$BG:$BG,通讯通路门店!$S:$S,$G2025)</f>
        <v>0</v>
      </c>
      <c r="AL2025" s="99">
        <f>SUMIFS(通讯通路门店!$BC:$BC,通讯通路门店!$S:$S,$G2025)</f>
        <v>0</v>
      </c>
      <c r="AM2025" s="99">
        <f>SUMIFS(通讯通路门店!$BD:$BD,通讯通路门店!$S:$S,$G2025)</f>
        <v>0</v>
      </c>
      <c r="AN2025" s="99">
        <f>SUMIFS(通讯通路门店!$BF:$BF,通讯通路门店!$S:$S,$G2025)</f>
        <v>0</v>
      </c>
      <c r="AO2025" s="99">
        <f t="shared" si="157"/>
        <v>0</v>
      </c>
      <c r="AP2025" s="99">
        <f>SUMIFS(通讯通路门店!$K:$K,通讯通路门店!$S:$S,$G2025)</f>
        <v>0</v>
      </c>
      <c r="AQ2025" s="83"/>
      <c r="AR2025" s="99">
        <f>SUMIFS(通讯通路门店!$T:$T,通讯通路门店!$S:$S,$G2025)</f>
        <v>0</v>
      </c>
      <c r="AS2025" s="99">
        <f>SUMIFS(通讯通路门店!$U:$U,通讯通路门店!$S:$S,$G2025)</f>
        <v>0</v>
      </c>
      <c r="AT2025" s="99">
        <f>SUMIFS(通讯通路门店!$V:$V,通讯通路门店!$S:$S,$G2025)</f>
        <v>0</v>
      </c>
      <c r="AU2025" s="99">
        <f>SUMIFS(通讯通路门店!$W:$W,通讯通路门店!$S:$S,$G2025)</f>
        <v>0</v>
      </c>
      <c r="AV2025" s="99">
        <f>SUMIFS(通讯通路门店!$Z:$Z,通讯通路门店!$S:$S,$G2025)</f>
        <v>0</v>
      </c>
      <c r="AW2025" s="99">
        <f>SUMIFS(通讯通路门店!$AB:$AB,通讯通路门店!$S:$S,$G2025)</f>
        <v>0</v>
      </c>
      <c r="AX2025" s="99">
        <f>SUMIFS(通讯通路门店!$X:$X,通讯通路门店!$S:$S,$G2025)</f>
        <v>0</v>
      </c>
      <c r="AY2025" s="99">
        <f>SUMIFS(通讯通路门店!$Y:$Y,通讯通路门店!$S:$S,$G2025)</f>
        <v>0</v>
      </c>
      <c r="AZ2025" s="99">
        <f>SUMIFS(通讯通路门店!$AA:$AA,通讯通路门店!$S:$S,$G2025)</f>
        <v>0</v>
      </c>
      <c r="BA2025" s="99">
        <f t="shared" si="158"/>
        <v>0</v>
      </c>
      <c r="BB2025" s="99">
        <f t="shared" si="159"/>
        <v>0</v>
      </c>
      <c r="BC2025" s="99">
        <f>SUMIFS(通讯通路门店!$W:$W,通讯通路门店!$S:$S,$G2025,通讯通路门店!$J:$J,"荣耀体验店")+SUMIFS(通讯通路门店!$W:$W,通讯通路门店!$S:$S,$G2025,通讯通路门店!$J:$J,"荣耀授权专卖店")</f>
        <v>0</v>
      </c>
      <c r="BD2025" s="99">
        <f>SUMIFS(通讯通路门店!$Z:$Z,通讯通路门店!$S:$S,$G2025,通讯通路门店!$J:$J,"VIVO体验店")</f>
        <v>0</v>
      </c>
      <c r="BE2025" s="99">
        <f>SUMIFS(通讯通路门店!$AB:$AB,通讯通路门店!$S:$S,$G2025,通讯通路门店!$J:$J,"OPPO体验店")</f>
        <v>0</v>
      </c>
      <c r="BF2025" s="99">
        <f>SUMIFS(通讯通路门店!$X:$X,通讯通路门店!$S:$S,$G2025,通讯通路门店!$J:$J,"华为授权体验店")+SUMIFS(通讯通路门店!$AA:$AA,通讯通路门店!$S:$S,$G2025,通讯通路门店!$J:$J,"华为堡垒店")</f>
        <v>0</v>
      </c>
      <c r="BG2025" s="99">
        <f>SUMIFS(通讯通路门店!$Y:$Y,通讯通路门店!$S:$S,$G2025,通讯通路门店!$J:$J,"小米体验店")</f>
        <v>0</v>
      </c>
      <c r="BH2025" s="99">
        <f>SUMIFS(通讯通路门店!$AA:$AA,通讯通路门店!$S:$S,$G2025,通讯通路门店!$J:$J,"苹果体验店")</f>
        <v>0</v>
      </c>
      <c r="BI2025" s="99">
        <f>SUMIFS(通讯通路门店!$K:$K,通讯通路门店!$S:$S,$G2025,通讯通路门店!$J:$J,"其他品牌专卖店")</f>
        <v>0</v>
      </c>
      <c r="BJ2025" s="99">
        <f>SUMIFS(通讯通路门店!$AC:$AC,通讯通路门店!$S:$S,$G2025)</f>
        <v>0</v>
      </c>
      <c r="BK2025" s="99">
        <f>SUMIFS(通讯通路门店!$AD:$AD,通讯通路门店!$S:$S,$G2025)</f>
        <v>0</v>
      </c>
      <c r="BL2025" s="99">
        <f>SUMIFS(通讯通路门店!$AE:$AE,通讯通路门店!$S:$S,$G2025)</f>
        <v>0</v>
      </c>
      <c r="BM2025" s="99">
        <f>SUMIFS(通讯通路门店!$AF:$AF,通讯通路门店!$S:$S,$G2025)</f>
        <v>0</v>
      </c>
      <c r="BN2025" s="99">
        <f>SUMIFS(通讯通路门店!$AG:$AG,通讯通路门店!$S:$S,$G2025)</f>
        <v>0</v>
      </c>
      <c r="BO2025" s="99">
        <f>SUMIFS(通讯通路门店!$AH:$AH,通讯通路门店!$S:$S,$G2025)</f>
        <v>0</v>
      </c>
      <c r="BP2025" s="99">
        <f>SUMIFS(通讯通路门店!$AI:$AI,通讯通路门店!$S:$S,$G2025)</f>
        <v>0</v>
      </c>
      <c r="BQ2025" s="83"/>
    </row>
    <row r="2026" spans="1:69">
      <c r="A2026" s="99" t="str">
        <f>IFERROR(_xlfn.XLOOKUP($G2026,通讯通路门店!$S$4:$S$993933,通讯通路门店!$A$4:$A$993933,0,0),"")</f>
        <v>海南省</v>
      </c>
      <c r="B2026" s="99" t="str">
        <f>IFERROR(_xlfn.XLOOKUP($G2026,通讯通路门店!$S$4:$S$993933,通讯通路门店!$B$4:$B$993933,0,0),"")</f>
        <v>昌江黎族自治县</v>
      </c>
      <c r="C2026" s="99" t="str">
        <f>IFERROR(_xlfn.XLOOKUP($G2026,通讯通路门店!$S$4:$S$993933,通讯通路门店!$C$4:$C$993933,0,0),"")</f>
        <v>昌江黎族自治县</v>
      </c>
      <c r="D2026" s="99" t="str">
        <f>IFERROR(_xlfn.XLOOKUP($G2026,通讯通路门店!$S$4:$S$993933,通讯通路门店!$D$4:$D$993933,0,0),"")</f>
        <v>叉河镇</v>
      </c>
      <c r="E2026" s="83"/>
      <c r="F2026" s="83"/>
      <c r="G2026" s="101"/>
      <c r="H2026" s="102">
        <f>IFERROR(_xlfn.XLOOKUP($G2026,通讯通路门店!$S$4:$S$993933,通讯通路门店!$R$4:$R$993933,0,0),"")</f>
        <v>0</v>
      </c>
      <c r="I2026" s="83"/>
      <c r="J2026" s="83"/>
      <c r="K2026" s="83"/>
      <c r="L2026" s="83"/>
      <c r="M2026" s="83"/>
      <c r="N2026" s="83"/>
      <c r="O2026" s="83"/>
      <c r="P2026" s="83"/>
      <c r="Q2026" s="83"/>
      <c r="R2026" s="83"/>
      <c r="S2026" s="83"/>
      <c r="T2026" s="83"/>
      <c r="U2026" s="99">
        <f>COUNTIF(通讯通路门店!$S:$S,$G2026)</f>
        <v>0</v>
      </c>
      <c r="V2026" s="99">
        <f>COUNTIFS(通讯通路门店!$S:$S,$G2026,通讯通路门店!$J:$J,"综合卖场")</f>
        <v>0</v>
      </c>
      <c r="W2026" s="99">
        <f>SUMIFS(通讯通路门店!$AJ:$AJ,通讯通路门店!$S:$S,通讯客户沙盘!$G2026)</f>
        <v>0</v>
      </c>
      <c r="X2026" s="99">
        <f t="shared" si="155"/>
        <v>0</v>
      </c>
      <c r="Y2026" s="99">
        <f>COUNTIFS(通讯通路门店!$S:$S,$G2026,通讯通路门店!$J:$J,"荣耀体验店")+COUNTIFS(通讯通路门店!$S:$S,$G2026,通讯通路门店!$J:$J,"荣耀授权专卖店")</f>
        <v>0</v>
      </c>
      <c r="Z2026" s="99">
        <f>COUNTIFS(通讯通路门店!$S:$S,$G2026,通讯通路门店!$J:$J,"VIVO体验店")</f>
        <v>0</v>
      </c>
      <c r="AA2026" s="99">
        <f>COUNTIFS(通讯通路门店!$S:$S,$G2026,通讯通路门店!$J:$J,"OPPO体验店")</f>
        <v>0</v>
      </c>
      <c r="AB2026" s="99">
        <f>COUNTIFS(通讯通路门店!$S:$S,$G2026,通讯通路门店!$J:$J,"华为授权体验店")+COUNTIFS(通讯通路门店!$S:$S,$G2026,通讯通路门店!$J:$J,"华为堡垒店")</f>
        <v>0</v>
      </c>
      <c r="AC2026" s="99">
        <f>COUNTIFS(通讯通路门店!$S:$S,$G2026,通讯通路门店!$J:$J,"小米体验店")</f>
        <v>0</v>
      </c>
      <c r="AD2026" s="99">
        <f>COUNTIFS(通讯通路门店!$S:$S,$G2026,通讯通路门店!$J:$J,"苹果体验店")</f>
        <v>0</v>
      </c>
      <c r="AE2026" s="99">
        <f>COUNTIFS(通讯通路门店!$S:$S,$G2026,通讯通路门店!$J:$J,"其他品牌专卖店")</f>
        <v>0</v>
      </c>
      <c r="AF2026" s="99">
        <f>SUMIFS(通讯通路门店!$BI:$BI,通讯通路门店!$S:$S,$G2026)</f>
        <v>0</v>
      </c>
      <c r="AG2026" s="99">
        <f>SUMIFS(通讯通路门店!$BH:$BH,通讯通路门店!$S:$S,$G2026)</f>
        <v>0</v>
      </c>
      <c r="AH2026" s="99">
        <f t="shared" si="156"/>
        <v>0</v>
      </c>
      <c r="AI2026" s="99">
        <f>SUMIFS(通讯通路门店!$BB:$BB,通讯通路门店!$S:$S,$G2026)</f>
        <v>0</v>
      </c>
      <c r="AJ2026" s="99">
        <f>SUMIFS(通讯通路门店!$BE:$BE,通讯通路门店!$S:$S,$G2026)</f>
        <v>0</v>
      </c>
      <c r="AK2026" s="99">
        <f>SUMIFS(通讯通路门店!$BG:$BG,通讯通路门店!$S:$S,$G2026)</f>
        <v>0</v>
      </c>
      <c r="AL2026" s="99">
        <f>SUMIFS(通讯通路门店!$BC:$BC,通讯通路门店!$S:$S,$G2026)</f>
        <v>0</v>
      </c>
      <c r="AM2026" s="99">
        <f>SUMIFS(通讯通路门店!$BD:$BD,通讯通路门店!$S:$S,$G2026)</f>
        <v>0</v>
      </c>
      <c r="AN2026" s="99">
        <f>SUMIFS(通讯通路门店!$BF:$BF,通讯通路门店!$S:$S,$G2026)</f>
        <v>0</v>
      </c>
      <c r="AO2026" s="99">
        <f t="shared" si="157"/>
        <v>0</v>
      </c>
      <c r="AP2026" s="99">
        <f>SUMIFS(通讯通路门店!$K:$K,通讯通路门店!$S:$S,$G2026)</f>
        <v>0</v>
      </c>
      <c r="AQ2026" s="83"/>
      <c r="AR2026" s="99">
        <f>SUMIFS(通讯通路门店!$T:$T,通讯通路门店!$S:$S,$G2026)</f>
        <v>0</v>
      </c>
      <c r="AS2026" s="99">
        <f>SUMIFS(通讯通路门店!$U:$U,通讯通路门店!$S:$S,$G2026)</f>
        <v>0</v>
      </c>
      <c r="AT2026" s="99">
        <f>SUMIFS(通讯通路门店!$V:$V,通讯通路门店!$S:$S,$G2026)</f>
        <v>0</v>
      </c>
      <c r="AU2026" s="99">
        <f>SUMIFS(通讯通路门店!$W:$W,通讯通路门店!$S:$S,$G2026)</f>
        <v>0</v>
      </c>
      <c r="AV2026" s="99">
        <f>SUMIFS(通讯通路门店!$Z:$Z,通讯通路门店!$S:$S,$G2026)</f>
        <v>0</v>
      </c>
      <c r="AW2026" s="99">
        <f>SUMIFS(通讯通路门店!$AB:$AB,通讯通路门店!$S:$S,$G2026)</f>
        <v>0</v>
      </c>
      <c r="AX2026" s="99">
        <f>SUMIFS(通讯通路门店!$X:$X,通讯通路门店!$S:$S,$G2026)</f>
        <v>0</v>
      </c>
      <c r="AY2026" s="99">
        <f>SUMIFS(通讯通路门店!$Y:$Y,通讯通路门店!$S:$S,$G2026)</f>
        <v>0</v>
      </c>
      <c r="AZ2026" s="99">
        <f>SUMIFS(通讯通路门店!$AA:$AA,通讯通路门店!$S:$S,$G2026)</f>
        <v>0</v>
      </c>
      <c r="BA2026" s="99">
        <f t="shared" si="158"/>
        <v>0</v>
      </c>
      <c r="BB2026" s="99">
        <f t="shared" si="159"/>
        <v>0</v>
      </c>
      <c r="BC2026" s="99">
        <f>SUMIFS(通讯通路门店!$W:$W,通讯通路门店!$S:$S,$G2026,通讯通路门店!$J:$J,"荣耀体验店")+SUMIFS(通讯通路门店!$W:$W,通讯通路门店!$S:$S,$G2026,通讯通路门店!$J:$J,"荣耀授权专卖店")</f>
        <v>0</v>
      </c>
      <c r="BD2026" s="99">
        <f>SUMIFS(通讯通路门店!$Z:$Z,通讯通路门店!$S:$S,$G2026,通讯通路门店!$J:$J,"VIVO体验店")</f>
        <v>0</v>
      </c>
      <c r="BE2026" s="99">
        <f>SUMIFS(通讯通路门店!$AB:$AB,通讯通路门店!$S:$S,$G2026,通讯通路门店!$J:$J,"OPPO体验店")</f>
        <v>0</v>
      </c>
      <c r="BF2026" s="99">
        <f>SUMIFS(通讯通路门店!$X:$X,通讯通路门店!$S:$S,$G2026,通讯通路门店!$J:$J,"华为授权体验店")+SUMIFS(通讯通路门店!$AA:$AA,通讯通路门店!$S:$S,$G2026,通讯通路门店!$J:$J,"华为堡垒店")</f>
        <v>0</v>
      </c>
      <c r="BG2026" s="99">
        <f>SUMIFS(通讯通路门店!$Y:$Y,通讯通路门店!$S:$S,$G2026,通讯通路门店!$J:$J,"小米体验店")</f>
        <v>0</v>
      </c>
      <c r="BH2026" s="99">
        <f>SUMIFS(通讯通路门店!$AA:$AA,通讯通路门店!$S:$S,$G2026,通讯通路门店!$J:$J,"苹果体验店")</f>
        <v>0</v>
      </c>
      <c r="BI2026" s="99">
        <f>SUMIFS(通讯通路门店!$K:$K,通讯通路门店!$S:$S,$G2026,通讯通路门店!$J:$J,"其他品牌专卖店")</f>
        <v>0</v>
      </c>
      <c r="BJ2026" s="99">
        <f>SUMIFS(通讯通路门店!$AC:$AC,通讯通路门店!$S:$S,$G2026)</f>
        <v>0</v>
      </c>
      <c r="BK2026" s="99">
        <f>SUMIFS(通讯通路门店!$AD:$AD,通讯通路门店!$S:$S,$G2026)</f>
        <v>0</v>
      </c>
      <c r="BL2026" s="99">
        <f>SUMIFS(通讯通路门店!$AE:$AE,通讯通路门店!$S:$S,$G2026)</f>
        <v>0</v>
      </c>
      <c r="BM2026" s="99">
        <f>SUMIFS(通讯通路门店!$AF:$AF,通讯通路门店!$S:$S,$G2026)</f>
        <v>0</v>
      </c>
      <c r="BN2026" s="99">
        <f>SUMIFS(通讯通路门店!$AG:$AG,通讯通路门店!$S:$S,$G2026)</f>
        <v>0</v>
      </c>
      <c r="BO2026" s="99">
        <f>SUMIFS(通讯通路门店!$AH:$AH,通讯通路门店!$S:$S,$G2026)</f>
        <v>0</v>
      </c>
      <c r="BP2026" s="99">
        <f>SUMIFS(通讯通路门店!$AI:$AI,通讯通路门店!$S:$S,$G2026)</f>
        <v>0</v>
      </c>
      <c r="BQ2026" s="83"/>
    </row>
    <row r="2027" spans="1:69">
      <c r="A2027" s="99" t="str">
        <f>IFERROR(_xlfn.XLOOKUP($G2027,通讯通路门店!$S$4:$S$993933,通讯通路门店!$A$4:$A$993933,0,0),"")</f>
        <v>海南省</v>
      </c>
      <c r="B2027" s="99" t="str">
        <f>IFERROR(_xlfn.XLOOKUP($G2027,通讯通路门店!$S$4:$S$993933,通讯通路门店!$B$4:$B$993933,0,0),"")</f>
        <v>昌江黎族自治县</v>
      </c>
      <c r="C2027" s="99" t="str">
        <f>IFERROR(_xlfn.XLOOKUP($G2027,通讯通路门店!$S$4:$S$993933,通讯通路门店!$C$4:$C$993933,0,0),"")</f>
        <v>昌江黎族自治县</v>
      </c>
      <c r="D2027" s="99" t="str">
        <f>IFERROR(_xlfn.XLOOKUP($G2027,通讯通路门店!$S$4:$S$993933,通讯通路门店!$D$4:$D$993933,0,0),"")</f>
        <v>叉河镇</v>
      </c>
      <c r="E2027" s="83"/>
      <c r="F2027" s="83"/>
      <c r="G2027" s="101"/>
      <c r="H2027" s="102">
        <f>IFERROR(_xlfn.XLOOKUP($G2027,通讯通路门店!$S$4:$S$993933,通讯通路门店!$R$4:$R$993933,0,0),"")</f>
        <v>0</v>
      </c>
      <c r="I2027" s="83"/>
      <c r="J2027" s="83"/>
      <c r="K2027" s="83"/>
      <c r="L2027" s="83"/>
      <c r="M2027" s="83"/>
      <c r="N2027" s="83"/>
      <c r="O2027" s="83"/>
      <c r="P2027" s="83"/>
      <c r="Q2027" s="83"/>
      <c r="R2027" s="83"/>
      <c r="S2027" s="83"/>
      <c r="T2027" s="83"/>
      <c r="U2027" s="99">
        <f>COUNTIF(通讯通路门店!$S:$S,$G2027)</f>
        <v>0</v>
      </c>
      <c r="V2027" s="99">
        <f>COUNTIFS(通讯通路门店!$S:$S,$G2027,通讯通路门店!$J:$J,"综合卖场")</f>
        <v>0</v>
      </c>
      <c r="W2027" s="99">
        <f>SUMIFS(通讯通路门店!$AJ:$AJ,通讯通路门店!$S:$S,通讯客户沙盘!$G2027)</f>
        <v>0</v>
      </c>
      <c r="X2027" s="99">
        <f t="shared" si="155"/>
        <v>0</v>
      </c>
      <c r="Y2027" s="99">
        <f>COUNTIFS(通讯通路门店!$S:$S,$G2027,通讯通路门店!$J:$J,"荣耀体验店")+COUNTIFS(通讯通路门店!$S:$S,$G2027,通讯通路门店!$J:$J,"荣耀授权专卖店")</f>
        <v>0</v>
      </c>
      <c r="Z2027" s="99">
        <f>COUNTIFS(通讯通路门店!$S:$S,$G2027,通讯通路门店!$J:$J,"VIVO体验店")</f>
        <v>0</v>
      </c>
      <c r="AA2027" s="99">
        <f>COUNTIFS(通讯通路门店!$S:$S,$G2027,通讯通路门店!$J:$J,"OPPO体验店")</f>
        <v>0</v>
      </c>
      <c r="AB2027" s="99">
        <f>COUNTIFS(通讯通路门店!$S:$S,$G2027,通讯通路门店!$J:$J,"华为授权体验店")+COUNTIFS(通讯通路门店!$S:$S,$G2027,通讯通路门店!$J:$J,"华为堡垒店")</f>
        <v>0</v>
      </c>
      <c r="AC2027" s="99">
        <f>COUNTIFS(通讯通路门店!$S:$S,$G2027,通讯通路门店!$J:$J,"小米体验店")</f>
        <v>0</v>
      </c>
      <c r="AD2027" s="99">
        <f>COUNTIFS(通讯通路门店!$S:$S,$G2027,通讯通路门店!$J:$J,"苹果体验店")</f>
        <v>0</v>
      </c>
      <c r="AE2027" s="99">
        <f>COUNTIFS(通讯通路门店!$S:$S,$G2027,通讯通路门店!$J:$J,"其他品牌专卖店")</f>
        <v>0</v>
      </c>
      <c r="AF2027" s="99">
        <f>SUMIFS(通讯通路门店!$BI:$BI,通讯通路门店!$S:$S,$G2027)</f>
        <v>0</v>
      </c>
      <c r="AG2027" s="99">
        <f>SUMIFS(通讯通路门店!$BH:$BH,通讯通路门店!$S:$S,$G2027)</f>
        <v>0</v>
      </c>
      <c r="AH2027" s="99">
        <f t="shared" si="156"/>
        <v>0</v>
      </c>
      <c r="AI2027" s="99">
        <f>SUMIFS(通讯通路门店!$BB:$BB,通讯通路门店!$S:$S,$G2027)</f>
        <v>0</v>
      </c>
      <c r="AJ2027" s="99">
        <f>SUMIFS(通讯通路门店!$BE:$BE,通讯通路门店!$S:$S,$G2027)</f>
        <v>0</v>
      </c>
      <c r="AK2027" s="99">
        <f>SUMIFS(通讯通路门店!$BG:$BG,通讯通路门店!$S:$S,$G2027)</f>
        <v>0</v>
      </c>
      <c r="AL2027" s="99">
        <f>SUMIFS(通讯通路门店!$BC:$BC,通讯通路门店!$S:$S,$G2027)</f>
        <v>0</v>
      </c>
      <c r="AM2027" s="99">
        <f>SUMIFS(通讯通路门店!$BD:$BD,通讯通路门店!$S:$S,$G2027)</f>
        <v>0</v>
      </c>
      <c r="AN2027" s="99">
        <f>SUMIFS(通讯通路门店!$BF:$BF,通讯通路门店!$S:$S,$G2027)</f>
        <v>0</v>
      </c>
      <c r="AO2027" s="99">
        <f t="shared" si="157"/>
        <v>0</v>
      </c>
      <c r="AP2027" s="99">
        <f>SUMIFS(通讯通路门店!$K:$K,通讯通路门店!$S:$S,$G2027)</f>
        <v>0</v>
      </c>
      <c r="AQ2027" s="83"/>
      <c r="AR2027" s="99">
        <f>SUMIFS(通讯通路门店!$T:$T,通讯通路门店!$S:$S,$G2027)</f>
        <v>0</v>
      </c>
      <c r="AS2027" s="99">
        <f>SUMIFS(通讯通路门店!$U:$U,通讯通路门店!$S:$S,$G2027)</f>
        <v>0</v>
      </c>
      <c r="AT2027" s="99">
        <f>SUMIFS(通讯通路门店!$V:$V,通讯通路门店!$S:$S,$G2027)</f>
        <v>0</v>
      </c>
      <c r="AU2027" s="99">
        <f>SUMIFS(通讯通路门店!$W:$W,通讯通路门店!$S:$S,$G2027)</f>
        <v>0</v>
      </c>
      <c r="AV2027" s="99">
        <f>SUMIFS(通讯通路门店!$Z:$Z,通讯通路门店!$S:$S,$G2027)</f>
        <v>0</v>
      </c>
      <c r="AW2027" s="99">
        <f>SUMIFS(通讯通路门店!$AB:$AB,通讯通路门店!$S:$S,$G2027)</f>
        <v>0</v>
      </c>
      <c r="AX2027" s="99">
        <f>SUMIFS(通讯通路门店!$X:$X,通讯通路门店!$S:$S,$G2027)</f>
        <v>0</v>
      </c>
      <c r="AY2027" s="99">
        <f>SUMIFS(通讯通路门店!$Y:$Y,通讯通路门店!$S:$S,$G2027)</f>
        <v>0</v>
      </c>
      <c r="AZ2027" s="99">
        <f>SUMIFS(通讯通路门店!$AA:$AA,通讯通路门店!$S:$S,$G2027)</f>
        <v>0</v>
      </c>
      <c r="BA2027" s="99">
        <f t="shared" si="158"/>
        <v>0</v>
      </c>
      <c r="BB2027" s="99">
        <f t="shared" si="159"/>
        <v>0</v>
      </c>
      <c r="BC2027" s="99">
        <f>SUMIFS(通讯通路门店!$W:$W,通讯通路门店!$S:$S,$G2027,通讯通路门店!$J:$J,"荣耀体验店")+SUMIFS(通讯通路门店!$W:$W,通讯通路门店!$S:$S,$G2027,通讯通路门店!$J:$J,"荣耀授权专卖店")</f>
        <v>0</v>
      </c>
      <c r="BD2027" s="99">
        <f>SUMIFS(通讯通路门店!$Z:$Z,通讯通路门店!$S:$S,$G2027,通讯通路门店!$J:$J,"VIVO体验店")</f>
        <v>0</v>
      </c>
      <c r="BE2027" s="99">
        <f>SUMIFS(通讯通路门店!$AB:$AB,通讯通路门店!$S:$S,$G2027,通讯通路门店!$J:$J,"OPPO体验店")</f>
        <v>0</v>
      </c>
      <c r="BF2027" s="99">
        <f>SUMIFS(通讯通路门店!$X:$X,通讯通路门店!$S:$S,$G2027,通讯通路门店!$J:$J,"华为授权体验店")+SUMIFS(通讯通路门店!$AA:$AA,通讯通路门店!$S:$S,$G2027,通讯通路门店!$J:$J,"华为堡垒店")</f>
        <v>0</v>
      </c>
      <c r="BG2027" s="99">
        <f>SUMIFS(通讯通路门店!$Y:$Y,通讯通路门店!$S:$S,$G2027,通讯通路门店!$J:$J,"小米体验店")</f>
        <v>0</v>
      </c>
      <c r="BH2027" s="99">
        <f>SUMIFS(通讯通路门店!$AA:$AA,通讯通路门店!$S:$S,$G2027,通讯通路门店!$J:$J,"苹果体验店")</f>
        <v>0</v>
      </c>
      <c r="BI2027" s="99">
        <f>SUMIFS(通讯通路门店!$K:$K,通讯通路门店!$S:$S,$G2027,通讯通路门店!$J:$J,"其他品牌专卖店")</f>
        <v>0</v>
      </c>
      <c r="BJ2027" s="99">
        <f>SUMIFS(通讯通路门店!$AC:$AC,通讯通路门店!$S:$S,$G2027)</f>
        <v>0</v>
      </c>
      <c r="BK2027" s="99">
        <f>SUMIFS(通讯通路门店!$AD:$AD,通讯通路门店!$S:$S,$G2027)</f>
        <v>0</v>
      </c>
      <c r="BL2027" s="99">
        <f>SUMIFS(通讯通路门店!$AE:$AE,通讯通路门店!$S:$S,$G2027)</f>
        <v>0</v>
      </c>
      <c r="BM2027" s="99">
        <f>SUMIFS(通讯通路门店!$AF:$AF,通讯通路门店!$S:$S,$G2027)</f>
        <v>0</v>
      </c>
      <c r="BN2027" s="99">
        <f>SUMIFS(通讯通路门店!$AG:$AG,通讯通路门店!$S:$S,$G2027)</f>
        <v>0</v>
      </c>
      <c r="BO2027" s="99">
        <f>SUMIFS(通讯通路门店!$AH:$AH,通讯通路门店!$S:$S,$G2027)</f>
        <v>0</v>
      </c>
      <c r="BP2027" s="99">
        <f>SUMIFS(通讯通路门店!$AI:$AI,通讯通路门店!$S:$S,$G2027)</f>
        <v>0</v>
      </c>
      <c r="BQ2027" s="83"/>
    </row>
    <row r="2028" spans="1:69">
      <c r="A2028" s="99" t="str">
        <f>IFERROR(_xlfn.XLOOKUP($G2028,通讯通路门店!$S$4:$S$993933,通讯通路门店!$A$4:$A$993933,0,0),"")</f>
        <v>海南省</v>
      </c>
      <c r="B2028" s="99" t="str">
        <f>IFERROR(_xlfn.XLOOKUP($G2028,通讯通路门店!$S$4:$S$993933,通讯通路门店!$B$4:$B$993933,0,0),"")</f>
        <v>昌江黎族自治县</v>
      </c>
      <c r="C2028" s="99" t="str">
        <f>IFERROR(_xlfn.XLOOKUP($G2028,通讯通路门店!$S$4:$S$993933,通讯通路门店!$C$4:$C$993933,0,0),"")</f>
        <v>昌江黎族自治县</v>
      </c>
      <c r="D2028" s="99" t="str">
        <f>IFERROR(_xlfn.XLOOKUP($G2028,通讯通路门店!$S$4:$S$993933,通讯通路门店!$D$4:$D$993933,0,0),"")</f>
        <v>叉河镇</v>
      </c>
      <c r="E2028" s="83"/>
      <c r="F2028" s="83"/>
      <c r="G2028" s="101"/>
      <c r="H2028" s="102">
        <f>IFERROR(_xlfn.XLOOKUP($G2028,通讯通路门店!$S$4:$S$993933,通讯通路门店!$R$4:$R$993933,0,0),"")</f>
        <v>0</v>
      </c>
      <c r="I2028" s="83"/>
      <c r="J2028" s="83"/>
      <c r="K2028" s="83"/>
      <c r="L2028" s="83"/>
      <c r="M2028" s="83"/>
      <c r="N2028" s="83"/>
      <c r="O2028" s="83"/>
      <c r="P2028" s="83"/>
      <c r="Q2028" s="83"/>
      <c r="R2028" s="83"/>
      <c r="S2028" s="83"/>
      <c r="T2028" s="83"/>
      <c r="U2028" s="99">
        <f>COUNTIF(通讯通路门店!$S:$S,$G2028)</f>
        <v>0</v>
      </c>
      <c r="V2028" s="99">
        <f>COUNTIFS(通讯通路门店!$S:$S,$G2028,通讯通路门店!$J:$J,"综合卖场")</f>
        <v>0</v>
      </c>
      <c r="W2028" s="99">
        <f>SUMIFS(通讯通路门店!$AJ:$AJ,通讯通路门店!$S:$S,通讯客户沙盘!$G2028)</f>
        <v>0</v>
      </c>
      <c r="X2028" s="99">
        <f t="shared" si="155"/>
        <v>0</v>
      </c>
      <c r="Y2028" s="99">
        <f>COUNTIFS(通讯通路门店!$S:$S,$G2028,通讯通路门店!$J:$J,"荣耀体验店")+COUNTIFS(通讯通路门店!$S:$S,$G2028,通讯通路门店!$J:$J,"荣耀授权专卖店")</f>
        <v>0</v>
      </c>
      <c r="Z2028" s="99">
        <f>COUNTIFS(通讯通路门店!$S:$S,$G2028,通讯通路门店!$J:$J,"VIVO体验店")</f>
        <v>0</v>
      </c>
      <c r="AA2028" s="99">
        <f>COUNTIFS(通讯通路门店!$S:$S,$G2028,通讯通路门店!$J:$J,"OPPO体验店")</f>
        <v>0</v>
      </c>
      <c r="AB2028" s="99">
        <f>COUNTIFS(通讯通路门店!$S:$S,$G2028,通讯通路门店!$J:$J,"华为授权体验店")+COUNTIFS(通讯通路门店!$S:$S,$G2028,通讯通路门店!$J:$J,"华为堡垒店")</f>
        <v>0</v>
      </c>
      <c r="AC2028" s="99">
        <f>COUNTIFS(通讯通路门店!$S:$S,$G2028,通讯通路门店!$J:$J,"小米体验店")</f>
        <v>0</v>
      </c>
      <c r="AD2028" s="99">
        <f>COUNTIFS(通讯通路门店!$S:$S,$G2028,通讯通路门店!$J:$J,"苹果体验店")</f>
        <v>0</v>
      </c>
      <c r="AE2028" s="99">
        <f>COUNTIFS(通讯通路门店!$S:$S,$G2028,通讯通路门店!$J:$J,"其他品牌专卖店")</f>
        <v>0</v>
      </c>
      <c r="AF2028" s="99">
        <f>SUMIFS(通讯通路门店!$BI:$BI,通讯通路门店!$S:$S,$G2028)</f>
        <v>0</v>
      </c>
      <c r="AG2028" s="99">
        <f>SUMIFS(通讯通路门店!$BH:$BH,通讯通路门店!$S:$S,$G2028)</f>
        <v>0</v>
      </c>
      <c r="AH2028" s="99">
        <f t="shared" si="156"/>
        <v>0</v>
      </c>
      <c r="AI2028" s="99">
        <f>SUMIFS(通讯通路门店!$BB:$BB,通讯通路门店!$S:$S,$G2028)</f>
        <v>0</v>
      </c>
      <c r="AJ2028" s="99">
        <f>SUMIFS(通讯通路门店!$BE:$BE,通讯通路门店!$S:$S,$G2028)</f>
        <v>0</v>
      </c>
      <c r="AK2028" s="99">
        <f>SUMIFS(通讯通路门店!$BG:$BG,通讯通路门店!$S:$S,$G2028)</f>
        <v>0</v>
      </c>
      <c r="AL2028" s="99">
        <f>SUMIFS(通讯通路门店!$BC:$BC,通讯通路门店!$S:$S,$G2028)</f>
        <v>0</v>
      </c>
      <c r="AM2028" s="99">
        <f>SUMIFS(通讯通路门店!$BD:$BD,通讯通路门店!$S:$S,$G2028)</f>
        <v>0</v>
      </c>
      <c r="AN2028" s="99">
        <f>SUMIFS(通讯通路门店!$BF:$BF,通讯通路门店!$S:$S,$G2028)</f>
        <v>0</v>
      </c>
      <c r="AO2028" s="99">
        <f t="shared" si="157"/>
        <v>0</v>
      </c>
      <c r="AP2028" s="99">
        <f>SUMIFS(通讯通路门店!$K:$K,通讯通路门店!$S:$S,$G2028)</f>
        <v>0</v>
      </c>
      <c r="AQ2028" s="83"/>
      <c r="AR2028" s="99">
        <f>SUMIFS(通讯通路门店!$T:$T,通讯通路门店!$S:$S,$G2028)</f>
        <v>0</v>
      </c>
      <c r="AS2028" s="99">
        <f>SUMIFS(通讯通路门店!$U:$U,通讯通路门店!$S:$S,$G2028)</f>
        <v>0</v>
      </c>
      <c r="AT2028" s="99">
        <f>SUMIFS(通讯通路门店!$V:$V,通讯通路门店!$S:$S,$G2028)</f>
        <v>0</v>
      </c>
      <c r="AU2028" s="99">
        <f>SUMIFS(通讯通路门店!$W:$W,通讯通路门店!$S:$S,$G2028)</f>
        <v>0</v>
      </c>
      <c r="AV2028" s="99">
        <f>SUMIFS(通讯通路门店!$Z:$Z,通讯通路门店!$S:$S,$G2028)</f>
        <v>0</v>
      </c>
      <c r="AW2028" s="99">
        <f>SUMIFS(通讯通路门店!$AB:$AB,通讯通路门店!$S:$S,$G2028)</f>
        <v>0</v>
      </c>
      <c r="AX2028" s="99">
        <f>SUMIFS(通讯通路门店!$X:$X,通讯通路门店!$S:$S,$G2028)</f>
        <v>0</v>
      </c>
      <c r="AY2028" s="99">
        <f>SUMIFS(通讯通路门店!$Y:$Y,通讯通路门店!$S:$S,$G2028)</f>
        <v>0</v>
      </c>
      <c r="AZ2028" s="99">
        <f>SUMIFS(通讯通路门店!$AA:$AA,通讯通路门店!$S:$S,$G2028)</f>
        <v>0</v>
      </c>
      <c r="BA2028" s="99">
        <f t="shared" si="158"/>
        <v>0</v>
      </c>
      <c r="BB2028" s="99">
        <f t="shared" si="159"/>
        <v>0</v>
      </c>
      <c r="BC2028" s="99">
        <f>SUMIFS(通讯通路门店!$W:$W,通讯通路门店!$S:$S,$G2028,通讯通路门店!$J:$J,"荣耀体验店")+SUMIFS(通讯通路门店!$W:$W,通讯通路门店!$S:$S,$G2028,通讯通路门店!$J:$J,"荣耀授权专卖店")</f>
        <v>0</v>
      </c>
      <c r="BD2028" s="99">
        <f>SUMIFS(通讯通路门店!$Z:$Z,通讯通路门店!$S:$S,$G2028,通讯通路门店!$J:$J,"VIVO体验店")</f>
        <v>0</v>
      </c>
      <c r="BE2028" s="99">
        <f>SUMIFS(通讯通路门店!$AB:$AB,通讯通路门店!$S:$S,$G2028,通讯通路门店!$J:$J,"OPPO体验店")</f>
        <v>0</v>
      </c>
      <c r="BF2028" s="99">
        <f>SUMIFS(通讯通路门店!$X:$X,通讯通路门店!$S:$S,$G2028,通讯通路门店!$J:$J,"华为授权体验店")+SUMIFS(通讯通路门店!$AA:$AA,通讯通路门店!$S:$S,$G2028,通讯通路门店!$J:$J,"华为堡垒店")</f>
        <v>0</v>
      </c>
      <c r="BG2028" s="99">
        <f>SUMIFS(通讯通路门店!$Y:$Y,通讯通路门店!$S:$S,$G2028,通讯通路门店!$J:$J,"小米体验店")</f>
        <v>0</v>
      </c>
      <c r="BH2028" s="99">
        <f>SUMIFS(通讯通路门店!$AA:$AA,通讯通路门店!$S:$S,$G2028,通讯通路门店!$J:$J,"苹果体验店")</f>
        <v>0</v>
      </c>
      <c r="BI2028" s="99">
        <f>SUMIFS(通讯通路门店!$K:$K,通讯通路门店!$S:$S,$G2028,通讯通路门店!$J:$J,"其他品牌专卖店")</f>
        <v>0</v>
      </c>
      <c r="BJ2028" s="99">
        <f>SUMIFS(通讯通路门店!$AC:$AC,通讯通路门店!$S:$S,$G2028)</f>
        <v>0</v>
      </c>
      <c r="BK2028" s="99">
        <f>SUMIFS(通讯通路门店!$AD:$AD,通讯通路门店!$S:$S,$G2028)</f>
        <v>0</v>
      </c>
      <c r="BL2028" s="99">
        <f>SUMIFS(通讯通路门店!$AE:$AE,通讯通路门店!$S:$S,$G2028)</f>
        <v>0</v>
      </c>
      <c r="BM2028" s="99">
        <f>SUMIFS(通讯通路门店!$AF:$AF,通讯通路门店!$S:$S,$G2028)</f>
        <v>0</v>
      </c>
      <c r="BN2028" s="99">
        <f>SUMIFS(通讯通路门店!$AG:$AG,通讯通路门店!$S:$S,$G2028)</f>
        <v>0</v>
      </c>
      <c r="BO2028" s="99">
        <f>SUMIFS(通讯通路门店!$AH:$AH,通讯通路门店!$S:$S,$G2028)</f>
        <v>0</v>
      </c>
      <c r="BP2028" s="99">
        <f>SUMIFS(通讯通路门店!$AI:$AI,通讯通路门店!$S:$S,$G2028)</f>
        <v>0</v>
      </c>
      <c r="BQ2028" s="83"/>
    </row>
    <row r="2029" spans="1:69">
      <c r="A2029" s="99" t="str">
        <f>IFERROR(_xlfn.XLOOKUP($G2029,通讯通路门店!$S$4:$S$993933,通讯通路门店!$A$4:$A$993933,0,0),"")</f>
        <v>海南省</v>
      </c>
      <c r="B2029" s="99" t="str">
        <f>IFERROR(_xlfn.XLOOKUP($G2029,通讯通路门店!$S$4:$S$993933,通讯通路门店!$B$4:$B$993933,0,0),"")</f>
        <v>昌江黎族自治县</v>
      </c>
      <c r="C2029" s="99" t="str">
        <f>IFERROR(_xlfn.XLOOKUP($G2029,通讯通路门店!$S$4:$S$993933,通讯通路门店!$C$4:$C$993933,0,0),"")</f>
        <v>昌江黎族自治县</v>
      </c>
      <c r="D2029" s="99" t="str">
        <f>IFERROR(_xlfn.XLOOKUP($G2029,通讯通路门店!$S$4:$S$993933,通讯通路门店!$D$4:$D$993933,0,0),"")</f>
        <v>叉河镇</v>
      </c>
      <c r="E2029" s="83"/>
      <c r="F2029" s="83"/>
      <c r="G2029" s="101"/>
      <c r="H2029" s="102">
        <f>IFERROR(_xlfn.XLOOKUP($G2029,通讯通路门店!$S$4:$S$993933,通讯通路门店!$R$4:$R$993933,0,0),"")</f>
        <v>0</v>
      </c>
      <c r="I2029" s="83"/>
      <c r="J2029" s="83"/>
      <c r="K2029" s="83"/>
      <c r="L2029" s="83"/>
      <c r="M2029" s="83"/>
      <c r="N2029" s="83"/>
      <c r="O2029" s="83"/>
      <c r="P2029" s="83"/>
      <c r="Q2029" s="83"/>
      <c r="R2029" s="83"/>
      <c r="S2029" s="83"/>
      <c r="T2029" s="83"/>
      <c r="U2029" s="99">
        <f>COUNTIF(通讯通路门店!$S:$S,$G2029)</f>
        <v>0</v>
      </c>
      <c r="V2029" s="99">
        <f>COUNTIFS(通讯通路门店!$S:$S,$G2029,通讯通路门店!$J:$J,"综合卖场")</f>
        <v>0</v>
      </c>
      <c r="W2029" s="99">
        <f>SUMIFS(通讯通路门店!$AJ:$AJ,通讯通路门店!$S:$S,通讯客户沙盘!$G2029)</f>
        <v>0</v>
      </c>
      <c r="X2029" s="99">
        <f t="shared" si="155"/>
        <v>0</v>
      </c>
      <c r="Y2029" s="99">
        <f>COUNTIFS(通讯通路门店!$S:$S,$G2029,通讯通路门店!$J:$J,"荣耀体验店")+COUNTIFS(通讯通路门店!$S:$S,$G2029,通讯通路门店!$J:$J,"荣耀授权专卖店")</f>
        <v>0</v>
      </c>
      <c r="Z2029" s="99">
        <f>COUNTIFS(通讯通路门店!$S:$S,$G2029,通讯通路门店!$J:$J,"VIVO体验店")</f>
        <v>0</v>
      </c>
      <c r="AA2029" s="99">
        <f>COUNTIFS(通讯通路门店!$S:$S,$G2029,通讯通路门店!$J:$J,"OPPO体验店")</f>
        <v>0</v>
      </c>
      <c r="AB2029" s="99">
        <f>COUNTIFS(通讯通路门店!$S:$S,$G2029,通讯通路门店!$J:$J,"华为授权体验店")+COUNTIFS(通讯通路门店!$S:$S,$G2029,通讯通路门店!$J:$J,"华为堡垒店")</f>
        <v>0</v>
      </c>
      <c r="AC2029" s="99">
        <f>COUNTIFS(通讯通路门店!$S:$S,$G2029,通讯通路门店!$J:$J,"小米体验店")</f>
        <v>0</v>
      </c>
      <c r="AD2029" s="99">
        <f>COUNTIFS(通讯通路门店!$S:$S,$G2029,通讯通路门店!$J:$J,"苹果体验店")</f>
        <v>0</v>
      </c>
      <c r="AE2029" s="99">
        <f>COUNTIFS(通讯通路门店!$S:$S,$G2029,通讯通路门店!$J:$J,"其他品牌专卖店")</f>
        <v>0</v>
      </c>
      <c r="AF2029" s="99">
        <f>SUMIFS(通讯通路门店!$BI:$BI,通讯通路门店!$S:$S,$G2029)</f>
        <v>0</v>
      </c>
      <c r="AG2029" s="99">
        <f>SUMIFS(通讯通路门店!$BH:$BH,通讯通路门店!$S:$S,$G2029)</f>
        <v>0</v>
      </c>
      <c r="AH2029" s="99">
        <f t="shared" si="156"/>
        <v>0</v>
      </c>
      <c r="AI2029" s="99">
        <f>SUMIFS(通讯通路门店!$BB:$BB,通讯通路门店!$S:$S,$G2029)</f>
        <v>0</v>
      </c>
      <c r="AJ2029" s="99">
        <f>SUMIFS(通讯通路门店!$BE:$BE,通讯通路门店!$S:$S,$G2029)</f>
        <v>0</v>
      </c>
      <c r="AK2029" s="99">
        <f>SUMIFS(通讯通路门店!$BG:$BG,通讯通路门店!$S:$S,$G2029)</f>
        <v>0</v>
      </c>
      <c r="AL2029" s="99">
        <f>SUMIFS(通讯通路门店!$BC:$BC,通讯通路门店!$S:$S,$G2029)</f>
        <v>0</v>
      </c>
      <c r="AM2029" s="99">
        <f>SUMIFS(通讯通路门店!$BD:$BD,通讯通路门店!$S:$S,$G2029)</f>
        <v>0</v>
      </c>
      <c r="AN2029" s="99">
        <f>SUMIFS(通讯通路门店!$BF:$BF,通讯通路门店!$S:$S,$G2029)</f>
        <v>0</v>
      </c>
      <c r="AO2029" s="99">
        <f t="shared" si="157"/>
        <v>0</v>
      </c>
      <c r="AP2029" s="99">
        <f>SUMIFS(通讯通路门店!$K:$K,通讯通路门店!$S:$S,$G2029)</f>
        <v>0</v>
      </c>
      <c r="AQ2029" s="83"/>
      <c r="AR2029" s="99">
        <f>SUMIFS(通讯通路门店!$T:$T,通讯通路门店!$S:$S,$G2029)</f>
        <v>0</v>
      </c>
      <c r="AS2029" s="99">
        <f>SUMIFS(通讯通路门店!$U:$U,通讯通路门店!$S:$S,$G2029)</f>
        <v>0</v>
      </c>
      <c r="AT2029" s="99">
        <f>SUMIFS(通讯通路门店!$V:$V,通讯通路门店!$S:$S,$G2029)</f>
        <v>0</v>
      </c>
      <c r="AU2029" s="99">
        <f>SUMIFS(通讯通路门店!$W:$W,通讯通路门店!$S:$S,$G2029)</f>
        <v>0</v>
      </c>
      <c r="AV2029" s="99">
        <f>SUMIFS(通讯通路门店!$Z:$Z,通讯通路门店!$S:$S,$G2029)</f>
        <v>0</v>
      </c>
      <c r="AW2029" s="99">
        <f>SUMIFS(通讯通路门店!$AB:$AB,通讯通路门店!$S:$S,$G2029)</f>
        <v>0</v>
      </c>
      <c r="AX2029" s="99">
        <f>SUMIFS(通讯通路门店!$X:$X,通讯通路门店!$S:$S,$G2029)</f>
        <v>0</v>
      </c>
      <c r="AY2029" s="99">
        <f>SUMIFS(通讯通路门店!$Y:$Y,通讯通路门店!$S:$S,$G2029)</f>
        <v>0</v>
      </c>
      <c r="AZ2029" s="99">
        <f>SUMIFS(通讯通路门店!$AA:$AA,通讯通路门店!$S:$S,$G2029)</f>
        <v>0</v>
      </c>
      <c r="BA2029" s="99">
        <f t="shared" si="158"/>
        <v>0</v>
      </c>
      <c r="BB2029" s="99">
        <f t="shared" si="159"/>
        <v>0</v>
      </c>
      <c r="BC2029" s="99">
        <f>SUMIFS(通讯通路门店!$W:$W,通讯通路门店!$S:$S,$G2029,通讯通路门店!$J:$J,"荣耀体验店")+SUMIFS(通讯通路门店!$W:$W,通讯通路门店!$S:$S,$G2029,通讯通路门店!$J:$J,"荣耀授权专卖店")</f>
        <v>0</v>
      </c>
      <c r="BD2029" s="99">
        <f>SUMIFS(通讯通路门店!$Z:$Z,通讯通路门店!$S:$S,$G2029,通讯通路门店!$J:$J,"VIVO体验店")</f>
        <v>0</v>
      </c>
      <c r="BE2029" s="99">
        <f>SUMIFS(通讯通路门店!$AB:$AB,通讯通路门店!$S:$S,$G2029,通讯通路门店!$J:$J,"OPPO体验店")</f>
        <v>0</v>
      </c>
      <c r="BF2029" s="99">
        <f>SUMIFS(通讯通路门店!$X:$X,通讯通路门店!$S:$S,$G2029,通讯通路门店!$J:$J,"华为授权体验店")+SUMIFS(通讯通路门店!$AA:$AA,通讯通路门店!$S:$S,$G2029,通讯通路门店!$J:$J,"华为堡垒店")</f>
        <v>0</v>
      </c>
      <c r="BG2029" s="99">
        <f>SUMIFS(通讯通路门店!$Y:$Y,通讯通路门店!$S:$S,$G2029,通讯通路门店!$J:$J,"小米体验店")</f>
        <v>0</v>
      </c>
      <c r="BH2029" s="99">
        <f>SUMIFS(通讯通路门店!$AA:$AA,通讯通路门店!$S:$S,$G2029,通讯通路门店!$J:$J,"苹果体验店")</f>
        <v>0</v>
      </c>
      <c r="BI2029" s="99">
        <f>SUMIFS(通讯通路门店!$K:$K,通讯通路门店!$S:$S,$G2029,通讯通路门店!$J:$J,"其他品牌专卖店")</f>
        <v>0</v>
      </c>
      <c r="BJ2029" s="99">
        <f>SUMIFS(通讯通路门店!$AC:$AC,通讯通路门店!$S:$S,$G2029)</f>
        <v>0</v>
      </c>
      <c r="BK2029" s="99">
        <f>SUMIFS(通讯通路门店!$AD:$AD,通讯通路门店!$S:$S,$G2029)</f>
        <v>0</v>
      </c>
      <c r="BL2029" s="99">
        <f>SUMIFS(通讯通路门店!$AE:$AE,通讯通路门店!$S:$S,$G2029)</f>
        <v>0</v>
      </c>
      <c r="BM2029" s="99">
        <f>SUMIFS(通讯通路门店!$AF:$AF,通讯通路门店!$S:$S,$G2029)</f>
        <v>0</v>
      </c>
      <c r="BN2029" s="99">
        <f>SUMIFS(通讯通路门店!$AG:$AG,通讯通路门店!$S:$S,$G2029)</f>
        <v>0</v>
      </c>
      <c r="BO2029" s="99">
        <f>SUMIFS(通讯通路门店!$AH:$AH,通讯通路门店!$S:$S,$G2029)</f>
        <v>0</v>
      </c>
      <c r="BP2029" s="99">
        <f>SUMIFS(通讯通路门店!$AI:$AI,通讯通路门店!$S:$S,$G2029)</f>
        <v>0</v>
      </c>
      <c r="BQ2029" s="83"/>
    </row>
    <row r="2030" spans="1:69">
      <c r="A2030" s="99" t="str">
        <f>IFERROR(_xlfn.XLOOKUP($G2030,通讯通路门店!$S$4:$S$993933,通讯通路门店!$A$4:$A$993933,0,0),"")</f>
        <v>海南省</v>
      </c>
      <c r="B2030" s="99" t="str">
        <f>IFERROR(_xlfn.XLOOKUP($G2030,通讯通路门店!$S$4:$S$993933,通讯通路门店!$B$4:$B$993933,0,0),"")</f>
        <v>昌江黎族自治县</v>
      </c>
      <c r="C2030" s="99" t="str">
        <f>IFERROR(_xlfn.XLOOKUP($G2030,通讯通路门店!$S$4:$S$993933,通讯通路门店!$C$4:$C$993933,0,0),"")</f>
        <v>昌江黎族自治县</v>
      </c>
      <c r="D2030" s="99" t="str">
        <f>IFERROR(_xlfn.XLOOKUP($G2030,通讯通路门店!$S$4:$S$993933,通讯通路门店!$D$4:$D$993933,0,0),"")</f>
        <v>叉河镇</v>
      </c>
      <c r="E2030" s="83"/>
      <c r="F2030" s="83"/>
      <c r="G2030" s="101"/>
      <c r="H2030" s="102">
        <f>IFERROR(_xlfn.XLOOKUP($G2030,通讯通路门店!$S$4:$S$993933,通讯通路门店!$R$4:$R$993933,0,0),"")</f>
        <v>0</v>
      </c>
      <c r="I2030" s="83"/>
      <c r="J2030" s="83"/>
      <c r="K2030" s="83"/>
      <c r="L2030" s="83"/>
      <c r="M2030" s="83"/>
      <c r="N2030" s="83"/>
      <c r="O2030" s="83"/>
      <c r="P2030" s="83"/>
      <c r="Q2030" s="83"/>
      <c r="R2030" s="83"/>
      <c r="S2030" s="83"/>
      <c r="T2030" s="83"/>
      <c r="U2030" s="99">
        <f>COUNTIF(通讯通路门店!$S:$S,$G2030)</f>
        <v>0</v>
      </c>
      <c r="V2030" s="99">
        <f>COUNTIFS(通讯通路门店!$S:$S,$G2030,通讯通路门店!$J:$J,"综合卖场")</f>
        <v>0</v>
      </c>
      <c r="W2030" s="99">
        <f>SUMIFS(通讯通路门店!$AJ:$AJ,通讯通路门店!$S:$S,通讯客户沙盘!$G2030)</f>
        <v>0</v>
      </c>
      <c r="X2030" s="99">
        <f t="shared" si="155"/>
        <v>0</v>
      </c>
      <c r="Y2030" s="99">
        <f>COUNTIFS(通讯通路门店!$S:$S,$G2030,通讯通路门店!$J:$J,"荣耀体验店")+COUNTIFS(通讯通路门店!$S:$S,$G2030,通讯通路门店!$J:$J,"荣耀授权专卖店")</f>
        <v>0</v>
      </c>
      <c r="Z2030" s="99">
        <f>COUNTIFS(通讯通路门店!$S:$S,$G2030,通讯通路门店!$J:$J,"VIVO体验店")</f>
        <v>0</v>
      </c>
      <c r="AA2030" s="99">
        <f>COUNTIFS(通讯通路门店!$S:$S,$G2030,通讯通路门店!$J:$J,"OPPO体验店")</f>
        <v>0</v>
      </c>
      <c r="AB2030" s="99">
        <f>COUNTIFS(通讯通路门店!$S:$S,$G2030,通讯通路门店!$J:$J,"华为授权体验店")+COUNTIFS(通讯通路门店!$S:$S,$G2030,通讯通路门店!$J:$J,"华为堡垒店")</f>
        <v>0</v>
      </c>
      <c r="AC2030" s="99">
        <f>COUNTIFS(通讯通路门店!$S:$S,$G2030,通讯通路门店!$J:$J,"小米体验店")</f>
        <v>0</v>
      </c>
      <c r="AD2030" s="99">
        <f>COUNTIFS(通讯通路门店!$S:$S,$G2030,通讯通路门店!$J:$J,"苹果体验店")</f>
        <v>0</v>
      </c>
      <c r="AE2030" s="99">
        <f>COUNTIFS(通讯通路门店!$S:$S,$G2030,通讯通路门店!$J:$J,"其他品牌专卖店")</f>
        <v>0</v>
      </c>
      <c r="AF2030" s="99">
        <f>SUMIFS(通讯通路门店!$BI:$BI,通讯通路门店!$S:$S,$G2030)</f>
        <v>0</v>
      </c>
      <c r="AG2030" s="99">
        <f>SUMIFS(通讯通路门店!$BH:$BH,通讯通路门店!$S:$S,$G2030)</f>
        <v>0</v>
      </c>
      <c r="AH2030" s="99">
        <f t="shared" si="156"/>
        <v>0</v>
      </c>
      <c r="AI2030" s="99">
        <f>SUMIFS(通讯通路门店!$BB:$BB,通讯通路门店!$S:$S,$G2030)</f>
        <v>0</v>
      </c>
      <c r="AJ2030" s="99">
        <f>SUMIFS(通讯通路门店!$BE:$BE,通讯通路门店!$S:$S,$G2030)</f>
        <v>0</v>
      </c>
      <c r="AK2030" s="99">
        <f>SUMIFS(通讯通路门店!$BG:$BG,通讯通路门店!$S:$S,$G2030)</f>
        <v>0</v>
      </c>
      <c r="AL2030" s="99">
        <f>SUMIFS(通讯通路门店!$BC:$BC,通讯通路门店!$S:$S,$G2030)</f>
        <v>0</v>
      </c>
      <c r="AM2030" s="99">
        <f>SUMIFS(通讯通路门店!$BD:$BD,通讯通路门店!$S:$S,$G2030)</f>
        <v>0</v>
      </c>
      <c r="AN2030" s="99">
        <f>SUMIFS(通讯通路门店!$BF:$BF,通讯通路门店!$S:$S,$G2030)</f>
        <v>0</v>
      </c>
      <c r="AO2030" s="99">
        <f t="shared" si="157"/>
        <v>0</v>
      </c>
      <c r="AP2030" s="99">
        <f>SUMIFS(通讯通路门店!$K:$K,通讯通路门店!$S:$S,$G2030)</f>
        <v>0</v>
      </c>
      <c r="AQ2030" s="83"/>
      <c r="AR2030" s="99">
        <f>SUMIFS(通讯通路门店!$T:$T,通讯通路门店!$S:$S,$G2030)</f>
        <v>0</v>
      </c>
      <c r="AS2030" s="99">
        <f>SUMIFS(通讯通路门店!$U:$U,通讯通路门店!$S:$S,$G2030)</f>
        <v>0</v>
      </c>
      <c r="AT2030" s="99">
        <f>SUMIFS(通讯通路门店!$V:$V,通讯通路门店!$S:$S,$G2030)</f>
        <v>0</v>
      </c>
      <c r="AU2030" s="99">
        <f>SUMIFS(通讯通路门店!$W:$W,通讯通路门店!$S:$S,$G2030)</f>
        <v>0</v>
      </c>
      <c r="AV2030" s="99">
        <f>SUMIFS(通讯通路门店!$Z:$Z,通讯通路门店!$S:$S,$G2030)</f>
        <v>0</v>
      </c>
      <c r="AW2030" s="99">
        <f>SUMIFS(通讯通路门店!$AB:$AB,通讯通路门店!$S:$S,$G2030)</f>
        <v>0</v>
      </c>
      <c r="AX2030" s="99">
        <f>SUMIFS(通讯通路门店!$X:$X,通讯通路门店!$S:$S,$G2030)</f>
        <v>0</v>
      </c>
      <c r="AY2030" s="99">
        <f>SUMIFS(通讯通路门店!$Y:$Y,通讯通路门店!$S:$S,$G2030)</f>
        <v>0</v>
      </c>
      <c r="AZ2030" s="99">
        <f>SUMIFS(通讯通路门店!$AA:$AA,通讯通路门店!$S:$S,$G2030)</f>
        <v>0</v>
      </c>
      <c r="BA2030" s="99">
        <f t="shared" si="158"/>
        <v>0</v>
      </c>
      <c r="BB2030" s="99">
        <f t="shared" si="159"/>
        <v>0</v>
      </c>
      <c r="BC2030" s="99">
        <f>SUMIFS(通讯通路门店!$W:$W,通讯通路门店!$S:$S,$G2030,通讯通路门店!$J:$J,"荣耀体验店")+SUMIFS(通讯通路门店!$W:$W,通讯通路门店!$S:$S,$G2030,通讯通路门店!$J:$J,"荣耀授权专卖店")</f>
        <v>0</v>
      </c>
      <c r="BD2030" s="99">
        <f>SUMIFS(通讯通路门店!$Z:$Z,通讯通路门店!$S:$S,$G2030,通讯通路门店!$J:$J,"VIVO体验店")</f>
        <v>0</v>
      </c>
      <c r="BE2030" s="99">
        <f>SUMIFS(通讯通路门店!$AB:$AB,通讯通路门店!$S:$S,$G2030,通讯通路门店!$J:$J,"OPPO体验店")</f>
        <v>0</v>
      </c>
      <c r="BF2030" s="99">
        <f>SUMIFS(通讯通路门店!$X:$X,通讯通路门店!$S:$S,$G2030,通讯通路门店!$J:$J,"华为授权体验店")+SUMIFS(通讯通路门店!$AA:$AA,通讯通路门店!$S:$S,$G2030,通讯通路门店!$J:$J,"华为堡垒店")</f>
        <v>0</v>
      </c>
      <c r="BG2030" s="99">
        <f>SUMIFS(通讯通路门店!$Y:$Y,通讯通路门店!$S:$S,$G2030,通讯通路门店!$J:$J,"小米体验店")</f>
        <v>0</v>
      </c>
      <c r="BH2030" s="99">
        <f>SUMIFS(通讯通路门店!$AA:$AA,通讯通路门店!$S:$S,$G2030,通讯通路门店!$J:$J,"苹果体验店")</f>
        <v>0</v>
      </c>
      <c r="BI2030" s="99">
        <f>SUMIFS(通讯通路门店!$K:$K,通讯通路门店!$S:$S,$G2030,通讯通路门店!$J:$J,"其他品牌专卖店")</f>
        <v>0</v>
      </c>
      <c r="BJ2030" s="99">
        <f>SUMIFS(通讯通路门店!$AC:$AC,通讯通路门店!$S:$S,$G2030)</f>
        <v>0</v>
      </c>
      <c r="BK2030" s="99">
        <f>SUMIFS(通讯通路门店!$AD:$AD,通讯通路门店!$S:$S,$G2030)</f>
        <v>0</v>
      </c>
      <c r="BL2030" s="99">
        <f>SUMIFS(通讯通路门店!$AE:$AE,通讯通路门店!$S:$S,$G2030)</f>
        <v>0</v>
      </c>
      <c r="BM2030" s="99">
        <f>SUMIFS(通讯通路门店!$AF:$AF,通讯通路门店!$S:$S,$G2030)</f>
        <v>0</v>
      </c>
      <c r="BN2030" s="99">
        <f>SUMIFS(通讯通路门店!$AG:$AG,通讯通路门店!$S:$S,$G2030)</f>
        <v>0</v>
      </c>
      <c r="BO2030" s="99">
        <f>SUMIFS(通讯通路门店!$AH:$AH,通讯通路门店!$S:$S,$G2030)</f>
        <v>0</v>
      </c>
      <c r="BP2030" s="99">
        <f>SUMIFS(通讯通路门店!$AI:$AI,通讯通路门店!$S:$S,$G2030)</f>
        <v>0</v>
      </c>
      <c r="BQ2030" s="83"/>
    </row>
    <row r="2031" spans="1:69">
      <c r="A2031" s="99" t="str">
        <f>IFERROR(_xlfn.XLOOKUP($G2031,通讯通路门店!$S$4:$S$993933,通讯通路门店!$A$4:$A$993933,0,0),"")</f>
        <v>海南省</v>
      </c>
      <c r="B2031" s="99" t="str">
        <f>IFERROR(_xlfn.XLOOKUP($G2031,通讯通路门店!$S$4:$S$993933,通讯通路门店!$B$4:$B$993933,0,0),"")</f>
        <v>昌江黎族自治县</v>
      </c>
      <c r="C2031" s="99" t="str">
        <f>IFERROR(_xlfn.XLOOKUP($G2031,通讯通路门店!$S$4:$S$993933,通讯通路门店!$C$4:$C$993933,0,0),"")</f>
        <v>昌江黎族自治县</v>
      </c>
      <c r="D2031" s="99" t="str">
        <f>IFERROR(_xlfn.XLOOKUP($G2031,通讯通路门店!$S$4:$S$993933,通讯通路门店!$D$4:$D$993933,0,0),"")</f>
        <v>叉河镇</v>
      </c>
      <c r="E2031" s="83"/>
      <c r="F2031" s="83"/>
      <c r="G2031" s="101"/>
      <c r="H2031" s="102">
        <f>IFERROR(_xlfn.XLOOKUP($G2031,通讯通路门店!$S$4:$S$993933,通讯通路门店!$R$4:$R$993933,0,0),"")</f>
        <v>0</v>
      </c>
      <c r="I2031" s="83"/>
      <c r="J2031" s="83"/>
      <c r="K2031" s="83"/>
      <c r="L2031" s="83"/>
      <c r="M2031" s="83"/>
      <c r="N2031" s="83"/>
      <c r="O2031" s="83"/>
      <c r="P2031" s="83"/>
      <c r="Q2031" s="83"/>
      <c r="R2031" s="83"/>
      <c r="S2031" s="83"/>
      <c r="T2031" s="83"/>
      <c r="U2031" s="99">
        <f>COUNTIF(通讯通路门店!$S:$S,$G2031)</f>
        <v>0</v>
      </c>
      <c r="V2031" s="99">
        <f>COUNTIFS(通讯通路门店!$S:$S,$G2031,通讯通路门店!$J:$J,"综合卖场")</f>
        <v>0</v>
      </c>
      <c r="W2031" s="99">
        <f>SUMIFS(通讯通路门店!$AJ:$AJ,通讯通路门店!$S:$S,通讯客户沙盘!$G2031)</f>
        <v>0</v>
      </c>
      <c r="X2031" s="99">
        <f t="shared" si="155"/>
        <v>0</v>
      </c>
      <c r="Y2031" s="99">
        <f>COUNTIFS(通讯通路门店!$S:$S,$G2031,通讯通路门店!$J:$J,"荣耀体验店")+COUNTIFS(通讯通路门店!$S:$S,$G2031,通讯通路门店!$J:$J,"荣耀授权专卖店")</f>
        <v>0</v>
      </c>
      <c r="Z2031" s="99">
        <f>COUNTIFS(通讯通路门店!$S:$S,$G2031,通讯通路门店!$J:$J,"VIVO体验店")</f>
        <v>0</v>
      </c>
      <c r="AA2031" s="99">
        <f>COUNTIFS(通讯通路门店!$S:$S,$G2031,通讯通路门店!$J:$J,"OPPO体验店")</f>
        <v>0</v>
      </c>
      <c r="AB2031" s="99">
        <f>COUNTIFS(通讯通路门店!$S:$S,$G2031,通讯通路门店!$J:$J,"华为授权体验店")+COUNTIFS(通讯通路门店!$S:$S,$G2031,通讯通路门店!$J:$J,"华为堡垒店")</f>
        <v>0</v>
      </c>
      <c r="AC2031" s="99">
        <f>COUNTIFS(通讯通路门店!$S:$S,$G2031,通讯通路门店!$J:$J,"小米体验店")</f>
        <v>0</v>
      </c>
      <c r="AD2031" s="99">
        <f>COUNTIFS(通讯通路门店!$S:$S,$G2031,通讯通路门店!$J:$J,"苹果体验店")</f>
        <v>0</v>
      </c>
      <c r="AE2031" s="99">
        <f>COUNTIFS(通讯通路门店!$S:$S,$G2031,通讯通路门店!$J:$J,"其他品牌专卖店")</f>
        <v>0</v>
      </c>
      <c r="AF2031" s="99">
        <f>SUMIFS(通讯通路门店!$BI:$BI,通讯通路门店!$S:$S,$G2031)</f>
        <v>0</v>
      </c>
      <c r="AG2031" s="99">
        <f>SUMIFS(通讯通路门店!$BH:$BH,通讯通路门店!$S:$S,$G2031)</f>
        <v>0</v>
      </c>
      <c r="AH2031" s="99">
        <f t="shared" si="156"/>
        <v>0</v>
      </c>
      <c r="AI2031" s="99">
        <f>SUMIFS(通讯通路门店!$BB:$BB,通讯通路门店!$S:$S,$G2031)</f>
        <v>0</v>
      </c>
      <c r="AJ2031" s="99">
        <f>SUMIFS(通讯通路门店!$BE:$BE,通讯通路门店!$S:$S,$G2031)</f>
        <v>0</v>
      </c>
      <c r="AK2031" s="99">
        <f>SUMIFS(通讯通路门店!$BG:$BG,通讯通路门店!$S:$S,$G2031)</f>
        <v>0</v>
      </c>
      <c r="AL2031" s="99">
        <f>SUMIFS(通讯通路门店!$BC:$BC,通讯通路门店!$S:$S,$G2031)</f>
        <v>0</v>
      </c>
      <c r="AM2031" s="99">
        <f>SUMIFS(通讯通路门店!$BD:$BD,通讯通路门店!$S:$S,$G2031)</f>
        <v>0</v>
      </c>
      <c r="AN2031" s="99">
        <f>SUMIFS(通讯通路门店!$BF:$BF,通讯通路门店!$S:$S,$G2031)</f>
        <v>0</v>
      </c>
      <c r="AO2031" s="99">
        <f t="shared" si="157"/>
        <v>0</v>
      </c>
      <c r="AP2031" s="99">
        <f>SUMIFS(通讯通路门店!$K:$K,通讯通路门店!$S:$S,$G2031)</f>
        <v>0</v>
      </c>
      <c r="AQ2031" s="83"/>
      <c r="AR2031" s="99">
        <f>SUMIFS(通讯通路门店!$T:$T,通讯通路门店!$S:$S,$G2031)</f>
        <v>0</v>
      </c>
      <c r="AS2031" s="99">
        <f>SUMIFS(通讯通路门店!$U:$U,通讯通路门店!$S:$S,$G2031)</f>
        <v>0</v>
      </c>
      <c r="AT2031" s="99">
        <f>SUMIFS(通讯通路门店!$V:$V,通讯通路门店!$S:$S,$G2031)</f>
        <v>0</v>
      </c>
      <c r="AU2031" s="99">
        <f>SUMIFS(通讯通路门店!$W:$W,通讯通路门店!$S:$S,$G2031)</f>
        <v>0</v>
      </c>
      <c r="AV2031" s="99">
        <f>SUMIFS(通讯通路门店!$Z:$Z,通讯通路门店!$S:$S,$G2031)</f>
        <v>0</v>
      </c>
      <c r="AW2031" s="99">
        <f>SUMIFS(通讯通路门店!$AB:$AB,通讯通路门店!$S:$S,$G2031)</f>
        <v>0</v>
      </c>
      <c r="AX2031" s="99">
        <f>SUMIFS(通讯通路门店!$X:$X,通讯通路门店!$S:$S,$G2031)</f>
        <v>0</v>
      </c>
      <c r="AY2031" s="99">
        <f>SUMIFS(通讯通路门店!$Y:$Y,通讯通路门店!$S:$S,$G2031)</f>
        <v>0</v>
      </c>
      <c r="AZ2031" s="99">
        <f>SUMIFS(通讯通路门店!$AA:$AA,通讯通路门店!$S:$S,$G2031)</f>
        <v>0</v>
      </c>
      <c r="BA2031" s="99">
        <f t="shared" si="158"/>
        <v>0</v>
      </c>
      <c r="BB2031" s="99">
        <f t="shared" si="159"/>
        <v>0</v>
      </c>
      <c r="BC2031" s="99">
        <f>SUMIFS(通讯通路门店!$W:$W,通讯通路门店!$S:$S,$G2031,通讯通路门店!$J:$J,"荣耀体验店")+SUMIFS(通讯通路门店!$W:$W,通讯通路门店!$S:$S,$G2031,通讯通路门店!$J:$J,"荣耀授权专卖店")</f>
        <v>0</v>
      </c>
      <c r="BD2031" s="99">
        <f>SUMIFS(通讯通路门店!$Z:$Z,通讯通路门店!$S:$S,$G2031,通讯通路门店!$J:$J,"VIVO体验店")</f>
        <v>0</v>
      </c>
      <c r="BE2031" s="99">
        <f>SUMIFS(通讯通路门店!$AB:$AB,通讯通路门店!$S:$S,$G2031,通讯通路门店!$J:$J,"OPPO体验店")</f>
        <v>0</v>
      </c>
      <c r="BF2031" s="99">
        <f>SUMIFS(通讯通路门店!$X:$X,通讯通路门店!$S:$S,$G2031,通讯通路门店!$J:$J,"华为授权体验店")+SUMIFS(通讯通路门店!$AA:$AA,通讯通路门店!$S:$S,$G2031,通讯通路门店!$J:$J,"华为堡垒店")</f>
        <v>0</v>
      </c>
      <c r="BG2031" s="99">
        <f>SUMIFS(通讯通路门店!$Y:$Y,通讯通路门店!$S:$S,$G2031,通讯通路门店!$J:$J,"小米体验店")</f>
        <v>0</v>
      </c>
      <c r="BH2031" s="99">
        <f>SUMIFS(通讯通路门店!$AA:$AA,通讯通路门店!$S:$S,$G2031,通讯通路门店!$J:$J,"苹果体验店")</f>
        <v>0</v>
      </c>
      <c r="BI2031" s="99">
        <f>SUMIFS(通讯通路门店!$K:$K,通讯通路门店!$S:$S,$G2031,通讯通路门店!$J:$J,"其他品牌专卖店")</f>
        <v>0</v>
      </c>
      <c r="BJ2031" s="99">
        <f>SUMIFS(通讯通路门店!$AC:$AC,通讯通路门店!$S:$S,$G2031)</f>
        <v>0</v>
      </c>
      <c r="BK2031" s="99">
        <f>SUMIFS(通讯通路门店!$AD:$AD,通讯通路门店!$S:$S,$G2031)</f>
        <v>0</v>
      </c>
      <c r="BL2031" s="99">
        <f>SUMIFS(通讯通路门店!$AE:$AE,通讯通路门店!$S:$S,$G2031)</f>
        <v>0</v>
      </c>
      <c r="BM2031" s="99">
        <f>SUMIFS(通讯通路门店!$AF:$AF,通讯通路门店!$S:$S,$G2031)</f>
        <v>0</v>
      </c>
      <c r="BN2031" s="99">
        <f>SUMIFS(通讯通路门店!$AG:$AG,通讯通路门店!$S:$S,$G2031)</f>
        <v>0</v>
      </c>
      <c r="BO2031" s="99">
        <f>SUMIFS(通讯通路门店!$AH:$AH,通讯通路门店!$S:$S,$G2031)</f>
        <v>0</v>
      </c>
      <c r="BP2031" s="99">
        <f>SUMIFS(通讯通路门店!$AI:$AI,通讯通路门店!$S:$S,$G2031)</f>
        <v>0</v>
      </c>
      <c r="BQ2031" s="83"/>
    </row>
    <row r="2032" spans="1:69">
      <c r="A2032" s="99" t="str">
        <f>IFERROR(_xlfn.XLOOKUP($G2032,通讯通路门店!$S$4:$S$993933,通讯通路门店!$A$4:$A$993933,0,0),"")</f>
        <v>海南省</v>
      </c>
      <c r="B2032" s="99" t="str">
        <f>IFERROR(_xlfn.XLOOKUP($G2032,通讯通路门店!$S$4:$S$993933,通讯通路门店!$B$4:$B$993933,0,0),"")</f>
        <v>昌江黎族自治县</v>
      </c>
      <c r="C2032" s="99" t="str">
        <f>IFERROR(_xlfn.XLOOKUP($G2032,通讯通路门店!$S$4:$S$993933,通讯通路门店!$C$4:$C$993933,0,0),"")</f>
        <v>昌江黎族自治县</v>
      </c>
      <c r="D2032" s="99" t="str">
        <f>IFERROR(_xlfn.XLOOKUP($G2032,通讯通路门店!$S$4:$S$993933,通讯通路门店!$D$4:$D$993933,0,0),"")</f>
        <v>叉河镇</v>
      </c>
      <c r="E2032" s="83"/>
      <c r="F2032" s="83"/>
      <c r="G2032" s="101"/>
      <c r="H2032" s="102">
        <f>IFERROR(_xlfn.XLOOKUP($G2032,通讯通路门店!$S$4:$S$993933,通讯通路门店!$R$4:$R$993933,0,0),"")</f>
        <v>0</v>
      </c>
      <c r="I2032" s="83"/>
      <c r="J2032" s="83"/>
      <c r="K2032" s="83"/>
      <c r="L2032" s="83"/>
      <c r="M2032" s="83"/>
      <c r="N2032" s="83"/>
      <c r="O2032" s="83"/>
      <c r="P2032" s="83"/>
      <c r="Q2032" s="83"/>
      <c r="R2032" s="83"/>
      <c r="S2032" s="83"/>
      <c r="T2032" s="83"/>
      <c r="U2032" s="99">
        <f>COUNTIF(通讯通路门店!$S:$S,$G2032)</f>
        <v>0</v>
      </c>
      <c r="V2032" s="99">
        <f>COUNTIFS(通讯通路门店!$S:$S,$G2032,通讯通路门店!$J:$J,"综合卖场")</f>
        <v>0</v>
      </c>
      <c r="W2032" s="99">
        <f>SUMIFS(通讯通路门店!$AJ:$AJ,通讯通路门店!$S:$S,通讯客户沙盘!$G2032)</f>
        <v>0</v>
      </c>
      <c r="X2032" s="99">
        <f t="shared" si="155"/>
        <v>0</v>
      </c>
      <c r="Y2032" s="99">
        <f>COUNTIFS(通讯通路门店!$S:$S,$G2032,通讯通路门店!$J:$J,"荣耀体验店")+COUNTIFS(通讯通路门店!$S:$S,$G2032,通讯通路门店!$J:$J,"荣耀授权专卖店")</f>
        <v>0</v>
      </c>
      <c r="Z2032" s="99">
        <f>COUNTIFS(通讯通路门店!$S:$S,$G2032,通讯通路门店!$J:$J,"VIVO体验店")</f>
        <v>0</v>
      </c>
      <c r="AA2032" s="99">
        <f>COUNTIFS(通讯通路门店!$S:$S,$G2032,通讯通路门店!$J:$J,"OPPO体验店")</f>
        <v>0</v>
      </c>
      <c r="AB2032" s="99">
        <f>COUNTIFS(通讯通路门店!$S:$S,$G2032,通讯通路门店!$J:$J,"华为授权体验店")+COUNTIFS(通讯通路门店!$S:$S,$G2032,通讯通路门店!$J:$J,"华为堡垒店")</f>
        <v>0</v>
      </c>
      <c r="AC2032" s="99">
        <f>COUNTIFS(通讯通路门店!$S:$S,$G2032,通讯通路门店!$J:$J,"小米体验店")</f>
        <v>0</v>
      </c>
      <c r="AD2032" s="99">
        <f>COUNTIFS(通讯通路门店!$S:$S,$G2032,通讯通路门店!$J:$J,"苹果体验店")</f>
        <v>0</v>
      </c>
      <c r="AE2032" s="99">
        <f>COUNTIFS(通讯通路门店!$S:$S,$G2032,通讯通路门店!$J:$J,"其他品牌专卖店")</f>
        <v>0</v>
      </c>
      <c r="AF2032" s="99">
        <f>SUMIFS(通讯通路门店!$BI:$BI,通讯通路门店!$S:$S,$G2032)</f>
        <v>0</v>
      </c>
      <c r="AG2032" s="99">
        <f>SUMIFS(通讯通路门店!$BH:$BH,通讯通路门店!$S:$S,$G2032)</f>
        <v>0</v>
      </c>
      <c r="AH2032" s="99">
        <f t="shared" si="156"/>
        <v>0</v>
      </c>
      <c r="AI2032" s="99">
        <f>SUMIFS(通讯通路门店!$BB:$BB,通讯通路门店!$S:$S,$G2032)</f>
        <v>0</v>
      </c>
      <c r="AJ2032" s="99">
        <f>SUMIFS(通讯通路门店!$BE:$BE,通讯通路门店!$S:$S,$G2032)</f>
        <v>0</v>
      </c>
      <c r="AK2032" s="99">
        <f>SUMIFS(通讯通路门店!$BG:$BG,通讯通路门店!$S:$S,$G2032)</f>
        <v>0</v>
      </c>
      <c r="AL2032" s="99">
        <f>SUMIFS(通讯通路门店!$BC:$BC,通讯通路门店!$S:$S,$G2032)</f>
        <v>0</v>
      </c>
      <c r="AM2032" s="99">
        <f>SUMIFS(通讯通路门店!$BD:$BD,通讯通路门店!$S:$S,$G2032)</f>
        <v>0</v>
      </c>
      <c r="AN2032" s="99">
        <f>SUMIFS(通讯通路门店!$BF:$BF,通讯通路门店!$S:$S,$G2032)</f>
        <v>0</v>
      </c>
      <c r="AO2032" s="99">
        <f t="shared" si="157"/>
        <v>0</v>
      </c>
      <c r="AP2032" s="99">
        <f>SUMIFS(通讯通路门店!$K:$K,通讯通路门店!$S:$S,$G2032)</f>
        <v>0</v>
      </c>
      <c r="AQ2032" s="83"/>
      <c r="AR2032" s="99">
        <f>SUMIFS(通讯通路门店!$T:$T,通讯通路门店!$S:$S,$G2032)</f>
        <v>0</v>
      </c>
      <c r="AS2032" s="99">
        <f>SUMIFS(通讯通路门店!$U:$U,通讯通路门店!$S:$S,$G2032)</f>
        <v>0</v>
      </c>
      <c r="AT2032" s="99">
        <f>SUMIFS(通讯通路门店!$V:$V,通讯通路门店!$S:$S,$G2032)</f>
        <v>0</v>
      </c>
      <c r="AU2032" s="99">
        <f>SUMIFS(通讯通路门店!$W:$W,通讯通路门店!$S:$S,$G2032)</f>
        <v>0</v>
      </c>
      <c r="AV2032" s="99">
        <f>SUMIFS(通讯通路门店!$Z:$Z,通讯通路门店!$S:$S,$G2032)</f>
        <v>0</v>
      </c>
      <c r="AW2032" s="99">
        <f>SUMIFS(通讯通路门店!$AB:$AB,通讯通路门店!$S:$S,$G2032)</f>
        <v>0</v>
      </c>
      <c r="AX2032" s="99">
        <f>SUMIFS(通讯通路门店!$X:$X,通讯通路门店!$S:$S,$G2032)</f>
        <v>0</v>
      </c>
      <c r="AY2032" s="99">
        <f>SUMIFS(通讯通路门店!$Y:$Y,通讯通路门店!$S:$S,$G2032)</f>
        <v>0</v>
      </c>
      <c r="AZ2032" s="99">
        <f>SUMIFS(通讯通路门店!$AA:$AA,通讯通路门店!$S:$S,$G2032)</f>
        <v>0</v>
      </c>
      <c r="BA2032" s="99">
        <f t="shared" si="158"/>
        <v>0</v>
      </c>
      <c r="BB2032" s="99">
        <f t="shared" si="159"/>
        <v>0</v>
      </c>
      <c r="BC2032" s="99">
        <f>SUMIFS(通讯通路门店!$W:$W,通讯通路门店!$S:$S,$G2032,通讯通路门店!$J:$J,"荣耀体验店")+SUMIFS(通讯通路门店!$W:$W,通讯通路门店!$S:$S,$G2032,通讯通路门店!$J:$J,"荣耀授权专卖店")</f>
        <v>0</v>
      </c>
      <c r="BD2032" s="99">
        <f>SUMIFS(通讯通路门店!$Z:$Z,通讯通路门店!$S:$S,$G2032,通讯通路门店!$J:$J,"VIVO体验店")</f>
        <v>0</v>
      </c>
      <c r="BE2032" s="99">
        <f>SUMIFS(通讯通路门店!$AB:$AB,通讯通路门店!$S:$S,$G2032,通讯通路门店!$J:$J,"OPPO体验店")</f>
        <v>0</v>
      </c>
      <c r="BF2032" s="99">
        <f>SUMIFS(通讯通路门店!$X:$X,通讯通路门店!$S:$S,$G2032,通讯通路门店!$J:$J,"华为授权体验店")+SUMIFS(通讯通路门店!$AA:$AA,通讯通路门店!$S:$S,$G2032,通讯通路门店!$J:$J,"华为堡垒店")</f>
        <v>0</v>
      </c>
      <c r="BG2032" s="99">
        <f>SUMIFS(通讯通路门店!$Y:$Y,通讯通路门店!$S:$S,$G2032,通讯通路门店!$J:$J,"小米体验店")</f>
        <v>0</v>
      </c>
      <c r="BH2032" s="99">
        <f>SUMIFS(通讯通路门店!$AA:$AA,通讯通路门店!$S:$S,$G2032,通讯通路门店!$J:$J,"苹果体验店")</f>
        <v>0</v>
      </c>
      <c r="BI2032" s="99">
        <f>SUMIFS(通讯通路门店!$K:$K,通讯通路门店!$S:$S,$G2032,通讯通路门店!$J:$J,"其他品牌专卖店")</f>
        <v>0</v>
      </c>
      <c r="BJ2032" s="99">
        <f>SUMIFS(通讯通路门店!$AC:$AC,通讯通路门店!$S:$S,$G2032)</f>
        <v>0</v>
      </c>
      <c r="BK2032" s="99">
        <f>SUMIFS(通讯通路门店!$AD:$AD,通讯通路门店!$S:$S,$G2032)</f>
        <v>0</v>
      </c>
      <c r="BL2032" s="99">
        <f>SUMIFS(通讯通路门店!$AE:$AE,通讯通路门店!$S:$S,$G2032)</f>
        <v>0</v>
      </c>
      <c r="BM2032" s="99">
        <f>SUMIFS(通讯通路门店!$AF:$AF,通讯通路门店!$S:$S,$G2032)</f>
        <v>0</v>
      </c>
      <c r="BN2032" s="99">
        <f>SUMIFS(通讯通路门店!$AG:$AG,通讯通路门店!$S:$S,$G2032)</f>
        <v>0</v>
      </c>
      <c r="BO2032" s="99">
        <f>SUMIFS(通讯通路门店!$AH:$AH,通讯通路门店!$S:$S,$G2032)</f>
        <v>0</v>
      </c>
      <c r="BP2032" s="99">
        <f>SUMIFS(通讯通路门店!$AI:$AI,通讯通路门店!$S:$S,$G2032)</f>
        <v>0</v>
      </c>
      <c r="BQ2032" s="83"/>
    </row>
    <row r="2033" spans="1:69">
      <c r="A2033" s="99" t="str">
        <f>IFERROR(_xlfn.XLOOKUP($G2033,通讯通路门店!$S$4:$S$993933,通讯通路门店!$A$4:$A$993933,0,0),"")</f>
        <v>海南省</v>
      </c>
      <c r="B2033" s="99" t="str">
        <f>IFERROR(_xlfn.XLOOKUP($G2033,通讯通路门店!$S$4:$S$993933,通讯通路门店!$B$4:$B$993933,0,0),"")</f>
        <v>昌江黎族自治县</v>
      </c>
      <c r="C2033" s="99" t="str">
        <f>IFERROR(_xlfn.XLOOKUP($G2033,通讯通路门店!$S$4:$S$993933,通讯通路门店!$C$4:$C$993933,0,0),"")</f>
        <v>昌江黎族自治县</v>
      </c>
      <c r="D2033" s="99" t="str">
        <f>IFERROR(_xlfn.XLOOKUP($G2033,通讯通路门店!$S$4:$S$993933,通讯通路门店!$D$4:$D$993933,0,0),"")</f>
        <v>叉河镇</v>
      </c>
      <c r="E2033" s="83"/>
      <c r="F2033" s="83"/>
      <c r="G2033" s="101"/>
      <c r="H2033" s="102">
        <f>IFERROR(_xlfn.XLOOKUP($G2033,通讯通路门店!$S$4:$S$993933,通讯通路门店!$R$4:$R$993933,0,0),"")</f>
        <v>0</v>
      </c>
      <c r="I2033" s="83"/>
      <c r="J2033" s="83"/>
      <c r="K2033" s="83"/>
      <c r="L2033" s="83"/>
      <c r="M2033" s="83"/>
      <c r="N2033" s="83"/>
      <c r="O2033" s="83"/>
      <c r="P2033" s="83"/>
      <c r="Q2033" s="83"/>
      <c r="R2033" s="83"/>
      <c r="S2033" s="83"/>
      <c r="T2033" s="83"/>
      <c r="U2033" s="99">
        <f>COUNTIF(通讯通路门店!$S:$S,$G2033)</f>
        <v>0</v>
      </c>
      <c r="V2033" s="99">
        <f>COUNTIFS(通讯通路门店!$S:$S,$G2033,通讯通路门店!$J:$J,"综合卖场")</f>
        <v>0</v>
      </c>
      <c r="W2033" s="99">
        <f>SUMIFS(通讯通路门店!$AJ:$AJ,通讯通路门店!$S:$S,通讯客户沙盘!$G2033)</f>
        <v>0</v>
      </c>
      <c r="X2033" s="99">
        <f t="shared" si="155"/>
        <v>0</v>
      </c>
      <c r="Y2033" s="99">
        <f>COUNTIFS(通讯通路门店!$S:$S,$G2033,通讯通路门店!$J:$J,"荣耀体验店")+COUNTIFS(通讯通路门店!$S:$S,$G2033,通讯通路门店!$J:$J,"荣耀授权专卖店")</f>
        <v>0</v>
      </c>
      <c r="Z2033" s="99">
        <f>COUNTIFS(通讯通路门店!$S:$S,$G2033,通讯通路门店!$J:$J,"VIVO体验店")</f>
        <v>0</v>
      </c>
      <c r="AA2033" s="99">
        <f>COUNTIFS(通讯通路门店!$S:$S,$G2033,通讯通路门店!$J:$J,"OPPO体验店")</f>
        <v>0</v>
      </c>
      <c r="AB2033" s="99">
        <f>COUNTIFS(通讯通路门店!$S:$S,$G2033,通讯通路门店!$J:$J,"华为授权体验店")+COUNTIFS(通讯通路门店!$S:$S,$G2033,通讯通路门店!$J:$J,"华为堡垒店")</f>
        <v>0</v>
      </c>
      <c r="AC2033" s="99">
        <f>COUNTIFS(通讯通路门店!$S:$S,$G2033,通讯通路门店!$J:$J,"小米体验店")</f>
        <v>0</v>
      </c>
      <c r="AD2033" s="99">
        <f>COUNTIFS(通讯通路门店!$S:$S,$G2033,通讯通路门店!$J:$J,"苹果体验店")</f>
        <v>0</v>
      </c>
      <c r="AE2033" s="99">
        <f>COUNTIFS(通讯通路门店!$S:$S,$G2033,通讯通路门店!$J:$J,"其他品牌专卖店")</f>
        <v>0</v>
      </c>
      <c r="AF2033" s="99">
        <f>SUMIFS(通讯通路门店!$BI:$BI,通讯通路门店!$S:$S,$G2033)</f>
        <v>0</v>
      </c>
      <c r="AG2033" s="99">
        <f>SUMIFS(通讯通路门店!$BH:$BH,通讯通路门店!$S:$S,$G2033)</f>
        <v>0</v>
      </c>
      <c r="AH2033" s="99">
        <f t="shared" si="156"/>
        <v>0</v>
      </c>
      <c r="AI2033" s="99">
        <f>SUMIFS(通讯通路门店!$BB:$BB,通讯通路门店!$S:$S,$G2033)</f>
        <v>0</v>
      </c>
      <c r="AJ2033" s="99">
        <f>SUMIFS(通讯通路门店!$BE:$BE,通讯通路门店!$S:$S,$G2033)</f>
        <v>0</v>
      </c>
      <c r="AK2033" s="99">
        <f>SUMIFS(通讯通路门店!$BG:$BG,通讯通路门店!$S:$S,$G2033)</f>
        <v>0</v>
      </c>
      <c r="AL2033" s="99">
        <f>SUMIFS(通讯通路门店!$BC:$BC,通讯通路门店!$S:$S,$G2033)</f>
        <v>0</v>
      </c>
      <c r="AM2033" s="99">
        <f>SUMIFS(通讯通路门店!$BD:$BD,通讯通路门店!$S:$S,$G2033)</f>
        <v>0</v>
      </c>
      <c r="AN2033" s="99">
        <f>SUMIFS(通讯通路门店!$BF:$BF,通讯通路门店!$S:$S,$G2033)</f>
        <v>0</v>
      </c>
      <c r="AO2033" s="99">
        <f t="shared" si="157"/>
        <v>0</v>
      </c>
      <c r="AP2033" s="99">
        <f>SUMIFS(通讯通路门店!$K:$K,通讯通路门店!$S:$S,$G2033)</f>
        <v>0</v>
      </c>
      <c r="AQ2033" s="83"/>
      <c r="AR2033" s="99">
        <f>SUMIFS(通讯通路门店!$T:$T,通讯通路门店!$S:$S,$G2033)</f>
        <v>0</v>
      </c>
      <c r="AS2033" s="99">
        <f>SUMIFS(通讯通路门店!$U:$U,通讯通路门店!$S:$S,$G2033)</f>
        <v>0</v>
      </c>
      <c r="AT2033" s="99">
        <f>SUMIFS(通讯通路门店!$V:$V,通讯通路门店!$S:$S,$G2033)</f>
        <v>0</v>
      </c>
      <c r="AU2033" s="99">
        <f>SUMIFS(通讯通路门店!$W:$W,通讯通路门店!$S:$S,$G2033)</f>
        <v>0</v>
      </c>
      <c r="AV2033" s="99">
        <f>SUMIFS(通讯通路门店!$Z:$Z,通讯通路门店!$S:$S,$G2033)</f>
        <v>0</v>
      </c>
      <c r="AW2033" s="99">
        <f>SUMIFS(通讯通路门店!$AB:$AB,通讯通路门店!$S:$S,$G2033)</f>
        <v>0</v>
      </c>
      <c r="AX2033" s="99">
        <f>SUMIFS(通讯通路门店!$X:$X,通讯通路门店!$S:$S,$G2033)</f>
        <v>0</v>
      </c>
      <c r="AY2033" s="99">
        <f>SUMIFS(通讯通路门店!$Y:$Y,通讯通路门店!$S:$S,$G2033)</f>
        <v>0</v>
      </c>
      <c r="AZ2033" s="99">
        <f>SUMIFS(通讯通路门店!$AA:$AA,通讯通路门店!$S:$S,$G2033)</f>
        <v>0</v>
      </c>
      <c r="BA2033" s="99">
        <f t="shared" si="158"/>
        <v>0</v>
      </c>
      <c r="BB2033" s="99">
        <f t="shared" si="159"/>
        <v>0</v>
      </c>
      <c r="BC2033" s="99">
        <f>SUMIFS(通讯通路门店!$W:$W,通讯通路门店!$S:$S,$G2033,通讯通路门店!$J:$J,"荣耀体验店")+SUMIFS(通讯通路门店!$W:$W,通讯通路门店!$S:$S,$G2033,通讯通路门店!$J:$J,"荣耀授权专卖店")</f>
        <v>0</v>
      </c>
      <c r="BD2033" s="99">
        <f>SUMIFS(通讯通路门店!$Z:$Z,通讯通路门店!$S:$S,$G2033,通讯通路门店!$J:$J,"VIVO体验店")</f>
        <v>0</v>
      </c>
      <c r="BE2033" s="99">
        <f>SUMIFS(通讯通路门店!$AB:$AB,通讯通路门店!$S:$S,$G2033,通讯通路门店!$J:$J,"OPPO体验店")</f>
        <v>0</v>
      </c>
      <c r="BF2033" s="99">
        <f>SUMIFS(通讯通路门店!$X:$X,通讯通路门店!$S:$S,$G2033,通讯通路门店!$J:$J,"华为授权体验店")+SUMIFS(通讯通路门店!$AA:$AA,通讯通路门店!$S:$S,$G2033,通讯通路门店!$J:$J,"华为堡垒店")</f>
        <v>0</v>
      </c>
      <c r="BG2033" s="99">
        <f>SUMIFS(通讯通路门店!$Y:$Y,通讯通路门店!$S:$S,$G2033,通讯通路门店!$J:$J,"小米体验店")</f>
        <v>0</v>
      </c>
      <c r="BH2033" s="99">
        <f>SUMIFS(通讯通路门店!$AA:$AA,通讯通路门店!$S:$S,$G2033,通讯通路门店!$J:$J,"苹果体验店")</f>
        <v>0</v>
      </c>
      <c r="BI2033" s="99">
        <f>SUMIFS(通讯通路门店!$K:$K,通讯通路门店!$S:$S,$G2033,通讯通路门店!$J:$J,"其他品牌专卖店")</f>
        <v>0</v>
      </c>
      <c r="BJ2033" s="99">
        <f>SUMIFS(通讯通路门店!$AC:$AC,通讯通路门店!$S:$S,$G2033)</f>
        <v>0</v>
      </c>
      <c r="BK2033" s="99">
        <f>SUMIFS(通讯通路门店!$AD:$AD,通讯通路门店!$S:$S,$G2033)</f>
        <v>0</v>
      </c>
      <c r="BL2033" s="99">
        <f>SUMIFS(通讯通路门店!$AE:$AE,通讯通路门店!$S:$S,$G2033)</f>
        <v>0</v>
      </c>
      <c r="BM2033" s="99">
        <f>SUMIFS(通讯通路门店!$AF:$AF,通讯通路门店!$S:$S,$G2033)</f>
        <v>0</v>
      </c>
      <c r="BN2033" s="99">
        <f>SUMIFS(通讯通路门店!$AG:$AG,通讯通路门店!$S:$S,$G2033)</f>
        <v>0</v>
      </c>
      <c r="BO2033" s="99">
        <f>SUMIFS(通讯通路门店!$AH:$AH,通讯通路门店!$S:$S,$G2033)</f>
        <v>0</v>
      </c>
      <c r="BP2033" s="99">
        <f>SUMIFS(通讯通路门店!$AI:$AI,通讯通路门店!$S:$S,$G2033)</f>
        <v>0</v>
      </c>
      <c r="BQ2033" s="83"/>
    </row>
    <row r="2034" spans="1:69">
      <c r="A2034" s="99" t="str">
        <f>IFERROR(_xlfn.XLOOKUP($G2034,通讯通路门店!$S$4:$S$993933,通讯通路门店!$A$4:$A$993933,0,0),"")</f>
        <v>海南省</v>
      </c>
      <c r="B2034" s="99" t="str">
        <f>IFERROR(_xlfn.XLOOKUP($G2034,通讯通路门店!$S$4:$S$993933,通讯通路门店!$B$4:$B$993933,0,0),"")</f>
        <v>昌江黎族自治县</v>
      </c>
      <c r="C2034" s="99" t="str">
        <f>IFERROR(_xlfn.XLOOKUP($G2034,通讯通路门店!$S$4:$S$993933,通讯通路门店!$C$4:$C$993933,0,0),"")</f>
        <v>昌江黎族自治县</v>
      </c>
      <c r="D2034" s="99" t="str">
        <f>IFERROR(_xlfn.XLOOKUP($G2034,通讯通路门店!$S$4:$S$993933,通讯通路门店!$D$4:$D$993933,0,0),"")</f>
        <v>叉河镇</v>
      </c>
      <c r="E2034" s="83"/>
      <c r="F2034" s="83"/>
      <c r="G2034" s="101"/>
      <c r="H2034" s="102">
        <f>IFERROR(_xlfn.XLOOKUP($G2034,通讯通路门店!$S$4:$S$993933,通讯通路门店!$R$4:$R$993933,0,0),"")</f>
        <v>0</v>
      </c>
      <c r="I2034" s="83"/>
      <c r="J2034" s="83"/>
      <c r="K2034" s="83"/>
      <c r="L2034" s="83"/>
      <c r="M2034" s="83"/>
      <c r="N2034" s="83"/>
      <c r="O2034" s="83"/>
      <c r="P2034" s="83"/>
      <c r="Q2034" s="83"/>
      <c r="R2034" s="83"/>
      <c r="S2034" s="83"/>
      <c r="T2034" s="83"/>
      <c r="U2034" s="99">
        <f>COUNTIF(通讯通路门店!$S:$S,$G2034)</f>
        <v>0</v>
      </c>
      <c r="V2034" s="99">
        <f>COUNTIFS(通讯通路门店!$S:$S,$G2034,通讯通路门店!$J:$J,"综合卖场")</f>
        <v>0</v>
      </c>
      <c r="W2034" s="99">
        <f>SUMIFS(通讯通路门店!$AJ:$AJ,通讯通路门店!$S:$S,通讯客户沙盘!$G2034)</f>
        <v>0</v>
      </c>
      <c r="X2034" s="99">
        <f t="shared" si="155"/>
        <v>0</v>
      </c>
      <c r="Y2034" s="99">
        <f>COUNTIFS(通讯通路门店!$S:$S,$G2034,通讯通路门店!$J:$J,"荣耀体验店")+COUNTIFS(通讯通路门店!$S:$S,$G2034,通讯通路门店!$J:$J,"荣耀授权专卖店")</f>
        <v>0</v>
      </c>
      <c r="Z2034" s="99">
        <f>COUNTIFS(通讯通路门店!$S:$S,$G2034,通讯通路门店!$J:$J,"VIVO体验店")</f>
        <v>0</v>
      </c>
      <c r="AA2034" s="99">
        <f>COUNTIFS(通讯通路门店!$S:$S,$G2034,通讯通路门店!$J:$J,"OPPO体验店")</f>
        <v>0</v>
      </c>
      <c r="AB2034" s="99">
        <f>COUNTIFS(通讯通路门店!$S:$S,$G2034,通讯通路门店!$J:$J,"华为授权体验店")+COUNTIFS(通讯通路门店!$S:$S,$G2034,通讯通路门店!$J:$J,"华为堡垒店")</f>
        <v>0</v>
      </c>
      <c r="AC2034" s="99">
        <f>COUNTIFS(通讯通路门店!$S:$S,$G2034,通讯通路门店!$J:$J,"小米体验店")</f>
        <v>0</v>
      </c>
      <c r="AD2034" s="99">
        <f>COUNTIFS(通讯通路门店!$S:$S,$G2034,通讯通路门店!$J:$J,"苹果体验店")</f>
        <v>0</v>
      </c>
      <c r="AE2034" s="99">
        <f>COUNTIFS(通讯通路门店!$S:$S,$G2034,通讯通路门店!$J:$J,"其他品牌专卖店")</f>
        <v>0</v>
      </c>
      <c r="AF2034" s="99">
        <f>SUMIFS(通讯通路门店!$BI:$BI,通讯通路门店!$S:$S,$G2034)</f>
        <v>0</v>
      </c>
      <c r="AG2034" s="99">
        <f>SUMIFS(通讯通路门店!$BH:$BH,通讯通路门店!$S:$S,$G2034)</f>
        <v>0</v>
      </c>
      <c r="AH2034" s="99">
        <f t="shared" si="156"/>
        <v>0</v>
      </c>
      <c r="AI2034" s="99">
        <f>SUMIFS(通讯通路门店!$BB:$BB,通讯通路门店!$S:$S,$G2034)</f>
        <v>0</v>
      </c>
      <c r="AJ2034" s="99">
        <f>SUMIFS(通讯通路门店!$BE:$BE,通讯通路门店!$S:$S,$G2034)</f>
        <v>0</v>
      </c>
      <c r="AK2034" s="99">
        <f>SUMIFS(通讯通路门店!$BG:$BG,通讯通路门店!$S:$S,$G2034)</f>
        <v>0</v>
      </c>
      <c r="AL2034" s="99">
        <f>SUMIFS(通讯通路门店!$BC:$BC,通讯通路门店!$S:$S,$G2034)</f>
        <v>0</v>
      </c>
      <c r="AM2034" s="99">
        <f>SUMIFS(通讯通路门店!$BD:$BD,通讯通路门店!$S:$S,$G2034)</f>
        <v>0</v>
      </c>
      <c r="AN2034" s="99">
        <f>SUMIFS(通讯通路门店!$BF:$BF,通讯通路门店!$S:$S,$G2034)</f>
        <v>0</v>
      </c>
      <c r="AO2034" s="99">
        <f t="shared" si="157"/>
        <v>0</v>
      </c>
      <c r="AP2034" s="99">
        <f>SUMIFS(通讯通路门店!$K:$K,通讯通路门店!$S:$S,$G2034)</f>
        <v>0</v>
      </c>
      <c r="AQ2034" s="83"/>
      <c r="AR2034" s="99">
        <f>SUMIFS(通讯通路门店!$T:$T,通讯通路门店!$S:$S,$G2034)</f>
        <v>0</v>
      </c>
      <c r="AS2034" s="99">
        <f>SUMIFS(通讯通路门店!$U:$U,通讯通路门店!$S:$S,$G2034)</f>
        <v>0</v>
      </c>
      <c r="AT2034" s="99">
        <f>SUMIFS(通讯通路门店!$V:$V,通讯通路门店!$S:$S,$G2034)</f>
        <v>0</v>
      </c>
      <c r="AU2034" s="99">
        <f>SUMIFS(通讯通路门店!$W:$W,通讯通路门店!$S:$S,$G2034)</f>
        <v>0</v>
      </c>
      <c r="AV2034" s="99">
        <f>SUMIFS(通讯通路门店!$Z:$Z,通讯通路门店!$S:$S,$G2034)</f>
        <v>0</v>
      </c>
      <c r="AW2034" s="99">
        <f>SUMIFS(通讯通路门店!$AB:$AB,通讯通路门店!$S:$S,$G2034)</f>
        <v>0</v>
      </c>
      <c r="AX2034" s="99">
        <f>SUMIFS(通讯通路门店!$X:$X,通讯通路门店!$S:$S,$G2034)</f>
        <v>0</v>
      </c>
      <c r="AY2034" s="99">
        <f>SUMIFS(通讯通路门店!$Y:$Y,通讯通路门店!$S:$S,$G2034)</f>
        <v>0</v>
      </c>
      <c r="AZ2034" s="99">
        <f>SUMIFS(通讯通路门店!$AA:$AA,通讯通路门店!$S:$S,$G2034)</f>
        <v>0</v>
      </c>
      <c r="BA2034" s="99">
        <f t="shared" si="158"/>
        <v>0</v>
      </c>
      <c r="BB2034" s="99">
        <f t="shared" si="159"/>
        <v>0</v>
      </c>
      <c r="BC2034" s="99">
        <f>SUMIFS(通讯通路门店!$W:$W,通讯通路门店!$S:$S,$G2034,通讯通路门店!$J:$J,"荣耀体验店")+SUMIFS(通讯通路门店!$W:$W,通讯通路门店!$S:$S,$G2034,通讯通路门店!$J:$J,"荣耀授权专卖店")</f>
        <v>0</v>
      </c>
      <c r="BD2034" s="99">
        <f>SUMIFS(通讯通路门店!$Z:$Z,通讯通路门店!$S:$S,$G2034,通讯通路门店!$J:$J,"VIVO体验店")</f>
        <v>0</v>
      </c>
      <c r="BE2034" s="99">
        <f>SUMIFS(通讯通路门店!$AB:$AB,通讯通路门店!$S:$S,$G2034,通讯通路门店!$J:$J,"OPPO体验店")</f>
        <v>0</v>
      </c>
      <c r="BF2034" s="99">
        <f>SUMIFS(通讯通路门店!$X:$X,通讯通路门店!$S:$S,$G2034,通讯通路门店!$J:$J,"华为授权体验店")+SUMIFS(通讯通路门店!$AA:$AA,通讯通路门店!$S:$S,$G2034,通讯通路门店!$J:$J,"华为堡垒店")</f>
        <v>0</v>
      </c>
      <c r="BG2034" s="99">
        <f>SUMIFS(通讯通路门店!$Y:$Y,通讯通路门店!$S:$S,$G2034,通讯通路门店!$J:$J,"小米体验店")</f>
        <v>0</v>
      </c>
      <c r="BH2034" s="99">
        <f>SUMIFS(通讯通路门店!$AA:$AA,通讯通路门店!$S:$S,$G2034,通讯通路门店!$J:$J,"苹果体验店")</f>
        <v>0</v>
      </c>
      <c r="BI2034" s="99">
        <f>SUMIFS(通讯通路门店!$K:$K,通讯通路门店!$S:$S,$G2034,通讯通路门店!$J:$J,"其他品牌专卖店")</f>
        <v>0</v>
      </c>
      <c r="BJ2034" s="99">
        <f>SUMIFS(通讯通路门店!$AC:$AC,通讯通路门店!$S:$S,$G2034)</f>
        <v>0</v>
      </c>
      <c r="BK2034" s="99">
        <f>SUMIFS(通讯通路门店!$AD:$AD,通讯通路门店!$S:$S,$G2034)</f>
        <v>0</v>
      </c>
      <c r="BL2034" s="99">
        <f>SUMIFS(通讯通路门店!$AE:$AE,通讯通路门店!$S:$S,$G2034)</f>
        <v>0</v>
      </c>
      <c r="BM2034" s="99">
        <f>SUMIFS(通讯通路门店!$AF:$AF,通讯通路门店!$S:$S,$G2034)</f>
        <v>0</v>
      </c>
      <c r="BN2034" s="99">
        <f>SUMIFS(通讯通路门店!$AG:$AG,通讯通路门店!$S:$S,$G2034)</f>
        <v>0</v>
      </c>
      <c r="BO2034" s="99">
        <f>SUMIFS(通讯通路门店!$AH:$AH,通讯通路门店!$S:$S,$G2034)</f>
        <v>0</v>
      </c>
      <c r="BP2034" s="99">
        <f>SUMIFS(通讯通路门店!$AI:$AI,通讯通路门店!$S:$S,$G2034)</f>
        <v>0</v>
      </c>
      <c r="BQ2034" s="83"/>
    </row>
    <row r="2035" spans="1:69">
      <c r="A2035" s="99" t="str">
        <f>IFERROR(_xlfn.XLOOKUP($G2035,通讯通路门店!$S$4:$S$993933,通讯通路门店!$A$4:$A$993933,0,0),"")</f>
        <v>海南省</v>
      </c>
      <c r="B2035" s="99" t="str">
        <f>IFERROR(_xlfn.XLOOKUP($G2035,通讯通路门店!$S$4:$S$993933,通讯通路门店!$B$4:$B$993933,0,0),"")</f>
        <v>昌江黎族自治县</v>
      </c>
      <c r="C2035" s="99" t="str">
        <f>IFERROR(_xlfn.XLOOKUP($G2035,通讯通路门店!$S$4:$S$993933,通讯通路门店!$C$4:$C$993933,0,0),"")</f>
        <v>昌江黎族自治县</v>
      </c>
      <c r="D2035" s="99" t="str">
        <f>IFERROR(_xlfn.XLOOKUP($G2035,通讯通路门店!$S$4:$S$993933,通讯通路门店!$D$4:$D$993933,0,0),"")</f>
        <v>叉河镇</v>
      </c>
      <c r="E2035" s="83"/>
      <c r="F2035" s="83"/>
      <c r="G2035" s="101"/>
      <c r="H2035" s="102">
        <f>IFERROR(_xlfn.XLOOKUP($G2035,通讯通路门店!$S$4:$S$993933,通讯通路门店!$R$4:$R$993933,0,0),"")</f>
        <v>0</v>
      </c>
      <c r="I2035" s="83"/>
      <c r="J2035" s="83"/>
      <c r="K2035" s="83"/>
      <c r="L2035" s="83"/>
      <c r="M2035" s="83"/>
      <c r="N2035" s="83"/>
      <c r="O2035" s="83"/>
      <c r="P2035" s="83"/>
      <c r="Q2035" s="83"/>
      <c r="R2035" s="83"/>
      <c r="S2035" s="83"/>
      <c r="T2035" s="83"/>
      <c r="U2035" s="99">
        <f>COUNTIF(通讯通路门店!$S:$S,$G2035)</f>
        <v>0</v>
      </c>
      <c r="V2035" s="99">
        <f>COUNTIFS(通讯通路门店!$S:$S,$G2035,通讯通路门店!$J:$J,"综合卖场")</f>
        <v>0</v>
      </c>
      <c r="W2035" s="99">
        <f>SUMIFS(通讯通路门店!$AJ:$AJ,通讯通路门店!$S:$S,通讯客户沙盘!$G2035)</f>
        <v>0</v>
      </c>
      <c r="X2035" s="99">
        <f t="shared" si="155"/>
        <v>0</v>
      </c>
      <c r="Y2035" s="99">
        <f>COUNTIFS(通讯通路门店!$S:$S,$G2035,通讯通路门店!$J:$J,"荣耀体验店")+COUNTIFS(通讯通路门店!$S:$S,$G2035,通讯通路门店!$J:$J,"荣耀授权专卖店")</f>
        <v>0</v>
      </c>
      <c r="Z2035" s="99">
        <f>COUNTIFS(通讯通路门店!$S:$S,$G2035,通讯通路门店!$J:$J,"VIVO体验店")</f>
        <v>0</v>
      </c>
      <c r="AA2035" s="99">
        <f>COUNTIFS(通讯通路门店!$S:$S,$G2035,通讯通路门店!$J:$J,"OPPO体验店")</f>
        <v>0</v>
      </c>
      <c r="AB2035" s="99">
        <f>COUNTIFS(通讯通路门店!$S:$S,$G2035,通讯通路门店!$J:$J,"华为授权体验店")+COUNTIFS(通讯通路门店!$S:$S,$G2035,通讯通路门店!$J:$J,"华为堡垒店")</f>
        <v>0</v>
      </c>
      <c r="AC2035" s="99">
        <f>COUNTIFS(通讯通路门店!$S:$S,$G2035,通讯通路门店!$J:$J,"小米体验店")</f>
        <v>0</v>
      </c>
      <c r="AD2035" s="99">
        <f>COUNTIFS(通讯通路门店!$S:$S,$G2035,通讯通路门店!$J:$J,"苹果体验店")</f>
        <v>0</v>
      </c>
      <c r="AE2035" s="99">
        <f>COUNTIFS(通讯通路门店!$S:$S,$G2035,通讯通路门店!$J:$J,"其他品牌专卖店")</f>
        <v>0</v>
      </c>
      <c r="AF2035" s="99">
        <f>SUMIFS(通讯通路门店!$BI:$BI,通讯通路门店!$S:$S,$G2035)</f>
        <v>0</v>
      </c>
      <c r="AG2035" s="99">
        <f>SUMIFS(通讯通路门店!$BH:$BH,通讯通路门店!$S:$S,$G2035)</f>
        <v>0</v>
      </c>
      <c r="AH2035" s="99">
        <f t="shared" si="156"/>
        <v>0</v>
      </c>
      <c r="AI2035" s="99">
        <f>SUMIFS(通讯通路门店!$BB:$BB,通讯通路门店!$S:$S,$G2035)</f>
        <v>0</v>
      </c>
      <c r="AJ2035" s="99">
        <f>SUMIFS(通讯通路门店!$BE:$BE,通讯通路门店!$S:$S,$G2035)</f>
        <v>0</v>
      </c>
      <c r="AK2035" s="99">
        <f>SUMIFS(通讯通路门店!$BG:$BG,通讯通路门店!$S:$S,$G2035)</f>
        <v>0</v>
      </c>
      <c r="AL2035" s="99">
        <f>SUMIFS(通讯通路门店!$BC:$BC,通讯通路门店!$S:$S,$G2035)</f>
        <v>0</v>
      </c>
      <c r="AM2035" s="99">
        <f>SUMIFS(通讯通路门店!$BD:$BD,通讯通路门店!$S:$S,$G2035)</f>
        <v>0</v>
      </c>
      <c r="AN2035" s="99">
        <f>SUMIFS(通讯通路门店!$BF:$BF,通讯通路门店!$S:$S,$G2035)</f>
        <v>0</v>
      </c>
      <c r="AO2035" s="99">
        <f t="shared" si="157"/>
        <v>0</v>
      </c>
      <c r="AP2035" s="99">
        <f>SUMIFS(通讯通路门店!$K:$K,通讯通路门店!$S:$S,$G2035)</f>
        <v>0</v>
      </c>
      <c r="AQ2035" s="83"/>
      <c r="AR2035" s="99">
        <f>SUMIFS(通讯通路门店!$T:$T,通讯通路门店!$S:$S,$G2035)</f>
        <v>0</v>
      </c>
      <c r="AS2035" s="99">
        <f>SUMIFS(通讯通路门店!$U:$U,通讯通路门店!$S:$S,$G2035)</f>
        <v>0</v>
      </c>
      <c r="AT2035" s="99">
        <f>SUMIFS(通讯通路门店!$V:$V,通讯通路门店!$S:$S,$G2035)</f>
        <v>0</v>
      </c>
      <c r="AU2035" s="99">
        <f>SUMIFS(通讯通路门店!$W:$W,通讯通路门店!$S:$S,$G2035)</f>
        <v>0</v>
      </c>
      <c r="AV2035" s="99">
        <f>SUMIFS(通讯通路门店!$Z:$Z,通讯通路门店!$S:$S,$G2035)</f>
        <v>0</v>
      </c>
      <c r="AW2035" s="99">
        <f>SUMIFS(通讯通路门店!$AB:$AB,通讯通路门店!$S:$S,$G2035)</f>
        <v>0</v>
      </c>
      <c r="AX2035" s="99">
        <f>SUMIFS(通讯通路门店!$X:$X,通讯通路门店!$S:$S,$G2035)</f>
        <v>0</v>
      </c>
      <c r="AY2035" s="99">
        <f>SUMIFS(通讯通路门店!$Y:$Y,通讯通路门店!$S:$S,$G2035)</f>
        <v>0</v>
      </c>
      <c r="AZ2035" s="99">
        <f>SUMIFS(通讯通路门店!$AA:$AA,通讯通路门店!$S:$S,$G2035)</f>
        <v>0</v>
      </c>
      <c r="BA2035" s="99">
        <f t="shared" si="158"/>
        <v>0</v>
      </c>
      <c r="BB2035" s="99">
        <f t="shared" si="159"/>
        <v>0</v>
      </c>
      <c r="BC2035" s="99">
        <f>SUMIFS(通讯通路门店!$W:$W,通讯通路门店!$S:$S,$G2035,通讯通路门店!$J:$J,"荣耀体验店")+SUMIFS(通讯通路门店!$W:$W,通讯通路门店!$S:$S,$G2035,通讯通路门店!$J:$J,"荣耀授权专卖店")</f>
        <v>0</v>
      </c>
      <c r="BD2035" s="99">
        <f>SUMIFS(通讯通路门店!$Z:$Z,通讯通路门店!$S:$S,$G2035,通讯通路门店!$J:$J,"VIVO体验店")</f>
        <v>0</v>
      </c>
      <c r="BE2035" s="99">
        <f>SUMIFS(通讯通路门店!$AB:$AB,通讯通路门店!$S:$S,$G2035,通讯通路门店!$J:$J,"OPPO体验店")</f>
        <v>0</v>
      </c>
      <c r="BF2035" s="99">
        <f>SUMIFS(通讯通路门店!$X:$X,通讯通路门店!$S:$S,$G2035,通讯通路门店!$J:$J,"华为授权体验店")+SUMIFS(通讯通路门店!$AA:$AA,通讯通路门店!$S:$S,$G2035,通讯通路门店!$J:$J,"华为堡垒店")</f>
        <v>0</v>
      </c>
      <c r="BG2035" s="99">
        <f>SUMIFS(通讯通路门店!$Y:$Y,通讯通路门店!$S:$S,$G2035,通讯通路门店!$J:$J,"小米体验店")</f>
        <v>0</v>
      </c>
      <c r="BH2035" s="99">
        <f>SUMIFS(通讯通路门店!$AA:$AA,通讯通路门店!$S:$S,$G2035,通讯通路门店!$J:$J,"苹果体验店")</f>
        <v>0</v>
      </c>
      <c r="BI2035" s="99">
        <f>SUMIFS(通讯通路门店!$K:$K,通讯通路门店!$S:$S,$G2035,通讯通路门店!$J:$J,"其他品牌专卖店")</f>
        <v>0</v>
      </c>
      <c r="BJ2035" s="99">
        <f>SUMIFS(通讯通路门店!$AC:$AC,通讯通路门店!$S:$S,$G2035)</f>
        <v>0</v>
      </c>
      <c r="BK2035" s="99">
        <f>SUMIFS(通讯通路门店!$AD:$AD,通讯通路门店!$S:$S,$G2035)</f>
        <v>0</v>
      </c>
      <c r="BL2035" s="99">
        <f>SUMIFS(通讯通路门店!$AE:$AE,通讯通路门店!$S:$S,$G2035)</f>
        <v>0</v>
      </c>
      <c r="BM2035" s="99">
        <f>SUMIFS(通讯通路门店!$AF:$AF,通讯通路门店!$S:$S,$G2035)</f>
        <v>0</v>
      </c>
      <c r="BN2035" s="99">
        <f>SUMIFS(通讯通路门店!$AG:$AG,通讯通路门店!$S:$S,$G2035)</f>
        <v>0</v>
      </c>
      <c r="BO2035" s="99">
        <f>SUMIFS(通讯通路门店!$AH:$AH,通讯通路门店!$S:$S,$G2035)</f>
        <v>0</v>
      </c>
      <c r="BP2035" s="99">
        <f>SUMIFS(通讯通路门店!$AI:$AI,通讯通路门店!$S:$S,$G2035)</f>
        <v>0</v>
      </c>
      <c r="BQ2035" s="83"/>
    </row>
    <row r="2036" spans="1:69">
      <c r="A2036" s="99" t="str">
        <f>IFERROR(_xlfn.XLOOKUP($G2036,通讯通路门店!$S$4:$S$993933,通讯通路门店!$A$4:$A$993933,0,0),"")</f>
        <v>海南省</v>
      </c>
      <c r="B2036" s="99" t="str">
        <f>IFERROR(_xlfn.XLOOKUP($G2036,通讯通路门店!$S$4:$S$993933,通讯通路门店!$B$4:$B$993933,0,0),"")</f>
        <v>昌江黎族自治县</v>
      </c>
      <c r="C2036" s="99" t="str">
        <f>IFERROR(_xlfn.XLOOKUP($G2036,通讯通路门店!$S$4:$S$993933,通讯通路门店!$C$4:$C$993933,0,0),"")</f>
        <v>昌江黎族自治县</v>
      </c>
      <c r="D2036" s="99" t="str">
        <f>IFERROR(_xlfn.XLOOKUP($G2036,通讯通路门店!$S$4:$S$993933,通讯通路门店!$D$4:$D$993933,0,0),"")</f>
        <v>叉河镇</v>
      </c>
      <c r="E2036" s="83"/>
      <c r="F2036" s="83"/>
      <c r="G2036" s="101"/>
      <c r="H2036" s="102">
        <f>IFERROR(_xlfn.XLOOKUP($G2036,通讯通路门店!$S$4:$S$993933,通讯通路门店!$R$4:$R$993933,0,0),"")</f>
        <v>0</v>
      </c>
      <c r="I2036" s="83"/>
      <c r="J2036" s="83"/>
      <c r="K2036" s="83"/>
      <c r="L2036" s="83"/>
      <c r="M2036" s="83"/>
      <c r="N2036" s="83"/>
      <c r="O2036" s="83"/>
      <c r="P2036" s="83"/>
      <c r="Q2036" s="83"/>
      <c r="R2036" s="83"/>
      <c r="S2036" s="83"/>
      <c r="T2036" s="83"/>
      <c r="U2036" s="99">
        <f>COUNTIF(通讯通路门店!$S:$S,$G2036)</f>
        <v>0</v>
      </c>
      <c r="V2036" s="99">
        <f>COUNTIFS(通讯通路门店!$S:$S,$G2036,通讯通路门店!$J:$J,"综合卖场")</f>
        <v>0</v>
      </c>
      <c r="W2036" s="99">
        <f>SUMIFS(通讯通路门店!$AJ:$AJ,通讯通路门店!$S:$S,通讯客户沙盘!$G2036)</f>
        <v>0</v>
      </c>
      <c r="X2036" s="99">
        <f t="shared" si="155"/>
        <v>0</v>
      </c>
      <c r="Y2036" s="99">
        <f>COUNTIFS(通讯通路门店!$S:$S,$G2036,通讯通路门店!$J:$J,"荣耀体验店")+COUNTIFS(通讯通路门店!$S:$S,$G2036,通讯通路门店!$J:$J,"荣耀授权专卖店")</f>
        <v>0</v>
      </c>
      <c r="Z2036" s="99">
        <f>COUNTIFS(通讯通路门店!$S:$S,$G2036,通讯通路门店!$J:$J,"VIVO体验店")</f>
        <v>0</v>
      </c>
      <c r="AA2036" s="99">
        <f>COUNTIFS(通讯通路门店!$S:$S,$G2036,通讯通路门店!$J:$J,"OPPO体验店")</f>
        <v>0</v>
      </c>
      <c r="AB2036" s="99">
        <f>COUNTIFS(通讯通路门店!$S:$S,$G2036,通讯通路门店!$J:$J,"华为授权体验店")+COUNTIFS(通讯通路门店!$S:$S,$G2036,通讯通路门店!$J:$J,"华为堡垒店")</f>
        <v>0</v>
      </c>
      <c r="AC2036" s="99">
        <f>COUNTIFS(通讯通路门店!$S:$S,$G2036,通讯通路门店!$J:$J,"小米体验店")</f>
        <v>0</v>
      </c>
      <c r="AD2036" s="99">
        <f>COUNTIFS(通讯通路门店!$S:$S,$G2036,通讯通路门店!$J:$J,"苹果体验店")</f>
        <v>0</v>
      </c>
      <c r="AE2036" s="99">
        <f>COUNTIFS(通讯通路门店!$S:$S,$G2036,通讯通路门店!$J:$J,"其他品牌专卖店")</f>
        <v>0</v>
      </c>
      <c r="AF2036" s="99">
        <f>SUMIFS(通讯通路门店!$BI:$BI,通讯通路门店!$S:$S,$G2036)</f>
        <v>0</v>
      </c>
      <c r="AG2036" s="99">
        <f>SUMIFS(通讯通路门店!$BH:$BH,通讯通路门店!$S:$S,$G2036)</f>
        <v>0</v>
      </c>
      <c r="AH2036" s="99">
        <f t="shared" si="156"/>
        <v>0</v>
      </c>
      <c r="AI2036" s="99">
        <f>SUMIFS(通讯通路门店!$BB:$BB,通讯通路门店!$S:$S,$G2036)</f>
        <v>0</v>
      </c>
      <c r="AJ2036" s="99">
        <f>SUMIFS(通讯通路门店!$BE:$BE,通讯通路门店!$S:$S,$G2036)</f>
        <v>0</v>
      </c>
      <c r="AK2036" s="99">
        <f>SUMIFS(通讯通路门店!$BG:$BG,通讯通路门店!$S:$S,$G2036)</f>
        <v>0</v>
      </c>
      <c r="AL2036" s="99">
        <f>SUMIFS(通讯通路门店!$BC:$BC,通讯通路门店!$S:$S,$G2036)</f>
        <v>0</v>
      </c>
      <c r="AM2036" s="99">
        <f>SUMIFS(通讯通路门店!$BD:$BD,通讯通路门店!$S:$S,$G2036)</f>
        <v>0</v>
      </c>
      <c r="AN2036" s="99">
        <f>SUMIFS(通讯通路门店!$BF:$BF,通讯通路门店!$S:$S,$G2036)</f>
        <v>0</v>
      </c>
      <c r="AO2036" s="99">
        <f t="shared" si="157"/>
        <v>0</v>
      </c>
      <c r="AP2036" s="99">
        <f>SUMIFS(通讯通路门店!$K:$K,通讯通路门店!$S:$S,$G2036)</f>
        <v>0</v>
      </c>
      <c r="AQ2036" s="83"/>
      <c r="AR2036" s="99">
        <f>SUMIFS(通讯通路门店!$T:$T,通讯通路门店!$S:$S,$G2036)</f>
        <v>0</v>
      </c>
      <c r="AS2036" s="99">
        <f>SUMIFS(通讯通路门店!$U:$U,通讯通路门店!$S:$S,$G2036)</f>
        <v>0</v>
      </c>
      <c r="AT2036" s="99">
        <f>SUMIFS(通讯通路门店!$V:$V,通讯通路门店!$S:$S,$G2036)</f>
        <v>0</v>
      </c>
      <c r="AU2036" s="99">
        <f>SUMIFS(通讯通路门店!$W:$W,通讯通路门店!$S:$S,$G2036)</f>
        <v>0</v>
      </c>
      <c r="AV2036" s="99">
        <f>SUMIFS(通讯通路门店!$Z:$Z,通讯通路门店!$S:$S,$G2036)</f>
        <v>0</v>
      </c>
      <c r="AW2036" s="99">
        <f>SUMIFS(通讯通路门店!$AB:$AB,通讯通路门店!$S:$S,$G2036)</f>
        <v>0</v>
      </c>
      <c r="AX2036" s="99">
        <f>SUMIFS(通讯通路门店!$X:$X,通讯通路门店!$S:$S,$G2036)</f>
        <v>0</v>
      </c>
      <c r="AY2036" s="99">
        <f>SUMIFS(通讯通路门店!$Y:$Y,通讯通路门店!$S:$S,$G2036)</f>
        <v>0</v>
      </c>
      <c r="AZ2036" s="99">
        <f>SUMIFS(通讯通路门店!$AA:$AA,通讯通路门店!$S:$S,$G2036)</f>
        <v>0</v>
      </c>
      <c r="BA2036" s="99">
        <f t="shared" si="158"/>
        <v>0</v>
      </c>
      <c r="BB2036" s="99">
        <f t="shared" si="159"/>
        <v>0</v>
      </c>
      <c r="BC2036" s="99">
        <f>SUMIFS(通讯通路门店!$W:$W,通讯通路门店!$S:$S,$G2036,通讯通路门店!$J:$J,"荣耀体验店")+SUMIFS(通讯通路门店!$W:$W,通讯通路门店!$S:$S,$G2036,通讯通路门店!$J:$J,"荣耀授权专卖店")</f>
        <v>0</v>
      </c>
      <c r="BD2036" s="99">
        <f>SUMIFS(通讯通路门店!$Z:$Z,通讯通路门店!$S:$S,$G2036,通讯通路门店!$J:$J,"VIVO体验店")</f>
        <v>0</v>
      </c>
      <c r="BE2036" s="99">
        <f>SUMIFS(通讯通路门店!$AB:$AB,通讯通路门店!$S:$S,$G2036,通讯通路门店!$J:$J,"OPPO体验店")</f>
        <v>0</v>
      </c>
      <c r="BF2036" s="99">
        <f>SUMIFS(通讯通路门店!$X:$X,通讯通路门店!$S:$S,$G2036,通讯通路门店!$J:$J,"华为授权体验店")+SUMIFS(通讯通路门店!$AA:$AA,通讯通路门店!$S:$S,$G2036,通讯通路门店!$J:$J,"华为堡垒店")</f>
        <v>0</v>
      </c>
      <c r="BG2036" s="99">
        <f>SUMIFS(通讯通路门店!$Y:$Y,通讯通路门店!$S:$S,$G2036,通讯通路门店!$J:$J,"小米体验店")</f>
        <v>0</v>
      </c>
      <c r="BH2036" s="99">
        <f>SUMIFS(通讯通路门店!$AA:$AA,通讯通路门店!$S:$S,$G2036,通讯通路门店!$J:$J,"苹果体验店")</f>
        <v>0</v>
      </c>
      <c r="BI2036" s="99">
        <f>SUMIFS(通讯通路门店!$K:$K,通讯通路门店!$S:$S,$G2036,通讯通路门店!$J:$J,"其他品牌专卖店")</f>
        <v>0</v>
      </c>
      <c r="BJ2036" s="99">
        <f>SUMIFS(通讯通路门店!$AC:$AC,通讯通路门店!$S:$S,$G2036)</f>
        <v>0</v>
      </c>
      <c r="BK2036" s="99">
        <f>SUMIFS(通讯通路门店!$AD:$AD,通讯通路门店!$S:$S,$G2036)</f>
        <v>0</v>
      </c>
      <c r="BL2036" s="99">
        <f>SUMIFS(通讯通路门店!$AE:$AE,通讯通路门店!$S:$S,$G2036)</f>
        <v>0</v>
      </c>
      <c r="BM2036" s="99">
        <f>SUMIFS(通讯通路门店!$AF:$AF,通讯通路门店!$S:$S,$G2036)</f>
        <v>0</v>
      </c>
      <c r="BN2036" s="99">
        <f>SUMIFS(通讯通路门店!$AG:$AG,通讯通路门店!$S:$S,$G2036)</f>
        <v>0</v>
      </c>
      <c r="BO2036" s="99">
        <f>SUMIFS(通讯通路门店!$AH:$AH,通讯通路门店!$S:$S,$G2036)</f>
        <v>0</v>
      </c>
      <c r="BP2036" s="99">
        <f>SUMIFS(通讯通路门店!$AI:$AI,通讯通路门店!$S:$S,$G2036)</f>
        <v>0</v>
      </c>
      <c r="BQ2036" s="83"/>
    </row>
    <row r="2037" spans="1:69">
      <c r="A2037" s="99" t="str">
        <f>IFERROR(_xlfn.XLOOKUP($G2037,通讯通路门店!$S$4:$S$993933,通讯通路门店!$A$4:$A$993933,0,0),"")</f>
        <v>海南省</v>
      </c>
      <c r="B2037" s="99" t="str">
        <f>IFERROR(_xlfn.XLOOKUP($G2037,通讯通路门店!$S$4:$S$993933,通讯通路门店!$B$4:$B$993933,0,0),"")</f>
        <v>昌江黎族自治县</v>
      </c>
      <c r="C2037" s="99" t="str">
        <f>IFERROR(_xlfn.XLOOKUP($G2037,通讯通路门店!$S$4:$S$993933,通讯通路门店!$C$4:$C$993933,0,0),"")</f>
        <v>昌江黎族自治县</v>
      </c>
      <c r="D2037" s="99" t="str">
        <f>IFERROR(_xlfn.XLOOKUP($G2037,通讯通路门店!$S$4:$S$993933,通讯通路门店!$D$4:$D$993933,0,0),"")</f>
        <v>叉河镇</v>
      </c>
      <c r="E2037" s="83"/>
      <c r="F2037" s="83"/>
      <c r="G2037" s="101"/>
      <c r="H2037" s="102">
        <f>IFERROR(_xlfn.XLOOKUP($G2037,通讯通路门店!$S$4:$S$993933,通讯通路门店!$R$4:$R$993933,0,0),"")</f>
        <v>0</v>
      </c>
      <c r="I2037" s="83"/>
      <c r="J2037" s="83"/>
      <c r="K2037" s="83"/>
      <c r="L2037" s="83"/>
      <c r="M2037" s="83"/>
      <c r="N2037" s="83"/>
      <c r="O2037" s="83"/>
      <c r="P2037" s="83"/>
      <c r="Q2037" s="83"/>
      <c r="R2037" s="83"/>
      <c r="S2037" s="83"/>
      <c r="T2037" s="83"/>
      <c r="U2037" s="99">
        <f>COUNTIF(通讯通路门店!$S:$S,$G2037)</f>
        <v>0</v>
      </c>
      <c r="V2037" s="99">
        <f>COUNTIFS(通讯通路门店!$S:$S,$G2037,通讯通路门店!$J:$J,"综合卖场")</f>
        <v>0</v>
      </c>
      <c r="W2037" s="99">
        <f>SUMIFS(通讯通路门店!$AJ:$AJ,通讯通路门店!$S:$S,通讯客户沙盘!$G2037)</f>
        <v>0</v>
      </c>
      <c r="X2037" s="99">
        <f t="shared" si="155"/>
        <v>0</v>
      </c>
      <c r="Y2037" s="99">
        <f>COUNTIFS(通讯通路门店!$S:$S,$G2037,通讯通路门店!$J:$J,"荣耀体验店")+COUNTIFS(通讯通路门店!$S:$S,$G2037,通讯通路门店!$J:$J,"荣耀授权专卖店")</f>
        <v>0</v>
      </c>
      <c r="Z2037" s="99">
        <f>COUNTIFS(通讯通路门店!$S:$S,$G2037,通讯通路门店!$J:$J,"VIVO体验店")</f>
        <v>0</v>
      </c>
      <c r="AA2037" s="99">
        <f>COUNTIFS(通讯通路门店!$S:$S,$G2037,通讯通路门店!$J:$J,"OPPO体验店")</f>
        <v>0</v>
      </c>
      <c r="AB2037" s="99">
        <f>COUNTIFS(通讯通路门店!$S:$S,$G2037,通讯通路门店!$J:$J,"华为授权体验店")+COUNTIFS(通讯通路门店!$S:$S,$G2037,通讯通路门店!$J:$J,"华为堡垒店")</f>
        <v>0</v>
      </c>
      <c r="AC2037" s="99">
        <f>COUNTIFS(通讯通路门店!$S:$S,$G2037,通讯通路门店!$J:$J,"小米体验店")</f>
        <v>0</v>
      </c>
      <c r="AD2037" s="99">
        <f>COUNTIFS(通讯通路门店!$S:$S,$G2037,通讯通路门店!$J:$J,"苹果体验店")</f>
        <v>0</v>
      </c>
      <c r="AE2037" s="99">
        <f>COUNTIFS(通讯通路门店!$S:$S,$G2037,通讯通路门店!$J:$J,"其他品牌专卖店")</f>
        <v>0</v>
      </c>
      <c r="AF2037" s="99">
        <f>SUMIFS(通讯通路门店!$BI:$BI,通讯通路门店!$S:$S,$G2037)</f>
        <v>0</v>
      </c>
      <c r="AG2037" s="99">
        <f>SUMIFS(通讯通路门店!$BH:$BH,通讯通路门店!$S:$S,$G2037)</f>
        <v>0</v>
      </c>
      <c r="AH2037" s="99">
        <f t="shared" si="156"/>
        <v>0</v>
      </c>
      <c r="AI2037" s="99">
        <f>SUMIFS(通讯通路门店!$BB:$BB,通讯通路门店!$S:$S,$G2037)</f>
        <v>0</v>
      </c>
      <c r="AJ2037" s="99">
        <f>SUMIFS(通讯通路门店!$BE:$BE,通讯通路门店!$S:$S,$G2037)</f>
        <v>0</v>
      </c>
      <c r="AK2037" s="99">
        <f>SUMIFS(通讯通路门店!$BG:$BG,通讯通路门店!$S:$S,$G2037)</f>
        <v>0</v>
      </c>
      <c r="AL2037" s="99">
        <f>SUMIFS(通讯通路门店!$BC:$BC,通讯通路门店!$S:$S,$G2037)</f>
        <v>0</v>
      </c>
      <c r="AM2037" s="99">
        <f>SUMIFS(通讯通路门店!$BD:$BD,通讯通路门店!$S:$S,$G2037)</f>
        <v>0</v>
      </c>
      <c r="AN2037" s="99">
        <f>SUMIFS(通讯通路门店!$BF:$BF,通讯通路门店!$S:$S,$G2037)</f>
        <v>0</v>
      </c>
      <c r="AO2037" s="99">
        <f t="shared" si="157"/>
        <v>0</v>
      </c>
      <c r="AP2037" s="99">
        <f>SUMIFS(通讯通路门店!$K:$K,通讯通路门店!$S:$S,$G2037)</f>
        <v>0</v>
      </c>
      <c r="AQ2037" s="83"/>
      <c r="AR2037" s="99">
        <f>SUMIFS(通讯通路门店!$T:$T,通讯通路门店!$S:$S,$G2037)</f>
        <v>0</v>
      </c>
      <c r="AS2037" s="99">
        <f>SUMIFS(通讯通路门店!$U:$U,通讯通路门店!$S:$S,$G2037)</f>
        <v>0</v>
      </c>
      <c r="AT2037" s="99">
        <f>SUMIFS(通讯通路门店!$V:$V,通讯通路门店!$S:$S,$G2037)</f>
        <v>0</v>
      </c>
      <c r="AU2037" s="99">
        <f>SUMIFS(通讯通路门店!$W:$W,通讯通路门店!$S:$S,$G2037)</f>
        <v>0</v>
      </c>
      <c r="AV2037" s="99">
        <f>SUMIFS(通讯通路门店!$Z:$Z,通讯通路门店!$S:$S,$G2037)</f>
        <v>0</v>
      </c>
      <c r="AW2037" s="99">
        <f>SUMIFS(通讯通路门店!$AB:$AB,通讯通路门店!$S:$S,$G2037)</f>
        <v>0</v>
      </c>
      <c r="AX2037" s="99">
        <f>SUMIFS(通讯通路门店!$X:$X,通讯通路门店!$S:$S,$G2037)</f>
        <v>0</v>
      </c>
      <c r="AY2037" s="99">
        <f>SUMIFS(通讯通路门店!$Y:$Y,通讯通路门店!$S:$S,$G2037)</f>
        <v>0</v>
      </c>
      <c r="AZ2037" s="99">
        <f>SUMIFS(通讯通路门店!$AA:$AA,通讯通路门店!$S:$S,$G2037)</f>
        <v>0</v>
      </c>
      <c r="BA2037" s="99">
        <f t="shared" si="158"/>
        <v>0</v>
      </c>
      <c r="BB2037" s="99">
        <f t="shared" si="159"/>
        <v>0</v>
      </c>
      <c r="BC2037" s="99">
        <f>SUMIFS(通讯通路门店!$W:$W,通讯通路门店!$S:$S,$G2037,通讯通路门店!$J:$J,"荣耀体验店")+SUMIFS(通讯通路门店!$W:$W,通讯通路门店!$S:$S,$G2037,通讯通路门店!$J:$J,"荣耀授权专卖店")</f>
        <v>0</v>
      </c>
      <c r="BD2037" s="99">
        <f>SUMIFS(通讯通路门店!$Z:$Z,通讯通路门店!$S:$S,$G2037,通讯通路门店!$J:$J,"VIVO体验店")</f>
        <v>0</v>
      </c>
      <c r="BE2037" s="99">
        <f>SUMIFS(通讯通路门店!$AB:$AB,通讯通路门店!$S:$S,$G2037,通讯通路门店!$J:$J,"OPPO体验店")</f>
        <v>0</v>
      </c>
      <c r="BF2037" s="99">
        <f>SUMIFS(通讯通路门店!$X:$X,通讯通路门店!$S:$S,$G2037,通讯通路门店!$J:$J,"华为授权体验店")+SUMIFS(通讯通路门店!$AA:$AA,通讯通路门店!$S:$S,$G2037,通讯通路门店!$J:$J,"华为堡垒店")</f>
        <v>0</v>
      </c>
      <c r="BG2037" s="99">
        <f>SUMIFS(通讯通路门店!$Y:$Y,通讯通路门店!$S:$S,$G2037,通讯通路门店!$J:$J,"小米体验店")</f>
        <v>0</v>
      </c>
      <c r="BH2037" s="99">
        <f>SUMIFS(通讯通路门店!$AA:$AA,通讯通路门店!$S:$S,$G2037,通讯通路门店!$J:$J,"苹果体验店")</f>
        <v>0</v>
      </c>
      <c r="BI2037" s="99">
        <f>SUMIFS(通讯通路门店!$K:$K,通讯通路门店!$S:$S,$G2037,通讯通路门店!$J:$J,"其他品牌专卖店")</f>
        <v>0</v>
      </c>
      <c r="BJ2037" s="99">
        <f>SUMIFS(通讯通路门店!$AC:$AC,通讯通路门店!$S:$S,$G2037)</f>
        <v>0</v>
      </c>
      <c r="BK2037" s="99">
        <f>SUMIFS(通讯通路门店!$AD:$AD,通讯通路门店!$S:$S,$G2037)</f>
        <v>0</v>
      </c>
      <c r="BL2037" s="99">
        <f>SUMIFS(通讯通路门店!$AE:$AE,通讯通路门店!$S:$S,$G2037)</f>
        <v>0</v>
      </c>
      <c r="BM2037" s="99">
        <f>SUMIFS(通讯通路门店!$AF:$AF,通讯通路门店!$S:$S,$G2037)</f>
        <v>0</v>
      </c>
      <c r="BN2037" s="99">
        <f>SUMIFS(通讯通路门店!$AG:$AG,通讯通路门店!$S:$S,$G2037)</f>
        <v>0</v>
      </c>
      <c r="BO2037" s="99">
        <f>SUMIFS(通讯通路门店!$AH:$AH,通讯通路门店!$S:$S,$G2037)</f>
        <v>0</v>
      </c>
      <c r="BP2037" s="99">
        <f>SUMIFS(通讯通路门店!$AI:$AI,通讯通路门店!$S:$S,$G2037)</f>
        <v>0</v>
      </c>
      <c r="BQ2037" s="83"/>
    </row>
    <row r="2038" spans="1:69">
      <c r="A2038" s="99" t="str">
        <f>IFERROR(_xlfn.XLOOKUP($G2038,通讯通路门店!$S$4:$S$993933,通讯通路门店!$A$4:$A$993933,0,0),"")</f>
        <v>海南省</v>
      </c>
      <c r="B2038" s="99" t="str">
        <f>IFERROR(_xlfn.XLOOKUP($G2038,通讯通路门店!$S$4:$S$993933,通讯通路门店!$B$4:$B$993933,0,0),"")</f>
        <v>昌江黎族自治县</v>
      </c>
      <c r="C2038" s="99" t="str">
        <f>IFERROR(_xlfn.XLOOKUP($G2038,通讯通路门店!$S$4:$S$993933,通讯通路门店!$C$4:$C$993933,0,0),"")</f>
        <v>昌江黎族自治县</v>
      </c>
      <c r="D2038" s="99" t="str">
        <f>IFERROR(_xlfn.XLOOKUP($G2038,通讯通路门店!$S$4:$S$993933,通讯通路门店!$D$4:$D$993933,0,0),"")</f>
        <v>叉河镇</v>
      </c>
      <c r="E2038" s="83"/>
      <c r="F2038" s="83"/>
      <c r="G2038" s="101"/>
      <c r="H2038" s="102">
        <f>IFERROR(_xlfn.XLOOKUP($G2038,通讯通路门店!$S$4:$S$993933,通讯通路门店!$R$4:$R$993933,0,0),"")</f>
        <v>0</v>
      </c>
      <c r="I2038" s="83"/>
      <c r="J2038" s="83"/>
      <c r="K2038" s="83"/>
      <c r="L2038" s="83"/>
      <c r="M2038" s="83"/>
      <c r="N2038" s="83"/>
      <c r="O2038" s="83"/>
      <c r="P2038" s="83"/>
      <c r="Q2038" s="83"/>
      <c r="R2038" s="83"/>
      <c r="S2038" s="83"/>
      <c r="T2038" s="83"/>
      <c r="U2038" s="99">
        <f>COUNTIF(通讯通路门店!$S:$S,$G2038)</f>
        <v>0</v>
      </c>
      <c r="V2038" s="99">
        <f>COUNTIFS(通讯通路门店!$S:$S,$G2038,通讯通路门店!$J:$J,"综合卖场")</f>
        <v>0</v>
      </c>
      <c r="W2038" s="99">
        <f>SUMIFS(通讯通路门店!$AJ:$AJ,通讯通路门店!$S:$S,通讯客户沙盘!$G2038)</f>
        <v>0</v>
      </c>
      <c r="X2038" s="99">
        <f t="shared" si="155"/>
        <v>0</v>
      </c>
      <c r="Y2038" s="99">
        <f>COUNTIFS(通讯通路门店!$S:$S,$G2038,通讯通路门店!$J:$J,"荣耀体验店")+COUNTIFS(通讯通路门店!$S:$S,$G2038,通讯通路门店!$J:$J,"荣耀授权专卖店")</f>
        <v>0</v>
      </c>
      <c r="Z2038" s="99">
        <f>COUNTIFS(通讯通路门店!$S:$S,$G2038,通讯通路门店!$J:$J,"VIVO体验店")</f>
        <v>0</v>
      </c>
      <c r="AA2038" s="99">
        <f>COUNTIFS(通讯通路门店!$S:$S,$G2038,通讯通路门店!$J:$J,"OPPO体验店")</f>
        <v>0</v>
      </c>
      <c r="AB2038" s="99">
        <f>COUNTIFS(通讯通路门店!$S:$S,$G2038,通讯通路门店!$J:$J,"华为授权体验店")+COUNTIFS(通讯通路门店!$S:$S,$G2038,通讯通路门店!$J:$J,"华为堡垒店")</f>
        <v>0</v>
      </c>
      <c r="AC2038" s="99">
        <f>COUNTIFS(通讯通路门店!$S:$S,$G2038,通讯通路门店!$J:$J,"小米体验店")</f>
        <v>0</v>
      </c>
      <c r="AD2038" s="99">
        <f>COUNTIFS(通讯通路门店!$S:$S,$G2038,通讯通路门店!$J:$J,"苹果体验店")</f>
        <v>0</v>
      </c>
      <c r="AE2038" s="99">
        <f>COUNTIFS(通讯通路门店!$S:$S,$G2038,通讯通路门店!$J:$J,"其他品牌专卖店")</f>
        <v>0</v>
      </c>
      <c r="AF2038" s="99">
        <f>SUMIFS(通讯通路门店!$BI:$BI,通讯通路门店!$S:$S,$G2038)</f>
        <v>0</v>
      </c>
      <c r="AG2038" s="99">
        <f>SUMIFS(通讯通路门店!$BH:$BH,通讯通路门店!$S:$S,$G2038)</f>
        <v>0</v>
      </c>
      <c r="AH2038" s="99">
        <f t="shared" si="156"/>
        <v>0</v>
      </c>
      <c r="AI2038" s="99">
        <f>SUMIFS(通讯通路门店!$BB:$BB,通讯通路门店!$S:$S,$G2038)</f>
        <v>0</v>
      </c>
      <c r="AJ2038" s="99">
        <f>SUMIFS(通讯通路门店!$BE:$BE,通讯通路门店!$S:$S,$G2038)</f>
        <v>0</v>
      </c>
      <c r="AK2038" s="99">
        <f>SUMIFS(通讯通路门店!$BG:$BG,通讯通路门店!$S:$S,$G2038)</f>
        <v>0</v>
      </c>
      <c r="AL2038" s="99">
        <f>SUMIFS(通讯通路门店!$BC:$BC,通讯通路门店!$S:$S,$G2038)</f>
        <v>0</v>
      </c>
      <c r="AM2038" s="99">
        <f>SUMIFS(通讯通路门店!$BD:$BD,通讯通路门店!$S:$S,$G2038)</f>
        <v>0</v>
      </c>
      <c r="AN2038" s="99">
        <f>SUMIFS(通讯通路门店!$BF:$BF,通讯通路门店!$S:$S,$G2038)</f>
        <v>0</v>
      </c>
      <c r="AO2038" s="99">
        <f t="shared" si="157"/>
        <v>0</v>
      </c>
      <c r="AP2038" s="99">
        <f>SUMIFS(通讯通路门店!$K:$K,通讯通路门店!$S:$S,$G2038)</f>
        <v>0</v>
      </c>
      <c r="AQ2038" s="83"/>
      <c r="AR2038" s="99">
        <f>SUMIFS(通讯通路门店!$T:$T,通讯通路门店!$S:$S,$G2038)</f>
        <v>0</v>
      </c>
      <c r="AS2038" s="99">
        <f>SUMIFS(通讯通路门店!$U:$U,通讯通路门店!$S:$S,$G2038)</f>
        <v>0</v>
      </c>
      <c r="AT2038" s="99">
        <f>SUMIFS(通讯通路门店!$V:$V,通讯通路门店!$S:$S,$G2038)</f>
        <v>0</v>
      </c>
      <c r="AU2038" s="99">
        <f>SUMIFS(通讯通路门店!$W:$W,通讯通路门店!$S:$S,$G2038)</f>
        <v>0</v>
      </c>
      <c r="AV2038" s="99">
        <f>SUMIFS(通讯通路门店!$Z:$Z,通讯通路门店!$S:$S,$G2038)</f>
        <v>0</v>
      </c>
      <c r="AW2038" s="99">
        <f>SUMIFS(通讯通路门店!$AB:$AB,通讯通路门店!$S:$S,$G2038)</f>
        <v>0</v>
      </c>
      <c r="AX2038" s="99">
        <f>SUMIFS(通讯通路门店!$X:$X,通讯通路门店!$S:$S,$G2038)</f>
        <v>0</v>
      </c>
      <c r="AY2038" s="99">
        <f>SUMIFS(通讯通路门店!$Y:$Y,通讯通路门店!$S:$S,$G2038)</f>
        <v>0</v>
      </c>
      <c r="AZ2038" s="99">
        <f>SUMIFS(通讯通路门店!$AA:$AA,通讯通路门店!$S:$S,$G2038)</f>
        <v>0</v>
      </c>
      <c r="BA2038" s="99">
        <f t="shared" si="158"/>
        <v>0</v>
      </c>
      <c r="BB2038" s="99">
        <f t="shared" si="159"/>
        <v>0</v>
      </c>
      <c r="BC2038" s="99">
        <f>SUMIFS(通讯通路门店!$W:$W,通讯通路门店!$S:$S,$G2038,通讯通路门店!$J:$J,"荣耀体验店")+SUMIFS(通讯通路门店!$W:$W,通讯通路门店!$S:$S,$G2038,通讯通路门店!$J:$J,"荣耀授权专卖店")</f>
        <v>0</v>
      </c>
      <c r="BD2038" s="99">
        <f>SUMIFS(通讯通路门店!$Z:$Z,通讯通路门店!$S:$S,$G2038,通讯通路门店!$J:$J,"VIVO体验店")</f>
        <v>0</v>
      </c>
      <c r="BE2038" s="99">
        <f>SUMIFS(通讯通路门店!$AB:$AB,通讯通路门店!$S:$S,$G2038,通讯通路门店!$J:$J,"OPPO体验店")</f>
        <v>0</v>
      </c>
      <c r="BF2038" s="99">
        <f>SUMIFS(通讯通路门店!$X:$X,通讯通路门店!$S:$S,$G2038,通讯通路门店!$J:$J,"华为授权体验店")+SUMIFS(通讯通路门店!$AA:$AA,通讯通路门店!$S:$S,$G2038,通讯通路门店!$J:$J,"华为堡垒店")</f>
        <v>0</v>
      </c>
      <c r="BG2038" s="99">
        <f>SUMIFS(通讯通路门店!$Y:$Y,通讯通路门店!$S:$S,$G2038,通讯通路门店!$J:$J,"小米体验店")</f>
        <v>0</v>
      </c>
      <c r="BH2038" s="99">
        <f>SUMIFS(通讯通路门店!$AA:$AA,通讯通路门店!$S:$S,$G2038,通讯通路门店!$J:$J,"苹果体验店")</f>
        <v>0</v>
      </c>
      <c r="BI2038" s="99">
        <f>SUMIFS(通讯通路门店!$K:$K,通讯通路门店!$S:$S,$G2038,通讯通路门店!$J:$J,"其他品牌专卖店")</f>
        <v>0</v>
      </c>
      <c r="BJ2038" s="99">
        <f>SUMIFS(通讯通路门店!$AC:$AC,通讯通路门店!$S:$S,$G2038)</f>
        <v>0</v>
      </c>
      <c r="BK2038" s="99">
        <f>SUMIFS(通讯通路门店!$AD:$AD,通讯通路门店!$S:$S,$G2038)</f>
        <v>0</v>
      </c>
      <c r="BL2038" s="99">
        <f>SUMIFS(通讯通路门店!$AE:$AE,通讯通路门店!$S:$S,$G2038)</f>
        <v>0</v>
      </c>
      <c r="BM2038" s="99">
        <f>SUMIFS(通讯通路门店!$AF:$AF,通讯通路门店!$S:$S,$G2038)</f>
        <v>0</v>
      </c>
      <c r="BN2038" s="99">
        <f>SUMIFS(通讯通路门店!$AG:$AG,通讯通路门店!$S:$S,$G2038)</f>
        <v>0</v>
      </c>
      <c r="BO2038" s="99">
        <f>SUMIFS(通讯通路门店!$AH:$AH,通讯通路门店!$S:$S,$G2038)</f>
        <v>0</v>
      </c>
      <c r="BP2038" s="99">
        <f>SUMIFS(通讯通路门店!$AI:$AI,通讯通路门店!$S:$S,$G2038)</f>
        <v>0</v>
      </c>
      <c r="BQ2038" s="83"/>
    </row>
    <row r="2039" spans="1:69">
      <c r="A2039" s="99" t="str">
        <f>IFERROR(_xlfn.XLOOKUP($G2039,通讯通路门店!$S$4:$S$993933,通讯通路门店!$A$4:$A$993933,0,0),"")</f>
        <v>海南省</v>
      </c>
      <c r="B2039" s="99" t="str">
        <f>IFERROR(_xlfn.XLOOKUP($G2039,通讯通路门店!$S$4:$S$993933,通讯通路门店!$B$4:$B$993933,0,0),"")</f>
        <v>昌江黎族自治县</v>
      </c>
      <c r="C2039" s="99" t="str">
        <f>IFERROR(_xlfn.XLOOKUP($G2039,通讯通路门店!$S$4:$S$993933,通讯通路门店!$C$4:$C$993933,0,0),"")</f>
        <v>昌江黎族自治县</v>
      </c>
      <c r="D2039" s="99" t="str">
        <f>IFERROR(_xlfn.XLOOKUP($G2039,通讯通路门店!$S$4:$S$993933,通讯通路门店!$D$4:$D$993933,0,0),"")</f>
        <v>叉河镇</v>
      </c>
      <c r="E2039" s="83"/>
      <c r="F2039" s="83"/>
      <c r="G2039" s="101"/>
      <c r="H2039" s="102">
        <f>IFERROR(_xlfn.XLOOKUP($G2039,通讯通路门店!$S$4:$S$993933,通讯通路门店!$R$4:$R$993933,0,0),"")</f>
        <v>0</v>
      </c>
      <c r="I2039" s="83"/>
      <c r="J2039" s="83"/>
      <c r="K2039" s="83"/>
      <c r="L2039" s="83"/>
      <c r="M2039" s="83"/>
      <c r="N2039" s="83"/>
      <c r="O2039" s="83"/>
      <c r="P2039" s="83"/>
      <c r="Q2039" s="83"/>
      <c r="R2039" s="83"/>
      <c r="S2039" s="83"/>
      <c r="T2039" s="83"/>
      <c r="U2039" s="99">
        <f>COUNTIF(通讯通路门店!$S:$S,$G2039)</f>
        <v>0</v>
      </c>
      <c r="V2039" s="99">
        <f>COUNTIFS(通讯通路门店!$S:$S,$G2039,通讯通路门店!$J:$J,"综合卖场")</f>
        <v>0</v>
      </c>
      <c r="W2039" s="99">
        <f>SUMIFS(通讯通路门店!$AJ:$AJ,通讯通路门店!$S:$S,通讯客户沙盘!$G2039)</f>
        <v>0</v>
      </c>
      <c r="X2039" s="99">
        <f t="shared" si="155"/>
        <v>0</v>
      </c>
      <c r="Y2039" s="99">
        <f>COUNTIFS(通讯通路门店!$S:$S,$G2039,通讯通路门店!$J:$J,"荣耀体验店")+COUNTIFS(通讯通路门店!$S:$S,$G2039,通讯通路门店!$J:$J,"荣耀授权专卖店")</f>
        <v>0</v>
      </c>
      <c r="Z2039" s="99">
        <f>COUNTIFS(通讯通路门店!$S:$S,$G2039,通讯通路门店!$J:$J,"VIVO体验店")</f>
        <v>0</v>
      </c>
      <c r="AA2039" s="99">
        <f>COUNTIFS(通讯通路门店!$S:$S,$G2039,通讯通路门店!$J:$J,"OPPO体验店")</f>
        <v>0</v>
      </c>
      <c r="AB2039" s="99">
        <f>COUNTIFS(通讯通路门店!$S:$S,$G2039,通讯通路门店!$J:$J,"华为授权体验店")+COUNTIFS(通讯通路门店!$S:$S,$G2039,通讯通路门店!$J:$J,"华为堡垒店")</f>
        <v>0</v>
      </c>
      <c r="AC2039" s="99">
        <f>COUNTIFS(通讯通路门店!$S:$S,$G2039,通讯通路门店!$J:$J,"小米体验店")</f>
        <v>0</v>
      </c>
      <c r="AD2039" s="99">
        <f>COUNTIFS(通讯通路门店!$S:$S,$G2039,通讯通路门店!$J:$J,"苹果体验店")</f>
        <v>0</v>
      </c>
      <c r="AE2039" s="99">
        <f>COUNTIFS(通讯通路门店!$S:$S,$G2039,通讯通路门店!$J:$J,"其他品牌专卖店")</f>
        <v>0</v>
      </c>
      <c r="AF2039" s="99">
        <f>SUMIFS(通讯通路门店!$BI:$BI,通讯通路门店!$S:$S,$G2039)</f>
        <v>0</v>
      </c>
      <c r="AG2039" s="99">
        <f>SUMIFS(通讯通路门店!$BH:$BH,通讯通路门店!$S:$S,$G2039)</f>
        <v>0</v>
      </c>
      <c r="AH2039" s="99">
        <f t="shared" si="156"/>
        <v>0</v>
      </c>
      <c r="AI2039" s="99">
        <f>SUMIFS(通讯通路门店!$BB:$BB,通讯通路门店!$S:$S,$G2039)</f>
        <v>0</v>
      </c>
      <c r="AJ2039" s="99">
        <f>SUMIFS(通讯通路门店!$BE:$BE,通讯通路门店!$S:$S,$G2039)</f>
        <v>0</v>
      </c>
      <c r="AK2039" s="99">
        <f>SUMIFS(通讯通路门店!$BG:$BG,通讯通路门店!$S:$S,$G2039)</f>
        <v>0</v>
      </c>
      <c r="AL2039" s="99">
        <f>SUMIFS(通讯通路门店!$BC:$BC,通讯通路门店!$S:$S,$G2039)</f>
        <v>0</v>
      </c>
      <c r="AM2039" s="99">
        <f>SUMIFS(通讯通路门店!$BD:$BD,通讯通路门店!$S:$S,$G2039)</f>
        <v>0</v>
      </c>
      <c r="AN2039" s="99">
        <f>SUMIFS(通讯通路门店!$BF:$BF,通讯通路门店!$S:$S,$G2039)</f>
        <v>0</v>
      </c>
      <c r="AO2039" s="99">
        <f t="shared" si="157"/>
        <v>0</v>
      </c>
      <c r="AP2039" s="99">
        <f>SUMIFS(通讯通路门店!$K:$K,通讯通路门店!$S:$S,$G2039)</f>
        <v>0</v>
      </c>
      <c r="AQ2039" s="83"/>
      <c r="AR2039" s="99">
        <f>SUMIFS(通讯通路门店!$T:$T,通讯通路门店!$S:$S,$G2039)</f>
        <v>0</v>
      </c>
      <c r="AS2039" s="99">
        <f>SUMIFS(通讯通路门店!$U:$U,通讯通路门店!$S:$S,$G2039)</f>
        <v>0</v>
      </c>
      <c r="AT2039" s="99">
        <f>SUMIFS(通讯通路门店!$V:$V,通讯通路门店!$S:$S,$G2039)</f>
        <v>0</v>
      </c>
      <c r="AU2039" s="99">
        <f>SUMIFS(通讯通路门店!$W:$W,通讯通路门店!$S:$S,$G2039)</f>
        <v>0</v>
      </c>
      <c r="AV2039" s="99">
        <f>SUMIFS(通讯通路门店!$Z:$Z,通讯通路门店!$S:$S,$G2039)</f>
        <v>0</v>
      </c>
      <c r="AW2039" s="99">
        <f>SUMIFS(通讯通路门店!$AB:$AB,通讯通路门店!$S:$S,$G2039)</f>
        <v>0</v>
      </c>
      <c r="AX2039" s="99">
        <f>SUMIFS(通讯通路门店!$X:$X,通讯通路门店!$S:$S,$G2039)</f>
        <v>0</v>
      </c>
      <c r="AY2039" s="99">
        <f>SUMIFS(通讯通路门店!$Y:$Y,通讯通路门店!$S:$S,$G2039)</f>
        <v>0</v>
      </c>
      <c r="AZ2039" s="99">
        <f>SUMIFS(通讯通路门店!$AA:$AA,通讯通路门店!$S:$S,$G2039)</f>
        <v>0</v>
      </c>
      <c r="BA2039" s="99">
        <f t="shared" si="158"/>
        <v>0</v>
      </c>
      <c r="BB2039" s="99">
        <f t="shared" si="159"/>
        <v>0</v>
      </c>
      <c r="BC2039" s="99">
        <f>SUMIFS(通讯通路门店!$W:$W,通讯通路门店!$S:$S,$G2039,通讯通路门店!$J:$J,"荣耀体验店")+SUMIFS(通讯通路门店!$W:$W,通讯通路门店!$S:$S,$G2039,通讯通路门店!$J:$J,"荣耀授权专卖店")</f>
        <v>0</v>
      </c>
      <c r="BD2039" s="99">
        <f>SUMIFS(通讯通路门店!$Z:$Z,通讯通路门店!$S:$S,$G2039,通讯通路门店!$J:$J,"VIVO体验店")</f>
        <v>0</v>
      </c>
      <c r="BE2039" s="99">
        <f>SUMIFS(通讯通路门店!$AB:$AB,通讯通路门店!$S:$S,$G2039,通讯通路门店!$J:$J,"OPPO体验店")</f>
        <v>0</v>
      </c>
      <c r="BF2039" s="99">
        <f>SUMIFS(通讯通路门店!$X:$X,通讯通路门店!$S:$S,$G2039,通讯通路门店!$J:$J,"华为授权体验店")+SUMIFS(通讯通路门店!$AA:$AA,通讯通路门店!$S:$S,$G2039,通讯通路门店!$J:$J,"华为堡垒店")</f>
        <v>0</v>
      </c>
      <c r="BG2039" s="99">
        <f>SUMIFS(通讯通路门店!$Y:$Y,通讯通路门店!$S:$S,$G2039,通讯通路门店!$J:$J,"小米体验店")</f>
        <v>0</v>
      </c>
      <c r="BH2039" s="99">
        <f>SUMIFS(通讯通路门店!$AA:$AA,通讯通路门店!$S:$S,$G2039,通讯通路门店!$J:$J,"苹果体验店")</f>
        <v>0</v>
      </c>
      <c r="BI2039" s="99">
        <f>SUMIFS(通讯通路门店!$K:$K,通讯通路门店!$S:$S,$G2039,通讯通路门店!$J:$J,"其他品牌专卖店")</f>
        <v>0</v>
      </c>
      <c r="BJ2039" s="99">
        <f>SUMIFS(通讯通路门店!$AC:$AC,通讯通路门店!$S:$S,$G2039)</f>
        <v>0</v>
      </c>
      <c r="BK2039" s="99">
        <f>SUMIFS(通讯通路门店!$AD:$AD,通讯通路门店!$S:$S,$G2039)</f>
        <v>0</v>
      </c>
      <c r="BL2039" s="99">
        <f>SUMIFS(通讯通路门店!$AE:$AE,通讯通路门店!$S:$S,$G2039)</f>
        <v>0</v>
      </c>
      <c r="BM2039" s="99">
        <f>SUMIFS(通讯通路门店!$AF:$AF,通讯通路门店!$S:$S,$G2039)</f>
        <v>0</v>
      </c>
      <c r="BN2039" s="99">
        <f>SUMIFS(通讯通路门店!$AG:$AG,通讯通路门店!$S:$S,$G2039)</f>
        <v>0</v>
      </c>
      <c r="BO2039" s="99">
        <f>SUMIFS(通讯通路门店!$AH:$AH,通讯通路门店!$S:$S,$G2039)</f>
        <v>0</v>
      </c>
      <c r="BP2039" s="99">
        <f>SUMIFS(通讯通路门店!$AI:$AI,通讯通路门店!$S:$S,$G2039)</f>
        <v>0</v>
      </c>
      <c r="BQ2039" s="83"/>
    </row>
    <row r="2040" spans="1:69">
      <c r="A2040" s="99" t="str">
        <f>IFERROR(_xlfn.XLOOKUP($G2040,通讯通路门店!$S$4:$S$993933,通讯通路门店!$A$4:$A$993933,0,0),"")</f>
        <v>海南省</v>
      </c>
      <c r="B2040" s="99" t="str">
        <f>IFERROR(_xlfn.XLOOKUP($G2040,通讯通路门店!$S$4:$S$993933,通讯通路门店!$B$4:$B$993933,0,0),"")</f>
        <v>昌江黎族自治县</v>
      </c>
      <c r="C2040" s="99" t="str">
        <f>IFERROR(_xlfn.XLOOKUP($G2040,通讯通路门店!$S$4:$S$993933,通讯通路门店!$C$4:$C$993933,0,0),"")</f>
        <v>昌江黎族自治县</v>
      </c>
      <c r="D2040" s="99" t="str">
        <f>IFERROR(_xlfn.XLOOKUP($G2040,通讯通路门店!$S$4:$S$993933,通讯通路门店!$D$4:$D$993933,0,0),"")</f>
        <v>叉河镇</v>
      </c>
      <c r="E2040" s="83"/>
      <c r="F2040" s="83"/>
      <c r="G2040" s="101"/>
      <c r="H2040" s="102">
        <f>IFERROR(_xlfn.XLOOKUP($G2040,通讯通路门店!$S$4:$S$993933,通讯通路门店!$R$4:$R$993933,0,0),"")</f>
        <v>0</v>
      </c>
      <c r="I2040" s="83"/>
      <c r="J2040" s="83"/>
      <c r="K2040" s="83"/>
      <c r="L2040" s="83"/>
      <c r="M2040" s="83"/>
      <c r="N2040" s="83"/>
      <c r="O2040" s="83"/>
      <c r="P2040" s="83"/>
      <c r="Q2040" s="83"/>
      <c r="R2040" s="83"/>
      <c r="S2040" s="83"/>
      <c r="T2040" s="83"/>
      <c r="U2040" s="99">
        <f>COUNTIF(通讯通路门店!$S:$S,$G2040)</f>
        <v>0</v>
      </c>
      <c r="V2040" s="99">
        <f>COUNTIFS(通讯通路门店!$S:$S,$G2040,通讯通路门店!$J:$J,"综合卖场")</f>
        <v>0</v>
      </c>
      <c r="W2040" s="99">
        <f>SUMIFS(通讯通路门店!$AJ:$AJ,通讯通路门店!$S:$S,通讯客户沙盘!$G2040)</f>
        <v>0</v>
      </c>
      <c r="X2040" s="99">
        <f t="shared" si="155"/>
        <v>0</v>
      </c>
      <c r="Y2040" s="99">
        <f>COUNTIFS(通讯通路门店!$S:$S,$G2040,通讯通路门店!$J:$J,"荣耀体验店")+COUNTIFS(通讯通路门店!$S:$S,$G2040,通讯通路门店!$J:$J,"荣耀授权专卖店")</f>
        <v>0</v>
      </c>
      <c r="Z2040" s="99">
        <f>COUNTIFS(通讯通路门店!$S:$S,$G2040,通讯通路门店!$J:$J,"VIVO体验店")</f>
        <v>0</v>
      </c>
      <c r="AA2040" s="99">
        <f>COUNTIFS(通讯通路门店!$S:$S,$G2040,通讯通路门店!$J:$J,"OPPO体验店")</f>
        <v>0</v>
      </c>
      <c r="AB2040" s="99">
        <f>COUNTIFS(通讯通路门店!$S:$S,$G2040,通讯通路门店!$J:$J,"华为授权体验店")+COUNTIFS(通讯通路门店!$S:$S,$G2040,通讯通路门店!$J:$J,"华为堡垒店")</f>
        <v>0</v>
      </c>
      <c r="AC2040" s="99">
        <f>COUNTIFS(通讯通路门店!$S:$S,$G2040,通讯通路门店!$J:$J,"小米体验店")</f>
        <v>0</v>
      </c>
      <c r="AD2040" s="99">
        <f>COUNTIFS(通讯通路门店!$S:$S,$G2040,通讯通路门店!$J:$J,"苹果体验店")</f>
        <v>0</v>
      </c>
      <c r="AE2040" s="99">
        <f>COUNTIFS(通讯通路门店!$S:$S,$G2040,通讯通路门店!$J:$J,"其他品牌专卖店")</f>
        <v>0</v>
      </c>
      <c r="AF2040" s="99">
        <f>SUMIFS(通讯通路门店!$BI:$BI,通讯通路门店!$S:$S,$G2040)</f>
        <v>0</v>
      </c>
      <c r="AG2040" s="99">
        <f>SUMIFS(通讯通路门店!$BH:$BH,通讯通路门店!$S:$S,$G2040)</f>
        <v>0</v>
      </c>
      <c r="AH2040" s="99">
        <f t="shared" si="156"/>
        <v>0</v>
      </c>
      <c r="AI2040" s="99">
        <f>SUMIFS(通讯通路门店!$BB:$BB,通讯通路门店!$S:$S,$G2040)</f>
        <v>0</v>
      </c>
      <c r="AJ2040" s="99">
        <f>SUMIFS(通讯通路门店!$BE:$BE,通讯通路门店!$S:$S,$G2040)</f>
        <v>0</v>
      </c>
      <c r="AK2040" s="99">
        <f>SUMIFS(通讯通路门店!$BG:$BG,通讯通路门店!$S:$S,$G2040)</f>
        <v>0</v>
      </c>
      <c r="AL2040" s="99">
        <f>SUMIFS(通讯通路门店!$BC:$BC,通讯通路门店!$S:$S,$G2040)</f>
        <v>0</v>
      </c>
      <c r="AM2040" s="99">
        <f>SUMIFS(通讯通路门店!$BD:$BD,通讯通路门店!$S:$S,$G2040)</f>
        <v>0</v>
      </c>
      <c r="AN2040" s="99">
        <f>SUMIFS(通讯通路门店!$BF:$BF,通讯通路门店!$S:$S,$G2040)</f>
        <v>0</v>
      </c>
      <c r="AO2040" s="99">
        <f t="shared" si="157"/>
        <v>0</v>
      </c>
      <c r="AP2040" s="99">
        <f>SUMIFS(通讯通路门店!$K:$K,通讯通路门店!$S:$S,$G2040)</f>
        <v>0</v>
      </c>
      <c r="AQ2040" s="83"/>
      <c r="AR2040" s="99">
        <f>SUMIFS(通讯通路门店!$T:$T,通讯通路门店!$S:$S,$G2040)</f>
        <v>0</v>
      </c>
      <c r="AS2040" s="99">
        <f>SUMIFS(通讯通路门店!$U:$U,通讯通路门店!$S:$S,$G2040)</f>
        <v>0</v>
      </c>
      <c r="AT2040" s="99">
        <f>SUMIFS(通讯通路门店!$V:$V,通讯通路门店!$S:$S,$G2040)</f>
        <v>0</v>
      </c>
      <c r="AU2040" s="99">
        <f>SUMIFS(通讯通路门店!$W:$W,通讯通路门店!$S:$S,$G2040)</f>
        <v>0</v>
      </c>
      <c r="AV2040" s="99">
        <f>SUMIFS(通讯通路门店!$Z:$Z,通讯通路门店!$S:$S,$G2040)</f>
        <v>0</v>
      </c>
      <c r="AW2040" s="99">
        <f>SUMIFS(通讯通路门店!$AB:$AB,通讯通路门店!$S:$S,$G2040)</f>
        <v>0</v>
      </c>
      <c r="AX2040" s="99">
        <f>SUMIFS(通讯通路门店!$X:$X,通讯通路门店!$S:$S,$G2040)</f>
        <v>0</v>
      </c>
      <c r="AY2040" s="99">
        <f>SUMIFS(通讯通路门店!$Y:$Y,通讯通路门店!$S:$S,$G2040)</f>
        <v>0</v>
      </c>
      <c r="AZ2040" s="99">
        <f>SUMIFS(通讯通路门店!$AA:$AA,通讯通路门店!$S:$S,$G2040)</f>
        <v>0</v>
      </c>
      <c r="BA2040" s="99">
        <f t="shared" si="158"/>
        <v>0</v>
      </c>
      <c r="BB2040" s="99">
        <f t="shared" si="159"/>
        <v>0</v>
      </c>
      <c r="BC2040" s="99">
        <f>SUMIFS(通讯通路门店!$W:$W,通讯通路门店!$S:$S,$G2040,通讯通路门店!$J:$J,"荣耀体验店")+SUMIFS(通讯通路门店!$W:$W,通讯通路门店!$S:$S,$G2040,通讯通路门店!$J:$J,"荣耀授权专卖店")</f>
        <v>0</v>
      </c>
      <c r="BD2040" s="99">
        <f>SUMIFS(通讯通路门店!$Z:$Z,通讯通路门店!$S:$S,$G2040,通讯通路门店!$J:$J,"VIVO体验店")</f>
        <v>0</v>
      </c>
      <c r="BE2040" s="99">
        <f>SUMIFS(通讯通路门店!$AB:$AB,通讯通路门店!$S:$S,$G2040,通讯通路门店!$J:$J,"OPPO体验店")</f>
        <v>0</v>
      </c>
      <c r="BF2040" s="99">
        <f>SUMIFS(通讯通路门店!$X:$X,通讯通路门店!$S:$S,$G2040,通讯通路门店!$J:$J,"华为授权体验店")+SUMIFS(通讯通路门店!$AA:$AA,通讯通路门店!$S:$S,$G2040,通讯通路门店!$J:$J,"华为堡垒店")</f>
        <v>0</v>
      </c>
      <c r="BG2040" s="99">
        <f>SUMIFS(通讯通路门店!$Y:$Y,通讯通路门店!$S:$S,$G2040,通讯通路门店!$J:$J,"小米体验店")</f>
        <v>0</v>
      </c>
      <c r="BH2040" s="99">
        <f>SUMIFS(通讯通路门店!$AA:$AA,通讯通路门店!$S:$S,$G2040,通讯通路门店!$J:$J,"苹果体验店")</f>
        <v>0</v>
      </c>
      <c r="BI2040" s="99">
        <f>SUMIFS(通讯通路门店!$K:$K,通讯通路门店!$S:$S,$G2040,通讯通路门店!$J:$J,"其他品牌专卖店")</f>
        <v>0</v>
      </c>
      <c r="BJ2040" s="99">
        <f>SUMIFS(通讯通路门店!$AC:$AC,通讯通路门店!$S:$S,$G2040)</f>
        <v>0</v>
      </c>
      <c r="BK2040" s="99">
        <f>SUMIFS(通讯通路门店!$AD:$AD,通讯通路门店!$S:$S,$G2040)</f>
        <v>0</v>
      </c>
      <c r="BL2040" s="99">
        <f>SUMIFS(通讯通路门店!$AE:$AE,通讯通路门店!$S:$S,$G2040)</f>
        <v>0</v>
      </c>
      <c r="BM2040" s="99">
        <f>SUMIFS(通讯通路门店!$AF:$AF,通讯通路门店!$S:$S,$G2040)</f>
        <v>0</v>
      </c>
      <c r="BN2040" s="99">
        <f>SUMIFS(通讯通路门店!$AG:$AG,通讯通路门店!$S:$S,$G2040)</f>
        <v>0</v>
      </c>
      <c r="BO2040" s="99">
        <f>SUMIFS(通讯通路门店!$AH:$AH,通讯通路门店!$S:$S,$G2040)</f>
        <v>0</v>
      </c>
      <c r="BP2040" s="99">
        <f>SUMIFS(通讯通路门店!$AI:$AI,通讯通路门店!$S:$S,$G2040)</f>
        <v>0</v>
      </c>
      <c r="BQ2040" s="83"/>
    </row>
    <row r="2041" spans="1:69">
      <c r="A2041" s="99" t="str">
        <f>IFERROR(_xlfn.XLOOKUP($G2041,通讯通路门店!$S$4:$S$993933,通讯通路门店!$A$4:$A$993933,0,0),"")</f>
        <v>海南省</v>
      </c>
      <c r="B2041" s="99" t="str">
        <f>IFERROR(_xlfn.XLOOKUP($G2041,通讯通路门店!$S$4:$S$993933,通讯通路门店!$B$4:$B$993933,0,0),"")</f>
        <v>昌江黎族自治县</v>
      </c>
      <c r="C2041" s="99" t="str">
        <f>IFERROR(_xlfn.XLOOKUP($G2041,通讯通路门店!$S$4:$S$993933,通讯通路门店!$C$4:$C$993933,0,0),"")</f>
        <v>昌江黎族自治县</v>
      </c>
      <c r="D2041" s="99" t="str">
        <f>IFERROR(_xlfn.XLOOKUP($G2041,通讯通路门店!$S$4:$S$993933,通讯通路门店!$D$4:$D$993933,0,0),"")</f>
        <v>叉河镇</v>
      </c>
      <c r="E2041" s="83"/>
      <c r="F2041" s="83"/>
      <c r="G2041" s="101"/>
      <c r="H2041" s="102">
        <f>IFERROR(_xlfn.XLOOKUP($G2041,通讯通路门店!$S$4:$S$993933,通讯通路门店!$R$4:$R$993933,0,0),"")</f>
        <v>0</v>
      </c>
      <c r="I2041" s="83"/>
      <c r="J2041" s="83"/>
      <c r="K2041" s="83"/>
      <c r="L2041" s="83"/>
      <c r="M2041" s="83"/>
      <c r="N2041" s="83"/>
      <c r="O2041" s="83"/>
      <c r="P2041" s="83"/>
      <c r="Q2041" s="83"/>
      <c r="R2041" s="83"/>
      <c r="S2041" s="83"/>
      <c r="T2041" s="83"/>
      <c r="U2041" s="99">
        <f>COUNTIF(通讯通路门店!$S:$S,$G2041)</f>
        <v>0</v>
      </c>
      <c r="V2041" s="99">
        <f>COUNTIFS(通讯通路门店!$S:$S,$G2041,通讯通路门店!$J:$J,"综合卖场")</f>
        <v>0</v>
      </c>
      <c r="W2041" s="99">
        <f>SUMIFS(通讯通路门店!$AJ:$AJ,通讯通路门店!$S:$S,通讯客户沙盘!$G2041)</f>
        <v>0</v>
      </c>
      <c r="X2041" s="99">
        <f t="shared" si="155"/>
        <v>0</v>
      </c>
      <c r="Y2041" s="99">
        <f>COUNTIFS(通讯通路门店!$S:$S,$G2041,通讯通路门店!$J:$J,"荣耀体验店")+COUNTIFS(通讯通路门店!$S:$S,$G2041,通讯通路门店!$J:$J,"荣耀授权专卖店")</f>
        <v>0</v>
      </c>
      <c r="Z2041" s="99">
        <f>COUNTIFS(通讯通路门店!$S:$S,$G2041,通讯通路门店!$J:$J,"VIVO体验店")</f>
        <v>0</v>
      </c>
      <c r="AA2041" s="99">
        <f>COUNTIFS(通讯通路门店!$S:$S,$G2041,通讯通路门店!$J:$J,"OPPO体验店")</f>
        <v>0</v>
      </c>
      <c r="AB2041" s="99">
        <f>COUNTIFS(通讯通路门店!$S:$S,$G2041,通讯通路门店!$J:$J,"华为授权体验店")+COUNTIFS(通讯通路门店!$S:$S,$G2041,通讯通路门店!$J:$J,"华为堡垒店")</f>
        <v>0</v>
      </c>
      <c r="AC2041" s="99">
        <f>COUNTIFS(通讯通路门店!$S:$S,$G2041,通讯通路门店!$J:$J,"小米体验店")</f>
        <v>0</v>
      </c>
      <c r="AD2041" s="99">
        <f>COUNTIFS(通讯通路门店!$S:$S,$G2041,通讯通路门店!$J:$J,"苹果体验店")</f>
        <v>0</v>
      </c>
      <c r="AE2041" s="99">
        <f>COUNTIFS(通讯通路门店!$S:$S,$G2041,通讯通路门店!$J:$J,"其他品牌专卖店")</f>
        <v>0</v>
      </c>
      <c r="AF2041" s="99">
        <f>SUMIFS(通讯通路门店!$BI:$BI,通讯通路门店!$S:$S,$G2041)</f>
        <v>0</v>
      </c>
      <c r="AG2041" s="99">
        <f>SUMIFS(通讯通路门店!$BH:$BH,通讯通路门店!$S:$S,$G2041)</f>
        <v>0</v>
      </c>
      <c r="AH2041" s="99">
        <f t="shared" si="156"/>
        <v>0</v>
      </c>
      <c r="AI2041" s="99">
        <f>SUMIFS(通讯通路门店!$BB:$BB,通讯通路门店!$S:$S,$G2041)</f>
        <v>0</v>
      </c>
      <c r="AJ2041" s="99">
        <f>SUMIFS(通讯通路门店!$BE:$BE,通讯通路门店!$S:$S,$G2041)</f>
        <v>0</v>
      </c>
      <c r="AK2041" s="99">
        <f>SUMIFS(通讯通路门店!$BG:$BG,通讯通路门店!$S:$S,$G2041)</f>
        <v>0</v>
      </c>
      <c r="AL2041" s="99">
        <f>SUMIFS(通讯通路门店!$BC:$BC,通讯通路门店!$S:$S,$G2041)</f>
        <v>0</v>
      </c>
      <c r="AM2041" s="99">
        <f>SUMIFS(通讯通路门店!$BD:$BD,通讯通路门店!$S:$S,$G2041)</f>
        <v>0</v>
      </c>
      <c r="AN2041" s="99">
        <f>SUMIFS(通讯通路门店!$BF:$BF,通讯通路门店!$S:$S,$G2041)</f>
        <v>0</v>
      </c>
      <c r="AO2041" s="99">
        <f t="shared" si="157"/>
        <v>0</v>
      </c>
      <c r="AP2041" s="99">
        <f>SUMIFS(通讯通路门店!$K:$K,通讯通路门店!$S:$S,$G2041)</f>
        <v>0</v>
      </c>
      <c r="AQ2041" s="83"/>
      <c r="AR2041" s="99">
        <f>SUMIFS(通讯通路门店!$T:$T,通讯通路门店!$S:$S,$G2041)</f>
        <v>0</v>
      </c>
      <c r="AS2041" s="99">
        <f>SUMIFS(通讯通路门店!$U:$U,通讯通路门店!$S:$S,$G2041)</f>
        <v>0</v>
      </c>
      <c r="AT2041" s="99">
        <f>SUMIFS(通讯通路门店!$V:$V,通讯通路门店!$S:$S,$G2041)</f>
        <v>0</v>
      </c>
      <c r="AU2041" s="99">
        <f>SUMIFS(通讯通路门店!$W:$W,通讯通路门店!$S:$S,$G2041)</f>
        <v>0</v>
      </c>
      <c r="AV2041" s="99">
        <f>SUMIFS(通讯通路门店!$Z:$Z,通讯通路门店!$S:$S,$G2041)</f>
        <v>0</v>
      </c>
      <c r="AW2041" s="99">
        <f>SUMIFS(通讯通路门店!$AB:$AB,通讯通路门店!$S:$S,$G2041)</f>
        <v>0</v>
      </c>
      <c r="AX2041" s="99">
        <f>SUMIFS(通讯通路门店!$X:$X,通讯通路门店!$S:$S,$G2041)</f>
        <v>0</v>
      </c>
      <c r="AY2041" s="99">
        <f>SUMIFS(通讯通路门店!$Y:$Y,通讯通路门店!$S:$S,$G2041)</f>
        <v>0</v>
      </c>
      <c r="AZ2041" s="99">
        <f>SUMIFS(通讯通路门店!$AA:$AA,通讯通路门店!$S:$S,$G2041)</f>
        <v>0</v>
      </c>
      <c r="BA2041" s="99">
        <f t="shared" si="158"/>
        <v>0</v>
      </c>
      <c r="BB2041" s="99">
        <f t="shared" si="159"/>
        <v>0</v>
      </c>
      <c r="BC2041" s="99">
        <f>SUMIFS(通讯通路门店!$W:$W,通讯通路门店!$S:$S,$G2041,通讯通路门店!$J:$J,"荣耀体验店")+SUMIFS(通讯通路门店!$W:$W,通讯通路门店!$S:$S,$G2041,通讯通路门店!$J:$J,"荣耀授权专卖店")</f>
        <v>0</v>
      </c>
      <c r="BD2041" s="99">
        <f>SUMIFS(通讯通路门店!$Z:$Z,通讯通路门店!$S:$S,$G2041,通讯通路门店!$J:$J,"VIVO体验店")</f>
        <v>0</v>
      </c>
      <c r="BE2041" s="99">
        <f>SUMIFS(通讯通路门店!$AB:$AB,通讯通路门店!$S:$S,$G2041,通讯通路门店!$J:$J,"OPPO体验店")</f>
        <v>0</v>
      </c>
      <c r="BF2041" s="99">
        <f>SUMIFS(通讯通路门店!$X:$X,通讯通路门店!$S:$S,$G2041,通讯通路门店!$J:$J,"华为授权体验店")+SUMIFS(通讯通路门店!$AA:$AA,通讯通路门店!$S:$S,$G2041,通讯通路门店!$J:$J,"华为堡垒店")</f>
        <v>0</v>
      </c>
      <c r="BG2041" s="99">
        <f>SUMIFS(通讯通路门店!$Y:$Y,通讯通路门店!$S:$S,$G2041,通讯通路门店!$J:$J,"小米体验店")</f>
        <v>0</v>
      </c>
      <c r="BH2041" s="99">
        <f>SUMIFS(通讯通路门店!$AA:$AA,通讯通路门店!$S:$S,$G2041,通讯通路门店!$J:$J,"苹果体验店")</f>
        <v>0</v>
      </c>
      <c r="BI2041" s="99">
        <f>SUMIFS(通讯通路门店!$K:$K,通讯通路门店!$S:$S,$G2041,通讯通路门店!$J:$J,"其他品牌专卖店")</f>
        <v>0</v>
      </c>
      <c r="BJ2041" s="99">
        <f>SUMIFS(通讯通路门店!$AC:$AC,通讯通路门店!$S:$S,$G2041)</f>
        <v>0</v>
      </c>
      <c r="BK2041" s="99">
        <f>SUMIFS(通讯通路门店!$AD:$AD,通讯通路门店!$S:$S,$G2041)</f>
        <v>0</v>
      </c>
      <c r="BL2041" s="99">
        <f>SUMIFS(通讯通路门店!$AE:$AE,通讯通路门店!$S:$S,$G2041)</f>
        <v>0</v>
      </c>
      <c r="BM2041" s="99">
        <f>SUMIFS(通讯通路门店!$AF:$AF,通讯通路门店!$S:$S,$G2041)</f>
        <v>0</v>
      </c>
      <c r="BN2041" s="99">
        <f>SUMIFS(通讯通路门店!$AG:$AG,通讯通路门店!$S:$S,$G2041)</f>
        <v>0</v>
      </c>
      <c r="BO2041" s="99">
        <f>SUMIFS(通讯通路门店!$AH:$AH,通讯通路门店!$S:$S,$G2041)</f>
        <v>0</v>
      </c>
      <c r="BP2041" s="99">
        <f>SUMIFS(通讯通路门店!$AI:$AI,通讯通路门店!$S:$S,$G2041)</f>
        <v>0</v>
      </c>
      <c r="BQ2041" s="83"/>
    </row>
    <row r="2042" spans="1:69">
      <c r="A2042" s="99" t="str">
        <f>IFERROR(_xlfn.XLOOKUP($G2042,通讯通路门店!$S$4:$S$993933,通讯通路门店!$A$4:$A$993933,0,0),"")</f>
        <v>海南省</v>
      </c>
      <c r="B2042" s="99" t="str">
        <f>IFERROR(_xlfn.XLOOKUP($G2042,通讯通路门店!$S$4:$S$993933,通讯通路门店!$B$4:$B$993933,0,0),"")</f>
        <v>昌江黎族自治县</v>
      </c>
      <c r="C2042" s="99" t="str">
        <f>IFERROR(_xlfn.XLOOKUP($G2042,通讯通路门店!$S$4:$S$993933,通讯通路门店!$C$4:$C$993933,0,0),"")</f>
        <v>昌江黎族自治县</v>
      </c>
      <c r="D2042" s="99" t="str">
        <f>IFERROR(_xlfn.XLOOKUP($G2042,通讯通路门店!$S$4:$S$993933,通讯通路门店!$D$4:$D$993933,0,0),"")</f>
        <v>叉河镇</v>
      </c>
      <c r="E2042" s="83"/>
      <c r="F2042" s="83"/>
      <c r="G2042" s="101"/>
      <c r="H2042" s="102">
        <f>IFERROR(_xlfn.XLOOKUP($G2042,通讯通路门店!$S$4:$S$993933,通讯通路门店!$R$4:$R$993933,0,0),"")</f>
        <v>0</v>
      </c>
      <c r="I2042" s="83"/>
      <c r="J2042" s="83"/>
      <c r="K2042" s="83"/>
      <c r="L2042" s="83"/>
      <c r="M2042" s="83"/>
      <c r="N2042" s="83"/>
      <c r="O2042" s="83"/>
      <c r="P2042" s="83"/>
      <c r="Q2042" s="83"/>
      <c r="R2042" s="83"/>
      <c r="S2042" s="83"/>
      <c r="T2042" s="83"/>
      <c r="U2042" s="99">
        <f>COUNTIF(通讯通路门店!$S:$S,$G2042)</f>
        <v>0</v>
      </c>
      <c r="V2042" s="99">
        <f>COUNTIFS(通讯通路门店!$S:$S,$G2042,通讯通路门店!$J:$J,"综合卖场")</f>
        <v>0</v>
      </c>
      <c r="W2042" s="99">
        <f>SUMIFS(通讯通路门店!$AJ:$AJ,通讯通路门店!$S:$S,通讯客户沙盘!$G2042)</f>
        <v>0</v>
      </c>
      <c r="X2042" s="99">
        <f t="shared" si="155"/>
        <v>0</v>
      </c>
      <c r="Y2042" s="99">
        <f>COUNTIFS(通讯通路门店!$S:$S,$G2042,通讯通路门店!$J:$J,"荣耀体验店")+COUNTIFS(通讯通路门店!$S:$S,$G2042,通讯通路门店!$J:$J,"荣耀授权专卖店")</f>
        <v>0</v>
      </c>
      <c r="Z2042" s="99">
        <f>COUNTIFS(通讯通路门店!$S:$S,$G2042,通讯通路门店!$J:$J,"VIVO体验店")</f>
        <v>0</v>
      </c>
      <c r="AA2042" s="99">
        <f>COUNTIFS(通讯通路门店!$S:$S,$G2042,通讯通路门店!$J:$J,"OPPO体验店")</f>
        <v>0</v>
      </c>
      <c r="AB2042" s="99">
        <f>COUNTIFS(通讯通路门店!$S:$S,$G2042,通讯通路门店!$J:$J,"华为授权体验店")+COUNTIFS(通讯通路门店!$S:$S,$G2042,通讯通路门店!$J:$J,"华为堡垒店")</f>
        <v>0</v>
      </c>
      <c r="AC2042" s="99">
        <f>COUNTIFS(通讯通路门店!$S:$S,$G2042,通讯通路门店!$J:$J,"小米体验店")</f>
        <v>0</v>
      </c>
      <c r="AD2042" s="99">
        <f>COUNTIFS(通讯通路门店!$S:$S,$G2042,通讯通路门店!$J:$J,"苹果体验店")</f>
        <v>0</v>
      </c>
      <c r="AE2042" s="99">
        <f>COUNTIFS(通讯通路门店!$S:$S,$G2042,通讯通路门店!$J:$J,"其他品牌专卖店")</f>
        <v>0</v>
      </c>
      <c r="AF2042" s="99">
        <f>SUMIFS(通讯通路门店!$BI:$BI,通讯通路门店!$S:$S,$G2042)</f>
        <v>0</v>
      </c>
      <c r="AG2042" s="99">
        <f>SUMIFS(通讯通路门店!$BH:$BH,通讯通路门店!$S:$S,$G2042)</f>
        <v>0</v>
      </c>
      <c r="AH2042" s="99">
        <f t="shared" si="156"/>
        <v>0</v>
      </c>
      <c r="AI2042" s="99">
        <f>SUMIFS(通讯通路门店!$BB:$BB,通讯通路门店!$S:$S,$G2042)</f>
        <v>0</v>
      </c>
      <c r="AJ2042" s="99">
        <f>SUMIFS(通讯通路门店!$BE:$BE,通讯通路门店!$S:$S,$G2042)</f>
        <v>0</v>
      </c>
      <c r="AK2042" s="99">
        <f>SUMIFS(通讯通路门店!$BG:$BG,通讯通路门店!$S:$S,$G2042)</f>
        <v>0</v>
      </c>
      <c r="AL2042" s="99">
        <f>SUMIFS(通讯通路门店!$BC:$BC,通讯通路门店!$S:$S,$G2042)</f>
        <v>0</v>
      </c>
      <c r="AM2042" s="99">
        <f>SUMIFS(通讯通路门店!$BD:$BD,通讯通路门店!$S:$S,$G2042)</f>
        <v>0</v>
      </c>
      <c r="AN2042" s="99">
        <f>SUMIFS(通讯通路门店!$BF:$BF,通讯通路门店!$S:$S,$G2042)</f>
        <v>0</v>
      </c>
      <c r="AO2042" s="99">
        <f t="shared" si="157"/>
        <v>0</v>
      </c>
      <c r="AP2042" s="99">
        <f>SUMIFS(通讯通路门店!$K:$K,通讯通路门店!$S:$S,$G2042)</f>
        <v>0</v>
      </c>
      <c r="AQ2042" s="83"/>
      <c r="AR2042" s="99">
        <f>SUMIFS(通讯通路门店!$T:$T,通讯通路门店!$S:$S,$G2042)</f>
        <v>0</v>
      </c>
      <c r="AS2042" s="99">
        <f>SUMIFS(通讯通路门店!$U:$U,通讯通路门店!$S:$S,$G2042)</f>
        <v>0</v>
      </c>
      <c r="AT2042" s="99">
        <f>SUMIFS(通讯通路门店!$V:$V,通讯通路门店!$S:$S,$G2042)</f>
        <v>0</v>
      </c>
      <c r="AU2042" s="99">
        <f>SUMIFS(通讯通路门店!$W:$W,通讯通路门店!$S:$S,$G2042)</f>
        <v>0</v>
      </c>
      <c r="AV2042" s="99">
        <f>SUMIFS(通讯通路门店!$Z:$Z,通讯通路门店!$S:$S,$G2042)</f>
        <v>0</v>
      </c>
      <c r="AW2042" s="99">
        <f>SUMIFS(通讯通路门店!$AB:$AB,通讯通路门店!$S:$S,$G2042)</f>
        <v>0</v>
      </c>
      <c r="AX2042" s="99">
        <f>SUMIFS(通讯通路门店!$X:$X,通讯通路门店!$S:$S,$G2042)</f>
        <v>0</v>
      </c>
      <c r="AY2042" s="99">
        <f>SUMIFS(通讯通路门店!$Y:$Y,通讯通路门店!$S:$S,$G2042)</f>
        <v>0</v>
      </c>
      <c r="AZ2042" s="99">
        <f>SUMIFS(通讯通路门店!$AA:$AA,通讯通路门店!$S:$S,$G2042)</f>
        <v>0</v>
      </c>
      <c r="BA2042" s="99">
        <f t="shared" si="158"/>
        <v>0</v>
      </c>
      <c r="BB2042" s="99">
        <f t="shared" si="159"/>
        <v>0</v>
      </c>
      <c r="BC2042" s="99">
        <f>SUMIFS(通讯通路门店!$W:$W,通讯通路门店!$S:$S,$G2042,通讯通路门店!$J:$J,"荣耀体验店")+SUMIFS(通讯通路门店!$W:$W,通讯通路门店!$S:$S,$G2042,通讯通路门店!$J:$J,"荣耀授权专卖店")</f>
        <v>0</v>
      </c>
      <c r="BD2042" s="99">
        <f>SUMIFS(通讯通路门店!$Z:$Z,通讯通路门店!$S:$S,$G2042,通讯通路门店!$J:$J,"VIVO体验店")</f>
        <v>0</v>
      </c>
      <c r="BE2042" s="99">
        <f>SUMIFS(通讯通路门店!$AB:$AB,通讯通路门店!$S:$S,$G2042,通讯通路门店!$J:$J,"OPPO体验店")</f>
        <v>0</v>
      </c>
      <c r="BF2042" s="99">
        <f>SUMIFS(通讯通路门店!$X:$X,通讯通路门店!$S:$S,$G2042,通讯通路门店!$J:$J,"华为授权体验店")+SUMIFS(通讯通路门店!$AA:$AA,通讯通路门店!$S:$S,$G2042,通讯通路门店!$J:$J,"华为堡垒店")</f>
        <v>0</v>
      </c>
      <c r="BG2042" s="99">
        <f>SUMIFS(通讯通路门店!$Y:$Y,通讯通路门店!$S:$S,$G2042,通讯通路门店!$J:$J,"小米体验店")</f>
        <v>0</v>
      </c>
      <c r="BH2042" s="99">
        <f>SUMIFS(通讯通路门店!$AA:$AA,通讯通路门店!$S:$S,$G2042,通讯通路门店!$J:$J,"苹果体验店")</f>
        <v>0</v>
      </c>
      <c r="BI2042" s="99">
        <f>SUMIFS(通讯通路门店!$K:$K,通讯通路门店!$S:$S,$G2042,通讯通路门店!$J:$J,"其他品牌专卖店")</f>
        <v>0</v>
      </c>
      <c r="BJ2042" s="99">
        <f>SUMIFS(通讯通路门店!$AC:$AC,通讯通路门店!$S:$S,$G2042)</f>
        <v>0</v>
      </c>
      <c r="BK2042" s="99">
        <f>SUMIFS(通讯通路门店!$AD:$AD,通讯通路门店!$S:$S,$G2042)</f>
        <v>0</v>
      </c>
      <c r="BL2042" s="99">
        <f>SUMIFS(通讯通路门店!$AE:$AE,通讯通路门店!$S:$S,$G2042)</f>
        <v>0</v>
      </c>
      <c r="BM2042" s="99">
        <f>SUMIFS(通讯通路门店!$AF:$AF,通讯通路门店!$S:$S,$G2042)</f>
        <v>0</v>
      </c>
      <c r="BN2042" s="99">
        <f>SUMIFS(通讯通路门店!$AG:$AG,通讯通路门店!$S:$S,$G2042)</f>
        <v>0</v>
      </c>
      <c r="BO2042" s="99">
        <f>SUMIFS(通讯通路门店!$AH:$AH,通讯通路门店!$S:$S,$G2042)</f>
        <v>0</v>
      </c>
      <c r="BP2042" s="99">
        <f>SUMIFS(通讯通路门店!$AI:$AI,通讯通路门店!$S:$S,$G2042)</f>
        <v>0</v>
      </c>
      <c r="BQ2042" s="83"/>
    </row>
    <row r="2043" spans="1:69">
      <c r="A2043" s="99" t="str">
        <f>IFERROR(_xlfn.XLOOKUP($G2043,通讯通路门店!$S$4:$S$993933,通讯通路门店!$A$4:$A$993933,0,0),"")</f>
        <v>海南省</v>
      </c>
      <c r="B2043" s="99" t="str">
        <f>IFERROR(_xlfn.XLOOKUP($G2043,通讯通路门店!$S$4:$S$993933,通讯通路门店!$B$4:$B$993933,0,0),"")</f>
        <v>昌江黎族自治县</v>
      </c>
      <c r="C2043" s="99" t="str">
        <f>IFERROR(_xlfn.XLOOKUP($G2043,通讯通路门店!$S$4:$S$993933,通讯通路门店!$C$4:$C$993933,0,0),"")</f>
        <v>昌江黎族自治县</v>
      </c>
      <c r="D2043" s="99" t="str">
        <f>IFERROR(_xlfn.XLOOKUP($G2043,通讯通路门店!$S$4:$S$993933,通讯通路门店!$D$4:$D$993933,0,0),"")</f>
        <v>叉河镇</v>
      </c>
      <c r="E2043" s="83"/>
      <c r="F2043" s="83"/>
      <c r="G2043" s="101"/>
      <c r="H2043" s="102">
        <f>IFERROR(_xlfn.XLOOKUP($G2043,通讯通路门店!$S$4:$S$993933,通讯通路门店!$R$4:$R$993933,0,0),"")</f>
        <v>0</v>
      </c>
      <c r="I2043" s="83"/>
      <c r="J2043" s="83"/>
      <c r="K2043" s="83"/>
      <c r="L2043" s="83"/>
      <c r="M2043" s="83"/>
      <c r="N2043" s="83"/>
      <c r="O2043" s="83"/>
      <c r="P2043" s="83"/>
      <c r="Q2043" s="83"/>
      <c r="R2043" s="83"/>
      <c r="S2043" s="83"/>
      <c r="T2043" s="83"/>
      <c r="U2043" s="99">
        <f>COUNTIF(通讯通路门店!$S:$S,$G2043)</f>
        <v>0</v>
      </c>
      <c r="V2043" s="99">
        <f>COUNTIFS(通讯通路门店!$S:$S,$G2043,通讯通路门店!$J:$J,"综合卖场")</f>
        <v>0</v>
      </c>
      <c r="W2043" s="99">
        <f>SUMIFS(通讯通路门店!$AJ:$AJ,通讯通路门店!$S:$S,通讯客户沙盘!$G2043)</f>
        <v>0</v>
      </c>
      <c r="X2043" s="99">
        <f t="shared" si="155"/>
        <v>0</v>
      </c>
      <c r="Y2043" s="99">
        <f>COUNTIFS(通讯通路门店!$S:$S,$G2043,通讯通路门店!$J:$J,"荣耀体验店")+COUNTIFS(通讯通路门店!$S:$S,$G2043,通讯通路门店!$J:$J,"荣耀授权专卖店")</f>
        <v>0</v>
      </c>
      <c r="Z2043" s="99">
        <f>COUNTIFS(通讯通路门店!$S:$S,$G2043,通讯通路门店!$J:$J,"VIVO体验店")</f>
        <v>0</v>
      </c>
      <c r="AA2043" s="99">
        <f>COUNTIFS(通讯通路门店!$S:$S,$G2043,通讯通路门店!$J:$J,"OPPO体验店")</f>
        <v>0</v>
      </c>
      <c r="AB2043" s="99">
        <f>COUNTIFS(通讯通路门店!$S:$S,$G2043,通讯通路门店!$J:$J,"华为授权体验店")+COUNTIFS(通讯通路门店!$S:$S,$G2043,通讯通路门店!$J:$J,"华为堡垒店")</f>
        <v>0</v>
      </c>
      <c r="AC2043" s="99">
        <f>COUNTIFS(通讯通路门店!$S:$S,$G2043,通讯通路门店!$J:$J,"小米体验店")</f>
        <v>0</v>
      </c>
      <c r="AD2043" s="99">
        <f>COUNTIFS(通讯通路门店!$S:$S,$G2043,通讯通路门店!$J:$J,"苹果体验店")</f>
        <v>0</v>
      </c>
      <c r="AE2043" s="99">
        <f>COUNTIFS(通讯通路门店!$S:$S,$G2043,通讯通路门店!$J:$J,"其他品牌专卖店")</f>
        <v>0</v>
      </c>
      <c r="AF2043" s="99">
        <f>SUMIFS(通讯通路门店!$BI:$BI,通讯通路门店!$S:$S,$G2043)</f>
        <v>0</v>
      </c>
      <c r="AG2043" s="99">
        <f>SUMIFS(通讯通路门店!$BH:$BH,通讯通路门店!$S:$S,$G2043)</f>
        <v>0</v>
      </c>
      <c r="AH2043" s="99">
        <f t="shared" si="156"/>
        <v>0</v>
      </c>
      <c r="AI2043" s="99">
        <f>SUMIFS(通讯通路门店!$BB:$BB,通讯通路门店!$S:$S,$G2043)</f>
        <v>0</v>
      </c>
      <c r="AJ2043" s="99">
        <f>SUMIFS(通讯通路门店!$BE:$BE,通讯通路门店!$S:$S,$G2043)</f>
        <v>0</v>
      </c>
      <c r="AK2043" s="99">
        <f>SUMIFS(通讯通路门店!$BG:$BG,通讯通路门店!$S:$S,$G2043)</f>
        <v>0</v>
      </c>
      <c r="AL2043" s="99">
        <f>SUMIFS(通讯通路门店!$BC:$BC,通讯通路门店!$S:$S,$G2043)</f>
        <v>0</v>
      </c>
      <c r="AM2043" s="99">
        <f>SUMIFS(通讯通路门店!$BD:$BD,通讯通路门店!$S:$S,$G2043)</f>
        <v>0</v>
      </c>
      <c r="AN2043" s="99">
        <f>SUMIFS(通讯通路门店!$BF:$BF,通讯通路门店!$S:$S,$G2043)</f>
        <v>0</v>
      </c>
      <c r="AO2043" s="99">
        <f t="shared" si="157"/>
        <v>0</v>
      </c>
      <c r="AP2043" s="99">
        <f>SUMIFS(通讯通路门店!$K:$K,通讯通路门店!$S:$S,$G2043)</f>
        <v>0</v>
      </c>
      <c r="AQ2043" s="83"/>
      <c r="AR2043" s="99">
        <f>SUMIFS(通讯通路门店!$T:$T,通讯通路门店!$S:$S,$G2043)</f>
        <v>0</v>
      </c>
      <c r="AS2043" s="99">
        <f>SUMIFS(通讯通路门店!$U:$U,通讯通路门店!$S:$S,$G2043)</f>
        <v>0</v>
      </c>
      <c r="AT2043" s="99">
        <f>SUMIFS(通讯通路门店!$V:$V,通讯通路门店!$S:$S,$G2043)</f>
        <v>0</v>
      </c>
      <c r="AU2043" s="99">
        <f>SUMIFS(通讯通路门店!$W:$W,通讯通路门店!$S:$S,$G2043)</f>
        <v>0</v>
      </c>
      <c r="AV2043" s="99">
        <f>SUMIFS(通讯通路门店!$Z:$Z,通讯通路门店!$S:$S,$G2043)</f>
        <v>0</v>
      </c>
      <c r="AW2043" s="99">
        <f>SUMIFS(通讯通路门店!$AB:$AB,通讯通路门店!$S:$S,$G2043)</f>
        <v>0</v>
      </c>
      <c r="AX2043" s="99">
        <f>SUMIFS(通讯通路门店!$X:$X,通讯通路门店!$S:$S,$G2043)</f>
        <v>0</v>
      </c>
      <c r="AY2043" s="99">
        <f>SUMIFS(通讯通路门店!$Y:$Y,通讯通路门店!$S:$S,$G2043)</f>
        <v>0</v>
      </c>
      <c r="AZ2043" s="99">
        <f>SUMIFS(通讯通路门店!$AA:$AA,通讯通路门店!$S:$S,$G2043)</f>
        <v>0</v>
      </c>
      <c r="BA2043" s="99">
        <f t="shared" si="158"/>
        <v>0</v>
      </c>
      <c r="BB2043" s="99">
        <f t="shared" si="159"/>
        <v>0</v>
      </c>
      <c r="BC2043" s="99">
        <f>SUMIFS(通讯通路门店!$W:$W,通讯通路门店!$S:$S,$G2043,通讯通路门店!$J:$J,"荣耀体验店")+SUMIFS(通讯通路门店!$W:$W,通讯通路门店!$S:$S,$G2043,通讯通路门店!$J:$J,"荣耀授权专卖店")</f>
        <v>0</v>
      </c>
      <c r="BD2043" s="99">
        <f>SUMIFS(通讯通路门店!$Z:$Z,通讯通路门店!$S:$S,$G2043,通讯通路门店!$J:$J,"VIVO体验店")</f>
        <v>0</v>
      </c>
      <c r="BE2043" s="99">
        <f>SUMIFS(通讯通路门店!$AB:$AB,通讯通路门店!$S:$S,$G2043,通讯通路门店!$J:$J,"OPPO体验店")</f>
        <v>0</v>
      </c>
      <c r="BF2043" s="99">
        <f>SUMIFS(通讯通路门店!$X:$X,通讯通路门店!$S:$S,$G2043,通讯通路门店!$J:$J,"华为授权体验店")+SUMIFS(通讯通路门店!$AA:$AA,通讯通路门店!$S:$S,$G2043,通讯通路门店!$J:$J,"华为堡垒店")</f>
        <v>0</v>
      </c>
      <c r="BG2043" s="99">
        <f>SUMIFS(通讯通路门店!$Y:$Y,通讯通路门店!$S:$S,$G2043,通讯通路门店!$J:$J,"小米体验店")</f>
        <v>0</v>
      </c>
      <c r="BH2043" s="99">
        <f>SUMIFS(通讯通路门店!$AA:$AA,通讯通路门店!$S:$S,$G2043,通讯通路门店!$J:$J,"苹果体验店")</f>
        <v>0</v>
      </c>
      <c r="BI2043" s="99">
        <f>SUMIFS(通讯通路门店!$K:$K,通讯通路门店!$S:$S,$G2043,通讯通路门店!$J:$J,"其他品牌专卖店")</f>
        <v>0</v>
      </c>
      <c r="BJ2043" s="99">
        <f>SUMIFS(通讯通路门店!$AC:$AC,通讯通路门店!$S:$S,$G2043)</f>
        <v>0</v>
      </c>
      <c r="BK2043" s="99">
        <f>SUMIFS(通讯通路门店!$AD:$AD,通讯通路门店!$S:$S,$G2043)</f>
        <v>0</v>
      </c>
      <c r="BL2043" s="99">
        <f>SUMIFS(通讯通路门店!$AE:$AE,通讯通路门店!$S:$S,$G2043)</f>
        <v>0</v>
      </c>
      <c r="BM2043" s="99">
        <f>SUMIFS(通讯通路门店!$AF:$AF,通讯通路门店!$S:$S,$G2043)</f>
        <v>0</v>
      </c>
      <c r="BN2043" s="99">
        <f>SUMIFS(通讯通路门店!$AG:$AG,通讯通路门店!$S:$S,$G2043)</f>
        <v>0</v>
      </c>
      <c r="BO2043" s="99">
        <f>SUMIFS(通讯通路门店!$AH:$AH,通讯通路门店!$S:$S,$G2043)</f>
        <v>0</v>
      </c>
      <c r="BP2043" s="99">
        <f>SUMIFS(通讯通路门店!$AI:$AI,通讯通路门店!$S:$S,$G2043)</f>
        <v>0</v>
      </c>
      <c r="BQ2043" s="83"/>
    </row>
    <row r="2044" spans="1:69">
      <c r="A2044" s="99" t="str">
        <f>IFERROR(_xlfn.XLOOKUP($G2044,通讯通路门店!$S$4:$S$993933,通讯通路门店!$A$4:$A$993933,0,0),"")</f>
        <v>海南省</v>
      </c>
      <c r="B2044" s="99" t="str">
        <f>IFERROR(_xlfn.XLOOKUP($G2044,通讯通路门店!$S$4:$S$993933,通讯通路门店!$B$4:$B$993933,0,0),"")</f>
        <v>昌江黎族自治县</v>
      </c>
      <c r="C2044" s="99" t="str">
        <f>IFERROR(_xlfn.XLOOKUP($G2044,通讯通路门店!$S$4:$S$993933,通讯通路门店!$C$4:$C$993933,0,0),"")</f>
        <v>昌江黎族自治县</v>
      </c>
      <c r="D2044" s="99" t="str">
        <f>IFERROR(_xlfn.XLOOKUP($G2044,通讯通路门店!$S$4:$S$993933,通讯通路门店!$D$4:$D$993933,0,0),"")</f>
        <v>叉河镇</v>
      </c>
      <c r="E2044" s="83"/>
      <c r="F2044" s="83"/>
      <c r="G2044" s="101"/>
      <c r="H2044" s="102">
        <f>IFERROR(_xlfn.XLOOKUP($G2044,通讯通路门店!$S$4:$S$993933,通讯通路门店!$R$4:$R$993933,0,0),"")</f>
        <v>0</v>
      </c>
      <c r="I2044" s="83"/>
      <c r="J2044" s="83"/>
      <c r="K2044" s="83"/>
      <c r="L2044" s="83"/>
      <c r="M2044" s="83"/>
      <c r="N2044" s="83"/>
      <c r="O2044" s="83"/>
      <c r="P2044" s="83"/>
      <c r="Q2044" s="83"/>
      <c r="R2044" s="83"/>
      <c r="S2044" s="83"/>
      <c r="T2044" s="83"/>
      <c r="U2044" s="99">
        <f>COUNTIF(通讯通路门店!$S:$S,$G2044)</f>
        <v>0</v>
      </c>
      <c r="V2044" s="99">
        <f>COUNTIFS(通讯通路门店!$S:$S,$G2044,通讯通路门店!$J:$J,"综合卖场")</f>
        <v>0</v>
      </c>
      <c r="W2044" s="99">
        <f>SUMIFS(通讯通路门店!$AJ:$AJ,通讯通路门店!$S:$S,通讯客户沙盘!$G2044)</f>
        <v>0</v>
      </c>
      <c r="X2044" s="99">
        <f t="shared" si="155"/>
        <v>0</v>
      </c>
      <c r="Y2044" s="99">
        <f>COUNTIFS(通讯通路门店!$S:$S,$G2044,通讯通路门店!$J:$J,"荣耀体验店")+COUNTIFS(通讯通路门店!$S:$S,$G2044,通讯通路门店!$J:$J,"荣耀授权专卖店")</f>
        <v>0</v>
      </c>
      <c r="Z2044" s="99">
        <f>COUNTIFS(通讯通路门店!$S:$S,$G2044,通讯通路门店!$J:$J,"VIVO体验店")</f>
        <v>0</v>
      </c>
      <c r="AA2044" s="99">
        <f>COUNTIFS(通讯通路门店!$S:$S,$G2044,通讯通路门店!$J:$J,"OPPO体验店")</f>
        <v>0</v>
      </c>
      <c r="AB2044" s="99">
        <f>COUNTIFS(通讯通路门店!$S:$S,$G2044,通讯通路门店!$J:$J,"华为授权体验店")+COUNTIFS(通讯通路门店!$S:$S,$G2044,通讯通路门店!$J:$J,"华为堡垒店")</f>
        <v>0</v>
      </c>
      <c r="AC2044" s="99">
        <f>COUNTIFS(通讯通路门店!$S:$S,$G2044,通讯通路门店!$J:$J,"小米体验店")</f>
        <v>0</v>
      </c>
      <c r="AD2044" s="99">
        <f>COUNTIFS(通讯通路门店!$S:$S,$G2044,通讯通路门店!$J:$J,"苹果体验店")</f>
        <v>0</v>
      </c>
      <c r="AE2044" s="99">
        <f>COUNTIFS(通讯通路门店!$S:$S,$G2044,通讯通路门店!$J:$J,"其他品牌专卖店")</f>
        <v>0</v>
      </c>
      <c r="AF2044" s="99">
        <f>SUMIFS(通讯通路门店!$BI:$BI,通讯通路门店!$S:$S,$G2044)</f>
        <v>0</v>
      </c>
      <c r="AG2044" s="99">
        <f>SUMIFS(通讯通路门店!$BH:$BH,通讯通路门店!$S:$S,$G2044)</f>
        <v>0</v>
      </c>
      <c r="AH2044" s="99">
        <f t="shared" si="156"/>
        <v>0</v>
      </c>
      <c r="AI2044" s="99">
        <f>SUMIFS(通讯通路门店!$BB:$BB,通讯通路门店!$S:$S,$G2044)</f>
        <v>0</v>
      </c>
      <c r="AJ2044" s="99">
        <f>SUMIFS(通讯通路门店!$BE:$BE,通讯通路门店!$S:$S,$G2044)</f>
        <v>0</v>
      </c>
      <c r="AK2044" s="99">
        <f>SUMIFS(通讯通路门店!$BG:$BG,通讯通路门店!$S:$S,$G2044)</f>
        <v>0</v>
      </c>
      <c r="AL2044" s="99">
        <f>SUMIFS(通讯通路门店!$BC:$BC,通讯通路门店!$S:$S,$G2044)</f>
        <v>0</v>
      </c>
      <c r="AM2044" s="99">
        <f>SUMIFS(通讯通路门店!$BD:$BD,通讯通路门店!$S:$S,$G2044)</f>
        <v>0</v>
      </c>
      <c r="AN2044" s="99">
        <f>SUMIFS(通讯通路门店!$BF:$BF,通讯通路门店!$S:$S,$G2044)</f>
        <v>0</v>
      </c>
      <c r="AO2044" s="99">
        <f t="shared" si="157"/>
        <v>0</v>
      </c>
      <c r="AP2044" s="99">
        <f>SUMIFS(通讯通路门店!$K:$K,通讯通路门店!$S:$S,$G2044)</f>
        <v>0</v>
      </c>
      <c r="AQ2044" s="83"/>
      <c r="AR2044" s="99">
        <f>SUMIFS(通讯通路门店!$T:$T,通讯通路门店!$S:$S,$G2044)</f>
        <v>0</v>
      </c>
      <c r="AS2044" s="99">
        <f>SUMIFS(通讯通路门店!$U:$U,通讯通路门店!$S:$S,$G2044)</f>
        <v>0</v>
      </c>
      <c r="AT2044" s="99">
        <f>SUMIFS(通讯通路门店!$V:$V,通讯通路门店!$S:$S,$G2044)</f>
        <v>0</v>
      </c>
      <c r="AU2044" s="99">
        <f>SUMIFS(通讯通路门店!$W:$W,通讯通路门店!$S:$S,$G2044)</f>
        <v>0</v>
      </c>
      <c r="AV2044" s="99">
        <f>SUMIFS(通讯通路门店!$Z:$Z,通讯通路门店!$S:$S,$G2044)</f>
        <v>0</v>
      </c>
      <c r="AW2044" s="99">
        <f>SUMIFS(通讯通路门店!$AB:$AB,通讯通路门店!$S:$S,$G2044)</f>
        <v>0</v>
      </c>
      <c r="AX2044" s="99">
        <f>SUMIFS(通讯通路门店!$X:$X,通讯通路门店!$S:$S,$G2044)</f>
        <v>0</v>
      </c>
      <c r="AY2044" s="99">
        <f>SUMIFS(通讯通路门店!$Y:$Y,通讯通路门店!$S:$S,$G2044)</f>
        <v>0</v>
      </c>
      <c r="AZ2044" s="99">
        <f>SUMIFS(通讯通路门店!$AA:$AA,通讯通路门店!$S:$S,$G2044)</f>
        <v>0</v>
      </c>
      <c r="BA2044" s="99">
        <f t="shared" si="158"/>
        <v>0</v>
      </c>
      <c r="BB2044" s="99">
        <f t="shared" si="159"/>
        <v>0</v>
      </c>
      <c r="BC2044" s="99">
        <f>SUMIFS(通讯通路门店!$W:$W,通讯通路门店!$S:$S,$G2044,通讯通路门店!$J:$J,"荣耀体验店")+SUMIFS(通讯通路门店!$W:$W,通讯通路门店!$S:$S,$G2044,通讯通路门店!$J:$J,"荣耀授权专卖店")</f>
        <v>0</v>
      </c>
      <c r="BD2044" s="99">
        <f>SUMIFS(通讯通路门店!$Z:$Z,通讯通路门店!$S:$S,$G2044,通讯通路门店!$J:$J,"VIVO体验店")</f>
        <v>0</v>
      </c>
      <c r="BE2044" s="99">
        <f>SUMIFS(通讯通路门店!$AB:$AB,通讯通路门店!$S:$S,$G2044,通讯通路门店!$J:$J,"OPPO体验店")</f>
        <v>0</v>
      </c>
      <c r="BF2044" s="99">
        <f>SUMIFS(通讯通路门店!$X:$X,通讯通路门店!$S:$S,$G2044,通讯通路门店!$J:$J,"华为授权体验店")+SUMIFS(通讯通路门店!$AA:$AA,通讯通路门店!$S:$S,$G2044,通讯通路门店!$J:$J,"华为堡垒店")</f>
        <v>0</v>
      </c>
      <c r="BG2044" s="99">
        <f>SUMIFS(通讯通路门店!$Y:$Y,通讯通路门店!$S:$S,$G2044,通讯通路门店!$J:$J,"小米体验店")</f>
        <v>0</v>
      </c>
      <c r="BH2044" s="99">
        <f>SUMIFS(通讯通路门店!$AA:$AA,通讯通路门店!$S:$S,$G2044,通讯通路门店!$J:$J,"苹果体验店")</f>
        <v>0</v>
      </c>
      <c r="BI2044" s="99">
        <f>SUMIFS(通讯通路门店!$K:$K,通讯通路门店!$S:$S,$G2044,通讯通路门店!$J:$J,"其他品牌专卖店")</f>
        <v>0</v>
      </c>
      <c r="BJ2044" s="99">
        <f>SUMIFS(通讯通路门店!$AC:$AC,通讯通路门店!$S:$S,$G2044)</f>
        <v>0</v>
      </c>
      <c r="BK2044" s="99">
        <f>SUMIFS(通讯通路门店!$AD:$AD,通讯通路门店!$S:$S,$G2044)</f>
        <v>0</v>
      </c>
      <c r="BL2044" s="99">
        <f>SUMIFS(通讯通路门店!$AE:$AE,通讯通路门店!$S:$S,$G2044)</f>
        <v>0</v>
      </c>
      <c r="BM2044" s="99">
        <f>SUMIFS(通讯通路门店!$AF:$AF,通讯通路门店!$S:$S,$G2044)</f>
        <v>0</v>
      </c>
      <c r="BN2044" s="99">
        <f>SUMIFS(通讯通路门店!$AG:$AG,通讯通路门店!$S:$S,$G2044)</f>
        <v>0</v>
      </c>
      <c r="BO2044" s="99">
        <f>SUMIFS(通讯通路门店!$AH:$AH,通讯通路门店!$S:$S,$G2044)</f>
        <v>0</v>
      </c>
      <c r="BP2044" s="99">
        <f>SUMIFS(通讯通路门店!$AI:$AI,通讯通路门店!$S:$S,$G2044)</f>
        <v>0</v>
      </c>
      <c r="BQ2044" s="83"/>
    </row>
    <row r="2045" spans="1:69">
      <c r="A2045" s="99" t="str">
        <f>IFERROR(_xlfn.XLOOKUP($G2045,通讯通路门店!$S$4:$S$993933,通讯通路门店!$A$4:$A$993933,0,0),"")</f>
        <v>海南省</v>
      </c>
      <c r="B2045" s="99" t="str">
        <f>IFERROR(_xlfn.XLOOKUP($G2045,通讯通路门店!$S$4:$S$993933,通讯通路门店!$B$4:$B$993933,0,0),"")</f>
        <v>昌江黎族自治县</v>
      </c>
      <c r="C2045" s="99" t="str">
        <f>IFERROR(_xlfn.XLOOKUP($G2045,通讯通路门店!$S$4:$S$993933,通讯通路门店!$C$4:$C$993933,0,0),"")</f>
        <v>昌江黎族自治县</v>
      </c>
      <c r="D2045" s="99" t="str">
        <f>IFERROR(_xlfn.XLOOKUP($G2045,通讯通路门店!$S$4:$S$993933,通讯通路门店!$D$4:$D$993933,0,0),"")</f>
        <v>叉河镇</v>
      </c>
      <c r="E2045" s="83"/>
      <c r="F2045" s="83"/>
      <c r="G2045" s="101"/>
      <c r="H2045" s="102">
        <f>IFERROR(_xlfn.XLOOKUP($G2045,通讯通路门店!$S$4:$S$993933,通讯通路门店!$R$4:$R$993933,0,0),"")</f>
        <v>0</v>
      </c>
      <c r="I2045" s="83"/>
      <c r="J2045" s="83"/>
      <c r="K2045" s="83"/>
      <c r="L2045" s="83"/>
      <c r="M2045" s="83"/>
      <c r="N2045" s="83"/>
      <c r="O2045" s="83"/>
      <c r="P2045" s="83"/>
      <c r="Q2045" s="83"/>
      <c r="R2045" s="83"/>
      <c r="S2045" s="83"/>
      <c r="T2045" s="83"/>
      <c r="U2045" s="99">
        <f>COUNTIF(通讯通路门店!$S:$S,$G2045)</f>
        <v>0</v>
      </c>
      <c r="V2045" s="99">
        <f>COUNTIFS(通讯通路门店!$S:$S,$G2045,通讯通路门店!$J:$J,"综合卖场")</f>
        <v>0</v>
      </c>
      <c r="W2045" s="99">
        <f>SUMIFS(通讯通路门店!$AJ:$AJ,通讯通路门店!$S:$S,通讯客户沙盘!$G2045)</f>
        <v>0</v>
      </c>
      <c r="X2045" s="99">
        <f t="shared" si="155"/>
        <v>0</v>
      </c>
      <c r="Y2045" s="99">
        <f>COUNTIFS(通讯通路门店!$S:$S,$G2045,通讯通路门店!$J:$J,"荣耀体验店")+COUNTIFS(通讯通路门店!$S:$S,$G2045,通讯通路门店!$J:$J,"荣耀授权专卖店")</f>
        <v>0</v>
      </c>
      <c r="Z2045" s="99">
        <f>COUNTIFS(通讯通路门店!$S:$S,$G2045,通讯通路门店!$J:$J,"VIVO体验店")</f>
        <v>0</v>
      </c>
      <c r="AA2045" s="99">
        <f>COUNTIFS(通讯通路门店!$S:$S,$G2045,通讯通路门店!$J:$J,"OPPO体验店")</f>
        <v>0</v>
      </c>
      <c r="AB2045" s="99">
        <f>COUNTIFS(通讯通路门店!$S:$S,$G2045,通讯通路门店!$J:$J,"华为授权体验店")+COUNTIFS(通讯通路门店!$S:$S,$G2045,通讯通路门店!$J:$J,"华为堡垒店")</f>
        <v>0</v>
      </c>
      <c r="AC2045" s="99">
        <f>COUNTIFS(通讯通路门店!$S:$S,$G2045,通讯通路门店!$J:$J,"小米体验店")</f>
        <v>0</v>
      </c>
      <c r="AD2045" s="99">
        <f>COUNTIFS(通讯通路门店!$S:$S,$G2045,通讯通路门店!$J:$J,"苹果体验店")</f>
        <v>0</v>
      </c>
      <c r="AE2045" s="99">
        <f>COUNTIFS(通讯通路门店!$S:$S,$G2045,通讯通路门店!$J:$J,"其他品牌专卖店")</f>
        <v>0</v>
      </c>
      <c r="AF2045" s="99">
        <f>SUMIFS(通讯通路门店!$BI:$BI,通讯通路门店!$S:$S,$G2045)</f>
        <v>0</v>
      </c>
      <c r="AG2045" s="99">
        <f>SUMIFS(通讯通路门店!$BH:$BH,通讯通路门店!$S:$S,$G2045)</f>
        <v>0</v>
      </c>
      <c r="AH2045" s="99">
        <f t="shared" si="156"/>
        <v>0</v>
      </c>
      <c r="AI2045" s="99">
        <f>SUMIFS(通讯通路门店!$BB:$BB,通讯通路门店!$S:$S,$G2045)</f>
        <v>0</v>
      </c>
      <c r="AJ2045" s="99">
        <f>SUMIFS(通讯通路门店!$BE:$BE,通讯通路门店!$S:$S,$G2045)</f>
        <v>0</v>
      </c>
      <c r="AK2045" s="99">
        <f>SUMIFS(通讯通路门店!$BG:$BG,通讯通路门店!$S:$S,$G2045)</f>
        <v>0</v>
      </c>
      <c r="AL2045" s="99">
        <f>SUMIFS(通讯通路门店!$BC:$BC,通讯通路门店!$S:$S,$G2045)</f>
        <v>0</v>
      </c>
      <c r="AM2045" s="99">
        <f>SUMIFS(通讯通路门店!$BD:$BD,通讯通路门店!$S:$S,$G2045)</f>
        <v>0</v>
      </c>
      <c r="AN2045" s="99">
        <f>SUMIFS(通讯通路门店!$BF:$BF,通讯通路门店!$S:$S,$G2045)</f>
        <v>0</v>
      </c>
      <c r="AO2045" s="99">
        <f t="shared" si="157"/>
        <v>0</v>
      </c>
      <c r="AP2045" s="99">
        <f>SUMIFS(通讯通路门店!$K:$K,通讯通路门店!$S:$S,$G2045)</f>
        <v>0</v>
      </c>
      <c r="AQ2045" s="83"/>
      <c r="AR2045" s="99">
        <f>SUMIFS(通讯通路门店!$T:$T,通讯通路门店!$S:$S,$G2045)</f>
        <v>0</v>
      </c>
      <c r="AS2045" s="99">
        <f>SUMIFS(通讯通路门店!$U:$U,通讯通路门店!$S:$S,$G2045)</f>
        <v>0</v>
      </c>
      <c r="AT2045" s="99">
        <f>SUMIFS(通讯通路门店!$V:$V,通讯通路门店!$S:$S,$G2045)</f>
        <v>0</v>
      </c>
      <c r="AU2045" s="99">
        <f>SUMIFS(通讯通路门店!$W:$W,通讯通路门店!$S:$S,$G2045)</f>
        <v>0</v>
      </c>
      <c r="AV2045" s="99">
        <f>SUMIFS(通讯通路门店!$Z:$Z,通讯通路门店!$S:$S,$G2045)</f>
        <v>0</v>
      </c>
      <c r="AW2045" s="99">
        <f>SUMIFS(通讯通路门店!$AB:$AB,通讯通路门店!$S:$S,$G2045)</f>
        <v>0</v>
      </c>
      <c r="AX2045" s="99">
        <f>SUMIFS(通讯通路门店!$X:$X,通讯通路门店!$S:$S,$G2045)</f>
        <v>0</v>
      </c>
      <c r="AY2045" s="99">
        <f>SUMIFS(通讯通路门店!$Y:$Y,通讯通路门店!$S:$S,$G2045)</f>
        <v>0</v>
      </c>
      <c r="AZ2045" s="99">
        <f>SUMIFS(通讯通路门店!$AA:$AA,通讯通路门店!$S:$S,$G2045)</f>
        <v>0</v>
      </c>
      <c r="BA2045" s="99">
        <f t="shared" si="158"/>
        <v>0</v>
      </c>
      <c r="BB2045" s="99">
        <f t="shared" si="159"/>
        <v>0</v>
      </c>
      <c r="BC2045" s="99">
        <f>SUMIFS(通讯通路门店!$W:$W,通讯通路门店!$S:$S,$G2045,通讯通路门店!$J:$J,"荣耀体验店")+SUMIFS(通讯通路门店!$W:$W,通讯通路门店!$S:$S,$G2045,通讯通路门店!$J:$J,"荣耀授权专卖店")</f>
        <v>0</v>
      </c>
      <c r="BD2045" s="99">
        <f>SUMIFS(通讯通路门店!$Z:$Z,通讯通路门店!$S:$S,$G2045,通讯通路门店!$J:$J,"VIVO体验店")</f>
        <v>0</v>
      </c>
      <c r="BE2045" s="99">
        <f>SUMIFS(通讯通路门店!$AB:$AB,通讯通路门店!$S:$S,$G2045,通讯通路门店!$J:$J,"OPPO体验店")</f>
        <v>0</v>
      </c>
      <c r="BF2045" s="99">
        <f>SUMIFS(通讯通路门店!$X:$X,通讯通路门店!$S:$S,$G2045,通讯通路门店!$J:$J,"华为授权体验店")+SUMIFS(通讯通路门店!$AA:$AA,通讯通路门店!$S:$S,$G2045,通讯通路门店!$J:$J,"华为堡垒店")</f>
        <v>0</v>
      </c>
      <c r="BG2045" s="99">
        <f>SUMIFS(通讯通路门店!$Y:$Y,通讯通路门店!$S:$S,$G2045,通讯通路门店!$J:$J,"小米体验店")</f>
        <v>0</v>
      </c>
      <c r="BH2045" s="99">
        <f>SUMIFS(通讯通路门店!$AA:$AA,通讯通路门店!$S:$S,$G2045,通讯通路门店!$J:$J,"苹果体验店")</f>
        <v>0</v>
      </c>
      <c r="BI2045" s="99">
        <f>SUMIFS(通讯通路门店!$K:$K,通讯通路门店!$S:$S,$G2045,通讯通路门店!$J:$J,"其他品牌专卖店")</f>
        <v>0</v>
      </c>
      <c r="BJ2045" s="99">
        <f>SUMIFS(通讯通路门店!$AC:$AC,通讯通路门店!$S:$S,$G2045)</f>
        <v>0</v>
      </c>
      <c r="BK2045" s="99">
        <f>SUMIFS(通讯通路门店!$AD:$AD,通讯通路门店!$S:$S,$G2045)</f>
        <v>0</v>
      </c>
      <c r="BL2045" s="99">
        <f>SUMIFS(通讯通路门店!$AE:$AE,通讯通路门店!$S:$S,$G2045)</f>
        <v>0</v>
      </c>
      <c r="BM2045" s="99">
        <f>SUMIFS(通讯通路门店!$AF:$AF,通讯通路门店!$S:$S,$G2045)</f>
        <v>0</v>
      </c>
      <c r="BN2045" s="99">
        <f>SUMIFS(通讯通路门店!$AG:$AG,通讯通路门店!$S:$S,$G2045)</f>
        <v>0</v>
      </c>
      <c r="BO2045" s="99">
        <f>SUMIFS(通讯通路门店!$AH:$AH,通讯通路门店!$S:$S,$G2045)</f>
        <v>0</v>
      </c>
      <c r="BP2045" s="99">
        <f>SUMIFS(通讯通路门店!$AI:$AI,通讯通路门店!$S:$S,$G2045)</f>
        <v>0</v>
      </c>
      <c r="BQ2045" s="83"/>
    </row>
    <row r="2046" spans="1:69">
      <c r="A2046" s="99" t="str">
        <f>IFERROR(_xlfn.XLOOKUP($G2046,通讯通路门店!$S$4:$S$993933,通讯通路门店!$A$4:$A$993933,0,0),"")</f>
        <v>海南省</v>
      </c>
      <c r="B2046" s="99" t="str">
        <f>IFERROR(_xlfn.XLOOKUP($G2046,通讯通路门店!$S$4:$S$993933,通讯通路门店!$B$4:$B$993933,0,0),"")</f>
        <v>昌江黎族自治县</v>
      </c>
      <c r="C2046" s="99" t="str">
        <f>IFERROR(_xlfn.XLOOKUP($G2046,通讯通路门店!$S$4:$S$993933,通讯通路门店!$C$4:$C$993933,0,0),"")</f>
        <v>昌江黎族自治县</v>
      </c>
      <c r="D2046" s="99" t="str">
        <f>IFERROR(_xlfn.XLOOKUP($G2046,通讯通路门店!$S$4:$S$993933,通讯通路门店!$D$4:$D$993933,0,0),"")</f>
        <v>叉河镇</v>
      </c>
      <c r="E2046" s="83"/>
      <c r="F2046" s="83"/>
      <c r="G2046" s="101"/>
      <c r="H2046" s="102">
        <f>IFERROR(_xlfn.XLOOKUP($G2046,通讯通路门店!$S$4:$S$993933,通讯通路门店!$R$4:$R$993933,0,0),"")</f>
        <v>0</v>
      </c>
      <c r="I2046" s="83"/>
      <c r="J2046" s="83"/>
      <c r="K2046" s="83"/>
      <c r="L2046" s="83"/>
      <c r="M2046" s="83"/>
      <c r="N2046" s="83"/>
      <c r="O2046" s="83"/>
      <c r="P2046" s="83"/>
      <c r="Q2046" s="83"/>
      <c r="R2046" s="83"/>
      <c r="S2046" s="83"/>
      <c r="T2046" s="83"/>
      <c r="U2046" s="99">
        <f>COUNTIF(通讯通路门店!$S:$S,$G2046)</f>
        <v>0</v>
      </c>
      <c r="V2046" s="99">
        <f>COUNTIFS(通讯通路门店!$S:$S,$G2046,通讯通路门店!$J:$J,"综合卖场")</f>
        <v>0</v>
      </c>
      <c r="W2046" s="99">
        <f>SUMIFS(通讯通路门店!$AJ:$AJ,通讯通路门店!$S:$S,通讯客户沙盘!$G2046)</f>
        <v>0</v>
      </c>
      <c r="X2046" s="99">
        <f t="shared" si="155"/>
        <v>0</v>
      </c>
      <c r="Y2046" s="99">
        <f>COUNTIFS(通讯通路门店!$S:$S,$G2046,通讯通路门店!$J:$J,"荣耀体验店")+COUNTIFS(通讯通路门店!$S:$S,$G2046,通讯通路门店!$J:$J,"荣耀授权专卖店")</f>
        <v>0</v>
      </c>
      <c r="Z2046" s="99">
        <f>COUNTIFS(通讯通路门店!$S:$S,$G2046,通讯通路门店!$J:$J,"VIVO体验店")</f>
        <v>0</v>
      </c>
      <c r="AA2046" s="99">
        <f>COUNTIFS(通讯通路门店!$S:$S,$G2046,通讯通路门店!$J:$J,"OPPO体验店")</f>
        <v>0</v>
      </c>
      <c r="AB2046" s="99">
        <f>COUNTIFS(通讯通路门店!$S:$S,$G2046,通讯通路门店!$J:$J,"华为授权体验店")+COUNTIFS(通讯通路门店!$S:$S,$G2046,通讯通路门店!$J:$J,"华为堡垒店")</f>
        <v>0</v>
      </c>
      <c r="AC2046" s="99">
        <f>COUNTIFS(通讯通路门店!$S:$S,$G2046,通讯通路门店!$J:$J,"小米体验店")</f>
        <v>0</v>
      </c>
      <c r="AD2046" s="99">
        <f>COUNTIFS(通讯通路门店!$S:$S,$G2046,通讯通路门店!$J:$J,"苹果体验店")</f>
        <v>0</v>
      </c>
      <c r="AE2046" s="99">
        <f>COUNTIFS(通讯通路门店!$S:$S,$G2046,通讯通路门店!$J:$J,"其他品牌专卖店")</f>
        <v>0</v>
      </c>
      <c r="AF2046" s="99">
        <f>SUMIFS(通讯通路门店!$BI:$BI,通讯通路门店!$S:$S,$G2046)</f>
        <v>0</v>
      </c>
      <c r="AG2046" s="99">
        <f>SUMIFS(通讯通路门店!$BH:$BH,通讯通路门店!$S:$S,$G2046)</f>
        <v>0</v>
      </c>
      <c r="AH2046" s="99">
        <f t="shared" si="156"/>
        <v>0</v>
      </c>
      <c r="AI2046" s="99">
        <f>SUMIFS(通讯通路门店!$BB:$BB,通讯通路门店!$S:$S,$G2046)</f>
        <v>0</v>
      </c>
      <c r="AJ2046" s="99">
        <f>SUMIFS(通讯通路门店!$BE:$BE,通讯通路门店!$S:$S,$G2046)</f>
        <v>0</v>
      </c>
      <c r="AK2046" s="99">
        <f>SUMIFS(通讯通路门店!$BG:$BG,通讯通路门店!$S:$S,$G2046)</f>
        <v>0</v>
      </c>
      <c r="AL2046" s="99">
        <f>SUMIFS(通讯通路门店!$BC:$BC,通讯通路门店!$S:$S,$G2046)</f>
        <v>0</v>
      </c>
      <c r="AM2046" s="99">
        <f>SUMIFS(通讯通路门店!$BD:$BD,通讯通路门店!$S:$S,$G2046)</f>
        <v>0</v>
      </c>
      <c r="AN2046" s="99">
        <f>SUMIFS(通讯通路门店!$BF:$BF,通讯通路门店!$S:$S,$G2046)</f>
        <v>0</v>
      </c>
      <c r="AO2046" s="99">
        <f t="shared" si="157"/>
        <v>0</v>
      </c>
      <c r="AP2046" s="99">
        <f>SUMIFS(通讯通路门店!$K:$K,通讯通路门店!$S:$S,$G2046)</f>
        <v>0</v>
      </c>
      <c r="AQ2046" s="83"/>
      <c r="AR2046" s="99">
        <f>SUMIFS(通讯通路门店!$T:$T,通讯通路门店!$S:$S,$G2046)</f>
        <v>0</v>
      </c>
      <c r="AS2046" s="99">
        <f>SUMIFS(通讯通路门店!$U:$U,通讯通路门店!$S:$S,$G2046)</f>
        <v>0</v>
      </c>
      <c r="AT2046" s="99">
        <f>SUMIFS(通讯通路门店!$V:$V,通讯通路门店!$S:$S,$G2046)</f>
        <v>0</v>
      </c>
      <c r="AU2046" s="99">
        <f>SUMIFS(通讯通路门店!$W:$W,通讯通路门店!$S:$S,$G2046)</f>
        <v>0</v>
      </c>
      <c r="AV2046" s="99">
        <f>SUMIFS(通讯通路门店!$Z:$Z,通讯通路门店!$S:$S,$G2046)</f>
        <v>0</v>
      </c>
      <c r="AW2046" s="99">
        <f>SUMIFS(通讯通路门店!$AB:$AB,通讯通路门店!$S:$S,$G2046)</f>
        <v>0</v>
      </c>
      <c r="AX2046" s="99">
        <f>SUMIFS(通讯通路门店!$X:$X,通讯通路门店!$S:$S,$G2046)</f>
        <v>0</v>
      </c>
      <c r="AY2046" s="99">
        <f>SUMIFS(通讯通路门店!$Y:$Y,通讯通路门店!$S:$S,$G2046)</f>
        <v>0</v>
      </c>
      <c r="AZ2046" s="99">
        <f>SUMIFS(通讯通路门店!$AA:$AA,通讯通路门店!$S:$S,$G2046)</f>
        <v>0</v>
      </c>
      <c r="BA2046" s="99">
        <f t="shared" si="158"/>
        <v>0</v>
      </c>
      <c r="BB2046" s="99">
        <f t="shared" si="159"/>
        <v>0</v>
      </c>
      <c r="BC2046" s="99">
        <f>SUMIFS(通讯通路门店!$W:$W,通讯通路门店!$S:$S,$G2046,通讯通路门店!$J:$J,"荣耀体验店")+SUMIFS(通讯通路门店!$W:$W,通讯通路门店!$S:$S,$G2046,通讯通路门店!$J:$J,"荣耀授权专卖店")</f>
        <v>0</v>
      </c>
      <c r="BD2046" s="99">
        <f>SUMIFS(通讯通路门店!$Z:$Z,通讯通路门店!$S:$S,$G2046,通讯通路门店!$J:$J,"VIVO体验店")</f>
        <v>0</v>
      </c>
      <c r="BE2046" s="99">
        <f>SUMIFS(通讯通路门店!$AB:$AB,通讯通路门店!$S:$S,$G2046,通讯通路门店!$J:$J,"OPPO体验店")</f>
        <v>0</v>
      </c>
      <c r="BF2046" s="99">
        <f>SUMIFS(通讯通路门店!$X:$X,通讯通路门店!$S:$S,$G2046,通讯通路门店!$J:$J,"华为授权体验店")+SUMIFS(通讯通路门店!$AA:$AA,通讯通路门店!$S:$S,$G2046,通讯通路门店!$J:$J,"华为堡垒店")</f>
        <v>0</v>
      </c>
      <c r="BG2046" s="99">
        <f>SUMIFS(通讯通路门店!$Y:$Y,通讯通路门店!$S:$S,$G2046,通讯通路门店!$J:$J,"小米体验店")</f>
        <v>0</v>
      </c>
      <c r="BH2046" s="99">
        <f>SUMIFS(通讯通路门店!$AA:$AA,通讯通路门店!$S:$S,$G2046,通讯通路门店!$J:$J,"苹果体验店")</f>
        <v>0</v>
      </c>
      <c r="BI2046" s="99">
        <f>SUMIFS(通讯通路门店!$K:$K,通讯通路门店!$S:$S,$G2046,通讯通路门店!$J:$J,"其他品牌专卖店")</f>
        <v>0</v>
      </c>
      <c r="BJ2046" s="99">
        <f>SUMIFS(通讯通路门店!$AC:$AC,通讯通路门店!$S:$S,$G2046)</f>
        <v>0</v>
      </c>
      <c r="BK2046" s="99">
        <f>SUMIFS(通讯通路门店!$AD:$AD,通讯通路门店!$S:$S,$G2046)</f>
        <v>0</v>
      </c>
      <c r="BL2046" s="99">
        <f>SUMIFS(通讯通路门店!$AE:$AE,通讯通路门店!$S:$S,$G2046)</f>
        <v>0</v>
      </c>
      <c r="BM2046" s="99">
        <f>SUMIFS(通讯通路门店!$AF:$AF,通讯通路门店!$S:$S,$G2046)</f>
        <v>0</v>
      </c>
      <c r="BN2046" s="99">
        <f>SUMIFS(通讯通路门店!$AG:$AG,通讯通路门店!$S:$S,$G2046)</f>
        <v>0</v>
      </c>
      <c r="BO2046" s="99">
        <f>SUMIFS(通讯通路门店!$AH:$AH,通讯通路门店!$S:$S,$G2046)</f>
        <v>0</v>
      </c>
      <c r="BP2046" s="99">
        <f>SUMIFS(通讯通路门店!$AI:$AI,通讯通路门店!$S:$S,$G2046)</f>
        <v>0</v>
      </c>
      <c r="BQ2046" s="83"/>
    </row>
    <row r="2047" spans="1:69">
      <c r="A2047" s="99" t="str">
        <f>IFERROR(_xlfn.XLOOKUP($G2047,通讯通路门店!$S$4:$S$993933,通讯通路门店!$A$4:$A$993933,0,0),"")</f>
        <v>海南省</v>
      </c>
      <c r="B2047" s="99" t="str">
        <f>IFERROR(_xlfn.XLOOKUP($G2047,通讯通路门店!$S$4:$S$993933,通讯通路门店!$B$4:$B$993933,0,0),"")</f>
        <v>昌江黎族自治县</v>
      </c>
      <c r="C2047" s="99" t="str">
        <f>IFERROR(_xlfn.XLOOKUP($G2047,通讯通路门店!$S$4:$S$993933,通讯通路门店!$C$4:$C$993933,0,0),"")</f>
        <v>昌江黎族自治县</v>
      </c>
      <c r="D2047" s="99" t="str">
        <f>IFERROR(_xlfn.XLOOKUP($G2047,通讯通路门店!$S$4:$S$993933,通讯通路门店!$D$4:$D$993933,0,0),"")</f>
        <v>叉河镇</v>
      </c>
      <c r="E2047" s="83"/>
      <c r="F2047" s="83"/>
      <c r="G2047" s="101"/>
      <c r="H2047" s="102">
        <f>IFERROR(_xlfn.XLOOKUP($G2047,通讯通路门店!$S$4:$S$993933,通讯通路门店!$R$4:$R$993933,0,0),"")</f>
        <v>0</v>
      </c>
      <c r="I2047" s="83"/>
      <c r="J2047" s="83"/>
      <c r="K2047" s="83"/>
      <c r="L2047" s="83"/>
      <c r="M2047" s="83"/>
      <c r="N2047" s="83"/>
      <c r="O2047" s="83"/>
      <c r="P2047" s="83"/>
      <c r="Q2047" s="83"/>
      <c r="R2047" s="83"/>
      <c r="S2047" s="83"/>
      <c r="T2047" s="83"/>
      <c r="U2047" s="99">
        <f>COUNTIF(通讯通路门店!$S:$S,$G2047)</f>
        <v>0</v>
      </c>
      <c r="V2047" s="99">
        <f>COUNTIFS(通讯通路门店!$S:$S,$G2047,通讯通路门店!$J:$J,"综合卖场")</f>
        <v>0</v>
      </c>
      <c r="W2047" s="99">
        <f>SUMIFS(通讯通路门店!$AJ:$AJ,通讯通路门店!$S:$S,通讯客户沙盘!$G2047)</f>
        <v>0</v>
      </c>
      <c r="X2047" s="99">
        <f t="shared" si="155"/>
        <v>0</v>
      </c>
      <c r="Y2047" s="99">
        <f>COUNTIFS(通讯通路门店!$S:$S,$G2047,通讯通路门店!$J:$J,"荣耀体验店")+COUNTIFS(通讯通路门店!$S:$S,$G2047,通讯通路门店!$J:$J,"荣耀授权专卖店")</f>
        <v>0</v>
      </c>
      <c r="Z2047" s="99">
        <f>COUNTIFS(通讯通路门店!$S:$S,$G2047,通讯通路门店!$J:$J,"VIVO体验店")</f>
        <v>0</v>
      </c>
      <c r="AA2047" s="99">
        <f>COUNTIFS(通讯通路门店!$S:$S,$G2047,通讯通路门店!$J:$J,"OPPO体验店")</f>
        <v>0</v>
      </c>
      <c r="AB2047" s="99">
        <f>COUNTIFS(通讯通路门店!$S:$S,$G2047,通讯通路门店!$J:$J,"华为授权体验店")+COUNTIFS(通讯通路门店!$S:$S,$G2047,通讯通路门店!$J:$J,"华为堡垒店")</f>
        <v>0</v>
      </c>
      <c r="AC2047" s="99">
        <f>COUNTIFS(通讯通路门店!$S:$S,$G2047,通讯通路门店!$J:$J,"小米体验店")</f>
        <v>0</v>
      </c>
      <c r="AD2047" s="99">
        <f>COUNTIFS(通讯通路门店!$S:$S,$G2047,通讯通路门店!$J:$J,"苹果体验店")</f>
        <v>0</v>
      </c>
      <c r="AE2047" s="99">
        <f>COUNTIFS(通讯通路门店!$S:$S,$G2047,通讯通路门店!$J:$J,"其他品牌专卖店")</f>
        <v>0</v>
      </c>
      <c r="AF2047" s="99">
        <f>SUMIFS(通讯通路门店!$BI:$BI,通讯通路门店!$S:$S,$G2047)</f>
        <v>0</v>
      </c>
      <c r="AG2047" s="99">
        <f>SUMIFS(通讯通路门店!$BH:$BH,通讯通路门店!$S:$S,$G2047)</f>
        <v>0</v>
      </c>
      <c r="AH2047" s="99">
        <f t="shared" si="156"/>
        <v>0</v>
      </c>
      <c r="AI2047" s="99">
        <f>SUMIFS(通讯通路门店!$BB:$BB,通讯通路门店!$S:$S,$G2047)</f>
        <v>0</v>
      </c>
      <c r="AJ2047" s="99">
        <f>SUMIFS(通讯通路门店!$BE:$BE,通讯通路门店!$S:$S,$G2047)</f>
        <v>0</v>
      </c>
      <c r="AK2047" s="99">
        <f>SUMIFS(通讯通路门店!$BG:$BG,通讯通路门店!$S:$S,$G2047)</f>
        <v>0</v>
      </c>
      <c r="AL2047" s="99">
        <f>SUMIFS(通讯通路门店!$BC:$BC,通讯通路门店!$S:$S,$G2047)</f>
        <v>0</v>
      </c>
      <c r="AM2047" s="99">
        <f>SUMIFS(通讯通路门店!$BD:$BD,通讯通路门店!$S:$S,$G2047)</f>
        <v>0</v>
      </c>
      <c r="AN2047" s="99">
        <f>SUMIFS(通讯通路门店!$BF:$BF,通讯通路门店!$S:$S,$G2047)</f>
        <v>0</v>
      </c>
      <c r="AO2047" s="99">
        <f t="shared" si="157"/>
        <v>0</v>
      </c>
      <c r="AP2047" s="99">
        <f>SUMIFS(通讯通路门店!$K:$K,通讯通路门店!$S:$S,$G2047)</f>
        <v>0</v>
      </c>
      <c r="AQ2047" s="83"/>
      <c r="AR2047" s="99">
        <f>SUMIFS(通讯通路门店!$T:$T,通讯通路门店!$S:$S,$G2047)</f>
        <v>0</v>
      </c>
      <c r="AS2047" s="99">
        <f>SUMIFS(通讯通路门店!$U:$U,通讯通路门店!$S:$S,$G2047)</f>
        <v>0</v>
      </c>
      <c r="AT2047" s="99">
        <f>SUMIFS(通讯通路门店!$V:$V,通讯通路门店!$S:$S,$G2047)</f>
        <v>0</v>
      </c>
      <c r="AU2047" s="99">
        <f>SUMIFS(通讯通路门店!$W:$W,通讯通路门店!$S:$S,$G2047)</f>
        <v>0</v>
      </c>
      <c r="AV2047" s="99">
        <f>SUMIFS(通讯通路门店!$Z:$Z,通讯通路门店!$S:$S,$G2047)</f>
        <v>0</v>
      </c>
      <c r="AW2047" s="99">
        <f>SUMIFS(通讯通路门店!$AB:$AB,通讯通路门店!$S:$S,$G2047)</f>
        <v>0</v>
      </c>
      <c r="AX2047" s="99">
        <f>SUMIFS(通讯通路门店!$X:$X,通讯通路门店!$S:$S,$G2047)</f>
        <v>0</v>
      </c>
      <c r="AY2047" s="99">
        <f>SUMIFS(通讯通路门店!$Y:$Y,通讯通路门店!$S:$S,$G2047)</f>
        <v>0</v>
      </c>
      <c r="AZ2047" s="99">
        <f>SUMIFS(通讯通路门店!$AA:$AA,通讯通路门店!$S:$S,$G2047)</f>
        <v>0</v>
      </c>
      <c r="BA2047" s="99">
        <f t="shared" si="158"/>
        <v>0</v>
      </c>
      <c r="BB2047" s="99">
        <f t="shared" si="159"/>
        <v>0</v>
      </c>
      <c r="BC2047" s="99">
        <f>SUMIFS(通讯通路门店!$W:$W,通讯通路门店!$S:$S,$G2047,通讯通路门店!$J:$J,"荣耀体验店")+SUMIFS(通讯通路门店!$W:$W,通讯通路门店!$S:$S,$G2047,通讯通路门店!$J:$J,"荣耀授权专卖店")</f>
        <v>0</v>
      </c>
      <c r="BD2047" s="99">
        <f>SUMIFS(通讯通路门店!$Z:$Z,通讯通路门店!$S:$S,$G2047,通讯通路门店!$J:$J,"VIVO体验店")</f>
        <v>0</v>
      </c>
      <c r="BE2047" s="99">
        <f>SUMIFS(通讯通路门店!$AB:$AB,通讯通路门店!$S:$S,$G2047,通讯通路门店!$J:$J,"OPPO体验店")</f>
        <v>0</v>
      </c>
      <c r="BF2047" s="99">
        <f>SUMIFS(通讯通路门店!$X:$X,通讯通路门店!$S:$S,$G2047,通讯通路门店!$J:$J,"华为授权体验店")+SUMIFS(通讯通路门店!$AA:$AA,通讯通路门店!$S:$S,$G2047,通讯通路门店!$J:$J,"华为堡垒店")</f>
        <v>0</v>
      </c>
      <c r="BG2047" s="99">
        <f>SUMIFS(通讯通路门店!$Y:$Y,通讯通路门店!$S:$S,$G2047,通讯通路门店!$J:$J,"小米体验店")</f>
        <v>0</v>
      </c>
      <c r="BH2047" s="99">
        <f>SUMIFS(通讯通路门店!$AA:$AA,通讯通路门店!$S:$S,$G2047,通讯通路门店!$J:$J,"苹果体验店")</f>
        <v>0</v>
      </c>
      <c r="BI2047" s="99">
        <f>SUMIFS(通讯通路门店!$K:$K,通讯通路门店!$S:$S,$G2047,通讯通路门店!$J:$J,"其他品牌专卖店")</f>
        <v>0</v>
      </c>
      <c r="BJ2047" s="99">
        <f>SUMIFS(通讯通路门店!$AC:$AC,通讯通路门店!$S:$S,$G2047)</f>
        <v>0</v>
      </c>
      <c r="BK2047" s="99">
        <f>SUMIFS(通讯通路门店!$AD:$AD,通讯通路门店!$S:$S,$G2047)</f>
        <v>0</v>
      </c>
      <c r="BL2047" s="99">
        <f>SUMIFS(通讯通路门店!$AE:$AE,通讯通路门店!$S:$S,$G2047)</f>
        <v>0</v>
      </c>
      <c r="BM2047" s="99">
        <f>SUMIFS(通讯通路门店!$AF:$AF,通讯通路门店!$S:$S,$G2047)</f>
        <v>0</v>
      </c>
      <c r="BN2047" s="99">
        <f>SUMIFS(通讯通路门店!$AG:$AG,通讯通路门店!$S:$S,$G2047)</f>
        <v>0</v>
      </c>
      <c r="BO2047" s="99">
        <f>SUMIFS(通讯通路门店!$AH:$AH,通讯通路门店!$S:$S,$G2047)</f>
        <v>0</v>
      </c>
      <c r="BP2047" s="99">
        <f>SUMIFS(通讯通路门店!$AI:$AI,通讯通路门店!$S:$S,$G2047)</f>
        <v>0</v>
      </c>
      <c r="BQ2047" s="83"/>
    </row>
    <row r="2048" spans="1:69">
      <c r="A2048" s="99" t="str">
        <f>IFERROR(_xlfn.XLOOKUP($G2048,通讯通路门店!$S$4:$S$993933,通讯通路门店!$A$4:$A$993933,0,0),"")</f>
        <v>海南省</v>
      </c>
      <c r="B2048" s="99" t="str">
        <f>IFERROR(_xlfn.XLOOKUP($G2048,通讯通路门店!$S$4:$S$993933,通讯通路门店!$B$4:$B$993933,0,0),"")</f>
        <v>昌江黎族自治县</v>
      </c>
      <c r="C2048" s="99" t="str">
        <f>IFERROR(_xlfn.XLOOKUP($G2048,通讯通路门店!$S$4:$S$993933,通讯通路门店!$C$4:$C$993933,0,0),"")</f>
        <v>昌江黎族自治县</v>
      </c>
      <c r="D2048" s="99" t="str">
        <f>IFERROR(_xlfn.XLOOKUP($G2048,通讯通路门店!$S$4:$S$993933,通讯通路门店!$D$4:$D$993933,0,0),"")</f>
        <v>叉河镇</v>
      </c>
      <c r="E2048" s="83"/>
      <c r="F2048" s="83"/>
      <c r="G2048" s="101"/>
      <c r="H2048" s="102">
        <f>IFERROR(_xlfn.XLOOKUP($G2048,通讯通路门店!$S$4:$S$993933,通讯通路门店!$R$4:$R$993933,0,0),"")</f>
        <v>0</v>
      </c>
      <c r="I2048" s="83"/>
      <c r="J2048" s="83"/>
      <c r="K2048" s="83"/>
      <c r="L2048" s="83"/>
      <c r="M2048" s="83"/>
      <c r="N2048" s="83"/>
      <c r="O2048" s="83"/>
      <c r="P2048" s="83"/>
      <c r="Q2048" s="83"/>
      <c r="R2048" s="83"/>
      <c r="S2048" s="83"/>
      <c r="T2048" s="83"/>
      <c r="U2048" s="99">
        <f>COUNTIF(通讯通路门店!$S:$S,$G2048)</f>
        <v>0</v>
      </c>
      <c r="V2048" s="99">
        <f>COUNTIFS(通讯通路门店!$S:$S,$G2048,通讯通路门店!$J:$J,"综合卖场")</f>
        <v>0</v>
      </c>
      <c r="W2048" s="99">
        <f>SUMIFS(通讯通路门店!$AJ:$AJ,通讯通路门店!$S:$S,通讯客户沙盘!$G2048)</f>
        <v>0</v>
      </c>
      <c r="X2048" s="99">
        <f t="shared" si="155"/>
        <v>0</v>
      </c>
      <c r="Y2048" s="99">
        <f>COUNTIFS(通讯通路门店!$S:$S,$G2048,通讯通路门店!$J:$J,"荣耀体验店")+COUNTIFS(通讯通路门店!$S:$S,$G2048,通讯通路门店!$J:$J,"荣耀授权专卖店")</f>
        <v>0</v>
      </c>
      <c r="Z2048" s="99">
        <f>COUNTIFS(通讯通路门店!$S:$S,$G2048,通讯通路门店!$J:$J,"VIVO体验店")</f>
        <v>0</v>
      </c>
      <c r="AA2048" s="99">
        <f>COUNTIFS(通讯通路门店!$S:$S,$G2048,通讯通路门店!$J:$J,"OPPO体验店")</f>
        <v>0</v>
      </c>
      <c r="AB2048" s="99">
        <f>COUNTIFS(通讯通路门店!$S:$S,$G2048,通讯通路门店!$J:$J,"华为授权体验店")+COUNTIFS(通讯通路门店!$S:$S,$G2048,通讯通路门店!$J:$J,"华为堡垒店")</f>
        <v>0</v>
      </c>
      <c r="AC2048" s="99">
        <f>COUNTIFS(通讯通路门店!$S:$S,$G2048,通讯通路门店!$J:$J,"小米体验店")</f>
        <v>0</v>
      </c>
      <c r="AD2048" s="99">
        <f>COUNTIFS(通讯通路门店!$S:$S,$G2048,通讯通路门店!$J:$J,"苹果体验店")</f>
        <v>0</v>
      </c>
      <c r="AE2048" s="99">
        <f>COUNTIFS(通讯通路门店!$S:$S,$G2048,通讯通路门店!$J:$J,"其他品牌专卖店")</f>
        <v>0</v>
      </c>
      <c r="AF2048" s="99">
        <f>SUMIFS(通讯通路门店!$BI:$BI,通讯通路门店!$S:$S,$G2048)</f>
        <v>0</v>
      </c>
      <c r="AG2048" s="99">
        <f>SUMIFS(通讯通路门店!$BH:$BH,通讯通路门店!$S:$S,$G2048)</f>
        <v>0</v>
      </c>
      <c r="AH2048" s="99">
        <f t="shared" si="156"/>
        <v>0</v>
      </c>
      <c r="AI2048" s="99">
        <f>SUMIFS(通讯通路门店!$BB:$BB,通讯通路门店!$S:$S,$G2048)</f>
        <v>0</v>
      </c>
      <c r="AJ2048" s="99">
        <f>SUMIFS(通讯通路门店!$BE:$BE,通讯通路门店!$S:$S,$G2048)</f>
        <v>0</v>
      </c>
      <c r="AK2048" s="99">
        <f>SUMIFS(通讯通路门店!$BG:$BG,通讯通路门店!$S:$S,$G2048)</f>
        <v>0</v>
      </c>
      <c r="AL2048" s="99">
        <f>SUMIFS(通讯通路门店!$BC:$BC,通讯通路门店!$S:$S,$G2048)</f>
        <v>0</v>
      </c>
      <c r="AM2048" s="99">
        <f>SUMIFS(通讯通路门店!$BD:$BD,通讯通路门店!$S:$S,$G2048)</f>
        <v>0</v>
      </c>
      <c r="AN2048" s="99">
        <f>SUMIFS(通讯通路门店!$BF:$BF,通讯通路门店!$S:$S,$G2048)</f>
        <v>0</v>
      </c>
      <c r="AO2048" s="99">
        <f t="shared" si="157"/>
        <v>0</v>
      </c>
      <c r="AP2048" s="99">
        <f>SUMIFS(通讯通路门店!$K:$K,通讯通路门店!$S:$S,$G2048)</f>
        <v>0</v>
      </c>
      <c r="AQ2048" s="83"/>
      <c r="AR2048" s="99">
        <f>SUMIFS(通讯通路门店!$T:$T,通讯通路门店!$S:$S,$G2048)</f>
        <v>0</v>
      </c>
      <c r="AS2048" s="99">
        <f>SUMIFS(通讯通路门店!$U:$U,通讯通路门店!$S:$S,$G2048)</f>
        <v>0</v>
      </c>
      <c r="AT2048" s="99">
        <f>SUMIFS(通讯通路门店!$V:$V,通讯通路门店!$S:$S,$G2048)</f>
        <v>0</v>
      </c>
      <c r="AU2048" s="99">
        <f>SUMIFS(通讯通路门店!$W:$W,通讯通路门店!$S:$S,$G2048)</f>
        <v>0</v>
      </c>
      <c r="AV2048" s="99">
        <f>SUMIFS(通讯通路门店!$Z:$Z,通讯通路门店!$S:$S,$G2048)</f>
        <v>0</v>
      </c>
      <c r="AW2048" s="99">
        <f>SUMIFS(通讯通路门店!$AB:$AB,通讯通路门店!$S:$S,$G2048)</f>
        <v>0</v>
      </c>
      <c r="AX2048" s="99">
        <f>SUMIFS(通讯通路门店!$X:$X,通讯通路门店!$S:$S,$G2048)</f>
        <v>0</v>
      </c>
      <c r="AY2048" s="99">
        <f>SUMIFS(通讯通路门店!$Y:$Y,通讯通路门店!$S:$S,$G2048)</f>
        <v>0</v>
      </c>
      <c r="AZ2048" s="99">
        <f>SUMIFS(通讯通路门店!$AA:$AA,通讯通路门店!$S:$S,$G2048)</f>
        <v>0</v>
      </c>
      <c r="BA2048" s="99">
        <f t="shared" si="158"/>
        <v>0</v>
      </c>
      <c r="BB2048" s="99">
        <f t="shared" si="159"/>
        <v>0</v>
      </c>
      <c r="BC2048" s="99">
        <f>SUMIFS(通讯通路门店!$W:$W,通讯通路门店!$S:$S,$G2048,通讯通路门店!$J:$J,"荣耀体验店")+SUMIFS(通讯通路门店!$W:$W,通讯通路门店!$S:$S,$G2048,通讯通路门店!$J:$J,"荣耀授权专卖店")</f>
        <v>0</v>
      </c>
      <c r="BD2048" s="99">
        <f>SUMIFS(通讯通路门店!$Z:$Z,通讯通路门店!$S:$S,$G2048,通讯通路门店!$J:$J,"VIVO体验店")</f>
        <v>0</v>
      </c>
      <c r="BE2048" s="99">
        <f>SUMIFS(通讯通路门店!$AB:$AB,通讯通路门店!$S:$S,$G2048,通讯通路门店!$J:$J,"OPPO体验店")</f>
        <v>0</v>
      </c>
      <c r="BF2048" s="99">
        <f>SUMIFS(通讯通路门店!$X:$X,通讯通路门店!$S:$S,$G2048,通讯通路门店!$J:$J,"华为授权体验店")+SUMIFS(通讯通路门店!$AA:$AA,通讯通路门店!$S:$S,$G2048,通讯通路门店!$J:$J,"华为堡垒店")</f>
        <v>0</v>
      </c>
      <c r="BG2048" s="99">
        <f>SUMIFS(通讯通路门店!$Y:$Y,通讯通路门店!$S:$S,$G2048,通讯通路门店!$J:$J,"小米体验店")</f>
        <v>0</v>
      </c>
      <c r="BH2048" s="99">
        <f>SUMIFS(通讯通路门店!$AA:$AA,通讯通路门店!$S:$S,$G2048,通讯通路门店!$J:$J,"苹果体验店")</f>
        <v>0</v>
      </c>
      <c r="BI2048" s="99">
        <f>SUMIFS(通讯通路门店!$K:$K,通讯通路门店!$S:$S,$G2048,通讯通路门店!$J:$J,"其他品牌专卖店")</f>
        <v>0</v>
      </c>
      <c r="BJ2048" s="99">
        <f>SUMIFS(通讯通路门店!$AC:$AC,通讯通路门店!$S:$S,$G2048)</f>
        <v>0</v>
      </c>
      <c r="BK2048" s="99">
        <f>SUMIFS(通讯通路门店!$AD:$AD,通讯通路门店!$S:$S,$G2048)</f>
        <v>0</v>
      </c>
      <c r="BL2048" s="99">
        <f>SUMIFS(通讯通路门店!$AE:$AE,通讯通路门店!$S:$S,$G2048)</f>
        <v>0</v>
      </c>
      <c r="BM2048" s="99">
        <f>SUMIFS(通讯通路门店!$AF:$AF,通讯通路门店!$S:$S,$G2048)</f>
        <v>0</v>
      </c>
      <c r="BN2048" s="99">
        <f>SUMIFS(通讯通路门店!$AG:$AG,通讯通路门店!$S:$S,$G2048)</f>
        <v>0</v>
      </c>
      <c r="BO2048" s="99">
        <f>SUMIFS(通讯通路门店!$AH:$AH,通讯通路门店!$S:$S,$G2048)</f>
        <v>0</v>
      </c>
      <c r="BP2048" s="99">
        <f>SUMIFS(通讯通路门店!$AI:$AI,通讯通路门店!$S:$S,$G2048)</f>
        <v>0</v>
      </c>
      <c r="BQ2048" s="83"/>
    </row>
    <row r="2049" spans="1:69">
      <c r="A2049" s="99" t="str">
        <f>IFERROR(_xlfn.XLOOKUP($G2049,通讯通路门店!$S$4:$S$993933,通讯通路门店!$A$4:$A$993933,0,0),"")</f>
        <v>海南省</v>
      </c>
      <c r="B2049" s="99" t="str">
        <f>IFERROR(_xlfn.XLOOKUP($G2049,通讯通路门店!$S$4:$S$993933,通讯通路门店!$B$4:$B$993933,0,0),"")</f>
        <v>昌江黎族自治县</v>
      </c>
      <c r="C2049" s="99" t="str">
        <f>IFERROR(_xlfn.XLOOKUP($G2049,通讯通路门店!$S$4:$S$993933,通讯通路门店!$C$4:$C$993933,0,0),"")</f>
        <v>昌江黎族自治县</v>
      </c>
      <c r="D2049" s="99" t="str">
        <f>IFERROR(_xlfn.XLOOKUP($G2049,通讯通路门店!$S$4:$S$993933,通讯通路门店!$D$4:$D$993933,0,0),"")</f>
        <v>叉河镇</v>
      </c>
      <c r="E2049" s="83"/>
      <c r="F2049" s="83"/>
      <c r="G2049" s="101"/>
      <c r="H2049" s="102">
        <f>IFERROR(_xlfn.XLOOKUP($G2049,通讯通路门店!$S$4:$S$993933,通讯通路门店!$R$4:$R$993933,0,0),"")</f>
        <v>0</v>
      </c>
      <c r="I2049" s="83"/>
      <c r="J2049" s="83"/>
      <c r="K2049" s="83"/>
      <c r="L2049" s="83"/>
      <c r="M2049" s="83"/>
      <c r="N2049" s="83"/>
      <c r="O2049" s="83"/>
      <c r="P2049" s="83"/>
      <c r="Q2049" s="83"/>
      <c r="R2049" s="83"/>
      <c r="S2049" s="83"/>
      <c r="T2049" s="83"/>
      <c r="U2049" s="99">
        <f>COUNTIF(通讯通路门店!$S:$S,$G2049)</f>
        <v>0</v>
      </c>
      <c r="V2049" s="99">
        <f>COUNTIFS(通讯通路门店!$S:$S,$G2049,通讯通路门店!$J:$J,"综合卖场")</f>
        <v>0</v>
      </c>
      <c r="W2049" s="99">
        <f>SUMIFS(通讯通路门店!$AJ:$AJ,通讯通路门店!$S:$S,通讯客户沙盘!$G2049)</f>
        <v>0</v>
      </c>
      <c r="X2049" s="99">
        <f t="shared" si="155"/>
        <v>0</v>
      </c>
      <c r="Y2049" s="99">
        <f>COUNTIFS(通讯通路门店!$S:$S,$G2049,通讯通路门店!$J:$J,"荣耀体验店")+COUNTIFS(通讯通路门店!$S:$S,$G2049,通讯通路门店!$J:$J,"荣耀授权专卖店")</f>
        <v>0</v>
      </c>
      <c r="Z2049" s="99">
        <f>COUNTIFS(通讯通路门店!$S:$S,$G2049,通讯通路门店!$J:$J,"VIVO体验店")</f>
        <v>0</v>
      </c>
      <c r="AA2049" s="99">
        <f>COUNTIFS(通讯通路门店!$S:$S,$G2049,通讯通路门店!$J:$J,"OPPO体验店")</f>
        <v>0</v>
      </c>
      <c r="AB2049" s="99">
        <f>COUNTIFS(通讯通路门店!$S:$S,$G2049,通讯通路门店!$J:$J,"华为授权体验店")+COUNTIFS(通讯通路门店!$S:$S,$G2049,通讯通路门店!$J:$J,"华为堡垒店")</f>
        <v>0</v>
      </c>
      <c r="AC2049" s="99">
        <f>COUNTIFS(通讯通路门店!$S:$S,$G2049,通讯通路门店!$J:$J,"小米体验店")</f>
        <v>0</v>
      </c>
      <c r="AD2049" s="99">
        <f>COUNTIFS(通讯通路门店!$S:$S,$G2049,通讯通路门店!$J:$J,"苹果体验店")</f>
        <v>0</v>
      </c>
      <c r="AE2049" s="99">
        <f>COUNTIFS(通讯通路门店!$S:$S,$G2049,通讯通路门店!$J:$J,"其他品牌专卖店")</f>
        <v>0</v>
      </c>
      <c r="AF2049" s="99">
        <f>SUMIFS(通讯通路门店!$BI:$BI,通讯通路门店!$S:$S,$G2049)</f>
        <v>0</v>
      </c>
      <c r="AG2049" s="99">
        <f>SUMIFS(通讯通路门店!$BH:$BH,通讯通路门店!$S:$S,$G2049)</f>
        <v>0</v>
      </c>
      <c r="AH2049" s="99">
        <f t="shared" si="156"/>
        <v>0</v>
      </c>
      <c r="AI2049" s="99">
        <f>SUMIFS(通讯通路门店!$BB:$BB,通讯通路门店!$S:$S,$G2049)</f>
        <v>0</v>
      </c>
      <c r="AJ2049" s="99">
        <f>SUMIFS(通讯通路门店!$BE:$BE,通讯通路门店!$S:$S,$G2049)</f>
        <v>0</v>
      </c>
      <c r="AK2049" s="99">
        <f>SUMIFS(通讯通路门店!$BG:$BG,通讯通路门店!$S:$S,$G2049)</f>
        <v>0</v>
      </c>
      <c r="AL2049" s="99">
        <f>SUMIFS(通讯通路门店!$BC:$BC,通讯通路门店!$S:$S,$G2049)</f>
        <v>0</v>
      </c>
      <c r="AM2049" s="99">
        <f>SUMIFS(通讯通路门店!$BD:$BD,通讯通路门店!$S:$S,$G2049)</f>
        <v>0</v>
      </c>
      <c r="AN2049" s="99">
        <f>SUMIFS(通讯通路门店!$BF:$BF,通讯通路门店!$S:$S,$G2049)</f>
        <v>0</v>
      </c>
      <c r="AO2049" s="99">
        <f t="shared" si="157"/>
        <v>0</v>
      </c>
      <c r="AP2049" s="99">
        <f>SUMIFS(通讯通路门店!$K:$K,通讯通路门店!$S:$S,$G2049)</f>
        <v>0</v>
      </c>
      <c r="AQ2049" s="83"/>
      <c r="AR2049" s="99">
        <f>SUMIFS(通讯通路门店!$T:$T,通讯通路门店!$S:$S,$G2049)</f>
        <v>0</v>
      </c>
      <c r="AS2049" s="99">
        <f>SUMIFS(通讯通路门店!$U:$U,通讯通路门店!$S:$S,$G2049)</f>
        <v>0</v>
      </c>
      <c r="AT2049" s="99">
        <f>SUMIFS(通讯通路门店!$V:$V,通讯通路门店!$S:$S,$G2049)</f>
        <v>0</v>
      </c>
      <c r="AU2049" s="99">
        <f>SUMIFS(通讯通路门店!$W:$W,通讯通路门店!$S:$S,$G2049)</f>
        <v>0</v>
      </c>
      <c r="AV2049" s="99">
        <f>SUMIFS(通讯通路门店!$Z:$Z,通讯通路门店!$S:$S,$G2049)</f>
        <v>0</v>
      </c>
      <c r="AW2049" s="99">
        <f>SUMIFS(通讯通路门店!$AB:$AB,通讯通路门店!$S:$S,$G2049)</f>
        <v>0</v>
      </c>
      <c r="AX2049" s="99">
        <f>SUMIFS(通讯通路门店!$X:$X,通讯通路门店!$S:$S,$G2049)</f>
        <v>0</v>
      </c>
      <c r="AY2049" s="99">
        <f>SUMIFS(通讯通路门店!$Y:$Y,通讯通路门店!$S:$S,$G2049)</f>
        <v>0</v>
      </c>
      <c r="AZ2049" s="99">
        <f>SUMIFS(通讯通路门店!$AA:$AA,通讯通路门店!$S:$S,$G2049)</f>
        <v>0</v>
      </c>
      <c r="BA2049" s="99">
        <f t="shared" si="158"/>
        <v>0</v>
      </c>
      <c r="BB2049" s="99">
        <f t="shared" si="159"/>
        <v>0</v>
      </c>
      <c r="BC2049" s="99">
        <f>SUMIFS(通讯通路门店!$W:$W,通讯通路门店!$S:$S,$G2049,通讯通路门店!$J:$J,"荣耀体验店")+SUMIFS(通讯通路门店!$W:$W,通讯通路门店!$S:$S,$G2049,通讯通路门店!$J:$J,"荣耀授权专卖店")</f>
        <v>0</v>
      </c>
      <c r="BD2049" s="99">
        <f>SUMIFS(通讯通路门店!$Z:$Z,通讯通路门店!$S:$S,$G2049,通讯通路门店!$J:$J,"VIVO体验店")</f>
        <v>0</v>
      </c>
      <c r="BE2049" s="99">
        <f>SUMIFS(通讯通路门店!$AB:$AB,通讯通路门店!$S:$S,$G2049,通讯通路门店!$J:$J,"OPPO体验店")</f>
        <v>0</v>
      </c>
      <c r="BF2049" s="99">
        <f>SUMIFS(通讯通路门店!$X:$X,通讯通路门店!$S:$S,$G2049,通讯通路门店!$J:$J,"华为授权体验店")+SUMIFS(通讯通路门店!$AA:$AA,通讯通路门店!$S:$S,$G2049,通讯通路门店!$J:$J,"华为堡垒店")</f>
        <v>0</v>
      </c>
      <c r="BG2049" s="99">
        <f>SUMIFS(通讯通路门店!$Y:$Y,通讯通路门店!$S:$S,$G2049,通讯通路门店!$J:$J,"小米体验店")</f>
        <v>0</v>
      </c>
      <c r="BH2049" s="99">
        <f>SUMIFS(通讯通路门店!$AA:$AA,通讯通路门店!$S:$S,$G2049,通讯通路门店!$J:$J,"苹果体验店")</f>
        <v>0</v>
      </c>
      <c r="BI2049" s="99">
        <f>SUMIFS(通讯通路门店!$K:$K,通讯通路门店!$S:$S,$G2049,通讯通路门店!$J:$J,"其他品牌专卖店")</f>
        <v>0</v>
      </c>
      <c r="BJ2049" s="99">
        <f>SUMIFS(通讯通路门店!$AC:$AC,通讯通路门店!$S:$S,$G2049)</f>
        <v>0</v>
      </c>
      <c r="BK2049" s="99">
        <f>SUMIFS(通讯通路门店!$AD:$AD,通讯通路门店!$S:$S,$G2049)</f>
        <v>0</v>
      </c>
      <c r="BL2049" s="99">
        <f>SUMIFS(通讯通路门店!$AE:$AE,通讯通路门店!$S:$S,$G2049)</f>
        <v>0</v>
      </c>
      <c r="BM2049" s="99">
        <f>SUMIFS(通讯通路门店!$AF:$AF,通讯通路门店!$S:$S,$G2049)</f>
        <v>0</v>
      </c>
      <c r="BN2049" s="99">
        <f>SUMIFS(通讯通路门店!$AG:$AG,通讯通路门店!$S:$S,$G2049)</f>
        <v>0</v>
      </c>
      <c r="BO2049" s="99">
        <f>SUMIFS(通讯通路门店!$AH:$AH,通讯通路门店!$S:$S,$G2049)</f>
        <v>0</v>
      </c>
      <c r="BP2049" s="99">
        <f>SUMIFS(通讯通路门店!$AI:$AI,通讯通路门店!$S:$S,$G2049)</f>
        <v>0</v>
      </c>
      <c r="BQ2049" s="83"/>
    </row>
    <row r="2050" spans="1:69">
      <c r="A2050" s="99" t="str">
        <f>IFERROR(_xlfn.XLOOKUP($G2050,通讯通路门店!$S$4:$S$993933,通讯通路门店!$A$4:$A$993933,0,0),"")</f>
        <v>海南省</v>
      </c>
      <c r="B2050" s="99" t="str">
        <f>IFERROR(_xlfn.XLOOKUP($G2050,通讯通路门店!$S$4:$S$993933,通讯通路门店!$B$4:$B$993933,0,0),"")</f>
        <v>昌江黎族自治县</v>
      </c>
      <c r="C2050" s="99" t="str">
        <f>IFERROR(_xlfn.XLOOKUP($G2050,通讯通路门店!$S$4:$S$993933,通讯通路门店!$C$4:$C$993933,0,0),"")</f>
        <v>昌江黎族自治县</v>
      </c>
      <c r="D2050" s="99" t="str">
        <f>IFERROR(_xlfn.XLOOKUP($G2050,通讯通路门店!$S$4:$S$993933,通讯通路门店!$D$4:$D$993933,0,0),"")</f>
        <v>叉河镇</v>
      </c>
      <c r="E2050" s="83"/>
      <c r="F2050" s="83"/>
      <c r="G2050" s="101"/>
      <c r="H2050" s="102">
        <f>IFERROR(_xlfn.XLOOKUP($G2050,通讯通路门店!$S$4:$S$993933,通讯通路门店!$R$4:$R$993933,0,0),"")</f>
        <v>0</v>
      </c>
      <c r="I2050" s="83"/>
      <c r="J2050" s="83"/>
      <c r="K2050" s="83"/>
      <c r="L2050" s="83"/>
      <c r="M2050" s="83"/>
      <c r="N2050" s="83"/>
      <c r="O2050" s="83"/>
      <c r="P2050" s="83"/>
      <c r="Q2050" s="83"/>
      <c r="R2050" s="83"/>
      <c r="S2050" s="83"/>
      <c r="T2050" s="83"/>
      <c r="U2050" s="99">
        <f>COUNTIF(通讯通路门店!$S:$S,$G2050)</f>
        <v>0</v>
      </c>
      <c r="V2050" s="99">
        <f>COUNTIFS(通讯通路门店!$S:$S,$G2050,通讯通路门店!$J:$J,"综合卖场")</f>
        <v>0</v>
      </c>
      <c r="W2050" s="99">
        <f>SUMIFS(通讯通路门店!$AJ:$AJ,通讯通路门店!$S:$S,通讯客户沙盘!$G2050)</f>
        <v>0</v>
      </c>
      <c r="X2050" s="99">
        <f t="shared" si="155"/>
        <v>0</v>
      </c>
      <c r="Y2050" s="99">
        <f>COUNTIFS(通讯通路门店!$S:$S,$G2050,通讯通路门店!$J:$J,"荣耀体验店")+COUNTIFS(通讯通路门店!$S:$S,$G2050,通讯通路门店!$J:$J,"荣耀授权专卖店")</f>
        <v>0</v>
      </c>
      <c r="Z2050" s="99">
        <f>COUNTIFS(通讯通路门店!$S:$S,$G2050,通讯通路门店!$J:$J,"VIVO体验店")</f>
        <v>0</v>
      </c>
      <c r="AA2050" s="99">
        <f>COUNTIFS(通讯通路门店!$S:$S,$G2050,通讯通路门店!$J:$J,"OPPO体验店")</f>
        <v>0</v>
      </c>
      <c r="AB2050" s="99">
        <f>COUNTIFS(通讯通路门店!$S:$S,$G2050,通讯通路门店!$J:$J,"华为授权体验店")+COUNTIFS(通讯通路门店!$S:$S,$G2050,通讯通路门店!$J:$J,"华为堡垒店")</f>
        <v>0</v>
      </c>
      <c r="AC2050" s="99">
        <f>COUNTIFS(通讯通路门店!$S:$S,$G2050,通讯通路门店!$J:$J,"小米体验店")</f>
        <v>0</v>
      </c>
      <c r="AD2050" s="99">
        <f>COUNTIFS(通讯通路门店!$S:$S,$G2050,通讯通路门店!$J:$J,"苹果体验店")</f>
        <v>0</v>
      </c>
      <c r="AE2050" s="99">
        <f>COUNTIFS(通讯通路门店!$S:$S,$G2050,通讯通路门店!$J:$J,"其他品牌专卖店")</f>
        <v>0</v>
      </c>
      <c r="AF2050" s="99">
        <f>SUMIFS(通讯通路门店!$BI:$BI,通讯通路门店!$S:$S,$G2050)</f>
        <v>0</v>
      </c>
      <c r="AG2050" s="99">
        <f>SUMIFS(通讯通路门店!$BH:$BH,通讯通路门店!$S:$S,$G2050)</f>
        <v>0</v>
      </c>
      <c r="AH2050" s="99">
        <f t="shared" si="156"/>
        <v>0</v>
      </c>
      <c r="AI2050" s="99">
        <f>SUMIFS(通讯通路门店!$BB:$BB,通讯通路门店!$S:$S,$G2050)</f>
        <v>0</v>
      </c>
      <c r="AJ2050" s="99">
        <f>SUMIFS(通讯通路门店!$BE:$BE,通讯通路门店!$S:$S,$G2050)</f>
        <v>0</v>
      </c>
      <c r="AK2050" s="99">
        <f>SUMIFS(通讯通路门店!$BG:$BG,通讯通路门店!$S:$S,$G2050)</f>
        <v>0</v>
      </c>
      <c r="AL2050" s="99">
        <f>SUMIFS(通讯通路门店!$BC:$BC,通讯通路门店!$S:$S,$G2050)</f>
        <v>0</v>
      </c>
      <c r="AM2050" s="99">
        <f>SUMIFS(通讯通路门店!$BD:$BD,通讯通路门店!$S:$S,$G2050)</f>
        <v>0</v>
      </c>
      <c r="AN2050" s="99">
        <f>SUMIFS(通讯通路门店!$BF:$BF,通讯通路门店!$S:$S,$G2050)</f>
        <v>0</v>
      </c>
      <c r="AO2050" s="99">
        <f t="shared" si="157"/>
        <v>0</v>
      </c>
      <c r="AP2050" s="99">
        <f>SUMIFS(通讯通路门店!$K:$K,通讯通路门店!$S:$S,$G2050)</f>
        <v>0</v>
      </c>
      <c r="AQ2050" s="83"/>
      <c r="AR2050" s="99">
        <f>SUMIFS(通讯通路门店!$T:$T,通讯通路门店!$S:$S,$G2050)</f>
        <v>0</v>
      </c>
      <c r="AS2050" s="99">
        <f>SUMIFS(通讯通路门店!$U:$U,通讯通路门店!$S:$S,$G2050)</f>
        <v>0</v>
      </c>
      <c r="AT2050" s="99">
        <f>SUMIFS(通讯通路门店!$V:$V,通讯通路门店!$S:$S,$G2050)</f>
        <v>0</v>
      </c>
      <c r="AU2050" s="99">
        <f>SUMIFS(通讯通路门店!$W:$W,通讯通路门店!$S:$S,$G2050)</f>
        <v>0</v>
      </c>
      <c r="AV2050" s="99">
        <f>SUMIFS(通讯通路门店!$Z:$Z,通讯通路门店!$S:$S,$G2050)</f>
        <v>0</v>
      </c>
      <c r="AW2050" s="99">
        <f>SUMIFS(通讯通路门店!$AB:$AB,通讯通路门店!$S:$S,$G2050)</f>
        <v>0</v>
      </c>
      <c r="AX2050" s="99">
        <f>SUMIFS(通讯通路门店!$X:$X,通讯通路门店!$S:$S,$G2050)</f>
        <v>0</v>
      </c>
      <c r="AY2050" s="99">
        <f>SUMIFS(通讯通路门店!$Y:$Y,通讯通路门店!$S:$S,$G2050)</f>
        <v>0</v>
      </c>
      <c r="AZ2050" s="99">
        <f>SUMIFS(通讯通路门店!$AA:$AA,通讯通路门店!$S:$S,$G2050)</f>
        <v>0</v>
      </c>
      <c r="BA2050" s="99">
        <f t="shared" si="158"/>
        <v>0</v>
      </c>
      <c r="BB2050" s="99">
        <f t="shared" si="159"/>
        <v>0</v>
      </c>
      <c r="BC2050" s="99">
        <f>SUMIFS(通讯通路门店!$W:$W,通讯通路门店!$S:$S,$G2050,通讯通路门店!$J:$J,"荣耀体验店")+SUMIFS(通讯通路门店!$W:$W,通讯通路门店!$S:$S,$G2050,通讯通路门店!$J:$J,"荣耀授权专卖店")</f>
        <v>0</v>
      </c>
      <c r="BD2050" s="99">
        <f>SUMIFS(通讯通路门店!$Z:$Z,通讯通路门店!$S:$S,$G2050,通讯通路门店!$J:$J,"VIVO体验店")</f>
        <v>0</v>
      </c>
      <c r="BE2050" s="99">
        <f>SUMIFS(通讯通路门店!$AB:$AB,通讯通路门店!$S:$S,$G2050,通讯通路门店!$J:$J,"OPPO体验店")</f>
        <v>0</v>
      </c>
      <c r="BF2050" s="99">
        <f>SUMIFS(通讯通路门店!$X:$X,通讯通路门店!$S:$S,$G2050,通讯通路门店!$J:$J,"华为授权体验店")+SUMIFS(通讯通路门店!$AA:$AA,通讯通路门店!$S:$S,$G2050,通讯通路门店!$J:$J,"华为堡垒店")</f>
        <v>0</v>
      </c>
      <c r="BG2050" s="99">
        <f>SUMIFS(通讯通路门店!$Y:$Y,通讯通路门店!$S:$S,$G2050,通讯通路门店!$J:$J,"小米体验店")</f>
        <v>0</v>
      </c>
      <c r="BH2050" s="99">
        <f>SUMIFS(通讯通路门店!$AA:$AA,通讯通路门店!$S:$S,$G2050,通讯通路门店!$J:$J,"苹果体验店")</f>
        <v>0</v>
      </c>
      <c r="BI2050" s="99">
        <f>SUMIFS(通讯通路门店!$K:$K,通讯通路门店!$S:$S,$G2050,通讯通路门店!$J:$J,"其他品牌专卖店")</f>
        <v>0</v>
      </c>
      <c r="BJ2050" s="99">
        <f>SUMIFS(通讯通路门店!$AC:$AC,通讯通路门店!$S:$S,$G2050)</f>
        <v>0</v>
      </c>
      <c r="BK2050" s="99">
        <f>SUMIFS(通讯通路门店!$AD:$AD,通讯通路门店!$S:$S,$G2050)</f>
        <v>0</v>
      </c>
      <c r="BL2050" s="99">
        <f>SUMIFS(通讯通路门店!$AE:$AE,通讯通路门店!$S:$S,$G2050)</f>
        <v>0</v>
      </c>
      <c r="BM2050" s="99">
        <f>SUMIFS(通讯通路门店!$AF:$AF,通讯通路门店!$S:$S,$G2050)</f>
        <v>0</v>
      </c>
      <c r="BN2050" s="99">
        <f>SUMIFS(通讯通路门店!$AG:$AG,通讯通路门店!$S:$S,$G2050)</f>
        <v>0</v>
      </c>
      <c r="BO2050" s="99">
        <f>SUMIFS(通讯通路门店!$AH:$AH,通讯通路门店!$S:$S,$G2050)</f>
        <v>0</v>
      </c>
      <c r="BP2050" s="99">
        <f>SUMIFS(通讯通路门店!$AI:$AI,通讯通路门店!$S:$S,$G2050)</f>
        <v>0</v>
      </c>
      <c r="BQ2050" s="83"/>
    </row>
    <row r="2051" spans="1:69">
      <c r="A2051" s="99" t="str">
        <f>IFERROR(_xlfn.XLOOKUP($G2051,通讯通路门店!$S$4:$S$993933,通讯通路门店!$A$4:$A$993933,0,0),"")</f>
        <v>海南省</v>
      </c>
      <c r="B2051" s="99" t="str">
        <f>IFERROR(_xlfn.XLOOKUP($G2051,通讯通路门店!$S$4:$S$993933,通讯通路门店!$B$4:$B$993933,0,0),"")</f>
        <v>昌江黎族自治县</v>
      </c>
      <c r="C2051" s="99" t="str">
        <f>IFERROR(_xlfn.XLOOKUP($G2051,通讯通路门店!$S$4:$S$993933,通讯通路门店!$C$4:$C$993933,0,0),"")</f>
        <v>昌江黎族自治县</v>
      </c>
      <c r="D2051" s="99" t="str">
        <f>IFERROR(_xlfn.XLOOKUP($G2051,通讯通路门店!$S$4:$S$993933,通讯通路门店!$D$4:$D$993933,0,0),"")</f>
        <v>叉河镇</v>
      </c>
      <c r="E2051" s="83"/>
      <c r="F2051" s="83"/>
      <c r="G2051" s="101"/>
      <c r="H2051" s="102">
        <f>IFERROR(_xlfn.XLOOKUP($G2051,通讯通路门店!$S$4:$S$993933,通讯通路门店!$R$4:$R$993933,0,0),"")</f>
        <v>0</v>
      </c>
      <c r="I2051" s="83"/>
      <c r="J2051" s="83"/>
      <c r="K2051" s="83"/>
      <c r="L2051" s="83"/>
      <c r="M2051" s="83"/>
      <c r="N2051" s="83"/>
      <c r="O2051" s="83"/>
      <c r="P2051" s="83"/>
      <c r="Q2051" s="83"/>
      <c r="R2051" s="83"/>
      <c r="S2051" s="83"/>
      <c r="T2051" s="83"/>
      <c r="U2051" s="99">
        <f>COUNTIF(通讯通路门店!$S:$S,$G2051)</f>
        <v>0</v>
      </c>
      <c r="V2051" s="99">
        <f>COUNTIFS(通讯通路门店!$S:$S,$G2051,通讯通路门店!$J:$J,"综合卖场")</f>
        <v>0</v>
      </c>
      <c r="W2051" s="99">
        <f>SUMIFS(通讯通路门店!$AJ:$AJ,通讯通路门店!$S:$S,通讯客户沙盘!$G2051)</f>
        <v>0</v>
      </c>
      <c r="X2051" s="99">
        <f t="shared" si="155"/>
        <v>0</v>
      </c>
      <c r="Y2051" s="99">
        <f>COUNTIFS(通讯通路门店!$S:$S,$G2051,通讯通路门店!$J:$J,"荣耀体验店")+COUNTIFS(通讯通路门店!$S:$S,$G2051,通讯通路门店!$J:$J,"荣耀授权专卖店")</f>
        <v>0</v>
      </c>
      <c r="Z2051" s="99">
        <f>COUNTIFS(通讯通路门店!$S:$S,$G2051,通讯通路门店!$J:$J,"VIVO体验店")</f>
        <v>0</v>
      </c>
      <c r="AA2051" s="99">
        <f>COUNTIFS(通讯通路门店!$S:$S,$G2051,通讯通路门店!$J:$J,"OPPO体验店")</f>
        <v>0</v>
      </c>
      <c r="AB2051" s="99">
        <f>COUNTIFS(通讯通路门店!$S:$S,$G2051,通讯通路门店!$J:$J,"华为授权体验店")+COUNTIFS(通讯通路门店!$S:$S,$G2051,通讯通路门店!$J:$J,"华为堡垒店")</f>
        <v>0</v>
      </c>
      <c r="AC2051" s="99">
        <f>COUNTIFS(通讯通路门店!$S:$S,$G2051,通讯通路门店!$J:$J,"小米体验店")</f>
        <v>0</v>
      </c>
      <c r="AD2051" s="99">
        <f>COUNTIFS(通讯通路门店!$S:$S,$G2051,通讯通路门店!$J:$J,"苹果体验店")</f>
        <v>0</v>
      </c>
      <c r="AE2051" s="99">
        <f>COUNTIFS(通讯通路门店!$S:$S,$G2051,通讯通路门店!$J:$J,"其他品牌专卖店")</f>
        <v>0</v>
      </c>
      <c r="AF2051" s="99">
        <f>SUMIFS(通讯通路门店!$BI:$BI,通讯通路门店!$S:$S,$G2051)</f>
        <v>0</v>
      </c>
      <c r="AG2051" s="99">
        <f>SUMIFS(通讯通路门店!$BH:$BH,通讯通路门店!$S:$S,$G2051)</f>
        <v>0</v>
      </c>
      <c r="AH2051" s="99">
        <f t="shared" si="156"/>
        <v>0</v>
      </c>
      <c r="AI2051" s="99">
        <f>SUMIFS(通讯通路门店!$BB:$BB,通讯通路门店!$S:$S,$G2051)</f>
        <v>0</v>
      </c>
      <c r="AJ2051" s="99">
        <f>SUMIFS(通讯通路门店!$BE:$BE,通讯通路门店!$S:$S,$G2051)</f>
        <v>0</v>
      </c>
      <c r="AK2051" s="99">
        <f>SUMIFS(通讯通路门店!$BG:$BG,通讯通路门店!$S:$S,$G2051)</f>
        <v>0</v>
      </c>
      <c r="AL2051" s="99">
        <f>SUMIFS(通讯通路门店!$BC:$BC,通讯通路门店!$S:$S,$G2051)</f>
        <v>0</v>
      </c>
      <c r="AM2051" s="99">
        <f>SUMIFS(通讯通路门店!$BD:$BD,通讯通路门店!$S:$S,$G2051)</f>
        <v>0</v>
      </c>
      <c r="AN2051" s="99">
        <f>SUMIFS(通讯通路门店!$BF:$BF,通讯通路门店!$S:$S,$G2051)</f>
        <v>0</v>
      </c>
      <c r="AO2051" s="99">
        <f t="shared" si="157"/>
        <v>0</v>
      </c>
      <c r="AP2051" s="99">
        <f>SUMIFS(通讯通路门店!$K:$K,通讯通路门店!$S:$S,$G2051)</f>
        <v>0</v>
      </c>
      <c r="AQ2051" s="83"/>
      <c r="AR2051" s="99">
        <f>SUMIFS(通讯通路门店!$T:$T,通讯通路门店!$S:$S,$G2051)</f>
        <v>0</v>
      </c>
      <c r="AS2051" s="99">
        <f>SUMIFS(通讯通路门店!$U:$U,通讯通路门店!$S:$S,$G2051)</f>
        <v>0</v>
      </c>
      <c r="AT2051" s="99">
        <f>SUMIFS(通讯通路门店!$V:$V,通讯通路门店!$S:$S,$G2051)</f>
        <v>0</v>
      </c>
      <c r="AU2051" s="99">
        <f>SUMIFS(通讯通路门店!$W:$W,通讯通路门店!$S:$S,$G2051)</f>
        <v>0</v>
      </c>
      <c r="AV2051" s="99">
        <f>SUMIFS(通讯通路门店!$Z:$Z,通讯通路门店!$S:$S,$G2051)</f>
        <v>0</v>
      </c>
      <c r="AW2051" s="99">
        <f>SUMIFS(通讯通路门店!$AB:$AB,通讯通路门店!$S:$S,$G2051)</f>
        <v>0</v>
      </c>
      <c r="AX2051" s="99">
        <f>SUMIFS(通讯通路门店!$X:$X,通讯通路门店!$S:$S,$G2051)</f>
        <v>0</v>
      </c>
      <c r="AY2051" s="99">
        <f>SUMIFS(通讯通路门店!$Y:$Y,通讯通路门店!$S:$S,$G2051)</f>
        <v>0</v>
      </c>
      <c r="AZ2051" s="99">
        <f>SUMIFS(通讯通路门店!$AA:$AA,通讯通路门店!$S:$S,$G2051)</f>
        <v>0</v>
      </c>
      <c r="BA2051" s="99">
        <f t="shared" si="158"/>
        <v>0</v>
      </c>
      <c r="BB2051" s="99">
        <f t="shared" si="159"/>
        <v>0</v>
      </c>
      <c r="BC2051" s="99">
        <f>SUMIFS(通讯通路门店!$W:$W,通讯通路门店!$S:$S,$G2051,通讯通路门店!$J:$J,"荣耀体验店")+SUMIFS(通讯通路门店!$W:$W,通讯通路门店!$S:$S,$G2051,通讯通路门店!$J:$J,"荣耀授权专卖店")</f>
        <v>0</v>
      </c>
      <c r="BD2051" s="99">
        <f>SUMIFS(通讯通路门店!$Z:$Z,通讯通路门店!$S:$S,$G2051,通讯通路门店!$J:$J,"VIVO体验店")</f>
        <v>0</v>
      </c>
      <c r="BE2051" s="99">
        <f>SUMIFS(通讯通路门店!$AB:$AB,通讯通路门店!$S:$S,$G2051,通讯通路门店!$J:$J,"OPPO体验店")</f>
        <v>0</v>
      </c>
      <c r="BF2051" s="99">
        <f>SUMIFS(通讯通路门店!$X:$X,通讯通路门店!$S:$S,$G2051,通讯通路门店!$J:$J,"华为授权体验店")+SUMIFS(通讯通路门店!$AA:$AA,通讯通路门店!$S:$S,$G2051,通讯通路门店!$J:$J,"华为堡垒店")</f>
        <v>0</v>
      </c>
      <c r="BG2051" s="99">
        <f>SUMIFS(通讯通路门店!$Y:$Y,通讯通路门店!$S:$S,$G2051,通讯通路门店!$J:$J,"小米体验店")</f>
        <v>0</v>
      </c>
      <c r="BH2051" s="99">
        <f>SUMIFS(通讯通路门店!$AA:$AA,通讯通路门店!$S:$S,$G2051,通讯通路门店!$J:$J,"苹果体验店")</f>
        <v>0</v>
      </c>
      <c r="BI2051" s="99">
        <f>SUMIFS(通讯通路门店!$K:$K,通讯通路门店!$S:$S,$G2051,通讯通路门店!$J:$J,"其他品牌专卖店")</f>
        <v>0</v>
      </c>
      <c r="BJ2051" s="99">
        <f>SUMIFS(通讯通路门店!$AC:$AC,通讯通路门店!$S:$S,$G2051)</f>
        <v>0</v>
      </c>
      <c r="BK2051" s="99">
        <f>SUMIFS(通讯通路门店!$AD:$AD,通讯通路门店!$S:$S,$G2051)</f>
        <v>0</v>
      </c>
      <c r="BL2051" s="99">
        <f>SUMIFS(通讯通路门店!$AE:$AE,通讯通路门店!$S:$S,$G2051)</f>
        <v>0</v>
      </c>
      <c r="BM2051" s="99">
        <f>SUMIFS(通讯通路门店!$AF:$AF,通讯通路门店!$S:$S,$G2051)</f>
        <v>0</v>
      </c>
      <c r="BN2051" s="99">
        <f>SUMIFS(通讯通路门店!$AG:$AG,通讯通路门店!$S:$S,$G2051)</f>
        <v>0</v>
      </c>
      <c r="BO2051" s="99">
        <f>SUMIFS(通讯通路门店!$AH:$AH,通讯通路门店!$S:$S,$G2051)</f>
        <v>0</v>
      </c>
      <c r="BP2051" s="99">
        <f>SUMIFS(通讯通路门店!$AI:$AI,通讯通路门店!$S:$S,$G2051)</f>
        <v>0</v>
      </c>
      <c r="BQ2051" s="83"/>
    </row>
    <row r="2052" spans="1:69">
      <c r="A2052" s="99" t="str">
        <f>IFERROR(_xlfn.XLOOKUP($G2052,通讯通路门店!$S$4:$S$993933,通讯通路门店!$A$4:$A$993933,0,0),"")</f>
        <v>海南省</v>
      </c>
      <c r="B2052" s="99" t="str">
        <f>IFERROR(_xlfn.XLOOKUP($G2052,通讯通路门店!$S$4:$S$993933,通讯通路门店!$B$4:$B$993933,0,0),"")</f>
        <v>昌江黎族自治县</v>
      </c>
      <c r="C2052" s="99" t="str">
        <f>IFERROR(_xlfn.XLOOKUP($G2052,通讯通路门店!$S$4:$S$993933,通讯通路门店!$C$4:$C$993933,0,0),"")</f>
        <v>昌江黎族自治县</v>
      </c>
      <c r="D2052" s="99" t="str">
        <f>IFERROR(_xlfn.XLOOKUP($G2052,通讯通路门店!$S$4:$S$993933,通讯通路门店!$D$4:$D$993933,0,0),"")</f>
        <v>叉河镇</v>
      </c>
      <c r="E2052" s="83"/>
      <c r="F2052" s="83"/>
      <c r="G2052" s="101"/>
      <c r="H2052" s="102">
        <f>IFERROR(_xlfn.XLOOKUP($G2052,通讯通路门店!$S$4:$S$993933,通讯通路门店!$R$4:$R$993933,0,0),"")</f>
        <v>0</v>
      </c>
      <c r="I2052" s="83"/>
      <c r="J2052" s="83"/>
      <c r="K2052" s="83"/>
      <c r="L2052" s="83"/>
      <c r="M2052" s="83"/>
      <c r="N2052" s="83"/>
      <c r="O2052" s="83"/>
      <c r="P2052" s="83"/>
      <c r="Q2052" s="83"/>
      <c r="R2052" s="83"/>
      <c r="S2052" s="83"/>
      <c r="T2052" s="83"/>
      <c r="U2052" s="99">
        <f>COUNTIF(通讯通路门店!$S:$S,$G2052)</f>
        <v>0</v>
      </c>
      <c r="V2052" s="99">
        <f>COUNTIFS(通讯通路门店!$S:$S,$G2052,通讯通路门店!$J:$J,"综合卖场")</f>
        <v>0</v>
      </c>
      <c r="W2052" s="99">
        <f>SUMIFS(通讯通路门店!$AJ:$AJ,通讯通路门店!$S:$S,通讯客户沙盘!$G2052)</f>
        <v>0</v>
      </c>
      <c r="X2052" s="99">
        <f t="shared" ref="X2052:X2115" si="160">Y2052+Z2052+AA2052+AB2052+AC2052+AD2052+AE2052</f>
        <v>0</v>
      </c>
      <c r="Y2052" s="99">
        <f>COUNTIFS(通讯通路门店!$S:$S,$G2052,通讯通路门店!$J:$J,"荣耀体验店")+COUNTIFS(通讯通路门店!$S:$S,$G2052,通讯通路门店!$J:$J,"荣耀授权专卖店")</f>
        <v>0</v>
      </c>
      <c r="Z2052" s="99">
        <f>COUNTIFS(通讯通路门店!$S:$S,$G2052,通讯通路门店!$J:$J,"VIVO体验店")</f>
        <v>0</v>
      </c>
      <c r="AA2052" s="99">
        <f>COUNTIFS(通讯通路门店!$S:$S,$G2052,通讯通路门店!$J:$J,"OPPO体验店")</f>
        <v>0</v>
      </c>
      <c r="AB2052" s="99">
        <f>COUNTIFS(通讯通路门店!$S:$S,$G2052,通讯通路门店!$J:$J,"华为授权体验店")+COUNTIFS(通讯通路门店!$S:$S,$G2052,通讯通路门店!$J:$J,"华为堡垒店")</f>
        <v>0</v>
      </c>
      <c r="AC2052" s="99">
        <f>COUNTIFS(通讯通路门店!$S:$S,$G2052,通讯通路门店!$J:$J,"小米体验店")</f>
        <v>0</v>
      </c>
      <c r="AD2052" s="99">
        <f>COUNTIFS(通讯通路门店!$S:$S,$G2052,通讯通路门店!$J:$J,"苹果体验店")</f>
        <v>0</v>
      </c>
      <c r="AE2052" s="99">
        <f>COUNTIFS(通讯通路门店!$S:$S,$G2052,通讯通路门店!$J:$J,"其他品牌专卖店")</f>
        <v>0</v>
      </c>
      <c r="AF2052" s="99">
        <f>SUMIFS(通讯通路门店!$BI:$BI,通讯通路门店!$S:$S,$G2052)</f>
        <v>0</v>
      </c>
      <c r="AG2052" s="99">
        <f>SUMIFS(通讯通路门店!$BH:$BH,通讯通路门店!$S:$S,$G2052)</f>
        <v>0</v>
      </c>
      <c r="AH2052" s="99">
        <f t="shared" ref="AH2052:AH2115" si="161">AI2052+AJ2052+AK2052+AL2052+AM2052+AN2052</f>
        <v>0</v>
      </c>
      <c r="AI2052" s="99">
        <f>SUMIFS(通讯通路门店!$BB:$BB,通讯通路门店!$S:$S,$G2052)</f>
        <v>0</v>
      </c>
      <c r="AJ2052" s="99">
        <f>SUMIFS(通讯通路门店!$BE:$BE,通讯通路门店!$S:$S,$G2052)</f>
        <v>0</v>
      </c>
      <c r="AK2052" s="99">
        <f>SUMIFS(通讯通路门店!$BG:$BG,通讯通路门店!$S:$S,$G2052)</f>
        <v>0</v>
      </c>
      <c r="AL2052" s="99">
        <f>SUMIFS(通讯通路门店!$BC:$BC,通讯通路门店!$S:$S,$G2052)</f>
        <v>0</v>
      </c>
      <c r="AM2052" s="99">
        <f>SUMIFS(通讯通路门店!$BD:$BD,通讯通路门店!$S:$S,$G2052)</f>
        <v>0</v>
      </c>
      <c r="AN2052" s="99">
        <f>SUMIFS(通讯通路门店!$BF:$BF,通讯通路门店!$S:$S,$G2052)</f>
        <v>0</v>
      </c>
      <c r="AO2052" s="99">
        <f t="shared" ref="AO2052:AO2115" si="162">AP2052+AQ2052</f>
        <v>0</v>
      </c>
      <c r="AP2052" s="99">
        <f>SUMIFS(通讯通路门店!$K:$K,通讯通路门店!$S:$S,$G2052)</f>
        <v>0</v>
      </c>
      <c r="AQ2052" s="83"/>
      <c r="AR2052" s="99">
        <f>SUMIFS(通讯通路门店!$T:$T,通讯通路门店!$S:$S,$G2052)</f>
        <v>0</v>
      </c>
      <c r="AS2052" s="99">
        <f>SUMIFS(通讯通路门店!$U:$U,通讯通路门店!$S:$S,$G2052)</f>
        <v>0</v>
      </c>
      <c r="AT2052" s="99">
        <f>SUMIFS(通讯通路门店!$V:$V,通讯通路门店!$S:$S,$G2052)</f>
        <v>0</v>
      </c>
      <c r="AU2052" s="99">
        <f>SUMIFS(通讯通路门店!$W:$W,通讯通路门店!$S:$S,$G2052)</f>
        <v>0</v>
      </c>
      <c r="AV2052" s="99">
        <f>SUMIFS(通讯通路门店!$Z:$Z,通讯通路门店!$S:$S,$G2052)</f>
        <v>0</v>
      </c>
      <c r="AW2052" s="99">
        <f>SUMIFS(通讯通路门店!$AB:$AB,通讯通路门店!$S:$S,$G2052)</f>
        <v>0</v>
      </c>
      <c r="AX2052" s="99">
        <f>SUMIFS(通讯通路门店!$X:$X,通讯通路门店!$S:$S,$G2052)</f>
        <v>0</v>
      </c>
      <c r="AY2052" s="99">
        <f>SUMIFS(通讯通路门店!$Y:$Y,通讯通路门店!$S:$S,$G2052)</f>
        <v>0</v>
      </c>
      <c r="AZ2052" s="99">
        <f>SUMIFS(通讯通路门店!$AA:$AA,通讯通路门店!$S:$S,$G2052)</f>
        <v>0</v>
      </c>
      <c r="BA2052" s="99">
        <f t="shared" ref="BA2052:BA2115" si="163">AP2052-BB2052</f>
        <v>0</v>
      </c>
      <c r="BB2052" s="99">
        <f t="shared" ref="BB2052:BB2115" si="164">BC2052+BD2052+BE2052+BF2052+BG2052+BH2052</f>
        <v>0</v>
      </c>
      <c r="BC2052" s="99">
        <f>SUMIFS(通讯通路门店!$W:$W,通讯通路门店!$S:$S,$G2052,通讯通路门店!$J:$J,"荣耀体验店")+SUMIFS(通讯通路门店!$W:$W,通讯通路门店!$S:$S,$G2052,通讯通路门店!$J:$J,"荣耀授权专卖店")</f>
        <v>0</v>
      </c>
      <c r="BD2052" s="99">
        <f>SUMIFS(通讯通路门店!$Z:$Z,通讯通路门店!$S:$S,$G2052,通讯通路门店!$J:$J,"VIVO体验店")</f>
        <v>0</v>
      </c>
      <c r="BE2052" s="99">
        <f>SUMIFS(通讯通路门店!$AB:$AB,通讯通路门店!$S:$S,$G2052,通讯通路门店!$J:$J,"OPPO体验店")</f>
        <v>0</v>
      </c>
      <c r="BF2052" s="99">
        <f>SUMIFS(通讯通路门店!$X:$X,通讯通路门店!$S:$S,$G2052,通讯通路门店!$J:$J,"华为授权体验店")+SUMIFS(通讯通路门店!$AA:$AA,通讯通路门店!$S:$S,$G2052,通讯通路门店!$J:$J,"华为堡垒店")</f>
        <v>0</v>
      </c>
      <c r="BG2052" s="99">
        <f>SUMIFS(通讯通路门店!$Y:$Y,通讯通路门店!$S:$S,$G2052,通讯通路门店!$J:$J,"小米体验店")</f>
        <v>0</v>
      </c>
      <c r="BH2052" s="99">
        <f>SUMIFS(通讯通路门店!$AA:$AA,通讯通路门店!$S:$S,$G2052,通讯通路门店!$J:$J,"苹果体验店")</f>
        <v>0</v>
      </c>
      <c r="BI2052" s="99">
        <f>SUMIFS(通讯通路门店!$K:$K,通讯通路门店!$S:$S,$G2052,通讯通路门店!$J:$J,"其他品牌专卖店")</f>
        <v>0</v>
      </c>
      <c r="BJ2052" s="99">
        <f>SUMIFS(通讯通路门店!$AC:$AC,通讯通路门店!$S:$S,$G2052)</f>
        <v>0</v>
      </c>
      <c r="BK2052" s="99">
        <f>SUMIFS(通讯通路门店!$AD:$AD,通讯通路门店!$S:$S,$G2052)</f>
        <v>0</v>
      </c>
      <c r="BL2052" s="99">
        <f>SUMIFS(通讯通路门店!$AE:$AE,通讯通路门店!$S:$S,$G2052)</f>
        <v>0</v>
      </c>
      <c r="BM2052" s="99">
        <f>SUMIFS(通讯通路门店!$AF:$AF,通讯通路门店!$S:$S,$G2052)</f>
        <v>0</v>
      </c>
      <c r="BN2052" s="99">
        <f>SUMIFS(通讯通路门店!$AG:$AG,通讯通路门店!$S:$S,$G2052)</f>
        <v>0</v>
      </c>
      <c r="BO2052" s="99">
        <f>SUMIFS(通讯通路门店!$AH:$AH,通讯通路门店!$S:$S,$G2052)</f>
        <v>0</v>
      </c>
      <c r="BP2052" s="99">
        <f>SUMIFS(通讯通路门店!$AI:$AI,通讯通路门店!$S:$S,$G2052)</f>
        <v>0</v>
      </c>
      <c r="BQ2052" s="83"/>
    </row>
    <row r="2053" spans="1:69">
      <c r="A2053" s="99" t="str">
        <f>IFERROR(_xlfn.XLOOKUP($G2053,通讯通路门店!$S$4:$S$993933,通讯通路门店!$A$4:$A$993933,0,0),"")</f>
        <v>海南省</v>
      </c>
      <c r="B2053" s="99" t="str">
        <f>IFERROR(_xlfn.XLOOKUP($G2053,通讯通路门店!$S$4:$S$993933,通讯通路门店!$B$4:$B$993933,0,0),"")</f>
        <v>昌江黎族自治县</v>
      </c>
      <c r="C2053" s="99" t="str">
        <f>IFERROR(_xlfn.XLOOKUP($G2053,通讯通路门店!$S$4:$S$993933,通讯通路门店!$C$4:$C$993933,0,0),"")</f>
        <v>昌江黎族自治县</v>
      </c>
      <c r="D2053" s="99" t="str">
        <f>IFERROR(_xlfn.XLOOKUP($G2053,通讯通路门店!$S$4:$S$993933,通讯通路门店!$D$4:$D$993933,0,0),"")</f>
        <v>叉河镇</v>
      </c>
      <c r="E2053" s="83"/>
      <c r="F2053" s="83"/>
      <c r="G2053" s="101"/>
      <c r="H2053" s="102">
        <f>IFERROR(_xlfn.XLOOKUP($G2053,通讯通路门店!$S$4:$S$993933,通讯通路门店!$R$4:$R$993933,0,0),"")</f>
        <v>0</v>
      </c>
      <c r="I2053" s="83"/>
      <c r="J2053" s="83"/>
      <c r="K2053" s="83"/>
      <c r="L2053" s="83"/>
      <c r="M2053" s="83"/>
      <c r="N2053" s="83"/>
      <c r="O2053" s="83"/>
      <c r="P2053" s="83"/>
      <c r="Q2053" s="83"/>
      <c r="R2053" s="83"/>
      <c r="S2053" s="83"/>
      <c r="T2053" s="83"/>
      <c r="U2053" s="99">
        <f>COUNTIF(通讯通路门店!$S:$S,$G2053)</f>
        <v>0</v>
      </c>
      <c r="V2053" s="99">
        <f>COUNTIFS(通讯通路门店!$S:$S,$G2053,通讯通路门店!$J:$J,"综合卖场")</f>
        <v>0</v>
      </c>
      <c r="W2053" s="99">
        <f>SUMIFS(通讯通路门店!$AJ:$AJ,通讯通路门店!$S:$S,通讯客户沙盘!$G2053)</f>
        <v>0</v>
      </c>
      <c r="X2053" s="99">
        <f t="shared" si="160"/>
        <v>0</v>
      </c>
      <c r="Y2053" s="99">
        <f>COUNTIFS(通讯通路门店!$S:$S,$G2053,通讯通路门店!$J:$J,"荣耀体验店")+COUNTIFS(通讯通路门店!$S:$S,$G2053,通讯通路门店!$J:$J,"荣耀授权专卖店")</f>
        <v>0</v>
      </c>
      <c r="Z2053" s="99">
        <f>COUNTIFS(通讯通路门店!$S:$S,$G2053,通讯通路门店!$J:$J,"VIVO体验店")</f>
        <v>0</v>
      </c>
      <c r="AA2053" s="99">
        <f>COUNTIFS(通讯通路门店!$S:$S,$G2053,通讯通路门店!$J:$J,"OPPO体验店")</f>
        <v>0</v>
      </c>
      <c r="AB2053" s="99">
        <f>COUNTIFS(通讯通路门店!$S:$S,$G2053,通讯通路门店!$J:$J,"华为授权体验店")+COUNTIFS(通讯通路门店!$S:$S,$G2053,通讯通路门店!$J:$J,"华为堡垒店")</f>
        <v>0</v>
      </c>
      <c r="AC2053" s="99">
        <f>COUNTIFS(通讯通路门店!$S:$S,$G2053,通讯通路门店!$J:$J,"小米体验店")</f>
        <v>0</v>
      </c>
      <c r="AD2053" s="99">
        <f>COUNTIFS(通讯通路门店!$S:$S,$G2053,通讯通路门店!$J:$J,"苹果体验店")</f>
        <v>0</v>
      </c>
      <c r="AE2053" s="99">
        <f>COUNTIFS(通讯通路门店!$S:$S,$G2053,通讯通路门店!$J:$J,"其他品牌专卖店")</f>
        <v>0</v>
      </c>
      <c r="AF2053" s="99">
        <f>SUMIFS(通讯通路门店!$BI:$BI,通讯通路门店!$S:$S,$G2053)</f>
        <v>0</v>
      </c>
      <c r="AG2053" s="99">
        <f>SUMIFS(通讯通路门店!$BH:$BH,通讯通路门店!$S:$S,$G2053)</f>
        <v>0</v>
      </c>
      <c r="AH2053" s="99">
        <f t="shared" si="161"/>
        <v>0</v>
      </c>
      <c r="AI2053" s="99">
        <f>SUMIFS(通讯通路门店!$BB:$BB,通讯通路门店!$S:$S,$G2053)</f>
        <v>0</v>
      </c>
      <c r="AJ2053" s="99">
        <f>SUMIFS(通讯通路门店!$BE:$BE,通讯通路门店!$S:$S,$G2053)</f>
        <v>0</v>
      </c>
      <c r="AK2053" s="99">
        <f>SUMIFS(通讯通路门店!$BG:$BG,通讯通路门店!$S:$S,$G2053)</f>
        <v>0</v>
      </c>
      <c r="AL2053" s="99">
        <f>SUMIFS(通讯通路门店!$BC:$BC,通讯通路门店!$S:$S,$G2053)</f>
        <v>0</v>
      </c>
      <c r="AM2053" s="99">
        <f>SUMIFS(通讯通路门店!$BD:$BD,通讯通路门店!$S:$S,$G2053)</f>
        <v>0</v>
      </c>
      <c r="AN2053" s="99">
        <f>SUMIFS(通讯通路门店!$BF:$BF,通讯通路门店!$S:$S,$G2053)</f>
        <v>0</v>
      </c>
      <c r="AO2053" s="99">
        <f t="shared" si="162"/>
        <v>0</v>
      </c>
      <c r="AP2053" s="99">
        <f>SUMIFS(通讯通路门店!$K:$K,通讯通路门店!$S:$S,$G2053)</f>
        <v>0</v>
      </c>
      <c r="AQ2053" s="83"/>
      <c r="AR2053" s="99">
        <f>SUMIFS(通讯通路门店!$T:$T,通讯通路门店!$S:$S,$G2053)</f>
        <v>0</v>
      </c>
      <c r="AS2053" s="99">
        <f>SUMIFS(通讯通路门店!$U:$U,通讯通路门店!$S:$S,$G2053)</f>
        <v>0</v>
      </c>
      <c r="AT2053" s="99">
        <f>SUMIFS(通讯通路门店!$V:$V,通讯通路门店!$S:$S,$G2053)</f>
        <v>0</v>
      </c>
      <c r="AU2053" s="99">
        <f>SUMIFS(通讯通路门店!$W:$W,通讯通路门店!$S:$S,$G2053)</f>
        <v>0</v>
      </c>
      <c r="AV2053" s="99">
        <f>SUMIFS(通讯通路门店!$Z:$Z,通讯通路门店!$S:$S,$G2053)</f>
        <v>0</v>
      </c>
      <c r="AW2053" s="99">
        <f>SUMIFS(通讯通路门店!$AB:$AB,通讯通路门店!$S:$S,$G2053)</f>
        <v>0</v>
      </c>
      <c r="AX2053" s="99">
        <f>SUMIFS(通讯通路门店!$X:$X,通讯通路门店!$S:$S,$G2053)</f>
        <v>0</v>
      </c>
      <c r="AY2053" s="99">
        <f>SUMIFS(通讯通路门店!$Y:$Y,通讯通路门店!$S:$S,$G2053)</f>
        <v>0</v>
      </c>
      <c r="AZ2053" s="99">
        <f>SUMIFS(通讯通路门店!$AA:$AA,通讯通路门店!$S:$S,$G2053)</f>
        <v>0</v>
      </c>
      <c r="BA2053" s="99">
        <f t="shared" si="163"/>
        <v>0</v>
      </c>
      <c r="BB2053" s="99">
        <f t="shared" si="164"/>
        <v>0</v>
      </c>
      <c r="BC2053" s="99">
        <f>SUMIFS(通讯通路门店!$W:$W,通讯通路门店!$S:$S,$G2053,通讯通路门店!$J:$J,"荣耀体验店")+SUMIFS(通讯通路门店!$W:$W,通讯通路门店!$S:$S,$G2053,通讯通路门店!$J:$J,"荣耀授权专卖店")</f>
        <v>0</v>
      </c>
      <c r="BD2053" s="99">
        <f>SUMIFS(通讯通路门店!$Z:$Z,通讯通路门店!$S:$S,$G2053,通讯通路门店!$J:$J,"VIVO体验店")</f>
        <v>0</v>
      </c>
      <c r="BE2053" s="99">
        <f>SUMIFS(通讯通路门店!$AB:$AB,通讯通路门店!$S:$S,$G2053,通讯通路门店!$J:$J,"OPPO体验店")</f>
        <v>0</v>
      </c>
      <c r="BF2053" s="99">
        <f>SUMIFS(通讯通路门店!$X:$X,通讯通路门店!$S:$S,$G2053,通讯通路门店!$J:$J,"华为授权体验店")+SUMIFS(通讯通路门店!$AA:$AA,通讯通路门店!$S:$S,$G2053,通讯通路门店!$J:$J,"华为堡垒店")</f>
        <v>0</v>
      </c>
      <c r="BG2053" s="99">
        <f>SUMIFS(通讯通路门店!$Y:$Y,通讯通路门店!$S:$S,$G2053,通讯通路门店!$J:$J,"小米体验店")</f>
        <v>0</v>
      </c>
      <c r="BH2053" s="99">
        <f>SUMIFS(通讯通路门店!$AA:$AA,通讯通路门店!$S:$S,$G2053,通讯通路门店!$J:$J,"苹果体验店")</f>
        <v>0</v>
      </c>
      <c r="BI2053" s="99">
        <f>SUMIFS(通讯通路门店!$K:$K,通讯通路门店!$S:$S,$G2053,通讯通路门店!$J:$J,"其他品牌专卖店")</f>
        <v>0</v>
      </c>
      <c r="BJ2053" s="99">
        <f>SUMIFS(通讯通路门店!$AC:$AC,通讯通路门店!$S:$S,$G2053)</f>
        <v>0</v>
      </c>
      <c r="BK2053" s="99">
        <f>SUMIFS(通讯通路门店!$AD:$AD,通讯通路门店!$S:$S,$G2053)</f>
        <v>0</v>
      </c>
      <c r="BL2053" s="99">
        <f>SUMIFS(通讯通路门店!$AE:$AE,通讯通路门店!$S:$S,$G2053)</f>
        <v>0</v>
      </c>
      <c r="BM2053" s="99">
        <f>SUMIFS(通讯通路门店!$AF:$AF,通讯通路门店!$S:$S,$G2053)</f>
        <v>0</v>
      </c>
      <c r="BN2053" s="99">
        <f>SUMIFS(通讯通路门店!$AG:$AG,通讯通路门店!$S:$S,$G2053)</f>
        <v>0</v>
      </c>
      <c r="BO2053" s="99">
        <f>SUMIFS(通讯通路门店!$AH:$AH,通讯通路门店!$S:$S,$G2053)</f>
        <v>0</v>
      </c>
      <c r="BP2053" s="99">
        <f>SUMIFS(通讯通路门店!$AI:$AI,通讯通路门店!$S:$S,$G2053)</f>
        <v>0</v>
      </c>
      <c r="BQ2053" s="83"/>
    </row>
    <row r="2054" spans="1:69">
      <c r="A2054" s="99" t="str">
        <f>IFERROR(_xlfn.XLOOKUP($G2054,通讯通路门店!$S$4:$S$993933,通讯通路门店!$A$4:$A$993933,0,0),"")</f>
        <v>海南省</v>
      </c>
      <c r="B2054" s="99" t="str">
        <f>IFERROR(_xlfn.XLOOKUP($G2054,通讯通路门店!$S$4:$S$993933,通讯通路门店!$B$4:$B$993933,0,0),"")</f>
        <v>昌江黎族自治县</v>
      </c>
      <c r="C2054" s="99" t="str">
        <f>IFERROR(_xlfn.XLOOKUP($G2054,通讯通路门店!$S$4:$S$993933,通讯通路门店!$C$4:$C$993933,0,0),"")</f>
        <v>昌江黎族自治县</v>
      </c>
      <c r="D2054" s="99" t="str">
        <f>IFERROR(_xlfn.XLOOKUP($G2054,通讯通路门店!$S$4:$S$993933,通讯通路门店!$D$4:$D$993933,0,0),"")</f>
        <v>叉河镇</v>
      </c>
      <c r="E2054" s="83"/>
      <c r="F2054" s="83"/>
      <c r="G2054" s="101"/>
      <c r="H2054" s="102">
        <f>IFERROR(_xlfn.XLOOKUP($G2054,通讯通路门店!$S$4:$S$993933,通讯通路门店!$R$4:$R$993933,0,0),"")</f>
        <v>0</v>
      </c>
      <c r="I2054" s="83"/>
      <c r="J2054" s="83"/>
      <c r="K2054" s="83"/>
      <c r="L2054" s="83"/>
      <c r="M2054" s="83"/>
      <c r="N2054" s="83"/>
      <c r="O2054" s="83"/>
      <c r="P2054" s="83"/>
      <c r="Q2054" s="83"/>
      <c r="R2054" s="83"/>
      <c r="S2054" s="83"/>
      <c r="T2054" s="83"/>
      <c r="U2054" s="99">
        <f>COUNTIF(通讯通路门店!$S:$S,$G2054)</f>
        <v>0</v>
      </c>
      <c r="V2054" s="99">
        <f>COUNTIFS(通讯通路门店!$S:$S,$G2054,通讯通路门店!$J:$J,"综合卖场")</f>
        <v>0</v>
      </c>
      <c r="W2054" s="99">
        <f>SUMIFS(通讯通路门店!$AJ:$AJ,通讯通路门店!$S:$S,通讯客户沙盘!$G2054)</f>
        <v>0</v>
      </c>
      <c r="X2054" s="99">
        <f t="shared" si="160"/>
        <v>0</v>
      </c>
      <c r="Y2054" s="99">
        <f>COUNTIFS(通讯通路门店!$S:$S,$G2054,通讯通路门店!$J:$J,"荣耀体验店")+COUNTIFS(通讯通路门店!$S:$S,$G2054,通讯通路门店!$J:$J,"荣耀授权专卖店")</f>
        <v>0</v>
      </c>
      <c r="Z2054" s="99">
        <f>COUNTIFS(通讯通路门店!$S:$S,$G2054,通讯通路门店!$J:$J,"VIVO体验店")</f>
        <v>0</v>
      </c>
      <c r="AA2054" s="99">
        <f>COUNTIFS(通讯通路门店!$S:$S,$G2054,通讯通路门店!$J:$J,"OPPO体验店")</f>
        <v>0</v>
      </c>
      <c r="AB2054" s="99">
        <f>COUNTIFS(通讯通路门店!$S:$S,$G2054,通讯通路门店!$J:$J,"华为授权体验店")+COUNTIFS(通讯通路门店!$S:$S,$G2054,通讯通路门店!$J:$J,"华为堡垒店")</f>
        <v>0</v>
      </c>
      <c r="AC2054" s="99">
        <f>COUNTIFS(通讯通路门店!$S:$S,$G2054,通讯通路门店!$J:$J,"小米体验店")</f>
        <v>0</v>
      </c>
      <c r="AD2054" s="99">
        <f>COUNTIFS(通讯通路门店!$S:$S,$G2054,通讯通路门店!$J:$J,"苹果体验店")</f>
        <v>0</v>
      </c>
      <c r="AE2054" s="99">
        <f>COUNTIFS(通讯通路门店!$S:$S,$G2054,通讯通路门店!$J:$J,"其他品牌专卖店")</f>
        <v>0</v>
      </c>
      <c r="AF2054" s="99">
        <f>SUMIFS(通讯通路门店!$BI:$BI,通讯通路门店!$S:$S,$G2054)</f>
        <v>0</v>
      </c>
      <c r="AG2054" s="99">
        <f>SUMIFS(通讯通路门店!$BH:$BH,通讯通路门店!$S:$S,$G2054)</f>
        <v>0</v>
      </c>
      <c r="AH2054" s="99">
        <f t="shared" si="161"/>
        <v>0</v>
      </c>
      <c r="AI2054" s="99">
        <f>SUMIFS(通讯通路门店!$BB:$BB,通讯通路门店!$S:$S,$G2054)</f>
        <v>0</v>
      </c>
      <c r="AJ2054" s="99">
        <f>SUMIFS(通讯通路门店!$BE:$BE,通讯通路门店!$S:$S,$G2054)</f>
        <v>0</v>
      </c>
      <c r="AK2054" s="99">
        <f>SUMIFS(通讯通路门店!$BG:$BG,通讯通路门店!$S:$S,$G2054)</f>
        <v>0</v>
      </c>
      <c r="AL2054" s="99">
        <f>SUMIFS(通讯通路门店!$BC:$BC,通讯通路门店!$S:$S,$G2054)</f>
        <v>0</v>
      </c>
      <c r="AM2054" s="99">
        <f>SUMIFS(通讯通路门店!$BD:$BD,通讯通路门店!$S:$S,$G2054)</f>
        <v>0</v>
      </c>
      <c r="AN2054" s="99">
        <f>SUMIFS(通讯通路门店!$BF:$BF,通讯通路门店!$S:$S,$G2054)</f>
        <v>0</v>
      </c>
      <c r="AO2054" s="99">
        <f t="shared" si="162"/>
        <v>0</v>
      </c>
      <c r="AP2054" s="99">
        <f>SUMIFS(通讯通路门店!$K:$K,通讯通路门店!$S:$S,$G2054)</f>
        <v>0</v>
      </c>
      <c r="AQ2054" s="83"/>
      <c r="AR2054" s="99">
        <f>SUMIFS(通讯通路门店!$T:$T,通讯通路门店!$S:$S,$G2054)</f>
        <v>0</v>
      </c>
      <c r="AS2054" s="99">
        <f>SUMIFS(通讯通路门店!$U:$U,通讯通路门店!$S:$S,$G2054)</f>
        <v>0</v>
      </c>
      <c r="AT2054" s="99">
        <f>SUMIFS(通讯通路门店!$V:$V,通讯通路门店!$S:$S,$G2054)</f>
        <v>0</v>
      </c>
      <c r="AU2054" s="99">
        <f>SUMIFS(通讯通路门店!$W:$W,通讯通路门店!$S:$S,$G2054)</f>
        <v>0</v>
      </c>
      <c r="AV2054" s="99">
        <f>SUMIFS(通讯通路门店!$Z:$Z,通讯通路门店!$S:$S,$G2054)</f>
        <v>0</v>
      </c>
      <c r="AW2054" s="99">
        <f>SUMIFS(通讯通路门店!$AB:$AB,通讯通路门店!$S:$S,$G2054)</f>
        <v>0</v>
      </c>
      <c r="AX2054" s="99">
        <f>SUMIFS(通讯通路门店!$X:$X,通讯通路门店!$S:$S,$G2054)</f>
        <v>0</v>
      </c>
      <c r="AY2054" s="99">
        <f>SUMIFS(通讯通路门店!$Y:$Y,通讯通路门店!$S:$S,$G2054)</f>
        <v>0</v>
      </c>
      <c r="AZ2054" s="99">
        <f>SUMIFS(通讯通路门店!$AA:$AA,通讯通路门店!$S:$S,$G2054)</f>
        <v>0</v>
      </c>
      <c r="BA2054" s="99">
        <f t="shared" si="163"/>
        <v>0</v>
      </c>
      <c r="BB2054" s="99">
        <f t="shared" si="164"/>
        <v>0</v>
      </c>
      <c r="BC2054" s="99">
        <f>SUMIFS(通讯通路门店!$W:$W,通讯通路门店!$S:$S,$G2054,通讯通路门店!$J:$J,"荣耀体验店")+SUMIFS(通讯通路门店!$W:$W,通讯通路门店!$S:$S,$G2054,通讯通路门店!$J:$J,"荣耀授权专卖店")</f>
        <v>0</v>
      </c>
      <c r="BD2054" s="99">
        <f>SUMIFS(通讯通路门店!$Z:$Z,通讯通路门店!$S:$S,$G2054,通讯通路门店!$J:$J,"VIVO体验店")</f>
        <v>0</v>
      </c>
      <c r="BE2054" s="99">
        <f>SUMIFS(通讯通路门店!$AB:$AB,通讯通路门店!$S:$S,$G2054,通讯通路门店!$J:$J,"OPPO体验店")</f>
        <v>0</v>
      </c>
      <c r="BF2054" s="99">
        <f>SUMIFS(通讯通路门店!$X:$X,通讯通路门店!$S:$S,$G2054,通讯通路门店!$J:$J,"华为授权体验店")+SUMIFS(通讯通路门店!$AA:$AA,通讯通路门店!$S:$S,$G2054,通讯通路门店!$J:$J,"华为堡垒店")</f>
        <v>0</v>
      </c>
      <c r="BG2054" s="99">
        <f>SUMIFS(通讯通路门店!$Y:$Y,通讯通路门店!$S:$S,$G2054,通讯通路门店!$J:$J,"小米体验店")</f>
        <v>0</v>
      </c>
      <c r="BH2054" s="99">
        <f>SUMIFS(通讯通路门店!$AA:$AA,通讯通路门店!$S:$S,$G2054,通讯通路门店!$J:$J,"苹果体验店")</f>
        <v>0</v>
      </c>
      <c r="BI2054" s="99">
        <f>SUMIFS(通讯通路门店!$K:$K,通讯通路门店!$S:$S,$G2054,通讯通路门店!$J:$J,"其他品牌专卖店")</f>
        <v>0</v>
      </c>
      <c r="BJ2054" s="99">
        <f>SUMIFS(通讯通路门店!$AC:$AC,通讯通路门店!$S:$S,$G2054)</f>
        <v>0</v>
      </c>
      <c r="BK2054" s="99">
        <f>SUMIFS(通讯通路门店!$AD:$AD,通讯通路门店!$S:$S,$G2054)</f>
        <v>0</v>
      </c>
      <c r="BL2054" s="99">
        <f>SUMIFS(通讯通路门店!$AE:$AE,通讯通路门店!$S:$S,$G2054)</f>
        <v>0</v>
      </c>
      <c r="BM2054" s="99">
        <f>SUMIFS(通讯通路门店!$AF:$AF,通讯通路门店!$S:$S,$G2054)</f>
        <v>0</v>
      </c>
      <c r="BN2054" s="99">
        <f>SUMIFS(通讯通路门店!$AG:$AG,通讯通路门店!$S:$S,$G2054)</f>
        <v>0</v>
      </c>
      <c r="BO2054" s="99">
        <f>SUMIFS(通讯通路门店!$AH:$AH,通讯通路门店!$S:$S,$G2054)</f>
        <v>0</v>
      </c>
      <c r="BP2054" s="99">
        <f>SUMIFS(通讯通路门店!$AI:$AI,通讯通路门店!$S:$S,$G2054)</f>
        <v>0</v>
      </c>
      <c r="BQ2054" s="83"/>
    </row>
    <row r="2055" spans="1:69">
      <c r="A2055" s="99" t="str">
        <f>IFERROR(_xlfn.XLOOKUP($G2055,通讯通路门店!$S$4:$S$993933,通讯通路门店!$A$4:$A$993933,0,0),"")</f>
        <v>海南省</v>
      </c>
      <c r="B2055" s="99" t="str">
        <f>IFERROR(_xlfn.XLOOKUP($G2055,通讯通路门店!$S$4:$S$993933,通讯通路门店!$B$4:$B$993933,0,0),"")</f>
        <v>昌江黎族自治县</v>
      </c>
      <c r="C2055" s="99" t="str">
        <f>IFERROR(_xlfn.XLOOKUP($G2055,通讯通路门店!$S$4:$S$993933,通讯通路门店!$C$4:$C$993933,0,0),"")</f>
        <v>昌江黎族自治县</v>
      </c>
      <c r="D2055" s="99" t="str">
        <f>IFERROR(_xlfn.XLOOKUP($G2055,通讯通路门店!$S$4:$S$993933,通讯通路门店!$D$4:$D$993933,0,0),"")</f>
        <v>叉河镇</v>
      </c>
      <c r="E2055" s="83"/>
      <c r="F2055" s="83"/>
      <c r="G2055" s="101"/>
      <c r="H2055" s="102">
        <f>IFERROR(_xlfn.XLOOKUP($G2055,通讯通路门店!$S$4:$S$993933,通讯通路门店!$R$4:$R$993933,0,0),"")</f>
        <v>0</v>
      </c>
      <c r="I2055" s="83"/>
      <c r="J2055" s="83"/>
      <c r="K2055" s="83"/>
      <c r="L2055" s="83"/>
      <c r="M2055" s="83"/>
      <c r="N2055" s="83"/>
      <c r="O2055" s="83"/>
      <c r="P2055" s="83"/>
      <c r="Q2055" s="83"/>
      <c r="R2055" s="83"/>
      <c r="S2055" s="83"/>
      <c r="T2055" s="83"/>
      <c r="U2055" s="99">
        <f>COUNTIF(通讯通路门店!$S:$S,$G2055)</f>
        <v>0</v>
      </c>
      <c r="V2055" s="99">
        <f>COUNTIFS(通讯通路门店!$S:$S,$G2055,通讯通路门店!$J:$J,"综合卖场")</f>
        <v>0</v>
      </c>
      <c r="W2055" s="99">
        <f>SUMIFS(通讯通路门店!$AJ:$AJ,通讯通路门店!$S:$S,通讯客户沙盘!$G2055)</f>
        <v>0</v>
      </c>
      <c r="X2055" s="99">
        <f t="shared" si="160"/>
        <v>0</v>
      </c>
      <c r="Y2055" s="99">
        <f>COUNTIFS(通讯通路门店!$S:$S,$G2055,通讯通路门店!$J:$J,"荣耀体验店")+COUNTIFS(通讯通路门店!$S:$S,$G2055,通讯通路门店!$J:$J,"荣耀授权专卖店")</f>
        <v>0</v>
      </c>
      <c r="Z2055" s="99">
        <f>COUNTIFS(通讯通路门店!$S:$S,$G2055,通讯通路门店!$J:$J,"VIVO体验店")</f>
        <v>0</v>
      </c>
      <c r="AA2055" s="99">
        <f>COUNTIFS(通讯通路门店!$S:$S,$G2055,通讯通路门店!$J:$J,"OPPO体验店")</f>
        <v>0</v>
      </c>
      <c r="AB2055" s="99">
        <f>COUNTIFS(通讯通路门店!$S:$S,$G2055,通讯通路门店!$J:$J,"华为授权体验店")+COUNTIFS(通讯通路门店!$S:$S,$G2055,通讯通路门店!$J:$J,"华为堡垒店")</f>
        <v>0</v>
      </c>
      <c r="AC2055" s="99">
        <f>COUNTIFS(通讯通路门店!$S:$S,$G2055,通讯通路门店!$J:$J,"小米体验店")</f>
        <v>0</v>
      </c>
      <c r="AD2055" s="99">
        <f>COUNTIFS(通讯通路门店!$S:$S,$G2055,通讯通路门店!$J:$J,"苹果体验店")</f>
        <v>0</v>
      </c>
      <c r="AE2055" s="99">
        <f>COUNTIFS(通讯通路门店!$S:$S,$G2055,通讯通路门店!$J:$J,"其他品牌专卖店")</f>
        <v>0</v>
      </c>
      <c r="AF2055" s="99">
        <f>SUMIFS(通讯通路门店!$BI:$BI,通讯通路门店!$S:$S,$G2055)</f>
        <v>0</v>
      </c>
      <c r="AG2055" s="99">
        <f>SUMIFS(通讯通路门店!$BH:$BH,通讯通路门店!$S:$S,$G2055)</f>
        <v>0</v>
      </c>
      <c r="AH2055" s="99">
        <f t="shared" si="161"/>
        <v>0</v>
      </c>
      <c r="AI2055" s="99">
        <f>SUMIFS(通讯通路门店!$BB:$BB,通讯通路门店!$S:$S,$G2055)</f>
        <v>0</v>
      </c>
      <c r="AJ2055" s="99">
        <f>SUMIFS(通讯通路门店!$BE:$BE,通讯通路门店!$S:$S,$G2055)</f>
        <v>0</v>
      </c>
      <c r="AK2055" s="99">
        <f>SUMIFS(通讯通路门店!$BG:$BG,通讯通路门店!$S:$S,$G2055)</f>
        <v>0</v>
      </c>
      <c r="AL2055" s="99">
        <f>SUMIFS(通讯通路门店!$BC:$BC,通讯通路门店!$S:$S,$G2055)</f>
        <v>0</v>
      </c>
      <c r="AM2055" s="99">
        <f>SUMIFS(通讯通路门店!$BD:$BD,通讯通路门店!$S:$S,$G2055)</f>
        <v>0</v>
      </c>
      <c r="AN2055" s="99">
        <f>SUMIFS(通讯通路门店!$BF:$BF,通讯通路门店!$S:$S,$G2055)</f>
        <v>0</v>
      </c>
      <c r="AO2055" s="99">
        <f t="shared" si="162"/>
        <v>0</v>
      </c>
      <c r="AP2055" s="99">
        <f>SUMIFS(通讯通路门店!$K:$K,通讯通路门店!$S:$S,$G2055)</f>
        <v>0</v>
      </c>
      <c r="AQ2055" s="83"/>
      <c r="AR2055" s="99">
        <f>SUMIFS(通讯通路门店!$T:$T,通讯通路门店!$S:$S,$G2055)</f>
        <v>0</v>
      </c>
      <c r="AS2055" s="99">
        <f>SUMIFS(通讯通路门店!$U:$U,通讯通路门店!$S:$S,$G2055)</f>
        <v>0</v>
      </c>
      <c r="AT2055" s="99">
        <f>SUMIFS(通讯通路门店!$V:$V,通讯通路门店!$S:$S,$G2055)</f>
        <v>0</v>
      </c>
      <c r="AU2055" s="99">
        <f>SUMIFS(通讯通路门店!$W:$W,通讯通路门店!$S:$S,$G2055)</f>
        <v>0</v>
      </c>
      <c r="AV2055" s="99">
        <f>SUMIFS(通讯通路门店!$Z:$Z,通讯通路门店!$S:$S,$G2055)</f>
        <v>0</v>
      </c>
      <c r="AW2055" s="99">
        <f>SUMIFS(通讯通路门店!$AB:$AB,通讯通路门店!$S:$S,$G2055)</f>
        <v>0</v>
      </c>
      <c r="AX2055" s="99">
        <f>SUMIFS(通讯通路门店!$X:$X,通讯通路门店!$S:$S,$G2055)</f>
        <v>0</v>
      </c>
      <c r="AY2055" s="99">
        <f>SUMIFS(通讯通路门店!$Y:$Y,通讯通路门店!$S:$S,$G2055)</f>
        <v>0</v>
      </c>
      <c r="AZ2055" s="99">
        <f>SUMIFS(通讯通路门店!$AA:$AA,通讯通路门店!$S:$S,$G2055)</f>
        <v>0</v>
      </c>
      <c r="BA2055" s="99">
        <f t="shared" si="163"/>
        <v>0</v>
      </c>
      <c r="BB2055" s="99">
        <f t="shared" si="164"/>
        <v>0</v>
      </c>
      <c r="BC2055" s="99">
        <f>SUMIFS(通讯通路门店!$W:$W,通讯通路门店!$S:$S,$G2055,通讯通路门店!$J:$J,"荣耀体验店")+SUMIFS(通讯通路门店!$W:$W,通讯通路门店!$S:$S,$G2055,通讯通路门店!$J:$J,"荣耀授权专卖店")</f>
        <v>0</v>
      </c>
      <c r="BD2055" s="99">
        <f>SUMIFS(通讯通路门店!$Z:$Z,通讯通路门店!$S:$S,$G2055,通讯通路门店!$J:$J,"VIVO体验店")</f>
        <v>0</v>
      </c>
      <c r="BE2055" s="99">
        <f>SUMIFS(通讯通路门店!$AB:$AB,通讯通路门店!$S:$S,$G2055,通讯通路门店!$J:$J,"OPPO体验店")</f>
        <v>0</v>
      </c>
      <c r="BF2055" s="99">
        <f>SUMIFS(通讯通路门店!$X:$X,通讯通路门店!$S:$S,$G2055,通讯通路门店!$J:$J,"华为授权体验店")+SUMIFS(通讯通路门店!$AA:$AA,通讯通路门店!$S:$S,$G2055,通讯通路门店!$J:$J,"华为堡垒店")</f>
        <v>0</v>
      </c>
      <c r="BG2055" s="99">
        <f>SUMIFS(通讯通路门店!$Y:$Y,通讯通路门店!$S:$S,$G2055,通讯通路门店!$J:$J,"小米体验店")</f>
        <v>0</v>
      </c>
      <c r="BH2055" s="99">
        <f>SUMIFS(通讯通路门店!$AA:$AA,通讯通路门店!$S:$S,$G2055,通讯通路门店!$J:$J,"苹果体验店")</f>
        <v>0</v>
      </c>
      <c r="BI2055" s="99">
        <f>SUMIFS(通讯通路门店!$K:$K,通讯通路门店!$S:$S,$G2055,通讯通路门店!$J:$J,"其他品牌专卖店")</f>
        <v>0</v>
      </c>
      <c r="BJ2055" s="99">
        <f>SUMIFS(通讯通路门店!$AC:$AC,通讯通路门店!$S:$S,$G2055)</f>
        <v>0</v>
      </c>
      <c r="BK2055" s="99">
        <f>SUMIFS(通讯通路门店!$AD:$AD,通讯通路门店!$S:$S,$G2055)</f>
        <v>0</v>
      </c>
      <c r="BL2055" s="99">
        <f>SUMIFS(通讯通路门店!$AE:$AE,通讯通路门店!$S:$S,$G2055)</f>
        <v>0</v>
      </c>
      <c r="BM2055" s="99">
        <f>SUMIFS(通讯通路门店!$AF:$AF,通讯通路门店!$S:$S,$G2055)</f>
        <v>0</v>
      </c>
      <c r="BN2055" s="99">
        <f>SUMIFS(通讯通路门店!$AG:$AG,通讯通路门店!$S:$S,$G2055)</f>
        <v>0</v>
      </c>
      <c r="BO2055" s="99">
        <f>SUMIFS(通讯通路门店!$AH:$AH,通讯通路门店!$S:$S,$G2055)</f>
        <v>0</v>
      </c>
      <c r="BP2055" s="99">
        <f>SUMIFS(通讯通路门店!$AI:$AI,通讯通路门店!$S:$S,$G2055)</f>
        <v>0</v>
      </c>
      <c r="BQ2055" s="83"/>
    </row>
    <row r="2056" spans="1:69">
      <c r="A2056" s="99" t="str">
        <f>IFERROR(_xlfn.XLOOKUP($G2056,通讯通路门店!$S$4:$S$993933,通讯通路门店!$A$4:$A$993933,0,0),"")</f>
        <v>海南省</v>
      </c>
      <c r="B2056" s="99" t="str">
        <f>IFERROR(_xlfn.XLOOKUP($G2056,通讯通路门店!$S$4:$S$993933,通讯通路门店!$B$4:$B$993933,0,0),"")</f>
        <v>昌江黎族自治县</v>
      </c>
      <c r="C2056" s="99" t="str">
        <f>IFERROR(_xlfn.XLOOKUP($G2056,通讯通路门店!$S$4:$S$993933,通讯通路门店!$C$4:$C$993933,0,0),"")</f>
        <v>昌江黎族自治县</v>
      </c>
      <c r="D2056" s="99" t="str">
        <f>IFERROR(_xlfn.XLOOKUP($G2056,通讯通路门店!$S$4:$S$993933,通讯通路门店!$D$4:$D$993933,0,0),"")</f>
        <v>叉河镇</v>
      </c>
      <c r="E2056" s="83"/>
      <c r="F2056" s="83"/>
      <c r="G2056" s="101"/>
      <c r="H2056" s="102">
        <f>IFERROR(_xlfn.XLOOKUP($G2056,通讯通路门店!$S$4:$S$993933,通讯通路门店!$R$4:$R$993933,0,0),"")</f>
        <v>0</v>
      </c>
      <c r="I2056" s="83"/>
      <c r="J2056" s="83"/>
      <c r="K2056" s="83"/>
      <c r="L2056" s="83"/>
      <c r="M2056" s="83"/>
      <c r="N2056" s="83"/>
      <c r="O2056" s="83"/>
      <c r="P2056" s="83"/>
      <c r="Q2056" s="83"/>
      <c r="R2056" s="83"/>
      <c r="S2056" s="83"/>
      <c r="T2056" s="83"/>
      <c r="U2056" s="99">
        <f>COUNTIF(通讯通路门店!$S:$S,$G2056)</f>
        <v>0</v>
      </c>
      <c r="V2056" s="99">
        <f>COUNTIFS(通讯通路门店!$S:$S,$G2056,通讯通路门店!$J:$J,"综合卖场")</f>
        <v>0</v>
      </c>
      <c r="W2056" s="99">
        <f>SUMIFS(通讯通路门店!$AJ:$AJ,通讯通路门店!$S:$S,通讯客户沙盘!$G2056)</f>
        <v>0</v>
      </c>
      <c r="X2056" s="99">
        <f t="shared" si="160"/>
        <v>0</v>
      </c>
      <c r="Y2056" s="99">
        <f>COUNTIFS(通讯通路门店!$S:$S,$G2056,通讯通路门店!$J:$J,"荣耀体验店")+COUNTIFS(通讯通路门店!$S:$S,$G2056,通讯通路门店!$J:$J,"荣耀授权专卖店")</f>
        <v>0</v>
      </c>
      <c r="Z2056" s="99">
        <f>COUNTIFS(通讯通路门店!$S:$S,$G2056,通讯通路门店!$J:$J,"VIVO体验店")</f>
        <v>0</v>
      </c>
      <c r="AA2056" s="99">
        <f>COUNTIFS(通讯通路门店!$S:$S,$G2056,通讯通路门店!$J:$J,"OPPO体验店")</f>
        <v>0</v>
      </c>
      <c r="AB2056" s="99">
        <f>COUNTIFS(通讯通路门店!$S:$S,$G2056,通讯通路门店!$J:$J,"华为授权体验店")+COUNTIFS(通讯通路门店!$S:$S,$G2056,通讯通路门店!$J:$J,"华为堡垒店")</f>
        <v>0</v>
      </c>
      <c r="AC2056" s="99">
        <f>COUNTIFS(通讯通路门店!$S:$S,$G2056,通讯通路门店!$J:$J,"小米体验店")</f>
        <v>0</v>
      </c>
      <c r="AD2056" s="99">
        <f>COUNTIFS(通讯通路门店!$S:$S,$G2056,通讯通路门店!$J:$J,"苹果体验店")</f>
        <v>0</v>
      </c>
      <c r="AE2056" s="99">
        <f>COUNTIFS(通讯通路门店!$S:$S,$G2056,通讯通路门店!$J:$J,"其他品牌专卖店")</f>
        <v>0</v>
      </c>
      <c r="AF2056" s="99">
        <f>SUMIFS(通讯通路门店!$BI:$BI,通讯通路门店!$S:$S,$G2056)</f>
        <v>0</v>
      </c>
      <c r="AG2056" s="99">
        <f>SUMIFS(通讯通路门店!$BH:$BH,通讯通路门店!$S:$S,$G2056)</f>
        <v>0</v>
      </c>
      <c r="AH2056" s="99">
        <f t="shared" si="161"/>
        <v>0</v>
      </c>
      <c r="AI2056" s="99">
        <f>SUMIFS(通讯通路门店!$BB:$BB,通讯通路门店!$S:$S,$G2056)</f>
        <v>0</v>
      </c>
      <c r="AJ2056" s="99">
        <f>SUMIFS(通讯通路门店!$BE:$BE,通讯通路门店!$S:$S,$G2056)</f>
        <v>0</v>
      </c>
      <c r="AK2056" s="99">
        <f>SUMIFS(通讯通路门店!$BG:$BG,通讯通路门店!$S:$S,$G2056)</f>
        <v>0</v>
      </c>
      <c r="AL2056" s="99">
        <f>SUMIFS(通讯通路门店!$BC:$BC,通讯通路门店!$S:$S,$G2056)</f>
        <v>0</v>
      </c>
      <c r="AM2056" s="99">
        <f>SUMIFS(通讯通路门店!$BD:$BD,通讯通路门店!$S:$S,$G2056)</f>
        <v>0</v>
      </c>
      <c r="AN2056" s="99">
        <f>SUMIFS(通讯通路门店!$BF:$BF,通讯通路门店!$S:$S,$G2056)</f>
        <v>0</v>
      </c>
      <c r="AO2056" s="99">
        <f t="shared" si="162"/>
        <v>0</v>
      </c>
      <c r="AP2056" s="99">
        <f>SUMIFS(通讯通路门店!$K:$K,通讯通路门店!$S:$S,$G2056)</f>
        <v>0</v>
      </c>
      <c r="AQ2056" s="83"/>
      <c r="AR2056" s="99">
        <f>SUMIFS(通讯通路门店!$T:$T,通讯通路门店!$S:$S,$G2056)</f>
        <v>0</v>
      </c>
      <c r="AS2056" s="99">
        <f>SUMIFS(通讯通路门店!$U:$U,通讯通路门店!$S:$S,$G2056)</f>
        <v>0</v>
      </c>
      <c r="AT2056" s="99">
        <f>SUMIFS(通讯通路门店!$V:$V,通讯通路门店!$S:$S,$G2056)</f>
        <v>0</v>
      </c>
      <c r="AU2056" s="99">
        <f>SUMIFS(通讯通路门店!$W:$W,通讯通路门店!$S:$S,$G2056)</f>
        <v>0</v>
      </c>
      <c r="AV2056" s="99">
        <f>SUMIFS(通讯通路门店!$Z:$Z,通讯通路门店!$S:$S,$G2056)</f>
        <v>0</v>
      </c>
      <c r="AW2056" s="99">
        <f>SUMIFS(通讯通路门店!$AB:$AB,通讯通路门店!$S:$S,$G2056)</f>
        <v>0</v>
      </c>
      <c r="AX2056" s="99">
        <f>SUMIFS(通讯通路门店!$X:$X,通讯通路门店!$S:$S,$G2056)</f>
        <v>0</v>
      </c>
      <c r="AY2056" s="99">
        <f>SUMIFS(通讯通路门店!$Y:$Y,通讯通路门店!$S:$S,$G2056)</f>
        <v>0</v>
      </c>
      <c r="AZ2056" s="99">
        <f>SUMIFS(通讯通路门店!$AA:$AA,通讯通路门店!$S:$S,$G2056)</f>
        <v>0</v>
      </c>
      <c r="BA2056" s="99">
        <f t="shared" si="163"/>
        <v>0</v>
      </c>
      <c r="BB2056" s="99">
        <f t="shared" si="164"/>
        <v>0</v>
      </c>
      <c r="BC2056" s="99">
        <f>SUMIFS(通讯通路门店!$W:$W,通讯通路门店!$S:$S,$G2056,通讯通路门店!$J:$J,"荣耀体验店")+SUMIFS(通讯通路门店!$W:$W,通讯通路门店!$S:$S,$G2056,通讯通路门店!$J:$J,"荣耀授权专卖店")</f>
        <v>0</v>
      </c>
      <c r="BD2056" s="99">
        <f>SUMIFS(通讯通路门店!$Z:$Z,通讯通路门店!$S:$S,$G2056,通讯通路门店!$J:$J,"VIVO体验店")</f>
        <v>0</v>
      </c>
      <c r="BE2056" s="99">
        <f>SUMIFS(通讯通路门店!$AB:$AB,通讯通路门店!$S:$S,$G2056,通讯通路门店!$J:$J,"OPPO体验店")</f>
        <v>0</v>
      </c>
      <c r="BF2056" s="99">
        <f>SUMIFS(通讯通路门店!$X:$X,通讯通路门店!$S:$S,$G2056,通讯通路门店!$J:$J,"华为授权体验店")+SUMIFS(通讯通路门店!$AA:$AA,通讯通路门店!$S:$S,$G2056,通讯通路门店!$J:$J,"华为堡垒店")</f>
        <v>0</v>
      </c>
      <c r="BG2056" s="99">
        <f>SUMIFS(通讯通路门店!$Y:$Y,通讯通路门店!$S:$S,$G2056,通讯通路门店!$J:$J,"小米体验店")</f>
        <v>0</v>
      </c>
      <c r="BH2056" s="99">
        <f>SUMIFS(通讯通路门店!$AA:$AA,通讯通路门店!$S:$S,$G2056,通讯通路门店!$J:$J,"苹果体验店")</f>
        <v>0</v>
      </c>
      <c r="BI2056" s="99">
        <f>SUMIFS(通讯通路门店!$K:$K,通讯通路门店!$S:$S,$G2056,通讯通路门店!$J:$J,"其他品牌专卖店")</f>
        <v>0</v>
      </c>
      <c r="BJ2056" s="99">
        <f>SUMIFS(通讯通路门店!$AC:$AC,通讯通路门店!$S:$S,$G2056)</f>
        <v>0</v>
      </c>
      <c r="BK2056" s="99">
        <f>SUMIFS(通讯通路门店!$AD:$AD,通讯通路门店!$S:$S,$G2056)</f>
        <v>0</v>
      </c>
      <c r="BL2056" s="99">
        <f>SUMIFS(通讯通路门店!$AE:$AE,通讯通路门店!$S:$S,$G2056)</f>
        <v>0</v>
      </c>
      <c r="BM2056" s="99">
        <f>SUMIFS(通讯通路门店!$AF:$AF,通讯通路门店!$S:$S,$G2056)</f>
        <v>0</v>
      </c>
      <c r="BN2056" s="99">
        <f>SUMIFS(通讯通路门店!$AG:$AG,通讯通路门店!$S:$S,$G2056)</f>
        <v>0</v>
      </c>
      <c r="BO2056" s="99">
        <f>SUMIFS(通讯通路门店!$AH:$AH,通讯通路门店!$S:$S,$G2056)</f>
        <v>0</v>
      </c>
      <c r="BP2056" s="99">
        <f>SUMIFS(通讯通路门店!$AI:$AI,通讯通路门店!$S:$S,$G2056)</f>
        <v>0</v>
      </c>
      <c r="BQ2056" s="83"/>
    </row>
    <row r="2057" spans="1:69">
      <c r="A2057" s="99" t="str">
        <f>IFERROR(_xlfn.XLOOKUP($G2057,通讯通路门店!$S$4:$S$993933,通讯通路门店!$A$4:$A$993933,0,0),"")</f>
        <v>海南省</v>
      </c>
      <c r="B2057" s="99" t="str">
        <f>IFERROR(_xlfn.XLOOKUP($G2057,通讯通路门店!$S$4:$S$993933,通讯通路门店!$B$4:$B$993933,0,0),"")</f>
        <v>昌江黎族自治县</v>
      </c>
      <c r="C2057" s="99" t="str">
        <f>IFERROR(_xlfn.XLOOKUP($G2057,通讯通路门店!$S$4:$S$993933,通讯通路门店!$C$4:$C$993933,0,0),"")</f>
        <v>昌江黎族自治县</v>
      </c>
      <c r="D2057" s="99" t="str">
        <f>IFERROR(_xlfn.XLOOKUP($G2057,通讯通路门店!$S$4:$S$993933,通讯通路门店!$D$4:$D$993933,0,0),"")</f>
        <v>叉河镇</v>
      </c>
      <c r="E2057" s="83"/>
      <c r="F2057" s="83"/>
      <c r="G2057" s="101"/>
      <c r="H2057" s="102">
        <f>IFERROR(_xlfn.XLOOKUP($G2057,通讯通路门店!$S$4:$S$993933,通讯通路门店!$R$4:$R$993933,0,0),"")</f>
        <v>0</v>
      </c>
      <c r="I2057" s="83"/>
      <c r="J2057" s="83"/>
      <c r="K2057" s="83"/>
      <c r="L2057" s="83"/>
      <c r="M2057" s="83"/>
      <c r="N2057" s="83"/>
      <c r="O2057" s="83"/>
      <c r="P2057" s="83"/>
      <c r="Q2057" s="83"/>
      <c r="R2057" s="83"/>
      <c r="S2057" s="83"/>
      <c r="T2057" s="83"/>
      <c r="U2057" s="99">
        <f>COUNTIF(通讯通路门店!$S:$S,$G2057)</f>
        <v>0</v>
      </c>
      <c r="V2057" s="99">
        <f>COUNTIFS(通讯通路门店!$S:$S,$G2057,通讯通路门店!$J:$J,"综合卖场")</f>
        <v>0</v>
      </c>
      <c r="W2057" s="99">
        <f>SUMIFS(通讯通路门店!$AJ:$AJ,通讯通路门店!$S:$S,通讯客户沙盘!$G2057)</f>
        <v>0</v>
      </c>
      <c r="X2057" s="99">
        <f t="shared" si="160"/>
        <v>0</v>
      </c>
      <c r="Y2057" s="99">
        <f>COUNTIFS(通讯通路门店!$S:$S,$G2057,通讯通路门店!$J:$J,"荣耀体验店")+COUNTIFS(通讯通路门店!$S:$S,$G2057,通讯通路门店!$J:$J,"荣耀授权专卖店")</f>
        <v>0</v>
      </c>
      <c r="Z2057" s="99">
        <f>COUNTIFS(通讯通路门店!$S:$S,$G2057,通讯通路门店!$J:$J,"VIVO体验店")</f>
        <v>0</v>
      </c>
      <c r="AA2057" s="99">
        <f>COUNTIFS(通讯通路门店!$S:$S,$G2057,通讯通路门店!$J:$J,"OPPO体验店")</f>
        <v>0</v>
      </c>
      <c r="AB2057" s="99">
        <f>COUNTIFS(通讯通路门店!$S:$S,$G2057,通讯通路门店!$J:$J,"华为授权体验店")+COUNTIFS(通讯通路门店!$S:$S,$G2057,通讯通路门店!$J:$J,"华为堡垒店")</f>
        <v>0</v>
      </c>
      <c r="AC2057" s="99">
        <f>COUNTIFS(通讯通路门店!$S:$S,$G2057,通讯通路门店!$J:$J,"小米体验店")</f>
        <v>0</v>
      </c>
      <c r="AD2057" s="99">
        <f>COUNTIFS(通讯通路门店!$S:$S,$G2057,通讯通路门店!$J:$J,"苹果体验店")</f>
        <v>0</v>
      </c>
      <c r="AE2057" s="99">
        <f>COUNTIFS(通讯通路门店!$S:$S,$G2057,通讯通路门店!$J:$J,"其他品牌专卖店")</f>
        <v>0</v>
      </c>
      <c r="AF2057" s="99">
        <f>SUMIFS(通讯通路门店!$BI:$BI,通讯通路门店!$S:$S,$G2057)</f>
        <v>0</v>
      </c>
      <c r="AG2057" s="99">
        <f>SUMIFS(通讯通路门店!$BH:$BH,通讯通路门店!$S:$S,$G2057)</f>
        <v>0</v>
      </c>
      <c r="AH2057" s="99">
        <f t="shared" si="161"/>
        <v>0</v>
      </c>
      <c r="AI2057" s="99">
        <f>SUMIFS(通讯通路门店!$BB:$BB,通讯通路门店!$S:$S,$G2057)</f>
        <v>0</v>
      </c>
      <c r="AJ2057" s="99">
        <f>SUMIFS(通讯通路门店!$BE:$BE,通讯通路门店!$S:$S,$G2057)</f>
        <v>0</v>
      </c>
      <c r="AK2057" s="99">
        <f>SUMIFS(通讯通路门店!$BG:$BG,通讯通路门店!$S:$S,$G2057)</f>
        <v>0</v>
      </c>
      <c r="AL2057" s="99">
        <f>SUMIFS(通讯通路门店!$BC:$BC,通讯通路门店!$S:$S,$G2057)</f>
        <v>0</v>
      </c>
      <c r="AM2057" s="99">
        <f>SUMIFS(通讯通路门店!$BD:$BD,通讯通路门店!$S:$S,$G2057)</f>
        <v>0</v>
      </c>
      <c r="AN2057" s="99">
        <f>SUMIFS(通讯通路门店!$BF:$BF,通讯通路门店!$S:$S,$G2057)</f>
        <v>0</v>
      </c>
      <c r="AO2057" s="99">
        <f t="shared" si="162"/>
        <v>0</v>
      </c>
      <c r="AP2057" s="99">
        <f>SUMIFS(通讯通路门店!$K:$K,通讯通路门店!$S:$S,$G2057)</f>
        <v>0</v>
      </c>
      <c r="AQ2057" s="83"/>
      <c r="AR2057" s="99">
        <f>SUMIFS(通讯通路门店!$T:$T,通讯通路门店!$S:$S,$G2057)</f>
        <v>0</v>
      </c>
      <c r="AS2057" s="99">
        <f>SUMIFS(通讯通路门店!$U:$U,通讯通路门店!$S:$S,$G2057)</f>
        <v>0</v>
      </c>
      <c r="AT2057" s="99">
        <f>SUMIFS(通讯通路门店!$V:$V,通讯通路门店!$S:$S,$G2057)</f>
        <v>0</v>
      </c>
      <c r="AU2057" s="99">
        <f>SUMIFS(通讯通路门店!$W:$W,通讯通路门店!$S:$S,$G2057)</f>
        <v>0</v>
      </c>
      <c r="AV2057" s="99">
        <f>SUMIFS(通讯通路门店!$Z:$Z,通讯通路门店!$S:$S,$G2057)</f>
        <v>0</v>
      </c>
      <c r="AW2057" s="99">
        <f>SUMIFS(通讯通路门店!$AB:$AB,通讯通路门店!$S:$S,$G2057)</f>
        <v>0</v>
      </c>
      <c r="AX2057" s="99">
        <f>SUMIFS(通讯通路门店!$X:$X,通讯通路门店!$S:$S,$G2057)</f>
        <v>0</v>
      </c>
      <c r="AY2057" s="99">
        <f>SUMIFS(通讯通路门店!$Y:$Y,通讯通路门店!$S:$S,$G2057)</f>
        <v>0</v>
      </c>
      <c r="AZ2057" s="99">
        <f>SUMIFS(通讯通路门店!$AA:$AA,通讯通路门店!$S:$S,$G2057)</f>
        <v>0</v>
      </c>
      <c r="BA2057" s="99">
        <f t="shared" si="163"/>
        <v>0</v>
      </c>
      <c r="BB2057" s="99">
        <f t="shared" si="164"/>
        <v>0</v>
      </c>
      <c r="BC2057" s="99">
        <f>SUMIFS(通讯通路门店!$W:$W,通讯通路门店!$S:$S,$G2057,通讯通路门店!$J:$J,"荣耀体验店")+SUMIFS(通讯通路门店!$W:$W,通讯通路门店!$S:$S,$G2057,通讯通路门店!$J:$J,"荣耀授权专卖店")</f>
        <v>0</v>
      </c>
      <c r="BD2057" s="99">
        <f>SUMIFS(通讯通路门店!$Z:$Z,通讯通路门店!$S:$S,$G2057,通讯通路门店!$J:$J,"VIVO体验店")</f>
        <v>0</v>
      </c>
      <c r="BE2057" s="99">
        <f>SUMIFS(通讯通路门店!$AB:$AB,通讯通路门店!$S:$S,$G2057,通讯通路门店!$J:$J,"OPPO体验店")</f>
        <v>0</v>
      </c>
      <c r="BF2057" s="99">
        <f>SUMIFS(通讯通路门店!$X:$X,通讯通路门店!$S:$S,$G2057,通讯通路门店!$J:$J,"华为授权体验店")+SUMIFS(通讯通路门店!$AA:$AA,通讯通路门店!$S:$S,$G2057,通讯通路门店!$J:$J,"华为堡垒店")</f>
        <v>0</v>
      </c>
      <c r="BG2057" s="99">
        <f>SUMIFS(通讯通路门店!$Y:$Y,通讯通路门店!$S:$S,$G2057,通讯通路门店!$J:$J,"小米体验店")</f>
        <v>0</v>
      </c>
      <c r="BH2057" s="99">
        <f>SUMIFS(通讯通路门店!$AA:$AA,通讯通路门店!$S:$S,$G2057,通讯通路门店!$J:$J,"苹果体验店")</f>
        <v>0</v>
      </c>
      <c r="BI2057" s="99">
        <f>SUMIFS(通讯通路门店!$K:$K,通讯通路门店!$S:$S,$G2057,通讯通路门店!$J:$J,"其他品牌专卖店")</f>
        <v>0</v>
      </c>
      <c r="BJ2057" s="99">
        <f>SUMIFS(通讯通路门店!$AC:$AC,通讯通路门店!$S:$S,$G2057)</f>
        <v>0</v>
      </c>
      <c r="BK2057" s="99">
        <f>SUMIFS(通讯通路门店!$AD:$AD,通讯通路门店!$S:$S,$G2057)</f>
        <v>0</v>
      </c>
      <c r="BL2057" s="99">
        <f>SUMIFS(通讯通路门店!$AE:$AE,通讯通路门店!$S:$S,$G2057)</f>
        <v>0</v>
      </c>
      <c r="BM2057" s="99">
        <f>SUMIFS(通讯通路门店!$AF:$AF,通讯通路门店!$S:$S,$G2057)</f>
        <v>0</v>
      </c>
      <c r="BN2057" s="99">
        <f>SUMIFS(通讯通路门店!$AG:$AG,通讯通路门店!$S:$S,$G2057)</f>
        <v>0</v>
      </c>
      <c r="BO2057" s="99">
        <f>SUMIFS(通讯通路门店!$AH:$AH,通讯通路门店!$S:$S,$G2057)</f>
        <v>0</v>
      </c>
      <c r="BP2057" s="99">
        <f>SUMIFS(通讯通路门店!$AI:$AI,通讯通路门店!$S:$S,$G2057)</f>
        <v>0</v>
      </c>
      <c r="BQ2057" s="83"/>
    </row>
    <row r="2058" spans="1:69">
      <c r="A2058" s="99" t="str">
        <f>IFERROR(_xlfn.XLOOKUP($G2058,通讯通路门店!$S$4:$S$993933,通讯通路门店!$A$4:$A$993933,0,0),"")</f>
        <v>海南省</v>
      </c>
      <c r="B2058" s="99" t="str">
        <f>IFERROR(_xlfn.XLOOKUP($G2058,通讯通路门店!$S$4:$S$993933,通讯通路门店!$B$4:$B$993933,0,0),"")</f>
        <v>昌江黎族自治县</v>
      </c>
      <c r="C2058" s="99" t="str">
        <f>IFERROR(_xlfn.XLOOKUP($G2058,通讯通路门店!$S$4:$S$993933,通讯通路门店!$C$4:$C$993933,0,0),"")</f>
        <v>昌江黎族自治县</v>
      </c>
      <c r="D2058" s="99" t="str">
        <f>IFERROR(_xlfn.XLOOKUP($G2058,通讯通路门店!$S$4:$S$993933,通讯通路门店!$D$4:$D$993933,0,0),"")</f>
        <v>叉河镇</v>
      </c>
      <c r="E2058" s="83"/>
      <c r="F2058" s="83"/>
      <c r="G2058" s="101"/>
      <c r="H2058" s="102">
        <f>IFERROR(_xlfn.XLOOKUP($G2058,通讯通路门店!$S$4:$S$993933,通讯通路门店!$R$4:$R$993933,0,0),"")</f>
        <v>0</v>
      </c>
      <c r="I2058" s="83"/>
      <c r="J2058" s="83"/>
      <c r="K2058" s="83"/>
      <c r="L2058" s="83"/>
      <c r="M2058" s="83"/>
      <c r="N2058" s="83"/>
      <c r="O2058" s="83"/>
      <c r="P2058" s="83"/>
      <c r="Q2058" s="83"/>
      <c r="R2058" s="83"/>
      <c r="S2058" s="83"/>
      <c r="T2058" s="83"/>
      <c r="U2058" s="99">
        <f>COUNTIF(通讯通路门店!$S:$S,$G2058)</f>
        <v>0</v>
      </c>
      <c r="V2058" s="99">
        <f>COUNTIFS(通讯通路门店!$S:$S,$G2058,通讯通路门店!$J:$J,"综合卖场")</f>
        <v>0</v>
      </c>
      <c r="W2058" s="99">
        <f>SUMIFS(通讯通路门店!$AJ:$AJ,通讯通路门店!$S:$S,通讯客户沙盘!$G2058)</f>
        <v>0</v>
      </c>
      <c r="X2058" s="99">
        <f t="shared" si="160"/>
        <v>0</v>
      </c>
      <c r="Y2058" s="99">
        <f>COUNTIFS(通讯通路门店!$S:$S,$G2058,通讯通路门店!$J:$J,"荣耀体验店")+COUNTIFS(通讯通路门店!$S:$S,$G2058,通讯通路门店!$J:$J,"荣耀授权专卖店")</f>
        <v>0</v>
      </c>
      <c r="Z2058" s="99">
        <f>COUNTIFS(通讯通路门店!$S:$S,$G2058,通讯通路门店!$J:$J,"VIVO体验店")</f>
        <v>0</v>
      </c>
      <c r="AA2058" s="99">
        <f>COUNTIFS(通讯通路门店!$S:$S,$G2058,通讯通路门店!$J:$J,"OPPO体验店")</f>
        <v>0</v>
      </c>
      <c r="AB2058" s="99">
        <f>COUNTIFS(通讯通路门店!$S:$S,$G2058,通讯通路门店!$J:$J,"华为授权体验店")+COUNTIFS(通讯通路门店!$S:$S,$G2058,通讯通路门店!$J:$J,"华为堡垒店")</f>
        <v>0</v>
      </c>
      <c r="AC2058" s="99">
        <f>COUNTIFS(通讯通路门店!$S:$S,$G2058,通讯通路门店!$J:$J,"小米体验店")</f>
        <v>0</v>
      </c>
      <c r="AD2058" s="99">
        <f>COUNTIFS(通讯通路门店!$S:$S,$G2058,通讯通路门店!$J:$J,"苹果体验店")</f>
        <v>0</v>
      </c>
      <c r="AE2058" s="99">
        <f>COUNTIFS(通讯通路门店!$S:$S,$G2058,通讯通路门店!$J:$J,"其他品牌专卖店")</f>
        <v>0</v>
      </c>
      <c r="AF2058" s="99">
        <f>SUMIFS(通讯通路门店!$BI:$BI,通讯通路门店!$S:$S,$G2058)</f>
        <v>0</v>
      </c>
      <c r="AG2058" s="99">
        <f>SUMIFS(通讯通路门店!$BH:$BH,通讯通路门店!$S:$S,$G2058)</f>
        <v>0</v>
      </c>
      <c r="AH2058" s="99">
        <f t="shared" si="161"/>
        <v>0</v>
      </c>
      <c r="AI2058" s="99">
        <f>SUMIFS(通讯通路门店!$BB:$BB,通讯通路门店!$S:$S,$G2058)</f>
        <v>0</v>
      </c>
      <c r="AJ2058" s="99">
        <f>SUMIFS(通讯通路门店!$BE:$BE,通讯通路门店!$S:$S,$G2058)</f>
        <v>0</v>
      </c>
      <c r="AK2058" s="99">
        <f>SUMIFS(通讯通路门店!$BG:$BG,通讯通路门店!$S:$S,$G2058)</f>
        <v>0</v>
      </c>
      <c r="AL2058" s="99">
        <f>SUMIFS(通讯通路门店!$BC:$BC,通讯通路门店!$S:$S,$G2058)</f>
        <v>0</v>
      </c>
      <c r="AM2058" s="99">
        <f>SUMIFS(通讯通路门店!$BD:$BD,通讯通路门店!$S:$S,$G2058)</f>
        <v>0</v>
      </c>
      <c r="AN2058" s="99">
        <f>SUMIFS(通讯通路门店!$BF:$BF,通讯通路门店!$S:$S,$G2058)</f>
        <v>0</v>
      </c>
      <c r="AO2058" s="99">
        <f t="shared" si="162"/>
        <v>0</v>
      </c>
      <c r="AP2058" s="99">
        <f>SUMIFS(通讯通路门店!$K:$K,通讯通路门店!$S:$S,$G2058)</f>
        <v>0</v>
      </c>
      <c r="AQ2058" s="83"/>
      <c r="AR2058" s="99">
        <f>SUMIFS(通讯通路门店!$T:$T,通讯通路门店!$S:$S,$G2058)</f>
        <v>0</v>
      </c>
      <c r="AS2058" s="99">
        <f>SUMIFS(通讯通路门店!$U:$U,通讯通路门店!$S:$S,$G2058)</f>
        <v>0</v>
      </c>
      <c r="AT2058" s="99">
        <f>SUMIFS(通讯通路门店!$V:$V,通讯通路门店!$S:$S,$G2058)</f>
        <v>0</v>
      </c>
      <c r="AU2058" s="99">
        <f>SUMIFS(通讯通路门店!$W:$W,通讯通路门店!$S:$S,$G2058)</f>
        <v>0</v>
      </c>
      <c r="AV2058" s="99">
        <f>SUMIFS(通讯通路门店!$Z:$Z,通讯通路门店!$S:$S,$G2058)</f>
        <v>0</v>
      </c>
      <c r="AW2058" s="99">
        <f>SUMIFS(通讯通路门店!$AB:$AB,通讯通路门店!$S:$S,$G2058)</f>
        <v>0</v>
      </c>
      <c r="AX2058" s="99">
        <f>SUMIFS(通讯通路门店!$X:$X,通讯通路门店!$S:$S,$G2058)</f>
        <v>0</v>
      </c>
      <c r="AY2058" s="99">
        <f>SUMIFS(通讯通路门店!$Y:$Y,通讯通路门店!$S:$S,$G2058)</f>
        <v>0</v>
      </c>
      <c r="AZ2058" s="99">
        <f>SUMIFS(通讯通路门店!$AA:$AA,通讯通路门店!$S:$S,$G2058)</f>
        <v>0</v>
      </c>
      <c r="BA2058" s="99">
        <f t="shared" si="163"/>
        <v>0</v>
      </c>
      <c r="BB2058" s="99">
        <f t="shared" si="164"/>
        <v>0</v>
      </c>
      <c r="BC2058" s="99">
        <f>SUMIFS(通讯通路门店!$W:$W,通讯通路门店!$S:$S,$G2058,通讯通路门店!$J:$J,"荣耀体验店")+SUMIFS(通讯通路门店!$W:$W,通讯通路门店!$S:$S,$G2058,通讯通路门店!$J:$J,"荣耀授权专卖店")</f>
        <v>0</v>
      </c>
      <c r="BD2058" s="99">
        <f>SUMIFS(通讯通路门店!$Z:$Z,通讯通路门店!$S:$S,$G2058,通讯通路门店!$J:$J,"VIVO体验店")</f>
        <v>0</v>
      </c>
      <c r="BE2058" s="99">
        <f>SUMIFS(通讯通路门店!$AB:$AB,通讯通路门店!$S:$S,$G2058,通讯通路门店!$J:$J,"OPPO体验店")</f>
        <v>0</v>
      </c>
      <c r="BF2058" s="99">
        <f>SUMIFS(通讯通路门店!$X:$X,通讯通路门店!$S:$S,$G2058,通讯通路门店!$J:$J,"华为授权体验店")+SUMIFS(通讯通路门店!$AA:$AA,通讯通路门店!$S:$S,$G2058,通讯通路门店!$J:$J,"华为堡垒店")</f>
        <v>0</v>
      </c>
      <c r="BG2058" s="99">
        <f>SUMIFS(通讯通路门店!$Y:$Y,通讯通路门店!$S:$S,$G2058,通讯通路门店!$J:$J,"小米体验店")</f>
        <v>0</v>
      </c>
      <c r="BH2058" s="99">
        <f>SUMIFS(通讯通路门店!$AA:$AA,通讯通路门店!$S:$S,$G2058,通讯通路门店!$J:$J,"苹果体验店")</f>
        <v>0</v>
      </c>
      <c r="BI2058" s="99">
        <f>SUMIFS(通讯通路门店!$K:$K,通讯通路门店!$S:$S,$G2058,通讯通路门店!$J:$J,"其他品牌专卖店")</f>
        <v>0</v>
      </c>
      <c r="BJ2058" s="99">
        <f>SUMIFS(通讯通路门店!$AC:$AC,通讯通路门店!$S:$S,$G2058)</f>
        <v>0</v>
      </c>
      <c r="BK2058" s="99">
        <f>SUMIFS(通讯通路门店!$AD:$AD,通讯通路门店!$S:$S,$G2058)</f>
        <v>0</v>
      </c>
      <c r="BL2058" s="99">
        <f>SUMIFS(通讯通路门店!$AE:$AE,通讯通路门店!$S:$S,$G2058)</f>
        <v>0</v>
      </c>
      <c r="BM2058" s="99">
        <f>SUMIFS(通讯通路门店!$AF:$AF,通讯通路门店!$S:$S,$G2058)</f>
        <v>0</v>
      </c>
      <c r="BN2058" s="99">
        <f>SUMIFS(通讯通路门店!$AG:$AG,通讯通路门店!$S:$S,$G2058)</f>
        <v>0</v>
      </c>
      <c r="BO2058" s="99">
        <f>SUMIFS(通讯通路门店!$AH:$AH,通讯通路门店!$S:$S,$G2058)</f>
        <v>0</v>
      </c>
      <c r="BP2058" s="99">
        <f>SUMIFS(通讯通路门店!$AI:$AI,通讯通路门店!$S:$S,$G2058)</f>
        <v>0</v>
      </c>
      <c r="BQ2058" s="83"/>
    </row>
    <row r="2059" spans="1:69">
      <c r="A2059" s="99" t="str">
        <f>IFERROR(_xlfn.XLOOKUP($G2059,通讯通路门店!$S$4:$S$993933,通讯通路门店!$A$4:$A$993933,0,0),"")</f>
        <v>海南省</v>
      </c>
      <c r="B2059" s="99" t="str">
        <f>IFERROR(_xlfn.XLOOKUP($G2059,通讯通路门店!$S$4:$S$993933,通讯通路门店!$B$4:$B$993933,0,0),"")</f>
        <v>昌江黎族自治县</v>
      </c>
      <c r="C2059" s="99" t="str">
        <f>IFERROR(_xlfn.XLOOKUP($G2059,通讯通路门店!$S$4:$S$993933,通讯通路门店!$C$4:$C$993933,0,0),"")</f>
        <v>昌江黎族自治县</v>
      </c>
      <c r="D2059" s="99" t="str">
        <f>IFERROR(_xlfn.XLOOKUP($G2059,通讯通路门店!$S$4:$S$993933,通讯通路门店!$D$4:$D$993933,0,0),"")</f>
        <v>叉河镇</v>
      </c>
      <c r="E2059" s="83"/>
      <c r="F2059" s="83"/>
      <c r="G2059" s="101"/>
      <c r="H2059" s="102">
        <f>IFERROR(_xlfn.XLOOKUP($G2059,通讯通路门店!$S$4:$S$993933,通讯通路门店!$R$4:$R$993933,0,0),"")</f>
        <v>0</v>
      </c>
      <c r="I2059" s="83"/>
      <c r="J2059" s="83"/>
      <c r="K2059" s="83"/>
      <c r="L2059" s="83"/>
      <c r="M2059" s="83"/>
      <c r="N2059" s="83"/>
      <c r="O2059" s="83"/>
      <c r="P2059" s="83"/>
      <c r="Q2059" s="83"/>
      <c r="R2059" s="83"/>
      <c r="S2059" s="83"/>
      <c r="T2059" s="83"/>
      <c r="U2059" s="99">
        <f>COUNTIF(通讯通路门店!$S:$S,$G2059)</f>
        <v>0</v>
      </c>
      <c r="V2059" s="99">
        <f>COUNTIFS(通讯通路门店!$S:$S,$G2059,通讯通路门店!$J:$J,"综合卖场")</f>
        <v>0</v>
      </c>
      <c r="W2059" s="99">
        <f>SUMIFS(通讯通路门店!$AJ:$AJ,通讯通路门店!$S:$S,通讯客户沙盘!$G2059)</f>
        <v>0</v>
      </c>
      <c r="X2059" s="99">
        <f t="shared" si="160"/>
        <v>0</v>
      </c>
      <c r="Y2059" s="99">
        <f>COUNTIFS(通讯通路门店!$S:$S,$G2059,通讯通路门店!$J:$J,"荣耀体验店")+COUNTIFS(通讯通路门店!$S:$S,$G2059,通讯通路门店!$J:$J,"荣耀授权专卖店")</f>
        <v>0</v>
      </c>
      <c r="Z2059" s="99">
        <f>COUNTIFS(通讯通路门店!$S:$S,$G2059,通讯通路门店!$J:$J,"VIVO体验店")</f>
        <v>0</v>
      </c>
      <c r="AA2059" s="99">
        <f>COUNTIFS(通讯通路门店!$S:$S,$G2059,通讯通路门店!$J:$J,"OPPO体验店")</f>
        <v>0</v>
      </c>
      <c r="AB2059" s="99">
        <f>COUNTIFS(通讯通路门店!$S:$S,$G2059,通讯通路门店!$J:$J,"华为授权体验店")+COUNTIFS(通讯通路门店!$S:$S,$G2059,通讯通路门店!$J:$J,"华为堡垒店")</f>
        <v>0</v>
      </c>
      <c r="AC2059" s="99">
        <f>COUNTIFS(通讯通路门店!$S:$S,$G2059,通讯通路门店!$J:$J,"小米体验店")</f>
        <v>0</v>
      </c>
      <c r="AD2059" s="99">
        <f>COUNTIFS(通讯通路门店!$S:$S,$G2059,通讯通路门店!$J:$J,"苹果体验店")</f>
        <v>0</v>
      </c>
      <c r="AE2059" s="99">
        <f>COUNTIFS(通讯通路门店!$S:$S,$G2059,通讯通路门店!$J:$J,"其他品牌专卖店")</f>
        <v>0</v>
      </c>
      <c r="AF2059" s="99">
        <f>SUMIFS(通讯通路门店!$BI:$BI,通讯通路门店!$S:$S,$G2059)</f>
        <v>0</v>
      </c>
      <c r="AG2059" s="99">
        <f>SUMIFS(通讯通路门店!$BH:$BH,通讯通路门店!$S:$S,$G2059)</f>
        <v>0</v>
      </c>
      <c r="AH2059" s="99">
        <f t="shared" si="161"/>
        <v>0</v>
      </c>
      <c r="AI2059" s="99">
        <f>SUMIFS(通讯通路门店!$BB:$BB,通讯通路门店!$S:$S,$G2059)</f>
        <v>0</v>
      </c>
      <c r="AJ2059" s="99">
        <f>SUMIFS(通讯通路门店!$BE:$BE,通讯通路门店!$S:$S,$G2059)</f>
        <v>0</v>
      </c>
      <c r="AK2059" s="99">
        <f>SUMIFS(通讯通路门店!$BG:$BG,通讯通路门店!$S:$S,$G2059)</f>
        <v>0</v>
      </c>
      <c r="AL2059" s="99">
        <f>SUMIFS(通讯通路门店!$BC:$BC,通讯通路门店!$S:$S,$G2059)</f>
        <v>0</v>
      </c>
      <c r="AM2059" s="99">
        <f>SUMIFS(通讯通路门店!$BD:$BD,通讯通路门店!$S:$S,$G2059)</f>
        <v>0</v>
      </c>
      <c r="AN2059" s="99">
        <f>SUMIFS(通讯通路门店!$BF:$BF,通讯通路门店!$S:$S,$G2059)</f>
        <v>0</v>
      </c>
      <c r="AO2059" s="99">
        <f t="shared" si="162"/>
        <v>0</v>
      </c>
      <c r="AP2059" s="99">
        <f>SUMIFS(通讯通路门店!$K:$K,通讯通路门店!$S:$S,$G2059)</f>
        <v>0</v>
      </c>
      <c r="AQ2059" s="83"/>
      <c r="AR2059" s="99">
        <f>SUMIFS(通讯通路门店!$T:$T,通讯通路门店!$S:$S,$G2059)</f>
        <v>0</v>
      </c>
      <c r="AS2059" s="99">
        <f>SUMIFS(通讯通路门店!$U:$U,通讯通路门店!$S:$S,$G2059)</f>
        <v>0</v>
      </c>
      <c r="AT2059" s="99">
        <f>SUMIFS(通讯通路门店!$V:$V,通讯通路门店!$S:$S,$G2059)</f>
        <v>0</v>
      </c>
      <c r="AU2059" s="99">
        <f>SUMIFS(通讯通路门店!$W:$W,通讯通路门店!$S:$S,$G2059)</f>
        <v>0</v>
      </c>
      <c r="AV2059" s="99">
        <f>SUMIFS(通讯通路门店!$Z:$Z,通讯通路门店!$S:$S,$G2059)</f>
        <v>0</v>
      </c>
      <c r="AW2059" s="99">
        <f>SUMIFS(通讯通路门店!$AB:$AB,通讯通路门店!$S:$S,$G2059)</f>
        <v>0</v>
      </c>
      <c r="AX2059" s="99">
        <f>SUMIFS(通讯通路门店!$X:$X,通讯通路门店!$S:$S,$G2059)</f>
        <v>0</v>
      </c>
      <c r="AY2059" s="99">
        <f>SUMIFS(通讯通路门店!$Y:$Y,通讯通路门店!$S:$S,$G2059)</f>
        <v>0</v>
      </c>
      <c r="AZ2059" s="99">
        <f>SUMIFS(通讯通路门店!$AA:$AA,通讯通路门店!$S:$S,$G2059)</f>
        <v>0</v>
      </c>
      <c r="BA2059" s="99">
        <f t="shared" si="163"/>
        <v>0</v>
      </c>
      <c r="BB2059" s="99">
        <f t="shared" si="164"/>
        <v>0</v>
      </c>
      <c r="BC2059" s="99">
        <f>SUMIFS(通讯通路门店!$W:$W,通讯通路门店!$S:$S,$G2059,通讯通路门店!$J:$J,"荣耀体验店")+SUMIFS(通讯通路门店!$W:$W,通讯通路门店!$S:$S,$G2059,通讯通路门店!$J:$J,"荣耀授权专卖店")</f>
        <v>0</v>
      </c>
      <c r="BD2059" s="99">
        <f>SUMIFS(通讯通路门店!$Z:$Z,通讯通路门店!$S:$S,$G2059,通讯通路门店!$J:$J,"VIVO体验店")</f>
        <v>0</v>
      </c>
      <c r="BE2059" s="99">
        <f>SUMIFS(通讯通路门店!$AB:$AB,通讯通路门店!$S:$S,$G2059,通讯通路门店!$J:$J,"OPPO体验店")</f>
        <v>0</v>
      </c>
      <c r="BF2059" s="99">
        <f>SUMIFS(通讯通路门店!$X:$X,通讯通路门店!$S:$S,$G2059,通讯通路门店!$J:$J,"华为授权体验店")+SUMIFS(通讯通路门店!$AA:$AA,通讯通路门店!$S:$S,$G2059,通讯通路门店!$J:$J,"华为堡垒店")</f>
        <v>0</v>
      </c>
      <c r="BG2059" s="99">
        <f>SUMIFS(通讯通路门店!$Y:$Y,通讯通路门店!$S:$S,$G2059,通讯通路门店!$J:$J,"小米体验店")</f>
        <v>0</v>
      </c>
      <c r="BH2059" s="99">
        <f>SUMIFS(通讯通路门店!$AA:$AA,通讯通路门店!$S:$S,$G2059,通讯通路门店!$J:$J,"苹果体验店")</f>
        <v>0</v>
      </c>
      <c r="BI2059" s="99">
        <f>SUMIFS(通讯通路门店!$K:$K,通讯通路门店!$S:$S,$G2059,通讯通路门店!$J:$J,"其他品牌专卖店")</f>
        <v>0</v>
      </c>
      <c r="BJ2059" s="99">
        <f>SUMIFS(通讯通路门店!$AC:$AC,通讯通路门店!$S:$S,$G2059)</f>
        <v>0</v>
      </c>
      <c r="BK2059" s="99">
        <f>SUMIFS(通讯通路门店!$AD:$AD,通讯通路门店!$S:$S,$G2059)</f>
        <v>0</v>
      </c>
      <c r="BL2059" s="99">
        <f>SUMIFS(通讯通路门店!$AE:$AE,通讯通路门店!$S:$S,$G2059)</f>
        <v>0</v>
      </c>
      <c r="BM2059" s="99">
        <f>SUMIFS(通讯通路门店!$AF:$AF,通讯通路门店!$S:$S,$G2059)</f>
        <v>0</v>
      </c>
      <c r="BN2059" s="99">
        <f>SUMIFS(通讯通路门店!$AG:$AG,通讯通路门店!$S:$S,$G2059)</f>
        <v>0</v>
      </c>
      <c r="BO2059" s="99">
        <f>SUMIFS(通讯通路门店!$AH:$AH,通讯通路门店!$S:$S,$G2059)</f>
        <v>0</v>
      </c>
      <c r="BP2059" s="99">
        <f>SUMIFS(通讯通路门店!$AI:$AI,通讯通路门店!$S:$S,$G2059)</f>
        <v>0</v>
      </c>
      <c r="BQ2059" s="83"/>
    </row>
    <row r="2060" spans="1:69">
      <c r="A2060" s="99" t="str">
        <f>IFERROR(_xlfn.XLOOKUP($G2060,通讯通路门店!$S$4:$S$993933,通讯通路门店!$A$4:$A$993933,0,0),"")</f>
        <v>海南省</v>
      </c>
      <c r="B2060" s="99" t="str">
        <f>IFERROR(_xlfn.XLOOKUP($G2060,通讯通路门店!$S$4:$S$993933,通讯通路门店!$B$4:$B$993933,0,0),"")</f>
        <v>昌江黎族自治县</v>
      </c>
      <c r="C2060" s="99" t="str">
        <f>IFERROR(_xlfn.XLOOKUP($G2060,通讯通路门店!$S$4:$S$993933,通讯通路门店!$C$4:$C$993933,0,0),"")</f>
        <v>昌江黎族自治县</v>
      </c>
      <c r="D2060" s="99" t="str">
        <f>IFERROR(_xlfn.XLOOKUP($G2060,通讯通路门店!$S$4:$S$993933,通讯通路门店!$D$4:$D$993933,0,0),"")</f>
        <v>叉河镇</v>
      </c>
      <c r="E2060" s="83"/>
      <c r="F2060" s="83"/>
      <c r="G2060" s="101"/>
      <c r="H2060" s="102">
        <f>IFERROR(_xlfn.XLOOKUP($G2060,通讯通路门店!$S$4:$S$993933,通讯通路门店!$R$4:$R$993933,0,0),"")</f>
        <v>0</v>
      </c>
      <c r="I2060" s="83"/>
      <c r="J2060" s="83"/>
      <c r="K2060" s="83"/>
      <c r="L2060" s="83"/>
      <c r="M2060" s="83"/>
      <c r="N2060" s="83"/>
      <c r="O2060" s="83"/>
      <c r="P2060" s="83"/>
      <c r="Q2060" s="83"/>
      <c r="R2060" s="83"/>
      <c r="S2060" s="83"/>
      <c r="T2060" s="83"/>
      <c r="U2060" s="99">
        <f>COUNTIF(通讯通路门店!$S:$S,$G2060)</f>
        <v>0</v>
      </c>
      <c r="V2060" s="99">
        <f>COUNTIFS(通讯通路门店!$S:$S,$G2060,通讯通路门店!$J:$J,"综合卖场")</f>
        <v>0</v>
      </c>
      <c r="W2060" s="99">
        <f>SUMIFS(通讯通路门店!$AJ:$AJ,通讯通路门店!$S:$S,通讯客户沙盘!$G2060)</f>
        <v>0</v>
      </c>
      <c r="X2060" s="99">
        <f t="shared" si="160"/>
        <v>0</v>
      </c>
      <c r="Y2060" s="99">
        <f>COUNTIFS(通讯通路门店!$S:$S,$G2060,通讯通路门店!$J:$J,"荣耀体验店")+COUNTIFS(通讯通路门店!$S:$S,$G2060,通讯通路门店!$J:$J,"荣耀授权专卖店")</f>
        <v>0</v>
      </c>
      <c r="Z2060" s="99">
        <f>COUNTIFS(通讯通路门店!$S:$S,$G2060,通讯通路门店!$J:$J,"VIVO体验店")</f>
        <v>0</v>
      </c>
      <c r="AA2060" s="99">
        <f>COUNTIFS(通讯通路门店!$S:$S,$G2060,通讯通路门店!$J:$J,"OPPO体验店")</f>
        <v>0</v>
      </c>
      <c r="AB2060" s="99">
        <f>COUNTIFS(通讯通路门店!$S:$S,$G2060,通讯通路门店!$J:$J,"华为授权体验店")+COUNTIFS(通讯通路门店!$S:$S,$G2060,通讯通路门店!$J:$J,"华为堡垒店")</f>
        <v>0</v>
      </c>
      <c r="AC2060" s="99">
        <f>COUNTIFS(通讯通路门店!$S:$S,$G2060,通讯通路门店!$J:$J,"小米体验店")</f>
        <v>0</v>
      </c>
      <c r="AD2060" s="99">
        <f>COUNTIFS(通讯通路门店!$S:$S,$G2060,通讯通路门店!$J:$J,"苹果体验店")</f>
        <v>0</v>
      </c>
      <c r="AE2060" s="99">
        <f>COUNTIFS(通讯通路门店!$S:$S,$G2060,通讯通路门店!$J:$J,"其他品牌专卖店")</f>
        <v>0</v>
      </c>
      <c r="AF2060" s="99">
        <f>SUMIFS(通讯通路门店!$BI:$BI,通讯通路门店!$S:$S,$G2060)</f>
        <v>0</v>
      </c>
      <c r="AG2060" s="99">
        <f>SUMIFS(通讯通路门店!$BH:$BH,通讯通路门店!$S:$S,$G2060)</f>
        <v>0</v>
      </c>
      <c r="AH2060" s="99">
        <f t="shared" si="161"/>
        <v>0</v>
      </c>
      <c r="AI2060" s="99">
        <f>SUMIFS(通讯通路门店!$BB:$BB,通讯通路门店!$S:$S,$G2060)</f>
        <v>0</v>
      </c>
      <c r="AJ2060" s="99">
        <f>SUMIFS(通讯通路门店!$BE:$BE,通讯通路门店!$S:$S,$G2060)</f>
        <v>0</v>
      </c>
      <c r="AK2060" s="99">
        <f>SUMIFS(通讯通路门店!$BG:$BG,通讯通路门店!$S:$S,$G2060)</f>
        <v>0</v>
      </c>
      <c r="AL2060" s="99">
        <f>SUMIFS(通讯通路门店!$BC:$BC,通讯通路门店!$S:$S,$G2060)</f>
        <v>0</v>
      </c>
      <c r="AM2060" s="99">
        <f>SUMIFS(通讯通路门店!$BD:$BD,通讯通路门店!$S:$S,$G2060)</f>
        <v>0</v>
      </c>
      <c r="AN2060" s="99">
        <f>SUMIFS(通讯通路门店!$BF:$BF,通讯通路门店!$S:$S,$G2060)</f>
        <v>0</v>
      </c>
      <c r="AO2060" s="99">
        <f t="shared" si="162"/>
        <v>0</v>
      </c>
      <c r="AP2060" s="99">
        <f>SUMIFS(通讯通路门店!$K:$K,通讯通路门店!$S:$S,$G2060)</f>
        <v>0</v>
      </c>
      <c r="AQ2060" s="83"/>
      <c r="AR2060" s="99">
        <f>SUMIFS(通讯通路门店!$T:$T,通讯通路门店!$S:$S,$G2060)</f>
        <v>0</v>
      </c>
      <c r="AS2060" s="99">
        <f>SUMIFS(通讯通路门店!$U:$U,通讯通路门店!$S:$S,$G2060)</f>
        <v>0</v>
      </c>
      <c r="AT2060" s="99">
        <f>SUMIFS(通讯通路门店!$V:$V,通讯通路门店!$S:$S,$G2060)</f>
        <v>0</v>
      </c>
      <c r="AU2060" s="99">
        <f>SUMIFS(通讯通路门店!$W:$W,通讯通路门店!$S:$S,$G2060)</f>
        <v>0</v>
      </c>
      <c r="AV2060" s="99">
        <f>SUMIFS(通讯通路门店!$Z:$Z,通讯通路门店!$S:$S,$G2060)</f>
        <v>0</v>
      </c>
      <c r="AW2060" s="99">
        <f>SUMIFS(通讯通路门店!$AB:$AB,通讯通路门店!$S:$S,$G2060)</f>
        <v>0</v>
      </c>
      <c r="AX2060" s="99">
        <f>SUMIFS(通讯通路门店!$X:$X,通讯通路门店!$S:$S,$G2060)</f>
        <v>0</v>
      </c>
      <c r="AY2060" s="99">
        <f>SUMIFS(通讯通路门店!$Y:$Y,通讯通路门店!$S:$S,$G2060)</f>
        <v>0</v>
      </c>
      <c r="AZ2060" s="99">
        <f>SUMIFS(通讯通路门店!$AA:$AA,通讯通路门店!$S:$S,$G2060)</f>
        <v>0</v>
      </c>
      <c r="BA2060" s="99">
        <f t="shared" si="163"/>
        <v>0</v>
      </c>
      <c r="BB2060" s="99">
        <f t="shared" si="164"/>
        <v>0</v>
      </c>
      <c r="BC2060" s="99">
        <f>SUMIFS(通讯通路门店!$W:$W,通讯通路门店!$S:$S,$G2060,通讯通路门店!$J:$J,"荣耀体验店")+SUMIFS(通讯通路门店!$W:$W,通讯通路门店!$S:$S,$G2060,通讯通路门店!$J:$J,"荣耀授权专卖店")</f>
        <v>0</v>
      </c>
      <c r="BD2060" s="99">
        <f>SUMIFS(通讯通路门店!$Z:$Z,通讯通路门店!$S:$S,$G2060,通讯通路门店!$J:$J,"VIVO体验店")</f>
        <v>0</v>
      </c>
      <c r="BE2060" s="99">
        <f>SUMIFS(通讯通路门店!$AB:$AB,通讯通路门店!$S:$S,$G2060,通讯通路门店!$J:$J,"OPPO体验店")</f>
        <v>0</v>
      </c>
      <c r="BF2060" s="99">
        <f>SUMIFS(通讯通路门店!$X:$X,通讯通路门店!$S:$S,$G2060,通讯通路门店!$J:$J,"华为授权体验店")+SUMIFS(通讯通路门店!$AA:$AA,通讯通路门店!$S:$S,$G2060,通讯通路门店!$J:$J,"华为堡垒店")</f>
        <v>0</v>
      </c>
      <c r="BG2060" s="99">
        <f>SUMIFS(通讯通路门店!$Y:$Y,通讯通路门店!$S:$S,$G2060,通讯通路门店!$J:$J,"小米体验店")</f>
        <v>0</v>
      </c>
      <c r="BH2060" s="99">
        <f>SUMIFS(通讯通路门店!$AA:$AA,通讯通路门店!$S:$S,$G2060,通讯通路门店!$J:$J,"苹果体验店")</f>
        <v>0</v>
      </c>
      <c r="BI2060" s="99">
        <f>SUMIFS(通讯通路门店!$K:$K,通讯通路门店!$S:$S,$G2060,通讯通路门店!$J:$J,"其他品牌专卖店")</f>
        <v>0</v>
      </c>
      <c r="BJ2060" s="99">
        <f>SUMIFS(通讯通路门店!$AC:$AC,通讯通路门店!$S:$S,$G2060)</f>
        <v>0</v>
      </c>
      <c r="BK2060" s="99">
        <f>SUMIFS(通讯通路门店!$AD:$AD,通讯通路门店!$S:$S,$G2060)</f>
        <v>0</v>
      </c>
      <c r="BL2060" s="99">
        <f>SUMIFS(通讯通路门店!$AE:$AE,通讯通路门店!$S:$S,$G2060)</f>
        <v>0</v>
      </c>
      <c r="BM2060" s="99">
        <f>SUMIFS(通讯通路门店!$AF:$AF,通讯通路门店!$S:$S,$G2060)</f>
        <v>0</v>
      </c>
      <c r="BN2060" s="99">
        <f>SUMIFS(通讯通路门店!$AG:$AG,通讯通路门店!$S:$S,$G2060)</f>
        <v>0</v>
      </c>
      <c r="BO2060" s="99">
        <f>SUMIFS(通讯通路门店!$AH:$AH,通讯通路门店!$S:$S,$G2060)</f>
        <v>0</v>
      </c>
      <c r="BP2060" s="99">
        <f>SUMIFS(通讯通路门店!$AI:$AI,通讯通路门店!$S:$S,$G2060)</f>
        <v>0</v>
      </c>
      <c r="BQ2060" s="83"/>
    </row>
    <row r="2061" spans="1:69">
      <c r="A2061" s="99" t="str">
        <f>IFERROR(_xlfn.XLOOKUP($G2061,通讯通路门店!$S$4:$S$993933,通讯通路门店!$A$4:$A$993933,0,0),"")</f>
        <v>海南省</v>
      </c>
      <c r="B2061" s="99" t="str">
        <f>IFERROR(_xlfn.XLOOKUP($G2061,通讯通路门店!$S$4:$S$993933,通讯通路门店!$B$4:$B$993933,0,0),"")</f>
        <v>昌江黎族自治县</v>
      </c>
      <c r="C2061" s="99" t="str">
        <f>IFERROR(_xlfn.XLOOKUP($G2061,通讯通路门店!$S$4:$S$993933,通讯通路门店!$C$4:$C$993933,0,0),"")</f>
        <v>昌江黎族自治县</v>
      </c>
      <c r="D2061" s="99" t="str">
        <f>IFERROR(_xlfn.XLOOKUP($G2061,通讯通路门店!$S$4:$S$993933,通讯通路门店!$D$4:$D$993933,0,0),"")</f>
        <v>叉河镇</v>
      </c>
      <c r="E2061" s="83"/>
      <c r="F2061" s="83"/>
      <c r="G2061" s="101"/>
      <c r="H2061" s="102">
        <f>IFERROR(_xlfn.XLOOKUP($G2061,通讯通路门店!$S$4:$S$993933,通讯通路门店!$R$4:$R$993933,0,0),"")</f>
        <v>0</v>
      </c>
      <c r="I2061" s="83"/>
      <c r="J2061" s="83"/>
      <c r="K2061" s="83"/>
      <c r="L2061" s="83"/>
      <c r="M2061" s="83"/>
      <c r="N2061" s="83"/>
      <c r="O2061" s="83"/>
      <c r="P2061" s="83"/>
      <c r="Q2061" s="83"/>
      <c r="R2061" s="83"/>
      <c r="S2061" s="83"/>
      <c r="T2061" s="83"/>
      <c r="U2061" s="99">
        <f>COUNTIF(通讯通路门店!$S:$S,$G2061)</f>
        <v>0</v>
      </c>
      <c r="V2061" s="99">
        <f>COUNTIFS(通讯通路门店!$S:$S,$G2061,通讯通路门店!$J:$J,"综合卖场")</f>
        <v>0</v>
      </c>
      <c r="W2061" s="99">
        <f>SUMIFS(通讯通路门店!$AJ:$AJ,通讯通路门店!$S:$S,通讯客户沙盘!$G2061)</f>
        <v>0</v>
      </c>
      <c r="X2061" s="99">
        <f t="shared" si="160"/>
        <v>0</v>
      </c>
      <c r="Y2061" s="99">
        <f>COUNTIFS(通讯通路门店!$S:$S,$G2061,通讯通路门店!$J:$J,"荣耀体验店")+COUNTIFS(通讯通路门店!$S:$S,$G2061,通讯通路门店!$J:$J,"荣耀授权专卖店")</f>
        <v>0</v>
      </c>
      <c r="Z2061" s="99">
        <f>COUNTIFS(通讯通路门店!$S:$S,$G2061,通讯通路门店!$J:$J,"VIVO体验店")</f>
        <v>0</v>
      </c>
      <c r="AA2061" s="99">
        <f>COUNTIFS(通讯通路门店!$S:$S,$G2061,通讯通路门店!$J:$J,"OPPO体验店")</f>
        <v>0</v>
      </c>
      <c r="AB2061" s="99">
        <f>COUNTIFS(通讯通路门店!$S:$S,$G2061,通讯通路门店!$J:$J,"华为授权体验店")+COUNTIFS(通讯通路门店!$S:$S,$G2061,通讯通路门店!$J:$J,"华为堡垒店")</f>
        <v>0</v>
      </c>
      <c r="AC2061" s="99">
        <f>COUNTIFS(通讯通路门店!$S:$S,$G2061,通讯通路门店!$J:$J,"小米体验店")</f>
        <v>0</v>
      </c>
      <c r="AD2061" s="99">
        <f>COUNTIFS(通讯通路门店!$S:$S,$G2061,通讯通路门店!$J:$J,"苹果体验店")</f>
        <v>0</v>
      </c>
      <c r="AE2061" s="99">
        <f>COUNTIFS(通讯通路门店!$S:$S,$G2061,通讯通路门店!$J:$J,"其他品牌专卖店")</f>
        <v>0</v>
      </c>
      <c r="AF2061" s="99">
        <f>SUMIFS(通讯通路门店!$BI:$BI,通讯通路门店!$S:$S,$G2061)</f>
        <v>0</v>
      </c>
      <c r="AG2061" s="99">
        <f>SUMIFS(通讯通路门店!$BH:$BH,通讯通路门店!$S:$S,$G2061)</f>
        <v>0</v>
      </c>
      <c r="AH2061" s="99">
        <f t="shared" si="161"/>
        <v>0</v>
      </c>
      <c r="AI2061" s="99">
        <f>SUMIFS(通讯通路门店!$BB:$BB,通讯通路门店!$S:$S,$G2061)</f>
        <v>0</v>
      </c>
      <c r="AJ2061" s="99">
        <f>SUMIFS(通讯通路门店!$BE:$BE,通讯通路门店!$S:$S,$G2061)</f>
        <v>0</v>
      </c>
      <c r="AK2061" s="99">
        <f>SUMIFS(通讯通路门店!$BG:$BG,通讯通路门店!$S:$S,$G2061)</f>
        <v>0</v>
      </c>
      <c r="AL2061" s="99">
        <f>SUMIFS(通讯通路门店!$BC:$BC,通讯通路门店!$S:$S,$G2061)</f>
        <v>0</v>
      </c>
      <c r="AM2061" s="99">
        <f>SUMIFS(通讯通路门店!$BD:$BD,通讯通路门店!$S:$S,$G2061)</f>
        <v>0</v>
      </c>
      <c r="AN2061" s="99">
        <f>SUMIFS(通讯通路门店!$BF:$BF,通讯通路门店!$S:$S,$G2061)</f>
        <v>0</v>
      </c>
      <c r="AO2061" s="99">
        <f t="shared" si="162"/>
        <v>0</v>
      </c>
      <c r="AP2061" s="99">
        <f>SUMIFS(通讯通路门店!$K:$K,通讯通路门店!$S:$S,$G2061)</f>
        <v>0</v>
      </c>
      <c r="AQ2061" s="83"/>
      <c r="AR2061" s="99">
        <f>SUMIFS(通讯通路门店!$T:$T,通讯通路门店!$S:$S,$G2061)</f>
        <v>0</v>
      </c>
      <c r="AS2061" s="99">
        <f>SUMIFS(通讯通路门店!$U:$U,通讯通路门店!$S:$S,$G2061)</f>
        <v>0</v>
      </c>
      <c r="AT2061" s="99">
        <f>SUMIFS(通讯通路门店!$V:$V,通讯通路门店!$S:$S,$G2061)</f>
        <v>0</v>
      </c>
      <c r="AU2061" s="99">
        <f>SUMIFS(通讯通路门店!$W:$W,通讯通路门店!$S:$S,$G2061)</f>
        <v>0</v>
      </c>
      <c r="AV2061" s="99">
        <f>SUMIFS(通讯通路门店!$Z:$Z,通讯通路门店!$S:$S,$G2061)</f>
        <v>0</v>
      </c>
      <c r="AW2061" s="99">
        <f>SUMIFS(通讯通路门店!$AB:$AB,通讯通路门店!$S:$S,$G2061)</f>
        <v>0</v>
      </c>
      <c r="AX2061" s="99">
        <f>SUMIFS(通讯通路门店!$X:$X,通讯通路门店!$S:$S,$G2061)</f>
        <v>0</v>
      </c>
      <c r="AY2061" s="99">
        <f>SUMIFS(通讯通路门店!$Y:$Y,通讯通路门店!$S:$S,$G2061)</f>
        <v>0</v>
      </c>
      <c r="AZ2061" s="99">
        <f>SUMIFS(通讯通路门店!$AA:$AA,通讯通路门店!$S:$S,$G2061)</f>
        <v>0</v>
      </c>
      <c r="BA2061" s="99">
        <f t="shared" si="163"/>
        <v>0</v>
      </c>
      <c r="BB2061" s="99">
        <f t="shared" si="164"/>
        <v>0</v>
      </c>
      <c r="BC2061" s="99">
        <f>SUMIFS(通讯通路门店!$W:$W,通讯通路门店!$S:$S,$G2061,通讯通路门店!$J:$J,"荣耀体验店")+SUMIFS(通讯通路门店!$W:$W,通讯通路门店!$S:$S,$G2061,通讯通路门店!$J:$J,"荣耀授权专卖店")</f>
        <v>0</v>
      </c>
      <c r="BD2061" s="99">
        <f>SUMIFS(通讯通路门店!$Z:$Z,通讯通路门店!$S:$S,$G2061,通讯通路门店!$J:$J,"VIVO体验店")</f>
        <v>0</v>
      </c>
      <c r="BE2061" s="99">
        <f>SUMIFS(通讯通路门店!$AB:$AB,通讯通路门店!$S:$S,$G2061,通讯通路门店!$J:$J,"OPPO体验店")</f>
        <v>0</v>
      </c>
      <c r="BF2061" s="99">
        <f>SUMIFS(通讯通路门店!$X:$X,通讯通路门店!$S:$S,$G2061,通讯通路门店!$J:$J,"华为授权体验店")+SUMIFS(通讯通路门店!$AA:$AA,通讯通路门店!$S:$S,$G2061,通讯通路门店!$J:$J,"华为堡垒店")</f>
        <v>0</v>
      </c>
      <c r="BG2061" s="99">
        <f>SUMIFS(通讯通路门店!$Y:$Y,通讯通路门店!$S:$S,$G2061,通讯通路门店!$J:$J,"小米体验店")</f>
        <v>0</v>
      </c>
      <c r="BH2061" s="99">
        <f>SUMIFS(通讯通路门店!$AA:$AA,通讯通路门店!$S:$S,$G2061,通讯通路门店!$J:$J,"苹果体验店")</f>
        <v>0</v>
      </c>
      <c r="BI2061" s="99">
        <f>SUMIFS(通讯通路门店!$K:$K,通讯通路门店!$S:$S,$G2061,通讯通路门店!$J:$J,"其他品牌专卖店")</f>
        <v>0</v>
      </c>
      <c r="BJ2061" s="99">
        <f>SUMIFS(通讯通路门店!$AC:$AC,通讯通路门店!$S:$S,$G2061)</f>
        <v>0</v>
      </c>
      <c r="BK2061" s="99">
        <f>SUMIFS(通讯通路门店!$AD:$AD,通讯通路门店!$S:$S,$G2061)</f>
        <v>0</v>
      </c>
      <c r="BL2061" s="99">
        <f>SUMIFS(通讯通路门店!$AE:$AE,通讯通路门店!$S:$S,$G2061)</f>
        <v>0</v>
      </c>
      <c r="BM2061" s="99">
        <f>SUMIFS(通讯通路门店!$AF:$AF,通讯通路门店!$S:$S,$G2061)</f>
        <v>0</v>
      </c>
      <c r="BN2061" s="99">
        <f>SUMIFS(通讯通路门店!$AG:$AG,通讯通路门店!$S:$S,$G2061)</f>
        <v>0</v>
      </c>
      <c r="BO2061" s="99">
        <f>SUMIFS(通讯通路门店!$AH:$AH,通讯通路门店!$S:$S,$G2061)</f>
        <v>0</v>
      </c>
      <c r="BP2061" s="99">
        <f>SUMIFS(通讯通路门店!$AI:$AI,通讯通路门店!$S:$S,$G2061)</f>
        <v>0</v>
      </c>
      <c r="BQ2061" s="83"/>
    </row>
    <row r="2062" spans="1:69">
      <c r="A2062" s="99" t="str">
        <f>IFERROR(_xlfn.XLOOKUP($G2062,通讯通路门店!$S$4:$S$993933,通讯通路门店!$A$4:$A$993933,0,0),"")</f>
        <v>海南省</v>
      </c>
      <c r="B2062" s="99" t="str">
        <f>IFERROR(_xlfn.XLOOKUP($G2062,通讯通路门店!$S$4:$S$993933,通讯通路门店!$B$4:$B$993933,0,0),"")</f>
        <v>昌江黎族自治县</v>
      </c>
      <c r="C2062" s="99" t="str">
        <f>IFERROR(_xlfn.XLOOKUP($G2062,通讯通路门店!$S$4:$S$993933,通讯通路门店!$C$4:$C$993933,0,0),"")</f>
        <v>昌江黎族自治县</v>
      </c>
      <c r="D2062" s="99" t="str">
        <f>IFERROR(_xlfn.XLOOKUP($G2062,通讯通路门店!$S$4:$S$993933,通讯通路门店!$D$4:$D$993933,0,0),"")</f>
        <v>叉河镇</v>
      </c>
      <c r="E2062" s="83"/>
      <c r="F2062" s="83"/>
      <c r="G2062" s="101"/>
      <c r="H2062" s="102">
        <f>IFERROR(_xlfn.XLOOKUP($G2062,通讯通路门店!$S$4:$S$993933,通讯通路门店!$R$4:$R$993933,0,0),"")</f>
        <v>0</v>
      </c>
      <c r="I2062" s="83"/>
      <c r="J2062" s="83"/>
      <c r="K2062" s="83"/>
      <c r="L2062" s="83"/>
      <c r="M2062" s="83"/>
      <c r="N2062" s="83"/>
      <c r="O2062" s="83"/>
      <c r="P2062" s="83"/>
      <c r="Q2062" s="83"/>
      <c r="R2062" s="83"/>
      <c r="S2062" s="83"/>
      <c r="T2062" s="83"/>
      <c r="U2062" s="99">
        <f>COUNTIF(通讯通路门店!$S:$S,$G2062)</f>
        <v>0</v>
      </c>
      <c r="V2062" s="99">
        <f>COUNTIFS(通讯通路门店!$S:$S,$G2062,通讯通路门店!$J:$J,"综合卖场")</f>
        <v>0</v>
      </c>
      <c r="W2062" s="99">
        <f>SUMIFS(通讯通路门店!$AJ:$AJ,通讯通路门店!$S:$S,通讯客户沙盘!$G2062)</f>
        <v>0</v>
      </c>
      <c r="X2062" s="99">
        <f t="shared" si="160"/>
        <v>0</v>
      </c>
      <c r="Y2062" s="99">
        <f>COUNTIFS(通讯通路门店!$S:$S,$G2062,通讯通路门店!$J:$J,"荣耀体验店")+COUNTIFS(通讯通路门店!$S:$S,$G2062,通讯通路门店!$J:$J,"荣耀授权专卖店")</f>
        <v>0</v>
      </c>
      <c r="Z2062" s="99">
        <f>COUNTIFS(通讯通路门店!$S:$S,$G2062,通讯通路门店!$J:$J,"VIVO体验店")</f>
        <v>0</v>
      </c>
      <c r="AA2062" s="99">
        <f>COUNTIFS(通讯通路门店!$S:$S,$G2062,通讯通路门店!$J:$J,"OPPO体验店")</f>
        <v>0</v>
      </c>
      <c r="AB2062" s="99">
        <f>COUNTIFS(通讯通路门店!$S:$S,$G2062,通讯通路门店!$J:$J,"华为授权体验店")+COUNTIFS(通讯通路门店!$S:$S,$G2062,通讯通路门店!$J:$J,"华为堡垒店")</f>
        <v>0</v>
      </c>
      <c r="AC2062" s="99">
        <f>COUNTIFS(通讯通路门店!$S:$S,$G2062,通讯通路门店!$J:$J,"小米体验店")</f>
        <v>0</v>
      </c>
      <c r="AD2062" s="99">
        <f>COUNTIFS(通讯通路门店!$S:$S,$G2062,通讯通路门店!$J:$J,"苹果体验店")</f>
        <v>0</v>
      </c>
      <c r="AE2062" s="99">
        <f>COUNTIFS(通讯通路门店!$S:$S,$G2062,通讯通路门店!$J:$J,"其他品牌专卖店")</f>
        <v>0</v>
      </c>
      <c r="AF2062" s="99">
        <f>SUMIFS(通讯通路门店!$BI:$BI,通讯通路门店!$S:$S,$G2062)</f>
        <v>0</v>
      </c>
      <c r="AG2062" s="99">
        <f>SUMIFS(通讯通路门店!$BH:$BH,通讯通路门店!$S:$S,$G2062)</f>
        <v>0</v>
      </c>
      <c r="AH2062" s="99">
        <f t="shared" si="161"/>
        <v>0</v>
      </c>
      <c r="AI2062" s="99">
        <f>SUMIFS(通讯通路门店!$BB:$BB,通讯通路门店!$S:$S,$G2062)</f>
        <v>0</v>
      </c>
      <c r="AJ2062" s="99">
        <f>SUMIFS(通讯通路门店!$BE:$BE,通讯通路门店!$S:$S,$G2062)</f>
        <v>0</v>
      </c>
      <c r="AK2062" s="99">
        <f>SUMIFS(通讯通路门店!$BG:$BG,通讯通路门店!$S:$S,$G2062)</f>
        <v>0</v>
      </c>
      <c r="AL2062" s="99">
        <f>SUMIFS(通讯通路门店!$BC:$BC,通讯通路门店!$S:$S,$G2062)</f>
        <v>0</v>
      </c>
      <c r="AM2062" s="99">
        <f>SUMIFS(通讯通路门店!$BD:$BD,通讯通路门店!$S:$S,$G2062)</f>
        <v>0</v>
      </c>
      <c r="AN2062" s="99">
        <f>SUMIFS(通讯通路门店!$BF:$BF,通讯通路门店!$S:$S,$G2062)</f>
        <v>0</v>
      </c>
      <c r="AO2062" s="99">
        <f t="shared" si="162"/>
        <v>0</v>
      </c>
      <c r="AP2062" s="99">
        <f>SUMIFS(通讯通路门店!$K:$K,通讯通路门店!$S:$S,$G2062)</f>
        <v>0</v>
      </c>
      <c r="AQ2062" s="83"/>
      <c r="AR2062" s="99">
        <f>SUMIFS(通讯通路门店!$T:$T,通讯通路门店!$S:$S,$G2062)</f>
        <v>0</v>
      </c>
      <c r="AS2062" s="99">
        <f>SUMIFS(通讯通路门店!$U:$U,通讯通路门店!$S:$S,$G2062)</f>
        <v>0</v>
      </c>
      <c r="AT2062" s="99">
        <f>SUMIFS(通讯通路门店!$V:$V,通讯通路门店!$S:$S,$G2062)</f>
        <v>0</v>
      </c>
      <c r="AU2062" s="99">
        <f>SUMIFS(通讯通路门店!$W:$W,通讯通路门店!$S:$S,$G2062)</f>
        <v>0</v>
      </c>
      <c r="AV2062" s="99">
        <f>SUMIFS(通讯通路门店!$Z:$Z,通讯通路门店!$S:$S,$G2062)</f>
        <v>0</v>
      </c>
      <c r="AW2062" s="99">
        <f>SUMIFS(通讯通路门店!$AB:$AB,通讯通路门店!$S:$S,$G2062)</f>
        <v>0</v>
      </c>
      <c r="AX2062" s="99">
        <f>SUMIFS(通讯通路门店!$X:$X,通讯通路门店!$S:$S,$G2062)</f>
        <v>0</v>
      </c>
      <c r="AY2062" s="99">
        <f>SUMIFS(通讯通路门店!$Y:$Y,通讯通路门店!$S:$S,$G2062)</f>
        <v>0</v>
      </c>
      <c r="AZ2062" s="99">
        <f>SUMIFS(通讯通路门店!$AA:$AA,通讯通路门店!$S:$S,$G2062)</f>
        <v>0</v>
      </c>
      <c r="BA2062" s="99">
        <f t="shared" si="163"/>
        <v>0</v>
      </c>
      <c r="BB2062" s="99">
        <f t="shared" si="164"/>
        <v>0</v>
      </c>
      <c r="BC2062" s="99">
        <f>SUMIFS(通讯通路门店!$W:$W,通讯通路门店!$S:$S,$G2062,通讯通路门店!$J:$J,"荣耀体验店")+SUMIFS(通讯通路门店!$W:$W,通讯通路门店!$S:$S,$G2062,通讯通路门店!$J:$J,"荣耀授权专卖店")</f>
        <v>0</v>
      </c>
      <c r="BD2062" s="99">
        <f>SUMIFS(通讯通路门店!$Z:$Z,通讯通路门店!$S:$S,$G2062,通讯通路门店!$J:$J,"VIVO体验店")</f>
        <v>0</v>
      </c>
      <c r="BE2062" s="99">
        <f>SUMIFS(通讯通路门店!$AB:$AB,通讯通路门店!$S:$S,$G2062,通讯通路门店!$J:$J,"OPPO体验店")</f>
        <v>0</v>
      </c>
      <c r="BF2062" s="99">
        <f>SUMIFS(通讯通路门店!$X:$X,通讯通路门店!$S:$S,$G2062,通讯通路门店!$J:$J,"华为授权体验店")+SUMIFS(通讯通路门店!$AA:$AA,通讯通路门店!$S:$S,$G2062,通讯通路门店!$J:$J,"华为堡垒店")</f>
        <v>0</v>
      </c>
      <c r="BG2062" s="99">
        <f>SUMIFS(通讯通路门店!$Y:$Y,通讯通路门店!$S:$S,$G2062,通讯通路门店!$J:$J,"小米体验店")</f>
        <v>0</v>
      </c>
      <c r="BH2062" s="99">
        <f>SUMIFS(通讯通路门店!$AA:$AA,通讯通路门店!$S:$S,$G2062,通讯通路门店!$J:$J,"苹果体验店")</f>
        <v>0</v>
      </c>
      <c r="BI2062" s="99">
        <f>SUMIFS(通讯通路门店!$K:$K,通讯通路门店!$S:$S,$G2062,通讯通路门店!$J:$J,"其他品牌专卖店")</f>
        <v>0</v>
      </c>
      <c r="BJ2062" s="99">
        <f>SUMIFS(通讯通路门店!$AC:$AC,通讯通路门店!$S:$S,$G2062)</f>
        <v>0</v>
      </c>
      <c r="BK2062" s="99">
        <f>SUMIFS(通讯通路门店!$AD:$AD,通讯通路门店!$S:$S,$G2062)</f>
        <v>0</v>
      </c>
      <c r="BL2062" s="99">
        <f>SUMIFS(通讯通路门店!$AE:$AE,通讯通路门店!$S:$S,$G2062)</f>
        <v>0</v>
      </c>
      <c r="BM2062" s="99">
        <f>SUMIFS(通讯通路门店!$AF:$AF,通讯通路门店!$S:$S,$G2062)</f>
        <v>0</v>
      </c>
      <c r="BN2062" s="99">
        <f>SUMIFS(通讯通路门店!$AG:$AG,通讯通路门店!$S:$S,$G2062)</f>
        <v>0</v>
      </c>
      <c r="BO2062" s="99">
        <f>SUMIFS(通讯通路门店!$AH:$AH,通讯通路门店!$S:$S,$G2062)</f>
        <v>0</v>
      </c>
      <c r="BP2062" s="99">
        <f>SUMIFS(通讯通路门店!$AI:$AI,通讯通路门店!$S:$S,$G2062)</f>
        <v>0</v>
      </c>
      <c r="BQ2062" s="83"/>
    </row>
    <row r="2063" spans="1:69">
      <c r="A2063" s="99" t="str">
        <f>IFERROR(_xlfn.XLOOKUP($G2063,通讯通路门店!$S$4:$S$993933,通讯通路门店!$A$4:$A$993933,0,0),"")</f>
        <v>海南省</v>
      </c>
      <c r="B2063" s="99" t="str">
        <f>IFERROR(_xlfn.XLOOKUP($G2063,通讯通路门店!$S$4:$S$993933,通讯通路门店!$B$4:$B$993933,0,0),"")</f>
        <v>昌江黎族自治县</v>
      </c>
      <c r="C2063" s="99" t="str">
        <f>IFERROR(_xlfn.XLOOKUP($G2063,通讯通路门店!$S$4:$S$993933,通讯通路门店!$C$4:$C$993933,0,0),"")</f>
        <v>昌江黎族自治县</v>
      </c>
      <c r="D2063" s="99" t="str">
        <f>IFERROR(_xlfn.XLOOKUP($G2063,通讯通路门店!$S$4:$S$993933,通讯通路门店!$D$4:$D$993933,0,0),"")</f>
        <v>叉河镇</v>
      </c>
      <c r="E2063" s="83"/>
      <c r="F2063" s="83"/>
      <c r="G2063" s="101"/>
      <c r="H2063" s="102">
        <f>IFERROR(_xlfn.XLOOKUP($G2063,通讯通路门店!$S$4:$S$993933,通讯通路门店!$R$4:$R$993933,0,0),"")</f>
        <v>0</v>
      </c>
      <c r="I2063" s="83"/>
      <c r="J2063" s="83"/>
      <c r="K2063" s="83"/>
      <c r="L2063" s="83"/>
      <c r="M2063" s="83"/>
      <c r="N2063" s="83"/>
      <c r="O2063" s="83"/>
      <c r="P2063" s="83"/>
      <c r="Q2063" s="83"/>
      <c r="R2063" s="83"/>
      <c r="S2063" s="83"/>
      <c r="T2063" s="83"/>
      <c r="U2063" s="99">
        <f>COUNTIF(通讯通路门店!$S:$S,$G2063)</f>
        <v>0</v>
      </c>
      <c r="V2063" s="99">
        <f>COUNTIFS(通讯通路门店!$S:$S,$G2063,通讯通路门店!$J:$J,"综合卖场")</f>
        <v>0</v>
      </c>
      <c r="W2063" s="99">
        <f>SUMIFS(通讯通路门店!$AJ:$AJ,通讯通路门店!$S:$S,通讯客户沙盘!$G2063)</f>
        <v>0</v>
      </c>
      <c r="X2063" s="99">
        <f t="shared" si="160"/>
        <v>0</v>
      </c>
      <c r="Y2063" s="99">
        <f>COUNTIFS(通讯通路门店!$S:$S,$G2063,通讯通路门店!$J:$J,"荣耀体验店")+COUNTIFS(通讯通路门店!$S:$S,$G2063,通讯通路门店!$J:$J,"荣耀授权专卖店")</f>
        <v>0</v>
      </c>
      <c r="Z2063" s="99">
        <f>COUNTIFS(通讯通路门店!$S:$S,$G2063,通讯通路门店!$J:$J,"VIVO体验店")</f>
        <v>0</v>
      </c>
      <c r="AA2063" s="99">
        <f>COUNTIFS(通讯通路门店!$S:$S,$G2063,通讯通路门店!$J:$J,"OPPO体验店")</f>
        <v>0</v>
      </c>
      <c r="AB2063" s="99">
        <f>COUNTIFS(通讯通路门店!$S:$S,$G2063,通讯通路门店!$J:$J,"华为授权体验店")+COUNTIFS(通讯通路门店!$S:$S,$G2063,通讯通路门店!$J:$J,"华为堡垒店")</f>
        <v>0</v>
      </c>
      <c r="AC2063" s="99">
        <f>COUNTIFS(通讯通路门店!$S:$S,$G2063,通讯通路门店!$J:$J,"小米体验店")</f>
        <v>0</v>
      </c>
      <c r="AD2063" s="99">
        <f>COUNTIFS(通讯通路门店!$S:$S,$G2063,通讯通路门店!$J:$J,"苹果体验店")</f>
        <v>0</v>
      </c>
      <c r="AE2063" s="99">
        <f>COUNTIFS(通讯通路门店!$S:$S,$G2063,通讯通路门店!$J:$J,"其他品牌专卖店")</f>
        <v>0</v>
      </c>
      <c r="AF2063" s="99">
        <f>SUMIFS(通讯通路门店!$BI:$BI,通讯通路门店!$S:$S,$G2063)</f>
        <v>0</v>
      </c>
      <c r="AG2063" s="99">
        <f>SUMIFS(通讯通路门店!$BH:$BH,通讯通路门店!$S:$S,$G2063)</f>
        <v>0</v>
      </c>
      <c r="AH2063" s="99">
        <f t="shared" si="161"/>
        <v>0</v>
      </c>
      <c r="AI2063" s="99">
        <f>SUMIFS(通讯通路门店!$BB:$BB,通讯通路门店!$S:$S,$G2063)</f>
        <v>0</v>
      </c>
      <c r="AJ2063" s="99">
        <f>SUMIFS(通讯通路门店!$BE:$BE,通讯通路门店!$S:$S,$G2063)</f>
        <v>0</v>
      </c>
      <c r="AK2063" s="99">
        <f>SUMIFS(通讯通路门店!$BG:$BG,通讯通路门店!$S:$S,$G2063)</f>
        <v>0</v>
      </c>
      <c r="AL2063" s="99">
        <f>SUMIFS(通讯通路门店!$BC:$BC,通讯通路门店!$S:$S,$G2063)</f>
        <v>0</v>
      </c>
      <c r="AM2063" s="99">
        <f>SUMIFS(通讯通路门店!$BD:$BD,通讯通路门店!$S:$S,$G2063)</f>
        <v>0</v>
      </c>
      <c r="AN2063" s="99">
        <f>SUMIFS(通讯通路门店!$BF:$BF,通讯通路门店!$S:$S,$G2063)</f>
        <v>0</v>
      </c>
      <c r="AO2063" s="99">
        <f t="shared" si="162"/>
        <v>0</v>
      </c>
      <c r="AP2063" s="99">
        <f>SUMIFS(通讯通路门店!$K:$K,通讯通路门店!$S:$S,$G2063)</f>
        <v>0</v>
      </c>
      <c r="AQ2063" s="83"/>
      <c r="AR2063" s="99">
        <f>SUMIFS(通讯通路门店!$T:$T,通讯通路门店!$S:$S,$G2063)</f>
        <v>0</v>
      </c>
      <c r="AS2063" s="99">
        <f>SUMIFS(通讯通路门店!$U:$U,通讯通路门店!$S:$S,$G2063)</f>
        <v>0</v>
      </c>
      <c r="AT2063" s="99">
        <f>SUMIFS(通讯通路门店!$V:$V,通讯通路门店!$S:$S,$G2063)</f>
        <v>0</v>
      </c>
      <c r="AU2063" s="99">
        <f>SUMIFS(通讯通路门店!$W:$W,通讯通路门店!$S:$S,$G2063)</f>
        <v>0</v>
      </c>
      <c r="AV2063" s="99">
        <f>SUMIFS(通讯通路门店!$Z:$Z,通讯通路门店!$S:$S,$G2063)</f>
        <v>0</v>
      </c>
      <c r="AW2063" s="99">
        <f>SUMIFS(通讯通路门店!$AB:$AB,通讯通路门店!$S:$S,$G2063)</f>
        <v>0</v>
      </c>
      <c r="AX2063" s="99">
        <f>SUMIFS(通讯通路门店!$X:$X,通讯通路门店!$S:$S,$G2063)</f>
        <v>0</v>
      </c>
      <c r="AY2063" s="99">
        <f>SUMIFS(通讯通路门店!$Y:$Y,通讯通路门店!$S:$S,$G2063)</f>
        <v>0</v>
      </c>
      <c r="AZ2063" s="99">
        <f>SUMIFS(通讯通路门店!$AA:$AA,通讯通路门店!$S:$S,$G2063)</f>
        <v>0</v>
      </c>
      <c r="BA2063" s="99">
        <f t="shared" si="163"/>
        <v>0</v>
      </c>
      <c r="BB2063" s="99">
        <f t="shared" si="164"/>
        <v>0</v>
      </c>
      <c r="BC2063" s="99">
        <f>SUMIFS(通讯通路门店!$W:$W,通讯通路门店!$S:$S,$G2063,通讯通路门店!$J:$J,"荣耀体验店")+SUMIFS(通讯通路门店!$W:$W,通讯通路门店!$S:$S,$G2063,通讯通路门店!$J:$J,"荣耀授权专卖店")</f>
        <v>0</v>
      </c>
      <c r="BD2063" s="99">
        <f>SUMIFS(通讯通路门店!$Z:$Z,通讯通路门店!$S:$S,$G2063,通讯通路门店!$J:$J,"VIVO体验店")</f>
        <v>0</v>
      </c>
      <c r="BE2063" s="99">
        <f>SUMIFS(通讯通路门店!$AB:$AB,通讯通路门店!$S:$S,$G2063,通讯通路门店!$J:$J,"OPPO体验店")</f>
        <v>0</v>
      </c>
      <c r="BF2063" s="99">
        <f>SUMIFS(通讯通路门店!$X:$X,通讯通路门店!$S:$S,$G2063,通讯通路门店!$J:$J,"华为授权体验店")+SUMIFS(通讯通路门店!$AA:$AA,通讯通路门店!$S:$S,$G2063,通讯通路门店!$J:$J,"华为堡垒店")</f>
        <v>0</v>
      </c>
      <c r="BG2063" s="99">
        <f>SUMIFS(通讯通路门店!$Y:$Y,通讯通路门店!$S:$S,$G2063,通讯通路门店!$J:$J,"小米体验店")</f>
        <v>0</v>
      </c>
      <c r="BH2063" s="99">
        <f>SUMIFS(通讯通路门店!$AA:$AA,通讯通路门店!$S:$S,$G2063,通讯通路门店!$J:$J,"苹果体验店")</f>
        <v>0</v>
      </c>
      <c r="BI2063" s="99">
        <f>SUMIFS(通讯通路门店!$K:$K,通讯通路门店!$S:$S,$G2063,通讯通路门店!$J:$J,"其他品牌专卖店")</f>
        <v>0</v>
      </c>
      <c r="BJ2063" s="99">
        <f>SUMIFS(通讯通路门店!$AC:$AC,通讯通路门店!$S:$S,$G2063)</f>
        <v>0</v>
      </c>
      <c r="BK2063" s="99">
        <f>SUMIFS(通讯通路门店!$AD:$AD,通讯通路门店!$S:$S,$G2063)</f>
        <v>0</v>
      </c>
      <c r="BL2063" s="99">
        <f>SUMIFS(通讯通路门店!$AE:$AE,通讯通路门店!$S:$S,$G2063)</f>
        <v>0</v>
      </c>
      <c r="BM2063" s="99">
        <f>SUMIFS(通讯通路门店!$AF:$AF,通讯通路门店!$S:$S,$G2063)</f>
        <v>0</v>
      </c>
      <c r="BN2063" s="99">
        <f>SUMIFS(通讯通路门店!$AG:$AG,通讯通路门店!$S:$S,$G2063)</f>
        <v>0</v>
      </c>
      <c r="BO2063" s="99">
        <f>SUMIFS(通讯通路门店!$AH:$AH,通讯通路门店!$S:$S,$G2063)</f>
        <v>0</v>
      </c>
      <c r="BP2063" s="99">
        <f>SUMIFS(通讯通路门店!$AI:$AI,通讯通路门店!$S:$S,$G2063)</f>
        <v>0</v>
      </c>
      <c r="BQ2063" s="83"/>
    </row>
    <row r="2064" spans="1:69">
      <c r="A2064" s="99" t="str">
        <f>IFERROR(_xlfn.XLOOKUP($G2064,通讯通路门店!$S$4:$S$993933,通讯通路门店!$A$4:$A$993933,0,0),"")</f>
        <v>海南省</v>
      </c>
      <c r="B2064" s="99" t="str">
        <f>IFERROR(_xlfn.XLOOKUP($G2064,通讯通路门店!$S$4:$S$993933,通讯通路门店!$B$4:$B$993933,0,0),"")</f>
        <v>昌江黎族自治县</v>
      </c>
      <c r="C2064" s="99" t="str">
        <f>IFERROR(_xlfn.XLOOKUP($G2064,通讯通路门店!$S$4:$S$993933,通讯通路门店!$C$4:$C$993933,0,0),"")</f>
        <v>昌江黎族自治县</v>
      </c>
      <c r="D2064" s="99" t="str">
        <f>IFERROR(_xlfn.XLOOKUP($G2064,通讯通路门店!$S$4:$S$993933,通讯通路门店!$D$4:$D$993933,0,0),"")</f>
        <v>叉河镇</v>
      </c>
      <c r="E2064" s="83"/>
      <c r="F2064" s="83"/>
      <c r="G2064" s="101"/>
      <c r="H2064" s="102">
        <f>IFERROR(_xlfn.XLOOKUP($G2064,通讯通路门店!$S$4:$S$993933,通讯通路门店!$R$4:$R$993933,0,0),"")</f>
        <v>0</v>
      </c>
      <c r="I2064" s="83"/>
      <c r="J2064" s="83"/>
      <c r="K2064" s="83"/>
      <c r="L2064" s="83"/>
      <c r="M2064" s="83"/>
      <c r="N2064" s="83"/>
      <c r="O2064" s="83"/>
      <c r="P2064" s="83"/>
      <c r="Q2064" s="83"/>
      <c r="R2064" s="83"/>
      <c r="S2064" s="83"/>
      <c r="T2064" s="83"/>
      <c r="U2064" s="99">
        <f>COUNTIF(通讯通路门店!$S:$S,$G2064)</f>
        <v>0</v>
      </c>
      <c r="V2064" s="99">
        <f>COUNTIFS(通讯通路门店!$S:$S,$G2064,通讯通路门店!$J:$J,"综合卖场")</f>
        <v>0</v>
      </c>
      <c r="W2064" s="99">
        <f>SUMIFS(通讯通路门店!$AJ:$AJ,通讯通路门店!$S:$S,通讯客户沙盘!$G2064)</f>
        <v>0</v>
      </c>
      <c r="X2064" s="99">
        <f t="shared" si="160"/>
        <v>0</v>
      </c>
      <c r="Y2064" s="99">
        <f>COUNTIFS(通讯通路门店!$S:$S,$G2064,通讯通路门店!$J:$J,"荣耀体验店")+COUNTIFS(通讯通路门店!$S:$S,$G2064,通讯通路门店!$J:$J,"荣耀授权专卖店")</f>
        <v>0</v>
      </c>
      <c r="Z2064" s="99">
        <f>COUNTIFS(通讯通路门店!$S:$S,$G2064,通讯通路门店!$J:$J,"VIVO体验店")</f>
        <v>0</v>
      </c>
      <c r="AA2064" s="99">
        <f>COUNTIFS(通讯通路门店!$S:$S,$G2064,通讯通路门店!$J:$J,"OPPO体验店")</f>
        <v>0</v>
      </c>
      <c r="AB2064" s="99">
        <f>COUNTIFS(通讯通路门店!$S:$S,$G2064,通讯通路门店!$J:$J,"华为授权体验店")+COUNTIFS(通讯通路门店!$S:$S,$G2064,通讯通路门店!$J:$J,"华为堡垒店")</f>
        <v>0</v>
      </c>
      <c r="AC2064" s="99">
        <f>COUNTIFS(通讯通路门店!$S:$S,$G2064,通讯通路门店!$J:$J,"小米体验店")</f>
        <v>0</v>
      </c>
      <c r="AD2064" s="99">
        <f>COUNTIFS(通讯通路门店!$S:$S,$G2064,通讯通路门店!$J:$J,"苹果体验店")</f>
        <v>0</v>
      </c>
      <c r="AE2064" s="99">
        <f>COUNTIFS(通讯通路门店!$S:$S,$G2064,通讯通路门店!$J:$J,"其他品牌专卖店")</f>
        <v>0</v>
      </c>
      <c r="AF2064" s="99">
        <f>SUMIFS(通讯通路门店!$BI:$BI,通讯通路门店!$S:$S,$G2064)</f>
        <v>0</v>
      </c>
      <c r="AG2064" s="99">
        <f>SUMIFS(通讯通路门店!$BH:$BH,通讯通路门店!$S:$S,$G2064)</f>
        <v>0</v>
      </c>
      <c r="AH2064" s="99">
        <f t="shared" si="161"/>
        <v>0</v>
      </c>
      <c r="AI2064" s="99">
        <f>SUMIFS(通讯通路门店!$BB:$BB,通讯通路门店!$S:$S,$G2064)</f>
        <v>0</v>
      </c>
      <c r="AJ2064" s="99">
        <f>SUMIFS(通讯通路门店!$BE:$BE,通讯通路门店!$S:$S,$G2064)</f>
        <v>0</v>
      </c>
      <c r="AK2064" s="99">
        <f>SUMIFS(通讯通路门店!$BG:$BG,通讯通路门店!$S:$S,$G2064)</f>
        <v>0</v>
      </c>
      <c r="AL2064" s="99">
        <f>SUMIFS(通讯通路门店!$BC:$BC,通讯通路门店!$S:$S,$G2064)</f>
        <v>0</v>
      </c>
      <c r="AM2064" s="99">
        <f>SUMIFS(通讯通路门店!$BD:$BD,通讯通路门店!$S:$S,$G2064)</f>
        <v>0</v>
      </c>
      <c r="AN2064" s="99">
        <f>SUMIFS(通讯通路门店!$BF:$BF,通讯通路门店!$S:$S,$G2064)</f>
        <v>0</v>
      </c>
      <c r="AO2064" s="99">
        <f t="shared" si="162"/>
        <v>0</v>
      </c>
      <c r="AP2064" s="99">
        <f>SUMIFS(通讯通路门店!$K:$K,通讯通路门店!$S:$S,$G2064)</f>
        <v>0</v>
      </c>
      <c r="AQ2064" s="83"/>
      <c r="AR2064" s="99">
        <f>SUMIFS(通讯通路门店!$T:$T,通讯通路门店!$S:$S,$G2064)</f>
        <v>0</v>
      </c>
      <c r="AS2064" s="99">
        <f>SUMIFS(通讯通路门店!$U:$U,通讯通路门店!$S:$S,$G2064)</f>
        <v>0</v>
      </c>
      <c r="AT2064" s="99">
        <f>SUMIFS(通讯通路门店!$V:$V,通讯通路门店!$S:$S,$G2064)</f>
        <v>0</v>
      </c>
      <c r="AU2064" s="99">
        <f>SUMIFS(通讯通路门店!$W:$W,通讯通路门店!$S:$S,$G2064)</f>
        <v>0</v>
      </c>
      <c r="AV2064" s="99">
        <f>SUMIFS(通讯通路门店!$Z:$Z,通讯通路门店!$S:$S,$G2064)</f>
        <v>0</v>
      </c>
      <c r="AW2064" s="99">
        <f>SUMIFS(通讯通路门店!$AB:$AB,通讯通路门店!$S:$S,$G2064)</f>
        <v>0</v>
      </c>
      <c r="AX2064" s="99">
        <f>SUMIFS(通讯通路门店!$X:$X,通讯通路门店!$S:$S,$G2064)</f>
        <v>0</v>
      </c>
      <c r="AY2064" s="99">
        <f>SUMIFS(通讯通路门店!$Y:$Y,通讯通路门店!$S:$S,$G2064)</f>
        <v>0</v>
      </c>
      <c r="AZ2064" s="99">
        <f>SUMIFS(通讯通路门店!$AA:$AA,通讯通路门店!$S:$S,$G2064)</f>
        <v>0</v>
      </c>
      <c r="BA2064" s="99">
        <f t="shared" si="163"/>
        <v>0</v>
      </c>
      <c r="BB2064" s="99">
        <f t="shared" si="164"/>
        <v>0</v>
      </c>
      <c r="BC2064" s="99">
        <f>SUMIFS(通讯通路门店!$W:$W,通讯通路门店!$S:$S,$G2064,通讯通路门店!$J:$J,"荣耀体验店")+SUMIFS(通讯通路门店!$W:$W,通讯通路门店!$S:$S,$G2064,通讯通路门店!$J:$J,"荣耀授权专卖店")</f>
        <v>0</v>
      </c>
      <c r="BD2064" s="99">
        <f>SUMIFS(通讯通路门店!$Z:$Z,通讯通路门店!$S:$S,$G2064,通讯通路门店!$J:$J,"VIVO体验店")</f>
        <v>0</v>
      </c>
      <c r="BE2064" s="99">
        <f>SUMIFS(通讯通路门店!$AB:$AB,通讯通路门店!$S:$S,$G2064,通讯通路门店!$J:$J,"OPPO体验店")</f>
        <v>0</v>
      </c>
      <c r="BF2064" s="99">
        <f>SUMIFS(通讯通路门店!$X:$X,通讯通路门店!$S:$S,$G2064,通讯通路门店!$J:$J,"华为授权体验店")+SUMIFS(通讯通路门店!$AA:$AA,通讯通路门店!$S:$S,$G2064,通讯通路门店!$J:$J,"华为堡垒店")</f>
        <v>0</v>
      </c>
      <c r="BG2064" s="99">
        <f>SUMIFS(通讯通路门店!$Y:$Y,通讯通路门店!$S:$S,$G2064,通讯通路门店!$J:$J,"小米体验店")</f>
        <v>0</v>
      </c>
      <c r="BH2064" s="99">
        <f>SUMIFS(通讯通路门店!$AA:$AA,通讯通路门店!$S:$S,$G2064,通讯通路门店!$J:$J,"苹果体验店")</f>
        <v>0</v>
      </c>
      <c r="BI2064" s="99">
        <f>SUMIFS(通讯通路门店!$K:$K,通讯通路门店!$S:$S,$G2064,通讯通路门店!$J:$J,"其他品牌专卖店")</f>
        <v>0</v>
      </c>
      <c r="BJ2064" s="99">
        <f>SUMIFS(通讯通路门店!$AC:$AC,通讯通路门店!$S:$S,$G2064)</f>
        <v>0</v>
      </c>
      <c r="BK2064" s="99">
        <f>SUMIFS(通讯通路门店!$AD:$AD,通讯通路门店!$S:$S,$G2064)</f>
        <v>0</v>
      </c>
      <c r="BL2064" s="99">
        <f>SUMIFS(通讯通路门店!$AE:$AE,通讯通路门店!$S:$S,$G2064)</f>
        <v>0</v>
      </c>
      <c r="BM2064" s="99">
        <f>SUMIFS(通讯通路门店!$AF:$AF,通讯通路门店!$S:$S,$G2064)</f>
        <v>0</v>
      </c>
      <c r="BN2064" s="99">
        <f>SUMIFS(通讯通路门店!$AG:$AG,通讯通路门店!$S:$S,$G2064)</f>
        <v>0</v>
      </c>
      <c r="BO2064" s="99">
        <f>SUMIFS(通讯通路门店!$AH:$AH,通讯通路门店!$S:$S,$G2064)</f>
        <v>0</v>
      </c>
      <c r="BP2064" s="99">
        <f>SUMIFS(通讯通路门店!$AI:$AI,通讯通路门店!$S:$S,$G2064)</f>
        <v>0</v>
      </c>
      <c r="BQ2064" s="83"/>
    </row>
    <row r="2065" spans="1:69">
      <c r="A2065" s="99" t="str">
        <f>IFERROR(_xlfn.XLOOKUP($G2065,通讯通路门店!$S$4:$S$993933,通讯通路门店!$A$4:$A$993933,0,0),"")</f>
        <v>海南省</v>
      </c>
      <c r="B2065" s="99" t="str">
        <f>IFERROR(_xlfn.XLOOKUP($G2065,通讯通路门店!$S$4:$S$993933,通讯通路门店!$B$4:$B$993933,0,0),"")</f>
        <v>昌江黎族自治县</v>
      </c>
      <c r="C2065" s="99" t="str">
        <f>IFERROR(_xlfn.XLOOKUP($G2065,通讯通路门店!$S$4:$S$993933,通讯通路门店!$C$4:$C$993933,0,0),"")</f>
        <v>昌江黎族自治县</v>
      </c>
      <c r="D2065" s="99" t="str">
        <f>IFERROR(_xlfn.XLOOKUP($G2065,通讯通路门店!$S$4:$S$993933,通讯通路门店!$D$4:$D$993933,0,0),"")</f>
        <v>叉河镇</v>
      </c>
      <c r="E2065" s="83"/>
      <c r="F2065" s="83"/>
      <c r="G2065" s="101"/>
      <c r="H2065" s="102">
        <f>IFERROR(_xlfn.XLOOKUP($G2065,通讯通路门店!$S$4:$S$993933,通讯通路门店!$R$4:$R$993933,0,0),"")</f>
        <v>0</v>
      </c>
      <c r="I2065" s="83"/>
      <c r="J2065" s="83"/>
      <c r="K2065" s="83"/>
      <c r="L2065" s="83"/>
      <c r="M2065" s="83"/>
      <c r="N2065" s="83"/>
      <c r="O2065" s="83"/>
      <c r="P2065" s="83"/>
      <c r="Q2065" s="83"/>
      <c r="R2065" s="83"/>
      <c r="S2065" s="83"/>
      <c r="T2065" s="83"/>
      <c r="U2065" s="99">
        <f>COUNTIF(通讯通路门店!$S:$S,$G2065)</f>
        <v>0</v>
      </c>
      <c r="V2065" s="99">
        <f>COUNTIFS(通讯通路门店!$S:$S,$G2065,通讯通路门店!$J:$J,"综合卖场")</f>
        <v>0</v>
      </c>
      <c r="W2065" s="99">
        <f>SUMIFS(通讯通路门店!$AJ:$AJ,通讯通路门店!$S:$S,通讯客户沙盘!$G2065)</f>
        <v>0</v>
      </c>
      <c r="X2065" s="99">
        <f t="shared" si="160"/>
        <v>0</v>
      </c>
      <c r="Y2065" s="99">
        <f>COUNTIFS(通讯通路门店!$S:$S,$G2065,通讯通路门店!$J:$J,"荣耀体验店")+COUNTIFS(通讯通路门店!$S:$S,$G2065,通讯通路门店!$J:$J,"荣耀授权专卖店")</f>
        <v>0</v>
      </c>
      <c r="Z2065" s="99">
        <f>COUNTIFS(通讯通路门店!$S:$S,$G2065,通讯通路门店!$J:$J,"VIVO体验店")</f>
        <v>0</v>
      </c>
      <c r="AA2065" s="99">
        <f>COUNTIFS(通讯通路门店!$S:$S,$G2065,通讯通路门店!$J:$J,"OPPO体验店")</f>
        <v>0</v>
      </c>
      <c r="AB2065" s="99">
        <f>COUNTIFS(通讯通路门店!$S:$S,$G2065,通讯通路门店!$J:$J,"华为授权体验店")+COUNTIFS(通讯通路门店!$S:$S,$G2065,通讯通路门店!$J:$J,"华为堡垒店")</f>
        <v>0</v>
      </c>
      <c r="AC2065" s="99">
        <f>COUNTIFS(通讯通路门店!$S:$S,$G2065,通讯通路门店!$J:$J,"小米体验店")</f>
        <v>0</v>
      </c>
      <c r="AD2065" s="99">
        <f>COUNTIFS(通讯通路门店!$S:$S,$G2065,通讯通路门店!$J:$J,"苹果体验店")</f>
        <v>0</v>
      </c>
      <c r="AE2065" s="99">
        <f>COUNTIFS(通讯通路门店!$S:$S,$G2065,通讯通路门店!$J:$J,"其他品牌专卖店")</f>
        <v>0</v>
      </c>
      <c r="AF2065" s="99">
        <f>SUMIFS(通讯通路门店!$BI:$BI,通讯通路门店!$S:$S,$G2065)</f>
        <v>0</v>
      </c>
      <c r="AG2065" s="99">
        <f>SUMIFS(通讯通路门店!$BH:$BH,通讯通路门店!$S:$S,$G2065)</f>
        <v>0</v>
      </c>
      <c r="AH2065" s="99">
        <f t="shared" si="161"/>
        <v>0</v>
      </c>
      <c r="AI2065" s="99">
        <f>SUMIFS(通讯通路门店!$BB:$BB,通讯通路门店!$S:$S,$G2065)</f>
        <v>0</v>
      </c>
      <c r="AJ2065" s="99">
        <f>SUMIFS(通讯通路门店!$BE:$BE,通讯通路门店!$S:$S,$G2065)</f>
        <v>0</v>
      </c>
      <c r="AK2065" s="99">
        <f>SUMIFS(通讯通路门店!$BG:$BG,通讯通路门店!$S:$S,$G2065)</f>
        <v>0</v>
      </c>
      <c r="AL2065" s="99">
        <f>SUMIFS(通讯通路门店!$BC:$BC,通讯通路门店!$S:$S,$G2065)</f>
        <v>0</v>
      </c>
      <c r="AM2065" s="99">
        <f>SUMIFS(通讯通路门店!$BD:$BD,通讯通路门店!$S:$S,$G2065)</f>
        <v>0</v>
      </c>
      <c r="AN2065" s="99">
        <f>SUMIFS(通讯通路门店!$BF:$BF,通讯通路门店!$S:$S,$G2065)</f>
        <v>0</v>
      </c>
      <c r="AO2065" s="99">
        <f t="shared" si="162"/>
        <v>0</v>
      </c>
      <c r="AP2065" s="99">
        <f>SUMIFS(通讯通路门店!$K:$K,通讯通路门店!$S:$S,$G2065)</f>
        <v>0</v>
      </c>
      <c r="AQ2065" s="83"/>
      <c r="AR2065" s="99">
        <f>SUMIFS(通讯通路门店!$T:$T,通讯通路门店!$S:$S,$G2065)</f>
        <v>0</v>
      </c>
      <c r="AS2065" s="99">
        <f>SUMIFS(通讯通路门店!$U:$U,通讯通路门店!$S:$S,$G2065)</f>
        <v>0</v>
      </c>
      <c r="AT2065" s="99">
        <f>SUMIFS(通讯通路门店!$V:$V,通讯通路门店!$S:$S,$G2065)</f>
        <v>0</v>
      </c>
      <c r="AU2065" s="99">
        <f>SUMIFS(通讯通路门店!$W:$W,通讯通路门店!$S:$S,$G2065)</f>
        <v>0</v>
      </c>
      <c r="AV2065" s="99">
        <f>SUMIFS(通讯通路门店!$Z:$Z,通讯通路门店!$S:$S,$G2065)</f>
        <v>0</v>
      </c>
      <c r="AW2065" s="99">
        <f>SUMIFS(通讯通路门店!$AB:$AB,通讯通路门店!$S:$S,$G2065)</f>
        <v>0</v>
      </c>
      <c r="AX2065" s="99">
        <f>SUMIFS(通讯通路门店!$X:$X,通讯通路门店!$S:$S,$G2065)</f>
        <v>0</v>
      </c>
      <c r="AY2065" s="99">
        <f>SUMIFS(通讯通路门店!$Y:$Y,通讯通路门店!$S:$S,$G2065)</f>
        <v>0</v>
      </c>
      <c r="AZ2065" s="99">
        <f>SUMIFS(通讯通路门店!$AA:$AA,通讯通路门店!$S:$S,$G2065)</f>
        <v>0</v>
      </c>
      <c r="BA2065" s="99">
        <f t="shared" si="163"/>
        <v>0</v>
      </c>
      <c r="BB2065" s="99">
        <f t="shared" si="164"/>
        <v>0</v>
      </c>
      <c r="BC2065" s="99">
        <f>SUMIFS(通讯通路门店!$W:$W,通讯通路门店!$S:$S,$G2065,通讯通路门店!$J:$J,"荣耀体验店")+SUMIFS(通讯通路门店!$W:$W,通讯通路门店!$S:$S,$G2065,通讯通路门店!$J:$J,"荣耀授权专卖店")</f>
        <v>0</v>
      </c>
      <c r="BD2065" s="99">
        <f>SUMIFS(通讯通路门店!$Z:$Z,通讯通路门店!$S:$S,$G2065,通讯通路门店!$J:$J,"VIVO体验店")</f>
        <v>0</v>
      </c>
      <c r="BE2065" s="99">
        <f>SUMIFS(通讯通路门店!$AB:$AB,通讯通路门店!$S:$S,$G2065,通讯通路门店!$J:$J,"OPPO体验店")</f>
        <v>0</v>
      </c>
      <c r="BF2065" s="99">
        <f>SUMIFS(通讯通路门店!$X:$X,通讯通路门店!$S:$S,$G2065,通讯通路门店!$J:$J,"华为授权体验店")+SUMIFS(通讯通路门店!$AA:$AA,通讯通路门店!$S:$S,$G2065,通讯通路门店!$J:$J,"华为堡垒店")</f>
        <v>0</v>
      </c>
      <c r="BG2065" s="99">
        <f>SUMIFS(通讯通路门店!$Y:$Y,通讯通路门店!$S:$S,$G2065,通讯通路门店!$J:$J,"小米体验店")</f>
        <v>0</v>
      </c>
      <c r="BH2065" s="99">
        <f>SUMIFS(通讯通路门店!$AA:$AA,通讯通路门店!$S:$S,$G2065,通讯通路门店!$J:$J,"苹果体验店")</f>
        <v>0</v>
      </c>
      <c r="BI2065" s="99">
        <f>SUMIFS(通讯通路门店!$K:$K,通讯通路门店!$S:$S,$G2065,通讯通路门店!$J:$J,"其他品牌专卖店")</f>
        <v>0</v>
      </c>
      <c r="BJ2065" s="99">
        <f>SUMIFS(通讯通路门店!$AC:$AC,通讯通路门店!$S:$S,$G2065)</f>
        <v>0</v>
      </c>
      <c r="BK2065" s="99">
        <f>SUMIFS(通讯通路门店!$AD:$AD,通讯通路门店!$S:$S,$G2065)</f>
        <v>0</v>
      </c>
      <c r="BL2065" s="99">
        <f>SUMIFS(通讯通路门店!$AE:$AE,通讯通路门店!$S:$S,$G2065)</f>
        <v>0</v>
      </c>
      <c r="BM2065" s="99">
        <f>SUMIFS(通讯通路门店!$AF:$AF,通讯通路门店!$S:$S,$G2065)</f>
        <v>0</v>
      </c>
      <c r="BN2065" s="99">
        <f>SUMIFS(通讯通路门店!$AG:$AG,通讯通路门店!$S:$S,$G2065)</f>
        <v>0</v>
      </c>
      <c r="BO2065" s="99">
        <f>SUMIFS(通讯通路门店!$AH:$AH,通讯通路门店!$S:$S,$G2065)</f>
        <v>0</v>
      </c>
      <c r="BP2065" s="99">
        <f>SUMIFS(通讯通路门店!$AI:$AI,通讯通路门店!$S:$S,$G2065)</f>
        <v>0</v>
      </c>
      <c r="BQ2065" s="83"/>
    </row>
    <row r="2066" spans="1:69">
      <c r="A2066" s="99" t="str">
        <f>IFERROR(_xlfn.XLOOKUP($G2066,通讯通路门店!$S$4:$S$993933,通讯通路门店!$A$4:$A$993933,0,0),"")</f>
        <v>海南省</v>
      </c>
      <c r="B2066" s="99" t="str">
        <f>IFERROR(_xlfn.XLOOKUP($G2066,通讯通路门店!$S$4:$S$993933,通讯通路门店!$B$4:$B$993933,0,0),"")</f>
        <v>昌江黎族自治县</v>
      </c>
      <c r="C2066" s="99" t="str">
        <f>IFERROR(_xlfn.XLOOKUP($G2066,通讯通路门店!$S$4:$S$993933,通讯通路门店!$C$4:$C$993933,0,0),"")</f>
        <v>昌江黎族自治县</v>
      </c>
      <c r="D2066" s="99" t="str">
        <f>IFERROR(_xlfn.XLOOKUP($G2066,通讯通路门店!$S$4:$S$993933,通讯通路门店!$D$4:$D$993933,0,0),"")</f>
        <v>叉河镇</v>
      </c>
      <c r="E2066" s="83"/>
      <c r="F2066" s="83"/>
      <c r="G2066" s="101"/>
      <c r="H2066" s="102">
        <f>IFERROR(_xlfn.XLOOKUP($G2066,通讯通路门店!$S$4:$S$993933,通讯通路门店!$R$4:$R$993933,0,0),"")</f>
        <v>0</v>
      </c>
      <c r="I2066" s="83"/>
      <c r="J2066" s="83"/>
      <c r="K2066" s="83"/>
      <c r="L2066" s="83"/>
      <c r="M2066" s="83"/>
      <c r="N2066" s="83"/>
      <c r="O2066" s="83"/>
      <c r="P2066" s="83"/>
      <c r="Q2066" s="83"/>
      <c r="R2066" s="83"/>
      <c r="S2066" s="83"/>
      <c r="T2066" s="83"/>
      <c r="U2066" s="99">
        <f>COUNTIF(通讯通路门店!$S:$S,$G2066)</f>
        <v>0</v>
      </c>
      <c r="V2066" s="99">
        <f>COUNTIFS(通讯通路门店!$S:$S,$G2066,通讯通路门店!$J:$J,"综合卖场")</f>
        <v>0</v>
      </c>
      <c r="W2066" s="99">
        <f>SUMIFS(通讯通路门店!$AJ:$AJ,通讯通路门店!$S:$S,通讯客户沙盘!$G2066)</f>
        <v>0</v>
      </c>
      <c r="X2066" s="99">
        <f t="shared" si="160"/>
        <v>0</v>
      </c>
      <c r="Y2066" s="99">
        <f>COUNTIFS(通讯通路门店!$S:$S,$G2066,通讯通路门店!$J:$J,"荣耀体验店")+COUNTIFS(通讯通路门店!$S:$S,$G2066,通讯通路门店!$J:$J,"荣耀授权专卖店")</f>
        <v>0</v>
      </c>
      <c r="Z2066" s="99">
        <f>COUNTIFS(通讯通路门店!$S:$S,$G2066,通讯通路门店!$J:$J,"VIVO体验店")</f>
        <v>0</v>
      </c>
      <c r="AA2066" s="99">
        <f>COUNTIFS(通讯通路门店!$S:$S,$G2066,通讯通路门店!$J:$J,"OPPO体验店")</f>
        <v>0</v>
      </c>
      <c r="AB2066" s="99">
        <f>COUNTIFS(通讯通路门店!$S:$S,$G2066,通讯通路门店!$J:$J,"华为授权体验店")+COUNTIFS(通讯通路门店!$S:$S,$G2066,通讯通路门店!$J:$J,"华为堡垒店")</f>
        <v>0</v>
      </c>
      <c r="AC2066" s="99">
        <f>COUNTIFS(通讯通路门店!$S:$S,$G2066,通讯通路门店!$J:$J,"小米体验店")</f>
        <v>0</v>
      </c>
      <c r="AD2066" s="99">
        <f>COUNTIFS(通讯通路门店!$S:$S,$G2066,通讯通路门店!$J:$J,"苹果体验店")</f>
        <v>0</v>
      </c>
      <c r="AE2066" s="99">
        <f>COUNTIFS(通讯通路门店!$S:$S,$G2066,通讯通路门店!$J:$J,"其他品牌专卖店")</f>
        <v>0</v>
      </c>
      <c r="AF2066" s="99">
        <f>SUMIFS(通讯通路门店!$BI:$BI,通讯通路门店!$S:$S,$G2066)</f>
        <v>0</v>
      </c>
      <c r="AG2066" s="99">
        <f>SUMIFS(通讯通路门店!$BH:$BH,通讯通路门店!$S:$S,$G2066)</f>
        <v>0</v>
      </c>
      <c r="AH2066" s="99">
        <f t="shared" si="161"/>
        <v>0</v>
      </c>
      <c r="AI2066" s="99">
        <f>SUMIFS(通讯通路门店!$BB:$BB,通讯通路门店!$S:$S,$G2066)</f>
        <v>0</v>
      </c>
      <c r="AJ2066" s="99">
        <f>SUMIFS(通讯通路门店!$BE:$BE,通讯通路门店!$S:$S,$G2066)</f>
        <v>0</v>
      </c>
      <c r="AK2066" s="99">
        <f>SUMIFS(通讯通路门店!$BG:$BG,通讯通路门店!$S:$S,$G2066)</f>
        <v>0</v>
      </c>
      <c r="AL2066" s="99">
        <f>SUMIFS(通讯通路门店!$BC:$BC,通讯通路门店!$S:$S,$G2066)</f>
        <v>0</v>
      </c>
      <c r="AM2066" s="99">
        <f>SUMIFS(通讯通路门店!$BD:$BD,通讯通路门店!$S:$S,$G2066)</f>
        <v>0</v>
      </c>
      <c r="AN2066" s="99">
        <f>SUMIFS(通讯通路门店!$BF:$BF,通讯通路门店!$S:$S,$G2066)</f>
        <v>0</v>
      </c>
      <c r="AO2066" s="99">
        <f t="shared" si="162"/>
        <v>0</v>
      </c>
      <c r="AP2066" s="99">
        <f>SUMIFS(通讯通路门店!$K:$K,通讯通路门店!$S:$S,$G2066)</f>
        <v>0</v>
      </c>
      <c r="AQ2066" s="83"/>
      <c r="AR2066" s="99">
        <f>SUMIFS(通讯通路门店!$T:$T,通讯通路门店!$S:$S,$G2066)</f>
        <v>0</v>
      </c>
      <c r="AS2066" s="99">
        <f>SUMIFS(通讯通路门店!$U:$U,通讯通路门店!$S:$S,$G2066)</f>
        <v>0</v>
      </c>
      <c r="AT2066" s="99">
        <f>SUMIFS(通讯通路门店!$V:$V,通讯通路门店!$S:$S,$G2066)</f>
        <v>0</v>
      </c>
      <c r="AU2066" s="99">
        <f>SUMIFS(通讯通路门店!$W:$W,通讯通路门店!$S:$S,$G2066)</f>
        <v>0</v>
      </c>
      <c r="AV2066" s="99">
        <f>SUMIFS(通讯通路门店!$Z:$Z,通讯通路门店!$S:$S,$G2066)</f>
        <v>0</v>
      </c>
      <c r="AW2066" s="99">
        <f>SUMIFS(通讯通路门店!$AB:$AB,通讯通路门店!$S:$S,$G2066)</f>
        <v>0</v>
      </c>
      <c r="AX2066" s="99">
        <f>SUMIFS(通讯通路门店!$X:$X,通讯通路门店!$S:$S,$G2066)</f>
        <v>0</v>
      </c>
      <c r="AY2066" s="99">
        <f>SUMIFS(通讯通路门店!$Y:$Y,通讯通路门店!$S:$S,$G2066)</f>
        <v>0</v>
      </c>
      <c r="AZ2066" s="99">
        <f>SUMIFS(通讯通路门店!$AA:$AA,通讯通路门店!$S:$S,$G2066)</f>
        <v>0</v>
      </c>
      <c r="BA2066" s="99">
        <f t="shared" si="163"/>
        <v>0</v>
      </c>
      <c r="BB2066" s="99">
        <f t="shared" si="164"/>
        <v>0</v>
      </c>
      <c r="BC2066" s="99">
        <f>SUMIFS(通讯通路门店!$W:$W,通讯通路门店!$S:$S,$G2066,通讯通路门店!$J:$J,"荣耀体验店")+SUMIFS(通讯通路门店!$W:$W,通讯通路门店!$S:$S,$G2066,通讯通路门店!$J:$J,"荣耀授权专卖店")</f>
        <v>0</v>
      </c>
      <c r="BD2066" s="99">
        <f>SUMIFS(通讯通路门店!$Z:$Z,通讯通路门店!$S:$S,$G2066,通讯通路门店!$J:$J,"VIVO体验店")</f>
        <v>0</v>
      </c>
      <c r="BE2066" s="99">
        <f>SUMIFS(通讯通路门店!$AB:$AB,通讯通路门店!$S:$S,$G2066,通讯通路门店!$J:$J,"OPPO体验店")</f>
        <v>0</v>
      </c>
      <c r="BF2066" s="99">
        <f>SUMIFS(通讯通路门店!$X:$X,通讯通路门店!$S:$S,$G2066,通讯通路门店!$J:$J,"华为授权体验店")+SUMIFS(通讯通路门店!$AA:$AA,通讯通路门店!$S:$S,$G2066,通讯通路门店!$J:$J,"华为堡垒店")</f>
        <v>0</v>
      </c>
      <c r="BG2066" s="99">
        <f>SUMIFS(通讯通路门店!$Y:$Y,通讯通路门店!$S:$S,$G2066,通讯通路门店!$J:$J,"小米体验店")</f>
        <v>0</v>
      </c>
      <c r="BH2066" s="99">
        <f>SUMIFS(通讯通路门店!$AA:$AA,通讯通路门店!$S:$S,$G2066,通讯通路门店!$J:$J,"苹果体验店")</f>
        <v>0</v>
      </c>
      <c r="BI2066" s="99">
        <f>SUMIFS(通讯通路门店!$K:$K,通讯通路门店!$S:$S,$G2066,通讯通路门店!$J:$J,"其他品牌专卖店")</f>
        <v>0</v>
      </c>
      <c r="BJ2066" s="99">
        <f>SUMIFS(通讯通路门店!$AC:$AC,通讯通路门店!$S:$S,$G2066)</f>
        <v>0</v>
      </c>
      <c r="BK2066" s="99">
        <f>SUMIFS(通讯通路门店!$AD:$AD,通讯通路门店!$S:$S,$G2066)</f>
        <v>0</v>
      </c>
      <c r="BL2066" s="99">
        <f>SUMIFS(通讯通路门店!$AE:$AE,通讯通路门店!$S:$S,$G2066)</f>
        <v>0</v>
      </c>
      <c r="BM2066" s="99">
        <f>SUMIFS(通讯通路门店!$AF:$AF,通讯通路门店!$S:$S,$G2066)</f>
        <v>0</v>
      </c>
      <c r="BN2066" s="99">
        <f>SUMIFS(通讯通路门店!$AG:$AG,通讯通路门店!$S:$S,$G2066)</f>
        <v>0</v>
      </c>
      <c r="BO2066" s="99">
        <f>SUMIFS(通讯通路门店!$AH:$AH,通讯通路门店!$S:$S,$G2066)</f>
        <v>0</v>
      </c>
      <c r="BP2066" s="99">
        <f>SUMIFS(通讯通路门店!$AI:$AI,通讯通路门店!$S:$S,$G2066)</f>
        <v>0</v>
      </c>
      <c r="BQ2066" s="83"/>
    </row>
    <row r="2067" spans="1:69">
      <c r="A2067" s="99" t="str">
        <f>IFERROR(_xlfn.XLOOKUP($G2067,通讯通路门店!$S$4:$S$993933,通讯通路门店!$A$4:$A$993933,0,0),"")</f>
        <v>海南省</v>
      </c>
      <c r="B2067" s="99" t="str">
        <f>IFERROR(_xlfn.XLOOKUP($G2067,通讯通路门店!$S$4:$S$993933,通讯通路门店!$B$4:$B$993933,0,0),"")</f>
        <v>昌江黎族自治县</v>
      </c>
      <c r="C2067" s="99" t="str">
        <f>IFERROR(_xlfn.XLOOKUP($G2067,通讯通路门店!$S$4:$S$993933,通讯通路门店!$C$4:$C$993933,0,0),"")</f>
        <v>昌江黎族自治县</v>
      </c>
      <c r="D2067" s="99" t="str">
        <f>IFERROR(_xlfn.XLOOKUP($G2067,通讯通路门店!$S$4:$S$993933,通讯通路门店!$D$4:$D$993933,0,0),"")</f>
        <v>叉河镇</v>
      </c>
      <c r="E2067" s="83"/>
      <c r="F2067" s="83"/>
      <c r="G2067" s="101"/>
      <c r="H2067" s="102">
        <f>IFERROR(_xlfn.XLOOKUP($G2067,通讯通路门店!$S$4:$S$993933,通讯通路门店!$R$4:$R$993933,0,0),"")</f>
        <v>0</v>
      </c>
      <c r="I2067" s="83"/>
      <c r="J2067" s="83"/>
      <c r="K2067" s="83"/>
      <c r="L2067" s="83"/>
      <c r="M2067" s="83"/>
      <c r="N2067" s="83"/>
      <c r="O2067" s="83"/>
      <c r="P2067" s="83"/>
      <c r="Q2067" s="83"/>
      <c r="R2067" s="83"/>
      <c r="S2067" s="83"/>
      <c r="T2067" s="83"/>
      <c r="U2067" s="99">
        <f>COUNTIF(通讯通路门店!$S:$S,$G2067)</f>
        <v>0</v>
      </c>
      <c r="V2067" s="99">
        <f>COUNTIFS(通讯通路门店!$S:$S,$G2067,通讯通路门店!$J:$J,"综合卖场")</f>
        <v>0</v>
      </c>
      <c r="W2067" s="99">
        <f>SUMIFS(通讯通路门店!$AJ:$AJ,通讯通路门店!$S:$S,通讯客户沙盘!$G2067)</f>
        <v>0</v>
      </c>
      <c r="X2067" s="99">
        <f t="shared" si="160"/>
        <v>0</v>
      </c>
      <c r="Y2067" s="99">
        <f>COUNTIFS(通讯通路门店!$S:$S,$G2067,通讯通路门店!$J:$J,"荣耀体验店")+COUNTIFS(通讯通路门店!$S:$S,$G2067,通讯通路门店!$J:$J,"荣耀授权专卖店")</f>
        <v>0</v>
      </c>
      <c r="Z2067" s="99">
        <f>COUNTIFS(通讯通路门店!$S:$S,$G2067,通讯通路门店!$J:$J,"VIVO体验店")</f>
        <v>0</v>
      </c>
      <c r="AA2067" s="99">
        <f>COUNTIFS(通讯通路门店!$S:$S,$G2067,通讯通路门店!$J:$J,"OPPO体验店")</f>
        <v>0</v>
      </c>
      <c r="AB2067" s="99">
        <f>COUNTIFS(通讯通路门店!$S:$S,$G2067,通讯通路门店!$J:$J,"华为授权体验店")+COUNTIFS(通讯通路门店!$S:$S,$G2067,通讯通路门店!$J:$J,"华为堡垒店")</f>
        <v>0</v>
      </c>
      <c r="AC2067" s="99">
        <f>COUNTIFS(通讯通路门店!$S:$S,$G2067,通讯通路门店!$J:$J,"小米体验店")</f>
        <v>0</v>
      </c>
      <c r="AD2067" s="99">
        <f>COUNTIFS(通讯通路门店!$S:$S,$G2067,通讯通路门店!$J:$J,"苹果体验店")</f>
        <v>0</v>
      </c>
      <c r="AE2067" s="99">
        <f>COUNTIFS(通讯通路门店!$S:$S,$G2067,通讯通路门店!$J:$J,"其他品牌专卖店")</f>
        <v>0</v>
      </c>
      <c r="AF2067" s="99">
        <f>SUMIFS(通讯通路门店!$BI:$BI,通讯通路门店!$S:$S,$G2067)</f>
        <v>0</v>
      </c>
      <c r="AG2067" s="99">
        <f>SUMIFS(通讯通路门店!$BH:$BH,通讯通路门店!$S:$S,$G2067)</f>
        <v>0</v>
      </c>
      <c r="AH2067" s="99">
        <f t="shared" si="161"/>
        <v>0</v>
      </c>
      <c r="AI2067" s="99">
        <f>SUMIFS(通讯通路门店!$BB:$BB,通讯通路门店!$S:$S,$G2067)</f>
        <v>0</v>
      </c>
      <c r="AJ2067" s="99">
        <f>SUMIFS(通讯通路门店!$BE:$BE,通讯通路门店!$S:$S,$G2067)</f>
        <v>0</v>
      </c>
      <c r="AK2067" s="99">
        <f>SUMIFS(通讯通路门店!$BG:$BG,通讯通路门店!$S:$S,$G2067)</f>
        <v>0</v>
      </c>
      <c r="AL2067" s="99">
        <f>SUMIFS(通讯通路门店!$BC:$BC,通讯通路门店!$S:$S,$G2067)</f>
        <v>0</v>
      </c>
      <c r="AM2067" s="99">
        <f>SUMIFS(通讯通路门店!$BD:$BD,通讯通路门店!$S:$S,$G2067)</f>
        <v>0</v>
      </c>
      <c r="AN2067" s="99">
        <f>SUMIFS(通讯通路门店!$BF:$BF,通讯通路门店!$S:$S,$G2067)</f>
        <v>0</v>
      </c>
      <c r="AO2067" s="99">
        <f t="shared" si="162"/>
        <v>0</v>
      </c>
      <c r="AP2067" s="99">
        <f>SUMIFS(通讯通路门店!$K:$K,通讯通路门店!$S:$S,$G2067)</f>
        <v>0</v>
      </c>
      <c r="AQ2067" s="83"/>
      <c r="AR2067" s="99">
        <f>SUMIFS(通讯通路门店!$T:$T,通讯通路门店!$S:$S,$G2067)</f>
        <v>0</v>
      </c>
      <c r="AS2067" s="99">
        <f>SUMIFS(通讯通路门店!$U:$U,通讯通路门店!$S:$S,$G2067)</f>
        <v>0</v>
      </c>
      <c r="AT2067" s="99">
        <f>SUMIFS(通讯通路门店!$V:$V,通讯通路门店!$S:$S,$G2067)</f>
        <v>0</v>
      </c>
      <c r="AU2067" s="99">
        <f>SUMIFS(通讯通路门店!$W:$W,通讯通路门店!$S:$S,$G2067)</f>
        <v>0</v>
      </c>
      <c r="AV2067" s="99">
        <f>SUMIFS(通讯通路门店!$Z:$Z,通讯通路门店!$S:$S,$G2067)</f>
        <v>0</v>
      </c>
      <c r="AW2067" s="99">
        <f>SUMIFS(通讯通路门店!$AB:$AB,通讯通路门店!$S:$S,$G2067)</f>
        <v>0</v>
      </c>
      <c r="AX2067" s="99">
        <f>SUMIFS(通讯通路门店!$X:$X,通讯通路门店!$S:$S,$G2067)</f>
        <v>0</v>
      </c>
      <c r="AY2067" s="99">
        <f>SUMIFS(通讯通路门店!$Y:$Y,通讯通路门店!$S:$S,$G2067)</f>
        <v>0</v>
      </c>
      <c r="AZ2067" s="99">
        <f>SUMIFS(通讯通路门店!$AA:$AA,通讯通路门店!$S:$S,$G2067)</f>
        <v>0</v>
      </c>
      <c r="BA2067" s="99">
        <f t="shared" si="163"/>
        <v>0</v>
      </c>
      <c r="BB2067" s="99">
        <f t="shared" si="164"/>
        <v>0</v>
      </c>
      <c r="BC2067" s="99">
        <f>SUMIFS(通讯通路门店!$W:$W,通讯通路门店!$S:$S,$G2067,通讯通路门店!$J:$J,"荣耀体验店")+SUMIFS(通讯通路门店!$W:$W,通讯通路门店!$S:$S,$G2067,通讯通路门店!$J:$J,"荣耀授权专卖店")</f>
        <v>0</v>
      </c>
      <c r="BD2067" s="99">
        <f>SUMIFS(通讯通路门店!$Z:$Z,通讯通路门店!$S:$S,$G2067,通讯通路门店!$J:$J,"VIVO体验店")</f>
        <v>0</v>
      </c>
      <c r="BE2067" s="99">
        <f>SUMIFS(通讯通路门店!$AB:$AB,通讯通路门店!$S:$S,$G2067,通讯通路门店!$J:$J,"OPPO体验店")</f>
        <v>0</v>
      </c>
      <c r="BF2067" s="99">
        <f>SUMIFS(通讯通路门店!$X:$X,通讯通路门店!$S:$S,$G2067,通讯通路门店!$J:$J,"华为授权体验店")+SUMIFS(通讯通路门店!$AA:$AA,通讯通路门店!$S:$S,$G2067,通讯通路门店!$J:$J,"华为堡垒店")</f>
        <v>0</v>
      </c>
      <c r="BG2067" s="99">
        <f>SUMIFS(通讯通路门店!$Y:$Y,通讯通路门店!$S:$S,$G2067,通讯通路门店!$J:$J,"小米体验店")</f>
        <v>0</v>
      </c>
      <c r="BH2067" s="99">
        <f>SUMIFS(通讯通路门店!$AA:$AA,通讯通路门店!$S:$S,$G2067,通讯通路门店!$J:$J,"苹果体验店")</f>
        <v>0</v>
      </c>
      <c r="BI2067" s="99">
        <f>SUMIFS(通讯通路门店!$K:$K,通讯通路门店!$S:$S,$G2067,通讯通路门店!$J:$J,"其他品牌专卖店")</f>
        <v>0</v>
      </c>
      <c r="BJ2067" s="99">
        <f>SUMIFS(通讯通路门店!$AC:$AC,通讯通路门店!$S:$S,$G2067)</f>
        <v>0</v>
      </c>
      <c r="BK2067" s="99">
        <f>SUMIFS(通讯通路门店!$AD:$AD,通讯通路门店!$S:$S,$G2067)</f>
        <v>0</v>
      </c>
      <c r="BL2067" s="99">
        <f>SUMIFS(通讯通路门店!$AE:$AE,通讯通路门店!$S:$S,$G2067)</f>
        <v>0</v>
      </c>
      <c r="BM2067" s="99">
        <f>SUMIFS(通讯通路门店!$AF:$AF,通讯通路门店!$S:$S,$G2067)</f>
        <v>0</v>
      </c>
      <c r="BN2067" s="99">
        <f>SUMIFS(通讯通路门店!$AG:$AG,通讯通路门店!$S:$S,$G2067)</f>
        <v>0</v>
      </c>
      <c r="BO2067" s="99">
        <f>SUMIFS(通讯通路门店!$AH:$AH,通讯通路门店!$S:$S,$G2067)</f>
        <v>0</v>
      </c>
      <c r="BP2067" s="99">
        <f>SUMIFS(通讯通路门店!$AI:$AI,通讯通路门店!$S:$S,$G2067)</f>
        <v>0</v>
      </c>
      <c r="BQ2067" s="83"/>
    </row>
    <row r="2068" spans="1:69">
      <c r="A2068" s="99" t="str">
        <f>IFERROR(_xlfn.XLOOKUP($G2068,通讯通路门店!$S$4:$S$993933,通讯通路门店!$A$4:$A$993933,0,0),"")</f>
        <v>海南省</v>
      </c>
      <c r="B2068" s="99" t="str">
        <f>IFERROR(_xlfn.XLOOKUP($G2068,通讯通路门店!$S$4:$S$993933,通讯通路门店!$B$4:$B$993933,0,0),"")</f>
        <v>昌江黎族自治县</v>
      </c>
      <c r="C2068" s="99" t="str">
        <f>IFERROR(_xlfn.XLOOKUP($G2068,通讯通路门店!$S$4:$S$993933,通讯通路门店!$C$4:$C$993933,0,0),"")</f>
        <v>昌江黎族自治县</v>
      </c>
      <c r="D2068" s="99" t="str">
        <f>IFERROR(_xlfn.XLOOKUP($G2068,通讯通路门店!$S$4:$S$993933,通讯通路门店!$D$4:$D$993933,0,0),"")</f>
        <v>叉河镇</v>
      </c>
      <c r="E2068" s="83"/>
      <c r="F2068" s="83"/>
      <c r="G2068" s="101"/>
      <c r="H2068" s="102">
        <f>IFERROR(_xlfn.XLOOKUP($G2068,通讯通路门店!$S$4:$S$993933,通讯通路门店!$R$4:$R$993933,0,0),"")</f>
        <v>0</v>
      </c>
      <c r="I2068" s="83"/>
      <c r="J2068" s="83"/>
      <c r="K2068" s="83"/>
      <c r="L2068" s="83"/>
      <c r="M2068" s="83"/>
      <c r="N2068" s="83"/>
      <c r="O2068" s="83"/>
      <c r="P2068" s="83"/>
      <c r="Q2068" s="83"/>
      <c r="R2068" s="83"/>
      <c r="S2068" s="83"/>
      <c r="T2068" s="83"/>
      <c r="U2068" s="99">
        <f>COUNTIF(通讯通路门店!$S:$S,$G2068)</f>
        <v>0</v>
      </c>
      <c r="V2068" s="99">
        <f>COUNTIFS(通讯通路门店!$S:$S,$G2068,通讯通路门店!$J:$J,"综合卖场")</f>
        <v>0</v>
      </c>
      <c r="W2068" s="99">
        <f>SUMIFS(通讯通路门店!$AJ:$AJ,通讯通路门店!$S:$S,通讯客户沙盘!$G2068)</f>
        <v>0</v>
      </c>
      <c r="X2068" s="99">
        <f t="shared" si="160"/>
        <v>0</v>
      </c>
      <c r="Y2068" s="99">
        <f>COUNTIFS(通讯通路门店!$S:$S,$G2068,通讯通路门店!$J:$J,"荣耀体验店")+COUNTIFS(通讯通路门店!$S:$S,$G2068,通讯通路门店!$J:$J,"荣耀授权专卖店")</f>
        <v>0</v>
      </c>
      <c r="Z2068" s="99">
        <f>COUNTIFS(通讯通路门店!$S:$S,$G2068,通讯通路门店!$J:$J,"VIVO体验店")</f>
        <v>0</v>
      </c>
      <c r="AA2068" s="99">
        <f>COUNTIFS(通讯通路门店!$S:$S,$G2068,通讯通路门店!$J:$J,"OPPO体验店")</f>
        <v>0</v>
      </c>
      <c r="AB2068" s="99">
        <f>COUNTIFS(通讯通路门店!$S:$S,$G2068,通讯通路门店!$J:$J,"华为授权体验店")+COUNTIFS(通讯通路门店!$S:$S,$G2068,通讯通路门店!$J:$J,"华为堡垒店")</f>
        <v>0</v>
      </c>
      <c r="AC2068" s="99">
        <f>COUNTIFS(通讯通路门店!$S:$S,$G2068,通讯通路门店!$J:$J,"小米体验店")</f>
        <v>0</v>
      </c>
      <c r="AD2068" s="99">
        <f>COUNTIFS(通讯通路门店!$S:$S,$G2068,通讯通路门店!$J:$J,"苹果体验店")</f>
        <v>0</v>
      </c>
      <c r="AE2068" s="99">
        <f>COUNTIFS(通讯通路门店!$S:$S,$G2068,通讯通路门店!$J:$J,"其他品牌专卖店")</f>
        <v>0</v>
      </c>
      <c r="AF2068" s="99">
        <f>SUMIFS(通讯通路门店!$BI:$BI,通讯通路门店!$S:$S,$G2068)</f>
        <v>0</v>
      </c>
      <c r="AG2068" s="99">
        <f>SUMIFS(通讯通路门店!$BH:$BH,通讯通路门店!$S:$S,$G2068)</f>
        <v>0</v>
      </c>
      <c r="AH2068" s="99">
        <f t="shared" si="161"/>
        <v>0</v>
      </c>
      <c r="AI2068" s="99">
        <f>SUMIFS(通讯通路门店!$BB:$BB,通讯通路门店!$S:$S,$G2068)</f>
        <v>0</v>
      </c>
      <c r="AJ2068" s="99">
        <f>SUMIFS(通讯通路门店!$BE:$BE,通讯通路门店!$S:$S,$G2068)</f>
        <v>0</v>
      </c>
      <c r="AK2068" s="99">
        <f>SUMIFS(通讯通路门店!$BG:$BG,通讯通路门店!$S:$S,$G2068)</f>
        <v>0</v>
      </c>
      <c r="AL2068" s="99">
        <f>SUMIFS(通讯通路门店!$BC:$BC,通讯通路门店!$S:$S,$G2068)</f>
        <v>0</v>
      </c>
      <c r="AM2068" s="99">
        <f>SUMIFS(通讯通路门店!$BD:$BD,通讯通路门店!$S:$S,$G2068)</f>
        <v>0</v>
      </c>
      <c r="AN2068" s="99">
        <f>SUMIFS(通讯通路门店!$BF:$BF,通讯通路门店!$S:$S,$G2068)</f>
        <v>0</v>
      </c>
      <c r="AO2068" s="99">
        <f t="shared" si="162"/>
        <v>0</v>
      </c>
      <c r="AP2068" s="99">
        <f>SUMIFS(通讯通路门店!$K:$K,通讯通路门店!$S:$S,$G2068)</f>
        <v>0</v>
      </c>
      <c r="AQ2068" s="83"/>
      <c r="AR2068" s="99">
        <f>SUMIFS(通讯通路门店!$T:$T,通讯通路门店!$S:$S,$G2068)</f>
        <v>0</v>
      </c>
      <c r="AS2068" s="99">
        <f>SUMIFS(通讯通路门店!$U:$U,通讯通路门店!$S:$S,$G2068)</f>
        <v>0</v>
      </c>
      <c r="AT2068" s="99">
        <f>SUMIFS(通讯通路门店!$V:$V,通讯通路门店!$S:$S,$G2068)</f>
        <v>0</v>
      </c>
      <c r="AU2068" s="99">
        <f>SUMIFS(通讯通路门店!$W:$W,通讯通路门店!$S:$S,$G2068)</f>
        <v>0</v>
      </c>
      <c r="AV2068" s="99">
        <f>SUMIFS(通讯通路门店!$Z:$Z,通讯通路门店!$S:$S,$G2068)</f>
        <v>0</v>
      </c>
      <c r="AW2068" s="99">
        <f>SUMIFS(通讯通路门店!$AB:$AB,通讯通路门店!$S:$S,$G2068)</f>
        <v>0</v>
      </c>
      <c r="AX2068" s="99">
        <f>SUMIFS(通讯通路门店!$X:$X,通讯通路门店!$S:$S,$G2068)</f>
        <v>0</v>
      </c>
      <c r="AY2068" s="99">
        <f>SUMIFS(通讯通路门店!$Y:$Y,通讯通路门店!$S:$S,$G2068)</f>
        <v>0</v>
      </c>
      <c r="AZ2068" s="99">
        <f>SUMIFS(通讯通路门店!$AA:$AA,通讯通路门店!$S:$S,$G2068)</f>
        <v>0</v>
      </c>
      <c r="BA2068" s="99">
        <f t="shared" si="163"/>
        <v>0</v>
      </c>
      <c r="BB2068" s="99">
        <f t="shared" si="164"/>
        <v>0</v>
      </c>
      <c r="BC2068" s="99">
        <f>SUMIFS(通讯通路门店!$W:$W,通讯通路门店!$S:$S,$G2068,通讯通路门店!$J:$J,"荣耀体验店")+SUMIFS(通讯通路门店!$W:$W,通讯通路门店!$S:$S,$G2068,通讯通路门店!$J:$J,"荣耀授权专卖店")</f>
        <v>0</v>
      </c>
      <c r="BD2068" s="99">
        <f>SUMIFS(通讯通路门店!$Z:$Z,通讯通路门店!$S:$S,$G2068,通讯通路门店!$J:$J,"VIVO体验店")</f>
        <v>0</v>
      </c>
      <c r="BE2068" s="99">
        <f>SUMIFS(通讯通路门店!$AB:$AB,通讯通路门店!$S:$S,$G2068,通讯通路门店!$J:$J,"OPPO体验店")</f>
        <v>0</v>
      </c>
      <c r="BF2068" s="99">
        <f>SUMIFS(通讯通路门店!$X:$X,通讯通路门店!$S:$S,$G2068,通讯通路门店!$J:$J,"华为授权体验店")+SUMIFS(通讯通路门店!$AA:$AA,通讯通路门店!$S:$S,$G2068,通讯通路门店!$J:$J,"华为堡垒店")</f>
        <v>0</v>
      </c>
      <c r="BG2068" s="99">
        <f>SUMIFS(通讯通路门店!$Y:$Y,通讯通路门店!$S:$S,$G2068,通讯通路门店!$J:$J,"小米体验店")</f>
        <v>0</v>
      </c>
      <c r="BH2068" s="99">
        <f>SUMIFS(通讯通路门店!$AA:$AA,通讯通路门店!$S:$S,$G2068,通讯通路门店!$J:$J,"苹果体验店")</f>
        <v>0</v>
      </c>
      <c r="BI2068" s="99">
        <f>SUMIFS(通讯通路门店!$K:$K,通讯通路门店!$S:$S,$G2068,通讯通路门店!$J:$J,"其他品牌专卖店")</f>
        <v>0</v>
      </c>
      <c r="BJ2068" s="99">
        <f>SUMIFS(通讯通路门店!$AC:$AC,通讯通路门店!$S:$S,$G2068)</f>
        <v>0</v>
      </c>
      <c r="BK2068" s="99">
        <f>SUMIFS(通讯通路门店!$AD:$AD,通讯通路门店!$S:$S,$G2068)</f>
        <v>0</v>
      </c>
      <c r="BL2068" s="99">
        <f>SUMIFS(通讯通路门店!$AE:$AE,通讯通路门店!$S:$S,$G2068)</f>
        <v>0</v>
      </c>
      <c r="BM2068" s="99">
        <f>SUMIFS(通讯通路门店!$AF:$AF,通讯通路门店!$S:$S,$G2068)</f>
        <v>0</v>
      </c>
      <c r="BN2068" s="99">
        <f>SUMIFS(通讯通路门店!$AG:$AG,通讯通路门店!$S:$S,$G2068)</f>
        <v>0</v>
      </c>
      <c r="BO2068" s="99">
        <f>SUMIFS(通讯通路门店!$AH:$AH,通讯通路门店!$S:$S,$G2068)</f>
        <v>0</v>
      </c>
      <c r="BP2068" s="99">
        <f>SUMIFS(通讯通路门店!$AI:$AI,通讯通路门店!$S:$S,$G2068)</f>
        <v>0</v>
      </c>
      <c r="BQ2068" s="83"/>
    </row>
    <row r="2069" spans="1:69">
      <c r="A2069" s="99" t="str">
        <f>IFERROR(_xlfn.XLOOKUP($G2069,通讯通路门店!$S$4:$S$993933,通讯通路门店!$A$4:$A$993933,0,0),"")</f>
        <v>海南省</v>
      </c>
      <c r="B2069" s="99" t="str">
        <f>IFERROR(_xlfn.XLOOKUP($G2069,通讯通路门店!$S$4:$S$993933,通讯通路门店!$B$4:$B$993933,0,0),"")</f>
        <v>昌江黎族自治县</v>
      </c>
      <c r="C2069" s="99" t="str">
        <f>IFERROR(_xlfn.XLOOKUP($G2069,通讯通路门店!$S$4:$S$993933,通讯通路门店!$C$4:$C$993933,0,0),"")</f>
        <v>昌江黎族自治县</v>
      </c>
      <c r="D2069" s="99" t="str">
        <f>IFERROR(_xlfn.XLOOKUP($G2069,通讯通路门店!$S$4:$S$993933,通讯通路门店!$D$4:$D$993933,0,0),"")</f>
        <v>叉河镇</v>
      </c>
      <c r="E2069" s="83"/>
      <c r="F2069" s="83"/>
      <c r="G2069" s="101"/>
      <c r="H2069" s="102">
        <f>IFERROR(_xlfn.XLOOKUP($G2069,通讯通路门店!$S$4:$S$993933,通讯通路门店!$R$4:$R$993933,0,0),"")</f>
        <v>0</v>
      </c>
      <c r="I2069" s="83"/>
      <c r="J2069" s="83"/>
      <c r="K2069" s="83"/>
      <c r="L2069" s="83"/>
      <c r="M2069" s="83"/>
      <c r="N2069" s="83"/>
      <c r="O2069" s="83"/>
      <c r="P2069" s="83"/>
      <c r="Q2069" s="83"/>
      <c r="R2069" s="83"/>
      <c r="S2069" s="83"/>
      <c r="T2069" s="83"/>
      <c r="U2069" s="99">
        <f>COUNTIF(通讯通路门店!$S:$S,$G2069)</f>
        <v>0</v>
      </c>
      <c r="V2069" s="99">
        <f>COUNTIFS(通讯通路门店!$S:$S,$G2069,通讯通路门店!$J:$J,"综合卖场")</f>
        <v>0</v>
      </c>
      <c r="W2069" s="99">
        <f>SUMIFS(通讯通路门店!$AJ:$AJ,通讯通路门店!$S:$S,通讯客户沙盘!$G2069)</f>
        <v>0</v>
      </c>
      <c r="X2069" s="99">
        <f t="shared" si="160"/>
        <v>0</v>
      </c>
      <c r="Y2069" s="99">
        <f>COUNTIFS(通讯通路门店!$S:$S,$G2069,通讯通路门店!$J:$J,"荣耀体验店")+COUNTIFS(通讯通路门店!$S:$S,$G2069,通讯通路门店!$J:$J,"荣耀授权专卖店")</f>
        <v>0</v>
      </c>
      <c r="Z2069" s="99">
        <f>COUNTIFS(通讯通路门店!$S:$S,$G2069,通讯通路门店!$J:$J,"VIVO体验店")</f>
        <v>0</v>
      </c>
      <c r="AA2069" s="99">
        <f>COUNTIFS(通讯通路门店!$S:$S,$G2069,通讯通路门店!$J:$J,"OPPO体验店")</f>
        <v>0</v>
      </c>
      <c r="AB2069" s="99">
        <f>COUNTIFS(通讯通路门店!$S:$S,$G2069,通讯通路门店!$J:$J,"华为授权体验店")+COUNTIFS(通讯通路门店!$S:$S,$G2069,通讯通路门店!$J:$J,"华为堡垒店")</f>
        <v>0</v>
      </c>
      <c r="AC2069" s="99">
        <f>COUNTIFS(通讯通路门店!$S:$S,$G2069,通讯通路门店!$J:$J,"小米体验店")</f>
        <v>0</v>
      </c>
      <c r="AD2069" s="99">
        <f>COUNTIFS(通讯通路门店!$S:$S,$G2069,通讯通路门店!$J:$J,"苹果体验店")</f>
        <v>0</v>
      </c>
      <c r="AE2069" s="99">
        <f>COUNTIFS(通讯通路门店!$S:$S,$G2069,通讯通路门店!$J:$J,"其他品牌专卖店")</f>
        <v>0</v>
      </c>
      <c r="AF2069" s="99">
        <f>SUMIFS(通讯通路门店!$BI:$BI,通讯通路门店!$S:$S,$G2069)</f>
        <v>0</v>
      </c>
      <c r="AG2069" s="99">
        <f>SUMIFS(通讯通路门店!$BH:$BH,通讯通路门店!$S:$S,$G2069)</f>
        <v>0</v>
      </c>
      <c r="AH2069" s="99">
        <f t="shared" si="161"/>
        <v>0</v>
      </c>
      <c r="AI2069" s="99">
        <f>SUMIFS(通讯通路门店!$BB:$BB,通讯通路门店!$S:$S,$G2069)</f>
        <v>0</v>
      </c>
      <c r="AJ2069" s="99">
        <f>SUMIFS(通讯通路门店!$BE:$BE,通讯通路门店!$S:$S,$G2069)</f>
        <v>0</v>
      </c>
      <c r="AK2069" s="99">
        <f>SUMIFS(通讯通路门店!$BG:$BG,通讯通路门店!$S:$S,$G2069)</f>
        <v>0</v>
      </c>
      <c r="AL2069" s="99">
        <f>SUMIFS(通讯通路门店!$BC:$BC,通讯通路门店!$S:$S,$G2069)</f>
        <v>0</v>
      </c>
      <c r="AM2069" s="99">
        <f>SUMIFS(通讯通路门店!$BD:$BD,通讯通路门店!$S:$S,$G2069)</f>
        <v>0</v>
      </c>
      <c r="AN2069" s="99">
        <f>SUMIFS(通讯通路门店!$BF:$BF,通讯通路门店!$S:$S,$G2069)</f>
        <v>0</v>
      </c>
      <c r="AO2069" s="99">
        <f t="shared" si="162"/>
        <v>0</v>
      </c>
      <c r="AP2069" s="99">
        <f>SUMIFS(通讯通路门店!$K:$K,通讯通路门店!$S:$S,$G2069)</f>
        <v>0</v>
      </c>
      <c r="AQ2069" s="83"/>
      <c r="AR2069" s="99">
        <f>SUMIFS(通讯通路门店!$T:$T,通讯通路门店!$S:$S,$G2069)</f>
        <v>0</v>
      </c>
      <c r="AS2069" s="99">
        <f>SUMIFS(通讯通路门店!$U:$U,通讯通路门店!$S:$S,$G2069)</f>
        <v>0</v>
      </c>
      <c r="AT2069" s="99">
        <f>SUMIFS(通讯通路门店!$V:$V,通讯通路门店!$S:$S,$G2069)</f>
        <v>0</v>
      </c>
      <c r="AU2069" s="99">
        <f>SUMIFS(通讯通路门店!$W:$W,通讯通路门店!$S:$S,$G2069)</f>
        <v>0</v>
      </c>
      <c r="AV2069" s="99">
        <f>SUMIFS(通讯通路门店!$Z:$Z,通讯通路门店!$S:$S,$G2069)</f>
        <v>0</v>
      </c>
      <c r="AW2069" s="99">
        <f>SUMIFS(通讯通路门店!$AB:$AB,通讯通路门店!$S:$S,$G2069)</f>
        <v>0</v>
      </c>
      <c r="AX2069" s="99">
        <f>SUMIFS(通讯通路门店!$X:$X,通讯通路门店!$S:$S,$G2069)</f>
        <v>0</v>
      </c>
      <c r="AY2069" s="99">
        <f>SUMIFS(通讯通路门店!$Y:$Y,通讯通路门店!$S:$S,$G2069)</f>
        <v>0</v>
      </c>
      <c r="AZ2069" s="99">
        <f>SUMIFS(通讯通路门店!$AA:$AA,通讯通路门店!$S:$S,$G2069)</f>
        <v>0</v>
      </c>
      <c r="BA2069" s="99">
        <f t="shared" si="163"/>
        <v>0</v>
      </c>
      <c r="BB2069" s="99">
        <f t="shared" si="164"/>
        <v>0</v>
      </c>
      <c r="BC2069" s="99">
        <f>SUMIFS(通讯通路门店!$W:$W,通讯通路门店!$S:$S,$G2069,通讯通路门店!$J:$J,"荣耀体验店")+SUMIFS(通讯通路门店!$W:$W,通讯通路门店!$S:$S,$G2069,通讯通路门店!$J:$J,"荣耀授权专卖店")</f>
        <v>0</v>
      </c>
      <c r="BD2069" s="99">
        <f>SUMIFS(通讯通路门店!$Z:$Z,通讯通路门店!$S:$S,$G2069,通讯通路门店!$J:$J,"VIVO体验店")</f>
        <v>0</v>
      </c>
      <c r="BE2069" s="99">
        <f>SUMIFS(通讯通路门店!$AB:$AB,通讯通路门店!$S:$S,$G2069,通讯通路门店!$J:$J,"OPPO体验店")</f>
        <v>0</v>
      </c>
      <c r="BF2069" s="99">
        <f>SUMIFS(通讯通路门店!$X:$X,通讯通路门店!$S:$S,$G2069,通讯通路门店!$J:$J,"华为授权体验店")+SUMIFS(通讯通路门店!$AA:$AA,通讯通路门店!$S:$S,$G2069,通讯通路门店!$J:$J,"华为堡垒店")</f>
        <v>0</v>
      </c>
      <c r="BG2069" s="99">
        <f>SUMIFS(通讯通路门店!$Y:$Y,通讯通路门店!$S:$S,$G2069,通讯通路门店!$J:$J,"小米体验店")</f>
        <v>0</v>
      </c>
      <c r="BH2069" s="99">
        <f>SUMIFS(通讯通路门店!$AA:$AA,通讯通路门店!$S:$S,$G2069,通讯通路门店!$J:$J,"苹果体验店")</f>
        <v>0</v>
      </c>
      <c r="BI2069" s="99">
        <f>SUMIFS(通讯通路门店!$K:$K,通讯通路门店!$S:$S,$G2069,通讯通路门店!$J:$J,"其他品牌专卖店")</f>
        <v>0</v>
      </c>
      <c r="BJ2069" s="99">
        <f>SUMIFS(通讯通路门店!$AC:$AC,通讯通路门店!$S:$S,$G2069)</f>
        <v>0</v>
      </c>
      <c r="BK2069" s="99">
        <f>SUMIFS(通讯通路门店!$AD:$AD,通讯通路门店!$S:$S,$G2069)</f>
        <v>0</v>
      </c>
      <c r="BL2069" s="99">
        <f>SUMIFS(通讯通路门店!$AE:$AE,通讯通路门店!$S:$S,$G2069)</f>
        <v>0</v>
      </c>
      <c r="BM2069" s="99">
        <f>SUMIFS(通讯通路门店!$AF:$AF,通讯通路门店!$S:$S,$G2069)</f>
        <v>0</v>
      </c>
      <c r="BN2069" s="99">
        <f>SUMIFS(通讯通路门店!$AG:$AG,通讯通路门店!$S:$S,$G2069)</f>
        <v>0</v>
      </c>
      <c r="BO2069" s="99">
        <f>SUMIFS(通讯通路门店!$AH:$AH,通讯通路门店!$S:$S,$G2069)</f>
        <v>0</v>
      </c>
      <c r="BP2069" s="99">
        <f>SUMIFS(通讯通路门店!$AI:$AI,通讯通路门店!$S:$S,$G2069)</f>
        <v>0</v>
      </c>
      <c r="BQ2069" s="83"/>
    </row>
    <row r="2070" spans="1:69">
      <c r="A2070" s="99" t="str">
        <f>IFERROR(_xlfn.XLOOKUP($G2070,通讯通路门店!$S$4:$S$993933,通讯通路门店!$A$4:$A$993933,0,0),"")</f>
        <v>海南省</v>
      </c>
      <c r="B2070" s="99" t="str">
        <f>IFERROR(_xlfn.XLOOKUP($G2070,通讯通路门店!$S$4:$S$993933,通讯通路门店!$B$4:$B$993933,0,0),"")</f>
        <v>昌江黎族自治县</v>
      </c>
      <c r="C2070" s="99" t="str">
        <f>IFERROR(_xlfn.XLOOKUP($G2070,通讯通路门店!$S$4:$S$993933,通讯通路门店!$C$4:$C$993933,0,0),"")</f>
        <v>昌江黎族自治县</v>
      </c>
      <c r="D2070" s="99" t="str">
        <f>IFERROR(_xlfn.XLOOKUP($G2070,通讯通路门店!$S$4:$S$993933,通讯通路门店!$D$4:$D$993933,0,0),"")</f>
        <v>叉河镇</v>
      </c>
      <c r="E2070" s="83"/>
      <c r="F2070" s="83"/>
      <c r="G2070" s="101"/>
      <c r="H2070" s="102">
        <f>IFERROR(_xlfn.XLOOKUP($G2070,通讯通路门店!$S$4:$S$993933,通讯通路门店!$R$4:$R$993933,0,0),"")</f>
        <v>0</v>
      </c>
      <c r="I2070" s="83"/>
      <c r="J2070" s="83"/>
      <c r="K2070" s="83"/>
      <c r="L2070" s="83"/>
      <c r="M2070" s="83"/>
      <c r="N2070" s="83"/>
      <c r="O2070" s="83"/>
      <c r="P2070" s="83"/>
      <c r="Q2070" s="83"/>
      <c r="R2070" s="83"/>
      <c r="S2070" s="83"/>
      <c r="T2070" s="83"/>
      <c r="U2070" s="99">
        <f>COUNTIF(通讯通路门店!$S:$S,$G2070)</f>
        <v>0</v>
      </c>
      <c r="V2070" s="99">
        <f>COUNTIFS(通讯通路门店!$S:$S,$G2070,通讯通路门店!$J:$J,"综合卖场")</f>
        <v>0</v>
      </c>
      <c r="W2070" s="99">
        <f>SUMIFS(通讯通路门店!$AJ:$AJ,通讯通路门店!$S:$S,通讯客户沙盘!$G2070)</f>
        <v>0</v>
      </c>
      <c r="X2070" s="99">
        <f t="shared" si="160"/>
        <v>0</v>
      </c>
      <c r="Y2070" s="99">
        <f>COUNTIFS(通讯通路门店!$S:$S,$G2070,通讯通路门店!$J:$J,"荣耀体验店")+COUNTIFS(通讯通路门店!$S:$S,$G2070,通讯通路门店!$J:$J,"荣耀授权专卖店")</f>
        <v>0</v>
      </c>
      <c r="Z2070" s="99">
        <f>COUNTIFS(通讯通路门店!$S:$S,$G2070,通讯通路门店!$J:$J,"VIVO体验店")</f>
        <v>0</v>
      </c>
      <c r="AA2070" s="99">
        <f>COUNTIFS(通讯通路门店!$S:$S,$G2070,通讯通路门店!$J:$J,"OPPO体验店")</f>
        <v>0</v>
      </c>
      <c r="AB2070" s="99">
        <f>COUNTIFS(通讯通路门店!$S:$S,$G2070,通讯通路门店!$J:$J,"华为授权体验店")+COUNTIFS(通讯通路门店!$S:$S,$G2070,通讯通路门店!$J:$J,"华为堡垒店")</f>
        <v>0</v>
      </c>
      <c r="AC2070" s="99">
        <f>COUNTIFS(通讯通路门店!$S:$S,$G2070,通讯通路门店!$J:$J,"小米体验店")</f>
        <v>0</v>
      </c>
      <c r="AD2070" s="99">
        <f>COUNTIFS(通讯通路门店!$S:$S,$G2070,通讯通路门店!$J:$J,"苹果体验店")</f>
        <v>0</v>
      </c>
      <c r="AE2070" s="99">
        <f>COUNTIFS(通讯通路门店!$S:$S,$G2070,通讯通路门店!$J:$J,"其他品牌专卖店")</f>
        <v>0</v>
      </c>
      <c r="AF2070" s="99">
        <f>SUMIFS(通讯通路门店!$BI:$BI,通讯通路门店!$S:$S,$G2070)</f>
        <v>0</v>
      </c>
      <c r="AG2070" s="99">
        <f>SUMIFS(通讯通路门店!$BH:$BH,通讯通路门店!$S:$S,$G2070)</f>
        <v>0</v>
      </c>
      <c r="AH2070" s="99">
        <f t="shared" si="161"/>
        <v>0</v>
      </c>
      <c r="AI2070" s="99">
        <f>SUMIFS(通讯通路门店!$BB:$BB,通讯通路门店!$S:$S,$G2070)</f>
        <v>0</v>
      </c>
      <c r="AJ2070" s="99">
        <f>SUMIFS(通讯通路门店!$BE:$BE,通讯通路门店!$S:$S,$G2070)</f>
        <v>0</v>
      </c>
      <c r="AK2070" s="99">
        <f>SUMIFS(通讯通路门店!$BG:$BG,通讯通路门店!$S:$S,$G2070)</f>
        <v>0</v>
      </c>
      <c r="AL2070" s="99">
        <f>SUMIFS(通讯通路门店!$BC:$BC,通讯通路门店!$S:$S,$G2070)</f>
        <v>0</v>
      </c>
      <c r="AM2070" s="99">
        <f>SUMIFS(通讯通路门店!$BD:$BD,通讯通路门店!$S:$S,$G2070)</f>
        <v>0</v>
      </c>
      <c r="AN2070" s="99">
        <f>SUMIFS(通讯通路门店!$BF:$BF,通讯通路门店!$S:$S,$G2070)</f>
        <v>0</v>
      </c>
      <c r="AO2070" s="99">
        <f t="shared" si="162"/>
        <v>0</v>
      </c>
      <c r="AP2070" s="99">
        <f>SUMIFS(通讯通路门店!$K:$K,通讯通路门店!$S:$S,$G2070)</f>
        <v>0</v>
      </c>
      <c r="AQ2070" s="83"/>
      <c r="AR2070" s="99">
        <f>SUMIFS(通讯通路门店!$T:$T,通讯通路门店!$S:$S,$G2070)</f>
        <v>0</v>
      </c>
      <c r="AS2070" s="99">
        <f>SUMIFS(通讯通路门店!$U:$U,通讯通路门店!$S:$S,$G2070)</f>
        <v>0</v>
      </c>
      <c r="AT2070" s="99">
        <f>SUMIFS(通讯通路门店!$V:$V,通讯通路门店!$S:$S,$G2070)</f>
        <v>0</v>
      </c>
      <c r="AU2070" s="99">
        <f>SUMIFS(通讯通路门店!$W:$W,通讯通路门店!$S:$S,$G2070)</f>
        <v>0</v>
      </c>
      <c r="AV2070" s="99">
        <f>SUMIFS(通讯通路门店!$Z:$Z,通讯通路门店!$S:$S,$G2070)</f>
        <v>0</v>
      </c>
      <c r="AW2070" s="99">
        <f>SUMIFS(通讯通路门店!$AB:$AB,通讯通路门店!$S:$S,$G2070)</f>
        <v>0</v>
      </c>
      <c r="AX2070" s="99">
        <f>SUMIFS(通讯通路门店!$X:$X,通讯通路门店!$S:$S,$G2070)</f>
        <v>0</v>
      </c>
      <c r="AY2070" s="99">
        <f>SUMIFS(通讯通路门店!$Y:$Y,通讯通路门店!$S:$S,$G2070)</f>
        <v>0</v>
      </c>
      <c r="AZ2070" s="99">
        <f>SUMIFS(通讯通路门店!$AA:$AA,通讯通路门店!$S:$S,$G2070)</f>
        <v>0</v>
      </c>
      <c r="BA2070" s="99">
        <f t="shared" si="163"/>
        <v>0</v>
      </c>
      <c r="BB2070" s="99">
        <f t="shared" si="164"/>
        <v>0</v>
      </c>
      <c r="BC2070" s="99">
        <f>SUMIFS(通讯通路门店!$W:$W,通讯通路门店!$S:$S,$G2070,通讯通路门店!$J:$J,"荣耀体验店")+SUMIFS(通讯通路门店!$W:$W,通讯通路门店!$S:$S,$G2070,通讯通路门店!$J:$J,"荣耀授权专卖店")</f>
        <v>0</v>
      </c>
      <c r="BD2070" s="99">
        <f>SUMIFS(通讯通路门店!$Z:$Z,通讯通路门店!$S:$S,$G2070,通讯通路门店!$J:$J,"VIVO体验店")</f>
        <v>0</v>
      </c>
      <c r="BE2070" s="99">
        <f>SUMIFS(通讯通路门店!$AB:$AB,通讯通路门店!$S:$S,$G2070,通讯通路门店!$J:$J,"OPPO体验店")</f>
        <v>0</v>
      </c>
      <c r="BF2070" s="99">
        <f>SUMIFS(通讯通路门店!$X:$X,通讯通路门店!$S:$S,$G2070,通讯通路门店!$J:$J,"华为授权体验店")+SUMIFS(通讯通路门店!$AA:$AA,通讯通路门店!$S:$S,$G2070,通讯通路门店!$J:$J,"华为堡垒店")</f>
        <v>0</v>
      </c>
      <c r="BG2070" s="99">
        <f>SUMIFS(通讯通路门店!$Y:$Y,通讯通路门店!$S:$S,$G2070,通讯通路门店!$J:$J,"小米体验店")</f>
        <v>0</v>
      </c>
      <c r="BH2070" s="99">
        <f>SUMIFS(通讯通路门店!$AA:$AA,通讯通路门店!$S:$S,$G2070,通讯通路门店!$J:$J,"苹果体验店")</f>
        <v>0</v>
      </c>
      <c r="BI2070" s="99">
        <f>SUMIFS(通讯通路门店!$K:$K,通讯通路门店!$S:$S,$G2070,通讯通路门店!$J:$J,"其他品牌专卖店")</f>
        <v>0</v>
      </c>
      <c r="BJ2070" s="99">
        <f>SUMIFS(通讯通路门店!$AC:$AC,通讯通路门店!$S:$S,$G2070)</f>
        <v>0</v>
      </c>
      <c r="BK2070" s="99">
        <f>SUMIFS(通讯通路门店!$AD:$AD,通讯通路门店!$S:$S,$G2070)</f>
        <v>0</v>
      </c>
      <c r="BL2070" s="99">
        <f>SUMIFS(通讯通路门店!$AE:$AE,通讯通路门店!$S:$S,$G2070)</f>
        <v>0</v>
      </c>
      <c r="BM2070" s="99">
        <f>SUMIFS(通讯通路门店!$AF:$AF,通讯通路门店!$S:$S,$G2070)</f>
        <v>0</v>
      </c>
      <c r="BN2070" s="99">
        <f>SUMIFS(通讯通路门店!$AG:$AG,通讯通路门店!$S:$S,$G2070)</f>
        <v>0</v>
      </c>
      <c r="BO2070" s="99">
        <f>SUMIFS(通讯通路门店!$AH:$AH,通讯通路门店!$S:$S,$G2070)</f>
        <v>0</v>
      </c>
      <c r="BP2070" s="99">
        <f>SUMIFS(通讯通路门店!$AI:$AI,通讯通路门店!$S:$S,$G2070)</f>
        <v>0</v>
      </c>
      <c r="BQ2070" s="83"/>
    </row>
    <row r="2071" spans="1:69">
      <c r="A2071" s="99" t="str">
        <f>IFERROR(_xlfn.XLOOKUP($G2071,通讯通路门店!$S$4:$S$993933,通讯通路门店!$A$4:$A$993933,0,0),"")</f>
        <v>海南省</v>
      </c>
      <c r="B2071" s="99" t="str">
        <f>IFERROR(_xlfn.XLOOKUP($G2071,通讯通路门店!$S$4:$S$993933,通讯通路门店!$B$4:$B$993933,0,0),"")</f>
        <v>昌江黎族自治县</v>
      </c>
      <c r="C2071" s="99" t="str">
        <f>IFERROR(_xlfn.XLOOKUP($G2071,通讯通路门店!$S$4:$S$993933,通讯通路门店!$C$4:$C$993933,0,0),"")</f>
        <v>昌江黎族自治县</v>
      </c>
      <c r="D2071" s="99" t="str">
        <f>IFERROR(_xlfn.XLOOKUP($G2071,通讯通路门店!$S$4:$S$993933,通讯通路门店!$D$4:$D$993933,0,0),"")</f>
        <v>叉河镇</v>
      </c>
      <c r="E2071" s="83"/>
      <c r="F2071" s="83"/>
      <c r="G2071" s="101"/>
      <c r="H2071" s="102">
        <f>IFERROR(_xlfn.XLOOKUP($G2071,通讯通路门店!$S$4:$S$993933,通讯通路门店!$R$4:$R$993933,0,0),"")</f>
        <v>0</v>
      </c>
      <c r="I2071" s="83"/>
      <c r="J2071" s="83"/>
      <c r="K2071" s="83"/>
      <c r="L2071" s="83"/>
      <c r="M2071" s="83"/>
      <c r="N2071" s="83"/>
      <c r="O2071" s="83"/>
      <c r="P2071" s="83"/>
      <c r="Q2071" s="83"/>
      <c r="R2071" s="83"/>
      <c r="S2071" s="83"/>
      <c r="T2071" s="83"/>
      <c r="U2071" s="99">
        <f>COUNTIF(通讯通路门店!$S:$S,$G2071)</f>
        <v>0</v>
      </c>
      <c r="V2071" s="99">
        <f>COUNTIFS(通讯通路门店!$S:$S,$G2071,通讯通路门店!$J:$J,"综合卖场")</f>
        <v>0</v>
      </c>
      <c r="W2071" s="99">
        <f>SUMIFS(通讯通路门店!$AJ:$AJ,通讯通路门店!$S:$S,通讯客户沙盘!$G2071)</f>
        <v>0</v>
      </c>
      <c r="X2071" s="99">
        <f t="shared" si="160"/>
        <v>0</v>
      </c>
      <c r="Y2071" s="99">
        <f>COUNTIFS(通讯通路门店!$S:$S,$G2071,通讯通路门店!$J:$J,"荣耀体验店")+COUNTIFS(通讯通路门店!$S:$S,$G2071,通讯通路门店!$J:$J,"荣耀授权专卖店")</f>
        <v>0</v>
      </c>
      <c r="Z2071" s="99">
        <f>COUNTIFS(通讯通路门店!$S:$S,$G2071,通讯通路门店!$J:$J,"VIVO体验店")</f>
        <v>0</v>
      </c>
      <c r="AA2071" s="99">
        <f>COUNTIFS(通讯通路门店!$S:$S,$G2071,通讯通路门店!$J:$J,"OPPO体验店")</f>
        <v>0</v>
      </c>
      <c r="AB2071" s="99">
        <f>COUNTIFS(通讯通路门店!$S:$S,$G2071,通讯通路门店!$J:$J,"华为授权体验店")+COUNTIFS(通讯通路门店!$S:$S,$G2071,通讯通路门店!$J:$J,"华为堡垒店")</f>
        <v>0</v>
      </c>
      <c r="AC2071" s="99">
        <f>COUNTIFS(通讯通路门店!$S:$S,$G2071,通讯通路门店!$J:$J,"小米体验店")</f>
        <v>0</v>
      </c>
      <c r="AD2071" s="99">
        <f>COUNTIFS(通讯通路门店!$S:$S,$G2071,通讯通路门店!$J:$J,"苹果体验店")</f>
        <v>0</v>
      </c>
      <c r="AE2071" s="99">
        <f>COUNTIFS(通讯通路门店!$S:$S,$G2071,通讯通路门店!$J:$J,"其他品牌专卖店")</f>
        <v>0</v>
      </c>
      <c r="AF2071" s="99">
        <f>SUMIFS(通讯通路门店!$BI:$BI,通讯通路门店!$S:$S,$G2071)</f>
        <v>0</v>
      </c>
      <c r="AG2071" s="99">
        <f>SUMIFS(通讯通路门店!$BH:$BH,通讯通路门店!$S:$S,$G2071)</f>
        <v>0</v>
      </c>
      <c r="AH2071" s="99">
        <f t="shared" si="161"/>
        <v>0</v>
      </c>
      <c r="AI2071" s="99">
        <f>SUMIFS(通讯通路门店!$BB:$BB,通讯通路门店!$S:$S,$G2071)</f>
        <v>0</v>
      </c>
      <c r="AJ2071" s="99">
        <f>SUMIFS(通讯通路门店!$BE:$BE,通讯通路门店!$S:$S,$G2071)</f>
        <v>0</v>
      </c>
      <c r="AK2071" s="99">
        <f>SUMIFS(通讯通路门店!$BG:$BG,通讯通路门店!$S:$S,$G2071)</f>
        <v>0</v>
      </c>
      <c r="AL2071" s="99">
        <f>SUMIFS(通讯通路门店!$BC:$BC,通讯通路门店!$S:$S,$G2071)</f>
        <v>0</v>
      </c>
      <c r="AM2071" s="99">
        <f>SUMIFS(通讯通路门店!$BD:$BD,通讯通路门店!$S:$S,$G2071)</f>
        <v>0</v>
      </c>
      <c r="AN2071" s="99">
        <f>SUMIFS(通讯通路门店!$BF:$BF,通讯通路门店!$S:$S,$G2071)</f>
        <v>0</v>
      </c>
      <c r="AO2071" s="99">
        <f t="shared" si="162"/>
        <v>0</v>
      </c>
      <c r="AP2071" s="99">
        <f>SUMIFS(通讯通路门店!$K:$K,通讯通路门店!$S:$S,$G2071)</f>
        <v>0</v>
      </c>
      <c r="AQ2071" s="83"/>
      <c r="AR2071" s="99">
        <f>SUMIFS(通讯通路门店!$T:$T,通讯通路门店!$S:$S,$G2071)</f>
        <v>0</v>
      </c>
      <c r="AS2071" s="99">
        <f>SUMIFS(通讯通路门店!$U:$U,通讯通路门店!$S:$S,$G2071)</f>
        <v>0</v>
      </c>
      <c r="AT2071" s="99">
        <f>SUMIFS(通讯通路门店!$V:$V,通讯通路门店!$S:$S,$G2071)</f>
        <v>0</v>
      </c>
      <c r="AU2071" s="99">
        <f>SUMIFS(通讯通路门店!$W:$W,通讯通路门店!$S:$S,$G2071)</f>
        <v>0</v>
      </c>
      <c r="AV2071" s="99">
        <f>SUMIFS(通讯通路门店!$Z:$Z,通讯通路门店!$S:$S,$G2071)</f>
        <v>0</v>
      </c>
      <c r="AW2071" s="99">
        <f>SUMIFS(通讯通路门店!$AB:$AB,通讯通路门店!$S:$S,$G2071)</f>
        <v>0</v>
      </c>
      <c r="AX2071" s="99">
        <f>SUMIFS(通讯通路门店!$X:$X,通讯通路门店!$S:$S,$G2071)</f>
        <v>0</v>
      </c>
      <c r="AY2071" s="99">
        <f>SUMIFS(通讯通路门店!$Y:$Y,通讯通路门店!$S:$S,$G2071)</f>
        <v>0</v>
      </c>
      <c r="AZ2071" s="99">
        <f>SUMIFS(通讯通路门店!$AA:$AA,通讯通路门店!$S:$S,$G2071)</f>
        <v>0</v>
      </c>
      <c r="BA2071" s="99">
        <f t="shared" si="163"/>
        <v>0</v>
      </c>
      <c r="BB2071" s="99">
        <f t="shared" si="164"/>
        <v>0</v>
      </c>
      <c r="BC2071" s="99">
        <f>SUMIFS(通讯通路门店!$W:$W,通讯通路门店!$S:$S,$G2071,通讯通路门店!$J:$J,"荣耀体验店")+SUMIFS(通讯通路门店!$W:$W,通讯通路门店!$S:$S,$G2071,通讯通路门店!$J:$J,"荣耀授权专卖店")</f>
        <v>0</v>
      </c>
      <c r="BD2071" s="99">
        <f>SUMIFS(通讯通路门店!$Z:$Z,通讯通路门店!$S:$S,$G2071,通讯通路门店!$J:$J,"VIVO体验店")</f>
        <v>0</v>
      </c>
      <c r="BE2071" s="99">
        <f>SUMIFS(通讯通路门店!$AB:$AB,通讯通路门店!$S:$S,$G2071,通讯通路门店!$J:$J,"OPPO体验店")</f>
        <v>0</v>
      </c>
      <c r="BF2071" s="99">
        <f>SUMIFS(通讯通路门店!$X:$X,通讯通路门店!$S:$S,$G2071,通讯通路门店!$J:$J,"华为授权体验店")+SUMIFS(通讯通路门店!$AA:$AA,通讯通路门店!$S:$S,$G2071,通讯通路门店!$J:$J,"华为堡垒店")</f>
        <v>0</v>
      </c>
      <c r="BG2071" s="99">
        <f>SUMIFS(通讯通路门店!$Y:$Y,通讯通路门店!$S:$S,$G2071,通讯通路门店!$J:$J,"小米体验店")</f>
        <v>0</v>
      </c>
      <c r="BH2071" s="99">
        <f>SUMIFS(通讯通路门店!$AA:$AA,通讯通路门店!$S:$S,$G2071,通讯通路门店!$J:$J,"苹果体验店")</f>
        <v>0</v>
      </c>
      <c r="BI2071" s="99">
        <f>SUMIFS(通讯通路门店!$K:$K,通讯通路门店!$S:$S,$G2071,通讯通路门店!$J:$J,"其他品牌专卖店")</f>
        <v>0</v>
      </c>
      <c r="BJ2071" s="99">
        <f>SUMIFS(通讯通路门店!$AC:$AC,通讯通路门店!$S:$S,$G2071)</f>
        <v>0</v>
      </c>
      <c r="BK2071" s="99">
        <f>SUMIFS(通讯通路门店!$AD:$AD,通讯通路门店!$S:$S,$G2071)</f>
        <v>0</v>
      </c>
      <c r="BL2071" s="99">
        <f>SUMIFS(通讯通路门店!$AE:$AE,通讯通路门店!$S:$S,$G2071)</f>
        <v>0</v>
      </c>
      <c r="BM2071" s="99">
        <f>SUMIFS(通讯通路门店!$AF:$AF,通讯通路门店!$S:$S,$G2071)</f>
        <v>0</v>
      </c>
      <c r="BN2071" s="99">
        <f>SUMIFS(通讯通路门店!$AG:$AG,通讯通路门店!$S:$S,$G2071)</f>
        <v>0</v>
      </c>
      <c r="BO2071" s="99">
        <f>SUMIFS(通讯通路门店!$AH:$AH,通讯通路门店!$S:$S,$G2071)</f>
        <v>0</v>
      </c>
      <c r="BP2071" s="99">
        <f>SUMIFS(通讯通路门店!$AI:$AI,通讯通路门店!$S:$S,$G2071)</f>
        <v>0</v>
      </c>
      <c r="BQ2071" s="83"/>
    </row>
    <row r="2072" spans="1:69">
      <c r="A2072" s="99" t="str">
        <f>IFERROR(_xlfn.XLOOKUP($G2072,通讯通路门店!$S$4:$S$993933,通讯通路门店!$A$4:$A$993933,0,0),"")</f>
        <v>海南省</v>
      </c>
      <c r="B2072" s="99" t="str">
        <f>IFERROR(_xlfn.XLOOKUP($G2072,通讯通路门店!$S$4:$S$993933,通讯通路门店!$B$4:$B$993933,0,0),"")</f>
        <v>昌江黎族自治县</v>
      </c>
      <c r="C2072" s="99" t="str">
        <f>IFERROR(_xlfn.XLOOKUP($G2072,通讯通路门店!$S$4:$S$993933,通讯通路门店!$C$4:$C$993933,0,0),"")</f>
        <v>昌江黎族自治县</v>
      </c>
      <c r="D2072" s="99" t="str">
        <f>IFERROR(_xlfn.XLOOKUP($G2072,通讯通路门店!$S$4:$S$993933,通讯通路门店!$D$4:$D$993933,0,0),"")</f>
        <v>叉河镇</v>
      </c>
      <c r="E2072" s="83"/>
      <c r="F2072" s="83"/>
      <c r="G2072" s="101"/>
      <c r="H2072" s="102">
        <f>IFERROR(_xlfn.XLOOKUP($G2072,通讯通路门店!$S$4:$S$993933,通讯通路门店!$R$4:$R$993933,0,0),"")</f>
        <v>0</v>
      </c>
      <c r="I2072" s="83"/>
      <c r="J2072" s="83"/>
      <c r="K2072" s="83"/>
      <c r="L2072" s="83"/>
      <c r="M2072" s="83"/>
      <c r="N2072" s="83"/>
      <c r="O2072" s="83"/>
      <c r="P2072" s="83"/>
      <c r="Q2072" s="83"/>
      <c r="R2072" s="83"/>
      <c r="S2072" s="83"/>
      <c r="T2072" s="83"/>
      <c r="U2072" s="99">
        <f>COUNTIF(通讯通路门店!$S:$S,$G2072)</f>
        <v>0</v>
      </c>
      <c r="V2072" s="99">
        <f>COUNTIFS(通讯通路门店!$S:$S,$G2072,通讯通路门店!$J:$J,"综合卖场")</f>
        <v>0</v>
      </c>
      <c r="W2072" s="99">
        <f>SUMIFS(通讯通路门店!$AJ:$AJ,通讯通路门店!$S:$S,通讯客户沙盘!$G2072)</f>
        <v>0</v>
      </c>
      <c r="X2072" s="99">
        <f t="shared" si="160"/>
        <v>0</v>
      </c>
      <c r="Y2072" s="99">
        <f>COUNTIFS(通讯通路门店!$S:$S,$G2072,通讯通路门店!$J:$J,"荣耀体验店")+COUNTIFS(通讯通路门店!$S:$S,$G2072,通讯通路门店!$J:$J,"荣耀授权专卖店")</f>
        <v>0</v>
      </c>
      <c r="Z2072" s="99">
        <f>COUNTIFS(通讯通路门店!$S:$S,$G2072,通讯通路门店!$J:$J,"VIVO体验店")</f>
        <v>0</v>
      </c>
      <c r="AA2072" s="99">
        <f>COUNTIFS(通讯通路门店!$S:$S,$G2072,通讯通路门店!$J:$J,"OPPO体验店")</f>
        <v>0</v>
      </c>
      <c r="AB2072" s="99">
        <f>COUNTIFS(通讯通路门店!$S:$S,$G2072,通讯通路门店!$J:$J,"华为授权体验店")+COUNTIFS(通讯通路门店!$S:$S,$G2072,通讯通路门店!$J:$J,"华为堡垒店")</f>
        <v>0</v>
      </c>
      <c r="AC2072" s="99">
        <f>COUNTIFS(通讯通路门店!$S:$S,$G2072,通讯通路门店!$J:$J,"小米体验店")</f>
        <v>0</v>
      </c>
      <c r="AD2072" s="99">
        <f>COUNTIFS(通讯通路门店!$S:$S,$G2072,通讯通路门店!$J:$J,"苹果体验店")</f>
        <v>0</v>
      </c>
      <c r="AE2072" s="99">
        <f>COUNTIFS(通讯通路门店!$S:$S,$G2072,通讯通路门店!$J:$J,"其他品牌专卖店")</f>
        <v>0</v>
      </c>
      <c r="AF2072" s="99">
        <f>SUMIFS(通讯通路门店!$BI:$BI,通讯通路门店!$S:$S,$G2072)</f>
        <v>0</v>
      </c>
      <c r="AG2072" s="99">
        <f>SUMIFS(通讯通路门店!$BH:$BH,通讯通路门店!$S:$S,$G2072)</f>
        <v>0</v>
      </c>
      <c r="AH2072" s="99">
        <f t="shared" si="161"/>
        <v>0</v>
      </c>
      <c r="AI2072" s="99">
        <f>SUMIFS(通讯通路门店!$BB:$BB,通讯通路门店!$S:$S,$G2072)</f>
        <v>0</v>
      </c>
      <c r="AJ2072" s="99">
        <f>SUMIFS(通讯通路门店!$BE:$BE,通讯通路门店!$S:$S,$G2072)</f>
        <v>0</v>
      </c>
      <c r="AK2072" s="99">
        <f>SUMIFS(通讯通路门店!$BG:$BG,通讯通路门店!$S:$S,$G2072)</f>
        <v>0</v>
      </c>
      <c r="AL2072" s="99">
        <f>SUMIFS(通讯通路门店!$BC:$BC,通讯通路门店!$S:$S,$G2072)</f>
        <v>0</v>
      </c>
      <c r="AM2072" s="99">
        <f>SUMIFS(通讯通路门店!$BD:$BD,通讯通路门店!$S:$S,$G2072)</f>
        <v>0</v>
      </c>
      <c r="AN2072" s="99">
        <f>SUMIFS(通讯通路门店!$BF:$BF,通讯通路门店!$S:$S,$G2072)</f>
        <v>0</v>
      </c>
      <c r="AO2072" s="99">
        <f t="shared" si="162"/>
        <v>0</v>
      </c>
      <c r="AP2072" s="99">
        <f>SUMIFS(通讯通路门店!$K:$K,通讯通路门店!$S:$S,$G2072)</f>
        <v>0</v>
      </c>
      <c r="AQ2072" s="83"/>
      <c r="AR2072" s="99">
        <f>SUMIFS(通讯通路门店!$T:$T,通讯通路门店!$S:$S,$G2072)</f>
        <v>0</v>
      </c>
      <c r="AS2072" s="99">
        <f>SUMIFS(通讯通路门店!$U:$U,通讯通路门店!$S:$S,$G2072)</f>
        <v>0</v>
      </c>
      <c r="AT2072" s="99">
        <f>SUMIFS(通讯通路门店!$V:$V,通讯通路门店!$S:$S,$G2072)</f>
        <v>0</v>
      </c>
      <c r="AU2072" s="99">
        <f>SUMIFS(通讯通路门店!$W:$W,通讯通路门店!$S:$S,$G2072)</f>
        <v>0</v>
      </c>
      <c r="AV2072" s="99">
        <f>SUMIFS(通讯通路门店!$Z:$Z,通讯通路门店!$S:$S,$G2072)</f>
        <v>0</v>
      </c>
      <c r="AW2072" s="99">
        <f>SUMIFS(通讯通路门店!$AB:$AB,通讯通路门店!$S:$S,$G2072)</f>
        <v>0</v>
      </c>
      <c r="AX2072" s="99">
        <f>SUMIFS(通讯通路门店!$X:$X,通讯通路门店!$S:$S,$G2072)</f>
        <v>0</v>
      </c>
      <c r="AY2072" s="99">
        <f>SUMIFS(通讯通路门店!$Y:$Y,通讯通路门店!$S:$S,$G2072)</f>
        <v>0</v>
      </c>
      <c r="AZ2072" s="99">
        <f>SUMIFS(通讯通路门店!$AA:$AA,通讯通路门店!$S:$S,$G2072)</f>
        <v>0</v>
      </c>
      <c r="BA2072" s="99">
        <f t="shared" si="163"/>
        <v>0</v>
      </c>
      <c r="BB2072" s="99">
        <f t="shared" si="164"/>
        <v>0</v>
      </c>
      <c r="BC2072" s="99">
        <f>SUMIFS(通讯通路门店!$W:$W,通讯通路门店!$S:$S,$G2072,通讯通路门店!$J:$J,"荣耀体验店")+SUMIFS(通讯通路门店!$W:$W,通讯通路门店!$S:$S,$G2072,通讯通路门店!$J:$J,"荣耀授权专卖店")</f>
        <v>0</v>
      </c>
      <c r="BD2072" s="99">
        <f>SUMIFS(通讯通路门店!$Z:$Z,通讯通路门店!$S:$S,$G2072,通讯通路门店!$J:$J,"VIVO体验店")</f>
        <v>0</v>
      </c>
      <c r="BE2072" s="99">
        <f>SUMIFS(通讯通路门店!$AB:$AB,通讯通路门店!$S:$S,$G2072,通讯通路门店!$J:$J,"OPPO体验店")</f>
        <v>0</v>
      </c>
      <c r="BF2072" s="99">
        <f>SUMIFS(通讯通路门店!$X:$X,通讯通路门店!$S:$S,$G2072,通讯通路门店!$J:$J,"华为授权体验店")+SUMIFS(通讯通路门店!$AA:$AA,通讯通路门店!$S:$S,$G2072,通讯通路门店!$J:$J,"华为堡垒店")</f>
        <v>0</v>
      </c>
      <c r="BG2072" s="99">
        <f>SUMIFS(通讯通路门店!$Y:$Y,通讯通路门店!$S:$S,$G2072,通讯通路门店!$J:$J,"小米体验店")</f>
        <v>0</v>
      </c>
      <c r="BH2072" s="99">
        <f>SUMIFS(通讯通路门店!$AA:$AA,通讯通路门店!$S:$S,$G2072,通讯通路门店!$J:$J,"苹果体验店")</f>
        <v>0</v>
      </c>
      <c r="BI2072" s="99">
        <f>SUMIFS(通讯通路门店!$K:$K,通讯通路门店!$S:$S,$G2072,通讯通路门店!$J:$J,"其他品牌专卖店")</f>
        <v>0</v>
      </c>
      <c r="BJ2072" s="99">
        <f>SUMIFS(通讯通路门店!$AC:$AC,通讯通路门店!$S:$S,$G2072)</f>
        <v>0</v>
      </c>
      <c r="BK2072" s="99">
        <f>SUMIFS(通讯通路门店!$AD:$AD,通讯通路门店!$S:$S,$G2072)</f>
        <v>0</v>
      </c>
      <c r="BL2072" s="99">
        <f>SUMIFS(通讯通路门店!$AE:$AE,通讯通路门店!$S:$S,$G2072)</f>
        <v>0</v>
      </c>
      <c r="BM2072" s="99">
        <f>SUMIFS(通讯通路门店!$AF:$AF,通讯通路门店!$S:$S,$G2072)</f>
        <v>0</v>
      </c>
      <c r="BN2072" s="99">
        <f>SUMIFS(通讯通路门店!$AG:$AG,通讯通路门店!$S:$S,$G2072)</f>
        <v>0</v>
      </c>
      <c r="BO2072" s="99">
        <f>SUMIFS(通讯通路门店!$AH:$AH,通讯通路门店!$S:$S,$G2072)</f>
        <v>0</v>
      </c>
      <c r="BP2072" s="99">
        <f>SUMIFS(通讯通路门店!$AI:$AI,通讯通路门店!$S:$S,$G2072)</f>
        <v>0</v>
      </c>
      <c r="BQ2072" s="83"/>
    </row>
    <row r="2073" spans="1:69">
      <c r="A2073" s="99" t="str">
        <f>IFERROR(_xlfn.XLOOKUP($G2073,通讯通路门店!$S$4:$S$993933,通讯通路门店!$A$4:$A$993933,0,0),"")</f>
        <v>海南省</v>
      </c>
      <c r="B2073" s="99" t="str">
        <f>IFERROR(_xlfn.XLOOKUP($G2073,通讯通路门店!$S$4:$S$993933,通讯通路门店!$B$4:$B$993933,0,0),"")</f>
        <v>昌江黎族自治县</v>
      </c>
      <c r="C2073" s="99" t="str">
        <f>IFERROR(_xlfn.XLOOKUP($G2073,通讯通路门店!$S$4:$S$993933,通讯通路门店!$C$4:$C$993933,0,0),"")</f>
        <v>昌江黎族自治县</v>
      </c>
      <c r="D2073" s="99" t="str">
        <f>IFERROR(_xlfn.XLOOKUP($G2073,通讯通路门店!$S$4:$S$993933,通讯通路门店!$D$4:$D$993933,0,0),"")</f>
        <v>叉河镇</v>
      </c>
      <c r="E2073" s="83"/>
      <c r="F2073" s="83"/>
      <c r="G2073" s="101"/>
      <c r="H2073" s="102">
        <f>IFERROR(_xlfn.XLOOKUP($G2073,通讯通路门店!$S$4:$S$993933,通讯通路门店!$R$4:$R$993933,0,0),"")</f>
        <v>0</v>
      </c>
      <c r="I2073" s="83"/>
      <c r="J2073" s="83"/>
      <c r="K2073" s="83"/>
      <c r="L2073" s="83"/>
      <c r="M2073" s="83"/>
      <c r="N2073" s="83"/>
      <c r="O2073" s="83"/>
      <c r="P2073" s="83"/>
      <c r="Q2073" s="83"/>
      <c r="R2073" s="83"/>
      <c r="S2073" s="83"/>
      <c r="T2073" s="83"/>
      <c r="U2073" s="99">
        <f>COUNTIF(通讯通路门店!$S:$S,$G2073)</f>
        <v>0</v>
      </c>
      <c r="V2073" s="99">
        <f>COUNTIFS(通讯通路门店!$S:$S,$G2073,通讯通路门店!$J:$J,"综合卖场")</f>
        <v>0</v>
      </c>
      <c r="W2073" s="99">
        <f>SUMIFS(通讯通路门店!$AJ:$AJ,通讯通路门店!$S:$S,通讯客户沙盘!$G2073)</f>
        <v>0</v>
      </c>
      <c r="X2073" s="99">
        <f t="shared" si="160"/>
        <v>0</v>
      </c>
      <c r="Y2073" s="99">
        <f>COUNTIFS(通讯通路门店!$S:$S,$G2073,通讯通路门店!$J:$J,"荣耀体验店")+COUNTIFS(通讯通路门店!$S:$S,$G2073,通讯通路门店!$J:$J,"荣耀授权专卖店")</f>
        <v>0</v>
      </c>
      <c r="Z2073" s="99">
        <f>COUNTIFS(通讯通路门店!$S:$S,$G2073,通讯通路门店!$J:$J,"VIVO体验店")</f>
        <v>0</v>
      </c>
      <c r="AA2073" s="99">
        <f>COUNTIFS(通讯通路门店!$S:$S,$G2073,通讯通路门店!$J:$J,"OPPO体验店")</f>
        <v>0</v>
      </c>
      <c r="AB2073" s="99">
        <f>COUNTIFS(通讯通路门店!$S:$S,$G2073,通讯通路门店!$J:$J,"华为授权体验店")+COUNTIFS(通讯通路门店!$S:$S,$G2073,通讯通路门店!$J:$J,"华为堡垒店")</f>
        <v>0</v>
      </c>
      <c r="AC2073" s="99">
        <f>COUNTIFS(通讯通路门店!$S:$S,$G2073,通讯通路门店!$J:$J,"小米体验店")</f>
        <v>0</v>
      </c>
      <c r="AD2073" s="99">
        <f>COUNTIFS(通讯通路门店!$S:$S,$G2073,通讯通路门店!$J:$J,"苹果体验店")</f>
        <v>0</v>
      </c>
      <c r="AE2073" s="99">
        <f>COUNTIFS(通讯通路门店!$S:$S,$G2073,通讯通路门店!$J:$J,"其他品牌专卖店")</f>
        <v>0</v>
      </c>
      <c r="AF2073" s="99">
        <f>SUMIFS(通讯通路门店!$BI:$BI,通讯通路门店!$S:$S,$G2073)</f>
        <v>0</v>
      </c>
      <c r="AG2073" s="99">
        <f>SUMIFS(通讯通路门店!$BH:$BH,通讯通路门店!$S:$S,$G2073)</f>
        <v>0</v>
      </c>
      <c r="AH2073" s="99">
        <f t="shared" si="161"/>
        <v>0</v>
      </c>
      <c r="AI2073" s="99">
        <f>SUMIFS(通讯通路门店!$BB:$BB,通讯通路门店!$S:$S,$G2073)</f>
        <v>0</v>
      </c>
      <c r="AJ2073" s="99">
        <f>SUMIFS(通讯通路门店!$BE:$BE,通讯通路门店!$S:$S,$G2073)</f>
        <v>0</v>
      </c>
      <c r="AK2073" s="99">
        <f>SUMIFS(通讯通路门店!$BG:$BG,通讯通路门店!$S:$S,$G2073)</f>
        <v>0</v>
      </c>
      <c r="AL2073" s="99">
        <f>SUMIFS(通讯通路门店!$BC:$BC,通讯通路门店!$S:$S,$G2073)</f>
        <v>0</v>
      </c>
      <c r="AM2073" s="99">
        <f>SUMIFS(通讯通路门店!$BD:$BD,通讯通路门店!$S:$S,$G2073)</f>
        <v>0</v>
      </c>
      <c r="AN2073" s="99">
        <f>SUMIFS(通讯通路门店!$BF:$BF,通讯通路门店!$S:$S,$G2073)</f>
        <v>0</v>
      </c>
      <c r="AO2073" s="99">
        <f t="shared" si="162"/>
        <v>0</v>
      </c>
      <c r="AP2073" s="99">
        <f>SUMIFS(通讯通路门店!$K:$K,通讯通路门店!$S:$S,$G2073)</f>
        <v>0</v>
      </c>
      <c r="AQ2073" s="83"/>
      <c r="AR2073" s="99">
        <f>SUMIFS(通讯通路门店!$T:$T,通讯通路门店!$S:$S,$G2073)</f>
        <v>0</v>
      </c>
      <c r="AS2073" s="99">
        <f>SUMIFS(通讯通路门店!$U:$U,通讯通路门店!$S:$S,$G2073)</f>
        <v>0</v>
      </c>
      <c r="AT2073" s="99">
        <f>SUMIFS(通讯通路门店!$V:$V,通讯通路门店!$S:$S,$G2073)</f>
        <v>0</v>
      </c>
      <c r="AU2073" s="99">
        <f>SUMIFS(通讯通路门店!$W:$W,通讯通路门店!$S:$S,$G2073)</f>
        <v>0</v>
      </c>
      <c r="AV2073" s="99">
        <f>SUMIFS(通讯通路门店!$Z:$Z,通讯通路门店!$S:$S,$G2073)</f>
        <v>0</v>
      </c>
      <c r="AW2073" s="99">
        <f>SUMIFS(通讯通路门店!$AB:$AB,通讯通路门店!$S:$S,$G2073)</f>
        <v>0</v>
      </c>
      <c r="AX2073" s="99">
        <f>SUMIFS(通讯通路门店!$X:$X,通讯通路门店!$S:$S,$G2073)</f>
        <v>0</v>
      </c>
      <c r="AY2073" s="99">
        <f>SUMIFS(通讯通路门店!$Y:$Y,通讯通路门店!$S:$S,$G2073)</f>
        <v>0</v>
      </c>
      <c r="AZ2073" s="99">
        <f>SUMIFS(通讯通路门店!$AA:$AA,通讯通路门店!$S:$S,$G2073)</f>
        <v>0</v>
      </c>
      <c r="BA2073" s="99">
        <f t="shared" si="163"/>
        <v>0</v>
      </c>
      <c r="BB2073" s="99">
        <f t="shared" si="164"/>
        <v>0</v>
      </c>
      <c r="BC2073" s="99">
        <f>SUMIFS(通讯通路门店!$W:$W,通讯通路门店!$S:$S,$G2073,通讯通路门店!$J:$J,"荣耀体验店")+SUMIFS(通讯通路门店!$W:$W,通讯通路门店!$S:$S,$G2073,通讯通路门店!$J:$J,"荣耀授权专卖店")</f>
        <v>0</v>
      </c>
      <c r="BD2073" s="99">
        <f>SUMIFS(通讯通路门店!$Z:$Z,通讯通路门店!$S:$S,$G2073,通讯通路门店!$J:$J,"VIVO体验店")</f>
        <v>0</v>
      </c>
      <c r="BE2073" s="99">
        <f>SUMIFS(通讯通路门店!$AB:$AB,通讯通路门店!$S:$S,$G2073,通讯通路门店!$J:$J,"OPPO体验店")</f>
        <v>0</v>
      </c>
      <c r="BF2073" s="99">
        <f>SUMIFS(通讯通路门店!$X:$X,通讯通路门店!$S:$S,$G2073,通讯通路门店!$J:$J,"华为授权体验店")+SUMIFS(通讯通路门店!$AA:$AA,通讯通路门店!$S:$S,$G2073,通讯通路门店!$J:$J,"华为堡垒店")</f>
        <v>0</v>
      </c>
      <c r="BG2073" s="99">
        <f>SUMIFS(通讯通路门店!$Y:$Y,通讯通路门店!$S:$S,$G2073,通讯通路门店!$J:$J,"小米体验店")</f>
        <v>0</v>
      </c>
      <c r="BH2073" s="99">
        <f>SUMIFS(通讯通路门店!$AA:$AA,通讯通路门店!$S:$S,$G2073,通讯通路门店!$J:$J,"苹果体验店")</f>
        <v>0</v>
      </c>
      <c r="BI2073" s="99">
        <f>SUMIFS(通讯通路门店!$K:$K,通讯通路门店!$S:$S,$G2073,通讯通路门店!$J:$J,"其他品牌专卖店")</f>
        <v>0</v>
      </c>
      <c r="BJ2073" s="99">
        <f>SUMIFS(通讯通路门店!$AC:$AC,通讯通路门店!$S:$S,$G2073)</f>
        <v>0</v>
      </c>
      <c r="BK2073" s="99">
        <f>SUMIFS(通讯通路门店!$AD:$AD,通讯通路门店!$S:$S,$G2073)</f>
        <v>0</v>
      </c>
      <c r="BL2073" s="99">
        <f>SUMIFS(通讯通路门店!$AE:$AE,通讯通路门店!$S:$S,$G2073)</f>
        <v>0</v>
      </c>
      <c r="BM2073" s="99">
        <f>SUMIFS(通讯通路门店!$AF:$AF,通讯通路门店!$S:$S,$G2073)</f>
        <v>0</v>
      </c>
      <c r="BN2073" s="99">
        <f>SUMIFS(通讯通路门店!$AG:$AG,通讯通路门店!$S:$S,$G2073)</f>
        <v>0</v>
      </c>
      <c r="BO2073" s="99">
        <f>SUMIFS(通讯通路门店!$AH:$AH,通讯通路门店!$S:$S,$G2073)</f>
        <v>0</v>
      </c>
      <c r="BP2073" s="99">
        <f>SUMIFS(通讯通路门店!$AI:$AI,通讯通路门店!$S:$S,$G2073)</f>
        <v>0</v>
      </c>
      <c r="BQ2073" s="83"/>
    </row>
    <row r="2074" spans="1:69">
      <c r="A2074" s="99" t="str">
        <f>IFERROR(_xlfn.XLOOKUP($G2074,通讯通路门店!$S$4:$S$993933,通讯通路门店!$A$4:$A$993933,0,0),"")</f>
        <v>海南省</v>
      </c>
      <c r="B2074" s="99" t="str">
        <f>IFERROR(_xlfn.XLOOKUP($G2074,通讯通路门店!$S$4:$S$993933,通讯通路门店!$B$4:$B$993933,0,0),"")</f>
        <v>昌江黎族自治县</v>
      </c>
      <c r="C2074" s="99" t="str">
        <f>IFERROR(_xlfn.XLOOKUP($G2074,通讯通路门店!$S$4:$S$993933,通讯通路门店!$C$4:$C$993933,0,0),"")</f>
        <v>昌江黎族自治县</v>
      </c>
      <c r="D2074" s="99" t="str">
        <f>IFERROR(_xlfn.XLOOKUP($G2074,通讯通路门店!$S$4:$S$993933,通讯通路门店!$D$4:$D$993933,0,0),"")</f>
        <v>叉河镇</v>
      </c>
      <c r="E2074" s="83"/>
      <c r="F2074" s="83"/>
      <c r="G2074" s="101"/>
      <c r="H2074" s="102">
        <f>IFERROR(_xlfn.XLOOKUP($G2074,通讯通路门店!$S$4:$S$993933,通讯通路门店!$R$4:$R$993933,0,0),"")</f>
        <v>0</v>
      </c>
      <c r="I2074" s="83"/>
      <c r="J2074" s="83"/>
      <c r="K2074" s="83"/>
      <c r="L2074" s="83"/>
      <c r="M2074" s="83"/>
      <c r="N2074" s="83"/>
      <c r="O2074" s="83"/>
      <c r="P2074" s="83"/>
      <c r="Q2074" s="83"/>
      <c r="R2074" s="83"/>
      <c r="S2074" s="83"/>
      <c r="T2074" s="83"/>
      <c r="U2074" s="99">
        <f>COUNTIF(通讯通路门店!$S:$S,$G2074)</f>
        <v>0</v>
      </c>
      <c r="V2074" s="99">
        <f>COUNTIFS(通讯通路门店!$S:$S,$G2074,通讯通路门店!$J:$J,"综合卖场")</f>
        <v>0</v>
      </c>
      <c r="W2074" s="99">
        <f>SUMIFS(通讯通路门店!$AJ:$AJ,通讯通路门店!$S:$S,通讯客户沙盘!$G2074)</f>
        <v>0</v>
      </c>
      <c r="X2074" s="99">
        <f t="shared" si="160"/>
        <v>0</v>
      </c>
      <c r="Y2074" s="99">
        <f>COUNTIFS(通讯通路门店!$S:$S,$G2074,通讯通路门店!$J:$J,"荣耀体验店")+COUNTIFS(通讯通路门店!$S:$S,$G2074,通讯通路门店!$J:$J,"荣耀授权专卖店")</f>
        <v>0</v>
      </c>
      <c r="Z2074" s="99">
        <f>COUNTIFS(通讯通路门店!$S:$S,$G2074,通讯通路门店!$J:$J,"VIVO体验店")</f>
        <v>0</v>
      </c>
      <c r="AA2074" s="99">
        <f>COUNTIFS(通讯通路门店!$S:$S,$G2074,通讯通路门店!$J:$J,"OPPO体验店")</f>
        <v>0</v>
      </c>
      <c r="AB2074" s="99">
        <f>COUNTIFS(通讯通路门店!$S:$S,$G2074,通讯通路门店!$J:$J,"华为授权体验店")+COUNTIFS(通讯通路门店!$S:$S,$G2074,通讯通路门店!$J:$J,"华为堡垒店")</f>
        <v>0</v>
      </c>
      <c r="AC2074" s="99">
        <f>COUNTIFS(通讯通路门店!$S:$S,$G2074,通讯通路门店!$J:$J,"小米体验店")</f>
        <v>0</v>
      </c>
      <c r="AD2074" s="99">
        <f>COUNTIFS(通讯通路门店!$S:$S,$G2074,通讯通路门店!$J:$J,"苹果体验店")</f>
        <v>0</v>
      </c>
      <c r="AE2074" s="99">
        <f>COUNTIFS(通讯通路门店!$S:$S,$G2074,通讯通路门店!$J:$J,"其他品牌专卖店")</f>
        <v>0</v>
      </c>
      <c r="AF2074" s="99">
        <f>SUMIFS(通讯通路门店!$BI:$BI,通讯通路门店!$S:$S,$G2074)</f>
        <v>0</v>
      </c>
      <c r="AG2074" s="99">
        <f>SUMIFS(通讯通路门店!$BH:$BH,通讯通路门店!$S:$S,$G2074)</f>
        <v>0</v>
      </c>
      <c r="AH2074" s="99">
        <f t="shared" si="161"/>
        <v>0</v>
      </c>
      <c r="AI2074" s="99">
        <f>SUMIFS(通讯通路门店!$BB:$BB,通讯通路门店!$S:$S,$G2074)</f>
        <v>0</v>
      </c>
      <c r="AJ2074" s="99">
        <f>SUMIFS(通讯通路门店!$BE:$BE,通讯通路门店!$S:$S,$G2074)</f>
        <v>0</v>
      </c>
      <c r="AK2074" s="99">
        <f>SUMIFS(通讯通路门店!$BG:$BG,通讯通路门店!$S:$S,$G2074)</f>
        <v>0</v>
      </c>
      <c r="AL2074" s="99">
        <f>SUMIFS(通讯通路门店!$BC:$BC,通讯通路门店!$S:$S,$G2074)</f>
        <v>0</v>
      </c>
      <c r="AM2074" s="99">
        <f>SUMIFS(通讯通路门店!$BD:$BD,通讯通路门店!$S:$S,$G2074)</f>
        <v>0</v>
      </c>
      <c r="AN2074" s="99">
        <f>SUMIFS(通讯通路门店!$BF:$BF,通讯通路门店!$S:$S,$G2074)</f>
        <v>0</v>
      </c>
      <c r="AO2074" s="99">
        <f t="shared" si="162"/>
        <v>0</v>
      </c>
      <c r="AP2074" s="99">
        <f>SUMIFS(通讯通路门店!$K:$K,通讯通路门店!$S:$S,$G2074)</f>
        <v>0</v>
      </c>
      <c r="AQ2074" s="83"/>
      <c r="AR2074" s="99">
        <f>SUMIFS(通讯通路门店!$T:$T,通讯通路门店!$S:$S,$G2074)</f>
        <v>0</v>
      </c>
      <c r="AS2074" s="99">
        <f>SUMIFS(通讯通路门店!$U:$U,通讯通路门店!$S:$S,$G2074)</f>
        <v>0</v>
      </c>
      <c r="AT2074" s="99">
        <f>SUMIFS(通讯通路门店!$V:$V,通讯通路门店!$S:$S,$G2074)</f>
        <v>0</v>
      </c>
      <c r="AU2074" s="99">
        <f>SUMIFS(通讯通路门店!$W:$W,通讯通路门店!$S:$S,$G2074)</f>
        <v>0</v>
      </c>
      <c r="AV2074" s="99">
        <f>SUMIFS(通讯通路门店!$Z:$Z,通讯通路门店!$S:$S,$G2074)</f>
        <v>0</v>
      </c>
      <c r="AW2074" s="99">
        <f>SUMIFS(通讯通路门店!$AB:$AB,通讯通路门店!$S:$S,$G2074)</f>
        <v>0</v>
      </c>
      <c r="AX2074" s="99">
        <f>SUMIFS(通讯通路门店!$X:$X,通讯通路门店!$S:$S,$G2074)</f>
        <v>0</v>
      </c>
      <c r="AY2074" s="99">
        <f>SUMIFS(通讯通路门店!$Y:$Y,通讯通路门店!$S:$S,$G2074)</f>
        <v>0</v>
      </c>
      <c r="AZ2074" s="99">
        <f>SUMIFS(通讯通路门店!$AA:$AA,通讯通路门店!$S:$S,$G2074)</f>
        <v>0</v>
      </c>
      <c r="BA2074" s="99">
        <f t="shared" si="163"/>
        <v>0</v>
      </c>
      <c r="BB2074" s="99">
        <f t="shared" si="164"/>
        <v>0</v>
      </c>
      <c r="BC2074" s="99">
        <f>SUMIFS(通讯通路门店!$W:$W,通讯通路门店!$S:$S,$G2074,通讯通路门店!$J:$J,"荣耀体验店")+SUMIFS(通讯通路门店!$W:$W,通讯通路门店!$S:$S,$G2074,通讯通路门店!$J:$J,"荣耀授权专卖店")</f>
        <v>0</v>
      </c>
      <c r="BD2074" s="99">
        <f>SUMIFS(通讯通路门店!$Z:$Z,通讯通路门店!$S:$S,$G2074,通讯通路门店!$J:$J,"VIVO体验店")</f>
        <v>0</v>
      </c>
      <c r="BE2074" s="99">
        <f>SUMIFS(通讯通路门店!$AB:$AB,通讯通路门店!$S:$S,$G2074,通讯通路门店!$J:$J,"OPPO体验店")</f>
        <v>0</v>
      </c>
      <c r="BF2074" s="99">
        <f>SUMIFS(通讯通路门店!$X:$X,通讯通路门店!$S:$S,$G2074,通讯通路门店!$J:$J,"华为授权体验店")+SUMIFS(通讯通路门店!$AA:$AA,通讯通路门店!$S:$S,$G2074,通讯通路门店!$J:$J,"华为堡垒店")</f>
        <v>0</v>
      </c>
      <c r="BG2074" s="99">
        <f>SUMIFS(通讯通路门店!$Y:$Y,通讯通路门店!$S:$S,$G2074,通讯通路门店!$J:$J,"小米体验店")</f>
        <v>0</v>
      </c>
      <c r="BH2074" s="99">
        <f>SUMIFS(通讯通路门店!$AA:$AA,通讯通路门店!$S:$S,$G2074,通讯通路门店!$J:$J,"苹果体验店")</f>
        <v>0</v>
      </c>
      <c r="BI2074" s="99">
        <f>SUMIFS(通讯通路门店!$K:$K,通讯通路门店!$S:$S,$G2074,通讯通路门店!$J:$J,"其他品牌专卖店")</f>
        <v>0</v>
      </c>
      <c r="BJ2074" s="99">
        <f>SUMIFS(通讯通路门店!$AC:$AC,通讯通路门店!$S:$S,$G2074)</f>
        <v>0</v>
      </c>
      <c r="BK2074" s="99">
        <f>SUMIFS(通讯通路门店!$AD:$AD,通讯通路门店!$S:$S,$G2074)</f>
        <v>0</v>
      </c>
      <c r="BL2074" s="99">
        <f>SUMIFS(通讯通路门店!$AE:$AE,通讯通路门店!$S:$S,$G2074)</f>
        <v>0</v>
      </c>
      <c r="BM2074" s="99">
        <f>SUMIFS(通讯通路门店!$AF:$AF,通讯通路门店!$S:$S,$G2074)</f>
        <v>0</v>
      </c>
      <c r="BN2074" s="99">
        <f>SUMIFS(通讯通路门店!$AG:$AG,通讯通路门店!$S:$S,$G2074)</f>
        <v>0</v>
      </c>
      <c r="BO2074" s="99">
        <f>SUMIFS(通讯通路门店!$AH:$AH,通讯通路门店!$S:$S,$G2074)</f>
        <v>0</v>
      </c>
      <c r="BP2074" s="99">
        <f>SUMIFS(通讯通路门店!$AI:$AI,通讯通路门店!$S:$S,$G2074)</f>
        <v>0</v>
      </c>
      <c r="BQ2074" s="83"/>
    </row>
    <row r="2075" spans="1:69">
      <c r="A2075" s="99" t="str">
        <f>IFERROR(_xlfn.XLOOKUP($G2075,通讯通路门店!$S$4:$S$993933,通讯通路门店!$A$4:$A$993933,0,0),"")</f>
        <v>海南省</v>
      </c>
      <c r="B2075" s="99" t="str">
        <f>IFERROR(_xlfn.XLOOKUP($G2075,通讯通路门店!$S$4:$S$993933,通讯通路门店!$B$4:$B$993933,0,0),"")</f>
        <v>昌江黎族自治县</v>
      </c>
      <c r="C2075" s="99" t="str">
        <f>IFERROR(_xlfn.XLOOKUP($G2075,通讯通路门店!$S$4:$S$993933,通讯通路门店!$C$4:$C$993933,0,0),"")</f>
        <v>昌江黎族自治县</v>
      </c>
      <c r="D2075" s="99" t="str">
        <f>IFERROR(_xlfn.XLOOKUP($G2075,通讯通路门店!$S$4:$S$993933,通讯通路门店!$D$4:$D$993933,0,0),"")</f>
        <v>叉河镇</v>
      </c>
      <c r="E2075" s="83"/>
      <c r="F2075" s="83"/>
      <c r="G2075" s="101"/>
      <c r="H2075" s="102">
        <f>IFERROR(_xlfn.XLOOKUP($G2075,通讯通路门店!$S$4:$S$993933,通讯通路门店!$R$4:$R$993933,0,0),"")</f>
        <v>0</v>
      </c>
      <c r="I2075" s="83"/>
      <c r="J2075" s="83"/>
      <c r="K2075" s="83"/>
      <c r="L2075" s="83"/>
      <c r="M2075" s="83"/>
      <c r="N2075" s="83"/>
      <c r="O2075" s="83"/>
      <c r="P2075" s="83"/>
      <c r="Q2075" s="83"/>
      <c r="R2075" s="83"/>
      <c r="S2075" s="83"/>
      <c r="T2075" s="83"/>
      <c r="U2075" s="99">
        <f>COUNTIF(通讯通路门店!$S:$S,$G2075)</f>
        <v>0</v>
      </c>
      <c r="V2075" s="99">
        <f>COUNTIFS(通讯通路门店!$S:$S,$G2075,通讯通路门店!$J:$J,"综合卖场")</f>
        <v>0</v>
      </c>
      <c r="W2075" s="99">
        <f>SUMIFS(通讯通路门店!$AJ:$AJ,通讯通路门店!$S:$S,通讯客户沙盘!$G2075)</f>
        <v>0</v>
      </c>
      <c r="X2075" s="99">
        <f t="shared" si="160"/>
        <v>0</v>
      </c>
      <c r="Y2075" s="99">
        <f>COUNTIFS(通讯通路门店!$S:$S,$G2075,通讯通路门店!$J:$J,"荣耀体验店")+COUNTIFS(通讯通路门店!$S:$S,$G2075,通讯通路门店!$J:$J,"荣耀授权专卖店")</f>
        <v>0</v>
      </c>
      <c r="Z2075" s="99">
        <f>COUNTIFS(通讯通路门店!$S:$S,$G2075,通讯通路门店!$J:$J,"VIVO体验店")</f>
        <v>0</v>
      </c>
      <c r="AA2075" s="99">
        <f>COUNTIFS(通讯通路门店!$S:$S,$G2075,通讯通路门店!$J:$J,"OPPO体验店")</f>
        <v>0</v>
      </c>
      <c r="AB2075" s="99">
        <f>COUNTIFS(通讯通路门店!$S:$S,$G2075,通讯通路门店!$J:$J,"华为授权体验店")+COUNTIFS(通讯通路门店!$S:$S,$G2075,通讯通路门店!$J:$J,"华为堡垒店")</f>
        <v>0</v>
      </c>
      <c r="AC2075" s="99">
        <f>COUNTIFS(通讯通路门店!$S:$S,$G2075,通讯通路门店!$J:$J,"小米体验店")</f>
        <v>0</v>
      </c>
      <c r="AD2075" s="99">
        <f>COUNTIFS(通讯通路门店!$S:$S,$G2075,通讯通路门店!$J:$J,"苹果体验店")</f>
        <v>0</v>
      </c>
      <c r="AE2075" s="99">
        <f>COUNTIFS(通讯通路门店!$S:$S,$G2075,通讯通路门店!$J:$J,"其他品牌专卖店")</f>
        <v>0</v>
      </c>
      <c r="AF2075" s="99">
        <f>SUMIFS(通讯通路门店!$BI:$BI,通讯通路门店!$S:$S,$G2075)</f>
        <v>0</v>
      </c>
      <c r="AG2075" s="99">
        <f>SUMIFS(通讯通路门店!$BH:$BH,通讯通路门店!$S:$S,$G2075)</f>
        <v>0</v>
      </c>
      <c r="AH2075" s="99">
        <f t="shared" si="161"/>
        <v>0</v>
      </c>
      <c r="AI2075" s="99">
        <f>SUMIFS(通讯通路门店!$BB:$BB,通讯通路门店!$S:$S,$G2075)</f>
        <v>0</v>
      </c>
      <c r="AJ2075" s="99">
        <f>SUMIFS(通讯通路门店!$BE:$BE,通讯通路门店!$S:$S,$G2075)</f>
        <v>0</v>
      </c>
      <c r="AK2075" s="99">
        <f>SUMIFS(通讯通路门店!$BG:$BG,通讯通路门店!$S:$S,$G2075)</f>
        <v>0</v>
      </c>
      <c r="AL2075" s="99">
        <f>SUMIFS(通讯通路门店!$BC:$BC,通讯通路门店!$S:$S,$G2075)</f>
        <v>0</v>
      </c>
      <c r="AM2075" s="99">
        <f>SUMIFS(通讯通路门店!$BD:$BD,通讯通路门店!$S:$S,$G2075)</f>
        <v>0</v>
      </c>
      <c r="AN2075" s="99">
        <f>SUMIFS(通讯通路门店!$BF:$BF,通讯通路门店!$S:$S,$G2075)</f>
        <v>0</v>
      </c>
      <c r="AO2075" s="99">
        <f t="shared" si="162"/>
        <v>0</v>
      </c>
      <c r="AP2075" s="99">
        <f>SUMIFS(通讯通路门店!$K:$K,通讯通路门店!$S:$S,$G2075)</f>
        <v>0</v>
      </c>
      <c r="AQ2075" s="83"/>
      <c r="AR2075" s="99">
        <f>SUMIFS(通讯通路门店!$T:$T,通讯通路门店!$S:$S,$G2075)</f>
        <v>0</v>
      </c>
      <c r="AS2075" s="99">
        <f>SUMIFS(通讯通路门店!$U:$U,通讯通路门店!$S:$S,$G2075)</f>
        <v>0</v>
      </c>
      <c r="AT2075" s="99">
        <f>SUMIFS(通讯通路门店!$V:$V,通讯通路门店!$S:$S,$G2075)</f>
        <v>0</v>
      </c>
      <c r="AU2075" s="99">
        <f>SUMIFS(通讯通路门店!$W:$W,通讯通路门店!$S:$S,$G2075)</f>
        <v>0</v>
      </c>
      <c r="AV2075" s="99">
        <f>SUMIFS(通讯通路门店!$Z:$Z,通讯通路门店!$S:$S,$G2075)</f>
        <v>0</v>
      </c>
      <c r="AW2075" s="99">
        <f>SUMIFS(通讯通路门店!$AB:$AB,通讯通路门店!$S:$S,$G2075)</f>
        <v>0</v>
      </c>
      <c r="AX2075" s="99">
        <f>SUMIFS(通讯通路门店!$X:$X,通讯通路门店!$S:$S,$G2075)</f>
        <v>0</v>
      </c>
      <c r="AY2075" s="99">
        <f>SUMIFS(通讯通路门店!$Y:$Y,通讯通路门店!$S:$S,$G2075)</f>
        <v>0</v>
      </c>
      <c r="AZ2075" s="99">
        <f>SUMIFS(通讯通路门店!$AA:$AA,通讯通路门店!$S:$S,$G2075)</f>
        <v>0</v>
      </c>
      <c r="BA2075" s="99">
        <f t="shared" si="163"/>
        <v>0</v>
      </c>
      <c r="BB2075" s="99">
        <f t="shared" si="164"/>
        <v>0</v>
      </c>
      <c r="BC2075" s="99">
        <f>SUMIFS(通讯通路门店!$W:$W,通讯通路门店!$S:$S,$G2075,通讯通路门店!$J:$J,"荣耀体验店")+SUMIFS(通讯通路门店!$W:$W,通讯通路门店!$S:$S,$G2075,通讯通路门店!$J:$J,"荣耀授权专卖店")</f>
        <v>0</v>
      </c>
      <c r="BD2075" s="99">
        <f>SUMIFS(通讯通路门店!$Z:$Z,通讯通路门店!$S:$S,$G2075,通讯通路门店!$J:$J,"VIVO体验店")</f>
        <v>0</v>
      </c>
      <c r="BE2075" s="99">
        <f>SUMIFS(通讯通路门店!$AB:$AB,通讯通路门店!$S:$S,$G2075,通讯通路门店!$J:$J,"OPPO体验店")</f>
        <v>0</v>
      </c>
      <c r="BF2075" s="99">
        <f>SUMIFS(通讯通路门店!$X:$X,通讯通路门店!$S:$S,$G2075,通讯通路门店!$J:$J,"华为授权体验店")+SUMIFS(通讯通路门店!$AA:$AA,通讯通路门店!$S:$S,$G2075,通讯通路门店!$J:$J,"华为堡垒店")</f>
        <v>0</v>
      </c>
      <c r="BG2075" s="99">
        <f>SUMIFS(通讯通路门店!$Y:$Y,通讯通路门店!$S:$S,$G2075,通讯通路门店!$J:$J,"小米体验店")</f>
        <v>0</v>
      </c>
      <c r="BH2075" s="99">
        <f>SUMIFS(通讯通路门店!$AA:$AA,通讯通路门店!$S:$S,$G2075,通讯通路门店!$J:$J,"苹果体验店")</f>
        <v>0</v>
      </c>
      <c r="BI2075" s="99">
        <f>SUMIFS(通讯通路门店!$K:$K,通讯通路门店!$S:$S,$G2075,通讯通路门店!$J:$J,"其他品牌专卖店")</f>
        <v>0</v>
      </c>
      <c r="BJ2075" s="99">
        <f>SUMIFS(通讯通路门店!$AC:$AC,通讯通路门店!$S:$S,$G2075)</f>
        <v>0</v>
      </c>
      <c r="BK2075" s="99">
        <f>SUMIFS(通讯通路门店!$AD:$AD,通讯通路门店!$S:$S,$G2075)</f>
        <v>0</v>
      </c>
      <c r="BL2075" s="99">
        <f>SUMIFS(通讯通路门店!$AE:$AE,通讯通路门店!$S:$S,$G2075)</f>
        <v>0</v>
      </c>
      <c r="BM2075" s="99">
        <f>SUMIFS(通讯通路门店!$AF:$AF,通讯通路门店!$S:$S,$G2075)</f>
        <v>0</v>
      </c>
      <c r="BN2075" s="99">
        <f>SUMIFS(通讯通路门店!$AG:$AG,通讯通路门店!$S:$S,$G2075)</f>
        <v>0</v>
      </c>
      <c r="BO2075" s="99">
        <f>SUMIFS(通讯通路门店!$AH:$AH,通讯通路门店!$S:$S,$G2075)</f>
        <v>0</v>
      </c>
      <c r="BP2075" s="99">
        <f>SUMIFS(通讯通路门店!$AI:$AI,通讯通路门店!$S:$S,$G2075)</f>
        <v>0</v>
      </c>
      <c r="BQ2075" s="83"/>
    </row>
    <row r="2076" spans="1:69">
      <c r="A2076" s="99" t="str">
        <f>IFERROR(_xlfn.XLOOKUP($G2076,通讯通路门店!$S$4:$S$993933,通讯通路门店!$A$4:$A$993933,0,0),"")</f>
        <v>海南省</v>
      </c>
      <c r="B2076" s="99" t="str">
        <f>IFERROR(_xlfn.XLOOKUP($G2076,通讯通路门店!$S$4:$S$993933,通讯通路门店!$B$4:$B$993933,0,0),"")</f>
        <v>昌江黎族自治县</v>
      </c>
      <c r="C2076" s="99" t="str">
        <f>IFERROR(_xlfn.XLOOKUP($G2076,通讯通路门店!$S$4:$S$993933,通讯通路门店!$C$4:$C$993933,0,0),"")</f>
        <v>昌江黎族自治县</v>
      </c>
      <c r="D2076" s="99" t="str">
        <f>IFERROR(_xlfn.XLOOKUP($G2076,通讯通路门店!$S$4:$S$993933,通讯通路门店!$D$4:$D$993933,0,0),"")</f>
        <v>叉河镇</v>
      </c>
      <c r="E2076" s="83"/>
      <c r="F2076" s="83"/>
      <c r="G2076" s="101"/>
      <c r="H2076" s="102">
        <f>IFERROR(_xlfn.XLOOKUP($G2076,通讯通路门店!$S$4:$S$993933,通讯通路门店!$R$4:$R$993933,0,0),"")</f>
        <v>0</v>
      </c>
      <c r="I2076" s="83"/>
      <c r="J2076" s="83"/>
      <c r="K2076" s="83"/>
      <c r="L2076" s="83"/>
      <c r="M2076" s="83"/>
      <c r="N2076" s="83"/>
      <c r="O2076" s="83"/>
      <c r="P2076" s="83"/>
      <c r="Q2076" s="83"/>
      <c r="R2076" s="83"/>
      <c r="S2076" s="83"/>
      <c r="T2076" s="83"/>
      <c r="U2076" s="99">
        <f>COUNTIF(通讯通路门店!$S:$S,$G2076)</f>
        <v>0</v>
      </c>
      <c r="V2076" s="99">
        <f>COUNTIFS(通讯通路门店!$S:$S,$G2076,通讯通路门店!$J:$J,"综合卖场")</f>
        <v>0</v>
      </c>
      <c r="W2076" s="99">
        <f>SUMIFS(通讯通路门店!$AJ:$AJ,通讯通路门店!$S:$S,通讯客户沙盘!$G2076)</f>
        <v>0</v>
      </c>
      <c r="X2076" s="99">
        <f t="shared" si="160"/>
        <v>0</v>
      </c>
      <c r="Y2076" s="99">
        <f>COUNTIFS(通讯通路门店!$S:$S,$G2076,通讯通路门店!$J:$J,"荣耀体验店")+COUNTIFS(通讯通路门店!$S:$S,$G2076,通讯通路门店!$J:$J,"荣耀授权专卖店")</f>
        <v>0</v>
      </c>
      <c r="Z2076" s="99">
        <f>COUNTIFS(通讯通路门店!$S:$S,$G2076,通讯通路门店!$J:$J,"VIVO体验店")</f>
        <v>0</v>
      </c>
      <c r="AA2076" s="99">
        <f>COUNTIFS(通讯通路门店!$S:$S,$G2076,通讯通路门店!$J:$J,"OPPO体验店")</f>
        <v>0</v>
      </c>
      <c r="AB2076" s="99">
        <f>COUNTIFS(通讯通路门店!$S:$S,$G2076,通讯通路门店!$J:$J,"华为授权体验店")+COUNTIFS(通讯通路门店!$S:$S,$G2076,通讯通路门店!$J:$J,"华为堡垒店")</f>
        <v>0</v>
      </c>
      <c r="AC2076" s="99">
        <f>COUNTIFS(通讯通路门店!$S:$S,$G2076,通讯通路门店!$J:$J,"小米体验店")</f>
        <v>0</v>
      </c>
      <c r="AD2076" s="99">
        <f>COUNTIFS(通讯通路门店!$S:$S,$G2076,通讯通路门店!$J:$J,"苹果体验店")</f>
        <v>0</v>
      </c>
      <c r="AE2076" s="99">
        <f>COUNTIFS(通讯通路门店!$S:$S,$G2076,通讯通路门店!$J:$J,"其他品牌专卖店")</f>
        <v>0</v>
      </c>
      <c r="AF2076" s="99">
        <f>SUMIFS(通讯通路门店!$BI:$BI,通讯通路门店!$S:$S,$G2076)</f>
        <v>0</v>
      </c>
      <c r="AG2076" s="99">
        <f>SUMIFS(通讯通路门店!$BH:$BH,通讯通路门店!$S:$S,$G2076)</f>
        <v>0</v>
      </c>
      <c r="AH2076" s="99">
        <f t="shared" si="161"/>
        <v>0</v>
      </c>
      <c r="AI2076" s="99">
        <f>SUMIFS(通讯通路门店!$BB:$BB,通讯通路门店!$S:$S,$G2076)</f>
        <v>0</v>
      </c>
      <c r="AJ2076" s="99">
        <f>SUMIFS(通讯通路门店!$BE:$BE,通讯通路门店!$S:$S,$G2076)</f>
        <v>0</v>
      </c>
      <c r="AK2076" s="99">
        <f>SUMIFS(通讯通路门店!$BG:$BG,通讯通路门店!$S:$S,$G2076)</f>
        <v>0</v>
      </c>
      <c r="AL2076" s="99">
        <f>SUMIFS(通讯通路门店!$BC:$BC,通讯通路门店!$S:$S,$G2076)</f>
        <v>0</v>
      </c>
      <c r="AM2076" s="99">
        <f>SUMIFS(通讯通路门店!$BD:$BD,通讯通路门店!$S:$S,$G2076)</f>
        <v>0</v>
      </c>
      <c r="AN2076" s="99">
        <f>SUMIFS(通讯通路门店!$BF:$BF,通讯通路门店!$S:$S,$G2076)</f>
        <v>0</v>
      </c>
      <c r="AO2076" s="99">
        <f t="shared" si="162"/>
        <v>0</v>
      </c>
      <c r="AP2076" s="99">
        <f>SUMIFS(通讯通路门店!$K:$K,通讯通路门店!$S:$S,$G2076)</f>
        <v>0</v>
      </c>
      <c r="AQ2076" s="83"/>
      <c r="AR2076" s="99">
        <f>SUMIFS(通讯通路门店!$T:$T,通讯通路门店!$S:$S,$G2076)</f>
        <v>0</v>
      </c>
      <c r="AS2076" s="99">
        <f>SUMIFS(通讯通路门店!$U:$U,通讯通路门店!$S:$S,$G2076)</f>
        <v>0</v>
      </c>
      <c r="AT2076" s="99">
        <f>SUMIFS(通讯通路门店!$V:$V,通讯通路门店!$S:$S,$G2076)</f>
        <v>0</v>
      </c>
      <c r="AU2076" s="99">
        <f>SUMIFS(通讯通路门店!$W:$W,通讯通路门店!$S:$S,$G2076)</f>
        <v>0</v>
      </c>
      <c r="AV2076" s="99">
        <f>SUMIFS(通讯通路门店!$Z:$Z,通讯通路门店!$S:$S,$G2076)</f>
        <v>0</v>
      </c>
      <c r="AW2076" s="99">
        <f>SUMIFS(通讯通路门店!$AB:$AB,通讯通路门店!$S:$S,$G2076)</f>
        <v>0</v>
      </c>
      <c r="AX2076" s="99">
        <f>SUMIFS(通讯通路门店!$X:$X,通讯通路门店!$S:$S,$G2076)</f>
        <v>0</v>
      </c>
      <c r="AY2076" s="99">
        <f>SUMIFS(通讯通路门店!$Y:$Y,通讯通路门店!$S:$S,$G2076)</f>
        <v>0</v>
      </c>
      <c r="AZ2076" s="99">
        <f>SUMIFS(通讯通路门店!$AA:$AA,通讯通路门店!$S:$S,$G2076)</f>
        <v>0</v>
      </c>
      <c r="BA2076" s="99">
        <f t="shared" si="163"/>
        <v>0</v>
      </c>
      <c r="BB2076" s="99">
        <f t="shared" si="164"/>
        <v>0</v>
      </c>
      <c r="BC2076" s="99">
        <f>SUMIFS(通讯通路门店!$W:$W,通讯通路门店!$S:$S,$G2076,通讯通路门店!$J:$J,"荣耀体验店")+SUMIFS(通讯通路门店!$W:$W,通讯通路门店!$S:$S,$G2076,通讯通路门店!$J:$J,"荣耀授权专卖店")</f>
        <v>0</v>
      </c>
      <c r="BD2076" s="99">
        <f>SUMIFS(通讯通路门店!$Z:$Z,通讯通路门店!$S:$S,$G2076,通讯通路门店!$J:$J,"VIVO体验店")</f>
        <v>0</v>
      </c>
      <c r="BE2076" s="99">
        <f>SUMIFS(通讯通路门店!$AB:$AB,通讯通路门店!$S:$S,$G2076,通讯通路门店!$J:$J,"OPPO体验店")</f>
        <v>0</v>
      </c>
      <c r="BF2076" s="99">
        <f>SUMIFS(通讯通路门店!$X:$X,通讯通路门店!$S:$S,$G2076,通讯通路门店!$J:$J,"华为授权体验店")+SUMIFS(通讯通路门店!$AA:$AA,通讯通路门店!$S:$S,$G2076,通讯通路门店!$J:$J,"华为堡垒店")</f>
        <v>0</v>
      </c>
      <c r="BG2076" s="99">
        <f>SUMIFS(通讯通路门店!$Y:$Y,通讯通路门店!$S:$S,$G2076,通讯通路门店!$J:$J,"小米体验店")</f>
        <v>0</v>
      </c>
      <c r="BH2076" s="99">
        <f>SUMIFS(通讯通路门店!$AA:$AA,通讯通路门店!$S:$S,$G2076,通讯通路门店!$J:$J,"苹果体验店")</f>
        <v>0</v>
      </c>
      <c r="BI2076" s="99">
        <f>SUMIFS(通讯通路门店!$K:$K,通讯通路门店!$S:$S,$G2076,通讯通路门店!$J:$J,"其他品牌专卖店")</f>
        <v>0</v>
      </c>
      <c r="BJ2076" s="99">
        <f>SUMIFS(通讯通路门店!$AC:$AC,通讯通路门店!$S:$S,$G2076)</f>
        <v>0</v>
      </c>
      <c r="BK2076" s="99">
        <f>SUMIFS(通讯通路门店!$AD:$AD,通讯通路门店!$S:$S,$G2076)</f>
        <v>0</v>
      </c>
      <c r="BL2076" s="99">
        <f>SUMIFS(通讯通路门店!$AE:$AE,通讯通路门店!$S:$S,$G2076)</f>
        <v>0</v>
      </c>
      <c r="BM2076" s="99">
        <f>SUMIFS(通讯通路门店!$AF:$AF,通讯通路门店!$S:$S,$G2076)</f>
        <v>0</v>
      </c>
      <c r="BN2076" s="99">
        <f>SUMIFS(通讯通路门店!$AG:$AG,通讯通路门店!$S:$S,$G2076)</f>
        <v>0</v>
      </c>
      <c r="BO2076" s="99">
        <f>SUMIFS(通讯通路门店!$AH:$AH,通讯通路门店!$S:$S,$G2076)</f>
        <v>0</v>
      </c>
      <c r="BP2076" s="99">
        <f>SUMIFS(通讯通路门店!$AI:$AI,通讯通路门店!$S:$S,$G2076)</f>
        <v>0</v>
      </c>
      <c r="BQ2076" s="83"/>
    </row>
    <row r="2077" spans="1:69">
      <c r="A2077" s="99" t="str">
        <f>IFERROR(_xlfn.XLOOKUP($G2077,通讯通路门店!$S$4:$S$993933,通讯通路门店!$A$4:$A$993933,0,0),"")</f>
        <v>海南省</v>
      </c>
      <c r="B2077" s="99" t="str">
        <f>IFERROR(_xlfn.XLOOKUP($G2077,通讯通路门店!$S$4:$S$993933,通讯通路门店!$B$4:$B$993933,0,0),"")</f>
        <v>昌江黎族自治县</v>
      </c>
      <c r="C2077" s="99" t="str">
        <f>IFERROR(_xlfn.XLOOKUP($G2077,通讯通路门店!$S$4:$S$993933,通讯通路门店!$C$4:$C$993933,0,0),"")</f>
        <v>昌江黎族自治县</v>
      </c>
      <c r="D2077" s="99" t="str">
        <f>IFERROR(_xlfn.XLOOKUP($G2077,通讯通路门店!$S$4:$S$993933,通讯通路门店!$D$4:$D$993933,0,0),"")</f>
        <v>叉河镇</v>
      </c>
      <c r="E2077" s="83"/>
      <c r="F2077" s="83"/>
      <c r="G2077" s="101"/>
      <c r="H2077" s="102">
        <f>IFERROR(_xlfn.XLOOKUP($G2077,通讯通路门店!$S$4:$S$993933,通讯通路门店!$R$4:$R$993933,0,0),"")</f>
        <v>0</v>
      </c>
      <c r="I2077" s="83"/>
      <c r="J2077" s="83"/>
      <c r="K2077" s="83"/>
      <c r="L2077" s="83"/>
      <c r="M2077" s="83"/>
      <c r="N2077" s="83"/>
      <c r="O2077" s="83"/>
      <c r="P2077" s="83"/>
      <c r="Q2077" s="83"/>
      <c r="R2077" s="83"/>
      <c r="S2077" s="83"/>
      <c r="T2077" s="83"/>
      <c r="U2077" s="99">
        <f>COUNTIF(通讯通路门店!$S:$S,$G2077)</f>
        <v>0</v>
      </c>
      <c r="V2077" s="99">
        <f>COUNTIFS(通讯通路门店!$S:$S,$G2077,通讯通路门店!$J:$J,"综合卖场")</f>
        <v>0</v>
      </c>
      <c r="W2077" s="99">
        <f>SUMIFS(通讯通路门店!$AJ:$AJ,通讯通路门店!$S:$S,通讯客户沙盘!$G2077)</f>
        <v>0</v>
      </c>
      <c r="X2077" s="99">
        <f t="shared" si="160"/>
        <v>0</v>
      </c>
      <c r="Y2077" s="99">
        <f>COUNTIFS(通讯通路门店!$S:$S,$G2077,通讯通路门店!$J:$J,"荣耀体验店")+COUNTIFS(通讯通路门店!$S:$S,$G2077,通讯通路门店!$J:$J,"荣耀授权专卖店")</f>
        <v>0</v>
      </c>
      <c r="Z2077" s="99">
        <f>COUNTIFS(通讯通路门店!$S:$S,$G2077,通讯通路门店!$J:$J,"VIVO体验店")</f>
        <v>0</v>
      </c>
      <c r="AA2077" s="99">
        <f>COUNTIFS(通讯通路门店!$S:$S,$G2077,通讯通路门店!$J:$J,"OPPO体验店")</f>
        <v>0</v>
      </c>
      <c r="AB2077" s="99">
        <f>COUNTIFS(通讯通路门店!$S:$S,$G2077,通讯通路门店!$J:$J,"华为授权体验店")+COUNTIFS(通讯通路门店!$S:$S,$G2077,通讯通路门店!$J:$J,"华为堡垒店")</f>
        <v>0</v>
      </c>
      <c r="AC2077" s="99">
        <f>COUNTIFS(通讯通路门店!$S:$S,$G2077,通讯通路门店!$J:$J,"小米体验店")</f>
        <v>0</v>
      </c>
      <c r="AD2077" s="99">
        <f>COUNTIFS(通讯通路门店!$S:$S,$G2077,通讯通路门店!$J:$J,"苹果体验店")</f>
        <v>0</v>
      </c>
      <c r="AE2077" s="99">
        <f>COUNTIFS(通讯通路门店!$S:$S,$G2077,通讯通路门店!$J:$J,"其他品牌专卖店")</f>
        <v>0</v>
      </c>
      <c r="AF2077" s="99">
        <f>SUMIFS(通讯通路门店!$BI:$BI,通讯通路门店!$S:$S,$G2077)</f>
        <v>0</v>
      </c>
      <c r="AG2077" s="99">
        <f>SUMIFS(通讯通路门店!$BH:$BH,通讯通路门店!$S:$S,$G2077)</f>
        <v>0</v>
      </c>
      <c r="AH2077" s="99">
        <f t="shared" si="161"/>
        <v>0</v>
      </c>
      <c r="AI2077" s="99">
        <f>SUMIFS(通讯通路门店!$BB:$BB,通讯通路门店!$S:$S,$G2077)</f>
        <v>0</v>
      </c>
      <c r="AJ2077" s="99">
        <f>SUMIFS(通讯通路门店!$BE:$BE,通讯通路门店!$S:$S,$G2077)</f>
        <v>0</v>
      </c>
      <c r="AK2077" s="99">
        <f>SUMIFS(通讯通路门店!$BG:$BG,通讯通路门店!$S:$S,$G2077)</f>
        <v>0</v>
      </c>
      <c r="AL2077" s="99">
        <f>SUMIFS(通讯通路门店!$BC:$BC,通讯通路门店!$S:$S,$G2077)</f>
        <v>0</v>
      </c>
      <c r="AM2077" s="99">
        <f>SUMIFS(通讯通路门店!$BD:$BD,通讯通路门店!$S:$S,$G2077)</f>
        <v>0</v>
      </c>
      <c r="AN2077" s="99">
        <f>SUMIFS(通讯通路门店!$BF:$BF,通讯通路门店!$S:$S,$G2077)</f>
        <v>0</v>
      </c>
      <c r="AO2077" s="99">
        <f t="shared" si="162"/>
        <v>0</v>
      </c>
      <c r="AP2077" s="99">
        <f>SUMIFS(通讯通路门店!$K:$K,通讯通路门店!$S:$S,$G2077)</f>
        <v>0</v>
      </c>
      <c r="AQ2077" s="83"/>
      <c r="AR2077" s="99">
        <f>SUMIFS(通讯通路门店!$T:$T,通讯通路门店!$S:$S,$G2077)</f>
        <v>0</v>
      </c>
      <c r="AS2077" s="99">
        <f>SUMIFS(通讯通路门店!$U:$U,通讯通路门店!$S:$S,$G2077)</f>
        <v>0</v>
      </c>
      <c r="AT2077" s="99">
        <f>SUMIFS(通讯通路门店!$V:$V,通讯通路门店!$S:$S,$G2077)</f>
        <v>0</v>
      </c>
      <c r="AU2077" s="99">
        <f>SUMIFS(通讯通路门店!$W:$W,通讯通路门店!$S:$S,$G2077)</f>
        <v>0</v>
      </c>
      <c r="AV2077" s="99">
        <f>SUMIFS(通讯通路门店!$Z:$Z,通讯通路门店!$S:$S,$G2077)</f>
        <v>0</v>
      </c>
      <c r="AW2077" s="99">
        <f>SUMIFS(通讯通路门店!$AB:$AB,通讯通路门店!$S:$S,$G2077)</f>
        <v>0</v>
      </c>
      <c r="AX2077" s="99">
        <f>SUMIFS(通讯通路门店!$X:$X,通讯通路门店!$S:$S,$G2077)</f>
        <v>0</v>
      </c>
      <c r="AY2077" s="99">
        <f>SUMIFS(通讯通路门店!$Y:$Y,通讯通路门店!$S:$S,$G2077)</f>
        <v>0</v>
      </c>
      <c r="AZ2077" s="99">
        <f>SUMIFS(通讯通路门店!$AA:$AA,通讯通路门店!$S:$S,$G2077)</f>
        <v>0</v>
      </c>
      <c r="BA2077" s="99">
        <f t="shared" si="163"/>
        <v>0</v>
      </c>
      <c r="BB2077" s="99">
        <f t="shared" si="164"/>
        <v>0</v>
      </c>
      <c r="BC2077" s="99">
        <f>SUMIFS(通讯通路门店!$W:$W,通讯通路门店!$S:$S,$G2077,通讯通路门店!$J:$J,"荣耀体验店")+SUMIFS(通讯通路门店!$W:$W,通讯通路门店!$S:$S,$G2077,通讯通路门店!$J:$J,"荣耀授权专卖店")</f>
        <v>0</v>
      </c>
      <c r="BD2077" s="99">
        <f>SUMIFS(通讯通路门店!$Z:$Z,通讯通路门店!$S:$S,$G2077,通讯通路门店!$J:$J,"VIVO体验店")</f>
        <v>0</v>
      </c>
      <c r="BE2077" s="99">
        <f>SUMIFS(通讯通路门店!$AB:$AB,通讯通路门店!$S:$S,$G2077,通讯通路门店!$J:$J,"OPPO体验店")</f>
        <v>0</v>
      </c>
      <c r="BF2077" s="99">
        <f>SUMIFS(通讯通路门店!$X:$X,通讯通路门店!$S:$S,$G2077,通讯通路门店!$J:$J,"华为授权体验店")+SUMIFS(通讯通路门店!$AA:$AA,通讯通路门店!$S:$S,$G2077,通讯通路门店!$J:$J,"华为堡垒店")</f>
        <v>0</v>
      </c>
      <c r="BG2077" s="99">
        <f>SUMIFS(通讯通路门店!$Y:$Y,通讯通路门店!$S:$S,$G2077,通讯通路门店!$J:$J,"小米体验店")</f>
        <v>0</v>
      </c>
      <c r="BH2077" s="99">
        <f>SUMIFS(通讯通路门店!$AA:$AA,通讯通路门店!$S:$S,$G2077,通讯通路门店!$J:$J,"苹果体验店")</f>
        <v>0</v>
      </c>
      <c r="BI2077" s="99">
        <f>SUMIFS(通讯通路门店!$K:$K,通讯通路门店!$S:$S,$G2077,通讯通路门店!$J:$J,"其他品牌专卖店")</f>
        <v>0</v>
      </c>
      <c r="BJ2077" s="99">
        <f>SUMIFS(通讯通路门店!$AC:$AC,通讯通路门店!$S:$S,$G2077)</f>
        <v>0</v>
      </c>
      <c r="BK2077" s="99">
        <f>SUMIFS(通讯通路门店!$AD:$AD,通讯通路门店!$S:$S,$G2077)</f>
        <v>0</v>
      </c>
      <c r="BL2077" s="99">
        <f>SUMIFS(通讯通路门店!$AE:$AE,通讯通路门店!$S:$S,$G2077)</f>
        <v>0</v>
      </c>
      <c r="BM2077" s="99">
        <f>SUMIFS(通讯通路门店!$AF:$AF,通讯通路门店!$S:$S,$G2077)</f>
        <v>0</v>
      </c>
      <c r="BN2077" s="99">
        <f>SUMIFS(通讯通路门店!$AG:$AG,通讯通路门店!$S:$S,$G2077)</f>
        <v>0</v>
      </c>
      <c r="BO2077" s="99">
        <f>SUMIFS(通讯通路门店!$AH:$AH,通讯通路门店!$S:$S,$G2077)</f>
        <v>0</v>
      </c>
      <c r="BP2077" s="99">
        <f>SUMIFS(通讯通路门店!$AI:$AI,通讯通路门店!$S:$S,$G2077)</f>
        <v>0</v>
      </c>
      <c r="BQ2077" s="83"/>
    </row>
    <row r="2078" spans="1:69">
      <c r="A2078" s="99" t="str">
        <f>IFERROR(_xlfn.XLOOKUP($G2078,通讯通路门店!$S$4:$S$993933,通讯通路门店!$A$4:$A$993933,0,0),"")</f>
        <v>海南省</v>
      </c>
      <c r="B2078" s="99" t="str">
        <f>IFERROR(_xlfn.XLOOKUP($G2078,通讯通路门店!$S$4:$S$993933,通讯通路门店!$B$4:$B$993933,0,0),"")</f>
        <v>昌江黎族自治县</v>
      </c>
      <c r="C2078" s="99" t="str">
        <f>IFERROR(_xlfn.XLOOKUP($G2078,通讯通路门店!$S$4:$S$993933,通讯通路门店!$C$4:$C$993933,0,0),"")</f>
        <v>昌江黎族自治县</v>
      </c>
      <c r="D2078" s="99" t="str">
        <f>IFERROR(_xlfn.XLOOKUP($G2078,通讯通路门店!$S$4:$S$993933,通讯通路门店!$D$4:$D$993933,0,0),"")</f>
        <v>叉河镇</v>
      </c>
      <c r="E2078" s="83"/>
      <c r="F2078" s="83"/>
      <c r="G2078" s="101"/>
      <c r="H2078" s="102">
        <f>IFERROR(_xlfn.XLOOKUP($G2078,通讯通路门店!$S$4:$S$993933,通讯通路门店!$R$4:$R$993933,0,0),"")</f>
        <v>0</v>
      </c>
      <c r="I2078" s="83"/>
      <c r="J2078" s="83"/>
      <c r="K2078" s="83"/>
      <c r="L2078" s="83"/>
      <c r="M2078" s="83"/>
      <c r="N2078" s="83"/>
      <c r="O2078" s="83"/>
      <c r="P2078" s="83"/>
      <c r="Q2078" s="83"/>
      <c r="R2078" s="83"/>
      <c r="S2078" s="83"/>
      <c r="T2078" s="83"/>
      <c r="U2078" s="99">
        <f>COUNTIF(通讯通路门店!$S:$S,$G2078)</f>
        <v>0</v>
      </c>
      <c r="V2078" s="99">
        <f>COUNTIFS(通讯通路门店!$S:$S,$G2078,通讯通路门店!$J:$J,"综合卖场")</f>
        <v>0</v>
      </c>
      <c r="W2078" s="99">
        <f>SUMIFS(通讯通路门店!$AJ:$AJ,通讯通路门店!$S:$S,通讯客户沙盘!$G2078)</f>
        <v>0</v>
      </c>
      <c r="X2078" s="99">
        <f t="shared" si="160"/>
        <v>0</v>
      </c>
      <c r="Y2078" s="99">
        <f>COUNTIFS(通讯通路门店!$S:$S,$G2078,通讯通路门店!$J:$J,"荣耀体验店")+COUNTIFS(通讯通路门店!$S:$S,$G2078,通讯通路门店!$J:$J,"荣耀授权专卖店")</f>
        <v>0</v>
      </c>
      <c r="Z2078" s="99">
        <f>COUNTIFS(通讯通路门店!$S:$S,$G2078,通讯通路门店!$J:$J,"VIVO体验店")</f>
        <v>0</v>
      </c>
      <c r="AA2078" s="99">
        <f>COUNTIFS(通讯通路门店!$S:$S,$G2078,通讯通路门店!$J:$J,"OPPO体验店")</f>
        <v>0</v>
      </c>
      <c r="AB2078" s="99">
        <f>COUNTIFS(通讯通路门店!$S:$S,$G2078,通讯通路门店!$J:$J,"华为授权体验店")+COUNTIFS(通讯通路门店!$S:$S,$G2078,通讯通路门店!$J:$J,"华为堡垒店")</f>
        <v>0</v>
      </c>
      <c r="AC2078" s="99">
        <f>COUNTIFS(通讯通路门店!$S:$S,$G2078,通讯通路门店!$J:$J,"小米体验店")</f>
        <v>0</v>
      </c>
      <c r="AD2078" s="99">
        <f>COUNTIFS(通讯通路门店!$S:$S,$G2078,通讯通路门店!$J:$J,"苹果体验店")</f>
        <v>0</v>
      </c>
      <c r="AE2078" s="99">
        <f>COUNTIFS(通讯通路门店!$S:$S,$G2078,通讯通路门店!$J:$J,"其他品牌专卖店")</f>
        <v>0</v>
      </c>
      <c r="AF2078" s="99">
        <f>SUMIFS(通讯通路门店!$BI:$BI,通讯通路门店!$S:$S,$G2078)</f>
        <v>0</v>
      </c>
      <c r="AG2078" s="99">
        <f>SUMIFS(通讯通路门店!$BH:$BH,通讯通路门店!$S:$S,$G2078)</f>
        <v>0</v>
      </c>
      <c r="AH2078" s="99">
        <f t="shared" si="161"/>
        <v>0</v>
      </c>
      <c r="AI2078" s="99">
        <f>SUMIFS(通讯通路门店!$BB:$BB,通讯通路门店!$S:$S,$G2078)</f>
        <v>0</v>
      </c>
      <c r="AJ2078" s="99">
        <f>SUMIFS(通讯通路门店!$BE:$BE,通讯通路门店!$S:$S,$G2078)</f>
        <v>0</v>
      </c>
      <c r="AK2078" s="99">
        <f>SUMIFS(通讯通路门店!$BG:$BG,通讯通路门店!$S:$S,$G2078)</f>
        <v>0</v>
      </c>
      <c r="AL2078" s="99">
        <f>SUMIFS(通讯通路门店!$BC:$BC,通讯通路门店!$S:$S,$G2078)</f>
        <v>0</v>
      </c>
      <c r="AM2078" s="99">
        <f>SUMIFS(通讯通路门店!$BD:$BD,通讯通路门店!$S:$S,$G2078)</f>
        <v>0</v>
      </c>
      <c r="AN2078" s="99">
        <f>SUMIFS(通讯通路门店!$BF:$BF,通讯通路门店!$S:$S,$G2078)</f>
        <v>0</v>
      </c>
      <c r="AO2078" s="99">
        <f t="shared" si="162"/>
        <v>0</v>
      </c>
      <c r="AP2078" s="99">
        <f>SUMIFS(通讯通路门店!$K:$K,通讯通路门店!$S:$S,$G2078)</f>
        <v>0</v>
      </c>
      <c r="AQ2078" s="83"/>
      <c r="AR2078" s="99">
        <f>SUMIFS(通讯通路门店!$T:$T,通讯通路门店!$S:$S,$G2078)</f>
        <v>0</v>
      </c>
      <c r="AS2078" s="99">
        <f>SUMIFS(通讯通路门店!$U:$U,通讯通路门店!$S:$S,$G2078)</f>
        <v>0</v>
      </c>
      <c r="AT2078" s="99">
        <f>SUMIFS(通讯通路门店!$V:$V,通讯通路门店!$S:$S,$G2078)</f>
        <v>0</v>
      </c>
      <c r="AU2078" s="99">
        <f>SUMIFS(通讯通路门店!$W:$W,通讯通路门店!$S:$S,$G2078)</f>
        <v>0</v>
      </c>
      <c r="AV2078" s="99">
        <f>SUMIFS(通讯通路门店!$Z:$Z,通讯通路门店!$S:$S,$G2078)</f>
        <v>0</v>
      </c>
      <c r="AW2078" s="99">
        <f>SUMIFS(通讯通路门店!$AB:$AB,通讯通路门店!$S:$S,$G2078)</f>
        <v>0</v>
      </c>
      <c r="AX2078" s="99">
        <f>SUMIFS(通讯通路门店!$X:$X,通讯通路门店!$S:$S,$G2078)</f>
        <v>0</v>
      </c>
      <c r="AY2078" s="99">
        <f>SUMIFS(通讯通路门店!$Y:$Y,通讯通路门店!$S:$S,$G2078)</f>
        <v>0</v>
      </c>
      <c r="AZ2078" s="99">
        <f>SUMIFS(通讯通路门店!$AA:$AA,通讯通路门店!$S:$S,$G2078)</f>
        <v>0</v>
      </c>
      <c r="BA2078" s="99">
        <f t="shared" si="163"/>
        <v>0</v>
      </c>
      <c r="BB2078" s="99">
        <f t="shared" si="164"/>
        <v>0</v>
      </c>
      <c r="BC2078" s="99">
        <f>SUMIFS(通讯通路门店!$W:$W,通讯通路门店!$S:$S,$G2078,通讯通路门店!$J:$J,"荣耀体验店")+SUMIFS(通讯通路门店!$W:$W,通讯通路门店!$S:$S,$G2078,通讯通路门店!$J:$J,"荣耀授权专卖店")</f>
        <v>0</v>
      </c>
      <c r="BD2078" s="99">
        <f>SUMIFS(通讯通路门店!$Z:$Z,通讯通路门店!$S:$S,$G2078,通讯通路门店!$J:$J,"VIVO体验店")</f>
        <v>0</v>
      </c>
      <c r="BE2078" s="99">
        <f>SUMIFS(通讯通路门店!$AB:$AB,通讯通路门店!$S:$S,$G2078,通讯通路门店!$J:$J,"OPPO体验店")</f>
        <v>0</v>
      </c>
      <c r="BF2078" s="99">
        <f>SUMIFS(通讯通路门店!$X:$X,通讯通路门店!$S:$S,$G2078,通讯通路门店!$J:$J,"华为授权体验店")+SUMIFS(通讯通路门店!$AA:$AA,通讯通路门店!$S:$S,$G2078,通讯通路门店!$J:$J,"华为堡垒店")</f>
        <v>0</v>
      </c>
      <c r="BG2078" s="99">
        <f>SUMIFS(通讯通路门店!$Y:$Y,通讯通路门店!$S:$S,$G2078,通讯通路门店!$J:$J,"小米体验店")</f>
        <v>0</v>
      </c>
      <c r="BH2078" s="99">
        <f>SUMIFS(通讯通路门店!$AA:$AA,通讯通路门店!$S:$S,$G2078,通讯通路门店!$J:$J,"苹果体验店")</f>
        <v>0</v>
      </c>
      <c r="BI2078" s="99">
        <f>SUMIFS(通讯通路门店!$K:$K,通讯通路门店!$S:$S,$G2078,通讯通路门店!$J:$J,"其他品牌专卖店")</f>
        <v>0</v>
      </c>
      <c r="BJ2078" s="99">
        <f>SUMIFS(通讯通路门店!$AC:$AC,通讯通路门店!$S:$S,$G2078)</f>
        <v>0</v>
      </c>
      <c r="BK2078" s="99">
        <f>SUMIFS(通讯通路门店!$AD:$AD,通讯通路门店!$S:$S,$G2078)</f>
        <v>0</v>
      </c>
      <c r="BL2078" s="99">
        <f>SUMIFS(通讯通路门店!$AE:$AE,通讯通路门店!$S:$S,$G2078)</f>
        <v>0</v>
      </c>
      <c r="BM2078" s="99">
        <f>SUMIFS(通讯通路门店!$AF:$AF,通讯通路门店!$S:$S,$G2078)</f>
        <v>0</v>
      </c>
      <c r="BN2078" s="99">
        <f>SUMIFS(通讯通路门店!$AG:$AG,通讯通路门店!$S:$S,$G2078)</f>
        <v>0</v>
      </c>
      <c r="BO2078" s="99">
        <f>SUMIFS(通讯通路门店!$AH:$AH,通讯通路门店!$S:$S,$G2078)</f>
        <v>0</v>
      </c>
      <c r="BP2078" s="99">
        <f>SUMIFS(通讯通路门店!$AI:$AI,通讯通路门店!$S:$S,$G2078)</f>
        <v>0</v>
      </c>
      <c r="BQ2078" s="83"/>
    </row>
    <row r="2079" spans="1:69">
      <c r="A2079" s="99" t="str">
        <f>IFERROR(_xlfn.XLOOKUP($G2079,通讯通路门店!$S$4:$S$993933,通讯通路门店!$A$4:$A$993933,0,0),"")</f>
        <v>海南省</v>
      </c>
      <c r="B2079" s="99" t="str">
        <f>IFERROR(_xlfn.XLOOKUP($G2079,通讯通路门店!$S$4:$S$993933,通讯通路门店!$B$4:$B$993933,0,0),"")</f>
        <v>昌江黎族自治县</v>
      </c>
      <c r="C2079" s="99" t="str">
        <f>IFERROR(_xlfn.XLOOKUP($G2079,通讯通路门店!$S$4:$S$993933,通讯通路门店!$C$4:$C$993933,0,0),"")</f>
        <v>昌江黎族自治县</v>
      </c>
      <c r="D2079" s="99" t="str">
        <f>IFERROR(_xlfn.XLOOKUP($G2079,通讯通路门店!$S$4:$S$993933,通讯通路门店!$D$4:$D$993933,0,0),"")</f>
        <v>叉河镇</v>
      </c>
      <c r="E2079" s="83"/>
      <c r="F2079" s="83"/>
      <c r="G2079" s="101"/>
      <c r="H2079" s="102">
        <f>IFERROR(_xlfn.XLOOKUP($G2079,通讯通路门店!$S$4:$S$993933,通讯通路门店!$R$4:$R$993933,0,0),"")</f>
        <v>0</v>
      </c>
      <c r="I2079" s="83"/>
      <c r="J2079" s="83"/>
      <c r="K2079" s="83"/>
      <c r="L2079" s="83"/>
      <c r="M2079" s="83"/>
      <c r="N2079" s="83"/>
      <c r="O2079" s="83"/>
      <c r="P2079" s="83"/>
      <c r="Q2079" s="83"/>
      <c r="R2079" s="83"/>
      <c r="S2079" s="83"/>
      <c r="T2079" s="83"/>
      <c r="U2079" s="99">
        <f>COUNTIF(通讯通路门店!$S:$S,$G2079)</f>
        <v>0</v>
      </c>
      <c r="V2079" s="99">
        <f>COUNTIFS(通讯通路门店!$S:$S,$G2079,通讯通路门店!$J:$J,"综合卖场")</f>
        <v>0</v>
      </c>
      <c r="W2079" s="99">
        <f>SUMIFS(通讯通路门店!$AJ:$AJ,通讯通路门店!$S:$S,通讯客户沙盘!$G2079)</f>
        <v>0</v>
      </c>
      <c r="X2079" s="99">
        <f t="shared" si="160"/>
        <v>0</v>
      </c>
      <c r="Y2079" s="99">
        <f>COUNTIFS(通讯通路门店!$S:$S,$G2079,通讯通路门店!$J:$J,"荣耀体验店")+COUNTIFS(通讯通路门店!$S:$S,$G2079,通讯通路门店!$J:$J,"荣耀授权专卖店")</f>
        <v>0</v>
      </c>
      <c r="Z2079" s="99">
        <f>COUNTIFS(通讯通路门店!$S:$S,$G2079,通讯通路门店!$J:$J,"VIVO体验店")</f>
        <v>0</v>
      </c>
      <c r="AA2079" s="99">
        <f>COUNTIFS(通讯通路门店!$S:$S,$G2079,通讯通路门店!$J:$J,"OPPO体验店")</f>
        <v>0</v>
      </c>
      <c r="AB2079" s="99">
        <f>COUNTIFS(通讯通路门店!$S:$S,$G2079,通讯通路门店!$J:$J,"华为授权体验店")+COUNTIFS(通讯通路门店!$S:$S,$G2079,通讯通路门店!$J:$J,"华为堡垒店")</f>
        <v>0</v>
      </c>
      <c r="AC2079" s="99">
        <f>COUNTIFS(通讯通路门店!$S:$S,$G2079,通讯通路门店!$J:$J,"小米体验店")</f>
        <v>0</v>
      </c>
      <c r="AD2079" s="99">
        <f>COUNTIFS(通讯通路门店!$S:$S,$G2079,通讯通路门店!$J:$J,"苹果体验店")</f>
        <v>0</v>
      </c>
      <c r="AE2079" s="99">
        <f>COUNTIFS(通讯通路门店!$S:$S,$G2079,通讯通路门店!$J:$J,"其他品牌专卖店")</f>
        <v>0</v>
      </c>
      <c r="AF2079" s="99">
        <f>SUMIFS(通讯通路门店!$BI:$BI,通讯通路门店!$S:$S,$G2079)</f>
        <v>0</v>
      </c>
      <c r="AG2079" s="99">
        <f>SUMIFS(通讯通路门店!$BH:$BH,通讯通路门店!$S:$S,$G2079)</f>
        <v>0</v>
      </c>
      <c r="AH2079" s="99">
        <f t="shared" si="161"/>
        <v>0</v>
      </c>
      <c r="AI2079" s="99">
        <f>SUMIFS(通讯通路门店!$BB:$BB,通讯通路门店!$S:$S,$G2079)</f>
        <v>0</v>
      </c>
      <c r="AJ2079" s="99">
        <f>SUMIFS(通讯通路门店!$BE:$BE,通讯通路门店!$S:$S,$G2079)</f>
        <v>0</v>
      </c>
      <c r="AK2079" s="99">
        <f>SUMIFS(通讯通路门店!$BG:$BG,通讯通路门店!$S:$S,$G2079)</f>
        <v>0</v>
      </c>
      <c r="AL2079" s="99">
        <f>SUMIFS(通讯通路门店!$BC:$BC,通讯通路门店!$S:$S,$G2079)</f>
        <v>0</v>
      </c>
      <c r="AM2079" s="99">
        <f>SUMIFS(通讯通路门店!$BD:$BD,通讯通路门店!$S:$S,$G2079)</f>
        <v>0</v>
      </c>
      <c r="AN2079" s="99">
        <f>SUMIFS(通讯通路门店!$BF:$BF,通讯通路门店!$S:$S,$G2079)</f>
        <v>0</v>
      </c>
      <c r="AO2079" s="99">
        <f t="shared" si="162"/>
        <v>0</v>
      </c>
      <c r="AP2079" s="99">
        <f>SUMIFS(通讯通路门店!$K:$K,通讯通路门店!$S:$S,$G2079)</f>
        <v>0</v>
      </c>
      <c r="AQ2079" s="83"/>
      <c r="AR2079" s="99">
        <f>SUMIFS(通讯通路门店!$T:$T,通讯通路门店!$S:$S,$G2079)</f>
        <v>0</v>
      </c>
      <c r="AS2079" s="99">
        <f>SUMIFS(通讯通路门店!$U:$U,通讯通路门店!$S:$S,$G2079)</f>
        <v>0</v>
      </c>
      <c r="AT2079" s="99">
        <f>SUMIFS(通讯通路门店!$V:$V,通讯通路门店!$S:$S,$G2079)</f>
        <v>0</v>
      </c>
      <c r="AU2079" s="99">
        <f>SUMIFS(通讯通路门店!$W:$W,通讯通路门店!$S:$S,$G2079)</f>
        <v>0</v>
      </c>
      <c r="AV2079" s="99">
        <f>SUMIFS(通讯通路门店!$Z:$Z,通讯通路门店!$S:$S,$G2079)</f>
        <v>0</v>
      </c>
      <c r="AW2079" s="99">
        <f>SUMIFS(通讯通路门店!$AB:$AB,通讯通路门店!$S:$S,$G2079)</f>
        <v>0</v>
      </c>
      <c r="AX2079" s="99">
        <f>SUMIFS(通讯通路门店!$X:$X,通讯通路门店!$S:$S,$G2079)</f>
        <v>0</v>
      </c>
      <c r="AY2079" s="99">
        <f>SUMIFS(通讯通路门店!$Y:$Y,通讯通路门店!$S:$S,$G2079)</f>
        <v>0</v>
      </c>
      <c r="AZ2079" s="99">
        <f>SUMIFS(通讯通路门店!$AA:$AA,通讯通路门店!$S:$S,$G2079)</f>
        <v>0</v>
      </c>
      <c r="BA2079" s="99">
        <f t="shared" si="163"/>
        <v>0</v>
      </c>
      <c r="BB2079" s="99">
        <f t="shared" si="164"/>
        <v>0</v>
      </c>
      <c r="BC2079" s="99">
        <f>SUMIFS(通讯通路门店!$W:$W,通讯通路门店!$S:$S,$G2079,通讯通路门店!$J:$J,"荣耀体验店")+SUMIFS(通讯通路门店!$W:$W,通讯通路门店!$S:$S,$G2079,通讯通路门店!$J:$J,"荣耀授权专卖店")</f>
        <v>0</v>
      </c>
      <c r="BD2079" s="99">
        <f>SUMIFS(通讯通路门店!$Z:$Z,通讯通路门店!$S:$S,$G2079,通讯通路门店!$J:$J,"VIVO体验店")</f>
        <v>0</v>
      </c>
      <c r="BE2079" s="99">
        <f>SUMIFS(通讯通路门店!$AB:$AB,通讯通路门店!$S:$S,$G2079,通讯通路门店!$J:$J,"OPPO体验店")</f>
        <v>0</v>
      </c>
      <c r="BF2079" s="99">
        <f>SUMIFS(通讯通路门店!$X:$X,通讯通路门店!$S:$S,$G2079,通讯通路门店!$J:$J,"华为授权体验店")+SUMIFS(通讯通路门店!$AA:$AA,通讯通路门店!$S:$S,$G2079,通讯通路门店!$J:$J,"华为堡垒店")</f>
        <v>0</v>
      </c>
      <c r="BG2079" s="99">
        <f>SUMIFS(通讯通路门店!$Y:$Y,通讯通路门店!$S:$S,$G2079,通讯通路门店!$J:$J,"小米体验店")</f>
        <v>0</v>
      </c>
      <c r="BH2079" s="99">
        <f>SUMIFS(通讯通路门店!$AA:$AA,通讯通路门店!$S:$S,$G2079,通讯通路门店!$J:$J,"苹果体验店")</f>
        <v>0</v>
      </c>
      <c r="BI2079" s="99">
        <f>SUMIFS(通讯通路门店!$K:$K,通讯通路门店!$S:$S,$G2079,通讯通路门店!$J:$J,"其他品牌专卖店")</f>
        <v>0</v>
      </c>
      <c r="BJ2079" s="99">
        <f>SUMIFS(通讯通路门店!$AC:$AC,通讯通路门店!$S:$S,$G2079)</f>
        <v>0</v>
      </c>
      <c r="BK2079" s="99">
        <f>SUMIFS(通讯通路门店!$AD:$AD,通讯通路门店!$S:$S,$G2079)</f>
        <v>0</v>
      </c>
      <c r="BL2079" s="99">
        <f>SUMIFS(通讯通路门店!$AE:$AE,通讯通路门店!$S:$S,$G2079)</f>
        <v>0</v>
      </c>
      <c r="BM2079" s="99">
        <f>SUMIFS(通讯通路门店!$AF:$AF,通讯通路门店!$S:$S,$G2079)</f>
        <v>0</v>
      </c>
      <c r="BN2079" s="99">
        <f>SUMIFS(通讯通路门店!$AG:$AG,通讯通路门店!$S:$S,$G2079)</f>
        <v>0</v>
      </c>
      <c r="BO2079" s="99">
        <f>SUMIFS(通讯通路门店!$AH:$AH,通讯通路门店!$S:$S,$G2079)</f>
        <v>0</v>
      </c>
      <c r="BP2079" s="99">
        <f>SUMIFS(通讯通路门店!$AI:$AI,通讯通路门店!$S:$S,$G2079)</f>
        <v>0</v>
      </c>
      <c r="BQ2079" s="83"/>
    </row>
    <row r="2080" spans="1:69">
      <c r="A2080" s="99" t="str">
        <f>IFERROR(_xlfn.XLOOKUP($G2080,通讯通路门店!$S$4:$S$993933,通讯通路门店!$A$4:$A$993933,0,0),"")</f>
        <v>海南省</v>
      </c>
      <c r="B2080" s="99" t="str">
        <f>IFERROR(_xlfn.XLOOKUP($G2080,通讯通路门店!$S$4:$S$993933,通讯通路门店!$B$4:$B$993933,0,0),"")</f>
        <v>昌江黎族自治县</v>
      </c>
      <c r="C2080" s="99" t="str">
        <f>IFERROR(_xlfn.XLOOKUP($G2080,通讯通路门店!$S$4:$S$993933,通讯通路门店!$C$4:$C$993933,0,0),"")</f>
        <v>昌江黎族自治县</v>
      </c>
      <c r="D2080" s="99" t="str">
        <f>IFERROR(_xlfn.XLOOKUP($G2080,通讯通路门店!$S$4:$S$993933,通讯通路门店!$D$4:$D$993933,0,0),"")</f>
        <v>叉河镇</v>
      </c>
      <c r="E2080" s="83"/>
      <c r="F2080" s="83"/>
      <c r="G2080" s="101"/>
      <c r="H2080" s="102">
        <f>IFERROR(_xlfn.XLOOKUP($G2080,通讯通路门店!$S$4:$S$993933,通讯通路门店!$R$4:$R$993933,0,0),"")</f>
        <v>0</v>
      </c>
      <c r="I2080" s="83"/>
      <c r="J2080" s="83"/>
      <c r="K2080" s="83"/>
      <c r="L2080" s="83"/>
      <c r="M2080" s="83"/>
      <c r="N2080" s="83"/>
      <c r="O2080" s="83"/>
      <c r="P2080" s="83"/>
      <c r="Q2080" s="83"/>
      <c r="R2080" s="83"/>
      <c r="S2080" s="83"/>
      <c r="T2080" s="83"/>
      <c r="U2080" s="99">
        <f>COUNTIF(通讯通路门店!$S:$S,$G2080)</f>
        <v>0</v>
      </c>
      <c r="V2080" s="99">
        <f>COUNTIFS(通讯通路门店!$S:$S,$G2080,通讯通路门店!$J:$J,"综合卖场")</f>
        <v>0</v>
      </c>
      <c r="W2080" s="99">
        <f>SUMIFS(通讯通路门店!$AJ:$AJ,通讯通路门店!$S:$S,通讯客户沙盘!$G2080)</f>
        <v>0</v>
      </c>
      <c r="X2080" s="99">
        <f t="shared" si="160"/>
        <v>0</v>
      </c>
      <c r="Y2080" s="99">
        <f>COUNTIFS(通讯通路门店!$S:$S,$G2080,通讯通路门店!$J:$J,"荣耀体验店")+COUNTIFS(通讯通路门店!$S:$S,$G2080,通讯通路门店!$J:$J,"荣耀授权专卖店")</f>
        <v>0</v>
      </c>
      <c r="Z2080" s="99">
        <f>COUNTIFS(通讯通路门店!$S:$S,$G2080,通讯通路门店!$J:$J,"VIVO体验店")</f>
        <v>0</v>
      </c>
      <c r="AA2080" s="99">
        <f>COUNTIFS(通讯通路门店!$S:$S,$G2080,通讯通路门店!$J:$J,"OPPO体验店")</f>
        <v>0</v>
      </c>
      <c r="AB2080" s="99">
        <f>COUNTIFS(通讯通路门店!$S:$S,$G2080,通讯通路门店!$J:$J,"华为授权体验店")+COUNTIFS(通讯通路门店!$S:$S,$G2080,通讯通路门店!$J:$J,"华为堡垒店")</f>
        <v>0</v>
      </c>
      <c r="AC2080" s="99">
        <f>COUNTIFS(通讯通路门店!$S:$S,$G2080,通讯通路门店!$J:$J,"小米体验店")</f>
        <v>0</v>
      </c>
      <c r="AD2080" s="99">
        <f>COUNTIFS(通讯通路门店!$S:$S,$G2080,通讯通路门店!$J:$J,"苹果体验店")</f>
        <v>0</v>
      </c>
      <c r="AE2080" s="99">
        <f>COUNTIFS(通讯通路门店!$S:$S,$G2080,通讯通路门店!$J:$J,"其他品牌专卖店")</f>
        <v>0</v>
      </c>
      <c r="AF2080" s="99">
        <f>SUMIFS(通讯通路门店!$BI:$BI,通讯通路门店!$S:$S,$G2080)</f>
        <v>0</v>
      </c>
      <c r="AG2080" s="99">
        <f>SUMIFS(通讯通路门店!$BH:$BH,通讯通路门店!$S:$S,$G2080)</f>
        <v>0</v>
      </c>
      <c r="AH2080" s="99">
        <f t="shared" si="161"/>
        <v>0</v>
      </c>
      <c r="AI2080" s="99">
        <f>SUMIFS(通讯通路门店!$BB:$BB,通讯通路门店!$S:$S,$G2080)</f>
        <v>0</v>
      </c>
      <c r="AJ2080" s="99">
        <f>SUMIFS(通讯通路门店!$BE:$BE,通讯通路门店!$S:$S,$G2080)</f>
        <v>0</v>
      </c>
      <c r="AK2080" s="99">
        <f>SUMIFS(通讯通路门店!$BG:$BG,通讯通路门店!$S:$S,$G2080)</f>
        <v>0</v>
      </c>
      <c r="AL2080" s="99">
        <f>SUMIFS(通讯通路门店!$BC:$BC,通讯通路门店!$S:$S,$G2080)</f>
        <v>0</v>
      </c>
      <c r="AM2080" s="99">
        <f>SUMIFS(通讯通路门店!$BD:$BD,通讯通路门店!$S:$S,$G2080)</f>
        <v>0</v>
      </c>
      <c r="AN2080" s="99">
        <f>SUMIFS(通讯通路门店!$BF:$BF,通讯通路门店!$S:$S,$G2080)</f>
        <v>0</v>
      </c>
      <c r="AO2080" s="99">
        <f t="shared" si="162"/>
        <v>0</v>
      </c>
      <c r="AP2080" s="99">
        <f>SUMIFS(通讯通路门店!$K:$K,通讯通路门店!$S:$S,$G2080)</f>
        <v>0</v>
      </c>
      <c r="AQ2080" s="83"/>
      <c r="AR2080" s="99">
        <f>SUMIFS(通讯通路门店!$T:$T,通讯通路门店!$S:$S,$G2080)</f>
        <v>0</v>
      </c>
      <c r="AS2080" s="99">
        <f>SUMIFS(通讯通路门店!$U:$U,通讯通路门店!$S:$S,$G2080)</f>
        <v>0</v>
      </c>
      <c r="AT2080" s="99">
        <f>SUMIFS(通讯通路门店!$V:$V,通讯通路门店!$S:$S,$G2080)</f>
        <v>0</v>
      </c>
      <c r="AU2080" s="99">
        <f>SUMIFS(通讯通路门店!$W:$W,通讯通路门店!$S:$S,$G2080)</f>
        <v>0</v>
      </c>
      <c r="AV2080" s="99">
        <f>SUMIFS(通讯通路门店!$Z:$Z,通讯通路门店!$S:$S,$G2080)</f>
        <v>0</v>
      </c>
      <c r="AW2080" s="99">
        <f>SUMIFS(通讯通路门店!$AB:$AB,通讯通路门店!$S:$S,$G2080)</f>
        <v>0</v>
      </c>
      <c r="AX2080" s="99">
        <f>SUMIFS(通讯通路门店!$X:$X,通讯通路门店!$S:$S,$G2080)</f>
        <v>0</v>
      </c>
      <c r="AY2080" s="99">
        <f>SUMIFS(通讯通路门店!$Y:$Y,通讯通路门店!$S:$S,$G2080)</f>
        <v>0</v>
      </c>
      <c r="AZ2080" s="99">
        <f>SUMIFS(通讯通路门店!$AA:$AA,通讯通路门店!$S:$S,$G2080)</f>
        <v>0</v>
      </c>
      <c r="BA2080" s="99">
        <f t="shared" si="163"/>
        <v>0</v>
      </c>
      <c r="BB2080" s="99">
        <f t="shared" si="164"/>
        <v>0</v>
      </c>
      <c r="BC2080" s="99">
        <f>SUMIFS(通讯通路门店!$W:$W,通讯通路门店!$S:$S,$G2080,通讯通路门店!$J:$J,"荣耀体验店")+SUMIFS(通讯通路门店!$W:$W,通讯通路门店!$S:$S,$G2080,通讯通路门店!$J:$J,"荣耀授权专卖店")</f>
        <v>0</v>
      </c>
      <c r="BD2080" s="99">
        <f>SUMIFS(通讯通路门店!$Z:$Z,通讯通路门店!$S:$S,$G2080,通讯通路门店!$J:$J,"VIVO体验店")</f>
        <v>0</v>
      </c>
      <c r="BE2080" s="99">
        <f>SUMIFS(通讯通路门店!$AB:$AB,通讯通路门店!$S:$S,$G2080,通讯通路门店!$J:$J,"OPPO体验店")</f>
        <v>0</v>
      </c>
      <c r="BF2080" s="99">
        <f>SUMIFS(通讯通路门店!$X:$X,通讯通路门店!$S:$S,$G2080,通讯通路门店!$J:$J,"华为授权体验店")+SUMIFS(通讯通路门店!$AA:$AA,通讯通路门店!$S:$S,$G2080,通讯通路门店!$J:$J,"华为堡垒店")</f>
        <v>0</v>
      </c>
      <c r="BG2080" s="99">
        <f>SUMIFS(通讯通路门店!$Y:$Y,通讯通路门店!$S:$S,$G2080,通讯通路门店!$J:$J,"小米体验店")</f>
        <v>0</v>
      </c>
      <c r="BH2080" s="99">
        <f>SUMIFS(通讯通路门店!$AA:$AA,通讯通路门店!$S:$S,$G2080,通讯通路门店!$J:$J,"苹果体验店")</f>
        <v>0</v>
      </c>
      <c r="BI2080" s="99">
        <f>SUMIFS(通讯通路门店!$K:$K,通讯通路门店!$S:$S,$G2080,通讯通路门店!$J:$J,"其他品牌专卖店")</f>
        <v>0</v>
      </c>
      <c r="BJ2080" s="99">
        <f>SUMIFS(通讯通路门店!$AC:$AC,通讯通路门店!$S:$S,$G2080)</f>
        <v>0</v>
      </c>
      <c r="BK2080" s="99">
        <f>SUMIFS(通讯通路门店!$AD:$AD,通讯通路门店!$S:$S,$G2080)</f>
        <v>0</v>
      </c>
      <c r="BL2080" s="99">
        <f>SUMIFS(通讯通路门店!$AE:$AE,通讯通路门店!$S:$S,$G2080)</f>
        <v>0</v>
      </c>
      <c r="BM2080" s="99">
        <f>SUMIFS(通讯通路门店!$AF:$AF,通讯通路门店!$S:$S,$G2080)</f>
        <v>0</v>
      </c>
      <c r="BN2080" s="99">
        <f>SUMIFS(通讯通路门店!$AG:$AG,通讯通路门店!$S:$S,$G2080)</f>
        <v>0</v>
      </c>
      <c r="BO2080" s="99">
        <f>SUMIFS(通讯通路门店!$AH:$AH,通讯通路门店!$S:$S,$G2080)</f>
        <v>0</v>
      </c>
      <c r="BP2080" s="99">
        <f>SUMIFS(通讯通路门店!$AI:$AI,通讯通路门店!$S:$S,$G2080)</f>
        <v>0</v>
      </c>
      <c r="BQ2080" s="83"/>
    </row>
    <row r="2081" spans="1:69">
      <c r="A2081" s="99" t="str">
        <f>IFERROR(_xlfn.XLOOKUP($G2081,通讯通路门店!$S$4:$S$993933,通讯通路门店!$A$4:$A$993933,0,0),"")</f>
        <v>海南省</v>
      </c>
      <c r="B2081" s="99" t="str">
        <f>IFERROR(_xlfn.XLOOKUP($G2081,通讯通路门店!$S$4:$S$993933,通讯通路门店!$B$4:$B$993933,0,0),"")</f>
        <v>昌江黎族自治县</v>
      </c>
      <c r="C2081" s="99" t="str">
        <f>IFERROR(_xlfn.XLOOKUP($G2081,通讯通路门店!$S$4:$S$993933,通讯通路门店!$C$4:$C$993933,0,0),"")</f>
        <v>昌江黎族自治县</v>
      </c>
      <c r="D2081" s="99" t="str">
        <f>IFERROR(_xlfn.XLOOKUP($G2081,通讯通路门店!$S$4:$S$993933,通讯通路门店!$D$4:$D$993933,0,0),"")</f>
        <v>叉河镇</v>
      </c>
      <c r="E2081" s="83"/>
      <c r="F2081" s="83"/>
      <c r="G2081" s="101"/>
      <c r="H2081" s="102">
        <f>IFERROR(_xlfn.XLOOKUP($G2081,通讯通路门店!$S$4:$S$993933,通讯通路门店!$R$4:$R$993933,0,0),"")</f>
        <v>0</v>
      </c>
      <c r="I2081" s="83"/>
      <c r="J2081" s="83"/>
      <c r="K2081" s="83"/>
      <c r="L2081" s="83"/>
      <c r="M2081" s="83"/>
      <c r="N2081" s="83"/>
      <c r="O2081" s="83"/>
      <c r="P2081" s="83"/>
      <c r="Q2081" s="83"/>
      <c r="R2081" s="83"/>
      <c r="S2081" s="83"/>
      <c r="T2081" s="83"/>
      <c r="U2081" s="99">
        <f>COUNTIF(通讯通路门店!$S:$S,$G2081)</f>
        <v>0</v>
      </c>
      <c r="V2081" s="99">
        <f>COUNTIFS(通讯通路门店!$S:$S,$G2081,通讯通路门店!$J:$J,"综合卖场")</f>
        <v>0</v>
      </c>
      <c r="W2081" s="99">
        <f>SUMIFS(通讯通路门店!$AJ:$AJ,通讯通路门店!$S:$S,通讯客户沙盘!$G2081)</f>
        <v>0</v>
      </c>
      <c r="X2081" s="99">
        <f t="shared" si="160"/>
        <v>0</v>
      </c>
      <c r="Y2081" s="99">
        <f>COUNTIFS(通讯通路门店!$S:$S,$G2081,通讯通路门店!$J:$J,"荣耀体验店")+COUNTIFS(通讯通路门店!$S:$S,$G2081,通讯通路门店!$J:$J,"荣耀授权专卖店")</f>
        <v>0</v>
      </c>
      <c r="Z2081" s="99">
        <f>COUNTIFS(通讯通路门店!$S:$S,$G2081,通讯通路门店!$J:$J,"VIVO体验店")</f>
        <v>0</v>
      </c>
      <c r="AA2081" s="99">
        <f>COUNTIFS(通讯通路门店!$S:$S,$G2081,通讯通路门店!$J:$J,"OPPO体验店")</f>
        <v>0</v>
      </c>
      <c r="AB2081" s="99">
        <f>COUNTIFS(通讯通路门店!$S:$S,$G2081,通讯通路门店!$J:$J,"华为授权体验店")+COUNTIFS(通讯通路门店!$S:$S,$G2081,通讯通路门店!$J:$J,"华为堡垒店")</f>
        <v>0</v>
      </c>
      <c r="AC2081" s="99">
        <f>COUNTIFS(通讯通路门店!$S:$S,$G2081,通讯通路门店!$J:$J,"小米体验店")</f>
        <v>0</v>
      </c>
      <c r="AD2081" s="99">
        <f>COUNTIFS(通讯通路门店!$S:$S,$G2081,通讯通路门店!$J:$J,"苹果体验店")</f>
        <v>0</v>
      </c>
      <c r="AE2081" s="99">
        <f>COUNTIFS(通讯通路门店!$S:$S,$G2081,通讯通路门店!$J:$J,"其他品牌专卖店")</f>
        <v>0</v>
      </c>
      <c r="AF2081" s="99">
        <f>SUMIFS(通讯通路门店!$BI:$BI,通讯通路门店!$S:$S,$G2081)</f>
        <v>0</v>
      </c>
      <c r="AG2081" s="99">
        <f>SUMIFS(通讯通路门店!$BH:$BH,通讯通路门店!$S:$S,$G2081)</f>
        <v>0</v>
      </c>
      <c r="AH2081" s="99">
        <f t="shared" si="161"/>
        <v>0</v>
      </c>
      <c r="AI2081" s="99">
        <f>SUMIFS(通讯通路门店!$BB:$BB,通讯通路门店!$S:$S,$G2081)</f>
        <v>0</v>
      </c>
      <c r="AJ2081" s="99">
        <f>SUMIFS(通讯通路门店!$BE:$BE,通讯通路门店!$S:$S,$G2081)</f>
        <v>0</v>
      </c>
      <c r="AK2081" s="99">
        <f>SUMIFS(通讯通路门店!$BG:$BG,通讯通路门店!$S:$S,$G2081)</f>
        <v>0</v>
      </c>
      <c r="AL2081" s="99">
        <f>SUMIFS(通讯通路门店!$BC:$BC,通讯通路门店!$S:$S,$G2081)</f>
        <v>0</v>
      </c>
      <c r="AM2081" s="99">
        <f>SUMIFS(通讯通路门店!$BD:$BD,通讯通路门店!$S:$S,$G2081)</f>
        <v>0</v>
      </c>
      <c r="AN2081" s="99">
        <f>SUMIFS(通讯通路门店!$BF:$BF,通讯通路门店!$S:$S,$G2081)</f>
        <v>0</v>
      </c>
      <c r="AO2081" s="99">
        <f t="shared" si="162"/>
        <v>0</v>
      </c>
      <c r="AP2081" s="99">
        <f>SUMIFS(通讯通路门店!$K:$K,通讯通路门店!$S:$S,$G2081)</f>
        <v>0</v>
      </c>
      <c r="AQ2081" s="83"/>
      <c r="AR2081" s="99">
        <f>SUMIFS(通讯通路门店!$T:$T,通讯通路门店!$S:$S,$G2081)</f>
        <v>0</v>
      </c>
      <c r="AS2081" s="99">
        <f>SUMIFS(通讯通路门店!$U:$U,通讯通路门店!$S:$S,$G2081)</f>
        <v>0</v>
      </c>
      <c r="AT2081" s="99">
        <f>SUMIFS(通讯通路门店!$V:$V,通讯通路门店!$S:$S,$G2081)</f>
        <v>0</v>
      </c>
      <c r="AU2081" s="99">
        <f>SUMIFS(通讯通路门店!$W:$W,通讯通路门店!$S:$S,$G2081)</f>
        <v>0</v>
      </c>
      <c r="AV2081" s="99">
        <f>SUMIFS(通讯通路门店!$Z:$Z,通讯通路门店!$S:$S,$G2081)</f>
        <v>0</v>
      </c>
      <c r="AW2081" s="99">
        <f>SUMIFS(通讯通路门店!$AB:$AB,通讯通路门店!$S:$S,$G2081)</f>
        <v>0</v>
      </c>
      <c r="AX2081" s="99">
        <f>SUMIFS(通讯通路门店!$X:$X,通讯通路门店!$S:$S,$G2081)</f>
        <v>0</v>
      </c>
      <c r="AY2081" s="99">
        <f>SUMIFS(通讯通路门店!$Y:$Y,通讯通路门店!$S:$S,$G2081)</f>
        <v>0</v>
      </c>
      <c r="AZ2081" s="99">
        <f>SUMIFS(通讯通路门店!$AA:$AA,通讯通路门店!$S:$S,$G2081)</f>
        <v>0</v>
      </c>
      <c r="BA2081" s="99">
        <f t="shared" si="163"/>
        <v>0</v>
      </c>
      <c r="BB2081" s="99">
        <f t="shared" si="164"/>
        <v>0</v>
      </c>
      <c r="BC2081" s="99">
        <f>SUMIFS(通讯通路门店!$W:$W,通讯通路门店!$S:$S,$G2081,通讯通路门店!$J:$J,"荣耀体验店")+SUMIFS(通讯通路门店!$W:$W,通讯通路门店!$S:$S,$G2081,通讯通路门店!$J:$J,"荣耀授权专卖店")</f>
        <v>0</v>
      </c>
      <c r="BD2081" s="99">
        <f>SUMIFS(通讯通路门店!$Z:$Z,通讯通路门店!$S:$S,$G2081,通讯通路门店!$J:$J,"VIVO体验店")</f>
        <v>0</v>
      </c>
      <c r="BE2081" s="99">
        <f>SUMIFS(通讯通路门店!$AB:$AB,通讯通路门店!$S:$S,$G2081,通讯通路门店!$J:$J,"OPPO体验店")</f>
        <v>0</v>
      </c>
      <c r="BF2081" s="99">
        <f>SUMIFS(通讯通路门店!$X:$X,通讯通路门店!$S:$S,$G2081,通讯通路门店!$J:$J,"华为授权体验店")+SUMIFS(通讯通路门店!$AA:$AA,通讯通路门店!$S:$S,$G2081,通讯通路门店!$J:$J,"华为堡垒店")</f>
        <v>0</v>
      </c>
      <c r="BG2081" s="99">
        <f>SUMIFS(通讯通路门店!$Y:$Y,通讯通路门店!$S:$S,$G2081,通讯通路门店!$J:$J,"小米体验店")</f>
        <v>0</v>
      </c>
      <c r="BH2081" s="99">
        <f>SUMIFS(通讯通路门店!$AA:$AA,通讯通路门店!$S:$S,$G2081,通讯通路门店!$J:$J,"苹果体验店")</f>
        <v>0</v>
      </c>
      <c r="BI2081" s="99">
        <f>SUMIFS(通讯通路门店!$K:$K,通讯通路门店!$S:$S,$G2081,通讯通路门店!$J:$J,"其他品牌专卖店")</f>
        <v>0</v>
      </c>
      <c r="BJ2081" s="99">
        <f>SUMIFS(通讯通路门店!$AC:$AC,通讯通路门店!$S:$S,$G2081)</f>
        <v>0</v>
      </c>
      <c r="BK2081" s="99">
        <f>SUMIFS(通讯通路门店!$AD:$AD,通讯通路门店!$S:$S,$G2081)</f>
        <v>0</v>
      </c>
      <c r="BL2081" s="99">
        <f>SUMIFS(通讯通路门店!$AE:$AE,通讯通路门店!$S:$S,$G2081)</f>
        <v>0</v>
      </c>
      <c r="BM2081" s="99">
        <f>SUMIFS(通讯通路门店!$AF:$AF,通讯通路门店!$S:$S,$G2081)</f>
        <v>0</v>
      </c>
      <c r="BN2081" s="99">
        <f>SUMIFS(通讯通路门店!$AG:$AG,通讯通路门店!$S:$S,$G2081)</f>
        <v>0</v>
      </c>
      <c r="BO2081" s="99">
        <f>SUMIFS(通讯通路门店!$AH:$AH,通讯通路门店!$S:$S,$G2081)</f>
        <v>0</v>
      </c>
      <c r="BP2081" s="99">
        <f>SUMIFS(通讯通路门店!$AI:$AI,通讯通路门店!$S:$S,$G2081)</f>
        <v>0</v>
      </c>
      <c r="BQ2081" s="83"/>
    </row>
    <row r="2082" spans="1:69">
      <c r="A2082" s="99" t="str">
        <f>IFERROR(_xlfn.XLOOKUP($G2082,通讯通路门店!$S$4:$S$993933,通讯通路门店!$A$4:$A$993933,0,0),"")</f>
        <v>海南省</v>
      </c>
      <c r="B2082" s="99" t="str">
        <f>IFERROR(_xlfn.XLOOKUP($G2082,通讯通路门店!$S$4:$S$993933,通讯通路门店!$B$4:$B$993933,0,0),"")</f>
        <v>昌江黎族自治县</v>
      </c>
      <c r="C2082" s="99" t="str">
        <f>IFERROR(_xlfn.XLOOKUP($G2082,通讯通路门店!$S$4:$S$993933,通讯通路门店!$C$4:$C$993933,0,0),"")</f>
        <v>昌江黎族自治县</v>
      </c>
      <c r="D2082" s="99" t="str">
        <f>IFERROR(_xlfn.XLOOKUP($G2082,通讯通路门店!$S$4:$S$993933,通讯通路门店!$D$4:$D$993933,0,0),"")</f>
        <v>叉河镇</v>
      </c>
      <c r="E2082" s="83"/>
      <c r="F2082" s="83"/>
      <c r="G2082" s="101"/>
      <c r="H2082" s="102">
        <f>IFERROR(_xlfn.XLOOKUP($G2082,通讯通路门店!$S$4:$S$993933,通讯通路门店!$R$4:$R$993933,0,0),"")</f>
        <v>0</v>
      </c>
      <c r="I2082" s="83"/>
      <c r="J2082" s="83"/>
      <c r="K2082" s="83"/>
      <c r="L2082" s="83"/>
      <c r="M2082" s="83"/>
      <c r="N2082" s="83"/>
      <c r="O2082" s="83"/>
      <c r="P2082" s="83"/>
      <c r="Q2082" s="83"/>
      <c r="R2082" s="83"/>
      <c r="S2082" s="83"/>
      <c r="T2082" s="83"/>
      <c r="U2082" s="99">
        <f>COUNTIF(通讯通路门店!$S:$S,$G2082)</f>
        <v>0</v>
      </c>
      <c r="V2082" s="99">
        <f>COUNTIFS(通讯通路门店!$S:$S,$G2082,通讯通路门店!$J:$J,"综合卖场")</f>
        <v>0</v>
      </c>
      <c r="W2082" s="99">
        <f>SUMIFS(通讯通路门店!$AJ:$AJ,通讯通路门店!$S:$S,通讯客户沙盘!$G2082)</f>
        <v>0</v>
      </c>
      <c r="X2082" s="99">
        <f t="shared" si="160"/>
        <v>0</v>
      </c>
      <c r="Y2082" s="99">
        <f>COUNTIFS(通讯通路门店!$S:$S,$G2082,通讯通路门店!$J:$J,"荣耀体验店")+COUNTIFS(通讯通路门店!$S:$S,$G2082,通讯通路门店!$J:$J,"荣耀授权专卖店")</f>
        <v>0</v>
      </c>
      <c r="Z2082" s="99">
        <f>COUNTIFS(通讯通路门店!$S:$S,$G2082,通讯通路门店!$J:$J,"VIVO体验店")</f>
        <v>0</v>
      </c>
      <c r="AA2082" s="99">
        <f>COUNTIFS(通讯通路门店!$S:$S,$G2082,通讯通路门店!$J:$J,"OPPO体验店")</f>
        <v>0</v>
      </c>
      <c r="AB2082" s="99">
        <f>COUNTIFS(通讯通路门店!$S:$S,$G2082,通讯通路门店!$J:$J,"华为授权体验店")+COUNTIFS(通讯通路门店!$S:$S,$G2082,通讯通路门店!$J:$J,"华为堡垒店")</f>
        <v>0</v>
      </c>
      <c r="AC2082" s="99">
        <f>COUNTIFS(通讯通路门店!$S:$S,$G2082,通讯通路门店!$J:$J,"小米体验店")</f>
        <v>0</v>
      </c>
      <c r="AD2082" s="99">
        <f>COUNTIFS(通讯通路门店!$S:$S,$G2082,通讯通路门店!$J:$J,"苹果体验店")</f>
        <v>0</v>
      </c>
      <c r="AE2082" s="99">
        <f>COUNTIFS(通讯通路门店!$S:$S,$G2082,通讯通路门店!$J:$J,"其他品牌专卖店")</f>
        <v>0</v>
      </c>
      <c r="AF2082" s="99">
        <f>SUMIFS(通讯通路门店!$BI:$BI,通讯通路门店!$S:$S,$G2082)</f>
        <v>0</v>
      </c>
      <c r="AG2082" s="99">
        <f>SUMIFS(通讯通路门店!$BH:$BH,通讯通路门店!$S:$S,$G2082)</f>
        <v>0</v>
      </c>
      <c r="AH2082" s="99">
        <f t="shared" si="161"/>
        <v>0</v>
      </c>
      <c r="AI2082" s="99">
        <f>SUMIFS(通讯通路门店!$BB:$BB,通讯通路门店!$S:$S,$G2082)</f>
        <v>0</v>
      </c>
      <c r="AJ2082" s="99">
        <f>SUMIFS(通讯通路门店!$BE:$BE,通讯通路门店!$S:$S,$G2082)</f>
        <v>0</v>
      </c>
      <c r="AK2082" s="99">
        <f>SUMIFS(通讯通路门店!$BG:$BG,通讯通路门店!$S:$S,$G2082)</f>
        <v>0</v>
      </c>
      <c r="AL2082" s="99">
        <f>SUMIFS(通讯通路门店!$BC:$BC,通讯通路门店!$S:$S,$G2082)</f>
        <v>0</v>
      </c>
      <c r="AM2082" s="99">
        <f>SUMIFS(通讯通路门店!$BD:$BD,通讯通路门店!$S:$S,$G2082)</f>
        <v>0</v>
      </c>
      <c r="AN2082" s="99">
        <f>SUMIFS(通讯通路门店!$BF:$BF,通讯通路门店!$S:$S,$G2082)</f>
        <v>0</v>
      </c>
      <c r="AO2082" s="99">
        <f t="shared" si="162"/>
        <v>0</v>
      </c>
      <c r="AP2082" s="99">
        <f>SUMIFS(通讯通路门店!$K:$K,通讯通路门店!$S:$S,$G2082)</f>
        <v>0</v>
      </c>
      <c r="AQ2082" s="83"/>
      <c r="AR2082" s="99">
        <f>SUMIFS(通讯通路门店!$T:$T,通讯通路门店!$S:$S,$G2082)</f>
        <v>0</v>
      </c>
      <c r="AS2082" s="99">
        <f>SUMIFS(通讯通路门店!$U:$U,通讯通路门店!$S:$S,$G2082)</f>
        <v>0</v>
      </c>
      <c r="AT2082" s="99">
        <f>SUMIFS(通讯通路门店!$V:$V,通讯通路门店!$S:$S,$G2082)</f>
        <v>0</v>
      </c>
      <c r="AU2082" s="99">
        <f>SUMIFS(通讯通路门店!$W:$W,通讯通路门店!$S:$S,$G2082)</f>
        <v>0</v>
      </c>
      <c r="AV2082" s="99">
        <f>SUMIFS(通讯通路门店!$Z:$Z,通讯通路门店!$S:$S,$G2082)</f>
        <v>0</v>
      </c>
      <c r="AW2082" s="99">
        <f>SUMIFS(通讯通路门店!$AB:$AB,通讯通路门店!$S:$S,$G2082)</f>
        <v>0</v>
      </c>
      <c r="AX2082" s="99">
        <f>SUMIFS(通讯通路门店!$X:$X,通讯通路门店!$S:$S,$G2082)</f>
        <v>0</v>
      </c>
      <c r="AY2082" s="99">
        <f>SUMIFS(通讯通路门店!$Y:$Y,通讯通路门店!$S:$S,$G2082)</f>
        <v>0</v>
      </c>
      <c r="AZ2082" s="99">
        <f>SUMIFS(通讯通路门店!$AA:$AA,通讯通路门店!$S:$S,$G2082)</f>
        <v>0</v>
      </c>
      <c r="BA2082" s="99">
        <f t="shared" si="163"/>
        <v>0</v>
      </c>
      <c r="BB2082" s="99">
        <f t="shared" si="164"/>
        <v>0</v>
      </c>
      <c r="BC2082" s="99">
        <f>SUMIFS(通讯通路门店!$W:$W,通讯通路门店!$S:$S,$G2082,通讯通路门店!$J:$J,"荣耀体验店")+SUMIFS(通讯通路门店!$W:$W,通讯通路门店!$S:$S,$G2082,通讯通路门店!$J:$J,"荣耀授权专卖店")</f>
        <v>0</v>
      </c>
      <c r="BD2082" s="99">
        <f>SUMIFS(通讯通路门店!$Z:$Z,通讯通路门店!$S:$S,$G2082,通讯通路门店!$J:$J,"VIVO体验店")</f>
        <v>0</v>
      </c>
      <c r="BE2082" s="99">
        <f>SUMIFS(通讯通路门店!$AB:$AB,通讯通路门店!$S:$S,$G2082,通讯通路门店!$J:$J,"OPPO体验店")</f>
        <v>0</v>
      </c>
      <c r="BF2082" s="99">
        <f>SUMIFS(通讯通路门店!$X:$X,通讯通路门店!$S:$S,$G2082,通讯通路门店!$J:$J,"华为授权体验店")+SUMIFS(通讯通路门店!$AA:$AA,通讯通路门店!$S:$S,$G2082,通讯通路门店!$J:$J,"华为堡垒店")</f>
        <v>0</v>
      </c>
      <c r="BG2082" s="99">
        <f>SUMIFS(通讯通路门店!$Y:$Y,通讯通路门店!$S:$S,$G2082,通讯通路门店!$J:$J,"小米体验店")</f>
        <v>0</v>
      </c>
      <c r="BH2082" s="99">
        <f>SUMIFS(通讯通路门店!$AA:$AA,通讯通路门店!$S:$S,$G2082,通讯通路门店!$J:$J,"苹果体验店")</f>
        <v>0</v>
      </c>
      <c r="BI2082" s="99">
        <f>SUMIFS(通讯通路门店!$K:$K,通讯通路门店!$S:$S,$G2082,通讯通路门店!$J:$J,"其他品牌专卖店")</f>
        <v>0</v>
      </c>
      <c r="BJ2082" s="99">
        <f>SUMIFS(通讯通路门店!$AC:$AC,通讯通路门店!$S:$S,$G2082)</f>
        <v>0</v>
      </c>
      <c r="BK2082" s="99">
        <f>SUMIFS(通讯通路门店!$AD:$AD,通讯通路门店!$S:$S,$G2082)</f>
        <v>0</v>
      </c>
      <c r="BL2082" s="99">
        <f>SUMIFS(通讯通路门店!$AE:$AE,通讯通路门店!$S:$S,$G2082)</f>
        <v>0</v>
      </c>
      <c r="BM2082" s="99">
        <f>SUMIFS(通讯通路门店!$AF:$AF,通讯通路门店!$S:$S,$G2082)</f>
        <v>0</v>
      </c>
      <c r="BN2082" s="99">
        <f>SUMIFS(通讯通路门店!$AG:$AG,通讯通路门店!$S:$S,$G2082)</f>
        <v>0</v>
      </c>
      <c r="BO2082" s="99">
        <f>SUMIFS(通讯通路门店!$AH:$AH,通讯通路门店!$S:$S,$G2082)</f>
        <v>0</v>
      </c>
      <c r="BP2082" s="99">
        <f>SUMIFS(通讯通路门店!$AI:$AI,通讯通路门店!$S:$S,$G2082)</f>
        <v>0</v>
      </c>
      <c r="BQ2082" s="83"/>
    </row>
    <row r="2083" spans="1:69">
      <c r="A2083" s="99" t="str">
        <f>IFERROR(_xlfn.XLOOKUP($G2083,通讯通路门店!$S$4:$S$993933,通讯通路门店!$A$4:$A$993933,0,0),"")</f>
        <v>海南省</v>
      </c>
      <c r="B2083" s="99" t="str">
        <f>IFERROR(_xlfn.XLOOKUP($G2083,通讯通路门店!$S$4:$S$993933,通讯通路门店!$B$4:$B$993933,0,0),"")</f>
        <v>昌江黎族自治县</v>
      </c>
      <c r="C2083" s="99" t="str">
        <f>IFERROR(_xlfn.XLOOKUP($G2083,通讯通路门店!$S$4:$S$993933,通讯通路门店!$C$4:$C$993933,0,0),"")</f>
        <v>昌江黎族自治县</v>
      </c>
      <c r="D2083" s="99" t="str">
        <f>IFERROR(_xlfn.XLOOKUP($G2083,通讯通路门店!$S$4:$S$993933,通讯通路门店!$D$4:$D$993933,0,0),"")</f>
        <v>叉河镇</v>
      </c>
      <c r="E2083" s="83"/>
      <c r="F2083" s="83"/>
      <c r="G2083" s="101"/>
      <c r="H2083" s="102">
        <f>IFERROR(_xlfn.XLOOKUP($G2083,通讯通路门店!$S$4:$S$993933,通讯通路门店!$R$4:$R$993933,0,0),"")</f>
        <v>0</v>
      </c>
      <c r="I2083" s="83"/>
      <c r="J2083" s="83"/>
      <c r="K2083" s="83"/>
      <c r="L2083" s="83"/>
      <c r="M2083" s="83"/>
      <c r="N2083" s="83"/>
      <c r="O2083" s="83"/>
      <c r="P2083" s="83"/>
      <c r="Q2083" s="83"/>
      <c r="R2083" s="83"/>
      <c r="S2083" s="83"/>
      <c r="T2083" s="83"/>
      <c r="U2083" s="99">
        <f>COUNTIF(通讯通路门店!$S:$S,$G2083)</f>
        <v>0</v>
      </c>
      <c r="V2083" s="99">
        <f>COUNTIFS(通讯通路门店!$S:$S,$G2083,通讯通路门店!$J:$J,"综合卖场")</f>
        <v>0</v>
      </c>
      <c r="W2083" s="99">
        <f>SUMIFS(通讯通路门店!$AJ:$AJ,通讯通路门店!$S:$S,通讯客户沙盘!$G2083)</f>
        <v>0</v>
      </c>
      <c r="X2083" s="99">
        <f t="shared" si="160"/>
        <v>0</v>
      </c>
      <c r="Y2083" s="99">
        <f>COUNTIFS(通讯通路门店!$S:$S,$G2083,通讯通路门店!$J:$J,"荣耀体验店")+COUNTIFS(通讯通路门店!$S:$S,$G2083,通讯通路门店!$J:$J,"荣耀授权专卖店")</f>
        <v>0</v>
      </c>
      <c r="Z2083" s="99">
        <f>COUNTIFS(通讯通路门店!$S:$S,$G2083,通讯通路门店!$J:$J,"VIVO体验店")</f>
        <v>0</v>
      </c>
      <c r="AA2083" s="99">
        <f>COUNTIFS(通讯通路门店!$S:$S,$G2083,通讯通路门店!$J:$J,"OPPO体验店")</f>
        <v>0</v>
      </c>
      <c r="AB2083" s="99">
        <f>COUNTIFS(通讯通路门店!$S:$S,$G2083,通讯通路门店!$J:$J,"华为授权体验店")+COUNTIFS(通讯通路门店!$S:$S,$G2083,通讯通路门店!$J:$J,"华为堡垒店")</f>
        <v>0</v>
      </c>
      <c r="AC2083" s="99">
        <f>COUNTIFS(通讯通路门店!$S:$S,$G2083,通讯通路门店!$J:$J,"小米体验店")</f>
        <v>0</v>
      </c>
      <c r="AD2083" s="99">
        <f>COUNTIFS(通讯通路门店!$S:$S,$G2083,通讯通路门店!$J:$J,"苹果体验店")</f>
        <v>0</v>
      </c>
      <c r="AE2083" s="99">
        <f>COUNTIFS(通讯通路门店!$S:$S,$G2083,通讯通路门店!$J:$J,"其他品牌专卖店")</f>
        <v>0</v>
      </c>
      <c r="AF2083" s="99">
        <f>SUMIFS(通讯通路门店!$BI:$BI,通讯通路门店!$S:$S,$G2083)</f>
        <v>0</v>
      </c>
      <c r="AG2083" s="99">
        <f>SUMIFS(通讯通路门店!$BH:$BH,通讯通路门店!$S:$S,$G2083)</f>
        <v>0</v>
      </c>
      <c r="AH2083" s="99">
        <f t="shared" si="161"/>
        <v>0</v>
      </c>
      <c r="AI2083" s="99">
        <f>SUMIFS(通讯通路门店!$BB:$BB,通讯通路门店!$S:$S,$G2083)</f>
        <v>0</v>
      </c>
      <c r="AJ2083" s="99">
        <f>SUMIFS(通讯通路门店!$BE:$BE,通讯通路门店!$S:$S,$G2083)</f>
        <v>0</v>
      </c>
      <c r="AK2083" s="99">
        <f>SUMIFS(通讯通路门店!$BG:$BG,通讯通路门店!$S:$S,$G2083)</f>
        <v>0</v>
      </c>
      <c r="AL2083" s="99">
        <f>SUMIFS(通讯通路门店!$BC:$BC,通讯通路门店!$S:$S,$G2083)</f>
        <v>0</v>
      </c>
      <c r="AM2083" s="99">
        <f>SUMIFS(通讯通路门店!$BD:$BD,通讯通路门店!$S:$S,$G2083)</f>
        <v>0</v>
      </c>
      <c r="AN2083" s="99">
        <f>SUMIFS(通讯通路门店!$BF:$BF,通讯通路门店!$S:$S,$G2083)</f>
        <v>0</v>
      </c>
      <c r="AO2083" s="99">
        <f t="shared" si="162"/>
        <v>0</v>
      </c>
      <c r="AP2083" s="99">
        <f>SUMIFS(通讯通路门店!$K:$K,通讯通路门店!$S:$S,$G2083)</f>
        <v>0</v>
      </c>
      <c r="AQ2083" s="83"/>
      <c r="AR2083" s="99">
        <f>SUMIFS(通讯通路门店!$T:$T,通讯通路门店!$S:$S,$G2083)</f>
        <v>0</v>
      </c>
      <c r="AS2083" s="99">
        <f>SUMIFS(通讯通路门店!$U:$U,通讯通路门店!$S:$S,$G2083)</f>
        <v>0</v>
      </c>
      <c r="AT2083" s="99">
        <f>SUMIFS(通讯通路门店!$V:$V,通讯通路门店!$S:$S,$G2083)</f>
        <v>0</v>
      </c>
      <c r="AU2083" s="99">
        <f>SUMIFS(通讯通路门店!$W:$W,通讯通路门店!$S:$S,$G2083)</f>
        <v>0</v>
      </c>
      <c r="AV2083" s="99">
        <f>SUMIFS(通讯通路门店!$Z:$Z,通讯通路门店!$S:$S,$G2083)</f>
        <v>0</v>
      </c>
      <c r="AW2083" s="99">
        <f>SUMIFS(通讯通路门店!$AB:$AB,通讯通路门店!$S:$S,$G2083)</f>
        <v>0</v>
      </c>
      <c r="AX2083" s="99">
        <f>SUMIFS(通讯通路门店!$X:$X,通讯通路门店!$S:$S,$G2083)</f>
        <v>0</v>
      </c>
      <c r="AY2083" s="99">
        <f>SUMIFS(通讯通路门店!$Y:$Y,通讯通路门店!$S:$S,$G2083)</f>
        <v>0</v>
      </c>
      <c r="AZ2083" s="99">
        <f>SUMIFS(通讯通路门店!$AA:$AA,通讯通路门店!$S:$S,$G2083)</f>
        <v>0</v>
      </c>
      <c r="BA2083" s="99">
        <f t="shared" si="163"/>
        <v>0</v>
      </c>
      <c r="BB2083" s="99">
        <f t="shared" si="164"/>
        <v>0</v>
      </c>
      <c r="BC2083" s="99">
        <f>SUMIFS(通讯通路门店!$W:$W,通讯通路门店!$S:$S,$G2083,通讯通路门店!$J:$J,"荣耀体验店")+SUMIFS(通讯通路门店!$W:$W,通讯通路门店!$S:$S,$G2083,通讯通路门店!$J:$J,"荣耀授权专卖店")</f>
        <v>0</v>
      </c>
      <c r="BD2083" s="99">
        <f>SUMIFS(通讯通路门店!$Z:$Z,通讯通路门店!$S:$S,$G2083,通讯通路门店!$J:$J,"VIVO体验店")</f>
        <v>0</v>
      </c>
      <c r="BE2083" s="99">
        <f>SUMIFS(通讯通路门店!$AB:$AB,通讯通路门店!$S:$S,$G2083,通讯通路门店!$J:$J,"OPPO体验店")</f>
        <v>0</v>
      </c>
      <c r="BF2083" s="99">
        <f>SUMIFS(通讯通路门店!$X:$X,通讯通路门店!$S:$S,$G2083,通讯通路门店!$J:$J,"华为授权体验店")+SUMIFS(通讯通路门店!$AA:$AA,通讯通路门店!$S:$S,$G2083,通讯通路门店!$J:$J,"华为堡垒店")</f>
        <v>0</v>
      </c>
      <c r="BG2083" s="99">
        <f>SUMIFS(通讯通路门店!$Y:$Y,通讯通路门店!$S:$S,$G2083,通讯通路门店!$J:$J,"小米体验店")</f>
        <v>0</v>
      </c>
      <c r="BH2083" s="99">
        <f>SUMIFS(通讯通路门店!$AA:$AA,通讯通路门店!$S:$S,$G2083,通讯通路门店!$J:$J,"苹果体验店")</f>
        <v>0</v>
      </c>
      <c r="BI2083" s="99">
        <f>SUMIFS(通讯通路门店!$K:$K,通讯通路门店!$S:$S,$G2083,通讯通路门店!$J:$J,"其他品牌专卖店")</f>
        <v>0</v>
      </c>
      <c r="BJ2083" s="99">
        <f>SUMIFS(通讯通路门店!$AC:$AC,通讯通路门店!$S:$S,$G2083)</f>
        <v>0</v>
      </c>
      <c r="BK2083" s="99">
        <f>SUMIFS(通讯通路门店!$AD:$AD,通讯通路门店!$S:$S,$G2083)</f>
        <v>0</v>
      </c>
      <c r="BL2083" s="99">
        <f>SUMIFS(通讯通路门店!$AE:$AE,通讯通路门店!$S:$S,$G2083)</f>
        <v>0</v>
      </c>
      <c r="BM2083" s="99">
        <f>SUMIFS(通讯通路门店!$AF:$AF,通讯通路门店!$S:$S,$G2083)</f>
        <v>0</v>
      </c>
      <c r="BN2083" s="99">
        <f>SUMIFS(通讯通路门店!$AG:$AG,通讯通路门店!$S:$S,$G2083)</f>
        <v>0</v>
      </c>
      <c r="BO2083" s="99">
        <f>SUMIFS(通讯通路门店!$AH:$AH,通讯通路门店!$S:$S,$G2083)</f>
        <v>0</v>
      </c>
      <c r="BP2083" s="99">
        <f>SUMIFS(通讯通路门店!$AI:$AI,通讯通路门店!$S:$S,$G2083)</f>
        <v>0</v>
      </c>
      <c r="BQ2083" s="83"/>
    </row>
    <row r="2084" spans="1:69">
      <c r="A2084" s="99" t="str">
        <f>IFERROR(_xlfn.XLOOKUP($G2084,通讯通路门店!$S$4:$S$993933,通讯通路门店!$A$4:$A$993933,0,0),"")</f>
        <v>海南省</v>
      </c>
      <c r="B2084" s="99" t="str">
        <f>IFERROR(_xlfn.XLOOKUP($G2084,通讯通路门店!$S$4:$S$993933,通讯通路门店!$B$4:$B$993933,0,0),"")</f>
        <v>昌江黎族自治县</v>
      </c>
      <c r="C2084" s="99" t="str">
        <f>IFERROR(_xlfn.XLOOKUP($G2084,通讯通路门店!$S$4:$S$993933,通讯通路门店!$C$4:$C$993933,0,0),"")</f>
        <v>昌江黎族自治县</v>
      </c>
      <c r="D2084" s="99" t="str">
        <f>IFERROR(_xlfn.XLOOKUP($G2084,通讯通路门店!$S$4:$S$993933,通讯通路门店!$D$4:$D$993933,0,0),"")</f>
        <v>叉河镇</v>
      </c>
      <c r="E2084" s="83"/>
      <c r="F2084" s="83"/>
      <c r="G2084" s="101"/>
      <c r="H2084" s="102">
        <f>IFERROR(_xlfn.XLOOKUP($G2084,通讯通路门店!$S$4:$S$993933,通讯通路门店!$R$4:$R$993933,0,0),"")</f>
        <v>0</v>
      </c>
      <c r="I2084" s="83"/>
      <c r="J2084" s="83"/>
      <c r="K2084" s="83"/>
      <c r="L2084" s="83"/>
      <c r="M2084" s="83"/>
      <c r="N2084" s="83"/>
      <c r="O2084" s="83"/>
      <c r="P2084" s="83"/>
      <c r="Q2084" s="83"/>
      <c r="R2084" s="83"/>
      <c r="S2084" s="83"/>
      <c r="T2084" s="83"/>
      <c r="U2084" s="99">
        <f>COUNTIF(通讯通路门店!$S:$S,$G2084)</f>
        <v>0</v>
      </c>
      <c r="V2084" s="99">
        <f>COUNTIFS(通讯通路门店!$S:$S,$G2084,通讯通路门店!$J:$J,"综合卖场")</f>
        <v>0</v>
      </c>
      <c r="W2084" s="99">
        <f>SUMIFS(通讯通路门店!$AJ:$AJ,通讯通路门店!$S:$S,通讯客户沙盘!$G2084)</f>
        <v>0</v>
      </c>
      <c r="X2084" s="99">
        <f t="shared" si="160"/>
        <v>0</v>
      </c>
      <c r="Y2084" s="99">
        <f>COUNTIFS(通讯通路门店!$S:$S,$G2084,通讯通路门店!$J:$J,"荣耀体验店")+COUNTIFS(通讯通路门店!$S:$S,$G2084,通讯通路门店!$J:$J,"荣耀授权专卖店")</f>
        <v>0</v>
      </c>
      <c r="Z2084" s="99">
        <f>COUNTIFS(通讯通路门店!$S:$S,$G2084,通讯通路门店!$J:$J,"VIVO体验店")</f>
        <v>0</v>
      </c>
      <c r="AA2084" s="99">
        <f>COUNTIFS(通讯通路门店!$S:$S,$G2084,通讯通路门店!$J:$J,"OPPO体验店")</f>
        <v>0</v>
      </c>
      <c r="AB2084" s="99">
        <f>COUNTIFS(通讯通路门店!$S:$S,$G2084,通讯通路门店!$J:$J,"华为授权体验店")+COUNTIFS(通讯通路门店!$S:$S,$G2084,通讯通路门店!$J:$J,"华为堡垒店")</f>
        <v>0</v>
      </c>
      <c r="AC2084" s="99">
        <f>COUNTIFS(通讯通路门店!$S:$S,$G2084,通讯通路门店!$J:$J,"小米体验店")</f>
        <v>0</v>
      </c>
      <c r="AD2084" s="99">
        <f>COUNTIFS(通讯通路门店!$S:$S,$G2084,通讯通路门店!$J:$J,"苹果体验店")</f>
        <v>0</v>
      </c>
      <c r="AE2084" s="99">
        <f>COUNTIFS(通讯通路门店!$S:$S,$G2084,通讯通路门店!$J:$J,"其他品牌专卖店")</f>
        <v>0</v>
      </c>
      <c r="AF2084" s="99">
        <f>SUMIFS(通讯通路门店!$BI:$BI,通讯通路门店!$S:$S,$G2084)</f>
        <v>0</v>
      </c>
      <c r="AG2084" s="99">
        <f>SUMIFS(通讯通路门店!$BH:$BH,通讯通路门店!$S:$S,$G2084)</f>
        <v>0</v>
      </c>
      <c r="AH2084" s="99">
        <f t="shared" si="161"/>
        <v>0</v>
      </c>
      <c r="AI2084" s="99">
        <f>SUMIFS(通讯通路门店!$BB:$BB,通讯通路门店!$S:$S,$G2084)</f>
        <v>0</v>
      </c>
      <c r="AJ2084" s="99">
        <f>SUMIFS(通讯通路门店!$BE:$BE,通讯通路门店!$S:$S,$G2084)</f>
        <v>0</v>
      </c>
      <c r="AK2084" s="99">
        <f>SUMIFS(通讯通路门店!$BG:$BG,通讯通路门店!$S:$S,$G2084)</f>
        <v>0</v>
      </c>
      <c r="AL2084" s="99">
        <f>SUMIFS(通讯通路门店!$BC:$BC,通讯通路门店!$S:$S,$G2084)</f>
        <v>0</v>
      </c>
      <c r="AM2084" s="99">
        <f>SUMIFS(通讯通路门店!$BD:$BD,通讯通路门店!$S:$S,$G2084)</f>
        <v>0</v>
      </c>
      <c r="AN2084" s="99">
        <f>SUMIFS(通讯通路门店!$BF:$BF,通讯通路门店!$S:$S,$G2084)</f>
        <v>0</v>
      </c>
      <c r="AO2084" s="99">
        <f t="shared" si="162"/>
        <v>0</v>
      </c>
      <c r="AP2084" s="99">
        <f>SUMIFS(通讯通路门店!$K:$K,通讯通路门店!$S:$S,$G2084)</f>
        <v>0</v>
      </c>
      <c r="AQ2084" s="83"/>
      <c r="AR2084" s="99">
        <f>SUMIFS(通讯通路门店!$T:$T,通讯通路门店!$S:$S,$G2084)</f>
        <v>0</v>
      </c>
      <c r="AS2084" s="99">
        <f>SUMIFS(通讯通路门店!$U:$U,通讯通路门店!$S:$S,$G2084)</f>
        <v>0</v>
      </c>
      <c r="AT2084" s="99">
        <f>SUMIFS(通讯通路门店!$V:$V,通讯通路门店!$S:$S,$G2084)</f>
        <v>0</v>
      </c>
      <c r="AU2084" s="99">
        <f>SUMIFS(通讯通路门店!$W:$W,通讯通路门店!$S:$S,$G2084)</f>
        <v>0</v>
      </c>
      <c r="AV2084" s="99">
        <f>SUMIFS(通讯通路门店!$Z:$Z,通讯通路门店!$S:$S,$G2084)</f>
        <v>0</v>
      </c>
      <c r="AW2084" s="99">
        <f>SUMIFS(通讯通路门店!$AB:$AB,通讯通路门店!$S:$S,$G2084)</f>
        <v>0</v>
      </c>
      <c r="AX2084" s="99">
        <f>SUMIFS(通讯通路门店!$X:$X,通讯通路门店!$S:$S,$G2084)</f>
        <v>0</v>
      </c>
      <c r="AY2084" s="99">
        <f>SUMIFS(通讯通路门店!$Y:$Y,通讯通路门店!$S:$S,$G2084)</f>
        <v>0</v>
      </c>
      <c r="AZ2084" s="99">
        <f>SUMIFS(通讯通路门店!$AA:$AA,通讯通路门店!$S:$S,$G2084)</f>
        <v>0</v>
      </c>
      <c r="BA2084" s="99">
        <f t="shared" si="163"/>
        <v>0</v>
      </c>
      <c r="BB2084" s="99">
        <f t="shared" si="164"/>
        <v>0</v>
      </c>
      <c r="BC2084" s="99">
        <f>SUMIFS(通讯通路门店!$W:$W,通讯通路门店!$S:$S,$G2084,通讯通路门店!$J:$J,"荣耀体验店")+SUMIFS(通讯通路门店!$W:$W,通讯通路门店!$S:$S,$G2084,通讯通路门店!$J:$J,"荣耀授权专卖店")</f>
        <v>0</v>
      </c>
      <c r="BD2084" s="99">
        <f>SUMIFS(通讯通路门店!$Z:$Z,通讯通路门店!$S:$S,$G2084,通讯通路门店!$J:$J,"VIVO体验店")</f>
        <v>0</v>
      </c>
      <c r="BE2084" s="99">
        <f>SUMIFS(通讯通路门店!$AB:$AB,通讯通路门店!$S:$S,$G2084,通讯通路门店!$J:$J,"OPPO体验店")</f>
        <v>0</v>
      </c>
      <c r="BF2084" s="99">
        <f>SUMIFS(通讯通路门店!$X:$X,通讯通路门店!$S:$S,$G2084,通讯通路门店!$J:$J,"华为授权体验店")+SUMIFS(通讯通路门店!$AA:$AA,通讯通路门店!$S:$S,$G2084,通讯通路门店!$J:$J,"华为堡垒店")</f>
        <v>0</v>
      </c>
      <c r="BG2084" s="99">
        <f>SUMIFS(通讯通路门店!$Y:$Y,通讯通路门店!$S:$S,$G2084,通讯通路门店!$J:$J,"小米体验店")</f>
        <v>0</v>
      </c>
      <c r="BH2084" s="99">
        <f>SUMIFS(通讯通路门店!$AA:$AA,通讯通路门店!$S:$S,$G2084,通讯通路门店!$J:$J,"苹果体验店")</f>
        <v>0</v>
      </c>
      <c r="BI2084" s="99">
        <f>SUMIFS(通讯通路门店!$K:$K,通讯通路门店!$S:$S,$G2084,通讯通路门店!$J:$J,"其他品牌专卖店")</f>
        <v>0</v>
      </c>
      <c r="BJ2084" s="99">
        <f>SUMIFS(通讯通路门店!$AC:$AC,通讯通路门店!$S:$S,$G2084)</f>
        <v>0</v>
      </c>
      <c r="BK2084" s="99">
        <f>SUMIFS(通讯通路门店!$AD:$AD,通讯通路门店!$S:$S,$G2084)</f>
        <v>0</v>
      </c>
      <c r="BL2084" s="99">
        <f>SUMIFS(通讯通路门店!$AE:$AE,通讯通路门店!$S:$S,$G2084)</f>
        <v>0</v>
      </c>
      <c r="BM2084" s="99">
        <f>SUMIFS(通讯通路门店!$AF:$AF,通讯通路门店!$S:$S,$G2084)</f>
        <v>0</v>
      </c>
      <c r="BN2084" s="99">
        <f>SUMIFS(通讯通路门店!$AG:$AG,通讯通路门店!$S:$S,$G2084)</f>
        <v>0</v>
      </c>
      <c r="BO2084" s="99">
        <f>SUMIFS(通讯通路门店!$AH:$AH,通讯通路门店!$S:$S,$G2084)</f>
        <v>0</v>
      </c>
      <c r="BP2084" s="99">
        <f>SUMIFS(通讯通路门店!$AI:$AI,通讯通路门店!$S:$S,$G2084)</f>
        <v>0</v>
      </c>
      <c r="BQ2084" s="83"/>
    </row>
    <row r="2085" spans="1:69">
      <c r="A2085" s="99" t="str">
        <f>IFERROR(_xlfn.XLOOKUP($G2085,通讯通路门店!$S$4:$S$993933,通讯通路门店!$A$4:$A$993933,0,0),"")</f>
        <v>海南省</v>
      </c>
      <c r="B2085" s="99" t="str">
        <f>IFERROR(_xlfn.XLOOKUP($G2085,通讯通路门店!$S$4:$S$993933,通讯通路门店!$B$4:$B$993933,0,0),"")</f>
        <v>昌江黎族自治县</v>
      </c>
      <c r="C2085" s="99" t="str">
        <f>IFERROR(_xlfn.XLOOKUP($G2085,通讯通路门店!$S$4:$S$993933,通讯通路门店!$C$4:$C$993933,0,0),"")</f>
        <v>昌江黎族自治县</v>
      </c>
      <c r="D2085" s="99" t="str">
        <f>IFERROR(_xlfn.XLOOKUP($G2085,通讯通路门店!$S$4:$S$993933,通讯通路门店!$D$4:$D$993933,0,0),"")</f>
        <v>叉河镇</v>
      </c>
      <c r="E2085" s="83"/>
      <c r="F2085" s="83"/>
      <c r="G2085" s="101"/>
      <c r="H2085" s="102">
        <f>IFERROR(_xlfn.XLOOKUP($G2085,通讯通路门店!$S$4:$S$993933,通讯通路门店!$R$4:$R$993933,0,0),"")</f>
        <v>0</v>
      </c>
      <c r="I2085" s="83"/>
      <c r="J2085" s="83"/>
      <c r="K2085" s="83"/>
      <c r="L2085" s="83"/>
      <c r="M2085" s="83"/>
      <c r="N2085" s="83"/>
      <c r="O2085" s="83"/>
      <c r="P2085" s="83"/>
      <c r="Q2085" s="83"/>
      <c r="R2085" s="83"/>
      <c r="S2085" s="83"/>
      <c r="T2085" s="83"/>
      <c r="U2085" s="99">
        <f>COUNTIF(通讯通路门店!$S:$S,$G2085)</f>
        <v>0</v>
      </c>
      <c r="V2085" s="99">
        <f>COUNTIFS(通讯通路门店!$S:$S,$G2085,通讯通路门店!$J:$J,"综合卖场")</f>
        <v>0</v>
      </c>
      <c r="W2085" s="99">
        <f>SUMIFS(通讯通路门店!$AJ:$AJ,通讯通路门店!$S:$S,通讯客户沙盘!$G2085)</f>
        <v>0</v>
      </c>
      <c r="X2085" s="99">
        <f t="shared" si="160"/>
        <v>0</v>
      </c>
      <c r="Y2085" s="99">
        <f>COUNTIFS(通讯通路门店!$S:$S,$G2085,通讯通路门店!$J:$J,"荣耀体验店")+COUNTIFS(通讯通路门店!$S:$S,$G2085,通讯通路门店!$J:$J,"荣耀授权专卖店")</f>
        <v>0</v>
      </c>
      <c r="Z2085" s="99">
        <f>COUNTIFS(通讯通路门店!$S:$S,$G2085,通讯通路门店!$J:$J,"VIVO体验店")</f>
        <v>0</v>
      </c>
      <c r="AA2085" s="99">
        <f>COUNTIFS(通讯通路门店!$S:$S,$G2085,通讯通路门店!$J:$J,"OPPO体验店")</f>
        <v>0</v>
      </c>
      <c r="AB2085" s="99">
        <f>COUNTIFS(通讯通路门店!$S:$S,$G2085,通讯通路门店!$J:$J,"华为授权体验店")+COUNTIFS(通讯通路门店!$S:$S,$G2085,通讯通路门店!$J:$J,"华为堡垒店")</f>
        <v>0</v>
      </c>
      <c r="AC2085" s="99">
        <f>COUNTIFS(通讯通路门店!$S:$S,$G2085,通讯通路门店!$J:$J,"小米体验店")</f>
        <v>0</v>
      </c>
      <c r="AD2085" s="99">
        <f>COUNTIFS(通讯通路门店!$S:$S,$G2085,通讯通路门店!$J:$J,"苹果体验店")</f>
        <v>0</v>
      </c>
      <c r="AE2085" s="99">
        <f>COUNTIFS(通讯通路门店!$S:$S,$G2085,通讯通路门店!$J:$J,"其他品牌专卖店")</f>
        <v>0</v>
      </c>
      <c r="AF2085" s="99">
        <f>SUMIFS(通讯通路门店!$BI:$BI,通讯通路门店!$S:$S,$G2085)</f>
        <v>0</v>
      </c>
      <c r="AG2085" s="99">
        <f>SUMIFS(通讯通路门店!$BH:$BH,通讯通路门店!$S:$S,$G2085)</f>
        <v>0</v>
      </c>
      <c r="AH2085" s="99">
        <f t="shared" si="161"/>
        <v>0</v>
      </c>
      <c r="AI2085" s="99">
        <f>SUMIFS(通讯通路门店!$BB:$BB,通讯通路门店!$S:$S,$G2085)</f>
        <v>0</v>
      </c>
      <c r="AJ2085" s="99">
        <f>SUMIFS(通讯通路门店!$BE:$BE,通讯通路门店!$S:$S,$G2085)</f>
        <v>0</v>
      </c>
      <c r="AK2085" s="99">
        <f>SUMIFS(通讯通路门店!$BG:$BG,通讯通路门店!$S:$S,$G2085)</f>
        <v>0</v>
      </c>
      <c r="AL2085" s="99">
        <f>SUMIFS(通讯通路门店!$BC:$BC,通讯通路门店!$S:$S,$G2085)</f>
        <v>0</v>
      </c>
      <c r="AM2085" s="99">
        <f>SUMIFS(通讯通路门店!$BD:$BD,通讯通路门店!$S:$S,$G2085)</f>
        <v>0</v>
      </c>
      <c r="AN2085" s="99">
        <f>SUMIFS(通讯通路门店!$BF:$BF,通讯通路门店!$S:$S,$G2085)</f>
        <v>0</v>
      </c>
      <c r="AO2085" s="99">
        <f t="shared" si="162"/>
        <v>0</v>
      </c>
      <c r="AP2085" s="99">
        <f>SUMIFS(通讯通路门店!$K:$K,通讯通路门店!$S:$S,$G2085)</f>
        <v>0</v>
      </c>
      <c r="AQ2085" s="83"/>
      <c r="AR2085" s="99">
        <f>SUMIFS(通讯通路门店!$T:$T,通讯通路门店!$S:$S,$G2085)</f>
        <v>0</v>
      </c>
      <c r="AS2085" s="99">
        <f>SUMIFS(通讯通路门店!$U:$U,通讯通路门店!$S:$S,$G2085)</f>
        <v>0</v>
      </c>
      <c r="AT2085" s="99">
        <f>SUMIFS(通讯通路门店!$V:$V,通讯通路门店!$S:$S,$G2085)</f>
        <v>0</v>
      </c>
      <c r="AU2085" s="99">
        <f>SUMIFS(通讯通路门店!$W:$W,通讯通路门店!$S:$S,$G2085)</f>
        <v>0</v>
      </c>
      <c r="AV2085" s="99">
        <f>SUMIFS(通讯通路门店!$Z:$Z,通讯通路门店!$S:$S,$G2085)</f>
        <v>0</v>
      </c>
      <c r="AW2085" s="99">
        <f>SUMIFS(通讯通路门店!$AB:$AB,通讯通路门店!$S:$S,$G2085)</f>
        <v>0</v>
      </c>
      <c r="AX2085" s="99">
        <f>SUMIFS(通讯通路门店!$X:$X,通讯通路门店!$S:$S,$G2085)</f>
        <v>0</v>
      </c>
      <c r="AY2085" s="99">
        <f>SUMIFS(通讯通路门店!$Y:$Y,通讯通路门店!$S:$S,$G2085)</f>
        <v>0</v>
      </c>
      <c r="AZ2085" s="99">
        <f>SUMIFS(通讯通路门店!$AA:$AA,通讯通路门店!$S:$S,$G2085)</f>
        <v>0</v>
      </c>
      <c r="BA2085" s="99">
        <f t="shared" si="163"/>
        <v>0</v>
      </c>
      <c r="BB2085" s="99">
        <f t="shared" si="164"/>
        <v>0</v>
      </c>
      <c r="BC2085" s="99">
        <f>SUMIFS(通讯通路门店!$W:$W,通讯通路门店!$S:$S,$G2085,通讯通路门店!$J:$J,"荣耀体验店")+SUMIFS(通讯通路门店!$W:$W,通讯通路门店!$S:$S,$G2085,通讯通路门店!$J:$J,"荣耀授权专卖店")</f>
        <v>0</v>
      </c>
      <c r="BD2085" s="99">
        <f>SUMIFS(通讯通路门店!$Z:$Z,通讯通路门店!$S:$S,$G2085,通讯通路门店!$J:$J,"VIVO体验店")</f>
        <v>0</v>
      </c>
      <c r="BE2085" s="99">
        <f>SUMIFS(通讯通路门店!$AB:$AB,通讯通路门店!$S:$S,$G2085,通讯通路门店!$J:$J,"OPPO体验店")</f>
        <v>0</v>
      </c>
      <c r="BF2085" s="99">
        <f>SUMIFS(通讯通路门店!$X:$X,通讯通路门店!$S:$S,$G2085,通讯通路门店!$J:$J,"华为授权体验店")+SUMIFS(通讯通路门店!$AA:$AA,通讯通路门店!$S:$S,$G2085,通讯通路门店!$J:$J,"华为堡垒店")</f>
        <v>0</v>
      </c>
      <c r="BG2085" s="99">
        <f>SUMIFS(通讯通路门店!$Y:$Y,通讯通路门店!$S:$S,$G2085,通讯通路门店!$J:$J,"小米体验店")</f>
        <v>0</v>
      </c>
      <c r="BH2085" s="99">
        <f>SUMIFS(通讯通路门店!$AA:$AA,通讯通路门店!$S:$S,$G2085,通讯通路门店!$J:$J,"苹果体验店")</f>
        <v>0</v>
      </c>
      <c r="BI2085" s="99">
        <f>SUMIFS(通讯通路门店!$K:$K,通讯通路门店!$S:$S,$G2085,通讯通路门店!$J:$J,"其他品牌专卖店")</f>
        <v>0</v>
      </c>
      <c r="BJ2085" s="99">
        <f>SUMIFS(通讯通路门店!$AC:$AC,通讯通路门店!$S:$S,$G2085)</f>
        <v>0</v>
      </c>
      <c r="BK2085" s="99">
        <f>SUMIFS(通讯通路门店!$AD:$AD,通讯通路门店!$S:$S,$G2085)</f>
        <v>0</v>
      </c>
      <c r="BL2085" s="99">
        <f>SUMIFS(通讯通路门店!$AE:$AE,通讯通路门店!$S:$S,$G2085)</f>
        <v>0</v>
      </c>
      <c r="BM2085" s="99">
        <f>SUMIFS(通讯通路门店!$AF:$AF,通讯通路门店!$S:$S,$G2085)</f>
        <v>0</v>
      </c>
      <c r="BN2085" s="99">
        <f>SUMIFS(通讯通路门店!$AG:$AG,通讯通路门店!$S:$S,$G2085)</f>
        <v>0</v>
      </c>
      <c r="BO2085" s="99">
        <f>SUMIFS(通讯通路门店!$AH:$AH,通讯通路门店!$S:$S,$G2085)</f>
        <v>0</v>
      </c>
      <c r="BP2085" s="99">
        <f>SUMIFS(通讯通路门店!$AI:$AI,通讯通路门店!$S:$S,$G2085)</f>
        <v>0</v>
      </c>
      <c r="BQ2085" s="83"/>
    </row>
    <row r="2086" spans="1:69">
      <c r="A2086" s="99" t="str">
        <f>IFERROR(_xlfn.XLOOKUP($G2086,通讯通路门店!$S$4:$S$993933,通讯通路门店!$A$4:$A$993933,0,0),"")</f>
        <v>海南省</v>
      </c>
      <c r="B2086" s="99" t="str">
        <f>IFERROR(_xlfn.XLOOKUP($G2086,通讯通路门店!$S$4:$S$993933,通讯通路门店!$B$4:$B$993933,0,0),"")</f>
        <v>昌江黎族自治县</v>
      </c>
      <c r="C2086" s="99" t="str">
        <f>IFERROR(_xlfn.XLOOKUP($G2086,通讯通路门店!$S$4:$S$993933,通讯通路门店!$C$4:$C$993933,0,0),"")</f>
        <v>昌江黎族自治县</v>
      </c>
      <c r="D2086" s="99" t="str">
        <f>IFERROR(_xlfn.XLOOKUP($G2086,通讯通路门店!$S$4:$S$993933,通讯通路门店!$D$4:$D$993933,0,0),"")</f>
        <v>叉河镇</v>
      </c>
      <c r="E2086" s="83"/>
      <c r="F2086" s="83"/>
      <c r="G2086" s="101"/>
      <c r="H2086" s="102">
        <f>IFERROR(_xlfn.XLOOKUP($G2086,通讯通路门店!$S$4:$S$993933,通讯通路门店!$R$4:$R$993933,0,0),"")</f>
        <v>0</v>
      </c>
      <c r="I2086" s="83"/>
      <c r="J2086" s="83"/>
      <c r="K2086" s="83"/>
      <c r="L2086" s="83"/>
      <c r="M2086" s="83"/>
      <c r="N2086" s="83"/>
      <c r="O2086" s="83"/>
      <c r="P2086" s="83"/>
      <c r="Q2086" s="83"/>
      <c r="R2086" s="83"/>
      <c r="S2086" s="83"/>
      <c r="T2086" s="83"/>
      <c r="U2086" s="99">
        <f>COUNTIF(通讯通路门店!$S:$S,$G2086)</f>
        <v>0</v>
      </c>
      <c r="V2086" s="99">
        <f>COUNTIFS(通讯通路门店!$S:$S,$G2086,通讯通路门店!$J:$J,"综合卖场")</f>
        <v>0</v>
      </c>
      <c r="W2086" s="99">
        <f>SUMIFS(通讯通路门店!$AJ:$AJ,通讯通路门店!$S:$S,通讯客户沙盘!$G2086)</f>
        <v>0</v>
      </c>
      <c r="X2086" s="99">
        <f t="shared" si="160"/>
        <v>0</v>
      </c>
      <c r="Y2086" s="99">
        <f>COUNTIFS(通讯通路门店!$S:$S,$G2086,通讯通路门店!$J:$J,"荣耀体验店")+COUNTIFS(通讯通路门店!$S:$S,$G2086,通讯通路门店!$J:$J,"荣耀授权专卖店")</f>
        <v>0</v>
      </c>
      <c r="Z2086" s="99">
        <f>COUNTIFS(通讯通路门店!$S:$S,$G2086,通讯通路门店!$J:$J,"VIVO体验店")</f>
        <v>0</v>
      </c>
      <c r="AA2086" s="99">
        <f>COUNTIFS(通讯通路门店!$S:$S,$G2086,通讯通路门店!$J:$J,"OPPO体验店")</f>
        <v>0</v>
      </c>
      <c r="AB2086" s="99">
        <f>COUNTIFS(通讯通路门店!$S:$S,$G2086,通讯通路门店!$J:$J,"华为授权体验店")+COUNTIFS(通讯通路门店!$S:$S,$G2086,通讯通路门店!$J:$J,"华为堡垒店")</f>
        <v>0</v>
      </c>
      <c r="AC2086" s="99">
        <f>COUNTIFS(通讯通路门店!$S:$S,$G2086,通讯通路门店!$J:$J,"小米体验店")</f>
        <v>0</v>
      </c>
      <c r="AD2086" s="99">
        <f>COUNTIFS(通讯通路门店!$S:$S,$G2086,通讯通路门店!$J:$J,"苹果体验店")</f>
        <v>0</v>
      </c>
      <c r="AE2086" s="99">
        <f>COUNTIFS(通讯通路门店!$S:$S,$G2086,通讯通路门店!$J:$J,"其他品牌专卖店")</f>
        <v>0</v>
      </c>
      <c r="AF2086" s="99">
        <f>SUMIFS(通讯通路门店!$BI:$BI,通讯通路门店!$S:$S,$G2086)</f>
        <v>0</v>
      </c>
      <c r="AG2086" s="99">
        <f>SUMIFS(通讯通路门店!$BH:$BH,通讯通路门店!$S:$S,$G2086)</f>
        <v>0</v>
      </c>
      <c r="AH2086" s="99">
        <f t="shared" si="161"/>
        <v>0</v>
      </c>
      <c r="AI2086" s="99">
        <f>SUMIFS(通讯通路门店!$BB:$BB,通讯通路门店!$S:$S,$G2086)</f>
        <v>0</v>
      </c>
      <c r="AJ2086" s="99">
        <f>SUMIFS(通讯通路门店!$BE:$BE,通讯通路门店!$S:$S,$G2086)</f>
        <v>0</v>
      </c>
      <c r="AK2086" s="99">
        <f>SUMIFS(通讯通路门店!$BG:$BG,通讯通路门店!$S:$S,$G2086)</f>
        <v>0</v>
      </c>
      <c r="AL2086" s="99">
        <f>SUMIFS(通讯通路门店!$BC:$BC,通讯通路门店!$S:$S,$G2086)</f>
        <v>0</v>
      </c>
      <c r="AM2086" s="99">
        <f>SUMIFS(通讯通路门店!$BD:$BD,通讯通路门店!$S:$S,$G2086)</f>
        <v>0</v>
      </c>
      <c r="AN2086" s="99">
        <f>SUMIFS(通讯通路门店!$BF:$BF,通讯通路门店!$S:$S,$G2086)</f>
        <v>0</v>
      </c>
      <c r="AO2086" s="99">
        <f t="shared" si="162"/>
        <v>0</v>
      </c>
      <c r="AP2086" s="99">
        <f>SUMIFS(通讯通路门店!$K:$K,通讯通路门店!$S:$S,$G2086)</f>
        <v>0</v>
      </c>
      <c r="AQ2086" s="83"/>
      <c r="AR2086" s="99">
        <f>SUMIFS(通讯通路门店!$T:$T,通讯通路门店!$S:$S,$G2086)</f>
        <v>0</v>
      </c>
      <c r="AS2086" s="99">
        <f>SUMIFS(通讯通路门店!$U:$U,通讯通路门店!$S:$S,$G2086)</f>
        <v>0</v>
      </c>
      <c r="AT2086" s="99">
        <f>SUMIFS(通讯通路门店!$V:$V,通讯通路门店!$S:$S,$G2086)</f>
        <v>0</v>
      </c>
      <c r="AU2086" s="99">
        <f>SUMIFS(通讯通路门店!$W:$W,通讯通路门店!$S:$S,$G2086)</f>
        <v>0</v>
      </c>
      <c r="AV2086" s="99">
        <f>SUMIFS(通讯通路门店!$Z:$Z,通讯通路门店!$S:$S,$G2086)</f>
        <v>0</v>
      </c>
      <c r="AW2086" s="99">
        <f>SUMIFS(通讯通路门店!$AB:$AB,通讯通路门店!$S:$S,$G2086)</f>
        <v>0</v>
      </c>
      <c r="AX2086" s="99">
        <f>SUMIFS(通讯通路门店!$X:$X,通讯通路门店!$S:$S,$G2086)</f>
        <v>0</v>
      </c>
      <c r="AY2086" s="99">
        <f>SUMIFS(通讯通路门店!$Y:$Y,通讯通路门店!$S:$S,$G2086)</f>
        <v>0</v>
      </c>
      <c r="AZ2086" s="99">
        <f>SUMIFS(通讯通路门店!$AA:$AA,通讯通路门店!$S:$S,$G2086)</f>
        <v>0</v>
      </c>
      <c r="BA2086" s="99">
        <f t="shared" si="163"/>
        <v>0</v>
      </c>
      <c r="BB2086" s="99">
        <f t="shared" si="164"/>
        <v>0</v>
      </c>
      <c r="BC2086" s="99">
        <f>SUMIFS(通讯通路门店!$W:$W,通讯通路门店!$S:$S,$G2086,通讯通路门店!$J:$J,"荣耀体验店")+SUMIFS(通讯通路门店!$W:$W,通讯通路门店!$S:$S,$G2086,通讯通路门店!$J:$J,"荣耀授权专卖店")</f>
        <v>0</v>
      </c>
      <c r="BD2086" s="99">
        <f>SUMIFS(通讯通路门店!$Z:$Z,通讯通路门店!$S:$S,$G2086,通讯通路门店!$J:$J,"VIVO体验店")</f>
        <v>0</v>
      </c>
      <c r="BE2086" s="99">
        <f>SUMIFS(通讯通路门店!$AB:$AB,通讯通路门店!$S:$S,$G2086,通讯通路门店!$J:$J,"OPPO体验店")</f>
        <v>0</v>
      </c>
      <c r="BF2086" s="99">
        <f>SUMIFS(通讯通路门店!$X:$X,通讯通路门店!$S:$S,$G2086,通讯通路门店!$J:$J,"华为授权体验店")+SUMIFS(通讯通路门店!$AA:$AA,通讯通路门店!$S:$S,$G2086,通讯通路门店!$J:$J,"华为堡垒店")</f>
        <v>0</v>
      </c>
      <c r="BG2086" s="99">
        <f>SUMIFS(通讯通路门店!$Y:$Y,通讯通路门店!$S:$S,$G2086,通讯通路门店!$J:$J,"小米体验店")</f>
        <v>0</v>
      </c>
      <c r="BH2086" s="99">
        <f>SUMIFS(通讯通路门店!$AA:$AA,通讯通路门店!$S:$S,$G2086,通讯通路门店!$J:$J,"苹果体验店")</f>
        <v>0</v>
      </c>
      <c r="BI2086" s="99">
        <f>SUMIFS(通讯通路门店!$K:$K,通讯通路门店!$S:$S,$G2086,通讯通路门店!$J:$J,"其他品牌专卖店")</f>
        <v>0</v>
      </c>
      <c r="BJ2086" s="99">
        <f>SUMIFS(通讯通路门店!$AC:$AC,通讯通路门店!$S:$S,$G2086)</f>
        <v>0</v>
      </c>
      <c r="BK2086" s="99">
        <f>SUMIFS(通讯通路门店!$AD:$AD,通讯通路门店!$S:$S,$G2086)</f>
        <v>0</v>
      </c>
      <c r="BL2086" s="99">
        <f>SUMIFS(通讯通路门店!$AE:$AE,通讯通路门店!$S:$S,$G2086)</f>
        <v>0</v>
      </c>
      <c r="BM2086" s="99">
        <f>SUMIFS(通讯通路门店!$AF:$AF,通讯通路门店!$S:$S,$G2086)</f>
        <v>0</v>
      </c>
      <c r="BN2086" s="99">
        <f>SUMIFS(通讯通路门店!$AG:$AG,通讯通路门店!$S:$S,$G2086)</f>
        <v>0</v>
      </c>
      <c r="BO2086" s="99">
        <f>SUMIFS(通讯通路门店!$AH:$AH,通讯通路门店!$S:$S,$G2086)</f>
        <v>0</v>
      </c>
      <c r="BP2086" s="99">
        <f>SUMIFS(通讯通路门店!$AI:$AI,通讯通路门店!$S:$S,$G2086)</f>
        <v>0</v>
      </c>
      <c r="BQ2086" s="83"/>
    </row>
    <row r="2087" spans="1:69">
      <c r="A2087" s="99" t="str">
        <f>IFERROR(_xlfn.XLOOKUP($G2087,通讯通路门店!$S$4:$S$993933,通讯通路门店!$A$4:$A$993933,0,0),"")</f>
        <v>海南省</v>
      </c>
      <c r="B2087" s="99" t="str">
        <f>IFERROR(_xlfn.XLOOKUP($G2087,通讯通路门店!$S$4:$S$993933,通讯通路门店!$B$4:$B$993933,0,0),"")</f>
        <v>昌江黎族自治县</v>
      </c>
      <c r="C2087" s="99" t="str">
        <f>IFERROR(_xlfn.XLOOKUP($G2087,通讯通路门店!$S$4:$S$993933,通讯通路门店!$C$4:$C$993933,0,0),"")</f>
        <v>昌江黎族自治县</v>
      </c>
      <c r="D2087" s="99" t="str">
        <f>IFERROR(_xlfn.XLOOKUP($G2087,通讯通路门店!$S$4:$S$993933,通讯通路门店!$D$4:$D$993933,0,0),"")</f>
        <v>叉河镇</v>
      </c>
      <c r="E2087" s="83"/>
      <c r="F2087" s="83"/>
      <c r="G2087" s="101"/>
      <c r="H2087" s="102">
        <f>IFERROR(_xlfn.XLOOKUP($G2087,通讯通路门店!$S$4:$S$993933,通讯通路门店!$R$4:$R$993933,0,0),"")</f>
        <v>0</v>
      </c>
      <c r="I2087" s="83"/>
      <c r="J2087" s="83"/>
      <c r="K2087" s="83"/>
      <c r="L2087" s="83"/>
      <c r="M2087" s="83"/>
      <c r="N2087" s="83"/>
      <c r="O2087" s="83"/>
      <c r="P2087" s="83"/>
      <c r="Q2087" s="83"/>
      <c r="R2087" s="83"/>
      <c r="S2087" s="83"/>
      <c r="T2087" s="83"/>
      <c r="U2087" s="99">
        <f>COUNTIF(通讯通路门店!$S:$S,$G2087)</f>
        <v>0</v>
      </c>
      <c r="V2087" s="99">
        <f>COUNTIFS(通讯通路门店!$S:$S,$G2087,通讯通路门店!$J:$J,"综合卖场")</f>
        <v>0</v>
      </c>
      <c r="W2087" s="99">
        <f>SUMIFS(通讯通路门店!$AJ:$AJ,通讯通路门店!$S:$S,通讯客户沙盘!$G2087)</f>
        <v>0</v>
      </c>
      <c r="X2087" s="99">
        <f t="shared" si="160"/>
        <v>0</v>
      </c>
      <c r="Y2087" s="99">
        <f>COUNTIFS(通讯通路门店!$S:$S,$G2087,通讯通路门店!$J:$J,"荣耀体验店")+COUNTIFS(通讯通路门店!$S:$S,$G2087,通讯通路门店!$J:$J,"荣耀授权专卖店")</f>
        <v>0</v>
      </c>
      <c r="Z2087" s="99">
        <f>COUNTIFS(通讯通路门店!$S:$S,$G2087,通讯通路门店!$J:$J,"VIVO体验店")</f>
        <v>0</v>
      </c>
      <c r="AA2087" s="99">
        <f>COUNTIFS(通讯通路门店!$S:$S,$G2087,通讯通路门店!$J:$J,"OPPO体验店")</f>
        <v>0</v>
      </c>
      <c r="AB2087" s="99">
        <f>COUNTIFS(通讯通路门店!$S:$S,$G2087,通讯通路门店!$J:$J,"华为授权体验店")+COUNTIFS(通讯通路门店!$S:$S,$G2087,通讯通路门店!$J:$J,"华为堡垒店")</f>
        <v>0</v>
      </c>
      <c r="AC2087" s="99">
        <f>COUNTIFS(通讯通路门店!$S:$S,$G2087,通讯通路门店!$J:$J,"小米体验店")</f>
        <v>0</v>
      </c>
      <c r="AD2087" s="99">
        <f>COUNTIFS(通讯通路门店!$S:$S,$G2087,通讯通路门店!$J:$J,"苹果体验店")</f>
        <v>0</v>
      </c>
      <c r="AE2087" s="99">
        <f>COUNTIFS(通讯通路门店!$S:$S,$G2087,通讯通路门店!$J:$J,"其他品牌专卖店")</f>
        <v>0</v>
      </c>
      <c r="AF2087" s="99">
        <f>SUMIFS(通讯通路门店!$BI:$BI,通讯通路门店!$S:$S,$G2087)</f>
        <v>0</v>
      </c>
      <c r="AG2087" s="99">
        <f>SUMIFS(通讯通路门店!$BH:$BH,通讯通路门店!$S:$S,$G2087)</f>
        <v>0</v>
      </c>
      <c r="AH2087" s="99">
        <f t="shared" si="161"/>
        <v>0</v>
      </c>
      <c r="AI2087" s="99">
        <f>SUMIFS(通讯通路门店!$BB:$BB,通讯通路门店!$S:$S,$G2087)</f>
        <v>0</v>
      </c>
      <c r="AJ2087" s="99">
        <f>SUMIFS(通讯通路门店!$BE:$BE,通讯通路门店!$S:$S,$G2087)</f>
        <v>0</v>
      </c>
      <c r="AK2087" s="99">
        <f>SUMIFS(通讯通路门店!$BG:$BG,通讯通路门店!$S:$S,$G2087)</f>
        <v>0</v>
      </c>
      <c r="AL2087" s="99">
        <f>SUMIFS(通讯通路门店!$BC:$BC,通讯通路门店!$S:$S,$G2087)</f>
        <v>0</v>
      </c>
      <c r="AM2087" s="99">
        <f>SUMIFS(通讯通路门店!$BD:$BD,通讯通路门店!$S:$S,$G2087)</f>
        <v>0</v>
      </c>
      <c r="AN2087" s="99">
        <f>SUMIFS(通讯通路门店!$BF:$BF,通讯通路门店!$S:$S,$G2087)</f>
        <v>0</v>
      </c>
      <c r="AO2087" s="99">
        <f t="shared" si="162"/>
        <v>0</v>
      </c>
      <c r="AP2087" s="99">
        <f>SUMIFS(通讯通路门店!$K:$K,通讯通路门店!$S:$S,$G2087)</f>
        <v>0</v>
      </c>
      <c r="AQ2087" s="83"/>
      <c r="AR2087" s="99">
        <f>SUMIFS(通讯通路门店!$T:$T,通讯通路门店!$S:$S,$G2087)</f>
        <v>0</v>
      </c>
      <c r="AS2087" s="99">
        <f>SUMIFS(通讯通路门店!$U:$U,通讯通路门店!$S:$S,$G2087)</f>
        <v>0</v>
      </c>
      <c r="AT2087" s="99">
        <f>SUMIFS(通讯通路门店!$V:$V,通讯通路门店!$S:$S,$G2087)</f>
        <v>0</v>
      </c>
      <c r="AU2087" s="99">
        <f>SUMIFS(通讯通路门店!$W:$W,通讯通路门店!$S:$S,$G2087)</f>
        <v>0</v>
      </c>
      <c r="AV2087" s="99">
        <f>SUMIFS(通讯通路门店!$Z:$Z,通讯通路门店!$S:$S,$G2087)</f>
        <v>0</v>
      </c>
      <c r="AW2087" s="99">
        <f>SUMIFS(通讯通路门店!$AB:$AB,通讯通路门店!$S:$S,$G2087)</f>
        <v>0</v>
      </c>
      <c r="AX2087" s="99">
        <f>SUMIFS(通讯通路门店!$X:$X,通讯通路门店!$S:$S,$G2087)</f>
        <v>0</v>
      </c>
      <c r="AY2087" s="99">
        <f>SUMIFS(通讯通路门店!$Y:$Y,通讯通路门店!$S:$S,$G2087)</f>
        <v>0</v>
      </c>
      <c r="AZ2087" s="99">
        <f>SUMIFS(通讯通路门店!$AA:$AA,通讯通路门店!$S:$S,$G2087)</f>
        <v>0</v>
      </c>
      <c r="BA2087" s="99">
        <f t="shared" si="163"/>
        <v>0</v>
      </c>
      <c r="BB2087" s="99">
        <f t="shared" si="164"/>
        <v>0</v>
      </c>
      <c r="BC2087" s="99">
        <f>SUMIFS(通讯通路门店!$W:$W,通讯通路门店!$S:$S,$G2087,通讯通路门店!$J:$J,"荣耀体验店")+SUMIFS(通讯通路门店!$W:$W,通讯通路门店!$S:$S,$G2087,通讯通路门店!$J:$J,"荣耀授权专卖店")</f>
        <v>0</v>
      </c>
      <c r="BD2087" s="99">
        <f>SUMIFS(通讯通路门店!$Z:$Z,通讯通路门店!$S:$S,$G2087,通讯通路门店!$J:$J,"VIVO体验店")</f>
        <v>0</v>
      </c>
      <c r="BE2087" s="99">
        <f>SUMIFS(通讯通路门店!$AB:$AB,通讯通路门店!$S:$S,$G2087,通讯通路门店!$J:$J,"OPPO体验店")</f>
        <v>0</v>
      </c>
      <c r="BF2087" s="99">
        <f>SUMIFS(通讯通路门店!$X:$X,通讯通路门店!$S:$S,$G2087,通讯通路门店!$J:$J,"华为授权体验店")+SUMIFS(通讯通路门店!$AA:$AA,通讯通路门店!$S:$S,$G2087,通讯通路门店!$J:$J,"华为堡垒店")</f>
        <v>0</v>
      </c>
      <c r="BG2087" s="99">
        <f>SUMIFS(通讯通路门店!$Y:$Y,通讯通路门店!$S:$S,$G2087,通讯通路门店!$J:$J,"小米体验店")</f>
        <v>0</v>
      </c>
      <c r="BH2087" s="99">
        <f>SUMIFS(通讯通路门店!$AA:$AA,通讯通路门店!$S:$S,$G2087,通讯通路门店!$J:$J,"苹果体验店")</f>
        <v>0</v>
      </c>
      <c r="BI2087" s="99">
        <f>SUMIFS(通讯通路门店!$K:$K,通讯通路门店!$S:$S,$G2087,通讯通路门店!$J:$J,"其他品牌专卖店")</f>
        <v>0</v>
      </c>
      <c r="BJ2087" s="99">
        <f>SUMIFS(通讯通路门店!$AC:$AC,通讯通路门店!$S:$S,$G2087)</f>
        <v>0</v>
      </c>
      <c r="BK2087" s="99">
        <f>SUMIFS(通讯通路门店!$AD:$AD,通讯通路门店!$S:$S,$G2087)</f>
        <v>0</v>
      </c>
      <c r="BL2087" s="99">
        <f>SUMIFS(通讯通路门店!$AE:$AE,通讯通路门店!$S:$S,$G2087)</f>
        <v>0</v>
      </c>
      <c r="BM2087" s="99">
        <f>SUMIFS(通讯通路门店!$AF:$AF,通讯通路门店!$S:$S,$G2087)</f>
        <v>0</v>
      </c>
      <c r="BN2087" s="99">
        <f>SUMIFS(通讯通路门店!$AG:$AG,通讯通路门店!$S:$S,$G2087)</f>
        <v>0</v>
      </c>
      <c r="BO2087" s="99">
        <f>SUMIFS(通讯通路门店!$AH:$AH,通讯通路门店!$S:$S,$G2087)</f>
        <v>0</v>
      </c>
      <c r="BP2087" s="99">
        <f>SUMIFS(通讯通路门店!$AI:$AI,通讯通路门店!$S:$S,$G2087)</f>
        <v>0</v>
      </c>
      <c r="BQ2087" s="83"/>
    </row>
    <row r="2088" spans="1:69">
      <c r="A2088" s="99" t="str">
        <f>IFERROR(_xlfn.XLOOKUP($G2088,通讯通路门店!$S$4:$S$993933,通讯通路门店!$A$4:$A$993933,0,0),"")</f>
        <v>海南省</v>
      </c>
      <c r="B2088" s="99" t="str">
        <f>IFERROR(_xlfn.XLOOKUP($G2088,通讯通路门店!$S$4:$S$993933,通讯通路门店!$B$4:$B$993933,0,0),"")</f>
        <v>昌江黎族自治县</v>
      </c>
      <c r="C2088" s="99" t="str">
        <f>IFERROR(_xlfn.XLOOKUP($G2088,通讯通路门店!$S$4:$S$993933,通讯通路门店!$C$4:$C$993933,0,0),"")</f>
        <v>昌江黎族自治县</v>
      </c>
      <c r="D2088" s="99" t="str">
        <f>IFERROR(_xlfn.XLOOKUP($G2088,通讯通路门店!$S$4:$S$993933,通讯通路门店!$D$4:$D$993933,0,0),"")</f>
        <v>叉河镇</v>
      </c>
      <c r="E2088" s="83"/>
      <c r="F2088" s="83"/>
      <c r="G2088" s="101"/>
      <c r="H2088" s="102">
        <f>IFERROR(_xlfn.XLOOKUP($G2088,通讯通路门店!$S$4:$S$993933,通讯通路门店!$R$4:$R$993933,0,0),"")</f>
        <v>0</v>
      </c>
      <c r="I2088" s="83"/>
      <c r="J2088" s="83"/>
      <c r="K2088" s="83"/>
      <c r="L2088" s="83"/>
      <c r="M2088" s="83"/>
      <c r="N2088" s="83"/>
      <c r="O2088" s="83"/>
      <c r="P2088" s="83"/>
      <c r="Q2088" s="83"/>
      <c r="R2088" s="83"/>
      <c r="S2088" s="83"/>
      <c r="T2088" s="83"/>
      <c r="U2088" s="99">
        <f>COUNTIF(通讯通路门店!$S:$S,$G2088)</f>
        <v>0</v>
      </c>
      <c r="V2088" s="99">
        <f>COUNTIFS(通讯通路门店!$S:$S,$G2088,通讯通路门店!$J:$J,"综合卖场")</f>
        <v>0</v>
      </c>
      <c r="W2088" s="99">
        <f>SUMIFS(通讯通路门店!$AJ:$AJ,通讯通路门店!$S:$S,通讯客户沙盘!$G2088)</f>
        <v>0</v>
      </c>
      <c r="X2088" s="99">
        <f t="shared" si="160"/>
        <v>0</v>
      </c>
      <c r="Y2088" s="99">
        <f>COUNTIFS(通讯通路门店!$S:$S,$G2088,通讯通路门店!$J:$J,"荣耀体验店")+COUNTIFS(通讯通路门店!$S:$S,$G2088,通讯通路门店!$J:$J,"荣耀授权专卖店")</f>
        <v>0</v>
      </c>
      <c r="Z2088" s="99">
        <f>COUNTIFS(通讯通路门店!$S:$S,$G2088,通讯通路门店!$J:$J,"VIVO体验店")</f>
        <v>0</v>
      </c>
      <c r="AA2088" s="99">
        <f>COUNTIFS(通讯通路门店!$S:$S,$G2088,通讯通路门店!$J:$J,"OPPO体验店")</f>
        <v>0</v>
      </c>
      <c r="AB2088" s="99">
        <f>COUNTIFS(通讯通路门店!$S:$S,$G2088,通讯通路门店!$J:$J,"华为授权体验店")+COUNTIFS(通讯通路门店!$S:$S,$G2088,通讯通路门店!$J:$J,"华为堡垒店")</f>
        <v>0</v>
      </c>
      <c r="AC2088" s="99">
        <f>COUNTIFS(通讯通路门店!$S:$S,$G2088,通讯通路门店!$J:$J,"小米体验店")</f>
        <v>0</v>
      </c>
      <c r="AD2088" s="99">
        <f>COUNTIFS(通讯通路门店!$S:$S,$G2088,通讯通路门店!$J:$J,"苹果体验店")</f>
        <v>0</v>
      </c>
      <c r="AE2088" s="99">
        <f>COUNTIFS(通讯通路门店!$S:$S,$G2088,通讯通路门店!$J:$J,"其他品牌专卖店")</f>
        <v>0</v>
      </c>
      <c r="AF2088" s="99">
        <f>SUMIFS(通讯通路门店!$BI:$BI,通讯通路门店!$S:$S,$G2088)</f>
        <v>0</v>
      </c>
      <c r="AG2088" s="99">
        <f>SUMIFS(通讯通路门店!$BH:$BH,通讯通路门店!$S:$S,$G2088)</f>
        <v>0</v>
      </c>
      <c r="AH2088" s="99">
        <f t="shared" si="161"/>
        <v>0</v>
      </c>
      <c r="AI2088" s="99">
        <f>SUMIFS(通讯通路门店!$BB:$BB,通讯通路门店!$S:$S,$G2088)</f>
        <v>0</v>
      </c>
      <c r="AJ2088" s="99">
        <f>SUMIFS(通讯通路门店!$BE:$BE,通讯通路门店!$S:$S,$G2088)</f>
        <v>0</v>
      </c>
      <c r="AK2088" s="99">
        <f>SUMIFS(通讯通路门店!$BG:$BG,通讯通路门店!$S:$S,$G2088)</f>
        <v>0</v>
      </c>
      <c r="AL2088" s="99">
        <f>SUMIFS(通讯通路门店!$BC:$BC,通讯通路门店!$S:$S,$G2088)</f>
        <v>0</v>
      </c>
      <c r="AM2088" s="99">
        <f>SUMIFS(通讯通路门店!$BD:$BD,通讯通路门店!$S:$S,$G2088)</f>
        <v>0</v>
      </c>
      <c r="AN2088" s="99">
        <f>SUMIFS(通讯通路门店!$BF:$BF,通讯通路门店!$S:$S,$G2088)</f>
        <v>0</v>
      </c>
      <c r="AO2088" s="99">
        <f t="shared" si="162"/>
        <v>0</v>
      </c>
      <c r="AP2088" s="99">
        <f>SUMIFS(通讯通路门店!$K:$K,通讯通路门店!$S:$S,$G2088)</f>
        <v>0</v>
      </c>
      <c r="AQ2088" s="83"/>
      <c r="AR2088" s="99">
        <f>SUMIFS(通讯通路门店!$T:$T,通讯通路门店!$S:$S,$G2088)</f>
        <v>0</v>
      </c>
      <c r="AS2088" s="99">
        <f>SUMIFS(通讯通路门店!$U:$U,通讯通路门店!$S:$S,$G2088)</f>
        <v>0</v>
      </c>
      <c r="AT2088" s="99">
        <f>SUMIFS(通讯通路门店!$V:$V,通讯通路门店!$S:$S,$G2088)</f>
        <v>0</v>
      </c>
      <c r="AU2088" s="99">
        <f>SUMIFS(通讯通路门店!$W:$W,通讯通路门店!$S:$S,$G2088)</f>
        <v>0</v>
      </c>
      <c r="AV2088" s="99">
        <f>SUMIFS(通讯通路门店!$Z:$Z,通讯通路门店!$S:$S,$G2088)</f>
        <v>0</v>
      </c>
      <c r="AW2088" s="99">
        <f>SUMIFS(通讯通路门店!$AB:$AB,通讯通路门店!$S:$S,$G2088)</f>
        <v>0</v>
      </c>
      <c r="AX2088" s="99">
        <f>SUMIFS(通讯通路门店!$X:$X,通讯通路门店!$S:$S,$G2088)</f>
        <v>0</v>
      </c>
      <c r="AY2088" s="99">
        <f>SUMIFS(通讯通路门店!$Y:$Y,通讯通路门店!$S:$S,$G2088)</f>
        <v>0</v>
      </c>
      <c r="AZ2088" s="99">
        <f>SUMIFS(通讯通路门店!$AA:$AA,通讯通路门店!$S:$S,$G2088)</f>
        <v>0</v>
      </c>
      <c r="BA2088" s="99">
        <f t="shared" si="163"/>
        <v>0</v>
      </c>
      <c r="BB2088" s="99">
        <f t="shared" si="164"/>
        <v>0</v>
      </c>
      <c r="BC2088" s="99">
        <f>SUMIFS(通讯通路门店!$W:$W,通讯通路门店!$S:$S,$G2088,通讯通路门店!$J:$J,"荣耀体验店")+SUMIFS(通讯通路门店!$W:$W,通讯通路门店!$S:$S,$G2088,通讯通路门店!$J:$J,"荣耀授权专卖店")</f>
        <v>0</v>
      </c>
      <c r="BD2088" s="99">
        <f>SUMIFS(通讯通路门店!$Z:$Z,通讯通路门店!$S:$S,$G2088,通讯通路门店!$J:$J,"VIVO体验店")</f>
        <v>0</v>
      </c>
      <c r="BE2088" s="99">
        <f>SUMIFS(通讯通路门店!$AB:$AB,通讯通路门店!$S:$S,$G2088,通讯通路门店!$J:$J,"OPPO体验店")</f>
        <v>0</v>
      </c>
      <c r="BF2088" s="99">
        <f>SUMIFS(通讯通路门店!$X:$X,通讯通路门店!$S:$S,$G2088,通讯通路门店!$J:$J,"华为授权体验店")+SUMIFS(通讯通路门店!$AA:$AA,通讯通路门店!$S:$S,$G2088,通讯通路门店!$J:$J,"华为堡垒店")</f>
        <v>0</v>
      </c>
      <c r="BG2088" s="99">
        <f>SUMIFS(通讯通路门店!$Y:$Y,通讯通路门店!$S:$S,$G2088,通讯通路门店!$J:$J,"小米体验店")</f>
        <v>0</v>
      </c>
      <c r="BH2088" s="99">
        <f>SUMIFS(通讯通路门店!$AA:$AA,通讯通路门店!$S:$S,$G2088,通讯通路门店!$J:$J,"苹果体验店")</f>
        <v>0</v>
      </c>
      <c r="BI2088" s="99">
        <f>SUMIFS(通讯通路门店!$K:$K,通讯通路门店!$S:$S,$G2088,通讯通路门店!$J:$J,"其他品牌专卖店")</f>
        <v>0</v>
      </c>
      <c r="BJ2088" s="99">
        <f>SUMIFS(通讯通路门店!$AC:$AC,通讯通路门店!$S:$S,$G2088)</f>
        <v>0</v>
      </c>
      <c r="BK2088" s="99">
        <f>SUMIFS(通讯通路门店!$AD:$AD,通讯通路门店!$S:$S,$G2088)</f>
        <v>0</v>
      </c>
      <c r="BL2088" s="99">
        <f>SUMIFS(通讯通路门店!$AE:$AE,通讯通路门店!$S:$S,$G2088)</f>
        <v>0</v>
      </c>
      <c r="BM2088" s="99">
        <f>SUMIFS(通讯通路门店!$AF:$AF,通讯通路门店!$S:$S,$G2088)</f>
        <v>0</v>
      </c>
      <c r="BN2088" s="99">
        <f>SUMIFS(通讯通路门店!$AG:$AG,通讯通路门店!$S:$S,$G2088)</f>
        <v>0</v>
      </c>
      <c r="BO2088" s="99">
        <f>SUMIFS(通讯通路门店!$AH:$AH,通讯通路门店!$S:$S,$G2088)</f>
        <v>0</v>
      </c>
      <c r="BP2088" s="99">
        <f>SUMIFS(通讯通路门店!$AI:$AI,通讯通路门店!$S:$S,$G2088)</f>
        <v>0</v>
      </c>
      <c r="BQ2088" s="83"/>
    </row>
    <row r="2089" spans="1:69">
      <c r="A2089" s="99" t="str">
        <f>IFERROR(_xlfn.XLOOKUP($G2089,通讯通路门店!$S$4:$S$993933,通讯通路门店!$A$4:$A$993933,0,0),"")</f>
        <v>海南省</v>
      </c>
      <c r="B2089" s="99" t="str">
        <f>IFERROR(_xlfn.XLOOKUP($G2089,通讯通路门店!$S$4:$S$993933,通讯通路门店!$B$4:$B$993933,0,0),"")</f>
        <v>昌江黎族自治县</v>
      </c>
      <c r="C2089" s="99" t="str">
        <f>IFERROR(_xlfn.XLOOKUP($G2089,通讯通路门店!$S$4:$S$993933,通讯通路门店!$C$4:$C$993933,0,0),"")</f>
        <v>昌江黎族自治县</v>
      </c>
      <c r="D2089" s="99" t="str">
        <f>IFERROR(_xlfn.XLOOKUP($G2089,通讯通路门店!$S$4:$S$993933,通讯通路门店!$D$4:$D$993933,0,0),"")</f>
        <v>叉河镇</v>
      </c>
      <c r="E2089" s="83"/>
      <c r="F2089" s="83"/>
      <c r="G2089" s="101"/>
      <c r="H2089" s="102">
        <f>IFERROR(_xlfn.XLOOKUP($G2089,通讯通路门店!$S$4:$S$993933,通讯通路门店!$R$4:$R$993933,0,0),"")</f>
        <v>0</v>
      </c>
      <c r="I2089" s="83"/>
      <c r="J2089" s="83"/>
      <c r="K2089" s="83"/>
      <c r="L2089" s="83"/>
      <c r="M2089" s="83"/>
      <c r="N2089" s="83"/>
      <c r="O2089" s="83"/>
      <c r="P2089" s="83"/>
      <c r="Q2089" s="83"/>
      <c r="R2089" s="83"/>
      <c r="S2089" s="83"/>
      <c r="T2089" s="83"/>
      <c r="U2089" s="99">
        <f>COUNTIF(通讯通路门店!$S:$S,$G2089)</f>
        <v>0</v>
      </c>
      <c r="V2089" s="99">
        <f>COUNTIFS(通讯通路门店!$S:$S,$G2089,通讯通路门店!$J:$J,"综合卖场")</f>
        <v>0</v>
      </c>
      <c r="W2089" s="99">
        <f>SUMIFS(通讯通路门店!$AJ:$AJ,通讯通路门店!$S:$S,通讯客户沙盘!$G2089)</f>
        <v>0</v>
      </c>
      <c r="X2089" s="99">
        <f t="shared" si="160"/>
        <v>0</v>
      </c>
      <c r="Y2089" s="99">
        <f>COUNTIFS(通讯通路门店!$S:$S,$G2089,通讯通路门店!$J:$J,"荣耀体验店")+COUNTIFS(通讯通路门店!$S:$S,$G2089,通讯通路门店!$J:$J,"荣耀授权专卖店")</f>
        <v>0</v>
      </c>
      <c r="Z2089" s="99">
        <f>COUNTIFS(通讯通路门店!$S:$S,$G2089,通讯通路门店!$J:$J,"VIVO体验店")</f>
        <v>0</v>
      </c>
      <c r="AA2089" s="99">
        <f>COUNTIFS(通讯通路门店!$S:$S,$G2089,通讯通路门店!$J:$J,"OPPO体验店")</f>
        <v>0</v>
      </c>
      <c r="AB2089" s="99">
        <f>COUNTIFS(通讯通路门店!$S:$S,$G2089,通讯通路门店!$J:$J,"华为授权体验店")+COUNTIFS(通讯通路门店!$S:$S,$G2089,通讯通路门店!$J:$J,"华为堡垒店")</f>
        <v>0</v>
      </c>
      <c r="AC2089" s="99">
        <f>COUNTIFS(通讯通路门店!$S:$S,$G2089,通讯通路门店!$J:$J,"小米体验店")</f>
        <v>0</v>
      </c>
      <c r="AD2089" s="99">
        <f>COUNTIFS(通讯通路门店!$S:$S,$G2089,通讯通路门店!$J:$J,"苹果体验店")</f>
        <v>0</v>
      </c>
      <c r="AE2089" s="99">
        <f>COUNTIFS(通讯通路门店!$S:$S,$G2089,通讯通路门店!$J:$J,"其他品牌专卖店")</f>
        <v>0</v>
      </c>
      <c r="AF2089" s="99">
        <f>SUMIFS(通讯通路门店!$BI:$BI,通讯通路门店!$S:$S,$G2089)</f>
        <v>0</v>
      </c>
      <c r="AG2089" s="99">
        <f>SUMIFS(通讯通路门店!$BH:$BH,通讯通路门店!$S:$S,$G2089)</f>
        <v>0</v>
      </c>
      <c r="AH2089" s="99">
        <f t="shared" si="161"/>
        <v>0</v>
      </c>
      <c r="AI2089" s="99">
        <f>SUMIFS(通讯通路门店!$BB:$BB,通讯通路门店!$S:$S,$G2089)</f>
        <v>0</v>
      </c>
      <c r="AJ2089" s="99">
        <f>SUMIFS(通讯通路门店!$BE:$BE,通讯通路门店!$S:$S,$G2089)</f>
        <v>0</v>
      </c>
      <c r="AK2089" s="99">
        <f>SUMIFS(通讯通路门店!$BG:$BG,通讯通路门店!$S:$S,$G2089)</f>
        <v>0</v>
      </c>
      <c r="AL2089" s="99">
        <f>SUMIFS(通讯通路门店!$BC:$BC,通讯通路门店!$S:$S,$G2089)</f>
        <v>0</v>
      </c>
      <c r="AM2089" s="99">
        <f>SUMIFS(通讯通路门店!$BD:$BD,通讯通路门店!$S:$S,$G2089)</f>
        <v>0</v>
      </c>
      <c r="AN2089" s="99">
        <f>SUMIFS(通讯通路门店!$BF:$BF,通讯通路门店!$S:$S,$G2089)</f>
        <v>0</v>
      </c>
      <c r="AO2089" s="99">
        <f t="shared" si="162"/>
        <v>0</v>
      </c>
      <c r="AP2089" s="99">
        <f>SUMIFS(通讯通路门店!$K:$K,通讯通路门店!$S:$S,$G2089)</f>
        <v>0</v>
      </c>
      <c r="AQ2089" s="83"/>
      <c r="AR2089" s="99">
        <f>SUMIFS(通讯通路门店!$T:$T,通讯通路门店!$S:$S,$G2089)</f>
        <v>0</v>
      </c>
      <c r="AS2089" s="99">
        <f>SUMIFS(通讯通路门店!$U:$U,通讯通路门店!$S:$S,$G2089)</f>
        <v>0</v>
      </c>
      <c r="AT2089" s="99">
        <f>SUMIFS(通讯通路门店!$V:$V,通讯通路门店!$S:$S,$G2089)</f>
        <v>0</v>
      </c>
      <c r="AU2089" s="99">
        <f>SUMIFS(通讯通路门店!$W:$W,通讯通路门店!$S:$S,$G2089)</f>
        <v>0</v>
      </c>
      <c r="AV2089" s="99">
        <f>SUMIFS(通讯通路门店!$Z:$Z,通讯通路门店!$S:$S,$G2089)</f>
        <v>0</v>
      </c>
      <c r="AW2089" s="99">
        <f>SUMIFS(通讯通路门店!$AB:$AB,通讯通路门店!$S:$S,$G2089)</f>
        <v>0</v>
      </c>
      <c r="AX2089" s="99">
        <f>SUMIFS(通讯通路门店!$X:$X,通讯通路门店!$S:$S,$G2089)</f>
        <v>0</v>
      </c>
      <c r="AY2089" s="99">
        <f>SUMIFS(通讯通路门店!$Y:$Y,通讯通路门店!$S:$S,$G2089)</f>
        <v>0</v>
      </c>
      <c r="AZ2089" s="99">
        <f>SUMIFS(通讯通路门店!$AA:$AA,通讯通路门店!$S:$S,$G2089)</f>
        <v>0</v>
      </c>
      <c r="BA2089" s="99">
        <f t="shared" si="163"/>
        <v>0</v>
      </c>
      <c r="BB2089" s="99">
        <f t="shared" si="164"/>
        <v>0</v>
      </c>
      <c r="BC2089" s="99">
        <f>SUMIFS(通讯通路门店!$W:$W,通讯通路门店!$S:$S,$G2089,通讯通路门店!$J:$J,"荣耀体验店")+SUMIFS(通讯通路门店!$W:$W,通讯通路门店!$S:$S,$G2089,通讯通路门店!$J:$J,"荣耀授权专卖店")</f>
        <v>0</v>
      </c>
      <c r="BD2089" s="99">
        <f>SUMIFS(通讯通路门店!$Z:$Z,通讯通路门店!$S:$S,$G2089,通讯通路门店!$J:$J,"VIVO体验店")</f>
        <v>0</v>
      </c>
      <c r="BE2089" s="99">
        <f>SUMIFS(通讯通路门店!$AB:$AB,通讯通路门店!$S:$S,$G2089,通讯通路门店!$J:$J,"OPPO体验店")</f>
        <v>0</v>
      </c>
      <c r="BF2089" s="99">
        <f>SUMIFS(通讯通路门店!$X:$X,通讯通路门店!$S:$S,$G2089,通讯通路门店!$J:$J,"华为授权体验店")+SUMIFS(通讯通路门店!$AA:$AA,通讯通路门店!$S:$S,$G2089,通讯通路门店!$J:$J,"华为堡垒店")</f>
        <v>0</v>
      </c>
      <c r="BG2089" s="99">
        <f>SUMIFS(通讯通路门店!$Y:$Y,通讯通路门店!$S:$S,$G2089,通讯通路门店!$J:$J,"小米体验店")</f>
        <v>0</v>
      </c>
      <c r="BH2089" s="99">
        <f>SUMIFS(通讯通路门店!$AA:$AA,通讯通路门店!$S:$S,$G2089,通讯通路门店!$J:$J,"苹果体验店")</f>
        <v>0</v>
      </c>
      <c r="BI2089" s="99">
        <f>SUMIFS(通讯通路门店!$K:$K,通讯通路门店!$S:$S,$G2089,通讯通路门店!$J:$J,"其他品牌专卖店")</f>
        <v>0</v>
      </c>
      <c r="BJ2089" s="99">
        <f>SUMIFS(通讯通路门店!$AC:$AC,通讯通路门店!$S:$S,$G2089)</f>
        <v>0</v>
      </c>
      <c r="BK2089" s="99">
        <f>SUMIFS(通讯通路门店!$AD:$AD,通讯通路门店!$S:$S,$G2089)</f>
        <v>0</v>
      </c>
      <c r="BL2089" s="99">
        <f>SUMIFS(通讯通路门店!$AE:$AE,通讯通路门店!$S:$S,$G2089)</f>
        <v>0</v>
      </c>
      <c r="BM2089" s="99">
        <f>SUMIFS(通讯通路门店!$AF:$AF,通讯通路门店!$S:$S,$G2089)</f>
        <v>0</v>
      </c>
      <c r="BN2089" s="99">
        <f>SUMIFS(通讯通路门店!$AG:$AG,通讯通路门店!$S:$S,$G2089)</f>
        <v>0</v>
      </c>
      <c r="BO2089" s="99">
        <f>SUMIFS(通讯通路门店!$AH:$AH,通讯通路门店!$S:$S,$G2089)</f>
        <v>0</v>
      </c>
      <c r="BP2089" s="99">
        <f>SUMIFS(通讯通路门店!$AI:$AI,通讯通路门店!$S:$S,$G2089)</f>
        <v>0</v>
      </c>
      <c r="BQ2089" s="83"/>
    </row>
    <row r="2090" spans="1:69">
      <c r="A2090" s="99" t="str">
        <f>IFERROR(_xlfn.XLOOKUP($G2090,通讯通路门店!$S$4:$S$993933,通讯通路门店!$A$4:$A$993933,0,0),"")</f>
        <v>海南省</v>
      </c>
      <c r="B2090" s="99" t="str">
        <f>IFERROR(_xlfn.XLOOKUP($G2090,通讯通路门店!$S$4:$S$993933,通讯通路门店!$B$4:$B$993933,0,0),"")</f>
        <v>昌江黎族自治县</v>
      </c>
      <c r="C2090" s="99" t="str">
        <f>IFERROR(_xlfn.XLOOKUP($G2090,通讯通路门店!$S$4:$S$993933,通讯通路门店!$C$4:$C$993933,0,0),"")</f>
        <v>昌江黎族自治县</v>
      </c>
      <c r="D2090" s="99" t="str">
        <f>IFERROR(_xlfn.XLOOKUP($G2090,通讯通路门店!$S$4:$S$993933,通讯通路门店!$D$4:$D$993933,0,0),"")</f>
        <v>叉河镇</v>
      </c>
      <c r="E2090" s="83"/>
      <c r="F2090" s="83"/>
      <c r="G2090" s="101"/>
      <c r="H2090" s="102">
        <f>IFERROR(_xlfn.XLOOKUP($G2090,通讯通路门店!$S$4:$S$993933,通讯通路门店!$R$4:$R$993933,0,0),"")</f>
        <v>0</v>
      </c>
      <c r="I2090" s="83"/>
      <c r="J2090" s="83"/>
      <c r="K2090" s="83"/>
      <c r="L2090" s="83"/>
      <c r="M2090" s="83"/>
      <c r="N2090" s="83"/>
      <c r="O2090" s="83"/>
      <c r="P2090" s="83"/>
      <c r="Q2090" s="83"/>
      <c r="R2090" s="83"/>
      <c r="S2090" s="83"/>
      <c r="T2090" s="83"/>
      <c r="U2090" s="99">
        <f>COUNTIF(通讯通路门店!$S:$S,$G2090)</f>
        <v>0</v>
      </c>
      <c r="V2090" s="99">
        <f>COUNTIFS(通讯通路门店!$S:$S,$G2090,通讯通路门店!$J:$J,"综合卖场")</f>
        <v>0</v>
      </c>
      <c r="W2090" s="99">
        <f>SUMIFS(通讯通路门店!$AJ:$AJ,通讯通路门店!$S:$S,通讯客户沙盘!$G2090)</f>
        <v>0</v>
      </c>
      <c r="X2090" s="99">
        <f t="shared" si="160"/>
        <v>0</v>
      </c>
      <c r="Y2090" s="99">
        <f>COUNTIFS(通讯通路门店!$S:$S,$G2090,通讯通路门店!$J:$J,"荣耀体验店")+COUNTIFS(通讯通路门店!$S:$S,$G2090,通讯通路门店!$J:$J,"荣耀授权专卖店")</f>
        <v>0</v>
      </c>
      <c r="Z2090" s="99">
        <f>COUNTIFS(通讯通路门店!$S:$S,$G2090,通讯通路门店!$J:$J,"VIVO体验店")</f>
        <v>0</v>
      </c>
      <c r="AA2090" s="99">
        <f>COUNTIFS(通讯通路门店!$S:$S,$G2090,通讯通路门店!$J:$J,"OPPO体验店")</f>
        <v>0</v>
      </c>
      <c r="AB2090" s="99">
        <f>COUNTIFS(通讯通路门店!$S:$S,$G2090,通讯通路门店!$J:$J,"华为授权体验店")+COUNTIFS(通讯通路门店!$S:$S,$G2090,通讯通路门店!$J:$J,"华为堡垒店")</f>
        <v>0</v>
      </c>
      <c r="AC2090" s="99">
        <f>COUNTIFS(通讯通路门店!$S:$S,$G2090,通讯通路门店!$J:$J,"小米体验店")</f>
        <v>0</v>
      </c>
      <c r="AD2090" s="99">
        <f>COUNTIFS(通讯通路门店!$S:$S,$G2090,通讯通路门店!$J:$J,"苹果体验店")</f>
        <v>0</v>
      </c>
      <c r="AE2090" s="99">
        <f>COUNTIFS(通讯通路门店!$S:$S,$G2090,通讯通路门店!$J:$J,"其他品牌专卖店")</f>
        <v>0</v>
      </c>
      <c r="AF2090" s="99">
        <f>SUMIFS(通讯通路门店!$BI:$BI,通讯通路门店!$S:$S,$G2090)</f>
        <v>0</v>
      </c>
      <c r="AG2090" s="99">
        <f>SUMIFS(通讯通路门店!$BH:$BH,通讯通路门店!$S:$S,$G2090)</f>
        <v>0</v>
      </c>
      <c r="AH2090" s="99">
        <f t="shared" si="161"/>
        <v>0</v>
      </c>
      <c r="AI2090" s="99">
        <f>SUMIFS(通讯通路门店!$BB:$BB,通讯通路门店!$S:$S,$G2090)</f>
        <v>0</v>
      </c>
      <c r="AJ2090" s="99">
        <f>SUMIFS(通讯通路门店!$BE:$BE,通讯通路门店!$S:$S,$G2090)</f>
        <v>0</v>
      </c>
      <c r="AK2090" s="99">
        <f>SUMIFS(通讯通路门店!$BG:$BG,通讯通路门店!$S:$S,$G2090)</f>
        <v>0</v>
      </c>
      <c r="AL2090" s="99">
        <f>SUMIFS(通讯通路门店!$BC:$BC,通讯通路门店!$S:$S,$G2090)</f>
        <v>0</v>
      </c>
      <c r="AM2090" s="99">
        <f>SUMIFS(通讯通路门店!$BD:$BD,通讯通路门店!$S:$S,$G2090)</f>
        <v>0</v>
      </c>
      <c r="AN2090" s="99">
        <f>SUMIFS(通讯通路门店!$BF:$BF,通讯通路门店!$S:$S,$G2090)</f>
        <v>0</v>
      </c>
      <c r="AO2090" s="99">
        <f t="shared" si="162"/>
        <v>0</v>
      </c>
      <c r="AP2090" s="99">
        <f>SUMIFS(通讯通路门店!$K:$K,通讯通路门店!$S:$S,$G2090)</f>
        <v>0</v>
      </c>
      <c r="AQ2090" s="83"/>
      <c r="AR2090" s="99">
        <f>SUMIFS(通讯通路门店!$T:$T,通讯通路门店!$S:$S,$G2090)</f>
        <v>0</v>
      </c>
      <c r="AS2090" s="99">
        <f>SUMIFS(通讯通路门店!$U:$U,通讯通路门店!$S:$S,$G2090)</f>
        <v>0</v>
      </c>
      <c r="AT2090" s="99">
        <f>SUMIFS(通讯通路门店!$V:$V,通讯通路门店!$S:$S,$G2090)</f>
        <v>0</v>
      </c>
      <c r="AU2090" s="99">
        <f>SUMIFS(通讯通路门店!$W:$W,通讯通路门店!$S:$S,$G2090)</f>
        <v>0</v>
      </c>
      <c r="AV2090" s="99">
        <f>SUMIFS(通讯通路门店!$Z:$Z,通讯通路门店!$S:$S,$G2090)</f>
        <v>0</v>
      </c>
      <c r="AW2090" s="99">
        <f>SUMIFS(通讯通路门店!$AB:$AB,通讯通路门店!$S:$S,$G2090)</f>
        <v>0</v>
      </c>
      <c r="AX2090" s="99">
        <f>SUMIFS(通讯通路门店!$X:$X,通讯通路门店!$S:$S,$G2090)</f>
        <v>0</v>
      </c>
      <c r="AY2090" s="99">
        <f>SUMIFS(通讯通路门店!$Y:$Y,通讯通路门店!$S:$S,$G2090)</f>
        <v>0</v>
      </c>
      <c r="AZ2090" s="99">
        <f>SUMIFS(通讯通路门店!$AA:$AA,通讯通路门店!$S:$S,$G2090)</f>
        <v>0</v>
      </c>
      <c r="BA2090" s="99">
        <f t="shared" si="163"/>
        <v>0</v>
      </c>
      <c r="BB2090" s="99">
        <f t="shared" si="164"/>
        <v>0</v>
      </c>
      <c r="BC2090" s="99">
        <f>SUMIFS(通讯通路门店!$W:$W,通讯通路门店!$S:$S,$G2090,通讯通路门店!$J:$J,"荣耀体验店")+SUMIFS(通讯通路门店!$W:$W,通讯通路门店!$S:$S,$G2090,通讯通路门店!$J:$J,"荣耀授权专卖店")</f>
        <v>0</v>
      </c>
      <c r="BD2090" s="99">
        <f>SUMIFS(通讯通路门店!$Z:$Z,通讯通路门店!$S:$S,$G2090,通讯通路门店!$J:$J,"VIVO体验店")</f>
        <v>0</v>
      </c>
      <c r="BE2090" s="99">
        <f>SUMIFS(通讯通路门店!$AB:$AB,通讯通路门店!$S:$S,$G2090,通讯通路门店!$J:$J,"OPPO体验店")</f>
        <v>0</v>
      </c>
      <c r="BF2090" s="99">
        <f>SUMIFS(通讯通路门店!$X:$X,通讯通路门店!$S:$S,$G2090,通讯通路门店!$J:$J,"华为授权体验店")+SUMIFS(通讯通路门店!$AA:$AA,通讯通路门店!$S:$S,$G2090,通讯通路门店!$J:$J,"华为堡垒店")</f>
        <v>0</v>
      </c>
      <c r="BG2090" s="99">
        <f>SUMIFS(通讯通路门店!$Y:$Y,通讯通路门店!$S:$S,$G2090,通讯通路门店!$J:$J,"小米体验店")</f>
        <v>0</v>
      </c>
      <c r="BH2090" s="99">
        <f>SUMIFS(通讯通路门店!$AA:$AA,通讯通路门店!$S:$S,$G2090,通讯通路门店!$J:$J,"苹果体验店")</f>
        <v>0</v>
      </c>
      <c r="BI2090" s="99">
        <f>SUMIFS(通讯通路门店!$K:$K,通讯通路门店!$S:$S,$G2090,通讯通路门店!$J:$J,"其他品牌专卖店")</f>
        <v>0</v>
      </c>
      <c r="BJ2090" s="99">
        <f>SUMIFS(通讯通路门店!$AC:$AC,通讯通路门店!$S:$S,$G2090)</f>
        <v>0</v>
      </c>
      <c r="BK2090" s="99">
        <f>SUMIFS(通讯通路门店!$AD:$AD,通讯通路门店!$S:$S,$G2090)</f>
        <v>0</v>
      </c>
      <c r="BL2090" s="99">
        <f>SUMIFS(通讯通路门店!$AE:$AE,通讯通路门店!$S:$S,$G2090)</f>
        <v>0</v>
      </c>
      <c r="BM2090" s="99">
        <f>SUMIFS(通讯通路门店!$AF:$AF,通讯通路门店!$S:$S,$G2090)</f>
        <v>0</v>
      </c>
      <c r="BN2090" s="99">
        <f>SUMIFS(通讯通路门店!$AG:$AG,通讯通路门店!$S:$S,$G2090)</f>
        <v>0</v>
      </c>
      <c r="BO2090" s="99">
        <f>SUMIFS(通讯通路门店!$AH:$AH,通讯通路门店!$S:$S,$G2090)</f>
        <v>0</v>
      </c>
      <c r="BP2090" s="99">
        <f>SUMIFS(通讯通路门店!$AI:$AI,通讯通路门店!$S:$S,$G2090)</f>
        <v>0</v>
      </c>
      <c r="BQ2090" s="83"/>
    </row>
    <row r="2091" spans="1:69">
      <c r="A2091" s="99" t="str">
        <f>IFERROR(_xlfn.XLOOKUP($G2091,通讯通路门店!$S$4:$S$993933,通讯通路门店!$A$4:$A$993933,0,0),"")</f>
        <v>海南省</v>
      </c>
      <c r="B2091" s="99" t="str">
        <f>IFERROR(_xlfn.XLOOKUP($G2091,通讯通路门店!$S$4:$S$993933,通讯通路门店!$B$4:$B$993933,0,0),"")</f>
        <v>昌江黎族自治县</v>
      </c>
      <c r="C2091" s="99" t="str">
        <f>IFERROR(_xlfn.XLOOKUP($G2091,通讯通路门店!$S$4:$S$993933,通讯通路门店!$C$4:$C$993933,0,0),"")</f>
        <v>昌江黎族自治县</v>
      </c>
      <c r="D2091" s="99" t="str">
        <f>IFERROR(_xlfn.XLOOKUP($G2091,通讯通路门店!$S$4:$S$993933,通讯通路门店!$D$4:$D$993933,0,0),"")</f>
        <v>叉河镇</v>
      </c>
      <c r="E2091" s="83"/>
      <c r="F2091" s="83"/>
      <c r="G2091" s="101"/>
      <c r="H2091" s="102">
        <f>IFERROR(_xlfn.XLOOKUP($G2091,通讯通路门店!$S$4:$S$993933,通讯通路门店!$R$4:$R$993933,0,0),"")</f>
        <v>0</v>
      </c>
      <c r="I2091" s="83"/>
      <c r="J2091" s="83"/>
      <c r="K2091" s="83"/>
      <c r="L2091" s="83"/>
      <c r="M2091" s="83"/>
      <c r="N2091" s="83"/>
      <c r="O2091" s="83"/>
      <c r="P2091" s="83"/>
      <c r="Q2091" s="83"/>
      <c r="R2091" s="83"/>
      <c r="S2091" s="83"/>
      <c r="T2091" s="83"/>
      <c r="U2091" s="99">
        <f>COUNTIF(通讯通路门店!$S:$S,$G2091)</f>
        <v>0</v>
      </c>
      <c r="V2091" s="99">
        <f>COUNTIFS(通讯通路门店!$S:$S,$G2091,通讯通路门店!$J:$J,"综合卖场")</f>
        <v>0</v>
      </c>
      <c r="W2091" s="99">
        <f>SUMIFS(通讯通路门店!$AJ:$AJ,通讯通路门店!$S:$S,通讯客户沙盘!$G2091)</f>
        <v>0</v>
      </c>
      <c r="X2091" s="99">
        <f t="shared" si="160"/>
        <v>0</v>
      </c>
      <c r="Y2091" s="99">
        <f>COUNTIFS(通讯通路门店!$S:$S,$G2091,通讯通路门店!$J:$J,"荣耀体验店")+COUNTIFS(通讯通路门店!$S:$S,$G2091,通讯通路门店!$J:$J,"荣耀授权专卖店")</f>
        <v>0</v>
      </c>
      <c r="Z2091" s="99">
        <f>COUNTIFS(通讯通路门店!$S:$S,$G2091,通讯通路门店!$J:$J,"VIVO体验店")</f>
        <v>0</v>
      </c>
      <c r="AA2091" s="99">
        <f>COUNTIFS(通讯通路门店!$S:$S,$G2091,通讯通路门店!$J:$J,"OPPO体验店")</f>
        <v>0</v>
      </c>
      <c r="AB2091" s="99">
        <f>COUNTIFS(通讯通路门店!$S:$S,$G2091,通讯通路门店!$J:$J,"华为授权体验店")+COUNTIFS(通讯通路门店!$S:$S,$G2091,通讯通路门店!$J:$J,"华为堡垒店")</f>
        <v>0</v>
      </c>
      <c r="AC2091" s="99">
        <f>COUNTIFS(通讯通路门店!$S:$S,$G2091,通讯通路门店!$J:$J,"小米体验店")</f>
        <v>0</v>
      </c>
      <c r="AD2091" s="99">
        <f>COUNTIFS(通讯通路门店!$S:$S,$G2091,通讯通路门店!$J:$J,"苹果体验店")</f>
        <v>0</v>
      </c>
      <c r="AE2091" s="99">
        <f>COUNTIFS(通讯通路门店!$S:$S,$G2091,通讯通路门店!$J:$J,"其他品牌专卖店")</f>
        <v>0</v>
      </c>
      <c r="AF2091" s="99">
        <f>SUMIFS(通讯通路门店!$BI:$BI,通讯通路门店!$S:$S,$G2091)</f>
        <v>0</v>
      </c>
      <c r="AG2091" s="99">
        <f>SUMIFS(通讯通路门店!$BH:$BH,通讯通路门店!$S:$S,$G2091)</f>
        <v>0</v>
      </c>
      <c r="AH2091" s="99">
        <f t="shared" si="161"/>
        <v>0</v>
      </c>
      <c r="AI2091" s="99">
        <f>SUMIFS(通讯通路门店!$BB:$BB,通讯通路门店!$S:$S,$G2091)</f>
        <v>0</v>
      </c>
      <c r="AJ2091" s="99">
        <f>SUMIFS(通讯通路门店!$BE:$BE,通讯通路门店!$S:$S,$G2091)</f>
        <v>0</v>
      </c>
      <c r="AK2091" s="99">
        <f>SUMIFS(通讯通路门店!$BG:$BG,通讯通路门店!$S:$S,$G2091)</f>
        <v>0</v>
      </c>
      <c r="AL2091" s="99">
        <f>SUMIFS(通讯通路门店!$BC:$BC,通讯通路门店!$S:$S,$G2091)</f>
        <v>0</v>
      </c>
      <c r="AM2091" s="99">
        <f>SUMIFS(通讯通路门店!$BD:$BD,通讯通路门店!$S:$S,$G2091)</f>
        <v>0</v>
      </c>
      <c r="AN2091" s="99">
        <f>SUMIFS(通讯通路门店!$BF:$BF,通讯通路门店!$S:$S,$G2091)</f>
        <v>0</v>
      </c>
      <c r="AO2091" s="99">
        <f t="shared" si="162"/>
        <v>0</v>
      </c>
      <c r="AP2091" s="99">
        <f>SUMIFS(通讯通路门店!$K:$K,通讯通路门店!$S:$S,$G2091)</f>
        <v>0</v>
      </c>
      <c r="AQ2091" s="83"/>
      <c r="AR2091" s="99">
        <f>SUMIFS(通讯通路门店!$T:$T,通讯通路门店!$S:$S,$G2091)</f>
        <v>0</v>
      </c>
      <c r="AS2091" s="99">
        <f>SUMIFS(通讯通路门店!$U:$U,通讯通路门店!$S:$S,$G2091)</f>
        <v>0</v>
      </c>
      <c r="AT2091" s="99">
        <f>SUMIFS(通讯通路门店!$V:$V,通讯通路门店!$S:$S,$G2091)</f>
        <v>0</v>
      </c>
      <c r="AU2091" s="99">
        <f>SUMIFS(通讯通路门店!$W:$W,通讯通路门店!$S:$S,$G2091)</f>
        <v>0</v>
      </c>
      <c r="AV2091" s="99">
        <f>SUMIFS(通讯通路门店!$Z:$Z,通讯通路门店!$S:$S,$G2091)</f>
        <v>0</v>
      </c>
      <c r="AW2091" s="99">
        <f>SUMIFS(通讯通路门店!$AB:$AB,通讯通路门店!$S:$S,$G2091)</f>
        <v>0</v>
      </c>
      <c r="AX2091" s="99">
        <f>SUMIFS(通讯通路门店!$X:$X,通讯通路门店!$S:$S,$G2091)</f>
        <v>0</v>
      </c>
      <c r="AY2091" s="99">
        <f>SUMIFS(通讯通路门店!$Y:$Y,通讯通路门店!$S:$S,$G2091)</f>
        <v>0</v>
      </c>
      <c r="AZ2091" s="99">
        <f>SUMIFS(通讯通路门店!$AA:$AA,通讯通路门店!$S:$S,$G2091)</f>
        <v>0</v>
      </c>
      <c r="BA2091" s="99">
        <f t="shared" si="163"/>
        <v>0</v>
      </c>
      <c r="BB2091" s="99">
        <f t="shared" si="164"/>
        <v>0</v>
      </c>
      <c r="BC2091" s="99">
        <f>SUMIFS(通讯通路门店!$W:$W,通讯通路门店!$S:$S,$G2091,通讯通路门店!$J:$J,"荣耀体验店")+SUMIFS(通讯通路门店!$W:$W,通讯通路门店!$S:$S,$G2091,通讯通路门店!$J:$J,"荣耀授权专卖店")</f>
        <v>0</v>
      </c>
      <c r="BD2091" s="99">
        <f>SUMIFS(通讯通路门店!$Z:$Z,通讯通路门店!$S:$S,$G2091,通讯通路门店!$J:$J,"VIVO体验店")</f>
        <v>0</v>
      </c>
      <c r="BE2091" s="99">
        <f>SUMIFS(通讯通路门店!$AB:$AB,通讯通路门店!$S:$S,$G2091,通讯通路门店!$J:$J,"OPPO体验店")</f>
        <v>0</v>
      </c>
      <c r="BF2091" s="99">
        <f>SUMIFS(通讯通路门店!$X:$X,通讯通路门店!$S:$S,$G2091,通讯通路门店!$J:$J,"华为授权体验店")+SUMIFS(通讯通路门店!$AA:$AA,通讯通路门店!$S:$S,$G2091,通讯通路门店!$J:$J,"华为堡垒店")</f>
        <v>0</v>
      </c>
      <c r="BG2091" s="99">
        <f>SUMIFS(通讯通路门店!$Y:$Y,通讯通路门店!$S:$S,$G2091,通讯通路门店!$J:$J,"小米体验店")</f>
        <v>0</v>
      </c>
      <c r="BH2091" s="99">
        <f>SUMIFS(通讯通路门店!$AA:$AA,通讯通路门店!$S:$S,$G2091,通讯通路门店!$J:$J,"苹果体验店")</f>
        <v>0</v>
      </c>
      <c r="BI2091" s="99">
        <f>SUMIFS(通讯通路门店!$K:$K,通讯通路门店!$S:$S,$G2091,通讯通路门店!$J:$J,"其他品牌专卖店")</f>
        <v>0</v>
      </c>
      <c r="BJ2091" s="99">
        <f>SUMIFS(通讯通路门店!$AC:$AC,通讯通路门店!$S:$S,$G2091)</f>
        <v>0</v>
      </c>
      <c r="BK2091" s="99">
        <f>SUMIFS(通讯通路门店!$AD:$AD,通讯通路门店!$S:$S,$G2091)</f>
        <v>0</v>
      </c>
      <c r="BL2091" s="99">
        <f>SUMIFS(通讯通路门店!$AE:$AE,通讯通路门店!$S:$S,$G2091)</f>
        <v>0</v>
      </c>
      <c r="BM2091" s="99">
        <f>SUMIFS(通讯通路门店!$AF:$AF,通讯通路门店!$S:$S,$G2091)</f>
        <v>0</v>
      </c>
      <c r="BN2091" s="99">
        <f>SUMIFS(通讯通路门店!$AG:$AG,通讯通路门店!$S:$S,$G2091)</f>
        <v>0</v>
      </c>
      <c r="BO2091" s="99">
        <f>SUMIFS(通讯通路门店!$AH:$AH,通讯通路门店!$S:$S,$G2091)</f>
        <v>0</v>
      </c>
      <c r="BP2091" s="99">
        <f>SUMIFS(通讯通路门店!$AI:$AI,通讯通路门店!$S:$S,$G2091)</f>
        <v>0</v>
      </c>
      <c r="BQ2091" s="83"/>
    </row>
    <row r="2092" spans="1:69">
      <c r="A2092" s="99" t="str">
        <f>IFERROR(_xlfn.XLOOKUP($G2092,通讯通路门店!$S$4:$S$993933,通讯通路门店!$A$4:$A$993933,0,0),"")</f>
        <v>海南省</v>
      </c>
      <c r="B2092" s="99" t="str">
        <f>IFERROR(_xlfn.XLOOKUP($G2092,通讯通路门店!$S$4:$S$993933,通讯通路门店!$B$4:$B$993933,0,0),"")</f>
        <v>昌江黎族自治县</v>
      </c>
      <c r="C2092" s="99" t="str">
        <f>IFERROR(_xlfn.XLOOKUP($G2092,通讯通路门店!$S$4:$S$993933,通讯通路门店!$C$4:$C$993933,0,0),"")</f>
        <v>昌江黎族自治县</v>
      </c>
      <c r="D2092" s="99" t="str">
        <f>IFERROR(_xlfn.XLOOKUP($G2092,通讯通路门店!$S$4:$S$993933,通讯通路门店!$D$4:$D$993933,0,0),"")</f>
        <v>叉河镇</v>
      </c>
      <c r="E2092" s="83"/>
      <c r="F2092" s="83"/>
      <c r="G2092" s="101"/>
      <c r="H2092" s="102">
        <f>IFERROR(_xlfn.XLOOKUP($G2092,通讯通路门店!$S$4:$S$993933,通讯通路门店!$R$4:$R$993933,0,0),"")</f>
        <v>0</v>
      </c>
      <c r="I2092" s="83"/>
      <c r="J2092" s="83"/>
      <c r="K2092" s="83"/>
      <c r="L2092" s="83"/>
      <c r="M2092" s="83"/>
      <c r="N2092" s="83"/>
      <c r="O2092" s="83"/>
      <c r="P2092" s="83"/>
      <c r="Q2092" s="83"/>
      <c r="R2092" s="83"/>
      <c r="S2092" s="83"/>
      <c r="T2092" s="83"/>
      <c r="U2092" s="99">
        <f>COUNTIF(通讯通路门店!$S:$S,$G2092)</f>
        <v>0</v>
      </c>
      <c r="V2092" s="99">
        <f>COUNTIFS(通讯通路门店!$S:$S,$G2092,通讯通路门店!$J:$J,"综合卖场")</f>
        <v>0</v>
      </c>
      <c r="W2092" s="99">
        <f>SUMIFS(通讯通路门店!$AJ:$AJ,通讯通路门店!$S:$S,通讯客户沙盘!$G2092)</f>
        <v>0</v>
      </c>
      <c r="X2092" s="99">
        <f t="shared" si="160"/>
        <v>0</v>
      </c>
      <c r="Y2092" s="99">
        <f>COUNTIFS(通讯通路门店!$S:$S,$G2092,通讯通路门店!$J:$J,"荣耀体验店")+COUNTIFS(通讯通路门店!$S:$S,$G2092,通讯通路门店!$J:$J,"荣耀授权专卖店")</f>
        <v>0</v>
      </c>
      <c r="Z2092" s="99">
        <f>COUNTIFS(通讯通路门店!$S:$S,$G2092,通讯通路门店!$J:$J,"VIVO体验店")</f>
        <v>0</v>
      </c>
      <c r="AA2092" s="99">
        <f>COUNTIFS(通讯通路门店!$S:$S,$G2092,通讯通路门店!$J:$J,"OPPO体验店")</f>
        <v>0</v>
      </c>
      <c r="AB2092" s="99">
        <f>COUNTIFS(通讯通路门店!$S:$S,$G2092,通讯通路门店!$J:$J,"华为授权体验店")+COUNTIFS(通讯通路门店!$S:$S,$G2092,通讯通路门店!$J:$J,"华为堡垒店")</f>
        <v>0</v>
      </c>
      <c r="AC2092" s="99">
        <f>COUNTIFS(通讯通路门店!$S:$S,$G2092,通讯通路门店!$J:$J,"小米体验店")</f>
        <v>0</v>
      </c>
      <c r="AD2092" s="99">
        <f>COUNTIFS(通讯通路门店!$S:$S,$G2092,通讯通路门店!$J:$J,"苹果体验店")</f>
        <v>0</v>
      </c>
      <c r="AE2092" s="99">
        <f>COUNTIFS(通讯通路门店!$S:$S,$G2092,通讯通路门店!$J:$J,"其他品牌专卖店")</f>
        <v>0</v>
      </c>
      <c r="AF2092" s="99">
        <f>SUMIFS(通讯通路门店!$BI:$BI,通讯通路门店!$S:$S,$G2092)</f>
        <v>0</v>
      </c>
      <c r="AG2092" s="99">
        <f>SUMIFS(通讯通路门店!$BH:$BH,通讯通路门店!$S:$S,$G2092)</f>
        <v>0</v>
      </c>
      <c r="AH2092" s="99">
        <f t="shared" si="161"/>
        <v>0</v>
      </c>
      <c r="AI2092" s="99">
        <f>SUMIFS(通讯通路门店!$BB:$BB,通讯通路门店!$S:$S,$G2092)</f>
        <v>0</v>
      </c>
      <c r="AJ2092" s="99">
        <f>SUMIFS(通讯通路门店!$BE:$BE,通讯通路门店!$S:$S,$G2092)</f>
        <v>0</v>
      </c>
      <c r="AK2092" s="99">
        <f>SUMIFS(通讯通路门店!$BG:$BG,通讯通路门店!$S:$S,$G2092)</f>
        <v>0</v>
      </c>
      <c r="AL2092" s="99">
        <f>SUMIFS(通讯通路门店!$BC:$BC,通讯通路门店!$S:$S,$G2092)</f>
        <v>0</v>
      </c>
      <c r="AM2092" s="99">
        <f>SUMIFS(通讯通路门店!$BD:$BD,通讯通路门店!$S:$S,$G2092)</f>
        <v>0</v>
      </c>
      <c r="AN2092" s="99">
        <f>SUMIFS(通讯通路门店!$BF:$BF,通讯通路门店!$S:$S,$G2092)</f>
        <v>0</v>
      </c>
      <c r="AO2092" s="99">
        <f t="shared" si="162"/>
        <v>0</v>
      </c>
      <c r="AP2092" s="99">
        <f>SUMIFS(通讯通路门店!$K:$K,通讯通路门店!$S:$S,$G2092)</f>
        <v>0</v>
      </c>
      <c r="AQ2092" s="83"/>
      <c r="AR2092" s="99">
        <f>SUMIFS(通讯通路门店!$T:$T,通讯通路门店!$S:$S,$G2092)</f>
        <v>0</v>
      </c>
      <c r="AS2092" s="99">
        <f>SUMIFS(通讯通路门店!$U:$U,通讯通路门店!$S:$S,$G2092)</f>
        <v>0</v>
      </c>
      <c r="AT2092" s="99">
        <f>SUMIFS(通讯通路门店!$V:$V,通讯通路门店!$S:$S,$G2092)</f>
        <v>0</v>
      </c>
      <c r="AU2092" s="99">
        <f>SUMIFS(通讯通路门店!$W:$W,通讯通路门店!$S:$S,$G2092)</f>
        <v>0</v>
      </c>
      <c r="AV2092" s="99">
        <f>SUMIFS(通讯通路门店!$Z:$Z,通讯通路门店!$S:$S,$G2092)</f>
        <v>0</v>
      </c>
      <c r="AW2092" s="99">
        <f>SUMIFS(通讯通路门店!$AB:$AB,通讯通路门店!$S:$S,$G2092)</f>
        <v>0</v>
      </c>
      <c r="AX2092" s="99">
        <f>SUMIFS(通讯通路门店!$X:$X,通讯通路门店!$S:$S,$G2092)</f>
        <v>0</v>
      </c>
      <c r="AY2092" s="99">
        <f>SUMIFS(通讯通路门店!$Y:$Y,通讯通路门店!$S:$S,$G2092)</f>
        <v>0</v>
      </c>
      <c r="AZ2092" s="99">
        <f>SUMIFS(通讯通路门店!$AA:$AA,通讯通路门店!$S:$S,$G2092)</f>
        <v>0</v>
      </c>
      <c r="BA2092" s="99">
        <f t="shared" si="163"/>
        <v>0</v>
      </c>
      <c r="BB2092" s="99">
        <f t="shared" si="164"/>
        <v>0</v>
      </c>
      <c r="BC2092" s="99">
        <f>SUMIFS(通讯通路门店!$W:$W,通讯通路门店!$S:$S,$G2092,通讯通路门店!$J:$J,"荣耀体验店")+SUMIFS(通讯通路门店!$W:$W,通讯通路门店!$S:$S,$G2092,通讯通路门店!$J:$J,"荣耀授权专卖店")</f>
        <v>0</v>
      </c>
      <c r="BD2092" s="99">
        <f>SUMIFS(通讯通路门店!$Z:$Z,通讯通路门店!$S:$S,$G2092,通讯通路门店!$J:$J,"VIVO体验店")</f>
        <v>0</v>
      </c>
      <c r="BE2092" s="99">
        <f>SUMIFS(通讯通路门店!$AB:$AB,通讯通路门店!$S:$S,$G2092,通讯通路门店!$J:$J,"OPPO体验店")</f>
        <v>0</v>
      </c>
      <c r="BF2092" s="99">
        <f>SUMIFS(通讯通路门店!$X:$X,通讯通路门店!$S:$S,$G2092,通讯通路门店!$J:$J,"华为授权体验店")+SUMIFS(通讯通路门店!$AA:$AA,通讯通路门店!$S:$S,$G2092,通讯通路门店!$J:$J,"华为堡垒店")</f>
        <v>0</v>
      </c>
      <c r="BG2092" s="99">
        <f>SUMIFS(通讯通路门店!$Y:$Y,通讯通路门店!$S:$S,$G2092,通讯通路门店!$J:$J,"小米体验店")</f>
        <v>0</v>
      </c>
      <c r="BH2092" s="99">
        <f>SUMIFS(通讯通路门店!$AA:$AA,通讯通路门店!$S:$S,$G2092,通讯通路门店!$J:$J,"苹果体验店")</f>
        <v>0</v>
      </c>
      <c r="BI2092" s="99">
        <f>SUMIFS(通讯通路门店!$K:$K,通讯通路门店!$S:$S,$G2092,通讯通路门店!$J:$J,"其他品牌专卖店")</f>
        <v>0</v>
      </c>
      <c r="BJ2092" s="99">
        <f>SUMIFS(通讯通路门店!$AC:$AC,通讯通路门店!$S:$S,$G2092)</f>
        <v>0</v>
      </c>
      <c r="BK2092" s="99">
        <f>SUMIFS(通讯通路门店!$AD:$AD,通讯通路门店!$S:$S,$G2092)</f>
        <v>0</v>
      </c>
      <c r="BL2092" s="99">
        <f>SUMIFS(通讯通路门店!$AE:$AE,通讯通路门店!$S:$S,$G2092)</f>
        <v>0</v>
      </c>
      <c r="BM2092" s="99">
        <f>SUMIFS(通讯通路门店!$AF:$AF,通讯通路门店!$S:$S,$G2092)</f>
        <v>0</v>
      </c>
      <c r="BN2092" s="99">
        <f>SUMIFS(通讯通路门店!$AG:$AG,通讯通路门店!$S:$S,$G2092)</f>
        <v>0</v>
      </c>
      <c r="BO2092" s="99">
        <f>SUMIFS(通讯通路门店!$AH:$AH,通讯通路门店!$S:$S,$G2092)</f>
        <v>0</v>
      </c>
      <c r="BP2092" s="99">
        <f>SUMIFS(通讯通路门店!$AI:$AI,通讯通路门店!$S:$S,$G2092)</f>
        <v>0</v>
      </c>
      <c r="BQ2092" s="83"/>
    </row>
    <row r="2093" spans="1:69">
      <c r="A2093" s="99" t="str">
        <f>IFERROR(_xlfn.XLOOKUP($G2093,通讯通路门店!$S$4:$S$993933,通讯通路门店!$A$4:$A$993933,0,0),"")</f>
        <v>海南省</v>
      </c>
      <c r="B2093" s="99" t="str">
        <f>IFERROR(_xlfn.XLOOKUP($G2093,通讯通路门店!$S$4:$S$993933,通讯通路门店!$B$4:$B$993933,0,0),"")</f>
        <v>昌江黎族自治县</v>
      </c>
      <c r="C2093" s="99" t="str">
        <f>IFERROR(_xlfn.XLOOKUP($G2093,通讯通路门店!$S$4:$S$993933,通讯通路门店!$C$4:$C$993933,0,0),"")</f>
        <v>昌江黎族自治县</v>
      </c>
      <c r="D2093" s="99" t="str">
        <f>IFERROR(_xlfn.XLOOKUP($G2093,通讯通路门店!$S$4:$S$993933,通讯通路门店!$D$4:$D$993933,0,0),"")</f>
        <v>叉河镇</v>
      </c>
      <c r="E2093" s="83"/>
      <c r="F2093" s="83"/>
      <c r="G2093" s="101"/>
      <c r="H2093" s="102">
        <f>IFERROR(_xlfn.XLOOKUP($G2093,通讯通路门店!$S$4:$S$993933,通讯通路门店!$R$4:$R$993933,0,0),"")</f>
        <v>0</v>
      </c>
      <c r="I2093" s="83"/>
      <c r="J2093" s="83"/>
      <c r="K2093" s="83"/>
      <c r="L2093" s="83"/>
      <c r="M2093" s="83"/>
      <c r="N2093" s="83"/>
      <c r="O2093" s="83"/>
      <c r="P2093" s="83"/>
      <c r="Q2093" s="83"/>
      <c r="R2093" s="83"/>
      <c r="S2093" s="83"/>
      <c r="T2093" s="83"/>
      <c r="U2093" s="99">
        <f>COUNTIF(通讯通路门店!$S:$S,$G2093)</f>
        <v>0</v>
      </c>
      <c r="V2093" s="99">
        <f>COUNTIFS(通讯通路门店!$S:$S,$G2093,通讯通路门店!$J:$J,"综合卖场")</f>
        <v>0</v>
      </c>
      <c r="W2093" s="99">
        <f>SUMIFS(通讯通路门店!$AJ:$AJ,通讯通路门店!$S:$S,通讯客户沙盘!$G2093)</f>
        <v>0</v>
      </c>
      <c r="X2093" s="99">
        <f t="shared" si="160"/>
        <v>0</v>
      </c>
      <c r="Y2093" s="99">
        <f>COUNTIFS(通讯通路门店!$S:$S,$G2093,通讯通路门店!$J:$J,"荣耀体验店")+COUNTIFS(通讯通路门店!$S:$S,$G2093,通讯通路门店!$J:$J,"荣耀授权专卖店")</f>
        <v>0</v>
      </c>
      <c r="Z2093" s="99">
        <f>COUNTIFS(通讯通路门店!$S:$S,$G2093,通讯通路门店!$J:$J,"VIVO体验店")</f>
        <v>0</v>
      </c>
      <c r="AA2093" s="99">
        <f>COUNTIFS(通讯通路门店!$S:$S,$G2093,通讯通路门店!$J:$J,"OPPO体验店")</f>
        <v>0</v>
      </c>
      <c r="AB2093" s="99">
        <f>COUNTIFS(通讯通路门店!$S:$S,$G2093,通讯通路门店!$J:$J,"华为授权体验店")+COUNTIFS(通讯通路门店!$S:$S,$G2093,通讯通路门店!$J:$J,"华为堡垒店")</f>
        <v>0</v>
      </c>
      <c r="AC2093" s="99">
        <f>COUNTIFS(通讯通路门店!$S:$S,$G2093,通讯通路门店!$J:$J,"小米体验店")</f>
        <v>0</v>
      </c>
      <c r="AD2093" s="99">
        <f>COUNTIFS(通讯通路门店!$S:$S,$G2093,通讯通路门店!$J:$J,"苹果体验店")</f>
        <v>0</v>
      </c>
      <c r="AE2093" s="99">
        <f>COUNTIFS(通讯通路门店!$S:$S,$G2093,通讯通路门店!$J:$J,"其他品牌专卖店")</f>
        <v>0</v>
      </c>
      <c r="AF2093" s="99">
        <f>SUMIFS(通讯通路门店!$BI:$BI,通讯通路门店!$S:$S,$G2093)</f>
        <v>0</v>
      </c>
      <c r="AG2093" s="99">
        <f>SUMIFS(通讯通路门店!$BH:$BH,通讯通路门店!$S:$S,$G2093)</f>
        <v>0</v>
      </c>
      <c r="AH2093" s="99">
        <f t="shared" si="161"/>
        <v>0</v>
      </c>
      <c r="AI2093" s="99">
        <f>SUMIFS(通讯通路门店!$BB:$BB,通讯通路门店!$S:$S,$G2093)</f>
        <v>0</v>
      </c>
      <c r="AJ2093" s="99">
        <f>SUMIFS(通讯通路门店!$BE:$BE,通讯通路门店!$S:$S,$G2093)</f>
        <v>0</v>
      </c>
      <c r="AK2093" s="99">
        <f>SUMIFS(通讯通路门店!$BG:$BG,通讯通路门店!$S:$S,$G2093)</f>
        <v>0</v>
      </c>
      <c r="AL2093" s="99">
        <f>SUMIFS(通讯通路门店!$BC:$BC,通讯通路门店!$S:$S,$G2093)</f>
        <v>0</v>
      </c>
      <c r="AM2093" s="99">
        <f>SUMIFS(通讯通路门店!$BD:$BD,通讯通路门店!$S:$S,$G2093)</f>
        <v>0</v>
      </c>
      <c r="AN2093" s="99">
        <f>SUMIFS(通讯通路门店!$BF:$BF,通讯通路门店!$S:$S,$G2093)</f>
        <v>0</v>
      </c>
      <c r="AO2093" s="99">
        <f t="shared" si="162"/>
        <v>0</v>
      </c>
      <c r="AP2093" s="99">
        <f>SUMIFS(通讯通路门店!$K:$K,通讯通路门店!$S:$S,$G2093)</f>
        <v>0</v>
      </c>
      <c r="AQ2093" s="83"/>
      <c r="AR2093" s="99">
        <f>SUMIFS(通讯通路门店!$T:$T,通讯通路门店!$S:$S,$G2093)</f>
        <v>0</v>
      </c>
      <c r="AS2093" s="99">
        <f>SUMIFS(通讯通路门店!$U:$U,通讯通路门店!$S:$S,$G2093)</f>
        <v>0</v>
      </c>
      <c r="AT2093" s="99">
        <f>SUMIFS(通讯通路门店!$V:$V,通讯通路门店!$S:$S,$G2093)</f>
        <v>0</v>
      </c>
      <c r="AU2093" s="99">
        <f>SUMIFS(通讯通路门店!$W:$W,通讯通路门店!$S:$S,$G2093)</f>
        <v>0</v>
      </c>
      <c r="AV2093" s="99">
        <f>SUMIFS(通讯通路门店!$Z:$Z,通讯通路门店!$S:$S,$G2093)</f>
        <v>0</v>
      </c>
      <c r="AW2093" s="99">
        <f>SUMIFS(通讯通路门店!$AB:$AB,通讯通路门店!$S:$S,$G2093)</f>
        <v>0</v>
      </c>
      <c r="AX2093" s="99">
        <f>SUMIFS(通讯通路门店!$X:$X,通讯通路门店!$S:$S,$G2093)</f>
        <v>0</v>
      </c>
      <c r="AY2093" s="99">
        <f>SUMIFS(通讯通路门店!$Y:$Y,通讯通路门店!$S:$S,$G2093)</f>
        <v>0</v>
      </c>
      <c r="AZ2093" s="99">
        <f>SUMIFS(通讯通路门店!$AA:$AA,通讯通路门店!$S:$S,$G2093)</f>
        <v>0</v>
      </c>
      <c r="BA2093" s="99">
        <f t="shared" si="163"/>
        <v>0</v>
      </c>
      <c r="BB2093" s="99">
        <f t="shared" si="164"/>
        <v>0</v>
      </c>
      <c r="BC2093" s="99">
        <f>SUMIFS(通讯通路门店!$W:$W,通讯通路门店!$S:$S,$G2093,通讯通路门店!$J:$J,"荣耀体验店")+SUMIFS(通讯通路门店!$W:$W,通讯通路门店!$S:$S,$G2093,通讯通路门店!$J:$J,"荣耀授权专卖店")</f>
        <v>0</v>
      </c>
      <c r="BD2093" s="99">
        <f>SUMIFS(通讯通路门店!$Z:$Z,通讯通路门店!$S:$S,$G2093,通讯通路门店!$J:$J,"VIVO体验店")</f>
        <v>0</v>
      </c>
      <c r="BE2093" s="99">
        <f>SUMIFS(通讯通路门店!$AB:$AB,通讯通路门店!$S:$S,$G2093,通讯通路门店!$J:$J,"OPPO体验店")</f>
        <v>0</v>
      </c>
      <c r="BF2093" s="99">
        <f>SUMIFS(通讯通路门店!$X:$X,通讯通路门店!$S:$S,$G2093,通讯通路门店!$J:$J,"华为授权体验店")+SUMIFS(通讯通路门店!$AA:$AA,通讯通路门店!$S:$S,$G2093,通讯通路门店!$J:$J,"华为堡垒店")</f>
        <v>0</v>
      </c>
      <c r="BG2093" s="99">
        <f>SUMIFS(通讯通路门店!$Y:$Y,通讯通路门店!$S:$S,$G2093,通讯通路门店!$J:$J,"小米体验店")</f>
        <v>0</v>
      </c>
      <c r="BH2093" s="99">
        <f>SUMIFS(通讯通路门店!$AA:$AA,通讯通路门店!$S:$S,$G2093,通讯通路门店!$J:$J,"苹果体验店")</f>
        <v>0</v>
      </c>
      <c r="BI2093" s="99">
        <f>SUMIFS(通讯通路门店!$K:$K,通讯通路门店!$S:$S,$G2093,通讯通路门店!$J:$J,"其他品牌专卖店")</f>
        <v>0</v>
      </c>
      <c r="BJ2093" s="99">
        <f>SUMIFS(通讯通路门店!$AC:$AC,通讯通路门店!$S:$S,$G2093)</f>
        <v>0</v>
      </c>
      <c r="BK2093" s="99">
        <f>SUMIFS(通讯通路门店!$AD:$AD,通讯通路门店!$S:$S,$G2093)</f>
        <v>0</v>
      </c>
      <c r="BL2093" s="99">
        <f>SUMIFS(通讯通路门店!$AE:$AE,通讯通路门店!$S:$S,$G2093)</f>
        <v>0</v>
      </c>
      <c r="BM2093" s="99">
        <f>SUMIFS(通讯通路门店!$AF:$AF,通讯通路门店!$S:$S,$G2093)</f>
        <v>0</v>
      </c>
      <c r="BN2093" s="99">
        <f>SUMIFS(通讯通路门店!$AG:$AG,通讯通路门店!$S:$S,$G2093)</f>
        <v>0</v>
      </c>
      <c r="BO2093" s="99">
        <f>SUMIFS(通讯通路门店!$AH:$AH,通讯通路门店!$S:$S,$G2093)</f>
        <v>0</v>
      </c>
      <c r="BP2093" s="99">
        <f>SUMIFS(通讯通路门店!$AI:$AI,通讯通路门店!$S:$S,$G2093)</f>
        <v>0</v>
      </c>
      <c r="BQ2093" s="83"/>
    </row>
    <row r="2094" spans="1:69">
      <c r="A2094" s="99" t="str">
        <f>IFERROR(_xlfn.XLOOKUP($G2094,通讯通路门店!$S$4:$S$993933,通讯通路门店!$A$4:$A$993933,0,0),"")</f>
        <v>海南省</v>
      </c>
      <c r="B2094" s="99" t="str">
        <f>IFERROR(_xlfn.XLOOKUP($G2094,通讯通路门店!$S$4:$S$993933,通讯通路门店!$B$4:$B$993933,0,0),"")</f>
        <v>昌江黎族自治县</v>
      </c>
      <c r="C2094" s="99" t="str">
        <f>IFERROR(_xlfn.XLOOKUP($G2094,通讯通路门店!$S$4:$S$993933,通讯通路门店!$C$4:$C$993933,0,0),"")</f>
        <v>昌江黎族自治县</v>
      </c>
      <c r="D2094" s="99" t="str">
        <f>IFERROR(_xlfn.XLOOKUP($G2094,通讯通路门店!$S$4:$S$993933,通讯通路门店!$D$4:$D$993933,0,0),"")</f>
        <v>叉河镇</v>
      </c>
      <c r="E2094" s="83"/>
      <c r="F2094" s="83"/>
      <c r="G2094" s="101"/>
      <c r="H2094" s="102">
        <f>IFERROR(_xlfn.XLOOKUP($G2094,通讯通路门店!$S$4:$S$993933,通讯通路门店!$R$4:$R$993933,0,0),"")</f>
        <v>0</v>
      </c>
      <c r="I2094" s="83"/>
      <c r="J2094" s="83"/>
      <c r="K2094" s="83"/>
      <c r="L2094" s="83"/>
      <c r="M2094" s="83"/>
      <c r="N2094" s="83"/>
      <c r="O2094" s="83"/>
      <c r="P2094" s="83"/>
      <c r="Q2094" s="83"/>
      <c r="R2094" s="83"/>
      <c r="S2094" s="83"/>
      <c r="T2094" s="83"/>
      <c r="U2094" s="99">
        <f>COUNTIF(通讯通路门店!$S:$S,$G2094)</f>
        <v>0</v>
      </c>
      <c r="V2094" s="99">
        <f>COUNTIFS(通讯通路门店!$S:$S,$G2094,通讯通路门店!$J:$J,"综合卖场")</f>
        <v>0</v>
      </c>
      <c r="W2094" s="99">
        <f>SUMIFS(通讯通路门店!$AJ:$AJ,通讯通路门店!$S:$S,通讯客户沙盘!$G2094)</f>
        <v>0</v>
      </c>
      <c r="X2094" s="99">
        <f t="shared" si="160"/>
        <v>0</v>
      </c>
      <c r="Y2094" s="99">
        <f>COUNTIFS(通讯通路门店!$S:$S,$G2094,通讯通路门店!$J:$J,"荣耀体验店")+COUNTIFS(通讯通路门店!$S:$S,$G2094,通讯通路门店!$J:$J,"荣耀授权专卖店")</f>
        <v>0</v>
      </c>
      <c r="Z2094" s="99">
        <f>COUNTIFS(通讯通路门店!$S:$S,$G2094,通讯通路门店!$J:$J,"VIVO体验店")</f>
        <v>0</v>
      </c>
      <c r="AA2094" s="99">
        <f>COUNTIFS(通讯通路门店!$S:$S,$G2094,通讯通路门店!$J:$J,"OPPO体验店")</f>
        <v>0</v>
      </c>
      <c r="AB2094" s="99">
        <f>COUNTIFS(通讯通路门店!$S:$S,$G2094,通讯通路门店!$J:$J,"华为授权体验店")+COUNTIFS(通讯通路门店!$S:$S,$G2094,通讯通路门店!$J:$J,"华为堡垒店")</f>
        <v>0</v>
      </c>
      <c r="AC2094" s="99">
        <f>COUNTIFS(通讯通路门店!$S:$S,$G2094,通讯通路门店!$J:$J,"小米体验店")</f>
        <v>0</v>
      </c>
      <c r="AD2094" s="99">
        <f>COUNTIFS(通讯通路门店!$S:$S,$G2094,通讯通路门店!$J:$J,"苹果体验店")</f>
        <v>0</v>
      </c>
      <c r="AE2094" s="99">
        <f>COUNTIFS(通讯通路门店!$S:$S,$G2094,通讯通路门店!$J:$J,"其他品牌专卖店")</f>
        <v>0</v>
      </c>
      <c r="AF2094" s="99">
        <f>SUMIFS(通讯通路门店!$BI:$BI,通讯通路门店!$S:$S,$G2094)</f>
        <v>0</v>
      </c>
      <c r="AG2094" s="99">
        <f>SUMIFS(通讯通路门店!$BH:$BH,通讯通路门店!$S:$S,$G2094)</f>
        <v>0</v>
      </c>
      <c r="AH2094" s="99">
        <f t="shared" si="161"/>
        <v>0</v>
      </c>
      <c r="AI2094" s="99">
        <f>SUMIFS(通讯通路门店!$BB:$BB,通讯通路门店!$S:$S,$G2094)</f>
        <v>0</v>
      </c>
      <c r="AJ2094" s="99">
        <f>SUMIFS(通讯通路门店!$BE:$BE,通讯通路门店!$S:$S,$G2094)</f>
        <v>0</v>
      </c>
      <c r="AK2094" s="99">
        <f>SUMIFS(通讯通路门店!$BG:$BG,通讯通路门店!$S:$S,$G2094)</f>
        <v>0</v>
      </c>
      <c r="AL2094" s="99">
        <f>SUMIFS(通讯通路门店!$BC:$BC,通讯通路门店!$S:$S,$G2094)</f>
        <v>0</v>
      </c>
      <c r="AM2094" s="99">
        <f>SUMIFS(通讯通路门店!$BD:$BD,通讯通路门店!$S:$S,$G2094)</f>
        <v>0</v>
      </c>
      <c r="AN2094" s="99">
        <f>SUMIFS(通讯通路门店!$BF:$BF,通讯通路门店!$S:$S,$G2094)</f>
        <v>0</v>
      </c>
      <c r="AO2094" s="99">
        <f t="shared" si="162"/>
        <v>0</v>
      </c>
      <c r="AP2094" s="99">
        <f>SUMIFS(通讯通路门店!$K:$K,通讯通路门店!$S:$S,$G2094)</f>
        <v>0</v>
      </c>
      <c r="AQ2094" s="83"/>
      <c r="AR2094" s="99">
        <f>SUMIFS(通讯通路门店!$T:$T,通讯通路门店!$S:$S,$G2094)</f>
        <v>0</v>
      </c>
      <c r="AS2094" s="99">
        <f>SUMIFS(通讯通路门店!$U:$U,通讯通路门店!$S:$S,$G2094)</f>
        <v>0</v>
      </c>
      <c r="AT2094" s="99">
        <f>SUMIFS(通讯通路门店!$V:$V,通讯通路门店!$S:$S,$G2094)</f>
        <v>0</v>
      </c>
      <c r="AU2094" s="99">
        <f>SUMIFS(通讯通路门店!$W:$W,通讯通路门店!$S:$S,$G2094)</f>
        <v>0</v>
      </c>
      <c r="AV2094" s="99">
        <f>SUMIFS(通讯通路门店!$Z:$Z,通讯通路门店!$S:$S,$G2094)</f>
        <v>0</v>
      </c>
      <c r="AW2094" s="99">
        <f>SUMIFS(通讯通路门店!$AB:$AB,通讯通路门店!$S:$S,$G2094)</f>
        <v>0</v>
      </c>
      <c r="AX2094" s="99">
        <f>SUMIFS(通讯通路门店!$X:$X,通讯通路门店!$S:$S,$G2094)</f>
        <v>0</v>
      </c>
      <c r="AY2094" s="99">
        <f>SUMIFS(通讯通路门店!$Y:$Y,通讯通路门店!$S:$S,$G2094)</f>
        <v>0</v>
      </c>
      <c r="AZ2094" s="99">
        <f>SUMIFS(通讯通路门店!$AA:$AA,通讯通路门店!$S:$S,$G2094)</f>
        <v>0</v>
      </c>
      <c r="BA2094" s="99">
        <f t="shared" si="163"/>
        <v>0</v>
      </c>
      <c r="BB2094" s="99">
        <f t="shared" si="164"/>
        <v>0</v>
      </c>
      <c r="BC2094" s="99">
        <f>SUMIFS(通讯通路门店!$W:$W,通讯通路门店!$S:$S,$G2094,通讯通路门店!$J:$J,"荣耀体验店")+SUMIFS(通讯通路门店!$W:$W,通讯通路门店!$S:$S,$G2094,通讯通路门店!$J:$J,"荣耀授权专卖店")</f>
        <v>0</v>
      </c>
      <c r="BD2094" s="99">
        <f>SUMIFS(通讯通路门店!$Z:$Z,通讯通路门店!$S:$S,$G2094,通讯通路门店!$J:$J,"VIVO体验店")</f>
        <v>0</v>
      </c>
      <c r="BE2094" s="99">
        <f>SUMIFS(通讯通路门店!$AB:$AB,通讯通路门店!$S:$S,$G2094,通讯通路门店!$J:$J,"OPPO体验店")</f>
        <v>0</v>
      </c>
      <c r="BF2094" s="99">
        <f>SUMIFS(通讯通路门店!$X:$X,通讯通路门店!$S:$S,$G2094,通讯通路门店!$J:$J,"华为授权体验店")+SUMIFS(通讯通路门店!$AA:$AA,通讯通路门店!$S:$S,$G2094,通讯通路门店!$J:$J,"华为堡垒店")</f>
        <v>0</v>
      </c>
      <c r="BG2094" s="99">
        <f>SUMIFS(通讯通路门店!$Y:$Y,通讯通路门店!$S:$S,$G2094,通讯通路门店!$J:$J,"小米体验店")</f>
        <v>0</v>
      </c>
      <c r="BH2094" s="99">
        <f>SUMIFS(通讯通路门店!$AA:$AA,通讯通路门店!$S:$S,$G2094,通讯通路门店!$J:$J,"苹果体验店")</f>
        <v>0</v>
      </c>
      <c r="BI2094" s="99">
        <f>SUMIFS(通讯通路门店!$K:$K,通讯通路门店!$S:$S,$G2094,通讯通路门店!$J:$J,"其他品牌专卖店")</f>
        <v>0</v>
      </c>
      <c r="BJ2094" s="99">
        <f>SUMIFS(通讯通路门店!$AC:$AC,通讯通路门店!$S:$S,$G2094)</f>
        <v>0</v>
      </c>
      <c r="BK2094" s="99">
        <f>SUMIFS(通讯通路门店!$AD:$AD,通讯通路门店!$S:$S,$G2094)</f>
        <v>0</v>
      </c>
      <c r="BL2094" s="99">
        <f>SUMIFS(通讯通路门店!$AE:$AE,通讯通路门店!$S:$S,$G2094)</f>
        <v>0</v>
      </c>
      <c r="BM2094" s="99">
        <f>SUMIFS(通讯通路门店!$AF:$AF,通讯通路门店!$S:$S,$G2094)</f>
        <v>0</v>
      </c>
      <c r="BN2094" s="99">
        <f>SUMIFS(通讯通路门店!$AG:$AG,通讯通路门店!$S:$S,$G2094)</f>
        <v>0</v>
      </c>
      <c r="BO2094" s="99">
        <f>SUMIFS(通讯通路门店!$AH:$AH,通讯通路门店!$S:$S,$G2094)</f>
        <v>0</v>
      </c>
      <c r="BP2094" s="99">
        <f>SUMIFS(通讯通路门店!$AI:$AI,通讯通路门店!$S:$S,$G2094)</f>
        <v>0</v>
      </c>
      <c r="BQ2094" s="83"/>
    </row>
    <row r="2095" spans="1:69">
      <c r="A2095" s="99" t="str">
        <f>IFERROR(_xlfn.XLOOKUP($G2095,通讯通路门店!$S$4:$S$993933,通讯通路门店!$A$4:$A$993933,0,0),"")</f>
        <v>海南省</v>
      </c>
      <c r="B2095" s="99" t="str">
        <f>IFERROR(_xlfn.XLOOKUP($G2095,通讯通路门店!$S$4:$S$993933,通讯通路门店!$B$4:$B$993933,0,0),"")</f>
        <v>昌江黎族自治县</v>
      </c>
      <c r="C2095" s="99" t="str">
        <f>IFERROR(_xlfn.XLOOKUP($G2095,通讯通路门店!$S$4:$S$993933,通讯通路门店!$C$4:$C$993933,0,0),"")</f>
        <v>昌江黎族自治县</v>
      </c>
      <c r="D2095" s="99" t="str">
        <f>IFERROR(_xlfn.XLOOKUP($G2095,通讯通路门店!$S$4:$S$993933,通讯通路门店!$D$4:$D$993933,0,0),"")</f>
        <v>叉河镇</v>
      </c>
      <c r="E2095" s="83"/>
      <c r="F2095" s="83"/>
      <c r="G2095" s="101"/>
      <c r="H2095" s="102">
        <f>IFERROR(_xlfn.XLOOKUP($G2095,通讯通路门店!$S$4:$S$993933,通讯通路门店!$R$4:$R$993933,0,0),"")</f>
        <v>0</v>
      </c>
      <c r="I2095" s="83"/>
      <c r="J2095" s="83"/>
      <c r="K2095" s="83"/>
      <c r="L2095" s="83"/>
      <c r="M2095" s="83"/>
      <c r="N2095" s="83"/>
      <c r="O2095" s="83"/>
      <c r="P2095" s="83"/>
      <c r="Q2095" s="83"/>
      <c r="R2095" s="83"/>
      <c r="S2095" s="83"/>
      <c r="T2095" s="83"/>
      <c r="U2095" s="99">
        <f>COUNTIF(通讯通路门店!$S:$S,$G2095)</f>
        <v>0</v>
      </c>
      <c r="V2095" s="99">
        <f>COUNTIFS(通讯通路门店!$S:$S,$G2095,通讯通路门店!$J:$J,"综合卖场")</f>
        <v>0</v>
      </c>
      <c r="W2095" s="99">
        <f>SUMIFS(通讯通路门店!$AJ:$AJ,通讯通路门店!$S:$S,通讯客户沙盘!$G2095)</f>
        <v>0</v>
      </c>
      <c r="X2095" s="99">
        <f t="shared" si="160"/>
        <v>0</v>
      </c>
      <c r="Y2095" s="99">
        <f>COUNTIFS(通讯通路门店!$S:$S,$G2095,通讯通路门店!$J:$J,"荣耀体验店")+COUNTIFS(通讯通路门店!$S:$S,$G2095,通讯通路门店!$J:$J,"荣耀授权专卖店")</f>
        <v>0</v>
      </c>
      <c r="Z2095" s="99">
        <f>COUNTIFS(通讯通路门店!$S:$S,$G2095,通讯通路门店!$J:$J,"VIVO体验店")</f>
        <v>0</v>
      </c>
      <c r="AA2095" s="99">
        <f>COUNTIFS(通讯通路门店!$S:$S,$G2095,通讯通路门店!$J:$J,"OPPO体验店")</f>
        <v>0</v>
      </c>
      <c r="AB2095" s="99">
        <f>COUNTIFS(通讯通路门店!$S:$S,$G2095,通讯通路门店!$J:$J,"华为授权体验店")+COUNTIFS(通讯通路门店!$S:$S,$G2095,通讯通路门店!$J:$J,"华为堡垒店")</f>
        <v>0</v>
      </c>
      <c r="AC2095" s="99">
        <f>COUNTIFS(通讯通路门店!$S:$S,$G2095,通讯通路门店!$J:$J,"小米体验店")</f>
        <v>0</v>
      </c>
      <c r="AD2095" s="99">
        <f>COUNTIFS(通讯通路门店!$S:$S,$G2095,通讯通路门店!$J:$J,"苹果体验店")</f>
        <v>0</v>
      </c>
      <c r="AE2095" s="99">
        <f>COUNTIFS(通讯通路门店!$S:$S,$G2095,通讯通路门店!$J:$J,"其他品牌专卖店")</f>
        <v>0</v>
      </c>
      <c r="AF2095" s="99">
        <f>SUMIFS(通讯通路门店!$BI:$BI,通讯通路门店!$S:$S,$G2095)</f>
        <v>0</v>
      </c>
      <c r="AG2095" s="99">
        <f>SUMIFS(通讯通路门店!$BH:$BH,通讯通路门店!$S:$S,$G2095)</f>
        <v>0</v>
      </c>
      <c r="AH2095" s="99">
        <f t="shared" si="161"/>
        <v>0</v>
      </c>
      <c r="AI2095" s="99">
        <f>SUMIFS(通讯通路门店!$BB:$BB,通讯通路门店!$S:$S,$G2095)</f>
        <v>0</v>
      </c>
      <c r="AJ2095" s="99">
        <f>SUMIFS(通讯通路门店!$BE:$BE,通讯通路门店!$S:$S,$G2095)</f>
        <v>0</v>
      </c>
      <c r="AK2095" s="99">
        <f>SUMIFS(通讯通路门店!$BG:$BG,通讯通路门店!$S:$S,$G2095)</f>
        <v>0</v>
      </c>
      <c r="AL2095" s="99">
        <f>SUMIFS(通讯通路门店!$BC:$BC,通讯通路门店!$S:$S,$G2095)</f>
        <v>0</v>
      </c>
      <c r="AM2095" s="99">
        <f>SUMIFS(通讯通路门店!$BD:$BD,通讯通路门店!$S:$S,$G2095)</f>
        <v>0</v>
      </c>
      <c r="AN2095" s="99">
        <f>SUMIFS(通讯通路门店!$BF:$BF,通讯通路门店!$S:$S,$G2095)</f>
        <v>0</v>
      </c>
      <c r="AO2095" s="99">
        <f t="shared" si="162"/>
        <v>0</v>
      </c>
      <c r="AP2095" s="99">
        <f>SUMIFS(通讯通路门店!$K:$K,通讯通路门店!$S:$S,$G2095)</f>
        <v>0</v>
      </c>
      <c r="AQ2095" s="83"/>
      <c r="AR2095" s="99">
        <f>SUMIFS(通讯通路门店!$T:$T,通讯通路门店!$S:$S,$G2095)</f>
        <v>0</v>
      </c>
      <c r="AS2095" s="99">
        <f>SUMIFS(通讯通路门店!$U:$U,通讯通路门店!$S:$S,$G2095)</f>
        <v>0</v>
      </c>
      <c r="AT2095" s="99">
        <f>SUMIFS(通讯通路门店!$V:$V,通讯通路门店!$S:$S,$G2095)</f>
        <v>0</v>
      </c>
      <c r="AU2095" s="99">
        <f>SUMIFS(通讯通路门店!$W:$W,通讯通路门店!$S:$S,$G2095)</f>
        <v>0</v>
      </c>
      <c r="AV2095" s="99">
        <f>SUMIFS(通讯通路门店!$Z:$Z,通讯通路门店!$S:$S,$G2095)</f>
        <v>0</v>
      </c>
      <c r="AW2095" s="99">
        <f>SUMIFS(通讯通路门店!$AB:$AB,通讯通路门店!$S:$S,$G2095)</f>
        <v>0</v>
      </c>
      <c r="AX2095" s="99">
        <f>SUMIFS(通讯通路门店!$X:$X,通讯通路门店!$S:$S,$G2095)</f>
        <v>0</v>
      </c>
      <c r="AY2095" s="99">
        <f>SUMIFS(通讯通路门店!$Y:$Y,通讯通路门店!$S:$S,$G2095)</f>
        <v>0</v>
      </c>
      <c r="AZ2095" s="99">
        <f>SUMIFS(通讯通路门店!$AA:$AA,通讯通路门店!$S:$S,$G2095)</f>
        <v>0</v>
      </c>
      <c r="BA2095" s="99">
        <f t="shared" si="163"/>
        <v>0</v>
      </c>
      <c r="BB2095" s="99">
        <f t="shared" si="164"/>
        <v>0</v>
      </c>
      <c r="BC2095" s="99">
        <f>SUMIFS(通讯通路门店!$W:$W,通讯通路门店!$S:$S,$G2095,通讯通路门店!$J:$J,"荣耀体验店")+SUMIFS(通讯通路门店!$W:$W,通讯通路门店!$S:$S,$G2095,通讯通路门店!$J:$J,"荣耀授权专卖店")</f>
        <v>0</v>
      </c>
      <c r="BD2095" s="99">
        <f>SUMIFS(通讯通路门店!$Z:$Z,通讯通路门店!$S:$S,$G2095,通讯通路门店!$J:$J,"VIVO体验店")</f>
        <v>0</v>
      </c>
      <c r="BE2095" s="99">
        <f>SUMIFS(通讯通路门店!$AB:$AB,通讯通路门店!$S:$S,$G2095,通讯通路门店!$J:$J,"OPPO体验店")</f>
        <v>0</v>
      </c>
      <c r="BF2095" s="99">
        <f>SUMIFS(通讯通路门店!$X:$X,通讯通路门店!$S:$S,$G2095,通讯通路门店!$J:$J,"华为授权体验店")+SUMIFS(通讯通路门店!$AA:$AA,通讯通路门店!$S:$S,$G2095,通讯通路门店!$J:$J,"华为堡垒店")</f>
        <v>0</v>
      </c>
      <c r="BG2095" s="99">
        <f>SUMIFS(通讯通路门店!$Y:$Y,通讯通路门店!$S:$S,$G2095,通讯通路门店!$J:$J,"小米体验店")</f>
        <v>0</v>
      </c>
      <c r="BH2095" s="99">
        <f>SUMIFS(通讯通路门店!$AA:$AA,通讯通路门店!$S:$S,$G2095,通讯通路门店!$J:$J,"苹果体验店")</f>
        <v>0</v>
      </c>
      <c r="BI2095" s="99">
        <f>SUMIFS(通讯通路门店!$K:$K,通讯通路门店!$S:$S,$G2095,通讯通路门店!$J:$J,"其他品牌专卖店")</f>
        <v>0</v>
      </c>
      <c r="BJ2095" s="99">
        <f>SUMIFS(通讯通路门店!$AC:$AC,通讯通路门店!$S:$S,$G2095)</f>
        <v>0</v>
      </c>
      <c r="BK2095" s="99">
        <f>SUMIFS(通讯通路门店!$AD:$AD,通讯通路门店!$S:$S,$G2095)</f>
        <v>0</v>
      </c>
      <c r="BL2095" s="99">
        <f>SUMIFS(通讯通路门店!$AE:$AE,通讯通路门店!$S:$S,$G2095)</f>
        <v>0</v>
      </c>
      <c r="BM2095" s="99">
        <f>SUMIFS(通讯通路门店!$AF:$AF,通讯通路门店!$S:$S,$G2095)</f>
        <v>0</v>
      </c>
      <c r="BN2095" s="99">
        <f>SUMIFS(通讯通路门店!$AG:$AG,通讯通路门店!$S:$S,$G2095)</f>
        <v>0</v>
      </c>
      <c r="BO2095" s="99">
        <f>SUMIFS(通讯通路门店!$AH:$AH,通讯通路门店!$S:$S,$G2095)</f>
        <v>0</v>
      </c>
      <c r="BP2095" s="99">
        <f>SUMIFS(通讯通路门店!$AI:$AI,通讯通路门店!$S:$S,$G2095)</f>
        <v>0</v>
      </c>
      <c r="BQ2095" s="83"/>
    </row>
    <row r="2096" spans="1:69">
      <c r="A2096" s="99" t="str">
        <f>IFERROR(_xlfn.XLOOKUP($G2096,通讯通路门店!$S$4:$S$993933,通讯通路门店!$A$4:$A$993933,0,0),"")</f>
        <v>海南省</v>
      </c>
      <c r="B2096" s="99" t="str">
        <f>IFERROR(_xlfn.XLOOKUP($G2096,通讯通路门店!$S$4:$S$993933,通讯通路门店!$B$4:$B$993933,0,0),"")</f>
        <v>昌江黎族自治县</v>
      </c>
      <c r="C2096" s="99" t="str">
        <f>IFERROR(_xlfn.XLOOKUP($G2096,通讯通路门店!$S$4:$S$993933,通讯通路门店!$C$4:$C$993933,0,0),"")</f>
        <v>昌江黎族自治县</v>
      </c>
      <c r="D2096" s="99" t="str">
        <f>IFERROR(_xlfn.XLOOKUP($G2096,通讯通路门店!$S$4:$S$993933,通讯通路门店!$D$4:$D$993933,0,0),"")</f>
        <v>叉河镇</v>
      </c>
      <c r="E2096" s="83"/>
      <c r="F2096" s="83"/>
      <c r="G2096" s="101"/>
      <c r="H2096" s="102">
        <f>IFERROR(_xlfn.XLOOKUP($G2096,通讯通路门店!$S$4:$S$993933,通讯通路门店!$R$4:$R$993933,0,0),"")</f>
        <v>0</v>
      </c>
      <c r="I2096" s="83"/>
      <c r="J2096" s="83"/>
      <c r="K2096" s="83"/>
      <c r="L2096" s="83"/>
      <c r="M2096" s="83"/>
      <c r="N2096" s="83"/>
      <c r="O2096" s="83"/>
      <c r="P2096" s="83"/>
      <c r="Q2096" s="83"/>
      <c r="R2096" s="83"/>
      <c r="S2096" s="83"/>
      <c r="T2096" s="83"/>
      <c r="U2096" s="99">
        <f>COUNTIF(通讯通路门店!$S:$S,$G2096)</f>
        <v>0</v>
      </c>
      <c r="V2096" s="99">
        <f>COUNTIFS(通讯通路门店!$S:$S,$G2096,通讯通路门店!$J:$J,"综合卖场")</f>
        <v>0</v>
      </c>
      <c r="W2096" s="99">
        <f>SUMIFS(通讯通路门店!$AJ:$AJ,通讯通路门店!$S:$S,通讯客户沙盘!$G2096)</f>
        <v>0</v>
      </c>
      <c r="X2096" s="99">
        <f t="shared" si="160"/>
        <v>0</v>
      </c>
      <c r="Y2096" s="99">
        <f>COUNTIFS(通讯通路门店!$S:$S,$G2096,通讯通路门店!$J:$J,"荣耀体验店")+COUNTIFS(通讯通路门店!$S:$S,$G2096,通讯通路门店!$J:$J,"荣耀授权专卖店")</f>
        <v>0</v>
      </c>
      <c r="Z2096" s="99">
        <f>COUNTIFS(通讯通路门店!$S:$S,$G2096,通讯通路门店!$J:$J,"VIVO体验店")</f>
        <v>0</v>
      </c>
      <c r="AA2096" s="99">
        <f>COUNTIFS(通讯通路门店!$S:$S,$G2096,通讯通路门店!$J:$J,"OPPO体验店")</f>
        <v>0</v>
      </c>
      <c r="AB2096" s="99">
        <f>COUNTIFS(通讯通路门店!$S:$S,$G2096,通讯通路门店!$J:$J,"华为授权体验店")+COUNTIFS(通讯通路门店!$S:$S,$G2096,通讯通路门店!$J:$J,"华为堡垒店")</f>
        <v>0</v>
      </c>
      <c r="AC2096" s="99">
        <f>COUNTIFS(通讯通路门店!$S:$S,$G2096,通讯通路门店!$J:$J,"小米体验店")</f>
        <v>0</v>
      </c>
      <c r="AD2096" s="99">
        <f>COUNTIFS(通讯通路门店!$S:$S,$G2096,通讯通路门店!$J:$J,"苹果体验店")</f>
        <v>0</v>
      </c>
      <c r="AE2096" s="99">
        <f>COUNTIFS(通讯通路门店!$S:$S,$G2096,通讯通路门店!$J:$J,"其他品牌专卖店")</f>
        <v>0</v>
      </c>
      <c r="AF2096" s="99">
        <f>SUMIFS(通讯通路门店!$BI:$BI,通讯通路门店!$S:$S,$G2096)</f>
        <v>0</v>
      </c>
      <c r="AG2096" s="99">
        <f>SUMIFS(通讯通路门店!$BH:$BH,通讯通路门店!$S:$S,$G2096)</f>
        <v>0</v>
      </c>
      <c r="AH2096" s="99">
        <f t="shared" si="161"/>
        <v>0</v>
      </c>
      <c r="AI2096" s="99">
        <f>SUMIFS(通讯通路门店!$BB:$BB,通讯通路门店!$S:$S,$G2096)</f>
        <v>0</v>
      </c>
      <c r="AJ2096" s="99">
        <f>SUMIFS(通讯通路门店!$BE:$BE,通讯通路门店!$S:$S,$G2096)</f>
        <v>0</v>
      </c>
      <c r="AK2096" s="99">
        <f>SUMIFS(通讯通路门店!$BG:$BG,通讯通路门店!$S:$S,$G2096)</f>
        <v>0</v>
      </c>
      <c r="AL2096" s="99">
        <f>SUMIFS(通讯通路门店!$BC:$BC,通讯通路门店!$S:$S,$G2096)</f>
        <v>0</v>
      </c>
      <c r="AM2096" s="99">
        <f>SUMIFS(通讯通路门店!$BD:$BD,通讯通路门店!$S:$S,$G2096)</f>
        <v>0</v>
      </c>
      <c r="AN2096" s="99">
        <f>SUMIFS(通讯通路门店!$BF:$BF,通讯通路门店!$S:$S,$G2096)</f>
        <v>0</v>
      </c>
      <c r="AO2096" s="99">
        <f t="shared" si="162"/>
        <v>0</v>
      </c>
      <c r="AP2096" s="99">
        <f>SUMIFS(通讯通路门店!$K:$K,通讯通路门店!$S:$S,$G2096)</f>
        <v>0</v>
      </c>
      <c r="AQ2096" s="83"/>
      <c r="AR2096" s="99">
        <f>SUMIFS(通讯通路门店!$T:$T,通讯通路门店!$S:$S,$G2096)</f>
        <v>0</v>
      </c>
      <c r="AS2096" s="99">
        <f>SUMIFS(通讯通路门店!$U:$U,通讯通路门店!$S:$S,$G2096)</f>
        <v>0</v>
      </c>
      <c r="AT2096" s="99">
        <f>SUMIFS(通讯通路门店!$V:$V,通讯通路门店!$S:$S,$G2096)</f>
        <v>0</v>
      </c>
      <c r="AU2096" s="99">
        <f>SUMIFS(通讯通路门店!$W:$W,通讯通路门店!$S:$S,$G2096)</f>
        <v>0</v>
      </c>
      <c r="AV2096" s="99">
        <f>SUMIFS(通讯通路门店!$Z:$Z,通讯通路门店!$S:$S,$G2096)</f>
        <v>0</v>
      </c>
      <c r="AW2096" s="99">
        <f>SUMIFS(通讯通路门店!$AB:$AB,通讯通路门店!$S:$S,$G2096)</f>
        <v>0</v>
      </c>
      <c r="AX2096" s="99">
        <f>SUMIFS(通讯通路门店!$X:$X,通讯通路门店!$S:$S,$G2096)</f>
        <v>0</v>
      </c>
      <c r="AY2096" s="99">
        <f>SUMIFS(通讯通路门店!$Y:$Y,通讯通路门店!$S:$S,$G2096)</f>
        <v>0</v>
      </c>
      <c r="AZ2096" s="99">
        <f>SUMIFS(通讯通路门店!$AA:$AA,通讯通路门店!$S:$S,$G2096)</f>
        <v>0</v>
      </c>
      <c r="BA2096" s="99">
        <f t="shared" si="163"/>
        <v>0</v>
      </c>
      <c r="BB2096" s="99">
        <f t="shared" si="164"/>
        <v>0</v>
      </c>
      <c r="BC2096" s="99">
        <f>SUMIFS(通讯通路门店!$W:$W,通讯通路门店!$S:$S,$G2096,通讯通路门店!$J:$J,"荣耀体验店")+SUMIFS(通讯通路门店!$W:$W,通讯通路门店!$S:$S,$G2096,通讯通路门店!$J:$J,"荣耀授权专卖店")</f>
        <v>0</v>
      </c>
      <c r="BD2096" s="99">
        <f>SUMIFS(通讯通路门店!$Z:$Z,通讯通路门店!$S:$S,$G2096,通讯通路门店!$J:$J,"VIVO体验店")</f>
        <v>0</v>
      </c>
      <c r="BE2096" s="99">
        <f>SUMIFS(通讯通路门店!$AB:$AB,通讯通路门店!$S:$S,$G2096,通讯通路门店!$J:$J,"OPPO体验店")</f>
        <v>0</v>
      </c>
      <c r="BF2096" s="99">
        <f>SUMIFS(通讯通路门店!$X:$X,通讯通路门店!$S:$S,$G2096,通讯通路门店!$J:$J,"华为授权体验店")+SUMIFS(通讯通路门店!$AA:$AA,通讯通路门店!$S:$S,$G2096,通讯通路门店!$J:$J,"华为堡垒店")</f>
        <v>0</v>
      </c>
      <c r="BG2096" s="99">
        <f>SUMIFS(通讯通路门店!$Y:$Y,通讯通路门店!$S:$S,$G2096,通讯通路门店!$J:$J,"小米体验店")</f>
        <v>0</v>
      </c>
      <c r="BH2096" s="99">
        <f>SUMIFS(通讯通路门店!$AA:$AA,通讯通路门店!$S:$S,$G2096,通讯通路门店!$J:$J,"苹果体验店")</f>
        <v>0</v>
      </c>
      <c r="BI2096" s="99">
        <f>SUMIFS(通讯通路门店!$K:$K,通讯通路门店!$S:$S,$G2096,通讯通路门店!$J:$J,"其他品牌专卖店")</f>
        <v>0</v>
      </c>
      <c r="BJ2096" s="99">
        <f>SUMIFS(通讯通路门店!$AC:$AC,通讯通路门店!$S:$S,$G2096)</f>
        <v>0</v>
      </c>
      <c r="BK2096" s="99">
        <f>SUMIFS(通讯通路门店!$AD:$AD,通讯通路门店!$S:$S,$G2096)</f>
        <v>0</v>
      </c>
      <c r="BL2096" s="99">
        <f>SUMIFS(通讯通路门店!$AE:$AE,通讯通路门店!$S:$S,$G2096)</f>
        <v>0</v>
      </c>
      <c r="BM2096" s="99">
        <f>SUMIFS(通讯通路门店!$AF:$AF,通讯通路门店!$S:$S,$G2096)</f>
        <v>0</v>
      </c>
      <c r="BN2096" s="99">
        <f>SUMIFS(通讯通路门店!$AG:$AG,通讯通路门店!$S:$S,$G2096)</f>
        <v>0</v>
      </c>
      <c r="BO2096" s="99">
        <f>SUMIFS(通讯通路门店!$AH:$AH,通讯通路门店!$S:$S,$G2096)</f>
        <v>0</v>
      </c>
      <c r="BP2096" s="99">
        <f>SUMIFS(通讯通路门店!$AI:$AI,通讯通路门店!$S:$S,$G2096)</f>
        <v>0</v>
      </c>
      <c r="BQ2096" s="83"/>
    </row>
    <row r="2097" spans="1:69">
      <c r="A2097" s="99" t="str">
        <f>IFERROR(_xlfn.XLOOKUP($G2097,通讯通路门店!$S$4:$S$993933,通讯通路门店!$A$4:$A$993933,0,0),"")</f>
        <v>海南省</v>
      </c>
      <c r="B2097" s="99" t="str">
        <f>IFERROR(_xlfn.XLOOKUP($G2097,通讯通路门店!$S$4:$S$993933,通讯通路门店!$B$4:$B$993933,0,0),"")</f>
        <v>昌江黎族自治县</v>
      </c>
      <c r="C2097" s="99" t="str">
        <f>IFERROR(_xlfn.XLOOKUP($G2097,通讯通路门店!$S$4:$S$993933,通讯通路门店!$C$4:$C$993933,0,0),"")</f>
        <v>昌江黎族自治县</v>
      </c>
      <c r="D2097" s="99" t="str">
        <f>IFERROR(_xlfn.XLOOKUP($G2097,通讯通路门店!$S$4:$S$993933,通讯通路门店!$D$4:$D$993933,0,0),"")</f>
        <v>叉河镇</v>
      </c>
      <c r="E2097" s="83"/>
      <c r="F2097" s="83"/>
      <c r="G2097" s="101"/>
      <c r="H2097" s="102">
        <f>IFERROR(_xlfn.XLOOKUP($G2097,通讯通路门店!$S$4:$S$993933,通讯通路门店!$R$4:$R$993933,0,0),"")</f>
        <v>0</v>
      </c>
      <c r="I2097" s="83"/>
      <c r="J2097" s="83"/>
      <c r="K2097" s="83"/>
      <c r="L2097" s="83"/>
      <c r="M2097" s="83"/>
      <c r="N2097" s="83"/>
      <c r="O2097" s="83"/>
      <c r="P2097" s="83"/>
      <c r="Q2097" s="83"/>
      <c r="R2097" s="83"/>
      <c r="S2097" s="83"/>
      <c r="T2097" s="83"/>
      <c r="U2097" s="99">
        <f>COUNTIF(通讯通路门店!$S:$S,$G2097)</f>
        <v>0</v>
      </c>
      <c r="V2097" s="99">
        <f>COUNTIFS(通讯通路门店!$S:$S,$G2097,通讯通路门店!$J:$J,"综合卖场")</f>
        <v>0</v>
      </c>
      <c r="W2097" s="99">
        <f>SUMIFS(通讯通路门店!$AJ:$AJ,通讯通路门店!$S:$S,通讯客户沙盘!$G2097)</f>
        <v>0</v>
      </c>
      <c r="X2097" s="99">
        <f t="shared" si="160"/>
        <v>0</v>
      </c>
      <c r="Y2097" s="99">
        <f>COUNTIFS(通讯通路门店!$S:$S,$G2097,通讯通路门店!$J:$J,"荣耀体验店")+COUNTIFS(通讯通路门店!$S:$S,$G2097,通讯通路门店!$J:$J,"荣耀授权专卖店")</f>
        <v>0</v>
      </c>
      <c r="Z2097" s="99">
        <f>COUNTIFS(通讯通路门店!$S:$S,$G2097,通讯通路门店!$J:$J,"VIVO体验店")</f>
        <v>0</v>
      </c>
      <c r="AA2097" s="99">
        <f>COUNTIFS(通讯通路门店!$S:$S,$G2097,通讯通路门店!$J:$J,"OPPO体验店")</f>
        <v>0</v>
      </c>
      <c r="AB2097" s="99">
        <f>COUNTIFS(通讯通路门店!$S:$S,$G2097,通讯通路门店!$J:$J,"华为授权体验店")+COUNTIFS(通讯通路门店!$S:$S,$G2097,通讯通路门店!$J:$J,"华为堡垒店")</f>
        <v>0</v>
      </c>
      <c r="AC2097" s="99">
        <f>COUNTIFS(通讯通路门店!$S:$S,$G2097,通讯通路门店!$J:$J,"小米体验店")</f>
        <v>0</v>
      </c>
      <c r="AD2097" s="99">
        <f>COUNTIFS(通讯通路门店!$S:$S,$G2097,通讯通路门店!$J:$J,"苹果体验店")</f>
        <v>0</v>
      </c>
      <c r="AE2097" s="99">
        <f>COUNTIFS(通讯通路门店!$S:$S,$G2097,通讯通路门店!$J:$J,"其他品牌专卖店")</f>
        <v>0</v>
      </c>
      <c r="AF2097" s="99">
        <f>SUMIFS(通讯通路门店!$BI:$BI,通讯通路门店!$S:$S,$G2097)</f>
        <v>0</v>
      </c>
      <c r="AG2097" s="99">
        <f>SUMIFS(通讯通路门店!$BH:$BH,通讯通路门店!$S:$S,$G2097)</f>
        <v>0</v>
      </c>
      <c r="AH2097" s="99">
        <f t="shared" si="161"/>
        <v>0</v>
      </c>
      <c r="AI2097" s="99">
        <f>SUMIFS(通讯通路门店!$BB:$BB,通讯通路门店!$S:$S,$G2097)</f>
        <v>0</v>
      </c>
      <c r="AJ2097" s="99">
        <f>SUMIFS(通讯通路门店!$BE:$BE,通讯通路门店!$S:$S,$G2097)</f>
        <v>0</v>
      </c>
      <c r="AK2097" s="99">
        <f>SUMIFS(通讯通路门店!$BG:$BG,通讯通路门店!$S:$S,$G2097)</f>
        <v>0</v>
      </c>
      <c r="AL2097" s="99">
        <f>SUMIFS(通讯通路门店!$BC:$BC,通讯通路门店!$S:$S,$G2097)</f>
        <v>0</v>
      </c>
      <c r="AM2097" s="99">
        <f>SUMIFS(通讯通路门店!$BD:$BD,通讯通路门店!$S:$S,$G2097)</f>
        <v>0</v>
      </c>
      <c r="AN2097" s="99">
        <f>SUMIFS(通讯通路门店!$BF:$BF,通讯通路门店!$S:$S,$G2097)</f>
        <v>0</v>
      </c>
      <c r="AO2097" s="99">
        <f t="shared" si="162"/>
        <v>0</v>
      </c>
      <c r="AP2097" s="99">
        <f>SUMIFS(通讯通路门店!$K:$K,通讯通路门店!$S:$S,$G2097)</f>
        <v>0</v>
      </c>
      <c r="AQ2097" s="83"/>
      <c r="AR2097" s="99">
        <f>SUMIFS(通讯通路门店!$T:$T,通讯通路门店!$S:$S,$G2097)</f>
        <v>0</v>
      </c>
      <c r="AS2097" s="99">
        <f>SUMIFS(通讯通路门店!$U:$U,通讯通路门店!$S:$S,$G2097)</f>
        <v>0</v>
      </c>
      <c r="AT2097" s="99">
        <f>SUMIFS(通讯通路门店!$V:$V,通讯通路门店!$S:$S,$G2097)</f>
        <v>0</v>
      </c>
      <c r="AU2097" s="99">
        <f>SUMIFS(通讯通路门店!$W:$W,通讯通路门店!$S:$S,$G2097)</f>
        <v>0</v>
      </c>
      <c r="AV2097" s="99">
        <f>SUMIFS(通讯通路门店!$Z:$Z,通讯通路门店!$S:$S,$G2097)</f>
        <v>0</v>
      </c>
      <c r="AW2097" s="99">
        <f>SUMIFS(通讯通路门店!$AB:$AB,通讯通路门店!$S:$S,$G2097)</f>
        <v>0</v>
      </c>
      <c r="AX2097" s="99">
        <f>SUMIFS(通讯通路门店!$X:$X,通讯通路门店!$S:$S,$G2097)</f>
        <v>0</v>
      </c>
      <c r="AY2097" s="99">
        <f>SUMIFS(通讯通路门店!$Y:$Y,通讯通路门店!$S:$S,$G2097)</f>
        <v>0</v>
      </c>
      <c r="AZ2097" s="99">
        <f>SUMIFS(通讯通路门店!$AA:$AA,通讯通路门店!$S:$S,$G2097)</f>
        <v>0</v>
      </c>
      <c r="BA2097" s="99">
        <f t="shared" si="163"/>
        <v>0</v>
      </c>
      <c r="BB2097" s="99">
        <f t="shared" si="164"/>
        <v>0</v>
      </c>
      <c r="BC2097" s="99">
        <f>SUMIFS(通讯通路门店!$W:$W,通讯通路门店!$S:$S,$G2097,通讯通路门店!$J:$J,"荣耀体验店")+SUMIFS(通讯通路门店!$W:$W,通讯通路门店!$S:$S,$G2097,通讯通路门店!$J:$J,"荣耀授权专卖店")</f>
        <v>0</v>
      </c>
      <c r="BD2097" s="99">
        <f>SUMIFS(通讯通路门店!$Z:$Z,通讯通路门店!$S:$S,$G2097,通讯通路门店!$J:$J,"VIVO体验店")</f>
        <v>0</v>
      </c>
      <c r="BE2097" s="99">
        <f>SUMIFS(通讯通路门店!$AB:$AB,通讯通路门店!$S:$S,$G2097,通讯通路门店!$J:$J,"OPPO体验店")</f>
        <v>0</v>
      </c>
      <c r="BF2097" s="99">
        <f>SUMIFS(通讯通路门店!$X:$X,通讯通路门店!$S:$S,$G2097,通讯通路门店!$J:$J,"华为授权体验店")+SUMIFS(通讯通路门店!$AA:$AA,通讯通路门店!$S:$S,$G2097,通讯通路门店!$J:$J,"华为堡垒店")</f>
        <v>0</v>
      </c>
      <c r="BG2097" s="99">
        <f>SUMIFS(通讯通路门店!$Y:$Y,通讯通路门店!$S:$S,$G2097,通讯通路门店!$J:$J,"小米体验店")</f>
        <v>0</v>
      </c>
      <c r="BH2097" s="99">
        <f>SUMIFS(通讯通路门店!$AA:$AA,通讯通路门店!$S:$S,$G2097,通讯通路门店!$J:$J,"苹果体验店")</f>
        <v>0</v>
      </c>
      <c r="BI2097" s="99">
        <f>SUMIFS(通讯通路门店!$K:$K,通讯通路门店!$S:$S,$G2097,通讯通路门店!$J:$J,"其他品牌专卖店")</f>
        <v>0</v>
      </c>
      <c r="BJ2097" s="99">
        <f>SUMIFS(通讯通路门店!$AC:$AC,通讯通路门店!$S:$S,$G2097)</f>
        <v>0</v>
      </c>
      <c r="BK2097" s="99">
        <f>SUMIFS(通讯通路门店!$AD:$AD,通讯通路门店!$S:$S,$G2097)</f>
        <v>0</v>
      </c>
      <c r="BL2097" s="99">
        <f>SUMIFS(通讯通路门店!$AE:$AE,通讯通路门店!$S:$S,$G2097)</f>
        <v>0</v>
      </c>
      <c r="BM2097" s="99">
        <f>SUMIFS(通讯通路门店!$AF:$AF,通讯通路门店!$S:$S,$G2097)</f>
        <v>0</v>
      </c>
      <c r="BN2097" s="99">
        <f>SUMIFS(通讯通路门店!$AG:$AG,通讯通路门店!$S:$S,$G2097)</f>
        <v>0</v>
      </c>
      <c r="BO2097" s="99">
        <f>SUMIFS(通讯通路门店!$AH:$AH,通讯通路门店!$S:$S,$G2097)</f>
        <v>0</v>
      </c>
      <c r="BP2097" s="99">
        <f>SUMIFS(通讯通路门店!$AI:$AI,通讯通路门店!$S:$S,$G2097)</f>
        <v>0</v>
      </c>
      <c r="BQ2097" s="83"/>
    </row>
    <row r="2098" spans="1:69">
      <c r="A2098" s="99" t="str">
        <f>IFERROR(_xlfn.XLOOKUP($G2098,通讯通路门店!$S$4:$S$993933,通讯通路门店!$A$4:$A$993933,0,0),"")</f>
        <v>海南省</v>
      </c>
      <c r="B2098" s="99" t="str">
        <f>IFERROR(_xlfn.XLOOKUP($G2098,通讯通路门店!$S$4:$S$993933,通讯通路门店!$B$4:$B$993933,0,0),"")</f>
        <v>昌江黎族自治县</v>
      </c>
      <c r="C2098" s="99" t="str">
        <f>IFERROR(_xlfn.XLOOKUP($G2098,通讯通路门店!$S$4:$S$993933,通讯通路门店!$C$4:$C$993933,0,0),"")</f>
        <v>昌江黎族自治县</v>
      </c>
      <c r="D2098" s="99" t="str">
        <f>IFERROR(_xlfn.XLOOKUP($G2098,通讯通路门店!$S$4:$S$993933,通讯通路门店!$D$4:$D$993933,0,0),"")</f>
        <v>叉河镇</v>
      </c>
      <c r="E2098" s="83"/>
      <c r="F2098" s="83"/>
      <c r="G2098" s="101"/>
      <c r="H2098" s="102">
        <f>IFERROR(_xlfn.XLOOKUP($G2098,通讯通路门店!$S$4:$S$993933,通讯通路门店!$R$4:$R$993933,0,0),"")</f>
        <v>0</v>
      </c>
      <c r="I2098" s="83"/>
      <c r="J2098" s="83"/>
      <c r="K2098" s="83"/>
      <c r="L2098" s="83"/>
      <c r="M2098" s="83"/>
      <c r="N2098" s="83"/>
      <c r="O2098" s="83"/>
      <c r="P2098" s="83"/>
      <c r="Q2098" s="83"/>
      <c r="R2098" s="83"/>
      <c r="S2098" s="83"/>
      <c r="T2098" s="83"/>
      <c r="U2098" s="99">
        <f>COUNTIF(通讯通路门店!$S:$S,$G2098)</f>
        <v>0</v>
      </c>
      <c r="V2098" s="99">
        <f>COUNTIFS(通讯通路门店!$S:$S,$G2098,通讯通路门店!$J:$J,"综合卖场")</f>
        <v>0</v>
      </c>
      <c r="W2098" s="99">
        <f>SUMIFS(通讯通路门店!$AJ:$AJ,通讯通路门店!$S:$S,通讯客户沙盘!$G2098)</f>
        <v>0</v>
      </c>
      <c r="X2098" s="99">
        <f t="shared" si="160"/>
        <v>0</v>
      </c>
      <c r="Y2098" s="99">
        <f>COUNTIFS(通讯通路门店!$S:$S,$G2098,通讯通路门店!$J:$J,"荣耀体验店")+COUNTIFS(通讯通路门店!$S:$S,$G2098,通讯通路门店!$J:$J,"荣耀授权专卖店")</f>
        <v>0</v>
      </c>
      <c r="Z2098" s="99">
        <f>COUNTIFS(通讯通路门店!$S:$S,$G2098,通讯通路门店!$J:$J,"VIVO体验店")</f>
        <v>0</v>
      </c>
      <c r="AA2098" s="99">
        <f>COUNTIFS(通讯通路门店!$S:$S,$G2098,通讯通路门店!$J:$J,"OPPO体验店")</f>
        <v>0</v>
      </c>
      <c r="AB2098" s="99">
        <f>COUNTIFS(通讯通路门店!$S:$S,$G2098,通讯通路门店!$J:$J,"华为授权体验店")+COUNTIFS(通讯通路门店!$S:$S,$G2098,通讯通路门店!$J:$J,"华为堡垒店")</f>
        <v>0</v>
      </c>
      <c r="AC2098" s="99">
        <f>COUNTIFS(通讯通路门店!$S:$S,$G2098,通讯通路门店!$J:$J,"小米体验店")</f>
        <v>0</v>
      </c>
      <c r="AD2098" s="99">
        <f>COUNTIFS(通讯通路门店!$S:$S,$G2098,通讯通路门店!$J:$J,"苹果体验店")</f>
        <v>0</v>
      </c>
      <c r="AE2098" s="99">
        <f>COUNTIFS(通讯通路门店!$S:$S,$G2098,通讯通路门店!$J:$J,"其他品牌专卖店")</f>
        <v>0</v>
      </c>
      <c r="AF2098" s="99">
        <f>SUMIFS(通讯通路门店!$BI:$BI,通讯通路门店!$S:$S,$G2098)</f>
        <v>0</v>
      </c>
      <c r="AG2098" s="99">
        <f>SUMIFS(通讯通路门店!$BH:$BH,通讯通路门店!$S:$S,$G2098)</f>
        <v>0</v>
      </c>
      <c r="AH2098" s="99">
        <f t="shared" si="161"/>
        <v>0</v>
      </c>
      <c r="AI2098" s="99">
        <f>SUMIFS(通讯通路门店!$BB:$BB,通讯通路门店!$S:$S,$G2098)</f>
        <v>0</v>
      </c>
      <c r="AJ2098" s="99">
        <f>SUMIFS(通讯通路门店!$BE:$BE,通讯通路门店!$S:$S,$G2098)</f>
        <v>0</v>
      </c>
      <c r="AK2098" s="99">
        <f>SUMIFS(通讯通路门店!$BG:$BG,通讯通路门店!$S:$S,$G2098)</f>
        <v>0</v>
      </c>
      <c r="AL2098" s="99">
        <f>SUMIFS(通讯通路门店!$BC:$BC,通讯通路门店!$S:$S,$G2098)</f>
        <v>0</v>
      </c>
      <c r="AM2098" s="99">
        <f>SUMIFS(通讯通路门店!$BD:$BD,通讯通路门店!$S:$S,$G2098)</f>
        <v>0</v>
      </c>
      <c r="AN2098" s="99">
        <f>SUMIFS(通讯通路门店!$BF:$BF,通讯通路门店!$S:$S,$G2098)</f>
        <v>0</v>
      </c>
      <c r="AO2098" s="99">
        <f t="shared" si="162"/>
        <v>0</v>
      </c>
      <c r="AP2098" s="99">
        <f>SUMIFS(通讯通路门店!$K:$K,通讯通路门店!$S:$S,$G2098)</f>
        <v>0</v>
      </c>
      <c r="AQ2098" s="83"/>
      <c r="AR2098" s="99">
        <f>SUMIFS(通讯通路门店!$T:$T,通讯通路门店!$S:$S,$G2098)</f>
        <v>0</v>
      </c>
      <c r="AS2098" s="99">
        <f>SUMIFS(通讯通路门店!$U:$U,通讯通路门店!$S:$S,$G2098)</f>
        <v>0</v>
      </c>
      <c r="AT2098" s="99">
        <f>SUMIFS(通讯通路门店!$V:$V,通讯通路门店!$S:$S,$G2098)</f>
        <v>0</v>
      </c>
      <c r="AU2098" s="99">
        <f>SUMIFS(通讯通路门店!$W:$W,通讯通路门店!$S:$S,$G2098)</f>
        <v>0</v>
      </c>
      <c r="AV2098" s="99">
        <f>SUMIFS(通讯通路门店!$Z:$Z,通讯通路门店!$S:$S,$G2098)</f>
        <v>0</v>
      </c>
      <c r="AW2098" s="99">
        <f>SUMIFS(通讯通路门店!$AB:$AB,通讯通路门店!$S:$S,$G2098)</f>
        <v>0</v>
      </c>
      <c r="AX2098" s="99">
        <f>SUMIFS(通讯通路门店!$X:$X,通讯通路门店!$S:$S,$G2098)</f>
        <v>0</v>
      </c>
      <c r="AY2098" s="99">
        <f>SUMIFS(通讯通路门店!$Y:$Y,通讯通路门店!$S:$S,$G2098)</f>
        <v>0</v>
      </c>
      <c r="AZ2098" s="99">
        <f>SUMIFS(通讯通路门店!$AA:$AA,通讯通路门店!$S:$S,$G2098)</f>
        <v>0</v>
      </c>
      <c r="BA2098" s="99">
        <f t="shared" si="163"/>
        <v>0</v>
      </c>
      <c r="BB2098" s="99">
        <f t="shared" si="164"/>
        <v>0</v>
      </c>
      <c r="BC2098" s="99">
        <f>SUMIFS(通讯通路门店!$W:$W,通讯通路门店!$S:$S,$G2098,通讯通路门店!$J:$J,"荣耀体验店")+SUMIFS(通讯通路门店!$W:$W,通讯通路门店!$S:$S,$G2098,通讯通路门店!$J:$J,"荣耀授权专卖店")</f>
        <v>0</v>
      </c>
      <c r="BD2098" s="99">
        <f>SUMIFS(通讯通路门店!$Z:$Z,通讯通路门店!$S:$S,$G2098,通讯通路门店!$J:$J,"VIVO体验店")</f>
        <v>0</v>
      </c>
      <c r="BE2098" s="99">
        <f>SUMIFS(通讯通路门店!$AB:$AB,通讯通路门店!$S:$S,$G2098,通讯通路门店!$J:$J,"OPPO体验店")</f>
        <v>0</v>
      </c>
      <c r="BF2098" s="99">
        <f>SUMIFS(通讯通路门店!$X:$X,通讯通路门店!$S:$S,$G2098,通讯通路门店!$J:$J,"华为授权体验店")+SUMIFS(通讯通路门店!$AA:$AA,通讯通路门店!$S:$S,$G2098,通讯通路门店!$J:$J,"华为堡垒店")</f>
        <v>0</v>
      </c>
      <c r="BG2098" s="99">
        <f>SUMIFS(通讯通路门店!$Y:$Y,通讯通路门店!$S:$S,$G2098,通讯通路门店!$J:$J,"小米体验店")</f>
        <v>0</v>
      </c>
      <c r="BH2098" s="99">
        <f>SUMIFS(通讯通路门店!$AA:$AA,通讯通路门店!$S:$S,$G2098,通讯通路门店!$J:$J,"苹果体验店")</f>
        <v>0</v>
      </c>
      <c r="BI2098" s="99">
        <f>SUMIFS(通讯通路门店!$K:$K,通讯通路门店!$S:$S,$G2098,通讯通路门店!$J:$J,"其他品牌专卖店")</f>
        <v>0</v>
      </c>
      <c r="BJ2098" s="99">
        <f>SUMIFS(通讯通路门店!$AC:$AC,通讯通路门店!$S:$S,$G2098)</f>
        <v>0</v>
      </c>
      <c r="BK2098" s="99">
        <f>SUMIFS(通讯通路门店!$AD:$AD,通讯通路门店!$S:$S,$G2098)</f>
        <v>0</v>
      </c>
      <c r="BL2098" s="99">
        <f>SUMIFS(通讯通路门店!$AE:$AE,通讯通路门店!$S:$S,$G2098)</f>
        <v>0</v>
      </c>
      <c r="BM2098" s="99">
        <f>SUMIFS(通讯通路门店!$AF:$AF,通讯通路门店!$S:$S,$G2098)</f>
        <v>0</v>
      </c>
      <c r="BN2098" s="99">
        <f>SUMIFS(通讯通路门店!$AG:$AG,通讯通路门店!$S:$S,$G2098)</f>
        <v>0</v>
      </c>
      <c r="BO2098" s="99">
        <f>SUMIFS(通讯通路门店!$AH:$AH,通讯通路门店!$S:$S,$G2098)</f>
        <v>0</v>
      </c>
      <c r="BP2098" s="99">
        <f>SUMIFS(通讯通路门店!$AI:$AI,通讯通路门店!$S:$S,$G2098)</f>
        <v>0</v>
      </c>
      <c r="BQ2098" s="83"/>
    </row>
    <row r="2099" spans="1:69">
      <c r="A2099" s="99" t="str">
        <f>IFERROR(_xlfn.XLOOKUP($G2099,通讯通路门店!$S$4:$S$993933,通讯通路门店!$A$4:$A$993933,0,0),"")</f>
        <v>海南省</v>
      </c>
      <c r="B2099" s="99" t="str">
        <f>IFERROR(_xlfn.XLOOKUP($G2099,通讯通路门店!$S$4:$S$993933,通讯通路门店!$B$4:$B$993933,0,0),"")</f>
        <v>昌江黎族自治县</v>
      </c>
      <c r="C2099" s="99" t="str">
        <f>IFERROR(_xlfn.XLOOKUP($G2099,通讯通路门店!$S$4:$S$993933,通讯通路门店!$C$4:$C$993933,0,0),"")</f>
        <v>昌江黎族自治县</v>
      </c>
      <c r="D2099" s="99" t="str">
        <f>IFERROR(_xlfn.XLOOKUP($G2099,通讯通路门店!$S$4:$S$993933,通讯通路门店!$D$4:$D$993933,0,0),"")</f>
        <v>叉河镇</v>
      </c>
      <c r="E2099" s="83"/>
      <c r="F2099" s="83"/>
      <c r="G2099" s="101"/>
      <c r="H2099" s="102">
        <f>IFERROR(_xlfn.XLOOKUP($G2099,通讯通路门店!$S$4:$S$993933,通讯通路门店!$R$4:$R$993933,0,0),"")</f>
        <v>0</v>
      </c>
      <c r="I2099" s="83"/>
      <c r="J2099" s="83"/>
      <c r="K2099" s="83"/>
      <c r="L2099" s="83"/>
      <c r="M2099" s="83"/>
      <c r="N2099" s="83"/>
      <c r="O2099" s="83"/>
      <c r="P2099" s="83"/>
      <c r="Q2099" s="83"/>
      <c r="R2099" s="83"/>
      <c r="S2099" s="83"/>
      <c r="T2099" s="83"/>
      <c r="U2099" s="99">
        <f>COUNTIF(通讯通路门店!$S:$S,$G2099)</f>
        <v>0</v>
      </c>
      <c r="V2099" s="99">
        <f>COUNTIFS(通讯通路门店!$S:$S,$G2099,通讯通路门店!$J:$J,"综合卖场")</f>
        <v>0</v>
      </c>
      <c r="W2099" s="99">
        <f>SUMIFS(通讯通路门店!$AJ:$AJ,通讯通路门店!$S:$S,通讯客户沙盘!$G2099)</f>
        <v>0</v>
      </c>
      <c r="X2099" s="99">
        <f t="shared" si="160"/>
        <v>0</v>
      </c>
      <c r="Y2099" s="99">
        <f>COUNTIFS(通讯通路门店!$S:$S,$G2099,通讯通路门店!$J:$J,"荣耀体验店")+COUNTIFS(通讯通路门店!$S:$S,$G2099,通讯通路门店!$J:$J,"荣耀授权专卖店")</f>
        <v>0</v>
      </c>
      <c r="Z2099" s="99">
        <f>COUNTIFS(通讯通路门店!$S:$S,$G2099,通讯通路门店!$J:$J,"VIVO体验店")</f>
        <v>0</v>
      </c>
      <c r="AA2099" s="99">
        <f>COUNTIFS(通讯通路门店!$S:$S,$G2099,通讯通路门店!$J:$J,"OPPO体验店")</f>
        <v>0</v>
      </c>
      <c r="AB2099" s="99">
        <f>COUNTIFS(通讯通路门店!$S:$S,$G2099,通讯通路门店!$J:$J,"华为授权体验店")+COUNTIFS(通讯通路门店!$S:$S,$G2099,通讯通路门店!$J:$J,"华为堡垒店")</f>
        <v>0</v>
      </c>
      <c r="AC2099" s="99">
        <f>COUNTIFS(通讯通路门店!$S:$S,$G2099,通讯通路门店!$J:$J,"小米体验店")</f>
        <v>0</v>
      </c>
      <c r="AD2099" s="99">
        <f>COUNTIFS(通讯通路门店!$S:$S,$G2099,通讯通路门店!$J:$J,"苹果体验店")</f>
        <v>0</v>
      </c>
      <c r="AE2099" s="99">
        <f>COUNTIFS(通讯通路门店!$S:$S,$G2099,通讯通路门店!$J:$J,"其他品牌专卖店")</f>
        <v>0</v>
      </c>
      <c r="AF2099" s="99">
        <f>SUMIFS(通讯通路门店!$BI:$BI,通讯通路门店!$S:$S,$G2099)</f>
        <v>0</v>
      </c>
      <c r="AG2099" s="99">
        <f>SUMIFS(通讯通路门店!$BH:$BH,通讯通路门店!$S:$S,$G2099)</f>
        <v>0</v>
      </c>
      <c r="AH2099" s="99">
        <f t="shared" si="161"/>
        <v>0</v>
      </c>
      <c r="AI2099" s="99">
        <f>SUMIFS(通讯通路门店!$BB:$BB,通讯通路门店!$S:$S,$G2099)</f>
        <v>0</v>
      </c>
      <c r="AJ2099" s="99">
        <f>SUMIFS(通讯通路门店!$BE:$BE,通讯通路门店!$S:$S,$G2099)</f>
        <v>0</v>
      </c>
      <c r="AK2099" s="99">
        <f>SUMIFS(通讯通路门店!$BG:$BG,通讯通路门店!$S:$S,$G2099)</f>
        <v>0</v>
      </c>
      <c r="AL2099" s="99">
        <f>SUMIFS(通讯通路门店!$BC:$BC,通讯通路门店!$S:$S,$G2099)</f>
        <v>0</v>
      </c>
      <c r="AM2099" s="99">
        <f>SUMIFS(通讯通路门店!$BD:$BD,通讯通路门店!$S:$S,$G2099)</f>
        <v>0</v>
      </c>
      <c r="AN2099" s="99">
        <f>SUMIFS(通讯通路门店!$BF:$BF,通讯通路门店!$S:$S,$G2099)</f>
        <v>0</v>
      </c>
      <c r="AO2099" s="99">
        <f t="shared" si="162"/>
        <v>0</v>
      </c>
      <c r="AP2099" s="99">
        <f>SUMIFS(通讯通路门店!$K:$K,通讯通路门店!$S:$S,$G2099)</f>
        <v>0</v>
      </c>
      <c r="AQ2099" s="83"/>
      <c r="AR2099" s="99">
        <f>SUMIFS(通讯通路门店!$T:$T,通讯通路门店!$S:$S,$G2099)</f>
        <v>0</v>
      </c>
      <c r="AS2099" s="99">
        <f>SUMIFS(通讯通路门店!$U:$U,通讯通路门店!$S:$S,$G2099)</f>
        <v>0</v>
      </c>
      <c r="AT2099" s="99">
        <f>SUMIFS(通讯通路门店!$V:$V,通讯通路门店!$S:$S,$G2099)</f>
        <v>0</v>
      </c>
      <c r="AU2099" s="99">
        <f>SUMIFS(通讯通路门店!$W:$W,通讯通路门店!$S:$S,$G2099)</f>
        <v>0</v>
      </c>
      <c r="AV2099" s="99">
        <f>SUMIFS(通讯通路门店!$Z:$Z,通讯通路门店!$S:$S,$G2099)</f>
        <v>0</v>
      </c>
      <c r="AW2099" s="99">
        <f>SUMIFS(通讯通路门店!$AB:$AB,通讯通路门店!$S:$S,$G2099)</f>
        <v>0</v>
      </c>
      <c r="AX2099" s="99">
        <f>SUMIFS(通讯通路门店!$X:$X,通讯通路门店!$S:$S,$G2099)</f>
        <v>0</v>
      </c>
      <c r="AY2099" s="99">
        <f>SUMIFS(通讯通路门店!$Y:$Y,通讯通路门店!$S:$S,$G2099)</f>
        <v>0</v>
      </c>
      <c r="AZ2099" s="99">
        <f>SUMIFS(通讯通路门店!$AA:$AA,通讯通路门店!$S:$S,$G2099)</f>
        <v>0</v>
      </c>
      <c r="BA2099" s="99">
        <f t="shared" si="163"/>
        <v>0</v>
      </c>
      <c r="BB2099" s="99">
        <f t="shared" si="164"/>
        <v>0</v>
      </c>
      <c r="BC2099" s="99">
        <f>SUMIFS(通讯通路门店!$W:$W,通讯通路门店!$S:$S,$G2099,通讯通路门店!$J:$J,"荣耀体验店")+SUMIFS(通讯通路门店!$W:$W,通讯通路门店!$S:$S,$G2099,通讯通路门店!$J:$J,"荣耀授权专卖店")</f>
        <v>0</v>
      </c>
      <c r="BD2099" s="99">
        <f>SUMIFS(通讯通路门店!$Z:$Z,通讯通路门店!$S:$S,$G2099,通讯通路门店!$J:$J,"VIVO体验店")</f>
        <v>0</v>
      </c>
      <c r="BE2099" s="99">
        <f>SUMIFS(通讯通路门店!$AB:$AB,通讯通路门店!$S:$S,$G2099,通讯通路门店!$J:$J,"OPPO体验店")</f>
        <v>0</v>
      </c>
      <c r="BF2099" s="99">
        <f>SUMIFS(通讯通路门店!$X:$X,通讯通路门店!$S:$S,$G2099,通讯通路门店!$J:$J,"华为授权体验店")+SUMIFS(通讯通路门店!$AA:$AA,通讯通路门店!$S:$S,$G2099,通讯通路门店!$J:$J,"华为堡垒店")</f>
        <v>0</v>
      </c>
      <c r="BG2099" s="99">
        <f>SUMIFS(通讯通路门店!$Y:$Y,通讯通路门店!$S:$S,$G2099,通讯通路门店!$J:$J,"小米体验店")</f>
        <v>0</v>
      </c>
      <c r="BH2099" s="99">
        <f>SUMIFS(通讯通路门店!$AA:$AA,通讯通路门店!$S:$S,$G2099,通讯通路门店!$J:$J,"苹果体验店")</f>
        <v>0</v>
      </c>
      <c r="BI2099" s="99">
        <f>SUMIFS(通讯通路门店!$K:$K,通讯通路门店!$S:$S,$G2099,通讯通路门店!$J:$J,"其他品牌专卖店")</f>
        <v>0</v>
      </c>
      <c r="BJ2099" s="99">
        <f>SUMIFS(通讯通路门店!$AC:$AC,通讯通路门店!$S:$S,$G2099)</f>
        <v>0</v>
      </c>
      <c r="BK2099" s="99">
        <f>SUMIFS(通讯通路门店!$AD:$AD,通讯通路门店!$S:$S,$G2099)</f>
        <v>0</v>
      </c>
      <c r="BL2099" s="99">
        <f>SUMIFS(通讯通路门店!$AE:$AE,通讯通路门店!$S:$S,$G2099)</f>
        <v>0</v>
      </c>
      <c r="BM2099" s="99">
        <f>SUMIFS(通讯通路门店!$AF:$AF,通讯通路门店!$S:$S,$G2099)</f>
        <v>0</v>
      </c>
      <c r="BN2099" s="99">
        <f>SUMIFS(通讯通路门店!$AG:$AG,通讯通路门店!$S:$S,$G2099)</f>
        <v>0</v>
      </c>
      <c r="BO2099" s="99">
        <f>SUMIFS(通讯通路门店!$AH:$AH,通讯通路门店!$S:$S,$G2099)</f>
        <v>0</v>
      </c>
      <c r="BP2099" s="99">
        <f>SUMIFS(通讯通路门店!$AI:$AI,通讯通路门店!$S:$S,$G2099)</f>
        <v>0</v>
      </c>
      <c r="BQ2099" s="83"/>
    </row>
    <row r="2100" spans="1:69">
      <c r="A2100" s="99" t="str">
        <f>IFERROR(_xlfn.XLOOKUP($G2100,通讯通路门店!$S$4:$S$993933,通讯通路门店!$A$4:$A$993933,0,0),"")</f>
        <v>海南省</v>
      </c>
      <c r="B2100" s="99" t="str">
        <f>IFERROR(_xlfn.XLOOKUP($G2100,通讯通路门店!$S$4:$S$993933,通讯通路门店!$B$4:$B$993933,0,0),"")</f>
        <v>昌江黎族自治县</v>
      </c>
      <c r="C2100" s="99" t="str">
        <f>IFERROR(_xlfn.XLOOKUP($G2100,通讯通路门店!$S$4:$S$993933,通讯通路门店!$C$4:$C$993933,0,0),"")</f>
        <v>昌江黎族自治县</v>
      </c>
      <c r="D2100" s="99" t="str">
        <f>IFERROR(_xlfn.XLOOKUP($G2100,通讯通路门店!$S$4:$S$993933,通讯通路门店!$D$4:$D$993933,0,0),"")</f>
        <v>叉河镇</v>
      </c>
      <c r="E2100" s="83"/>
      <c r="F2100" s="83"/>
      <c r="G2100" s="101"/>
      <c r="H2100" s="102">
        <f>IFERROR(_xlfn.XLOOKUP($G2100,通讯通路门店!$S$4:$S$993933,通讯通路门店!$R$4:$R$993933,0,0),"")</f>
        <v>0</v>
      </c>
      <c r="I2100" s="83"/>
      <c r="J2100" s="83"/>
      <c r="K2100" s="83"/>
      <c r="L2100" s="83"/>
      <c r="M2100" s="83"/>
      <c r="N2100" s="83"/>
      <c r="O2100" s="83"/>
      <c r="P2100" s="83"/>
      <c r="Q2100" s="83"/>
      <c r="R2100" s="83"/>
      <c r="S2100" s="83"/>
      <c r="T2100" s="83"/>
      <c r="U2100" s="99">
        <f>COUNTIF(通讯通路门店!$S:$S,$G2100)</f>
        <v>0</v>
      </c>
      <c r="V2100" s="99">
        <f>COUNTIFS(通讯通路门店!$S:$S,$G2100,通讯通路门店!$J:$J,"综合卖场")</f>
        <v>0</v>
      </c>
      <c r="W2100" s="99">
        <f>SUMIFS(通讯通路门店!$AJ:$AJ,通讯通路门店!$S:$S,通讯客户沙盘!$G2100)</f>
        <v>0</v>
      </c>
      <c r="X2100" s="99">
        <f t="shared" si="160"/>
        <v>0</v>
      </c>
      <c r="Y2100" s="99">
        <f>COUNTIFS(通讯通路门店!$S:$S,$G2100,通讯通路门店!$J:$J,"荣耀体验店")+COUNTIFS(通讯通路门店!$S:$S,$G2100,通讯通路门店!$J:$J,"荣耀授权专卖店")</f>
        <v>0</v>
      </c>
      <c r="Z2100" s="99">
        <f>COUNTIFS(通讯通路门店!$S:$S,$G2100,通讯通路门店!$J:$J,"VIVO体验店")</f>
        <v>0</v>
      </c>
      <c r="AA2100" s="99">
        <f>COUNTIFS(通讯通路门店!$S:$S,$G2100,通讯通路门店!$J:$J,"OPPO体验店")</f>
        <v>0</v>
      </c>
      <c r="AB2100" s="99">
        <f>COUNTIFS(通讯通路门店!$S:$S,$G2100,通讯通路门店!$J:$J,"华为授权体验店")+COUNTIFS(通讯通路门店!$S:$S,$G2100,通讯通路门店!$J:$J,"华为堡垒店")</f>
        <v>0</v>
      </c>
      <c r="AC2100" s="99">
        <f>COUNTIFS(通讯通路门店!$S:$S,$G2100,通讯通路门店!$J:$J,"小米体验店")</f>
        <v>0</v>
      </c>
      <c r="AD2100" s="99">
        <f>COUNTIFS(通讯通路门店!$S:$S,$G2100,通讯通路门店!$J:$J,"苹果体验店")</f>
        <v>0</v>
      </c>
      <c r="AE2100" s="99">
        <f>COUNTIFS(通讯通路门店!$S:$S,$G2100,通讯通路门店!$J:$J,"其他品牌专卖店")</f>
        <v>0</v>
      </c>
      <c r="AF2100" s="99">
        <f>SUMIFS(通讯通路门店!$BI:$BI,通讯通路门店!$S:$S,$G2100)</f>
        <v>0</v>
      </c>
      <c r="AG2100" s="99">
        <f>SUMIFS(通讯通路门店!$BH:$BH,通讯通路门店!$S:$S,$G2100)</f>
        <v>0</v>
      </c>
      <c r="AH2100" s="99">
        <f t="shared" si="161"/>
        <v>0</v>
      </c>
      <c r="AI2100" s="99">
        <f>SUMIFS(通讯通路门店!$BB:$BB,通讯通路门店!$S:$S,$G2100)</f>
        <v>0</v>
      </c>
      <c r="AJ2100" s="99">
        <f>SUMIFS(通讯通路门店!$BE:$BE,通讯通路门店!$S:$S,$G2100)</f>
        <v>0</v>
      </c>
      <c r="AK2100" s="99">
        <f>SUMIFS(通讯通路门店!$BG:$BG,通讯通路门店!$S:$S,$G2100)</f>
        <v>0</v>
      </c>
      <c r="AL2100" s="99">
        <f>SUMIFS(通讯通路门店!$BC:$BC,通讯通路门店!$S:$S,$G2100)</f>
        <v>0</v>
      </c>
      <c r="AM2100" s="99">
        <f>SUMIFS(通讯通路门店!$BD:$BD,通讯通路门店!$S:$S,$G2100)</f>
        <v>0</v>
      </c>
      <c r="AN2100" s="99">
        <f>SUMIFS(通讯通路门店!$BF:$BF,通讯通路门店!$S:$S,$G2100)</f>
        <v>0</v>
      </c>
      <c r="AO2100" s="99">
        <f t="shared" si="162"/>
        <v>0</v>
      </c>
      <c r="AP2100" s="99">
        <f>SUMIFS(通讯通路门店!$K:$K,通讯通路门店!$S:$S,$G2100)</f>
        <v>0</v>
      </c>
      <c r="AQ2100" s="83"/>
      <c r="AR2100" s="99">
        <f>SUMIFS(通讯通路门店!$T:$T,通讯通路门店!$S:$S,$G2100)</f>
        <v>0</v>
      </c>
      <c r="AS2100" s="99">
        <f>SUMIFS(通讯通路门店!$U:$U,通讯通路门店!$S:$S,$G2100)</f>
        <v>0</v>
      </c>
      <c r="AT2100" s="99">
        <f>SUMIFS(通讯通路门店!$V:$V,通讯通路门店!$S:$S,$G2100)</f>
        <v>0</v>
      </c>
      <c r="AU2100" s="99">
        <f>SUMIFS(通讯通路门店!$W:$W,通讯通路门店!$S:$S,$G2100)</f>
        <v>0</v>
      </c>
      <c r="AV2100" s="99">
        <f>SUMIFS(通讯通路门店!$Z:$Z,通讯通路门店!$S:$S,$G2100)</f>
        <v>0</v>
      </c>
      <c r="AW2100" s="99">
        <f>SUMIFS(通讯通路门店!$AB:$AB,通讯通路门店!$S:$S,$G2100)</f>
        <v>0</v>
      </c>
      <c r="AX2100" s="99">
        <f>SUMIFS(通讯通路门店!$X:$X,通讯通路门店!$S:$S,$G2100)</f>
        <v>0</v>
      </c>
      <c r="AY2100" s="99">
        <f>SUMIFS(通讯通路门店!$Y:$Y,通讯通路门店!$S:$S,$G2100)</f>
        <v>0</v>
      </c>
      <c r="AZ2100" s="99">
        <f>SUMIFS(通讯通路门店!$AA:$AA,通讯通路门店!$S:$S,$G2100)</f>
        <v>0</v>
      </c>
      <c r="BA2100" s="99">
        <f t="shared" si="163"/>
        <v>0</v>
      </c>
      <c r="BB2100" s="99">
        <f t="shared" si="164"/>
        <v>0</v>
      </c>
      <c r="BC2100" s="99">
        <f>SUMIFS(通讯通路门店!$W:$W,通讯通路门店!$S:$S,$G2100,通讯通路门店!$J:$J,"荣耀体验店")+SUMIFS(通讯通路门店!$W:$W,通讯通路门店!$S:$S,$G2100,通讯通路门店!$J:$J,"荣耀授权专卖店")</f>
        <v>0</v>
      </c>
      <c r="BD2100" s="99">
        <f>SUMIFS(通讯通路门店!$Z:$Z,通讯通路门店!$S:$S,$G2100,通讯通路门店!$J:$J,"VIVO体验店")</f>
        <v>0</v>
      </c>
      <c r="BE2100" s="99">
        <f>SUMIFS(通讯通路门店!$AB:$AB,通讯通路门店!$S:$S,$G2100,通讯通路门店!$J:$J,"OPPO体验店")</f>
        <v>0</v>
      </c>
      <c r="BF2100" s="99">
        <f>SUMIFS(通讯通路门店!$X:$X,通讯通路门店!$S:$S,$G2100,通讯通路门店!$J:$J,"华为授权体验店")+SUMIFS(通讯通路门店!$AA:$AA,通讯通路门店!$S:$S,$G2100,通讯通路门店!$J:$J,"华为堡垒店")</f>
        <v>0</v>
      </c>
      <c r="BG2100" s="99">
        <f>SUMIFS(通讯通路门店!$Y:$Y,通讯通路门店!$S:$S,$G2100,通讯通路门店!$J:$J,"小米体验店")</f>
        <v>0</v>
      </c>
      <c r="BH2100" s="99">
        <f>SUMIFS(通讯通路门店!$AA:$AA,通讯通路门店!$S:$S,$G2100,通讯通路门店!$J:$J,"苹果体验店")</f>
        <v>0</v>
      </c>
      <c r="BI2100" s="99">
        <f>SUMIFS(通讯通路门店!$K:$K,通讯通路门店!$S:$S,$G2100,通讯通路门店!$J:$J,"其他品牌专卖店")</f>
        <v>0</v>
      </c>
      <c r="BJ2100" s="99">
        <f>SUMIFS(通讯通路门店!$AC:$AC,通讯通路门店!$S:$S,$G2100)</f>
        <v>0</v>
      </c>
      <c r="BK2100" s="99">
        <f>SUMIFS(通讯通路门店!$AD:$AD,通讯通路门店!$S:$S,$G2100)</f>
        <v>0</v>
      </c>
      <c r="BL2100" s="99">
        <f>SUMIFS(通讯通路门店!$AE:$AE,通讯通路门店!$S:$S,$G2100)</f>
        <v>0</v>
      </c>
      <c r="BM2100" s="99">
        <f>SUMIFS(通讯通路门店!$AF:$AF,通讯通路门店!$S:$S,$G2100)</f>
        <v>0</v>
      </c>
      <c r="BN2100" s="99">
        <f>SUMIFS(通讯通路门店!$AG:$AG,通讯通路门店!$S:$S,$G2100)</f>
        <v>0</v>
      </c>
      <c r="BO2100" s="99">
        <f>SUMIFS(通讯通路门店!$AH:$AH,通讯通路门店!$S:$S,$G2100)</f>
        <v>0</v>
      </c>
      <c r="BP2100" s="99">
        <f>SUMIFS(通讯通路门店!$AI:$AI,通讯通路门店!$S:$S,$G2100)</f>
        <v>0</v>
      </c>
      <c r="BQ2100" s="83"/>
    </row>
    <row r="2101" spans="1:69">
      <c r="A2101" s="99" t="str">
        <f>IFERROR(_xlfn.XLOOKUP($G2101,通讯通路门店!$S$4:$S$993933,通讯通路门店!$A$4:$A$993933,0,0),"")</f>
        <v>海南省</v>
      </c>
      <c r="B2101" s="99" t="str">
        <f>IFERROR(_xlfn.XLOOKUP($G2101,通讯通路门店!$S$4:$S$993933,通讯通路门店!$B$4:$B$993933,0,0),"")</f>
        <v>昌江黎族自治县</v>
      </c>
      <c r="C2101" s="99" t="str">
        <f>IFERROR(_xlfn.XLOOKUP($G2101,通讯通路门店!$S$4:$S$993933,通讯通路门店!$C$4:$C$993933,0,0),"")</f>
        <v>昌江黎族自治县</v>
      </c>
      <c r="D2101" s="99" t="str">
        <f>IFERROR(_xlfn.XLOOKUP($G2101,通讯通路门店!$S$4:$S$993933,通讯通路门店!$D$4:$D$993933,0,0),"")</f>
        <v>叉河镇</v>
      </c>
      <c r="E2101" s="83"/>
      <c r="F2101" s="83"/>
      <c r="G2101" s="101"/>
      <c r="H2101" s="102">
        <f>IFERROR(_xlfn.XLOOKUP($G2101,通讯通路门店!$S$4:$S$993933,通讯通路门店!$R$4:$R$993933,0,0),"")</f>
        <v>0</v>
      </c>
      <c r="I2101" s="83"/>
      <c r="J2101" s="83"/>
      <c r="K2101" s="83"/>
      <c r="L2101" s="83"/>
      <c r="M2101" s="83"/>
      <c r="N2101" s="83"/>
      <c r="O2101" s="83"/>
      <c r="P2101" s="83"/>
      <c r="Q2101" s="83"/>
      <c r="R2101" s="83"/>
      <c r="S2101" s="83"/>
      <c r="T2101" s="83"/>
      <c r="U2101" s="99">
        <f>COUNTIF(通讯通路门店!$S:$S,$G2101)</f>
        <v>0</v>
      </c>
      <c r="V2101" s="99">
        <f>COUNTIFS(通讯通路门店!$S:$S,$G2101,通讯通路门店!$J:$J,"综合卖场")</f>
        <v>0</v>
      </c>
      <c r="W2101" s="99">
        <f>SUMIFS(通讯通路门店!$AJ:$AJ,通讯通路门店!$S:$S,通讯客户沙盘!$G2101)</f>
        <v>0</v>
      </c>
      <c r="X2101" s="99">
        <f t="shared" si="160"/>
        <v>0</v>
      </c>
      <c r="Y2101" s="99">
        <f>COUNTIFS(通讯通路门店!$S:$S,$G2101,通讯通路门店!$J:$J,"荣耀体验店")+COUNTIFS(通讯通路门店!$S:$S,$G2101,通讯通路门店!$J:$J,"荣耀授权专卖店")</f>
        <v>0</v>
      </c>
      <c r="Z2101" s="99">
        <f>COUNTIFS(通讯通路门店!$S:$S,$G2101,通讯通路门店!$J:$J,"VIVO体验店")</f>
        <v>0</v>
      </c>
      <c r="AA2101" s="99">
        <f>COUNTIFS(通讯通路门店!$S:$S,$G2101,通讯通路门店!$J:$J,"OPPO体验店")</f>
        <v>0</v>
      </c>
      <c r="AB2101" s="99">
        <f>COUNTIFS(通讯通路门店!$S:$S,$G2101,通讯通路门店!$J:$J,"华为授权体验店")+COUNTIFS(通讯通路门店!$S:$S,$G2101,通讯通路门店!$J:$J,"华为堡垒店")</f>
        <v>0</v>
      </c>
      <c r="AC2101" s="99">
        <f>COUNTIFS(通讯通路门店!$S:$S,$G2101,通讯通路门店!$J:$J,"小米体验店")</f>
        <v>0</v>
      </c>
      <c r="AD2101" s="99">
        <f>COUNTIFS(通讯通路门店!$S:$S,$G2101,通讯通路门店!$J:$J,"苹果体验店")</f>
        <v>0</v>
      </c>
      <c r="AE2101" s="99">
        <f>COUNTIFS(通讯通路门店!$S:$S,$G2101,通讯通路门店!$J:$J,"其他品牌专卖店")</f>
        <v>0</v>
      </c>
      <c r="AF2101" s="99">
        <f>SUMIFS(通讯通路门店!$BI:$BI,通讯通路门店!$S:$S,$G2101)</f>
        <v>0</v>
      </c>
      <c r="AG2101" s="99">
        <f>SUMIFS(通讯通路门店!$BH:$BH,通讯通路门店!$S:$S,$G2101)</f>
        <v>0</v>
      </c>
      <c r="AH2101" s="99">
        <f t="shared" si="161"/>
        <v>0</v>
      </c>
      <c r="AI2101" s="99">
        <f>SUMIFS(通讯通路门店!$BB:$BB,通讯通路门店!$S:$S,$G2101)</f>
        <v>0</v>
      </c>
      <c r="AJ2101" s="99">
        <f>SUMIFS(通讯通路门店!$BE:$BE,通讯通路门店!$S:$S,$G2101)</f>
        <v>0</v>
      </c>
      <c r="AK2101" s="99">
        <f>SUMIFS(通讯通路门店!$BG:$BG,通讯通路门店!$S:$S,$G2101)</f>
        <v>0</v>
      </c>
      <c r="AL2101" s="99">
        <f>SUMIFS(通讯通路门店!$BC:$BC,通讯通路门店!$S:$S,$G2101)</f>
        <v>0</v>
      </c>
      <c r="AM2101" s="99">
        <f>SUMIFS(通讯通路门店!$BD:$BD,通讯通路门店!$S:$S,$G2101)</f>
        <v>0</v>
      </c>
      <c r="AN2101" s="99">
        <f>SUMIFS(通讯通路门店!$BF:$BF,通讯通路门店!$S:$S,$G2101)</f>
        <v>0</v>
      </c>
      <c r="AO2101" s="99">
        <f t="shared" si="162"/>
        <v>0</v>
      </c>
      <c r="AP2101" s="99">
        <f>SUMIFS(通讯通路门店!$K:$K,通讯通路门店!$S:$S,$G2101)</f>
        <v>0</v>
      </c>
      <c r="AQ2101" s="83"/>
      <c r="AR2101" s="99">
        <f>SUMIFS(通讯通路门店!$T:$T,通讯通路门店!$S:$S,$G2101)</f>
        <v>0</v>
      </c>
      <c r="AS2101" s="99">
        <f>SUMIFS(通讯通路门店!$U:$U,通讯通路门店!$S:$S,$G2101)</f>
        <v>0</v>
      </c>
      <c r="AT2101" s="99">
        <f>SUMIFS(通讯通路门店!$V:$V,通讯通路门店!$S:$S,$G2101)</f>
        <v>0</v>
      </c>
      <c r="AU2101" s="99">
        <f>SUMIFS(通讯通路门店!$W:$W,通讯通路门店!$S:$S,$G2101)</f>
        <v>0</v>
      </c>
      <c r="AV2101" s="99">
        <f>SUMIFS(通讯通路门店!$Z:$Z,通讯通路门店!$S:$S,$G2101)</f>
        <v>0</v>
      </c>
      <c r="AW2101" s="99">
        <f>SUMIFS(通讯通路门店!$AB:$AB,通讯通路门店!$S:$S,$G2101)</f>
        <v>0</v>
      </c>
      <c r="AX2101" s="99">
        <f>SUMIFS(通讯通路门店!$X:$X,通讯通路门店!$S:$S,$G2101)</f>
        <v>0</v>
      </c>
      <c r="AY2101" s="99">
        <f>SUMIFS(通讯通路门店!$Y:$Y,通讯通路门店!$S:$S,$G2101)</f>
        <v>0</v>
      </c>
      <c r="AZ2101" s="99">
        <f>SUMIFS(通讯通路门店!$AA:$AA,通讯通路门店!$S:$S,$G2101)</f>
        <v>0</v>
      </c>
      <c r="BA2101" s="99">
        <f t="shared" si="163"/>
        <v>0</v>
      </c>
      <c r="BB2101" s="99">
        <f t="shared" si="164"/>
        <v>0</v>
      </c>
      <c r="BC2101" s="99">
        <f>SUMIFS(通讯通路门店!$W:$W,通讯通路门店!$S:$S,$G2101,通讯通路门店!$J:$J,"荣耀体验店")+SUMIFS(通讯通路门店!$W:$W,通讯通路门店!$S:$S,$G2101,通讯通路门店!$J:$J,"荣耀授权专卖店")</f>
        <v>0</v>
      </c>
      <c r="BD2101" s="99">
        <f>SUMIFS(通讯通路门店!$Z:$Z,通讯通路门店!$S:$S,$G2101,通讯通路门店!$J:$J,"VIVO体验店")</f>
        <v>0</v>
      </c>
      <c r="BE2101" s="99">
        <f>SUMIFS(通讯通路门店!$AB:$AB,通讯通路门店!$S:$S,$G2101,通讯通路门店!$J:$J,"OPPO体验店")</f>
        <v>0</v>
      </c>
      <c r="BF2101" s="99">
        <f>SUMIFS(通讯通路门店!$X:$X,通讯通路门店!$S:$S,$G2101,通讯通路门店!$J:$J,"华为授权体验店")+SUMIFS(通讯通路门店!$AA:$AA,通讯通路门店!$S:$S,$G2101,通讯通路门店!$J:$J,"华为堡垒店")</f>
        <v>0</v>
      </c>
      <c r="BG2101" s="99">
        <f>SUMIFS(通讯通路门店!$Y:$Y,通讯通路门店!$S:$S,$G2101,通讯通路门店!$J:$J,"小米体验店")</f>
        <v>0</v>
      </c>
      <c r="BH2101" s="99">
        <f>SUMIFS(通讯通路门店!$AA:$AA,通讯通路门店!$S:$S,$G2101,通讯通路门店!$J:$J,"苹果体验店")</f>
        <v>0</v>
      </c>
      <c r="BI2101" s="99">
        <f>SUMIFS(通讯通路门店!$K:$K,通讯通路门店!$S:$S,$G2101,通讯通路门店!$J:$J,"其他品牌专卖店")</f>
        <v>0</v>
      </c>
      <c r="BJ2101" s="99">
        <f>SUMIFS(通讯通路门店!$AC:$AC,通讯通路门店!$S:$S,$G2101)</f>
        <v>0</v>
      </c>
      <c r="BK2101" s="99">
        <f>SUMIFS(通讯通路门店!$AD:$AD,通讯通路门店!$S:$S,$G2101)</f>
        <v>0</v>
      </c>
      <c r="BL2101" s="99">
        <f>SUMIFS(通讯通路门店!$AE:$AE,通讯通路门店!$S:$S,$G2101)</f>
        <v>0</v>
      </c>
      <c r="BM2101" s="99">
        <f>SUMIFS(通讯通路门店!$AF:$AF,通讯通路门店!$S:$S,$G2101)</f>
        <v>0</v>
      </c>
      <c r="BN2101" s="99">
        <f>SUMIFS(通讯通路门店!$AG:$AG,通讯通路门店!$S:$S,$G2101)</f>
        <v>0</v>
      </c>
      <c r="BO2101" s="99">
        <f>SUMIFS(通讯通路门店!$AH:$AH,通讯通路门店!$S:$S,$G2101)</f>
        <v>0</v>
      </c>
      <c r="BP2101" s="99">
        <f>SUMIFS(通讯通路门店!$AI:$AI,通讯通路门店!$S:$S,$G2101)</f>
        <v>0</v>
      </c>
      <c r="BQ2101" s="83"/>
    </row>
    <row r="2102" spans="1:69">
      <c r="A2102" s="99" t="str">
        <f>IFERROR(_xlfn.XLOOKUP($G2102,通讯通路门店!$S$4:$S$993933,通讯通路门店!$A$4:$A$993933,0,0),"")</f>
        <v>海南省</v>
      </c>
      <c r="B2102" s="99" t="str">
        <f>IFERROR(_xlfn.XLOOKUP($G2102,通讯通路门店!$S$4:$S$993933,通讯通路门店!$B$4:$B$993933,0,0),"")</f>
        <v>昌江黎族自治县</v>
      </c>
      <c r="C2102" s="99" t="str">
        <f>IFERROR(_xlfn.XLOOKUP($G2102,通讯通路门店!$S$4:$S$993933,通讯通路门店!$C$4:$C$993933,0,0),"")</f>
        <v>昌江黎族自治县</v>
      </c>
      <c r="D2102" s="99" t="str">
        <f>IFERROR(_xlfn.XLOOKUP($G2102,通讯通路门店!$S$4:$S$993933,通讯通路门店!$D$4:$D$993933,0,0),"")</f>
        <v>叉河镇</v>
      </c>
      <c r="E2102" s="83"/>
      <c r="F2102" s="83"/>
      <c r="G2102" s="101"/>
      <c r="H2102" s="102">
        <f>IFERROR(_xlfn.XLOOKUP($G2102,通讯通路门店!$S$4:$S$993933,通讯通路门店!$R$4:$R$993933,0,0),"")</f>
        <v>0</v>
      </c>
      <c r="I2102" s="83"/>
      <c r="J2102" s="83"/>
      <c r="K2102" s="83"/>
      <c r="L2102" s="83"/>
      <c r="M2102" s="83"/>
      <c r="N2102" s="83"/>
      <c r="O2102" s="83"/>
      <c r="P2102" s="83"/>
      <c r="Q2102" s="83"/>
      <c r="R2102" s="83"/>
      <c r="S2102" s="83"/>
      <c r="T2102" s="83"/>
      <c r="U2102" s="99">
        <f>COUNTIF(通讯通路门店!$S:$S,$G2102)</f>
        <v>0</v>
      </c>
      <c r="V2102" s="99">
        <f>COUNTIFS(通讯通路门店!$S:$S,$G2102,通讯通路门店!$J:$J,"综合卖场")</f>
        <v>0</v>
      </c>
      <c r="W2102" s="99">
        <f>SUMIFS(通讯通路门店!$AJ:$AJ,通讯通路门店!$S:$S,通讯客户沙盘!$G2102)</f>
        <v>0</v>
      </c>
      <c r="X2102" s="99">
        <f t="shared" si="160"/>
        <v>0</v>
      </c>
      <c r="Y2102" s="99">
        <f>COUNTIFS(通讯通路门店!$S:$S,$G2102,通讯通路门店!$J:$J,"荣耀体验店")+COUNTIFS(通讯通路门店!$S:$S,$G2102,通讯通路门店!$J:$J,"荣耀授权专卖店")</f>
        <v>0</v>
      </c>
      <c r="Z2102" s="99">
        <f>COUNTIFS(通讯通路门店!$S:$S,$G2102,通讯通路门店!$J:$J,"VIVO体验店")</f>
        <v>0</v>
      </c>
      <c r="AA2102" s="99">
        <f>COUNTIFS(通讯通路门店!$S:$S,$G2102,通讯通路门店!$J:$J,"OPPO体验店")</f>
        <v>0</v>
      </c>
      <c r="AB2102" s="99">
        <f>COUNTIFS(通讯通路门店!$S:$S,$G2102,通讯通路门店!$J:$J,"华为授权体验店")+COUNTIFS(通讯通路门店!$S:$S,$G2102,通讯通路门店!$J:$J,"华为堡垒店")</f>
        <v>0</v>
      </c>
      <c r="AC2102" s="99">
        <f>COUNTIFS(通讯通路门店!$S:$S,$G2102,通讯通路门店!$J:$J,"小米体验店")</f>
        <v>0</v>
      </c>
      <c r="AD2102" s="99">
        <f>COUNTIFS(通讯通路门店!$S:$S,$G2102,通讯通路门店!$J:$J,"苹果体验店")</f>
        <v>0</v>
      </c>
      <c r="AE2102" s="99">
        <f>COUNTIFS(通讯通路门店!$S:$S,$G2102,通讯通路门店!$J:$J,"其他品牌专卖店")</f>
        <v>0</v>
      </c>
      <c r="AF2102" s="99">
        <f>SUMIFS(通讯通路门店!$BI:$BI,通讯通路门店!$S:$S,$G2102)</f>
        <v>0</v>
      </c>
      <c r="AG2102" s="99">
        <f>SUMIFS(通讯通路门店!$BH:$BH,通讯通路门店!$S:$S,$G2102)</f>
        <v>0</v>
      </c>
      <c r="AH2102" s="99">
        <f t="shared" si="161"/>
        <v>0</v>
      </c>
      <c r="AI2102" s="99">
        <f>SUMIFS(通讯通路门店!$BB:$BB,通讯通路门店!$S:$S,$G2102)</f>
        <v>0</v>
      </c>
      <c r="AJ2102" s="99">
        <f>SUMIFS(通讯通路门店!$BE:$BE,通讯通路门店!$S:$S,$G2102)</f>
        <v>0</v>
      </c>
      <c r="AK2102" s="99">
        <f>SUMIFS(通讯通路门店!$BG:$BG,通讯通路门店!$S:$S,$G2102)</f>
        <v>0</v>
      </c>
      <c r="AL2102" s="99">
        <f>SUMIFS(通讯通路门店!$BC:$BC,通讯通路门店!$S:$S,$G2102)</f>
        <v>0</v>
      </c>
      <c r="AM2102" s="99">
        <f>SUMIFS(通讯通路门店!$BD:$BD,通讯通路门店!$S:$S,$G2102)</f>
        <v>0</v>
      </c>
      <c r="AN2102" s="99">
        <f>SUMIFS(通讯通路门店!$BF:$BF,通讯通路门店!$S:$S,$G2102)</f>
        <v>0</v>
      </c>
      <c r="AO2102" s="99">
        <f t="shared" si="162"/>
        <v>0</v>
      </c>
      <c r="AP2102" s="99">
        <f>SUMIFS(通讯通路门店!$K:$K,通讯通路门店!$S:$S,$G2102)</f>
        <v>0</v>
      </c>
      <c r="AQ2102" s="83"/>
      <c r="AR2102" s="99">
        <f>SUMIFS(通讯通路门店!$T:$T,通讯通路门店!$S:$S,$G2102)</f>
        <v>0</v>
      </c>
      <c r="AS2102" s="99">
        <f>SUMIFS(通讯通路门店!$U:$U,通讯通路门店!$S:$S,$G2102)</f>
        <v>0</v>
      </c>
      <c r="AT2102" s="99">
        <f>SUMIFS(通讯通路门店!$V:$V,通讯通路门店!$S:$S,$G2102)</f>
        <v>0</v>
      </c>
      <c r="AU2102" s="99">
        <f>SUMIFS(通讯通路门店!$W:$W,通讯通路门店!$S:$S,$G2102)</f>
        <v>0</v>
      </c>
      <c r="AV2102" s="99">
        <f>SUMIFS(通讯通路门店!$Z:$Z,通讯通路门店!$S:$S,$G2102)</f>
        <v>0</v>
      </c>
      <c r="AW2102" s="99">
        <f>SUMIFS(通讯通路门店!$AB:$AB,通讯通路门店!$S:$S,$G2102)</f>
        <v>0</v>
      </c>
      <c r="AX2102" s="99">
        <f>SUMIFS(通讯通路门店!$X:$X,通讯通路门店!$S:$S,$G2102)</f>
        <v>0</v>
      </c>
      <c r="AY2102" s="99">
        <f>SUMIFS(通讯通路门店!$Y:$Y,通讯通路门店!$S:$S,$G2102)</f>
        <v>0</v>
      </c>
      <c r="AZ2102" s="99">
        <f>SUMIFS(通讯通路门店!$AA:$AA,通讯通路门店!$S:$S,$G2102)</f>
        <v>0</v>
      </c>
      <c r="BA2102" s="99">
        <f t="shared" si="163"/>
        <v>0</v>
      </c>
      <c r="BB2102" s="99">
        <f t="shared" si="164"/>
        <v>0</v>
      </c>
      <c r="BC2102" s="99">
        <f>SUMIFS(通讯通路门店!$W:$W,通讯通路门店!$S:$S,$G2102,通讯通路门店!$J:$J,"荣耀体验店")+SUMIFS(通讯通路门店!$W:$W,通讯通路门店!$S:$S,$G2102,通讯通路门店!$J:$J,"荣耀授权专卖店")</f>
        <v>0</v>
      </c>
      <c r="BD2102" s="99">
        <f>SUMIFS(通讯通路门店!$Z:$Z,通讯通路门店!$S:$S,$G2102,通讯通路门店!$J:$J,"VIVO体验店")</f>
        <v>0</v>
      </c>
      <c r="BE2102" s="99">
        <f>SUMIFS(通讯通路门店!$AB:$AB,通讯通路门店!$S:$S,$G2102,通讯通路门店!$J:$J,"OPPO体验店")</f>
        <v>0</v>
      </c>
      <c r="BF2102" s="99">
        <f>SUMIFS(通讯通路门店!$X:$X,通讯通路门店!$S:$S,$G2102,通讯通路门店!$J:$J,"华为授权体验店")+SUMIFS(通讯通路门店!$AA:$AA,通讯通路门店!$S:$S,$G2102,通讯通路门店!$J:$J,"华为堡垒店")</f>
        <v>0</v>
      </c>
      <c r="BG2102" s="99">
        <f>SUMIFS(通讯通路门店!$Y:$Y,通讯通路门店!$S:$S,$G2102,通讯通路门店!$J:$J,"小米体验店")</f>
        <v>0</v>
      </c>
      <c r="BH2102" s="99">
        <f>SUMIFS(通讯通路门店!$AA:$AA,通讯通路门店!$S:$S,$G2102,通讯通路门店!$J:$J,"苹果体验店")</f>
        <v>0</v>
      </c>
      <c r="BI2102" s="99">
        <f>SUMIFS(通讯通路门店!$K:$K,通讯通路门店!$S:$S,$G2102,通讯通路门店!$J:$J,"其他品牌专卖店")</f>
        <v>0</v>
      </c>
      <c r="BJ2102" s="99">
        <f>SUMIFS(通讯通路门店!$AC:$AC,通讯通路门店!$S:$S,$G2102)</f>
        <v>0</v>
      </c>
      <c r="BK2102" s="99">
        <f>SUMIFS(通讯通路门店!$AD:$AD,通讯通路门店!$S:$S,$G2102)</f>
        <v>0</v>
      </c>
      <c r="BL2102" s="99">
        <f>SUMIFS(通讯通路门店!$AE:$AE,通讯通路门店!$S:$S,$G2102)</f>
        <v>0</v>
      </c>
      <c r="BM2102" s="99">
        <f>SUMIFS(通讯通路门店!$AF:$AF,通讯通路门店!$S:$S,$G2102)</f>
        <v>0</v>
      </c>
      <c r="BN2102" s="99">
        <f>SUMIFS(通讯通路门店!$AG:$AG,通讯通路门店!$S:$S,$G2102)</f>
        <v>0</v>
      </c>
      <c r="BO2102" s="99">
        <f>SUMIFS(通讯通路门店!$AH:$AH,通讯通路门店!$S:$S,$G2102)</f>
        <v>0</v>
      </c>
      <c r="BP2102" s="99">
        <f>SUMIFS(通讯通路门店!$AI:$AI,通讯通路门店!$S:$S,$G2102)</f>
        <v>0</v>
      </c>
      <c r="BQ2102" s="83"/>
    </row>
    <row r="2103" spans="1:69">
      <c r="A2103" s="99" t="str">
        <f>IFERROR(_xlfn.XLOOKUP($G2103,通讯通路门店!$S$4:$S$993933,通讯通路门店!$A$4:$A$993933,0,0),"")</f>
        <v>海南省</v>
      </c>
      <c r="B2103" s="99" t="str">
        <f>IFERROR(_xlfn.XLOOKUP($G2103,通讯通路门店!$S$4:$S$993933,通讯通路门店!$B$4:$B$993933,0,0),"")</f>
        <v>昌江黎族自治县</v>
      </c>
      <c r="C2103" s="99" t="str">
        <f>IFERROR(_xlfn.XLOOKUP($G2103,通讯通路门店!$S$4:$S$993933,通讯通路门店!$C$4:$C$993933,0,0),"")</f>
        <v>昌江黎族自治县</v>
      </c>
      <c r="D2103" s="99" t="str">
        <f>IFERROR(_xlfn.XLOOKUP($G2103,通讯通路门店!$S$4:$S$993933,通讯通路门店!$D$4:$D$993933,0,0),"")</f>
        <v>叉河镇</v>
      </c>
      <c r="E2103" s="83"/>
      <c r="F2103" s="83"/>
      <c r="G2103" s="101"/>
      <c r="H2103" s="102">
        <f>IFERROR(_xlfn.XLOOKUP($G2103,通讯通路门店!$S$4:$S$993933,通讯通路门店!$R$4:$R$993933,0,0),"")</f>
        <v>0</v>
      </c>
      <c r="I2103" s="83"/>
      <c r="J2103" s="83"/>
      <c r="K2103" s="83"/>
      <c r="L2103" s="83"/>
      <c r="M2103" s="83"/>
      <c r="N2103" s="83"/>
      <c r="O2103" s="83"/>
      <c r="P2103" s="83"/>
      <c r="Q2103" s="83"/>
      <c r="R2103" s="83"/>
      <c r="S2103" s="83"/>
      <c r="T2103" s="83"/>
      <c r="U2103" s="99">
        <f>COUNTIF(通讯通路门店!$S:$S,$G2103)</f>
        <v>0</v>
      </c>
      <c r="V2103" s="99">
        <f>COUNTIFS(通讯通路门店!$S:$S,$G2103,通讯通路门店!$J:$J,"综合卖场")</f>
        <v>0</v>
      </c>
      <c r="W2103" s="99">
        <f>SUMIFS(通讯通路门店!$AJ:$AJ,通讯通路门店!$S:$S,通讯客户沙盘!$G2103)</f>
        <v>0</v>
      </c>
      <c r="X2103" s="99">
        <f t="shared" si="160"/>
        <v>0</v>
      </c>
      <c r="Y2103" s="99">
        <f>COUNTIFS(通讯通路门店!$S:$S,$G2103,通讯通路门店!$J:$J,"荣耀体验店")+COUNTIFS(通讯通路门店!$S:$S,$G2103,通讯通路门店!$J:$J,"荣耀授权专卖店")</f>
        <v>0</v>
      </c>
      <c r="Z2103" s="99">
        <f>COUNTIFS(通讯通路门店!$S:$S,$G2103,通讯通路门店!$J:$J,"VIVO体验店")</f>
        <v>0</v>
      </c>
      <c r="AA2103" s="99">
        <f>COUNTIFS(通讯通路门店!$S:$S,$G2103,通讯通路门店!$J:$J,"OPPO体验店")</f>
        <v>0</v>
      </c>
      <c r="AB2103" s="99">
        <f>COUNTIFS(通讯通路门店!$S:$S,$G2103,通讯通路门店!$J:$J,"华为授权体验店")+COUNTIFS(通讯通路门店!$S:$S,$G2103,通讯通路门店!$J:$J,"华为堡垒店")</f>
        <v>0</v>
      </c>
      <c r="AC2103" s="99">
        <f>COUNTIFS(通讯通路门店!$S:$S,$G2103,通讯通路门店!$J:$J,"小米体验店")</f>
        <v>0</v>
      </c>
      <c r="AD2103" s="99">
        <f>COUNTIFS(通讯通路门店!$S:$S,$G2103,通讯通路门店!$J:$J,"苹果体验店")</f>
        <v>0</v>
      </c>
      <c r="AE2103" s="99">
        <f>COUNTIFS(通讯通路门店!$S:$S,$G2103,通讯通路门店!$J:$J,"其他品牌专卖店")</f>
        <v>0</v>
      </c>
      <c r="AF2103" s="99">
        <f>SUMIFS(通讯通路门店!$BI:$BI,通讯通路门店!$S:$S,$G2103)</f>
        <v>0</v>
      </c>
      <c r="AG2103" s="99">
        <f>SUMIFS(通讯通路门店!$BH:$BH,通讯通路门店!$S:$S,$G2103)</f>
        <v>0</v>
      </c>
      <c r="AH2103" s="99">
        <f t="shared" si="161"/>
        <v>0</v>
      </c>
      <c r="AI2103" s="99">
        <f>SUMIFS(通讯通路门店!$BB:$BB,通讯通路门店!$S:$S,$G2103)</f>
        <v>0</v>
      </c>
      <c r="AJ2103" s="99">
        <f>SUMIFS(通讯通路门店!$BE:$BE,通讯通路门店!$S:$S,$G2103)</f>
        <v>0</v>
      </c>
      <c r="AK2103" s="99">
        <f>SUMIFS(通讯通路门店!$BG:$BG,通讯通路门店!$S:$S,$G2103)</f>
        <v>0</v>
      </c>
      <c r="AL2103" s="99">
        <f>SUMIFS(通讯通路门店!$BC:$BC,通讯通路门店!$S:$S,$G2103)</f>
        <v>0</v>
      </c>
      <c r="AM2103" s="99">
        <f>SUMIFS(通讯通路门店!$BD:$BD,通讯通路门店!$S:$S,$G2103)</f>
        <v>0</v>
      </c>
      <c r="AN2103" s="99">
        <f>SUMIFS(通讯通路门店!$BF:$BF,通讯通路门店!$S:$S,$G2103)</f>
        <v>0</v>
      </c>
      <c r="AO2103" s="99">
        <f t="shared" si="162"/>
        <v>0</v>
      </c>
      <c r="AP2103" s="99">
        <f>SUMIFS(通讯通路门店!$K:$K,通讯通路门店!$S:$S,$G2103)</f>
        <v>0</v>
      </c>
      <c r="AQ2103" s="83"/>
      <c r="AR2103" s="99">
        <f>SUMIFS(通讯通路门店!$T:$T,通讯通路门店!$S:$S,$G2103)</f>
        <v>0</v>
      </c>
      <c r="AS2103" s="99">
        <f>SUMIFS(通讯通路门店!$U:$U,通讯通路门店!$S:$S,$G2103)</f>
        <v>0</v>
      </c>
      <c r="AT2103" s="99">
        <f>SUMIFS(通讯通路门店!$V:$V,通讯通路门店!$S:$S,$G2103)</f>
        <v>0</v>
      </c>
      <c r="AU2103" s="99">
        <f>SUMIFS(通讯通路门店!$W:$W,通讯通路门店!$S:$S,$G2103)</f>
        <v>0</v>
      </c>
      <c r="AV2103" s="99">
        <f>SUMIFS(通讯通路门店!$Z:$Z,通讯通路门店!$S:$S,$G2103)</f>
        <v>0</v>
      </c>
      <c r="AW2103" s="99">
        <f>SUMIFS(通讯通路门店!$AB:$AB,通讯通路门店!$S:$S,$G2103)</f>
        <v>0</v>
      </c>
      <c r="AX2103" s="99">
        <f>SUMIFS(通讯通路门店!$X:$X,通讯通路门店!$S:$S,$G2103)</f>
        <v>0</v>
      </c>
      <c r="AY2103" s="99">
        <f>SUMIFS(通讯通路门店!$Y:$Y,通讯通路门店!$S:$S,$G2103)</f>
        <v>0</v>
      </c>
      <c r="AZ2103" s="99">
        <f>SUMIFS(通讯通路门店!$AA:$AA,通讯通路门店!$S:$S,$G2103)</f>
        <v>0</v>
      </c>
      <c r="BA2103" s="99">
        <f t="shared" si="163"/>
        <v>0</v>
      </c>
      <c r="BB2103" s="99">
        <f t="shared" si="164"/>
        <v>0</v>
      </c>
      <c r="BC2103" s="99">
        <f>SUMIFS(通讯通路门店!$W:$W,通讯通路门店!$S:$S,$G2103,通讯通路门店!$J:$J,"荣耀体验店")+SUMIFS(通讯通路门店!$W:$W,通讯通路门店!$S:$S,$G2103,通讯通路门店!$J:$J,"荣耀授权专卖店")</f>
        <v>0</v>
      </c>
      <c r="BD2103" s="99">
        <f>SUMIFS(通讯通路门店!$Z:$Z,通讯通路门店!$S:$S,$G2103,通讯通路门店!$J:$J,"VIVO体验店")</f>
        <v>0</v>
      </c>
      <c r="BE2103" s="99">
        <f>SUMIFS(通讯通路门店!$AB:$AB,通讯通路门店!$S:$S,$G2103,通讯通路门店!$J:$J,"OPPO体验店")</f>
        <v>0</v>
      </c>
      <c r="BF2103" s="99">
        <f>SUMIFS(通讯通路门店!$X:$X,通讯通路门店!$S:$S,$G2103,通讯通路门店!$J:$J,"华为授权体验店")+SUMIFS(通讯通路门店!$AA:$AA,通讯通路门店!$S:$S,$G2103,通讯通路门店!$J:$J,"华为堡垒店")</f>
        <v>0</v>
      </c>
      <c r="BG2103" s="99">
        <f>SUMIFS(通讯通路门店!$Y:$Y,通讯通路门店!$S:$S,$G2103,通讯通路门店!$J:$J,"小米体验店")</f>
        <v>0</v>
      </c>
      <c r="BH2103" s="99">
        <f>SUMIFS(通讯通路门店!$AA:$AA,通讯通路门店!$S:$S,$G2103,通讯通路门店!$J:$J,"苹果体验店")</f>
        <v>0</v>
      </c>
      <c r="BI2103" s="99">
        <f>SUMIFS(通讯通路门店!$K:$K,通讯通路门店!$S:$S,$G2103,通讯通路门店!$J:$J,"其他品牌专卖店")</f>
        <v>0</v>
      </c>
      <c r="BJ2103" s="99">
        <f>SUMIFS(通讯通路门店!$AC:$AC,通讯通路门店!$S:$S,$G2103)</f>
        <v>0</v>
      </c>
      <c r="BK2103" s="99">
        <f>SUMIFS(通讯通路门店!$AD:$AD,通讯通路门店!$S:$S,$G2103)</f>
        <v>0</v>
      </c>
      <c r="BL2103" s="99">
        <f>SUMIFS(通讯通路门店!$AE:$AE,通讯通路门店!$S:$S,$G2103)</f>
        <v>0</v>
      </c>
      <c r="BM2103" s="99">
        <f>SUMIFS(通讯通路门店!$AF:$AF,通讯通路门店!$S:$S,$G2103)</f>
        <v>0</v>
      </c>
      <c r="BN2103" s="99">
        <f>SUMIFS(通讯通路门店!$AG:$AG,通讯通路门店!$S:$S,$G2103)</f>
        <v>0</v>
      </c>
      <c r="BO2103" s="99">
        <f>SUMIFS(通讯通路门店!$AH:$AH,通讯通路门店!$S:$S,$G2103)</f>
        <v>0</v>
      </c>
      <c r="BP2103" s="99">
        <f>SUMIFS(通讯通路门店!$AI:$AI,通讯通路门店!$S:$S,$G2103)</f>
        <v>0</v>
      </c>
      <c r="BQ2103" s="83"/>
    </row>
    <row r="2104" spans="1:69">
      <c r="A2104" s="99" t="str">
        <f>IFERROR(_xlfn.XLOOKUP($G2104,通讯通路门店!$S$4:$S$993933,通讯通路门店!$A$4:$A$993933,0,0),"")</f>
        <v>海南省</v>
      </c>
      <c r="B2104" s="99" t="str">
        <f>IFERROR(_xlfn.XLOOKUP($G2104,通讯通路门店!$S$4:$S$993933,通讯通路门店!$B$4:$B$993933,0,0),"")</f>
        <v>昌江黎族自治县</v>
      </c>
      <c r="C2104" s="99" t="str">
        <f>IFERROR(_xlfn.XLOOKUP($G2104,通讯通路门店!$S$4:$S$993933,通讯通路门店!$C$4:$C$993933,0,0),"")</f>
        <v>昌江黎族自治县</v>
      </c>
      <c r="D2104" s="99" t="str">
        <f>IFERROR(_xlfn.XLOOKUP($G2104,通讯通路门店!$S$4:$S$993933,通讯通路门店!$D$4:$D$993933,0,0),"")</f>
        <v>叉河镇</v>
      </c>
      <c r="E2104" s="83"/>
      <c r="F2104" s="83"/>
      <c r="G2104" s="101"/>
      <c r="H2104" s="102">
        <f>IFERROR(_xlfn.XLOOKUP($G2104,通讯通路门店!$S$4:$S$993933,通讯通路门店!$R$4:$R$993933,0,0),"")</f>
        <v>0</v>
      </c>
      <c r="I2104" s="83"/>
      <c r="J2104" s="83"/>
      <c r="K2104" s="83"/>
      <c r="L2104" s="83"/>
      <c r="M2104" s="83"/>
      <c r="N2104" s="83"/>
      <c r="O2104" s="83"/>
      <c r="P2104" s="83"/>
      <c r="Q2104" s="83"/>
      <c r="R2104" s="83"/>
      <c r="S2104" s="83"/>
      <c r="T2104" s="83"/>
      <c r="U2104" s="99">
        <f>COUNTIF(通讯通路门店!$S:$S,$G2104)</f>
        <v>0</v>
      </c>
      <c r="V2104" s="99">
        <f>COUNTIFS(通讯通路门店!$S:$S,$G2104,通讯通路门店!$J:$J,"综合卖场")</f>
        <v>0</v>
      </c>
      <c r="W2104" s="99">
        <f>SUMIFS(通讯通路门店!$AJ:$AJ,通讯通路门店!$S:$S,通讯客户沙盘!$G2104)</f>
        <v>0</v>
      </c>
      <c r="X2104" s="99">
        <f t="shared" si="160"/>
        <v>0</v>
      </c>
      <c r="Y2104" s="99">
        <f>COUNTIFS(通讯通路门店!$S:$S,$G2104,通讯通路门店!$J:$J,"荣耀体验店")+COUNTIFS(通讯通路门店!$S:$S,$G2104,通讯通路门店!$J:$J,"荣耀授权专卖店")</f>
        <v>0</v>
      </c>
      <c r="Z2104" s="99">
        <f>COUNTIFS(通讯通路门店!$S:$S,$G2104,通讯通路门店!$J:$J,"VIVO体验店")</f>
        <v>0</v>
      </c>
      <c r="AA2104" s="99">
        <f>COUNTIFS(通讯通路门店!$S:$S,$G2104,通讯通路门店!$J:$J,"OPPO体验店")</f>
        <v>0</v>
      </c>
      <c r="AB2104" s="99">
        <f>COUNTIFS(通讯通路门店!$S:$S,$G2104,通讯通路门店!$J:$J,"华为授权体验店")+COUNTIFS(通讯通路门店!$S:$S,$G2104,通讯通路门店!$J:$J,"华为堡垒店")</f>
        <v>0</v>
      </c>
      <c r="AC2104" s="99">
        <f>COUNTIFS(通讯通路门店!$S:$S,$G2104,通讯通路门店!$J:$J,"小米体验店")</f>
        <v>0</v>
      </c>
      <c r="AD2104" s="99">
        <f>COUNTIFS(通讯通路门店!$S:$S,$G2104,通讯通路门店!$J:$J,"苹果体验店")</f>
        <v>0</v>
      </c>
      <c r="AE2104" s="99">
        <f>COUNTIFS(通讯通路门店!$S:$S,$G2104,通讯通路门店!$J:$J,"其他品牌专卖店")</f>
        <v>0</v>
      </c>
      <c r="AF2104" s="99">
        <f>SUMIFS(通讯通路门店!$BI:$BI,通讯通路门店!$S:$S,$G2104)</f>
        <v>0</v>
      </c>
      <c r="AG2104" s="99">
        <f>SUMIFS(通讯通路门店!$BH:$BH,通讯通路门店!$S:$S,$G2104)</f>
        <v>0</v>
      </c>
      <c r="AH2104" s="99">
        <f t="shared" si="161"/>
        <v>0</v>
      </c>
      <c r="AI2104" s="99">
        <f>SUMIFS(通讯通路门店!$BB:$BB,通讯通路门店!$S:$S,$G2104)</f>
        <v>0</v>
      </c>
      <c r="AJ2104" s="99">
        <f>SUMIFS(通讯通路门店!$BE:$BE,通讯通路门店!$S:$S,$G2104)</f>
        <v>0</v>
      </c>
      <c r="AK2104" s="99">
        <f>SUMIFS(通讯通路门店!$BG:$BG,通讯通路门店!$S:$S,$G2104)</f>
        <v>0</v>
      </c>
      <c r="AL2104" s="99">
        <f>SUMIFS(通讯通路门店!$BC:$BC,通讯通路门店!$S:$S,$G2104)</f>
        <v>0</v>
      </c>
      <c r="AM2104" s="99">
        <f>SUMIFS(通讯通路门店!$BD:$BD,通讯通路门店!$S:$S,$G2104)</f>
        <v>0</v>
      </c>
      <c r="AN2104" s="99">
        <f>SUMIFS(通讯通路门店!$BF:$BF,通讯通路门店!$S:$S,$G2104)</f>
        <v>0</v>
      </c>
      <c r="AO2104" s="99">
        <f t="shared" si="162"/>
        <v>0</v>
      </c>
      <c r="AP2104" s="99">
        <f>SUMIFS(通讯通路门店!$K:$K,通讯通路门店!$S:$S,$G2104)</f>
        <v>0</v>
      </c>
      <c r="AQ2104" s="83"/>
      <c r="AR2104" s="99">
        <f>SUMIFS(通讯通路门店!$T:$T,通讯通路门店!$S:$S,$G2104)</f>
        <v>0</v>
      </c>
      <c r="AS2104" s="99">
        <f>SUMIFS(通讯通路门店!$U:$U,通讯通路门店!$S:$S,$G2104)</f>
        <v>0</v>
      </c>
      <c r="AT2104" s="99">
        <f>SUMIFS(通讯通路门店!$V:$V,通讯通路门店!$S:$S,$G2104)</f>
        <v>0</v>
      </c>
      <c r="AU2104" s="99">
        <f>SUMIFS(通讯通路门店!$W:$W,通讯通路门店!$S:$S,$G2104)</f>
        <v>0</v>
      </c>
      <c r="AV2104" s="99">
        <f>SUMIFS(通讯通路门店!$Z:$Z,通讯通路门店!$S:$S,$G2104)</f>
        <v>0</v>
      </c>
      <c r="AW2104" s="99">
        <f>SUMIFS(通讯通路门店!$AB:$AB,通讯通路门店!$S:$S,$G2104)</f>
        <v>0</v>
      </c>
      <c r="AX2104" s="99">
        <f>SUMIFS(通讯通路门店!$X:$X,通讯通路门店!$S:$S,$G2104)</f>
        <v>0</v>
      </c>
      <c r="AY2104" s="99">
        <f>SUMIFS(通讯通路门店!$Y:$Y,通讯通路门店!$S:$S,$G2104)</f>
        <v>0</v>
      </c>
      <c r="AZ2104" s="99">
        <f>SUMIFS(通讯通路门店!$AA:$AA,通讯通路门店!$S:$S,$G2104)</f>
        <v>0</v>
      </c>
      <c r="BA2104" s="99">
        <f t="shared" si="163"/>
        <v>0</v>
      </c>
      <c r="BB2104" s="99">
        <f t="shared" si="164"/>
        <v>0</v>
      </c>
      <c r="BC2104" s="99">
        <f>SUMIFS(通讯通路门店!$W:$W,通讯通路门店!$S:$S,$G2104,通讯通路门店!$J:$J,"荣耀体验店")+SUMIFS(通讯通路门店!$W:$W,通讯通路门店!$S:$S,$G2104,通讯通路门店!$J:$J,"荣耀授权专卖店")</f>
        <v>0</v>
      </c>
      <c r="BD2104" s="99">
        <f>SUMIFS(通讯通路门店!$Z:$Z,通讯通路门店!$S:$S,$G2104,通讯通路门店!$J:$J,"VIVO体验店")</f>
        <v>0</v>
      </c>
      <c r="BE2104" s="99">
        <f>SUMIFS(通讯通路门店!$AB:$AB,通讯通路门店!$S:$S,$G2104,通讯通路门店!$J:$J,"OPPO体验店")</f>
        <v>0</v>
      </c>
      <c r="BF2104" s="99">
        <f>SUMIFS(通讯通路门店!$X:$X,通讯通路门店!$S:$S,$G2104,通讯通路门店!$J:$J,"华为授权体验店")+SUMIFS(通讯通路门店!$AA:$AA,通讯通路门店!$S:$S,$G2104,通讯通路门店!$J:$J,"华为堡垒店")</f>
        <v>0</v>
      </c>
      <c r="BG2104" s="99">
        <f>SUMIFS(通讯通路门店!$Y:$Y,通讯通路门店!$S:$S,$G2104,通讯通路门店!$J:$J,"小米体验店")</f>
        <v>0</v>
      </c>
      <c r="BH2104" s="99">
        <f>SUMIFS(通讯通路门店!$AA:$AA,通讯通路门店!$S:$S,$G2104,通讯通路门店!$J:$J,"苹果体验店")</f>
        <v>0</v>
      </c>
      <c r="BI2104" s="99">
        <f>SUMIFS(通讯通路门店!$K:$K,通讯通路门店!$S:$S,$G2104,通讯通路门店!$J:$J,"其他品牌专卖店")</f>
        <v>0</v>
      </c>
      <c r="BJ2104" s="99">
        <f>SUMIFS(通讯通路门店!$AC:$AC,通讯通路门店!$S:$S,$G2104)</f>
        <v>0</v>
      </c>
      <c r="BK2104" s="99">
        <f>SUMIFS(通讯通路门店!$AD:$AD,通讯通路门店!$S:$S,$G2104)</f>
        <v>0</v>
      </c>
      <c r="BL2104" s="99">
        <f>SUMIFS(通讯通路门店!$AE:$AE,通讯通路门店!$S:$S,$G2104)</f>
        <v>0</v>
      </c>
      <c r="BM2104" s="99">
        <f>SUMIFS(通讯通路门店!$AF:$AF,通讯通路门店!$S:$S,$G2104)</f>
        <v>0</v>
      </c>
      <c r="BN2104" s="99">
        <f>SUMIFS(通讯通路门店!$AG:$AG,通讯通路门店!$S:$S,$G2104)</f>
        <v>0</v>
      </c>
      <c r="BO2104" s="99">
        <f>SUMIFS(通讯通路门店!$AH:$AH,通讯通路门店!$S:$S,$G2104)</f>
        <v>0</v>
      </c>
      <c r="BP2104" s="99">
        <f>SUMIFS(通讯通路门店!$AI:$AI,通讯通路门店!$S:$S,$G2104)</f>
        <v>0</v>
      </c>
      <c r="BQ2104" s="83"/>
    </row>
    <row r="2105" spans="1:69">
      <c r="A2105" s="99" t="str">
        <f>IFERROR(_xlfn.XLOOKUP($G2105,通讯通路门店!$S$4:$S$993933,通讯通路门店!$A$4:$A$993933,0,0),"")</f>
        <v>海南省</v>
      </c>
      <c r="B2105" s="99" t="str">
        <f>IFERROR(_xlfn.XLOOKUP($G2105,通讯通路门店!$S$4:$S$993933,通讯通路门店!$B$4:$B$993933,0,0),"")</f>
        <v>昌江黎族自治县</v>
      </c>
      <c r="C2105" s="99" t="str">
        <f>IFERROR(_xlfn.XLOOKUP($G2105,通讯通路门店!$S$4:$S$993933,通讯通路门店!$C$4:$C$993933,0,0),"")</f>
        <v>昌江黎族自治县</v>
      </c>
      <c r="D2105" s="99" t="str">
        <f>IFERROR(_xlfn.XLOOKUP($G2105,通讯通路门店!$S$4:$S$993933,通讯通路门店!$D$4:$D$993933,0,0),"")</f>
        <v>叉河镇</v>
      </c>
      <c r="E2105" s="83"/>
      <c r="F2105" s="83"/>
      <c r="G2105" s="101"/>
      <c r="H2105" s="102">
        <f>IFERROR(_xlfn.XLOOKUP($G2105,通讯通路门店!$S$4:$S$993933,通讯通路门店!$R$4:$R$993933,0,0),"")</f>
        <v>0</v>
      </c>
      <c r="I2105" s="83"/>
      <c r="J2105" s="83"/>
      <c r="K2105" s="83"/>
      <c r="L2105" s="83"/>
      <c r="M2105" s="83"/>
      <c r="N2105" s="83"/>
      <c r="O2105" s="83"/>
      <c r="P2105" s="83"/>
      <c r="Q2105" s="83"/>
      <c r="R2105" s="83"/>
      <c r="S2105" s="83"/>
      <c r="T2105" s="83"/>
      <c r="U2105" s="99">
        <f>COUNTIF(通讯通路门店!$S:$S,$G2105)</f>
        <v>0</v>
      </c>
      <c r="V2105" s="99">
        <f>COUNTIFS(通讯通路门店!$S:$S,$G2105,通讯通路门店!$J:$J,"综合卖场")</f>
        <v>0</v>
      </c>
      <c r="W2105" s="99">
        <f>SUMIFS(通讯通路门店!$AJ:$AJ,通讯通路门店!$S:$S,通讯客户沙盘!$G2105)</f>
        <v>0</v>
      </c>
      <c r="X2105" s="99">
        <f t="shared" si="160"/>
        <v>0</v>
      </c>
      <c r="Y2105" s="99">
        <f>COUNTIFS(通讯通路门店!$S:$S,$G2105,通讯通路门店!$J:$J,"荣耀体验店")+COUNTIFS(通讯通路门店!$S:$S,$G2105,通讯通路门店!$J:$J,"荣耀授权专卖店")</f>
        <v>0</v>
      </c>
      <c r="Z2105" s="99">
        <f>COUNTIFS(通讯通路门店!$S:$S,$G2105,通讯通路门店!$J:$J,"VIVO体验店")</f>
        <v>0</v>
      </c>
      <c r="AA2105" s="99">
        <f>COUNTIFS(通讯通路门店!$S:$S,$G2105,通讯通路门店!$J:$J,"OPPO体验店")</f>
        <v>0</v>
      </c>
      <c r="AB2105" s="99">
        <f>COUNTIFS(通讯通路门店!$S:$S,$G2105,通讯通路门店!$J:$J,"华为授权体验店")+COUNTIFS(通讯通路门店!$S:$S,$G2105,通讯通路门店!$J:$J,"华为堡垒店")</f>
        <v>0</v>
      </c>
      <c r="AC2105" s="99">
        <f>COUNTIFS(通讯通路门店!$S:$S,$G2105,通讯通路门店!$J:$J,"小米体验店")</f>
        <v>0</v>
      </c>
      <c r="AD2105" s="99">
        <f>COUNTIFS(通讯通路门店!$S:$S,$G2105,通讯通路门店!$J:$J,"苹果体验店")</f>
        <v>0</v>
      </c>
      <c r="AE2105" s="99">
        <f>COUNTIFS(通讯通路门店!$S:$S,$G2105,通讯通路门店!$J:$J,"其他品牌专卖店")</f>
        <v>0</v>
      </c>
      <c r="AF2105" s="99">
        <f>SUMIFS(通讯通路门店!$BI:$BI,通讯通路门店!$S:$S,$G2105)</f>
        <v>0</v>
      </c>
      <c r="AG2105" s="99">
        <f>SUMIFS(通讯通路门店!$BH:$BH,通讯通路门店!$S:$S,$G2105)</f>
        <v>0</v>
      </c>
      <c r="AH2105" s="99">
        <f t="shared" si="161"/>
        <v>0</v>
      </c>
      <c r="AI2105" s="99">
        <f>SUMIFS(通讯通路门店!$BB:$BB,通讯通路门店!$S:$S,$G2105)</f>
        <v>0</v>
      </c>
      <c r="AJ2105" s="99">
        <f>SUMIFS(通讯通路门店!$BE:$BE,通讯通路门店!$S:$S,$G2105)</f>
        <v>0</v>
      </c>
      <c r="AK2105" s="99">
        <f>SUMIFS(通讯通路门店!$BG:$BG,通讯通路门店!$S:$S,$G2105)</f>
        <v>0</v>
      </c>
      <c r="AL2105" s="99">
        <f>SUMIFS(通讯通路门店!$BC:$BC,通讯通路门店!$S:$S,$G2105)</f>
        <v>0</v>
      </c>
      <c r="AM2105" s="99">
        <f>SUMIFS(通讯通路门店!$BD:$BD,通讯通路门店!$S:$S,$G2105)</f>
        <v>0</v>
      </c>
      <c r="AN2105" s="99">
        <f>SUMIFS(通讯通路门店!$BF:$BF,通讯通路门店!$S:$S,$G2105)</f>
        <v>0</v>
      </c>
      <c r="AO2105" s="99">
        <f t="shared" si="162"/>
        <v>0</v>
      </c>
      <c r="AP2105" s="99">
        <f>SUMIFS(通讯通路门店!$K:$K,通讯通路门店!$S:$S,$G2105)</f>
        <v>0</v>
      </c>
      <c r="AQ2105" s="83"/>
      <c r="AR2105" s="99">
        <f>SUMIFS(通讯通路门店!$T:$T,通讯通路门店!$S:$S,$G2105)</f>
        <v>0</v>
      </c>
      <c r="AS2105" s="99">
        <f>SUMIFS(通讯通路门店!$U:$U,通讯通路门店!$S:$S,$G2105)</f>
        <v>0</v>
      </c>
      <c r="AT2105" s="99">
        <f>SUMIFS(通讯通路门店!$V:$V,通讯通路门店!$S:$S,$G2105)</f>
        <v>0</v>
      </c>
      <c r="AU2105" s="99">
        <f>SUMIFS(通讯通路门店!$W:$W,通讯通路门店!$S:$S,$G2105)</f>
        <v>0</v>
      </c>
      <c r="AV2105" s="99">
        <f>SUMIFS(通讯通路门店!$Z:$Z,通讯通路门店!$S:$S,$G2105)</f>
        <v>0</v>
      </c>
      <c r="AW2105" s="99">
        <f>SUMIFS(通讯通路门店!$AB:$AB,通讯通路门店!$S:$S,$G2105)</f>
        <v>0</v>
      </c>
      <c r="AX2105" s="99">
        <f>SUMIFS(通讯通路门店!$X:$X,通讯通路门店!$S:$S,$G2105)</f>
        <v>0</v>
      </c>
      <c r="AY2105" s="99">
        <f>SUMIFS(通讯通路门店!$Y:$Y,通讯通路门店!$S:$S,$G2105)</f>
        <v>0</v>
      </c>
      <c r="AZ2105" s="99">
        <f>SUMIFS(通讯通路门店!$AA:$AA,通讯通路门店!$S:$S,$G2105)</f>
        <v>0</v>
      </c>
      <c r="BA2105" s="99">
        <f t="shared" si="163"/>
        <v>0</v>
      </c>
      <c r="BB2105" s="99">
        <f t="shared" si="164"/>
        <v>0</v>
      </c>
      <c r="BC2105" s="99">
        <f>SUMIFS(通讯通路门店!$W:$W,通讯通路门店!$S:$S,$G2105,通讯通路门店!$J:$J,"荣耀体验店")+SUMIFS(通讯通路门店!$W:$W,通讯通路门店!$S:$S,$G2105,通讯通路门店!$J:$J,"荣耀授权专卖店")</f>
        <v>0</v>
      </c>
      <c r="BD2105" s="99">
        <f>SUMIFS(通讯通路门店!$Z:$Z,通讯通路门店!$S:$S,$G2105,通讯通路门店!$J:$J,"VIVO体验店")</f>
        <v>0</v>
      </c>
      <c r="BE2105" s="99">
        <f>SUMIFS(通讯通路门店!$AB:$AB,通讯通路门店!$S:$S,$G2105,通讯通路门店!$J:$J,"OPPO体验店")</f>
        <v>0</v>
      </c>
      <c r="BF2105" s="99">
        <f>SUMIFS(通讯通路门店!$X:$X,通讯通路门店!$S:$S,$G2105,通讯通路门店!$J:$J,"华为授权体验店")+SUMIFS(通讯通路门店!$AA:$AA,通讯通路门店!$S:$S,$G2105,通讯通路门店!$J:$J,"华为堡垒店")</f>
        <v>0</v>
      </c>
      <c r="BG2105" s="99">
        <f>SUMIFS(通讯通路门店!$Y:$Y,通讯通路门店!$S:$S,$G2105,通讯通路门店!$J:$J,"小米体验店")</f>
        <v>0</v>
      </c>
      <c r="BH2105" s="99">
        <f>SUMIFS(通讯通路门店!$AA:$AA,通讯通路门店!$S:$S,$G2105,通讯通路门店!$J:$J,"苹果体验店")</f>
        <v>0</v>
      </c>
      <c r="BI2105" s="99">
        <f>SUMIFS(通讯通路门店!$K:$K,通讯通路门店!$S:$S,$G2105,通讯通路门店!$J:$J,"其他品牌专卖店")</f>
        <v>0</v>
      </c>
      <c r="BJ2105" s="99">
        <f>SUMIFS(通讯通路门店!$AC:$AC,通讯通路门店!$S:$S,$G2105)</f>
        <v>0</v>
      </c>
      <c r="BK2105" s="99">
        <f>SUMIFS(通讯通路门店!$AD:$AD,通讯通路门店!$S:$S,$G2105)</f>
        <v>0</v>
      </c>
      <c r="BL2105" s="99">
        <f>SUMIFS(通讯通路门店!$AE:$AE,通讯通路门店!$S:$S,$G2105)</f>
        <v>0</v>
      </c>
      <c r="BM2105" s="99">
        <f>SUMIFS(通讯通路门店!$AF:$AF,通讯通路门店!$S:$S,$G2105)</f>
        <v>0</v>
      </c>
      <c r="BN2105" s="99">
        <f>SUMIFS(通讯通路门店!$AG:$AG,通讯通路门店!$S:$S,$G2105)</f>
        <v>0</v>
      </c>
      <c r="BO2105" s="99">
        <f>SUMIFS(通讯通路门店!$AH:$AH,通讯通路门店!$S:$S,$G2105)</f>
        <v>0</v>
      </c>
      <c r="BP2105" s="99">
        <f>SUMIFS(通讯通路门店!$AI:$AI,通讯通路门店!$S:$S,$G2105)</f>
        <v>0</v>
      </c>
      <c r="BQ2105" s="83"/>
    </row>
    <row r="2106" spans="1:69">
      <c r="A2106" s="99" t="str">
        <f>IFERROR(_xlfn.XLOOKUP($G2106,通讯通路门店!$S$4:$S$993933,通讯通路门店!$A$4:$A$993933,0,0),"")</f>
        <v>海南省</v>
      </c>
      <c r="B2106" s="99" t="str">
        <f>IFERROR(_xlfn.XLOOKUP($G2106,通讯通路门店!$S$4:$S$993933,通讯通路门店!$B$4:$B$993933,0,0),"")</f>
        <v>昌江黎族自治县</v>
      </c>
      <c r="C2106" s="99" t="str">
        <f>IFERROR(_xlfn.XLOOKUP($G2106,通讯通路门店!$S$4:$S$993933,通讯通路门店!$C$4:$C$993933,0,0),"")</f>
        <v>昌江黎族自治县</v>
      </c>
      <c r="D2106" s="99" t="str">
        <f>IFERROR(_xlfn.XLOOKUP($G2106,通讯通路门店!$S$4:$S$993933,通讯通路门店!$D$4:$D$993933,0,0),"")</f>
        <v>叉河镇</v>
      </c>
      <c r="E2106" s="83"/>
      <c r="F2106" s="83"/>
      <c r="G2106" s="101"/>
      <c r="H2106" s="102">
        <f>IFERROR(_xlfn.XLOOKUP($G2106,通讯通路门店!$S$4:$S$993933,通讯通路门店!$R$4:$R$993933,0,0),"")</f>
        <v>0</v>
      </c>
      <c r="I2106" s="83"/>
      <c r="J2106" s="83"/>
      <c r="K2106" s="83"/>
      <c r="L2106" s="83"/>
      <c r="M2106" s="83"/>
      <c r="N2106" s="83"/>
      <c r="O2106" s="83"/>
      <c r="P2106" s="83"/>
      <c r="Q2106" s="83"/>
      <c r="R2106" s="83"/>
      <c r="S2106" s="83"/>
      <c r="T2106" s="83"/>
      <c r="U2106" s="99">
        <f>COUNTIF(通讯通路门店!$S:$S,$G2106)</f>
        <v>0</v>
      </c>
      <c r="V2106" s="99">
        <f>COUNTIFS(通讯通路门店!$S:$S,$G2106,通讯通路门店!$J:$J,"综合卖场")</f>
        <v>0</v>
      </c>
      <c r="W2106" s="99">
        <f>SUMIFS(通讯通路门店!$AJ:$AJ,通讯通路门店!$S:$S,通讯客户沙盘!$G2106)</f>
        <v>0</v>
      </c>
      <c r="X2106" s="99">
        <f t="shared" si="160"/>
        <v>0</v>
      </c>
      <c r="Y2106" s="99">
        <f>COUNTIFS(通讯通路门店!$S:$S,$G2106,通讯通路门店!$J:$J,"荣耀体验店")+COUNTIFS(通讯通路门店!$S:$S,$G2106,通讯通路门店!$J:$J,"荣耀授权专卖店")</f>
        <v>0</v>
      </c>
      <c r="Z2106" s="99">
        <f>COUNTIFS(通讯通路门店!$S:$S,$G2106,通讯通路门店!$J:$J,"VIVO体验店")</f>
        <v>0</v>
      </c>
      <c r="AA2106" s="99">
        <f>COUNTIFS(通讯通路门店!$S:$S,$G2106,通讯通路门店!$J:$J,"OPPO体验店")</f>
        <v>0</v>
      </c>
      <c r="AB2106" s="99">
        <f>COUNTIFS(通讯通路门店!$S:$S,$G2106,通讯通路门店!$J:$J,"华为授权体验店")+COUNTIFS(通讯通路门店!$S:$S,$G2106,通讯通路门店!$J:$J,"华为堡垒店")</f>
        <v>0</v>
      </c>
      <c r="AC2106" s="99">
        <f>COUNTIFS(通讯通路门店!$S:$S,$G2106,通讯通路门店!$J:$J,"小米体验店")</f>
        <v>0</v>
      </c>
      <c r="AD2106" s="99">
        <f>COUNTIFS(通讯通路门店!$S:$S,$G2106,通讯通路门店!$J:$J,"苹果体验店")</f>
        <v>0</v>
      </c>
      <c r="AE2106" s="99">
        <f>COUNTIFS(通讯通路门店!$S:$S,$G2106,通讯通路门店!$J:$J,"其他品牌专卖店")</f>
        <v>0</v>
      </c>
      <c r="AF2106" s="99">
        <f>SUMIFS(通讯通路门店!$BI:$BI,通讯通路门店!$S:$S,$G2106)</f>
        <v>0</v>
      </c>
      <c r="AG2106" s="99">
        <f>SUMIFS(通讯通路门店!$BH:$BH,通讯通路门店!$S:$S,$G2106)</f>
        <v>0</v>
      </c>
      <c r="AH2106" s="99">
        <f t="shared" si="161"/>
        <v>0</v>
      </c>
      <c r="AI2106" s="99">
        <f>SUMIFS(通讯通路门店!$BB:$BB,通讯通路门店!$S:$S,$G2106)</f>
        <v>0</v>
      </c>
      <c r="AJ2106" s="99">
        <f>SUMIFS(通讯通路门店!$BE:$BE,通讯通路门店!$S:$S,$G2106)</f>
        <v>0</v>
      </c>
      <c r="AK2106" s="99">
        <f>SUMIFS(通讯通路门店!$BG:$BG,通讯通路门店!$S:$S,$G2106)</f>
        <v>0</v>
      </c>
      <c r="AL2106" s="99">
        <f>SUMIFS(通讯通路门店!$BC:$BC,通讯通路门店!$S:$S,$G2106)</f>
        <v>0</v>
      </c>
      <c r="AM2106" s="99">
        <f>SUMIFS(通讯通路门店!$BD:$BD,通讯通路门店!$S:$S,$G2106)</f>
        <v>0</v>
      </c>
      <c r="AN2106" s="99">
        <f>SUMIFS(通讯通路门店!$BF:$BF,通讯通路门店!$S:$S,$G2106)</f>
        <v>0</v>
      </c>
      <c r="AO2106" s="99">
        <f t="shared" si="162"/>
        <v>0</v>
      </c>
      <c r="AP2106" s="99">
        <f>SUMIFS(通讯通路门店!$K:$K,通讯通路门店!$S:$S,$G2106)</f>
        <v>0</v>
      </c>
      <c r="AQ2106" s="83"/>
      <c r="AR2106" s="99">
        <f>SUMIFS(通讯通路门店!$T:$T,通讯通路门店!$S:$S,$G2106)</f>
        <v>0</v>
      </c>
      <c r="AS2106" s="99">
        <f>SUMIFS(通讯通路门店!$U:$U,通讯通路门店!$S:$S,$G2106)</f>
        <v>0</v>
      </c>
      <c r="AT2106" s="99">
        <f>SUMIFS(通讯通路门店!$V:$V,通讯通路门店!$S:$S,$G2106)</f>
        <v>0</v>
      </c>
      <c r="AU2106" s="99">
        <f>SUMIFS(通讯通路门店!$W:$W,通讯通路门店!$S:$S,$G2106)</f>
        <v>0</v>
      </c>
      <c r="AV2106" s="99">
        <f>SUMIFS(通讯通路门店!$Z:$Z,通讯通路门店!$S:$S,$G2106)</f>
        <v>0</v>
      </c>
      <c r="AW2106" s="99">
        <f>SUMIFS(通讯通路门店!$AB:$AB,通讯通路门店!$S:$S,$G2106)</f>
        <v>0</v>
      </c>
      <c r="AX2106" s="99">
        <f>SUMIFS(通讯通路门店!$X:$X,通讯通路门店!$S:$S,$G2106)</f>
        <v>0</v>
      </c>
      <c r="AY2106" s="99">
        <f>SUMIFS(通讯通路门店!$Y:$Y,通讯通路门店!$S:$S,$G2106)</f>
        <v>0</v>
      </c>
      <c r="AZ2106" s="99">
        <f>SUMIFS(通讯通路门店!$AA:$AA,通讯通路门店!$S:$S,$G2106)</f>
        <v>0</v>
      </c>
      <c r="BA2106" s="99">
        <f t="shared" si="163"/>
        <v>0</v>
      </c>
      <c r="BB2106" s="99">
        <f t="shared" si="164"/>
        <v>0</v>
      </c>
      <c r="BC2106" s="99">
        <f>SUMIFS(通讯通路门店!$W:$W,通讯通路门店!$S:$S,$G2106,通讯通路门店!$J:$J,"荣耀体验店")+SUMIFS(通讯通路门店!$W:$W,通讯通路门店!$S:$S,$G2106,通讯通路门店!$J:$J,"荣耀授权专卖店")</f>
        <v>0</v>
      </c>
      <c r="BD2106" s="99">
        <f>SUMIFS(通讯通路门店!$Z:$Z,通讯通路门店!$S:$S,$G2106,通讯通路门店!$J:$J,"VIVO体验店")</f>
        <v>0</v>
      </c>
      <c r="BE2106" s="99">
        <f>SUMIFS(通讯通路门店!$AB:$AB,通讯通路门店!$S:$S,$G2106,通讯通路门店!$J:$J,"OPPO体验店")</f>
        <v>0</v>
      </c>
      <c r="BF2106" s="99">
        <f>SUMIFS(通讯通路门店!$X:$X,通讯通路门店!$S:$S,$G2106,通讯通路门店!$J:$J,"华为授权体验店")+SUMIFS(通讯通路门店!$AA:$AA,通讯通路门店!$S:$S,$G2106,通讯通路门店!$J:$J,"华为堡垒店")</f>
        <v>0</v>
      </c>
      <c r="BG2106" s="99">
        <f>SUMIFS(通讯通路门店!$Y:$Y,通讯通路门店!$S:$S,$G2106,通讯通路门店!$J:$J,"小米体验店")</f>
        <v>0</v>
      </c>
      <c r="BH2106" s="99">
        <f>SUMIFS(通讯通路门店!$AA:$AA,通讯通路门店!$S:$S,$G2106,通讯通路门店!$J:$J,"苹果体验店")</f>
        <v>0</v>
      </c>
      <c r="BI2106" s="99">
        <f>SUMIFS(通讯通路门店!$K:$K,通讯通路门店!$S:$S,$G2106,通讯通路门店!$J:$J,"其他品牌专卖店")</f>
        <v>0</v>
      </c>
      <c r="BJ2106" s="99">
        <f>SUMIFS(通讯通路门店!$AC:$AC,通讯通路门店!$S:$S,$G2106)</f>
        <v>0</v>
      </c>
      <c r="BK2106" s="99">
        <f>SUMIFS(通讯通路门店!$AD:$AD,通讯通路门店!$S:$S,$G2106)</f>
        <v>0</v>
      </c>
      <c r="BL2106" s="99">
        <f>SUMIFS(通讯通路门店!$AE:$AE,通讯通路门店!$S:$S,$G2106)</f>
        <v>0</v>
      </c>
      <c r="BM2106" s="99">
        <f>SUMIFS(通讯通路门店!$AF:$AF,通讯通路门店!$S:$S,$G2106)</f>
        <v>0</v>
      </c>
      <c r="BN2106" s="99">
        <f>SUMIFS(通讯通路门店!$AG:$AG,通讯通路门店!$S:$S,$G2106)</f>
        <v>0</v>
      </c>
      <c r="BO2106" s="99">
        <f>SUMIFS(通讯通路门店!$AH:$AH,通讯通路门店!$S:$S,$G2106)</f>
        <v>0</v>
      </c>
      <c r="BP2106" s="99">
        <f>SUMIFS(通讯通路门店!$AI:$AI,通讯通路门店!$S:$S,$G2106)</f>
        <v>0</v>
      </c>
      <c r="BQ2106" s="83"/>
    </row>
    <row r="2107" spans="1:69">
      <c r="A2107" s="99" t="str">
        <f>IFERROR(_xlfn.XLOOKUP($G2107,通讯通路门店!$S$4:$S$993933,通讯通路门店!$A$4:$A$993933,0,0),"")</f>
        <v>海南省</v>
      </c>
      <c r="B2107" s="99" t="str">
        <f>IFERROR(_xlfn.XLOOKUP($G2107,通讯通路门店!$S$4:$S$993933,通讯通路门店!$B$4:$B$993933,0,0),"")</f>
        <v>昌江黎族自治县</v>
      </c>
      <c r="C2107" s="99" t="str">
        <f>IFERROR(_xlfn.XLOOKUP($G2107,通讯通路门店!$S$4:$S$993933,通讯通路门店!$C$4:$C$993933,0,0),"")</f>
        <v>昌江黎族自治县</v>
      </c>
      <c r="D2107" s="99" t="str">
        <f>IFERROR(_xlfn.XLOOKUP($G2107,通讯通路门店!$S$4:$S$993933,通讯通路门店!$D$4:$D$993933,0,0),"")</f>
        <v>叉河镇</v>
      </c>
      <c r="E2107" s="83"/>
      <c r="F2107" s="83"/>
      <c r="G2107" s="101"/>
      <c r="H2107" s="102">
        <f>IFERROR(_xlfn.XLOOKUP($G2107,通讯通路门店!$S$4:$S$993933,通讯通路门店!$R$4:$R$993933,0,0),"")</f>
        <v>0</v>
      </c>
      <c r="I2107" s="83"/>
      <c r="J2107" s="83"/>
      <c r="K2107" s="83"/>
      <c r="L2107" s="83"/>
      <c r="M2107" s="83"/>
      <c r="N2107" s="83"/>
      <c r="O2107" s="83"/>
      <c r="P2107" s="83"/>
      <c r="Q2107" s="83"/>
      <c r="R2107" s="83"/>
      <c r="S2107" s="83"/>
      <c r="T2107" s="83"/>
      <c r="U2107" s="99">
        <f>COUNTIF(通讯通路门店!$S:$S,$G2107)</f>
        <v>0</v>
      </c>
      <c r="V2107" s="99">
        <f>COUNTIFS(通讯通路门店!$S:$S,$G2107,通讯通路门店!$J:$J,"综合卖场")</f>
        <v>0</v>
      </c>
      <c r="W2107" s="99">
        <f>SUMIFS(通讯通路门店!$AJ:$AJ,通讯通路门店!$S:$S,通讯客户沙盘!$G2107)</f>
        <v>0</v>
      </c>
      <c r="X2107" s="99">
        <f t="shared" si="160"/>
        <v>0</v>
      </c>
      <c r="Y2107" s="99">
        <f>COUNTIFS(通讯通路门店!$S:$S,$G2107,通讯通路门店!$J:$J,"荣耀体验店")+COUNTIFS(通讯通路门店!$S:$S,$G2107,通讯通路门店!$J:$J,"荣耀授权专卖店")</f>
        <v>0</v>
      </c>
      <c r="Z2107" s="99">
        <f>COUNTIFS(通讯通路门店!$S:$S,$G2107,通讯通路门店!$J:$J,"VIVO体验店")</f>
        <v>0</v>
      </c>
      <c r="AA2107" s="99">
        <f>COUNTIFS(通讯通路门店!$S:$S,$G2107,通讯通路门店!$J:$J,"OPPO体验店")</f>
        <v>0</v>
      </c>
      <c r="AB2107" s="99">
        <f>COUNTIFS(通讯通路门店!$S:$S,$G2107,通讯通路门店!$J:$J,"华为授权体验店")+COUNTIFS(通讯通路门店!$S:$S,$G2107,通讯通路门店!$J:$J,"华为堡垒店")</f>
        <v>0</v>
      </c>
      <c r="AC2107" s="99">
        <f>COUNTIFS(通讯通路门店!$S:$S,$G2107,通讯通路门店!$J:$J,"小米体验店")</f>
        <v>0</v>
      </c>
      <c r="AD2107" s="99">
        <f>COUNTIFS(通讯通路门店!$S:$S,$G2107,通讯通路门店!$J:$J,"苹果体验店")</f>
        <v>0</v>
      </c>
      <c r="AE2107" s="99">
        <f>COUNTIFS(通讯通路门店!$S:$S,$G2107,通讯通路门店!$J:$J,"其他品牌专卖店")</f>
        <v>0</v>
      </c>
      <c r="AF2107" s="99">
        <f>SUMIFS(通讯通路门店!$BI:$BI,通讯通路门店!$S:$S,$G2107)</f>
        <v>0</v>
      </c>
      <c r="AG2107" s="99">
        <f>SUMIFS(通讯通路门店!$BH:$BH,通讯通路门店!$S:$S,$G2107)</f>
        <v>0</v>
      </c>
      <c r="AH2107" s="99">
        <f t="shared" si="161"/>
        <v>0</v>
      </c>
      <c r="AI2107" s="99">
        <f>SUMIFS(通讯通路门店!$BB:$BB,通讯通路门店!$S:$S,$G2107)</f>
        <v>0</v>
      </c>
      <c r="AJ2107" s="99">
        <f>SUMIFS(通讯通路门店!$BE:$BE,通讯通路门店!$S:$S,$G2107)</f>
        <v>0</v>
      </c>
      <c r="AK2107" s="99">
        <f>SUMIFS(通讯通路门店!$BG:$BG,通讯通路门店!$S:$S,$G2107)</f>
        <v>0</v>
      </c>
      <c r="AL2107" s="99">
        <f>SUMIFS(通讯通路门店!$BC:$BC,通讯通路门店!$S:$S,$G2107)</f>
        <v>0</v>
      </c>
      <c r="AM2107" s="99">
        <f>SUMIFS(通讯通路门店!$BD:$BD,通讯通路门店!$S:$S,$G2107)</f>
        <v>0</v>
      </c>
      <c r="AN2107" s="99">
        <f>SUMIFS(通讯通路门店!$BF:$BF,通讯通路门店!$S:$S,$G2107)</f>
        <v>0</v>
      </c>
      <c r="AO2107" s="99">
        <f t="shared" si="162"/>
        <v>0</v>
      </c>
      <c r="AP2107" s="99">
        <f>SUMIFS(通讯通路门店!$K:$K,通讯通路门店!$S:$S,$G2107)</f>
        <v>0</v>
      </c>
      <c r="AQ2107" s="83"/>
      <c r="AR2107" s="99">
        <f>SUMIFS(通讯通路门店!$T:$T,通讯通路门店!$S:$S,$G2107)</f>
        <v>0</v>
      </c>
      <c r="AS2107" s="99">
        <f>SUMIFS(通讯通路门店!$U:$U,通讯通路门店!$S:$S,$G2107)</f>
        <v>0</v>
      </c>
      <c r="AT2107" s="99">
        <f>SUMIFS(通讯通路门店!$V:$V,通讯通路门店!$S:$S,$G2107)</f>
        <v>0</v>
      </c>
      <c r="AU2107" s="99">
        <f>SUMIFS(通讯通路门店!$W:$W,通讯通路门店!$S:$S,$G2107)</f>
        <v>0</v>
      </c>
      <c r="AV2107" s="99">
        <f>SUMIFS(通讯通路门店!$Z:$Z,通讯通路门店!$S:$S,$G2107)</f>
        <v>0</v>
      </c>
      <c r="AW2107" s="99">
        <f>SUMIFS(通讯通路门店!$AB:$AB,通讯通路门店!$S:$S,$G2107)</f>
        <v>0</v>
      </c>
      <c r="AX2107" s="99">
        <f>SUMIFS(通讯通路门店!$X:$X,通讯通路门店!$S:$S,$G2107)</f>
        <v>0</v>
      </c>
      <c r="AY2107" s="99">
        <f>SUMIFS(通讯通路门店!$Y:$Y,通讯通路门店!$S:$S,$G2107)</f>
        <v>0</v>
      </c>
      <c r="AZ2107" s="99">
        <f>SUMIFS(通讯通路门店!$AA:$AA,通讯通路门店!$S:$S,$G2107)</f>
        <v>0</v>
      </c>
      <c r="BA2107" s="99">
        <f t="shared" si="163"/>
        <v>0</v>
      </c>
      <c r="BB2107" s="99">
        <f t="shared" si="164"/>
        <v>0</v>
      </c>
      <c r="BC2107" s="99">
        <f>SUMIFS(通讯通路门店!$W:$W,通讯通路门店!$S:$S,$G2107,通讯通路门店!$J:$J,"荣耀体验店")+SUMIFS(通讯通路门店!$W:$W,通讯通路门店!$S:$S,$G2107,通讯通路门店!$J:$J,"荣耀授权专卖店")</f>
        <v>0</v>
      </c>
      <c r="BD2107" s="99">
        <f>SUMIFS(通讯通路门店!$Z:$Z,通讯通路门店!$S:$S,$G2107,通讯通路门店!$J:$J,"VIVO体验店")</f>
        <v>0</v>
      </c>
      <c r="BE2107" s="99">
        <f>SUMIFS(通讯通路门店!$AB:$AB,通讯通路门店!$S:$S,$G2107,通讯通路门店!$J:$J,"OPPO体验店")</f>
        <v>0</v>
      </c>
      <c r="BF2107" s="99">
        <f>SUMIFS(通讯通路门店!$X:$X,通讯通路门店!$S:$S,$G2107,通讯通路门店!$J:$J,"华为授权体验店")+SUMIFS(通讯通路门店!$AA:$AA,通讯通路门店!$S:$S,$G2107,通讯通路门店!$J:$J,"华为堡垒店")</f>
        <v>0</v>
      </c>
      <c r="BG2107" s="99">
        <f>SUMIFS(通讯通路门店!$Y:$Y,通讯通路门店!$S:$S,$G2107,通讯通路门店!$J:$J,"小米体验店")</f>
        <v>0</v>
      </c>
      <c r="BH2107" s="99">
        <f>SUMIFS(通讯通路门店!$AA:$AA,通讯通路门店!$S:$S,$G2107,通讯通路门店!$J:$J,"苹果体验店")</f>
        <v>0</v>
      </c>
      <c r="BI2107" s="99">
        <f>SUMIFS(通讯通路门店!$K:$K,通讯通路门店!$S:$S,$G2107,通讯通路门店!$J:$J,"其他品牌专卖店")</f>
        <v>0</v>
      </c>
      <c r="BJ2107" s="99">
        <f>SUMIFS(通讯通路门店!$AC:$AC,通讯通路门店!$S:$S,$G2107)</f>
        <v>0</v>
      </c>
      <c r="BK2107" s="99">
        <f>SUMIFS(通讯通路门店!$AD:$AD,通讯通路门店!$S:$S,$G2107)</f>
        <v>0</v>
      </c>
      <c r="BL2107" s="99">
        <f>SUMIFS(通讯通路门店!$AE:$AE,通讯通路门店!$S:$S,$G2107)</f>
        <v>0</v>
      </c>
      <c r="BM2107" s="99">
        <f>SUMIFS(通讯通路门店!$AF:$AF,通讯通路门店!$S:$S,$G2107)</f>
        <v>0</v>
      </c>
      <c r="BN2107" s="99">
        <f>SUMIFS(通讯通路门店!$AG:$AG,通讯通路门店!$S:$S,$G2107)</f>
        <v>0</v>
      </c>
      <c r="BO2107" s="99">
        <f>SUMIFS(通讯通路门店!$AH:$AH,通讯通路门店!$S:$S,$G2107)</f>
        <v>0</v>
      </c>
      <c r="BP2107" s="99">
        <f>SUMIFS(通讯通路门店!$AI:$AI,通讯通路门店!$S:$S,$G2107)</f>
        <v>0</v>
      </c>
      <c r="BQ2107" s="83"/>
    </row>
    <row r="2108" spans="1:69">
      <c r="A2108" s="99" t="str">
        <f>IFERROR(_xlfn.XLOOKUP($G2108,通讯通路门店!$S$4:$S$993933,通讯通路门店!$A$4:$A$993933,0,0),"")</f>
        <v>海南省</v>
      </c>
      <c r="B2108" s="99" t="str">
        <f>IFERROR(_xlfn.XLOOKUP($G2108,通讯通路门店!$S$4:$S$993933,通讯通路门店!$B$4:$B$993933,0,0),"")</f>
        <v>昌江黎族自治县</v>
      </c>
      <c r="C2108" s="99" t="str">
        <f>IFERROR(_xlfn.XLOOKUP($G2108,通讯通路门店!$S$4:$S$993933,通讯通路门店!$C$4:$C$993933,0,0),"")</f>
        <v>昌江黎族自治县</v>
      </c>
      <c r="D2108" s="99" t="str">
        <f>IFERROR(_xlfn.XLOOKUP($G2108,通讯通路门店!$S$4:$S$993933,通讯通路门店!$D$4:$D$993933,0,0),"")</f>
        <v>叉河镇</v>
      </c>
      <c r="E2108" s="83"/>
      <c r="F2108" s="83"/>
      <c r="G2108" s="101"/>
      <c r="H2108" s="102">
        <f>IFERROR(_xlfn.XLOOKUP($G2108,通讯通路门店!$S$4:$S$993933,通讯通路门店!$R$4:$R$993933,0,0),"")</f>
        <v>0</v>
      </c>
      <c r="I2108" s="83"/>
      <c r="J2108" s="83"/>
      <c r="K2108" s="83"/>
      <c r="L2108" s="83"/>
      <c r="M2108" s="83"/>
      <c r="N2108" s="83"/>
      <c r="O2108" s="83"/>
      <c r="P2108" s="83"/>
      <c r="Q2108" s="83"/>
      <c r="R2108" s="83"/>
      <c r="S2108" s="83"/>
      <c r="T2108" s="83"/>
      <c r="U2108" s="99">
        <f>COUNTIF(通讯通路门店!$S:$S,$G2108)</f>
        <v>0</v>
      </c>
      <c r="V2108" s="99">
        <f>COUNTIFS(通讯通路门店!$S:$S,$G2108,通讯通路门店!$J:$J,"综合卖场")</f>
        <v>0</v>
      </c>
      <c r="W2108" s="99">
        <f>SUMIFS(通讯通路门店!$AJ:$AJ,通讯通路门店!$S:$S,通讯客户沙盘!$G2108)</f>
        <v>0</v>
      </c>
      <c r="X2108" s="99">
        <f t="shared" si="160"/>
        <v>0</v>
      </c>
      <c r="Y2108" s="99">
        <f>COUNTIFS(通讯通路门店!$S:$S,$G2108,通讯通路门店!$J:$J,"荣耀体验店")+COUNTIFS(通讯通路门店!$S:$S,$G2108,通讯通路门店!$J:$J,"荣耀授权专卖店")</f>
        <v>0</v>
      </c>
      <c r="Z2108" s="99">
        <f>COUNTIFS(通讯通路门店!$S:$S,$G2108,通讯通路门店!$J:$J,"VIVO体验店")</f>
        <v>0</v>
      </c>
      <c r="AA2108" s="99">
        <f>COUNTIFS(通讯通路门店!$S:$S,$G2108,通讯通路门店!$J:$J,"OPPO体验店")</f>
        <v>0</v>
      </c>
      <c r="AB2108" s="99">
        <f>COUNTIFS(通讯通路门店!$S:$S,$G2108,通讯通路门店!$J:$J,"华为授权体验店")+COUNTIFS(通讯通路门店!$S:$S,$G2108,通讯通路门店!$J:$J,"华为堡垒店")</f>
        <v>0</v>
      </c>
      <c r="AC2108" s="99">
        <f>COUNTIFS(通讯通路门店!$S:$S,$G2108,通讯通路门店!$J:$J,"小米体验店")</f>
        <v>0</v>
      </c>
      <c r="AD2108" s="99">
        <f>COUNTIFS(通讯通路门店!$S:$S,$G2108,通讯通路门店!$J:$J,"苹果体验店")</f>
        <v>0</v>
      </c>
      <c r="AE2108" s="99">
        <f>COUNTIFS(通讯通路门店!$S:$S,$G2108,通讯通路门店!$J:$J,"其他品牌专卖店")</f>
        <v>0</v>
      </c>
      <c r="AF2108" s="99">
        <f>SUMIFS(通讯通路门店!$BI:$BI,通讯通路门店!$S:$S,$G2108)</f>
        <v>0</v>
      </c>
      <c r="AG2108" s="99">
        <f>SUMIFS(通讯通路门店!$BH:$BH,通讯通路门店!$S:$S,$G2108)</f>
        <v>0</v>
      </c>
      <c r="AH2108" s="99">
        <f t="shared" si="161"/>
        <v>0</v>
      </c>
      <c r="AI2108" s="99">
        <f>SUMIFS(通讯通路门店!$BB:$BB,通讯通路门店!$S:$S,$G2108)</f>
        <v>0</v>
      </c>
      <c r="AJ2108" s="99">
        <f>SUMIFS(通讯通路门店!$BE:$BE,通讯通路门店!$S:$S,$G2108)</f>
        <v>0</v>
      </c>
      <c r="AK2108" s="99">
        <f>SUMIFS(通讯通路门店!$BG:$BG,通讯通路门店!$S:$S,$G2108)</f>
        <v>0</v>
      </c>
      <c r="AL2108" s="99">
        <f>SUMIFS(通讯通路门店!$BC:$BC,通讯通路门店!$S:$S,$G2108)</f>
        <v>0</v>
      </c>
      <c r="AM2108" s="99">
        <f>SUMIFS(通讯通路门店!$BD:$BD,通讯通路门店!$S:$S,$G2108)</f>
        <v>0</v>
      </c>
      <c r="AN2108" s="99">
        <f>SUMIFS(通讯通路门店!$BF:$BF,通讯通路门店!$S:$S,$G2108)</f>
        <v>0</v>
      </c>
      <c r="AO2108" s="99">
        <f t="shared" si="162"/>
        <v>0</v>
      </c>
      <c r="AP2108" s="99">
        <f>SUMIFS(通讯通路门店!$K:$K,通讯通路门店!$S:$S,$G2108)</f>
        <v>0</v>
      </c>
      <c r="AQ2108" s="83"/>
      <c r="AR2108" s="99">
        <f>SUMIFS(通讯通路门店!$T:$T,通讯通路门店!$S:$S,$G2108)</f>
        <v>0</v>
      </c>
      <c r="AS2108" s="99">
        <f>SUMIFS(通讯通路门店!$U:$U,通讯通路门店!$S:$S,$G2108)</f>
        <v>0</v>
      </c>
      <c r="AT2108" s="99">
        <f>SUMIFS(通讯通路门店!$V:$V,通讯通路门店!$S:$S,$G2108)</f>
        <v>0</v>
      </c>
      <c r="AU2108" s="99">
        <f>SUMIFS(通讯通路门店!$W:$W,通讯通路门店!$S:$S,$G2108)</f>
        <v>0</v>
      </c>
      <c r="AV2108" s="99">
        <f>SUMIFS(通讯通路门店!$Z:$Z,通讯通路门店!$S:$S,$G2108)</f>
        <v>0</v>
      </c>
      <c r="AW2108" s="99">
        <f>SUMIFS(通讯通路门店!$AB:$AB,通讯通路门店!$S:$S,$G2108)</f>
        <v>0</v>
      </c>
      <c r="AX2108" s="99">
        <f>SUMIFS(通讯通路门店!$X:$X,通讯通路门店!$S:$S,$G2108)</f>
        <v>0</v>
      </c>
      <c r="AY2108" s="99">
        <f>SUMIFS(通讯通路门店!$Y:$Y,通讯通路门店!$S:$S,$G2108)</f>
        <v>0</v>
      </c>
      <c r="AZ2108" s="99">
        <f>SUMIFS(通讯通路门店!$AA:$AA,通讯通路门店!$S:$S,$G2108)</f>
        <v>0</v>
      </c>
      <c r="BA2108" s="99">
        <f t="shared" si="163"/>
        <v>0</v>
      </c>
      <c r="BB2108" s="99">
        <f t="shared" si="164"/>
        <v>0</v>
      </c>
      <c r="BC2108" s="99">
        <f>SUMIFS(通讯通路门店!$W:$W,通讯通路门店!$S:$S,$G2108,通讯通路门店!$J:$J,"荣耀体验店")+SUMIFS(通讯通路门店!$W:$W,通讯通路门店!$S:$S,$G2108,通讯通路门店!$J:$J,"荣耀授权专卖店")</f>
        <v>0</v>
      </c>
      <c r="BD2108" s="99">
        <f>SUMIFS(通讯通路门店!$Z:$Z,通讯通路门店!$S:$S,$G2108,通讯通路门店!$J:$J,"VIVO体验店")</f>
        <v>0</v>
      </c>
      <c r="BE2108" s="99">
        <f>SUMIFS(通讯通路门店!$AB:$AB,通讯通路门店!$S:$S,$G2108,通讯通路门店!$J:$J,"OPPO体验店")</f>
        <v>0</v>
      </c>
      <c r="BF2108" s="99">
        <f>SUMIFS(通讯通路门店!$X:$X,通讯通路门店!$S:$S,$G2108,通讯通路门店!$J:$J,"华为授权体验店")+SUMIFS(通讯通路门店!$AA:$AA,通讯通路门店!$S:$S,$G2108,通讯通路门店!$J:$J,"华为堡垒店")</f>
        <v>0</v>
      </c>
      <c r="BG2108" s="99">
        <f>SUMIFS(通讯通路门店!$Y:$Y,通讯通路门店!$S:$S,$G2108,通讯通路门店!$J:$J,"小米体验店")</f>
        <v>0</v>
      </c>
      <c r="BH2108" s="99">
        <f>SUMIFS(通讯通路门店!$AA:$AA,通讯通路门店!$S:$S,$G2108,通讯通路门店!$J:$J,"苹果体验店")</f>
        <v>0</v>
      </c>
      <c r="BI2108" s="99">
        <f>SUMIFS(通讯通路门店!$K:$K,通讯通路门店!$S:$S,$G2108,通讯通路门店!$J:$J,"其他品牌专卖店")</f>
        <v>0</v>
      </c>
      <c r="BJ2108" s="99">
        <f>SUMIFS(通讯通路门店!$AC:$AC,通讯通路门店!$S:$S,$G2108)</f>
        <v>0</v>
      </c>
      <c r="BK2108" s="99">
        <f>SUMIFS(通讯通路门店!$AD:$AD,通讯通路门店!$S:$S,$G2108)</f>
        <v>0</v>
      </c>
      <c r="BL2108" s="99">
        <f>SUMIFS(通讯通路门店!$AE:$AE,通讯通路门店!$S:$S,$G2108)</f>
        <v>0</v>
      </c>
      <c r="BM2108" s="99">
        <f>SUMIFS(通讯通路门店!$AF:$AF,通讯通路门店!$S:$S,$G2108)</f>
        <v>0</v>
      </c>
      <c r="BN2108" s="99">
        <f>SUMIFS(通讯通路门店!$AG:$AG,通讯通路门店!$S:$S,$G2108)</f>
        <v>0</v>
      </c>
      <c r="BO2108" s="99">
        <f>SUMIFS(通讯通路门店!$AH:$AH,通讯通路门店!$S:$S,$G2108)</f>
        <v>0</v>
      </c>
      <c r="BP2108" s="99">
        <f>SUMIFS(通讯通路门店!$AI:$AI,通讯通路门店!$S:$S,$G2108)</f>
        <v>0</v>
      </c>
      <c r="BQ2108" s="83"/>
    </row>
    <row r="2109" spans="1:69">
      <c r="A2109" s="99" t="str">
        <f>IFERROR(_xlfn.XLOOKUP($G2109,通讯通路门店!$S$4:$S$993933,通讯通路门店!$A$4:$A$993933,0,0),"")</f>
        <v>海南省</v>
      </c>
      <c r="B2109" s="99" t="str">
        <f>IFERROR(_xlfn.XLOOKUP($G2109,通讯通路门店!$S$4:$S$993933,通讯通路门店!$B$4:$B$993933,0,0),"")</f>
        <v>昌江黎族自治县</v>
      </c>
      <c r="C2109" s="99" t="str">
        <f>IFERROR(_xlfn.XLOOKUP($G2109,通讯通路门店!$S$4:$S$993933,通讯通路门店!$C$4:$C$993933,0,0),"")</f>
        <v>昌江黎族自治县</v>
      </c>
      <c r="D2109" s="99" t="str">
        <f>IFERROR(_xlfn.XLOOKUP($G2109,通讯通路门店!$S$4:$S$993933,通讯通路门店!$D$4:$D$993933,0,0),"")</f>
        <v>叉河镇</v>
      </c>
      <c r="E2109" s="83"/>
      <c r="F2109" s="83"/>
      <c r="G2109" s="101"/>
      <c r="H2109" s="102">
        <f>IFERROR(_xlfn.XLOOKUP($G2109,通讯通路门店!$S$4:$S$993933,通讯通路门店!$R$4:$R$993933,0,0),"")</f>
        <v>0</v>
      </c>
      <c r="I2109" s="83"/>
      <c r="J2109" s="83"/>
      <c r="K2109" s="83"/>
      <c r="L2109" s="83"/>
      <c r="M2109" s="83"/>
      <c r="N2109" s="83"/>
      <c r="O2109" s="83"/>
      <c r="P2109" s="83"/>
      <c r="Q2109" s="83"/>
      <c r="R2109" s="83"/>
      <c r="S2109" s="83"/>
      <c r="T2109" s="83"/>
      <c r="U2109" s="99">
        <f>COUNTIF(通讯通路门店!$S:$S,$G2109)</f>
        <v>0</v>
      </c>
      <c r="V2109" s="99">
        <f>COUNTIFS(通讯通路门店!$S:$S,$G2109,通讯通路门店!$J:$J,"综合卖场")</f>
        <v>0</v>
      </c>
      <c r="W2109" s="99">
        <f>SUMIFS(通讯通路门店!$AJ:$AJ,通讯通路门店!$S:$S,通讯客户沙盘!$G2109)</f>
        <v>0</v>
      </c>
      <c r="X2109" s="99">
        <f t="shared" si="160"/>
        <v>0</v>
      </c>
      <c r="Y2109" s="99">
        <f>COUNTIFS(通讯通路门店!$S:$S,$G2109,通讯通路门店!$J:$J,"荣耀体验店")+COUNTIFS(通讯通路门店!$S:$S,$G2109,通讯通路门店!$J:$J,"荣耀授权专卖店")</f>
        <v>0</v>
      </c>
      <c r="Z2109" s="99">
        <f>COUNTIFS(通讯通路门店!$S:$S,$G2109,通讯通路门店!$J:$J,"VIVO体验店")</f>
        <v>0</v>
      </c>
      <c r="AA2109" s="99">
        <f>COUNTIFS(通讯通路门店!$S:$S,$G2109,通讯通路门店!$J:$J,"OPPO体验店")</f>
        <v>0</v>
      </c>
      <c r="AB2109" s="99">
        <f>COUNTIFS(通讯通路门店!$S:$S,$G2109,通讯通路门店!$J:$J,"华为授权体验店")+COUNTIFS(通讯通路门店!$S:$S,$G2109,通讯通路门店!$J:$J,"华为堡垒店")</f>
        <v>0</v>
      </c>
      <c r="AC2109" s="99">
        <f>COUNTIFS(通讯通路门店!$S:$S,$G2109,通讯通路门店!$J:$J,"小米体验店")</f>
        <v>0</v>
      </c>
      <c r="AD2109" s="99">
        <f>COUNTIFS(通讯通路门店!$S:$S,$G2109,通讯通路门店!$J:$J,"苹果体验店")</f>
        <v>0</v>
      </c>
      <c r="AE2109" s="99">
        <f>COUNTIFS(通讯通路门店!$S:$S,$G2109,通讯通路门店!$J:$J,"其他品牌专卖店")</f>
        <v>0</v>
      </c>
      <c r="AF2109" s="99">
        <f>SUMIFS(通讯通路门店!$BI:$BI,通讯通路门店!$S:$S,$G2109)</f>
        <v>0</v>
      </c>
      <c r="AG2109" s="99">
        <f>SUMIFS(通讯通路门店!$BH:$BH,通讯通路门店!$S:$S,$G2109)</f>
        <v>0</v>
      </c>
      <c r="AH2109" s="99">
        <f t="shared" si="161"/>
        <v>0</v>
      </c>
      <c r="AI2109" s="99">
        <f>SUMIFS(通讯通路门店!$BB:$BB,通讯通路门店!$S:$S,$G2109)</f>
        <v>0</v>
      </c>
      <c r="AJ2109" s="99">
        <f>SUMIFS(通讯通路门店!$BE:$BE,通讯通路门店!$S:$S,$G2109)</f>
        <v>0</v>
      </c>
      <c r="AK2109" s="99">
        <f>SUMIFS(通讯通路门店!$BG:$BG,通讯通路门店!$S:$S,$G2109)</f>
        <v>0</v>
      </c>
      <c r="AL2109" s="99">
        <f>SUMIFS(通讯通路门店!$BC:$BC,通讯通路门店!$S:$S,$G2109)</f>
        <v>0</v>
      </c>
      <c r="AM2109" s="99">
        <f>SUMIFS(通讯通路门店!$BD:$BD,通讯通路门店!$S:$S,$G2109)</f>
        <v>0</v>
      </c>
      <c r="AN2109" s="99">
        <f>SUMIFS(通讯通路门店!$BF:$BF,通讯通路门店!$S:$S,$G2109)</f>
        <v>0</v>
      </c>
      <c r="AO2109" s="99">
        <f t="shared" si="162"/>
        <v>0</v>
      </c>
      <c r="AP2109" s="99">
        <f>SUMIFS(通讯通路门店!$K:$K,通讯通路门店!$S:$S,$G2109)</f>
        <v>0</v>
      </c>
      <c r="AQ2109" s="83"/>
      <c r="AR2109" s="99">
        <f>SUMIFS(通讯通路门店!$T:$T,通讯通路门店!$S:$S,$G2109)</f>
        <v>0</v>
      </c>
      <c r="AS2109" s="99">
        <f>SUMIFS(通讯通路门店!$U:$U,通讯通路门店!$S:$S,$G2109)</f>
        <v>0</v>
      </c>
      <c r="AT2109" s="99">
        <f>SUMIFS(通讯通路门店!$V:$V,通讯通路门店!$S:$S,$G2109)</f>
        <v>0</v>
      </c>
      <c r="AU2109" s="99">
        <f>SUMIFS(通讯通路门店!$W:$W,通讯通路门店!$S:$S,$G2109)</f>
        <v>0</v>
      </c>
      <c r="AV2109" s="99">
        <f>SUMIFS(通讯通路门店!$Z:$Z,通讯通路门店!$S:$S,$G2109)</f>
        <v>0</v>
      </c>
      <c r="AW2109" s="99">
        <f>SUMIFS(通讯通路门店!$AB:$AB,通讯通路门店!$S:$S,$G2109)</f>
        <v>0</v>
      </c>
      <c r="AX2109" s="99">
        <f>SUMIFS(通讯通路门店!$X:$X,通讯通路门店!$S:$S,$G2109)</f>
        <v>0</v>
      </c>
      <c r="AY2109" s="99">
        <f>SUMIFS(通讯通路门店!$Y:$Y,通讯通路门店!$S:$S,$G2109)</f>
        <v>0</v>
      </c>
      <c r="AZ2109" s="99">
        <f>SUMIFS(通讯通路门店!$AA:$AA,通讯通路门店!$S:$S,$G2109)</f>
        <v>0</v>
      </c>
      <c r="BA2109" s="99">
        <f t="shared" si="163"/>
        <v>0</v>
      </c>
      <c r="BB2109" s="99">
        <f t="shared" si="164"/>
        <v>0</v>
      </c>
      <c r="BC2109" s="99">
        <f>SUMIFS(通讯通路门店!$W:$W,通讯通路门店!$S:$S,$G2109,通讯通路门店!$J:$J,"荣耀体验店")+SUMIFS(通讯通路门店!$W:$W,通讯通路门店!$S:$S,$G2109,通讯通路门店!$J:$J,"荣耀授权专卖店")</f>
        <v>0</v>
      </c>
      <c r="BD2109" s="99">
        <f>SUMIFS(通讯通路门店!$Z:$Z,通讯通路门店!$S:$S,$G2109,通讯通路门店!$J:$J,"VIVO体验店")</f>
        <v>0</v>
      </c>
      <c r="BE2109" s="99">
        <f>SUMIFS(通讯通路门店!$AB:$AB,通讯通路门店!$S:$S,$G2109,通讯通路门店!$J:$J,"OPPO体验店")</f>
        <v>0</v>
      </c>
      <c r="BF2109" s="99">
        <f>SUMIFS(通讯通路门店!$X:$X,通讯通路门店!$S:$S,$G2109,通讯通路门店!$J:$J,"华为授权体验店")+SUMIFS(通讯通路门店!$AA:$AA,通讯通路门店!$S:$S,$G2109,通讯通路门店!$J:$J,"华为堡垒店")</f>
        <v>0</v>
      </c>
      <c r="BG2109" s="99">
        <f>SUMIFS(通讯通路门店!$Y:$Y,通讯通路门店!$S:$S,$G2109,通讯通路门店!$J:$J,"小米体验店")</f>
        <v>0</v>
      </c>
      <c r="BH2109" s="99">
        <f>SUMIFS(通讯通路门店!$AA:$AA,通讯通路门店!$S:$S,$G2109,通讯通路门店!$J:$J,"苹果体验店")</f>
        <v>0</v>
      </c>
      <c r="BI2109" s="99">
        <f>SUMIFS(通讯通路门店!$K:$K,通讯通路门店!$S:$S,$G2109,通讯通路门店!$J:$J,"其他品牌专卖店")</f>
        <v>0</v>
      </c>
      <c r="BJ2109" s="99">
        <f>SUMIFS(通讯通路门店!$AC:$AC,通讯通路门店!$S:$S,$G2109)</f>
        <v>0</v>
      </c>
      <c r="BK2109" s="99">
        <f>SUMIFS(通讯通路门店!$AD:$AD,通讯通路门店!$S:$S,$G2109)</f>
        <v>0</v>
      </c>
      <c r="BL2109" s="99">
        <f>SUMIFS(通讯通路门店!$AE:$AE,通讯通路门店!$S:$S,$G2109)</f>
        <v>0</v>
      </c>
      <c r="BM2109" s="99">
        <f>SUMIFS(通讯通路门店!$AF:$AF,通讯通路门店!$S:$S,$G2109)</f>
        <v>0</v>
      </c>
      <c r="BN2109" s="99">
        <f>SUMIFS(通讯通路门店!$AG:$AG,通讯通路门店!$S:$S,$G2109)</f>
        <v>0</v>
      </c>
      <c r="BO2109" s="99">
        <f>SUMIFS(通讯通路门店!$AH:$AH,通讯通路门店!$S:$S,$G2109)</f>
        <v>0</v>
      </c>
      <c r="BP2109" s="99">
        <f>SUMIFS(通讯通路门店!$AI:$AI,通讯通路门店!$S:$S,$G2109)</f>
        <v>0</v>
      </c>
      <c r="BQ2109" s="83"/>
    </row>
    <row r="2110" spans="1:69">
      <c r="A2110" s="99" t="str">
        <f>IFERROR(_xlfn.XLOOKUP($G2110,通讯通路门店!$S$4:$S$993933,通讯通路门店!$A$4:$A$993933,0,0),"")</f>
        <v>海南省</v>
      </c>
      <c r="B2110" s="99" t="str">
        <f>IFERROR(_xlfn.XLOOKUP($G2110,通讯通路门店!$S$4:$S$993933,通讯通路门店!$B$4:$B$993933,0,0),"")</f>
        <v>昌江黎族自治县</v>
      </c>
      <c r="C2110" s="99" t="str">
        <f>IFERROR(_xlfn.XLOOKUP($G2110,通讯通路门店!$S$4:$S$993933,通讯通路门店!$C$4:$C$993933,0,0),"")</f>
        <v>昌江黎族自治县</v>
      </c>
      <c r="D2110" s="99" t="str">
        <f>IFERROR(_xlfn.XLOOKUP($G2110,通讯通路门店!$S$4:$S$993933,通讯通路门店!$D$4:$D$993933,0,0),"")</f>
        <v>叉河镇</v>
      </c>
      <c r="E2110" s="83"/>
      <c r="F2110" s="83"/>
      <c r="G2110" s="101"/>
      <c r="H2110" s="102">
        <f>IFERROR(_xlfn.XLOOKUP($G2110,通讯通路门店!$S$4:$S$993933,通讯通路门店!$R$4:$R$993933,0,0),"")</f>
        <v>0</v>
      </c>
      <c r="I2110" s="83"/>
      <c r="J2110" s="83"/>
      <c r="K2110" s="83"/>
      <c r="L2110" s="83"/>
      <c r="M2110" s="83"/>
      <c r="N2110" s="83"/>
      <c r="O2110" s="83"/>
      <c r="P2110" s="83"/>
      <c r="Q2110" s="83"/>
      <c r="R2110" s="83"/>
      <c r="S2110" s="83"/>
      <c r="T2110" s="83"/>
      <c r="U2110" s="99">
        <f>COUNTIF(通讯通路门店!$S:$S,$G2110)</f>
        <v>0</v>
      </c>
      <c r="V2110" s="99">
        <f>COUNTIFS(通讯通路门店!$S:$S,$G2110,通讯通路门店!$J:$J,"综合卖场")</f>
        <v>0</v>
      </c>
      <c r="W2110" s="99">
        <f>SUMIFS(通讯通路门店!$AJ:$AJ,通讯通路门店!$S:$S,通讯客户沙盘!$G2110)</f>
        <v>0</v>
      </c>
      <c r="X2110" s="99">
        <f t="shared" si="160"/>
        <v>0</v>
      </c>
      <c r="Y2110" s="99">
        <f>COUNTIFS(通讯通路门店!$S:$S,$G2110,通讯通路门店!$J:$J,"荣耀体验店")+COUNTIFS(通讯通路门店!$S:$S,$G2110,通讯通路门店!$J:$J,"荣耀授权专卖店")</f>
        <v>0</v>
      </c>
      <c r="Z2110" s="99">
        <f>COUNTIFS(通讯通路门店!$S:$S,$G2110,通讯通路门店!$J:$J,"VIVO体验店")</f>
        <v>0</v>
      </c>
      <c r="AA2110" s="99">
        <f>COUNTIFS(通讯通路门店!$S:$S,$G2110,通讯通路门店!$J:$J,"OPPO体验店")</f>
        <v>0</v>
      </c>
      <c r="AB2110" s="99">
        <f>COUNTIFS(通讯通路门店!$S:$S,$G2110,通讯通路门店!$J:$J,"华为授权体验店")+COUNTIFS(通讯通路门店!$S:$S,$G2110,通讯通路门店!$J:$J,"华为堡垒店")</f>
        <v>0</v>
      </c>
      <c r="AC2110" s="99">
        <f>COUNTIFS(通讯通路门店!$S:$S,$G2110,通讯通路门店!$J:$J,"小米体验店")</f>
        <v>0</v>
      </c>
      <c r="AD2110" s="99">
        <f>COUNTIFS(通讯通路门店!$S:$S,$G2110,通讯通路门店!$J:$J,"苹果体验店")</f>
        <v>0</v>
      </c>
      <c r="AE2110" s="99">
        <f>COUNTIFS(通讯通路门店!$S:$S,$G2110,通讯通路门店!$J:$J,"其他品牌专卖店")</f>
        <v>0</v>
      </c>
      <c r="AF2110" s="99">
        <f>SUMIFS(通讯通路门店!$BI:$BI,通讯通路门店!$S:$S,$G2110)</f>
        <v>0</v>
      </c>
      <c r="AG2110" s="99">
        <f>SUMIFS(通讯通路门店!$BH:$BH,通讯通路门店!$S:$S,$G2110)</f>
        <v>0</v>
      </c>
      <c r="AH2110" s="99">
        <f t="shared" si="161"/>
        <v>0</v>
      </c>
      <c r="AI2110" s="99">
        <f>SUMIFS(通讯通路门店!$BB:$BB,通讯通路门店!$S:$S,$G2110)</f>
        <v>0</v>
      </c>
      <c r="AJ2110" s="99">
        <f>SUMIFS(通讯通路门店!$BE:$BE,通讯通路门店!$S:$S,$G2110)</f>
        <v>0</v>
      </c>
      <c r="AK2110" s="99">
        <f>SUMIFS(通讯通路门店!$BG:$BG,通讯通路门店!$S:$S,$G2110)</f>
        <v>0</v>
      </c>
      <c r="AL2110" s="99">
        <f>SUMIFS(通讯通路门店!$BC:$BC,通讯通路门店!$S:$S,$G2110)</f>
        <v>0</v>
      </c>
      <c r="AM2110" s="99">
        <f>SUMIFS(通讯通路门店!$BD:$BD,通讯通路门店!$S:$S,$G2110)</f>
        <v>0</v>
      </c>
      <c r="AN2110" s="99">
        <f>SUMIFS(通讯通路门店!$BF:$BF,通讯通路门店!$S:$S,$G2110)</f>
        <v>0</v>
      </c>
      <c r="AO2110" s="99">
        <f t="shared" si="162"/>
        <v>0</v>
      </c>
      <c r="AP2110" s="99">
        <f>SUMIFS(通讯通路门店!$K:$K,通讯通路门店!$S:$S,$G2110)</f>
        <v>0</v>
      </c>
      <c r="AQ2110" s="83"/>
      <c r="AR2110" s="99">
        <f>SUMIFS(通讯通路门店!$T:$T,通讯通路门店!$S:$S,$G2110)</f>
        <v>0</v>
      </c>
      <c r="AS2110" s="99">
        <f>SUMIFS(通讯通路门店!$U:$U,通讯通路门店!$S:$S,$G2110)</f>
        <v>0</v>
      </c>
      <c r="AT2110" s="99">
        <f>SUMIFS(通讯通路门店!$V:$V,通讯通路门店!$S:$S,$G2110)</f>
        <v>0</v>
      </c>
      <c r="AU2110" s="99">
        <f>SUMIFS(通讯通路门店!$W:$W,通讯通路门店!$S:$S,$G2110)</f>
        <v>0</v>
      </c>
      <c r="AV2110" s="99">
        <f>SUMIFS(通讯通路门店!$Z:$Z,通讯通路门店!$S:$S,$G2110)</f>
        <v>0</v>
      </c>
      <c r="AW2110" s="99">
        <f>SUMIFS(通讯通路门店!$AB:$AB,通讯通路门店!$S:$S,$G2110)</f>
        <v>0</v>
      </c>
      <c r="AX2110" s="99">
        <f>SUMIFS(通讯通路门店!$X:$X,通讯通路门店!$S:$S,$G2110)</f>
        <v>0</v>
      </c>
      <c r="AY2110" s="99">
        <f>SUMIFS(通讯通路门店!$Y:$Y,通讯通路门店!$S:$S,$G2110)</f>
        <v>0</v>
      </c>
      <c r="AZ2110" s="99">
        <f>SUMIFS(通讯通路门店!$AA:$AA,通讯通路门店!$S:$S,$G2110)</f>
        <v>0</v>
      </c>
      <c r="BA2110" s="99">
        <f t="shared" si="163"/>
        <v>0</v>
      </c>
      <c r="BB2110" s="99">
        <f t="shared" si="164"/>
        <v>0</v>
      </c>
      <c r="BC2110" s="99">
        <f>SUMIFS(通讯通路门店!$W:$W,通讯通路门店!$S:$S,$G2110,通讯通路门店!$J:$J,"荣耀体验店")+SUMIFS(通讯通路门店!$W:$W,通讯通路门店!$S:$S,$G2110,通讯通路门店!$J:$J,"荣耀授权专卖店")</f>
        <v>0</v>
      </c>
      <c r="BD2110" s="99">
        <f>SUMIFS(通讯通路门店!$Z:$Z,通讯通路门店!$S:$S,$G2110,通讯通路门店!$J:$J,"VIVO体验店")</f>
        <v>0</v>
      </c>
      <c r="BE2110" s="99">
        <f>SUMIFS(通讯通路门店!$AB:$AB,通讯通路门店!$S:$S,$G2110,通讯通路门店!$J:$J,"OPPO体验店")</f>
        <v>0</v>
      </c>
      <c r="BF2110" s="99">
        <f>SUMIFS(通讯通路门店!$X:$X,通讯通路门店!$S:$S,$G2110,通讯通路门店!$J:$J,"华为授权体验店")+SUMIFS(通讯通路门店!$AA:$AA,通讯通路门店!$S:$S,$G2110,通讯通路门店!$J:$J,"华为堡垒店")</f>
        <v>0</v>
      </c>
      <c r="BG2110" s="99">
        <f>SUMIFS(通讯通路门店!$Y:$Y,通讯通路门店!$S:$S,$G2110,通讯通路门店!$J:$J,"小米体验店")</f>
        <v>0</v>
      </c>
      <c r="BH2110" s="99">
        <f>SUMIFS(通讯通路门店!$AA:$AA,通讯通路门店!$S:$S,$G2110,通讯通路门店!$J:$J,"苹果体验店")</f>
        <v>0</v>
      </c>
      <c r="BI2110" s="99">
        <f>SUMIFS(通讯通路门店!$K:$K,通讯通路门店!$S:$S,$G2110,通讯通路门店!$J:$J,"其他品牌专卖店")</f>
        <v>0</v>
      </c>
      <c r="BJ2110" s="99">
        <f>SUMIFS(通讯通路门店!$AC:$AC,通讯通路门店!$S:$S,$G2110)</f>
        <v>0</v>
      </c>
      <c r="BK2110" s="99">
        <f>SUMIFS(通讯通路门店!$AD:$AD,通讯通路门店!$S:$S,$G2110)</f>
        <v>0</v>
      </c>
      <c r="BL2110" s="99">
        <f>SUMIFS(通讯通路门店!$AE:$AE,通讯通路门店!$S:$S,$G2110)</f>
        <v>0</v>
      </c>
      <c r="BM2110" s="99">
        <f>SUMIFS(通讯通路门店!$AF:$AF,通讯通路门店!$S:$S,$G2110)</f>
        <v>0</v>
      </c>
      <c r="BN2110" s="99">
        <f>SUMIFS(通讯通路门店!$AG:$AG,通讯通路门店!$S:$S,$G2110)</f>
        <v>0</v>
      </c>
      <c r="BO2110" s="99">
        <f>SUMIFS(通讯通路门店!$AH:$AH,通讯通路门店!$S:$S,$G2110)</f>
        <v>0</v>
      </c>
      <c r="BP2110" s="99">
        <f>SUMIFS(通讯通路门店!$AI:$AI,通讯通路门店!$S:$S,$G2110)</f>
        <v>0</v>
      </c>
      <c r="BQ2110" s="83"/>
    </row>
    <row r="2111" spans="1:69">
      <c r="A2111" s="99" t="str">
        <f>IFERROR(_xlfn.XLOOKUP($G2111,通讯通路门店!$S$4:$S$993933,通讯通路门店!$A$4:$A$993933,0,0),"")</f>
        <v>海南省</v>
      </c>
      <c r="B2111" s="99" t="str">
        <f>IFERROR(_xlfn.XLOOKUP($G2111,通讯通路门店!$S$4:$S$993933,通讯通路门店!$B$4:$B$993933,0,0),"")</f>
        <v>昌江黎族自治县</v>
      </c>
      <c r="C2111" s="99" t="str">
        <f>IFERROR(_xlfn.XLOOKUP($G2111,通讯通路门店!$S$4:$S$993933,通讯通路门店!$C$4:$C$993933,0,0),"")</f>
        <v>昌江黎族自治县</v>
      </c>
      <c r="D2111" s="99" t="str">
        <f>IFERROR(_xlfn.XLOOKUP($G2111,通讯通路门店!$S$4:$S$993933,通讯通路门店!$D$4:$D$993933,0,0),"")</f>
        <v>叉河镇</v>
      </c>
      <c r="E2111" s="83"/>
      <c r="F2111" s="83"/>
      <c r="G2111" s="101"/>
      <c r="H2111" s="102">
        <f>IFERROR(_xlfn.XLOOKUP($G2111,通讯通路门店!$S$4:$S$993933,通讯通路门店!$R$4:$R$993933,0,0),"")</f>
        <v>0</v>
      </c>
      <c r="I2111" s="83"/>
      <c r="J2111" s="83"/>
      <c r="K2111" s="83"/>
      <c r="L2111" s="83"/>
      <c r="M2111" s="83"/>
      <c r="N2111" s="83"/>
      <c r="O2111" s="83"/>
      <c r="P2111" s="83"/>
      <c r="Q2111" s="83"/>
      <c r="R2111" s="83"/>
      <c r="S2111" s="83"/>
      <c r="T2111" s="83"/>
      <c r="U2111" s="99">
        <f>COUNTIF(通讯通路门店!$S:$S,$G2111)</f>
        <v>0</v>
      </c>
      <c r="V2111" s="99">
        <f>COUNTIFS(通讯通路门店!$S:$S,$G2111,通讯通路门店!$J:$J,"综合卖场")</f>
        <v>0</v>
      </c>
      <c r="W2111" s="99">
        <f>SUMIFS(通讯通路门店!$AJ:$AJ,通讯通路门店!$S:$S,通讯客户沙盘!$G2111)</f>
        <v>0</v>
      </c>
      <c r="X2111" s="99">
        <f t="shared" si="160"/>
        <v>0</v>
      </c>
      <c r="Y2111" s="99">
        <f>COUNTIFS(通讯通路门店!$S:$S,$G2111,通讯通路门店!$J:$J,"荣耀体验店")+COUNTIFS(通讯通路门店!$S:$S,$G2111,通讯通路门店!$J:$J,"荣耀授权专卖店")</f>
        <v>0</v>
      </c>
      <c r="Z2111" s="99">
        <f>COUNTIFS(通讯通路门店!$S:$S,$G2111,通讯通路门店!$J:$J,"VIVO体验店")</f>
        <v>0</v>
      </c>
      <c r="AA2111" s="99">
        <f>COUNTIFS(通讯通路门店!$S:$S,$G2111,通讯通路门店!$J:$J,"OPPO体验店")</f>
        <v>0</v>
      </c>
      <c r="AB2111" s="99">
        <f>COUNTIFS(通讯通路门店!$S:$S,$G2111,通讯通路门店!$J:$J,"华为授权体验店")+COUNTIFS(通讯通路门店!$S:$S,$G2111,通讯通路门店!$J:$J,"华为堡垒店")</f>
        <v>0</v>
      </c>
      <c r="AC2111" s="99">
        <f>COUNTIFS(通讯通路门店!$S:$S,$G2111,通讯通路门店!$J:$J,"小米体验店")</f>
        <v>0</v>
      </c>
      <c r="AD2111" s="99">
        <f>COUNTIFS(通讯通路门店!$S:$S,$G2111,通讯通路门店!$J:$J,"苹果体验店")</f>
        <v>0</v>
      </c>
      <c r="AE2111" s="99">
        <f>COUNTIFS(通讯通路门店!$S:$S,$G2111,通讯通路门店!$J:$J,"其他品牌专卖店")</f>
        <v>0</v>
      </c>
      <c r="AF2111" s="99">
        <f>SUMIFS(通讯通路门店!$BI:$BI,通讯通路门店!$S:$S,$G2111)</f>
        <v>0</v>
      </c>
      <c r="AG2111" s="99">
        <f>SUMIFS(通讯通路门店!$BH:$BH,通讯通路门店!$S:$S,$G2111)</f>
        <v>0</v>
      </c>
      <c r="AH2111" s="99">
        <f t="shared" si="161"/>
        <v>0</v>
      </c>
      <c r="AI2111" s="99">
        <f>SUMIFS(通讯通路门店!$BB:$BB,通讯通路门店!$S:$S,$G2111)</f>
        <v>0</v>
      </c>
      <c r="AJ2111" s="99">
        <f>SUMIFS(通讯通路门店!$BE:$BE,通讯通路门店!$S:$S,$G2111)</f>
        <v>0</v>
      </c>
      <c r="AK2111" s="99">
        <f>SUMIFS(通讯通路门店!$BG:$BG,通讯通路门店!$S:$S,$G2111)</f>
        <v>0</v>
      </c>
      <c r="AL2111" s="99">
        <f>SUMIFS(通讯通路门店!$BC:$BC,通讯通路门店!$S:$S,$G2111)</f>
        <v>0</v>
      </c>
      <c r="AM2111" s="99">
        <f>SUMIFS(通讯通路门店!$BD:$BD,通讯通路门店!$S:$S,$G2111)</f>
        <v>0</v>
      </c>
      <c r="AN2111" s="99">
        <f>SUMIFS(通讯通路门店!$BF:$BF,通讯通路门店!$S:$S,$G2111)</f>
        <v>0</v>
      </c>
      <c r="AO2111" s="99">
        <f t="shared" si="162"/>
        <v>0</v>
      </c>
      <c r="AP2111" s="99">
        <f>SUMIFS(通讯通路门店!$K:$K,通讯通路门店!$S:$S,$G2111)</f>
        <v>0</v>
      </c>
      <c r="AQ2111" s="83"/>
      <c r="AR2111" s="99">
        <f>SUMIFS(通讯通路门店!$T:$T,通讯通路门店!$S:$S,$G2111)</f>
        <v>0</v>
      </c>
      <c r="AS2111" s="99">
        <f>SUMIFS(通讯通路门店!$U:$U,通讯通路门店!$S:$S,$G2111)</f>
        <v>0</v>
      </c>
      <c r="AT2111" s="99">
        <f>SUMIFS(通讯通路门店!$V:$V,通讯通路门店!$S:$S,$G2111)</f>
        <v>0</v>
      </c>
      <c r="AU2111" s="99">
        <f>SUMIFS(通讯通路门店!$W:$W,通讯通路门店!$S:$S,$G2111)</f>
        <v>0</v>
      </c>
      <c r="AV2111" s="99">
        <f>SUMIFS(通讯通路门店!$Z:$Z,通讯通路门店!$S:$S,$G2111)</f>
        <v>0</v>
      </c>
      <c r="AW2111" s="99">
        <f>SUMIFS(通讯通路门店!$AB:$AB,通讯通路门店!$S:$S,$G2111)</f>
        <v>0</v>
      </c>
      <c r="AX2111" s="99">
        <f>SUMIFS(通讯通路门店!$X:$X,通讯通路门店!$S:$S,$G2111)</f>
        <v>0</v>
      </c>
      <c r="AY2111" s="99">
        <f>SUMIFS(通讯通路门店!$Y:$Y,通讯通路门店!$S:$S,$G2111)</f>
        <v>0</v>
      </c>
      <c r="AZ2111" s="99">
        <f>SUMIFS(通讯通路门店!$AA:$AA,通讯通路门店!$S:$S,$G2111)</f>
        <v>0</v>
      </c>
      <c r="BA2111" s="99">
        <f t="shared" si="163"/>
        <v>0</v>
      </c>
      <c r="BB2111" s="99">
        <f t="shared" si="164"/>
        <v>0</v>
      </c>
      <c r="BC2111" s="99">
        <f>SUMIFS(通讯通路门店!$W:$W,通讯通路门店!$S:$S,$G2111,通讯通路门店!$J:$J,"荣耀体验店")+SUMIFS(通讯通路门店!$W:$W,通讯通路门店!$S:$S,$G2111,通讯通路门店!$J:$J,"荣耀授权专卖店")</f>
        <v>0</v>
      </c>
      <c r="BD2111" s="99">
        <f>SUMIFS(通讯通路门店!$Z:$Z,通讯通路门店!$S:$S,$G2111,通讯通路门店!$J:$J,"VIVO体验店")</f>
        <v>0</v>
      </c>
      <c r="BE2111" s="99">
        <f>SUMIFS(通讯通路门店!$AB:$AB,通讯通路门店!$S:$S,$G2111,通讯通路门店!$J:$J,"OPPO体验店")</f>
        <v>0</v>
      </c>
      <c r="BF2111" s="99">
        <f>SUMIFS(通讯通路门店!$X:$X,通讯通路门店!$S:$S,$G2111,通讯通路门店!$J:$J,"华为授权体验店")+SUMIFS(通讯通路门店!$AA:$AA,通讯通路门店!$S:$S,$G2111,通讯通路门店!$J:$J,"华为堡垒店")</f>
        <v>0</v>
      </c>
      <c r="BG2111" s="99">
        <f>SUMIFS(通讯通路门店!$Y:$Y,通讯通路门店!$S:$S,$G2111,通讯通路门店!$J:$J,"小米体验店")</f>
        <v>0</v>
      </c>
      <c r="BH2111" s="99">
        <f>SUMIFS(通讯通路门店!$AA:$AA,通讯通路门店!$S:$S,$G2111,通讯通路门店!$J:$J,"苹果体验店")</f>
        <v>0</v>
      </c>
      <c r="BI2111" s="99">
        <f>SUMIFS(通讯通路门店!$K:$K,通讯通路门店!$S:$S,$G2111,通讯通路门店!$J:$J,"其他品牌专卖店")</f>
        <v>0</v>
      </c>
      <c r="BJ2111" s="99">
        <f>SUMIFS(通讯通路门店!$AC:$AC,通讯通路门店!$S:$S,$G2111)</f>
        <v>0</v>
      </c>
      <c r="BK2111" s="99">
        <f>SUMIFS(通讯通路门店!$AD:$AD,通讯通路门店!$S:$S,$G2111)</f>
        <v>0</v>
      </c>
      <c r="BL2111" s="99">
        <f>SUMIFS(通讯通路门店!$AE:$AE,通讯通路门店!$S:$S,$G2111)</f>
        <v>0</v>
      </c>
      <c r="BM2111" s="99">
        <f>SUMIFS(通讯通路门店!$AF:$AF,通讯通路门店!$S:$S,$G2111)</f>
        <v>0</v>
      </c>
      <c r="BN2111" s="99">
        <f>SUMIFS(通讯通路门店!$AG:$AG,通讯通路门店!$S:$S,$G2111)</f>
        <v>0</v>
      </c>
      <c r="BO2111" s="99">
        <f>SUMIFS(通讯通路门店!$AH:$AH,通讯通路门店!$S:$S,$G2111)</f>
        <v>0</v>
      </c>
      <c r="BP2111" s="99">
        <f>SUMIFS(通讯通路门店!$AI:$AI,通讯通路门店!$S:$S,$G2111)</f>
        <v>0</v>
      </c>
      <c r="BQ2111" s="83"/>
    </row>
    <row r="2112" spans="1:69">
      <c r="A2112" s="99" t="str">
        <f>IFERROR(_xlfn.XLOOKUP($G2112,通讯通路门店!$S$4:$S$993933,通讯通路门店!$A$4:$A$993933,0,0),"")</f>
        <v>海南省</v>
      </c>
      <c r="B2112" s="99" t="str">
        <f>IFERROR(_xlfn.XLOOKUP($G2112,通讯通路门店!$S$4:$S$993933,通讯通路门店!$B$4:$B$993933,0,0),"")</f>
        <v>昌江黎族自治县</v>
      </c>
      <c r="C2112" s="99" t="str">
        <f>IFERROR(_xlfn.XLOOKUP($G2112,通讯通路门店!$S$4:$S$993933,通讯通路门店!$C$4:$C$993933,0,0),"")</f>
        <v>昌江黎族自治县</v>
      </c>
      <c r="D2112" s="99" t="str">
        <f>IFERROR(_xlfn.XLOOKUP($G2112,通讯通路门店!$S$4:$S$993933,通讯通路门店!$D$4:$D$993933,0,0),"")</f>
        <v>叉河镇</v>
      </c>
      <c r="E2112" s="83"/>
      <c r="F2112" s="83"/>
      <c r="G2112" s="101"/>
      <c r="H2112" s="102">
        <f>IFERROR(_xlfn.XLOOKUP($G2112,通讯通路门店!$S$4:$S$993933,通讯通路门店!$R$4:$R$993933,0,0),"")</f>
        <v>0</v>
      </c>
      <c r="I2112" s="83"/>
      <c r="J2112" s="83"/>
      <c r="K2112" s="83"/>
      <c r="L2112" s="83"/>
      <c r="M2112" s="83"/>
      <c r="N2112" s="83"/>
      <c r="O2112" s="83"/>
      <c r="P2112" s="83"/>
      <c r="Q2112" s="83"/>
      <c r="R2112" s="83"/>
      <c r="S2112" s="83"/>
      <c r="T2112" s="83"/>
      <c r="U2112" s="99">
        <f>COUNTIF(通讯通路门店!$S:$S,$G2112)</f>
        <v>0</v>
      </c>
      <c r="V2112" s="99">
        <f>COUNTIFS(通讯通路门店!$S:$S,$G2112,通讯通路门店!$J:$J,"综合卖场")</f>
        <v>0</v>
      </c>
      <c r="W2112" s="99">
        <f>SUMIFS(通讯通路门店!$AJ:$AJ,通讯通路门店!$S:$S,通讯客户沙盘!$G2112)</f>
        <v>0</v>
      </c>
      <c r="X2112" s="99">
        <f t="shared" si="160"/>
        <v>0</v>
      </c>
      <c r="Y2112" s="99">
        <f>COUNTIFS(通讯通路门店!$S:$S,$G2112,通讯通路门店!$J:$J,"荣耀体验店")+COUNTIFS(通讯通路门店!$S:$S,$G2112,通讯通路门店!$J:$J,"荣耀授权专卖店")</f>
        <v>0</v>
      </c>
      <c r="Z2112" s="99">
        <f>COUNTIFS(通讯通路门店!$S:$S,$G2112,通讯通路门店!$J:$J,"VIVO体验店")</f>
        <v>0</v>
      </c>
      <c r="AA2112" s="99">
        <f>COUNTIFS(通讯通路门店!$S:$S,$G2112,通讯通路门店!$J:$J,"OPPO体验店")</f>
        <v>0</v>
      </c>
      <c r="AB2112" s="99">
        <f>COUNTIFS(通讯通路门店!$S:$S,$G2112,通讯通路门店!$J:$J,"华为授权体验店")+COUNTIFS(通讯通路门店!$S:$S,$G2112,通讯通路门店!$J:$J,"华为堡垒店")</f>
        <v>0</v>
      </c>
      <c r="AC2112" s="99">
        <f>COUNTIFS(通讯通路门店!$S:$S,$G2112,通讯通路门店!$J:$J,"小米体验店")</f>
        <v>0</v>
      </c>
      <c r="AD2112" s="99">
        <f>COUNTIFS(通讯通路门店!$S:$S,$G2112,通讯通路门店!$J:$J,"苹果体验店")</f>
        <v>0</v>
      </c>
      <c r="AE2112" s="99">
        <f>COUNTIFS(通讯通路门店!$S:$S,$G2112,通讯通路门店!$J:$J,"其他品牌专卖店")</f>
        <v>0</v>
      </c>
      <c r="AF2112" s="99">
        <f>SUMIFS(通讯通路门店!$BI:$BI,通讯通路门店!$S:$S,$G2112)</f>
        <v>0</v>
      </c>
      <c r="AG2112" s="99">
        <f>SUMIFS(通讯通路门店!$BH:$BH,通讯通路门店!$S:$S,$G2112)</f>
        <v>0</v>
      </c>
      <c r="AH2112" s="99">
        <f t="shared" si="161"/>
        <v>0</v>
      </c>
      <c r="AI2112" s="99">
        <f>SUMIFS(通讯通路门店!$BB:$BB,通讯通路门店!$S:$S,$G2112)</f>
        <v>0</v>
      </c>
      <c r="AJ2112" s="99">
        <f>SUMIFS(通讯通路门店!$BE:$BE,通讯通路门店!$S:$S,$G2112)</f>
        <v>0</v>
      </c>
      <c r="AK2112" s="99">
        <f>SUMIFS(通讯通路门店!$BG:$BG,通讯通路门店!$S:$S,$G2112)</f>
        <v>0</v>
      </c>
      <c r="AL2112" s="99">
        <f>SUMIFS(通讯通路门店!$BC:$BC,通讯通路门店!$S:$S,$G2112)</f>
        <v>0</v>
      </c>
      <c r="AM2112" s="99">
        <f>SUMIFS(通讯通路门店!$BD:$BD,通讯通路门店!$S:$S,$G2112)</f>
        <v>0</v>
      </c>
      <c r="AN2112" s="99">
        <f>SUMIFS(通讯通路门店!$BF:$BF,通讯通路门店!$S:$S,$G2112)</f>
        <v>0</v>
      </c>
      <c r="AO2112" s="99">
        <f t="shared" si="162"/>
        <v>0</v>
      </c>
      <c r="AP2112" s="99">
        <f>SUMIFS(通讯通路门店!$K:$K,通讯通路门店!$S:$S,$G2112)</f>
        <v>0</v>
      </c>
      <c r="AQ2112" s="83"/>
      <c r="AR2112" s="99">
        <f>SUMIFS(通讯通路门店!$T:$T,通讯通路门店!$S:$S,$G2112)</f>
        <v>0</v>
      </c>
      <c r="AS2112" s="99">
        <f>SUMIFS(通讯通路门店!$U:$U,通讯通路门店!$S:$S,$G2112)</f>
        <v>0</v>
      </c>
      <c r="AT2112" s="99">
        <f>SUMIFS(通讯通路门店!$V:$V,通讯通路门店!$S:$S,$G2112)</f>
        <v>0</v>
      </c>
      <c r="AU2112" s="99">
        <f>SUMIFS(通讯通路门店!$W:$W,通讯通路门店!$S:$S,$G2112)</f>
        <v>0</v>
      </c>
      <c r="AV2112" s="99">
        <f>SUMIFS(通讯通路门店!$Z:$Z,通讯通路门店!$S:$S,$G2112)</f>
        <v>0</v>
      </c>
      <c r="AW2112" s="99">
        <f>SUMIFS(通讯通路门店!$AB:$AB,通讯通路门店!$S:$S,$G2112)</f>
        <v>0</v>
      </c>
      <c r="AX2112" s="99">
        <f>SUMIFS(通讯通路门店!$X:$X,通讯通路门店!$S:$S,$G2112)</f>
        <v>0</v>
      </c>
      <c r="AY2112" s="99">
        <f>SUMIFS(通讯通路门店!$Y:$Y,通讯通路门店!$S:$S,$G2112)</f>
        <v>0</v>
      </c>
      <c r="AZ2112" s="99">
        <f>SUMIFS(通讯通路门店!$AA:$AA,通讯通路门店!$S:$S,$G2112)</f>
        <v>0</v>
      </c>
      <c r="BA2112" s="99">
        <f t="shared" si="163"/>
        <v>0</v>
      </c>
      <c r="BB2112" s="99">
        <f t="shared" si="164"/>
        <v>0</v>
      </c>
      <c r="BC2112" s="99">
        <f>SUMIFS(通讯通路门店!$W:$W,通讯通路门店!$S:$S,$G2112,通讯通路门店!$J:$J,"荣耀体验店")+SUMIFS(通讯通路门店!$W:$W,通讯通路门店!$S:$S,$G2112,通讯通路门店!$J:$J,"荣耀授权专卖店")</f>
        <v>0</v>
      </c>
      <c r="BD2112" s="99">
        <f>SUMIFS(通讯通路门店!$Z:$Z,通讯通路门店!$S:$S,$G2112,通讯通路门店!$J:$J,"VIVO体验店")</f>
        <v>0</v>
      </c>
      <c r="BE2112" s="99">
        <f>SUMIFS(通讯通路门店!$AB:$AB,通讯通路门店!$S:$S,$G2112,通讯通路门店!$J:$J,"OPPO体验店")</f>
        <v>0</v>
      </c>
      <c r="BF2112" s="99">
        <f>SUMIFS(通讯通路门店!$X:$X,通讯通路门店!$S:$S,$G2112,通讯通路门店!$J:$J,"华为授权体验店")+SUMIFS(通讯通路门店!$AA:$AA,通讯通路门店!$S:$S,$G2112,通讯通路门店!$J:$J,"华为堡垒店")</f>
        <v>0</v>
      </c>
      <c r="BG2112" s="99">
        <f>SUMIFS(通讯通路门店!$Y:$Y,通讯通路门店!$S:$S,$G2112,通讯通路门店!$J:$J,"小米体验店")</f>
        <v>0</v>
      </c>
      <c r="BH2112" s="99">
        <f>SUMIFS(通讯通路门店!$AA:$AA,通讯通路门店!$S:$S,$G2112,通讯通路门店!$J:$J,"苹果体验店")</f>
        <v>0</v>
      </c>
      <c r="BI2112" s="99">
        <f>SUMIFS(通讯通路门店!$K:$K,通讯通路门店!$S:$S,$G2112,通讯通路门店!$J:$J,"其他品牌专卖店")</f>
        <v>0</v>
      </c>
      <c r="BJ2112" s="99">
        <f>SUMIFS(通讯通路门店!$AC:$AC,通讯通路门店!$S:$S,$G2112)</f>
        <v>0</v>
      </c>
      <c r="BK2112" s="99">
        <f>SUMIFS(通讯通路门店!$AD:$AD,通讯通路门店!$S:$S,$G2112)</f>
        <v>0</v>
      </c>
      <c r="BL2112" s="99">
        <f>SUMIFS(通讯通路门店!$AE:$AE,通讯通路门店!$S:$S,$G2112)</f>
        <v>0</v>
      </c>
      <c r="BM2112" s="99">
        <f>SUMIFS(通讯通路门店!$AF:$AF,通讯通路门店!$S:$S,$G2112)</f>
        <v>0</v>
      </c>
      <c r="BN2112" s="99">
        <f>SUMIFS(通讯通路门店!$AG:$AG,通讯通路门店!$S:$S,$G2112)</f>
        <v>0</v>
      </c>
      <c r="BO2112" s="99">
        <f>SUMIFS(通讯通路门店!$AH:$AH,通讯通路门店!$S:$S,$G2112)</f>
        <v>0</v>
      </c>
      <c r="BP2112" s="99">
        <f>SUMIFS(通讯通路门店!$AI:$AI,通讯通路门店!$S:$S,$G2112)</f>
        <v>0</v>
      </c>
      <c r="BQ2112" s="83"/>
    </row>
    <row r="2113" spans="1:69">
      <c r="A2113" s="99" t="str">
        <f>IFERROR(_xlfn.XLOOKUP($G2113,通讯通路门店!$S$4:$S$993933,通讯通路门店!$A$4:$A$993933,0,0),"")</f>
        <v>海南省</v>
      </c>
      <c r="B2113" s="99" t="str">
        <f>IFERROR(_xlfn.XLOOKUP($G2113,通讯通路门店!$S$4:$S$993933,通讯通路门店!$B$4:$B$993933,0,0),"")</f>
        <v>昌江黎族自治县</v>
      </c>
      <c r="C2113" s="99" t="str">
        <f>IFERROR(_xlfn.XLOOKUP($G2113,通讯通路门店!$S$4:$S$993933,通讯通路门店!$C$4:$C$993933,0,0),"")</f>
        <v>昌江黎族自治县</v>
      </c>
      <c r="D2113" s="99" t="str">
        <f>IFERROR(_xlfn.XLOOKUP($G2113,通讯通路门店!$S$4:$S$993933,通讯通路门店!$D$4:$D$993933,0,0),"")</f>
        <v>叉河镇</v>
      </c>
      <c r="E2113" s="83"/>
      <c r="F2113" s="83"/>
      <c r="G2113" s="101"/>
      <c r="H2113" s="102">
        <f>IFERROR(_xlfn.XLOOKUP($G2113,通讯通路门店!$S$4:$S$993933,通讯通路门店!$R$4:$R$993933,0,0),"")</f>
        <v>0</v>
      </c>
      <c r="I2113" s="83"/>
      <c r="J2113" s="83"/>
      <c r="K2113" s="83"/>
      <c r="L2113" s="83"/>
      <c r="M2113" s="83"/>
      <c r="N2113" s="83"/>
      <c r="O2113" s="83"/>
      <c r="P2113" s="83"/>
      <c r="Q2113" s="83"/>
      <c r="R2113" s="83"/>
      <c r="S2113" s="83"/>
      <c r="T2113" s="83"/>
      <c r="U2113" s="99">
        <f>COUNTIF(通讯通路门店!$S:$S,$G2113)</f>
        <v>0</v>
      </c>
      <c r="V2113" s="99">
        <f>COUNTIFS(通讯通路门店!$S:$S,$G2113,通讯通路门店!$J:$J,"综合卖场")</f>
        <v>0</v>
      </c>
      <c r="W2113" s="99">
        <f>SUMIFS(通讯通路门店!$AJ:$AJ,通讯通路门店!$S:$S,通讯客户沙盘!$G2113)</f>
        <v>0</v>
      </c>
      <c r="X2113" s="99">
        <f t="shared" si="160"/>
        <v>0</v>
      </c>
      <c r="Y2113" s="99">
        <f>COUNTIFS(通讯通路门店!$S:$S,$G2113,通讯通路门店!$J:$J,"荣耀体验店")+COUNTIFS(通讯通路门店!$S:$S,$G2113,通讯通路门店!$J:$J,"荣耀授权专卖店")</f>
        <v>0</v>
      </c>
      <c r="Z2113" s="99">
        <f>COUNTIFS(通讯通路门店!$S:$S,$G2113,通讯通路门店!$J:$J,"VIVO体验店")</f>
        <v>0</v>
      </c>
      <c r="AA2113" s="99">
        <f>COUNTIFS(通讯通路门店!$S:$S,$G2113,通讯通路门店!$J:$J,"OPPO体验店")</f>
        <v>0</v>
      </c>
      <c r="AB2113" s="99">
        <f>COUNTIFS(通讯通路门店!$S:$S,$G2113,通讯通路门店!$J:$J,"华为授权体验店")+COUNTIFS(通讯通路门店!$S:$S,$G2113,通讯通路门店!$J:$J,"华为堡垒店")</f>
        <v>0</v>
      </c>
      <c r="AC2113" s="99">
        <f>COUNTIFS(通讯通路门店!$S:$S,$G2113,通讯通路门店!$J:$J,"小米体验店")</f>
        <v>0</v>
      </c>
      <c r="AD2113" s="99">
        <f>COUNTIFS(通讯通路门店!$S:$S,$G2113,通讯通路门店!$J:$J,"苹果体验店")</f>
        <v>0</v>
      </c>
      <c r="AE2113" s="99">
        <f>COUNTIFS(通讯通路门店!$S:$S,$G2113,通讯通路门店!$J:$J,"其他品牌专卖店")</f>
        <v>0</v>
      </c>
      <c r="AF2113" s="99">
        <f>SUMIFS(通讯通路门店!$BI:$BI,通讯通路门店!$S:$S,$G2113)</f>
        <v>0</v>
      </c>
      <c r="AG2113" s="99">
        <f>SUMIFS(通讯通路门店!$BH:$BH,通讯通路门店!$S:$S,$G2113)</f>
        <v>0</v>
      </c>
      <c r="AH2113" s="99">
        <f t="shared" si="161"/>
        <v>0</v>
      </c>
      <c r="AI2113" s="99">
        <f>SUMIFS(通讯通路门店!$BB:$BB,通讯通路门店!$S:$S,$G2113)</f>
        <v>0</v>
      </c>
      <c r="AJ2113" s="99">
        <f>SUMIFS(通讯通路门店!$BE:$BE,通讯通路门店!$S:$S,$G2113)</f>
        <v>0</v>
      </c>
      <c r="AK2113" s="99">
        <f>SUMIFS(通讯通路门店!$BG:$BG,通讯通路门店!$S:$S,$G2113)</f>
        <v>0</v>
      </c>
      <c r="AL2113" s="99">
        <f>SUMIFS(通讯通路门店!$BC:$BC,通讯通路门店!$S:$S,$G2113)</f>
        <v>0</v>
      </c>
      <c r="AM2113" s="99">
        <f>SUMIFS(通讯通路门店!$BD:$BD,通讯通路门店!$S:$S,$G2113)</f>
        <v>0</v>
      </c>
      <c r="AN2113" s="99">
        <f>SUMIFS(通讯通路门店!$BF:$BF,通讯通路门店!$S:$S,$G2113)</f>
        <v>0</v>
      </c>
      <c r="AO2113" s="99">
        <f t="shared" si="162"/>
        <v>0</v>
      </c>
      <c r="AP2113" s="99">
        <f>SUMIFS(通讯通路门店!$K:$K,通讯通路门店!$S:$S,$G2113)</f>
        <v>0</v>
      </c>
      <c r="AQ2113" s="83"/>
      <c r="AR2113" s="99">
        <f>SUMIFS(通讯通路门店!$T:$T,通讯通路门店!$S:$S,$G2113)</f>
        <v>0</v>
      </c>
      <c r="AS2113" s="99">
        <f>SUMIFS(通讯通路门店!$U:$U,通讯通路门店!$S:$S,$G2113)</f>
        <v>0</v>
      </c>
      <c r="AT2113" s="99">
        <f>SUMIFS(通讯通路门店!$V:$V,通讯通路门店!$S:$S,$G2113)</f>
        <v>0</v>
      </c>
      <c r="AU2113" s="99">
        <f>SUMIFS(通讯通路门店!$W:$W,通讯通路门店!$S:$S,$G2113)</f>
        <v>0</v>
      </c>
      <c r="AV2113" s="99">
        <f>SUMIFS(通讯通路门店!$Z:$Z,通讯通路门店!$S:$S,$G2113)</f>
        <v>0</v>
      </c>
      <c r="AW2113" s="99">
        <f>SUMIFS(通讯通路门店!$AB:$AB,通讯通路门店!$S:$S,$G2113)</f>
        <v>0</v>
      </c>
      <c r="AX2113" s="99">
        <f>SUMIFS(通讯通路门店!$X:$X,通讯通路门店!$S:$S,$G2113)</f>
        <v>0</v>
      </c>
      <c r="AY2113" s="99">
        <f>SUMIFS(通讯通路门店!$Y:$Y,通讯通路门店!$S:$S,$G2113)</f>
        <v>0</v>
      </c>
      <c r="AZ2113" s="99">
        <f>SUMIFS(通讯通路门店!$AA:$AA,通讯通路门店!$S:$S,$G2113)</f>
        <v>0</v>
      </c>
      <c r="BA2113" s="99">
        <f t="shared" si="163"/>
        <v>0</v>
      </c>
      <c r="BB2113" s="99">
        <f t="shared" si="164"/>
        <v>0</v>
      </c>
      <c r="BC2113" s="99">
        <f>SUMIFS(通讯通路门店!$W:$W,通讯通路门店!$S:$S,$G2113,通讯通路门店!$J:$J,"荣耀体验店")+SUMIFS(通讯通路门店!$W:$W,通讯通路门店!$S:$S,$G2113,通讯通路门店!$J:$J,"荣耀授权专卖店")</f>
        <v>0</v>
      </c>
      <c r="BD2113" s="99">
        <f>SUMIFS(通讯通路门店!$Z:$Z,通讯通路门店!$S:$S,$G2113,通讯通路门店!$J:$J,"VIVO体验店")</f>
        <v>0</v>
      </c>
      <c r="BE2113" s="99">
        <f>SUMIFS(通讯通路门店!$AB:$AB,通讯通路门店!$S:$S,$G2113,通讯通路门店!$J:$J,"OPPO体验店")</f>
        <v>0</v>
      </c>
      <c r="BF2113" s="99">
        <f>SUMIFS(通讯通路门店!$X:$X,通讯通路门店!$S:$S,$G2113,通讯通路门店!$J:$J,"华为授权体验店")+SUMIFS(通讯通路门店!$AA:$AA,通讯通路门店!$S:$S,$G2113,通讯通路门店!$J:$J,"华为堡垒店")</f>
        <v>0</v>
      </c>
      <c r="BG2113" s="99">
        <f>SUMIFS(通讯通路门店!$Y:$Y,通讯通路门店!$S:$S,$G2113,通讯通路门店!$J:$J,"小米体验店")</f>
        <v>0</v>
      </c>
      <c r="BH2113" s="99">
        <f>SUMIFS(通讯通路门店!$AA:$AA,通讯通路门店!$S:$S,$G2113,通讯通路门店!$J:$J,"苹果体验店")</f>
        <v>0</v>
      </c>
      <c r="BI2113" s="99">
        <f>SUMIFS(通讯通路门店!$K:$K,通讯通路门店!$S:$S,$G2113,通讯通路门店!$J:$J,"其他品牌专卖店")</f>
        <v>0</v>
      </c>
      <c r="BJ2113" s="99">
        <f>SUMIFS(通讯通路门店!$AC:$AC,通讯通路门店!$S:$S,$G2113)</f>
        <v>0</v>
      </c>
      <c r="BK2113" s="99">
        <f>SUMIFS(通讯通路门店!$AD:$AD,通讯通路门店!$S:$S,$G2113)</f>
        <v>0</v>
      </c>
      <c r="BL2113" s="99">
        <f>SUMIFS(通讯通路门店!$AE:$AE,通讯通路门店!$S:$S,$G2113)</f>
        <v>0</v>
      </c>
      <c r="BM2113" s="99">
        <f>SUMIFS(通讯通路门店!$AF:$AF,通讯通路门店!$S:$S,$G2113)</f>
        <v>0</v>
      </c>
      <c r="BN2113" s="99">
        <f>SUMIFS(通讯通路门店!$AG:$AG,通讯通路门店!$S:$S,$G2113)</f>
        <v>0</v>
      </c>
      <c r="BO2113" s="99">
        <f>SUMIFS(通讯通路门店!$AH:$AH,通讯通路门店!$S:$S,$G2113)</f>
        <v>0</v>
      </c>
      <c r="BP2113" s="99">
        <f>SUMIFS(通讯通路门店!$AI:$AI,通讯通路门店!$S:$S,$G2113)</f>
        <v>0</v>
      </c>
      <c r="BQ2113" s="83"/>
    </row>
    <row r="2114" spans="1:69">
      <c r="A2114" s="99" t="str">
        <f>IFERROR(_xlfn.XLOOKUP($G2114,通讯通路门店!$S$4:$S$993933,通讯通路门店!$A$4:$A$993933,0,0),"")</f>
        <v>海南省</v>
      </c>
      <c r="B2114" s="99" t="str">
        <f>IFERROR(_xlfn.XLOOKUP($G2114,通讯通路门店!$S$4:$S$993933,通讯通路门店!$B$4:$B$993933,0,0),"")</f>
        <v>昌江黎族自治县</v>
      </c>
      <c r="C2114" s="99" t="str">
        <f>IFERROR(_xlfn.XLOOKUP($G2114,通讯通路门店!$S$4:$S$993933,通讯通路门店!$C$4:$C$993933,0,0),"")</f>
        <v>昌江黎族自治县</v>
      </c>
      <c r="D2114" s="99" t="str">
        <f>IFERROR(_xlfn.XLOOKUP($G2114,通讯通路门店!$S$4:$S$993933,通讯通路门店!$D$4:$D$993933,0,0),"")</f>
        <v>叉河镇</v>
      </c>
      <c r="E2114" s="83"/>
      <c r="F2114" s="83"/>
      <c r="G2114" s="101"/>
      <c r="H2114" s="102">
        <f>IFERROR(_xlfn.XLOOKUP($G2114,通讯通路门店!$S$4:$S$993933,通讯通路门店!$R$4:$R$993933,0,0),"")</f>
        <v>0</v>
      </c>
      <c r="I2114" s="83"/>
      <c r="J2114" s="83"/>
      <c r="K2114" s="83"/>
      <c r="L2114" s="83"/>
      <c r="M2114" s="83"/>
      <c r="N2114" s="83"/>
      <c r="O2114" s="83"/>
      <c r="P2114" s="83"/>
      <c r="Q2114" s="83"/>
      <c r="R2114" s="83"/>
      <c r="S2114" s="83"/>
      <c r="T2114" s="83"/>
      <c r="U2114" s="99">
        <f>COUNTIF(通讯通路门店!$S:$S,$G2114)</f>
        <v>0</v>
      </c>
      <c r="V2114" s="99">
        <f>COUNTIFS(通讯通路门店!$S:$S,$G2114,通讯通路门店!$J:$J,"综合卖场")</f>
        <v>0</v>
      </c>
      <c r="W2114" s="99">
        <f>SUMIFS(通讯通路门店!$AJ:$AJ,通讯通路门店!$S:$S,通讯客户沙盘!$G2114)</f>
        <v>0</v>
      </c>
      <c r="X2114" s="99">
        <f t="shared" si="160"/>
        <v>0</v>
      </c>
      <c r="Y2114" s="99">
        <f>COUNTIFS(通讯通路门店!$S:$S,$G2114,通讯通路门店!$J:$J,"荣耀体验店")+COUNTIFS(通讯通路门店!$S:$S,$G2114,通讯通路门店!$J:$J,"荣耀授权专卖店")</f>
        <v>0</v>
      </c>
      <c r="Z2114" s="99">
        <f>COUNTIFS(通讯通路门店!$S:$S,$G2114,通讯通路门店!$J:$J,"VIVO体验店")</f>
        <v>0</v>
      </c>
      <c r="AA2114" s="99">
        <f>COUNTIFS(通讯通路门店!$S:$S,$G2114,通讯通路门店!$J:$J,"OPPO体验店")</f>
        <v>0</v>
      </c>
      <c r="AB2114" s="99">
        <f>COUNTIFS(通讯通路门店!$S:$S,$G2114,通讯通路门店!$J:$J,"华为授权体验店")+COUNTIFS(通讯通路门店!$S:$S,$G2114,通讯通路门店!$J:$J,"华为堡垒店")</f>
        <v>0</v>
      </c>
      <c r="AC2114" s="99">
        <f>COUNTIFS(通讯通路门店!$S:$S,$G2114,通讯通路门店!$J:$J,"小米体验店")</f>
        <v>0</v>
      </c>
      <c r="AD2114" s="99">
        <f>COUNTIFS(通讯通路门店!$S:$S,$G2114,通讯通路门店!$J:$J,"苹果体验店")</f>
        <v>0</v>
      </c>
      <c r="AE2114" s="99">
        <f>COUNTIFS(通讯通路门店!$S:$S,$G2114,通讯通路门店!$J:$J,"其他品牌专卖店")</f>
        <v>0</v>
      </c>
      <c r="AF2114" s="99">
        <f>SUMIFS(通讯通路门店!$BI:$BI,通讯通路门店!$S:$S,$G2114)</f>
        <v>0</v>
      </c>
      <c r="AG2114" s="99">
        <f>SUMIFS(通讯通路门店!$BH:$BH,通讯通路门店!$S:$S,$G2114)</f>
        <v>0</v>
      </c>
      <c r="AH2114" s="99">
        <f t="shared" si="161"/>
        <v>0</v>
      </c>
      <c r="AI2114" s="99">
        <f>SUMIFS(通讯通路门店!$BB:$BB,通讯通路门店!$S:$S,$G2114)</f>
        <v>0</v>
      </c>
      <c r="AJ2114" s="99">
        <f>SUMIFS(通讯通路门店!$BE:$BE,通讯通路门店!$S:$S,$G2114)</f>
        <v>0</v>
      </c>
      <c r="AK2114" s="99">
        <f>SUMIFS(通讯通路门店!$BG:$BG,通讯通路门店!$S:$S,$G2114)</f>
        <v>0</v>
      </c>
      <c r="AL2114" s="99">
        <f>SUMIFS(通讯通路门店!$BC:$BC,通讯通路门店!$S:$S,$G2114)</f>
        <v>0</v>
      </c>
      <c r="AM2114" s="99">
        <f>SUMIFS(通讯通路门店!$BD:$BD,通讯通路门店!$S:$S,$G2114)</f>
        <v>0</v>
      </c>
      <c r="AN2114" s="99">
        <f>SUMIFS(通讯通路门店!$BF:$BF,通讯通路门店!$S:$S,$G2114)</f>
        <v>0</v>
      </c>
      <c r="AO2114" s="99">
        <f t="shared" si="162"/>
        <v>0</v>
      </c>
      <c r="AP2114" s="99">
        <f>SUMIFS(通讯通路门店!$K:$K,通讯通路门店!$S:$S,$G2114)</f>
        <v>0</v>
      </c>
      <c r="AQ2114" s="83"/>
      <c r="AR2114" s="99">
        <f>SUMIFS(通讯通路门店!$T:$T,通讯通路门店!$S:$S,$G2114)</f>
        <v>0</v>
      </c>
      <c r="AS2114" s="99">
        <f>SUMIFS(通讯通路门店!$U:$U,通讯通路门店!$S:$S,$G2114)</f>
        <v>0</v>
      </c>
      <c r="AT2114" s="99">
        <f>SUMIFS(通讯通路门店!$V:$V,通讯通路门店!$S:$S,$G2114)</f>
        <v>0</v>
      </c>
      <c r="AU2114" s="99">
        <f>SUMIFS(通讯通路门店!$W:$W,通讯通路门店!$S:$S,$G2114)</f>
        <v>0</v>
      </c>
      <c r="AV2114" s="99">
        <f>SUMIFS(通讯通路门店!$Z:$Z,通讯通路门店!$S:$S,$G2114)</f>
        <v>0</v>
      </c>
      <c r="AW2114" s="99">
        <f>SUMIFS(通讯通路门店!$AB:$AB,通讯通路门店!$S:$S,$G2114)</f>
        <v>0</v>
      </c>
      <c r="AX2114" s="99">
        <f>SUMIFS(通讯通路门店!$X:$X,通讯通路门店!$S:$S,$G2114)</f>
        <v>0</v>
      </c>
      <c r="AY2114" s="99">
        <f>SUMIFS(通讯通路门店!$Y:$Y,通讯通路门店!$S:$S,$G2114)</f>
        <v>0</v>
      </c>
      <c r="AZ2114" s="99">
        <f>SUMIFS(通讯通路门店!$AA:$AA,通讯通路门店!$S:$S,$G2114)</f>
        <v>0</v>
      </c>
      <c r="BA2114" s="99">
        <f t="shared" si="163"/>
        <v>0</v>
      </c>
      <c r="BB2114" s="99">
        <f t="shared" si="164"/>
        <v>0</v>
      </c>
      <c r="BC2114" s="99">
        <f>SUMIFS(通讯通路门店!$W:$W,通讯通路门店!$S:$S,$G2114,通讯通路门店!$J:$J,"荣耀体验店")+SUMIFS(通讯通路门店!$W:$W,通讯通路门店!$S:$S,$G2114,通讯通路门店!$J:$J,"荣耀授权专卖店")</f>
        <v>0</v>
      </c>
      <c r="BD2114" s="99">
        <f>SUMIFS(通讯通路门店!$Z:$Z,通讯通路门店!$S:$S,$G2114,通讯通路门店!$J:$J,"VIVO体验店")</f>
        <v>0</v>
      </c>
      <c r="BE2114" s="99">
        <f>SUMIFS(通讯通路门店!$AB:$AB,通讯通路门店!$S:$S,$G2114,通讯通路门店!$J:$J,"OPPO体验店")</f>
        <v>0</v>
      </c>
      <c r="BF2114" s="99">
        <f>SUMIFS(通讯通路门店!$X:$X,通讯通路门店!$S:$S,$G2114,通讯通路门店!$J:$J,"华为授权体验店")+SUMIFS(通讯通路门店!$AA:$AA,通讯通路门店!$S:$S,$G2114,通讯通路门店!$J:$J,"华为堡垒店")</f>
        <v>0</v>
      </c>
      <c r="BG2114" s="99">
        <f>SUMIFS(通讯通路门店!$Y:$Y,通讯通路门店!$S:$S,$G2114,通讯通路门店!$J:$J,"小米体验店")</f>
        <v>0</v>
      </c>
      <c r="BH2114" s="99">
        <f>SUMIFS(通讯通路门店!$AA:$AA,通讯通路门店!$S:$S,$G2114,通讯通路门店!$J:$J,"苹果体验店")</f>
        <v>0</v>
      </c>
      <c r="BI2114" s="99">
        <f>SUMIFS(通讯通路门店!$K:$K,通讯通路门店!$S:$S,$G2114,通讯通路门店!$J:$J,"其他品牌专卖店")</f>
        <v>0</v>
      </c>
      <c r="BJ2114" s="99">
        <f>SUMIFS(通讯通路门店!$AC:$AC,通讯通路门店!$S:$S,$G2114)</f>
        <v>0</v>
      </c>
      <c r="BK2114" s="99">
        <f>SUMIFS(通讯通路门店!$AD:$AD,通讯通路门店!$S:$S,$G2114)</f>
        <v>0</v>
      </c>
      <c r="BL2114" s="99">
        <f>SUMIFS(通讯通路门店!$AE:$AE,通讯通路门店!$S:$S,$G2114)</f>
        <v>0</v>
      </c>
      <c r="BM2114" s="99">
        <f>SUMIFS(通讯通路门店!$AF:$AF,通讯通路门店!$S:$S,$G2114)</f>
        <v>0</v>
      </c>
      <c r="BN2114" s="99">
        <f>SUMIFS(通讯通路门店!$AG:$AG,通讯通路门店!$S:$S,$G2114)</f>
        <v>0</v>
      </c>
      <c r="BO2114" s="99">
        <f>SUMIFS(通讯通路门店!$AH:$AH,通讯通路门店!$S:$S,$G2114)</f>
        <v>0</v>
      </c>
      <c r="BP2114" s="99">
        <f>SUMIFS(通讯通路门店!$AI:$AI,通讯通路门店!$S:$S,$G2114)</f>
        <v>0</v>
      </c>
      <c r="BQ2114" s="83"/>
    </row>
    <row r="2115" spans="1:69">
      <c r="A2115" s="99" t="str">
        <f>IFERROR(_xlfn.XLOOKUP($G2115,通讯通路门店!$S$4:$S$993933,通讯通路门店!$A$4:$A$993933,0,0),"")</f>
        <v>海南省</v>
      </c>
      <c r="B2115" s="99" t="str">
        <f>IFERROR(_xlfn.XLOOKUP($G2115,通讯通路门店!$S$4:$S$993933,通讯通路门店!$B$4:$B$993933,0,0),"")</f>
        <v>昌江黎族自治县</v>
      </c>
      <c r="C2115" s="99" t="str">
        <f>IFERROR(_xlfn.XLOOKUP($G2115,通讯通路门店!$S$4:$S$993933,通讯通路门店!$C$4:$C$993933,0,0),"")</f>
        <v>昌江黎族自治县</v>
      </c>
      <c r="D2115" s="99" t="str">
        <f>IFERROR(_xlfn.XLOOKUP($G2115,通讯通路门店!$S$4:$S$993933,通讯通路门店!$D$4:$D$993933,0,0),"")</f>
        <v>叉河镇</v>
      </c>
      <c r="E2115" s="83"/>
      <c r="F2115" s="83"/>
      <c r="G2115" s="101"/>
      <c r="H2115" s="102">
        <f>IFERROR(_xlfn.XLOOKUP($G2115,通讯通路门店!$S$4:$S$993933,通讯通路门店!$R$4:$R$993933,0,0),"")</f>
        <v>0</v>
      </c>
      <c r="I2115" s="83"/>
      <c r="J2115" s="83"/>
      <c r="K2115" s="83"/>
      <c r="L2115" s="83"/>
      <c r="M2115" s="83"/>
      <c r="N2115" s="83"/>
      <c r="O2115" s="83"/>
      <c r="P2115" s="83"/>
      <c r="Q2115" s="83"/>
      <c r="R2115" s="83"/>
      <c r="S2115" s="83"/>
      <c r="T2115" s="83"/>
      <c r="U2115" s="99">
        <f>COUNTIF(通讯通路门店!$S:$S,$G2115)</f>
        <v>0</v>
      </c>
      <c r="V2115" s="99">
        <f>COUNTIFS(通讯通路门店!$S:$S,$G2115,通讯通路门店!$J:$J,"综合卖场")</f>
        <v>0</v>
      </c>
      <c r="W2115" s="99">
        <f>SUMIFS(通讯通路门店!$AJ:$AJ,通讯通路门店!$S:$S,通讯客户沙盘!$G2115)</f>
        <v>0</v>
      </c>
      <c r="X2115" s="99">
        <f t="shared" si="160"/>
        <v>0</v>
      </c>
      <c r="Y2115" s="99">
        <f>COUNTIFS(通讯通路门店!$S:$S,$G2115,通讯通路门店!$J:$J,"荣耀体验店")+COUNTIFS(通讯通路门店!$S:$S,$G2115,通讯通路门店!$J:$J,"荣耀授权专卖店")</f>
        <v>0</v>
      </c>
      <c r="Z2115" s="99">
        <f>COUNTIFS(通讯通路门店!$S:$S,$G2115,通讯通路门店!$J:$J,"VIVO体验店")</f>
        <v>0</v>
      </c>
      <c r="AA2115" s="99">
        <f>COUNTIFS(通讯通路门店!$S:$S,$G2115,通讯通路门店!$J:$J,"OPPO体验店")</f>
        <v>0</v>
      </c>
      <c r="AB2115" s="99">
        <f>COUNTIFS(通讯通路门店!$S:$S,$G2115,通讯通路门店!$J:$J,"华为授权体验店")+COUNTIFS(通讯通路门店!$S:$S,$G2115,通讯通路门店!$J:$J,"华为堡垒店")</f>
        <v>0</v>
      </c>
      <c r="AC2115" s="99">
        <f>COUNTIFS(通讯通路门店!$S:$S,$G2115,通讯通路门店!$J:$J,"小米体验店")</f>
        <v>0</v>
      </c>
      <c r="AD2115" s="99">
        <f>COUNTIFS(通讯通路门店!$S:$S,$G2115,通讯通路门店!$J:$J,"苹果体验店")</f>
        <v>0</v>
      </c>
      <c r="AE2115" s="99">
        <f>COUNTIFS(通讯通路门店!$S:$S,$G2115,通讯通路门店!$J:$J,"其他品牌专卖店")</f>
        <v>0</v>
      </c>
      <c r="AF2115" s="99">
        <f>SUMIFS(通讯通路门店!$BI:$BI,通讯通路门店!$S:$S,$G2115)</f>
        <v>0</v>
      </c>
      <c r="AG2115" s="99">
        <f>SUMIFS(通讯通路门店!$BH:$BH,通讯通路门店!$S:$S,$G2115)</f>
        <v>0</v>
      </c>
      <c r="AH2115" s="99">
        <f t="shared" si="161"/>
        <v>0</v>
      </c>
      <c r="AI2115" s="99">
        <f>SUMIFS(通讯通路门店!$BB:$BB,通讯通路门店!$S:$S,$G2115)</f>
        <v>0</v>
      </c>
      <c r="AJ2115" s="99">
        <f>SUMIFS(通讯通路门店!$BE:$BE,通讯通路门店!$S:$S,$G2115)</f>
        <v>0</v>
      </c>
      <c r="AK2115" s="99">
        <f>SUMIFS(通讯通路门店!$BG:$BG,通讯通路门店!$S:$S,$G2115)</f>
        <v>0</v>
      </c>
      <c r="AL2115" s="99">
        <f>SUMIFS(通讯通路门店!$BC:$BC,通讯通路门店!$S:$S,$G2115)</f>
        <v>0</v>
      </c>
      <c r="AM2115" s="99">
        <f>SUMIFS(通讯通路门店!$BD:$BD,通讯通路门店!$S:$S,$G2115)</f>
        <v>0</v>
      </c>
      <c r="AN2115" s="99">
        <f>SUMIFS(通讯通路门店!$BF:$BF,通讯通路门店!$S:$S,$G2115)</f>
        <v>0</v>
      </c>
      <c r="AO2115" s="99">
        <f t="shared" si="162"/>
        <v>0</v>
      </c>
      <c r="AP2115" s="99">
        <f>SUMIFS(通讯通路门店!$K:$K,通讯通路门店!$S:$S,$G2115)</f>
        <v>0</v>
      </c>
      <c r="AQ2115" s="83"/>
      <c r="AR2115" s="99">
        <f>SUMIFS(通讯通路门店!$T:$T,通讯通路门店!$S:$S,$G2115)</f>
        <v>0</v>
      </c>
      <c r="AS2115" s="99">
        <f>SUMIFS(通讯通路门店!$U:$U,通讯通路门店!$S:$S,$G2115)</f>
        <v>0</v>
      </c>
      <c r="AT2115" s="99">
        <f>SUMIFS(通讯通路门店!$V:$V,通讯通路门店!$S:$S,$G2115)</f>
        <v>0</v>
      </c>
      <c r="AU2115" s="99">
        <f>SUMIFS(通讯通路门店!$W:$W,通讯通路门店!$S:$S,$G2115)</f>
        <v>0</v>
      </c>
      <c r="AV2115" s="99">
        <f>SUMIFS(通讯通路门店!$Z:$Z,通讯通路门店!$S:$S,$G2115)</f>
        <v>0</v>
      </c>
      <c r="AW2115" s="99">
        <f>SUMIFS(通讯通路门店!$AB:$AB,通讯通路门店!$S:$S,$G2115)</f>
        <v>0</v>
      </c>
      <c r="AX2115" s="99">
        <f>SUMIFS(通讯通路门店!$X:$X,通讯通路门店!$S:$S,$G2115)</f>
        <v>0</v>
      </c>
      <c r="AY2115" s="99">
        <f>SUMIFS(通讯通路门店!$Y:$Y,通讯通路门店!$S:$S,$G2115)</f>
        <v>0</v>
      </c>
      <c r="AZ2115" s="99">
        <f>SUMIFS(通讯通路门店!$AA:$AA,通讯通路门店!$S:$S,$G2115)</f>
        <v>0</v>
      </c>
      <c r="BA2115" s="99">
        <f t="shared" si="163"/>
        <v>0</v>
      </c>
      <c r="BB2115" s="99">
        <f t="shared" si="164"/>
        <v>0</v>
      </c>
      <c r="BC2115" s="99">
        <f>SUMIFS(通讯通路门店!$W:$W,通讯通路门店!$S:$S,$G2115,通讯通路门店!$J:$J,"荣耀体验店")+SUMIFS(通讯通路门店!$W:$W,通讯通路门店!$S:$S,$G2115,通讯通路门店!$J:$J,"荣耀授权专卖店")</f>
        <v>0</v>
      </c>
      <c r="BD2115" s="99">
        <f>SUMIFS(通讯通路门店!$Z:$Z,通讯通路门店!$S:$S,$G2115,通讯通路门店!$J:$J,"VIVO体验店")</f>
        <v>0</v>
      </c>
      <c r="BE2115" s="99">
        <f>SUMIFS(通讯通路门店!$AB:$AB,通讯通路门店!$S:$S,$G2115,通讯通路门店!$J:$J,"OPPO体验店")</f>
        <v>0</v>
      </c>
      <c r="BF2115" s="99">
        <f>SUMIFS(通讯通路门店!$X:$X,通讯通路门店!$S:$S,$G2115,通讯通路门店!$J:$J,"华为授权体验店")+SUMIFS(通讯通路门店!$AA:$AA,通讯通路门店!$S:$S,$G2115,通讯通路门店!$J:$J,"华为堡垒店")</f>
        <v>0</v>
      </c>
      <c r="BG2115" s="99">
        <f>SUMIFS(通讯通路门店!$Y:$Y,通讯通路门店!$S:$S,$G2115,通讯通路门店!$J:$J,"小米体验店")</f>
        <v>0</v>
      </c>
      <c r="BH2115" s="99">
        <f>SUMIFS(通讯通路门店!$AA:$AA,通讯通路门店!$S:$S,$G2115,通讯通路门店!$J:$J,"苹果体验店")</f>
        <v>0</v>
      </c>
      <c r="BI2115" s="99">
        <f>SUMIFS(通讯通路门店!$K:$K,通讯通路门店!$S:$S,$G2115,通讯通路门店!$J:$J,"其他品牌专卖店")</f>
        <v>0</v>
      </c>
      <c r="BJ2115" s="99">
        <f>SUMIFS(通讯通路门店!$AC:$AC,通讯通路门店!$S:$S,$G2115)</f>
        <v>0</v>
      </c>
      <c r="BK2115" s="99">
        <f>SUMIFS(通讯通路门店!$AD:$AD,通讯通路门店!$S:$S,$G2115)</f>
        <v>0</v>
      </c>
      <c r="BL2115" s="99">
        <f>SUMIFS(通讯通路门店!$AE:$AE,通讯通路门店!$S:$S,$G2115)</f>
        <v>0</v>
      </c>
      <c r="BM2115" s="99">
        <f>SUMIFS(通讯通路门店!$AF:$AF,通讯通路门店!$S:$S,$G2115)</f>
        <v>0</v>
      </c>
      <c r="BN2115" s="99">
        <f>SUMIFS(通讯通路门店!$AG:$AG,通讯通路门店!$S:$S,$G2115)</f>
        <v>0</v>
      </c>
      <c r="BO2115" s="99">
        <f>SUMIFS(通讯通路门店!$AH:$AH,通讯通路门店!$S:$S,$G2115)</f>
        <v>0</v>
      </c>
      <c r="BP2115" s="99">
        <f>SUMIFS(通讯通路门店!$AI:$AI,通讯通路门店!$S:$S,$G2115)</f>
        <v>0</v>
      </c>
      <c r="BQ2115" s="83"/>
    </row>
    <row r="2116" spans="1:69">
      <c r="A2116" s="99" t="str">
        <f>IFERROR(_xlfn.XLOOKUP($G2116,通讯通路门店!$S$4:$S$993933,通讯通路门店!$A$4:$A$993933,0,0),"")</f>
        <v>海南省</v>
      </c>
      <c r="B2116" s="99" t="str">
        <f>IFERROR(_xlfn.XLOOKUP($G2116,通讯通路门店!$S$4:$S$993933,通讯通路门店!$B$4:$B$993933,0,0),"")</f>
        <v>昌江黎族自治县</v>
      </c>
      <c r="C2116" s="99" t="str">
        <f>IFERROR(_xlfn.XLOOKUP($G2116,通讯通路门店!$S$4:$S$993933,通讯通路门店!$C$4:$C$993933,0,0),"")</f>
        <v>昌江黎族自治县</v>
      </c>
      <c r="D2116" s="99" t="str">
        <f>IFERROR(_xlfn.XLOOKUP($G2116,通讯通路门店!$S$4:$S$993933,通讯通路门店!$D$4:$D$993933,0,0),"")</f>
        <v>叉河镇</v>
      </c>
      <c r="E2116" s="83"/>
      <c r="F2116" s="83"/>
      <c r="G2116" s="101"/>
      <c r="H2116" s="102">
        <f>IFERROR(_xlfn.XLOOKUP($G2116,通讯通路门店!$S$4:$S$993933,通讯通路门店!$R$4:$R$993933,0,0),"")</f>
        <v>0</v>
      </c>
      <c r="I2116" s="83"/>
      <c r="J2116" s="83"/>
      <c r="K2116" s="83"/>
      <c r="L2116" s="83"/>
      <c r="M2116" s="83"/>
      <c r="N2116" s="83"/>
      <c r="O2116" s="83"/>
      <c r="P2116" s="83"/>
      <c r="Q2116" s="83"/>
      <c r="R2116" s="83"/>
      <c r="S2116" s="83"/>
      <c r="T2116" s="83"/>
      <c r="U2116" s="99">
        <f>COUNTIF(通讯通路门店!$S:$S,$G2116)</f>
        <v>0</v>
      </c>
      <c r="V2116" s="99">
        <f>COUNTIFS(通讯通路门店!$S:$S,$G2116,通讯通路门店!$J:$J,"综合卖场")</f>
        <v>0</v>
      </c>
      <c r="W2116" s="99">
        <f>SUMIFS(通讯通路门店!$AJ:$AJ,通讯通路门店!$S:$S,通讯客户沙盘!$G2116)</f>
        <v>0</v>
      </c>
      <c r="X2116" s="99">
        <f t="shared" ref="X2116:X2179" si="165">Y2116+Z2116+AA2116+AB2116+AC2116+AD2116+AE2116</f>
        <v>0</v>
      </c>
      <c r="Y2116" s="99">
        <f>COUNTIFS(通讯通路门店!$S:$S,$G2116,通讯通路门店!$J:$J,"荣耀体验店")+COUNTIFS(通讯通路门店!$S:$S,$G2116,通讯通路门店!$J:$J,"荣耀授权专卖店")</f>
        <v>0</v>
      </c>
      <c r="Z2116" s="99">
        <f>COUNTIFS(通讯通路门店!$S:$S,$G2116,通讯通路门店!$J:$J,"VIVO体验店")</f>
        <v>0</v>
      </c>
      <c r="AA2116" s="99">
        <f>COUNTIFS(通讯通路门店!$S:$S,$G2116,通讯通路门店!$J:$J,"OPPO体验店")</f>
        <v>0</v>
      </c>
      <c r="AB2116" s="99">
        <f>COUNTIFS(通讯通路门店!$S:$S,$G2116,通讯通路门店!$J:$J,"华为授权体验店")+COUNTIFS(通讯通路门店!$S:$S,$G2116,通讯通路门店!$J:$J,"华为堡垒店")</f>
        <v>0</v>
      </c>
      <c r="AC2116" s="99">
        <f>COUNTIFS(通讯通路门店!$S:$S,$G2116,通讯通路门店!$J:$J,"小米体验店")</f>
        <v>0</v>
      </c>
      <c r="AD2116" s="99">
        <f>COUNTIFS(通讯通路门店!$S:$S,$G2116,通讯通路门店!$J:$J,"苹果体验店")</f>
        <v>0</v>
      </c>
      <c r="AE2116" s="99">
        <f>COUNTIFS(通讯通路门店!$S:$S,$G2116,通讯通路门店!$J:$J,"其他品牌专卖店")</f>
        <v>0</v>
      </c>
      <c r="AF2116" s="99">
        <f>SUMIFS(通讯通路门店!$BI:$BI,通讯通路门店!$S:$S,$G2116)</f>
        <v>0</v>
      </c>
      <c r="AG2116" s="99">
        <f>SUMIFS(通讯通路门店!$BH:$BH,通讯通路门店!$S:$S,$G2116)</f>
        <v>0</v>
      </c>
      <c r="AH2116" s="99">
        <f t="shared" ref="AH2116:AH2179" si="166">AI2116+AJ2116+AK2116+AL2116+AM2116+AN2116</f>
        <v>0</v>
      </c>
      <c r="AI2116" s="99">
        <f>SUMIFS(通讯通路门店!$BB:$BB,通讯通路门店!$S:$S,$G2116)</f>
        <v>0</v>
      </c>
      <c r="AJ2116" s="99">
        <f>SUMIFS(通讯通路门店!$BE:$BE,通讯通路门店!$S:$S,$G2116)</f>
        <v>0</v>
      </c>
      <c r="AK2116" s="99">
        <f>SUMIFS(通讯通路门店!$BG:$BG,通讯通路门店!$S:$S,$G2116)</f>
        <v>0</v>
      </c>
      <c r="AL2116" s="99">
        <f>SUMIFS(通讯通路门店!$BC:$BC,通讯通路门店!$S:$S,$G2116)</f>
        <v>0</v>
      </c>
      <c r="AM2116" s="99">
        <f>SUMIFS(通讯通路门店!$BD:$BD,通讯通路门店!$S:$S,$G2116)</f>
        <v>0</v>
      </c>
      <c r="AN2116" s="99">
        <f>SUMIFS(通讯通路门店!$BF:$BF,通讯通路门店!$S:$S,$G2116)</f>
        <v>0</v>
      </c>
      <c r="AO2116" s="99">
        <f t="shared" ref="AO2116:AO2179" si="167">AP2116+AQ2116</f>
        <v>0</v>
      </c>
      <c r="AP2116" s="99">
        <f>SUMIFS(通讯通路门店!$K:$K,通讯通路门店!$S:$S,$G2116)</f>
        <v>0</v>
      </c>
      <c r="AQ2116" s="83"/>
      <c r="AR2116" s="99">
        <f>SUMIFS(通讯通路门店!$T:$T,通讯通路门店!$S:$S,$G2116)</f>
        <v>0</v>
      </c>
      <c r="AS2116" s="99">
        <f>SUMIFS(通讯通路门店!$U:$U,通讯通路门店!$S:$S,$G2116)</f>
        <v>0</v>
      </c>
      <c r="AT2116" s="99">
        <f>SUMIFS(通讯通路门店!$V:$V,通讯通路门店!$S:$S,$G2116)</f>
        <v>0</v>
      </c>
      <c r="AU2116" s="99">
        <f>SUMIFS(通讯通路门店!$W:$W,通讯通路门店!$S:$S,$G2116)</f>
        <v>0</v>
      </c>
      <c r="AV2116" s="99">
        <f>SUMIFS(通讯通路门店!$Z:$Z,通讯通路门店!$S:$S,$G2116)</f>
        <v>0</v>
      </c>
      <c r="AW2116" s="99">
        <f>SUMIFS(通讯通路门店!$AB:$AB,通讯通路门店!$S:$S,$G2116)</f>
        <v>0</v>
      </c>
      <c r="AX2116" s="99">
        <f>SUMIFS(通讯通路门店!$X:$X,通讯通路门店!$S:$S,$G2116)</f>
        <v>0</v>
      </c>
      <c r="AY2116" s="99">
        <f>SUMIFS(通讯通路门店!$Y:$Y,通讯通路门店!$S:$S,$G2116)</f>
        <v>0</v>
      </c>
      <c r="AZ2116" s="99">
        <f>SUMIFS(通讯通路门店!$AA:$AA,通讯通路门店!$S:$S,$G2116)</f>
        <v>0</v>
      </c>
      <c r="BA2116" s="99">
        <f t="shared" ref="BA2116:BA2179" si="168">AP2116-BB2116</f>
        <v>0</v>
      </c>
      <c r="BB2116" s="99">
        <f t="shared" ref="BB2116:BB2179" si="169">BC2116+BD2116+BE2116+BF2116+BG2116+BH2116</f>
        <v>0</v>
      </c>
      <c r="BC2116" s="99">
        <f>SUMIFS(通讯通路门店!$W:$W,通讯通路门店!$S:$S,$G2116,通讯通路门店!$J:$J,"荣耀体验店")+SUMIFS(通讯通路门店!$W:$W,通讯通路门店!$S:$S,$G2116,通讯通路门店!$J:$J,"荣耀授权专卖店")</f>
        <v>0</v>
      </c>
      <c r="BD2116" s="99">
        <f>SUMIFS(通讯通路门店!$Z:$Z,通讯通路门店!$S:$S,$G2116,通讯通路门店!$J:$J,"VIVO体验店")</f>
        <v>0</v>
      </c>
      <c r="BE2116" s="99">
        <f>SUMIFS(通讯通路门店!$AB:$AB,通讯通路门店!$S:$S,$G2116,通讯通路门店!$J:$J,"OPPO体验店")</f>
        <v>0</v>
      </c>
      <c r="BF2116" s="99">
        <f>SUMIFS(通讯通路门店!$X:$X,通讯通路门店!$S:$S,$G2116,通讯通路门店!$J:$J,"华为授权体验店")+SUMIFS(通讯通路门店!$AA:$AA,通讯通路门店!$S:$S,$G2116,通讯通路门店!$J:$J,"华为堡垒店")</f>
        <v>0</v>
      </c>
      <c r="BG2116" s="99">
        <f>SUMIFS(通讯通路门店!$Y:$Y,通讯通路门店!$S:$S,$G2116,通讯通路门店!$J:$J,"小米体验店")</f>
        <v>0</v>
      </c>
      <c r="BH2116" s="99">
        <f>SUMIFS(通讯通路门店!$AA:$AA,通讯通路门店!$S:$S,$G2116,通讯通路门店!$J:$J,"苹果体验店")</f>
        <v>0</v>
      </c>
      <c r="BI2116" s="99">
        <f>SUMIFS(通讯通路门店!$K:$K,通讯通路门店!$S:$S,$G2116,通讯通路门店!$J:$J,"其他品牌专卖店")</f>
        <v>0</v>
      </c>
      <c r="BJ2116" s="99">
        <f>SUMIFS(通讯通路门店!$AC:$AC,通讯通路门店!$S:$S,$G2116)</f>
        <v>0</v>
      </c>
      <c r="BK2116" s="99">
        <f>SUMIFS(通讯通路门店!$AD:$AD,通讯通路门店!$S:$S,$G2116)</f>
        <v>0</v>
      </c>
      <c r="BL2116" s="99">
        <f>SUMIFS(通讯通路门店!$AE:$AE,通讯通路门店!$S:$S,$G2116)</f>
        <v>0</v>
      </c>
      <c r="BM2116" s="99">
        <f>SUMIFS(通讯通路门店!$AF:$AF,通讯通路门店!$S:$S,$G2116)</f>
        <v>0</v>
      </c>
      <c r="BN2116" s="99">
        <f>SUMIFS(通讯通路门店!$AG:$AG,通讯通路门店!$S:$S,$G2116)</f>
        <v>0</v>
      </c>
      <c r="BO2116" s="99">
        <f>SUMIFS(通讯通路门店!$AH:$AH,通讯通路门店!$S:$S,$G2116)</f>
        <v>0</v>
      </c>
      <c r="BP2116" s="99">
        <f>SUMIFS(通讯通路门店!$AI:$AI,通讯通路门店!$S:$S,$G2116)</f>
        <v>0</v>
      </c>
      <c r="BQ2116" s="83"/>
    </row>
    <row r="2117" spans="1:69">
      <c r="A2117" s="99" t="str">
        <f>IFERROR(_xlfn.XLOOKUP($G2117,通讯通路门店!$S$4:$S$993933,通讯通路门店!$A$4:$A$993933,0,0),"")</f>
        <v>海南省</v>
      </c>
      <c r="B2117" s="99" t="str">
        <f>IFERROR(_xlfn.XLOOKUP($G2117,通讯通路门店!$S$4:$S$993933,通讯通路门店!$B$4:$B$993933,0,0),"")</f>
        <v>昌江黎族自治县</v>
      </c>
      <c r="C2117" s="99" t="str">
        <f>IFERROR(_xlfn.XLOOKUP($G2117,通讯通路门店!$S$4:$S$993933,通讯通路门店!$C$4:$C$993933,0,0),"")</f>
        <v>昌江黎族自治县</v>
      </c>
      <c r="D2117" s="99" t="str">
        <f>IFERROR(_xlfn.XLOOKUP($G2117,通讯通路门店!$S$4:$S$993933,通讯通路门店!$D$4:$D$993933,0,0),"")</f>
        <v>叉河镇</v>
      </c>
      <c r="E2117" s="83"/>
      <c r="F2117" s="83"/>
      <c r="G2117" s="101"/>
      <c r="H2117" s="102">
        <f>IFERROR(_xlfn.XLOOKUP($G2117,通讯通路门店!$S$4:$S$993933,通讯通路门店!$R$4:$R$993933,0,0),"")</f>
        <v>0</v>
      </c>
      <c r="I2117" s="83"/>
      <c r="J2117" s="83"/>
      <c r="K2117" s="83"/>
      <c r="L2117" s="83"/>
      <c r="M2117" s="83"/>
      <c r="N2117" s="83"/>
      <c r="O2117" s="83"/>
      <c r="P2117" s="83"/>
      <c r="Q2117" s="83"/>
      <c r="R2117" s="83"/>
      <c r="S2117" s="83"/>
      <c r="T2117" s="83"/>
      <c r="U2117" s="99">
        <f>COUNTIF(通讯通路门店!$S:$S,$G2117)</f>
        <v>0</v>
      </c>
      <c r="V2117" s="99">
        <f>COUNTIFS(通讯通路门店!$S:$S,$G2117,通讯通路门店!$J:$J,"综合卖场")</f>
        <v>0</v>
      </c>
      <c r="W2117" s="99">
        <f>SUMIFS(通讯通路门店!$AJ:$AJ,通讯通路门店!$S:$S,通讯客户沙盘!$G2117)</f>
        <v>0</v>
      </c>
      <c r="X2117" s="99">
        <f t="shared" si="165"/>
        <v>0</v>
      </c>
      <c r="Y2117" s="99">
        <f>COUNTIFS(通讯通路门店!$S:$S,$G2117,通讯通路门店!$J:$J,"荣耀体验店")+COUNTIFS(通讯通路门店!$S:$S,$G2117,通讯通路门店!$J:$J,"荣耀授权专卖店")</f>
        <v>0</v>
      </c>
      <c r="Z2117" s="99">
        <f>COUNTIFS(通讯通路门店!$S:$S,$G2117,通讯通路门店!$J:$J,"VIVO体验店")</f>
        <v>0</v>
      </c>
      <c r="AA2117" s="99">
        <f>COUNTIFS(通讯通路门店!$S:$S,$G2117,通讯通路门店!$J:$J,"OPPO体验店")</f>
        <v>0</v>
      </c>
      <c r="AB2117" s="99">
        <f>COUNTIFS(通讯通路门店!$S:$S,$G2117,通讯通路门店!$J:$J,"华为授权体验店")+COUNTIFS(通讯通路门店!$S:$S,$G2117,通讯通路门店!$J:$J,"华为堡垒店")</f>
        <v>0</v>
      </c>
      <c r="AC2117" s="99">
        <f>COUNTIFS(通讯通路门店!$S:$S,$G2117,通讯通路门店!$J:$J,"小米体验店")</f>
        <v>0</v>
      </c>
      <c r="AD2117" s="99">
        <f>COUNTIFS(通讯通路门店!$S:$S,$G2117,通讯通路门店!$J:$J,"苹果体验店")</f>
        <v>0</v>
      </c>
      <c r="AE2117" s="99">
        <f>COUNTIFS(通讯通路门店!$S:$S,$G2117,通讯通路门店!$J:$J,"其他品牌专卖店")</f>
        <v>0</v>
      </c>
      <c r="AF2117" s="99">
        <f>SUMIFS(通讯通路门店!$BI:$BI,通讯通路门店!$S:$S,$G2117)</f>
        <v>0</v>
      </c>
      <c r="AG2117" s="99">
        <f>SUMIFS(通讯通路门店!$BH:$BH,通讯通路门店!$S:$S,$G2117)</f>
        <v>0</v>
      </c>
      <c r="AH2117" s="99">
        <f t="shared" si="166"/>
        <v>0</v>
      </c>
      <c r="AI2117" s="99">
        <f>SUMIFS(通讯通路门店!$BB:$BB,通讯通路门店!$S:$S,$G2117)</f>
        <v>0</v>
      </c>
      <c r="AJ2117" s="99">
        <f>SUMIFS(通讯通路门店!$BE:$BE,通讯通路门店!$S:$S,$G2117)</f>
        <v>0</v>
      </c>
      <c r="AK2117" s="99">
        <f>SUMIFS(通讯通路门店!$BG:$BG,通讯通路门店!$S:$S,$G2117)</f>
        <v>0</v>
      </c>
      <c r="AL2117" s="99">
        <f>SUMIFS(通讯通路门店!$BC:$BC,通讯通路门店!$S:$S,$G2117)</f>
        <v>0</v>
      </c>
      <c r="AM2117" s="99">
        <f>SUMIFS(通讯通路门店!$BD:$BD,通讯通路门店!$S:$S,$G2117)</f>
        <v>0</v>
      </c>
      <c r="AN2117" s="99">
        <f>SUMIFS(通讯通路门店!$BF:$BF,通讯通路门店!$S:$S,$G2117)</f>
        <v>0</v>
      </c>
      <c r="AO2117" s="99">
        <f t="shared" si="167"/>
        <v>0</v>
      </c>
      <c r="AP2117" s="99">
        <f>SUMIFS(通讯通路门店!$K:$K,通讯通路门店!$S:$S,$G2117)</f>
        <v>0</v>
      </c>
      <c r="AQ2117" s="83"/>
      <c r="AR2117" s="99">
        <f>SUMIFS(通讯通路门店!$T:$T,通讯通路门店!$S:$S,$G2117)</f>
        <v>0</v>
      </c>
      <c r="AS2117" s="99">
        <f>SUMIFS(通讯通路门店!$U:$U,通讯通路门店!$S:$S,$G2117)</f>
        <v>0</v>
      </c>
      <c r="AT2117" s="99">
        <f>SUMIFS(通讯通路门店!$V:$V,通讯通路门店!$S:$S,$G2117)</f>
        <v>0</v>
      </c>
      <c r="AU2117" s="99">
        <f>SUMIFS(通讯通路门店!$W:$W,通讯通路门店!$S:$S,$G2117)</f>
        <v>0</v>
      </c>
      <c r="AV2117" s="99">
        <f>SUMIFS(通讯通路门店!$Z:$Z,通讯通路门店!$S:$S,$G2117)</f>
        <v>0</v>
      </c>
      <c r="AW2117" s="99">
        <f>SUMIFS(通讯通路门店!$AB:$AB,通讯通路门店!$S:$S,$G2117)</f>
        <v>0</v>
      </c>
      <c r="AX2117" s="99">
        <f>SUMIFS(通讯通路门店!$X:$X,通讯通路门店!$S:$S,$G2117)</f>
        <v>0</v>
      </c>
      <c r="AY2117" s="99">
        <f>SUMIFS(通讯通路门店!$Y:$Y,通讯通路门店!$S:$S,$G2117)</f>
        <v>0</v>
      </c>
      <c r="AZ2117" s="99">
        <f>SUMIFS(通讯通路门店!$AA:$AA,通讯通路门店!$S:$S,$G2117)</f>
        <v>0</v>
      </c>
      <c r="BA2117" s="99">
        <f t="shared" si="168"/>
        <v>0</v>
      </c>
      <c r="BB2117" s="99">
        <f t="shared" si="169"/>
        <v>0</v>
      </c>
      <c r="BC2117" s="99">
        <f>SUMIFS(通讯通路门店!$W:$W,通讯通路门店!$S:$S,$G2117,通讯通路门店!$J:$J,"荣耀体验店")+SUMIFS(通讯通路门店!$W:$W,通讯通路门店!$S:$S,$G2117,通讯通路门店!$J:$J,"荣耀授权专卖店")</f>
        <v>0</v>
      </c>
      <c r="BD2117" s="99">
        <f>SUMIFS(通讯通路门店!$Z:$Z,通讯通路门店!$S:$S,$G2117,通讯通路门店!$J:$J,"VIVO体验店")</f>
        <v>0</v>
      </c>
      <c r="BE2117" s="99">
        <f>SUMIFS(通讯通路门店!$AB:$AB,通讯通路门店!$S:$S,$G2117,通讯通路门店!$J:$J,"OPPO体验店")</f>
        <v>0</v>
      </c>
      <c r="BF2117" s="99">
        <f>SUMIFS(通讯通路门店!$X:$X,通讯通路门店!$S:$S,$G2117,通讯通路门店!$J:$J,"华为授权体验店")+SUMIFS(通讯通路门店!$AA:$AA,通讯通路门店!$S:$S,$G2117,通讯通路门店!$J:$J,"华为堡垒店")</f>
        <v>0</v>
      </c>
      <c r="BG2117" s="99">
        <f>SUMIFS(通讯通路门店!$Y:$Y,通讯通路门店!$S:$S,$G2117,通讯通路门店!$J:$J,"小米体验店")</f>
        <v>0</v>
      </c>
      <c r="BH2117" s="99">
        <f>SUMIFS(通讯通路门店!$AA:$AA,通讯通路门店!$S:$S,$G2117,通讯通路门店!$J:$J,"苹果体验店")</f>
        <v>0</v>
      </c>
      <c r="BI2117" s="99">
        <f>SUMIFS(通讯通路门店!$K:$K,通讯通路门店!$S:$S,$G2117,通讯通路门店!$J:$J,"其他品牌专卖店")</f>
        <v>0</v>
      </c>
      <c r="BJ2117" s="99">
        <f>SUMIFS(通讯通路门店!$AC:$AC,通讯通路门店!$S:$S,$G2117)</f>
        <v>0</v>
      </c>
      <c r="BK2117" s="99">
        <f>SUMIFS(通讯通路门店!$AD:$AD,通讯通路门店!$S:$S,$G2117)</f>
        <v>0</v>
      </c>
      <c r="BL2117" s="99">
        <f>SUMIFS(通讯通路门店!$AE:$AE,通讯通路门店!$S:$S,$G2117)</f>
        <v>0</v>
      </c>
      <c r="BM2117" s="99">
        <f>SUMIFS(通讯通路门店!$AF:$AF,通讯通路门店!$S:$S,$G2117)</f>
        <v>0</v>
      </c>
      <c r="BN2117" s="99">
        <f>SUMIFS(通讯通路门店!$AG:$AG,通讯通路门店!$S:$S,$G2117)</f>
        <v>0</v>
      </c>
      <c r="BO2117" s="99">
        <f>SUMIFS(通讯通路门店!$AH:$AH,通讯通路门店!$S:$S,$G2117)</f>
        <v>0</v>
      </c>
      <c r="BP2117" s="99">
        <f>SUMIFS(通讯通路门店!$AI:$AI,通讯通路门店!$S:$S,$G2117)</f>
        <v>0</v>
      </c>
      <c r="BQ2117" s="83"/>
    </row>
    <row r="2118" spans="1:69">
      <c r="A2118" s="99" t="str">
        <f>IFERROR(_xlfn.XLOOKUP($G2118,通讯通路门店!$S$4:$S$993933,通讯通路门店!$A$4:$A$993933,0,0),"")</f>
        <v>海南省</v>
      </c>
      <c r="B2118" s="99" t="str">
        <f>IFERROR(_xlfn.XLOOKUP($G2118,通讯通路门店!$S$4:$S$993933,通讯通路门店!$B$4:$B$993933,0,0),"")</f>
        <v>昌江黎族自治县</v>
      </c>
      <c r="C2118" s="99" t="str">
        <f>IFERROR(_xlfn.XLOOKUP($G2118,通讯通路门店!$S$4:$S$993933,通讯通路门店!$C$4:$C$993933,0,0),"")</f>
        <v>昌江黎族自治县</v>
      </c>
      <c r="D2118" s="99" t="str">
        <f>IFERROR(_xlfn.XLOOKUP($G2118,通讯通路门店!$S$4:$S$993933,通讯通路门店!$D$4:$D$993933,0,0),"")</f>
        <v>叉河镇</v>
      </c>
      <c r="E2118" s="83"/>
      <c r="F2118" s="83"/>
      <c r="G2118" s="101"/>
      <c r="H2118" s="102">
        <f>IFERROR(_xlfn.XLOOKUP($G2118,通讯通路门店!$S$4:$S$993933,通讯通路门店!$R$4:$R$993933,0,0),"")</f>
        <v>0</v>
      </c>
      <c r="I2118" s="83"/>
      <c r="J2118" s="83"/>
      <c r="K2118" s="83"/>
      <c r="L2118" s="83"/>
      <c r="M2118" s="83"/>
      <c r="N2118" s="83"/>
      <c r="O2118" s="83"/>
      <c r="P2118" s="83"/>
      <c r="Q2118" s="83"/>
      <c r="R2118" s="83"/>
      <c r="S2118" s="83"/>
      <c r="T2118" s="83"/>
      <c r="U2118" s="99">
        <f>COUNTIF(通讯通路门店!$S:$S,$G2118)</f>
        <v>0</v>
      </c>
      <c r="V2118" s="99">
        <f>COUNTIFS(通讯通路门店!$S:$S,$G2118,通讯通路门店!$J:$J,"综合卖场")</f>
        <v>0</v>
      </c>
      <c r="W2118" s="99">
        <f>SUMIFS(通讯通路门店!$AJ:$AJ,通讯通路门店!$S:$S,通讯客户沙盘!$G2118)</f>
        <v>0</v>
      </c>
      <c r="X2118" s="99">
        <f t="shared" si="165"/>
        <v>0</v>
      </c>
      <c r="Y2118" s="99">
        <f>COUNTIFS(通讯通路门店!$S:$S,$G2118,通讯通路门店!$J:$J,"荣耀体验店")+COUNTIFS(通讯通路门店!$S:$S,$G2118,通讯通路门店!$J:$J,"荣耀授权专卖店")</f>
        <v>0</v>
      </c>
      <c r="Z2118" s="99">
        <f>COUNTIFS(通讯通路门店!$S:$S,$G2118,通讯通路门店!$J:$J,"VIVO体验店")</f>
        <v>0</v>
      </c>
      <c r="AA2118" s="99">
        <f>COUNTIFS(通讯通路门店!$S:$S,$G2118,通讯通路门店!$J:$J,"OPPO体验店")</f>
        <v>0</v>
      </c>
      <c r="AB2118" s="99">
        <f>COUNTIFS(通讯通路门店!$S:$S,$G2118,通讯通路门店!$J:$J,"华为授权体验店")+COUNTIFS(通讯通路门店!$S:$S,$G2118,通讯通路门店!$J:$J,"华为堡垒店")</f>
        <v>0</v>
      </c>
      <c r="AC2118" s="99">
        <f>COUNTIFS(通讯通路门店!$S:$S,$G2118,通讯通路门店!$J:$J,"小米体验店")</f>
        <v>0</v>
      </c>
      <c r="AD2118" s="99">
        <f>COUNTIFS(通讯通路门店!$S:$S,$G2118,通讯通路门店!$J:$J,"苹果体验店")</f>
        <v>0</v>
      </c>
      <c r="AE2118" s="99">
        <f>COUNTIFS(通讯通路门店!$S:$S,$G2118,通讯通路门店!$J:$J,"其他品牌专卖店")</f>
        <v>0</v>
      </c>
      <c r="AF2118" s="99">
        <f>SUMIFS(通讯通路门店!$BI:$BI,通讯通路门店!$S:$S,$G2118)</f>
        <v>0</v>
      </c>
      <c r="AG2118" s="99">
        <f>SUMIFS(通讯通路门店!$BH:$BH,通讯通路门店!$S:$S,$G2118)</f>
        <v>0</v>
      </c>
      <c r="AH2118" s="99">
        <f t="shared" si="166"/>
        <v>0</v>
      </c>
      <c r="AI2118" s="99">
        <f>SUMIFS(通讯通路门店!$BB:$BB,通讯通路门店!$S:$S,$G2118)</f>
        <v>0</v>
      </c>
      <c r="AJ2118" s="99">
        <f>SUMIFS(通讯通路门店!$BE:$BE,通讯通路门店!$S:$S,$G2118)</f>
        <v>0</v>
      </c>
      <c r="AK2118" s="99">
        <f>SUMIFS(通讯通路门店!$BG:$BG,通讯通路门店!$S:$S,$G2118)</f>
        <v>0</v>
      </c>
      <c r="AL2118" s="99">
        <f>SUMIFS(通讯通路门店!$BC:$BC,通讯通路门店!$S:$S,$G2118)</f>
        <v>0</v>
      </c>
      <c r="AM2118" s="99">
        <f>SUMIFS(通讯通路门店!$BD:$BD,通讯通路门店!$S:$S,$G2118)</f>
        <v>0</v>
      </c>
      <c r="AN2118" s="99">
        <f>SUMIFS(通讯通路门店!$BF:$BF,通讯通路门店!$S:$S,$G2118)</f>
        <v>0</v>
      </c>
      <c r="AO2118" s="99">
        <f t="shared" si="167"/>
        <v>0</v>
      </c>
      <c r="AP2118" s="99">
        <f>SUMIFS(通讯通路门店!$K:$K,通讯通路门店!$S:$S,$G2118)</f>
        <v>0</v>
      </c>
      <c r="AQ2118" s="83"/>
      <c r="AR2118" s="99">
        <f>SUMIFS(通讯通路门店!$T:$T,通讯通路门店!$S:$S,$G2118)</f>
        <v>0</v>
      </c>
      <c r="AS2118" s="99">
        <f>SUMIFS(通讯通路门店!$U:$U,通讯通路门店!$S:$S,$G2118)</f>
        <v>0</v>
      </c>
      <c r="AT2118" s="99">
        <f>SUMIFS(通讯通路门店!$V:$V,通讯通路门店!$S:$S,$G2118)</f>
        <v>0</v>
      </c>
      <c r="AU2118" s="99">
        <f>SUMIFS(通讯通路门店!$W:$W,通讯通路门店!$S:$S,$G2118)</f>
        <v>0</v>
      </c>
      <c r="AV2118" s="99">
        <f>SUMIFS(通讯通路门店!$Z:$Z,通讯通路门店!$S:$S,$G2118)</f>
        <v>0</v>
      </c>
      <c r="AW2118" s="99">
        <f>SUMIFS(通讯通路门店!$AB:$AB,通讯通路门店!$S:$S,$G2118)</f>
        <v>0</v>
      </c>
      <c r="AX2118" s="99">
        <f>SUMIFS(通讯通路门店!$X:$X,通讯通路门店!$S:$S,$G2118)</f>
        <v>0</v>
      </c>
      <c r="AY2118" s="99">
        <f>SUMIFS(通讯通路门店!$Y:$Y,通讯通路门店!$S:$S,$G2118)</f>
        <v>0</v>
      </c>
      <c r="AZ2118" s="99">
        <f>SUMIFS(通讯通路门店!$AA:$AA,通讯通路门店!$S:$S,$G2118)</f>
        <v>0</v>
      </c>
      <c r="BA2118" s="99">
        <f t="shared" si="168"/>
        <v>0</v>
      </c>
      <c r="BB2118" s="99">
        <f t="shared" si="169"/>
        <v>0</v>
      </c>
      <c r="BC2118" s="99">
        <f>SUMIFS(通讯通路门店!$W:$W,通讯通路门店!$S:$S,$G2118,通讯通路门店!$J:$J,"荣耀体验店")+SUMIFS(通讯通路门店!$W:$W,通讯通路门店!$S:$S,$G2118,通讯通路门店!$J:$J,"荣耀授权专卖店")</f>
        <v>0</v>
      </c>
      <c r="BD2118" s="99">
        <f>SUMIFS(通讯通路门店!$Z:$Z,通讯通路门店!$S:$S,$G2118,通讯通路门店!$J:$J,"VIVO体验店")</f>
        <v>0</v>
      </c>
      <c r="BE2118" s="99">
        <f>SUMIFS(通讯通路门店!$AB:$AB,通讯通路门店!$S:$S,$G2118,通讯通路门店!$J:$J,"OPPO体验店")</f>
        <v>0</v>
      </c>
      <c r="BF2118" s="99">
        <f>SUMIFS(通讯通路门店!$X:$X,通讯通路门店!$S:$S,$G2118,通讯通路门店!$J:$J,"华为授权体验店")+SUMIFS(通讯通路门店!$AA:$AA,通讯通路门店!$S:$S,$G2118,通讯通路门店!$J:$J,"华为堡垒店")</f>
        <v>0</v>
      </c>
      <c r="BG2118" s="99">
        <f>SUMIFS(通讯通路门店!$Y:$Y,通讯通路门店!$S:$S,$G2118,通讯通路门店!$J:$J,"小米体验店")</f>
        <v>0</v>
      </c>
      <c r="BH2118" s="99">
        <f>SUMIFS(通讯通路门店!$AA:$AA,通讯通路门店!$S:$S,$G2118,通讯通路门店!$J:$J,"苹果体验店")</f>
        <v>0</v>
      </c>
      <c r="BI2118" s="99">
        <f>SUMIFS(通讯通路门店!$K:$K,通讯通路门店!$S:$S,$G2118,通讯通路门店!$J:$J,"其他品牌专卖店")</f>
        <v>0</v>
      </c>
      <c r="BJ2118" s="99">
        <f>SUMIFS(通讯通路门店!$AC:$AC,通讯通路门店!$S:$S,$G2118)</f>
        <v>0</v>
      </c>
      <c r="BK2118" s="99">
        <f>SUMIFS(通讯通路门店!$AD:$AD,通讯通路门店!$S:$S,$G2118)</f>
        <v>0</v>
      </c>
      <c r="BL2118" s="99">
        <f>SUMIFS(通讯通路门店!$AE:$AE,通讯通路门店!$S:$S,$G2118)</f>
        <v>0</v>
      </c>
      <c r="BM2118" s="99">
        <f>SUMIFS(通讯通路门店!$AF:$AF,通讯通路门店!$S:$S,$G2118)</f>
        <v>0</v>
      </c>
      <c r="BN2118" s="99">
        <f>SUMIFS(通讯通路门店!$AG:$AG,通讯通路门店!$S:$S,$G2118)</f>
        <v>0</v>
      </c>
      <c r="BO2118" s="99">
        <f>SUMIFS(通讯通路门店!$AH:$AH,通讯通路门店!$S:$S,$G2118)</f>
        <v>0</v>
      </c>
      <c r="BP2118" s="99">
        <f>SUMIFS(通讯通路门店!$AI:$AI,通讯通路门店!$S:$S,$G2118)</f>
        <v>0</v>
      </c>
      <c r="BQ2118" s="83"/>
    </row>
    <row r="2119" spans="1:69">
      <c r="A2119" s="99" t="str">
        <f>IFERROR(_xlfn.XLOOKUP($G2119,通讯通路门店!$S$4:$S$993933,通讯通路门店!$A$4:$A$993933,0,0),"")</f>
        <v>海南省</v>
      </c>
      <c r="B2119" s="99" t="str">
        <f>IFERROR(_xlfn.XLOOKUP($G2119,通讯通路门店!$S$4:$S$993933,通讯通路门店!$B$4:$B$993933,0,0),"")</f>
        <v>昌江黎族自治县</v>
      </c>
      <c r="C2119" s="99" t="str">
        <f>IFERROR(_xlfn.XLOOKUP($G2119,通讯通路门店!$S$4:$S$993933,通讯通路门店!$C$4:$C$993933,0,0),"")</f>
        <v>昌江黎族自治县</v>
      </c>
      <c r="D2119" s="99" t="str">
        <f>IFERROR(_xlfn.XLOOKUP($G2119,通讯通路门店!$S$4:$S$993933,通讯通路门店!$D$4:$D$993933,0,0),"")</f>
        <v>叉河镇</v>
      </c>
      <c r="E2119" s="83"/>
      <c r="F2119" s="83"/>
      <c r="G2119" s="101"/>
      <c r="H2119" s="102">
        <f>IFERROR(_xlfn.XLOOKUP($G2119,通讯通路门店!$S$4:$S$993933,通讯通路门店!$R$4:$R$993933,0,0),"")</f>
        <v>0</v>
      </c>
      <c r="I2119" s="83"/>
      <c r="J2119" s="83"/>
      <c r="K2119" s="83"/>
      <c r="L2119" s="83"/>
      <c r="M2119" s="83"/>
      <c r="N2119" s="83"/>
      <c r="O2119" s="83"/>
      <c r="P2119" s="83"/>
      <c r="Q2119" s="83"/>
      <c r="R2119" s="83"/>
      <c r="S2119" s="83"/>
      <c r="T2119" s="83"/>
      <c r="U2119" s="99">
        <f>COUNTIF(通讯通路门店!$S:$S,$G2119)</f>
        <v>0</v>
      </c>
      <c r="V2119" s="99">
        <f>COUNTIFS(通讯通路门店!$S:$S,$G2119,通讯通路门店!$J:$J,"综合卖场")</f>
        <v>0</v>
      </c>
      <c r="W2119" s="99">
        <f>SUMIFS(通讯通路门店!$AJ:$AJ,通讯通路门店!$S:$S,通讯客户沙盘!$G2119)</f>
        <v>0</v>
      </c>
      <c r="X2119" s="99">
        <f t="shared" si="165"/>
        <v>0</v>
      </c>
      <c r="Y2119" s="99">
        <f>COUNTIFS(通讯通路门店!$S:$S,$G2119,通讯通路门店!$J:$J,"荣耀体验店")+COUNTIFS(通讯通路门店!$S:$S,$G2119,通讯通路门店!$J:$J,"荣耀授权专卖店")</f>
        <v>0</v>
      </c>
      <c r="Z2119" s="99">
        <f>COUNTIFS(通讯通路门店!$S:$S,$G2119,通讯通路门店!$J:$J,"VIVO体验店")</f>
        <v>0</v>
      </c>
      <c r="AA2119" s="99">
        <f>COUNTIFS(通讯通路门店!$S:$S,$G2119,通讯通路门店!$J:$J,"OPPO体验店")</f>
        <v>0</v>
      </c>
      <c r="AB2119" s="99">
        <f>COUNTIFS(通讯通路门店!$S:$S,$G2119,通讯通路门店!$J:$J,"华为授权体验店")+COUNTIFS(通讯通路门店!$S:$S,$G2119,通讯通路门店!$J:$J,"华为堡垒店")</f>
        <v>0</v>
      </c>
      <c r="AC2119" s="99">
        <f>COUNTIFS(通讯通路门店!$S:$S,$G2119,通讯通路门店!$J:$J,"小米体验店")</f>
        <v>0</v>
      </c>
      <c r="AD2119" s="99">
        <f>COUNTIFS(通讯通路门店!$S:$S,$G2119,通讯通路门店!$J:$J,"苹果体验店")</f>
        <v>0</v>
      </c>
      <c r="AE2119" s="99">
        <f>COUNTIFS(通讯通路门店!$S:$S,$G2119,通讯通路门店!$J:$J,"其他品牌专卖店")</f>
        <v>0</v>
      </c>
      <c r="AF2119" s="99">
        <f>SUMIFS(通讯通路门店!$BI:$BI,通讯通路门店!$S:$S,$G2119)</f>
        <v>0</v>
      </c>
      <c r="AG2119" s="99">
        <f>SUMIFS(通讯通路门店!$BH:$BH,通讯通路门店!$S:$S,$G2119)</f>
        <v>0</v>
      </c>
      <c r="AH2119" s="99">
        <f t="shared" si="166"/>
        <v>0</v>
      </c>
      <c r="AI2119" s="99">
        <f>SUMIFS(通讯通路门店!$BB:$BB,通讯通路门店!$S:$S,$G2119)</f>
        <v>0</v>
      </c>
      <c r="AJ2119" s="99">
        <f>SUMIFS(通讯通路门店!$BE:$BE,通讯通路门店!$S:$S,$G2119)</f>
        <v>0</v>
      </c>
      <c r="AK2119" s="99">
        <f>SUMIFS(通讯通路门店!$BG:$BG,通讯通路门店!$S:$S,$G2119)</f>
        <v>0</v>
      </c>
      <c r="AL2119" s="99">
        <f>SUMIFS(通讯通路门店!$BC:$BC,通讯通路门店!$S:$S,$G2119)</f>
        <v>0</v>
      </c>
      <c r="AM2119" s="99">
        <f>SUMIFS(通讯通路门店!$BD:$BD,通讯通路门店!$S:$S,$G2119)</f>
        <v>0</v>
      </c>
      <c r="AN2119" s="99">
        <f>SUMIFS(通讯通路门店!$BF:$BF,通讯通路门店!$S:$S,$G2119)</f>
        <v>0</v>
      </c>
      <c r="AO2119" s="99">
        <f t="shared" si="167"/>
        <v>0</v>
      </c>
      <c r="AP2119" s="99">
        <f>SUMIFS(通讯通路门店!$K:$K,通讯通路门店!$S:$S,$G2119)</f>
        <v>0</v>
      </c>
      <c r="AQ2119" s="83"/>
      <c r="AR2119" s="99">
        <f>SUMIFS(通讯通路门店!$T:$T,通讯通路门店!$S:$S,$G2119)</f>
        <v>0</v>
      </c>
      <c r="AS2119" s="99">
        <f>SUMIFS(通讯通路门店!$U:$U,通讯通路门店!$S:$S,$G2119)</f>
        <v>0</v>
      </c>
      <c r="AT2119" s="99">
        <f>SUMIFS(通讯通路门店!$V:$V,通讯通路门店!$S:$S,$G2119)</f>
        <v>0</v>
      </c>
      <c r="AU2119" s="99">
        <f>SUMIFS(通讯通路门店!$W:$W,通讯通路门店!$S:$S,$G2119)</f>
        <v>0</v>
      </c>
      <c r="AV2119" s="99">
        <f>SUMIFS(通讯通路门店!$Z:$Z,通讯通路门店!$S:$S,$G2119)</f>
        <v>0</v>
      </c>
      <c r="AW2119" s="99">
        <f>SUMIFS(通讯通路门店!$AB:$AB,通讯通路门店!$S:$S,$G2119)</f>
        <v>0</v>
      </c>
      <c r="AX2119" s="99">
        <f>SUMIFS(通讯通路门店!$X:$X,通讯通路门店!$S:$S,$G2119)</f>
        <v>0</v>
      </c>
      <c r="AY2119" s="99">
        <f>SUMIFS(通讯通路门店!$Y:$Y,通讯通路门店!$S:$S,$G2119)</f>
        <v>0</v>
      </c>
      <c r="AZ2119" s="99">
        <f>SUMIFS(通讯通路门店!$AA:$AA,通讯通路门店!$S:$S,$G2119)</f>
        <v>0</v>
      </c>
      <c r="BA2119" s="99">
        <f t="shared" si="168"/>
        <v>0</v>
      </c>
      <c r="BB2119" s="99">
        <f t="shared" si="169"/>
        <v>0</v>
      </c>
      <c r="BC2119" s="99">
        <f>SUMIFS(通讯通路门店!$W:$W,通讯通路门店!$S:$S,$G2119,通讯通路门店!$J:$J,"荣耀体验店")+SUMIFS(通讯通路门店!$W:$W,通讯通路门店!$S:$S,$G2119,通讯通路门店!$J:$J,"荣耀授权专卖店")</f>
        <v>0</v>
      </c>
      <c r="BD2119" s="99">
        <f>SUMIFS(通讯通路门店!$Z:$Z,通讯通路门店!$S:$S,$G2119,通讯通路门店!$J:$J,"VIVO体验店")</f>
        <v>0</v>
      </c>
      <c r="BE2119" s="99">
        <f>SUMIFS(通讯通路门店!$AB:$AB,通讯通路门店!$S:$S,$G2119,通讯通路门店!$J:$J,"OPPO体验店")</f>
        <v>0</v>
      </c>
      <c r="BF2119" s="99">
        <f>SUMIFS(通讯通路门店!$X:$X,通讯通路门店!$S:$S,$G2119,通讯通路门店!$J:$J,"华为授权体验店")+SUMIFS(通讯通路门店!$AA:$AA,通讯通路门店!$S:$S,$G2119,通讯通路门店!$J:$J,"华为堡垒店")</f>
        <v>0</v>
      </c>
      <c r="BG2119" s="99">
        <f>SUMIFS(通讯通路门店!$Y:$Y,通讯通路门店!$S:$S,$G2119,通讯通路门店!$J:$J,"小米体验店")</f>
        <v>0</v>
      </c>
      <c r="BH2119" s="99">
        <f>SUMIFS(通讯通路门店!$AA:$AA,通讯通路门店!$S:$S,$G2119,通讯通路门店!$J:$J,"苹果体验店")</f>
        <v>0</v>
      </c>
      <c r="BI2119" s="99">
        <f>SUMIFS(通讯通路门店!$K:$K,通讯通路门店!$S:$S,$G2119,通讯通路门店!$J:$J,"其他品牌专卖店")</f>
        <v>0</v>
      </c>
      <c r="BJ2119" s="99">
        <f>SUMIFS(通讯通路门店!$AC:$AC,通讯通路门店!$S:$S,$G2119)</f>
        <v>0</v>
      </c>
      <c r="BK2119" s="99">
        <f>SUMIFS(通讯通路门店!$AD:$AD,通讯通路门店!$S:$S,$G2119)</f>
        <v>0</v>
      </c>
      <c r="BL2119" s="99">
        <f>SUMIFS(通讯通路门店!$AE:$AE,通讯通路门店!$S:$S,$G2119)</f>
        <v>0</v>
      </c>
      <c r="BM2119" s="99">
        <f>SUMIFS(通讯通路门店!$AF:$AF,通讯通路门店!$S:$S,$G2119)</f>
        <v>0</v>
      </c>
      <c r="BN2119" s="99">
        <f>SUMIFS(通讯通路门店!$AG:$AG,通讯通路门店!$S:$S,$G2119)</f>
        <v>0</v>
      </c>
      <c r="BO2119" s="99">
        <f>SUMIFS(通讯通路门店!$AH:$AH,通讯通路门店!$S:$S,$G2119)</f>
        <v>0</v>
      </c>
      <c r="BP2119" s="99">
        <f>SUMIFS(通讯通路门店!$AI:$AI,通讯通路门店!$S:$S,$G2119)</f>
        <v>0</v>
      </c>
      <c r="BQ2119" s="83"/>
    </row>
    <row r="2120" spans="1:69">
      <c r="A2120" s="99" t="str">
        <f>IFERROR(_xlfn.XLOOKUP($G2120,通讯通路门店!$S$4:$S$993933,通讯通路门店!$A$4:$A$993933,0,0),"")</f>
        <v>海南省</v>
      </c>
      <c r="B2120" s="99" t="str">
        <f>IFERROR(_xlfn.XLOOKUP($G2120,通讯通路门店!$S$4:$S$993933,通讯通路门店!$B$4:$B$993933,0,0),"")</f>
        <v>昌江黎族自治县</v>
      </c>
      <c r="C2120" s="99" t="str">
        <f>IFERROR(_xlfn.XLOOKUP($G2120,通讯通路门店!$S$4:$S$993933,通讯通路门店!$C$4:$C$993933,0,0),"")</f>
        <v>昌江黎族自治县</v>
      </c>
      <c r="D2120" s="99" t="str">
        <f>IFERROR(_xlfn.XLOOKUP($G2120,通讯通路门店!$S$4:$S$993933,通讯通路门店!$D$4:$D$993933,0,0),"")</f>
        <v>叉河镇</v>
      </c>
      <c r="E2120" s="83"/>
      <c r="F2120" s="83"/>
      <c r="G2120" s="101"/>
      <c r="H2120" s="102">
        <f>IFERROR(_xlfn.XLOOKUP($G2120,通讯通路门店!$S$4:$S$993933,通讯通路门店!$R$4:$R$993933,0,0),"")</f>
        <v>0</v>
      </c>
      <c r="I2120" s="83"/>
      <c r="J2120" s="83"/>
      <c r="K2120" s="83"/>
      <c r="L2120" s="83"/>
      <c r="M2120" s="83"/>
      <c r="N2120" s="83"/>
      <c r="O2120" s="83"/>
      <c r="P2120" s="83"/>
      <c r="Q2120" s="83"/>
      <c r="R2120" s="83"/>
      <c r="S2120" s="83"/>
      <c r="T2120" s="83"/>
      <c r="U2120" s="99">
        <f>COUNTIF(通讯通路门店!$S:$S,$G2120)</f>
        <v>0</v>
      </c>
      <c r="V2120" s="99">
        <f>COUNTIFS(通讯通路门店!$S:$S,$G2120,通讯通路门店!$J:$J,"综合卖场")</f>
        <v>0</v>
      </c>
      <c r="W2120" s="99">
        <f>SUMIFS(通讯通路门店!$AJ:$AJ,通讯通路门店!$S:$S,通讯客户沙盘!$G2120)</f>
        <v>0</v>
      </c>
      <c r="X2120" s="99">
        <f t="shared" si="165"/>
        <v>0</v>
      </c>
      <c r="Y2120" s="99">
        <f>COUNTIFS(通讯通路门店!$S:$S,$G2120,通讯通路门店!$J:$J,"荣耀体验店")+COUNTIFS(通讯通路门店!$S:$S,$G2120,通讯通路门店!$J:$J,"荣耀授权专卖店")</f>
        <v>0</v>
      </c>
      <c r="Z2120" s="99">
        <f>COUNTIFS(通讯通路门店!$S:$S,$G2120,通讯通路门店!$J:$J,"VIVO体验店")</f>
        <v>0</v>
      </c>
      <c r="AA2120" s="99">
        <f>COUNTIFS(通讯通路门店!$S:$S,$G2120,通讯通路门店!$J:$J,"OPPO体验店")</f>
        <v>0</v>
      </c>
      <c r="AB2120" s="99">
        <f>COUNTIFS(通讯通路门店!$S:$S,$G2120,通讯通路门店!$J:$J,"华为授权体验店")+COUNTIFS(通讯通路门店!$S:$S,$G2120,通讯通路门店!$J:$J,"华为堡垒店")</f>
        <v>0</v>
      </c>
      <c r="AC2120" s="99">
        <f>COUNTIFS(通讯通路门店!$S:$S,$G2120,通讯通路门店!$J:$J,"小米体验店")</f>
        <v>0</v>
      </c>
      <c r="AD2120" s="99">
        <f>COUNTIFS(通讯通路门店!$S:$S,$G2120,通讯通路门店!$J:$J,"苹果体验店")</f>
        <v>0</v>
      </c>
      <c r="AE2120" s="99">
        <f>COUNTIFS(通讯通路门店!$S:$S,$G2120,通讯通路门店!$J:$J,"其他品牌专卖店")</f>
        <v>0</v>
      </c>
      <c r="AF2120" s="99">
        <f>SUMIFS(通讯通路门店!$BI:$BI,通讯通路门店!$S:$S,$G2120)</f>
        <v>0</v>
      </c>
      <c r="AG2120" s="99">
        <f>SUMIFS(通讯通路门店!$BH:$BH,通讯通路门店!$S:$S,$G2120)</f>
        <v>0</v>
      </c>
      <c r="AH2120" s="99">
        <f t="shared" si="166"/>
        <v>0</v>
      </c>
      <c r="AI2120" s="99">
        <f>SUMIFS(通讯通路门店!$BB:$BB,通讯通路门店!$S:$S,$G2120)</f>
        <v>0</v>
      </c>
      <c r="AJ2120" s="99">
        <f>SUMIFS(通讯通路门店!$BE:$BE,通讯通路门店!$S:$S,$G2120)</f>
        <v>0</v>
      </c>
      <c r="AK2120" s="99">
        <f>SUMIFS(通讯通路门店!$BG:$BG,通讯通路门店!$S:$S,$G2120)</f>
        <v>0</v>
      </c>
      <c r="AL2120" s="99">
        <f>SUMIFS(通讯通路门店!$BC:$BC,通讯通路门店!$S:$S,$G2120)</f>
        <v>0</v>
      </c>
      <c r="AM2120" s="99">
        <f>SUMIFS(通讯通路门店!$BD:$BD,通讯通路门店!$S:$S,$G2120)</f>
        <v>0</v>
      </c>
      <c r="AN2120" s="99">
        <f>SUMIFS(通讯通路门店!$BF:$BF,通讯通路门店!$S:$S,$G2120)</f>
        <v>0</v>
      </c>
      <c r="AO2120" s="99">
        <f t="shared" si="167"/>
        <v>0</v>
      </c>
      <c r="AP2120" s="99">
        <f>SUMIFS(通讯通路门店!$K:$K,通讯通路门店!$S:$S,$G2120)</f>
        <v>0</v>
      </c>
      <c r="AQ2120" s="83"/>
      <c r="AR2120" s="99">
        <f>SUMIFS(通讯通路门店!$T:$T,通讯通路门店!$S:$S,$G2120)</f>
        <v>0</v>
      </c>
      <c r="AS2120" s="99">
        <f>SUMIFS(通讯通路门店!$U:$U,通讯通路门店!$S:$S,$G2120)</f>
        <v>0</v>
      </c>
      <c r="AT2120" s="99">
        <f>SUMIFS(通讯通路门店!$V:$V,通讯通路门店!$S:$S,$G2120)</f>
        <v>0</v>
      </c>
      <c r="AU2120" s="99">
        <f>SUMIFS(通讯通路门店!$W:$W,通讯通路门店!$S:$S,$G2120)</f>
        <v>0</v>
      </c>
      <c r="AV2120" s="99">
        <f>SUMIFS(通讯通路门店!$Z:$Z,通讯通路门店!$S:$S,$G2120)</f>
        <v>0</v>
      </c>
      <c r="AW2120" s="99">
        <f>SUMIFS(通讯通路门店!$AB:$AB,通讯通路门店!$S:$S,$G2120)</f>
        <v>0</v>
      </c>
      <c r="AX2120" s="99">
        <f>SUMIFS(通讯通路门店!$X:$X,通讯通路门店!$S:$S,$G2120)</f>
        <v>0</v>
      </c>
      <c r="AY2120" s="99">
        <f>SUMIFS(通讯通路门店!$Y:$Y,通讯通路门店!$S:$S,$G2120)</f>
        <v>0</v>
      </c>
      <c r="AZ2120" s="99">
        <f>SUMIFS(通讯通路门店!$AA:$AA,通讯通路门店!$S:$S,$G2120)</f>
        <v>0</v>
      </c>
      <c r="BA2120" s="99">
        <f t="shared" si="168"/>
        <v>0</v>
      </c>
      <c r="BB2120" s="99">
        <f t="shared" si="169"/>
        <v>0</v>
      </c>
      <c r="BC2120" s="99">
        <f>SUMIFS(通讯通路门店!$W:$W,通讯通路门店!$S:$S,$G2120,通讯通路门店!$J:$J,"荣耀体验店")+SUMIFS(通讯通路门店!$W:$W,通讯通路门店!$S:$S,$G2120,通讯通路门店!$J:$J,"荣耀授权专卖店")</f>
        <v>0</v>
      </c>
      <c r="BD2120" s="99">
        <f>SUMIFS(通讯通路门店!$Z:$Z,通讯通路门店!$S:$S,$G2120,通讯通路门店!$J:$J,"VIVO体验店")</f>
        <v>0</v>
      </c>
      <c r="BE2120" s="99">
        <f>SUMIFS(通讯通路门店!$AB:$AB,通讯通路门店!$S:$S,$G2120,通讯通路门店!$J:$J,"OPPO体验店")</f>
        <v>0</v>
      </c>
      <c r="BF2120" s="99">
        <f>SUMIFS(通讯通路门店!$X:$X,通讯通路门店!$S:$S,$G2120,通讯通路门店!$J:$J,"华为授权体验店")+SUMIFS(通讯通路门店!$AA:$AA,通讯通路门店!$S:$S,$G2120,通讯通路门店!$J:$J,"华为堡垒店")</f>
        <v>0</v>
      </c>
      <c r="BG2120" s="99">
        <f>SUMIFS(通讯通路门店!$Y:$Y,通讯通路门店!$S:$S,$G2120,通讯通路门店!$J:$J,"小米体验店")</f>
        <v>0</v>
      </c>
      <c r="BH2120" s="99">
        <f>SUMIFS(通讯通路门店!$AA:$AA,通讯通路门店!$S:$S,$G2120,通讯通路门店!$J:$J,"苹果体验店")</f>
        <v>0</v>
      </c>
      <c r="BI2120" s="99">
        <f>SUMIFS(通讯通路门店!$K:$K,通讯通路门店!$S:$S,$G2120,通讯通路门店!$J:$J,"其他品牌专卖店")</f>
        <v>0</v>
      </c>
      <c r="BJ2120" s="99">
        <f>SUMIFS(通讯通路门店!$AC:$AC,通讯通路门店!$S:$S,$G2120)</f>
        <v>0</v>
      </c>
      <c r="BK2120" s="99">
        <f>SUMIFS(通讯通路门店!$AD:$AD,通讯通路门店!$S:$S,$G2120)</f>
        <v>0</v>
      </c>
      <c r="BL2120" s="99">
        <f>SUMIFS(通讯通路门店!$AE:$AE,通讯通路门店!$S:$S,$G2120)</f>
        <v>0</v>
      </c>
      <c r="BM2120" s="99">
        <f>SUMIFS(通讯通路门店!$AF:$AF,通讯通路门店!$S:$S,$G2120)</f>
        <v>0</v>
      </c>
      <c r="BN2120" s="99">
        <f>SUMIFS(通讯通路门店!$AG:$AG,通讯通路门店!$S:$S,$G2120)</f>
        <v>0</v>
      </c>
      <c r="BO2120" s="99">
        <f>SUMIFS(通讯通路门店!$AH:$AH,通讯通路门店!$S:$S,$G2120)</f>
        <v>0</v>
      </c>
      <c r="BP2120" s="99">
        <f>SUMIFS(通讯通路门店!$AI:$AI,通讯通路门店!$S:$S,$G2120)</f>
        <v>0</v>
      </c>
      <c r="BQ2120" s="83"/>
    </row>
    <row r="2121" spans="1:69">
      <c r="A2121" s="99" t="str">
        <f>IFERROR(_xlfn.XLOOKUP($G2121,通讯通路门店!$S$4:$S$993933,通讯通路门店!$A$4:$A$993933,0,0),"")</f>
        <v>海南省</v>
      </c>
      <c r="B2121" s="99" t="str">
        <f>IFERROR(_xlfn.XLOOKUP($G2121,通讯通路门店!$S$4:$S$993933,通讯通路门店!$B$4:$B$993933,0,0),"")</f>
        <v>昌江黎族自治县</v>
      </c>
      <c r="C2121" s="99" t="str">
        <f>IFERROR(_xlfn.XLOOKUP($G2121,通讯通路门店!$S$4:$S$993933,通讯通路门店!$C$4:$C$993933,0,0),"")</f>
        <v>昌江黎族自治县</v>
      </c>
      <c r="D2121" s="99" t="str">
        <f>IFERROR(_xlfn.XLOOKUP($G2121,通讯通路门店!$S$4:$S$993933,通讯通路门店!$D$4:$D$993933,0,0),"")</f>
        <v>叉河镇</v>
      </c>
      <c r="E2121" s="83"/>
      <c r="F2121" s="83"/>
      <c r="G2121" s="101"/>
      <c r="H2121" s="102">
        <f>IFERROR(_xlfn.XLOOKUP($G2121,通讯通路门店!$S$4:$S$993933,通讯通路门店!$R$4:$R$993933,0,0),"")</f>
        <v>0</v>
      </c>
      <c r="I2121" s="83"/>
      <c r="J2121" s="83"/>
      <c r="K2121" s="83"/>
      <c r="L2121" s="83"/>
      <c r="M2121" s="83"/>
      <c r="N2121" s="83"/>
      <c r="O2121" s="83"/>
      <c r="P2121" s="83"/>
      <c r="Q2121" s="83"/>
      <c r="R2121" s="83"/>
      <c r="S2121" s="83"/>
      <c r="T2121" s="83"/>
      <c r="U2121" s="99">
        <f>COUNTIF(通讯通路门店!$S:$S,$G2121)</f>
        <v>0</v>
      </c>
      <c r="V2121" s="99">
        <f>COUNTIFS(通讯通路门店!$S:$S,$G2121,通讯通路门店!$J:$J,"综合卖场")</f>
        <v>0</v>
      </c>
      <c r="W2121" s="99">
        <f>SUMIFS(通讯通路门店!$AJ:$AJ,通讯通路门店!$S:$S,通讯客户沙盘!$G2121)</f>
        <v>0</v>
      </c>
      <c r="X2121" s="99">
        <f t="shared" si="165"/>
        <v>0</v>
      </c>
      <c r="Y2121" s="99">
        <f>COUNTIFS(通讯通路门店!$S:$S,$G2121,通讯通路门店!$J:$J,"荣耀体验店")+COUNTIFS(通讯通路门店!$S:$S,$G2121,通讯通路门店!$J:$J,"荣耀授权专卖店")</f>
        <v>0</v>
      </c>
      <c r="Z2121" s="99">
        <f>COUNTIFS(通讯通路门店!$S:$S,$G2121,通讯通路门店!$J:$J,"VIVO体验店")</f>
        <v>0</v>
      </c>
      <c r="AA2121" s="99">
        <f>COUNTIFS(通讯通路门店!$S:$S,$G2121,通讯通路门店!$J:$J,"OPPO体验店")</f>
        <v>0</v>
      </c>
      <c r="AB2121" s="99">
        <f>COUNTIFS(通讯通路门店!$S:$S,$G2121,通讯通路门店!$J:$J,"华为授权体验店")+COUNTIFS(通讯通路门店!$S:$S,$G2121,通讯通路门店!$J:$J,"华为堡垒店")</f>
        <v>0</v>
      </c>
      <c r="AC2121" s="99">
        <f>COUNTIFS(通讯通路门店!$S:$S,$G2121,通讯通路门店!$J:$J,"小米体验店")</f>
        <v>0</v>
      </c>
      <c r="AD2121" s="99">
        <f>COUNTIFS(通讯通路门店!$S:$S,$G2121,通讯通路门店!$J:$J,"苹果体验店")</f>
        <v>0</v>
      </c>
      <c r="AE2121" s="99">
        <f>COUNTIFS(通讯通路门店!$S:$S,$G2121,通讯通路门店!$J:$J,"其他品牌专卖店")</f>
        <v>0</v>
      </c>
      <c r="AF2121" s="99">
        <f>SUMIFS(通讯通路门店!$BI:$BI,通讯通路门店!$S:$S,$G2121)</f>
        <v>0</v>
      </c>
      <c r="AG2121" s="99">
        <f>SUMIFS(通讯通路门店!$BH:$BH,通讯通路门店!$S:$S,$G2121)</f>
        <v>0</v>
      </c>
      <c r="AH2121" s="99">
        <f t="shared" si="166"/>
        <v>0</v>
      </c>
      <c r="AI2121" s="99">
        <f>SUMIFS(通讯通路门店!$BB:$BB,通讯通路门店!$S:$S,$G2121)</f>
        <v>0</v>
      </c>
      <c r="AJ2121" s="99">
        <f>SUMIFS(通讯通路门店!$BE:$BE,通讯通路门店!$S:$S,$G2121)</f>
        <v>0</v>
      </c>
      <c r="AK2121" s="99">
        <f>SUMIFS(通讯通路门店!$BG:$BG,通讯通路门店!$S:$S,$G2121)</f>
        <v>0</v>
      </c>
      <c r="AL2121" s="99">
        <f>SUMIFS(通讯通路门店!$BC:$BC,通讯通路门店!$S:$S,$G2121)</f>
        <v>0</v>
      </c>
      <c r="AM2121" s="99">
        <f>SUMIFS(通讯通路门店!$BD:$BD,通讯通路门店!$S:$S,$G2121)</f>
        <v>0</v>
      </c>
      <c r="AN2121" s="99">
        <f>SUMIFS(通讯通路门店!$BF:$BF,通讯通路门店!$S:$S,$G2121)</f>
        <v>0</v>
      </c>
      <c r="AO2121" s="99">
        <f t="shared" si="167"/>
        <v>0</v>
      </c>
      <c r="AP2121" s="99">
        <f>SUMIFS(通讯通路门店!$K:$K,通讯通路门店!$S:$S,$G2121)</f>
        <v>0</v>
      </c>
      <c r="AQ2121" s="83"/>
      <c r="AR2121" s="99">
        <f>SUMIFS(通讯通路门店!$T:$T,通讯通路门店!$S:$S,$G2121)</f>
        <v>0</v>
      </c>
      <c r="AS2121" s="99">
        <f>SUMIFS(通讯通路门店!$U:$U,通讯通路门店!$S:$S,$G2121)</f>
        <v>0</v>
      </c>
      <c r="AT2121" s="99">
        <f>SUMIFS(通讯通路门店!$V:$V,通讯通路门店!$S:$S,$G2121)</f>
        <v>0</v>
      </c>
      <c r="AU2121" s="99">
        <f>SUMIFS(通讯通路门店!$W:$W,通讯通路门店!$S:$S,$G2121)</f>
        <v>0</v>
      </c>
      <c r="AV2121" s="99">
        <f>SUMIFS(通讯通路门店!$Z:$Z,通讯通路门店!$S:$S,$G2121)</f>
        <v>0</v>
      </c>
      <c r="AW2121" s="99">
        <f>SUMIFS(通讯通路门店!$AB:$AB,通讯通路门店!$S:$S,$G2121)</f>
        <v>0</v>
      </c>
      <c r="AX2121" s="99">
        <f>SUMIFS(通讯通路门店!$X:$X,通讯通路门店!$S:$S,$G2121)</f>
        <v>0</v>
      </c>
      <c r="AY2121" s="99">
        <f>SUMIFS(通讯通路门店!$Y:$Y,通讯通路门店!$S:$S,$G2121)</f>
        <v>0</v>
      </c>
      <c r="AZ2121" s="99">
        <f>SUMIFS(通讯通路门店!$AA:$AA,通讯通路门店!$S:$S,$G2121)</f>
        <v>0</v>
      </c>
      <c r="BA2121" s="99">
        <f t="shared" si="168"/>
        <v>0</v>
      </c>
      <c r="BB2121" s="99">
        <f t="shared" si="169"/>
        <v>0</v>
      </c>
      <c r="BC2121" s="99">
        <f>SUMIFS(通讯通路门店!$W:$W,通讯通路门店!$S:$S,$G2121,通讯通路门店!$J:$J,"荣耀体验店")+SUMIFS(通讯通路门店!$W:$W,通讯通路门店!$S:$S,$G2121,通讯通路门店!$J:$J,"荣耀授权专卖店")</f>
        <v>0</v>
      </c>
      <c r="BD2121" s="99">
        <f>SUMIFS(通讯通路门店!$Z:$Z,通讯通路门店!$S:$S,$G2121,通讯通路门店!$J:$J,"VIVO体验店")</f>
        <v>0</v>
      </c>
      <c r="BE2121" s="99">
        <f>SUMIFS(通讯通路门店!$AB:$AB,通讯通路门店!$S:$S,$G2121,通讯通路门店!$J:$J,"OPPO体验店")</f>
        <v>0</v>
      </c>
      <c r="BF2121" s="99">
        <f>SUMIFS(通讯通路门店!$X:$X,通讯通路门店!$S:$S,$G2121,通讯通路门店!$J:$J,"华为授权体验店")+SUMIFS(通讯通路门店!$AA:$AA,通讯通路门店!$S:$S,$G2121,通讯通路门店!$J:$J,"华为堡垒店")</f>
        <v>0</v>
      </c>
      <c r="BG2121" s="99">
        <f>SUMIFS(通讯通路门店!$Y:$Y,通讯通路门店!$S:$S,$G2121,通讯通路门店!$J:$J,"小米体验店")</f>
        <v>0</v>
      </c>
      <c r="BH2121" s="99">
        <f>SUMIFS(通讯通路门店!$AA:$AA,通讯通路门店!$S:$S,$G2121,通讯通路门店!$J:$J,"苹果体验店")</f>
        <v>0</v>
      </c>
      <c r="BI2121" s="99">
        <f>SUMIFS(通讯通路门店!$K:$K,通讯通路门店!$S:$S,$G2121,通讯通路门店!$J:$J,"其他品牌专卖店")</f>
        <v>0</v>
      </c>
      <c r="BJ2121" s="99">
        <f>SUMIFS(通讯通路门店!$AC:$AC,通讯通路门店!$S:$S,$G2121)</f>
        <v>0</v>
      </c>
      <c r="BK2121" s="99">
        <f>SUMIFS(通讯通路门店!$AD:$AD,通讯通路门店!$S:$S,$G2121)</f>
        <v>0</v>
      </c>
      <c r="BL2121" s="99">
        <f>SUMIFS(通讯通路门店!$AE:$AE,通讯通路门店!$S:$S,$G2121)</f>
        <v>0</v>
      </c>
      <c r="BM2121" s="99">
        <f>SUMIFS(通讯通路门店!$AF:$AF,通讯通路门店!$S:$S,$G2121)</f>
        <v>0</v>
      </c>
      <c r="BN2121" s="99">
        <f>SUMIFS(通讯通路门店!$AG:$AG,通讯通路门店!$S:$S,$G2121)</f>
        <v>0</v>
      </c>
      <c r="BO2121" s="99">
        <f>SUMIFS(通讯通路门店!$AH:$AH,通讯通路门店!$S:$S,$G2121)</f>
        <v>0</v>
      </c>
      <c r="BP2121" s="99">
        <f>SUMIFS(通讯通路门店!$AI:$AI,通讯通路门店!$S:$S,$G2121)</f>
        <v>0</v>
      </c>
      <c r="BQ2121" s="83"/>
    </row>
    <row r="2122" spans="1:69">
      <c r="A2122" s="99" t="str">
        <f>IFERROR(_xlfn.XLOOKUP($G2122,通讯通路门店!$S$4:$S$993933,通讯通路门店!$A$4:$A$993933,0,0),"")</f>
        <v>海南省</v>
      </c>
      <c r="B2122" s="99" t="str">
        <f>IFERROR(_xlfn.XLOOKUP($G2122,通讯通路门店!$S$4:$S$993933,通讯通路门店!$B$4:$B$993933,0,0),"")</f>
        <v>昌江黎族自治县</v>
      </c>
      <c r="C2122" s="99" t="str">
        <f>IFERROR(_xlfn.XLOOKUP($G2122,通讯通路门店!$S$4:$S$993933,通讯通路门店!$C$4:$C$993933,0,0),"")</f>
        <v>昌江黎族自治县</v>
      </c>
      <c r="D2122" s="99" t="str">
        <f>IFERROR(_xlfn.XLOOKUP($G2122,通讯通路门店!$S$4:$S$993933,通讯通路门店!$D$4:$D$993933,0,0),"")</f>
        <v>叉河镇</v>
      </c>
      <c r="E2122" s="83"/>
      <c r="F2122" s="83"/>
      <c r="G2122" s="101"/>
      <c r="H2122" s="102">
        <f>IFERROR(_xlfn.XLOOKUP($G2122,通讯通路门店!$S$4:$S$993933,通讯通路门店!$R$4:$R$993933,0,0),"")</f>
        <v>0</v>
      </c>
      <c r="I2122" s="83"/>
      <c r="J2122" s="83"/>
      <c r="K2122" s="83"/>
      <c r="L2122" s="83"/>
      <c r="M2122" s="83"/>
      <c r="N2122" s="83"/>
      <c r="O2122" s="83"/>
      <c r="P2122" s="83"/>
      <c r="Q2122" s="83"/>
      <c r="R2122" s="83"/>
      <c r="S2122" s="83"/>
      <c r="T2122" s="83"/>
      <c r="U2122" s="99">
        <f>COUNTIF(通讯通路门店!$S:$S,$G2122)</f>
        <v>0</v>
      </c>
      <c r="V2122" s="99">
        <f>COUNTIFS(通讯通路门店!$S:$S,$G2122,通讯通路门店!$J:$J,"综合卖场")</f>
        <v>0</v>
      </c>
      <c r="W2122" s="99">
        <f>SUMIFS(通讯通路门店!$AJ:$AJ,通讯通路门店!$S:$S,通讯客户沙盘!$G2122)</f>
        <v>0</v>
      </c>
      <c r="X2122" s="99">
        <f t="shared" si="165"/>
        <v>0</v>
      </c>
      <c r="Y2122" s="99">
        <f>COUNTIFS(通讯通路门店!$S:$S,$G2122,通讯通路门店!$J:$J,"荣耀体验店")+COUNTIFS(通讯通路门店!$S:$S,$G2122,通讯通路门店!$J:$J,"荣耀授权专卖店")</f>
        <v>0</v>
      </c>
      <c r="Z2122" s="99">
        <f>COUNTIFS(通讯通路门店!$S:$S,$G2122,通讯通路门店!$J:$J,"VIVO体验店")</f>
        <v>0</v>
      </c>
      <c r="AA2122" s="99">
        <f>COUNTIFS(通讯通路门店!$S:$S,$G2122,通讯通路门店!$J:$J,"OPPO体验店")</f>
        <v>0</v>
      </c>
      <c r="AB2122" s="99">
        <f>COUNTIFS(通讯通路门店!$S:$S,$G2122,通讯通路门店!$J:$J,"华为授权体验店")+COUNTIFS(通讯通路门店!$S:$S,$G2122,通讯通路门店!$J:$J,"华为堡垒店")</f>
        <v>0</v>
      </c>
      <c r="AC2122" s="99">
        <f>COUNTIFS(通讯通路门店!$S:$S,$G2122,通讯通路门店!$J:$J,"小米体验店")</f>
        <v>0</v>
      </c>
      <c r="AD2122" s="99">
        <f>COUNTIFS(通讯通路门店!$S:$S,$G2122,通讯通路门店!$J:$J,"苹果体验店")</f>
        <v>0</v>
      </c>
      <c r="AE2122" s="99">
        <f>COUNTIFS(通讯通路门店!$S:$S,$G2122,通讯通路门店!$J:$J,"其他品牌专卖店")</f>
        <v>0</v>
      </c>
      <c r="AF2122" s="99">
        <f>SUMIFS(通讯通路门店!$BI:$BI,通讯通路门店!$S:$S,$G2122)</f>
        <v>0</v>
      </c>
      <c r="AG2122" s="99">
        <f>SUMIFS(通讯通路门店!$BH:$BH,通讯通路门店!$S:$S,$G2122)</f>
        <v>0</v>
      </c>
      <c r="AH2122" s="99">
        <f t="shared" si="166"/>
        <v>0</v>
      </c>
      <c r="AI2122" s="99">
        <f>SUMIFS(通讯通路门店!$BB:$BB,通讯通路门店!$S:$S,$G2122)</f>
        <v>0</v>
      </c>
      <c r="AJ2122" s="99">
        <f>SUMIFS(通讯通路门店!$BE:$BE,通讯通路门店!$S:$S,$G2122)</f>
        <v>0</v>
      </c>
      <c r="AK2122" s="99">
        <f>SUMIFS(通讯通路门店!$BG:$BG,通讯通路门店!$S:$S,$G2122)</f>
        <v>0</v>
      </c>
      <c r="AL2122" s="99">
        <f>SUMIFS(通讯通路门店!$BC:$BC,通讯通路门店!$S:$S,$G2122)</f>
        <v>0</v>
      </c>
      <c r="AM2122" s="99">
        <f>SUMIFS(通讯通路门店!$BD:$BD,通讯通路门店!$S:$S,$G2122)</f>
        <v>0</v>
      </c>
      <c r="AN2122" s="99">
        <f>SUMIFS(通讯通路门店!$BF:$BF,通讯通路门店!$S:$S,$G2122)</f>
        <v>0</v>
      </c>
      <c r="AO2122" s="99">
        <f t="shared" si="167"/>
        <v>0</v>
      </c>
      <c r="AP2122" s="99">
        <f>SUMIFS(通讯通路门店!$K:$K,通讯通路门店!$S:$S,$G2122)</f>
        <v>0</v>
      </c>
      <c r="AQ2122" s="83"/>
      <c r="AR2122" s="99">
        <f>SUMIFS(通讯通路门店!$T:$T,通讯通路门店!$S:$S,$G2122)</f>
        <v>0</v>
      </c>
      <c r="AS2122" s="99">
        <f>SUMIFS(通讯通路门店!$U:$U,通讯通路门店!$S:$S,$G2122)</f>
        <v>0</v>
      </c>
      <c r="AT2122" s="99">
        <f>SUMIFS(通讯通路门店!$V:$V,通讯通路门店!$S:$S,$G2122)</f>
        <v>0</v>
      </c>
      <c r="AU2122" s="99">
        <f>SUMIFS(通讯通路门店!$W:$W,通讯通路门店!$S:$S,$G2122)</f>
        <v>0</v>
      </c>
      <c r="AV2122" s="99">
        <f>SUMIFS(通讯通路门店!$Z:$Z,通讯通路门店!$S:$S,$G2122)</f>
        <v>0</v>
      </c>
      <c r="AW2122" s="99">
        <f>SUMIFS(通讯通路门店!$AB:$AB,通讯通路门店!$S:$S,$G2122)</f>
        <v>0</v>
      </c>
      <c r="AX2122" s="99">
        <f>SUMIFS(通讯通路门店!$X:$X,通讯通路门店!$S:$S,$G2122)</f>
        <v>0</v>
      </c>
      <c r="AY2122" s="99">
        <f>SUMIFS(通讯通路门店!$Y:$Y,通讯通路门店!$S:$S,$G2122)</f>
        <v>0</v>
      </c>
      <c r="AZ2122" s="99">
        <f>SUMIFS(通讯通路门店!$AA:$AA,通讯通路门店!$S:$S,$G2122)</f>
        <v>0</v>
      </c>
      <c r="BA2122" s="99">
        <f t="shared" si="168"/>
        <v>0</v>
      </c>
      <c r="BB2122" s="99">
        <f t="shared" si="169"/>
        <v>0</v>
      </c>
      <c r="BC2122" s="99">
        <f>SUMIFS(通讯通路门店!$W:$W,通讯通路门店!$S:$S,$G2122,通讯通路门店!$J:$J,"荣耀体验店")+SUMIFS(通讯通路门店!$W:$W,通讯通路门店!$S:$S,$G2122,通讯通路门店!$J:$J,"荣耀授权专卖店")</f>
        <v>0</v>
      </c>
      <c r="BD2122" s="99">
        <f>SUMIFS(通讯通路门店!$Z:$Z,通讯通路门店!$S:$S,$G2122,通讯通路门店!$J:$J,"VIVO体验店")</f>
        <v>0</v>
      </c>
      <c r="BE2122" s="99">
        <f>SUMIFS(通讯通路门店!$AB:$AB,通讯通路门店!$S:$S,$G2122,通讯通路门店!$J:$J,"OPPO体验店")</f>
        <v>0</v>
      </c>
      <c r="BF2122" s="99">
        <f>SUMIFS(通讯通路门店!$X:$X,通讯通路门店!$S:$S,$G2122,通讯通路门店!$J:$J,"华为授权体验店")+SUMIFS(通讯通路门店!$AA:$AA,通讯通路门店!$S:$S,$G2122,通讯通路门店!$J:$J,"华为堡垒店")</f>
        <v>0</v>
      </c>
      <c r="BG2122" s="99">
        <f>SUMIFS(通讯通路门店!$Y:$Y,通讯通路门店!$S:$S,$G2122,通讯通路门店!$J:$J,"小米体验店")</f>
        <v>0</v>
      </c>
      <c r="BH2122" s="99">
        <f>SUMIFS(通讯通路门店!$AA:$AA,通讯通路门店!$S:$S,$G2122,通讯通路门店!$J:$J,"苹果体验店")</f>
        <v>0</v>
      </c>
      <c r="BI2122" s="99">
        <f>SUMIFS(通讯通路门店!$K:$K,通讯通路门店!$S:$S,$G2122,通讯通路门店!$J:$J,"其他品牌专卖店")</f>
        <v>0</v>
      </c>
      <c r="BJ2122" s="99">
        <f>SUMIFS(通讯通路门店!$AC:$AC,通讯通路门店!$S:$S,$G2122)</f>
        <v>0</v>
      </c>
      <c r="BK2122" s="99">
        <f>SUMIFS(通讯通路门店!$AD:$AD,通讯通路门店!$S:$S,$G2122)</f>
        <v>0</v>
      </c>
      <c r="BL2122" s="99">
        <f>SUMIFS(通讯通路门店!$AE:$AE,通讯通路门店!$S:$S,$G2122)</f>
        <v>0</v>
      </c>
      <c r="BM2122" s="99">
        <f>SUMIFS(通讯通路门店!$AF:$AF,通讯通路门店!$S:$S,$G2122)</f>
        <v>0</v>
      </c>
      <c r="BN2122" s="99">
        <f>SUMIFS(通讯通路门店!$AG:$AG,通讯通路门店!$S:$S,$G2122)</f>
        <v>0</v>
      </c>
      <c r="BO2122" s="99">
        <f>SUMIFS(通讯通路门店!$AH:$AH,通讯通路门店!$S:$S,$G2122)</f>
        <v>0</v>
      </c>
      <c r="BP2122" s="99">
        <f>SUMIFS(通讯通路门店!$AI:$AI,通讯通路门店!$S:$S,$G2122)</f>
        <v>0</v>
      </c>
      <c r="BQ2122" s="83"/>
    </row>
    <row r="2123" spans="1:69">
      <c r="A2123" s="99" t="str">
        <f>IFERROR(_xlfn.XLOOKUP($G2123,通讯通路门店!$S$4:$S$993933,通讯通路门店!$A$4:$A$993933,0,0),"")</f>
        <v>海南省</v>
      </c>
      <c r="B2123" s="99" t="str">
        <f>IFERROR(_xlfn.XLOOKUP($G2123,通讯通路门店!$S$4:$S$993933,通讯通路门店!$B$4:$B$993933,0,0),"")</f>
        <v>昌江黎族自治县</v>
      </c>
      <c r="C2123" s="99" t="str">
        <f>IFERROR(_xlfn.XLOOKUP($G2123,通讯通路门店!$S$4:$S$993933,通讯通路门店!$C$4:$C$993933,0,0),"")</f>
        <v>昌江黎族自治县</v>
      </c>
      <c r="D2123" s="99" t="str">
        <f>IFERROR(_xlfn.XLOOKUP($G2123,通讯通路门店!$S$4:$S$993933,通讯通路门店!$D$4:$D$993933,0,0),"")</f>
        <v>叉河镇</v>
      </c>
      <c r="E2123" s="83"/>
      <c r="F2123" s="83"/>
      <c r="G2123" s="101"/>
      <c r="H2123" s="102">
        <f>IFERROR(_xlfn.XLOOKUP($G2123,通讯通路门店!$S$4:$S$993933,通讯通路门店!$R$4:$R$993933,0,0),"")</f>
        <v>0</v>
      </c>
      <c r="I2123" s="83"/>
      <c r="J2123" s="83"/>
      <c r="K2123" s="83"/>
      <c r="L2123" s="83"/>
      <c r="M2123" s="83"/>
      <c r="N2123" s="83"/>
      <c r="O2123" s="83"/>
      <c r="P2123" s="83"/>
      <c r="Q2123" s="83"/>
      <c r="R2123" s="83"/>
      <c r="S2123" s="83"/>
      <c r="T2123" s="83"/>
      <c r="U2123" s="99">
        <f>COUNTIF(通讯通路门店!$S:$S,$G2123)</f>
        <v>0</v>
      </c>
      <c r="V2123" s="99">
        <f>COUNTIFS(通讯通路门店!$S:$S,$G2123,通讯通路门店!$J:$J,"综合卖场")</f>
        <v>0</v>
      </c>
      <c r="W2123" s="99">
        <f>SUMIFS(通讯通路门店!$AJ:$AJ,通讯通路门店!$S:$S,通讯客户沙盘!$G2123)</f>
        <v>0</v>
      </c>
      <c r="X2123" s="99">
        <f t="shared" si="165"/>
        <v>0</v>
      </c>
      <c r="Y2123" s="99">
        <f>COUNTIFS(通讯通路门店!$S:$S,$G2123,通讯通路门店!$J:$J,"荣耀体验店")+COUNTIFS(通讯通路门店!$S:$S,$G2123,通讯通路门店!$J:$J,"荣耀授权专卖店")</f>
        <v>0</v>
      </c>
      <c r="Z2123" s="99">
        <f>COUNTIFS(通讯通路门店!$S:$S,$G2123,通讯通路门店!$J:$J,"VIVO体验店")</f>
        <v>0</v>
      </c>
      <c r="AA2123" s="99">
        <f>COUNTIFS(通讯通路门店!$S:$S,$G2123,通讯通路门店!$J:$J,"OPPO体验店")</f>
        <v>0</v>
      </c>
      <c r="AB2123" s="99">
        <f>COUNTIFS(通讯通路门店!$S:$S,$G2123,通讯通路门店!$J:$J,"华为授权体验店")+COUNTIFS(通讯通路门店!$S:$S,$G2123,通讯通路门店!$J:$J,"华为堡垒店")</f>
        <v>0</v>
      </c>
      <c r="AC2123" s="99">
        <f>COUNTIFS(通讯通路门店!$S:$S,$G2123,通讯通路门店!$J:$J,"小米体验店")</f>
        <v>0</v>
      </c>
      <c r="AD2123" s="99">
        <f>COUNTIFS(通讯通路门店!$S:$S,$G2123,通讯通路门店!$J:$J,"苹果体验店")</f>
        <v>0</v>
      </c>
      <c r="AE2123" s="99">
        <f>COUNTIFS(通讯通路门店!$S:$S,$G2123,通讯通路门店!$J:$J,"其他品牌专卖店")</f>
        <v>0</v>
      </c>
      <c r="AF2123" s="99">
        <f>SUMIFS(通讯通路门店!$BI:$BI,通讯通路门店!$S:$S,$G2123)</f>
        <v>0</v>
      </c>
      <c r="AG2123" s="99">
        <f>SUMIFS(通讯通路门店!$BH:$BH,通讯通路门店!$S:$S,$G2123)</f>
        <v>0</v>
      </c>
      <c r="AH2123" s="99">
        <f t="shared" si="166"/>
        <v>0</v>
      </c>
      <c r="AI2123" s="99">
        <f>SUMIFS(通讯通路门店!$BB:$BB,通讯通路门店!$S:$S,$G2123)</f>
        <v>0</v>
      </c>
      <c r="AJ2123" s="99">
        <f>SUMIFS(通讯通路门店!$BE:$BE,通讯通路门店!$S:$S,$G2123)</f>
        <v>0</v>
      </c>
      <c r="AK2123" s="99">
        <f>SUMIFS(通讯通路门店!$BG:$BG,通讯通路门店!$S:$S,$G2123)</f>
        <v>0</v>
      </c>
      <c r="AL2123" s="99">
        <f>SUMIFS(通讯通路门店!$BC:$BC,通讯通路门店!$S:$S,$G2123)</f>
        <v>0</v>
      </c>
      <c r="AM2123" s="99">
        <f>SUMIFS(通讯通路门店!$BD:$BD,通讯通路门店!$S:$S,$G2123)</f>
        <v>0</v>
      </c>
      <c r="AN2123" s="99">
        <f>SUMIFS(通讯通路门店!$BF:$BF,通讯通路门店!$S:$S,$G2123)</f>
        <v>0</v>
      </c>
      <c r="AO2123" s="99">
        <f t="shared" si="167"/>
        <v>0</v>
      </c>
      <c r="AP2123" s="99">
        <f>SUMIFS(通讯通路门店!$K:$K,通讯通路门店!$S:$S,$G2123)</f>
        <v>0</v>
      </c>
      <c r="AQ2123" s="83"/>
      <c r="AR2123" s="99">
        <f>SUMIFS(通讯通路门店!$T:$T,通讯通路门店!$S:$S,$G2123)</f>
        <v>0</v>
      </c>
      <c r="AS2123" s="99">
        <f>SUMIFS(通讯通路门店!$U:$U,通讯通路门店!$S:$S,$G2123)</f>
        <v>0</v>
      </c>
      <c r="AT2123" s="99">
        <f>SUMIFS(通讯通路门店!$V:$V,通讯通路门店!$S:$S,$G2123)</f>
        <v>0</v>
      </c>
      <c r="AU2123" s="99">
        <f>SUMIFS(通讯通路门店!$W:$W,通讯通路门店!$S:$S,$G2123)</f>
        <v>0</v>
      </c>
      <c r="AV2123" s="99">
        <f>SUMIFS(通讯通路门店!$Z:$Z,通讯通路门店!$S:$S,$G2123)</f>
        <v>0</v>
      </c>
      <c r="AW2123" s="99">
        <f>SUMIFS(通讯通路门店!$AB:$AB,通讯通路门店!$S:$S,$G2123)</f>
        <v>0</v>
      </c>
      <c r="AX2123" s="99">
        <f>SUMIFS(通讯通路门店!$X:$X,通讯通路门店!$S:$S,$G2123)</f>
        <v>0</v>
      </c>
      <c r="AY2123" s="99">
        <f>SUMIFS(通讯通路门店!$Y:$Y,通讯通路门店!$S:$S,$G2123)</f>
        <v>0</v>
      </c>
      <c r="AZ2123" s="99">
        <f>SUMIFS(通讯通路门店!$AA:$AA,通讯通路门店!$S:$S,$G2123)</f>
        <v>0</v>
      </c>
      <c r="BA2123" s="99">
        <f t="shared" si="168"/>
        <v>0</v>
      </c>
      <c r="BB2123" s="99">
        <f t="shared" si="169"/>
        <v>0</v>
      </c>
      <c r="BC2123" s="99">
        <f>SUMIFS(通讯通路门店!$W:$W,通讯通路门店!$S:$S,$G2123,通讯通路门店!$J:$J,"荣耀体验店")+SUMIFS(通讯通路门店!$W:$W,通讯通路门店!$S:$S,$G2123,通讯通路门店!$J:$J,"荣耀授权专卖店")</f>
        <v>0</v>
      </c>
      <c r="BD2123" s="99">
        <f>SUMIFS(通讯通路门店!$Z:$Z,通讯通路门店!$S:$S,$G2123,通讯通路门店!$J:$J,"VIVO体验店")</f>
        <v>0</v>
      </c>
      <c r="BE2123" s="99">
        <f>SUMIFS(通讯通路门店!$AB:$AB,通讯通路门店!$S:$S,$G2123,通讯通路门店!$J:$J,"OPPO体验店")</f>
        <v>0</v>
      </c>
      <c r="BF2123" s="99">
        <f>SUMIFS(通讯通路门店!$X:$X,通讯通路门店!$S:$S,$G2123,通讯通路门店!$J:$J,"华为授权体验店")+SUMIFS(通讯通路门店!$AA:$AA,通讯通路门店!$S:$S,$G2123,通讯通路门店!$J:$J,"华为堡垒店")</f>
        <v>0</v>
      </c>
      <c r="BG2123" s="99">
        <f>SUMIFS(通讯通路门店!$Y:$Y,通讯通路门店!$S:$S,$G2123,通讯通路门店!$J:$J,"小米体验店")</f>
        <v>0</v>
      </c>
      <c r="BH2123" s="99">
        <f>SUMIFS(通讯通路门店!$AA:$AA,通讯通路门店!$S:$S,$G2123,通讯通路门店!$J:$J,"苹果体验店")</f>
        <v>0</v>
      </c>
      <c r="BI2123" s="99">
        <f>SUMIFS(通讯通路门店!$K:$K,通讯通路门店!$S:$S,$G2123,通讯通路门店!$J:$J,"其他品牌专卖店")</f>
        <v>0</v>
      </c>
      <c r="BJ2123" s="99">
        <f>SUMIFS(通讯通路门店!$AC:$AC,通讯通路门店!$S:$S,$G2123)</f>
        <v>0</v>
      </c>
      <c r="BK2123" s="99">
        <f>SUMIFS(通讯通路门店!$AD:$AD,通讯通路门店!$S:$S,$G2123)</f>
        <v>0</v>
      </c>
      <c r="BL2123" s="99">
        <f>SUMIFS(通讯通路门店!$AE:$AE,通讯通路门店!$S:$S,$G2123)</f>
        <v>0</v>
      </c>
      <c r="BM2123" s="99">
        <f>SUMIFS(通讯通路门店!$AF:$AF,通讯通路门店!$S:$S,$G2123)</f>
        <v>0</v>
      </c>
      <c r="BN2123" s="99">
        <f>SUMIFS(通讯通路门店!$AG:$AG,通讯通路门店!$S:$S,$G2123)</f>
        <v>0</v>
      </c>
      <c r="BO2123" s="99">
        <f>SUMIFS(通讯通路门店!$AH:$AH,通讯通路门店!$S:$S,$G2123)</f>
        <v>0</v>
      </c>
      <c r="BP2123" s="99">
        <f>SUMIFS(通讯通路门店!$AI:$AI,通讯通路门店!$S:$S,$G2123)</f>
        <v>0</v>
      </c>
      <c r="BQ2123" s="83"/>
    </row>
    <row r="2124" spans="1:69">
      <c r="A2124" s="99" t="str">
        <f>IFERROR(_xlfn.XLOOKUP($G2124,通讯通路门店!$S$4:$S$993933,通讯通路门店!$A$4:$A$993933,0,0),"")</f>
        <v>海南省</v>
      </c>
      <c r="B2124" s="99" t="str">
        <f>IFERROR(_xlfn.XLOOKUP($G2124,通讯通路门店!$S$4:$S$993933,通讯通路门店!$B$4:$B$993933,0,0),"")</f>
        <v>昌江黎族自治县</v>
      </c>
      <c r="C2124" s="99" t="str">
        <f>IFERROR(_xlfn.XLOOKUP($G2124,通讯通路门店!$S$4:$S$993933,通讯通路门店!$C$4:$C$993933,0,0),"")</f>
        <v>昌江黎族自治县</v>
      </c>
      <c r="D2124" s="99" t="str">
        <f>IFERROR(_xlfn.XLOOKUP($G2124,通讯通路门店!$S$4:$S$993933,通讯通路门店!$D$4:$D$993933,0,0),"")</f>
        <v>叉河镇</v>
      </c>
      <c r="E2124" s="83"/>
      <c r="F2124" s="83"/>
      <c r="G2124" s="101"/>
      <c r="H2124" s="102">
        <f>IFERROR(_xlfn.XLOOKUP($G2124,通讯通路门店!$S$4:$S$993933,通讯通路门店!$R$4:$R$993933,0,0),"")</f>
        <v>0</v>
      </c>
      <c r="I2124" s="83"/>
      <c r="J2124" s="83"/>
      <c r="K2124" s="83"/>
      <c r="L2124" s="83"/>
      <c r="M2124" s="83"/>
      <c r="N2124" s="83"/>
      <c r="O2124" s="83"/>
      <c r="P2124" s="83"/>
      <c r="Q2124" s="83"/>
      <c r="R2124" s="83"/>
      <c r="S2124" s="83"/>
      <c r="T2124" s="83"/>
      <c r="U2124" s="99">
        <f>COUNTIF(通讯通路门店!$S:$S,$G2124)</f>
        <v>0</v>
      </c>
      <c r="V2124" s="99">
        <f>COUNTIFS(通讯通路门店!$S:$S,$G2124,通讯通路门店!$J:$J,"综合卖场")</f>
        <v>0</v>
      </c>
      <c r="W2124" s="99">
        <f>SUMIFS(通讯通路门店!$AJ:$AJ,通讯通路门店!$S:$S,通讯客户沙盘!$G2124)</f>
        <v>0</v>
      </c>
      <c r="X2124" s="99">
        <f t="shared" si="165"/>
        <v>0</v>
      </c>
      <c r="Y2124" s="99">
        <f>COUNTIFS(通讯通路门店!$S:$S,$G2124,通讯通路门店!$J:$J,"荣耀体验店")+COUNTIFS(通讯通路门店!$S:$S,$G2124,通讯通路门店!$J:$J,"荣耀授权专卖店")</f>
        <v>0</v>
      </c>
      <c r="Z2124" s="99">
        <f>COUNTIFS(通讯通路门店!$S:$S,$G2124,通讯通路门店!$J:$J,"VIVO体验店")</f>
        <v>0</v>
      </c>
      <c r="AA2124" s="99">
        <f>COUNTIFS(通讯通路门店!$S:$S,$G2124,通讯通路门店!$J:$J,"OPPO体验店")</f>
        <v>0</v>
      </c>
      <c r="AB2124" s="99">
        <f>COUNTIFS(通讯通路门店!$S:$S,$G2124,通讯通路门店!$J:$J,"华为授权体验店")+COUNTIFS(通讯通路门店!$S:$S,$G2124,通讯通路门店!$J:$J,"华为堡垒店")</f>
        <v>0</v>
      </c>
      <c r="AC2124" s="99">
        <f>COUNTIFS(通讯通路门店!$S:$S,$G2124,通讯通路门店!$J:$J,"小米体验店")</f>
        <v>0</v>
      </c>
      <c r="AD2124" s="99">
        <f>COUNTIFS(通讯通路门店!$S:$S,$G2124,通讯通路门店!$J:$J,"苹果体验店")</f>
        <v>0</v>
      </c>
      <c r="AE2124" s="99">
        <f>COUNTIFS(通讯通路门店!$S:$S,$G2124,通讯通路门店!$J:$J,"其他品牌专卖店")</f>
        <v>0</v>
      </c>
      <c r="AF2124" s="99">
        <f>SUMIFS(通讯通路门店!$BI:$BI,通讯通路门店!$S:$S,$G2124)</f>
        <v>0</v>
      </c>
      <c r="AG2124" s="99">
        <f>SUMIFS(通讯通路门店!$BH:$BH,通讯通路门店!$S:$S,$G2124)</f>
        <v>0</v>
      </c>
      <c r="AH2124" s="99">
        <f t="shared" si="166"/>
        <v>0</v>
      </c>
      <c r="AI2124" s="99">
        <f>SUMIFS(通讯通路门店!$BB:$BB,通讯通路门店!$S:$S,$G2124)</f>
        <v>0</v>
      </c>
      <c r="AJ2124" s="99">
        <f>SUMIFS(通讯通路门店!$BE:$BE,通讯通路门店!$S:$S,$G2124)</f>
        <v>0</v>
      </c>
      <c r="AK2124" s="99">
        <f>SUMIFS(通讯通路门店!$BG:$BG,通讯通路门店!$S:$S,$G2124)</f>
        <v>0</v>
      </c>
      <c r="AL2124" s="99">
        <f>SUMIFS(通讯通路门店!$BC:$BC,通讯通路门店!$S:$S,$G2124)</f>
        <v>0</v>
      </c>
      <c r="AM2124" s="99">
        <f>SUMIFS(通讯通路门店!$BD:$BD,通讯通路门店!$S:$S,$G2124)</f>
        <v>0</v>
      </c>
      <c r="AN2124" s="99">
        <f>SUMIFS(通讯通路门店!$BF:$BF,通讯通路门店!$S:$S,$G2124)</f>
        <v>0</v>
      </c>
      <c r="AO2124" s="99">
        <f t="shared" si="167"/>
        <v>0</v>
      </c>
      <c r="AP2124" s="99">
        <f>SUMIFS(通讯通路门店!$K:$K,通讯通路门店!$S:$S,$G2124)</f>
        <v>0</v>
      </c>
      <c r="AQ2124" s="83"/>
      <c r="AR2124" s="99">
        <f>SUMIFS(通讯通路门店!$T:$T,通讯通路门店!$S:$S,$G2124)</f>
        <v>0</v>
      </c>
      <c r="AS2124" s="99">
        <f>SUMIFS(通讯通路门店!$U:$U,通讯通路门店!$S:$S,$G2124)</f>
        <v>0</v>
      </c>
      <c r="AT2124" s="99">
        <f>SUMIFS(通讯通路门店!$V:$V,通讯通路门店!$S:$S,$G2124)</f>
        <v>0</v>
      </c>
      <c r="AU2124" s="99">
        <f>SUMIFS(通讯通路门店!$W:$W,通讯通路门店!$S:$S,$G2124)</f>
        <v>0</v>
      </c>
      <c r="AV2124" s="99">
        <f>SUMIFS(通讯通路门店!$Z:$Z,通讯通路门店!$S:$S,$G2124)</f>
        <v>0</v>
      </c>
      <c r="AW2124" s="99">
        <f>SUMIFS(通讯通路门店!$AB:$AB,通讯通路门店!$S:$S,$G2124)</f>
        <v>0</v>
      </c>
      <c r="AX2124" s="99">
        <f>SUMIFS(通讯通路门店!$X:$X,通讯通路门店!$S:$S,$G2124)</f>
        <v>0</v>
      </c>
      <c r="AY2124" s="99">
        <f>SUMIFS(通讯通路门店!$Y:$Y,通讯通路门店!$S:$S,$G2124)</f>
        <v>0</v>
      </c>
      <c r="AZ2124" s="99">
        <f>SUMIFS(通讯通路门店!$AA:$AA,通讯通路门店!$S:$S,$G2124)</f>
        <v>0</v>
      </c>
      <c r="BA2124" s="99">
        <f t="shared" si="168"/>
        <v>0</v>
      </c>
      <c r="BB2124" s="99">
        <f t="shared" si="169"/>
        <v>0</v>
      </c>
      <c r="BC2124" s="99">
        <f>SUMIFS(通讯通路门店!$W:$W,通讯通路门店!$S:$S,$G2124,通讯通路门店!$J:$J,"荣耀体验店")+SUMIFS(通讯通路门店!$W:$W,通讯通路门店!$S:$S,$G2124,通讯通路门店!$J:$J,"荣耀授权专卖店")</f>
        <v>0</v>
      </c>
      <c r="BD2124" s="99">
        <f>SUMIFS(通讯通路门店!$Z:$Z,通讯通路门店!$S:$S,$G2124,通讯通路门店!$J:$J,"VIVO体验店")</f>
        <v>0</v>
      </c>
      <c r="BE2124" s="99">
        <f>SUMIFS(通讯通路门店!$AB:$AB,通讯通路门店!$S:$S,$G2124,通讯通路门店!$J:$J,"OPPO体验店")</f>
        <v>0</v>
      </c>
      <c r="BF2124" s="99">
        <f>SUMIFS(通讯通路门店!$X:$X,通讯通路门店!$S:$S,$G2124,通讯通路门店!$J:$J,"华为授权体验店")+SUMIFS(通讯通路门店!$AA:$AA,通讯通路门店!$S:$S,$G2124,通讯通路门店!$J:$J,"华为堡垒店")</f>
        <v>0</v>
      </c>
      <c r="BG2124" s="99">
        <f>SUMIFS(通讯通路门店!$Y:$Y,通讯通路门店!$S:$S,$G2124,通讯通路门店!$J:$J,"小米体验店")</f>
        <v>0</v>
      </c>
      <c r="BH2124" s="99">
        <f>SUMIFS(通讯通路门店!$AA:$AA,通讯通路门店!$S:$S,$G2124,通讯通路门店!$J:$J,"苹果体验店")</f>
        <v>0</v>
      </c>
      <c r="BI2124" s="99">
        <f>SUMIFS(通讯通路门店!$K:$K,通讯通路门店!$S:$S,$G2124,通讯通路门店!$J:$J,"其他品牌专卖店")</f>
        <v>0</v>
      </c>
      <c r="BJ2124" s="99">
        <f>SUMIFS(通讯通路门店!$AC:$AC,通讯通路门店!$S:$S,$G2124)</f>
        <v>0</v>
      </c>
      <c r="BK2124" s="99">
        <f>SUMIFS(通讯通路门店!$AD:$AD,通讯通路门店!$S:$S,$G2124)</f>
        <v>0</v>
      </c>
      <c r="BL2124" s="99">
        <f>SUMIFS(通讯通路门店!$AE:$AE,通讯通路门店!$S:$S,$G2124)</f>
        <v>0</v>
      </c>
      <c r="BM2124" s="99">
        <f>SUMIFS(通讯通路门店!$AF:$AF,通讯通路门店!$S:$S,$G2124)</f>
        <v>0</v>
      </c>
      <c r="BN2124" s="99">
        <f>SUMIFS(通讯通路门店!$AG:$AG,通讯通路门店!$S:$S,$G2124)</f>
        <v>0</v>
      </c>
      <c r="BO2124" s="99">
        <f>SUMIFS(通讯通路门店!$AH:$AH,通讯通路门店!$S:$S,$G2124)</f>
        <v>0</v>
      </c>
      <c r="BP2124" s="99">
        <f>SUMIFS(通讯通路门店!$AI:$AI,通讯通路门店!$S:$S,$G2124)</f>
        <v>0</v>
      </c>
      <c r="BQ2124" s="83"/>
    </row>
    <row r="2125" spans="1:69">
      <c r="A2125" s="99" t="str">
        <f>IFERROR(_xlfn.XLOOKUP($G2125,通讯通路门店!$S$4:$S$993933,通讯通路门店!$A$4:$A$993933,0,0),"")</f>
        <v>海南省</v>
      </c>
      <c r="B2125" s="99" t="str">
        <f>IFERROR(_xlfn.XLOOKUP($G2125,通讯通路门店!$S$4:$S$993933,通讯通路门店!$B$4:$B$993933,0,0),"")</f>
        <v>昌江黎族自治县</v>
      </c>
      <c r="C2125" s="99" t="str">
        <f>IFERROR(_xlfn.XLOOKUP($G2125,通讯通路门店!$S$4:$S$993933,通讯通路门店!$C$4:$C$993933,0,0),"")</f>
        <v>昌江黎族自治县</v>
      </c>
      <c r="D2125" s="99" t="str">
        <f>IFERROR(_xlfn.XLOOKUP($G2125,通讯通路门店!$S$4:$S$993933,通讯通路门店!$D$4:$D$993933,0,0),"")</f>
        <v>叉河镇</v>
      </c>
      <c r="E2125" s="83"/>
      <c r="F2125" s="83"/>
      <c r="G2125" s="101"/>
      <c r="H2125" s="102">
        <f>IFERROR(_xlfn.XLOOKUP($G2125,通讯通路门店!$S$4:$S$993933,通讯通路门店!$R$4:$R$993933,0,0),"")</f>
        <v>0</v>
      </c>
      <c r="I2125" s="83"/>
      <c r="J2125" s="83"/>
      <c r="K2125" s="83"/>
      <c r="L2125" s="83"/>
      <c r="M2125" s="83"/>
      <c r="N2125" s="83"/>
      <c r="O2125" s="83"/>
      <c r="P2125" s="83"/>
      <c r="Q2125" s="83"/>
      <c r="R2125" s="83"/>
      <c r="S2125" s="83"/>
      <c r="T2125" s="83"/>
      <c r="U2125" s="99">
        <f>COUNTIF(通讯通路门店!$S:$S,$G2125)</f>
        <v>0</v>
      </c>
      <c r="V2125" s="99">
        <f>COUNTIFS(通讯通路门店!$S:$S,$G2125,通讯通路门店!$J:$J,"综合卖场")</f>
        <v>0</v>
      </c>
      <c r="W2125" s="99">
        <f>SUMIFS(通讯通路门店!$AJ:$AJ,通讯通路门店!$S:$S,通讯客户沙盘!$G2125)</f>
        <v>0</v>
      </c>
      <c r="X2125" s="99">
        <f t="shared" si="165"/>
        <v>0</v>
      </c>
      <c r="Y2125" s="99">
        <f>COUNTIFS(通讯通路门店!$S:$S,$G2125,通讯通路门店!$J:$J,"荣耀体验店")+COUNTIFS(通讯通路门店!$S:$S,$G2125,通讯通路门店!$J:$J,"荣耀授权专卖店")</f>
        <v>0</v>
      </c>
      <c r="Z2125" s="99">
        <f>COUNTIFS(通讯通路门店!$S:$S,$G2125,通讯通路门店!$J:$J,"VIVO体验店")</f>
        <v>0</v>
      </c>
      <c r="AA2125" s="99">
        <f>COUNTIFS(通讯通路门店!$S:$S,$G2125,通讯通路门店!$J:$J,"OPPO体验店")</f>
        <v>0</v>
      </c>
      <c r="AB2125" s="99">
        <f>COUNTIFS(通讯通路门店!$S:$S,$G2125,通讯通路门店!$J:$J,"华为授权体验店")+COUNTIFS(通讯通路门店!$S:$S,$G2125,通讯通路门店!$J:$J,"华为堡垒店")</f>
        <v>0</v>
      </c>
      <c r="AC2125" s="99">
        <f>COUNTIFS(通讯通路门店!$S:$S,$G2125,通讯通路门店!$J:$J,"小米体验店")</f>
        <v>0</v>
      </c>
      <c r="AD2125" s="99">
        <f>COUNTIFS(通讯通路门店!$S:$S,$G2125,通讯通路门店!$J:$J,"苹果体验店")</f>
        <v>0</v>
      </c>
      <c r="AE2125" s="99">
        <f>COUNTIFS(通讯通路门店!$S:$S,$G2125,通讯通路门店!$J:$J,"其他品牌专卖店")</f>
        <v>0</v>
      </c>
      <c r="AF2125" s="99">
        <f>SUMIFS(通讯通路门店!$BI:$BI,通讯通路门店!$S:$S,$G2125)</f>
        <v>0</v>
      </c>
      <c r="AG2125" s="99">
        <f>SUMIFS(通讯通路门店!$BH:$BH,通讯通路门店!$S:$S,$G2125)</f>
        <v>0</v>
      </c>
      <c r="AH2125" s="99">
        <f t="shared" si="166"/>
        <v>0</v>
      </c>
      <c r="AI2125" s="99">
        <f>SUMIFS(通讯通路门店!$BB:$BB,通讯通路门店!$S:$S,$G2125)</f>
        <v>0</v>
      </c>
      <c r="AJ2125" s="99">
        <f>SUMIFS(通讯通路门店!$BE:$BE,通讯通路门店!$S:$S,$G2125)</f>
        <v>0</v>
      </c>
      <c r="AK2125" s="99">
        <f>SUMIFS(通讯通路门店!$BG:$BG,通讯通路门店!$S:$S,$G2125)</f>
        <v>0</v>
      </c>
      <c r="AL2125" s="99">
        <f>SUMIFS(通讯通路门店!$BC:$BC,通讯通路门店!$S:$S,$G2125)</f>
        <v>0</v>
      </c>
      <c r="AM2125" s="99">
        <f>SUMIFS(通讯通路门店!$BD:$BD,通讯通路门店!$S:$S,$G2125)</f>
        <v>0</v>
      </c>
      <c r="AN2125" s="99">
        <f>SUMIFS(通讯通路门店!$BF:$BF,通讯通路门店!$S:$S,$G2125)</f>
        <v>0</v>
      </c>
      <c r="AO2125" s="99">
        <f t="shared" si="167"/>
        <v>0</v>
      </c>
      <c r="AP2125" s="99">
        <f>SUMIFS(通讯通路门店!$K:$K,通讯通路门店!$S:$S,$G2125)</f>
        <v>0</v>
      </c>
      <c r="AQ2125" s="83"/>
      <c r="AR2125" s="99">
        <f>SUMIFS(通讯通路门店!$T:$T,通讯通路门店!$S:$S,$G2125)</f>
        <v>0</v>
      </c>
      <c r="AS2125" s="99">
        <f>SUMIFS(通讯通路门店!$U:$U,通讯通路门店!$S:$S,$G2125)</f>
        <v>0</v>
      </c>
      <c r="AT2125" s="99">
        <f>SUMIFS(通讯通路门店!$V:$V,通讯通路门店!$S:$S,$G2125)</f>
        <v>0</v>
      </c>
      <c r="AU2125" s="99">
        <f>SUMIFS(通讯通路门店!$W:$W,通讯通路门店!$S:$S,$G2125)</f>
        <v>0</v>
      </c>
      <c r="AV2125" s="99">
        <f>SUMIFS(通讯通路门店!$Z:$Z,通讯通路门店!$S:$S,$G2125)</f>
        <v>0</v>
      </c>
      <c r="AW2125" s="99">
        <f>SUMIFS(通讯通路门店!$AB:$AB,通讯通路门店!$S:$S,$G2125)</f>
        <v>0</v>
      </c>
      <c r="AX2125" s="99">
        <f>SUMIFS(通讯通路门店!$X:$X,通讯通路门店!$S:$S,$G2125)</f>
        <v>0</v>
      </c>
      <c r="AY2125" s="99">
        <f>SUMIFS(通讯通路门店!$Y:$Y,通讯通路门店!$S:$S,$G2125)</f>
        <v>0</v>
      </c>
      <c r="AZ2125" s="99">
        <f>SUMIFS(通讯通路门店!$AA:$AA,通讯通路门店!$S:$S,$G2125)</f>
        <v>0</v>
      </c>
      <c r="BA2125" s="99">
        <f t="shared" si="168"/>
        <v>0</v>
      </c>
      <c r="BB2125" s="99">
        <f t="shared" si="169"/>
        <v>0</v>
      </c>
      <c r="BC2125" s="99">
        <f>SUMIFS(通讯通路门店!$W:$W,通讯通路门店!$S:$S,$G2125,通讯通路门店!$J:$J,"荣耀体验店")+SUMIFS(通讯通路门店!$W:$W,通讯通路门店!$S:$S,$G2125,通讯通路门店!$J:$J,"荣耀授权专卖店")</f>
        <v>0</v>
      </c>
      <c r="BD2125" s="99">
        <f>SUMIFS(通讯通路门店!$Z:$Z,通讯通路门店!$S:$S,$G2125,通讯通路门店!$J:$J,"VIVO体验店")</f>
        <v>0</v>
      </c>
      <c r="BE2125" s="99">
        <f>SUMIFS(通讯通路门店!$AB:$AB,通讯通路门店!$S:$S,$G2125,通讯通路门店!$J:$J,"OPPO体验店")</f>
        <v>0</v>
      </c>
      <c r="BF2125" s="99">
        <f>SUMIFS(通讯通路门店!$X:$X,通讯通路门店!$S:$S,$G2125,通讯通路门店!$J:$J,"华为授权体验店")+SUMIFS(通讯通路门店!$AA:$AA,通讯通路门店!$S:$S,$G2125,通讯通路门店!$J:$J,"华为堡垒店")</f>
        <v>0</v>
      </c>
      <c r="BG2125" s="99">
        <f>SUMIFS(通讯通路门店!$Y:$Y,通讯通路门店!$S:$S,$G2125,通讯通路门店!$J:$J,"小米体验店")</f>
        <v>0</v>
      </c>
      <c r="BH2125" s="99">
        <f>SUMIFS(通讯通路门店!$AA:$AA,通讯通路门店!$S:$S,$G2125,通讯通路门店!$J:$J,"苹果体验店")</f>
        <v>0</v>
      </c>
      <c r="BI2125" s="99">
        <f>SUMIFS(通讯通路门店!$K:$K,通讯通路门店!$S:$S,$G2125,通讯通路门店!$J:$J,"其他品牌专卖店")</f>
        <v>0</v>
      </c>
      <c r="BJ2125" s="99">
        <f>SUMIFS(通讯通路门店!$AC:$AC,通讯通路门店!$S:$S,$G2125)</f>
        <v>0</v>
      </c>
      <c r="BK2125" s="99">
        <f>SUMIFS(通讯通路门店!$AD:$AD,通讯通路门店!$S:$S,$G2125)</f>
        <v>0</v>
      </c>
      <c r="BL2125" s="99">
        <f>SUMIFS(通讯通路门店!$AE:$AE,通讯通路门店!$S:$S,$G2125)</f>
        <v>0</v>
      </c>
      <c r="BM2125" s="99">
        <f>SUMIFS(通讯通路门店!$AF:$AF,通讯通路门店!$S:$S,$G2125)</f>
        <v>0</v>
      </c>
      <c r="BN2125" s="99">
        <f>SUMIFS(通讯通路门店!$AG:$AG,通讯通路门店!$S:$S,$G2125)</f>
        <v>0</v>
      </c>
      <c r="BO2125" s="99">
        <f>SUMIFS(通讯通路门店!$AH:$AH,通讯通路门店!$S:$S,$G2125)</f>
        <v>0</v>
      </c>
      <c r="BP2125" s="99">
        <f>SUMIFS(通讯通路门店!$AI:$AI,通讯通路门店!$S:$S,$G2125)</f>
        <v>0</v>
      </c>
      <c r="BQ2125" s="83"/>
    </row>
    <row r="2126" spans="1:69">
      <c r="A2126" s="99" t="str">
        <f>IFERROR(_xlfn.XLOOKUP($G2126,通讯通路门店!$S$4:$S$993933,通讯通路门店!$A$4:$A$993933,0,0),"")</f>
        <v>海南省</v>
      </c>
      <c r="B2126" s="99" t="str">
        <f>IFERROR(_xlfn.XLOOKUP($G2126,通讯通路门店!$S$4:$S$993933,通讯通路门店!$B$4:$B$993933,0,0),"")</f>
        <v>昌江黎族自治县</v>
      </c>
      <c r="C2126" s="99" t="str">
        <f>IFERROR(_xlfn.XLOOKUP($G2126,通讯通路门店!$S$4:$S$993933,通讯通路门店!$C$4:$C$993933,0,0),"")</f>
        <v>昌江黎族自治县</v>
      </c>
      <c r="D2126" s="99" t="str">
        <f>IFERROR(_xlfn.XLOOKUP($G2126,通讯通路门店!$S$4:$S$993933,通讯通路门店!$D$4:$D$993933,0,0),"")</f>
        <v>叉河镇</v>
      </c>
      <c r="E2126" s="83"/>
      <c r="F2126" s="83"/>
      <c r="G2126" s="101"/>
      <c r="H2126" s="102">
        <f>IFERROR(_xlfn.XLOOKUP($G2126,通讯通路门店!$S$4:$S$993933,通讯通路门店!$R$4:$R$993933,0,0),"")</f>
        <v>0</v>
      </c>
      <c r="I2126" s="83"/>
      <c r="J2126" s="83"/>
      <c r="K2126" s="83"/>
      <c r="L2126" s="83"/>
      <c r="M2126" s="83"/>
      <c r="N2126" s="83"/>
      <c r="O2126" s="83"/>
      <c r="P2126" s="83"/>
      <c r="Q2126" s="83"/>
      <c r="R2126" s="83"/>
      <c r="S2126" s="83"/>
      <c r="T2126" s="83"/>
      <c r="U2126" s="99">
        <f>COUNTIF(通讯通路门店!$S:$S,$G2126)</f>
        <v>0</v>
      </c>
      <c r="V2126" s="99">
        <f>COUNTIFS(通讯通路门店!$S:$S,$G2126,通讯通路门店!$J:$J,"综合卖场")</f>
        <v>0</v>
      </c>
      <c r="W2126" s="99">
        <f>SUMIFS(通讯通路门店!$AJ:$AJ,通讯通路门店!$S:$S,通讯客户沙盘!$G2126)</f>
        <v>0</v>
      </c>
      <c r="X2126" s="99">
        <f t="shared" si="165"/>
        <v>0</v>
      </c>
      <c r="Y2126" s="99">
        <f>COUNTIFS(通讯通路门店!$S:$S,$G2126,通讯通路门店!$J:$J,"荣耀体验店")+COUNTIFS(通讯通路门店!$S:$S,$G2126,通讯通路门店!$J:$J,"荣耀授权专卖店")</f>
        <v>0</v>
      </c>
      <c r="Z2126" s="99">
        <f>COUNTIFS(通讯通路门店!$S:$S,$G2126,通讯通路门店!$J:$J,"VIVO体验店")</f>
        <v>0</v>
      </c>
      <c r="AA2126" s="99">
        <f>COUNTIFS(通讯通路门店!$S:$S,$G2126,通讯通路门店!$J:$J,"OPPO体验店")</f>
        <v>0</v>
      </c>
      <c r="AB2126" s="99">
        <f>COUNTIFS(通讯通路门店!$S:$S,$G2126,通讯通路门店!$J:$J,"华为授权体验店")+COUNTIFS(通讯通路门店!$S:$S,$G2126,通讯通路门店!$J:$J,"华为堡垒店")</f>
        <v>0</v>
      </c>
      <c r="AC2126" s="99">
        <f>COUNTIFS(通讯通路门店!$S:$S,$G2126,通讯通路门店!$J:$J,"小米体验店")</f>
        <v>0</v>
      </c>
      <c r="AD2126" s="99">
        <f>COUNTIFS(通讯通路门店!$S:$S,$G2126,通讯通路门店!$J:$J,"苹果体验店")</f>
        <v>0</v>
      </c>
      <c r="AE2126" s="99">
        <f>COUNTIFS(通讯通路门店!$S:$S,$G2126,通讯通路门店!$J:$J,"其他品牌专卖店")</f>
        <v>0</v>
      </c>
      <c r="AF2126" s="99">
        <f>SUMIFS(通讯通路门店!$BI:$BI,通讯通路门店!$S:$S,$G2126)</f>
        <v>0</v>
      </c>
      <c r="AG2126" s="99">
        <f>SUMIFS(通讯通路门店!$BH:$BH,通讯通路门店!$S:$S,$G2126)</f>
        <v>0</v>
      </c>
      <c r="AH2126" s="99">
        <f t="shared" si="166"/>
        <v>0</v>
      </c>
      <c r="AI2126" s="99">
        <f>SUMIFS(通讯通路门店!$BB:$BB,通讯通路门店!$S:$S,$G2126)</f>
        <v>0</v>
      </c>
      <c r="AJ2126" s="99">
        <f>SUMIFS(通讯通路门店!$BE:$BE,通讯通路门店!$S:$S,$G2126)</f>
        <v>0</v>
      </c>
      <c r="AK2126" s="99">
        <f>SUMIFS(通讯通路门店!$BG:$BG,通讯通路门店!$S:$S,$G2126)</f>
        <v>0</v>
      </c>
      <c r="AL2126" s="99">
        <f>SUMIFS(通讯通路门店!$BC:$BC,通讯通路门店!$S:$S,$G2126)</f>
        <v>0</v>
      </c>
      <c r="AM2126" s="99">
        <f>SUMIFS(通讯通路门店!$BD:$BD,通讯通路门店!$S:$S,$G2126)</f>
        <v>0</v>
      </c>
      <c r="AN2126" s="99">
        <f>SUMIFS(通讯通路门店!$BF:$BF,通讯通路门店!$S:$S,$G2126)</f>
        <v>0</v>
      </c>
      <c r="AO2126" s="99">
        <f t="shared" si="167"/>
        <v>0</v>
      </c>
      <c r="AP2126" s="99">
        <f>SUMIFS(通讯通路门店!$K:$K,通讯通路门店!$S:$S,$G2126)</f>
        <v>0</v>
      </c>
      <c r="AQ2126" s="83"/>
      <c r="AR2126" s="99">
        <f>SUMIFS(通讯通路门店!$T:$T,通讯通路门店!$S:$S,$G2126)</f>
        <v>0</v>
      </c>
      <c r="AS2126" s="99">
        <f>SUMIFS(通讯通路门店!$U:$U,通讯通路门店!$S:$S,$G2126)</f>
        <v>0</v>
      </c>
      <c r="AT2126" s="99">
        <f>SUMIFS(通讯通路门店!$V:$V,通讯通路门店!$S:$S,$G2126)</f>
        <v>0</v>
      </c>
      <c r="AU2126" s="99">
        <f>SUMIFS(通讯通路门店!$W:$W,通讯通路门店!$S:$S,$G2126)</f>
        <v>0</v>
      </c>
      <c r="AV2126" s="99">
        <f>SUMIFS(通讯通路门店!$Z:$Z,通讯通路门店!$S:$S,$G2126)</f>
        <v>0</v>
      </c>
      <c r="AW2126" s="99">
        <f>SUMIFS(通讯通路门店!$AB:$AB,通讯通路门店!$S:$S,$G2126)</f>
        <v>0</v>
      </c>
      <c r="AX2126" s="99">
        <f>SUMIFS(通讯通路门店!$X:$X,通讯通路门店!$S:$S,$G2126)</f>
        <v>0</v>
      </c>
      <c r="AY2126" s="99">
        <f>SUMIFS(通讯通路门店!$Y:$Y,通讯通路门店!$S:$S,$G2126)</f>
        <v>0</v>
      </c>
      <c r="AZ2126" s="99">
        <f>SUMIFS(通讯通路门店!$AA:$AA,通讯通路门店!$S:$S,$G2126)</f>
        <v>0</v>
      </c>
      <c r="BA2126" s="99">
        <f t="shared" si="168"/>
        <v>0</v>
      </c>
      <c r="BB2126" s="99">
        <f t="shared" si="169"/>
        <v>0</v>
      </c>
      <c r="BC2126" s="99">
        <f>SUMIFS(通讯通路门店!$W:$W,通讯通路门店!$S:$S,$G2126,通讯通路门店!$J:$J,"荣耀体验店")+SUMIFS(通讯通路门店!$W:$W,通讯通路门店!$S:$S,$G2126,通讯通路门店!$J:$J,"荣耀授权专卖店")</f>
        <v>0</v>
      </c>
      <c r="BD2126" s="99">
        <f>SUMIFS(通讯通路门店!$Z:$Z,通讯通路门店!$S:$S,$G2126,通讯通路门店!$J:$J,"VIVO体验店")</f>
        <v>0</v>
      </c>
      <c r="BE2126" s="99">
        <f>SUMIFS(通讯通路门店!$AB:$AB,通讯通路门店!$S:$S,$G2126,通讯通路门店!$J:$J,"OPPO体验店")</f>
        <v>0</v>
      </c>
      <c r="BF2126" s="99">
        <f>SUMIFS(通讯通路门店!$X:$X,通讯通路门店!$S:$S,$G2126,通讯通路门店!$J:$J,"华为授权体验店")+SUMIFS(通讯通路门店!$AA:$AA,通讯通路门店!$S:$S,$G2126,通讯通路门店!$J:$J,"华为堡垒店")</f>
        <v>0</v>
      </c>
      <c r="BG2126" s="99">
        <f>SUMIFS(通讯通路门店!$Y:$Y,通讯通路门店!$S:$S,$G2126,通讯通路门店!$J:$J,"小米体验店")</f>
        <v>0</v>
      </c>
      <c r="BH2126" s="99">
        <f>SUMIFS(通讯通路门店!$AA:$AA,通讯通路门店!$S:$S,$G2126,通讯通路门店!$J:$J,"苹果体验店")</f>
        <v>0</v>
      </c>
      <c r="BI2126" s="99">
        <f>SUMIFS(通讯通路门店!$K:$K,通讯通路门店!$S:$S,$G2126,通讯通路门店!$J:$J,"其他品牌专卖店")</f>
        <v>0</v>
      </c>
      <c r="BJ2126" s="99">
        <f>SUMIFS(通讯通路门店!$AC:$AC,通讯通路门店!$S:$S,$G2126)</f>
        <v>0</v>
      </c>
      <c r="BK2126" s="99">
        <f>SUMIFS(通讯通路门店!$AD:$AD,通讯通路门店!$S:$S,$G2126)</f>
        <v>0</v>
      </c>
      <c r="BL2126" s="99">
        <f>SUMIFS(通讯通路门店!$AE:$AE,通讯通路门店!$S:$S,$G2126)</f>
        <v>0</v>
      </c>
      <c r="BM2126" s="99">
        <f>SUMIFS(通讯通路门店!$AF:$AF,通讯通路门店!$S:$S,$G2126)</f>
        <v>0</v>
      </c>
      <c r="BN2126" s="99">
        <f>SUMIFS(通讯通路门店!$AG:$AG,通讯通路门店!$S:$S,$G2126)</f>
        <v>0</v>
      </c>
      <c r="BO2126" s="99">
        <f>SUMIFS(通讯通路门店!$AH:$AH,通讯通路门店!$S:$S,$G2126)</f>
        <v>0</v>
      </c>
      <c r="BP2126" s="99">
        <f>SUMIFS(通讯通路门店!$AI:$AI,通讯通路门店!$S:$S,$G2126)</f>
        <v>0</v>
      </c>
      <c r="BQ2126" s="83"/>
    </row>
    <row r="2127" spans="1:69">
      <c r="A2127" s="99" t="str">
        <f>IFERROR(_xlfn.XLOOKUP($G2127,通讯通路门店!$S$4:$S$993933,通讯通路门店!$A$4:$A$993933,0,0),"")</f>
        <v>海南省</v>
      </c>
      <c r="B2127" s="99" t="str">
        <f>IFERROR(_xlfn.XLOOKUP($G2127,通讯通路门店!$S$4:$S$993933,通讯通路门店!$B$4:$B$993933,0,0),"")</f>
        <v>昌江黎族自治县</v>
      </c>
      <c r="C2127" s="99" t="str">
        <f>IFERROR(_xlfn.XLOOKUP($G2127,通讯通路门店!$S$4:$S$993933,通讯通路门店!$C$4:$C$993933,0,0),"")</f>
        <v>昌江黎族自治县</v>
      </c>
      <c r="D2127" s="99" t="str">
        <f>IFERROR(_xlfn.XLOOKUP($G2127,通讯通路门店!$S$4:$S$993933,通讯通路门店!$D$4:$D$993933,0,0),"")</f>
        <v>叉河镇</v>
      </c>
      <c r="E2127" s="83"/>
      <c r="F2127" s="83"/>
      <c r="G2127" s="101"/>
      <c r="H2127" s="102">
        <f>IFERROR(_xlfn.XLOOKUP($G2127,通讯通路门店!$S$4:$S$993933,通讯通路门店!$R$4:$R$993933,0,0),"")</f>
        <v>0</v>
      </c>
      <c r="I2127" s="83"/>
      <c r="J2127" s="83"/>
      <c r="K2127" s="83"/>
      <c r="L2127" s="83"/>
      <c r="M2127" s="83"/>
      <c r="N2127" s="83"/>
      <c r="O2127" s="83"/>
      <c r="P2127" s="83"/>
      <c r="Q2127" s="83"/>
      <c r="R2127" s="83"/>
      <c r="S2127" s="83"/>
      <c r="T2127" s="83"/>
      <c r="U2127" s="99">
        <f>COUNTIF(通讯通路门店!$S:$S,$G2127)</f>
        <v>0</v>
      </c>
      <c r="V2127" s="99">
        <f>COUNTIFS(通讯通路门店!$S:$S,$G2127,通讯通路门店!$J:$J,"综合卖场")</f>
        <v>0</v>
      </c>
      <c r="W2127" s="99">
        <f>SUMIFS(通讯通路门店!$AJ:$AJ,通讯通路门店!$S:$S,通讯客户沙盘!$G2127)</f>
        <v>0</v>
      </c>
      <c r="X2127" s="99">
        <f t="shared" si="165"/>
        <v>0</v>
      </c>
      <c r="Y2127" s="99">
        <f>COUNTIFS(通讯通路门店!$S:$S,$G2127,通讯通路门店!$J:$J,"荣耀体验店")+COUNTIFS(通讯通路门店!$S:$S,$G2127,通讯通路门店!$J:$J,"荣耀授权专卖店")</f>
        <v>0</v>
      </c>
      <c r="Z2127" s="99">
        <f>COUNTIFS(通讯通路门店!$S:$S,$G2127,通讯通路门店!$J:$J,"VIVO体验店")</f>
        <v>0</v>
      </c>
      <c r="AA2127" s="99">
        <f>COUNTIFS(通讯通路门店!$S:$S,$G2127,通讯通路门店!$J:$J,"OPPO体验店")</f>
        <v>0</v>
      </c>
      <c r="AB2127" s="99">
        <f>COUNTIFS(通讯通路门店!$S:$S,$G2127,通讯通路门店!$J:$J,"华为授权体验店")+COUNTIFS(通讯通路门店!$S:$S,$G2127,通讯通路门店!$J:$J,"华为堡垒店")</f>
        <v>0</v>
      </c>
      <c r="AC2127" s="99">
        <f>COUNTIFS(通讯通路门店!$S:$S,$G2127,通讯通路门店!$J:$J,"小米体验店")</f>
        <v>0</v>
      </c>
      <c r="AD2127" s="99">
        <f>COUNTIFS(通讯通路门店!$S:$S,$G2127,通讯通路门店!$J:$J,"苹果体验店")</f>
        <v>0</v>
      </c>
      <c r="AE2127" s="99">
        <f>COUNTIFS(通讯通路门店!$S:$S,$G2127,通讯通路门店!$J:$J,"其他品牌专卖店")</f>
        <v>0</v>
      </c>
      <c r="AF2127" s="99">
        <f>SUMIFS(通讯通路门店!$BI:$BI,通讯通路门店!$S:$S,$G2127)</f>
        <v>0</v>
      </c>
      <c r="AG2127" s="99">
        <f>SUMIFS(通讯通路门店!$BH:$BH,通讯通路门店!$S:$S,$G2127)</f>
        <v>0</v>
      </c>
      <c r="AH2127" s="99">
        <f t="shared" si="166"/>
        <v>0</v>
      </c>
      <c r="AI2127" s="99">
        <f>SUMIFS(通讯通路门店!$BB:$BB,通讯通路门店!$S:$S,$G2127)</f>
        <v>0</v>
      </c>
      <c r="AJ2127" s="99">
        <f>SUMIFS(通讯通路门店!$BE:$BE,通讯通路门店!$S:$S,$G2127)</f>
        <v>0</v>
      </c>
      <c r="AK2127" s="99">
        <f>SUMIFS(通讯通路门店!$BG:$BG,通讯通路门店!$S:$S,$G2127)</f>
        <v>0</v>
      </c>
      <c r="AL2127" s="99">
        <f>SUMIFS(通讯通路门店!$BC:$BC,通讯通路门店!$S:$S,$G2127)</f>
        <v>0</v>
      </c>
      <c r="AM2127" s="99">
        <f>SUMIFS(通讯通路门店!$BD:$BD,通讯通路门店!$S:$S,$G2127)</f>
        <v>0</v>
      </c>
      <c r="AN2127" s="99">
        <f>SUMIFS(通讯通路门店!$BF:$BF,通讯通路门店!$S:$S,$G2127)</f>
        <v>0</v>
      </c>
      <c r="AO2127" s="99">
        <f t="shared" si="167"/>
        <v>0</v>
      </c>
      <c r="AP2127" s="99">
        <f>SUMIFS(通讯通路门店!$K:$K,通讯通路门店!$S:$S,$G2127)</f>
        <v>0</v>
      </c>
      <c r="AQ2127" s="83"/>
      <c r="AR2127" s="99">
        <f>SUMIFS(通讯通路门店!$T:$T,通讯通路门店!$S:$S,$G2127)</f>
        <v>0</v>
      </c>
      <c r="AS2127" s="99">
        <f>SUMIFS(通讯通路门店!$U:$U,通讯通路门店!$S:$S,$G2127)</f>
        <v>0</v>
      </c>
      <c r="AT2127" s="99">
        <f>SUMIFS(通讯通路门店!$V:$V,通讯通路门店!$S:$S,$G2127)</f>
        <v>0</v>
      </c>
      <c r="AU2127" s="99">
        <f>SUMIFS(通讯通路门店!$W:$W,通讯通路门店!$S:$S,$G2127)</f>
        <v>0</v>
      </c>
      <c r="AV2127" s="99">
        <f>SUMIFS(通讯通路门店!$Z:$Z,通讯通路门店!$S:$S,$G2127)</f>
        <v>0</v>
      </c>
      <c r="AW2127" s="99">
        <f>SUMIFS(通讯通路门店!$AB:$AB,通讯通路门店!$S:$S,$G2127)</f>
        <v>0</v>
      </c>
      <c r="AX2127" s="99">
        <f>SUMIFS(通讯通路门店!$X:$X,通讯通路门店!$S:$S,$G2127)</f>
        <v>0</v>
      </c>
      <c r="AY2127" s="99">
        <f>SUMIFS(通讯通路门店!$Y:$Y,通讯通路门店!$S:$S,$G2127)</f>
        <v>0</v>
      </c>
      <c r="AZ2127" s="99">
        <f>SUMIFS(通讯通路门店!$AA:$AA,通讯通路门店!$S:$S,$G2127)</f>
        <v>0</v>
      </c>
      <c r="BA2127" s="99">
        <f t="shared" si="168"/>
        <v>0</v>
      </c>
      <c r="BB2127" s="99">
        <f t="shared" si="169"/>
        <v>0</v>
      </c>
      <c r="BC2127" s="99">
        <f>SUMIFS(通讯通路门店!$W:$W,通讯通路门店!$S:$S,$G2127,通讯通路门店!$J:$J,"荣耀体验店")+SUMIFS(通讯通路门店!$W:$W,通讯通路门店!$S:$S,$G2127,通讯通路门店!$J:$J,"荣耀授权专卖店")</f>
        <v>0</v>
      </c>
      <c r="BD2127" s="99">
        <f>SUMIFS(通讯通路门店!$Z:$Z,通讯通路门店!$S:$S,$G2127,通讯通路门店!$J:$J,"VIVO体验店")</f>
        <v>0</v>
      </c>
      <c r="BE2127" s="99">
        <f>SUMIFS(通讯通路门店!$AB:$AB,通讯通路门店!$S:$S,$G2127,通讯通路门店!$J:$J,"OPPO体验店")</f>
        <v>0</v>
      </c>
      <c r="BF2127" s="99">
        <f>SUMIFS(通讯通路门店!$X:$X,通讯通路门店!$S:$S,$G2127,通讯通路门店!$J:$J,"华为授权体验店")+SUMIFS(通讯通路门店!$AA:$AA,通讯通路门店!$S:$S,$G2127,通讯通路门店!$J:$J,"华为堡垒店")</f>
        <v>0</v>
      </c>
      <c r="BG2127" s="99">
        <f>SUMIFS(通讯通路门店!$Y:$Y,通讯通路门店!$S:$S,$G2127,通讯通路门店!$J:$J,"小米体验店")</f>
        <v>0</v>
      </c>
      <c r="BH2127" s="99">
        <f>SUMIFS(通讯通路门店!$AA:$AA,通讯通路门店!$S:$S,$G2127,通讯通路门店!$J:$J,"苹果体验店")</f>
        <v>0</v>
      </c>
      <c r="BI2127" s="99">
        <f>SUMIFS(通讯通路门店!$K:$K,通讯通路门店!$S:$S,$G2127,通讯通路门店!$J:$J,"其他品牌专卖店")</f>
        <v>0</v>
      </c>
      <c r="BJ2127" s="99">
        <f>SUMIFS(通讯通路门店!$AC:$AC,通讯通路门店!$S:$S,$G2127)</f>
        <v>0</v>
      </c>
      <c r="BK2127" s="99">
        <f>SUMIFS(通讯通路门店!$AD:$AD,通讯通路门店!$S:$S,$G2127)</f>
        <v>0</v>
      </c>
      <c r="BL2127" s="99">
        <f>SUMIFS(通讯通路门店!$AE:$AE,通讯通路门店!$S:$S,$G2127)</f>
        <v>0</v>
      </c>
      <c r="BM2127" s="99">
        <f>SUMIFS(通讯通路门店!$AF:$AF,通讯通路门店!$S:$S,$G2127)</f>
        <v>0</v>
      </c>
      <c r="BN2127" s="99">
        <f>SUMIFS(通讯通路门店!$AG:$AG,通讯通路门店!$S:$S,$G2127)</f>
        <v>0</v>
      </c>
      <c r="BO2127" s="99">
        <f>SUMIFS(通讯通路门店!$AH:$AH,通讯通路门店!$S:$S,$G2127)</f>
        <v>0</v>
      </c>
      <c r="BP2127" s="99">
        <f>SUMIFS(通讯通路门店!$AI:$AI,通讯通路门店!$S:$S,$G2127)</f>
        <v>0</v>
      </c>
      <c r="BQ2127" s="83"/>
    </row>
    <row r="2128" spans="1:69">
      <c r="A2128" s="99" t="str">
        <f>IFERROR(_xlfn.XLOOKUP($G2128,通讯通路门店!$S$4:$S$993933,通讯通路门店!$A$4:$A$993933,0,0),"")</f>
        <v>海南省</v>
      </c>
      <c r="B2128" s="99" t="str">
        <f>IFERROR(_xlfn.XLOOKUP($G2128,通讯通路门店!$S$4:$S$993933,通讯通路门店!$B$4:$B$993933,0,0),"")</f>
        <v>昌江黎族自治县</v>
      </c>
      <c r="C2128" s="99" t="str">
        <f>IFERROR(_xlfn.XLOOKUP($G2128,通讯通路门店!$S$4:$S$993933,通讯通路门店!$C$4:$C$993933,0,0),"")</f>
        <v>昌江黎族自治县</v>
      </c>
      <c r="D2128" s="99" t="str">
        <f>IFERROR(_xlfn.XLOOKUP($G2128,通讯通路门店!$S$4:$S$993933,通讯通路门店!$D$4:$D$993933,0,0),"")</f>
        <v>叉河镇</v>
      </c>
      <c r="E2128" s="83"/>
      <c r="F2128" s="83"/>
      <c r="G2128" s="101"/>
      <c r="H2128" s="102">
        <f>IFERROR(_xlfn.XLOOKUP($G2128,通讯通路门店!$S$4:$S$993933,通讯通路门店!$R$4:$R$993933,0,0),"")</f>
        <v>0</v>
      </c>
      <c r="I2128" s="83"/>
      <c r="J2128" s="83"/>
      <c r="K2128" s="83"/>
      <c r="L2128" s="83"/>
      <c r="M2128" s="83"/>
      <c r="N2128" s="83"/>
      <c r="O2128" s="83"/>
      <c r="P2128" s="83"/>
      <c r="Q2128" s="83"/>
      <c r="R2128" s="83"/>
      <c r="S2128" s="83"/>
      <c r="T2128" s="83"/>
      <c r="U2128" s="99">
        <f>COUNTIF(通讯通路门店!$S:$S,$G2128)</f>
        <v>0</v>
      </c>
      <c r="V2128" s="99">
        <f>COUNTIFS(通讯通路门店!$S:$S,$G2128,通讯通路门店!$J:$J,"综合卖场")</f>
        <v>0</v>
      </c>
      <c r="W2128" s="99">
        <f>SUMIFS(通讯通路门店!$AJ:$AJ,通讯通路门店!$S:$S,通讯客户沙盘!$G2128)</f>
        <v>0</v>
      </c>
      <c r="X2128" s="99">
        <f t="shared" si="165"/>
        <v>0</v>
      </c>
      <c r="Y2128" s="99">
        <f>COUNTIFS(通讯通路门店!$S:$S,$G2128,通讯通路门店!$J:$J,"荣耀体验店")+COUNTIFS(通讯通路门店!$S:$S,$G2128,通讯通路门店!$J:$J,"荣耀授权专卖店")</f>
        <v>0</v>
      </c>
      <c r="Z2128" s="99">
        <f>COUNTIFS(通讯通路门店!$S:$S,$G2128,通讯通路门店!$J:$J,"VIVO体验店")</f>
        <v>0</v>
      </c>
      <c r="AA2128" s="99">
        <f>COUNTIFS(通讯通路门店!$S:$S,$G2128,通讯通路门店!$J:$J,"OPPO体验店")</f>
        <v>0</v>
      </c>
      <c r="AB2128" s="99">
        <f>COUNTIFS(通讯通路门店!$S:$S,$G2128,通讯通路门店!$J:$J,"华为授权体验店")+COUNTIFS(通讯通路门店!$S:$S,$G2128,通讯通路门店!$J:$J,"华为堡垒店")</f>
        <v>0</v>
      </c>
      <c r="AC2128" s="99">
        <f>COUNTIFS(通讯通路门店!$S:$S,$G2128,通讯通路门店!$J:$J,"小米体验店")</f>
        <v>0</v>
      </c>
      <c r="AD2128" s="99">
        <f>COUNTIFS(通讯通路门店!$S:$S,$G2128,通讯通路门店!$J:$J,"苹果体验店")</f>
        <v>0</v>
      </c>
      <c r="AE2128" s="99">
        <f>COUNTIFS(通讯通路门店!$S:$S,$G2128,通讯通路门店!$J:$J,"其他品牌专卖店")</f>
        <v>0</v>
      </c>
      <c r="AF2128" s="99">
        <f>SUMIFS(通讯通路门店!$BI:$BI,通讯通路门店!$S:$S,$G2128)</f>
        <v>0</v>
      </c>
      <c r="AG2128" s="99">
        <f>SUMIFS(通讯通路门店!$BH:$BH,通讯通路门店!$S:$S,$G2128)</f>
        <v>0</v>
      </c>
      <c r="AH2128" s="99">
        <f t="shared" si="166"/>
        <v>0</v>
      </c>
      <c r="AI2128" s="99">
        <f>SUMIFS(通讯通路门店!$BB:$BB,通讯通路门店!$S:$S,$G2128)</f>
        <v>0</v>
      </c>
      <c r="AJ2128" s="99">
        <f>SUMIFS(通讯通路门店!$BE:$BE,通讯通路门店!$S:$S,$G2128)</f>
        <v>0</v>
      </c>
      <c r="AK2128" s="99">
        <f>SUMIFS(通讯通路门店!$BG:$BG,通讯通路门店!$S:$S,$G2128)</f>
        <v>0</v>
      </c>
      <c r="AL2128" s="99">
        <f>SUMIFS(通讯通路门店!$BC:$BC,通讯通路门店!$S:$S,$G2128)</f>
        <v>0</v>
      </c>
      <c r="AM2128" s="99">
        <f>SUMIFS(通讯通路门店!$BD:$BD,通讯通路门店!$S:$S,$G2128)</f>
        <v>0</v>
      </c>
      <c r="AN2128" s="99">
        <f>SUMIFS(通讯通路门店!$BF:$BF,通讯通路门店!$S:$S,$G2128)</f>
        <v>0</v>
      </c>
      <c r="AO2128" s="99">
        <f t="shared" si="167"/>
        <v>0</v>
      </c>
      <c r="AP2128" s="99">
        <f>SUMIFS(通讯通路门店!$K:$K,通讯通路门店!$S:$S,$G2128)</f>
        <v>0</v>
      </c>
      <c r="AQ2128" s="83"/>
      <c r="AR2128" s="99">
        <f>SUMIFS(通讯通路门店!$T:$T,通讯通路门店!$S:$S,$G2128)</f>
        <v>0</v>
      </c>
      <c r="AS2128" s="99">
        <f>SUMIFS(通讯通路门店!$U:$U,通讯通路门店!$S:$S,$G2128)</f>
        <v>0</v>
      </c>
      <c r="AT2128" s="99">
        <f>SUMIFS(通讯通路门店!$V:$V,通讯通路门店!$S:$S,$G2128)</f>
        <v>0</v>
      </c>
      <c r="AU2128" s="99">
        <f>SUMIFS(通讯通路门店!$W:$W,通讯通路门店!$S:$S,$G2128)</f>
        <v>0</v>
      </c>
      <c r="AV2128" s="99">
        <f>SUMIFS(通讯通路门店!$Z:$Z,通讯通路门店!$S:$S,$G2128)</f>
        <v>0</v>
      </c>
      <c r="AW2128" s="99">
        <f>SUMIFS(通讯通路门店!$AB:$AB,通讯通路门店!$S:$S,$G2128)</f>
        <v>0</v>
      </c>
      <c r="AX2128" s="99">
        <f>SUMIFS(通讯通路门店!$X:$X,通讯通路门店!$S:$S,$G2128)</f>
        <v>0</v>
      </c>
      <c r="AY2128" s="99">
        <f>SUMIFS(通讯通路门店!$Y:$Y,通讯通路门店!$S:$S,$G2128)</f>
        <v>0</v>
      </c>
      <c r="AZ2128" s="99">
        <f>SUMIFS(通讯通路门店!$AA:$AA,通讯通路门店!$S:$S,$G2128)</f>
        <v>0</v>
      </c>
      <c r="BA2128" s="99">
        <f t="shared" si="168"/>
        <v>0</v>
      </c>
      <c r="BB2128" s="99">
        <f t="shared" si="169"/>
        <v>0</v>
      </c>
      <c r="BC2128" s="99">
        <f>SUMIFS(通讯通路门店!$W:$W,通讯通路门店!$S:$S,$G2128,通讯通路门店!$J:$J,"荣耀体验店")+SUMIFS(通讯通路门店!$W:$W,通讯通路门店!$S:$S,$G2128,通讯通路门店!$J:$J,"荣耀授权专卖店")</f>
        <v>0</v>
      </c>
      <c r="BD2128" s="99">
        <f>SUMIFS(通讯通路门店!$Z:$Z,通讯通路门店!$S:$S,$G2128,通讯通路门店!$J:$J,"VIVO体验店")</f>
        <v>0</v>
      </c>
      <c r="BE2128" s="99">
        <f>SUMIFS(通讯通路门店!$AB:$AB,通讯通路门店!$S:$S,$G2128,通讯通路门店!$J:$J,"OPPO体验店")</f>
        <v>0</v>
      </c>
      <c r="BF2128" s="99">
        <f>SUMIFS(通讯通路门店!$X:$X,通讯通路门店!$S:$S,$G2128,通讯通路门店!$J:$J,"华为授权体验店")+SUMIFS(通讯通路门店!$AA:$AA,通讯通路门店!$S:$S,$G2128,通讯通路门店!$J:$J,"华为堡垒店")</f>
        <v>0</v>
      </c>
      <c r="BG2128" s="99">
        <f>SUMIFS(通讯通路门店!$Y:$Y,通讯通路门店!$S:$S,$G2128,通讯通路门店!$J:$J,"小米体验店")</f>
        <v>0</v>
      </c>
      <c r="BH2128" s="99">
        <f>SUMIFS(通讯通路门店!$AA:$AA,通讯通路门店!$S:$S,$G2128,通讯通路门店!$J:$J,"苹果体验店")</f>
        <v>0</v>
      </c>
      <c r="BI2128" s="99">
        <f>SUMIFS(通讯通路门店!$K:$K,通讯通路门店!$S:$S,$G2128,通讯通路门店!$J:$J,"其他品牌专卖店")</f>
        <v>0</v>
      </c>
      <c r="BJ2128" s="99">
        <f>SUMIFS(通讯通路门店!$AC:$AC,通讯通路门店!$S:$S,$G2128)</f>
        <v>0</v>
      </c>
      <c r="BK2128" s="99">
        <f>SUMIFS(通讯通路门店!$AD:$AD,通讯通路门店!$S:$S,$G2128)</f>
        <v>0</v>
      </c>
      <c r="BL2128" s="99">
        <f>SUMIFS(通讯通路门店!$AE:$AE,通讯通路门店!$S:$S,$G2128)</f>
        <v>0</v>
      </c>
      <c r="BM2128" s="99">
        <f>SUMIFS(通讯通路门店!$AF:$AF,通讯通路门店!$S:$S,$G2128)</f>
        <v>0</v>
      </c>
      <c r="BN2128" s="99">
        <f>SUMIFS(通讯通路门店!$AG:$AG,通讯通路门店!$S:$S,$G2128)</f>
        <v>0</v>
      </c>
      <c r="BO2128" s="99">
        <f>SUMIFS(通讯通路门店!$AH:$AH,通讯通路门店!$S:$S,$G2128)</f>
        <v>0</v>
      </c>
      <c r="BP2128" s="99">
        <f>SUMIFS(通讯通路门店!$AI:$AI,通讯通路门店!$S:$S,$G2128)</f>
        <v>0</v>
      </c>
      <c r="BQ2128" s="83"/>
    </row>
    <row r="2129" spans="1:69">
      <c r="A2129" s="99" t="str">
        <f>IFERROR(_xlfn.XLOOKUP($G2129,通讯通路门店!$S$4:$S$993933,通讯通路门店!$A$4:$A$993933,0,0),"")</f>
        <v>海南省</v>
      </c>
      <c r="B2129" s="99" t="str">
        <f>IFERROR(_xlfn.XLOOKUP($G2129,通讯通路门店!$S$4:$S$993933,通讯通路门店!$B$4:$B$993933,0,0),"")</f>
        <v>昌江黎族自治县</v>
      </c>
      <c r="C2129" s="99" t="str">
        <f>IFERROR(_xlfn.XLOOKUP($G2129,通讯通路门店!$S$4:$S$993933,通讯通路门店!$C$4:$C$993933,0,0),"")</f>
        <v>昌江黎族自治县</v>
      </c>
      <c r="D2129" s="99" t="str">
        <f>IFERROR(_xlfn.XLOOKUP($G2129,通讯通路门店!$S$4:$S$993933,通讯通路门店!$D$4:$D$993933,0,0),"")</f>
        <v>叉河镇</v>
      </c>
      <c r="E2129" s="83"/>
      <c r="F2129" s="83"/>
      <c r="G2129" s="101"/>
      <c r="H2129" s="102">
        <f>IFERROR(_xlfn.XLOOKUP($G2129,通讯通路门店!$S$4:$S$993933,通讯通路门店!$R$4:$R$993933,0,0),"")</f>
        <v>0</v>
      </c>
      <c r="I2129" s="83"/>
      <c r="J2129" s="83"/>
      <c r="K2129" s="83"/>
      <c r="L2129" s="83"/>
      <c r="M2129" s="83"/>
      <c r="N2129" s="83"/>
      <c r="O2129" s="83"/>
      <c r="P2129" s="83"/>
      <c r="Q2129" s="83"/>
      <c r="R2129" s="83"/>
      <c r="S2129" s="83"/>
      <c r="T2129" s="83"/>
      <c r="U2129" s="99">
        <f>COUNTIF(通讯通路门店!$S:$S,$G2129)</f>
        <v>0</v>
      </c>
      <c r="V2129" s="99">
        <f>COUNTIFS(通讯通路门店!$S:$S,$G2129,通讯通路门店!$J:$J,"综合卖场")</f>
        <v>0</v>
      </c>
      <c r="W2129" s="99">
        <f>SUMIFS(通讯通路门店!$AJ:$AJ,通讯通路门店!$S:$S,通讯客户沙盘!$G2129)</f>
        <v>0</v>
      </c>
      <c r="X2129" s="99">
        <f t="shared" si="165"/>
        <v>0</v>
      </c>
      <c r="Y2129" s="99">
        <f>COUNTIFS(通讯通路门店!$S:$S,$G2129,通讯通路门店!$J:$J,"荣耀体验店")+COUNTIFS(通讯通路门店!$S:$S,$G2129,通讯通路门店!$J:$J,"荣耀授权专卖店")</f>
        <v>0</v>
      </c>
      <c r="Z2129" s="99">
        <f>COUNTIFS(通讯通路门店!$S:$S,$G2129,通讯通路门店!$J:$J,"VIVO体验店")</f>
        <v>0</v>
      </c>
      <c r="AA2129" s="99">
        <f>COUNTIFS(通讯通路门店!$S:$S,$G2129,通讯通路门店!$J:$J,"OPPO体验店")</f>
        <v>0</v>
      </c>
      <c r="AB2129" s="99">
        <f>COUNTIFS(通讯通路门店!$S:$S,$G2129,通讯通路门店!$J:$J,"华为授权体验店")+COUNTIFS(通讯通路门店!$S:$S,$G2129,通讯通路门店!$J:$J,"华为堡垒店")</f>
        <v>0</v>
      </c>
      <c r="AC2129" s="99">
        <f>COUNTIFS(通讯通路门店!$S:$S,$G2129,通讯通路门店!$J:$J,"小米体验店")</f>
        <v>0</v>
      </c>
      <c r="AD2129" s="99">
        <f>COUNTIFS(通讯通路门店!$S:$S,$G2129,通讯通路门店!$J:$J,"苹果体验店")</f>
        <v>0</v>
      </c>
      <c r="AE2129" s="99">
        <f>COUNTIFS(通讯通路门店!$S:$S,$G2129,通讯通路门店!$J:$J,"其他品牌专卖店")</f>
        <v>0</v>
      </c>
      <c r="AF2129" s="99">
        <f>SUMIFS(通讯通路门店!$BI:$BI,通讯通路门店!$S:$S,$G2129)</f>
        <v>0</v>
      </c>
      <c r="AG2129" s="99">
        <f>SUMIFS(通讯通路门店!$BH:$BH,通讯通路门店!$S:$S,$G2129)</f>
        <v>0</v>
      </c>
      <c r="AH2129" s="99">
        <f t="shared" si="166"/>
        <v>0</v>
      </c>
      <c r="AI2129" s="99">
        <f>SUMIFS(通讯通路门店!$BB:$BB,通讯通路门店!$S:$S,$G2129)</f>
        <v>0</v>
      </c>
      <c r="AJ2129" s="99">
        <f>SUMIFS(通讯通路门店!$BE:$BE,通讯通路门店!$S:$S,$G2129)</f>
        <v>0</v>
      </c>
      <c r="AK2129" s="99">
        <f>SUMIFS(通讯通路门店!$BG:$BG,通讯通路门店!$S:$S,$G2129)</f>
        <v>0</v>
      </c>
      <c r="AL2129" s="99">
        <f>SUMIFS(通讯通路门店!$BC:$BC,通讯通路门店!$S:$S,$G2129)</f>
        <v>0</v>
      </c>
      <c r="AM2129" s="99">
        <f>SUMIFS(通讯通路门店!$BD:$BD,通讯通路门店!$S:$S,$G2129)</f>
        <v>0</v>
      </c>
      <c r="AN2129" s="99">
        <f>SUMIFS(通讯通路门店!$BF:$BF,通讯通路门店!$S:$S,$G2129)</f>
        <v>0</v>
      </c>
      <c r="AO2129" s="99">
        <f t="shared" si="167"/>
        <v>0</v>
      </c>
      <c r="AP2129" s="99">
        <f>SUMIFS(通讯通路门店!$K:$K,通讯通路门店!$S:$S,$G2129)</f>
        <v>0</v>
      </c>
      <c r="AQ2129" s="83"/>
      <c r="AR2129" s="99">
        <f>SUMIFS(通讯通路门店!$T:$T,通讯通路门店!$S:$S,$G2129)</f>
        <v>0</v>
      </c>
      <c r="AS2129" s="99">
        <f>SUMIFS(通讯通路门店!$U:$U,通讯通路门店!$S:$S,$G2129)</f>
        <v>0</v>
      </c>
      <c r="AT2129" s="99">
        <f>SUMIFS(通讯通路门店!$V:$V,通讯通路门店!$S:$S,$G2129)</f>
        <v>0</v>
      </c>
      <c r="AU2129" s="99">
        <f>SUMIFS(通讯通路门店!$W:$W,通讯通路门店!$S:$S,$G2129)</f>
        <v>0</v>
      </c>
      <c r="AV2129" s="99">
        <f>SUMIFS(通讯通路门店!$Z:$Z,通讯通路门店!$S:$S,$G2129)</f>
        <v>0</v>
      </c>
      <c r="AW2129" s="99">
        <f>SUMIFS(通讯通路门店!$AB:$AB,通讯通路门店!$S:$S,$G2129)</f>
        <v>0</v>
      </c>
      <c r="AX2129" s="99">
        <f>SUMIFS(通讯通路门店!$X:$X,通讯通路门店!$S:$S,$G2129)</f>
        <v>0</v>
      </c>
      <c r="AY2129" s="99">
        <f>SUMIFS(通讯通路门店!$Y:$Y,通讯通路门店!$S:$S,$G2129)</f>
        <v>0</v>
      </c>
      <c r="AZ2129" s="99">
        <f>SUMIFS(通讯通路门店!$AA:$AA,通讯通路门店!$S:$S,$G2129)</f>
        <v>0</v>
      </c>
      <c r="BA2129" s="99">
        <f t="shared" si="168"/>
        <v>0</v>
      </c>
      <c r="BB2129" s="99">
        <f t="shared" si="169"/>
        <v>0</v>
      </c>
      <c r="BC2129" s="99">
        <f>SUMIFS(通讯通路门店!$W:$W,通讯通路门店!$S:$S,$G2129,通讯通路门店!$J:$J,"荣耀体验店")+SUMIFS(通讯通路门店!$W:$W,通讯通路门店!$S:$S,$G2129,通讯通路门店!$J:$J,"荣耀授权专卖店")</f>
        <v>0</v>
      </c>
      <c r="BD2129" s="99">
        <f>SUMIFS(通讯通路门店!$Z:$Z,通讯通路门店!$S:$S,$G2129,通讯通路门店!$J:$J,"VIVO体验店")</f>
        <v>0</v>
      </c>
      <c r="BE2129" s="99">
        <f>SUMIFS(通讯通路门店!$AB:$AB,通讯通路门店!$S:$S,$G2129,通讯通路门店!$J:$J,"OPPO体验店")</f>
        <v>0</v>
      </c>
      <c r="BF2129" s="99">
        <f>SUMIFS(通讯通路门店!$X:$X,通讯通路门店!$S:$S,$G2129,通讯通路门店!$J:$J,"华为授权体验店")+SUMIFS(通讯通路门店!$AA:$AA,通讯通路门店!$S:$S,$G2129,通讯通路门店!$J:$J,"华为堡垒店")</f>
        <v>0</v>
      </c>
      <c r="BG2129" s="99">
        <f>SUMIFS(通讯通路门店!$Y:$Y,通讯通路门店!$S:$S,$G2129,通讯通路门店!$J:$J,"小米体验店")</f>
        <v>0</v>
      </c>
      <c r="BH2129" s="99">
        <f>SUMIFS(通讯通路门店!$AA:$AA,通讯通路门店!$S:$S,$G2129,通讯通路门店!$J:$J,"苹果体验店")</f>
        <v>0</v>
      </c>
      <c r="BI2129" s="99">
        <f>SUMIFS(通讯通路门店!$K:$K,通讯通路门店!$S:$S,$G2129,通讯通路门店!$J:$J,"其他品牌专卖店")</f>
        <v>0</v>
      </c>
      <c r="BJ2129" s="99">
        <f>SUMIFS(通讯通路门店!$AC:$AC,通讯通路门店!$S:$S,$G2129)</f>
        <v>0</v>
      </c>
      <c r="BK2129" s="99">
        <f>SUMIFS(通讯通路门店!$AD:$AD,通讯通路门店!$S:$S,$G2129)</f>
        <v>0</v>
      </c>
      <c r="BL2129" s="99">
        <f>SUMIFS(通讯通路门店!$AE:$AE,通讯通路门店!$S:$S,$G2129)</f>
        <v>0</v>
      </c>
      <c r="BM2129" s="99">
        <f>SUMIFS(通讯通路门店!$AF:$AF,通讯通路门店!$S:$S,$G2129)</f>
        <v>0</v>
      </c>
      <c r="BN2129" s="99">
        <f>SUMIFS(通讯通路门店!$AG:$AG,通讯通路门店!$S:$S,$G2129)</f>
        <v>0</v>
      </c>
      <c r="BO2129" s="99">
        <f>SUMIFS(通讯通路门店!$AH:$AH,通讯通路门店!$S:$S,$G2129)</f>
        <v>0</v>
      </c>
      <c r="BP2129" s="99">
        <f>SUMIFS(通讯通路门店!$AI:$AI,通讯通路门店!$S:$S,$G2129)</f>
        <v>0</v>
      </c>
      <c r="BQ2129" s="83"/>
    </row>
    <row r="2130" spans="1:69">
      <c r="A2130" s="99" t="str">
        <f>IFERROR(_xlfn.XLOOKUP($G2130,通讯通路门店!$S$4:$S$993933,通讯通路门店!$A$4:$A$993933,0,0),"")</f>
        <v>海南省</v>
      </c>
      <c r="B2130" s="99" t="str">
        <f>IFERROR(_xlfn.XLOOKUP($G2130,通讯通路门店!$S$4:$S$993933,通讯通路门店!$B$4:$B$993933,0,0),"")</f>
        <v>昌江黎族自治县</v>
      </c>
      <c r="C2130" s="99" t="str">
        <f>IFERROR(_xlfn.XLOOKUP($G2130,通讯通路门店!$S$4:$S$993933,通讯通路门店!$C$4:$C$993933,0,0),"")</f>
        <v>昌江黎族自治县</v>
      </c>
      <c r="D2130" s="99" t="str">
        <f>IFERROR(_xlfn.XLOOKUP($G2130,通讯通路门店!$S$4:$S$993933,通讯通路门店!$D$4:$D$993933,0,0),"")</f>
        <v>叉河镇</v>
      </c>
      <c r="E2130" s="83"/>
      <c r="F2130" s="83"/>
      <c r="G2130" s="101"/>
      <c r="H2130" s="102">
        <f>IFERROR(_xlfn.XLOOKUP($G2130,通讯通路门店!$S$4:$S$993933,通讯通路门店!$R$4:$R$993933,0,0),"")</f>
        <v>0</v>
      </c>
      <c r="I2130" s="83"/>
      <c r="J2130" s="83"/>
      <c r="K2130" s="83"/>
      <c r="L2130" s="83"/>
      <c r="M2130" s="83"/>
      <c r="N2130" s="83"/>
      <c r="O2130" s="83"/>
      <c r="P2130" s="83"/>
      <c r="Q2130" s="83"/>
      <c r="R2130" s="83"/>
      <c r="S2130" s="83"/>
      <c r="T2130" s="83"/>
      <c r="U2130" s="99">
        <f>COUNTIF(通讯通路门店!$S:$S,$G2130)</f>
        <v>0</v>
      </c>
      <c r="V2130" s="99">
        <f>COUNTIFS(通讯通路门店!$S:$S,$G2130,通讯通路门店!$J:$J,"综合卖场")</f>
        <v>0</v>
      </c>
      <c r="W2130" s="99">
        <f>SUMIFS(通讯通路门店!$AJ:$AJ,通讯通路门店!$S:$S,通讯客户沙盘!$G2130)</f>
        <v>0</v>
      </c>
      <c r="X2130" s="99">
        <f t="shared" si="165"/>
        <v>0</v>
      </c>
      <c r="Y2130" s="99">
        <f>COUNTIFS(通讯通路门店!$S:$S,$G2130,通讯通路门店!$J:$J,"荣耀体验店")+COUNTIFS(通讯通路门店!$S:$S,$G2130,通讯通路门店!$J:$J,"荣耀授权专卖店")</f>
        <v>0</v>
      </c>
      <c r="Z2130" s="99">
        <f>COUNTIFS(通讯通路门店!$S:$S,$G2130,通讯通路门店!$J:$J,"VIVO体验店")</f>
        <v>0</v>
      </c>
      <c r="AA2130" s="99">
        <f>COUNTIFS(通讯通路门店!$S:$S,$G2130,通讯通路门店!$J:$J,"OPPO体验店")</f>
        <v>0</v>
      </c>
      <c r="AB2130" s="99">
        <f>COUNTIFS(通讯通路门店!$S:$S,$G2130,通讯通路门店!$J:$J,"华为授权体验店")+COUNTIFS(通讯通路门店!$S:$S,$G2130,通讯通路门店!$J:$J,"华为堡垒店")</f>
        <v>0</v>
      </c>
      <c r="AC2130" s="99">
        <f>COUNTIFS(通讯通路门店!$S:$S,$G2130,通讯通路门店!$J:$J,"小米体验店")</f>
        <v>0</v>
      </c>
      <c r="AD2130" s="99">
        <f>COUNTIFS(通讯通路门店!$S:$S,$G2130,通讯通路门店!$J:$J,"苹果体验店")</f>
        <v>0</v>
      </c>
      <c r="AE2130" s="99">
        <f>COUNTIFS(通讯通路门店!$S:$S,$G2130,通讯通路门店!$J:$J,"其他品牌专卖店")</f>
        <v>0</v>
      </c>
      <c r="AF2130" s="99">
        <f>SUMIFS(通讯通路门店!$BI:$BI,通讯通路门店!$S:$S,$G2130)</f>
        <v>0</v>
      </c>
      <c r="AG2130" s="99">
        <f>SUMIFS(通讯通路门店!$BH:$BH,通讯通路门店!$S:$S,$G2130)</f>
        <v>0</v>
      </c>
      <c r="AH2130" s="99">
        <f t="shared" si="166"/>
        <v>0</v>
      </c>
      <c r="AI2130" s="99">
        <f>SUMIFS(通讯通路门店!$BB:$BB,通讯通路门店!$S:$S,$G2130)</f>
        <v>0</v>
      </c>
      <c r="AJ2130" s="99">
        <f>SUMIFS(通讯通路门店!$BE:$BE,通讯通路门店!$S:$S,$G2130)</f>
        <v>0</v>
      </c>
      <c r="AK2130" s="99">
        <f>SUMIFS(通讯通路门店!$BG:$BG,通讯通路门店!$S:$S,$G2130)</f>
        <v>0</v>
      </c>
      <c r="AL2130" s="99">
        <f>SUMIFS(通讯通路门店!$BC:$BC,通讯通路门店!$S:$S,$G2130)</f>
        <v>0</v>
      </c>
      <c r="AM2130" s="99">
        <f>SUMIFS(通讯通路门店!$BD:$BD,通讯通路门店!$S:$S,$G2130)</f>
        <v>0</v>
      </c>
      <c r="AN2130" s="99">
        <f>SUMIFS(通讯通路门店!$BF:$BF,通讯通路门店!$S:$S,$G2130)</f>
        <v>0</v>
      </c>
      <c r="AO2130" s="99">
        <f t="shared" si="167"/>
        <v>0</v>
      </c>
      <c r="AP2130" s="99">
        <f>SUMIFS(通讯通路门店!$K:$K,通讯通路门店!$S:$S,$G2130)</f>
        <v>0</v>
      </c>
      <c r="AQ2130" s="83"/>
      <c r="AR2130" s="99">
        <f>SUMIFS(通讯通路门店!$T:$T,通讯通路门店!$S:$S,$G2130)</f>
        <v>0</v>
      </c>
      <c r="AS2130" s="99">
        <f>SUMIFS(通讯通路门店!$U:$U,通讯通路门店!$S:$S,$G2130)</f>
        <v>0</v>
      </c>
      <c r="AT2130" s="99">
        <f>SUMIFS(通讯通路门店!$V:$V,通讯通路门店!$S:$S,$G2130)</f>
        <v>0</v>
      </c>
      <c r="AU2130" s="99">
        <f>SUMIFS(通讯通路门店!$W:$W,通讯通路门店!$S:$S,$G2130)</f>
        <v>0</v>
      </c>
      <c r="AV2130" s="99">
        <f>SUMIFS(通讯通路门店!$Z:$Z,通讯通路门店!$S:$S,$G2130)</f>
        <v>0</v>
      </c>
      <c r="AW2130" s="99">
        <f>SUMIFS(通讯通路门店!$AB:$AB,通讯通路门店!$S:$S,$G2130)</f>
        <v>0</v>
      </c>
      <c r="AX2130" s="99">
        <f>SUMIFS(通讯通路门店!$X:$X,通讯通路门店!$S:$S,$G2130)</f>
        <v>0</v>
      </c>
      <c r="AY2130" s="99">
        <f>SUMIFS(通讯通路门店!$Y:$Y,通讯通路门店!$S:$S,$G2130)</f>
        <v>0</v>
      </c>
      <c r="AZ2130" s="99">
        <f>SUMIFS(通讯通路门店!$AA:$AA,通讯通路门店!$S:$S,$G2130)</f>
        <v>0</v>
      </c>
      <c r="BA2130" s="99">
        <f t="shared" si="168"/>
        <v>0</v>
      </c>
      <c r="BB2130" s="99">
        <f t="shared" si="169"/>
        <v>0</v>
      </c>
      <c r="BC2130" s="99">
        <f>SUMIFS(通讯通路门店!$W:$W,通讯通路门店!$S:$S,$G2130,通讯通路门店!$J:$J,"荣耀体验店")+SUMIFS(通讯通路门店!$W:$W,通讯通路门店!$S:$S,$G2130,通讯通路门店!$J:$J,"荣耀授权专卖店")</f>
        <v>0</v>
      </c>
      <c r="BD2130" s="99">
        <f>SUMIFS(通讯通路门店!$Z:$Z,通讯通路门店!$S:$S,$G2130,通讯通路门店!$J:$J,"VIVO体验店")</f>
        <v>0</v>
      </c>
      <c r="BE2130" s="99">
        <f>SUMIFS(通讯通路门店!$AB:$AB,通讯通路门店!$S:$S,$G2130,通讯通路门店!$J:$J,"OPPO体验店")</f>
        <v>0</v>
      </c>
      <c r="BF2130" s="99">
        <f>SUMIFS(通讯通路门店!$X:$X,通讯通路门店!$S:$S,$G2130,通讯通路门店!$J:$J,"华为授权体验店")+SUMIFS(通讯通路门店!$AA:$AA,通讯通路门店!$S:$S,$G2130,通讯通路门店!$J:$J,"华为堡垒店")</f>
        <v>0</v>
      </c>
      <c r="BG2130" s="99">
        <f>SUMIFS(通讯通路门店!$Y:$Y,通讯通路门店!$S:$S,$G2130,通讯通路门店!$J:$J,"小米体验店")</f>
        <v>0</v>
      </c>
      <c r="BH2130" s="99">
        <f>SUMIFS(通讯通路门店!$AA:$AA,通讯通路门店!$S:$S,$G2130,通讯通路门店!$J:$J,"苹果体验店")</f>
        <v>0</v>
      </c>
      <c r="BI2130" s="99">
        <f>SUMIFS(通讯通路门店!$K:$K,通讯通路门店!$S:$S,$G2130,通讯通路门店!$J:$J,"其他品牌专卖店")</f>
        <v>0</v>
      </c>
      <c r="BJ2130" s="99">
        <f>SUMIFS(通讯通路门店!$AC:$AC,通讯通路门店!$S:$S,$G2130)</f>
        <v>0</v>
      </c>
      <c r="BK2130" s="99">
        <f>SUMIFS(通讯通路门店!$AD:$AD,通讯通路门店!$S:$S,$G2130)</f>
        <v>0</v>
      </c>
      <c r="BL2130" s="99">
        <f>SUMIFS(通讯通路门店!$AE:$AE,通讯通路门店!$S:$S,$G2130)</f>
        <v>0</v>
      </c>
      <c r="BM2130" s="99">
        <f>SUMIFS(通讯通路门店!$AF:$AF,通讯通路门店!$S:$S,$G2130)</f>
        <v>0</v>
      </c>
      <c r="BN2130" s="99">
        <f>SUMIFS(通讯通路门店!$AG:$AG,通讯通路门店!$S:$S,$G2130)</f>
        <v>0</v>
      </c>
      <c r="BO2130" s="99">
        <f>SUMIFS(通讯通路门店!$AH:$AH,通讯通路门店!$S:$S,$G2130)</f>
        <v>0</v>
      </c>
      <c r="BP2130" s="99">
        <f>SUMIFS(通讯通路门店!$AI:$AI,通讯通路门店!$S:$S,$G2130)</f>
        <v>0</v>
      </c>
      <c r="BQ2130" s="83"/>
    </row>
    <row r="2131" spans="1:69">
      <c r="A2131" s="99" t="str">
        <f>IFERROR(_xlfn.XLOOKUP($G2131,通讯通路门店!$S$4:$S$993933,通讯通路门店!$A$4:$A$993933,0,0),"")</f>
        <v>海南省</v>
      </c>
      <c r="B2131" s="99" t="str">
        <f>IFERROR(_xlfn.XLOOKUP($G2131,通讯通路门店!$S$4:$S$993933,通讯通路门店!$B$4:$B$993933,0,0),"")</f>
        <v>昌江黎族自治县</v>
      </c>
      <c r="C2131" s="99" t="str">
        <f>IFERROR(_xlfn.XLOOKUP($G2131,通讯通路门店!$S$4:$S$993933,通讯通路门店!$C$4:$C$993933,0,0),"")</f>
        <v>昌江黎族自治县</v>
      </c>
      <c r="D2131" s="99" t="str">
        <f>IFERROR(_xlfn.XLOOKUP($G2131,通讯通路门店!$S$4:$S$993933,通讯通路门店!$D$4:$D$993933,0,0),"")</f>
        <v>叉河镇</v>
      </c>
      <c r="E2131" s="83"/>
      <c r="F2131" s="83"/>
      <c r="G2131" s="101"/>
      <c r="H2131" s="102">
        <f>IFERROR(_xlfn.XLOOKUP($G2131,通讯通路门店!$S$4:$S$993933,通讯通路门店!$R$4:$R$993933,0,0),"")</f>
        <v>0</v>
      </c>
      <c r="I2131" s="83"/>
      <c r="J2131" s="83"/>
      <c r="K2131" s="83"/>
      <c r="L2131" s="83"/>
      <c r="M2131" s="83"/>
      <c r="N2131" s="83"/>
      <c r="O2131" s="83"/>
      <c r="P2131" s="83"/>
      <c r="Q2131" s="83"/>
      <c r="R2131" s="83"/>
      <c r="S2131" s="83"/>
      <c r="T2131" s="83"/>
      <c r="U2131" s="99">
        <f>COUNTIF(通讯通路门店!$S:$S,$G2131)</f>
        <v>0</v>
      </c>
      <c r="V2131" s="99">
        <f>COUNTIFS(通讯通路门店!$S:$S,$G2131,通讯通路门店!$J:$J,"综合卖场")</f>
        <v>0</v>
      </c>
      <c r="W2131" s="99">
        <f>SUMIFS(通讯通路门店!$AJ:$AJ,通讯通路门店!$S:$S,通讯客户沙盘!$G2131)</f>
        <v>0</v>
      </c>
      <c r="X2131" s="99">
        <f t="shared" si="165"/>
        <v>0</v>
      </c>
      <c r="Y2131" s="99">
        <f>COUNTIFS(通讯通路门店!$S:$S,$G2131,通讯通路门店!$J:$J,"荣耀体验店")+COUNTIFS(通讯通路门店!$S:$S,$G2131,通讯通路门店!$J:$J,"荣耀授权专卖店")</f>
        <v>0</v>
      </c>
      <c r="Z2131" s="99">
        <f>COUNTIFS(通讯通路门店!$S:$S,$G2131,通讯通路门店!$J:$J,"VIVO体验店")</f>
        <v>0</v>
      </c>
      <c r="AA2131" s="99">
        <f>COUNTIFS(通讯通路门店!$S:$S,$G2131,通讯通路门店!$J:$J,"OPPO体验店")</f>
        <v>0</v>
      </c>
      <c r="AB2131" s="99">
        <f>COUNTIFS(通讯通路门店!$S:$S,$G2131,通讯通路门店!$J:$J,"华为授权体验店")+COUNTIFS(通讯通路门店!$S:$S,$G2131,通讯通路门店!$J:$J,"华为堡垒店")</f>
        <v>0</v>
      </c>
      <c r="AC2131" s="99">
        <f>COUNTIFS(通讯通路门店!$S:$S,$G2131,通讯通路门店!$J:$J,"小米体验店")</f>
        <v>0</v>
      </c>
      <c r="AD2131" s="99">
        <f>COUNTIFS(通讯通路门店!$S:$S,$G2131,通讯通路门店!$J:$J,"苹果体验店")</f>
        <v>0</v>
      </c>
      <c r="AE2131" s="99">
        <f>COUNTIFS(通讯通路门店!$S:$S,$G2131,通讯通路门店!$J:$J,"其他品牌专卖店")</f>
        <v>0</v>
      </c>
      <c r="AF2131" s="99">
        <f>SUMIFS(通讯通路门店!$BI:$BI,通讯通路门店!$S:$S,$G2131)</f>
        <v>0</v>
      </c>
      <c r="AG2131" s="99">
        <f>SUMIFS(通讯通路门店!$BH:$BH,通讯通路门店!$S:$S,$G2131)</f>
        <v>0</v>
      </c>
      <c r="AH2131" s="99">
        <f t="shared" si="166"/>
        <v>0</v>
      </c>
      <c r="AI2131" s="99">
        <f>SUMIFS(通讯通路门店!$BB:$BB,通讯通路门店!$S:$S,$G2131)</f>
        <v>0</v>
      </c>
      <c r="AJ2131" s="99">
        <f>SUMIFS(通讯通路门店!$BE:$BE,通讯通路门店!$S:$S,$G2131)</f>
        <v>0</v>
      </c>
      <c r="AK2131" s="99">
        <f>SUMIFS(通讯通路门店!$BG:$BG,通讯通路门店!$S:$S,$G2131)</f>
        <v>0</v>
      </c>
      <c r="AL2131" s="99">
        <f>SUMIFS(通讯通路门店!$BC:$BC,通讯通路门店!$S:$S,$G2131)</f>
        <v>0</v>
      </c>
      <c r="AM2131" s="99">
        <f>SUMIFS(通讯通路门店!$BD:$BD,通讯通路门店!$S:$S,$G2131)</f>
        <v>0</v>
      </c>
      <c r="AN2131" s="99">
        <f>SUMIFS(通讯通路门店!$BF:$BF,通讯通路门店!$S:$S,$G2131)</f>
        <v>0</v>
      </c>
      <c r="AO2131" s="99">
        <f t="shared" si="167"/>
        <v>0</v>
      </c>
      <c r="AP2131" s="99">
        <f>SUMIFS(通讯通路门店!$K:$K,通讯通路门店!$S:$S,$G2131)</f>
        <v>0</v>
      </c>
      <c r="AQ2131" s="83"/>
      <c r="AR2131" s="99">
        <f>SUMIFS(通讯通路门店!$T:$T,通讯通路门店!$S:$S,$G2131)</f>
        <v>0</v>
      </c>
      <c r="AS2131" s="99">
        <f>SUMIFS(通讯通路门店!$U:$U,通讯通路门店!$S:$S,$G2131)</f>
        <v>0</v>
      </c>
      <c r="AT2131" s="99">
        <f>SUMIFS(通讯通路门店!$V:$V,通讯通路门店!$S:$S,$G2131)</f>
        <v>0</v>
      </c>
      <c r="AU2131" s="99">
        <f>SUMIFS(通讯通路门店!$W:$W,通讯通路门店!$S:$S,$G2131)</f>
        <v>0</v>
      </c>
      <c r="AV2131" s="99">
        <f>SUMIFS(通讯通路门店!$Z:$Z,通讯通路门店!$S:$S,$G2131)</f>
        <v>0</v>
      </c>
      <c r="AW2131" s="99">
        <f>SUMIFS(通讯通路门店!$AB:$AB,通讯通路门店!$S:$S,$G2131)</f>
        <v>0</v>
      </c>
      <c r="AX2131" s="99">
        <f>SUMIFS(通讯通路门店!$X:$X,通讯通路门店!$S:$S,$G2131)</f>
        <v>0</v>
      </c>
      <c r="AY2131" s="99">
        <f>SUMIFS(通讯通路门店!$Y:$Y,通讯通路门店!$S:$S,$G2131)</f>
        <v>0</v>
      </c>
      <c r="AZ2131" s="99">
        <f>SUMIFS(通讯通路门店!$AA:$AA,通讯通路门店!$S:$S,$G2131)</f>
        <v>0</v>
      </c>
      <c r="BA2131" s="99">
        <f t="shared" si="168"/>
        <v>0</v>
      </c>
      <c r="BB2131" s="99">
        <f t="shared" si="169"/>
        <v>0</v>
      </c>
      <c r="BC2131" s="99">
        <f>SUMIFS(通讯通路门店!$W:$W,通讯通路门店!$S:$S,$G2131,通讯通路门店!$J:$J,"荣耀体验店")+SUMIFS(通讯通路门店!$W:$W,通讯通路门店!$S:$S,$G2131,通讯通路门店!$J:$J,"荣耀授权专卖店")</f>
        <v>0</v>
      </c>
      <c r="BD2131" s="99">
        <f>SUMIFS(通讯通路门店!$Z:$Z,通讯通路门店!$S:$S,$G2131,通讯通路门店!$J:$J,"VIVO体验店")</f>
        <v>0</v>
      </c>
      <c r="BE2131" s="99">
        <f>SUMIFS(通讯通路门店!$AB:$AB,通讯通路门店!$S:$S,$G2131,通讯通路门店!$J:$J,"OPPO体验店")</f>
        <v>0</v>
      </c>
      <c r="BF2131" s="99">
        <f>SUMIFS(通讯通路门店!$X:$X,通讯通路门店!$S:$S,$G2131,通讯通路门店!$J:$J,"华为授权体验店")+SUMIFS(通讯通路门店!$AA:$AA,通讯通路门店!$S:$S,$G2131,通讯通路门店!$J:$J,"华为堡垒店")</f>
        <v>0</v>
      </c>
      <c r="BG2131" s="99">
        <f>SUMIFS(通讯通路门店!$Y:$Y,通讯通路门店!$S:$S,$G2131,通讯通路门店!$J:$J,"小米体验店")</f>
        <v>0</v>
      </c>
      <c r="BH2131" s="99">
        <f>SUMIFS(通讯通路门店!$AA:$AA,通讯通路门店!$S:$S,$G2131,通讯通路门店!$J:$J,"苹果体验店")</f>
        <v>0</v>
      </c>
      <c r="BI2131" s="99">
        <f>SUMIFS(通讯通路门店!$K:$K,通讯通路门店!$S:$S,$G2131,通讯通路门店!$J:$J,"其他品牌专卖店")</f>
        <v>0</v>
      </c>
      <c r="BJ2131" s="99">
        <f>SUMIFS(通讯通路门店!$AC:$AC,通讯通路门店!$S:$S,$G2131)</f>
        <v>0</v>
      </c>
      <c r="BK2131" s="99">
        <f>SUMIFS(通讯通路门店!$AD:$AD,通讯通路门店!$S:$S,$G2131)</f>
        <v>0</v>
      </c>
      <c r="BL2131" s="99">
        <f>SUMIFS(通讯通路门店!$AE:$AE,通讯通路门店!$S:$S,$G2131)</f>
        <v>0</v>
      </c>
      <c r="BM2131" s="99">
        <f>SUMIFS(通讯通路门店!$AF:$AF,通讯通路门店!$S:$S,$G2131)</f>
        <v>0</v>
      </c>
      <c r="BN2131" s="99">
        <f>SUMIFS(通讯通路门店!$AG:$AG,通讯通路门店!$S:$S,$G2131)</f>
        <v>0</v>
      </c>
      <c r="BO2131" s="99">
        <f>SUMIFS(通讯通路门店!$AH:$AH,通讯通路门店!$S:$S,$G2131)</f>
        <v>0</v>
      </c>
      <c r="BP2131" s="99">
        <f>SUMIFS(通讯通路门店!$AI:$AI,通讯通路门店!$S:$S,$G2131)</f>
        <v>0</v>
      </c>
      <c r="BQ2131" s="83"/>
    </row>
    <row r="2132" spans="1:69">
      <c r="A2132" s="99" t="str">
        <f>IFERROR(_xlfn.XLOOKUP($G2132,通讯通路门店!$S$4:$S$993933,通讯通路门店!$A$4:$A$993933,0,0),"")</f>
        <v>海南省</v>
      </c>
      <c r="B2132" s="99" t="str">
        <f>IFERROR(_xlfn.XLOOKUP($G2132,通讯通路门店!$S$4:$S$993933,通讯通路门店!$B$4:$B$993933,0,0),"")</f>
        <v>昌江黎族自治县</v>
      </c>
      <c r="C2132" s="99" t="str">
        <f>IFERROR(_xlfn.XLOOKUP($G2132,通讯通路门店!$S$4:$S$993933,通讯通路门店!$C$4:$C$993933,0,0),"")</f>
        <v>昌江黎族自治县</v>
      </c>
      <c r="D2132" s="99" t="str">
        <f>IFERROR(_xlfn.XLOOKUP($G2132,通讯通路门店!$S$4:$S$993933,通讯通路门店!$D$4:$D$993933,0,0),"")</f>
        <v>叉河镇</v>
      </c>
      <c r="E2132" s="83"/>
      <c r="F2132" s="83"/>
      <c r="G2132" s="101"/>
      <c r="H2132" s="102">
        <f>IFERROR(_xlfn.XLOOKUP($G2132,通讯通路门店!$S$4:$S$993933,通讯通路门店!$R$4:$R$993933,0,0),"")</f>
        <v>0</v>
      </c>
      <c r="I2132" s="83"/>
      <c r="J2132" s="83"/>
      <c r="K2132" s="83"/>
      <c r="L2132" s="83"/>
      <c r="M2132" s="83"/>
      <c r="N2132" s="83"/>
      <c r="O2132" s="83"/>
      <c r="P2132" s="83"/>
      <c r="Q2132" s="83"/>
      <c r="R2132" s="83"/>
      <c r="S2132" s="83"/>
      <c r="T2132" s="83"/>
      <c r="U2132" s="99">
        <f>COUNTIF(通讯通路门店!$S:$S,$G2132)</f>
        <v>0</v>
      </c>
      <c r="V2132" s="99">
        <f>COUNTIFS(通讯通路门店!$S:$S,$G2132,通讯通路门店!$J:$J,"综合卖场")</f>
        <v>0</v>
      </c>
      <c r="W2132" s="99">
        <f>SUMIFS(通讯通路门店!$AJ:$AJ,通讯通路门店!$S:$S,通讯客户沙盘!$G2132)</f>
        <v>0</v>
      </c>
      <c r="X2132" s="99">
        <f t="shared" si="165"/>
        <v>0</v>
      </c>
      <c r="Y2132" s="99">
        <f>COUNTIFS(通讯通路门店!$S:$S,$G2132,通讯通路门店!$J:$J,"荣耀体验店")+COUNTIFS(通讯通路门店!$S:$S,$G2132,通讯通路门店!$J:$J,"荣耀授权专卖店")</f>
        <v>0</v>
      </c>
      <c r="Z2132" s="99">
        <f>COUNTIFS(通讯通路门店!$S:$S,$G2132,通讯通路门店!$J:$J,"VIVO体验店")</f>
        <v>0</v>
      </c>
      <c r="AA2132" s="99">
        <f>COUNTIFS(通讯通路门店!$S:$S,$G2132,通讯通路门店!$J:$J,"OPPO体验店")</f>
        <v>0</v>
      </c>
      <c r="AB2132" s="99">
        <f>COUNTIFS(通讯通路门店!$S:$S,$G2132,通讯通路门店!$J:$J,"华为授权体验店")+COUNTIFS(通讯通路门店!$S:$S,$G2132,通讯通路门店!$J:$J,"华为堡垒店")</f>
        <v>0</v>
      </c>
      <c r="AC2132" s="99">
        <f>COUNTIFS(通讯通路门店!$S:$S,$G2132,通讯通路门店!$J:$J,"小米体验店")</f>
        <v>0</v>
      </c>
      <c r="AD2132" s="99">
        <f>COUNTIFS(通讯通路门店!$S:$S,$G2132,通讯通路门店!$J:$J,"苹果体验店")</f>
        <v>0</v>
      </c>
      <c r="AE2132" s="99">
        <f>COUNTIFS(通讯通路门店!$S:$S,$G2132,通讯通路门店!$J:$J,"其他品牌专卖店")</f>
        <v>0</v>
      </c>
      <c r="AF2132" s="99">
        <f>SUMIFS(通讯通路门店!$BI:$BI,通讯通路门店!$S:$S,$G2132)</f>
        <v>0</v>
      </c>
      <c r="AG2132" s="99">
        <f>SUMIFS(通讯通路门店!$BH:$BH,通讯通路门店!$S:$S,$G2132)</f>
        <v>0</v>
      </c>
      <c r="AH2132" s="99">
        <f t="shared" si="166"/>
        <v>0</v>
      </c>
      <c r="AI2132" s="99">
        <f>SUMIFS(通讯通路门店!$BB:$BB,通讯通路门店!$S:$S,$G2132)</f>
        <v>0</v>
      </c>
      <c r="AJ2132" s="99">
        <f>SUMIFS(通讯通路门店!$BE:$BE,通讯通路门店!$S:$S,$G2132)</f>
        <v>0</v>
      </c>
      <c r="AK2132" s="99">
        <f>SUMIFS(通讯通路门店!$BG:$BG,通讯通路门店!$S:$S,$G2132)</f>
        <v>0</v>
      </c>
      <c r="AL2132" s="99">
        <f>SUMIFS(通讯通路门店!$BC:$BC,通讯通路门店!$S:$S,$G2132)</f>
        <v>0</v>
      </c>
      <c r="AM2132" s="99">
        <f>SUMIFS(通讯通路门店!$BD:$BD,通讯通路门店!$S:$S,$G2132)</f>
        <v>0</v>
      </c>
      <c r="AN2132" s="99">
        <f>SUMIFS(通讯通路门店!$BF:$BF,通讯通路门店!$S:$S,$G2132)</f>
        <v>0</v>
      </c>
      <c r="AO2132" s="99">
        <f t="shared" si="167"/>
        <v>0</v>
      </c>
      <c r="AP2132" s="99">
        <f>SUMIFS(通讯通路门店!$K:$K,通讯通路门店!$S:$S,$G2132)</f>
        <v>0</v>
      </c>
      <c r="AQ2132" s="83"/>
      <c r="AR2132" s="99">
        <f>SUMIFS(通讯通路门店!$T:$T,通讯通路门店!$S:$S,$G2132)</f>
        <v>0</v>
      </c>
      <c r="AS2132" s="99">
        <f>SUMIFS(通讯通路门店!$U:$U,通讯通路门店!$S:$S,$G2132)</f>
        <v>0</v>
      </c>
      <c r="AT2132" s="99">
        <f>SUMIFS(通讯通路门店!$V:$V,通讯通路门店!$S:$S,$G2132)</f>
        <v>0</v>
      </c>
      <c r="AU2132" s="99">
        <f>SUMIFS(通讯通路门店!$W:$W,通讯通路门店!$S:$S,$G2132)</f>
        <v>0</v>
      </c>
      <c r="AV2132" s="99">
        <f>SUMIFS(通讯通路门店!$Z:$Z,通讯通路门店!$S:$S,$G2132)</f>
        <v>0</v>
      </c>
      <c r="AW2132" s="99">
        <f>SUMIFS(通讯通路门店!$AB:$AB,通讯通路门店!$S:$S,$G2132)</f>
        <v>0</v>
      </c>
      <c r="AX2132" s="99">
        <f>SUMIFS(通讯通路门店!$X:$X,通讯通路门店!$S:$S,$G2132)</f>
        <v>0</v>
      </c>
      <c r="AY2132" s="99">
        <f>SUMIFS(通讯通路门店!$Y:$Y,通讯通路门店!$S:$S,$G2132)</f>
        <v>0</v>
      </c>
      <c r="AZ2132" s="99">
        <f>SUMIFS(通讯通路门店!$AA:$AA,通讯通路门店!$S:$S,$G2132)</f>
        <v>0</v>
      </c>
      <c r="BA2132" s="99">
        <f t="shared" si="168"/>
        <v>0</v>
      </c>
      <c r="BB2132" s="99">
        <f t="shared" si="169"/>
        <v>0</v>
      </c>
      <c r="BC2132" s="99">
        <f>SUMIFS(通讯通路门店!$W:$W,通讯通路门店!$S:$S,$G2132,通讯通路门店!$J:$J,"荣耀体验店")+SUMIFS(通讯通路门店!$W:$W,通讯通路门店!$S:$S,$G2132,通讯通路门店!$J:$J,"荣耀授权专卖店")</f>
        <v>0</v>
      </c>
      <c r="BD2132" s="99">
        <f>SUMIFS(通讯通路门店!$Z:$Z,通讯通路门店!$S:$S,$G2132,通讯通路门店!$J:$J,"VIVO体验店")</f>
        <v>0</v>
      </c>
      <c r="BE2132" s="99">
        <f>SUMIFS(通讯通路门店!$AB:$AB,通讯通路门店!$S:$S,$G2132,通讯通路门店!$J:$J,"OPPO体验店")</f>
        <v>0</v>
      </c>
      <c r="BF2132" s="99">
        <f>SUMIFS(通讯通路门店!$X:$X,通讯通路门店!$S:$S,$G2132,通讯通路门店!$J:$J,"华为授权体验店")+SUMIFS(通讯通路门店!$AA:$AA,通讯通路门店!$S:$S,$G2132,通讯通路门店!$J:$J,"华为堡垒店")</f>
        <v>0</v>
      </c>
      <c r="BG2132" s="99">
        <f>SUMIFS(通讯通路门店!$Y:$Y,通讯通路门店!$S:$S,$G2132,通讯通路门店!$J:$J,"小米体验店")</f>
        <v>0</v>
      </c>
      <c r="BH2132" s="99">
        <f>SUMIFS(通讯通路门店!$AA:$AA,通讯通路门店!$S:$S,$G2132,通讯通路门店!$J:$J,"苹果体验店")</f>
        <v>0</v>
      </c>
      <c r="BI2132" s="99">
        <f>SUMIFS(通讯通路门店!$K:$K,通讯通路门店!$S:$S,$G2132,通讯通路门店!$J:$J,"其他品牌专卖店")</f>
        <v>0</v>
      </c>
      <c r="BJ2132" s="99">
        <f>SUMIFS(通讯通路门店!$AC:$AC,通讯通路门店!$S:$S,$G2132)</f>
        <v>0</v>
      </c>
      <c r="BK2132" s="99">
        <f>SUMIFS(通讯通路门店!$AD:$AD,通讯通路门店!$S:$S,$G2132)</f>
        <v>0</v>
      </c>
      <c r="BL2132" s="99">
        <f>SUMIFS(通讯通路门店!$AE:$AE,通讯通路门店!$S:$S,$G2132)</f>
        <v>0</v>
      </c>
      <c r="BM2132" s="99">
        <f>SUMIFS(通讯通路门店!$AF:$AF,通讯通路门店!$S:$S,$G2132)</f>
        <v>0</v>
      </c>
      <c r="BN2132" s="99">
        <f>SUMIFS(通讯通路门店!$AG:$AG,通讯通路门店!$S:$S,$G2132)</f>
        <v>0</v>
      </c>
      <c r="BO2132" s="99">
        <f>SUMIFS(通讯通路门店!$AH:$AH,通讯通路门店!$S:$S,$G2132)</f>
        <v>0</v>
      </c>
      <c r="BP2132" s="99">
        <f>SUMIFS(通讯通路门店!$AI:$AI,通讯通路门店!$S:$S,$G2132)</f>
        <v>0</v>
      </c>
      <c r="BQ2132" s="83"/>
    </row>
    <row r="2133" spans="1:69">
      <c r="A2133" s="99" t="str">
        <f>IFERROR(_xlfn.XLOOKUP($G2133,通讯通路门店!$S$4:$S$993933,通讯通路门店!$A$4:$A$993933,0,0),"")</f>
        <v>海南省</v>
      </c>
      <c r="B2133" s="99" t="str">
        <f>IFERROR(_xlfn.XLOOKUP($G2133,通讯通路门店!$S$4:$S$993933,通讯通路门店!$B$4:$B$993933,0,0),"")</f>
        <v>昌江黎族自治县</v>
      </c>
      <c r="C2133" s="99" t="str">
        <f>IFERROR(_xlfn.XLOOKUP($G2133,通讯通路门店!$S$4:$S$993933,通讯通路门店!$C$4:$C$993933,0,0),"")</f>
        <v>昌江黎族自治县</v>
      </c>
      <c r="D2133" s="99" t="str">
        <f>IFERROR(_xlfn.XLOOKUP($G2133,通讯通路门店!$S$4:$S$993933,通讯通路门店!$D$4:$D$993933,0,0),"")</f>
        <v>叉河镇</v>
      </c>
      <c r="E2133" s="83"/>
      <c r="F2133" s="83"/>
      <c r="G2133" s="101"/>
      <c r="H2133" s="102">
        <f>IFERROR(_xlfn.XLOOKUP($G2133,通讯通路门店!$S$4:$S$993933,通讯通路门店!$R$4:$R$993933,0,0),"")</f>
        <v>0</v>
      </c>
      <c r="I2133" s="83"/>
      <c r="J2133" s="83"/>
      <c r="K2133" s="83"/>
      <c r="L2133" s="83"/>
      <c r="M2133" s="83"/>
      <c r="N2133" s="83"/>
      <c r="O2133" s="83"/>
      <c r="P2133" s="83"/>
      <c r="Q2133" s="83"/>
      <c r="R2133" s="83"/>
      <c r="S2133" s="83"/>
      <c r="T2133" s="83"/>
      <c r="U2133" s="99">
        <f>COUNTIF(通讯通路门店!$S:$S,$G2133)</f>
        <v>0</v>
      </c>
      <c r="V2133" s="99">
        <f>COUNTIFS(通讯通路门店!$S:$S,$G2133,通讯通路门店!$J:$J,"综合卖场")</f>
        <v>0</v>
      </c>
      <c r="W2133" s="99">
        <f>SUMIFS(通讯通路门店!$AJ:$AJ,通讯通路门店!$S:$S,通讯客户沙盘!$G2133)</f>
        <v>0</v>
      </c>
      <c r="X2133" s="99">
        <f t="shared" si="165"/>
        <v>0</v>
      </c>
      <c r="Y2133" s="99">
        <f>COUNTIFS(通讯通路门店!$S:$S,$G2133,通讯通路门店!$J:$J,"荣耀体验店")+COUNTIFS(通讯通路门店!$S:$S,$G2133,通讯通路门店!$J:$J,"荣耀授权专卖店")</f>
        <v>0</v>
      </c>
      <c r="Z2133" s="99">
        <f>COUNTIFS(通讯通路门店!$S:$S,$G2133,通讯通路门店!$J:$J,"VIVO体验店")</f>
        <v>0</v>
      </c>
      <c r="AA2133" s="99">
        <f>COUNTIFS(通讯通路门店!$S:$S,$G2133,通讯通路门店!$J:$J,"OPPO体验店")</f>
        <v>0</v>
      </c>
      <c r="AB2133" s="99">
        <f>COUNTIFS(通讯通路门店!$S:$S,$G2133,通讯通路门店!$J:$J,"华为授权体验店")+COUNTIFS(通讯通路门店!$S:$S,$G2133,通讯通路门店!$J:$J,"华为堡垒店")</f>
        <v>0</v>
      </c>
      <c r="AC2133" s="99">
        <f>COUNTIFS(通讯通路门店!$S:$S,$G2133,通讯通路门店!$J:$J,"小米体验店")</f>
        <v>0</v>
      </c>
      <c r="AD2133" s="99">
        <f>COUNTIFS(通讯通路门店!$S:$S,$G2133,通讯通路门店!$J:$J,"苹果体验店")</f>
        <v>0</v>
      </c>
      <c r="AE2133" s="99">
        <f>COUNTIFS(通讯通路门店!$S:$S,$G2133,通讯通路门店!$J:$J,"其他品牌专卖店")</f>
        <v>0</v>
      </c>
      <c r="AF2133" s="99">
        <f>SUMIFS(通讯通路门店!$BI:$BI,通讯通路门店!$S:$S,$G2133)</f>
        <v>0</v>
      </c>
      <c r="AG2133" s="99">
        <f>SUMIFS(通讯通路门店!$BH:$BH,通讯通路门店!$S:$S,$G2133)</f>
        <v>0</v>
      </c>
      <c r="AH2133" s="99">
        <f t="shared" si="166"/>
        <v>0</v>
      </c>
      <c r="AI2133" s="99">
        <f>SUMIFS(通讯通路门店!$BB:$BB,通讯通路门店!$S:$S,$G2133)</f>
        <v>0</v>
      </c>
      <c r="AJ2133" s="99">
        <f>SUMIFS(通讯通路门店!$BE:$BE,通讯通路门店!$S:$S,$G2133)</f>
        <v>0</v>
      </c>
      <c r="AK2133" s="99">
        <f>SUMIFS(通讯通路门店!$BG:$BG,通讯通路门店!$S:$S,$G2133)</f>
        <v>0</v>
      </c>
      <c r="AL2133" s="99">
        <f>SUMIFS(通讯通路门店!$BC:$BC,通讯通路门店!$S:$S,$G2133)</f>
        <v>0</v>
      </c>
      <c r="AM2133" s="99">
        <f>SUMIFS(通讯通路门店!$BD:$BD,通讯通路门店!$S:$S,$G2133)</f>
        <v>0</v>
      </c>
      <c r="AN2133" s="99">
        <f>SUMIFS(通讯通路门店!$BF:$BF,通讯通路门店!$S:$S,$G2133)</f>
        <v>0</v>
      </c>
      <c r="AO2133" s="99">
        <f t="shared" si="167"/>
        <v>0</v>
      </c>
      <c r="AP2133" s="99">
        <f>SUMIFS(通讯通路门店!$K:$K,通讯通路门店!$S:$S,$G2133)</f>
        <v>0</v>
      </c>
      <c r="AQ2133" s="83"/>
      <c r="AR2133" s="99">
        <f>SUMIFS(通讯通路门店!$T:$T,通讯通路门店!$S:$S,$G2133)</f>
        <v>0</v>
      </c>
      <c r="AS2133" s="99">
        <f>SUMIFS(通讯通路门店!$U:$U,通讯通路门店!$S:$S,$G2133)</f>
        <v>0</v>
      </c>
      <c r="AT2133" s="99">
        <f>SUMIFS(通讯通路门店!$V:$V,通讯通路门店!$S:$S,$G2133)</f>
        <v>0</v>
      </c>
      <c r="AU2133" s="99">
        <f>SUMIFS(通讯通路门店!$W:$W,通讯通路门店!$S:$S,$G2133)</f>
        <v>0</v>
      </c>
      <c r="AV2133" s="99">
        <f>SUMIFS(通讯通路门店!$Z:$Z,通讯通路门店!$S:$S,$G2133)</f>
        <v>0</v>
      </c>
      <c r="AW2133" s="99">
        <f>SUMIFS(通讯通路门店!$AB:$AB,通讯通路门店!$S:$S,$G2133)</f>
        <v>0</v>
      </c>
      <c r="AX2133" s="99">
        <f>SUMIFS(通讯通路门店!$X:$X,通讯通路门店!$S:$S,$G2133)</f>
        <v>0</v>
      </c>
      <c r="AY2133" s="99">
        <f>SUMIFS(通讯通路门店!$Y:$Y,通讯通路门店!$S:$S,$G2133)</f>
        <v>0</v>
      </c>
      <c r="AZ2133" s="99">
        <f>SUMIFS(通讯通路门店!$AA:$AA,通讯通路门店!$S:$S,$G2133)</f>
        <v>0</v>
      </c>
      <c r="BA2133" s="99">
        <f t="shared" si="168"/>
        <v>0</v>
      </c>
      <c r="BB2133" s="99">
        <f t="shared" si="169"/>
        <v>0</v>
      </c>
      <c r="BC2133" s="99">
        <f>SUMIFS(通讯通路门店!$W:$W,通讯通路门店!$S:$S,$G2133,通讯通路门店!$J:$J,"荣耀体验店")+SUMIFS(通讯通路门店!$W:$W,通讯通路门店!$S:$S,$G2133,通讯通路门店!$J:$J,"荣耀授权专卖店")</f>
        <v>0</v>
      </c>
      <c r="BD2133" s="99">
        <f>SUMIFS(通讯通路门店!$Z:$Z,通讯通路门店!$S:$S,$G2133,通讯通路门店!$J:$J,"VIVO体验店")</f>
        <v>0</v>
      </c>
      <c r="BE2133" s="99">
        <f>SUMIFS(通讯通路门店!$AB:$AB,通讯通路门店!$S:$S,$G2133,通讯通路门店!$J:$J,"OPPO体验店")</f>
        <v>0</v>
      </c>
      <c r="BF2133" s="99">
        <f>SUMIFS(通讯通路门店!$X:$X,通讯通路门店!$S:$S,$G2133,通讯通路门店!$J:$J,"华为授权体验店")+SUMIFS(通讯通路门店!$AA:$AA,通讯通路门店!$S:$S,$G2133,通讯通路门店!$J:$J,"华为堡垒店")</f>
        <v>0</v>
      </c>
      <c r="BG2133" s="99">
        <f>SUMIFS(通讯通路门店!$Y:$Y,通讯通路门店!$S:$S,$G2133,通讯通路门店!$J:$J,"小米体验店")</f>
        <v>0</v>
      </c>
      <c r="BH2133" s="99">
        <f>SUMIFS(通讯通路门店!$AA:$AA,通讯通路门店!$S:$S,$G2133,通讯通路门店!$J:$J,"苹果体验店")</f>
        <v>0</v>
      </c>
      <c r="BI2133" s="99">
        <f>SUMIFS(通讯通路门店!$K:$K,通讯通路门店!$S:$S,$G2133,通讯通路门店!$J:$J,"其他品牌专卖店")</f>
        <v>0</v>
      </c>
      <c r="BJ2133" s="99">
        <f>SUMIFS(通讯通路门店!$AC:$AC,通讯通路门店!$S:$S,$G2133)</f>
        <v>0</v>
      </c>
      <c r="BK2133" s="99">
        <f>SUMIFS(通讯通路门店!$AD:$AD,通讯通路门店!$S:$S,$G2133)</f>
        <v>0</v>
      </c>
      <c r="BL2133" s="99">
        <f>SUMIFS(通讯通路门店!$AE:$AE,通讯通路门店!$S:$S,$G2133)</f>
        <v>0</v>
      </c>
      <c r="BM2133" s="99">
        <f>SUMIFS(通讯通路门店!$AF:$AF,通讯通路门店!$S:$S,$G2133)</f>
        <v>0</v>
      </c>
      <c r="BN2133" s="99">
        <f>SUMIFS(通讯通路门店!$AG:$AG,通讯通路门店!$S:$S,$G2133)</f>
        <v>0</v>
      </c>
      <c r="BO2133" s="99">
        <f>SUMIFS(通讯通路门店!$AH:$AH,通讯通路门店!$S:$S,$G2133)</f>
        <v>0</v>
      </c>
      <c r="BP2133" s="99">
        <f>SUMIFS(通讯通路门店!$AI:$AI,通讯通路门店!$S:$S,$G2133)</f>
        <v>0</v>
      </c>
      <c r="BQ2133" s="83"/>
    </row>
    <row r="2134" spans="1:69">
      <c r="A2134" s="99" t="str">
        <f>IFERROR(_xlfn.XLOOKUP($G2134,通讯通路门店!$S$4:$S$993933,通讯通路门店!$A$4:$A$993933,0,0),"")</f>
        <v>海南省</v>
      </c>
      <c r="B2134" s="99" t="str">
        <f>IFERROR(_xlfn.XLOOKUP($G2134,通讯通路门店!$S$4:$S$993933,通讯通路门店!$B$4:$B$993933,0,0),"")</f>
        <v>昌江黎族自治县</v>
      </c>
      <c r="C2134" s="99" t="str">
        <f>IFERROR(_xlfn.XLOOKUP($G2134,通讯通路门店!$S$4:$S$993933,通讯通路门店!$C$4:$C$993933,0,0),"")</f>
        <v>昌江黎族自治县</v>
      </c>
      <c r="D2134" s="99" t="str">
        <f>IFERROR(_xlfn.XLOOKUP($G2134,通讯通路门店!$S$4:$S$993933,通讯通路门店!$D$4:$D$993933,0,0),"")</f>
        <v>叉河镇</v>
      </c>
      <c r="E2134" s="83"/>
      <c r="F2134" s="83"/>
      <c r="G2134" s="101"/>
      <c r="H2134" s="102">
        <f>IFERROR(_xlfn.XLOOKUP($G2134,通讯通路门店!$S$4:$S$993933,通讯通路门店!$R$4:$R$993933,0,0),"")</f>
        <v>0</v>
      </c>
      <c r="I2134" s="83"/>
      <c r="J2134" s="83"/>
      <c r="K2134" s="83"/>
      <c r="L2134" s="83"/>
      <c r="M2134" s="83"/>
      <c r="N2134" s="83"/>
      <c r="O2134" s="83"/>
      <c r="P2134" s="83"/>
      <c r="Q2134" s="83"/>
      <c r="R2134" s="83"/>
      <c r="S2134" s="83"/>
      <c r="T2134" s="83"/>
      <c r="U2134" s="99">
        <f>COUNTIF(通讯通路门店!$S:$S,$G2134)</f>
        <v>0</v>
      </c>
      <c r="V2134" s="99">
        <f>COUNTIFS(通讯通路门店!$S:$S,$G2134,通讯通路门店!$J:$J,"综合卖场")</f>
        <v>0</v>
      </c>
      <c r="W2134" s="99">
        <f>SUMIFS(通讯通路门店!$AJ:$AJ,通讯通路门店!$S:$S,通讯客户沙盘!$G2134)</f>
        <v>0</v>
      </c>
      <c r="X2134" s="99">
        <f t="shared" si="165"/>
        <v>0</v>
      </c>
      <c r="Y2134" s="99">
        <f>COUNTIFS(通讯通路门店!$S:$S,$G2134,通讯通路门店!$J:$J,"荣耀体验店")+COUNTIFS(通讯通路门店!$S:$S,$G2134,通讯通路门店!$J:$J,"荣耀授权专卖店")</f>
        <v>0</v>
      </c>
      <c r="Z2134" s="99">
        <f>COUNTIFS(通讯通路门店!$S:$S,$G2134,通讯通路门店!$J:$J,"VIVO体验店")</f>
        <v>0</v>
      </c>
      <c r="AA2134" s="99">
        <f>COUNTIFS(通讯通路门店!$S:$S,$G2134,通讯通路门店!$J:$J,"OPPO体验店")</f>
        <v>0</v>
      </c>
      <c r="AB2134" s="99">
        <f>COUNTIFS(通讯通路门店!$S:$S,$G2134,通讯通路门店!$J:$J,"华为授权体验店")+COUNTIFS(通讯通路门店!$S:$S,$G2134,通讯通路门店!$J:$J,"华为堡垒店")</f>
        <v>0</v>
      </c>
      <c r="AC2134" s="99">
        <f>COUNTIFS(通讯通路门店!$S:$S,$G2134,通讯通路门店!$J:$J,"小米体验店")</f>
        <v>0</v>
      </c>
      <c r="AD2134" s="99">
        <f>COUNTIFS(通讯通路门店!$S:$S,$G2134,通讯通路门店!$J:$J,"苹果体验店")</f>
        <v>0</v>
      </c>
      <c r="AE2134" s="99">
        <f>COUNTIFS(通讯通路门店!$S:$S,$G2134,通讯通路门店!$J:$J,"其他品牌专卖店")</f>
        <v>0</v>
      </c>
      <c r="AF2134" s="99">
        <f>SUMIFS(通讯通路门店!$BI:$BI,通讯通路门店!$S:$S,$G2134)</f>
        <v>0</v>
      </c>
      <c r="AG2134" s="99">
        <f>SUMIFS(通讯通路门店!$BH:$BH,通讯通路门店!$S:$S,$G2134)</f>
        <v>0</v>
      </c>
      <c r="AH2134" s="99">
        <f t="shared" si="166"/>
        <v>0</v>
      </c>
      <c r="AI2134" s="99">
        <f>SUMIFS(通讯通路门店!$BB:$BB,通讯通路门店!$S:$S,$G2134)</f>
        <v>0</v>
      </c>
      <c r="AJ2134" s="99">
        <f>SUMIFS(通讯通路门店!$BE:$BE,通讯通路门店!$S:$S,$G2134)</f>
        <v>0</v>
      </c>
      <c r="AK2134" s="99">
        <f>SUMIFS(通讯通路门店!$BG:$BG,通讯通路门店!$S:$S,$G2134)</f>
        <v>0</v>
      </c>
      <c r="AL2134" s="99">
        <f>SUMIFS(通讯通路门店!$BC:$BC,通讯通路门店!$S:$S,$G2134)</f>
        <v>0</v>
      </c>
      <c r="AM2134" s="99">
        <f>SUMIFS(通讯通路门店!$BD:$BD,通讯通路门店!$S:$S,$G2134)</f>
        <v>0</v>
      </c>
      <c r="AN2134" s="99">
        <f>SUMIFS(通讯通路门店!$BF:$BF,通讯通路门店!$S:$S,$G2134)</f>
        <v>0</v>
      </c>
      <c r="AO2134" s="99">
        <f t="shared" si="167"/>
        <v>0</v>
      </c>
      <c r="AP2134" s="99">
        <f>SUMIFS(通讯通路门店!$K:$K,通讯通路门店!$S:$S,$G2134)</f>
        <v>0</v>
      </c>
      <c r="AQ2134" s="83"/>
      <c r="AR2134" s="99">
        <f>SUMIFS(通讯通路门店!$T:$T,通讯通路门店!$S:$S,$G2134)</f>
        <v>0</v>
      </c>
      <c r="AS2134" s="99">
        <f>SUMIFS(通讯通路门店!$U:$U,通讯通路门店!$S:$S,$G2134)</f>
        <v>0</v>
      </c>
      <c r="AT2134" s="99">
        <f>SUMIFS(通讯通路门店!$V:$V,通讯通路门店!$S:$S,$G2134)</f>
        <v>0</v>
      </c>
      <c r="AU2134" s="99">
        <f>SUMIFS(通讯通路门店!$W:$W,通讯通路门店!$S:$S,$G2134)</f>
        <v>0</v>
      </c>
      <c r="AV2134" s="99">
        <f>SUMIFS(通讯通路门店!$Z:$Z,通讯通路门店!$S:$S,$G2134)</f>
        <v>0</v>
      </c>
      <c r="AW2134" s="99">
        <f>SUMIFS(通讯通路门店!$AB:$AB,通讯通路门店!$S:$S,$G2134)</f>
        <v>0</v>
      </c>
      <c r="AX2134" s="99">
        <f>SUMIFS(通讯通路门店!$X:$X,通讯通路门店!$S:$S,$G2134)</f>
        <v>0</v>
      </c>
      <c r="AY2134" s="99">
        <f>SUMIFS(通讯通路门店!$Y:$Y,通讯通路门店!$S:$S,$G2134)</f>
        <v>0</v>
      </c>
      <c r="AZ2134" s="99">
        <f>SUMIFS(通讯通路门店!$AA:$AA,通讯通路门店!$S:$S,$G2134)</f>
        <v>0</v>
      </c>
      <c r="BA2134" s="99">
        <f t="shared" si="168"/>
        <v>0</v>
      </c>
      <c r="BB2134" s="99">
        <f t="shared" si="169"/>
        <v>0</v>
      </c>
      <c r="BC2134" s="99">
        <f>SUMIFS(通讯通路门店!$W:$W,通讯通路门店!$S:$S,$G2134,通讯通路门店!$J:$J,"荣耀体验店")+SUMIFS(通讯通路门店!$W:$W,通讯通路门店!$S:$S,$G2134,通讯通路门店!$J:$J,"荣耀授权专卖店")</f>
        <v>0</v>
      </c>
      <c r="BD2134" s="99">
        <f>SUMIFS(通讯通路门店!$Z:$Z,通讯通路门店!$S:$S,$G2134,通讯通路门店!$J:$J,"VIVO体验店")</f>
        <v>0</v>
      </c>
      <c r="BE2134" s="99">
        <f>SUMIFS(通讯通路门店!$AB:$AB,通讯通路门店!$S:$S,$G2134,通讯通路门店!$J:$J,"OPPO体验店")</f>
        <v>0</v>
      </c>
      <c r="BF2134" s="99">
        <f>SUMIFS(通讯通路门店!$X:$X,通讯通路门店!$S:$S,$G2134,通讯通路门店!$J:$J,"华为授权体验店")+SUMIFS(通讯通路门店!$AA:$AA,通讯通路门店!$S:$S,$G2134,通讯通路门店!$J:$J,"华为堡垒店")</f>
        <v>0</v>
      </c>
      <c r="BG2134" s="99">
        <f>SUMIFS(通讯通路门店!$Y:$Y,通讯通路门店!$S:$S,$G2134,通讯通路门店!$J:$J,"小米体验店")</f>
        <v>0</v>
      </c>
      <c r="BH2134" s="99">
        <f>SUMIFS(通讯通路门店!$AA:$AA,通讯通路门店!$S:$S,$G2134,通讯通路门店!$J:$J,"苹果体验店")</f>
        <v>0</v>
      </c>
      <c r="BI2134" s="99">
        <f>SUMIFS(通讯通路门店!$K:$K,通讯通路门店!$S:$S,$G2134,通讯通路门店!$J:$J,"其他品牌专卖店")</f>
        <v>0</v>
      </c>
      <c r="BJ2134" s="99">
        <f>SUMIFS(通讯通路门店!$AC:$AC,通讯通路门店!$S:$S,$G2134)</f>
        <v>0</v>
      </c>
      <c r="BK2134" s="99">
        <f>SUMIFS(通讯通路门店!$AD:$AD,通讯通路门店!$S:$S,$G2134)</f>
        <v>0</v>
      </c>
      <c r="BL2134" s="99">
        <f>SUMIFS(通讯通路门店!$AE:$AE,通讯通路门店!$S:$S,$G2134)</f>
        <v>0</v>
      </c>
      <c r="BM2134" s="99">
        <f>SUMIFS(通讯通路门店!$AF:$AF,通讯通路门店!$S:$S,$G2134)</f>
        <v>0</v>
      </c>
      <c r="BN2134" s="99">
        <f>SUMIFS(通讯通路门店!$AG:$AG,通讯通路门店!$S:$S,$G2134)</f>
        <v>0</v>
      </c>
      <c r="BO2134" s="99">
        <f>SUMIFS(通讯通路门店!$AH:$AH,通讯通路门店!$S:$S,$G2134)</f>
        <v>0</v>
      </c>
      <c r="BP2134" s="99">
        <f>SUMIFS(通讯通路门店!$AI:$AI,通讯通路门店!$S:$S,$G2134)</f>
        <v>0</v>
      </c>
      <c r="BQ2134" s="83"/>
    </row>
    <row r="2135" spans="1:69">
      <c r="A2135" s="99" t="str">
        <f>IFERROR(_xlfn.XLOOKUP($G2135,通讯通路门店!$S$4:$S$993933,通讯通路门店!$A$4:$A$993933,0,0),"")</f>
        <v>海南省</v>
      </c>
      <c r="B2135" s="99" t="str">
        <f>IFERROR(_xlfn.XLOOKUP($G2135,通讯通路门店!$S$4:$S$993933,通讯通路门店!$B$4:$B$993933,0,0),"")</f>
        <v>昌江黎族自治县</v>
      </c>
      <c r="C2135" s="99" t="str">
        <f>IFERROR(_xlfn.XLOOKUP($G2135,通讯通路门店!$S$4:$S$993933,通讯通路门店!$C$4:$C$993933,0,0),"")</f>
        <v>昌江黎族自治县</v>
      </c>
      <c r="D2135" s="99" t="str">
        <f>IFERROR(_xlfn.XLOOKUP($G2135,通讯通路门店!$S$4:$S$993933,通讯通路门店!$D$4:$D$993933,0,0),"")</f>
        <v>叉河镇</v>
      </c>
      <c r="E2135" s="83"/>
      <c r="F2135" s="83"/>
      <c r="G2135" s="101"/>
      <c r="H2135" s="102">
        <f>IFERROR(_xlfn.XLOOKUP($G2135,通讯通路门店!$S$4:$S$993933,通讯通路门店!$R$4:$R$993933,0,0),"")</f>
        <v>0</v>
      </c>
      <c r="I2135" s="83"/>
      <c r="J2135" s="83"/>
      <c r="K2135" s="83"/>
      <c r="L2135" s="83"/>
      <c r="M2135" s="83"/>
      <c r="N2135" s="83"/>
      <c r="O2135" s="83"/>
      <c r="P2135" s="83"/>
      <c r="Q2135" s="83"/>
      <c r="R2135" s="83"/>
      <c r="S2135" s="83"/>
      <c r="T2135" s="83"/>
      <c r="U2135" s="99">
        <f>COUNTIF(通讯通路门店!$S:$S,$G2135)</f>
        <v>0</v>
      </c>
      <c r="V2135" s="99">
        <f>COUNTIFS(通讯通路门店!$S:$S,$G2135,通讯通路门店!$J:$J,"综合卖场")</f>
        <v>0</v>
      </c>
      <c r="W2135" s="99">
        <f>SUMIFS(通讯通路门店!$AJ:$AJ,通讯通路门店!$S:$S,通讯客户沙盘!$G2135)</f>
        <v>0</v>
      </c>
      <c r="X2135" s="99">
        <f t="shared" si="165"/>
        <v>0</v>
      </c>
      <c r="Y2135" s="99">
        <f>COUNTIFS(通讯通路门店!$S:$S,$G2135,通讯通路门店!$J:$J,"荣耀体验店")+COUNTIFS(通讯通路门店!$S:$S,$G2135,通讯通路门店!$J:$J,"荣耀授权专卖店")</f>
        <v>0</v>
      </c>
      <c r="Z2135" s="99">
        <f>COUNTIFS(通讯通路门店!$S:$S,$G2135,通讯通路门店!$J:$J,"VIVO体验店")</f>
        <v>0</v>
      </c>
      <c r="AA2135" s="99">
        <f>COUNTIFS(通讯通路门店!$S:$S,$G2135,通讯通路门店!$J:$J,"OPPO体验店")</f>
        <v>0</v>
      </c>
      <c r="AB2135" s="99">
        <f>COUNTIFS(通讯通路门店!$S:$S,$G2135,通讯通路门店!$J:$J,"华为授权体验店")+COUNTIFS(通讯通路门店!$S:$S,$G2135,通讯通路门店!$J:$J,"华为堡垒店")</f>
        <v>0</v>
      </c>
      <c r="AC2135" s="99">
        <f>COUNTIFS(通讯通路门店!$S:$S,$G2135,通讯通路门店!$J:$J,"小米体验店")</f>
        <v>0</v>
      </c>
      <c r="AD2135" s="99">
        <f>COUNTIFS(通讯通路门店!$S:$S,$G2135,通讯通路门店!$J:$J,"苹果体验店")</f>
        <v>0</v>
      </c>
      <c r="AE2135" s="99">
        <f>COUNTIFS(通讯通路门店!$S:$S,$G2135,通讯通路门店!$J:$J,"其他品牌专卖店")</f>
        <v>0</v>
      </c>
      <c r="AF2135" s="99">
        <f>SUMIFS(通讯通路门店!$BI:$BI,通讯通路门店!$S:$S,$G2135)</f>
        <v>0</v>
      </c>
      <c r="AG2135" s="99">
        <f>SUMIFS(通讯通路门店!$BH:$BH,通讯通路门店!$S:$S,$G2135)</f>
        <v>0</v>
      </c>
      <c r="AH2135" s="99">
        <f t="shared" si="166"/>
        <v>0</v>
      </c>
      <c r="AI2135" s="99">
        <f>SUMIFS(通讯通路门店!$BB:$BB,通讯通路门店!$S:$S,$G2135)</f>
        <v>0</v>
      </c>
      <c r="AJ2135" s="99">
        <f>SUMIFS(通讯通路门店!$BE:$BE,通讯通路门店!$S:$S,$G2135)</f>
        <v>0</v>
      </c>
      <c r="AK2135" s="99">
        <f>SUMIFS(通讯通路门店!$BG:$BG,通讯通路门店!$S:$S,$G2135)</f>
        <v>0</v>
      </c>
      <c r="AL2135" s="99">
        <f>SUMIFS(通讯通路门店!$BC:$BC,通讯通路门店!$S:$S,$G2135)</f>
        <v>0</v>
      </c>
      <c r="AM2135" s="99">
        <f>SUMIFS(通讯通路门店!$BD:$BD,通讯通路门店!$S:$S,$G2135)</f>
        <v>0</v>
      </c>
      <c r="AN2135" s="99">
        <f>SUMIFS(通讯通路门店!$BF:$BF,通讯通路门店!$S:$S,$G2135)</f>
        <v>0</v>
      </c>
      <c r="AO2135" s="99">
        <f t="shared" si="167"/>
        <v>0</v>
      </c>
      <c r="AP2135" s="99">
        <f>SUMIFS(通讯通路门店!$K:$K,通讯通路门店!$S:$S,$G2135)</f>
        <v>0</v>
      </c>
      <c r="AQ2135" s="83"/>
      <c r="AR2135" s="99">
        <f>SUMIFS(通讯通路门店!$T:$T,通讯通路门店!$S:$S,$G2135)</f>
        <v>0</v>
      </c>
      <c r="AS2135" s="99">
        <f>SUMIFS(通讯通路门店!$U:$U,通讯通路门店!$S:$S,$G2135)</f>
        <v>0</v>
      </c>
      <c r="AT2135" s="99">
        <f>SUMIFS(通讯通路门店!$V:$V,通讯通路门店!$S:$S,$G2135)</f>
        <v>0</v>
      </c>
      <c r="AU2135" s="99">
        <f>SUMIFS(通讯通路门店!$W:$W,通讯通路门店!$S:$S,$G2135)</f>
        <v>0</v>
      </c>
      <c r="AV2135" s="99">
        <f>SUMIFS(通讯通路门店!$Z:$Z,通讯通路门店!$S:$S,$G2135)</f>
        <v>0</v>
      </c>
      <c r="AW2135" s="99">
        <f>SUMIFS(通讯通路门店!$AB:$AB,通讯通路门店!$S:$S,$G2135)</f>
        <v>0</v>
      </c>
      <c r="AX2135" s="99">
        <f>SUMIFS(通讯通路门店!$X:$X,通讯通路门店!$S:$S,$G2135)</f>
        <v>0</v>
      </c>
      <c r="AY2135" s="99">
        <f>SUMIFS(通讯通路门店!$Y:$Y,通讯通路门店!$S:$S,$G2135)</f>
        <v>0</v>
      </c>
      <c r="AZ2135" s="99">
        <f>SUMIFS(通讯通路门店!$AA:$AA,通讯通路门店!$S:$S,$G2135)</f>
        <v>0</v>
      </c>
      <c r="BA2135" s="99">
        <f t="shared" si="168"/>
        <v>0</v>
      </c>
      <c r="BB2135" s="99">
        <f t="shared" si="169"/>
        <v>0</v>
      </c>
      <c r="BC2135" s="99">
        <f>SUMIFS(通讯通路门店!$W:$W,通讯通路门店!$S:$S,$G2135,通讯通路门店!$J:$J,"荣耀体验店")+SUMIFS(通讯通路门店!$W:$W,通讯通路门店!$S:$S,$G2135,通讯通路门店!$J:$J,"荣耀授权专卖店")</f>
        <v>0</v>
      </c>
      <c r="BD2135" s="99">
        <f>SUMIFS(通讯通路门店!$Z:$Z,通讯通路门店!$S:$S,$G2135,通讯通路门店!$J:$J,"VIVO体验店")</f>
        <v>0</v>
      </c>
      <c r="BE2135" s="99">
        <f>SUMIFS(通讯通路门店!$AB:$AB,通讯通路门店!$S:$S,$G2135,通讯通路门店!$J:$J,"OPPO体验店")</f>
        <v>0</v>
      </c>
      <c r="BF2135" s="99">
        <f>SUMIFS(通讯通路门店!$X:$X,通讯通路门店!$S:$S,$G2135,通讯通路门店!$J:$J,"华为授权体验店")+SUMIFS(通讯通路门店!$AA:$AA,通讯通路门店!$S:$S,$G2135,通讯通路门店!$J:$J,"华为堡垒店")</f>
        <v>0</v>
      </c>
      <c r="BG2135" s="99">
        <f>SUMIFS(通讯通路门店!$Y:$Y,通讯通路门店!$S:$S,$G2135,通讯通路门店!$J:$J,"小米体验店")</f>
        <v>0</v>
      </c>
      <c r="BH2135" s="99">
        <f>SUMIFS(通讯通路门店!$AA:$AA,通讯通路门店!$S:$S,$G2135,通讯通路门店!$J:$J,"苹果体验店")</f>
        <v>0</v>
      </c>
      <c r="BI2135" s="99">
        <f>SUMIFS(通讯通路门店!$K:$K,通讯通路门店!$S:$S,$G2135,通讯通路门店!$J:$J,"其他品牌专卖店")</f>
        <v>0</v>
      </c>
      <c r="BJ2135" s="99">
        <f>SUMIFS(通讯通路门店!$AC:$AC,通讯通路门店!$S:$S,$G2135)</f>
        <v>0</v>
      </c>
      <c r="BK2135" s="99">
        <f>SUMIFS(通讯通路门店!$AD:$AD,通讯通路门店!$S:$S,$G2135)</f>
        <v>0</v>
      </c>
      <c r="BL2135" s="99">
        <f>SUMIFS(通讯通路门店!$AE:$AE,通讯通路门店!$S:$S,$G2135)</f>
        <v>0</v>
      </c>
      <c r="BM2135" s="99">
        <f>SUMIFS(通讯通路门店!$AF:$AF,通讯通路门店!$S:$S,$G2135)</f>
        <v>0</v>
      </c>
      <c r="BN2135" s="99">
        <f>SUMIFS(通讯通路门店!$AG:$AG,通讯通路门店!$S:$S,$G2135)</f>
        <v>0</v>
      </c>
      <c r="BO2135" s="99">
        <f>SUMIFS(通讯通路门店!$AH:$AH,通讯通路门店!$S:$S,$G2135)</f>
        <v>0</v>
      </c>
      <c r="BP2135" s="99">
        <f>SUMIFS(通讯通路门店!$AI:$AI,通讯通路门店!$S:$S,$G2135)</f>
        <v>0</v>
      </c>
      <c r="BQ2135" s="83"/>
    </row>
    <row r="2136" spans="1:69">
      <c r="A2136" s="99" t="str">
        <f>IFERROR(_xlfn.XLOOKUP($G2136,通讯通路门店!$S$4:$S$993933,通讯通路门店!$A$4:$A$993933,0,0),"")</f>
        <v>海南省</v>
      </c>
      <c r="B2136" s="99" t="str">
        <f>IFERROR(_xlfn.XLOOKUP($G2136,通讯通路门店!$S$4:$S$993933,通讯通路门店!$B$4:$B$993933,0,0),"")</f>
        <v>昌江黎族自治县</v>
      </c>
      <c r="C2136" s="99" t="str">
        <f>IFERROR(_xlfn.XLOOKUP($G2136,通讯通路门店!$S$4:$S$993933,通讯通路门店!$C$4:$C$993933,0,0),"")</f>
        <v>昌江黎族自治县</v>
      </c>
      <c r="D2136" s="99" t="str">
        <f>IFERROR(_xlfn.XLOOKUP($G2136,通讯通路门店!$S$4:$S$993933,通讯通路门店!$D$4:$D$993933,0,0),"")</f>
        <v>叉河镇</v>
      </c>
      <c r="E2136" s="83"/>
      <c r="F2136" s="83"/>
      <c r="G2136" s="101"/>
      <c r="H2136" s="102">
        <f>IFERROR(_xlfn.XLOOKUP($G2136,通讯通路门店!$S$4:$S$993933,通讯通路门店!$R$4:$R$993933,0,0),"")</f>
        <v>0</v>
      </c>
      <c r="I2136" s="83"/>
      <c r="J2136" s="83"/>
      <c r="K2136" s="83"/>
      <c r="L2136" s="83"/>
      <c r="M2136" s="83"/>
      <c r="N2136" s="83"/>
      <c r="O2136" s="83"/>
      <c r="P2136" s="83"/>
      <c r="Q2136" s="83"/>
      <c r="R2136" s="83"/>
      <c r="S2136" s="83"/>
      <c r="T2136" s="83"/>
      <c r="U2136" s="99">
        <f>COUNTIF(通讯通路门店!$S:$S,$G2136)</f>
        <v>0</v>
      </c>
      <c r="V2136" s="99">
        <f>COUNTIFS(通讯通路门店!$S:$S,$G2136,通讯通路门店!$J:$J,"综合卖场")</f>
        <v>0</v>
      </c>
      <c r="W2136" s="99">
        <f>SUMIFS(通讯通路门店!$AJ:$AJ,通讯通路门店!$S:$S,通讯客户沙盘!$G2136)</f>
        <v>0</v>
      </c>
      <c r="X2136" s="99">
        <f t="shared" si="165"/>
        <v>0</v>
      </c>
      <c r="Y2136" s="99">
        <f>COUNTIFS(通讯通路门店!$S:$S,$G2136,通讯通路门店!$J:$J,"荣耀体验店")+COUNTIFS(通讯通路门店!$S:$S,$G2136,通讯通路门店!$J:$J,"荣耀授权专卖店")</f>
        <v>0</v>
      </c>
      <c r="Z2136" s="99">
        <f>COUNTIFS(通讯通路门店!$S:$S,$G2136,通讯通路门店!$J:$J,"VIVO体验店")</f>
        <v>0</v>
      </c>
      <c r="AA2136" s="99">
        <f>COUNTIFS(通讯通路门店!$S:$S,$G2136,通讯通路门店!$J:$J,"OPPO体验店")</f>
        <v>0</v>
      </c>
      <c r="AB2136" s="99">
        <f>COUNTIFS(通讯通路门店!$S:$S,$G2136,通讯通路门店!$J:$J,"华为授权体验店")+COUNTIFS(通讯通路门店!$S:$S,$G2136,通讯通路门店!$J:$J,"华为堡垒店")</f>
        <v>0</v>
      </c>
      <c r="AC2136" s="99">
        <f>COUNTIFS(通讯通路门店!$S:$S,$G2136,通讯通路门店!$J:$J,"小米体验店")</f>
        <v>0</v>
      </c>
      <c r="AD2136" s="99">
        <f>COUNTIFS(通讯通路门店!$S:$S,$G2136,通讯通路门店!$J:$J,"苹果体验店")</f>
        <v>0</v>
      </c>
      <c r="AE2136" s="99">
        <f>COUNTIFS(通讯通路门店!$S:$S,$G2136,通讯通路门店!$J:$J,"其他品牌专卖店")</f>
        <v>0</v>
      </c>
      <c r="AF2136" s="99">
        <f>SUMIFS(通讯通路门店!$BI:$BI,通讯通路门店!$S:$S,$G2136)</f>
        <v>0</v>
      </c>
      <c r="AG2136" s="99">
        <f>SUMIFS(通讯通路门店!$BH:$BH,通讯通路门店!$S:$S,$G2136)</f>
        <v>0</v>
      </c>
      <c r="AH2136" s="99">
        <f t="shared" si="166"/>
        <v>0</v>
      </c>
      <c r="AI2136" s="99">
        <f>SUMIFS(通讯通路门店!$BB:$BB,通讯通路门店!$S:$S,$G2136)</f>
        <v>0</v>
      </c>
      <c r="AJ2136" s="99">
        <f>SUMIFS(通讯通路门店!$BE:$BE,通讯通路门店!$S:$S,$G2136)</f>
        <v>0</v>
      </c>
      <c r="AK2136" s="99">
        <f>SUMIFS(通讯通路门店!$BG:$BG,通讯通路门店!$S:$S,$G2136)</f>
        <v>0</v>
      </c>
      <c r="AL2136" s="99">
        <f>SUMIFS(通讯通路门店!$BC:$BC,通讯通路门店!$S:$S,$G2136)</f>
        <v>0</v>
      </c>
      <c r="AM2136" s="99">
        <f>SUMIFS(通讯通路门店!$BD:$BD,通讯通路门店!$S:$S,$G2136)</f>
        <v>0</v>
      </c>
      <c r="AN2136" s="99">
        <f>SUMIFS(通讯通路门店!$BF:$BF,通讯通路门店!$S:$S,$G2136)</f>
        <v>0</v>
      </c>
      <c r="AO2136" s="99">
        <f t="shared" si="167"/>
        <v>0</v>
      </c>
      <c r="AP2136" s="99">
        <f>SUMIFS(通讯通路门店!$K:$K,通讯通路门店!$S:$S,$G2136)</f>
        <v>0</v>
      </c>
      <c r="AQ2136" s="83"/>
      <c r="AR2136" s="99">
        <f>SUMIFS(通讯通路门店!$T:$T,通讯通路门店!$S:$S,$G2136)</f>
        <v>0</v>
      </c>
      <c r="AS2136" s="99">
        <f>SUMIFS(通讯通路门店!$U:$U,通讯通路门店!$S:$S,$G2136)</f>
        <v>0</v>
      </c>
      <c r="AT2136" s="99">
        <f>SUMIFS(通讯通路门店!$V:$V,通讯通路门店!$S:$S,$G2136)</f>
        <v>0</v>
      </c>
      <c r="AU2136" s="99">
        <f>SUMIFS(通讯通路门店!$W:$W,通讯通路门店!$S:$S,$G2136)</f>
        <v>0</v>
      </c>
      <c r="AV2136" s="99">
        <f>SUMIFS(通讯通路门店!$Z:$Z,通讯通路门店!$S:$S,$G2136)</f>
        <v>0</v>
      </c>
      <c r="AW2136" s="99">
        <f>SUMIFS(通讯通路门店!$AB:$AB,通讯通路门店!$S:$S,$G2136)</f>
        <v>0</v>
      </c>
      <c r="AX2136" s="99">
        <f>SUMIFS(通讯通路门店!$X:$X,通讯通路门店!$S:$S,$G2136)</f>
        <v>0</v>
      </c>
      <c r="AY2136" s="99">
        <f>SUMIFS(通讯通路门店!$Y:$Y,通讯通路门店!$S:$S,$G2136)</f>
        <v>0</v>
      </c>
      <c r="AZ2136" s="99">
        <f>SUMIFS(通讯通路门店!$AA:$AA,通讯通路门店!$S:$S,$G2136)</f>
        <v>0</v>
      </c>
      <c r="BA2136" s="99">
        <f t="shared" si="168"/>
        <v>0</v>
      </c>
      <c r="BB2136" s="99">
        <f t="shared" si="169"/>
        <v>0</v>
      </c>
      <c r="BC2136" s="99">
        <f>SUMIFS(通讯通路门店!$W:$W,通讯通路门店!$S:$S,$G2136,通讯通路门店!$J:$J,"荣耀体验店")+SUMIFS(通讯通路门店!$W:$W,通讯通路门店!$S:$S,$G2136,通讯通路门店!$J:$J,"荣耀授权专卖店")</f>
        <v>0</v>
      </c>
      <c r="BD2136" s="99">
        <f>SUMIFS(通讯通路门店!$Z:$Z,通讯通路门店!$S:$S,$G2136,通讯通路门店!$J:$J,"VIVO体验店")</f>
        <v>0</v>
      </c>
      <c r="BE2136" s="99">
        <f>SUMIFS(通讯通路门店!$AB:$AB,通讯通路门店!$S:$S,$G2136,通讯通路门店!$J:$J,"OPPO体验店")</f>
        <v>0</v>
      </c>
      <c r="BF2136" s="99">
        <f>SUMIFS(通讯通路门店!$X:$X,通讯通路门店!$S:$S,$G2136,通讯通路门店!$J:$J,"华为授权体验店")+SUMIFS(通讯通路门店!$AA:$AA,通讯通路门店!$S:$S,$G2136,通讯通路门店!$J:$J,"华为堡垒店")</f>
        <v>0</v>
      </c>
      <c r="BG2136" s="99">
        <f>SUMIFS(通讯通路门店!$Y:$Y,通讯通路门店!$S:$S,$G2136,通讯通路门店!$J:$J,"小米体验店")</f>
        <v>0</v>
      </c>
      <c r="BH2136" s="99">
        <f>SUMIFS(通讯通路门店!$AA:$AA,通讯通路门店!$S:$S,$G2136,通讯通路门店!$J:$J,"苹果体验店")</f>
        <v>0</v>
      </c>
      <c r="BI2136" s="99">
        <f>SUMIFS(通讯通路门店!$K:$K,通讯通路门店!$S:$S,$G2136,通讯通路门店!$J:$J,"其他品牌专卖店")</f>
        <v>0</v>
      </c>
      <c r="BJ2136" s="99">
        <f>SUMIFS(通讯通路门店!$AC:$AC,通讯通路门店!$S:$S,$G2136)</f>
        <v>0</v>
      </c>
      <c r="BK2136" s="99">
        <f>SUMIFS(通讯通路门店!$AD:$AD,通讯通路门店!$S:$S,$G2136)</f>
        <v>0</v>
      </c>
      <c r="BL2136" s="99">
        <f>SUMIFS(通讯通路门店!$AE:$AE,通讯通路门店!$S:$S,$G2136)</f>
        <v>0</v>
      </c>
      <c r="BM2136" s="99">
        <f>SUMIFS(通讯通路门店!$AF:$AF,通讯通路门店!$S:$S,$G2136)</f>
        <v>0</v>
      </c>
      <c r="BN2136" s="99">
        <f>SUMIFS(通讯通路门店!$AG:$AG,通讯通路门店!$S:$S,$G2136)</f>
        <v>0</v>
      </c>
      <c r="BO2136" s="99">
        <f>SUMIFS(通讯通路门店!$AH:$AH,通讯通路门店!$S:$S,$G2136)</f>
        <v>0</v>
      </c>
      <c r="BP2136" s="99">
        <f>SUMIFS(通讯通路门店!$AI:$AI,通讯通路门店!$S:$S,$G2136)</f>
        <v>0</v>
      </c>
      <c r="BQ2136" s="83"/>
    </row>
    <row r="2137" spans="1:69">
      <c r="A2137" s="99" t="str">
        <f>IFERROR(_xlfn.XLOOKUP($G2137,通讯通路门店!$S$4:$S$993933,通讯通路门店!$A$4:$A$993933,0,0),"")</f>
        <v>海南省</v>
      </c>
      <c r="B2137" s="99" t="str">
        <f>IFERROR(_xlfn.XLOOKUP($G2137,通讯通路门店!$S$4:$S$993933,通讯通路门店!$B$4:$B$993933,0,0),"")</f>
        <v>昌江黎族自治县</v>
      </c>
      <c r="C2137" s="99" t="str">
        <f>IFERROR(_xlfn.XLOOKUP($G2137,通讯通路门店!$S$4:$S$993933,通讯通路门店!$C$4:$C$993933,0,0),"")</f>
        <v>昌江黎族自治县</v>
      </c>
      <c r="D2137" s="99" t="str">
        <f>IFERROR(_xlfn.XLOOKUP($G2137,通讯通路门店!$S$4:$S$993933,通讯通路门店!$D$4:$D$993933,0,0),"")</f>
        <v>叉河镇</v>
      </c>
      <c r="E2137" s="83"/>
      <c r="F2137" s="83"/>
      <c r="G2137" s="101"/>
      <c r="H2137" s="102">
        <f>IFERROR(_xlfn.XLOOKUP($G2137,通讯通路门店!$S$4:$S$993933,通讯通路门店!$R$4:$R$993933,0,0),"")</f>
        <v>0</v>
      </c>
      <c r="I2137" s="83"/>
      <c r="J2137" s="83"/>
      <c r="K2137" s="83"/>
      <c r="L2137" s="83"/>
      <c r="M2137" s="83"/>
      <c r="N2137" s="83"/>
      <c r="O2137" s="83"/>
      <c r="P2137" s="83"/>
      <c r="Q2137" s="83"/>
      <c r="R2137" s="83"/>
      <c r="S2137" s="83"/>
      <c r="T2137" s="83"/>
      <c r="U2137" s="99">
        <f>COUNTIF(通讯通路门店!$S:$S,$G2137)</f>
        <v>0</v>
      </c>
      <c r="V2137" s="99">
        <f>COUNTIFS(通讯通路门店!$S:$S,$G2137,通讯通路门店!$J:$J,"综合卖场")</f>
        <v>0</v>
      </c>
      <c r="W2137" s="99">
        <f>SUMIFS(通讯通路门店!$AJ:$AJ,通讯通路门店!$S:$S,通讯客户沙盘!$G2137)</f>
        <v>0</v>
      </c>
      <c r="X2137" s="99">
        <f t="shared" si="165"/>
        <v>0</v>
      </c>
      <c r="Y2137" s="99">
        <f>COUNTIFS(通讯通路门店!$S:$S,$G2137,通讯通路门店!$J:$J,"荣耀体验店")+COUNTIFS(通讯通路门店!$S:$S,$G2137,通讯通路门店!$J:$J,"荣耀授权专卖店")</f>
        <v>0</v>
      </c>
      <c r="Z2137" s="99">
        <f>COUNTIFS(通讯通路门店!$S:$S,$G2137,通讯通路门店!$J:$J,"VIVO体验店")</f>
        <v>0</v>
      </c>
      <c r="AA2137" s="99">
        <f>COUNTIFS(通讯通路门店!$S:$S,$G2137,通讯通路门店!$J:$J,"OPPO体验店")</f>
        <v>0</v>
      </c>
      <c r="AB2137" s="99">
        <f>COUNTIFS(通讯通路门店!$S:$S,$G2137,通讯通路门店!$J:$J,"华为授权体验店")+COUNTIFS(通讯通路门店!$S:$S,$G2137,通讯通路门店!$J:$J,"华为堡垒店")</f>
        <v>0</v>
      </c>
      <c r="AC2137" s="99">
        <f>COUNTIFS(通讯通路门店!$S:$S,$G2137,通讯通路门店!$J:$J,"小米体验店")</f>
        <v>0</v>
      </c>
      <c r="AD2137" s="99">
        <f>COUNTIFS(通讯通路门店!$S:$S,$G2137,通讯通路门店!$J:$J,"苹果体验店")</f>
        <v>0</v>
      </c>
      <c r="AE2137" s="99">
        <f>COUNTIFS(通讯通路门店!$S:$S,$G2137,通讯通路门店!$J:$J,"其他品牌专卖店")</f>
        <v>0</v>
      </c>
      <c r="AF2137" s="99">
        <f>SUMIFS(通讯通路门店!$BI:$BI,通讯通路门店!$S:$S,$G2137)</f>
        <v>0</v>
      </c>
      <c r="AG2137" s="99">
        <f>SUMIFS(通讯通路门店!$BH:$BH,通讯通路门店!$S:$S,$G2137)</f>
        <v>0</v>
      </c>
      <c r="AH2137" s="99">
        <f t="shared" si="166"/>
        <v>0</v>
      </c>
      <c r="AI2137" s="99">
        <f>SUMIFS(通讯通路门店!$BB:$BB,通讯通路门店!$S:$S,$G2137)</f>
        <v>0</v>
      </c>
      <c r="AJ2137" s="99">
        <f>SUMIFS(通讯通路门店!$BE:$BE,通讯通路门店!$S:$S,$G2137)</f>
        <v>0</v>
      </c>
      <c r="AK2137" s="99">
        <f>SUMIFS(通讯通路门店!$BG:$BG,通讯通路门店!$S:$S,$G2137)</f>
        <v>0</v>
      </c>
      <c r="AL2137" s="99">
        <f>SUMIFS(通讯通路门店!$BC:$BC,通讯通路门店!$S:$S,$G2137)</f>
        <v>0</v>
      </c>
      <c r="AM2137" s="99">
        <f>SUMIFS(通讯通路门店!$BD:$BD,通讯通路门店!$S:$S,$G2137)</f>
        <v>0</v>
      </c>
      <c r="AN2137" s="99">
        <f>SUMIFS(通讯通路门店!$BF:$BF,通讯通路门店!$S:$S,$G2137)</f>
        <v>0</v>
      </c>
      <c r="AO2137" s="99">
        <f t="shared" si="167"/>
        <v>0</v>
      </c>
      <c r="AP2137" s="99">
        <f>SUMIFS(通讯通路门店!$K:$K,通讯通路门店!$S:$S,$G2137)</f>
        <v>0</v>
      </c>
      <c r="AQ2137" s="83"/>
      <c r="AR2137" s="99">
        <f>SUMIFS(通讯通路门店!$T:$T,通讯通路门店!$S:$S,$G2137)</f>
        <v>0</v>
      </c>
      <c r="AS2137" s="99">
        <f>SUMIFS(通讯通路门店!$U:$U,通讯通路门店!$S:$S,$G2137)</f>
        <v>0</v>
      </c>
      <c r="AT2137" s="99">
        <f>SUMIFS(通讯通路门店!$V:$V,通讯通路门店!$S:$S,$G2137)</f>
        <v>0</v>
      </c>
      <c r="AU2137" s="99">
        <f>SUMIFS(通讯通路门店!$W:$W,通讯通路门店!$S:$S,$G2137)</f>
        <v>0</v>
      </c>
      <c r="AV2137" s="99">
        <f>SUMIFS(通讯通路门店!$Z:$Z,通讯通路门店!$S:$S,$G2137)</f>
        <v>0</v>
      </c>
      <c r="AW2137" s="99">
        <f>SUMIFS(通讯通路门店!$AB:$AB,通讯通路门店!$S:$S,$G2137)</f>
        <v>0</v>
      </c>
      <c r="AX2137" s="99">
        <f>SUMIFS(通讯通路门店!$X:$X,通讯通路门店!$S:$S,$G2137)</f>
        <v>0</v>
      </c>
      <c r="AY2137" s="99">
        <f>SUMIFS(通讯通路门店!$Y:$Y,通讯通路门店!$S:$S,$G2137)</f>
        <v>0</v>
      </c>
      <c r="AZ2137" s="99">
        <f>SUMIFS(通讯通路门店!$AA:$AA,通讯通路门店!$S:$S,$G2137)</f>
        <v>0</v>
      </c>
      <c r="BA2137" s="99">
        <f t="shared" si="168"/>
        <v>0</v>
      </c>
      <c r="BB2137" s="99">
        <f t="shared" si="169"/>
        <v>0</v>
      </c>
      <c r="BC2137" s="99">
        <f>SUMIFS(通讯通路门店!$W:$W,通讯通路门店!$S:$S,$G2137,通讯通路门店!$J:$J,"荣耀体验店")+SUMIFS(通讯通路门店!$W:$W,通讯通路门店!$S:$S,$G2137,通讯通路门店!$J:$J,"荣耀授权专卖店")</f>
        <v>0</v>
      </c>
      <c r="BD2137" s="99">
        <f>SUMIFS(通讯通路门店!$Z:$Z,通讯通路门店!$S:$S,$G2137,通讯通路门店!$J:$J,"VIVO体验店")</f>
        <v>0</v>
      </c>
      <c r="BE2137" s="99">
        <f>SUMIFS(通讯通路门店!$AB:$AB,通讯通路门店!$S:$S,$G2137,通讯通路门店!$J:$J,"OPPO体验店")</f>
        <v>0</v>
      </c>
      <c r="BF2137" s="99">
        <f>SUMIFS(通讯通路门店!$X:$X,通讯通路门店!$S:$S,$G2137,通讯通路门店!$J:$J,"华为授权体验店")+SUMIFS(通讯通路门店!$AA:$AA,通讯通路门店!$S:$S,$G2137,通讯通路门店!$J:$J,"华为堡垒店")</f>
        <v>0</v>
      </c>
      <c r="BG2137" s="99">
        <f>SUMIFS(通讯通路门店!$Y:$Y,通讯通路门店!$S:$S,$G2137,通讯通路门店!$J:$J,"小米体验店")</f>
        <v>0</v>
      </c>
      <c r="BH2137" s="99">
        <f>SUMIFS(通讯通路门店!$AA:$AA,通讯通路门店!$S:$S,$G2137,通讯通路门店!$J:$J,"苹果体验店")</f>
        <v>0</v>
      </c>
      <c r="BI2137" s="99">
        <f>SUMIFS(通讯通路门店!$K:$K,通讯通路门店!$S:$S,$G2137,通讯通路门店!$J:$J,"其他品牌专卖店")</f>
        <v>0</v>
      </c>
      <c r="BJ2137" s="99">
        <f>SUMIFS(通讯通路门店!$AC:$AC,通讯通路门店!$S:$S,$G2137)</f>
        <v>0</v>
      </c>
      <c r="BK2137" s="99">
        <f>SUMIFS(通讯通路门店!$AD:$AD,通讯通路门店!$S:$S,$G2137)</f>
        <v>0</v>
      </c>
      <c r="BL2137" s="99">
        <f>SUMIFS(通讯通路门店!$AE:$AE,通讯通路门店!$S:$S,$G2137)</f>
        <v>0</v>
      </c>
      <c r="BM2137" s="99">
        <f>SUMIFS(通讯通路门店!$AF:$AF,通讯通路门店!$S:$S,$G2137)</f>
        <v>0</v>
      </c>
      <c r="BN2137" s="99">
        <f>SUMIFS(通讯通路门店!$AG:$AG,通讯通路门店!$S:$S,$G2137)</f>
        <v>0</v>
      </c>
      <c r="BO2137" s="99">
        <f>SUMIFS(通讯通路门店!$AH:$AH,通讯通路门店!$S:$S,$G2137)</f>
        <v>0</v>
      </c>
      <c r="BP2137" s="99">
        <f>SUMIFS(通讯通路门店!$AI:$AI,通讯通路门店!$S:$S,$G2137)</f>
        <v>0</v>
      </c>
      <c r="BQ2137" s="83"/>
    </row>
    <row r="2138" spans="1:69">
      <c r="A2138" s="99" t="str">
        <f>IFERROR(_xlfn.XLOOKUP($G2138,通讯通路门店!$S$4:$S$993933,通讯通路门店!$A$4:$A$993933,0,0),"")</f>
        <v>海南省</v>
      </c>
      <c r="B2138" s="99" t="str">
        <f>IFERROR(_xlfn.XLOOKUP($G2138,通讯通路门店!$S$4:$S$993933,通讯通路门店!$B$4:$B$993933,0,0),"")</f>
        <v>昌江黎族自治县</v>
      </c>
      <c r="C2138" s="99" t="str">
        <f>IFERROR(_xlfn.XLOOKUP($G2138,通讯通路门店!$S$4:$S$993933,通讯通路门店!$C$4:$C$993933,0,0),"")</f>
        <v>昌江黎族自治县</v>
      </c>
      <c r="D2138" s="99" t="str">
        <f>IFERROR(_xlfn.XLOOKUP($G2138,通讯通路门店!$S$4:$S$993933,通讯通路门店!$D$4:$D$993933,0,0),"")</f>
        <v>叉河镇</v>
      </c>
      <c r="E2138" s="83"/>
      <c r="F2138" s="83"/>
      <c r="G2138" s="101"/>
      <c r="H2138" s="102">
        <f>IFERROR(_xlfn.XLOOKUP($G2138,通讯通路门店!$S$4:$S$993933,通讯通路门店!$R$4:$R$993933,0,0),"")</f>
        <v>0</v>
      </c>
      <c r="I2138" s="83"/>
      <c r="J2138" s="83"/>
      <c r="K2138" s="83"/>
      <c r="L2138" s="83"/>
      <c r="M2138" s="83"/>
      <c r="N2138" s="83"/>
      <c r="O2138" s="83"/>
      <c r="P2138" s="83"/>
      <c r="Q2138" s="83"/>
      <c r="R2138" s="83"/>
      <c r="S2138" s="83"/>
      <c r="T2138" s="83"/>
      <c r="U2138" s="99">
        <f>COUNTIF(通讯通路门店!$S:$S,$G2138)</f>
        <v>0</v>
      </c>
      <c r="V2138" s="99">
        <f>COUNTIFS(通讯通路门店!$S:$S,$G2138,通讯通路门店!$J:$J,"综合卖场")</f>
        <v>0</v>
      </c>
      <c r="W2138" s="99">
        <f>SUMIFS(通讯通路门店!$AJ:$AJ,通讯通路门店!$S:$S,通讯客户沙盘!$G2138)</f>
        <v>0</v>
      </c>
      <c r="X2138" s="99">
        <f t="shared" si="165"/>
        <v>0</v>
      </c>
      <c r="Y2138" s="99">
        <f>COUNTIFS(通讯通路门店!$S:$S,$G2138,通讯通路门店!$J:$J,"荣耀体验店")+COUNTIFS(通讯通路门店!$S:$S,$G2138,通讯通路门店!$J:$J,"荣耀授权专卖店")</f>
        <v>0</v>
      </c>
      <c r="Z2138" s="99">
        <f>COUNTIFS(通讯通路门店!$S:$S,$G2138,通讯通路门店!$J:$J,"VIVO体验店")</f>
        <v>0</v>
      </c>
      <c r="AA2138" s="99">
        <f>COUNTIFS(通讯通路门店!$S:$S,$G2138,通讯通路门店!$J:$J,"OPPO体验店")</f>
        <v>0</v>
      </c>
      <c r="AB2138" s="99">
        <f>COUNTIFS(通讯通路门店!$S:$S,$G2138,通讯通路门店!$J:$J,"华为授权体验店")+COUNTIFS(通讯通路门店!$S:$S,$G2138,通讯通路门店!$J:$J,"华为堡垒店")</f>
        <v>0</v>
      </c>
      <c r="AC2138" s="99">
        <f>COUNTIFS(通讯通路门店!$S:$S,$G2138,通讯通路门店!$J:$J,"小米体验店")</f>
        <v>0</v>
      </c>
      <c r="AD2138" s="99">
        <f>COUNTIFS(通讯通路门店!$S:$S,$G2138,通讯通路门店!$J:$J,"苹果体验店")</f>
        <v>0</v>
      </c>
      <c r="AE2138" s="99">
        <f>COUNTIFS(通讯通路门店!$S:$S,$G2138,通讯通路门店!$J:$J,"其他品牌专卖店")</f>
        <v>0</v>
      </c>
      <c r="AF2138" s="99">
        <f>SUMIFS(通讯通路门店!$BI:$BI,通讯通路门店!$S:$S,$G2138)</f>
        <v>0</v>
      </c>
      <c r="AG2138" s="99">
        <f>SUMIFS(通讯通路门店!$BH:$BH,通讯通路门店!$S:$S,$G2138)</f>
        <v>0</v>
      </c>
      <c r="AH2138" s="99">
        <f t="shared" si="166"/>
        <v>0</v>
      </c>
      <c r="AI2138" s="99">
        <f>SUMIFS(通讯通路门店!$BB:$BB,通讯通路门店!$S:$S,$G2138)</f>
        <v>0</v>
      </c>
      <c r="AJ2138" s="99">
        <f>SUMIFS(通讯通路门店!$BE:$BE,通讯通路门店!$S:$S,$G2138)</f>
        <v>0</v>
      </c>
      <c r="AK2138" s="99">
        <f>SUMIFS(通讯通路门店!$BG:$BG,通讯通路门店!$S:$S,$G2138)</f>
        <v>0</v>
      </c>
      <c r="AL2138" s="99">
        <f>SUMIFS(通讯通路门店!$BC:$BC,通讯通路门店!$S:$S,$G2138)</f>
        <v>0</v>
      </c>
      <c r="AM2138" s="99">
        <f>SUMIFS(通讯通路门店!$BD:$BD,通讯通路门店!$S:$S,$G2138)</f>
        <v>0</v>
      </c>
      <c r="AN2138" s="99">
        <f>SUMIFS(通讯通路门店!$BF:$BF,通讯通路门店!$S:$S,$G2138)</f>
        <v>0</v>
      </c>
      <c r="AO2138" s="99">
        <f t="shared" si="167"/>
        <v>0</v>
      </c>
      <c r="AP2138" s="99">
        <f>SUMIFS(通讯通路门店!$K:$K,通讯通路门店!$S:$S,$G2138)</f>
        <v>0</v>
      </c>
      <c r="AQ2138" s="83"/>
      <c r="AR2138" s="99">
        <f>SUMIFS(通讯通路门店!$T:$T,通讯通路门店!$S:$S,$G2138)</f>
        <v>0</v>
      </c>
      <c r="AS2138" s="99">
        <f>SUMIFS(通讯通路门店!$U:$U,通讯通路门店!$S:$S,$G2138)</f>
        <v>0</v>
      </c>
      <c r="AT2138" s="99">
        <f>SUMIFS(通讯通路门店!$V:$V,通讯通路门店!$S:$S,$G2138)</f>
        <v>0</v>
      </c>
      <c r="AU2138" s="99">
        <f>SUMIFS(通讯通路门店!$W:$W,通讯通路门店!$S:$S,$G2138)</f>
        <v>0</v>
      </c>
      <c r="AV2138" s="99">
        <f>SUMIFS(通讯通路门店!$Z:$Z,通讯通路门店!$S:$S,$G2138)</f>
        <v>0</v>
      </c>
      <c r="AW2138" s="99">
        <f>SUMIFS(通讯通路门店!$AB:$AB,通讯通路门店!$S:$S,$G2138)</f>
        <v>0</v>
      </c>
      <c r="AX2138" s="99">
        <f>SUMIFS(通讯通路门店!$X:$X,通讯通路门店!$S:$S,$G2138)</f>
        <v>0</v>
      </c>
      <c r="AY2138" s="99">
        <f>SUMIFS(通讯通路门店!$Y:$Y,通讯通路门店!$S:$S,$G2138)</f>
        <v>0</v>
      </c>
      <c r="AZ2138" s="99">
        <f>SUMIFS(通讯通路门店!$AA:$AA,通讯通路门店!$S:$S,$G2138)</f>
        <v>0</v>
      </c>
      <c r="BA2138" s="99">
        <f t="shared" si="168"/>
        <v>0</v>
      </c>
      <c r="BB2138" s="99">
        <f t="shared" si="169"/>
        <v>0</v>
      </c>
      <c r="BC2138" s="99">
        <f>SUMIFS(通讯通路门店!$W:$W,通讯通路门店!$S:$S,$G2138,通讯通路门店!$J:$J,"荣耀体验店")+SUMIFS(通讯通路门店!$W:$W,通讯通路门店!$S:$S,$G2138,通讯通路门店!$J:$J,"荣耀授权专卖店")</f>
        <v>0</v>
      </c>
      <c r="BD2138" s="99">
        <f>SUMIFS(通讯通路门店!$Z:$Z,通讯通路门店!$S:$S,$G2138,通讯通路门店!$J:$J,"VIVO体验店")</f>
        <v>0</v>
      </c>
      <c r="BE2138" s="99">
        <f>SUMIFS(通讯通路门店!$AB:$AB,通讯通路门店!$S:$S,$G2138,通讯通路门店!$J:$J,"OPPO体验店")</f>
        <v>0</v>
      </c>
      <c r="BF2138" s="99">
        <f>SUMIFS(通讯通路门店!$X:$X,通讯通路门店!$S:$S,$G2138,通讯通路门店!$J:$J,"华为授权体验店")+SUMIFS(通讯通路门店!$AA:$AA,通讯通路门店!$S:$S,$G2138,通讯通路门店!$J:$J,"华为堡垒店")</f>
        <v>0</v>
      </c>
      <c r="BG2138" s="99">
        <f>SUMIFS(通讯通路门店!$Y:$Y,通讯通路门店!$S:$S,$G2138,通讯通路门店!$J:$J,"小米体验店")</f>
        <v>0</v>
      </c>
      <c r="BH2138" s="99">
        <f>SUMIFS(通讯通路门店!$AA:$AA,通讯通路门店!$S:$S,$G2138,通讯通路门店!$J:$J,"苹果体验店")</f>
        <v>0</v>
      </c>
      <c r="BI2138" s="99">
        <f>SUMIFS(通讯通路门店!$K:$K,通讯通路门店!$S:$S,$G2138,通讯通路门店!$J:$J,"其他品牌专卖店")</f>
        <v>0</v>
      </c>
      <c r="BJ2138" s="99">
        <f>SUMIFS(通讯通路门店!$AC:$AC,通讯通路门店!$S:$S,$G2138)</f>
        <v>0</v>
      </c>
      <c r="BK2138" s="99">
        <f>SUMIFS(通讯通路门店!$AD:$AD,通讯通路门店!$S:$S,$G2138)</f>
        <v>0</v>
      </c>
      <c r="BL2138" s="99">
        <f>SUMIFS(通讯通路门店!$AE:$AE,通讯通路门店!$S:$S,$G2138)</f>
        <v>0</v>
      </c>
      <c r="BM2138" s="99">
        <f>SUMIFS(通讯通路门店!$AF:$AF,通讯通路门店!$S:$S,$G2138)</f>
        <v>0</v>
      </c>
      <c r="BN2138" s="99">
        <f>SUMIFS(通讯通路门店!$AG:$AG,通讯通路门店!$S:$S,$G2138)</f>
        <v>0</v>
      </c>
      <c r="BO2138" s="99">
        <f>SUMIFS(通讯通路门店!$AH:$AH,通讯通路门店!$S:$S,$G2138)</f>
        <v>0</v>
      </c>
      <c r="BP2138" s="99">
        <f>SUMIFS(通讯通路门店!$AI:$AI,通讯通路门店!$S:$S,$G2138)</f>
        <v>0</v>
      </c>
      <c r="BQ2138" s="83"/>
    </row>
    <row r="2139" spans="1:69">
      <c r="A2139" s="99" t="str">
        <f>IFERROR(_xlfn.XLOOKUP($G2139,通讯通路门店!$S$4:$S$993933,通讯通路门店!$A$4:$A$993933,0,0),"")</f>
        <v>海南省</v>
      </c>
      <c r="B2139" s="99" t="str">
        <f>IFERROR(_xlfn.XLOOKUP($G2139,通讯通路门店!$S$4:$S$993933,通讯通路门店!$B$4:$B$993933,0,0),"")</f>
        <v>昌江黎族自治县</v>
      </c>
      <c r="C2139" s="99" t="str">
        <f>IFERROR(_xlfn.XLOOKUP($G2139,通讯通路门店!$S$4:$S$993933,通讯通路门店!$C$4:$C$993933,0,0),"")</f>
        <v>昌江黎族自治县</v>
      </c>
      <c r="D2139" s="99" t="str">
        <f>IFERROR(_xlfn.XLOOKUP($G2139,通讯通路门店!$S$4:$S$993933,通讯通路门店!$D$4:$D$993933,0,0),"")</f>
        <v>叉河镇</v>
      </c>
      <c r="E2139" s="83"/>
      <c r="F2139" s="83"/>
      <c r="G2139" s="101"/>
      <c r="H2139" s="102">
        <f>IFERROR(_xlfn.XLOOKUP($G2139,通讯通路门店!$S$4:$S$993933,通讯通路门店!$R$4:$R$993933,0,0),"")</f>
        <v>0</v>
      </c>
      <c r="I2139" s="83"/>
      <c r="J2139" s="83"/>
      <c r="K2139" s="83"/>
      <c r="L2139" s="83"/>
      <c r="M2139" s="83"/>
      <c r="N2139" s="83"/>
      <c r="O2139" s="83"/>
      <c r="P2139" s="83"/>
      <c r="Q2139" s="83"/>
      <c r="R2139" s="83"/>
      <c r="S2139" s="83"/>
      <c r="T2139" s="83"/>
      <c r="U2139" s="99">
        <f>COUNTIF(通讯通路门店!$S:$S,$G2139)</f>
        <v>0</v>
      </c>
      <c r="V2139" s="99">
        <f>COUNTIFS(通讯通路门店!$S:$S,$G2139,通讯通路门店!$J:$J,"综合卖场")</f>
        <v>0</v>
      </c>
      <c r="W2139" s="99">
        <f>SUMIFS(通讯通路门店!$AJ:$AJ,通讯通路门店!$S:$S,通讯客户沙盘!$G2139)</f>
        <v>0</v>
      </c>
      <c r="X2139" s="99">
        <f t="shared" si="165"/>
        <v>0</v>
      </c>
      <c r="Y2139" s="99">
        <f>COUNTIFS(通讯通路门店!$S:$S,$G2139,通讯通路门店!$J:$J,"荣耀体验店")+COUNTIFS(通讯通路门店!$S:$S,$G2139,通讯通路门店!$J:$J,"荣耀授权专卖店")</f>
        <v>0</v>
      </c>
      <c r="Z2139" s="99">
        <f>COUNTIFS(通讯通路门店!$S:$S,$G2139,通讯通路门店!$J:$J,"VIVO体验店")</f>
        <v>0</v>
      </c>
      <c r="AA2139" s="99">
        <f>COUNTIFS(通讯通路门店!$S:$S,$G2139,通讯通路门店!$J:$J,"OPPO体验店")</f>
        <v>0</v>
      </c>
      <c r="AB2139" s="99">
        <f>COUNTIFS(通讯通路门店!$S:$S,$G2139,通讯通路门店!$J:$J,"华为授权体验店")+COUNTIFS(通讯通路门店!$S:$S,$G2139,通讯通路门店!$J:$J,"华为堡垒店")</f>
        <v>0</v>
      </c>
      <c r="AC2139" s="99">
        <f>COUNTIFS(通讯通路门店!$S:$S,$G2139,通讯通路门店!$J:$J,"小米体验店")</f>
        <v>0</v>
      </c>
      <c r="AD2139" s="99">
        <f>COUNTIFS(通讯通路门店!$S:$S,$G2139,通讯通路门店!$J:$J,"苹果体验店")</f>
        <v>0</v>
      </c>
      <c r="AE2139" s="99">
        <f>COUNTIFS(通讯通路门店!$S:$S,$G2139,通讯通路门店!$J:$J,"其他品牌专卖店")</f>
        <v>0</v>
      </c>
      <c r="AF2139" s="99">
        <f>SUMIFS(通讯通路门店!$BI:$BI,通讯通路门店!$S:$S,$G2139)</f>
        <v>0</v>
      </c>
      <c r="AG2139" s="99">
        <f>SUMIFS(通讯通路门店!$BH:$BH,通讯通路门店!$S:$S,$G2139)</f>
        <v>0</v>
      </c>
      <c r="AH2139" s="99">
        <f t="shared" si="166"/>
        <v>0</v>
      </c>
      <c r="AI2139" s="99">
        <f>SUMIFS(通讯通路门店!$BB:$BB,通讯通路门店!$S:$S,$G2139)</f>
        <v>0</v>
      </c>
      <c r="AJ2139" s="99">
        <f>SUMIFS(通讯通路门店!$BE:$BE,通讯通路门店!$S:$S,$G2139)</f>
        <v>0</v>
      </c>
      <c r="AK2139" s="99">
        <f>SUMIFS(通讯通路门店!$BG:$BG,通讯通路门店!$S:$S,$G2139)</f>
        <v>0</v>
      </c>
      <c r="AL2139" s="99">
        <f>SUMIFS(通讯通路门店!$BC:$BC,通讯通路门店!$S:$S,$G2139)</f>
        <v>0</v>
      </c>
      <c r="AM2139" s="99">
        <f>SUMIFS(通讯通路门店!$BD:$BD,通讯通路门店!$S:$S,$G2139)</f>
        <v>0</v>
      </c>
      <c r="AN2139" s="99">
        <f>SUMIFS(通讯通路门店!$BF:$BF,通讯通路门店!$S:$S,$G2139)</f>
        <v>0</v>
      </c>
      <c r="AO2139" s="99">
        <f t="shared" si="167"/>
        <v>0</v>
      </c>
      <c r="AP2139" s="99">
        <f>SUMIFS(通讯通路门店!$K:$K,通讯通路门店!$S:$S,$G2139)</f>
        <v>0</v>
      </c>
      <c r="AQ2139" s="83"/>
      <c r="AR2139" s="99">
        <f>SUMIFS(通讯通路门店!$T:$T,通讯通路门店!$S:$S,$G2139)</f>
        <v>0</v>
      </c>
      <c r="AS2139" s="99">
        <f>SUMIFS(通讯通路门店!$U:$U,通讯通路门店!$S:$S,$G2139)</f>
        <v>0</v>
      </c>
      <c r="AT2139" s="99">
        <f>SUMIFS(通讯通路门店!$V:$V,通讯通路门店!$S:$S,$G2139)</f>
        <v>0</v>
      </c>
      <c r="AU2139" s="99">
        <f>SUMIFS(通讯通路门店!$W:$W,通讯通路门店!$S:$S,$G2139)</f>
        <v>0</v>
      </c>
      <c r="AV2139" s="99">
        <f>SUMIFS(通讯通路门店!$Z:$Z,通讯通路门店!$S:$S,$G2139)</f>
        <v>0</v>
      </c>
      <c r="AW2139" s="99">
        <f>SUMIFS(通讯通路门店!$AB:$AB,通讯通路门店!$S:$S,$G2139)</f>
        <v>0</v>
      </c>
      <c r="AX2139" s="99">
        <f>SUMIFS(通讯通路门店!$X:$X,通讯通路门店!$S:$S,$G2139)</f>
        <v>0</v>
      </c>
      <c r="AY2139" s="99">
        <f>SUMIFS(通讯通路门店!$Y:$Y,通讯通路门店!$S:$S,$G2139)</f>
        <v>0</v>
      </c>
      <c r="AZ2139" s="99">
        <f>SUMIFS(通讯通路门店!$AA:$AA,通讯通路门店!$S:$S,$G2139)</f>
        <v>0</v>
      </c>
      <c r="BA2139" s="99">
        <f t="shared" si="168"/>
        <v>0</v>
      </c>
      <c r="BB2139" s="99">
        <f t="shared" si="169"/>
        <v>0</v>
      </c>
      <c r="BC2139" s="99">
        <f>SUMIFS(通讯通路门店!$W:$W,通讯通路门店!$S:$S,$G2139,通讯通路门店!$J:$J,"荣耀体验店")+SUMIFS(通讯通路门店!$W:$W,通讯通路门店!$S:$S,$G2139,通讯通路门店!$J:$J,"荣耀授权专卖店")</f>
        <v>0</v>
      </c>
      <c r="BD2139" s="99">
        <f>SUMIFS(通讯通路门店!$Z:$Z,通讯通路门店!$S:$S,$G2139,通讯通路门店!$J:$J,"VIVO体验店")</f>
        <v>0</v>
      </c>
      <c r="BE2139" s="99">
        <f>SUMIFS(通讯通路门店!$AB:$AB,通讯通路门店!$S:$S,$G2139,通讯通路门店!$J:$J,"OPPO体验店")</f>
        <v>0</v>
      </c>
      <c r="BF2139" s="99">
        <f>SUMIFS(通讯通路门店!$X:$X,通讯通路门店!$S:$S,$G2139,通讯通路门店!$J:$J,"华为授权体验店")+SUMIFS(通讯通路门店!$AA:$AA,通讯通路门店!$S:$S,$G2139,通讯通路门店!$J:$J,"华为堡垒店")</f>
        <v>0</v>
      </c>
      <c r="BG2139" s="99">
        <f>SUMIFS(通讯通路门店!$Y:$Y,通讯通路门店!$S:$S,$G2139,通讯通路门店!$J:$J,"小米体验店")</f>
        <v>0</v>
      </c>
      <c r="BH2139" s="99">
        <f>SUMIFS(通讯通路门店!$AA:$AA,通讯通路门店!$S:$S,$G2139,通讯通路门店!$J:$J,"苹果体验店")</f>
        <v>0</v>
      </c>
      <c r="BI2139" s="99">
        <f>SUMIFS(通讯通路门店!$K:$K,通讯通路门店!$S:$S,$G2139,通讯通路门店!$J:$J,"其他品牌专卖店")</f>
        <v>0</v>
      </c>
      <c r="BJ2139" s="99">
        <f>SUMIFS(通讯通路门店!$AC:$AC,通讯通路门店!$S:$S,$G2139)</f>
        <v>0</v>
      </c>
      <c r="BK2139" s="99">
        <f>SUMIFS(通讯通路门店!$AD:$AD,通讯通路门店!$S:$S,$G2139)</f>
        <v>0</v>
      </c>
      <c r="BL2139" s="99">
        <f>SUMIFS(通讯通路门店!$AE:$AE,通讯通路门店!$S:$S,$G2139)</f>
        <v>0</v>
      </c>
      <c r="BM2139" s="99">
        <f>SUMIFS(通讯通路门店!$AF:$AF,通讯通路门店!$S:$S,$G2139)</f>
        <v>0</v>
      </c>
      <c r="BN2139" s="99">
        <f>SUMIFS(通讯通路门店!$AG:$AG,通讯通路门店!$S:$S,$G2139)</f>
        <v>0</v>
      </c>
      <c r="BO2139" s="99">
        <f>SUMIFS(通讯通路门店!$AH:$AH,通讯通路门店!$S:$S,$G2139)</f>
        <v>0</v>
      </c>
      <c r="BP2139" s="99">
        <f>SUMIFS(通讯通路门店!$AI:$AI,通讯通路门店!$S:$S,$G2139)</f>
        <v>0</v>
      </c>
      <c r="BQ2139" s="83"/>
    </row>
    <row r="2140" spans="1:69">
      <c r="A2140" s="99" t="str">
        <f>IFERROR(_xlfn.XLOOKUP($G2140,通讯通路门店!$S$4:$S$993933,通讯通路门店!$A$4:$A$993933,0,0),"")</f>
        <v>海南省</v>
      </c>
      <c r="B2140" s="99" t="str">
        <f>IFERROR(_xlfn.XLOOKUP($G2140,通讯通路门店!$S$4:$S$993933,通讯通路门店!$B$4:$B$993933,0,0),"")</f>
        <v>昌江黎族自治县</v>
      </c>
      <c r="C2140" s="99" t="str">
        <f>IFERROR(_xlfn.XLOOKUP($G2140,通讯通路门店!$S$4:$S$993933,通讯通路门店!$C$4:$C$993933,0,0),"")</f>
        <v>昌江黎族自治县</v>
      </c>
      <c r="D2140" s="99" t="str">
        <f>IFERROR(_xlfn.XLOOKUP($G2140,通讯通路门店!$S$4:$S$993933,通讯通路门店!$D$4:$D$993933,0,0),"")</f>
        <v>叉河镇</v>
      </c>
      <c r="E2140" s="83"/>
      <c r="F2140" s="83"/>
      <c r="G2140" s="101"/>
      <c r="H2140" s="102">
        <f>IFERROR(_xlfn.XLOOKUP($G2140,通讯通路门店!$S$4:$S$993933,通讯通路门店!$R$4:$R$993933,0,0),"")</f>
        <v>0</v>
      </c>
      <c r="I2140" s="83"/>
      <c r="J2140" s="83"/>
      <c r="K2140" s="83"/>
      <c r="L2140" s="83"/>
      <c r="M2140" s="83"/>
      <c r="N2140" s="83"/>
      <c r="O2140" s="83"/>
      <c r="P2140" s="83"/>
      <c r="Q2140" s="83"/>
      <c r="R2140" s="83"/>
      <c r="S2140" s="83"/>
      <c r="T2140" s="83"/>
      <c r="U2140" s="99">
        <f>COUNTIF(通讯通路门店!$S:$S,$G2140)</f>
        <v>0</v>
      </c>
      <c r="V2140" s="99">
        <f>COUNTIFS(通讯通路门店!$S:$S,$G2140,通讯通路门店!$J:$J,"综合卖场")</f>
        <v>0</v>
      </c>
      <c r="W2140" s="99">
        <f>SUMIFS(通讯通路门店!$AJ:$AJ,通讯通路门店!$S:$S,通讯客户沙盘!$G2140)</f>
        <v>0</v>
      </c>
      <c r="X2140" s="99">
        <f t="shared" si="165"/>
        <v>0</v>
      </c>
      <c r="Y2140" s="99">
        <f>COUNTIFS(通讯通路门店!$S:$S,$G2140,通讯通路门店!$J:$J,"荣耀体验店")+COUNTIFS(通讯通路门店!$S:$S,$G2140,通讯通路门店!$J:$J,"荣耀授权专卖店")</f>
        <v>0</v>
      </c>
      <c r="Z2140" s="99">
        <f>COUNTIFS(通讯通路门店!$S:$S,$G2140,通讯通路门店!$J:$J,"VIVO体验店")</f>
        <v>0</v>
      </c>
      <c r="AA2140" s="99">
        <f>COUNTIFS(通讯通路门店!$S:$S,$G2140,通讯通路门店!$J:$J,"OPPO体验店")</f>
        <v>0</v>
      </c>
      <c r="AB2140" s="99">
        <f>COUNTIFS(通讯通路门店!$S:$S,$G2140,通讯通路门店!$J:$J,"华为授权体验店")+COUNTIFS(通讯通路门店!$S:$S,$G2140,通讯通路门店!$J:$J,"华为堡垒店")</f>
        <v>0</v>
      </c>
      <c r="AC2140" s="99">
        <f>COUNTIFS(通讯通路门店!$S:$S,$G2140,通讯通路门店!$J:$J,"小米体验店")</f>
        <v>0</v>
      </c>
      <c r="AD2140" s="99">
        <f>COUNTIFS(通讯通路门店!$S:$S,$G2140,通讯通路门店!$J:$J,"苹果体验店")</f>
        <v>0</v>
      </c>
      <c r="AE2140" s="99">
        <f>COUNTIFS(通讯通路门店!$S:$S,$G2140,通讯通路门店!$J:$J,"其他品牌专卖店")</f>
        <v>0</v>
      </c>
      <c r="AF2140" s="99">
        <f>SUMIFS(通讯通路门店!$BI:$BI,通讯通路门店!$S:$S,$G2140)</f>
        <v>0</v>
      </c>
      <c r="AG2140" s="99">
        <f>SUMIFS(通讯通路门店!$BH:$BH,通讯通路门店!$S:$S,$G2140)</f>
        <v>0</v>
      </c>
      <c r="AH2140" s="99">
        <f t="shared" si="166"/>
        <v>0</v>
      </c>
      <c r="AI2140" s="99">
        <f>SUMIFS(通讯通路门店!$BB:$BB,通讯通路门店!$S:$S,$G2140)</f>
        <v>0</v>
      </c>
      <c r="AJ2140" s="99">
        <f>SUMIFS(通讯通路门店!$BE:$BE,通讯通路门店!$S:$S,$G2140)</f>
        <v>0</v>
      </c>
      <c r="AK2140" s="99">
        <f>SUMIFS(通讯通路门店!$BG:$BG,通讯通路门店!$S:$S,$G2140)</f>
        <v>0</v>
      </c>
      <c r="AL2140" s="99">
        <f>SUMIFS(通讯通路门店!$BC:$BC,通讯通路门店!$S:$S,$G2140)</f>
        <v>0</v>
      </c>
      <c r="AM2140" s="99">
        <f>SUMIFS(通讯通路门店!$BD:$BD,通讯通路门店!$S:$S,$G2140)</f>
        <v>0</v>
      </c>
      <c r="AN2140" s="99">
        <f>SUMIFS(通讯通路门店!$BF:$BF,通讯通路门店!$S:$S,$G2140)</f>
        <v>0</v>
      </c>
      <c r="AO2140" s="99">
        <f t="shared" si="167"/>
        <v>0</v>
      </c>
      <c r="AP2140" s="99">
        <f>SUMIFS(通讯通路门店!$K:$K,通讯通路门店!$S:$S,$G2140)</f>
        <v>0</v>
      </c>
      <c r="AQ2140" s="83"/>
      <c r="AR2140" s="99">
        <f>SUMIFS(通讯通路门店!$T:$T,通讯通路门店!$S:$S,$G2140)</f>
        <v>0</v>
      </c>
      <c r="AS2140" s="99">
        <f>SUMIFS(通讯通路门店!$U:$U,通讯通路门店!$S:$S,$G2140)</f>
        <v>0</v>
      </c>
      <c r="AT2140" s="99">
        <f>SUMIFS(通讯通路门店!$V:$V,通讯通路门店!$S:$S,$G2140)</f>
        <v>0</v>
      </c>
      <c r="AU2140" s="99">
        <f>SUMIFS(通讯通路门店!$W:$W,通讯通路门店!$S:$S,$G2140)</f>
        <v>0</v>
      </c>
      <c r="AV2140" s="99">
        <f>SUMIFS(通讯通路门店!$Z:$Z,通讯通路门店!$S:$S,$G2140)</f>
        <v>0</v>
      </c>
      <c r="AW2140" s="99">
        <f>SUMIFS(通讯通路门店!$AB:$AB,通讯通路门店!$S:$S,$G2140)</f>
        <v>0</v>
      </c>
      <c r="AX2140" s="99">
        <f>SUMIFS(通讯通路门店!$X:$X,通讯通路门店!$S:$S,$G2140)</f>
        <v>0</v>
      </c>
      <c r="AY2140" s="99">
        <f>SUMIFS(通讯通路门店!$Y:$Y,通讯通路门店!$S:$S,$G2140)</f>
        <v>0</v>
      </c>
      <c r="AZ2140" s="99">
        <f>SUMIFS(通讯通路门店!$AA:$AA,通讯通路门店!$S:$S,$G2140)</f>
        <v>0</v>
      </c>
      <c r="BA2140" s="99">
        <f t="shared" si="168"/>
        <v>0</v>
      </c>
      <c r="BB2140" s="99">
        <f t="shared" si="169"/>
        <v>0</v>
      </c>
      <c r="BC2140" s="99">
        <f>SUMIFS(通讯通路门店!$W:$W,通讯通路门店!$S:$S,$G2140,通讯通路门店!$J:$J,"荣耀体验店")+SUMIFS(通讯通路门店!$W:$W,通讯通路门店!$S:$S,$G2140,通讯通路门店!$J:$J,"荣耀授权专卖店")</f>
        <v>0</v>
      </c>
      <c r="BD2140" s="99">
        <f>SUMIFS(通讯通路门店!$Z:$Z,通讯通路门店!$S:$S,$G2140,通讯通路门店!$J:$J,"VIVO体验店")</f>
        <v>0</v>
      </c>
      <c r="BE2140" s="99">
        <f>SUMIFS(通讯通路门店!$AB:$AB,通讯通路门店!$S:$S,$G2140,通讯通路门店!$J:$J,"OPPO体验店")</f>
        <v>0</v>
      </c>
      <c r="BF2140" s="99">
        <f>SUMIFS(通讯通路门店!$X:$X,通讯通路门店!$S:$S,$G2140,通讯通路门店!$J:$J,"华为授权体验店")+SUMIFS(通讯通路门店!$AA:$AA,通讯通路门店!$S:$S,$G2140,通讯通路门店!$J:$J,"华为堡垒店")</f>
        <v>0</v>
      </c>
      <c r="BG2140" s="99">
        <f>SUMIFS(通讯通路门店!$Y:$Y,通讯通路门店!$S:$S,$G2140,通讯通路门店!$J:$J,"小米体验店")</f>
        <v>0</v>
      </c>
      <c r="BH2140" s="99">
        <f>SUMIFS(通讯通路门店!$AA:$AA,通讯通路门店!$S:$S,$G2140,通讯通路门店!$J:$J,"苹果体验店")</f>
        <v>0</v>
      </c>
      <c r="BI2140" s="99">
        <f>SUMIFS(通讯通路门店!$K:$K,通讯通路门店!$S:$S,$G2140,通讯通路门店!$J:$J,"其他品牌专卖店")</f>
        <v>0</v>
      </c>
      <c r="BJ2140" s="99">
        <f>SUMIFS(通讯通路门店!$AC:$AC,通讯通路门店!$S:$S,$G2140)</f>
        <v>0</v>
      </c>
      <c r="BK2140" s="99">
        <f>SUMIFS(通讯通路门店!$AD:$AD,通讯通路门店!$S:$S,$G2140)</f>
        <v>0</v>
      </c>
      <c r="BL2140" s="99">
        <f>SUMIFS(通讯通路门店!$AE:$AE,通讯通路门店!$S:$S,$G2140)</f>
        <v>0</v>
      </c>
      <c r="BM2140" s="99">
        <f>SUMIFS(通讯通路门店!$AF:$AF,通讯通路门店!$S:$S,$G2140)</f>
        <v>0</v>
      </c>
      <c r="BN2140" s="99">
        <f>SUMIFS(通讯通路门店!$AG:$AG,通讯通路门店!$S:$S,$G2140)</f>
        <v>0</v>
      </c>
      <c r="BO2140" s="99">
        <f>SUMIFS(通讯通路门店!$AH:$AH,通讯通路门店!$S:$S,$G2140)</f>
        <v>0</v>
      </c>
      <c r="BP2140" s="99">
        <f>SUMIFS(通讯通路门店!$AI:$AI,通讯通路门店!$S:$S,$G2140)</f>
        <v>0</v>
      </c>
      <c r="BQ2140" s="83"/>
    </row>
    <row r="2141" spans="1:69">
      <c r="A2141" s="99" t="str">
        <f>IFERROR(_xlfn.XLOOKUP($G2141,通讯通路门店!$S$4:$S$993933,通讯通路门店!$A$4:$A$993933,0,0),"")</f>
        <v>海南省</v>
      </c>
      <c r="B2141" s="99" t="str">
        <f>IFERROR(_xlfn.XLOOKUP($G2141,通讯通路门店!$S$4:$S$993933,通讯通路门店!$B$4:$B$993933,0,0),"")</f>
        <v>昌江黎族自治县</v>
      </c>
      <c r="C2141" s="99" t="str">
        <f>IFERROR(_xlfn.XLOOKUP($G2141,通讯通路门店!$S$4:$S$993933,通讯通路门店!$C$4:$C$993933,0,0),"")</f>
        <v>昌江黎族自治县</v>
      </c>
      <c r="D2141" s="99" t="str">
        <f>IFERROR(_xlfn.XLOOKUP($G2141,通讯通路门店!$S$4:$S$993933,通讯通路门店!$D$4:$D$993933,0,0),"")</f>
        <v>叉河镇</v>
      </c>
      <c r="E2141" s="83"/>
      <c r="F2141" s="83"/>
      <c r="G2141" s="101"/>
      <c r="H2141" s="102">
        <f>IFERROR(_xlfn.XLOOKUP($G2141,通讯通路门店!$S$4:$S$993933,通讯通路门店!$R$4:$R$993933,0,0),"")</f>
        <v>0</v>
      </c>
      <c r="I2141" s="83"/>
      <c r="J2141" s="83"/>
      <c r="K2141" s="83"/>
      <c r="L2141" s="83"/>
      <c r="M2141" s="83"/>
      <c r="N2141" s="83"/>
      <c r="O2141" s="83"/>
      <c r="P2141" s="83"/>
      <c r="Q2141" s="83"/>
      <c r="R2141" s="83"/>
      <c r="S2141" s="83"/>
      <c r="T2141" s="83"/>
      <c r="U2141" s="99">
        <f>COUNTIF(通讯通路门店!$S:$S,$G2141)</f>
        <v>0</v>
      </c>
      <c r="V2141" s="99">
        <f>COUNTIFS(通讯通路门店!$S:$S,$G2141,通讯通路门店!$J:$J,"综合卖场")</f>
        <v>0</v>
      </c>
      <c r="W2141" s="99">
        <f>SUMIFS(通讯通路门店!$AJ:$AJ,通讯通路门店!$S:$S,通讯客户沙盘!$G2141)</f>
        <v>0</v>
      </c>
      <c r="X2141" s="99">
        <f t="shared" si="165"/>
        <v>0</v>
      </c>
      <c r="Y2141" s="99">
        <f>COUNTIFS(通讯通路门店!$S:$S,$G2141,通讯通路门店!$J:$J,"荣耀体验店")+COUNTIFS(通讯通路门店!$S:$S,$G2141,通讯通路门店!$J:$J,"荣耀授权专卖店")</f>
        <v>0</v>
      </c>
      <c r="Z2141" s="99">
        <f>COUNTIFS(通讯通路门店!$S:$S,$G2141,通讯通路门店!$J:$J,"VIVO体验店")</f>
        <v>0</v>
      </c>
      <c r="AA2141" s="99">
        <f>COUNTIFS(通讯通路门店!$S:$S,$G2141,通讯通路门店!$J:$J,"OPPO体验店")</f>
        <v>0</v>
      </c>
      <c r="AB2141" s="99">
        <f>COUNTIFS(通讯通路门店!$S:$S,$G2141,通讯通路门店!$J:$J,"华为授权体验店")+COUNTIFS(通讯通路门店!$S:$S,$G2141,通讯通路门店!$J:$J,"华为堡垒店")</f>
        <v>0</v>
      </c>
      <c r="AC2141" s="99">
        <f>COUNTIFS(通讯通路门店!$S:$S,$G2141,通讯通路门店!$J:$J,"小米体验店")</f>
        <v>0</v>
      </c>
      <c r="AD2141" s="99">
        <f>COUNTIFS(通讯通路门店!$S:$S,$G2141,通讯通路门店!$J:$J,"苹果体验店")</f>
        <v>0</v>
      </c>
      <c r="AE2141" s="99">
        <f>COUNTIFS(通讯通路门店!$S:$S,$G2141,通讯通路门店!$J:$J,"其他品牌专卖店")</f>
        <v>0</v>
      </c>
      <c r="AF2141" s="99">
        <f>SUMIFS(通讯通路门店!$BI:$BI,通讯通路门店!$S:$S,$G2141)</f>
        <v>0</v>
      </c>
      <c r="AG2141" s="99">
        <f>SUMIFS(通讯通路门店!$BH:$BH,通讯通路门店!$S:$S,$G2141)</f>
        <v>0</v>
      </c>
      <c r="AH2141" s="99">
        <f t="shared" si="166"/>
        <v>0</v>
      </c>
      <c r="AI2141" s="99">
        <f>SUMIFS(通讯通路门店!$BB:$BB,通讯通路门店!$S:$S,$G2141)</f>
        <v>0</v>
      </c>
      <c r="AJ2141" s="99">
        <f>SUMIFS(通讯通路门店!$BE:$BE,通讯通路门店!$S:$S,$G2141)</f>
        <v>0</v>
      </c>
      <c r="AK2141" s="99">
        <f>SUMIFS(通讯通路门店!$BG:$BG,通讯通路门店!$S:$S,$G2141)</f>
        <v>0</v>
      </c>
      <c r="AL2141" s="99">
        <f>SUMIFS(通讯通路门店!$BC:$BC,通讯通路门店!$S:$S,$G2141)</f>
        <v>0</v>
      </c>
      <c r="AM2141" s="99">
        <f>SUMIFS(通讯通路门店!$BD:$BD,通讯通路门店!$S:$S,$G2141)</f>
        <v>0</v>
      </c>
      <c r="AN2141" s="99">
        <f>SUMIFS(通讯通路门店!$BF:$BF,通讯通路门店!$S:$S,$G2141)</f>
        <v>0</v>
      </c>
      <c r="AO2141" s="99">
        <f t="shared" si="167"/>
        <v>0</v>
      </c>
      <c r="AP2141" s="99">
        <f>SUMIFS(通讯通路门店!$K:$K,通讯通路门店!$S:$S,$G2141)</f>
        <v>0</v>
      </c>
      <c r="AQ2141" s="83"/>
      <c r="AR2141" s="99">
        <f>SUMIFS(通讯通路门店!$T:$T,通讯通路门店!$S:$S,$G2141)</f>
        <v>0</v>
      </c>
      <c r="AS2141" s="99">
        <f>SUMIFS(通讯通路门店!$U:$U,通讯通路门店!$S:$S,$G2141)</f>
        <v>0</v>
      </c>
      <c r="AT2141" s="99">
        <f>SUMIFS(通讯通路门店!$V:$V,通讯通路门店!$S:$S,$G2141)</f>
        <v>0</v>
      </c>
      <c r="AU2141" s="99">
        <f>SUMIFS(通讯通路门店!$W:$W,通讯通路门店!$S:$S,$G2141)</f>
        <v>0</v>
      </c>
      <c r="AV2141" s="99">
        <f>SUMIFS(通讯通路门店!$Z:$Z,通讯通路门店!$S:$S,$G2141)</f>
        <v>0</v>
      </c>
      <c r="AW2141" s="99">
        <f>SUMIFS(通讯通路门店!$AB:$AB,通讯通路门店!$S:$S,$G2141)</f>
        <v>0</v>
      </c>
      <c r="AX2141" s="99">
        <f>SUMIFS(通讯通路门店!$X:$X,通讯通路门店!$S:$S,$G2141)</f>
        <v>0</v>
      </c>
      <c r="AY2141" s="99">
        <f>SUMIFS(通讯通路门店!$Y:$Y,通讯通路门店!$S:$S,$G2141)</f>
        <v>0</v>
      </c>
      <c r="AZ2141" s="99">
        <f>SUMIFS(通讯通路门店!$AA:$AA,通讯通路门店!$S:$S,$G2141)</f>
        <v>0</v>
      </c>
      <c r="BA2141" s="99">
        <f t="shared" si="168"/>
        <v>0</v>
      </c>
      <c r="BB2141" s="99">
        <f t="shared" si="169"/>
        <v>0</v>
      </c>
      <c r="BC2141" s="99">
        <f>SUMIFS(通讯通路门店!$W:$W,通讯通路门店!$S:$S,$G2141,通讯通路门店!$J:$J,"荣耀体验店")+SUMIFS(通讯通路门店!$W:$W,通讯通路门店!$S:$S,$G2141,通讯通路门店!$J:$J,"荣耀授权专卖店")</f>
        <v>0</v>
      </c>
      <c r="BD2141" s="99">
        <f>SUMIFS(通讯通路门店!$Z:$Z,通讯通路门店!$S:$S,$G2141,通讯通路门店!$J:$J,"VIVO体验店")</f>
        <v>0</v>
      </c>
      <c r="BE2141" s="99">
        <f>SUMIFS(通讯通路门店!$AB:$AB,通讯通路门店!$S:$S,$G2141,通讯通路门店!$J:$J,"OPPO体验店")</f>
        <v>0</v>
      </c>
      <c r="BF2141" s="99">
        <f>SUMIFS(通讯通路门店!$X:$X,通讯通路门店!$S:$S,$G2141,通讯通路门店!$J:$J,"华为授权体验店")+SUMIFS(通讯通路门店!$AA:$AA,通讯通路门店!$S:$S,$G2141,通讯通路门店!$J:$J,"华为堡垒店")</f>
        <v>0</v>
      </c>
      <c r="BG2141" s="99">
        <f>SUMIFS(通讯通路门店!$Y:$Y,通讯通路门店!$S:$S,$G2141,通讯通路门店!$J:$J,"小米体验店")</f>
        <v>0</v>
      </c>
      <c r="BH2141" s="99">
        <f>SUMIFS(通讯通路门店!$AA:$AA,通讯通路门店!$S:$S,$G2141,通讯通路门店!$J:$J,"苹果体验店")</f>
        <v>0</v>
      </c>
      <c r="BI2141" s="99">
        <f>SUMIFS(通讯通路门店!$K:$K,通讯通路门店!$S:$S,$G2141,通讯通路门店!$J:$J,"其他品牌专卖店")</f>
        <v>0</v>
      </c>
      <c r="BJ2141" s="99">
        <f>SUMIFS(通讯通路门店!$AC:$AC,通讯通路门店!$S:$S,$G2141)</f>
        <v>0</v>
      </c>
      <c r="BK2141" s="99">
        <f>SUMIFS(通讯通路门店!$AD:$AD,通讯通路门店!$S:$S,$G2141)</f>
        <v>0</v>
      </c>
      <c r="BL2141" s="99">
        <f>SUMIFS(通讯通路门店!$AE:$AE,通讯通路门店!$S:$S,$G2141)</f>
        <v>0</v>
      </c>
      <c r="BM2141" s="99">
        <f>SUMIFS(通讯通路门店!$AF:$AF,通讯通路门店!$S:$S,$G2141)</f>
        <v>0</v>
      </c>
      <c r="BN2141" s="99">
        <f>SUMIFS(通讯通路门店!$AG:$AG,通讯通路门店!$S:$S,$G2141)</f>
        <v>0</v>
      </c>
      <c r="BO2141" s="99">
        <f>SUMIFS(通讯通路门店!$AH:$AH,通讯通路门店!$S:$S,$G2141)</f>
        <v>0</v>
      </c>
      <c r="BP2141" s="99">
        <f>SUMIFS(通讯通路门店!$AI:$AI,通讯通路门店!$S:$S,$G2141)</f>
        <v>0</v>
      </c>
      <c r="BQ2141" s="83"/>
    </row>
    <row r="2142" spans="1:69">
      <c r="A2142" s="99" t="str">
        <f>IFERROR(_xlfn.XLOOKUP($G2142,通讯通路门店!$S$4:$S$993933,通讯通路门店!$A$4:$A$993933,0,0),"")</f>
        <v>海南省</v>
      </c>
      <c r="B2142" s="99" t="str">
        <f>IFERROR(_xlfn.XLOOKUP($G2142,通讯通路门店!$S$4:$S$993933,通讯通路门店!$B$4:$B$993933,0,0),"")</f>
        <v>昌江黎族自治县</v>
      </c>
      <c r="C2142" s="99" t="str">
        <f>IFERROR(_xlfn.XLOOKUP($G2142,通讯通路门店!$S$4:$S$993933,通讯通路门店!$C$4:$C$993933,0,0),"")</f>
        <v>昌江黎族自治县</v>
      </c>
      <c r="D2142" s="99" t="str">
        <f>IFERROR(_xlfn.XLOOKUP($G2142,通讯通路门店!$S$4:$S$993933,通讯通路门店!$D$4:$D$993933,0,0),"")</f>
        <v>叉河镇</v>
      </c>
      <c r="E2142" s="83"/>
      <c r="F2142" s="83"/>
      <c r="G2142" s="101"/>
      <c r="H2142" s="102">
        <f>IFERROR(_xlfn.XLOOKUP($G2142,通讯通路门店!$S$4:$S$993933,通讯通路门店!$R$4:$R$993933,0,0),"")</f>
        <v>0</v>
      </c>
      <c r="I2142" s="83"/>
      <c r="J2142" s="83"/>
      <c r="K2142" s="83"/>
      <c r="L2142" s="83"/>
      <c r="M2142" s="83"/>
      <c r="N2142" s="83"/>
      <c r="O2142" s="83"/>
      <c r="P2142" s="83"/>
      <c r="Q2142" s="83"/>
      <c r="R2142" s="83"/>
      <c r="S2142" s="83"/>
      <c r="T2142" s="83"/>
      <c r="U2142" s="99">
        <f>COUNTIF(通讯通路门店!$S:$S,$G2142)</f>
        <v>0</v>
      </c>
      <c r="V2142" s="99">
        <f>COUNTIFS(通讯通路门店!$S:$S,$G2142,通讯通路门店!$J:$J,"综合卖场")</f>
        <v>0</v>
      </c>
      <c r="W2142" s="99">
        <f>SUMIFS(通讯通路门店!$AJ:$AJ,通讯通路门店!$S:$S,通讯客户沙盘!$G2142)</f>
        <v>0</v>
      </c>
      <c r="X2142" s="99">
        <f t="shared" si="165"/>
        <v>0</v>
      </c>
      <c r="Y2142" s="99">
        <f>COUNTIFS(通讯通路门店!$S:$S,$G2142,通讯通路门店!$J:$J,"荣耀体验店")+COUNTIFS(通讯通路门店!$S:$S,$G2142,通讯通路门店!$J:$J,"荣耀授权专卖店")</f>
        <v>0</v>
      </c>
      <c r="Z2142" s="99">
        <f>COUNTIFS(通讯通路门店!$S:$S,$G2142,通讯通路门店!$J:$J,"VIVO体验店")</f>
        <v>0</v>
      </c>
      <c r="AA2142" s="99">
        <f>COUNTIFS(通讯通路门店!$S:$S,$G2142,通讯通路门店!$J:$J,"OPPO体验店")</f>
        <v>0</v>
      </c>
      <c r="AB2142" s="99">
        <f>COUNTIFS(通讯通路门店!$S:$S,$G2142,通讯通路门店!$J:$J,"华为授权体验店")+COUNTIFS(通讯通路门店!$S:$S,$G2142,通讯通路门店!$J:$J,"华为堡垒店")</f>
        <v>0</v>
      </c>
      <c r="AC2142" s="99">
        <f>COUNTIFS(通讯通路门店!$S:$S,$G2142,通讯通路门店!$J:$J,"小米体验店")</f>
        <v>0</v>
      </c>
      <c r="AD2142" s="99">
        <f>COUNTIFS(通讯通路门店!$S:$S,$G2142,通讯通路门店!$J:$J,"苹果体验店")</f>
        <v>0</v>
      </c>
      <c r="AE2142" s="99">
        <f>COUNTIFS(通讯通路门店!$S:$S,$G2142,通讯通路门店!$J:$J,"其他品牌专卖店")</f>
        <v>0</v>
      </c>
      <c r="AF2142" s="99">
        <f>SUMIFS(通讯通路门店!$BI:$BI,通讯通路门店!$S:$S,$G2142)</f>
        <v>0</v>
      </c>
      <c r="AG2142" s="99">
        <f>SUMIFS(通讯通路门店!$BH:$BH,通讯通路门店!$S:$S,$G2142)</f>
        <v>0</v>
      </c>
      <c r="AH2142" s="99">
        <f t="shared" si="166"/>
        <v>0</v>
      </c>
      <c r="AI2142" s="99">
        <f>SUMIFS(通讯通路门店!$BB:$BB,通讯通路门店!$S:$S,$G2142)</f>
        <v>0</v>
      </c>
      <c r="AJ2142" s="99">
        <f>SUMIFS(通讯通路门店!$BE:$BE,通讯通路门店!$S:$S,$G2142)</f>
        <v>0</v>
      </c>
      <c r="AK2142" s="99">
        <f>SUMIFS(通讯通路门店!$BG:$BG,通讯通路门店!$S:$S,$G2142)</f>
        <v>0</v>
      </c>
      <c r="AL2142" s="99">
        <f>SUMIFS(通讯通路门店!$BC:$BC,通讯通路门店!$S:$S,$G2142)</f>
        <v>0</v>
      </c>
      <c r="AM2142" s="99">
        <f>SUMIFS(通讯通路门店!$BD:$BD,通讯通路门店!$S:$S,$G2142)</f>
        <v>0</v>
      </c>
      <c r="AN2142" s="99">
        <f>SUMIFS(通讯通路门店!$BF:$BF,通讯通路门店!$S:$S,$G2142)</f>
        <v>0</v>
      </c>
      <c r="AO2142" s="99">
        <f t="shared" si="167"/>
        <v>0</v>
      </c>
      <c r="AP2142" s="99">
        <f>SUMIFS(通讯通路门店!$K:$K,通讯通路门店!$S:$S,$G2142)</f>
        <v>0</v>
      </c>
      <c r="AQ2142" s="83"/>
      <c r="AR2142" s="99">
        <f>SUMIFS(通讯通路门店!$T:$T,通讯通路门店!$S:$S,$G2142)</f>
        <v>0</v>
      </c>
      <c r="AS2142" s="99">
        <f>SUMIFS(通讯通路门店!$U:$U,通讯通路门店!$S:$S,$G2142)</f>
        <v>0</v>
      </c>
      <c r="AT2142" s="99">
        <f>SUMIFS(通讯通路门店!$V:$V,通讯通路门店!$S:$S,$G2142)</f>
        <v>0</v>
      </c>
      <c r="AU2142" s="99">
        <f>SUMIFS(通讯通路门店!$W:$W,通讯通路门店!$S:$S,$G2142)</f>
        <v>0</v>
      </c>
      <c r="AV2142" s="99">
        <f>SUMIFS(通讯通路门店!$Z:$Z,通讯通路门店!$S:$S,$G2142)</f>
        <v>0</v>
      </c>
      <c r="AW2142" s="99">
        <f>SUMIFS(通讯通路门店!$AB:$AB,通讯通路门店!$S:$S,$G2142)</f>
        <v>0</v>
      </c>
      <c r="AX2142" s="99">
        <f>SUMIFS(通讯通路门店!$X:$X,通讯通路门店!$S:$S,$G2142)</f>
        <v>0</v>
      </c>
      <c r="AY2142" s="99">
        <f>SUMIFS(通讯通路门店!$Y:$Y,通讯通路门店!$S:$S,$G2142)</f>
        <v>0</v>
      </c>
      <c r="AZ2142" s="99">
        <f>SUMIFS(通讯通路门店!$AA:$AA,通讯通路门店!$S:$S,$G2142)</f>
        <v>0</v>
      </c>
      <c r="BA2142" s="99">
        <f t="shared" si="168"/>
        <v>0</v>
      </c>
      <c r="BB2142" s="99">
        <f t="shared" si="169"/>
        <v>0</v>
      </c>
      <c r="BC2142" s="99">
        <f>SUMIFS(通讯通路门店!$W:$W,通讯通路门店!$S:$S,$G2142,通讯通路门店!$J:$J,"荣耀体验店")+SUMIFS(通讯通路门店!$W:$W,通讯通路门店!$S:$S,$G2142,通讯通路门店!$J:$J,"荣耀授权专卖店")</f>
        <v>0</v>
      </c>
      <c r="BD2142" s="99">
        <f>SUMIFS(通讯通路门店!$Z:$Z,通讯通路门店!$S:$S,$G2142,通讯通路门店!$J:$J,"VIVO体验店")</f>
        <v>0</v>
      </c>
      <c r="BE2142" s="99">
        <f>SUMIFS(通讯通路门店!$AB:$AB,通讯通路门店!$S:$S,$G2142,通讯通路门店!$J:$J,"OPPO体验店")</f>
        <v>0</v>
      </c>
      <c r="BF2142" s="99">
        <f>SUMIFS(通讯通路门店!$X:$X,通讯通路门店!$S:$S,$G2142,通讯通路门店!$J:$J,"华为授权体验店")+SUMIFS(通讯通路门店!$AA:$AA,通讯通路门店!$S:$S,$G2142,通讯通路门店!$J:$J,"华为堡垒店")</f>
        <v>0</v>
      </c>
      <c r="BG2142" s="99">
        <f>SUMIFS(通讯通路门店!$Y:$Y,通讯通路门店!$S:$S,$G2142,通讯通路门店!$J:$J,"小米体验店")</f>
        <v>0</v>
      </c>
      <c r="BH2142" s="99">
        <f>SUMIFS(通讯通路门店!$AA:$AA,通讯通路门店!$S:$S,$G2142,通讯通路门店!$J:$J,"苹果体验店")</f>
        <v>0</v>
      </c>
      <c r="BI2142" s="99">
        <f>SUMIFS(通讯通路门店!$K:$K,通讯通路门店!$S:$S,$G2142,通讯通路门店!$J:$J,"其他品牌专卖店")</f>
        <v>0</v>
      </c>
      <c r="BJ2142" s="99">
        <f>SUMIFS(通讯通路门店!$AC:$AC,通讯通路门店!$S:$S,$G2142)</f>
        <v>0</v>
      </c>
      <c r="BK2142" s="99">
        <f>SUMIFS(通讯通路门店!$AD:$AD,通讯通路门店!$S:$S,$G2142)</f>
        <v>0</v>
      </c>
      <c r="BL2142" s="99">
        <f>SUMIFS(通讯通路门店!$AE:$AE,通讯通路门店!$S:$S,$G2142)</f>
        <v>0</v>
      </c>
      <c r="BM2142" s="99">
        <f>SUMIFS(通讯通路门店!$AF:$AF,通讯通路门店!$S:$S,$G2142)</f>
        <v>0</v>
      </c>
      <c r="BN2142" s="99">
        <f>SUMIFS(通讯通路门店!$AG:$AG,通讯通路门店!$S:$S,$G2142)</f>
        <v>0</v>
      </c>
      <c r="BO2142" s="99">
        <f>SUMIFS(通讯通路门店!$AH:$AH,通讯通路门店!$S:$S,$G2142)</f>
        <v>0</v>
      </c>
      <c r="BP2142" s="99">
        <f>SUMIFS(通讯通路门店!$AI:$AI,通讯通路门店!$S:$S,$G2142)</f>
        <v>0</v>
      </c>
      <c r="BQ2142" s="83"/>
    </row>
    <row r="2143" spans="1:69">
      <c r="A2143" s="99" t="str">
        <f>IFERROR(_xlfn.XLOOKUP($G2143,通讯通路门店!$S$4:$S$993933,通讯通路门店!$A$4:$A$993933,0,0),"")</f>
        <v>海南省</v>
      </c>
      <c r="B2143" s="99" t="str">
        <f>IFERROR(_xlfn.XLOOKUP($G2143,通讯通路门店!$S$4:$S$993933,通讯通路门店!$B$4:$B$993933,0,0),"")</f>
        <v>昌江黎族自治县</v>
      </c>
      <c r="C2143" s="99" t="str">
        <f>IFERROR(_xlfn.XLOOKUP($G2143,通讯通路门店!$S$4:$S$993933,通讯通路门店!$C$4:$C$993933,0,0),"")</f>
        <v>昌江黎族自治县</v>
      </c>
      <c r="D2143" s="99" t="str">
        <f>IFERROR(_xlfn.XLOOKUP($G2143,通讯通路门店!$S$4:$S$993933,通讯通路门店!$D$4:$D$993933,0,0),"")</f>
        <v>叉河镇</v>
      </c>
      <c r="E2143" s="83"/>
      <c r="F2143" s="83"/>
      <c r="G2143" s="101"/>
      <c r="H2143" s="102">
        <f>IFERROR(_xlfn.XLOOKUP($G2143,通讯通路门店!$S$4:$S$993933,通讯通路门店!$R$4:$R$993933,0,0),"")</f>
        <v>0</v>
      </c>
      <c r="I2143" s="83"/>
      <c r="J2143" s="83"/>
      <c r="K2143" s="83"/>
      <c r="L2143" s="83"/>
      <c r="M2143" s="83"/>
      <c r="N2143" s="83"/>
      <c r="O2143" s="83"/>
      <c r="P2143" s="83"/>
      <c r="Q2143" s="83"/>
      <c r="R2143" s="83"/>
      <c r="S2143" s="83"/>
      <c r="T2143" s="83"/>
      <c r="U2143" s="99">
        <f>COUNTIF(通讯通路门店!$S:$S,$G2143)</f>
        <v>0</v>
      </c>
      <c r="V2143" s="99">
        <f>COUNTIFS(通讯通路门店!$S:$S,$G2143,通讯通路门店!$J:$J,"综合卖场")</f>
        <v>0</v>
      </c>
      <c r="W2143" s="99">
        <f>SUMIFS(通讯通路门店!$AJ:$AJ,通讯通路门店!$S:$S,通讯客户沙盘!$G2143)</f>
        <v>0</v>
      </c>
      <c r="X2143" s="99">
        <f t="shared" si="165"/>
        <v>0</v>
      </c>
      <c r="Y2143" s="99">
        <f>COUNTIFS(通讯通路门店!$S:$S,$G2143,通讯通路门店!$J:$J,"荣耀体验店")+COUNTIFS(通讯通路门店!$S:$S,$G2143,通讯通路门店!$J:$J,"荣耀授权专卖店")</f>
        <v>0</v>
      </c>
      <c r="Z2143" s="99">
        <f>COUNTIFS(通讯通路门店!$S:$S,$G2143,通讯通路门店!$J:$J,"VIVO体验店")</f>
        <v>0</v>
      </c>
      <c r="AA2143" s="99">
        <f>COUNTIFS(通讯通路门店!$S:$S,$G2143,通讯通路门店!$J:$J,"OPPO体验店")</f>
        <v>0</v>
      </c>
      <c r="AB2143" s="99">
        <f>COUNTIFS(通讯通路门店!$S:$S,$G2143,通讯通路门店!$J:$J,"华为授权体验店")+COUNTIFS(通讯通路门店!$S:$S,$G2143,通讯通路门店!$J:$J,"华为堡垒店")</f>
        <v>0</v>
      </c>
      <c r="AC2143" s="99">
        <f>COUNTIFS(通讯通路门店!$S:$S,$G2143,通讯通路门店!$J:$J,"小米体验店")</f>
        <v>0</v>
      </c>
      <c r="AD2143" s="99">
        <f>COUNTIFS(通讯通路门店!$S:$S,$G2143,通讯通路门店!$J:$J,"苹果体验店")</f>
        <v>0</v>
      </c>
      <c r="AE2143" s="99">
        <f>COUNTIFS(通讯通路门店!$S:$S,$G2143,通讯通路门店!$J:$J,"其他品牌专卖店")</f>
        <v>0</v>
      </c>
      <c r="AF2143" s="99">
        <f>SUMIFS(通讯通路门店!$BI:$BI,通讯通路门店!$S:$S,$G2143)</f>
        <v>0</v>
      </c>
      <c r="AG2143" s="99">
        <f>SUMIFS(通讯通路门店!$BH:$BH,通讯通路门店!$S:$S,$G2143)</f>
        <v>0</v>
      </c>
      <c r="AH2143" s="99">
        <f t="shared" si="166"/>
        <v>0</v>
      </c>
      <c r="AI2143" s="99">
        <f>SUMIFS(通讯通路门店!$BB:$BB,通讯通路门店!$S:$S,$G2143)</f>
        <v>0</v>
      </c>
      <c r="AJ2143" s="99">
        <f>SUMIFS(通讯通路门店!$BE:$BE,通讯通路门店!$S:$S,$G2143)</f>
        <v>0</v>
      </c>
      <c r="AK2143" s="99">
        <f>SUMIFS(通讯通路门店!$BG:$BG,通讯通路门店!$S:$S,$G2143)</f>
        <v>0</v>
      </c>
      <c r="AL2143" s="99">
        <f>SUMIFS(通讯通路门店!$BC:$BC,通讯通路门店!$S:$S,$G2143)</f>
        <v>0</v>
      </c>
      <c r="AM2143" s="99">
        <f>SUMIFS(通讯通路门店!$BD:$BD,通讯通路门店!$S:$S,$G2143)</f>
        <v>0</v>
      </c>
      <c r="AN2143" s="99">
        <f>SUMIFS(通讯通路门店!$BF:$BF,通讯通路门店!$S:$S,$G2143)</f>
        <v>0</v>
      </c>
      <c r="AO2143" s="99">
        <f t="shared" si="167"/>
        <v>0</v>
      </c>
      <c r="AP2143" s="99">
        <f>SUMIFS(通讯通路门店!$K:$K,通讯通路门店!$S:$S,$G2143)</f>
        <v>0</v>
      </c>
      <c r="AQ2143" s="83"/>
      <c r="AR2143" s="99">
        <f>SUMIFS(通讯通路门店!$T:$T,通讯通路门店!$S:$S,$G2143)</f>
        <v>0</v>
      </c>
      <c r="AS2143" s="99">
        <f>SUMIFS(通讯通路门店!$U:$U,通讯通路门店!$S:$S,$G2143)</f>
        <v>0</v>
      </c>
      <c r="AT2143" s="99">
        <f>SUMIFS(通讯通路门店!$V:$V,通讯通路门店!$S:$S,$G2143)</f>
        <v>0</v>
      </c>
      <c r="AU2143" s="99">
        <f>SUMIFS(通讯通路门店!$W:$W,通讯通路门店!$S:$S,$G2143)</f>
        <v>0</v>
      </c>
      <c r="AV2143" s="99">
        <f>SUMIFS(通讯通路门店!$Z:$Z,通讯通路门店!$S:$S,$G2143)</f>
        <v>0</v>
      </c>
      <c r="AW2143" s="99">
        <f>SUMIFS(通讯通路门店!$AB:$AB,通讯通路门店!$S:$S,$G2143)</f>
        <v>0</v>
      </c>
      <c r="AX2143" s="99">
        <f>SUMIFS(通讯通路门店!$X:$X,通讯通路门店!$S:$S,$G2143)</f>
        <v>0</v>
      </c>
      <c r="AY2143" s="99">
        <f>SUMIFS(通讯通路门店!$Y:$Y,通讯通路门店!$S:$S,$G2143)</f>
        <v>0</v>
      </c>
      <c r="AZ2143" s="99">
        <f>SUMIFS(通讯通路门店!$AA:$AA,通讯通路门店!$S:$S,$G2143)</f>
        <v>0</v>
      </c>
      <c r="BA2143" s="99">
        <f t="shared" si="168"/>
        <v>0</v>
      </c>
      <c r="BB2143" s="99">
        <f t="shared" si="169"/>
        <v>0</v>
      </c>
      <c r="BC2143" s="99">
        <f>SUMIFS(通讯通路门店!$W:$W,通讯通路门店!$S:$S,$G2143,通讯通路门店!$J:$J,"荣耀体验店")+SUMIFS(通讯通路门店!$W:$W,通讯通路门店!$S:$S,$G2143,通讯通路门店!$J:$J,"荣耀授权专卖店")</f>
        <v>0</v>
      </c>
      <c r="BD2143" s="99">
        <f>SUMIFS(通讯通路门店!$Z:$Z,通讯通路门店!$S:$S,$G2143,通讯通路门店!$J:$J,"VIVO体验店")</f>
        <v>0</v>
      </c>
      <c r="BE2143" s="99">
        <f>SUMIFS(通讯通路门店!$AB:$AB,通讯通路门店!$S:$S,$G2143,通讯通路门店!$J:$J,"OPPO体验店")</f>
        <v>0</v>
      </c>
      <c r="BF2143" s="99">
        <f>SUMIFS(通讯通路门店!$X:$X,通讯通路门店!$S:$S,$G2143,通讯通路门店!$J:$J,"华为授权体验店")+SUMIFS(通讯通路门店!$AA:$AA,通讯通路门店!$S:$S,$G2143,通讯通路门店!$J:$J,"华为堡垒店")</f>
        <v>0</v>
      </c>
      <c r="BG2143" s="99">
        <f>SUMIFS(通讯通路门店!$Y:$Y,通讯通路门店!$S:$S,$G2143,通讯通路门店!$J:$J,"小米体验店")</f>
        <v>0</v>
      </c>
      <c r="BH2143" s="99">
        <f>SUMIFS(通讯通路门店!$AA:$AA,通讯通路门店!$S:$S,$G2143,通讯通路门店!$J:$J,"苹果体验店")</f>
        <v>0</v>
      </c>
      <c r="BI2143" s="99">
        <f>SUMIFS(通讯通路门店!$K:$K,通讯通路门店!$S:$S,$G2143,通讯通路门店!$J:$J,"其他品牌专卖店")</f>
        <v>0</v>
      </c>
      <c r="BJ2143" s="99">
        <f>SUMIFS(通讯通路门店!$AC:$AC,通讯通路门店!$S:$S,$G2143)</f>
        <v>0</v>
      </c>
      <c r="BK2143" s="99">
        <f>SUMIFS(通讯通路门店!$AD:$AD,通讯通路门店!$S:$S,$G2143)</f>
        <v>0</v>
      </c>
      <c r="BL2143" s="99">
        <f>SUMIFS(通讯通路门店!$AE:$AE,通讯通路门店!$S:$S,$G2143)</f>
        <v>0</v>
      </c>
      <c r="BM2143" s="99">
        <f>SUMIFS(通讯通路门店!$AF:$AF,通讯通路门店!$S:$S,$G2143)</f>
        <v>0</v>
      </c>
      <c r="BN2143" s="99">
        <f>SUMIFS(通讯通路门店!$AG:$AG,通讯通路门店!$S:$S,$G2143)</f>
        <v>0</v>
      </c>
      <c r="BO2143" s="99">
        <f>SUMIFS(通讯通路门店!$AH:$AH,通讯通路门店!$S:$S,$G2143)</f>
        <v>0</v>
      </c>
      <c r="BP2143" s="99">
        <f>SUMIFS(通讯通路门店!$AI:$AI,通讯通路门店!$S:$S,$G2143)</f>
        <v>0</v>
      </c>
      <c r="BQ2143" s="83"/>
    </row>
    <row r="2144" spans="1:69">
      <c r="A2144" s="99" t="str">
        <f>IFERROR(_xlfn.XLOOKUP($G2144,通讯通路门店!$S$4:$S$993933,通讯通路门店!$A$4:$A$993933,0,0),"")</f>
        <v>海南省</v>
      </c>
      <c r="B2144" s="99" t="str">
        <f>IFERROR(_xlfn.XLOOKUP($G2144,通讯通路门店!$S$4:$S$993933,通讯通路门店!$B$4:$B$993933,0,0),"")</f>
        <v>昌江黎族自治县</v>
      </c>
      <c r="C2144" s="99" t="str">
        <f>IFERROR(_xlfn.XLOOKUP($G2144,通讯通路门店!$S$4:$S$993933,通讯通路门店!$C$4:$C$993933,0,0),"")</f>
        <v>昌江黎族自治县</v>
      </c>
      <c r="D2144" s="99" t="str">
        <f>IFERROR(_xlfn.XLOOKUP($G2144,通讯通路门店!$S$4:$S$993933,通讯通路门店!$D$4:$D$993933,0,0),"")</f>
        <v>叉河镇</v>
      </c>
      <c r="E2144" s="83"/>
      <c r="F2144" s="83"/>
      <c r="G2144" s="101"/>
      <c r="H2144" s="102">
        <f>IFERROR(_xlfn.XLOOKUP($G2144,通讯通路门店!$S$4:$S$993933,通讯通路门店!$R$4:$R$993933,0,0),"")</f>
        <v>0</v>
      </c>
      <c r="I2144" s="83"/>
      <c r="J2144" s="83"/>
      <c r="K2144" s="83"/>
      <c r="L2144" s="83"/>
      <c r="M2144" s="83"/>
      <c r="N2144" s="83"/>
      <c r="O2144" s="83"/>
      <c r="P2144" s="83"/>
      <c r="Q2144" s="83"/>
      <c r="R2144" s="83"/>
      <c r="S2144" s="83"/>
      <c r="T2144" s="83"/>
      <c r="U2144" s="99">
        <f>COUNTIF(通讯通路门店!$S:$S,$G2144)</f>
        <v>0</v>
      </c>
      <c r="V2144" s="99">
        <f>COUNTIFS(通讯通路门店!$S:$S,$G2144,通讯通路门店!$J:$J,"综合卖场")</f>
        <v>0</v>
      </c>
      <c r="W2144" s="99">
        <f>SUMIFS(通讯通路门店!$AJ:$AJ,通讯通路门店!$S:$S,通讯客户沙盘!$G2144)</f>
        <v>0</v>
      </c>
      <c r="X2144" s="99">
        <f t="shared" si="165"/>
        <v>0</v>
      </c>
      <c r="Y2144" s="99">
        <f>COUNTIFS(通讯通路门店!$S:$S,$G2144,通讯通路门店!$J:$J,"荣耀体验店")+COUNTIFS(通讯通路门店!$S:$S,$G2144,通讯通路门店!$J:$J,"荣耀授权专卖店")</f>
        <v>0</v>
      </c>
      <c r="Z2144" s="99">
        <f>COUNTIFS(通讯通路门店!$S:$S,$G2144,通讯通路门店!$J:$J,"VIVO体验店")</f>
        <v>0</v>
      </c>
      <c r="AA2144" s="99">
        <f>COUNTIFS(通讯通路门店!$S:$S,$G2144,通讯通路门店!$J:$J,"OPPO体验店")</f>
        <v>0</v>
      </c>
      <c r="AB2144" s="99">
        <f>COUNTIFS(通讯通路门店!$S:$S,$G2144,通讯通路门店!$J:$J,"华为授权体验店")+COUNTIFS(通讯通路门店!$S:$S,$G2144,通讯通路门店!$J:$J,"华为堡垒店")</f>
        <v>0</v>
      </c>
      <c r="AC2144" s="99">
        <f>COUNTIFS(通讯通路门店!$S:$S,$G2144,通讯通路门店!$J:$J,"小米体验店")</f>
        <v>0</v>
      </c>
      <c r="AD2144" s="99">
        <f>COUNTIFS(通讯通路门店!$S:$S,$G2144,通讯通路门店!$J:$J,"苹果体验店")</f>
        <v>0</v>
      </c>
      <c r="AE2144" s="99">
        <f>COUNTIFS(通讯通路门店!$S:$S,$G2144,通讯通路门店!$J:$J,"其他品牌专卖店")</f>
        <v>0</v>
      </c>
      <c r="AF2144" s="99">
        <f>SUMIFS(通讯通路门店!$BI:$BI,通讯通路门店!$S:$S,$G2144)</f>
        <v>0</v>
      </c>
      <c r="AG2144" s="99">
        <f>SUMIFS(通讯通路门店!$BH:$BH,通讯通路门店!$S:$S,$G2144)</f>
        <v>0</v>
      </c>
      <c r="AH2144" s="99">
        <f t="shared" si="166"/>
        <v>0</v>
      </c>
      <c r="AI2144" s="99">
        <f>SUMIFS(通讯通路门店!$BB:$BB,通讯通路门店!$S:$S,$G2144)</f>
        <v>0</v>
      </c>
      <c r="AJ2144" s="99">
        <f>SUMIFS(通讯通路门店!$BE:$BE,通讯通路门店!$S:$S,$G2144)</f>
        <v>0</v>
      </c>
      <c r="AK2144" s="99">
        <f>SUMIFS(通讯通路门店!$BG:$BG,通讯通路门店!$S:$S,$G2144)</f>
        <v>0</v>
      </c>
      <c r="AL2144" s="99">
        <f>SUMIFS(通讯通路门店!$BC:$BC,通讯通路门店!$S:$S,$G2144)</f>
        <v>0</v>
      </c>
      <c r="AM2144" s="99">
        <f>SUMIFS(通讯通路门店!$BD:$BD,通讯通路门店!$S:$S,$G2144)</f>
        <v>0</v>
      </c>
      <c r="AN2144" s="99">
        <f>SUMIFS(通讯通路门店!$BF:$BF,通讯通路门店!$S:$S,$G2144)</f>
        <v>0</v>
      </c>
      <c r="AO2144" s="99">
        <f t="shared" si="167"/>
        <v>0</v>
      </c>
      <c r="AP2144" s="99">
        <f>SUMIFS(通讯通路门店!$K:$K,通讯通路门店!$S:$S,$G2144)</f>
        <v>0</v>
      </c>
      <c r="AQ2144" s="83"/>
      <c r="AR2144" s="99">
        <f>SUMIFS(通讯通路门店!$T:$T,通讯通路门店!$S:$S,$G2144)</f>
        <v>0</v>
      </c>
      <c r="AS2144" s="99">
        <f>SUMIFS(通讯通路门店!$U:$U,通讯通路门店!$S:$S,$G2144)</f>
        <v>0</v>
      </c>
      <c r="AT2144" s="99">
        <f>SUMIFS(通讯通路门店!$V:$V,通讯通路门店!$S:$S,$G2144)</f>
        <v>0</v>
      </c>
      <c r="AU2144" s="99">
        <f>SUMIFS(通讯通路门店!$W:$W,通讯通路门店!$S:$S,$G2144)</f>
        <v>0</v>
      </c>
      <c r="AV2144" s="99">
        <f>SUMIFS(通讯通路门店!$Z:$Z,通讯通路门店!$S:$S,$G2144)</f>
        <v>0</v>
      </c>
      <c r="AW2144" s="99">
        <f>SUMIFS(通讯通路门店!$AB:$AB,通讯通路门店!$S:$S,$G2144)</f>
        <v>0</v>
      </c>
      <c r="AX2144" s="99">
        <f>SUMIFS(通讯通路门店!$X:$X,通讯通路门店!$S:$S,$G2144)</f>
        <v>0</v>
      </c>
      <c r="AY2144" s="99">
        <f>SUMIFS(通讯通路门店!$Y:$Y,通讯通路门店!$S:$S,$G2144)</f>
        <v>0</v>
      </c>
      <c r="AZ2144" s="99">
        <f>SUMIFS(通讯通路门店!$AA:$AA,通讯通路门店!$S:$S,$G2144)</f>
        <v>0</v>
      </c>
      <c r="BA2144" s="99">
        <f t="shared" si="168"/>
        <v>0</v>
      </c>
      <c r="BB2144" s="99">
        <f t="shared" si="169"/>
        <v>0</v>
      </c>
      <c r="BC2144" s="99">
        <f>SUMIFS(通讯通路门店!$W:$W,通讯通路门店!$S:$S,$G2144,通讯通路门店!$J:$J,"荣耀体验店")+SUMIFS(通讯通路门店!$W:$W,通讯通路门店!$S:$S,$G2144,通讯通路门店!$J:$J,"荣耀授权专卖店")</f>
        <v>0</v>
      </c>
      <c r="BD2144" s="99">
        <f>SUMIFS(通讯通路门店!$Z:$Z,通讯通路门店!$S:$S,$G2144,通讯通路门店!$J:$J,"VIVO体验店")</f>
        <v>0</v>
      </c>
      <c r="BE2144" s="99">
        <f>SUMIFS(通讯通路门店!$AB:$AB,通讯通路门店!$S:$S,$G2144,通讯通路门店!$J:$J,"OPPO体验店")</f>
        <v>0</v>
      </c>
      <c r="BF2144" s="99">
        <f>SUMIFS(通讯通路门店!$X:$X,通讯通路门店!$S:$S,$G2144,通讯通路门店!$J:$J,"华为授权体验店")+SUMIFS(通讯通路门店!$AA:$AA,通讯通路门店!$S:$S,$G2144,通讯通路门店!$J:$J,"华为堡垒店")</f>
        <v>0</v>
      </c>
      <c r="BG2144" s="99">
        <f>SUMIFS(通讯通路门店!$Y:$Y,通讯通路门店!$S:$S,$G2144,通讯通路门店!$J:$J,"小米体验店")</f>
        <v>0</v>
      </c>
      <c r="BH2144" s="99">
        <f>SUMIFS(通讯通路门店!$AA:$AA,通讯通路门店!$S:$S,$G2144,通讯通路门店!$J:$J,"苹果体验店")</f>
        <v>0</v>
      </c>
      <c r="BI2144" s="99">
        <f>SUMIFS(通讯通路门店!$K:$K,通讯通路门店!$S:$S,$G2144,通讯通路门店!$J:$J,"其他品牌专卖店")</f>
        <v>0</v>
      </c>
      <c r="BJ2144" s="99">
        <f>SUMIFS(通讯通路门店!$AC:$AC,通讯通路门店!$S:$S,$G2144)</f>
        <v>0</v>
      </c>
      <c r="BK2144" s="99">
        <f>SUMIFS(通讯通路门店!$AD:$AD,通讯通路门店!$S:$S,$G2144)</f>
        <v>0</v>
      </c>
      <c r="BL2144" s="99">
        <f>SUMIFS(通讯通路门店!$AE:$AE,通讯通路门店!$S:$S,$G2144)</f>
        <v>0</v>
      </c>
      <c r="BM2144" s="99">
        <f>SUMIFS(通讯通路门店!$AF:$AF,通讯通路门店!$S:$S,$G2144)</f>
        <v>0</v>
      </c>
      <c r="BN2144" s="99">
        <f>SUMIFS(通讯通路门店!$AG:$AG,通讯通路门店!$S:$S,$G2144)</f>
        <v>0</v>
      </c>
      <c r="BO2144" s="99">
        <f>SUMIFS(通讯通路门店!$AH:$AH,通讯通路门店!$S:$S,$G2144)</f>
        <v>0</v>
      </c>
      <c r="BP2144" s="99">
        <f>SUMIFS(通讯通路门店!$AI:$AI,通讯通路门店!$S:$S,$G2144)</f>
        <v>0</v>
      </c>
      <c r="BQ2144" s="83"/>
    </row>
    <row r="2145" spans="1:69">
      <c r="A2145" s="99" t="str">
        <f>IFERROR(_xlfn.XLOOKUP($G2145,通讯通路门店!$S$4:$S$993933,通讯通路门店!$A$4:$A$993933,0,0),"")</f>
        <v>海南省</v>
      </c>
      <c r="B2145" s="99" t="str">
        <f>IFERROR(_xlfn.XLOOKUP($G2145,通讯通路门店!$S$4:$S$993933,通讯通路门店!$B$4:$B$993933,0,0),"")</f>
        <v>昌江黎族自治县</v>
      </c>
      <c r="C2145" s="99" t="str">
        <f>IFERROR(_xlfn.XLOOKUP($G2145,通讯通路门店!$S$4:$S$993933,通讯通路门店!$C$4:$C$993933,0,0),"")</f>
        <v>昌江黎族自治县</v>
      </c>
      <c r="D2145" s="99" t="str">
        <f>IFERROR(_xlfn.XLOOKUP($G2145,通讯通路门店!$S$4:$S$993933,通讯通路门店!$D$4:$D$993933,0,0),"")</f>
        <v>叉河镇</v>
      </c>
      <c r="E2145" s="83"/>
      <c r="F2145" s="83"/>
      <c r="G2145" s="101"/>
      <c r="H2145" s="102">
        <f>IFERROR(_xlfn.XLOOKUP($G2145,通讯通路门店!$S$4:$S$993933,通讯通路门店!$R$4:$R$993933,0,0),"")</f>
        <v>0</v>
      </c>
      <c r="I2145" s="83"/>
      <c r="J2145" s="83"/>
      <c r="K2145" s="83"/>
      <c r="L2145" s="83"/>
      <c r="M2145" s="83"/>
      <c r="N2145" s="83"/>
      <c r="O2145" s="83"/>
      <c r="P2145" s="83"/>
      <c r="Q2145" s="83"/>
      <c r="R2145" s="83"/>
      <c r="S2145" s="83"/>
      <c r="T2145" s="83"/>
      <c r="U2145" s="99">
        <f>COUNTIF(通讯通路门店!$S:$S,$G2145)</f>
        <v>0</v>
      </c>
      <c r="V2145" s="99">
        <f>COUNTIFS(通讯通路门店!$S:$S,$G2145,通讯通路门店!$J:$J,"综合卖场")</f>
        <v>0</v>
      </c>
      <c r="W2145" s="99">
        <f>SUMIFS(通讯通路门店!$AJ:$AJ,通讯通路门店!$S:$S,通讯客户沙盘!$G2145)</f>
        <v>0</v>
      </c>
      <c r="X2145" s="99">
        <f t="shared" si="165"/>
        <v>0</v>
      </c>
      <c r="Y2145" s="99">
        <f>COUNTIFS(通讯通路门店!$S:$S,$G2145,通讯通路门店!$J:$J,"荣耀体验店")+COUNTIFS(通讯通路门店!$S:$S,$G2145,通讯通路门店!$J:$J,"荣耀授权专卖店")</f>
        <v>0</v>
      </c>
      <c r="Z2145" s="99">
        <f>COUNTIFS(通讯通路门店!$S:$S,$G2145,通讯通路门店!$J:$J,"VIVO体验店")</f>
        <v>0</v>
      </c>
      <c r="AA2145" s="99">
        <f>COUNTIFS(通讯通路门店!$S:$S,$G2145,通讯通路门店!$J:$J,"OPPO体验店")</f>
        <v>0</v>
      </c>
      <c r="AB2145" s="99">
        <f>COUNTIFS(通讯通路门店!$S:$S,$G2145,通讯通路门店!$J:$J,"华为授权体验店")+COUNTIFS(通讯通路门店!$S:$S,$G2145,通讯通路门店!$J:$J,"华为堡垒店")</f>
        <v>0</v>
      </c>
      <c r="AC2145" s="99">
        <f>COUNTIFS(通讯通路门店!$S:$S,$G2145,通讯通路门店!$J:$J,"小米体验店")</f>
        <v>0</v>
      </c>
      <c r="AD2145" s="99">
        <f>COUNTIFS(通讯通路门店!$S:$S,$G2145,通讯通路门店!$J:$J,"苹果体验店")</f>
        <v>0</v>
      </c>
      <c r="AE2145" s="99">
        <f>COUNTIFS(通讯通路门店!$S:$S,$G2145,通讯通路门店!$J:$J,"其他品牌专卖店")</f>
        <v>0</v>
      </c>
      <c r="AF2145" s="99">
        <f>SUMIFS(通讯通路门店!$BI:$BI,通讯通路门店!$S:$S,$G2145)</f>
        <v>0</v>
      </c>
      <c r="AG2145" s="99">
        <f>SUMIFS(通讯通路门店!$BH:$BH,通讯通路门店!$S:$S,$G2145)</f>
        <v>0</v>
      </c>
      <c r="AH2145" s="99">
        <f t="shared" si="166"/>
        <v>0</v>
      </c>
      <c r="AI2145" s="99">
        <f>SUMIFS(通讯通路门店!$BB:$BB,通讯通路门店!$S:$S,$G2145)</f>
        <v>0</v>
      </c>
      <c r="AJ2145" s="99">
        <f>SUMIFS(通讯通路门店!$BE:$BE,通讯通路门店!$S:$S,$G2145)</f>
        <v>0</v>
      </c>
      <c r="AK2145" s="99">
        <f>SUMIFS(通讯通路门店!$BG:$BG,通讯通路门店!$S:$S,$G2145)</f>
        <v>0</v>
      </c>
      <c r="AL2145" s="99">
        <f>SUMIFS(通讯通路门店!$BC:$BC,通讯通路门店!$S:$S,$G2145)</f>
        <v>0</v>
      </c>
      <c r="AM2145" s="99">
        <f>SUMIFS(通讯通路门店!$BD:$BD,通讯通路门店!$S:$S,$G2145)</f>
        <v>0</v>
      </c>
      <c r="AN2145" s="99">
        <f>SUMIFS(通讯通路门店!$BF:$BF,通讯通路门店!$S:$S,$G2145)</f>
        <v>0</v>
      </c>
      <c r="AO2145" s="99">
        <f t="shared" si="167"/>
        <v>0</v>
      </c>
      <c r="AP2145" s="99">
        <f>SUMIFS(通讯通路门店!$K:$K,通讯通路门店!$S:$S,$G2145)</f>
        <v>0</v>
      </c>
      <c r="AQ2145" s="83"/>
      <c r="AR2145" s="99">
        <f>SUMIFS(通讯通路门店!$T:$T,通讯通路门店!$S:$S,$G2145)</f>
        <v>0</v>
      </c>
      <c r="AS2145" s="99">
        <f>SUMIFS(通讯通路门店!$U:$U,通讯通路门店!$S:$S,$G2145)</f>
        <v>0</v>
      </c>
      <c r="AT2145" s="99">
        <f>SUMIFS(通讯通路门店!$V:$V,通讯通路门店!$S:$S,$G2145)</f>
        <v>0</v>
      </c>
      <c r="AU2145" s="99">
        <f>SUMIFS(通讯通路门店!$W:$W,通讯通路门店!$S:$S,$G2145)</f>
        <v>0</v>
      </c>
      <c r="AV2145" s="99">
        <f>SUMIFS(通讯通路门店!$Z:$Z,通讯通路门店!$S:$S,$G2145)</f>
        <v>0</v>
      </c>
      <c r="AW2145" s="99">
        <f>SUMIFS(通讯通路门店!$AB:$AB,通讯通路门店!$S:$S,$G2145)</f>
        <v>0</v>
      </c>
      <c r="AX2145" s="99">
        <f>SUMIFS(通讯通路门店!$X:$X,通讯通路门店!$S:$S,$G2145)</f>
        <v>0</v>
      </c>
      <c r="AY2145" s="99">
        <f>SUMIFS(通讯通路门店!$Y:$Y,通讯通路门店!$S:$S,$G2145)</f>
        <v>0</v>
      </c>
      <c r="AZ2145" s="99">
        <f>SUMIFS(通讯通路门店!$AA:$AA,通讯通路门店!$S:$S,$G2145)</f>
        <v>0</v>
      </c>
      <c r="BA2145" s="99">
        <f t="shared" si="168"/>
        <v>0</v>
      </c>
      <c r="BB2145" s="99">
        <f t="shared" si="169"/>
        <v>0</v>
      </c>
      <c r="BC2145" s="99">
        <f>SUMIFS(通讯通路门店!$W:$W,通讯通路门店!$S:$S,$G2145,通讯通路门店!$J:$J,"荣耀体验店")+SUMIFS(通讯通路门店!$W:$W,通讯通路门店!$S:$S,$G2145,通讯通路门店!$J:$J,"荣耀授权专卖店")</f>
        <v>0</v>
      </c>
      <c r="BD2145" s="99">
        <f>SUMIFS(通讯通路门店!$Z:$Z,通讯通路门店!$S:$S,$G2145,通讯通路门店!$J:$J,"VIVO体验店")</f>
        <v>0</v>
      </c>
      <c r="BE2145" s="99">
        <f>SUMIFS(通讯通路门店!$AB:$AB,通讯通路门店!$S:$S,$G2145,通讯通路门店!$J:$J,"OPPO体验店")</f>
        <v>0</v>
      </c>
      <c r="BF2145" s="99">
        <f>SUMIFS(通讯通路门店!$X:$X,通讯通路门店!$S:$S,$G2145,通讯通路门店!$J:$J,"华为授权体验店")+SUMIFS(通讯通路门店!$AA:$AA,通讯通路门店!$S:$S,$G2145,通讯通路门店!$J:$J,"华为堡垒店")</f>
        <v>0</v>
      </c>
      <c r="BG2145" s="99">
        <f>SUMIFS(通讯通路门店!$Y:$Y,通讯通路门店!$S:$S,$G2145,通讯通路门店!$J:$J,"小米体验店")</f>
        <v>0</v>
      </c>
      <c r="BH2145" s="99">
        <f>SUMIFS(通讯通路门店!$AA:$AA,通讯通路门店!$S:$S,$G2145,通讯通路门店!$J:$J,"苹果体验店")</f>
        <v>0</v>
      </c>
      <c r="BI2145" s="99">
        <f>SUMIFS(通讯通路门店!$K:$K,通讯通路门店!$S:$S,$G2145,通讯通路门店!$J:$J,"其他品牌专卖店")</f>
        <v>0</v>
      </c>
      <c r="BJ2145" s="99">
        <f>SUMIFS(通讯通路门店!$AC:$AC,通讯通路门店!$S:$S,$G2145)</f>
        <v>0</v>
      </c>
      <c r="BK2145" s="99">
        <f>SUMIFS(通讯通路门店!$AD:$AD,通讯通路门店!$S:$S,$G2145)</f>
        <v>0</v>
      </c>
      <c r="BL2145" s="99">
        <f>SUMIFS(通讯通路门店!$AE:$AE,通讯通路门店!$S:$S,$G2145)</f>
        <v>0</v>
      </c>
      <c r="BM2145" s="99">
        <f>SUMIFS(通讯通路门店!$AF:$AF,通讯通路门店!$S:$S,$G2145)</f>
        <v>0</v>
      </c>
      <c r="BN2145" s="99">
        <f>SUMIFS(通讯通路门店!$AG:$AG,通讯通路门店!$S:$S,$G2145)</f>
        <v>0</v>
      </c>
      <c r="BO2145" s="99">
        <f>SUMIFS(通讯通路门店!$AH:$AH,通讯通路门店!$S:$S,$G2145)</f>
        <v>0</v>
      </c>
      <c r="BP2145" s="99">
        <f>SUMIFS(通讯通路门店!$AI:$AI,通讯通路门店!$S:$S,$G2145)</f>
        <v>0</v>
      </c>
      <c r="BQ2145" s="83"/>
    </row>
    <row r="2146" spans="1:69">
      <c r="A2146" s="99" t="str">
        <f>IFERROR(_xlfn.XLOOKUP($G2146,通讯通路门店!$S$4:$S$993933,通讯通路门店!$A$4:$A$993933,0,0),"")</f>
        <v>海南省</v>
      </c>
      <c r="B2146" s="99" t="str">
        <f>IFERROR(_xlfn.XLOOKUP($G2146,通讯通路门店!$S$4:$S$993933,通讯通路门店!$B$4:$B$993933,0,0),"")</f>
        <v>昌江黎族自治县</v>
      </c>
      <c r="C2146" s="99" t="str">
        <f>IFERROR(_xlfn.XLOOKUP($G2146,通讯通路门店!$S$4:$S$993933,通讯通路门店!$C$4:$C$993933,0,0),"")</f>
        <v>昌江黎族自治县</v>
      </c>
      <c r="D2146" s="99" t="str">
        <f>IFERROR(_xlfn.XLOOKUP($G2146,通讯通路门店!$S$4:$S$993933,通讯通路门店!$D$4:$D$993933,0,0),"")</f>
        <v>叉河镇</v>
      </c>
      <c r="E2146" s="83"/>
      <c r="F2146" s="83"/>
      <c r="G2146" s="101"/>
      <c r="H2146" s="102">
        <f>IFERROR(_xlfn.XLOOKUP($G2146,通讯通路门店!$S$4:$S$993933,通讯通路门店!$R$4:$R$993933,0,0),"")</f>
        <v>0</v>
      </c>
      <c r="I2146" s="83"/>
      <c r="J2146" s="83"/>
      <c r="K2146" s="83"/>
      <c r="L2146" s="83"/>
      <c r="M2146" s="83"/>
      <c r="N2146" s="83"/>
      <c r="O2146" s="83"/>
      <c r="P2146" s="83"/>
      <c r="Q2146" s="83"/>
      <c r="R2146" s="83"/>
      <c r="S2146" s="83"/>
      <c r="T2146" s="83"/>
      <c r="U2146" s="99">
        <f>COUNTIF(通讯通路门店!$S:$S,$G2146)</f>
        <v>0</v>
      </c>
      <c r="V2146" s="99">
        <f>COUNTIFS(通讯通路门店!$S:$S,$G2146,通讯通路门店!$J:$J,"综合卖场")</f>
        <v>0</v>
      </c>
      <c r="W2146" s="99">
        <f>SUMIFS(通讯通路门店!$AJ:$AJ,通讯通路门店!$S:$S,通讯客户沙盘!$G2146)</f>
        <v>0</v>
      </c>
      <c r="X2146" s="99">
        <f t="shared" si="165"/>
        <v>0</v>
      </c>
      <c r="Y2146" s="99">
        <f>COUNTIFS(通讯通路门店!$S:$S,$G2146,通讯通路门店!$J:$J,"荣耀体验店")+COUNTIFS(通讯通路门店!$S:$S,$G2146,通讯通路门店!$J:$J,"荣耀授权专卖店")</f>
        <v>0</v>
      </c>
      <c r="Z2146" s="99">
        <f>COUNTIFS(通讯通路门店!$S:$S,$G2146,通讯通路门店!$J:$J,"VIVO体验店")</f>
        <v>0</v>
      </c>
      <c r="AA2146" s="99">
        <f>COUNTIFS(通讯通路门店!$S:$S,$G2146,通讯通路门店!$J:$J,"OPPO体验店")</f>
        <v>0</v>
      </c>
      <c r="AB2146" s="99">
        <f>COUNTIFS(通讯通路门店!$S:$S,$G2146,通讯通路门店!$J:$J,"华为授权体验店")+COUNTIFS(通讯通路门店!$S:$S,$G2146,通讯通路门店!$J:$J,"华为堡垒店")</f>
        <v>0</v>
      </c>
      <c r="AC2146" s="99">
        <f>COUNTIFS(通讯通路门店!$S:$S,$G2146,通讯通路门店!$J:$J,"小米体验店")</f>
        <v>0</v>
      </c>
      <c r="AD2146" s="99">
        <f>COUNTIFS(通讯通路门店!$S:$S,$G2146,通讯通路门店!$J:$J,"苹果体验店")</f>
        <v>0</v>
      </c>
      <c r="AE2146" s="99">
        <f>COUNTIFS(通讯通路门店!$S:$S,$G2146,通讯通路门店!$J:$J,"其他品牌专卖店")</f>
        <v>0</v>
      </c>
      <c r="AF2146" s="99">
        <f>SUMIFS(通讯通路门店!$BI:$BI,通讯通路门店!$S:$S,$G2146)</f>
        <v>0</v>
      </c>
      <c r="AG2146" s="99">
        <f>SUMIFS(通讯通路门店!$BH:$BH,通讯通路门店!$S:$S,$G2146)</f>
        <v>0</v>
      </c>
      <c r="AH2146" s="99">
        <f t="shared" si="166"/>
        <v>0</v>
      </c>
      <c r="AI2146" s="99">
        <f>SUMIFS(通讯通路门店!$BB:$BB,通讯通路门店!$S:$S,$G2146)</f>
        <v>0</v>
      </c>
      <c r="AJ2146" s="99">
        <f>SUMIFS(通讯通路门店!$BE:$BE,通讯通路门店!$S:$S,$G2146)</f>
        <v>0</v>
      </c>
      <c r="AK2146" s="99">
        <f>SUMIFS(通讯通路门店!$BG:$BG,通讯通路门店!$S:$S,$G2146)</f>
        <v>0</v>
      </c>
      <c r="AL2146" s="99">
        <f>SUMIFS(通讯通路门店!$BC:$BC,通讯通路门店!$S:$S,$G2146)</f>
        <v>0</v>
      </c>
      <c r="AM2146" s="99">
        <f>SUMIFS(通讯通路门店!$BD:$BD,通讯通路门店!$S:$S,$G2146)</f>
        <v>0</v>
      </c>
      <c r="AN2146" s="99">
        <f>SUMIFS(通讯通路门店!$BF:$BF,通讯通路门店!$S:$S,$G2146)</f>
        <v>0</v>
      </c>
      <c r="AO2146" s="99">
        <f t="shared" si="167"/>
        <v>0</v>
      </c>
      <c r="AP2146" s="99">
        <f>SUMIFS(通讯通路门店!$K:$K,通讯通路门店!$S:$S,$G2146)</f>
        <v>0</v>
      </c>
      <c r="AQ2146" s="83"/>
      <c r="AR2146" s="99">
        <f>SUMIFS(通讯通路门店!$T:$T,通讯通路门店!$S:$S,$G2146)</f>
        <v>0</v>
      </c>
      <c r="AS2146" s="99">
        <f>SUMIFS(通讯通路门店!$U:$U,通讯通路门店!$S:$S,$G2146)</f>
        <v>0</v>
      </c>
      <c r="AT2146" s="99">
        <f>SUMIFS(通讯通路门店!$V:$V,通讯通路门店!$S:$S,$G2146)</f>
        <v>0</v>
      </c>
      <c r="AU2146" s="99">
        <f>SUMIFS(通讯通路门店!$W:$W,通讯通路门店!$S:$S,$G2146)</f>
        <v>0</v>
      </c>
      <c r="AV2146" s="99">
        <f>SUMIFS(通讯通路门店!$Z:$Z,通讯通路门店!$S:$S,$G2146)</f>
        <v>0</v>
      </c>
      <c r="AW2146" s="99">
        <f>SUMIFS(通讯通路门店!$AB:$AB,通讯通路门店!$S:$S,$G2146)</f>
        <v>0</v>
      </c>
      <c r="AX2146" s="99">
        <f>SUMIFS(通讯通路门店!$X:$X,通讯通路门店!$S:$S,$G2146)</f>
        <v>0</v>
      </c>
      <c r="AY2146" s="99">
        <f>SUMIFS(通讯通路门店!$Y:$Y,通讯通路门店!$S:$S,$G2146)</f>
        <v>0</v>
      </c>
      <c r="AZ2146" s="99">
        <f>SUMIFS(通讯通路门店!$AA:$AA,通讯通路门店!$S:$S,$G2146)</f>
        <v>0</v>
      </c>
      <c r="BA2146" s="99">
        <f t="shared" si="168"/>
        <v>0</v>
      </c>
      <c r="BB2146" s="99">
        <f t="shared" si="169"/>
        <v>0</v>
      </c>
      <c r="BC2146" s="99">
        <f>SUMIFS(通讯通路门店!$W:$W,通讯通路门店!$S:$S,$G2146,通讯通路门店!$J:$J,"荣耀体验店")+SUMIFS(通讯通路门店!$W:$W,通讯通路门店!$S:$S,$G2146,通讯通路门店!$J:$J,"荣耀授权专卖店")</f>
        <v>0</v>
      </c>
      <c r="BD2146" s="99">
        <f>SUMIFS(通讯通路门店!$Z:$Z,通讯通路门店!$S:$S,$G2146,通讯通路门店!$J:$J,"VIVO体验店")</f>
        <v>0</v>
      </c>
      <c r="BE2146" s="99">
        <f>SUMIFS(通讯通路门店!$AB:$AB,通讯通路门店!$S:$S,$G2146,通讯通路门店!$J:$J,"OPPO体验店")</f>
        <v>0</v>
      </c>
      <c r="BF2146" s="99">
        <f>SUMIFS(通讯通路门店!$X:$X,通讯通路门店!$S:$S,$G2146,通讯通路门店!$J:$J,"华为授权体验店")+SUMIFS(通讯通路门店!$AA:$AA,通讯通路门店!$S:$S,$G2146,通讯通路门店!$J:$J,"华为堡垒店")</f>
        <v>0</v>
      </c>
      <c r="BG2146" s="99">
        <f>SUMIFS(通讯通路门店!$Y:$Y,通讯通路门店!$S:$S,$G2146,通讯通路门店!$J:$J,"小米体验店")</f>
        <v>0</v>
      </c>
      <c r="BH2146" s="99">
        <f>SUMIFS(通讯通路门店!$AA:$AA,通讯通路门店!$S:$S,$G2146,通讯通路门店!$J:$J,"苹果体验店")</f>
        <v>0</v>
      </c>
      <c r="BI2146" s="99">
        <f>SUMIFS(通讯通路门店!$K:$K,通讯通路门店!$S:$S,$G2146,通讯通路门店!$J:$J,"其他品牌专卖店")</f>
        <v>0</v>
      </c>
      <c r="BJ2146" s="99">
        <f>SUMIFS(通讯通路门店!$AC:$AC,通讯通路门店!$S:$S,$G2146)</f>
        <v>0</v>
      </c>
      <c r="BK2146" s="99">
        <f>SUMIFS(通讯通路门店!$AD:$AD,通讯通路门店!$S:$S,$G2146)</f>
        <v>0</v>
      </c>
      <c r="BL2146" s="99">
        <f>SUMIFS(通讯通路门店!$AE:$AE,通讯通路门店!$S:$S,$G2146)</f>
        <v>0</v>
      </c>
      <c r="BM2146" s="99">
        <f>SUMIFS(通讯通路门店!$AF:$AF,通讯通路门店!$S:$S,$G2146)</f>
        <v>0</v>
      </c>
      <c r="BN2146" s="99">
        <f>SUMIFS(通讯通路门店!$AG:$AG,通讯通路门店!$S:$S,$G2146)</f>
        <v>0</v>
      </c>
      <c r="BO2146" s="99">
        <f>SUMIFS(通讯通路门店!$AH:$AH,通讯通路门店!$S:$S,$G2146)</f>
        <v>0</v>
      </c>
      <c r="BP2146" s="99">
        <f>SUMIFS(通讯通路门店!$AI:$AI,通讯通路门店!$S:$S,$G2146)</f>
        <v>0</v>
      </c>
      <c r="BQ2146" s="83"/>
    </row>
    <row r="2147" spans="1:69">
      <c r="A2147" s="99" t="str">
        <f>IFERROR(_xlfn.XLOOKUP($G2147,通讯通路门店!$S$4:$S$993933,通讯通路门店!$A$4:$A$993933,0,0),"")</f>
        <v>海南省</v>
      </c>
      <c r="B2147" s="99" t="str">
        <f>IFERROR(_xlfn.XLOOKUP($G2147,通讯通路门店!$S$4:$S$993933,通讯通路门店!$B$4:$B$993933,0,0),"")</f>
        <v>昌江黎族自治县</v>
      </c>
      <c r="C2147" s="99" t="str">
        <f>IFERROR(_xlfn.XLOOKUP($G2147,通讯通路门店!$S$4:$S$993933,通讯通路门店!$C$4:$C$993933,0,0),"")</f>
        <v>昌江黎族自治县</v>
      </c>
      <c r="D2147" s="99" t="str">
        <f>IFERROR(_xlfn.XLOOKUP($G2147,通讯通路门店!$S$4:$S$993933,通讯通路门店!$D$4:$D$993933,0,0),"")</f>
        <v>叉河镇</v>
      </c>
      <c r="E2147" s="83"/>
      <c r="F2147" s="83"/>
      <c r="G2147" s="101"/>
      <c r="H2147" s="102">
        <f>IFERROR(_xlfn.XLOOKUP($G2147,通讯通路门店!$S$4:$S$993933,通讯通路门店!$R$4:$R$993933,0,0),"")</f>
        <v>0</v>
      </c>
      <c r="I2147" s="83"/>
      <c r="J2147" s="83"/>
      <c r="K2147" s="83"/>
      <c r="L2147" s="83"/>
      <c r="M2147" s="83"/>
      <c r="N2147" s="83"/>
      <c r="O2147" s="83"/>
      <c r="P2147" s="83"/>
      <c r="Q2147" s="83"/>
      <c r="R2147" s="83"/>
      <c r="S2147" s="83"/>
      <c r="T2147" s="83"/>
      <c r="U2147" s="99">
        <f>COUNTIF(通讯通路门店!$S:$S,$G2147)</f>
        <v>0</v>
      </c>
      <c r="V2147" s="99">
        <f>COUNTIFS(通讯通路门店!$S:$S,$G2147,通讯通路门店!$J:$J,"综合卖场")</f>
        <v>0</v>
      </c>
      <c r="W2147" s="99">
        <f>SUMIFS(通讯通路门店!$AJ:$AJ,通讯通路门店!$S:$S,通讯客户沙盘!$G2147)</f>
        <v>0</v>
      </c>
      <c r="X2147" s="99">
        <f t="shared" si="165"/>
        <v>0</v>
      </c>
      <c r="Y2147" s="99">
        <f>COUNTIFS(通讯通路门店!$S:$S,$G2147,通讯通路门店!$J:$J,"荣耀体验店")+COUNTIFS(通讯通路门店!$S:$S,$G2147,通讯通路门店!$J:$J,"荣耀授权专卖店")</f>
        <v>0</v>
      </c>
      <c r="Z2147" s="99">
        <f>COUNTIFS(通讯通路门店!$S:$S,$G2147,通讯通路门店!$J:$J,"VIVO体验店")</f>
        <v>0</v>
      </c>
      <c r="AA2147" s="99">
        <f>COUNTIFS(通讯通路门店!$S:$S,$G2147,通讯通路门店!$J:$J,"OPPO体验店")</f>
        <v>0</v>
      </c>
      <c r="AB2147" s="99">
        <f>COUNTIFS(通讯通路门店!$S:$S,$G2147,通讯通路门店!$J:$J,"华为授权体验店")+COUNTIFS(通讯通路门店!$S:$S,$G2147,通讯通路门店!$J:$J,"华为堡垒店")</f>
        <v>0</v>
      </c>
      <c r="AC2147" s="99">
        <f>COUNTIFS(通讯通路门店!$S:$S,$G2147,通讯通路门店!$J:$J,"小米体验店")</f>
        <v>0</v>
      </c>
      <c r="AD2147" s="99">
        <f>COUNTIFS(通讯通路门店!$S:$S,$G2147,通讯通路门店!$J:$J,"苹果体验店")</f>
        <v>0</v>
      </c>
      <c r="AE2147" s="99">
        <f>COUNTIFS(通讯通路门店!$S:$S,$G2147,通讯通路门店!$J:$J,"其他品牌专卖店")</f>
        <v>0</v>
      </c>
      <c r="AF2147" s="99">
        <f>SUMIFS(通讯通路门店!$BI:$BI,通讯通路门店!$S:$S,$G2147)</f>
        <v>0</v>
      </c>
      <c r="AG2147" s="99">
        <f>SUMIFS(通讯通路门店!$BH:$BH,通讯通路门店!$S:$S,$G2147)</f>
        <v>0</v>
      </c>
      <c r="AH2147" s="99">
        <f t="shared" si="166"/>
        <v>0</v>
      </c>
      <c r="AI2147" s="99">
        <f>SUMIFS(通讯通路门店!$BB:$BB,通讯通路门店!$S:$S,$G2147)</f>
        <v>0</v>
      </c>
      <c r="AJ2147" s="99">
        <f>SUMIFS(通讯通路门店!$BE:$BE,通讯通路门店!$S:$S,$G2147)</f>
        <v>0</v>
      </c>
      <c r="AK2147" s="99">
        <f>SUMIFS(通讯通路门店!$BG:$BG,通讯通路门店!$S:$S,$G2147)</f>
        <v>0</v>
      </c>
      <c r="AL2147" s="99">
        <f>SUMIFS(通讯通路门店!$BC:$BC,通讯通路门店!$S:$S,$G2147)</f>
        <v>0</v>
      </c>
      <c r="AM2147" s="99">
        <f>SUMIFS(通讯通路门店!$BD:$BD,通讯通路门店!$S:$S,$G2147)</f>
        <v>0</v>
      </c>
      <c r="AN2147" s="99">
        <f>SUMIFS(通讯通路门店!$BF:$BF,通讯通路门店!$S:$S,$G2147)</f>
        <v>0</v>
      </c>
      <c r="AO2147" s="99">
        <f t="shared" si="167"/>
        <v>0</v>
      </c>
      <c r="AP2147" s="99">
        <f>SUMIFS(通讯通路门店!$K:$K,通讯通路门店!$S:$S,$G2147)</f>
        <v>0</v>
      </c>
      <c r="AQ2147" s="83"/>
      <c r="AR2147" s="99">
        <f>SUMIFS(通讯通路门店!$T:$T,通讯通路门店!$S:$S,$G2147)</f>
        <v>0</v>
      </c>
      <c r="AS2147" s="99">
        <f>SUMIFS(通讯通路门店!$U:$U,通讯通路门店!$S:$S,$G2147)</f>
        <v>0</v>
      </c>
      <c r="AT2147" s="99">
        <f>SUMIFS(通讯通路门店!$V:$V,通讯通路门店!$S:$S,$G2147)</f>
        <v>0</v>
      </c>
      <c r="AU2147" s="99">
        <f>SUMIFS(通讯通路门店!$W:$W,通讯通路门店!$S:$S,$G2147)</f>
        <v>0</v>
      </c>
      <c r="AV2147" s="99">
        <f>SUMIFS(通讯通路门店!$Z:$Z,通讯通路门店!$S:$S,$G2147)</f>
        <v>0</v>
      </c>
      <c r="AW2147" s="99">
        <f>SUMIFS(通讯通路门店!$AB:$AB,通讯通路门店!$S:$S,$G2147)</f>
        <v>0</v>
      </c>
      <c r="AX2147" s="99">
        <f>SUMIFS(通讯通路门店!$X:$X,通讯通路门店!$S:$S,$G2147)</f>
        <v>0</v>
      </c>
      <c r="AY2147" s="99">
        <f>SUMIFS(通讯通路门店!$Y:$Y,通讯通路门店!$S:$S,$G2147)</f>
        <v>0</v>
      </c>
      <c r="AZ2147" s="99">
        <f>SUMIFS(通讯通路门店!$AA:$AA,通讯通路门店!$S:$S,$G2147)</f>
        <v>0</v>
      </c>
      <c r="BA2147" s="99">
        <f t="shared" si="168"/>
        <v>0</v>
      </c>
      <c r="BB2147" s="99">
        <f t="shared" si="169"/>
        <v>0</v>
      </c>
      <c r="BC2147" s="99">
        <f>SUMIFS(通讯通路门店!$W:$W,通讯通路门店!$S:$S,$G2147,通讯通路门店!$J:$J,"荣耀体验店")+SUMIFS(通讯通路门店!$W:$W,通讯通路门店!$S:$S,$G2147,通讯通路门店!$J:$J,"荣耀授权专卖店")</f>
        <v>0</v>
      </c>
      <c r="BD2147" s="99">
        <f>SUMIFS(通讯通路门店!$Z:$Z,通讯通路门店!$S:$S,$G2147,通讯通路门店!$J:$J,"VIVO体验店")</f>
        <v>0</v>
      </c>
      <c r="BE2147" s="99">
        <f>SUMIFS(通讯通路门店!$AB:$AB,通讯通路门店!$S:$S,$G2147,通讯通路门店!$J:$J,"OPPO体验店")</f>
        <v>0</v>
      </c>
      <c r="BF2147" s="99">
        <f>SUMIFS(通讯通路门店!$X:$X,通讯通路门店!$S:$S,$G2147,通讯通路门店!$J:$J,"华为授权体验店")+SUMIFS(通讯通路门店!$AA:$AA,通讯通路门店!$S:$S,$G2147,通讯通路门店!$J:$J,"华为堡垒店")</f>
        <v>0</v>
      </c>
      <c r="BG2147" s="99">
        <f>SUMIFS(通讯通路门店!$Y:$Y,通讯通路门店!$S:$S,$G2147,通讯通路门店!$J:$J,"小米体验店")</f>
        <v>0</v>
      </c>
      <c r="BH2147" s="99">
        <f>SUMIFS(通讯通路门店!$AA:$AA,通讯通路门店!$S:$S,$G2147,通讯通路门店!$J:$J,"苹果体验店")</f>
        <v>0</v>
      </c>
      <c r="BI2147" s="99">
        <f>SUMIFS(通讯通路门店!$K:$K,通讯通路门店!$S:$S,$G2147,通讯通路门店!$J:$J,"其他品牌专卖店")</f>
        <v>0</v>
      </c>
      <c r="BJ2147" s="99">
        <f>SUMIFS(通讯通路门店!$AC:$AC,通讯通路门店!$S:$S,$G2147)</f>
        <v>0</v>
      </c>
      <c r="BK2147" s="99">
        <f>SUMIFS(通讯通路门店!$AD:$AD,通讯通路门店!$S:$S,$G2147)</f>
        <v>0</v>
      </c>
      <c r="BL2147" s="99">
        <f>SUMIFS(通讯通路门店!$AE:$AE,通讯通路门店!$S:$S,$G2147)</f>
        <v>0</v>
      </c>
      <c r="BM2147" s="99">
        <f>SUMIFS(通讯通路门店!$AF:$AF,通讯通路门店!$S:$S,$G2147)</f>
        <v>0</v>
      </c>
      <c r="BN2147" s="99">
        <f>SUMIFS(通讯通路门店!$AG:$AG,通讯通路门店!$S:$S,$G2147)</f>
        <v>0</v>
      </c>
      <c r="BO2147" s="99">
        <f>SUMIFS(通讯通路门店!$AH:$AH,通讯通路门店!$S:$S,$G2147)</f>
        <v>0</v>
      </c>
      <c r="BP2147" s="99">
        <f>SUMIFS(通讯通路门店!$AI:$AI,通讯通路门店!$S:$S,$G2147)</f>
        <v>0</v>
      </c>
      <c r="BQ2147" s="83"/>
    </row>
    <row r="2148" spans="1:69">
      <c r="A2148" s="99" t="str">
        <f>IFERROR(_xlfn.XLOOKUP($G2148,通讯通路门店!$S$4:$S$993933,通讯通路门店!$A$4:$A$993933,0,0),"")</f>
        <v>海南省</v>
      </c>
      <c r="B2148" s="99" t="str">
        <f>IFERROR(_xlfn.XLOOKUP($G2148,通讯通路门店!$S$4:$S$993933,通讯通路门店!$B$4:$B$993933,0,0),"")</f>
        <v>昌江黎族自治县</v>
      </c>
      <c r="C2148" s="99" t="str">
        <f>IFERROR(_xlfn.XLOOKUP($G2148,通讯通路门店!$S$4:$S$993933,通讯通路门店!$C$4:$C$993933,0,0),"")</f>
        <v>昌江黎族自治县</v>
      </c>
      <c r="D2148" s="99" t="str">
        <f>IFERROR(_xlfn.XLOOKUP($G2148,通讯通路门店!$S$4:$S$993933,通讯通路门店!$D$4:$D$993933,0,0),"")</f>
        <v>叉河镇</v>
      </c>
      <c r="E2148" s="83"/>
      <c r="F2148" s="83"/>
      <c r="G2148" s="101"/>
      <c r="H2148" s="102">
        <f>IFERROR(_xlfn.XLOOKUP($G2148,通讯通路门店!$S$4:$S$993933,通讯通路门店!$R$4:$R$993933,0,0),"")</f>
        <v>0</v>
      </c>
      <c r="I2148" s="83"/>
      <c r="J2148" s="83"/>
      <c r="K2148" s="83"/>
      <c r="L2148" s="83"/>
      <c r="M2148" s="83"/>
      <c r="N2148" s="83"/>
      <c r="O2148" s="83"/>
      <c r="P2148" s="83"/>
      <c r="Q2148" s="83"/>
      <c r="R2148" s="83"/>
      <c r="S2148" s="83"/>
      <c r="T2148" s="83"/>
      <c r="U2148" s="99">
        <f>COUNTIF(通讯通路门店!$S:$S,$G2148)</f>
        <v>0</v>
      </c>
      <c r="V2148" s="99">
        <f>COUNTIFS(通讯通路门店!$S:$S,$G2148,通讯通路门店!$J:$J,"综合卖场")</f>
        <v>0</v>
      </c>
      <c r="W2148" s="99">
        <f>SUMIFS(通讯通路门店!$AJ:$AJ,通讯通路门店!$S:$S,通讯客户沙盘!$G2148)</f>
        <v>0</v>
      </c>
      <c r="X2148" s="99">
        <f t="shared" si="165"/>
        <v>0</v>
      </c>
      <c r="Y2148" s="99">
        <f>COUNTIFS(通讯通路门店!$S:$S,$G2148,通讯通路门店!$J:$J,"荣耀体验店")+COUNTIFS(通讯通路门店!$S:$S,$G2148,通讯通路门店!$J:$J,"荣耀授权专卖店")</f>
        <v>0</v>
      </c>
      <c r="Z2148" s="99">
        <f>COUNTIFS(通讯通路门店!$S:$S,$G2148,通讯通路门店!$J:$J,"VIVO体验店")</f>
        <v>0</v>
      </c>
      <c r="AA2148" s="99">
        <f>COUNTIFS(通讯通路门店!$S:$S,$G2148,通讯通路门店!$J:$J,"OPPO体验店")</f>
        <v>0</v>
      </c>
      <c r="AB2148" s="99">
        <f>COUNTIFS(通讯通路门店!$S:$S,$G2148,通讯通路门店!$J:$J,"华为授权体验店")+COUNTIFS(通讯通路门店!$S:$S,$G2148,通讯通路门店!$J:$J,"华为堡垒店")</f>
        <v>0</v>
      </c>
      <c r="AC2148" s="99">
        <f>COUNTIFS(通讯通路门店!$S:$S,$G2148,通讯通路门店!$J:$J,"小米体验店")</f>
        <v>0</v>
      </c>
      <c r="AD2148" s="99">
        <f>COUNTIFS(通讯通路门店!$S:$S,$G2148,通讯通路门店!$J:$J,"苹果体验店")</f>
        <v>0</v>
      </c>
      <c r="AE2148" s="99">
        <f>COUNTIFS(通讯通路门店!$S:$S,$G2148,通讯通路门店!$J:$J,"其他品牌专卖店")</f>
        <v>0</v>
      </c>
      <c r="AF2148" s="99">
        <f>SUMIFS(通讯通路门店!$BI:$BI,通讯通路门店!$S:$S,$G2148)</f>
        <v>0</v>
      </c>
      <c r="AG2148" s="99">
        <f>SUMIFS(通讯通路门店!$BH:$BH,通讯通路门店!$S:$S,$G2148)</f>
        <v>0</v>
      </c>
      <c r="AH2148" s="99">
        <f t="shared" si="166"/>
        <v>0</v>
      </c>
      <c r="AI2148" s="99">
        <f>SUMIFS(通讯通路门店!$BB:$BB,通讯通路门店!$S:$S,$G2148)</f>
        <v>0</v>
      </c>
      <c r="AJ2148" s="99">
        <f>SUMIFS(通讯通路门店!$BE:$BE,通讯通路门店!$S:$S,$G2148)</f>
        <v>0</v>
      </c>
      <c r="AK2148" s="99">
        <f>SUMIFS(通讯通路门店!$BG:$BG,通讯通路门店!$S:$S,$G2148)</f>
        <v>0</v>
      </c>
      <c r="AL2148" s="99">
        <f>SUMIFS(通讯通路门店!$BC:$BC,通讯通路门店!$S:$S,$G2148)</f>
        <v>0</v>
      </c>
      <c r="AM2148" s="99">
        <f>SUMIFS(通讯通路门店!$BD:$BD,通讯通路门店!$S:$S,$G2148)</f>
        <v>0</v>
      </c>
      <c r="AN2148" s="99">
        <f>SUMIFS(通讯通路门店!$BF:$BF,通讯通路门店!$S:$S,$G2148)</f>
        <v>0</v>
      </c>
      <c r="AO2148" s="99">
        <f t="shared" si="167"/>
        <v>0</v>
      </c>
      <c r="AP2148" s="99">
        <f>SUMIFS(通讯通路门店!$K:$K,通讯通路门店!$S:$S,$G2148)</f>
        <v>0</v>
      </c>
      <c r="AQ2148" s="83"/>
      <c r="AR2148" s="99">
        <f>SUMIFS(通讯通路门店!$T:$T,通讯通路门店!$S:$S,$G2148)</f>
        <v>0</v>
      </c>
      <c r="AS2148" s="99">
        <f>SUMIFS(通讯通路门店!$U:$U,通讯通路门店!$S:$S,$G2148)</f>
        <v>0</v>
      </c>
      <c r="AT2148" s="99">
        <f>SUMIFS(通讯通路门店!$V:$V,通讯通路门店!$S:$S,$G2148)</f>
        <v>0</v>
      </c>
      <c r="AU2148" s="99">
        <f>SUMIFS(通讯通路门店!$W:$W,通讯通路门店!$S:$S,$G2148)</f>
        <v>0</v>
      </c>
      <c r="AV2148" s="99">
        <f>SUMIFS(通讯通路门店!$Z:$Z,通讯通路门店!$S:$S,$G2148)</f>
        <v>0</v>
      </c>
      <c r="AW2148" s="99">
        <f>SUMIFS(通讯通路门店!$AB:$AB,通讯通路门店!$S:$S,$G2148)</f>
        <v>0</v>
      </c>
      <c r="AX2148" s="99">
        <f>SUMIFS(通讯通路门店!$X:$X,通讯通路门店!$S:$S,$G2148)</f>
        <v>0</v>
      </c>
      <c r="AY2148" s="99">
        <f>SUMIFS(通讯通路门店!$Y:$Y,通讯通路门店!$S:$S,$G2148)</f>
        <v>0</v>
      </c>
      <c r="AZ2148" s="99">
        <f>SUMIFS(通讯通路门店!$AA:$AA,通讯通路门店!$S:$S,$G2148)</f>
        <v>0</v>
      </c>
      <c r="BA2148" s="99">
        <f t="shared" si="168"/>
        <v>0</v>
      </c>
      <c r="BB2148" s="99">
        <f t="shared" si="169"/>
        <v>0</v>
      </c>
      <c r="BC2148" s="99">
        <f>SUMIFS(通讯通路门店!$W:$W,通讯通路门店!$S:$S,$G2148,通讯通路门店!$J:$J,"荣耀体验店")+SUMIFS(通讯通路门店!$W:$W,通讯通路门店!$S:$S,$G2148,通讯通路门店!$J:$J,"荣耀授权专卖店")</f>
        <v>0</v>
      </c>
      <c r="BD2148" s="99">
        <f>SUMIFS(通讯通路门店!$Z:$Z,通讯通路门店!$S:$S,$G2148,通讯通路门店!$J:$J,"VIVO体验店")</f>
        <v>0</v>
      </c>
      <c r="BE2148" s="99">
        <f>SUMIFS(通讯通路门店!$AB:$AB,通讯通路门店!$S:$S,$G2148,通讯通路门店!$J:$J,"OPPO体验店")</f>
        <v>0</v>
      </c>
      <c r="BF2148" s="99">
        <f>SUMIFS(通讯通路门店!$X:$X,通讯通路门店!$S:$S,$G2148,通讯通路门店!$J:$J,"华为授权体验店")+SUMIFS(通讯通路门店!$AA:$AA,通讯通路门店!$S:$S,$G2148,通讯通路门店!$J:$J,"华为堡垒店")</f>
        <v>0</v>
      </c>
      <c r="BG2148" s="99">
        <f>SUMIFS(通讯通路门店!$Y:$Y,通讯通路门店!$S:$S,$G2148,通讯通路门店!$J:$J,"小米体验店")</f>
        <v>0</v>
      </c>
      <c r="BH2148" s="99">
        <f>SUMIFS(通讯通路门店!$AA:$AA,通讯通路门店!$S:$S,$G2148,通讯通路门店!$J:$J,"苹果体验店")</f>
        <v>0</v>
      </c>
      <c r="BI2148" s="99">
        <f>SUMIFS(通讯通路门店!$K:$K,通讯通路门店!$S:$S,$G2148,通讯通路门店!$J:$J,"其他品牌专卖店")</f>
        <v>0</v>
      </c>
      <c r="BJ2148" s="99">
        <f>SUMIFS(通讯通路门店!$AC:$AC,通讯通路门店!$S:$S,$G2148)</f>
        <v>0</v>
      </c>
      <c r="BK2148" s="99">
        <f>SUMIFS(通讯通路门店!$AD:$AD,通讯通路门店!$S:$S,$G2148)</f>
        <v>0</v>
      </c>
      <c r="BL2148" s="99">
        <f>SUMIFS(通讯通路门店!$AE:$AE,通讯通路门店!$S:$S,$G2148)</f>
        <v>0</v>
      </c>
      <c r="BM2148" s="99">
        <f>SUMIFS(通讯通路门店!$AF:$AF,通讯通路门店!$S:$S,$G2148)</f>
        <v>0</v>
      </c>
      <c r="BN2148" s="99">
        <f>SUMIFS(通讯通路门店!$AG:$AG,通讯通路门店!$S:$S,$G2148)</f>
        <v>0</v>
      </c>
      <c r="BO2148" s="99">
        <f>SUMIFS(通讯通路门店!$AH:$AH,通讯通路门店!$S:$S,$G2148)</f>
        <v>0</v>
      </c>
      <c r="BP2148" s="99">
        <f>SUMIFS(通讯通路门店!$AI:$AI,通讯通路门店!$S:$S,$G2148)</f>
        <v>0</v>
      </c>
      <c r="BQ2148" s="83"/>
    </row>
    <row r="2149" spans="1:69">
      <c r="A2149" s="99" t="str">
        <f>IFERROR(_xlfn.XLOOKUP($G2149,通讯通路门店!$S$4:$S$993933,通讯通路门店!$A$4:$A$993933,0,0),"")</f>
        <v>海南省</v>
      </c>
      <c r="B2149" s="99" t="str">
        <f>IFERROR(_xlfn.XLOOKUP($G2149,通讯通路门店!$S$4:$S$993933,通讯通路门店!$B$4:$B$993933,0,0),"")</f>
        <v>昌江黎族自治县</v>
      </c>
      <c r="C2149" s="99" t="str">
        <f>IFERROR(_xlfn.XLOOKUP($G2149,通讯通路门店!$S$4:$S$993933,通讯通路门店!$C$4:$C$993933,0,0),"")</f>
        <v>昌江黎族自治县</v>
      </c>
      <c r="D2149" s="99" t="str">
        <f>IFERROR(_xlfn.XLOOKUP($G2149,通讯通路门店!$S$4:$S$993933,通讯通路门店!$D$4:$D$993933,0,0),"")</f>
        <v>叉河镇</v>
      </c>
      <c r="E2149" s="83"/>
      <c r="F2149" s="83"/>
      <c r="G2149" s="101"/>
      <c r="H2149" s="102">
        <f>IFERROR(_xlfn.XLOOKUP($G2149,通讯通路门店!$S$4:$S$993933,通讯通路门店!$R$4:$R$993933,0,0),"")</f>
        <v>0</v>
      </c>
      <c r="I2149" s="83"/>
      <c r="J2149" s="83"/>
      <c r="K2149" s="83"/>
      <c r="L2149" s="83"/>
      <c r="M2149" s="83"/>
      <c r="N2149" s="83"/>
      <c r="O2149" s="83"/>
      <c r="P2149" s="83"/>
      <c r="Q2149" s="83"/>
      <c r="R2149" s="83"/>
      <c r="S2149" s="83"/>
      <c r="T2149" s="83"/>
      <c r="U2149" s="99">
        <f>COUNTIF(通讯通路门店!$S:$S,$G2149)</f>
        <v>0</v>
      </c>
      <c r="V2149" s="99">
        <f>COUNTIFS(通讯通路门店!$S:$S,$G2149,通讯通路门店!$J:$J,"综合卖场")</f>
        <v>0</v>
      </c>
      <c r="W2149" s="99">
        <f>SUMIFS(通讯通路门店!$AJ:$AJ,通讯通路门店!$S:$S,通讯客户沙盘!$G2149)</f>
        <v>0</v>
      </c>
      <c r="X2149" s="99">
        <f t="shared" si="165"/>
        <v>0</v>
      </c>
      <c r="Y2149" s="99">
        <f>COUNTIFS(通讯通路门店!$S:$S,$G2149,通讯通路门店!$J:$J,"荣耀体验店")+COUNTIFS(通讯通路门店!$S:$S,$G2149,通讯通路门店!$J:$J,"荣耀授权专卖店")</f>
        <v>0</v>
      </c>
      <c r="Z2149" s="99">
        <f>COUNTIFS(通讯通路门店!$S:$S,$G2149,通讯通路门店!$J:$J,"VIVO体验店")</f>
        <v>0</v>
      </c>
      <c r="AA2149" s="99">
        <f>COUNTIFS(通讯通路门店!$S:$S,$G2149,通讯通路门店!$J:$J,"OPPO体验店")</f>
        <v>0</v>
      </c>
      <c r="AB2149" s="99">
        <f>COUNTIFS(通讯通路门店!$S:$S,$G2149,通讯通路门店!$J:$J,"华为授权体验店")+COUNTIFS(通讯通路门店!$S:$S,$G2149,通讯通路门店!$J:$J,"华为堡垒店")</f>
        <v>0</v>
      </c>
      <c r="AC2149" s="99">
        <f>COUNTIFS(通讯通路门店!$S:$S,$G2149,通讯通路门店!$J:$J,"小米体验店")</f>
        <v>0</v>
      </c>
      <c r="AD2149" s="99">
        <f>COUNTIFS(通讯通路门店!$S:$S,$G2149,通讯通路门店!$J:$J,"苹果体验店")</f>
        <v>0</v>
      </c>
      <c r="AE2149" s="99">
        <f>COUNTIFS(通讯通路门店!$S:$S,$G2149,通讯通路门店!$J:$J,"其他品牌专卖店")</f>
        <v>0</v>
      </c>
      <c r="AF2149" s="99">
        <f>SUMIFS(通讯通路门店!$BI:$BI,通讯通路门店!$S:$S,$G2149)</f>
        <v>0</v>
      </c>
      <c r="AG2149" s="99">
        <f>SUMIFS(通讯通路门店!$BH:$BH,通讯通路门店!$S:$S,$G2149)</f>
        <v>0</v>
      </c>
      <c r="AH2149" s="99">
        <f t="shared" si="166"/>
        <v>0</v>
      </c>
      <c r="AI2149" s="99">
        <f>SUMIFS(通讯通路门店!$BB:$BB,通讯通路门店!$S:$S,$G2149)</f>
        <v>0</v>
      </c>
      <c r="AJ2149" s="99">
        <f>SUMIFS(通讯通路门店!$BE:$BE,通讯通路门店!$S:$S,$G2149)</f>
        <v>0</v>
      </c>
      <c r="AK2149" s="99">
        <f>SUMIFS(通讯通路门店!$BG:$BG,通讯通路门店!$S:$S,$G2149)</f>
        <v>0</v>
      </c>
      <c r="AL2149" s="99">
        <f>SUMIFS(通讯通路门店!$BC:$BC,通讯通路门店!$S:$S,$G2149)</f>
        <v>0</v>
      </c>
      <c r="AM2149" s="99">
        <f>SUMIFS(通讯通路门店!$BD:$BD,通讯通路门店!$S:$S,$G2149)</f>
        <v>0</v>
      </c>
      <c r="AN2149" s="99">
        <f>SUMIFS(通讯通路门店!$BF:$BF,通讯通路门店!$S:$S,$G2149)</f>
        <v>0</v>
      </c>
      <c r="AO2149" s="99">
        <f t="shared" si="167"/>
        <v>0</v>
      </c>
      <c r="AP2149" s="99">
        <f>SUMIFS(通讯通路门店!$K:$K,通讯通路门店!$S:$S,$G2149)</f>
        <v>0</v>
      </c>
      <c r="AQ2149" s="83"/>
      <c r="AR2149" s="99">
        <f>SUMIFS(通讯通路门店!$T:$T,通讯通路门店!$S:$S,$G2149)</f>
        <v>0</v>
      </c>
      <c r="AS2149" s="99">
        <f>SUMIFS(通讯通路门店!$U:$U,通讯通路门店!$S:$S,$G2149)</f>
        <v>0</v>
      </c>
      <c r="AT2149" s="99">
        <f>SUMIFS(通讯通路门店!$V:$V,通讯通路门店!$S:$S,$G2149)</f>
        <v>0</v>
      </c>
      <c r="AU2149" s="99">
        <f>SUMIFS(通讯通路门店!$W:$W,通讯通路门店!$S:$S,$G2149)</f>
        <v>0</v>
      </c>
      <c r="AV2149" s="99">
        <f>SUMIFS(通讯通路门店!$Z:$Z,通讯通路门店!$S:$S,$G2149)</f>
        <v>0</v>
      </c>
      <c r="AW2149" s="99">
        <f>SUMIFS(通讯通路门店!$AB:$AB,通讯通路门店!$S:$S,$G2149)</f>
        <v>0</v>
      </c>
      <c r="AX2149" s="99">
        <f>SUMIFS(通讯通路门店!$X:$X,通讯通路门店!$S:$S,$G2149)</f>
        <v>0</v>
      </c>
      <c r="AY2149" s="99">
        <f>SUMIFS(通讯通路门店!$Y:$Y,通讯通路门店!$S:$S,$G2149)</f>
        <v>0</v>
      </c>
      <c r="AZ2149" s="99">
        <f>SUMIFS(通讯通路门店!$AA:$AA,通讯通路门店!$S:$S,$G2149)</f>
        <v>0</v>
      </c>
      <c r="BA2149" s="99">
        <f t="shared" si="168"/>
        <v>0</v>
      </c>
      <c r="BB2149" s="99">
        <f t="shared" si="169"/>
        <v>0</v>
      </c>
      <c r="BC2149" s="99">
        <f>SUMIFS(通讯通路门店!$W:$W,通讯通路门店!$S:$S,$G2149,通讯通路门店!$J:$J,"荣耀体验店")+SUMIFS(通讯通路门店!$W:$W,通讯通路门店!$S:$S,$G2149,通讯通路门店!$J:$J,"荣耀授权专卖店")</f>
        <v>0</v>
      </c>
      <c r="BD2149" s="99">
        <f>SUMIFS(通讯通路门店!$Z:$Z,通讯通路门店!$S:$S,$G2149,通讯通路门店!$J:$J,"VIVO体验店")</f>
        <v>0</v>
      </c>
      <c r="BE2149" s="99">
        <f>SUMIFS(通讯通路门店!$AB:$AB,通讯通路门店!$S:$S,$G2149,通讯通路门店!$J:$J,"OPPO体验店")</f>
        <v>0</v>
      </c>
      <c r="BF2149" s="99">
        <f>SUMIFS(通讯通路门店!$X:$X,通讯通路门店!$S:$S,$G2149,通讯通路门店!$J:$J,"华为授权体验店")+SUMIFS(通讯通路门店!$AA:$AA,通讯通路门店!$S:$S,$G2149,通讯通路门店!$J:$J,"华为堡垒店")</f>
        <v>0</v>
      </c>
      <c r="BG2149" s="99">
        <f>SUMIFS(通讯通路门店!$Y:$Y,通讯通路门店!$S:$S,$G2149,通讯通路门店!$J:$J,"小米体验店")</f>
        <v>0</v>
      </c>
      <c r="BH2149" s="99">
        <f>SUMIFS(通讯通路门店!$AA:$AA,通讯通路门店!$S:$S,$G2149,通讯通路门店!$J:$J,"苹果体验店")</f>
        <v>0</v>
      </c>
      <c r="BI2149" s="99">
        <f>SUMIFS(通讯通路门店!$K:$K,通讯通路门店!$S:$S,$G2149,通讯通路门店!$J:$J,"其他品牌专卖店")</f>
        <v>0</v>
      </c>
      <c r="BJ2149" s="99">
        <f>SUMIFS(通讯通路门店!$AC:$AC,通讯通路门店!$S:$S,$G2149)</f>
        <v>0</v>
      </c>
      <c r="BK2149" s="99">
        <f>SUMIFS(通讯通路门店!$AD:$AD,通讯通路门店!$S:$S,$G2149)</f>
        <v>0</v>
      </c>
      <c r="BL2149" s="99">
        <f>SUMIFS(通讯通路门店!$AE:$AE,通讯通路门店!$S:$S,$G2149)</f>
        <v>0</v>
      </c>
      <c r="BM2149" s="99">
        <f>SUMIFS(通讯通路门店!$AF:$AF,通讯通路门店!$S:$S,$G2149)</f>
        <v>0</v>
      </c>
      <c r="BN2149" s="99">
        <f>SUMIFS(通讯通路门店!$AG:$AG,通讯通路门店!$S:$S,$G2149)</f>
        <v>0</v>
      </c>
      <c r="BO2149" s="99">
        <f>SUMIFS(通讯通路门店!$AH:$AH,通讯通路门店!$S:$S,$G2149)</f>
        <v>0</v>
      </c>
      <c r="BP2149" s="99">
        <f>SUMIFS(通讯通路门店!$AI:$AI,通讯通路门店!$S:$S,$G2149)</f>
        <v>0</v>
      </c>
      <c r="BQ2149" s="83"/>
    </row>
    <row r="2150" spans="1:69">
      <c r="A2150" s="99" t="str">
        <f>IFERROR(_xlfn.XLOOKUP($G2150,通讯通路门店!$S$4:$S$993933,通讯通路门店!$A$4:$A$993933,0,0),"")</f>
        <v>海南省</v>
      </c>
      <c r="B2150" s="99" t="str">
        <f>IFERROR(_xlfn.XLOOKUP($G2150,通讯通路门店!$S$4:$S$993933,通讯通路门店!$B$4:$B$993933,0,0),"")</f>
        <v>昌江黎族自治县</v>
      </c>
      <c r="C2150" s="99" t="str">
        <f>IFERROR(_xlfn.XLOOKUP($G2150,通讯通路门店!$S$4:$S$993933,通讯通路门店!$C$4:$C$993933,0,0),"")</f>
        <v>昌江黎族自治县</v>
      </c>
      <c r="D2150" s="99" t="str">
        <f>IFERROR(_xlfn.XLOOKUP($G2150,通讯通路门店!$S$4:$S$993933,通讯通路门店!$D$4:$D$993933,0,0),"")</f>
        <v>叉河镇</v>
      </c>
      <c r="E2150" s="83"/>
      <c r="F2150" s="83"/>
      <c r="G2150" s="101"/>
      <c r="H2150" s="102">
        <f>IFERROR(_xlfn.XLOOKUP($G2150,通讯通路门店!$S$4:$S$993933,通讯通路门店!$R$4:$R$993933,0,0),"")</f>
        <v>0</v>
      </c>
      <c r="I2150" s="83"/>
      <c r="J2150" s="83"/>
      <c r="K2150" s="83"/>
      <c r="L2150" s="83"/>
      <c r="M2150" s="83"/>
      <c r="N2150" s="83"/>
      <c r="O2150" s="83"/>
      <c r="P2150" s="83"/>
      <c r="Q2150" s="83"/>
      <c r="R2150" s="83"/>
      <c r="S2150" s="83"/>
      <c r="T2150" s="83"/>
      <c r="U2150" s="99">
        <f>COUNTIF(通讯通路门店!$S:$S,$G2150)</f>
        <v>0</v>
      </c>
      <c r="V2150" s="99">
        <f>COUNTIFS(通讯通路门店!$S:$S,$G2150,通讯通路门店!$J:$J,"综合卖场")</f>
        <v>0</v>
      </c>
      <c r="W2150" s="99">
        <f>SUMIFS(通讯通路门店!$AJ:$AJ,通讯通路门店!$S:$S,通讯客户沙盘!$G2150)</f>
        <v>0</v>
      </c>
      <c r="X2150" s="99">
        <f t="shared" si="165"/>
        <v>0</v>
      </c>
      <c r="Y2150" s="99">
        <f>COUNTIFS(通讯通路门店!$S:$S,$G2150,通讯通路门店!$J:$J,"荣耀体验店")+COUNTIFS(通讯通路门店!$S:$S,$G2150,通讯通路门店!$J:$J,"荣耀授权专卖店")</f>
        <v>0</v>
      </c>
      <c r="Z2150" s="99">
        <f>COUNTIFS(通讯通路门店!$S:$S,$G2150,通讯通路门店!$J:$J,"VIVO体验店")</f>
        <v>0</v>
      </c>
      <c r="AA2150" s="99">
        <f>COUNTIFS(通讯通路门店!$S:$S,$G2150,通讯通路门店!$J:$J,"OPPO体验店")</f>
        <v>0</v>
      </c>
      <c r="AB2150" s="99">
        <f>COUNTIFS(通讯通路门店!$S:$S,$G2150,通讯通路门店!$J:$J,"华为授权体验店")+COUNTIFS(通讯通路门店!$S:$S,$G2150,通讯通路门店!$J:$J,"华为堡垒店")</f>
        <v>0</v>
      </c>
      <c r="AC2150" s="99">
        <f>COUNTIFS(通讯通路门店!$S:$S,$G2150,通讯通路门店!$J:$J,"小米体验店")</f>
        <v>0</v>
      </c>
      <c r="AD2150" s="99">
        <f>COUNTIFS(通讯通路门店!$S:$S,$G2150,通讯通路门店!$J:$J,"苹果体验店")</f>
        <v>0</v>
      </c>
      <c r="AE2150" s="99">
        <f>COUNTIFS(通讯通路门店!$S:$S,$G2150,通讯通路门店!$J:$J,"其他品牌专卖店")</f>
        <v>0</v>
      </c>
      <c r="AF2150" s="99">
        <f>SUMIFS(通讯通路门店!$BI:$BI,通讯通路门店!$S:$S,$G2150)</f>
        <v>0</v>
      </c>
      <c r="AG2150" s="99">
        <f>SUMIFS(通讯通路门店!$BH:$BH,通讯通路门店!$S:$S,$G2150)</f>
        <v>0</v>
      </c>
      <c r="AH2150" s="99">
        <f t="shared" si="166"/>
        <v>0</v>
      </c>
      <c r="AI2150" s="99">
        <f>SUMIFS(通讯通路门店!$BB:$BB,通讯通路门店!$S:$S,$G2150)</f>
        <v>0</v>
      </c>
      <c r="AJ2150" s="99">
        <f>SUMIFS(通讯通路门店!$BE:$BE,通讯通路门店!$S:$S,$G2150)</f>
        <v>0</v>
      </c>
      <c r="AK2150" s="99">
        <f>SUMIFS(通讯通路门店!$BG:$BG,通讯通路门店!$S:$S,$G2150)</f>
        <v>0</v>
      </c>
      <c r="AL2150" s="99">
        <f>SUMIFS(通讯通路门店!$BC:$BC,通讯通路门店!$S:$S,$G2150)</f>
        <v>0</v>
      </c>
      <c r="AM2150" s="99">
        <f>SUMIFS(通讯通路门店!$BD:$BD,通讯通路门店!$S:$S,$G2150)</f>
        <v>0</v>
      </c>
      <c r="AN2150" s="99">
        <f>SUMIFS(通讯通路门店!$BF:$BF,通讯通路门店!$S:$S,$G2150)</f>
        <v>0</v>
      </c>
      <c r="AO2150" s="99">
        <f t="shared" si="167"/>
        <v>0</v>
      </c>
      <c r="AP2150" s="99">
        <f>SUMIFS(通讯通路门店!$K:$K,通讯通路门店!$S:$S,$G2150)</f>
        <v>0</v>
      </c>
      <c r="AQ2150" s="83"/>
      <c r="AR2150" s="99">
        <f>SUMIFS(通讯通路门店!$T:$T,通讯通路门店!$S:$S,$G2150)</f>
        <v>0</v>
      </c>
      <c r="AS2150" s="99">
        <f>SUMIFS(通讯通路门店!$U:$U,通讯通路门店!$S:$S,$G2150)</f>
        <v>0</v>
      </c>
      <c r="AT2150" s="99">
        <f>SUMIFS(通讯通路门店!$V:$V,通讯通路门店!$S:$S,$G2150)</f>
        <v>0</v>
      </c>
      <c r="AU2150" s="99">
        <f>SUMIFS(通讯通路门店!$W:$W,通讯通路门店!$S:$S,$G2150)</f>
        <v>0</v>
      </c>
      <c r="AV2150" s="99">
        <f>SUMIFS(通讯通路门店!$Z:$Z,通讯通路门店!$S:$S,$G2150)</f>
        <v>0</v>
      </c>
      <c r="AW2150" s="99">
        <f>SUMIFS(通讯通路门店!$AB:$AB,通讯通路门店!$S:$S,$G2150)</f>
        <v>0</v>
      </c>
      <c r="AX2150" s="99">
        <f>SUMIFS(通讯通路门店!$X:$X,通讯通路门店!$S:$S,$G2150)</f>
        <v>0</v>
      </c>
      <c r="AY2150" s="99">
        <f>SUMIFS(通讯通路门店!$Y:$Y,通讯通路门店!$S:$S,$G2150)</f>
        <v>0</v>
      </c>
      <c r="AZ2150" s="99">
        <f>SUMIFS(通讯通路门店!$AA:$AA,通讯通路门店!$S:$S,$G2150)</f>
        <v>0</v>
      </c>
      <c r="BA2150" s="99">
        <f t="shared" si="168"/>
        <v>0</v>
      </c>
      <c r="BB2150" s="99">
        <f t="shared" si="169"/>
        <v>0</v>
      </c>
      <c r="BC2150" s="99">
        <f>SUMIFS(通讯通路门店!$W:$W,通讯通路门店!$S:$S,$G2150,通讯通路门店!$J:$J,"荣耀体验店")+SUMIFS(通讯通路门店!$W:$W,通讯通路门店!$S:$S,$G2150,通讯通路门店!$J:$J,"荣耀授权专卖店")</f>
        <v>0</v>
      </c>
      <c r="BD2150" s="99">
        <f>SUMIFS(通讯通路门店!$Z:$Z,通讯通路门店!$S:$S,$G2150,通讯通路门店!$J:$J,"VIVO体验店")</f>
        <v>0</v>
      </c>
      <c r="BE2150" s="99">
        <f>SUMIFS(通讯通路门店!$AB:$AB,通讯通路门店!$S:$S,$G2150,通讯通路门店!$J:$J,"OPPO体验店")</f>
        <v>0</v>
      </c>
      <c r="BF2150" s="99">
        <f>SUMIFS(通讯通路门店!$X:$X,通讯通路门店!$S:$S,$G2150,通讯通路门店!$J:$J,"华为授权体验店")+SUMIFS(通讯通路门店!$AA:$AA,通讯通路门店!$S:$S,$G2150,通讯通路门店!$J:$J,"华为堡垒店")</f>
        <v>0</v>
      </c>
      <c r="BG2150" s="99">
        <f>SUMIFS(通讯通路门店!$Y:$Y,通讯通路门店!$S:$S,$G2150,通讯通路门店!$J:$J,"小米体验店")</f>
        <v>0</v>
      </c>
      <c r="BH2150" s="99">
        <f>SUMIFS(通讯通路门店!$AA:$AA,通讯通路门店!$S:$S,$G2150,通讯通路门店!$J:$J,"苹果体验店")</f>
        <v>0</v>
      </c>
      <c r="BI2150" s="99">
        <f>SUMIFS(通讯通路门店!$K:$K,通讯通路门店!$S:$S,$G2150,通讯通路门店!$J:$J,"其他品牌专卖店")</f>
        <v>0</v>
      </c>
      <c r="BJ2150" s="99">
        <f>SUMIFS(通讯通路门店!$AC:$AC,通讯通路门店!$S:$S,$G2150)</f>
        <v>0</v>
      </c>
      <c r="BK2150" s="99">
        <f>SUMIFS(通讯通路门店!$AD:$AD,通讯通路门店!$S:$S,$G2150)</f>
        <v>0</v>
      </c>
      <c r="BL2150" s="99">
        <f>SUMIFS(通讯通路门店!$AE:$AE,通讯通路门店!$S:$S,$G2150)</f>
        <v>0</v>
      </c>
      <c r="BM2150" s="99">
        <f>SUMIFS(通讯通路门店!$AF:$AF,通讯通路门店!$S:$S,$G2150)</f>
        <v>0</v>
      </c>
      <c r="BN2150" s="99">
        <f>SUMIFS(通讯通路门店!$AG:$AG,通讯通路门店!$S:$S,$G2150)</f>
        <v>0</v>
      </c>
      <c r="BO2150" s="99">
        <f>SUMIFS(通讯通路门店!$AH:$AH,通讯通路门店!$S:$S,$G2150)</f>
        <v>0</v>
      </c>
      <c r="BP2150" s="99">
        <f>SUMIFS(通讯通路门店!$AI:$AI,通讯通路门店!$S:$S,$G2150)</f>
        <v>0</v>
      </c>
      <c r="BQ2150" s="83"/>
    </row>
    <row r="2151" spans="1:69">
      <c r="A2151" s="99" t="str">
        <f>IFERROR(_xlfn.XLOOKUP($G2151,通讯通路门店!$S$4:$S$993933,通讯通路门店!$A$4:$A$993933,0,0),"")</f>
        <v>海南省</v>
      </c>
      <c r="B2151" s="99" t="str">
        <f>IFERROR(_xlfn.XLOOKUP($G2151,通讯通路门店!$S$4:$S$993933,通讯通路门店!$B$4:$B$993933,0,0),"")</f>
        <v>昌江黎族自治县</v>
      </c>
      <c r="C2151" s="99" t="str">
        <f>IFERROR(_xlfn.XLOOKUP($G2151,通讯通路门店!$S$4:$S$993933,通讯通路门店!$C$4:$C$993933,0,0),"")</f>
        <v>昌江黎族自治县</v>
      </c>
      <c r="D2151" s="99" t="str">
        <f>IFERROR(_xlfn.XLOOKUP($G2151,通讯通路门店!$S$4:$S$993933,通讯通路门店!$D$4:$D$993933,0,0),"")</f>
        <v>叉河镇</v>
      </c>
      <c r="E2151" s="83"/>
      <c r="F2151" s="83"/>
      <c r="G2151" s="101"/>
      <c r="H2151" s="102">
        <f>IFERROR(_xlfn.XLOOKUP($G2151,通讯通路门店!$S$4:$S$993933,通讯通路门店!$R$4:$R$993933,0,0),"")</f>
        <v>0</v>
      </c>
      <c r="I2151" s="83"/>
      <c r="J2151" s="83"/>
      <c r="K2151" s="83"/>
      <c r="L2151" s="83"/>
      <c r="M2151" s="83"/>
      <c r="N2151" s="83"/>
      <c r="O2151" s="83"/>
      <c r="P2151" s="83"/>
      <c r="Q2151" s="83"/>
      <c r="R2151" s="83"/>
      <c r="S2151" s="83"/>
      <c r="T2151" s="83"/>
      <c r="U2151" s="99">
        <f>COUNTIF(通讯通路门店!$S:$S,$G2151)</f>
        <v>0</v>
      </c>
      <c r="V2151" s="99">
        <f>COUNTIFS(通讯通路门店!$S:$S,$G2151,通讯通路门店!$J:$J,"综合卖场")</f>
        <v>0</v>
      </c>
      <c r="W2151" s="99">
        <f>SUMIFS(通讯通路门店!$AJ:$AJ,通讯通路门店!$S:$S,通讯客户沙盘!$G2151)</f>
        <v>0</v>
      </c>
      <c r="X2151" s="99">
        <f t="shared" si="165"/>
        <v>0</v>
      </c>
      <c r="Y2151" s="99">
        <f>COUNTIFS(通讯通路门店!$S:$S,$G2151,通讯通路门店!$J:$J,"荣耀体验店")+COUNTIFS(通讯通路门店!$S:$S,$G2151,通讯通路门店!$J:$J,"荣耀授权专卖店")</f>
        <v>0</v>
      </c>
      <c r="Z2151" s="99">
        <f>COUNTIFS(通讯通路门店!$S:$S,$G2151,通讯通路门店!$J:$J,"VIVO体验店")</f>
        <v>0</v>
      </c>
      <c r="AA2151" s="99">
        <f>COUNTIFS(通讯通路门店!$S:$S,$G2151,通讯通路门店!$J:$J,"OPPO体验店")</f>
        <v>0</v>
      </c>
      <c r="AB2151" s="99">
        <f>COUNTIFS(通讯通路门店!$S:$S,$G2151,通讯通路门店!$J:$J,"华为授权体验店")+COUNTIFS(通讯通路门店!$S:$S,$G2151,通讯通路门店!$J:$J,"华为堡垒店")</f>
        <v>0</v>
      </c>
      <c r="AC2151" s="99">
        <f>COUNTIFS(通讯通路门店!$S:$S,$G2151,通讯通路门店!$J:$J,"小米体验店")</f>
        <v>0</v>
      </c>
      <c r="AD2151" s="99">
        <f>COUNTIFS(通讯通路门店!$S:$S,$G2151,通讯通路门店!$J:$J,"苹果体验店")</f>
        <v>0</v>
      </c>
      <c r="AE2151" s="99">
        <f>COUNTIFS(通讯通路门店!$S:$S,$G2151,通讯通路门店!$J:$J,"其他品牌专卖店")</f>
        <v>0</v>
      </c>
      <c r="AF2151" s="99">
        <f>SUMIFS(通讯通路门店!$BI:$BI,通讯通路门店!$S:$S,$G2151)</f>
        <v>0</v>
      </c>
      <c r="AG2151" s="99">
        <f>SUMIFS(通讯通路门店!$BH:$BH,通讯通路门店!$S:$S,$G2151)</f>
        <v>0</v>
      </c>
      <c r="AH2151" s="99">
        <f t="shared" si="166"/>
        <v>0</v>
      </c>
      <c r="AI2151" s="99">
        <f>SUMIFS(通讯通路门店!$BB:$BB,通讯通路门店!$S:$S,$G2151)</f>
        <v>0</v>
      </c>
      <c r="AJ2151" s="99">
        <f>SUMIFS(通讯通路门店!$BE:$BE,通讯通路门店!$S:$S,$G2151)</f>
        <v>0</v>
      </c>
      <c r="AK2151" s="99">
        <f>SUMIFS(通讯通路门店!$BG:$BG,通讯通路门店!$S:$S,$G2151)</f>
        <v>0</v>
      </c>
      <c r="AL2151" s="99">
        <f>SUMIFS(通讯通路门店!$BC:$BC,通讯通路门店!$S:$S,$G2151)</f>
        <v>0</v>
      </c>
      <c r="AM2151" s="99">
        <f>SUMIFS(通讯通路门店!$BD:$BD,通讯通路门店!$S:$S,$G2151)</f>
        <v>0</v>
      </c>
      <c r="AN2151" s="99">
        <f>SUMIFS(通讯通路门店!$BF:$BF,通讯通路门店!$S:$S,$G2151)</f>
        <v>0</v>
      </c>
      <c r="AO2151" s="99">
        <f t="shared" si="167"/>
        <v>0</v>
      </c>
      <c r="AP2151" s="99">
        <f>SUMIFS(通讯通路门店!$K:$K,通讯通路门店!$S:$S,$G2151)</f>
        <v>0</v>
      </c>
      <c r="AQ2151" s="83"/>
      <c r="AR2151" s="99">
        <f>SUMIFS(通讯通路门店!$T:$T,通讯通路门店!$S:$S,$G2151)</f>
        <v>0</v>
      </c>
      <c r="AS2151" s="99">
        <f>SUMIFS(通讯通路门店!$U:$U,通讯通路门店!$S:$S,$G2151)</f>
        <v>0</v>
      </c>
      <c r="AT2151" s="99">
        <f>SUMIFS(通讯通路门店!$V:$V,通讯通路门店!$S:$S,$G2151)</f>
        <v>0</v>
      </c>
      <c r="AU2151" s="99">
        <f>SUMIFS(通讯通路门店!$W:$W,通讯通路门店!$S:$S,$G2151)</f>
        <v>0</v>
      </c>
      <c r="AV2151" s="99">
        <f>SUMIFS(通讯通路门店!$Z:$Z,通讯通路门店!$S:$S,$G2151)</f>
        <v>0</v>
      </c>
      <c r="AW2151" s="99">
        <f>SUMIFS(通讯通路门店!$AB:$AB,通讯通路门店!$S:$S,$G2151)</f>
        <v>0</v>
      </c>
      <c r="AX2151" s="99">
        <f>SUMIFS(通讯通路门店!$X:$X,通讯通路门店!$S:$S,$G2151)</f>
        <v>0</v>
      </c>
      <c r="AY2151" s="99">
        <f>SUMIFS(通讯通路门店!$Y:$Y,通讯通路门店!$S:$S,$G2151)</f>
        <v>0</v>
      </c>
      <c r="AZ2151" s="99">
        <f>SUMIFS(通讯通路门店!$AA:$AA,通讯通路门店!$S:$S,$G2151)</f>
        <v>0</v>
      </c>
      <c r="BA2151" s="99">
        <f t="shared" si="168"/>
        <v>0</v>
      </c>
      <c r="BB2151" s="99">
        <f t="shared" si="169"/>
        <v>0</v>
      </c>
      <c r="BC2151" s="99">
        <f>SUMIFS(通讯通路门店!$W:$W,通讯通路门店!$S:$S,$G2151,通讯通路门店!$J:$J,"荣耀体验店")+SUMIFS(通讯通路门店!$W:$W,通讯通路门店!$S:$S,$G2151,通讯通路门店!$J:$J,"荣耀授权专卖店")</f>
        <v>0</v>
      </c>
      <c r="BD2151" s="99">
        <f>SUMIFS(通讯通路门店!$Z:$Z,通讯通路门店!$S:$S,$G2151,通讯通路门店!$J:$J,"VIVO体验店")</f>
        <v>0</v>
      </c>
      <c r="BE2151" s="99">
        <f>SUMIFS(通讯通路门店!$AB:$AB,通讯通路门店!$S:$S,$G2151,通讯通路门店!$J:$J,"OPPO体验店")</f>
        <v>0</v>
      </c>
      <c r="BF2151" s="99">
        <f>SUMIFS(通讯通路门店!$X:$X,通讯通路门店!$S:$S,$G2151,通讯通路门店!$J:$J,"华为授权体验店")+SUMIFS(通讯通路门店!$AA:$AA,通讯通路门店!$S:$S,$G2151,通讯通路门店!$J:$J,"华为堡垒店")</f>
        <v>0</v>
      </c>
      <c r="BG2151" s="99">
        <f>SUMIFS(通讯通路门店!$Y:$Y,通讯通路门店!$S:$S,$G2151,通讯通路门店!$J:$J,"小米体验店")</f>
        <v>0</v>
      </c>
      <c r="BH2151" s="99">
        <f>SUMIFS(通讯通路门店!$AA:$AA,通讯通路门店!$S:$S,$G2151,通讯通路门店!$J:$J,"苹果体验店")</f>
        <v>0</v>
      </c>
      <c r="BI2151" s="99">
        <f>SUMIFS(通讯通路门店!$K:$K,通讯通路门店!$S:$S,$G2151,通讯通路门店!$J:$J,"其他品牌专卖店")</f>
        <v>0</v>
      </c>
      <c r="BJ2151" s="99">
        <f>SUMIFS(通讯通路门店!$AC:$AC,通讯通路门店!$S:$S,$G2151)</f>
        <v>0</v>
      </c>
      <c r="BK2151" s="99">
        <f>SUMIFS(通讯通路门店!$AD:$AD,通讯通路门店!$S:$S,$G2151)</f>
        <v>0</v>
      </c>
      <c r="BL2151" s="99">
        <f>SUMIFS(通讯通路门店!$AE:$AE,通讯通路门店!$S:$S,$G2151)</f>
        <v>0</v>
      </c>
      <c r="BM2151" s="99">
        <f>SUMIFS(通讯通路门店!$AF:$AF,通讯通路门店!$S:$S,$G2151)</f>
        <v>0</v>
      </c>
      <c r="BN2151" s="99">
        <f>SUMIFS(通讯通路门店!$AG:$AG,通讯通路门店!$S:$S,$G2151)</f>
        <v>0</v>
      </c>
      <c r="BO2151" s="99">
        <f>SUMIFS(通讯通路门店!$AH:$AH,通讯通路门店!$S:$S,$G2151)</f>
        <v>0</v>
      </c>
      <c r="BP2151" s="99">
        <f>SUMIFS(通讯通路门店!$AI:$AI,通讯通路门店!$S:$S,$G2151)</f>
        <v>0</v>
      </c>
      <c r="BQ2151" s="83"/>
    </row>
    <row r="2152" spans="1:69">
      <c r="A2152" s="99" t="str">
        <f>IFERROR(_xlfn.XLOOKUP($G2152,通讯通路门店!$S$4:$S$993933,通讯通路门店!$A$4:$A$993933,0,0),"")</f>
        <v>海南省</v>
      </c>
      <c r="B2152" s="99" t="str">
        <f>IFERROR(_xlfn.XLOOKUP($G2152,通讯通路门店!$S$4:$S$993933,通讯通路门店!$B$4:$B$993933,0,0),"")</f>
        <v>昌江黎族自治县</v>
      </c>
      <c r="C2152" s="99" t="str">
        <f>IFERROR(_xlfn.XLOOKUP($G2152,通讯通路门店!$S$4:$S$993933,通讯通路门店!$C$4:$C$993933,0,0),"")</f>
        <v>昌江黎族自治县</v>
      </c>
      <c r="D2152" s="99" t="str">
        <f>IFERROR(_xlfn.XLOOKUP($G2152,通讯通路门店!$S$4:$S$993933,通讯通路门店!$D$4:$D$993933,0,0),"")</f>
        <v>叉河镇</v>
      </c>
      <c r="E2152" s="83"/>
      <c r="F2152" s="83"/>
      <c r="G2152" s="101"/>
      <c r="H2152" s="102">
        <f>IFERROR(_xlfn.XLOOKUP($G2152,通讯通路门店!$S$4:$S$993933,通讯通路门店!$R$4:$R$993933,0,0),"")</f>
        <v>0</v>
      </c>
      <c r="I2152" s="83"/>
      <c r="J2152" s="83"/>
      <c r="K2152" s="83"/>
      <c r="L2152" s="83"/>
      <c r="M2152" s="83"/>
      <c r="N2152" s="83"/>
      <c r="O2152" s="83"/>
      <c r="P2152" s="83"/>
      <c r="Q2152" s="83"/>
      <c r="R2152" s="83"/>
      <c r="S2152" s="83"/>
      <c r="T2152" s="83"/>
      <c r="U2152" s="99">
        <f>COUNTIF(通讯通路门店!$S:$S,$G2152)</f>
        <v>0</v>
      </c>
      <c r="V2152" s="99">
        <f>COUNTIFS(通讯通路门店!$S:$S,$G2152,通讯通路门店!$J:$J,"综合卖场")</f>
        <v>0</v>
      </c>
      <c r="W2152" s="99">
        <f>SUMIFS(通讯通路门店!$AJ:$AJ,通讯通路门店!$S:$S,通讯客户沙盘!$G2152)</f>
        <v>0</v>
      </c>
      <c r="X2152" s="99">
        <f t="shared" si="165"/>
        <v>0</v>
      </c>
      <c r="Y2152" s="99">
        <f>COUNTIFS(通讯通路门店!$S:$S,$G2152,通讯通路门店!$J:$J,"荣耀体验店")+COUNTIFS(通讯通路门店!$S:$S,$G2152,通讯通路门店!$J:$J,"荣耀授权专卖店")</f>
        <v>0</v>
      </c>
      <c r="Z2152" s="99">
        <f>COUNTIFS(通讯通路门店!$S:$S,$G2152,通讯通路门店!$J:$J,"VIVO体验店")</f>
        <v>0</v>
      </c>
      <c r="AA2152" s="99">
        <f>COUNTIFS(通讯通路门店!$S:$S,$G2152,通讯通路门店!$J:$J,"OPPO体验店")</f>
        <v>0</v>
      </c>
      <c r="AB2152" s="99">
        <f>COUNTIFS(通讯通路门店!$S:$S,$G2152,通讯通路门店!$J:$J,"华为授权体验店")+COUNTIFS(通讯通路门店!$S:$S,$G2152,通讯通路门店!$J:$J,"华为堡垒店")</f>
        <v>0</v>
      </c>
      <c r="AC2152" s="99">
        <f>COUNTIFS(通讯通路门店!$S:$S,$G2152,通讯通路门店!$J:$J,"小米体验店")</f>
        <v>0</v>
      </c>
      <c r="AD2152" s="99">
        <f>COUNTIFS(通讯通路门店!$S:$S,$G2152,通讯通路门店!$J:$J,"苹果体验店")</f>
        <v>0</v>
      </c>
      <c r="AE2152" s="99">
        <f>COUNTIFS(通讯通路门店!$S:$S,$G2152,通讯通路门店!$J:$J,"其他品牌专卖店")</f>
        <v>0</v>
      </c>
      <c r="AF2152" s="99">
        <f>SUMIFS(通讯通路门店!$BI:$BI,通讯通路门店!$S:$S,$G2152)</f>
        <v>0</v>
      </c>
      <c r="AG2152" s="99">
        <f>SUMIFS(通讯通路门店!$BH:$BH,通讯通路门店!$S:$S,$G2152)</f>
        <v>0</v>
      </c>
      <c r="AH2152" s="99">
        <f t="shared" si="166"/>
        <v>0</v>
      </c>
      <c r="AI2152" s="99">
        <f>SUMIFS(通讯通路门店!$BB:$BB,通讯通路门店!$S:$S,$G2152)</f>
        <v>0</v>
      </c>
      <c r="AJ2152" s="99">
        <f>SUMIFS(通讯通路门店!$BE:$BE,通讯通路门店!$S:$S,$G2152)</f>
        <v>0</v>
      </c>
      <c r="AK2152" s="99">
        <f>SUMIFS(通讯通路门店!$BG:$BG,通讯通路门店!$S:$S,$G2152)</f>
        <v>0</v>
      </c>
      <c r="AL2152" s="99">
        <f>SUMIFS(通讯通路门店!$BC:$BC,通讯通路门店!$S:$S,$G2152)</f>
        <v>0</v>
      </c>
      <c r="AM2152" s="99">
        <f>SUMIFS(通讯通路门店!$BD:$BD,通讯通路门店!$S:$S,$G2152)</f>
        <v>0</v>
      </c>
      <c r="AN2152" s="99">
        <f>SUMIFS(通讯通路门店!$BF:$BF,通讯通路门店!$S:$S,$G2152)</f>
        <v>0</v>
      </c>
      <c r="AO2152" s="99">
        <f t="shared" si="167"/>
        <v>0</v>
      </c>
      <c r="AP2152" s="99">
        <f>SUMIFS(通讯通路门店!$K:$K,通讯通路门店!$S:$S,$G2152)</f>
        <v>0</v>
      </c>
      <c r="AQ2152" s="83"/>
      <c r="AR2152" s="99">
        <f>SUMIFS(通讯通路门店!$T:$T,通讯通路门店!$S:$S,$G2152)</f>
        <v>0</v>
      </c>
      <c r="AS2152" s="99">
        <f>SUMIFS(通讯通路门店!$U:$U,通讯通路门店!$S:$S,$G2152)</f>
        <v>0</v>
      </c>
      <c r="AT2152" s="99">
        <f>SUMIFS(通讯通路门店!$V:$V,通讯通路门店!$S:$S,$G2152)</f>
        <v>0</v>
      </c>
      <c r="AU2152" s="99">
        <f>SUMIFS(通讯通路门店!$W:$W,通讯通路门店!$S:$S,$G2152)</f>
        <v>0</v>
      </c>
      <c r="AV2152" s="99">
        <f>SUMIFS(通讯通路门店!$Z:$Z,通讯通路门店!$S:$S,$G2152)</f>
        <v>0</v>
      </c>
      <c r="AW2152" s="99">
        <f>SUMIFS(通讯通路门店!$AB:$AB,通讯通路门店!$S:$S,$G2152)</f>
        <v>0</v>
      </c>
      <c r="AX2152" s="99">
        <f>SUMIFS(通讯通路门店!$X:$X,通讯通路门店!$S:$S,$G2152)</f>
        <v>0</v>
      </c>
      <c r="AY2152" s="99">
        <f>SUMIFS(通讯通路门店!$Y:$Y,通讯通路门店!$S:$S,$G2152)</f>
        <v>0</v>
      </c>
      <c r="AZ2152" s="99">
        <f>SUMIFS(通讯通路门店!$AA:$AA,通讯通路门店!$S:$S,$G2152)</f>
        <v>0</v>
      </c>
      <c r="BA2152" s="99">
        <f t="shared" si="168"/>
        <v>0</v>
      </c>
      <c r="BB2152" s="99">
        <f t="shared" si="169"/>
        <v>0</v>
      </c>
      <c r="BC2152" s="99">
        <f>SUMIFS(通讯通路门店!$W:$W,通讯通路门店!$S:$S,$G2152,通讯通路门店!$J:$J,"荣耀体验店")+SUMIFS(通讯通路门店!$W:$W,通讯通路门店!$S:$S,$G2152,通讯通路门店!$J:$J,"荣耀授权专卖店")</f>
        <v>0</v>
      </c>
      <c r="BD2152" s="99">
        <f>SUMIFS(通讯通路门店!$Z:$Z,通讯通路门店!$S:$S,$G2152,通讯通路门店!$J:$J,"VIVO体验店")</f>
        <v>0</v>
      </c>
      <c r="BE2152" s="99">
        <f>SUMIFS(通讯通路门店!$AB:$AB,通讯通路门店!$S:$S,$G2152,通讯通路门店!$J:$J,"OPPO体验店")</f>
        <v>0</v>
      </c>
      <c r="BF2152" s="99">
        <f>SUMIFS(通讯通路门店!$X:$X,通讯通路门店!$S:$S,$G2152,通讯通路门店!$J:$J,"华为授权体验店")+SUMIFS(通讯通路门店!$AA:$AA,通讯通路门店!$S:$S,$G2152,通讯通路门店!$J:$J,"华为堡垒店")</f>
        <v>0</v>
      </c>
      <c r="BG2152" s="99">
        <f>SUMIFS(通讯通路门店!$Y:$Y,通讯通路门店!$S:$S,$G2152,通讯通路门店!$J:$J,"小米体验店")</f>
        <v>0</v>
      </c>
      <c r="BH2152" s="99">
        <f>SUMIFS(通讯通路门店!$AA:$AA,通讯通路门店!$S:$S,$G2152,通讯通路门店!$J:$J,"苹果体验店")</f>
        <v>0</v>
      </c>
      <c r="BI2152" s="99">
        <f>SUMIFS(通讯通路门店!$K:$K,通讯通路门店!$S:$S,$G2152,通讯通路门店!$J:$J,"其他品牌专卖店")</f>
        <v>0</v>
      </c>
      <c r="BJ2152" s="99">
        <f>SUMIFS(通讯通路门店!$AC:$AC,通讯通路门店!$S:$S,$G2152)</f>
        <v>0</v>
      </c>
      <c r="BK2152" s="99">
        <f>SUMIFS(通讯通路门店!$AD:$AD,通讯通路门店!$S:$S,$G2152)</f>
        <v>0</v>
      </c>
      <c r="BL2152" s="99">
        <f>SUMIFS(通讯通路门店!$AE:$AE,通讯通路门店!$S:$S,$G2152)</f>
        <v>0</v>
      </c>
      <c r="BM2152" s="99">
        <f>SUMIFS(通讯通路门店!$AF:$AF,通讯通路门店!$S:$S,$G2152)</f>
        <v>0</v>
      </c>
      <c r="BN2152" s="99">
        <f>SUMIFS(通讯通路门店!$AG:$AG,通讯通路门店!$S:$S,$G2152)</f>
        <v>0</v>
      </c>
      <c r="BO2152" s="99">
        <f>SUMIFS(通讯通路门店!$AH:$AH,通讯通路门店!$S:$S,$G2152)</f>
        <v>0</v>
      </c>
      <c r="BP2152" s="99">
        <f>SUMIFS(通讯通路门店!$AI:$AI,通讯通路门店!$S:$S,$G2152)</f>
        <v>0</v>
      </c>
      <c r="BQ2152" s="83"/>
    </row>
    <row r="2153" spans="1:69">
      <c r="A2153" s="99" t="str">
        <f>IFERROR(_xlfn.XLOOKUP($G2153,通讯通路门店!$S$4:$S$993933,通讯通路门店!$A$4:$A$993933,0,0),"")</f>
        <v>海南省</v>
      </c>
      <c r="B2153" s="99" t="str">
        <f>IFERROR(_xlfn.XLOOKUP($G2153,通讯通路门店!$S$4:$S$993933,通讯通路门店!$B$4:$B$993933,0,0),"")</f>
        <v>昌江黎族自治县</v>
      </c>
      <c r="C2153" s="99" t="str">
        <f>IFERROR(_xlfn.XLOOKUP($G2153,通讯通路门店!$S$4:$S$993933,通讯通路门店!$C$4:$C$993933,0,0),"")</f>
        <v>昌江黎族自治县</v>
      </c>
      <c r="D2153" s="99" t="str">
        <f>IFERROR(_xlfn.XLOOKUP($G2153,通讯通路门店!$S$4:$S$993933,通讯通路门店!$D$4:$D$993933,0,0),"")</f>
        <v>叉河镇</v>
      </c>
      <c r="E2153" s="83"/>
      <c r="F2153" s="83"/>
      <c r="G2153" s="101"/>
      <c r="H2153" s="102">
        <f>IFERROR(_xlfn.XLOOKUP($G2153,通讯通路门店!$S$4:$S$993933,通讯通路门店!$R$4:$R$993933,0,0),"")</f>
        <v>0</v>
      </c>
      <c r="I2153" s="83"/>
      <c r="J2153" s="83"/>
      <c r="K2153" s="83"/>
      <c r="L2153" s="83"/>
      <c r="M2153" s="83"/>
      <c r="N2153" s="83"/>
      <c r="O2153" s="83"/>
      <c r="P2153" s="83"/>
      <c r="Q2153" s="83"/>
      <c r="R2153" s="83"/>
      <c r="S2153" s="83"/>
      <c r="T2153" s="83"/>
      <c r="U2153" s="99">
        <f>COUNTIF(通讯通路门店!$S:$S,$G2153)</f>
        <v>0</v>
      </c>
      <c r="V2153" s="99">
        <f>COUNTIFS(通讯通路门店!$S:$S,$G2153,通讯通路门店!$J:$J,"综合卖场")</f>
        <v>0</v>
      </c>
      <c r="W2153" s="99">
        <f>SUMIFS(通讯通路门店!$AJ:$AJ,通讯通路门店!$S:$S,通讯客户沙盘!$G2153)</f>
        <v>0</v>
      </c>
      <c r="X2153" s="99">
        <f t="shared" si="165"/>
        <v>0</v>
      </c>
      <c r="Y2153" s="99">
        <f>COUNTIFS(通讯通路门店!$S:$S,$G2153,通讯通路门店!$J:$J,"荣耀体验店")+COUNTIFS(通讯通路门店!$S:$S,$G2153,通讯通路门店!$J:$J,"荣耀授权专卖店")</f>
        <v>0</v>
      </c>
      <c r="Z2153" s="99">
        <f>COUNTIFS(通讯通路门店!$S:$S,$G2153,通讯通路门店!$J:$J,"VIVO体验店")</f>
        <v>0</v>
      </c>
      <c r="AA2153" s="99">
        <f>COUNTIFS(通讯通路门店!$S:$S,$G2153,通讯通路门店!$J:$J,"OPPO体验店")</f>
        <v>0</v>
      </c>
      <c r="AB2153" s="99">
        <f>COUNTIFS(通讯通路门店!$S:$S,$G2153,通讯通路门店!$J:$J,"华为授权体验店")+COUNTIFS(通讯通路门店!$S:$S,$G2153,通讯通路门店!$J:$J,"华为堡垒店")</f>
        <v>0</v>
      </c>
      <c r="AC2153" s="99">
        <f>COUNTIFS(通讯通路门店!$S:$S,$G2153,通讯通路门店!$J:$J,"小米体验店")</f>
        <v>0</v>
      </c>
      <c r="AD2153" s="99">
        <f>COUNTIFS(通讯通路门店!$S:$S,$G2153,通讯通路门店!$J:$J,"苹果体验店")</f>
        <v>0</v>
      </c>
      <c r="AE2153" s="99">
        <f>COUNTIFS(通讯通路门店!$S:$S,$G2153,通讯通路门店!$J:$J,"其他品牌专卖店")</f>
        <v>0</v>
      </c>
      <c r="AF2153" s="99">
        <f>SUMIFS(通讯通路门店!$BI:$BI,通讯通路门店!$S:$S,$G2153)</f>
        <v>0</v>
      </c>
      <c r="AG2153" s="99">
        <f>SUMIFS(通讯通路门店!$BH:$BH,通讯通路门店!$S:$S,$G2153)</f>
        <v>0</v>
      </c>
      <c r="AH2153" s="99">
        <f t="shared" si="166"/>
        <v>0</v>
      </c>
      <c r="AI2153" s="99">
        <f>SUMIFS(通讯通路门店!$BB:$BB,通讯通路门店!$S:$S,$G2153)</f>
        <v>0</v>
      </c>
      <c r="AJ2153" s="99">
        <f>SUMIFS(通讯通路门店!$BE:$BE,通讯通路门店!$S:$S,$G2153)</f>
        <v>0</v>
      </c>
      <c r="AK2153" s="99">
        <f>SUMIFS(通讯通路门店!$BG:$BG,通讯通路门店!$S:$S,$G2153)</f>
        <v>0</v>
      </c>
      <c r="AL2153" s="99">
        <f>SUMIFS(通讯通路门店!$BC:$BC,通讯通路门店!$S:$S,$G2153)</f>
        <v>0</v>
      </c>
      <c r="AM2153" s="99">
        <f>SUMIFS(通讯通路门店!$BD:$BD,通讯通路门店!$S:$S,$G2153)</f>
        <v>0</v>
      </c>
      <c r="AN2153" s="99">
        <f>SUMIFS(通讯通路门店!$BF:$BF,通讯通路门店!$S:$S,$G2153)</f>
        <v>0</v>
      </c>
      <c r="AO2153" s="99">
        <f t="shared" si="167"/>
        <v>0</v>
      </c>
      <c r="AP2153" s="99">
        <f>SUMIFS(通讯通路门店!$K:$K,通讯通路门店!$S:$S,$G2153)</f>
        <v>0</v>
      </c>
      <c r="AQ2153" s="83"/>
      <c r="AR2153" s="99">
        <f>SUMIFS(通讯通路门店!$T:$T,通讯通路门店!$S:$S,$G2153)</f>
        <v>0</v>
      </c>
      <c r="AS2153" s="99">
        <f>SUMIFS(通讯通路门店!$U:$U,通讯通路门店!$S:$S,$G2153)</f>
        <v>0</v>
      </c>
      <c r="AT2153" s="99">
        <f>SUMIFS(通讯通路门店!$V:$V,通讯通路门店!$S:$S,$G2153)</f>
        <v>0</v>
      </c>
      <c r="AU2153" s="99">
        <f>SUMIFS(通讯通路门店!$W:$W,通讯通路门店!$S:$S,$G2153)</f>
        <v>0</v>
      </c>
      <c r="AV2153" s="99">
        <f>SUMIFS(通讯通路门店!$Z:$Z,通讯通路门店!$S:$S,$G2153)</f>
        <v>0</v>
      </c>
      <c r="AW2153" s="99">
        <f>SUMIFS(通讯通路门店!$AB:$AB,通讯通路门店!$S:$S,$G2153)</f>
        <v>0</v>
      </c>
      <c r="AX2153" s="99">
        <f>SUMIFS(通讯通路门店!$X:$X,通讯通路门店!$S:$S,$G2153)</f>
        <v>0</v>
      </c>
      <c r="AY2153" s="99">
        <f>SUMIFS(通讯通路门店!$Y:$Y,通讯通路门店!$S:$S,$G2153)</f>
        <v>0</v>
      </c>
      <c r="AZ2153" s="99">
        <f>SUMIFS(通讯通路门店!$AA:$AA,通讯通路门店!$S:$S,$G2153)</f>
        <v>0</v>
      </c>
      <c r="BA2153" s="99">
        <f t="shared" si="168"/>
        <v>0</v>
      </c>
      <c r="BB2153" s="99">
        <f t="shared" si="169"/>
        <v>0</v>
      </c>
      <c r="BC2153" s="99">
        <f>SUMIFS(通讯通路门店!$W:$W,通讯通路门店!$S:$S,$G2153,通讯通路门店!$J:$J,"荣耀体验店")+SUMIFS(通讯通路门店!$W:$W,通讯通路门店!$S:$S,$G2153,通讯通路门店!$J:$J,"荣耀授权专卖店")</f>
        <v>0</v>
      </c>
      <c r="BD2153" s="99">
        <f>SUMIFS(通讯通路门店!$Z:$Z,通讯通路门店!$S:$S,$G2153,通讯通路门店!$J:$J,"VIVO体验店")</f>
        <v>0</v>
      </c>
      <c r="BE2153" s="99">
        <f>SUMIFS(通讯通路门店!$AB:$AB,通讯通路门店!$S:$S,$G2153,通讯通路门店!$J:$J,"OPPO体验店")</f>
        <v>0</v>
      </c>
      <c r="BF2153" s="99">
        <f>SUMIFS(通讯通路门店!$X:$X,通讯通路门店!$S:$S,$G2153,通讯通路门店!$J:$J,"华为授权体验店")+SUMIFS(通讯通路门店!$AA:$AA,通讯通路门店!$S:$S,$G2153,通讯通路门店!$J:$J,"华为堡垒店")</f>
        <v>0</v>
      </c>
      <c r="BG2153" s="99">
        <f>SUMIFS(通讯通路门店!$Y:$Y,通讯通路门店!$S:$S,$G2153,通讯通路门店!$J:$J,"小米体验店")</f>
        <v>0</v>
      </c>
      <c r="BH2153" s="99">
        <f>SUMIFS(通讯通路门店!$AA:$AA,通讯通路门店!$S:$S,$G2153,通讯通路门店!$J:$J,"苹果体验店")</f>
        <v>0</v>
      </c>
      <c r="BI2153" s="99">
        <f>SUMIFS(通讯通路门店!$K:$K,通讯通路门店!$S:$S,$G2153,通讯通路门店!$J:$J,"其他品牌专卖店")</f>
        <v>0</v>
      </c>
      <c r="BJ2153" s="99">
        <f>SUMIFS(通讯通路门店!$AC:$AC,通讯通路门店!$S:$S,$G2153)</f>
        <v>0</v>
      </c>
      <c r="BK2153" s="99">
        <f>SUMIFS(通讯通路门店!$AD:$AD,通讯通路门店!$S:$S,$G2153)</f>
        <v>0</v>
      </c>
      <c r="BL2153" s="99">
        <f>SUMIFS(通讯通路门店!$AE:$AE,通讯通路门店!$S:$S,$G2153)</f>
        <v>0</v>
      </c>
      <c r="BM2153" s="99">
        <f>SUMIFS(通讯通路门店!$AF:$AF,通讯通路门店!$S:$S,$G2153)</f>
        <v>0</v>
      </c>
      <c r="BN2153" s="99">
        <f>SUMIFS(通讯通路门店!$AG:$AG,通讯通路门店!$S:$S,$G2153)</f>
        <v>0</v>
      </c>
      <c r="BO2153" s="99">
        <f>SUMIFS(通讯通路门店!$AH:$AH,通讯通路门店!$S:$S,$G2153)</f>
        <v>0</v>
      </c>
      <c r="BP2153" s="99">
        <f>SUMIFS(通讯通路门店!$AI:$AI,通讯通路门店!$S:$S,$G2153)</f>
        <v>0</v>
      </c>
      <c r="BQ2153" s="83"/>
    </row>
    <row r="2154" spans="1:69">
      <c r="A2154" s="99" t="str">
        <f>IFERROR(_xlfn.XLOOKUP($G2154,通讯通路门店!$S$4:$S$993933,通讯通路门店!$A$4:$A$993933,0,0),"")</f>
        <v>海南省</v>
      </c>
      <c r="B2154" s="99" t="str">
        <f>IFERROR(_xlfn.XLOOKUP($G2154,通讯通路门店!$S$4:$S$993933,通讯通路门店!$B$4:$B$993933,0,0),"")</f>
        <v>昌江黎族自治县</v>
      </c>
      <c r="C2154" s="99" t="str">
        <f>IFERROR(_xlfn.XLOOKUP($G2154,通讯通路门店!$S$4:$S$993933,通讯通路门店!$C$4:$C$993933,0,0),"")</f>
        <v>昌江黎族自治县</v>
      </c>
      <c r="D2154" s="99" t="str">
        <f>IFERROR(_xlfn.XLOOKUP($G2154,通讯通路门店!$S$4:$S$993933,通讯通路门店!$D$4:$D$993933,0,0),"")</f>
        <v>叉河镇</v>
      </c>
      <c r="E2154" s="83"/>
      <c r="F2154" s="83"/>
      <c r="G2154" s="101"/>
      <c r="H2154" s="102">
        <f>IFERROR(_xlfn.XLOOKUP($G2154,通讯通路门店!$S$4:$S$993933,通讯通路门店!$R$4:$R$993933,0,0),"")</f>
        <v>0</v>
      </c>
      <c r="I2154" s="83"/>
      <c r="J2154" s="83"/>
      <c r="K2154" s="83"/>
      <c r="L2154" s="83"/>
      <c r="M2154" s="83"/>
      <c r="N2154" s="83"/>
      <c r="O2154" s="83"/>
      <c r="P2154" s="83"/>
      <c r="Q2154" s="83"/>
      <c r="R2154" s="83"/>
      <c r="S2154" s="83"/>
      <c r="T2154" s="83"/>
      <c r="U2154" s="99">
        <f>COUNTIF(通讯通路门店!$S:$S,$G2154)</f>
        <v>0</v>
      </c>
      <c r="V2154" s="99">
        <f>COUNTIFS(通讯通路门店!$S:$S,$G2154,通讯通路门店!$J:$J,"综合卖场")</f>
        <v>0</v>
      </c>
      <c r="W2154" s="99">
        <f>SUMIFS(通讯通路门店!$AJ:$AJ,通讯通路门店!$S:$S,通讯客户沙盘!$G2154)</f>
        <v>0</v>
      </c>
      <c r="X2154" s="99">
        <f t="shared" si="165"/>
        <v>0</v>
      </c>
      <c r="Y2154" s="99">
        <f>COUNTIFS(通讯通路门店!$S:$S,$G2154,通讯通路门店!$J:$J,"荣耀体验店")+COUNTIFS(通讯通路门店!$S:$S,$G2154,通讯通路门店!$J:$J,"荣耀授权专卖店")</f>
        <v>0</v>
      </c>
      <c r="Z2154" s="99">
        <f>COUNTIFS(通讯通路门店!$S:$S,$G2154,通讯通路门店!$J:$J,"VIVO体验店")</f>
        <v>0</v>
      </c>
      <c r="AA2154" s="99">
        <f>COUNTIFS(通讯通路门店!$S:$S,$G2154,通讯通路门店!$J:$J,"OPPO体验店")</f>
        <v>0</v>
      </c>
      <c r="AB2154" s="99">
        <f>COUNTIFS(通讯通路门店!$S:$S,$G2154,通讯通路门店!$J:$J,"华为授权体验店")+COUNTIFS(通讯通路门店!$S:$S,$G2154,通讯通路门店!$J:$J,"华为堡垒店")</f>
        <v>0</v>
      </c>
      <c r="AC2154" s="99">
        <f>COUNTIFS(通讯通路门店!$S:$S,$G2154,通讯通路门店!$J:$J,"小米体验店")</f>
        <v>0</v>
      </c>
      <c r="AD2154" s="99">
        <f>COUNTIFS(通讯通路门店!$S:$S,$G2154,通讯通路门店!$J:$J,"苹果体验店")</f>
        <v>0</v>
      </c>
      <c r="AE2154" s="99">
        <f>COUNTIFS(通讯通路门店!$S:$S,$G2154,通讯通路门店!$J:$J,"其他品牌专卖店")</f>
        <v>0</v>
      </c>
      <c r="AF2154" s="99">
        <f>SUMIFS(通讯通路门店!$BI:$BI,通讯通路门店!$S:$S,$G2154)</f>
        <v>0</v>
      </c>
      <c r="AG2154" s="99">
        <f>SUMIFS(通讯通路门店!$BH:$BH,通讯通路门店!$S:$S,$G2154)</f>
        <v>0</v>
      </c>
      <c r="AH2154" s="99">
        <f t="shared" si="166"/>
        <v>0</v>
      </c>
      <c r="AI2154" s="99">
        <f>SUMIFS(通讯通路门店!$BB:$BB,通讯通路门店!$S:$S,$G2154)</f>
        <v>0</v>
      </c>
      <c r="AJ2154" s="99">
        <f>SUMIFS(通讯通路门店!$BE:$BE,通讯通路门店!$S:$S,$G2154)</f>
        <v>0</v>
      </c>
      <c r="AK2154" s="99">
        <f>SUMIFS(通讯通路门店!$BG:$BG,通讯通路门店!$S:$S,$G2154)</f>
        <v>0</v>
      </c>
      <c r="AL2154" s="99">
        <f>SUMIFS(通讯通路门店!$BC:$BC,通讯通路门店!$S:$S,$G2154)</f>
        <v>0</v>
      </c>
      <c r="AM2154" s="99">
        <f>SUMIFS(通讯通路门店!$BD:$BD,通讯通路门店!$S:$S,$G2154)</f>
        <v>0</v>
      </c>
      <c r="AN2154" s="99">
        <f>SUMIFS(通讯通路门店!$BF:$BF,通讯通路门店!$S:$S,$G2154)</f>
        <v>0</v>
      </c>
      <c r="AO2154" s="99">
        <f t="shared" si="167"/>
        <v>0</v>
      </c>
      <c r="AP2154" s="99">
        <f>SUMIFS(通讯通路门店!$K:$K,通讯通路门店!$S:$S,$G2154)</f>
        <v>0</v>
      </c>
      <c r="AQ2154" s="83"/>
      <c r="AR2154" s="99">
        <f>SUMIFS(通讯通路门店!$T:$T,通讯通路门店!$S:$S,$G2154)</f>
        <v>0</v>
      </c>
      <c r="AS2154" s="99">
        <f>SUMIFS(通讯通路门店!$U:$U,通讯通路门店!$S:$S,$G2154)</f>
        <v>0</v>
      </c>
      <c r="AT2154" s="99">
        <f>SUMIFS(通讯通路门店!$V:$V,通讯通路门店!$S:$S,$G2154)</f>
        <v>0</v>
      </c>
      <c r="AU2154" s="99">
        <f>SUMIFS(通讯通路门店!$W:$W,通讯通路门店!$S:$S,$G2154)</f>
        <v>0</v>
      </c>
      <c r="AV2154" s="99">
        <f>SUMIFS(通讯通路门店!$Z:$Z,通讯通路门店!$S:$S,$G2154)</f>
        <v>0</v>
      </c>
      <c r="AW2154" s="99">
        <f>SUMIFS(通讯通路门店!$AB:$AB,通讯通路门店!$S:$S,$G2154)</f>
        <v>0</v>
      </c>
      <c r="AX2154" s="99">
        <f>SUMIFS(通讯通路门店!$X:$X,通讯通路门店!$S:$S,$G2154)</f>
        <v>0</v>
      </c>
      <c r="AY2154" s="99">
        <f>SUMIFS(通讯通路门店!$Y:$Y,通讯通路门店!$S:$S,$G2154)</f>
        <v>0</v>
      </c>
      <c r="AZ2154" s="99">
        <f>SUMIFS(通讯通路门店!$AA:$AA,通讯通路门店!$S:$S,$G2154)</f>
        <v>0</v>
      </c>
      <c r="BA2154" s="99">
        <f t="shared" si="168"/>
        <v>0</v>
      </c>
      <c r="BB2154" s="99">
        <f t="shared" si="169"/>
        <v>0</v>
      </c>
      <c r="BC2154" s="99">
        <f>SUMIFS(通讯通路门店!$W:$W,通讯通路门店!$S:$S,$G2154,通讯通路门店!$J:$J,"荣耀体验店")+SUMIFS(通讯通路门店!$W:$W,通讯通路门店!$S:$S,$G2154,通讯通路门店!$J:$J,"荣耀授权专卖店")</f>
        <v>0</v>
      </c>
      <c r="BD2154" s="99">
        <f>SUMIFS(通讯通路门店!$Z:$Z,通讯通路门店!$S:$S,$G2154,通讯通路门店!$J:$J,"VIVO体验店")</f>
        <v>0</v>
      </c>
      <c r="BE2154" s="99">
        <f>SUMIFS(通讯通路门店!$AB:$AB,通讯通路门店!$S:$S,$G2154,通讯通路门店!$J:$J,"OPPO体验店")</f>
        <v>0</v>
      </c>
      <c r="BF2154" s="99">
        <f>SUMIFS(通讯通路门店!$X:$X,通讯通路门店!$S:$S,$G2154,通讯通路门店!$J:$J,"华为授权体验店")+SUMIFS(通讯通路门店!$AA:$AA,通讯通路门店!$S:$S,$G2154,通讯通路门店!$J:$J,"华为堡垒店")</f>
        <v>0</v>
      </c>
      <c r="BG2154" s="99">
        <f>SUMIFS(通讯通路门店!$Y:$Y,通讯通路门店!$S:$S,$G2154,通讯通路门店!$J:$J,"小米体验店")</f>
        <v>0</v>
      </c>
      <c r="BH2154" s="99">
        <f>SUMIFS(通讯通路门店!$AA:$AA,通讯通路门店!$S:$S,$G2154,通讯通路门店!$J:$J,"苹果体验店")</f>
        <v>0</v>
      </c>
      <c r="BI2154" s="99">
        <f>SUMIFS(通讯通路门店!$K:$K,通讯通路门店!$S:$S,$G2154,通讯通路门店!$J:$J,"其他品牌专卖店")</f>
        <v>0</v>
      </c>
      <c r="BJ2154" s="99">
        <f>SUMIFS(通讯通路门店!$AC:$AC,通讯通路门店!$S:$S,$G2154)</f>
        <v>0</v>
      </c>
      <c r="BK2154" s="99">
        <f>SUMIFS(通讯通路门店!$AD:$AD,通讯通路门店!$S:$S,$G2154)</f>
        <v>0</v>
      </c>
      <c r="BL2154" s="99">
        <f>SUMIFS(通讯通路门店!$AE:$AE,通讯通路门店!$S:$S,$G2154)</f>
        <v>0</v>
      </c>
      <c r="BM2154" s="99">
        <f>SUMIFS(通讯通路门店!$AF:$AF,通讯通路门店!$S:$S,$G2154)</f>
        <v>0</v>
      </c>
      <c r="BN2154" s="99">
        <f>SUMIFS(通讯通路门店!$AG:$AG,通讯通路门店!$S:$S,$G2154)</f>
        <v>0</v>
      </c>
      <c r="BO2154" s="99">
        <f>SUMIFS(通讯通路门店!$AH:$AH,通讯通路门店!$S:$S,$G2154)</f>
        <v>0</v>
      </c>
      <c r="BP2154" s="99">
        <f>SUMIFS(通讯通路门店!$AI:$AI,通讯通路门店!$S:$S,$G2154)</f>
        <v>0</v>
      </c>
      <c r="BQ2154" s="83"/>
    </row>
    <row r="2155" spans="1:69">
      <c r="A2155" s="99" t="str">
        <f>IFERROR(_xlfn.XLOOKUP($G2155,通讯通路门店!$S$4:$S$993933,通讯通路门店!$A$4:$A$993933,0,0),"")</f>
        <v>海南省</v>
      </c>
      <c r="B2155" s="99" t="str">
        <f>IFERROR(_xlfn.XLOOKUP($G2155,通讯通路门店!$S$4:$S$993933,通讯通路门店!$B$4:$B$993933,0,0),"")</f>
        <v>昌江黎族自治县</v>
      </c>
      <c r="C2155" s="99" t="str">
        <f>IFERROR(_xlfn.XLOOKUP($G2155,通讯通路门店!$S$4:$S$993933,通讯通路门店!$C$4:$C$993933,0,0),"")</f>
        <v>昌江黎族自治县</v>
      </c>
      <c r="D2155" s="99" t="str">
        <f>IFERROR(_xlfn.XLOOKUP($G2155,通讯通路门店!$S$4:$S$993933,通讯通路门店!$D$4:$D$993933,0,0),"")</f>
        <v>叉河镇</v>
      </c>
      <c r="E2155" s="83"/>
      <c r="F2155" s="83"/>
      <c r="G2155" s="101"/>
      <c r="H2155" s="102">
        <f>IFERROR(_xlfn.XLOOKUP($G2155,通讯通路门店!$S$4:$S$993933,通讯通路门店!$R$4:$R$993933,0,0),"")</f>
        <v>0</v>
      </c>
      <c r="I2155" s="83"/>
      <c r="J2155" s="83"/>
      <c r="K2155" s="83"/>
      <c r="L2155" s="83"/>
      <c r="M2155" s="83"/>
      <c r="N2155" s="83"/>
      <c r="O2155" s="83"/>
      <c r="P2155" s="83"/>
      <c r="Q2155" s="83"/>
      <c r="R2155" s="83"/>
      <c r="S2155" s="83"/>
      <c r="T2155" s="83"/>
      <c r="U2155" s="99">
        <f>COUNTIF(通讯通路门店!$S:$S,$G2155)</f>
        <v>0</v>
      </c>
      <c r="V2155" s="99">
        <f>COUNTIFS(通讯通路门店!$S:$S,$G2155,通讯通路门店!$J:$J,"综合卖场")</f>
        <v>0</v>
      </c>
      <c r="W2155" s="99">
        <f>SUMIFS(通讯通路门店!$AJ:$AJ,通讯通路门店!$S:$S,通讯客户沙盘!$G2155)</f>
        <v>0</v>
      </c>
      <c r="X2155" s="99">
        <f t="shared" si="165"/>
        <v>0</v>
      </c>
      <c r="Y2155" s="99">
        <f>COUNTIFS(通讯通路门店!$S:$S,$G2155,通讯通路门店!$J:$J,"荣耀体验店")+COUNTIFS(通讯通路门店!$S:$S,$G2155,通讯通路门店!$J:$J,"荣耀授权专卖店")</f>
        <v>0</v>
      </c>
      <c r="Z2155" s="99">
        <f>COUNTIFS(通讯通路门店!$S:$S,$G2155,通讯通路门店!$J:$J,"VIVO体验店")</f>
        <v>0</v>
      </c>
      <c r="AA2155" s="99">
        <f>COUNTIFS(通讯通路门店!$S:$S,$G2155,通讯通路门店!$J:$J,"OPPO体验店")</f>
        <v>0</v>
      </c>
      <c r="AB2155" s="99">
        <f>COUNTIFS(通讯通路门店!$S:$S,$G2155,通讯通路门店!$J:$J,"华为授权体验店")+COUNTIFS(通讯通路门店!$S:$S,$G2155,通讯通路门店!$J:$J,"华为堡垒店")</f>
        <v>0</v>
      </c>
      <c r="AC2155" s="99">
        <f>COUNTIFS(通讯通路门店!$S:$S,$G2155,通讯通路门店!$J:$J,"小米体验店")</f>
        <v>0</v>
      </c>
      <c r="AD2155" s="99">
        <f>COUNTIFS(通讯通路门店!$S:$S,$G2155,通讯通路门店!$J:$J,"苹果体验店")</f>
        <v>0</v>
      </c>
      <c r="AE2155" s="99">
        <f>COUNTIFS(通讯通路门店!$S:$S,$G2155,通讯通路门店!$J:$J,"其他品牌专卖店")</f>
        <v>0</v>
      </c>
      <c r="AF2155" s="99">
        <f>SUMIFS(通讯通路门店!$BI:$BI,通讯通路门店!$S:$S,$G2155)</f>
        <v>0</v>
      </c>
      <c r="AG2155" s="99">
        <f>SUMIFS(通讯通路门店!$BH:$BH,通讯通路门店!$S:$S,$G2155)</f>
        <v>0</v>
      </c>
      <c r="AH2155" s="99">
        <f t="shared" si="166"/>
        <v>0</v>
      </c>
      <c r="AI2155" s="99">
        <f>SUMIFS(通讯通路门店!$BB:$BB,通讯通路门店!$S:$S,$G2155)</f>
        <v>0</v>
      </c>
      <c r="AJ2155" s="99">
        <f>SUMIFS(通讯通路门店!$BE:$BE,通讯通路门店!$S:$S,$G2155)</f>
        <v>0</v>
      </c>
      <c r="AK2155" s="99">
        <f>SUMIFS(通讯通路门店!$BG:$BG,通讯通路门店!$S:$S,$G2155)</f>
        <v>0</v>
      </c>
      <c r="AL2155" s="99">
        <f>SUMIFS(通讯通路门店!$BC:$BC,通讯通路门店!$S:$S,$G2155)</f>
        <v>0</v>
      </c>
      <c r="AM2155" s="99">
        <f>SUMIFS(通讯通路门店!$BD:$BD,通讯通路门店!$S:$S,$G2155)</f>
        <v>0</v>
      </c>
      <c r="AN2155" s="99">
        <f>SUMIFS(通讯通路门店!$BF:$BF,通讯通路门店!$S:$S,$G2155)</f>
        <v>0</v>
      </c>
      <c r="AO2155" s="99">
        <f t="shared" si="167"/>
        <v>0</v>
      </c>
      <c r="AP2155" s="99">
        <f>SUMIFS(通讯通路门店!$K:$K,通讯通路门店!$S:$S,$G2155)</f>
        <v>0</v>
      </c>
      <c r="AQ2155" s="83"/>
      <c r="AR2155" s="99">
        <f>SUMIFS(通讯通路门店!$T:$T,通讯通路门店!$S:$S,$G2155)</f>
        <v>0</v>
      </c>
      <c r="AS2155" s="99">
        <f>SUMIFS(通讯通路门店!$U:$U,通讯通路门店!$S:$S,$G2155)</f>
        <v>0</v>
      </c>
      <c r="AT2155" s="99">
        <f>SUMIFS(通讯通路门店!$V:$V,通讯通路门店!$S:$S,$G2155)</f>
        <v>0</v>
      </c>
      <c r="AU2155" s="99">
        <f>SUMIFS(通讯通路门店!$W:$W,通讯通路门店!$S:$S,$G2155)</f>
        <v>0</v>
      </c>
      <c r="AV2155" s="99">
        <f>SUMIFS(通讯通路门店!$Z:$Z,通讯通路门店!$S:$S,$G2155)</f>
        <v>0</v>
      </c>
      <c r="AW2155" s="99">
        <f>SUMIFS(通讯通路门店!$AB:$AB,通讯通路门店!$S:$S,$G2155)</f>
        <v>0</v>
      </c>
      <c r="AX2155" s="99">
        <f>SUMIFS(通讯通路门店!$X:$X,通讯通路门店!$S:$S,$G2155)</f>
        <v>0</v>
      </c>
      <c r="AY2155" s="99">
        <f>SUMIFS(通讯通路门店!$Y:$Y,通讯通路门店!$S:$S,$G2155)</f>
        <v>0</v>
      </c>
      <c r="AZ2155" s="99">
        <f>SUMIFS(通讯通路门店!$AA:$AA,通讯通路门店!$S:$S,$G2155)</f>
        <v>0</v>
      </c>
      <c r="BA2155" s="99">
        <f t="shared" si="168"/>
        <v>0</v>
      </c>
      <c r="BB2155" s="99">
        <f t="shared" si="169"/>
        <v>0</v>
      </c>
      <c r="BC2155" s="99">
        <f>SUMIFS(通讯通路门店!$W:$W,通讯通路门店!$S:$S,$G2155,通讯通路门店!$J:$J,"荣耀体验店")+SUMIFS(通讯通路门店!$W:$W,通讯通路门店!$S:$S,$G2155,通讯通路门店!$J:$J,"荣耀授权专卖店")</f>
        <v>0</v>
      </c>
      <c r="BD2155" s="99">
        <f>SUMIFS(通讯通路门店!$Z:$Z,通讯通路门店!$S:$S,$G2155,通讯通路门店!$J:$J,"VIVO体验店")</f>
        <v>0</v>
      </c>
      <c r="BE2155" s="99">
        <f>SUMIFS(通讯通路门店!$AB:$AB,通讯通路门店!$S:$S,$G2155,通讯通路门店!$J:$J,"OPPO体验店")</f>
        <v>0</v>
      </c>
      <c r="BF2155" s="99">
        <f>SUMIFS(通讯通路门店!$X:$X,通讯通路门店!$S:$S,$G2155,通讯通路门店!$J:$J,"华为授权体验店")+SUMIFS(通讯通路门店!$AA:$AA,通讯通路门店!$S:$S,$G2155,通讯通路门店!$J:$J,"华为堡垒店")</f>
        <v>0</v>
      </c>
      <c r="BG2155" s="99">
        <f>SUMIFS(通讯通路门店!$Y:$Y,通讯通路门店!$S:$S,$G2155,通讯通路门店!$J:$J,"小米体验店")</f>
        <v>0</v>
      </c>
      <c r="BH2155" s="99">
        <f>SUMIFS(通讯通路门店!$AA:$AA,通讯通路门店!$S:$S,$G2155,通讯通路门店!$J:$J,"苹果体验店")</f>
        <v>0</v>
      </c>
      <c r="BI2155" s="99">
        <f>SUMIFS(通讯通路门店!$K:$K,通讯通路门店!$S:$S,$G2155,通讯通路门店!$J:$J,"其他品牌专卖店")</f>
        <v>0</v>
      </c>
      <c r="BJ2155" s="99">
        <f>SUMIFS(通讯通路门店!$AC:$AC,通讯通路门店!$S:$S,$G2155)</f>
        <v>0</v>
      </c>
      <c r="BK2155" s="99">
        <f>SUMIFS(通讯通路门店!$AD:$AD,通讯通路门店!$S:$S,$G2155)</f>
        <v>0</v>
      </c>
      <c r="BL2155" s="99">
        <f>SUMIFS(通讯通路门店!$AE:$AE,通讯通路门店!$S:$S,$G2155)</f>
        <v>0</v>
      </c>
      <c r="BM2155" s="99">
        <f>SUMIFS(通讯通路门店!$AF:$AF,通讯通路门店!$S:$S,$G2155)</f>
        <v>0</v>
      </c>
      <c r="BN2155" s="99">
        <f>SUMIFS(通讯通路门店!$AG:$AG,通讯通路门店!$S:$S,$G2155)</f>
        <v>0</v>
      </c>
      <c r="BO2155" s="99">
        <f>SUMIFS(通讯通路门店!$AH:$AH,通讯通路门店!$S:$S,$G2155)</f>
        <v>0</v>
      </c>
      <c r="BP2155" s="99">
        <f>SUMIFS(通讯通路门店!$AI:$AI,通讯通路门店!$S:$S,$G2155)</f>
        <v>0</v>
      </c>
      <c r="BQ2155" s="83"/>
    </row>
    <row r="2156" spans="1:69">
      <c r="A2156" s="99" t="str">
        <f>IFERROR(_xlfn.XLOOKUP($G2156,通讯通路门店!$S$4:$S$993933,通讯通路门店!$A$4:$A$993933,0,0),"")</f>
        <v>海南省</v>
      </c>
      <c r="B2156" s="99" t="str">
        <f>IFERROR(_xlfn.XLOOKUP($G2156,通讯通路门店!$S$4:$S$993933,通讯通路门店!$B$4:$B$993933,0,0),"")</f>
        <v>昌江黎族自治县</v>
      </c>
      <c r="C2156" s="99" t="str">
        <f>IFERROR(_xlfn.XLOOKUP($G2156,通讯通路门店!$S$4:$S$993933,通讯通路门店!$C$4:$C$993933,0,0),"")</f>
        <v>昌江黎族自治县</v>
      </c>
      <c r="D2156" s="99" t="str">
        <f>IFERROR(_xlfn.XLOOKUP($G2156,通讯通路门店!$S$4:$S$993933,通讯通路门店!$D$4:$D$993933,0,0),"")</f>
        <v>叉河镇</v>
      </c>
      <c r="E2156" s="83"/>
      <c r="F2156" s="83"/>
      <c r="G2156" s="101"/>
      <c r="H2156" s="102">
        <f>IFERROR(_xlfn.XLOOKUP($G2156,通讯通路门店!$S$4:$S$993933,通讯通路门店!$R$4:$R$993933,0,0),"")</f>
        <v>0</v>
      </c>
      <c r="I2156" s="83"/>
      <c r="J2156" s="83"/>
      <c r="K2156" s="83"/>
      <c r="L2156" s="83"/>
      <c r="M2156" s="83"/>
      <c r="N2156" s="83"/>
      <c r="O2156" s="83"/>
      <c r="P2156" s="83"/>
      <c r="Q2156" s="83"/>
      <c r="R2156" s="83"/>
      <c r="S2156" s="83"/>
      <c r="T2156" s="83"/>
      <c r="U2156" s="99">
        <f>COUNTIF(通讯通路门店!$S:$S,$G2156)</f>
        <v>0</v>
      </c>
      <c r="V2156" s="99">
        <f>COUNTIFS(通讯通路门店!$S:$S,$G2156,通讯通路门店!$J:$J,"综合卖场")</f>
        <v>0</v>
      </c>
      <c r="W2156" s="99">
        <f>SUMIFS(通讯通路门店!$AJ:$AJ,通讯通路门店!$S:$S,通讯客户沙盘!$G2156)</f>
        <v>0</v>
      </c>
      <c r="X2156" s="99">
        <f t="shared" si="165"/>
        <v>0</v>
      </c>
      <c r="Y2156" s="99">
        <f>COUNTIFS(通讯通路门店!$S:$S,$G2156,通讯通路门店!$J:$J,"荣耀体验店")+COUNTIFS(通讯通路门店!$S:$S,$G2156,通讯通路门店!$J:$J,"荣耀授权专卖店")</f>
        <v>0</v>
      </c>
      <c r="Z2156" s="99">
        <f>COUNTIFS(通讯通路门店!$S:$S,$G2156,通讯通路门店!$J:$J,"VIVO体验店")</f>
        <v>0</v>
      </c>
      <c r="AA2156" s="99">
        <f>COUNTIFS(通讯通路门店!$S:$S,$G2156,通讯通路门店!$J:$J,"OPPO体验店")</f>
        <v>0</v>
      </c>
      <c r="AB2156" s="99">
        <f>COUNTIFS(通讯通路门店!$S:$S,$G2156,通讯通路门店!$J:$J,"华为授权体验店")+COUNTIFS(通讯通路门店!$S:$S,$G2156,通讯通路门店!$J:$J,"华为堡垒店")</f>
        <v>0</v>
      </c>
      <c r="AC2156" s="99">
        <f>COUNTIFS(通讯通路门店!$S:$S,$G2156,通讯通路门店!$J:$J,"小米体验店")</f>
        <v>0</v>
      </c>
      <c r="AD2156" s="99">
        <f>COUNTIFS(通讯通路门店!$S:$S,$G2156,通讯通路门店!$J:$J,"苹果体验店")</f>
        <v>0</v>
      </c>
      <c r="AE2156" s="99">
        <f>COUNTIFS(通讯通路门店!$S:$S,$G2156,通讯通路门店!$J:$J,"其他品牌专卖店")</f>
        <v>0</v>
      </c>
      <c r="AF2156" s="99">
        <f>SUMIFS(通讯通路门店!$BI:$BI,通讯通路门店!$S:$S,$G2156)</f>
        <v>0</v>
      </c>
      <c r="AG2156" s="99">
        <f>SUMIFS(通讯通路门店!$BH:$BH,通讯通路门店!$S:$S,$G2156)</f>
        <v>0</v>
      </c>
      <c r="AH2156" s="99">
        <f t="shared" si="166"/>
        <v>0</v>
      </c>
      <c r="AI2156" s="99">
        <f>SUMIFS(通讯通路门店!$BB:$BB,通讯通路门店!$S:$S,$G2156)</f>
        <v>0</v>
      </c>
      <c r="AJ2156" s="99">
        <f>SUMIFS(通讯通路门店!$BE:$BE,通讯通路门店!$S:$S,$G2156)</f>
        <v>0</v>
      </c>
      <c r="AK2156" s="99">
        <f>SUMIFS(通讯通路门店!$BG:$BG,通讯通路门店!$S:$S,$G2156)</f>
        <v>0</v>
      </c>
      <c r="AL2156" s="99">
        <f>SUMIFS(通讯通路门店!$BC:$BC,通讯通路门店!$S:$S,$G2156)</f>
        <v>0</v>
      </c>
      <c r="AM2156" s="99">
        <f>SUMIFS(通讯通路门店!$BD:$BD,通讯通路门店!$S:$S,$G2156)</f>
        <v>0</v>
      </c>
      <c r="AN2156" s="99">
        <f>SUMIFS(通讯通路门店!$BF:$BF,通讯通路门店!$S:$S,$G2156)</f>
        <v>0</v>
      </c>
      <c r="AO2156" s="99">
        <f t="shared" si="167"/>
        <v>0</v>
      </c>
      <c r="AP2156" s="99">
        <f>SUMIFS(通讯通路门店!$K:$K,通讯通路门店!$S:$S,$G2156)</f>
        <v>0</v>
      </c>
      <c r="AQ2156" s="83"/>
      <c r="AR2156" s="99">
        <f>SUMIFS(通讯通路门店!$T:$T,通讯通路门店!$S:$S,$G2156)</f>
        <v>0</v>
      </c>
      <c r="AS2156" s="99">
        <f>SUMIFS(通讯通路门店!$U:$U,通讯通路门店!$S:$S,$G2156)</f>
        <v>0</v>
      </c>
      <c r="AT2156" s="99">
        <f>SUMIFS(通讯通路门店!$V:$V,通讯通路门店!$S:$S,$G2156)</f>
        <v>0</v>
      </c>
      <c r="AU2156" s="99">
        <f>SUMIFS(通讯通路门店!$W:$W,通讯通路门店!$S:$S,$G2156)</f>
        <v>0</v>
      </c>
      <c r="AV2156" s="99">
        <f>SUMIFS(通讯通路门店!$Z:$Z,通讯通路门店!$S:$S,$G2156)</f>
        <v>0</v>
      </c>
      <c r="AW2156" s="99">
        <f>SUMIFS(通讯通路门店!$AB:$AB,通讯通路门店!$S:$S,$G2156)</f>
        <v>0</v>
      </c>
      <c r="AX2156" s="99">
        <f>SUMIFS(通讯通路门店!$X:$X,通讯通路门店!$S:$S,$G2156)</f>
        <v>0</v>
      </c>
      <c r="AY2156" s="99">
        <f>SUMIFS(通讯通路门店!$Y:$Y,通讯通路门店!$S:$S,$G2156)</f>
        <v>0</v>
      </c>
      <c r="AZ2156" s="99">
        <f>SUMIFS(通讯通路门店!$AA:$AA,通讯通路门店!$S:$S,$G2156)</f>
        <v>0</v>
      </c>
      <c r="BA2156" s="99">
        <f t="shared" si="168"/>
        <v>0</v>
      </c>
      <c r="BB2156" s="99">
        <f t="shared" si="169"/>
        <v>0</v>
      </c>
      <c r="BC2156" s="99">
        <f>SUMIFS(通讯通路门店!$W:$W,通讯通路门店!$S:$S,$G2156,通讯通路门店!$J:$J,"荣耀体验店")+SUMIFS(通讯通路门店!$W:$W,通讯通路门店!$S:$S,$G2156,通讯通路门店!$J:$J,"荣耀授权专卖店")</f>
        <v>0</v>
      </c>
      <c r="BD2156" s="99">
        <f>SUMIFS(通讯通路门店!$Z:$Z,通讯通路门店!$S:$S,$G2156,通讯通路门店!$J:$J,"VIVO体验店")</f>
        <v>0</v>
      </c>
      <c r="BE2156" s="99">
        <f>SUMIFS(通讯通路门店!$AB:$AB,通讯通路门店!$S:$S,$G2156,通讯通路门店!$J:$J,"OPPO体验店")</f>
        <v>0</v>
      </c>
      <c r="BF2156" s="99">
        <f>SUMIFS(通讯通路门店!$X:$X,通讯通路门店!$S:$S,$G2156,通讯通路门店!$J:$J,"华为授权体验店")+SUMIFS(通讯通路门店!$AA:$AA,通讯通路门店!$S:$S,$G2156,通讯通路门店!$J:$J,"华为堡垒店")</f>
        <v>0</v>
      </c>
      <c r="BG2156" s="99">
        <f>SUMIFS(通讯通路门店!$Y:$Y,通讯通路门店!$S:$S,$G2156,通讯通路门店!$J:$J,"小米体验店")</f>
        <v>0</v>
      </c>
      <c r="BH2156" s="99">
        <f>SUMIFS(通讯通路门店!$AA:$AA,通讯通路门店!$S:$S,$G2156,通讯通路门店!$J:$J,"苹果体验店")</f>
        <v>0</v>
      </c>
      <c r="BI2156" s="99">
        <f>SUMIFS(通讯通路门店!$K:$K,通讯通路门店!$S:$S,$G2156,通讯通路门店!$J:$J,"其他品牌专卖店")</f>
        <v>0</v>
      </c>
      <c r="BJ2156" s="99">
        <f>SUMIFS(通讯通路门店!$AC:$AC,通讯通路门店!$S:$S,$G2156)</f>
        <v>0</v>
      </c>
      <c r="BK2156" s="99">
        <f>SUMIFS(通讯通路门店!$AD:$AD,通讯通路门店!$S:$S,$G2156)</f>
        <v>0</v>
      </c>
      <c r="BL2156" s="99">
        <f>SUMIFS(通讯通路门店!$AE:$AE,通讯通路门店!$S:$S,$G2156)</f>
        <v>0</v>
      </c>
      <c r="BM2156" s="99">
        <f>SUMIFS(通讯通路门店!$AF:$AF,通讯通路门店!$S:$S,$G2156)</f>
        <v>0</v>
      </c>
      <c r="BN2156" s="99">
        <f>SUMIFS(通讯通路门店!$AG:$AG,通讯通路门店!$S:$S,$G2156)</f>
        <v>0</v>
      </c>
      <c r="BO2156" s="99">
        <f>SUMIFS(通讯通路门店!$AH:$AH,通讯通路门店!$S:$S,$G2156)</f>
        <v>0</v>
      </c>
      <c r="BP2156" s="99">
        <f>SUMIFS(通讯通路门店!$AI:$AI,通讯通路门店!$S:$S,$G2156)</f>
        <v>0</v>
      </c>
      <c r="BQ2156" s="83"/>
    </row>
    <row r="2157" spans="1:69">
      <c r="A2157" s="99" t="str">
        <f>IFERROR(_xlfn.XLOOKUP($G2157,通讯通路门店!$S$4:$S$993933,通讯通路门店!$A$4:$A$993933,0,0),"")</f>
        <v>海南省</v>
      </c>
      <c r="B2157" s="99" t="str">
        <f>IFERROR(_xlfn.XLOOKUP($G2157,通讯通路门店!$S$4:$S$993933,通讯通路门店!$B$4:$B$993933,0,0),"")</f>
        <v>昌江黎族自治县</v>
      </c>
      <c r="C2157" s="99" t="str">
        <f>IFERROR(_xlfn.XLOOKUP($G2157,通讯通路门店!$S$4:$S$993933,通讯通路门店!$C$4:$C$993933,0,0),"")</f>
        <v>昌江黎族自治县</v>
      </c>
      <c r="D2157" s="99" t="str">
        <f>IFERROR(_xlfn.XLOOKUP($G2157,通讯通路门店!$S$4:$S$993933,通讯通路门店!$D$4:$D$993933,0,0),"")</f>
        <v>叉河镇</v>
      </c>
      <c r="E2157" s="83"/>
      <c r="F2157" s="83"/>
      <c r="G2157" s="101"/>
      <c r="H2157" s="102">
        <f>IFERROR(_xlfn.XLOOKUP($G2157,通讯通路门店!$S$4:$S$993933,通讯通路门店!$R$4:$R$993933,0,0),"")</f>
        <v>0</v>
      </c>
      <c r="I2157" s="83"/>
      <c r="J2157" s="83"/>
      <c r="K2157" s="83"/>
      <c r="L2157" s="83"/>
      <c r="M2157" s="83"/>
      <c r="N2157" s="83"/>
      <c r="O2157" s="83"/>
      <c r="P2157" s="83"/>
      <c r="Q2157" s="83"/>
      <c r="R2157" s="83"/>
      <c r="S2157" s="83"/>
      <c r="T2157" s="83"/>
      <c r="U2157" s="99">
        <f>COUNTIF(通讯通路门店!$S:$S,$G2157)</f>
        <v>0</v>
      </c>
      <c r="V2157" s="99">
        <f>COUNTIFS(通讯通路门店!$S:$S,$G2157,通讯通路门店!$J:$J,"综合卖场")</f>
        <v>0</v>
      </c>
      <c r="W2157" s="99">
        <f>SUMIFS(通讯通路门店!$AJ:$AJ,通讯通路门店!$S:$S,通讯客户沙盘!$G2157)</f>
        <v>0</v>
      </c>
      <c r="X2157" s="99">
        <f t="shared" si="165"/>
        <v>0</v>
      </c>
      <c r="Y2157" s="99">
        <f>COUNTIFS(通讯通路门店!$S:$S,$G2157,通讯通路门店!$J:$J,"荣耀体验店")+COUNTIFS(通讯通路门店!$S:$S,$G2157,通讯通路门店!$J:$J,"荣耀授权专卖店")</f>
        <v>0</v>
      </c>
      <c r="Z2157" s="99">
        <f>COUNTIFS(通讯通路门店!$S:$S,$G2157,通讯通路门店!$J:$J,"VIVO体验店")</f>
        <v>0</v>
      </c>
      <c r="AA2157" s="99">
        <f>COUNTIFS(通讯通路门店!$S:$S,$G2157,通讯通路门店!$J:$J,"OPPO体验店")</f>
        <v>0</v>
      </c>
      <c r="AB2157" s="99">
        <f>COUNTIFS(通讯通路门店!$S:$S,$G2157,通讯通路门店!$J:$J,"华为授权体验店")+COUNTIFS(通讯通路门店!$S:$S,$G2157,通讯通路门店!$J:$J,"华为堡垒店")</f>
        <v>0</v>
      </c>
      <c r="AC2157" s="99">
        <f>COUNTIFS(通讯通路门店!$S:$S,$G2157,通讯通路门店!$J:$J,"小米体验店")</f>
        <v>0</v>
      </c>
      <c r="AD2157" s="99">
        <f>COUNTIFS(通讯通路门店!$S:$S,$G2157,通讯通路门店!$J:$J,"苹果体验店")</f>
        <v>0</v>
      </c>
      <c r="AE2157" s="99">
        <f>COUNTIFS(通讯通路门店!$S:$S,$G2157,通讯通路门店!$J:$J,"其他品牌专卖店")</f>
        <v>0</v>
      </c>
      <c r="AF2157" s="99">
        <f>SUMIFS(通讯通路门店!$BI:$BI,通讯通路门店!$S:$S,$G2157)</f>
        <v>0</v>
      </c>
      <c r="AG2157" s="99">
        <f>SUMIFS(通讯通路门店!$BH:$BH,通讯通路门店!$S:$S,$G2157)</f>
        <v>0</v>
      </c>
      <c r="AH2157" s="99">
        <f t="shared" si="166"/>
        <v>0</v>
      </c>
      <c r="AI2157" s="99">
        <f>SUMIFS(通讯通路门店!$BB:$BB,通讯通路门店!$S:$S,$G2157)</f>
        <v>0</v>
      </c>
      <c r="AJ2157" s="99">
        <f>SUMIFS(通讯通路门店!$BE:$BE,通讯通路门店!$S:$S,$G2157)</f>
        <v>0</v>
      </c>
      <c r="AK2157" s="99">
        <f>SUMIFS(通讯通路门店!$BG:$BG,通讯通路门店!$S:$S,$G2157)</f>
        <v>0</v>
      </c>
      <c r="AL2157" s="99">
        <f>SUMIFS(通讯通路门店!$BC:$BC,通讯通路门店!$S:$S,$G2157)</f>
        <v>0</v>
      </c>
      <c r="AM2157" s="99">
        <f>SUMIFS(通讯通路门店!$BD:$BD,通讯通路门店!$S:$S,$G2157)</f>
        <v>0</v>
      </c>
      <c r="AN2157" s="99">
        <f>SUMIFS(通讯通路门店!$BF:$BF,通讯通路门店!$S:$S,$G2157)</f>
        <v>0</v>
      </c>
      <c r="AO2157" s="99">
        <f t="shared" si="167"/>
        <v>0</v>
      </c>
      <c r="AP2157" s="99">
        <f>SUMIFS(通讯通路门店!$K:$K,通讯通路门店!$S:$S,$G2157)</f>
        <v>0</v>
      </c>
      <c r="AQ2157" s="83"/>
      <c r="AR2157" s="99">
        <f>SUMIFS(通讯通路门店!$T:$T,通讯通路门店!$S:$S,$G2157)</f>
        <v>0</v>
      </c>
      <c r="AS2157" s="99">
        <f>SUMIFS(通讯通路门店!$U:$U,通讯通路门店!$S:$S,$G2157)</f>
        <v>0</v>
      </c>
      <c r="AT2157" s="99">
        <f>SUMIFS(通讯通路门店!$V:$V,通讯通路门店!$S:$S,$G2157)</f>
        <v>0</v>
      </c>
      <c r="AU2157" s="99">
        <f>SUMIFS(通讯通路门店!$W:$W,通讯通路门店!$S:$S,$G2157)</f>
        <v>0</v>
      </c>
      <c r="AV2157" s="99">
        <f>SUMIFS(通讯通路门店!$Z:$Z,通讯通路门店!$S:$S,$G2157)</f>
        <v>0</v>
      </c>
      <c r="AW2157" s="99">
        <f>SUMIFS(通讯通路门店!$AB:$AB,通讯通路门店!$S:$S,$G2157)</f>
        <v>0</v>
      </c>
      <c r="AX2157" s="99">
        <f>SUMIFS(通讯通路门店!$X:$X,通讯通路门店!$S:$S,$G2157)</f>
        <v>0</v>
      </c>
      <c r="AY2157" s="99">
        <f>SUMIFS(通讯通路门店!$Y:$Y,通讯通路门店!$S:$S,$G2157)</f>
        <v>0</v>
      </c>
      <c r="AZ2157" s="99">
        <f>SUMIFS(通讯通路门店!$AA:$AA,通讯通路门店!$S:$S,$G2157)</f>
        <v>0</v>
      </c>
      <c r="BA2157" s="99">
        <f t="shared" si="168"/>
        <v>0</v>
      </c>
      <c r="BB2157" s="99">
        <f t="shared" si="169"/>
        <v>0</v>
      </c>
      <c r="BC2157" s="99">
        <f>SUMIFS(通讯通路门店!$W:$W,通讯通路门店!$S:$S,$G2157,通讯通路门店!$J:$J,"荣耀体验店")+SUMIFS(通讯通路门店!$W:$W,通讯通路门店!$S:$S,$G2157,通讯通路门店!$J:$J,"荣耀授权专卖店")</f>
        <v>0</v>
      </c>
      <c r="BD2157" s="99">
        <f>SUMIFS(通讯通路门店!$Z:$Z,通讯通路门店!$S:$S,$G2157,通讯通路门店!$J:$J,"VIVO体验店")</f>
        <v>0</v>
      </c>
      <c r="BE2157" s="99">
        <f>SUMIFS(通讯通路门店!$AB:$AB,通讯通路门店!$S:$S,$G2157,通讯通路门店!$J:$J,"OPPO体验店")</f>
        <v>0</v>
      </c>
      <c r="BF2157" s="99">
        <f>SUMIFS(通讯通路门店!$X:$X,通讯通路门店!$S:$S,$G2157,通讯通路门店!$J:$J,"华为授权体验店")+SUMIFS(通讯通路门店!$AA:$AA,通讯通路门店!$S:$S,$G2157,通讯通路门店!$J:$J,"华为堡垒店")</f>
        <v>0</v>
      </c>
      <c r="BG2157" s="99">
        <f>SUMIFS(通讯通路门店!$Y:$Y,通讯通路门店!$S:$S,$G2157,通讯通路门店!$J:$J,"小米体验店")</f>
        <v>0</v>
      </c>
      <c r="BH2157" s="99">
        <f>SUMIFS(通讯通路门店!$AA:$AA,通讯通路门店!$S:$S,$G2157,通讯通路门店!$J:$J,"苹果体验店")</f>
        <v>0</v>
      </c>
      <c r="BI2157" s="99">
        <f>SUMIFS(通讯通路门店!$K:$K,通讯通路门店!$S:$S,$G2157,通讯通路门店!$J:$J,"其他品牌专卖店")</f>
        <v>0</v>
      </c>
      <c r="BJ2157" s="99">
        <f>SUMIFS(通讯通路门店!$AC:$AC,通讯通路门店!$S:$S,$G2157)</f>
        <v>0</v>
      </c>
      <c r="BK2157" s="99">
        <f>SUMIFS(通讯通路门店!$AD:$AD,通讯通路门店!$S:$S,$G2157)</f>
        <v>0</v>
      </c>
      <c r="BL2157" s="99">
        <f>SUMIFS(通讯通路门店!$AE:$AE,通讯通路门店!$S:$S,$G2157)</f>
        <v>0</v>
      </c>
      <c r="BM2157" s="99">
        <f>SUMIFS(通讯通路门店!$AF:$AF,通讯通路门店!$S:$S,$G2157)</f>
        <v>0</v>
      </c>
      <c r="BN2157" s="99">
        <f>SUMIFS(通讯通路门店!$AG:$AG,通讯通路门店!$S:$S,$G2157)</f>
        <v>0</v>
      </c>
      <c r="BO2157" s="99">
        <f>SUMIFS(通讯通路门店!$AH:$AH,通讯通路门店!$S:$S,$G2157)</f>
        <v>0</v>
      </c>
      <c r="BP2157" s="99">
        <f>SUMIFS(通讯通路门店!$AI:$AI,通讯通路门店!$S:$S,$G2157)</f>
        <v>0</v>
      </c>
      <c r="BQ2157" s="83"/>
    </row>
    <row r="2158" spans="1:69">
      <c r="A2158" s="99" t="str">
        <f>IFERROR(_xlfn.XLOOKUP($G2158,通讯通路门店!$S$4:$S$993933,通讯通路门店!$A$4:$A$993933,0,0),"")</f>
        <v>海南省</v>
      </c>
      <c r="B2158" s="99" t="str">
        <f>IFERROR(_xlfn.XLOOKUP($G2158,通讯通路门店!$S$4:$S$993933,通讯通路门店!$B$4:$B$993933,0,0),"")</f>
        <v>昌江黎族自治县</v>
      </c>
      <c r="C2158" s="99" t="str">
        <f>IFERROR(_xlfn.XLOOKUP($G2158,通讯通路门店!$S$4:$S$993933,通讯通路门店!$C$4:$C$993933,0,0),"")</f>
        <v>昌江黎族自治县</v>
      </c>
      <c r="D2158" s="99" t="str">
        <f>IFERROR(_xlfn.XLOOKUP($G2158,通讯通路门店!$S$4:$S$993933,通讯通路门店!$D$4:$D$993933,0,0),"")</f>
        <v>叉河镇</v>
      </c>
      <c r="E2158" s="83"/>
      <c r="F2158" s="83"/>
      <c r="G2158" s="101"/>
      <c r="H2158" s="102">
        <f>IFERROR(_xlfn.XLOOKUP($G2158,通讯通路门店!$S$4:$S$993933,通讯通路门店!$R$4:$R$993933,0,0),"")</f>
        <v>0</v>
      </c>
      <c r="I2158" s="83"/>
      <c r="J2158" s="83"/>
      <c r="K2158" s="83"/>
      <c r="L2158" s="83"/>
      <c r="M2158" s="83"/>
      <c r="N2158" s="83"/>
      <c r="O2158" s="83"/>
      <c r="P2158" s="83"/>
      <c r="Q2158" s="83"/>
      <c r="R2158" s="83"/>
      <c r="S2158" s="83"/>
      <c r="T2158" s="83"/>
      <c r="U2158" s="99">
        <f>COUNTIF(通讯通路门店!$S:$S,$G2158)</f>
        <v>0</v>
      </c>
      <c r="V2158" s="99">
        <f>COUNTIFS(通讯通路门店!$S:$S,$G2158,通讯通路门店!$J:$J,"综合卖场")</f>
        <v>0</v>
      </c>
      <c r="W2158" s="99">
        <f>SUMIFS(通讯通路门店!$AJ:$AJ,通讯通路门店!$S:$S,通讯客户沙盘!$G2158)</f>
        <v>0</v>
      </c>
      <c r="X2158" s="99">
        <f t="shared" si="165"/>
        <v>0</v>
      </c>
      <c r="Y2158" s="99">
        <f>COUNTIFS(通讯通路门店!$S:$S,$G2158,通讯通路门店!$J:$J,"荣耀体验店")+COUNTIFS(通讯通路门店!$S:$S,$G2158,通讯通路门店!$J:$J,"荣耀授权专卖店")</f>
        <v>0</v>
      </c>
      <c r="Z2158" s="99">
        <f>COUNTIFS(通讯通路门店!$S:$S,$G2158,通讯通路门店!$J:$J,"VIVO体验店")</f>
        <v>0</v>
      </c>
      <c r="AA2158" s="99">
        <f>COUNTIFS(通讯通路门店!$S:$S,$G2158,通讯通路门店!$J:$J,"OPPO体验店")</f>
        <v>0</v>
      </c>
      <c r="AB2158" s="99">
        <f>COUNTIFS(通讯通路门店!$S:$S,$G2158,通讯通路门店!$J:$J,"华为授权体验店")+COUNTIFS(通讯通路门店!$S:$S,$G2158,通讯通路门店!$J:$J,"华为堡垒店")</f>
        <v>0</v>
      </c>
      <c r="AC2158" s="99">
        <f>COUNTIFS(通讯通路门店!$S:$S,$G2158,通讯通路门店!$J:$J,"小米体验店")</f>
        <v>0</v>
      </c>
      <c r="AD2158" s="99">
        <f>COUNTIFS(通讯通路门店!$S:$S,$G2158,通讯通路门店!$J:$J,"苹果体验店")</f>
        <v>0</v>
      </c>
      <c r="AE2158" s="99">
        <f>COUNTIFS(通讯通路门店!$S:$S,$G2158,通讯通路门店!$J:$J,"其他品牌专卖店")</f>
        <v>0</v>
      </c>
      <c r="AF2158" s="99">
        <f>SUMIFS(通讯通路门店!$BI:$BI,通讯通路门店!$S:$S,$G2158)</f>
        <v>0</v>
      </c>
      <c r="AG2158" s="99">
        <f>SUMIFS(通讯通路门店!$BH:$BH,通讯通路门店!$S:$S,$G2158)</f>
        <v>0</v>
      </c>
      <c r="AH2158" s="99">
        <f t="shared" si="166"/>
        <v>0</v>
      </c>
      <c r="AI2158" s="99">
        <f>SUMIFS(通讯通路门店!$BB:$BB,通讯通路门店!$S:$S,$G2158)</f>
        <v>0</v>
      </c>
      <c r="AJ2158" s="99">
        <f>SUMIFS(通讯通路门店!$BE:$BE,通讯通路门店!$S:$S,$G2158)</f>
        <v>0</v>
      </c>
      <c r="AK2158" s="99">
        <f>SUMIFS(通讯通路门店!$BG:$BG,通讯通路门店!$S:$S,$G2158)</f>
        <v>0</v>
      </c>
      <c r="AL2158" s="99">
        <f>SUMIFS(通讯通路门店!$BC:$BC,通讯通路门店!$S:$S,$G2158)</f>
        <v>0</v>
      </c>
      <c r="AM2158" s="99">
        <f>SUMIFS(通讯通路门店!$BD:$BD,通讯通路门店!$S:$S,$G2158)</f>
        <v>0</v>
      </c>
      <c r="AN2158" s="99">
        <f>SUMIFS(通讯通路门店!$BF:$BF,通讯通路门店!$S:$S,$G2158)</f>
        <v>0</v>
      </c>
      <c r="AO2158" s="99">
        <f t="shared" si="167"/>
        <v>0</v>
      </c>
      <c r="AP2158" s="99">
        <f>SUMIFS(通讯通路门店!$K:$K,通讯通路门店!$S:$S,$G2158)</f>
        <v>0</v>
      </c>
      <c r="AQ2158" s="83"/>
      <c r="AR2158" s="99">
        <f>SUMIFS(通讯通路门店!$T:$T,通讯通路门店!$S:$S,$G2158)</f>
        <v>0</v>
      </c>
      <c r="AS2158" s="99">
        <f>SUMIFS(通讯通路门店!$U:$U,通讯通路门店!$S:$S,$G2158)</f>
        <v>0</v>
      </c>
      <c r="AT2158" s="99">
        <f>SUMIFS(通讯通路门店!$V:$V,通讯通路门店!$S:$S,$G2158)</f>
        <v>0</v>
      </c>
      <c r="AU2158" s="99">
        <f>SUMIFS(通讯通路门店!$W:$W,通讯通路门店!$S:$S,$G2158)</f>
        <v>0</v>
      </c>
      <c r="AV2158" s="99">
        <f>SUMIFS(通讯通路门店!$Z:$Z,通讯通路门店!$S:$S,$G2158)</f>
        <v>0</v>
      </c>
      <c r="AW2158" s="99">
        <f>SUMIFS(通讯通路门店!$AB:$AB,通讯通路门店!$S:$S,$G2158)</f>
        <v>0</v>
      </c>
      <c r="AX2158" s="99">
        <f>SUMIFS(通讯通路门店!$X:$X,通讯通路门店!$S:$S,$G2158)</f>
        <v>0</v>
      </c>
      <c r="AY2158" s="99">
        <f>SUMIFS(通讯通路门店!$Y:$Y,通讯通路门店!$S:$S,$G2158)</f>
        <v>0</v>
      </c>
      <c r="AZ2158" s="99">
        <f>SUMIFS(通讯通路门店!$AA:$AA,通讯通路门店!$S:$S,$G2158)</f>
        <v>0</v>
      </c>
      <c r="BA2158" s="99">
        <f t="shared" si="168"/>
        <v>0</v>
      </c>
      <c r="BB2158" s="99">
        <f t="shared" si="169"/>
        <v>0</v>
      </c>
      <c r="BC2158" s="99">
        <f>SUMIFS(通讯通路门店!$W:$W,通讯通路门店!$S:$S,$G2158,通讯通路门店!$J:$J,"荣耀体验店")+SUMIFS(通讯通路门店!$W:$W,通讯通路门店!$S:$S,$G2158,通讯通路门店!$J:$J,"荣耀授权专卖店")</f>
        <v>0</v>
      </c>
      <c r="BD2158" s="99">
        <f>SUMIFS(通讯通路门店!$Z:$Z,通讯通路门店!$S:$S,$G2158,通讯通路门店!$J:$J,"VIVO体验店")</f>
        <v>0</v>
      </c>
      <c r="BE2158" s="99">
        <f>SUMIFS(通讯通路门店!$AB:$AB,通讯通路门店!$S:$S,$G2158,通讯通路门店!$J:$J,"OPPO体验店")</f>
        <v>0</v>
      </c>
      <c r="BF2158" s="99">
        <f>SUMIFS(通讯通路门店!$X:$X,通讯通路门店!$S:$S,$G2158,通讯通路门店!$J:$J,"华为授权体验店")+SUMIFS(通讯通路门店!$AA:$AA,通讯通路门店!$S:$S,$G2158,通讯通路门店!$J:$J,"华为堡垒店")</f>
        <v>0</v>
      </c>
      <c r="BG2158" s="99">
        <f>SUMIFS(通讯通路门店!$Y:$Y,通讯通路门店!$S:$S,$G2158,通讯通路门店!$J:$J,"小米体验店")</f>
        <v>0</v>
      </c>
      <c r="BH2158" s="99">
        <f>SUMIFS(通讯通路门店!$AA:$AA,通讯通路门店!$S:$S,$G2158,通讯通路门店!$J:$J,"苹果体验店")</f>
        <v>0</v>
      </c>
      <c r="BI2158" s="99">
        <f>SUMIFS(通讯通路门店!$K:$K,通讯通路门店!$S:$S,$G2158,通讯通路门店!$J:$J,"其他品牌专卖店")</f>
        <v>0</v>
      </c>
      <c r="BJ2158" s="99">
        <f>SUMIFS(通讯通路门店!$AC:$AC,通讯通路门店!$S:$S,$G2158)</f>
        <v>0</v>
      </c>
      <c r="BK2158" s="99">
        <f>SUMIFS(通讯通路门店!$AD:$AD,通讯通路门店!$S:$S,$G2158)</f>
        <v>0</v>
      </c>
      <c r="BL2158" s="99">
        <f>SUMIFS(通讯通路门店!$AE:$AE,通讯通路门店!$S:$S,$G2158)</f>
        <v>0</v>
      </c>
      <c r="BM2158" s="99">
        <f>SUMIFS(通讯通路门店!$AF:$AF,通讯通路门店!$S:$S,$G2158)</f>
        <v>0</v>
      </c>
      <c r="BN2158" s="99">
        <f>SUMIFS(通讯通路门店!$AG:$AG,通讯通路门店!$S:$S,$G2158)</f>
        <v>0</v>
      </c>
      <c r="BO2158" s="99">
        <f>SUMIFS(通讯通路门店!$AH:$AH,通讯通路门店!$S:$S,$G2158)</f>
        <v>0</v>
      </c>
      <c r="BP2158" s="99">
        <f>SUMIFS(通讯通路门店!$AI:$AI,通讯通路门店!$S:$S,$G2158)</f>
        <v>0</v>
      </c>
      <c r="BQ2158" s="83"/>
    </row>
    <row r="2159" spans="1:69">
      <c r="A2159" s="99" t="str">
        <f>IFERROR(_xlfn.XLOOKUP($G2159,通讯通路门店!$S$4:$S$993933,通讯通路门店!$A$4:$A$993933,0,0),"")</f>
        <v>海南省</v>
      </c>
      <c r="B2159" s="99" t="str">
        <f>IFERROR(_xlfn.XLOOKUP($G2159,通讯通路门店!$S$4:$S$993933,通讯通路门店!$B$4:$B$993933,0,0),"")</f>
        <v>昌江黎族自治县</v>
      </c>
      <c r="C2159" s="99" t="str">
        <f>IFERROR(_xlfn.XLOOKUP($G2159,通讯通路门店!$S$4:$S$993933,通讯通路门店!$C$4:$C$993933,0,0),"")</f>
        <v>昌江黎族自治县</v>
      </c>
      <c r="D2159" s="99" t="str">
        <f>IFERROR(_xlfn.XLOOKUP($G2159,通讯通路门店!$S$4:$S$993933,通讯通路门店!$D$4:$D$993933,0,0),"")</f>
        <v>叉河镇</v>
      </c>
      <c r="E2159" s="83"/>
      <c r="F2159" s="83"/>
      <c r="G2159" s="101"/>
      <c r="H2159" s="102">
        <f>IFERROR(_xlfn.XLOOKUP($G2159,通讯通路门店!$S$4:$S$993933,通讯通路门店!$R$4:$R$993933,0,0),"")</f>
        <v>0</v>
      </c>
      <c r="I2159" s="83"/>
      <c r="J2159" s="83"/>
      <c r="K2159" s="83"/>
      <c r="L2159" s="83"/>
      <c r="M2159" s="83"/>
      <c r="N2159" s="83"/>
      <c r="O2159" s="83"/>
      <c r="P2159" s="83"/>
      <c r="Q2159" s="83"/>
      <c r="R2159" s="83"/>
      <c r="S2159" s="83"/>
      <c r="T2159" s="83"/>
      <c r="U2159" s="99">
        <f>COUNTIF(通讯通路门店!$S:$S,$G2159)</f>
        <v>0</v>
      </c>
      <c r="V2159" s="99">
        <f>COUNTIFS(通讯通路门店!$S:$S,$G2159,通讯通路门店!$J:$J,"综合卖场")</f>
        <v>0</v>
      </c>
      <c r="W2159" s="99">
        <f>SUMIFS(通讯通路门店!$AJ:$AJ,通讯通路门店!$S:$S,通讯客户沙盘!$G2159)</f>
        <v>0</v>
      </c>
      <c r="X2159" s="99">
        <f t="shared" si="165"/>
        <v>0</v>
      </c>
      <c r="Y2159" s="99">
        <f>COUNTIFS(通讯通路门店!$S:$S,$G2159,通讯通路门店!$J:$J,"荣耀体验店")+COUNTIFS(通讯通路门店!$S:$S,$G2159,通讯通路门店!$J:$J,"荣耀授权专卖店")</f>
        <v>0</v>
      </c>
      <c r="Z2159" s="99">
        <f>COUNTIFS(通讯通路门店!$S:$S,$G2159,通讯通路门店!$J:$J,"VIVO体验店")</f>
        <v>0</v>
      </c>
      <c r="AA2159" s="99">
        <f>COUNTIFS(通讯通路门店!$S:$S,$G2159,通讯通路门店!$J:$J,"OPPO体验店")</f>
        <v>0</v>
      </c>
      <c r="AB2159" s="99">
        <f>COUNTIFS(通讯通路门店!$S:$S,$G2159,通讯通路门店!$J:$J,"华为授权体验店")+COUNTIFS(通讯通路门店!$S:$S,$G2159,通讯通路门店!$J:$J,"华为堡垒店")</f>
        <v>0</v>
      </c>
      <c r="AC2159" s="99">
        <f>COUNTIFS(通讯通路门店!$S:$S,$G2159,通讯通路门店!$J:$J,"小米体验店")</f>
        <v>0</v>
      </c>
      <c r="AD2159" s="99">
        <f>COUNTIFS(通讯通路门店!$S:$S,$G2159,通讯通路门店!$J:$J,"苹果体验店")</f>
        <v>0</v>
      </c>
      <c r="AE2159" s="99">
        <f>COUNTIFS(通讯通路门店!$S:$S,$G2159,通讯通路门店!$J:$J,"其他品牌专卖店")</f>
        <v>0</v>
      </c>
      <c r="AF2159" s="99">
        <f>SUMIFS(通讯通路门店!$BI:$BI,通讯通路门店!$S:$S,$G2159)</f>
        <v>0</v>
      </c>
      <c r="AG2159" s="99">
        <f>SUMIFS(通讯通路门店!$BH:$BH,通讯通路门店!$S:$S,$G2159)</f>
        <v>0</v>
      </c>
      <c r="AH2159" s="99">
        <f t="shared" si="166"/>
        <v>0</v>
      </c>
      <c r="AI2159" s="99">
        <f>SUMIFS(通讯通路门店!$BB:$BB,通讯通路门店!$S:$S,$G2159)</f>
        <v>0</v>
      </c>
      <c r="AJ2159" s="99">
        <f>SUMIFS(通讯通路门店!$BE:$BE,通讯通路门店!$S:$S,$G2159)</f>
        <v>0</v>
      </c>
      <c r="AK2159" s="99">
        <f>SUMIFS(通讯通路门店!$BG:$BG,通讯通路门店!$S:$S,$G2159)</f>
        <v>0</v>
      </c>
      <c r="AL2159" s="99">
        <f>SUMIFS(通讯通路门店!$BC:$BC,通讯通路门店!$S:$S,$G2159)</f>
        <v>0</v>
      </c>
      <c r="AM2159" s="99">
        <f>SUMIFS(通讯通路门店!$BD:$BD,通讯通路门店!$S:$S,$G2159)</f>
        <v>0</v>
      </c>
      <c r="AN2159" s="99">
        <f>SUMIFS(通讯通路门店!$BF:$BF,通讯通路门店!$S:$S,$G2159)</f>
        <v>0</v>
      </c>
      <c r="AO2159" s="99">
        <f t="shared" si="167"/>
        <v>0</v>
      </c>
      <c r="AP2159" s="99">
        <f>SUMIFS(通讯通路门店!$K:$K,通讯通路门店!$S:$S,$G2159)</f>
        <v>0</v>
      </c>
      <c r="AQ2159" s="83"/>
      <c r="AR2159" s="99">
        <f>SUMIFS(通讯通路门店!$T:$T,通讯通路门店!$S:$S,$G2159)</f>
        <v>0</v>
      </c>
      <c r="AS2159" s="99">
        <f>SUMIFS(通讯通路门店!$U:$U,通讯通路门店!$S:$S,$G2159)</f>
        <v>0</v>
      </c>
      <c r="AT2159" s="99">
        <f>SUMIFS(通讯通路门店!$V:$V,通讯通路门店!$S:$S,$G2159)</f>
        <v>0</v>
      </c>
      <c r="AU2159" s="99">
        <f>SUMIFS(通讯通路门店!$W:$W,通讯通路门店!$S:$S,$G2159)</f>
        <v>0</v>
      </c>
      <c r="AV2159" s="99">
        <f>SUMIFS(通讯通路门店!$Z:$Z,通讯通路门店!$S:$S,$G2159)</f>
        <v>0</v>
      </c>
      <c r="AW2159" s="99">
        <f>SUMIFS(通讯通路门店!$AB:$AB,通讯通路门店!$S:$S,$G2159)</f>
        <v>0</v>
      </c>
      <c r="AX2159" s="99">
        <f>SUMIFS(通讯通路门店!$X:$X,通讯通路门店!$S:$S,$G2159)</f>
        <v>0</v>
      </c>
      <c r="AY2159" s="99">
        <f>SUMIFS(通讯通路门店!$Y:$Y,通讯通路门店!$S:$S,$G2159)</f>
        <v>0</v>
      </c>
      <c r="AZ2159" s="99">
        <f>SUMIFS(通讯通路门店!$AA:$AA,通讯通路门店!$S:$S,$G2159)</f>
        <v>0</v>
      </c>
      <c r="BA2159" s="99">
        <f t="shared" si="168"/>
        <v>0</v>
      </c>
      <c r="BB2159" s="99">
        <f t="shared" si="169"/>
        <v>0</v>
      </c>
      <c r="BC2159" s="99">
        <f>SUMIFS(通讯通路门店!$W:$W,通讯通路门店!$S:$S,$G2159,通讯通路门店!$J:$J,"荣耀体验店")+SUMIFS(通讯通路门店!$W:$W,通讯通路门店!$S:$S,$G2159,通讯通路门店!$J:$J,"荣耀授权专卖店")</f>
        <v>0</v>
      </c>
      <c r="BD2159" s="99">
        <f>SUMIFS(通讯通路门店!$Z:$Z,通讯通路门店!$S:$S,$G2159,通讯通路门店!$J:$J,"VIVO体验店")</f>
        <v>0</v>
      </c>
      <c r="BE2159" s="99">
        <f>SUMIFS(通讯通路门店!$AB:$AB,通讯通路门店!$S:$S,$G2159,通讯通路门店!$J:$J,"OPPO体验店")</f>
        <v>0</v>
      </c>
      <c r="BF2159" s="99">
        <f>SUMIFS(通讯通路门店!$X:$X,通讯通路门店!$S:$S,$G2159,通讯通路门店!$J:$J,"华为授权体验店")+SUMIFS(通讯通路门店!$AA:$AA,通讯通路门店!$S:$S,$G2159,通讯通路门店!$J:$J,"华为堡垒店")</f>
        <v>0</v>
      </c>
      <c r="BG2159" s="99">
        <f>SUMIFS(通讯通路门店!$Y:$Y,通讯通路门店!$S:$S,$G2159,通讯通路门店!$J:$J,"小米体验店")</f>
        <v>0</v>
      </c>
      <c r="BH2159" s="99">
        <f>SUMIFS(通讯通路门店!$AA:$AA,通讯通路门店!$S:$S,$G2159,通讯通路门店!$J:$J,"苹果体验店")</f>
        <v>0</v>
      </c>
      <c r="BI2159" s="99">
        <f>SUMIFS(通讯通路门店!$K:$K,通讯通路门店!$S:$S,$G2159,通讯通路门店!$J:$J,"其他品牌专卖店")</f>
        <v>0</v>
      </c>
      <c r="BJ2159" s="99">
        <f>SUMIFS(通讯通路门店!$AC:$AC,通讯通路门店!$S:$S,$G2159)</f>
        <v>0</v>
      </c>
      <c r="BK2159" s="99">
        <f>SUMIFS(通讯通路门店!$AD:$AD,通讯通路门店!$S:$S,$G2159)</f>
        <v>0</v>
      </c>
      <c r="BL2159" s="99">
        <f>SUMIFS(通讯通路门店!$AE:$AE,通讯通路门店!$S:$S,$G2159)</f>
        <v>0</v>
      </c>
      <c r="BM2159" s="99">
        <f>SUMIFS(通讯通路门店!$AF:$AF,通讯通路门店!$S:$S,$G2159)</f>
        <v>0</v>
      </c>
      <c r="BN2159" s="99">
        <f>SUMIFS(通讯通路门店!$AG:$AG,通讯通路门店!$S:$S,$G2159)</f>
        <v>0</v>
      </c>
      <c r="BO2159" s="99">
        <f>SUMIFS(通讯通路门店!$AH:$AH,通讯通路门店!$S:$S,$G2159)</f>
        <v>0</v>
      </c>
      <c r="BP2159" s="99">
        <f>SUMIFS(通讯通路门店!$AI:$AI,通讯通路门店!$S:$S,$G2159)</f>
        <v>0</v>
      </c>
      <c r="BQ2159" s="83"/>
    </row>
    <row r="2160" spans="1:69">
      <c r="A2160" s="99" t="str">
        <f>IFERROR(_xlfn.XLOOKUP($G2160,通讯通路门店!$S$4:$S$993933,通讯通路门店!$A$4:$A$993933,0,0),"")</f>
        <v>海南省</v>
      </c>
      <c r="B2160" s="99" t="str">
        <f>IFERROR(_xlfn.XLOOKUP($G2160,通讯通路门店!$S$4:$S$993933,通讯通路门店!$B$4:$B$993933,0,0),"")</f>
        <v>昌江黎族自治县</v>
      </c>
      <c r="C2160" s="99" t="str">
        <f>IFERROR(_xlfn.XLOOKUP($G2160,通讯通路门店!$S$4:$S$993933,通讯通路门店!$C$4:$C$993933,0,0),"")</f>
        <v>昌江黎族自治县</v>
      </c>
      <c r="D2160" s="99" t="str">
        <f>IFERROR(_xlfn.XLOOKUP($G2160,通讯通路门店!$S$4:$S$993933,通讯通路门店!$D$4:$D$993933,0,0),"")</f>
        <v>叉河镇</v>
      </c>
      <c r="E2160" s="83"/>
      <c r="F2160" s="83"/>
      <c r="G2160" s="101"/>
      <c r="H2160" s="102">
        <f>IFERROR(_xlfn.XLOOKUP($G2160,通讯通路门店!$S$4:$S$993933,通讯通路门店!$R$4:$R$993933,0,0),"")</f>
        <v>0</v>
      </c>
      <c r="I2160" s="83"/>
      <c r="J2160" s="83"/>
      <c r="K2160" s="83"/>
      <c r="L2160" s="83"/>
      <c r="M2160" s="83"/>
      <c r="N2160" s="83"/>
      <c r="O2160" s="83"/>
      <c r="P2160" s="83"/>
      <c r="Q2160" s="83"/>
      <c r="R2160" s="83"/>
      <c r="S2160" s="83"/>
      <c r="T2160" s="83"/>
      <c r="U2160" s="99">
        <f>COUNTIF(通讯通路门店!$S:$S,$G2160)</f>
        <v>0</v>
      </c>
      <c r="V2160" s="99">
        <f>COUNTIFS(通讯通路门店!$S:$S,$G2160,通讯通路门店!$J:$J,"综合卖场")</f>
        <v>0</v>
      </c>
      <c r="W2160" s="99">
        <f>SUMIFS(通讯通路门店!$AJ:$AJ,通讯通路门店!$S:$S,通讯客户沙盘!$G2160)</f>
        <v>0</v>
      </c>
      <c r="X2160" s="99">
        <f t="shared" si="165"/>
        <v>0</v>
      </c>
      <c r="Y2160" s="99">
        <f>COUNTIFS(通讯通路门店!$S:$S,$G2160,通讯通路门店!$J:$J,"荣耀体验店")+COUNTIFS(通讯通路门店!$S:$S,$G2160,通讯通路门店!$J:$J,"荣耀授权专卖店")</f>
        <v>0</v>
      </c>
      <c r="Z2160" s="99">
        <f>COUNTIFS(通讯通路门店!$S:$S,$G2160,通讯通路门店!$J:$J,"VIVO体验店")</f>
        <v>0</v>
      </c>
      <c r="AA2160" s="99">
        <f>COUNTIFS(通讯通路门店!$S:$S,$G2160,通讯通路门店!$J:$J,"OPPO体验店")</f>
        <v>0</v>
      </c>
      <c r="AB2160" s="99">
        <f>COUNTIFS(通讯通路门店!$S:$S,$G2160,通讯通路门店!$J:$J,"华为授权体验店")+COUNTIFS(通讯通路门店!$S:$S,$G2160,通讯通路门店!$J:$J,"华为堡垒店")</f>
        <v>0</v>
      </c>
      <c r="AC2160" s="99">
        <f>COUNTIFS(通讯通路门店!$S:$S,$G2160,通讯通路门店!$J:$J,"小米体验店")</f>
        <v>0</v>
      </c>
      <c r="AD2160" s="99">
        <f>COUNTIFS(通讯通路门店!$S:$S,$G2160,通讯通路门店!$J:$J,"苹果体验店")</f>
        <v>0</v>
      </c>
      <c r="AE2160" s="99">
        <f>COUNTIFS(通讯通路门店!$S:$S,$G2160,通讯通路门店!$J:$J,"其他品牌专卖店")</f>
        <v>0</v>
      </c>
      <c r="AF2160" s="99">
        <f>SUMIFS(通讯通路门店!$BI:$BI,通讯通路门店!$S:$S,$G2160)</f>
        <v>0</v>
      </c>
      <c r="AG2160" s="99">
        <f>SUMIFS(通讯通路门店!$BH:$BH,通讯通路门店!$S:$S,$G2160)</f>
        <v>0</v>
      </c>
      <c r="AH2160" s="99">
        <f t="shared" si="166"/>
        <v>0</v>
      </c>
      <c r="AI2160" s="99">
        <f>SUMIFS(通讯通路门店!$BB:$BB,通讯通路门店!$S:$S,$G2160)</f>
        <v>0</v>
      </c>
      <c r="AJ2160" s="99">
        <f>SUMIFS(通讯通路门店!$BE:$BE,通讯通路门店!$S:$S,$G2160)</f>
        <v>0</v>
      </c>
      <c r="AK2160" s="99">
        <f>SUMIFS(通讯通路门店!$BG:$BG,通讯通路门店!$S:$S,$G2160)</f>
        <v>0</v>
      </c>
      <c r="AL2160" s="99">
        <f>SUMIFS(通讯通路门店!$BC:$BC,通讯通路门店!$S:$S,$G2160)</f>
        <v>0</v>
      </c>
      <c r="AM2160" s="99">
        <f>SUMIFS(通讯通路门店!$BD:$BD,通讯通路门店!$S:$S,$G2160)</f>
        <v>0</v>
      </c>
      <c r="AN2160" s="99">
        <f>SUMIFS(通讯通路门店!$BF:$BF,通讯通路门店!$S:$S,$G2160)</f>
        <v>0</v>
      </c>
      <c r="AO2160" s="99">
        <f t="shared" si="167"/>
        <v>0</v>
      </c>
      <c r="AP2160" s="99">
        <f>SUMIFS(通讯通路门店!$K:$K,通讯通路门店!$S:$S,$G2160)</f>
        <v>0</v>
      </c>
      <c r="AQ2160" s="83"/>
      <c r="AR2160" s="99">
        <f>SUMIFS(通讯通路门店!$T:$T,通讯通路门店!$S:$S,$G2160)</f>
        <v>0</v>
      </c>
      <c r="AS2160" s="99">
        <f>SUMIFS(通讯通路门店!$U:$U,通讯通路门店!$S:$S,$G2160)</f>
        <v>0</v>
      </c>
      <c r="AT2160" s="99">
        <f>SUMIFS(通讯通路门店!$V:$V,通讯通路门店!$S:$S,$G2160)</f>
        <v>0</v>
      </c>
      <c r="AU2160" s="99">
        <f>SUMIFS(通讯通路门店!$W:$W,通讯通路门店!$S:$S,$G2160)</f>
        <v>0</v>
      </c>
      <c r="AV2160" s="99">
        <f>SUMIFS(通讯通路门店!$Z:$Z,通讯通路门店!$S:$S,$G2160)</f>
        <v>0</v>
      </c>
      <c r="AW2160" s="99">
        <f>SUMIFS(通讯通路门店!$AB:$AB,通讯通路门店!$S:$S,$G2160)</f>
        <v>0</v>
      </c>
      <c r="AX2160" s="99">
        <f>SUMIFS(通讯通路门店!$X:$X,通讯通路门店!$S:$S,$G2160)</f>
        <v>0</v>
      </c>
      <c r="AY2160" s="99">
        <f>SUMIFS(通讯通路门店!$Y:$Y,通讯通路门店!$S:$S,$G2160)</f>
        <v>0</v>
      </c>
      <c r="AZ2160" s="99">
        <f>SUMIFS(通讯通路门店!$AA:$AA,通讯通路门店!$S:$S,$G2160)</f>
        <v>0</v>
      </c>
      <c r="BA2160" s="99">
        <f t="shared" si="168"/>
        <v>0</v>
      </c>
      <c r="BB2160" s="99">
        <f t="shared" si="169"/>
        <v>0</v>
      </c>
      <c r="BC2160" s="99">
        <f>SUMIFS(通讯通路门店!$W:$W,通讯通路门店!$S:$S,$G2160,通讯通路门店!$J:$J,"荣耀体验店")+SUMIFS(通讯通路门店!$W:$W,通讯通路门店!$S:$S,$G2160,通讯通路门店!$J:$J,"荣耀授权专卖店")</f>
        <v>0</v>
      </c>
      <c r="BD2160" s="99">
        <f>SUMIFS(通讯通路门店!$Z:$Z,通讯通路门店!$S:$S,$G2160,通讯通路门店!$J:$J,"VIVO体验店")</f>
        <v>0</v>
      </c>
      <c r="BE2160" s="99">
        <f>SUMIFS(通讯通路门店!$AB:$AB,通讯通路门店!$S:$S,$G2160,通讯通路门店!$J:$J,"OPPO体验店")</f>
        <v>0</v>
      </c>
      <c r="BF2160" s="99">
        <f>SUMIFS(通讯通路门店!$X:$X,通讯通路门店!$S:$S,$G2160,通讯通路门店!$J:$J,"华为授权体验店")+SUMIFS(通讯通路门店!$AA:$AA,通讯通路门店!$S:$S,$G2160,通讯通路门店!$J:$J,"华为堡垒店")</f>
        <v>0</v>
      </c>
      <c r="BG2160" s="99">
        <f>SUMIFS(通讯通路门店!$Y:$Y,通讯通路门店!$S:$S,$G2160,通讯通路门店!$J:$J,"小米体验店")</f>
        <v>0</v>
      </c>
      <c r="BH2160" s="99">
        <f>SUMIFS(通讯通路门店!$AA:$AA,通讯通路门店!$S:$S,$G2160,通讯通路门店!$J:$J,"苹果体验店")</f>
        <v>0</v>
      </c>
      <c r="BI2160" s="99">
        <f>SUMIFS(通讯通路门店!$K:$K,通讯通路门店!$S:$S,$G2160,通讯通路门店!$J:$J,"其他品牌专卖店")</f>
        <v>0</v>
      </c>
      <c r="BJ2160" s="99">
        <f>SUMIFS(通讯通路门店!$AC:$AC,通讯通路门店!$S:$S,$G2160)</f>
        <v>0</v>
      </c>
      <c r="BK2160" s="99">
        <f>SUMIFS(通讯通路门店!$AD:$AD,通讯通路门店!$S:$S,$G2160)</f>
        <v>0</v>
      </c>
      <c r="BL2160" s="99">
        <f>SUMIFS(通讯通路门店!$AE:$AE,通讯通路门店!$S:$S,$G2160)</f>
        <v>0</v>
      </c>
      <c r="BM2160" s="99">
        <f>SUMIFS(通讯通路门店!$AF:$AF,通讯通路门店!$S:$S,$G2160)</f>
        <v>0</v>
      </c>
      <c r="BN2160" s="99">
        <f>SUMIFS(通讯通路门店!$AG:$AG,通讯通路门店!$S:$S,$G2160)</f>
        <v>0</v>
      </c>
      <c r="BO2160" s="99">
        <f>SUMIFS(通讯通路门店!$AH:$AH,通讯通路门店!$S:$S,$G2160)</f>
        <v>0</v>
      </c>
      <c r="BP2160" s="99">
        <f>SUMIFS(通讯通路门店!$AI:$AI,通讯通路门店!$S:$S,$G2160)</f>
        <v>0</v>
      </c>
      <c r="BQ2160" s="83"/>
    </row>
    <row r="2161" spans="1:69">
      <c r="A2161" s="99" t="str">
        <f>IFERROR(_xlfn.XLOOKUP($G2161,通讯通路门店!$S$4:$S$993933,通讯通路门店!$A$4:$A$993933,0,0),"")</f>
        <v>海南省</v>
      </c>
      <c r="B2161" s="99" t="str">
        <f>IFERROR(_xlfn.XLOOKUP($G2161,通讯通路门店!$S$4:$S$993933,通讯通路门店!$B$4:$B$993933,0,0),"")</f>
        <v>昌江黎族自治县</v>
      </c>
      <c r="C2161" s="99" t="str">
        <f>IFERROR(_xlfn.XLOOKUP($G2161,通讯通路门店!$S$4:$S$993933,通讯通路门店!$C$4:$C$993933,0,0),"")</f>
        <v>昌江黎族自治县</v>
      </c>
      <c r="D2161" s="99" t="str">
        <f>IFERROR(_xlfn.XLOOKUP($G2161,通讯通路门店!$S$4:$S$993933,通讯通路门店!$D$4:$D$993933,0,0),"")</f>
        <v>叉河镇</v>
      </c>
      <c r="E2161" s="83"/>
      <c r="F2161" s="83"/>
      <c r="G2161" s="101"/>
      <c r="H2161" s="102">
        <f>IFERROR(_xlfn.XLOOKUP($G2161,通讯通路门店!$S$4:$S$993933,通讯通路门店!$R$4:$R$993933,0,0),"")</f>
        <v>0</v>
      </c>
      <c r="I2161" s="83"/>
      <c r="J2161" s="83"/>
      <c r="K2161" s="83"/>
      <c r="L2161" s="83"/>
      <c r="M2161" s="83"/>
      <c r="N2161" s="83"/>
      <c r="O2161" s="83"/>
      <c r="P2161" s="83"/>
      <c r="Q2161" s="83"/>
      <c r="R2161" s="83"/>
      <c r="S2161" s="83"/>
      <c r="T2161" s="83"/>
      <c r="U2161" s="99">
        <f>COUNTIF(通讯通路门店!$S:$S,$G2161)</f>
        <v>0</v>
      </c>
      <c r="V2161" s="99">
        <f>COUNTIFS(通讯通路门店!$S:$S,$G2161,通讯通路门店!$J:$J,"综合卖场")</f>
        <v>0</v>
      </c>
      <c r="W2161" s="99">
        <f>SUMIFS(通讯通路门店!$AJ:$AJ,通讯通路门店!$S:$S,通讯客户沙盘!$G2161)</f>
        <v>0</v>
      </c>
      <c r="X2161" s="99">
        <f t="shared" si="165"/>
        <v>0</v>
      </c>
      <c r="Y2161" s="99">
        <f>COUNTIFS(通讯通路门店!$S:$S,$G2161,通讯通路门店!$J:$J,"荣耀体验店")+COUNTIFS(通讯通路门店!$S:$S,$G2161,通讯通路门店!$J:$J,"荣耀授权专卖店")</f>
        <v>0</v>
      </c>
      <c r="Z2161" s="99">
        <f>COUNTIFS(通讯通路门店!$S:$S,$G2161,通讯通路门店!$J:$J,"VIVO体验店")</f>
        <v>0</v>
      </c>
      <c r="AA2161" s="99">
        <f>COUNTIFS(通讯通路门店!$S:$S,$G2161,通讯通路门店!$J:$J,"OPPO体验店")</f>
        <v>0</v>
      </c>
      <c r="AB2161" s="99">
        <f>COUNTIFS(通讯通路门店!$S:$S,$G2161,通讯通路门店!$J:$J,"华为授权体验店")+COUNTIFS(通讯通路门店!$S:$S,$G2161,通讯通路门店!$J:$J,"华为堡垒店")</f>
        <v>0</v>
      </c>
      <c r="AC2161" s="99">
        <f>COUNTIFS(通讯通路门店!$S:$S,$G2161,通讯通路门店!$J:$J,"小米体验店")</f>
        <v>0</v>
      </c>
      <c r="AD2161" s="99">
        <f>COUNTIFS(通讯通路门店!$S:$S,$G2161,通讯通路门店!$J:$J,"苹果体验店")</f>
        <v>0</v>
      </c>
      <c r="AE2161" s="99">
        <f>COUNTIFS(通讯通路门店!$S:$S,$G2161,通讯通路门店!$J:$J,"其他品牌专卖店")</f>
        <v>0</v>
      </c>
      <c r="AF2161" s="99">
        <f>SUMIFS(通讯通路门店!$BI:$BI,通讯通路门店!$S:$S,$G2161)</f>
        <v>0</v>
      </c>
      <c r="AG2161" s="99">
        <f>SUMIFS(通讯通路门店!$BH:$BH,通讯通路门店!$S:$S,$G2161)</f>
        <v>0</v>
      </c>
      <c r="AH2161" s="99">
        <f t="shared" si="166"/>
        <v>0</v>
      </c>
      <c r="AI2161" s="99">
        <f>SUMIFS(通讯通路门店!$BB:$BB,通讯通路门店!$S:$S,$G2161)</f>
        <v>0</v>
      </c>
      <c r="AJ2161" s="99">
        <f>SUMIFS(通讯通路门店!$BE:$BE,通讯通路门店!$S:$S,$G2161)</f>
        <v>0</v>
      </c>
      <c r="AK2161" s="99">
        <f>SUMIFS(通讯通路门店!$BG:$BG,通讯通路门店!$S:$S,$G2161)</f>
        <v>0</v>
      </c>
      <c r="AL2161" s="99">
        <f>SUMIFS(通讯通路门店!$BC:$BC,通讯通路门店!$S:$S,$G2161)</f>
        <v>0</v>
      </c>
      <c r="AM2161" s="99">
        <f>SUMIFS(通讯通路门店!$BD:$BD,通讯通路门店!$S:$S,$G2161)</f>
        <v>0</v>
      </c>
      <c r="AN2161" s="99">
        <f>SUMIFS(通讯通路门店!$BF:$BF,通讯通路门店!$S:$S,$G2161)</f>
        <v>0</v>
      </c>
      <c r="AO2161" s="99">
        <f t="shared" si="167"/>
        <v>0</v>
      </c>
      <c r="AP2161" s="99">
        <f>SUMIFS(通讯通路门店!$K:$K,通讯通路门店!$S:$S,$G2161)</f>
        <v>0</v>
      </c>
      <c r="AQ2161" s="83"/>
      <c r="AR2161" s="99">
        <f>SUMIFS(通讯通路门店!$T:$T,通讯通路门店!$S:$S,$G2161)</f>
        <v>0</v>
      </c>
      <c r="AS2161" s="99">
        <f>SUMIFS(通讯通路门店!$U:$U,通讯通路门店!$S:$S,$G2161)</f>
        <v>0</v>
      </c>
      <c r="AT2161" s="99">
        <f>SUMIFS(通讯通路门店!$V:$V,通讯通路门店!$S:$S,$G2161)</f>
        <v>0</v>
      </c>
      <c r="AU2161" s="99">
        <f>SUMIFS(通讯通路门店!$W:$W,通讯通路门店!$S:$S,$G2161)</f>
        <v>0</v>
      </c>
      <c r="AV2161" s="99">
        <f>SUMIFS(通讯通路门店!$Z:$Z,通讯通路门店!$S:$S,$G2161)</f>
        <v>0</v>
      </c>
      <c r="AW2161" s="99">
        <f>SUMIFS(通讯通路门店!$AB:$AB,通讯通路门店!$S:$S,$G2161)</f>
        <v>0</v>
      </c>
      <c r="AX2161" s="99">
        <f>SUMIFS(通讯通路门店!$X:$X,通讯通路门店!$S:$S,$G2161)</f>
        <v>0</v>
      </c>
      <c r="AY2161" s="99">
        <f>SUMIFS(通讯通路门店!$Y:$Y,通讯通路门店!$S:$S,$G2161)</f>
        <v>0</v>
      </c>
      <c r="AZ2161" s="99">
        <f>SUMIFS(通讯通路门店!$AA:$AA,通讯通路门店!$S:$S,$G2161)</f>
        <v>0</v>
      </c>
      <c r="BA2161" s="99">
        <f t="shared" si="168"/>
        <v>0</v>
      </c>
      <c r="BB2161" s="99">
        <f t="shared" si="169"/>
        <v>0</v>
      </c>
      <c r="BC2161" s="99">
        <f>SUMIFS(通讯通路门店!$W:$W,通讯通路门店!$S:$S,$G2161,通讯通路门店!$J:$J,"荣耀体验店")+SUMIFS(通讯通路门店!$W:$W,通讯通路门店!$S:$S,$G2161,通讯通路门店!$J:$J,"荣耀授权专卖店")</f>
        <v>0</v>
      </c>
      <c r="BD2161" s="99">
        <f>SUMIFS(通讯通路门店!$Z:$Z,通讯通路门店!$S:$S,$G2161,通讯通路门店!$J:$J,"VIVO体验店")</f>
        <v>0</v>
      </c>
      <c r="BE2161" s="99">
        <f>SUMIFS(通讯通路门店!$AB:$AB,通讯通路门店!$S:$S,$G2161,通讯通路门店!$J:$J,"OPPO体验店")</f>
        <v>0</v>
      </c>
      <c r="BF2161" s="99">
        <f>SUMIFS(通讯通路门店!$X:$X,通讯通路门店!$S:$S,$G2161,通讯通路门店!$J:$J,"华为授权体验店")+SUMIFS(通讯通路门店!$AA:$AA,通讯通路门店!$S:$S,$G2161,通讯通路门店!$J:$J,"华为堡垒店")</f>
        <v>0</v>
      </c>
      <c r="BG2161" s="99">
        <f>SUMIFS(通讯通路门店!$Y:$Y,通讯通路门店!$S:$S,$G2161,通讯通路门店!$J:$J,"小米体验店")</f>
        <v>0</v>
      </c>
      <c r="BH2161" s="99">
        <f>SUMIFS(通讯通路门店!$AA:$AA,通讯通路门店!$S:$S,$G2161,通讯通路门店!$J:$J,"苹果体验店")</f>
        <v>0</v>
      </c>
      <c r="BI2161" s="99">
        <f>SUMIFS(通讯通路门店!$K:$K,通讯通路门店!$S:$S,$G2161,通讯通路门店!$J:$J,"其他品牌专卖店")</f>
        <v>0</v>
      </c>
      <c r="BJ2161" s="99">
        <f>SUMIFS(通讯通路门店!$AC:$AC,通讯通路门店!$S:$S,$G2161)</f>
        <v>0</v>
      </c>
      <c r="BK2161" s="99">
        <f>SUMIFS(通讯通路门店!$AD:$AD,通讯通路门店!$S:$S,$G2161)</f>
        <v>0</v>
      </c>
      <c r="BL2161" s="99">
        <f>SUMIFS(通讯通路门店!$AE:$AE,通讯通路门店!$S:$S,$G2161)</f>
        <v>0</v>
      </c>
      <c r="BM2161" s="99">
        <f>SUMIFS(通讯通路门店!$AF:$AF,通讯通路门店!$S:$S,$G2161)</f>
        <v>0</v>
      </c>
      <c r="BN2161" s="99">
        <f>SUMIFS(通讯通路门店!$AG:$AG,通讯通路门店!$S:$S,$G2161)</f>
        <v>0</v>
      </c>
      <c r="BO2161" s="99">
        <f>SUMIFS(通讯通路门店!$AH:$AH,通讯通路门店!$S:$S,$G2161)</f>
        <v>0</v>
      </c>
      <c r="BP2161" s="99">
        <f>SUMIFS(通讯通路门店!$AI:$AI,通讯通路门店!$S:$S,$G2161)</f>
        <v>0</v>
      </c>
      <c r="BQ2161" s="83"/>
    </row>
    <row r="2162" spans="1:69">
      <c r="A2162" s="99" t="str">
        <f>IFERROR(_xlfn.XLOOKUP($G2162,通讯通路门店!$S$4:$S$993933,通讯通路门店!$A$4:$A$993933,0,0),"")</f>
        <v>海南省</v>
      </c>
      <c r="B2162" s="99" t="str">
        <f>IFERROR(_xlfn.XLOOKUP($G2162,通讯通路门店!$S$4:$S$993933,通讯通路门店!$B$4:$B$993933,0,0),"")</f>
        <v>昌江黎族自治县</v>
      </c>
      <c r="C2162" s="99" t="str">
        <f>IFERROR(_xlfn.XLOOKUP($G2162,通讯通路门店!$S$4:$S$993933,通讯通路门店!$C$4:$C$993933,0,0),"")</f>
        <v>昌江黎族自治县</v>
      </c>
      <c r="D2162" s="99" t="str">
        <f>IFERROR(_xlfn.XLOOKUP($G2162,通讯通路门店!$S$4:$S$993933,通讯通路门店!$D$4:$D$993933,0,0),"")</f>
        <v>叉河镇</v>
      </c>
      <c r="E2162" s="83"/>
      <c r="F2162" s="83"/>
      <c r="G2162" s="101"/>
      <c r="H2162" s="102">
        <f>IFERROR(_xlfn.XLOOKUP($G2162,通讯通路门店!$S$4:$S$993933,通讯通路门店!$R$4:$R$993933,0,0),"")</f>
        <v>0</v>
      </c>
      <c r="I2162" s="83"/>
      <c r="J2162" s="83"/>
      <c r="K2162" s="83"/>
      <c r="L2162" s="83"/>
      <c r="M2162" s="83"/>
      <c r="N2162" s="83"/>
      <c r="O2162" s="83"/>
      <c r="P2162" s="83"/>
      <c r="Q2162" s="83"/>
      <c r="R2162" s="83"/>
      <c r="S2162" s="83"/>
      <c r="T2162" s="83"/>
      <c r="U2162" s="99">
        <f>COUNTIF(通讯通路门店!$S:$S,$G2162)</f>
        <v>0</v>
      </c>
      <c r="V2162" s="99">
        <f>COUNTIFS(通讯通路门店!$S:$S,$G2162,通讯通路门店!$J:$J,"综合卖场")</f>
        <v>0</v>
      </c>
      <c r="W2162" s="99">
        <f>SUMIFS(通讯通路门店!$AJ:$AJ,通讯通路门店!$S:$S,通讯客户沙盘!$G2162)</f>
        <v>0</v>
      </c>
      <c r="X2162" s="99">
        <f t="shared" si="165"/>
        <v>0</v>
      </c>
      <c r="Y2162" s="99">
        <f>COUNTIFS(通讯通路门店!$S:$S,$G2162,通讯通路门店!$J:$J,"荣耀体验店")+COUNTIFS(通讯通路门店!$S:$S,$G2162,通讯通路门店!$J:$J,"荣耀授权专卖店")</f>
        <v>0</v>
      </c>
      <c r="Z2162" s="99">
        <f>COUNTIFS(通讯通路门店!$S:$S,$G2162,通讯通路门店!$J:$J,"VIVO体验店")</f>
        <v>0</v>
      </c>
      <c r="AA2162" s="99">
        <f>COUNTIFS(通讯通路门店!$S:$S,$G2162,通讯通路门店!$J:$J,"OPPO体验店")</f>
        <v>0</v>
      </c>
      <c r="AB2162" s="99">
        <f>COUNTIFS(通讯通路门店!$S:$S,$G2162,通讯通路门店!$J:$J,"华为授权体验店")+COUNTIFS(通讯通路门店!$S:$S,$G2162,通讯通路门店!$J:$J,"华为堡垒店")</f>
        <v>0</v>
      </c>
      <c r="AC2162" s="99">
        <f>COUNTIFS(通讯通路门店!$S:$S,$G2162,通讯通路门店!$J:$J,"小米体验店")</f>
        <v>0</v>
      </c>
      <c r="AD2162" s="99">
        <f>COUNTIFS(通讯通路门店!$S:$S,$G2162,通讯通路门店!$J:$J,"苹果体验店")</f>
        <v>0</v>
      </c>
      <c r="AE2162" s="99">
        <f>COUNTIFS(通讯通路门店!$S:$S,$G2162,通讯通路门店!$J:$J,"其他品牌专卖店")</f>
        <v>0</v>
      </c>
      <c r="AF2162" s="99">
        <f>SUMIFS(通讯通路门店!$BI:$BI,通讯通路门店!$S:$S,$G2162)</f>
        <v>0</v>
      </c>
      <c r="AG2162" s="99">
        <f>SUMIFS(通讯通路门店!$BH:$BH,通讯通路门店!$S:$S,$G2162)</f>
        <v>0</v>
      </c>
      <c r="AH2162" s="99">
        <f t="shared" si="166"/>
        <v>0</v>
      </c>
      <c r="AI2162" s="99">
        <f>SUMIFS(通讯通路门店!$BB:$BB,通讯通路门店!$S:$S,$G2162)</f>
        <v>0</v>
      </c>
      <c r="AJ2162" s="99">
        <f>SUMIFS(通讯通路门店!$BE:$BE,通讯通路门店!$S:$S,$G2162)</f>
        <v>0</v>
      </c>
      <c r="AK2162" s="99">
        <f>SUMIFS(通讯通路门店!$BG:$BG,通讯通路门店!$S:$S,$G2162)</f>
        <v>0</v>
      </c>
      <c r="AL2162" s="99">
        <f>SUMIFS(通讯通路门店!$BC:$BC,通讯通路门店!$S:$S,$G2162)</f>
        <v>0</v>
      </c>
      <c r="AM2162" s="99">
        <f>SUMIFS(通讯通路门店!$BD:$BD,通讯通路门店!$S:$S,$G2162)</f>
        <v>0</v>
      </c>
      <c r="AN2162" s="99">
        <f>SUMIFS(通讯通路门店!$BF:$BF,通讯通路门店!$S:$S,$G2162)</f>
        <v>0</v>
      </c>
      <c r="AO2162" s="99">
        <f t="shared" si="167"/>
        <v>0</v>
      </c>
      <c r="AP2162" s="99">
        <f>SUMIFS(通讯通路门店!$K:$K,通讯通路门店!$S:$S,$G2162)</f>
        <v>0</v>
      </c>
      <c r="AQ2162" s="83"/>
      <c r="AR2162" s="99">
        <f>SUMIFS(通讯通路门店!$T:$T,通讯通路门店!$S:$S,$G2162)</f>
        <v>0</v>
      </c>
      <c r="AS2162" s="99">
        <f>SUMIFS(通讯通路门店!$U:$U,通讯通路门店!$S:$S,$G2162)</f>
        <v>0</v>
      </c>
      <c r="AT2162" s="99">
        <f>SUMIFS(通讯通路门店!$V:$V,通讯通路门店!$S:$S,$G2162)</f>
        <v>0</v>
      </c>
      <c r="AU2162" s="99">
        <f>SUMIFS(通讯通路门店!$W:$W,通讯通路门店!$S:$S,$G2162)</f>
        <v>0</v>
      </c>
      <c r="AV2162" s="99">
        <f>SUMIFS(通讯通路门店!$Z:$Z,通讯通路门店!$S:$S,$G2162)</f>
        <v>0</v>
      </c>
      <c r="AW2162" s="99">
        <f>SUMIFS(通讯通路门店!$AB:$AB,通讯通路门店!$S:$S,$G2162)</f>
        <v>0</v>
      </c>
      <c r="AX2162" s="99">
        <f>SUMIFS(通讯通路门店!$X:$X,通讯通路门店!$S:$S,$G2162)</f>
        <v>0</v>
      </c>
      <c r="AY2162" s="99">
        <f>SUMIFS(通讯通路门店!$Y:$Y,通讯通路门店!$S:$S,$G2162)</f>
        <v>0</v>
      </c>
      <c r="AZ2162" s="99">
        <f>SUMIFS(通讯通路门店!$AA:$AA,通讯通路门店!$S:$S,$G2162)</f>
        <v>0</v>
      </c>
      <c r="BA2162" s="99">
        <f t="shared" si="168"/>
        <v>0</v>
      </c>
      <c r="BB2162" s="99">
        <f t="shared" si="169"/>
        <v>0</v>
      </c>
      <c r="BC2162" s="99">
        <f>SUMIFS(通讯通路门店!$W:$W,通讯通路门店!$S:$S,$G2162,通讯通路门店!$J:$J,"荣耀体验店")+SUMIFS(通讯通路门店!$W:$W,通讯通路门店!$S:$S,$G2162,通讯通路门店!$J:$J,"荣耀授权专卖店")</f>
        <v>0</v>
      </c>
      <c r="BD2162" s="99">
        <f>SUMIFS(通讯通路门店!$Z:$Z,通讯通路门店!$S:$S,$G2162,通讯通路门店!$J:$J,"VIVO体验店")</f>
        <v>0</v>
      </c>
      <c r="BE2162" s="99">
        <f>SUMIFS(通讯通路门店!$AB:$AB,通讯通路门店!$S:$S,$G2162,通讯通路门店!$J:$J,"OPPO体验店")</f>
        <v>0</v>
      </c>
      <c r="BF2162" s="99">
        <f>SUMIFS(通讯通路门店!$X:$X,通讯通路门店!$S:$S,$G2162,通讯通路门店!$J:$J,"华为授权体验店")+SUMIFS(通讯通路门店!$AA:$AA,通讯通路门店!$S:$S,$G2162,通讯通路门店!$J:$J,"华为堡垒店")</f>
        <v>0</v>
      </c>
      <c r="BG2162" s="99">
        <f>SUMIFS(通讯通路门店!$Y:$Y,通讯通路门店!$S:$S,$G2162,通讯通路门店!$J:$J,"小米体验店")</f>
        <v>0</v>
      </c>
      <c r="BH2162" s="99">
        <f>SUMIFS(通讯通路门店!$AA:$AA,通讯通路门店!$S:$S,$G2162,通讯通路门店!$J:$J,"苹果体验店")</f>
        <v>0</v>
      </c>
      <c r="BI2162" s="99">
        <f>SUMIFS(通讯通路门店!$K:$K,通讯通路门店!$S:$S,$G2162,通讯通路门店!$J:$J,"其他品牌专卖店")</f>
        <v>0</v>
      </c>
      <c r="BJ2162" s="99">
        <f>SUMIFS(通讯通路门店!$AC:$AC,通讯通路门店!$S:$S,$G2162)</f>
        <v>0</v>
      </c>
      <c r="BK2162" s="99">
        <f>SUMIFS(通讯通路门店!$AD:$AD,通讯通路门店!$S:$S,$G2162)</f>
        <v>0</v>
      </c>
      <c r="BL2162" s="99">
        <f>SUMIFS(通讯通路门店!$AE:$AE,通讯通路门店!$S:$S,$G2162)</f>
        <v>0</v>
      </c>
      <c r="BM2162" s="99">
        <f>SUMIFS(通讯通路门店!$AF:$AF,通讯通路门店!$S:$S,$G2162)</f>
        <v>0</v>
      </c>
      <c r="BN2162" s="99">
        <f>SUMIFS(通讯通路门店!$AG:$AG,通讯通路门店!$S:$S,$G2162)</f>
        <v>0</v>
      </c>
      <c r="BO2162" s="99">
        <f>SUMIFS(通讯通路门店!$AH:$AH,通讯通路门店!$S:$S,$G2162)</f>
        <v>0</v>
      </c>
      <c r="BP2162" s="99">
        <f>SUMIFS(通讯通路门店!$AI:$AI,通讯通路门店!$S:$S,$G2162)</f>
        <v>0</v>
      </c>
      <c r="BQ2162" s="83"/>
    </row>
    <row r="2163" spans="1:69">
      <c r="A2163" s="99" t="str">
        <f>IFERROR(_xlfn.XLOOKUP($G2163,通讯通路门店!$S$4:$S$993933,通讯通路门店!$A$4:$A$993933,0,0),"")</f>
        <v>海南省</v>
      </c>
      <c r="B2163" s="99" t="str">
        <f>IFERROR(_xlfn.XLOOKUP($G2163,通讯通路门店!$S$4:$S$993933,通讯通路门店!$B$4:$B$993933,0,0),"")</f>
        <v>昌江黎族自治县</v>
      </c>
      <c r="C2163" s="99" t="str">
        <f>IFERROR(_xlfn.XLOOKUP($G2163,通讯通路门店!$S$4:$S$993933,通讯通路门店!$C$4:$C$993933,0,0),"")</f>
        <v>昌江黎族自治县</v>
      </c>
      <c r="D2163" s="99" t="str">
        <f>IFERROR(_xlfn.XLOOKUP($G2163,通讯通路门店!$S$4:$S$993933,通讯通路门店!$D$4:$D$993933,0,0),"")</f>
        <v>叉河镇</v>
      </c>
      <c r="E2163" s="83"/>
      <c r="F2163" s="83"/>
      <c r="G2163" s="101"/>
      <c r="H2163" s="102">
        <f>IFERROR(_xlfn.XLOOKUP($G2163,通讯通路门店!$S$4:$S$993933,通讯通路门店!$R$4:$R$993933,0,0),"")</f>
        <v>0</v>
      </c>
      <c r="I2163" s="83"/>
      <c r="J2163" s="83"/>
      <c r="K2163" s="83"/>
      <c r="L2163" s="83"/>
      <c r="M2163" s="83"/>
      <c r="N2163" s="83"/>
      <c r="O2163" s="83"/>
      <c r="P2163" s="83"/>
      <c r="Q2163" s="83"/>
      <c r="R2163" s="83"/>
      <c r="S2163" s="83"/>
      <c r="T2163" s="83"/>
      <c r="U2163" s="99">
        <f>COUNTIF(通讯通路门店!$S:$S,$G2163)</f>
        <v>0</v>
      </c>
      <c r="V2163" s="99">
        <f>COUNTIFS(通讯通路门店!$S:$S,$G2163,通讯通路门店!$J:$J,"综合卖场")</f>
        <v>0</v>
      </c>
      <c r="W2163" s="99">
        <f>SUMIFS(通讯通路门店!$AJ:$AJ,通讯通路门店!$S:$S,通讯客户沙盘!$G2163)</f>
        <v>0</v>
      </c>
      <c r="X2163" s="99">
        <f t="shared" si="165"/>
        <v>0</v>
      </c>
      <c r="Y2163" s="99">
        <f>COUNTIFS(通讯通路门店!$S:$S,$G2163,通讯通路门店!$J:$J,"荣耀体验店")+COUNTIFS(通讯通路门店!$S:$S,$G2163,通讯通路门店!$J:$J,"荣耀授权专卖店")</f>
        <v>0</v>
      </c>
      <c r="Z2163" s="99">
        <f>COUNTIFS(通讯通路门店!$S:$S,$G2163,通讯通路门店!$J:$J,"VIVO体验店")</f>
        <v>0</v>
      </c>
      <c r="AA2163" s="99">
        <f>COUNTIFS(通讯通路门店!$S:$S,$G2163,通讯通路门店!$J:$J,"OPPO体验店")</f>
        <v>0</v>
      </c>
      <c r="AB2163" s="99">
        <f>COUNTIFS(通讯通路门店!$S:$S,$G2163,通讯通路门店!$J:$J,"华为授权体验店")+COUNTIFS(通讯通路门店!$S:$S,$G2163,通讯通路门店!$J:$J,"华为堡垒店")</f>
        <v>0</v>
      </c>
      <c r="AC2163" s="99">
        <f>COUNTIFS(通讯通路门店!$S:$S,$G2163,通讯通路门店!$J:$J,"小米体验店")</f>
        <v>0</v>
      </c>
      <c r="AD2163" s="99">
        <f>COUNTIFS(通讯通路门店!$S:$S,$G2163,通讯通路门店!$J:$J,"苹果体验店")</f>
        <v>0</v>
      </c>
      <c r="AE2163" s="99">
        <f>COUNTIFS(通讯通路门店!$S:$S,$G2163,通讯通路门店!$J:$J,"其他品牌专卖店")</f>
        <v>0</v>
      </c>
      <c r="AF2163" s="99">
        <f>SUMIFS(通讯通路门店!$BI:$BI,通讯通路门店!$S:$S,$G2163)</f>
        <v>0</v>
      </c>
      <c r="AG2163" s="99">
        <f>SUMIFS(通讯通路门店!$BH:$BH,通讯通路门店!$S:$S,$G2163)</f>
        <v>0</v>
      </c>
      <c r="AH2163" s="99">
        <f t="shared" si="166"/>
        <v>0</v>
      </c>
      <c r="AI2163" s="99">
        <f>SUMIFS(通讯通路门店!$BB:$BB,通讯通路门店!$S:$S,$G2163)</f>
        <v>0</v>
      </c>
      <c r="AJ2163" s="99">
        <f>SUMIFS(通讯通路门店!$BE:$BE,通讯通路门店!$S:$S,$G2163)</f>
        <v>0</v>
      </c>
      <c r="AK2163" s="99">
        <f>SUMIFS(通讯通路门店!$BG:$BG,通讯通路门店!$S:$S,$G2163)</f>
        <v>0</v>
      </c>
      <c r="AL2163" s="99">
        <f>SUMIFS(通讯通路门店!$BC:$BC,通讯通路门店!$S:$S,$G2163)</f>
        <v>0</v>
      </c>
      <c r="AM2163" s="99">
        <f>SUMIFS(通讯通路门店!$BD:$BD,通讯通路门店!$S:$S,$G2163)</f>
        <v>0</v>
      </c>
      <c r="AN2163" s="99">
        <f>SUMIFS(通讯通路门店!$BF:$BF,通讯通路门店!$S:$S,$G2163)</f>
        <v>0</v>
      </c>
      <c r="AO2163" s="99">
        <f t="shared" si="167"/>
        <v>0</v>
      </c>
      <c r="AP2163" s="99">
        <f>SUMIFS(通讯通路门店!$K:$K,通讯通路门店!$S:$S,$G2163)</f>
        <v>0</v>
      </c>
      <c r="AQ2163" s="83"/>
      <c r="AR2163" s="99">
        <f>SUMIFS(通讯通路门店!$T:$T,通讯通路门店!$S:$S,$G2163)</f>
        <v>0</v>
      </c>
      <c r="AS2163" s="99">
        <f>SUMIFS(通讯通路门店!$U:$U,通讯通路门店!$S:$S,$G2163)</f>
        <v>0</v>
      </c>
      <c r="AT2163" s="99">
        <f>SUMIFS(通讯通路门店!$V:$V,通讯通路门店!$S:$S,$G2163)</f>
        <v>0</v>
      </c>
      <c r="AU2163" s="99">
        <f>SUMIFS(通讯通路门店!$W:$W,通讯通路门店!$S:$S,$G2163)</f>
        <v>0</v>
      </c>
      <c r="AV2163" s="99">
        <f>SUMIFS(通讯通路门店!$Z:$Z,通讯通路门店!$S:$S,$G2163)</f>
        <v>0</v>
      </c>
      <c r="AW2163" s="99">
        <f>SUMIFS(通讯通路门店!$AB:$AB,通讯通路门店!$S:$S,$G2163)</f>
        <v>0</v>
      </c>
      <c r="AX2163" s="99">
        <f>SUMIFS(通讯通路门店!$X:$X,通讯通路门店!$S:$S,$G2163)</f>
        <v>0</v>
      </c>
      <c r="AY2163" s="99">
        <f>SUMIFS(通讯通路门店!$Y:$Y,通讯通路门店!$S:$S,$G2163)</f>
        <v>0</v>
      </c>
      <c r="AZ2163" s="99">
        <f>SUMIFS(通讯通路门店!$AA:$AA,通讯通路门店!$S:$S,$G2163)</f>
        <v>0</v>
      </c>
      <c r="BA2163" s="99">
        <f t="shared" si="168"/>
        <v>0</v>
      </c>
      <c r="BB2163" s="99">
        <f t="shared" si="169"/>
        <v>0</v>
      </c>
      <c r="BC2163" s="99">
        <f>SUMIFS(通讯通路门店!$W:$W,通讯通路门店!$S:$S,$G2163,通讯通路门店!$J:$J,"荣耀体验店")+SUMIFS(通讯通路门店!$W:$W,通讯通路门店!$S:$S,$G2163,通讯通路门店!$J:$J,"荣耀授权专卖店")</f>
        <v>0</v>
      </c>
      <c r="BD2163" s="99">
        <f>SUMIFS(通讯通路门店!$Z:$Z,通讯通路门店!$S:$S,$G2163,通讯通路门店!$J:$J,"VIVO体验店")</f>
        <v>0</v>
      </c>
      <c r="BE2163" s="99">
        <f>SUMIFS(通讯通路门店!$AB:$AB,通讯通路门店!$S:$S,$G2163,通讯通路门店!$J:$J,"OPPO体验店")</f>
        <v>0</v>
      </c>
      <c r="BF2163" s="99">
        <f>SUMIFS(通讯通路门店!$X:$X,通讯通路门店!$S:$S,$G2163,通讯通路门店!$J:$J,"华为授权体验店")+SUMIFS(通讯通路门店!$AA:$AA,通讯通路门店!$S:$S,$G2163,通讯通路门店!$J:$J,"华为堡垒店")</f>
        <v>0</v>
      </c>
      <c r="BG2163" s="99">
        <f>SUMIFS(通讯通路门店!$Y:$Y,通讯通路门店!$S:$S,$G2163,通讯通路门店!$J:$J,"小米体验店")</f>
        <v>0</v>
      </c>
      <c r="BH2163" s="99">
        <f>SUMIFS(通讯通路门店!$AA:$AA,通讯通路门店!$S:$S,$G2163,通讯通路门店!$J:$J,"苹果体验店")</f>
        <v>0</v>
      </c>
      <c r="BI2163" s="99">
        <f>SUMIFS(通讯通路门店!$K:$K,通讯通路门店!$S:$S,$G2163,通讯通路门店!$J:$J,"其他品牌专卖店")</f>
        <v>0</v>
      </c>
      <c r="BJ2163" s="99">
        <f>SUMIFS(通讯通路门店!$AC:$AC,通讯通路门店!$S:$S,$G2163)</f>
        <v>0</v>
      </c>
      <c r="BK2163" s="99">
        <f>SUMIFS(通讯通路门店!$AD:$AD,通讯通路门店!$S:$S,$G2163)</f>
        <v>0</v>
      </c>
      <c r="BL2163" s="99">
        <f>SUMIFS(通讯通路门店!$AE:$AE,通讯通路门店!$S:$S,$G2163)</f>
        <v>0</v>
      </c>
      <c r="BM2163" s="99">
        <f>SUMIFS(通讯通路门店!$AF:$AF,通讯通路门店!$S:$S,$G2163)</f>
        <v>0</v>
      </c>
      <c r="BN2163" s="99">
        <f>SUMIFS(通讯通路门店!$AG:$AG,通讯通路门店!$S:$S,$G2163)</f>
        <v>0</v>
      </c>
      <c r="BO2163" s="99">
        <f>SUMIFS(通讯通路门店!$AH:$AH,通讯通路门店!$S:$S,$G2163)</f>
        <v>0</v>
      </c>
      <c r="BP2163" s="99">
        <f>SUMIFS(通讯通路门店!$AI:$AI,通讯通路门店!$S:$S,$G2163)</f>
        <v>0</v>
      </c>
      <c r="BQ2163" s="83"/>
    </row>
    <row r="2164" spans="1:69">
      <c r="A2164" s="99" t="str">
        <f>IFERROR(_xlfn.XLOOKUP($G2164,通讯通路门店!$S$4:$S$993933,通讯通路门店!$A$4:$A$993933,0,0),"")</f>
        <v>海南省</v>
      </c>
      <c r="B2164" s="99" t="str">
        <f>IFERROR(_xlfn.XLOOKUP($G2164,通讯通路门店!$S$4:$S$993933,通讯通路门店!$B$4:$B$993933,0,0),"")</f>
        <v>昌江黎族自治县</v>
      </c>
      <c r="C2164" s="99" t="str">
        <f>IFERROR(_xlfn.XLOOKUP($G2164,通讯通路门店!$S$4:$S$993933,通讯通路门店!$C$4:$C$993933,0,0),"")</f>
        <v>昌江黎族自治县</v>
      </c>
      <c r="D2164" s="99" t="str">
        <f>IFERROR(_xlfn.XLOOKUP($G2164,通讯通路门店!$S$4:$S$993933,通讯通路门店!$D$4:$D$993933,0,0),"")</f>
        <v>叉河镇</v>
      </c>
      <c r="E2164" s="83"/>
      <c r="F2164" s="83"/>
      <c r="G2164" s="101"/>
      <c r="H2164" s="102">
        <f>IFERROR(_xlfn.XLOOKUP($G2164,通讯通路门店!$S$4:$S$993933,通讯通路门店!$R$4:$R$993933,0,0),"")</f>
        <v>0</v>
      </c>
      <c r="I2164" s="83"/>
      <c r="J2164" s="83"/>
      <c r="K2164" s="83"/>
      <c r="L2164" s="83"/>
      <c r="M2164" s="83"/>
      <c r="N2164" s="83"/>
      <c r="O2164" s="83"/>
      <c r="P2164" s="83"/>
      <c r="Q2164" s="83"/>
      <c r="R2164" s="83"/>
      <c r="S2164" s="83"/>
      <c r="T2164" s="83"/>
      <c r="U2164" s="99">
        <f>COUNTIF(通讯通路门店!$S:$S,$G2164)</f>
        <v>0</v>
      </c>
      <c r="V2164" s="99">
        <f>COUNTIFS(通讯通路门店!$S:$S,$G2164,通讯通路门店!$J:$J,"综合卖场")</f>
        <v>0</v>
      </c>
      <c r="W2164" s="99">
        <f>SUMIFS(通讯通路门店!$AJ:$AJ,通讯通路门店!$S:$S,通讯客户沙盘!$G2164)</f>
        <v>0</v>
      </c>
      <c r="X2164" s="99">
        <f t="shared" si="165"/>
        <v>0</v>
      </c>
      <c r="Y2164" s="99">
        <f>COUNTIFS(通讯通路门店!$S:$S,$G2164,通讯通路门店!$J:$J,"荣耀体验店")+COUNTIFS(通讯通路门店!$S:$S,$G2164,通讯通路门店!$J:$J,"荣耀授权专卖店")</f>
        <v>0</v>
      </c>
      <c r="Z2164" s="99">
        <f>COUNTIFS(通讯通路门店!$S:$S,$G2164,通讯通路门店!$J:$J,"VIVO体验店")</f>
        <v>0</v>
      </c>
      <c r="AA2164" s="99">
        <f>COUNTIFS(通讯通路门店!$S:$S,$G2164,通讯通路门店!$J:$J,"OPPO体验店")</f>
        <v>0</v>
      </c>
      <c r="AB2164" s="99">
        <f>COUNTIFS(通讯通路门店!$S:$S,$G2164,通讯通路门店!$J:$J,"华为授权体验店")+COUNTIFS(通讯通路门店!$S:$S,$G2164,通讯通路门店!$J:$J,"华为堡垒店")</f>
        <v>0</v>
      </c>
      <c r="AC2164" s="99">
        <f>COUNTIFS(通讯通路门店!$S:$S,$G2164,通讯通路门店!$J:$J,"小米体验店")</f>
        <v>0</v>
      </c>
      <c r="AD2164" s="99">
        <f>COUNTIFS(通讯通路门店!$S:$S,$G2164,通讯通路门店!$J:$J,"苹果体验店")</f>
        <v>0</v>
      </c>
      <c r="AE2164" s="99">
        <f>COUNTIFS(通讯通路门店!$S:$S,$G2164,通讯通路门店!$J:$J,"其他品牌专卖店")</f>
        <v>0</v>
      </c>
      <c r="AF2164" s="99">
        <f>SUMIFS(通讯通路门店!$BI:$BI,通讯通路门店!$S:$S,$G2164)</f>
        <v>0</v>
      </c>
      <c r="AG2164" s="99">
        <f>SUMIFS(通讯通路门店!$BH:$BH,通讯通路门店!$S:$S,$G2164)</f>
        <v>0</v>
      </c>
      <c r="AH2164" s="99">
        <f t="shared" si="166"/>
        <v>0</v>
      </c>
      <c r="AI2164" s="99">
        <f>SUMIFS(通讯通路门店!$BB:$BB,通讯通路门店!$S:$S,$G2164)</f>
        <v>0</v>
      </c>
      <c r="AJ2164" s="99">
        <f>SUMIFS(通讯通路门店!$BE:$BE,通讯通路门店!$S:$S,$G2164)</f>
        <v>0</v>
      </c>
      <c r="AK2164" s="99">
        <f>SUMIFS(通讯通路门店!$BG:$BG,通讯通路门店!$S:$S,$G2164)</f>
        <v>0</v>
      </c>
      <c r="AL2164" s="99">
        <f>SUMIFS(通讯通路门店!$BC:$BC,通讯通路门店!$S:$S,$G2164)</f>
        <v>0</v>
      </c>
      <c r="AM2164" s="99">
        <f>SUMIFS(通讯通路门店!$BD:$BD,通讯通路门店!$S:$S,$G2164)</f>
        <v>0</v>
      </c>
      <c r="AN2164" s="99">
        <f>SUMIFS(通讯通路门店!$BF:$BF,通讯通路门店!$S:$S,$G2164)</f>
        <v>0</v>
      </c>
      <c r="AO2164" s="99">
        <f t="shared" si="167"/>
        <v>0</v>
      </c>
      <c r="AP2164" s="99">
        <f>SUMIFS(通讯通路门店!$K:$K,通讯通路门店!$S:$S,$G2164)</f>
        <v>0</v>
      </c>
      <c r="AQ2164" s="83"/>
      <c r="AR2164" s="99">
        <f>SUMIFS(通讯通路门店!$T:$T,通讯通路门店!$S:$S,$G2164)</f>
        <v>0</v>
      </c>
      <c r="AS2164" s="99">
        <f>SUMIFS(通讯通路门店!$U:$U,通讯通路门店!$S:$S,$G2164)</f>
        <v>0</v>
      </c>
      <c r="AT2164" s="99">
        <f>SUMIFS(通讯通路门店!$V:$V,通讯通路门店!$S:$S,$G2164)</f>
        <v>0</v>
      </c>
      <c r="AU2164" s="99">
        <f>SUMIFS(通讯通路门店!$W:$W,通讯通路门店!$S:$S,$G2164)</f>
        <v>0</v>
      </c>
      <c r="AV2164" s="99">
        <f>SUMIFS(通讯通路门店!$Z:$Z,通讯通路门店!$S:$S,$G2164)</f>
        <v>0</v>
      </c>
      <c r="AW2164" s="99">
        <f>SUMIFS(通讯通路门店!$AB:$AB,通讯通路门店!$S:$S,$G2164)</f>
        <v>0</v>
      </c>
      <c r="AX2164" s="99">
        <f>SUMIFS(通讯通路门店!$X:$X,通讯通路门店!$S:$S,$G2164)</f>
        <v>0</v>
      </c>
      <c r="AY2164" s="99">
        <f>SUMIFS(通讯通路门店!$Y:$Y,通讯通路门店!$S:$S,$G2164)</f>
        <v>0</v>
      </c>
      <c r="AZ2164" s="99">
        <f>SUMIFS(通讯通路门店!$AA:$AA,通讯通路门店!$S:$S,$G2164)</f>
        <v>0</v>
      </c>
      <c r="BA2164" s="99">
        <f t="shared" si="168"/>
        <v>0</v>
      </c>
      <c r="BB2164" s="99">
        <f t="shared" si="169"/>
        <v>0</v>
      </c>
      <c r="BC2164" s="99">
        <f>SUMIFS(通讯通路门店!$W:$W,通讯通路门店!$S:$S,$G2164,通讯通路门店!$J:$J,"荣耀体验店")+SUMIFS(通讯通路门店!$W:$W,通讯通路门店!$S:$S,$G2164,通讯通路门店!$J:$J,"荣耀授权专卖店")</f>
        <v>0</v>
      </c>
      <c r="BD2164" s="99">
        <f>SUMIFS(通讯通路门店!$Z:$Z,通讯通路门店!$S:$S,$G2164,通讯通路门店!$J:$J,"VIVO体验店")</f>
        <v>0</v>
      </c>
      <c r="BE2164" s="99">
        <f>SUMIFS(通讯通路门店!$AB:$AB,通讯通路门店!$S:$S,$G2164,通讯通路门店!$J:$J,"OPPO体验店")</f>
        <v>0</v>
      </c>
      <c r="BF2164" s="99">
        <f>SUMIFS(通讯通路门店!$X:$X,通讯通路门店!$S:$S,$G2164,通讯通路门店!$J:$J,"华为授权体验店")+SUMIFS(通讯通路门店!$AA:$AA,通讯通路门店!$S:$S,$G2164,通讯通路门店!$J:$J,"华为堡垒店")</f>
        <v>0</v>
      </c>
      <c r="BG2164" s="99">
        <f>SUMIFS(通讯通路门店!$Y:$Y,通讯通路门店!$S:$S,$G2164,通讯通路门店!$J:$J,"小米体验店")</f>
        <v>0</v>
      </c>
      <c r="BH2164" s="99">
        <f>SUMIFS(通讯通路门店!$AA:$AA,通讯通路门店!$S:$S,$G2164,通讯通路门店!$J:$J,"苹果体验店")</f>
        <v>0</v>
      </c>
      <c r="BI2164" s="99">
        <f>SUMIFS(通讯通路门店!$K:$K,通讯通路门店!$S:$S,$G2164,通讯通路门店!$J:$J,"其他品牌专卖店")</f>
        <v>0</v>
      </c>
      <c r="BJ2164" s="99">
        <f>SUMIFS(通讯通路门店!$AC:$AC,通讯通路门店!$S:$S,$G2164)</f>
        <v>0</v>
      </c>
      <c r="BK2164" s="99">
        <f>SUMIFS(通讯通路门店!$AD:$AD,通讯通路门店!$S:$S,$G2164)</f>
        <v>0</v>
      </c>
      <c r="BL2164" s="99">
        <f>SUMIFS(通讯通路门店!$AE:$AE,通讯通路门店!$S:$S,$G2164)</f>
        <v>0</v>
      </c>
      <c r="BM2164" s="99">
        <f>SUMIFS(通讯通路门店!$AF:$AF,通讯通路门店!$S:$S,$G2164)</f>
        <v>0</v>
      </c>
      <c r="BN2164" s="99">
        <f>SUMIFS(通讯通路门店!$AG:$AG,通讯通路门店!$S:$S,$G2164)</f>
        <v>0</v>
      </c>
      <c r="BO2164" s="99">
        <f>SUMIFS(通讯通路门店!$AH:$AH,通讯通路门店!$S:$S,$G2164)</f>
        <v>0</v>
      </c>
      <c r="BP2164" s="99">
        <f>SUMIFS(通讯通路门店!$AI:$AI,通讯通路门店!$S:$S,$G2164)</f>
        <v>0</v>
      </c>
      <c r="BQ2164" s="83"/>
    </row>
    <row r="2165" spans="1:69">
      <c r="A2165" s="99" t="str">
        <f>IFERROR(_xlfn.XLOOKUP($G2165,通讯通路门店!$S$4:$S$993933,通讯通路门店!$A$4:$A$993933,0,0),"")</f>
        <v>海南省</v>
      </c>
      <c r="B2165" s="99" t="str">
        <f>IFERROR(_xlfn.XLOOKUP($G2165,通讯通路门店!$S$4:$S$993933,通讯通路门店!$B$4:$B$993933,0,0),"")</f>
        <v>昌江黎族自治县</v>
      </c>
      <c r="C2165" s="99" t="str">
        <f>IFERROR(_xlfn.XLOOKUP($G2165,通讯通路门店!$S$4:$S$993933,通讯通路门店!$C$4:$C$993933,0,0),"")</f>
        <v>昌江黎族自治县</v>
      </c>
      <c r="D2165" s="99" t="str">
        <f>IFERROR(_xlfn.XLOOKUP($G2165,通讯通路门店!$S$4:$S$993933,通讯通路门店!$D$4:$D$993933,0,0),"")</f>
        <v>叉河镇</v>
      </c>
      <c r="E2165" s="83"/>
      <c r="F2165" s="83"/>
      <c r="G2165" s="101"/>
      <c r="H2165" s="102">
        <f>IFERROR(_xlfn.XLOOKUP($G2165,通讯通路门店!$S$4:$S$993933,通讯通路门店!$R$4:$R$993933,0,0),"")</f>
        <v>0</v>
      </c>
      <c r="I2165" s="83"/>
      <c r="J2165" s="83"/>
      <c r="K2165" s="83"/>
      <c r="L2165" s="83"/>
      <c r="M2165" s="83"/>
      <c r="N2165" s="83"/>
      <c r="O2165" s="83"/>
      <c r="P2165" s="83"/>
      <c r="Q2165" s="83"/>
      <c r="R2165" s="83"/>
      <c r="S2165" s="83"/>
      <c r="T2165" s="83"/>
      <c r="U2165" s="99">
        <f>COUNTIF(通讯通路门店!$S:$S,$G2165)</f>
        <v>0</v>
      </c>
      <c r="V2165" s="99">
        <f>COUNTIFS(通讯通路门店!$S:$S,$G2165,通讯通路门店!$J:$J,"综合卖场")</f>
        <v>0</v>
      </c>
      <c r="W2165" s="99">
        <f>SUMIFS(通讯通路门店!$AJ:$AJ,通讯通路门店!$S:$S,通讯客户沙盘!$G2165)</f>
        <v>0</v>
      </c>
      <c r="X2165" s="99">
        <f t="shared" si="165"/>
        <v>0</v>
      </c>
      <c r="Y2165" s="99">
        <f>COUNTIFS(通讯通路门店!$S:$S,$G2165,通讯通路门店!$J:$J,"荣耀体验店")+COUNTIFS(通讯通路门店!$S:$S,$G2165,通讯通路门店!$J:$J,"荣耀授权专卖店")</f>
        <v>0</v>
      </c>
      <c r="Z2165" s="99">
        <f>COUNTIFS(通讯通路门店!$S:$S,$G2165,通讯通路门店!$J:$J,"VIVO体验店")</f>
        <v>0</v>
      </c>
      <c r="AA2165" s="99">
        <f>COUNTIFS(通讯通路门店!$S:$S,$G2165,通讯通路门店!$J:$J,"OPPO体验店")</f>
        <v>0</v>
      </c>
      <c r="AB2165" s="99">
        <f>COUNTIFS(通讯通路门店!$S:$S,$G2165,通讯通路门店!$J:$J,"华为授权体验店")+COUNTIFS(通讯通路门店!$S:$S,$G2165,通讯通路门店!$J:$J,"华为堡垒店")</f>
        <v>0</v>
      </c>
      <c r="AC2165" s="99">
        <f>COUNTIFS(通讯通路门店!$S:$S,$G2165,通讯通路门店!$J:$J,"小米体验店")</f>
        <v>0</v>
      </c>
      <c r="AD2165" s="99">
        <f>COUNTIFS(通讯通路门店!$S:$S,$G2165,通讯通路门店!$J:$J,"苹果体验店")</f>
        <v>0</v>
      </c>
      <c r="AE2165" s="99">
        <f>COUNTIFS(通讯通路门店!$S:$S,$G2165,通讯通路门店!$J:$J,"其他品牌专卖店")</f>
        <v>0</v>
      </c>
      <c r="AF2165" s="99">
        <f>SUMIFS(通讯通路门店!$BI:$BI,通讯通路门店!$S:$S,$G2165)</f>
        <v>0</v>
      </c>
      <c r="AG2165" s="99">
        <f>SUMIFS(通讯通路门店!$BH:$BH,通讯通路门店!$S:$S,$G2165)</f>
        <v>0</v>
      </c>
      <c r="AH2165" s="99">
        <f t="shared" si="166"/>
        <v>0</v>
      </c>
      <c r="AI2165" s="99">
        <f>SUMIFS(通讯通路门店!$BB:$BB,通讯通路门店!$S:$S,$G2165)</f>
        <v>0</v>
      </c>
      <c r="AJ2165" s="99">
        <f>SUMIFS(通讯通路门店!$BE:$BE,通讯通路门店!$S:$S,$G2165)</f>
        <v>0</v>
      </c>
      <c r="AK2165" s="99">
        <f>SUMIFS(通讯通路门店!$BG:$BG,通讯通路门店!$S:$S,$G2165)</f>
        <v>0</v>
      </c>
      <c r="AL2165" s="99">
        <f>SUMIFS(通讯通路门店!$BC:$BC,通讯通路门店!$S:$S,$G2165)</f>
        <v>0</v>
      </c>
      <c r="AM2165" s="99">
        <f>SUMIFS(通讯通路门店!$BD:$BD,通讯通路门店!$S:$S,$G2165)</f>
        <v>0</v>
      </c>
      <c r="AN2165" s="99">
        <f>SUMIFS(通讯通路门店!$BF:$BF,通讯通路门店!$S:$S,$G2165)</f>
        <v>0</v>
      </c>
      <c r="AO2165" s="99">
        <f t="shared" si="167"/>
        <v>0</v>
      </c>
      <c r="AP2165" s="99">
        <f>SUMIFS(通讯通路门店!$K:$K,通讯通路门店!$S:$S,$G2165)</f>
        <v>0</v>
      </c>
      <c r="AQ2165" s="83"/>
      <c r="AR2165" s="99">
        <f>SUMIFS(通讯通路门店!$T:$T,通讯通路门店!$S:$S,$G2165)</f>
        <v>0</v>
      </c>
      <c r="AS2165" s="99">
        <f>SUMIFS(通讯通路门店!$U:$U,通讯通路门店!$S:$S,$G2165)</f>
        <v>0</v>
      </c>
      <c r="AT2165" s="99">
        <f>SUMIFS(通讯通路门店!$V:$V,通讯通路门店!$S:$S,$G2165)</f>
        <v>0</v>
      </c>
      <c r="AU2165" s="99">
        <f>SUMIFS(通讯通路门店!$W:$W,通讯通路门店!$S:$S,$G2165)</f>
        <v>0</v>
      </c>
      <c r="AV2165" s="99">
        <f>SUMIFS(通讯通路门店!$Z:$Z,通讯通路门店!$S:$S,$G2165)</f>
        <v>0</v>
      </c>
      <c r="AW2165" s="99">
        <f>SUMIFS(通讯通路门店!$AB:$AB,通讯通路门店!$S:$S,$G2165)</f>
        <v>0</v>
      </c>
      <c r="AX2165" s="99">
        <f>SUMIFS(通讯通路门店!$X:$X,通讯通路门店!$S:$S,$G2165)</f>
        <v>0</v>
      </c>
      <c r="AY2165" s="99">
        <f>SUMIFS(通讯通路门店!$Y:$Y,通讯通路门店!$S:$S,$G2165)</f>
        <v>0</v>
      </c>
      <c r="AZ2165" s="99">
        <f>SUMIFS(通讯通路门店!$AA:$AA,通讯通路门店!$S:$S,$G2165)</f>
        <v>0</v>
      </c>
      <c r="BA2165" s="99">
        <f t="shared" si="168"/>
        <v>0</v>
      </c>
      <c r="BB2165" s="99">
        <f t="shared" si="169"/>
        <v>0</v>
      </c>
      <c r="BC2165" s="99">
        <f>SUMIFS(通讯通路门店!$W:$W,通讯通路门店!$S:$S,$G2165,通讯通路门店!$J:$J,"荣耀体验店")+SUMIFS(通讯通路门店!$W:$W,通讯通路门店!$S:$S,$G2165,通讯通路门店!$J:$J,"荣耀授权专卖店")</f>
        <v>0</v>
      </c>
      <c r="BD2165" s="99">
        <f>SUMIFS(通讯通路门店!$Z:$Z,通讯通路门店!$S:$S,$G2165,通讯通路门店!$J:$J,"VIVO体验店")</f>
        <v>0</v>
      </c>
      <c r="BE2165" s="99">
        <f>SUMIFS(通讯通路门店!$AB:$AB,通讯通路门店!$S:$S,$G2165,通讯通路门店!$J:$J,"OPPO体验店")</f>
        <v>0</v>
      </c>
      <c r="BF2165" s="99">
        <f>SUMIFS(通讯通路门店!$X:$X,通讯通路门店!$S:$S,$G2165,通讯通路门店!$J:$J,"华为授权体验店")+SUMIFS(通讯通路门店!$AA:$AA,通讯通路门店!$S:$S,$G2165,通讯通路门店!$J:$J,"华为堡垒店")</f>
        <v>0</v>
      </c>
      <c r="BG2165" s="99">
        <f>SUMIFS(通讯通路门店!$Y:$Y,通讯通路门店!$S:$S,$G2165,通讯通路门店!$J:$J,"小米体验店")</f>
        <v>0</v>
      </c>
      <c r="BH2165" s="99">
        <f>SUMIFS(通讯通路门店!$AA:$AA,通讯通路门店!$S:$S,$G2165,通讯通路门店!$J:$J,"苹果体验店")</f>
        <v>0</v>
      </c>
      <c r="BI2165" s="99">
        <f>SUMIFS(通讯通路门店!$K:$K,通讯通路门店!$S:$S,$G2165,通讯通路门店!$J:$J,"其他品牌专卖店")</f>
        <v>0</v>
      </c>
      <c r="BJ2165" s="99">
        <f>SUMIFS(通讯通路门店!$AC:$AC,通讯通路门店!$S:$S,$G2165)</f>
        <v>0</v>
      </c>
      <c r="BK2165" s="99">
        <f>SUMIFS(通讯通路门店!$AD:$AD,通讯通路门店!$S:$S,$G2165)</f>
        <v>0</v>
      </c>
      <c r="BL2165" s="99">
        <f>SUMIFS(通讯通路门店!$AE:$AE,通讯通路门店!$S:$S,$G2165)</f>
        <v>0</v>
      </c>
      <c r="BM2165" s="99">
        <f>SUMIFS(通讯通路门店!$AF:$AF,通讯通路门店!$S:$S,$G2165)</f>
        <v>0</v>
      </c>
      <c r="BN2165" s="99">
        <f>SUMIFS(通讯通路门店!$AG:$AG,通讯通路门店!$S:$S,$G2165)</f>
        <v>0</v>
      </c>
      <c r="BO2165" s="99">
        <f>SUMIFS(通讯通路门店!$AH:$AH,通讯通路门店!$S:$S,$G2165)</f>
        <v>0</v>
      </c>
      <c r="BP2165" s="99">
        <f>SUMIFS(通讯通路门店!$AI:$AI,通讯通路门店!$S:$S,$G2165)</f>
        <v>0</v>
      </c>
      <c r="BQ2165" s="83"/>
    </row>
    <row r="2166" spans="1:69">
      <c r="A2166" s="99" t="str">
        <f>IFERROR(_xlfn.XLOOKUP($G2166,通讯通路门店!$S$4:$S$993933,通讯通路门店!$A$4:$A$993933,0,0),"")</f>
        <v>海南省</v>
      </c>
      <c r="B2166" s="99" t="str">
        <f>IFERROR(_xlfn.XLOOKUP($G2166,通讯通路门店!$S$4:$S$993933,通讯通路门店!$B$4:$B$993933,0,0),"")</f>
        <v>昌江黎族自治县</v>
      </c>
      <c r="C2166" s="99" t="str">
        <f>IFERROR(_xlfn.XLOOKUP($G2166,通讯通路门店!$S$4:$S$993933,通讯通路门店!$C$4:$C$993933,0,0),"")</f>
        <v>昌江黎族自治县</v>
      </c>
      <c r="D2166" s="99" t="str">
        <f>IFERROR(_xlfn.XLOOKUP($G2166,通讯通路门店!$S$4:$S$993933,通讯通路门店!$D$4:$D$993933,0,0),"")</f>
        <v>叉河镇</v>
      </c>
      <c r="E2166" s="83"/>
      <c r="F2166" s="83"/>
      <c r="G2166" s="101"/>
      <c r="H2166" s="102">
        <f>IFERROR(_xlfn.XLOOKUP($G2166,通讯通路门店!$S$4:$S$993933,通讯通路门店!$R$4:$R$993933,0,0),"")</f>
        <v>0</v>
      </c>
      <c r="I2166" s="83"/>
      <c r="J2166" s="83"/>
      <c r="K2166" s="83"/>
      <c r="L2166" s="83"/>
      <c r="M2166" s="83"/>
      <c r="N2166" s="83"/>
      <c r="O2166" s="83"/>
      <c r="P2166" s="83"/>
      <c r="Q2166" s="83"/>
      <c r="R2166" s="83"/>
      <c r="S2166" s="83"/>
      <c r="T2166" s="83"/>
      <c r="U2166" s="99">
        <f>COUNTIF(通讯通路门店!$S:$S,$G2166)</f>
        <v>0</v>
      </c>
      <c r="V2166" s="99">
        <f>COUNTIFS(通讯通路门店!$S:$S,$G2166,通讯通路门店!$J:$J,"综合卖场")</f>
        <v>0</v>
      </c>
      <c r="W2166" s="99">
        <f>SUMIFS(通讯通路门店!$AJ:$AJ,通讯通路门店!$S:$S,通讯客户沙盘!$G2166)</f>
        <v>0</v>
      </c>
      <c r="X2166" s="99">
        <f t="shared" si="165"/>
        <v>0</v>
      </c>
      <c r="Y2166" s="99">
        <f>COUNTIFS(通讯通路门店!$S:$S,$G2166,通讯通路门店!$J:$J,"荣耀体验店")+COUNTIFS(通讯通路门店!$S:$S,$G2166,通讯通路门店!$J:$J,"荣耀授权专卖店")</f>
        <v>0</v>
      </c>
      <c r="Z2166" s="99">
        <f>COUNTIFS(通讯通路门店!$S:$S,$G2166,通讯通路门店!$J:$J,"VIVO体验店")</f>
        <v>0</v>
      </c>
      <c r="AA2166" s="99">
        <f>COUNTIFS(通讯通路门店!$S:$S,$G2166,通讯通路门店!$J:$J,"OPPO体验店")</f>
        <v>0</v>
      </c>
      <c r="AB2166" s="99">
        <f>COUNTIFS(通讯通路门店!$S:$S,$G2166,通讯通路门店!$J:$J,"华为授权体验店")+COUNTIFS(通讯通路门店!$S:$S,$G2166,通讯通路门店!$J:$J,"华为堡垒店")</f>
        <v>0</v>
      </c>
      <c r="AC2166" s="99">
        <f>COUNTIFS(通讯通路门店!$S:$S,$G2166,通讯通路门店!$J:$J,"小米体验店")</f>
        <v>0</v>
      </c>
      <c r="AD2166" s="99">
        <f>COUNTIFS(通讯通路门店!$S:$S,$G2166,通讯通路门店!$J:$J,"苹果体验店")</f>
        <v>0</v>
      </c>
      <c r="AE2166" s="99">
        <f>COUNTIFS(通讯通路门店!$S:$S,$G2166,通讯通路门店!$J:$J,"其他品牌专卖店")</f>
        <v>0</v>
      </c>
      <c r="AF2166" s="99">
        <f>SUMIFS(通讯通路门店!$BI:$BI,通讯通路门店!$S:$S,$G2166)</f>
        <v>0</v>
      </c>
      <c r="AG2166" s="99">
        <f>SUMIFS(通讯通路门店!$BH:$BH,通讯通路门店!$S:$S,$G2166)</f>
        <v>0</v>
      </c>
      <c r="AH2166" s="99">
        <f t="shared" si="166"/>
        <v>0</v>
      </c>
      <c r="AI2166" s="99">
        <f>SUMIFS(通讯通路门店!$BB:$BB,通讯通路门店!$S:$S,$G2166)</f>
        <v>0</v>
      </c>
      <c r="AJ2166" s="99">
        <f>SUMIFS(通讯通路门店!$BE:$BE,通讯通路门店!$S:$S,$G2166)</f>
        <v>0</v>
      </c>
      <c r="AK2166" s="99">
        <f>SUMIFS(通讯通路门店!$BG:$BG,通讯通路门店!$S:$S,$G2166)</f>
        <v>0</v>
      </c>
      <c r="AL2166" s="99">
        <f>SUMIFS(通讯通路门店!$BC:$BC,通讯通路门店!$S:$S,$G2166)</f>
        <v>0</v>
      </c>
      <c r="AM2166" s="99">
        <f>SUMIFS(通讯通路门店!$BD:$BD,通讯通路门店!$S:$S,$G2166)</f>
        <v>0</v>
      </c>
      <c r="AN2166" s="99">
        <f>SUMIFS(通讯通路门店!$BF:$BF,通讯通路门店!$S:$S,$G2166)</f>
        <v>0</v>
      </c>
      <c r="AO2166" s="99">
        <f t="shared" si="167"/>
        <v>0</v>
      </c>
      <c r="AP2166" s="99">
        <f>SUMIFS(通讯通路门店!$K:$K,通讯通路门店!$S:$S,$G2166)</f>
        <v>0</v>
      </c>
      <c r="AQ2166" s="83"/>
      <c r="AR2166" s="99">
        <f>SUMIFS(通讯通路门店!$T:$T,通讯通路门店!$S:$S,$G2166)</f>
        <v>0</v>
      </c>
      <c r="AS2166" s="99">
        <f>SUMIFS(通讯通路门店!$U:$U,通讯通路门店!$S:$S,$G2166)</f>
        <v>0</v>
      </c>
      <c r="AT2166" s="99">
        <f>SUMIFS(通讯通路门店!$V:$V,通讯通路门店!$S:$S,$G2166)</f>
        <v>0</v>
      </c>
      <c r="AU2166" s="99">
        <f>SUMIFS(通讯通路门店!$W:$W,通讯通路门店!$S:$S,$G2166)</f>
        <v>0</v>
      </c>
      <c r="AV2166" s="99">
        <f>SUMIFS(通讯通路门店!$Z:$Z,通讯通路门店!$S:$S,$G2166)</f>
        <v>0</v>
      </c>
      <c r="AW2166" s="99">
        <f>SUMIFS(通讯通路门店!$AB:$AB,通讯通路门店!$S:$S,$G2166)</f>
        <v>0</v>
      </c>
      <c r="AX2166" s="99">
        <f>SUMIFS(通讯通路门店!$X:$X,通讯通路门店!$S:$S,$G2166)</f>
        <v>0</v>
      </c>
      <c r="AY2166" s="99">
        <f>SUMIFS(通讯通路门店!$Y:$Y,通讯通路门店!$S:$S,$G2166)</f>
        <v>0</v>
      </c>
      <c r="AZ2166" s="99">
        <f>SUMIFS(通讯通路门店!$AA:$AA,通讯通路门店!$S:$S,$G2166)</f>
        <v>0</v>
      </c>
      <c r="BA2166" s="99">
        <f t="shared" si="168"/>
        <v>0</v>
      </c>
      <c r="BB2166" s="99">
        <f t="shared" si="169"/>
        <v>0</v>
      </c>
      <c r="BC2166" s="99">
        <f>SUMIFS(通讯通路门店!$W:$W,通讯通路门店!$S:$S,$G2166,通讯通路门店!$J:$J,"荣耀体验店")+SUMIFS(通讯通路门店!$W:$W,通讯通路门店!$S:$S,$G2166,通讯通路门店!$J:$J,"荣耀授权专卖店")</f>
        <v>0</v>
      </c>
      <c r="BD2166" s="99">
        <f>SUMIFS(通讯通路门店!$Z:$Z,通讯通路门店!$S:$S,$G2166,通讯通路门店!$J:$J,"VIVO体验店")</f>
        <v>0</v>
      </c>
      <c r="BE2166" s="99">
        <f>SUMIFS(通讯通路门店!$AB:$AB,通讯通路门店!$S:$S,$G2166,通讯通路门店!$J:$J,"OPPO体验店")</f>
        <v>0</v>
      </c>
      <c r="BF2166" s="99">
        <f>SUMIFS(通讯通路门店!$X:$X,通讯通路门店!$S:$S,$G2166,通讯通路门店!$J:$J,"华为授权体验店")+SUMIFS(通讯通路门店!$AA:$AA,通讯通路门店!$S:$S,$G2166,通讯通路门店!$J:$J,"华为堡垒店")</f>
        <v>0</v>
      </c>
      <c r="BG2166" s="99">
        <f>SUMIFS(通讯通路门店!$Y:$Y,通讯通路门店!$S:$S,$G2166,通讯通路门店!$J:$J,"小米体验店")</f>
        <v>0</v>
      </c>
      <c r="BH2166" s="99">
        <f>SUMIFS(通讯通路门店!$AA:$AA,通讯通路门店!$S:$S,$G2166,通讯通路门店!$J:$J,"苹果体验店")</f>
        <v>0</v>
      </c>
      <c r="BI2166" s="99">
        <f>SUMIFS(通讯通路门店!$K:$K,通讯通路门店!$S:$S,$G2166,通讯通路门店!$J:$J,"其他品牌专卖店")</f>
        <v>0</v>
      </c>
      <c r="BJ2166" s="99">
        <f>SUMIFS(通讯通路门店!$AC:$AC,通讯通路门店!$S:$S,$G2166)</f>
        <v>0</v>
      </c>
      <c r="BK2166" s="99">
        <f>SUMIFS(通讯通路门店!$AD:$AD,通讯通路门店!$S:$S,$G2166)</f>
        <v>0</v>
      </c>
      <c r="BL2166" s="99">
        <f>SUMIFS(通讯通路门店!$AE:$AE,通讯通路门店!$S:$S,$G2166)</f>
        <v>0</v>
      </c>
      <c r="BM2166" s="99">
        <f>SUMIFS(通讯通路门店!$AF:$AF,通讯通路门店!$S:$S,$G2166)</f>
        <v>0</v>
      </c>
      <c r="BN2166" s="99">
        <f>SUMIFS(通讯通路门店!$AG:$AG,通讯通路门店!$S:$S,$G2166)</f>
        <v>0</v>
      </c>
      <c r="BO2166" s="99">
        <f>SUMIFS(通讯通路门店!$AH:$AH,通讯通路门店!$S:$S,$G2166)</f>
        <v>0</v>
      </c>
      <c r="BP2166" s="99">
        <f>SUMIFS(通讯通路门店!$AI:$AI,通讯通路门店!$S:$S,$G2166)</f>
        <v>0</v>
      </c>
      <c r="BQ2166" s="83"/>
    </row>
    <row r="2167" spans="1:69">
      <c r="A2167" s="99" t="str">
        <f>IFERROR(_xlfn.XLOOKUP($G2167,通讯通路门店!$S$4:$S$993933,通讯通路门店!$A$4:$A$993933,0,0),"")</f>
        <v>海南省</v>
      </c>
      <c r="B2167" s="99" t="str">
        <f>IFERROR(_xlfn.XLOOKUP($G2167,通讯通路门店!$S$4:$S$993933,通讯通路门店!$B$4:$B$993933,0,0),"")</f>
        <v>昌江黎族自治县</v>
      </c>
      <c r="C2167" s="99" t="str">
        <f>IFERROR(_xlfn.XLOOKUP($G2167,通讯通路门店!$S$4:$S$993933,通讯通路门店!$C$4:$C$993933,0,0),"")</f>
        <v>昌江黎族自治县</v>
      </c>
      <c r="D2167" s="99" t="str">
        <f>IFERROR(_xlfn.XLOOKUP($G2167,通讯通路门店!$S$4:$S$993933,通讯通路门店!$D$4:$D$993933,0,0),"")</f>
        <v>叉河镇</v>
      </c>
      <c r="E2167" s="83"/>
      <c r="F2167" s="83"/>
      <c r="G2167" s="101"/>
      <c r="H2167" s="102">
        <f>IFERROR(_xlfn.XLOOKUP($G2167,通讯通路门店!$S$4:$S$993933,通讯通路门店!$R$4:$R$993933,0,0),"")</f>
        <v>0</v>
      </c>
      <c r="I2167" s="83"/>
      <c r="J2167" s="83"/>
      <c r="K2167" s="83"/>
      <c r="L2167" s="83"/>
      <c r="M2167" s="83"/>
      <c r="N2167" s="83"/>
      <c r="O2167" s="83"/>
      <c r="P2167" s="83"/>
      <c r="Q2167" s="83"/>
      <c r="R2167" s="83"/>
      <c r="S2167" s="83"/>
      <c r="T2167" s="83"/>
      <c r="U2167" s="99">
        <f>COUNTIF(通讯通路门店!$S:$S,$G2167)</f>
        <v>0</v>
      </c>
      <c r="V2167" s="99">
        <f>COUNTIFS(通讯通路门店!$S:$S,$G2167,通讯通路门店!$J:$J,"综合卖场")</f>
        <v>0</v>
      </c>
      <c r="W2167" s="99">
        <f>SUMIFS(通讯通路门店!$AJ:$AJ,通讯通路门店!$S:$S,通讯客户沙盘!$G2167)</f>
        <v>0</v>
      </c>
      <c r="X2167" s="99">
        <f t="shared" si="165"/>
        <v>0</v>
      </c>
      <c r="Y2167" s="99">
        <f>COUNTIFS(通讯通路门店!$S:$S,$G2167,通讯通路门店!$J:$J,"荣耀体验店")+COUNTIFS(通讯通路门店!$S:$S,$G2167,通讯通路门店!$J:$J,"荣耀授权专卖店")</f>
        <v>0</v>
      </c>
      <c r="Z2167" s="99">
        <f>COUNTIFS(通讯通路门店!$S:$S,$G2167,通讯通路门店!$J:$J,"VIVO体验店")</f>
        <v>0</v>
      </c>
      <c r="AA2167" s="99">
        <f>COUNTIFS(通讯通路门店!$S:$S,$G2167,通讯通路门店!$J:$J,"OPPO体验店")</f>
        <v>0</v>
      </c>
      <c r="AB2167" s="99">
        <f>COUNTIFS(通讯通路门店!$S:$S,$G2167,通讯通路门店!$J:$J,"华为授权体验店")+COUNTIFS(通讯通路门店!$S:$S,$G2167,通讯通路门店!$J:$J,"华为堡垒店")</f>
        <v>0</v>
      </c>
      <c r="AC2167" s="99">
        <f>COUNTIFS(通讯通路门店!$S:$S,$G2167,通讯通路门店!$J:$J,"小米体验店")</f>
        <v>0</v>
      </c>
      <c r="AD2167" s="99">
        <f>COUNTIFS(通讯通路门店!$S:$S,$G2167,通讯通路门店!$J:$J,"苹果体验店")</f>
        <v>0</v>
      </c>
      <c r="AE2167" s="99">
        <f>COUNTIFS(通讯通路门店!$S:$S,$G2167,通讯通路门店!$J:$J,"其他品牌专卖店")</f>
        <v>0</v>
      </c>
      <c r="AF2167" s="99">
        <f>SUMIFS(通讯通路门店!$BI:$BI,通讯通路门店!$S:$S,$G2167)</f>
        <v>0</v>
      </c>
      <c r="AG2167" s="99">
        <f>SUMIFS(通讯通路门店!$BH:$BH,通讯通路门店!$S:$S,$G2167)</f>
        <v>0</v>
      </c>
      <c r="AH2167" s="99">
        <f t="shared" si="166"/>
        <v>0</v>
      </c>
      <c r="AI2167" s="99">
        <f>SUMIFS(通讯通路门店!$BB:$BB,通讯通路门店!$S:$S,$G2167)</f>
        <v>0</v>
      </c>
      <c r="AJ2167" s="99">
        <f>SUMIFS(通讯通路门店!$BE:$BE,通讯通路门店!$S:$S,$G2167)</f>
        <v>0</v>
      </c>
      <c r="AK2167" s="99">
        <f>SUMIFS(通讯通路门店!$BG:$BG,通讯通路门店!$S:$S,$G2167)</f>
        <v>0</v>
      </c>
      <c r="AL2167" s="99">
        <f>SUMIFS(通讯通路门店!$BC:$BC,通讯通路门店!$S:$S,$G2167)</f>
        <v>0</v>
      </c>
      <c r="AM2167" s="99">
        <f>SUMIFS(通讯通路门店!$BD:$BD,通讯通路门店!$S:$S,$G2167)</f>
        <v>0</v>
      </c>
      <c r="AN2167" s="99">
        <f>SUMIFS(通讯通路门店!$BF:$BF,通讯通路门店!$S:$S,$G2167)</f>
        <v>0</v>
      </c>
      <c r="AO2167" s="99">
        <f t="shared" si="167"/>
        <v>0</v>
      </c>
      <c r="AP2167" s="99">
        <f>SUMIFS(通讯通路门店!$K:$K,通讯通路门店!$S:$S,$G2167)</f>
        <v>0</v>
      </c>
      <c r="AQ2167" s="83"/>
      <c r="AR2167" s="99">
        <f>SUMIFS(通讯通路门店!$T:$T,通讯通路门店!$S:$S,$G2167)</f>
        <v>0</v>
      </c>
      <c r="AS2167" s="99">
        <f>SUMIFS(通讯通路门店!$U:$U,通讯通路门店!$S:$S,$G2167)</f>
        <v>0</v>
      </c>
      <c r="AT2167" s="99">
        <f>SUMIFS(通讯通路门店!$V:$V,通讯通路门店!$S:$S,$G2167)</f>
        <v>0</v>
      </c>
      <c r="AU2167" s="99">
        <f>SUMIFS(通讯通路门店!$W:$W,通讯通路门店!$S:$S,$G2167)</f>
        <v>0</v>
      </c>
      <c r="AV2167" s="99">
        <f>SUMIFS(通讯通路门店!$Z:$Z,通讯通路门店!$S:$S,$G2167)</f>
        <v>0</v>
      </c>
      <c r="AW2167" s="99">
        <f>SUMIFS(通讯通路门店!$AB:$AB,通讯通路门店!$S:$S,$G2167)</f>
        <v>0</v>
      </c>
      <c r="AX2167" s="99">
        <f>SUMIFS(通讯通路门店!$X:$X,通讯通路门店!$S:$S,$G2167)</f>
        <v>0</v>
      </c>
      <c r="AY2167" s="99">
        <f>SUMIFS(通讯通路门店!$Y:$Y,通讯通路门店!$S:$S,$G2167)</f>
        <v>0</v>
      </c>
      <c r="AZ2167" s="99">
        <f>SUMIFS(通讯通路门店!$AA:$AA,通讯通路门店!$S:$S,$G2167)</f>
        <v>0</v>
      </c>
      <c r="BA2167" s="99">
        <f t="shared" si="168"/>
        <v>0</v>
      </c>
      <c r="BB2167" s="99">
        <f t="shared" si="169"/>
        <v>0</v>
      </c>
      <c r="BC2167" s="99">
        <f>SUMIFS(通讯通路门店!$W:$W,通讯通路门店!$S:$S,$G2167,通讯通路门店!$J:$J,"荣耀体验店")+SUMIFS(通讯通路门店!$W:$W,通讯通路门店!$S:$S,$G2167,通讯通路门店!$J:$J,"荣耀授权专卖店")</f>
        <v>0</v>
      </c>
      <c r="BD2167" s="99">
        <f>SUMIFS(通讯通路门店!$Z:$Z,通讯通路门店!$S:$S,$G2167,通讯通路门店!$J:$J,"VIVO体验店")</f>
        <v>0</v>
      </c>
      <c r="BE2167" s="99">
        <f>SUMIFS(通讯通路门店!$AB:$AB,通讯通路门店!$S:$S,$G2167,通讯通路门店!$J:$J,"OPPO体验店")</f>
        <v>0</v>
      </c>
      <c r="BF2167" s="99">
        <f>SUMIFS(通讯通路门店!$X:$X,通讯通路门店!$S:$S,$G2167,通讯通路门店!$J:$J,"华为授权体验店")+SUMIFS(通讯通路门店!$AA:$AA,通讯通路门店!$S:$S,$G2167,通讯通路门店!$J:$J,"华为堡垒店")</f>
        <v>0</v>
      </c>
      <c r="BG2167" s="99">
        <f>SUMIFS(通讯通路门店!$Y:$Y,通讯通路门店!$S:$S,$G2167,通讯通路门店!$J:$J,"小米体验店")</f>
        <v>0</v>
      </c>
      <c r="BH2167" s="99">
        <f>SUMIFS(通讯通路门店!$AA:$AA,通讯通路门店!$S:$S,$G2167,通讯通路门店!$J:$J,"苹果体验店")</f>
        <v>0</v>
      </c>
      <c r="BI2167" s="99">
        <f>SUMIFS(通讯通路门店!$K:$K,通讯通路门店!$S:$S,$G2167,通讯通路门店!$J:$J,"其他品牌专卖店")</f>
        <v>0</v>
      </c>
      <c r="BJ2167" s="99">
        <f>SUMIFS(通讯通路门店!$AC:$AC,通讯通路门店!$S:$S,$G2167)</f>
        <v>0</v>
      </c>
      <c r="BK2167" s="99">
        <f>SUMIFS(通讯通路门店!$AD:$AD,通讯通路门店!$S:$S,$G2167)</f>
        <v>0</v>
      </c>
      <c r="BL2167" s="99">
        <f>SUMIFS(通讯通路门店!$AE:$AE,通讯通路门店!$S:$S,$G2167)</f>
        <v>0</v>
      </c>
      <c r="BM2167" s="99">
        <f>SUMIFS(通讯通路门店!$AF:$AF,通讯通路门店!$S:$S,$G2167)</f>
        <v>0</v>
      </c>
      <c r="BN2167" s="99">
        <f>SUMIFS(通讯通路门店!$AG:$AG,通讯通路门店!$S:$S,$G2167)</f>
        <v>0</v>
      </c>
      <c r="BO2167" s="99">
        <f>SUMIFS(通讯通路门店!$AH:$AH,通讯通路门店!$S:$S,$G2167)</f>
        <v>0</v>
      </c>
      <c r="BP2167" s="99">
        <f>SUMIFS(通讯通路门店!$AI:$AI,通讯通路门店!$S:$S,$G2167)</f>
        <v>0</v>
      </c>
      <c r="BQ2167" s="83"/>
    </row>
    <row r="2168" spans="1:69">
      <c r="A2168" s="99" t="str">
        <f>IFERROR(_xlfn.XLOOKUP($G2168,通讯通路门店!$S$4:$S$993933,通讯通路门店!$A$4:$A$993933,0,0),"")</f>
        <v>海南省</v>
      </c>
      <c r="B2168" s="99" t="str">
        <f>IFERROR(_xlfn.XLOOKUP($G2168,通讯通路门店!$S$4:$S$993933,通讯通路门店!$B$4:$B$993933,0,0),"")</f>
        <v>昌江黎族自治县</v>
      </c>
      <c r="C2168" s="99" t="str">
        <f>IFERROR(_xlfn.XLOOKUP($G2168,通讯通路门店!$S$4:$S$993933,通讯通路门店!$C$4:$C$993933,0,0),"")</f>
        <v>昌江黎族自治县</v>
      </c>
      <c r="D2168" s="99" t="str">
        <f>IFERROR(_xlfn.XLOOKUP($G2168,通讯通路门店!$S$4:$S$993933,通讯通路门店!$D$4:$D$993933,0,0),"")</f>
        <v>叉河镇</v>
      </c>
      <c r="E2168" s="83"/>
      <c r="F2168" s="83"/>
      <c r="G2168" s="101"/>
      <c r="H2168" s="102">
        <f>IFERROR(_xlfn.XLOOKUP($G2168,通讯通路门店!$S$4:$S$993933,通讯通路门店!$R$4:$R$993933,0,0),"")</f>
        <v>0</v>
      </c>
      <c r="I2168" s="83"/>
      <c r="J2168" s="83"/>
      <c r="K2168" s="83"/>
      <c r="L2168" s="83"/>
      <c r="M2168" s="83"/>
      <c r="N2168" s="83"/>
      <c r="O2168" s="83"/>
      <c r="P2168" s="83"/>
      <c r="Q2168" s="83"/>
      <c r="R2168" s="83"/>
      <c r="S2168" s="83"/>
      <c r="T2168" s="83"/>
      <c r="U2168" s="99">
        <f>COUNTIF(通讯通路门店!$S:$S,$G2168)</f>
        <v>0</v>
      </c>
      <c r="V2168" s="99">
        <f>COUNTIFS(通讯通路门店!$S:$S,$G2168,通讯通路门店!$J:$J,"综合卖场")</f>
        <v>0</v>
      </c>
      <c r="W2168" s="99">
        <f>SUMIFS(通讯通路门店!$AJ:$AJ,通讯通路门店!$S:$S,通讯客户沙盘!$G2168)</f>
        <v>0</v>
      </c>
      <c r="X2168" s="99">
        <f t="shared" si="165"/>
        <v>0</v>
      </c>
      <c r="Y2168" s="99">
        <f>COUNTIFS(通讯通路门店!$S:$S,$G2168,通讯通路门店!$J:$J,"荣耀体验店")+COUNTIFS(通讯通路门店!$S:$S,$G2168,通讯通路门店!$J:$J,"荣耀授权专卖店")</f>
        <v>0</v>
      </c>
      <c r="Z2168" s="99">
        <f>COUNTIFS(通讯通路门店!$S:$S,$G2168,通讯通路门店!$J:$J,"VIVO体验店")</f>
        <v>0</v>
      </c>
      <c r="AA2168" s="99">
        <f>COUNTIFS(通讯通路门店!$S:$S,$G2168,通讯通路门店!$J:$J,"OPPO体验店")</f>
        <v>0</v>
      </c>
      <c r="AB2168" s="99">
        <f>COUNTIFS(通讯通路门店!$S:$S,$G2168,通讯通路门店!$J:$J,"华为授权体验店")+COUNTIFS(通讯通路门店!$S:$S,$G2168,通讯通路门店!$J:$J,"华为堡垒店")</f>
        <v>0</v>
      </c>
      <c r="AC2168" s="99">
        <f>COUNTIFS(通讯通路门店!$S:$S,$G2168,通讯通路门店!$J:$J,"小米体验店")</f>
        <v>0</v>
      </c>
      <c r="AD2168" s="99">
        <f>COUNTIFS(通讯通路门店!$S:$S,$G2168,通讯通路门店!$J:$J,"苹果体验店")</f>
        <v>0</v>
      </c>
      <c r="AE2168" s="99">
        <f>COUNTIFS(通讯通路门店!$S:$S,$G2168,通讯通路门店!$J:$J,"其他品牌专卖店")</f>
        <v>0</v>
      </c>
      <c r="AF2168" s="99">
        <f>SUMIFS(通讯通路门店!$BI:$BI,通讯通路门店!$S:$S,$G2168)</f>
        <v>0</v>
      </c>
      <c r="AG2168" s="99">
        <f>SUMIFS(通讯通路门店!$BH:$BH,通讯通路门店!$S:$S,$G2168)</f>
        <v>0</v>
      </c>
      <c r="AH2168" s="99">
        <f t="shared" si="166"/>
        <v>0</v>
      </c>
      <c r="AI2168" s="99">
        <f>SUMIFS(通讯通路门店!$BB:$BB,通讯通路门店!$S:$S,$G2168)</f>
        <v>0</v>
      </c>
      <c r="AJ2168" s="99">
        <f>SUMIFS(通讯通路门店!$BE:$BE,通讯通路门店!$S:$S,$G2168)</f>
        <v>0</v>
      </c>
      <c r="AK2168" s="99">
        <f>SUMIFS(通讯通路门店!$BG:$BG,通讯通路门店!$S:$S,$G2168)</f>
        <v>0</v>
      </c>
      <c r="AL2168" s="99">
        <f>SUMIFS(通讯通路门店!$BC:$BC,通讯通路门店!$S:$S,$G2168)</f>
        <v>0</v>
      </c>
      <c r="AM2168" s="99">
        <f>SUMIFS(通讯通路门店!$BD:$BD,通讯通路门店!$S:$S,$G2168)</f>
        <v>0</v>
      </c>
      <c r="AN2168" s="99">
        <f>SUMIFS(通讯通路门店!$BF:$BF,通讯通路门店!$S:$S,$G2168)</f>
        <v>0</v>
      </c>
      <c r="AO2168" s="99">
        <f t="shared" si="167"/>
        <v>0</v>
      </c>
      <c r="AP2168" s="99">
        <f>SUMIFS(通讯通路门店!$K:$K,通讯通路门店!$S:$S,$G2168)</f>
        <v>0</v>
      </c>
      <c r="AQ2168" s="83"/>
      <c r="AR2168" s="99">
        <f>SUMIFS(通讯通路门店!$T:$T,通讯通路门店!$S:$S,$G2168)</f>
        <v>0</v>
      </c>
      <c r="AS2168" s="99">
        <f>SUMIFS(通讯通路门店!$U:$U,通讯通路门店!$S:$S,$G2168)</f>
        <v>0</v>
      </c>
      <c r="AT2168" s="99">
        <f>SUMIFS(通讯通路门店!$V:$V,通讯通路门店!$S:$S,$G2168)</f>
        <v>0</v>
      </c>
      <c r="AU2168" s="99">
        <f>SUMIFS(通讯通路门店!$W:$W,通讯通路门店!$S:$S,$G2168)</f>
        <v>0</v>
      </c>
      <c r="AV2168" s="99">
        <f>SUMIFS(通讯通路门店!$Z:$Z,通讯通路门店!$S:$S,$G2168)</f>
        <v>0</v>
      </c>
      <c r="AW2168" s="99">
        <f>SUMIFS(通讯通路门店!$AB:$AB,通讯通路门店!$S:$S,$G2168)</f>
        <v>0</v>
      </c>
      <c r="AX2168" s="99">
        <f>SUMIFS(通讯通路门店!$X:$X,通讯通路门店!$S:$S,$G2168)</f>
        <v>0</v>
      </c>
      <c r="AY2168" s="99">
        <f>SUMIFS(通讯通路门店!$Y:$Y,通讯通路门店!$S:$S,$G2168)</f>
        <v>0</v>
      </c>
      <c r="AZ2168" s="99">
        <f>SUMIFS(通讯通路门店!$AA:$AA,通讯通路门店!$S:$S,$G2168)</f>
        <v>0</v>
      </c>
      <c r="BA2168" s="99">
        <f t="shared" si="168"/>
        <v>0</v>
      </c>
      <c r="BB2168" s="99">
        <f t="shared" si="169"/>
        <v>0</v>
      </c>
      <c r="BC2168" s="99">
        <f>SUMIFS(通讯通路门店!$W:$W,通讯通路门店!$S:$S,$G2168,通讯通路门店!$J:$J,"荣耀体验店")+SUMIFS(通讯通路门店!$W:$W,通讯通路门店!$S:$S,$G2168,通讯通路门店!$J:$J,"荣耀授权专卖店")</f>
        <v>0</v>
      </c>
      <c r="BD2168" s="99">
        <f>SUMIFS(通讯通路门店!$Z:$Z,通讯通路门店!$S:$S,$G2168,通讯通路门店!$J:$J,"VIVO体验店")</f>
        <v>0</v>
      </c>
      <c r="BE2168" s="99">
        <f>SUMIFS(通讯通路门店!$AB:$AB,通讯通路门店!$S:$S,$G2168,通讯通路门店!$J:$J,"OPPO体验店")</f>
        <v>0</v>
      </c>
      <c r="BF2168" s="99">
        <f>SUMIFS(通讯通路门店!$X:$X,通讯通路门店!$S:$S,$G2168,通讯通路门店!$J:$J,"华为授权体验店")+SUMIFS(通讯通路门店!$AA:$AA,通讯通路门店!$S:$S,$G2168,通讯通路门店!$J:$J,"华为堡垒店")</f>
        <v>0</v>
      </c>
      <c r="BG2168" s="99">
        <f>SUMIFS(通讯通路门店!$Y:$Y,通讯通路门店!$S:$S,$G2168,通讯通路门店!$J:$J,"小米体验店")</f>
        <v>0</v>
      </c>
      <c r="BH2168" s="99">
        <f>SUMIFS(通讯通路门店!$AA:$AA,通讯通路门店!$S:$S,$G2168,通讯通路门店!$J:$J,"苹果体验店")</f>
        <v>0</v>
      </c>
      <c r="BI2168" s="99">
        <f>SUMIFS(通讯通路门店!$K:$K,通讯通路门店!$S:$S,$G2168,通讯通路门店!$J:$J,"其他品牌专卖店")</f>
        <v>0</v>
      </c>
      <c r="BJ2168" s="99">
        <f>SUMIFS(通讯通路门店!$AC:$AC,通讯通路门店!$S:$S,$G2168)</f>
        <v>0</v>
      </c>
      <c r="BK2168" s="99">
        <f>SUMIFS(通讯通路门店!$AD:$AD,通讯通路门店!$S:$S,$G2168)</f>
        <v>0</v>
      </c>
      <c r="BL2168" s="99">
        <f>SUMIFS(通讯通路门店!$AE:$AE,通讯通路门店!$S:$S,$G2168)</f>
        <v>0</v>
      </c>
      <c r="BM2168" s="99">
        <f>SUMIFS(通讯通路门店!$AF:$AF,通讯通路门店!$S:$S,$G2168)</f>
        <v>0</v>
      </c>
      <c r="BN2168" s="99">
        <f>SUMIFS(通讯通路门店!$AG:$AG,通讯通路门店!$S:$S,$G2168)</f>
        <v>0</v>
      </c>
      <c r="BO2168" s="99">
        <f>SUMIFS(通讯通路门店!$AH:$AH,通讯通路门店!$S:$S,$G2168)</f>
        <v>0</v>
      </c>
      <c r="BP2168" s="99">
        <f>SUMIFS(通讯通路门店!$AI:$AI,通讯通路门店!$S:$S,$G2168)</f>
        <v>0</v>
      </c>
      <c r="BQ2168" s="83"/>
    </row>
    <row r="2169" spans="1:69">
      <c r="A2169" s="99" t="str">
        <f>IFERROR(_xlfn.XLOOKUP($G2169,通讯通路门店!$S$4:$S$993933,通讯通路门店!$A$4:$A$993933,0,0),"")</f>
        <v>海南省</v>
      </c>
      <c r="B2169" s="99" t="str">
        <f>IFERROR(_xlfn.XLOOKUP($G2169,通讯通路门店!$S$4:$S$993933,通讯通路门店!$B$4:$B$993933,0,0),"")</f>
        <v>昌江黎族自治县</v>
      </c>
      <c r="C2169" s="99" t="str">
        <f>IFERROR(_xlfn.XLOOKUP($G2169,通讯通路门店!$S$4:$S$993933,通讯通路门店!$C$4:$C$993933,0,0),"")</f>
        <v>昌江黎族自治县</v>
      </c>
      <c r="D2169" s="99" t="str">
        <f>IFERROR(_xlfn.XLOOKUP($G2169,通讯通路门店!$S$4:$S$993933,通讯通路门店!$D$4:$D$993933,0,0),"")</f>
        <v>叉河镇</v>
      </c>
      <c r="E2169" s="83"/>
      <c r="F2169" s="83"/>
      <c r="G2169" s="101"/>
      <c r="H2169" s="102">
        <f>IFERROR(_xlfn.XLOOKUP($G2169,通讯通路门店!$S$4:$S$993933,通讯通路门店!$R$4:$R$993933,0,0),"")</f>
        <v>0</v>
      </c>
      <c r="I2169" s="83"/>
      <c r="J2169" s="83"/>
      <c r="K2169" s="83"/>
      <c r="L2169" s="83"/>
      <c r="M2169" s="83"/>
      <c r="N2169" s="83"/>
      <c r="O2169" s="83"/>
      <c r="P2169" s="83"/>
      <c r="Q2169" s="83"/>
      <c r="R2169" s="83"/>
      <c r="S2169" s="83"/>
      <c r="T2169" s="83"/>
      <c r="U2169" s="99">
        <f>COUNTIF(通讯通路门店!$S:$S,$G2169)</f>
        <v>0</v>
      </c>
      <c r="V2169" s="99">
        <f>COUNTIFS(通讯通路门店!$S:$S,$G2169,通讯通路门店!$J:$J,"综合卖场")</f>
        <v>0</v>
      </c>
      <c r="W2169" s="99">
        <f>SUMIFS(通讯通路门店!$AJ:$AJ,通讯通路门店!$S:$S,通讯客户沙盘!$G2169)</f>
        <v>0</v>
      </c>
      <c r="X2169" s="99">
        <f t="shared" si="165"/>
        <v>0</v>
      </c>
      <c r="Y2169" s="99">
        <f>COUNTIFS(通讯通路门店!$S:$S,$G2169,通讯通路门店!$J:$J,"荣耀体验店")+COUNTIFS(通讯通路门店!$S:$S,$G2169,通讯通路门店!$J:$J,"荣耀授权专卖店")</f>
        <v>0</v>
      </c>
      <c r="Z2169" s="99">
        <f>COUNTIFS(通讯通路门店!$S:$S,$G2169,通讯通路门店!$J:$J,"VIVO体验店")</f>
        <v>0</v>
      </c>
      <c r="AA2169" s="99">
        <f>COUNTIFS(通讯通路门店!$S:$S,$G2169,通讯通路门店!$J:$J,"OPPO体验店")</f>
        <v>0</v>
      </c>
      <c r="AB2169" s="99">
        <f>COUNTIFS(通讯通路门店!$S:$S,$G2169,通讯通路门店!$J:$J,"华为授权体验店")+COUNTIFS(通讯通路门店!$S:$S,$G2169,通讯通路门店!$J:$J,"华为堡垒店")</f>
        <v>0</v>
      </c>
      <c r="AC2169" s="99">
        <f>COUNTIFS(通讯通路门店!$S:$S,$G2169,通讯通路门店!$J:$J,"小米体验店")</f>
        <v>0</v>
      </c>
      <c r="AD2169" s="99">
        <f>COUNTIFS(通讯通路门店!$S:$S,$G2169,通讯通路门店!$J:$J,"苹果体验店")</f>
        <v>0</v>
      </c>
      <c r="AE2169" s="99">
        <f>COUNTIFS(通讯通路门店!$S:$S,$G2169,通讯通路门店!$J:$J,"其他品牌专卖店")</f>
        <v>0</v>
      </c>
      <c r="AF2169" s="99">
        <f>SUMIFS(通讯通路门店!$BI:$BI,通讯通路门店!$S:$S,$G2169)</f>
        <v>0</v>
      </c>
      <c r="AG2169" s="99">
        <f>SUMIFS(通讯通路门店!$BH:$BH,通讯通路门店!$S:$S,$G2169)</f>
        <v>0</v>
      </c>
      <c r="AH2169" s="99">
        <f t="shared" si="166"/>
        <v>0</v>
      </c>
      <c r="AI2169" s="99">
        <f>SUMIFS(通讯通路门店!$BB:$BB,通讯通路门店!$S:$S,$G2169)</f>
        <v>0</v>
      </c>
      <c r="AJ2169" s="99">
        <f>SUMIFS(通讯通路门店!$BE:$BE,通讯通路门店!$S:$S,$G2169)</f>
        <v>0</v>
      </c>
      <c r="AK2169" s="99">
        <f>SUMIFS(通讯通路门店!$BG:$BG,通讯通路门店!$S:$S,$G2169)</f>
        <v>0</v>
      </c>
      <c r="AL2169" s="99">
        <f>SUMIFS(通讯通路门店!$BC:$BC,通讯通路门店!$S:$S,$G2169)</f>
        <v>0</v>
      </c>
      <c r="AM2169" s="99">
        <f>SUMIFS(通讯通路门店!$BD:$BD,通讯通路门店!$S:$S,$G2169)</f>
        <v>0</v>
      </c>
      <c r="AN2169" s="99">
        <f>SUMIFS(通讯通路门店!$BF:$BF,通讯通路门店!$S:$S,$G2169)</f>
        <v>0</v>
      </c>
      <c r="AO2169" s="99">
        <f t="shared" si="167"/>
        <v>0</v>
      </c>
      <c r="AP2169" s="99">
        <f>SUMIFS(通讯通路门店!$K:$K,通讯通路门店!$S:$S,$G2169)</f>
        <v>0</v>
      </c>
      <c r="AQ2169" s="83"/>
      <c r="AR2169" s="99">
        <f>SUMIFS(通讯通路门店!$T:$T,通讯通路门店!$S:$S,$G2169)</f>
        <v>0</v>
      </c>
      <c r="AS2169" s="99">
        <f>SUMIFS(通讯通路门店!$U:$U,通讯通路门店!$S:$S,$G2169)</f>
        <v>0</v>
      </c>
      <c r="AT2169" s="99">
        <f>SUMIFS(通讯通路门店!$V:$V,通讯通路门店!$S:$S,$G2169)</f>
        <v>0</v>
      </c>
      <c r="AU2169" s="99">
        <f>SUMIFS(通讯通路门店!$W:$W,通讯通路门店!$S:$S,$G2169)</f>
        <v>0</v>
      </c>
      <c r="AV2169" s="99">
        <f>SUMIFS(通讯通路门店!$Z:$Z,通讯通路门店!$S:$S,$G2169)</f>
        <v>0</v>
      </c>
      <c r="AW2169" s="99">
        <f>SUMIFS(通讯通路门店!$AB:$AB,通讯通路门店!$S:$S,$G2169)</f>
        <v>0</v>
      </c>
      <c r="AX2169" s="99">
        <f>SUMIFS(通讯通路门店!$X:$X,通讯通路门店!$S:$S,$G2169)</f>
        <v>0</v>
      </c>
      <c r="AY2169" s="99">
        <f>SUMIFS(通讯通路门店!$Y:$Y,通讯通路门店!$S:$S,$G2169)</f>
        <v>0</v>
      </c>
      <c r="AZ2169" s="99">
        <f>SUMIFS(通讯通路门店!$AA:$AA,通讯通路门店!$S:$S,$G2169)</f>
        <v>0</v>
      </c>
      <c r="BA2169" s="99">
        <f t="shared" si="168"/>
        <v>0</v>
      </c>
      <c r="BB2169" s="99">
        <f t="shared" si="169"/>
        <v>0</v>
      </c>
      <c r="BC2169" s="99">
        <f>SUMIFS(通讯通路门店!$W:$W,通讯通路门店!$S:$S,$G2169,通讯通路门店!$J:$J,"荣耀体验店")+SUMIFS(通讯通路门店!$W:$W,通讯通路门店!$S:$S,$G2169,通讯通路门店!$J:$J,"荣耀授权专卖店")</f>
        <v>0</v>
      </c>
      <c r="BD2169" s="99">
        <f>SUMIFS(通讯通路门店!$Z:$Z,通讯通路门店!$S:$S,$G2169,通讯通路门店!$J:$J,"VIVO体验店")</f>
        <v>0</v>
      </c>
      <c r="BE2169" s="99">
        <f>SUMIFS(通讯通路门店!$AB:$AB,通讯通路门店!$S:$S,$G2169,通讯通路门店!$J:$J,"OPPO体验店")</f>
        <v>0</v>
      </c>
      <c r="BF2169" s="99">
        <f>SUMIFS(通讯通路门店!$X:$X,通讯通路门店!$S:$S,$G2169,通讯通路门店!$J:$J,"华为授权体验店")+SUMIFS(通讯通路门店!$AA:$AA,通讯通路门店!$S:$S,$G2169,通讯通路门店!$J:$J,"华为堡垒店")</f>
        <v>0</v>
      </c>
      <c r="BG2169" s="99">
        <f>SUMIFS(通讯通路门店!$Y:$Y,通讯通路门店!$S:$S,$G2169,通讯通路门店!$J:$J,"小米体验店")</f>
        <v>0</v>
      </c>
      <c r="BH2169" s="99">
        <f>SUMIFS(通讯通路门店!$AA:$AA,通讯通路门店!$S:$S,$G2169,通讯通路门店!$J:$J,"苹果体验店")</f>
        <v>0</v>
      </c>
      <c r="BI2169" s="99">
        <f>SUMIFS(通讯通路门店!$K:$K,通讯通路门店!$S:$S,$G2169,通讯通路门店!$J:$J,"其他品牌专卖店")</f>
        <v>0</v>
      </c>
      <c r="BJ2169" s="99">
        <f>SUMIFS(通讯通路门店!$AC:$AC,通讯通路门店!$S:$S,$G2169)</f>
        <v>0</v>
      </c>
      <c r="BK2169" s="99">
        <f>SUMIFS(通讯通路门店!$AD:$AD,通讯通路门店!$S:$S,$G2169)</f>
        <v>0</v>
      </c>
      <c r="BL2169" s="99">
        <f>SUMIFS(通讯通路门店!$AE:$AE,通讯通路门店!$S:$S,$G2169)</f>
        <v>0</v>
      </c>
      <c r="BM2169" s="99">
        <f>SUMIFS(通讯通路门店!$AF:$AF,通讯通路门店!$S:$S,$G2169)</f>
        <v>0</v>
      </c>
      <c r="BN2169" s="99">
        <f>SUMIFS(通讯通路门店!$AG:$AG,通讯通路门店!$S:$S,$G2169)</f>
        <v>0</v>
      </c>
      <c r="BO2169" s="99">
        <f>SUMIFS(通讯通路门店!$AH:$AH,通讯通路门店!$S:$S,$G2169)</f>
        <v>0</v>
      </c>
      <c r="BP2169" s="99">
        <f>SUMIFS(通讯通路门店!$AI:$AI,通讯通路门店!$S:$S,$G2169)</f>
        <v>0</v>
      </c>
      <c r="BQ2169" s="83"/>
    </row>
    <row r="2170" spans="1:69">
      <c r="A2170" s="99" t="str">
        <f>IFERROR(_xlfn.XLOOKUP($G2170,通讯通路门店!$S$4:$S$993933,通讯通路门店!$A$4:$A$993933,0,0),"")</f>
        <v>海南省</v>
      </c>
      <c r="B2170" s="99" t="str">
        <f>IFERROR(_xlfn.XLOOKUP($G2170,通讯通路门店!$S$4:$S$993933,通讯通路门店!$B$4:$B$993933,0,0),"")</f>
        <v>昌江黎族自治县</v>
      </c>
      <c r="C2170" s="99" t="str">
        <f>IFERROR(_xlfn.XLOOKUP($G2170,通讯通路门店!$S$4:$S$993933,通讯通路门店!$C$4:$C$993933,0,0),"")</f>
        <v>昌江黎族自治县</v>
      </c>
      <c r="D2170" s="99" t="str">
        <f>IFERROR(_xlfn.XLOOKUP($G2170,通讯通路门店!$S$4:$S$993933,通讯通路门店!$D$4:$D$993933,0,0),"")</f>
        <v>叉河镇</v>
      </c>
      <c r="E2170" s="83"/>
      <c r="F2170" s="83"/>
      <c r="G2170" s="101"/>
      <c r="H2170" s="102">
        <f>IFERROR(_xlfn.XLOOKUP($G2170,通讯通路门店!$S$4:$S$993933,通讯通路门店!$R$4:$R$993933,0,0),"")</f>
        <v>0</v>
      </c>
      <c r="I2170" s="83"/>
      <c r="J2170" s="83"/>
      <c r="K2170" s="83"/>
      <c r="L2170" s="83"/>
      <c r="M2170" s="83"/>
      <c r="N2170" s="83"/>
      <c r="O2170" s="83"/>
      <c r="P2170" s="83"/>
      <c r="Q2170" s="83"/>
      <c r="R2170" s="83"/>
      <c r="S2170" s="83"/>
      <c r="T2170" s="83"/>
      <c r="U2170" s="99">
        <f>COUNTIF(通讯通路门店!$S:$S,$G2170)</f>
        <v>0</v>
      </c>
      <c r="V2170" s="99">
        <f>COUNTIFS(通讯通路门店!$S:$S,$G2170,通讯通路门店!$J:$J,"综合卖场")</f>
        <v>0</v>
      </c>
      <c r="W2170" s="99">
        <f>SUMIFS(通讯通路门店!$AJ:$AJ,通讯通路门店!$S:$S,通讯客户沙盘!$G2170)</f>
        <v>0</v>
      </c>
      <c r="X2170" s="99">
        <f t="shared" si="165"/>
        <v>0</v>
      </c>
      <c r="Y2170" s="99">
        <f>COUNTIFS(通讯通路门店!$S:$S,$G2170,通讯通路门店!$J:$J,"荣耀体验店")+COUNTIFS(通讯通路门店!$S:$S,$G2170,通讯通路门店!$J:$J,"荣耀授权专卖店")</f>
        <v>0</v>
      </c>
      <c r="Z2170" s="99">
        <f>COUNTIFS(通讯通路门店!$S:$S,$G2170,通讯通路门店!$J:$J,"VIVO体验店")</f>
        <v>0</v>
      </c>
      <c r="AA2170" s="99">
        <f>COUNTIFS(通讯通路门店!$S:$S,$G2170,通讯通路门店!$J:$J,"OPPO体验店")</f>
        <v>0</v>
      </c>
      <c r="AB2170" s="99">
        <f>COUNTIFS(通讯通路门店!$S:$S,$G2170,通讯通路门店!$J:$J,"华为授权体验店")+COUNTIFS(通讯通路门店!$S:$S,$G2170,通讯通路门店!$J:$J,"华为堡垒店")</f>
        <v>0</v>
      </c>
      <c r="AC2170" s="99">
        <f>COUNTIFS(通讯通路门店!$S:$S,$G2170,通讯通路门店!$J:$J,"小米体验店")</f>
        <v>0</v>
      </c>
      <c r="AD2170" s="99">
        <f>COUNTIFS(通讯通路门店!$S:$S,$G2170,通讯通路门店!$J:$J,"苹果体验店")</f>
        <v>0</v>
      </c>
      <c r="AE2170" s="99">
        <f>COUNTIFS(通讯通路门店!$S:$S,$G2170,通讯通路门店!$J:$J,"其他品牌专卖店")</f>
        <v>0</v>
      </c>
      <c r="AF2170" s="99">
        <f>SUMIFS(通讯通路门店!$BI:$BI,通讯通路门店!$S:$S,$G2170)</f>
        <v>0</v>
      </c>
      <c r="AG2170" s="99">
        <f>SUMIFS(通讯通路门店!$BH:$BH,通讯通路门店!$S:$S,$G2170)</f>
        <v>0</v>
      </c>
      <c r="AH2170" s="99">
        <f t="shared" si="166"/>
        <v>0</v>
      </c>
      <c r="AI2170" s="99">
        <f>SUMIFS(通讯通路门店!$BB:$BB,通讯通路门店!$S:$S,$G2170)</f>
        <v>0</v>
      </c>
      <c r="AJ2170" s="99">
        <f>SUMIFS(通讯通路门店!$BE:$BE,通讯通路门店!$S:$S,$G2170)</f>
        <v>0</v>
      </c>
      <c r="AK2170" s="99">
        <f>SUMIFS(通讯通路门店!$BG:$BG,通讯通路门店!$S:$S,$G2170)</f>
        <v>0</v>
      </c>
      <c r="AL2170" s="99">
        <f>SUMIFS(通讯通路门店!$BC:$BC,通讯通路门店!$S:$S,$G2170)</f>
        <v>0</v>
      </c>
      <c r="AM2170" s="99">
        <f>SUMIFS(通讯通路门店!$BD:$BD,通讯通路门店!$S:$S,$G2170)</f>
        <v>0</v>
      </c>
      <c r="AN2170" s="99">
        <f>SUMIFS(通讯通路门店!$BF:$BF,通讯通路门店!$S:$S,$G2170)</f>
        <v>0</v>
      </c>
      <c r="AO2170" s="99">
        <f t="shared" si="167"/>
        <v>0</v>
      </c>
      <c r="AP2170" s="99">
        <f>SUMIFS(通讯通路门店!$K:$K,通讯通路门店!$S:$S,$G2170)</f>
        <v>0</v>
      </c>
      <c r="AQ2170" s="83"/>
      <c r="AR2170" s="99">
        <f>SUMIFS(通讯通路门店!$T:$T,通讯通路门店!$S:$S,$G2170)</f>
        <v>0</v>
      </c>
      <c r="AS2170" s="99">
        <f>SUMIFS(通讯通路门店!$U:$U,通讯通路门店!$S:$S,$G2170)</f>
        <v>0</v>
      </c>
      <c r="AT2170" s="99">
        <f>SUMIFS(通讯通路门店!$V:$V,通讯通路门店!$S:$S,$G2170)</f>
        <v>0</v>
      </c>
      <c r="AU2170" s="99">
        <f>SUMIFS(通讯通路门店!$W:$W,通讯通路门店!$S:$S,$G2170)</f>
        <v>0</v>
      </c>
      <c r="AV2170" s="99">
        <f>SUMIFS(通讯通路门店!$Z:$Z,通讯通路门店!$S:$S,$G2170)</f>
        <v>0</v>
      </c>
      <c r="AW2170" s="99">
        <f>SUMIFS(通讯通路门店!$AB:$AB,通讯通路门店!$S:$S,$G2170)</f>
        <v>0</v>
      </c>
      <c r="AX2170" s="99">
        <f>SUMIFS(通讯通路门店!$X:$X,通讯通路门店!$S:$S,$G2170)</f>
        <v>0</v>
      </c>
      <c r="AY2170" s="99">
        <f>SUMIFS(通讯通路门店!$Y:$Y,通讯通路门店!$S:$S,$G2170)</f>
        <v>0</v>
      </c>
      <c r="AZ2170" s="99">
        <f>SUMIFS(通讯通路门店!$AA:$AA,通讯通路门店!$S:$S,$G2170)</f>
        <v>0</v>
      </c>
      <c r="BA2170" s="99">
        <f t="shared" si="168"/>
        <v>0</v>
      </c>
      <c r="BB2170" s="99">
        <f t="shared" si="169"/>
        <v>0</v>
      </c>
      <c r="BC2170" s="99">
        <f>SUMIFS(通讯通路门店!$W:$W,通讯通路门店!$S:$S,$G2170,通讯通路门店!$J:$J,"荣耀体验店")+SUMIFS(通讯通路门店!$W:$W,通讯通路门店!$S:$S,$G2170,通讯通路门店!$J:$J,"荣耀授权专卖店")</f>
        <v>0</v>
      </c>
      <c r="BD2170" s="99">
        <f>SUMIFS(通讯通路门店!$Z:$Z,通讯通路门店!$S:$S,$G2170,通讯通路门店!$J:$J,"VIVO体验店")</f>
        <v>0</v>
      </c>
      <c r="BE2170" s="99">
        <f>SUMIFS(通讯通路门店!$AB:$AB,通讯通路门店!$S:$S,$G2170,通讯通路门店!$J:$J,"OPPO体验店")</f>
        <v>0</v>
      </c>
      <c r="BF2170" s="99">
        <f>SUMIFS(通讯通路门店!$X:$X,通讯通路门店!$S:$S,$G2170,通讯通路门店!$J:$J,"华为授权体验店")+SUMIFS(通讯通路门店!$AA:$AA,通讯通路门店!$S:$S,$G2170,通讯通路门店!$J:$J,"华为堡垒店")</f>
        <v>0</v>
      </c>
      <c r="BG2170" s="99">
        <f>SUMIFS(通讯通路门店!$Y:$Y,通讯通路门店!$S:$S,$G2170,通讯通路门店!$J:$J,"小米体验店")</f>
        <v>0</v>
      </c>
      <c r="BH2170" s="99">
        <f>SUMIFS(通讯通路门店!$AA:$AA,通讯通路门店!$S:$S,$G2170,通讯通路门店!$J:$J,"苹果体验店")</f>
        <v>0</v>
      </c>
      <c r="BI2170" s="99">
        <f>SUMIFS(通讯通路门店!$K:$K,通讯通路门店!$S:$S,$G2170,通讯通路门店!$J:$J,"其他品牌专卖店")</f>
        <v>0</v>
      </c>
      <c r="BJ2170" s="99">
        <f>SUMIFS(通讯通路门店!$AC:$AC,通讯通路门店!$S:$S,$G2170)</f>
        <v>0</v>
      </c>
      <c r="BK2170" s="99">
        <f>SUMIFS(通讯通路门店!$AD:$AD,通讯通路门店!$S:$S,$G2170)</f>
        <v>0</v>
      </c>
      <c r="BL2170" s="99">
        <f>SUMIFS(通讯通路门店!$AE:$AE,通讯通路门店!$S:$S,$G2170)</f>
        <v>0</v>
      </c>
      <c r="BM2170" s="99">
        <f>SUMIFS(通讯通路门店!$AF:$AF,通讯通路门店!$S:$S,$G2170)</f>
        <v>0</v>
      </c>
      <c r="BN2170" s="99">
        <f>SUMIFS(通讯通路门店!$AG:$AG,通讯通路门店!$S:$S,$G2170)</f>
        <v>0</v>
      </c>
      <c r="BO2170" s="99">
        <f>SUMIFS(通讯通路门店!$AH:$AH,通讯通路门店!$S:$S,$G2170)</f>
        <v>0</v>
      </c>
      <c r="BP2170" s="99">
        <f>SUMIFS(通讯通路门店!$AI:$AI,通讯通路门店!$S:$S,$G2170)</f>
        <v>0</v>
      </c>
      <c r="BQ2170" s="83"/>
    </row>
    <row r="2171" spans="1:69">
      <c r="A2171" s="99" t="str">
        <f>IFERROR(_xlfn.XLOOKUP($G2171,通讯通路门店!$S$4:$S$993933,通讯通路门店!$A$4:$A$993933,0,0),"")</f>
        <v>海南省</v>
      </c>
      <c r="B2171" s="99" t="str">
        <f>IFERROR(_xlfn.XLOOKUP($G2171,通讯通路门店!$S$4:$S$993933,通讯通路门店!$B$4:$B$993933,0,0),"")</f>
        <v>昌江黎族自治县</v>
      </c>
      <c r="C2171" s="99" t="str">
        <f>IFERROR(_xlfn.XLOOKUP($G2171,通讯通路门店!$S$4:$S$993933,通讯通路门店!$C$4:$C$993933,0,0),"")</f>
        <v>昌江黎族自治县</v>
      </c>
      <c r="D2171" s="99" t="str">
        <f>IFERROR(_xlfn.XLOOKUP($G2171,通讯通路门店!$S$4:$S$993933,通讯通路门店!$D$4:$D$993933,0,0),"")</f>
        <v>叉河镇</v>
      </c>
      <c r="E2171" s="83"/>
      <c r="F2171" s="83"/>
      <c r="G2171" s="101"/>
      <c r="H2171" s="102">
        <f>IFERROR(_xlfn.XLOOKUP($G2171,通讯通路门店!$S$4:$S$993933,通讯通路门店!$R$4:$R$993933,0,0),"")</f>
        <v>0</v>
      </c>
      <c r="I2171" s="83"/>
      <c r="J2171" s="83"/>
      <c r="K2171" s="83"/>
      <c r="L2171" s="83"/>
      <c r="M2171" s="83"/>
      <c r="N2171" s="83"/>
      <c r="O2171" s="83"/>
      <c r="P2171" s="83"/>
      <c r="Q2171" s="83"/>
      <c r="R2171" s="83"/>
      <c r="S2171" s="83"/>
      <c r="T2171" s="83"/>
      <c r="U2171" s="99">
        <f>COUNTIF(通讯通路门店!$S:$S,$G2171)</f>
        <v>0</v>
      </c>
      <c r="V2171" s="99">
        <f>COUNTIFS(通讯通路门店!$S:$S,$G2171,通讯通路门店!$J:$J,"综合卖场")</f>
        <v>0</v>
      </c>
      <c r="W2171" s="99">
        <f>SUMIFS(通讯通路门店!$AJ:$AJ,通讯通路门店!$S:$S,通讯客户沙盘!$G2171)</f>
        <v>0</v>
      </c>
      <c r="X2171" s="99">
        <f t="shared" si="165"/>
        <v>0</v>
      </c>
      <c r="Y2171" s="99">
        <f>COUNTIFS(通讯通路门店!$S:$S,$G2171,通讯通路门店!$J:$J,"荣耀体验店")+COUNTIFS(通讯通路门店!$S:$S,$G2171,通讯通路门店!$J:$J,"荣耀授权专卖店")</f>
        <v>0</v>
      </c>
      <c r="Z2171" s="99">
        <f>COUNTIFS(通讯通路门店!$S:$S,$G2171,通讯通路门店!$J:$J,"VIVO体验店")</f>
        <v>0</v>
      </c>
      <c r="AA2171" s="99">
        <f>COUNTIFS(通讯通路门店!$S:$S,$G2171,通讯通路门店!$J:$J,"OPPO体验店")</f>
        <v>0</v>
      </c>
      <c r="AB2171" s="99">
        <f>COUNTIFS(通讯通路门店!$S:$S,$G2171,通讯通路门店!$J:$J,"华为授权体验店")+COUNTIFS(通讯通路门店!$S:$S,$G2171,通讯通路门店!$J:$J,"华为堡垒店")</f>
        <v>0</v>
      </c>
      <c r="AC2171" s="99">
        <f>COUNTIFS(通讯通路门店!$S:$S,$G2171,通讯通路门店!$J:$J,"小米体验店")</f>
        <v>0</v>
      </c>
      <c r="AD2171" s="99">
        <f>COUNTIFS(通讯通路门店!$S:$S,$G2171,通讯通路门店!$J:$J,"苹果体验店")</f>
        <v>0</v>
      </c>
      <c r="AE2171" s="99">
        <f>COUNTIFS(通讯通路门店!$S:$S,$G2171,通讯通路门店!$J:$J,"其他品牌专卖店")</f>
        <v>0</v>
      </c>
      <c r="AF2171" s="99">
        <f>SUMIFS(通讯通路门店!$BI:$BI,通讯通路门店!$S:$S,$G2171)</f>
        <v>0</v>
      </c>
      <c r="AG2171" s="99">
        <f>SUMIFS(通讯通路门店!$BH:$BH,通讯通路门店!$S:$S,$G2171)</f>
        <v>0</v>
      </c>
      <c r="AH2171" s="99">
        <f t="shared" si="166"/>
        <v>0</v>
      </c>
      <c r="AI2171" s="99">
        <f>SUMIFS(通讯通路门店!$BB:$BB,通讯通路门店!$S:$S,$G2171)</f>
        <v>0</v>
      </c>
      <c r="AJ2171" s="99">
        <f>SUMIFS(通讯通路门店!$BE:$BE,通讯通路门店!$S:$S,$G2171)</f>
        <v>0</v>
      </c>
      <c r="AK2171" s="99">
        <f>SUMIFS(通讯通路门店!$BG:$BG,通讯通路门店!$S:$S,$G2171)</f>
        <v>0</v>
      </c>
      <c r="AL2171" s="99">
        <f>SUMIFS(通讯通路门店!$BC:$BC,通讯通路门店!$S:$S,$G2171)</f>
        <v>0</v>
      </c>
      <c r="AM2171" s="99">
        <f>SUMIFS(通讯通路门店!$BD:$BD,通讯通路门店!$S:$S,$G2171)</f>
        <v>0</v>
      </c>
      <c r="AN2171" s="99">
        <f>SUMIFS(通讯通路门店!$BF:$BF,通讯通路门店!$S:$S,$G2171)</f>
        <v>0</v>
      </c>
      <c r="AO2171" s="99">
        <f t="shared" si="167"/>
        <v>0</v>
      </c>
      <c r="AP2171" s="99">
        <f>SUMIFS(通讯通路门店!$K:$K,通讯通路门店!$S:$S,$G2171)</f>
        <v>0</v>
      </c>
      <c r="AQ2171" s="83"/>
      <c r="AR2171" s="99">
        <f>SUMIFS(通讯通路门店!$T:$T,通讯通路门店!$S:$S,$G2171)</f>
        <v>0</v>
      </c>
      <c r="AS2171" s="99">
        <f>SUMIFS(通讯通路门店!$U:$U,通讯通路门店!$S:$S,$G2171)</f>
        <v>0</v>
      </c>
      <c r="AT2171" s="99">
        <f>SUMIFS(通讯通路门店!$V:$V,通讯通路门店!$S:$S,$G2171)</f>
        <v>0</v>
      </c>
      <c r="AU2171" s="99">
        <f>SUMIFS(通讯通路门店!$W:$W,通讯通路门店!$S:$S,$G2171)</f>
        <v>0</v>
      </c>
      <c r="AV2171" s="99">
        <f>SUMIFS(通讯通路门店!$Z:$Z,通讯通路门店!$S:$S,$G2171)</f>
        <v>0</v>
      </c>
      <c r="AW2171" s="99">
        <f>SUMIFS(通讯通路门店!$AB:$AB,通讯通路门店!$S:$S,$G2171)</f>
        <v>0</v>
      </c>
      <c r="AX2171" s="99">
        <f>SUMIFS(通讯通路门店!$X:$X,通讯通路门店!$S:$S,$G2171)</f>
        <v>0</v>
      </c>
      <c r="AY2171" s="99">
        <f>SUMIFS(通讯通路门店!$Y:$Y,通讯通路门店!$S:$S,$G2171)</f>
        <v>0</v>
      </c>
      <c r="AZ2171" s="99">
        <f>SUMIFS(通讯通路门店!$AA:$AA,通讯通路门店!$S:$S,$G2171)</f>
        <v>0</v>
      </c>
      <c r="BA2171" s="99">
        <f t="shared" si="168"/>
        <v>0</v>
      </c>
      <c r="BB2171" s="99">
        <f t="shared" si="169"/>
        <v>0</v>
      </c>
      <c r="BC2171" s="99">
        <f>SUMIFS(通讯通路门店!$W:$W,通讯通路门店!$S:$S,$G2171,通讯通路门店!$J:$J,"荣耀体验店")+SUMIFS(通讯通路门店!$W:$W,通讯通路门店!$S:$S,$G2171,通讯通路门店!$J:$J,"荣耀授权专卖店")</f>
        <v>0</v>
      </c>
      <c r="BD2171" s="99">
        <f>SUMIFS(通讯通路门店!$Z:$Z,通讯通路门店!$S:$S,$G2171,通讯通路门店!$J:$J,"VIVO体验店")</f>
        <v>0</v>
      </c>
      <c r="BE2171" s="99">
        <f>SUMIFS(通讯通路门店!$AB:$AB,通讯通路门店!$S:$S,$G2171,通讯通路门店!$J:$J,"OPPO体验店")</f>
        <v>0</v>
      </c>
      <c r="BF2171" s="99">
        <f>SUMIFS(通讯通路门店!$X:$X,通讯通路门店!$S:$S,$G2171,通讯通路门店!$J:$J,"华为授权体验店")+SUMIFS(通讯通路门店!$AA:$AA,通讯通路门店!$S:$S,$G2171,通讯通路门店!$J:$J,"华为堡垒店")</f>
        <v>0</v>
      </c>
      <c r="BG2171" s="99">
        <f>SUMIFS(通讯通路门店!$Y:$Y,通讯通路门店!$S:$S,$G2171,通讯通路门店!$J:$J,"小米体验店")</f>
        <v>0</v>
      </c>
      <c r="BH2171" s="99">
        <f>SUMIFS(通讯通路门店!$AA:$AA,通讯通路门店!$S:$S,$G2171,通讯通路门店!$J:$J,"苹果体验店")</f>
        <v>0</v>
      </c>
      <c r="BI2171" s="99">
        <f>SUMIFS(通讯通路门店!$K:$K,通讯通路门店!$S:$S,$G2171,通讯通路门店!$J:$J,"其他品牌专卖店")</f>
        <v>0</v>
      </c>
      <c r="BJ2171" s="99">
        <f>SUMIFS(通讯通路门店!$AC:$AC,通讯通路门店!$S:$S,$G2171)</f>
        <v>0</v>
      </c>
      <c r="BK2171" s="99">
        <f>SUMIFS(通讯通路门店!$AD:$AD,通讯通路门店!$S:$S,$G2171)</f>
        <v>0</v>
      </c>
      <c r="BL2171" s="99">
        <f>SUMIFS(通讯通路门店!$AE:$AE,通讯通路门店!$S:$S,$G2171)</f>
        <v>0</v>
      </c>
      <c r="BM2171" s="99">
        <f>SUMIFS(通讯通路门店!$AF:$AF,通讯通路门店!$S:$S,$G2171)</f>
        <v>0</v>
      </c>
      <c r="BN2171" s="99">
        <f>SUMIFS(通讯通路门店!$AG:$AG,通讯通路门店!$S:$S,$G2171)</f>
        <v>0</v>
      </c>
      <c r="BO2171" s="99">
        <f>SUMIFS(通讯通路门店!$AH:$AH,通讯通路门店!$S:$S,$G2171)</f>
        <v>0</v>
      </c>
      <c r="BP2171" s="99">
        <f>SUMIFS(通讯通路门店!$AI:$AI,通讯通路门店!$S:$S,$G2171)</f>
        <v>0</v>
      </c>
      <c r="BQ2171" s="83"/>
    </row>
    <row r="2172" spans="1:69">
      <c r="A2172" s="99" t="str">
        <f>IFERROR(_xlfn.XLOOKUP($G2172,通讯通路门店!$S$4:$S$993933,通讯通路门店!$A$4:$A$993933,0,0),"")</f>
        <v>海南省</v>
      </c>
      <c r="B2172" s="99" t="str">
        <f>IFERROR(_xlfn.XLOOKUP($G2172,通讯通路门店!$S$4:$S$993933,通讯通路门店!$B$4:$B$993933,0,0),"")</f>
        <v>昌江黎族自治县</v>
      </c>
      <c r="C2172" s="99" t="str">
        <f>IFERROR(_xlfn.XLOOKUP($G2172,通讯通路门店!$S$4:$S$993933,通讯通路门店!$C$4:$C$993933,0,0),"")</f>
        <v>昌江黎族自治县</v>
      </c>
      <c r="D2172" s="99" t="str">
        <f>IFERROR(_xlfn.XLOOKUP($G2172,通讯通路门店!$S$4:$S$993933,通讯通路门店!$D$4:$D$993933,0,0),"")</f>
        <v>叉河镇</v>
      </c>
      <c r="E2172" s="83"/>
      <c r="F2172" s="83"/>
      <c r="G2172" s="101"/>
      <c r="H2172" s="102">
        <f>IFERROR(_xlfn.XLOOKUP($G2172,通讯通路门店!$S$4:$S$993933,通讯通路门店!$R$4:$R$993933,0,0),"")</f>
        <v>0</v>
      </c>
      <c r="I2172" s="83"/>
      <c r="J2172" s="83"/>
      <c r="K2172" s="83"/>
      <c r="L2172" s="83"/>
      <c r="M2172" s="83"/>
      <c r="N2172" s="83"/>
      <c r="O2172" s="83"/>
      <c r="P2172" s="83"/>
      <c r="Q2172" s="83"/>
      <c r="R2172" s="83"/>
      <c r="S2172" s="83"/>
      <c r="T2172" s="83"/>
      <c r="U2172" s="99">
        <f>COUNTIF(通讯通路门店!$S:$S,$G2172)</f>
        <v>0</v>
      </c>
      <c r="V2172" s="99">
        <f>COUNTIFS(通讯通路门店!$S:$S,$G2172,通讯通路门店!$J:$J,"综合卖场")</f>
        <v>0</v>
      </c>
      <c r="W2172" s="99">
        <f>SUMIFS(通讯通路门店!$AJ:$AJ,通讯通路门店!$S:$S,通讯客户沙盘!$G2172)</f>
        <v>0</v>
      </c>
      <c r="X2172" s="99">
        <f t="shared" si="165"/>
        <v>0</v>
      </c>
      <c r="Y2172" s="99">
        <f>COUNTIFS(通讯通路门店!$S:$S,$G2172,通讯通路门店!$J:$J,"荣耀体验店")+COUNTIFS(通讯通路门店!$S:$S,$G2172,通讯通路门店!$J:$J,"荣耀授权专卖店")</f>
        <v>0</v>
      </c>
      <c r="Z2172" s="99">
        <f>COUNTIFS(通讯通路门店!$S:$S,$G2172,通讯通路门店!$J:$J,"VIVO体验店")</f>
        <v>0</v>
      </c>
      <c r="AA2172" s="99">
        <f>COUNTIFS(通讯通路门店!$S:$S,$G2172,通讯通路门店!$J:$J,"OPPO体验店")</f>
        <v>0</v>
      </c>
      <c r="AB2172" s="99">
        <f>COUNTIFS(通讯通路门店!$S:$S,$G2172,通讯通路门店!$J:$J,"华为授权体验店")+COUNTIFS(通讯通路门店!$S:$S,$G2172,通讯通路门店!$J:$J,"华为堡垒店")</f>
        <v>0</v>
      </c>
      <c r="AC2172" s="99">
        <f>COUNTIFS(通讯通路门店!$S:$S,$G2172,通讯通路门店!$J:$J,"小米体验店")</f>
        <v>0</v>
      </c>
      <c r="AD2172" s="99">
        <f>COUNTIFS(通讯通路门店!$S:$S,$G2172,通讯通路门店!$J:$J,"苹果体验店")</f>
        <v>0</v>
      </c>
      <c r="AE2172" s="99">
        <f>COUNTIFS(通讯通路门店!$S:$S,$G2172,通讯通路门店!$J:$J,"其他品牌专卖店")</f>
        <v>0</v>
      </c>
      <c r="AF2172" s="99">
        <f>SUMIFS(通讯通路门店!$BI:$BI,通讯通路门店!$S:$S,$G2172)</f>
        <v>0</v>
      </c>
      <c r="AG2172" s="99">
        <f>SUMIFS(通讯通路门店!$BH:$BH,通讯通路门店!$S:$S,$G2172)</f>
        <v>0</v>
      </c>
      <c r="AH2172" s="99">
        <f t="shared" si="166"/>
        <v>0</v>
      </c>
      <c r="AI2172" s="99">
        <f>SUMIFS(通讯通路门店!$BB:$BB,通讯通路门店!$S:$S,$G2172)</f>
        <v>0</v>
      </c>
      <c r="AJ2172" s="99">
        <f>SUMIFS(通讯通路门店!$BE:$BE,通讯通路门店!$S:$S,$G2172)</f>
        <v>0</v>
      </c>
      <c r="AK2172" s="99">
        <f>SUMIFS(通讯通路门店!$BG:$BG,通讯通路门店!$S:$S,$G2172)</f>
        <v>0</v>
      </c>
      <c r="AL2172" s="99">
        <f>SUMIFS(通讯通路门店!$BC:$BC,通讯通路门店!$S:$S,$G2172)</f>
        <v>0</v>
      </c>
      <c r="AM2172" s="99">
        <f>SUMIFS(通讯通路门店!$BD:$BD,通讯通路门店!$S:$S,$G2172)</f>
        <v>0</v>
      </c>
      <c r="AN2172" s="99">
        <f>SUMIFS(通讯通路门店!$BF:$BF,通讯通路门店!$S:$S,$G2172)</f>
        <v>0</v>
      </c>
      <c r="AO2172" s="99">
        <f t="shared" si="167"/>
        <v>0</v>
      </c>
      <c r="AP2172" s="99">
        <f>SUMIFS(通讯通路门店!$K:$K,通讯通路门店!$S:$S,$G2172)</f>
        <v>0</v>
      </c>
      <c r="AQ2172" s="83"/>
      <c r="AR2172" s="99">
        <f>SUMIFS(通讯通路门店!$T:$T,通讯通路门店!$S:$S,$G2172)</f>
        <v>0</v>
      </c>
      <c r="AS2172" s="99">
        <f>SUMIFS(通讯通路门店!$U:$U,通讯通路门店!$S:$S,$G2172)</f>
        <v>0</v>
      </c>
      <c r="AT2172" s="99">
        <f>SUMIFS(通讯通路门店!$V:$V,通讯通路门店!$S:$S,$G2172)</f>
        <v>0</v>
      </c>
      <c r="AU2172" s="99">
        <f>SUMIFS(通讯通路门店!$W:$W,通讯通路门店!$S:$S,$G2172)</f>
        <v>0</v>
      </c>
      <c r="AV2172" s="99">
        <f>SUMIFS(通讯通路门店!$Z:$Z,通讯通路门店!$S:$S,$G2172)</f>
        <v>0</v>
      </c>
      <c r="AW2172" s="99">
        <f>SUMIFS(通讯通路门店!$AB:$AB,通讯通路门店!$S:$S,$G2172)</f>
        <v>0</v>
      </c>
      <c r="AX2172" s="99">
        <f>SUMIFS(通讯通路门店!$X:$X,通讯通路门店!$S:$S,$G2172)</f>
        <v>0</v>
      </c>
      <c r="AY2172" s="99">
        <f>SUMIFS(通讯通路门店!$Y:$Y,通讯通路门店!$S:$S,$G2172)</f>
        <v>0</v>
      </c>
      <c r="AZ2172" s="99">
        <f>SUMIFS(通讯通路门店!$AA:$AA,通讯通路门店!$S:$S,$G2172)</f>
        <v>0</v>
      </c>
      <c r="BA2172" s="99">
        <f t="shared" si="168"/>
        <v>0</v>
      </c>
      <c r="BB2172" s="99">
        <f t="shared" si="169"/>
        <v>0</v>
      </c>
      <c r="BC2172" s="99">
        <f>SUMIFS(通讯通路门店!$W:$W,通讯通路门店!$S:$S,$G2172,通讯通路门店!$J:$J,"荣耀体验店")+SUMIFS(通讯通路门店!$W:$W,通讯通路门店!$S:$S,$G2172,通讯通路门店!$J:$J,"荣耀授权专卖店")</f>
        <v>0</v>
      </c>
      <c r="BD2172" s="99">
        <f>SUMIFS(通讯通路门店!$Z:$Z,通讯通路门店!$S:$S,$G2172,通讯通路门店!$J:$J,"VIVO体验店")</f>
        <v>0</v>
      </c>
      <c r="BE2172" s="99">
        <f>SUMIFS(通讯通路门店!$AB:$AB,通讯通路门店!$S:$S,$G2172,通讯通路门店!$J:$J,"OPPO体验店")</f>
        <v>0</v>
      </c>
      <c r="BF2172" s="99">
        <f>SUMIFS(通讯通路门店!$X:$X,通讯通路门店!$S:$S,$G2172,通讯通路门店!$J:$J,"华为授权体验店")+SUMIFS(通讯通路门店!$AA:$AA,通讯通路门店!$S:$S,$G2172,通讯通路门店!$J:$J,"华为堡垒店")</f>
        <v>0</v>
      </c>
      <c r="BG2172" s="99">
        <f>SUMIFS(通讯通路门店!$Y:$Y,通讯通路门店!$S:$S,$G2172,通讯通路门店!$J:$J,"小米体验店")</f>
        <v>0</v>
      </c>
      <c r="BH2172" s="99">
        <f>SUMIFS(通讯通路门店!$AA:$AA,通讯通路门店!$S:$S,$G2172,通讯通路门店!$J:$J,"苹果体验店")</f>
        <v>0</v>
      </c>
      <c r="BI2172" s="99">
        <f>SUMIFS(通讯通路门店!$K:$K,通讯通路门店!$S:$S,$G2172,通讯通路门店!$J:$J,"其他品牌专卖店")</f>
        <v>0</v>
      </c>
      <c r="BJ2172" s="99">
        <f>SUMIFS(通讯通路门店!$AC:$AC,通讯通路门店!$S:$S,$G2172)</f>
        <v>0</v>
      </c>
      <c r="BK2172" s="99">
        <f>SUMIFS(通讯通路门店!$AD:$AD,通讯通路门店!$S:$S,$G2172)</f>
        <v>0</v>
      </c>
      <c r="BL2172" s="99">
        <f>SUMIFS(通讯通路门店!$AE:$AE,通讯通路门店!$S:$S,$G2172)</f>
        <v>0</v>
      </c>
      <c r="BM2172" s="99">
        <f>SUMIFS(通讯通路门店!$AF:$AF,通讯通路门店!$S:$S,$G2172)</f>
        <v>0</v>
      </c>
      <c r="BN2172" s="99">
        <f>SUMIFS(通讯通路门店!$AG:$AG,通讯通路门店!$S:$S,$G2172)</f>
        <v>0</v>
      </c>
      <c r="BO2172" s="99">
        <f>SUMIFS(通讯通路门店!$AH:$AH,通讯通路门店!$S:$S,$G2172)</f>
        <v>0</v>
      </c>
      <c r="BP2172" s="99">
        <f>SUMIFS(通讯通路门店!$AI:$AI,通讯通路门店!$S:$S,$G2172)</f>
        <v>0</v>
      </c>
      <c r="BQ2172" s="83"/>
    </row>
    <row r="2173" spans="1:69">
      <c r="A2173" s="99" t="str">
        <f>IFERROR(_xlfn.XLOOKUP($G2173,通讯通路门店!$S$4:$S$993933,通讯通路门店!$A$4:$A$993933,0,0),"")</f>
        <v>海南省</v>
      </c>
      <c r="B2173" s="99" t="str">
        <f>IFERROR(_xlfn.XLOOKUP($G2173,通讯通路门店!$S$4:$S$993933,通讯通路门店!$B$4:$B$993933,0,0),"")</f>
        <v>昌江黎族自治县</v>
      </c>
      <c r="C2173" s="99" t="str">
        <f>IFERROR(_xlfn.XLOOKUP($G2173,通讯通路门店!$S$4:$S$993933,通讯通路门店!$C$4:$C$993933,0,0),"")</f>
        <v>昌江黎族自治县</v>
      </c>
      <c r="D2173" s="99" t="str">
        <f>IFERROR(_xlfn.XLOOKUP($G2173,通讯通路门店!$S$4:$S$993933,通讯通路门店!$D$4:$D$993933,0,0),"")</f>
        <v>叉河镇</v>
      </c>
      <c r="E2173" s="83"/>
      <c r="F2173" s="83"/>
      <c r="G2173" s="101"/>
      <c r="H2173" s="102">
        <f>IFERROR(_xlfn.XLOOKUP($G2173,通讯通路门店!$S$4:$S$993933,通讯通路门店!$R$4:$R$993933,0,0),"")</f>
        <v>0</v>
      </c>
      <c r="I2173" s="83"/>
      <c r="J2173" s="83"/>
      <c r="K2173" s="83"/>
      <c r="L2173" s="83"/>
      <c r="M2173" s="83"/>
      <c r="N2173" s="83"/>
      <c r="O2173" s="83"/>
      <c r="P2173" s="83"/>
      <c r="Q2173" s="83"/>
      <c r="R2173" s="83"/>
      <c r="S2173" s="83"/>
      <c r="T2173" s="83"/>
      <c r="U2173" s="99">
        <f>COUNTIF(通讯通路门店!$S:$S,$G2173)</f>
        <v>0</v>
      </c>
      <c r="V2173" s="99">
        <f>COUNTIFS(通讯通路门店!$S:$S,$G2173,通讯通路门店!$J:$J,"综合卖场")</f>
        <v>0</v>
      </c>
      <c r="W2173" s="99">
        <f>SUMIFS(通讯通路门店!$AJ:$AJ,通讯通路门店!$S:$S,通讯客户沙盘!$G2173)</f>
        <v>0</v>
      </c>
      <c r="X2173" s="99">
        <f t="shared" si="165"/>
        <v>0</v>
      </c>
      <c r="Y2173" s="99">
        <f>COUNTIFS(通讯通路门店!$S:$S,$G2173,通讯通路门店!$J:$J,"荣耀体验店")+COUNTIFS(通讯通路门店!$S:$S,$G2173,通讯通路门店!$J:$J,"荣耀授权专卖店")</f>
        <v>0</v>
      </c>
      <c r="Z2173" s="99">
        <f>COUNTIFS(通讯通路门店!$S:$S,$G2173,通讯通路门店!$J:$J,"VIVO体验店")</f>
        <v>0</v>
      </c>
      <c r="AA2173" s="99">
        <f>COUNTIFS(通讯通路门店!$S:$S,$G2173,通讯通路门店!$J:$J,"OPPO体验店")</f>
        <v>0</v>
      </c>
      <c r="AB2173" s="99">
        <f>COUNTIFS(通讯通路门店!$S:$S,$G2173,通讯通路门店!$J:$J,"华为授权体验店")+COUNTIFS(通讯通路门店!$S:$S,$G2173,通讯通路门店!$J:$J,"华为堡垒店")</f>
        <v>0</v>
      </c>
      <c r="AC2173" s="99">
        <f>COUNTIFS(通讯通路门店!$S:$S,$G2173,通讯通路门店!$J:$J,"小米体验店")</f>
        <v>0</v>
      </c>
      <c r="AD2173" s="99">
        <f>COUNTIFS(通讯通路门店!$S:$S,$G2173,通讯通路门店!$J:$J,"苹果体验店")</f>
        <v>0</v>
      </c>
      <c r="AE2173" s="99">
        <f>COUNTIFS(通讯通路门店!$S:$S,$G2173,通讯通路门店!$J:$J,"其他品牌专卖店")</f>
        <v>0</v>
      </c>
      <c r="AF2173" s="99">
        <f>SUMIFS(通讯通路门店!$BI:$BI,通讯通路门店!$S:$S,$G2173)</f>
        <v>0</v>
      </c>
      <c r="AG2173" s="99">
        <f>SUMIFS(通讯通路门店!$BH:$BH,通讯通路门店!$S:$S,$G2173)</f>
        <v>0</v>
      </c>
      <c r="AH2173" s="99">
        <f t="shared" si="166"/>
        <v>0</v>
      </c>
      <c r="AI2173" s="99">
        <f>SUMIFS(通讯通路门店!$BB:$BB,通讯通路门店!$S:$S,$G2173)</f>
        <v>0</v>
      </c>
      <c r="AJ2173" s="99">
        <f>SUMIFS(通讯通路门店!$BE:$BE,通讯通路门店!$S:$S,$G2173)</f>
        <v>0</v>
      </c>
      <c r="AK2173" s="99">
        <f>SUMIFS(通讯通路门店!$BG:$BG,通讯通路门店!$S:$S,$G2173)</f>
        <v>0</v>
      </c>
      <c r="AL2173" s="99">
        <f>SUMIFS(通讯通路门店!$BC:$BC,通讯通路门店!$S:$S,$G2173)</f>
        <v>0</v>
      </c>
      <c r="AM2173" s="99">
        <f>SUMIFS(通讯通路门店!$BD:$BD,通讯通路门店!$S:$S,$G2173)</f>
        <v>0</v>
      </c>
      <c r="AN2173" s="99">
        <f>SUMIFS(通讯通路门店!$BF:$BF,通讯通路门店!$S:$S,$G2173)</f>
        <v>0</v>
      </c>
      <c r="AO2173" s="99">
        <f t="shared" si="167"/>
        <v>0</v>
      </c>
      <c r="AP2173" s="99">
        <f>SUMIFS(通讯通路门店!$K:$K,通讯通路门店!$S:$S,$G2173)</f>
        <v>0</v>
      </c>
      <c r="AQ2173" s="83"/>
      <c r="AR2173" s="99">
        <f>SUMIFS(通讯通路门店!$T:$T,通讯通路门店!$S:$S,$G2173)</f>
        <v>0</v>
      </c>
      <c r="AS2173" s="99">
        <f>SUMIFS(通讯通路门店!$U:$U,通讯通路门店!$S:$S,$G2173)</f>
        <v>0</v>
      </c>
      <c r="AT2173" s="99">
        <f>SUMIFS(通讯通路门店!$V:$V,通讯通路门店!$S:$S,$G2173)</f>
        <v>0</v>
      </c>
      <c r="AU2173" s="99">
        <f>SUMIFS(通讯通路门店!$W:$W,通讯通路门店!$S:$S,$G2173)</f>
        <v>0</v>
      </c>
      <c r="AV2173" s="99">
        <f>SUMIFS(通讯通路门店!$Z:$Z,通讯通路门店!$S:$S,$G2173)</f>
        <v>0</v>
      </c>
      <c r="AW2173" s="99">
        <f>SUMIFS(通讯通路门店!$AB:$AB,通讯通路门店!$S:$S,$G2173)</f>
        <v>0</v>
      </c>
      <c r="AX2173" s="99">
        <f>SUMIFS(通讯通路门店!$X:$X,通讯通路门店!$S:$S,$G2173)</f>
        <v>0</v>
      </c>
      <c r="AY2173" s="99">
        <f>SUMIFS(通讯通路门店!$Y:$Y,通讯通路门店!$S:$S,$G2173)</f>
        <v>0</v>
      </c>
      <c r="AZ2173" s="99">
        <f>SUMIFS(通讯通路门店!$AA:$AA,通讯通路门店!$S:$S,$G2173)</f>
        <v>0</v>
      </c>
      <c r="BA2173" s="99">
        <f t="shared" si="168"/>
        <v>0</v>
      </c>
      <c r="BB2173" s="99">
        <f t="shared" si="169"/>
        <v>0</v>
      </c>
      <c r="BC2173" s="99">
        <f>SUMIFS(通讯通路门店!$W:$W,通讯通路门店!$S:$S,$G2173,通讯通路门店!$J:$J,"荣耀体验店")+SUMIFS(通讯通路门店!$W:$W,通讯通路门店!$S:$S,$G2173,通讯通路门店!$J:$J,"荣耀授权专卖店")</f>
        <v>0</v>
      </c>
      <c r="BD2173" s="99">
        <f>SUMIFS(通讯通路门店!$Z:$Z,通讯通路门店!$S:$S,$G2173,通讯通路门店!$J:$J,"VIVO体验店")</f>
        <v>0</v>
      </c>
      <c r="BE2173" s="99">
        <f>SUMIFS(通讯通路门店!$AB:$AB,通讯通路门店!$S:$S,$G2173,通讯通路门店!$J:$J,"OPPO体验店")</f>
        <v>0</v>
      </c>
      <c r="BF2173" s="99">
        <f>SUMIFS(通讯通路门店!$X:$X,通讯通路门店!$S:$S,$G2173,通讯通路门店!$J:$J,"华为授权体验店")+SUMIFS(通讯通路门店!$AA:$AA,通讯通路门店!$S:$S,$G2173,通讯通路门店!$J:$J,"华为堡垒店")</f>
        <v>0</v>
      </c>
      <c r="BG2173" s="99">
        <f>SUMIFS(通讯通路门店!$Y:$Y,通讯通路门店!$S:$S,$G2173,通讯通路门店!$J:$J,"小米体验店")</f>
        <v>0</v>
      </c>
      <c r="BH2173" s="99">
        <f>SUMIFS(通讯通路门店!$AA:$AA,通讯通路门店!$S:$S,$G2173,通讯通路门店!$J:$J,"苹果体验店")</f>
        <v>0</v>
      </c>
      <c r="BI2173" s="99">
        <f>SUMIFS(通讯通路门店!$K:$K,通讯通路门店!$S:$S,$G2173,通讯通路门店!$J:$J,"其他品牌专卖店")</f>
        <v>0</v>
      </c>
      <c r="BJ2173" s="99">
        <f>SUMIFS(通讯通路门店!$AC:$AC,通讯通路门店!$S:$S,$G2173)</f>
        <v>0</v>
      </c>
      <c r="BK2173" s="99">
        <f>SUMIFS(通讯通路门店!$AD:$AD,通讯通路门店!$S:$S,$G2173)</f>
        <v>0</v>
      </c>
      <c r="BL2173" s="99">
        <f>SUMIFS(通讯通路门店!$AE:$AE,通讯通路门店!$S:$S,$G2173)</f>
        <v>0</v>
      </c>
      <c r="BM2173" s="99">
        <f>SUMIFS(通讯通路门店!$AF:$AF,通讯通路门店!$S:$S,$G2173)</f>
        <v>0</v>
      </c>
      <c r="BN2173" s="99">
        <f>SUMIFS(通讯通路门店!$AG:$AG,通讯通路门店!$S:$S,$G2173)</f>
        <v>0</v>
      </c>
      <c r="BO2173" s="99">
        <f>SUMIFS(通讯通路门店!$AH:$AH,通讯通路门店!$S:$S,$G2173)</f>
        <v>0</v>
      </c>
      <c r="BP2173" s="99">
        <f>SUMIFS(通讯通路门店!$AI:$AI,通讯通路门店!$S:$S,$G2173)</f>
        <v>0</v>
      </c>
      <c r="BQ2173" s="83"/>
    </row>
    <row r="2174" spans="1:69">
      <c r="A2174" s="99" t="str">
        <f>IFERROR(_xlfn.XLOOKUP($G2174,通讯通路门店!$S$4:$S$993933,通讯通路门店!$A$4:$A$993933,0,0),"")</f>
        <v>海南省</v>
      </c>
      <c r="B2174" s="99" t="str">
        <f>IFERROR(_xlfn.XLOOKUP($G2174,通讯通路门店!$S$4:$S$993933,通讯通路门店!$B$4:$B$993933,0,0),"")</f>
        <v>昌江黎族自治县</v>
      </c>
      <c r="C2174" s="99" t="str">
        <f>IFERROR(_xlfn.XLOOKUP($G2174,通讯通路门店!$S$4:$S$993933,通讯通路门店!$C$4:$C$993933,0,0),"")</f>
        <v>昌江黎族自治县</v>
      </c>
      <c r="D2174" s="99" t="str">
        <f>IFERROR(_xlfn.XLOOKUP($G2174,通讯通路门店!$S$4:$S$993933,通讯通路门店!$D$4:$D$993933,0,0),"")</f>
        <v>叉河镇</v>
      </c>
      <c r="E2174" s="83"/>
      <c r="F2174" s="83"/>
      <c r="G2174" s="101"/>
      <c r="H2174" s="102">
        <f>IFERROR(_xlfn.XLOOKUP($G2174,通讯通路门店!$S$4:$S$993933,通讯通路门店!$R$4:$R$993933,0,0),"")</f>
        <v>0</v>
      </c>
      <c r="I2174" s="83"/>
      <c r="J2174" s="83"/>
      <c r="K2174" s="83"/>
      <c r="L2174" s="83"/>
      <c r="M2174" s="83"/>
      <c r="N2174" s="83"/>
      <c r="O2174" s="83"/>
      <c r="P2174" s="83"/>
      <c r="Q2174" s="83"/>
      <c r="R2174" s="83"/>
      <c r="S2174" s="83"/>
      <c r="T2174" s="83"/>
      <c r="U2174" s="99">
        <f>COUNTIF(通讯通路门店!$S:$S,$G2174)</f>
        <v>0</v>
      </c>
      <c r="V2174" s="99">
        <f>COUNTIFS(通讯通路门店!$S:$S,$G2174,通讯通路门店!$J:$J,"综合卖场")</f>
        <v>0</v>
      </c>
      <c r="W2174" s="99">
        <f>SUMIFS(通讯通路门店!$AJ:$AJ,通讯通路门店!$S:$S,通讯客户沙盘!$G2174)</f>
        <v>0</v>
      </c>
      <c r="X2174" s="99">
        <f t="shared" si="165"/>
        <v>0</v>
      </c>
      <c r="Y2174" s="99">
        <f>COUNTIFS(通讯通路门店!$S:$S,$G2174,通讯通路门店!$J:$J,"荣耀体验店")+COUNTIFS(通讯通路门店!$S:$S,$G2174,通讯通路门店!$J:$J,"荣耀授权专卖店")</f>
        <v>0</v>
      </c>
      <c r="Z2174" s="99">
        <f>COUNTIFS(通讯通路门店!$S:$S,$G2174,通讯通路门店!$J:$J,"VIVO体验店")</f>
        <v>0</v>
      </c>
      <c r="AA2174" s="99">
        <f>COUNTIFS(通讯通路门店!$S:$S,$G2174,通讯通路门店!$J:$J,"OPPO体验店")</f>
        <v>0</v>
      </c>
      <c r="AB2174" s="99">
        <f>COUNTIFS(通讯通路门店!$S:$S,$G2174,通讯通路门店!$J:$J,"华为授权体验店")+COUNTIFS(通讯通路门店!$S:$S,$G2174,通讯通路门店!$J:$J,"华为堡垒店")</f>
        <v>0</v>
      </c>
      <c r="AC2174" s="99">
        <f>COUNTIFS(通讯通路门店!$S:$S,$G2174,通讯通路门店!$J:$J,"小米体验店")</f>
        <v>0</v>
      </c>
      <c r="AD2174" s="99">
        <f>COUNTIFS(通讯通路门店!$S:$S,$G2174,通讯通路门店!$J:$J,"苹果体验店")</f>
        <v>0</v>
      </c>
      <c r="AE2174" s="99">
        <f>COUNTIFS(通讯通路门店!$S:$S,$G2174,通讯通路门店!$J:$J,"其他品牌专卖店")</f>
        <v>0</v>
      </c>
      <c r="AF2174" s="99">
        <f>SUMIFS(通讯通路门店!$BI:$BI,通讯通路门店!$S:$S,$G2174)</f>
        <v>0</v>
      </c>
      <c r="AG2174" s="99">
        <f>SUMIFS(通讯通路门店!$BH:$BH,通讯通路门店!$S:$S,$G2174)</f>
        <v>0</v>
      </c>
      <c r="AH2174" s="99">
        <f t="shared" si="166"/>
        <v>0</v>
      </c>
      <c r="AI2174" s="99">
        <f>SUMIFS(通讯通路门店!$BB:$BB,通讯通路门店!$S:$S,$G2174)</f>
        <v>0</v>
      </c>
      <c r="AJ2174" s="99">
        <f>SUMIFS(通讯通路门店!$BE:$BE,通讯通路门店!$S:$S,$G2174)</f>
        <v>0</v>
      </c>
      <c r="AK2174" s="99">
        <f>SUMIFS(通讯通路门店!$BG:$BG,通讯通路门店!$S:$S,$G2174)</f>
        <v>0</v>
      </c>
      <c r="AL2174" s="99">
        <f>SUMIFS(通讯通路门店!$BC:$BC,通讯通路门店!$S:$S,$G2174)</f>
        <v>0</v>
      </c>
      <c r="AM2174" s="99">
        <f>SUMIFS(通讯通路门店!$BD:$BD,通讯通路门店!$S:$S,$G2174)</f>
        <v>0</v>
      </c>
      <c r="AN2174" s="99">
        <f>SUMIFS(通讯通路门店!$BF:$BF,通讯通路门店!$S:$S,$G2174)</f>
        <v>0</v>
      </c>
      <c r="AO2174" s="99">
        <f t="shared" si="167"/>
        <v>0</v>
      </c>
      <c r="AP2174" s="99">
        <f>SUMIFS(通讯通路门店!$K:$K,通讯通路门店!$S:$S,$G2174)</f>
        <v>0</v>
      </c>
      <c r="AQ2174" s="83"/>
      <c r="AR2174" s="99">
        <f>SUMIFS(通讯通路门店!$T:$T,通讯通路门店!$S:$S,$G2174)</f>
        <v>0</v>
      </c>
      <c r="AS2174" s="99">
        <f>SUMIFS(通讯通路门店!$U:$U,通讯通路门店!$S:$S,$G2174)</f>
        <v>0</v>
      </c>
      <c r="AT2174" s="99">
        <f>SUMIFS(通讯通路门店!$V:$V,通讯通路门店!$S:$S,$G2174)</f>
        <v>0</v>
      </c>
      <c r="AU2174" s="99">
        <f>SUMIFS(通讯通路门店!$W:$W,通讯通路门店!$S:$S,$G2174)</f>
        <v>0</v>
      </c>
      <c r="AV2174" s="99">
        <f>SUMIFS(通讯通路门店!$Z:$Z,通讯通路门店!$S:$S,$G2174)</f>
        <v>0</v>
      </c>
      <c r="AW2174" s="99">
        <f>SUMIFS(通讯通路门店!$AB:$AB,通讯通路门店!$S:$S,$G2174)</f>
        <v>0</v>
      </c>
      <c r="AX2174" s="99">
        <f>SUMIFS(通讯通路门店!$X:$X,通讯通路门店!$S:$S,$G2174)</f>
        <v>0</v>
      </c>
      <c r="AY2174" s="99">
        <f>SUMIFS(通讯通路门店!$Y:$Y,通讯通路门店!$S:$S,$G2174)</f>
        <v>0</v>
      </c>
      <c r="AZ2174" s="99">
        <f>SUMIFS(通讯通路门店!$AA:$AA,通讯通路门店!$S:$S,$G2174)</f>
        <v>0</v>
      </c>
      <c r="BA2174" s="99">
        <f t="shared" si="168"/>
        <v>0</v>
      </c>
      <c r="BB2174" s="99">
        <f t="shared" si="169"/>
        <v>0</v>
      </c>
      <c r="BC2174" s="99">
        <f>SUMIFS(通讯通路门店!$W:$W,通讯通路门店!$S:$S,$G2174,通讯通路门店!$J:$J,"荣耀体验店")+SUMIFS(通讯通路门店!$W:$W,通讯通路门店!$S:$S,$G2174,通讯通路门店!$J:$J,"荣耀授权专卖店")</f>
        <v>0</v>
      </c>
      <c r="BD2174" s="99">
        <f>SUMIFS(通讯通路门店!$Z:$Z,通讯通路门店!$S:$S,$G2174,通讯通路门店!$J:$J,"VIVO体验店")</f>
        <v>0</v>
      </c>
      <c r="BE2174" s="99">
        <f>SUMIFS(通讯通路门店!$AB:$AB,通讯通路门店!$S:$S,$G2174,通讯通路门店!$J:$J,"OPPO体验店")</f>
        <v>0</v>
      </c>
      <c r="BF2174" s="99">
        <f>SUMIFS(通讯通路门店!$X:$X,通讯通路门店!$S:$S,$G2174,通讯通路门店!$J:$J,"华为授权体验店")+SUMIFS(通讯通路门店!$AA:$AA,通讯通路门店!$S:$S,$G2174,通讯通路门店!$J:$J,"华为堡垒店")</f>
        <v>0</v>
      </c>
      <c r="BG2174" s="99">
        <f>SUMIFS(通讯通路门店!$Y:$Y,通讯通路门店!$S:$S,$G2174,通讯通路门店!$J:$J,"小米体验店")</f>
        <v>0</v>
      </c>
      <c r="BH2174" s="99">
        <f>SUMIFS(通讯通路门店!$AA:$AA,通讯通路门店!$S:$S,$G2174,通讯通路门店!$J:$J,"苹果体验店")</f>
        <v>0</v>
      </c>
      <c r="BI2174" s="99">
        <f>SUMIFS(通讯通路门店!$K:$K,通讯通路门店!$S:$S,$G2174,通讯通路门店!$J:$J,"其他品牌专卖店")</f>
        <v>0</v>
      </c>
      <c r="BJ2174" s="99">
        <f>SUMIFS(通讯通路门店!$AC:$AC,通讯通路门店!$S:$S,$G2174)</f>
        <v>0</v>
      </c>
      <c r="BK2174" s="99">
        <f>SUMIFS(通讯通路门店!$AD:$AD,通讯通路门店!$S:$S,$G2174)</f>
        <v>0</v>
      </c>
      <c r="BL2174" s="99">
        <f>SUMIFS(通讯通路门店!$AE:$AE,通讯通路门店!$S:$S,$G2174)</f>
        <v>0</v>
      </c>
      <c r="BM2174" s="99">
        <f>SUMIFS(通讯通路门店!$AF:$AF,通讯通路门店!$S:$S,$G2174)</f>
        <v>0</v>
      </c>
      <c r="BN2174" s="99">
        <f>SUMIFS(通讯通路门店!$AG:$AG,通讯通路门店!$S:$S,$G2174)</f>
        <v>0</v>
      </c>
      <c r="BO2174" s="99">
        <f>SUMIFS(通讯通路门店!$AH:$AH,通讯通路门店!$S:$S,$G2174)</f>
        <v>0</v>
      </c>
      <c r="BP2174" s="99">
        <f>SUMIFS(通讯通路门店!$AI:$AI,通讯通路门店!$S:$S,$G2174)</f>
        <v>0</v>
      </c>
      <c r="BQ2174" s="83"/>
    </row>
    <row r="2175" spans="1:69">
      <c r="A2175" s="99" t="str">
        <f>IFERROR(_xlfn.XLOOKUP($G2175,通讯通路门店!$S$4:$S$993933,通讯通路门店!$A$4:$A$993933,0,0),"")</f>
        <v>海南省</v>
      </c>
      <c r="B2175" s="99" t="str">
        <f>IFERROR(_xlfn.XLOOKUP($G2175,通讯通路门店!$S$4:$S$993933,通讯通路门店!$B$4:$B$993933,0,0),"")</f>
        <v>昌江黎族自治县</v>
      </c>
      <c r="C2175" s="99" t="str">
        <f>IFERROR(_xlfn.XLOOKUP($G2175,通讯通路门店!$S$4:$S$993933,通讯通路门店!$C$4:$C$993933,0,0),"")</f>
        <v>昌江黎族自治县</v>
      </c>
      <c r="D2175" s="99" t="str">
        <f>IFERROR(_xlfn.XLOOKUP($G2175,通讯通路门店!$S$4:$S$993933,通讯通路门店!$D$4:$D$993933,0,0),"")</f>
        <v>叉河镇</v>
      </c>
      <c r="E2175" s="83"/>
      <c r="F2175" s="83"/>
      <c r="G2175" s="101"/>
      <c r="H2175" s="102">
        <f>IFERROR(_xlfn.XLOOKUP($G2175,通讯通路门店!$S$4:$S$993933,通讯通路门店!$R$4:$R$993933,0,0),"")</f>
        <v>0</v>
      </c>
      <c r="I2175" s="83"/>
      <c r="J2175" s="83"/>
      <c r="K2175" s="83"/>
      <c r="L2175" s="83"/>
      <c r="M2175" s="83"/>
      <c r="N2175" s="83"/>
      <c r="O2175" s="83"/>
      <c r="P2175" s="83"/>
      <c r="Q2175" s="83"/>
      <c r="R2175" s="83"/>
      <c r="S2175" s="83"/>
      <c r="T2175" s="83"/>
      <c r="U2175" s="99">
        <f>COUNTIF(通讯通路门店!$S:$S,$G2175)</f>
        <v>0</v>
      </c>
      <c r="V2175" s="99">
        <f>COUNTIFS(通讯通路门店!$S:$S,$G2175,通讯通路门店!$J:$J,"综合卖场")</f>
        <v>0</v>
      </c>
      <c r="W2175" s="99">
        <f>SUMIFS(通讯通路门店!$AJ:$AJ,通讯通路门店!$S:$S,通讯客户沙盘!$G2175)</f>
        <v>0</v>
      </c>
      <c r="X2175" s="99">
        <f t="shared" si="165"/>
        <v>0</v>
      </c>
      <c r="Y2175" s="99">
        <f>COUNTIFS(通讯通路门店!$S:$S,$G2175,通讯通路门店!$J:$J,"荣耀体验店")+COUNTIFS(通讯通路门店!$S:$S,$G2175,通讯通路门店!$J:$J,"荣耀授权专卖店")</f>
        <v>0</v>
      </c>
      <c r="Z2175" s="99">
        <f>COUNTIFS(通讯通路门店!$S:$S,$G2175,通讯通路门店!$J:$J,"VIVO体验店")</f>
        <v>0</v>
      </c>
      <c r="AA2175" s="99">
        <f>COUNTIFS(通讯通路门店!$S:$S,$G2175,通讯通路门店!$J:$J,"OPPO体验店")</f>
        <v>0</v>
      </c>
      <c r="AB2175" s="99">
        <f>COUNTIFS(通讯通路门店!$S:$S,$G2175,通讯通路门店!$J:$J,"华为授权体验店")+COUNTIFS(通讯通路门店!$S:$S,$G2175,通讯通路门店!$J:$J,"华为堡垒店")</f>
        <v>0</v>
      </c>
      <c r="AC2175" s="99">
        <f>COUNTIFS(通讯通路门店!$S:$S,$G2175,通讯通路门店!$J:$J,"小米体验店")</f>
        <v>0</v>
      </c>
      <c r="AD2175" s="99">
        <f>COUNTIFS(通讯通路门店!$S:$S,$G2175,通讯通路门店!$J:$J,"苹果体验店")</f>
        <v>0</v>
      </c>
      <c r="AE2175" s="99">
        <f>COUNTIFS(通讯通路门店!$S:$S,$G2175,通讯通路门店!$J:$J,"其他品牌专卖店")</f>
        <v>0</v>
      </c>
      <c r="AF2175" s="99">
        <f>SUMIFS(通讯通路门店!$BI:$BI,通讯通路门店!$S:$S,$G2175)</f>
        <v>0</v>
      </c>
      <c r="AG2175" s="99">
        <f>SUMIFS(通讯通路门店!$BH:$BH,通讯通路门店!$S:$S,$G2175)</f>
        <v>0</v>
      </c>
      <c r="AH2175" s="99">
        <f t="shared" si="166"/>
        <v>0</v>
      </c>
      <c r="AI2175" s="99">
        <f>SUMIFS(通讯通路门店!$BB:$BB,通讯通路门店!$S:$S,$G2175)</f>
        <v>0</v>
      </c>
      <c r="AJ2175" s="99">
        <f>SUMIFS(通讯通路门店!$BE:$BE,通讯通路门店!$S:$S,$G2175)</f>
        <v>0</v>
      </c>
      <c r="AK2175" s="99">
        <f>SUMIFS(通讯通路门店!$BG:$BG,通讯通路门店!$S:$S,$G2175)</f>
        <v>0</v>
      </c>
      <c r="AL2175" s="99">
        <f>SUMIFS(通讯通路门店!$BC:$BC,通讯通路门店!$S:$S,$G2175)</f>
        <v>0</v>
      </c>
      <c r="AM2175" s="99">
        <f>SUMIFS(通讯通路门店!$BD:$BD,通讯通路门店!$S:$S,$G2175)</f>
        <v>0</v>
      </c>
      <c r="AN2175" s="99">
        <f>SUMIFS(通讯通路门店!$BF:$BF,通讯通路门店!$S:$S,$G2175)</f>
        <v>0</v>
      </c>
      <c r="AO2175" s="99">
        <f t="shared" si="167"/>
        <v>0</v>
      </c>
      <c r="AP2175" s="99">
        <f>SUMIFS(通讯通路门店!$K:$K,通讯通路门店!$S:$S,$G2175)</f>
        <v>0</v>
      </c>
      <c r="AQ2175" s="83"/>
      <c r="AR2175" s="99">
        <f>SUMIFS(通讯通路门店!$T:$T,通讯通路门店!$S:$S,$G2175)</f>
        <v>0</v>
      </c>
      <c r="AS2175" s="99">
        <f>SUMIFS(通讯通路门店!$U:$U,通讯通路门店!$S:$S,$G2175)</f>
        <v>0</v>
      </c>
      <c r="AT2175" s="99">
        <f>SUMIFS(通讯通路门店!$V:$V,通讯通路门店!$S:$S,$G2175)</f>
        <v>0</v>
      </c>
      <c r="AU2175" s="99">
        <f>SUMIFS(通讯通路门店!$W:$W,通讯通路门店!$S:$S,$G2175)</f>
        <v>0</v>
      </c>
      <c r="AV2175" s="99">
        <f>SUMIFS(通讯通路门店!$Z:$Z,通讯通路门店!$S:$S,$G2175)</f>
        <v>0</v>
      </c>
      <c r="AW2175" s="99">
        <f>SUMIFS(通讯通路门店!$AB:$AB,通讯通路门店!$S:$S,$G2175)</f>
        <v>0</v>
      </c>
      <c r="AX2175" s="99">
        <f>SUMIFS(通讯通路门店!$X:$X,通讯通路门店!$S:$S,$G2175)</f>
        <v>0</v>
      </c>
      <c r="AY2175" s="99">
        <f>SUMIFS(通讯通路门店!$Y:$Y,通讯通路门店!$S:$S,$G2175)</f>
        <v>0</v>
      </c>
      <c r="AZ2175" s="99">
        <f>SUMIFS(通讯通路门店!$AA:$AA,通讯通路门店!$S:$S,$G2175)</f>
        <v>0</v>
      </c>
      <c r="BA2175" s="99">
        <f t="shared" si="168"/>
        <v>0</v>
      </c>
      <c r="BB2175" s="99">
        <f t="shared" si="169"/>
        <v>0</v>
      </c>
      <c r="BC2175" s="99">
        <f>SUMIFS(通讯通路门店!$W:$W,通讯通路门店!$S:$S,$G2175,通讯通路门店!$J:$J,"荣耀体验店")+SUMIFS(通讯通路门店!$W:$W,通讯通路门店!$S:$S,$G2175,通讯通路门店!$J:$J,"荣耀授权专卖店")</f>
        <v>0</v>
      </c>
      <c r="BD2175" s="99">
        <f>SUMIFS(通讯通路门店!$Z:$Z,通讯通路门店!$S:$S,$G2175,通讯通路门店!$J:$J,"VIVO体验店")</f>
        <v>0</v>
      </c>
      <c r="BE2175" s="99">
        <f>SUMIFS(通讯通路门店!$AB:$AB,通讯通路门店!$S:$S,$G2175,通讯通路门店!$J:$J,"OPPO体验店")</f>
        <v>0</v>
      </c>
      <c r="BF2175" s="99">
        <f>SUMIFS(通讯通路门店!$X:$X,通讯通路门店!$S:$S,$G2175,通讯通路门店!$J:$J,"华为授权体验店")+SUMIFS(通讯通路门店!$AA:$AA,通讯通路门店!$S:$S,$G2175,通讯通路门店!$J:$J,"华为堡垒店")</f>
        <v>0</v>
      </c>
      <c r="BG2175" s="99">
        <f>SUMIFS(通讯通路门店!$Y:$Y,通讯通路门店!$S:$S,$G2175,通讯通路门店!$J:$J,"小米体验店")</f>
        <v>0</v>
      </c>
      <c r="BH2175" s="99">
        <f>SUMIFS(通讯通路门店!$AA:$AA,通讯通路门店!$S:$S,$G2175,通讯通路门店!$J:$J,"苹果体验店")</f>
        <v>0</v>
      </c>
      <c r="BI2175" s="99">
        <f>SUMIFS(通讯通路门店!$K:$K,通讯通路门店!$S:$S,$G2175,通讯通路门店!$J:$J,"其他品牌专卖店")</f>
        <v>0</v>
      </c>
      <c r="BJ2175" s="99">
        <f>SUMIFS(通讯通路门店!$AC:$AC,通讯通路门店!$S:$S,$G2175)</f>
        <v>0</v>
      </c>
      <c r="BK2175" s="99">
        <f>SUMIFS(通讯通路门店!$AD:$AD,通讯通路门店!$S:$S,$G2175)</f>
        <v>0</v>
      </c>
      <c r="BL2175" s="99">
        <f>SUMIFS(通讯通路门店!$AE:$AE,通讯通路门店!$S:$S,$G2175)</f>
        <v>0</v>
      </c>
      <c r="BM2175" s="99">
        <f>SUMIFS(通讯通路门店!$AF:$AF,通讯通路门店!$S:$S,$G2175)</f>
        <v>0</v>
      </c>
      <c r="BN2175" s="99">
        <f>SUMIFS(通讯通路门店!$AG:$AG,通讯通路门店!$S:$S,$G2175)</f>
        <v>0</v>
      </c>
      <c r="BO2175" s="99">
        <f>SUMIFS(通讯通路门店!$AH:$AH,通讯通路门店!$S:$S,$G2175)</f>
        <v>0</v>
      </c>
      <c r="BP2175" s="99">
        <f>SUMIFS(通讯通路门店!$AI:$AI,通讯通路门店!$S:$S,$G2175)</f>
        <v>0</v>
      </c>
      <c r="BQ2175" s="83"/>
    </row>
    <row r="2176" spans="1:69">
      <c r="A2176" s="99" t="str">
        <f>IFERROR(_xlfn.XLOOKUP($G2176,通讯通路门店!$S$4:$S$993933,通讯通路门店!$A$4:$A$993933,0,0),"")</f>
        <v>海南省</v>
      </c>
      <c r="B2176" s="99" t="str">
        <f>IFERROR(_xlfn.XLOOKUP($G2176,通讯通路门店!$S$4:$S$993933,通讯通路门店!$B$4:$B$993933,0,0),"")</f>
        <v>昌江黎族自治县</v>
      </c>
      <c r="C2176" s="99" t="str">
        <f>IFERROR(_xlfn.XLOOKUP($G2176,通讯通路门店!$S$4:$S$993933,通讯通路门店!$C$4:$C$993933,0,0),"")</f>
        <v>昌江黎族自治县</v>
      </c>
      <c r="D2176" s="99" t="str">
        <f>IFERROR(_xlfn.XLOOKUP($G2176,通讯通路门店!$S$4:$S$993933,通讯通路门店!$D$4:$D$993933,0,0),"")</f>
        <v>叉河镇</v>
      </c>
      <c r="E2176" s="83"/>
      <c r="F2176" s="83"/>
      <c r="G2176" s="101"/>
      <c r="H2176" s="102">
        <f>IFERROR(_xlfn.XLOOKUP($G2176,通讯通路门店!$S$4:$S$993933,通讯通路门店!$R$4:$R$993933,0,0),"")</f>
        <v>0</v>
      </c>
      <c r="I2176" s="83"/>
      <c r="J2176" s="83"/>
      <c r="K2176" s="83"/>
      <c r="L2176" s="83"/>
      <c r="M2176" s="83"/>
      <c r="N2176" s="83"/>
      <c r="O2176" s="83"/>
      <c r="P2176" s="83"/>
      <c r="Q2176" s="83"/>
      <c r="R2176" s="83"/>
      <c r="S2176" s="83"/>
      <c r="T2176" s="83"/>
      <c r="U2176" s="99">
        <f>COUNTIF(通讯通路门店!$S:$S,$G2176)</f>
        <v>0</v>
      </c>
      <c r="V2176" s="99">
        <f>COUNTIFS(通讯通路门店!$S:$S,$G2176,通讯通路门店!$J:$J,"综合卖场")</f>
        <v>0</v>
      </c>
      <c r="W2176" s="99">
        <f>SUMIFS(通讯通路门店!$AJ:$AJ,通讯通路门店!$S:$S,通讯客户沙盘!$G2176)</f>
        <v>0</v>
      </c>
      <c r="X2176" s="99">
        <f t="shared" si="165"/>
        <v>0</v>
      </c>
      <c r="Y2176" s="99">
        <f>COUNTIFS(通讯通路门店!$S:$S,$G2176,通讯通路门店!$J:$J,"荣耀体验店")+COUNTIFS(通讯通路门店!$S:$S,$G2176,通讯通路门店!$J:$J,"荣耀授权专卖店")</f>
        <v>0</v>
      </c>
      <c r="Z2176" s="99">
        <f>COUNTIFS(通讯通路门店!$S:$S,$G2176,通讯通路门店!$J:$J,"VIVO体验店")</f>
        <v>0</v>
      </c>
      <c r="AA2176" s="99">
        <f>COUNTIFS(通讯通路门店!$S:$S,$G2176,通讯通路门店!$J:$J,"OPPO体验店")</f>
        <v>0</v>
      </c>
      <c r="AB2176" s="99">
        <f>COUNTIFS(通讯通路门店!$S:$S,$G2176,通讯通路门店!$J:$J,"华为授权体验店")+COUNTIFS(通讯通路门店!$S:$S,$G2176,通讯通路门店!$J:$J,"华为堡垒店")</f>
        <v>0</v>
      </c>
      <c r="AC2176" s="99">
        <f>COUNTIFS(通讯通路门店!$S:$S,$G2176,通讯通路门店!$J:$J,"小米体验店")</f>
        <v>0</v>
      </c>
      <c r="AD2176" s="99">
        <f>COUNTIFS(通讯通路门店!$S:$S,$G2176,通讯通路门店!$J:$J,"苹果体验店")</f>
        <v>0</v>
      </c>
      <c r="AE2176" s="99">
        <f>COUNTIFS(通讯通路门店!$S:$S,$G2176,通讯通路门店!$J:$J,"其他品牌专卖店")</f>
        <v>0</v>
      </c>
      <c r="AF2176" s="99">
        <f>SUMIFS(通讯通路门店!$BI:$BI,通讯通路门店!$S:$S,$G2176)</f>
        <v>0</v>
      </c>
      <c r="AG2176" s="99">
        <f>SUMIFS(通讯通路门店!$BH:$BH,通讯通路门店!$S:$S,$G2176)</f>
        <v>0</v>
      </c>
      <c r="AH2176" s="99">
        <f t="shared" si="166"/>
        <v>0</v>
      </c>
      <c r="AI2176" s="99">
        <f>SUMIFS(通讯通路门店!$BB:$BB,通讯通路门店!$S:$S,$G2176)</f>
        <v>0</v>
      </c>
      <c r="AJ2176" s="99">
        <f>SUMIFS(通讯通路门店!$BE:$BE,通讯通路门店!$S:$S,$G2176)</f>
        <v>0</v>
      </c>
      <c r="AK2176" s="99">
        <f>SUMIFS(通讯通路门店!$BG:$BG,通讯通路门店!$S:$S,$G2176)</f>
        <v>0</v>
      </c>
      <c r="AL2176" s="99">
        <f>SUMIFS(通讯通路门店!$BC:$BC,通讯通路门店!$S:$S,$G2176)</f>
        <v>0</v>
      </c>
      <c r="AM2176" s="99">
        <f>SUMIFS(通讯通路门店!$BD:$BD,通讯通路门店!$S:$S,$G2176)</f>
        <v>0</v>
      </c>
      <c r="AN2176" s="99">
        <f>SUMIFS(通讯通路门店!$BF:$BF,通讯通路门店!$S:$S,$G2176)</f>
        <v>0</v>
      </c>
      <c r="AO2176" s="99">
        <f t="shared" si="167"/>
        <v>0</v>
      </c>
      <c r="AP2176" s="99">
        <f>SUMIFS(通讯通路门店!$K:$K,通讯通路门店!$S:$S,$G2176)</f>
        <v>0</v>
      </c>
      <c r="AQ2176" s="83"/>
      <c r="AR2176" s="99">
        <f>SUMIFS(通讯通路门店!$T:$T,通讯通路门店!$S:$S,$G2176)</f>
        <v>0</v>
      </c>
      <c r="AS2176" s="99">
        <f>SUMIFS(通讯通路门店!$U:$U,通讯通路门店!$S:$S,$G2176)</f>
        <v>0</v>
      </c>
      <c r="AT2176" s="99">
        <f>SUMIFS(通讯通路门店!$V:$V,通讯通路门店!$S:$S,$G2176)</f>
        <v>0</v>
      </c>
      <c r="AU2176" s="99">
        <f>SUMIFS(通讯通路门店!$W:$W,通讯通路门店!$S:$S,$G2176)</f>
        <v>0</v>
      </c>
      <c r="AV2176" s="99">
        <f>SUMIFS(通讯通路门店!$Z:$Z,通讯通路门店!$S:$S,$G2176)</f>
        <v>0</v>
      </c>
      <c r="AW2176" s="99">
        <f>SUMIFS(通讯通路门店!$AB:$AB,通讯通路门店!$S:$S,$G2176)</f>
        <v>0</v>
      </c>
      <c r="AX2176" s="99">
        <f>SUMIFS(通讯通路门店!$X:$X,通讯通路门店!$S:$S,$G2176)</f>
        <v>0</v>
      </c>
      <c r="AY2176" s="99">
        <f>SUMIFS(通讯通路门店!$Y:$Y,通讯通路门店!$S:$S,$G2176)</f>
        <v>0</v>
      </c>
      <c r="AZ2176" s="99">
        <f>SUMIFS(通讯通路门店!$AA:$AA,通讯通路门店!$S:$S,$G2176)</f>
        <v>0</v>
      </c>
      <c r="BA2176" s="99">
        <f t="shared" si="168"/>
        <v>0</v>
      </c>
      <c r="BB2176" s="99">
        <f t="shared" si="169"/>
        <v>0</v>
      </c>
      <c r="BC2176" s="99">
        <f>SUMIFS(通讯通路门店!$W:$W,通讯通路门店!$S:$S,$G2176,通讯通路门店!$J:$J,"荣耀体验店")+SUMIFS(通讯通路门店!$W:$W,通讯通路门店!$S:$S,$G2176,通讯通路门店!$J:$J,"荣耀授权专卖店")</f>
        <v>0</v>
      </c>
      <c r="BD2176" s="99">
        <f>SUMIFS(通讯通路门店!$Z:$Z,通讯通路门店!$S:$S,$G2176,通讯通路门店!$J:$J,"VIVO体验店")</f>
        <v>0</v>
      </c>
      <c r="BE2176" s="99">
        <f>SUMIFS(通讯通路门店!$AB:$AB,通讯通路门店!$S:$S,$G2176,通讯通路门店!$J:$J,"OPPO体验店")</f>
        <v>0</v>
      </c>
      <c r="BF2176" s="99">
        <f>SUMIFS(通讯通路门店!$X:$X,通讯通路门店!$S:$S,$G2176,通讯通路门店!$J:$J,"华为授权体验店")+SUMIFS(通讯通路门店!$AA:$AA,通讯通路门店!$S:$S,$G2176,通讯通路门店!$J:$J,"华为堡垒店")</f>
        <v>0</v>
      </c>
      <c r="BG2176" s="99">
        <f>SUMIFS(通讯通路门店!$Y:$Y,通讯通路门店!$S:$S,$G2176,通讯通路门店!$J:$J,"小米体验店")</f>
        <v>0</v>
      </c>
      <c r="BH2176" s="99">
        <f>SUMIFS(通讯通路门店!$AA:$AA,通讯通路门店!$S:$S,$G2176,通讯通路门店!$J:$J,"苹果体验店")</f>
        <v>0</v>
      </c>
      <c r="BI2176" s="99">
        <f>SUMIFS(通讯通路门店!$K:$K,通讯通路门店!$S:$S,$G2176,通讯通路门店!$J:$J,"其他品牌专卖店")</f>
        <v>0</v>
      </c>
      <c r="BJ2176" s="99">
        <f>SUMIFS(通讯通路门店!$AC:$AC,通讯通路门店!$S:$S,$G2176)</f>
        <v>0</v>
      </c>
      <c r="BK2176" s="99">
        <f>SUMIFS(通讯通路门店!$AD:$AD,通讯通路门店!$S:$S,$G2176)</f>
        <v>0</v>
      </c>
      <c r="BL2176" s="99">
        <f>SUMIFS(通讯通路门店!$AE:$AE,通讯通路门店!$S:$S,$G2176)</f>
        <v>0</v>
      </c>
      <c r="BM2176" s="99">
        <f>SUMIFS(通讯通路门店!$AF:$AF,通讯通路门店!$S:$S,$G2176)</f>
        <v>0</v>
      </c>
      <c r="BN2176" s="99">
        <f>SUMIFS(通讯通路门店!$AG:$AG,通讯通路门店!$S:$S,$G2176)</f>
        <v>0</v>
      </c>
      <c r="BO2176" s="99">
        <f>SUMIFS(通讯通路门店!$AH:$AH,通讯通路门店!$S:$S,$G2176)</f>
        <v>0</v>
      </c>
      <c r="BP2176" s="99">
        <f>SUMIFS(通讯通路门店!$AI:$AI,通讯通路门店!$S:$S,$G2176)</f>
        <v>0</v>
      </c>
      <c r="BQ2176" s="83"/>
    </row>
    <row r="2177" spans="1:69">
      <c r="A2177" s="99" t="str">
        <f>IFERROR(_xlfn.XLOOKUP($G2177,通讯通路门店!$S$4:$S$993933,通讯通路门店!$A$4:$A$993933,0,0),"")</f>
        <v>海南省</v>
      </c>
      <c r="B2177" s="99" t="str">
        <f>IFERROR(_xlfn.XLOOKUP($G2177,通讯通路门店!$S$4:$S$993933,通讯通路门店!$B$4:$B$993933,0,0),"")</f>
        <v>昌江黎族自治县</v>
      </c>
      <c r="C2177" s="99" t="str">
        <f>IFERROR(_xlfn.XLOOKUP($G2177,通讯通路门店!$S$4:$S$993933,通讯通路门店!$C$4:$C$993933,0,0),"")</f>
        <v>昌江黎族自治县</v>
      </c>
      <c r="D2177" s="99" t="str">
        <f>IFERROR(_xlfn.XLOOKUP($G2177,通讯通路门店!$S$4:$S$993933,通讯通路门店!$D$4:$D$993933,0,0),"")</f>
        <v>叉河镇</v>
      </c>
      <c r="E2177" s="83"/>
      <c r="F2177" s="83"/>
      <c r="G2177" s="101"/>
      <c r="H2177" s="102">
        <f>IFERROR(_xlfn.XLOOKUP($G2177,通讯通路门店!$S$4:$S$993933,通讯通路门店!$R$4:$R$993933,0,0),"")</f>
        <v>0</v>
      </c>
      <c r="I2177" s="83"/>
      <c r="J2177" s="83"/>
      <c r="K2177" s="83"/>
      <c r="L2177" s="83"/>
      <c r="M2177" s="83"/>
      <c r="N2177" s="83"/>
      <c r="O2177" s="83"/>
      <c r="P2177" s="83"/>
      <c r="Q2177" s="83"/>
      <c r="R2177" s="83"/>
      <c r="S2177" s="83"/>
      <c r="T2177" s="83"/>
      <c r="U2177" s="99">
        <f>COUNTIF(通讯通路门店!$S:$S,$G2177)</f>
        <v>0</v>
      </c>
      <c r="V2177" s="99">
        <f>COUNTIFS(通讯通路门店!$S:$S,$G2177,通讯通路门店!$J:$J,"综合卖场")</f>
        <v>0</v>
      </c>
      <c r="W2177" s="99">
        <f>SUMIFS(通讯通路门店!$AJ:$AJ,通讯通路门店!$S:$S,通讯客户沙盘!$G2177)</f>
        <v>0</v>
      </c>
      <c r="X2177" s="99">
        <f t="shared" si="165"/>
        <v>0</v>
      </c>
      <c r="Y2177" s="99">
        <f>COUNTIFS(通讯通路门店!$S:$S,$G2177,通讯通路门店!$J:$J,"荣耀体验店")+COUNTIFS(通讯通路门店!$S:$S,$G2177,通讯通路门店!$J:$J,"荣耀授权专卖店")</f>
        <v>0</v>
      </c>
      <c r="Z2177" s="99">
        <f>COUNTIFS(通讯通路门店!$S:$S,$G2177,通讯通路门店!$J:$J,"VIVO体验店")</f>
        <v>0</v>
      </c>
      <c r="AA2177" s="99">
        <f>COUNTIFS(通讯通路门店!$S:$S,$G2177,通讯通路门店!$J:$J,"OPPO体验店")</f>
        <v>0</v>
      </c>
      <c r="AB2177" s="99">
        <f>COUNTIFS(通讯通路门店!$S:$S,$G2177,通讯通路门店!$J:$J,"华为授权体验店")+COUNTIFS(通讯通路门店!$S:$S,$G2177,通讯通路门店!$J:$J,"华为堡垒店")</f>
        <v>0</v>
      </c>
      <c r="AC2177" s="99">
        <f>COUNTIFS(通讯通路门店!$S:$S,$G2177,通讯通路门店!$J:$J,"小米体验店")</f>
        <v>0</v>
      </c>
      <c r="AD2177" s="99">
        <f>COUNTIFS(通讯通路门店!$S:$S,$G2177,通讯通路门店!$J:$J,"苹果体验店")</f>
        <v>0</v>
      </c>
      <c r="AE2177" s="99">
        <f>COUNTIFS(通讯通路门店!$S:$S,$G2177,通讯通路门店!$J:$J,"其他品牌专卖店")</f>
        <v>0</v>
      </c>
      <c r="AF2177" s="99">
        <f>SUMIFS(通讯通路门店!$BI:$BI,通讯通路门店!$S:$S,$G2177)</f>
        <v>0</v>
      </c>
      <c r="AG2177" s="99">
        <f>SUMIFS(通讯通路门店!$BH:$BH,通讯通路门店!$S:$S,$G2177)</f>
        <v>0</v>
      </c>
      <c r="AH2177" s="99">
        <f t="shared" si="166"/>
        <v>0</v>
      </c>
      <c r="AI2177" s="99">
        <f>SUMIFS(通讯通路门店!$BB:$BB,通讯通路门店!$S:$S,$G2177)</f>
        <v>0</v>
      </c>
      <c r="AJ2177" s="99">
        <f>SUMIFS(通讯通路门店!$BE:$BE,通讯通路门店!$S:$S,$G2177)</f>
        <v>0</v>
      </c>
      <c r="AK2177" s="99">
        <f>SUMIFS(通讯通路门店!$BG:$BG,通讯通路门店!$S:$S,$G2177)</f>
        <v>0</v>
      </c>
      <c r="AL2177" s="99">
        <f>SUMIFS(通讯通路门店!$BC:$BC,通讯通路门店!$S:$S,$G2177)</f>
        <v>0</v>
      </c>
      <c r="AM2177" s="99">
        <f>SUMIFS(通讯通路门店!$BD:$BD,通讯通路门店!$S:$S,$G2177)</f>
        <v>0</v>
      </c>
      <c r="AN2177" s="99">
        <f>SUMIFS(通讯通路门店!$BF:$BF,通讯通路门店!$S:$S,$G2177)</f>
        <v>0</v>
      </c>
      <c r="AO2177" s="99">
        <f t="shared" si="167"/>
        <v>0</v>
      </c>
      <c r="AP2177" s="99">
        <f>SUMIFS(通讯通路门店!$K:$K,通讯通路门店!$S:$S,$G2177)</f>
        <v>0</v>
      </c>
      <c r="AQ2177" s="83"/>
      <c r="AR2177" s="99">
        <f>SUMIFS(通讯通路门店!$T:$T,通讯通路门店!$S:$S,$G2177)</f>
        <v>0</v>
      </c>
      <c r="AS2177" s="99">
        <f>SUMIFS(通讯通路门店!$U:$U,通讯通路门店!$S:$S,$G2177)</f>
        <v>0</v>
      </c>
      <c r="AT2177" s="99">
        <f>SUMIFS(通讯通路门店!$V:$V,通讯通路门店!$S:$S,$G2177)</f>
        <v>0</v>
      </c>
      <c r="AU2177" s="99">
        <f>SUMIFS(通讯通路门店!$W:$W,通讯通路门店!$S:$S,$G2177)</f>
        <v>0</v>
      </c>
      <c r="AV2177" s="99">
        <f>SUMIFS(通讯通路门店!$Z:$Z,通讯通路门店!$S:$S,$G2177)</f>
        <v>0</v>
      </c>
      <c r="AW2177" s="99">
        <f>SUMIFS(通讯通路门店!$AB:$AB,通讯通路门店!$S:$S,$G2177)</f>
        <v>0</v>
      </c>
      <c r="AX2177" s="99">
        <f>SUMIFS(通讯通路门店!$X:$X,通讯通路门店!$S:$S,$G2177)</f>
        <v>0</v>
      </c>
      <c r="AY2177" s="99">
        <f>SUMIFS(通讯通路门店!$Y:$Y,通讯通路门店!$S:$S,$G2177)</f>
        <v>0</v>
      </c>
      <c r="AZ2177" s="99">
        <f>SUMIFS(通讯通路门店!$AA:$AA,通讯通路门店!$S:$S,$G2177)</f>
        <v>0</v>
      </c>
      <c r="BA2177" s="99">
        <f t="shared" si="168"/>
        <v>0</v>
      </c>
      <c r="BB2177" s="99">
        <f t="shared" si="169"/>
        <v>0</v>
      </c>
      <c r="BC2177" s="99">
        <f>SUMIFS(通讯通路门店!$W:$W,通讯通路门店!$S:$S,$G2177,通讯通路门店!$J:$J,"荣耀体验店")+SUMIFS(通讯通路门店!$W:$W,通讯通路门店!$S:$S,$G2177,通讯通路门店!$J:$J,"荣耀授权专卖店")</f>
        <v>0</v>
      </c>
      <c r="BD2177" s="99">
        <f>SUMIFS(通讯通路门店!$Z:$Z,通讯通路门店!$S:$S,$G2177,通讯通路门店!$J:$J,"VIVO体验店")</f>
        <v>0</v>
      </c>
      <c r="BE2177" s="99">
        <f>SUMIFS(通讯通路门店!$AB:$AB,通讯通路门店!$S:$S,$G2177,通讯通路门店!$J:$J,"OPPO体验店")</f>
        <v>0</v>
      </c>
      <c r="BF2177" s="99">
        <f>SUMIFS(通讯通路门店!$X:$X,通讯通路门店!$S:$S,$G2177,通讯通路门店!$J:$J,"华为授权体验店")+SUMIFS(通讯通路门店!$AA:$AA,通讯通路门店!$S:$S,$G2177,通讯通路门店!$J:$J,"华为堡垒店")</f>
        <v>0</v>
      </c>
      <c r="BG2177" s="99">
        <f>SUMIFS(通讯通路门店!$Y:$Y,通讯通路门店!$S:$S,$G2177,通讯通路门店!$J:$J,"小米体验店")</f>
        <v>0</v>
      </c>
      <c r="BH2177" s="99">
        <f>SUMIFS(通讯通路门店!$AA:$AA,通讯通路门店!$S:$S,$G2177,通讯通路门店!$J:$J,"苹果体验店")</f>
        <v>0</v>
      </c>
      <c r="BI2177" s="99">
        <f>SUMIFS(通讯通路门店!$K:$K,通讯通路门店!$S:$S,$G2177,通讯通路门店!$J:$J,"其他品牌专卖店")</f>
        <v>0</v>
      </c>
      <c r="BJ2177" s="99">
        <f>SUMIFS(通讯通路门店!$AC:$AC,通讯通路门店!$S:$S,$G2177)</f>
        <v>0</v>
      </c>
      <c r="BK2177" s="99">
        <f>SUMIFS(通讯通路门店!$AD:$AD,通讯通路门店!$S:$S,$G2177)</f>
        <v>0</v>
      </c>
      <c r="BL2177" s="99">
        <f>SUMIFS(通讯通路门店!$AE:$AE,通讯通路门店!$S:$S,$G2177)</f>
        <v>0</v>
      </c>
      <c r="BM2177" s="99">
        <f>SUMIFS(通讯通路门店!$AF:$AF,通讯通路门店!$S:$S,$G2177)</f>
        <v>0</v>
      </c>
      <c r="BN2177" s="99">
        <f>SUMIFS(通讯通路门店!$AG:$AG,通讯通路门店!$S:$S,$G2177)</f>
        <v>0</v>
      </c>
      <c r="BO2177" s="99">
        <f>SUMIFS(通讯通路门店!$AH:$AH,通讯通路门店!$S:$S,$G2177)</f>
        <v>0</v>
      </c>
      <c r="BP2177" s="99">
        <f>SUMIFS(通讯通路门店!$AI:$AI,通讯通路门店!$S:$S,$G2177)</f>
        <v>0</v>
      </c>
      <c r="BQ2177" s="83"/>
    </row>
    <row r="2178" spans="1:69">
      <c r="A2178" s="99" t="str">
        <f>IFERROR(_xlfn.XLOOKUP($G2178,通讯通路门店!$S$4:$S$993933,通讯通路门店!$A$4:$A$993933,0,0),"")</f>
        <v>海南省</v>
      </c>
      <c r="B2178" s="99" t="str">
        <f>IFERROR(_xlfn.XLOOKUP($G2178,通讯通路门店!$S$4:$S$993933,通讯通路门店!$B$4:$B$993933,0,0),"")</f>
        <v>昌江黎族自治县</v>
      </c>
      <c r="C2178" s="99" t="str">
        <f>IFERROR(_xlfn.XLOOKUP($G2178,通讯通路门店!$S$4:$S$993933,通讯通路门店!$C$4:$C$993933,0,0),"")</f>
        <v>昌江黎族自治县</v>
      </c>
      <c r="D2178" s="99" t="str">
        <f>IFERROR(_xlfn.XLOOKUP($G2178,通讯通路门店!$S$4:$S$993933,通讯通路门店!$D$4:$D$993933,0,0),"")</f>
        <v>叉河镇</v>
      </c>
      <c r="E2178" s="83"/>
      <c r="F2178" s="83"/>
      <c r="G2178" s="101"/>
      <c r="H2178" s="102">
        <f>IFERROR(_xlfn.XLOOKUP($G2178,通讯通路门店!$S$4:$S$993933,通讯通路门店!$R$4:$R$993933,0,0),"")</f>
        <v>0</v>
      </c>
      <c r="I2178" s="83"/>
      <c r="J2178" s="83"/>
      <c r="K2178" s="83"/>
      <c r="L2178" s="83"/>
      <c r="M2178" s="83"/>
      <c r="N2178" s="83"/>
      <c r="O2178" s="83"/>
      <c r="P2178" s="83"/>
      <c r="Q2178" s="83"/>
      <c r="R2178" s="83"/>
      <c r="S2178" s="83"/>
      <c r="T2178" s="83"/>
      <c r="U2178" s="99">
        <f>COUNTIF(通讯通路门店!$S:$S,$G2178)</f>
        <v>0</v>
      </c>
      <c r="V2178" s="99">
        <f>COUNTIFS(通讯通路门店!$S:$S,$G2178,通讯通路门店!$J:$J,"综合卖场")</f>
        <v>0</v>
      </c>
      <c r="W2178" s="99">
        <f>SUMIFS(通讯通路门店!$AJ:$AJ,通讯通路门店!$S:$S,通讯客户沙盘!$G2178)</f>
        <v>0</v>
      </c>
      <c r="X2178" s="99">
        <f t="shared" si="165"/>
        <v>0</v>
      </c>
      <c r="Y2178" s="99">
        <f>COUNTIFS(通讯通路门店!$S:$S,$G2178,通讯通路门店!$J:$J,"荣耀体验店")+COUNTIFS(通讯通路门店!$S:$S,$G2178,通讯通路门店!$J:$J,"荣耀授权专卖店")</f>
        <v>0</v>
      </c>
      <c r="Z2178" s="99">
        <f>COUNTIFS(通讯通路门店!$S:$S,$G2178,通讯通路门店!$J:$J,"VIVO体验店")</f>
        <v>0</v>
      </c>
      <c r="AA2178" s="99">
        <f>COUNTIFS(通讯通路门店!$S:$S,$G2178,通讯通路门店!$J:$J,"OPPO体验店")</f>
        <v>0</v>
      </c>
      <c r="AB2178" s="99">
        <f>COUNTIFS(通讯通路门店!$S:$S,$G2178,通讯通路门店!$J:$J,"华为授权体验店")+COUNTIFS(通讯通路门店!$S:$S,$G2178,通讯通路门店!$J:$J,"华为堡垒店")</f>
        <v>0</v>
      </c>
      <c r="AC2178" s="99">
        <f>COUNTIFS(通讯通路门店!$S:$S,$G2178,通讯通路门店!$J:$J,"小米体验店")</f>
        <v>0</v>
      </c>
      <c r="AD2178" s="99">
        <f>COUNTIFS(通讯通路门店!$S:$S,$G2178,通讯通路门店!$J:$J,"苹果体验店")</f>
        <v>0</v>
      </c>
      <c r="AE2178" s="99">
        <f>COUNTIFS(通讯通路门店!$S:$S,$G2178,通讯通路门店!$J:$J,"其他品牌专卖店")</f>
        <v>0</v>
      </c>
      <c r="AF2178" s="99">
        <f>SUMIFS(通讯通路门店!$BI:$BI,通讯通路门店!$S:$S,$G2178)</f>
        <v>0</v>
      </c>
      <c r="AG2178" s="99">
        <f>SUMIFS(通讯通路门店!$BH:$BH,通讯通路门店!$S:$S,$G2178)</f>
        <v>0</v>
      </c>
      <c r="AH2178" s="99">
        <f t="shared" si="166"/>
        <v>0</v>
      </c>
      <c r="AI2178" s="99">
        <f>SUMIFS(通讯通路门店!$BB:$BB,通讯通路门店!$S:$S,$G2178)</f>
        <v>0</v>
      </c>
      <c r="AJ2178" s="99">
        <f>SUMIFS(通讯通路门店!$BE:$BE,通讯通路门店!$S:$S,$G2178)</f>
        <v>0</v>
      </c>
      <c r="AK2178" s="99">
        <f>SUMIFS(通讯通路门店!$BG:$BG,通讯通路门店!$S:$S,$G2178)</f>
        <v>0</v>
      </c>
      <c r="AL2178" s="99">
        <f>SUMIFS(通讯通路门店!$BC:$BC,通讯通路门店!$S:$S,$G2178)</f>
        <v>0</v>
      </c>
      <c r="AM2178" s="99">
        <f>SUMIFS(通讯通路门店!$BD:$BD,通讯通路门店!$S:$S,$G2178)</f>
        <v>0</v>
      </c>
      <c r="AN2178" s="99">
        <f>SUMIFS(通讯通路门店!$BF:$BF,通讯通路门店!$S:$S,$G2178)</f>
        <v>0</v>
      </c>
      <c r="AO2178" s="99">
        <f t="shared" si="167"/>
        <v>0</v>
      </c>
      <c r="AP2178" s="99">
        <f>SUMIFS(通讯通路门店!$K:$K,通讯通路门店!$S:$S,$G2178)</f>
        <v>0</v>
      </c>
      <c r="AQ2178" s="83"/>
      <c r="AR2178" s="99">
        <f>SUMIFS(通讯通路门店!$T:$T,通讯通路门店!$S:$S,$G2178)</f>
        <v>0</v>
      </c>
      <c r="AS2178" s="99">
        <f>SUMIFS(通讯通路门店!$U:$U,通讯通路门店!$S:$S,$G2178)</f>
        <v>0</v>
      </c>
      <c r="AT2178" s="99">
        <f>SUMIFS(通讯通路门店!$V:$V,通讯通路门店!$S:$S,$G2178)</f>
        <v>0</v>
      </c>
      <c r="AU2178" s="99">
        <f>SUMIFS(通讯通路门店!$W:$W,通讯通路门店!$S:$S,$G2178)</f>
        <v>0</v>
      </c>
      <c r="AV2178" s="99">
        <f>SUMIFS(通讯通路门店!$Z:$Z,通讯通路门店!$S:$S,$G2178)</f>
        <v>0</v>
      </c>
      <c r="AW2178" s="99">
        <f>SUMIFS(通讯通路门店!$AB:$AB,通讯通路门店!$S:$S,$G2178)</f>
        <v>0</v>
      </c>
      <c r="AX2178" s="99">
        <f>SUMIFS(通讯通路门店!$X:$X,通讯通路门店!$S:$S,$G2178)</f>
        <v>0</v>
      </c>
      <c r="AY2178" s="99">
        <f>SUMIFS(通讯通路门店!$Y:$Y,通讯通路门店!$S:$S,$G2178)</f>
        <v>0</v>
      </c>
      <c r="AZ2178" s="99">
        <f>SUMIFS(通讯通路门店!$AA:$AA,通讯通路门店!$S:$S,$G2178)</f>
        <v>0</v>
      </c>
      <c r="BA2178" s="99">
        <f t="shared" si="168"/>
        <v>0</v>
      </c>
      <c r="BB2178" s="99">
        <f t="shared" si="169"/>
        <v>0</v>
      </c>
      <c r="BC2178" s="99">
        <f>SUMIFS(通讯通路门店!$W:$W,通讯通路门店!$S:$S,$G2178,通讯通路门店!$J:$J,"荣耀体验店")+SUMIFS(通讯通路门店!$W:$W,通讯通路门店!$S:$S,$G2178,通讯通路门店!$J:$J,"荣耀授权专卖店")</f>
        <v>0</v>
      </c>
      <c r="BD2178" s="99">
        <f>SUMIFS(通讯通路门店!$Z:$Z,通讯通路门店!$S:$S,$G2178,通讯通路门店!$J:$J,"VIVO体验店")</f>
        <v>0</v>
      </c>
      <c r="BE2178" s="99">
        <f>SUMIFS(通讯通路门店!$AB:$AB,通讯通路门店!$S:$S,$G2178,通讯通路门店!$J:$J,"OPPO体验店")</f>
        <v>0</v>
      </c>
      <c r="BF2178" s="99">
        <f>SUMIFS(通讯通路门店!$X:$X,通讯通路门店!$S:$S,$G2178,通讯通路门店!$J:$J,"华为授权体验店")+SUMIFS(通讯通路门店!$AA:$AA,通讯通路门店!$S:$S,$G2178,通讯通路门店!$J:$J,"华为堡垒店")</f>
        <v>0</v>
      </c>
      <c r="BG2178" s="99">
        <f>SUMIFS(通讯通路门店!$Y:$Y,通讯通路门店!$S:$S,$G2178,通讯通路门店!$J:$J,"小米体验店")</f>
        <v>0</v>
      </c>
      <c r="BH2178" s="99">
        <f>SUMIFS(通讯通路门店!$AA:$AA,通讯通路门店!$S:$S,$G2178,通讯通路门店!$J:$J,"苹果体验店")</f>
        <v>0</v>
      </c>
      <c r="BI2178" s="99">
        <f>SUMIFS(通讯通路门店!$K:$K,通讯通路门店!$S:$S,$G2178,通讯通路门店!$J:$J,"其他品牌专卖店")</f>
        <v>0</v>
      </c>
      <c r="BJ2178" s="99">
        <f>SUMIFS(通讯通路门店!$AC:$AC,通讯通路门店!$S:$S,$G2178)</f>
        <v>0</v>
      </c>
      <c r="BK2178" s="99">
        <f>SUMIFS(通讯通路门店!$AD:$AD,通讯通路门店!$S:$S,$G2178)</f>
        <v>0</v>
      </c>
      <c r="BL2178" s="99">
        <f>SUMIFS(通讯通路门店!$AE:$AE,通讯通路门店!$S:$S,$G2178)</f>
        <v>0</v>
      </c>
      <c r="BM2178" s="99">
        <f>SUMIFS(通讯通路门店!$AF:$AF,通讯通路门店!$S:$S,$G2178)</f>
        <v>0</v>
      </c>
      <c r="BN2178" s="99">
        <f>SUMIFS(通讯通路门店!$AG:$AG,通讯通路门店!$S:$S,$G2178)</f>
        <v>0</v>
      </c>
      <c r="BO2178" s="99">
        <f>SUMIFS(通讯通路门店!$AH:$AH,通讯通路门店!$S:$S,$G2178)</f>
        <v>0</v>
      </c>
      <c r="BP2178" s="99">
        <f>SUMIFS(通讯通路门店!$AI:$AI,通讯通路门店!$S:$S,$G2178)</f>
        <v>0</v>
      </c>
      <c r="BQ2178" s="83"/>
    </row>
    <row r="2179" spans="1:69">
      <c r="A2179" s="99" t="str">
        <f>IFERROR(_xlfn.XLOOKUP($G2179,通讯通路门店!$S$4:$S$993933,通讯通路门店!$A$4:$A$993933,0,0),"")</f>
        <v>海南省</v>
      </c>
      <c r="B2179" s="99" t="str">
        <f>IFERROR(_xlfn.XLOOKUP($G2179,通讯通路门店!$S$4:$S$993933,通讯通路门店!$B$4:$B$993933,0,0),"")</f>
        <v>昌江黎族自治县</v>
      </c>
      <c r="C2179" s="99" t="str">
        <f>IFERROR(_xlfn.XLOOKUP($G2179,通讯通路门店!$S$4:$S$993933,通讯通路门店!$C$4:$C$993933,0,0),"")</f>
        <v>昌江黎族自治县</v>
      </c>
      <c r="D2179" s="99" t="str">
        <f>IFERROR(_xlfn.XLOOKUP($G2179,通讯通路门店!$S$4:$S$993933,通讯通路门店!$D$4:$D$993933,0,0),"")</f>
        <v>叉河镇</v>
      </c>
      <c r="E2179" s="83"/>
      <c r="F2179" s="83"/>
      <c r="G2179" s="101"/>
      <c r="H2179" s="102">
        <f>IFERROR(_xlfn.XLOOKUP($G2179,通讯通路门店!$S$4:$S$993933,通讯通路门店!$R$4:$R$993933,0,0),"")</f>
        <v>0</v>
      </c>
      <c r="I2179" s="83"/>
      <c r="J2179" s="83"/>
      <c r="K2179" s="83"/>
      <c r="L2179" s="83"/>
      <c r="M2179" s="83"/>
      <c r="N2179" s="83"/>
      <c r="O2179" s="83"/>
      <c r="P2179" s="83"/>
      <c r="Q2179" s="83"/>
      <c r="R2179" s="83"/>
      <c r="S2179" s="83"/>
      <c r="T2179" s="83"/>
      <c r="U2179" s="99">
        <f>COUNTIF(通讯通路门店!$S:$S,$G2179)</f>
        <v>0</v>
      </c>
      <c r="V2179" s="99">
        <f>COUNTIFS(通讯通路门店!$S:$S,$G2179,通讯通路门店!$J:$J,"综合卖场")</f>
        <v>0</v>
      </c>
      <c r="W2179" s="99">
        <f>SUMIFS(通讯通路门店!$AJ:$AJ,通讯通路门店!$S:$S,通讯客户沙盘!$G2179)</f>
        <v>0</v>
      </c>
      <c r="X2179" s="99">
        <f t="shared" si="165"/>
        <v>0</v>
      </c>
      <c r="Y2179" s="99">
        <f>COUNTIFS(通讯通路门店!$S:$S,$G2179,通讯通路门店!$J:$J,"荣耀体验店")+COUNTIFS(通讯通路门店!$S:$S,$G2179,通讯通路门店!$J:$J,"荣耀授权专卖店")</f>
        <v>0</v>
      </c>
      <c r="Z2179" s="99">
        <f>COUNTIFS(通讯通路门店!$S:$S,$G2179,通讯通路门店!$J:$J,"VIVO体验店")</f>
        <v>0</v>
      </c>
      <c r="AA2179" s="99">
        <f>COUNTIFS(通讯通路门店!$S:$S,$G2179,通讯通路门店!$J:$J,"OPPO体验店")</f>
        <v>0</v>
      </c>
      <c r="AB2179" s="99">
        <f>COUNTIFS(通讯通路门店!$S:$S,$G2179,通讯通路门店!$J:$J,"华为授权体验店")+COUNTIFS(通讯通路门店!$S:$S,$G2179,通讯通路门店!$J:$J,"华为堡垒店")</f>
        <v>0</v>
      </c>
      <c r="AC2179" s="99">
        <f>COUNTIFS(通讯通路门店!$S:$S,$G2179,通讯通路门店!$J:$J,"小米体验店")</f>
        <v>0</v>
      </c>
      <c r="AD2179" s="99">
        <f>COUNTIFS(通讯通路门店!$S:$S,$G2179,通讯通路门店!$J:$J,"苹果体验店")</f>
        <v>0</v>
      </c>
      <c r="AE2179" s="99">
        <f>COUNTIFS(通讯通路门店!$S:$S,$G2179,通讯通路门店!$J:$J,"其他品牌专卖店")</f>
        <v>0</v>
      </c>
      <c r="AF2179" s="99">
        <f>SUMIFS(通讯通路门店!$BI:$BI,通讯通路门店!$S:$S,$G2179)</f>
        <v>0</v>
      </c>
      <c r="AG2179" s="99">
        <f>SUMIFS(通讯通路门店!$BH:$BH,通讯通路门店!$S:$S,$G2179)</f>
        <v>0</v>
      </c>
      <c r="AH2179" s="99">
        <f t="shared" si="166"/>
        <v>0</v>
      </c>
      <c r="AI2179" s="99">
        <f>SUMIFS(通讯通路门店!$BB:$BB,通讯通路门店!$S:$S,$G2179)</f>
        <v>0</v>
      </c>
      <c r="AJ2179" s="99">
        <f>SUMIFS(通讯通路门店!$BE:$BE,通讯通路门店!$S:$S,$G2179)</f>
        <v>0</v>
      </c>
      <c r="AK2179" s="99">
        <f>SUMIFS(通讯通路门店!$BG:$BG,通讯通路门店!$S:$S,$G2179)</f>
        <v>0</v>
      </c>
      <c r="AL2179" s="99">
        <f>SUMIFS(通讯通路门店!$BC:$BC,通讯通路门店!$S:$S,$G2179)</f>
        <v>0</v>
      </c>
      <c r="AM2179" s="99">
        <f>SUMIFS(通讯通路门店!$BD:$BD,通讯通路门店!$S:$S,$G2179)</f>
        <v>0</v>
      </c>
      <c r="AN2179" s="99">
        <f>SUMIFS(通讯通路门店!$BF:$BF,通讯通路门店!$S:$S,$G2179)</f>
        <v>0</v>
      </c>
      <c r="AO2179" s="99">
        <f t="shared" si="167"/>
        <v>0</v>
      </c>
      <c r="AP2179" s="99">
        <f>SUMIFS(通讯通路门店!$K:$K,通讯通路门店!$S:$S,$G2179)</f>
        <v>0</v>
      </c>
      <c r="AQ2179" s="83"/>
      <c r="AR2179" s="99">
        <f>SUMIFS(通讯通路门店!$T:$T,通讯通路门店!$S:$S,$G2179)</f>
        <v>0</v>
      </c>
      <c r="AS2179" s="99">
        <f>SUMIFS(通讯通路门店!$U:$U,通讯通路门店!$S:$S,$G2179)</f>
        <v>0</v>
      </c>
      <c r="AT2179" s="99">
        <f>SUMIFS(通讯通路门店!$V:$V,通讯通路门店!$S:$S,$G2179)</f>
        <v>0</v>
      </c>
      <c r="AU2179" s="99">
        <f>SUMIFS(通讯通路门店!$W:$W,通讯通路门店!$S:$S,$G2179)</f>
        <v>0</v>
      </c>
      <c r="AV2179" s="99">
        <f>SUMIFS(通讯通路门店!$Z:$Z,通讯通路门店!$S:$S,$G2179)</f>
        <v>0</v>
      </c>
      <c r="AW2179" s="99">
        <f>SUMIFS(通讯通路门店!$AB:$AB,通讯通路门店!$S:$S,$G2179)</f>
        <v>0</v>
      </c>
      <c r="AX2179" s="99">
        <f>SUMIFS(通讯通路门店!$X:$X,通讯通路门店!$S:$S,$G2179)</f>
        <v>0</v>
      </c>
      <c r="AY2179" s="99">
        <f>SUMIFS(通讯通路门店!$Y:$Y,通讯通路门店!$S:$S,$G2179)</f>
        <v>0</v>
      </c>
      <c r="AZ2179" s="99">
        <f>SUMIFS(通讯通路门店!$AA:$AA,通讯通路门店!$S:$S,$G2179)</f>
        <v>0</v>
      </c>
      <c r="BA2179" s="99">
        <f t="shared" si="168"/>
        <v>0</v>
      </c>
      <c r="BB2179" s="99">
        <f t="shared" si="169"/>
        <v>0</v>
      </c>
      <c r="BC2179" s="99">
        <f>SUMIFS(通讯通路门店!$W:$W,通讯通路门店!$S:$S,$G2179,通讯通路门店!$J:$J,"荣耀体验店")+SUMIFS(通讯通路门店!$W:$W,通讯通路门店!$S:$S,$G2179,通讯通路门店!$J:$J,"荣耀授权专卖店")</f>
        <v>0</v>
      </c>
      <c r="BD2179" s="99">
        <f>SUMIFS(通讯通路门店!$Z:$Z,通讯通路门店!$S:$S,$G2179,通讯通路门店!$J:$J,"VIVO体验店")</f>
        <v>0</v>
      </c>
      <c r="BE2179" s="99">
        <f>SUMIFS(通讯通路门店!$AB:$AB,通讯通路门店!$S:$S,$G2179,通讯通路门店!$J:$J,"OPPO体验店")</f>
        <v>0</v>
      </c>
      <c r="BF2179" s="99">
        <f>SUMIFS(通讯通路门店!$X:$X,通讯通路门店!$S:$S,$G2179,通讯通路门店!$J:$J,"华为授权体验店")+SUMIFS(通讯通路门店!$AA:$AA,通讯通路门店!$S:$S,$G2179,通讯通路门店!$J:$J,"华为堡垒店")</f>
        <v>0</v>
      </c>
      <c r="BG2179" s="99">
        <f>SUMIFS(通讯通路门店!$Y:$Y,通讯通路门店!$S:$S,$G2179,通讯通路门店!$J:$J,"小米体验店")</f>
        <v>0</v>
      </c>
      <c r="BH2179" s="99">
        <f>SUMIFS(通讯通路门店!$AA:$AA,通讯通路门店!$S:$S,$G2179,通讯通路门店!$J:$J,"苹果体验店")</f>
        <v>0</v>
      </c>
      <c r="BI2179" s="99">
        <f>SUMIFS(通讯通路门店!$K:$K,通讯通路门店!$S:$S,$G2179,通讯通路门店!$J:$J,"其他品牌专卖店")</f>
        <v>0</v>
      </c>
      <c r="BJ2179" s="99">
        <f>SUMIFS(通讯通路门店!$AC:$AC,通讯通路门店!$S:$S,$G2179)</f>
        <v>0</v>
      </c>
      <c r="BK2179" s="99">
        <f>SUMIFS(通讯通路门店!$AD:$AD,通讯通路门店!$S:$S,$G2179)</f>
        <v>0</v>
      </c>
      <c r="BL2179" s="99">
        <f>SUMIFS(通讯通路门店!$AE:$AE,通讯通路门店!$S:$S,$G2179)</f>
        <v>0</v>
      </c>
      <c r="BM2179" s="99">
        <f>SUMIFS(通讯通路门店!$AF:$AF,通讯通路门店!$S:$S,$G2179)</f>
        <v>0</v>
      </c>
      <c r="BN2179" s="99">
        <f>SUMIFS(通讯通路门店!$AG:$AG,通讯通路门店!$S:$S,$G2179)</f>
        <v>0</v>
      </c>
      <c r="BO2179" s="99">
        <f>SUMIFS(通讯通路门店!$AH:$AH,通讯通路门店!$S:$S,$G2179)</f>
        <v>0</v>
      </c>
      <c r="BP2179" s="99">
        <f>SUMIFS(通讯通路门店!$AI:$AI,通讯通路门店!$S:$S,$G2179)</f>
        <v>0</v>
      </c>
      <c r="BQ2179" s="83"/>
    </row>
    <row r="2180" spans="1:69">
      <c r="A2180" s="99" t="str">
        <f>IFERROR(_xlfn.XLOOKUP($G2180,通讯通路门店!$S$4:$S$993933,通讯通路门店!$A$4:$A$993933,0,0),"")</f>
        <v>海南省</v>
      </c>
      <c r="B2180" s="99" t="str">
        <f>IFERROR(_xlfn.XLOOKUP($G2180,通讯通路门店!$S$4:$S$993933,通讯通路门店!$B$4:$B$993933,0,0),"")</f>
        <v>昌江黎族自治县</v>
      </c>
      <c r="C2180" s="99" t="str">
        <f>IFERROR(_xlfn.XLOOKUP($G2180,通讯通路门店!$S$4:$S$993933,通讯通路门店!$C$4:$C$993933,0,0),"")</f>
        <v>昌江黎族自治县</v>
      </c>
      <c r="D2180" s="99" t="str">
        <f>IFERROR(_xlfn.XLOOKUP($G2180,通讯通路门店!$S$4:$S$993933,通讯通路门店!$D$4:$D$993933,0,0),"")</f>
        <v>叉河镇</v>
      </c>
      <c r="E2180" s="83"/>
      <c r="F2180" s="83"/>
      <c r="G2180" s="101"/>
      <c r="H2180" s="102">
        <f>IFERROR(_xlfn.XLOOKUP($G2180,通讯通路门店!$S$4:$S$993933,通讯通路门店!$R$4:$R$993933,0,0),"")</f>
        <v>0</v>
      </c>
      <c r="I2180" s="83"/>
      <c r="J2180" s="83"/>
      <c r="K2180" s="83"/>
      <c r="L2180" s="83"/>
      <c r="M2180" s="83"/>
      <c r="N2180" s="83"/>
      <c r="O2180" s="83"/>
      <c r="P2180" s="83"/>
      <c r="Q2180" s="83"/>
      <c r="R2180" s="83"/>
      <c r="S2180" s="83"/>
      <c r="T2180" s="83"/>
      <c r="U2180" s="99">
        <f>COUNTIF(通讯通路门店!$S:$S,$G2180)</f>
        <v>0</v>
      </c>
      <c r="V2180" s="99">
        <f>COUNTIFS(通讯通路门店!$S:$S,$G2180,通讯通路门店!$J:$J,"综合卖场")</f>
        <v>0</v>
      </c>
      <c r="W2180" s="99">
        <f>SUMIFS(通讯通路门店!$AJ:$AJ,通讯通路门店!$S:$S,通讯客户沙盘!$G2180)</f>
        <v>0</v>
      </c>
      <c r="X2180" s="99">
        <f t="shared" ref="X2180:X2243" si="170">Y2180+Z2180+AA2180+AB2180+AC2180+AD2180+AE2180</f>
        <v>0</v>
      </c>
      <c r="Y2180" s="99">
        <f>COUNTIFS(通讯通路门店!$S:$S,$G2180,通讯通路门店!$J:$J,"荣耀体验店")+COUNTIFS(通讯通路门店!$S:$S,$G2180,通讯通路门店!$J:$J,"荣耀授权专卖店")</f>
        <v>0</v>
      </c>
      <c r="Z2180" s="99">
        <f>COUNTIFS(通讯通路门店!$S:$S,$G2180,通讯通路门店!$J:$J,"VIVO体验店")</f>
        <v>0</v>
      </c>
      <c r="AA2180" s="99">
        <f>COUNTIFS(通讯通路门店!$S:$S,$G2180,通讯通路门店!$J:$J,"OPPO体验店")</f>
        <v>0</v>
      </c>
      <c r="AB2180" s="99">
        <f>COUNTIFS(通讯通路门店!$S:$S,$G2180,通讯通路门店!$J:$J,"华为授权体验店")+COUNTIFS(通讯通路门店!$S:$S,$G2180,通讯通路门店!$J:$J,"华为堡垒店")</f>
        <v>0</v>
      </c>
      <c r="AC2180" s="99">
        <f>COUNTIFS(通讯通路门店!$S:$S,$G2180,通讯通路门店!$J:$J,"小米体验店")</f>
        <v>0</v>
      </c>
      <c r="AD2180" s="99">
        <f>COUNTIFS(通讯通路门店!$S:$S,$G2180,通讯通路门店!$J:$J,"苹果体验店")</f>
        <v>0</v>
      </c>
      <c r="AE2180" s="99">
        <f>COUNTIFS(通讯通路门店!$S:$S,$G2180,通讯通路门店!$J:$J,"其他品牌专卖店")</f>
        <v>0</v>
      </c>
      <c r="AF2180" s="99">
        <f>SUMIFS(通讯通路门店!$BI:$BI,通讯通路门店!$S:$S,$G2180)</f>
        <v>0</v>
      </c>
      <c r="AG2180" s="99">
        <f>SUMIFS(通讯通路门店!$BH:$BH,通讯通路门店!$S:$S,$G2180)</f>
        <v>0</v>
      </c>
      <c r="AH2180" s="99">
        <f t="shared" ref="AH2180:AH2243" si="171">AI2180+AJ2180+AK2180+AL2180+AM2180+AN2180</f>
        <v>0</v>
      </c>
      <c r="AI2180" s="99">
        <f>SUMIFS(通讯通路门店!$BB:$BB,通讯通路门店!$S:$S,$G2180)</f>
        <v>0</v>
      </c>
      <c r="AJ2180" s="99">
        <f>SUMIFS(通讯通路门店!$BE:$BE,通讯通路门店!$S:$S,$G2180)</f>
        <v>0</v>
      </c>
      <c r="AK2180" s="99">
        <f>SUMIFS(通讯通路门店!$BG:$BG,通讯通路门店!$S:$S,$G2180)</f>
        <v>0</v>
      </c>
      <c r="AL2180" s="99">
        <f>SUMIFS(通讯通路门店!$BC:$BC,通讯通路门店!$S:$S,$G2180)</f>
        <v>0</v>
      </c>
      <c r="AM2180" s="99">
        <f>SUMIFS(通讯通路门店!$BD:$BD,通讯通路门店!$S:$S,$G2180)</f>
        <v>0</v>
      </c>
      <c r="AN2180" s="99">
        <f>SUMIFS(通讯通路门店!$BF:$BF,通讯通路门店!$S:$S,$G2180)</f>
        <v>0</v>
      </c>
      <c r="AO2180" s="99">
        <f t="shared" ref="AO2180:AO2243" si="172">AP2180+AQ2180</f>
        <v>0</v>
      </c>
      <c r="AP2180" s="99">
        <f>SUMIFS(通讯通路门店!$K:$K,通讯通路门店!$S:$S,$G2180)</f>
        <v>0</v>
      </c>
      <c r="AQ2180" s="83"/>
      <c r="AR2180" s="99">
        <f>SUMIFS(通讯通路门店!$T:$T,通讯通路门店!$S:$S,$G2180)</f>
        <v>0</v>
      </c>
      <c r="AS2180" s="99">
        <f>SUMIFS(通讯通路门店!$U:$U,通讯通路门店!$S:$S,$G2180)</f>
        <v>0</v>
      </c>
      <c r="AT2180" s="99">
        <f>SUMIFS(通讯通路门店!$V:$V,通讯通路门店!$S:$S,$G2180)</f>
        <v>0</v>
      </c>
      <c r="AU2180" s="99">
        <f>SUMIFS(通讯通路门店!$W:$W,通讯通路门店!$S:$S,$G2180)</f>
        <v>0</v>
      </c>
      <c r="AV2180" s="99">
        <f>SUMIFS(通讯通路门店!$Z:$Z,通讯通路门店!$S:$S,$G2180)</f>
        <v>0</v>
      </c>
      <c r="AW2180" s="99">
        <f>SUMIFS(通讯通路门店!$AB:$AB,通讯通路门店!$S:$S,$G2180)</f>
        <v>0</v>
      </c>
      <c r="AX2180" s="99">
        <f>SUMIFS(通讯通路门店!$X:$X,通讯通路门店!$S:$S,$G2180)</f>
        <v>0</v>
      </c>
      <c r="AY2180" s="99">
        <f>SUMIFS(通讯通路门店!$Y:$Y,通讯通路门店!$S:$S,$G2180)</f>
        <v>0</v>
      </c>
      <c r="AZ2180" s="99">
        <f>SUMIFS(通讯通路门店!$AA:$AA,通讯通路门店!$S:$S,$G2180)</f>
        <v>0</v>
      </c>
      <c r="BA2180" s="99">
        <f t="shared" ref="BA2180:BA2243" si="173">AP2180-BB2180</f>
        <v>0</v>
      </c>
      <c r="BB2180" s="99">
        <f t="shared" ref="BB2180:BB2243" si="174">BC2180+BD2180+BE2180+BF2180+BG2180+BH2180</f>
        <v>0</v>
      </c>
      <c r="BC2180" s="99">
        <f>SUMIFS(通讯通路门店!$W:$W,通讯通路门店!$S:$S,$G2180,通讯通路门店!$J:$J,"荣耀体验店")+SUMIFS(通讯通路门店!$W:$W,通讯通路门店!$S:$S,$G2180,通讯通路门店!$J:$J,"荣耀授权专卖店")</f>
        <v>0</v>
      </c>
      <c r="BD2180" s="99">
        <f>SUMIFS(通讯通路门店!$Z:$Z,通讯通路门店!$S:$S,$G2180,通讯通路门店!$J:$J,"VIVO体验店")</f>
        <v>0</v>
      </c>
      <c r="BE2180" s="99">
        <f>SUMIFS(通讯通路门店!$AB:$AB,通讯通路门店!$S:$S,$G2180,通讯通路门店!$J:$J,"OPPO体验店")</f>
        <v>0</v>
      </c>
      <c r="BF2180" s="99">
        <f>SUMIFS(通讯通路门店!$X:$X,通讯通路门店!$S:$S,$G2180,通讯通路门店!$J:$J,"华为授权体验店")+SUMIFS(通讯通路门店!$AA:$AA,通讯通路门店!$S:$S,$G2180,通讯通路门店!$J:$J,"华为堡垒店")</f>
        <v>0</v>
      </c>
      <c r="BG2180" s="99">
        <f>SUMIFS(通讯通路门店!$Y:$Y,通讯通路门店!$S:$S,$G2180,通讯通路门店!$J:$J,"小米体验店")</f>
        <v>0</v>
      </c>
      <c r="BH2180" s="99">
        <f>SUMIFS(通讯通路门店!$AA:$AA,通讯通路门店!$S:$S,$G2180,通讯通路门店!$J:$J,"苹果体验店")</f>
        <v>0</v>
      </c>
      <c r="BI2180" s="99">
        <f>SUMIFS(通讯通路门店!$K:$K,通讯通路门店!$S:$S,$G2180,通讯通路门店!$J:$J,"其他品牌专卖店")</f>
        <v>0</v>
      </c>
      <c r="BJ2180" s="99">
        <f>SUMIFS(通讯通路门店!$AC:$AC,通讯通路门店!$S:$S,$G2180)</f>
        <v>0</v>
      </c>
      <c r="BK2180" s="99">
        <f>SUMIFS(通讯通路门店!$AD:$AD,通讯通路门店!$S:$S,$G2180)</f>
        <v>0</v>
      </c>
      <c r="BL2180" s="99">
        <f>SUMIFS(通讯通路门店!$AE:$AE,通讯通路门店!$S:$S,$G2180)</f>
        <v>0</v>
      </c>
      <c r="BM2180" s="99">
        <f>SUMIFS(通讯通路门店!$AF:$AF,通讯通路门店!$S:$S,$G2180)</f>
        <v>0</v>
      </c>
      <c r="BN2180" s="99">
        <f>SUMIFS(通讯通路门店!$AG:$AG,通讯通路门店!$S:$S,$G2180)</f>
        <v>0</v>
      </c>
      <c r="BO2180" s="99">
        <f>SUMIFS(通讯通路门店!$AH:$AH,通讯通路门店!$S:$S,$G2180)</f>
        <v>0</v>
      </c>
      <c r="BP2180" s="99">
        <f>SUMIFS(通讯通路门店!$AI:$AI,通讯通路门店!$S:$S,$G2180)</f>
        <v>0</v>
      </c>
      <c r="BQ2180" s="83"/>
    </row>
    <row r="2181" spans="1:69">
      <c r="A2181" s="99" t="str">
        <f>IFERROR(_xlfn.XLOOKUP($G2181,通讯通路门店!$S$4:$S$993933,通讯通路门店!$A$4:$A$993933,0,0),"")</f>
        <v>海南省</v>
      </c>
      <c r="B2181" s="99" t="str">
        <f>IFERROR(_xlfn.XLOOKUP($G2181,通讯通路门店!$S$4:$S$993933,通讯通路门店!$B$4:$B$993933,0,0),"")</f>
        <v>昌江黎族自治县</v>
      </c>
      <c r="C2181" s="99" t="str">
        <f>IFERROR(_xlfn.XLOOKUP($G2181,通讯通路门店!$S$4:$S$993933,通讯通路门店!$C$4:$C$993933,0,0),"")</f>
        <v>昌江黎族自治县</v>
      </c>
      <c r="D2181" s="99" t="str">
        <f>IFERROR(_xlfn.XLOOKUP($G2181,通讯通路门店!$S$4:$S$993933,通讯通路门店!$D$4:$D$993933,0,0),"")</f>
        <v>叉河镇</v>
      </c>
      <c r="E2181" s="83"/>
      <c r="F2181" s="83"/>
      <c r="G2181" s="101"/>
      <c r="H2181" s="102">
        <f>IFERROR(_xlfn.XLOOKUP($G2181,通讯通路门店!$S$4:$S$993933,通讯通路门店!$R$4:$R$993933,0,0),"")</f>
        <v>0</v>
      </c>
      <c r="I2181" s="83"/>
      <c r="J2181" s="83"/>
      <c r="K2181" s="83"/>
      <c r="L2181" s="83"/>
      <c r="M2181" s="83"/>
      <c r="N2181" s="83"/>
      <c r="O2181" s="83"/>
      <c r="P2181" s="83"/>
      <c r="Q2181" s="83"/>
      <c r="R2181" s="83"/>
      <c r="S2181" s="83"/>
      <c r="T2181" s="83"/>
      <c r="U2181" s="99">
        <f>COUNTIF(通讯通路门店!$S:$S,$G2181)</f>
        <v>0</v>
      </c>
      <c r="V2181" s="99">
        <f>COUNTIFS(通讯通路门店!$S:$S,$G2181,通讯通路门店!$J:$J,"综合卖场")</f>
        <v>0</v>
      </c>
      <c r="W2181" s="99">
        <f>SUMIFS(通讯通路门店!$AJ:$AJ,通讯通路门店!$S:$S,通讯客户沙盘!$G2181)</f>
        <v>0</v>
      </c>
      <c r="X2181" s="99">
        <f t="shared" si="170"/>
        <v>0</v>
      </c>
      <c r="Y2181" s="99">
        <f>COUNTIFS(通讯通路门店!$S:$S,$G2181,通讯通路门店!$J:$J,"荣耀体验店")+COUNTIFS(通讯通路门店!$S:$S,$G2181,通讯通路门店!$J:$J,"荣耀授权专卖店")</f>
        <v>0</v>
      </c>
      <c r="Z2181" s="99">
        <f>COUNTIFS(通讯通路门店!$S:$S,$G2181,通讯通路门店!$J:$J,"VIVO体验店")</f>
        <v>0</v>
      </c>
      <c r="AA2181" s="99">
        <f>COUNTIFS(通讯通路门店!$S:$S,$G2181,通讯通路门店!$J:$J,"OPPO体验店")</f>
        <v>0</v>
      </c>
      <c r="AB2181" s="99">
        <f>COUNTIFS(通讯通路门店!$S:$S,$G2181,通讯通路门店!$J:$J,"华为授权体验店")+COUNTIFS(通讯通路门店!$S:$S,$G2181,通讯通路门店!$J:$J,"华为堡垒店")</f>
        <v>0</v>
      </c>
      <c r="AC2181" s="99">
        <f>COUNTIFS(通讯通路门店!$S:$S,$G2181,通讯通路门店!$J:$J,"小米体验店")</f>
        <v>0</v>
      </c>
      <c r="AD2181" s="99">
        <f>COUNTIFS(通讯通路门店!$S:$S,$G2181,通讯通路门店!$J:$J,"苹果体验店")</f>
        <v>0</v>
      </c>
      <c r="AE2181" s="99">
        <f>COUNTIFS(通讯通路门店!$S:$S,$G2181,通讯通路门店!$J:$J,"其他品牌专卖店")</f>
        <v>0</v>
      </c>
      <c r="AF2181" s="99">
        <f>SUMIFS(通讯通路门店!$BI:$BI,通讯通路门店!$S:$S,$G2181)</f>
        <v>0</v>
      </c>
      <c r="AG2181" s="99">
        <f>SUMIFS(通讯通路门店!$BH:$BH,通讯通路门店!$S:$S,$G2181)</f>
        <v>0</v>
      </c>
      <c r="AH2181" s="99">
        <f t="shared" si="171"/>
        <v>0</v>
      </c>
      <c r="AI2181" s="99">
        <f>SUMIFS(通讯通路门店!$BB:$BB,通讯通路门店!$S:$S,$G2181)</f>
        <v>0</v>
      </c>
      <c r="AJ2181" s="99">
        <f>SUMIFS(通讯通路门店!$BE:$BE,通讯通路门店!$S:$S,$G2181)</f>
        <v>0</v>
      </c>
      <c r="AK2181" s="99">
        <f>SUMIFS(通讯通路门店!$BG:$BG,通讯通路门店!$S:$S,$G2181)</f>
        <v>0</v>
      </c>
      <c r="AL2181" s="99">
        <f>SUMIFS(通讯通路门店!$BC:$BC,通讯通路门店!$S:$S,$G2181)</f>
        <v>0</v>
      </c>
      <c r="AM2181" s="99">
        <f>SUMIFS(通讯通路门店!$BD:$BD,通讯通路门店!$S:$S,$G2181)</f>
        <v>0</v>
      </c>
      <c r="AN2181" s="99">
        <f>SUMIFS(通讯通路门店!$BF:$BF,通讯通路门店!$S:$S,$G2181)</f>
        <v>0</v>
      </c>
      <c r="AO2181" s="99">
        <f t="shared" si="172"/>
        <v>0</v>
      </c>
      <c r="AP2181" s="99">
        <f>SUMIFS(通讯通路门店!$K:$K,通讯通路门店!$S:$S,$G2181)</f>
        <v>0</v>
      </c>
      <c r="AQ2181" s="83"/>
      <c r="AR2181" s="99">
        <f>SUMIFS(通讯通路门店!$T:$T,通讯通路门店!$S:$S,$G2181)</f>
        <v>0</v>
      </c>
      <c r="AS2181" s="99">
        <f>SUMIFS(通讯通路门店!$U:$U,通讯通路门店!$S:$S,$G2181)</f>
        <v>0</v>
      </c>
      <c r="AT2181" s="99">
        <f>SUMIFS(通讯通路门店!$V:$V,通讯通路门店!$S:$S,$G2181)</f>
        <v>0</v>
      </c>
      <c r="AU2181" s="99">
        <f>SUMIFS(通讯通路门店!$W:$W,通讯通路门店!$S:$S,$G2181)</f>
        <v>0</v>
      </c>
      <c r="AV2181" s="99">
        <f>SUMIFS(通讯通路门店!$Z:$Z,通讯通路门店!$S:$S,$G2181)</f>
        <v>0</v>
      </c>
      <c r="AW2181" s="99">
        <f>SUMIFS(通讯通路门店!$AB:$AB,通讯通路门店!$S:$S,$G2181)</f>
        <v>0</v>
      </c>
      <c r="AX2181" s="99">
        <f>SUMIFS(通讯通路门店!$X:$X,通讯通路门店!$S:$S,$G2181)</f>
        <v>0</v>
      </c>
      <c r="AY2181" s="99">
        <f>SUMIFS(通讯通路门店!$Y:$Y,通讯通路门店!$S:$S,$G2181)</f>
        <v>0</v>
      </c>
      <c r="AZ2181" s="99">
        <f>SUMIFS(通讯通路门店!$AA:$AA,通讯通路门店!$S:$S,$G2181)</f>
        <v>0</v>
      </c>
      <c r="BA2181" s="99">
        <f t="shared" si="173"/>
        <v>0</v>
      </c>
      <c r="BB2181" s="99">
        <f t="shared" si="174"/>
        <v>0</v>
      </c>
      <c r="BC2181" s="99">
        <f>SUMIFS(通讯通路门店!$W:$W,通讯通路门店!$S:$S,$G2181,通讯通路门店!$J:$J,"荣耀体验店")+SUMIFS(通讯通路门店!$W:$W,通讯通路门店!$S:$S,$G2181,通讯通路门店!$J:$J,"荣耀授权专卖店")</f>
        <v>0</v>
      </c>
      <c r="BD2181" s="99">
        <f>SUMIFS(通讯通路门店!$Z:$Z,通讯通路门店!$S:$S,$G2181,通讯通路门店!$J:$J,"VIVO体验店")</f>
        <v>0</v>
      </c>
      <c r="BE2181" s="99">
        <f>SUMIFS(通讯通路门店!$AB:$AB,通讯通路门店!$S:$S,$G2181,通讯通路门店!$J:$J,"OPPO体验店")</f>
        <v>0</v>
      </c>
      <c r="BF2181" s="99">
        <f>SUMIFS(通讯通路门店!$X:$X,通讯通路门店!$S:$S,$G2181,通讯通路门店!$J:$J,"华为授权体验店")+SUMIFS(通讯通路门店!$AA:$AA,通讯通路门店!$S:$S,$G2181,通讯通路门店!$J:$J,"华为堡垒店")</f>
        <v>0</v>
      </c>
      <c r="BG2181" s="99">
        <f>SUMIFS(通讯通路门店!$Y:$Y,通讯通路门店!$S:$S,$G2181,通讯通路门店!$J:$J,"小米体验店")</f>
        <v>0</v>
      </c>
      <c r="BH2181" s="99">
        <f>SUMIFS(通讯通路门店!$AA:$AA,通讯通路门店!$S:$S,$G2181,通讯通路门店!$J:$J,"苹果体验店")</f>
        <v>0</v>
      </c>
      <c r="BI2181" s="99">
        <f>SUMIFS(通讯通路门店!$K:$K,通讯通路门店!$S:$S,$G2181,通讯通路门店!$J:$J,"其他品牌专卖店")</f>
        <v>0</v>
      </c>
      <c r="BJ2181" s="99">
        <f>SUMIFS(通讯通路门店!$AC:$AC,通讯通路门店!$S:$S,$G2181)</f>
        <v>0</v>
      </c>
      <c r="BK2181" s="99">
        <f>SUMIFS(通讯通路门店!$AD:$AD,通讯通路门店!$S:$S,$G2181)</f>
        <v>0</v>
      </c>
      <c r="BL2181" s="99">
        <f>SUMIFS(通讯通路门店!$AE:$AE,通讯通路门店!$S:$S,$G2181)</f>
        <v>0</v>
      </c>
      <c r="BM2181" s="99">
        <f>SUMIFS(通讯通路门店!$AF:$AF,通讯通路门店!$S:$S,$G2181)</f>
        <v>0</v>
      </c>
      <c r="BN2181" s="99">
        <f>SUMIFS(通讯通路门店!$AG:$AG,通讯通路门店!$S:$S,$G2181)</f>
        <v>0</v>
      </c>
      <c r="BO2181" s="99">
        <f>SUMIFS(通讯通路门店!$AH:$AH,通讯通路门店!$S:$S,$G2181)</f>
        <v>0</v>
      </c>
      <c r="BP2181" s="99">
        <f>SUMIFS(通讯通路门店!$AI:$AI,通讯通路门店!$S:$S,$G2181)</f>
        <v>0</v>
      </c>
      <c r="BQ2181" s="83"/>
    </row>
    <row r="2182" spans="1:69">
      <c r="A2182" s="99" t="str">
        <f>IFERROR(_xlfn.XLOOKUP($G2182,通讯通路门店!$S$4:$S$993933,通讯通路门店!$A$4:$A$993933,0,0),"")</f>
        <v>海南省</v>
      </c>
      <c r="B2182" s="99" t="str">
        <f>IFERROR(_xlfn.XLOOKUP($G2182,通讯通路门店!$S$4:$S$993933,通讯通路门店!$B$4:$B$993933,0,0),"")</f>
        <v>昌江黎族自治县</v>
      </c>
      <c r="C2182" s="99" t="str">
        <f>IFERROR(_xlfn.XLOOKUP($G2182,通讯通路门店!$S$4:$S$993933,通讯通路门店!$C$4:$C$993933,0,0),"")</f>
        <v>昌江黎族自治县</v>
      </c>
      <c r="D2182" s="99" t="str">
        <f>IFERROR(_xlfn.XLOOKUP($G2182,通讯通路门店!$S$4:$S$993933,通讯通路门店!$D$4:$D$993933,0,0),"")</f>
        <v>叉河镇</v>
      </c>
      <c r="E2182" s="83"/>
      <c r="F2182" s="83"/>
      <c r="G2182" s="101"/>
      <c r="H2182" s="102">
        <f>IFERROR(_xlfn.XLOOKUP($G2182,通讯通路门店!$S$4:$S$993933,通讯通路门店!$R$4:$R$993933,0,0),"")</f>
        <v>0</v>
      </c>
      <c r="I2182" s="83"/>
      <c r="J2182" s="83"/>
      <c r="K2182" s="83"/>
      <c r="L2182" s="83"/>
      <c r="M2182" s="83"/>
      <c r="N2182" s="83"/>
      <c r="O2182" s="83"/>
      <c r="P2182" s="83"/>
      <c r="Q2182" s="83"/>
      <c r="R2182" s="83"/>
      <c r="S2182" s="83"/>
      <c r="T2182" s="83"/>
      <c r="U2182" s="99">
        <f>COUNTIF(通讯通路门店!$S:$S,$G2182)</f>
        <v>0</v>
      </c>
      <c r="V2182" s="99">
        <f>COUNTIFS(通讯通路门店!$S:$S,$G2182,通讯通路门店!$J:$J,"综合卖场")</f>
        <v>0</v>
      </c>
      <c r="W2182" s="99">
        <f>SUMIFS(通讯通路门店!$AJ:$AJ,通讯通路门店!$S:$S,通讯客户沙盘!$G2182)</f>
        <v>0</v>
      </c>
      <c r="X2182" s="99">
        <f t="shared" si="170"/>
        <v>0</v>
      </c>
      <c r="Y2182" s="99">
        <f>COUNTIFS(通讯通路门店!$S:$S,$G2182,通讯通路门店!$J:$J,"荣耀体验店")+COUNTIFS(通讯通路门店!$S:$S,$G2182,通讯通路门店!$J:$J,"荣耀授权专卖店")</f>
        <v>0</v>
      </c>
      <c r="Z2182" s="99">
        <f>COUNTIFS(通讯通路门店!$S:$S,$G2182,通讯通路门店!$J:$J,"VIVO体验店")</f>
        <v>0</v>
      </c>
      <c r="AA2182" s="99">
        <f>COUNTIFS(通讯通路门店!$S:$S,$G2182,通讯通路门店!$J:$J,"OPPO体验店")</f>
        <v>0</v>
      </c>
      <c r="AB2182" s="99">
        <f>COUNTIFS(通讯通路门店!$S:$S,$G2182,通讯通路门店!$J:$J,"华为授权体验店")+COUNTIFS(通讯通路门店!$S:$S,$G2182,通讯通路门店!$J:$J,"华为堡垒店")</f>
        <v>0</v>
      </c>
      <c r="AC2182" s="99">
        <f>COUNTIFS(通讯通路门店!$S:$S,$G2182,通讯通路门店!$J:$J,"小米体验店")</f>
        <v>0</v>
      </c>
      <c r="AD2182" s="99">
        <f>COUNTIFS(通讯通路门店!$S:$S,$G2182,通讯通路门店!$J:$J,"苹果体验店")</f>
        <v>0</v>
      </c>
      <c r="AE2182" s="99">
        <f>COUNTIFS(通讯通路门店!$S:$S,$G2182,通讯通路门店!$J:$J,"其他品牌专卖店")</f>
        <v>0</v>
      </c>
      <c r="AF2182" s="99">
        <f>SUMIFS(通讯通路门店!$BI:$BI,通讯通路门店!$S:$S,$G2182)</f>
        <v>0</v>
      </c>
      <c r="AG2182" s="99">
        <f>SUMIFS(通讯通路门店!$BH:$BH,通讯通路门店!$S:$S,$G2182)</f>
        <v>0</v>
      </c>
      <c r="AH2182" s="99">
        <f t="shared" si="171"/>
        <v>0</v>
      </c>
      <c r="AI2182" s="99">
        <f>SUMIFS(通讯通路门店!$BB:$BB,通讯通路门店!$S:$S,$G2182)</f>
        <v>0</v>
      </c>
      <c r="AJ2182" s="99">
        <f>SUMIFS(通讯通路门店!$BE:$BE,通讯通路门店!$S:$S,$G2182)</f>
        <v>0</v>
      </c>
      <c r="AK2182" s="99">
        <f>SUMIFS(通讯通路门店!$BG:$BG,通讯通路门店!$S:$S,$G2182)</f>
        <v>0</v>
      </c>
      <c r="AL2182" s="99">
        <f>SUMIFS(通讯通路门店!$BC:$BC,通讯通路门店!$S:$S,$G2182)</f>
        <v>0</v>
      </c>
      <c r="AM2182" s="99">
        <f>SUMIFS(通讯通路门店!$BD:$BD,通讯通路门店!$S:$S,$G2182)</f>
        <v>0</v>
      </c>
      <c r="AN2182" s="99">
        <f>SUMIFS(通讯通路门店!$BF:$BF,通讯通路门店!$S:$S,$G2182)</f>
        <v>0</v>
      </c>
      <c r="AO2182" s="99">
        <f t="shared" si="172"/>
        <v>0</v>
      </c>
      <c r="AP2182" s="99">
        <f>SUMIFS(通讯通路门店!$K:$K,通讯通路门店!$S:$S,$G2182)</f>
        <v>0</v>
      </c>
      <c r="AQ2182" s="83"/>
      <c r="AR2182" s="99">
        <f>SUMIFS(通讯通路门店!$T:$T,通讯通路门店!$S:$S,$G2182)</f>
        <v>0</v>
      </c>
      <c r="AS2182" s="99">
        <f>SUMIFS(通讯通路门店!$U:$U,通讯通路门店!$S:$S,$G2182)</f>
        <v>0</v>
      </c>
      <c r="AT2182" s="99">
        <f>SUMIFS(通讯通路门店!$V:$V,通讯通路门店!$S:$S,$G2182)</f>
        <v>0</v>
      </c>
      <c r="AU2182" s="99">
        <f>SUMIFS(通讯通路门店!$W:$W,通讯通路门店!$S:$S,$G2182)</f>
        <v>0</v>
      </c>
      <c r="AV2182" s="99">
        <f>SUMIFS(通讯通路门店!$Z:$Z,通讯通路门店!$S:$S,$G2182)</f>
        <v>0</v>
      </c>
      <c r="AW2182" s="99">
        <f>SUMIFS(通讯通路门店!$AB:$AB,通讯通路门店!$S:$S,$G2182)</f>
        <v>0</v>
      </c>
      <c r="AX2182" s="99">
        <f>SUMIFS(通讯通路门店!$X:$X,通讯通路门店!$S:$S,$G2182)</f>
        <v>0</v>
      </c>
      <c r="AY2182" s="99">
        <f>SUMIFS(通讯通路门店!$Y:$Y,通讯通路门店!$S:$S,$G2182)</f>
        <v>0</v>
      </c>
      <c r="AZ2182" s="99">
        <f>SUMIFS(通讯通路门店!$AA:$AA,通讯通路门店!$S:$S,$G2182)</f>
        <v>0</v>
      </c>
      <c r="BA2182" s="99">
        <f t="shared" si="173"/>
        <v>0</v>
      </c>
      <c r="BB2182" s="99">
        <f t="shared" si="174"/>
        <v>0</v>
      </c>
      <c r="BC2182" s="99">
        <f>SUMIFS(通讯通路门店!$W:$W,通讯通路门店!$S:$S,$G2182,通讯通路门店!$J:$J,"荣耀体验店")+SUMIFS(通讯通路门店!$W:$W,通讯通路门店!$S:$S,$G2182,通讯通路门店!$J:$J,"荣耀授权专卖店")</f>
        <v>0</v>
      </c>
      <c r="BD2182" s="99">
        <f>SUMIFS(通讯通路门店!$Z:$Z,通讯通路门店!$S:$S,$G2182,通讯通路门店!$J:$J,"VIVO体验店")</f>
        <v>0</v>
      </c>
      <c r="BE2182" s="99">
        <f>SUMIFS(通讯通路门店!$AB:$AB,通讯通路门店!$S:$S,$G2182,通讯通路门店!$J:$J,"OPPO体验店")</f>
        <v>0</v>
      </c>
      <c r="BF2182" s="99">
        <f>SUMIFS(通讯通路门店!$X:$X,通讯通路门店!$S:$S,$G2182,通讯通路门店!$J:$J,"华为授权体验店")+SUMIFS(通讯通路门店!$AA:$AA,通讯通路门店!$S:$S,$G2182,通讯通路门店!$J:$J,"华为堡垒店")</f>
        <v>0</v>
      </c>
      <c r="BG2182" s="99">
        <f>SUMIFS(通讯通路门店!$Y:$Y,通讯通路门店!$S:$S,$G2182,通讯通路门店!$J:$J,"小米体验店")</f>
        <v>0</v>
      </c>
      <c r="BH2182" s="99">
        <f>SUMIFS(通讯通路门店!$AA:$AA,通讯通路门店!$S:$S,$G2182,通讯通路门店!$J:$J,"苹果体验店")</f>
        <v>0</v>
      </c>
      <c r="BI2182" s="99">
        <f>SUMIFS(通讯通路门店!$K:$K,通讯通路门店!$S:$S,$G2182,通讯通路门店!$J:$J,"其他品牌专卖店")</f>
        <v>0</v>
      </c>
      <c r="BJ2182" s="99">
        <f>SUMIFS(通讯通路门店!$AC:$AC,通讯通路门店!$S:$S,$G2182)</f>
        <v>0</v>
      </c>
      <c r="BK2182" s="99">
        <f>SUMIFS(通讯通路门店!$AD:$AD,通讯通路门店!$S:$S,$G2182)</f>
        <v>0</v>
      </c>
      <c r="BL2182" s="99">
        <f>SUMIFS(通讯通路门店!$AE:$AE,通讯通路门店!$S:$S,$G2182)</f>
        <v>0</v>
      </c>
      <c r="BM2182" s="99">
        <f>SUMIFS(通讯通路门店!$AF:$AF,通讯通路门店!$S:$S,$G2182)</f>
        <v>0</v>
      </c>
      <c r="BN2182" s="99">
        <f>SUMIFS(通讯通路门店!$AG:$AG,通讯通路门店!$S:$S,$G2182)</f>
        <v>0</v>
      </c>
      <c r="BO2182" s="99">
        <f>SUMIFS(通讯通路门店!$AH:$AH,通讯通路门店!$S:$S,$G2182)</f>
        <v>0</v>
      </c>
      <c r="BP2182" s="99">
        <f>SUMIFS(通讯通路门店!$AI:$AI,通讯通路门店!$S:$S,$G2182)</f>
        <v>0</v>
      </c>
      <c r="BQ2182" s="83"/>
    </row>
    <row r="2183" spans="1:69">
      <c r="A2183" s="99" t="str">
        <f>IFERROR(_xlfn.XLOOKUP($G2183,通讯通路门店!$S$4:$S$993933,通讯通路门店!$A$4:$A$993933,0,0),"")</f>
        <v>海南省</v>
      </c>
      <c r="B2183" s="99" t="str">
        <f>IFERROR(_xlfn.XLOOKUP($G2183,通讯通路门店!$S$4:$S$993933,通讯通路门店!$B$4:$B$993933,0,0),"")</f>
        <v>昌江黎族自治县</v>
      </c>
      <c r="C2183" s="99" t="str">
        <f>IFERROR(_xlfn.XLOOKUP($G2183,通讯通路门店!$S$4:$S$993933,通讯通路门店!$C$4:$C$993933,0,0),"")</f>
        <v>昌江黎族自治县</v>
      </c>
      <c r="D2183" s="99" t="str">
        <f>IFERROR(_xlfn.XLOOKUP($G2183,通讯通路门店!$S$4:$S$993933,通讯通路门店!$D$4:$D$993933,0,0),"")</f>
        <v>叉河镇</v>
      </c>
      <c r="E2183" s="83"/>
      <c r="F2183" s="83"/>
      <c r="G2183" s="101"/>
      <c r="H2183" s="102">
        <f>IFERROR(_xlfn.XLOOKUP($G2183,通讯通路门店!$S$4:$S$993933,通讯通路门店!$R$4:$R$993933,0,0),"")</f>
        <v>0</v>
      </c>
      <c r="I2183" s="83"/>
      <c r="J2183" s="83"/>
      <c r="K2183" s="83"/>
      <c r="L2183" s="83"/>
      <c r="M2183" s="83"/>
      <c r="N2183" s="83"/>
      <c r="O2183" s="83"/>
      <c r="P2183" s="83"/>
      <c r="Q2183" s="83"/>
      <c r="R2183" s="83"/>
      <c r="S2183" s="83"/>
      <c r="T2183" s="83"/>
      <c r="U2183" s="99">
        <f>COUNTIF(通讯通路门店!$S:$S,$G2183)</f>
        <v>0</v>
      </c>
      <c r="V2183" s="99">
        <f>COUNTIFS(通讯通路门店!$S:$S,$G2183,通讯通路门店!$J:$J,"综合卖场")</f>
        <v>0</v>
      </c>
      <c r="W2183" s="99">
        <f>SUMIFS(通讯通路门店!$AJ:$AJ,通讯通路门店!$S:$S,通讯客户沙盘!$G2183)</f>
        <v>0</v>
      </c>
      <c r="X2183" s="99">
        <f t="shared" si="170"/>
        <v>0</v>
      </c>
      <c r="Y2183" s="99">
        <f>COUNTIFS(通讯通路门店!$S:$S,$G2183,通讯通路门店!$J:$J,"荣耀体验店")+COUNTIFS(通讯通路门店!$S:$S,$G2183,通讯通路门店!$J:$J,"荣耀授权专卖店")</f>
        <v>0</v>
      </c>
      <c r="Z2183" s="99">
        <f>COUNTIFS(通讯通路门店!$S:$S,$G2183,通讯通路门店!$J:$J,"VIVO体验店")</f>
        <v>0</v>
      </c>
      <c r="AA2183" s="99">
        <f>COUNTIFS(通讯通路门店!$S:$S,$G2183,通讯通路门店!$J:$J,"OPPO体验店")</f>
        <v>0</v>
      </c>
      <c r="AB2183" s="99">
        <f>COUNTIFS(通讯通路门店!$S:$S,$G2183,通讯通路门店!$J:$J,"华为授权体验店")+COUNTIFS(通讯通路门店!$S:$S,$G2183,通讯通路门店!$J:$J,"华为堡垒店")</f>
        <v>0</v>
      </c>
      <c r="AC2183" s="99">
        <f>COUNTIFS(通讯通路门店!$S:$S,$G2183,通讯通路门店!$J:$J,"小米体验店")</f>
        <v>0</v>
      </c>
      <c r="AD2183" s="99">
        <f>COUNTIFS(通讯通路门店!$S:$S,$G2183,通讯通路门店!$J:$J,"苹果体验店")</f>
        <v>0</v>
      </c>
      <c r="AE2183" s="99">
        <f>COUNTIFS(通讯通路门店!$S:$S,$G2183,通讯通路门店!$J:$J,"其他品牌专卖店")</f>
        <v>0</v>
      </c>
      <c r="AF2183" s="99">
        <f>SUMIFS(通讯通路门店!$BI:$BI,通讯通路门店!$S:$S,$G2183)</f>
        <v>0</v>
      </c>
      <c r="AG2183" s="99">
        <f>SUMIFS(通讯通路门店!$BH:$BH,通讯通路门店!$S:$S,$G2183)</f>
        <v>0</v>
      </c>
      <c r="AH2183" s="99">
        <f t="shared" si="171"/>
        <v>0</v>
      </c>
      <c r="AI2183" s="99">
        <f>SUMIFS(通讯通路门店!$BB:$BB,通讯通路门店!$S:$S,$G2183)</f>
        <v>0</v>
      </c>
      <c r="AJ2183" s="99">
        <f>SUMIFS(通讯通路门店!$BE:$BE,通讯通路门店!$S:$S,$G2183)</f>
        <v>0</v>
      </c>
      <c r="AK2183" s="99">
        <f>SUMIFS(通讯通路门店!$BG:$BG,通讯通路门店!$S:$S,$G2183)</f>
        <v>0</v>
      </c>
      <c r="AL2183" s="99">
        <f>SUMIFS(通讯通路门店!$BC:$BC,通讯通路门店!$S:$S,$G2183)</f>
        <v>0</v>
      </c>
      <c r="AM2183" s="99">
        <f>SUMIFS(通讯通路门店!$BD:$BD,通讯通路门店!$S:$S,$G2183)</f>
        <v>0</v>
      </c>
      <c r="AN2183" s="99">
        <f>SUMIFS(通讯通路门店!$BF:$BF,通讯通路门店!$S:$S,$G2183)</f>
        <v>0</v>
      </c>
      <c r="AO2183" s="99">
        <f t="shared" si="172"/>
        <v>0</v>
      </c>
      <c r="AP2183" s="99">
        <f>SUMIFS(通讯通路门店!$K:$K,通讯通路门店!$S:$S,$G2183)</f>
        <v>0</v>
      </c>
      <c r="AQ2183" s="83"/>
      <c r="AR2183" s="99">
        <f>SUMIFS(通讯通路门店!$T:$T,通讯通路门店!$S:$S,$G2183)</f>
        <v>0</v>
      </c>
      <c r="AS2183" s="99">
        <f>SUMIFS(通讯通路门店!$U:$U,通讯通路门店!$S:$S,$G2183)</f>
        <v>0</v>
      </c>
      <c r="AT2183" s="99">
        <f>SUMIFS(通讯通路门店!$V:$V,通讯通路门店!$S:$S,$G2183)</f>
        <v>0</v>
      </c>
      <c r="AU2183" s="99">
        <f>SUMIFS(通讯通路门店!$W:$W,通讯通路门店!$S:$S,$G2183)</f>
        <v>0</v>
      </c>
      <c r="AV2183" s="99">
        <f>SUMIFS(通讯通路门店!$Z:$Z,通讯通路门店!$S:$S,$G2183)</f>
        <v>0</v>
      </c>
      <c r="AW2183" s="99">
        <f>SUMIFS(通讯通路门店!$AB:$AB,通讯通路门店!$S:$S,$G2183)</f>
        <v>0</v>
      </c>
      <c r="AX2183" s="99">
        <f>SUMIFS(通讯通路门店!$X:$X,通讯通路门店!$S:$S,$G2183)</f>
        <v>0</v>
      </c>
      <c r="AY2183" s="99">
        <f>SUMIFS(通讯通路门店!$Y:$Y,通讯通路门店!$S:$S,$G2183)</f>
        <v>0</v>
      </c>
      <c r="AZ2183" s="99">
        <f>SUMIFS(通讯通路门店!$AA:$AA,通讯通路门店!$S:$S,$G2183)</f>
        <v>0</v>
      </c>
      <c r="BA2183" s="99">
        <f t="shared" si="173"/>
        <v>0</v>
      </c>
      <c r="BB2183" s="99">
        <f t="shared" si="174"/>
        <v>0</v>
      </c>
      <c r="BC2183" s="99">
        <f>SUMIFS(通讯通路门店!$W:$W,通讯通路门店!$S:$S,$G2183,通讯通路门店!$J:$J,"荣耀体验店")+SUMIFS(通讯通路门店!$W:$W,通讯通路门店!$S:$S,$G2183,通讯通路门店!$J:$J,"荣耀授权专卖店")</f>
        <v>0</v>
      </c>
      <c r="BD2183" s="99">
        <f>SUMIFS(通讯通路门店!$Z:$Z,通讯通路门店!$S:$S,$G2183,通讯通路门店!$J:$J,"VIVO体验店")</f>
        <v>0</v>
      </c>
      <c r="BE2183" s="99">
        <f>SUMIFS(通讯通路门店!$AB:$AB,通讯通路门店!$S:$S,$G2183,通讯通路门店!$J:$J,"OPPO体验店")</f>
        <v>0</v>
      </c>
      <c r="BF2183" s="99">
        <f>SUMIFS(通讯通路门店!$X:$X,通讯通路门店!$S:$S,$G2183,通讯通路门店!$J:$J,"华为授权体验店")+SUMIFS(通讯通路门店!$AA:$AA,通讯通路门店!$S:$S,$G2183,通讯通路门店!$J:$J,"华为堡垒店")</f>
        <v>0</v>
      </c>
      <c r="BG2183" s="99">
        <f>SUMIFS(通讯通路门店!$Y:$Y,通讯通路门店!$S:$S,$G2183,通讯通路门店!$J:$J,"小米体验店")</f>
        <v>0</v>
      </c>
      <c r="BH2183" s="99">
        <f>SUMIFS(通讯通路门店!$AA:$AA,通讯通路门店!$S:$S,$G2183,通讯通路门店!$J:$J,"苹果体验店")</f>
        <v>0</v>
      </c>
      <c r="BI2183" s="99">
        <f>SUMIFS(通讯通路门店!$K:$K,通讯通路门店!$S:$S,$G2183,通讯通路门店!$J:$J,"其他品牌专卖店")</f>
        <v>0</v>
      </c>
      <c r="BJ2183" s="99">
        <f>SUMIFS(通讯通路门店!$AC:$AC,通讯通路门店!$S:$S,$G2183)</f>
        <v>0</v>
      </c>
      <c r="BK2183" s="99">
        <f>SUMIFS(通讯通路门店!$AD:$AD,通讯通路门店!$S:$S,$G2183)</f>
        <v>0</v>
      </c>
      <c r="BL2183" s="99">
        <f>SUMIFS(通讯通路门店!$AE:$AE,通讯通路门店!$S:$S,$G2183)</f>
        <v>0</v>
      </c>
      <c r="BM2183" s="99">
        <f>SUMIFS(通讯通路门店!$AF:$AF,通讯通路门店!$S:$S,$G2183)</f>
        <v>0</v>
      </c>
      <c r="BN2183" s="99">
        <f>SUMIFS(通讯通路门店!$AG:$AG,通讯通路门店!$S:$S,$G2183)</f>
        <v>0</v>
      </c>
      <c r="BO2183" s="99">
        <f>SUMIFS(通讯通路门店!$AH:$AH,通讯通路门店!$S:$S,$G2183)</f>
        <v>0</v>
      </c>
      <c r="BP2183" s="99">
        <f>SUMIFS(通讯通路门店!$AI:$AI,通讯通路门店!$S:$S,$G2183)</f>
        <v>0</v>
      </c>
      <c r="BQ2183" s="83"/>
    </row>
    <row r="2184" spans="1:69">
      <c r="A2184" s="99" t="str">
        <f>IFERROR(_xlfn.XLOOKUP($G2184,通讯通路门店!$S$4:$S$993933,通讯通路门店!$A$4:$A$993933,0,0),"")</f>
        <v>海南省</v>
      </c>
      <c r="B2184" s="99" t="str">
        <f>IFERROR(_xlfn.XLOOKUP($G2184,通讯通路门店!$S$4:$S$993933,通讯通路门店!$B$4:$B$993933,0,0),"")</f>
        <v>昌江黎族自治县</v>
      </c>
      <c r="C2184" s="99" t="str">
        <f>IFERROR(_xlfn.XLOOKUP($G2184,通讯通路门店!$S$4:$S$993933,通讯通路门店!$C$4:$C$993933,0,0),"")</f>
        <v>昌江黎族自治县</v>
      </c>
      <c r="D2184" s="99" t="str">
        <f>IFERROR(_xlfn.XLOOKUP($G2184,通讯通路门店!$S$4:$S$993933,通讯通路门店!$D$4:$D$993933,0,0),"")</f>
        <v>叉河镇</v>
      </c>
      <c r="E2184" s="83"/>
      <c r="F2184" s="83"/>
      <c r="G2184" s="101"/>
      <c r="H2184" s="102">
        <f>IFERROR(_xlfn.XLOOKUP($G2184,通讯通路门店!$S$4:$S$993933,通讯通路门店!$R$4:$R$993933,0,0),"")</f>
        <v>0</v>
      </c>
      <c r="I2184" s="83"/>
      <c r="J2184" s="83"/>
      <c r="K2184" s="83"/>
      <c r="L2184" s="83"/>
      <c r="M2184" s="83"/>
      <c r="N2184" s="83"/>
      <c r="O2184" s="83"/>
      <c r="P2184" s="83"/>
      <c r="Q2184" s="83"/>
      <c r="R2184" s="83"/>
      <c r="S2184" s="83"/>
      <c r="T2184" s="83"/>
      <c r="U2184" s="99">
        <f>COUNTIF(通讯通路门店!$S:$S,$G2184)</f>
        <v>0</v>
      </c>
      <c r="V2184" s="99">
        <f>COUNTIFS(通讯通路门店!$S:$S,$G2184,通讯通路门店!$J:$J,"综合卖场")</f>
        <v>0</v>
      </c>
      <c r="W2184" s="99">
        <f>SUMIFS(通讯通路门店!$AJ:$AJ,通讯通路门店!$S:$S,通讯客户沙盘!$G2184)</f>
        <v>0</v>
      </c>
      <c r="X2184" s="99">
        <f t="shared" si="170"/>
        <v>0</v>
      </c>
      <c r="Y2184" s="99">
        <f>COUNTIFS(通讯通路门店!$S:$S,$G2184,通讯通路门店!$J:$J,"荣耀体验店")+COUNTIFS(通讯通路门店!$S:$S,$G2184,通讯通路门店!$J:$J,"荣耀授权专卖店")</f>
        <v>0</v>
      </c>
      <c r="Z2184" s="99">
        <f>COUNTIFS(通讯通路门店!$S:$S,$G2184,通讯通路门店!$J:$J,"VIVO体验店")</f>
        <v>0</v>
      </c>
      <c r="AA2184" s="99">
        <f>COUNTIFS(通讯通路门店!$S:$S,$G2184,通讯通路门店!$J:$J,"OPPO体验店")</f>
        <v>0</v>
      </c>
      <c r="AB2184" s="99">
        <f>COUNTIFS(通讯通路门店!$S:$S,$G2184,通讯通路门店!$J:$J,"华为授权体验店")+COUNTIFS(通讯通路门店!$S:$S,$G2184,通讯通路门店!$J:$J,"华为堡垒店")</f>
        <v>0</v>
      </c>
      <c r="AC2184" s="99">
        <f>COUNTIFS(通讯通路门店!$S:$S,$G2184,通讯通路门店!$J:$J,"小米体验店")</f>
        <v>0</v>
      </c>
      <c r="AD2184" s="99">
        <f>COUNTIFS(通讯通路门店!$S:$S,$G2184,通讯通路门店!$J:$J,"苹果体验店")</f>
        <v>0</v>
      </c>
      <c r="AE2184" s="99">
        <f>COUNTIFS(通讯通路门店!$S:$S,$G2184,通讯通路门店!$J:$J,"其他品牌专卖店")</f>
        <v>0</v>
      </c>
      <c r="AF2184" s="99">
        <f>SUMIFS(通讯通路门店!$BI:$BI,通讯通路门店!$S:$S,$G2184)</f>
        <v>0</v>
      </c>
      <c r="AG2184" s="99">
        <f>SUMIFS(通讯通路门店!$BH:$BH,通讯通路门店!$S:$S,$G2184)</f>
        <v>0</v>
      </c>
      <c r="AH2184" s="99">
        <f t="shared" si="171"/>
        <v>0</v>
      </c>
      <c r="AI2184" s="99">
        <f>SUMIFS(通讯通路门店!$BB:$BB,通讯通路门店!$S:$S,$G2184)</f>
        <v>0</v>
      </c>
      <c r="AJ2184" s="99">
        <f>SUMIFS(通讯通路门店!$BE:$BE,通讯通路门店!$S:$S,$G2184)</f>
        <v>0</v>
      </c>
      <c r="AK2184" s="99">
        <f>SUMIFS(通讯通路门店!$BG:$BG,通讯通路门店!$S:$S,$G2184)</f>
        <v>0</v>
      </c>
      <c r="AL2184" s="99">
        <f>SUMIFS(通讯通路门店!$BC:$BC,通讯通路门店!$S:$S,$G2184)</f>
        <v>0</v>
      </c>
      <c r="AM2184" s="99">
        <f>SUMIFS(通讯通路门店!$BD:$BD,通讯通路门店!$S:$S,$G2184)</f>
        <v>0</v>
      </c>
      <c r="AN2184" s="99">
        <f>SUMIFS(通讯通路门店!$BF:$BF,通讯通路门店!$S:$S,$G2184)</f>
        <v>0</v>
      </c>
      <c r="AO2184" s="99">
        <f t="shared" si="172"/>
        <v>0</v>
      </c>
      <c r="AP2184" s="99">
        <f>SUMIFS(通讯通路门店!$K:$K,通讯通路门店!$S:$S,$G2184)</f>
        <v>0</v>
      </c>
      <c r="AQ2184" s="83"/>
      <c r="AR2184" s="99">
        <f>SUMIFS(通讯通路门店!$T:$T,通讯通路门店!$S:$S,$G2184)</f>
        <v>0</v>
      </c>
      <c r="AS2184" s="99">
        <f>SUMIFS(通讯通路门店!$U:$U,通讯通路门店!$S:$S,$G2184)</f>
        <v>0</v>
      </c>
      <c r="AT2184" s="99">
        <f>SUMIFS(通讯通路门店!$V:$V,通讯通路门店!$S:$S,$G2184)</f>
        <v>0</v>
      </c>
      <c r="AU2184" s="99">
        <f>SUMIFS(通讯通路门店!$W:$W,通讯通路门店!$S:$S,$G2184)</f>
        <v>0</v>
      </c>
      <c r="AV2184" s="99">
        <f>SUMIFS(通讯通路门店!$Z:$Z,通讯通路门店!$S:$S,$G2184)</f>
        <v>0</v>
      </c>
      <c r="AW2184" s="99">
        <f>SUMIFS(通讯通路门店!$AB:$AB,通讯通路门店!$S:$S,$G2184)</f>
        <v>0</v>
      </c>
      <c r="AX2184" s="99">
        <f>SUMIFS(通讯通路门店!$X:$X,通讯通路门店!$S:$S,$G2184)</f>
        <v>0</v>
      </c>
      <c r="AY2184" s="99">
        <f>SUMIFS(通讯通路门店!$Y:$Y,通讯通路门店!$S:$S,$G2184)</f>
        <v>0</v>
      </c>
      <c r="AZ2184" s="99">
        <f>SUMIFS(通讯通路门店!$AA:$AA,通讯通路门店!$S:$S,$G2184)</f>
        <v>0</v>
      </c>
      <c r="BA2184" s="99">
        <f t="shared" si="173"/>
        <v>0</v>
      </c>
      <c r="BB2184" s="99">
        <f t="shared" si="174"/>
        <v>0</v>
      </c>
      <c r="BC2184" s="99">
        <f>SUMIFS(通讯通路门店!$W:$W,通讯通路门店!$S:$S,$G2184,通讯通路门店!$J:$J,"荣耀体验店")+SUMIFS(通讯通路门店!$W:$W,通讯通路门店!$S:$S,$G2184,通讯通路门店!$J:$J,"荣耀授权专卖店")</f>
        <v>0</v>
      </c>
      <c r="BD2184" s="99">
        <f>SUMIFS(通讯通路门店!$Z:$Z,通讯通路门店!$S:$S,$G2184,通讯通路门店!$J:$J,"VIVO体验店")</f>
        <v>0</v>
      </c>
      <c r="BE2184" s="99">
        <f>SUMIFS(通讯通路门店!$AB:$AB,通讯通路门店!$S:$S,$G2184,通讯通路门店!$J:$J,"OPPO体验店")</f>
        <v>0</v>
      </c>
      <c r="BF2184" s="99">
        <f>SUMIFS(通讯通路门店!$X:$X,通讯通路门店!$S:$S,$G2184,通讯通路门店!$J:$J,"华为授权体验店")+SUMIFS(通讯通路门店!$AA:$AA,通讯通路门店!$S:$S,$G2184,通讯通路门店!$J:$J,"华为堡垒店")</f>
        <v>0</v>
      </c>
      <c r="BG2184" s="99">
        <f>SUMIFS(通讯通路门店!$Y:$Y,通讯通路门店!$S:$S,$G2184,通讯通路门店!$J:$J,"小米体验店")</f>
        <v>0</v>
      </c>
      <c r="BH2184" s="99">
        <f>SUMIFS(通讯通路门店!$AA:$AA,通讯通路门店!$S:$S,$G2184,通讯通路门店!$J:$J,"苹果体验店")</f>
        <v>0</v>
      </c>
      <c r="BI2184" s="99">
        <f>SUMIFS(通讯通路门店!$K:$K,通讯通路门店!$S:$S,$G2184,通讯通路门店!$J:$J,"其他品牌专卖店")</f>
        <v>0</v>
      </c>
      <c r="BJ2184" s="99">
        <f>SUMIFS(通讯通路门店!$AC:$AC,通讯通路门店!$S:$S,$G2184)</f>
        <v>0</v>
      </c>
      <c r="BK2184" s="99">
        <f>SUMIFS(通讯通路门店!$AD:$AD,通讯通路门店!$S:$S,$G2184)</f>
        <v>0</v>
      </c>
      <c r="BL2184" s="99">
        <f>SUMIFS(通讯通路门店!$AE:$AE,通讯通路门店!$S:$S,$G2184)</f>
        <v>0</v>
      </c>
      <c r="BM2184" s="99">
        <f>SUMIFS(通讯通路门店!$AF:$AF,通讯通路门店!$S:$S,$G2184)</f>
        <v>0</v>
      </c>
      <c r="BN2184" s="99">
        <f>SUMIFS(通讯通路门店!$AG:$AG,通讯通路门店!$S:$S,$G2184)</f>
        <v>0</v>
      </c>
      <c r="BO2184" s="99">
        <f>SUMIFS(通讯通路门店!$AH:$AH,通讯通路门店!$S:$S,$G2184)</f>
        <v>0</v>
      </c>
      <c r="BP2184" s="99">
        <f>SUMIFS(通讯通路门店!$AI:$AI,通讯通路门店!$S:$S,$G2184)</f>
        <v>0</v>
      </c>
      <c r="BQ2184" s="83"/>
    </row>
    <row r="2185" spans="1:69">
      <c r="A2185" s="99" t="str">
        <f>IFERROR(_xlfn.XLOOKUP($G2185,通讯通路门店!$S$4:$S$993933,通讯通路门店!$A$4:$A$993933,0,0),"")</f>
        <v>海南省</v>
      </c>
      <c r="B2185" s="99" t="str">
        <f>IFERROR(_xlfn.XLOOKUP($G2185,通讯通路门店!$S$4:$S$993933,通讯通路门店!$B$4:$B$993933,0,0),"")</f>
        <v>昌江黎族自治县</v>
      </c>
      <c r="C2185" s="99" t="str">
        <f>IFERROR(_xlfn.XLOOKUP($G2185,通讯通路门店!$S$4:$S$993933,通讯通路门店!$C$4:$C$993933,0,0),"")</f>
        <v>昌江黎族自治县</v>
      </c>
      <c r="D2185" s="99" t="str">
        <f>IFERROR(_xlfn.XLOOKUP($G2185,通讯通路门店!$S$4:$S$993933,通讯通路门店!$D$4:$D$993933,0,0),"")</f>
        <v>叉河镇</v>
      </c>
      <c r="E2185" s="83"/>
      <c r="F2185" s="83"/>
      <c r="G2185" s="101"/>
      <c r="H2185" s="102">
        <f>IFERROR(_xlfn.XLOOKUP($G2185,通讯通路门店!$S$4:$S$993933,通讯通路门店!$R$4:$R$993933,0,0),"")</f>
        <v>0</v>
      </c>
      <c r="I2185" s="83"/>
      <c r="J2185" s="83"/>
      <c r="K2185" s="83"/>
      <c r="L2185" s="83"/>
      <c r="M2185" s="83"/>
      <c r="N2185" s="83"/>
      <c r="O2185" s="83"/>
      <c r="P2185" s="83"/>
      <c r="Q2185" s="83"/>
      <c r="R2185" s="83"/>
      <c r="S2185" s="83"/>
      <c r="T2185" s="83"/>
      <c r="U2185" s="99">
        <f>COUNTIF(通讯通路门店!$S:$S,$G2185)</f>
        <v>0</v>
      </c>
      <c r="V2185" s="99">
        <f>COUNTIFS(通讯通路门店!$S:$S,$G2185,通讯通路门店!$J:$J,"综合卖场")</f>
        <v>0</v>
      </c>
      <c r="W2185" s="99">
        <f>SUMIFS(通讯通路门店!$AJ:$AJ,通讯通路门店!$S:$S,通讯客户沙盘!$G2185)</f>
        <v>0</v>
      </c>
      <c r="X2185" s="99">
        <f t="shared" si="170"/>
        <v>0</v>
      </c>
      <c r="Y2185" s="99">
        <f>COUNTIFS(通讯通路门店!$S:$S,$G2185,通讯通路门店!$J:$J,"荣耀体验店")+COUNTIFS(通讯通路门店!$S:$S,$G2185,通讯通路门店!$J:$J,"荣耀授权专卖店")</f>
        <v>0</v>
      </c>
      <c r="Z2185" s="99">
        <f>COUNTIFS(通讯通路门店!$S:$S,$G2185,通讯通路门店!$J:$J,"VIVO体验店")</f>
        <v>0</v>
      </c>
      <c r="AA2185" s="99">
        <f>COUNTIFS(通讯通路门店!$S:$S,$G2185,通讯通路门店!$J:$J,"OPPO体验店")</f>
        <v>0</v>
      </c>
      <c r="AB2185" s="99">
        <f>COUNTIFS(通讯通路门店!$S:$S,$G2185,通讯通路门店!$J:$J,"华为授权体验店")+COUNTIFS(通讯通路门店!$S:$S,$G2185,通讯通路门店!$J:$J,"华为堡垒店")</f>
        <v>0</v>
      </c>
      <c r="AC2185" s="99">
        <f>COUNTIFS(通讯通路门店!$S:$S,$G2185,通讯通路门店!$J:$J,"小米体验店")</f>
        <v>0</v>
      </c>
      <c r="AD2185" s="99">
        <f>COUNTIFS(通讯通路门店!$S:$S,$G2185,通讯通路门店!$J:$J,"苹果体验店")</f>
        <v>0</v>
      </c>
      <c r="AE2185" s="99">
        <f>COUNTIFS(通讯通路门店!$S:$S,$G2185,通讯通路门店!$J:$J,"其他品牌专卖店")</f>
        <v>0</v>
      </c>
      <c r="AF2185" s="99">
        <f>SUMIFS(通讯通路门店!$BI:$BI,通讯通路门店!$S:$S,$G2185)</f>
        <v>0</v>
      </c>
      <c r="AG2185" s="99">
        <f>SUMIFS(通讯通路门店!$BH:$BH,通讯通路门店!$S:$S,$G2185)</f>
        <v>0</v>
      </c>
      <c r="AH2185" s="99">
        <f t="shared" si="171"/>
        <v>0</v>
      </c>
      <c r="AI2185" s="99">
        <f>SUMIFS(通讯通路门店!$BB:$BB,通讯通路门店!$S:$S,$G2185)</f>
        <v>0</v>
      </c>
      <c r="AJ2185" s="99">
        <f>SUMIFS(通讯通路门店!$BE:$BE,通讯通路门店!$S:$S,$G2185)</f>
        <v>0</v>
      </c>
      <c r="AK2185" s="99">
        <f>SUMIFS(通讯通路门店!$BG:$BG,通讯通路门店!$S:$S,$G2185)</f>
        <v>0</v>
      </c>
      <c r="AL2185" s="99">
        <f>SUMIFS(通讯通路门店!$BC:$BC,通讯通路门店!$S:$S,$G2185)</f>
        <v>0</v>
      </c>
      <c r="AM2185" s="99">
        <f>SUMIFS(通讯通路门店!$BD:$BD,通讯通路门店!$S:$S,$G2185)</f>
        <v>0</v>
      </c>
      <c r="AN2185" s="99">
        <f>SUMIFS(通讯通路门店!$BF:$BF,通讯通路门店!$S:$S,$G2185)</f>
        <v>0</v>
      </c>
      <c r="AO2185" s="99">
        <f t="shared" si="172"/>
        <v>0</v>
      </c>
      <c r="AP2185" s="99">
        <f>SUMIFS(通讯通路门店!$K:$K,通讯通路门店!$S:$S,$G2185)</f>
        <v>0</v>
      </c>
      <c r="AQ2185" s="83"/>
      <c r="AR2185" s="99">
        <f>SUMIFS(通讯通路门店!$T:$T,通讯通路门店!$S:$S,$G2185)</f>
        <v>0</v>
      </c>
      <c r="AS2185" s="99">
        <f>SUMIFS(通讯通路门店!$U:$U,通讯通路门店!$S:$S,$G2185)</f>
        <v>0</v>
      </c>
      <c r="AT2185" s="99">
        <f>SUMIFS(通讯通路门店!$V:$V,通讯通路门店!$S:$S,$G2185)</f>
        <v>0</v>
      </c>
      <c r="AU2185" s="99">
        <f>SUMIFS(通讯通路门店!$W:$W,通讯通路门店!$S:$S,$G2185)</f>
        <v>0</v>
      </c>
      <c r="AV2185" s="99">
        <f>SUMIFS(通讯通路门店!$Z:$Z,通讯通路门店!$S:$S,$G2185)</f>
        <v>0</v>
      </c>
      <c r="AW2185" s="99">
        <f>SUMIFS(通讯通路门店!$AB:$AB,通讯通路门店!$S:$S,$G2185)</f>
        <v>0</v>
      </c>
      <c r="AX2185" s="99">
        <f>SUMIFS(通讯通路门店!$X:$X,通讯通路门店!$S:$S,$G2185)</f>
        <v>0</v>
      </c>
      <c r="AY2185" s="99">
        <f>SUMIFS(通讯通路门店!$Y:$Y,通讯通路门店!$S:$S,$G2185)</f>
        <v>0</v>
      </c>
      <c r="AZ2185" s="99">
        <f>SUMIFS(通讯通路门店!$AA:$AA,通讯通路门店!$S:$S,$G2185)</f>
        <v>0</v>
      </c>
      <c r="BA2185" s="99">
        <f t="shared" si="173"/>
        <v>0</v>
      </c>
      <c r="BB2185" s="99">
        <f t="shared" si="174"/>
        <v>0</v>
      </c>
      <c r="BC2185" s="99">
        <f>SUMIFS(通讯通路门店!$W:$W,通讯通路门店!$S:$S,$G2185,通讯通路门店!$J:$J,"荣耀体验店")+SUMIFS(通讯通路门店!$W:$W,通讯通路门店!$S:$S,$G2185,通讯通路门店!$J:$J,"荣耀授权专卖店")</f>
        <v>0</v>
      </c>
      <c r="BD2185" s="99">
        <f>SUMIFS(通讯通路门店!$Z:$Z,通讯通路门店!$S:$S,$G2185,通讯通路门店!$J:$J,"VIVO体验店")</f>
        <v>0</v>
      </c>
      <c r="BE2185" s="99">
        <f>SUMIFS(通讯通路门店!$AB:$AB,通讯通路门店!$S:$S,$G2185,通讯通路门店!$J:$J,"OPPO体验店")</f>
        <v>0</v>
      </c>
      <c r="BF2185" s="99">
        <f>SUMIFS(通讯通路门店!$X:$X,通讯通路门店!$S:$S,$G2185,通讯通路门店!$J:$J,"华为授权体验店")+SUMIFS(通讯通路门店!$AA:$AA,通讯通路门店!$S:$S,$G2185,通讯通路门店!$J:$J,"华为堡垒店")</f>
        <v>0</v>
      </c>
      <c r="BG2185" s="99">
        <f>SUMIFS(通讯通路门店!$Y:$Y,通讯通路门店!$S:$S,$G2185,通讯通路门店!$J:$J,"小米体验店")</f>
        <v>0</v>
      </c>
      <c r="BH2185" s="99">
        <f>SUMIFS(通讯通路门店!$AA:$AA,通讯通路门店!$S:$S,$G2185,通讯通路门店!$J:$J,"苹果体验店")</f>
        <v>0</v>
      </c>
      <c r="BI2185" s="99">
        <f>SUMIFS(通讯通路门店!$K:$K,通讯通路门店!$S:$S,$G2185,通讯通路门店!$J:$J,"其他品牌专卖店")</f>
        <v>0</v>
      </c>
      <c r="BJ2185" s="99">
        <f>SUMIFS(通讯通路门店!$AC:$AC,通讯通路门店!$S:$S,$G2185)</f>
        <v>0</v>
      </c>
      <c r="BK2185" s="99">
        <f>SUMIFS(通讯通路门店!$AD:$AD,通讯通路门店!$S:$S,$G2185)</f>
        <v>0</v>
      </c>
      <c r="BL2185" s="99">
        <f>SUMIFS(通讯通路门店!$AE:$AE,通讯通路门店!$S:$S,$G2185)</f>
        <v>0</v>
      </c>
      <c r="BM2185" s="99">
        <f>SUMIFS(通讯通路门店!$AF:$AF,通讯通路门店!$S:$S,$G2185)</f>
        <v>0</v>
      </c>
      <c r="BN2185" s="99">
        <f>SUMIFS(通讯通路门店!$AG:$AG,通讯通路门店!$S:$S,$G2185)</f>
        <v>0</v>
      </c>
      <c r="BO2185" s="99">
        <f>SUMIFS(通讯通路门店!$AH:$AH,通讯通路门店!$S:$S,$G2185)</f>
        <v>0</v>
      </c>
      <c r="BP2185" s="99">
        <f>SUMIFS(通讯通路门店!$AI:$AI,通讯通路门店!$S:$S,$G2185)</f>
        <v>0</v>
      </c>
      <c r="BQ2185" s="83"/>
    </row>
    <row r="2186" spans="1:69">
      <c r="A2186" s="99" t="str">
        <f>IFERROR(_xlfn.XLOOKUP($G2186,通讯通路门店!$S$4:$S$993933,通讯通路门店!$A$4:$A$993933,0,0),"")</f>
        <v>海南省</v>
      </c>
      <c r="B2186" s="99" t="str">
        <f>IFERROR(_xlfn.XLOOKUP($G2186,通讯通路门店!$S$4:$S$993933,通讯通路门店!$B$4:$B$993933,0,0),"")</f>
        <v>昌江黎族自治县</v>
      </c>
      <c r="C2186" s="99" t="str">
        <f>IFERROR(_xlfn.XLOOKUP($G2186,通讯通路门店!$S$4:$S$993933,通讯通路门店!$C$4:$C$993933,0,0),"")</f>
        <v>昌江黎族自治县</v>
      </c>
      <c r="D2186" s="99" t="str">
        <f>IFERROR(_xlfn.XLOOKUP($G2186,通讯通路门店!$S$4:$S$993933,通讯通路门店!$D$4:$D$993933,0,0),"")</f>
        <v>叉河镇</v>
      </c>
      <c r="E2186" s="83"/>
      <c r="F2186" s="83"/>
      <c r="G2186" s="101"/>
      <c r="H2186" s="102">
        <f>IFERROR(_xlfn.XLOOKUP($G2186,通讯通路门店!$S$4:$S$993933,通讯通路门店!$R$4:$R$993933,0,0),"")</f>
        <v>0</v>
      </c>
      <c r="I2186" s="83"/>
      <c r="J2186" s="83"/>
      <c r="K2186" s="83"/>
      <c r="L2186" s="83"/>
      <c r="M2186" s="83"/>
      <c r="N2186" s="83"/>
      <c r="O2186" s="83"/>
      <c r="P2186" s="83"/>
      <c r="Q2186" s="83"/>
      <c r="R2186" s="83"/>
      <c r="S2186" s="83"/>
      <c r="T2186" s="83"/>
      <c r="U2186" s="99">
        <f>COUNTIF(通讯通路门店!$S:$S,$G2186)</f>
        <v>0</v>
      </c>
      <c r="V2186" s="99">
        <f>COUNTIFS(通讯通路门店!$S:$S,$G2186,通讯通路门店!$J:$J,"综合卖场")</f>
        <v>0</v>
      </c>
      <c r="W2186" s="99">
        <f>SUMIFS(通讯通路门店!$AJ:$AJ,通讯通路门店!$S:$S,通讯客户沙盘!$G2186)</f>
        <v>0</v>
      </c>
      <c r="X2186" s="99">
        <f t="shared" si="170"/>
        <v>0</v>
      </c>
      <c r="Y2186" s="99">
        <f>COUNTIFS(通讯通路门店!$S:$S,$G2186,通讯通路门店!$J:$J,"荣耀体验店")+COUNTIFS(通讯通路门店!$S:$S,$G2186,通讯通路门店!$J:$J,"荣耀授权专卖店")</f>
        <v>0</v>
      </c>
      <c r="Z2186" s="99">
        <f>COUNTIFS(通讯通路门店!$S:$S,$G2186,通讯通路门店!$J:$J,"VIVO体验店")</f>
        <v>0</v>
      </c>
      <c r="AA2186" s="99">
        <f>COUNTIFS(通讯通路门店!$S:$S,$G2186,通讯通路门店!$J:$J,"OPPO体验店")</f>
        <v>0</v>
      </c>
      <c r="AB2186" s="99">
        <f>COUNTIFS(通讯通路门店!$S:$S,$G2186,通讯通路门店!$J:$J,"华为授权体验店")+COUNTIFS(通讯通路门店!$S:$S,$G2186,通讯通路门店!$J:$J,"华为堡垒店")</f>
        <v>0</v>
      </c>
      <c r="AC2186" s="99">
        <f>COUNTIFS(通讯通路门店!$S:$S,$G2186,通讯通路门店!$J:$J,"小米体验店")</f>
        <v>0</v>
      </c>
      <c r="AD2186" s="99">
        <f>COUNTIFS(通讯通路门店!$S:$S,$G2186,通讯通路门店!$J:$J,"苹果体验店")</f>
        <v>0</v>
      </c>
      <c r="AE2186" s="99">
        <f>COUNTIFS(通讯通路门店!$S:$S,$G2186,通讯通路门店!$J:$J,"其他品牌专卖店")</f>
        <v>0</v>
      </c>
      <c r="AF2186" s="99">
        <f>SUMIFS(通讯通路门店!$BI:$BI,通讯通路门店!$S:$S,$G2186)</f>
        <v>0</v>
      </c>
      <c r="AG2186" s="99">
        <f>SUMIFS(通讯通路门店!$BH:$BH,通讯通路门店!$S:$S,$G2186)</f>
        <v>0</v>
      </c>
      <c r="AH2186" s="99">
        <f t="shared" si="171"/>
        <v>0</v>
      </c>
      <c r="AI2186" s="99">
        <f>SUMIFS(通讯通路门店!$BB:$BB,通讯通路门店!$S:$S,$G2186)</f>
        <v>0</v>
      </c>
      <c r="AJ2186" s="99">
        <f>SUMIFS(通讯通路门店!$BE:$BE,通讯通路门店!$S:$S,$G2186)</f>
        <v>0</v>
      </c>
      <c r="AK2186" s="99">
        <f>SUMIFS(通讯通路门店!$BG:$BG,通讯通路门店!$S:$S,$G2186)</f>
        <v>0</v>
      </c>
      <c r="AL2186" s="99">
        <f>SUMIFS(通讯通路门店!$BC:$BC,通讯通路门店!$S:$S,$G2186)</f>
        <v>0</v>
      </c>
      <c r="AM2186" s="99">
        <f>SUMIFS(通讯通路门店!$BD:$BD,通讯通路门店!$S:$S,$G2186)</f>
        <v>0</v>
      </c>
      <c r="AN2186" s="99">
        <f>SUMIFS(通讯通路门店!$BF:$BF,通讯通路门店!$S:$S,$G2186)</f>
        <v>0</v>
      </c>
      <c r="AO2186" s="99">
        <f t="shared" si="172"/>
        <v>0</v>
      </c>
      <c r="AP2186" s="99">
        <f>SUMIFS(通讯通路门店!$K:$K,通讯通路门店!$S:$S,$G2186)</f>
        <v>0</v>
      </c>
      <c r="AQ2186" s="83"/>
      <c r="AR2186" s="99">
        <f>SUMIFS(通讯通路门店!$T:$T,通讯通路门店!$S:$S,$G2186)</f>
        <v>0</v>
      </c>
      <c r="AS2186" s="99">
        <f>SUMIFS(通讯通路门店!$U:$U,通讯通路门店!$S:$S,$G2186)</f>
        <v>0</v>
      </c>
      <c r="AT2186" s="99">
        <f>SUMIFS(通讯通路门店!$V:$V,通讯通路门店!$S:$S,$G2186)</f>
        <v>0</v>
      </c>
      <c r="AU2186" s="99">
        <f>SUMIFS(通讯通路门店!$W:$W,通讯通路门店!$S:$S,$G2186)</f>
        <v>0</v>
      </c>
      <c r="AV2186" s="99">
        <f>SUMIFS(通讯通路门店!$Z:$Z,通讯通路门店!$S:$S,$G2186)</f>
        <v>0</v>
      </c>
      <c r="AW2186" s="99">
        <f>SUMIFS(通讯通路门店!$AB:$AB,通讯通路门店!$S:$S,$G2186)</f>
        <v>0</v>
      </c>
      <c r="AX2186" s="99">
        <f>SUMIFS(通讯通路门店!$X:$X,通讯通路门店!$S:$S,$G2186)</f>
        <v>0</v>
      </c>
      <c r="AY2186" s="99">
        <f>SUMIFS(通讯通路门店!$Y:$Y,通讯通路门店!$S:$S,$G2186)</f>
        <v>0</v>
      </c>
      <c r="AZ2186" s="99">
        <f>SUMIFS(通讯通路门店!$AA:$AA,通讯通路门店!$S:$S,$G2186)</f>
        <v>0</v>
      </c>
      <c r="BA2186" s="99">
        <f t="shared" si="173"/>
        <v>0</v>
      </c>
      <c r="BB2186" s="99">
        <f t="shared" si="174"/>
        <v>0</v>
      </c>
      <c r="BC2186" s="99">
        <f>SUMIFS(通讯通路门店!$W:$W,通讯通路门店!$S:$S,$G2186,通讯通路门店!$J:$J,"荣耀体验店")+SUMIFS(通讯通路门店!$W:$W,通讯通路门店!$S:$S,$G2186,通讯通路门店!$J:$J,"荣耀授权专卖店")</f>
        <v>0</v>
      </c>
      <c r="BD2186" s="99">
        <f>SUMIFS(通讯通路门店!$Z:$Z,通讯通路门店!$S:$S,$G2186,通讯通路门店!$J:$J,"VIVO体验店")</f>
        <v>0</v>
      </c>
      <c r="BE2186" s="99">
        <f>SUMIFS(通讯通路门店!$AB:$AB,通讯通路门店!$S:$S,$G2186,通讯通路门店!$J:$J,"OPPO体验店")</f>
        <v>0</v>
      </c>
      <c r="BF2186" s="99">
        <f>SUMIFS(通讯通路门店!$X:$X,通讯通路门店!$S:$S,$G2186,通讯通路门店!$J:$J,"华为授权体验店")+SUMIFS(通讯通路门店!$AA:$AA,通讯通路门店!$S:$S,$G2186,通讯通路门店!$J:$J,"华为堡垒店")</f>
        <v>0</v>
      </c>
      <c r="BG2186" s="99">
        <f>SUMIFS(通讯通路门店!$Y:$Y,通讯通路门店!$S:$S,$G2186,通讯通路门店!$J:$J,"小米体验店")</f>
        <v>0</v>
      </c>
      <c r="BH2186" s="99">
        <f>SUMIFS(通讯通路门店!$AA:$AA,通讯通路门店!$S:$S,$G2186,通讯通路门店!$J:$J,"苹果体验店")</f>
        <v>0</v>
      </c>
      <c r="BI2186" s="99">
        <f>SUMIFS(通讯通路门店!$K:$K,通讯通路门店!$S:$S,$G2186,通讯通路门店!$J:$J,"其他品牌专卖店")</f>
        <v>0</v>
      </c>
      <c r="BJ2186" s="99">
        <f>SUMIFS(通讯通路门店!$AC:$AC,通讯通路门店!$S:$S,$G2186)</f>
        <v>0</v>
      </c>
      <c r="BK2186" s="99">
        <f>SUMIFS(通讯通路门店!$AD:$AD,通讯通路门店!$S:$S,$G2186)</f>
        <v>0</v>
      </c>
      <c r="BL2186" s="99">
        <f>SUMIFS(通讯通路门店!$AE:$AE,通讯通路门店!$S:$S,$G2186)</f>
        <v>0</v>
      </c>
      <c r="BM2186" s="99">
        <f>SUMIFS(通讯通路门店!$AF:$AF,通讯通路门店!$S:$S,$G2186)</f>
        <v>0</v>
      </c>
      <c r="BN2186" s="99">
        <f>SUMIFS(通讯通路门店!$AG:$AG,通讯通路门店!$S:$S,$G2186)</f>
        <v>0</v>
      </c>
      <c r="BO2186" s="99">
        <f>SUMIFS(通讯通路门店!$AH:$AH,通讯通路门店!$S:$S,$G2186)</f>
        <v>0</v>
      </c>
      <c r="BP2186" s="99">
        <f>SUMIFS(通讯通路门店!$AI:$AI,通讯通路门店!$S:$S,$G2186)</f>
        <v>0</v>
      </c>
      <c r="BQ2186" s="83"/>
    </row>
    <row r="2187" spans="1:69">
      <c r="A2187" s="99" t="str">
        <f>IFERROR(_xlfn.XLOOKUP($G2187,通讯通路门店!$S$4:$S$993933,通讯通路门店!$A$4:$A$993933,0,0),"")</f>
        <v>海南省</v>
      </c>
      <c r="B2187" s="99" t="str">
        <f>IFERROR(_xlfn.XLOOKUP($G2187,通讯通路门店!$S$4:$S$993933,通讯通路门店!$B$4:$B$993933,0,0),"")</f>
        <v>昌江黎族自治县</v>
      </c>
      <c r="C2187" s="99" t="str">
        <f>IFERROR(_xlfn.XLOOKUP($G2187,通讯通路门店!$S$4:$S$993933,通讯通路门店!$C$4:$C$993933,0,0),"")</f>
        <v>昌江黎族自治县</v>
      </c>
      <c r="D2187" s="99" t="str">
        <f>IFERROR(_xlfn.XLOOKUP($G2187,通讯通路门店!$S$4:$S$993933,通讯通路门店!$D$4:$D$993933,0,0),"")</f>
        <v>叉河镇</v>
      </c>
      <c r="E2187" s="83"/>
      <c r="F2187" s="83"/>
      <c r="G2187" s="101"/>
      <c r="H2187" s="102">
        <f>IFERROR(_xlfn.XLOOKUP($G2187,通讯通路门店!$S$4:$S$993933,通讯通路门店!$R$4:$R$993933,0,0),"")</f>
        <v>0</v>
      </c>
      <c r="I2187" s="83"/>
      <c r="J2187" s="83"/>
      <c r="K2187" s="83"/>
      <c r="L2187" s="83"/>
      <c r="M2187" s="83"/>
      <c r="N2187" s="83"/>
      <c r="O2187" s="83"/>
      <c r="P2187" s="83"/>
      <c r="Q2187" s="83"/>
      <c r="R2187" s="83"/>
      <c r="S2187" s="83"/>
      <c r="T2187" s="83"/>
      <c r="U2187" s="99">
        <f>COUNTIF(通讯通路门店!$S:$S,$G2187)</f>
        <v>0</v>
      </c>
      <c r="V2187" s="99">
        <f>COUNTIFS(通讯通路门店!$S:$S,$G2187,通讯通路门店!$J:$J,"综合卖场")</f>
        <v>0</v>
      </c>
      <c r="W2187" s="99">
        <f>SUMIFS(通讯通路门店!$AJ:$AJ,通讯通路门店!$S:$S,通讯客户沙盘!$G2187)</f>
        <v>0</v>
      </c>
      <c r="X2187" s="99">
        <f t="shared" si="170"/>
        <v>0</v>
      </c>
      <c r="Y2187" s="99">
        <f>COUNTIFS(通讯通路门店!$S:$S,$G2187,通讯通路门店!$J:$J,"荣耀体验店")+COUNTIFS(通讯通路门店!$S:$S,$G2187,通讯通路门店!$J:$J,"荣耀授权专卖店")</f>
        <v>0</v>
      </c>
      <c r="Z2187" s="99">
        <f>COUNTIFS(通讯通路门店!$S:$S,$G2187,通讯通路门店!$J:$J,"VIVO体验店")</f>
        <v>0</v>
      </c>
      <c r="AA2187" s="99">
        <f>COUNTIFS(通讯通路门店!$S:$S,$G2187,通讯通路门店!$J:$J,"OPPO体验店")</f>
        <v>0</v>
      </c>
      <c r="AB2187" s="99">
        <f>COUNTIFS(通讯通路门店!$S:$S,$G2187,通讯通路门店!$J:$J,"华为授权体验店")+COUNTIFS(通讯通路门店!$S:$S,$G2187,通讯通路门店!$J:$J,"华为堡垒店")</f>
        <v>0</v>
      </c>
      <c r="AC2187" s="99">
        <f>COUNTIFS(通讯通路门店!$S:$S,$G2187,通讯通路门店!$J:$J,"小米体验店")</f>
        <v>0</v>
      </c>
      <c r="AD2187" s="99">
        <f>COUNTIFS(通讯通路门店!$S:$S,$G2187,通讯通路门店!$J:$J,"苹果体验店")</f>
        <v>0</v>
      </c>
      <c r="AE2187" s="99">
        <f>COUNTIFS(通讯通路门店!$S:$S,$G2187,通讯通路门店!$J:$J,"其他品牌专卖店")</f>
        <v>0</v>
      </c>
      <c r="AF2187" s="99">
        <f>SUMIFS(通讯通路门店!$BI:$BI,通讯通路门店!$S:$S,$G2187)</f>
        <v>0</v>
      </c>
      <c r="AG2187" s="99">
        <f>SUMIFS(通讯通路门店!$BH:$BH,通讯通路门店!$S:$S,$G2187)</f>
        <v>0</v>
      </c>
      <c r="AH2187" s="99">
        <f t="shared" si="171"/>
        <v>0</v>
      </c>
      <c r="AI2187" s="99">
        <f>SUMIFS(通讯通路门店!$BB:$BB,通讯通路门店!$S:$S,$G2187)</f>
        <v>0</v>
      </c>
      <c r="AJ2187" s="99">
        <f>SUMIFS(通讯通路门店!$BE:$BE,通讯通路门店!$S:$S,$G2187)</f>
        <v>0</v>
      </c>
      <c r="AK2187" s="99">
        <f>SUMIFS(通讯通路门店!$BG:$BG,通讯通路门店!$S:$S,$G2187)</f>
        <v>0</v>
      </c>
      <c r="AL2187" s="99">
        <f>SUMIFS(通讯通路门店!$BC:$BC,通讯通路门店!$S:$S,$G2187)</f>
        <v>0</v>
      </c>
      <c r="AM2187" s="99">
        <f>SUMIFS(通讯通路门店!$BD:$BD,通讯通路门店!$S:$S,$G2187)</f>
        <v>0</v>
      </c>
      <c r="AN2187" s="99">
        <f>SUMIFS(通讯通路门店!$BF:$BF,通讯通路门店!$S:$S,$G2187)</f>
        <v>0</v>
      </c>
      <c r="AO2187" s="99">
        <f t="shared" si="172"/>
        <v>0</v>
      </c>
      <c r="AP2187" s="99">
        <f>SUMIFS(通讯通路门店!$K:$K,通讯通路门店!$S:$S,$G2187)</f>
        <v>0</v>
      </c>
      <c r="AQ2187" s="83"/>
      <c r="AR2187" s="99">
        <f>SUMIFS(通讯通路门店!$T:$T,通讯通路门店!$S:$S,$G2187)</f>
        <v>0</v>
      </c>
      <c r="AS2187" s="99">
        <f>SUMIFS(通讯通路门店!$U:$U,通讯通路门店!$S:$S,$G2187)</f>
        <v>0</v>
      </c>
      <c r="AT2187" s="99">
        <f>SUMIFS(通讯通路门店!$V:$V,通讯通路门店!$S:$S,$G2187)</f>
        <v>0</v>
      </c>
      <c r="AU2187" s="99">
        <f>SUMIFS(通讯通路门店!$W:$W,通讯通路门店!$S:$S,$G2187)</f>
        <v>0</v>
      </c>
      <c r="AV2187" s="99">
        <f>SUMIFS(通讯通路门店!$Z:$Z,通讯通路门店!$S:$S,$G2187)</f>
        <v>0</v>
      </c>
      <c r="AW2187" s="99">
        <f>SUMIFS(通讯通路门店!$AB:$AB,通讯通路门店!$S:$S,$G2187)</f>
        <v>0</v>
      </c>
      <c r="AX2187" s="99">
        <f>SUMIFS(通讯通路门店!$X:$X,通讯通路门店!$S:$S,$G2187)</f>
        <v>0</v>
      </c>
      <c r="AY2187" s="99">
        <f>SUMIFS(通讯通路门店!$Y:$Y,通讯通路门店!$S:$S,$G2187)</f>
        <v>0</v>
      </c>
      <c r="AZ2187" s="99">
        <f>SUMIFS(通讯通路门店!$AA:$AA,通讯通路门店!$S:$S,$G2187)</f>
        <v>0</v>
      </c>
      <c r="BA2187" s="99">
        <f t="shared" si="173"/>
        <v>0</v>
      </c>
      <c r="BB2187" s="99">
        <f t="shared" si="174"/>
        <v>0</v>
      </c>
      <c r="BC2187" s="99">
        <f>SUMIFS(通讯通路门店!$W:$W,通讯通路门店!$S:$S,$G2187,通讯通路门店!$J:$J,"荣耀体验店")+SUMIFS(通讯通路门店!$W:$W,通讯通路门店!$S:$S,$G2187,通讯通路门店!$J:$J,"荣耀授权专卖店")</f>
        <v>0</v>
      </c>
      <c r="BD2187" s="99">
        <f>SUMIFS(通讯通路门店!$Z:$Z,通讯通路门店!$S:$S,$G2187,通讯通路门店!$J:$J,"VIVO体验店")</f>
        <v>0</v>
      </c>
      <c r="BE2187" s="99">
        <f>SUMIFS(通讯通路门店!$AB:$AB,通讯通路门店!$S:$S,$G2187,通讯通路门店!$J:$J,"OPPO体验店")</f>
        <v>0</v>
      </c>
      <c r="BF2187" s="99">
        <f>SUMIFS(通讯通路门店!$X:$X,通讯通路门店!$S:$S,$G2187,通讯通路门店!$J:$J,"华为授权体验店")+SUMIFS(通讯通路门店!$AA:$AA,通讯通路门店!$S:$S,$G2187,通讯通路门店!$J:$J,"华为堡垒店")</f>
        <v>0</v>
      </c>
      <c r="BG2187" s="99">
        <f>SUMIFS(通讯通路门店!$Y:$Y,通讯通路门店!$S:$S,$G2187,通讯通路门店!$J:$J,"小米体验店")</f>
        <v>0</v>
      </c>
      <c r="BH2187" s="99">
        <f>SUMIFS(通讯通路门店!$AA:$AA,通讯通路门店!$S:$S,$G2187,通讯通路门店!$J:$J,"苹果体验店")</f>
        <v>0</v>
      </c>
      <c r="BI2187" s="99">
        <f>SUMIFS(通讯通路门店!$K:$K,通讯通路门店!$S:$S,$G2187,通讯通路门店!$J:$J,"其他品牌专卖店")</f>
        <v>0</v>
      </c>
      <c r="BJ2187" s="99">
        <f>SUMIFS(通讯通路门店!$AC:$AC,通讯通路门店!$S:$S,$G2187)</f>
        <v>0</v>
      </c>
      <c r="BK2187" s="99">
        <f>SUMIFS(通讯通路门店!$AD:$AD,通讯通路门店!$S:$S,$G2187)</f>
        <v>0</v>
      </c>
      <c r="BL2187" s="99">
        <f>SUMIFS(通讯通路门店!$AE:$AE,通讯通路门店!$S:$S,$G2187)</f>
        <v>0</v>
      </c>
      <c r="BM2187" s="99">
        <f>SUMIFS(通讯通路门店!$AF:$AF,通讯通路门店!$S:$S,$G2187)</f>
        <v>0</v>
      </c>
      <c r="BN2187" s="99">
        <f>SUMIFS(通讯通路门店!$AG:$AG,通讯通路门店!$S:$S,$G2187)</f>
        <v>0</v>
      </c>
      <c r="BO2187" s="99">
        <f>SUMIFS(通讯通路门店!$AH:$AH,通讯通路门店!$S:$S,$G2187)</f>
        <v>0</v>
      </c>
      <c r="BP2187" s="99">
        <f>SUMIFS(通讯通路门店!$AI:$AI,通讯通路门店!$S:$S,$G2187)</f>
        <v>0</v>
      </c>
      <c r="BQ2187" s="83"/>
    </row>
    <row r="2188" spans="1:69">
      <c r="A2188" s="99" t="str">
        <f>IFERROR(_xlfn.XLOOKUP($G2188,通讯通路门店!$S$4:$S$993933,通讯通路门店!$A$4:$A$993933,0,0),"")</f>
        <v>海南省</v>
      </c>
      <c r="B2188" s="99" t="str">
        <f>IFERROR(_xlfn.XLOOKUP($G2188,通讯通路门店!$S$4:$S$993933,通讯通路门店!$B$4:$B$993933,0,0),"")</f>
        <v>昌江黎族自治县</v>
      </c>
      <c r="C2188" s="99" t="str">
        <f>IFERROR(_xlfn.XLOOKUP($G2188,通讯通路门店!$S$4:$S$993933,通讯通路门店!$C$4:$C$993933,0,0),"")</f>
        <v>昌江黎族自治县</v>
      </c>
      <c r="D2188" s="99" t="str">
        <f>IFERROR(_xlfn.XLOOKUP($G2188,通讯通路门店!$S$4:$S$993933,通讯通路门店!$D$4:$D$993933,0,0),"")</f>
        <v>叉河镇</v>
      </c>
      <c r="E2188" s="83"/>
      <c r="F2188" s="83"/>
      <c r="G2188" s="101"/>
      <c r="H2188" s="102">
        <f>IFERROR(_xlfn.XLOOKUP($G2188,通讯通路门店!$S$4:$S$993933,通讯通路门店!$R$4:$R$993933,0,0),"")</f>
        <v>0</v>
      </c>
      <c r="I2188" s="83"/>
      <c r="J2188" s="83"/>
      <c r="K2188" s="83"/>
      <c r="L2188" s="83"/>
      <c r="M2188" s="83"/>
      <c r="N2188" s="83"/>
      <c r="O2188" s="83"/>
      <c r="P2188" s="83"/>
      <c r="Q2188" s="83"/>
      <c r="R2188" s="83"/>
      <c r="S2188" s="83"/>
      <c r="T2188" s="83"/>
      <c r="U2188" s="99">
        <f>COUNTIF(通讯通路门店!$S:$S,$G2188)</f>
        <v>0</v>
      </c>
      <c r="V2188" s="99">
        <f>COUNTIFS(通讯通路门店!$S:$S,$G2188,通讯通路门店!$J:$J,"综合卖场")</f>
        <v>0</v>
      </c>
      <c r="W2188" s="99">
        <f>SUMIFS(通讯通路门店!$AJ:$AJ,通讯通路门店!$S:$S,通讯客户沙盘!$G2188)</f>
        <v>0</v>
      </c>
      <c r="X2188" s="99">
        <f t="shared" si="170"/>
        <v>0</v>
      </c>
      <c r="Y2188" s="99">
        <f>COUNTIFS(通讯通路门店!$S:$S,$G2188,通讯通路门店!$J:$J,"荣耀体验店")+COUNTIFS(通讯通路门店!$S:$S,$G2188,通讯通路门店!$J:$J,"荣耀授权专卖店")</f>
        <v>0</v>
      </c>
      <c r="Z2188" s="99">
        <f>COUNTIFS(通讯通路门店!$S:$S,$G2188,通讯通路门店!$J:$J,"VIVO体验店")</f>
        <v>0</v>
      </c>
      <c r="AA2188" s="99">
        <f>COUNTIFS(通讯通路门店!$S:$S,$G2188,通讯通路门店!$J:$J,"OPPO体验店")</f>
        <v>0</v>
      </c>
      <c r="AB2188" s="99">
        <f>COUNTIFS(通讯通路门店!$S:$S,$G2188,通讯通路门店!$J:$J,"华为授权体验店")+COUNTIFS(通讯通路门店!$S:$S,$G2188,通讯通路门店!$J:$J,"华为堡垒店")</f>
        <v>0</v>
      </c>
      <c r="AC2188" s="99">
        <f>COUNTIFS(通讯通路门店!$S:$S,$G2188,通讯通路门店!$J:$J,"小米体验店")</f>
        <v>0</v>
      </c>
      <c r="AD2188" s="99">
        <f>COUNTIFS(通讯通路门店!$S:$S,$G2188,通讯通路门店!$J:$J,"苹果体验店")</f>
        <v>0</v>
      </c>
      <c r="AE2188" s="99">
        <f>COUNTIFS(通讯通路门店!$S:$S,$G2188,通讯通路门店!$J:$J,"其他品牌专卖店")</f>
        <v>0</v>
      </c>
      <c r="AF2188" s="99">
        <f>SUMIFS(通讯通路门店!$BI:$BI,通讯通路门店!$S:$S,$G2188)</f>
        <v>0</v>
      </c>
      <c r="AG2188" s="99">
        <f>SUMIFS(通讯通路门店!$BH:$BH,通讯通路门店!$S:$S,$G2188)</f>
        <v>0</v>
      </c>
      <c r="AH2188" s="99">
        <f t="shared" si="171"/>
        <v>0</v>
      </c>
      <c r="AI2188" s="99">
        <f>SUMIFS(通讯通路门店!$BB:$BB,通讯通路门店!$S:$S,$G2188)</f>
        <v>0</v>
      </c>
      <c r="AJ2188" s="99">
        <f>SUMIFS(通讯通路门店!$BE:$BE,通讯通路门店!$S:$S,$G2188)</f>
        <v>0</v>
      </c>
      <c r="AK2188" s="99">
        <f>SUMIFS(通讯通路门店!$BG:$BG,通讯通路门店!$S:$S,$G2188)</f>
        <v>0</v>
      </c>
      <c r="AL2188" s="99">
        <f>SUMIFS(通讯通路门店!$BC:$BC,通讯通路门店!$S:$S,$G2188)</f>
        <v>0</v>
      </c>
      <c r="AM2188" s="99">
        <f>SUMIFS(通讯通路门店!$BD:$BD,通讯通路门店!$S:$S,$G2188)</f>
        <v>0</v>
      </c>
      <c r="AN2188" s="99">
        <f>SUMIFS(通讯通路门店!$BF:$BF,通讯通路门店!$S:$S,$G2188)</f>
        <v>0</v>
      </c>
      <c r="AO2188" s="99">
        <f t="shared" si="172"/>
        <v>0</v>
      </c>
      <c r="AP2188" s="99">
        <f>SUMIFS(通讯通路门店!$K:$K,通讯通路门店!$S:$S,$G2188)</f>
        <v>0</v>
      </c>
      <c r="AQ2188" s="83"/>
      <c r="AR2188" s="99">
        <f>SUMIFS(通讯通路门店!$T:$T,通讯通路门店!$S:$S,$G2188)</f>
        <v>0</v>
      </c>
      <c r="AS2188" s="99">
        <f>SUMIFS(通讯通路门店!$U:$U,通讯通路门店!$S:$S,$G2188)</f>
        <v>0</v>
      </c>
      <c r="AT2188" s="99">
        <f>SUMIFS(通讯通路门店!$V:$V,通讯通路门店!$S:$S,$G2188)</f>
        <v>0</v>
      </c>
      <c r="AU2188" s="99">
        <f>SUMIFS(通讯通路门店!$W:$W,通讯通路门店!$S:$S,$G2188)</f>
        <v>0</v>
      </c>
      <c r="AV2188" s="99">
        <f>SUMIFS(通讯通路门店!$Z:$Z,通讯通路门店!$S:$S,$G2188)</f>
        <v>0</v>
      </c>
      <c r="AW2188" s="99">
        <f>SUMIFS(通讯通路门店!$AB:$AB,通讯通路门店!$S:$S,$G2188)</f>
        <v>0</v>
      </c>
      <c r="AX2188" s="99">
        <f>SUMIFS(通讯通路门店!$X:$X,通讯通路门店!$S:$S,$G2188)</f>
        <v>0</v>
      </c>
      <c r="AY2188" s="99">
        <f>SUMIFS(通讯通路门店!$Y:$Y,通讯通路门店!$S:$S,$G2188)</f>
        <v>0</v>
      </c>
      <c r="AZ2188" s="99">
        <f>SUMIFS(通讯通路门店!$AA:$AA,通讯通路门店!$S:$S,$G2188)</f>
        <v>0</v>
      </c>
      <c r="BA2188" s="99">
        <f t="shared" si="173"/>
        <v>0</v>
      </c>
      <c r="BB2188" s="99">
        <f t="shared" si="174"/>
        <v>0</v>
      </c>
      <c r="BC2188" s="99">
        <f>SUMIFS(通讯通路门店!$W:$W,通讯通路门店!$S:$S,$G2188,通讯通路门店!$J:$J,"荣耀体验店")+SUMIFS(通讯通路门店!$W:$W,通讯通路门店!$S:$S,$G2188,通讯通路门店!$J:$J,"荣耀授权专卖店")</f>
        <v>0</v>
      </c>
      <c r="BD2188" s="99">
        <f>SUMIFS(通讯通路门店!$Z:$Z,通讯通路门店!$S:$S,$G2188,通讯通路门店!$J:$J,"VIVO体验店")</f>
        <v>0</v>
      </c>
      <c r="BE2188" s="99">
        <f>SUMIFS(通讯通路门店!$AB:$AB,通讯通路门店!$S:$S,$G2188,通讯通路门店!$J:$J,"OPPO体验店")</f>
        <v>0</v>
      </c>
      <c r="BF2188" s="99">
        <f>SUMIFS(通讯通路门店!$X:$X,通讯通路门店!$S:$S,$G2188,通讯通路门店!$J:$J,"华为授权体验店")+SUMIFS(通讯通路门店!$AA:$AA,通讯通路门店!$S:$S,$G2188,通讯通路门店!$J:$J,"华为堡垒店")</f>
        <v>0</v>
      </c>
      <c r="BG2188" s="99">
        <f>SUMIFS(通讯通路门店!$Y:$Y,通讯通路门店!$S:$S,$G2188,通讯通路门店!$J:$J,"小米体验店")</f>
        <v>0</v>
      </c>
      <c r="BH2188" s="99">
        <f>SUMIFS(通讯通路门店!$AA:$AA,通讯通路门店!$S:$S,$G2188,通讯通路门店!$J:$J,"苹果体验店")</f>
        <v>0</v>
      </c>
      <c r="BI2188" s="99">
        <f>SUMIFS(通讯通路门店!$K:$K,通讯通路门店!$S:$S,$G2188,通讯通路门店!$J:$J,"其他品牌专卖店")</f>
        <v>0</v>
      </c>
      <c r="BJ2188" s="99">
        <f>SUMIFS(通讯通路门店!$AC:$AC,通讯通路门店!$S:$S,$G2188)</f>
        <v>0</v>
      </c>
      <c r="BK2188" s="99">
        <f>SUMIFS(通讯通路门店!$AD:$AD,通讯通路门店!$S:$S,$G2188)</f>
        <v>0</v>
      </c>
      <c r="BL2188" s="99">
        <f>SUMIFS(通讯通路门店!$AE:$AE,通讯通路门店!$S:$S,$G2188)</f>
        <v>0</v>
      </c>
      <c r="BM2188" s="99">
        <f>SUMIFS(通讯通路门店!$AF:$AF,通讯通路门店!$S:$S,$G2188)</f>
        <v>0</v>
      </c>
      <c r="BN2188" s="99">
        <f>SUMIFS(通讯通路门店!$AG:$AG,通讯通路门店!$S:$S,$G2188)</f>
        <v>0</v>
      </c>
      <c r="BO2188" s="99">
        <f>SUMIFS(通讯通路门店!$AH:$AH,通讯通路门店!$S:$S,$G2188)</f>
        <v>0</v>
      </c>
      <c r="BP2188" s="99">
        <f>SUMIFS(通讯通路门店!$AI:$AI,通讯通路门店!$S:$S,$G2188)</f>
        <v>0</v>
      </c>
      <c r="BQ2188" s="83"/>
    </row>
    <row r="2189" spans="1:69">
      <c r="A2189" s="99" t="str">
        <f>IFERROR(_xlfn.XLOOKUP($G2189,通讯通路门店!$S$4:$S$993933,通讯通路门店!$A$4:$A$993933,0,0),"")</f>
        <v>海南省</v>
      </c>
      <c r="B2189" s="99" t="str">
        <f>IFERROR(_xlfn.XLOOKUP($G2189,通讯通路门店!$S$4:$S$993933,通讯通路门店!$B$4:$B$993933,0,0),"")</f>
        <v>昌江黎族自治县</v>
      </c>
      <c r="C2189" s="99" t="str">
        <f>IFERROR(_xlfn.XLOOKUP($G2189,通讯通路门店!$S$4:$S$993933,通讯通路门店!$C$4:$C$993933,0,0),"")</f>
        <v>昌江黎族自治县</v>
      </c>
      <c r="D2189" s="99" t="str">
        <f>IFERROR(_xlfn.XLOOKUP($G2189,通讯通路门店!$S$4:$S$993933,通讯通路门店!$D$4:$D$993933,0,0),"")</f>
        <v>叉河镇</v>
      </c>
      <c r="E2189" s="83"/>
      <c r="F2189" s="83"/>
      <c r="G2189" s="101"/>
      <c r="H2189" s="102">
        <f>IFERROR(_xlfn.XLOOKUP($G2189,通讯通路门店!$S$4:$S$993933,通讯通路门店!$R$4:$R$993933,0,0),"")</f>
        <v>0</v>
      </c>
      <c r="I2189" s="83"/>
      <c r="J2189" s="83"/>
      <c r="K2189" s="83"/>
      <c r="L2189" s="83"/>
      <c r="M2189" s="83"/>
      <c r="N2189" s="83"/>
      <c r="O2189" s="83"/>
      <c r="P2189" s="83"/>
      <c r="Q2189" s="83"/>
      <c r="R2189" s="83"/>
      <c r="S2189" s="83"/>
      <c r="T2189" s="83"/>
      <c r="U2189" s="99">
        <f>COUNTIF(通讯通路门店!$S:$S,$G2189)</f>
        <v>0</v>
      </c>
      <c r="V2189" s="99">
        <f>COUNTIFS(通讯通路门店!$S:$S,$G2189,通讯通路门店!$J:$J,"综合卖场")</f>
        <v>0</v>
      </c>
      <c r="W2189" s="99">
        <f>SUMIFS(通讯通路门店!$AJ:$AJ,通讯通路门店!$S:$S,通讯客户沙盘!$G2189)</f>
        <v>0</v>
      </c>
      <c r="X2189" s="99">
        <f t="shared" si="170"/>
        <v>0</v>
      </c>
      <c r="Y2189" s="99">
        <f>COUNTIFS(通讯通路门店!$S:$S,$G2189,通讯通路门店!$J:$J,"荣耀体验店")+COUNTIFS(通讯通路门店!$S:$S,$G2189,通讯通路门店!$J:$J,"荣耀授权专卖店")</f>
        <v>0</v>
      </c>
      <c r="Z2189" s="99">
        <f>COUNTIFS(通讯通路门店!$S:$S,$G2189,通讯通路门店!$J:$J,"VIVO体验店")</f>
        <v>0</v>
      </c>
      <c r="AA2189" s="99">
        <f>COUNTIFS(通讯通路门店!$S:$S,$G2189,通讯通路门店!$J:$J,"OPPO体验店")</f>
        <v>0</v>
      </c>
      <c r="AB2189" s="99">
        <f>COUNTIFS(通讯通路门店!$S:$S,$G2189,通讯通路门店!$J:$J,"华为授权体验店")+COUNTIFS(通讯通路门店!$S:$S,$G2189,通讯通路门店!$J:$J,"华为堡垒店")</f>
        <v>0</v>
      </c>
      <c r="AC2189" s="99">
        <f>COUNTIFS(通讯通路门店!$S:$S,$G2189,通讯通路门店!$J:$J,"小米体验店")</f>
        <v>0</v>
      </c>
      <c r="AD2189" s="99">
        <f>COUNTIFS(通讯通路门店!$S:$S,$G2189,通讯通路门店!$J:$J,"苹果体验店")</f>
        <v>0</v>
      </c>
      <c r="AE2189" s="99">
        <f>COUNTIFS(通讯通路门店!$S:$S,$G2189,通讯通路门店!$J:$J,"其他品牌专卖店")</f>
        <v>0</v>
      </c>
      <c r="AF2189" s="99">
        <f>SUMIFS(通讯通路门店!$BI:$BI,通讯通路门店!$S:$S,$G2189)</f>
        <v>0</v>
      </c>
      <c r="AG2189" s="99">
        <f>SUMIFS(通讯通路门店!$BH:$BH,通讯通路门店!$S:$S,$G2189)</f>
        <v>0</v>
      </c>
      <c r="AH2189" s="99">
        <f t="shared" si="171"/>
        <v>0</v>
      </c>
      <c r="AI2189" s="99">
        <f>SUMIFS(通讯通路门店!$BB:$BB,通讯通路门店!$S:$S,$G2189)</f>
        <v>0</v>
      </c>
      <c r="AJ2189" s="99">
        <f>SUMIFS(通讯通路门店!$BE:$BE,通讯通路门店!$S:$S,$G2189)</f>
        <v>0</v>
      </c>
      <c r="AK2189" s="99">
        <f>SUMIFS(通讯通路门店!$BG:$BG,通讯通路门店!$S:$S,$G2189)</f>
        <v>0</v>
      </c>
      <c r="AL2189" s="99">
        <f>SUMIFS(通讯通路门店!$BC:$BC,通讯通路门店!$S:$S,$G2189)</f>
        <v>0</v>
      </c>
      <c r="AM2189" s="99">
        <f>SUMIFS(通讯通路门店!$BD:$BD,通讯通路门店!$S:$S,$G2189)</f>
        <v>0</v>
      </c>
      <c r="AN2189" s="99">
        <f>SUMIFS(通讯通路门店!$BF:$BF,通讯通路门店!$S:$S,$G2189)</f>
        <v>0</v>
      </c>
      <c r="AO2189" s="99">
        <f t="shared" si="172"/>
        <v>0</v>
      </c>
      <c r="AP2189" s="99">
        <f>SUMIFS(通讯通路门店!$K:$K,通讯通路门店!$S:$S,$G2189)</f>
        <v>0</v>
      </c>
      <c r="AQ2189" s="83"/>
      <c r="AR2189" s="99">
        <f>SUMIFS(通讯通路门店!$T:$T,通讯通路门店!$S:$S,$G2189)</f>
        <v>0</v>
      </c>
      <c r="AS2189" s="99">
        <f>SUMIFS(通讯通路门店!$U:$U,通讯通路门店!$S:$S,$G2189)</f>
        <v>0</v>
      </c>
      <c r="AT2189" s="99">
        <f>SUMIFS(通讯通路门店!$V:$V,通讯通路门店!$S:$S,$G2189)</f>
        <v>0</v>
      </c>
      <c r="AU2189" s="99">
        <f>SUMIFS(通讯通路门店!$W:$W,通讯通路门店!$S:$S,$G2189)</f>
        <v>0</v>
      </c>
      <c r="AV2189" s="99">
        <f>SUMIFS(通讯通路门店!$Z:$Z,通讯通路门店!$S:$S,$G2189)</f>
        <v>0</v>
      </c>
      <c r="AW2189" s="99">
        <f>SUMIFS(通讯通路门店!$AB:$AB,通讯通路门店!$S:$S,$G2189)</f>
        <v>0</v>
      </c>
      <c r="AX2189" s="99">
        <f>SUMIFS(通讯通路门店!$X:$X,通讯通路门店!$S:$S,$G2189)</f>
        <v>0</v>
      </c>
      <c r="AY2189" s="99">
        <f>SUMIFS(通讯通路门店!$Y:$Y,通讯通路门店!$S:$S,$G2189)</f>
        <v>0</v>
      </c>
      <c r="AZ2189" s="99">
        <f>SUMIFS(通讯通路门店!$AA:$AA,通讯通路门店!$S:$S,$G2189)</f>
        <v>0</v>
      </c>
      <c r="BA2189" s="99">
        <f t="shared" si="173"/>
        <v>0</v>
      </c>
      <c r="BB2189" s="99">
        <f t="shared" si="174"/>
        <v>0</v>
      </c>
      <c r="BC2189" s="99">
        <f>SUMIFS(通讯通路门店!$W:$W,通讯通路门店!$S:$S,$G2189,通讯通路门店!$J:$J,"荣耀体验店")+SUMIFS(通讯通路门店!$W:$W,通讯通路门店!$S:$S,$G2189,通讯通路门店!$J:$J,"荣耀授权专卖店")</f>
        <v>0</v>
      </c>
      <c r="BD2189" s="99">
        <f>SUMIFS(通讯通路门店!$Z:$Z,通讯通路门店!$S:$S,$G2189,通讯通路门店!$J:$J,"VIVO体验店")</f>
        <v>0</v>
      </c>
      <c r="BE2189" s="99">
        <f>SUMIFS(通讯通路门店!$AB:$AB,通讯通路门店!$S:$S,$G2189,通讯通路门店!$J:$J,"OPPO体验店")</f>
        <v>0</v>
      </c>
      <c r="BF2189" s="99">
        <f>SUMIFS(通讯通路门店!$X:$X,通讯通路门店!$S:$S,$G2189,通讯通路门店!$J:$J,"华为授权体验店")+SUMIFS(通讯通路门店!$AA:$AA,通讯通路门店!$S:$S,$G2189,通讯通路门店!$J:$J,"华为堡垒店")</f>
        <v>0</v>
      </c>
      <c r="BG2189" s="99">
        <f>SUMIFS(通讯通路门店!$Y:$Y,通讯通路门店!$S:$S,$G2189,通讯通路门店!$J:$J,"小米体验店")</f>
        <v>0</v>
      </c>
      <c r="BH2189" s="99">
        <f>SUMIFS(通讯通路门店!$AA:$AA,通讯通路门店!$S:$S,$G2189,通讯通路门店!$J:$J,"苹果体验店")</f>
        <v>0</v>
      </c>
      <c r="BI2189" s="99">
        <f>SUMIFS(通讯通路门店!$K:$K,通讯通路门店!$S:$S,$G2189,通讯通路门店!$J:$J,"其他品牌专卖店")</f>
        <v>0</v>
      </c>
      <c r="BJ2189" s="99">
        <f>SUMIFS(通讯通路门店!$AC:$AC,通讯通路门店!$S:$S,$G2189)</f>
        <v>0</v>
      </c>
      <c r="BK2189" s="99">
        <f>SUMIFS(通讯通路门店!$AD:$AD,通讯通路门店!$S:$S,$G2189)</f>
        <v>0</v>
      </c>
      <c r="BL2189" s="99">
        <f>SUMIFS(通讯通路门店!$AE:$AE,通讯通路门店!$S:$S,$G2189)</f>
        <v>0</v>
      </c>
      <c r="BM2189" s="99">
        <f>SUMIFS(通讯通路门店!$AF:$AF,通讯通路门店!$S:$S,$G2189)</f>
        <v>0</v>
      </c>
      <c r="BN2189" s="99">
        <f>SUMIFS(通讯通路门店!$AG:$AG,通讯通路门店!$S:$S,$G2189)</f>
        <v>0</v>
      </c>
      <c r="BO2189" s="99">
        <f>SUMIFS(通讯通路门店!$AH:$AH,通讯通路门店!$S:$S,$G2189)</f>
        <v>0</v>
      </c>
      <c r="BP2189" s="99">
        <f>SUMIFS(通讯通路门店!$AI:$AI,通讯通路门店!$S:$S,$G2189)</f>
        <v>0</v>
      </c>
      <c r="BQ2189" s="83"/>
    </row>
    <row r="2190" spans="1:69">
      <c r="A2190" s="99" t="str">
        <f>IFERROR(_xlfn.XLOOKUP($G2190,通讯通路门店!$S$4:$S$993933,通讯通路门店!$A$4:$A$993933,0,0),"")</f>
        <v>海南省</v>
      </c>
      <c r="B2190" s="99" t="str">
        <f>IFERROR(_xlfn.XLOOKUP($G2190,通讯通路门店!$S$4:$S$993933,通讯通路门店!$B$4:$B$993933,0,0),"")</f>
        <v>昌江黎族自治县</v>
      </c>
      <c r="C2190" s="99" t="str">
        <f>IFERROR(_xlfn.XLOOKUP($G2190,通讯通路门店!$S$4:$S$993933,通讯通路门店!$C$4:$C$993933,0,0),"")</f>
        <v>昌江黎族自治县</v>
      </c>
      <c r="D2190" s="99" t="str">
        <f>IFERROR(_xlfn.XLOOKUP($G2190,通讯通路门店!$S$4:$S$993933,通讯通路门店!$D$4:$D$993933,0,0),"")</f>
        <v>叉河镇</v>
      </c>
      <c r="E2190" s="83"/>
      <c r="F2190" s="83"/>
      <c r="G2190" s="101"/>
      <c r="H2190" s="102">
        <f>IFERROR(_xlfn.XLOOKUP($G2190,通讯通路门店!$S$4:$S$993933,通讯通路门店!$R$4:$R$993933,0,0),"")</f>
        <v>0</v>
      </c>
      <c r="I2190" s="83"/>
      <c r="J2190" s="83"/>
      <c r="K2190" s="83"/>
      <c r="L2190" s="83"/>
      <c r="M2190" s="83"/>
      <c r="N2190" s="83"/>
      <c r="O2190" s="83"/>
      <c r="P2190" s="83"/>
      <c r="Q2190" s="83"/>
      <c r="R2190" s="83"/>
      <c r="S2190" s="83"/>
      <c r="T2190" s="83"/>
      <c r="U2190" s="99">
        <f>COUNTIF(通讯通路门店!$S:$S,$G2190)</f>
        <v>0</v>
      </c>
      <c r="V2190" s="99">
        <f>COUNTIFS(通讯通路门店!$S:$S,$G2190,通讯通路门店!$J:$J,"综合卖场")</f>
        <v>0</v>
      </c>
      <c r="W2190" s="99">
        <f>SUMIFS(通讯通路门店!$AJ:$AJ,通讯通路门店!$S:$S,通讯客户沙盘!$G2190)</f>
        <v>0</v>
      </c>
      <c r="X2190" s="99">
        <f t="shared" si="170"/>
        <v>0</v>
      </c>
      <c r="Y2190" s="99">
        <f>COUNTIFS(通讯通路门店!$S:$S,$G2190,通讯通路门店!$J:$J,"荣耀体验店")+COUNTIFS(通讯通路门店!$S:$S,$G2190,通讯通路门店!$J:$J,"荣耀授权专卖店")</f>
        <v>0</v>
      </c>
      <c r="Z2190" s="99">
        <f>COUNTIFS(通讯通路门店!$S:$S,$G2190,通讯通路门店!$J:$J,"VIVO体验店")</f>
        <v>0</v>
      </c>
      <c r="AA2190" s="99">
        <f>COUNTIFS(通讯通路门店!$S:$S,$G2190,通讯通路门店!$J:$J,"OPPO体验店")</f>
        <v>0</v>
      </c>
      <c r="AB2190" s="99">
        <f>COUNTIFS(通讯通路门店!$S:$S,$G2190,通讯通路门店!$J:$J,"华为授权体验店")+COUNTIFS(通讯通路门店!$S:$S,$G2190,通讯通路门店!$J:$J,"华为堡垒店")</f>
        <v>0</v>
      </c>
      <c r="AC2190" s="99">
        <f>COUNTIFS(通讯通路门店!$S:$S,$G2190,通讯通路门店!$J:$J,"小米体验店")</f>
        <v>0</v>
      </c>
      <c r="AD2190" s="99">
        <f>COUNTIFS(通讯通路门店!$S:$S,$G2190,通讯通路门店!$J:$J,"苹果体验店")</f>
        <v>0</v>
      </c>
      <c r="AE2190" s="99">
        <f>COUNTIFS(通讯通路门店!$S:$S,$G2190,通讯通路门店!$J:$J,"其他品牌专卖店")</f>
        <v>0</v>
      </c>
      <c r="AF2190" s="99">
        <f>SUMIFS(通讯通路门店!$BI:$BI,通讯通路门店!$S:$S,$G2190)</f>
        <v>0</v>
      </c>
      <c r="AG2190" s="99">
        <f>SUMIFS(通讯通路门店!$BH:$BH,通讯通路门店!$S:$S,$G2190)</f>
        <v>0</v>
      </c>
      <c r="AH2190" s="99">
        <f t="shared" si="171"/>
        <v>0</v>
      </c>
      <c r="AI2190" s="99">
        <f>SUMIFS(通讯通路门店!$BB:$BB,通讯通路门店!$S:$S,$G2190)</f>
        <v>0</v>
      </c>
      <c r="AJ2190" s="99">
        <f>SUMIFS(通讯通路门店!$BE:$BE,通讯通路门店!$S:$S,$G2190)</f>
        <v>0</v>
      </c>
      <c r="AK2190" s="99">
        <f>SUMIFS(通讯通路门店!$BG:$BG,通讯通路门店!$S:$S,$G2190)</f>
        <v>0</v>
      </c>
      <c r="AL2190" s="99">
        <f>SUMIFS(通讯通路门店!$BC:$BC,通讯通路门店!$S:$S,$G2190)</f>
        <v>0</v>
      </c>
      <c r="AM2190" s="99">
        <f>SUMIFS(通讯通路门店!$BD:$BD,通讯通路门店!$S:$S,$G2190)</f>
        <v>0</v>
      </c>
      <c r="AN2190" s="99">
        <f>SUMIFS(通讯通路门店!$BF:$BF,通讯通路门店!$S:$S,$G2190)</f>
        <v>0</v>
      </c>
      <c r="AO2190" s="99">
        <f t="shared" si="172"/>
        <v>0</v>
      </c>
      <c r="AP2190" s="99">
        <f>SUMIFS(通讯通路门店!$K:$K,通讯通路门店!$S:$S,$G2190)</f>
        <v>0</v>
      </c>
      <c r="AQ2190" s="83"/>
      <c r="AR2190" s="99">
        <f>SUMIFS(通讯通路门店!$T:$T,通讯通路门店!$S:$S,$G2190)</f>
        <v>0</v>
      </c>
      <c r="AS2190" s="99">
        <f>SUMIFS(通讯通路门店!$U:$U,通讯通路门店!$S:$S,$G2190)</f>
        <v>0</v>
      </c>
      <c r="AT2190" s="99">
        <f>SUMIFS(通讯通路门店!$V:$V,通讯通路门店!$S:$S,$G2190)</f>
        <v>0</v>
      </c>
      <c r="AU2190" s="99">
        <f>SUMIFS(通讯通路门店!$W:$W,通讯通路门店!$S:$S,$G2190)</f>
        <v>0</v>
      </c>
      <c r="AV2190" s="99">
        <f>SUMIFS(通讯通路门店!$Z:$Z,通讯通路门店!$S:$S,$G2190)</f>
        <v>0</v>
      </c>
      <c r="AW2190" s="99">
        <f>SUMIFS(通讯通路门店!$AB:$AB,通讯通路门店!$S:$S,$G2190)</f>
        <v>0</v>
      </c>
      <c r="AX2190" s="99">
        <f>SUMIFS(通讯通路门店!$X:$X,通讯通路门店!$S:$S,$G2190)</f>
        <v>0</v>
      </c>
      <c r="AY2190" s="99">
        <f>SUMIFS(通讯通路门店!$Y:$Y,通讯通路门店!$S:$S,$G2190)</f>
        <v>0</v>
      </c>
      <c r="AZ2190" s="99">
        <f>SUMIFS(通讯通路门店!$AA:$AA,通讯通路门店!$S:$S,$G2190)</f>
        <v>0</v>
      </c>
      <c r="BA2190" s="99">
        <f t="shared" si="173"/>
        <v>0</v>
      </c>
      <c r="BB2190" s="99">
        <f t="shared" si="174"/>
        <v>0</v>
      </c>
      <c r="BC2190" s="99">
        <f>SUMIFS(通讯通路门店!$W:$W,通讯通路门店!$S:$S,$G2190,通讯通路门店!$J:$J,"荣耀体验店")+SUMIFS(通讯通路门店!$W:$W,通讯通路门店!$S:$S,$G2190,通讯通路门店!$J:$J,"荣耀授权专卖店")</f>
        <v>0</v>
      </c>
      <c r="BD2190" s="99">
        <f>SUMIFS(通讯通路门店!$Z:$Z,通讯通路门店!$S:$S,$G2190,通讯通路门店!$J:$J,"VIVO体验店")</f>
        <v>0</v>
      </c>
      <c r="BE2190" s="99">
        <f>SUMIFS(通讯通路门店!$AB:$AB,通讯通路门店!$S:$S,$G2190,通讯通路门店!$J:$J,"OPPO体验店")</f>
        <v>0</v>
      </c>
      <c r="BF2190" s="99">
        <f>SUMIFS(通讯通路门店!$X:$X,通讯通路门店!$S:$S,$G2190,通讯通路门店!$J:$J,"华为授权体验店")+SUMIFS(通讯通路门店!$AA:$AA,通讯通路门店!$S:$S,$G2190,通讯通路门店!$J:$J,"华为堡垒店")</f>
        <v>0</v>
      </c>
      <c r="BG2190" s="99">
        <f>SUMIFS(通讯通路门店!$Y:$Y,通讯通路门店!$S:$S,$G2190,通讯通路门店!$J:$J,"小米体验店")</f>
        <v>0</v>
      </c>
      <c r="BH2190" s="99">
        <f>SUMIFS(通讯通路门店!$AA:$AA,通讯通路门店!$S:$S,$G2190,通讯通路门店!$J:$J,"苹果体验店")</f>
        <v>0</v>
      </c>
      <c r="BI2190" s="99">
        <f>SUMIFS(通讯通路门店!$K:$K,通讯通路门店!$S:$S,$G2190,通讯通路门店!$J:$J,"其他品牌专卖店")</f>
        <v>0</v>
      </c>
      <c r="BJ2190" s="99">
        <f>SUMIFS(通讯通路门店!$AC:$AC,通讯通路门店!$S:$S,$G2190)</f>
        <v>0</v>
      </c>
      <c r="BK2190" s="99">
        <f>SUMIFS(通讯通路门店!$AD:$AD,通讯通路门店!$S:$S,$G2190)</f>
        <v>0</v>
      </c>
      <c r="BL2190" s="99">
        <f>SUMIFS(通讯通路门店!$AE:$AE,通讯通路门店!$S:$S,$G2190)</f>
        <v>0</v>
      </c>
      <c r="BM2190" s="99">
        <f>SUMIFS(通讯通路门店!$AF:$AF,通讯通路门店!$S:$S,$G2190)</f>
        <v>0</v>
      </c>
      <c r="BN2190" s="99">
        <f>SUMIFS(通讯通路门店!$AG:$AG,通讯通路门店!$S:$S,$G2190)</f>
        <v>0</v>
      </c>
      <c r="BO2190" s="99">
        <f>SUMIFS(通讯通路门店!$AH:$AH,通讯通路门店!$S:$S,$G2190)</f>
        <v>0</v>
      </c>
      <c r="BP2190" s="99">
        <f>SUMIFS(通讯通路门店!$AI:$AI,通讯通路门店!$S:$S,$G2190)</f>
        <v>0</v>
      </c>
      <c r="BQ2190" s="83"/>
    </row>
    <row r="2191" spans="1:69">
      <c r="A2191" s="99" t="str">
        <f>IFERROR(_xlfn.XLOOKUP($G2191,通讯通路门店!$S$4:$S$993933,通讯通路门店!$A$4:$A$993933,0,0),"")</f>
        <v>海南省</v>
      </c>
      <c r="B2191" s="99" t="str">
        <f>IFERROR(_xlfn.XLOOKUP($G2191,通讯通路门店!$S$4:$S$993933,通讯通路门店!$B$4:$B$993933,0,0),"")</f>
        <v>昌江黎族自治县</v>
      </c>
      <c r="C2191" s="99" t="str">
        <f>IFERROR(_xlfn.XLOOKUP($G2191,通讯通路门店!$S$4:$S$993933,通讯通路门店!$C$4:$C$993933,0,0),"")</f>
        <v>昌江黎族自治县</v>
      </c>
      <c r="D2191" s="99" t="str">
        <f>IFERROR(_xlfn.XLOOKUP($G2191,通讯通路门店!$S$4:$S$993933,通讯通路门店!$D$4:$D$993933,0,0),"")</f>
        <v>叉河镇</v>
      </c>
      <c r="E2191" s="83"/>
      <c r="F2191" s="83"/>
      <c r="G2191" s="101"/>
      <c r="H2191" s="102">
        <f>IFERROR(_xlfn.XLOOKUP($G2191,通讯通路门店!$S$4:$S$993933,通讯通路门店!$R$4:$R$993933,0,0),"")</f>
        <v>0</v>
      </c>
      <c r="I2191" s="83"/>
      <c r="J2191" s="83"/>
      <c r="K2191" s="83"/>
      <c r="L2191" s="83"/>
      <c r="M2191" s="83"/>
      <c r="N2191" s="83"/>
      <c r="O2191" s="83"/>
      <c r="P2191" s="83"/>
      <c r="Q2191" s="83"/>
      <c r="R2191" s="83"/>
      <c r="S2191" s="83"/>
      <c r="T2191" s="83"/>
      <c r="U2191" s="99">
        <f>COUNTIF(通讯通路门店!$S:$S,$G2191)</f>
        <v>0</v>
      </c>
      <c r="V2191" s="99">
        <f>COUNTIFS(通讯通路门店!$S:$S,$G2191,通讯通路门店!$J:$J,"综合卖场")</f>
        <v>0</v>
      </c>
      <c r="W2191" s="99">
        <f>SUMIFS(通讯通路门店!$AJ:$AJ,通讯通路门店!$S:$S,通讯客户沙盘!$G2191)</f>
        <v>0</v>
      </c>
      <c r="X2191" s="99">
        <f t="shared" si="170"/>
        <v>0</v>
      </c>
      <c r="Y2191" s="99">
        <f>COUNTIFS(通讯通路门店!$S:$S,$G2191,通讯通路门店!$J:$J,"荣耀体验店")+COUNTIFS(通讯通路门店!$S:$S,$G2191,通讯通路门店!$J:$J,"荣耀授权专卖店")</f>
        <v>0</v>
      </c>
      <c r="Z2191" s="99">
        <f>COUNTIFS(通讯通路门店!$S:$S,$G2191,通讯通路门店!$J:$J,"VIVO体验店")</f>
        <v>0</v>
      </c>
      <c r="AA2191" s="99">
        <f>COUNTIFS(通讯通路门店!$S:$S,$G2191,通讯通路门店!$J:$J,"OPPO体验店")</f>
        <v>0</v>
      </c>
      <c r="AB2191" s="99">
        <f>COUNTIFS(通讯通路门店!$S:$S,$G2191,通讯通路门店!$J:$J,"华为授权体验店")+COUNTIFS(通讯通路门店!$S:$S,$G2191,通讯通路门店!$J:$J,"华为堡垒店")</f>
        <v>0</v>
      </c>
      <c r="AC2191" s="99">
        <f>COUNTIFS(通讯通路门店!$S:$S,$G2191,通讯通路门店!$J:$J,"小米体验店")</f>
        <v>0</v>
      </c>
      <c r="AD2191" s="99">
        <f>COUNTIFS(通讯通路门店!$S:$S,$G2191,通讯通路门店!$J:$J,"苹果体验店")</f>
        <v>0</v>
      </c>
      <c r="AE2191" s="99">
        <f>COUNTIFS(通讯通路门店!$S:$S,$G2191,通讯通路门店!$J:$J,"其他品牌专卖店")</f>
        <v>0</v>
      </c>
      <c r="AF2191" s="99">
        <f>SUMIFS(通讯通路门店!$BI:$BI,通讯通路门店!$S:$S,$G2191)</f>
        <v>0</v>
      </c>
      <c r="AG2191" s="99">
        <f>SUMIFS(通讯通路门店!$BH:$BH,通讯通路门店!$S:$S,$G2191)</f>
        <v>0</v>
      </c>
      <c r="AH2191" s="99">
        <f t="shared" si="171"/>
        <v>0</v>
      </c>
      <c r="AI2191" s="99">
        <f>SUMIFS(通讯通路门店!$BB:$BB,通讯通路门店!$S:$S,$G2191)</f>
        <v>0</v>
      </c>
      <c r="AJ2191" s="99">
        <f>SUMIFS(通讯通路门店!$BE:$BE,通讯通路门店!$S:$S,$G2191)</f>
        <v>0</v>
      </c>
      <c r="AK2191" s="99">
        <f>SUMIFS(通讯通路门店!$BG:$BG,通讯通路门店!$S:$S,$G2191)</f>
        <v>0</v>
      </c>
      <c r="AL2191" s="99">
        <f>SUMIFS(通讯通路门店!$BC:$BC,通讯通路门店!$S:$S,$G2191)</f>
        <v>0</v>
      </c>
      <c r="AM2191" s="99">
        <f>SUMIFS(通讯通路门店!$BD:$BD,通讯通路门店!$S:$S,$G2191)</f>
        <v>0</v>
      </c>
      <c r="AN2191" s="99">
        <f>SUMIFS(通讯通路门店!$BF:$BF,通讯通路门店!$S:$S,$G2191)</f>
        <v>0</v>
      </c>
      <c r="AO2191" s="99">
        <f t="shared" si="172"/>
        <v>0</v>
      </c>
      <c r="AP2191" s="99">
        <f>SUMIFS(通讯通路门店!$K:$K,通讯通路门店!$S:$S,$G2191)</f>
        <v>0</v>
      </c>
      <c r="AQ2191" s="83"/>
      <c r="AR2191" s="99">
        <f>SUMIFS(通讯通路门店!$T:$T,通讯通路门店!$S:$S,$G2191)</f>
        <v>0</v>
      </c>
      <c r="AS2191" s="99">
        <f>SUMIFS(通讯通路门店!$U:$U,通讯通路门店!$S:$S,$G2191)</f>
        <v>0</v>
      </c>
      <c r="AT2191" s="99">
        <f>SUMIFS(通讯通路门店!$V:$V,通讯通路门店!$S:$S,$G2191)</f>
        <v>0</v>
      </c>
      <c r="AU2191" s="99">
        <f>SUMIFS(通讯通路门店!$W:$W,通讯通路门店!$S:$S,$G2191)</f>
        <v>0</v>
      </c>
      <c r="AV2191" s="99">
        <f>SUMIFS(通讯通路门店!$Z:$Z,通讯通路门店!$S:$S,$G2191)</f>
        <v>0</v>
      </c>
      <c r="AW2191" s="99">
        <f>SUMIFS(通讯通路门店!$AB:$AB,通讯通路门店!$S:$S,$G2191)</f>
        <v>0</v>
      </c>
      <c r="AX2191" s="99">
        <f>SUMIFS(通讯通路门店!$X:$X,通讯通路门店!$S:$S,$G2191)</f>
        <v>0</v>
      </c>
      <c r="AY2191" s="99">
        <f>SUMIFS(通讯通路门店!$Y:$Y,通讯通路门店!$S:$S,$G2191)</f>
        <v>0</v>
      </c>
      <c r="AZ2191" s="99">
        <f>SUMIFS(通讯通路门店!$AA:$AA,通讯通路门店!$S:$S,$G2191)</f>
        <v>0</v>
      </c>
      <c r="BA2191" s="99">
        <f t="shared" si="173"/>
        <v>0</v>
      </c>
      <c r="BB2191" s="99">
        <f t="shared" si="174"/>
        <v>0</v>
      </c>
      <c r="BC2191" s="99">
        <f>SUMIFS(通讯通路门店!$W:$W,通讯通路门店!$S:$S,$G2191,通讯通路门店!$J:$J,"荣耀体验店")+SUMIFS(通讯通路门店!$W:$W,通讯通路门店!$S:$S,$G2191,通讯通路门店!$J:$J,"荣耀授权专卖店")</f>
        <v>0</v>
      </c>
      <c r="BD2191" s="99">
        <f>SUMIFS(通讯通路门店!$Z:$Z,通讯通路门店!$S:$S,$G2191,通讯通路门店!$J:$J,"VIVO体验店")</f>
        <v>0</v>
      </c>
      <c r="BE2191" s="99">
        <f>SUMIFS(通讯通路门店!$AB:$AB,通讯通路门店!$S:$S,$G2191,通讯通路门店!$J:$J,"OPPO体验店")</f>
        <v>0</v>
      </c>
      <c r="BF2191" s="99">
        <f>SUMIFS(通讯通路门店!$X:$X,通讯通路门店!$S:$S,$G2191,通讯通路门店!$J:$J,"华为授权体验店")+SUMIFS(通讯通路门店!$AA:$AA,通讯通路门店!$S:$S,$G2191,通讯通路门店!$J:$J,"华为堡垒店")</f>
        <v>0</v>
      </c>
      <c r="BG2191" s="99">
        <f>SUMIFS(通讯通路门店!$Y:$Y,通讯通路门店!$S:$S,$G2191,通讯通路门店!$J:$J,"小米体验店")</f>
        <v>0</v>
      </c>
      <c r="BH2191" s="99">
        <f>SUMIFS(通讯通路门店!$AA:$AA,通讯通路门店!$S:$S,$G2191,通讯通路门店!$J:$J,"苹果体验店")</f>
        <v>0</v>
      </c>
      <c r="BI2191" s="99">
        <f>SUMIFS(通讯通路门店!$K:$K,通讯通路门店!$S:$S,$G2191,通讯通路门店!$J:$J,"其他品牌专卖店")</f>
        <v>0</v>
      </c>
      <c r="BJ2191" s="99">
        <f>SUMIFS(通讯通路门店!$AC:$AC,通讯通路门店!$S:$S,$G2191)</f>
        <v>0</v>
      </c>
      <c r="BK2191" s="99">
        <f>SUMIFS(通讯通路门店!$AD:$AD,通讯通路门店!$S:$S,$G2191)</f>
        <v>0</v>
      </c>
      <c r="BL2191" s="99">
        <f>SUMIFS(通讯通路门店!$AE:$AE,通讯通路门店!$S:$S,$G2191)</f>
        <v>0</v>
      </c>
      <c r="BM2191" s="99">
        <f>SUMIFS(通讯通路门店!$AF:$AF,通讯通路门店!$S:$S,$G2191)</f>
        <v>0</v>
      </c>
      <c r="BN2191" s="99">
        <f>SUMIFS(通讯通路门店!$AG:$AG,通讯通路门店!$S:$S,$G2191)</f>
        <v>0</v>
      </c>
      <c r="BO2191" s="99">
        <f>SUMIFS(通讯通路门店!$AH:$AH,通讯通路门店!$S:$S,$G2191)</f>
        <v>0</v>
      </c>
      <c r="BP2191" s="99">
        <f>SUMIFS(通讯通路门店!$AI:$AI,通讯通路门店!$S:$S,$G2191)</f>
        <v>0</v>
      </c>
      <c r="BQ2191" s="83"/>
    </row>
    <row r="2192" spans="1:69">
      <c r="A2192" s="99" t="str">
        <f>IFERROR(_xlfn.XLOOKUP($G2192,通讯通路门店!$S$4:$S$993933,通讯通路门店!$A$4:$A$993933,0,0),"")</f>
        <v>海南省</v>
      </c>
      <c r="B2192" s="99" t="str">
        <f>IFERROR(_xlfn.XLOOKUP($G2192,通讯通路门店!$S$4:$S$993933,通讯通路门店!$B$4:$B$993933,0,0),"")</f>
        <v>昌江黎族自治县</v>
      </c>
      <c r="C2192" s="99" t="str">
        <f>IFERROR(_xlfn.XLOOKUP($G2192,通讯通路门店!$S$4:$S$993933,通讯通路门店!$C$4:$C$993933,0,0),"")</f>
        <v>昌江黎族自治县</v>
      </c>
      <c r="D2192" s="99" t="str">
        <f>IFERROR(_xlfn.XLOOKUP($G2192,通讯通路门店!$S$4:$S$993933,通讯通路门店!$D$4:$D$993933,0,0),"")</f>
        <v>叉河镇</v>
      </c>
      <c r="E2192" s="83"/>
      <c r="F2192" s="83"/>
      <c r="G2192" s="101"/>
      <c r="H2192" s="102">
        <f>IFERROR(_xlfn.XLOOKUP($G2192,通讯通路门店!$S$4:$S$993933,通讯通路门店!$R$4:$R$993933,0,0),"")</f>
        <v>0</v>
      </c>
      <c r="I2192" s="83"/>
      <c r="J2192" s="83"/>
      <c r="K2192" s="83"/>
      <c r="L2192" s="83"/>
      <c r="M2192" s="83"/>
      <c r="N2192" s="83"/>
      <c r="O2192" s="83"/>
      <c r="P2192" s="83"/>
      <c r="Q2192" s="83"/>
      <c r="R2192" s="83"/>
      <c r="S2192" s="83"/>
      <c r="T2192" s="83"/>
      <c r="U2192" s="99">
        <f>COUNTIF(通讯通路门店!$S:$S,$G2192)</f>
        <v>0</v>
      </c>
      <c r="V2192" s="99">
        <f>COUNTIFS(通讯通路门店!$S:$S,$G2192,通讯通路门店!$J:$J,"综合卖场")</f>
        <v>0</v>
      </c>
      <c r="W2192" s="99">
        <f>SUMIFS(通讯通路门店!$AJ:$AJ,通讯通路门店!$S:$S,通讯客户沙盘!$G2192)</f>
        <v>0</v>
      </c>
      <c r="X2192" s="99">
        <f t="shared" si="170"/>
        <v>0</v>
      </c>
      <c r="Y2192" s="99">
        <f>COUNTIFS(通讯通路门店!$S:$S,$G2192,通讯通路门店!$J:$J,"荣耀体验店")+COUNTIFS(通讯通路门店!$S:$S,$G2192,通讯通路门店!$J:$J,"荣耀授权专卖店")</f>
        <v>0</v>
      </c>
      <c r="Z2192" s="99">
        <f>COUNTIFS(通讯通路门店!$S:$S,$G2192,通讯通路门店!$J:$J,"VIVO体验店")</f>
        <v>0</v>
      </c>
      <c r="AA2192" s="99">
        <f>COUNTIFS(通讯通路门店!$S:$S,$G2192,通讯通路门店!$J:$J,"OPPO体验店")</f>
        <v>0</v>
      </c>
      <c r="AB2192" s="99">
        <f>COUNTIFS(通讯通路门店!$S:$S,$G2192,通讯通路门店!$J:$J,"华为授权体验店")+COUNTIFS(通讯通路门店!$S:$S,$G2192,通讯通路门店!$J:$J,"华为堡垒店")</f>
        <v>0</v>
      </c>
      <c r="AC2192" s="99">
        <f>COUNTIFS(通讯通路门店!$S:$S,$G2192,通讯通路门店!$J:$J,"小米体验店")</f>
        <v>0</v>
      </c>
      <c r="AD2192" s="99">
        <f>COUNTIFS(通讯通路门店!$S:$S,$G2192,通讯通路门店!$J:$J,"苹果体验店")</f>
        <v>0</v>
      </c>
      <c r="AE2192" s="99">
        <f>COUNTIFS(通讯通路门店!$S:$S,$G2192,通讯通路门店!$J:$J,"其他品牌专卖店")</f>
        <v>0</v>
      </c>
      <c r="AF2192" s="99">
        <f>SUMIFS(通讯通路门店!$BI:$BI,通讯通路门店!$S:$S,$G2192)</f>
        <v>0</v>
      </c>
      <c r="AG2192" s="99">
        <f>SUMIFS(通讯通路门店!$BH:$BH,通讯通路门店!$S:$S,$G2192)</f>
        <v>0</v>
      </c>
      <c r="AH2192" s="99">
        <f t="shared" si="171"/>
        <v>0</v>
      </c>
      <c r="AI2192" s="99">
        <f>SUMIFS(通讯通路门店!$BB:$BB,通讯通路门店!$S:$S,$G2192)</f>
        <v>0</v>
      </c>
      <c r="AJ2192" s="99">
        <f>SUMIFS(通讯通路门店!$BE:$BE,通讯通路门店!$S:$S,$G2192)</f>
        <v>0</v>
      </c>
      <c r="AK2192" s="99">
        <f>SUMIFS(通讯通路门店!$BG:$BG,通讯通路门店!$S:$S,$G2192)</f>
        <v>0</v>
      </c>
      <c r="AL2192" s="99">
        <f>SUMIFS(通讯通路门店!$BC:$BC,通讯通路门店!$S:$S,$G2192)</f>
        <v>0</v>
      </c>
      <c r="AM2192" s="99">
        <f>SUMIFS(通讯通路门店!$BD:$BD,通讯通路门店!$S:$S,$G2192)</f>
        <v>0</v>
      </c>
      <c r="AN2192" s="99">
        <f>SUMIFS(通讯通路门店!$BF:$BF,通讯通路门店!$S:$S,$G2192)</f>
        <v>0</v>
      </c>
      <c r="AO2192" s="99">
        <f t="shared" si="172"/>
        <v>0</v>
      </c>
      <c r="AP2192" s="99">
        <f>SUMIFS(通讯通路门店!$K:$K,通讯通路门店!$S:$S,$G2192)</f>
        <v>0</v>
      </c>
      <c r="AQ2192" s="83"/>
      <c r="AR2192" s="99">
        <f>SUMIFS(通讯通路门店!$T:$T,通讯通路门店!$S:$S,$G2192)</f>
        <v>0</v>
      </c>
      <c r="AS2192" s="99">
        <f>SUMIFS(通讯通路门店!$U:$U,通讯通路门店!$S:$S,$G2192)</f>
        <v>0</v>
      </c>
      <c r="AT2192" s="99">
        <f>SUMIFS(通讯通路门店!$V:$V,通讯通路门店!$S:$S,$G2192)</f>
        <v>0</v>
      </c>
      <c r="AU2192" s="99">
        <f>SUMIFS(通讯通路门店!$W:$W,通讯通路门店!$S:$S,$G2192)</f>
        <v>0</v>
      </c>
      <c r="AV2192" s="99">
        <f>SUMIFS(通讯通路门店!$Z:$Z,通讯通路门店!$S:$S,$G2192)</f>
        <v>0</v>
      </c>
      <c r="AW2192" s="99">
        <f>SUMIFS(通讯通路门店!$AB:$AB,通讯通路门店!$S:$S,$G2192)</f>
        <v>0</v>
      </c>
      <c r="AX2192" s="99">
        <f>SUMIFS(通讯通路门店!$X:$X,通讯通路门店!$S:$S,$G2192)</f>
        <v>0</v>
      </c>
      <c r="AY2192" s="99">
        <f>SUMIFS(通讯通路门店!$Y:$Y,通讯通路门店!$S:$S,$G2192)</f>
        <v>0</v>
      </c>
      <c r="AZ2192" s="99">
        <f>SUMIFS(通讯通路门店!$AA:$AA,通讯通路门店!$S:$S,$G2192)</f>
        <v>0</v>
      </c>
      <c r="BA2192" s="99">
        <f t="shared" si="173"/>
        <v>0</v>
      </c>
      <c r="BB2192" s="99">
        <f t="shared" si="174"/>
        <v>0</v>
      </c>
      <c r="BC2192" s="99">
        <f>SUMIFS(通讯通路门店!$W:$W,通讯通路门店!$S:$S,$G2192,通讯通路门店!$J:$J,"荣耀体验店")+SUMIFS(通讯通路门店!$W:$W,通讯通路门店!$S:$S,$G2192,通讯通路门店!$J:$J,"荣耀授权专卖店")</f>
        <v>0</v>
      </c>
      <c r="BD2192" s="99">
        <f>SUMIFS(通讯通路门店!$Z:$Z,通讯通路门店!$S:$S,$G2192,通讯通路门店!$J:$J,"VIVO体验店")</f>
        <v>0</v>
      </c>
      <c r="BE2192" s="99">
        <f>SUMIFS(通讯通路门店!$AB:$AB,通讯通路门店!$S:$S,$G2192,通讯通路门店!$J:$J,"OPPO体验店")</f>
        <v>0</v>
      </c>
      <c r="BF2192" s="99">
        <f>SUMIFS(通讯通路门店!$X:$X,通讯通路门店!$S:$S,$G2192,通讯通路门店!$J:$J,"华为授权体验店")+SUMIFS(通讯通路门店!$AA:$AA,通讯通路门店!$S:$S,$G2192,通讯通路门店!$J:$J,"华为堡垒店")</f>
        <v>0</v>
      </c>
      <c r="BG2192" s="99">
        <f>SUMIFS(通讯通路门店!$Y:$Y,通讯通路门店!$S:$S,$G2192,通讯通路门店!$J:$J,"小米体验店")</f>
        <v>0</v>
      </c>
      <c r="BH2192" s="99">
        <f>SUMIFS(通讯通路门店!$AA:$AA,通讯通路门店!$S:$S,$G2192,通讯通路门店!$J:$J,"苹果体验店")</f>
        <v>0</v>
      </c>
      <c r="BI2192" s="99">
        <f>SUMIFS(通讯通路门店!$K:$K,通讯通路门店!$S:$S,$G2192,通讯通路门店!$J:$J,"其他品牌专卖店")</f>
        <v>0</v>
      </c>
      <c r="BJ2192" s="99">
        <f>SUMIFS(通讯通路门店!$AC:$AC,通讯通路门店!$S:$S,$G2192)</f>
        <v>0</v>
      </c>
      <c r="BK2192" s="99">
        <f>SUMIFS(通讯通路门店!$AD:$AD,通讯通路门店!$S:$S,$G2192)</f>
        <v>0</v>
      </c>
      <c r="BL2192" s="99">
        <f>SUMIFS(通讯通路门店!$AE:$AE,通讯通路门店!$S:$S,$G2192)</f>
        <v>0</v>
      </c>
      <c r="BM2192" s="99">
        <f>SUMIFS(通讯通路门店!$AF:$AF,通讯通路门店!$S:$S,$G2192)</f>
        <v>0</v>
      </c>
      <c r="BN2192" s="99">
        <f>SUMIFS(通讯通路门店!$AG:$AG,通讯通路门店!$S:$S,$G2192)</f>
        <v>0</v>
      </c>
      <c r="BO2192" s="99">
        <f>SUMIFS(通讯通路门店!$AH:$AH,通讯通路门店!$S:$S,$G2192)</f>
        <v>0</v>
      </c>
      <c r="BP2192" s="99">
        <f>SUMIFS(通讯通路门店!$AI:$AI,通讯通路门店!$S:$S,$G2192)</f>
        <v>0</v>
      </c>
      <c r="BQ2192" s="83"/>
    </row>
    <row r="2193" spans="1:69">
      <c r="A2193" s="99" t="str">
        <f>IFERROR(_xlfn.XLOOKUP($G2193,通讯通路门店!$S$4:$S$993933,通讯通路门店!$A$4:$A$993933,0,0),"")</f>
        <v>海南省</v>
      </c>
      <c r="B2193" s="99" t="str">
        <f>IFERROR(_xlfn.XLOOKUP($G2193,通讯通路门店!$S$4:$S$993933,通讯通路门店!$B$4:$B$993933,0,0),"")</f>
        <v>昌江黎族自治县</v>
      </c>
      <c r="C2193" s="99" t="str">
        <f>IFERROR(_xlfn.XLOOKUP($G2193,通讯通路门店!$S$4:$S$993933,通讯通路门店!$C$4:$C$993933,0,0),"")</f>
        <v>昌江黎族自治县</v>
      </c>
      <c r="D2193" s="99" t="str">
        <f>IFERROR(_xlfn.XLOOKUP($G2193,通讯通路门店!$S$4:$S$993933,通讯通路门店!$D$4:$D$993933,0,0),"")</f>
        <v>叉河镇</v>
      </c>
      <c r="E2193" s="83"/>
      <c r="F2193" s="83"/>
      <c r="G2193" s="101"/>
      <c r="H2193" s="102">
        <f>IFERROR(_xlfn.XLOOKUP($G2193,通讯通路门店!$S$4:$S$993933,通讯通路门店!$R$4:$R$993933,0,0),"")</f>
        <v>0</v>
      </c>
      <c r="I2193" s="83"/>
      <c r="J2193" s="83"/>
      <c r="K2193" s="83"/>
      <c r="L2193" s="83"/>
      <c r="M2193" s="83"/>
      <c r="N2193" s="83"/>
      <c r="O2193" s="83"/>
      <c r="P2193" s="83"/>
      <c r="Q2193" s="83"/>
      <c r="R2193" s="83"/>
      <c r="S2193" s="83"/>
      <c r="T2193" s="83"/>
      <c r="U2193" s="99">
        <f>COUNTIF(通讯通路门店!$S:$S,$G2193)</f>
        <v>0</v>
      </c>
      <c r="V2193" s="99">
        <f>COUNTIFS(通讯通路门店!$S:$S,$G2193,通讯通路门店!$J:$J,"综合卖场")</f>
        <v>0</v>
      </c>
      <c r="W2193" s="99">
        <f>SUMIFS(通讯通路门店!$AJ:$AJ,通讯通路门店!$S:$S,通讯客户沙盘!$G2193)</f>
        <v>0</v>
      </c>
      <c r="X2193" s="99">
        <f t="shared" si="170"/>
        <v>0</v>
      </c>
      <c r="Y2193" s="99">
        <f>COUNTIFS(通讯通路门店!$S:$S,$G2193,通讯通路门店!$J:$J,"荣耀体验店")+COUNTIFS(通讯通路门店!$S:$S,$G2193,通讯通路门店!$J:$J,"荣耀授权专卖店")</f>
        <v>0</v>
      </c>
      <c r="Z2193" s="99">
        <f>COUNTIFS(通讯通路门店!$S:$S,$G2193,通讯通路门店!$J:$J,"VIVO体验店")</f>
        <v>0</v>
      </c>
      <c r="AA2193" s="99">
        <f>COUNTIFS(通讯通路门店!$S:$S,$G2193,通讯通路门店!$J:$J,"OPPO体验店")</f>
        <v>0</v>
      </c>
      <c r="AB2193" s="99">
        <f>COUNTIFS(通讯通路门店!$S:$S,$G2193,通讯通路门店!$J:$J,"华为授权体验店")+COUNTIFS(通讯通路门店!$S:$S,$G2193,通讯通路门店!$J:$J,"华为堡垒店")</f>
        <v>0</v>
      </c>
      <c r="AC2193" s="99">
        <f>COUNTIFS(通讯通路门店!$S:$S,$G2193,通讯通路门店!$J:$J,"小米体验店")</f>
        <v>0</v>
      </c>
      <c r="AD2193" s="99">
        <f>COUNTIFS(通讯通路门店!$S:$S,$G2193,通讯通路门店!$J:$J,"苹果体验店")</f>
        <v>0</v>
      </c>
      <c r="AE2193" s="99">
        <f>COUNTIFS(通讯通路门店!$S:$S,$G2193,通讯通路门店!$J:$J,"其他品牌专卖店")</f>
        <v>0</v>
      </c>
      <c r="AF2193" s="99">
        <f>SUMIFS(通讯通路门店!$BI:$BI,通讯通路门店!$S:$S,$G2193)</f>
        <v>0</v>
      </c>
      <c r="AG2193" s="99">
        <f>SUMIFS(通讯通路门店!$BH:$BH,通讯通路门店!$S:$S,$G2193)</f>
        <v>0</v>
      </c>
      <c r="AH2193" s="99">
        <f t="shared" si="171"/>
        <v>0</v>
      </c>
      <c r="AI2193" s="99">
        <f>SUMIFS(通讯通路门店!$BB:$BB,通讯通路门店!$S:$S,$G2193)</f>
        <v>0</v>
      </c>
      <c r="AJ2193" s="99">
        <f>SUMIFS(通讯通路门店!$BE:$BE,通讯通路门店!$S:$S,$G2193)</f>
        <v>0</v>
      </c>
      <c r="AK2193" s="99">
        <f>SUMIFS(通讯通路门店!$BG:$BG,通讯通路门店!$S:$S,$G2193)</f>
        <v>0</v>
      </c>
      <c r="AL2193" s="99">
        <f>SUMIFS(通讯通路门店!$BC:$BC,通讯通路门店!$S:$S,$G2193)</f>
        <v>0</v>
      </c>
      <c r="AM2193" s="99">
        <f>SUMIFS(通讯通路门店!$BD:$BD,通讯通路门店!$S:$S,$G2193)</f>
        <v>0</v>
      </c>
      <c r="AN2193" s="99">
        <f>SUMIFS(通讯通路门店!$BF:$BF,通讯通路门店!$S:$S,$G2193)</f>
        <v>0</v>
      </c>
      <c r="AO2193" s="99">
        <f t="shared" si="172"/>
        <v>0</v>
      </c>
      <c r="AP2193" s="99">
        <f>SUMIFS(通讯通路门店!$K:$K,通讯通路门店!$S:$S,$G2193)</f>
        <v>0</v>
      </c>
      <c r="AQ2193" s="83"/>
      <c r="AR2193" s="99">
        <f>SUMIFS(通讯通路门店!$T:$T,通讯通路门店!$S:$S,$G2193)</f>
        <v>0</v>
      </c>
      <c r="AS2193" s="99">
        <f>SUMIFS(通讯通路门店!$U:$U,通讯通路门店!$S:$S,$G2193)</f>
        <v>0</v>
      </c>
      <c r="AT2193" s="99">
        <f>SUMIFS(通讯通路门店!$V:$V,通讯通路门店!$S:$S,$G2193)</f>
        <v>0</v>
      </c>
      <c r="AU2193" s="99">
        <f>SUMIFS(通讯通路门店!$W:$W,通讯通路门店!$S:$S,$G2193)</f>
        <v>0</v>
      </c>
      <c r="AV2193" s="99">
        <f>SUMIFS(通讯通路门店!$Z:$Z,通讯通路门店!$S:$S,$G2193)</f>
        <v>0</v>
      </c>
      <c r="AW2193" s="99">
        <f>SUMIFS(通讯通路门店!$AB:$AB,通讯通路门店!$S:$S,$G2193)</f>
        <v>0</v>
      </c>
      <c r="AX2193" s="99">
        <f>SUMIFS(通讯通路门店!$X:$X,通讯通路门店!$S:$S,$G2193)</f>
        <v>0</v>
      </c>
      <c r="AY2193" s="99">
        <f>SUMIFS(通讯通路门店!$Y:$Y,通讯通路门店!$S:$S,$G2193)</f>
        <v>0</v>
      </c>
      <c r="AZ2193" s="99">
        <f>SUMIFS(通讯通路门店!$AA:$AA,通讯通路门店!$S:$S,$G2193)</f>
        <v>0</v>
      </c>
      <c r="BA2193" s="99">
        <f t="shared" si="173"/>
        <v>0</v>
      </c>
      <c r="BB2193" s="99">
        <f t="shared" si="174"/>
        <v>0</v>
      </c>
      <c r="BC2193" s="99">
        <f>SUMIFS(通讯通路门店!$W:$W,通讯通路门店!$S:$S,$G2193,通讯通路门店!$J:$J,"荣耀体验店")+SUMIFS(通讯通路门店!$W:$W,通讯通路门店!$S:$S,$G2193,通讯通路门店!$J:$J,"荣耀授权专卖店")</f>
        <v>0</v>
      </c>
      <c r="BD2193" s="99">
        <f>SUMIFS(通讯通路门店!$Z:$Z,通讯通路门店!$S:$S,$G2193,通讯通路门店!$J:$J,"VIVO体验店")</f>
        <v>0</v>
      </c>
      <c r="BE2193" s="99">
        <f>SUMIFS(通讯通路门店!$AB:$AB,通讯通路门店!$S:$S,$G2193,通讯通路门店!$J:$J,"OPPO体验店")</f>
        <v>0</v>
      </c>
      <c r="BF2193" s="99">
        <f>SUMIFS(通讯通路门店!$X:$X,通讯通路门店!$S:$S,$G2193,通讯通路门店!$J:$J,"华为授权体验店")+SUMIFS(通讯通路门店!$AA:$AA,通讯通路门店!$S:$S,$G2193,通讯通路门店!$J:$J,"华为堡垒店")</f>
        <v>0</v>
      </c>
      <c r="BG2193" s="99">
        <f>SUMIFS(通讯通路门店!$Y:$Y,通讯通路门店!$S:$S,$G2193,通讯通路门店!$J:$J,"小米体验店")</f>
        <v>0</v>
      </c>
      <c r="BH2193" s="99">
        <f>SUMIFS(通讯通路门店!$AA:$AA,通讯通路门店!$S:$S,$G2193,通讯通路门店!$J:$J,"苹果体验店")</f>
        <v>0</v>
      </c>
      <c r="BI2193" s="99">
        <f>SUMIFS(通讯通路门店!$K:$K,通讯通路门店!$S:$S,$G2193,通讯通路门店!$J:$J,"其他品牌专卖店")</f>
        <v>0</v>
      </c>
      <c r="BJ2193" s="99">
        <f>SUMIFS(通讯通路门店!$AC:$AC,通讯通路门店!$S:$S,$G2193)</f>
        <v>0</v>
      </c>
      <c r="BK2193" s="99">
        <f>SUMIFS(通讯通路门店!$AD:$AD,通讯通路门店!$S:$S,$G2193)</f>
        <v>0</v>
      </c>
      <c r="BL2193" s="99">
        <f>SUMIFS(通讯通路门店!$AE:$AE,通讯通路门店!$S:$S,$G2193)</f>
        <v>0</v>
      </c>
      <c r="BM2193" s="99">
        <f>SUMIFS(通讯通路门店!$AF:$AF,通讯通路门店!$S:$S,$G2193)</f>
        <v>0</v>
      </c>
      <c r="BN2193" s="99">
        <f>SUMIFS(通讯通路门店!$AG:$AG,通讯通路门店!$S:$S,$G2193)</f>
        <v>0</v>
      </c>
      <c r="BO2193" s="99">
        <f>SUMIFS(通讯通路门店!$AH:$AH,通讯通路门店!$S:$S,$G2193)</f>
        <v>0</v>
      </c>
      <c r="BP2193" s="99">
        <f>SUMIFS(通讯通路门店!$AI:$AI,通讯通路门店!$S:$S,$G2193)</f>
        <v>0</v>
      </c>
      <c r="BQ2193" s="83"/>
    </row>
    <row r="2194" spans="1:69">
      <c r="A2194" s="99" t="str">
        <f>IFERROR(_xlfn.XLOOKUP($G2194,通讯通路门店!$S$4:$S$993933,通讯通路门店!$A$4:$A$993933,0,0),"")</f>
        <v>海南省</v>
      </c>
      <c r="B2194" s="99" t="str">
        <f>IFERROR(_xlfn.XLOOKUP($G2194,通讯通路门店!$S$4:$S$993933,通讯通路门店!$B$4:$B$993933,0,0),"")</f>
        <v>昌江黎族自治县</v>
      </c>
      <c r="C2194" s="99" t="str">
        <f>IFERROR(_xlfn.XLOOKUP($G2194,通讯通路门店!$S$4:$S$993933,通讯通路门店!$C$4:$C$993933,0,0),"")</f>
        <v>昌江黎族自治县</v>
      </c>
      <c r="D2194" s="99" t="str">
        <f>IFERROR(_xlfn.XLOOKUP($G2194,通讯通路门店!$S$4:$S$993933,通讯通路门店!$D$4:$D$993933,0,0),"")</f>
        <v>叉河镇</v>
      </c>
      <c r="E2194" s="83"/>
      <c r="F2194" s="83"/>
      <c r="G2194" s="101"/>
      <c r="H2194" s="102">
        <f>IFERROR(_xlfn.XLOOKUP($G2194,通讯通路门店!$S$4:$S$993933,通讯通路门店!$R$4:$R$993933,0,0),"")</f>
        <v>0</v>
      </c>
      <c r="I2194" s="83"/>
      <c r="J2194" s="83"/>
      <c r="K2194" s="83"/>
      <c r="L2194" s="83"/>
      <c r="M2194" s="83"/>
      <c r="N2194" s="83"/>
      <c r="O2194" s="83"/>
      <c r="P2194" s="83"/>
      <c r="Q2194" s="83"/>
      <c r="R2194" s="83"/>
      <c r="S2194" s="83"/>
      <c r="T2194" s="83"/>
      <c r="U2194" s="99">
        <f>COUNTIF(通讯通路门店!$S:$S,$G2194)</f>
        <v>0</v>
      </c>
      <c r="V2194" s="99">
        <f>COUNTIFS(通讯通路门店!$S:$S,$G2194,通讯通路门店!$J:$J,"综合卖场")</f>
        <v>0</v>
      </c>
      <c r="W2194" s="99">
        <f>SUMIFS(通讯通路门店!$AJ:$AJ,通讯通路门店!$S:$S,通讯客户沙盘!$G2194)</f>
        <v>0</v>
      </c>
      <c r="X2194" s="99">
        <f t="shared" si="170"/>
        <v>0</v>
      </c>
      <c r="Y2194" s="99">
        <f>COUNTIFS(通讯通路门店!$S:$S,$G2194,通讯通路门店!$J:$J,"荣耀体验店")+COUNTIFS(通讯通路门店!$S:$S,$G2194,通讯通路门店!$J:$J,"荣耀授权专卖店")</f>
        <v>0</v>
      </c>
      <c r="Z2194" s="99">
        <f>COUNTIFS(通讯通路门店!$S:$S,$G2194,通讯通路门店!$J:$J,"VIVO体验店")</f>
        <v>0</v>
      </c>
      <c r="AA2194" s="99">
        <f>COUNTIFS(通讯通路门店!$S:$S,$G2194,通讯通路门店!$J:$J,"OPPO体验店")</f>
        <v>0</v>
      </c>
      <c r="AB2194" s="99">
        <f>COUNTIFS(通讯通路门店!$S:$S,$G2194,通讯通路门店!$J:$J,"华为授权体验店")+COUNTIFS(通讯通路门店!$S:$S,$G2194,通讯通路门店!$J:$J,"华为堡垒店")</f>
        <v>0</v>
      </c>
      <c r="AC2194" s="99">
        <f>COUNTIFS(通讯通路门店!$S:$S,$G2194,通讯通路门店!$J:$J,"小米体验店")</f>
        <v>0</v>
      </c>
      <c r="AD2194" s="99">
        <f>COUNTIFS(通讯通路门店!$S:$S,$G2194,通讯通路门店!$J:$J,"苹果体验店")</f>
        <v>0</v>
      </c>
      <c r="AE2194" s="99">
        <f>COUNTIFS(通讯通路门店!$S:$S,$G2194,通讯通路门店!$J:$J,"其他品牌专卖店")</f>
        <v>0</v>
      </c>
      <c r="AF2194" s="99">
        <f>SUMIFS(通讯通路门店!$BI:$BI,通讯通路门店!$S:$S,$G2194)</f>
        <v>0</v>
      </c>
      <c r="AG2194" s="99">
        <f>SUMIFS(通讯通路门店!$BH:$BH,通讯通路门店!$S:$S,$G2194)</f>
        <v>0</v>
      </c>
      <c r="AH2194" s="99">
        <f t="shared" si="171"/>
        <v>0</v>
      </c>
      <c r="AI2194" s="99">
        <f>SUMIFS(通讯通路门店!$BB:$BB,通讯通路门店!$S:$S,$G2194)</f>
        <v>0</v>
      </c>
      <c r="AJ2194" s="99">
        <f>SUMIFS(通讯通路门店!$BE:$BE,通讯通路门店!$S:$S,$G2194)</f>
        <v>0</v>
      </c>
      <c r="AK2194" s="99">
        <f>SUMIFS(通讯通路门店!$BG:$BG,通讯通路门店!$S:$S,$G2194)</f>
        <v>0</v>
      </c>
      <c r="AL2194" s="99">
        <f>SUMIFS(通讯通路门店!$BC:$BC,通讯通路门店!$S:$S,$G2194)</f>
        <v>0</v>
      </c>
      <c r="AM2194" s="99">
        <f>SUMIFS(通讯通路门店!$BD:$BD,通讯通路门店!$S:$S,$G2194)</f>
        <v>0</v>
      </c>
      <c r="AN2194" s="99">
        <f>SUMIFS(通讯通路门店!$BF:$BF,通讯通路门店!$S:$S,$G2194)</f>
        <v>0</v>
      </c>
      <c r="AO2194" s="99">
        <f t="shared" si="172"/>
        <v>0</v>
      </c>
      <c r="AP2194" s="99">
        <f>SUMIFS(通讯通路门店!$K:$K,通讯通路门店!$S:$S,$G2194)</f>
        <v>0</v>
      </c>
      <c r="AQ2194" s="83"/>
      <c r="AR2194" s="99">
        <f>SUMIFS(通讯通路门店!$T:$T,通讯通路门店!$S:$S,$G2194)</f>
        <v>0</v>
      </c>
      <c r="AS2194" s="99">
        <f>SUMIFS(通讯通路门店!$U:$U,通讯通路门店!$S:$S,$G2194)</f>
        <v>0</v>
      </c>
      <c r="AT2194" s="99">
        <f>SUMIFS(通讯通路门店!$V:$V,通讯通路门店!$S:$S,$G2194)</f>
        <v>0</v>
      </c>
      <c r="AU2194" s="99">
        <f>SUMIFS(通讯通路门店!$W:$W,通讯通路门店!$S:$S,$G2194)</f>
        <v>0</v>
      </c>
      <c r="AV2194" s="99">
        <f>SUMIFS(通讯通路门店!$Z:$Z,通讯通路门店!$S:$S,$G2194)</f>
        <v>0</v>
      </c>
      <c r="AW2194" s="99">
        <f>SUMIFS(通讯通路门店!$AB:$AB,通讯通路门店!$S:$S,$G2194)</f>
        <v>0</v>
      </c>
      <c r="AX2194" s="99">
        <f>SUMIFS(通讯通路门店!$X:$X,通讯通路门店!$S:$S,$G2194)</f>
        <v>0</v>
      </c>
      <c r="AY2194" s="99">
        <f>SUMIFS(通讯通路门店!$Y:$Y,通讯通路门店!$S:$S,$G2194)</f>
        <v>0</v>
      </c>
      <c r="AZ2194" s="99">
        <f>SUMIFS(通讯通路门店!$AA:$AA,通讯通路门店!$S:$S,$G2194)</f>
        <v>0</v>
      </c>
      <c r="BA2194" s="99">
        <f t="shared" si="173"/>
        <v>0</v>
      </c>
      <c r="BB2194" s="99">
        <f t="shared" si="174"/>
        <v>0</v>
      </c>
      <c r="BC2194" s="99">
        <f>SUMIFS(通讯通路门店!$W:$W,通讯通路门店!$S:$S,$G2194,通讯通路门店!$J:$J,"荣耀体验店")+SUMIFS(通讯通路门店!$W:$W,通讯通路门店!$S:$S,$G2194,通讯通路门店!$J:$J,"荣耀授权专卖店")</f>
        <v>0</v>
      </c>
      <c r="BD2194" s="99">
        <f>SUMIFS(通讯通路门店!$Z:$Z,通讯通路门店!$S:$S,$G2194,通讯通路门店!$J:$J,"VIVO体验店")</f>
        <v>0</v>
      </c>
      <c r="BE2194" s="99">
        <f>SUMIFS(通讯通路门店!$AB:$AB,通讯通路门店!$S:$S,$G2194,通讯通路门店!$J:$J,"OPPO体验店")</f>
        <v>0</v>
      </c>
      <c r="BF2194" s="99">
        <f>SUMIFS(通讯通路门店!$X:$X,通讯通路门店!$S:$S,$G2194,通讯通路门店!$J:$J,"华为授权体验店")+SUMIFS(通讯通路门店!$AA:$AA,通讯通路门店!$S:$S,$G2194,通讯通路门店!$J:$J,"华为堡垒店")</f>
        <v>0</v>
      </c>
      <c r="BG2194" s="99">
        <f>SUMIFS(通讯通路门店!$Y:$Y,通讯通路门店!$S:$S,$G2194,通讯通路门店!$J:$J,"小米体验店")</f>
        <v>0</v>
      </c>
      <c r="BH2194" s="99">
        <f>SUMIFS(通讯通路门店!$AA:$AA,通讯通路门店!$S:$S,$G2194,通讯通路门店!$J:$J,"苹果体验店")</f>
        <v>0</v>
      </c>
      <c r="BI2194" s="99">
        <f>SUMIFS(通讯通路门店!$K:$K,通讯通路门店!$S:$S,$G2194,通讯通路门店!$J:$J,"其他品牌专卖店")</f>
        <v>0</v>
      </c>
      <c r="BJ2194" s="99">
        <f>SUMIFS(通讯通路门店!$AC:$AC,通讯通路门店!$S:$S,$G2194)</f>
        <v>0</v>
      </c>
      <c r="BK2194" s="99">
        <f>SUMIFS(通讯通路门店!$AD:$AD,通讯通路门店!$S:$S,$G2194)</f>
        <v>0</v>
      </c>
      <c r="BL2194" s="99">
        <f>SUMIFS(通讯通路门店!$AE:$AE,通讯通路门店!$S:$S,$G2194)</f>
        <v>0</v>
      </c>
      <c r="BM2194" s="99">
        <f>SUMIFS(通讯通路门店!$AF:$AF,通讯通路门店!$S:$S,$G2194)</f>
        <v>0</v>
      </c>
      <c r="BN2194" s="99">
        <f>SUMIFS(通讯通路门店!$AG:$AG,通讯通路门店!$S:$S,$G2194)</f>
        <v>0</v>
      </c>
      <c r="BO2194" s="99">
        <f>SUMIFS(通讯通路门店!$AH:$AH,通讯通路门店!$S:$S,$G2194)</f>
        <v>0</v>
      </c>
      <c r="BP2194" s="99">
        <f>SUMIFS(通讯通路门店!$AI:$AI,通讯通路门店!$S:$S,$G2194)</f>
        <v>0</v>
      </c>
      <c r="BQ2194" s="83"/>
    </row>
    <row r="2195" spans="1:69">
      <c r="A2195" s="99" t="str">
        <f>IFERROR(_xlfn.XLOOKUP($G2195,通讯通路门店!$S$4:$S$993933,通讯通路门店!$A$4:$A$993933,0,0),"")</f>
        <v>海南省</v>
      </c>
      <c r="B2195" s="99" t="str">
        <f>IFERROR(_xlfn.XLOOKUP($G2195,通讯通路门店!$S$4:$S$993933,通讯通路门店!$B$4:$B$993933,0,0),"")</f>
        <v>昌江黎族自治县</v>
      </c>
      <c r="C2195" s="99" t="str">
        <f>IFERROR(_xlfn.XLOOKUP($G2195,通讯通路门店!$S$4:$S$993933,通讯通路门店!$C$4:$C$993933,0,0),"")</f>
        <v>昌江黎族自治县</v>
      </c>
      <c r="D2195" s="99" t="str">
        <f>IFERROR(_xlfn.XLOOKUP($G2195,通讯通路门店!$S$4:$S$993933,通讯通路门店!$D$4:$D$993933,0,0),"")</f>
        <v>叉河镇</v>
      </c>
      <c r="E2195" s="83"/>
      <c r="F2195" s="83"/>
      <c r="G2195" s="101"/>
      <c r="H2195" s="102">
        <f>IFERROR(_xlfn.XLOOKUP($G2195,通讯通路门店!$S$4:$S$993933,通讯通路门店!$R$4:$R$993933,0,0),"")</f>
        <v>0</v>
      </c>
      <c r="I2195" s="83"/>
      <c r="J2195" s="83"/>
      <c r="K2195" s="83"/>
      <c r="L2195" s="83"/>
      <c r="M2195" s="83"/>
      <c r="N2195" s="83"/>
      <c r="O2195" s="83"/>
      <c r="P2195" s="83"/>
      <c r="Q2195" s="83"/>
      <c r="R2195" s="83"/>
      <c r="S2195" s="83"/>
      <c r="T2195" s="83"/>
      <c r="U2195" s="99">
        <f>COUNTIF(通讯通路门店!$S:$S,$G2195)</f>
        <v>0</v>
      </c>
      <c r="V2195" s="99">
        <f>COUNTIFS(通讯通路门店!$S:$S,$G2195,通讯通路门店!$J:$J,"综合卖场")</f>
        <v>0</v>
      </c>
      <c r="W2195" s="99">
        <f>SUMIFS(通讯通路门店!$AJ:$AJ,通讯通路门店!$S:$S,通讯客户沙盘!$G2195)</f>
        <v>0</v>
      </c>
      <c r="X2195" s="99">
        <f t="shared" si="170"/>
        <v>0</v>
      </c>
      <c r="Y2195" s="99">
        <f>COUNTIFS(通讯通路门店!$S:$S,$G2195,通讯通路门店!$J:$J,"荣耀体验店")+COUNTIFS(通讯通路门店!$S:$S,$G2195,通讯通路门店!$J:$J,"荣耀授权专卖店")</f>
        <v>0</v>
      </c>
      <c r="Z2195" s="99">
        <f>COUNTIFS(通讯通路门店!$S:$S,$G2195,通讯通路门店!$J:$J,"VIVO体验店")</f>
        <v>0</v>
      </c>
      <c r="AA2195" s="99">
        <f>COUNTIFS(通讯通路门店!$S:$S,$G2195,通讯通路门店!$J:$J,"OPPO体验店")</f>
        <v>0</v>
      </c>
      <c r="AB2195" s="99">
        <f>COUNTIFS(通讯通路门店!$S:$S,$G2195,通讯通路门店!$J:$J,"华为授权体验店")+COUNTIFS(通讯通路门店!$S:$S,$G2195,通讯通路门店!$J:$J,"华为堡垒店")</f>
        <v>0</v>
      </c>
      <c r="AC2195" s="99">
        <f>COUNTIFS(通讯通路门店!$S:$S,$G2195,通讯通路门店!$J:$J,"小米体验店")</f>
        <v>0</v>
      </c>
      <c r="AD2195" s="99">
        <f>COUNTIFS(通讯通路门店!$S:$S,$G2195,通讯通路门店!$J:$J,"苹果体验店")</f>
        <v>0</v>
      </c>
      <c r="AE2195" s="99">
        <f>COUNTIFS(通讯通路门店!$S:$S,$G2195,通讯通路门店!$J:$J,"其他品牌专卖店")</f>
        <v>0</v>
      </c>
      <c r="AF2195" s="99">
        <f>SUMIFS(通讯通路门店!$BI:$BI,通讯通路门店!$S:$S,$G2195)</f>
        <v>0</v>
      </c>
      <c r="AG2195" s="99">
        <f>SUMIFS(通讯通路门店!$BH:$BH,通讯通路门店!$S:$S,$G2195)</f>
        <v>0</v>
      </c>
      <c r="AH2195" s="99">
        <f t="shared" si="171"/>
        <v>0</v>
      </c>
      <c r="AI2195" s="99">
        <f>SUMIFS(通讯通路门店!$BB:$BB,通讯通路门店!$S:$S,$G2195)</f>
        <v>0</v>
      </c>
      <c r="AJ2195" s="99">
        <f>SUMIFS(通讯通路门店!$BE:$BE,通讯通路门店!$S:$S,$G2195)</f>
        <v>0</v>
      </c>
      <c r="AK2195" s="99">
        <f>SUMIFS(通讯通路门店!$BG:$BG,通讯通路门店!$S:$S,$G2195)</f>
        <v>0</v>
      </c>
      <c r="AL2195" s="99">
        <f>SUMIFS(通讯通路门店!$BC:$BC,通讯通路门店!$S:$S,$G2195)</f>
        <v>0</v>
      </c>
      <c r="AM2195" s="99">
        <f>SUMIFS(通讯通路门店!$BD:$BD,通讯通路门店!$S:$S,$G2195)</f>
        <v>0</v>
      </c>
      <c r="AN2195" s="99">
        <f>SUMIFS(通讯通路门店!$BF:$BF,通讯通路门店!$S:$S,$G2195)</f>
        <v>0</v>
      </c>
      <c r="AO2195" s="99">
        <f t="shared" si="172"/>
        <v>0</v>
      </c>
      <c r="AP2195" s="99">
        <f>SUMIFS(通讯通路门店!$K:$K,通讯通路门店!$S:$S,$G2195)</f>
        <v>0</v>
      </c>
      <c r="AQ2195" s="83"/>
      <c r="AR2195" s="99">
        <f>SUMIFS(通讯通路门店!$T:$T,通讯通路门店!$S:$S,$G2195)</f>
        <v>0</v>
      </c>
      <c r="AS2195" s="99">
        <f>SUMIFS(通讯通路门店!$U:$U,通讯通路门店!$S:$S,$G2195)</f>
        <v>0</v>
      </c>
      <c r="AT2195" s="99">
        <f>SUMIFS(通讯通路门店!$V:$V,通讯通路门店!$S:$S,$G2195)</f>
        <v>0</v>
      </c>
      <c r="AU2195" s="99">
        <f>SUMIFS(通讯通路门店!$W:$W,通讯通路门店!$S:$S,$G2195)</f>
        <v>0</v>
      </c>
      <c r="AV2195" s="99">
        <f>SUMIFS(通讯通路门店!$Z:$Z,通讯通路门店!$S:$S,$G2195)</f>
        <v>0</v>
      </c>
      <c r="AW2195" s="99">
        <f>SUMIFS(通讯通路门店!$AB:$AB,通讯通路门店!$S:$S,$G2195)</f>
        <v>0</v>
      </c>
      <c r="AX2195" s="99">
        <f>SUMIFS(通讯通路门店!$X:$X,通讯通路门店!$S:$S,$G2195)</f>
        <v>0</v>
      </c>
      <c r="AY2195" s="99">
        <f>SUMIFS(通讯通路门店!$Y:$Y,通讯通路门店!$S:$S,$G2195)</f>
        <v>0</v>
      </c>
      <c r="AZ2195" s="99">
        <f>SUMIFS(通讯通路门店!$AA:$AA,通讯通路门店!$S:$S,$G2195)</f>
        <v>0</v>
      </c>
      <c r="BA2195" s="99">
        <f t="shared" si="173"/>
        <v>0</v>
      </c>
      <c r="BB2195" s="99">
        <f t="shared" si="174"/>
        <v>0</v>
      </c>
      <c r="BC2195" s="99">
        <f>SUMIFS(通讯通路门店!$W:$W,通讯通路门店!$S:$S,$G2195,通讯通路门店!$J:$J,"荣耀体验店")+SUMIFS(通讯通路门店!$W:$W,通讯通路门店!$S:$S,$G2195,通讯通路门店!$J:$J,"荣耀授权专卖店")</f>
        <v>0</v>
      </c>
      <c r="BD2195" s="99">
        <f>SUMIFS(通讯通路门店!$Z:$Z,通讯通路门店!$S:$S,$G2195,通讯通路门店!$J:$J,"VIVO体验店")</f>
        <v>0</v>
      </c>
      <c r="BE2195" s="99">
        <f>SUMIFS(通讯通路门店!$AB:$AB,通讯通路门店!$S:$S,$G2195,通讯通路门店!$J:$J,"OPPO体验店")</f>
        <v>0</v>
      </c>
      <c r="BF2195" s="99">
        <f>SUMIFS(通讯通路门店!$X:$X,通讯通路门店!$S:$S,$G2195,通讯通路门店!$J:$J,"华为授权体验店")+SUMIFS(通讯通路门店!$AA:$AA,通讯通路门店!$S:$S,$G2195,通讯通路门店!$J:$J,"华为堡垒店")</f>
        <v>0</v>
      </c>
      <c r="BG2195" s="99">
        <f>SUMIFS(通讯通路门店!$Y:$Y,通讯通路门店!$S:$S,$G2195,通讯通路门店!$J:$J,"小米体验店")</f>
        <v>0</v>
      </c>
      <c r="BH2195" s="99">
        <f>SUMIFS(通讯通路门店!$AA:$AA,通讯通路门店!$S:$S,$G2195,通讯通路门店!$J:$J,"苹果体验店")</f>
        <v>0</v>
      </c>
      <c r="BI2195" s="99">
        <f>SUMIFS(通讯通路门店!$K:$K,通讯通路门店!$S:$S,$G2195,通讯通路门店!$J:$J,"其他品牌专卖店")</f>
        <v>0</v>
      </c>
      <c r="BJ2195" s="99">
        <f>SUMIFS(通讯通路门店!$AC:$AC,通讯通路门店!$S:$S,$G2195)</f>
        <v>0</v>
      </c>
      <c r="BK2195" s="99">
        <f>SUMIFS(通讯通路门店!$AD:$AD,通讯通路门店!$S:$S,$G2195)</f>
        <v>0</v>
      </c>
      <c r="BL2195" s="99">
        <f>SUMIFS(通讯通路门店!$AE:$AE,通讯通路门店!$S:$S,$G2195)</f>
        <v>0</v>
      </c>
      <c r="BM2195" s="99">
        <f>SUMIFS(通讯通路门店!$AF:$AF,通讯通路门店!$S:$S,$G2195)</f>
        <v>0</v>
      </c>
      <c r="BN2195" s="99">
        <f>SUMIFS(通讯通路门店!$AG:$AG,通讯通路门店!$S:$S,$G2195)</f>
        <v>0</v>
      </c>
      <c r="BO2195" s="99">
        <f>SUMIFS(通讯通路门店!$AH:$AH,通讯通路门店!$S:$S,$G2195)</f>
        <v>0</v>
      </c>
      <c r="BP2195" s="99">
        <f>SUMIFS(通讯通路门店!$AI:$AI,通讯通路门店!$S:$S,$G2195)</f>
        <v>0</v>
      </c>
      <c r="BQ2195" s="83"/>
    </row>
    <row r="2196" spans="1:69">
      <c r="A2196" s="99" t="str">
        <f>IFERROR(_xlfn.XLOOKUP($G2196,通讯通路门店!$S$4:$S$993933,通讯通路门店!$A$4:$A$993933,0,0),"")</f>
        <v>海南省</v>
      </c>
      <c r="B2196" s="99" t="str">
        <f>IFERROR(_xlfn.XLOOKUP($G2196,通讯通路门店!$S$4:$S$993933,通讯通路门店!$B$4:$B$993933,0,0),"")</f>
        <v>昌江黎族自治县</v>
      </c>
      <c r="C2196" s="99" t="str">
        <f>IFERROR(_xlfn.XLOOKUP($G2196,通讯通路门店!$S$4:$S$993933,通讯通路门店!$C$4:$C$993933,0,0),"")</f>
        <v>昌江黎族自治县</v>
      </c>
      <c r="D2196" s="99" t="str">
        <f>IFERROR(_xlfn.XLOOKUP($G2196,通讯通路门店!$S$4:$S$993933,通讯通路门店!$D$4:$D$993933,0,0),"")</f>
        <v>叉河镇</v>
      </c>
      <c r="E2196" s="83"/>
      <c r="F2196" s="83"/>
      <c r="G2196" s="101"/>
      <c r="H2196" s="102">
        <f>IFERROR(_xlfn.XLOOKUP($G2196,通讯通路门店!$S$4:$S$993933,通讯通路门店!$R$4:$R$993933,0,0),"")</f>
        <v>0</v>
      </c>
      <c r="I2196" s="83"/>
      <c r="J2196" s="83"/>
      <c r="K2196" s="83"/>
      <c r="L2196" s="83"/>
      <c r="M2196" s="83"/>
      <c r="N2196" s="83"/>
      <c r="O2196" s="83"/>
      <c r="P2196" s="83"/>
      <c r="Q2196" s="83"/>
      <c r="R2196" s="83"/>
      <c r="S2196" s="83"/>
      <c r="T2196" s="83"/>
      <c r="U2196" s="99">
        <f>COUNTIF(通讯通路门店!$S:$S,$G2196)</f>
        <v>0</v>
      </c>
      <c r="V2196" s="99">
        <f>COUNTIFS(通讯通路门店!$S:$S,$G2196,通讯通路门店!$J:$J,"综合卖场")</f>
        <v>0</v>
      </c>
      <c r="W2196" s="99">
        <f>SUMIFS(通讯通路门店!$AJ:$AJ,通讯通路门店!$S:$S,通讯客户沙盘!$G2196)</f>
        <v>0</v>
      </c>
      <c r="X2196" s="99">
        <f t="shared" si="170"/>
        <v>0</v>
      </c>
      <c r="Y2196" s="99">
        <f>COUNTIFS(通讯通路门店!$S:$S,$G2196,通讯通路门店!$J:$J,"荣耀体验店")+COUNTIFS(通讯通路门店!$S:$S,$G2196,通讯通路门店!$J:$J,"荣耀授权专卖店")</f>
        <v>0</v>
      </c>
      <c r="Z2196" s="99">
        <f>COUNTIFS(通讯通路门店!$S:$S,$G2196,通讯通路门店!$J:$J,"VIVO体验店")</f>
        <v>0</v>
      </c>
      <c r="AA2196" s="99">
        <f>COUNTIFS(通讯通路门店!$S:$S,$G2196,通讯通路门店!$J:$J,"OPPO体验店")</f>
        <v>0</v>
      </c>
      <c r="AB2196" s="99">
        <f>COUNTIFS(通讯通路门店!$S:$S,$G2196,通讯通路门店!$J:$J,"华为授权体验店")+COUNTIFS(通讯通路门店!$S:$S,$G2196,通讯通路门店!$J:$J,"华为堡垒店")</f>
        <v>0</v>
      </c>
      <c r="AC2196" s="99">
        <f>COUNTIFS(通讯通路门店!$S:$S,$G2196,通讯通路门店!$J:$J,"小米体验店")</f>
        <v>0</v>
      </c>
      <c r="AD2196" s="99">
        <f>COUNTIFS(通讯通路门店!$S:$S,$G2196,通讯通路门店!$J:$J,"苹果体验店")</f>
        <v>0</v>
      </c>
      <c r="AE2196" s="99">
        <f>COUNTIFS(通讯通路门店!$S:$S,$G2196,通讯通路门店!$J:$J,"其他品牌专卖店")</f>
        <v>0</v>
      </c>
      <c r="AF2196" s="99">
        <f>SUMIFS(通讯通路门店!$BI:$BI,通讯通路门店!$S:$S,$G2196)</f>
        <v>0</v>
      </c>
      <c r="AG2196" s="99">
        <f>SUMIFS(通讯通路门店!$BH:$BH,通讯通路门店!$S:$S,$G2196)</f>
        <v>0</v>
      </c>
      <c r="AH2196" s="99">
        <f t="shared" si="171"/>
        <v>0</v>
      </c>
      <c r="AI2196" s="99">
        <f>SUMIFS(通讯通路门店!$BB:$BB,通讯通路门店!$S:$S,$G2196)</f>
        <v>0</v>
      </c>
      <c r="AJ2196" s="99">
        <f>SUMIFS(通讯通路门店!$BE:$BE,通讯通路门店!$S:$S,$G2196)</f>
        <v>0</v>
      </c>
      <c r="AK2196" s="99">
        <f>SUMIFS(通讯通路门店!$BG:$BG,通讯通路门店!$S:$S,$G2196)</f>
        <v>0</v>
      </c>
      <c r="AL2196" s="99">
        <f>SUMIFS(通讯通路门店!$BC:$BC,通讯通路门店!$S:$S,$G2196)</f>
        <v>0</v>
      </c>
      <c r="AM2196" s="99">
        <f>SUMIFS(通讯通路门店!$BD:$BD,通讯通路门店!$S:$S,$G2196)</f>
        <v>0</v>
      </c>
      <c r="AN2196" s="99">
        <f>SUMIFS(通讯通路门店!$BF:$BF,通讯通路门店!$S:$S,$G2196)</f>
        <v>0</v>
      </c>
      <c r="AO2196" s="99">
        <f t="shared" si="172"/>
        <v>0</v>
      </c>
      <c r="AP2196" s="99">
        <f>SUMIFS(通讯通路门店!$K:$K,通讯通路门店!$S:$S,$G2196)</f>
        <v>0</v>
      </c>
      <c r="AQ2196" s="83"/>
      <c r="AR2196" s="99">
        <f>SUMIFS(通讯通路门店!$T:$T,通讯通路门店!$S:$S,$G2196)</f>
        <v>0</v>
      </c>
      <c r="AS2196" s="99">
        <f>SUMIFS(通讯通路门店!$U:$U,通讯通路门店!$S:$S,$G2196)</f>
        <v>0</v>
      </c>
      <c r="AT2196" s="99">
        <f>SUMIFS(通讯通路门店!$V:$V,通讯通路门店!$S:$S,$G2196)</f>
        <v>0</v>
      </c>
      <c r="AU2196" s="99">
        <f>SUMIFS(通讯通路门店!$W:$W,通讯通路门店!$S:$S,$G2196)</f>
        <v>0</v>
      </c>
      <c r="AV2196" s="99">
        <f>SUMIFS(通讯通路门店!$Z:$Z,通讯通路门店!$S:$S,$G2196)</f>
        <v>0</v>
      </c>
      <c r="AW2196" s="99">
        <f>SUMIFS(通讯通路门店!$AB:$AB,通讯通路门店!$S:$S,$G2196)</f>
        <v>0</v>
      </c>
      <c r="AX2196" s="99">
        <f>SUMIFS(通讯通路门店!$X:$X,通讯通路门店!$S:$S,$G2196)</f>
        <v>0</v>
      </c>
      <c r="AY2196" s="99">
        <f>SUMIFS(通讯通路门店!$Y:$Y,通讯通路门店!$S:$S,$G2196)</f>
        <v>0</v>
      </c>
      <c r="AZ2196" s="99">
        <f>SUMIFS(通讯通路门店!$AA:$AA,通讯通路门店!$S:$S,$G2196)</f>
        <v>0</v>
      </c>
      <c r="BA2196" s="99">
        <f t="shared" si="173"/>
        <v>0</v>
      </c>
      <c r="BB2196" s="99">
        <f t="shared" si="174"/>
        <v>0</v>
      </c>
      <c r="BC2196" s="99">
        <f>SUMIFS(通讯通路门店!$W:$W,通讯通路门店!$S:$S,$G2196,通讯通路门店!$J:$J,"荣耀体验店")+SUMIFS(通讯通路门店!$W:$W,通讯通路门店!$S:$S,$G2196,通讯通路门店!$J:$J,"荣耀授权专卖店")</f>
        <v>0</v>
      </c>
      <c r="BD2196" s="99">
        <f>SUMIFS(通讯通路门店!$Z:$Z,通讯通路门店!$S:$S,$G2196,通讯通路门店!$J:$J,"VIVO体验店")</f>
        <v>0</v>
      </c>
      <c r="BE2196" s="99">
        <f>SUMIFS(通讯通路门店!$AB:$AB,通讯通路门店!$S:$S,$G2196,通讯通路门店!$J:$J,"OPPO体验店")</f>
        <v>0</v>
      </c>
      <c r="BF2196" s="99">
        <f>SUMIFS(通讯通路门店!$X:$X,通讯通路门店!$S:$S,$G2196,通讯通路门店!$J:$J,"华为授权体验店")+SUMIFS(通讯通路门店!$AA:$AA,通讯通路门店!$S:$S,$G2196,通讯通路门店!$J:$J,"华为堡垒店")</f>
        <v>0</v>
      </c>
      <c r="BG2196" s="99">
        <f>SUMIFS(通讯通路门店!$Y:$Y,通讯通路门店!$S:$S,$G2196,通讯通路门店!$J:$J,"小米体验店")</f>
        <v>0</v>
      </c>
      <c r="BH2196" s="99">
        <f>SUMIFS(通讯通路门店!$AA:$AA,通讯通路门店!$S:$S,$G2196,通讯通路门店!$J:$J,"苹果体验店")</f>
        <v>0</v>
      </c>
      <c r="BI2196" s="99">
        <f>SUMIFS(通讯通路门店!$K:$K,通讯通路门店!$S:$S,$G2196,通讯通路门店!$J:$J,"其他品牌专卖店")</f>
        <v>0</v>
      </c>
      <c r="BJ2196" s="99">
        <f>SUMIFS(通讯通路门店!$AC:$AC,通讯通路门店!$S:$S,$G2196)</f>
        <v>0</v>
      </c>
      <c r="BK2196" s="99">
        <f>SUMIFS(通讯通路门店!$AD:$AD,通讯通路门店!$S:$S,$G2196)</f>
        <v>0</v>
      </c>
      <c r="BL2196" s="99">
        <f>SUMIFS(通讯通路门店!$AE:$AE,通讯通路门店!$S:$S,$G2196)</f>
        <v>0</v>
      </c>
      <c r="BM2196" s="99">
        <f>SUMIFS(通讯通路门店!$AF:$AF,通讯通路门店!$S:$S,$G2196)</f>
        <v>0</v>
      </c>
      <c r="BN2196" s="99">
        <f>SUMIFS(通讯通路门店!$AG:$AG,通讯通路门店!$S:$S,$G2196)</f>
        <v>0</v>
      </c>
      <c r="BO2196" s="99">
        <f>SUMIFS(通讯通路门店!$AH:$AH,通讯通路门店!$S:$S,$G2196)</f>
        <v>0</v>
      </c>
      <c r="BP2196" s="99">
        <f>SUMIFS(通讯通路门店!$AI:$AI,通讯通路门店!$S:$S,$G2196)</f>
        <v>0</v>
      </c>
      <c r="BQ2196" s="83"/>
    </row>
    <row r="2197" spans="1:69">
      <c r="A2197" s="99" t="str">
        <f>IFERROR(_xlfn.XLOOKUP($G2197,通讯通路门店!$S$4:$S$993933,通讯通路门店!$A$4:$A$993933,0,0),"")</f>
        <v>海南省</v>
      </c>
      <c r="B2197" s="99" t="str">
        <f>IFERROR(_xlfn.XLOOKUP($G2197,通讯通路门店!$S$4:$S$993933,通讯通路门店!$B$4:$B$993933,0,0),"")</f>
        <v>昌江黎族自治县</v>
      </c>
      <c r="C2197" s="99" t="str">
        <f>IFERROR(_xlfn.XLOOKUP($G2197,通讯通路门店!$S$4:$S$993933,通讯通路门店!$C$4:$C$993933,0,0),"")</f>
        <v>昌江黎族自治县</v>
      </c>
      <c r="D2197" s="99" t="str">
        <f>IFERROR(_xlfn.XLOOKUP($G2197,通讯通路门店!$S$4:$S$993933,通讯通路门店!$D$4:$D$993933,0,0),"")</f>
        <v>叉河镇</v>
      </c>
      <c r="E2197" s="83"/>
      <c r="F2197" s="83"/>
      <c r="G2197" s="101"/>
      <c r="H2197" s="102">
        <f>IFERROR(_xlfn.XLOOKUP($G2197,通讯通路门店!$S$4:$S$993933,通讯通路门店!$R$4:$R$993933,0,0),"")</f>
        <v>0</v>
      </c>
      <c r="I2197" s="83"/>
      <c r="J2197" s="83"/>
      <c r="K2197" s="83"/>
      <c r="L2197" s="83"/>
      <c r="M2197" s="83"/>
      <c r="N2197" s="83"/>
      <c r="O2197" s="83"/>
      <c r="P2197" s="83"/>
      <c r="Q2197" s="83"/>
      <c r="R2197" s="83"/>
      <c r="S2197" s="83"/>
      <c r="T2197" s="83"/>
      <c r="U2197" s="99">
        <f>COUNTIF(通讯通路门店!$S:$S,$G2197)</f>
        <v>0</v>
      </c>
      <c r="V2197" s="99">
        <f>COUNTIFS(通讯通路门店!$S:$S,$G2197,通讯通路门店!$J:$J,"综合卖场")</f>
        <v>0</v>
      </c>
      <c r="W2197" s="99">
        <f>SUMIFS(通讯通路门店!$AJ:$AJ,通讯通路门店!$S:$S,通讯客户沙盘!$G2197)</f>
        <v>0</v>
      </c>
      <c r="X2197" s="99">
        <f t="shared" si="170"/>
        <v>0</v>
      </c>
      <c r="Y2197" s="99">
        <f>COUNTIFS(通讯通路门店!$S:$S,$G2197,通讯通路门店!$J:$J,"荣耀体验店")+COUNTIFS(通讯通路门店!$S:$S,$G2197,通讯通路门店!$J:$J,"荣耀授权专卖店")</f>
        <v>0</v>
      </c>
      <c r="Z2197" s="99">
        <f>COUNTIFS(通讯通路门店!$S:$S,$G2197,通讯通路门店!$J:$J,"VIVO体验店")</f>
        <v>0</v>
      </c>
      <c r="AA2197" s="99">
        <f>COUNTIFS(通讯通路门店!$S:$S,$G2197,通讯通路门店!$J:$J,"OPPO体验店")</f>
        <v>0</v>
      </c>
      <c r="AB2197" s="99">
        <f>COUNTIFS(通讯通路门店!$S:$S,$G2197,通讯通路门店!$J:$J,"华为授权体验店")+COUNTIFS(通讯通路门店!$S:$S,$G2197,通讯通路门店!$J:$J,"华为堡垒店")</f>
        <v>0</v>
      </c>
      <c r="AC2197" s="99">
        <f>COUNTIFS(通讯通路门店!$S:$S,$G2197,通讯通路门店!$J:$J,"小米体验店")</f>
        <v>0</v>
      </c>
      <c r="AD2197" s="99">
        <f>COUNTIFS(通讯通路门店!$S:$S,$G2197,通讯通路门店!$J:$J,"苹果体验店")</f>
        <v>0</v>
      </c>
      <c r="AE2197" s="99">
        <f>COUNTIFS(通讯通路门店!$S:$S,$G2197,通讯通路门店!$J:$J,"其他品牌专卖店")</f>
        <v>0</v>
      </c>
      <c r="AF2197" s="99">
        <f>SUMIFS(通讯通路门店!$BI:$BI,通讯通路门店!$S:$S,$G2197)</f>
        <v>0</v>
      </c>
      <c r="AG2197" s="99">
        <f>SUMIFS(通讯通路门店!$BH:$BH,通讯通路门店!$S:$S,$G2197)</f>
        <v>0</v>
      </c>
      <c r="AH2197" s="99">
        <f t="shared" si="171"/>
        <v>0</v>
      </c>
      <c r="AI2197" s="99">
        <f>SUMIFS(通讯通路门店!$BB:$BB,通讯通路门店!$S:$S,$G2197)</f>
        <v>0</v>
      </c>
      <c r="AJ2197" s="99">
        <f>SUMIFS(通讯通路门店!$BE:$BE,通讯通路门店!$S:$S,$G2197)</f>
        <v>0</v>
      </c>
      <c r="AK2197" s="99">
        <f>SUMIFS(通讯通路门店!$BG:$BG,通讯通路门店!$S:$S,$G2197)</f>
        <v>0</v>
      </c>
      <c r="AL2197" s="99">
        <f>SUMIFS(通讯通路门店!$BC:$BC,通讯通路门店!$S:$S,$G2197)</f>
        <v>0</v>
      </c>
      <c r="AM2197" s="99">
        <f>SUMIFS(通讯通路门店!$BD:$BD,通讯通路门店!$S:$S,$G2197)</f>
        <v>0</v>
      </c>
      <c r="AN2197" s="99">
        <f>SUMIFS(通讯通路门店!$BF:$BF,通讯通路门店!$S:$S,$G2197)</f>
        <v>0</v>
      </c>
      <c r="AO2197" s="99">
        <f t="shared" si="172"/>
        <v>0</v>
      </c>
      <c r="AP2197" s="99">
        <f>SUMIFS(通讯通路门店!$K:$K,通讯通路门店!$S:$S,$G2197)</f>
        <v>0</v>
      </c>
      <c r="AQ2197" s="83"/>
      <c r="AR2197" s="99">
        <f>SUMIFS(通讯通路门店!$T:$T,通讯通路门店!$S:$S,$G2197)</f>
        <v>0</v>
      </c>
      <c r="AS2197" s="99">
        <f>SUMIFS(通讯通路门店!$U:$U,通讯通路门店!$S:$S,$G2197)</f>
        <v>0</v>
      </c>
      <c r="AT2197" s="99">
        <f>SUMIFS(通讯通路门店!$V:$V,通讯通路门店!$S:$S,$G2197)</f>
        <v>0</v>
      </c>
      <c r="AU2197" s="99">
        <f>SUMIFS(通讯通路门店!$W:$W,通讯通路门店!$S:$S,$G2197)</f>
        <v>0</v>
      </c>
      <c r="AV2197" s="99">
        <f>SUMIFS(通讯通路门店!$Z:$Z,通讯通路门店!$S:$S,$G2197)</f>
        <v>0</v>
      </c>
      <c r="AW2197" s="99">
        <f>SUMIFS(通讯通路门店!$AB:$AB,通讯通路门店!$S:$S,$G2197)</f>
        <v>0</v>
      </c>
      <c r="AX2197" s="99">
        <f>SUMIFS(通讯通路门店!$X:$X,通讯通路门店!$S:$S,$G2197)</f>
        <v>0</v>
      </c>
      <c r="AY2197" s="99">
        <f>SUMIFS(通讯通路门店!$Y:$Y,通讯通路门店!$S:$S,$G2197)</f>
        <v>0</v>
      </c>
      <c r="AZ2197" s="99">
        <f>SUMIFS(通讯通路门店!$AA:$AA,通讯通路门店!$S:$S,$G2197)</f>
        <v>0</v>
      </c>
      <c r="BA2197" s="99">
        <f t="shared" si="173"/>
        <v>0</v>
      </c>
      <c r="BB2197" s="99">
        <f t="shared" si="174"/>
        <v>0</v>
      </c>
      <c r="BC2197" s="99">
        <f>SUMIFS(通讯通路门店!$W:$W,通讯通路门店!$S:$S,$G2197,通讯通路门店!$J:$J,"荣耀体验店")+SUMIFS(通讯通路门店!$W:$W,通讯通路门店!$S:$S,$G2197,通讯通路门店!$J:$J,"荣耀授权专卖店")</f>
        <v>0</v>
      </c>
      <c r="BD2197" s="99">
        <f>SUMIFS(通讯通路门店!$Z:$Z,通讯通路门店!$S:$S,$G2197,通讯通路门店!$J:$J,"VIVO体验店")</f>
        <v>0</v>
      </c>
      <c r="BE2197" s="99">
        <f>SUMIFS(通讯通路门店!$AB:$AB,通讯通路门店!$S:$S,$G2197,通讯通路门店!$J:$J,"OPPO体验店")</f>
        <v>0</v>
      </c>
      <c r="BF2197" s="99">
        <f>SUMIFS(通讯通路门店!$X:$X,通讯通路门店!$S:$S,$G2197,通讯通路门店!$J:$J,"华为授权体验店")+SUMIFS(通讯通路门店!$AA:$AA,通讯通路门店!$S:$S,$G2197,通讯通路门店!$J:$J,"华为堡垒店")</f>
        <v>0</v>
      </c>
      <c r="BG2197" s="99">
        <f>SUMIFS(通讯通路门店!$Y:$Y,通讯通路门店!$S:$S,$G2197,通讯通路门店!$J:$J,"小米体验店")</f>
        <v>0</v>
      </c>
      <c r="BH2197" s="99">
        <f>SUMIFS(通讯通路门店!$AA:$AA,通讯通路门店!$S:$S,$G2197,通讯通路门店!$J:$J,"苹果体验店")</f>
        <v>0</v>
      </c>
      <c r="BI2197" s="99">
        <f>SUMIFS(通讯通路门店!$K:$K,通讯通路门店!$S:$S,$G2197,通讯通路门店!$J:$J,"其他品牌专卖店")</f>
        <v>0</v>
      </c>
      <c r="BJ2197" s="99">
        <f>SUMIFS(通讯通路门店!$AC:$AC,通讯通路门店!$S:$S,$G2197)</f>
        <v>0</v>
      </c>
      <c r="BK2197" s="99">
        <f>SUMIFS(通讯通路门店!$AD:$AD,通讯通路门店!$S:$S,$G2197)</f>
        <v>0</v>
      </c>
      <c r="BL2197" s="99">
        <f>SUMIFS(通讯通路门店!$AE:$AE,通讯通路门店!$S:$S,$G2197)</f>
        <v>0</v>
      </c>
      <c r="BM2197" s="99">
        <f>SUMIFS(通讯通路门店!$AF:$AF,通讯通路门店!$S:$S,$G2197)</f>
        <v>0</v>
      </c>
      <c r="BN2197" s="99">
        <f>SUMIFS(通讯通路门店!$AG:$AG,通讯通路门店!$S:$S,$G2197)</f>
        <v>0</v>
      </c>
      <c r="BO2197" s="99">
        <f>SUMIFS(通讯通路门店!$AH:$AH,通讯通路门店!$S:$S,$G2197)</f>
        <v>0</v>
      </c>
      <c r="BP2197" s="99">
        <f>SUMIFS(通讯通路门店!$AI:$AI,通讯通路门店!$S:$S,$G2197)</f>
        <v>0</v>
      </c>
      <c r="BQ2197" s="83"/>
    </row>
    <row r="2198" spans="1:69">
      <c r="A2198" s="99" t="str">
        <f>IFERROR(_xlfn.XLOOKUP($G2198,通讯通路门店!$S$4:$S$993933,通讯通路门店!$A$4:$A$993933,0,0),"")</f>
        <v>海南省</v>
      </c>
      <c r="B2198" s="99" t="str">
        <f>IFERROR(_xlfn.XLOOKUP($G2198,通讯通路门店!$S$4:$S$993933,通讯通路门店!$B$4:$B$993933,0,0),"")</f>
        <v>昌江黎族自治县</v>
      </c>
      <c r="C2198" s="99" t="str">
        <f>IFERROR(_xlfn.XLOOKUP($G2198,通讯通路门店!$S$4:$S$993933,通讯通路门店!$C$4:$C$993933,0,0),"")</f>
        <v>昌江黎族自治县</v>
      </c>
      <c r="D2198" s="99" t="str">
        <f>IFERROR(_xlfn.XLOOKUP($G2198,通讯通路门店!$S$4:$S$993933,通讯通路门店!$D$4:$D$993933,0,0),"")</f>
        <v>叉河镇</v>
      </c>
      <c r="E2198" s="83"/>
      <c r="F2198" s="83"/>
      <c r="G2198" s="101"/>
      <c r="H2198" s="102">
        <f>IFERROR(_xlfn.XLOOKUP($G2198,通讯通路门店!$S$4:$S$993933,通讯通路门店!$R$4:$R$993933,0,0),"")</f>
        <v>0</v>
      </c>
      <c r="I2198" s="83"/>
      <c r="J2198" s="83"/>
      <c r="K2198" s="83"/>
      <c r="L2198" s="83"/>
      <c r="M2198" s="83"/>
      <c r="N2198" s="83"/>
      <c r="O2198" s="83"/>
      <c r="P2198" s="83"/>
      <c r="Q2198" s="83"/>
      <c r="R2198" s="83"/>
      <c r="S2198" s="83"/>
      <c r="T2198" s="83"/>
      <c r="U2198" s="99">
        <f>COUNTIF(通讯通路门店!$S:$S,$G2198)</f>
        <v>0</v>
      </c>
      <c r="V2198" s="99">
        <f>COUNTIFS(通讯通路门店!$S:$S,$G2198,通讯通路门店!$J:$J,"综合卖场")</f>
        <v>0</v>
      </c>
      <c r="W2198" s="99">
        <f>SUMIFS(通讯通路门店!$AJ:$AJ,通讯通路门店!$S:$S,通讯客户沙盘!$G2198)</f>
        <v>0</v>
      </c>
      <c r="X2198" s="99">
        <f t="shared" si="170"/>
        <v>0</v>
      </c>
      <c r="Y2198" s="99">
        <f>COUNTIFS(通讯通路门店!$S:$S,$G2198,通讯通路门店!$J:$J,"荣耀体验店")+COUNTIFS(通讯通路门店!$S:$S,$G2198,通讯通路门店!$J:$J,"荣耀授权专卖店")</f>
        <v>0</v>
      </c>
      <c r="Z2198" s="99">
        <f>COUNTIFS(通讯通路门店!$S:$S,$G2198,通讯通路门店!$J:$J,"VIVO体验店")</f>
        <v>0</v>
      </c>
      <c r="AA2198" s="99">
        <f>COUNTIFS(通讯通路门店!$S:$S,$G2198,通讯通路门店!$J:$J,"OPPO体验店")</f>
        <v>0</v>
      </c>
      <c r="AB2198" s="99">
        <f>COUNTIFS(通讯通路门店!$S:$S,$G2198,通讯通路门店!$J:$J,"华为授权体验店")+COUNTIFS(通讯通路门店!$S:$S,$G2198,通讯通路门店!$J:$J,"华为堡垒店")</f>
        <v>0</v>
      </c>
      <c r="AC2198" s="99">
        <f>COUNTIFS(通讯通路门店!$S:$S,$G2198,通讯通路门店!$J:$J,"小米体验店")</f>
        <v>0</v>
      </c>
      <c r="AD2198" s="99">
        <f>COUNTIFS(通讯通路门店!$S:$S,$G2198,通讯通路门店!$J:$J,"苹果体验店")</f>
        <v>0</v>
      </c>
      <c r="AE2198" s="99">
        <f>COUNTIFS(通讯通路门店!$S:$S,$G2198,通讯通路门店!$J:$J,"其他品牌专卖店")</f>
        <v>0</v>
      </c>
      <c r="AF2198" s="99">
        <f>SUMIFS(通讯通路门店!$BI:$BI,通讯通路门店!$S:$S,$G2198)</f>
        <v>0</v>
      </c>
      <c r="AG2198" s="99">
        <f>SUMIFS(通讯通路门店!$BH:$BH,通讯通路门店!$S:$S,$G2198)</f>
        <v>0</v>
      </c>
      <c r="AH2198" s="99">
        <f t="shared" si="171"/>
        <v>0</v>
      </c>
      <c r="AI2198" s="99">
        <f>SUMIFS(通讯通路门店!$BB:$BB,通讯通路门店!$S:$S,$G2198)</f>
        <v>0</v>
      </c>
      <c r="AJ2198" s="99">
        <f>SUMIFS(通讯通路门店!$BE:$BE,通讯通路门店!$S:$S,$G2198)</f>
        <v>0</v>
      </c>
      <c r="AK2198" s="99">
        <f>SUMIFS(通讯通路门店!$BG:$BG,通讯通路门店!$S:$S,$G2198)</f>
        <v>0</v>
      </c>
      <c r="AL2198" s="99">
        <f>SUMIFS(通讯通路门店!$BC:$BC,通讯通路门店!$S:$S,$G2198)</f>
        <v>0</v>
      </c>
      <c r="AM2198" s="99">
        <f>SUMIFS(通讯通路门店!$BD:$BD,通讯通路门店!$S:$S,$G2198)</f>
        <v>0</v>
      </c>
      <c r="AN2198" s="99">
        <f>SUMIFS(通讯通路门店!$BF:$BF,通讯通路门店!$S:$S,$G2198)</f>
        <v>0</v>
      </c>
      <c r="AO2198" s="99">
        <f t="shared" si="172"/>
        <v>0</v>
      </c>
      <c r="AP2198" s="99">
        <f>SUMIFS(通讯通路门店!$K:$K,通讯通路门店!$S:$S,$G2198)</f>
        <v>0</v>
      </c>
      <c r="AQ2198" s="83"/>
      <c r="AR2198" s="99">
        <f>SUMIFS(通讯通路门店!$T:$T,通讯通路门店!$S:$S,$G2198)</f>
        <v>0</v>
      </c>
      <c r="AS2198" s="99">
        <f>SUMIFS(通讯通路门店!$U:$U,通讯通路门店!$S:$S,$G2198)</f>
        <v>0</v>
      </c>
      <c r="AT2198" s="99">
        <f>SUMIFS(通讯通路门店!$V:$V,通讯通路门店!$S:$S,$G2198)</f>
        <v>0</v>
      </c>
      <c r="AU2198" s="99">
        <f>SUMIFS(通讯通路门店!$W:$W,通讯通路门店!$S:$S,$G2198)</f>
        <v>0</v>
      </c>
      <c r="AV2198" s="99">
        <f>SUMIFS(通讯通路门店!$Z:$Z,通讯通路门店!$S:$S,$G2198)</f>
        <v>0</v>
      </c>
      <c r="AW2198" s="99">
        <f>SUMIFS(通讯通路门店!$AB:$AB,通讯通路门店!$S:$S,$G2198)</f>
        <v>0</v>
      </c>
      <c r="AX2198" s="99">
        <f>SUMIFS(通讯通路门店!$X:$X,通讯通路门店!$S:$S,$G2198)</f>
        <v>0</v>
      </c>
      <c r="AY2198" s="99">
        <f>SUMIFS(通讯通路门店!$Y:$Y,通讯通路门店!$S:$S,$G2198)</f>
        <v>0</v>
      </c>
      <c r="AZ2198" s="99">
        <f>SUMIFS(通讯通路门店!$AA:$AA,通讯通路门店!$S:$S,$G2198)</f>
        <v>0</v>
      </c>
      <c r="BA2198" s="99">
        <f t="shared" si="173"/>
        <v>0</v>
      </c>
      <c r="BB2198" s="99">
        <f t="shared" si="174"/>
        <v>0</v>
      </c>
      <c r="BC2198" s="99">
        <f>SUMIFS(通讯通路门店!$W:$W,通讯通路门店!$S:$S,$G2198,通讯通路门店!$J:$J,"荣耀体验店")+SUMIFS(通讯通路门店!$W:$W,通讯通路门店!$S:$S,$G2198,通讯通路门店!$J:$J,"荣耀授权专卖店")</f>
        <v>0</v>
      </c>
      <c r="BD2198" s="99">
        <f>SUMIFS(通讯通路门店!$Z:$Z,通讯通路门店!$S:$S,$G2198,通讯通路门店!$J:$J,"VIVO体验店")</f>
        <v>0</v>
      </c>
      <c r="BE2198" s="99">
        <f>SUMIFS(通讯通路门店!$AB:$AB,通讯通路门店!$S:$S,$G2198,通讯通路门店!$J:$J,"OPPO体验店")</f>
        <v>0</v>
      </c>
      <c r="BF2198" s="99">
        <f>SUMIFS(通讯通路门店!$X:$X,通讯通路门店!$S:$S,$G2198,通讯通路门店!$J:$J,"华为授权体验店")+SUMIFS(通讯通路门店!$AA:$AA,通讯通路门店!$S:$S,$G2198,通讯通路门店!$J:$J,"华为堡垒店")</f>
        <v>0</v>
      </c>
      <c r="BG2198" s="99">
        <f>SUMIFS(通讯通路门店!$Y:$Y,通讯通路门店!$S:$S,$G2198,通讯通路门店!$J:$J,"小米体验店")</f>
        <v>0</v>
      </c>
      <c r="BH2198" s="99">
        <f>SUMIFS(通讯通路门店!$AA:$AA,通讯通路门店!$S:$S,$G2198,通讯通路门店!$J:$J,"苹果体验店")</f>
        <v>0</v>
      </c>
      <c r="BI2198" s="99">
        <f>SUMIFS(通讯通路门店!$K:$K,通讯通路门店!$S:$S,$G2198,通讯通路门店!$J:$J,"其他品牌专卖店")</f>
        <v>0</v>
      </c>
      <c r="BJ2198" s="99">
        <f>SUMIFS(通讯通路门店!$AC:$AC,通讯通路门店!$S:$S,$G2198)</f>
        <v>0</v>
      </c>
      <c r="BK2198" s="99">
        <f>SUMIFS(通讯通路门店!$AD:$AD,通讯通路门店!$S:$S,$G2198)</f>
        <v>0</v>
      </c>
      <c r="BL2198" s="99">
        <f>SUMIFS(通讯通路门店!$AE:$AE,通讯通路门店!$S:$S,$G2198)</f>
        <v>0</v>
      </c>
      <c r="BM2198" s="99">
        <f>SUMIFS(通讯通路门店!$AF:$AF,通讯通路门店!$S:$S,$G2198)</f>
        <v>0</v>
      </c>
      <c r="BN2198" s="99">
        <f>SUMIFS(通讯通路门店!$AG:$AG,通讯通路门店!$S:$S,$G2198)</f>
        <v>0</v>
      </c>
      <c r="BO2198" s="99">
        <f>SUMIFS(通讯通路门店!$AH:$AH,通讯通路门店!$S:$S,$G2198)</f>
        <v>0</v>
      </c>
      <c r="BP2198" s="99">
        <f>SUMIFS(通讯通路门店!$AI:$AI,通讯通路门店!$S:$S,$G2198)</f>
        <v>0</v>
      </c>
      <c r="BQ2198" s="83"/>
    </row>
    <row r="2199" spans="1:69">
      <c r="A2199" s="99" t="str">
        <f>IFERROR(_xlfn.XLOOKUP($G2199,通讯通路门店!$S$4:$S$993933,通讯通路门店!$A$4:$A$993933,0,0),"")</f>
        <v>海南省</v>
      </c>
      <c r="B2199" s="99" t="str">
        <f>IFERROR(_xlfn.XLOOKUP($G2199,通讯通路门店!$S$4:$S$993933,通讯通路门店!$B$4:$B$993933,0,0),"")</f>
        <v>昌江黎族自治县</v>
      </c>
      <c r="C2199" s="99" t="str">
        <f>IFERROR(_xlfn.XLOOKUP($G2199,通讯通路门店!$S$4:$S$993933,通讯通路门店!$C$4:$C$993933,0,0),"")</f>
        <v>昌江黎族自治县</v>
      </c>
      <c r="D2199" s="99" t="str">
        <f>IFERROR(_xlfn.XLOOKUP($G2199,通讯通路门店!$S$4:$S$993933,通讯通路门店!$D$4:$D$993933,0,0),"")</f>
        <v>叉河镇</v>
      </c>
      <c r="E2199" s="83"/>
      <c r="F2199" s="83"/>
      <c r="G2199" s="101"/>
      <c r="H2199" s="102">
        <f>IFERROR(_xlfn.XLOOKUP($G2199,通讯通路门店!$S$4:$S$993933,通讯通路门店!$R$4:$R$993933,0,0),"")</f>
        <v>0</v>
      </c>
      <c r="I2199" s="83"/>
      <c r="J2199" s="83"/>
      <c r="K2199" s="83"/>
      <c r="L2199" s="83"/>
      <c r="M2199" s="83"/>
      <c r="N2199" s="83"/>
      <c r="O2199" s="83"/>
      <c r="P2199" s="83"/>
      <c r="Q2199" s="83"/>
      <c r="R2199" s="83"/>
      <c r="S2199" s="83"/>
      <c r="T2199" s="83"/>
      <c r="U2199" s="99">
        <f>COUNTIF(通讯通路门店!$S:$S,$G2199)</f>
        <v>0</v>
      </c>
      <c r="V2199" s="99">
        <f>COUNTIFS(通讯通路门店!$S:$S,$G2199,通讯通路门店!$J:$J,"综合卖场")</f>
        <v>0</v>
      </c>
      <c r="W2199" s="99">
        <f>SUMIFS(通讯通路门店!$AJ:$AJ,通讯通路门店!$S:$S,通讯客户沙盘!$G2199)</f>
        <v>0</v>
      </c>
      <c r="X2199" s="99">
        <f t="shared" si="170"/>
        <v>0</v>
      </c>
      <c r="Y2199" s="99">
        <f>COUNTIFS(通讯通路门店!$S:$S,$G2199,通讯通路门店!$J:$J,"荣耀体验店")+COUNTIFS(通讯通路门店!$S:$S,$G2199,通讯通路门店!$J:$J,"荣耀授权专卖店")</f>
        <v>0</v>
      </c>
      <c r="Z2199" s="99">
        <f>COUNTIFS(通讯通路门店!$S:$S,$G2199,通讯通路门店!$J:$J,"VIVO体验店")</f>
        <v>0</v>
      </c>
      <c r="AA2199" s="99">
        <f>COUNTIFS(通讯通路门店!$S:$S,$G2199,通讯通路门店!$J:$J,"OPPO体验店")</f>
        <v>0</v>
      </c>
      <c r="AB2199" s="99">
        <f>COUNTIFS(通讯通路门店!$S:$S,$G2199,通讯通路门店!$J:$J,"华为授权体验店")+COUNTIFS(通讯通路门店!$S:$S,$G2199,通讯通路门店!$J:$J,"华为堡垒店")</f>
        <v>0</v>
      </c>
      <c r="AC2199" s="99">
        <f>COUNTIFS(通讯通路门店!$S:$S,$G2199,通讯通路门店!$J:$J,"小米体验店")</f>
        <v>0</v>
      </c>
      <c r="AD2199" s="99">
        <f>COUNTIFS(通讯通路门店!$S:$S,$G2199,通讯通路门店!$J:$J,"苹果体验店")</f>
        <v>0</v>
      </c>
      <c r="AE2199" s="99">
        <f>COUNTIFS(通讯通路门店!$S:$S,$G2199,通讯通路门店!$J:$J,"其他品牌专卖店")</f>
        <v>0</v>
      </c>
      <c r="AF2199" s="99">
        <f>SUMIFS(通讯通路门店!$BI:$BI,通讯通路门店!$S:$S,$G2199)</f>
        <v>0</v>
      </c>
      <c r="AG2199" s="99">
        <f>SUMIFS(通讯通路门店!$BH:$BH,通讯通路门店!$S:$S,$G2199)</f>
        <v>0</v>
      </c>
      <c r="AH2199" s="99">
        <f t="shared" si="171"/>
        <v>0</v>
      </c>
      <c r="AI2199" s="99">
        <f>SUMIFS(通讯通路门店!$BB:$BB,通讯通路门店!$S:$S,$G2199)</f>
        <v>0</v>
      </c>
      <c r="AJ2199" s="99">
        <f>SUMIFS(通讯通路门店!$BE:$BE,通讯通路门店!$S:$S,$G2199)</f>
        <v>0</v>
      </c>
      <c r="AK2199" s="99">
        <f>SUMIFS(通讯通路门店!$BG:$BG,通讯通路门店!$S:$S,$G2199)</f>
        <v>0</v>
      </c>
      <c r="AL2199" s="99">
        <f>SUMIFS(通讯通路门店!$BC:$BC,通讯通路门店!$S:$S,$G2199)</f>
        <v>0</v>
      </c>
      <c r="AM2199" s="99">
        <f>SUMIFS(通讯通路门店!$BD:$BD,通讯通路门店!$S:$S,$G2199)</f>
        <v>0</v>
      </c>
      <c r="AN2199" s="99">
        <f>SUMIFS(通讯通路门店!$BF:$BF,通讯通路门店!$S:$S,$G2199)</f>
        <v>0</v>
      </c>
      <c r="AO2199" s="99">
        <f t="shared" si="172"/>
        <v>0</v>
      </c>
      <c r="AP2199" s="99">
        <f>SUMIFS(通讯通路门店!$K:$K,通讯通路门店!$S:$S,$G2199)</f>
        <v>0</v>
      </c>
      <c r="AQ2199" s="83"/>
      <c r="AR2199" s="99">
        <f>SUMIFS(通讯通路门店!$T:$T,通讯通路门店!$S:$S,$G2199)</f>
        <v>0</v>
      </c>
      <c r="AS2199" s="99">
        <f>SUMIFS(通讯通路门店!$U:$U,通讯通路门店!$S:$S,$G2199)</f>
        <v>0</v>
      </c>
      <c r="AT2199" s="99">
        <f>SUMIFS(通讯通路门店!$V:$V,通讯通路门店!$S:$S,$G2199)</f>
        <v>0</v>
      </c>
      <c r="AU2199" s="99">
        <f>SUMIFS(通讯通路门店!$W:$W,通讯通路门店!$S:$S,$G2199)</f>
        <v>0</v>
      </c>
      <c r="AV2199" s="99">
        <f>SUMIFS(通讯通路门店!$Z:$Z,通讯通路门店!$S:$S,$G2199)</f>
        <v>0</v>
      </c>
      <c r="AW2199" s="99">
        <f>SUMIFS(通讯通路门店!$AB:$AB,通讯通路门店!$S:$S,$G2199)</f>
        <v>0</v>
      </c>
      <c r="AX2199" s="99">
        <f>SUMIFS(通讯通路门店!$X:$X,通讯通路门店!$S:$S,$G2199)</f>
        <v>0</v>
      </c>
      <c r="AY2199" s="99">
        <f>SUMIFS(通讯通路门店!$Y:$Y,通讯通路门店!$S:$S,$G2199)</f>
        <v>0</v>
      </c>
      <c r="AZ2199" s="99">
        <f>SUMIFS(通讯通路门店!$AA:$AA,通讯通路门店!$S:$S,$G2199)</f>
        <v>0</v>
      </c>
      <c r="BA2199" s="99">
        <f t="shared" si="173"/>
        <v>0</v>
      </c>
      <c r="BB2199" s="99">
        <f t="shared" si="174"/>
        <v>0</v>
      </c>
      <c r="BC2199" s="99">
        <f>SUMIFS(通讯通路门店!$W:$W,通讯通路门店!$S:$S,$G2199,通讯通路门店!$J:$J,"荣耀体验店")+SUMIFS(通讯通路门店!$W:$W,通讯通路门店!$S:$S,$G2199,通讯通路门店!$J:$J,"荣耀授权专卖店")</f>
        <v>0</v>
      </c>
      <c r="BD2199" s="99">
        <f>SUMIFS(通讯通路门店!$Z:$Z,通讯通路门店!$S:$S,$G2199,通讯通路门店!$J:$J,"VIVO体验店")</f>
        <v>0</v>
      </c>
      <c r="BE2199" s="99">
        <f>SUMIFS(通讯通路门店!$AB:$AB,通讯通路门店!$S:$S,$G2199,通讯通路门店!$J:$J,"OPPO体验店")</f>
        <v>0</v>
      </c>
      <c r="BF2199" s="99">
        <f>SUMIFS(通讯通路门店!$X:$X,通讯通路门店!$S:$S,$G2199,通讯通路门店!$J:$J,"华为授权体验店")+SUMIFS(通讯通路门店!$AA:$AA,通讯通路门店!$S:$S,$G2199,通讯通路门店!$J:$J,"华为堡垒店")</f>
        <v>0</v>
      </c>
      <c r="BG2199" s="99">
        <f>SUMIFS(通讯通路门店!$Y:$Y,通讯通路门店!$S:$S,$G2199,通讯通路门店!$J:$J,"小米体验店")</f>
        <v>0</v>
      </c>
      <c r="BH2199" s="99">
        <f>SUMIFS(通讯通路门店!$AA:$AA,通讯通路门店!$S:$S,$G2199,通讯通路门店!$J:$J,"苹果体验店")</f>
        <v>0</v>
      </c>
      <c r="BI2199" s="99">
        <f>SUMIFS(通讯通路门店!$K:$K,通讯通路门店!$S:$S,$G2199,通讯通路门店!$J:$J,"其他品牌专卖店")</f>
        <v>0</v>
      </c>
      <c r="BJ2199" s="99">
        <f>SUMIFS(通讯通路门店!$AC:$AC,通讯通路门店!$S:$S,$G2199)</f>
        <v>0</v>
      </c>
      <c r="BK2199" s="99">
        <f>SUMIFS(通讯通路门店!$AD:$AD,通讯通路门店!$S:$S,$G2199)</f>
        <v>0</v>
      </c>
      <c r="BL2199" s="99">
        <f>SUMIFS(通讯通路门店!$AE:$AE,通讯通路门店!$S:$S,$G2199)</f>
        <v>0</v>
      </c>
      <c r="BM2199" s="99">
        <f>SUMIFS(通讯通路门店!$AF:$AF,通讯通路门店!$S:$S,$G2199)</f>
        <v>0</v>
      </c>
      <c r="BN2199" s="99">
        <f>SUMIFS(通讯通路门店!$AG:$AG,通讯通路门店!$S:$S,$G2199)</f>
        <v>0</v>
      </c>
      <c r="BO2199" s="99">
        <f>SUMIFS(通讯通路门店!$AH:$AH,通讯通路门店!$S:$S,$G2199)</f>
        <v>0</v>
      </c>
      <c r="BP2199" s="99">
        <f>SUMIFS(通讯通路门店!$AI:$AI,通讯通路门店!$S:$S,$G2199)</f>
        <v>0</v>
      </c>
      <c r="BQ2199" s="83"/>
    </row>
    <row r="2200" spans="1:69">
      <c r="A2200" s="99" t="str">
        <f>IFERROR(_xlfn.XLOOKUP($G2200,通讯通路门店!$S$4:$S$993933,通讯通路门店!$A$4:$A$993933,0,0),"")</f>
        <v>海南省</v>
      </c>
      <c r="B2200" s="99" t="str">
        <f>IFERROR(_xlfn.XLOOKUP($G2200,通讯通路门店!$S$4:$S$993933,通讯通路门店!$B$4:$B$993933,0,0),"")</f>
        <v>昌江黎族自治县</v>
      </c>
      <c r="C2200" s="99" t="str">
        <f>IFERROR(_xlfn.XLOOKUP($G2200,通讯通路门店!$S$4:$S$993933,通讯通路门店!$C$4:$C$993933,0,0),"")</f>
        <v>昌江黎族自治县</v>
      </c>
      <c r="D2200" s="99" t="str">
        <f>IFERROR(_xlfn.XLOOKUP($G2200,通讯通路门店!$S$4:$S$993933,通讯通路门店!$D$4:$D$993933,0,0),"")</f>
        <v>叉河镇</v>
      </c>
      <c r="E2200" s="83"/>
      <c r="F2200" s="83"/>
      <c r="G2200" s="101"/>
      <c r="H2200" s="102">
        <f>IFERROR(_xlfn.XLOOKUP($G2200,通讯通路门店!$S$4:$S$993933,通讯通路门店!$R$4:$R$993933,0,0),"")</f>
        <v>0</v>
      </c>
      <c r="I2200" s="83"/>
      <c r="J2200" s="83"/>
      <c r="K2200" s="83"/>
      <c r="L2200" s="83"/>
      <c r="M2200" s="83"/>
      <c r="N2200" s="83"/>
      <c r="O2200" s="83"/>
      <c r="P2200" s="83"/>
      <c r="Q2200" s="83"/>
      <c r="R2200" s="83"/>
      <c r="S2200" s="83"/>
      <c r="T2200" s="83"/>
      <c r="U2200" s="99">
        <f>COUNTIF(通讯通路门店!$S:$S,$G2200)</f>
        <v>0</v>
      </c>
      <c r="V2200" s="99">
        <f>COUNTIFS(通讯通路门店!$S:$S,$G2200,通讯通路门店!$J:$J,"综合卖场")</f>
        <v>0</v>
      </c>
      <c r="W2200" s="99">
        <f>SUMIFS(通讯通路门店!$AJ:$AJ,通讯通路门店!$S:$S,通讯客户沙盘!$G2200)</f>
        <v>0</v>
      </c>
      <c r="X2200" s="99">
        <f t="shared" si="170"/>
        <v>0</v>
      </c>
      <c r="Y2200" s="99">
        <f>COUNTIFS(通讯通路门店!$S:$S,$G2200,通讯通路门店!$J:$J,"荣耀体验店")+COUNTIFS(通讯通路门店!$S:$S,$G2200,通讯通路门店!$J:$J,"荣耀授权专卖店")</f>
        <v>0</v>
      </c>
      <c r="Z2200" s="99">
        <f>COUNTIFS(通讯通路门店!$S:$S,$G2200,通讯通路门店!$J:$J,"VIVO体验店")</f>
        <v>0</v>
      </c>
      <c r="AA2200" s="99">
        <f>COUNTIFS(通讯通路门店!$S:$S,$G2200,通讯通路门店!$J:$J,"OPPO体验店")</f>
        <v>0</v>
      </c>
      <c r="AB2200" s="99">
        <f>COUNTIFS(通讯通路门店!$S:$S,$G2200,通讯通路门店!$J:$J,"华为授权体验店")+COUNTIFS(通讯通路门店!$S:$S,$G2200,通讯通路门店!$J:$J,"华为堡垒店")</f>
        <v>0</v>
      </c>
      <c r="AC2200" s="99">
        <f>COUNTIFS(通讯通路门店!$S:$S,$G2200,通讯通路门店!$J:$J,"小米体验店")</f>
        <v>0</v>
      </c>
      <c r="AD2200" s="99">
        <f>COUNTIFS(通讯通路门店!$S:$S,$G2200,通讯通路门店!$J:$J,"苹果体验店")</f>
        <v>0</v>
      </c>
      <c r="AE2200" s="99">
        <f>COUNTIFS(通讯通路门店!$S:$S,$G2200,通讯通路门店!$J:$J,"其他品牌专卖店")</f>
        <v>0</v>
      </c>
      <c r="AF2200" s="99">
        <f>SUMIFS(通讯通路门店!$BI:$BI,通讯通路门店!$S:$S,$G2200)</f>
        <v>0</v>
      </c>
      <c r="AG2200" s="99">
        <f>SUMIFS(通讯通路门店!$BH:$BH,通讯通路门店!$S:$S,$G2200)</f>
        <v>0</v>
      </c>
      <c r="AH2200" s="99">
        <f t="shared" si="171"/>
        <v>0</v>
      </c>
      <c r="AI2200" s="99">
        <f>SUMIFS(通讯通路门店!$BB:$BB,通讯通路门店!$S:$S,$G2200)</f>
        <v>0</v>
      </c>
      <c r="AJ2200" s="99">
        <f>SUMIFS(通讯通路门店!$BE:$BE,通讯通路门店!$S:$S,$G2200)</f>
        <v>0</v>
      </c>
      <c r="AK2200" s="99">
        <f>SUMIFS(通讯通路门店!$BG:$BG,通讯通路门店!$S:$S,$G2200)</f>
        <v>0</v>
      </c>
      <c r="AL2200" s="99">
        <f>SUMIFS(通讯通路门店!$BC:$BC,通讯通路门店!$S:$S,$G2200)</f>
        <v>0</v>
      </c>
      <c r="AM2200" s="99">
        <f>SUMIFS(通讯通路门店!$BD:$BD,通讯通路门店!$S:$S,$G2200)</f>
        <v>0</v>
      </c>
      <c r="AN2200" s="99">
        <f>SUMIFS(通讯通路门店!$BF:$BF,通讯通路门店!$S:$S,$G2200)</f>
        <v>0</v>
      </c>
      <c r="AO2200" s="99">
        <f t="shared" si="172"/>
        <v>0</v>
      </c>
      <c r="AP2200" s="99">
        <f>SUMIFS(通讯通路门店!$K:$K,通讯通路门店!$S:$S,$G2200)</f>
        <v>0</v>
      </c>
      <c r="AQ2200" s="83"/>
      <c r="AR2200" s="99">
        <f>SUMIFS(通讯通路门店!$T:$T,通讯通路门店!$S:$S,$G2200)</f>
        <v>0</v>
      </c>
      <c r="AS2200" s="99">
        <f>SUMIFS(通讯通路门店!$U:$U,通讯通路门店!$S:$S,$G2200)</f>
        <v>0</v>
      </c>
      <c r="AT2200" s="99">
        <f>SUMIFS(通讯通路门店!$V:$V,通讯通路门店!$S:$S,$G2200)</f>
        <v>0</v>
      </c>
      <c r="AU2200" s="99">
        <f>SUMIFS(通讯通路门店!$W:$W,通讯通路门店!$S:$S,$G2200)</f>
        <v>0</v>
      </c>
      <c r="AV2200" s="99">
        <f>SUMIFS(通讯通路门店!$Z:$Z,通讯通路门店!$S:$S,$G2200)</f>
        <v>0</v>
      </c>
      <c r="AW2200" s="99">
        <f>SUMIFS(通讯通路门店!$AB:$AB,通讯通路门店!$S:$S,$G2200)</f>
        <v>0</v>
      </c>
      <c r="AX2200" s="99">
        <f>SUMIFS(通讯通路门店!$X:$X,通讯通路门店!$S:$S,$G2200)</f>
        <v>0</v>
      </c>
      <c r="AY2200" s="99">
        <f>SUMIFS(通讯通路门店!$Y:$Y,通讯通路门店!$S:$S,$G2200)</f>
        <v>0</v>
      </c>
      <c r="AZ2200" s="99">
        <f>SUMIFS(通讯通路门店!$AA:$AA,通讯通路门店!$S:$S,$G2200)</f>
        <v>0</v>
      </c>
      <c r="BA2200" s="99">
        <f t="shared" si="173"/>
        <v>0</v>
      </c>
      <c r="BB2200" s="99">
        <f t="shared" si="174"/>
        <v>0</v>
      </c>
      <c r="BC2200" s="99">
        <f>SUMIFS(通讯通路门店!$W:$W,通讯通路门店!$S:$S,$G2200,通讯通路门店!$J:$J,"荣耀体验店")+SUMIFS(通讯通路门店!$W:$W,通讯通路门店!$S:$S,$G2200,通讯通路门店!$J:$J,"荣耀授权专卖店")</f>
        <v>0</v>
      </c>
      <c r="BD2200" s="99">
        <f>SUMIFS(通讯通路门店!$Z:$Z,通讯通路门店!$S:$S,$G2200,通讯通路门店!$J:$J,"VIVO体验店")</f>
        <v>0</v>
      </c>
      <c r="BE2200" s="99">
        <f>SUMIFS(通讯通路门店!$AB:$AB,通讯通路门店!$S:$S,$G2200,通讯通路门店!$J:$J,"OPPO体验店")</f>
        <v>0</v>
      </c>
      <c r="BF2200" s="99">
        <f>SUMIFS(通讯通路门店!$X:$X,通讯通路门店!$S:$S,$G2200,通讯通路门店!$J:$J,"华为授权体验店")+SUMIFS(通讯通路门店!$AA:$AA,通讯通路门店!$S:$S,$G2200,通讯通路门店!$J:$J,"华为堡垒店")</f>
        <v>0</v>
      </c>
      <c r="BG2200" s="99">
        <f>SUMIFS(通讯通路门店!$Y:$Y,通讯通路门店!$S:$S,$G2200,通讯通路门店!$J:$J,"小米体验店")</f>
        <v>0</v>
      </c>
      <c r="BH2200" s="99">
        <f>SUMIFS(通讯通路门店!$AA:$AA,通讯通路门店!$S:$S,$G2200,通讯通路门店!$J:$J,"苹果体验店")</f>
        <v>0</v>
      </c>
      <c r="BI2200" s="99">
        <f>SUMIFS(通讯通路门店!$K:$K,通讯通路门店!$S:$S,$G2200,通讯通路门店!$J:$J,"其他品牌专卖店")</f>
        <v>0</v>
      </c>
      <c r="BJ2200" s="99">
        <f>SUMIFS(通讯通路门店!$AC:$AC,通讯通路门店!$S:$S,$G2200)</f>
        <v>0</v>
      </c>
      <c r="BK2200" s="99">
        <f>SUMIFS(通讯通路门店!$AD:$AD,通讯通路门店!$S:$S,$G2200)</f>
        <v>0</v>
      </c>
      <c r="BL2200" s="99">
        <f>SUMIFS(通讯通路门店!$AE:$AE,通讯通路门店!$S:$S,$G2200)</f>
        <v>0</v>
      </c>
      <c r="BM2200" s="99">
        <f>SUMIFS(通讯通路门店!$AF:$AF,通讯通路门店!$S:$S,$G2200)</f>
        <v>0</v>
      </c>
      <c r="BN2200" s="99">
        <f>SUMIFS(通讯通路门店!$AG:$AG,通讯通路门店!$S:$S,$G2200)</f>
        <v>0</v>
      </c>
      <c r="BO2200" s="99">
        <f>SUMIFS(通讯通路门店!$AH:$AH,通讯通路门店!$S:$S,$G2200)</f>
        <v>0</v>
      </c>
      <c r="BP2200" s="99">
        <f>SUMIFS(通讯通路门店!$AI:$AI,通讯通路门店!$S:$S,$G2200)</f>
        <v>0</v>
      </c>
      <c r="BQ2200" s="83"/>
    </row>
    <row r="2201" spans="1:69">
      <c r="A2201" s="99" t="str">
        <f>IFERROR(_xlfn.XLOOKUP($G2201,通讯通路门店!$S$4:$S$993933,通讯通路门店!$A$4:$A$993933,0,0),"")</f>
        <v>海南省</v>
      </c>
      <c r="B2201" s="99" t="str">
        <f>IFERROR(_xlfn.XLOOKUP($G2201,通讯通路门店!$S$4:$S$993933,通讯通路门店!$B$4:$B$993933,0,0),"")</f>
        <v>昌江黎族自治县</v>
      </c>
      <c r="C2201" s="99" t="str">
        <f>IFERROR(_xlfn.XLOOKUP($G2201,通讯通路门店!$S$4:$S$993933,通讯通路门店!$C$4:$C$993933,0,0),"")</f>
        <v>昌江黎族自治县</v>
      </c>
      <c r="D2201" s="99" t="str">
        <f>IFERROR(_xlfn.XLOOKUP($G2201,通讯通路门店!$S$4:$S$993933,通讯通路门店!$D$4:$D$993933,0,0),"")</f>
        <v>叉河镇</v>
      </c>
      <c r="E2201" s="83"/>
      <c r="F2201" s="83"/>
      <c r="G2201" s="101"/>
      <c r="H2201" s="102">
        <f>IFERROR(_xlfn.XLOOKUP($G2201,通讯通路门店!$S$4:$S$993933,通讯通路门店!$R$4:$R$993933,0,0),"")</f>
        <v>0</v>
      </c>
      <c r="I2201" s="83"/>
      <c r="J2201" s="83"/>
      <c r="K2201" s="83"/>
      <c r="L2201" s="83"/>
      <c r="M2201" s="83"/>
      <c r="N2201" s="83"/>
      <c r="O2201" s="83"/>
      <c r="P2201" s="83"/>
      <c r="Q2201" s="83"/>
      <c r="R2201" s="83"/>
      <c r="S2201" s="83"/>
      <c r="T2201" s="83"/>
      <c r="U2201" s="99">
        <f>COUNTIF(通讯通路门店!$S:$S,$G2201)</f>
        <v>0</v>
      </c>
      <c r="V2201" s="99">
        <f>COUNTIFS(通讯通路门店!$S:$S,$G2201,通讯通路门店!$J:$J,"综合卖场")</f>
        <v>0</v>
      </c>
      <c r="W2201" s="99">
        <f>SUMIFS(通讯通路门店!$AJ:$AJ,通讯通路门店!$S:$S,通讯客户沙盘!$G2201)</f>
        <v>0</v>
      </c>
      <c r="X2201" s="99">
        <f t="shared" si="170"/>
        <v>0</v>
      </c>
      <c r="Y2201" s="99">
        <f>COUNTIFS(通讯通路门店!$S:$S,$G2201,通讯通路门店!$J:$J,"荣耀体验店")+COUNTIFS(通讯通路门店!$S:$S,$G2201,通讯通路门店!$J:$J,"荣耀授权专卖店")</f>
        <v>0</v>
      </c>
      <c r="Z2201" s="99">
        <f>COUNTIFS(通讯通路门店!$S:$S,$G2201,通讯通路门店!$J:$J,"VIVO体验店")</f>
        <v>0</v>
      </c>
      <c r="AA2201" s="99">
        <f>COUNTIFS(通讯通路门店!$S:$S,$G2201,通讯通路门店!$J:$J,"OPPO体验店")</f>
        <v>0</v>
      </c>
      <c r="AB2201" s="99">
        <f>COUNTIFS(通讯通路门店!$S:$S,$G2201,通讯通路门店!$J:$J,"华为授权体验店")+COUNTIFS(通讯通路门店!$S:$S,$G2201,通讯通路门店!$J:$J,"华为堡垒店")</f>
        <v>0</v>
      </c>
      <c r="AC2201" s="99">
        <f>COUNTIFS(通讯通路门店!$S:$S,$G2201,通讯通路门店!$J:$J,"小米体验店")</f>
        <v>0</v>
      </c>
      <c r="AD2201" s="99">
        <f>COUNTIFS(通讯通路门店!$S:$S,$G2201,通讯通路门店!$J:$J,"苹果体验店")</f>
        <v>0</v>
      </c>
      <c r="AE2201" s="99">
        <f>COUNTIFS(通讯通路门店!$S:$S,$G2201,通讯通路门店!$J:$J,"其他品牌专卖店")</f>
        <v>0</v>
      </c>
      <c r="AF2201" s="99">
        <f>SUMIFS(通讯通路门店!$BI:$BI,通讯通路门店!$S:$S,$G2201)</f>
        <v>0</v>
      </c>
      <c r="AG2201" s="99">
        <f>SUMIFS(通讯通路门店!$BH:$BH,通讯通路门店!$S:$S,$G2201)</f>
        <v>0</v>
      </c>
      <c r="AH2201" s="99">
        <f t="shared" si="171"/>
        <v>0</v>
      </c>
      <c r="AI2201" s="99">
        <f>SUMIFS(通讯通路门店!$BB:$BB,通讯通路门店!$S:$S,$G2201)</f>
        <v>0</v>
      </c>
      <c r="AJ2201" s="99">
        <f>SUMIFS(通讯通路门店!$BE:$BE,通讯通路门店!$S:$S,$G2201)</f>
        <v>0</v>
      </c>
      <c r="AK2201" s="99">
        <f>SUMIFS(通讯通路门店!$BG:$BG,通讯通路门店!$S:$S,$G2201)</f>
        <v>0</v>
      </c>
      <c r="AL2201" s="99">
        <f>SUMIFS(通讯通路门店!$BC:$BC,通讯通路门店!$S:$S,$G2201)</f>
        <v>0</v>
      </c>
      <c r="AM2201" s="99">
        <f>SUMIFS(通讯通路门店!$BD:$BD,通讯通路门店!$S:$S,$G2201)</f>
        <v>0</v>
      </c>
      <c r="AN2201" s="99">
        <f>SUMIFS(通讯通路门店!$BF:$BF,通讯通路门店!$S:$S,$G2201)</f>
        <v>0</v>
      </c>
      <c r="AO2201" s="99">
        <f t="shared" si="172"/>
        <v>0</v>
      </c>
      <c r="AP2201" s="99">
        <f>SUMIFS(通讯通路门店!$K:$K,通讯通路门店!$S:$S,$G2201)</f>
        <v>0</v>
      </c>
      <c r="AQ2201" s="83"/>
      <c r="AR2201" s="99">
        <f>SUMIFS(通讯通路门店!$T:$T,通讯通路门店!$S:$S,$G2201)</f>
        <v>0</v>
      </c>
      <c r="AS2201" s="99">
        <f>SUMIFS(通讯通路门店!$U:$U,通讯通路门店!$S:$S,$G2201)</f>
        <v>0</v>
      </c>
      <c r="AT2201" s="99">
        <f>SUMIFS(通讯通路门店!$V:$V,通讯通路门店!$S:$S,$G2201)</f>
        <v>0</v>
      </c>
      <c r="AU2201" s="99">
        <f>SUMIFS(通讯通路门店!$W:$W,通讯通路门店!$S:$S,$G2201)</f>
        <v>0</v>
      </c>
      <c r="AV2201" s="99">
        <f>SUMIFS(通讯通路门店!$Z:$Z,通讯通路门店!$S:$S,$G2201)</f>
        <v>0</v>
      </c>
      <c r="AW2201" s="99">
        <f>SUMIFS(通讯通路门店!$AB:$AB,通讯通路门店!$S:$S,$G2201)</f>
        <v>0</v>
      </c>
      <c r="AX2201" s="99">
        <f>SUMIFS(通讯通路门店!$X:$X,通讯通路门店!$S:$S,$G2201)</f>
        <v>0</v>
      </c>
      <c r="AY2201" s="99">
        <f>SUMIFS(通讯通路门店!$Y:$Y,通讯通路门店!$S:$S,$G2201)</f>
        <v>0</v>
      </c>
      <c r="AZ2201" s="99">
        <f>SUMIFS(通讯通路门店!$AA:$AA,通讯通路门店!$S:$S,$G2201)</f>
        <v>0</v>
      </c>
      <c r="BA2201" s="99">
        <f t="shared" si="173"/>
        <v>0</v>
      </c>
      <c r="BB2201" s="99">
        <f t="shared" si="174"/>
        <v>0</v>
      </c>
      <c r="BC2201" s="99">
        <f>SUMIFS(通讯通路门店!$W:$W,通讯通路门店!$S:$S,$G2201,通讯通路门店!$J:$J,"荣耀体验店")+SUMIFS(通讯通路门店!$W:$W,通讯通路门店!$S:$S,$G2201,通讯通路门店!$J:$J,"荣耀授权专卖店")</f>
        <v>0</v>
      </c>
      <c r="BD2201" s="99">
        <f>SUMIFS(通讯通路门店!$Z:$Z,通讯通路门店!$S:$S,$G2201,通讯通路门店!$J:$J,"VIVO体验店")</f>
        <v>0</v>
      </c>
      <c r="BE2201" s="99">
        <f>SUMIFS(通讯通路门店!$AB:$AB,通讯通路门店!$S:$S,$G2201,通讯通路门店!$J:$J,"OPPO体验店")</f>
        <v>0</v>
      </c>
      <c r="BF2201" s="99">
        <f>SUMIFS(通讯通路门店!$X:$X,通讯通路门店!$S:$S,$G2201,通讯通路门店!$J:$J,"华为授权体验店")+SUMIFS(通讯通路门店!$AA:$AA,通讯通路门店!$S:$S,$G2201,通讯通路门店!$J:$J,"华为堡垒店")</f>
        <v>0</v>
      </c>
      <c r="BG2201" s="99">
        <f>SUMIFS(通讯通路门店!$Y:$Y,通讯通路门店!$S:$S,$G2201,通讯通路门店!$J:$J,"小米体验店")</f>
        <v>0</v>
      </c>
      <c r="BH2201" s="99">
        <f>SUMIFS(通讯通路门店!$AA:$AA,通讯通路门店!$S:$S,$G2201,通讯通路门店!$J:$J,"苹果体验店")</f>
        <v>0</v>
      </c>
      <c r="BI2201" s="99">
        <f>SUMIFS(通讯通路门店!$K:$K,通讯通路门店!$S:$S,$G2201,通讯通路门店!$J:$J,"其他品牌专卖店")</f>
        <v>0</v>
      </c>
      <c r="BJ2201" s="99">
        <f>SUMIFS(通讯通路门店!$AC:$AC,通讯通路门店!$S:$S,$G2201)</f>
        <v>0</v>
      </c>
      <c r="BK2201" s="99">
        <f>SUMIFS(通讯通路门店!$AD:$AD,通讯通路门店!$S:$S,$G2201)</f>
        <v>0</v>
      </c>
      <c r="BL2201" s="99">
        <f>SUMIFS(通讯通路门店!$AE:$AE,通讯通路门店!$S:$S,$G2201)</f>
        <v>0</v>
      </c>
      <c r="BM2201" s="99">
        <f>SUMIFS(通讯通路门店!$AF:$AF,通讯通路门店!$S:$S,$G2201)</f>
        <v>0</v>
      </c>
      <c r="BN2201" s="99">
        <f>SUMIFS(通讯通路门店!$AG:$AG,通讯通路门店!$S:$S,$G2201)</f>
        <v>0</v>
      </c>
      <c r="BO2201" s="99">
        <f>SUMIFS(通讯通路门店!$AH:$AH,通讯通路门店!$S:$S,$G2201)</f>
        <v>0</v>
      </c>
      <c r="BP2201" s="99">
        <f>SUMIFS(通讯通路门店!$AI:$AI,通讯通路门店!$S:$S,$G2201)</f>
        <v>0</v>
      </c>
      <c r="BQ2201" s="83"/>
    </row>
    <row r="2202" spans="1:69">
      <c r="A2202" s="99" t="str">
        <f>IFERROR(_xlfn.XLOOKUP($G2202,通讯通路门店!$S$4:$S$993933,通讯通路门店!$A$4:$A$993933,0,0),"")</f>
        <v>海南省</v>
      </c>
      <c r="B2202" s="99" t="str">
        <f>IFERROR(_xlfn.XLOOKUP($G2202,通讯通路门店!$S$4:$S$993933,通讯通路门店!$B$4:$B$993933,0,0),"")</f>
        <v>昌江黎族自治县</v>
      </c>
      <c r="C2202" s="99" t="str">
        <f>IFERROR(_xlfn.XLOOKUP($G2202,通讯通路门店!$S$4:$S$993933,通讯通路门店!$C$4:$C$993933,0,0),"")</f>
        <v>昌江黎族自治县</v>
      </c>
      <c r="D2202" s="99" t="str">
        <f>IFERROR(_xlfn.XLOOKUP($G2202,通讯通路门店!$S$4:$S$993933,通讯通路门店!$D$4:$D$993933,0,0),"")</f>
        <v>叉河镇</v>
      </c>
      <c r="E2202" s="83"/>
      <c r="F2202" s="83"/>
      <c r="G2202" s="101"/>
      <c r="H2202" s="102">
        <f>IFERROR(_xlfn.XLOOKUP($G2202,通讯通路门店!$S$4:$S$993933,通讯通路门店!$R$4:$R$993933,0,0),"")</f>
        <v>0</v>
      </c>
      <c r="I2202" s="83"/>
      <c r="J2202" s="83"/>
      <c r="K2202" s="83"/>
      <c r="L2202" s="83"/>
      <c r="M2202" s="83"/>
      <c r="N2202" s="83"/>
      <c r="O2202" s="83"/>
      <c r="P2202" s="83"/>
      <c r="Q2202" s="83"/>
      <c r="R2202" s="83"/>
      <c r="S2202" s="83"/>
      <c r="T2202" s="83"/>
      <c r="U2202" s="99">
        <f>COUNTIF(通讯通路门店!$S:$S,$G2202)</f>
        <v>0</v>
      </c>
      <c r="V2202" s="99">
        <f>COUNTIFS(通讯通路门店!$S:$S,$G2202,通讯通路门店!$J:$J,"综合卖场")</f>
        <v>0</v>
      </c>
      <c r="W2202" s="99">
        <f>SUMIFS(通讯通路门店!$AJ:$AJ,通讯通路门店!$S:$S,通讯客户沙盘!$G2202)</f>
        <v>0</v>
      </c>
      <c r="X2202" s="99">
        <f t="shared" si="170"/>
        <v>0</v>
      </c>
      <c r="Y2202" s="99">
        <f>COUNTIFS(通讯通路门店!$S:$S,$G2202,通讯通路门店!$J:$J,"荣耀体验店")+COUNTIFS(通讯通路门店!$S:$S,$G2202,通讯通路门店!$J:$J,"荣耀授权专卖店")</f>
        <v>0</v>
      </c>
      <c r="Z2202" s="99">
        <f>COUNTIFS(通讯通路门店!$S:$S,$G2202,通讯通路门店!$J:$J,"VIVO体验店")</f>
        <v>0</v>
      </c>
      <c r="AA2202" s="99">
        <f>COUNTIFS(通讯通路门店!$S:$S,$G2202,通讯通路门店!$J:$J,"OPPO体验店")</f>
        <v>0</v>
      </c>
      <c r="AB2202" s="99">
        <f>COUNTIFS(通讯通路门店!$S:$S,$G2202,通讯通路门店!$J:$J,"华为授权体验店")+COUNTIFS(通讯通路门店!$S:$S,$G2202,通讯通路门店!$J:$J,"华为堡垒店")</f>
        <v>0</v>
      </c>
      <c r="AC2202" s="99">
        <f>COUNTIFS(通讯通路门店!$S:$S,$G2202,通讯通路门店!$J:$J,"小米体验店")</f>
        <v>0</v>
      </c>
      <c r="AD2202" s="99">
        <f>COUNTIFS(通讯通路门店!$S:$S,$G2202,通讯通路门店!$J:$J,"苹果体验店")</f>
        <v>0</v>
      </c>
      <c r="AE2202" s="99">
        <f>COUNTIFS(通讯通路门店!$S:$S,$G2202,通讯通路门店!$J:$J,"其他品牌专卖店")</f>
        <v>0</v>
      </c>
      <c r="AF2202" s="99">
        <f>SUMIFS(通讯通路门店!$BI:$BI,通讯通路门店!$S:$S,$G2202)</f>
        <v>0</v>
      </c>
      <c r="AG2202" s="99">
        <f>SUMIFS(通讯通路门店!$BH:$BH,通讯通路门店!$S:$S,$G2202)</f>
        <v>0</v>
      </c>
      <c r="AH2202" s="99">
        <f t="shared" si="171"/>
        <v>0</v>
      </c>
      <c r="AI2202" s="99">
        <f>SUMIFS(通讯通路门店!$BB:$BB,通讯通路门店!$S:$S,$G2202)</f>
        <v>0</v>
      </c>
      <c r="AJ2202" s="99">
        <f>SUMIFS(通讯通路门店!$BE:$BE,通讯通路门店!$S:$S,$G2202)</f>
        <v>0</v>
      </c>
      <c r="AK2202" s="99">
        <f>SUMIFS(通讯通路门店!$BG:$BG,通讯通路门店!$S:$S,$G2202)</f>
        <v>0</v>
      </c>
      <c r="AL2202" s="99">
        <f>SUMIFS(通讯通路门店!$BC:$BC,通讯通路门店!$S:$S,$G2202)</f>
        <v>0</v>
      </c>
      <c r="AM2202" s="99">
        <f>SUMIFS(通讯通路门店!$BD:$BD,通讯通路门店!$S:$S,$G2202)</f>
        <v>0</v>
      </c>
      <c r="AN2202" s="99">
        <f>SUMIFS(通讯通路门店!$BF:$BF,通讯通路门店!$S:$S,$G2202)</f>
        <v>0</v>
      </c>
      <c r="AO2202" s="99">
        <f t="shared" si="172"/>
        <v>0</v>
      </c>
      <c r="AP2202" s="99">
        <f>SUMIFS(通讯通路门店!$K:$K,通讯通路门店!$S:$S,$G2202)</f>
        <v>0</v>
      </c>
      <c r="AQ2202" s="83"/>
      <c r="AR2202" s="99">
        <f>SUMIFS(通讯通路门店!$T:$T,通讯通路门店!$S:$S,$G2202)</f>
        <v>0</v>
      </c>
      <c r="AS2202" s="99">
        <f>SUMIFS(通讯通路门店!$U:$U,通讯通路门店!$S:$S,$G2202)</f>
        <v>0</v>
      </c>
      <c r="AT2202" s="99">
        <f>SUMIFS(通讯通路门店!$V:$V,通讯通路门店!$S:$S,$G2202)</f>
        <v>0</v>
      </c>
      <c r="AU2202" s="99">
        <f>SUMIFS(通讯通路门店!$W:$W,通讯通路门店!$S:$S,$G2202)</f>
        <v>0</v>
      </c>
      <c r="AV2202" s="99">
        <f>SUMIFS(通讯通路门店!$Z:$Z,通讯通路门店!$S:$S,$G2202)</f>
        <v>0</v>
      </c>
      <c r="AW2202" s="99">
        <f>SUMIFS(通讯通路门店!$AB:$AB,通讯通路门店!$S:$S,$G2202)</f>
        <v>0</v>
      </c>
      <c r="AX2202" s="99">
        <f>SUMIFS(通讯通路门店!$X:$X,通讯通路门店!$S:$S,$G2202)</f>
        <v>0</v>
      </c>
      <c r="AY2202" s="99">
        <f>SUMIFS(通讯通路门店!$Y:$Y,通讯通路门店!$S:$S,$G2202)</f>
        <v>0</v>
      </c>
      <c r="AZ2202" s="99">
        <f>SUMIFS(通讯通路门店!$AA:$AA,通讯通路门店!$S:$S,$G2202)</f>
        <v>0</v>
      </c>
      <c r="BA2202" s="99">
        <f t="shared" si="173"/>
        <v>0</v>
      </c>
      <c r="BB2202" s="99">
        <f t="shared" si="174"/>
        <v>0</v>
      </c>
      <c r="BC2202" s="99">
        <f>SUMIFS(通讯通路门店!$W:$W,通讯通路门店!$S:$S,$G2202,通讯通路门店!$J:$J,"荣耀体验店")+SUMIFS(通讯通路门店!$W:$W,通讯通路门店!$S:$S,$G2202,通讯通路门店!$J:$J,"荣耀授权专卖店")</f>
        <v>0</v>
      </c>
      <c r="BD2202" s="99">
        <f>SUMIFS(通讯通路门店!$Z:$Z,通讯通路门店!$S:$S,$G2202,通讯通路门店!$J:$J,"VIVO体验店")</f>
        <v>0</v>
      </c>
      <c r="BE2202" s="99">
        <f>SUMIFS(通讯通路门店!$AB:$AB,通讯通路门店!$S:$S,$G2202,通讯通路门店!$J:$J,"OPPO体验店")</f>
        <v>0</v>
      </c>
      <c r="BF2202" s="99">
        <f>SUMIFS(通讯通路门店!$X:$X,通讯通路门店!$S:$S,$G2202,通讯通路门店!$J:$J,"华为授权体验店")+SUMIFS(通讯通路门店!$AA:$AA,通讯通路门店!$S:$S,$G2202,通讯通路门店!$J:$J,"华为堡垒店")</f>
        <v>0</v>
      </c>
      <c r="BG2202" s="99">
        <f>SUMIFS(通讯通路门店!$Y:$Y,通讯通路门店!$S:$S,$G2202,通讯通路门店!$J:$J,"小米体验店")</f>
        <v>0</v>
      </c>
      <c r="BH2202" s="99">
        <f>SUMIFS(通讯通路门店!$AA:$AA,通讯通路门店!$S:$S,$G2202,通讯通路门店!$J:$J,"苹果体验店")</f>
        <v>0</v>
      </c>
      <c r="BI2202" s="99">
        <f>SUMIFS(通讯通路门店!$K:$K,通讯通路门店!$S:$S,$G2202,通讯通路门店!$J:$J,"其他品牌专卖店")</f>
        <v>0</v>
      </c>
      <c r="BJ2202" s="99">
        <f>SUMIFS(通讯通路门店!$AC:$AC,通讯通路门店!$S:$S,$G2202)</f>
        <v>0</v>
      </c>
      <c r="BK2202" s="99">
        <f>SUMIFS(通讯通路门店!$AD:$AD,通讯通路门店!$S:$S,$G2202)</f>
        <v>0</v>
      </c>
      <c r="BL2202" s="99">
        <f>SUMIFS(通讯通路门店!$AE:$AE,通讯通路门店!$S:$S,$G2202)</f>
        <v>0</v>
      </c>
      <c r="BM2202" s="99">
        <f>SUMIFS(通讯通路门店!$AF:$AF,通讯通路门店!$S:$S,$G2202)</f>
        <v>0</v>
      </c>
      <c r="BN2202" s="99">
        <f>SUMIFS(通讯通路门店!$AG:$AG,通讯通路门店!$S:$S,$G2202)</f>
        <v>0</v>
      </c>
      <c r="BO2202" s="99">
        <f>SUMIFS(通讯通路门店!$AH:$AH,通讯通路门店!$S:$S,$G2202)</f>
        <v>0</v>
      </c>
      <c r="BP2202" s="99">
        <f>SUMIFS(通讯通路门店!$AI:$AI,通讯通路门店!$S:$S,$G2202)</f>
        <v>0</v>
      </c>
      <c r="BQ2202" s="83"/>
    </row>
    <row r="2203" spans="1:69">
      <c r="A2203" s="99" t="str">
        <f>IFERROR(_xlfn.XLOOKUP($G2203,通讯通路门店!$S$4:$S$993933,通讯通路门店!$A$4:$A$993933,0,0),"")</f>
        <v>海南省</v>
      </c>
      <c r="B2203" s="99" t="str">
        <f>IFERROR(_xlfn.XLOOKUP($G2203,通讯通路门店!$S$4:$S$993933,通讯通路门店!$B$4:$B$993933,0,0),"")</f>
        <v>昌江黎族自治县</v>
      </c>
      <c r="C2203" s="99" t="str">
        <f>IFERROR(_xlfn.XLOOKUP($G2203,通讯通路门店!$S$4:$S$993933,通讯通路门店!$C$4:$C$993933,0,0),"")</f>
        <v>昌江黎族自治县</v>
      </c>
      <c r="D2203" s="99" t="str">
        <f>IFERROR(_xlfn.XLOOKUP($G2203,通讯通路门店!$S$4:$S$993933,通讯通路门店!$D$4:$D$993933,0,0),"")</f>
        <v>叉河镇</v>
      </c>
      <c r="E2203" s="83"/>
      <c r="F2203" s="83"/>
      <c r="G2203" s="101"/>
      <c r="H2203" s="102">
        <f>IFERROR(_xlfn.XLOOKUP($G2203,通讯通路门店!$S$4:$S$993933,通讯通路门店!$R$4:$R$993933,0,0),"")</f>
        <v>0</v>
      </c>
      <c r="I2203" s="83"/>
      <c r="J2203" s="83"/>
      <c r="K2203" s="83"/>
      <c r="L2203" s="83"/>
      <c r="M2203" s="83"/>
      <c r="N2203" s="83"/>
      <c r="O2203" s="83"/>
      <c r="P2203" s="83"/>
      <c r="Q2203" s="83"/>
      <c r="R2203" s="83"/>
      <c r="S2203" s="83"/>
      <c r="T2203" s="83"/>
      <c r="U2203" s="99">
        <f>COUNTIF(通讯通路门店!$S:$S,$G2203)</f>
        <v>0</v>
      </c>
      <c r="V2203" s="99">
        <f>COUNTIFS(通讯通路门店!$S:$S,$G2203,通讯通路门店!$J:$J,"综合卖场")</f>
        <v>0</v>
      </c>
      <c r="W2203" s="99">
        <f>SUMIFS(通讯通路门店!$AJ:$AJ,通讯通路门店!$S:$S,通讯客户沙盘!$G2203)</f>
        <v>0</v>
      </c>
      <c r="X2203" s="99">
        <f t="shared" si="170"/>
        <v>0</v>
      </c>
      <c r="Y2203" s="99">
        <f>COUNTIFS(通讯通路门店!$S:$S,$G2203,通讯通路门店!$J:$J,"荣耀体验店")+COUNTIFS(通讯通路门店!$S:$S,$G2203,通讯通路门店!$J:$J,"荣耀授权专卖店")</f>
        <v>0</v>
      </c>
      <c r="Z2203" s="99">
        <f>COUNTIFS(通讯通路门店!$S:$S,$G2203,通讯通路门店!$J:$J,"VIVO体验店")</f>
        <v>0</v>
      </c>
      <c r="AA2203" s="99">
        <f>COUNTIFS(通讯通路门店!$S:$S,$G2203,通讯通路门店!$J:$J,"OPPO体验店")</f>
        <v>0</v>
      </c>
      <c r="AB2203" s="99">
        <f>COUNTIFS(通讯通路门店!$S:$S,$G2203,通讯通路门店!$J:$J,"华为授权体验店")+COUNTIFS(通讯通路门店!$S:$S,$G2203,通讯通路门店!$J:$J,"华为堡垒店")</f>
        <v>0</v>
      </c>
      <c r="AC2203" s="99">
        <f>COUNTIFS(通讯通路门店!$S:$S,$G2203,通讯通路门店!$J:$J,"小米体验店")</f>
        <v>0</v>
      </c>
      <c r="AD2203" s="99">
        <f>COUNTIFS(通讯通路门店!$S:$S,$G2203,通讯通路门店!$J:$J,"苹果体验店")</f>
        <v>0</v>
      </c>
      <c r="AE2203" s="99">
        <f>COUNTIFS(通讯通路门店!$S:$S,$G2203,通讯通路门店!$J:$J,"其他品牌专卖店")</f>
        <v>0</v>
      </c>
      <c r="AF2203" s="99">
        <f>SUMIFS(通讯通路门店!$BI:$BI,通讯通路门店!$S:$S,$G2203)</f>
        <v>0</v>
      </c>
      <c r="AG2203" s="99">
        <f>SUMIFS(通讯通路门店!$BH:$BH,通讯通路门店!$S:$S,$G2203)</f>
        <v>0</v>
      </c>
      <c r="AH2203" s="99">
        <f t="shared" si="171"/>
        <v>0</v>
      </c>
      <c r="AI2203" s="99">
        <f>SUMIFS(通讯通路门店!$BB:$BB,通讯通路门店!$S:$S,$G2203)</f>
        <v>0</v>
      </c>
      <c r="AJ2203" s="99">
        <f>SUMIFS(通讯通路门店!$BE:$BE,通讯通路门店!$S:$S,$G2203)</f>
        <v>0</v>
      </c>
      <c r="AK2203" s="99">
        <f>SUMIFS(通讯通路门店!$BG:$BG,通讯通路门店!$S:$S,$G2203)</f>
        <v>0</v>
      </c>
      <c r="AL2203" s="99">
        <f>SUMIFS(通讯通路门店!$BC:$BC,通讯通路门店!$S:$S,$G2203)</f>
        <v>0</v>
      </c>
      <c r="AM2203" s="99">
        <f>SUMIFS(通讯通路门店!$BD:$BD,通讯通路门店!$S:$S,$G2203)</f>
        <v>0</v>
      </c>
      <c r="AN2203" s="99">
        <f>SUMIFS(通讯通路门店!$BF:$BF,通讯通路门店!$S:$S,$G2203)</f>
        <v>0</v>
      </c>
      <c r="AO2203" s="99">
        <f t="shared" si="172"/>
        <v>0</v>
      </c>
      <c r="AP2203" s="99">
        <f>SUMIFS(通讯通路门店!$K:$K,通讯通路门店!$S:$S,$G2203)</f>
        <v>0</v>
      </c>
      <c r="AQ2203" s="83"/>
      <c r="AR2203" s="99">
        <f>SUMIFS(通讯通路门店!$T:$T,通讯通路门店!$S:$S,$G2203)</f>
        <v>0</v>
      </c>
      <c r="AS2203" s="99">
        <f>SUMIFS(通讯通路门店!$U:$U,通讯通路门店!$S:$S,$G2203)</f>
        <v>0</v>
      </c>
      <c r="AT2203" s="99">
        <f>SUMIFS(通讯通路门店!$V:$V,通讯通路门店!$S:$S,$G2203)</f>
        <v>0</v>
      </c>
      <c r="AU2203" s="99">
        <f>SUMIFS(通讯通路门店!$W:$W,通讯通路门店!$S:$S,$G2203)</f>
        <v>0</v>
      </c>
      <c r="AV2203" s="99">
        <f>SUMIFS(通讯通路门店!$Z:$Z,通讯通路门店!$S:$S,$G2203)</f>
        <v>0</v>
      </c>
      <c r="AW2203" s="99">
        <f>SUMIFS(通讯通路门店!$AB:$AB,通讯通路门店!$S:$S,$G2203)</f>
        <v>0</v>
      </c>
      <c r="AX2203" s="99">
        <f>SUMIFS(通讯通路门店!$X:$X,通讯通路门店!$S:$S,$G2203)</f>
        <v>0</v>
      </c>
      <c r="AY2203" s="99">
        <f>SUMIFS(通讯通路门店!$Y:$Y,通讯通路门店!$S:$S,$G2203)</f>
        <v>0</v>
      </c>
      <c r="AZ2203" s="99">
        <f>SUMIFS(通讯通路门店!$AA:$AA,通讯通路门店!$S:$S,$G2203)</f>
        <v>0</v>
      </c>
      <c r="BA2203" s="99">
        <f t="shared" si="173"/>
        <v>0</v>
      </c>
      <c r="BB2203" s="99">
        <f t="shared" si="174"/>
        <v>0</v>
      </c>
      <c r="BC2203" s="99">
        <f>SUMIFS(通讯通路门店!$W:$W,通讯通路门店!$S:$S,$G2203,通讯通路门店!$J:$J,"荣耀体验店")+SUMIFS(通讯通路门店!$W:$W,通讯通路门店!$S:$S,$G2203,通讯通路门店!$J:$J,"荣耀授权专卖店")</f>
        <v>0</v>
      </c>
      <c r="BD2203" s="99">
        <f>SUMIFS(通讯通路门店!$Z:$Z,通讯通路门店!$S:$S,$G2203,通讯通路门店!$J:$J,"VIVO体验店")</f>
        <v>0</v>
      </c>
      <c r="BE2203" s="99">
        <f>SUMIFS(通讯通路门店!$AB:$AB,通讯通路门店!$S:$S,$G2203,通讯通路门店!$J:$J,"OPPO体验店")</f>
        <v>0</v>
      </c>
      <c r="BF2203" s="99">
        <f>SUMIFS(通讯通路门店!$X:$X,通讯通路门店!$S:$S,$G2203,通讯通路门店!$J:$J,"华为授权体验店")+SUMIFS(通讯通路门店!$AA:$AA,通讯通路门店!$S:$S,$G2203,通讯通路门店!$J:$J,"华为堡垒店")</f>
        <v>0</v>
      </c>
      <c r="BG2203" s="99">
        <f>SUMIFS(通讯通路门店!$Y:$Y,通讯通路门店!$S:$S,$G2203,通讯通路门店!$J:$J,"小米体验店")</f>
        <v>0</v>
      </c>
      <c r="BH2203" s="99">
        <f>SUMIFS(通讯通路门店!$AA:$AA,通讯通路门店!$S:$S,$G2203,通讯通路门店!$J:$J,"苹果体验店")</f>
        <v>0</v>
      </c>
      <c r="BI2203" s="99">
        <f>SUMIFS(通讯通路门店!$K:$K,通讯通路门店!$S:$S,$G2203,通讯通路门店!$J:$J,"其他品牌专卖店")</f>
        <v>0</v>
      </c>
      <c r="BJ2203" s="99">
        <f>SUMIFS(通讯通路门店!$AC:$AC,通讯通路门店!$S:$S,$G2203)</f>
        <v>0</v>
      </c>
      <c r="BK2203" s="99">
        <f>SUMIFS(通讯通路门店!$AD:$AD,通讯通路门店!$S:$S,$G2203)</f>
        <v>0</v>
      </c>
      <c r="BL2203" s="99">
        <f>SUMIFS(通讯通路门店!$AE:$AE,通讯通路门店!$S:$S,$G2203)</f>
        <v>0</v>
      </c>
      <c r="BM2203" s="99">
        <f>SUMIFS(通讯通路门店!$AF:$AF,通讯通路门店!$S:$S,$G2203)</f>
        <v>0</v>
      </c>
      <c r="BN2203" s="99">
        <f>SUMIFS(通讯通路门店!$AG:$AG,通讯通路门店!$S:$S,$G2203)</f>
        <v>0</v>
      </c>
      <c r="BO2203" s="99">
        <f>SUMIFS(通讯通路门店!$AH:$AH,通讯通路门店!$S:$S,$G2203)</f>
        <v>0</v>
      </c>
      <c r="BP2203" s="99">
        <f>SUMIFS(通讯通路门店!$AI:$AI,通讯通路门店!$S:$S,$G2203)</f>
        <v>0</v>
      </c>
      <c r="BQ2203" s="83"/>
    </row>
    <row r="2204" spans="1:69">
      <c r="A2204" s="99" t="str">
        <f>IFERROR(_xlfn.XLOOKUP($G2204,通讯通路门店!$S$4:$S$993933,通讯通路门店!$A$4:$A$993933,0,0),"")</f>
        <v>海南省</v>
      </c>
      <c r="B2204" s="99" t="str">
        <f>IFERROR(_xlfn.XLOOKUP($G2204,通讯通路门店!$S$4:$S$993933,通讯通路门店!$B$4:$B$993933,0,0),"")</f>
        <v>昌江黎族自治县</v>
      </c>
      <c r="C2204" s="99" t="str">
        <f>IFERROR(_xlfn.XLOOKUP($G2204,通讯通路门店!$S$4:$S$993933,通讯通路门店!$C$4:$C$993933,0,0),"")</f>
        <v>昌江黎族自治县</v>
      </c>
      <c r="D2204" s="99" t="str">
        <f>IFERROR(_xlfn.XLOOKUP($G2204,通讯通路门店!$S$4:$S$993933,通讯通路门店!$D$4:$D$993933,0,0),"")</f>
        <v>叉河镇</v>
      </c>
      <c r="E2204" s="83"/>
      <c r="F2204" s="83"/>
      <c r="G2204" s="101"/>
      <c r="H2204" s="102">
        <f>IFERROR(_xlfn.XLOOKUP($G2204,通讯通路门店!$S$4:$S$993933,通讯通路门店!$R$4:$R$993933,0,0),"")</f>
        <v>0</v>
      </c>
      <c r="I2204" s="83"/>
      <c r="J2204" s="83"/>
      <c r="K2204" s="83"/>
      <c r="L2204" s="83"/>
      <c r="M2204" s="83"/>
      <c r="N2204" s="83"/>
      <c r="O2204" s="83"/>
      <c r="P2204" s="83"/>
      <c r="Q2204" s="83"/>
      <c r="R2204" s="83"/>
      <c r="S2204" s="83"/>
      <c r="T2204" s="83"/>
      <c r="U2204" s="99">
        <f>COUNTIF(通讯通路门店!$S:$S,$G2204)</f>
        <v>0</v>
      </c>
      <c r="V2204" s="99">
        <f>COUNTIFS(通讯通路门店!$S:$S,$G2204,通讯通路门店!$J:$J,"综合卖场")</f>
        <v>0</v>
      </c>
      <c r="W2204" s="99">
        <f>SUMIFS(通讯通路门店!$AJ:$AJ,通讯通路门店!$S:$S,通讯客户沙盘!$G2204)</f>
        <v>0</v>
      </c>
      <c r="X2204" s="99">
        <f t="shared" si="170"/>
        <v>0</v>
      </c>
      <c r="Y2204" s="99">
        <f>COUNTIFS(通讯通路门店!$S:$S,$G2204,通讯通路门店!$J:$J,"荣耀体验店")+COUNTIFS(通讯通路门店!$S:$S,$G2204,通讯通路门店!$J:$J,"荣耀授权专卖店")</f>
        <v>0</v>
      </c>
      <c r="Z2204" s="99">
        <f>COUNTIFS(通讯通路门店!$S:$S,$G2204,通讯通路门店!$J:$J,"VIVO体验店")</f>
        <v>0</v>
      </c>
      <c r="AA2204" s="99">
        <f>COUNTIFS(通讯通路门店!$S:$S,$G2204,通讯通路门店!$J:$J,"OPPO体验店")</f>
        <v>0</v>
      </c>
      <c r="AB2204" s="99">
        <f>COUNTIFS(通讯通路门店!$S:$S,$G2204,通讯通路门店!$J:$J,"华为授权体验店")+COUNTIFS(通讯通路门店!$S:$S,$G2204,通讯通路门店!$J:$J,"华为堡垒店")</f>
        <v>0</v>
      </c>
      <c r="AC2204" s="99">
        <f>COUNTIFS(通讯通路门店!$S:$S,$G2204,通讯通路门店!$J:$J,"小米体验店")</f>
        <v>0</v>
      </c>
      <c r="AD2204" s="99">
        <f>COUNTIFS(通讯通路门店!$S:$S,$G2204,通讯通路门店!$J:$J,"苹果体验店")</f>
        <v>0</v>
      </c>
      <c r="AE2204" s="99">
        <f>COUNTIFS(通讯通路门店!$S:$S,$G2204,通讯通路门店!$J:$J,"其他品牌专卖店")</f>
        <v>0</v>
      </c>
      <c r="AF2204" s="99">
        <f>SUMIFS(通讯通路门店!$BI:$BI,通讯通路门店!$S:$S,$G2204)</f>
        <v>0</v>
      </c>
      <c r="AG2204" s="99">
        <f>SUMIFS(通讯通路门店!$BH:$BH,通讯通路门店!$S:$S,$G2204)</f>
        <v>0</v>
      </c>
      <c r="AH2204" s="99">
        <f t="shared" si="171"/>
        <v>0</v>
      </c>
      <c r="AI2204" s="99">
        <f>SUMIFS(通讯通路门店!$BB:$BB,通讯通路门店!$S:$S,$G2204)</f>
        <v>0</v>
      </c>
      <c r="AJ2204" s="99">
        <f>SUMIFS(通讯通路门店!$BE:$BE,通讯通路门店!$S:$S,$G2204)</f>
        <v>0</v>
      </c>
      <c r="AK2204" s="99">
        <f>SUMIFS(通讯通路门店!$BG:$BG,通讯通路门店!$S:$S,$G2204)</f>
        <v>0</v>
      </c>
      <c r="AL2204" s="99">
        <f>SUMIFS(通讯通路门店!$BC:$BC,通讯通路门店!$S:$S,$G2204)</f>
        <v>0</v>
      </c>
      <c r="AM2204" s="99">
        <f>SUMIFS(通讯通路门店!$BD:$BD,通讯通路门店!$S:$S,$G2204)</f>
        <v>0</v>
      </c>
      <c r="AN2204" s="99">
        <f>SUMIFS(通讯通路门店!$BF:$BF,通讯通路门店!$S:$S,$G2204)</f>
        <v>0</v>
      </c>
      <c r="AO2204" s="99">
        <f t="shared" si="172"/>
        <v>0</v>
      </c>
      <c r="AP2204" s="99">
        <f>SUMIFS(通讯通路门店!$K:$K,通讯通路门店!$S:$S,$G2204)</f>
        <v>0</v>
      </c>
      <c r="AQ2204" s="83"/>
      <c r="AR2204" s="99">
        <f>SUMIFS(通讯通路门店!$T:$T,通讯通路门店!$S:$S,$G2204)</f>
        <v>0</v>
      </c>
      <c r="AS2204" s="99">
        <f>SUMIFS(通讯通路门店!$U:$U,通讯通路门店!$S:$S,$G2204)</f>
        <v>0</v>
      </c>
      <c r="AT2204" s="99">
        <f>SUMIFS(通讯通路门店!$V:$V,通讯通路门店!$S:$S,$G2204)</f>
        <v>0</v>
      </c>
      <c r="AU2204" s="99">
        <f>SUMIFS(通讯通路门店!$W:$W,通讯通路门店!$S:$S,$G2204)</f>
        <v>0</v>
      </c>
      <c r="AV2204" s="99">
        <f>SUMIFS(通讯通路门店!$Z:$Z,通讯通路门店!$S:$S,$G2204)</f>
        <v>0</v>
      </c>
      <c r="AW2204" s="99">
        <f>SUMIFS(通讯通路门店!$AB:$AB,通讯通路门店!$S:$S,$G2204)</f>
        <v>0</v>
      </c>
      <c r="AX2204" s="99">
        <f>SUMIFS(通讯通路门店!$X:$X,通讯通路门店!$S:$S,$G2204)</f>
        <v>0</v>
      </c>
      <c r="AY2204" s="99">
        <f>SUMIFS(通讯通路门店!$Y:$Y,通讯通路门店!$S:$S,$G2204)</f>
        <v>0</v>
      </c>
      <c r="AZ2204" s="99">
        <f>SUMIFS(通讯通路门店!$AA:$AA,通讯通路门店!$S:$S,$G2204)</f>
        <v>0</v>
      </c>
      <c r="BA2204" s="99">
        <f t="shared" si="173"/>
        <v>0</v>
      </c>
      <c r="BB2204" s="99">
        <f t="shared" si="174"/>
        <v>0</v>
      </c>
      <c r="BC2204" s="99">
        <f>SUMIFS(通讯通路门店!$W:$W,通讯通路门店!$S:$S,$G2204,通讯通路门店!$J:$J,"荣耀体验店")+SUMIFS(通讯通路门店!$W:$W,通讯通路门店!$S:$S,$G2204,通讯通路门店!$J:$J,"荣耀授权专卖店")</f>
        <v>0</v>
      </c>
      <c r="BD2204" s="99">
        <f>SUMIFS(通讯通路门店!$Z:$Z,通讯通路门店!$S:$S,$G2204,通讯通路门店!$J:$J,"VIVO体验店")</f>
        <v>0</v>
      </c>
      <c r="BE2204" s="99">
        <f>SUMIFS(通讯通路门店!$AB:$AB,通讯通路门店!$S:$S,$G2204,通讯通路门店!$J:$J,"OPPO体验店")</f>
        <v>0</v>
      </c>
      <c r="BF2204" s="99">
        <f>SUMIFS(通讯通路门店!$X:$X,通讯通路门店!$S:$S,$G2204,通讯通路门店!$J:$J,"华为授权体验店")+SUMIFS(通讯通路门店!$AA:$AA,通讯通路门店!$S:$S,$G2204,通讯通路门店!$J:$J,"华为堡垒店")</f>
        <v>0</v>
      </c>
      <c r="BG2204" s="99">
        <f>SUMIFS(通讯通路门店!$Y:$Y,通讯通路门店!$S:$S,$G2204,通讯通路门店!$J:$J,"小米体验店")</f>
        <v>0</v>
      </c>
      <c r="BH2204" s="99">
        <f>SUMIFS(通讯通路门店!$AA:$AA,通讯通路门店!$S:$S,$G2204,通讯通路门店!$J:$J,"苹果体验店")</f>
        <v>0</v>
      </c>
      <c r="BI2204" s="99">
        <f>SUMIFS(通讯通路门店!$K:$K,通讯通路门店!$S:$S,$G2204,通讯通路门店!$J:$J,"其他品牌专卖店")</f>
        <v>0</v>
      </c>
      <c r="BJ2204" s="99">
        <f>SUMIFS(通讯通路门店!$AC:$AC,通讯通路门店!$S:$S,$G2204)</f>
        <v>0</v>
      </c>
      <c r="BK2204" s="99">
        <f>SUMIFS(通讯通路门店!$AD:$AD,通讯通路门店!$S:$S,$G2204)</f>
        <v>0</v>
      </c>
      <c r="BL2204" s="99">
        <f>SUMIFS(通讯通路门店!$AE:$AE,通讯通路门店!$S:$S,$G2204)</f>
        <v>0</v>
      </c>
      <c r="BM2204" s="99">
        <f>SUMIFS(通讯通路门店!$AF:$AF,通讯通路门店!$S:$S,$G2204)</f>
        <v>0</v>
      </c>
      <c r="BN2204" s="99">
        <f>SUMIFS(通讯通路门店!$AG:$AG,通讯通路门店!$S:$S,$G2204)</f>
        <v>0</v>
      </c>
      <c r="BO2204" s="99">
        <f>SUMIFS(通讯通路门店!$AH:$AH,通讯通路门店!$S:$S,$G2204)</f>
        <v>0</v>
      </c>
      <c r="BP2204" s="99">
        <f>SUMIFS(通讯通路门店!$AI:$AI,通讯通路门店!$S:$S,$G2204)</f>
        <v>0</v>
      </c>
      <c r="BQ2204" s="83"/>
    </row>
    <row r="2205" spans="1:69">
      <c r="A2205" s="99" t="str">
        <f>IFERROR(_xlfn.XLOOKUP($G2205,通讯通路门店!$S$4:$S$993933,通讯通路门店!$A$4:$A$993933,0,0),"")</f>
        <v>海南省</v>
      </c>
      <c r="B2205" s="99" t="str">
        <f>IFERROR(_xlfn.XLOOKUP($G2205,通讯通路门店!$S$4:$S$993933,通讯通路门店!$B$4:$B$993933,0,0),"")</f>
        <v>昌江黎族自治县</v>
      </c>
      <c r="C2205" s="99" t="str">
        <f>IFERROR(_xlfn.XLOOKUP($G2205,通讯通路门店!$S$4:$S$993933,通讯通路门店!$C$4:$C$993933,0,0),"")</f>
        <v>昌江黎族自治县</v>
      </c>
      <c r="D2205" s="99" t="str">
        <f>IFERROR(_xlfn.XLOOKUP($G2205,通讯通路门店!$S$4:$S$993933,通讯通路门店!$D$4:$D$993933,0,0),"")</f>
        <v>叉河镇</v>
      </c>
      <c r="E2205" s="83"/>
      <c r="F2205" s="83"/>
      <c r="G2205" s="101"/>
      <c r="H2205" s="102">
        <f>IFERROR(_xlfn.XLOOKUP($G2205,通讯通路门店!$S$4:$S$993933,通讯通路门店!$R$4:$R$993933,0,0),"")</f>
        <v>0</v>
      </c>
      <c r="I2205" s="83"/>
      <c r="J2205" s="83"/>
      <c r="K2205" s="83"/>
      <c r="L2205" s="83"/>
      <c r="M2205" s="83"/>
      <c r="N2205" s="83"/>
      <c r="O2205" s="83"/>
      <c r="P2205" s="83"/>
      <c r="Q2205" s="83"/>
      <c r="R2205" s="83"/>
      <c r="S2205" s="83"/>
      <c r="T2205" s="83"/>
      <c r="U2205" s="99">
        <f>COUNTIF(通讯通路门店!$S:$S,$G2205)</f>
        <v>0</v>
      </c>
      <c r="V2205" s="99">
        <f>COUNTIFS(通讯通路门店!$S:$S,$G2205,通讯通路门店!$J:$J,"综合卖场")</f>
        <v>0</v>
      </c>
      <c r="W2205" s="99">
        <f>SUMIFS(通讯通路门店!$AJ:$AJ,通讯通路门店!$S:$S,通讯客户沙盘!$G2205)</f>
        <v>0</v>
      </c>
      <c r="X2205" s="99">
        <f t="shared" si="170"/>
        <v>0</v>
      </c>
      <c r="Y2205" s="99">
        <f>COUNTIFS(通讯通路门店!$S:$S,$G2205,通讯通路门店!$J:$J,"荣耀体验店")+COUNTIFS(通讯通路门店!$S:$S,$G2205,通讯通路门店!$J:$J,"荣耀授权专卖店")</f>
        <v>0</v>
      </c>
      <c r="Z2205" s="99">
        <f>COUNTIFS(通讯通路门店!$S:$S,$G2205,通讯通路门店!$J:$J,"VIVO体验店")</f>
        <v>0</v>
      </c>
      <c r="AA2205" s="99">
        <f>COUNTIFS(通讯通路门店!$S:$S,$G2205,通讯通路门店!$J:$J,"OPPO体验店")</f>
        <v>0</v>
      </c>
      <c r="AB2205" s="99">
        <f>COUNTIFS(通讯通路门店!$S:$S,$G2205,通讯通路门店!$J:$J,"华为授权体验店")+COUNTIFS(通讯通路门店!$S:$S,$G2205,通讯通路门店!$J:$J,"华为堡垒店")</f>
        <v>0</v>
      </c>
      <c r="AC2205" s="99">
        <f>COUNTIFS(通讯通路门店!$S:$S,$G2205,通讯通路门店!$J:$J,"小米体验店")</f>
        <v>0</v>
      </c>
      <c r="AD2205" s="99">
        <f>COUNTIFS(通讯通路门店!$S:$S,$G2205,通讯通路门店!$J:$J,"苹果体验店")</f>
        <v>0</v>
      </c>
      <c r="AE2205" s="99">
        <f>COUNTIFS(通讯通路门店!$S:$S,$G2205,通讯通路门店!$J:$J,"其他品牌专卖店")</f>
        <v>0</v>
      </c>
      <c r="AF2205" s="99">
        <f>SUMIFS(通讯通路门店!$BI:$BI,通讯通路门店!$S:$S,$G2205)</f>
        <v>0</v>
      </c>
      <c r="AG2205" s="99">
        <f>SUMIFS(通讯通路门店!$BH:$BH,通讯通路门店!$S:$S,$G2205)</f>
        <v>0</v>
      </c>
      <c r="AH2205" s="99">
        <f t="shared" si="171"/>
        <v>0</v>
      </c>
      <c r="AI2205" s="99">
        <f>SUMIFS(通讯通路门店!$BB:$BB,通讯通路门店!$S:$S,$G2205)</f>
        <v>0</v>
      </c>
      <c r="AJ2205" s="99">
        <f>SUMIFS(通讯通路门店!$BE:$BE,通讯通路门店!$S:$S,$G2205)</f>
        <v>0</v>
      </c>
      <c r="AK2205" s="99">
        <f>SUMIFS(通讯通路门店!$BG:$BG,通讯通路门店!$S:$S,$G2205)</f>
        <v>0</v>
      </c>
      <c r="AL2205" s="99">
        <f>SUMIFS(通讯通路门店!$BC:$BC,通讯通路门店!$S:$S,$G2205)</f>
        <v>0</v>
      </c>
      <c r="AM2205" s="99">
        <f>SUMIFS(通讯通路门店!$BD:$BD,通讯通路门店!$S:$S,$G2205)</f>
        <v>0</v>
      </c>
      <c r="AN2205" s="99">
        <f>SUMIFS(通讯通路门店!$BF:$BF,通讯通路门店!$S:$S,$G2205)</f>
        <v>0</v>
      </c>
      <c r="AO2205" s="99">
        <f t="shared" si="172"/>
        <v>0</v>
      </c>
      <c r="AP2205" s="99">
        <f>SUMIFS(通讯通路门店!$K:$K,通讯通路门店!$S:$S,$G2205)</f>
        <v>0</v>
      </c>
      <c r="AQ2205" s="83"/>
      <c r="AR2205" s="99">
        <f>SUMIFS(通讯通路门店!$T:$T,通讯通路门店!$S:$S,$G2205)</f>
        <v>0</v>
      </c>
      <c r="AS2205" s="99">
        <f>SUMIFS(通讯通路门店!$U:$U,通讯通路门店!$S:$S,$G2205)</f>
        <v>0</v>
      </c>
      <c r="AT2205" s="99">
        <f>SUMIFS(通讯通路门店!$V:$V,通讯通路门店!$S:$S,$G2205)</f>
        <v>0</v>
      </c>
      <c r="AU2205" s="99">
        <f>SUMIFS(通讯通路门店!$W:$W,通讯通路门店!$S:$S,$G2205)</f>
        <v>0</v>
      </c>
      <c r="AV2205" s="99">
        <f>SUMIFS(通讯通路门店!$Z:$Z,通讯通路门店!$S:$S,$G2205)</f>
        <v>0</v>
      </c>
      <c r="AW2205" s="99">
        <f>SUMIFS(通讯通路门店!$AB:$AB,通讯通路门店!$S:$S,$G2205)</f>
        <v>0</v>
      </c>
      <c r="AX2205" s="99">
        <f>SUMIFS(通讯通路门店!$X:$X,通讯通路门店!$S:$S,$G2205)</f>
        <v>0</v>
      </c>
      <c r="AY2205" s="99">
        <f>SUMIFS(通讯通路门店!$Y:$Y,通讯通路门店!$S:$S,$G2205)</f>
        <v>0</v>
      </c>
      <c r="AZ2205" s="99">
        <f>SUMIFS(通讯通路门店!$AA:$AA,通讯通路门店!$S:$S,$G2205)</f>
        <v>0</v>
      </c>
      <c r="BA2205" s="99">
        <f t="shared" si="173"/>
        <v>0</v>
      </c>
      <c r="BB2205" s="99">
        <f t="shared" si="174"/>
        <v>0</v>
      </c>
      <c r="BC2205" s="99">
        <f>SUMIFS(通讯通路门店!$W:$W,通讯通路门店!$S:$S,$G2205,通讯通路门店!$J:$J,"荣耀体验店")+SUMIFS(通讯通路门店!$W:$W,通讯通路门店!$S:$S,$G2205,通讯通路门店!$J:$J,"荣耀授权专卖店")</f>
        <v>0</v>
      </c>
      <c r="BD2205" s="99">
        <f>SUMIFS(通讯通路门店!$Z:$Z,通讯通路门店!$S:$S,$G2205,通讯通路门店!$J:$J,"VIVO体验店")</f>
        <v>0</v>
      </c>
      <c r="BE2205" s="99">
        <f>SUMIFS(通讯通路门店!$AB:$AB,通讯通路门店!$S:$S,$G2205,通讯通路门店!$J:$J,"OPPO体验店")</f>
        <v>0</v>
      </c>
      <c r="BF2205" s="99">
        <f>SUMIFS(通讯通路门店!$X:$X,通讯通路门店!$S:$S,$G2205,通讯通路门店!$J:$J,"华为授权体验店")+SUMIFS(通讯通路门店!$AA:$AA,通讯通路门店!$S:$S,$G2205,通讯通路门店!$J:$J,"华为堡垒店")</f>
        <v>0</v>
      </c>
      <c r="BG2205" s="99">
        <f>SUMIFS(通讯通路门店!$Y:$Y,通讯通路门店!$S:$S,$G2205,通讯通路门店!$J:$J,"小米体验店")</f>
        <v>0</v>
      </c>
      <c r="BH2205" s="99">
        <f>SUMIFS(通讯通路门店!$AA:$AA,通讯通路门店!$S:$S,$G2205,通讯通路门店!$J:$J,"苹果体验店")</f>
        <v>0</v>
      </c>
      <c r="BI2205" s="99">
        <f>SUMIFS(通讯通路门店!$K:$K,通讯通路门店!$S:$S,$G2205,通讯通路门店!$J:$J,"其他品牌专卖店")</f>
        <v>0</v>
      </c>
      <c r="BJ2205" s="99">
        <f>SUMIFS(通讯通路门店!$AC:$AC,通讯通路门店!$S:$S,$G2205)</f>
        <v>0</v>
      </c>
      <c r="BK2205" s="99">
        <f>SUMIFS(通讯通路门店!$AD:$AD,通讯通路门店!$S:$S,$G2205)</f>
        <v>0</v>
      </c>
      <c r="BL2205" s="99">
        <f>SUMIFS(通讯通路门店!$AE:$AE,通讯通路门店!$S:$S,$G2205)</f>
        <v>0</v>
      </c>
      <c r="BM2205" s="99">
        <f>SUMIFS(通讯通路门店!$AF:$AF,通讯通路门店!$S:$S,$G2205)</f>
        <v>0</v>
      </c>
      <c r="BN2205" s="99">
        <f>SUMIFS(通讯通路门店!$AG:$AG,通讯通路门店!$S:$S,$G2205)</f>
        <v>0</v>
      </c>
      <c r="BO2205" s="99">
        <f>SUMIFS(通讯通路门店!$AH:$AH,通讯通路门店!$S:$S,$G2205)</f>
        <v>0</v>
      </c>
      <c r="BP2205" s="99">
        <f>SUMIFS(通讯通路门店!$AI:$AI,通讯通路门店!$S:$S,$G2205)</f>
        <v>0</v>
      </c>
      <c r="BQ2205" s="83"/>
    </row>
    <row r="2206" spans="1:69">
      <c r="A2206" s="99" t="str">
        <f>IFERROR(_xlfn.XLOOKUP($G2206,通讯通路门店!$S$4:$S$993933,通讯通路门店!$A$4:$A$993933,0,0),"")</f>
        <v>海南省</v>
      </c>
      <c r="B2206" s="99" t="str">
        <f>IFERROR(_xlfn.XLOOKUP($G2206,通讯通路门店!$S$4:$S$993933,通讯通路门店!$B$4:$B$993933,0,0),"")</f>
        <v>昌江黎族自治县</v>
      </c>
      <c r="C2206" s="99" t="str">
        <f>IFERROR(_xlfn.XLOOKUP($G2206,通讯通路门店!$S$4:$S$993933,通讯通路门店!$C$4:$C$993933,0,0),"")</f>
        <v>昌江黎族自治县</v>
      </c>
      <c r="D2206" s="99" t="str">
        <f>IFERROR(_xlfn.XLOOKUP($G2206,通讯通路门店!$S$4:$S$993933,通讯通路门店!$D$4:$D$993933,0,0),"")</f>
        <v>叉河镇</v>
      </c>
      <c r="E2206" s="83"/>
      <c r="F2206" s="83"/>
      <c r="G2206" s="101"/>
      <c r="H2206" s="102">
        <f>IFERROR(_xlfn.XLOOKUP($G2206,通讯通路门店!$S$4:$S$993933,通讯通路门店!$R$4:$R$993933,0,0),"")</f>
        <v>0</v>
      </c>
      <c r="I2206" s="83"/>
      <c r="J2206" s="83"/>
      <c r="K2206" s="83"/>
      <c r="L2206" s="83"/>
      <c r="M2206" s="83"/>
      <c r="N2206" s="83"/>
      <c r="O2206" s="83"/>
      <c r="P2206" s="83"/>
      <c r="Q2206" s="83"/>
      <c r="R2206" s="83"/>
      <c r="S2206" s="83"/>
      <c r="T2206" s="83"/>
      <c r="U2206" s="99">
        <f>COUNTIF(通讯通路门店!$S:$S,$G2206)</f>
        <v>0</v>
      </c>
      <c r="V2206" s="99">
        <f>COUNTIFS(通讯通路门店!$S:$S,$G2206,通讯通路门店!$J:$J,"综合卖场")</f>
        <v>0</v>
      </c>
      <c r="W2206" s="99">
        <f>SUMIFS(通讯通路门店!$AJ:$AJ,通讯通路门店!$S:$S,通讯客户沙盘!$G2206)</f>
        <v>0</v>
      </c>
      <c r="X2206" s="99">
        <f t="shared" si="170"/>
        <v>0</v>
      </c>
      <c r="Y2206" s="99">
        <f>COUNTIFS(通讯通路门店!$S:$S,$G2206,通讯通路门店!$J:$J,"荣耀体验店")+COUNTIFS(通讯通路门店!$S:$S,$G2206,通讯通路门店!$J:$J,"荣耀授权专卖店")</f>
        <v>0</v>
      </c>
      <c r="Z2206" s="99">
        <f>COUNTIFS(通讯通路门店!$S:$S,$G2206,通讯通路门店!$J:$J,"VIVO体验店")</f>
        <v>0</v>
      </c>
      <c r="AA2206" s="99">
        <f>COUNTIFS(通讯通路门店!$S:$S,$G2206,通讯通路门店!$J:$J,"OPPO体验店")</f>
        <v>0</v>
      </c>
      <c r="AB2206" s="99">
        <f>COUNTIFS(通讯通路门店!$S:$S,$G2206,通讯通路门店!$J:$J,"华为授权体验店")+COUNTIFS(通讯通路门店!$S:$S,$G2206,通讯通路门店!$J:$J,"华为堡垒店")</f>
        <v>0</v>
      </c>
      <c r="AC2206" s="99">
        <f>COUNTIFS(通讯通路门店!$S:$S,$G2206,通讯通路门店!$J:$J,"小米体验店")</f>
        <v>0</v>
      </c>
      <c r="AD2206" s="99">
        <f>COUNTIFS(通讯通路门店!$S:$S,$G2206,通讯通路门店!$J:$J,"苹果体验店")</f>
        <v>0</v>
      </c>
      <c r="AE2206" s="99">
        <f>COUNTIFS(通讯通路门店!$S:$S,$G2206,通讯通路门店!$J:$J,"其他品牌专卖店")</f>
        <v>0</v>
      </c>
      <c r="AF2206" s="99">
        <f>SUMIFS(通讯通路门店!$BI:$BI,通讯通路门店!$S:$S,$G2206)</f>
        <v>0</v>
      </c>
      <c r="AG2206" s="99">
        <f>SUMIFS(通讯通路门店!$BH:$BH,通讯通路门店!$S:$S,$G2206)</f>
        <v>0</v>
      </c>
      <c r="AH2206" s="99">
        <f t="shared" si="171"/>
        <v>0</v>
      </c>
      <c r="AI2206" s="99">
        <f>SUMIFS(通讯通路门店!$BB:$BB,通讯通路门店!$S:$S,$G2206)</f>
        <v>0</v>
      </c>
      <c r="AJ2206" s="99">
        <f>SUMIFS(通讯通路门店!$BE:$BE,通讯通路门店!$S:$S,$G2206)</f>
        <v>0</v>
      </c>
      <c r="AK2206" s="99">
        <f>SUMIFS(通讯通路门店!$BG:$BG,通讯通路门店!$S:$S,$G2206)</f>
        <v>0</v>
      </c>
      <c r="AL2206" s="99">
        <f>SUMIFS(通讯通路门店!$BC:$BC,通讯通路门店!$S:$S,$G2206)</f>
        <v>0</v>
      </c>
      <c r="AM2206" s="99">
        <f>SUMIFS(通讯通路门店!$BD:$BD,通讯通路门店!$S:$S,$G2206)</f>
        <v>0</v>
      </c>
      <c r="AN2206" s="99">
        <f>SUMIFS(通讯通路门店!$BF:$BF,通讯通路门店!$S:$S,$G2206)</f>
        <v>0</v>
      </c>
      <c r="AO2206" s="99">
        <f t="shared" si="172"/>
        <v>0</v>
      </c>
      <c r="AP2206" s="99">
        <f>SUMIFS(通讯通路门店!$K:$K,通讯通路门店!$S:$S,$G2206)</f>
        <v>0</v>
      </c>
      <c r="AQ2206" s="83"/>
      <c r="AR2206" s="99">
        <f>SUMIFS(通讯通路门店!$T:$T,通讯通路门店!$S:$S,$G2206)</f>
        <v>0</v>
      </c>
      <c r="AS2206" s="99">
        <f>SUMIFS(通讯通路门店!$U:$U,通讯通路门店!$S:$S,$G2206)</f>
        <v>0</v>
      </c>
      <c r="AT2206" s="99">
        <f>SUMIFS(通讯通路门店!$V:$V,通讯通路门店!$S:$S,$G2206)</f>
        <v>0</v>
      </c>
      <c r="AU2206" s="99">
        <f>SUMIFS(通讯通路门店!$W:$W,通讯通路门店!$S:$S,$G2206)</f>
        <v>0</v>
      </c>
      <c r="AV2206" s="99">
        <f>SUMIFS(通讯通路门店!$Z:$Z,通讯通路门店!$S:$S,$G2206)</f>
        <v>0</v>
      </c>
      <c r="AW2206" s="99">
        <f>SUMIFS(通讯通路门店!$AB:$AB,通讯通路门店!$S:$S,$G2206)</f>
        <v>0</v>
      </c>
      <c r="AX2206" s="99">
        <f>SUMIFS(通讯通路门店!$X:$X,通讯通路门店!$S:$S,$G2206)</f>
        <v>0</v>
      </c>
      <c r="AY2206" s="99">
        <f>SUMIFS(通讯通路门店!$Y:$Y,通讯通路门店!$S:$S,$G2206)</f>
        <v>0</v>
      </c>
      <c r="AZ2206" s="99">
        <f>SUMIFS(通讯通路门店!$AA:$AA,通讯通路门店!$S:$S,$G2206)</f>
        <v>0</v>
      </c>
      <c r="BA2206" s="99">
        <f t="shared" si="173"/>
        <v>0</v>
      </c>
      <c r="BB2206" s="99">
        <f t="shared" si="174"/>
        <v>0</v>
      </c>
      <c r="BC2206" s="99">
        <f>SUMIFS(通讯通路门店!$W:$W,通讯通路门店!$S:$S,$G2206,通讯通路门店!$J:$J,"荣耀体验店")+SUMIFS(通讯通路门店!$W:$W,通讯通路门店!$S:$S,$G2206,通讯通路门店!$J:$J,"荣耀授权专卖店")</f>
        <v>0</v>
      </c>
      <c r="BD2206" s="99">
        <f>SUMIFS(通讯通路门店!$Z:$Z,通讯通路门店!$S:$S,$G2206,通讯通路门店!$J:$J,"VIVO体验店")</f>
        <v>0</v>
      </c>
      <c r="BE2206" s="99">
        <f>SUMIFS(通讯通路门店!$AB:$AB,通讯通路门店!$S:$S,$G2206,通讯通路门店!$J:$J,"OPPO体验店")</f>
        <v>0</v>
      </c>
      <c r="BF2206" s="99">
        <f>SUMIFS(通讯通路门店!$X:$X,通讯通路门店!$S:$S,$G2206,通讯通路门店!$J:$J,"华为授权体验店")+SUMIFS(通讯通路门店!$AA:$AA,通讯通路门店!$S:$S,$G2206,通讯通路门店!$J:$J,"华为堡垒店")</f>
        <v>0</v>
      </c>
      <c r="BG2206" s="99">
        <f>SUMIFS(通讯通路门店!$Y:$Y,通讯通路门店!$S:$S,$G2206,通讯通路门店!$J:$J,"小米体验店")</f>
        <v>0</v>
      </c>
      <c r="BH2206" s="99">
        <f>SUMIFS(通讯通路门店!$AA:$AA,通讯通路门店!$S:$S,$G2206,通讯通路门店!$J:$J,"苹果体验店")</f>
        <v>0</v>
      </c>
      <c r="BI2206" s="99">
        <f>SUMIFS(通讯通路门店!$K:$K,通讯通路门店!$S:$S,$G2206,通讯通路门店!$J:$J,"其他品牌专卖店")</f>
        <v>0</v>
      </c>
      <c r="BJ2206" s="99">
        <f>SUMIFS(通讯通路门店!$AC:$AC,通讯通路门店!$S:$S,$G2206)</f>
        <v>0</v>
      </c>
      <c r="BK2206" s="99">
        <f>SUMIFS(通讯通路门店!$AD:$AD,通讯通路门店!$S:$S,$G2206)</f>
        <v>0</v>
      </c>
      <c r="BL2206" s="99">
        <f>SUMIFS(通讯通路门店!$AE:$AE,通讯通路门店!$S:$S,$G2206)</f>
        <v>0</v>
      </c>
      <c r="BM2206" s="99">
        <f>SUMIFS(通讯通路门店!$AF:$AF,通讯通路门店!$S:$S,$G2206)</f>
        <v>0</v>
      </c>
      <c r="BN2206" s="99">
        <f>SUMIFS(通讯通路门店!$AG:$AG,通讯通路门店!$S:$S,$G2206)</f>
        <v>0</v>
      </c>
      <c r="BO2206" s="99">
        <f>SUMIFS(通讯通路门店!$AH:$AH,通讯通路门店!$S:$S,$G2206)</f>
        <v>0</v>
      </c>
      <c r="BP2206" s="99">
        <f>SUMIFS(通讯通路门店!$AI:$AI,通讯通路门店!$S:$S,$G2206)</f>
        <v>0</v>
      </c>
      <c r="BQ2206" s="83"/>
    </row>
    <row r="2207" spans="1:69">
      <c r="A2207" s="99" t="str">
        <f>IFERROR(_xlfn.XLOOKUP($G2207,通讯通路门店!$S$4:$S$993933,通讯通路门店!$A$4:$A$993933,0,0),"")</f>
        <v>海南省</v>
      </c>
      <c r="B2207" s="99" t="str">
        <f>IFERROR(_xlfn.XLOOKUP($G2207,通讯通路门店!$S$4:$S$993933,通讯通路门店!$B$4:$B$993933,0,0),"")</f>
        <v>昌江黎族自治县</v>
      </c>
      <c r="C2207" s="99" t="str">
        <f>IFERROR(_xlfn.XLOOKUP($G2207,通讯通路门店!$S$4:$S$993933,通讯通路门店!$C$4:$C$993933,0,0),"")</f>
        <v>昌江黎族自治县</v>
      </c>
      <c r="D2207" s="99" t="str">
        <f>IFERROR(_xlfn.XLOOKUP($G2207,通讯通路门店!$S$4:$S$993933,通讯通路门店!$D$4:$D$993933,0,0),"")</f>
        <v>叉河镇</v>
      </c>
      <c r="E2207" s="83"/>
      <c r="F2207" s="83"/>
      <c r="G2207" s="101"/>
      <c r="H2207" s="102">
        <f>IFERROR(_xlfn.XLOOKUP($G2207,通讯通路门店!$S$4:$S$993933,通讯通路门店!$R$4:$R$993933,0,0),"")</f>
        <v>0</v>
      </c>
      <c r="I2207" s="83"/>
      <c r="J2207" s="83"/>
      <c r="K2207" s="83"/>
      <c r="L2207" s="83"/>
      <c r="M2207" s="83"/>
      <c r="N2207" s="83"/>
      <c r="O2207" s="83"/>
      <c r="P2207" s="83"/>
      <c r="Q2207" s="83"/>
      <c r="R2207" s="83"/>
      <c r="S2207" s="83"/>
      <c r="T2207" s="83"/>
      <c r="U2207" s="99">
        <f>COUNTIF(通讯通路门店!$S:$S,$G2207)</f>
        <v>0</v>
      </c>
      <c r="V2207" s="99">
        <f>COUNTIFS(通讯通路门店!$S:$S,$G2207,通讯通路门店!$J:$J,"综合卖场")</f>
        <v>0</v>
      </c>
      <c r="W2207" s="99">
        <f>SUMIFS(通讯通路门店!$AJ:$AJ,通讯通路门店!$S:$S,通讯客户沙盘!$G2207)</f>
        <v>0</v>
      </c>
      <c r="X2207" s="99">
        <f t="shared" si="170"/>
        <v>0</v>
      </c>
      <c r="Y2207" s="99">
        <f>COUNTIFS(通讯通路门店!$S:$S,$G2207,通讯通路门店!$J:$J,"荣耀体验店")+COUNTIFS(通讯通路门店!$S:$S,$G2207,通讯通路门店!$J:$J,"荣耀授权专卖店")</f>
        <v>0</v>
      </c>
      <c r="Z2207" s="99">
        <f>COUNTIFS(通讯通路门店!$S:$S,$G2207,通讯通路门店!$J:$J,"VIVO体验店")</f>
        <v>0</v>
      </c>
      <c r="AA2207" s="99">
        <f>COUNTIFS(通讯通路门店!$S:$S,$G2207,通讯通路门店!$J:$J,"OPPO体验店")</f>
        <v>0</v>
      </c>
      <c r="AB2207" s="99">
        <f>COUNTIFS(通讯通路门店!$S:$S,$G2207,通讯通路门店!$J:$J,"华为授权体验店")+COUNTIFS(通讯通路门店!$S:$S,$G2207,通讯通路门店!$J:$J,"华为堡垒店")</f>
        <v>0</v>
      </c>
      <c r="AC2207" s="99">
        <f>COUNTIFS(通讯通路门店!$S:$S,$G2207,通讯通路门店!$J:$J,"小米体验店")</f>
        <v>0</v>
      </c>
      <c r="AD2207" s="99">
        <f>COUNTIFS(通讯通路门店!$S:$S,$G2207,通讯通路门店!$J:$J,"苹果体验店")</f>
        <v>0</v>
      </c>
      <c r="AE2207" s="99">
        <f>COUNTIFS(通讯通路门店!$S:$S,$G2207,通讯通路门店!$J:$J,"其他品牌专卖店")</f>
        <v>0</v>
      </c>
      <c r="AF2207" s="99">
        <f>SUMIFS(通讯通路门店!$BI:$BI,通讯通路门店!$S:$S,$G2207)</f>
        <v>0</v>
      </c>
      <c r="AG2207" s="99">
        <f>SUMIFS(通讯通路门店!$BH:$BH,通讯通路门店!$S:$S,$G2207)</f>
        <v>0</v>
      </c>
      <c r="AH2207" s="99">
        <f t="shared" si="171"/>
        <v>0</v>
      </c>
      <c r="AI2207" s="99">
        <f>SUMIFS(通讯通路门店!$BB:$BB,通讯通路门店!$S:$S,$G2207)</f>
        <v>0</v>
      </c>
      <c r="AJ2207" s="99">
        <f>SUMIFS(通讯通路门店!$BE:$BE,通讯通路门店!$S:$S,$G2207)</f>
        <v>0</v>
      </c>
      <c r="AK2207" s="99">
        <f>SUMIFS(通讯通路门店!$BG:$BG,通讯通路门店!$S:$S,$G2207)</f>
        <v>0</v>
      </c>
      <c r="AL2207" s="99">
        <f>SUMIFS(通讯通路门店!$BC:$BC,通讯通路门店!$S:$S,$G2207)</f>
        <v>0</v>
      </c>
      <c r="AM2207" s="99">
        <f>SUMIFS(通讯通路门店!$BD:$BD,通讯通路门店!$S:$S,$G2207)</f>
        <v>0</v>
      </c>
      <c r="AN2207" s="99">
        <f>SUMIFS(通讯通路门店!$BF:$BF,通讯通路门店!$S:$S,$G2207)</f>
        <v>0</v>
      </c>
      <c r="AO2207" s="99">
        <f t="shared" si="172"/>
        <v>0</v>
      </c>
      <c r="AP2207" s="99">
        <f>SUMIFS(通讯通路门店!$K:$K,通讯通路门店!$S:$S,$G2207)</f>
        <v>0</v>
      </c>
      <c r="AQ2207" s="83"/>
      <c r="AR2207" s="99">
        <f>SUMIFS(通讯通路门店!$T:$T,通讯通路门店!$S:$S,$G2207)</f>
        <v>0</v>
      </c>
      <c r="AS2207" s="99">
        <f>SUMIFS(通讯通路门店!$U:$U,通讯通路门店!$S:$S,$G2207)</f>
        <v>0</v>
      </c>
      <c r="AT2207" s="99">
        <f>SUMIFS(通讯通路门店!$V:$V,通讯通路门店!$S:$S,$G2207)</f>
        <v>0</v>
      </c>
      <c r="AU2207" s="99">
        <f>SUMIFS(通讯通路门店!$W:$W,通讯通路门店!$S:$S,$G2207)</f>
        <v>0</v>
      </c>
      <c r="AV2207" s="99">
        <f>SUMIFS(通讯通路门店!$Z:$Z,通讯通路门店!$S:$S,$G2207)</f>
        <v>0</v>
      </c>
      <c r="AW2207" s="99">
        <f>SUMIFS(通讯通路门店!$AB:$AB,通讯通路门店!$S:$S,$G2207)</f>
        <v>0</v>
      </c>
      <c r="AX2207" s="99">
        <f>SUMIFS(通讯通路门店!$X:$X,通讯通路门店!$S:$S,$G2207)</f>
        <v>0</v>
      </c>
      <c r="AY2207" s="99">
        <f>SUMIFS(通讯通路门店!$Y:$Y,通讯通路门店!$S:$S,$G2207)</f>
        <v>0</v>
      </c>
      <c r="AZ2207" s="99">
        <f>SUMIFS(通讯通路门店!$AA:$AA,通讯通路门店!$S:$S,$G2207)</f>
        <v>0</v>
      </c>
      <c r="BA2207" s="99">
        <f t="shared" si="173"/>
        <v>0</v>
      </c>
      <c r="BB2207" s="99">
        <f t="shared" si="174"/>
        <v>0</v>
      </c>
      <c r="BC2207" s="99">
        <f>SUMIFS(通讯通路门店!$W:$W,通讯通路门店!$S:$S,$G2207,通讯通路门店!$J:$J,"荣耀体验店")+SUMIFS(通讯通路门店!$W:$W,通讯通路门店!$S:$S,$G2207,通讯通路门店!$J:$J,"荣耀授权专卖店")</f>
        <v>0</v>
      </c>
      <c r="BD2207" s="99">
        <f>SUMIFS(通讯通路门店!$Z:$Z,通讯通路门店!$S:$S,$G2207,通讯通路门店!$J:$J,"VIVO体验店")</f>
        <v>0</v>
      </c>
      <c r="BE2207" s="99">
        <f>SUMIFS(通讯通路门店!$AB:$AB,通讯通路门店!$S:$S,$G2207,通讯通路门店!$J:$J,"OPPO体验店")</f>
        <v>0</v>
      </c>
      <c r="BF2207" s="99">
        <f>SUMIFS(通讯通路门店!$X:$X,通讯通路门店!$S:$S,$G2207,通讯通路门店!$J:$J,"华为授权体验店")+SUMIFS(通讯通路门店!$AA:$AA,通讯通路门店!$S:$S,$G2207,通讯通路门店!$J:$J,"华为堡垒店")</f>
        <v>0</v>
      </c>
      <c r="BG2207" s="99">
        <f>SUMIFS(通讯通路门店!$Y:$Y,通讯通路门店!$S:$S,$G2207,通讯通路门店!$J:$J,"小米体验店")</f>
        <v>0</v>
      </c>
      <c r="BH2207" s="99">
        <f>SUMIFS(通讯通路门店!$AA:$AA,通讯通路门店!$S:$S,$G2207,通讯通路门店!$J:$J,"苹果体验店")</f>
        <v>0</v>
      </c>
      <c r="BI2207" s="99">
        <f>SUMIFS(通讯通路门店!$K:$K,通讯通路门店!$S:$S,$G2207,通讯通路门店!$J:$J,"其他品牌专卖店")</f>
        <v>0</v>
      </c>
      <c r="BJ2207" s="99">
        <f>SUMIFS(通讯通路门店!$AC:$AC,通讯通路门店!$S:$S,$G2207)</f>
        <v>0</v>
      </c>
      <c r="BK2207" s="99">
        <f>SUMIFS(通讯通路门店!$AD:$AD,通讯通路门店!$S:$S,$G2207)</f>
        <v>0</v>
      </c>
      <c r="BL2207" s="99">
        <f>SUMIFS(通讯通路门店!$AE:$AE,通讯通路门店!$S:$S,$G2207)</f>
        <v>0</v>
      </c>
      <c r="BM2207" s="99">
        <f>SUMIFS(通讯通路门店!$AF:$AF,通讯通路门店!$S:$S,$G2207)</f>
        <v>0</v>
      </c>
      <c r="BN2207" s="99">
        <f>SUMIFS(通讯通路门店!$AG:$AG,通讯通路门店!$S:$S,$G2207)</f>
        <v>0</v>
      </c>
      <c r="BO2207" s="99">
        <f>SUMIFS(通讯通路门店!$AH:$AH,通讯通路门店!$S:$S,$G2207)</f>
        <v>0</v>
      </c>
      <c r="BP2207" s="99">
        <f>SUMIFS(通讯通路门店!$AI:$AI,通讯通路门店!$S:$S,$G2207)</f>
        <v>0</v>
      </c>
      <c r="BQ2207" s="83"/>
    </row>
    <row r="2208" spans="1:69">
      <c r="A2208" s="99" t="str">
        <f>IFERROR(_xlfn.XLOOKUP($G2208,通讯通路门店!$S$4:$S$993933,通讯通路门店!$A$4:$A$993933,0,0),"")</f>
        <v>海南省</v>
      </c>
      <c r="B2208" s="99" t="str">
        <f>IFERROR(_xlfn.XLOOKUP($G2208,通讯通路门店!$S$4:$S$993933,通讯通路门店!$B$4:$B$993933,0,0),"")</f>
        <v>昌江黎族自治县</v>
      </c>
      <c r="C2208" s="99" t="str">
        <f>IFERROR(_xlfn.XLOOKUP($G2208,通讯通路门店!$S$4:$S$993933,通讯通路门店!$C$4:$C$993933,0,0),"")</f>
        <v>昌江黎族自治县</v>
      </c>
      <c r="D2208" s="99" t="str">
        <f>IFERROR(_xlfn.XLOOKUP($G2208,通讯通路门店!$S$4:$S$993933,通讯通路门店!$D$4:$D$993933,0,0),"")</f>
        <v>叉河镇</v>
      </c>
      <c r="E2208" s="83"/>
      <c r="F2208" s="83"/>
      <c r="G2208" s="101"/>
      <c r="H2208" s="102">
        <f>IFERROR(_xlfn.XLOOKUP($G2208,通讯通路门店!$S$4:$S$993933,通讯通路门店!$R$4:$R$993933,0,0),"")</f>
        <v>0</v>
      </c>
      <c r="I2208" s="83"/>
      <c r="J2208" s="83"/>
      <c r="K2208" s="83"/>
      <c r="L2208" s="83"/>
      <c r="M2208" s="83"/>
      <c r="N2208" s="83"/>
      <c r="O2208" s="83"/>
      <c r="P2208" s="83"/>
      <c r="Q2208" s="83"/>
      <c r="R2208" s="83"/>
      <c r="S2208" s="83"/>
      <c r="T2208" s="83"/>
      <c r="U2208" s="99">
        <f>COUNTIF(通讯通路门店!$S:$S,$G2208)</f>
        <v>0</v>
      </c>
      <c r="V2208" s="99">
        <f>COUNTIFS(通讯通路门店!$S:$S,$G2208,通讯通路门店!$J:$J,"综合卖场")</f>
        <v>0</v>
      </c>
      <c r="W2208" s="99">
        <f>SUMIFS(通讯通路门店!$AJ:$AJ,通讯通路门店!$S:$S,通讯客户沙盘!$G2208)</f>
        <v>0</v>
      </c>
      <c r="X2208" s="99">
        <f t="shared" si="170"/>
        <v>0</v>
      </c>
      <c r="Y2208" s="99">
        <f>COUNTIFS(通讯通路门店!$S:$S,$G2208,通讯通路门店!$J:$J,"荣耀体验店")+COUNTIFS(通讯通路门店!$S:$S,$G2208,通讯通路门店!$J:$J,"荣耀授权专卖店")</f>
        <v>0</v>
      </c>
      <c r="Z2208" s="99">
        <f>COUNTIFS(通讯通路门店!$S:$S,$G2208,通讯通路门店!$J:$J,"VIVO体验店")</f>
        <v>0</v>
      </c>
      <c r="AA2208" s="99">
        <f>COUNTIFS(通讯通路门店!$S:$S,$G2208,通讯通路门店!$J:$J,"OPPO体验店")</f>
        <v>0</v>
      </c>
      <c r="AB2208" s="99">
        <f>COUNTIFS(通讯通路门店!$S:$S,$G2208,通讯通路门店!$J:$J,"华为授权体验店")+COUNTIFS(通讯通路门店!$S:$S,$G2208,通讯通路门店!$J:$J,"华为堡垒店")</f>
        <v>0</v>
      </c>
      <c r="AC2208" s="99">
        <f>COUNTIFS(通讯通路门店!$S:$S,$G2208,通讯通路门店!$J:$J,"小米体验店")</f>
        <v>0</v>
      </c>
      <c r="AD2208" s="99">
        <f>COUNTIFS(通讯通路门店!$S:$S,$G2208,通讯通路门店!$J:$J,"苹果体验店")</f>
        <v>0</v>
      </c>
      <c r="AE2208" s="99">
        <f>COUNTIFS(通讯通路门店!$S:$S,$G2208,通讯通路门店!$J:$J,"其他品牌专卖店")</f>
        <v>0</v>
      </c>
      <c r="AF2208" s="99">
        <f>SUMIFS(通讯通路门店!$BI:$BI,通讯通路门店!$S:$S,$G2208)</f>
        <v>0</v>
      </c>
      <c r="AG2208" s="99">
        <f>SUMIFS(通讯通路门店!$BH:$BH,通讯通路门店!$S:$S,$G2208)</f>
        <v>0</v>
      </c>
      <c r="AH2208" s="99">
        <f t="shared" si="171"/>
        <v>0</v>
      </c>
      <c r="AI2208" s="99">
        <f>SUMIFS(通讯通路门店!$BB:$BB,通讯通路门店!$S:$S,$G2208)</f>
        <v>0</v>
      </c>
      <c r="AJ2208" s="99">
        <f>SUMIFS(通讯通路门店!$BE:$BE,通讯通路门店!$S:$S,$G2208)</f>
        <v>0</v>
      </c>
      <c r="AK2208" s="99">
        <f>SUMIFS(通讯通路门店!$BG:$BG,通讯通路门店!$S:$S,$G2208)</f>
        <v>0</v>
      </c>
      <c r="AL2208" s="99">
        <f>SUMIFS(通讯通路门店!$BC:$BC,通讯通路门店!$S:$S,$G2208)</f>
        <v>0</v>
      </c>
      <c r="AM2208" s="99">
        <f>SUMIFS(通讯通路门店!$BD:$BD,通讯通路门店!$S:$S,$G2208)</f>
        <v>0</v>
      </c>
      <c r="AN2208" s="99">
        <f>SUMIFS(通讯通路门店!$BF:$BF,通讯通路门店!$S:$S,$G2208)</f>
        <v>0</v>
      </c>
      <c r="AO2208" s="99">
        <f t="shared" si="172"/>
        <v>0</v>
      </c>
      <c r="AP2208" s="99">
        <f>SUMIFS(通讯通路门店!$K:$K,通讯通路门店!$S:$S,$G2208)</f>
        <v>0</v>
      </c>
      <c r="AQ2208" s="83"/>
      <c r="AR2208" s="99">
        <f>SUMIFS(通讯通路门店!$T:$T,通讯通路门店!$S:$S,$G2208)</f>
        <v>0</v>
      </c>
      <c r="AS2208" s="99">
        <f>SUMIFS(通讯通路门店!$U:$U,通讯通路门店!$S:$S,$G2208)</f>
        <v>0</v>
      </c>
      <c r="AT2208" s="99">
        <f>SUMIFS(通讯通路门店!$V:$V,通讯通路门店!$S:$S,$G2208)</f>
        <v>0</v>
      </c>
      <c r="AU2208" s="99">
        <f>SUMIFS(通讯通路门店!$W:$W,通讯通路门店!$S:$S,$G2208)</f>
        <v>0</v>
      </c>
      <c r="AV2208" s="99">
        <f>SUMIFS(通讯通路门店!$Z:$Z,通讯通路门店!$S:$S,$G2208)</f>
        <v>0</v>
      </c>
      <c r="AW2208" s="99">
        <f>SUMIFS(通讯通路门店!$AB:$AB,通讯通路门店!$S:$S,$G2208)</f>
        <v>0</v>
      </c>
      <c r="AX2208" s="99">
        <f>SUMIFS(通讯通路门店!$X:$X,通讯通路门店!$S:$S,$G2208)</f>
        <v>0</v>
      </c>
      <c r="AY2208" s="99">
        <f>SUMIFS(通讯通路门店!$Y:$Y,通讯通路门店!$S:$S,$G2208)</f>
        <v>0</v>
      </c>
      <c r="AZ2208" s="99">
        <f>SUMIFS(通讯通路门店!$AA:$AA,通讯通路门店!$S:$S,$G2208)</f>
        <v>0</v>
      </c>
      <c r="BA2208" s="99">
        <f t="shared" si="173"/>
        <v>0</v>
      </c>
      <c r="BB2208" s="99">
        <f t="shared" si="174"/>
        <v>0</v>
      </c>
      <c r="BC2208" s="99">
        <f>SUMIFS(通讯通路门店!$W:$W,通讯通路门店!$S:$S,$G2208,通讯通路门店!$J:$J,"荣耀体验店")+SUMIFS(通讯通路门店!$W:$W,通讯通路门店!$S:$S,$G2208,通讯通路门店!$J:$J,"荣耀授权专卖店")</f>
        <v>0</v>
      </c>
      <c r="BD2208" s="99">
        <f>SUMIFS(通讯通路门店!$Z:$Z,通讯通路门店!$S:$S,$G2208,通讯通路门店!$J:$J,"VIVO体验店")</f>
        <v>0</v>
      </c>
      <c r="BE2208" s="99">
        <f>SUMIFS(通讯通路门店!$AB:$AB,通讯通路门店!$S:$S,$G2208,通讯通路门店!$J:$J,"OPPO体验店")</f>
        <v>0</v>
      </c>
      <c r="BF2208" s="99">
        <f>SUMIFS(通讯通路门店!$X:$X,通讯通路门店!$S:$S,$G2208,通讯通路门店!$J:$J,"华为授权体验店")+SUMIFS(通讯通路门店!$AA:$AA,通讯通路门店!$S:$S,$G2208,通讯通路门店!$J:$J,"华为堡垒店")</f>
        <v>0</v>
      </c>
      <c r="BG2208" s="99">
        <f>SUMIFS(通讯通路门店!$Y:$Y,通讯通路门店!$S:$S,$G2208,通讯通路门店!$J:$J,"小米体验店")</f>
        <v>0</v>
      </c>
      <c r="BH2208" s="99">
        <f>SUMIFS(通讯通路门店!$AA:$AA,通讯通路门店!$S:$S,$G2208,通讯通路门店!$J:$J,"苹果体验店")</f>
        <v>0</v>
      </c>
      <c r="BI2208" s="99">
        <f>SUMIFS(通讯通路门店!$K:$K,通讯通路门店!$S:$S,$G2208,通讯通路门店!$J:$J,"其他品牌专卖店")</f>
        <v>0</v>
      </c>
      <c r="BJ2208" s="99">
        <f>SUMIFS(通讯通路门店!$AC:$AC,通讯通路门店!$S:$S,$G2208)</f>
        <v>0</v>
      </c>
      <c r="BK2208" s="99">
        <f>SUMIFS(通讯通路门店!$AD:$AD,通讯通路门店!$S:$S,$G2208)</f>
        <v>0</v>
      </c>
      <c r="BL2208" s="99">
        <f>SUMIFS(通讯通路门店!$AE:$AE,通讯通路门店!$S:$S,$G2208)</f>
        <v>0</v>
      </c>
      <c r="BM2208" s="99">
        <f>SUMIFS(通讯通路门店!$AF:$AF,通讯通路门店!$S:$S,$G2208)</f>
        <v>0</v>
      </c>
      <c r="BN2208" s="99">
        <f>SUMIFS(通讯通路门店!$AG:$AG,通讯通路门店!$S:$S,$G2208)</f>
        <v>0</v>
      </c>
      <c r="BO2208" s="99">
        <f>SUMIFS(通讯通路门店!$AH:$AH,通讯通路门店!$S:$S,$G2208)</f>
        <v>0</v>
      </c>
      <c r="BP2208" s="99">
        <f>SUMIFS(通讯通路门店!$AI:$AI,通讯通路门店!$S:$S,$G2208)</f>
        <v>0</v>
      </c>
      <c r="BQ2208" s="83"/>
    </row>
    <row r="2209" spans="1:69">
      <c r="A2209" s="99" t="str">
        <f>IFERROR(_xlfn.XLOOKUP($G2209,通讯通路门店!$S$4:$S$993933,通讯通路门店!$A$4:$A$993933,0,0),"")</f>
        <v>海南省</v>
      </c>
      <c r="B2209" s="99" t="str">
        <f>IFERROR(_xlfn.XLOOKUP($G2209,通讯通路门店!$S$4:$S$993933,通讯通路门店!$B$4:$B$993933,0,0),"")</f>
        <v>昌江黎族自治县</v>
      </c>
      <c r="C2209" s="99" t="str">
        <f>IFERROR(_xlfn.XLOOKUP($G2209,通讯通路门店!$S$4:$S$993933,通讯通路门店!$C$4:$C$993933,0,0),"")</f>
        <v>昌江黎族自治县</v>
      </c>
      <c r="D2209" s="99" t="str">
        <f>IFERROR(_xlfn.XLOOKUP($G2209,通讯通路门店!$S$4:$S$993933,通讯通路门店!$D$4:$D$993933,0,0),"")</f>
        <v>叉河镇</v>
      </c>
      <c r="E2209" s="83"/>
      <c r="F2209" s="83"/>
      <c r="G2209" s="101"/>
      <c r="H2209" s="102">
        <f>IFERROR(_xlfn.XLOOKUP($G2209,通讯通路门店!$S$4:$S$993933,通讯通路门店!$R$4:$R$993933,0,0),"")</f>
        <v>0</v>
      </c>
      <c r="I2209" s="83"/>
      <c r="J2209" s="83"/>
      <c r="K2209" s="83"/>
      <c r="L2209" s="83"/>
      <c r="M2209" s="83"/>
      <c r="N2209" s="83"/>
      <c r="O2209" s="83"/>
      <c r="P2209" s="83"/>
      <c r="Q2209" s="83"/>
      <c r="R2209" s="83"/>
      <c r="S2209" s="83"/>
      <c r="T2209" s="83"/>
      <c r="U2209" s="99">
        <f>COUNTIF(通讯通路门店!$S:$S,$G2209)</f>
        <v>0</v>
      </c>
      <c r="V2209" s="99">
        <f>COUNTIFS(通讯通路门店!$S:$S,$G2209,通讯通路门店!$J:$J,"综合卖场")</f>
        <v>0</v>
      </c>
      <c r="W2209" s="99">
        <f>SUMIFS(通讯通路门店!$AJ:$AJ,通讯通路门店!$S:$S,通讯客户沙盘!$G2209)</f>
        <v>0</v>
      </c>
      <c r="X2209" s="99">
        <f t="shared" si="170"/>
        <v>0</v>
      </c>
      <c r="Y2209" s="99">
        <f>COUNTIFS(通讯通路门店!$S:$S,$G2209,通讯通路门店!$J:$J,"荣耀体验店")+COUNTIFS(通讯通路门店!$S:$S,$G2209,通讯通路门店!$J:$J,"荣耀授权专卖店")</f>
        <v>0</v>
      </c>
      <c r="Z2209" s="99">
        <f>COUNTIFS(通讯通路门店!$S:$S,$G2209,通讯通路门店!$J:$J,"VIVO体验店")</f>
        <v>0</v>
      </c>
      <c r="AA2209" s="99">
        <f>COUNTIFS(通讯通路门店!$S:$S,$G2209,通讯通路门店!$J:$J,"OPPO体验店")</f>
        <v>0</v>
      </c>
      <c r="AB2209" s="99">
        <f>COUNTIFS(通讯通路门店!$S:$S,$G2209,通讯通路门店!$J:$J,"华为授权体验店")+COUNTIFS(通讯通路门店!$S:$S,$G2209,通讯通路门店!$J:$J,"华为堡垒店")</f>
        <v>0</v>
      </c>
      <c r="AC2209" s="99">
        <f>COUNTIFS(通讯通路门店!$S:$S,$G2209,通讯通路门店!$J:$J,"小米体验店")</f>
        <v>0</v>
      </c>
      <c r="AD2209" s="99">
        <f>COUNTIFS(通讯通路门店!$S:$S,$G2209,通讯通路门店!$J:$J,"苹果体验店")</f>
        <v>0</v>
      </c>
      <c r="AE2209" s="99">
        <f>COUNTIFS(通讯通路门店!$S:$S,$G2209,通讯通路门店!$J:$J,"其他品牌专卖店")</f>
        <v>0</v>
      </c>
      <c r="AF2209" s="99">
        <f>SUMIFS(通讯通路门店!$BI:$BI,通讯通路门店!$S:$S,$G2209)</f>
        <v>0</v>
      </c>
      <c r="AG2209" s="99">
        <f>SUMIFS(通讯通路门店!$BH:$BH,通讯通路门店!$S:$S,$G2209)</f>
        <v>0</v>
      </c>
      <c r="AH2209" s="99">
        <f t="shared" si="171"/>
        <v>0</v>
      </c>
      <c r="AI2209" s="99">
        <f>SUMIFS(通讯通路门店!$BB:$BB,通讯通路门店!$S:$S,$G2209)</f>
        <v>0</v>
      </c>
      <c r="AJ2209" s="99">
        <f>SUMIFS(通讯通路门店!$BE:$BE,通讯通路门店!$S:$S,$G2209)</f>
        <v>0</v>
      </c>
      <c r="AK2209" s="99">
        <f>SUMIFS(通讯通路门店!$BG:$BG,通讯通路门店!$S:$S,$G2209)</f>
        <v>0</v>
      </c>
      <c r="AL2209" s="99">
        <f>SUMIFS(通讯通路门店!$BC:$BC,通讯通路门店!$S:$S,$G2209)</f>
        <v>0</v>
      </c>
      <c r="AM2209" s="99">
        <f>SUMIFS(通讯通路门店!$BD:$BD,通讯通路门店!$S:$S,$G2209)</f>
        <v>0</v>
      </c>
      <c r="AN2209" s="99">
        <f>SUMIFS(通讯通路门店!$BF:$BF,通讯通路门店!$S:$S,$G2209)</f>
        <v>0</v>
      </c>
      <c r="AO2209" s="99">
        <f t="shared" si="172"/>
        <v>0</v>
      </c>
      <c r="AP2209" s="99">
        <f>SUMIFS(通讯通路门店!$K:$K,通讯通路门店!$S:$S,$G2209)</f>
        <v>0</v>
      </c>
      <c r="AQ2209" s="83"/>
      <c r="AR2209" s="99">
        <f>SUMIFS(通讯通路门店!$T:$T,通讯通路门店!$S:$S,$G2209)</f>
        <v>0</v>
      </c>
      <c r="AS2209" s="99">
        <f>SUMIFS(通讯通路门店!$U:$U,通讯通路门店!$S:$S,$G2209)</f>
        <v>0</v>
      </c>
      <c r="AT2209" s="99">
        <f>SUMIFS(通讯通路门店!$V:$V,通讯通路门店!$S:$S,$G2209)</f>
        <v>0</v>
      </c>
      <c r="AU2209" s="99">
        <f>SUMIFS(通讯通路门店!$W:$W,通讯通路门店!$S:$S,$G2209)</f>
        <v>0</v>
      </c>
      <c r="AV2209" s="99">
        <f>SUMIFS(通讯通路门店!$Z:$Z,通讯通路门店!$S:$S,$G2209)</f>
        <v>0</v>
      </c>
      <c r="AW2209" s="99">
        <f>SUMIFS(通讯通路门店!$AB:$AB,通讯通路门店!$S:$S,$G2209)</f>
        <v>0</v>
      </c>
      <c r="AX2209" s="99">
        <f>SUMIFS(通讯通路门店!$X:$X,通讯通路门店!$S:$S,$G2209)</f>
        <v>0</v>
      </c>
      <c r="AY2209" s="99">
        <f>SUMIFS(通讯通路门店!$Y:$Y,通讯通路门店!$S:$S,$G2209)</f>
        <v>0</v>
      </c>
      <c r="AZ2209" s="99">
        <f>SUMIFS(通讯通路门店!$AA:$AA,通讯通路门店!$S:$S,$G2209)</f>
        <v>0</v>
      </c>
      <c r="BA2209" s="99">
        <f t="shared" si="173"/>
        <v>0</v>
      </c>
      <c r="BB2209" s="99">
        <f t="shared" si="174"/>
        <v>0</v>
      </c>
      <c r="BC2209" s="99">
        <f>SUMIFS(通讯通路门店!$W:$W,通讯通路门店!$S:$S,$G2209,通讯通路门店!$J:$J,"荣耀体验店")+SUMIFS(通讯通路门店!$W:$W,通讯通路门店!$S:$S,$G2209,通讯通路门店!$J:$J,"荣耀授权专卖店")</f>
        <v>0</v>
      </c>
      <c r="BD2209" s="99">
        <f>SUMIFS(通讯通路门店!$Z:$Z,通讯通路门店!$S:$S,$G2209,通讯通路门店!$J:$J,"VIVO体验店")</f>
        <v>0</v>
      </c>
      <c r="BE2209" s="99">
        <f>SUMIFS(通讯通路门店!$AB:$AB,通讯通路门店!$S:$S,$G2209,通讯通路门店!$J:$J,"OPPO体验店")</f>
        <v>0</v>
      </c>
      <c r="BF2209" s="99">
        <f>SUMIFS(通讯通路门店!$X:$X,通讯通路门店!$S:$S,$G2209,通讯通路门店!$J:$J,"华为授权体验店")+SUMIFS(通讯通路门店!$AA:$AA,通讯通路门店!$S:$S,$G2209,通讯通路门店!$J:$J,"华为堡垒店")</f>
        <v>0</v>
      </c>
      <c r="BG2209" s="99">
        <f>SUMIFS(通讯通路门店!$Y:$Y,通讯通路门店!$S:$S,$G2209,通讯通路门店!$J:$J,"小米体验店")</f>
        <v>0</v>
      </c>
      <c r="BH2209" s="99">
        <f>SUMIFS(通讯通路门店!$AA:$AA,通讯通路门店!$S:$S,$G2209,通讯通路门店!$J:$J,"苹果体验店")</f>
        <v>0</v>
      </c>
      <c r="BI2209" s="99">
        <f>SUMIFS(通讯通路门店!$K:$K,通讯通路门店!$S:$S,$G2209,通讯通路门店!$J:$J,"其他品牌专卖店")</f>
        <v>0</v>
      </c>
      <c r="BJ2209" s="99">
        <f>SUMIFS(通讯通路门店!$AC:$AC,通讯通路门店!$S:$S,$G2209)</f>
        <v>0</v>
      </c>
      <c r="BK2209" s="99">
        <f>SUMIFS(通讯通路门店!$AD:$AD,通讯通路门店!$S:$S,$G2209)</f>
        <v>0</v>
      </c>
      <c r="BL2209" s="99">
        <f>SUMIFS(通讯通路门店!$AE:$AE,通讯通路门店!$S:$S,$G2209)</f>
        <v>0</v>
      </c>
      <c r="BM2209" s="99">
        <f>SUMIFS(通讯通路门店!$AF:$AF,通讯通路门店!$S:$S,$G2209)</f>
        <v>0</v>
      </c>
      <c r="BN2209" s="99">
        <f>SUMIFS(通讯通路门店!$AG:$AG,通讯通路门店!$S:$S,$G2209)</f>
        <v>0</v>
      </c>
      <c r="BO2209" s="99">
        <f>SUMIFS(通讯通路门店!$AH:$AH,通讯通路门店!$S:$S,$G2209)</f>
        <v>0</v>
      </c>
      <c r="BP2209" s="99">
        <f>SUMIFS(通讯通路门店!$AI:$AI,通讯通路门店!$S:$S,$G2209)</f>
        <v>0</v>
      </c>
      <c r="BQ2209" s="83"/>
    </row>
    <row r="2210" spans="1:69">
      <c r="A2210" s="99" t="str">
        <f>IFERROR(_xlfn.XLOOKUP($G2210,通讯通路门店!$S$4:$S$993933,通讯通路门店!$A$4:$A$993933,0,0),"")</f>
        <v>海南省</v>
      </c>
      <c r="B2210" s="99" t="str">
        <f>IFERROR(_xlfn.XLOOKUP($G2210,通讯通路门店!$S$4:$S$993933,通讯通路门店!$B$4:$B$993933,0,0),"")</f>
        <v>昌江黎族自治县</v>
      </c>
      <c r="C2210" s="99" t="str">
        <f>IFERROR(_xlfn.XLOOKUP($G2210,通讯通路门店!$S$4:$S$993933,通讯通路门店!$C$4:$C$993933,0,0),"")</f>
        <v>昌江黎族自治县</v>
      </c>
      <c r="D2210" s="99" t="str">
        <f>IFERROR(_xlfn.XLOOKUP($G2210,通讯通路门店!$S$4:$S$993933,通讯通路门店!$D$4:$D$993933,0,0),"")</f>
        <v>叉河镇</v>
      </c>
      <c r="E2210" s="83"/>
      <c r="F2210" s="83"/>
      <c r="G2210" s="101"/>
      <c r="H2210" s="102">
        <f>IFERROR(_xlfn.XLOOKUP($G2210,通讯通路门店!$S$4:$S$993933,通讯通路门店!$R$4:$R$993933,0,0),"")</f>
        <v>0</v>
      </c>
      <c r="I2210" s="83"/>
      <c r="J2210" s="83"/>
      <c r="K2210" s="83"/>
      <c r="L2210" s="83"/>
      <c r="M2210" s="83"/>
      <c r="N2210" s="83"/>
      <c r="O2210" s="83"/>
      <c r="P2210" s="83"/>
      <c r="Q2210" s="83"/>
      <c r="R2210" s="83"/>
      <c r="S2210" s="83"/>
      <c r="T2210" s="83"/>
      <c r="U2210" s="99">
        <f>COUNTIF(通讯通路门店!$S:$S,$G2210)</f>
        <v>0</v>
      </c>
      <c r="V2210" s="99">
        <f>COUNTIFS(通讯通路门店!$S:$S,$G2210,通讯通路门店!$J:$J,"综合卖场")</f>
        <v>0</v>
      </c>
      <c r="W2210" s="99">
        <f>SUMIFS(通讯通路门店!$AJ:$AJ,通讯通路门店!$S:$S,通讯客户沙盘!$G2210)</f>
        <v>0</v>
      </c>
      <c r="X2210" s="99">
        <f t="shared" si="170"/>
        <v>0</v>
      </c>
      <c r="Y2210" s="99">
        <f>COUNTIFS(通讯通路门店!$S:$S,$G2210,通讯通路门店!$J:$J,"荣耀体验店")+COUNTIFS(通讯通路门店!$S:$S,$G2210,通讯通路门店!$J:$J,"荣耀授权专卖店")</f>
        <v>0</v>
      </c>
      <c r="Z2210" s="99">
        <f>COUNTIFS(通讯通路门店!$S:$S,$G2210,通讯通路门店!$J:$J,"VIVO体验店")</f>
        <v>0</v>
      </c>
      <c r="AA2210" s="99">
        <f>COUNTIFS(通讯通路门店!$S:$S,$G2210,通讯通路门店!$J:$J,"OPPO体验店")</f>
        <v>0</v>
      </c>
      <c r="AB2210" s="99">
        <f>COUNTIFS(通讯通路门店!$S:$S,$G2210,通讯通路门店!$J:$J,"华为授权体验店")+COUNTIFS(通讯通路门店!$S:$S,$G2210,通讯通路门店!$J:$J,"华为堡垒店")</f>
        <v>0</v>
      </c>
      <c r="AC2210" s="99">
        <f>COUNTIFS(通讯通路门店!$S:$S,$G2210,通讯通路门店!$J:$J,"小米体验店")</f>
        <v>0</v>
      </c>
      <c r="AD2210" s="99">
        <f>COUNTIFS(通讯通路门店!$S:$S,$G2210,通讯通路门店!$J:$J,"苹果体验店")</f>
        <v>0</v>
      </c>
      <c r="AE2210" s="99">
        <f>COUNTIFS(通讯通路门店!$S:$S,$G2210,通讯通路门店!$J:$J,"其他品牌专卖店")</f>
        <v>0</v>
      </c>
      <c r="AF2210" s="99">
        <f>SUMIFS(通讯通路门店!$BI:$BI,通讯通路门店!$S:$S,$G2210)</f>
        <v>0</v>
      </c>
      <c r="AG2210" s="99">
        <f>SUMIFS(通讯通路门店!$BH:$BH,通讯通路门店!$S:$S,$G2210)</f>
        <v>0</v>
      </c>
      <c r="AH2210" s="99">
        <f t="shared" si="171"/>
        <v>0</v>
      </c>
      <c r="AI2210" s="99">
        <f>SUMIFS(通讯通路门店!$BB:$BB,通讯通路门店!$S:$S,$G2210)</f>
        <v>0</v>
      </c>
      <c r="AJ2210" s="99">
        <f>SUMIFS(通讯通路门店!$BE:$BE,通讯通路门店!$S:$S,$G2210)</f>
        <v>0</v>
      </c>
      <c r="AK2210" s="99">
        <f>SUMIFS(通讯通路门店!$BG:$BG,通讯通路门店!$S:$S,$G2210)</f>
        <v>0</v>
      </c>
      <c r="AL2210" s="99">
        <f>SUMIFS(通讯通路门店!$BC:$BC,通讯通路门店!$S:$S,$G2210)</f>
        <v>0</v>
      </c>
      <c r="AM2210" s="99">
        <f>SUMIFS(通讯通路门店!$BD:$BD,通讯通路门店!$S:$S,$G2210)</f>
        <v>0</v>
      </c>
      <c r="AN2210" s="99">
        <f>SUMIFS(通讯通路门店!$BF:$BF,通讯通路门店!$S:$S,$G2210)</f>
        <v>0</v>
      </c>
      <c r="AO2210" s="99">
        <f t="shared" si="172"/>
        <v>0</v>
      </c>
      <c r="AP2210" s="99">
        <f>SUMIFS(通讯通路门店!$K:$K,通讯通路门店!$S:$S,$G2210)</f>
        <v>0</v>
      </c>
      <c r="AQ2210" s="83"/>
      <c r="AR2210" s="99">
        <f>SUMIFS(通讯通路门店!$T:$T,通讯通路门店!$S:$S,$G2210)</f>
        <v>0</v>
      </c>
      <c r="AS2210" s="99">
        <f>SUMIFS(通讯通路门店!$U:$U,通讯通路门店!$S:$S,$G2210)</f>
        <v>0</v>
      </c>
      <c r="AT2210" s="99">
        <f>SUMIFS(通讯通路门店!$V:$V,通讯通路门店!$S:$S,$G2210)</f>
        <v>0</v>
      </c>
      <c r="AU2210" s="99">
        <f>SUMIFS(通讯通路门店!$W:$W,通讯通路门店!$S:$S,$G2210)</f>
        <v>0</v>
      </c>
      <c r="AV2210" s="99">
        <f>SUMIFS(通讯通路门店!$Z:$Z,通讯通路门店!$S:$S,$G2210)</f>
        <v>0</v>
      </c>
      <c r="AW2210" s="99">
        <f>SUMIFS(通讯通路门店!$AB:$AB,通讯通路门店!$S:$S,$G2210)</f>
        <v>0</v>
      </c>
      <c r="AX2210" s="99">
        <f>SUMIFS(通讯通路门店!$X:$X,通讯通路门店!$S:$S,$G2210)</f>
        <v>0</v>
      </c>
      <c r="AY2210" s="99">
        <f>SUMIFS(通讯通路门店!$Y:$Y,通讯通路门店!$S:$S,$G2210)</f>
        <v>0</v>
      </c>
      <c r="AZ2210" s="99">
        <f>SUMIFS(通讯通路门店!$AA:$AA,通讯通路门店!$S:$S,$G2210)</f>
        <v>0</v>
      </c>
      <c r="BA2210" s="99">
        <f t="shared" si="173"/>
        <v>0</v>
      </c>
      <c r="BB2210" s="99">
        <f t="shared" si="174"/>
        <v>0</v>
      </c>
      <c r="BC2210" s="99">
        <f>SUMIFS(通讯通路门店!$W:$W,通讯通路门店!$S:$S,$G2210,通讯通路门店!$J:$J,"荣耀体验店")+SUMIFS(通讯通路门店!$W:$W,通讯通路门店!$S:$S,$G2210,通讯通路门店!$J:$J,"荣耀授权专卖店")</f>
        <v>0</v>
      </c>
      <c r="BD2210" s="99">
        <f>SUMIFS(通讯通路门店!$Z:$Z,通讯通路门店!$S:$S,$G2210,通讯通路门店!$J:$J,"VIVO体验店")</f>
        <v>0</v>
      </c>
      <c r="BE2210" s="99">
        <f>SUMIFS(通讯通路门店!$AB:$AB,通讯通路门店!$S:$S,$G2210,通讯通路门店!$J:$J,"OPPO体验店")</f>
        <v>0</v>
      </c>
      <c r="BF2210" s="99">
        <f>SUMIFS(通讯通路门店!$X:$X,通讯通路门店!$S:$S,$G2210,通讯通路门店!$J:$J,"华为授权体验店")+SUMIFS(通讯通路门店!$AA:$AA,通讯通路门店!$S:$S,$G2210,通讯通路门店!$J:$J,"华为堡垒店")</f>
        <v>0</v>
      </c>
      <c r="BG2210" s="99">
        <f>SUMIFS(通讯通路门店!$Y:$Y,通讯通路门店!$S:$S,$G2210,通讯通路门店!$J:$J,"小米体验店")</f>
        <v>0</v>
      </c>
      <c r="BH2210" s="99">
        <f>SUMIFS(通讯通路门店!$AA:$AA,通讯通路门店!$S:$S,$G2210,通讯通路门店!$J:$J,"苹果体验店")</f>
        <v>0</v>
      </c>
      <c r="BI2210" s="99">
        <f>SUMIFS(通讯通路门店!$K:$K,通讯通路门店!$S:$S,$G2210,通讯通路门店!$J:$J,"其他品牌专卖店")</f>
        <v>0</v>
      </c>
      <c r="BJ2210" s="99">
        <f>SUMIFS(通讯通路门店!$AC:$AC,通讯通路门店!$S:$S,$G2210)</f>
        <v>0</v>
      </c>
      <c r="BK2210" s="99">
        <f>SUMIFS(通讯通路门店!$AD:$AD,通讯通路门店!$S:$S,$G2210)</f>
        <v>0</v>
      </c>
      <c r="BL2210" s="99">
        <f>SUMIFS(通讯通路门店!$AE:$AE,通讯通路门店!$S:$S,$G2210)</f>
        <v>0</v>
      </c>
      <c r="BM2210" s="99">
        <f>SUMIFS(通讯通路门店!$AF:$AF,通讯通路门店!$S:$S,$G2210)</f>
        <v>0</v>
      </c>
      <c r="BN2210" s="99">
        <f>SUMIFS(通讯通路门店!$AG:$AG,通讯通路门店!$S:$S,$G2210)</f>
        <v>0</v>
      </c>
      <c r="BO2210" s="99">
        <f>SUMIFS(通讯通路门店!$AH:$AH,通讯通路门店!$S:$S,$G2210)</f>
        <v>0</v>
      </c>
      <c r="BP2210" s="99">
        <f>SUMIFS(通讯通路门店!$AI:$AI,通讯通路门店!$S:$S,$G2210)</f>
        <v>0</v>
      </c>
      <c r="BQ2210" s="83"/>
    </row>
    <row r="2211" spans="1:69">
      <c r="A2211" s="99" t="str">
        <f>IFERROR(_xlfn.XLOOKUP($G2211,通讯通路门店!$S$4:$S$993933,通讯通路门店!$A$4:$A$993933,0,0),"")</f>
        <v>海南省</v>
      </c>
      <c r="B2211" s="99" t="str">
        <f>IFERROR(_xlfn.XLOOKUP($G2211,通讯通路门店!$S$4:$S$993933,通讯通路门店!$B$4:$B$993933,0,0),"")</f>
        <v>昌江黎族自治县</v>
      </c>
      <c r="C2211" s="99" t="str">
        <f>IFERROR(_xlfn.XLOOKUP($G2211,通讯通路门店!$S$4:$S$993933,通讯通路门店!$C$4:$C$993933,0,0),"")</f>
        <v>昌江黎族自治县</v>
      </c>
      <c r="D2211" s="99" t="str">
        <f>IFERROR(_xlfn.XLOOKUP($G2211,通讯通路门店!$S$4:$S$993933,通讯通路门店!$D$4:$D$993933,0,0),"")</f>
        <v>叉河镇</v>
      </c>
      <c r="E2211" s="83"/>
      <c r="F2211" s="83"/>
      <c r="G2211" s="101"/>
      <c r="H2211" s="102">
        <f>IFERROR(_xlfn.XLOOKUP($G2211,通讯通路门店!$S$4:$S$993933,通讯通路门店!$R$4:$R$993933,0,0),"")</f>
        <v>0</v>
      </c>
      <c r="I2211" s="83"/>
      <c r="J2211" s="83"/>
      <c r="K2211" s="83"/>
      <c r="L2211" s="83"/>
      <c r="M2211" s="83"/>
      <c r="N2211" s="83"/>
      <c r="O2211" s="83"/>
      <c r="P2211" s="83"/>
      <c r="Q2211" s="83"/>
      <c r="R2211" s="83"/>
      <c r="S2211" s="83"/>
      <c r="T2211" s="83"/>
      <c r="U2211" s="99">
        <f>COUNTIF(通讯通路门店!$S:$S,$G2211)</f>
        <v>0</v>
      </c>
      <c r="V2211" s="99">
        <f>COUNTIFS(通讯通路门店!$S:$S,$G2211,通讯通路门店!$J:$J,"综合卖场")</f>
        <v>0</v>
      </c>
      <c r="W2211" s="99">
        <f>SUMIFS(通讯通路门店!$AJ:$AJ,通讯通路门店!$S:$S,通讯客户沙盘!$G2211)</f>
        <v>0</v>
      </c>
      <c r="X2211" s="99">
        <f t="shared" si="170"/>
        <v>0</v>
      </c>
      <c r="Y2211" s="99">
        <f>COUNTIFS(通讯通路门店!$S:$S,$G2211,通讯通路门店!$J:$J,"荣耀体验店")+COUNTIFS(通讯通路门店!$S:$S,$G2211,通讯通路门店!$J:$J,"荣耀授权专卖店")</f>
        <v>0</v>
      </c>
      <c r="Z2211" s="99">
        <f>COUNTIFS(通讯通路门店!$S:$S,$G2211,通讯通路门店!$J:$J,"VIVO体验店")</f>
        <v>0</v>
      </c>
      <c r="AA2211" s="99">
        <f>COUNTIFS(通讯通路门店!$S:$S,$G2211,通讯通路门店!$J:$J,"OPPO体验店")</f>
        <v>0</v>
      </c>
      <c r="AB2211" s="99">
        <f>COUNTIFS(通讯通路门店!$S:$S,$G2211,通讯通路门店!$J:$J,"华为授权体验店")+COUNTIFS(通讯通路门店!$S:$S,$G2211,通讯通路门店!$J:$J,"华为堡垒店")</f>
        <v>0</v>
      </c>
      <c r="AC2211" s="99">
        <f>COUNTIFS(通讯通路门店!$S:$S,$G2211,通讯通路门店!$J:$J,"小米体验店")</f>
        <v>0</v>
      </c>
      <c r="AD2211" s="99">
        <f>COUNTIFS(通讯通路门店!$S:$S,$G2211,通讯通路门店!$J:$J,"苹果体验店")</f>
        <v>0</v>
      </c>
      <c r="AE2211" s="99">
        <f>COUNTIFS(通讯通路门店!$S:$S,$G2211,通讯通路门店!$J:$J,"其他品牌专卖店")</f>
        <v>0</v>
      </c>
      <c r="AF2211" s="99">
        <f>SUMIFS(通讯通路门店!$BI:$BI,通讯通路门店!$S:$S,$G2211)</f>
        <v>0</v>
      </c>
      <c r="AG2211" s="99">
        <f>SUMIFS(通讯通路门店!$BH:$BH,通讯通路门店!$S:$S,$G2211)</f>
        <v>0</v>
      </c>
      <c r="AH2211" s="99">
        <f t="shared" si="171"/>
        <v>0</v>
      </c>
      <c r="AI2211" s="99">
        <f>SUMIFS(通讯通路门店!$BB:$BB,通讯通路门店!$S:$S,$G2211)</f>
        <v>0</v>
      </c>
      <c r="AJ2211" s="99">
        <f>SUMIFS(通讯通路门店!$BE:$BE,通讯通路门店!$S:$S,$G2211)</f>
        <v>0</v>
      </c>
      <c r="AK2211" s="99">
        <f>SUMIFS(通讯通路门店!$BG:$BG,通讯通路门店!$S:$S,$G2211)</f>
        <v>0</v>
      </c>
      <c r="AL2211" s="99">
        <f>SUMIFS(通讯通路门店!$BC:$BC,通讯通路门店!$S:$S,$G2211)</f>
        <v>0</v>
      </c>
      <c r="AM2211" s="99">
        <f>SUMIFS(通讯通路门店!$BD:$BD,通讯通路门店!$S:$S,$G2211)</f>
        <v>0</v>
      </c>
      <c r="AN2211" s="99">
        <f>SUMIFS(通讯通路门店!$BF:$BF,通讯通路门店!$S:$S,$G2211)</f>
        <v>0</v>
      </c>
      <c r="AO2211" s="99">
        <f t="shared" si="172"/>
        <v>0</v>
      </c>
      <c r="AP2211" s="99">
        <f>SUMIFS(通讯通路门店!$K:$K,通讯通路门店!$S:$S,$G2211)</f>
        <v>0</v>
      </c>
      <c r="AQ2211" s="83"/>
      <c r="AR2211" s="99">
        <f>SUMIFS(通讯通路门店!$T:$T,通讯通路门店!$S:$S,$G2211)</f>
        <v>0</v>
      </c>
      <c r="AS2211" s="99">
        <f>SUMIFS(通讯通路门店!$U:$U,通讯通路门店!$S:$S,$G2211)</f>
        <v>0</v>
      </c>
      <c r="AT2211" s="99">
        <f>SUMIFS(通讯通路门店!$V:$V,通讯通路门店!$S:$S,$G2211)</f>
        <v>0</v>
      </c>
      <c r="AU2211" s="99">
        <f>SUMIFS(通讯通路门店!$W:$W,通讯通路门店!$S:$S,$G2211)</f>
        <v>0</v>
      </c>
      <c r="AV2211" s="99">
        <f>SUMIFS(通讯通路门店!$Z:$Z,通讯通路门店!$S:$S,$G2211)</f>
        <v>0</v>
      </c>
      <c r="AW2211" s="99">
        <f>SUMIFS(通讯通路门店!$AB:$AB,通讯通路门店!$S:$S,$G2211)</f>
        <v>0</v>
      </c>
      <c r="AX2211" s="99">
        <f>SUMIFS(通讯通路门店!$X:$X,通讯通路门店!$S:$S,$G2211)</f>
        <v>0</v>
      </c>
      <c r="AY2211" s="99">
        <f>SUMIFS(通讯通路门店!$Y:$Y,通讯通路门店!$S:$S,$G2211)</f>
        <v>0</v>
      </c>
      <c r="AZ2211" s="99">
        <f>SUMIFS(通讯通路门店!$AA:$AA,通讯通路门店!$S:$S,$G2211)</f>
        <v>0</v>
      </c>
      <c r="BA2211" s="99">
        <f t="shared" si="173"/>
        <v>0</v>
      </c>
      <c r="BB2211" s="99">
        <f t="shared" si="174"/>
        <v>0</v>
      </c>
      <c r="BC2211" s="99">
        <f>SUMIFS(通讯通路门店!$W:$W,通讯通路门店!$S:$S,$G2211,通讯通路门店!$J:$J,"荣耀体验店")+SUMIFS(通讯通路门店!$W:$W,通讯通路门店!$S:$S,$G2211,通讯通路门店!$J:$J,"荣耀授权专卖店")</f>
        <v>0</v>
      </c>
      <c r="BD2211" s="99">
        <f>SUMIFS(通讯通路门店!$Z:$Z,通讯通路门店!$S:$S,$G2211,通讯通路门店!$J:$J,"VIVO体验店")</f>
        <v>0</v>
      </c>
      <c r="BE2211" s="99">
        <f>SUMIFS(通讯通路门店!$AB:$AB,通讯通路门店!$S:$S,$G2211,通讯通路门店!$J:$J,"OPPO体验店")</f>
        <v>0</v>
      </c>
      <c r="BF2211" s="99">
        <f>SUMIFS(通讯通路门店!$X:$X,通讯通路门店!$S:$S,$G2211,通讯通路门店!$J:$J,"华为授权体验店")+SUMIFS(通讯通路门店!$AA:$AA,通讯通路门店!$S:$S,$G2211,通讯通路门店!$J:$J,"华为堡垒店")</f>
        <v>0</v>
      </c>
      <c r="BG2211" s="99">
        <f>SUMIFS(通讯通路门店!$Y:$Y,通讯通路门店!$S:$S,$G2211,通讯通路门店!$J:$J,"小米体验店")</f>
        <v>0</v>
      </c>
      <c r="BH2211" s="99">
        <f>SUMIFS(通讯通路门店!$AA:$AA,通讯通路门店!$S:$S,$G2211,通讯通路门店!$J:$J,"苹果体验店")</f>
        <v>0</v>
      </c>
      <c r="BI2211" s="99">
        <f>SUMIFS(通讯通路门店!$K:$K,通讯通路门店!$S:$S,$G2211,通讯通路门店!$J:$J,"其他品牌专卖店")</f>
        <v>0</v>
      </c>
      <c r="BJ2211" s="99">
        <f>SUMIFS(通讯通路门店!$AC:$AC,通讯通路门店!$S:$S,$G2211)</f>
        <v>0</v>
      </c>
      <c r="BK2211" s="99">
        <f>SUMIFS(通讯通路门店!$AD:$AD,通讯通路门店!$S:$S,$G2211)</f>
        <v>0</v>
      </c>
      <c r="BL2211" s="99">
        <f>SUMIFS(通讯通路门店!$AE:$AE,通讯通路门店!$S:$S,$G2211)</f>
        <v>0</v>
      </c>
      <c r="BM2211" s="99">
        <f>SUMIFS(通讯通路门店!$AF:$AF,通讯通路门店!$S:$S,$G2211)</f>
        <v>0</v>
      </c>
      <c r="BN2211" s="99">
        <f>SUMIFS(通讯通路门店!$AG:$AG,通讯通路门店!$S:$S,$G2211)</f>
        <v>0</v>
      </c>
      <c r="BO2211" s="99">
        <f>SUMIFS(通讯通路门店!$AH:$AH,通讯通路门店!$S:$S,$G2211)</f>
        <v>0</v>
      </c>
      <c r="BP2211" s="99">
        <f>SUMIFS(通讯通路门店!$AI:$AI,通讯通路门店!$S:$S,$G2211)</f>
        <v>0</v>
      </c>
      <c r="BQ2211" s="83"/>
    </row>
    <row r="2212" spans="1:69">
      <c r="A2212" s="99" t="str">
        <f>IFERROR(_xlfn.XLOOKUP($G2212,通讯通路门店!$S$4:$S$993933,通讯通路门店!$A$4:$A$993933,0,0),"")</f>
        <v>海南省</v>
      </c>
      <c r="B2212" s="99" t="str">
        <f>IFERROR(_xlfn.XLOOKUP($G2212,通讯通路门店!$S$4:$S$993933,通讯通路门店!$B$4:$B$993933,0,0),"")</f>
        <v>昌江黎族自治县</v>
      </c>
      <c r="C2212" s="99" t="str">
        <f>IFERROR(_xlfn.XLOOKUP($G2212,通讯通路门店!$S$4:$S$993933,通讯通路门店!$C$4:$C$993933,0,0),"")</f>
        <v>昌江黎族自治县</v>
      </c>
      <c r="D2212" s="99" t="str">
        <f>IFERROR(_xlfn.XLOOKUP($G2212,通讯通路门店!$S$4:$S$993933,通讯通路门店!$D$4:$D$993933,0,0),"")</f>
        <v>叉河镇</v>
      </c>
      <c r="E2212" s="83"/>
      <c r="F2212" s="83"/>
      <c r="G2212" s="101"/>
      <c r="H2212" s="102">
        <f>IFERROR(_xlfn.XLOOKUP($G2212,通讯通路门店!$S$4:$S$993933,通讯通路门店!$R$4:$R$993933,0,0),"")</f>
        <v>0</v>
      </c>
      <c r="I2212" s="83"/>
      <c r="J2212" s="83"/>
      <c r="K2212" s="83"/>
      <c r="L2212" s="83"/>
      <c r="M2212" s="83"/>
      <c r="N2212" s="83"/>
      <c r="O2212" s="83"/>
      <c r="P2212" s="83"/>
      <c r="Q2212" s="83"/>
      <c r="R2212" s="83"/>
      <c r="S2212" s="83"/>
      <c r="T2212" s="83"/>
      <c r="U2212" s="99">
        <f>COUNTIF(通讯通路门店!$S:$S,$G2212)</f>
        <v>0</v>
      </c>
      <c r="V2212" s="99">
        <f>COUNTIFS(通讯通路门店!$S:$S,$G2212,通讯通路门店!$J:$J,"综合卖场")</f>
        <v>0</v>
      </c>
      <c r="W2212" s="99">
        <f>SUMIFS(通讯通路门店!$AJ:$AJ,通讯通路门店!$S:$S,通讯客户沙盘!$G2212)</f>
        <v>0</v>
      </c>
      <c r="X2212" s="99">
        <f t="shared" si="170"/>
        <v>0</v>
      </c>
      <c r="Y2212" s="99">
        <f>COUNTIFS(通讯通路门店!$S:$S,$G2212,通讯通路门店!$J:$J,"荣耀体验店")+COUNTIFS(通讯通路门店!$S:$S,$G2212,通讯通路门店!$J:$J,"荣耀授权专卖店")</f>
        <v>0</v>
      </c>
      <c r="Z2212" s="99">
        <f>COUNTIFS(通讯通路门店!$S:$S,$G2212,通讯通路门店!$J:$J,"VIVO体验店")</f>
        <v>0</v>
      </c>
      <c r="AA2212" s="99">
        <f>COUNTIFS(通讯通路门店!$S:$S,$G2212,通讯通路门店!$J:$J,"OPPO体验店")</f>
        <v>0</v>
      </c>
      <c r="AB2212" s="99">
        <f>COUNTIFS(通讯通路门店!$S:$S,$G2212,通讯通路门店!$J:$J,"华为授权体验店")+COUNTIFS(通讯通路门店!$S:$S,$G2212,通讯通路门店!$J:$J,"华为堡垒店")</f>
        <v>0</v>
      </c>
      <c r="AC2212" s="99">
        <f>COUNTIFS(通讯通路门店!$S:$S,$G2212,通讯通路门店!$J:$J,"小米体验店")</f>
        <v>0</v>
      </c>
      <c r="AD2212" s="99">
        <f>COUNTIFS(通讯通路门店!$S:$S,$G2212,通讯通路门店!$J:$J,"苹果体验店")</f>
        <v>0</v>
      </c>
      <c r="AE2212" s="99">
        <f>COUNTIFS(通讯通路门店!$S:$S,$G2212,通讯通路门店!$J:$J,"其他品牌专卖店")</f>
        <v>0</v>
      </c>
      <c r="AF2212" s="99">
        <f>SUMIFS(通讯通路门店!$BI:$BI,通讯通路门店!$S:$S,$G2212)</f>
        <v>0</v>
      </c>
      <c r="AG2212" s="99">
        <f>SUMIFS(通讯通路门店!$BH:$BH,通讯通路门店!$S:$S,$G2212)</f>
        <v>0</v>
      </c>
      <c r="AH2212" s="99">
        <f t="shared" si="171"/>
        <v>0</v>
      </c>
      <c r="AI2212" s="99">
        <f>SUMIFS(通讯通路门店!$BB:$BB,通讯通路门店!$S:$S,$G2212)</f>
        <v>0</v>
      </c>
      <c r="AJ2212" s="99">
        <f>SUMIFS(通讯通路门店!$BE:$BE,通讯通路门店!$S:$S,$G2212)</f>
        <v>0</v>
      </c>
      <c r="AK2212" s="99">
        <f>SUMIFS(通讯通路门店!$BG:$BG,通讯通路门店!$S:$S,$G2212)</f>
        <v>0</v>
      </c>
      <c r="AL2212" s="99">
        <f>SUMIFS(通讯通路门店!$BC:$BC,通讯通路门店!$S:$S,$G2212)</f>
        <v>0</v>
      </c>
      <c r="AM2212" s="99">
        <f>SUMIFS(通讯通路门店!$BD:$BD,通讯通路门店!$S:$S,$G2212)</f>
        <v>0</v>
      </c>
      <c r="AN2212" s="99">
        <f>SUMIFS(通讯通路门店!$BF:$BF,通讯通路门店!$S:$S,$G2212)</f>
        <v>0</v>
      </c>
      <c r="AO2212" s="99">
        <f t="shared" si="172"/>
        <v>0</v>
      </c>
      <c r="AP2212" s="99">
        <f>SUMIFS(通讯通路门店!$K:$K,通讯通路门店!$S:$S,$G2212)</f>
        <v>0</v>
      </c>
      <c r="AQ2212" s="83"/>
      <c r="AR2212" s="99">
        <f>SUMIFS(通讯通路门店!$T:$T,通讯通路门店!$S:$S,$G2212)</f>
        <v>0</v>
      </c>
      <c r="AS2212" s="99">
        <f>SUMIFS(通讯通路门店!$U:$U,通讯通路门店!$S:$S,$G2212)</f>
        <v>0</v>
      </c>
      <c r="AT2212" s="99">
        <f>SUMIFS(通讯通路门店!$V:$V,通讯通路门店!$S:$S,$G2212)</f>
        <v>0</v>
      </c>
      <c r="AU2212" s="99">
        <f>SUMIFS(通讯通路门店!$W:$W,通讯通路门店!$S:$S,$G2212)</f>
        <v>0</v>
      </c>
      <c r="AV2212" s="99">
        <f>SUMIFS(通讯通路门店!$Z:$Z,通讯通路门店!$S:$S,$G2212)</f>
        <v>0</v>
      </c>
      <c r="AW2212" s="99">
        <f>SUMIFS(通讯通路门店!$AB:$AB,通讯通路门店!$S:$S,$G2212)</f>
        <v>0</v>
      </c>
      <c r="AX2212" s="99">
        <f>SUMIFS(通讯通路门店!$X:$X,通讯通路门店!$S:$S,$G2212)</f>
        <v>0</v>
      </c>
      <c r="AY2212" s="99">
        <f>SUMIFS(通讯通路门店!$Y:$Y,通讯通路门店!$S:$S,$G2212)</f>
        <v>0</v>
      </c>
      <c r="AZ2212" s="99">
        <f>SUMIFS(通讯通路门店!$AA:$AA,通讯通路门店!$S:$S,$G2212)</f>
        <v>0</v>
      </c>
      <c r="BA2212" s="99">
        <f t="shared" si="173"/>
        <v>0</v>
      </c>
      <c r="BB2212" s="99">
        <f t="shared" si="174"/>
        <v>0</v>
      </c>
      <c r="BC2212" s="99">
        <f>SUMIFS(通讯通路门店!$W:$W,通讯通路门店!$S:$S,$G2212,通讯通路门店!$J:$J,"荣耀体验店")+SUMIFS(通讯通路门店!$W:$W,通讯通路门店!$S:$S,$G2212,通讯通路门店!$J:$J,"荣耀授权专卖店")</f>
        <v>0</v>
      </c>
      <c r="BD2212" s="99">
        <f>SUMIFS(通讯通路门店!$Z:$Z,通讯通路门店!$S:$S,$G2212,通讯通路门店!$J:$J,"VIVO体验店")</f>
        <v>0</v>
      </c>
      <c r="BE2212" s="99">
        <f>SUMIFS(通讯通路门店!$AB:$AB,通讯通路门店!$S:$S,$G2212,通讯通路门店!$J:$J,"OPPO体验店")</f>
        <v>0</v>
      </c>
      <c r="BF2212" s="99">
        <f>SUMIFS(通讯通路门店!$X:$X,通讯通路门店!$S:$S,$G2212,通讯通路门店!$J:$J,"华为授权体验店")+SUMIFS(通讯通路门店!$AA:$AA,通讯通路门店!$S:$S,$G2212,通讯通路门店!$J:$J,"华为堡垒店")</f>
        <v>0</v>
      </c>
      <c r="BG2212" s="99">
        <f>SUMIFS(通讯通路门店!$Y:$Y,通讯通路门店!$S:$S,$G2212,通讯通路门店!$J:$J,"小米体验店")</f>
        <v>0</v>
      </c>
      <c r="BH2212" s="99">
        <f>SUMIFS(通讯通路门店!$AA:$AA,通讯通路门店!$S:$S,$G2212,通讯通路门店!$J:$J,"苹果体验店")</f>
        <v>0</v>
      </c>
      <c r="BI2212" s="99">
        <f>SUMIFS(通讯通路门店!$K:$K,通讯通路门店!$S:$S,$G2212,通讯通路门店!$J:$J,"其他品牌专卖店")</f>
        <v>0</v>
      </c>
      <c r="BJ2212" s="99">
        <f>SUMIFS(通讯通路门店!$AC:$AC,通讯通路门店!$S:$S,$G2212)</f>
        <v>0</v>
      </c>
      <c r="BK2212" s="99">
        <f>SUMIFS(通讯通路门店!$AD:$AD,通讯通路门店!$S:$S,$G2212)</f>
        <v>0</v>
      </c>
      <c r="BL2212" s="99">
        <f>SUMIFS(通讯通路门店!$AE:$AE,通讯通路门店!$S:$S,$G2212)</f>
        <v>0</v>
      </c>
      <c r="BM2212" s="99">
        <f>SUMIFS(通讯通路门店!$AF:$AF,通讯通路门店!$S:$S,$G2212)</f>
        <v>0</v>
      </c>
      <c r="BN2212" s="99">
        <f>SUMIFS(通讯通路门店!$AG:$AG,通讯通路门店!$S:$S,$G2212)</f>
        <v>0</v>
      </c>
      <c r="BO2212" s="99">
        <f>SUMIFS(通讯通路门店!$AH:$AH,通讯通路门店!$S:$S,$G2212)</f>
        <v>0</v>
      </c>
      <c r="BP2212" s="99">
        <f>SUMIFS(通讯通路门店!$AI:$AI,通讯通路门店!$S:$S,$G2212)</f>
        <v>0</v>
      </c>
      <c r="BQ2212" s="83"/>
    </row>
    <row r="2213" spans="1:69">
      <c r="A2213" s="99" t="str">
        <f>IFERROR(_xlfn.XLOOKUP($G2213,通讯通路门店!$S$4:$S$993933,通讯通路门店!$A$4:$A$993933,0,0),"")</f>
        <v>海南省</v>
      </c>
      <c r="B2213" s="99" t="str">
        <f>IFERROR(_xlfn.XLOOKUP($G2213,通讯通路门店!$S$4:$S$993933,通讯通路门店!$B$4:$B$993933,0,0),"")</f>
        <v>昌江黎族自治县</v>
      </c>
      <c r="C2213" s="99" t="str">
        <f>IFERROR(_xlfn.XLOOKUP($G2213,通讯通路门店!$S$4:$S$993933,通讯通路门店!$C$4:$C$993933,0,0),"")</f>
        <v>昌江黎族自治县</v>
      </c>
      <c r="D2213" s="99" t="str">
        <f>IFERROR(_xlfn.XLOOKUP($G2213,通讯通路门店!$S$4:$S$993933,通讯通路门店!$D$4:$D$993933,0,0),"")</f>
        <v>叉河镇</v>
      </c>
      <c r="E2213" s="83"/>
      <c r="F2213" s="83"/>
      <c r="G2213" s="101"/>
      <c r="H2213" s="102">
        <f>IFERROR(_xlfn.XLOOKUP($G2213,通讯通路门店!$S$4:$S$993933,通讯通路门店!$R$4:$R$993933,0,0),"")</f>
        <v>0</v>
      </c>
      <c r="I2213" s="83"/>
      <c r="J2213" s="83"/>
      <c r="K2213" s="83"/>
      <c r="L2213" s="83"/>
      <c r="M2213" s="83"/>
      <c r="N2213" s="83"/>
      <c r="O2213" s="83"/>
      <c r="P2213" s="83"/>
      <c r="Q2213" s="83"/>
      <c r="R2213" s="83"/>
      <c r="S2213" s="83"/>
      <c r="T2213" s="83"/>
      <c r="U2213" s="99">
        <f>COUNTIF(通讯通路门店!$S:$S,$G2213)</f>
        <v>0</v>
      </c>
      <c r="V2213" s="99">
        <f>COUNTIFS(通讯通路门店!$S:$S,$G2213,通讯通路门店!$J:$J,"综合卖场")</f>
        <v>0</v>
      </c>
      <c r="W2213" s="99">
        <f>SUMIFS(通讯通路门店!$AJ:$AJ,通讯通路门店!$S:$S,通讯客户沙盘!$G2213)</f>
        <v>0</v>
      </c>
      <c r="X2213" s="99">
        <f t="shared" si="170"/>
        <v>0</v>
      </c>
      <c r="Y2213" s="99">
        <f>COUNTIFS(通讯通路门店!$S:$S,$G2213,通讯通路门店!$J:$J,"荣耀体验店")+COUNTIFS(通讯通路门店!$S:$S,$G2213,通讯通路门店!$J:$J,"荣耀授权专卖店")</f>
        <v>0</v>
      </c>
      <c r="Z2213" s="99">
        <f>COUNTIFS(通讯通路门店!$S:$S,$G2213,通讯通路门店!$J:$J,"VIVO体验店")</f>
        <v>0</v>
      </c>
      <c r="AA2213" s="99">
        <f>COUNTIFS(通讯通路门店!$S:$S,$G2213,通讯通路门店!$J:$J,"OPPO体验店")</f>
        <v>0</v>
      </c>
      <c r="AB2213" s="99">
        <f>COUNTIFS(通讯通路门店!$S:$S,$G2213,通讯通路门店!$J:$J,"华为授权体验店")+COUNTIFS(通讯通路门店!$S:$S,$G2213,通讯通路门店!$J:$J,"华为堡垒店")</f>
        <v>0</v>
      </c>
      <c r="AC2213" s="99">
        <f>COUNTIFS(通讯通路门店!$S:$S,$G2213,通讯通路门店!$J:$J,"小米体验店")</f>
        <v>0</v>
      </c>
      <c r="AD2213" s="99">
        <f>COUNTIFS(通讯通路门店!$S:$S,$G2213,通讯通路门店!$J:$J,"苹果体验店")</f>
        <v>0</v>
      </c>
      <c r="AE2213" s="99">
        <f>COUNTIFS(通讯通路门店!$S:$S,$G2213,通讯通路门店!$J:$J,"其他品牌专卖店")</f>
        <v>0</v>
      </c>
      <c r="AF2213" s="99">
        <f>SUMIFS(通讯通路门店!$BI:$BI,通讯通路门店!$S:$S,$G2213)</f>
        <v>0</v>
      </c>
      <c r="AG2213" s="99">
        <f>SUMIFS(通讯通路门店!$BH:$BH,通讯通路门店!$S:$S,$G2213)</f>
        <v>0</v>
      </c>
      <c r="AH2213" s="99">
        <f t="shared" si="171"/>
        <v>0</v>
      </c>
      <c r="AI2213" s="99">
        <f>SUMIFS(通讯通路门店!$BB:$BB,通讯通路门店!$S:$S,$G2213)</f>
        <v>0</v>
      </c>
      <c r="AJ2213" s="99">
        <f>SUMIFS(通讯通路门店!$BE:$BE,通讯通路门店!$S:$S,$G2213)</f>
        <v>0</v>
      </c>
      <c r="AK2213" s="99">
        <f>SUMIFS(通讯通路门店!$BG:$BG,通讯通路门店!$S:$S,$G2213)</f>
        <v>0</v>
      </c>
      <c r="AL2213" s="99">
        <f>SUMIFS(通讯通路门店!$BC:$BC,通讯通路门店!$S:$S,$G2213)</f>
        <v>0</v>
      </c>
      <c r="AM2213" s="99">
        <f>SUMIFS(通讯通路门店!$BD:$BD,通讯通路门店!$S:$S,$G2213)</f>
        <v>0</v>
      </c>
      <c r="AN2213" s="99">
        <f>SUMIFS(通讯通路门店!$BF:$BF,通讯通路门店!$S:$S,$G2213)</f>
        <v>0</v>
      </c>
      <c r="AO2213" s="99">
        <f t="shared" si="172"/>
        <v>0</v>
      </c>
      <c r="AP2213" s="99">
        <f>SUMIFS(通讯通路门店!$K:$K,通讯通路门店!$S:$S,$G2213)</f>
        <v>0</v>
      </c>
      <c r="AQ2213" s="83"/>
      <c r="AR2213" s="99">
        <f>SUMIFS(通讯通路门店!$T:$T,通讯通路门店!$S:$S,$G2213)</f>
        <v>0</v>
      </c>
      <c r="AS2213" s="99">
        <f>SUMIFS(通讯通路门店!$U:$U,通讯通路门店!$S:$S,$G2213)</f>
        <v>0</v>
      </c>
      <c r="AT2213" s="99">
        <f>SUMIFS(通讯通路门店!$V:$V,通讯通路门店!$S:$S,$G2213)</f>
        <v>0</v>
      </c>
      <c r="AU2213" s="99">
        <f>SUMIFS(通讯通路门店!$W:$W,通讯通路门店!$S:$S,$G2213)</f>
        <v>0</v>
      </c>
      <c r="AV2213" s="99">
        <f>SUMIFS(通讯通路门店!$Z:$Z,通讯通路门店!$S:$S,$G2213)</f>
        <v>0</v>
      </c>
      <c r="AW2213" s="99">
        <f>SUMIFS(通讯通路门店!$AB:$AB,通讯通路门店!$S:$S,$G2213)</f>
        <v>0</v>
      </c>
      <c r="AX2213" s="99">
        <f>SUMIFS(通讯通路门店!$X:$X,通讯通路门店!$S:$S,$G2213)</f>
        <v>0</v>
      </c>
      <c r="AY2213" s="99">
        <f>SUMIFS(通讯通路门店!$Y:$Y,通讯通路门店!$S:$S,$G2213)</f>
        <v>0</v>
      </c>
      <c r="AZ2213" s="99">
        <f>SUMIFS(通讯通路门店!$AA:$AA,通讯通路门店!$S:$S,$G2213)</f>
        <v>0</v>
      </c>
      <c r="BA2213" s="99">
        <f t="shared" si="173"/>
        <v>0</v>
      </c>
      <c r="BB2213" s="99">
        <f t="shared" si="174"/>
        <v>0</v>
      </c>
      <c r="BC2213" s="99">
        <f>SUMIFS(通讯通路门店!$W:$W,通讯通路门店!$S:$S,$G2213,通讯通路门店!$J:$J,"荣耀体验店")+SUMIFS(通讯通路门店!$W:$W,通讯通路门店!$S:$S,$G2213,通讯通路门店!$J:$J,"荣耀授权专卖店")</f>
        <v>0</v>
      </c>
      <c r="BD2213" s="99">
        <f>SUMIFS(通讯通路门店!$Z:$Z,通讯通路门店!$S:$S,$G2213,通讯通路门店!$J:$J,"VIVO体验店")</f>
        <v>0</v>
      </c>
      <c r="BE2213" s="99">
        <f>SUMIFS(通讯通路门店!$AB:$AB,通讯通路门店!$S:$S,$G2213,通讯通路门店!$J:$J,"OPPO体验店")</f>
        <v>0</v>
      </c>
      <c r="BF2213" s="99">
        <f>SUMIFS(通讯通路门店!$X:$X,通讯通路门店!$S:$S,$G2213,通讯通路门店!$J:$J,"华为授权体验店")+SUMIFS(通讯通路门店!$AA:$AA,通讯通路门店!$S:$S,$G2213,通讯通路门店!$J:$J,"华为堡垒店")</f>
        <v>0</v>
      </c>
      <c r="BG2213" s="99">
        <f>SUMIFS(通讯通路门店!$Y:$Y,通讯通路门店!$S:$S,$G2213,通讯通路门店!$J:$J,"小米体验店")</f>
        <v>0</v>
      </c>
      <c r="BH2213" s="99">
        <f>SUMIFS(通讯通路门店!$AA:$AA,通讯通路门店!$S:$S,$G2213,通讯通路门店!$J:$J,"苹果体验店")</f>
        <v>0</v>
      </c>
      <c r="BI2213" s="99">
        <f>SUMIFS(通讯通路门店!$K:$K,通讯通路门店!$S:$S,$G2213,通讯通路门店!$J:$J,"其他品牌专卖店")</f>
        <v>0</v>
      </c>
      <c r="BJ2213" s="99">
        <f>SUMIFS(通讯通路门店!$AC:$AC,通讯通路门店!$S:$S,$G2213)</f>
        <v>0</v>
      </c>
      <c r="BK2213" s="99">
        <f>SUMIFS(通讯通路门店!$AD:$AD,通讯通路门店!$S:$S,$G2213)</f>
        <v>0</v>
      </c>
      <c r="BL2213" s="99">
        <f>SUMIFS(通讯通路门店!$AE:$AE,通讯通路门店!$S:$S,$G2213)</f>
        <v>0</v>
      </c>
      <c r="BM2213" s="99">
        <f>SUMIFS(通讯通路门店!$AF:$AF,通讯通路门店!$S:$S,$G2213)</f>
        <v>0</v>
      </c>
      <c r="BN2213" s="99">
        <f>SUMIFS(通讯通路门店!$AG:$AG,通讯通路门店!$S:$S,$G2213)</f>
        <v>0</v>
      </c>
      <c r="BO2213" s="99">
        <f>SUMIFS(通讯通路门店!$AH:$AH,通讯通路门店!$S:$S,$G2213)</f>
        <v>0</v>
      </c>
      <c r="BP2213" s="99">
        <f>SUMIFS(通讯通路门店!$AI:$AI,通讯通路门店!$S:$S,$G2213)</f>
        <v>0</v>
      </c>
      <c r="BQ2213" s="83"/>
    </row>
    <row r="2214" spans="1:69">
      <c r="A2214" s="99" t="str">
        <f>IFERROR(_xlfn.XLOOKUP($G2214,通讯通路门店!$S$4:$S$993933,通讯通路门店!$A$4:$A$993933,0,0),"")</f>
        <v>海南省</v>
      </c>
      <c r="B2214" s="99" t="str">
        <f>IFERROR(_xlfn.XLOOKUP($G2214,通讯通路门店!$S$4:$S$993933,通讯通路门店!$B$4:$B$993933,0,0),"")</f>
        <v>昌江黎族自治县</v>
      </c>
      <c r="C2214" s="99" t="str">
        <f>IFERROR(_xlfn.XLOOKUP($G2214,通讯通路门店!$S$4:$S$993933,通讯通路门店!$C$4:$C$993933,0,0),"")</f>
        <v>昌江黎族自治县</v>
      </c>
      <c r="D2214" s="99" t="str">
        <f>IFERROR(_xlfn.XLOOKUP($G2214,通讯通路门店!$S$4:$S$993933,通讯通路门店!$D$4:$D$993933,0,0),"")</f>
        <v>叉河镇</v>
      </c>
      <c r="E2214" s="83"/>
      <c r="F2214" s="83"/>
      <c r="G2214" s="101"/>
      <c r="H2214" s="102">
        <f>IFERROR(_xlfn.XLOOKUP($G2214,通讯通路门店!$S$4:$S$993933,通讯通路门店!$R$4:$R$993933,0,0),"")</f>
        <v>0</v>
      </c>
      <c r="I2214" s="83"/>
      <c r="J2214" s="83"/>
      <c r="K2214" s="83"/>
      <c r="L2214" s="83"/>
      <c r="M2214" s="83"/>
      <c r="N2214" s="83"/>
      <c r="O2214" s="83"/>
      <c r="P2214" s="83"/>
      <c r="Q2214" s="83"/>
      <c r="R2214" s="83"/>
      <c r="S2214" s="83"/>
      <c r="T2214" s="83"/>
      <c r="U2214" s="99">
        <f>COUNTIF(通讯通路门店!$S:$S,$G2214)</f>
        <v>0</v>
      </c>
      <c r="V2214" s="99">
        <f>COUNTIFS(通讯通路门店!$S:$S,$G2214,通讯通路门店!$J:$J,"综合卖场")</f>
        <v>0</v>
      </c>
      <c r="W2214" s="99">
        <f>SUMIFS(通讯通路门店!$AJ:$AJ,通讯通路门店!$S:$S,通讯客户沙盘!$G2214)</f>
        <v>0</v>
      </c>
      <c r="X2214" s="99">
        <f t="shared" si="170"/>
        <v>0</v>
      </c>
      <c r="Y2214" s="99">
        <f>COUNTIFS(通讯通路门店!$S:$S,$G2214,通讯通路门店!$J:$J,"荣耀体验店")+COUNTIFS(通讯通路门店!$S:$S,$G2214,通讯通路门店!$J:$J,"荣耀授权专卖店")</f>
        <v>0</v>
      </c>
      <c r="Z2214" s="99">
        <f>COUNTIFS(通讯通路门店!$S:$S,$G2214,通讯通路门店!$J:$J,"VIVO体验店")</f>
        <v>0</v>
      </c>
      <c r="AA2214" s="99">
        <f>COUNTIFS(通讯通路门店!$S:$S,$G2214,通讯通路门店!$J:$J,"OPPO体验店")</f>
        <v>0</v>
      </c>
      <c r="AB2214" s="99">
        <f>COUNTIFS(通讯通路门店!$S:$S,$G2214,通讯通路门店!$J:$J,"华为授权体验店")+COUNTIFS(通讯通路门店!$S:$S,$G2214,通讯通路门店!$J:$J,"华为堡垒店")</f>
        <v>0</v>
      </c>
      <c r="AC2214" s="99">
        <f>COUNTIFS(通讯通路门店!$S:$S,$G2214,通讯通路门店!$J:$J,"小米体验店")</f>
        <v>0</v>
      </c>
      <c r="AD2214" s="99">
        <f>COUNTIFS(通讯通路门店!$S:$S,$G2214,通讯通路门店!$J:$J,"苹果体验店")</f>
        <v>0</v>
      </c>
      <c r="AE2214" s="99">
        <f>COUNTIFS(通讯通路门店!$S:$S,$G2214,通讯通路门店!$J:$J,"其他品牌专卖店")</f>
        <v>0</v>
      </c>
      <c r="AF2214" s="99">
        <f>SUMIFS(通讯通路门店!$BI:$BI,通讯通路门店!$S:$S,$G2214)</f>
        <v>0</v>
      </c>
      <c r="AG2214" s="99">
        <f>SUMIFS(通讯通路门店!$BH:$BH,通讯通路门店!$S:$S,$G2214)</f>
        <v>0</v>
      </c>
      <c r="AH2214" s="99">
        <f t="shared" si="171"/>
        <v>0</v>
      </c>
      <c r="AI2214" s="99">
        <f>SUMIFS(通讯通路门店!$BB:$BB,通讯通路门店!$S:$S,$G2214)</f>
        <v>0</v>
      </c>
      <c r="AJ2214" s="99">
        <f>SUMIFS(通讯通路门店!$BE:$BE,通讯通路门店!$S:$S,$G2214)</f>
        <v>0</v>
      </c>
      <c r="AK2214" s="99">
        <f>SUMIFS(通讯通路门店!$BG:$BG,通讯通路门店!$S:$S,$G2214)</f>
        <v>0</v>
      </c>
      <c r="AL2214" s="99">
        <f>SUMIFS(通讯通路门店!$BC:$BC,通讯通路门店!$S:$S,$G2214)</f>
        <v>0</v>
      </c>
      <c r="AM2214" s="99">
        <f>SUMIFS(通讯通路门店!$BD:$BD,通讯通路门店!$S:$S,$G2214)</f>
        <v>0</v>
      </c>
      <c r="AN2214" s="99">
        <f>SUMIFS(通讯通路门店!$BF:$BF,通讯通路门店!$S:$S,$G2214)</f>
        <v>0</v>
      </c>
      <c r="AO2214" s="99">
        <f t="shared" si="172"/>
        <v>0</v>
      </c>
      <c r="AP2214" s="99">
        <f>SUMIFS(通讯通路门店!$K:$K,通讯通路门店!$S:$S,$G2214)</f>
        <v>0</v>
      </c>
      <c r="AQ2214" s="83"/>
      <c r="AR2214" s="99">
        <f>SUMIFS(通讯通路门店!$T:$T,通讯通路门店!$S:$S,$G2214)</f>
        <v>0</v>
      </c>
      <c r="AS2214" s="99">
        <f>SUMIFS(通讯通路门店!$U:$U,通讯通路门店!$S:$S,$G2214)</f>
        <v>0</v>
      </c>
      <c r="AT2214" s="99">
        <f>SUMIFS(通讯通路门店!$V:$V,通讯通路门店!$S:$S,$G2214)</f>
        <v>0</v>
      </c>
      <c r="AU2214" s="99">
        <f>SUMIFS(通讯通路门店!$W:$W,通讯通路门店!$S:$S,$G2214)</f>
        <v>0</v>
      </c>
      <c r="AV2214" s="99">
        <f>SUMIFS(通讯通路门店!$Z:$Z,通讯通路门店!$S:$S,$G2214)</f>
        <v>0</v>
      </c>
      <c r="AW2214" s="99">
        <f>SUMIFS(通讯通路门店!$AB:$AB,通讯通路门店!$S:$S,$G2214)</f>
        <v>0</v>
      </c>
      <c r="AX2214" s="99">
        <f>SUMIFS(通讯通路门店!$X:$X,通讯通路门店!$S:$S,$G2214)</f>
        <v>0</v>
      </c>
      <c r="AY2214" s="99">
        <f>SUMIFS(通讯通路门店!$Y:$Y,通讯通路门店!$S:$S,$G2214)</f>
        <v>0</v>
      </c>
      <c r="AZ2214" s="99">
        <f>SUMIFS(通讯通路门店!$AA:$AA,通讯通路门店!$S:$S,$G2214)</f>
        <v>0</v>
      </c>
      <c r="BA2214" s="99">
        <f t="shared" si="173"/>
        <v>0</v>
      </c>
      <c r="BB2214" s="99">
        <f t="shared" si="174"/>
        <v>0</v>
      </c>
      <c r="BC2214" s="99">
        <f>SUMIFS(通讯通路门店!$W:$W,通讯通路门店!$S:$S,$G2214,通讯通路门店!$J:$J,"荣耀体验店")+SUMIFS(通讯通路门店!$W:$W,通讯通路门店!$S:$S,$G2214,通讯通路门店!$J:$J,"荣耀授权专卖店")</f>
        <v>0</v>
      </c>
      <c r="BD2214" s="99">
        <f>SUMIFS(通讯通路门店!$Z:$Z,通讯通路门店!$S:$S,$G2214,通讯通路门店!$J:$J,"VIVO体验店")</f>
        <v>0</v>
      </c>
      <c r="BE2214" s="99">
        <f>SUMIFS(通讯通路门店!$AB:$AB,通讯通路门店!$S:$S,$G2214,通讯通路门店!$J:$J,"OPPO体验店")</f>
        <v>0</v>
      </c>
      <c r="BF2214" s="99">
        <f>SUMIFS(通讯通路门店!$X:$X,通讯通路门店!$S:$S,$G2214,通讯通路门店!$J:$J,"华为授权体验店")+SUMIFS(通讯通路门店!$AA:$AA,通讯通路门店!$S:$S,$G2214,通讯通路门店!$J:$J,"华为堡垒店")</f>
        <v>0</v>
      </c>
      <c r="BG2214" s="99">
        <f>SUMIFS(通讯通路门店!$Y:$Y,通讯通路门店!$S:$S,$G2214,通讯通路门店!$J:$J,"小米体验店")</f>
        <v>0</v>
      </c>
      <c r="BH2214" s="99">
        <f>SUMIFS(通讯通路门店!$AA:$AA,通讯通路门店!$S:$S,$G2214,通讯通路门店!$J:$J,"苹果体验店")</f>
        <v>0</v>
      </c>
      <c r="BI2214" s="99">
        <f>SUMIFS(通讯通路门店!$K:$K,通讯通路门店!$S:$S,$G2214,通讯通路门店!$J:$J,"其他品牌专卖店")</f>
        <v>0</v>
      </c>
      <c r="BJ2214" s="99">
        <f>SUMIFS(通讯通路门店!$AC:$AC,通讯通路门店!$S:$S,$G2214)</f>
        <v>0</v>
      </c>
      <c r="BK2214" s="99">
        <f>SUMIFS(通讯通路门店!$AD:$AD,通讯通路门店!$S:$S,$G2214)</f>
        <v>0</v>
      </c>
      <c r="BL2214" s="99">
        <f>SUMIFS(通讯通路门店!$AE:$AE,通讯通路门店!$S:$S,$G2214)</f>
        <v>0</v>
      </c>
      <c r="BM2214" s="99">
        <f>SUMIFS(通讯通路门店!$AF:$AF,通讯通路门店!$S:$S,$G2214)</f>
        <v>0</v>
      </c>
      <c r="BN2214" s="99">
        <f>SUMIFS(通讯通路门店!$AG:$AG,通讯通路门店!$S:$S,$G2214)</f>
        <v>0</v>
      </c>
      <c r="BO2214" s="99">
        <f>SUMIFS(通讯通路门店!$AH:$AH,通讯通路门店!$S:$S,$G2214)</f>
        <v>0</v>
      </c>
      <c r="BP2214" s="99">
        <f>SUMIFS(通讯通路门店!$AI:$AI,通讯通路门店!$S:$S,$G2214)</f>
        <v>0</v>
      </c>
      <c r="BQ2214" s="83"/>
    </row>
    <row r="2215" spans="1:69">
      <c r="A2215" s="99" t="str">
        <f>IFERROR(_xlfn.XLOOKUP($G2215,通讯通路门店!$S$4:$S$993933,通讯通路门店!$A$4:$A$993933,0,0),"")</f>
        <v>海南省</v>
      </c>
      <c r="B2215" s="99" t="str">
        <f>IFERROR(_xlfn.XLOOKUP($G2215,通讯通路门店!$S$4:$S$993933,通讯通路门店!$B$4:$B$993933,0,0),"")</f>
        <v>昌江黎族自治县</v>
      </c>
      <c r="C2215" s="99" t="str">
        <f>IFERROR(_xlfn.XLOOKUP($G2215,通讯通路门店!$S$4:$S$993933,通讯通路门店!$C$4:$C$993933,0,0),"")</f>
        <v>昌江黎族自治县</v>
      </c>
      <c r="D2215" s="99" t="str">
        <f>IFERROR(_xlfn.XLOOKUP($G2215,通讯通路门店!$S$4:$S$993933,通讯通路门店!$D$4:$D$993933,0,0),"")</f>
        <v>叉河镇</v>
      </c>
      <c r="E2215" s="83"/>
      <c r="F2215" s="83"/>
      <c r="G2215" s="101"/>
      <c r="H2215" s="102">
        <f>IFERROR(_xlfn.XLOOKUP($G2215,通讯通路门店!$S$4:$S$993933,通讯通路门店!$R$4:$R$993933,0,0),"")</f>
        <v>0</v>
      </c>
      <c r="I2215" s="83"/>
      <c r="J2215" s="83"/>
      <c r="K2215" s="83"/>
      <c r="L2215" s="83"/>
      <c r="M2215" s="83"/>
      <c r="N2215" s="83"/>
      <c r="O2215" s="83"/>
      <c r="P2215" s="83"/>
      <c r="Q2215" s="83"/>
      <c r="R2215" s="83"/>
      <c r="S2215" s="83"/>
      <c r="T2215" s="83"/>
      <c r="U2215" s="99">
        <f>COUNTIF(通讯通路门店!$S:$S,$G2215)</f>
        <v>0</v>
      </c>
      <c r="V2215" s="99">
        <f>COUNTIFS(通讯通路门店!$S:$S,$G2215,通讯通路门店!$J:$J,"综合卖场")</f>
        <v>0</v>
      </c>
      <c r="W2215" s="99">
        <f>SUMIFS(通讯通路门店!$AJ:$AJ,通讯通路门店!$S:$S,通讯客户沙盘!$G2215)</f>
        <v>0</v>
      </c>
      <c r="X2215" s="99">
        <f t="shared" si="170"/>
        <v>0</v>
      </c>
      <c r="Y2215" s="99">
        <f>COUNTIFS(通讯通路门店!$S:$S,$G2215,通讯通路门店!$J:$J,"荣耀体验店")+COUNTIFS(通讯通路门店!$S:$S,$G2215,通讯通路门店!$J:$J,"荣耀授权专卖店")</f>
        <v>0</v>
      </c>
      <c r="Z2215" s="99">
        <f>COUNTIFS(通讯通路门店!$S:$S,$G2215,通讯通路门店!$J:$J,"VIVO体验店")</f>
        <v>0</v>
      </c>
      <c r="AA2215" s="99">
        <f>COUNTIFS(通讯通路门店!$S:$S,$G2215,通讯通路门店!$J:$J,"OPPO体验店")</f>
        <v>0</v>
      </c>
      <c r="AB2215" s="99">
        <f>COUNTIFS(通讯通路门店!$S:$S,$G2215,通讯通路门店!$J:$J,"华为授权体验店")+COUNTIFS(通讯通路门店!$S:$S,$G2215,通讯通路门店!$J:$J,"华为堡垒店")</f>
        <v>0</v>
      </c>
      <c r="AC2215" s="99">
        <f>COUNTIFS(通讯通路门店!$S:$S,$G2215,通讯通路门店!$J:$J,"小米体验店")</f>
        <v>0</v>
      </c>
      <c r="AD2215" s="99">
        <f>COUNTIFS(通讯通路门店!$S:$S,$G2215,通讯通路门店!$J:$J,"苹果体验店")</f>
        <v>0</v>
      </c>
      <c r="AE2215" s="99">
        <f>COUNTIFS(通讯通路门店!$S:$S,$G2215,通讯通路门店!$J:$J,"其他品牌专卖店")</f>
        <v>0</v>
      </c>
      <c r="AF2215" s="99">
        <f>SUMIFS(通讯通路门店!$BI:$BI,通讯通路门店!$S:$S,$G2215)</f>
        <v>0</v>
      </c>
      <c r="AG2215" s="99">
        <f>SUMIFS(通讯通路门店!$BH:$BH,通讯通路门店!$S:$S,$G2215)</f>
        <v>0</v>
      </c>
      <c r="AH2215" s="99">
        <f t="shared" si="171"/>
        <v>0</v>
      </c>
      <c r="AI2215" s="99">
        <f>SUMIFS(通讯通路门店!$BB:$BB,通讯通路门店!$S:$S,$G2215)</f>
        <v>0</v>
      </c>
      <c r="AJ2215" s="99">
        <f>SUMIFS(通讯通路门店!$BE:$BE,通讯通路门店!$S:$S,$G2215)</f>
        <v>0</v>
      </c>
      <c r="AK2215" s="99">
        <f>SUMIFS(通讯通路门店!$BG:$BG,通讯通路门店!$S:$S,$G2215)</f>
        <v>0</v>
      </c>
      <c r="AL2215" s="99">
        <f>SUMIFS(通讯通路门店!$BC:$BC,通讯通路门店!$S:$S,$G2215)</f>
        <v>0</v>
      </c>
      <c r="AM2215" s="99">
        <f>SUMIFS(通讯通路门店!$BD:$BD,通讯通路门店!$S:$S,$G2215)</f>
        <v>0</v>
      </c>
      <c r="AN2215" s="99">
        <f>SUMIFS(通讯通路门店!$BF:$BF,通讯通路门店!$S:$S,$G2215)</f>
        <v>0</v>
      </c>
      <c r="AO2215" s="99">
        <f t="shared" si="172"/>
        <v>0</v>
      </c>
      <c r="AP2215" s="99">
        <f>SUMIFS(通讯通路门店!$K:$K,通讯通路门店!$S:$S,$G2215)</f>
        <v>0</v>
      </c>
      <c r="AQ2215" s="83"/>
      <c r="AR2215" s="99">
        <f>SUMIFS(通讯通路门店!$T:$T,通讯通路门店!$S:$S,$G2215)</f>
        <v>0</v>
      </c>
      <c r="AS2215" s="99">
        <f>SUMIFS(通讯通路门店!$U:$U,通讯通路门店!$S:$S,$G2215)</f>
        <v>0</v>
      </c>
      <c r="AT2215" s="99">
        <f>SUMIFS(通讯通路门店!$V:$V,通讯通路门店!$S:$S,$G2215)</f>
        <v>0</v>
      </c>
      <c r="AU2215" s="99">
        <f>SUMIFS(通讯通路门店!$W:$W,通讯通路门店!$S:$S,$G2215)</f>
        <v>0</v>
      </c>
      <c r="AV2215" s="99">
        <f>SUMIFS(通讯通路门店!$Z:$Z,通讯通路门店!$S:$S,$G2215)</f>
        <v>0</v>
      </c>
      <c r="AW2215" s="99">
        <f>SUMIFS(通讯通路门店!$AB:$AB,通讯通路门店!$S:$S,$G2215)</f>
        <v>0</v>
      </c>
      <c r="AX2215" s="99">
        <f>SUMIFS(通讯通路门店!$X:$X,通讯通路门店!$S:$S,$G2215)</f>
        <v>0</v>
      </c>
      <c r="AY2215" s="99">
        <f>SUMIFS(通讯通路门店!$Y:$Y,通讯通路门店!$S:$S,$G2215)</f>
        <v>0</v>
      </c>
      <c r="AZ2215" s="99">
        <f>SUMIFS(通讯通路门店!$AA:$AA,通讯通路门店!$S:$S,$G2215)</f>
        <v>0</v>
      </c>
      <c r="BA2215" s="99">
        <f t="shared" si="173"/>
        <v>0</v>
      </c>
      <c r="BB2215" s="99">
        <f t="shared" si="174"/>
        <v>0</v>
      </c>
      <c r="BC2215" s="99">
        <f>SUMIFS(通讯通路门店!$W:$W,通讯通路门店!$S:$S,$G2215,通讯通路门店!$J:$J,"荣耀体验店")+SUMIFS(通讯通路门店!$W:$W,通讯通路门店!$S:$S,$G2215,通讯通路门店!$J:$J,"荣耀授权专卖店")</f>
        <v>0</v>
      </c>
      <c r="BD2215" s="99">
        <f>SUMIFS(通讯通路门店!$Z:$Z,通讯通路门店!$S:$S,$G2215,通讯通路门店!$J:$J,"VIVO体验店")</f>
        <v>0</v>
      </c>
      <c r="BE2215" s="99">
        <f>SUMIFS(通讯通路门店!$AB:$AB,通讯通路门店!$S:$S,$G2215,通讯通路门店!$J:$J,"OPPO体验店")</f>
        <v>0</v>
      </c>
      <c r="BF2215" s="99">
        <f>SUMIFS(通讯通路门店!$X:$X,通讯通路门店!$S:$S,$G2215,通讯通路门店!$J:$J,"华为授权体验店")+SUMIFS(通讯通路门店!$AA:$AA,通讯通路门店!$S:$S,$G2215,通讯通路门店!$J:$J,"华为堡垒店")</f>
        <v>0</v>
      </c>
      <c r="BG2215" s="99">
        <f>SUMIFS(通讯通路门店!$Y:$Y,通讯通路门店!$S:$S,$G2215,通讯通路门店!$J:$J,"小米体验店")</f>
        <v>0</v>
      </c>
      <c r="BH2215" s="99">
        <f>SUMIFS(通讯通路门店!$AA:$AA,通讯通路门店!$S:$S,$G2215,通讯通路门店!$J:$J,"苹果体验店")</f>
        <v>0</v>
      </c>
      <c r="BI2215" s="99">
        <f>SUMIFS(通讯通路门店!$K:$K,通讯通路门店!$S:$S,$G2215,通讯通路门店!$J:$J,"其他品牌专卖店")</f>
        <v>0</v>
      </c>
      <c r="BJ2215" s="99">
        <f>SUMIFS(通讯通路门店!$AC:$AC,通讯通路门店!$S:$S,$G2215)</f>
        <v>0</v>
      </c>
      <c r="BK2215" s="99">
        <f>SUMIFS(通讯通路门店!$AD:$AD,通讯通路门店!$S:$S,$G2215)</f>
        <v>0</v>
      </c>
      <c r="BL2215" s="99">
        <f>SUMIFS(通讯通路门店!$AE:$AE,通讯通路门店!$S:$S,$G2215)</f>
        <v>0</v>
      </c>
      <c r="BM2215" s="99">
        <f>SUMIFS(通讯通路门店!$AF:$AF,通讯通路门店!$S:$S,$G2215)</f>
        <v>0</v>
      </c>
      <c r="BN2215" s="99">
        <f>SUMIFS(通讯通路门店!$AG:$AG,通讯通路门店!$S:$S,$G2215)</f>
        <v>0</v>
      </c>
      <c r="BO2215" s="99">
        <f>SUMIFS(通讯通路门店!$AH:$AH,通讯通路门店!$S:$S,$G2215)</f>
        <v>0</v>
      </c>
      <c r="BP2215" s="99">
        <f>SUMIFS(通讯通路门店!$AI:$AI,通讯通路门店!$S:$S,$G2215)</f>
        <v>0</v>
      </c>
      <c r="BQ2215" s="83"/>
    </row>
    <row r="2216" spans="1:69">
      <c r="A2216" s="99" t="str">
        <f>IFERROR(_xlfn.XLOOKUP($G2216,通讯通路门店!$S$4:$S$993933,通讯通路门店!$A$4:$A$993933,0,0),"")</f>
        <v>海南省</v>
      </c>
      <c r="B2216" s="99" t="str">
        <f>IFERROR(_xlfn.XLOOKUP($G2216,通讯通路门店!$S$4:$S$993933,通讯通路门店!$B$4:$B$993933,0,0),"")</f>
        <v>昌江黎族自治县</v>
      </c>
      <c r="C2216" s="99" t="str">
        <f>IFERROR(_xlfn.XLOOKUP($G2216,通讯通路门店!$S$4:$S$993933,通讯通路门店!$C$4:$C$993933,0,0),"")</f>
        <v>昌江黎族自治县</v>
      </c>
      <c r="D2216" s="99" t="str">
        <f>IFERROR(_xlfn.XLOOKUP($G2216,通讯通路门店!$S$4:$S$993933,通讯通路门店!$D$4:$D$993933,0,0),"")</f>
        <v>叉河镇</v>
      </c>
      <c r="E2216" s="83"/>
      <c r="F2216" s="83"/>
      <c r="G2216" s="101"/>
      <c r="H2216" s="102">
        <f>IFERROR(_xlfn.XLOOKUP($G2216,通讯通路门店!$S$4:$S$993933,通讯通路门店!$R$4:$R$993933,0,0),"")</f>
        <v>0</v>
      </c>
      <c r="I2216" s="83"/>
      <c r="J2216" s="83"/>
      <c r="K2216" s="83"/>
      <c r="L2216" s="83"/>
      <c r="M2216" s="83"/>
      <c r="N2216" s="83"/>
      <c r="O2216" s="83"/>
      <c r="P2216" s="83"/>
      <c r="Q2216" s="83"/>
      <c r="R2216" s="83"/>
      <c r="S2216" s="83"/>
      <c r="T2216" s="83"/>
      <c r="U2216" s="99">
        <f>COUNTIF(通讯通路门店!$S:$S,$G2216)</f>
        <v>0</v>
      </c>
      <c r="V2216" s="99">
        <f>COUNTIFS(通讯通路门店!$S:$S,$G2216,通讯通路门店!$J:$J,"综合卖场")</f>
        <v>0</v>
      </c>
      <c r="W2216" s="99">
        <f>SUMIFS(通讯通路门店!$AJ:$AJ,通讯通路门店!$S:$S,通讯客户沙盘!$G2216)</f>
        <v>0</v>
      </c>
      <c r="X2216" s="99">
        <f t="shared" si="170"/>
        <v>0</v>
      </c>
      <c r="Y2216" s="99">
        <f>COUNTIFS(通讯通路门店!$S:$S,$G2216,通讯通路门店!$J:$J,"荣耀体验店")+COUNTIFS(通讯通路门店!$S:$S,$G2216,通讯通路门店!$J:$J,"荣耀授权专卖店")</f>
        <v>0</v>
      </c>
      <c r="Z2216" s="99">
        <f>COUNTIFS(通讯通路门店!$S:$S,$G2216,通讯通路门店!$J:$J,"VIVO体验店")</f>
        <v>0</v>
      </c>
      <c r="AA2216" s="99">
        <f>COUNTIFS(通讯通路门店!$S:$S,$G2216,通讯通路门店!$J:$J,"OPPO体验店")</f>
        <v>0</v>
      </c>
      <c r="AB2216" s="99">
        <f>COUNTIFS(通讯通路门店!$S:$S,$G2216,通讯通路门店!$J:$J,"华为授权体验店")+COUNTIFS(通讯通路门店!$S:$S,$G2216,通讯通路门店!$J:$J,"华为堡垒店")</f>
        <v>0</v>
      </c>
      <c r="AC2216" s="99">
        <f>COUNTIFS(通讯通路门店!$S:$S,$G2216,通讯通路门店!$J:$J,"小米体验店")</f>
        <v>0</v>
      </c>
      <c r="AD2216" s="99">
        <f>COUNTIFS(通讯通路门店!$S:$S,$G2216,通讯通路门店!$J:$J,"苹果体验店")</f>
        <v>0</v>
      </c>
      <c r="AE2216" s="99">
        <f>COUNTIFS(通讯通路门店!$S:$S,$G2216,通讯通路门店!$J:$J,"其他品牌专卖店")</f>
        <v>0</v>
      </c>
      <c r="AF2216" s="99">
        <f>SUMIFS(通讯通路门店!$BI:$BI,通讯通路门店!$S:$S,$G2216)</f>
        <v>0</v>
      </c>
      <c r="AG2216" s="99">
        <f>SUMIFS(通讯通路门店!$BH:$BH,通讯通路门店!$S:$S,$G2216)</f>
        <v>0</v>
      </c>
      <c r="AH2216" s="99">
        <f t="shared" si="171"/>
        <v>0</v>
      </c>
      <c r="AI2216" s="99">
        <f>SUMIFS(通讯通路门店!$BB:$BB,通讯通路门店!$S:$S,$G2216)</f>
        <v>0</v>
      </c>
      <c r="AJ2216" s="99">
        <f>SUMIFS(通讯通路门店!$BE:$BE,通讯通路门店!$S:$S,$G2216)</f>
        <v>0</v>
      </c>
      <c r="AK2216" s="99">
        <f>SUMIFS(通讯通路门店!$BG:$BG,通讯通路门店!$S:$S,$G2216)</f>
        <v>0</v>
      </c>
      <c r="AL2216" s="99">
        <f>SUMIFS(通讯通路门店!$BC:$BC,通讯通路门店!$S:$S,$G2216)</f>
        <v>0</v>
      </c>
      <c r="AM2216" s="99">
        <f>SUMIFS(通讯通路门店!$BD:$BD,通讯通路门店!$S:$S,$G2216)</f>
        <v>0</v>
      </c>
      <c r="AN2216" s="99">
        <f>SUMIFS(通讯通路门店!$BF:$BF,通讯通路门店!$S:$S,$G2216)</f>
        <v>0</v>
      </c>
      <c r="AO2216" s="99">
        <f t="shared" si="172"/>
        <v>0</v>
      </c>
      <c r="AP2216" s="99">
        <f>SUMIFS(通讯通路门店!$K:$K,通讯通路门店!$S:$S,$G2216)</f>
        <v>0</v>
      </c>
      <c r="AQ2216" s="83"/>
      <c r="AR2216" s="99">
        <f>SUMIFS(通讯通路门店!$T:$T,通讯通路门店!$S:$S,$G2216)</f>
        <v>0</v>
      </c>
      <c r="AS2216" s="99">
        <f>SUMIFS(通讯通路门店!$U:$U,通讯通路门店!$S:$S,$G2216)</f>
        <v>0</v>
      </c>
      <c r="AT2216" s="99">
        <f>SUMIFS(通讯通路门店!$V:$V,通讯通路门店!$S:$S,$G2216)</f>
        <v>0</v>
      </c>
      <c r="AU2216" s="99">
        <f>SUMIFS(通讯通路门店!$W:$W,通讯通路门店!$S:$S,$G2216)</f>
        <v>0</v>
      </c>
      <c r="AV2216" s="99">
        <f>SUMIFS(通讯通路门店!$Z:$Z,通讯通路门店!$S:$S,$G2216)</f>
        <v>0</v>
      </c>
      <c r="AW2216" s="99">
        <f>SUMIFS(通讯通路门店!$AB:$AB,通讯通路门店!$S:$S,$G2216)</f>
        <v>0</v>
      </c>
      <c r="AX2216" s="99">
        <f>SUMIFS(通讯通路门店!$X:$X,通讯通路门店!$S:$S,$G2216)</f>
        <v>0</v>
      </c>
      <c r="AY2216" s="99">
        <f>SUMIFS(通讯通路门店!$Y:$Y,通讯通路门店!$S:$S,$G2216)</f>
        <v>0</v>
      </c>
      <c r="AZ2216" s="99">
        <f>SUMIFS(通讯通路门店!$AA:$AA,通讯通路门店!$S:$S,$G2216)</f>
        <v>0</v>
      </c>
      <c r="BA2216" s="99">
        <f t="shared" si="173"/>
        <v>0</v>
      </c>
      <c r="BB2216" s="99">
        <f t="shared" si="174"/>
        <v>0</v>
      </c>
      <c r="BC2216" s="99">
        <f>SUMIFS(通讯通路门店!$W:$W,通讯通路门店!$S:$S,$G2216,通讯通路门店!$J:$J,"荣耀体验店")+SUMIFS(通讯通路门店!$W:$W,通讯通路门店!$S:$S,$G2216,通讯通路门店!$J:$J,"荣耀授权专卖店")</f>
        <v>0</v>
      </c>
      <c r="BD2216" s="99">
        <f>SUMIFS(通讯通路门店!$Z:$Z,通讯通路门店!$S:$S,$G2216,通讯通路门店!$J:$J,"VIVO体验店")</f>
        <v>0</v>
      </c>
      <c r="BE2216" s="99">
        <f>SUMIFS(通讯通路门店!$AB:$AB,通讯通路门店!$S:$S,$G2216,通讯通路门店!$J:$J,"OPPO体验店")</f>
        <v>0</v>
      </c>
      <c r="BF2216" s="99">
        <f>SUMIFS(通讯通路门店!$X:$X,通讯通路门店!$S:$S,$G2216,通讯通路门店!$J:$J,"华为授权体验店")+SUMIFS(通讯通路门店!$AA:$AA,通讯通路门店!$S:$S,$G2216,通讯通路门店!$J:$J,"华为堡垒店")</f>
        <v>0</v>
      </c>
      <c r="BG2216" s="99">
        <f>SUMIFS(通讯通路门店!$Y:$Y,通讯通路门店!$S:$S,$G2216,通讯通路门店!$J:$J,"小米体验店")</f>
        <v>0</v>
      </c>
      <c r="BH2216" s="99">
        <f>SUMIFS(通讯通路门店!$AA:$AA,通讯通路门店!$S:$S,$G2216,通讯通路门店!$J:$J,"苹果体验店")</f>
        <v>0</v>
      </c>
      <c r="BI2216" s="99">
        <f>SUMIFS(通讯通路门店!$K:$K,通讯通路门店!$S:$S,$G2216,通讯通路门店!$J:$J,"其他品牌专卖店")</f>
        <v>0</v>
      </c>
      <c r="BJ2216" s="99">
        <f>SUMIFS(通讯通路门店!$AC:$AC,通讯通路门店!$S:$S,$G2216)</f>
        <v>0</v>
      </c>
      <c r="BK2216" s="99">
        <f>SUMIFS(通讯通路门店!$AD:$AD,通讯通路门店!$S:$S,$G2216)</f>
        <v>0</v>
      </c>
      <c r="BL2216" s="99">
        <f>SUMIFS(通讯通路门店!$AE:$AE,通讯通路门店!$S:$S,$G2216)</f>
        <v>0</v>
      </c>
      <c r="BM2216" s="99">
        <f>SUMIFS(通讯通路门店!$AF:$AF,通讯通路门店!$S:$S,$G2216)</f>
        <v>0</v>
      </c>
      <c r="BN2216" s="99">
        <f>SUMIFS(通讯通路门店!$AG:$AG,通讯通路门店!$S:$S,$G2216)</f>
        <v>0</v>
      </c>
      <c r="BO2216" s="99">
        <f>SUMIFS(通讯通路门店!$AH:$AH,通讯通路门店!$S:$S,$G2216)</f>
        <v>0</v>
      </c>
      <c r="BP2216" s="99">
        <f>SUMIFS(通讯通路门店!$AI:$AI,通讯通路门店!$S:$S,$G2216)</f>
        <v>0</v>
      </c>
      <c r="BQ2216" s="83"/>
    </row>
    <row r="2217" spans="1:69">
      <c r="A2217" s="99" t="str">
        <f>IFERROR(_xlfn.XLOOKUP($G2217,通讯通路门店!$S$4:$S$993933,通讯通路门店!$A$4:$A$993933,0,0),"")</f>
        <v>海南省</v>
      </c>
      <c r="B2217" s="99" t="str">
        <f>IFERROR(_xlfn.XLOOKUP($G2217,通讯通路门店!$S$4:$S$993933,通讯通路门店!$B$4:$B$993933,0,0),"")</f>
        <v>昌江黎族自治县</v>
      </c>
      <c r="C2217" s="99" t="str">
        <f>IFERROR(_xlfn.XLOOKUP($G2217,通讯通路门店!$S$4:$S$993933,通讯通路门店!$C$4:$C$993933,0,0),"")</f>
        <v>昌江黎族自治县</v>
      </c>
      <c r="D2217" s="99" t="str">
        <f>IFERROR(_xlfn.XLOOKUP($G2217,通讯通路门店!$S$4:$S$993933,通讯通路门店!$D$4:$D$993933,0,0),"")</f>
        <v>叉河镇</v>
      </c>
      <c r="E2217" s="83"/>
      <c r="F2217" s="83"/>
      <c r="G2217" s="101"/>
      <c r="H2217" s="102">
        <f>IFERROR(_xlfn.XLOOKUP($G2217,通讯通路门店!$S$4:$S$993933,通讯通路门店!$R$4:$R$993933,0,0),"")</f>
        <v>0</v>
      </c>
      <c r="I2217" s="83"/>
      <c r="J2217" s="83"/>
      <c r="K2217" s="83"/>
      <c r="L2217" s="83"/>
      <c r="M2217" s="83"/>
      <c r="N2217" s="83"/>
      <c r="O2217" s="83"/>
      <c r="P2217" s="83"/>
      <c r="Q2217" s="83"/>
      <c r="R2217" s="83"/>
      <c r="S2217" s="83"/>
      <c r="T2217" s="83"/>
      <c r="U2217" s="99">
        <f>COUNTIF(通讯通路门店!$S:$S,$G2217)</f>
        <v>0</v>
      </c>
      <c r="V2217" s="99">
        <f>COUNTIFS(通讯通路门店!$S:$S,$G2217,通讯通路门店!$J:$J,"综合卖场")</f>
        <v>0</v>
      </c>
      <c r="W2217" s="99">
        <f>SUMIFS(通讯通路门店!$AJ:$AJ,通讯通路门店!$S:$S,通讯客户沙盘!$G2217)</f>
        <v>0</v>
      </c>
      <c r="X2217" s="99">
        <f t="shared" si="170"/>
        <v>0</v>
      </c>
      <c r="Y2217" s="99">
        <f>COUNTIFS(通讯通路门店!$S:$S,$G2217,通讯通路门店!$J:$J,"荣耀体验店")+COUNTIFS(通讯通路门店!$S:$S,$G2217,通讯通路门店!$J:$J,"荣耀授权专卖店")</f>
        <v>0</v>
      </c>
      <c r="Z2217" s="99">
        <f>COUNTIFS(通讯通路门店!$S:$S,$G2217,通讯通路门店!$J:$J,"VIVO体验店")</f>
        <v>0</v>
      </c>
      <c r="AA2217" s="99">
        <f>COUNTIFS(通讯通路门店!$S:$S,$G2217,通讯通路门店!$J:$J,"OPPO体验店")</f>
        <v>0</v>
      </c>
      <c r="AB2217" s="99">
        <f>COUNTIFS(通讯通路门店!$S:$S,$G2217,通讯通路门店!$J:$J,"华为授权体验店")+COUNTIFS(通讯通路门店!$S:$S,$G2217,通讯通路门店!$J:$J,"华为堡垒店")</f>
        <v>0</v>
      </c>
      <c r="AC2217" s="99">
        <f>COUNTIFS(通讯通路门店!$S:$S,$G2217,通讯通路门店!$J:$J,"小米体验店")</f>
        <v>0</v>
      </c>
      <c r="AD2217" s="99">
        <f>COUNTIFS(通讯通路门店!$S:$S,$G2217,通讯通路门店!$J:$J,"苹果体验店")</f>
        <v>0</v>
      </c>
      <c r="AE2217" s="99">
        <f>COUNTIFS(通讯通路门店!$S:$S,$G2217,通讯通路门店!$J:$J,"其他品牌专卖店")</f>
        <v>0</v>
      </c>
      <c r="AF2217" s="99">
        <f>SUMIFS(通讯通路门店!$BI:$BI,通讯通路门店!$S:$S,$G2217)</f>
        <v>0</v>
      </c>
      <c r="AG2217" s="99">
        <f>SUMIFS(通讯通路门店!$BH:$BH,通讯通路门店!$S:$S,$G2217)</f>
        <v>0</v>
      </c>
      <c r="AH2217" s="99">
        <f t="shared" si="171"/>
        <v>0</v>
      </c>
      <c r="AI2217" s="99">
        <f>SUMIFS(通讯通路门店!$BB:$BB,通讯通路门店!$S:$S,$G2217)</f>
        <v>0</v>
      </c>
      <c r="AJ2217" s="99">
        <f>SUMIFS(通讯通路门店!$BE:$BE,通讯通路门店!$S:$S,$G2217)</f>
        <v>0</v>
      </c>
      <c r="AK2217" s="99">
        <f>SUMIFS(通讯通路门店!$BG:$BG,通讯通路门店!$S:$S,$G2217)</f>
        <v>0</v>
      </c>
      <c r="AL2217" s="99">
        <f>SUMIFS(通讯通路门店!$BC:$BC,通讯通路门店!$S:$S,$G2217)</f>
        <v>0</v>
      </c>
      <c r="AM2217" s="99">
        <f>SUMIFS(通讯通路门店!$BD:$BD,通讯通路门店!$S:$S,$G2217)</f>
        <v>0</v>
      </c>
      <c r="AN2217" s="99">
        <f>SUMIFS(通讯通路门店!$BF:$BF,通讯通路门店!$S:$S,$G2217)</f>
        <v>0</v>
      </c>
      <c r="AO2217" s="99">
        <f t="shared" si="172"/>
        <v>0</v>
      </c>
      <c r="AP2217" s="99">
        <f>SUMIFS(通讯通路门店!$K:$K,通讯通路门店!$S:$S,$G2217)</f>
        <v>0</v>
      </c>
      <c r="AQ2217" s="83"/>
      <c r="AR2217" s="99">
        <f>SUMIFS(通讯通路门店!$T:$T,通讯通路门店!$S:$S,$G2217)</f>
        <v>0</v>
      </c>
      <c r="AS2217" s="99">
        <f>SUMIFS(通讯通路门店!$U:$U,通讯通路门店!$S:$S,$G2217)</f>
        <v>0</v>
      </c>
      <c r="AT2217" s="99">
        <f>SUMIFS(通讯通路门店!$V:$V,通讯通路门店!$S:$S,$G2217)</f>
        <v>0</v>
      </c>
      <c r="AU2217" s="99">
        <f>SUMIFS(通讯通路门店!$W:$W,通讯通路门店!$S:$S,$G2217)</f>
        <v>0</v>
      </c>
      <c r="AV2217" s="99">
        <f>SUMIFS(通讯通路门店!$Z:$Z,通讯通路门店!$S:$S,$G2217)</f>
        <v>0</v>
      </c>
      <c r="AW2217" s="99">
        <f>SUMIFS(通讯通路门店!$AB:$AB,通讯通路门店!$S:$S,$G2217)</f>
        <v>0</v>
      </c>
      <c r="AX2217" s="99">
        <f>SUMIFS(通讯通路门店!$X:$X,通讯通路门店!$S:$S,$G2217)</f>
        <v>0</v>
      </c>
      <c r="AY2217" s="99">
        <f>SUMIFS(通讯通路门店!$Y:$Y,通讯通路门店!$S:$S,$G2217)</f>
        <v>0</v>
      </c>
      <c r="AZ2217" s="99">
        <f>SUMIFS(通讯通路门店!$AA:$AA,通讯通路门店!$S:$S,$G2217)</f>
        <v>0</v>
      </c>
      <c r="BA2217" s="99">
        <f t="shared" si="173"/>
        <v>0</v>
      </c>
      <c r="BB2217" s="99">
        <f t="shared" si="174"/>
        <v>0</v>
      </c>
      <c r="BC2217" s="99">
        <f>SUMIFS(通讯通路门店!$W:$W,通讯通路门店!$S:$S,$G2217,通讯通路门店!$J:$J,"荣耀体验店")+SUMIFS(通讯通路门店!$W:$W,通讯通路门店!$S:$S,$G2217,通讯通路门店!$J:$J,"荣耀授权专卖店")</f>
        <v>0</v>
      </c>
      <c r="BD2217" s="99">
        <f>SUMIFS(通讯通路门店!$Z:$Z,通讯通路门店!$S:$S,$G2217,通讯通路门店!$J:$J,"VIVO体验店")</f>
        <v>0</v>
      </c>
      <c r="BE2217" s="99">
        <f>SUMIFS(通讯通路门店!$AB:$AB,通讯通路门店!$S:$S,$G2217,通讯通路门店!$J:$J,"OPPO体验店")</f>
        <v>0</v>
      </c>
      <c r="BF2217" s="99">
        <f>SUMIFS(通讯通路门店!$X:$X,通讯通路门店!$S:$S,$G2217,通讯通路门店!$J:$J,"华为授权体验店")+SUMIFS(通讯通路门店!$AA:$AA,通讯通路门店!$S:$S,$G2217,通讯通路门店!$J:$J,"华为堡垒店")</f>
        <v>0</v>
      </c>
      <c r="BG2217" s="99">
        <f>SUMIFS(通讯通路门店!$Y:$Y,通讯通路门店!$S:$S,$G2217,通讯通路门店!$J:$J,"小米体验店")</f>
        <v>0</v>
      </c>
      <c r="BH2217" s="99">
        <f>SUMIFS(通讯通路门店!$AA:$AA,通讯通路门店!$S:$S,$G2217,通讯通路门店!$J:$J,"苹果体验店")</f>
        <v>0</v>
      </c>
      <c r="BI2217" s="99">
        <f>SUMIFS(通讯通路门店!$K:$K,通讯通路门店!$S:$S,$G2217,通讯通路门店!$J:$J,"其他品牌专卖店")</f>
        <v>0</v>
      </c>
      <c r="BJ2217" s="99">
        <f>SUMIFS(通讯通路门店!$AC:$AC,通讯通路门店!$S:$S,$G2217)</f>
        <v>0</v>
      </c>
      <c r="BK2217" s="99">
        <f>SUMIFS(通讯通路门店!$AD:$AD,通讯通路门店!$S:$S,$G2217)</f>
        <v>0</v>
      </c>
      <c r="BL2217" s="99">
        <f>SUMIFS(通讯通路门店!$AE:$AE,通讯通路门店!$S:$S,$G2217)</f>
        <v>0</v>
      </c>
      <c r="BM2217" s="99">
        <f>SUMIFS(通讯通路门店!$AF:$AF,通讯通路门店!$S:$S,$G2217)</f>
        <v>0</v>
      </c>
      <c r="BN2217" s="99">
        <f>SUMIFS(通讯通路门店!$AG:$AG,通讯通路门店!$S:$S,$G2217)</f>
        <v>0</v>
      </c>
      <c r="BO2217" s="99">
        <f>SUMIFS(通讯通路门店!$AH:$AH,通讯通路门店!$S:$S,$G2217)</f>
        <v>0</v>
      </c>
      <c r="BP2217" s="99">
        <f>SUMIFS(通讯通路门店!$AI:$AI,通讯通路门店!$S:$S,$G2217)</f>
        <v>0</v>
      </c>
      <c r="BQ2217" s="83"/>
    </row>
    <row r="2218" spans="1:69">
      <c r="A2218" s="99" t="str">
        <f>IFERROR(_xlfn.XLOOKUP($G2218,通讯通路门店!$S$4:$S$993933,通讯通路门店!$A$4:$A$993933,0,0),"")</f>
        <v>海南省</v>
      </c>
      <c r="B2218" s="99" t="str">
        <f>IFERROR(_xlfn.XLOOKUP($G2218,通讯通路门店!$S$4:$S$993933,通讯通路门店!$B$4:$B$993933,0,0),"")</f>
        <v>昌江黎族自治县</v>
      </c>
      <c r="C2218" s="99" t="str">
        <f>IFERROR(_xlfn.XLOOKUP($G2218,通讯通路门店!$S$4:$S$993933,通讯通路门店!$C$4:$C$993933,0,0),"")</f>
        <v>昌江黎族自治县</v>
      </c>
      <c r="D2218" s="99" t="str">
        <f>IFERROR(_xlfn.XLOOKUP($G2218,通讯通路门店!$S$4:$S$993933,通讯通路门店!$D$4:$D$993933,0,0),"")</f>
        <v>叉河镇</v>
      </c>
      <c r="E2218" s="83"/>
      <c r="F2218" s="83"/>
      <c r="G2218" s="101"/>
      <c r="H2218" s="102">
        <f>IFERROR(_xlfn.XLOOKUP($G2218,通讯通路门店!$S$4:$S$993933,通讯通路门店!$R$4:$R$993933,0,0),"")</f>
        <v>0</v>
      </c>
      <c r="I2218" s="83"/>
      <c r="J2218" s="83"/>
      <c r="K2218" s="83"/>
      <c r="L2218" s="83"/>
      <c r="M2218" s="83"/>
      <c r="N2218" s="83"/>
      <c r="O2218" s="83"/>
      <c r="P2218" s="83"/>
      <c r="Q2218" s="83"/>
      <c r="R2218" s="83"/>
      <c r="S2218" s="83"/>
      <c r="T2218" s="83"/>
      <c r="U2218" s="99">
        <f>COUNTIF(通讯通路门店!$S:$S,$G2218)</f>
        <v>0</v>
      </c>
      <c r="V2218" s="99">
        <f>COUNTIFS(通讯通路门店!$S:$S,$G2218,通讯通路门店!$J:$J,"综合卖场")</f>
        <v>0</v>
      </c>
      <c r="W2218" s="99">
        <f>SUMIFS(通讯通路门店!$AJ:$AJ,通讯通路门店!$S:$S,通讯客户沙盘!$G2218)</f>
        <v>0</v>
      </c>
      <c r="X2218" s="99">
        <f t="shared" si="170"/>
        <v>0</v>
      </c>
      <c r="Y2218" s="99">
        <f>COUNTIFS(通讯通路门店!$S:$S,$G2218,通讯通路门店!$J:$J,"荣耀体验店")+COUNTIFS(通讯通路门店!$S:$S,$G2218,通讯通路门店!$J:$J,"荣耀授权专卖店")</f>
        <v>0</v>
      </c>
      <c r="Z2218" s="99">
        <f>COUNTIFS(通讯通路门店!$S:$S,$G2218,通讯通路门店!$J:$J,"VIVO体验店")</f>
        <v>0</v>
      </c>
      <c r="AA2218" s="99">
        <f>COUNTIFS(通讯通路门店!$S:$S,$G2218,通讯通路门店!$J:$J,"OPPO体验店")</f>
        <v>0</v>
      </c>
      <c r="AB2218" s="99">
        <f>COUNTIFS(通讯通路门店!$S:$S,$G2218,通讯通路门店!$J:$J,"华为授权体验店")+COUNTIFS(通讯通路门店!$S:$S,$G2218,通讯通路门店!$J:$J,"华为堡垒店")</f>
        <v>0</v>
      </c>
      <c r="AC2218" s="99">
        <f>COUNTIFS(通讯通路门店!$S:$S,$G2218,通讯通路门店!$J:$J,"小米体验店")</f>
        <v>0</v>
      </c>
      <c r="AD2218" s="99">
        <f>COUNTIFS(通讯通路门店!$S:$S,$G2218,通讯通路门店!$J:$J,"苹果体验店")</f>
        <v>0</v>
      </c>
      <c r="AE2218" s="99">
        <f>COUNTIFS(通讯通路门店!$S:$S,$G2218,通讯通路门店!$J:$J,"其他品牌专卖店")</f>
        <v>0</v>
      </c>
      <c r="AF2218" s="99">
        <f>SUMIFS(通讯通路门店!$BI:$BI,通讯通路门店!$S:$S,$G2218)</f>
        <v>0</v>
      </c>
      <c r="AG2218" s="99">
        <f>SUMIFS(通讯通路门店!$BH:$BH,通讯通路门店!$S:$S,$G2218)</f>
        <v>0</v>
      </c>
      <c r="AH2218" s="99">
        <f t="shared" si="171"/>
        <v>0</v>
      </c>
      <c r="AI2218" s="99">
        <f>SUMIFS(通讯通路门店!$BB:$BB,通讯通路门店!$S:$S,$G2218)</f>
        <v>0</v>
      </c>
      <c r="AJ2218" s="99">
        <f>SUMIFS(通讯通路门店!$BE:$BE,通讯通路门店!$S:$S,$G2218)</f>
        <v>0</v>
      </c>
      <c r="AK2218" s="99">
        <f>SUMIFS(通讯通路门店!$BG:$BG,通讯通路门店!$S:$S,$G2218)</f>
        <v>0</v>
      </c>
      <c r="AL2218" s="99">
        <f>SUMIFS(通讯通路门店!$BC:$BC,通讯通路门店!$S:$S,$G2218)</f>
        <v>0</v>
      </c>
      <c r="AM2218" s="99">
        <f>SUMIFS(通讯通路门店!$BD:$BD,通讯通路门店!$S:$S,$G2218)</f>
        <v>0</v>
      </c>
      <c r="AN2218" s="99">
        <f>SUMIFS(通讯通路门店!$BF:$BF,通讯通路门店!$S:$S,$G2218)</f>
        <v>0</v>
      </c>
      <c r="AO2218" s="99">
        <f t="shared" si="172"/>
        <v>0</v>
      </c>
      <c r="AP2218" s="99">
        <f>SUMIFS(通讯通路门店!$K:$K,通讯通路门店!$S:$S,$G2218)</f>
        <v>0</v>
      </c>
      <c r="AQ2218" s="83"/>
      <c r="AR2218" s="99">
        <f>SUMIFS(通讯通路门店!$T:$T,通讯通路门店!$S:$S,$G2218)</f>
        <v>0</v>
      </c>
      <c r="AS2218" s="99">
        <f>SUMIFS(通讯通路门店!$U:$U,通讯通路门店!$S:$S,$G2218)</f>
        <v>0</v>
      </c>
      <c r="AT2218" s="99">
        <f>SUMIFS(通讯通路门店!$V:$V,通讯通路门店!$S:$S,$G2218)</f>
        <v>0</v>
      </c>
      <c r="AU2218" s="99">
        <f>SUMIFS(通讯通路门店!$W:$W,通讯通路门店!$S:$S,$G2218)</f>
        <v>0</v>
      </c>
      <c r="AV2218" s="99">
        <f>SUMIFS(通讯通路门店!$Z:$Z,通讯通路门店!$S:$S,$G2218)</f>
        <v>0</v>
      </c>
      <c r="AW2218" s="99">
        <f>SUMIFS(通讯通路门店!$AB:$AB,通讯通路门店!$S:$S,$G2218)</f>
        <v>0</v>
      </c>
      <c r="AX2218" s="99">
        <f>SUMIFS(通讯通路门店!$X:$X,通讯通路门店!$S:$S,$G2218)</f>
        <v>0</v>
      </c>
      <c r="AY2218" s="99">
        <f>SUMIFS(通讯通路门店!$Y:$Y,通讯通路门店!$S:$S,$G2218)</f>
        <v>0</v>
      </c>
      <c r="AZ2218" s="99">
        <f>SUMIFS(通讯通路门店!$AA:$AA,通讯通路门店!$S:$S,$G2218)</f>
        <v>0</v>
      </c>
      <c r="BA2218" s="99">
        <f t="shared" si="173"/>
        <v>0</v>
      </c>
      <c r="BB2218" s="99">
        <f t="shared" si="174"/>
        <v>0</v>
      </c>
      <c r="BC2218" s="99">
        <f>SUMIFS(通讯通路门店!$W:$W,通讯通路门店!$S:$S,$G2218,通讯通路门店!$J:$J,"荣耀体验店")+SUMIFS(通讯通路门店!$W:$W,通讯通路门店!$S:$S,$G2218,通讯通路门店!$J:$J,"荣耀授权专卖店")</f>
        <v>0</v>
      </c>
      <c r="BD2218" s="99">
        <f>SUMIFS(通讯通路门店!$Z:$Z,通讯通路门店!$S:$S,$G2218,通讯通路门店!$J:$J,"VIVO体验店")</f>
        <v>0</v>
      </c>
      <c r="BE2218" s="99">
        <f>SUMIFS(通讯通路门店!$AB:$AB,通讯通路门店!$S:$S,$G2218,通讯通路门店!$J:$J,"OPPO体验店")</f>
        <v>0</v>
      </c>
      <c r="BF2218" s="99">
        <f>SUMIFS(通讯通路门店!$X:$X,通讯通路门店!$S:$S,$G2218,通讯通路门店!$J:$J,"华为授权体验店")+SUMIFS(通讯通路门店!$AA:$AA,通讯通路门店!$S:$S,$G2218,通讯通路门店!$J:$J,"华为堡垒店")</f>
        <v>0</v>
      </c>
      <c r="BG2218" s="99">
        <f>SUMIFS(通讯通路门店!$Y:$Y,通讯通路门店!$S:$S,$G2218,通讯通路门店!$J:$J,"小米体验店")</f>
        <v>0</v>
      </c>
      <c r="BH2218" s="99">
        <f>SUMIFS(通讯通路门店!$AA:$AA,通讯通路门店!$S:$S,$G2218,通讯通路门店!$J:$J,"苹果体验店")</f>
        <v>0</v>
      </c>
      <c r="BI2218" s="99">
        <f>SUMIFS(通讯通路门店!$K:$K,通讯通路门店!$S:$S,$G2218,通讯通路门店!$J:$J,"其他品牌专卖店")</f>
        <v>0</v>
      </c>
      <c r="BJ2218" s="99">
        <f>SUMIFS(通讯通路门店!$AC:$AC,通讯通路门店!$S:$S,$G2218)</f>
        <v>0</v>
      </c>
      <c r="BK2218" s="99">
        <f>SUMIFS(通讯通路门店!$AD:$AD,通讯通路门店!$S:$S,$G2218)</f>
        <v>0</v>
      </c>
      <c r="BL2218" s="99">
        <f>SUMIFS(通讯通路门店!$AE:$AE,通讯通路门店!$S:$S,$G2218)</f>
        <v>0</v>
      </c>
      <c r="BM2218" s="99">
        <f>SUMIFS(通讯通路门店!$AF:$AF,通讯通路门店!$S:$S,$G2218)</f>
        <v>0</v>
      </c>
      <c r="BN2218" s="99">
        <f>SUMIFS(通讯通路门店!$AG:$AG,通讯通路门店!$S:$S,$G2218)</f>
        <v>0</v>
      </c>
      <c r="BO2218" s="99">
        <f>SUMIFS(通讯通路门店!$AH:$AH,通讯通路门店!$S:$S,$G2218)</f>
        <v>0</v>
      </c>
      <c r="BP2218" s="99">
        <f>SUMIFS(通讯通路门店!$AI:$AI,通讯通路门店!$S:$S,$G2218)</f>
        <v>0</v>
      </c>
      <c r="BQ2218" s="83"/>
    </row>
    <row r="2219" spans="1:69">
      <c r="A2219" s="99" t="str">
        <f>IFERROR(_xlfn.XLOOKUP($G2219,通讯通路门店!$S$4:$S$993933,通讯通路门店!$A$4:$A$993933,0,0),"")</f>
        <v>海南省</v>
      </c>
      <c r="B2219" s="99" t="str">
        <f>IFERROR(_xlfn.XLOOKUP($G2219,通讯通路门店!$S$4:$S$993933,通讯通路门店!$B$4:$B$993933,0,0),"")</f>
        <v>昌江黎族自治县</v>
      </c>
      <c r="C2219" s="99" t="str">
        <f>IFERROR(_xlfn.XLOOKUP($G2219,通讯通路门店!$S$4:$S$993933,通讯通路门店!$C$4:$C$993933,0,0),"")</f>
        <v>昌江黎族自治县</v>
      </c>
      <c r="D2219" s="99" t="str">
        <f>IFERROR(_xlfn.XLOOKUP($G2219,通讯通路门店!$S$4:$S$993933,通讯通路门店!$D$4:$D$993933,0,0),"")</f>
        <v>叉河镇</v>
      </c>
      <c r="E2219" s="83"/>
      <c r="F2219" s="83"/>
      <c r="G2219" s="101"/>
      <c r="H2219" s="102">
        <f>IFERROR(_xlfn.XLOOKUP($G2219,通讯通路门店!$S$4:$S$993933,通讯通路门店!$R$4:$R$993933,0,0),"")</f>
        <v>0</v>
      </c>
      <c r="I2219" s="83"/>
      <c r="J2219" s="83"/>
      <c r="K2219" s="83"/>
      <c r="L2219" s="83"/>
      <c r="M2219" s="83"/>
      <c r="N2219" s="83"/>
      <c r="O2219" s="83"/>
      <c r="P2219" s="83"/>
      <c r="Q2219" s="83"/>
      <c r="R2219" s="83"/>
      <c r="S2219" s="83"/>
      <c r="T2219" s="83"/>
      <c r="U2219" s="99">
        <f>COUNTIF(通讯通路门店!$S:$S,$G2219)</f>
        <v>0</v>
      </c>
      <c r="V2219" s="99">
        <f>COUNTIFS(通讯通路门店!$S:$S,$G2219,通讯通路门店!$J:$J,"综合卖场")</f>
        <v>0</v>
      </c>
      <c r="W2219" s="99">
        <f>SUMIFS(通讯通路门店!$AJ:$AJ,通讯通路门店!$S:$S,通讯客户沙盘!$G2219)</f>
        <v>0</v>
      </c>
      <c r="X2219" s="99">
        <f t="shared" si="170"/>
        <v>0</v>
      </c>
      <c r="Y2219" s="99">
        <f>COUNTIFS(通讯通路门店!$S:$S,$G2219,通讯通路门店!$J:$J,"荣耀体验店")+COUNTIFS(通讯通路门店!$S:$S,$G2219,通讯通路门店!$J:$J,"荣耀授权专卖店")</f>
        <v>0</v>
      </c>
      <c r="Z2219" s="99">
        <f>COUNTIFS(通讯通路门店!$S:$S,$G2219,通讯通路门店!$J:$J,"VIVO体验店")</f>
        <v>0</v>
      </c>
      <c r="AA2219" s="99">
        <f>COUNTIFS(通讯通路门店!$S:$S,$G2219,通讯通路门店!$J:$J,"OPPO体验店")</f>
        <v>0</v>
      </c>
      <c r="AB2219" s="99">
        <f>COUNTIFS(通讯通路门店!$S:$S,$G2219,通讯通路门店!$J:$J,"华为授权体验店")+COUNTIFS(通讯通路门店!$S:$S,$G2219,通讯通路门店!$J:$J,"华为堡垒店")</f>
        <v>0</v>
      </c>
      <c r="AC2219" s="99">
        <f>COUNTIFS(通讯通路门店!$S:$S,$G2219,通讯通路门店!$J:$J,"小米体验店")</f>
        <v>0</v>
      </c>
      <c r="AD2219" s="99">
        <f>COUNTIFS(通讯通路门店!$S:$S,$G2219,通讯通路门店!$J:$J,"苹果体验店")</f>
        <v>0</v>
      </c>
      <c r="AE2219" s="99">
        <f>COUNTIFS(通讯通路门店!$S:$S,$G2219,通讯通路门店!$J:$J,"其他品牌专卖店")</f>
        <v>0</v>
      </c>
      <c r="AF2219" s="99">
        <f>SUMIFS(通讯通路门店!$BI:$BI,通讯通路门店!$S:$S,$G2219)</f>
        <v>0</v>
      </c>
      <c r="AG2219" s="99">
        <f>SUMIFS(通讯通路门店!$BH:$BH,通讯通路门店!$S:$S,$G2219)</f>
        <v>0</v>
      </c>
      <c r="AH2219" s="99">
        <f t="shared" si="171"/>
        <v>0</v>
      </c>
      <c r="AI2219" s="99">
        <f>SUMIFS(通讯通路门店!$BB:$BB,通讯通路门店!$S:$S,$G2219)</f>
        <v>0</v>
      </c>
      <c r="AJ2219" s="99">
        <f>SUMIFS(通讯通路门店!$BE:$BE,通讯通路门店!$S:$S,$G2219)</f>
        <v>0</v>
      </c>
      <c r="AK2219" s="99">
        <f>SUMIFS(通讯通路门店!$BG:$BG,通讯通路门店!$S:$S,$G2219)</f>
        <v>0</v>
      </c>
      <c r="AL2219" s="99">
        <f>SUMIFS(通讯通路门店!$BC:$BC,通讯通路门店!$S:$S,$G2219)</f>
        <v>0</v>
      </c>
      <c r="AM2219" s="99">
        <f>SUMIFS(通讯通路门店!$BD:$BD,通讯通路门店!$S:$S,$G2219)</f>
        <v>0</v>
      </c>
      <c r="AN2219" s="99">
        <f>SUMIFS(通讯通路门店!$BF:$BF,通讯通路门店!$S:$S,$G2219)</f>
        <v>0</v>
      </c>
      <c r="AO2219" s="99">
        <f t="shared" si="172"/>
        <v>0</v>
      </c>
      <c r="AP2219" s="99">
        <f>SUMIFS(通讯通路门店!$K:$K,通讯通路门店!$S:$S,$G2219)</f>
        <v>0</v>
      </c>
      <c r="AQ2219" s="83"/>
      <c r="AR2219" s="99">
        <f>SUMIFS(通讯通路门店!$T:$T,通讯通路门店!$S:$S,$G2219)</f>
        <v>0</v>
      </c>
      <c r="AS2219" s="99">
        <f>SUMIFS(通讯通路门店!$U:$U,通讯通路门店!$S:$S,$G2219)</f>
        <v>0</v>
      </c>
      <c r="AT2219" s="99">
        <f>SUMIFS(通讯通路门店!$V:$V,通讯通路门店!$S:$S,$G2219)</f>
        <v>0</v>
      </c>
      <c r="AU2219" s="99">
        <f>SUMIFS(通讯通路门店!$W:$W,通讯通路门店!$S:$S,$G2219)</f>
        <v>0</v>
      </c>
      <c r="AV2219" s="99">
        <f>SUMIFS(通讯通路门店!$Z:$Z,通讯通路门店!$S:$S,$G2219)</f>
        <v>0</v>
      </c>
      <c r="AW2219" s="99">
        <f>SUMIFS(通讯通路门店!$AB:$AB,通讯通路门店!$S:$S,$G2219)</f>
        <v>0</v>
      </c>
      <c r="AX2219" s="99">
        <f>SUMIFS(通讯通路门店!$X:$X,通讯通路门店!$S:$S,$G2219)</f>
        <v>0</v>
      </c>
      <c r="AY2219" s="99">
        <f>SUMIFS(通讯通路门店!$Y:$Y,通讯通路门店!$S:$S,$G2219)</f>
        <v>0</v>
      </c>
      <c r="AZ2219" s="99">
        <f>SUMIFS(通讯通路门店!$AA:$AA,通讯通路门店!$S:$S,$G2219)</f>
        <v>0</v>
      </c>
      <c r="BA2219" s="99">
        <f t="shared" si="173"/>
        <v>0</v>
      </c>
      <c r="BB2219" s="99">
        <f t="shared" si="174"/>
        <v>0</v>
      </c>
      <c r="BC2219" s="99">
        <f>SUMIFS(通讯通路门店!$W:$W,通讯通路门店!$S:$S,$G2219,通讯通路门店!$J:$J,"荣耀体验店")+SUMIFS(通讯通路门店!$W:$W,通讯通路门店!$S:$S,$G2219,通讯通路门店!$J:$J,"荣耀授权专卖店")</f>
        <v>0</v>
      </c>
      <c r="BD2219" s="99">
        <f>SUMIFS(通讯通路门店!$Z:$Z,通讯通路门店!$S:$S,$G2219,通讯通路门店!$J:$J,"VIVO体验店")</f>
        <v>0</v>
      </c>
      <c r="BE2219" s="99">
        <f>SUMIFS(通讯通路门店!$AB:$AB,通讯通路门店!$S:$S,$G2219,通讯通路门店!$J:$J,"OPPO体验店")</f>
        <v>0</v>
      </c>
      <c r="BF2219" s="99">
        <f>SUMIFS(通讯通路门店!$X:$X,通讯通路门店!$S:$S,$G2219,通讯通路门店!$J:$J,"华为授权体验店")+SUMIFS(通讯通路门店!$AA:$AA,通讯通路门店!$S:$S,$G2219,通讯通路门店!$J:$J,"华为堡垒店")</f>
        <v>0</v>
      </c>
      <c r="BG2219" s="99">
        <f>SUMIFS(通讯通路门店!$Y:$Y,通讯通路门店!$S:$S,$G2219,通讯通路门店!$J:$J,"小米体验店")</f>
        <v>0</v>
      </c>
      <c r="BH2219" s="99">
        <f>SUMIFS(通讯通路门店!$AA:$AA,通讯通路门店!$S:$S,$G2219,通讯通路门店!$J:$J,"苹果体验店")</f>
        <v>0</v>
      </c>
      <c r="BI2219" s="99">
        <f>SUMIFS(通讯通路门店!$K:$K,通讯通路门店!$S:$S,$G2219,通讯通路门店!$J:$J,"其他品牌专卖店")</f>
        <v>0</v>
      </c>
      <c r="BJ2219" s="99">
        <f>SUMIFS(通讯通路门店!$AC:$AC,通讯通路门店!$S:$S,$G2219)</f>
        <v>0</v>
      </c>
      <c r="BK2219" s="99">
        <f>SUMIFS(通讯通路门店!$AD:$AD,通讯通路门店!$S:$S,$G2219)</f>
        <v>0</v>
      </c>
      <c r="BL2219" s="99">
        <f>SUMIFS(通讯通路门店!$AE:$AE,通讯通路门店!$S:$S,$G2219)</f>
        <v>0</v>
      </c>
      <c r="BM2219" s="99">
        <f>SUMIFS(通讯通路门店!$AF:$AF,通讯通路门店!$S:$S,$G2219)</f>
        <v>0</v>
      </c>
      <c r="BN2219" s="99">
        <f>SUMIFS(通讯通路门店!$AG:$AG,通讯通路门店!$S:$S,$G2219)</f>
        <v>0</v>
      </c>
      <c r="BO2219" s="99">
        <f>SUMIFS(通讯通路门店!$AH:$AH,通讯通路门店!$S:$S,$G2219)</f>
        <v>0</v>
      </c>
      <c r="BP2219" s="99">
        <f>SUMIFS(通讯通路门店!$AI:$AI,通讯通路门店!$S:$S,$G2219)</f>
        <v>0</v>
      </c>
      <c r="BQ2219" s="83"/>
    </row>
    <row r="2220" spans="1:69">
      <c r="A2220" s="99" t="str">
        <f>IFERROR(_xlfn.XLOOKUP($G2220,通讯通路门店!$S$4:$S$993933,通讯通路门店!$A$4:$A$993933,0,0),"")</f>
        <v>海南省</v>
      </c>
      <c r="B2220" s="99" t="str">
        <f>IFERROR(_xlfn.XLOOKUP($G2220,通讯通路门店!$S$4:$S$993933,通讯通路门店!$B$4:$B$993933,0,0),"")</f>
        <v>昌江黎族自治县</v>
      </c>
      <c r="C2220" s="99" t="str">
        <f>IFERROR(_xlfn.XLOOKUP($G2220,通讯通路门店!$S$4:$S$993933,通讯通路门店!$C$4:$C$993933,0,0),"")</f>
        <v>昌江黎族自治县</v>
      </c>
      <c r="D2220" s="99" t="str">
        <f>IFERROR(_xlfn.XLOOKUP($G2220,通讯通路门店!$S$4:$S$993933,通讯通路门店!$D$4:$D$993933,0,0),"")</f>
        <v>叉河镇</v>
      </c>
      <c r="E2220" s="83"/>
      <c r="F2220" s="83"/>
      <c r="G2220" s="101"/>
      <c r="H2220" s="102">
        <f>IFERROR(_xlfn.XLOOKUP($G2220,通讯通路门店!$S$4:$S$993933,通讯通路门店!$R$4:$R$993933,0,0),"")</f>
        <v>0</v>
      </c>
      <c r="I2220" s="83"/>
      <c r="J2220" s="83"/>
      <c r="K2220" s="83"/>
      <c r="L2220" s="83"/>
      <c r="M2220" s="83"/>
      <c r="N2220" s="83"/>
      <c r="O2220" s="83"/>
      <c r="P2220" s="83"/>
      <c r="Q2220" s="83"/>
      <c r="R2220" s="83"/>
      <c r="S2220" s="83"/>
      <c r="T2220" s="83"/>
      <c r="U2220" s="99">
        <f>COUNTIF(通讯通路门店!$S:$S,$G2220)</f>
        <v>0</v>
      </c>
      <c r="V2220" s="99">
        <f>COUNTIFS(通讯通路门店!$S:$S,$G2220,通讯通路门店!$J:$J,"综合卖场")</f>
        <v>0</v>
      </c>
      <c r="W2220" s="99">
        <f>SUMIFS(通讯通路门店!$AJ:$AJ,通讯通路门店!$S:$S,通讯客户沙盘!$G2220)</f>
        <v>0</v>
      </c>
      <c r="X2220" s="99">
        <f t="shared" si="170"/>
        <v>0</v>
      </c>
      <c r="Y2220" s="99">
        <f>COUNTIFS(通讯通路门店!$S:$S,$G2220,通讯通路门店!$J:$J,"荣耀体验店")+COUNTIFS(通讯通路门店!$S:$S,$G2220,通讯通路门店!$J:$J,"荣耀授权专卖店")</f>
        <v>0</v>
      </c>
      <c r="Z2220" s="99">
        <f>COUNTIFS(通讯通路门店!$S:$S,$G2220,通讯通路门店!$J:$J,"VIVO体验店")</f>
        <v>0</v>
      </c>
      <c r="AA2220" s="99">
        <f>COUNTIFS(通讯通路门店!$S:$S,$G2220,通讯通路门店!$J:$J,"OPPO体验店")</f>
        <v>0</v>
      </c>
      <c r="AB2220" s="99">
        <f>COUNTIFS(通讯通路门店!$S:$S,$G2220,通讯通路门店!$J:$J,"华为授权体验店")+COUNTIFS(通讯通路门店!$S:$S,$G2220,通讯通路门店!$J:$J,"华为堡垒店")</f>
        <v>0</v>
      </c>
      <c r="AC2220" s="99">
        <f>COUNTIFS(通讯通路门店!$S:$S,$G2220,通讯通路门店!$J:$J,"小米体验店")</f>
        <v>0</v>
      </c>
      <c r="AD2220" s="99">
        <f>COUNTIFS(通讯通路门店!$S:$S,$G2220,通讯通路门店!$J:$J,"苹果体验店")</f>
        <v>0</v>
      </c>
      <c r="AE2220" s="99">
        <f>COUNTIFS(通讯通路门店!$S:$S,$G2220,通讯通路门店!$J:$J,"其他品牌专卖店")</f>
        <v>0</v>
      </c>
      <c r="AF2220" s="99">
        <f>SUMIFS(通讯通路门店!$BI:$BI,通讯通路门店!$S:$S,$G2220)</f>
        <v>0</v>
      </c>
      <c r="AG2220" s="99">
        <f>SUMIFS(通讯通路门店!$BH:$BH,通讯通路门店!$S:$S,$G2220)</f>
        <v>0</v>
      </c>
      <c r="AH2220" s="99">
        <f t="shared" si="171"/>
        <v>0</v>
      </c>
      <c r="AI2220" s="99">
        <f>SUMIFS(通讯通路门店!$BB:$BB,通讯通路门店!$S:$S,$G2220)</f>
        <v>0</v>
      </c>
      <c r="AJ2220" s="99">
        <f>SUMIFS(通讯通路门店!$BE:$BE,通讯通路门店!$S:$S,$G2220)</f>
        <v>0</v>
      </c>
      <c r="AK2220" s="99">
        <f>SUMIFS(通讯通路门店!$BG:$BG,通讯通路门店!$S:$S,$G2220)</f>
        <v>0</v>
      </c>
      <c r="AL2220" s="99">
        <f>SUMIFS(通讯通路门店!$BC:$BC,通讯通路门店!$S:$S,$G2220)</f>
        <v>0</v>
      </c>
      <c r="AM2220" s="99">
        <f>SUMIFS(通讯通路门店!$BD:$BD,通讯通路门店!$S:$S,$G2220)</f>
        <v>0</v>
      </c>
      <c r="AN2220" s="99">
        <f>SUMIFS(通讯通路门店!$BF:$BF,通讯通路门店!$S:$S,$G2220)</f>
        <v>0</v>
      </c>
      <c r="AO2220" s="99">
        <f t="shared" si="172"/>
        <v>0</v>
      </c>
      <c r="AP2220" s="99">
        <f>SUMIFS(通讯通路门店!$K:$K,通讯通路门店!$S:$S,$G2220)</f>
        <v>0</v>
      </c>
      <c r="AQ2220" s="83"/>
      <c r="AR2220" s="99">
        <f>SUMIFS(通讯通路门店!$T:$T,通讯通路门店!$S:$S,$G2220)</f>
        <v>0</v>
      </c>
      <c r="AS2220" s="99">
        <f>SUMIFS(通讯通路门店!$U:$U,通讯通路门店!$S:$S,$G2220)</f>
        <v>0</v>
      </c>
      <c r="AT2220" s="99">
        <f>SUMIFS(通讯通路门店!$V:$V,通讯通路门店!$S:$S,$G2220)</f>
        <v>0</v>
      </c>
      <c r="AU2220" s="99">
        <f>SUMIFS(通讯通路门店!$W:$W,通讯通路门店!$S:$S,$G2220)</f>
        <v>0</v>
      </c>
      <c r="AV2220" s="99">
        <f>SUMIFS(通讯通路门店!$Z:$Z,通讯通路门店!$S:$S,$G2220)</f>
        <v>0</v>
      </c>
      <c r="AW2220" s="99">
        <f>SUMIFS(通讯通路门店!$AB:$AB,通讯通路门店!$S:$S,$G2220)</f>
        <v>0</v>
      </c>
      <c r="AX2220" s="99">
        <f>SUMIFS(通讯通路门店!$X:$X,通讯通路门店!$S:$S,$G2220)</f>
        <v>0</v>
      </c>
      <c r="AY2220" s="99">
        <f>SUMIFS(通讯通路门店!$Y:$Y,通讯通路门店!$S:$S,$G2220)</f>
        <v>0</v>
      </c>
      <c r="AZ2220" s="99">
        <f>SUMIFS(通讯通路门店!$AA:$AA,通讯通路门店!$S:$S,$G2220)</f>
        <v>0</v>
      </c>
      <c r="BA2220" s="99">
        <f t="shared" si="173"/>
        <v>0</v>
      </c>
      <c r="BB2220" s="99">
        <f t="shared" si="174"/>
        <v>0</v>
      </c>
      <c r="BC2220" s="99">
        <f>SUMIFS(通讯通路门店!$W:$W,通讯通路门店!$S:$S,$G2220,通讯通路门店!$J:$J,"荣耀体验店")+SUMIFS(通讯通路门店!$W:$W,通讯通路门店!$S:$S,$G2220,通讯通路门店!$J:$J,"荣耀授权专卖店")</f>
        <v>0</v>
      </c>
      <c r="BD2220" s="99">
        <f>SUMIFS(通讯通路门店!$Z:$Z,通讯通路门店!$S:$S,$G2220,通讯通路门店!$J:$J,"VIVO体验店")</f>
        <v>0</v>
      </c>
      <c r="BE2220" s="99">
        <f>SUMIFS(通讯通路门店!$AB:$AB,通讯通路门店!$S:$S,$G2220,通讯通路门店!$J:$J,"OPPO体验店")</f>
        <v>0</v>
      </c>
      <c r="BF2220" s="99">
        <f>SUMIFS(通讯通路门店!$X:$X,通讯通路门店!$S:$S,$G2220,通讯通路门店!$J:$J,"华为授权体验店")+SUMIFS(通讯通路门店!$AA:$AA,通讯通路门店!$S:$S,$G2220,通讯通路门店!$J:$J,"华为堡垒店")</f>
        <v>0</v>
      </c>
      <c r="BG2220" s="99">
        <f>SUMIFS(通讯通路门店!$Y:$Y,通讯通路门店!$S:$S,$G2220,通讯通路门店!$J:$J,"小米体验店")</f>
        <v>0</v>
      </c>
      <c r="BH2220" s="99">
        <f>SUMIFS(通讯通路门店!$AA:$AA,通讯通路门店!$S:$S,$G2220,通讯通路门店!$J:$J,"苹果体验店")</f>
        <v>0</v>
      </c>
      <c r="BI2220" s="99">
        <f>SUMIFS(通讯通路门店!$K:$K,通讯通路门店!$S:$S,$G2220,通讯通路门店!$J:$J,"其他品牌专卖店")</f>
        <v>0</v>
      </c>
      <c r="BJ2220" s="99">
        <f>SUMIFS(通讯通路门店!$AC:$AC,通讯通路门店!$S:$S,$G2220)</f>
        <v>0</v>
      </c>
      <c r="BK2220" s="99">
        <f>SUMIFS(通讯通路门店!$AD:$AD,通讯通路门店!$S:$S,$G2220)</f>
        <v>0</v>
      </c>
      <c r="BL2220" s="99">
        <f>SUMIFS(通讯通路门店!$AE:$AE,通讯通路门店!$S:$S,$G2220)</f>
        <v>0</v>
      </c>
      <c r="BM2220" s="99">
        <f>SUMIFS(通讯通路门店!$AF:$AF,通讯通路门店!$S:$S,$G2220)</f>
        <v>0</v>
      </c>
      <c r="BN2220" s="99">
        <f>SUMIFS(通讯通路门店!$AG:$AG,通讯通路门店!$S:$S,$G2220)</f>
        <v>0</v>
      </c>
      <c r="BO2220" s="99">
        <f>SUMIFS(通讯通路门店!$AH:$AH,通讯通路门店!$S:$S,$G2220)</f>
        <v>0</v>
      </c>
      <c r="BP2220" s="99">
        <f>SUMIFS(通讯通路门店!$AI:$AI,通讯通路门店!$S:$S,$G2220)</f>
        <v>0</v>
      </c>
      <c r="BQ2220" s="83"/>
    </row>
    <row r="2221" spans="1:69">
      <c r="A2221" s="99" t="str">
        <f>IFERROR(_xlfn.XLOOKUP($G2221,通讯通路门店!$S$4:$S$993933,通讯通路门店!$A$4:$A$993933,0,0),"")</f>
        <v>海南省</v>
      </c>
      <c r="B2221" s="99" t="str">
        <f>IFERROR(_xlfn.XLOOKUP($G2221,通讯通路门店!$S$4:$S$993933,通讯通路门店!$B$4:$B$993933,0,0),"")</f>
        <v>昌江黎族自治县</v>
      </c>
      <c r="C2221" s="99" t="str">
        <f>IFERROR(_xlfn.XLOOKUP($G2221,通讯通路门店!$S$4:$S$993933,通讯通路门店!$C$4:$C$993933,0,0),"")</f>
        <v>昌江黎族自治县</v>
      </c>
      <c r="D2221" s="99" t="str">
        <f>IFERROR(_xlfn.XLOOKUP($G2221,通讯通路门店!$S$4:$S$993933,通讯通路门店!$D$4:$D$993933,0,0),"")</f>
        <v>叉河镇</v>
      </c>
      <c r="E2221" s="83"/>
      <c r="F2221" s="83"/>
      <c r="G2221" s="101"/>
      <c r="H2221" s="102">
        <f>IFERROR(_xlfn.XLOOKUP($G2221,通讯通路门店!$S$4:$S$993933,通讯通路门店!$R$4:$R$993933,0,0),"")</f>
        <v>0</v>
      </c>
      <c r="I2221" s="83"/>
      <c r="J2221" s="83"/>
      <c r="K2221" s="83"/>
      <c r="L2221" s="83"/>
      <c r="M2221" s="83"/>
      <c r="N2221" s="83"/>
      <c r="O2221" s="83"/>
      <c r="P2221" s="83"/>
      <c r="Q2221" s="83"/>
      <c r="R2221" s="83"/>
      <c r="S2221" s="83"/>
      <c r="T2221" s="83"/>
      <c r="U2221" s="99">
        <f>COUNTIF(通讯通路门店!$S:$S,$G2221)</f>
        <v>0</v>
      </c>
      <c r="V2221" s="99">
        <f>COUNTIFS(通讯通路门店!$S:$S,$G2221,通讯通路门店!$J:$J,"综合卖场")</f>
        <v>0</v>
      </c>
      <c r="W2221" s="99">
        <f>SUMIFS(通讯通路门店!$AJ:$AJ,通讯通路门店!$S:$S,通讯客户沙盘!$G2221)</f>
        <v>0</v>
      </c>
      <c r="X2221" s="99">
        <f t="shared" si="170"/>
        <v>0</v>
      </c>
      <c r="Y2221" s="99">
        <f>COUNTIFS(通讯通路门店!$S:$S,$G2221,通讯通路门店!$J:$J,"荣耀体验店")+COUNTIFS(通讯通路门店!$S:$S,$G2221,通讯通路门店!$J:$J,"荣耀授权专卖店")</f>
        <v>0</v>
      </c>
      <c r="Z2221" s="99">
        <f>COUNTIFS(通讯通路门店!$S:$S,$G2221,通讯通路门店!$J:$J,"VIVO体验店")</f>
        <v>0</v>
      </c>
      <c r="AA2221" s="99">
        <f>COUNTIFS(通讯通路门店!$S:$S,$G2221,通讯通路门店!$J:$J,"OPPO体验店")</f>
        <v>0</v>
      </c>
      <c r="AB2221" s="99">
        <f>COUNTIFS(通讯通路门店!$S:$S,$G2221,通讯通路门店!$J:$J,"华为授权体验店")+COUNTIFS(通讯通路门店!$S:$S,$G2221,通讯通路门店!$J:$J,"华为堡垒店")</f>
        <v>0</v>
      </c>
      <c r="AC2221" s="99">
        <f>COUNTIFS(通讯通路门店!$S:$S,$G2221,通讯通路门店!$J:$J,"小米体验店")</f>
        <v>0</v>
      </c>
      <c r="AD2221" s="99">
        <f>COUNTIFS(通讯通路门店!$S:$S,$G2221,通讯通路门店!$J:$J,"苹果体验店")</f>
        <v>0</v>
      </c>
      <c r="AE2221" s="99">
        <f>COUNTIFS(通讯通路门店!$S:$S,$G2221,通讯通路门店!$J:$J,"其他品牌专卖店")</f>
        <v>0</v>
      </c>
      <c r="AF2221" s="99">
        <f>SUMIFS(通讯通路门店!$BI:$BI,通讯通路门店!$S:$S,$G2221)</f>
        <v>0</v>
      </c>
      <c r="AG2221" s="99">
        <f>SUMIFS(通讯通路门店!$BH:$BH,通讯通路门店!$S:$S,$G2221)</f>
        <v>0</v>
      </c>
      <c r="AH2221" s="99">
        <f t="shared" si="171"/>
        <v>0</v>
      </c>
      <c r="AI2221" s="99">
        <f>SUMIFS(通讯通路门店!$BB:$BB,通讯通路门店!$S:$S,$G2221)</f>
        <v>0</v>
      </c>
      <c r="AJ2221" s="99">
        <f>SUMIFS(通讯通路门店!$BE:$BE,通讯通路门店!$S:$S,$G2221)</f>
        <v>0</v>
      </c>
      <c r="AK2221" s="99">
        <f>SUMIFS(通讯通路门店!$BG:$BG,通讯通路门店!$S:$S,$G2221)</f>
        <v>0</v>
      </c>
      <c r="AL2221" s="99">
        <f>SUMIFS(通讯通路门店!$BC:$BC,通讯通路门店!$S:$S,$G2221)</f>
        <v>0</v>
      </c>
      <c r="AM2221" s="99">
        <f>SUMIFS(通讯通路门店!$BD:$BD,通讯通路门店!$S:$S,$G2221)</f>
        <v>0</v>
      </c>
      <c r="AN2221" s="99">
        <f>SUMIFS(通讯通路门店!$BF:$BF,通讯通路门店!$S:$S,$G2221)</f>
        <v>0</v>
      </c>
      <c r="AO2221" s="99">
        <f t="shared" si="172"/>
        <v>0</v>
      </c>
      <c r="AP2221" s="99">
        <f>SUMIFS(通讯通路门店!$K:$K,通讯通路门店!$S:$S,$G2221)</f>
        <v>0</v>
      </c>
      <c r="AQ2221" s="83"/>
      <c r="AR2221" s="99">
        <f>SUMIFS(通讯通路门店!$T:$T,通讯通路门店!$S:$S,$G2221)</f>
        <v>0</v>
      </c>
      <c r="AS2221" s="99">
        <f>SUMIFS(通讯通路门店!$U:$U,通讯通路门店!$S:$S,$G2221)</f>
        <v>0</v>
      </c>
      <c r="AT2221" s="99">
        <f>SUMIFS(通讯通路门店!$V:$V,通讯通路门店!$S:$S,$G2221)</f>
        <v>0</v>
      </c>
      <c r="AU2221" s="99">
        <f>SUMIFS(通讯通路门店!$W:$W,通讯通路门店!$S:$S,$G2221)</f>
        <v>0</v>
      </c>
      <c r="AV2221" s="99">
        <f>SUMIFS(通讯通路门店!$Z:$Z,通讯通路门店!$S:$S,$G2221)</f>
        <v>0</v>
      </c>
      <c r="AW2221" s="99">
        <f>SUMIFS(通讯通路门店!$AB:$AB,通讯通路门店!$S:$S,$G2221)</f>
        <v>0</v>
      </c>
      <c r="AX2221" s="99">
        <f>SUMIFS(通讯通路门店!$X:$X,通讯通路门店!$S:$S,$G2221)</f>
        <v>0</v>
      </c>
      <c r="AY2221" s="99">
        <f>SUMIFS(通讯通路门店!$Y:$Y,通讯通路门店!$S:$S,$G2221)</f>
        <v>0</v>
      </c>
      <c r="AZ2221" s="99">
        <f>SUMIFS(通讯通路门店!$AA:$AA,通讯通路门店!$S:$S,$G2221)</f>
        <v>0</v>
      </c>
      <c r="BA2221" s="99">
        <f t="shared" si="173"/>
        <v>0</v>
      </c>
      <c r="BB2221" s="99">
        <f t="shared" si="174"/>
        <v>0</v>
      </c>
      <c r="BC2221" s="99">
        <f>SUMIFS(通讯通路门店!$W:$W,通讯通路门店!$S:$S,$G2221,通讯通路门店!$J:$J,"荣耀体验店")+SUMIFS(通讯通路门店!$W:$W,通讯通路门店!$S:$S,$G2221,通讯通路门店!$J:$J,"荣耀授权专卖店")</f>
        <v>0</v>
      </c>
      <c r="BD2221" s="99">
        <f>SUMIFS(通讯通路门店!$Z:$Z,通讯通路门店!$S:$S,$G2221,通讯通路门店!$J:$J,"VIVO体验店")</f>
        <v>0</v>
      </c>
      <c r="BE2221" s="99">
        <f>SUMIFS(通讯通路门店!$AB:$AB,通讯通路门店!$S:$S,$G2221,通讯通路门店!$J:$J,"OPPO体验店")</f>
        <v>0</v>
      </c>
      <c r="BF2221" s="99">
        <f>SUMIFS(通讯通路门店!$X:$X,通讯通路门店!$S:$S,$G2221,通讯通路门店!$J:$J,"华为授权体验店")+SUMIFS(通讯通路门店!$AA:$AA,通讯通路门店!$S:$S,$G2221,通讯通路门店!$J:$J,"华为堡垒店")</f>
        <v>0</v>
      </c>
      <c r="BG2221" s="99">
        <f>SUMIFS(通讯通路门店!$Y:$Y,通讯通路门店!$S:$S,$G2221,通讯通路门店!$J:$J,"小米体验店")</f>
        <v>0</v>
      </c>
      <c r="BH2221" s="99">
        <f>SUMIFS(通讯通路门店!$AA:$AA,通讯通路门店!$S:$S,$G2221,通讯通路门店!$J:$J,"苹果体验店")</f>
        <v>0</v>
      </c>
      <c r="BI2221" s="99">
        <f>SUMIFS(通讯通路门店!$K:$K,通讯通路门店!$S:$S,$G2221,通讯通路门店!$J:$J,"其他品牌专卖店")</f>
        <v>0</v>
      </c>
      <c r="BJ2221" s="99">
        <f>SUMIFS(通讯通路门店!$AC:$AC,通讯通路门店!$S:$S,$G2221)</f>
        <v>0</v>
      </c>
      <c r="BK2221" s="99">
        <f>SUMIFS(通讯通路门店!$AD:$AD,通讯通路门店!$S:$S,$G2221)</f>
        <v>0</v>
      </c>
      <c r="BL2221" s="99">
        <f>SUMIFS(通讯通路门店!$AE:$AE,通讯通路门店!$S:$S,$G2221)</f>
        <v>0</v>
      </c>
      <c r="BM2221" s="99">
        <f>SUMIFS(通讯通路门店!$AF:$AF,通讯通路门店!$S:$S,$G2221)</f>
        <v>0</v>
      </c>
      <c r="BN2221" s="99">
        <f>SUMIFS(通讯通路门店!$AG:$AG,通讯通路门店!$S:$S,$G2221)</f>
        <v>0</v>
      </c>
      <c r="BO2221" s="99">
        <f>SUMIFS(通讯通路门店!$AH:$AH,通讯通路门店!$S:$S,$G2221)</f>
        <v>0</v>
      </c>
      <c r="BP2221" s="99">
        <f>SUMIFS(通讯通路门店!$AI:$AI,通讯通路门店!$S:$S,$G2221)</f>
        <v>0</v>
      </c>
      <c r="BQ2221" s="83"/>
    </row>
    <row r="2222" spans="1:69">
      <c r="A2222" s="99" t="str">
        <f>IFERROR(_xlfn.XLOOKUP($G2222,通讯通路门店!$S$4:$S$993933,通讯通路门店!$A$4:$A$993933,0,0),"")</f>
        <v>海南省</v>
      </c>
      <c r="B2222" s="99" t="str">
        <f>IFERROR(_xlfn.XLOOKUP($G2222,通讯通路门店!$S$4:$S$993933,通讯通路门店!$B$4:$B$993933,0,0),"")</f>
        <v>昌江黎族自治县</v>
      </c>
      <c r="C2222" s="99" t="str">
        <f>IFERROR(_xlfn.XLOOKUP($G2222,通讯通路门店!$S$4:$S$993933,通讯通路门店!$C$4:$C$993933,0,0),"")</f>
        <v>昌江黎族自治县</v>
      </c>
      <c r="D2222" s="99" t="str">
        <f>IFERROR(_xlfn.XLOOKUP($G2222,通讯通路门店!$S$4:$S$993933,通讯通路门店!$D$4:$D$993933,0,0),"")</f>
        <v>叉河镇</v>
      </c>
      <c r="E2222" s="83"/>
      <c r="F2222" s="83"/>
      <c r="G2222" s="101"/>
      <c r="H2222" s="102">
        <f>IFERROR(_xlfn.XLOOKUP($G2222,通讯通路门店!$S$4:$S$993933,通讯通路门店!$R$4:$R$993933,0,0),"")</f>
        <v>0</v>
      </c>
      <c r="I2222" s="83"/>
      <c r="J2222" s="83"/>
      <c r="K2222" s="83"/>
      <c r="L2222" s="83"/>
      <c r="M2222" s="83"/>
      <c r="N2222" s="83"/>
      <c r="O2222" s="83"/>
      <c r="P2222" s="83"/>
      <c r="Q2222" s="83"/>
      <c r="R2222" s="83"/>
      <c r="S2222" s="83"/>
      <c r="T2222" s="83"/>
      <c r="U2222" s="99">
        <f>COUNTIF(通讯通路门店!$S:$S,$G2222)</f>
        <v>0</v>
      </c>
      <c r="V2222" s="99">
        <f>COUNTIFS(通讯通路门店!$S:$S,$G2222,通讯通路门店!$J:$J,"综合卖场")</f>
        <v>0</v>
      </c>
      <c r="W2222" s="99">
        <f>SUMIFS(通讯通路门店!$AJ:$AJ,通讯通路门店!$S:$S,通讯客户沙盘!$G2222)</f>
        <v>0</v>
      </c>
      <c r="X2222" s="99">
        <f t="shared" si="170"/>
        <v>0</v>
      </c>
      <c r="Y2222" s="99">
        <f>COUNTIFS(通讯通路门店!$S:$S,$G2222,通讯通路门店!$J:$J,"荣耀体验店")+COUNTIFS(通讯通路门店!$S:$S,$G2222,通讯通路门店!$J:$J,"荣耀授权专卖店")</f>
        <v>0</v>
      </c>
      <c r="Z2222" s="99">
        <f>COUNTIFS(通讯通路门店!$S:$S,$G2222,通讯通路门店!$J:$J,"VIVO体验店")</f>
        <v>0</v>
      </c>
      <c r="AA2222" s="99">
        <f>COUNTIFS(通讯通路门店!$S:$S,$G2222,通讯通路门店!$J:$J,"OPPO体验店")</f>
        <v>0</v>
      </c>
      <c r="AB2222" s="99">
        <f>COUNTIFS(通讯通路门店!$S:$S,$G2222,通讯通路门店!$J:$J,"华为授权体验店")+COUNTIFS(通讯通路门店!$S:$S,$G2222,通讯通路门店!$J:$J,"华为堡垒店")</f>
        <v>0</v>
      </c>
      <c r="AC2222" s="99">
        <f>COUNTIFS(通讯通路门店!$S:$S,$G2222,通讯通路门店!$J:$J,"小米体验店")</f>
        <v>0</v>
      </c>
      <c r="AD2222" s="99">
        <f>COUNTIFS(通讯通路门店!$S:$S,$G2222,通讯通路门店!$J:$J,"苹果体验店")</f>
        <v>0</v>
      </c>
      <c r="AE2222" s="99">
        <f>COUNTIFS(通讯通路门店!$S:$S,$G2222,通讯通路门店!$J:$J,"其他品牌专卖店")</f>
        <v>0</v>
      </c>
      <c r="AF2222" s="99">
        <f>SUMIFS(通讯通路门店!$BI:$BI,通讯通路门店!$S:$S,$G2222)</f>
        <v>0</v>
      </c>
      <c r="AG2222" s="99">
        <f>SUMIFS(通讯通路门店!$BH:$BH,通讯通路门店!$S:$S,$G2222)</f>
        <v>0</v>
      </c>
      <c r="AH2222" s="99">
        <f t="shared" si="171"/>
        <v>0</v>
      </c>
      <c r="AI2222" s="99">
        <f>SUMIFS(通讯通路门店!$BB:$BB,通讯通路门店!$S:$S,$G2222)</f>
        <v>0</v>
      </c>
      <c r="AJ2222" s="99">
        <f>SUMIFS(通讯通路门店!$BE:$BE,通讯通路门店!$S:$S,$G2222)</f>
        <v>0</v>
      </c>
      <c r="AK2222" s="99">
        <f>SUMIFS(通讯通路门店!$BG:$BG,通讯通路门店!$S:$S,$G2222)</f>
        <v>0</v>
      </c>
      <c r="AL2222" s="99">
        <f>SUMIFS(通讯通路门店!$BC:$BC,通讯通路门店!$S:$S,$G2222)</f>
        <v>0</v>
      </c>
      <c r="AM2222" s="99">
        <f>SUMIFS(通讯通路门店!$BD:$BD,通讯通路门店!$S:$S,$G2222)</f>
        <v>0</v>
      </c>
      <c r="AN2222" s="99">
        <f>SUMIFS(通讯通路门店!$BF:$BF,通讯通路门店!$S:$S,$G2222)</f>
        <v>0</v>
      </c>
      <c r="AO2222" s="99">
        <f t="shared" si="172"/>
        <v>0</v>
      </c>
      <c r="AP2222" s="99">
        <f>SUMIFS(通讯通路门店!$K:$K,通讯通路门店!$S:$S,$G2222)</f>
        <v>0</v>
      </c>
      <c r="AQ2222" s="83"/>
      <c r="AR2222" s="99">
        <f>SUMIFS(通讯通路门店!$T:$T,通讯通路门店!$S:$S,$G2222)</f>
        <v>0</v>
      </c>
      <c r="AS2222" s="99">
        <f>SUMIFS(通讯通路门店!$U:$U,通讯通路门店!$S:$S,$G2222)</f>
        <v>0</v>
      </c>
      <c r="AT2222" s="99">
        <f>SUMIFS(通讯通路门店!$V:$V,通讯通路门店!$S:$S,$G2222)</f>
        <v>0</v>
      </c>
      <c r="AU2222" s="99">
        <f>SUMIFS(通讯通路门店!$W:$W,通讯通路门店!$S:$S,$G2222)</f>
        <v>0</v>
      </c>
      <c r="AV2222" s="99">
        <f>SUMIFS(通讯通路门店!$Z:$Z,通讯通路门店!$S:$S,$G2222)</f>
        <v>0</v>
      </c>
      <c r="AW2222" s="99">
        <f>SUMIFS(通讯通路门店!$AB:$AB,通讯通路门店!$S:$S,$G2222)</f>
        <v>0</v>
      </c>
      <c r="AX2222" s="99">
        <f>SUMIFS(通讯通路门店!$X:$X,通讯通路门店!$S:$S,$G2222)</f>
        <v>0</v>
      </c>
      <c r="AY2222" s="99">
        <f>SUMIFS(通讯通路门店!$Y:$Y,通讯通路门店!$S:$S,$G2222)</f>
        <v>0</v>
      </c>
      <c r="AZ2222" s="99">
        <f>SUMIFS(通讯通路门店!$AA:$AA,通讯通路门店!$S:$S,$G2222)</f>
        <v>0</v>
      </c>
      <c r="BA2222" s="99">
        <f t="shared" si="173"/>
        <v>0</v>
      </c>
      <c r="BB2222" s="99">
        <f t="shared" si="174"/>
        <v>0</v>
      </c>
      <c r="BC2222" s="99">
        <f>SUMIFS(通讯通路门店!$W:$W,通讯通路门店!$S:$S,$G2222,通讯通路门店!$J:$J,"荣耀体验店")+SUMIFS(通讯通路门店!$W:$W,通讯通路门店!$S:$S,$G2222,通讯通路门店!$J:$J,"荣耀授权专卖店")</f>
        <v>0</v>
      </c>
      <c r="BD2222" s="99">
        <f>SUMIFS(通讯通路门店!$Z:$Z,通讯通路门店!$S:$S,$G2222,通讯通路门店!$J:$J,"VIVO体验店")</f>
        <v>0</v>
      </c>
      <c r="BE2222" s="99">
        <f>SUMIFS(通讯通路门店!$AB:$AB,通讯通路门店!$S:$S,$G2222,通讯通路门店!$J:$J,"OPPO体验店")</f>
        <v>0</v>
      </c>
      <c r="BF2222" s="99">
        <f>SUMIFS(通讯通路门店!$X:$X,通讯通路门店!$S:$S,$G2222,通讯通路门店!$J:$J,"华为授权体验店")+SUMIFS(通讯通路门店!$AA:$AA,通讯通路门店!$S:$S,$G2222,通讯通路门店!$J:$J,"华为堡垒店")</f>
        <v>0</v>
      </c>
      <c r="BG2222" s="99">
        <f>SUMIFS(通讯通路门店!$Y:$Y,通讯通路门店!$S:$S,$G2222,通讯通路门店!$J:$J,"小米体验店")</f>
        <v>0</v>
      </c>
      <c r="BH2222" s="99">
        <f>SUMIFS(通讯通路门店!$AA:$AA,通讯通路门店!$S:$S,$G2222,通讯通路门店!$J:$J,"苹果体验店")</f>
        <v>0</v>
      </c>
      <c r="BI2222" s="99">
        <f>SUMIFS(通讯通路门店!$K:$K,通讯通路门店!$S:$S,$G2222,通讯通路门店!$J:$J,"其他品牌专卖店")</f>
        <v>0</v>
      </c>
      <c r="BJ2222" s="99">
        <f>SUMIFS(通讯通路门店!$AC:$AC,通讯通路门店!$S:$S,$G2222)</f>
        <v>0</v>
      </c>
      <c r="BK2222" s="99">
        <f>SUMIFS(通讯通路门店!$AD:$AD,通讯通路门店!$S:$S,$G2222)</f>
        <v>0</v>
      </c>
      <c r="BL2222" s="99">
        <f>SUMIFS(通讯通路门店!$AE:$AE,通讯通路门店!$S:$S,$G2222)</f>
        <v>0</v>
      </c>
      <c r="BM2222" s="99">
        <f>SUMIFS(通讯通路门店!$AF:$AF,通讯通路门店!$S:$S,$G2222)</f>
        <v>0</v>
      </c>
      <c r="BN2222" s="99">
        <f>SUMIFS(通讯通路门店!$AG:$AG,通讯通路门店!$S:$S,$G2222)</f>
        <v>0</v>
      </c>
      <c r="BO2222" s="99">
        <f>SUMIFS(通讯通路门店!$AH:$AH,通讯通路门店!$S:$S,$G2222)</f>
        <v>0</v>
      </c>
      <c r="BP2222" s="99">
        <f>SUMIFS(通讯通路门店!$AI:$AI,通讯通路门店!$S:$S,$G2222)</f>
        <v>0</v>
      </c>
      <c r="BQ2222" s="83"/>
    </row>
    <row r="2223" spans="1:69">
      <c r="A2223" s="99" t="str">
        <f>IFERROR(_xlfn.XLOOKUP($G2223,通讯通路门店!$S$4:$S$993933,通讯通路门店!$A$4:$A$993933,0,0),"")</f>
        <v>海南省</v>
      </c>
      <c r="B2223" s="99" t="str">
        <f>IFERROR(_xlfn.XLOOKUP($G2223,通讯通路门店!$S$4:$S$993933,通讯通路门店!$B$4:$B$993933,0,0),"")</f>
        <v>昌江黎族自治县</v>
      </c>
      <c r="C2223" s="99" t="str">
        <f>IFERROR(_xlfn.XLOOKUP($G2223,通讯通路门店!$S$4:$S$993933,通讯通路门店!$C$4:$C$993933,0,0),"")</f>
        <v>昌江黎族自治县</v>
      </c>
      <c r="D2223" s="99" t="str">
        <f>IFERROR(_xlfn.XLOOKUP($G2223,通讯通路门店!$S$4:$S$993933,通讯通路门店!$D$4:$D$993933,0,0),"")</f>
        <v>叉河镇</v>
      </c>
      <c r="E2223" s="83"/>
      <c r="F2223" s="83"/>
      <c r="G2223" s="101"/>
      <c r="H2223" s="102">
        <f>IFERROR(_xlfn.XLOOKUP($G2223,通讯通路门店!$S$4:$S$993933,通讯通路门店!$R$4:$R$993933,0,0),"")</f>
        <v>0</v>
      </c>
      <c r="I2223" s="83"/>
      <c r="J2223" s="83"/>
      <c r="K2223" s="83"/>
      <c r="L2223" s="83"/>
      <c r="M2223" s="83"/>
      <c r="N2223" s="83"/>
      <c r="O2223" s="83"/>
      <c r="P2223" s="83"/>
      <c r="Q2223" s="83"/>
      <c r="R2223" s="83"/>
      <c r="S2223" s="83"/>
      <c r="T2223" s="83"/>
      <c r="U2223" s="99">
        <f>COUNTIF(通讯通路门店!$S:$S,$G2223)</f>
        <v>0</v>
      </c>
      <c r="V2223" s="99">
        <f>COUNTIFS(通讯通路门店!$S:$S,$G2223,通讯通路门店!$J:$J,"综合卖场")</f>
        <v>0</v>
      </c>
      <c r="W2223" s="99">
        <f>SUMIFS(通讯通路门店!$AJ:$AJ,通讯通路门店!$S:$S,通讯客户沙盘!$G2223)</f>
        <v>0</v>
      </c>
      <c r="X2223" s="99">
        <f t="shared" si="170"/>
        <v>0</v>
      </c>
      <c r="Y2223" s="99">
        <f>COUNTIFS(通讯通路门店!$S:$S,$G2223,通讯通路门店!$J:$J,"荣耀体验店")+COUNTIFS(通讯通路门店!$S:$S,$G2223,通讯通路门店!$J:$J,"荣耀授权专卖店")</f>
        <v>0</v>
      </c>
      <c r="Z2223" s="99">
        <f>COUNTIFS(通讯通路门店!$S:$S,$G2223,通讯通路门店!$J:$J,"VIVO体验店")</f>
        <v>0</v>
      </c>
      <c r="AA2223" s="99">
        <f>COUNTIFS(通讯通路门店!$S:$S,$G2223,通讯通路门店!$J:$J,"OPPO体验店")</f>
        <v>0</v>
      </c>
      <c r="AB2223" s="99">
        <f>COUNTIFS(通讯通路门店!$S:$S,$G2223,通讯通路门店!$J:$J,"华为授权体验店")+COUNTIFS(通讯通路门店!$S:$S,$G2223,通讯通路门店!$J:$J,"华为堡垒店")</f>
        <v>0</v>
      </c>
      <c r="AC2223" s="99">
        <f>COUNTIFS(通讯通路门店!$S:$S,$G2223,通讯通路门店!$J:$J,"小米体验店")</f>
        <v>0</v>
      </c>
      <c r="AD2223" s="99">
        <f>COUNTIFS(通讯通路门店!$S:$S,$G2223,通讯通路门店!$J:$J,"苹果体验店")</f>
        <v>0</v>
      </c>
      <c r="AE2223" s="99">
        <f>COUNTIFS(通讯通路门店!$S:$S,$G2223,通讯通路门店!$J:$J,"其他品牌专卖店")</f>
        <v>0</v>
      </c>
      <c r="AF2223" s="99">
        <f>SUMIFS(通讯通路门店!$BI:$BI,通讯通路门店!$S:$S,$G2223)</f>
        <v>0</v>
      </c>
      <c r="AG2223" s="99">
        <f>SUMIFS(通讯通路门店!$BH:$BH,通讯通路门店!$S:$S,$G2223)</f>
        <v>0</v>
      </c>
      <c r="AH2223" s="99">
        <f t="shared" si="171"/>
        <v>0</v>
      </c>
      <c r="AI2223" s="99">
        <f>SUMIFS(通讯通路门店!$BB:$BB,通讯通路门店!$S:$S,$G2223)</f>
        <v>0</v>
      </c>
      <c r="AJ2223" s="99">
        <f>SUMIFS(通讯通路门店!$BE:$BE,通讯通路门店!$S:$S,$G2223)</f>
        <v>0</v>
      </c>
      <c r="AK2223" s="99">
        <f>SUMIFS(通讯通路门店!$BG:$BG,通讯通路门店!$S:$S,$G2223)</f>
        <v>0</v>
      </c>
      <c r="AL2223" s="99">
        <f>SUMIFS(通讯通路门店!$BC:$BC,通讯通路门店!$S:$S,$G2223)</f>
        <v>0</v>
      </c>
      <c r="AM2223" s="99">
        <f>SUMIFS(通讯通路门店!$BD:$BD,通讯通路门店!$S:$S,$G2223)</f>
        <v>0</v>
      </c>
      <c r="AN2223" s="99">
        <f>SUMIFS(通讯通路门店!$BF:$BF,通讯通路门店!$S:$S,$G2223)</f>
        <v>0</v>
      </c>
      <c r="AO2223" s="99">
        <f t="shared" si="172"/>
        <v>0</v>
      </c>
      <c r="AP2223" s="99">
        <f>SUMIFS(通讯通路门店!$K:$K,通讯通路门店!$S:$S,$G2223)</f>
        <v>0</v>
      </c>
      <c r="AQ2223" s="83"/>
      <c r="AR2223" s="99">
        <f>SUMIFS(通讯通路门店!$T:$T,通讯通路门店!$S:$S,$G2223)</f>
        <v>0</v>
      </c>
      <c r="AS2223" s="99">
        <f>SUMIFS(通讯通路门店!$U:$U,通讯通路门店!$S:$S,$G2223)</f>
        <v>0</v>
      </c>
      <c r="AT2223" s="99">
        <f>SUMIFS(通讯通路门店!$V:$V,通讯通路门店!$S:$S,$G2223)</f>
        <v>0</v>
      </c>
      <c r="AU2223" s="99">
        <f>SUMIFS(通讯通路门店!$W:$W,通讯通路门店!$S:$S,$G2223)</f>
        <v>0</v>
      </c>
      <c r="AV2223" s="99">
        <f>SUMIFS(通讯通路门店!$Z:$Z,通讯通路门店!$S:$S,$G2223)</f>
        <v>0</v>
      </c>
      <c r="AW2223" s="99">
        <f>SUMIFS(通讯通路门店!$AB:$AB,通讯通路门店!$S:$S,$G2223)</f>
        <v>0</v>
      </c>
      <c r="AX2223" s="99">
        <f>SUMIFS(通讯通路门店!$X:$X,通讯通路门店!$S:$S,$G2223)</f>
        <v>0</v>
      </c>
      <c r="AY2223" s="99">
        <f>SUMIFS(通讯通路门店!$Y:$Y,通讯通路门店!$S:$S,$G2223)</f>
        <v>0</v>
      </c>
      <c r="AZ2223" s="99">
        <f>SUMIFS(通讯通路门店!$AA:$AA,通讯通路门店!$S:$S,$G2223)</f>
        <v>0</v>
      </c>
      <c r="BA2223" s="99">
        <f t="shared" si="173"/>
        <v>0</v>
      </c>
      <c r="BB2223" s="99">
        <f t="shared" si="174"/>
        <v>0</v>
      </c>
      <c r="BC2223" s="99">
        <f>SUMIFS(通讯通路门店!$W:$W,通讯通路门店!$S:$S,$G2223,通讯通路门店!$J:$J,"荣耀体验店")+SUMIFS(通讯通路门店!$W:$W,通讯通路门店!$S:$S,$G2223,通讯通路门店!$J:$J,"荣耀授权专卖店")</f>
        <v>0</v>
      </c>
      <c r="BD2223" s="99">
        <f>SUMIFS(通讯通路门店!$Z:$Z,通讯通路门店!$S:$S,$G2223,通讯通路门店!$J:$J,"VIVO体验店")</f>
        <v>0</v>
      </c>
      <c r="BE2223" s="99">
        <f>SUMIFS(通讯通路门店!$AB:$AB,通讯通路门店!$S:$S,$G2223,通讯通路门店!$J:$J,"OPPO体验店")</f>
        <v>0</v>
      </c>
      <c r="BF2223" s="99">
        <f>SUMIFS(通讯通路门店!$X:$X,通讯通路门店!$S:$S,$G2223,通讯通路门店!$J:$J,"华为授权体验店")+SUMIFS(通讯通路门店!$AA:$AA,通讯通路门店!$S:$S,$G2223,通讯通路门店!$J:$J,"华为堡垒店")</f>
        <v>0</v>
      </c>
      <c r="BG2223" s="99">
        <f>SUMIFS(通讯通路门店!$Y:$Y,通讯通路门店!$S:$S,$G2223,通讯通路门店!$J:$J,"小米体验店")</f>
        <v>0</v>
      </c>
      <c r="BH2223" s="99">
        <f>SUMIFS(通讯通路门店!$AA:$AA,通讯通路门店!$S:$S,$G2223,通讯通路门店!$J:$J,"苹果体验店")</f>
        <v>0</v>
      </c>
      <c r="BI2223" s="99">
        <f>SUMIFS(通讯通路门店!$K:$K,通讯通路门店!$S:$S,$G2223,通讯通路门店!$J:$J,"其他品牌专卖店")</f>
        <v>0</v>
      </c>
      <c r="BJ2223" s="99">
        <f>SUMIFS(通讯通路门店!$AC:$AC,通讯通路门店!$S:$S,$G2223)</f>
        <v>0</v>
      </c>
      <c r="BK2223" s="99">
        <f>SUMIFS(通讯通路门店!$AD:$AD,通讯通路门店!$S:$S,$G2223)</f>
        <v>0</v>
      </c>
      <c r="BL2223" s="99">
        <f>SUMIFS(通讯通路门店!$AE:$AE,通讯通路门店!$S:$S,$G2223)</f>
        <v>0</v>
      </c>
      <c r="BM2223" s="99">
        <f>SUMIFS(通讯通路门店!$AF:$AF,通讯通路门店!$S:$S,$G2223)</f>
        <v>0</v>
      </c>
      <c r="BN2223" s="99">
        <f>SUMIFS(通讯通路门店!$AG:$AG,通讯通路门店!$S:$S,$G2223)</f>
        <v>0</v>
      </c>
      <c r="BO2223" s="99">
        <f>SUMIFS(通讯通路门店!$AH:$AH,通讯通路门店!$S:$S,$G2223)</f>
        <v>0</v>
      </c>
      <c r="BP2223" s="99">
        <f>SUMIFS(通讯通路门店!$AI:$AI,通讯通路门店!$S:$S,$G2223)</f>
        <v>0</v>
      </c>
      <c r="BQ2223" s="83"/>
    </row>
    <row r="2224" spans="1:69">
      <c r="A2224" s="99" t="str">
        <f>IFERROR(_xlfn.XLOOKUP($G2224,通讯通路门店!$S$4:$S$993933,通讯通路门店!$A$4:$A$993933,0,0),"")</f>
        <v>海南省</v>
      </c>
      <c r="B2224" s="99" t="str">
        <f>IFERROR(_xlfn.XLOOKUP($G2224,通讯通路门店!$S$4:$S$993933,通讯通路门店!$B$4:$B$993933,0,0),"")</f>
        <v>昌江黎族自治县</v>
      </c>
      <c r="C2224" s="99" t="str">
        <f>IFERROR(_xlfn.XLOOKUP($G2224,通讯通路门店!$S$4:$S$993933,通讯通路门店!$C$4:$C$993933,0,0),"")</f>
        <v>昌江黎族自治县</v>
      </c>
      <c r="D2224" s="99" t="str">
        <f>IFERROR(_xlfn.XLOOKUP($G2224,通讯通路门店!$S$4:$S$993933,通讯通路门店!$D$4:$D$993933,0,0),"")</f>
        <v>叉河镇</v>
      </c>
      <c r="E2224" s="83"/>
      <c r="F2224" s="83"/>
      <c r="G2224" s="101"/>
      <c r="H2224" s="102">
        <f>IFERROR(_xlfn.XLOOKUP($G2224,通讯通路门店!$S$4:$S$993933,通讯通路门店!$R$4:$R$993933,0,0),"")</f>
        <v>0</v>
      </c>
      <c r="I2224" s="83"/>
      <c r="J2224" s="83"/>
      <c r="K2224" s="83"/>
      <c r="L2224" s="83"/>
      <c r="M2224" s="83"/>
      <c r="N2224" s="83"/>
      <c r="O2224" s="83"/>
      <c r="P2224" s="83"/>
      <c r="Q2224" s="83"/>
      <c r="R2224" s="83"/>
      <c r="S2224" s="83"/>
      <c r="T2224" s="83"/>
      <c r="U2224" s="99">
        <f>COUNTIF(通讯通路门店!$S:$S,$G2224)</f>
        <v>0</v>
      </c>
      <c r="V2224" s="99">
        <f>COUNTIFS(通讯通路门店!$S:$S,$G2224,通讯通路门店!$J:$J,"综合卖场")</f>
        <v>0</v>
      </c>
      <c r="W2224" s="99">
        <f>SUMIFS(通讯通路门店!$AJ:$AJ,通讯通路门店!$S:$S,通讯客户沙盘!$G2224)</f>
        <v>0</v>
      </c>
      <c r="X2224" s="99">
        <f t="shared" si="170"/>
        <v>0</v>
      </c>
      <c r="Y2224" s="99">
        <f>COUNTIFS(通讯通路门店!$S:$S,$G2224,通讯通路门店!$J:$J,"荣耀体验店")+COUNTIFS(通讯通路门店!$S:$S,$G2224,通讯通路门店!$J:$J,"荣耀授权专卖店")</f>
        <v>0</v>
      </c>
      <c r="Z2224" s="99">
        <f>COUNTIFS(通讯通路门店!$S:$S,$G2224,通讯通路门店!$J:$J,"VIVO体验店")</f>
        <v>0</v>
      </c>
      <c r="AA2224" s="99">
        <f>COUNTIFS(通讯通路门店!$S:$S,$G2224,通讯通路门店!$J:$J,"OPPO体验店")</f>
        <v>0</v>
      </c>
      <c r="AB2224" s="99">
        <f>COUNTIFS(通讯通路门店!$S:$S,$G2224,通讯通路门店!$J:$J,"华为授权体验店")+COUNTIFS(通讯通路门店!$S:$S,$G2224,通讯通路门店!$J:$J,"华为堡垒店")</f>
        <v>0</v>
      </c>
      <c r="AC2224" s="99">
        <f>COUNTIFS(通讯通路门店!$S:$S,$G2224,通讯通路门店!$J:$J,"小米体验店")</f>
        <v>0</v>
      </c>
      <c r="AD2224" s="99">
        <f>COUNTIFS(通讯通路门店!$S:$S,$G2224,通讯通路门店!$J:$J,"苹果体验店")</f>
        <v>0</v>
      </c>
      <c r="AE2224" s="99">
        <f>COUNTIFS(通讯通路门店!$S:$S,$G2224,通讯通路门店!$J:$J,"其他品牌专卖店")</f>
        <v>0</v>
      </c>
      <c r="AF2224" s="99">
        <f>SUMIFS(通讯通路门店!$BI:$BI,通讯通路门店!$S:$S,$G2224)</f>
        <v>0</v>
      </c>
      <c r="AG2224" s="99">
        <f>SUMIFS(通讯通路门店!$BH:$BH,通讯通路门店!$S:$S,$G2224)</f>
        <v>0</v>
      </c>
      <c r="AH2224" s="99">
        <f t="shared" si="171"/>
        <v>0</v>
      </c>
      <c r="AI2224" s="99">
        <f>SUMIFS(通讯通路门店!$BB:$BB,通讯通路门店!$S:$S,$G2224)</f>
        <v>0</v>
      </c>
      <c r="AJ2224" s="99">
        <f>SUMIFS(通讯通路门店!$BE:$BE,通讯通路门店!$S:$S,$G2224)</f>
        <v>0</v>
      </c>
      <c r="AK2224" s="99">
        <f>SUMIFS(通讯通路门店!$BG:$BG,通讯通路门店!$S:$S,$G2224)</f>
        <v>0</v>
      </c>
      <c r="AL2224" s="99">
        <f>SUMIFS(通讯通路门店!$BC:$BC,通讯通路门店!$S:$S,$G2224)</f>
        <v>0</v>
      </c>
      <c r="AM2224" s="99">
        <f>SUMIFS(通讯通路门店!$BD:$BD,通讯通路门店!$S:$S,$G2224)</f>
        <v>0</v>
      </c>
      <c r="AN2224" s="99">
        <f>SUMIFS(通讯通路门店!$BF:$BF,通讯通路门店!$S:$S,$G2224)</f>
        <v>0</v>
      </c>
      <c r="AO2224" s="99">
        <f t="shared" si="172"/>
        <v>0</v>
      </c>
      <c r="AP2224" s="99">
        <f>SUMIFS(通讯通路门店!$K:$K,通讯通路门店!$S:$S,$G2224)</f>
        <v>0</v>
      </c>
      <c r="AQ2224" s="83"/>
      <c r="AR2224" s="99">
        <f>SUMIFS(通讯通路门店!$T:$T,通讯通路门店!$S:$S,$G2224)</f>
        <v>0</v>
      </c>
      <c r="AS2224" s="99">
        <f>SUMIFS(通讯通路门店!$U:$U,通讯通路门店!$S:$S,$G2224)</f>
        <v>0</v>
      </c>
      <c r="AT2224" s="99">
        <f>SUMIFS(通讯通路门店!$V:$V,通讯通路门店!$S:$S,$G2224)</f>
        <v>0</v>
      </c>
      <c r="AU2224" s="99">
        <f>SUMIFS(通讯通路门店!$W:$W,通讯通路门店!$S:$S,$G2224)</f>
        <v>0</v>
      </c>
      <c r="AV2224" s="99">
        <f>SUMIFS(通讯通路门店!$Z:$Z,通讯通路门店!$S:$S,$G2224)</f>
        <v>0</v>
      </c>
      <c r="AW2224" s="99">
        <f>SUMIFS(通讯通路门店!$AB:$AB,通讯通路门店!$S:$S,$G2224)</f>
        <v>0</v>
      </c>
      <c r="AX2224" s="99">
        <f>SUMIFS(通讯通路门店!$X:$X,通讯通路门店!$S:$S,$G2224)</f>
        <v>0</v>
      </c>
      <c r="AY2224" s="99">
        <f>SUMIFS(通讯通路门店!$Y:$Y,通讯通路门店!$S:$S,$G2224)</f>
        <v>0</v>
      </c>
      <c r="AZ2224" s="99">
        <f>SUMIFS(通讯通路门店!$AA:$AA,通讯通路门店!$S:$S,$G2224)</f>
        <v>0</v>
      </c>
      <c r="BA2224" s="99">
        <f t="shared" si="173"/>
        <v>0</v>
      </c>
      <c r="BB2224" s="99">
        <f t="shared" si="174"/>
        <v>0</v>
      </c>
      <c r="BC2224" s="99">
        <f>SUMIFS(通讯通路门店!$W:$W,通讯通路门店!$S:$S,$G2224,通讯通路门店!$J:$J,"荣耀体验店")+SUMIFS(通讯通路门店!$W:$W,通讯通路门店!$S:$S,$G2224,通讯通路门店!$J:$J,"荣耀授权专卖店")</f>
        <v>0</v>
      </c>
      <c r="BD2224" s="99">
        <f>SUMIFS(通讯通路门店!$Z:$Z,通讯通路门店!$S:$S,$G2224,通讯通路门店!$J:$J,"VIVO体验店")</f>
        <v>0</v>
      </c>
      <c r="BE2224" s="99">
        <f>SUMIFS(通讯通路门店!$AB:$AB,通讯通路门店!$S:$S,$G2224,通讯通路门店!$J:$J,"OPPO体验店")</f>
        <v>0</v>
      </c>
      <c r="BF2224" s="99">
        <f>SUMIFS(通讯通路门店!$X:$X,通讯通路门店!$S:$S,$G2224,通讯通路门店!$J:$J,"华为授权体验店")+SUMIFS(通讯通路门店!$AA:$AA,通讯通路门店!$S:$S,$G2224,通讯通路门店!$J:$J,"华为堡垒店")</f>
        <v>0</v>
      </c>
      <c r="BG2224" s="99">
        <f>SUMIFS(通讯通路门店!$Y:$Y,通讯通路门店!$S:$S,$G2224,通讯通路门店!$J:$J,"小米体验店")</f>
        <v>0</v>
      </c>
      <c r="BH2224" s="99">
        <f>SUMIFS(通讯通路门店!$AA:$AA,通讯通路门店!$S:$S,$G2224,通讯通路门店!$J:$J,"苹果体验店")</f>
        <v>0</v>
      </c>
      <c r="BI2224" s="99">
        <f>SUMIFS(通讯通路门店!$K:$K,通讯通路门店!$S:$S,$G2224,通讯通路门店!$J:$J,"其他品牌专卖店")</f>
        <v>0</v>
      </c>
      <c r="BJ2224" s="99">
        <f>SUMIFS(通讯通路门店!$AC:$AC,通讯通路门店!$S:$S,$G2224)</f>
        <v>0</v>
      </c>
      <c r="BK2224" s="99">
        <f>SUMIFS(通讯通路门店!$AD:$AD,通讯通路门店!$S:$S,$G2224)</f>
        <v>0</v>
      </c>
      <c r="BL2224" s="99">
        <f>SUMIFS(通讯通路门店!$AE:$AE,通讯通路门店!$S:$S,$G2224)</f>
        <v>0</v>
      </c>
      <c r="BM2224" s="99">
        <f>SUMIFS(通讯通路门店!$AF:$AF,通讯通路门店!$S:$S,$G2224)</f>
        <v>0</v>
      </c>
      <c r="BN2224" s="99">
        <f>SUMIFS(通讯通路门店!$AG:$AG,通讯通路门店!$S:$S,$G2224)</f>
        <v>0</v>
      </c>
      <c r="BO2224" s="99">
        <f>SUMIFS(通讯通路门店!$AH:$AH,通讯通路门店!$S:$S,$G2224)</f>
        <v>0</v>
      </c>
      <c r="BP2224" s="99">
        <f>SUMIFS(通讯通路门店!$AI:$AI,通讯通路门店!$S:$S,$G2224)</f>
        <v>0</v>
      </c>
      <c r="BQ2224" s="83"/>
    </row>
    <row r="2225" spans="1:69">
      <c r="A2225" s="99" t="str">
        <f>IFERROR(_xlfn.XLOOKUP($G2225,通讯通路门店!$S$4:$S$993933,通讯通路门店!$A$4:$A$993933,0,0),"")</f>
        <v>海南省</v>
      </c>
      <c r="B2225" s="99" t="str">
        <f>IFERROR(_xlfn.XLOOKUP($G2225,通讯通路门店!$S$4:$S$993933,通讯通路门店!$B$4:$B$993933,0,0),"")</f>
        <v>昌江黎族自治县</v>
      </c>
      <c r="C2225" s="99" t="str">
        <f>IFERROR(_xlfn.XLOOKUP($G2225,通讯通路门店!$S$4:$S$993933,通讯通路门店!$C$4:$C$993933,0,0),"")</f>
        <v>昌江黎族自治县</v>
      </c>
      <c r="D2225" s="99" t="str">
        <f>IFERROR(_xlfn.XLOOKUP($G2225,通讯通路门店!$S$4:$S$993933,通讯通路门店!$D$4:$D$993933,0,0),"")</f>
        <v>叉河镇</v>
      </c>
      <c r="E2225" s="83"/>
      <c r="F2225" s="83"/>
      <c r="G2225" s="101"/>
      <c r="H2225" s="102">
        <f>IFERROR(_xlfn.XLOOKUP($G2225,通讯通路门店!$S$4:$S$993933,通讯通路门店!$R$4:$R$993933,0,0),"")</f>
        <v>0</v>
      </c>
      <c r="I2225" s="83"/>
      <c r="J2225" s="83"/>
      <c r="K2225" s="83"/>
      <c r="L2225" s="83"/>
      <c r="M2225" s="83"/>
      <c r="N2225" s="83"/>
      <c r="O2225" s="83"/>
      <c r="P2225" s="83"/>
      <c r="Q2225" s="83"/>
      <c r="R2225" s="83"/>
      <c r="S2225" s="83"/>
      <c r="T2225" s="83"/>
      <c r="U2225" s="99">
        <f>COUNTIF(通讯通路门店!$S:$S,$G2225)</f>
        <v>0</v>
      </c>
      <c r="V2225" s="99">
        <f>COUNTIFS(通讯通路门店!$S:$S,$G2225,通讯通路门店!$J:$J,"综合卖场")</f>
        <v>0</v>
      </c>
      <c r="W2225" s="99">
        <f>SUMIFS(通讯通路门店!$AJ:$AJ,通讯通路门店!$S:$S,通讯客户沙盘!$G2225)</f>
        <v>0</v>
      </c>
      <c r="X2225" s="99">
        <f t="shared" si="170"/>
        <v>0</v>
      </c>
      <c r="Y2225" s="99">
        <f>COUNTIFS(通讯通路门店!$S:$S,$G2225,通讯通路门店!$J:$J,"荣耀体验店")+COUNTIFS(通讯通路门店!$S:$S,$G2225,通讯通路门店!$J:$J,"荣耀授权专卖店")</f>
        <v>0</v>
      </c>
      <c r="Z2225" s="99">
        <f>COUNTIFS(通讯通路门店!$S:$S,$G2225,通讯通路门店!$J:$J,"VIVO体验店")</f>
        <v>0</v>
      </c>
      <c r="AA2225" s="99">
        <f>COUNTIFS(通讯通路门店!$S:$S,$G2225,通讯通路门店!$J:$J,"OPPO体验店")</f>
        <v>0</v>
      </c>
      <c r="AB2225" s="99">
        <f>COUNTIFS(通讯通路门店!$S:$S,$G2225,通讯通路门店!$J:$J,"华为授权体验店")+COUNTIFS(通讯通路门店!$S:$S,$G2225,通讯通路门店!$J:$J,"华为堡垒店")</f>
        <v>0</v>
      </c>
      <c r="AC2225" s="99">
        <f>COUNTIFS(通讯通路门店!$S:$S,$G2225,通讯通路门店!$J:$J,"小米体验店")</f>
        <v>0</v>
      </c>
      <c r="AD2225" s="99">
        <f>COUNTIFS(通讯通路门店!$S:$S,$G2225,通讯通路门店!$J:$J,"苹果体验店")</f>
        <v>0</v>
      </c>
      <c r="AE2225" s="99">
        <f>COUNTIFS(通讯通路门店!$S:$S,$G2225,通讯通路门店!$J:$J,"其他品牌专卖店")</f>
        <v>0</v>
      </c>
      <c r="AF2225" s="99">
        <f>SUMIFS(通讯通路门店!$BI:$BI,通讯通路门店!$S:$S,$G2225)</f>
        <v>0</v>
      </c>
      <c r="AG2225" s="99">
        <f>SUMIFS(通讯通路门店!$BH:$BH,通讯通路门店!$S:$S,$G2225)</f>
        <v>0</v>
      </c>
      <c r="AH2225" s="99">
        <f t="shared" si="171"/>
        <v>0</v>
      </c>
      <c r="AI2225" s="99">
        <f>SUMIFS(通讯通路门店!$BB:$BB,通讯通路门店!$S:$S,$G2225)</f>
        <v>0</v>
      </c>
      <c r="AJ2225" s="99">
        <f>SUMIFS(通讯通路门店!$BE:$BE,通讯通路门店!$S:$S,$G2225)</f>
        <v>0</v>
      </c>
      <c r="AK2225" s="99">
        <f>SUMIFS(通讯通路门店!$BG:$BG,通讯通路门店!$S:$S,$G2225)</f>
        <v>0</v>
      </c>
      <c r="AL2225" s="99">
        <f>SUMIFS(通讯通路门店!$BC:$BC,通讯通路门店!$S:$S,$G2225)</f>
        <v>0</v>
      </c>
      <c r="AM2225" s="99">
        <f>SUMIFS(通讯通路门店!$BD:$BD,通讯通路门店!$S:$S,$G2225)</f>
        <v>0</v>
      </c>
      <c r="AN2225" s="99">
        <f>SUMIFS(通讯通路门店!$BF:$BF,通讯通路门店!$S:$S,$G2225)</f>
        <v>0</v>
      </c>
      <c r="AO2225" s="99">
        <f t="shared" si="172"/>
        <v>0</v>
      </c>
      <c r="AP2225" s="99">
        <f>SUMIFS(通讯通路门店!$K:$K,通讯通路门店!$S:$S,$G2225)</f>
        <v>0</v>
      </c>
      <c r="AQ2225" s="83"/>
      <c r="AR2225" s="99">
        <f>SUMIFS(通讯通路门店!$T:$T,通讯通路门店!$S:$S,$G2225)</f>
        <v>0</v>
      </c>
      <c r="AS2225" s="99">
        <f>SUMIFS(通讯通路门店!$U:$U,通讯通路门店!$S:$S,$G2225)</f>
        <v>0</v>
      </c>
      <c r="AT2225" s="99">
        <f>SUMIFS(通讯通路门店!$V:$V,通讯通路门店!$S:$S,$G2225)</f>
        <v>0</v>
      </c>
      <c r="AU2225" s="99">
        <f>SUMIFS(通讯通路门店!$W:$W,通讯通路门店!$S:$S,$G2225)</f>
        <v>0</v>
      </c>
      <c r="AV2225" s="99">
        <f>SUMIFS(通讯通路门店!$Z:$Z,通讯通路门店!$S:$S,$G2225)</f>
        <v>0</v>
      </c>
      <c r="AW2225" s="99">
        <f>SUMIFS(通讯通路门店!$AB:$AB,通讯通路门店!$S:$S,$G2225)</f>
        <v>0</v>
      </c>
      <c r="AX2225" s="99">
        <f>SUMIFS(通讯通路门店!$X:$X,通讯通路门店!$S:$S,$G2225)</f>
        <v>0</v>
      </c>
      <c r="AY2225" s="99">
        <f>SUMIFS(通讯通路门店!$Y:$Y,通讯通路门店!$S:$S,$G2225)</f>
        <v>0</v>
      </c>
      <c r="AZ2225" s="99">
        <f>SUMIFS(通讯通路门店!$AA:$AA,通讯通路门店!$S:$S,$G2225)</f>
        <v>0</v>
      </c>
      <c r="BA2225" s="99">
        <f t="shared" si="173"/>
        <v>0</v>
      </c>
      <c r="BB2225" s="99">
        <f t="shared" si="174"/>
        <v>0</v>
      </c>
      <c r="BC2225" s="99">
        <f>SUMIFS(通讯通路门店!$W:$W,通讯通路门店!$S:$S,$G2225,通讯通路门店!$J:$J,"荣耀体验店")+SUMIFS(通讯通路门店!$W:$W,通讯通路门店!$S:$S,$G2225,通讯通路门店!$J:$J,"荣耀授权专卖店")</f>
        <v>0</v>
      </c>
      <c r="BD2225" s="99">
        <f>SUMIFS(通讯通路门店!$Z:$Z,通讯通路门店!$S:$S,$G2225,通讯通路门店!$J:$J,"VIVO体验店")</f>
        <v>0</v>
      </c>
      <c r="BE2225" s="99">
        <f>SUMIFS(通讯通路门店!$AB:$AB,通讯通路门店!$S:$S,$G2225,通讯通路门店!$J:$J,"OPPO体验店")</f>
        <v>0</v>
      </c>
      <c r="BF2225" s="99">
        <f>SUMIFS(通讯通路门店!$X:$X,通讯通路门店!$S:$S,$G2225,通讯通路门店!$J:$J,"华为授权体验店")+SUMIFS(通讯通路门店!$AA:$AA,通讯通路门店!$S:$S,$G2225,通讯通路门店!$J:$J,"华为堡垒店")</f>
        <v>0</v>
      </c>
      <c r="BG2225" s="99">
        <f>SUMIFS(通讯通路门店!$Y:$Y,通讯通路门店!$S:$S,$G2225,通讯通路门店!$J:$J,"小米体验店")</f>
        <v>0</v>
      </c>
      <c r="BH2225" s="99">
        <f>SUMIFS(通讯通路门店!$AA:$AA,通讯通路门店!$S:$S,$G2225,通讯通路门店!$J:$J,"苹果体验店")</f>
        <v>0</v>
      </c>
      <c r="BI2225" s="99">
        <f>SUMIFS(通讯通路门店!$K:$K,通讯通路门店!$S:$S,$G2225,通讯通路门店!$J:$J,"其他品牌专卖店")</f>
        <v>0</v>
      </c>
      <c r="BJ2225" s="99">
        <f>SUMIFS(通讯通路门店!$AC:$AC,通讯通路门店!$S:$S,$G2225)</f>
        <v>0</v>
      </c>
      <c r="BK2225" s="99">
        <f>SUMIFS(通讯通路门店!$AD:$AD,通讯通路门店!$S:$S,$G2225)</f>
        <v>0</v>
      </c>
      <c r="BL2225" s="99">
        <f>SUMIFS(通讯通路门店!$AE:$AE,通讯通路门店!$S:$S,$G2225)</f>
        <v>0</v>
      </c>
      <c r="BM2225" s="99">
        <f>SUMIFS(通讯通路门店!$AF:$AF,通讯通路门店!$S:$S,$G2225)</f>
        <v>0</v>
      </c>
      <c r="BN2225" s="99">
        <f>SUMIFS(通讯通路门店!$AG:$AG,通讯通路门店!$S:$S,$G2225)</f>
        <v>0</v>
      </c>
      <c r="BO2225" s="99">
        <f>SUMIFS(通讯通路门店!$AH:$AH,通讯通路门店!$S:$S,$G2225)</f>
        <v>0</v>
      </c>
      <c r="BP2225" s="99">
        <f>SUMIFS(通讯通路门店!$AI:$AI,通讯通路门店!$S:$S,$G2225)</f>
        <v>0</v>
      </c>
      <c r="BQ2225" s="83"/>
    </row>
    <row r="2226" spans="1:69">
      <c r="A2226" s="99" t="str">
        <f>IFERROR(_xlfn.XLOOKUP($G2226,通讯通路门店!$S$4:$S$993933,通讯通路门店!$A$4:$A$993933,0,0),"")</f>
        <v>海南省</v>
      </c>
      <c r="B2226" s="99" t="str">
        <f>IFERROR(_xlfn.XLOOKUP($G2226,通讯通路门店!$S$4:$S$993933,通讯通路门店!$B$4:$B$993933,0,0),"")</f>
        <v>昌江黎族自治县</v>
      </c>
      <c r="C2226" s="99" t="str">
        <f>IFERROR(_xlfn.XLOOKUP($G2226,通讯通路门店!$S$4:$S$993933,通讯通路门店!$C$4:$C$993933,0,0),"")</f>
        <v>昌江黎族自治县</v>
      </c>
      <c r="D2226" s="99" t="str">
        <f>IFERROR(_xlfn.XLOOKUP($G2226,通讯通路门店!$S$4:$S$993933,通讯通路门店!$D$4:$D$993933,0,0),"")</f>
        <v>叉河镇</v>
      </c>
      <c r="E2226" s="83"/>
      <c r="F2226" s="83"/>
      <c r="G2226" s="101"/>
      <c r="H2226" s="102">
        <f>IFERROR(_xlfn.XLOOKUP($G2226,通讯通路门店!$S$4:$S$993933,通讯通路门店!$R$4:$R$993933,0,0),"")</f>
        <v>0</v>
      </c>
      <c r="I2226" s="83"/>
      <c r="J2226" s="83"/>
      <c r="K2226" s="83"/>
      <c r="L2226" s="83"/>
      <c r="M2226" s="83"/>
      <c r="N2226" s="83"/>
      <c r="O2226" s="83"/>
      <c r="P2226" s="83"/>
      <c r="Q2226" s="83"/>
      <c r="R2226" s="83"/>
      <c r="S2226" s="83"/>
      <c r="T2226" s="83"/>
      <c r="U2226" s="99">
        <f>COUNTIF(通讯通路门店!$S:$S,$G2226)</f>
        <v>0</v>
      </c>
      <c r="V2226" s="99">
        <f>COUNTIFS(通讯通路门店!$S:$S,$G2226,通讯通路门店!$J:$J,"综合卖场")</f>
        <v>0</v>
      </c>
      <c r="W2226" s="99">
        <f>SUMIFS(通讯通路门店!$AJ:$AJ,通讯通路门店!$S:$S,通讯客户沙盘!$G2226)</f>
        <v>0</v>
      </c>
      <c r="X2226" s="99">
        <f t="shared" si="170"/>
        <v>0</v>
      </c>
      <c r="Y2226" s="99">
        <f>COUNTIFS(通讯通路门店!$S:$S,$G2226,通讯通路门店!$J:$J,"荣耀体验店")+COUNTIFS(通讯通路门店!$S:$S,$G2226,通讯通路门店!$J:$J,"荣耀授权专卖店")</f>
        <v>0</v>
      </c>
      <c r="Z2226" s="99">
        <f>COUNTIFS(通讯通路门店!$S:$S,$G2226,通讯通路门店!$J:$J,"VIVO体验店")</f>
        <v>0</v>
      </c>
      <c r="AA2226" s="99">
        <f>COUNTIFS(通讯通路门店!$S:$S,$G2226,通讯通路门店!$J:$J,"OPPO体验店")</f>
        <v>0</v>
      </c>
      <c r="AB2226" s="99">
        <f>COUNTIFS(通讯通路门店!$S:$S,$G2226,通讯通路门店!$J:$J,"华为授权体验店")+COUNTIFS(通讯通路门店!$S:$S,$G2226,通讯通路门店!$J:$J,"华为堡垒店")</f>
        <v>0</v>
      </c>
      <c r="AC2226" s="99">
        <f>COUNTIFS(通讯通路门店!$S:$S,$G2226,通讯通路门店!$J:$J,"小米体验店")</f>
        <v>0</v>
      </c>
      <c r="AD2226" s="99">
        <f>COUNTIFS(通讯通路门店!$S:$S,$G2226,通讯通路门店!$J:$J,"苹果体验店")</f>
        <v>0</v>
      </c>
      <c r="AE2226" s="99">
        <f>COUNTIFS(通讯通路门店!$S:$S,$G2226,通讯通路门店!$J:$J,"其他品牌专卖店")</f>
        <v>0</v>
      </c>
      <c r="AF2226" s="99">
        <f>SUMIFS(通讯通路门店!$BI:$BI,通讯通路门店!$S:$S,$G2226)</f>
        <v>0</v>
      </c>
      <c r="AG2226" s="99">
        <f>SUMIFS(通讯通路门店!$BH:$BH,通讯通路门店!$S:$S,$G2226)</f>
        <v>0</v>
      </c>
      <c r="AH2226" s="99">
        <f t="shared" si="171"/>
        <v>0</v>
      </c>
      <c r="AI2226" s="99">
        <f>SUMIFS(通讯通路门店!$BB:$BB,通讯通路门店!$S:$S,$G2226)</f>
        <v>0</v>
      </c>
      <c r="AJ2226" s="99">
        <f>SUMIFS(通讯通路门店!$BE:$BE,通讯通路门店!$S:$S,$G2226)</f>
        <v>0</v>
      </c>
      <c r="AK2226" s="99">
        <f>SUMIFS(通讯通路门店!$BG:$BG,通讯通路门店!$S:$S,$G2226)</f>
        <v>0</v>
      </c>
      <c r="AL2226" s="99">
        <f>SUMIFS(通讯通路门店!$BC:$BC,通讯通路门店!$S:$S,$G2226)</f>
        <v>0</v>
      </c>
      <c r="AM2226" s="99">
        <f>SUMIFS(通讯通路门店!$BD:$BD,通讯通路门店!$S:$S,$G2226)</f>
        <v>0</v>
      </c>
      <c r="AN2226" s="99">
        <f>SUMIFS(通讯通路门店!$BF:$BF,通讯通路门店!$S:$S,$G2226)</f>
        <v>0</v>
      </c>
      <c r="AO2226" s="99">
        <f t="shared" si="172"/>
        <v>0</v>
      </c>
      <c r="AP2226" s="99">
        <f>SUMIFS(通讯通路门店!$K:$K,通讯通路门店!$S:$S,$G2226)</f>
        <v>0</v>
      </c>
      <c r="AQ2226" s="83"/>
      <c r="AR2226" s="99">
        <f>SUMIFS(通讯通路门店!$T:$T,通讯通路门店!$S:$S,$G2226)</f>
        <v>0</v>
      </c>
      <c r="AS2226" s="99">
        <f>SUMIFS(通讯通路门店!$U:$U,通讯通路门店!$S:$S,$G2226)</f>
        <v>0</v>
      </c>
      <c r="AT2226" s="99">
        <f>SUMIFS(通讯通路门店!$V:$V,通讯通路门店!$S:$S,$G2226)</f>
        <v>0</v>
      </c>
      <c r="AU2226" s="99">
        <f>SUMIFS(通讯通路门店!$W:$W,通讯通路门店!$S:$S,$G2226)</f>
        <v>0</v>
      </c>
      <c r="AV2226" s="99">
        <f>SUMIFS(通讯通路门店!$Z:$Z,通讯通路门店!$S:$S,$G2226)</f>
        <v>0</v>
      </c>
      <c r="AW2226" s="99">
        <f>SUMIFS(通讯通路门店!$AB:$AB,通讯通路门店!$S:$S,$G2226)</f>
        <v>0</v>
      </c>
      <c r="AX2226" s="99">
        <f>SUMIFS(通讯通路门店!$X:$X,通讯通路门店!$S:$S,$G2226)</f>
        <v>0</v>
      </c>
      <c r="AY2226" s="99">
        <f>SUMIFS(通讯通路门店!$Y:$Y,通讯通路门店!$S:$S,$G2226)</f>
        <v>0</v>
      </c>
      <c r="AZ2226" s="99">
        <f>SUMIFS(通讯通路门店!$AA:$AA,通讯通路门店!$S:$S,$G2226)</f>
        <v>0</v>
      </c>
      <c r="BA2226" s="99">
        <f t="shared" si="173"/>
        <v>0</v>
      </c>
      <c r="BB2226" s="99">
        <f t="shared" si="174"/>
        <v>0</v>
      </c>
      <c r="BC2226" s="99">
        <f>SUMIFS(通讯通路门店!$W:$W,通讯通路门店!$S:$S,$G2226,通讯通路门店!$J:$J,"荣耀体验店")+SUMIFS(通讯通路门店!$W:$W,通讯通路门店!$S:$S,$G2226,通讯通路门店!$J:$J,"荣耀授权专卖店")</f>
        <v>0</v>
      </c>
      <c r="BD2226" s="99">
        <f>SUMIFS(通讯通路门店!$Z:$Z,通讯通路门店!$S:$S,$G2226,通讯通路门店!$J:$J,"VIVO体验店")</f>
        <v>0</v>
      </c>
      <c r="BE2226" s="99">
        <f>SUMIFS(通讯通路门店!$AB:$AB,通讯通路门店!$S:$S,$G2226,通讯通路门店!$J:$J,"OPPO体验店")</f>
        <v>0</v>
      </c>
      <c r="BF2226" s="99">
        <f>SUMIFS(通讯通路门店!$X:$X,通讯通路门店!$S:$S,$G2226,通讯通路门店!$J:$J,"华为授权体验店")+SUMIFS(通讯通路门店!$AA:$AA,通讯通路门店!$S:$S,$G2226,通讯通路门店!$J:$J,"华为堡垒店")</f>
        <v>0</v>
      </c>
      <c r="BG2226" s="99">
        <f>SUMIFS(通讯通路门店!$Y:$Y,通讯通路门店!$S:$S,$G2226,通讯通路门店!$J:$J,"小米体验店")</f>
        <v>0</v>
      </c>
      <c r="BH2226" s="99">
        <f>SUMIFS(通讯通路门店!$AA:$AA,通讯通路门店!$S:$S,$G2226,通讯通路门店!$J:$J,"苹果体验店")</f>
        <v>0</v>
      </c>
      <c r="BI2226" s="99">
        <f>SUMIFS(通讯通路门店!$K:$K,通讯通路门店!$S:$S,$G2226,通讯通路门店!$J:$J,"其他品牌专卖店")</f>
        <v>0</v>
      </c>
      <c r="BJ2226" s="99">
        <f>SUMIFS(通讯通路门店!$AC:$AC,通讯通路门店!$S:$S,$G2226)</f>
        <v>0</v>
      </c>
      <c r="BK2226" s="99">
        <f>SUMIFS(通讯通路门店!$AD:$AD,通讯通路门店!$S:$S,$G2226)</f>
        <v>0</v>
      </c>
      <c r="BL2226" s="99">
        <f>SUMIFS(通讯通路门店!$AE:$AE,通讯通路门店!$S:$S,$G2226)</f>
        <v>0</v>
      </c>
      <c r="BM2226" s="99">
        <f>SUMIFS(通讯通路门店!$AF:$AF,通讯通路门店!$S:$S,$G2226)</f>
        <v>0</v>
      </c>
      <c r="BN2226" s="99">
        <f>SUMIFS(通讯通路门店!$AG:$AG,通讯通路门店!$S:$S,$G2226)</f>
        <v>0</v>
      </c>
      <c r="BO2226" s="99">
        <f>SUMIFS(通讯通路门店!$AH:$AH,通讯通路门店!$S:$S,$G2226)</f>
        <v>0</v>
      </c>
      <c r="BP2226" s="99">
        <f>SUMIFS(通讯通路门店!$AI:$AI,通讯通路门店!$S:$S,$G2226)</f>
        <v>0</v>
      </c>
      <c r="BQ2226" s="83"/>
    </row>
    <row r="2227" spans="1:69">
      <c r="A2227" s="99" t="str">
        <f>IFERROR(_xlfn.XLOOKUP($G2227,通讯通路门店!$S$4:$S$993933,通讯通路门店!$A$4:$A$993933,0,0),"")</f>
        <v>海南省</v>
      </c>
      <c r="B2227" s="99" t="str">
        <f>IFERROR(_xlfn.XLOOKUP($G2227,通讯通路门店!$S$4:$S$993933,通讯通路门店!$B$4:$B$993933,0,0),"")</f>
        <v>昌江黎族自治县</v>
      </c>
      <c r="C2227" s="99" t="str">
        <f>IFERROR(_xlfn.XLOOKUP($G2227,通讯通路门店!$S$4:$S$993933,通讯通路门店!$C$4:$C$993933,0,0),"")</f>
        <v>昌江黎族自治县</v>
      </c>
      <c r="D2227" s="99" t="str">
        <f>IFERROR(_xlfn.XLOOKUP($G2227,通讯通路门店!$S$4:$S$993933,通讯通路门店!$D$4:$D$993933,0,0),"")</f>
        <v>叉河镇</v>
      </c>
      <c r="E2227" s="83"/>
      <c r="F2227" s="83"/>
      <c r="G2227" s="101"/>
      <c r="H2227" s="102">
        <f>IFERROR(_xlfn.XLOOKUP($G2227,通讯通路门店!$S$4:$S$993933,通讯通路门店!$R$4:$R$993933,0,0),"")</f>
        <v>0</v>
      </c>
      <c r="I2227" s="83"/>
      <c r="J2227" s="83"/>
      <c r="K2227" s="83"/>
      <c r="L2227" s="83"/>
      <c r="M2227" s="83"/>
      <c r="N2227" s="83"/>
      <c r="O2227" s="83"/>
      <c r="P2227" s="83"/>
      <c r="Q2227" s="83"/>
      <c r="R2227" s="83"/>
      <c r="S2227" s="83"/>
      <c r="T2227" s="83"/>
      <c r="U2227" s="99">
        <f>COUNTIF(通讯通路门店!$S:$S,$G2227)</f>
        <v>0</v>
      </c>
      <c r="V2227" s="99">
        <f>COUNTIFS(通讯通路门店!$S:$S,$G2227,通讯通路门店!$J:$J,"综合卖场")</f>
        <v>0</v>
      </c>
      <c r="W2227" s="99">
        <f>SUMIFS(通讯通路门店!$AJ:$AJ,通讯通路门店!$S:$S,通讯客户沙盘!$G2227)</f>
        <v>0</v>
      </c>
      <c r="X2227" s="99">
        <f t="shared" si="170"/>
        <v>0</v>
      </c>
      <c r="Y2227" s="99">
        <f>COUNTIFS(通讯通路门店!$S:$S,$G2227,通讯通路门店!$J:$J,"荣耀体验店")+COUNTIFS(通讯通路门店!$S:$S,$G2227,通讯通路门店!$J:$J,"荣耀授权专卖店")</f>
        <v>0</v>
      </c>
      <c r="Z2227" s="99">
        <f>COUNTIFS(通讯通路门店!$S:$S,$G2227,通讯通路门店!$J:$J,"VIVO体验店")</f>
        <v>0</v>
      </c>
      <c r="AA2227" s="99">
        <f>COUNTIFS(通讯通路门店!$S:$S,$G2227,通讯通路门店!$J:$J,"OPPO体验店")</f>
        <v>0</v>
      </c>
      <c r="AB2227" s="99">
        <f>COUNTIFS(通讯通路门店!$S:$S,$G2227,通讯通路门店!$J:$J,"华为授权体验店")+COUNTIFS(通讯通路门店!$S:$S,$G2227,通讯通路门店!$J:$J,"华为堡垒店")</f>
        <v>0</v>
      </c>
      <c r="AC2227" s="99">
        <f>COUNTIFS(通讯通路门店!$S:$S,$G2227,通讯通路门店!$J:$J,"小米体验店")</f>
        <v>0</v>
      </c>
      <c r="AD2227" s="99">
        <f>COUNTIFS(通讯通路门店!$S:$S,$G2227,通讯通路门店!$J:$J,"苹果体验店")</f>
        <v>0</v>
      </c>
      <c r="AE2227" s="99">
        <f>COUNTIFS(通讯通路门店!$S:$S,$G2227,通讯通路门店!$J:$J,"其他品牌专卖店")</f>
        <v>0</v>
      </c>
      <c r="AF2227" s="99">
        <f>SUMIFS(通讯通路门店!$BI:$BI,通讯通路门店!$S:$S,$G2227)</f>
        <v>0</v>
      </c>
      <c r="AG2227" s="99">
        <f>SUMIFS(通讯通路门店!$BH:$BH,通讯通路门店!$S:$S,$G2227)</f>
        <v>0</v>
      </c>
      <c r="AH2227" s="99">
        <f t="shared" si="171"/>
        <v>0</v>
      </c>
      <c r="AI2227" s="99">
        <f>SUMIFS(通讯通路门店!$BB:$BB,通讯通路门店!$S:$S,$G2227)</f>
        <v>0</v>
      </c>
      <c r="AJ2227" s="99">
        <f>SUMIFS(通讯通路门店!$BE:$BE,通讯通路门店!$S:$S,$G2227)</f>
        <v>0</v>
      </c>
      <c r="AK2227" s="99">
        <f>SUMIFS(通讯通路门店!$BG:$BG,通讯通路门店!$S:$S,$G2227)</f>
        <v>0</v>
      </c>
      <c r="AL2227" s="99">
        <f>SUMIFS(通讯通路门店!$BC:$BC,通讯通路门店!$S:$S,$G2227)</f>
        <v>0</v>
      </c>
      <c r="AM2227" s="99">
        <f>SUMIFS(通讯通路门店!$BD:$BD,通讯通路门店!$S:$S,$G2227)</f>
        <v>0</v>
      </c>
      <c r="AN2227" s="99">
        <f>SUMIFS(通讯通路门店!$BF:$BF,通讯通路门店!$S:$S,$G2227)</f>
        <v>0</v>
      </c>
      <c r="AO2227" s="99">
        <f t="shared" si="172"/>
        <v>0</v>
      </c>
      <c r="AP2227" s="99">
        <f>SUMIFS(通讯通路门店!$K:$K,通讯通路门店!$S:$S,$G2227)</f>
        <v>0</v>
      </c>
      <c r="AQ2227" s="83"/>
      <c r="AR2227" s="99">
        <f>SUMIFS(通讯通路门店!$T:$T,通讯通路门店!$S:$S,$G2227)</f>
        <v>0</v>
      </c>
      <c r="AS2227" s="99">
        <f>SUMIFS(通讯通路门店!$U:$U,通讯通路门店!$S:$S,$G2227)</f>
        <v>0</v>
      </c>
      <c r="AT2227" s="99">
        <f>SUMIFS(通讯通路门店!$V:$V,通讯通路门店!$S:$S,$G2227)</f>
        <v>0</v>
      </c>
      <c r="AU2227" s="99">
        <f>SUMIFS(通讯通路门店!$W:$W,通讯通路门店!$S:$S,$G2227)</f>
        <v>0</v>
      </c>
      <c r="AV2227" s="99">
        <f>SUMIFS(通讯通路门店!$Z:$Z,通讯通路门店!$S:$S,$G2227)</f>
        <v>0</v>
      </c>
      <c r="AW2227" s="99">
        <f>SUMIFS(通讯通路门店!$AB:$AB,通讯通路门店!$S:$S,$G2227)</f>
        <v>0</v>
      </c>
      <c r="AX2227" s="99">
        <f>SUMIFS(通讯通路门店!$X:$X,通讯通路门店!$S:$S,$G2227)</f>
        <v>0</v>
      </c>
      <c r="AY2227" s="99">
        <f>SUMIFS(通讯通路门店!$Y:$Y,通讯通路门店!$S:$S,$G2227)</f>
        <v>0</v>
      </c>
      <c r="AZ2227" s="99">
        <f>SUMIFS(通讯通路门店!$AA:$AA,通讯通路门店!$S:$S,$G2227)</f>
        <v>0</v>
      </c>
      <c r="BA2227" s="99">
        <f t="shared" si="173"/>
        <v>0</v>
      </c>
      <c r="BB2227" s="99">
        <f t="shared" si="174"/>
        <v>0</v>
      </c>
      <c r="BC2227" s="99">
        <f>SUMIFS(通讯通路门店!$W:$W,通讯通路门店!$S:$S,$G2227,通讯通路门店!$J:$J,"荣耀体验店")+SUMIFS(通讯通路门店!$W:$W,通讯通路门店!$S:$S,$G2227,通讯通路门店!$J:$J,"荣耀授权专卖店")</f>
        <v>0</v>
      </c>
      <c r="BD2227" s="99">
        <f>SUMIFS(通讯通路门店!$Z:$Z,通讯通路门店!$S:$S,$G2227,通讯通路门店!$J:$J,"VIVO体验店")</f>
        <v>0</v>
      </c>
      <c r="BE2227" s="99">
        <f>SUMIFS(通讯通路门店!$AB:$AB,通讯通路门店!$S:$S,$G2227,通讯通路门店!$J:$J,"OPPO体验店")</f>
        <v>0</v>
      </c>
      <c r="BF2227" s="99">
        <f>SUMIFS(通讯通路门店!$X:$X,通讯通路门店!$S:$S,$G2227,通讯通路门店!$J:$J,"华为授权体验店")+SUMIFS(通讯通路门店!$AA:$AA,通讯通路门店!$S:$S,$G2227,通讯通路门店!$J:$J,"华为堡垒店")</f>
        <v>0</v>
      </c>
      <c r="BG2227" s="99">
        <f>SUMIFS(通讯通路门店!$Y:$Y,通讯通路门店!$S:$S,$G2227,通讯通路门店!$J:$J,"小米体验店")</f>
        <v>0</v>
      </c>
      <c r="BH2227" s="99">
        <f>SUMIFS(通讯通路门店!$AA:$AA,通讯通路门店!$S:$S,$G2227,通讯通路门店!$J:$J,"苹果体验店")</f>
        <v>0</v>
      </c>
      <c r="BI2227" s="99">
        <f>SUMIFS(通讯通路门店!$K:$K,通讯通路门店!$S:$S,$G2227,通讯通路门店!$J:$J,"其他品牌专卖店")</f>
        <v>0</v>
      </c>
      <c r="BJ2227" s="99">
        <f>SUMIFS(通讯通路门店!$AC:$AC,通讯通路门店!$S:$S,$G2227)</f>
        <v>0</v>
      </c>
      <c r="BK2227" s="99">
        <f>SUMIFS(通讯通路门店!$AD:$AD,通讯通路门店!$S:$S,$G2227)</f>
        <v>0</v>
      </c>
      <c r="BL2227" s="99">
        <f>SUMIFS(通讯通路门店!$AE:$AE,通讯通路门店!$S:$S,$G2227)</f>
        <v>0</v>
      </c>
      <c r="BM2227" s="99">
        <f>SUMIFS(通讯通路门店!$AF:$AF,通讯通路门店!$S:$S,$G2227)</f>
        <v>0</v>
      </c>
      <c r="BN2227" s="99">
        <f>SUMIFS(通讯通路门店!$AG:$AG,通讯通路门店!$S:$S,$G2227)</f>
        <v>0</v>
      </c>
      <c r="BO2227" s="99">
        <f>SUMIFS(通讯通路门店!$AH:$AH,通讯通路门店!$S:$S,$G2227)</f>
        <v>0</v>
      </c>
      <c r="BP2227" s="99">
        <f>SUMIFS(通讯通路门店!$AI:$AI,通讯通路门店!$S:$S,$G2227)</f>
        <v>0</v>
      </c>
      <c r="BQ2227" s="83"/>
    </row>
    <row r="2228" spans="1:69">
      <c r="A2228" s="99" t="str">
        <f>IFERROR(_xlfn.XLOOKUP($G2228,通讯通路门店!$S$4:$S$993933,通讯通路门店!$A$4:$A$993933,0,0),"")</f>
        <v>海南省</v>
      </c>
      <c r="B2228" s="99" t="str">
        <f>IFERROR(_xlfn.XLOOKUP($G2228,通讯通路门店!$S$4:$S$993933,通讯通路门店!$B$4:$B$993933,0,0),"")</f>
        <v>昌江黎族自治县</v>
      </c>
      <c r="C2228" s="99" t="str">
        <f>IFERROR(_xlfn.XLOOKUP($G2228,通讯通路门店!$S$4:$S$993933,通讯通路门店!$C$4:$C$993933,0,0),"")</f>
        <v>昌江黎族自治县</v>
      </c>
      <c r="D2228" s="99" t="str">
        <f>IFERROR(_xlfn.XLOOKUP($G2228,通讯通路门店!$S$4:$S$993933,通讯通路门店!$D$4:$D$993933,0,0),"")</f>
        <v>叉河镇</v>
      </c>
      <c r="E2228" s="83"/>
      <c r="F2228" s="83"/>
      <c r="G2228" s="101"/>
      <c r="H2228" s="102">
        <f>IFERROR(_xlfn.XLOOKUP($G2228,通讯通路门店!$S$4:$S$993933,通讯通路门店!$R$4:$R$993933,0,0),"")</f>
        <v>0</v>
      </c>
      <c r="I2228" s="83"/>
      <c r="J2228" s="83"/>
      <c r="K2228" s="83"/>
      <c r="L2228" s="83"/>
      <c r="M2228" s="83"/>
      <c r="N2228" s="83"/>
      <c r="O2228" s="83"/>
      <c r="P2228" s="83"/>
      <c r="Q2228" s="83"/>
      <c r="R2228" s="83"/>
      <c r="S2228" s="83"/>
      <c r="T2228" s="83"/>
      <c r="U2228" s="99">
        <f>COUNTIF(通讯通路门店!$S:$S,$G2228)</f>
        <v>0</v>
      </c>
      <c r="V2228" s="99">
        <f>COUNTIFS(通讯通路门店!$S:$S,$G2228,通讯通路门店!$J:$J,"综合卖场")</f>
        <v>0</v>
      </c>
      <c r="W2228" s="99">
        <f>SUMIFS(通讯通路门店!$AJ:$AJ,通讯通路门店!$S:$S,通讯客户沙盘!$G2228)</f>
        <v>0</v>
      </c>
      <c r="X2228" s="99">
        <f t="shared" si="170"/>
        <v>0</v>
      </c>
      <c r="Y2228" s="99">
        <f>COUNTIFS(通讯通路门店!$S:$S,$G2228,通讯通路门店!$J:$J,"荣耀体验店")+COUNTIFS(通讯通路门店!$S:$S,$G2228,通讯通路门店!$J:$J,"荣耀授权专卖店")</f>
        <v>0</v>
      </c>
      <c r="Z2228" s="99">
        <f>COUNTIFS(通讯通路门店!$S:$S,$G2228,通讯通路门店!$J:$J,"VIVO体验店")</f>
        <v>0</v>
      </c>
      <c r="AA2228" s="99">
        <f>COUNTIFS(通讯通路门店!$S:$S,$G2228,通讯通路门店!$J:$J,"OPPO体验店")</f>
        <v>0</v>
      </c>
      <c r="AB2228" s="99">
        <f>COUNTIFS(通讯通路门店!$S:$S,$G2228,通讯通路门店!$J:$J,"华为授权体验店")+COUNTIFS(通讯通路门店!$S:$S,$G2228,通讯通路门店!$J:$J,"华为堡垒店")</f>
        <v>0</v>
      </c>
      <c r="AC2228" s="99">
        <f>COUNTIFS(通讯通路门店!$S:$S,$G2228,通讯通路门店!$J:$J,"小米体验店")</f>
        <v>0</v>
      </c>
      <c r="AD2228" s="99">
        <f>COUNTIFS(通讯通路门店!$S:$S,$G2228,通讯通路门店!$J:$J,"苹果体验店")</f>
        <v>0</v>
      </c>
      <c r="AE2228" s="99">
        <f>COUNTIFS(通讯通路门店!$S:$S,$G2228,通讯通路门店!$J:$J,"其他品牌专卖店")</f>
        <v>0</v>
      </c>
      <c r="AF2228" s="99">
        <f>SUMIFS(通讯通路门店!$BI:$BI,通讯通路门店!$S:$S,$G2228)</f>
        <v>0</v>
      </c>
      <c r="AG2228" s="99">
        <f>SUMIFS(通讯通路门店!$BH:$BH,通讯通路门店!$S:$S,$G2228)</f>
        <v>0</v>
      </c>
      <c r="AH2228" s="99">
        <f t="shared" si="171"/>
        <v>0</v>
      </c>
      <c r="AI2228" s="99">
        <f>SUMIFS(通讯通路门店!$BB:$BB,通讯通路门店!$S:$S,$G2228)</f>
        <v>0</v>
      </c>
      <c r="AJ2228" s="99">
        <f>SUMIFS(通讯通路门店!$BE:$BE,通讯通路门店!$S:$S,$G2228)</f>
        <v>0</v>
      </c>
      <c r="AK2228" s="99">
        <f>SUMIFS(通讯通路门店!$BG:$BG,通讯通路门店!$S:$S,$G2228)</f>
        <v>0</v>
      </c>
      <c r="AL2228" s="99">
        <f>SUMIFS(通讯通路门店!$BC:$BC,通讯通路门店!$S:$S,$G2228)</f>
        <v>0</v>
      </c>
      <c r="AM2228" s="99">
        <f>SUMIFS(通讯通路门店!$BD:$BD,通讯通路门店!$S:$S,$G2228)</f>
        <v>0</v>
      </c>
      <c r="AN2228" s="99">
        <f>SUMIFS(通讯通路门店!$BF:$BF,通讯通路门店!$S:$S,$G2228)</f>
        <v>0</v>
      </c>
      <c r="AO2228" s="99">
        <f t="shared" si="172"/>
        <v>0</v>
      </c>
      <c r="AP2228" s="99">
        <f>SUMIFS(通讯通路门店!$K:$K,通讯通路门店!$S:$S,$G2228)</f>
        <v>0</v>
      </c>
      <c r="AQ2228" s="83"/>
      <c r="AR2228" s="99">
        <f>SUMIFS(通讯通路门店!$T:$T,通讯通路门店!$S:$S,$G2228)</f>
        <v>0</v>
      </c>
      <c r="AS2228" s="99">
        <f>SUMIFS(通讯通路门店!$U:$U,通讯通路门店!$S:$S,$G2228)</f>
        <v>0</v>
      </c>
      <c r="AT2228" s="99">
        <f>SUMIFS(通讯通路门店!$V:$V,通讯通路门店!$S:$S,$G2228)</f>
        <v>0</v>
      </c>
      <c r="AU2228" s="99">
        <f>SUMIFS(通讯通路门店!$W:$W,通讯通路门店!$S:$S,$G2228)</f>
        <v>0</v>
      </c>
      <c r="AV2228" s="99">
        <f>SUMIFS(通讯通路门店!$Z:$Z,通讯通路门店!$S:$S,$G2228)</f>
        <v>0</v>
      </c>
      <c r="AW2228" s="99">
        <f>SUMIFS(通讯通路门店!$AB:$AB,通讯通路门店!$S:$S,$G2228)</f>
        <v>0</v>
      </c>
      <c r="AX2228" s="99">
        <f>SUMIFS(通讯通路门店!$X:$X,通讯通路门店!$S:$S,$G2228)</f>
        <v>0</v>
      </c>
      <c r="AY2228" s="99">
        <f>SUMIFS(通讯通路门店!$Y:$Y,通讯通路门店!$S:$S,$G2228)</f>
        <v>0</v>
      </c>
      <c r="AZ2228" s="99">
        <f>SUMIFS(通讯通路门店!$AA:$AA,通讯通路门店!$S:$S,$G2228)</f>
        <v>0</v>
      </c>
      <c r="BA2228" s="99">
        <f t="shared" si="173"/>
        <v>0</v>
      </c>
      <c r="BB2228" s="99">
        <f t="shared" si="174"/>
        <v>0</v>
      </c>
      <c r="BC2228" s="99">
        <f>SUMIFS(通讯通路门店!$W:$W,通讯通路门店!$S:$S,$G2228,通讯通路门店!$J:$J,"荣耀体验店")+SUMIFS(通讯通路门店!$W:$W,通讯通路门店!$S:$S,$G2228,通讯通路门店!$J:$J,"荣耀授权专卖店")</f>
        <v>0</v>
      </c>
      <c r="BD2228" s="99">
        <f>SUMIFS(通讯通路门店!$Z:$Z,通讯通路门店!$S:$S,$G2228,通讯通路门店!$J:$J,"VIVO体验店")</f>
        <v>0</v>
      </c>
      <c r="BE2228" s="99">
        <f>SUMIFS(通讯通路门店!$AB:$AB,通讯通路门店!$S:$S,$G2228,通讯通路门店!$J:$J,"OPPO体验店")</f>
        <v>0</v>
      </c>
      <c r="BF2228" s="99">
        <f>SUMIFS(通讯通路门店!$X:$X,通讯通路门店!$S:$S,$G2228,通讯通路门店!$J:$J,"华为授权体验店")+SUMIFS(通讯通路门店!$AA:$AA,通讯通路门店!$S:$S,$G2228,通讯通路门店!$J:$J,"华为堡垒店")</f>
        <v>0</v>
      </c>
      <c r="BG2228" s="99">
        <f>SUMIFS(通讯通路门店!$Y:$Y,通讯通路门店!$S:$S,$G2228,通讯通路门店!$J:$J,"小米体验店")</f>
        <v>0</v>
      </c>
      <c r="BH2228" s="99">
        <f>SUMIFS(通讯通路门店!$AA:$AA,通讯通路门店!$S:$S,$G2228,通讯通路门店!$J:$J,"苹果体验店")</f>
        <v>0</v>
      </c>
      <c r="BI2228" s="99">
        <f>SUMIFS(通讯通路门店!$K:$K,通讯通路门店!$S:$S,$G2228,通讯通路门店!$J:$J,"其他品牌专卖店")</f>
        <v>0</v>
      </c>
      <c r="BJ2228" s="99">
        <f>SUMIFS(通讯通路门店!$AC:$AC,通讯通路门店!$S:$S,$G2228)</f>
        <v>0</v>
      </c>
      <c r="BK2228" s="99">
        <f>SUMIFS(通讯通路门店!$AD:$AD,通讯通路门店!$S:$S,$G2228)</f>
        <v>0</v>
      </c>
      <c r="BL2228" s="99">
        <f>SUMIFS(通讯通路门店!$AE:$AE,通讯通路门店!$S:$S,$G2228)</f>
        <v>0</v>
      </c>
      <c r="BM2228" s="99">
        <f>SUMIFS(通讯通路门店!$AF:$AF,通讯通路门店!$S:$S,$G2228)</f>
        <v>0</v>
      </c>
      <c r="BN2228" s="99">
        <f>SUMIFS(通讯通路门店!$AG:$AG,通讯通路门店!$S:$S,$G2228)</f>
        <v>0</v>
      </c>
      <c r="BO2228" s="99">
        <f>SUMIFS(通讯通路门店!$AH:$AH,通讯通路门店!$S:$S,$G2228)</f>
        <v>0</v>
      </c>
      <c r="BP2228" s="99">
        <f>SUMIFS(通讯通路门店!$AI:$AI,通讯通路门店!$S:$S,$G2228)</f>
        <v>0</v>
      </c>
      <c r="BQ2228" s="83"/>
    </row>
    <row r="2229" spans="1:69">
      <c r="A2229" s="99" t="str">
        <f>IFERROR(_xlfn.XLOOKUP($G2229,通讯通路门店!$S$4:$S$993933,通讯通路门店!$A$4:$A$993933,0,0),"")</f>
        <v>海南省</v>
      </c>
      <c r="B2229" s="99" t="str">
        <f>IFERROR(_xlfn.XLOOKUP($G2229,通讯通路门店!$S$4:$S$993933,通讯通路门店!$B$4:$B$993933,0,0),"")</f>
        <v>昌江黎族自治县</v>
      </c>
      <c r="C2229" s="99" t="str">
        <f>IFERROR(_xlfn.XLOOKUP($G2229,通讯通路门店!$S$4:$S$993933,通讯通路门店!$C$4:$C$993933,0,0),"")</f>
        <v>昌江黎族自治县</v>
      </c>
      <c r="D2229" s="99" t="str">
        <f>IFERROR(_xlfn.XLOOKUP($G2229,通讯通路门店!$S$4:$S$993933,通讯通路门店!$D$4:$D$993933,0,0),"")</f>
        <v>叉河镇</v>
      </c>
      <c r="E2229" s="83"/>
      <c r="F2229" s="83"/>
      <c r="G2229" s="101"/>
      <c r="H2229" s="102">
        <f>IFERROR(_xlfn.XLOOKUP($G2229,通讯通路门店!$S$4:$S$993933,通讯通路门店!$R$4:$R$993933,0,0),"")</f>
        <v>0</v>
      </c>
      <c r="I2229" s="83"/>
      <c r="J2229" s="83"/>
      <c r="K2229" s="83"/>
      <c r="L2229" s="83"/>
      <c r="M2229" s="83"/>
      <c r="N2229" s="83"/>
      <c r="O2229" s="83"/>
      <c r="P2229" s="83"/>
      <c r="Q2229" s="83"/>
      <c r="R2229" s="83"/>
      <c r="S2229" s="83"/>
      <c r="T2229" s="83"/>
      <c r="U2229" s="99">
        <f>COUNTIF(通讯通路门店!$S:$S,$G2229)</f>
        <v>0</v>
      </c>
      <c r="V2229" s="99">
        <f>COUNTIFS(通讯通路门店!$S:$S,$G2229,通讯通路门店!$J:$J,"综合卖场")</f>
        <v>0</v>
      </c>
      <c r="W2229" s="99">
        <f>SUMIFS(通讯通路门店!$AJ:$AJ,通讯通路门店!$S:$S,通讯客户沙盘!$G2229)</f>
        <v>0</v>
      </c>
      <c r="X2229" s="99">
        <f t="shared" si="170"/>
        <v>0</v>
      </c>
      <c r="Y2229" s="99">
        <f>COUNTIFS(通讯通路门店!$S:$S,$G2229,通讯通路门店!$J:$J,"荣耀体验店")+COUNTIFS(通讯通路门店!$S:$S,$G2229,通讯通路门店!$J:$J,"荣耀授权专卖店")</f>
        <v>0</v>
      </c>
      <c r="Z2229" s="99">
        <f>COUNTIFS(通讯通路门店!$S:$S,$G2229,通讯通路门店!$J:$J,"VIVO体验店")</f>
        <v>0</v>
      </c>
      <c r="AA2229" s="99">
        <f>COUNTIFS(通讯通路门店!$S:$S,$G2229,通讯通路门店!$J:$J,"OPPO体验店")</f>
        <v>0</v>
      </c>
      <c r="AB2229" s="99">
        <f>COUNTIFS(通讯通路门店!$S:$S,$G2229,通讯通路门店!$J:$J,"华为授权体验店")+COUNTIFS(通讯通路门店!$S:$S,$G2229,通讯通路门店!$J:$J,"华为堡垒店")</f>
        <v>0</v>
      </c>
      <c r="AC2229" s="99">
        <f>COUNTIFS(通讯通路门店!$S:$S,$G2229,通讯通路门店!$J:$J,"小米体验店")</f>
        <v>0</v>
      </c>
      <c r="AD2229" s="99">
        <f>COUNTIFS(通讯通路门店!$S:$S,$G2229,通讯通路门店!$J:$J,"苹果体验店")</f>
        <v>0</v>
      </c>
      <c r="AE2229" s="99">
        <f>COUNTIFS(通讯通路门店!$S:$S,$G2229,通讯通路门店!$J:$J,"其他品牌专卖店")</f>
        <v>0</v>
      </c>
      <c r="AF2229" s="99">
        <f>SUMIFS(通讯通路门店!$BI:$BI,通讯通路门店!$S:$S,$G2229)</f>
        <v>0</v>
      </c>
      <c r="AG2229" s="99">
        <f>SUMIFS(通讯通路门店!$BH:$BH,通讯通路门店!$S:$S,$G2229)</f>
        <v>0</v>
      </c>
      <c r="AH2229" s="99">
        <f t="shared" si="171"/>
        <v>0</v>
      </c>
      <c r="AI2229" s="99">
        <f>SUMIFS(通讯通路门店!$BB:$BB,通讯通路门店!$S:$S,$G2229)</f>
        <v>0</v>
      </c>
      <c r="AJ2229" s="99">
        <f>SUMIFS(通讯通路门店!$BE:$BE,通讯通路门店!$S:$S,$G2229)</f>
        <v>0</v>
      </c>
      <c r="AK2229" s="99">
        <f>SUMIFS(通讯通路门店!$BG:$BG,通讯通路门店!$S:$S,$G2229)</f>
        <v>0</v>
      </c>
      <c r="AL2229" s="99">
        <f>SUMIFS(通讯通路门店!$BC:$BC,通讯通路门店!$S:$S,$G2229)</f>
        <v>0</v>
      </c>
      <c r="AM2229" s="99">
        <f>SUMIFS(通讯通路门店!$BD:$BD,通讯通路门店!$S:$S,$G2229)</f>
        <v>0</v>
      </c>
      <c r="AN2229" s="99">
        <f>SUMIFS(通讯通路门店!$BF:$BF,通讯通路门店!$S:$S,$G2229)</f>
        <v>0</v>
      </c>
      <c r="AO2229" s="99">
        <f t="shared" si="172"/>
        <v>0</v>
      </c>
      <c r="AP2229" s="99">
        <f>SUMIFS(通讯通路门店!$K:$K,通讯通路门店!$S:$S,$G2229)</f>
        <v>0</v>
      </c>
      <c r="AQ2229" s="83"/>
      <c r="AR2229" s="99">
        <f>SUMIFS(通讯通路门店!$T:$T,通讯通路门店!$S:$S,$G2229)</f>
        <v>0</v>
      </c>
      <c r="AS2229" s="99">
        <f>SUMIFS(通讯通路门店!$U:$U,通讯通路门店!$S:$S,$G2229)</f>
        <v>0</v>
      </c>
      <c r="AT2229" s="99">
        <f>SUMIFS(通讯通路门店!$V:$V,通讯通路门店!$S:$S,$G2229)</f>
        <v>0</v>
      </c>
      <c r="AU2229" s="99">
        <f>SUMIFS(通讯通路门店!$W:$W,通讯通路门店!$S:$S,$G2229)</f>
        <v>0</v>
      </c>
      <c r="AV2229" s="99">
        <f>SUMIFS(通讯通路门店!$Z:$Z,通讯通路门店!$S:$S,$G2229)</f>
        <v>0</v>
      </c>
      <c r="AW2229" s="99">
        <f>SUMIFS(通讯通路门店!$AB:$AB,通讯通路门店!$S:$S,$G2229)</f>
        <v>0</v>
      </c>
      <c r="AX2229" s="99">
        <f>SUMIFS(通讯通路门店!$X:$X,通讯通路门店!$S:$S,$G2229)</f>
        <v>0</v>
      </c>
      <c r="AY2229" s="99">
        <f>SUMIFS(通讯通路门店!$Y:$Y,通讯通路门店!$S:$S,$G2229)</f>
        <v>0</v>
      </c>
      <c r="AZ2229" s="99">
        <f>SUMIFS(通讯通路门店!$AA:$AA,通讯通路门店!$S:$S,$G2229)</f>
        <v>0</v>
      </c>
      <c r="BA2229" s="99">
        <f t="shared" si="173"/>
        <v>0</v>
      </c>
      <c r="BB2229" s="99">
        <f t="shared" si="174"/>
        <v>0</v>
      </c>
      <c r="BC2229" s="99">
        <f>SUMIFS(通讯通路门店!$W:$W,通讯通路门店!$S:$S,$G2229,通讯通路门店!$J:$J,"荣耀体验店")+SUMIFS(通讯通路门店!$W:$W,通讯通路门店!$S:$S,$G2229,通讯通路门店!$J:$J,"荣耀授权专卖店")</f>
        <v>0</v>
      </c>
      <c r="BD2229" s="99">
        <f>SUMIFS(通讯通路门店!$Z:$Z,通讯通路门店!$S:$S,$G2229,通讯通路门店!$J:$J,"VIVO体验店")</f>
        <v>0</v>
      </c>
      <c r="BE2229" s="99">
        <f>SUMIFS(通讯通路门店!$AB:$AB,通讯通路门店!$S:$S,$G2229,通讯通路门店!$J:$J,"OPPO体验店")</f>
        <v>0</v>
      </c>
      <c r="BF2229" s="99">
        <f>SUMIFS(通讯通路门店!$X:$X,通讯通路门店!$S:$S,$G2229,通讯通路门店!$J:$J,"华为授权体验店")+SUMIFS(通讯通路门店!$AA:$AA,通讯通路门店!$S:$S,$G2229,通讯通路门店!$J:$J,"华为堡垒店")</f>
        <v>0</v>
      </c>
      <c r="BG2229" s="99">
        <f>SUMIFS(通讯通路门店!$Y:$Y,通讯通路门店!$S:$S,$G2229,通讯通路门店!$J:$J,"小米体验店")</f>
        <v>0</v>
      </c>
      <c r="BH2229" s="99">
        <f>SUMIFS(通讯通路门店!$AA:$AA,通讯通路门店!$S:$S,$G2229,通讯通路门店!$J:$J,"苹果体验店")</f>
        <v>0</v>
      </c>
      <c r="BI2229" s="99">
        <f>SUMIFS(通讯通路门店!$K:$K,通讯通路门店!$S:$S,$G2229,通讯通路门店!$J:$J,"其他品牌专卖店")</f>
        <v>0</v>
      </c>
      <c r="BJ2229" s="99">
        <f>SUMIFS(通讯通路门店!$AC:$AC,通讯通路门店!$S:$S,$G2229)</f>
        <v>0</v>
      </c>
      <c r="BK2229" s="99">
        <f>SUMIFS(通讯通路门店!$AD:$AD,通讯通路门店!$S:$S,$G2229)</f>
        <v>0</v>
      </c>
      <c r="BL2229" s="99">
        <f>SUMIFS(通讯通路门店!$AE:$AE,通讯通路门店!$S:$S,$G2229)</f>
        <v>0</v>
      </c>
      <c r="BM2229" s="99">
        <f>SUMIFS(通讯通路门店!$AF:$AF,通讯通路门店!$S:$S,$G2229)</f>
        <v>0</v>
      </c>
      <c r="BN2229" s="99">
        <f>SUMIFS(通讯通路门店!$AG:$AG,通讯通路门店!$S:$S,$G2229)</f>
        <v>0</v>
      </c>
      <c r="BO2229" s="99">
        <f>SUMIFS(通讯通路门店!$AH:$AH,通讯通路门店!$S:$S,$G2229)</f>
        <v>0</v>
      </c>
      <c r="BP2229" s="99">
        <f>SUMIFS(通讯通路门店!$AI:$AI,通讯通路门店!$S:$S,$G2229)</f>
        <v>0</v>
      </c>
      <c r="BQ2229" s="83"/>
    </row>
    <row r="2230" spans="1:69">
      <c r="A2230" s="99" t="str">
        <f>IFERROR(_xlfn.XLOOKUP($G2230,通讯通路门店!$S$4:$S$993933,通讯通路门店!$A$4:$A$993933,0,0),"")</f>
        <v>海南省</v>
      </c>
      <c r="B2230" s="99" t="str">
        <f>IFERROR(_xlfn.XLOOKUP($G2230,通讯通路门店!$S$4:$S$993933,通讯通路门店!$B$4:$B$993933,0,0),"")</f>
        <v>昌江黎族自治县</v>
      </c>
      <c r="C2230" s="99" t="str">
        <f>IFERROR(_xlfn.XLOOKUP($G2230,通讯通路门店!$S$4:$S$993933,通讯通路门店!$C$4:$C$993933,0,0),"")</f>
        <v>昌江黎族自治县</v>
      </c>
      <c r="D2230" s="99" t="str">
        <f>IFERROR(_xlfn.XLOOKUP($G2230,通讯通路门店!$S$4:$S$993933,通讯通路门店!$D$4:$D$993933,0,0),"")</f>
        <v>叉河镇</v>
      </c>
      <c r="E2230" s="83"/>
      <c r="F2230" s="83"/>
      <c r="G2230" s="101"/>
      <c r="H2230" s="102">
        <f>IFERROR(_xlfn.XLOOKUP($G2230,通讯通路门店!$S$4:$S$993933,通讯通路门店!$R$4:$R$993933,0,0),"")</f>
        <v>0</v>
      </c>
      <c r="I2230" s="83"/>
      <c r="J2230" s="83"/>
      <c r="K2230" s="83"/>
      <c r="L2230" s="83"/>
      <c r="M2230" s="83"/>
      <c r="N2230" s="83"/>
      <c r="O2230" s="83"/>
      <c r="P2230" s="83"/>
      <c r="Q2230" s="83"/>
      <c r="R2230" s="83"/>
      <c r="S2230" s="83"/>
      <c r="T2230" s="83"/>
      <c r="U2230" s="99">
        <f>COUNTIF(通讯通路门店!$S:$S,$G2230)</f>
        <v>0</v>
      </c>
      <c r="V2230" s="99">
        <f>COUNTIFS(通讯通路门店!$S:$S,$G2230,通讯通路门店!$J:$J,"综合卖场")</f>
        <v>0</v>
      </c>
      <c r="W2230" s="99">
        <f>SUMIFS(通讯通路门店!$AJ:$AJ,通讯通路门店!$S:$S,通讯客户沙盘!$G2230)</f>
        <v>0</v>
      </c>
      <c r="X2230" s="99">
        <f t="shared" si="170"/>
        <v>0</v>
      </c>
      <c r="Y2230" s="99">
        <f>COUNTIFS(通讯通路门店!$S:$S,$G2230,通讯通路门店!$J:$J,"荣耀体验店")+COUNTIFS(通讯通路门店!$S:$S,$G2230,通讯通路门店!$J:$J,"荣耀授权专卖店")</f>
        <v>0</v>
      </c>
      <c r="Z2230" s="99">
        <f>COUNTIFS(通讯通路门店!$S:$S,$G2230,通讯通路门店!$J:$J,"VIVO体验店")</f>
        <v>0</v>
      </c>
      <c r="AA2230" s="99">
        <f>COUNTIFS(通讯通路门店!$S:$S,$G2230,通讯通路门店!$J:$J,"OPPO体验店")</f>
        <v>0</v>
      </c>
      <c r="AB2230" s="99">
        <f>COUNTIFS(通讯通路门店!$S:$S,$G2230,通讯通路门店!$J:$J,"华为授权体验店")+COUNTIFS(通讯通路门店!$S:$S,$G2230,通讯通路门店!$J:$J,"华为堡垒店")</f>
        <v>0</v>
      </c>
      <c r="AC2230" s="99">
        <f>COUNTIFS(通讯通路门店!$S:$S,$G2230,通讯通路门店!$J:$J,"小米体验店")</f>
        <v>0</v>
      </c>
      <c r="AD2230" s="99">
        <f>COUNTIFS(通讯通路门店!$S:$S,$G2230,通讯通路门店!$J:$J,"苹果体验店")</f>
        <v>0</v>
      </c>
      <c r="AE2230" s="99">
        <f>COUNTIFS(通讯通路门店!$S:$S,$G2230,通讯通路门店!$J:$J,"其他品牌专卖店")</f>
        <v>0</v>
      </c>
      <c r="AF2230" s="99">
        <f>SUMIFS(通讯通路门店!$BI:$BI,通讯通路门店!$S:$S,$G2230)</f>
        <v>0</v>
      </c>
      <c r="AG2230" s="99">
        <f>SUMIFS(通讯通路门店!$BH:$BH,通讯通路门店!$S:$S,$G2230)</f>
        <v>0</v>
      </c>
      <c r="AH2230" s="99">
        <f t="shared" si="171"/>
        <v>0</v>
      </c>
      <c r="AI2230" s="99">
        <f>SUMIFS(通讯通路门店!$BB:$BB,通讯通路门店!$S:$S,$G2230)</f>
        <v>0</v>
      </c>
      <c r="AJ2230" s="99">
        <f>SUMIFS(通讯通路门店!$BE:$BE,通讯通路门店!$S:$S,$G2230)</f>
        <v>0</v>
      </c>
      <c r="AK2230" s="99">
        <f>SUMIFS(通讯通路门店!$BG:$BG,通讯通路门店!$S:$S,$G2230)</f>
        <v>0</v>
      </c>
      <c r="AL2230" s="99">
        <f>SUMIFS(通讯通路门店!$BC:$BC,通讯通路门店!$S:$S,$G2230)</f>
        <v>0</v>
      </c>
      <c r="AM2230" s="99">
        <f>SUMIFS(通讯通路门店!$BD:$BD,通讯通路门店!$S:$S,$G2230)</f>
        <v>0</v>
      </c>
      <c r="AN2230" s="99">
        <f>SUMIFS(通讯通路门店!$BF:$BF,通讯通路门店!$S:$S,$G2230)</f>
        <v>0</v>
      </c>
      <c r="AO2230" s="99">
        <f t="shared" si="172"/>
        <v>0</v>
      </c>
      <c r="AP2230" s="99">
        <f>SUMIFS(通讯通路门店!$K:$K,通讯通路门店!$S:$S,$G2230)</f>
        <v>0</v>
      </c>
      <c r="AQ2230" s="83"/>
      <c r="AR2230" s="99">
        <f>SUMIFS(通讯通路门店!$T:$T,通讯通路门店!$S:$S,$G2230)</f>
        <v>0</v>
      </c>
      <c r="AS2230" s="99">
        <f>SUMIFS(通讯通路门店!$U:$U,通讯通路门店!$S:$S,$G2230)</f>
        <v>0</v>
      </c>
      <c r="AT2230" s="99">
        <f>SUMIFS(通讯通路门店!$V:$V,通讯通路门店!$S:$S,$G2230)</f>
        <v>0</v>
      </c>
      <c r="AU2230" s="99">
        <f>SUMIFS(通讯通路门店!$W:$W,通讯通路门店!$S:$S,$G2230)</f>
        <v>0</v>
      </c>
      <c r="AV2230" s="99">
        <f>SUMIFS(通讯通路门店!$Z:$Z,通讯通路门店!$S:$S,$G2230)</f>
        <v>0</v>
      </c>
      <c r="AW2230" s="99">
        <f>SUMIFS(通讯通路门店!$AB:$AB,通讯通路门店!$S:$S,$G2230)</f>
        <v>0</v>
      </c>
      <c r="AX2230" s="99">
        <f>SUMIFS(通讯通路门店!$X:$X,通讯通路门店!$S:$S,$G2230)</f>
        <v>0</v>
      </c>
      <c r="AY2230" s="99">
        <f>SUMIFS(通讯通路门店!$Y:$Y,通讯通路门店!$S:$S,$G2230)</f>
        <v>0</v>
      </c>
      <c r="AZ2230" s="99">
        <f>SUMIFS(通讯通路门店!$AA:$AA,通讯通路门店!$S:$S,$G2230)</f>
        <v>0</v>
      </c>
      <c r="BA2230" s="99">
        <f t="shared" si="173"/>
        <v>0</v>
      </c>
      <c r="BB2230" s="99">
        <f t="shared" si="174"/>
        <v>0</v>
      </c>
      <c r="BC2230" s="99">
        <f>SUMIFS(通讯通路门店!$W:$W,通讯通路门店!$S:$S,$G2230,通讯通路门店!$J:$J,"荣耀体验店")+SUMIFS(通讯通路门店!$W:$W,通讯通路门店!$S:$S,$G2230,通讯通路门店!$J:$J,"荣耀授权专卖店")</f>
        <v>0</v>
      </c>
      <c r="BD2230" s="99">
        <f>SUMIFS(通讯通路门店!$Z:$Z,通讯通路门店!$S:$S,$G2230,通讯通路门店!$J:$J,"VIVO体验店")</f>
        <v>0</v>
      </c>
      <c r="BE2230" s="99">
        <f>SUMIFS(通讯通路门店!$AB:$AB,通讯通路门店!$S:$S,$G2230,通讯通路门店!$J:$J,"OPPO体验店")</f>
        <v>0</v>
      </c>
      <c r="BF2230" s="99">
        <f>SUMIFS(通讯通路门店!$X:$X,通讯通路门店!$S:$S,$G2230,通讯通路门店!$J:$J,"华为授权体验店")+SUMIFS(通讯通路门店!$AA:$AA,通讯通路门店!$S:$S,$G2230,通讯通路门店!$J:$J,"华为堡垒店")</f>
        <v>0</v>
      </c>
      <c r="BG2230" s="99">
        <f>SUMIFS(通讯通路门店!$Y:$Y,通讯通路门店!$S:$S,$G2230,通讯通路门店!$J:$J,"小米体验店")</f>
        <v>0</v>
      </c>
      <c r="BH2230" s="99">
        <f>SUMIFS(通讯通路门店!$AA:$AA,通讯通路门店!$S:$S,$G2230,通讯通路门店!$J:$J,"苹果体验店")</f>
        <v>0</v>
      </c>
      <c r="BI2230" s="99">
        <f>SUMIFS(通讯通路门店!$K:$K,通讯通路门店!$S:$S,$G2230,通讯通路门店!$J:$J,"其他品牌专卖店")</f>
        <v>0</v>
      </c>
      <c r="BJ2230" s="99">
        <f>SUMIFS(通讯通路门店!$AC:$AC,通讯通路门店!$S:$S,$G2230)</f>
        <v>0</v>
      </c>
      <c r="BK2230" s="99">
        <f>SUMIFS(通讯通路门店!$AD:$AD,通讯通路门店!$S:$S,$G2230)</f>
        <v>0</v>
      </c>
      <c r="BL2230" s="99">
        <f>SUMIFS(通讯通路门店!$AE:$AE,通讯通路门店!$S:$S,$G2230)</f>
        <v>0</v>
      </c>
      <c r="BM2230" s="99">
        <f>SUMIFS(通讯通路门店!$AF:$AF,通讯通路门店!$S:$S,$G2230)</f>
        <v>0</v>
      </c>
      <c r="BN2230" s="99">
        <f>SUMIFS(通讯通路门店!$AG:$AG,通讯通路门店!$S:$S,$G2230)</f>
        <v>0</v>
      </c>
      <c r="BO2230" s="99">
        <f>SUMIFS(通讯通路门店!$AH:$AH,通讯通路门店!$S:$S,$G2230)</f>
        <v>0</v>
      </c>
      <c r="BP2230" s="99">
        <f>SUMIFS(通讯通路门店!$AI:$AI,通讯通路门店!$S:$S,$G2230)</f>
        <v>0</v>
      </c>
      <c r="BQ2230" s="83"/>
    </row>
    <row r="2231" spans="1:69">
      <c r="A2231" s="99" t="str">
        <f>IFERROR(_xlfn.XLOOKUP($G2231,通讯通路门店!$S$4:$S$993933,通讯通路门店!$A$4:$A$993933,0,0),"")</f>
        <v>海南省</v>
      </c>
      <c r="B2231" s="99" t="str">
        <f>IFERROR(_xlfn.XLOOKUP($G2231,通讯通路门店!$S$4:$S$993933,通讯通路门店!$B$4:$B$993933,0,0),"")</f>
        <v>昌江黎族自治县</v>
      </c>
      <c r="C2231" s="99" t="str">
        <f>IFERROR(_xlfn.XLOOKUP($G2231,通讯通路门店!$S$4:$S$993933,通讯通路门店!$C$4:$C$993933,0,0),"")</f>
        <v>昌江黎族自治县</v>
      </c>
      <c r="D2231" s="99" t="str">
        <f>IFERROR(_xlfn.XLOOKUP($G2231,通讯通路门店!$S$4:$S$993933,通讯通路门店!$D$4:$D$993933,0,0),"")</f>
        <v>叉河镇</v>
      </c>
      <c r="E2231" s="83"/>
      <c r="F2231" s="83"/>
      <c r="G2231" s="101"/>
      <c r="H2231" s="102">
        <f>IFERROR(_xlfn.XLOOKUP($G2231,通讯通路门店!$S$4:$S$993933,通讯通路门店!$R$4:$R$993933,0,0),"")</f>
        <v>0</v>
      </c>
      <c r="I2231" s="83"/>
      <c r="J2231" s="83"/>
      <c r="K2231" s="83"/>
      <c r="L2231" s="83"/>
      <c r="M2231" s="83"/>
      <c r="N2231" s="83"/>
      <c r="O2231" s="83"/>
      <c r="P2231" s="83"/>
      <c r="Q2231" s="83"/>
      <c r="R2231" s="83"/>
      <c r="S2231" s="83"/>
      <c r="T2231" s="83"/>
      <c r="U2231" s="99">
        <f>COUNTIF(通讯通路门店!$S:$S,$G2231)</f>
        <v>0</v>
      </c>
      <c r="V2231" s="99">
        <f>COUNTIFS(通讯通路门店!$S:$S,$G2231,通讯通路门店!$J:$J,"综合卖场")</f>
        <v>0</v>
      </c>
      <c r="W2231" s="99">
        <f>SUMIFS(通讯通路门店!$AJ:$AJ,通讯通路门店!$S:$S,通讯客户沙盘!$G2231)</f>
        <v>0</v>
      </c>
      <c r="X2231" s="99">
        <f t="shared" si="170"/>
        <v>0</v>
      </c>
      <c r="Y2231" s="99">
        <f>COUNTIFS(通讯通路门店!$S:$S,$G2231,通讯通路门店!$J:$J,"荣耀体验店")+COUNTIFS(通讯通路门店!$S:$S,$G2231,通讯通路门店!$J:$J,"荣耀授权专卖店")</f>
        <v>0</v>
      </c>
      <c r="Z2231" s="99">
        <f>COUNTIFS(通讯通路门店!$S:$S,$G2231,通讯通路门店!$J:$J,"VIVO体验店")</f>
        <v>0</v>
      </c>
      <c r="AA2231" s="99">
        <f>COUNTIFS(通讯通路门店!$S:$S,$G2231,通讯通路门店!$J:$J,"OPPO体验店")</f>
        <v>0</v>
      </c>
      <c r="AB2231" s="99">
        <f>COUNTIFS(通讯通路门店!$S:$S,$G2231,通讯通路门店!$J:$J,"华为授权体验店")+COUNTIFS(通讯通路门店!$S:$S,$G2231,通讯通路门店!$J:$J,"华为堡垒店")</f>
        <v>0</v>
      </c>
      <c r="AC2231" s="99">
        <f>COUNTIFS(通讯通路门店!$S:$S,$G2231,通讯通路门店!$J:$J,"小米体验店")</f>
        <v>0</v>
      </c>
      <c r="AD2231" s="99">
        <f>COUNTIFS(通讯通路门店!$S:$S,$G2231,通讯通路门店!$J:$J,"苹果体验店")</f>
        <v>0</v>
      </c>
      <c r="AE2231" s="99">
        <f>COUNTIFS(通讯通路门店!$S:$S,$G2231,通讯通路门店!$J:$J,"其他品牌专卖店")</f>
        <v>0</v>
      </c>
      <c r="AF2231" s="99">
        <f>SUMIFS(通讯通路门店!$BI:$BI,通讯通路门店!$S:$S,$G2231)</f>
        <v>0</v>
      </c>
      <c r="AG2231" s="99">
        <f>SUMIFS(通讯通路门店!$BH:$BH,通讯通路门店!$S:$S,$G2231)</f>
        <v>0</v>
      </c>
      <c r="AH2231" s="99">
        <f t="shared" si="171"/>
        <v>0</v>
      </c>
      <c r="AI2231" s="99">
        <f>SUMIFS(通讯通路门店!$BB:$BB,通讯通路门店!$S:$S,$G2231)</f>
        <v>0</v>
      </c>
      <c r="AJ2231" s="99">
        <f>SUMIFS(通讯通路门店!$BE:$BE,通讯通路门店!$S:$S,$G2231)</f>
        <v>0</v>
      </c>
      <c r="AK2231" s="99">
        <f>SUMIFS(通讯通路门店!$BG:$BG,通讯通路门店!$S:$S,$G2231)</f>
        <v>0</v>
      </c>
      <c r="AL2231" s="99">
        <f>SUMIFS(通讯通路门店!$BC:$BC,通讯通路门店!$S:$S,$G2231)</f>
        <v>0</v>
      </c>
      <c r="AM2231" s="99">
        <f>SUMIFS(通讯通路门店!$BD:$BD,通讯通路门店!$S:$S,$G2231)</f>
        <v>0</v>
      </c>
      <c r="AN2231" s="99">
        <f>SUMIFS(通讯通路门店!$BF:$BF,通讯通路门店!$S:$S,$G2231)</f>
        <v>0</v>
      </c>
      <c r="AO2231" s="99">
        <f t="shared" si="172"/>
        <v>0</v>
      </c>
      <c r="AP2231" s="99">
        <f>SUMIFS(通讯通路门店!$K:$K,通讯通路门店!$S:$S,$G2231)</f>
        <v>0</v>
      </c>
      <c r="AQ2231" s="83"/>
      <c r="AR2231" s="99">
        <f>SUMIFS(通讯通路门店!$T:$T,通讯通路门店!$S:$S,$G2231)</f>
        <v>0</v>
      </c>
      <c r="AS2231" s="99">
        <f>SUMIFS(通讯通路门店!$U:$U,通讯通路门店!$S:$S,$G2231)</f>
        <v>0</v>
      </c>
      <c r="AT2231" s="99">
        <f>SUMIFS(通讯通路门店!$V:$V,通讯通路门店!$S:$S,$G2231)</f>
        <v>0</v>
      </c>
      <c r="AU2231" s="99">
        <f>SUMIFS(通讯通路门店!$W:$W,通讯通路门店!$S:$S,$G2231)</f>
        <v>0</v>
      </c>
      <c r="AV2231" s="99">
        <f>SUMIFS(通讯通路门店!$Z:$Z,通讯通路门店!$S:$S,$G2231)</f>
        <v>0</v>
      </c>
      <c r="AW2231" s="99">
        <f>SUMIFS(通讯通路门店!$AB:$AB,通讯通路门店!$S:$S,$G2231)</f>
        <v>0</v>
      </c>
      <c r="AX2231" s="99">
        <f>SUMIFS(通讯通路门店!$X:$X,通讯通路门店!$S:$S,$G2231)</f>
        <v>0</v>
      </c>
      <c r="AY2231" s="99">
        <f>SUMIFS(通讯通路门店!$Y:$Y,通讯通路门店!$S:$S,$G2231)</f>
        <v>0</v>
      </c>
      <c r="AZ2231" s="99">
        <f>SUMIFS(通讯通路门店!$AA:$AA,通讯通路门店!$S:$S,$G2231)</f>
        <v>0</v>
      </c>
      <c r="BA2231" s="99">
        <f t="shared" si="173"/>
        <v>0</v>
      </c>
      <c r="BB2231" s="99">
        <f t="shared" si="174"/>
        <v>0</v>
      </c>
      <c r="BC2231" s="99">
        <f>SUMIFS(通讯通路门店!$W:$W,通讯通路门店!$S:$S,$G2231,通讯通路门店!$J:$J,"荣耀体验店")+SUMIFS(通讯通路门店!$W:$W,通讯通路门店!$S:$S,$G2231,通讯通路门店!$J:$J,"荣耀授权专卖店")</f>
        <v>0</v>
      </c>
      <c r="BD2231" s="99">
        <f>SUMIFS(通讯通路门店!$Z:$Z,通讯通路门店!$S:$S,$G2231,通讯通路门店!$J:$J,"VIVO体验店")</f>
        <v>0</v>
      </c>
      <c r="BE2231" s="99">
        <f>SUMIFS(通讯通路门店!$AB:$AB,通讯通路门店!$S:$S,$G2231,通讯通路门店!$J:$J,"OPPO体验店")</f>
        <v>0</v>
      </c>
      <c r="BF2231" s="99">
        <f>SUMIFS(通讯通路门店!$X:$X,通讯通路门店!$S:$S,$G2231,通讯通路门店!$J:$J,"华为授权体验店")+SUMIFS(通讯通路门店!$AA:$AA,通讯通路门店!$S:$S,$G2231,通讯通路门店!$J:$J,"华为堡垒店")</f>
        <v>0</v>
      </c>
      <c r="BG2231" s="99">
        <f>SUMIFS(通讯通路门店!$Y:$Y,通讯通路门店!$S:$S,$G2231,通讯通路门店!$J:$J,"小米体验店")</f>
        <v>0</v>
      </c>
      <c r="BH2231" s="99">
        <f>SUMIFS(通讯通路门店!$AA:$AA,通讯通路门店!$S:$S,$G2231,通讯通路门店!$J:$J,"苹果体验店")</f>
        <v>0</v>
      </c>
      <c r="BI2231" s="99">
        <f>SUMIFS(通讯通路门店!$K:$K,通讯通路门店!$S:$S,$G2231,通讯通路门店!$J:$J,"其他品牌专卖店")</f>
        <v>0</v>
      </c>
      <c r="BJ2231" s="99">
        <f>SUMIFS(通讯通路门店!$AC:$AC,通讯通路门店!$S:$S,$G2231)</f>
        <v>0</v>
      </c>
      <c r="BK2231" s="99">
        <f>SUMIFS(通讯通路门店!$AD:$AD,通讯通路门店!$S:$S,$G2231)</f>
        <v>0</v>
      </c>
      <c r="BL2231" s="99">
        <f>SUMIFS(通讯通路门店!$AE:$AE,通讯通路门店!$S:$S,$G2231)</f>
        <v>0</v>
      </c>
      <c r="BM2231" s="99">
        <f>SUMIFS(通讯通路门店!$AF:$AF,通讯通路门店!$S:$S,$G2231)</f>
        <v>0</v>
      </c>
      <c r="BN2231" s="99">
        <f>SUMIFS(通讯通路门店!$AG:$AG,通讯通路门店!$S:$S,$G2231)</f>
        <v>0</v>
      </c>
      <c r="BO2231" s="99">
        <f>SUMIFS(通讯通路门店!$AH:$AH,通讯通路门店!$S:$S,$G2231)</f>
        <v>0</v>
      </c>
      <c r="BP2231" s="99">
        <f>SUMIFS(通讯通路门店!$AI:$AI,通讯通路门店!$S:$S,$G2231)</f>
        <v>0</v>
      </c>
      <c r="BQ2231" s="83"/>
    </row>
    <row r="2232" spans="1:69">
      <c r="A2232" s="99" t="str">
        <f>IFERROR(_xlfn.XLOOKUP($G2232,通讯通路门店!$S$4:$S$993933,通讯通路门店!$A$4:$A$993933,0,0),"")</f>
        <v>海南省</v>
      </c>
      <c r="B2232" s="99" t="str">
        <f>IFERROR(_xlfn.XLOOKUP($G2232,通讯通路门店!$S$4:$S$993933,通讯通路门店!$B$4:$B$993933,0,0),"")</f>
        <v>昌江黎族自治县</v>
      </c>
      <c r="C2232" s="99" t="str">
        <f>IFERROR(_xlfn.XLOOKUP($G2232,通讯通路门店!$S$4:$S$993933,通讯通路门店!$C$4:$C$993933,0,0),"")</f>
        <v>昌江黎族自治县</v>
      </c>
      <c r="D2232" s="99" t="str">
        <f>IFERROR(_xlfn.XLOOKUP($G2232,通讯通路门店!$S$4:$S$993933,通讯通路门店!$D$4:$D$993933,0,0),"")</f>
        <v>叉河镇</v>
      </c>
      <c r="E2232" s="83"/>
      <c r="F2232" s="83"/>
      <c r="G2232" s="101"/>
      <c r="H2232" s="102">
        <f>IFERROR(_xlfn.XLOOKUP($G2232,通讯通路门店!$S$4:$S$993933,通讯通路门店!$R$4:$R$993933,0,0),"")</f>
        <v>0</v>
      </c>
      <c r="I2232" s="83"/>
      <c r="J2232" s="83"/>
      <c r="K2232" s="83"/>
      <c r="L2232" s="83"/>
      <c r="M2232" s="83"/>
      <c r="N2232" s="83"/>
      <c r="O2232" s="83"/>
      <c r="P2232" s="83"/>
      <c r="Q2232" s="83"/>
      <c r="R2232" s="83"/>
      <c r="S2232" s="83"/>
      <c r="T2232" s="83"/>
      <c r="U2232" s="99">
        <f>COUNTIF(通讯通路门店!$S:$S,$G2232)</f>
        <v>0</v>
      </c>
      <c r="V2232" s="99">
        <f>COUNTIFS(通讯通路门店!$S:$S,$G2232,通讯通路门店!$J:$J,"综合卖场")</f>
        <v>0</v>
      </c>
      <c r="W2232" s="99">
        <f>SUMIFS(通讯通路门店!$AJ:$AJ,通讯通路门店!$S:$S,通讯客户沙盘!$G2232)</f>
        <v>0</v>
      </c>
      <c r="X2232" s="99">
        <f t="shared" si="170"/>
        <v>0</v>
      </c>
      <c r="Y2232" s="99">
        <f>COUNTIFS(通讯通路门店!$S:$S,$G2232,通讯通路门店!$J:$J,"荣耀体验店")+COUNTIFS(通讯通路门店!$S:$S,$G2232,通讯通路门店!$J:$J,"荣耀授权专卖店")</f>
        <v>0</v>
      </c>
      <c r="Z2232" s="99">
        <f>COUNTIFS(通讯通路门店!$S:$S,$G2232,通讯通路门店!$J:$J,"VIVO体验店")</f>
        <v>0</v>
      </c>
      <c r="AA2232" s="99">
        <f>COUNTIFS(通讯通路门店!$S:$S,$G2232,通讯通路门店!$J:$J,"OPPO体验店")</f>
        <v>0</v>
      </c>
      <c r="AB2232" s="99">
        <f>COUNTIFS(通讯通路门店!$S:$S,$G2232,通讯通路门店!$J:$J,"华为授权体验店")+COUNTIFS(通讯通路门店!$S:$S,$G2232,通讯通路门店!$J:$J,"华为堡垒店")</f>
        <v>0</v>
      </c>
      <c r="AC2232" s="99">
        <f>COUNTIFS(通讯通路门店!$S:$S,$G2232,通讯通路门店!$J:$J,"小米体验店")</f>
        <v>0</v>
      </c>
      <c r="AD2232" s="99">
        <f>COUNTIFS(通讯通路门店!$S:$S,$G2232,通讯通路门店!$J:$J,"苹果体验店")</f>
        <v>0</v>
      </c>
      <c r="AE2232" s="99">
        <f>COUNTIFS(通讯通路门店!$S:$S,$G2232,通讯通路门店!$J:$J,"其他品牌专卖店")</f>
        <v>0</v>
      </c>
      <c r="AF2232" s="99">
        <f>SUMIFS(通讯通路门店!$BI:$BI,通讯通路门店!$S:$S,$G2232)</f>
        <v>0</v>
      </c>
      <c r="AG2232" s="99">
        <f>SUMIFS(通讯通路门店!$BH:$BH,通讯通路门店!$S:$S,$G2232)</f>
        <v>0</v>
      </c>
      <c r="AH2232" s="99">
        <f t="shared" si="171"/>
        <v>0</v>
      </c>
      <c r="AI2232" s="99">
        <f>SUMIFS(通讯通路门店!$BB:$BB,通讯通路门店!$S:$S,$G2232)</f>
        <v>0</v>
      </c>
      <c r="AJ2232" s="99">
        <f>SUMIFS(通讯通路门店!$BE:$BE,通讯通路门店!$S:$S,$G2232)</f>
        <v>0</v>
      </c>
      <c r="AK2232" s="99">
        <f>SUMIFS(通讯通路门店!$BG:$BG,通讯通路门店!$S:$S,$G2232)</f>
        <v>0</v>
      </c>
      <c r="AL2232" s="99">
        <f>SUMIFS(通讯通路门店!$BC:$BC,通讯通路门店!$S:$S,$G2232)</f>
        <v>0</v>
      </c>
      <c r="AM2232" s="99">
        <f>SUMIFS(通讯通路门店!$BD:$BD,通讯通路门店!$S:$S,$G2232)</f>
        <v>0</v>
      </c>
      <c r="AN2232" s="99">
        <f>SUMIFS(通讯通路门店!$BF:$BF,通讯通路门店!$S:$S,$G2232)</f>
        <v>0</v>
      </c>
      <c r="AO2232" s="99">
        <f t="shared" si="172"/>
        <v>0</v>
      </c>
      <c r="AP2232" s="99">
        <f>SUMIFS(通讯通路门店!$K:$K,通讯通路门店!$S:$S,$G2232)</f>
        <v>0</v>
      </c>
      <c r="AQ2232" s="83"/>
      <c r="AR2232" s="99">
        <f>SUMIFS(通讯通路门店!$T:$T,通讯通路门店!$S:$S,$G2232)</f>
        <v>0</v>
      </c>
      <c r="AS2232" s="99">
        <f>SUMIFS(通讯通路门店!$U:$U,通讯通路门店!$S:$S,$G2232)</f>
        <v>0</v>
      </c>
      <c r="AT2232" s="99">
        <f>SUMIFS(通讯通路门店!$V:$V,通讯通路门店!$S:$S,$G2232)</f>
        <v>0</v>
      </c>
      <c r="AU2232" s="99">
        <f>SUMIFS(通讯通路门店!$W:$W,通讯通路门店!$S:$S,$G2232)</f>
        <v>0</v>
      </c>
      <c r="AV2232" s="99">
        <f>SUMIFS(通讯通路门店!$Z:$Z,通讯通路门店!$S:$S,$G2232)</f>
        <v>0</v>
      </c>
      <c r="AW2232" s="99">
        <f>SUMIFS(通讯通路门店!$AB:$AB,通讯通路门店!$S:$S,$G2232)</f>
        <v>0</v>
      </c>
      <c r="AX2232" s="99">
        <f>SUMIFS(通讯通路门店!$X:$X,通讯通路门店!$S:$S,$G2232)</f>
        <v>0</v>
      </c>
      <c r="AY2232" s="99">
        <f>SUMIFS(通讯通路门店!$Y:$Y,通讯通路门店!$S:$S,$G2232)</f>
        <v>0</v>
      </c>
      <c r="AZ2232" s="99">
        <f>SUMIFS(通讯通路门店!$AA:$AA,通讯通路门店!$S:$S,$G2232)</f>
        <v>0</v>
      </c>
      <c r="BA2232" s="99">
        <f t="shared" si="173"/>
        <v>0</v>
      </c>
      <c r="BB2232" s="99">
        <f t="shared" si="174"/>
        <v>0</v>
      </c>
      <c r="BC2232" s="99">
        <f>SUMIFS(通讯通路门店!$W:$W,通讯通路门店!$S:$S,$G2232,通讯通路门店!$J:$J,"荣耀体验店")+SUMIFS(通讯通路门店!$W:$W,通讯通路门店!$S:$S,$G2232,通讯通路门店!$J:$J,"荣耀授权专卖店")</f>
        <v>0</v>
      </c>
      <c r="BD2232" s="99">
        <f>SUMIFS(通讯通路门店!$Z:$Z,通讯通路门店!$S:$S,$G2232,通讯通路门店!$J:$J,"VIVO体验店")</f>
        <v>0</v>
      </c>
      <c r="BE2232" s="99">
        <f>SUMIFS(通讯通路门店!$AB:$AB,通讯通路门店!$S:$S,$G2232,通讯通路门店!$J:$J,"OPPO体验店")</f>
        <v>0</v>
      </c>
      <c r="BF2232" s="99">
        <f>SUMIFS(通讯通路门店!$X:$X,通讯通路门店!$S:$S,$G2232,通讯通路门店!$J:$J,"华为授权体验店")+SUMIFS(通讯通路门店!$AA:$AA,通讯通路门店!$S:$S,$G2232,通讯通路门店!$J:$J,"华为堡垒店")</f>
        <v>0</v>
      </c>
      <c r="BG2232" s="99">
        <f>SUMIFS(通讯通路门店!$Y:$Y,通讯通路门店!$S:$S,$G2232,通讯通路门店!$J:$J,"小米体验店")</f>
        <v>0</v>
      </c>
      <c r="BH2232" s="99">
        <f>SUMIFS(通讯通路门店!$AA:$AA,通讯通路门店!$S:$S,$G2232,通讯通路门店!$J:$J,"苹果体验店")</f>
        <v>0</v>
      </c>
      <c r="BI2232" s="99">
        <f>SUMIFS(通讯通路门店!$K:$K,通讯通路门店!$S:$S,$G2232,通讯通路门店!$J:$J,"其他品牌专卖店")</f>
        <v>0</v>
      </c>
      <c r="BJ2232" s="99">
        <f>SUMIFS(通讯通路门店!$AC:$AC,通讯通路门店!$S:$S,$G2232)</f>
        <v>0</v>
      </c>
      <c r="BK2232" s="99">
        <f>SUMIFS(通讯通路门店!$AD:$AD,通讯通路门店!$S:$S,$G2232)</f>
        <v>0</v>
      </c>
      <c r="BL2232" s="99">
        <f>SUMIFS(通讯通路门店!$AE:$AE,通讯通路门店!$S:$S,$G2232)</f>
        <v>0</v>
      </c>
      <c r="BM2232" s="99">
        <f>SUMIFS(通讯通路门店!$AF:$AF,通讯通路门店!$S:$S,$G2232)</f>
        <v>0</v>
      </c>
      <c r="BN2232" s="99">
        <f>SUMIFS(通讯通路门店!$AG:$AG,通讯通路门店!$S:$S,$G2232)</f>
        <v>0</v>
      </c>
      <c r="BO2232" s="99">
        <f>SUMIFS(通讯通路门店!$AH:$AH,通讯通路门店!$S:$S,$G2232)</f>
        <v>0</v>
      </c>
      <c r="BP2232" s="99">
        <f>SUMIFS(通讯通路门店!$AI:$AI,通讯通路门店!$S:$S,$G2232)</f>
        <v>0</v>
      </c>
      <c r="BQ2232" s="83"/>
    </row>
    <row r="2233" spans="1:69">
      <c r="A2233" s="99" t="str">
        <f>IFERROR(_xlfn.XLOOKUP($G2233,通讯通路门店!$S$4:$S$993933,通讯通路门店!$A$4:$A$993933,0,0),"")</f>
        <v>海南省</v>
      </c>
      <c r="B2233" s="99" t="str">
        <f>IFERROR(_xlfn.XLOOKUP($G2233,通讯通路门店!$S$4:$S$993933,通讯通路门店!$B$4:$B$993933,0,0),"")</f>
        <v>昌江黎族自治县</v>
      </c>
      <c r="C2233" s="99" t="str">
        <f>IFERROR(_xlfn.XLOOKUP($G2233,通讯通路门店!$S$4:$S$993933,通讯通路门店!$C$4:$C$993933,0,0),"")</f>
        <v>昌江黎族自治县</v>
      </c>
      <c r="D2233" s="99" t="str">
        <f>IFERROR(_xlfn.XLOOKUP($G2233,通讯通路门店!$S$4:$S$993933,通讯通路门店!$D$4:$D$993933,0,0),"")</f>
        <v>叉河镇</v>
      </c>
      <c r="E2233" s="83"/>
      <c r="F2233" s="83"/>
      <c r="G2233" s="101"/>
      <c r="H2233" s="102">
        <f>IFERROR(_xlfn.XLOOKUP($G2233,通讯通路门店!$S$4:$S$993933,通讯通路门店!$R$4:$R$993933,0,0),"")</f>
        <v>0</v>
      </c>
      <c r="I2233" s="83"/>
      <c r="J2233" s="83"/>
      <c r="K2233" s="83"/>
      <c r="L2233" s="83"/>
      <c r="M2233" s="83"/>
      <c r="N2233" s="83"/>
      <c r="O2233" s="83"/>
      <c r="P2233" s="83"/>
      <c r="Q2233" s="83"/>
      <c r="R2233" s="83"/>
      <c r="S2233" s="83"/>
      <c r="T2233" s="83"/>
      <c r="U2233" s="99">
        <f>COUNTIF(通讯通路门店!$S:$S,$G2233)</f>
        <v>0</v>
      </c>
      <c r="V2233" s="99">
        <f>COUNTIFS(通讯通路门店!$S:$S,$G2233,通讯通路门店!$J:$J,"综合卖场")</f>
        <v>0</v>
      </c>
      <c r="W2233" s="99">
        <f>SUMIFS(通讯通路门店!$AJ:$AJ,通讯通路门店!$S:$S,通讯客户沙盘!$G2233)</f>
        <v>0</v>
      </c>
      <c r="X2233" s="99">
        <f t="shared" si="170"/>
        <v>0</v>
      </c>
      <c r="Y2233" s="99">
        <f>COUNTIFS(通讯通路门店!$S:$S,$G2233,通讯通路门店!$J:$J,"荣耀体验店")+COUNTIFS(通讯通路门店!$S:$S,$G2233,通讯通路门店!$J:$J,"荣耀授权专卖店")</f>
        <v>0</v>
      </c>
      <c r="Z2233" s="99">
        <f>COUNTIFS(通讯通路门店!$S:$S,$G2233,通讯通路门店!$J:$J,"VIVO体验店")</f>
        <v>0</v>
      </c>
      <c r="AA2233" s="99">
        <f>COUNTIFS(通讯通路门店!$S:$S,$G2233,通讯通路门店!$J:$J,"OPPO体验店")</f>
        <v>0</v>
      </c>
      <c r="AB2233" s="99">
        <f>COUNTIFS(通讯通路门店!$S:$S,$G2233,通讯通路门店!$J:$J,"华为授权体验店")+COUNTIFS(通讯通路门店!$S:$S,$G2233,通讯通路门店!$J:$J,"华为堡垒店")</f>
        <v>0</v>
      </c>
      <c r="AC2233" s="99">
        <f>COUNTIFS(通讯通路门店!$S:$S,$G2233,通讯通路门店!$J:$J,"小米体验店")</f>
        <v>0</v>
      </c>
      <c r="AD2233" s="99">
        <f>COUNTIFS(通讯通路门店!$S:$S,$G2233,通讯通路门店!$J:$J,"苹果体验店")</f>
        <v>0</v>
      </c>
      <c r="AE2233" s="99">
        <f>COUNTIFS(通讯通路门店!$S:$S,$G2233,通讯通路门店!$J:$J,"其他品牌专卖店")</f>
        <v>0</v>
      </c>
      <c r="AF2233" s="99">
        <f>SUMIFS(通讯通路门店!$BI:$BI,通讯通路门店!$S:$S,$G2233)</f>
        <v>0</v>
      </c>
      <c r="AG2233" s="99">
        <f>SUMIFS(通讯通路门店!$BH:$BH,通讯通路门店!$S:$S,$G2233)</f>
        <v>0</v>
      </c>
      <c r="AH2233" s="99">
        <f t="shared" si="171"/>
        <v>0</v>
      </c>
      <c r="AI2233" s="99">
        <f>SUMIFS(通讯通路门店!$BB:$BB,通讯通路门店!$S:$S,$G2233)</f>
        <v>0</v>
      </c>
      <c r="AJ2233" s="99">
        <f>SUMIFS(通讯通路门店!$BE:$BE,通讯通路门店!$S:$S,$G2233)</f>
        <v>0</v>
      </c>
      <c r="AK2233" s="99">
        <f>SUMIFS(通讯通路门店!$BG:$BG,通讯通路门店!$S:$S,$G2233)</f>
        <v>0</v>
      </c>
      <c r="AL2233" s="99">
        <f>SUMIFS(通讯通路门店!$BC:$BC,通讯通路门店!$S:$S,$G2233)</f>
        <v>0</v>
      </c>
      <c r="AM2233" s="99">
        <f>SUMIFS(通讯通路门店!$BD:$BD,通讯通路门店!$S:$S,$G2233)</f>
        <v>0</v>
      </c>
      <c r="AN2233" s="99">
        <f>SUMIFS(通讯通路门店!$BF:$BF,通讯通路门店!$S:$S,$G2233)</f>
        <v>0</v>
      </c>
      <c r="AO2233" s="99">
        <f t="shared" si="172"/>
        <v>0</v>
      </c>
      <c r="AP2233" s="99">
        <f>SUMIFS(通讯通路门店!$K:$K,通讯通路门店!$S:$S,$G2233)</f>
        <v>0</v>
      </c>
      <c r="AQ2233" s="83"/>
      <c r="AR2233" s="99">
        <f>SUMIFS(通讯通路门店!$T:$T,通讯通路门店!$S:$S,$G2233)</f>
        <v>0</v>
      </c>
      <c r="AS2233" s="99">
        <f>SUMIFS(通讯通路门店!$U:$U,通讯通路门店!$S:$S,$G2233)</f>
        <v>0</v>
      </c>
      <c r="AT2233" s="99">
        <f>SUMIFS(通讯通路门店!$V:$V,通讯通路门店!$S:$S,$G2233)</f>
        <v>0</v>
      </c>
      <c r="AU2233" s="99">
        <f>SUMIFS(通讯通路门店!$W:$W,通讯通路门店!$S:$S,$G2233)</f>
        <v>0</v>
      </c>
      <c r="AV2233" s="99">
        <f>SUMIFS(通讯通路门店!$Z:$Z,通讯通路门店!$S:$S,$G2233)</f>
        <v>0</v>
      </c>
      <c r="AW2233" s="99">
        <f>SUMIFS(通讯通路门店!$AB:$AB,通讯通路门店!$S:$S,$G2233)</f>
        <v>0</v>
      </c>
      <c r="AX2233" s="99">
        <f>SUMIFS(通讯通路门店!$X:$X,通讯通路门店!$S:$S,$G2233)</f>
        <v>0</v>
      </c>
      <c r="AY2233" s="99">
        <f>SUMIFS(通讯通路门店!$Y:$Y,通讯通路门店!$S:$S,$G2233)</f>
        <v>0</v>
      </c>
      <c r="AZ2233" s="99">
        <f>SUMIFS(通讯通路门店!$AA:$AA,通讯通路门店!$S:$S,$G2233)</f>
        <v>0</v>
      </c>
      <c r="BA2233" s="99">
        <f t="shared" si="173"/>
        <v>0</v>
      </c>
      <c r="BB2233" s="99">
        <f t="shared" si="174"/>
        <v>0</v>
      </c>
      <c r="BC2233" s="99">
        <f>SUMIFS(通讯通路门店!$W:$W,通讯通路门店!$S:$S,$G2233,通讯通路门店!$J:$J,"荣耀体验店")+SUMIFS(通讯通路门店!$W:$W,通讯通路门店!$S:$S,$G2233,通讯通路门店!$J:$J,"荣耀授权专卖店")</f>
        <v>0</v>
      </c>
      <c r="BD2233" s="99">
        <f>SUMIFS(通讯通路门店!$Z:$Z,通讯通路门店!$S:$S,$G2233,通讯通路门店!$J:$J,"VIVO体验店")</f>
        <v>0</v>
      </c>
      <c r="BE2233" s="99">
        <f>SUMIFS(通讯通路门店!$AB:$AB,通讯通路门店!$S:$S,$G2233,通讯通路门店!$J:$J,"OPPO体验店")</f>
        <v>0</v>
      </c>
      <c r="BF2233" s="99">
        <f>SUMIFS(通讯通路门店!$X:$X,通讯通路门店!$S:$S,$G2233,通讯通路门店!$J:$J,"华为授权体验店")+SUMIFS(通讯通路门店!$AA:$AA,通讯通路门店!$S:$S,$G2233,通讯通路门店!$J:$J,"华为堡垒店")</f>
        <v>0</v>
      </c>
      <c r="BG2233" s="99">
        <f>SUMIFS(通讯通路门店!$Y:$Y,通讯通路门店!$S:$S,$G2233,通讯通路门店!$J:$J,"小米体验店")</f>
        <v>0</v>
      </c>
      <c r="BH2233" s="99">
        <f>SUMIFS(通讯通路门店!$AA:$AA,通讯通路门店!$S:$S,$G2233,通讯通路门店!$J:$J,"苹果体验店")</f>
        <v>0</v>
      </c>
      <c r="BI2233" s="99">
        <f>SUMIFS(通讯通路门店!$K:$K,通讯通路门店!$S:$S,$G2233,通讯通路门店!$J:$J,"其他品牌专卖店")</f>
        <v>0</v>
      </c>
      <c r="BJ2233" s="99">
        <f>SUMIFS(通讯通路门店!$AC:$AC,通讯通路门店!$S:$S,$G2233)</f>
        <v>0</v>
      </c>
      <c r="BK2233" s="99">
        <f>SUMIFS(通讯通路门店!$AD:$AD,通讯通路门店!$S:$S,$G2233)</f>
        <v>0</v>
      </c>
      <c r="BL2233" s="99">
        <f>SUMIFS(通讯通路门店!$AE:$AE,通讯通路门店!$S:$S,$G2233)</f>
        <v>0</v>
      </c>
      <c r="BM2233" s="99">
        <f>SUMIFS(通讯通路门店!$AF:$AF,通讯通路门店!$S:$S,$G2233)</f>
        <v>0</v>
      </c>
      <c r="BN2233" s="99">
        <f>SUMIFS(通讯通路门店!$AG:$AG,通讯通路门店!$S:$S,$G2233)</f>
        <v>0</v>
      </c>
      <c r="BO2233" s="99">
        <f>SUMIFS(通讯通路门店!$AH:$AH,通讯通路门店!$S:$S,$G2233)</f>
        <v>0</v>
      </c>
      <c r="BP2233" s="99">
        <f>SUMIFS(通讯通路门店!$AI:$AI,通讯通路门店!$S:$S,$G2233)</f>
        <v>0</v>
      </c>
      <c r="BQ2233" s="83"/>
    </row>
    <row r="2234" spans="1:69">
      <c r="A2234" s="99" t="str">
        <f>IFERROR(_xlfn.XLOOKUP($G2234,通讯通路门店!$S$4:$S$993933,通讯通路门店!$A$4:$A$993933,0,0),"")</f>
        <v>海南省</v>
      </c>
      <c r="B2234" s="99" t="str">
        <f>IFERROR(_xlfn.XLOOKUP($G2234,通讯通路门店!$S$4:$S$993933,通讯通路门店!$B$4:$B$993933,0,0),"")</f>
        <v>昌江黎族自治县</v>
      </c>
      <c r="C2234" s="99" t="str">
        <f>IFERROR(_xlfn.XLOOKUP($G2234,通讯通路门店!$S$4:$S$993933,通讯通路门店!$C$4:$C$993933,0,0),"")</f>
        <v>昌江黎族自治县</v>
      </c>
      <c r="D2234" s="99" t="str">
        <f>IFERROR(_xlfn.XLOOKUP($G2234,通讯通路门店!$S$4:$S$993933,通讯通路门店!$D$4:$D$993933,0,0),"")</f>
        <v>叉河镇</v>
      </c>
      <c r="E2234" s="83"/>
      <c r="F2234" s="83"/>
      <c r="G2234" s="101"/>
      <c r="H2234" s="102">
        <f>IFERROR(_xlfn.XLOOKUP($G2234,通讯通路门店!$S$4:$S$993933,通讯通路门店!$R$4:$R$993933,0,0),"")</f>
        <v>0</v>
      </c>
      <c r="I2234" s="83"/>
      <c r="J2234" s="83"/>
      <c r="K2234" s="83"/>
      <c r="L2234" s="83"/>
      <c r="M2234" s="83"/>
      <c r="N2234" s="83"/>
      <c r="O2234" s="83"/>
      <c r="P2234" s="83"/>
      <c r="Q2234" s="83"/>
      <c r="R2234" s="83"/>
      <c r="S2234" s="83"/>
      <c r="T2234" s="83"/>
      <c r="U2234" s="99">
        <f>COUNTIF(通讯通路门店!$S:$S,$G2234)</f>
        <v>0</v>
      </c>
      <c r="V2234" s="99">
        <f>COUNTIFS(通讯通路门店!$S:$S,$G2234,通讯通路门店!$J:$J,"综合卖场")</f>
        <v>0</v>
      </c>
      <c r="W2234" s="99">
        <f>SUMIFS(通讯通路门店!$AJ:$AJ,通讯通路门店!$S:$S,通讯客户沙盘!$G2234)</f>
        <v>0</v>
      </c>
      <c r="X2234" s="99">
        <f t="shared" si="170"/>
        <v>0</v>
      </c>
      <c r="Y2234" s="99">
        <f>COUNTIFS(通讯通路门店!$S:$S,$G2234,通讯通路门店!$J:$J,"荣耀体验店")+COUNTIFS(通讯通路门店!$S:$S,$G2234,通讯通路门店!$J:$J,"荣耀授权专卖店")</f>
        <v>0</v>
      </c>
      <c r="Z2234" s="99">
        <f>COUNTIFS(通讯通路门店!$S:$S,$G2234,通讯通路门店!$J:$J,"VIVO体验店")</f>
        <v>0</v>
      </c>
      <c r="AA2234" s="99">
        <f>COUNTIFS(通讯通路门店!$S:$S,$G2234,通讯通路门店!$J:$J,"OPPO体验店")</f>
        <v>0</v>
      </c>
      <c r="AB2234" s="99">
        <f>COUNTIFS(通讯通路门店!$S:$S,$G2234,通讯通路门店!$J:$J,"华为授权体验店")+COUNTIFS(通讯通路门店!$S:$S,$G2234,通讯通路门店!$J:$J,"华为堡垒店")</f>
        <v>0</v>
      </c>
      <c r="AC2234" s="99">
        <f>COUNTIFS(通讯通路门店!$S:$S,$G2234,通讯通路门店!$J:$J,"小米体验店")</f>
        <v>0</v>
      </c>
      <c r="AD2234" s="99">
        <f>COUNTIFS(通讯通路门店!$S:$S,$G2234,通讯通路门店!$J:$J,"苹果体验店")</f>
        <v>0</v>
      </c>
      <c r="AE2234" s="99">
        <f>COUNTIFS(通讯通路门店!$S:$S,$G2234,通讯通路门店!$J:$J,"其他品牌专卖店")</f>
        <v>0</v>
      </c>
      <c r="AF2234" s="99">
        <f>SUMIFS(通讯通路门店!$BI:$BI,通讯通路门店!$S:$S,$G2234)</f>
        <v>0</v>
      </c>
      <c r="AG2234" s="99">
        <f>SUMIFS(通讯通路门店!$BH:$BH,通讯通路门店!$S:$S,$G2234)</f>
        <v>0</v>
      </c>
      <c r="AH2234" s="99">
        <f t="shared" si="171"/>
        <v>0</v>
      </c>
      <c r="AI2234" s="99">
        <f>SUMIFS(通讯通路门店!$BB:$BB,通讯通路门店!$S:$S,$G2234)</f>
        <v>0</v>
      </c>
      <c r="AJ2234" s="99">
        <f>SUMIFS(通讯通路门店!$BE:$BE,通讯通路门店!$S:$S,$G2234)</f>
        <v>0</v>
      </c>
      <c r="AK2234" s="99">
        <f>SUMIFS(通讯通路门店!$BG:$BG,通讯通路门店!$S:$S,$G2234)</f>
        <v>0</v>
      </c>
      <c r="AL2234" s="99">
        <f>SUMIFS(通讯通路门店!$BC:$BC,通讯通路门店!$S:$S,$G2234)</f>
        <v>0</v>
      </c>
      <c r="AM2234" s="99">
        <f>SUMIFS(通讯通路门店!$BD:$BD,通讯通路门店!$S:$S,$G2234)</f>
        <v>0</v>
      </c>
      <c r="AN2234" s="99">
        <f>SUMIFS(通讯通路门店!$BF:$BF,通讯通路门店!$S:$S,$G2234)</f>
        <v>0</v>
      </c>
      <c r="AO2234" s="99">
        <f t="shared" si="172"/>
        <v>0</v>
      </c>
      <c r="AP2234" s="99">
        <f>SUMIFS(通讯通路门店!$K:$K,通讯通路门店!$S:$S,$G2234)</f>
        <v>0</v>
      </c>
      <c r="AQ2234" s="83"/>
      <c r="AR2234" s="99">
        <f>SUMIFS(通讯通路门店!$T:$T,通讯通路门店!$S:$S,$G2234)</f>
        <v>0</v>
      </c>
      <c r="AS2234" s="99">
        <f>SUMIFS(通讯通路门店!$U:$U,通讯通路门店!$S:$S,$G2234)</f>
        <v>0</v>
      </c>
      <c r="AT2234" s="99">
        <f>SUMIFS(通讯通路门店!$V:$V,通讯通路门店!$S:$S,$G2234)</f>
        <v>0</v>
      </c>
      <c r="AU2234" s="99">
        <f>SUMIFS(通讯通路门店!$W:$W,通讯通路门店!$S:$S,$G2234)</f>
        <v>0</v>
      </c>
      <c r="AV2234" s="99">
        <f>SUMIFS(通讯通路门店!$Z:$Z,通讯通路门店!$S:$S,$G2234)</f>
        <v>0</v>
      </c>
      <c r="AW2234" s="99">
        <f>SUMIFS(通讯通路门店!$AB:$AB,通讯通路门店!$S:$S,$G2234)</f>
        <v>0</v>
      </c>
      <c r="AX2234" s="99">
        <f>SUMIFS(通讯通路门店!$X:$X,通讯通路门店!$S:$S,$G2234)</f>
        <v>0</v>
      </c>
      <c r="AY2234" s="99">
        <f>SUMIFS(通讯通路门店!$Y:$Y,通讯通路门店!$S:$S,$G2234)</f>
        <v>0</v>
      </c>
      <c r="AZ2234" s="99">
        <f>SUMIFS(通讯通路门店!$AA:$AA,通讯通路门店!$S:$S,$G2234)</f>
        <v>0</v>
      </c>
      <c r="BA2234" s="99">
        <f t="shared" si="173"/>
        <v>0</v>
      </c>
      <c r="BB2234" s="99">
        <f t="shared" si="174"/>
        <v>0</v>
      </c>
      <c r="BC2234" s="99">
        <f>SUMIFS(通讯通路门店!$W:$W,通讯通路门店!$S:$S,$G2234,通讯通路门店!$J:$J,"荣耀体验店")+SUMIFS(通讯通路门店!$W:$W,通讯通路门店!$S:$S,$G2234,通讯通路门店!$J:$J,"荣耀授权专卖店")</f>
        <v>0</v>
      </c>
      <c r="BD2234" s="99">
        <f>SUMIFS(通讯通路门店!$Z:$Z,通讯通路门店!$S:$S,$G2234,通讯通路门店!$J:$J,"VIVO体验店")</f>
        <v>0</v>
      </c>
      <c r="BE2234" s="99">
        <f>SUMIFS(通讯通路门店!$AB:$AB,通讯通路门店!$S:$S,$G2234,通讯通路门店!$J:$J,"OPPO体验店")</f>
        <v>0</v>
      </c>
      <c r="BF2234" s="99">
        <f>SUMIFS(通讯通路门店!$X:$X,通讯通路门店!$S:$S,$G2234,通讯通路门店!$J:$J,"华为授权体验店")+SUMIFS(通讯通路门店!$AA:$AA,通讯通路门店!$S:$S,$G2234,通讯通路门店!$J:$J,"华为堡垒店")</f>
        <v>0</v>
      </c>
      <c r="BG2234" s="99">
        <f>SUMIFS(通讯通路门店!$Y:$Y,通讯通路门店!$S:$S,$G2234,通讯通路门店!$J:$J,"小米体验店")</f>
        <v>0</v>
      </c>
      <c r="BH2234" s="99">
        <f>SUMIFS(通讯通路门店!$AA:$AA,通讯通路门店!$S:$S,$G2234,通讯通路门店!$J:$J,"苹果体验店")</f>
        <v>0</v>
      </c>
      <c r="BI2234" s="99">
        <f>SUMIFS(通讯通路门店!$K:$K,通讯通路门店!$S:$S,$G2234,通讯通路门店!$J:$J,"其他品牌专卖店")</f>
        <v>0</v>
      </c>
      <c r="BJ2234" s="99">
        <f>SUMIFS(通讯通路门店!$AC:$AC,通讯通路门店!$S:$S,$G2234)</f>
        <v>0</v>
      </c>
      <c r="BK2234" s="99">
        <f>SUMIFS(通讯通路门店!$AD:$AD,通讯通路门店!$S:$S,$G2234)</f>
        <v>0</v>
      </c>
      <c r="BL2234" s="99">
        <f>SUMIFS(通讯通路门店!$AE:$AE,通讯通路门店!$S:$S,$G2234)</f>
        <v>0</v>
      </c>
      <c r="BM2234" s="99">
        <f>SUMIFS(通讯通路门店!$AF:$AF,通讯通路门店!$S:$S,$G2234)</f>
        <v>0</v>
      </c>
      <c r="BN2234" s="99">
        <f>SUMIFS(通讯通路门店!$AG:$AG,通讯通路门店!$S:$S,$G2234)</f>
        <v>0</v>
      </c>
      <c r="BO2234" s="99">
        <f>SUMIFS(通讯通路门店!$AH:$AH,通讯通路门店!$S:$S,$G2234)</f>
        <v>0</v>
      </c>
      <c r="BP2234" s="99">
        <f>SUMIFS(通讯通路门店!$AI:$AI,通讯通路门店!$S:$S,$G2234)</f>
        <v>0</v>
      </c>
      <c r="BQ2234" s="83"/>
    </row>
    <row r="2235" spans="1:69">
      <c r="A2235" s="99" t="str">
        <f>IFERROR(_xlfn.XLOOKUP($G2235,通讯通路门店!$S$4:$S$993933,通讯通路门店!$A$4:$A$993933,0,0),"")</f>
        <v>海南省</v>
      </c>
      <c r="B2235" s="99" t="str">
        <f>IFERROR(_xlfn.XLOOKUP($G2235,通讯通路门店!$S$4:$S$993933,通讯通路门店!$B$4:$B$993933,0,0),"")</f>
        <v>昌江黎族自治县</v>
      </c>
      <c r="C2235" s="99" t="str">
        <f>IFERROR(_xlfn.XLOOKUP($G2235,通讯通路门店!$S$4:$S$993933,通讯通路门店!$C$4:$C$993933,0,0),"")</f>
        <v>昌江黎族自治县</v>
      </c>
      <c r="D2235" s="99" t="str">
        <f>IFERROR(_xlfn.XLOOKUP($G2235,通讯通路门店!$S$4:$S$993933,通讯通路门店!$D$4:$D$993933,0,0),"")</f>
        <v>叉河镇</v>
      </c>
      <c r="E2235" s="83"/>
      <c r="F2235" s="83"/>
      <c r="G2235" s="101"/>
      <c r="H2235" s="102">
        <f>IFERROR(_xlfn.XLOOKUP($G2235,通讯通路门店!$S$4:$S$993933,通讯通路门店!$R$4:$R$993933,0,0),"")</f>
        <v>0</v>
      </c>
      <c r="I2235" s="83"/>
      <c r="J2235" s="83"/>
      <c r="K2235" s="83"/>
      <c r="L2235" s="83"/>
      <c r="M2235" s="83"/>
      <c r="N2235" s="83"/>
      <c r="O2235" s="83"/>
      <c r="P2235" s="83"/>
      <c r="Q2235" s="83"/>
      <c r="R2235" s="83"/>
      <c r="S2235" s="83"/>
      <c r="T2235" s="83"/>
      <c r="U2235" s="99">
        <f>COUNTIF(通讯通路门店!$S:$S,$G2235)</f>
        <v>0</v>
      </c>
      <c r="V2235" s="99">
        <f>COUNTIFS(通讯通路门店!$S:$S,$G2235,通讯通路门店!$J:$J,"综合卖场")</f>
        <v>0</v>
      </c>
      <c r="W2235" s="99">
        <f>SUMIFS(通讯通路门店!$AJ:$AJ,通讯通路门店!$S:$S,通讯客户沙盘!$G2235)</f>
        <v>0</v>
      </c>
      <c r="X2235" s="99">
        <f t="shared" si="170"/>
        <v>0</v>
      </c>
      <c r="Y2235" s="99">
        <f>COUNTIFS(通讯通路门店!$S:$S,$G2235,通讯通路门店!$J:$J,"荣耀体验店")+COUNTIFS(通讯通路门店!$S:$S,$G2235,通讯通路门店!$J:$J,"荣耀授权专卖店")</f>
        <v>0</v>
      </c>
      <c r="Z2235" s="99">
        <f>COUNTIFS(通讯通路门店!$S:$S,$G2235,通讯通路门店!$J:$J,"VIVO体验店")</f>
        <v>0</v>
      </c>
      <c r="AA2235" s="99">
        <f>COUNTIFS(通讯通路门店!$S:$S,$G2235,通讯通路门店!$J:$J,"OPPO体验店")</f>
        <v>0</v>
      </c>
      <c r="AB2235" s="99">
        <f>COUNTIFS(通讯通路门店!$S:$S,$G2235,通讯通路门店!$J:$J,"华为授权体验店")+COUNTIFS(通讯通路门店!$S:$S,$G2235,通讯通路门店!$J:$J,"华为堡垒店")</f>
        <v>0</v>
      </c>
      <c r="AC2235" s="99">
        <f>COUNTIFS(通讯通路门店!$S:$S,$G2235,通讯通路门店!$J:$J,"小米体验店")</f>
        <v>0</v>
      </c>
      <c r="AD2235" s="99">
        <f>COUNTIFS(通讯通路门店!$S:$S,$G2235,通讯通路门店!$J:$J,"苹果体验店")</f>
        <v>0</v>
      </c>
      <c r="AE2235" s="99">
        <f>COUNTIFS(通讯通路门店!$S:$S,$G2235,通讯通路门店!$J:$J,"其他品牌专卖店")</f>
        <v>0</v>
      </c>
      <c r="AF2235" s="99">
        <f>SUMIFS(通讯通路门店!$BI:$BI,通讯通路门店!$S:$S,$G2235)</f>
        <v>0</v>
      </c>
      <c r="AG2235" s="99">
        <f>SUMIFS(通讯通路门店!$BH:$BH,通讯通路门店!$S:$S,$G2235)</f>
        <v>0</v>
      </c>
      <c r="AH2235" s="99">
        <f t="shared" si="171"/>
        <v>0</v>
      </c>
      <c r="AI2235" s="99">
        <f>SUMIFS(通讯通路门店!$BB:$BB,通讯通路门店!$S:$S,$G2235)</f>
        <v>0</v>
      </c>
      <c r="AJ2235" s="99">
        <f>SUMIFS(通讯通路门店!$BE:$BE,通讯通路门店!$S:$S,$G2235)</f>
        <v>0</v>
      </c>
      <c r="AK2235" s="99">
        <f>SUMIFS(通讯通路门店!$BG:$BG,通讯通路门店!$S:$S,$G2235)</f>
        <v>0</v>
      </c>
      <c r="AL2235" s="99">
        <f>SUMIFS(通讯通路门店!$BC:$BC,通讯通路门店!$S:$S,$G2235)</f>
        <v>0</v>
      </c>
      <c r="AM2235" s="99">
        <f>SUMIFS(通讯通路门店!$BD:$BD,通讯通路门店!$S:$S,$G2235)</f>
        <v>0</v>
      </c>
      <c r="AN2235" s="99">
        <f>SUMIFS(通讯通路门店!$BF:$BF,通讯通路门店!$S:$S,$G2235)</f>
        <v>0</v>
      </c>
      <c r="AO2235" s="99">
        <f t="shared" si="172"/>
        <v>0</v>
      </c>
      <c r="AP2235" s="99">
        <f>SUMIFS(通讯通路门店!$K:$K,通讯通路门店!$S:$S,$G2235)</f>
        <v>0</v>
      </c>
      <c r="AQ2235" s="83"/>
      <c r="AR2235" s="99">
        <f>SUMIFS(通讯通路门店!$T:$T,通讯通路门店!$S:$S,$G2235)</f>
        <v>0</v>
      </c>
      <c r="AS2235" s="99">
        <f>SUMIFS(通讯通路门店!$U:$U,通讯通路门店!$S:$S,$G2235)</f>
        <v>0</v>
      </c>
      <c r="AT2235" s="99">
        <f>SUMIFS(通讯通路门店!$V:$V,通讯通路门店!$S:$S,$G2235)</f>
        <v>0</v>
      </c>
      <c r="AU2235" s="99">
        <f>SUMIFS(通讯通路门店!$W:$W,通讯通路门店!$S:$S,$G2235)</f>
        <v>0</v>
      </c>
      <c r="AV2235" s="99">
        <f>SUMIFS(通讯通路门店!$Z:$Z,通讯通路门店!$S:$S,$G2235)</f>
        <v>0</v>
      </c>
      <c r="AW2235" s="99">
        <f>SUMIFS(通讯通路门店!$AB:$AB,通讯通路门店!$S:$S,$G2235)</f>
        <v>0</v>
      </c>
      <c r="AX2235" s="99">
        <f>SUMIFS(通讯通路门店!$X:$X,通讯通路门店!$S:$S,$G2235)</f>
        <v>0</v>
      </c>
      <c r="AY2235" s="99">
        <f>SUMIFS(通讯通路门店!$Y:$Y,通讯通路门店!$S:$S,$G2235)</f>
        <v>0</v>
      </c>
      <c r="AZ2235" s="99">
        <f>SUMIFS(通讯通路门店!$AA:$AA,通讯通路门店!$S:$S,$G2235)</f>
        <v>0</v>
      </c>
      <c r="BA2235" s="99">
        <f t="shared" si="173"/>
        <v>0</v>
      </c>
      <c r="BB2235" s="99">
        <f t="shared" si="174"/>
        <v>0</v>
      </c>
      <c r="BC2235" s="99">
        <f>SUMIFS(通讯通路门店!$W:$W,通讯通路门店!$S:$S,$G2235,通讯通路门店!$J:$J,"荣耀体验店")+SUMIFS(通讯通路门店!$W:$W,通讯通路门店!$S:$S,$G2235,通讯通路门店!$J:$J,"荣耀授权专卖店")</f>
        <v>0</v>
      </c>
      <c r="BD2235" s="99">
        <f>SUMIFS(通讯通路门店!$Z:$Z,通讯通路门店!$S:$S,$G2235,通讯通路门店!$J:$J,"VIVO体验店")</f>
        <v>0</v>
      </c>
      <c r="BE2235" s="99">
        <f>SUMIFS(通讯通路门店!$AB:$AB,通讯通路门店!$S:$S,$G2235,通讯通路门店!$J:$J,"OPPO体验店")</f>
        <v>0</v>
      </c>
      <c r="BF2235" s="99">
        <f>SUMIFS(通讯通路门店!$X:$X,通讯通路门店!$S:$S,$G2235,通讯通路门店!$J:$J,"华为授权体验店")+SUMIFS(通讯通路门店!$AA:$AA,通讯通路门店!$S:$S,$G2235,通讯通路门店!$J:$J,"华为堡垒店")</f>
        <v>0</v>
      </c>
      <c r="BG2235" s="99">
        <f>SUMIFS(通讯通路门店!$Y:$Y,通讯通路门店!$S:$S,$G2235,通讯通路门店!$J:$J,"小米体验店")</f>
        <v>0</v>
      </c>
      <c r="BH2235" s="99">
        <f>SUMIFS(通讯通路门店!$AA:$AA,通讯通路门店!$S:$S,$G2235,通讯通路门店!$J:$J,"苹果体验店")</f>
        <v>0</v>
      </c>
      <c r="BI2235" s="99">
        <f>SUMIFS(通讯通路门店!$K:$K,通讯通路门店!$S:$S,$G2235,通讯通路门店!$J:$J,"其他品牌专卖店")</f>
        <v>0</v>
      </c>
      <c r="BJ2235" s="99">
        <f>SUMIFS(通讯通路门店!$AC:$AC,通讯通路门店!$S:$S,$G2235)</f>
        <v>0</v>
      </c>
      <c r="BK2235" s="99">
        <f>SUMIFS(通讯通路门店!$AD:$AD,通讯通路门店!$S:$S,$G2235)</f>
        <v>0</v>
      </c>
      <c r="BL2235" s="99">
        <f>SUMIFS(通讯通路门店!$AE:$AE,通讯通路门店!$S:$S,$G2235)</f>
        <v>0</v>
      </c>
      <c r="BM2235" s="99">
        <f>SUMIFS(通讯通路门店!$AF:$AF,通讯通路门店!$S:$S,$G2235)</f>
        <v>0</v>
      </c>
      <c r="BN2235" s="99">
        <f>SUMIFS(通讯通路门店!$AG:$AG,通讯通路门店!$S:$S,$G2235)</f>
        <v>0</v>
      </c>
      <c r="BO2235" s="99">
        <f>SUMIFS(通讯通路门店!$AH:$AH,通讯通路门店!$S:$S,$G2235)</f>
        <v>0</v>
      </c>
      <c r="BP2235" s="99">
        <f>SUMIFS(通讯通路门店!$AI:$AI,通讯通路门店!$S:$S,$G2235)</f>
        <v>0</v>
      </c>
      <c r="BQ2235" s="83"/>
    </row>
    <row r="2236" spans="1:69">
      <c r="A2236" s="99" t="str">
        <f>IFERROR(_xlfn.XLOOKUP($G2236,通讯通路门店!$S$4:$S$993933,通讯通路门店!$A$4:$A$993933,0,0),"")</f>
        <v>海南省</v>
      </c>
      <c r="B2236" s="99" t="str">
        <f>IFERROR(_xlfn.XLOOKUP($G2236,通讯通路门店!$S$4:$S$993933,通讯通路门店!$B$4:$B$993933,0,0),"")</f>
        <v>昌江黎族自治县</v>
      </c>
      <c r="C2236" s="99" t="str">
        <f>IFERROR(_xlfn.XLOOKUP($G2236,通讯通路门店!$S$4:$S$993933,通讯通路门店!$C$4:$C$993933,0,0),"")</f>
        <v>昌江黎族自治县</v>
      </c>
      <c r="D2236" s="99" t="str">
        <f>IFERROR(_xlfn.XLOOKUP($G2236,通讯通路门店!$S$4:$S$993933,通讯通路门店!$D$4:$D$993933,0,0),"")</f>
        <v>叉河镇</v>
      </c>
      <c r="E2236" s="83"/>
      <c r="F2236" s="83"/>
      <c r="G2236" s="101"/>
      <c r="H2236" s="102">
        <f>IFERROR(_xlfn.XLOOKUP($G2236,通讯通路门店!$S$4:$S$993933,通讯通路门店!$R$4:$R$993933,0,0),"")</f>
        <v>0</v>
      </c>
      <c r="I2236" s="83"/>
      <c r="J2236" s="83"/>
      <c r="K2236" s="83"/>
      <c r="L2236" s="83"/>
      <c r="M2236" s="83"/>
      <c r="N2236" s="83"/>
      <c r="O2236" s="83"/>
      <c r="P2236" s="83"/>
      <c r="Q2236" s="83"/>
      <c r="R2236" s="83"/>
      <c r="S2236" s="83"/>
      <c r="T2236" s="83"/>
      <c r="U2236" s="99">
        <f>COUNTIF(通讯通路门店!$S:$S,$G2236)</f>
        <v>0</v>
      </c>
      <c r="V2236" s="99">
        <f>COUNTIFS(通讯通路门店!$S:$S,$G2236,通讯通路门店!$J:$J,"综合卖场")</f>
        <v>0</v>
      </c>
      <c r="W2236" s="99">
        <f>SUMIFS(通讯通路门店!$AJ:$AJ,通讯通路门店!$S:$S,通讯客户沙盘!$G2236)</f>
        <v>0</v>
      </c>
      <c r="X2236" s="99">
        <f t="shared" si="170"/>
        <v>0</v>
      </c>
      <c r="Y2236" s="99">
        <f>COUNTIFS(通讯通路门店!$S:$S,$G2236,通讯通路门店!$J:$J,"荣耀体验店")+COUNTIFS(通讯通路门店!$S:$S,$G2236,通讯通路门店!$J:$J,"荣耀授权专卖店")</f>
        <v>0</v>
      </c>
      <c r="Z2236" s="99">
        <f>COUNTIFS(通讯通路门店!$S:$S,$G2236,通讯通路门店!$J:$J,"VIVO体验店")</f>
        <v>0</v>
      </c>
      <c r="AA2236" s="99">
        <f>COUNTIFS(通讯通路门店!$S:$S,$G2236,通讯通路门店!$J:$J,"OPPO体验店")</f>
        <v>0</v>
      </c>
      <c r="AB2236" s="99">
        <f>COUNTIFS(通讯通路门店!$S:$S,$G2236,通讯通路门店!$J:$J,"华为授权体验店")+COUNTIFS(通讯通路门店!$S:$S,$G2236,通讯通路门店!$J:$J,"华为堡垒店")</f>
        <v>0</v>
      </c>
      <c r="AC2236" s="99">
        <f>COUNTIFS(通讯通路门店!$S:$S,$G2236,通讯通路门店!$J:$J,"小米体验店")</f>
        <v>0</v>
      </c>
      <c r="AD2236" s="99">
        <f>COUNTIFS(通讯通路门店!$S:$S,$G2236,通讯通路门店!$J:$J,"苹果体验店")</f>
        <v>0</v>
      </c>
      <c r="AE2236" s="99">
        <f>COUNTIFS(通讯通路门店!$S:$S,$G2236,通讯通路门店!$J:$J,"其他品牌专卖店")</f>
        <v>0</v>
      </c>
      <c r="AF2236" s="99">
        <f>SUMIFS(通讯通路门店!$BI:$BI,通讯通路门店!$S:$S,$G2236)</f>
        <v>0</v>
      </c>
      <c r="AG2236" s="99">
        <f>SUMIFS(通讯通路门店!$BH:$BH,通讯通路门店!$S:$S,$G2236)</f>
        <v>0</v>
      </c>
      <c r="AH2236" s="99">
        <f t="shared" si="171"/>
        <v>0</v>
      </c>
      <c r="AI2236" s="99">
        <f>SUMIFS(通讯通路门店!$BB:$BB,通讯通路门店!$S:$S,$G2236)</f>
        <v>0</v>
      </c>
      <c r="AJ2236" s="99">
        <f>SUMIFS(通讯通路门店!$BE:$BE,通讯通路门店!$S:$S,$G2236)</f>
        <v>0</v>
      </c>
      <c r="AK2236" s="99">
        <f>SUMIFS(通讯通路门店!$BG:$BG,通讯通路门店!$S:$S,$G2236)</f>
        <v>0</v>
      </c>
      <c r="AL2236" s="99">
        <f>SUMIFS(通讯通路门店!$BC:$BC,通讯通路门店!$S:$S,$G2236)</f>
        <v>0</v>
      </c>
      <c r="AM2236" s="99">
        <f>SUMIFS(通讯通路门店!$BD:$BD,通讯通路门店!$S:$S,$G2236)</f>
        <v>0</v>
      </c>
      <c r="AN2236" s="99">
        <f>SUMIFS(通讯通路门店!$BF:$BF,通讯通路门店!$S:$S,$G2236)</f>
        <v>0</v>
      </c>
      <c r="AO2236" s="99">
        <f t="shared" si="172"/>
        <v>0</v>
      </c>
      <c r="AP2236" s="99">
        <f>SUMIFS(通讯通路门店!$K:$K,通讯通路门店!$S:$S,$G2236)</f>
        <v>0</v>
      </c>
      <c r="AQ2236" s="83"/>
      <c r="AR2236" s="99">
        <f>SUMIFS(通讯通路门店!$T:$T,通讯通路门店!$S:$S,$G2236)</f>
        <v>0</v>
      </c>
      <c r="AS2236" s="99">
        <f>SUMIFS(通讯通路门店!$U:$U,通讯通路门店!$S:$S,$G2236)</f>
        <v>0</v>
      </c>
      <c r="AT2236" s="99">
        <f>SUMIFS(通讯通路门店!$V:$V,通讯通路门店!$S:$S,$G2236)</f>
        <v>0</v>
      </c>
      <c r="AU2236" s="99">
        <f>SUMIFS(通讯通路门店!$W:$W,通讯通路门店!$S:$S,$G2236)</f>
        <v>0</v>
      </c>
      <c r="AV2236" s="99">
        <f>SUMIFS(通讯通路门店!$Z:$Z,通讯通路门店!$S:$S,$G2236)</f>
        <v>0</v>
      </c>
      <c r="AW2236" s="99">
        <f>SUMIFS(通讯通路门店!$AB:$AB,通讯通路门店!$S:$S,$G2236)</f>
        <v>0</v>
      </c>
      <c r="AX2236" s="99">
        <f>SUMIFS(通讯通路门店!$X:$X,通讯通路门店!$S:$S,$G2236)</f>
        <v>0</v>
      </c>
      <c r="AY2236" s="99">
        <f>SUMIFS(通讯通路门店!$Y:$Y,通讯通路门店!$S:$S,$G2236)</f>
        <v>0</v>
      </c>
      <c r="AZ2236" s="99">
        <f>SUMIFS(通讯通路门店!$AA:$AA,通讯通路门店!$S:$S,$G2236)</f>
        <v>0</v>
      </c>
      <c r="BA2236" s="99">
        <f t="shared" si="173"/>
        <v>0</v>
      </c>
      <c r="BB2236" s="99">
        <f t="shared" si="174"/>
        <v>0</v>
      </c>
      <c r="BC2236" s="99">
        <f>SUMIFS(通讯通路门店!$W:$W,通讯通路门店!$S:$S,$G2236,通讯通路门店!$J:$J,"荣耀体验店")+SUMIFS(通讯通路门店!$W:$W,通讯通路门店!$S:$S,$G2236,通讯通路门店!$J:$J,"荣耀授权专卖店")</f>
        <v>0</v>
      </c>
      <c r="BD2236" s="99">
        <f>SUMIFS(通讯通路门店!$Z:$Z,通讯通路门店!$S:$S,$G2236,通讯通路门店!$J:$J,"VIVO体验店")</f>
        <v>0</v>
      </c>
      <c r="BE2236" s="99">
        <f>SUMIFS(通讯通路门店!$AB:$AB,通讯通路门店!$S:$S,$G2236,通讯通路门店!$J:$J,"OPPO体验店")</f>
        <v>0</v>
      </c>
      <c r="BF2236" s="99">
        <f>SUMIFS(通讯通路门店!$X:$X,通讯通路门店!$S:$S,$G2236,通讯通路门店!$J:$J,"华为授权体验店")+SUMIFS(通讯通路门店!$AA:$AA,通讯通路门店!$S:$S,$G2236,通讯通路门店!$J:$J,"华为堡垒店")</f>
        <v>0</v>
      </c>
      <c r="BG2236" s="99">
        <f>SUMIFS(通讯通路门店!$Y:$Y,通讯通路门店!$S:$S,$G2236,通讯通路门店!$J:$J,"小米体验店")</f>
        <v>0</v>
      </c>
      <c r="BH2236" s="99">
        <f>SUMIFS(通讯通路门店!$AA:$AA,通讯通路门店!$S:$S,$G2236,通讯通路门店!$J:$J,"苹果体验店")</f>
        <v>0</v>
      </c>
      <c r="BI2236" s="99">
        <f>SUMIFS(通讯通路门店!$K:$K,通讯通路门店!$S:$S,$G2236,通讯通路门店!$J:$J,"其他品牌专卖店")</f>
        <v>0</v>
      </c>
      <c r="BJ2236" s="99">
        <f>SUMIFS(通讯通路门店!$AC:$AC,通讯通路门店!$S:$S,$G2236)</f>
        <v>0</v>
      </c>
      <c r="BK2236" s="99">
        <f>SUMIFS(通讯通路门店!$AD:$AD,通讯通路门店!$S:$S,$G2236)</f>
        <v>0</v>
      </c>
      <c r="BL2236" s="99">
        <f>SUMIFS(通讯通路门店!$AE:$AE,通讯通路门店!$S:$S,$G2236)</f>
        <v>0</v>
      </c>
      <c r="BM2236" s="99">
        <f>SUMIFS(通讯通路门店!$AF:$AF,通讯通路门店!$S:$S,$G2236)</f>
        <v>0</v>
      </c>
      <c r="BN2236" s="99">
        <f>SUMIFS(通讯通路门店!$AG:$AG,通讯通路门店!$S:$S,$G2236)</f>
        <v>0</v>
      </c>
      <c r="BO2236" s="99">
        <f>SUMIFS(通讯通路门店!$AH:$AH,通讯通路门店!$S:$S,$G2236)</f>
        <v>0</v>
      </c>
      <c r="BP2236" s="99">
        <f>SUMIFS(通讯通路门店!$AI:$AI,通讯通路门店!$S:$S,$G2236)</f>
        <v>0</v>
      </c>
      <c r="BQ2236" s="83"/>
    </row>
    <row r="2237" spans="1:69">
      <c r="A2237" s="99" t="str">
        <f>IFERROR(_xlfn.XLOOKUP($G2237,通讯通路门店!$S$4:$S$993933,通讯通路门店!$A$4:$A$993933,0,0),"")</f>
        <v>海南省</v>
      </c>
      <c r="B2237" s="99" t="str">
        <f>IFERROR(_xlfn.XLOOKUP($G2237,通讯通路门店!$S$4:$S$993933,通讯通路门店!$B$4:$B$993933,0,0),"")</f>
        <v>昌江黎族自治县</v>
      </c>
      <c r="C2237" s="99" t="str">
        <f>IFERROR(_xlfn.XLOOKUP($G2237,通讯通路门店!$S$4:$S$993933,通讯通路门店!$C$4:$C$993933,0,0),"")</f>
        <v>昌江黎族自治县</v>
      </c>
      <c r="D2237" s="99" t="str">
        <f>IFERROR(_xlfn.XLOOKUP($G2237,通讯通路门店!$S$4:$S$993933,通讯通路门店!$D$4:$D$993933,0,0),"")</f>
        <v>叉河镇</v>
      </c>
      <c r="E2237" s="83"/>
      <c r="F2237" s="83"/>
      <c r="G2237" s="101"/>
      <c r="H2237" s="102">
        <f>IFERROR(_xlfn.XLOOKUP($G2237,通讯通路门店!$S$4:$S$993933,通讯通路门店!$R$4:$R$993933,0,0),"")</f>
        <v>0</v>
      </c>
      <c r="I2237" s="83"/>
      <c r="J2237" s="83"/>
      <c r="K2237" s="83"/>
      <c r="L2237" s="83"/>
      <c r="M2237" s="83"/>
      <c r="N2237" s="83"/>
      <c r="O2237" s="83"/>
      <c r="P2237" s="83"/>
      <c r="Q2237" s="83"/>
      <c r="R2237" s="83"/>
      <c r="S2237" s="83"/>
      <c r="T2237" s="83"/>
      <c r="U2237" s="99">
        <f>COUNTIF(通讯通路门店!$S:$S,$G2237)</f>
        <v>0</v>
      </c>
      <c r="V2237" s="99">
        <f>COUNTIFS(通讯通路门店!$S:$S,$G2237,通讯通路门店!$J:$J,"综合卖场")</f>
        <v>0</v>
      </c>
      <c r="W2237" s="99">
        <f>SUMIFS(通讯通路门店!$AJ:$AJ,通讯通路门店!$S:$S,通讯客户沙盘!$G2237)</f>
        <v>0</v>
      </c>
      <c r="X2237" s="99">
        <f t="shared" si="170"/>
        <v>0</v>
      </c>
      <c r="Y2237" s="99">
        <f>COUNTIFS(通讯通路门店!$S:$S,$G2237,通讯通路门店!$J:$J,"荣耀体验店")+COUNTIFS(通讯通路门店!$S:$S,$G2237,通讯通路门店!$J:$J,"荣耀授权专卖店")</f>
        <v>0</v>
      </c>
      <c r="Z2237" s="99">
        <f>COUNTIFS(通讯通路门店!$S:$S,$G2237,通讯通路门店!$J:$J,"VIVO体验店")</f>
        <v>0</v>
      </c>
      <c r="AA2237" s="99">
        <f>COUNTIFS(通讯通路门店!$S:$S,$G2237,通讯通路门店!$J:$J,"OPPO体验店")</f>
        <v>0</v>
      </c>
      <c r="AB2237" s="99">
        <f>COUNTIFS(通讯通路门店!$S:$S,$G2237,通讯通路门店!$J:$J,"华为授权体验店")+COUNTIFS(通讯通路门店!$S:$S,$G2237,通讯通路门店!$J:$J,"华为堡垒店")</f>
        <v>0</v>
      </c>
      <c r="AC2237" s="99">
        <f>COUNTIFS(通讯通路门店!$S:$S,$G2237,通讯通路门店!$J:$J,"小米体验店")</f>
        <v>0</v>
      </c>
      <c r="AD2237" s="99">
        <f>COUNTIFS(通讯通路门店!$S:$S,$G2237,通讯通路门店!$J:$J,"苹果体验店")</f>
        <v>0</v>
      </c>
      <c r="AE2237" s="99">
        <f>COUNTIFS(通讯通路门店!$S:$S,$G2237,通讯通路门店!$J:$J,"其他品牌专卖店")</f>
        <v>0</v>
      </c>
      <c r="AF2237" s="99">
        <f>SUMIFS(通讯通路门店!$BI:$BI,通讯通路门店!$S:$S,$G2237)</f>
        <v>0</v>
      </c>
      <c r="AG2237" s="99">
        <f>SUMIFS(通讯通路门店!$BH:$BH,通讯通路门店!$S:$S,$G2237)</f>
        <v>0</v>
      </c>
      <c r="AH2237" s="99">
        <f t="shared" si="171"/>
        <v>0</v>
      </c>
      <c r="AI2237" s="99">
        <f>SUMIFS(通讯通路门店!$BB:$BB,通讯通路门店!$S:$S,$G2237)</f>
        <v>0</v>
      </c>
      <c r="AJ2237" s="99">
        <f>SUMIFS(通讯通路门店!$BE:$BE,通讯通路门店!$S:$S,$G2237)</f>
        <v>0</v>
      </c>
      <c r="AK2237" s="99">
        <f>SUMIFS(通讯通路门店!$BG:$BG,通讯通路门店!$S:$S,$G2237)</f>
        <v>0</v>
      </c>
      <c r="AL2237" s="99">
        <f>SUMIFS(通讯通路门店!$BC:$BC,通讯通路门店!$S:$S,$G2237)</f>
        <v>0</v>
      </c>
      <c r="AM2237" s="99">
        <f>SUMIFS(通讯通路门店!$BD:$BD,通讯通路门店!$S:$S,$G2237)</f>
        <v>0</v>
      </c>
      <c r="AN2237" s="99">
        <f>SUMIFS(通讯通路门店!$BF:$BF,通讯通路门店!$S:$S,$G2237)</f>
        <v>0</v>
      </c>
      <c r="AO2237" s="99">
        <f t="shared" si="172"/>
        <v>0</v>
      </c>
      <c r="AP2237" s="99">
        <f>SUMIFS(通讯通路门店!$K:$K,通讯通路门店!$S:$S,$G2237)</f>
        <v>0</v>
      </c>
      <c r="AQ2237" s="83"/>
      <c r="AR2237" s="99">
        <f>SUMIFS(通讯通路门店!$T:$T,通讯通路门店!$S:$S,$G2237)</f>
        <v>0</v>
      </c>
      <c r="AS2237" s="99">
        <f>SUMIFS(通讯通路门店!$U:$U,通讯通路门店!$S:$S,$G2237)</f>
        <v>0</v>
      </c>
      <c r="AT2237" s="99">
        <f>SUMIFS(通讯通路门店!$V:$V,通讯通路门店!$S:$S,$G2237)</f>
        <v>0</v>
      </c>
      <c r="AU2237" s="99">
        <f>SUMIFS(通讯通路门店!$W:$W,通讯通路门店!$S:$S,$G2237)</f>
        <v>0</v>
      </c>
      <c r="AV2237" s="99">
        <f>SUMIFS(通讯通路门店!$Z:$Z,通讯通路门店!$S:$S,$G2237)</f>
        <v>0</v>
      </c>
      <c r="AW2237" s="99">
        <f>SUMIFS(通讯通路门店!$AB:$AB,通讯通路门店!$S:$S,$G2237)</f>
        <v>0</v>
      </c>
      <c r="AX2237" s="99">
        <f>SUMIFS(通讯通路门店!$X:$X,通讯通路门店!$S:$S,$G2237)</f>
        <v>0</v>
      </c>
      <c r="AY2237" s="99">
        <f>SUMIFS(通讯通路门店!$Y:$Y,通讯通路门店!$S:$S,$G2237)</f>
        <v>0</v>
      </c>
      <c r="AZ2237" s="99">
        <f>SUMIFS(通讯通路门店!$AA:$AA,通讯通路门店!$S:$S,$G2237)</f>
        <v>0</v>
      </c>
      <c r="BA2237" s="99">
        <f t="shared" si="173"/>
        <v>0</v>
      </c>
      <c r="BB2237" s="99">
        <f t="shared" si="174"/>
        <v>0</v>
      </c>
      <c r="BC2237" s="99">
        <f>SUMIFS(通讯通路门店!$W:$W,通讯通路门店!$S:$S,$G2237,通讯通路门店!$J:$J,"荣耀体验店")+SUMIFS(通讯通路门店!$W:$W,通讯通路门店!$S:$S,$G2237,通讯通路门店!$J:$J,"荣耀授权专卖店")</f>
        <v>0</v>
      </c>
      <c r="BD2237" s="99">
        <f>SUMIFS(通讯通路门店!$Z:$Z,通讯通路门店!$S:$S,$G2237,通讯通路门店!$J:$J,"VIVO体验店")</f>
        <v>0</v>
      </c>
      <c r="BE2237" s="99">
        <f>SUMIFS(通讯通路门店!$AB:$AB,通讯通路门店!$S:$S,$G2237,通讯通路门店!$J:$J,"OPPO体验店")</f>
        <v>0</v>
      </c>
      <c r="BF2237" s="99">
        <f>SUMIFS(通讯通路门店!$X:$X,通讯通路门店!$S:$S,$G2237,通讯通路门店!$J:$J,"华为授权体验店")+SUMIFS(通讯通路门店!$AA:$AA,通讯通路门店!$S:$S,$G2237,通讯通路门店!$J:$J,"华为堡垒店")</f>
        <v>0</v>
      </c>
      <c r="BG2237" s="99">
        <f>SUMIFS(通讯通路门店!$Y:$Y,通讯通路门店!$S:$S,$G2237,通讯通路门店!$J:$J,"小米体验店")</f>
        <v>0</v>
      </c>
      <c r="BH2237" s="99">
        <f>SUMIFS(通讯通路门店!$AA:$AA,通讯通路门店!$S:$S,$G2237,通讯通路门店!$J:$J,"苹果体验店")</f>
        <v>0</v>
      </c>
      <c r="BI2237" s="99">
        <f>SUMIFS(通讯通路门店!$K:$K,通讯通路门店!$S:$S,$G2237,通讯通路门店!$J:$J,"其他品牌专卖店")</f>
        <v>0</v>
      </c>
      <c r="BJ2237" s="99">
        <f>SUMIFS(通讯通路门店!$AC:$AC,通讯通路门店!$S:$S,$G2237)</f>
        <v>0</v>
      </c>
      <c r="BK2237" s="99">
        <f>SUMIFS(通讯通路门店!$AD:$AD,通讯通路门店!$S:$S,$G2237)</f>
        <v>0</v>
      </c>
      <c r="BL2237" s="99">
        <f>SUMIFS(通讯通路门店!$AE:$AE,通讯通路门店!$S:$S,$G2237)</f>
        <v>0</v>
      </c>
      <c r="BM2237" s="99">
        <f>SUMIFS(通讯通路门店!$AF:$AF,通讯通路门店!$S:$S,$G2237)</f>
        <v>0</v>
      </c>
      <c r="BN2237" s="99">
        <f>SUMIFS(通讯通路门店!$AG:$AG,通讯通路门店!$S:$S,$G2237)</f>
        <v>0</v>
      </c>
      <c r="BO2237" s="99">
        <f>SUMIFS(通讯通路门店!$AH:$AH,通讯通路门店!$S:$S,$G2237)</f>
        <v>0</v>
      </c>
      <c r="BP2237" s="99">
        <f>SUMIFS(通讯通路门店!$AI:$AI,通讯通路门店!$S:$S,$G2237)</f>
        <v>0</v>
      </c>
      <c r="BQ2237" s="83"/>
    </row>
    <row r="2238" spans="1:69">
      <c r="A2238" s="99" t="str">
        <f>IFERROR(_xlfn.XLOOKUP($G2238,通讯通路门店!$S$4:$S$993933,通讯通路门店!$A$4:$A$993933,0,0),"")</f>
        <v>海南省</v>
      </c>
      <c r="B2238" s="99" t="str">
        <f>IFERROR(_xlfn.XLOOKUP($G2238,通讯通路门店!$S$4:$S$993933,通讯通路门店!$B$4:$B$993933,0,0),"")</f>
        <v>昌江黎族自治县</v>
      </c>
      <c r="C2238" s="99" t="str">
        <f>IFERROR(_xlfn.XLOOKUP($G2238,通讯通路门店!$S$4:$S$993933,通讯通路门店!$C$4:$C$993933,0,0),"")</f>
        <v>昌江黎族自治县</v>
      </c>
      <c r="D2238" s="99" t="str">
        <f>IFERROR(_xlfn.XLOOKUP($G2238,通讯通路门店!$S$4:$S$993933,通讯通路门店!$D$4:$D$993933,0,0),"")</f>
        <v>叉河镇</v>
      </c>
      <c r="E2238" s="83"/>
      <c r="F2238" s="83"/>
      <c r="G2238" s="101"/>
      <c r="H2238" s="102">
        <f>IFERROR(_xlfn.XLOOKUP($G2238,通讯通路门店!$S$4:$S$993933,通讯通路门店!$R$4:$R$993933,0,0),"")</f>
        <v>0</v>
      </c>
      <c r="I2238" s="83"/>
      <c r="J2238" s="83"/>
      <c r="K2238" s="83"/>
      <c r="L2238" s="83"/>
      <c r="M2238" s="83"/>
      <c r="N2238" s="83"/>
      <c r="O2238" s="83"/>
      <c r="P2238" s="83"/>
      <c r="Q2238" s="83"/>
      <c r="R2238" s="83"/>
      <c r="S2238" s="83"/>
      <c r="T2238" s="83"/>
      <c r="U2238" s="99">
        <f>COUNTIF(通讯通路门店!$S:$S,$G2238)</f>
        <v>0</v>
      </c>
      <c r="V2238" s="99">
        <f>COUNTIFS(通讯通路门店!$S:$S,$G2238,通讯通路门店!$J:$J,"综合卖场")</f>
        <v>0</v>
      </c>
      <c r="W2238" s="99">
        <f>SUMIFS(通讯通路门店!$AJ:$AJ,通讯通路门店!$S:$S,通讯客户沙盘!$G2238)</f>
        <v>0</v>
      </c>
      <c r="X2238" s="99">
        <f t="shared" si="170"/>
        <v>0</v>
      </c>
      <c r="Y2238" s="99">
        <f>COUNTIFS(通讯通路门店!$S:$S,$G2238,通讯通路门店!$J:$J,"荣耀体验店")+COUNTIFS(通讯通路门店!$S:$S,$G2238,通讯通路门店!$J:$J,"荣耀授权专卖店")</f>
        <v>0</v>
      </c>
      <c r="Z2238" s="99">
        <f>COUNTIFS(通讯通路门店!$S:$S,$G2238,通讯通路门店!$J:$J,"VIVO体验店")</f>
        <v>0</v>
      </c>
      <c r="AA2238" s="99">
        <f>COUNTIFS(通讯通路门店!$S:$S,$G2238,通讯通路门店!$J:$J,"OPPO体验店")</f>
        <v>0</v>
      </c>
      <c r="AB2238" s="99">
        <f>COUNTIFS(通讯通路门店!$S:$S,$G2238,通讯通路门店!$J:$J,"华为授权体验店")+COUNTIFS(通讯通路门店!$S:$S,$G2238,通讯通路门店!$J:$J,"华为堡垒店")</f>
        <v>0</v>
      </c>
      <c r="AC2238" s="99">
        <f>COUNTIFS(通讯通路门店!$S:$S,$G2238,通讯通路门店!$J:$J,"小米体验店")</f>
        <v>0</v>
      </c>
      <c r="AD2238" s="99">
        <f>COUNTIFS(通讯通路门店!$S:$S,$G2238,通讯通路门店!$J:$J,"苹果体验店")</f>
        <v>0</v>
      </c>
      <c r="AE2238" s="99">
        <f>COUNTIFS(通讯通路门店!$S:$S,$G2238,通讯通路门店!$J:$J,"其他品牌专卖店")</f>
        <v>0</v>
      </c>
      <c r="AF2238" s="99">
        <f>SUMIFS(通讯通路门店!$BI:$BI,通讯通路门店!$S:$S,$G2238)</f>
        <v>0</v>
      </c>
      <c r="AG2238" s="99">
        <f>SUMIFS(通讯通路门店!$BH:$BH,通讯通路门店!$S:$S,$G2238)</f>
        <v>0</v>
      </c>
      <c r="AH2238" s="99">
        <f t="shared" si="171"/>
        <v>0</v>
      </c>
      <c r="AI2238" s="99">
        <f>SUMIFS(通讯通路门店!$BB:$BB,通讯通路门店!$S:$S,$G2238)</f>
        <v>0</v>
      </c>
      <c r="AJ2238" s="99">
        <f>SUMIFS(通讯通路门店!$BE:$BE,通讯通路门店!$S:$S,$G2238)</f>
        <v>0</v>
      </c>
      <c r="AK2238" s="99">
        <f>SUMIFS(通讯通路门店!$BG:$BG,通讯通路门店!$S:$S,$G2238)</f>
        <v>0</v>
      </c>
      <c r="AL2238" s="99">
        <f>SUMIFS(通讯通路门店!$BC:$BC,通讯通路门店!$S:$S,$G2238)</f>
        <v>0</v>
      </c>
      <c r="AM2238" s="99">
        <f>SUMIFS(通讯通路门店!$BD:$BD,通讯通路门店!$S:$S,$G2238)</f>
        <v>0</v>
      </c>
      <c r="AN2238" s="99">
        <f>SUMIFS(通讯通路门店!$BF:$BF,通讯通路门店!$S:$S,$G2238)</f>
        <v>0</v>
      </c>
      <c r="AO2238" s="99">
        <f t="shared" si="172"/>
        <v>0</v>
      </c>
      <c r="AP2238" s="99">
        <f>SUMIFS(通讯通路门店!$K:$K,通讯通路门店!$S:$S,$G2238)</f>
        <v>0</v>
      </c>
      <c r="AQ2238" s="83"/>
      <c r="AR2238" s="99">
        <f>SUMIFS(通讯通路门店!$T:$T,通讯通路门店!$S:$S,$G2238)</f>
        <v>0</v>
      </c>
      <c r="AS2238" s="99">
        <f>SUMIFS(通讯通路门店!$U:$U,通讯通路门店!$S:$S,$G2238)</f>
        <v>0</v>
      </c>
      <c r="AT2238" s="99">
        <f>SUMIFS(通讯通路门店!$V:$V,通讯通路门店!$S:$S,$G2238)</f>
        <v>0</v>
      </c>
      <c r="AU2238" s="99">
        <f>SUMIFS(通讯通路门店!$W:$W,通讯通路门店!$S:$S,$G2238)</f>
        <v>0</v>
      </c>
      <c r="AV2238" s="99">
        <f>SUMIFS(通讯通路门店!$Z:$Z,通讯通路门店!$S:$S,$G2238)</f>
        <v>0</v>
      </c>
      <c r="AW2238" s="99">
        <f>SUMIFS(通讯通路门店!$AB:$AB,通讯通路门店!$S:$S,$G2238)</f>
        <v>0</v>
      </c>
      <c r="AX2238" s="99">
        <f>SUMIFS(通讯通路门店!$X:$X,通讯通路门店!$S:$S,$G2238)</f>
        <v>0</v>
      </c>
      <c r="AY2238" s="99">
        <f>SUMIFS(通讯通路门店!$Y:$Y,通讯通路门店!$S:$S,$G2238)</f>
        <v>0</v>
      </c>
      <c r="AZ2238" s="99">
        <f>SUMIFS(通讯通路门店!$AA:$AA,通讯通路门店!$S:$S,$G2238)</f>
        <v>0</v>
      </c>
      <c r="BA2238" s="99">
        <f t="shared" si="173"/>
        <v>0</v>
      </c>
      <c r="BB2238" s="99">
        <f t="shared" si="174"/>
        <v>0</v>
      </c>
      <c r="BC2238" s="99">
        <f>SUMIFS(通讯通路门店!$W:$W,通讯通路门店!$S:$S,$G2238,通讯通路门店!$J:$J,"荣耀体验店")+SUMIFS(通讯通路门店!$W:$W,通讯通路门店!$S:$S,$G2238,通讯通路门店!$J:$J,"荣耀授权专卖店")</f>
        <v>0</v>
      </c>
      <c r="BD2238" s="99">
        <f>SUMIFS(通讯通路门店!$Z:$Z,通讯通路门店!$S:$S,$G2238,通讯通路门店!$J:$J,"VIVO体验店")</f>
        <v>0</v>
      </c>
      <c r="BE2238" s="99">
        <f>SUMIFS(通讯通路门店!$AB:$AB,通讯通路门店!$S:$S,$G2238,通讯通路门店!$J:$J,"OPPO体验店")</f>
        <v>0</v>
      </c>
      <c r="BF2238" s="99">
        <f>SUMIFS(通讯通路门店!$X:$X,通讯通路门店!$S:$S,$G2238,通讯通路门店!$J:$J,"华为授权体验店")+SUMIFS(通讯通路门店!$AA:$AA,通讯通路门店!$S:$S,$G2238,通讯通路门店!$J:$J,"华为堡垒店")</f>
        <v>0</v>
      </c>
      <c r="BG2238" s="99">
        <f>SUMIFS(通讯通路门店!$Y:$Y,通讯通路门店!$S:$S,$G2238,通讯通路门店!$J:$J,"小米体验店")</f>
        <v>0</v>
      </c>
      <c r="BH2238" s="99">
        <f>SUMIFS(通讯通路门店!$AA:$AA,通讯通路门店!$S:$S,$G2238,通讯通路门店!$J:$J,"苹果体验店")</f>
        <v>0</v>
      </c>
      <c r="BI2238" s="99">
        <f>SUMIFS(通讯通路门店!$K:$K,通讯通路门店!$S:$S,$G2238,通讯通路门店!$J:$J,"其他品牌专卖店")</f>
        <v>0</v>
      </c>
      <c r="BJ2238" s="99">
        <f>SUMIFS(通讯通路门店!$AC:$AC,通讯通路门店!$S:$S,$G2238)</f>
        <v>0</v>
      </c>
      <c r="BK2238" s="99">
        <f>SUMIFS(通讯通路门店!$AD:$AD,通讯通路门店!$S:$S,$G2238)</f>
        <v>0</v>
      </c>
      <c r="BL2238" s="99">
        <f>SUMIFS(通讯通路门店!$AE:$AE,通讯通路门店!$S:$S,$G2238)</f>
        <v>0</v>
      </c>
      <c r="BM2238" s="99">
        <f>SUMIFS(通讯通路门店!$AF:$AF,通讯通路门店!$S:$S,$G2238)</f>
        <v>0</v>
      </c>
      <c r="BN2238" s="99">
        <f>SUMIFS(通讯通路门店!$AG:$AG,通讯通路门店!$S:$S,$G2238)</f>
        <v>0</v>
      </c>
      <c r="BO2238" s="99">
        <f>SUMIFS(通讯通路门店!$AH:$AH,通讯通路门店!$S:$S,$G2238)</f>
        <v>0</v>
      </c>
      <c r="BP2238" s="99">
        <f>SUMIFS(通讯通路门店!$AI:$AI,通讯通路门店!$S:$S,$G2238)</f>
        <v>0</v>
      </c>
      <c r="BQ2238" s="83"/>
    </row>
    <row r="2239" spans="1:69">
      <c r="A2239" s="99" t="str">
        <f>IFERROR(_xlfn.XLOOKUP($G2239,通讯通路门店!$S$4:$S$993933,通讯通路门店!$A$4:$A$993933,0,0),"")</f>
        <v>海南省</v>
      </c>
      <c r="B2239" s="99" t="str">
        <f>IFERROR(_xlfn.XLOOKUP($G2239,通讯通路门店!$S$4:$S$993933,通讯通路门店!$B$4:$B$993933,0,0),"")</f>
        <v>昌江黎族自治县</v>
      </c>
      <c r="C2239" s="99" t="str">
        <f>IFERROR(_xlfn.XLOOKUP($G2239,通讯通路门店!$S$4:$S$993933,通讯通路门店!$C$4:$C$993933,0,0),"")</f>
        <v>昌江黎族自治县</v>
      </c>
      <c r="D2239" s="99" t="str">
        <f>IFERROR(_xlfn.XLOOKUP($G2239,通讯通路门店!$S$4:$S$993933,通讯通路门店!$D$4:$D$993933,0,0),"")</f>
        <v>叉河镇</v>
      </c>
      <c r="E2239" s="83"/>
      <c r="F2239" s="83"/>
      <c r="G2239" s="101"/>
      <c r="H2239" s="102">
        <f>IFERROR(_xlfn.XLOOKUP($G2239,通讯通路门店!$S$4:$S$993933,通讯通路门店!$R$4:$R$993933,0,0),"")</f>
        <v>0</v>
      </c>
      <c r="I2239" s="83"/>
      <c r="J2239" s="83"/>
      <c r="K2239" s="83"/>
      <c r="L2239" s="83"/>
      <c r="M2239" s="83"/>
      <c r="N2239" s="83"/>
      <c r="O2239" s="83"/>
      <c r="P2239" s="83"/>
      <c r="Q2239" s="83"/>
      <c r="R2239" s="83"/>
      <c r="S2239" s="83"/>
      <c r="T2239" s="83"/>
      <c r="U2239" s="99">
        <f>COUNTIF(通讯通路门店!$S:$S,$G2239)</f>
        <v>0</v>
      </c>
      <c r="V2239" s="99">
        <f>COUNTIFS(通讯通路门店!$S:$S,$G2239,通讯通路门店!$J:$J,"综合卖场")</f>
        <v>0</v>
      </c>
      <c r="W2239" s="99">
        <f>SUMIFS(通讯通路门店!$AJ:$AJ,通讯通路门店!$S:$S,通讯客户沙盘!$G2239)</f>
        <v>0</v>
      </c>
      <c r="X2239" s="99">
        <f t="shared" si="170"/>
        <v>0</v>
      </c>
      <c r="Y2239" s="99">
        <f>COUNTIFS(通讯通路门店!$S:$S,$G2239,通讯通路门店!$J:$J,"荣耀体验店")+COUNTIFS(通讯通路门店!$S:$S,$G2239,通讯通路门店!$J:$J,"荣耀授权专卖店")</f>
        <v>0</v>
      </c>
      <c r="Z2239" s="99">
        <f>COUNTIFS(通讯通路门店!$S:$S,$G2239,通讯通路门店!$J:$J,"VIVO体验店")</f>
        <v>0</v>
      </c>
      <c r="AA2239" s="99">
        <f>COUNTIFS(通讯通路门店!$S:$S,$G2239,通讯通路门店!$J:$J,"OPPO体验店")</f>
        <v>0</v>
      </c>
      <c r="AB2239" s="99">
        <f>COUNTIFS(通讯通路门店!$S:$S,$G2239,通讯通路门店!$J:$J,"华为授权体验店")+COUNTIFS(通讯通路门店!$S:$S,$G2239,通讯通路门店!$J:$J,"华为堡垒店")</f>
        <v>0</v>
      </c>
      <c r="AC2239" s="99">
        <f>COUNTIFS(通讯通路门店!$S:$S,$G2239,通讯通路门店!$J:$J,"小米体验店")</f>
        <v>0</v>
      </c>
      <c r="AD2239" s="99">
        <f>COUNTIFS(通讯通路门店!$S:$S,$G2239,通讯通路门店!$J:$J,"苹果体验店")</f>
        <v>0</v>
      </c>
      <c r="AE2239" s="99">
        <f>COUNTIFS(通讯通路门店!$S:$S,$G2239,通讯通路门店!$J:$J,"其他品牌专卖店")</f>
        <v>0</v>
      </c>
      <c r="AF2239" s="99">
        <f>SUMIFS(通讯通路门店!$BI:$BI,通讯通路门店!$S:$S,$G2239)</f>
        <v>0</v>
      </c>
      <c r="AG2239" s="99">
        <f>SUMIFS(通讯通路门店!$BH:$BH,通讯通路门店!$S:$S,$G2239)</f>
        <v>0</v>
      </c>
      <c r="AH2239" s="99">
        <f t="shared" si="171"/>
        <v>0</v>
      </c>
      <c r="AI2239" s="99">
        <f>SUMIFS(通讯通路门店!$BB:$BB,通讯通路门店!$S:$S,$G2239)</f>
        <v>0</v>
      </c>
      <c r="AJ2239" s="99">
        <f>SUMIFS(通讯通路门店!$BE:$BE,通讯通路门店!$S:$S,$G2239)</f>
        <v>0</v>
      </c>
      <c r="AK2239" s="99">
        <f>SUMIFS(通讯通路门店!$BG:$BG,通讯通路门店!$S:$S,$G2239)</f>
        <v>0</v>
      </c>
      <c r="AL2239" s="99">
        <f>SUMIFS(通讯通路门店!$BC:$BC,通讯通路门店!$S:$S,$G2239)</f>
        <v>0</v>
      </c>
      <c r="AM2239" s="99">
        <f>SUMIFS(通讯通路门店!$BD:$BD,通讯通路门店!$S:$S,$G2239)</f>
        <v>0</v>
      </c>
      <c r="AN2239" s="99">
        <f>SUMIFS(通讯通路门店!$BF:$BF,通讯通路门店!$S:$S,$G2239)</f>
        <v>0</v>
      </c>
      <c r="AO2239" s="99">
        <f t="shared" si="172"/>
        <v>0</v>
      </c>
      <c r="AP2239" s="99">
        <f>SUMIFS(通讯通路门店!$K:$K,通讯通路门店!$S:$S,$G2239)</f>
        <v>0</v>
      </c>
      <c r="AQ2239" s="83"/>
      <c r="AR2239" s="99">
        <f>SUMIFS(通讯通路门店!$T:$T,通讯通路门店!$S:$S,$G2239)</f>
        <v>0</v>
      </c>
      <c r="AS2239" s="99">
        <f>SUMIFS(通讯通路门店!$U:$U,通讯通路门店!$S:$S,$G2239)</f>
        <v>0</v>
      </c>
      <c r="AT2239" s="99">
        <f>SUMIFS(通讯通路门店!$V:$V,通讯通路门店!$S:$S,$G2239)</f>
        <v>0</v>
      </c>
      <c r="AU2239" s="99">
        <f>SUMIFS(通讯通路门店!$W:$W,通讯通路门店!$S:$S,$G2239)</f>
        <v>0</v>
      </c>
      <c r="AV2239" s="99">
        <f>SUMIFS(通讯通路门店!$Z:$Z,通讯通路门店!$S:$S,$G2239)</f>
        <v>0</v>
      </c>
      <c r="AW2239" s="99">
        <f>SUMIFS(通讯通路门店!$AB:$AB,通讯通路门店!$S:$S,$G2239)</f>
        <v>0</v>
      </c>
      <c r="AX2239" s="99">
        <f>SUMIFS(通讯通路门店!$X:$X,通讯通路门店!$S:$S,$G2239)</f>
        <v>0</v>
      </c>
      <c r="AY2239" s="99">
        <f>SUMIFS(通讯通路门店!$Y:$Y,通讯通路门店!$S:$S,$G2239)</f>
        <v>0</v>
      </c>
      <c r="AZ2239" s="99">
        <f>SUMIFS(通讯通路门店!$AA:$AA,通讯通路门店!$S:$S,$G2239)</f>
        <v>0</v>
      </c>
      <c r="BA2239" s="99">
        <f t="shared" si="173"/>
        <v>0</v>
      </c>
      <c r="BB2239" s="99">
        <f t="shared" si="174"/>
        <v>0</v>
      </c>
      <c r="BC2239" s="99">
        <f>SUMIFS(通讯通路门店!$W:$W,通讯通路门店!$S:$S,$G2239,通讯通路门店!$J:$J,"荣耀体验店")+SUMIFS(通讯通路门店!$W:$W,通讯通路门店!$S:$S,$G2239,通讯通路门店!$J:$J,"荣耀授权专卖店")</f>
        <v>0</v>
      </c>
      <c r="BD2239" s="99">
        <f>SUMIFS(通讯通路门店!$Z:$Z,通讯通路门店!$S:$S,$G2239,通讯通路门店!$J:$J,"VIVO体验店")</f>
        <v>0</v>
      </c>
      <c r="BE2239" s="99">
        <f>SUMIFS(通讯通路门店!$AB:$AB,通讯通路门店!$S:$S,$G2239,通讯通路门店!$J:$J,"OPPO体验店")</f>
        <v>0</v>
      </c>
      <c r="BF2239" s="99">
        <f>SUMIFS(通讯通路门店!$X:$X,通讯通路门店!$S:$S,$G2239,通讯通路门店!$J:$J,"华为授权体验店")+SUMIFS(通讯通路门店!$AA:$AA,通讯通路门店!$S:$S,$G2239,通讯通路门店!$J:$J,"华为堡垒店")</f>
        <v>0</v>
      </c>
      <c r="BG2239" s="99">
        <f>SUMIFS(通讯通路门店!$Y:$Y,通讯通路门店!$S:$S,$G2239,通讯通路门店!$J:$J,"小米体验店")</f>
        <v>0</v>
      </c>
      <c r="BH2239" s="99">
        <f>SUMIFS(通讯通路门店!$AA:$AA,通讯通路门店!$S:$S,$G2239,通讯通路门店!$J:$J,"苹果体验店")</f>
        <v>0</v>
      </c>
      <c r="BI2239" s="99">
        <f>SUMIFS(通讯通路门店!$K:$K,通讯通路门店!$S:$S,$G2239,通讯通路门店!$J:$J,"其他品牌专卖店")</f>
        <v>0</v>
      </c>
      <c r="BJ2239" s="99">
        <f>SUMIFS(通讯通路门店!$AC:$AC,通讯通路门店!$S:$S,$G2239)</f>
        <v>0</v>
      </c>
      <c r="BK2239" s="99">
        <f>SUMIFS(通讯通路门店!$AD:$AD,通讯通路门店!$S:$S,$G2239)</f>
        <v>0</v>
      </c>
      <c r="BL2239" s="99">
        <f>SUMIFS(通讯通路门店!$AE:$AE,通讯通路门店!$S:$S,$G2239)</f>
        <v>0</v>
      </c>
      <c r="BM2239" s="99">
        <f>SUMIFS(通讯通路门店!$AF:$AF,通讯通路门店!$S:$S,$G2239)</f>
        <v>0</v>
      </c>
      <c r="BN2239" s="99">
        <f>SUMIFS(通讯通路门店!$AG:$AG,通讯通路门店!$S:$S,$G2239)</f>
        <v>0</v>
      </c>
      <c r="BO2239" s="99">
        <f>SUMIFS(通讯通路门店!$AH:$AH,通讯通路门店!$S:$S,$G2239)</f>
        <v>0</v>
      </c>
      <c r="BP2239" s="99">
        <f>SUMIFS(通讯通路门店!$AI:$AI,通讯通路门店!$S:$S,$G2239)</f>
        <v>0</v>
      </c>
      <c r="BQ2239" s="83"/>
    </row>
    <row r="2240" spans="1:69">
      <c r="A2240" s="99" t="str">
        <f>IFERROR(_xlfn.XLOOKUP($G2240,通讯通路门店!$S$4:$S$993933,通讯通路门店!$A$4:$A$993933,0,0),"")</f>
        <v>海南省</v>
      </c>
      <c r="B2240" s="99" t="str">
        <f>IFERROR(_xlfn.XLOOKUP($G2240,通讯通路门店!$S$4:$S$993933,通讯通路门店!$B$4:$B$993933,0,0),"")</f>
        <v>昌江黎族自治县</v>
      </c>
      <c r="C2240" s="99" t="str">
        <f>IFERROR(_xlfn.XLOOKUP($G2240,通讯通路门店!$S$4:$S$993933,通讯通路门店!$C$4:$C$993933,0,0),"")</f>
        <v>昌江黎族自治县</v>
      </c>
      <c r="D2240" s="99" t="str">
        <f>IFERROR(_xlfn.XLOOKUP($G2240,通讯通路门店!$S$4:$S$993933,通讯通路门店!$D$4:$D$993933,0,0),"")</f>
        <v>叉河镇</v>
      </c>
      <c r="E2240" s="83"/>
      <c r="F2240" s="83"/>
      <c r="G2240" s="101"/>
      <c r="H2240" s="102">
        <f>IFERROR(_xlfn.XLOOKUP($G2240,通讯通路门店!$S$4:$S$993933,通讯通路门店!$R$4:$R$993933,0,0),"")</f>
        <v>0</v>
      </c>
      <c r="I2240" s="83"/>
      <c r="J2240" s="83"/>
      <c r="K2240" s="83"/>
      <c r="L2240" s="83"/>
      <c r="M2240" s="83"/>
      <c r="N2240" s="83"/>
      <c r="O2240" s="83"/>
      <c r="P2240" s="83"/>
      <c r="Q2240" s="83"/>
      <c r="R2240" s="83"/>
      <c r="S2240" s="83"/>
      <c r="T2240" s="83"/>
      <c r="U2240" s="99">
        <f>COUNTIF(通讯通路门店!$S:$S,$G2240)</f>
        <v>0</v>
      </c>
      <c r="V2240" s="99">
        <f>COUNTIFS(通讯通路门店!$S:$S,$G2240,通讯通路门店!$J:$J,"综合卖场")</f>
        <v>0</v>
      </c>
      <c r="W2240" s="99">
        <f>SUMIFS(通讯通路门店!$AJ:$AJ,通讯通路门店!$S:$S,通讯客户沙盘!$G2240)</f>
        <v>0</v>
      </c>
      <c r="X2240" s="99">
        <f t="shared" si="170"/>
        <v>0</v>
      </c>
      <c r="Y2240" s="99">
        <f>COUNTIFS(通讯通路门店!$S:$S,$G2240,通讯通路门店!$J:$J,"荣耀体验店")+COUNTIFS(通讯通路门店!$S:$S,$G2240,通讯通路门店!$J:$J,"荣耀授权专卖店")</f>
        <v>0</v>
      </c>
      <c r="Z2240" s="99">
        <f>COUNTIFS(通讯通路门店!$S:$S,$G2240,通讯通路门店!$J:$J,"VIVO体验店")</f>
        <v>0</v>
      </c>
      <c r="AA2240" s="99">
        <f>COUNTIFS(通讯通路门店!$S:$S,$G2240,通讯通路门店!$J:$J,"OPPO体验店")</f>
        <v>0</v>
      </c>
      <c r="AB2240" s="99">
        <f>COUNTIFS(通讯通路门店!$S:$S,$G2240,通讯通路门店!$J:$J,"华为授权体验店")+COUNTIFS(通讯通路门店!$S:$S,$G2240,通讯通路门店!$J:$J,"华为堡垒店")</f>
        <v>0</v>
      </c>
      <c r="AC2240" s="99">
        <f>COUNTIFS(通讯通路门店!$S:$S,$G2240,通讯通路门店!$J:$J,"小米体验店")</f>
        <v>0</v>
      </c>
      <c r="AD2240" s="99">
        <f>COUNTIFS(通讯通路门店!$S:$S,$G2240,通讯通路门店!$J:$J,"苹果体验店")</f>
        <v>0</v>
      </c>
      <c r="AE2240" s="99">
        <f>COUNTIFS(通讯通路门店!$S:$S,$G2240,通讯通路门店!$J:$J,"其他品牌专卖店")</f>
        <v>0</v>
      </c>
      <c r="AF2240" s="99">
        <f>SUMIFS(通讯通路门店!$BI:$BI,通讯通路门店!$S:$S,$G2240)</f>
        <v>0</v>
      </c>
      <c r="AG2240" s="99">
        <f>SUMIFS(通讯通路门店!$BH:$BH,通讯通路门店!$S:$S,$G2240)</f>
        <v>0</v>
      </c>
      <c r="AH2240" s="99">
        <f t="shared" si="171"/>
        <v>0</v>
      </c>
      <c r="AI2240" s="99">
        <f>SUMIFS(通讯通路门店!$BB:$BB,通讯通路门店!$S:$S,$G2240)</f>
        <v>0</v>
      </c>
      <c r="AJ2240" s="99">
        <f>SUMIFS(通讯通路门店!$BE:$BE,通讯通路门店!$S:$S,$G2240)</f>
        <v>0</v>
      </c>
      <c r="AK2240" s="99">
        <f>SUMIFS(通讯通路门店!$BG:$BG,通讯通路门店!$S:$S,$G2240)</f>
        <v>0</v>
      </c>
      <c r="AL2240" s="99">
        <f>SUMIFS(通讯通路门店!$BC:$BC,通讯通路门店!$S:$S,$G2240)</f>
        <v>0</v>
      </c>
      <c r="AM2240" s="99">
        <f>SUMIFS(通讯通路门店!$BD:$BD,通讯通路门店!$S:$S,$G2240)</f>
        <v>0</v>
      </c>
      <c r="AN2240" s="99">
        <f>SUMIFS(通讯通路门店!$BF:$BF,通讯通路门店!$S:$S,$G2240)</f>
        <v>0</v>
      </c>
      <c r="AO2240" s="99">
        <f t="shared" si="172"/>
        <v>0</v>
      </c>
      <c r="AP2240" s="99">
        <f>SUMIFS(通讯通路门店!$K:$K,通讯通路门店!$S:$S,$G2240)</f>
        <v>0</v>
      </c>
      <c r="AQ2240" s="83"/>
      <c r="AR2240" s="99">
        <f>SUMIFS(通讯通路门店!$T:$T,通讯通路门店!$S:$S,$G2240)</f>
        <v>0</v>
      </c>
      <c r="AS2240" s="99">
        <f>SUMIFS(通讯通路门店!$U:$U,通讯通路门店!$S:$S,$G2240)</f>
        <v>0</v>
      </c>
      <c r="AT2240" s="99">
        <f>SUMIFS(通讯通路门店!$V:$V,通讯通路门店!$S:$S,$G2240)</f>
        <v>0</v>
      </c>
      <c r="AU2240" s="99">
        <f>SUMIFS(通讯通路门店!$W:$W,通讯通路门店!$S:$S,$G2240)</f>
        <v>0</v>
      </c>
      <c r="AV2240" s="99">
        <f>SUMIFS(通讯通路门店!$Z:$Z,通讯通路门店!$S:$S,$G2240)</f>
        <v>0</v>
      </c>
      <c r="AW2240" s="99">
        <f>SUMIFS(通讯通路门店!$AB:$AB,通讯通路门店!$S:$S,$G2240)</f>
        <v>0</v>
      </c>
      <c r="AX2240" s="99">
        <f>SUMIFS(通讯通路门店!$X:$X,通讯通路门店!$S:$S,$G2240)</f>
        <v>0</v>
      </c>
      <c r="AY2240" s="99">
        <f>SUMIFS(通讯通路门店!$Y:$Y,通讯通路门店!$S:$S,$G2240)</f>
        <v>0</v>
      </c>
      <c r="AZ2240" s="99">
        <f>SUMIFS(通讯通路门店!$AA:$AA,通讯通路门店!$S:$S,$G2240)</f>
        <v>0</v>
      </c>
      <c r="BA2240" s="99">
        <f t="shared" si="173"/>
        <v>0</v>
      </c>
      <c r="BB2240" s="99">
        <f t="shared" si="174"/>
        <v>0</v>
      </c>
      <c r="BC2240" s="99">
        <f>SUMIFS(通讯通路门店!$W:$W,通讯通路门店!$S:$S,$G2240,通讯通路门店!$J:$J,"荣耀体验店")+SUMIFS(通讯通路门店!$W:$W,通讯通路门店!$S:$S,$G2240,通讯通路门店!$J:$J,"荣耀授权专卖店")</f>
        <v>0</v>
      </c>
      <c r="BD2240" s="99">
        <f>SUMIFS(通讯通路门店!$Z:$Z,通讯通路门店!$S:$S,$G2240,通讯通路门店!$J:$J,"VIVO体验店")</f>
        <v>0</v>
      </c>
      <c r="BE2240" s="99">
        <f>SUMIFS(通讯通路门店!$AB:$AB,通讯通路门店!$S:$S,$G2240,通讯通路门店!$J:$J,"OPPO体验店")</f>
        <v>0</v>
      </c>
      <c r="BF2240" s="99">
        <f>SUMIFS(通讯通路门店!$X:$X,通讯通路门店!$S:$S,$G2240,通讯通路门店!$J:$J,"华为授权体验店")+SUMIFS(通讯通路门店!$AA:$AA,通讯通路门店!$S:$S,$G2240,通讯通路门店!$J:$J,"华为堡垒店")</f>
        <v>0</v>
      </c>
      <c r="BG2240" s="99">
        <f>SUMIFS(通讯通路门店!$Y:$Y,通讯通路门店!$S:$S,$G2240,通讯通路门店!$J:$J,"小米体验店")</f>
        <v>0</v>
      </c>
      <c r="BH2240" s="99">
        <f>SUMIFS(通讯通路门店!$AA:$AA,通讯通路门店!$S:$S,$G2240,通讯通路门店!$J:$J,"苹果体验店")</f>
        <v>0</v>
      </c>
      <c r="BI2240" s="99">
        <f>SUMIFS(通讯通路门店!$K:$K,通讯通路门店!$S:$S,$G2240,通讯通路门店!$J:$J,"其他品牌专卖店")</f>
        <v>0</v>
      </c>
      <c r="BJ2240" s="99">
        <f>SUMIFS(通讯通路门店!$AC:$AC,通讯通路门店!$S:$S,$G2240)</f>
        <v>0</v>
      </c>
      <c r="BK2240" s="99">
        <f>SUMIFS(通讯通路门店!$AD:$AD,通讯通路门店!$S:$S,$G2240)</f>
        <v>0</v>
      </c>
      <c r="BL2240" s="99">
        <f>SUMIFS(通讯通路门店!$AE:$AE,通讯通路门店!$S:$S,$G2240)</f>
        <v>0</v>
      </c>
      <c r="BM2240" s="99">
        <f>SUMIFS(通讯通路门店!$AF:$AF,通讯通路门店!$S:$S,$G2240)</f>
        <v>0</v>
      </c>
      <c r="BN2240" s="99">
        <f>SUMIFS(通讯通路门店!$AG:$AG,通讯通路门店!$S:$S,$G2240)</f>
        <v>0</v>
      </c>
      <c r="BO2240" s="99">
        <f>SUMIFS(通讯通路门店!$AH:$AH,通讯通路门店!$S:$S,$G2240)</f>
        <v>0</v>
      </c>
      <c r="BP2240" s="99">
        <f>SUMIFS(通讯通路门店!$AI:$AI,通讯通路门店!$S:$S,$G2240)</f>
        <v>0</v>
      </c>
      <c r="BQ2240" s="83"/>
    </row>
    <row r="2241" spans="1:69">
      <c r="A2241" s="99" t="str">
        <f>IFERROR(_xlfn.XLOOKUP($G2241,通讯通路门店!$S$4:$S$993933,通讯通路门店!$A$4:$A$993933,0,0),"")</f>
        <v>海南省</v>
      </c>
      <c r="B2241" s="99" t="str">
        <f>IFERROR(_xlfn.XLOOKUP($G2241,通讯通路门店!$S$4:$S$993933,通讯通路门店!$B$4:$B$993933,0,0),"")</f>
        <v>昌江黎族自治县</v>
      </c>
      <c r="C2241" s="99" t="str">
        <f>IFERROR(_xlfn.XLOOKUP($G2241,通讯通路门店!$S$4:$S$993933,通讯通路门店!$C$4:$C$993933,0,0),"")</f>
        <v>昌江黎族自治县</v>
      </c>
      <c r="D2241" s="99" t="str">
        <f>IFERROR(_xlfn.XLOOKUP($G2241,通讯通路门店!$S$4:$S$993933,通讯通路门店!$D$4:$D$993933,0,0),"")</f>
        <v>叉河镇</v>
      </c>
      <c r="E2241" s="83"/>
      <c r="F2241" s="83"/>
      <c r="G2241" s="101"/>
      <c r="H2241" s="102">
        <f>IFERROR(_xlfn.XLOOKUP($G2241,通讯通路门店!$S$4:$S$993933,通讯通路门店!$R$4:$R$993933,0,0),"")</f>
        <v>0</v>
      </c>
      <c r="I2241" s="83"/>
      <c r="J2241" s="83"/>
      <c r="K2241" s="83"/>
      <c r="L2241" s="83"/>
      <c r="M2241" s="83"/>
      <c r="N2241" s="83"/>
      <c r="O2241" s="83"/>
      <c r="P2241" s="83"/>
      <c r="Q2241" s="83"/>
      <c r="R2241" s="83"/>
      <c r="S2241" s="83"/>
      <c r="T2241" s="83"/>
      <c r="U2241" s="99">
        <f>COUNTIF(通讯通路门店!$S:$S,$G2241)</f>
        <v>0</v>
      </c>
      <c r="V2241" s="99">
        <f>COUNTIFS(通讯通路门店!$S:$S,$G2241,通讯通路门店!$J:$J,"综合卖场")</f>
        <v>0</v>
      </c>
      <c r="W2241" s="99">
        <f>SUMIFS(通讯通路门店!$AJ:$AJ,通讯通路门店!$S:$S,通讯客户沙盘!$G2241)</f>
        <v>0</v>
      </c>
      <c r="X2241" s="99">
        <f t="shared" si="170"/>
        <v>0</v>
      </c>
      <c r="Y2241" s="99">
        <f>COUNTIFS(通讯通路门店!$S:$S,$G2241,通讯通路门店!$J:$J,"荣耀体验店")+COUNTIFS(通讯通路门店!$S:$S,$G2241,通讯通路门店!$J:$J,"荣耀授权专卖店")</f>
        <v>0</v>
      </c>
      <c r="Z2241" s="99">
        <f>COUNTIFS(通讯通路门店!$S:$S,$G2241,通讯通路门店!$J:$J,"VIVO体验店")</f>
        <v>0</v>
      </c>
      <c r="AA2241" s="99">
        <f>COUNTIFS(通讯通路门店!$S:$S,$G2241,通讯通路门店!$J:$J,"OPPO体验店")</f>
        <v>0</v>
      </c>
      <c r="AB2241" s="99">
        <f>COUNTIFS(通讯通路门店!$S:$S,$G2241,通讯通路门店!$J:$J,"华为授权体验店")+COUNTIFS(通讯通路门店!$S:$S,$G2241,通讯通路门店!$J:$J,"华为堡垒店")</f>
        <v>0</v>
      </c>
      <c r="AC2241" s="99">
        <f>COUNTIFS(通讯通路门店!$S:$S,$G2241,通讯通路门店!$J:$J,"小米体验店")</f>
        <v>0</v>
      </c>
      <c r="AD2241" s="99">
        <f>COUNTIFS(通讯通路门店!$S:$S,$G2241,通讯通路门店!$J:$J,"苹果体验店")</f>
        <v>0</v>
      </c>
      <c r="AE2241" s="99">
        <f>COUNTIFS(通讯通路门店!$S:$S,$G2241,通讯通路门店!$J:$J,"其他品牌专卖店")</f>
        <v>0</v>
      </c>
      <c r="AF2241" s="99">
        <f>SUMIFS(通讯通路门店!$BI:$BI,通讯通路门店!$S:$S,$G2241)</f>
        <v>0</v>
      </c>
      <c r="AG2241" s="99">
        <f>SUMIFS(通讯通路门店!$BH:$BH,通讯通路门店!$S:$S,$G2241)</f>
        <v>0</v>
      </c>
      <c r="AH2241" s="99">
        <f t="shared" si="171"/>
        <v>0</v>
      </c>
      <c r="AI2241" s="99">
        <f>SUMIFS(通讯通路门店!$BB:$BB,通讯通路门店!$S:$S,$G2241)</f>
        <v>0</v>
      </c>
      <c r="AJ2241" s="99">
        <f>SUMIFS(通讯通路门店!$BE:$BE,通讯通路门店!$S:$S,$G2241)</f>
        <v>0</v>
      </c>
      <c r="AK2241" s="99">
        <f>SUMIFS(通讯通路门店!$BG:$BG,通讯通路门店!$S:$S,$G2241)</f>
        <v>0</v>
      </c>
      <c r="AL2241" s="99">
        <f>SUMIFS(通讯通路门店!$BC:$BC,通讯通路门店!$S:$S,$G2241)</f>
        <v>0</v>
      </c>
      <c r="AM2241" s="99">
        <f>SUMIFS(通讯通路门店!$BD:$BD,通讯通路门店!$S:$S,$G2241)</f>
        <v>0</v>
      </c>
      <c r="AN2241" s="99">
        <f>SUMIFS(通讯通路门店!$BF:$BF,通讯通路门店!$S:$S,$G2241)</f>
        <v>0</v>
      </c>
      <c r="AO2241" s="99">
        <f t="shared" si="172"/>
        <v>0</v>
      </c>
      <c r="AP2241" s="99">
        <f>SUMIFS(通讯通路门店!$K:$K,通讯通路门店!$S:$S,$G2241)</f>
        <v>0</v>
      </c>
      <c r="AQ2241" s="83"/>
      <c r="AR2241" s="99">
        <f>SUMIFS(通讯通路门店!$T:$T,通讯通路门店!$S:$S,$G2241)</f>
        <v>0</v>
      </c>
      <c r="AS2241" s="99">
        <f>SUMIFS(通讯通路门店!$U:$U,通讯通路门店!$S:$S,$G2241)</f>
        <v>0</v>
      </c>
      <c r="AT2241" s="99">
        <f>SUMIFS(通讯通路门店!$V:$V,通讯通路门店!$S:$S,$G2241)</f>
        <v>0</v>
      </c>
      <c r="AU2241" s="99">
        <f>SUMIFS(通讯通路门店!$W:$W,通讯通路门店!$S:$S,$G2241)</f>
        <v>0</v>
      </c>
      <c r="AV2241" s="99">
        <f>SUMIFS(通讯通路门店!$Z:$Z,通讯通路门店!$S:$S,$G2241)</f>
        <v>0</v>
      </c>
      <c r="AW2241" s="99">
        <f>SUMIFS(通讯通路门店!$AB:$AB,通讯通路门店!$S:$S,$G2241)</f>
        <v>0</v>
      </c>
      <c r="AX2241" s="99">
        <f>SUMIFS(通讯通路门店!$X:$X,通讯通路门店!$S:$S,$G2241)</f>
        <v>0</v>
      </c>
      <c r="AY2241" s="99">
        <f>SUMIFS(通讯通路门店!$Y:$Y,通讯通路门店!$S:$S,$G2241)</f>
        <v>0</v>
      </c>
      <c r="AZ2241" s="99">
        <f>SUMIFS(通讯通路门店!$AA:$AA,通讯通路门店!$S:$S,$G2241)</f>
        <v>0</v>
      </c>
      <c r="BA2241" s="99">
        <f t="shared" si="173"/>
        <v>0</v>
      </c>
      <c r="BB2241" s="99">
        <f t="shared" si="174"/>
        <v>0</v>
      </c>
      <c r="BC2241" s="99">
        <f>SUMIFS(通讯通路门店!$W:$W,通讯通路门店!$S:$S,$G2241,通讯通路门店!$J:$J,"荣耀体验店")+SUMIFS(通讯通路门店!$W:$W,通讯通路门店!$S:$S,$G2241,通讯通路门店!$J:$J,"荣耀授权专卖店")</f>
        <v>0</v>
      </c>
      <c r="BD2241" s="99">
        <f>SUMIFS(通讯通路门店!$Z:$Z,通讯通路门店!$S:$S,$G2241,通讯通路门店!$J:$J,"VIVO体验店")</f>
        <v>0</v>
      </c>
      <c r="BE2241" s="99">
        <f>SUMIFS(通讯通路门店!$AB:$AB,通讯通路门店!$S:$S,$G2241,通讯通路门店!$J:$J,"OPPO体验店")</f>
        <v>0</v>
      </c>
      <c r="BF2241" s="99">
        <f>SUMIFS(通讯通路门店!$X:$X,通讯通路门店!$S:$S,$G2241,通讯通路门店!$J:$J,"华为授权体验店")+SUMIFS(通讯通路门店!$AA:$AA,通讯通路门店!$S:$S,$G2241,通讯通路门店!$J:$J,"华为堡垒店")</f>
        <v>0</v>
      </c>
      <c r="BG2241" s="99">
        <f>SUMIFS(通讯通路门店!$Y:$Y,通讯通路门店!$S:$S,$G2241,通讯通路门店!$J:$J,"小米体验店")</f>
        <v>0</v>
      </c>
      <c r="BH2241" s="99">
        <f>SUMIFS(通讯通路门店!$AA:$AA,通讯通路门店!$S:$S,$G2241,通讯通路门店!$J:$J,"苹果体验店")</f>
        <v>0</v>
      </c>
      <c r="BI2241" s="99">
        <f>SUMIFS(通讯通路门店!$K:$K,通讯通路门店!$S:$S,$G2241,通讯通路门店!$J:$J,"其他品牌专卖店")</f>
        <v>0</v>
      </c>
      <c r="BJ2241" s="99">
        <f>SUMIFS(通讯通路门店!$AC:$AC,通讯通路门店!$S:$S,$G2241)</f>
        <v>0</v>
      </c>
      <c r="BK2241" s="99">
        <f>SUMIFS(通讯通路门店!$AD:$AD,通讯通路门店!$S:$S,$G2241)</f>
        <v>0</v>
      </c>
      <c r="BL2241" s="99">
        <f>SUMIFS(通讯通路门店!$AE:$AE,通讯通路门店!$S:$S,$G2241)</f>
        <v>0</v>
      </c>
      <c r="BM2241" s="99">
        <f>SUMIFS(通讯通路门店!$AF:$AF,通讯通路门店!$S:$S,$G2241)</f>
        <v>0</v>
      </c>
      <c r="BN2241" s="99">
        <f>SUMIFS(通讯通路门店!$AG:$AG,通讯通路门店!$S:$S,$G2241)</f>
        <v>0</v>
      </c>
      <c r="BO2241" s="99">
        <f>SUMIFS(通讯通路门店!$AH:$AH,通讯通路门店!$S:$S,$G2241)</f>
        <v>0</v>
      </c>
      <c r="BP2241" s="99">
        <f>SUMIFS(通讯通路门店!$AI:$AI,通讯通路门店!$S:$S,$G2241)</f>
        <v>0</v>
      </c>
      <c r="BQ2241" s="83"/>
    </row>
    <row r="2242" spans="1:69">
      <c r="A2242" s="99" t="str">
        <f>IFERROR(_xlfn.XLOOKUP($G2242,通讯通路门店!$S$4:$S$993933,通讯通路门店!$A$4:$A$993933,0,0),"")</f>
        <v>海南省</v>
      </c>
      <c r="B2242" s="99" t="str">
        <f>IFERROR(_xlfn.XLOOKUP($G2242,通讯通路门店!$S$4:$S$993933,通讯通路门店!$B$4:$B$993933,0,0),"")</f>
        <v>昌江黎族自治县</v>
      </c>
      <c r="C2242" s="99" t="str">
        <f>IFERROR(_xlfn.XLOOKUP($G2242,通讯通路门店!$S$4:$S$993933,通讯通路门店!$C$4:$C$993933,0,0),"")</f>
        <v>昌江黎族自治县</v>
      </c>
      <c r="D2242" s="99" t="str">
        <f>IFERROR(_xlfn.XLOOKUP($G2242,通讯通路门店!$S$4:$S$993933,通讯通路门店!$D$4:$D$993933,0,0),"")</f>
        <v>叉河镇</v>
      </c>
      <c r="E2242" s="83"/>
      <c r="F2242" s="83"/>
      <c r="G2242" s="101"/>
      <c r="H2242" s="102">
        <f>IFERROR(_xlfn.XLOOKUP($G2242,通讯通路门店!$S$4:$S$993933,通讯通路门店!$R$4:$R$993933,0,0),"")</f>
        <v>0</v>
      </c>
      <c r="I2242" s="83"/>
      <c r="J2242" s="83"/>
      <c r="K2242" s="83"/>
      <c r="L2242" s="83"/>
      <c r="M2242" s="83"/>
      <c r="N2242" s="83"/>
      <c r="O2242" s="83"/>
      <c r="P2242" s="83"/>
      <c r="Q2242" s="83"/>
      <c r="R2242" s="83"/>
      <c r="S2242" s="83"/>
      <c r="T2242" s="83"/>
      <c r="U2242" s="99">
        <f>COUNTIF(通讯通路门店!$S:$S,$G2242)</f>
        <v>0</v>
      </c>
      <c r="V2242" s="99">
        <f>COUNTIFS(通讯通路门店!$S:$S,$G2242,通讯通路门店!$J:$J,"综合卖场")</f>
        <v>0</v>
      </c>
      <c r="W2242" s="99">
        <f>SUMIFS(通讯通路门店!$AJ:$AJ,通讯通路门店!$S:$S,通讯客户沙盘!$G2242)</f>
        <v>0</v>
      </c>
      <c r="X2242" s="99">
        <f t="shared" si="170"/>
        <v>0</v>
      </c>
      <c r="Y2242" s="99">
        <f>COUNTIFS(通讯通路门店!$S:$S,$G2242,通讯通路门店!$J:$J,"荣耀体验店")+COUNTIFS(通讯通路门店!$S:$S,$G2242,通讯通路门店!$J:$J,"荣耀授权专卖店")</f>
        <v>0</v>
      </c>
      <c r="Z2242" s="99">
        <f>COUNTIFS(通讯通路门店!$S:$S,$G2242,通讯通路门店!$J:$J,"VIVO体验店")</f>
        <v>0</v>
      </c>
      <c r="AA2242" s="99">
        <f>COUNTIFS(通讯通路门店!$S:$S,$G2242,通讯通路门店!$J:$J,"OPPO体验店")</f>
        <v>0</v>
      </c>
      <c r="AB2242" s="99">
        <f>COUNTIFS(通讯通路门店!$S:$S,$G2242,通讯通路门店!$J:$J,"华为授权体验店")+COUNTIFS(通讯通路门店!$S:$S,$G2242,通讯通路门店!$J:$J,"华为堡垒店")</f>
        <v>0</v>
      </c>
      <c r="AC2242" s="99">
        <f>COUNTIFS(通讯通路门店!$S:$S,$G2242,通讯通路门店!$J:$J,"小米体验店")</f>
        <v>0</v>
      </c>
      <c r="AD2242" s="99">
        <f>COUNTIFS(通讯通路门店!$S:$S,$G2242,通讯通路门店!$J:$J,"苹果体验店")</f>
        <v>0</v>
      </c>
      <c r="AE2242" s="99">
        <f>COUNTIFS(通讯通路门店!$S:$S,$G2242,通讯通路门店!$J:$J,"其他品牌专卖店")</f>
        <v>0</v>
      </c>
      <c r="AF2242" s="99">
        <f>SUMIFS(通讯通路门店!$BI:$BI,通讯通路门店!$S:$S,$G2242)</f>
        <v>0</v>
      </c>
      <c r="AG2242" s="99">
        <f>SUMIFS(通讯通路门店!$BH:$BH,通讯通路门店!$S:$S,$G2242)</f>
        <v>0</v>
      </c>
      <c r="AH2242" s="99">
        <f t="shared" si="171"/>
        <v>0</v>
      </c>
      <c r="AI2242" s="99">
        <f>SUMIFS(通讯通路门店!$BB:$BB,通讯通路门店!$S:$S,$G2242)</f>
        <v>0</v>
      </c>
      <c r="AJ2242" s="99">
        <f>SUMIFS(通讯通路门店!$BE:$BE,通讯通路门店!$S:$S,$G2242)</f>
        <v>0</v>
      </c>
      <c r="AK2242" s="99">
        <f>SUMIFS(通讯通路门店!$BG:$BG,通讯通路门店!$S:$S,$G2242)</f>
        <v>0</v>
      </c>
      <c r="AL2242" s="99">
        <f>SUMIFS(通讯通路门店!$BC:$BC,通讯通路门店!$S:$S,$G2242)</f>
        <v>0</v>
      </c>
      <c r="AM2242" s="99">
        <f>SUMIFS(通讯通路门店!$BD:$BD,通讯通路门店!$S:$S,$G2242)</f>
        <v>0</v>
      </c>
      <c r="AN2242" s="99">
        <f>SUMIFS(通讯通路门店!$BF:$BF,通讯通路门店!$S:$S,$G2242)</f>
        <v>0</v>
      </c>
      <c r="AO2242" s="99">
        <f t="shared" si="172"/>
        <v>0</v>
      </c>
      <c r="AP2242" s="99">
        <f>SUMIFS(通讯通路门店!$K:$K,通讯通路门店!$S:$S,$G2242)</f>
        <v>0</v>
      </c>
      <c r="AQ2242" s="83"/>
      <c r="AR2242" s="99">
        <f>SUMIFS(通讯通路门店!$T:$T,通讯通路门店!$S:$S,$G2242)</f>
        <v>0</v>
      </c>
      <c r="AS2242" s="99">
        <f>SUMIFS(通讯通路门店!$U:$U,通讯通路门店!$S:$S,$G2242)</f>
        <v>0</v>
      </c>
      <c r="AT2242" s="99">
        <f>SUMIFS(通讯通路门店!$V:$V,通讯通路门店!$S:$S,$G2242)</f>
        <v>0</v>
      </c>
      <c r="AU2242" s="99">
        <f>SUMIFS(通讯通路门店!$W:$W,通讯通路门店!$S:$S,$G2242)</f>
        <v>0</v>
      </c>
      <c r="AV2242" s="99">
        <f>SUMIFS(通讯通路门店!$Z:$Z,通讯通路门店!$S:$S,$G2242)</f>
        <v>0</v>
      </c>
      <c r="AW2242" s="99">
        <f>SUMIFS(通讯通路门店!$AB:$AB,通讯通路门店!$S:$S,$G2242)</f>
        <v>0</v>
      </c>
      <c r="AX2242" s="99">
        <f>SUMIFS(通讯通路门店!$X:$X,通讯通路门店!$S:$S,$G2242)</f>
        <v>0</v>
      </c>
      <c r="AY2242" s="99">
        <f>SUMIFS(通讯通路门店!$Y:$Y,通讯通路门店!$S:$S,$G2242)</f>
        <v>0</v>
      </c>
      <c r="AZ2242" s="99">
        <f>SUMIFS(通讯通路门店!$AA:$AA,通讯通路门店!$S:$S,$G2242)</f>
        <v>0</v>
      </c>
      <c r="BA2242" s="99">
        <f t="shared" si="173"/>
        <v>0</v>
      </c>
      <c r="BB2242" s="99">
        <f t="shared" si="174"/>
        <v>0</v>
      </c>
      <c r="BC2242" s="99">
        <f>SUMIFS(通讯通路门店!$W:$W,通讯通路门店!$S:$S,$G2242,通讯通路门店!$J:$J,"荣耀体验店")+SUMIFS(通讯通路门店!$W:$W,通讯通路门店!$S:$S,$G2242,通讯通路门店!$J:$J,"荣耀授权专卖店")</f>
        <v>0</v>
      </c>
      <c r="BD2242" s="99">
        <f>SUMIFS(通讯通路门店!$Z:$Z,通讯通路门店!$S:$S,$G2242,通讯通路门店!$J:$J,"VIVO体验店")</f>
        <v>0</v>
      </c>
      <c r="BE2242" s="99">
        <f>SUMIFS(通讯通路门店!$AB:$AB,通讯通路门店!$S:$S,$G2242,通讯通路门店!$J:$J,"OPPO体验店")</f>
        <v>0</v>
      </c>
      <c r="BF2242" s="99">
        <f>SUMIFS(通讯通路门店!$X:$X,通讯通路门店!$S:$S,$G2242,通讯通路门店!$J:$J,"华为授权体验店")+SUMIFS(通讯通路门店!$AA:$AA,通讯通路门店!$S:$S,$G2242,通讯通路门店!$J:$J,"华为堡垒店")</f>
        <v>0</v>
      </c>
      <c r="BG2242" s="99">
        <f>SUMIFS(通讯通路门店!$Y:$Y,通讯通路门店!$S:$S,$G2242,通讯通路门店!$J:$J,"小米体验店")</f>
        <v>0</v>
      </c>
      <c r="BH2242" s="99">
        <f>SUMIFS(通讯通路门店!$AA:$AA,通讯通路门店!$S:$S,$G2242,通讯通路门店!$J:$J,"苹果体验店")</f>
        <v>0</v>
      </c>
      <c r="BI2242" s="99">
        <f>SUMIFS(通讯通路门店!$K:$K,通讯通路门店!$S:$S,$G2242,通讯通路门店!$J:$J,"其他品牌专卖店")</f>
        <v>0</v>
      </c>
      <c r="BJ2242" s="99">
        <f>SUMIFS(通讯通路门店!$AC:$AC,通讯通路门店!$S:$S,$G2242)</f>
        <v>0</v>
      </c>
      <c r="BK2242" s="99">
        <f>SUMIFS(通讯通路门店!$AD:$AD,通讯通路门店!$S:$S,$G2242)</f>
        <v>0</v>
      </c>
      <c r="BL2242" s="99">
        <f>SUMIFS(通讯通路门店!$AE:$AE,通讯通路门店!$S:$S,$G2242)</f>
        <v>0</v>
      </c>
      <c r="BM2242" s="99">
        <f>SUMIFS(通讯通路门店!$AF:$AF,通讯通路门店!$S:$S,$G2242)</f>
        <v>0</v>
      </c>
      <c r="BN2242" s="99">
        <f>SUMIFS(通讯通路门店!$AG:$AG,通讯通路门店!$S:$S,$G2242)</f>
        <v>0</v>
      </c>
      <c r="BO2242" s="99">
        <f>SUMIFS(通讯通路门店!$AH:$AH,通讯通路门店!$S:$S,$G2242)</f>
        <v>0</v>
      </c>
      <c r="BP2242" s="99">
        <f>SUMIFS(通讯通路门店!$AI:$AI,通讯通路门店!$S:$S,$G2242)</f>
        <v>0</v>
      </c>
      <c r="BQ2242" s="83"/>
    </row>
    <row r="2243" spans="1:69">
      <c r="A2243" s="99" t="str">
        <f>IFERROR(_xlfn.XLOOKUP($G2243,通讯通路门店!$S$4:$S$993933,通讯通路门店!$A$4:$A$993933,0,0),"")</f>
        <v>海南省</v>
      </c>
      <c r="B2243" s="99" t="str">
        <f>IFERROR(_xlfn.XLOOKUP($G2243,通讯通路门店!$S$4:$S$993933,通讯通路门店!$B$4:$B$993933,0,0),"")</f>
        <v>昌江黎族自治县</v>
      </c>
      <c r="C2243" s="99" t="str">
        <f>IFERROR(_xlfn.XLOOKUP($G2243,通讯通路门店!$S$4:$S$993933,通讯通路门店!$C$4:$C$993933,0,0),"")</f>
        <v>昌江黎族自治县</v>
      </c>
      <c r="D2243" s="99" t="str">
        <f>IFERROR(_xlfn.XLOOKUP($G2243,通讯通路门店!$S$4:$S$993933,通讯通路门店!$D$4:$D$993933,0,0),"")</f>
        <v>叉河镇</v>
      </c>
      <c r="E2243" s="83"/>
      <c r="F2243" s="83"/>
      <c r="G2243" s="101"/>
      <c r="H2243" s="102">
        <f>IFERROR(_xlfn.XLOOKUP($G2243,通讯通路门店!$S$4:$S$993933,通讯通路门店!$R$4:$R$993933,0,0),"")</f>
        <v>0</v>
      </c>
      <c r="I2243" s="83"/>
      <c r="J2243" s="83"/>
      <c r="K2243" s="83"/>
      <c r="L2243" s="83"/>
      <c r="M2243" s="83"/>
      <c r="N2243" s="83"/>
      <c r="O2243" s="83"/>
      <c r="P2243" s="83"/>
      <c r="Q2243" s="83"/>
      <c r="R2243" s="83"/>
      <c r="S2243" s="83"/>
      <c r="T2243" s="83"/>
      <c r="U2243" s="99">
        <f>COUNTIF(通讯通路门店!$S:$S,$G2243)</f>
        <v>0</v>
      </c>
      <c r="V2243" s="99">
        <f>COUNTIFS(通讯通路门店!$S:$S,$G2243,通讯通路门店!$J:$J,"综合卖场")</f>
        <v>0</v>
      </c>
      <c r="W2243" s="99">
        <f>SUMIFS(通讯通路门店!$AJ:$AJ,通讯通路门店!$S:$S,通讯客户沙盘!$G2243)</f>
        <v>0</v>
      </c>
      <c r="X2243" s="99">
        <f t="shared" si="170"/>
        <v>0</v>
      </c>
      <c r="Y2243" s="99">
        <f>COUNTIFS(通讯通路门店!$S:$S,$G2243,通讯通路门店!$J:$J,"荣耀体验店")+COUNTIFS(通讯通路门店!$S:$S,$G2243,通讯通路门店!$J:$J,"荣耀授权专卖店")</f>
        <v>0</v>
      </c>
      <c r="Z2243" s="99">
        <f>COUNTIFS(通讯通路门店!$S:$S,$G2243,通讯通路门店!$J:$J,"VIVO体验店")</f>
        <v>0</v>
      </c>
      <c r="AA2243" s="99">
        <f>COUNTIFS(通讯通路门店!$S:$S,$G2243,通讯通路门店!$J:$J,"OPPO体验店")</f>
        <v>0</v>
      </c>
      <c r="AB2243" s="99">
        <f>COUNTIFS(通讯通路门店!$S:$S,$G2243,通讯通路门店!$J:$J,"华为授权体验店")+COUNTIFS(通讯通路门店!$S:$S,$G2243,通讯通路门店!$J:$J,"华为堡垒店")</f>
        <v>0</v>
      </c>
      <c r="AC2243" s="99">
        <f>COUNTIFS(通讯通路门店!$S:$S,$G2243,通讯通路门店!$J:$J,"小米体验店")</f>
        <v>0</v>
      </c>
      <c r="AD2243" s="99">
        <f>COUNTIFS(通讯通路门店!$S:$S,$G2243,通讯通路门店!$J:$J,"苹果体验店")</f>
        <v>0</v>
      </c>
      <c r="AE2243" s="99">
        <f>COUNTIFS(通讯通路门店!$S:$S,$G2243,通讯通路门店!$J:$J,"其他品牌专卖店")</f>
        <v>0</v>
      </c>
      <c r="AF2243" s="99">
        <f>SUMIFS(通讯通路门店!$BI:$BI,通讯通路门店!$S:$S,$G2243)</f>
        <v>0</v>
      </c>
      <c r="AG2243" s="99">
        <f>SUMIFS(通讯通路门店!$BH:$BH,通讯通路门店!$S:$S,$G2243)</f>
        <v>0</v>
      </c>
      <c r="AH2243" s="99">
        <f t="shared" si="171"/>
        <v>0</v>
      </c>
      <c r="AI2243" s="99">
        <f>SUMIFS(通讯通路门店!$BB:$BB,通讯通路门店!$S:$S,$G2243)</f>
        <v>0</v>
      </c>
      <c r="AJ2243" s="99">
        <f>SUMIFS(通讯通路门店!$BE:$BE,通讯通路门店!$S:$S,$G2243)</f>
        <v>0</v>
      </c>
      <c r="AK2243" s="99">
        <f>SUMIFS(通讯通路门店!$BG:$BG,通讯通路门店!$S:$S,$G2243)</f>
        <v>0</v>
      </c>
      <c r="AL2243" s="99">
        <f>SUMIFS(通讯通路门店!$BC:$BC,通讯通路门店!$S:$S,$G2243)</f>
        <v>0</v>
      </c>
      <c r="AM2243" s="99">
        <f>SUMIFS(通讯通路门店!$BD:$BD,通讯通路门店!$S:$S,$G2243)</f>
        <v>0</v>
      </c>
      <c r="AN2243" s="99">
        <f>SUMIFS(通讯通路门店!$BF:$BF,通讯通路门店!$S:$S,$G2243)</f>
        <v>0</v>
      </c>
      <c r="AO2243" s="99">
        <f t="shared" si="172"/>
        <v>0</v>
      </c>
      <c r="AP2243" s="99">
        <f>SUMIFS(通讯通路门店!$K:$K,通讯通路门店!$S:$S,$G2243)</f>
        <v>0</v>
      </c>
      <c r="AQ2243" s="83"/>
      <c r="AR2243" s="99">
        <f>SUMIFS(通讯通路门店!$T:$T,通讯通路门店!$S:$S,$G2243)</f>
        <v>0</v>
      </c>
      <c r="AS2243" s="99">
        <f>SUMIFS(通讯通路门店!$U:$U,通讯通路门店!$S:$S,$G2243)</f>
        <v>0</v>
      </c>
      <c r="AT2243" s="99">
        <f>SUMIFS(通讯通路门店!$V:$V,通讯通路门店!$S:$S,$G2243)</f>
        <v>0</v>
      </c>
      <c r="AU2243" s="99">
        <f>SUMIFS(通讯通路门店!$W:$W,通讯通路门店!$S:$S,$G2243)</f>
        <v>0</v>
      </c>
      <c r="AV2243" s="99">
        <f>SUMIFS(通讯通路门店!$Z:$Z,通讯通路门店!$S:$S,$G2243)</f>
        <v>0</v>
      </c>
      <c r="AW2243" s="99">
        <f>SUMIFS(通讯通路门店!$AB:$AB,通讯通路门店!$S:$S,$G2243)</f>
        <v>0</v>
      </c>
      <c r="AX2243" s="99">
        <f>SUMIFS(通讯通路门店!$X:$X,通讯通路门店!$S:$S,$G2243)</f>
        <v>0</v>
      </c>
      <c r="AY2243" s="99">
        <f>SUMIFS(通讯通路门店!$Y:$Y,通讯通路门店!$S:$S,$G2243)</f>
        <v>0</v>
      </c>
      <c r="AZ2243" s="99">
        <f>SUMIFS(通讯通路门店!$AA:$AA,通讯通路门店!$S:$S,$G2243)</f>
        <v>0</v>
      </c>
      <c r="BA2243" s="99">
        <f t="shared" si="173"/>
        <v>0</v>
      </c>
      <c r="BB2243" s="99">
        <f t="shared" si="174"/>
        <v>0</v>
      </c>
      <c r="BC2243" s="99">
        <f>SUMIFS(通讯通路门店!$W:$W,通讯通路门店!$S:$S,$G2243,通讯通路门店!$J:$J,"荣耀体验店")+SUMIFS(通讯通路门店!$W:$W,通讯通路门店!$S:$S,$G2243,通讯通路门店!$J:$J,"荣耀授权专卖店")</f>
        <v>0</v>
      </c>
      <c r="BD2243" s="99">
        <f>SUMIFS(通讯通路门店!$Z:$Z,通讯通路门店!$S:$S,$G2243,通讯通路门店!$J:$J,"VIVO体验店")</f>
        <v>0</v>
      </c>
      <c r="BE2243" s="99">
        <f>SUMIFS(通讯通路门店!$AB:$AB,通讯通路门店!$S:$S,$G2243,通讯通路门店!$J:$J,"OPPO体验店")</f>
        <v>0</v>
      </c>
      <c r="BF2243" s="99">
        <f>SUMIFS(通讯通路门店!$X:$X,通讯通路门店!$S:$S,$G2243,通讯通路门店!$J:$J,"华为授权体验店")+SUMIFS(通讯通路门店!$AA:$AA,通讯通路门店!$S:$S,$G2243,通讯通路门店!$J:$J,"华为堡垒店")</f>
        <v>0</v>
      </c>
      <c r="BG2243" s="99">
        <f>SUMIFS(通讯通路门店!$Y:$Y,通讯通路门店!$S:$S,$G2243,通讯通路门店!$J:$J,"小米体验店")</f>
        <v>0</v>
      </c>
      <c r="BH2243" s="99">
        <f>SUMIFS(通讯通路门店!$AA:$AA,通讯通路门店!$S:$S,$G2243,通讯通路门店!$J:$J,"苹果体验店")</f>
        <v>0</v>
      </c>
      <c r="BI2243" s="99">
        <f>SUMIFS(通讯通路门店!$K:$K,通讯通路门店!$S:$S,$G2243,通讯通路门店!$J:$J,"其他品牌专卖店")</f>
        <v>0</v>
      </c>
      <c r="BJ2243" s="99">
        <f>SUMIFS(通讯通路门店!$AC:$AC,通讯通路门店!$S:$S,$G2243)</f>
        <v>0</v>
      </c>
      <c r="BK2243" s="99">
        <f>SUMIFS(通讯通路门店!$AD:$AD,通讯通路门店!$S:$S,$G2243)</f>
        <v>0</v>
      </c>
      <c r="BL2243" s="99">
        <f>SUMIFS(通讯通路门店!$AE:$AE,通讯通路门店!$S:$S,$G2243)</f>
        <v>0</v>
      </c>
      <c r="BM2243" s="99">
        <f>SUMIFS(通讯通路门店!$AF:$AF,通讯通路门店!$S:$S,$G2243)</f>
        <v>0</v>
      </c>
      <c r="BN2243" s="99">
        <f>SUMIFS(通讯通路门店!$AG:$AG,通讯通路门店!$S:$S,$G2243)</f>
        <v>0</v>
      </c>
      <c r="BO2243" s="99">
        <f>SUMIFS(通讯通路门店!$AH:$AH,通讯通路门店!$S:$S,$G2243)</f>
        <v>0</v>
      </c>
      <c r="BP2243" s="99">
        <f>SUMIFS(通讯通路门店!$AI:$AI,通讯通路门店!$S:$S,$G2243)</f>
        <v>0</v>
      </c>
      <c r="BQ2243" s="83"/>
    </row>
    <row r="2244" spans="1:69">
      <c r="A2244" s="99" t="str">
        <f>IFERROR(_xlfn.XLOOKUP($G2244,通讯通路门店!$S$4:$S$993933,通讯通路门店!$A$4:$A$993933,0,0),"")</f>
        <v>海南省</v>
      </c>
      <c r="B2244" s="99" t="str">
        <f>IFERROR(_xlfn.XLOOKUP($G2244,通讯通路门店!$S$4:$S$993933,通讯通路门店!$B$4:$B$993933,0,0),"")</f>
        <v>昌江黎族自治县</v>
      </c>
      <c r="C2244" s="99" t="str">
        <f>IFERROR(_xlfn.XLOOKUP($G2244,通讯通路门店!$S$4:$S$993933,通讯通路门店!$C$4:$C$993933,0,0),"")</f>
        <v>昌江黎族自治县</v>
      </c>
      <c r="D2244" s="99" t="str">
        <f>IFERROR(_xlfn.XLOOKUP($G2244,通讯通路门店!$S$4:$S$993933,通讯通路门店!$D$4:$D$993933,0,0),"")</f>
        <v>叉河镇</v>
      </c>
      <c r="E2244" s="83"/>
      <c r="F2244" s="83"/>
      <c r="G2244" s="101"/>
      <c r="H2244" s="102">
        <f>IFERROR(_xlfn.XLOOKUP($G2244,通讯通路门店!$S$4:$S$993933,通讯通路门店!$R$4:$R$993933,0,0),"")</f>
        <v>0</v>
      </c>
      <c r="I2244" s="83"/>
      <c r="J2244" s="83"/>
      <c r="K2244" s="83"/>
      <c r="L2244" s="83"/>
      <c r="M2244" s="83"/>
      <c r="N2244" s="83"/>
      <c r="O2244" s="83"/>
      <c r="P2244" s="83"/>
      <c r="Q2244" s="83"/>
      <c r="R2244" s="83"/>
      <c r="S2244" s="83"/>
      <c r="T2244" s="83"/>
      <c r="U2244" s="99">
        <f>COUNTIF(通讯通路门店!$S:$S,$G2244)</f>
        <v>0</v>
      </c>
      <c r="V2244" s="99">
        <f>COUNTIFS(通讯通路门店!$S:$S,$G2244,通讯通路门店!$J:$J,"综合卖场")</f>
        <v>0</v>
      </c>
      <c r="W2244" s="99">
        <f>SUMIFS(通讯通路门店!$AJ:$AJ,通讯通路门店!$S:$S,通讯客户沙盘!$G2244)</f>
        <v>0</v>
      </c>
      <c r="X2244" s="99">
        <f t="shared" ref="X2244:X2307" si="175">Y2244+Z2244+AA2244+AB2244+AC2244+AD2244+AE2244</f>
        <v>0</v>
      </c>
      <c r="Y2244" s="99">
        <f>COUNTIFS(通讯通路门店!$S:$S,$G2244,通讯通路门店!$J:$J,"荣耀体验店")+COUNTIFS(通讯通路门店!$S:$S,$G2244,通讯通路门店!$J:$J,"荣耀授权专卖店")</f>
        <v>0</v>
      </c>
      <c r="Z2244" s="99">
        <f>COUNTIFS(通讯通路门店!$S:$S,$G2244,通讯通路门店!$J:$J,"VIVO体验店")</f>
        <v>0</v>
      </c>
      <c r="AA2244" s="99">
        <f>COUNTIFS(通讯通路门店!$S:$S,$G2244,通讯通路门店!$J:$J,"OPPO体验店")</f>
        <v>0</v>
      </c>
      <c r="AB2244" s="99">
        <f>COUNTIFS(通讯通路门店!$S:$S,$G2244,通讯通路门店!$J:$J,"华为授权体验店")+COUNTIFS(通讯通路门店!$S:$S,$G2244,通讯通路门店!$J:$J,"华为堡垒店")</f>
        <v>0</v>
      </c>
      <c r="AC2244" s="99">
        <f>COUNTIFS(通讯通路门店!$S:$S,$G2244,通讯通路门店!$J:$J,"小米体验店")</f>
        <v>0</v>
      </c>
      <c r="AD2244" s="99">
        <f>COUNTIFS(通讯通路门店!$S:$S,$G2244,通讯通路门店!$J:$J,"苹果体验店")</f>
        <v>0</v>
      </c>
      <c r="AE2244" s="99">
        <f>COUNTIFS(通讯通路门店!$S:$S,$G2244,通讯通路门店!$J:$J,"其他品牌专卖店")</f>
        <v>0</v>
      </c>
      <c r="AF2244" s="99">
        <f>SUMIFS(通讯通路门店!$BI:$BI,通讯通路门店!$S:$S,$G2244)</f>
        <v>0</v>
      </c>
      <c r="AG2244" s="99">
        <f>SUMIFS(通讯通路门店!$BH:$BH,通讯通路门店!$S:$S,$G2244)</f>
        <v>0</v>
      </c>
      <c r="AH2244" s="99">
        <f t="shared" ref="AH2244:AH2307" si="176">AI2244+AJ2244+AK2244+AL2244+AM2244+AN2244</f>
        <v>0</v>
      </c>
      <c r="AI2244" s="99">
        <f>SUMIFS(通讯通路门店!$BB:$BB,通讯通路门店!$S:$S,$G2244)</f>
        <v>0</v>
      </c>
      <c r="AJ2244" s="99">
        <f>SUMIFS(通讯通路门店!$BE:$BE,通讯通路门店!$S:$S,$G2244)</f>
        <v>0</v>
      </c>
      <c r="AK2244" s="99">
        <f>SUMIFS(通讯通路门店!$BG:$BG,通讯通路门店!$S:$S,$G2244)</f>
        <v>0</v>
      </c>
      <c r="AL2244" s="99">
        <f>SUMIFS(通讯通路门店!$BC:$BC,通讯通路门店!$S:$S,$G2244)</f>
        <v>0</v>
      </c>
      <c r="AM2244" s="99">
        <f>SUMIFS(通讯通路门店!$BD:$BD,通讯通路门店!$S:$S,$G2244)</f>
        <v>0</v>
      </c>
      <c r="AN2244" s="99">
        <f>SUMIFS(通讯通路门店!$BF:$BF,通讯通路门店!$S:$S,$G2244)</f>
        <v>0</v>
      </c>
      <c r="AO2244" s="99">
        <f t="shared" ref="AO2244:AO2307" si="177">AP2244+AQ2244</f>
        <v>0</v>
      </c>
      <c r="AP2244" s="99">
        <f>SUMIFS(通讯通路门店!$K:$K,通讯通路门店!$S:$S,$G2244)</f>
        <v>0</v>
      </c>
      <c r="AQ2244" s="83"/>
      <c r="AR2244" s="99">
        <f>SUMIFS(通讯通路门店!$T:$T,通讯通路门店!$S:$S,$G2244)</f>
        <v>0</v>
      </c>
      <c r="AS2244" s="99">
        <f>SUMIFS(通讯通路门店!$U:$U,通讯通路门店!$S:$S,$G2244)</f>
        <v>0</v>
      </c>
      <c r="AT2244" s="99">
        <f>SUMIFS(通讯通路门店!$V:$V,通讯通路门店!$S:$S,$G2244)</f>
        <v>0</v>
      </c>
      <c r="AU2244" s="99">
        <f>SUMIFS(通讯通路门店!$W:$W,通讯通路门店!$S:$S,$G2244)</f>
        <v>0</v>
      </c>
      <c r="AV2244" s="99">
        <f>SUMIFS(通讯通路门店!$Z:$Z,通讯通路门店!$S:$S,$G2244)</f>
        <v>0</v>
      </c>
      <c r="AW2244" s="99">
        <f>SUMIFS(通讯通路门店!$AB:$AB,通讯通路门店!$S:$S,$G2244)</f>
        <v>0</v>
      </c>
      <c r="AX2244" s="99">
        <f>SUMIFS(通讯通路门店!$X:$X,通讯通路门店!$S:$S,$G2244)</f>
        <v>0</v>
      </c>
      <c r="AY2244" s="99">
        <f>SUMIFS(通讯通路门店!$Y:$Y,通讯通路门店!$S:$S,$G2244)</f>
        <v>0</v>
      </c>
      <c r="AZ2244" s="99">
        <f>SUMIFS(通讯通路门店!$AA:$AA,通讯通路门店!$S:$S,$G2244)</f>
        <v>0</v>
      </c>
      <c r="BA2244" s="99">
        <f t="shared" ref="BA2244:BA2307" si="178">AP2244-BB2244</f>
        <v>0</v>
      </c>
      <c r="BB2244" s="99">
        <f t="shared" ref="BB2244:BB2307" si="179">BC2244+BD2244+BE2244+BF2244+BG2244+BH2244</f>
        <v>0</v>
      </c>
      <c r="BC2244" s="99">
        <f>SUMIFS(通讯通路门店!$W:$W,通讯通路门店!$S:$S,$G2244,通讯通路门店!$J:$J,"荣耀体验店")+SUMIFS(通讯通路门店!$W:$W,通讯通路门店!$S:$S,$G2244,通讯通路门店!$J:$J,"荣耀授权专卖店")</f>
        <v>0</v>
      </c>
      <c r="BD2244" s="99">
        <f>SUMIFS(通讯通路门店!$Z:$Z,通讯通路门店!$S:$S,$G2244,通讯通路门店!$J:$J,"VIVO体验店")</f>
        <v>0</v>
      </c>
      <c r="BE2244" s="99">
        <f>SUMIFS(通讯通路门店!$AB:$AB,通讯通路门店!$S:$S,$G2244,通讯通路门店!$J:$J,"OPPO体验店")</f>
        <v>0</v>
      </c>
      <c r="BF2244" s="99">
        <f>SUMIFS(通讯通路门店!$X:$X,通讯通路门店!$S:$S,$G2244,通讯通路门店!$J:$J,"华为授权体验店")+SUMIFS(通讯通路门店!$AA:$AA,通讯通路门店!$S:$S,$G2244,通讯通路门店!$J:$J,"华为堡垒店")</f>
        <v>0</v>
      </c>
      <c r="BG2244" s="99">
        <f>SUMIFS(通讯通路门店!$Y:$Y,通讯通路门店!$S:$S,$G2244,通讯通路门店!$J:$J,"小米体验店")</f>
        <v>0</v>
      </c>
      <c r="BH2244" s="99">
        <f>SUMIFS(通讯通路门店!$AA:$AA,通讯通路门店!$S:$S,$G2244,通讯通路门店!$J:$J,"苹果体验店")</f>
        <v>0</v>
      </c>
      <c r="BI2244" s="99">
        <f>SUMIFS(通讯通路门店!$K:$K,通讯通路门店!$S:$S,$G2244,通讯通路门店!$J:$J,"其他品牌专卖店")</f>
        <v>0</v>
      </c>
      <c r="BJ2244" s="99">
        <f>SUMIFS(通讯通路门店!$AC:$AC,通讯通路门店!$S:$S,$G2244)</f>
        <v>0</v>
      </c>
      <c r="BK2244" s="99">
        <f>SUMIFS(通讯通路门店!$AD:$AD,通讯通路门店!$S:$S,$G2244)</f>
        <v>0</v>
      </c>
      <c r="BL2244" s="99">
        <f>SUMIFS(通讯通路门店!$AE:$AE,通讯通路门店!$S:$S,$G2244)</f>
        <v>0</v>
      </c>
      <c r="BM2244" s="99">
        <f>SUMIFS(通讯通路门店!$AF:$AF,通讯通路门店!$S:$S,$G2244)</f>
        <v>0</v>
      </c>
      <c r="BN2244" s="99">
        <f>SUMIFS(通讯通路门店!$AG:$AG,通讯通路门店!$S:$S,$G2244)</f>
        <v>0</v>
      </c>
      <c r="BO2244" s="99">
        <f>SUMIFS(通讯通路门店!$AH:$AH,通讯通路门店!$S:$S,$G2244)</f>
        <v>0</v>
      </c>
      <c r="BP2244" s="99">
        <f>SUMIFS(通讯通路门店!$AI:$AI,通讯通路门店!$S:$S,$G2244)</f>
        <v>0</v>
      </c>
      <c r="BQ2244" s="83"/>
    </row>
    <row r="2245" spans="1:69">
      <c r="A2245" s="99" t="str">
        <f>IFERROR(_xlfn.XLOOKUP($G2245,通讯通路门店!$S$4:$S$993933,通讯通路门店!$A$4:$A$993933,0,0),"")</f>
        <v>海南省</v>
      </c>
      <c r="B2245" s="99" t="str">
        <f>IFERROR(_xlfn.XLOOKUP($G2245,通讯通路门店!$S$4:$S$993933,通讯通路门店!$B$4:$B$993933,0,0),"")</f>
        <v>昌江黎族自治县</v>
      </c>
      <c r="C2245" s="99" t="str">
        <f>IFERROR(_xlfn.XLOOKUP($G2245,通讯通路门店!$S$4:$S$993933,通讯通路门店!$C$4:$C$993933,0,0),"")</f>
        <v>昌江黎族自治县</v>
      </c>
      <c r="D2245" s="99" t="str">
        <f>IFERROR(_xlfn.XLOOKUP($G2245,通讯通路门店!$S$4:$S$993933,通讯通路门店!$D$4:$D$993933,0,0),"")</f>
        <v>叉河镇</v>
      </c>
      <c r="E2245" s="83"/>
      <c r="F2245" s="83"/>
      <c r="G2245" s="101"/>
      <c r="H2245" s="102">
        <f>IFERROR(_xlfn.XLOOKUP($G2245,通讯通路门店!$S$4:$S$993933,通讯通路门店!$R$4:$R$993933,0,0),"")</f>
        <v>0</v>
      </c>
      <c r="I2245" s="83"/>
      <c r="J2245" s="83"/>
      <c r="K2245" s="83"/>
      <c r="L2245" s="83"/>
      <c r="M2245" s="83"/>
      <c r="N2245" s="83"/>
      <c r="O2245" s="83"/>
      <c r="P2245" s="83"/>
      <c r="Q2245" s="83"/>
      <c r="R2245" s="83"/>
      <c r="S2245" s="83"/>
      <c r="T2245" s="83"/>
      <c r="U2245" s="99">
        <f>COUNTIF(通讯通路门店!$S:$S,$G2245)</f>
        <v>0</v>
      </c>
      <c r="V2245" s="99">
        <f>COUNTIFS(通讯通路门店!$S:$S,$G2245,通讯通路门店!$J:$J,"综合卖场")</f>
        <v>0</v>
      </c>
      <c r="W2245" s="99">
        <f>SUMIFS(通讯通路门店!$AJ:$AJ,通讯通路门店!$S:$S,通讯客户沙盘!$G2245)</f>
        <v>0</v>
      </c>
      <c r="X2245" s="99">
        <f t="shared" si="175"/>
        <v>0</v>
      </c>
      <c r="Y2245" s="99">
        <f>COUNTIFS(通讯通路门店!$S:$S,$G2245,通讯通路门店!$J:$J,"荣耀体验店")+COUNTIFS(通讯通路门店!$S:$S,$G2245,通讯通路门店!$J:$J,"荣耀授权专卖店")</f>
        <v>0</v>
      </c>
      <c r="Z2245" s="99">
        <f>COUNTIFS(通讯通路门店!$S:$S,$G2245,通讯通路门店!$J:$J,"VIVO体验店")</f>
        <v>0</v>
      </c>
      <c r="AA2245" s="99">
        <f>COUNTIFS(通讯通路门店!$S:$S,$G2245,通讯通路门店!$J:$J,"OPPO体验店")</f>
        <v>0</v>
      </c>
      <c r="AB2245" s="99">
        <f>COUNTIFS(通讯通路门店!$S:$S,$G2245,通讯通路门店!$J:$J,"华为授权体验店")+COUNTIFS(通讯通路门店!$S:$S,$G2245,通讯通路门店!$J:$J,"华为堡垒店")</f>
        <v>0</v>
      </c>
      <c r="AC2245" s="99">
        <f>COUNTIFS(通讯通路门店!$S:$S,$G2245,通讯通路门店!$J:$J,"小米体验店")</f>
        <v>0</v>
      </c>
      <c r="AD2245" s="99">
        <f>COUNTIFS(通讯通路门店!$S:$S,$G2245,通讯通路门店!$J:$J,"苹果体验店")</f>
        <v>0</v>
      </c>
      <c r="AE2245" s="99">
        <f>COUNTIFS(通讯通路门店!$S:$S,$G2245,通讯通路门店!$J:$J,"其他品牌专卖店")</f>
        <v>0</v>
      </c>
      <c r="AF2245" s="99">
        <f>SUMIFS(通讯通路门店!$BI:$BI,通讯通路门店!$S:$S,$G2245)</f>
        <v>0</v>
      </c>
      <c r="AG2245" s="99">
        <f>SUMIFS(通讯通路门店!$BH:$BH,通讯通路门店!$S:$S,$G2245)</f>
        <v>0</v>
      </c>
      <c r="AH2245" s="99">
        <f t="shared" si="176"/>
        <v>0</v>
      </c>
      <c r="AI2245" s="99">
        <f>SUMIFS(通讯通路门店!$BB:$BB,通讯通路门店!$S:$S,$G2245)</f>
        <v>0</v>
      </c>
      <c r="AJ2245" s="99">
        <f>SUMIFS(通讯通路门店!$BE:$BE,通讯通路门店!$S:$S,$G2245)</f>
        <v>0</v>
      </c>
      <c r="AK2245" s="99">
        <f>SUMIFS(通讯通路门店!$BG:$BG,通讯通路门店!$S:$S,$G2245)</f>
        <v>0</v>
      </c>
      <c r="AL2245" s="99">
        <f>SUMIFS(通讯通路门店!$BC:$BC,通讯通路门店!$S:$S,$G2245)</f>
        <v>0</v>
      </c>
      <c r="AM2245" s="99">
        <f>SUMIFS(通讯通路门店!$BD:$BD,通讯通路门店!$S:$S,$G2245)</f>
        <v>0</v>
      </c>
      <c r="AN2245" s="99">
        <f>SUMIFS(通讯通路门店!$BF:$BF,通讯通路门店!$S:$S,$G2245)</f>
        <v>0</v>
      </c>
      <c r="AO2245" s="99">
        <f t="shared" si="177"/>
        <v>0</v>
      </c>
      <c r="AP2245" s="99">
        <f>SUMIFS(通讯通路门店!$K:$K,通讯通路门店!$S:$S,$G2245)</f>
        <v>0</v>
      </c>
      <c r="AQ2245" s="83"/>
      <c r="AR2245" s="99">
        <f>SUMIFS(通讯通路门店!$T:$T,通讯通路门店!$S:$S,$G2245)</f>
        <v>0</v>
      </c>
      <c r="AS2245" s="99">
        <f>SUMIFS(通讯通路门店!$U:$U,通讯通路门店!$S:$S,$G2245)</f>
        <v>0</v>
      </c>
      <c r="AT2245" s="99">
        <f>SUMIFS(通讯通路门店!$V:$V,通讯通路门店!$S:$S,$G2245)</f>
        <v>0</v>
      </c>
      <c r="AU2245" s="99">
        <f>SUMIFS(通讯通路门店!$W:$W,通讯通路门店!$S:$S,$G2245)</f>
        <v>0</v>
      </c>
      <c r="AV2245" s="99">
        <f>SUMIFS(通讯通路门店!$Z:$Z,通讯通路门店!$S:$S,$G2245)</f>
        <v>0</v>
      </c>
      <c r="AW2245" s="99">
        <f>SUMIFS(通讯通路门店!$AB:$AB,通讯通路门店!$S:$S,$G2245)</f>
        <v>0</v>
      </c>
      <c r="AX2245" s="99">
        <f>SUMIFS(通讯通路门店!$X:$X,通讯通路门店!$S:$S,$G2245)</f>
        <v>0</v>
      </c>
      <c r="AY2245" s="99">
        <f>SUMIFS(通讯通路门店!$Y:$Y,通讯通路门店!$S:$S,$G2245)</f>
        <v>0</v>
      </c>
      <c r="AZ2245" s="99">
        <f>SUMIFS(通讯通路门店!$AA:$AA,通讯通路门店!$S:$S,$G2245)</f>
        <v>0</v>
      </c>
      <c r="BA2245" s="99">
        <f t="shared" si="178"/>
        <v>0</v>
      </c>
      <c r="BB2245" s="99">
        <f t="shared" si="179"/>
        <v>0</v>
      </c>
      <c r="BC2245" s="99">
        <f>SUMIFS(通讯通路门店!$W:$W,通讯通路门店!$S:$S,$G2245,通讯通路门店!$J:$J,"荣耀体验店")+SUMIFS(通讯通路门店!$W:$W,通讯通路门店!$S:$S,$G2245,通讯通路门店!$J:$J,"荣耀授权专卖店")</f>
        <v>0</v>
      </c>
      <c r="BD2245" s="99">
        <f>SUMIFS(通讯通路门店!$Z:$Z,通讯通路门店!$S:$S,$G2245,通讯通路门店!$J:$J,"VIVO体验店")</f>
        <v>0</v>
      </c>
      <c r="BE2245" s="99">
        <f>SUMIFS(通讯通路门店!$AB:$AB,通讯通路门店!$S:$S,$G2245,通讯通路门店!$J:$J,"OPPO体验店")</f>
        <v>0</v>
      </c>
      <c r="BF2245" s="99">
        <f>SUMIFS(通讯通路门店!$X:$X,通讯通路门店!$S:$S,$G2245,通讯通路门店!$J:$J,"华为授权体验店")+SUMIFS(通讯通路门店!$AA:$AA,通讯通路门店!$S:$S,$G2245,通讯通路门店!$J:$J,"华为堡垒店")</f>
        <v>0</v>
      </c>
      <c r="BG2245" s="99">
        <f>SUMIFS(通讯通路门店!$Y:$Y,通讯通路门店!$S:$S,$G2245,通讯通路门店!$J:$J,"小米体验店")</f>
        <v>0</v>
      </c>
      <c r="BH2245" s="99">
        <f>SUMIFS(通讯通路门店!$AA:$AA,通讯通路门店!$S:$S,$G2245,通讯通路门店!$J:$J,"苹果体验店")</f>
        <v>0</v>
      </c>
      <c r="BI2245" s="99">
        <f>SUMIFS(通讯通路门店!$K:$K,通讯通路门店!$S:$S,$G2245,通讯通路门店!$J:$J,"其他品牌专卖店")</f>
        <v>0</v>
      </c>
      <c r="BJ2245" s="99">
        <f>SUMIFS(通讯通路门店!$AC:$AC,通讯通路门店!$S:$S,$G2245)</f>
        <v>0</v>
      </c>
      <c r="BK2245" s="99">
        <f>SUMIFS(通讯通路门店!$AD:$AD,通讯通路门店!$S:$S,$G2245)</f>
        <v>0</v>
      </c>
      <c r="BL2245" s="99">
        <f>SUMIFS(通讯通路门店!$AE:$AE,通讯通路门店!$S:$S,$G2245)</f>
        <v>0</v>
      </c>
      <c r="BM2245" s="99">
        <f>SUMIFS(通讯通路门店!$AF:$AF,通讯通路门店!$S:$S,$G2245)</f>
        <v>0</v>
      </c>
      <c r="BN2245" s="99">
        <f>SUMIFS(通讯通路门店!$AG:$AG,通讯通路门店!$S:$S,$G2245)</f>
        <v>0</v>
      </c>
      <c r="BO2245" s="99">
        <f>SUMIFS(通讯通路门店!$AH:$AH,通讯通路门店!$S:$S,$G2245)</f>
        <v>0</v>
      </c>
      <c r="BP2245" s="99">
        <f>SUMIFS(通讯通路门店!$AI:$AI,通讯通路门店!$S:$S,$G2245)</f>
        <v>0</v>
      </c>
      <c r="BQ2245" s="83"/>
    </row>
    <row r="2246" spans="1:69">
      <c r="A2246" s="99" t="str">
        <f>IFERROR(_xlfn.XLOOKUP($G2246,通讯通路门店!$S$4:$S$993933,通讯通路门店!$A$4:$A$993933,0,0),"")</f>
        <v>海南省</v>
      </c>
      <c r="B2246" s="99" t="str">
        <f>IFERROR(_xlfn.XLOOKUP($G2246,通讯通路门店!$S$4:$S$993933,通讯通路门店!$B$4:$B$993933,0,0),"")</f>
        <v>昌江黎族自治县</v>
      </c>
      <c r="C2246" s="99" t="str">
        <f>IFERROR(_xlfn.XLOOKUP($G2246,通讯通路门店!$S$4:$S$993933,通讯通路门店!$C$4:$C$993933,0,0),"")</f>
        <v>昌江黎族自治县</v>
      </c>
      <c r="D2246" s="99" t="str">
        <f>IFERROR(_xlfn.XLOOKUP($G2246,通讯通路门店!$S$4:$S$993933,通讯通路门店!$D$4:$D$993933,0,0),"")</f>
        <v>叉河镇</v>
      </c>
      <c r="E2246" s="83"/>
      <c r="F2246" s="83"/>
      <c r="G2246" s="101"/>
      <c r="H2246" s="102">
        <f>IFERROR(_xlfn.XLOOKUP($G2246,通讯通路门店!$S$4:$S$993933,通讯通路门店!$R$4:$R$993933,0,0),"")</f>
        <v>0</v>
      </c>
      <c r="I2246" s="83"/>
      <c r="J2246" s="83"/>
      <c r="K2246" s="83"/>
      <c r="L2246" s="83"/>
      <c r="M2246" s="83"/>
      <c r="N2246" s="83"/>
      <c r="O2246" s="83"/>
      <c r="P2246" s="83"/>
      <c r="Q2246" s="83"/>
      <c r="R2246" s="83"/>
      <c r="S2246" s="83"/>
      <c r="T2246" s="83"/>
      <c r="U2246" s="99">
        <f>COUNTIF(通讯通路门店!$S:$S,$G2246)</f>
        <v>0</v>
      </c>
      <c r="V2246" s="99">
        <f>COUNTIFS(通讯通路门店!$S:$S,$G2246,通讯通路门店!$J:$J,"综合卖场")</f>
        <v>0</v>
      </c>
      <c r="W2246" s="99">
        <f>SUMIFS(通讯通路门店!$AJ:$AJ,通讯通路门店!$S:$S,通讯客户沙盘!$G2246)</f>
        <v>0</v>
      </c>
      <c r="X2246" s="99">
        <f t="shared" si="175"/>
        <v>0</v>
      </c>
      <c r="Y2246" s="99">
        <f>COUNTIFS(通讯通路门店!$S:$S,$G2246,通讯通路门店!$J:$J,"荣耀体验店")+COUNTIFS(通讯通路门店!$S:$S,$G2246,通讯通路门店!$J:$J,"荣耀授权专卖店")</f>
        <v>0</v>
      </c>
      <c r="Z2246" s="99">
        <f>COUNTIFS(通讯通路门店!$S:$S,$G2246,通讯通路门店!$J:$J,"VIVO体验店")</f>
        <v>0</v>
      </c>
      <c r="AA2246" s="99">
        <f>COUNTIFS(通讯通路门店!$S:$S,$G2246,通讯通路门店!$J:$J,"OPPO体验店")</f>
        <v>0</v>
      </c>
      <c r="AB2246" s="99">
        <f>COUNTIFS(通讯通路门店!$S:$S,$G2246,通讯通路门店!$J:$J,"华为授权体验店")+COUNTIFS(通讯通路门店!$S:$S,$G2246,通讯通路门店!$J:$J,"华为堡垒店")</f>
        <v>0</v>
      </c>
      <c r="AC2246" s="99">
        <f>COUNTIFS(通讯通路门店!$S:$S,$G2246,通讯通路门店!$J:$J,"小米体验店")</f>
        <v>0</v>
      </c>
      <c r="AD2246" s="99">
        <f>COUNTIFS(通讯通路门店!$S:$S,$G2246,通讯通路门店!$J:$J,"苹果体验店")</f>
        <v>0</v>
      </c>
      <c r="AE2246" s="99">
        <f>COUNTIFS(通讯通路门店!$S:$S,$G2246,通讯通路门店!$J:$J,"其他品牌专卖店")</f>
        <v>0</v>
      </c>
      <c r="AF2246" s="99">
        <f>SUMIFS(通讯通路门店!$BI:$BI,通讯通路门店!$S:$S,$G2246)</f>
        <v>0</v>
      </c>
      <c r="AG2246" s="99">
        <f>SUMIFS(通讯通路门店!$BH:$BH,通讯通路门店!$S:$S,$G2246)</f>
        <v>0</v>
      </c>
      <c r="AH2246" s="99">
        <f t="shared" si="176"/>
        <v>0</v>
      </c>
      <c r="AI2246" s="99">
        <f>SUMIFS(通讯通路门店!$BB:$BB,通讯通路门店!$S:$S,$G2246)</f>
        <v>0</v>
      </c>
      <c r="AJ2246" s="99">
        <f>SUMIFS(通讯通路门店!$BE:$BE,通讯通路门店!$S:$S,$G2246)</f>
        <v>0</v>
      </c>
      <c r="AK2246" s="99">
        <f>SUMIFS(通讯通路门店!$BG:$BG,通讯通路门店!$S:$S,$G2246)</f>
        <v>0</v>
      </c>
      <c r="AL2246" s="99">
        <f>SUMIFS(通讯通路门店!$BC:$BC,通讯通路门店!$S:$S,$G2246)</f>
        <v>0</v>
      </c>
      <c r="AM2246" s="99">
        <f>SUMIFS(通讯通路门店!$BD:$BD,通讯通路门店!$S:$S,$G2246)</f>
        <v>0</v>
      </c>
      <c r="AN2246" s="99">
        <f>SUMIFS(通讯通路门店!$BF:$BF,通讯通路门店!$S:$S,$G2246)</f>
        <v>0</v>
      </c>
      <c r="AO2246" s="99">
        <f t="shared" si="177"/>
        <v>0</v>
      </c>
      <c r="AP2246" s="99">
        <f>SUMIFS(通讯通路门店!$K:$K,通讯通路门店!$S:$S,$G2246)</f>
        <v>0</v>
      </c>
      <c r="AQ2246" s="83"/>
      <c r="AR2246" s="99">
        <f>SUMIFS(通讯通路门店!$T:$T,通讯通路门店!$S:$S,$G2246)</f>
        <v>0</v>
      </c>
      <c r="AS2246" s="99">
        <f>SUMIFS(通讯通路门店!$U:$U,通讯通路门店!$S:$S,$G2246)</f>
        <v>0</v>
      </c>
      <c r="AT2246" s="99">
        <f>SUMIFS(通讯通路门店!$V:$V,通讯通路门店!$S:$S,$G2246)</f>
        <v>0</v>
      </c>
      <c r="AU2246" s="99">
        <f>SUMIFS(通讯通路门店!$W:$W,通讯通路门店!$S:$S,$G2246)</f>
        <v>0</v>
      </c>
      <c r="AV2246" s="99">
        <f>SUMIFS(通讯通路门店!$Z:$Z,通讯通路门店!$S:$S,$G2246)</f>
        <v>0</v>
      </c>
      <c r="AW2246" s="99">
        <f>SUMIFS(通讯通路门店!$AB:$AB,通讯通路门店!$S:$S,$G2246)</f>
        <v>0</v>
      </c>
      <c r="AX2246" s="99">
        <f>SUMIFS(通讯通路门店!$X:$X,通讯通路门店!$S:$S,$G2246)</f>
        <v>0</v>
      </c>
      <c r="AY2246" s="99">
        <f>SUMIFS(通讯通路门店!$Y:$Y,通讯通路门店!$S:$S,$G2246)</f>
        <v>0</v>
      </c>
      <c r="AZ2246" s="99">
        <f>SUMIFS(通讯通路门店!$AA:$AA,通讯通路门店!$S:$S,$G2246)</f>
        <v>0</v>
      </c>
      <c r="BA2246" s="99">
        <f t="shared" si="178"/>
        <v>0</v>
      </c>
      <c r="BB2246" s="99">
        <f t="shared" si="179"/>
        <v>0</v>
      </c>
      <c r="BC2246" s="99">
        <f>SUMIFS(通讯通路门店!$W:$W,通讯通路门店!$S:$S,$G2246,通讯通路门店!$J:$J,"荣耀体验店")+SUMIFS(通讯通路门店!$W:$W,通讯通路门店!$S:$S,$G2246,通讯通路门店!$J:$J,"荣耀授权专卖店")</f>
        <v>0</v>
      </c>
      <c r="BD2246" s="99">
        <f>SUMIFS(通讯通路门店!$Z:$Z,通讯通路门店!$S:$S,$G2246,通讯通路门店!$J:$J,"VIVO体验店")</f>
        <v>0</v>
      </c>
      <c r="BE2246" s="99">
        <f>SUMIFS(通讯通路门店!$AB:$AB,通讯通路门店!$S:$S,$G2246,通讯通路门店!$J:$J,"OPPO体验店")</f>
        <v>0</v>
      </c>
      <c r="BF2246" s="99">
        <f>SUMIFS(通讯通路门店!$X:$X,通讯通路门店!$S:$S,$G2246,通讯通路门店!$J:$J,"华为授权体验店")+SUMIFS(通讯通路门店!$AA:$AA,通讯通路门店!$S:$S,$G2246,通讯通路门店!$J:$J,"华为堡垒店")</f>
        <v>0</v>
      </c>
      <c r="BG2246" s="99">
        <f>SUMIFS(通讯通路门店!$Y:$Y,通讯通路门店!$S:$S,$G2246,通讯通路门店!$J:$J,"小米体验店")</f>
        <v>0</v>
      </c>
      <c r="BH2246" s="99">
        <f>SUMIFS(通讯通路门店!$AA:$AA,通讯通路门店!$S:$S,$G2246,通讯通路门店!$J:$J,"苹果体验店")</f>
        <v>0</v>
      </c>
      <c r="BI2246" s="99">
        <f>SUMIFS(通讯通路门店!$K:$K,通讯通路门店!$S:$S,$G2246,通讯通路门店!$J:$J,"其他品牌专卖店")</f>
        <v>0</v>
      </c>
      <c r="BJ2246" s="99">
        <f>SUMIFS(通讯通路门店!$AC:$AC,通讯通路门店!$S:$S,$G2246)</f>
        <v>0</v>
      </c>
      <c r="BK2246" s="99">
        <f>SUMIFS(通讯通路门店!$AD:$AD,通讯通路门店!$S:$S,$G2246)</f>
        <v>0</v>
      </c>
      <c r="BL2246" s="99">
        <f>SUMIFS(通讯通路门店!$AE:$AE,通讯通路门店!$S:$S,$G2246)</f>
        <v>0</v>
      </c>
      <c r="BM2246" s="99">
        <f>SUMIFS(通讯通路门店!$AF:$AF,通讯通路门店!$S:$S,$G2246)</f>
        <v>0</v>
      </c>
      <c r="BN2246" s="99">
        <f>SUMIFS(通讯通路门店!$AG:$AG,通讯通路门店!$S:$S,$G2246)</f>
        <v>0</v>
      </c>
      <c r="BO2246" s="99">
        <f>SUMIFS(通讯通路门店!$AH:$AH,通讯通路门店!$S:$S,$G2246)</f>
        <v>0</v>
      </c>
      <c r="BP2246" s="99">
        <f>SUMIFS(通讯通路门店!$AI:$AI,通讯通路门店!$S:$S,$G2246)</f>
        <v>0</v>
      </c>
      <c r="BQ2246" s="83"/>
    </row>
    <row r="2247" spans="1:69">
      <c r="A2247" s="99" t="str">
        <f>IFERROR(_xlfn.XLOOKUP($G2247,通讯通路门店!$S$4:$S$993933,通讯通路门店!$A$4:$A$993933,0,0),"")</f>
        <v>海南省</v>
      </c>
      <c r="B2247" s="99" t="str">
        <f>IFERROR(_xlfn.XLOOKUP($G2247,通讯通路门店!$S$4:$S$993933,通讯通路门店!$B$4:$B$993933,0,0),"")</f>
        <v>昌江黎族自治县</v>
      </c>
      <c r="C2247" s="99" t="str">
        <f>IFERROR(_xlfn.XLOOKUP($G2247,通讯通路门店!$S$4:$S$993933,通讯通路门店!$C$4:$C$993933,0,0),"")</f>
        <v>昌江黎族自治县</v>
      </c>
      <c r="D2247" s="99" t="str">
        <f>IFERROR(_xlfn.XLOOKUP($G2247,通讯通路门店!$S$4:$S$993933,通讯通路门店!$D$4:$D$993933,0,0),"")</f>
        <v>叉河镇</v>
      </c>
      <c r="E2247" s="83"/>
      <c r="F2247" s="83"/>
      <c r="G2247" s="101"/>
      <c r="H2247" s="102">
        <f>IFERROR(_xlfn.XLOOKUP($G2247,通讯通路门店!$S$4:$S$993933,通讯通路门店!$R$4:$R$993933,0,0),"")</f>
        <v>0</v>
      </c>
      <c r="I2247" s="83"/>
      <c r="J2247" s="83"/>
      <c r="K2247" s="83"/>
      <c r="L2247" s="83"/>
      <c r="M2247" s="83"/>
      <c r="N2247" s="83"/>
      <c r="O2247" s="83"/>
      <c r="P2247" s="83"/>
      <c r="Q2247" s="83"/>
      <c r="R2247" s="83"/>
      <c r="S2247" s="83"/>
      <c r="T2247" s="83"/>
      <c r="U2247" s="99">
        <f>COUNTIF(通讯通路门店!$S:$S,$G2247)</f>
        <v>0</v>
      </c>
      <c r="V2247" s="99">
        <f>COUNTIFS(通讯通路门店!$S:$S,$G2247,通讯通路门店!$J:$J,"综合卖场")</f>
        <v>0</v>
      </c>
      <c r="W2247" s="99">
        <f>SUMIFS(通讯通路门店!$AJ:$AJ,通讯通路门店!$S:$S,通讯客户沙盘!$G2247)</f>
        <v>0</v>
      </c>
      <c r="X2247" s="99">
        <f t="shared" si="175"/>
        <v>0</v>
      </c>
      <c r="Y2247" s="99">
        <f>COUNTIFS(通讯通路门店!$S:$S,$G2247,通讯通路门店!$J:$J,"荣耀体验店")+COUNTIFS(通讯通路门店!$S:$S,$G2247,通讯通路门店!$J:$J,"荣耀授权专卖店")</f>
        <v>0</v>
      </c>
      <c r="Z2247" s="99">
        <f>COUNTIFS(通讯通路门店!$S:$S,$G2247,通讯通路门店!$J:$J,"VIVO体验店")</f>
        <v>0</v>
      </c>
      <c r="AA2247" s="99">
        <f>COUNTIFS(通讯通路门店!$S:$S,$G2247,通讯通路门店!$J:$J,"OPPO体验店")</f>
        <v>0</v>
      </c>
      <c r="AB2247" s="99">
        <f>COUNTIFS(通讯通路门店!$S:$S,$G2247,通讯通路门店!$J:$J,"华为授权体验店")+COUNTIFS(通讯通路门店!$S:$S,$G2247,通讯通路门店!$J:$J,"华为堡垒店")</f>
        <v>0</v>
      </c>
      <c r="AC2247" s="99">
        <f>COUNTIFS(通讯通路门店!$S:$S,$G2247,通讯通路门店!$J:$J,"小米体验店")</f>
        <v>0</v>
      </c>
      <c r="AD2247" s="99">
        <f>COUNTIFS(通讯通路门店!$S:$S,$G2247,通讯通路门店!$J:$J,"苹果体验店")</f>
        <v>0</v>
      </c>
      <c r="AE2247" s="99">
        <f>COUNTIFS(通讯通路门店!$S:$S,$G2247,通讯通路门店!$J:$J,"其他品牌专卖店")</f>
        <v>0</v>
      </c>
      <c r="AF2247" s="99">
        <f>SUMIFS(通讯通路门店!$BI:$BI,通讯通路门店!$S:$S,$G2247)</f>
        <v>0</v>
      </c>
      <c r="AG2247" s="99">
        <f>SUMIFS(通讯通路门店!$BH:$BH,通讯通路门店!$S:$S,$G2247)</f>
        <v>0</v>
      </c>
      <c r="AH2247" s="99">
        <f t="shared" si="176"/>
        <v>0</v>
      </c>
      <c r="AI2247" s="99">
        <f>SUMIFS(通讯通路门店!$BB:$BB,通讯通路门店!$S:$S,$G2247)</f>
        <v>0</v>
      </c>
      <c r="AJ2247" s="99">
        <f>SUMIFS(通讯通路门店!$BE:$BE,通讯通路门店!$S:$S,$G2247)</f>
        <v>0</v>
      </c>
      <c r="AK2247" s="99">
        <f>SUMIFS(通讯通路门店!$BG:$BG,通讯通路门店!$S:$S,$G2247)</f>
        <v>0</v>
      </c>
      <c r="AL2247" s="99">
        <f>SUMIFS(通讯通路门店!$BC:$BC,通讯通路门店!$S:$S,$G2247)</f>
        <v>0</v>
      </c>
      <c r="AM2247" s="99">
        <f>SUMIFS(通讯通路门店!$BD:$BD,通讯通路门店!$S:$S,$G2247)</f>
        <v>0</v>
      </c>
      <c r="AN2247" s="99">
        <f>SUMIFS(通讯通路门店!$BF:$BF,通讯通路门店!$S:$S,$G2247)</f>
        <v>0</v>
      </c>
      <c r="AO2247" s="99">
        <f t="shared" si="177"/>
        <v>0</v>
      </c>
      <c r="AP2247" s="99">
        <f>SUMIFS(通讯通路门店!$K:$K,通讯通路门店!$S:$S,$G2247)</f>
        <v>0</v>
      </c>
      <c r="AQ2247" s="83"/>
      <c r="AR2247" s="99">
        <f>SUMIFS(通讯通路门店!$T:$T,通讯通路门店!$S:$S,$G2247)</f>
        <v>0</v>
      </c>
      <c r="AS2247" s="99">
        <f>SUMIFS(通讯通路门店!$U:$U,通讯通路门店!$S:$S,$G2247)</f>
        <v>0</v>
      </c>
      <c r="AT2247" s="99">
        <f>SUMIFS(通讯通路门店!$V:$V,通讯通路门店!$S:$S,$G2247)</f>
        <v>0</v>
      </c>
      <c r="AU2247" s="99">
        <f>SUMIFS(通讯通路门店!$W:$W,通讯通路门店!$S:$S,$G2247)</f>
        <v>0</v>
      </c>
      <c r="AV2247" s="99">
        <f>SUMIFS(通讯通路门店!$Z:$Z,通讯通路门店!$S:$S,$G2247)</f>
        <v>0</v>
      </c>
      <c r="AW2247" s="99">
        <f>SUMIFS(通讯通路门店!$AB:$AB,通讯通路门店!$S:$S,$G2247)</f>
        <v>0</v>
      </c>
      <c r="AX2247" s="99">
        <f>SUMIFS(通讯通路门店!$X:$X,通讯通路门店!$S:$S,$G2247)</f>
        <v>0</v>
      </c>
      <c r="AY2247" s="99">
        <f>SUMIFS(通讯通路门店!$Y:$Y,通讯通路门店!$S:$S,$G2247)</f>
        <v>0</v>
      </c>
      <c r="AZ2247" s="99">
        <f>SUMIFS(通讯通路门店!$AA:$AA,通讯通路门店!$S:$S,$G2247)</f>
        <v>0</v>
      </c>
      <c r="BA2247" s="99">
        <f t="shared" si="178"/>
        <v>0</v>
      </c>
      <c r="BB2247" s="99">
        <f t="shared" si="179"/>
        <v>0</v>
      </c>
      <c r="BC2247" s="99">
        <f>SUMIFS(通讯通路门店!$W:$W,通讯通路门店!$S:$S,$G2247,通讯通路门店!$J:$J,"荣耀体验店")+SUMIFS(通讯通路门店!$W:$W,通讯通路门店!$S:$S,$G2247,通讯通路门店!$J:$J,"荣耀授权专卖店")</f>
        <v>0</v>
      </c>
      <c r="BD2247" s="99">
        <f>SUMIFS(通讯通路门店!$Z:$Z,通讯通路门店!$S:$S,$G2247,通讯通路门店!$J:$J,"VIVO体验店")</f>
        <v>0</v>
      </c>
      <c r="BE2247" s="99">
        <f>SUMIFS(通讯通路门店!$AB:$AB,通讯通路门店!$S:$S,$G2247,通讯通路门店!$J:$J,"OPPO体验店")</f>
        <v>0</v>
      </c>
      <c r="BF2247" s="99">
        <f>SUMIFS(通讯通路门店!$X:$X,通讯通路门店!$S:$S,$G2247,通讯通路门店!$J:$J,"华为授权体验店")+SUMIFS(通讯通路门店!$AA:$AA,通讯通路门店!$S:$S,$G2247,通讯通路门店!$J:$J,"华为堡垒店")</f>
        <v>0</v>
      </c>
      <c r="BG2247" s="99">
        <f>SUMIFS(通讯通路门店!$Y:$Y,通讯通路门店!$S:$S,$G2247,通讯通路门店!$J:$J,"小米体验店")</f>
        <v>0</v>
      </c>
      <c r="BH2247" s="99">
        <f>SUMIFS(通讯通路门店!$AA:$AA,通讯通路门店!$S:$S,$G2247,通讯通路门店!$J:$J,"苹果体验店")</f>
        <v>0</v>
      </c>
      <c r="BI2247" s="99">
        <f>SUMIFS(通讯通路门店!$K:$K,通讯通路门店!$S:$S,$G2247,通讯通路门店!$J:$J,"其他品牌专卖店")</f>
        <v>0</v>
      </c>
      <c r="BJ2247" s="99">
        <f>SUMIFS(通讯通路门店!$AC:$AC,通讯通路门店!$S:$S,$G2247)</f>
        <v>0</v>
      </c>
      <c r="BK2247" s="99">
        <f>SUMIFS(通讯通路门店!$AD:$AD,通讯通路门店!$S:$S,$G2247)</f>
        <v>0</v>
      </c>
      <c r="BL2247" s="99">
        <f>SUMIFS(通讯通路门店!$AE:$AE,通讯通路门店!$S:$S,$G2247)</f>
        <v>0</v>
      </c>
      <c r="BM2247" s="99">
        <f>SUMIFS(通讯通路门店!$AF:$AF,通讯通路门店!$S:$S,$G2247)</f>
        <v>0</v>
      </c>
      <c r="BN2247" s="99">
        <f>SUMIFS(通讯通路门店!$AG:$AG,通讯通路门店!$S:$S,$G2247)</f>
        <v>0</v>
      </c>
      <c r="BO2247" s="99">
        <f>SUMIFS(通讯通路门店!$AH:$AH,通讯通路门店!$S:$S,$G2247)</f>
        <v>0</v>
      </c>
      <c r="BP2247" s="99">
        <f>SUMIFS(通讯通路门店!$AI:$AI,通讯通路门店!$S:$S,$G2247)</f>
        <v>0</v>
      </c>
      <c r="BQ2247" s="83"/>
    </row>
    <row r="2248" spans="1:69">
      <c r="A2248" s="99" t="str">
        <f>IFERROR(_xlfn.XLOOKUP($G2248,通讯通路门店!$S$4:$S$993933,通讯通路门店!$A$4:$A$993933,0,0),"")</f>
        <v>海南省</v>
      </c>
      <c r="B2248" s="99" t="str">
        <f>IFERROR(_xlfn.XLOOKUP($G2248,通讯通路门店!$S$4:$S$993933,通讯通路门店!$B$4:$B$993933,0,0),"")</f>
        <v>昌江黎族自治县</v>
      </c>
      <c r="C2248" s="99" t="str">
        <f>IFERROR(_xlfn.XLOOKUP($G2248,通讯通路门店!$S$4:$S$993933,通讯通路门店!$C$4:$C$993933,0,0),"")</f>
        <v>昌江黎族自治县</v>
      </c>
      <c r="D2248" s="99" t="str">
        <f>IFERROR(_xlfn.XLOOKUP($G2248,通讯通路门店!$S$4:$S$993933,通讯通路门店!$D$4:$D$993933,0,0),"")</f>
        <v>叉河镇</v>
      </c>
      <c r="E2248" s="83"/>
      <c r="F2248" s="83"/>
      <c r="G2248" s="101"/>
      <c r="H2248" s="102">
        <f>IFERROR(_xlfn.XLOOKUP($G2248,通讯通路门店!$S$4:$S$993933,通讯通路门店!$R$4:$R$993933,0,0),"")</f>
        <v>0</v>
      </c>
      <c r="I2248" s="83"/>
      <c r="J2248" s="83"/>
      <c r="K2248" s="83"/>
      <c r="L2248" s="83"/>
      <c r="M2248" s="83"/>
      <c r="N2248" s="83"/>
      <c r="O2248" s="83"/>
      <c r="P2248" s="83"/>
      <c r="Q2248" s="83"/>
      <c r="R2248" s="83"/>
      <c r="S2248" s="83"/>
      <c r="T2248" s="83"/>
      <c r="U2248" s="99">
        <f>COUNTIF(通讯通路门店!$S:$S,$G2248)</f>
        <v>0</v>
      </c>
      <c r="V2248" s="99">
        <f>COUNTIFS(通讯通路门店!$S:$S,$G2248,通讯通路门店!$J:$J,"综合卖场")</f>
        <v>0</v>
      </c>
      <c r="W2248" s="99">
        <f>SUMIFS(通讯通路门店!$AJ:$AJ,通讯通路门店!$S:$S,通讯客户沙盘!$G2248)</f>
        <v>0</v>
      </c>
      <c r="X2248" s="99">
        <f t="shared" si="175"/>
        <v>0</v>
      </c>
      <c r="Y2248" s="99">
        <f>COUNTIFS(通讯通路门店!$S:$S,$G2248,通讯通路门店!$J:$J,"荣耀体验店")+COUNTIFS(通讯通路门店!$S:$S,$G2248,通讯通路门店!$J:$J,"荣耀授权专卖店")</f>
        <v>0</v>
      </c>
      <c r="Z2248" s="99">
        <f>COUNTIFS(通讯通路门店!$S:$S,$G2248,通讯通路门店!$J:$J,"VIVO体验店")</f>
        <v>0</v>
      </c>
      <c r="AA2248" s="99">
        <f>COUNTIFS(通讯通路门店!$S:$S,$G2248,通讯通路门店!$J:$J,"OPPO体验店")</f>
        <v>0</v>
      </c>
      <c r="AB2248" s="99">
        <f>COUNTIFS(通讯通路门店!$S:$S,$G2248,通讯通路门店!$J:$J,"华为授权体验店")+COUNTIFS(通讯通路门店!$S:$S,$G2248,通讯通路门店!$J:$J,"华为堡垒店")</f>
        <v>0</v>
      </c>
      <c r="AC2248" s="99">
        <f>COUNTIFS(通讯通路门店!$S:$S,$G2248,通讯通路门店!$J:$J,"小米体验店")</f>
        <v>0</v>
      </c>
      <c r="AD2248" s="99">
        <f>COUNTIFS(通讯通路门店!$S:$S,$G2248,通讯通路门店!$J:$J,"苹果体验店")</f>
        <v>0</v>
      </c>
      <c r="AE2248" s="99">
        <f>COUNTIFS(通讯通路门店!$S:$S,$G2248,通讯通路门店!$J:$J,"其他品牌专卖店")</f>
        <v>0</v>
      </c>
      <c r="AF2248" s="99">
        <f>SUMIFS(通讯通路门店!$BI:$BI,通讯通路门店!$S:$S,$G2248)</f>
        <v>0</v>
      </c>
      <c r="AG2248" s="99">
        <f>SUMIFS(通讯通路门店!$BH:$BH,通讯通路门店!$S:$S,$G2248)</f>
        <v>0</v>
      </c>
      <c r="AH2248" s="99">
        <f t="shared" si="176"/>
        <v>0</v>
      </c>
      <c r="AI2248" s="99">
        <f>SUMIFS(通讯通路门店!$BB:$BB,通讯通路门店!$S:$S,$G2248)</f>
        <v>0</v>
      </c>
      <c r="AJ2248" s="99">
        <f>SUMIFS(通讯通路门店!$BE:$BE,通讯通路门店!$S:$S,$G2248)</f>
        <v>0</v>
      </c>
      <c r="AK2248" s="99">
        <f>SUMIFS(通讯通路门店!$BG:$BG,通讯通路门店!$S:$S,$G2248)</f>
        <v>0</v>
      </c>
      <c r="AL2248" s="99">
        <f>SUMIFS(通讯通路门店!$BC:$BC,通讯通路门店!$S:$S,$G2248)</f>
        <v>0</v>
      </c>
      <c r="AM2248" s="99">
        <f>SUMIFS(通讯通路门店!$BD:$BD,通讯通路门店!$S:$S,$G2248)</f>
        <v>0</v>
      </c>
      <c r="AN2248" s="99">
        <f>SUMIFS(通讯通路门店!$BF:$BF,通讯通路门店!$S:$S,$G2248)</f>
        <v>0</v>
      </c>
      <c r="AO2248" s="99">
        <f t="shared" si="177"/>
        <v>0</v>
      </c>
      <c r="AP2248" s="99">
        <f>SUMIFS(通讯通路门店!$K:$K,通讯通路门店!$S:$S,$G2248)</f>
        <v>0</v>
      </c>
      <c r="AQ2248" s="83"/>
      <c r="AR2248" s="99">
        <f>SUMIFS(通讯通路门店!$T:$T,通讯通路门店!$S:$S,$G2248)</f>
        <v>0</v>
      </c>
      <c r="AS2248" s="99">
        <f>SUMIFS(通讯通路门店!$U:$U,通讯通路门店!$S:$S,$G2248)</f>
        <v>0</v>
      </c>
      <c r="AT2248" s="99">
        <f>SUMIFS(通讯通路门店!$V:$V,通讯通路门店!$S:$S,$G2248)</f>
        <v>0</v>
      </c>
      <c r="AU2248" s="99">
        <f>SUMIFS(通讯通路门店!$W:$W,通讯通路门店!$S:$S,$G2248)</f>
        <v>0</v>
      </c>
      <c r="AV2248" s="99">
        <f>SUMIFS(通讯通路门店!$Z:$Z,通讯通路门店!$S:$S,$G2248)</f>
        <v>0</v>
      </c>
      <c r="AW2248" s="99">
        <f>SUMIFS(通讯通路门店!$AB:$AB,通讯通路门店!$S:$S,$G2248)</f>
        <v>0</v>
      </c>
      <c r="AX2248" s="99">
        <f>SUMIFS(通讯通路门店!$X:$X,通讯通路门店!$S:$S,$G2248)</f>
        <v>0</v>
      </c>
      <c r="AY2248" s="99">
        <f>SUMIFS(通讯通路门店!$Y:$Y,通讯通路门店!$S:$S,$G2248)</f>
        <v>0</v>
      </c>
      <c r="AZ2248" s="99">
        <f>SUMIFS(通讯通路门店!$AA:$AA,通讯通路门店!$S:$S,$G2248)</f>
        <v>0</v>
      </c>
      <c r="BA2248" s="99">
        <f t="shared" si="178"/>
        <v>0</v>
      </c>
      <c r="BB2248" s="99">
        <f t="shared" si="179"/>
        <v>0</v>
      </c>
      <c r="BC2248" s="99">
        <f>SUMIFS(通讯通路门店!$W:$W,通讯通路门店!$S:$S,$G2248,通讯通路门店!$J:$J,"荣耀体验店")+SUMIFS(通讯通路门店!$W:$W,通讯通路门店!$S:$S,$G2248,通讯通路门店!$J:$J,"荣耀授权专卖店")</f>
        <v>0</v>
      </c>
      <c r="BD2248" s="99">
        <f>SUMIFS(通讯通路门店!$Z:$Z,通讯通路门店!$S:$S,$G2248,通讯通路门店!$J:$J,"VIVO体验店")</f>
        <v>0</v>
      </c>
      <c r="BE2248" s="99">
        <f>SUMIFS(通讯通路门店!$AB:$AB,通讯通路门店!$S:$S,$G2248,通讯通路门店!$J:$J,"OPPO体验店")</f>
        <v>0</v>
      </c>
      <c r="BF2248" s="99">
        <f>SUMIFS(通讯通路门店!$X:$X,通讯通路门店!$S:$S,$G2248,通讯通路门店!$J:$J,"华为授权体验店")+SUMIFS(通讯通路门店!$AA:$AA,通讯通路门店!$S:$S,$G2248,通讯通路门店!$J:$J,"华为堡垒店")</f>
        <v>0</v>
      </c>
      <c r="BG2248" s="99">
        <f>SUMIFS(通讯通路门店!$Y:$Y,通讯通路门店!$S:$S,$G2248,通讯通路门店!$J:$J,"小米体验店")</f>
        <v>0</v>
      </c>
      <c r="BH2248" s="99">
        <f>SUMIFS(通讯通路门店!$AA:$AA,通讯通路门店!$S:$S,$G2248,通讯通路门店!$J:$J,"苹果体验店")</f>
        <v>0</v>
      </c>
      <c r="BI2248" s="99">
        <f>SUMIFS(通讯通路门店!$K:$K,通讯通路门店!$S:$S,$G2248,通讯通路门店!$J:$J,"其他品牌专卖店")</f>
        <v>0</v>
      </c>
      <c r="BJ2248" s="99">
        <f>SUMIFS(通讯通路门店!$AC:$AC,通讯通路门店!$S:$S,$G2248)</f>
        <v>0</v>
      </c>
      <c r="BK2248" s="99">
        <f>SUMIFS(通讯通路门店!$AD:$AD,通讯通路门店!$S:$S,$G2248)</f>
        <v>0</v>
      </c>
      <c r="BL2248" s="99">
        <f>SUMIFS(通讯通路门店!$AE:$AE,通讯通路门店!$S:$S,$G2248)</f>
        <v>0</v>
      </c>
      <c r="BM2248" s="99">
        <f>SUMIFS(通讯通路门店!$AF:$AF,通讯通路门店!$S:$S,$G2248)</f>
        <v>0</v>
      </c>
      <c r="BN2248" s="99">
        <f>SUMIFS(通讯通路门店!$AG:$AG,通讯通路门店!$S:$S,$G2248)</f>
        <v>0</v>
      </c>
      <c r="BO2248" s="99">
        <f>SUMIFS(通讯通路门店!$AH:$AH,通讯通路门店!$S:$S,$G2248)</f>
        <v>0</v>
      </c>
      <c r="BP2248" s="99">
        <f>SUMIFS(通讯通路门店!$AI:$AI,通讯通路门店!$S:$S,$G2248)</f>
        <v>0</v>
      </c>
      <c r="BQ2248" s="83"/>
    </row>
    <row r="2249" spans="1:69">
      <c r="A2249" s="99" t="str">
        <f>IFERROR(_xlfn.XLOOKUP($G2249,通讯通路门店!$S$4:$S$993933,通讯通路门店!$A$4:$A$993933,0,0),"")</f>
        <v>海南省</v>
      </c>
      <c r="B2249" s="99" t="str">
        <f>IFERROR(_xlfn.XLOOKUP($G2249,通讯通路门店!$S$4:$S$993933,通讯通路门店!$B$4:$B$993933,0,0),"")</f>
        <v>昌江黎族自治县</v>
      </c>
      <c r="C2249" s="99" t="str">
        <f>IFERROR(_xlfn.XLOOKUP($G2249,通讯通路门店!$S$4:$S$993933,通讯通路门店!$C$4:$C$993933,0,0),"")</f>
        <v>昌江黎族自治县</v>
      </c>
      <c r="D2249" s="99" t="str">
        <f>IFERROR(_xlfn.XLOOKUP($G2249,通讯通路门店!$S$4:$S$993933,通讯通路门店!$D$4:$D$993933,0,0),"")</f>
        <v>叉河镇</v>
      </c>
      <c r="E2249" s="83"/>
      <c r="F2249" s="83"/>
      <c r="G2249" s="101"/>
      <c r="H2249" s="102">
        <f>IFERROR(_xlfn.XLOOKUP($G2249,通讯通路门店!$S$4:$S$993933,通讯通路门店!$R$4:$R$993933,0,0),"")</f>
        <v>0</v>
      </c>
      <c r="I2249" s="83"/>
      <c r="J2249" s="83"/>
      <c r="K2249" s="83"/>
      <c r="L2249" s="83"/>
      <c r="M2249" s="83"/>
      <c r="N2249" s="83"/>
      <c r="O2249" s="83"/>
      <c r="P2249" s="83"/>
      <c r="Q2249" s="83"/>
      <c r="R2249" s="83"/>
      <c r="S2249" s="83"/>
      <c r="T2249" s="83"/>
      <c r="U2249" s="99">
        <f>COUNTIF(通讯通路门店!$S:$S,$G2249)</f>
        <v>0</v>
      </c>
      <c r="V2249" s="99">
        <f>COUNTIFS(通讯通路门店!$S:$S,$G2249,通讯通路门店!$J:$J,"综合卖场")</f>
        <v>0</v>
      </c>
      <c r="W2249" s="99">
        <f>SUMIFS(通讯通路门店!$AJ:$AJ,通讯通路门店!$S:$S,通讯客户沙盘!$G2249)</f>
        <v>0</v>
      </c>
      <c r="X2249" s="99">
        <f t="shared" si="175"/>
        <v>0</v>
      </c>
      <c r="Y2249" s="99">
        <f>COUNTIFS(通讯通路门店!$S:$S,$G2249,通讯通路门店!$J:$J,"荣耀体验店")+COUNTIFS(通讯通路门店!$S:$S,$G2249,通讯通路门店!$J:$J,"荣耀授权专卖店")</f>
        <v>0</v>
      </c>
      <c r="Z2249" s="99">
        <f>COUNTIFS(通讯通路门店!$S:$S,$G2249,通讯通路门店!$J:$J,"VIVO体验店")</f>
        <v>0</v>
      </c>
      <c r="AA2249" s="99">
        <f>COUNTIFS(通讯通路门店!$S:$S,$G2249,通讯通路门店!$J:$J,"OPPO体验店")</f>
        <v>0</v>
      </c>
      <c r="AB2249" s="99">
        <f>COUNTIFS(通讯通路门店!$S:$S,$G2249,通讯通路门店!$J:$J,"华为授权体验店")+COUNTIFS(通讯通路门店!$S:$S,$G2249,通讯通路门店!$J:$J,"华为堡垒店")</f>
        <v>0</v>
      </c>
      <c r="AC2249" s="99">
        <f>COUNTIFS(通讯通路门店!$S:$S,$G2249,通讯通路门店!$J:$J,"小米体验店")</f>
        <v>0</v>
      </c>
      <c r="AD2249" s="99">
        <f>COUNTIFS(通讯通路门店!$S:$S,$G2249,通讯通路门店!$J:$J,"苹果体验店")</f>
        <v>0</v>
      </c>
      <c r="AE2249" s="99">
        <f>COUNTIFS(通讯通路门店!$S:$S,$G2249,通讯通路门店!$J:$J,"其他品牌专卖店")</f>
        <v>0</v>
      </c>
      <c r="AF2249" s="99">
        <f>SUMIFS(通讯通路门店!$BI:$BI,通讯通路门店!$S:$S,$G2249)</f>
        <v>0</v>
      </c>
      <c r="AG2249" s="99">
        <f>SUMIFS(通讯通路门店!$BH:$BH,通讯通路门店!$S:$S,$G2249)</f>
        <v>0</v>
      </c>
      <c r="AH2249" s="99">
        <f t="shared" si="176"/>
        <v>0</v>
      </c>
      <c r="AI2249" s="99">
        <f>SUMIFS(通讯通路门店!$BB:$BB,通讯通路门店!$S:$S,$G2249)</f>
        <v>0</v>
      </c>
      <c r="AJ2249" s="99">
        <f>SUMIFS(通讯通路门店!$BE:$BE,通讯通路门店!$S:$S,$G2249)</f>
        <v>0</v>
      </c>
      <c r="AK2249" s="99">
        <f>SUMIFS(通讯通路门店!$BG:$BG,通讯通路门店!$S:$S,$G2249)</f>
        <v>0</v>
      </c>
      <c r="AL2249" s="99">
        <f>SUMIFS(通讯通路门店!$BC:$BC,通讯通路门店!$S:$S,$G2249)</f>
        <v>0</v>
      </c>
      <c r="AM2249" s="99">
        <f>SUMIFS(通讯通路门店!$BD:$BD,通讯通路门店!$S:$S,$G2249)</f>
        <v>0</v>
      </c>
      <c r="AN2249" s="99">
        <f>SUMIFS(通讯通路门店!$BF:$BF,通讯通路门店!$S:$S,$G2249)</f>
        <v>0</v>
      </c>
      <c r="AO2249" s="99">
        <f t="shared" si="177"/>
        <v>0</v>
      </c>
      <c r="AP2249" s="99">
        <f>SUMIFS(通讯通路门店!$K:$K,通讯通路门店!$S:$S,$G2249)</f>
        <v>0</v>
      </c>
      <c r="AQ2249" s="83"/>
      <c r="AR2249" s="99">
        <f>SUMIFS(通讯通路门店!$T:$T,通讯通路门店!$S:$S,$G2249)</f>
        <v>0</v>
      </c>
      <c r="AS2249" s="99">
        <f>SUMIFS(通讯通路门店!$U:$U,通讯通路门店!$S:$S,$G2249)</f>
        <v>0</v>
      </c>
      <c r="AT2249" s="99">
        <f>SUMIFS(通讯通路门店!$V:$V,通讯通路门店!$S:$S,$G2249)</f>
        <v>0</v>
      </c>
      <c r="AU2249" s="99">
        <f>SUMIFS(通讯通路门店!$W:$W,通讯通路门店!$S:$S,$G2249)</f>
        <v>0</v>
      </c>
      <c r="AV2249" s="99">
        <f>SUMIFS(通讯通路门店!$Z:$Z,通讯通路门店!$S:$S,$G2249)</f>
        <v>0</v>
      </c>
      <c r="AW2249" s="99">
        <f>SUMIFS(通讯通路门店!$AB:$AB,通讯通路门店!$S:$S,$G2249)</f>
        <v>0</v>
      </c>
      <c r="AX2249" s="99">
        <f>SUMIFS(通讯通路门店!$X:$X,通讯通路门店!$S:$S,$G2249)</f>
        <v>0</v>
      </c>
      <c r="AY2249" s="99">
        <f>SUMIFS(通讯通路门店!$Y:$Y,通讯通路门店!$S:$S,$G2249)</f>
        <v>0</v>
      </c>
      <c r="AZ2249" s="99">
        <f>SUMIFS(通讯通路门店!$AA:$AA,通讯通路门店!$S:$S,$G2249)</f>
        <v>0</v>
      </c>
      <c r="BA2249" s="99">
        <f t="shared" si="178"/>
        <v>0</v>
      </c>
      <c r="BB2249" s="99">
        <f t="shared" si="179"/>
        <v>0</v>
      </c>
      <c r="BC2249" s="99">
        <f>SUMIFS(通讯通路门店!$W:$W,通讯通路门店!$S:$S,$G2249,通讯通路门店!$J:$J,"荣耀体验店")+SUMIFS(通讯通路门店!$W:$W,通讯通路门店!$S:$S,$G2249,通讯通路门店!$J:$J,"荣耀授权专卖店")</f>
        <v>0</v>
      </c>
      <c r="BD2249" s="99">
        <f>SUMIFS(通讯通路门店!$Z:$Z,通讯通路门店!$S:$S,$G2249,通讯通路门店!$J:$J,"VIVO体验店")</f>
        <v>0</v>
      </c>
      <c r="BE2249" s="99">
        <f>SUMIFS(通讯通路门店!$AB:$AB,通讯通路门店!$S:$S,$G2249,通讯通路门店!$J:$J,"OPPO体验店")</f>
        <v>0</v>
      </c>
      <c r="BF2249" s="99">
        <f>SUMIFS(通讯通路门店!$X:$X,通讯通路门店!$S:$S,$G2249,通讯通路门店!$J:$J,"华为授权体验店")+SUMIFS(通讯通路门店!$AA:$AA,通讯通路门店!$S:$S,$G2249,通讯通路门店!$J:$J,"华为堡垒店")</f>
        <v>0</v>
      </c>
      <c r="BG2249" s="99">
        <f>SUMIFS(通讯通路门店!$Y:$Y,通讯通路门店!$S:$S,$G2249,通讯通路门店!$J:$J,"小米体验店")</f>
        <v>0</v>
      </c>
      <c r="BH2249" s="99">
        <f>SUMIFS(通讯通路门店!$AA:$AA,通讯通路门店!$S:$S,$G2249,通讯通路门店!$J:$J,"苹果体验店")</f>
        <v>0</v>
      </c>
      <c r="BI2249" s="99">
        <f>SUMIFS(通讯通路门店!$K:$K,通讯通路门店!$S:$S,$G2249,通讯通路门店!$J:$J,"其他品牌专卖店")</f>
        <v>0</v>
      </c>
      <c r="BJ2249" s="99">
        <f>SUMIFS(通讯通路门店!$AC:$AC,通讯通路门店!$S:$S,$G2249)</f>
        <v>0</v>
      </c>
      <c r="BK2249" s="99">
        <f>SUMIFS(通讯通路门店!$AD:$AD,通讯通路门店!$S:$S,$G2249)</f>
        <v>0</v>
      </c>
      <c r="BL2249" s="99">
        <f>SUMIFS(通讯通路门店!$AE:$AE,通讯通路门店!$S:$S,$G2249)</f>
        <v>0</v>
      </c>
      <c r="BM2249" s="99">
        <f>SUMIFS(通讯通路门店!$AF:$AF,通讯通路门店!$S:$S,$G2249)</f>
        <v>0</v>
      </c>
      <c r="BN2249" s="99">
        <f>SUMIFS(通讯通路门店!$AG:$AG,通讯通路门店!$S:$S,$G2249)</f>
        <v>0</v>
      </c>
      <c r="BO2249" s="99">
        <f>SUMIFS(通讯通路门店!$AH:$AH,通讯通路门店!$S:$S,$G2249)</f>
        <v>0</v>
      </c>
      <c r="BP2249" s="99">
        <f>SUMIFS(通讯通路门店!$AI:$AI,通讯通路门店!$S:$S,$G2249)</f>
        <v>0</v>
      </c>
      <c r="BQ2249" s="83"/>
    </row>
    <row r="2250" spans="1:69">
      <c r="A2250" s="99" t="str">
        <f>IFERROR(_xlfn.XLOOKUP($G2250,通讯通路门店!$S$4:$S$993933,通讯通路门店!$A$4:$A$993933,0,0),"")</f>
        <v>海南省</v>
      </c>
      <c r="B2250" s="99" t="str">
        <f>IFERROR(_xlfn.XLOOKUP($G2250,通讯通路门店!$S$4:$S$993933,通讯通路门店!$B$4:$B$993933,0,0),"")</f>
        <v>昌江黎族自治县</v>
      </c>
      <c r="C2250" s="99" t="str">
        <f>IFERROR(_xlfn.XLOOKUP($G2250,通讯通路门店!$S$4:$S$993933,通讯通路门店!$C$4:$C$993933,0,0),"")</f>
        <v>昌江黎族自治县</v>
      </c>
      <c r="D2250" s="99" t="str">
        <f>IFERROR(_xlfn.XLOOKUP($G2250,通讯通路门店!$S$4:$S$993933,通讯通路门店!$D$4:$D$993933,0,0),"")</f>
        <v>叉河镇</v>
      </c>
      <c r="E2250" s="83"/>
      <c r="F2250" s="83"/>
      <c r="G2250" s="101"/>
      <c r="H2250" s="102">
        <f>IFERROR(_xlfn.XLOOKUP($G2250,通讯通路门店!$S$4:$S$993933,通讯通路门店!$R$4:$R$993933,0,0),"")</f>
        <v>0</v>
      </c>
      <c r="I2250" s="83"/>
      <c r="J2250" s="83"/>
      <c r="K2250" s="83"/>
      <c r="L2250" s="83"/>
      <c r="M2250" s="83"/>
      <c r="N2250" s="83"/>
      <c r="O2250" s="83"/>
      <c r="P2250" s="83"/>
      <c r="Q2250" s="83"/>
      <c r="R2250" s="83"/>
      <c r="S2250" s="83"/>
      <c r="T2250" s="83"/>
      <c r="U2250" s="99">
        <f>COUNTIF(通讯通路门店!$S:$S,$G2250)</f>
        <v>0</v>
      </c>
      <c r="V2250" s="99">
        <f>COUNTIFS(通讯通路门店!$S:$S,$G2250,通讯通路门店!$J:$J,"综合卖场")</f>
        <v>0</v>
      </c>
      <c r="W2250" s="99">
        <f>SUMIFS(通讯通路门店!$AJ:$AJ,通讯通路门店!$S:$S,通讯客户沙盘!$G2250)</f>
        <v>0</v>
      </c>
      <c r="X2250" s="99">
        <f t="shared" si="175"/>
        <v>0</v>
      </c>
      <c r="Y2250" s="99">
        <f>COUNTIFS(通讯通路门店!$S:$S,$G2250,通讯通路门店!$J:$J,"荣耀体验店")+COUNTIFS(通讯通路门店!$S:$S,$G2250,通讯通路门店!$J:$J,"荣耀授权专卖店")</f>
        <v>0</v>
      </c>
      <c r="Z2250" s="99">
        <f>COUNTIFS(通讯通路门店!$S:$S,$G2250,通讯通路门店!$J:$J,"VIVO体验店")</f>
        <v>0</v>
      </c>
      <c r="AA2250" s="99">
        <f>COUNTIFS(通讯通路门店!$S:$S,$G2250,通讯通路门店!$J:$J,"OPPO体验店")</f>
        <v>0</v>
      </c>
      <c r="AB2250" s="99">
        <f>COUNTIFS(通讯通路门店!$S:$S,$G2250,通讯通路门店!$J:$J,"华为授权体验店")+COUNTIFS(通讯通路门店!$S:$S,$G2250,通讯通路门店!$J:$J,"华为堡垒店")</f>
        <v>0</v>
      </c>
      <c r="AC2250" s="99">
        <f>COUNTIFS(通讯通路门店!$S:$S,$G2250,通讯通路门店!$J:$J,"小米体验店")</f>
        <v>0</v>
      </c>
      <c r="AD2250" s="99">
        <f>COUNTIFS(通讯通路门店!$S:$S,$G2250,通讯通路门店!$J:$J,"苹果体验店")</f>
        <v>0</v>
      </c>
      <c r="AE2250" s="99">
        <f>COUNTIFS(通讯通路门店!$S:$S,$G2250,通讯通路门店!$J:$J,"其他品牌专卖店")</f>
        <v>0</v>
      </c>
      <c r="AF2250" s="99">
        <f>SUMIFS(通讯通路门店!$BI:$BI,通讯通路门店!$S:$S,$G2250)</f>
        <v>0</v>
      </c>
      <c r="AG2250" s="99">
        <f>SUMIFS(通讯通路门店!$BH:$BH,通讯通路门店!$S:$S,$G2250)</f>
        <v>0</v>
      </c>
      <c r="AH2250" s="99">
        <f t="shared" si="176"/>
        <v>0</v>
      </c>
      <c r="AI2250" s="99">
        <f>SUMIFS(通讯通路门店!$BB:$BB,通讯通路门店!$S:$S,$G2250)</f>
        <v>0</v>
      </c>
      <c r="AJ2250" s="99">
        <f>SUMIFS(通讯通路门店!$BE:$BE,通讯通路门店!$S:$S,$G2250)</f>
        <v>0</v>
      </c>
      <c r="AK2250" s="99">
        <f>SUMIFS(通讯通路门店!$BG:$BG,通讯通路门店!$S:$S,$G2250)</f>
        <v>0</v>
      </c>
      <c r="AL2250" s="99">
        <f>SUMIFS(通讯通路门店!$BC:$BC,通讯通路门店!$S:$S,$G2250)</f>
        <v>0</v>
      </c>
      <c r="AM2250" s="99">
        <f>SUMIFS(通讯通路门店!$BD:$BD,通讯通路门店!$S:$S,$G2250)</f>
        <v>0</v>
      </c>
      <c r="AN2250" s="99">
        <f>SUMIFS(通讯通路门店!$BF:$BF,通讯通路门店!$S:$S,$G2250)</f>
        <v>0</v>
      </c>
      <c r="AO2250" s="99">
        <f t="shared" si="177"/>
        <v>0</v>
      </c>
      <c r="AP2250" s="99">
        <f>SUMIFS(通讯通路门店!$K:$K,通讯通路门店!$S:$S,$G2250)</f>
        <v>0</v>
      </c>
      <c r="AQ2250" s="83"/>
      <c r="AR2250" s="99">
        <f>SUMIFS(通讯通路门店!$T:$T,通讯通路门店!$S:$S,$G2250)</f>
        <v>0</v>
      </c>
      <c r="AS2250" s="99">
        <f>SUMIFS(通讯通路门店!$U:$U,通讯通路门店!$S:$S,$G2250)</f>
        <v>0</v>
      </c>
      <c r="AT2250" s="99">
        <f>SUMIFS(通讯通路门店!$V:$V,通讯通路门店!$S:$S,$G2250)</f>
        <v>0</v>
      </c>
      <c r="AU2250" s="99">
        <f>SUMIFS(通讯通路门店!$W:$W,通讯通路门店!$S:$S,$G2250)</f>
        <v>0</v>
      </c>
      <c r="AV2250" s="99">
        <f>SUMIFS(通讯通路门店!$Z:$Z,通讯通路门店!$S:$S,$G2250)</f>
        <v>0</v>
      </c>
      <c r="AW2250" s="99">
        <f>SUMIFS(通讯通路门店!$AB:$AB,通讯通路门店!$S:$S,$G2250)</f>
        <v>0</v>
      </c>
      <c r="AX2250" s="99">
        <f>SUMIFS(通讯通路门店!$X:$X,通讯通路门店!$S:$S,$G2250)</f>
        <v>0</v>
      </c>
      <c r="AY2250" s="99">
        <f>SUMIFS(通讯通路门店!$Y:$Y,通讯通路门店!$S:$S,$G2250)</f>
        <v>0</v>
      </c>
      <c r="AZ2250" s="99">
        <f>SUMIFS(通讯通路门店!$AA:$AA,通讯通路门店!$S:$S,$G2250)</f>
        <v>0</v>
      </c>
      <c r="BA2250" s="99">
        <f t="shared" si="178"/>
        <v>0</v>
      </c>
      <c r="BB2250" s="99">
        <f t="shared" si="179"/>
        <v>0</v>
      </c>
      <c r="BC2250" s="99">
        <f>SUMIFS(通讯通路门店!$W:$W,通讯通路门店!$S:$S,$G2250,通讯通路门店!$J:$J,"荣耀体验店")+SUMIFS(通讯通路门店!$W:$W,通讯通路门店!$S:$S,$G2250,通讯通路门店!$J:$J,"荣耀授权专卖店")</f>
        <v>0</v>
      </c>
      <c r="BD2250" s="99">
        <f>SUMIFS(通讯通路门店!$Z:$Z,通讯通路门店!$S:$S,$G2250,通讯通路门店!$J:$J,"VIVO体验店")</f>
        <v>0</v>
      </c>
      <c r="BE2250" s="99">
        <f>SUMIFS(通讯通路门店!$AB:$AB,通讯通路门店!$S:$S,$G2250,通讯通路门店!$J:$J,"OPPO体验店")</f>
        <v>0</v>
      </c>
      <c r="BF2250" s="99">
        <f>SUMIFS(通讯通路门店!$X:$X,通讯通路门店!$S:$S,$G2250,通讯通路门店!$J:$J,"华为授权体验店")+SUMIFS(通讯通路门店!$AA:$AA,通讯通路门店!$S:$S,$G2250,通讯通路门店!$J:$J,"华为堡垒店")</f>
        <v>0</v>
      </c>
      <c r="BG2250" s="99">
        <f>SUMIFS(通讯通路门店!$Y:$Y,通讯通路门店!$S:$S,$G2250,通讯通路门店!$J:$J,"小米体验店")</f>
        <v>0</v>
      </c>
      <c r="BH2250" s="99">
        <f>SUMIFS(通讯通路门店!$AA:$AA,通讯通路门店!$S:$S,$G2250,通讯通路门店!$J:$J,"苹果体验店")</f>
        <v>0</v>
      </c>
      <c r="BI2250" s="99">
        <f>SUMIFS(通讯通路门店!$K:$K,通讯通路门店!$S:$S,$G2250,通讯通路门店!$J:$J,"其他品牌专卖店")</f>
        <v>0</v>
      </c>
      <c r="BJ2250" s="99">
        <f>SUMIFS(通讯通路门店!$AC:$AC,通讯通路门店!$S:$S,$G2250)</f>
        <v>0</v>
      </c>
      <c r="BK2250" s="99">
        <f>SUMIFS(通讯通路门店!$AD:$AD,通讯通路门店!$S:$S,$G2250)</f>
        <v>0</v>
      </c>
      <c r="BL2250" s="99">
        <f>SUMIFS(通讯通路门店!$AE:$AE,通讯通路门店!$S:$S,$G2250)</f>
        <v>0</v>
      </c>
      <c r="BM2250" s="99">
        <f>SUMIFS(通讯通路门店!$AF:$AF,通讯通路门店!$S:$S,$G2250)</f>
        <v>0</v>
      </c>
      <c r="BN2250" s="99">
        <f>SUMIFS(通讯通路门店!$AG:$AG,通讯通路门店!$S:$S,$G2250)</f>
        <v>0</v>
      </c>
      <c r="BO2250" s="99">
        <f>SUMIFS(通讯通路门店!$AH:$AH,通讯通路门店!$S:$S,$G2250)</f>
        <v>0</v>
      </c>
      <c r="BP2250" s="99">
        <f>SUMIFS(通讯通路门店!$AI:$AI,通讯通路门店!$S:$S,$G2250)</f>
        <v>0</v>
      </c>
      <c r="BQ2250" s="83"/>
    </row>
    <row r="2251" spans="1:69">
      <c r="A2251" s="99" t="str">
        <f>IFERROR(_xlfn.XLOOKUP($G2251,通讯通路门店!$S$4:$S$993933,通讯通路门店!$A$4:$A$993933,0,0),"")</f>
        <v>海南省</v>
      </c>
      <c r="B2251" s="99" t="str">
        <f>IFERROR(_xlfn.XLOOKUP($G2251,通讯通路门店!$S$4:$S$993933,通讯通路门店!$B$4:$B$993933,0,0),"")</f>
        <v>昌江黎族自治县</v>
      </c>
      <c r="C2251" s="99" t="str">
        <f>IFERROR(_xlfn.XLOOKUP($G2251,通讯通路门店!$S$4:$S$993933,通讯通路门店!$C$4:$C$993933,0,0),"")</f>
        <v>昌江黎族自治县</v>
      </c>
      <c r="D2251" s="99" t="str">
        <f>IFERROR(_xlfn.XLOOKUP($G2251,通讯通路门店!$S$4:$S$993933,通讯通路门店!$D$4:$D$993933,0,0),"")</f>
        <v>叉河镇</v>
      </c>
      <c r="E2251" s="83"/>
      <c r="F2251" s="83"/>
      <c r="G2251" s="101"/>
      <c r="H2251" s="102">
        <f>IFERROR(_xlfn.XLOOKUP($G2251,通讯通路门店!$S$4:$S$993933,通讯通路门店!$R$4:$R$993933,0,0),"")</f>
        <v>0</v>
      </c>
      <c r="I2251" s="83"/>
      <c r="J2251" s="83"/>
      <c r="K2251" s="83"/>
      <c r="L2251" s="83"/>
      <c r="M2251" s="83"/>
      <c r="N2251" s="83"/>
      <c r="O2251" s="83"/>
      <c r="P2251" s="83"/>
      <c r="Q2251" s="83"/>
      <c r="R2251" s="83"/>
      <c r="S2251" s="83"/>
      <c r="T2251" s="83"/>
      <c r="U2251" s="99">
        <f>COUNTIF(通讯通路门店!$S:$S,$G2251)</f>
        <v>0</v>
      </c>
      <c r="V2251" s="99">
        <f>COUNTIFS(通讯通路门店!$S:$S,$G2251,通讯通路门店!$J:$J,"综合卖场")</f>
        <v>0</v>
      </c>
      <c r="W2251" s="99">
        <f>SUMIFS(通讯通路门店!$AJ:$AJ,通讯通路门店!$S:$S,通讯客户沙盘!$G2251)</f>
        <v>0</v>
      </c>
      <c r="X2251" s="99">
        <f t="shared" si="175"/>
        <v>0</v>
      </c>
      <c r="Y2251" s="99">
        <f>COUNTIFS(通讯通路门店!$S:$S,$G2251,通讯通路门店!$J:$J,"荣耀体验店")+COUNTIFS(通讯通路门店!$S:$S,$G2251,通讯通路门店!$J:$J,"荣耀授权专卖店")</f>
        <v>0</v>
      </c>
      <c r="Z2251" s="99">
        <f>COUNTIFS(通讯通路门店!$S:$S,$G2251,通讯通路门店!$J:$J,"VIVO体验店")</f>
        <v>0</v>
      </c>
      <c r="AA2251" s="99">
        <f>COUNTIFS(通讯通路门店!$S:$S,$G2251,通讯通路门店!$J:$J,"OPPO体验店")</f>
        <v>0</v>
      </c>
      <c r="AB2251" s="99">
        <f>COUNTIFS(通讯通路门店!$S:$S,$G2251,通讯通路门店!$J:$J,"华为授权体验店")+COUNTIFS(通讯通路门店!$S:$S,$G2251,通讯通路门店!$J:$J,"华为堡垒店")</f>
        <v>0</v>
      </c>
      <c r="AC2251" s="99">
        <f>COUNTIFS(通讯通路门店!$S:$S,$G2251,通讯通路门店!$J:$J,"小米体验店")</f>
        <v>0</v>
      </c>
      <c r="AD2251" s="99">
        <f>COUNTIFS(通讯通路门店!$S:$S,$G2251,通讯通路门店!$J:$J,"苹果体验店")</f>
        <v>0</v>
      </c>
      <c r="AE2251" s="99">
        <f>COUNTIFS(通讯通路门店!$S:$S,$G2251,通讯通路门店!$J:$J,"其他品牌专卖店")</f>
        <v>0</v>
      </c>
      <c r="AF2251" s="99">
        <f>SUMIFS(通讯通路门店!$BI:$BI,通讯通路门店!$S:$S,$G2251)</f>
        <v>0</v>
      </c>
      <c r="AG2251" s="99">
        <f>SUMIFS(通讯通路门店!$BH:$BH,通讯通路门店!$S:$S,$G2251)</f>
        <v>0</v>
      </c>
      <c r="AH2251" s="99">
        <f t="shared" si="176"/>
        <v>0</v>
      </c>
      <c r="AI2251" s="99">
        <f>SUMIFS(通讯通路门店!$BB:$BB,通讯通路门店!$S:$S,$G2251)</f>
        <v>0</v>
      </c>
      <c r="AJ2251" s="99">
        <f>SUMIFS(通讯通路门店!$BE:$BE,通讯通路门店!$S:$S,$G2251)</f>
        <v>0</v>
      </c>
      <c r="AK2251" s="99">
        <f>SUMIFS(通讯通路门店!$BG:$BG,通讯通路门店!$S:$S,$G2251)</f>
        <v>0</v>
      </c>
      <c r="AL2251" s="99">
        <f>SUMIFS(通讯通路门店!$BC:$BC,通讯通路门店!$S:$S,$G2251)</f>
        <v>0</v>
      </c>
      <c r="AM2251" s="99">
        <f>SUMIFS(通讯通路门店!$BD:$BD,通讯通路门店!$S:$S,$G2251)</f>
        <v>0</v>
      </c>
      <c r="AN2251" s="99">
        <f>SUMIFS(通讯通路门店!$BF:$BF,通讯通路门店!$S:$S,$G2251)</f>
        <v>0</v>
      </c>
      <c r="AO2251" s="99">
        <f t="shared" si="177"/>
        <v>0</v>
      </c>
      <c r="AP2251" s="99">
        <f>SUMIFS(通讯通路门店!$K:$K,通讯通路门店!$S:$S,$G2251)</f>
        <v>0</v>
      </c>
      <c r="AQ2251" s="83"/>
      <c r="AR2251" s="99">
        <f>SUMIFS(通讯通路门店!$T:$T,通讯通路门店!$S:$S,$G2251)</f>
        <v>0</v>
      </c>
      <c r="AS2251" s="99">
        <f>SUMIFS(通讯通路门店!$U:$U,通讯通路门店!$S:$S,$G2251)</f>
        <v>0</v>
      </c>
      <c r="AT2251" s="99">
        <f>SUMIFS(通讯通路门店!$V:$V,通讯通路门店!$S:$S,$G2251)</f>
        <v>0</v>
      </c>
      <c r="AU2251" s="99">
        <f>SUMIFS(通讯通路门店!$W:$W,通讯通路门店!$S:$S,$G2251)</f>
        <v>0</v>
      </c>
      <c r="AV2251" s="99">
        <f>SUMIFS(通讯通路门店!$Z:$Z,通讯通路门店!$S:$S,$G2251)</f>
        <v>0</v>
      </c>
      <c r="AW2251" s="99">
        <f>SUMIFS(通讯通路门店!$AB:$AB,通讯通路门店!$S:$S,$G2251)</f>
        <v>0</v>
      </c>
      <c r="AX2251" s="99">
        <f>SUMIFS(通讯通路门店!$X:$X,通讯通路门店!$S:$S,$G2251)</f>
        <v>0</v>
      </c>
      <c r="AY2251" s="99">
        <f>SUMIFS(通讯通路门店!$Y:$Y,通讯通路门店!$S:$S,$G2251)</f>
        <v>0</v>
      </c>
      <c r="AZ2251" s="99">
        <f>SUMIFS(通讯通路门店!$AA:$AA,通讯通路门店!$S:$S,$G2251)</f>
        <v>0</v>
      </c>
      <c r="BA2251" s="99">
        <f t="shared" si="178"/>
        <v>0</v>
      </c>
      <c r="BB2251" s="99">
        <f t="shared" si="179"/>
        <v>0</v>
      </c>
      <c r="BC2251" s="99">
        <f>SUMIFS(通讯通路门店!$W:$W,通讯通路门店!$S:$S,$G2251,通讯通路门店!$J:$J,"荣耀体验店")+SUMIFS(通讯通路门店!$W:$W,通讯通路门店!$S:$S,$G2251,通讯通路门店!$J:$J,"荣耀授权专卖店")</f>
        <v>0</v>
      </c>
      <c r="BD2251" s="99">
        <f>SUMIFS(通讯通路门店!$Z:$Z,通讯通路门店!$S:$S,$G2251,通讯通路门店!$J:$J,"VIVO体验店")</f>
        <v>0</v>
      </c>
      <c r="BE2251" s="99">
        <f>SUMIFS(通讯通路门店!$AB:$AB,通讯通路门店!$S:$S,$G2251,通讯通路门店!$J:$J,"OPPO体验店")</f>
        <v>0</v>
      </c>
      <c r="BF2251" s="99">
        <f>SUMIFS(通讯通路门店!$X:$X,通讯通路门店!$S:$S,$G2251,通讯通路门店!$J:$J,"华为授权体验店")+SUMIFS(通讯通路门店!$AA:$AA,通讯通路门店!$S:$S,$G2251,通讯通路门店!$J:$J,"华为堡垒店")</f>
        <v>0</v>
      </c>
      <c r="BG2251" s="99">
        <f>SUMIFS(通讯通路门店!$Y:$Y,通讯通路门店!$S:$S,$G2251,通讯通路门店!$J:$J,"小米体验店")</f>
        <v>0</v>
      </c>
      <c r="BH2251" s="99">
        <f>SUMIFS(通讯通路门店!$AA:$AA,通讯通路门店!$S:$S,$G2251,通讯通路门店!$J:$J,"苹果体验店")</f>
        <v>0</v>
      </c>
      <c r="BI2251" s="99">
        <f>SUMIFS(通讯通路门店!$K:$K,通讯通路门店!$S:$S,$G2251,通讯通路门店!$J:$J,"其他品牌专卖店")</f>
        <v>0</v>
      </c>
      <c r="BJ2251" s="99">
        <f>SUMIFS(通讯通路门店!$AC:$AC,通讯通路门店!$S:$S,$G2251)</f>
        <v>0</v>
      </c>
      <c r="BK2251" s="99">
        <f>SUMIFS(通讯通路门店!$AD:$AD,通讯通路门店!$S:$S,$G2251)</f>
        <v>0</v>
      </c>
      <c r="BL2251" s="99">
        <f>SUMIFS(通讯通路门店!$AE:$AE,通讯通路门店!$S:$S,$G2251)</f>
        <v>0</v>
      </c>
      <c r="BM2251" s="99">
        <f>SUMIFS(通讯通路门店!$AF:$AF,通讯通路门店!$S:$S,$G2251)</f>
        <v>0</v>
      </c>
      <c r="BN2251" s="99">
        <f>SUMIFS(通讯通路门店!$AG:$AG,通讯通路门店!$S:$S,$G2251)</f>
        <v>0</v>
      </c>
      <c r="BO2251" s="99">
        <f>SUMIFS(通讯通路门店!$AH:$AH,通讯通路门店!$S:$S,$G2251)</f>
        <v>0</v>
      </c>
      <c r="BP2251" s="99">
        <f>SUMIFS(通讯通路门店!$AI:$AI,通讯通路门店!$S:$S,$G2251)</f>
        <v>0</v>
      </c>
      <c r="BQ2251" s="83"/>
    </row>
    <row r="2252" spans="1:69">
      <c r="A2252" s="99" t="str">
        <f>IFERROR(_xlfn.XLOOKUP($G2252,通讯通路门店!$S$4:$S$993933,通讯通路门店!$A$4:$A$993933,0,0),"")</f>
        <v>海南省</v>
      </c>
      <c r="B2252" s="99" t="str">
        <f>IFERROR(_xlfn.XLOOKUP($G2252,通讯通路门店!$S$4:$S$993933,通讯通路门店!$B$4:$B$993933,0,0),"")</f>
        <v>昌江黎族自治县</v>
      </c>
      <c r="C2252" s="99" t="str">
        <f>IFERROR(_xlfn.XLOOKUP($G2252,通讯通路门店!$S$4:$S$993933,通讯通路门店!$C$4:$C$993933,0,0),"")</f>
        <v>昌江黎族自治县</v>
      </c>
      <c r="D2252" s="99" t="str">
        <f>IFERROR(_xlfn.XLOOKUP($G2252,通讯通路门店!$S$4:$S$993933,通讯通路门店!$D$4:$D$993933,0,0),"")</f>
        <v>叉河镇</v>
      </c>
      <c r="E2252" s="83"/>
      <c r="F2252" s="83"/>
      <c r="G2252" s="101"/>
      <c r="H2252" s="102">
        <f>IFERROR(_xlfn.XLOOKUP($G2252,通讯通路门店!$S$4:$S$993933,通讯通路门店!$R$4:$R$993933,0,0),"")</f>
        <v>0</v>
      </c>
      <c r="I2252" s="83"/>
      <c r="J2252" s="83"/>
      <c r="K2252" s="83"/>
      <c r="L2252" s="83"/>
      <c r="M2252" s="83"/>
      <c r="N2252" s="83"/>
      <c r="O2252" s="83"/>
      <c r="P2252" s="83"/>
      <c r="Q2252" s="83"/>
      <c r="R2252" s="83"/>
      <c r="S2252" s="83"/>
      <c r="T2252" s="83"/>
      <c r="U2252" s="99">
        <f>COUNTIF(通讯通路门店!$S:$S,$G2252)</f>
        <v>0</v>
      </c>
      <c r="V2252" s="99">
        <f>COUNTIFS(通讯通路门店!$S:$S,$G2252,通讯通路门店!$J:$J,"综合卖场")</f>
        <v>0</v>
      </c>
      <c r="W2252" s="99">
        <f>SUMIFS(通讯通路门店!$AJ:$AJ,通讯通路门店!$S:$S,通讯客户沙盘!$G2252)</f>
        <v>0</v>
      </c>
      <c r="X2252" s="99">
        <f t="shared" si="175"/>
        <v>0</v>
      </c>
      <c r="Y2252" s="99">
        <f>COUNTIFS(通讯通路门店!$S:$S,$G2252,通讯通路门店!$J:$J,"荣耀体验店")+COUNTIFS(通讯通路门店!$S:$S,$G2252,通讯通路门店!$J:$J,"荣耀授权专卖店")</f>
        <v>0</v>
      </c>
      <c r="Z2252" s="99">
        <f>COUNTIFS(通讯通路门店!$S:$S,$G2252,通讯通路门店!$J:$J,"VIVO体验店")</f>
        <v>0</v>
      </c>
      <c r="AA2252" s="99">
        <f>COUNTIFS(通讯通路门店!$S:$S,$G2252,通讯通路门店!$J:$J,"OPPO体验店")</f>
        <v>0</v>
      </c>
      <c r="AB2252" s="99">
        <f>COUNTIFS(通讯通路门店!$S:$S,$G2252,通讯通路门店!$J:$J,"华为授权体验店")+COUNTIFS(通讯通路门店!$S:$S,$G2252,通讯通路门店!$J:$J,"华为堡垒店")</f>
        <v>0</v>
      </c>
      <c r="AC2252" s="99">
        <f>COUNTIFS(通讯通路门店!$S:$S,$G2252,通讯通路门店!$J:$J,"小米体验店")</f>
        <v>0</v>
      </c>
      <c r="AD2252" s="99">
        <f>COUNTIFS(通讯通路门店!$S:$S,$G2252,通讯通路门店!$J:$J,"苹果体验店")</f>
        <v>0</v>
      </c>
      <c r="AE2252" s="99">
        <f>COUNTIFS(通讯通路门店!$S:$S,$G2252,通讯通路门店!$J:$J,"其他品牌专卖店")</f>
        <v>0</v>
      </c>
      <c r="AF2252" s="99">
        <f>SUMIFS(通讯通路门店!$BI:$BI,通讯通路门店!$S:$S,$G2252)</f>
        <v>0</v>
      </c>
      <c r="AG2252" s="99">
        <f>SUMIFS(通讯通路门店!$BH:$BH,通讯通路门店!$S:$S,$G2252)</f>
        <v>0</v>
      </c>
      <c r="AH2252" s="99">
        <f t="shared" si="176"/>
        <v>0</v>
      </c>
      <c r="AI2252" s="99">
        <f>SUMIFS(通讯通路门店!$BB:$BB,通讯通路门店!$S:$S,$G2252)</f>
        <v>0</v>
      </c>
      <c r="AJ2252" s="99">
        <f>SUMIFS(通讯通路门店!$BE:$BE,通讯通路门店!$S:$S,$G2252)</f>
        <v>0</v>
      </c>
      <c r="AK2252" s="99">
        <f>SUMIFS(通讯通路门店!$BG:$BG,通讯通路门店!$S:$S,$G2252)</f>
        <v>0</v>
      </c>
      <c r="AL2252" s="99">
        <f>SUMIFS(通讯通路门店!$BC:$BC,通讯通路门店!$S:$S,$G2252)</f>
        <v>0</v>
      </c>
      <c r="AM2252" s="99">
        <f>SUMIFS(通讯通路门店!$BD:$BD,通讯通路门店!$S:$S,$G2252)</f>
        <v>0</v>
      </c>
      <c r="AN2252" s="99">
        <f>SUMIFS(通讯通路门店!$BF:$BF,通讯通路门店!$S:$S,$G2252)</f>
        <v>0</v>
      </c>
      <c r="AO2252" s="99">
        <f t="shared" si="177"/>
        <v>0</v>
      </c>
      <c r="AP2252" s="99">
        <f>SUMIFS(通讯通路门店!$K:$K,通讯通路门店!$S:$S,$G2252)</f>
        <v>0</v>
      </c>
      <c r="AQ2252" s="83"/>
      <c r="AR2252" s="99">
        <f>SUMIFS(通讯通路门店!$T:$T,通讯通路门店!$S:$S,$G2252)</f>
        <v>0</v>
      </c>
      <c r="AS2252" s="99">
        <f>SUMIFS(通讯通路门店!$U:$U,通讯通路门店!$S:$S,$G2252)</f>
        <v>0</v>
      </c>
      <c r="AT2252" s="99">
        <f>SUMIFS(通讯通路门店!$V:$V,通讯通路门店!$S:$S,$G2252)</f>
        <v>0</v>
      </c>
      <c r="AU2252" s="99">
        <f>SUMIFS(通讯通路门店!$W:$W,通讯通路门店!$S:$S,$G2252)</f>
        <v>0</v>
      </c>
      <c r="AV2252" s="99">
        <f>SUMIFS(通讯通路门店!$Z:$Z,通讯通路门店!$S:$S,$G2252)</f>
        <v>0</v>
      </c>
      <c r="AW2252" s="99">
        <f>SUMIFS(通讯通路门店!$AB:$AB,通讯通路门店!$S:$S,$G2252)</f>
        <v>0</v>
      </c>
      <c r="AX2252" s="99">
        <f>SUMIFS(通讯通路门店!$X:$X,通讯通路门店!$S:$S,$G2252)</f>
        <v>0</v>
      </c>
      <c r="AY2252" s="99">
        <f>SUMIFS(通讯通路门店!$Y:$Y,通讯通路门店!$S:$S,$G2252)</f>
        <v>0</v>
      </c>
      <c r="AZ2252" s="99">
        <f>SUMIFS(通讯通路门店!$AA:$AA,通讯通路门店!$S:$S,$G2252)</f>
        <v>0</v>
      </c>
      <c r="BA2252" s="99">
        <f t="shared" si="178"/>
        <v>0</v>
      </c>
      <c r="BB2252" s="99">
        <f t="shared" si="179"/>
        <v>0</v>
      </c>
      <c r="BC2252" s="99">
        <f>SUMIFS(通讯通路门店!$W:$W,通讯通路门店!$S:$S,$G2252,通讯通路门店!$J:$J,"荣耀体验店")+SUMIFS(通讯通路门店!$W:$W,通讯通路门店!$S:$S,$G2252,通讯通路门店!$J:$J,"荣耀授权专卖店")</f>
        <v>0</v>
      </c>
      <c r="BD2252" s="99">
        <f>SUMIFS(通讯通路门店!$Z:$Z,通讯通路门店!$S:$S,$G2252,通讯通路门店!$J:$J,"VIVO体验店")</f>
        <v>0</v>
      </c>
      <c r="BE2252" s="99">
        <f>SUMIFS(通讯通路门店!$AB:$AB,通讯通路门店!$S:$S,$G2252,通讯通路门店!$J:$J,"OPPO体验店")</f>
        <v>0</v>
      </c>
      <c r="BF2252" s="99">
        <f>SUMIFS(通讯通路门店!$X:$X,通讯通路门店!$S:$S,$G2252,通讯通路门店!$J:$J,"华为授权体验店")+SUMIFS(通讯通路门店!$AA:$AA,通讯通路门店!$S:$S,$G2252,通讯通路门店!$J:$J,"华为堡垒店")</f>
        <v>0</v>
      </c>
      <c r="BG2252" s="99">
        <f>SUMIFS(通讯通路门店!$Y:$Y,通讯通路门店!$S:$S,$G2252,通讯通路门店!$J:$J,"小米体验店")</f>
        <v>0</v>
      </c>
      <c r="BH2252" s="99">
        <f>SUMIFS(通讯通路门店!$AA:$AA,通讯通路门店!$S:$S,$G2252,通讯通路门店!$J:$J,"苹果体验店")</f>
        <v>0</v>
      </c>
      <c r="BI2252" s="99">
        <f>SUMIFS(通讯通路门店!$K:$K,通讯通路门店!$S:$S,$G2252,通讯通路门店!$J:$J,"其他品牌专卖店")</f>
        <v>0</v>
      </c>
      <c r="BJ2252" s="99">
        <f>SUMIFS(通讯通路门店!$AC:$AC,通讯通路门店!$S:$S,$G2252)</f>
        <v>0</v>
      </c>
      <c r="BK2252" s="99">
        <f>SUMIFS(通讯通路门店!$AD:$AD,通讯通路门店!$S:$S,$G2252)</f>
        <v>0</v>
      </c>
      <c r="BL2252" s="99">
        <f>SUMIFS(通讯通路门店!$AE:$AE,通讯通路门店!$S:$S,$G2252)</f>
        <v>0</v>
      </c>
      <c r="BM2252" s="99">
        <f>SUMIFS(通讯通路门店!$AF:$AF,通讯通路门店!$S:$S,$G2252)</f>
        <v>0</v>
      </c>
      <c r="BN2252" s="99">
        <f>SUMIFS(通讯通路门店!$AG:$AG,通讯通路门店!$S:$S,$G2252)</f>
        <v>0</v>
      </c>
      <c r="BO2252" s="99">
        <f>SUMIFS(通讯通路门店!$AH:$AH,通讯通路门店!$S:$S,$G2252)</f>
        <v>0</v>
      </c>
      <c r="BP2252" s="99">
        <f>SUMIFS(通讯通路门店!$AI:$AI,通讯通路门店!$S:$S,$G2252)</f>
        <v>0</v>
      </c>
      <c r="BQ2252" s="83"/>
    </row>
    <row r="2253" spans="1:69">
      <c r="A2253" s="99" t="str">
        <f>IFERROR(_xlfn.XLOOKUP($G2253,通讯通路门店!$S$4:$S$993933,通讯通路门店!$A$4:$A$993933,0,0),"")</f>
        <v>海南省</v>
      </c>
      <c r="B2253" s="99" t="str">
        <f>IFERROR(_xlfn.XLOOKUP($G2253,通讯通路门店!$S$4:$S$993933,通讯通路门店!$B$4:$B$993933,0,0),"")</f>
        <v>昌江黎族自治县</v>
      </c>
      <c r="C2253" s="99" t="str">
        <f>IFERROR(_xlfn.XLOOKUP($G2253,通讯通路门店!$S$4:$S$993933,通讯通路门店!$C$4:$C$993933,0,0),"")</f>
        <v>昌江黎族自治县</v>
      </c>
      <c r="D2253" s="99" t="str">
        <f>IFERROR(_xlfn.XLOOKUP($G2253,通讯通路门店!$S$4:$S$993933,通讯通路门店!$D$4:$D$993933,0,0),"")</f>
        <v>叉河镇</v>
      </c>
      <c r="E2253" s="83"/>
      <c r="F2253" s="83"/>
      <c r="G2253" s="101"/>
      <c r="H2253" s="102">
        <f>IFERROR(_xlfn.XLOOKUP($G2253,通讯通路门店!$S$4:$S$993933,通讯通路门店!$R$4:$R$993933,0,0),"")</f>
        <v>0</v>
      </c>
      <c r="I2253" s="83"/>
      <c r="J2253" s="83"/>
      <c r="K2253" s="83"/>
      <c r="L2253" s="83"/>
      <c r="M2253" s="83"/>
      <c r="N2253" s="83"/>
      <c r="O2253" s="83"/>
      <c r="P2253" s="83"/>
      <c r="Q2253" s="83"/>
      <c r="R2253" s="83"/>
      <c r="S2253" s="83"/>
      <c r="T2253" s="83"/>
      <c r="U2253" s="99">
        <f>COUNTIF(通讯通路门店!$S:$S,$G2253)</f>
        <v>0</v>
      </c>
      <c r="V2253" s="99">
        <f>COUNTIFS(通讯通路门店!$S:$S,$G2253,通讯通路门店!$J:$J,"综合卖场")</f>
        <v>0</v>
      </c>
      <c r="W2253" s="99">
        <f>SUMIFS(通讯通路门店!$AJ:$AJ,通讯通路门店!$S:$S,通讯客户沙盘!$G2253)</f>
        <v>0</v>
      </c>
      <c r="X2253" s="99">
        <f t="shared" si="175"/>
        <v>0</v>
      </c>
      <c r="Y2253" s="99">
        <f>COUNTIFS(通讯通路门店!$S:$S,$G2253,通讯通路门店!$J:$J,"荣耀体验店")+COUNTIFS(通讯通路门店!$S:$S,$G2253,通讯通路门店!$J:$J,"荣耀授权专卖店")</f>
        <v>0</v>
      </c>
      <c r="Z2253" s="99">
        <f>COUNTIFS(通讯通路门店!$S:$S,$G2253,通讯通路门店!$J:$J,"VIVO体验店")</f>
        <v>0</v>
      </c>
      <c r="AA2253" s="99">
        <f>COUNTIFS(通讯通路门店!$S:$S,$G2253,通讯通路门店!$J:$J,"OPPO体验店")</f>
        <v>0</v>
      </c>
      <c r="AB2253" s="99">
        <f>COUNTIFS(通讯通路门店!$S:$S,$G2253,通讯通路门店!$J:$J,"华为授权体验店")+COUNTIFS(通讯通路门店!$S:$S,$G2253,通讯通路门店!$J:$J,"华为堡垒店")</f>
        <v>0</v>
      </c>
      <c r="AC2253" s="99">
        <f>COUNTIFS(通讯通路门店!$S:$S,$G2253,通讯通路门店!$J:$J,"小米体验店")</f>
        <v>0</v>
      </c>
      <c r="AD2253" s="99">
        <f>COUNTIFS(通讯通路门店!$S:$S,$G2253,通讯通路门店!$J:$J,"苹果体验店")</f>
        <v>0</v>
      </c>
      <c r="AE2253" s="99">
        <f>COUNTIFS(通讯通路门店!$S:$S,$G2253,通讯通路门店!$J:$J,"其他品牌专卖店")</f>
        <v>0</v>
      </c>
      <c r="AF2253" s="99">
        <f>SUMIFS(通讯通路门店!$BI:$BI,通讯通路门店!$S:$S,$G2253)</f>
        <v>0</v>
      </c>
      <c r="AG2253" s="99">
        <f>SUMIFS(通讯通路门店!$BH:$BH,通讯通路门店!$S:$S,$G2253)</f>
        <v>0</v>
      </c>
      <c r="AH2253" s="99">
        <f t="shared" si="176"/>
        <v>0</v>
      </c>
      <c r="AI2253" s="99">
        <f>SUMIFS(通讯通路门店!$BB:$BB,通讯通路门店!$S:$S,$G2253)</f>
        <v>0</v>
      </c>
      <c r="AJ2253" s="99">
        <f>SUMIFS(通讯通路门店!$BE:$BE,通讯通路门店!$S:$S,$G2253)</f>
        <v>0</v>
      </c>
      <c r="AK2253" s="99">
        <f>SUMIFS(通讯通路门店!$BG:$BG,通讯通路门店!$S:$S,$G2253)</f>
        <v>0</v>
      </c>
      <c r="AL2253" s="99">
        <f>SUMIFS(通讯通路门店!$BC:$BC,通讯通路门店!$S:$S,$G2253)</f>
        <v>0</v>
      </c>
      <c r="AM2253" s="99">
        <f>SUMIFS(通讯通路门店!$BD:$BD,通讯通路门店!$S:$S,$G2253)</f>
        <v>0</v>
      </c>
      <c r="AN2253" s="99">
        <f>SUMIFS(通讯通路门店!$BF:$BF,通讯通路门店!$S:$S,$G2253)</f>
        <v>0</v>
      </c>
      <c r="AO2253" s="99">
        <f t="shared" si="177"/>
        <v>0</v>
      </c>
      <c r="AP2253" s="99">
        <f>SUMIFS(通讯通路门店!$K:$K,通讯通路门店!$S:$S,$G2253)</f>
        <v>0</v>
      </c>
      <c r="AQ2253" s="83"/>
      <c r="AR2253" s="99">
        <f>SUMIFS(通讯通路门店!$T:$T,通讯通路门店!$S:$S,$G2253)</f>
        <v>0</v>
      </c>
      <c r="AS2253" s="99">
        <f>SUMIFS(通讯通路门店!$U:$U,通讯通路门店!$S:$S,$G2253)</f>
        <v>0</v>
      </c>
      <c r="AT2253" s="99">
        <f>SUMIFS(通讯通路门店!$V:$V,通讯通路门店!$S:$S,$G2253)</f>
        <v>0</v>
      </c>
      <c r="AU2253" s="99">
        <f>SUMIFS(通讯通路门店!$W:$W,通讯通路门店!$S:$S,$G2253)</f>
        <v>0</v>
      </c>
      <c r="AV2253" s="99">
        <f>SUMIFS(通讯通路门店!$Z:$Z,通讯通路门店!$S:$S,$G2253)</f>
        <v>0</v>
      </c>
      <c r="AW2253" s="99">
        <f>SUMIFS(通讯通路门店!$AB:$AB,通讯通路门店!$S:$S,$G2253)</f>
        <v>0</v>
      </c>
      <c r="AX2253" s="99">
        <f>SUMIFS(通讯通路门店!$X:$X,通讯通路门店!$S:$S,$G2253)</f>
        <v>0</v>
      </c>
      <c r="AY2253" s="99">
        <f>SUMIFS(通讯通路门店!$Y:$Y,通讯通路门店!$S:$S,$G2253)</f>
        <v>0</v>
      </c>
      <c r="AZ2253" s="99">
        <f>SUMIFS(通讯通路门店!$AA:$AA,通讯通路门店!$S:$S,$G2253)</f>
        <v>0</v>
      </c>
      <c r="BA2253" s="99">
        <f t="shared" si="178"/>
        <v>0</v>
      </c>
      <c r="BB2253" s="99">
        <f t="shared" si="179"/>
        <v>0</v>
      </c>
      <c r="BC2253" s="99">
        <f>SUMIFS(通讯通路门店!$W:$W,通讯通路门店!$S:$S,$G2253,通讯通路门店!$J:$J,"荣耀体验店")+SUMIFS(通讯通路门店!$W:$W,通讯通路门店!$S:$S,$G2253,通讯通路门店!$J:$J,"荣耀授权专卖店")</f>
        <v>0</v>
      </c>
      <c r="BD2253" s="99">
        <f>SUMIFS(通讯通路门店!$Z:$Z,通讯通路门店!$S:$S,$G2253,通讯通路门店!$J:$J,"VIVO体验店")</f>
        <v>0</v>
      </c>
      <c r="BE2253" s="99">
        <f>SUMIFS(通讯通路门店!$AB:$AB,通讯通路门店!$S:$S,$G2253,通讯通路门店!$J:$J,"OPPO体验店")</f>
        <v>0</v>
      </c>
      <c r="BF2253" s="99">
        <f>SUMIFS(通讯通路门店!$X:$X,通讯通路门店!$S:$S,$G2253,通讯通路门店!$J:$J,"华为授权体验店")+SUMIFS(通讯通路门店!$AA:$AA,通讯通路门店!$S:$S,$G2253,通讯通路门店!$J:$J,"华为堡垒店")</f>
        <v>0</v>
      </c>
      <c r="BG2253" s="99">
        <f>SUMIFS(通讯通路门店!$Y:$Y,通讯通路门店!$S:$S,$G2253,通讯通路门店!$J:$J,"小米体验店")</f>
        <v>0</v>
      </c>
      <c r="BH2253" s="99">
        <f>SUMIFS(通讯通路门店!$AA:$AA,通讯通路门店!$S:$S,$G2253,通讯通路门店!$J:$J,"苹果体验店")</f>
        <v>0</v>
      </c>
      <c r="BI2253" s="99">
        <f>SUMIFS(通讯通路门店!$K:$K,通讯通路门店!$S:$S,$G2253,通讯通路门店!$J:$J,"其他品牌专卖店")</f>
        <v>0</v>
      </c>
      <c r="BJ2253" s="99">
        <f>SUMIFS(通讯通路门店!$AC:$AC,通讯通路门店!$S:$S,$G2253)</f>
        <v>0</v>
      </c>
      <c r="BK2253" s="99">
        <f>SUMIFS(通讯通路门店!$AD:$AD,通讯通路门店!$S:$S,$G2253)</f>
        <v>0</v>
      </c>
      <c r="BL2253" s="99">
        <f>SUMIFS(通讯通路门店!$AE:$AE,通讯通路门店!$S:$S,$G2253)</f>
        <v>0</v>
      </c>
      <c r="BM2253" s="99">
        <f>SUMIFS(通讯通路门店!$AF:$AF,通讯通路门店!$S:$S,$G2253)</f>
        <v>0</v>
      </c>
      <c r="BN2253" s="99">
        <f>SUMIFS(通讯通路门店!$AG:$AG,通讯通路门店!$S:$S,$G2253)</f>
        <v>0</v>
      </c>
      <c r="BO2253" s="99">
        <f>SUMIFS(通讯通路门店!$AH:$AH,通讯通路门店!$S:$S,$G2253)</f>
        <v>0</v>
      </c>
      <c r="BP2253" s="99">
        <f>SUMIFS(通讯通路门店!$AI:$AI,通讯通路门店!$S:$S,$G2253)</f>
        <v>0</v>
      </c>
      <c r="BQ2253" s="83"/>
    </row>
    <row r="2254" spans="1:69">
      <c r="A2254" s="99" t="str">
        <f>IFERROR(_xlfn.XLOOKUP($G2254,通讯通路门店!$S$4:$S$993933,通讯通路门店!$A$4:$A$993933,0,0),"")</f>
        <v>海南省</v>
      </c>
      <c r="B2254" s="99" t="str">
        <f>IFERROR(_xlfn.XLOOKUP($G2254,通讯通路门店!$S$4:$S$993933,通讯通路门店!$B$4:$B$993933,0,0),"")</f>
        <v>昌江黎族自治县</v>
      </c>
      <c r="C2254" s="99" t="str">
        <f>IFERROR(_xlfn.XLOOKUP($G2254,通讯通路门店!$S$4:$S$993933,通讯通路门店!$C$4:$C$993933,0,0),"")</f>
        <v>昌江黎族自治县</v>
      </c>
      <c r="D2254" s="99" t="str">
        <f>IFERROR(_xlfn.XLOOKUP($G2254,通讯通路门店!$S$4:$S$993933,通讯通路门店!$D$4:$D$993933,0,0),"")</f>
        <v>叉河镇</v>
      </c>
      <c r="E2254" s="83"/>
      <c r="F2254" s="83"/>
      <c r="G2254" s="101"/>
      <c r="H2254" s="102">
        <f>IFERROR(_xlfn.XLOOKUP($G2254,通讯通路门店!$S$4:$S$993933,通讯通路门店!$R$4:$R$993933,0,0),"")</f>
        <v>0</v>
      </c>
      <c r="I2254" s="83"/>
      <c r="J2254" s="83"/>
      <c r="K2254" s="83"/>
      <c r="L2254" s="83"/>
      <c r="M2254" s="83"/>
      <c r="N2254" s="83"/>
      <c r="O2254" s="83"/>
      <c r="P2254" s="83"/>
      <c r="Q2254" s="83"/>
      <c r="R2254" s="83"/>
      <c r="S2254" s="83"/>
      <c r="T2254" s="83"/>
      <c r="U2254" s="99">
        <f>COUNTIF(通讯通路门店!$S:$S,$G2254)</f>
        <v>0</v>
      </c>
      <c r="V2254" s="99">
        <f>COUNTIFS(通讯通路门店!$S:$S,$G2254,通讯通路门店!$J:$J,"综合卖场")</f>
        <v>0</v>
      </c>
      <c r="W2254" s="99">
        <f>SUMIFS(通讯通路门店!$AJ:$AJ,通讯通路门店!$S:$S,通讯客户沙盘!$G2254)</f>
        <v>0</v>
      </c>
      <c r="X2254" s="99">
        <f t="shared" si="175"/>
        <v>0</v>
      </c>
      <c r="Y2254" s="99">
        <f>COUNTIFS(通讯通路门店!$S:$S,$G2254,通讯通路门店!$J:$J,"荣耀体验店")+COUNTIFS(通讯通路门店!$S:$S,$G2254,通讯通路门店!$J:$J,"荣耀授权专卖店")</f>
        <v>0</v>
      </c>
      <c r="Z2254" s="99">
        <f>COUNTIFS(通讯通路门店!$S:$S,$G2254,通讯通路门店!$J:$J,"VIVO体验店")</f>
        <v>0</v>
      </c>
      <c r="AA2254" s="99">
        <f>COUNTIFS(通讯通路门店!$S:$S,$G2254,通讯通路门店!$J:$J,"OPPO体验店")</f>
        <v>0</v>
      </c>
      <c r="AB2254" s="99">
        <f>COUNTIFS(通讯通路门店!$S:$S,$G2254,通讯通路门店!$J:$J,"华为授权体验店")+COUNTIFS(通讯通路门店!$S:$S,$G2254,通讯通路门店!$J:$J,"华为堡垒店")</f>
        <v>0</v>
      </c>
      <c r="AC2254" s="99">
        <f>COUNTIFS(通讯通路门店!$S:$S,$G2254,通讯通路门店!$J:$J,"小米体验店")</f>
        <v>0</v>
      </c>
      <c r="AD2254" s="99">
        <f>COUNTIFS(通讯通路门店!$S:$S,$G2254,通讯通路门店!$J:$J,"苹果体验店")</f>
        <v>0</v>
      </c>
      <c r="AE2254" s="99">
        <f>COUNTIFS(通讯通路门店!$S:$S,$G2254,通讯通路门店!$J:$J,"其他品牌专卖店")</f>
        <v>0</v>
      </c>
      <c r="AF2254" s="99">
        <f>SUMIFS(通讯通路门店!$BI:$BI,通讯通路门店!$S:$S,$G2254)</f>
        <v>0</v>
      </c>
      <c r="AG2254" s="99">
        <f>SUMIFS(通讯通路门店!$BH:$BH,通讯通路门店!$S:$S,$G2254)</f>
        <v>0</v>
      </c>
      <c r="AH2254" s="99">
        <f t="shared" si="176"/>
        <v>0</v>
      </c>
      <c r="AI2254" s="99">
        <f>SUMIFS(通讯通路门店!$BB:$BB,通讯通路门店!$S:$S,$G2254)</f>
        <v>0</v>
      </c>
      <c r="AJ2254" s="99">
        <f>SUMIFS(通讯通路门店!$BE:$BE,通讯通路门店!$S:$S,$G2254)</f>
        <v>0</v>
      </c>
      <c r="AK2254" s="99">
        <f>SUMIFS(通讯通路门店!$BG:$BG,通讯通路门店!$S:$S,$G2254)</f>
        <v>0</v>
      </c>
      <c r="AL2254" s="99">
        <f>SUMIFS(通讯通路门店!$BC:$BC,通讯通路门店!$S:$S,$G2254)</f>
        <v>0</v>
      </c>
      <c r="AM2254" s="99">
        <f>SUMIFS(通讯通路门店!$BD:$BD,通讯通路门店!$S:$S,$G2254)</f>
        <v>0</v>
      </c>
      <c r="AN2254" s="99">
        <f>SUMIFS(通讯通路门店!$BF:$BF,通讯通路门店!$S:$S,$G2254)</f>
        <v>0</v>
      </c>
      <c r="AO2254" s="99">
        <f t="shared" si="177"/>
        <v>0</v>
      </c>
      <c r="AP2254" s="99">
        <f>SUMIFS(通讯通路门店!$K:$K,通讯通路门店!$S:$S,$G2254)</f>
        <v>0</v>
      </c>
      <c r="AQ2254" s="83"/>
      <c r="AR2254" s="99">
        <f>SUMIFS(通讯通路门店!$T:$T,通讯通路门店!$S:$S,$G2254)</f>
        <v>0</v>
      </c>
      <c r="AS2254" s="99">
        <f>SUMIFS(通讯通路门店!$U:$U,通讯通路门店!$S:$S,$G2254)</f>
        <v>0</v>
      </c>
      <c r="AT2254" s="99">
        <f>SUMIFS(通讯通路门店!$V:$V,通讯通路门店!$S:$S,$G2254)</f>
        <v>0</v>
      </c>
      <c r="AU2254" s="99">
        <f>SUMIFS(通讯通路门店!$W:$W,通讯通路门店!$S:$S,$G2254)</f>
        <v>0</v>
      </c>
      <c r="AV2254" s="99">
        <f>SUMIFS(通讯通路门店!$Z:$Z,通讯通路门店!$S:$S,$G2254)</f>
        <v>0</v>
      </c>
      <c r="AW2254" s="99">
        <f>SUMIFS(通讯通路门店!$AB:$AB,通讯通路门店!$S:$S,$G2254)</f>
        <v>0</v>
      </c>
      <c r="AX2254" s="99">
        <f>SUMIFS(通讯通路门店!$X:$X,通讯通路门店!$S:$S,$G2254)</f>
        <v>0</v>
      </c>
      <c r="AY2254" s="99">
        <f>SUMIFS(通讯通路门店!$Y:$Y,通讯通路门店!$S:$S,$G2254)</f>
        <v>0</v>
      </c>
      <c r="AZ2254" s="99">
        <f>SUMIFS(通讯通路门店!$AA:$AA,通讯通路门店!$S:$S,$G2254)</f>
        <v>0</v>
      </c>
      <c r="BA2254" s="99">
        <f t="shared" si="178"/>
        <v>0</v>
      </c>
      <c r="BB2254" s="99">
        <f t="shared" si="179"/>
        <v>0</v>
      </c>
      <c r="BC2254" s="99">
        <f>SUMIFS(通讯通路门店!$W:$W,通讯通路门店!$S:$S,$G2254,通讯通路门店!$J:$J,"荣耀体验店")+SUMIFS(通讯通路门店!$W:$W,通讯通路门店!$S:$S,$G2254,通讯通路门店!$J:$J,"荣耀授权专卖店")</f>
        <v>0</v>
      </c>
      <c r="BD2254" s="99">
        <f>SUMIFS(通讯通路门店!$Z:$Z,通讯通路门店!$S:$S,$G2254,通讯通路门店!$J:$J,"VIVO体验店")</f>
        <v>0</v>
      </c>
      <c r="BE2254" s="99">
        <f>SUMIFS(通讯通路门店!$AB:$AB,通讯通路门店!$S:$S,$G2254,通讯通路门店!$J:$J,"OPPO体验店")</f>
        <v>0</v>
      </c>
      <c r="BF2254" s="99">
        <f>SUMIFS(通讯通路门店!$X:$X,通讯通路门店!$S:$S,$G2254,通讯通路门店!$J:$J,"华为授权体验店")+SUMIFS(通讯通路门店!$AA:$AA,通讯通路门店!$S:$S,$G2254,通讯通路门店!$J:$J,"华为堡垒店")</f>
        <v>0</v>
      </c>
      <c r="BG2254" s="99">
        <f>SUMIFS(通讯通路门店!$Y:$Y,通讯通路门店!$S:$S,$G2254,通讯通路门店!$J:$J,"小米体验店")</f>
        <v>0</v>
      </c>
      <c r="BH2254" s="99">
        <f>SUMIFS(通讯通路门店!$AA:$AA,通讯通路门店!$S:$S,$G2254,通讯通路门店!$J:$J,"苹果体验店")</f>
        <v>0</v>
      </c>
      <c r="BI2254" s="99">
        <f>SUMIFS(通讯通路门店!$K:$K,通讯通路门店!$S:$S,$G2254,通讯通路门店!$J:$J,"其他品牌专卖店")</f>
        <v>0</v>
      </c>
      <c r="BJ2254" s="99">
        <f>SUMIFS(通讯通路门店!$AC:$AC,通讯通路门店!$S:$S,$G2254)</f>
        <v>0</v>
      </c>
      <c r="BK2254" s="99">
        <f>SUMIFS(通讯通路门店!$AD:$AD,通讯通路门店!$S:$S,$G2254)</f>
        <v>0</v>
      </c>
      <c r="BL2254" s="99">
        <f>SUMIFS(通讯通路门店!$AE:$AE,通讯通路门店!$S:$S,$G2254)</f>
        <v>0</v>
      </c>
      <c r="BM2254" s="99">
        <f>SUMIFS(通讯通路门店!$AF:$AF,通讯通路门店!$S:$S,$G2254)</f>
        <v>0</v>
      </c>
      <c r="BN2254" s="99">
        <f>SUMIFS(通讯通路门店!$AG:$AG,通讯通路门店!$S:$S,$G2254)</f>
        <v>0</v>
      </c>
      <c r="BO2254" s="99">
        <f>SUMIFS(通讯通路门店!$AH:$AH,通讯通路门店!$S:$S,$G2254)</f>
        <v>0</v>
      </c>
      <c r="BP2254" s="99">
        <f>SUMIFS(通讯通路门店!$AI:$AI,通讯通路门店!$S:$S,$G2254)</f>
        <v>0</v>
      </c>
      <c r="BQ2254" s="83"/>
    </row>
    <row r="2255" spans="1:69">
      <c r="A2255" s="99" t="str">
        <f>IFERROR(_xlfn.XLOOKUP($G2255,通讯通路门店!$S$4:$S$993933,通讯通路门店!$A$4:$A$993933,0,0),"")</f>
        <v>海南省</v>
      </c>
      <c r="B2255" s="99" t="str">
        <f>IFERROR(_xlfn.XLOOKUP($G2255,通讯通路门店!$S$4:$S$993933,通讯通路门店!$B$4:$B$993933,0,0),"")</f>
        <v>昌江黎族自治县</v>
      </c>
      <c r="C2255" s="99" t="str">
        <f>IFERROR(_xlfn.XLOOKUP($G2255,通讯通路门店!$S$4:$S$993933,通讯通路门店!$C$4:$C$993933,0,0),"")</f>
        <v>昌江黎族自治县</v>
      </c>
      <c r="D2255" s="99" t="str">
        <f>IFERROR(_xlfn.XLOOKUP($G2255,通讯通路门店!$S$4:$S$993933,通讯通路门店!$D$4:$D$993933,0,0),"")</f>
        <v>叉河镇</v>
      </c>
      <c r="E2255" s="83"/>
      <c r="F2255" s="83"/>
      <c r="G2255" s="101"/>
      <c r="H2255" s="102">
        <f>IFERROR(_xlfn.XLOOKUP($G2255,通讯通路门店!$S$4:$S$993933,通讯通路门店!$R$4:$R$993933,0,0),"")</f>
        <v>0</v>
      </c>
      <c r="I2255" s="83"/>
      <c r="J2255" s="83"/>
      <c r="K2255" s="83"/>
      <c r="L2255" s="83"/>
      <c r="M2255" s="83"/>
      <c r="N2255" s="83"/>
      <c r="O2255" s="83"/>
      <c r="P2255" s="83"/>
      <c r="Q2255" s="83"/>
      <c r="R2255" s="83"/>
      <c r="S2255" s="83"/>
      <c r="T2255" s="83"/>
      <c r="U2255" s="99">
        <f>COUNTIF(通讯通路门店!$S:$S,$G2255)</f>
        <v>0</v>
      </c>
      <c r="V2255" s="99">
        <f>COUNTIFS(通讯通路门店!$S:$S,$G2255,通讯通路门店!$J:$J,"综合卖场")</f>
        <v>0</v>
      </c>
      <c r="W2255" s="99">
        <f>SUMIFS(通讯通路门店!$AJ:$AJ,通讯通路门店!$S:$S,通讯客户沙盘!$G2255)</f>
        <v>0</v>
      </c>
      <c r="X2255" s="99">
        <f t="shared" si="175"/>
        <v>0</v>
      </c>
      <c r="Y2255" s="99">
        <f>COUNTIFS(通讯通路门店!$S:$S,$G2255,通讯通路门店!$J:$J,"荣耀体验店")+COUNTIFS(通讯通路门店!$S:$S,$G2255,通讯通路门店!$J:$J,"荣耀授权专卖店")</f>
        <v>0</v>
      </c>
      <c r="Z2255" s="99">
        <f>COUNTIFS(通讯通路门店!$S:$S,$G2255,通讯通路门店!$J:$J,"VIVO体验店")</f>
        <v>0</v>
      </c>
      <c r="AA2255" s="99">
        <f>COUNTIFS(通讯通路门店!$S:$S,$G2255,通讯通路门店!$J:$J,"OPPO体验店")</f>
        <v>0</v>
      </c>
      <c r="AB2255" s="99">
        <f>COUNTIFS(通讯通路门店!$S:$S,$G2255,通讯通路门店!$J:$J,"华为授权体验店")+COUNTIFS(通讯通路门店!$S:$S,$G2255,通讯通路门店!$J:$J,"华为堡垒店")</f>
        <v>0</v>
      </c>
      <c r="AC2255" s="99">
        <f>COUNTIFS(通讯通路门店!$S:$S,$G2255,通讯通路门店!$J:$J,"小米体验店")</f>
        <v>0</v>
      </c>
      <c r="AD2255" s="99">
        <f>COUNTIFS(通讯通路门店!$S:$S,$G2255,通讯通路门店!$J:$J,"苹果体验店")</f>
        <v>0</v>
      </c>
      <c r="AE2255" s="99">
        <f>COUNTIFS(通讯通路门店!$S:$S,$G2255,通讯通路门店!$J:$J,"其他品牌专卖店")</f>
        <v>0</v>
      </c>
      <c r="AF2255" s="99">
        <f>SUMIFS(通讯通路门店!$BI:$BI,通讯通路门店!$S:$S,$G2255)</f>
        <v>0</v>
      </c>
      <c r="AG2255" s="99">
        <f>SUMIFS(通讯通路门店!$BH:$BH,通讯通路门店!$S:$S,$G2255)</f>
        <v>0</v>
      </c>
      <c r="AH2255" s="99">
        <f t="shared" si="176"/>
        <v>0</v>
      </c>
      <c r="AI2255" s="99">
        <f>SUMIFS(通讯通路门店!$BB:$BB,通讯通路门店!$S:$S,$G2255)</f>
        <v>0</v>
      </c>
      <c r="AJ2255" s="99">
        <f>SUMIFS(通讯通路门店!$BE:$BE,通讯通路门店!$S:$S,$G2255)</f>
        <v>0</v>
      </c>
      <c r="AK2255" s="99">
        <f>SUMIFS(通讯通路门店!$BG:$BG,通讯通路门店!$S:$S,$G2255)</f>
        <v>0</v>
      </c>
      <c r="AL2255" s="99">
        <f>SUMIFS(通讯通路门店!$BC:$BC,通讯通路门店!$S:$S,$G2255)</f>
        <v>0</v>
      </c>
      <c r="AM2255" s="99">
        <f>SUMIFS(通讯通路门店!$BD:$BD,通讯通路门店!$S:$S,$G2255)</f>
        <v>0</v>
      </c>
      <c r="AN2255" s="99">
        <f>SUMIFS(通讯通路门店!$BF:$BF,通讯通路门店!$S:$S,$G2255)</f>
        <v>0</v>
      </c>
      <c r="AO2255" s="99">
        <f t="shared" si="177"/>
        <v>0</v>
      </c>
      <c r="AP2255" s="99">
        <f>SUMIFS(通讯通路门店!$K:$K,通讯通路门店!$S:$S,$G2255)</f>
        <v>0</v>
      </c>
      <c r="AQ2255" s="83"/>
      <c r="AR2255" s="99">
        <f>SUMIFS(通讯通路门店!$T:$T,通讯通路门店!$S:$S,$G2255)</f>
        <v>0</v>
      </c>
      <c r="AS2255" s="99">
        <f>SUMIFS(通讯通路门店!$U:$U,通讯通路门店!$S:$S,$G2255)</f>
        <v>0</v>
      </c>
      <c r="AT2255" s="99">
        <f>SUMIFS(通讯通路门店!$V:$V,通讯通路门店!$S:$S,$G2255)</f>
        <v>0</v>
      </c>
      <c r="AU2255" s="99">
        <f>SUMIFS(通讯通路门店!$W:$W,通讯通路门店!$S:$S,$G2255)</f>
        <v>0</v>
      </c>
      <c r="AV2255" s="99">
        <f>SUMIFS(通讯通路门店!$Z:$Z,通讯通路门店!$S:$S,$G2255)</f>
        <v>0</v>
      </c>
      <c r="AW2255" s="99">
        <f>SUMIFS(通讯通路门店!$AB:$AB,通讯通路门店!$S:$S,$G2255)</f>
        <v>0</v>
      </c>
      <c r="AX2255" s="99">
        <f>SUMIFS(通讯通路门店!$X:$X,通讯通路门店!$S:$S,$G2255)</f>
        <v>0</v>
      </c>
      <c r="AY2255" s="99">
        <f>SUMIFS(通讯通路门店!$Y:$Y,通讯通路门店!$S:$S,$G2255)</f>
        <v>0</v>
      </c>
      <c r="AZ2255" s="99">
        <f>SUMIFS(通讯通路门店!$AA:$AA,通讯通路门店!$S:$S,$G2255)</f>
        <v>0</v>
      </c>
      <c r="BA2255" s="99">
        <f t="shared" si="178"/>
        <v>0</v>
      </c>
      <c r="BB2255" s="99">
        <f t="shared" si="179"/>
        <v>0</v>
      </c>
      <c r="BC2255" s="99">
        <f>SUMIFS(通讯通路门店!$W:$W,通讯通路门店!$S:$S,$G2255,通讯通路门店!$J:$J,"荣耀体验店")+SUMIFS(通讯通路门店!$W:$W,通讯通路门店!$S:$S,$G2255,通讯通路门店!$J:$J,"荣耀授权专卖店")</f>
        <v>0</v>
      </c>
      <c r="BD2255" s="99">
        <f>SUMIFS(通讯通路门店!$Z:$Z,通讯通路门店!$S:$S,$G2255,通讯通路门店!$J:$J,"VIVO体验店")</f>
        <v>0</v>
      </c>
      <c r="BE2255" s="99">
        <f>SUMIFS(通讯通路门店!$AB:$AB,通讯通路门店!$S:$S,$G2255,通讯通路门店!$J:$J,"OPPO体验店")</f>
        <v>0</v>
      </c>
      <c r="BF2255" s="99">
        <f>SUMIFS(通讯通路门店!$X:$X,通讯通路门店!$S:$S,$G2255,通讯通路门店!$J:$J,"华为授权体验店")+SUMIFS(通讯通路门店!$AA:$AA,通讯通路门店!$S:$S,$G2255,通讯通路门店!$J:$J,"华为堡垒店")</f>
        <v>0</v>
      </c>
      <c r="BG2255" s="99">
        <f>SUMIFS(通讯通路门店!$Y:$Y,通讯通路门店!$S:$S,$G2255,通讯通路门店!$J:$J,"小米体验店")</f>
        <v>0</v>
      </c>
      <c r="BH2255" s="99">
        <f>SUMIFS(通讯通路门店!$AA:$AA,通讯通路门店!$S:$S,$G2255,通讯通路门店!$J:$J,"苹果体验店")</f>
        <v>0</v>
      </c>
      <c r="BI2255" s="99">
        <f>SUMIFS(通讯通路门店!$K:$K,通讯通路门店!$S:$S,$G2255,通讯通路门店!$J:$J,"其他品牌专卖店")</f>
        <v>0</v>
      </c>
      <c r="BJ2255" s="99">
        <f>SUMIFS(通讯通路门店!$AC:$AC,通讯通路门店!$S:$S,$G2255)</f>
        <v>0</v>
      </c>
      <c r="BK2255" s="99">
        <f>SUMIFS(通讯通路门店!$AD:$AD,通讯通路门店!$S:$S,$G2255)</f>
        <v>0</v>
      </c>
      <c r="BL2255" s="99">
        <f>SUMIFS(通讯通路门店!$AE:$AE,通讯通路门店!$S:$S,$G2255)</f>
        <v>0</v>
      </c>
      <c r="BM2255" s="99">
        <f>SUMIFS(通讯通路门店!$AF:$AF,通讯通路门店!$S:$S,$G2255)</f>
        <v>0</v>
      </c>
      <c r="BN2255" s="99">
        <f>SUMIFS(通讯通路门店!$AG:$AG,通讯通路门店!$S:$S,$G2255)</f>
        <v>0</v>
      </c>
      <c r="BO2255" s="99">
        <f>SUMIFS(通讯通路门店!$AH:$AH,通讯通路门店!$S:$S,$G2255)</f>
        <v>0</v>
      </c>
      <c r="BP2255" s="99">
        <f>SUMIFS(通讯通路门店!$AI:$AI,通讯通路门店!$S:$S,$G2255)</f>
        <v>0</v>
      </c>
      <c r="BQ2255" s="83"/>
    </row>
    <row r="2256" spans="1:69">
      <c r="A2256" s="99" t="str">
        <f>IFERROR(_xlfn.XLOOKUP($G2256,通讯通路门店!$S$4:$S$993933,通讯通路门店!$A$4:$A$993933,0,0),"")</f>
        <v>海南省</v>
      </c>
      <c r="B2256" s="99" t="str">
        <f>IFERROR(_xlfn.XLOOKUP($G2256,通讯通路门店!$S$4:$S$993933,通讯通路门店!$B$4:$B$993933,0,0),"")</f>
        <v>昌江黎族自治县</v>
      </c>
      <c r="C2256" s="99" t="str">
        <f>IFERROR(_xlfn.XLOOKUP($G2256,通讯通路门店!$S$4:$S$993933,通讯通路门店!$C$4:$C$993933,0,0),"")</f>
        <v>昌江黎族自治县</v>
      </c>
      <c r="D2256" s="99" t="str">
        <f>IFERROR(_xlfn.XLOOKUP($G2256,通讯通路门店!$S$4:$S$993933,通讯通路门店!$D$4:$D$993933,0,0),"")</f>
        <v>叉河镇</v>
      </c>
      <c r="E2256" s="83"/>
      <c r="F2256" s="83"/>
      <c r="G2256" s="101"/>
      <c r="H2256" s="102">
        <f>IFERROR(_xlfn.XLOOKUP($G2256,通讯通路门店!$S$4:$S$993933,通讯通路门店!$R$4:$R$993933,0,0),"")</f>
        <v>0</v>
      </c>
      <c r="I2256" s="83"/>
      <c r="J2256" s="83"/>
      <c r="K2256" s="83"/>
      <c r="L2256" s="83"/>
      <c r="M2256" s="83"/>
      <c r="N2256" s="83"/>
      <c r="O2256" s="83"/>
      <c r="P2256" s="83"/>
      <c r="Q2256" s="83"/>
      <c r="R2256" s="83"/>
      <c r="S2256" s="83"/>
      <c r="T2256" s="83"/>
      <c r="U2256" s="99">
        <f>COUNTIF(通讯通路门店!$S:$S,$G2256)</f>
        <v>0</v>
      </c>
      <c r="V2256" s="99">
        <f>COUNTIFS(通讯通路门店!$S:$S,$G2256,通讯通路门店!$J:$J,"综合卖场")</f>
        <v>0</v>
      </c>
      <c r="W2256" s="99">
        <f>SUMIFS(通讯通路门店!$AJ:$AJ,通讯通路门店!$S:$S,通讯客户沙盘!$G2256)</f>
        <v>0</v>
      </c>
      <c r="X2256" s="99">
        <f t="shared" si="175"/>
        <v>0</v>
      </c>
      <c r="Y2256" s="99">
        <f>COUNTIFS(通讯通路门店!$S:$S,$G2256,通讯通路门店!$J:$J,"荣耀体验店")+COUNTIFS(通讯通路门店!$S:$S,$G2256,通讯通路门店!$J:$J,"荣耀授权专卖店")</f>
        <v>0</v>
      </c>
      <c r="Z2256" s="99">
        <f>COUNTIFS(通讯通路门店!$S:$S,$G2256,通讯通路门店!$J:$J,"VIVO体验店")</f>
        <v>0</v>
      </c>
      <c r="AA2256" s="99">
        <f>COUNTIFS(通讯通路门店!$S:$S,$G2256,通讯通路门店!$J:$J,"OPPO体验店")</f>
        <v>0</v>
      </c>
      <c r="AB2256" s="99">
        <f>COUNTIFS(通讯通路门店!$S:$S,$G2256,通讯通路门店!$J:$J,"华为授权体验店")+COUNTIFS(通讯通路门店!$S:$S,$G2256,通讯通路门店!$J:$J,"华为堡垒店")</f>
        <v>0</v>
      </c>
      <c r="AC2256" s="99">
        <f>COUNTIFS(通讯通路门店!$S:$S,$G2256,通讯通路门店!$J:$J,"小米体验店")</f>
        <v>0</v>
      </c>
      <c r="AD2256" s="99">
        <f>COUNTIFS(通讯通路门店!$S:$S,$G2256,通讯通路门店!$J:$J,"苹果体验店")</f>
        <v>0</v>
      </c>
      <c r="AE2256" s="99">
        <f>COUNTIFS(通讯通路门店!$S:$S,$G2256,通讯通路门店!$J:$J,"其他品牌专卖店")</f>
        <v>0</v>
      </c>
      <c r="AF2256" s="99">
        <f>SUMIFS(通讯通路门店!$BI:$BI,通讯通路门店!$S:$S,$G2256)</f>
        <v>0</v>
      </c>
      <c r="AG2256" s="99">
        <f>SUMIFS(通讯通路门店!$BH:$BH,通讯通路门店!$S:$S,$G2256)</f>
        <v>0</v>
      </c>
      <c r="AH2256" s="99">
        <f t="shared" si="176"/>
        <v>0</v>
      </c>
      <c r="AI2256" s="99">
        <f>SUMIFS(通讯通路门店!$BB:$BB,通讯通路门店!$S:$S,$G2256)</f>
        <v>0</v>
      </c>
      <c r="AJ2256" s="99">
        <f>SUMIFS(通讯通路门店!$BE:$BE,通讯通路门店!$S:$S,$G2256)</f>
        <v>0</v>
      </c>
      <c r="AK2256" s="99">
        <f>SUMIFS(通讯通路门店!$BG:$BG,通讯通路门店!$S:$S,$G2256)</f>
        <v>0</v>
      </c>
      <c r="AL2256" s="99">
        <f>SUMIFS(通讯通路门店!$BC:$BC,通讯通路门店!$S:$S,$G2256)</f>
        <v>0</v>
      </c>
      <c r="AM2256" s="99">
        <f>SUMIFS(通讯通路门店!$BD:$BD,通讯通路门店!$S:$S,$G2256)</f>
        <v>0</v>
      </c>
      <c r="AN2256" s="99">
        <f>SUMIFS(通讯通路门店!$BF:$BF,通讯通路门店!$S:$S,$G2256)</f>
        <v>0</v>
      </c>
      <c r="AO2256" s="99">
        <f t="shared" si="177"/>
        <v>0</v>
      </c>
      <c r="AP2256" s="99">
        <f>SUMIFS(通讯通路门店!$K:$K,通讯通路门店!$S:$S,$G2256)</f>
        <v>0</v>
      </c>
      <c r="AQ2256" s="83"/>
      <c r="AR2256" s="99">
        <f>SUMIFS(通讯通路门店!$T:$T,通讯通路门店!$S:$S,$G2256)</f>
        <v>0</v>
      </c>
      <c r="AS2256" s="99">
        <f>SUMIFS(通讯通路门店!$U:$U,通讯通路门店!$S:$S,$G2256)</f>
        <v>0</v>
      </c>
      <c r="AT2256" s="99">
        <f>SUMIFS(通讯通路门店!$V:$V,通讯通路门店!$S:$S,$G2256)</f>
        <v>0</v>
      </c>
      <c r="AU2256" s="99">
        <f>SUMIFS(通讯通路门店!$W:$W,通讯通路门店!$S:$S,$G2256)</f>
        <v>0</v>
      </c>
      <c r="AV2256" s="99">
        <f>SUMIFS(通讯通路门店!$Z:$Z,通讯通路门店!$S:$S,$G2256)</f>
        <v>0</v>
      </c>
      <c r="AW2256" s="99">
        <f>SUMIFS(通讯通路门店!$AB:$AB,通讯通路门店!$S:$S,$G2256)</f>
        <v>0</v>
      </c>
      <c r="AX2256" s="99">
        <f>SUMIFS(通讯通路门店!$X:$X,通讯通路门店!$S:$S,$G2256)</f>
        <v>0</v>
      </c>
      <c r="AY2256" s="99">
        <f>SUMIFS(通讯通路门店!$Y:$Y,通讯通路门店!$S:$S,$G2256)</f>
        <v>0</v>
      </c>
      <c r="AZ2256" s="99">
        <f>SUMIFS(通讯通路门店!$AA:$AA,通讯通路门店!$S:$S,$G2256)</f>
        <v>0</v>
      </c>
      <c r="BA2256" s="99">
        <f t="shared" si="178"/>
        <v>0</v>
      </c>
      <c r="BB2256" s="99">
        <f t="shared" si="179"/>
        <v>0</v>
      </c>
      <c r="BC2256" s="99">
        <f>SUMIFS(通讯通路门店!$W:$W,通讯通路门店!$S:$S,$G2256,通讯通路门店!$J:$J,"荣耀体验店")+SUMIFS(通讯通路门店!$W:$W,通讯通路门店!$S:$S,$G2256,通讯通路门店!$J:$J,"荣耀授权专卖店")</f>
        <v>0</v>
      </c>
      <c r="BD2256" s="99">
        <f>SUMIFS(通讯通路门店!$Z:$Z,通讯通路门店!$S:$S,$G2256,通讯通路门店!$J:$J,"VIVO体验店")</f>
        <v>0</v>
      </c>
      <c r="BE2256" s="99">
        <f>SUMIFS(通讯通路门店!$AB:$AB,通讯通路门店!$S:$S,$G2256,通讯通路门店!$J:$J,"OPPO体验店")</f>
        <v>0</v>
      </c>
      <c r="BF2256" s="99">
        <f>SUMIFS(通讯通路门店!$X:$X,通讯通路门店!$S:$S,$G2256,通讯通路门店!$J:$J,"华为授权体验店")+SUMIFS(通讯通路门店!$AA:$AA,通讯通路门店!$S:$S,$G2256,通讯通路门店!$J:$J,"华为堡垒店")</f>
        <v>0</v>
      </c>
      <c r="BG2256" s="99">
        <f>SUMIFS(通讯通路门店!$Y:$Y,通讯通路门店!$S:$S,$G2256,通讯通路门店!$J:$J,"小米体验店")</f>
        <v>0</v>
      </c>
      <c r="BH2256" s="99">
        <f>SUMIFS(通讯通路门店!$AA:$AA,通讯通路门店!$S:$S,$G2256,通讯通路门店!$J:$J,"苹果体验店")</f>
        <v>0</v>
      </c>
      <c r="BI2256" s="99">
        <f>SUMIFS(通讯通路门店!$K:$K,通讯通路门店!$S:$S,$G2256,通讯通路门店!$J:$J,"其他品牌专卖店")</f>
        <v>0</v>
      </c>
      <c r="BJ2256" s="99">
        <f>SUMIFS(通讯通路门店!$AC:$AC,通讯通路门店!$S:$S,$G2256)</f>
        <v>0</v>
      </c>
      <c r="BK2256" s="99">
        <f>SUMIFS(通讯通路门店!$AD:$AD,通讯通路门店!$S:$S,$G2256)</f>
        <v>0</v>
      </c>
      <c r="BL2256" s="99">
        <f>SUMIFS(通讯通路门店!$AE:$AE,通讯通路门店!$S:$S,$G2256)</f>
        <v>0</v>
      </c>
      <c r="BM2256" s="99">
        <f>SUMIFS(通讯通路门店!$AF:$AF,通讯通路门店!$S:$S,$G2256)</f>
        <v>0</v>
      </c>
      <c r="BN2256" s="99">
        <f>SUMIFS(通讯通路门店!$AG:$AG,通讯通路门店!$S:$S,$G2256)</f>
        <v>0</v>
      </c>
      <c r="BO2256" s="99">
        <f>SUMIFS(通讯通路门店!$AH:$AH,通讯通路门店!$S:$S,$G2256)</f>
        <v>0</v>
      </c>
      <c r="BP2256" s="99">
        <f>SUMIFS(通讯通路门店!$AI:$AI,通讯通路门店!$S:$S,$G2256)</f>
        <v>0</v>
      </c>
      <c r="BQ2256" s="83"/>
    </row>
    <row r="2257" spans="1:69">
      <c r="A2257" s="99" t="str">
        <f>IFERROR(_xlfn.XLOOKUP($G2257,通讯通路门店!$S$4:$S$993933,通讯通路门店!$A$4:$A$993933,0,0),"")</f>
        <v>海南省</v>
      </c>
      <c r="B2257" s="99" t="str">
        <f>IFERROR(_xlfn.XLOOKUP($G2257,通讯通路门店!$S$4:$S$993933,通讯通路门店!$B$4:$B$993933,0,0),"")</f>
        <v>昌江黎族自治县</v>
      </c>
      <c r="C2257" s="99" t="str">
        <f>IFERROR(_xlfn.XLOOKUP($G2257,通讯通路门店!$S$4:$S$993933,通讯通路门店!$C$4:$C$993933,0,0),"")</f>
        <v>昌江黎族自治县</v>
      </c>
      <c r="D2257" s="99" t="str">
        <f>IFERROR(_xlfn.XLOOKUP($G2257,通讯通路门店!$S$4:$S$993933,通讯通路门店!$D$4:$D$993933,0,0),"")</f>
        <v>叉河镇</v>
      </c>
      <c r="E2257" s="83"/>
      <c r="F2257" s="83"/>
      <c r="G2257" s="101"/>
      <c r="H2257" s="102">
        <f>IFERROR(_xlfn.XLOOKUP($G2257,通讯通路门店!$S$4:$S$993933,通讯通路门店!$R$4:$R$993933,0,0),"")</f>
        <v>0</v>
      </c>
      <c r="I2257" s="83"/>
      <c r="J2257" s="83"/>
      <c r="K2257" s="83"/>
      <c r="L2257" s="83"/>
      <c r="M2257" s="83"/>
      <c r="N2257" s="83"/>
      <c r="O2257" s="83"/>
      <c r="P2257" s="83"/>
      <c r="Q2257" s="83"/>
      <c r="R2257" s="83"/>
      <c r="S2257" s="83"/>
      <c r="T2257" s="83"/>
      <c r="U2257" s="99">
        <f>COUNTIF(通讯通路门店!$S:$S,$G2257)</f>
        <v>0</v>
      </c>
      <c r="V2257" s="99">
        <f>COUNTIFS(通讯通路门店!$S:$S,$G2257,通讯通路门店!$J:$J,"综合卖场")</f>
        <v>0</v>
      </c>
      <c r="W2257" s="99">
        <f>SUMIFS(通讯通路门店!$AJ:$AJ,通讯通路门店!$S:$S,通讯客户沙盘!$G2257)</f>
        <v>0</v>
      </c>
      <c r="X2257" s="99">
        <f t="shared" si="175"/>
        <v>0</v>
      </c>
      <c r="Y2257" s="99">
        <f>COUNTIFS(通讯通路门店!$S:$S,$G2257,通讯通路门店!$J:$J,"荣耀体验店")+COUNTIFS(通讯通路门店!$S:$S,$G2257,通讯通路门店!$J:$J,"荣耀授权专卖店")</f>
        <v>0</v>
      </c>
      <c r="Z2257" s="99">
        <f>COUNTIFS(通讯通路门店!$S:$S,$G2257,通讯通路门店!$J:$J,"VIVO体验店")</f>
        <v>0</v>
      </c>
      <c r="AA2257" s="99">
        <f>COUNTIFS(通讯通路门店!$S:$S,$G2257,通讯通路门店!$J:$J,"OPPO体验店")</f>
        <v>0</v>
      </c>
      <c r="AB2257" s="99">
        <f>COUNTIFS(通讯通路门店!$S:$S,$G2257,通讯通路门店!$J:$J,"华为授权体验店")+COUNTIFS(通讯通路门店!$S:$S,$G2257,通讯通路门店!$J:$J,"华为堡垒店")</f>
        <v>0</v>
      </c>
      <c r="AC2257" s="99">
        <f>COUNTIFS(通讯通路门店!$S:$S,$G2257,通讯通路门店!$J:$J,"小米体验店")</f>
        <v>0</v>
      </c>
      <c r="AD2257" s="99">
        <f>COUNTIFS(通讯通路门店!$S:$S,$G2257,通讯通路门店!$J:$J,"苹果体验店")</f>
        <v>0</v>
      </c>
      <c r="AE2257" s="99">
        <f>COUNTIFS(通讯通路门店!$S:$S,$G2257,通讯通路门店!$J:$J,"其他品牌专卖店")</f>
        <v>0</v>
      </c>
      <c r="AF2257" s="99">
        <f>SUMIFS(通讯通路门店!$BI:$BI,通讯通路门店!$S:$S,$G2257)</f>
        <v>0</v>
      </c>
      <c r="AG2257" s="99">
        <f>SUMIFS(通讯通路门店!$BH:$BH,通讯通路门店!$S:$S,$G2257)</f>
        <v>0</v>
      </c>
      <c r="AH2257" s="99">
        <f t="shared" si="176"/>
        <v>0</v>
      </c>
      <c r="AI2257" s="99">
        <f>SUMIFS(通讯通路门店!$BB:$BB,通讯通路门店!$S:$S,$G2257)</f>
        <v>0</v>
      </c>
      <c r="AJ2257" s="99">
        <f>SUMIFS(通讯通路门店!$BE:$BE,通讯通路门店!$S:$S,$G2257)</f>
        <v>0</v>
      </c>
      <c r="AK2257" s="99">
        <f>SUMIFS(通讯通路门店!$BG:$BG,通讯通路门店!$S:$S,$G2257)</f>
        <v>0</v>
      </c>
      <c r="AL2257" s="99">
        <f>SUMIFS(通讯通路门店!$BC:$BC,通讯通路门店!$S:$S,$G2257)</f>
        <v>0</v>
      </c>
      <c r="AM2257" s="99">
        <f>SUMIFS(通讯通路门店!$BD:$BD,通讯通路门店!$S:$S,$G2257)</f>
        <v>0</v>
      </c>
      <c r="AN2257" s="99">
        <f>SUMIFS(通讯通路门店!$BF:$BF,通讯通路门店!$S:$S,$G2257)</f>
        <v>0</v>
      </c>
      <c r="AO2257" s="99">
        <f t="shared" si="177"/>
        <v>0</v>
      </c>
      <c r="AP2257" s="99">
        <f>SUMIFS(通讯通路门店!$K:$K,通讯通路门店!$S:$S,$G2257)</f>
        <v>0</v>
      </c>
      <c r="AQ2257" s="83"/>
      <c r="AR2257" s="99">
        <f>SUMIFS(通讯通路门店!$T:$T,通讯通路门店!$S:$S,$G2257)</f>
        <v>0</v>
      </c>
      <c r="AS2257" s="99">
        <f>SUMIFS(通讯通路门店!$U:$U,通讯通路门店!$S:$S,$G2257)</f>
        <v>0</v>
      </c>
      <c r="AT2257" s="99">
        <f>SUMIFS(通讯通路门店!$V:$V,通讯通路门店!$S:$S,$G2257)</f>
        <v>0</v>
      </c>
      <c r="AU2257" s="99">
        <f>SUMIFS(通讯通路门店!$W:$W,通讯通路门店!$S:$S,$G2257)</f>
        <v>0</v>
      </c>
      <c r="AV2257" s="99">
        <f>SUMIFS(通讯通路门店!$Z:$Z,通讯通路门店!$S:$S,$G2257)</f>
        <v>0</v>
      </c>
      <c r="AW2257" s="99">
        <f>SUMIFS(通讯通路门店!$AB:$AB,通讯通路门店!$S:$S,$G2257)</f>
        <v>0</v>
      </c>
      <c r="AX2257" s="99">
        <f>SUMIFS(通讯通路门店!$X:$X,通讯通路门店!$S:$S,$G2257)</f>
        <v>0</v>
      </c>
      <c r="AY2257" s="99">
        <f>SUMIFS(通讯通路门店!$Y:$Y,通讯通路门店!$S:$S,$G2257)</f>
        <v>0</v>
      </c>
      <c r="AZ2257" s="99">
        <f>SUMIFS(通讯通路门店!$AA:$AA,通讯通路门店!$S:$S,$G2257)</f>
        <v>0</v>
      </c>
      <c r="BA2257" s="99">
        <f t="shared" si="178"/>
        <v>0</v>
      </c>
      <c r="BB2257" s="99">
        <f t="shared" si="179"/>
        <v>0</v>
      </c>
      <c r="BC2257" s="99">
        <f>SUMIFS(通讯通路门店!$W:$W,通讯通路门店!$S:$S,$G2257,通讯通路门店!$J:$J,"荣耀体验店")+SUMIFS(通讯通路门店!$W:$W,通讯通路门店!$S:$S,$G2257,通讯通路门店!$J:$J,"荣耀授权专卖店")</f>
        <v>0</v>
      </c>
      <c r="BD2257" s="99">
        <f>SUMIFS(通讯通路门店!$Z:$Z,通讯通路门店!$S:$S,$G2257,通讯通路门店!$J:$J,"VIVO体验店")</f>
        <v>0</v>
      </c>
      <c r="BE2257" s="99">
        <f>SUMIFS(通讯通路门店!$AB:$AB,通讯通路门店!$S:$S,$G2257,通讯通路门店!$J:$J,"OPPO体验店")</f>
        <v>0</v>
      </c>
      <c r="BF2257" s="99">
        <f>SUMIFS(通讯通路门店!$X:$X,通讯通路门店!$S:$S,$G2257,通讯通路门店!$J:$J,"华为授权体验店")+SUMIFS(通讯通路门店!$AA:$AA,通讯通路门店!$S:$S,$G2257,通讯通路门店!$J:$J,"华为堡垒店")</f>
        <v>0</v>
      </c>
      <c r="BG2257" s="99">
        <f>SUMIFS(通讯通路门店!$Y:$Y,通讯通路门店!$S:$S,$G2257,通讯通路门店!$J:$J,"小米体验店")</f>
        <v>0</v>
      </c>
      <c r="BH2257" s="99">
        <f>SUMIFS(通讯通路门店!$AA:$AA,通讯通路门店!$S:$S,$G2257,通讯通路门店!$J:$J,"苹果体验店")</f>
        <v>0</v>
      </c>
      <c r="BI2257" s="99">
        <f>SUMIFS(通讯通路门店!$K:$K,通讯通路门店!$S:$S,$G2257,通讯通路门店!$J:$J,"其他品牌专卖店")</f>
        <v>0</v>
      </c>
      <c r="BJ2257" s="99">
        <f>SUMIFS(通讯通路门店!$AC:$AC,通讯通路门店!$S:$S,$G2257)</f>
        <v>0</v>
      </c>
      <c r="BK2257" s="99">
        <f>SUMIFS(通讯通路门店!$AD:$AD,通讯通路门店!$S:$S,$G2257)</f>
        <v>0</v>
      </c>
      <c r="BL2257" s="99">
        <f>SUMIFS(通讯通路门店!$AE:$AE,通讯通路门店!$S:$S,$G2257)</f>
        <v>0</v>
      </c>
      <c r="BM2257" s="99">
        <f>SUMIFS(通讯通路门店!$AF:$AF,通讯通路门店!$S:$S,$G2257)</f>
        <v>0</v>
      </c>
      <c r="BN2257" s="99">
        <f>SUMIFS(通讯通路门店!$AG:$AG,通讯通路门店!$S:$S,$G2257)</f>
        <v>0</v>
      </c>
      <c r="BO2257" s="99">
        <f>SUMIFS(通讯通路门店!$AH:$AH,通讯通路门店!$S:$S,$G2257)</f>
        <v>0</v>
      </c>
      <c r="BP2257" s="99">
        <f>SUMIFS(通讯通路门店!$AI:$AI,通讯通路门店!$S:$S,$G2257)</f>
        <v>0</v>
      </c>
      <c r="BQ2257" s="83"/>
    </row>
    <row r="2258" spans="1:69">
      <c r="A2258" s="99" t="str">
        <f>IFERROR(_xlfn.XLOOKUP($G2258,通讯通路门店!$S$4:$S$993933,通讯通路门店!$A$4:$A$993933,0,0),"")</f>
        <v>海南省</v>
      </c>
      <c r="B2258" s="99" t="str">
        <f>IFERROR(_xlfn.XLOOKUP($G2258,通讯通路门店!$S$4:$S$993933,通讯通路门店!$B$4:$B$993933,0,0),"")</f>
        <v>昌江黎族自治县</v>
      </c>
      <c r="C2258" s="99" t="str">
        <f>IFERROR(_xlfn.XLOOKUP($G2258,通讯通路门店!$S$4:$S$993933,通讯通路门店!$C$4:$C$993933,0,0),"")</f>
        <v>昌江黎族自治县</v>
      </c>
      <c r="D2258" s="99" t="str">
        <f>IFERROR(_xlfn.XLOOKUP($G2258,通讯通路门店!$S$4:$S$993933,通讯通路门店!$D$4:$D$993933,0,0),"")</f>
        <v>叉河镇</v>
      </c>
      <c r="E2258" s="83"/>
      <c r="F2258" s="83"/>
      <c r="G2258" s="101"/>
      <c r="H2258" s="102">
        <f>IFERROR(_xlfn.XLOOKUP($G2258,通讯通路门店!$S$4:$S$993933,通讯通路门店!$R$4:$R$993933,0,0),"")</f>
        <v>0</v>
      </c>
      <c r="I2258" s="83"/>
      <c r="J2258" s="83"/>
      <c r="K2258" s="83"/>
      <c r="L2258" s="83"/>
      <c r="M2258" s="83"/>
      <c r="N2258" s="83"/>
      <c r="O2258" s="83"/>
      <c r="P2258" s="83"/>
      <c r="Q2258" s="83"/>
      <c r="R2258" s="83"/>
      <c r="S2258" s="83"/>
      <c r="T2258" s="83"/>
      <c r="U2258" s="99">
        <f>COUNTIF(通讯通路门店!$S:$S,$G2258)</f>
        <v>0</v>
      </c>
      <c r="V2258" s="99">
        <f>COUNTIFS(通讯通路门店!$S:$S,$G2258,通讯通路门店!$J:$J,"综合卖场")</f>
        <v>0</v>
      </c>
      <c r="W2258" s="99">
        <f>SUMIFS(通讯通路门店!$AJ:$AJ,通讯通路门店!$S:$S,通讯客户沙盘!$G2258)</f>
        <v>0</v>
      </c>
      <c r="X2258" s="99">
        <f t="shared" si="175"/>
        <v>0</v>
      </c>
      <c r="Y2258" s="99">
        <f>COUNTIFS(通讯通路门店!$S:$S,$G2258,通讯通路门店!$J:$J,"荣耀体验店")+COUNTIFS(通讯通路门店!$S:$S,$G2258,通讯通路门店!$J:$J,"荣耀授权专卖店")</f>
        <v>0</v>
      </c>
      <c r="Z2258" s="99">
        <f>COUNTIFS(通讯通路门店!$S:$S,$G2258,通讯通路门店!$J:$J,"VIVO体验店")</f>
        <v>0</v>
      </c>
      <c r="AA2258" s="99">
        <f>COUNTIFS(通讯通路门店!$S:$S,$G2258,通讯通路门店!$J:$J,"OPPO体验店")</f>
        <v>0</v>
      </c>
      <c r="AB2258" s="99">
        <f>COUNTIFS(通讯通路门店!$S:$S,$G2258,通讯通路门店!$J:$J,"华为授权体验店")+COUNTIFS(通讯通路门店!$S:$S,$G2258,通讯通路门店!$J:$J,"华为堡垒店")</f>
        <v>0</v>
      </c>
      <c r="AC2258" s="99">
        <f>COUNTIFS(通讯通路门店!$S:$S,$G2258,通讯通路门店!$J:$J,"小米体验店")</f>
        <v>0</v>
      </c>
      <c r="AD2258" s="99">
        <f>COUNTIFS(通讯通路门店!$S:$S,$G2258,通讯通路门店!$J:$J,"苹果体验店")</f>
        <v>0</v>
      </c>
      <c r="AE2258" s="99">
        <f>COUNTIFS(通讯通路门店!$S:$S,$G2258,通讯通路门店!$J:$J,"其他品牌专卖店")</f>
        <v>0</v>
      </c>
      <c r="AF2258" s="99">
        <f>SUMIFS(通讯通路门店!$BI:$BI,通讯通路门店!$S:$S,$G2258)</f>
        <v>0</v>
      </c>
      <c r="AG2258" s="99">
        <f>SUMIFS(通讯通路门店!$BH:$BH,通讯通路门店!$S:$S,$G2258)</f>
        <v>0</v>
      </c>
      <c r="AH2258" s="99">
        <f t="shared" si="176"/>
        <v>0</v>
      </c>
      <c r="AI2258" s="99">
        <f>SUMIFS(通讯通路门店!$BB:$BB,通讯通路门店!$S:$S,$G2258)</f>
        <v>0</v>
      </c>
      <c r="AJ2258" s="99">
        <f>SUMIFS(通讯通路门店!$BE:$BE,通讯通路门店!$S:$S,$G2258)</f>
        <v>0</v>
      </c>
      <c r="AK2258" s="99">
        <f>SUMIFS(通讯通路门店!$BG:$BG,通讯通路门店!$S:$S,$G2258)</f>
        <v>0</v>
      </c>
      <c r="AL2258" s="99">
        <f>SUMIFS(通讯通路门店!$BC:$BC,通讯通路门店!$S:$S,$G2258)</f>
        <v>0</v>
      </c>
      <c r="AM2258" s="99">
        <f>SUMIFS(通讯通路门店!$BD:$BD,通讯通路门店!$S:$S,$G2258)</f>
        <v>0</v>
      </c>
      <c r="AN2258" s="99">
        <f>SUMIFS(通讯通路门店!$BF:$BF,通讯通路门店!$S:$S,$G2258)</f>
        <v>0</v>
      </c>
      <c r="AO2258" s="99">
        <f t="shared" si="177"/>
        <v>0</v>
      </c>
      <c r="AP2258" s="99">
        <f>SUMIFS(通讯通路门店!$K:$K,通讯通路门店!$S:$S,$G2258)</f>
        <v>0</v>
      </c>
      <c r="AQ2258" s="83"/>
      <c r="AR2258" s="99">
        <f>SUMIFS(通讯通路门店!$T:$T,通讯通路门店!$S:$S,$G2258)</f>
        <v>0</v>
      </c>
      <c r="AS2258" s="99">
        <f>SUMIFS(通讯通路门店!$U:$U,通讯通路门店!$S:$S,$G2258)</f>
        <v>0</v>
      </c>
      <c r="AT2258" s="99">
        <f>SUMIFS(通讯通路门店!$V:$V,通讯通路门店!$S:$S,$G2258)</f>
        <v>0</v>
      </c>
      <c r="AU2258" s="99">
        <f>SUMIFS(通讯通路门店!$W:$W,通讯通路门店!$S:$S,$G2258)</f>
        <v>0</v>
      </c>
      <c r="AV2258" s="99">
        <f>SUMIFS(通讯通路门店!$Z:$Z,通讯通路门店!$S:$S,$G2258)</f>
        <v>0</v>
      </c>
      <c r="AW2258" s="99">
        <f>SUMIFS(通讯通路门店!$AB:$AB,通讯通路门店!$S:$S,$G2258)</f>
        <v>0</v>
      </c>
      <c r="AX2258" s="99">
        <f>SUMIFS(通讯通路门店!$X:$X,通讯通路门店!$S:$S,$G2258)</f>
        <v>0</v>
      </c>
      <c r="AY2258" s="99">
        <f>SUMIFS(通讯通路门店!$Y:$Y,通讯通路门店!$S:$S,$G2258)</f>
        <v>0</v>
      </c>
      <c r="AZ2258" s="99">
        <f>SUMIFS(通讯通路门店!$AA:$AA,通讯通路门店!$S:$S,$G2258)</f>
        <v>0</v>
      </c>
      <c r="BA2258" s="99">
        <f t="shared" si="178"/>
        <v>0</v>
      </c>
      <c r="BB2258" s="99">
        <f t="shared" si="179"/>
        <v>0</v>
      </c>
      <c r="BC2258" s="99">
        <f>SUMIFS(通讯通路门店!$W:$W,通讯通路门店!$S:$S,$G2258,通讯通路门店!$J:$J,"荣耀体验店")+SUMIFS(通讯通路门店!$W:$W,通讯通路门店!$S:$S,$G2258,通讯通路门店!$J:$J,"荣耀授权专卖店")</f>
        <v>0</v>
      </c>
      <c r="BD2258" s="99">
        <f>SUMIFS(通讯通路门店!$Z:$Z,通讯通路门店!$S:$S,$G2258,通讯通路门店!$J:$J,"VIVO体验店")</f>
        <v>0</v>
      </c>
      <c r="BE2258" s="99">
        <f>SUMIFS(通讯通路门店!$AB:$AB,通讯通路门店!$S:$S,$G2258,通讯通路门店!$J:$J,"OPPO体验店")</f>
        <v>0</v>
      </c>
      <c r="BF2258" s="99">
        <f>SUMIFS(通讯通路门店!$X:$X,通讯通路门店!$S:$S,$G2258,通讯通路门店!$J:$J,"华为授权体验店")+SUMIFS(通讯通路门店!$AA:$AA,通讯通路门店!$S:$S,$G2258,通讯通路门店!$J:$J,"华为堡垒店")</f>
        <v>0</v>
      </c>
      <c r="BG2258" s="99">
        <f>SUMIFS(通讯通路门店!$Y:$Y,通讯通路门店!$S:$S,$G2258,通讯通路门店!$J:$J,"小米体验店")</f>
        <v>0</v>
      </c>
      <c r="BH2258" s="99">
        <f>SUMIFS(通讯通路门店!$AA:$AA,通讯通路门店!$S:$S,$G2258,通讯通路门店!$J:$J,"苹果体验店")</f>
        <v>0</v>
      </c>
      <c r="BI2258" s="99">
        <f>SUMIFS(通讯通路门店!$K:$K,通讯通路门店!$S:$S,$G2258,通讯通路门店!$J:$J,"其他品牌专卖店")</f>
        <v>0</v>
      </c>
      <c r="BJ2258" s="99">
        <f>SUMIFS(通讯通路门店!$AC:$AC,通讯通路门店!$S:$S,$G2258)</f>
        <v>0</v>
      </c>
      <c r="BK2258" s="99">
        <f>SUMIFS(通讯通路门店!$AD:$AD,通讯通路门店!$S:$S,$G2258)</f>
        <v>0</v>
      </c>
      <c r="BL2258" s="99">
        <f>SUMIFS(通讯通路门店!$AE:$AE,通讯通路门店!$S:$S,$G2258)</f>
        <v>0</v>
      </c>
      <c r="BM2258" s="99">
        <f>SUMIFS(通讯通路门店!$AF:$AF,通讯通路门店!$S:$S,$G2258)</f>
        <v>0</v>
      </c>
      <c r="BN2258" s="99">
        <f>SUMIFS(通讯通路门店!$AG:$AG,通讯通路门店!$S:$S,$G2258)</f>
        <v>0</v>
      </c>
      <c r="BO2258" s="99">
        <f>SUMIFS(通讯通路门店!$AH:$AH,通讯通路门店!$S:$S,$G2258)</f>
        <v>0</v>
      </c>
      <c r="BP2258" s="99">
        <f>SUMIFS(通讯通路门店!$AI:$AI,通讯通路门店!$S:$S,$G2258)</f>
        <v>0</v>
      </c>
      <c r="BQ2258" s="83"/>
    </row>
    <row r="2259" spans="1:69">
      <c r="A2259" s="99" t="str">
        <f>IFERROR(_xlfn.XLOOKUP($G2259,通讯通路门店!$S$4:$S$993933,通讯通路门店!$A$4:$A$993933,0,0),"")</f>
        <v>海南省</v>
      </c>
      <c r="B2259" s="99" t="str">
        <f>IFERROR(_xlfn.XLOOKUP($G2259,通讯通路门店!$S$4:$S$993933,通讯通路门店!$B$4:$B$993933,0,0),"")</f>
        <v>昌江黎族自治县</v>
      </c>
      <c r="C2259" s="99" t="str">
        <f>IFERROR(_xlfn.XLOOKUP($G2259,通讯通路门店!$S$4:$S$993933,通讯通路门店!$C$4:$C$993933,0,0),"")</f>
        <v>昌江黎族自治县</v>
      </c>
      <c r="D2259" s="99" t="str">
        <f>IFERROR(_xlfn.XLOOKUP($G2259,通讯通路门店!$S$4:$S$993933,通讯通路门店!$D$4:$D$993933,0,0),"")</f>
        <v>叉河镇</v>
      </c>
      <c r="E2259" s="83"/>
      <c r="F2259" s="83"/>
      <c r="G2259" s="101"/>
      <c r="H2259" s="102">
        <f>IFERROR(_xlfn.XLOOKUP($G2259,通讯通路门店!$S$4:$S$993933,通讯通路门店!$R$4:$R$993933,0,0),"")</f>
        <v>0</v>
      </c>
      <c r="I2259" s="83"/>
      <c r="J2259" s="83"/>
      <c r="K2259" s="83"/>
      <c r="L2259" s="83"/>
      <c r="M2259" s="83"/>
      <c r="N2259" s="83"/>
      <c r="O2259" s="83"/>
      <c r="P2259" s="83"/>
      <c r="Q2259" s="83"/>
      <c r="R2259" s="83"/>
      <c r="S2259" s="83"/>
      <c r="T2259" s="83"/>
      <c r="U2259" s="99">
        <f>COUNTIF(通讯通路门店!$S:$S,$G2259)</f>
        <v>0</v>
      </c>
      <c r="V2259" s="99">
        <f>COUNTIFS(通讯通路门店!$S:$S,$G2259,通讯通路门店!$J:$J,"综合卖场")</f>
        <v>0</v>
      </c>
      <c r="W2259" s="99">
        <f>SUMIFS(通讯通路门店!$AJ:$AJ,通讯通路门店!$S:$S,通讯客户沙盘!$G2259)</f>
        <v>0</v>
      </c>
      <c r="X2259" s="99">
        <f t="shared" si="175"/>
        <v>0</v>
      </c>
      <c r="Y2259" s="99">
        <f>COUNTIFS(通讯通路门店!$S:$S,$G2259,通讯通路门店!$J:$J,"荣耀体验店")+COUNTIFS(通讯通路门店!$S:$S,$G2259,通讯通路门店!$J:$J,"荣耀授权专卖店")</f>
        <v>0</v>
      </c>
      <c r="Z2259" s="99">
        <f>COUNTIFS(通讯通路门店!$S:$S,$G2259,通讯通路门店!$J:$J,"VIVO体验店")</f>
        <v>0</v>
      </c>
      <c r="AA2259" s="99">
        <f>COUNTIFS(通讯通路门店!$S:$S,$G2259,通讯通路门店!$J:$J,"OPPO体验店")</f>
        <v>0</v>
      </c>
      <c r="AB2259" s="99">
        <f>COUNTIFS(通讯通路门店!$S:$S,$G2259,通讯通路门店!$J:$J,"华为授权体验店")+COUNTIFS(通讯通路门店!$S:$S,$G2259,通讯通路门店!$J:$J,"华为堡垒店")</f>
        <v>0</v>
      </c>
      <c r="AC2259" s="99">
        <f>COUNTIFS(通讯通路门店!$S:$S,$G2259,通讯通路门店!$J:$J,"小米体验店")</f>
        <v>0</v>
      </c>
      <c r="AD2259" s="99">
        <f>COUNTIFS(通讯通路门店!$S:$S,$G2259,通讯通路门店!$J:$J,"苹果体验店")</f>
        <v>0</v>
      </c>
      <c r="AE2259" s="99">
        <f>COUNTIFS(通讯通路门店!$S:$S,$G2259,通讯通路门店!$J:$J,"其他品牌专卖店")</f>
        <v>0</v>
      </c>
      <c r="AF2259" s="99">
        <f>SUMIFS(通讯通路门店!$BI:$BI,通讯通路门店!$S:$S,$G2259)</f>
        <v>0</v>
      </c>
      <c r="AG2259" s="99">
        <f>SUMIFS(通讯通路门店!$BH:$BH,通讯通路门店!$S:$S,$G2259)</f>
        <v>0</v>
      </c>
      <c r="AH2259" s="99">
        <f t="shared" si="176"/>
        <v>0</v>
      </c>
      <c r="AI2259" s="99">
        <f>SUMIFS(通讯通路门店!$BB:$BB,通讯通路门店!$S:$S,$G2259)</f>
        <v>0</v>
      </c>
      <c r="AJ2259" s="99">
        <f>SUMIFS(通讯通路门店!$BE:$BE,通讯通路门店!$S:$S,$G2259)</f>
        <v>0</v>
      </c>
      <c r="AK2259" s="99">
        <f>SUMIFS(通讯通路门店!$BG:$BG,通讯通路门店!$S:$S,$G2259)</f>
        <v>0</v>
      </c>
      <c r="AL2259" s="99">
        <f>SUMIFS(通讯通路门店!$BC:$BC,通讯通路门店!$S:$S,$G2259)</f>
        <v>0</v>
      </c>
      <c r="AM2259" s="99">
        <f>SUMIFS(通讯通路门店!$BD:$BD,通讯通路门店!$S:$S,$G2259)</f>
        <v>0</v>
      </c>
      <c r="AN2259" s="99">
        <f>SUMIFS(通讯通路门店!$BF:$BF,通讯通路门店!$S:$S,$G2259)</f>
        <v>0</v>
      </c>
      <c r="AO2259" s="99">
        <f t="shared" si="177"/>
        <v>0</v>
      </c>
      <c r="AP2259" s="99">
        <f>SUMIFS(通讯通路门店!$K:$K,通讯通路门店!$S:$S,$G2259)</f>
        <v>0</v>
      </c>
      <c r="AQ2259" s="83"/>
      <c r="AR2259" s="99">
        <f>SUMIFS(通讯通路门店!$T:$T,通讯通路门店!$S:$S,$G2259)</f>
        <v>0</v>
      </c>
      <c r="AS2259" s="99">
        <f>SUMIFS(通讯通路门店!$U:$U,通讯通路门店!$S:$S,$G2259)</f>
        <v>0</v>
      </c>
      <c r="AT2259" s="99">
        <f>SUMIFS(通讯通路门店!$V:$V,通讯通路门店!$S:$S,$G2259)</f>
        <v>0</v>
      </c>
      <c r="AU2259" s="99">
        <f>SUMIFS(通讯通路门店!$W:$W,通讯通路门店!$S:$S,$G2259)</f>
        <v>0</v>
      </c>
      <c r="AV2259" s="99">
        <f>SUMIFS(通讯通路门店!$Z:$Z,通讯通路门店!$S:$S,$G2259)</f>
        <v>0</v>
      </c>
      <c r="AW2259" s="99">
        <f>SUMIFS(通讯通路门店!$AB:$AB,通讯通路门店!$S:$S,$G2259)</f>
        <v>0</v>
      </c>
      <c r="AX2259" s="99">
        <f>SUMIFS(通讯通路门店!$X:$X,通讯通路门店!$S:$S,$G2259)</f>
        <v>0</v>
      </c>
      <c r="AY2259" s="99">
        <f>SUMIFS(通讯通路门店!$Y:$Y,通讯通路门店!$S:$S,$G2259)</f>
        <v>0</v>
      </c>
      <c r="AZ2259" s="99">
        <f>SUMIFS(通讯通路门店!$AA:$AA,通讯通路门店!$S:$S,$G2259)</f>
        <v>0</v>
      </c>
      <c r="BA2259" s="99">
        <f t="shared" si="178"/>
        <v>0</v>
      </c>
      <c r="BB2259" s="99">
        <f t="shared" si="179"/>
        <v>0</v>
      </c>
      <c r="BC2259" s="99">
        <f>SUMIFS(通讯通路门店!$W:$W,通讯通路门店!$S:$S,$G2259,通讯通路门店!$J:$J,"荣耀体验店")+SUMIFS(通讯通路门店!$W:$W,通讯通路门店!$S:$S,$G2259,通讯通路门店!$J:$J,"荣耀授权专卖店")</f>
        <v>0</v>
      </c>
      <c r="BD2259" s="99">
        <f>SUMIFS(通讯通路门店!$Z:$Z,通讯通路门店!$S:$S,$G2259,通讯通路门店!$J:$J,"VIVO体验店")</f>
        <v>0</v>
      </c>
      <c r="BE2259" s="99">
        <f>SUMIFS(通讯通路门店!$AB:$AB,通讯通路门店!$S:$S,$G2259,通讯通路门店!$J:$J,"OPPO体验店")</f>
        <v>0</v>
      </c>
      <c r="BF2259" s="99">
        <f>SUMIFS(通讯通路门店!$X:$X,通讯通路门店!$S:$S,$G2259,通讯通路门店!$J:$J,"华为授权体验店")+SUMIFS(通讯通路门店!$AA:$AA,通讯通路门店!$S:$S,$G2259,通讯通路门店!$J:$J,"华为堡垒店")</f>
        <v>0</v>
      </c>
      <c r="BG2259" s="99">
        <f>SUMIFS(通讯通路门店!$Y:$Y,通讯通路门店!$S:$S,$G2259,通讯通路门店!$J:$J,"小米体验店")</f>
        <v>0</v>
      </c>
      <c r="BH2259" s="99">
        <f>SUMIFS(通讯通路门店!$AA:$AA,通讯通路门店!$S:$S,$G2259,通讯通路门店!$J:$J,"苹果体验店")</f>
        <v>0</v>
      </c>
      <c r="BI2259" s="99">
        <f>SUMIFS(通讯通路门店!$K:$K,通讯通路门店!$S:$S,$G2259,通讯通路门店!$J:$J,"其他品牌专卖店")</f>
        <v>0</v>
      </c>
      <c r="BJ2259" s="99">
        <f>SUMIFS(通讯通路门店!$AC:$AC,通讯通路门店!$S:$S,$G2259)</f>
        <v>0</v>
      </c>
      <c r="BK2259" s="99">
        <f>SUMIFS(通讯通路门店!$AD:$AD,通讯通路门店!$S:$S,$G2259)</f>
        <v>0</v>
      </c>
      <c r="BL2259" s="99">
        <f>SUMIFS(通讯通路门店!$AE:$AE,通讯通路门店!$S:$S,$G2259)</f>
        <v>0</v>
      </c>
      <c r="BM2259" s="99">
        <f>SUMIFS(通讯通路门店!$AF:$AF,通讯通路门店!$S:$S,$G2259)</f>
        <v>0</v>
      </c>
      <c r="BN2259" s="99">
        <f>SUMIFS(通讯通路门店!$AG:$AG,通讯通路门店!$S:$S,$G2259)</f>
        <v>0</v>
      </c>
      <c r="BO2259" s="99">
        <f>SUMIFS(通讯通路门店!$AH:$AH,通讯通路门店!$S:$S,$G2259)</f>
        <v>0</v>
      </c>
      <c r="BP2259" s="99">
        <f>SUMIFS(通讯通路门店!$AI:$AI,通讯通路门店!$S:$S,$G2259)</f>
        <v>0</v>
      </c>
      <c r="BQ2259" s="83"/>
    </row>
    <row r="2260" spans="1:69">
      <c r="A2260" s="99" t="str">
        <f>IFERROR(_xlfn.XLOOKUP($G2260,通讯通路门店!$S$4:$S$993933,通讯通路门店!$A$4:$A$993933,0,0),"")</f>
        <v>海南省</v>
      </c>
      <c r="B2260" s="99" t="str">
        <f>IFERROR(_xlfn.XLOOKUP($G2260,通讯通路门店!$S$4:$S$993933,通讯通路门店!$B$4:$B$993933,0,0),"")</f>
        <v>昌江黎族自治县</v>
      </c>
      <c r="C2260" s="99" t="str">
        <f>IFERROR(_xlfn.XLOOKUP($G2260,通讯通路门店!$S$4:$S$993933,通讯通路门店!$C$4:$C$993933,0,0),"")</f>
        <v>昌江黎族自治县</v>
      </c>
      <c r="D2260" s="99" t="str">
        <f>IFERROR(_xlfn.XLOOKUP($G2260,通讯通路门店!$S$4:$S$993933,通讯通路门店!$D$4:$D$993933,0,0),"")</f>
        <v>叉河镇</v>
      </c>
      <c r="E2260" s="83"/>
      <c r="F2260" s="83"/>
      <c r="G2260" s="101"/>
      <c r="H2260" s="102">
        <f>IFERROR(_xlfn.XLOOKUP($G2260,通讯通路门店!$S$4:$S$993933,通讯通路门店!$R$4:$R$993933,0,0),"")</f>
        <v>0</v>
      </c>
      <c r="I2260" s="83"/>
      <c r="J2260" s="83"/>
      <c r="K2260" s="83"/>
      <c r="L2260" s="83"/>
      <c r="M2260" s="83"/>
      <c r="N2260" s="83"/>
      <c r="O2260" s="83"/>
      <c r="P2260" s="83"/>
      <c r="Q2260" s="83"/>
      <c r="R2260" s="83"/>
      <c r="S2260" s="83"/>
      <c r="T2260" s="83"/>
      <c r="U2260" s="99">
        <f>COUNTIF(通讯通路门店!$S:$S,$G2260)</f>
        <v>0</v>
      </c>
      <c r="V2260" s="99">
        <f>COUNTIFS(通讯通路门店!$S:$S,$G2260,通讯通路门店!$J:$J,"综合卖场")</f>
        <v>0</v>
      </c>
      <c r="W2260" s="99">
        <f>SUMIFS(通讯通路门店!$AJ:$AJ,通讯通路门店!$S:$S,通讯客户沙盘!$G2260)</f>
        <v>0</v>
      </c>
      <c r="X2260" s="99">
        <f t="shared" si="175"/>
        <v>0</v>
      </c>
      <c r="Y2260" s="99">
        <f>COUNTIFS(通讯通路门店!$S:$S,$G2260,通讯通路门店!$J:$J,"荣耀体验店")+COUNTIFS(通讯通路门店!$S:$S,$G2260,通讯通路门店!$J:$J,"荣耀授权专卖店")</f>
        <v>0</v>
      </c>
      <c r="Z2260" s="99">
        <f>COUNTIFS(通讯通路门店!$S:$S,$G2260,通讯通路门店!$J:$J,"VIVO体验店")</f>
        <v>0</v>
      </c>
      <c r="AA2260" s="99">
        <f>COUNTIFS(通讯通路门店!$S:$S,$G2260,通讯通路门店!$J:$J,"OPPO体验店")</f>
        <v>0</v>
      </c>
      <c r="AB2260" s="99">
        <f>COUNTIFS(通讯通路门店!$S:$S,$G2260,通讯通路门店!$J:$J,"华为授权体验店")+COUNTIFS(通讯通路门店!$S:$S,$G2260,通讯通路门店!$J:$J,"华为堡垒店")</f>
        <v>0</v>
      </c>
      <c r="AC2260" s="99">
        <f>COUNTIFS(通讯通路门店!$S:$S,$G2260,通讯通路门店!$J:$J,"小米体验店")</f>
        <v>0</v>
      </c>
      <c r="AD2260" s="99">
        <f>COUNTIFS(通讯通路门店!$S:$S,$G2260,通讯通路门店!$J:$J,"苹果体验店")</f>
        <v>0</v>
      </c>
      <c r="AE2260" s="99">
        <f>COUNTIFS(通讯通路门店!$S:$S,$G2260,通讯通路门店!$J:$J,"其他品牌专卖店")</f>
        <v>0</v>
      </c>
      <c r="AF2260" s="99">
        <f>SUMIFS(通讯通路门店!$BI:$BI,通讯通路门店!$S:$S,$G2260)</f>
        <v>0</v>
      </c>
      <c r="AG2260" s="99">
        <f>SUMIFS(通讯通路门店!$BH:$BH,通讯通路门店!$S:$S,$G2260)</f>
        <v>0</v>
      </c>
      <c r="AH2260" s="99">
        <f t="shared" si="176"/>
        <v>0</v>
      </c>
      <c r="AI2260" s="99">
        <f>SUMIFS(通讯通路门店!$BB:$BB,通讯通路门店!$S:$S,$G2260)</f>
        <v>0</v>
      </c>
      <c r="AJ2260" s="99">
        <f>SUMIFS(通讯通路门店!$BE:$BE,通讯通路门店!$S:$S,$G2260)</f>
        <v>0</v>
      </c>
      <c r="AK2260" s="99">
        <f>SUMIFS(通讯通路门店!$BG:$BG,通讯通路门店!$S:$S,$G2260)</f>
        <v>0</v>
      </c>
      <c r="AL2260" s="99">
        <f>SUMIFS(通讯通路门店!$BC:$BC,通讯通路门店!$S:$S,$G2260)</f>
        <v>0</v>
      </c>
      <c r="AM2260" s="99">
        <f>SUMIFS(通讯通路门店!$BD:$BD,通讯通路门店!$S:$S,$G2260)</f>
        <v>0</v>
      </c>
      <c r="AN2260" s="99">
        <f>SUMIFS(通讯通路门店!$BF:$BF,通讯通路门店!$S:$S,$G2260)</f>
        <v>0</v>
      </c>
      <c r="AO2260" s="99">
        <f t="shared" si="177"/>
        <v>0</v>
      </c>
      <c r="AP2260" s="99">
        <f>SUMIFS(通讯通路门店!$K:$K,通讯通路门店!$S:$S,$G2260)</f>
        <v>0</v>
      </c>
      <c r="AQ2260" s="83"/>
      <c r="AR2260" s="99">
        <f>SUMIFS(通讯通路门店!$T:$T,通讯通路门店!$S:$S,$G2260)</f>
        <v>0</v>
      </c>
      <c r="AS2260" s="99">
        <f>SUMIFS(通讯通路门店!$U:$U,通讯通路门店!$S:$S,$G2260)</f>
        <v>0</v>
      </c>
      <c r="AT2260" s="99">
        <f>SUMIFS(通讯通路门店!$V:$V,通讯通路门店!$S:$S,$G2260)</f>
        <v>0</v>
      </c>
      <c r="AU2260" s="99">
        <f>SUMIFS(通讯通路门店!$W:$W,通讯通路门店!$S:$S,$G2260)</f>
        <v>0</v>
      </c>
      <c r="AV2260" s="99">
        <f>SUMIFS(通讯通路门店!$Z:$Z,通讯通路门店!$S:$S,$G2260)</f>
        <v>0</v>
      </c>
      <c r="AW2260" s="99">
        <f>SUMIFS(通讯通路门店!$AB:$AB,通讯通路门店!$S:$S,$G2260)</f>
        <v>0</v>
      </c>
      <c r="AX2260" s="99">
        <f>SUMIFS(通讯通路门店!$X:$X,通讯通路门店!$S:$S,$G2260)</f>
        <v>0</v>
      </c>
      <c r="AY2260" s="99">
        <f>SUMIFS(通讯通路门店!$Y:$Y,通讯通路门店!$S:$S,$G2260)</f>
        <v>0</v>
      </c>
      <c r="AZ2260" s="99">
        <f>SUMIFS(通讯通路门店!$AA:$AA,通讯通路门店!$S:$S,$G2260)</f>
        <v>0</v>
      </c>
      <c r="BA2260" s="99">
        <f t="shared" si="178"/>
        <v>0</v>
      </c>
      <c r="BB2260" s="99">
        <f t="shared" si="179"/>
        <v>0</v>
      </c>
      <c r="BC2260" s="99">
        <f>SUMIFS(通讯通路门店!$W:$W,通讯通路门店!$S:$S,$G2260,通讯通路门店!$J:$J,"荣耀体验店")+SUMIFS(通讯通路门店!$W:$W,通讯通路门店!$S:$S,$G2260,通讯通路门店!$J:$J,"荣耀授权专卖店")</f>
        <v>0</v>
      </c>
      <c r="BD2260" s="99">
        <f>SUMIFS(通讯通路门店!$Z:$Z,通讯通路门店!$S:$S,$G2260,通讯通路门店!$J:$J,"VIVO体验店")</f>
        <v>0</v>
      </c>
      <c r="BE2260" s="99">
        <f>SUMIFS(通讯通路门店!$AB:$AB,通讯通路门店!$S:$S,$G2260,通讯通路门店!$J:$J,"OPPO体验店")</f>
        <v>0</v>
      </c>
      <c r="BF2260" s="99">
        <f>SUMIFS(通讯通路门店!$X:$X,通讯通路门店!$S:$S,$G2260,通讯通路门店!$J:$J,"华为授权体验店")+SUMIFS(通讯通路门店!$AA:$AA,通讯通路门店!$S:$S,$G2260,通讯通路门店!$J:$J,"华为堡垒店")</f>
        <v>0</v>
      </c>
      <c r="BG2260" s="99">
        <f>SUMIFS(通讯通路门店!$Y:$Y,通讯通路门店!$S:$S,$G2260,通讯通路门店!$J:$J,"小米体验店")</f>
        <v>0</v>
      </c>
      <c r="BH2260" s="99">
        <f>SUMIFS(通讯通路门店!$AA:$AA,通讯通路门店!$S:$S,$G2260,通讯通路门店!$J:$J,"苹果体验店")</f>
        <v>0</v>
      </c>
      <c r="BI2260" s="99">
        <f>SUMIFS(通讯通路门店!$K:$K,通讯通路门店!$S:$S,$G2260,通讯通路门店!$J:$J,"其他品牌专卖店")</f>
        <v>0</v>
      </c>
      <c r="BJ2260" s="99">
        <f>SUMIFS(通讯通路门店!$AC:$AC,通讯通路门店!$S:$S,$G2260)</f>
        <v>0</v>
      </c>
      <c r="BK2260" s="99">
        <f>SUMIFS(通讯通路门店!$AD:$AD,通讯通路门店!$S:$S,$G2260)</f>
        <v>0</v>
      </c>
      <c r="BL2260" s="99">
        <f>SUMIFS(通讯通路门店!$AE:$AE,通讯通路门店!$S:$S,$G2260)</f>
        <v>0</v>
      </c>
      <c r="BM2260" s="99">
        <f>SUMIFS(通讯通路门店!$AF:$AF,通讯通路门店!$S:$S,$G2260)</f>
        <v>0</v>
      </c>
      <c r="BN2260" s="99">
        <f>SUMIFS(通讯通路门店!$AG:$AG,通讯通路门店!$S:$S,$G2260)</f>
        <v>0</v>
      </c>
      <c r="BO2260" s="99">
        <f>SUMIFS(通讯通路门店!$AH:$AH,通讯通路门店!$S:$S,$G2260)</f>
        <v>0</v>
      </c>
      <c r="BP2260" s="99">
        <f>SUMIFS(通讯通路门店!$AI:$AI,通讯通路门店!$S:$S,$G2260)</f>
        <v>0</v>
      </c>
      <c r="BQ2260" s="83"/>
    </row>
    <row r="2261" spans="1:69">
      <c r="A2261" s="99" t="str">
        <f>IFERROR(_xlfn.XLOOKUP($G2261,通讯通路门店!$S$4:$S$993933,通讯通路门店!$A$4:$A$993933,0,0),"")</f>
        <v>海南省</v>
      </c>
      <c r="B2261" s="99" t="str">
        <f>IFERROR(_xlfn.XLOOKUP($G2261,通讯通路门店!$S$4:$S$993933,通讯通路门店!$B$4:$B$993933,0,0),"")</f>
        <v>昌江黎族自治县</v>
      </c>
      <c r="C2261" s="99" t="str">
        <f>IFERROR(_xlfn.XLOOKUP($G2261,通讯通路门店!$S$4:$S$993933,通讯通路门店!$C$4:$C$993933,0,0),"")</f>
        <v>昌江黎族自治县</v>
      </c>
      <c r="D2261" s="99" t="str">
        <f>IFERROR(_xlfn.XLOOKUP($G2261,通讯通路门店!$S$4:$S$993933,通讯通路门店!$D$4:$D$993933,0,0),"")</f>
        <v>叉河镇</v>
      </c>
      <c r="E2261" s="83"/>
      <c r="F2261" s="83"/>
      <c r="G2261" s="101"/>
      <c r="H2261" s="102">
        <f>IFERROR(_xlfn.XLOOKUP($G2261,通讯通路门店!$S$4:$S$993933,通讯通路门店!$R$4:$R$993933,0,0),"")</f>
        <v>0</v>
      </c>
      <c r="I2261" s="83"/>
      <c r="J2261" s="83"/>
      <c r="K2261" s="83"/>
      <c r="L2261" s="83"/>
      <c r="M2261" s="83"/>
      <c r="N2261" s="83"/>
      <c r="O2261" s="83"/>
      <c r="P2261" s="83"/>
      <c r="Q2261" s="83"/>
      <c r="R2261" s="83"/>
      <c r="S2261" s="83"/>
      <c r="T2261" s="83"/>
      <c r="U2261" s="99">
        <f>COUNTIF(通讯通路门店!$S:$S,$G2261)</f>
        <v>0</v>
      </c>
      <c r="V2261" s="99">
        <f>COUNTIFS(通讯通路门店!$S:$S,$G2261,通讯通路门店!$J:$J,"综合卖场")</f>
        <v>0</v>
      </c>
      <c r="W2261" s="99">
        <f>SUMIFS(通讯通路门店!$AJ:$AJ,通讯通路门店!$S:$S,通讯客户沙盘!$G2261)</f>
        <v>0</v>
      </c>
      <c r="X2261" s="99">
        <f t="shared" si="175"/>
        <v>0</v>
      </c>
      <c r="Y2261" s="99">
        <f>COUNTIFS(通讯通路门店!$S:$S,$G2261,通讯通路门店!$J:$J,"荣耀体验店")+COUNTIFS(通讯通路门店!$S:$S,$G2261,通讯通路门店!$J:$J,"荣耀授权专卖店")</f>
        <v>0</v>
      </c>
      <c r="Z2261" s="99">
        <f>COUNTIFS(通讯通路门店!$S:$S,$G2261,通讯通路门店!$J:$J,"VIVO体验店")</f>
        <v>0</v>
      </c>
      <c r="AA2261" s="99">
        <f>COUNTIFS(通讯通路门店!$S:$S,$G2261,通讯通路门店!$J:$J,"OPPO体验店")</f>
        <v>0</v>
      </c>
      <c r="AB2261" s="99">
        <f>COUNTIFS(通讯通路门店!$S:$S,$G2261,通讯通路门店!$J:$J,"华为授权体验店")+COUNTIFS(通讯通路门店!$S:$S,$G2261,通讯通路门店!$J:$J,"华为堡垒店")</f>
        <v>0</v>
      </c>
      <c r="AC2261" s="99">
        <f>COUNTIFS(通讯通路门店!$S:$S,$G2261,通讯通路门店!$J:$J,"小米体验店")</f>
        <v>0</v>
      </c>
      <c r="AD2261" s="99">
        <f>COUNTIFS(通讯通路门店!$S:$S,$G2261,通讯通路门店!$J:$J,"苹果体验店")</f>
        <v>0</v>
      </c>
      <c r="AE2261" s="99">
        <f>COUNTIFS(通讯通路门店!$S:$S,$G2261,通讯通路门店!$J:$J,"其他品牌专卖店")</f>
        <v>0</v>
      </c>
      <c r="AF2261" s="99">
        <f>SUMIFS(通讯通路门店!$BI:$BI,通讯通路门店!$S:$S,$G2261)</f>
        <v>0</v>
      </c>
      <c r="AG2261" s="99">
        <f>SUMIFS(通讯通路门店!$BH:$BH,通讯通路门店!$S:$S,$G2261)</f>
        <v>0</v>
      </c>
      <c r="AH2261" s="99">
        <f t="shared" si="176"/>
        <v>0</v>
      </c>
      <c r="AI2261" s="99">
        <f>SUMIFS(通讯通路门店!$BB:$BB,通讯通路门店!$S:$S,$G2261)</f>
        <v>0</v>
      </c>
      <c r="AJ2261" s="99">
        <f>SUMIFS(通讯通路门店!$BE:$BE,通讯通路门店!$S:$S,$G2261)</f>
        <v>0</v>
      </c>
      <c r="AK2261" s="99">
        <f>SUMIFS(通讯通路门店!$BG:$BG,通讯通路门店!$S:$S,$G2261)</f>
        <v>0</v>
      </c>
      <c r="AL2261" s="99">
        <f>SUMIFS(通讯通路门店!$BC:$BC,通讯通路门店!$S:$S,$G2261)</f>
        <v>0</v>
      </c>
      <c r="AM2261" s="99">
        <f>SUMIFS(通讯通路门店!$BD:$BD,通讯通路门店!$S:$S,$G2261)</f>
        <v>0</v>
      </c>
      <c r="AN2261" s="99">
        <f>SUMIFS(通讯通路门店!$BF:$BF,通讯通路门店!$S:$S,$G2261)</f>
        <v>0</v>
      </c>
      <c r="AO2261" s="99">
        <f t="shared" si="177"/>
        <v>0</v>
      </c>
      <c r="AP2261" s="99">
        <f>SUMIFS(通讯通路门店!$K:$K,通讯通路门店!$S:$S,$G2261)</f>
        <v>0</v>
      </c>
      <c r="AQ2261" s="83"/>
      <c r="AR2261" s="99">
        <f>SUMIFS(通讯通路门店!$T:$T,通讯通路门店!$S:$S,$G2261)</f>
        <v>0</v>
      </c>
      <c r="AS2261" s="99">
        <f>SUMIFS(通讯通路门店!$U:$U,通讯通路门店!$S:$S,$G2261)</f>
        <v>0</v>
      </c>
      <c r="AT2261" s="99">
        <f>SUMIFS(通讯通路门店!$V:$V,通讯通路门店!$S:$S,$G2261)</f>
        <v>0</v>
      </c>
      <c r="AU2261" s="99">
        <f>SUMIFS(通讯通路门店!$W:$W,通讯通路门店!$S:$S,$G2261)</f>
        <v>0</v>
      </c>
      <c r="AV2261" s="99">
        <f>SUMIFS(通讯通路门店!$Z:$Z,通讯通路门店!$S:$S,$G2261)</f>
        <v>0</v>
      </c>
      <c r="AW2261" s="99">
        <f>SUMIFS(通讯通路门店!$AB:$AB,通讯通路门店!$S:$S,$G2261)</f>
        <v>0</v>
      </c>
      <c r="AX2261" s="99">
        <f>SUMIFS(通讯通路门店!$X:$X,通讯通路门店!$S:$S,$G2261)</f>
        <v>0</v>
      </c>
      <c r="AY2261" s="99">
        <f>SUMIFS(通讯通路门店!$Y:$Y,通讯通路门店!$S:$S,$G2261)</f>
        <v>0</v>
      </c>
      <c r="AZ2261" s="99">
        <f>SUMIFS(通讯通路门店!$AA:$AA,通讯通路门店!$S:$S,$G2261)</f>
        <v>0</v>
      </c>
      <c r="BA2261" s="99">
        <f t="shared" si="178"/>
        <v>0</v>
      </c>
      <c r="BB2261" s="99">
        <f t="shared" si="179"/>
        <v>0</v>
      </c>
      <c r="BC2261" s="99">
        <f>SUMIFS(通讯通路门店!$W:$W,通讯通路门店!$S:$S,$G2261,通讯通路门店!$J:$J,"荣耀体验店")+SUMIFS(通讯通路门店!$W:$W,通讯通路门店!$S:$S,$G2261,通讯通路门店!$J:$J,"荣耀授权专卖店")</f>
        <v>0</v>
      </c>
      <c r="BD2261" s="99">
        <f>SUMIFS(通讯通路门店!$Z:$Z,通讯通路门店!$S:$S,$G2261,通讯通路门店!$J:$J,"VIVO体验店")</f>
        <v>0</v>
      </c>
      <c r="BE2261" s="99">
        <f>SUMIFS(通讯通路门店!$AB:$AB,通讯通路门店!$S:$S,$G2261,通讯通路门店!$J:$J,"OPPO体验店")</f>
        <v>0</v>
      </c>
      <c r="BF2261" s="99">
        <f>SUMIFS(通讯通路门店!$X:$X,通讯通路门店!$S:$S,$G2261,通讯通路门店!$J:$J,"华为授权体验店")+SUMIFS(通讯通路门店!$AA:$AA,通讯通路门店!$S:$S,$G2261,通讯通路门店!$J:$J,"华为堡垒店")</f>
        <v>0</v>
      </c>
      <c r="BG2261" s="99">
        <f>SUMIFS(通讯通路门店!$Y:$Y,通讯通路门店!$S:$S,$G2261,通讯通路门店!$J:$J,"小米体验店")</f>
        <v>0</v>
      </c>
      <c r="BH2261" s="99">
        <f>SUMIFS(通讯通路门店!$AA:$AA,通讯通路门店!$S:$S,$G2261,通讯通路门店!$J:$J,"苹果体验店")</f>
        <v>0</v>
      </c>
      <c r="BI2261" s="99">
        <f>SUMIFS(通讯通路门店!$K:$K,通讯通路门店!$S:$S,$G2261,通讯通路门店!$J:$J,"其他品牌专卖店")</f>
        <v>0</v>
      </c>
      <c r="BJ2261" s="99">
        <f>SUMIFS(通讯通路门店!$AC:$AC,通讯通路门店!$S:$S,$G2261)</f>
        <v>0</v>
      </c>
      <c r="BK2261" s="99">
        <f>SUMIFS(通讯通路门店!$AD:$AD,通讯通路门店!$S:$S,$G2261)</f>
        <v>0</v>
      </c>
      <c r="BL2261" s="99">
        <f>SUMIFS(通讯通路门店!$AE:$AE,通讯通路门店!$S:$S,$G2261)</f>
        <v>0</v>
      </c>
      <c r="BM2261" s="99">
        <f>SUMIFS(通讯通路门店!$AF:$AF,通讯通路门店!$S:$S,$G2261)</f>
        <v>0</v>
      </c>
      <c r="BN2261" s="99">
        <f>SUMIFS(通讯通路门店!$AG:$AG,通讯通路门店!$S:$S,$G2261)</f>
        <v>0</v>
      </c>
      <c r="BO2261" s="99">
        <f>SUMIFS(通讯通路门店!$AH:$AH,通讯通路门店!$S:$S,$G2261)</f>
        <v>0</v>
      </c>
      <c r="BP2261" s="99">
        <f>SUMIFS(通讯通路门店!$AI:$AI,通讯通路门店!$S:$S,$G2261)</f>
        <v>0</v>
      </c>
      <c r="BQ2261" s="83"/>
    </row>
    <row r="2262" spans="1:69">
      <c r="A2262" s="99" t="str">
        <f>IFERROR(_xlfn.XLOOKUP($G2262,通讯通路门店!$S$4:$S$993933,通讯通路门店!$A$4:$A$993933,0,0),"")</f>
        <v>海南省</v>
      </c>
      <c r="B2262" s="99" t="str">
        <f>IFERROR(_xlfn.XLOOKUP($G2262,通讯通路门店!$S$4:$S$993933,通讯通路门店!$B$4:$B$993933,0,0),"")</f>
        <v>昌江黎族自治县</v>
      </c>
      <c r="C2262" s="99" t="str">
        <f>IFERROR(_xlfn.XLOOKUP($G2262,通讯通路门店!$S$4:$S$993933,通讯通路门店!$C$4:$C$993933,0,0),"")</f>
        <v>昌江黎族自治县</v>
      </c>
      <c r="D2262" s="99" t="str">
        <f>IFERROR(_xlfn.XLOOKUP($G2262,通讯通路门店!$S$4:$S$993933,通讯通路门店!$D$4:$D$993933,0,0),"")</f>
        <v>叉河镇</v>
      </c>
      <c r="E2262" s="83"/>
      <c r="F2262" s="83"/>
      <c r="G2262" s="101"/>
      <c r="H2262" s="102">
        <f>IFERROR(_xlfn.XLOOKUP($G2262,通讯通路门店!$S$4:$S$993933,通讯通路门店!$R$4:$R$993933,0,0),"")</f>
        <v>0</v>
      </c>
      <c r="I2262" s="83"/>
      <c r="J2262" s="83"/>
      <c r="K2262" s="83"/>
      <c r="L2262" s="83"/>
      <c r="M2262" s="83"/>
      <c r="N2262" s="83"/>
      <c r="O2262" s="83"/>
      <c r="P2262" s="83"/>
      <c r="Q2262" s="83"/>
      <c r="R2262" s="83"/>
      <c r="S2262" s="83"/>
      <c r="T2262" s="83"/>
      <c r="U2262" s="99">
        <f>COUNTIF(通讯通路门店!$S:$S,$G2262)</f>
        <v>0</v>
      </c>
      <c r="V2262" s="99">
        <f>COUNTIFS(通讯通路门店!$S:$S,$G2262,通讯通路门店!$J:$J,"综合卖场")</f>
        <v>0</v>
      </c>
      <c r="W2262" s="99">
        <f>SUMIFS(通讯通路门店!$AJ:$AJ,通讯通路门店!$S:$S,通讯客户沙盘!$G2262)</f>
        <v>0</v>
      </c>
      <c r="X2262" s="99">
        <f t="shared" si="175"/>
        <v>0</v>
      </c>
      <c r="Y2262" s="99">
        <f>COUNTIFS(通讯通路门店!$S:$S,$G2262,通讯通路门店!$J:$J,"荣耀体验店")+COUNTIFS(通讯通路门店!$S:$S,$G2262,通讯通路门店!$J:$J,"荣耀授权专卖店")</f>
        <v>0</v>
      </c>
      <c r="Z2262" s="99">
        <f>COUNTIFS(通讯通路门店!$S:$S,$G2262,通讯通路门店!$J:$J,"VIVO体验店")</f>
        <v>0</v>
      </c>
      <c r="AA2262" s="99">
        <f>COUNTIFS(通讯通路门店!$S:$S,$G2262,通讯通路门店!$J:$J,"OPPO体验店")</f>
        <v>0</v>
      </c>
      <c r="AB2262" s="99">
        <f>COUNTIFS(通讯通路门店!$S:$S,$G2262,通讯通路门店!$J:$J,"华为授权体验店")+COUNTIFS(通讯通路门店!$S:$S,$G2262,通讯通路门店!$J:$J,"华为堡垒店")</f>
        <v>0</v>
      </c>
      <c r="AC2262" s="99">
        <f>COUNTIFS(通讯通路门店!$S:$S,$G2262,通讯通路门店!$J:$J,"小米体验店")</f>
        <v>0</v>
      </c>
      <c r="AD2262" s="99">
        <f>COUNTIFS(通讯通路门店!$S:$S,$G2262,通讯通路门店!$J:$J,"苹果体验店")</f>
        <v>0</v>
      </c>
      <c r="AE2262" s="99">
        <f>COUNTIFS(通讯通路门店!$S:$S,$G2262,通讯通路门店!$J:$J,"其他品牌专卖店")</f>
        <v>0</v>
      </c>
      <c r="AF2262" s="99">
        <f>SUMIFS(通讯通路门店!$BI:$BI,通讯通路门店!$S:$S,$G2262)</f>
        <v>0</v>
      </c>
      <c r="AG2262" s="99">
        <f>SUMIFS(通讯通路门店!$BH:$BH,通讯通路门店!$S:$S,$G2262)</f>
        <v>0</v>
      </c>
      <c r="AH2262" s="99">
        <f t="shared" si="176"/>
        <v>0</v>
      </c>
      <c r="AI2262" s="99">
        <f>SUMIFS(通讯通路门店!$BB:$BB,通讯通路门店!$S:$S,$G2262)</f>
        <v>0</v>
      </c>
      <c r="AJ2262" s="99">
        <f>SUMIFS(通讯通路门店!$BE:$BE,通讯通路门店!$S:$S,$G2262)</f>
        <v>0</v>
      </c>
      <c r="AK2262" s="99">
        <f>SUMIFS(通讯通路门店!$BG:$BG,通讯通路门店!$S:$S,$G2262)</f>
        <v>0</v>
      </c>
      <c r="AL2262" s="99">
        <f>SUMIFS(通讯通路门店!$BC:$BC,通讯通路门店!$S:$S,$G2262)</f>
        <v>0</v>
      </c>
      <c r="AM2262" s="99">
        <f>SUMIFS(通讯通路门店!$BD:$BD,通讯通路门店!$S:$S,$G2262)</f>
        <v>0</v>
      </c>
      <c r="AN2262" s="99">
        <f>SUMIFS(通讯通路门店!$BF:$BF,通讯通路门店!$S:$S,$G2262)</f>
        <v>0</v>
      </c>
      <c r="AO2262" s="99">
        <f t="shared" si="177"/>
        <v>0</v>
      </c>
      <c r="AP2262" s="99">
        <f>SUMIFS(通讯通路门店!$K:$K,通讯通路门店!$S:$S,$G2262)</f>
        <v>0</v>
      </c>
      <c r="AQ2262" s="83"/>
      <c r="AR2262" s="99">
        <f>SUMIFS(通讯通路门店!$T:$T,通讯通路门店!$S:$S,$G2262)</f>
        <v>0</v>
      </c>
      <c r="AS2262" s="99">
        <f>SUMIFS(通讯通路门店!$U:$U,通讯通路门店!$S:$S,$G2262)</f>
        <v>0</v>
      </c>
      <c r="AT2262" s="99">
        <f>SUMIFS(通讯通路门店!$V:$V,通讯通路门店!$S:$S,$G2262)</f>
        <v>0</v>
      </c>
      <c r="AU2262" s="99">
        <f>SUMIFS(通讯通路门店!$W:$W,通讯通路门店!$S:$S,$G2262)</f>
        <v>0</v>
      </c>
      <c r="AV2262" s="99">
        <f>SUMIFS(通讯通路门店!$Z:$Z,通讯通路门店!$S:$S,$G2262)</f>
        <v>0</v>
      </c>
      <c r="AW2262" s="99">
        <f>SUMIFS(通讯通路门店!$AB:$AB,通讯通路门店!$S:$S,$G2262)</f>
        <v>0</v>
      </c>
      <c r="AX2262" s="99">
        <f>SUMIFS(通讯通路门店!$X:$X,通讯通路门店!$S:$S,$G2262)</f>
        <v>0</v>
      </c>
      <c r="AY2262" s="99">
        <f>SUMIFS(通讯通路门店!$Y:$Y,通讯通路门店!$S:$S,$G2262)</f>
        <v>0</v>
      </c>
      <c r="AZ2262" s="99">
        <f>SUMIFS(通讯通路门店!$AA:$AA,通讯通路门店!$S:$S,$G2262)</f>
        <v>0</v>
      </c>
      <c r="BA2262" s="99">
        <f t="shared" si="178"/>
        <v>0</v>
      </c>
      <c r="BB2262" s="99">
        <f t="shared" si="179"/>
        <v>0</v>
      </c>
      <c r="BC2262" s="99">
        <f>SUMIFS(通讯通路门店!$W:$W,通讯通路门店!$S:$S,$G2262,通讯通路门店!$J:$J,"荣耀体验店")+SUMIFS(通讯通路门店!$W:$W,通讯通路门店!$S:$S,$G2262,通讯通路门店!$J:$J,"荣耀授权专卖店")</f>
        <v>0</v>
      </c>
      <c r="BD2262" s="99">
        <f>SUMIFS(通讯通路门店!$Z:$Z,通讯通路门店!$S:$S,$G2262,通讯通路门店!$J:$J,"VIVO体验店")</f>
        <v>0</v>
      </c>
      <c r="BE2262" s="99">
        <f>SUMIFS(通讯通路门店!$AB:$AB,通讯通路门店!$S:$S,$G2262,通讯通路门店!$J:$J,"OPPO体验店")</f>
        <v>0</v>
      </c>
      <c r="BF2262" s="99">
        <f>SUMIFS(通讯通路门店!$X:$X,通讯通路门店!$S:$S,$G2262,通讯通路门店!$J:$J,"华为授权体验店")+SUMIFS(通讯通路门店!$AA:$AA,通讯通路门店!$S:$S,$G2262,通讯通路门店!$J:$J,"华为堡垒店")</f>
        <v>0</v>
      </c>
      <c r="BG2262" s="99">
        <f>SUMIFS(通讯通路门店!$Y:$Y,通讯通路门店!$S:$S,$G2262,通讯通路门店!$J:$J,"小米体验店")</f>
        <v>0</v>
      </c>
      <c r="BH2262" s="99">
        <f>SUMIFS(通讯通路门店!$AA:$AA,通讯通路门店!$S:$S,$G2262,通讯通路门店!$J:$J,"苹果体验店")</f>
        <v>0</v>
      </c>
      <c r="BI2262" s="99">
        <f>SUMIFS(通讯通路门店!$K:$K,通讯通路门店!$S:$S,$G2262,通讯通路门店!$J:$J,"其他品牌专卖店")</f>
        <v>0</v>
      </c>
      <c r="BJ2262" s="99">
        <f>SUMIFS(通讯通路门店!$AC:$AC,通讯通路门店!$S:$S,$G2262)</f>
        <v>0</v>
      </c>
      <c r="BK2262" s="99">
        <f>SUMIFS(通讯通路门店!$AD:$AD,通讯通路门店!$S:$S,$G2262)</f>
        <v>0</v>
      </c>
      <c r="BL2262" s="99">
        <f>SUMIFS(通讯通路门店!$AE:$AE,通讯通路门店!$S:$S,$G2262)</f>
        <v>0</v>
      </c>
      <c r="BM2262" s="99">
        <f>SUMIFS(通讯通路门店!$AF:$AF,通讯通路门店!$S:$S,$G2262)</f>
        <v>0</v>
      </c>
      <c r="BN2262" s="99">
        <f>SUMIFS(通讯通路门店!$AG:$AG,通讯通路门店!$S:$S,$G2262)</f>
        <v>0</v>
      </c>
      <c r="BO2262" s="99">
        <f>SUMIFS(通讯通路门店!$AH:$AH,通讯通路门店!$S:$S,$G2262)</f>
        <v>0</v>
      </c>
      <c r="BP2262" s="99">
        <f>SUMIFS(通讯通路门店!$AI:$AI,通讯通路门店!$S:$S,$G2262)</f>
        <v>0</v>
      </c>
      <c r="BQ2262" s="83"/>
    </row>
    <row r="2263" spans="1:69">
      <c r="A2263" s="99" t="str">
        <f>IFERROR(_xlfn.XLOOKUP($G2263,通讯通路门店!$S$4:$S$993933,通讯通路门店!$A$4:$A$993933,0,0),"")</f>
        <v>海南省</v>
      </c>
      <c r="B2263" s="99" t="str">
        <f>IFERROR(_xlfn.XLOOKUP($G2263,通讯通路门店!$S$4:$S$993933,通讯通路门店!$B$4:$B$993933,0,0),"")</f>
        <v>昌江黎族自治县</v>
      </c>
      <c r="C2263" s="99" t="str">
        <f>IFERROR(_xlfn.XLOOKUP($G2263,通讯通路门店!$S$4:$S$993933,通讯通路门店!$C$4:$C$993933,0,0),"")</f>
        <v>昌江黎族自治县</v>
      </c>
      <c r="D2263" s="99" t="str">
        <f>IFERROR(_xlfn.XLOOKUP($G2263,通讯通路门店!$S$4:$S$993933,通讯通路门店!$D$4:$D$993933,0,0),"")</f>
        <v>叉河镇</v>
      </c>
      <c r="E2263" s="83"/>
      <c r="F2263" s="83"/>
      <c r="G2263" s="101"/>
      <c r="H2263" s="102">
        <f>IFERROR(_xlfn.XLOOKUP($G2263,通讯通路门店!$S$4:$S$993933,通讯通路门店!$R$4:$R$993933,0,0),"")</f>
        <v>0</v>
      </c>
      <c r="I2263" s="83"/>
      <c r="J2263" s="83"/>
      <c r="K2263" s="83"/>
      <c r="L2263" s="83"/>
      <c r="M2263" s="83"/>
      <c r="N2263" s="83"/>
      <c r="O2263" s="83"/>
      <c r="P2263" s="83"/>
      <c r="Q2263" s="83"/>
      <c r="R2263" s="83"/>
      <c r="S2263" s="83"/>
      <c r="T2263" s="83"/>
      <c r="U2263" s="99">
        <f>COUNTIF(通讯通路门店!$S:$S,$G2263)</f>
        <v>0</v>
      </c>
      <c r="V2263" s="99">
        <f>COUNTIFS(通讯通路门店!$S:$S,$G2263,通讯通路门店!$J:$J,"综合卖场")</f>
        <v>0</v>
      </c>
      <c r="W2263" s="99">
        <f>SUMIFS(通讯通路门店!$AJ:$AJ,通讯通路门店!$S:$S,通讯客户沙盘!$G2263)</f>
        <v>0</v>
      </c>
      <c r="X2263" s="99">
        <f t="shared" si="175"/>
        <v>0</v>
      </c>
      <c r="Y2263" s="99">
        <f>COUNTIFS(通讯通路门店!$S:$S,$G2263,通讯通路门店!$J:$J,"荣耀体验店")+COUNTIFS(通讯通路门店!$S:$S,$G2263,通讯通路门店!$J:$J,"荣耀授权专卖店")</f>
        <v>0</v>
      </c>
      <c r="Z2263" s="99">
        <f>COUNTIFS(通讯通路门店!$S:$S,$G2263,通讯通路门店!$J:$J,"VIVO体验店")</f>
        <v>0</v>
      </c>
      <c r="AA2263" s="99">
        <f>COUNTIFS(通讯通路门店!$S:$S,$G2263,通讯通路门店!$J:$J,"OPPO体验店")</f>
        <v>0</v>
      </c>
      <c r="AB2263" s="99">
        <f>COUNTIFS(通讯通路门店!$S:$S,$G2263,通讯通路门店!$J:$J,"华为授权体验店")+COUNTIFS(通讯通路门店!$S:$S,$G2263,通讯通路门店!$J:$J,"华为堡垒店")</f>
        <v>0</v>
      </c>
      <c r="AC2263" s="99">
        <f>COUNTIFS(通讯通路门店!$S:$S,$G2263,通讯通路门店!$J:$J,"小米体验店")</f>
        <v>0</v>
      </c>
      <c r="AD2263" s="99">
        <f>COUNTIFS(通讯通路门店!$S:$S,$G2263,通讯通路门店!$J:$J,"苹果体验店")</f>
        <v>0</v>
      </c>
      <c r="AE2263" s="99">
        <f>COUNTIFS(通讯通路门店!$S:$S,$G2263,通讯通路门店!$J:$J,"其他品牌专卖店")</f>
        <v>0</v>
      </c>
      <c r="AF2263" s="99">
        <f>SUMIFS(通讯通路门店!$BI:$BI,通讯通路门店!$S:$S,$G2263)</f>
        <v>0</v>
      </c>
      <c r="AG2263" s="99">
        <f>SUMIFS(通讯通路门店!$BH:$BH,通讯通路门店!$S:$S,$G2263)</f>
        <v>0</v>
      </c>
      <c r="AH2263" s="99">
        <f t="shared" si="176"/>
        <v>0</v>
      </c>
      <c r="AI2263" s="99">
        <f>SUMIFS(通讯通路门店!$BB:$BB,通讯通路门店!$S:$S,$G2263)</f>
        <v>0</v>
      </c>
      <c r="AJ2263" s="99">
        <f>SUMIFS(通讯通路门店!$BE:$BE,通讯通路门店!$S:$S,$G2263)</f>
        <v>0</v>
      </c>
      <c r="AK2263" s="99">
        <f>SUMIFS(通讯通路门店!$BG:$BG,通讯通路门店!$S:$S,$G2263)</f>
        <v>0</v>
      </c>
      <c r="AL2263" s="99">
        <f>SUMIFS(通讯通路门店!$BC:$BC,通讯通路门店!$S:$S,$G2263)</f>
        <v>0</v>
      </c>
      <c r="AM2263" s="99">
        <f>SUMIFS(通讯通路门店!$BD:$BD,通讯通路门店!$S:$S,$G2263)</f>
        <v>0</v>
      </c>
      <c r="AN2263" s="99">
        <f>SUMIFS(通讯通路门店!$BF:$BF,通讯通路门店!$S:$S,$G2263)</f>
        <v>0</v>
      </c>
      <c r="AO2263" s="99">
        <f t="shared" si="177"/>
        <v>0</v>
      </c>
      <c r="AP2263" s="99">
        <f>SUMIFS(通讯通路门店!$K:$K,通讯通路门店!$S:$S,$G2263)</f>
        <v>0</v>
      </c>
      <c r="AQ2263" s="83"/>
      <c r="AR2263" s="99">
        <f>SUMIFS(通讯通路门店!$T:$T,通讯通路门店!$S:$S,$G2263)</f>
        <v>0</v>
      </c>
      <c r="AS2263" s="99">
        <f>SUMIFS(通讯通路门店!$U:$U,通讯通路门店!$S:$S,$G2263)</f>
        <v>0</v>
      </c>
      <c r="AT2263" s="99">
        <f>SUMIFS(通讯通路门店!$V:$V,通讯通路门店!$S:$S,$G2263)</f>
        <v>0</v>
      </c>
      <c r="AU2263" s="99">
        <f>SUMIFS(通讯通路门店!$W:$W,通讯通路门店!$S:$S,$G2263)</f>
        <v>0</v>
      </c>
      <c r="AV2263" s="99">
        <f>SUMIFS(通讯通路门店!$Z:$Z,通讯通路门店!$S:$S,$G2263)</f>
        <v>0</v>
      </c>
      <c r="AW2263" s="99">
        <f>SUMIFS(通讯通路门店!$AB:$AB,通讯通路门店!$S:$S,$G2263)</f>
        <v>0</v>
      </c>
      <c r="AX2263" s="99">
        <f>SUMIFS(通讯通路门店!$X:$X,通讯通路门店!$S:$S,$G2263)</f>
        <v>0</v>
      </c>
      <c r="AY2263" s="99">
        <f>SUMIFS(通讯通路门店!$Y:$Y,通讯通路门店!$S:$S,$G2263)</f>
        <v>0</v>
      </c>
      <c r="AZ2263" s="99">
        <f>SUMIFS(通讯通路门店!$AA:$AA,通讯通路门店!$S:$S,$G2263)</f>
        <v>0</v>
      </c>
      <c r="BA2263" s="99">
        <f t="shared" si="178"/>
        <v>0</v>
      </c>
      <c r="BB2263" s="99">
        <f t="shared" si="179"/>
        <v>0</v>
      </c>
      <c r="BC2263" s="99">
        <f>SUMIFS(通讯通路门店!$W:$W,通讯通路门店!$S:$S,$G2263,通讯通路门店!$J:$J,"荣耀体验店")+SUMIFS(通讯通路门店!$W:$W,通讯通路门店!$S:$S,$G2263,通讯通路门店!$J:$J,"荣耀授权专卖店")</f>
        <v>0</v>
      </c>
      <c r="BD2263" s="99">
        <f>SUMIFS(通讯通路门店!$Z:$Z,通讯通路门店!$S:$S,$G2263,通讯通路门店!$J:$J,"VIVO体验店")</f>
        <v>0</v>
      </c>
      <c r="BE2263" s="99">
        <f>SUMIFS(通讯通路门店!$AB:$AB,通讯通路门店!$S:$S,$G2263,通讯通路门店!$J:$J,"OPPO体验店")</f>
        <v>0</v>
      </c>
      <c r="BF2263" s="99">
        <f>SUMIFS(通讯通路门店!$X:$X,通讯通路门店!$S:$S,$G2263,通讯通路门店!$J:$J,"华为授权体验店")+SUMIFS(通讯通路门店!$AA:$AA,通讯通路门店!$S:$S,$G2263,通讯通路门店!$J:$J,"华为堡垒店")</f>
        <v>0</v>
      </c>
      <c r="BG2263" s="99">
        <f>SUMIFS(通讯通路门店!$Y:$Y,通讯通路门店!$S:$S,$G2263,通讯通路门店!$J:$J,"小米体验店")</f>
        <v>0</v>
      </c>
      <c r="BH2263" s="99">
        <f>SUMIFS(通讯通路门店!$AA:$AA,通讯通路门店!$S:$S,$G2263,通讯通路门店!$J:$J,"苹果体验店")</f>
        <v>0</v>
      </c>
      <c r="BI2263" s="99">
        <f>SUMIFS(通讯通路门店!$K:$K,通讯通路门店!$S:$S,$G2263,通讯通路门店!$J:$J,"其他品牌专卖店")</f>
        <v>0</v>
      </c>
      <c r="BJ2263" s="99">
        <f>SUMIFS(通讯通路门店!$AC:$AC,通讯通路门店!$S:$S,$G2263)</f>
        <v>0</v>
      </c>
      <c r="BK2263" s="99">
        <f>SUMIFS(通讯通路门店!$AD:$AD,通讯通路门店!$S:$S,$G2263)</f>
        <v>0</v>
      </c>
      <c r="BL2263" s="99">
        <f>SUMIFS(通讯通路门店!$AE:$AE,通讯通路门店!$S:$S,$G2263)</f>
        <v>0</v>
      </c>
      <c r="BM2263" s="99">
        <f>SUMIFS(通讯通路门店!$AF:$AF,通讯通路门店!$S:$S,$G2263)</f>
        <v>0</v>
      </c>
      <c r="BN2263" s="99">
        <f>SUMIFS(通讯通路门店!$AG:$AG,通讯通路门店!$S:$S,$G2263)</f>
        <v>0</v>
      </c>
      <c r="BO2263" s="99">
        <f>SUMIFS(通讯通路门店!$AH:$AH,通讯通路门店!$S:$S,$G2263)</f>
        <v>0</v>
      </c>
      <c r="BP2263" s="99">
        <f>SUMIFS(通讯通路门店!$AI:$AI,通讯通路门店!$S:$S,$G2263)</f>
        <v>0</v>
      </c>
      <c r="BQ2263" s="83"/>
    </row>
    <row r="2264" spans="1:69">
      <c r="A2264" s="99" t="str">
        <f>IFERROR(_xlfn.XLOOKUP($G2264,通讯通路门店!$S$4:$S$993933,通讯通路门店!$A$4:$A$993933,0,0),"")</f>
        <v>海南省</v>
      </c>
      <c r="B2264" s="99" t="str">
        <f>IFERROR(_xlfn.XLOOKUP($G2264,通讯通路门店!$S$4:$S$993933,通讯通路门店!$B$4:$B$993933,0,0),"")</f>
        <v>昌江黎族自治县</v>
      </c>
      <c r="C2264" s="99" t="str">
        <f>IFERROR(_xlfn.XLOOKUP($G2264,通讯通路门店!$S$4:$S$993933,通讯通路门店!$C$4:$C$993933,0,0),"")</f>
        <v>昌江黎族自治县</v>
      </c>
      <c r="D2264" s="99" t="str">
        <f>IFERROR(_xlfn.XLOOKUP($G2264,通讯通路门店!$S$4:$S$993933,通讯通路门店!$D$4:$D$993933,0,0),"")</f>
        <v>叉河镇</v>
      </c>
      <c r="E2264" s="83"/>
      <c r="F2264" s="83"/>
      <c r="G2264" s="101"/>
      <c r="H2264" s="102">
        <f>IFERROR(_xlfn.XLOOKUP($G2264,通讯通路门店!$S$4:$S$993933,通讯通路门店!$R$4:$R$993933,0,0),"")</f>
        <v>0</v>
      </c>
      <c r="I2264" s="83"/>
      <c r="J2264" s="83"/>
      <c r="K2264" s="83"/>
      <c r="L2264" s="83"/>
      <c r="M2264" s="83"/>
      <c r="N2264" s="83"/>
      <c r="O2264" s="83"/>
      <c r="P2264" s="83"/>
      <c r="Q2264" s="83"/>
      <c r="R2264" s="83"/>
      <c r="S2264" s="83"/>
      <c r="T2264" s="83"/>
      <c r="U2264" s="99">
        <f>COUNTIF(通讯通路门店!$S:$S,$G2264)</f>
        <v>0</v>
      </c>
      <c r="V2264" s="99">
        <f>COUNTIFS(通讯通路门店!$S:$S,$G2264,通讯通路门店!$J:$J,"综合卖场")</f>
        <v>0</v>
      </c>
      <c r="W2264" s="99">
        <f>SUMIFS(通讯通路门店!$AJ:$AJ,通讯通路门店!$S:$S,通讯客户沙盘!$G2264)</f>
        <v>0</v>
      </c>
      <c r="X2264" s="99">
        <f t="shared" si="175"/>
        <v>0</v>
      </c>
      <c r="Y2264" s="99">
        <f>COUNTIFS(通讯通路门店!$S:$S,$G2264,通讯通路门店!$J:$J,"荣耀体验店")+COUNTIFS(通讯通路门店!$S:$S,$G2264,通讯通路门店!$J:$J,"荣耀授权专卖店")</f>
        <v>0</v>
      </c>
      <c r="Z2264" s="99">
        <f>COUNTIFS(通讯通路门店!$S:$S,$G2264,通讯通路门店!$J:$J,"VIVO体验店")</f>
        <v>0</v>
      </c>
      <c r="AA2264" s="99">
        <f>COUNTIFS(通讯通路门店!$S:$S,$G2264,通讯通路门店!$J:$J,"OPPO体验店")</f>
        <v>0</v>
      </c>
      <c r="AB2264" s="99">
        <f>COUNTIFS(通讯通路门店!$S:$S,$G2264,通讯通路门店!$J:$J,"华为授权体验店")+COUNTIFS(通讯通路门店!$S:$S,$G2264,通讯通路门店!$J:$J,"华为堡垒店")</f>
        <v>0</v>
      </c>
      <c r="AC2264" s="99">
        <f>COUNTIFS(通讯通路门店!$S:$S,$G2264,通讯通路门店!$J:$J,"小米体验店")</f>
        <v>0</v>
      </c>
      <c r="AD2264" s="99">
        <f>COUNTIFS(通讯通路门店!$S:$S,$G2264,通讯通路门店!$J:$J,"苹果体验店")</f>
        <v>0</v>
      </c>
      <c r="AE2264" s="99">
        <f>COUNTIFS(通讯通路门店!$S:$S,$G2264,通讯通路门店!$J:$J,"其他品牌专卖店")</f>
        <v>0</v>
      </c>
      <c r="AF2264" s="99">
        <f>SUMIFS(通讯通路门店!$BI:$BI,通讯通路门店!$S:$S,$G2264)</f>
        <v>0</v>
      </c>
      <c r="AG2264" s="99">
        <f>SUMIFS(通讯通路门店!$BH:$BH,通讯通路门店!$S:$S,$G2264)</f>
        <v>0</v>
      </c>
      <c r="AH2264" s="99">
        <f t="shared" si="176"/>
        <v>0</v>
      </c>
      <c r="AI2264" s="99">
        <f>SUMIFS(通讯通路门店!$BB:$BB,通讯通路门店!$S:$S,$G2264)</f>
        <v>0</v>
      </c>
      <c r="AJ2264" s="99">
        <f>SUMIFS(通讯通路门店!$BE:$BE,通讯通路门店!$S:$S,$G2264)</f>
        <v>0</v>
      </c>
      <c r="AK2264" s="99">
        <f>SUMIFS(通讯通路门店!$BG:$BG,通讯通路门店!$S:$S,$G2264)</f>
        <v>0</v>
      </c>
      <c r="AL2264" s="99">
        <f>SUMIFS(通讯通路门店!$BC:$BC,通讯通路门店!$S:$S,$G2264)</f>
        <v>0</v>
      </c>
      <c r="AM2264" s="99">
        <f>SUMIFS(通讯通路门店!$BD:$BD,通讯通路门店!$S:$S,$G2264)</f>
        <v>0</v>
      </c>
      <c r="AN2264" s="99">
        <f>SUMIFS(通讯通路门店!$BF:$BF,通讯通路门店!$S:$S,$G2264)</f>
        <v>0</v>
      </c>
      <c r="AO2264" s="99">
        <f t="shared" si="177"/>
        <v>0</v>
      </c>
      <c r="AP2264" s="99">
        <f>SUMIFS(通讯通路门店!$K:$K,通讯通路门店!$S:$S,$G2264)</f>
        <v>0</v>
      </c>
      <c r="AQ2264" s="83"/>
      <c r="AR2264" s="99">
        <f>SUMIFS(通讯通路门店!$T:$T,通讯通路门店!$S:$S,$G2264)</f>
        <v>0</v>
      </c>
      <c r="AS2264" s="99">
        <f>SUMIFS(通讯通路门店!$U:$U,通讯通路门店!$S:$S,$G2264)</f>
        <v>0</v>
      </c>
      <c r="AT2264" s="99">
        <f>SUMIFS(通讯通路门店!$V:$V,通讯通路门店!$S:$S,$G2264)</f>
        <v>0</v>
      </c>
      <c r="AU2264" s="99">
        <f>SUMIFS(通讯通路门店!$W:$W,通讯通路门店!$S:$S,$G2264)</f>
        <v>0</v>
      </c>
      <c r="AV2264" s="99">
        <f>SUMIFS(通讯通路门店!$Z:$Z,通讯通路门店!$S:$S,$G2264)</f>
        <v>0</v>
      </c>
      <c r="AW2264" s="99">
        <f>SUMIFS(通讯通路门店!$AB:$AB,通讯通路门店!$S:$S,$G2264)</f>
        <v>0</v>
      </c>
      <c r="AX2264" s="99">
        <f>SUMIFS(通讯通路门店!$X:$X,通讯通路门店!$S:$S,$G2264)</f>
        <v>0</v>
      </c>
      <c r="AY2264" s="99">
        <f>SUMIFS(通讯通路门店!$Y:$Y,通讯通路门店!$S:$S,$G2264)</f>
        <v>0</v>
      </c>
      <c r="AZ2264" s="99">
        <f>SUMIFS(通讯通路门店!$AA:$AA,通讯通路门店!$S:$S,$G2264)</f>
        <v>0</v>
      </c>
      <c r="BA2264" s="99">
        <f t="shared" si="178"/>
        <v>0</v>
      </c>
      <c r="BB2264" s="99">
        <f t="shared" si="179"/>
        <v>0</v>
      </c>
      <c r="BC2264" s="99">
        <f>SUMIFS(通讯通路门店!$W:$W,通讯通路门店!$S:$S,$G2264,通讯通路门店!$J:$J,"荣耀体验店")+SUMIFS(通讯通路门店!$W:$W,通讯通路门店!$S:$S,$G2264,通讯通路门店!$J:$J,"荣耀授权专卖店")</f>
        <v>0</v>
      </c>
      <c r="BD2264" s="99">
        <f>SUMIFS(通讯通路门店!$Z:$Z,通讯通路门店!$S:$S,$G2264,通讯通路门店!$J:$J,"VIVO体验店")</f>
        <v>0</v>
      </c>
      <c r="BE2264" s="99">
        <f>SUMIFS(通讯通路门店!$AB:$AB,通讯通路门店!$S:$S,$G2264,通讯通路门店!$J:$J,"OPPO体验店")</f>
        <v>0</v>
      </c>
      <c r="BF2264" s="99">
        <f>SUMIFS(通讯通路门店!$X:$X,通讯通路门店!$S:$S,$G2264,通讯通路门店!$J:$J,"华为授权体验店")+SUMIFS(通讯通路门店!$AA:$AA,通讯通路门店!$S:$S,$G2264,通讯通路门店!$J:$J,"华为堡垒店")</f>
        <v>0</v>
      </c>
      <c r="BG2264" s="99">
        <f>SUMIFS(通讯通路门店!$Y:$Y,通讯通路门店!$S:$S,$G2264,通讯通路门店!$J:$J,"小米体验店")</f>
        <v>0</v>
      </c>
      <c r="BH2264" s="99">
        <f>SUMIFS(通讯通路门店!$AA:$AA,通讯通路门店!$S:$S,$G2264,通讯通路门店!$J:$J,"苹果体验店")</f>
        <v>0</v>
      </c>
      <c r="BI2264" s="99">
        <f>SUMIFS(通讯通路门店!$K:$K,通讯通路门店!$S:$S,$G2264,通讯通路门店!$J:$J,"其他品牌专卖店")</f>
        <v>0</v>
      </c>
      <c r="BJ2264" s="99">
        <f>SUMIFS(通讯通路门店!$AC:$AC,通讯通路门店!$S:$S,$G2264)</f>
        <v>0</v>
      </c>
      <c r="BK2264" s="99">
        <f>SUMIFS(通讯通路门店!$AD:$AD,通讯通路门店!$S:$S,$G2264)</f>
        <v>0</v>
      </c>
      <c r="BL2264" s="99">
        <f>SUMIFS(通讯通路门店!$AE:$AE,通讯通路门店!$S:$S,$G2264)</f>
        <v>0</v>
      </c>
      <c r="BM2264" s="99">
        <f>SUMIFS(通讯通路门店!$AF:$AF,通讯通路门店!$S:$S,$G2264)</f>
        <v>0</v>
      </c>
      <c r="BN2264" s="99">
        <f>SUMIFS(通讯通路门店!$AG:$AG,通讯通路门店!$S:$S,$G2264)</f>
        <v>0</v>
      </c>
      <c r="BO2264" s="99">
        <f>SUMIFS(通讯通路门店!$AH:$AH,通讯通路门店!$S:$S,$G2264)</f>
        <v>0</v>
      </c>
      <c r="BP2264" s="99">
        <f>SUMIFS(通讯通路门店!$AI:$AI,通讯通路门店!$S:$S,$G2264)</f>
        <v>0</v>
      </c>
      <c r="BQ2264" s="83"/>
    </row>
    <row r="2265" spans="1:69">
      <c r="A2265" s="99" t="str">
        <f>IFERROR(_xlfn.XLOOKUP($G2265,通讯通路门店!$S$4:$S$993933,通讯通路门店!$A$4:$A$993933,0,0),"")</f>
        <v>海南省</v>
      </c>
      <c r="B2265" s="99" t="str">
        <f>IFERROR(_xlfn.XLOOKUP($G2265,通讯通路门店!$S$4:$S$993933,通讯通路门店!$B$4:$B$993933,0,0),"")</f>
        <v>昌江黎族自治县</v>
      </c>
      <c r="C2265" s="99" t="str">
        <f>IFERROR(_xlfn.XLOOKUP($G2265,通讯通路门店!$S$4:$S$993933,通讯通路门店!$C$4:$C$993933,0,0),"")</f>
        <v>昌江黎族自治县</v>
      </c>
      <c r="D2265" s="99" t="str">
        <f>IFERROR(_xlfn.XLOOKUP($G2265,通讯通路门店!$S$4:$S$993933,通讯通路门店!$D$4:$D$993933,0,0),"")</f>
        <v>叉河镇</v>
      </c>
      <c r="E2265" s="83"/>
      <c r="F2265" s="83"/>
      <c r="G2265" s="101"/>
      <c r="H2265" s="102">
        <f>IFERROR(_xlfn.XLOOKUP($G2265,通讯通路门店!$S$4:$S$993933,通讯通路门店!$R$4:$R$993933,0,0),"")</f>
        <v>0</v>
      </c>
      <c r="I2265" s="83"/>
      <c r="J2265" s="83"/>
      <c r="K2265" s="83"/>
      <c r="L2265" s="83"/>
      <c r="M2265" s="83"/>
      <c r="N2265" s="83"/>
      <c r="O2265" s="83"/>
      <c r="P2265" s="83"/>
      <c r="Q2265" s="83"/>
      <c r="R2265" s="83"/>
      <c r="S2265" s="83"/>
      <c r="T2265" s="83"/>
      <c r="U2265" s="99">
        <f>COUNTIF(通讯通路门店!$S:$S,$G2265)</f>
        <v>0</v>
      </c>
      <c r="V2265" s="99">
        <f>COUNTIFS(通讯通路门店!$S:$S,$G2265,通讯通路门店!$J:$J,"综合卖场")</f>
        <v>0</v>
      </c>
      <c r="W2265" s="99">
        <f>SUMIFS(通讯通路门店!$AJ:$AJ,通讯通路门店!$S:$S,通讯客户沙盘!$G2265)</f>
        <v>0</v>
      </c>
      <c r="X2265" s="99">
        <f t="shared" si="175"/>
        <v>0</v>
      </c>
      <c r="Y2265" s="99">
        <f>COUNTIFS(通讯通路门店!$S:$S,$G2265,通讯通路门店!$J:$J,"荣耀体验店")+COUNTIFS(通讯通路门店!$S:$S,$G2265,通讯通路门店!$J:$J,"荣耀授权专卖店")</f>
        <v>0</v>
      </c>
      <c r="Z2265" s="99">
        <f>COUNTIFS(通讯通路门店!$S:$S,$G2265,通讯通路门店!$J:$J,"VIVO体验店")</f>
        <v>0</v>
      </c>
      <c r="AA2265" s="99">
        <f>COUNTIFS(通讯通路门店!$S:$S,$G2265,通讯通路门店!$J:$J,"OPPO体验店")</f>
        <v>0</v>
      </c>
      <c r="AB2265" s="99">
        <f>COUNTIFS(通讯通路门店!$S:$S,$G2265,通讯通路门店!$J:$J,"华为授权体验店")+COUNTIFS(通讯通路门店!$S:$S,$G2265,通讯通路门店!$J:$J,"华为堡垒店")</f>
        <v>0</v>
      </c>
      <c r="AC2265" s="99">
        <f>COUNTIFS(通讯通路门店!$S:$S,$G2265,通讯通路门店!$J:$J,"小米体验店")</f>
        <v>0</v>
      </c>
      <c r="AD2265" s="99">
        <f>COUNTIFS(通讯通路门店!$S:$S,$G2265,通讯通路门店!$J:$J,"苹果体验店")</f>
        <v>0</v>
      </c>
      <c r="AE2265" s="99">
        <f>COUNTIFS(通讯通路门店!$S:$S,$G2265,通讯通路门店!$J:$J,"其他品牌专卖店")</f>
        <v>0</v>
      </c>
      <c r="AF2265" s="99">
        <f>SUMIFS(通讯通路门店!$BI:$BI,通讯通路门店!$S:$S,$G2265)</f>
        <v>0</v>
      </c>
      <c r="AG2265" s="99">
        <f>SUMIFS(通讯通路门店!$BH:$BH,通讯通路门店!$S:$S,$G2265)</f>
        <v>0</v>
      </c>
      <c r="AH2265" s="99">
        <f t="shared" si="176"/>
        <v>0</v>
      </c>
      <c r="AI2265" s="99">
        <f>SUMIFS(通讯通路门店!$BB:$BB,通讯通路门店!$S:$S,$G2265)</f>
        <v>0</v>
      </c>
      <c r="AJ2265" s="99">
        <f>SUMIFS(通讯通路门店!$BE:$BE,通讯通路门店!$S:$S,$G2265)</f>
        <v>0</v>
      </c>
      <c r="AK2265" s="99">
        <f>SUMIFS(通讯通路门店!$BG:$BG,通讯通路门店!$S:$S,$G2265)</f>
        <v>0</v>
      </c>
      <c r="AL2265" s="99">
        <f>SUMIFS(通讯通路门店!$BC:$BC,通讯通路门店!$S:$S,$G2265)</f>
        <v>0</v>
      </c>
      <c r="AM2265" s="99">
        <f>SUMIFS(通讯通路门店!$BD:$BD,通讯通路门店!$S:$S,$G2265)</f>
        <v>0</v>
      </c>
      <c r="AN2265" s="99">
        <f>SUMIFS(通讯通路门店!$BF:$BF,通讯通路门店!$S:$S,$G2265)</f>
        <v>0</v>
      </c>
      <c r="AO2265" s="99">
        <f t="shared" si="177"/>
        <v>0</v>
      </c>
      <c r="AP2265" s="99">
        <f>SUMIFS(通讯通路门店!$K:$K,通讯通路门店!$S:$S,$G2265)</f>
        <v>0</v>
      </c>
      <c r="AQ2265" s="83"/>
      <c r="AR2265" s="99">
        <f>SUMIFS(通讯通路门店!$T:$T,通讯通路门店!$S:$S,$G2265)</f>
        <v>0</v>
      </c>
      <c r="AS2265" s="99">
        <f>SUMIFS(通讯通路门店!$U:$U,通讯通路门店!$S:$S,$G2265)</f>
        <v>0</v>
      </c>
      <c r="AT2265" s="99">
        <f>SUMIFS(通讯通路门店!$V:$V,通讯通路门店!$S:$S,$G2265)</f>
        <v>0</v>
      </c>
      <c r="AU2265" s="99">
        <f>SUMIFS(通讯通路门店!$W:$W,通讯通路门店!$S:$S,$G2265)</f>
        <v>0</v>
      </c>
      <c r="AV2265" s="99">
        <f>SUMIFS(通讯通路门店!$Z:$Z,通讯通路门店!$S:$S,$G2265)</f>
        <v>0</v>
      </c>
      <c r="AW2265" s="99">
        <f>SUMIFS(通讯通路门店!$AB:$AB,通讯通路门店!$S:$S,$G2265)</f>
        <v>0</v>
      </c>
      <c r="AX2265" s="99">
        <f>SUMIFS(通讯通路门店!$X:$X,通讯通路门店!$S:$S,$G2265)</f>
        <v>0</v>
      </c>
      <c r="AY2265" s="99">
        <f>SUMIFS(通讯通路门店!$Y:$Y,通讯通路门店!$S:$S,$G2265)</f>
        <v>0</v>
      </c>
      <c r="AZ2265" s="99">
        <f>SUMIFS(通讯通路门店!$AA:$AA,通讯通路门店!$S:$S,$G2265)</f>
        <v>0</v>
      </c>
      <c r="BA2265" s="99">
        <f t="shared" si="178"/>
        <v>0</v>
      </c>
      <c r="BB2265" s="99">
        <f t="shared" si="179"/>
        <v>0</v>
      </c>
      <c r="BC2265" s="99">
        <f>SUMIFS(通讯通路门店!$W:$W,通讯通路门店!$S:$S,$G2265,通讯通路门店!$J:$J,"荣耀体验店")+SUMIFS(通讯通路门店!$W:$W,通讯通路门店!$S:$S,$G2265,通讯通路门店!$J:$J,"荣耀授权专卖店")</f>
        <v>0</v>
      </c>
      <c r="BD2265" s="99">
        <f>SUMIFS(通讯通路门店!$Z:$Z,通讯通路门店!$S:$S,$G2265,通讯通路门店!$J:$J,"VIVO体验店")</f>
        <v>0</v>
      </c>
      <c r="BE2265" s="99">
        <f>SUMIFS(通讯通路门店!$AB:$AB,通讯通路门店!$S:$S,$G2265,通讯通路门店!$J:$J,"OPPO体验店")</f>
        <v>0</v>
      </c>
      <c r="BF2265" s="99">
        <f>SUMIFS(通讯通路门店!$X:$X,通讯通路门店!$S:$S,$G2265,通讯通路门店!$J:$J,"华为授权体验店")+SUMIFS(通讯通路门店!$AA:$AA,通讯通路门店!$S:$S,$G2265,通讯通路门店!$J:$J,"华为堡垒店")</f>
        <v>0</v>
      </c>
      <c r="BG2265" s="99">
        <f>SUMIFS(通讯通路门店!$Y:$Y,通讯通路门店!$S:$S,$G2265,通讯通路门店!$J:$J,"小米体验店")</f>
        <v>0</v>
      </c>
      <c r="BH2265" s="99">
        <f>SUMIFS(通讯通路门店!$AA:$AA,通讯通路门店!$S:$S,$G2265,通讯通路门店!$J:$J,"苹果体验店")</f>
        <v>0</v>
      </c>
      <c r="BI2265" s="99">
        <f>SUMIFS(通讯通路门店!$K:$K,通讯通路门店!$S:$S,$G2265,通讯通路门店!$J:$J,"其他品牌专卖店")</f>
        <v>0</v>
      </c>
      <c r="BJ2265" s="99">
        <f>SUMIFS(通讯通路门店!$AC:$AC,通讯通路门店!$S:$S,$G2265)</f>
        <v>0</v>
      </c>
      <c r="BK2265" s="99">
        <f>SUMIFS(通讯通路门店!$AD:$AD,通讯通路门店!$S:$S,$G2265)</f>
        <v>0</v>
      </c>
      <c r="BL2265" s="99">
        <f>SUMIFS(通讯通路门店!$AE:$AE,通讯通路门店!$S:$S,$G2265)</f>
        <v>0</v>
      </c>
      <c r="BM2265" s="99">
        <f>SUMIFS(通讯通路门店!$AF:$AF,通讯通路门店!$S:$S,$G2265)</f>
        <v>0</v>
      </c>
      <c r="BN2265" s="99">
        <f>SUMIFS(通讯通路门店!$AG:$AG,通讯通路门店!$S:$S,$G2265)</f>
        <v>0</v>
      </c>
      <c r="BO2265" s="99">
        <f>SUMIFS(通讯通路门店!$AH:$AH,通讯通路门店!$S:$S,$G2265)</f>
        <v>0</v>
      </c>
      <c r="BP2265" s="99">
        <f>SUMIFS(通讯通路门店!$AI:$AI,通讯通路门店!$S:$S,$G2265)</f>
        <v>0</v>
      </c>
      <c r="BQ2265" s="83"/>
    </row>
    <row r="2266" spans="1:69">
      <c r="A2266" s="99" t="str">
        <f>IFERROR(_xlfn.XLOOKUP($G2266,通讯通路门店!$S$4:$S$993933,通讯通路门店!$A$4:$A$993933,0,0),"")</f>
        <v>海南省</v>
      </c>
      <c r="B2266" s="99" t="str">
        <f>IFERROR(_xlfn.XLOOKUP($G2266,通讯通路门店!$S$4:$S$993933,通讯通路门店!$B$4:$B$993933,0,0),"")</f>
        <v>昌江黎族自治县</v>
      </c>
      <c r="C2266" s="99" t="str">
        <f>IFERROR(_xlfn.XLOOKUP($G2266,通讯通路门店!$S$4:$S$993933,通讯通路门店!$C$4:$C$993933,0,0),"")</f>
        <v>昌江黎族自治县</v>
      </c>
      <c r="D2266" s="99" t="str">
        <f>IFERROR(_xlfn.XLOOKUP($G2266,通讯通路门店!$S$4:$S$993933,通讯通路门店!$D$4:$D$993933,0,0),"")</f>
        <v>叉河镇</v>
      </c>
      <c r="E2266" s="83"/>
      <c r="F2266" s="83"/>
      <c r="G2266" s="101"/>
      <c r="H2266" s="102">
        <f>IFERROR(_xlfn.XLOOKUP($G2266,通讯通路门店!$S$4:$S$993933,通讯通路门店!$R$4:$R$993933,0,0),"")</f>
        <v>0</v>
      </c>
      <c r="I2266" s="83"/>
      <c r="J2266" s="83"/>
      <c r="K2266" s="83"/>
      <c r="L2266" s="83"/>
      <c r="M2266" s="83"/>
      <c r="N2266" s="83"/>
      <c r="O2266" s="83"/>
      <c r="P2266" s="83"/>
      <c r="Q2266" s="83"/>
      <c r="R2266" s="83"/>
      <c r="S2266" s="83"/>
      <c r="T2266" s="83"/>
      <c r="U2266" s="99">
        <f>COUNTIF(通讯通路门店!$S:$S,$G2266)</f>
        <v>0</v>
      </c>
      <c r="V2266" s="99">
        <f>COUNTIFS(通讯通路门店!$S:$S,$G2266,通讯通路门店!$J:$J,"综合卖场")</f>
        <v>0</v>
      </c>
      <c r="W2266" s="99">
        <f>SUMIFS(通讯通路门店!$AJ:$AJ,通讯通路门店!$S:$S,通讯客户沙盘!$G2266)</f>
        <v>0</v>
      </c>
      <c r="X2266" s="99">
        <f t="shared" si="175"/>
        <v>0</v>
      </c>
      <c r="Y2266" s="99">
        <f>COUNTIFS(通讯通路门店!$S:$S,$G2266,通讯通路门店!$J:$J,"荣耀体验店")+COUNTIFS(通讯通路门店!$S:$S,$G2266,通讯通路门店!$J:$J,"荣耀授权专卖店")</f>
        <v>0</v>
      </c>
      <c r="Z2266" s="99">
        <f>COUNTIFS(通讯通路门店!$S:$S,$G2266,通讯通路门店!$J:$J,"VIVO体验店")</f>
        <v>0</v>
      </c>
      <c r="AA2266" s="99">
        <f>COUNTIFS(通讯通路门店!$S:$S,$G2266,通讯通路门店!$J:$J,"OPPO体验店")</f>
        <v>0</v>
      </c>
      <c r="AB2266" s="99">
        <f>COUNTIFS(通讯通路门店!$S:$S,$G2266,通讯通路门店!$J:$J,"华为授权体验店")+COUNTIFS(通讯通路门店!$S:$S,$G2266,通讯通路门店!$J:$J,"华为堡垒店")</f>
        <v>0</v>
      </c>
      <c r="AC2266" s="99">
        <f>COUNTIFS(通讯通路门店!$S:$S,$G2266,通讯通路门店!$J:$J,"小米体验店")</f>
        <v>0</v>
      </c>
      <c r="AD2266" s="99">
        <f>COUNTIFS(通讯通路门店!$S:$S,$G2266,通讯通路门店!$J:$J,"苹果体验店")</f>
        <v>0</v>
      </c>
      <c r="AE2266" s="99">
        <f>COUNTIFS(通讯通路门店!$S:$S,$G2266,通讯通路门店!$J:$J,"其他品牌专卖店")</f>
        <v>0</v>
      </c>
      <c r="AF2266" s="99">
        <f>SUMIFS(通讯通路门店!$BI:$BI,通讯通路门店!$S:$S,$G2266)</f>
        <v>0</v>
      </c>
      <c r="AG2266" s="99">
        <f>SUMIFS(通讯通路门店!$BH:$BH,通讯通路门店!$S:$S,$G2266)</f>
        <v>0</v>
      </c>
      <c r="AH2266" s="99">
        <f t="shared" si="176"/>
        <v>0</v>
      </c>
      <c r="AI2266" s="99">
        <f>SUMIFS(通讯通路门店!$BB:$BB,通讯通路门店!$S:$S,$G2266)</f>
        <v>0</v>
      </c>
      <c r="AJ2266" s="99">
        <f>SUMIFS(通讯通路门店!$BE:$BE,通讯通路门店!$S:$S,$G2266)</f>
        <v>0</v>
      </c>
      <c r="AK2266" s="99">
        <f>SUMIFS(通讯通路门店!$BG:$BG,通讯通路门店!$S:$S,$G2266)</f>
        <v>0</v>
      </c>
      <c r="AL2266" s="99">
        <f>SUMIFS(通讯通路门店!$BC:$BC,通讯通路门店!$S:$S,$G2266)</f>
        <v>0</v>
      </c>
      <c r="AM2266" s="99">
        <f>SUMIFS(通讯通路门店!$BD:$BD,通讯通路门店!$S:$S,$G2266)</f>
        <v>0</v>
      </c>
      <c r="AN2266" s="99">
        <f>SUMIFS(通讯通路门店!$BF:$BF,通讯通路门店!$S:$S,$G2266)</f>
        <v>0</v>
      </c>
      <c r="AO2266" s="99">
        <f t="shared" si="177"/>
        <v>0</v>
      </c>
      <c r="AP2266" s="99">
        <f>SUMIFS(通讯通路门店!$K:$K,通讯通路门店!$S:$S,$G2266)</f>
        <v>0</v>
      </c>
      <c r="AQ2266" s="83"/>
      <c r="AR2266" s="99">
        <f>SUMIFS(通讯通路门店!$T:$T,通讯通路门店!$S:$S,$G2266)</f>
        <v>0</v>
      </c>
      <c r="AS2266" s="99">
        <f>SUMIFS(通讯通路门店!$U:$U,通讯通路门店!$S:$S,$G2266)</f>
        <v>0</v>
      </c>
      <c r="AT2266" s="99">
        <f>SUMIFS(通讯通路门店!$V:$V,通讯通路门店!$S:$S,$G2266)</f>
        <v>0</v>
      </c>
      <c r="AU2266" s="99">
        <f>SUMIFS(通讯通路门店!$W:$W,通讯通路门店!$S:$S,$G2266)</f>
        <v>0</v>
      </c>
      <c r="AV2266" s="99">
        <f>SUMIFS(通讯通路门店!$Z:$Z,通讯通路门店!$S:$S,$G2266)</f>
        <v>0</v>
      </c>
      <c r="AW2266" s="99">
        <f>SUMIFS(通讯通路门店!$AB:$AB,通讯通路门店!$S:$S,$G2266)</f>
        <v>0</v>
      </c>
      <c r="AX2266" s="99">
        <f>SUMIFS(通讯通路门店!$X:$X,通讯通路门店!$S:$S,$G2266)</f>
        <v>0</v>
      </c>
      <c r="AY2266" s="99">
        <f>SUMIFS(通讯通路门店!$Y:$Y,通讯通路门店!$S:$S,$G2266)</f>
        <v>0</v>
      </c>
      <c r="AZ2266" s="99">
        <f>SUMIFS(通讯通路门店!$AA:$AA,通讯通路门店!$S:$S,$G2266)</f>
        <v>0</v>
      </c>
      <c r="BA2266" s="99">
        <f t="shared" si="178"/>
        <v>0</v>
      </c>
      <c r="BB2266" s="99">
        <f t="shared" si="179"/>
        <v>0</v>
      </c>
      <c r="BC2266" s="99">
        <f>SUMIFS(通讯通路门店!$W:$W,通讯通路门店!$S:$S,$G2266,通讯通路门店!$J:$J,"荣耀体验店")+SUMIFS(通讯通路门店!$W:$W,通讯通路门店!$S:$S,$G2266,通讯通路门店!$J:$J,"荣耀授权专卖店")</f>
        <v>0</v>
      </c>
      <c r="BD2266" s="99">
        <f>SUMIFS(通讯通路门店!$Z:$Z,通讯通路门店!$S:$S,$G2266,通讯通路门店!$J:$J,"VIVO体验店")</f>
        <v>0</v>
      </c>
      <c r="BE2266" s="99">
        <f>SUMIFS(通讯通路门店!$AB:$AB,通讯通路门店!$S:$S,$G2266,通讯通路门店!$J:$J,"OPPO体验店")</f>
        <v>0</v>
      </c>
      <c r="BF2266" s="99">
        <f>SUMIFS(通讯通路门店!$X:$X,通讯通路门店!$S:$S,$G2266,通讯通路门店!$J:$J,"华为授权体验店")+SUMIFS(通讯通路门店!$AA:$AA,通讯通路门店!$S:$S,$G2266,通讯通路门店!$J:$J,"华为堡垒店")</f>
        <v>0</v>
      </c>
      <c r="BG2266" s="99">
        <f>SUMIFS(通讯通路门店!$Y:$Y,通讯通路门店!$S:$S,$G2266,通讯通路门店!$J:$J,"小米体验店")</f>
        <v>0</v>
      </c>
      <c r="BH2266" s="99">
        <f>SUMIFS(通讯通路门店!$AA:$AA,通讯通路门店!$S:$S,$G2266,通讯通路门店!$J:$J,"苹果体验店")</f>
        <v>0</v>
      </c>
      <c r="BI2266" s="99">
        <f>SUMIFS(通讯通路门店!$K:$K,通讯通路门店!$S:$S,$G2266,通讯通路门店!$J:$J,"其他品牌专卖店")</f>
        <v>0</v>
      </c>
      <c r="BJ2266" s="99">
        <f>SUMIFS(通讯通路门店!$AC:$AC,通讯通路门店!$S:$S,$G2266)</f>
        <v>0</v>
      </c>
      <c r="BK2266" s="99">
        <f>SUMIFS(通讯通路门店!$AD:$AD,通讯通路门店!$S:$S,$G2266)</f>
        <v>0</v>
      </c>
      <c r="BL2266" s="99">
        <f>SUMIFS(通讯通路门店!$AE:$AE,通讯通路门店!$S:$S,$G2266)</f>
        <v>0</v>
      </c>
      <c r="BM2266" s="99">
        <f>SUMIFS(通讯通路门店!$AF:$AF,通讯通路门店!$S:$S,$G2266)</f>
        <v>0</v>
      </c>
      <c r="BN2266" s="99">
        <f>SUMIFS(通讯通路门店!$AG:$AG,通讯通路门店!$S:$S,$G2266)</f>
        <v>0</v>
      </c>
      <c r="BO2266" s="99">
        <f>SUMIFS(通讯通路门店!$AH:$AH,通讯通路门店!$S:$S,$G2266)</f>
        <v>0</v>
      </c>
      <c r="BP2266" s="99">
        <f>SUMIFS(通讯通路门店!$AI:$AI,通讯通路门店!$S:$S,$G2266)</f>
        <v>0</v>
      </c>
      <c r="BQ2266" s="83"/>
    </row>
    <row r="2267" spans="1:69">
      <c r="A2267" s="99" t="str">
        <f>IFERROR(_xlfn.XLOOKUP($G2267,通讯通路门店!$S$4:$S$993933,通讯通路门店!$A$4:$A$993933,0,0),"")</f>
        <v>海南省</v>
      </c>
      <c r="B2267" s="99" t="str">
        <f>IFERROR(_xlfn.XLOOKUP($G2267,通讯通路门店!$S$4:$S$993933,通讯通路门店!$B$4:$B$993933,0,0),"")</f>
        <v>昌江黎族自治县</v>
      </c>
      <c r="C2267" s="99" t="str">
        <f>IFERROR(_xlfn.XLOOKUP($G2267,通讯通路门店!$S$4:$S$993933,通讯通路门店!$C$4:$C$993933,0,0),"")</f>
        <v>昌江黎族自治县</v>
      </c>
      <c r="D2267" s="99" t="str">
        <f>IFERROR(_xlfn.XLOOKUP($G2267,通讯通路门店!$S$4:$S$993933,通讯通路门店!$D$4:$D$993933,0,0),"")</f>
        <v>叉河镇</v>
      </c>
      <c r="E2267" s="83"/>
      <c r="F2267" s="83"/>
      <c r="G2267" s="101"/>
      <c r="H2267" s="102">
        <f>IFERROR(_xlfn.XLOOKUP($G2267,通讯通路门店!$S$4:$S$993933,通讯通路门店!$R$4:$R$993933,0,0),"")</f>
        <v>0</v>
      </c>
      <c r="I2267" s="83"/>
      <c r="J2267" s="83"/>
      <c r="K2267" s="83"/>
      <c r="L2267" s="83"/>
      <c r="M2267" s="83"/>
      <c r="N2267" s="83"/>
      <c r="O2267" s="83"/>
      <c r="P2267" s="83"/>
      <c r="Q2267" s="83"/>
      <c r="R2267" s="83"/>
      <c r="S2267" s="83"/>
      <c r="T2267" s="83"/>
      <c r="U2267" s="99">
        <f>COUNTIF(通讯通路门店!$S:$S,$G2267)</f>
        <v>0</v>
      </c>
      <c r="V2267" s="99">
        <f>COUNTIFS(通讯通路门店!$S:$S,$G2267,通讯通路门店!$J:$J,"综合卖场")</f>
        <v>0</v>
      </c>
      <c r="W2267" s="99">
        <f>SUMIFS(通讯通路门店!$AJ:$AJ,通讯通路门店!$S:$S,通讯客户沙盘!$G2267)</f>
        <v>0</v>
      </c>
      <c r="X2267" s="99">
        <f t="shared" si="175"/>
        <v>0</v>
      </c>
      <c r="Y2267" s="99">
        <f>COUNTIFS(通讯通路门店!$S:$S,$G2267,通讯通路门店!$J:$J,"荣耀体验店")+COUNTIFS(通讯通路门店!$S:$S,$G2267,通讯通路门店!$J:$J,"荣耀授权专卖店")</f>
        <v>0</v>
      </c>
      <c r="Z2267" s="99">
        <f>COUNTIFS(通讯通路门店!$S:$S,$G2267,通讯通路门店!$J:$J,"VIVO体验店")</f>
        <v>0</v>
      </c>
      <c r="AA2267" s="99">
        <f>COUNTIFS(通讯通路门店!$S:$S,$G2267,通讯通路门店!$J:$J,"OPPO体验店")</f>
        <v>0</v>
      </c>
      <c r="AB2267" s="99">
        <f>COUNTIFS(通讯通路门店!$S:$S,$G2267,通讯通路门店!$J:$J,"华为授权体验店")+COUNTIFS(通讯通路门店!$S:$S,$G2267,通讯通路门店!$J:$J,"华为堡垒店")</f>
        <v>0</v>
      </c>
      <c r="AC2267" s="99">
        <f>COUNTIFS(通讯通路门店!$S:$S,$G2267,通讯通路门店!$J:$J,"小米体验店")</f>
        <v>0</v>
      </c>
      <c r="AD2267" s="99">
        <f>COUNTIFS(通讯通路门店!$S:$S,$G2267,通讯通路门店!$J:$J,"苹果体验店")</f>
        <v>0</v>
      </c>
      <c r="AE2267" s="99">
        <f>COUNTIFS(通讯通路门店!$S:$S,$G2267,通讯通路门店!$J:$J,"其他品牌专卖店")</f>
        <v>0</v>
      </c>
      <c r="AF2267" s="99">
        <f>SUMIFS(通讯通路门店!$BI:$BI,通讯通路门店!$S:$S,$G2267)</f>
        <v>0</v>
      </c>
      <c r="AG2267" s="99">
        <f>SUMIFS(通讯通路门店!$BH:$BH,通讯通路门店!$S:$S,$G2267)</f>
        <v>0</v>
      </c>
      <c r="AH2267" s="99">
        <f t="shared" si="176"/>
        <v>0</v>
      </c>
      <c r="AI2267" s="99">
        <f>SUMIFS(通讯通路门店!$BB:$BB,通讯通路门店!$S:$S,$G2267)</f>
        <v>0</v>
      </c>
      <c r="AJ2267" s="99">
        <f>SUMIFS(通讯通路门店!$BE:$BE,通讯通路门店!$S:$S,$G2267)</f>
        <v>0</v>
      </c>
      <c r="AK2267" s="99">
        <f>SUMIFS(通讯通路门店!$BG:$BG,通讯通路门店!$S:$S,$G2267)</f>
        <v>0</v>
      </c>
      <c r="AL2267" s="99">
        <f>SUMIFS(通讯通路门店!$BC:$BC,通讯通路门店!$S:$S,$G2267)</f>
        <v>0</v>
      </c>
      <c r="AM2267" s="99">
        <f>SUMIFS(通讯通路门店!$BD:$BD,通讯通路门店!$S:$S,$G2267)</f>
        <v>0</v>
      </c>
      <c r="AN2267" s="99">
        <f>SUMIFS(通讯通路门店!$BF:$BF,通讯通路门店!$S:$S,$G2267)</f>
        <v>0</v>
      </c>
      <c r="AO2267" s="99">
        <f t="shared" si="177"/>
        <v>0</v>
      </c>
      <c r="AP2267" s="99">
        <f>SUMIFS(通讯通路门店!$K:$K,通讯通路门店!$S:$S,$G2267)</f>
        <v>0</v>
      </c>
      <c r="AQ2267" s="83"/>
      <c r="AR2267" s="99">
        <f>SUMIFS(通讯通路门店!$T:$T,通讯通路门店!$S:$S,$G2267)</f>
        <v>0</v>
      </c>
      <c r="AS2267" s="99">
        <f>SUMIFS(通讯通路门店!$U:$U,通讯通路门店!$S:$S,$G2267)</f>
        <v>0</v>
      </c>
      <c r="AT2267" s="99">
        <f>SUMIFS(通讯通路门店!$V:$V,通讯通路门店!$S:$S,$G2267)</f>
        <v>0</v>
      </c>
      <c r="AU2267" s="99">
        <f>SUMIFS(通讯通路门店!$W:$W,通讯通路门店!$S:$S,$G2267)</f>
        <v>0</v>
      </c>
      <c r="AV2267" s="99">
        <f>SUMIFS(通讯通路门店!$Z:$Z,通讯通路门店!$S:$S,$G2267)</f>
        <v>0</v>
      </c>
      <c r="AW2267" s="99">
        <f>SUMIFS(通讯通路门店!$AB:$AB,通讯通路门店!$S:$S,$G2267)</f>
        <v>0</v>
      </c>
      <c r="AX2267" s="99">
        <f>SUMIFS(通讯通路门店!$X:$X,通讯通路门店!$S:$S,$G2267)</f>
        <v>0</v>
      </c>
      <c r="AY2267" s="99">
        <f>SUMIFS(通讯通路门店!$Y:$Y,通讯通路门店!$S:$S,$G2267)</f>
        <v>0</v>
      </c>
      <c r="AZ2267" s="99">
        <f>SUMIFS(通讯通路门店!$AA:$AA,通讯通路门店!$S:$S,$G2267)</f>
        <v>0</v>
      </c>
      <c r="BA2267" s="99">
        <f t="shared" si="178"/>
        <v>0</v>
      </c>
      <c r="BB2267" s="99">
        <f t="shared" si="179"/>
        <v>0</v>
      </c>
      <c r="BC2267" s="99">
        <f>SUMIFS(通讯通路门店!$W:$W,通讯通路门店!$S:$S,$G2267,通讯通路门店!$J:$J,"荣耀体验店")+SUMIFS(通讯通路门店!$W:$W,通讯通路门店!$S:$S,$G2267,通讯通路门店!$J:$J,"荣耀授权专卖店")</f>
        <v>0</v>
      </c>
      <c r="BD2267" s="99">
        <f>SUMIFS(通讯通路门店!$Z:$Z,通讯通路门店!$S:$S,$G2267,通讯通路门店!$J:$J,"VIVO体验店")</f>
        <v>0</v>
      </c>
      <c r="BE2267" s="99">
        <f>SUMIFS(通讯通路门店!$AB:$AB,通讯通路门店!$S:$S,$G2267,通讯通路门店!$J:$J,"OPPO体验店")</f>
        <v>0</v>
      </c>
      <c r="BF2267" s="99">
        <f>SUMIFS(通讯通路门店!$X:$X,通讯通路门店!$S:$S,$G2267,通讯通路门店!$J:$J,"华为授权体验店")+SUMIFS(通讯通路门店!$AA:$AA,通讯通路门店!$S:$S,$G2267,通讯通路门店!$J:$J,"华为堡垒店")</f>
        <v>0</v>
      </c>
      <c r="BG2267" s="99">
        <f>SUMIFS(通讯通路门店!$Y:$Y,通讯通路门店!$S:$S,$G2267,通讯通路门店!$J:$J,"小米体验店")</f>
        <v>0</v>
      </c>
      <c r="BH2267" s="99">
        <f>SUMIFS(通讯通路门店!$AA:$AA,通讯通路门店!$S:$S,$G2267,通讯通路门店!$J:$J,"苹果体验店")</f>
        <v>0</v>
      </c>
      <c r="BI2267" s="99">
        <f>SUMIFS(通讯通路门店!$K:$K,通讯通路门店!$S:$S,$G2267,通讯通路门店!$J:$J,"其他品牌专卖店")</f>
        <v>0</v>
      </c>
      <c r="BJ2267" s="99">
        <f>SUMIFS(通讯通路门店!$AC:$AC,通讯通路门店!$S:$S,$G2267)</f>
        <v>0</v>
      </c>
      <c r="BK2267" s="99">
        <f>SUMIFS(通讯通路门店!$AD:$AD,通讯通路门店!$S:$S,$G2267)</f>
        <v>0</v>
      </c>
      <c r="BL2267" s="99">
        <f>SUMIFS(通讯通路门店!$AE:$AE,通讯通路门店!$S:$S,$G2267)</f>
        <v>0</v>
      </c>
      <c r="BM2267" s="99">
        <f>SUMIFS(通讯通路门店!$AF:$AF,通讯通路门店!$S:$S,$G2267)</f>
        <v>0</v>
      </c>
      <c r="BN2267" s="99">
        <f>SUMIFS(通讯通路门店!$AG:$AG,通讯通路门店!$S:$S,$G2267)</f>
        <v>0</v>
      </c>
      <c r="BO2267" s="99">
        <f>SUMIFS(通讯通路门店!$AH:$AH,通讯通路门店!$S:$S,$G2267)</f>
        <v>0</v>
      </c>
      <c r="BP2267" s="99">
        <f>SUMIFS(通讯通路门店!$AI:$AI,通讯通路门店!$S:$S,$G2267)</f>
        <v>0</v>
      </c>
      <c r="BQ2267" s="83"/>
    </row>
    <row r="2268" spans="1:69">
      <c r="A2268" s="99" t="str">
        <f>IFERROR(_xlfn.XLOOKUP($G2268,通讯通路门店!$S$4:$S$993933,通讯通路门店!$A$4:$A$993933,0,0),"")</f>
        <v>海南省</v>
      </c>
      <c r="B2268" s="99" t="str">
        <f>IFERROR(_xlfn.XLOOKUP($G2268,通讯通路门店!$S$4:$S$993933,通讯通路门店!$B$4:$B$993933,0,0),"")</f>
        <v>昌江黎族自治县</v>
      </c>
      <c r="C2268" s="99" t="str">
        <f>IFERROR(_xlfn.XLOOKUP($G2268,通讯通路门店!$S$4:$S$993933,通讯通路门店!$C$4:$C$993933,0,0),"")</f>
        <v>昌江黎族自治县</v>
      </c>
      <c r="D2268" s="99" t="str">
        <f>IFERROR(_xlfn.XLOOKUP($G2268,通讯通路门店!$S$4:$S$993933,通讯通路门店!$D$4:$D$993933,0,0),"")</f>
        <v>叉河镇</v>
      </c>
      <c r="E2268" s="83"/>
      <c r="F2268" s="83"/>
      <c r="G2268" s="101"/>
      <c r="H2268" s="102">
        <f>IFERROR(_xlfn.XLOOKUP($G2268,通讯通路门店!$S$4:$S$993933,通讯通路门店!$R$4:$R$993933,0,0),"")</f>
        <v>0</v>
      </c>
      <c r="I2268" s="83"/>
      <c r="J2268" s="83"/>
      <c r="K2268" s="83"/>
      <c r="L2268" s="83"/>
      <c r="M2268" s="83"/>
      <c r="N2268" s="83"/>
      <c r="O2268" s="83"/>
      <c r="P2268" s="83"/>
      <c r="Q2268" s="83"/>
      <c r="R2268" s="83"/>
      <c r="S2268" s="83"/>
      <c r="T2268" s="83"/>
      <c r="U2268" s="99">
        <f>COUNTIF(通讯通路门店!$S:$S,$G2268)</f>
        <v>0</v>
      </c>
      <c r="V2268" s="99">
        <f>COUNTIFS(通讯通路门店!$S:$S,$G2268,通讯通路门店!$J:$J,"综合卖场")</f>
        <v>0</v>
      </c>
      <c r="W2268" s="99">
        <f>SUMIFS(通讯通路门店!$AJ:$AJ,通讯通路门店!$S:$S,通讯客户沙盘!$G2268)</f>
        <v>0</v>
      </c>
      <c r="X2268" s="99">
        <f t="shared" si="175"/>
        <v>0</v>
      </c>
      <c r="Y2268" s="99">
        <f>COUNTIFS(通讯通路门店!$S:$S,$G2268,通讯通路门店!$J:$J,"荣耀体验店")+COUNTIFS(通讯通路门店!$S:$S,$G2268,通讯通路门店!$J:$J,"荣耀授权专卖店")</f>
        <v>0</v>
      </c>
      <c r="Z2268" s="99">
        <f>COUNTIFS(通讯通路门店!$S:$S,$G2268,通讯通路门店!$J:$J,"VIVO体验店")</f>
        <v>0</v>
      </c>
      <c r="AA2268" s="99">
        <f>COUNTIFS(通讯通路门店!$S:$S,$G2268,通讯通路门店!$J:$J,"OPPO体验店")</f>
        <v>0</v>
      </c>
      <c r="AB2268" s="99">
        <f>COUNTIFS(通讯通路门店!$S:$S,$G2268,通讯通路门店!$J:$J,"华为授权体验店")+COUNTIFS(通讯通路门店!$S:$S,$G2268,通讯通路门店!$J:$J,"华为堡垒店")</f>
        <v>0</v>
      </c>
      <c r="AC2268" s="99">
        <f>COUNTIFS(通讯通路门店!$S:$S,$G2268,通讯通路门店!$J:$J,"小米体验店")</f>
        <v>0</v>
      </c>
      <c r="AD2268" s="99">
        <f>COUNTIFS(通讯通路门店!$S:$S,$G2268,通讯通路门店!$J:$J,"苹果体验店")</f>
        <v>0</v>
      </c>
      <c r="AE2268" s="99">
        <f>COUNTIFS(通讯通路门店!$S:$S,$G2268,通讯通路门店!$J:$J,"其他品牌专卖店")</f>
        <v>0</v>
      </c>
      <c r="AF2268" s="99">
        <f>SUMIFS(通讯通路门店!$BI:$BI,通讯通路门店!$S:$S,$G2268)</f>
        <v>0</v>
      </c>
      <c r="AG2268" s="99">
        <f>SUMIFS(通讯通路门店!$BH:$BH,通讯通路门店!$S:$S,$G2268)</f>
        <v>0</v>
      </c>
      <c r="AH2268" s="99">
        <f t="shared" si="176"/>
        <v>0</v>
      </c>
      <c r="AI2268" s="99">
        <f>SUMIFS(通讯通路门店!$BB:$BB,通讯通路门店!$S:$S,$G2268)</f>
        <v>0</v>
      </c>
      <c r="AJ2268" s="99">
        <f>SUMIFS(通讯通路门店!$BE:$BE,通讯通路门店!$S:$S,$G2268)</f>
        <v>0</v>
      </c>
      <c r="AK2268" s="99">
        <f>SUMIFS(通讯通路门店!$BG:$BG,通讯通路门店!$S:$S,$G2268)</f>
        <v>0</v>
      </c>
      <c r="AL2268" s="99">
        <f>SUMIFS(通讯通路门店!$BC:$BC,通讯通路门店!$S:$S,$G2268)</f>
        <v>0</v>
      </c>
      <c r="AM2268" s="99">
        <f>SUMIFS(通讯通路门店!$BD:$BD,通讯通路门店!$S:$S,$G2268)</f>
        <v>0</v>
      </c>
      <c r="AN2268" s="99">
        <f>SUMIFS(通讯通路门店!$BF:$BF,通讯通路门店!$S:$S,$G2268)</f>
        <v>0</v>
      </c>
      <c r="AO2268" s="99">
        <f t="shared" si="177"/>
        <v>0</v>
      </c>
      <c r="AP2268" s="99">
        <f>SUMIFS(通讯通路门店!$K:$K,通讯通路门店!$S:$S,$G2268)</f>
        <v>0</v>
      </c>
      <c r="AQ2268" s="83"/>
      <c r="AR2268" s="99">
        <f>SUMIFS(通讯通路门店!$T:$T,通讯通路门店!$S:$S,$G2268)</f>
        <v>0</v>
      </c>
      <c r="AS2268" s="99">
        <f>SUMIFS(通讯通路门店!$U:$U,通讯通路门店!$S:$S,$G2268)</f>
        <v>0</v>
      </c>
      <c r="AT2268" s="99">
        <f>SUMIFS(通讯通路门店!$V:$V,通讯通路门店!$S:$S,$G2268)</f>
        <v>0</v>
      </c>
      <c r="AU2268" s="99">
        <f>SUMIFS(通讯通路门店!$W:$W,通讯通路门店!$S:$S,$G2268)</f>
        <v>0</v>
      </c>
      <c r="AV2268" s="99">
        <f>SUMIFS(通讯通路门店!$Z:$Z,通讯通路门店!$S:$S,$G2268)</f>
        <v>0</v>
      </c>
      <c r="AW2268" s="99">
        <f>SUMIFS(通讯通路门店!$AB:$AB,通讯通路门店!$S:$S,$G2268)</f>
        <v>0</v>
      </c>
      <c r="AX2268" s="99">
        <f>SUMIFS(通讯通路门店!$X:$X,通讯通路门店!$S:$S,$G2268)</f>
        <v>0</v>
      </c>
      <c r="AY2268" s="99">
        <f>SUMIFS(通讯通路门店!$Y:$Y,通讯通路门店!$S:$S,$G2268)</f>
        <v>0</v>
      </c>
      <c r="AZ2268" s="99">
        <f>SUMIFS(通讯通路门店!$AA:$AA,通讯通路门店!$S:$S,$G2268)</f>
        <v>0</v>
      </c>
      <c r="BA2268" s="99">
        <f t="shared" si="178"/>
        <v>0</v>
      </c>
      <c r="BB2268" s="99">
        <f t="shared" si="179"/>
        <v>0</v>
      </c>
      <c r="BC2268" s="99">
        <f>SUMIFS(通讯通路门店!$W:$W,通讯通路门店!$S:$S,$G2268,通讯通路门店!$J:$J,"荣耀体验店")+SUMIFS(通讯通路门店!$W:$W,通讯通路门店!$S:$S,$G2268,通讯通路门店!$J:$J,"荣耀授权专卖店")</f>
        <v>0</v>
      </c>
      <c r="BD2268" s="99">
        <f>SUMIFS(通讯通路门店!$Z:$Z,通讯通路门店!$S:$S,$G2268,通讯通路门店!$J:$J,"VIVO体验店")</f>
        <v>0</v>
      </c>
      <c r="BE2268" s="99">
        <f>SUMIFS(通讯通路门店!$AB:$AB,通讯通路门店!$S:$S,$G2268,通讯通路门店!$J:$J,"OPPO体验店")</f>
        <v>0</v>
      </c>
      <c r="BF2268" s="99">
        <f>SUMIFS(通讯通路门店!$X:$X,通讯通路门店!$S:$S,$G2268,通讯通路门店!$J:$J,"华为授权体验店")+SUMIFS(通讯通路门店!$AA:$AA,通讯通路门店!$S:$S,$G2268,通讯通路门店!$J:$J,"华为堡垒店")</f>
        <v>0</v>
      </c>
      <c r="BG2268" s="99">
        <f>SUMIFS(通讯通路门店!$Y:$Y,通讯通路门店!$S:$S,$G2268,通讯通路门店!$J:$J,"小米体验店")</f>
        <v>0</v>
      </c>
      <c r="BH2268" s="99">
        <f>SUMIFS(通讯通路门店!$AA:$AA,通讯通路门店!$S:$S,$G2268,通讯通路门店!$J:$J,"苹果体验店")</f>
        <v>0</v>
      </c>
      <c r="BI2268" s="99">
        <f>SUMIFS(通讯通路门店!$K:$K,通讯通路门店!$S:$S,$G2268,通讯通路门店!$J:$J,"其他品牌专卖店")</f>
        <v>0</v>
      </c>
      <c r="BJ2268" s="99">
        <f>SUMIFS(通讯通路门店!$AC:$AC,通讯通路门店!$S:$S,$G2268)</f>
        <v>0</v>
      </c>
      <c r="BK2268" s="99">
        <f>SUMIFS(通讯通路门店!$AD:$AD,通讯通路门店!$S:$S,$G2268)</f>
        <v>0</v>
      </c>
      <c r="BL2268" s="99">
        <f>SUMIFS(通讯通路门店!$AE:$AE,通讯通路门店!$S:$S,$G2268)</f>
        <v>0</v>
      </c>
      <c r="BM2268" s="99">
        <f>SUMIFS(通讯通路门店!$AF:$AF,通讯通路门店!$S:$S,$G2268)</f>
        <v>0</v>
      </c>
      <c r="BN2268" s="99">
        <f>SUMIFS(通讯通路门店!$AG:$AG,通讯通路门店!$S:$S,$G2268)</f>
        <v>0</v>
      </c>
      <c r="BO2268" s="99">
        <f>SUMIFS(通讯通路门店!$AH:$AH,通讯通路门店!$S:$S,$G2268)</f>
        <v>0</v>
      </c>
      <c r="BP2268" s="99">
        <f>SUMIFS(通讯通路门店!$AI:$AI,通讯通路门店!$S:$S,$G2268)</f>
        <v>0</v>
      </c>
      <c r="BQ2268" s="83"/>
    </row>
    <row r="2269" spans="1:69">
      <c r="A2269" s="99" t="str">
        <f>IFERROR(_xlfn.XLOOKUP($G2269,通讯通路门店!$S$4:$S$993933,通讯通路门店!$A$4:$A$993933,0,0),"")</f>
        <v>海南省</v>
      </c>
      <c r="B2269" s="99" t="str">
        <f>IFERROR(_xlfn.XLOOKUP($G2269,通讯通路门店!$S$4:$S$993933,通讯通路门店!$B$4:$B$993933,0,0),"")</f>
        <v>昌江黎族自治县</v>
      </c>
      <c r="C2269" s="99" t="str">
        <f>IFERROR(_xlfn.XLOOKUP($G2269,通讯通路门店!$S$4:$S$993933,通讯通路门店!$C$4:$C$993933,0,0),"")</f>
        <v>昌江黎族自治县</v>
      </c>
      <c r="D2269" s="99" t="str">
        <f>IFERROR(_xlfn.XLOOKUP($G2269,通讯通路门店!$S$4:$S$993933,通讯通路门店!$D$4:$D$993933,0,0),"")</f>
        <v>叉河镇</v>
      </c>
      <c r="E2269" s="83"/>
      <c r="F2269" s="83"/>
      <c r="G2269" s="101"/>
      <c r="H2269" s="102">
        <f>IFERROR(_xlfn.XLOOKUP($G2269,通讯通路门店!$S$4:$S$993933,通讯通路门店!$R$4:$R$993933,0,0),"")</f>
        <v>0</v>
      </c>
      <c r="I2269" s="83"/>
      <c r="J2269" s="83"/>
      <c r="K2269" s="83"/>
      <c r="L2269" s="83"/>
      <c r="M2269" s="83"/>
      <c r="N2269" s="83"/>
      <c r="O2269" s="83"/>
      <c r="P2269" s="83"/>
      <c r="Q2269" s="83"/>
      <c r="R2269" s="83"/>
      <c r="S2269" s="83"/>
      <c r="T2269" s="83"/>
      <c r="U2269" s="99">
        <f>COUNTIF(通讯通路门店!$S:$S,$G2269)</f>
        <v>0</v>
      </c>
      <c r="V2269" s="99">
        <f>COUNTIFS(通讯通路门店!$S:$S,$G2269,通讯通路门店!$J:$J,"综合卖场")</f>
        <v>0</v>
      </c>
      <c r="W2269" s="99">
        <f>SUMIFS(通讯通路门店!$AJ:$AJ,通讯通路门店!$S:$S,通讯客户沙盘!$G2269)</f>
        <v>0</v>
      </c>
      <c r="X2269" s="99">
        <f t="shared" si="175"/>
        <v>0</v>
      </c>
      <c r="Y2269" s="99">
        <f>COUNTIFS(通讯通路门店!$S:$S,$G2269,通讯通路门店!$J:$J,"荣耀体验店")+COUNTIFS(通讯通路门店!$S:$S,$G2269,通讯通路门店!$J:$J,"荣耀授权专卖店")</f>
        <v>0</v>
      </c>
      <c r="Z2269" s="99">
        <f>COUNTIFS(通讯通路门店!$S:$S,$G2269,通讯通路门店!$J:$J,"VIVO体验店")</f>
        <v>0</v>
      </c>
      <c r="AA2269" s="99">
        <f>COUNTIFS(通讯通路门店!$S:$S,$G2269,通讯通路门店!$J:$J,"OPPO体验店")</f>
        <v>0</v>
      </c>
      <c r="AB2269" s="99">
        <f>COUNTIFS(通讯通路门店!$S:$S,$G2269,通讯通路门店!$J:$J,"华为授权体验店")+COUNTIFS(通讯通路门店!$S:$S,$G2269,通讯通路门店!$J:$J,"华为堡垒店")</f>
        <v>0</v>
      </c>
      <c r="AC2269" s="99">
        <f>COUNTIFS(通讯通路门店!$S:$S,$G2269,通讯通路门店!$J:$J,"小米体验店")</f>
        <v>0</v>
      </c>
      <c r="AD2269" s="99">
        <f>COUNTIFS(通讯通路门店!$S:$S,$G2269,通讯通路门店!$J:$J,"苹果体验店")</f>
        <v>0</v>
      </c>
      <c r="AE2269" s="99">
        <f>COUNTIFS(通讯通路门店!$S:$S,$G2269,通讯通路门店!$J:$J,"其他品牌专卖店")</f>
        <v>0</v>
      </c>
      <c r="AF2269" s="99">
        <f>SUMIFS(通讯通路门店!$BI:$BI,通讯通路门店!$S:$S,$G2269)</f>
        <v>0</v>
      </c>
      <c r="AG2269" s="99">
        <f>SUMIFS(通讯通路门店!$BH:$BH,通讯通路门店!$S:$S,$G2269)</f>
        <v>0</v>
      </c>
      <c r="AH2269" s="99">
        <f t="shared" si="176"/>
        <v>0</v>
      </c>
      <c r="AI2269" s="99">
        <f>SUMIFS(通讯通路门店!$BB:$BB,通讯通路门店!$S:$S,$G2269)</f>
        <v>0</v>
      </c>
      <c r="AJ2269" s="99">
        <f>SUMIFS(通讯通路门店!$BE:$BE,通讯通路门店!$S:$S,$G2269)</f>
        <v>0</v>
      </c>
      <c r="AK2269" s="99">
        <f>SUMIFS(通讯通路门店!$BG:$BG,通讯通路门店!$S:$S,$G2269)</f>
        <v>0</v>
      </c>
      <c r="AL2269" s="99">
        <f>SUMIFS(通讯通路门店!$BC:$BC,通讯通路门店!$S:$S,$G2269)</f>
        <v>0</v>
      </c>
      <c r="AM2269" s="99">
        <f>SUMIFS(通讯通路门店!$BD:$BD,通讯通路门店!$S:$S,$G2269)</f>
        <v>0</v>
      </c>
      <c r="AN2269" s="99">
        <f>SUMIFS(通讯通路门店!$BF:$BF,通讯通路门店!$S:$S,$G2269)</f>
        <v>0</v>
      </c>
      <c r="AO2269" s="99">
        <f t="shared" si="177"/>
        <v>0</v>
      </c>
      <c r="AP2269" s="99">
        <f>SUMIFS(通讯通路门店!$K:$K,通讯通路门店!$S:$S,$G2269)</f>
        <v>0</v>
      </c>
      <c r="AQ2269" s="83"/>
      <c r="AR2269" s="99">
        <f>SUMIFS(通讯通路门店!$T:$T,通讯通路门店!$S:$S,$G2269)</f>
        <v>0</v>
      </c>
      <c r="AS2269" s="99">
        <f>SUMIFS(通讯通路门店!$U:$U,通讯通路门店!$S:$S,$G2269)</f>
        <v>0</v>
      </c>
      <c r="AT2269" s="99">
        <f>SUMIFS(通讯通路门店!$V:$V,通讯通路门店!$S:$S,$G2269)</f>
        <v>0</v>
      </c>
      <c r="AU2269" s="99">
        <f>SUMIFS(通讯通路门店!$W:$W,通讯通路门店!$S:$S,$G2269)</f>
        <v>0</v>
      </c>
      <c r="AV2269" s="99">
        <f>SUMIFS(通讯通路门店!$Z:$Z,通讯通路门店!$S:$S,$G2269)</f>
        <v>0</v>
      </c>
      <c r="AW2269" s="99">
        <f>SUMIFS(通讯通路门店!$AB:$AB,通讯通路门店!$S:$S,$G2269)</f>
        <v>0</v>
      </c>
      <c r="AX2269" s="99">
        <f>SUMIFS(通讯通路门店!$X:$X,通讯通路门店!$S:$S,$G2269)</f>
        <v>0</v>
      </c>
      <c r="AY2269" s="99">
        <f>SUMIFS(通讯通路门店!$Y:$Y,通讯通路门店!$S:$S,$G2269)</f>
        <v>0</v>
      </c>
      <c r="AZ2269" s="99">
        <f>SUMIFS(通讯通路门店!$AA:$AA,通讯通路门店!$S:$S,$G2269)</f>
        <v>0</v>
      </c>
      <c r="BA2269" s="99">
        <f t="shared" si="178"/>
        <v>0</v>
      </c>
      <c r="BB2269" s="99">
        <f t="shared" si="179"/>
        <v>0</v>
      </c>
      <c r="BC2269" s="99">
        <f>SUMIFS(通讯通路门店!$W:$W,通讯通路门店!$S:$S,$G2269,通讯通路门店!$J:$J,"荣耀体验店")+SUMIFS(通讯通路门店!$W:$W,通讯通路门店!$S:$S,$G2269,通讯通路门店!$J:$J,"荣耀授权专卖店")</f>
        <v>0</v>
      </c>
      <c r="BD2269" s="99">
        <f>SUMIFS(通讯通路门店!$Z:$Z,通讯通路门店!$S:$S,$G2269,通讯通路门店!$J:$J,"VIVO体验店")</f>
        <v>0</v>
      </c>
      <c r="BE2269" s="99">
        <f>SUMIFS(通讯通路门店!$AB:$AB,通讯通路门店!$S:$S,$G2269,通讯通路门店!$J:$J,"OPPO体验店")</f>
        <v>0</v>
      </c>
      <c r="BF2269" s="99">
        <f>SUMIFS(通讯通路门店!$X:$X,通讯通路门店!$S:$S,$G2269,通讯通路门店!$J:$J,"华为授权体验店")+SUMIFS(通讯通路门店!$AA:$AA,通讯通路门店!$S:$S,$G2269,通讯通路门店!$J:$J,"华为堡垒店")</f>
        <v>0</v>
      </c>
      <c r="BG2269" s="99">
        <f>SUMIFS(通讯通路门店!$Y:$Y,通讯通路门店!$S:$S,$G2269,通讯通路门店!$J:$J,"小米体验店")</f>
        <v>0</v>
      </c>
      <c r="BH2269" s="99">
        <f>SUMIFS(通讯通路门店!$AA:$AA,通讯通路门店!$S:$S,$G2269,通讯通路门店!$J:$J,"苹果体验店")</f>
        <v>0</v>
      </c>
      <c r="BI2269" s="99">
        <f>SUMIFS(通讯通路门店!$K:$K,通讯通路门店!$S:$S,$G2269,通讯通路门店!$J:$J,"其他品牌专卖店")</f>
        <v>0</v>
      </c>
      <c r="BJ2269" s="99">
        <f>SUMIFS(通讯通路门店!$AC:$AC,通讯通路门店!$S:$S,$G2269)</f>
        <v>0</v>
      </c>
      <c r="BK2269" s="99">
        <f>SUMIFS(通讯通路门店!$AD:$AD,通讯通路门店!$S:$S,$G2269)</f>
        <v>0</v>
      </c>
      <c r="BL2269" s="99">
        <f>SUMIFS(通讯通路门店!$AE:$AE,通讯通路门店!$S:$S,$G2269)</f>
        <v>0</v>
      </c>
      <c r="BM2269" s="99">
        <f>SUMIFS(通讯通路门店!$AF:$AF,通讯通路门店!$S:$S,$G2269)</f>
        <v>0</v>
      </c>
      <c r="BN2269" s="99">
        <f>SUMIFS(通讯通路门店!$AG:$AG,通讯通路门店!$S:$S,$G2269)</f>
        <v>0</v>
      </c>
      <c r="BO2269" s="99">
        <f>SUMIFS(通讯通路门店!$AH:$AH,通讯通路门店!$S:$S,$G2269)</f>
        <v>0</v>
      </c>
      <c r="BP2269" s="99">
        <f>SUMIFS(通讯通路门店!$AI:$AI,通讯通路门店!$S:$S,$G2269)</f>
        <v>0</v>
      </c>
      <c r="BQ2269" s="83"/>
    </row>
    <row r="2270" spans="1:69">
      <c r="A2270" s="99" t="str">
        <f>IFERROR(_xlfn.XLOOKUP($G2270,通讯通路门店!$S$4:$S$993933,通讯通路门店!$A$4:$A$993933,0,0),"")</f>
        <v>海南省</v>
      </c>
      <c r="B2270" s="99" t="str">
        <f>IFERROR(_xlfn.XLOOKUP($G2270,通讯通路门店!$S$4:$S$993933,通讯通路门店!$B$4:$B$993933,0,0),"")</f>
        <v>昌江黎族自治县</v>
      </c>
      <c r="C2270" s="99" t="str">
        <f>IFERROR(_xlfn.XLOOKUP($G2270,通讯通路门店!$S$4:$S$993933,通讯通路门店!$C$4:$C$993933,0,0),"")</f>
        <v>昌江黎族自治县</v>
      </c>
      <c r="D2270" s="99" t="str">
        <f>IFERROR(_xlfn.XLOOKUP($G2270,通讯通路门店!$S$4:$S$993933,通讯通路门店!$D$4:$D$993933,0,0),"")</f>
        <v>叉河镇</v>
      </c>
      <c r="E2270" s="83"/>
      <c r="F2270" s="83"/>
      <c r="G2270" s="101"/>
      <c r="H2270" s="102">
        <f>IFERROR(_xlfn.XLOOKUP($G2270,通讯通路门店!$S$4:$S$993933,通讯通路门店!$R$4:$R$993933,0,0),"")</f>
        <v>0</v>
      </c>
      <c r="I2270" s="83"/>
      <c r="J2270" s="83"/>
      <c r="K2270" s="83"/>
      <c r="L2270" s="83"/>
      <c r="M2270" s="83"/>
      <c r="N2270" s="83"/>
      <c r="O2270" s="83"/>
      <c r="P2270" s="83"/>
      <c r="Q2270" s="83"/>
      <c r="R2270" s="83"/>
      <c r="S2270" s="83"/>
      <c r="T2270" s="83"/>
      <c r="U2270" s="99">
        <f>COUNTIF(通讯通路门店!$S:$S,$G2270)</f>
        <v>0</v>
      </c>
      <c r="V2270" s="99">
        <f>COUNTIFS(通讯通路门店!$S:$S,$G2270,通讯通路门店!$J:$J,"综合卖场")</f>
        <v>0</v>
      </c>
      <c r="W2270" s="99">
        <f>SUMIFS(通讯通路门店!$AJ:$AJ,通讯通路门店!$S:$S,通讯客户沙盘!$G2270)</f>
        <v>0</v>
      </c>
      <c r="X2270" s="99">
        <f t="shared" si="175"/>
        <v>0</v>
      </c>
      <c r="Y2270" s="99">
        <f>COUNTIFS(通讯通路门店!$S:$S,$G2270,通讯通路门店!$J:$J,"荣耀体验店")+COUNTIFS(通讯通路门店!$S:$S,$G2270,通讯通路门店!$J:$J,"荣耀授权专卖店")</f>
        <v>0</v>
      </c>
      <c r="Z2270" s="99">
        <f>COUNTIFS(通讯通路门店!$S:$S,$G2270,通讯通路门店!$J:$J,"VIVO体验店")</f>
        <v>0</v>
      </c>
      <c r="AA2270" s="99">
        <f>COUNTIFS(通讯通路门店!$S:$S,$G2270,通讯通路门店!$J:$J,"OPPO体验店")</f>
        <v>0</v>
      </c>
      <c r="AB2270" s="99">
        <f>COUNTIFS(通讯通路门店!$S:$S,$G2270,通讯通路门店!$J:$J,"华为授权体验店")+COUNTIFS(通讯通路门店!$S:$S,$G2270,通讯通路门店!$J:$J,"华为堡垒店")</f>
        <v>0</v>
      </c>
      <c r="AC2270" s="99">
        <f>COUNTIFS(通讯通路门店!$S:$S,$G2270,通讯通路门店!$J:$J,"小米体验店")</f>
        <v>0</v>
      </c>
      <c r="AD2270" s="99">
        <f>COUNTIFS(通讯通路门店!$S:$S,$G2270,通讯通路门店!$J:$J,"苹果体验店")</f>
        <v>0</v>
      </c>
      <c r="AE2270" s="99">
        <f>COUNTIFS(通讯通路门店!$S:$S,$G2270,通讯通路门店!$J:$J,"其他品牌专卖店")</f>
        <v>0</v>
      </c>
      <c r="AF2270" s="99">
        <f>SUMIFS(通讯通路门店!$BI:$BI,通讯通路门店!$S:$S,$G2270)</f>
        <v>0</v>
      </c>
      <c r="AG2270" s="99">
        <f>SUMIFS(通讯通路门店!$BH:$BH,通讯通路门店!$S:$S,$G2270)</f>
        <v>0</v>
      </c>
      <c r="AH2270" s="99">
        <f t="shared" si="176"/>
        <v>0</v>
      </c>
      <c r="AI2270" s="99">
        <f>SUMIFS(通讯通路门店!$BB:$BB,通讯通路门店!$S:$S,$G2270)</f>
        <v>0</v>
      </c>
      <c r="AJ2270" s="99">
        <f>SUMIFS(通讯通路门店!$BE:$BE,通讯通路门店!$S:$S,$G2270)</f>
        <v>0</v>
      </c>
      <c r="AK2270" s="99">
        <f>SUMIFS(通讯通路门店!$BG:$BG,通讯通路门店!$S:$S,$G2270)</f>
        <v>0</v>
      </c>
      <c r="AL2270" s="99">
        <f>SUMIFS(通讯通路门店!$BC:$BC,通讯通路门店!$S:$S,$G2270)</f>
        <v>0</v>
      </c>
      <c r="AM2270" s="99">
        <f>SUMIFS(通讯通路门店!$BD:$BD,通讯通路门店!$S:$S,$G2270)</f>
        <v>0</v>
      </c>
      <c r="AN2270" s="99">
        <f>SUMIFS(通讯通路门店!$BF:$BF,通讯通路门店!$S:$S,$G2270)</f>
        <v>0</v>
      </c>
      <c r="AO2270" s="99">
        <f t="shared" si="177"/>
        <v>0</v>
      </c>
      <c r="AP2270" s="99">
        <f>SUMIFS(通讯通路门店!$K:$K,通讯通路门店!$S:$S,$G2270)</f>
        <v>0</v>
      </c>
      <c r="AQ2270" s="83"/>
      <c r="AR2270" s="99">
        <f>SUMIFS(通讯通路门店!$T:$T,通讯通路门店!$S:$S,$G2270)</f>
        <v>0</v>
      </c>
      <c r="AS2270" s="99">
        <f>SUMIFS(通讯通路门店!$U:$U,通讯通路门店!$S:$S,$G2270)</f>
        <v>0</v>
      </c>
      <c r="AT2270" s="99">
        <f>SUMIFS(通讯通路门店!$V:$V,通讯通路门店!$S:$S,$G2270)</f>
        <v>0</v>
      </c>
      <c r="AU2270" s="99">
        <f>SUMIFS(通讯通路门店!$W:$W,通讯通路门店!$S:$S,$G2270)</f>
        <v>0</v>
      </c>
      <c r="AV2270" s="99">
        <f>SUMIFS(通讯通路门店!$Z:$Z,通讯通路门店!$S:$S,$G2270)</f>
        <v>0</v>
      </c>
      <c r="AW2270" s="99">
        <f>SUMIFS(通讯通路门店!$AB:$AB,通讯通路门店!$S:$S,$G2270)</f>
        <v>0</v>
      </c>
      <c r="AX2270" s="99">
        <f>SUMIFS(通讯通路门店!$X:$X,通讯通路门店!$S:$S,$G2270)</f>
        <v>0</v>
      </c>
      <c r="AY2270" s="99">
        <f>SUMIFS(通讯通路门店!$Y:$Y,通讯通路门店!$S:$S,$G2270)</f>
        <v>0</v>
      </c>
      <c r="AZ2270" s="99">
        <f>SUMIFS(通讯通路门店!$AA:$AA,通讯通路门店!$S:$S,$G2270)</f>
        <v>0</v>
      </c>
      <c r="BA2270" s="99">
        <f t="shared" si="178"/>
        <v>0</v>
      </c>
      <c r="BB2270" s="99">
        <f t="shared" si="179"/>
        <v>0</v>
      </c>
      <c r="BC2270" s="99">
        <f>SUMIFS(通讯通路门店!$W:$W,通讯通路门店!$S:$S,$G2270,通讯通路门店!$J:$J,"荣耀体验店")+SUMIFS(通讯通路门店!$W:$W,通讯通路门店!$S:$S,$G2270,通讯通路门店!$J:$J,"荣耀授权专卖店")</f>
        <v>0</v>
      </c>
      <c r="BD2270" s="99">
        <f>SUMIFS(通讯通路门店!$Z:$Z,通讯通路门店!$S:$S,$G2270,通讯通路门店!$J:$J,"VIVO体验店")</f>
        <v>0</v>
      </c>
      <c r="BE2270" s="99">
        <f>SUMIFS(通讯通路门店!$AB:$AB,通讯通路门店!$S:$S,$G2270,通讯通路门店!$J:$J,"OPPO体验店")</f>
        <v>0</v>
      </c>
      <c r="BF2270" s="99">
        <f>SUMIFS(通讯通路门店!$X:$X,通讯通路门店!$S:$S,$G2270,通讯通路门店!$J:$J,"华为授权体验店")+SUMIFS(通讯通路门店!$AA:$AA,通讯通路门店!$S:$S,$G2270,通讯通路门店!$J:$J,"华为堡垒店")</f>
        <v>0</v>
      </c>
      <c r="BG2270" s="99">
        <f>SUMIFS(通讯通路门店!$Y:$Y,通讯通路门店!$S:$S,$G2270,通讯通路门店!$J:$J,"小米体验店")</f>
        <v>0</v>
      </c>
      <c r="BH2270" s="99">
        <f>SUMIFS(通讯通路门店!$AA:$AA,通讯通路门店!$S:$S,$G2270,通讯通路门店!$J:$J,"苹果体验店")</f>
        <v>0</v>
      </c>
      <c r="BI2270" s="99">
        <f>SUMIFS(通讯通路门店!$K:$K,通讯通路门店!$S:$S,$G2270,通讯通路门店!$J:$J,"其他品牌专卖店")</f>
        <v>0</v>
      </c>
      <c r="BJ2270" s="99">
        <f>SUMIFS(通讯通路门店!$AC:$AC,通讯通路门店!$S:$S,$G2270)</f>
        <v>0</v>
      </c>
      <c r="BK2270" s="99">
        <f>SUMIFS(通讯通路门店!$AD:$AD,通讯通路门店!$S:$S,$G2270)</f>
        <v>0</v>
      </c>
      <c r="BL2270" s="99">
        <f>SUMIFS(通讯通路门店!$AE:$AE,通讯通路门店!$S:$S,$G2270)</f>
        <v>0</v>
      </c>
      <c r="BM2270" s="99">
        <f>SUMIFS(通讯通路门店!$AF:$AF,通讯通路门店!$S:$S,$G2270)</f>
        <v>0</v>
      </c>
      <c r="BN2270" s="99">
        <f>SUMIFS(通讯通路门店!$AG:$AG,通讯通路门店!$S:$S,$G2270)</f>
        <v>0</v>
      </c>
      <c r="BO2270" s="99">
        <f>SUMIFS(通讯通路门店!$AH:$AH,通讯通路门店!$S:$S,$G2270)</f>
        <v>0</v>
      </c>
      <c r="BP2270" s="99">
        <f>SUMIFS(通讯通路门店!$AI:$AI,通讯通路门店!$S:$S,$G2270)</f>
        <v>0</v>
      </c>
      <c r="BQ2270" s="83"/>
    </row>
    <row r="2271" spans="1:69">
      <c r="A2271" s="99" t="str">
        <f>IFERROR(_xlfn.XLOOKUP($G2271,通讯通路门店!$S$4:$S$993933,通讯通路门店!$A$4:$A$993933,0,0),"")</f>
        <v>海南省</v>
      </c>
      <c r="B2271" s="99" t="str">
        <f>IFERROR(_xlfn.XLOOKUP($G2271,通讯通路门店!$S$4:$S$993933,通讯通路门店!$B$4:$B$993933,0,0),"")</f>
        <v>昌江黎族自治县</v>
      </c>
      <c r="C2271" s="99" t="str">
        <f>IFERROR(_xlfn.XLOOKUP($G2271,通讯通路门店!$S$4:$S$993933,通讯通路门店!$C$4:$C$993933,0,0),"")</f>
        <v>昌江黎族自治县</v>
      </c>
      <c r="D2271" s="99" t="str">
        <f>IFERROR(_xlfn.XLOOKUP($G2271,通讯通路门店!$S$4:$S$993933,通讯通路门店!$D$4:$D$993933,0,0),"")</f>
        <v>叉河镇</v>
      </c>
      <c r="E2271" s="83"/>
      <c r="F2271" s="83"/>
      <c r="G2271" s="101"/>
      <c r="H2271" s="102">
        <f>IFERROR(_xlfn.XLOOKUP($G2271,通讯通路门店!$S$4:$S$993933,通讯通路门店!$R$4:$R$993933,0,0),"")</f>
        <v>0</v>
      </c>
      <c r="I2271" s="83"/>
      <c r="J2271" s="83"/>
      <c r="K2271" s="83"/>
      <c r="L2271" s="83"/>
      <c r="M2271" s="83"/>
      <c r="N2271" s="83"/>
      <c r="O2271" s="83"/>
      <c r="P2271" s="83"/>
      <c r="Q2271" s="83"/>
      <c r="R2271" s="83"/>
      <c r="S2271" s="83"/>
      <c r="T2271" s="83"/>
      <c r="U2271" s="99">
        <f>COUNTIF(通讯通路门店!$S:$S,$G2271)</f>
        <v>0</v>
      </c>
      <c r="V2271" s="99">
        <f>COUNTIFS(通讯通路门店!$S:$S,$G2271,通讯通路门店!$J:$J,"综合卖场")</f>
        <v>0</v>
      </c>
      <c r="W2271" s="99">
        <f>SUMIFS(通讯通路门店!$AJ:$AJ,通讯通路门店!$S:$S,通讯客户沙盘!$G2271)</f>
        <v>0</v>
      </c>
      <c r="X2271" s="99">
        <f t="shared" si="175"/>
        <v>0</v>
      </c>
      <c r="Y2271" s="99">
        <f>COUNTIFS(通讯通路门店!$S:$S,$G2271,通讯通路门店!$J:$J,"荣耀体验店")+COUNTIFS(通讯通路门店!$S:$S,$G2271,通讯通路门店!$J:$J,"荣耀授权专卖店")</f>
        <v>0</v>
      </c>
      <c r="Z2271" s="99">
        <f>COUNTIFS(通讯通路门店!$S:$S,$G2271,通讯通路门店!$J:$J,"VIVO体验店")</f>
        <v>0</v>
      </c>
      <c r="AA2271" s="99">
        <f>COUNTIFS(通讯通路门店!$S:$S,$G2271,通讯通路门店!$J:$J,"OPPO体验店")</f>
        <v>0</v>
      </c>
      <c r="AB2271" s="99">
        <f>COUNTIFS(通讯通路门店!$S:$S,$G2271,通讯通路门店!$J:$J,"华为授权体验店")+COUNTIFS(通讯通路门店!$S:$S,$G2271,通讯通路门店!$J:$J,"华为堡垒店")</f>
        <v>0</v>
      </c>
      <c r="AC2271" s="99">
        <f>COUNTIFS(通讯通路门店!$S:$S,$G2271,通讯通路门店!$J:$J,"小米体验店")</f>
        <v>0</v>
      </c>
      <c r="AD2271" s="99">
        <f>COUNTIFS(通讯通路门店!$S:$S,$G2271,通讯通路门店!$J:$J,"苹果体验店")</f>
        <v>0</v>
      </c>
      <c r="AE2271" s="99">
        <f>COUNTIFS(通讯通路门店!$S:$S,$G2271,通讯通路门店!$J:$J,"其他品牌专卖店")</f>
        <v>0</v>
      </c>
      <c r="AF2271" s="99">
        <f>SUMIFS(通讯通路门店!$BI:$BI,通讯通路门店!$S:$S,$G2271)</f>
        <v>0</v>
      </c>
      <c r="AG2271" s="99">
        <f>SUMIFS(通讯通路门店!$BH:$BH,通讯通路门店!$S:$S,$G2271)</f>
        <v>0</v>
      </c>
      <c r="AH2271" s="99">
        <f t="shared" si="176"/>
        <v>0</v>
      </c>
      <c r="AI2271" s="99">
        <f>SUMIFS(通讯通路门店!$BB:$BB,通讯通路门店!$S:$S,$G2271)</f>
        <v>0</v>
      </c>
      <c r="AJ2271" s="99">
        <f>SUMIFS(通讯通路门店!$BE:$BE,通讯通路门店!$S:$S,$G2271)</f>
        <v>0</v>
      </c>
      <c r="AK2271" s="99">
        <f>SUMIFS(通讯通路门店!$BG:$BG,通讯通路门店!$S:$S,$G2271)</f>
        <v>0</v>
      </c>
      <c r="AL2271" s="99">
        <f>SUMIFS(通讯通路门店!$BC:$BC,通讯通路门店!$S:$S,$G2271)</f>
        <v>0</v>
      </c>
      <c r="AM2271" s="99">
        <f>SUMIFS(通讯通路门店!$BD:$BD,通讯通路门店!$S:$S,$G2271)</f>
        <v>0</v>
      </c>
      <c r="AN2271" s="99">
        <f>SUMIFS(通讯通路门店!$BF:$BF,通讯通路门店!$S:$S,$G2271)</f>
        <v>0</v>
      </c>
      <c r="AO2271" s="99">
        <f t="shared" si="177"/>
        <v>0</v>
      </c>
      <c r="AP2271" s="99">
        <f>SUMIFS(通讯通路门店!$K:$K,通讯通路门店!$S:$S,$G2271)</f>
        <v>0</v>
      </c>
      <c r="AQ2271" s="83"/>
      <c r="AR2271" s="99">
        <f>SUMIFS(通讯通路门店!$T:$T,通讯通路门店!$S:$S,$G2271)</f>
        <v>0</v>
      </c>
      <c r="AS2271" s="99">
        <f>SUMIFS(通讯通路门店!$U:$U,通讯通路门店!$S:$S,$G2271)</f>
        <v>0</v>
      </c>
      <c r="AT2271" s="99">
        <f>SUMIFS(通讯通路门店!$V:$V,通讯通路门店!$S:$S,$G2271)</f>
        <v>0</v>
      </c>
      <c r="AU2271" s="99">
        <f>SUMIFS(通讯通路门店!$W:$W,通讯通路门店!$S:$S,$G2271)</f>
        <v>0</v>
      </c>
      <c r="AV2271" s="99">
        <f>SUMIFS(通讯通路门店!$Z:$Z,通讯通路门店!$S:$S,$G2271)</f>
        <v>0</v>
      </c>
      <c r="AW2271" s="99">
        <f>SUMIFS(通讯通路门店!$AB:$AB,通讯通路门店!$S:$S,$G2271)</f>
        <v>0</v>
      </c>
      <c r="AX2271" s="99">
        <f>SUMIFS(通讯通路门店!$X:$X,通讯通路门店!$S:$S,$G2271)</f>
        <v>0</v>
      </c>
      <c r="AY2271" s="99">
        <f>SUMIFS(通讯通路门店!$Y:$Y,通讯通路门店!$S:$S,$G2271)</f>
        <v>0</v>
      </c>
      <c r="AZ2271" s="99">
        <f>SUMIFS(通讯通路门店!$AA:$AA,通讯通路门店!$S:$S,$G2271)</f>
        <v>0</v>
      </c>
      <c r="BA2271" s="99">
        <f t="shared" si="178"/>
        <v>0</v>
      </c>
      <c r="BB2271" s="99">
        <f t="shared" si="179"/>
        <v>0</v>
      </c>
      <c r="BC2271" s="99">
        <f>SUMIFS(通讯通路门店!$W:$W,通讯通路门店!$S:$S,$G2271,通讯通路门店!$J:$J,"荣耀体验店")+SUMIFS(通讯通路门店!$W:$W,通讯通路门店!$S:$S,$G2271,通讯通路门店!$J:$J,"荣耀授权专卖店")</f>
        <v>0</v>
      </c>
      <c r="BD2271" s="99">
        <f>SUMIFS(通讯通路门店!$Z:$Z,通讯通路门店!$S:$S,$G2271,通讯通路门店!$J:$J,"VIVO体验店")</f>
        <v>0</v>
      </c>
      <c r="BE2271" s="99">
        <f>SUMIFS(通讯通路门店!$AB:$AB,通讯通路门店!$S:$S,$G2271,通讯通路门店!$J:$J,"OPPO体验店")</f>
        <v>0</v>
      </c>
      <c r="BF2271" s="99">
        <f>SUMIFS(通讯通路门店!$X:$X,通讯通路门店!$S:$S,$G2271,通讯通路门店!$J:$J,"华为授权体验店")+SUMIFS(通讯通路门店!$AA:$AA,通讯通路门店!$S:$S,$G2271,通讯通路门店!$J:$J,"华为堡垒店")</f>
        <v>0</v>
      </c>
      <c r="BG2271" s="99">
        <f>SUMIFS(通讯通路门店!$Y:$Y,通讯通路门店!$S:$S,$G2271,通讯通路门店!$J:$J,"小米体验店")</f>
        <v>0</v>
      </c>
      <c r="BH2271" s="99">
        <f>SUMIFS(通讯通路门店!$AA:$AA,通讯通路门店!$S:$S,$G2271,通讯通路门店!$J:$J,"苹果体验店")</f>
        <v>0</v>
      </c>
      <c r="BI2271" s="99">
        <f>SUMIFS(通讯通路门店!$K:$K,通讯通路门店!$S:$S,$G2271,通讯通路门店!$J:$J,"其他品牌专卖店")</f>
        <v>0</v>
      </c>
      <c r="BJ2271" s="99">
        <f>SUMIFS(通讯通路门店!$AC:$AC,通讯通路门店!$S:$S,$G2271)</f>
        <v>0</v>
      </c>
      <c r="BK2271" s="99">
        <f>SUMIFS(通讯通路门店!$AD:$AD,通讯通路门店!$S:$S,$G2271)</f>
        <v>0</v>
      </c>
      <c r="BL2271" s="99">
        <f>SUMIFS(通讯通路门店!$AE:$AE,通讯通路门店!$S:$S,$G2271)</f>
        <v>0</v>
      </c>
      <c r="BM2271" s="99">
        <f>SUMIFS(通讯通路门店!$AF:$AF,通讯通路门店!$S:$S,$G2271)</f>
        <v>0</v>
      </c>
      <c r="BN2271" s="99">
        <f>SUMIFS(通讯通路门店!$AG:$AG,通讯通路门店!$S:$S,$G2271)</f>
        <v>0</v>
      </c>
      <c r="BO2271" s="99">
        <f>SUMIFS(通讯通路门店!$AH:$AH,通讯通路门店!$S:$S,$G2271)</f>
        <v>0</v>
      </c>
      <c r="BP2271" s="99">
        <f>SUMIFS(通讯通路门店!$AI:$AI,通讯通路门店!$S:$S,$G2271)</f>
        <v>0</v>
      </c>
      <c r="BQ2271" s="83"/>
    </row>
    <row r="2272" spans="1:69">
      <c r="A2272" s="99" t="str">
        <f>IFERROR(_xlfn.XLOOKUP($G2272,通讯通路门店!$S$4:$S$993933,通讯通路门店!$A$4:$A$993933,0,0),"")</f>
        <v>海南省</v>
      </c>
      <c r="B2272" s="99" t="str">
        <f>IFERROR(_xlfn.XLOOKUP($G2272,通讯通路门店!$S$4:$S$993933,通讯通路门店!$B$4:$B$993933,0,0),"")</f>
        <v>昌江黎族自治县</v>
      </c>
      <c r="C2272" s="99" t="str">
        <f>IFERROR(_xlfn.XLOOKUP($G2272,通讯通路门店!$S$4:$S$993933,通讯通路门店!$C$4:$C$993933,0,0),"")</f>
        <v>昌江黎族自治县</v>
      </c>
      <c r="D2272" s="99" t="str">
        <f>IFERROR(_xlfn.XLOOKUP($G2272,通讯通路门店!$S$4:$S$993933,通讯通路门店!$D$4:$D$993933,0,0),"")</f>
        <v>叉河镇</v>
      </c>
      <c r="E2272" s="83"/>
      <c r="F2272" s="83"/>
      <c r="G2272" s="101"/>
      <c r="H2272" s="102">
        <f>IFERROR(_xlfn.XLOOKUP($G2272,通讯通路门店!$S$4:$S$993933,通讯通路门店!$R$4:$R$993933,0,0),"")</f>
        <v>0</v>
      </c>
      <c r="I2272" s="83"/>
      <c r="J2272" s="83"/>
      <c r="K2272" s="83"/>
      <c r="L2272" s="83"/>
      <c r="M2272" s="83"/>
      <c r="N2272" s="83"/>
      <c r="O2272" s="83"/>
      <c r="P2272" s="83"/>
      <c r="Q2272" s="83"/>
      <c r="R2272" s="83"/>
      <c r="S2272" s="83"/>
      <c r="T2272" s="83"/>
      <c r="U2272" s="99">
        <f>COUNTIF(通讯通路门店!$S:$S,$G2272)</f>
        <v>0</v>
      </c>
      <c r="V2272" s="99">
        <f>COUNTIFS(通讯通路门店!$S:$S,$G2272,通讯通路门店!$J:$J,"综合卖场")</f>
        <v>0</v>
      </c>
      <c r="W2272" s="99">
        <f>SUMIFS(通讯通路门店!$AJ:$AJ,通讯通路门店!$S:$S,通讯客户沙盘!$G2272)</f>
        <v>0</v>
      </c>
      <c r="X2272" s="99">
        <f t="shared" si="175"/>
        <v>0</v>
      </c>
      <c r="Y2272" s="99">
        <f>COUNTIFS(通讯通路门店!$S:$S,$G2272,通讯通路门店!$J:$J,"荣耀体验店")+COUNTIFS(通讯通路门店!$S:$S,$G2272,通讯通路门店!$J:$J,"荣耀授权专卖店")</f>
        <v>0</v>
      </c>
      <c r="Z2272" s="99">
        <f>COUNTIFS(通讯通路门店!$S:$S,$G2272,通讯通路门店!$J:$J,"VIVO体验店")</f>
        <v>0</v>
      </c>
      <c r="AA2272" s="99">
        <f>COUNTIFS(通讯通路门店!$S:$S,$G2272,通讯通路门店!$J:$J,"OPPO体验店")</f>
        <v>0</v>
      </c>
      <c r="AB2272" s="99">
        <f>COUNTIFS(通讯通路门店!$S:$S,$G2272,通讯通路门店!$J:$J,"华为授权体验店")+COUNTIFS(通讯通路门店!$S:$S,$G2272,通讯通路门店!$J:$J,"华为堡垒店")</f>
        <v>0</v>
      </c>
      <c r="AC2272" s="99">
        <f>COUNTIFS(通讯通路门店!$S:$S,$G2272,通讯通路门店!$J:$J,"小米体验店")</f>
        <v>0</v>
      </c>
      <c r="AD2272" s="99">
        <f>COUNTIFS(通讯通路门店!$S:$S,$G2272,通讯通路门店!$J:$J,"苹果体验店")</f>
        <v>0</v>
      </c>
      <c r="AE2272" s="99">
        <f>COUNTIFS(通讯通路门店!$S:$S,$G2272,通讯通路门店!$J:$J,"其他品牌专卖店")</f>
        <v>0</v>
      </c>
      <c r="AF2272" s="99">
        <f>SUMIFS(通讯通路门店!$BI:$BI,通讯通路门店!$S:$S,$G2272)</f>
        <v>0</v>
      </c>
      <c r="AG2272" s="99">
        <f>SUMIFS(通讯通路门店!$BH:$BH,通讯通路门店!$S:$S,$G2272)</f>
        <v>0</v>
      </c>
      <c r="AH2272" s="99">
        <f t="shared" si="176"/>
        <v>0</v>
      </c>
      <c r="AI2272" s="99">
        <f>SUMIFS(通讯通路门店!$BB:$BB,通讯通路门店!$S:$S,$G2272)</f>
        <v>0</v>
      </c>
      <c r="AJ2272" s="99">
        <f>SUMIFS(通讯通路门店!$BE:$BE,通讯通路门店!$S:$S,$G2272)</f>
        <v>0</v>
      </c>
      <c r="AK2272" s="99">
        <f>SUMIFS(通讯通路门店!$BG:$BG,通讯通路门店!$S:$S,$G2272)</f>
        <v>0</v>
      </c>
      <c r="AL2272" s="99">
        <f>SUMIFS(通讯通路门店!$BC:$BC,通讯通路门店!$S:$S,$G2272)</f>
        <v>0</v>
      </c>
      <c r="AM2272" s="99">
        <f>SUMIFS(通讯通路门店!$BD:$BD,通讯通路门店!$S:$S,$G2272)</f>
        <v>0</v>
      </c>
      <c r="AN2272" s="99">
        <f>SUMIFS(通讯通路门店!$BF:$BF,通讯通路门店!$S:$S,$G2272)</f>
        <v>0</v>
      </c>
      <c r="AO2272" s="99">
        <f t="shared" si="177"/>
        <v>0</v>
      </c>
      <c r="AP2272" s="99">
        <f>SUMIFS(通讯通路门店!$K:$K,通讯通路门店!$S:$S,$G2272)</f>
        <v>0</v>
      </c>
      <c r="AQ2272" s="83"/>
      <c r="AR2272" s="99">
        <f>SUMIFS(通讯通路门店!$T:$T,通讯通路门店!$S:$S,$G2272)</f>
        <v>0</v>
      </c>
      <c r="AS2272" s="99">
        <f>SUMIFS(通讯通路门店!$U:$U,通讯通路门店!$S:$S,$G2272)</f>
        <v>0</v>
      </c>
      <c r="AT2272" s="99">
        <f>SUMIFS(通讯通路门店!$V:$V,通讯通路门店!$S:$S,$G2272)</f>
        <v>0</v>
      </c>
      <c r="AU2272" s="99">
        <f>SUMIFS(通讯通路门店!$W:$W,通讯通路门店!$S:$S,$G2272)</f>
        <v>0</v>
      </c>
      <c r="AV2272" s="99">
        <f>SUMIFS(通讯通路门店!$Z:$Z,通讯通路门店!$S:$S,$G2272)</f>
        <v>0</v>
      </c>
      <c r="AW2272" s="99">
        <f>SUMIFS(通讯通路门店!$AB:$AB,通讯通路门店!$S:$S,$G2272)</f>
        <v>0</v>
      </c>
      <c r="AX2272" s="99">
        <f>SUMIFS(通讯通路门店!$X:$X,通讯通路门店!$S:$S,$G2272)</f>
        <v>0</v>
      </c>
      <c r="AY2272" s="99">
        <f>SUMIFS(通讯通路门店!$Y:$Y,通讯通路门店!$S:$S,$G2272)</f>
        <v>0</v>
      </c>
      <c r="AZ2272" s="99">
        <f>SUMIFS(通讯通路门店!$AA:$AA,通讯通路门店!$S:$S,$G2272)</f>
        <v>0</v>
      </c>
      <c r="BA2272" s="99">
        <f t="shared" si="178"/>
        <v>0</v>
      </c>
      <c r="BB2272" s="99">
        <f t="shared" si="179"/>
        <v>0</v>
      </c>
      <c r="BC2272" s="99">
        <f>SUMIFS(通讯通路门店!$W:$W,通讯通路门店!$S:$S,$G2272,通讯通路门店!$J:$J,"荣耀体验店")+SUMIFS(通讯通路门店!$W:$W,通讯通路门店!$S:$S,$G2272,通讯通路门店!$J:$J,"荣耀授权专卖店")</f>
        <v>0</v>
      </c>
      <c r="BD2272" s="99">
        <f>SUMIFS(通讯通路门店!$Z:$Z,通讯通路门店!$S:$S,$G2272,通讯通路门店!$J:$J,"VIVO体验店")</f>
        <v>0</v>
      </c>
      <c r="BE2272" s="99">
        <f>SUMIFS(通讯通路门店!$AB:$AB,通讯通路门店!$S:$S,$G2272,通讯通路门店!$J:$J,"OPPO体验店")</f>
        <v>0</v>
      </c>
      <c r="BF2272" s="99">
        <f>SUMIFS(通讯通路门店!$X:$X,通讯通路门店!$S:$S,$G2272,通讯通路门店!$J:$J,"华为授权体验店")+SUMIFS(通讯通路门店!$AA:$AA,通讯通路门店!$S:$S,$G2272,通讯通路门店!$J:$J,"华为堡垒店")</f>
        <v>0</v>
      </c>
      <c r="BG2272" s="99">
        <f>SUMIFS(通讯通路门店!$Y:$Y,通讯通路门店!$S:$S,$G2272,通讯通路门店!$J:$J,"小米体验店")</f>
        <v>0</v>
      </c>
      <c r="BH2272" s="99">
        <f>SUMIFS(通讯通路门店!$AA:$AA,通讯通路门店!$S:$S,$G2272,通讯通路门店!$J:$J,"苹果体验店")</f>
        <v>0</v>
      </c>
      <c r="BI2272" s="99">
        <f>SUMIFS(通讯通路门店!$K:$K,通讯通路门店!$S:$S,$G2272,通讯通路门店!$J:$J,"其他品牌专卖店")</f>
        <v>0</v>
      </c>
      <c r="BJ2272" s="99">
        <f>SUMIFS(通讯通路门店!$AC:$AC,通讯通路门店!$S:$S,$G2272)</f>
        <v>0</v>
      </c>
      <c r="BK2272" s="99">
        <f>SUMIFS(通讯通路门店!$AD:$AD,通讯通路门店!$S:$S,$G2272)</f>
        <v>0</v>
      </c>
      <c r="BL2272" s="99">
        <f>SUMIFS(通讯通路门店!$AE:$AE,通讯通路门店!$S:$S,$G2272)</f>
        <v>0</v>
      </c>
      <c r="BM2272" s="99">
        <f>SUMIFS(通讯通路门店!$AF:$AF,通讯通路门店!$S:$S,$G2272)</f>
        <v>0</v>
      </c>
      <c r="BN2272" s="99">
        <f>SUMIFS(通讯通路门店!$AG:$AG,通讯通路门店!$S:$S,$G2272)</f>
        <v>0</v>
      </c>
      <c r="BO2272" s="99">
        <f>SUMIFS(通讯通路门店!$AH:$AH,通讯通路门店!$S:$S,$G2272)</f>
        <v>0</v>
      </c>
      <c r="BP2272" s="99">
        <f>SUMIFS(通讯通路门店!$AI:$AI,通讯通路门店!$S:$S,$G2272)</f>
        <v>0</v>
      </c>
      <c r="BQ2272" s="83"/>
    </row>
    <row r="2273" spans="1:69">
      <c r="A2273" s="99" t="str">
        <f>IFERROR(_xlfn.XLOOKUP($G2273,通讯通路门店!$S$4:$S$993933,通讯通路门店!$A$4:$A$993933,0,0),"")</f>
        <v>海南省</v>
      </c>
      <c r="B2273" s="99" t="str">
        <f>IFERROR(_xlfn.XLOOKUP($G2273,通讯通路门店!$S$4:$S$993933,通讯通路门店!$B$4:$B$993933,0,0),"")</f>
        <v>昌江黎族自治县</v>
      </c>
      <c r="C2273" s="99" t="str">
        <f>IFERROR(_xlfn.XLOOKUP($G2273,通讯通路门店!$S$4:$S$993933,通讯通路门店!$C$4:$C$993933,0,0),"")</f>
        <v>昌江黎族自治县</v>
      </c>
      <c r="D2273" s="99" t="str">
        <f>IFERROR(_xlfn.XLOOKUP($G2273,通讯通路门店!$S$4:$S$993933,通讯通路门店!$D$4:$D$993933,0,0),"")</f>
        <v>叉河镇</v>
      </c>
      <c r="E2273" s="83"/>
      <c r="F2273" s="83"/>
      <c r="G2273" s="101"/>
      <c r="H2273" s="102">
        <f>IFERROR(_xlfn.XLOOKUP($G2273,通讯通路门店!$S$4:$S$993933,通讯通路门店!$R$4:$R$993933,0,0),"")</f>
        <v>0</v>
      </c>
      <c r="I2273" s="83"/>
      <c r="J2273" s="83"/>
      <c r="K2273" s="83"/>
      <c r="L2273" s="83"/>
      <c r="M2273" s="83"/>
      <c r="N2273" s="83"/>
      <c r="O2273" s="83"/>
      <c r="P2273" s="83"/>
      <c r="Q2273" s="83"/>
      <c r="R2273" s="83"/>
      <c r="S2273" s="83"/>
      <c r="T2273" s="83"/>
      <c r="U2273" s="99">
        <f>COUNTIF(通讯通路门店!$S:$S,$G2273)</f>
        <v>0</v>
      </c>
      <c r="V2273" s="99">
        <f>COUNTIFS(通讯通路门店!$S:$S,$G2273,通讯通路门店!$J:$J,"综合卖场")</f>
        <v>0</v>
      </c>
      <c r="W2273" s="99">
        <f>SUMIFS(通讯通路门店!$AJ:$AJ,通讯通路门店!$S:$S,通讯客户沙盘!$G2273)</f>
        <v>0</v>
      </c>
      <c r="X2273" s="99">
        <f t="shared" si="175"/>
        <v>0</v>
      </c>
      <c r="Y2273" s="99">
        <f>COUNTIFS(通讯通路门店!$S:$S,$G2273,通讯通路门店!$J:$J,"荣耀体验店")+COUNTIFS(通讯通路门店!$S:$S,$G2273,通讯通路门店!$J:$J,"荣耀授权专卖店")</f>
        <v>0</v>
      </c>
      <c r="Z2273" s="99">
        <f>COUNTIFS(通讯通路门店!$S:$S,$G2273,通讯通路门店!$J:$J,"VIVO体验店")</f>
        <v>0</v>
      </c>
      <c r="AA2273" s="99">
        <f>COUNTIFS(通讯通路门店!$S:$S,$G2273,通讯通路门店!$J:$J,"OPPO体验店")</f>
        <v>0</v>
      </c>
      <c r="AB2273" s="99">
        <f>COUNTIFS(通讯通路门店!$S:$S,$G2273,通讯通路门店!$J:$J,"华为授权体验店")+COUNTIFS(通讯通路门店!$S:$S,$G2273,通讯通路门店!$J:$J,"华为堡垒店")</f>
        <v>0</v>
      </c>
      <c r="AC2273" s="99">
        <f>COUNTIFS(通讯通路门店!$S:$S,$G2273,通讯通路门店!$J:$J,"小米体验店")</f>
        <v>0</v>
      </c>
      <c r="AD2273" s="99">
        <f>COUNTIFS(通讯通路门店!$S:$S,$G2273,通讯通路门店!$J:$J,"苹果体验店")</f>
        <v>0</v>
      </c>
      <c r="AE2273" s="99">
        <f>COUNTIFS(通讯通路门店!$S:$S,$G2273,通讯通路门店!$J:$J,"其他品牌专卖店")</f>
        <v>0</v>
      </c>
      <c r="AF2273" s="99">
        <f>SUMIFS(通讯通路门店!$BI:$BI,通讯通路门店!$S:$S,$G2273)</f>
        <v>0</v>
      </c>
      <c r="AG2273" s="99">
        <f>SUMIFS(通讯通路门店!$BH:$BH,通讯通路门店!$S:$S,$G2273)</f>
        <v>0</v>
      </c>
      <c r="AH2273" s="99">
        <f t="shared" si="176"/>
        <v>0</v>
      </c>
      <c r="AI2273" s="99">
        <f>SUMIFS(通讯通路门店!$BB:$BB,通讯通路门店!$S:$S,$G2273)</f>
        <v>0</v>
      </c>
      <c r="AJ2273" s="99">
        <f>SUMIFS(通讯通路门店!$BE:$BE,通讯通路门店!$S:$S,$G2273)</f>
        <v>0</v>
      </c>
      <c r="AK2273" s="99">
        <f>SUMIFS(通讯通路门店!$BG:$BG,通讯通路门店!$S:$S,$G2273)</f>
        <v>0</v>
      </c>
      <c r="AL2273" s="99">
        <f>SUMIFS(通讯通路门店!$BC:$BC,通讯通路门店!$S:$S,$G2273)</f>
        <v>0</v>
      </c>
      <c r="AM2273" s="99">
        <f>SUMIFS(通讯通路门店!$BD:$BD,通讯通路门店!$S:$S,$G2273)</f>
        <v>0</v>
      </c>
      <c r="AN2273" s="99">
        <f>SUMIFS(通讯通路门店!$BF:$BF,通讯通路门店!$S:$S,$G2273)</f>
        <v>0</v>
      </c>
      <c r="AO2273" s="99">
        <f t="shared" si="177"/>
        <v>0</v>
      </c>
      <c r="AP2273" s="99">
        <f>SUMIFS(通讯通路门店!$K:$K,通讯通路门店!$S:$S,$G2273)</f>
        <v>0</v>
      </c>
      <c r="AQ2273" s="83"/>
      <c r="AR2273" s="99">
        <f>SUMIFS(通讯通路门店!$T:$T,通讯通路门店!$S:$S,$G2273)</f>
        <v>0</v>
      </c>
      <c r="AS2273" s="99">
        <f>SUMIFS(通讯通路门店!$U:$U,通讯通路门店!$S:$S,$G2273)</f>
        <v>0</v>
      </c>
      <c r="AT2273" s="99">
        <f>SUMIFS(通讯通路门店!$V:$V,通讯通路门店!$S:$S,$G2273)</f>
        <v>0</v>
      </c>
      <c r="AU2273" s="99">
        <f>SUMIFS(通讯通路门店!$W:$W,通讯通路门店!$S:$S,$G2273)</f>
        <v>0</v>
      </c>
      <c r="AV2273" s="99">
        <f>SUMIFS(通讯通路门店!$Z:$Z,通讯通路门店!$S:$S,$G2273)</f>
        <v>0</v>
      </c>
      <c r="AW2273" s="99">
        <f>SUMIFS(通讯通路门店!$AB:$AB,通讯通路门店!$S:$S,$G2273)</f>
        <v>0</v>
      </c>
      <c r="AX2273" s="99">
        <f>SUMIFS(通讯通路门店!$X:$X,通讯通路门店!$S:$S,$G2273)</f>
        <v>0</v>
      </c>
      <c r="AY2273" s="99">
        <f>SUMIFS(通讯通路门店!$Y:$Y,通讯通路门店!$S:$S,$G2273)</f>
        <v>0</v>
      </c>
      <c r="AZ2273" s="99">
        <f>SUMIFS(通讯通路门店!$AA:$AA,通讯通路门店!$S:$S,$G2273)</f>
        <v>0</v>
      </c>
      <c r="BA2273" s="99">
        <f t="shared" si="178"/>
        <v>0</v>
      </c>
      <c r="BB2273" s="99">
        <f t="shared" si="179"/>
        <v>0</v>
      </c>
      <c r="BC2273" s="99">
        <f>SUMIFS(通讯通路门店!$W:$W,通讯通路门店!$S:$S,$G2273,通讯通路门店!$J:$J,"荣耀体验店")+SUMIFS(通讯通路门店!$W:$W,通讯通路门店!$S:$S,$G2273,通讯通路门店!$J:$J,"荣耀授权专卖店")</f>
        <v>0</v>
      </c>
      <c r="BD2273" s="99">
        <f>SUMIFS(通讯通路门店!$Z:$Z,通讯通路门店!$S:$S,$G2273,通讯通路门店!$J:$J,"VIVO体验店")</f>
        <v>0</v>
      </c>
      <c r="BE2273" s="99">
        <f>SUMIFS(通讯通路门店!$AB:$AB,通讯通路门店!$S:$S,$G2273,通讯通路门店!$J:$J,"OPPO体验店")</f>
        <v>0</v>
      </c>
      <c r="BF2273" s="99">
        <f>SUMIFS(通讯通路门店!$X:$X,通讯通路门店!$S:$S,$G2273,通讯通路门店!$J:$J,"华为授权体验店")+SUMIFS(通讯通路门店!$AA:$AA,通讯通路门店!$S:$S,$G2273,通讯通路门店!$J:$J,"华为堡垒店")</f>
        <v>0</v>
      </c>
      <c r="BG2273" s="99">
        <f>SUMIFS(通讯通路门店!$Y:$Y,通讯通路门店!$S:$S,$G2273,通讯通路门店!$J:$J,"小米体验店")</f>
        <v>0</v>
      </c>
      <c r="BH2273" s="99">
        <f>SUMIFS(通讯通路门店!$AA:$AA,通讯通路门店!$S:$S,$G2273,通讯通路门店!$J:$J,"苹果体验店")</f>
        <v>0</v>
      </c>
      <c r="BI2273" s="99">
        <f>SUMIFS(通讯通路门店!$K:$K,通讯通路门店!$S:$S,$G2273,通讯通路门店!$J:$J,"其他品牌专卖店")</f>
        <v>0</v>
      </c>
      <c r="BJ2273" s="99">
        <f>SUMIFS(通讯通路门店!$AC:$AC,通讯通路门店!$S:$S,$G2273)</f>
        <v>0</v>
      </c>
      <c r="BK2273" s="99">
        <f>SUMIFS(通讯通路门店!$AD:$AD,通讯通路门店!$S:$S,$G2273)</f>
        <v>0</v>
      </c>
      <c r="BL2273" s="99">
        <f>SUMIFS(通讯通路门店!$AE:$AE,通讯通路门店!$S:$S,$G2273)</f>
        <v>0</v>
      </c>
      <c r="BM2273" s="99">
        <f>SUMIFS(通讯通路门店!$AF:$AF,通讯通路门店!$S:$S,$G2273)</f>
        <v>0</v>
      </c>
      <c r="BN2273" s="99">
        <f>SUMIFS(通讯通路门店!$AG:$AG,通讯通路门店!$S:$S,$G2273)</f>
        <v>0</v>
      </c>
      <c r="BO2273" s="99">
        <f>SUMIFS(通讯通路门店!$AH:$AH,通讯通路门店!$S:$S,$G2273)</f>
        <v>0</v>
      </c>
      <c r="BP2273" s="99">
        <f>SUMIFS(通讯通路门店!$AI:$AI,通讯通路门店!$S:$S,$G2273)</f>
        <v>0</v>
      </c>
      <c r="BQ2273" s="83"/>
    </row>
    <row r="2274" spans="1:69">
      <c r="A2274" s="99" t="str">
        <f>IFERROR(_xlfn.XLOOKUP($G2274,通讯通路门店!$S$4:$S$993933,通讯通路门店!$A$4:$A$993933,0,0),"")</f>
        <v>海南省</v>
      </c>
      <c r="B2274" s="99" t="str">
        <f>IFERROR(_xlfn.XLOOKUP($G2274,通讯通路门店!$S$4:$S$993933,通讯通路门店!$B$4:$B$993933,0,0),"")</f>
        <v>昌江黎族自治县</v>
      </c>
      <c r="C2274" s="99" t="str">
        <f>IFERROR(_xlfn.XLOOKUP($G2274,通讯通路门店!$S$4:$S$993933,通讯通路门店!$C$4:$C$993933,0,0),"")</f>
        <v>昌江黎族自治县</v>
      </c>
      <c r="D2274" s="99" t="str">
        <f>IFERROR(_xlfn.XLOOKUP($G2274,通讯通路门店!$S$4:$S$993933,通讯通路门店!$D$4:$D$993933,0,0),"")</f>
        <v>叉河镇</v>
      </c>
      <c r="E2274" s="83"/>
      <c r="F2274" s="83"/>
      <c r="G2274" s="101"/>
      <c r="H2274" s="102">
        <f>IFERROR(_xlfn.XLOOKUP($G2274,通讯通路门店!$S$4:$S$993933,通讯通路门店!$R$4:$R$993933,0,0),"")</f>
        <v>0</v>
      </c>
      <c r="I2274" s="83"/>
      <c r="J2274" s="83"/>
      <c r="K2274" s="83"/>
      <c r="L2274" s="83"/>
      <c r="M2274" s="83"/>
      <c r="N2274" s="83"/>
      <c r="O2274" s="83"/>
      <c r="P2274" s="83"/>
      <c r="Q2274" s="83"/>
      <c r="R2274" s="83"/>
      <c r="S2274" s="83"/>
      <c r="T2274" s="83"/>
      <c r="U2274" s="99">
        <f>COUNTIF(通讯通路门店!$S:$S,$G2274)</f>
        <v>0</v>
      </c>
      <c r="V2274" s="99">
        <f>COUNTIFS(通讯通路门店!$S:$S,$G2274,通讯通路门店!$J:$J,"综合卖场")</f>
        <v>0</v>
      </c>
      <c r="W2274" s="99">
        <f>SUMIFS(通讯通路门店!$AJ:$AJ,通讯通路门店!$S:$S,通讯客户沙盘!$G2274)</f>
        <v>0</v>
      </c>
      <c r="X2274" s="99">
        <f t="shared" si="175"/>
        <v>0</v>
      </c>
      <c r="Y2274" s="99">
        <f>COUNTIFS(通讯通路门店!$S:$S,$G2274,通讯通路门店!$J:$J,"荣耀体验店")+COUNTIFS(通讯通路门店!$S:$S,$G2274,通讯通路门店!$J:$J,"荣耀授权专卖店")</f>
        <v>0</v>
      </c>
      <c r="Z2274" s="99">
        <f>COUNTIFS(通讯通路门店!$S:$S,$G2274,通讯通路门店!$J:$J,"VIVO体验店")</f>
        <v>0</v>
      </c>
      <c r="AA2274" s="99">
        <f>COUNTIFS(通讯通路门店!$S:$S,$G2274,通讯通路门店!$J:$J,"OPPO体验店")</f>
        <v>0</v>
      </c>
      <c r="AB2274" s="99">
        <f>COUNTIFS(通讯通路门店!$S:$S,$G2274,通讯通路门店!$J:$J,"华为授权体验店")+COUNTIFS(通讯通路门店!$S:$S,$G2274,通讯通路门店!$J:$J,"华为堡垒店")</f>
        <v>0</v>
      </c>
      <c r="AC2274" s="99">
        <f>COUNTIFS(通讯通路门店!$S:$S,$G2274,通讯通路门店!$J:$J,"小米体验店")</f>
        <v>0</v>
      </c>
      <c r="AD2274" s="99">
        <f>COUNTIFS(通讯通路门店!$S:$S,$G2274,通讯通路门店!$J:$J,"苹果体验店")</f>
        <v>0</v>
      </c>
      <c r="AE2274" s="99">
        <f>COUNTIFS(通讯通路门店!$S:$S,$G2274,通讯通路门店!$J:$J,"其他品牌专卖店")</f>
        <v>0</v>
      </c>
      <c r="AF2274" s="99">
        <f>SUMIFS(通讯通路门店!$BI:$BI,通讯通路门店!$S:$S,$G2274)</f>
        <v>0</v>
      </c>
      <c r="AG2274" s="99">
        <f>SUMIFS(通讯通路门店!$BH:$BH,通讯通路门店!$S:$S,$G2274)</f>
        <v>0</v>
      </c>
      <c r="AH2274" s="99">
        <f t="shared" si="176"/>
        <v>0</v>
      </c>
      <c r="AI2274" s="99">
        <f>SUMIFS(通讯通路门店!$BB:$BB,通讯通路门店!$S:$S,$G2274)</f>
        <v>0</v>
      </c>
      <c r="AJ2274" s="99">
        <f>SUMIFS(通讯通路门店!$BE:$BE,通讯通路门店!$S:$S,$G2274)</f>
        <v>0</v>
      </c>
      <c r="AK2274" s="99">
        <f>SUMIFS(通讯通路门店!$BG:$BG,通讯通路门店!$S:$S,$G2274)</f>
        <v>0</v>
      </c>
      <c r="AL2274" s="99">
        <f>SUMIFS(通讯通路门店!$BC:$BC,通讯通路门店!$S:$S,$G2274)</f>
        <v>0</v>
      </c>
      <c r="AM2274" s="99">
        <f>SUMIFS(通讯通路门店!$BD:$BD,通讯通路门店!$S:$S,$G2274)</f>
        <v>0</v>
      </c>
      <c r="AN2274" s="99">
        <f>SUMIFS(通讯通路门店!$BF:$BF,通讯通路门店!$S:$S,$G2274)</f>
        <v>0</v>
      </c>
      <c r="AO2274" s="99">
        <f t="shared" si="177"/>
        <v>0</v>
      </c>
      <c r="AP2274" s="99">
        <f>SUMIFS(通讯通路门店!$K:$K,通讯通路门店!$S:$S,$G2274)</f>
        <v>0</v>
      </c>
      <c r="AQ2274" s="83"/>
      <c r="AR2274" s="99">
        <f>SUMIFS(通讯通路门店!$T:$T,通讯通路门店!$S:$S,$G2274)</f>
        <v>0</v>
      </c>
      <c r="AS2274" s="99">
        <f>SUMIFS(通讯通路门店!$U:$U,通讯通路门店!$S:$S,$G2274)</f>
        <v>0</v>
      </c>
      <c r="AT2274" s="99">
        <f>SUMIFS(通讯通路门店!$V:$V,通讯通路门店!$S:$S,$G2274)</f>
        <v>0</v>
      </c>
      <c r="AU2274" s="99">
        <f>SUMIFS(通讯通路门店!$W:$W,通讯通路门店!$S:$S,$G2274)</f>
        <v>0</v>
      </c>
      <c r="AV2274" s="99">
        <f>SUMIFS(通讯通路门店!$Z:$Z,通讯通路门店!$S:$S,$G2274)</f>
        <v>0</v>
      </c>
      <c r="AW2274" s="99">
        <f>SUMIFS(通讯通路门店!$AB:$AB,通讯通路门店!$S:$S,$G2274)</f>
        <v>0</v>
      </c>
      <c r="AX2274" s="99">
        <f>SUMIFS(通讯通路门店!$X:$X,通讯通路门店!$S:$S,$G2274)</f>
        <v>0</v>
      </c>
      <c r="AY2274" s="99">
        <f>SUMIFS(通讯通路门店!$Y:$Y,通讯通路门店!$S:$S,$G2274)</f>
        <v>0</v>
      </c>
      <c r="AZ2274" s="99">
        <f>SUMIFS(通讯通路门店!$AA:$AA,通讯通路门店!$S:$S,$G2274)</f>
        <v>0</v>
      </c>
      <c r="BA2274" s="99">
        <f t="shared" si="178"/>
        <v>0</v>
      </c>
      <c r="BB2274" s="99">
        <f t="shared" si="179"/>
        <v>0</v>
      </c>
      <c r="BC2274" s="99">
        <f>SUMIFS(通讯通路门店!$W:$W,通讯通路门店!$S:$S,$G2274,通讯通路门店!$J:$J,"荣耀体验店")+SUMIFS(通讯通路门店!$W:$W,通讯通路门店!$S:$S,$G2274,通讯通路门店!$J:$J,"荣耀授权专卖店")</f>
        <v>0</v>
      </c>
      <c r="BD2274" s="99">
        <f>SUMIFS(通讯通路门店!$Z:$Z,通讯通路门店!$S:$S,$G2274,通讯通路门店!$J:$J,"VIVO体验店")</f>
        <v>0</v>
      </c>
      <c r="BE2274" s="99">
        <f>SUMIFS(通讯通路门店!$AB:$AB,通讯通路门店!$S:$S,$G2274,通讯通路门店!$J:$J,"OPPO体验店")</f>
        <v>0</v>
      </c>
      <c r="BF2274" s="99">
        <f>SUMIFS(通讯通路门店!$X:$X,通讯通路门店!$S:$S,$G2274,通讯通路门店!$J:$J,"华为授权体验店")+SUMIFS(通讯通路门店!$AA:$AA,通讯通路门店!$S:$S,$G2274,通讯通路门店!$J:$J,"华为堡垒店")</f>
        <v>0</v>
      </c>
      <c r="BG2274" s="99">
        <f>SUMIFS(通讯通路门店!$Y:$Y,通讯通路门店!$S:$S,$G2274,通讯通路门店!$J:$J,"小米体验店")</f>
        <v>0</v>
      </c>
      <c r="BH2274" s="99">
        <f>SUMIFS(通讯通路门店!$AA:$AA,通讯通路门店!$S:$S,$G2274,通讯通路门店!$J:$J,"苹果体验店")</f>
        <v>0</v>
      </c>
      <c r="BI2274" s="99">
        <f>SUMIFS(通讯通路门店!$K:$K,通讯通路门店!$S:$S,$G2274,通讯通路门店!$J:$J,"其他品牌专卖店")</f>
        <v>0</v>
      </c>
      <c r="BJ2274" s="99">
        <f>SUMIFS(通讯通路门店!$AC:$AC,通讯通路门店!$S:$S,$G2274)</f>
        <v>0</v>
      </c>
      <c r="BK2274" s="99">
        <f>SUMIFS(通讯通路门店!$AD:$AD,通讯通路门店!$S:$S,$G2274)</f>
        <v>0</v>
      </c>
      <c r="BL2274" s="99">
        <f>SUMIFS(通讯通路门店!$AE:$AE,通讯通路门店!$S:$S,$G2274)</f>
        <v>0</v>
      </c>
      <c r="BM2274" s="99">
        <f>SUMIFS(通讯通路门店!$AF:$AF,通讯通路门店!$S:$S,$G2274)</f>
        <v>0</v>
      </c>
      <c r="BN2274" s="99">
        <f>SUMIFS(通讯通路门店!$AG:$AG,通讯通路门店!$S:$S,$G2274)</f>
        <v>0</v>
      </c>
      <c r="BO2274" s="99">
        <f>SUMIFS(通讯通路门店!$AH:$AH,通讯通路门店!$S:$S,$G2274)</f>
        <v>0</v>
      </c>
      <c r="BP2274" s="99">
        <f>SUMIFS(通讯通路门店!$AI:$AI,通讯通路门店!$S:$S,$G2274)</f>
        <v>0</v>
      </c>
      <c r="BQ2274" s="83"/>
    </row>
    <row r="2275" spans="1:69">
      <c r="A2275" s="99" t="str">
        <f>IFERROR(_xlfn.XLOOKUP($G2275,通讯通路门店!$S$4:$S$993933,通讯通路门店!$A$4:$A$993933,0,0),"")</f>
        <v>海南省</v>
      </c>
      <c r="B2275" s="99" t="str">
        <f>IFERROR(_xlfn.XLOOKUP($G2275,通讯通路门店!$S$4:$S$993933,通讯通路门店!$B$4:$B$993933,0,0),"")</f>
        <v>昌江黎族自治县</v>
      </c>
      <c r="C2275" s="99" t="str">
        <f>IFERROR(_xlfn.XLOOKUP($G2275,通讯通路门店!$S$4:$S$993933,通讯通路门店!$C$4:$C$993933,0,0),"")</f>
        <v>昌江黎族自治县</v>
      </c>
      <c r="D2275" s="99" t="str">
        <f>IFERROR(_xlfn.XLOOKUP($G2275,通讯通路门店!$S$4:$S$993933,通讯通路门店!$D$4:$D$993933,0,0),"")</f>
        <v>叉河镇</v>
      </c>
      <c r="E2275" s="83"/>
      <c r="F2275" s="83"/>
      <c r="G2275" s="101"/>
      <c r="H2275" s="102">
        <f>IFERROR(_xlfn.XLOOKUP($G2275,通讯通路门店!$S$4:$S$993933,通讯通路门店!$R$4:$R$993933,0,0),"")</f>
        <v>0</v>
      </c>
      <c r="I2275" s="83"/>
      <c r="J2275" s="83"/>
      <c r="K2275" s="83"/>
      <c r="L2275" s="83"/>
      <c r="M2275" s="83"/>
      <c r="N2275" s="83"/>
      <c r="O2275" s="83"/>
      <c r="P2275" s="83"/>
      <c r="Q2275" s="83"/>
      <c r="R2275" s="83"/>
      <c r="S2275" s="83"/>
      <c r="T2275" s="83"/>
      <c r="U2275" s="99">
        <f>COUNTIF(通讯通路门店!$S:$S,$G2275)</f>
        <v>0</v>
      </c>
      <c r="V2275" s="99">
        <f>COUNTIFS(通讯通路门店!$S:$S,$G2275,通讯通路门店!$J:$J,"综合卖场")</f>
        <v>0</v>
      </c>
      <c r="W2275" s="99">
        <f>SUMIFS(通讯通路门店!$AJ:$AJ,通讯通路门店!$S:$S,通讯客户沙盘!$G2275)</f>
        <v>0</v>
      </c>
      <c r="X2275" s="99">
        <f t="shared" si="175"/>
        <v>0</v>
      </c>
      <c r="Y2275" s="99">
        <f>COUNTIFS(通讯通路门店!$S:$S,$G2275,通讯通路门店!$J:$J,"荣耀体验店")+COUNTIFS(通讯通路门店!$S:$S,$G2275,通讯通路门店!$J:$J,"荣耀授权专卖店")</f>
        <v>0</v>
      </c>
      <c r="Z2275" s="99">
        <f>COUNTIFS(通讯通路门店!$S:$S,$G2275,通讯通路门店!$J:$J,"VIVO体验店")</f>
        <v>0</v>
      </c>
      <c r="AA2275" s="99">
        <f>COUNTIFS(通讯通路门店!$S:$S,$G2275,通讯通路门店!$J:$J,"OPPO体验店")</f>
        <v>0</v>
      </c>
      <c r="AB2275" s="99">
        <f>COUNTIFS(通讯通路门店!$S:$S,$G2275,通讯通路门店!$J:$J,"华为授权体验店")+COUNTIFS(通讯通路门店!$S:$S,$G2275,通讯通路门店!$J:$J,"华为堡垒店")</f>
        <v>0</v>
      </c>
      <c r="AC2275" s="99">
        <f>COUNTIFS(通讯通路门店!$S:$S,$G2275,通讯通路门店!$J:$J,"小米体验店")</f>
        <v>0</v>
      </c>
      <c r="AD2275" s="99">
        <f>COUNTIFS(通讯通路门店!$S:$S,$G2275,通讯通路门店!$J:$J,"苹果体验店")</f>
        <v>0</v>
      </c>
      <c r="AE2275" s="99">
        <f>COUNTIFS(通讯通路门店!$S:$S,$G2275,通讯通路门店!$J:$J,"其他品牌专卖店")</f>
        <v>0</v>
      </c>
      <c r="AF2275" s="99">
        <f>SUMIFS(通讯通路门店!$BI:$BI,通讯通路门店!$S:$S,$G2275)</f>
        <v>0</v>
      </c>
      <c r="AG2275" s="99">
        <f>SUMIFS(通讯通路门店!$BH:$BH,通讯通路门店!$S:$S,$G2275)</f>
        <v>0</v>
      </c>
      <c r="AH2275" s="99">
        <f t="shared" si="176"/>
        <v>0</v>
      </c>
      <c r="AI2275" s="99">
        <f>SUMIFS(通讯通路门店!$BB:$BB,通讯通路门店!$S:$S,$G2275)</f>
        <v>0</v>
      </c>
      <c r="AJ2275" s="99">
        <f>SUMIFS(通讯通路门店!$BE:$BE,通讯通路门店!$S:$S,$G2275)</f>
        <v>0</v>
      </c>
      <c r="AK2275" s="99">
        <f>SUMIFS(通讯通路门店!$BG:$BG,通讯通路门店!$S:$S,$G2275)</f>
        <v>0</v>
      </c>
      <c r="AL2275" s="99">
        <f>SUMIFS(通讯通路门店!$BC:$BC,通讯通路门店!$S:$S,$G2275)</f>
        <v>0</v>
      </c>
      <c r="AM2275" s="99">
        <f>SUMIFS(通讯通路门店!$BD:$BD,通讯通路门店!$S:$S,$G2275)</f>
        <v>0</v>
      </c>
      <c r="AN2275" s="99">
        <f>SUMIFS(通讯通路门店!$BF:$BF,通讯通路门店!$S:$S,$G2275)</f>
        <v>0</v>
      </c>
      <c r="AO2275" s="99">
        <f t="shared" si="177"/>
        <v>0</v>
      </c>
      <c r="AP2275" s="99">
        <f>SUMIFS(通讯通路门店!$K:$K,通讯通路门店!$S:$S,$G2275)</f>
        <v>0</v>
      </c>
      <c r="AQ2275" s="83"/>
      <c r="AR2275" s="99">
        <f>SUMIFS(通讯通路门店!$T:$T,通讯通路门店!$S:$S,$G2275)</f>
        <v>0</v>
      </c>
      <c r="AS2275" s="99">
        <f>SUMIFS(通讯通路门店!$U:$U,通讯通路门店!$S:$S,$G2275)</f>
        <v>0</v>
      </c>
      <c r="AT2275" s="99">
        <f>SUMIFS(通讯通路门店!$V:$V,通讯通路门店!$S:$S,$G2275)</f>
        <v>0</v>
      </c>
      <c r="AU2275" s="99">
        <f>SUMIFS(通讯通路门店!$W:$W,通讯通路门店!$S:$S,$G2275)</f>
        <v>0</v>
      </c>
      <c r="AV2275" s="99">
        <f>SUMIFS(通讯通路门店!$Z:$Z,通讯通路门店!$S:$S,$G2275)</f>
        <v>0</v>
      </c>
      <c r="AW2275" s="99">
        <f>SUMIFS(通讯通路门店!$AB:$AB,通讯通路门店!$S:$S,$G2275)</f>
        <v>0</v>
      </c>
      <c r="AX2275" s="99">
        <f>SUMIFS(通讯通路门店!$X:$X,通讯通路门店!$S:$S,$G2275)</f>
        <v>0</v>
      </c>
      <c r="AY2275" s="99">
        <f>SUMIFS(通讯通路门店!$Y:$Y,通讯通路门店!$S:$S,$G2275)</f>
        <v>0</v>
      </c>
      <c r="AZ2275" s="99">
        <f>SUMIFS(通讯通路门店!$AA:$AA,通讯通路门店!$S:$S,$G2275)</f>
        <v>0</v>
      </c>
      <c r="BA2275" s="99">
        <f t="shared" si="178"/>
        <v>0</v>
      </c>
      <c r="BB2275" s="99">
        <f t="shared" si="179"/>
        <v>0</v>
      </c>
      <c r="BC2275" s="99">
        <f>SUMIFS(通讯通路门店!$W:$W,通讯通路门店!$S:$S,$G2275,通讯通路门店!$J:$J,"荣耀体验店")+SUMIFS(通讯通路门店!$W:$W,通讯通路门店!$S:$S,$G2275,通讯通路门店!$J:$J,"荣耀授权专卖店")</f>
        <v>0</v>
      </c>
      <c r="BD2275" s="99">
        <f>SUMIFS(通讯通路门店!$Z:$Z,通讯通路门店!$S:$S,$G2275,通讯通路门店!$J:$J,"VIVO体验店")</f>
        <v>0</v>
      </c>
      <c r="BE2275" s="99">
        <f>SUMIFS(通讯通路门店!$AB:$AB,通讯通路门店!$S:$S,$G2275,通讯通路门店!$J:$J,"OPPO体验店")</f>
        <v>0</v>
      </c>
      <c r="BF2275" s="99">
        <f>SUMIFS(通讯通路门店!$X:$X,通讯通路门店!$S:$S,$G2275,通讯通路门店!$J:$J,"华为授权体验店")+SUMIFS(通讯通路门店!$AA:$AA,通讯通路门店!$S:$S,$G2275,通讯通路门店!$J:$J,"华为堡垒店")</f>
        <v>0</v>
      </c>
      <c r="BG2275" s="99">
        <f>SUMIFS(通讯通路门店!$Y:$Y,通讯通路门店!$S:$S,$G2275,通讯通路门店!$J:$J,"小米体验店")</f>
        <v>0</v>
      </c>
      <c r="BH2275" s="99">
        <f>SUMIFS(通讯通路门店!$AA:$AA,通讯通路门店!$S:$S,$G2275,通讯通路门店!$J:$J,"苹果体验店")</f>
        <v>0</v>
      </c>
      <c r="BI2275" s="99">
        <f>SUMIFS(通讯通路门店!$K:$K,通讯通路门店!$S:$S,$G2275,通讯通路门店!$J:$J,"其他品牌专卖店")</f>
        <v>0</v>
      </c>
      <c r="BJ2275" s="99">
        <f>SUMIFS(通讯通路门店!$AC:$AC,通讯通路门店!$S:$S,$G2275)</f>
        <v>0</v>
      </c>
      <c r="BK2275" s="99">
        <f>SUMIFS(通讯通路门店!$AD:$AD,通讯通路门店!$S:$S,$G2275)</f>
        <v>0</v>
      </c>
      <c r="BL2275" s="99">
        <f>SUMIFS(通讯通路门店!$AE:$AE,通讯通路门店!$S:$S,$G2275)</f>
        <v>0</v>
      </c>
      <c r="BM2275" s="99">
        <f>SUMIFS(通讯通路门店!$AF:$AF,通讯通路门店!$S:$S,$G2275)</f>
        <v>0</v>
      </c>
      <c r="BN2275" s="99">
        <f>SUMIFS(通讯通路门店!$AG:$AG,通讯通路门店!$S:$S,$G2275)</f>
        <v>0</v>
      </c>
      <c r="BO2275" s="99">
        <f>SUMIFS(通讯通路门店!$AH:$AH,通讯通路门店!$S:$S,$G2275)</f>
        <v>0</v>
      </c>
      <c r="BP2275" s="99">
        <f>SUMIFS(通讯通路门店!$AI:$AI,通讯通路门店!$S:$S,$G2275)</f>
        <v>0</v>
      </c>
      <c r="BQ2275" s="83"/>
    </row>
    <row r="2276" spans="1:69">
      <c r="A2276" s="99" t="str">
        <f>IFERROR(_xlfn.XLOOKUP($G2276,通讯通路门店!$S$4:$S$993933,通讯通路门店!$A$4:$A$993933,0,0),"")</f>
        <v>海南省</v>
      </c>
      <c r="B2276" s="99" t="str">
        <f>IFERROR(_xlfn.XLOOKUP($G2276,通讯通路门店!$S$4:$S$993933,通讯通路门店!$B$4:$B$993933,0,0),"")</f>
        <v>昌江黎族自治县</v>
      </c>
      <c r="C2276" s="99" t="str">
        <f>IFERROR(_xlfn.XLOOKUP($G2276,通讯通路门店!$S$4:$S$993933,通讯通路门店!$C$4:$C$993933,0,0),"")</f>
        <v>昌江黎族自治县</v>
      </c>
      <c r="D2276" s="99" t="str">
        <f>IFERROR(_xlfn.XLOOKUP($G2276,通讯通路门店!$S$4:$S$993933,通讯通路门店!$D$4:$D$993933,0,0),"")</f>
        <v>叉河镇</v>
      </c>
      <c r="E2276" s="83"/>
      <c r="F2276" s="83"/>
      <c r="G2276" s="101"/>
      <c r="H2276" s="102">
        <f>IFERROR(_xlfn.XLOOKUP($G2276,通讯通路门店!$S$4:$S$993933,通讯通路门店!$R$4:$R$993933,0,0),"")</f>
        <v>0</v>
      </c>
      <c r="I2276" s="83"/>
      <c r="J2276" s="83"/>
      <c r="K2276" s="83"/>
      <c r="L2276" s="83"/>
      <c r="M2276" s="83"/>
      <c r="N2276" s="83"/>
      <c r="O2276" s="83"/>
      <c r="P2276" s="83"/>
      <c r="Q2276" s="83"/>
      <c r="R2276" s="83"/>
      <c r="S2276" s="83"/>
      <c r="T2276" s="83"/>
      <c r="U2276" s="99">
        <f>COUNTIF(通讯通路门店!$S:$S,$G2276)</f>
        <v>0</v>
      </c>
      <c r="V2276" s="99">
        <f>COUNTIFS(通讯通路门店!$S:$S,$G2276,通讯通路门店!$J:$J,"综合卖场")</f>
        <v>0</v>
      </c>
      <c r="W2276" s="99">
        <f>SUMIFS(通讯通路门店!$AJ:$AJ,通讯通路门店!$S:$S,通讯客户沙盘!$G2276)</f>
        <v>0</v>
      </c>
      <c r="X2276" s="99">
        <f t="shared" si="175"/>
        <v>0</v>
      </c>
      <c r="Y2276" s="99">
        <f>COUNTIFS(通讯通路门店!$S:$S,$G2276,通讯通路门店!$J:$J,"荣耀体验店")+COUNTIFS(通讯通路门店!$S:$S,$G2276,通讯通路门店!$J:$J,"荣耀授权专卖店")</f>
        <v>0</v>
      </c>
      <c r="Z2276" s="99">
        <f>COUNTIFS(通讯通路门店!$S:$S,$G2276,通讯通路门店!$J:$J,"VIVO体验店")</f>
        <v>0</v>
      </c>
      <c r="AA2276" s="99">
        <f>COUNTIFS(通讯通路门店!$S:$S,$G2276,通讯通路门店!$J:$J,"OPPO体验店")</f>
        <v>0</v>
      </c>
      <c r="AB2276" s="99">
        <f>COUNTIFS(通讯通路门店!$S:$S,$G2276,通讯通路门店!$J:$J,"华为授权体验店")+COUNTIFS(通讯通路门店!$S:$S,$G2276,通讯通路门店!$J:$J,"华为堡垒店")</f>
        <v>0</v>
      </c>
      <c r="AC2276" s="99">
        <f>COUNTIFS(通讯通路门店!$S:$S,$G2276,通讯通路门店!$J:$J,"小米体验店")</f>
        <v>0</v>
      </c>
      <c r="AD2276" s="99">
        <f>COUNTIFS(通讯通路门店!$S:$S,$G2276,通讯通路门店!$J:$J,"苹果体验店")</f>
        <v>0</v>
      </c>
      <c r="AE2276" s="99">
        <f>COUNTIFS(通讯通路门店!$S:$S,$G2276,通讯通路门店!$J:$J,"其他品牌专卖店")</f>
        <v>0</v>
      </c>
      <c r="AF2276" s="99">
        <f>SUMIFS(通讯通路门店!$BI:$BI,通讯通路门店!$S:$S,$G2276)</f>
        <v>0</v>
      </c>
      <c r="AG2276" s="99">
        <f>SUMIFS(通讯通路门店!$BH:$BH,通讯通路门店!$S:$S,$G2276)</f>
        <v>0</v>
      </c>
      <c r="AH2276" s="99">
        <f t="shared" si="176"/>
        <v>0</v>
      </c>
      <c r="AI2276" s="99">
        <f>SUMIFS(通讯通路门店!$BB:$BB,通讯通路门店!$S:$S,$G2276)</f>
        <v>0</v>
      </c>
      <c r="AJ2276" s="99">
        <f>SUMIFS(通讯通路门店!$BE:$BE,通讯通路门店!$S:$S,$G2276)</f>
        <v>0</v>
      </c>
      <c r="AK2276" s="99">
        <f>SUMIFS(通讯通路门店!$BG:$BG,通讯通路门店!$S:$S,$G2276)</f>
        <v>0</v>
      </c>
      <c r="AL2276" s="99">
        <f>SUMIFS(通讯通路门店!$BC:$BC,通讯通路门店!$S:$S,$G2276)</f>
        <v>0</v>
      </c>
      <c r="AM2276" s="99">
        <f>SUMIFS(通讯通路门店!$BD:$BD,通讯通路门店!$S:$S,$G2276)</f>
        <v>0</v>
      </c>
      <c r="AN2276" s="99">
        <f>SUMIFS(通讯通路门店!$BF:$BF,通讯通路门店!$S:$S,$G2276)</f>
        <v>0</v>
      </c>
      <c r="AO2276" s="99">
        <f t="shared" si="177"/>
        <v>0</v>
      </c>
      <c r="AP2276" s="99">
        <f>SUMIFS(通讯通路门店!$K:$K,通讯通路门店!$S:$S,$G2276)</f>
        <v>0</v>
      </c>
      <c r="AQ2276" s="83"/>
      <c r="AR2276" s="99">
        <f>SUMIFS(通讯通路门店!$T:$T,通讯通路门店!$S:$S,$G2276)</f>
        <v>0</v>
      </c>
      <c r="AS2276" s="99">
        <f>SUMIFS(通讯通路门店!$U:$U,通讯通路门店!$S:$S,$G2276)</f>
        <v>0</v>
      </c>
      <c r="AT2276" s="99">
        <f>SUMIFS(通讯通路门店!$V:$V,通讯通路门店!$S:$S,$G2276)</f>
        <v>0</v>
      </c>
      <c r="AU2276" s="99">
        <f>SUMIFS(通讯通路门店!$W:$W,通讯通路门店!$S:$S,$G2276)</f>
        <v>0</v>
      </c>
      <c r="AV2276" s="99">
        <f>SUMIFS(通讯通路门店!$Z:$Z,通讯通路门店!$S:$S,$G2276)</f>
        <v>0</v>
      </c>
      <c r="AW2276" s="99">
        <f>SUMIFS(通讯通路门店!$AB:$AB,通讯通路门店!$S:$S,$G2276)</f>
        <v>0</v>
      </c>
      <c r="AX2276" s="99">
        <f>SUMIFS(通讯通路门店!$X:$X,通讯通路门店!$S:$S,$G2276)</f>
        <v>0</v>
      </c>
      <c r="AY2276" s="99">
        <f>SUMIFS(通讯通路门店!$Y:$Y,通讯通路门店!$S:$S,$G2276)</f>
        <v>0</v>
      </c>
      <c r="AZ2276" s="99">
        <f>SUMIFS(通讯通路门店!$AA:$AA,通讯通路门店!$S:$S,$G2276)</f>
        <v>0</v>
      </c>
      <c r="BA2276" s="99">
        <f t="shared" si="178"/>
        <v>0</v>
      </c>
      <c r="BB2276" s="99">
        <f t="shared" si="179"/>
        <v>0</v>
      </c>
      <c r="BC2276" s="99">
        <f>SUMIFS(通讯通路门店!$W:$W,通讯通路门店!$S:$S,$G2276,通讯通路门店!$J:$J,"荣耀体验店")+SUMIFS(通讯通路门店!$W:$W,通讯通路门店!$S:$S,$G2276,通讯通路门店!$J:$J,"荣耀授权专卖店")</f>
        <v>0</v>
      </c>
      <c r="BD2276" s="99">
        <f>SUMIFS(通讯通路门店!$Z:$Z,通讯通路门店!$S:$S,$G2276,通讯通路门店!$J:$J,"VIVO体验店")</f>
        <v>0</v>
      </c>
      <c r="BE2276" s="99">
        <f>SUMIFS(通讯通路门店!$AB:$AB,通讯通路门店!$S:$S,$G2276,通讯通路门店!$J:$J,"OPPO体验店")</f>
        <v>0</v>
      </c>
      <c r="BF2276" s="99">
        <f>SUMIFS(通讯通路门店!$X:$X,通讯通路门店!$S:$S,$G2276,通讯通路门店!$J:$J,"华为授权体验店")+SUMIFS(通讯通路门店!$AA:$AA,通讯通路门店!$S:$S,$G2276,通讯通路门店!$J:$J,"华为堡垒店")</f>
        <v>0</v>
      </c>
      <c r="BG2276" s="99">
        <f>SUMIFS(通讯通路门店!$Y:$Y,通讯通路门店!$S:$S,$G2276,通讯通路门店!$J:$J,"小米体验店")</f>
        <v>0</v>
      </c>
      <c r="BH2276" s="99">
        <f>SUMIFS(通讯通路门店!$AA:$AA,通讯通路门店!$S:$S,$G2276,通讯通路门店!$J:$J,"苹果体验店")</f>
        <v>0</v>
      </c>
      <c r="BI2276" s="99">
        <f>SUMIFS(通讯通路门店!$K:$K,通讯通路门店!$S:$S,$G2276,通讯通路门店!$J:$J,"其他品牌专卖店")</f>
        <v>0</v>
      </c>
      <c r="BJ2276" s="99">
        <f>SUMIFS(通讯通路门店!$AC:$AC,通讯通路门店!$S:$S,$G2276)</f>
        <v>0</v>
      </c>
      <c r="BK2276" s="99">
        <f>SUMIFS(通讯通路门店!$AD:$AD,通讯通路门店!$S:$S,$G2276)</f>
        <v>0</v>
      </c>
      <c r="BL2276" s="99">
        <f>SUMIFS(通讯通路门店!$AE:$AE,通讯通路门店!$S:$S,$G2276)</f>
        <v>0</v>
      </c>
      <c r="BM2276" s="99">
        <f>SUMIFS(通讯通路门店!$AF:$AF,通讯通路门店!$S:$S,$G2276)</f>
        <v>0</v>
      </c>
      <c r="BN2276" s="99">
        <f>SUMIFS(通讯通路门店!$AG:$AG,通讯通路门店!$S:$S,$G2276)</f>
        <v>0</v>
      </c>
      <c r="BO2276" s="99">
        <f>SUMIFS(通讯通路门店!$AH:$AH,通讯通路门店!$S:$S,$G2276)</f>
        <v>0</v>
      </c>
      <c r="BP2276" s="99">
        <f>SUMIFS(通讯通路门店!$AI:$AI,通讯通路门店!$S:$S,$G2276)</f>
        <v>0</v>
      </c>
      <c r="BQ2276" s="83"/>
    </row>
    <row r="2277" spans="1:69">
      <c r="A2277" s="99" t="str">
        <f>IFERROR(_xlfn.XLOOKUP($G2277,通讯通路门店!$S$4:$S$993933,通讯通路门店!$A$4:$A$993933,0,0),"")</f>
        <v>海南省</v>
      </c>
      <c r="B2277" s="99" t="str">
        <f>IFERROR(_xlfn.XLOOKUP($G2277,通讯通路门店!$S$4:$S$993933,通讯通路门店!$B$4:$B$993933,0,0),"")</f>
        <v>昌江黎族自治县</v>
      </c>
      <c r="C2277" s="99" t="str">
        <f>IFERROR(_xlfn.XLOOKUP($G2277,通讯通路门店!$S$4:$S$993933,通讯通路门店!$C$4:$C$993933,0,0),"")</f>
        <v>昌江黎族自治县</v>
      </c>
      <c r="D2277" s="99" t="str">
        <f>IFERROR(_xlfn.XLOOKUP($G2277,通讯通路门店!$S$4:$S$993933,通讯通路门店!$D$4:$D$993933,0,0),"")</f>
        <v>叉河镇</v>
      </c>
      <c r="E2277" s="83"/>
      <c r="F2277" s="83"/>
      <c r="G2277" s="101"/>
      <c r="H2277" s="102">
        <f>IFERROR(_xlfn.XLOOKUP($G2277,通讯通路门店!$S$4:$S$993933,通讯通路门店!$R$4:$R$993933,0,0),"")</f>
        <v>0</v>
      </c>
      <c r="I2277" s="83"/>
      <c r="J2277" s="83"/>
      <c r="K2277" s="83"/>
      <c r="L2277" s="83"/>
      <c r="M2277" s="83"/>
      <c r="N2277" s="83"/>
      <c r="O2277" s="83"/>
      <c r="P2277" s="83"/>
      <c r="Q2277" s="83"/>
      <c r="R2277" s="83"/>
      <c r="S2277" s="83"/>
      <c r="T2277" s="83"/>
      <c r="U2277" s="99">
        <f>COUNTIF(通讯通路门店!$S:$S,$G2277)</f>
        <v>0</v>
      </c>
      <c r="V2277" s="99">
        <f>COUNTIFS(通讯通路门店!$S:$S,$G2277,通讯通路门店!$J:$J,"综合卖场")</f>
        <v>0</v>
      </c>
      <c r="W2277" s="99">
        <f>SUMIFS(通讯通路门店!$AJ:$AJ,通讯通路门店!$S:$S,通讯客户沙盘!$G2277)</f>
        <v>0</v>
      </c>
      <c r="X2277" s="99">
        <f t="shared" si="175"/>
        <v>0</v>
      </c>
      <c r="Y2277" s="99">
        <f>COUNTIFS(通讯通路门店!$S:$S,$G2277,通讯通路门店!$J:$J,"荣耀体验店")+COUNTIFS(通讯通路门店!$S:$S,$G2277,通讯通路门店!$J:$J,"荣耀授权专卖店")</f>
        <v>0</v>
      </c>
      <c r="Z2277" s="99">
        <f>COUNTIFS(通讯通路门店!$S:$S,$G2277,通讯通路门店!$J:$J,"VIVO体验店")</f>
        <v>0</v>
      </c>
      <c r="AA2277" s="99">
        <f>COUNTIFS(通讯通路门店!$S:$S,$G2277,通讯通路门店!$J:$J,"OPPO体验店")</f>
        <v>0</v>
      </c>
      <c r="AB2277" s="99">
        <f>COUNTIFS(通讯通路门店!$S:$S,$G2277,通讯通路门店!$J:$J,"华为授权体验店")+COUNTIFS(通讯通路门店!$S:$S,$G2277,通讯通路门店!$J:$J,"华为堡垒店")</f>
        <v>0</v>
      </c>
      <c r="AC2277" s="99">
        <f>COUNTIFS(通讯通路门店!$S:$S,$G2277,通讯通路门店!$J:$J,"小米体验店")</f>
        <v>0</v>
      </c>
      <c r="AD2277" s="99">
        <f>COUNTIFS(通讯通路门店!$S:$S,$G2277,通讯通路门店!$J:$J,"苹果体验店")</f>
        <v>0</v>
      </c>
      <c r="AE2277" s="99">
        <f>COUNTIFS(通讯通路门店!$S:$S,$G2277,通讯通路门店!$J:$J,"其他品牌专卖店")</f>
        <v>0</v>
      </c>
      <c r="AF2277" s="99">
        <f>SUMIFS(通讯通路门店!$BI:$BI,通讯通路门店!$S:$S,$G2277)</f>
        <v>0</v>
      </c>
      <c r="AG2277" s="99">
        <f>SUMIFS(通讯通路门店!$BH:$BH,通讯通路门店!$S:$S,$G2277)</f>
        <v>0</v>
      </c>
      <c r="AH2277" s="99">
        <f t="shared" si="176"/>
        <v>0</v>
      </c>
      <c r="AI2277" s="99">
        <f>SUMIFS(通讯通路门店!$BB:$BB,通讯通路门店!$S:$S,$G2277)</f>
        <v>0</v>
      </c>
      <c r="AJ2277" s="99">
        <f>SUMIFS(通讯通路门店!$BE:$BE,通讯通路门店!$S:$S,$G2277)</f>
        <v>0</v>
      </c>
      <c r="AK2277" s="99">
        <f>SUMIFS(通讯通路门店!$BG:$BG,通讯通路门店!$S:$S,$G2277)</f>
        <v>0</v>
      </c>
      <c r="AL2277" s="99">
        <f>SUMIFS(通讯通路门店!$BC:$BC,通讯通路门店!$S:$S,$G2277)</f>
        <v>0</v>
      </c>
      <c r="AM2277" s="99">
        <f>SUMIFS(通讯通路门店!$BD:$BD,通讯通路门店!$S:$S,$G2277)</f>
        <v>0</v>
      </c>
      <c r="AN2277" s="99">
        <f>SUMIFS(通讯通路门店!$BF:$BF,通讯通路门店!$S:$S,$G2277)</f>
        <v>0</v>
      </c>
      <c r="AO2277" s="99">
        <f t="shared" si="177"/>
        <v>0</v>
      </c>
      <c r="AP2277" s="99">
        <f>SUMIFS(通讯通路门店!$K:$K,通讯通路门店!$S:$S,$G2277)</f>
        <v>0</v>
      </c>
      <c r="AQ2277" s="83"/>
      <c r="AR2277" s="99">
        <f>SUMIFS(通讯通路门店!$T:$T,通讯通路门店!$S:$S,$G2277)</f>
        <v>0</v>
      </c>
      <c r="AS2277" s="99">
        <f>SUMIFS(通讯通路门店!$U:$U,通讯通路门店!$S:$S,$G2277)</f>
        <v>0</v>
      </c>
      <c r="AT2277" s="99">
        <f>SUMIFS(通讯通路门店!$V:$V,通讯通路门店!$S:$S,$G2277)</f>
        <v>0</v>
      </c>
      <c r="AU2277" s="99">
        <f>SUMIFS(通讯通路门店!$W:$W,通讯通路门店!$S:$S,$G2277)</f>
        <v>0</v>
      </c>
      <c r="AV2277" s="99">
        <f>SUMIFS(通讯通路门店!$Z:$Z,通讯通路门店!$S:$S,$G2277)</f>
        <v>0</v>
      </c>
      <c r="AW2277" s="99">
        <f>SUMIFS(通讯通路门店!$AB:$AB,通讯通路门店!$S:$S,$G2277)</f>
        <v>0</v>
      </c>
      <c r="AX2277" s="99">
        <f>SUMIFS(通讯通路门店!$X:$X,通讯通路门店!$S:$S,$G2277)</f>
        <v>0</v>
      </c>
      <c r="AY2277" s="99">
        <f>SUMIFS(通讯通路门店!$Y:$Y,通讯通路门店!$S:$S,$G2277)</f>
        <v>0</v>
      </c>
      <c r="AZ2277" s="99">
        <f>SUMIFS(通讯通路门店!$AA:$AA,通讯通路门店!$S:$S,$G2277)</f>
        <v>0</v>
      </c>
      <c r="BA2277" s="99">
        <f t="shared" si="178"/>
        <v>0</v>
      </c>
      <c r="BB2277" s="99">
        <f t="shared" si="179"/>
        <v>0</v>
      </c>
      <c r="BC2277" s="99">
        <f>SUMIFS(通讯通路门店!$W:$W,通讯通路门店!$S:$S,$G2277,通讯通路门店!$J:$J,"荣耀体验店")+SUMIFS(通讯通路门店!$W:$W,通讯通路门店!$S:$S,$G2277,通讯通路门店!$J:$J,"荣耀授权专卖店")</f>
        <v>0</v>
      </c>
      <c r="BD2277" s="99">
        <f>SUMIFS(通讯通路门店!$Z:$Z,通讯通路门店!$S:$S,$G2277,通讯通路门店!$J:$J,"VIVO体验店")</f>
        <v>0</v>
      </c>
      <c r="BE2277" s="99">
        <f>SUMIFS(通讯通路门店!$AB:$AB,通讯通路门店!$S:$S,$G2277,通讯通路门店!$J:$J,"OPPO体验店")</f>
        <v>0</v>
      </c>
      <c r="BF2277" s="99">
        <f>SUMIFS(通讯通路门店!$X:$X,通讯通路门店!$S:$S,$G2277,通讯通路门店!$J:$J,"华为授权体验店")+SUMIFS(通讯通路门店!$AA:$AA,通讯通路门店!$S:$S,$G2277,通讯通路门店!$J:$J,"华为堡垒店")</f>
        <v>0</v>
      </c>
      <c r="BG2277" s="99">
        <f>SUMIFS(通讯通路门店!$Y:$Y,通讯通路门店!$S:$S,$G2277,通讯通路门店!$J:$J,"小米体验店")</f>
        <v>0</v>
      </c>
      <c r="BH2277" s="99">
        <f>SUMIFS(通讯通路门店!$AA:$AA,通讯通路门店!$S:$S,$G2277,通讯通路门店!$J:$J,"苹果体验店")</f>
        <v>0</v>
      </c>
      <c r="BI2277" s="99">
        <f>SUMIFS(通讯通路门店!$K:$K,通讯通路门店!$S:$S,$G2277,通讯通路门店!$J:$J,"其他品牌专卖店")</f>
        <v>0</v>
      </c>
      <c r="BJ2277" s="99">
        <f>SUMIFS(通讯通路门店!$AC:$AC,通讯通路门店!$S:$S,$G2277)</f>
        <v>0</v>
      </c>
      <c r="BK2277" s="99">
        <f>SUMIFS(通讯通路门店!$AD:$AD,通讯通路门店!$S:$S,$G2277)</f>
        <v>0</v>
      </c>
      <c r="BL2277" s="99">
        <f>SUMIFS(通讯通路门店!$AE:$AE,通讯通路门店!$S:$S,$G2277)</f>
        <v>0</v>
      </c>
      <c r="BM2277" s="99">
        <f>SUMIFS(通讯通路门店!$AF:$AF,通讯通路门店!$S:$S,$G2277)</f>
        <v>0</v>
      </c>
      <c r="BN2277" s="99">
        <f>SUMIFS(通讯通路门店!$AG:$AG,通讯通路门店!$S:$S,$G2277)</f>
        <v>0</v>
      </c>
      <c r="BO2277" s="99">
        <f>SUMIFS(通讯通路门店!$AH:$AH,通讯通路门店!$S:$S,$G2277)</f>
        <v>0</v>
      </c>
      <c r="BP2277" s="99">
        <f>SUMIFS(通讯通路门店!$AI:$AI,通讯通路门店!$S:$S,$G2277)</f>
        <v>0</v>
      </c>
      <c r="BQ2277" s="83"/>
    </row>
    <row r="2278" spans="1:69">
      <c r="A2278" s="99" t="str">
        <f>IFERROR(_xlfn.XLOOKUP($G2278,通讯通路门店!$S$4:$S$993933,通讯通路门店!$A$4:$A$993933,0,0),"")</f>
        <v>海南省</v>
      </c>
      <c r="B2278" s="99" t="str">
        <f>IFERROR(_xlfn.XLOOKUP($G2278,通讯通路门店!$S$4:$S$993933,通讯通路门店!$B$4:$B$993933,0,0),"")</f>
        <v>昌江黎族自治县</v>
      </c>
      <c r="C2278" s="99" t="str">
        <f>IFERROR(_xlfn.XLOOKUP($G2278,通讯通路门店!$S$4:$S$993933,通讯通路门店!$C$4:$C$993933,0,0),"")</f>
        <v>昌江黎族自治县</v>
      </c>
      <c r="D2278" s="99" t="str">
        <f>IFERROR(_xlfn.XLOOKUP($G2278,通讯通路门店!$S$4:$S$993933,通讯通路门店!$D$4:$D$993933,0,0),"")</f>
        <v>叉河镇</v>
      </c>
      <c r="E2278" s="83"/>
      <c r="F2278" s="83"/>
      <c r="G2278" s="101"/>
      <c r="H2278" s="102">
        <f>IFERROR(_xlfn.XLOOKUP($G2278,通讯通路门店!$S$4:$S$993933,通讯通路门店!$R$4:$R$993933,0,0),"")</f>
        <v>0</v>
      </c>
      <c r="I2278" s="83"/>
      <c r="J2278" s="83"/>
      <c r="K2278" s="83"/>
      <c r="L2278" s="83"/>
      <c r="M2278" s="83"/>
      <c r="N2278" s="83"/>
      <c r="O2278" s="83"/>
      <c r="P2278" s="83"/>
      <c r="Q2278" s="83"/>
      <c r="R2278" s="83"/>
      <c r="S2278" s="83"/>
      <c r="T2278" s="83"/>
      <c r="U2278" s="99">
        <f>COUNTIF(通讯通路门店!$S:$S,$G2278)</f>
        <v>0</v>
      </c>
      <c r="V2278" s="99">
        <f>COUNTIFS(通讯通路门店!$S:$S,$G2278,通讯通路门店!$J:$J,"综合卖场")</f>
        <v>0</v>
      </c>
      <c r="W2278" s="99">
        <f>SUMIFS(通讯通路门店!$AJ:$AJ,通讯通路门店!$S:$S,通讯客户沙盘!$G2278)</f>
        <v>0</v>
      </c>
      <c r="X2278" s="99">
        <f t="shared" si="175"/>
        <v>0</v>
      </c>
      <c r="Y2278" s="99">
        <f>COUNTIFS(通讯通路门店!$S:$S,$G2278,通讯通路门店!$J:$J,"荣耀体验店")+COUNTIFS(通讯通路门店!$S:$S,$G2278,通讯通路门店!$J:$J,"荣耀授权专卖店")</f>
        <v>0</v>
      </c>
      <c r="Z2278" s="99">
        <f>COUNTIFS(通讯通路门店!$S:$S,$G2278,通讯通路门店!$J:$J,"VIVO体验店")</f>
        <v>0</v>
      </c>
      <c r="AA2278" s="99">
        <f>COUNTIFS(通讯通路门店!$S:$S,$G2278,通讯通路门店!$J:$J,"OPPO体验店")</f>
        <v>0</v>
      </c>
      <c r="AB2278" s="99">
        <f>COUNTIFS(通讯通路门店!$S:$S,$G2278,通讯通路门店!$J:$J,"华为授权体验店")+COUNTIFS(通讯通路门店!$S:$S,$G2278,通讯通路门店!$J:$J,"华为堡垒店")</f>
        <v>0</v>
      </c>
      <c r="AC2278" s="99">
        <f>COUNTIFS(通讯通路门店!$S:$S,$G2278,通讯通路门店!$J:$J,"小米体验店")</f>
        <v>0</v>
      </c>
      <c r="AD2278" s="99">
        <f>COUNTIFS(通讯通路门店!$S:$S,$G2278,通讯通路门店!$J:$J,"苹果体验店")</f>
        <v>0</v>
      </c>
      <c r="AE2278" s="99">
        <f>COUNTIFS(通讯通路门店!$S:$S,$G2278,通讯通路门店!$J:$J,"其他品牌专卖店")</f>
        <v>0</v>
      </c>
      <c r="AF2278" s="99">
        <f>SUMIFS(通讯通路门店!$BI:$BI,通讯通路门店!$S:$S,$G2278)</f>
        <v>0</v>
      </c>
      <c r="AG2278" s="99">
        <f>SUMIFS(通讯通路门店!$BH:$BH,通讯通路门店!$S:$S,$G2278)</f>
        <v>0</v>
      </c>
      <c r="AH2278" s="99">
        <f t="shared" si="176"/>
        <v>0</v>
      </c>
      <c r="AI2278" s="99">
        <f>SUMIFS(通讯通路门店!$BB:$BB,通讯通路门店!$S:$S,$G2278)</f>
        <v>0</v>
      </c>
      <c r="AJ2278" s="99">
        <f>SUMIFS(通讯通路门店!$BE:$BE,通讯通路门店!$S:$S,$G2278)</f>
        <v>0</v>
      </c>
      <c r="AK2278" s="99">
        <f>SUMIFS(通讯通路门店!$BG:$BG,通讯通路门店!$S:$S,$G2278)</f>
        <v>0</v>
      </c>
      <c r="AL2278" s="99">
        <f>SUMIFS(通讯通路门店!$BC:$BC,通讯通路门店!$S:$S,$G2278)</f>
        <v>0</v>
      </c>
      <c r="AM2278" s="99">
        <f>SUMIFS(通讯通路门店!$BD:$BD,通讯通路门店!$S:$S,$G2278)</f>
        <v>0</v>
      </c>
      <c r="AN2278" s="99">
        <f>SUMIFS(通讯通路门店!$BF:$BF,通讯通路门店!$S:$S,$G2278)</f>
        <v>0</v>
      </c>
      <c r="AO2278" s="99">
        <f t="shared" si="177"/>
        <v>0</v>
      </c>
      <c r="AP2278" s="99">
        <f>SUMIFS(通讯通路门店!$K:$K,通讯通路门店!$S:$S,$G2278)</f>
        <v>0</v>
      </c>
      <c r="AQ2278" s="83"/>
      <c r="AR2278" s="99">
        <f>SUMIFS(通讯通路门店!$T:$T,通讯通路门店!$S:$S,$G2278)</f>
        <v>0</v>
      </c>
      <c r="AS2278" s="99">
        <f>SUMIFS(通讯通路门店!$U:$U,通讯通路门店!$S:$S,$G2278)</f>
        <v>0</v>
      </c>
      <c r="AT2278" s="99">
        <f>SUMIFS(通讯通路门店!$V:$V,通讯通路门店!$S:$S,$G2278)</f>
        <v>0</v>
      </c>
      <c r="AU2278" s="99">
        <f>SUMIFS(通讯通路门店!$W:$W,通讯通路门店!$S:$S,$G2278)</f>
        <v>0</v>
      </c>
      <c r="AV2278" s="99">
        <f>SUMIFS(通讯通路门店!$Z:$Z,通讯通路门店!$S:$S,$G2278)</f>
        <v>0</v>
      </c>
      <c r="AW2278" s="99">
        <f>SUMIFS(通讯通路门店!$AB:$AB,通讯通路门店!$S:$S,$G2278)</f>
        <v>0</v>
      </c>
      <c r="AX2278" s="99">
        <f>SUMIFS(通讯通路门店!$X:$X,通讯通路门店!$S:$S,$G2278)</f>
        <v>0</v>
      </c>
      <c r="AY2278" s="99">
        <f>SUMIFS(通讯通路门店!$Y:$Y,通讯通路门店!$S:$S,$G2278)</f>
        <v>0</v>
      </c>
      <c r="AZ2278" s="99">
        <f>SUMIFS(通讯通路门店!$AA:$AA,通讯通路门店!$S:$S,$G2278)</f>
        <v>0</v>
      </c>
      <c r="BA2278" s="99">
        <f t="shared" si="178"/>
        <v>0</v>
      </c>
      <c r="BB2278" s="99">
        <f t="shared" si="179"/>
        <v>0</v>
      </c>
      <c r="BC2278" s="99">
        <f>SUMIFS(通讯通路门店!$W:$W,通讯通路门店!$S:$S,$G2278,通讯通路门店!$J:$J,"荣耀体验店")+SUMIFS(通讯通路门店!$W:$W,通讯通路门店!$S:$S,$G2278,通讯通路门店!$J:$J,"荣耀授权专卖店")</f>
        <v>0</v>
      </c>
      <c r="BD2278" s="99">
        <f>SUMIFS(通讯通路门店!$Z:$Z,通讯通路门店!$S:$S,$G2278,通讯通路门店!$J:$J,"VIVO体验店")</f>
        <v>0</v>
      </c>
      <c r="BE2278" s="99">
        <f>SUMIFS(通讯通路门店!$AB:$AB,通讯通路门店!$S:$S,$G2278,通讯通路门店!$J:$J,"OPPO体验店")</f>
        <v>0</v>
      </c>
      <c r="BF2278" s="99">
        <f>SUMIFS(通讯通路门店!$X:$X,通讯通路门店!$S:$S,$G2278,通讯通路门店!$J:$J,"华为授权体验店")+SUMIFS(通讯通路门店!$AA:$AA,通讯通路门店!$S:$S,$G2278,通讯通路门店!$J:$J,"华为堡垒店")</f>
        <v>0</v>
      </c>
      <c r="BG2278" s="99">
        <f>SUMIFS(通讯通路门店!$Y:$Y,通讯通路门店!$S:$S,$G2278,通讯通路门店!$J:$J,"小米体验店")</f>
        <v>0</v>
      </c>
      <c r="BH2278" s="99">
        <f>SUMIFS(通讯通路门店!$AA:$AA,通讯通路门店!$S:$S,$G2278,通讯通路门店!$J:$J,"苹果体验店")</f>
        <v>0</v>
      </c>
      <c r="BI2278" s="99">
        <f>SUMIFS(通讯通路门店!$K:$K,通讯通路门店!$S:$S,$G2278,通讯通路门店!$J:$J,"其他品牌专卖店")</f>
        <v>0</v>
      </c>
      <c r="BJ2278" s="99">
        <f>SUMIFS(通讯通路门店!$AC:$AC,通讯通路门店!$S:$S,$G2278)</f>
        <v>0</v>
      </c>
      <c r="BK2278" s="99">
        <f>SUMIFS(通讯通路门店!$AD:$AD,通讯通路门店!$S:$S,$G2278)</f>
        <v>0</v>
      </c>
      <c r="BL2278" s="99">
        <f>SUMIFS(通讯通路门店!$AE:$AE,通讯通路门店!$S:$S,$G2278)</f>
        <v>0</v>
      </c>
      <c r="BM2278" s="99">
        <f>SUMIFS(通讯通路门店!$AF:$AF,通讯通路门店!$S:$S,$G2278)</f>
        <v>0</v>
      </c>
      <c r="BN2278" s="99">
        <f>SUMIFS(通讯通路门店!$AG:$AG,通讯通路门店!$S:$S,$G2278)</f>
        <v>0</v>
      </c>
      <c r="BO2278" s="99">
        <f>SUMIFS(通讯通路门店!$AH:$AH,通讯通路门店!$S:$S,$G2278)</f>
        <v>0</v>
      </c>
      <c r="BP2278" s="99">
        <f>SUMIFS(通讯通路门店!$AI:$AI,通讯通路门店!$S:$S,$G2278)</f>
        <v>0</v>
      </c>
      <c r="BQ2278" s="83"/>
    </row>
    <row r="2279" spans="1:69">
      <c r="A2279" s="99" t="str">
        <f>IFERROR(_xlfn.XLOOKUP($G2279,通讯通路门店!$S$4:$S$993933,通讯通路门店!$A$4:$A$993933,0,0),"")</f>
        <v>海南省</v>
      </c>
      <c r="B2279" s="99" t="str">
        <f>IFERROR(_xlfn.XLOOKUP($G2279,通讯通路门店!$S$4:$S$993933,通讯通路门店!$B$4:$B$993933,0,0),"")</f>
        <v>昌江黎族自治县</v>
      </c>
      <c r="C2279" s="99" t="str">
        <f>IFERROR(_xlfn.XLOOKUP($G2279,通讯通路门店!$S$4:$S$993933,通讯通路门店!$C$4:$C$993933,0,0),"")</f>
        <v>昌江黎族自治县</v>
      </c>
      <c r="D2279" s="99" t="str">
        <f>IFERROR(_xlfn.XLOOKUP($G2279,通讯通路门店!$S$4:$S$993933,通讯通路门店!$D$4:$D$993933,0,0),"")</f>
        <v>叉河镇</v>
      </c>
      <c r="E2279" s="83"/>
      <c r="F2279" s="83"/>
      <c r="G2279" s="101"/>
      <c r="H2279" s="102">
        <f>IFERROR(_xlfn.XLOOKUP($G2279,通讯通路门店!$S$4:$S$993933,通讯通路门店!$R$4:$R$993933,0,0),"")</f>
        <v>0</v>
      </c>
      <c r="I2279" s="83"/>
      <c r="J2279" s="83"/>
      <c r="K2279" s="83"/>
      <c r="L2279" s="83"/>
      <c r="M2279" s="83"/>
      <c r="N2279" s="83"/>
      <c r="O2279" s="83"/>
      <c r="P2279" s="83"/>
      <c r="Q2279" s="83"/>
      <c r="R2279" s="83"/>
      <c r="S2279" s="83"/>
      <c r="T2279" s="83"/>
      <c r="U2279" s="99">
        <f>COUNTIF(通讯通路门店!$S:$S,$G2279)</f>
        <v>0</v>
      </c>
      <c r="V2279" s="99">
        <f>COUNTIFS(通讯通路门店!$S:$S,$G2279,通讯通路门店!$J:$J,"综合卖场")</f>
        <v>0</v>
      </c>
      <c r="W2279" s="99">
        <f>SUMIFS(通讯通路门店!$AJ:$AJ,通讯通路门店!$S:$S,通讯客户沙盘!$G2279)</f>
        <v>0</v>
      </c>
      <c r="X2279" s="99">
        <f t="shared" si="175"/>
        <v>0</v>
      </c>
      <c r="Y2279" s="99">
        <f>COUNTIFS(通讯通路门店!$S:$S,$G2279,通讯通路门店!$J:$J,"荣耀体验店")+COUNTIFS(通讯通路门店!$S:$S,$G2279,通讯通路门店!$J:$J,"荣耀授权专卖店")</f>
        <v>0</v>
      </c>
      <c r="Z2279" s="99">
        <f>COUNTIFS(通讯通路门店!$S:$S,$G2279,通讯通路门店!$J:$J,"VIVO体验店")</f>
        <v>0</v>
      </c>
      <c r="AA2279" s="99">
        <f>COUNTIFS(通讯通路门店!$S:$S,$G2279,通讯通路门店!$J:$J,"OPPO体验店")</f>
        <v>0</v>
      </c>
      <c r="AB2279" s="99">
        <f>COUNTIFS(通讯通路门店!$S:$S,$G2279,通讯通路门店!$J:$J,"华为授权体验店")+COUNTIFS(通讯通路门店!$S:$S,$G2279,通讯通路门店!$J:$J,"华为堡垒店")</f>
        <v>0</v>
      </c>
      <c r="AC2279" s="99">
        <f>COUNTIFS(通讯通路门店!$S:$S,$G2279,通讯通路门店!$J:$J,"小米体验店")</f>
        <v>0</v>
      </c>
      <c r="AD2279" s="99">
        <f>COUNTIFS(通讯通路门店!$S:$S,$G2279,通讯通路门店!$J:$J,"苹果体验店")</f>
        <v>0</v>
      </c>
      <c r="AE2279" s="99">
        <f>COUNTIFS(通讯通路门店!$S:$S,$G2279,通讯通路门店!$J:$J,"其他品牌专卖店")</f>
        <v>0</v>
      </c>
      <c r="AF2279" s="99">
        <f>SUMIFS(通讯通路门店!$BI:$BI,通讯通路门店!$S:$S,$G2279)</f>
        <v>0</v>
      </c>
      <c r="AG2279" s="99">
        <f>SUMIFS(通讯通路门店!$BH:$BH,通讯通路门店!$S:$S,$G2279)</f>
        <v>0</v>
      </c>
      <c r="AH2279" s="99">
        <f t="shared" si="176"/>
        <v>0</v>
      </c>
      <c r="AI2279" s="99">
        <f>SUMIFS(通讯通路门店!$BB:$BB,通讯通路门店!$S:$S,$G2279)</f>
        <v>0</v>
      </c>
      <c r="AJ2279" s="99">
        <f>SUMIFS(通讯通路门店!$BE:$BE,通讯通路门店!$S:$S,$G2279)</f>
        <v>0</v>
      </c>
      <c r="AK2279" s="99">
        <f>SUMIFS(通讯通路门店!$BG:$BG,通讯通路门店!$S:$S,$G2279)</f>
        <v>0</v>
      </c>
      <c r="AL2279" s="99">
        <f>SUMIFS(通讯通路门店!$BC:$BC,通讯通路门店!$S:$S,$G2279)</f>
        <v>0</v>
      </c>
      <c r="AM2279" s="99">
        <f>SUMIFS(通讯通路门店!$BD:$BD,通讯通路门店!$S:$S,$G2279)</f>
        <v>0</v>
      </c>
      <c r="AN2279" s="99">
        <f>SUMIFS(通讯通路门店!$BF:$BF,通讯通路门店!$S:$S,$G2279)</f>
        <v>0</v>
      </c>
      <c r="AO2279" s="99">
        <f t="shared" si="177"/>
        <v>0</v>
      </c>
      <c r="AP2279" s="99">
        <f>SUMIFS(通讯通路门店!$K:$K,通讯通路门店!$S:$S,$G2279)</f>
        <v>0</v>
      </c>
      <c r="AQ2279" s="83"/>
      <c r="AR2279" s="99">
        <f>SUMIFS(通讯通路门店!$T:$T,通讯通路门店!$S:$S,$G2279)</f>
        <v>0</v>
      </c>
      <c r="AS2279" s="99">
        <f>SUMIFS(通讯通路门店!$U:$U,通讯通路门店!$S:$S,$G2279)</f>
        <v>0</v>
      </c>
      <c r="AT2279" s="99">
        <f>SUMIFS(通讯通路门店!$V:$V,通讯通路门店!$S:$S,$G2279)</f>
        <v>0</v>
      </c>
      <c r="AU2279" s="99">
        <f>SUMIFS(通讯通路门店!$W:$W,通讯通路门店!$S:$S,$G2279)</f>
        <v>0</v>
      </c>
      <c r="AV2279" s="99">
        <f>SUMIFS(通讯通路门店!$Z:$Z,通讯通路门店!$S:$S,$G2279)</f>
        <v>0</v>
      </c>
      <c r="AW2279" s="99">
        <f>SUMIFS(通讯通路门店!$AB:$AB,通讯通路门店!$S:$S,$G2279)</f>
        <v>0</v>
      </c>
      <c r="AX2279" s="99">
        <f>SUMIFS(通讯通路门店!$X:$X,通讯通路门店!$S:$S,$G2279)</f>
        <v>0</v>
      </c>
      <c r="AY2279" s="99">
        <f>SUMIFS(通讯通路门店!$Y:$Y,通讯通路门店!$S:$S,$G2279)</f>
        <v>0</v>
      </c>
      <c r="AZ2279" s="99">
        <f>SUMIFS(通讯通路门店!$AA:$AA,通讯通路门店!$S:$S,$G2279)</f>
        <v>0</v>
      </c>
      <c r="BA2279" s="99">
        <f t="shared" si="178"/>
        <v>0</v>
      </c>
      <c r="BB2279" s="99">
        <f t="shared" si="179"/>
        <v>0</v>
      </c>
      <c r="BC2279" s="99">
        <f>SUMIFS(通讯通路门店!$W:$W,通讯通路门店!$S:$S,$G2279,通讯通路门店!$J:$J,"荣耀体验店")+SUMIFS(通讯通路门店!$W:$W,通讯通路门店!$S:$S,$G2279,通讯通路门店!$J:$J,"荣耀授权专卖店")</f>
        <v>0</v>
      </c>
      <c r="BD2279" s="99">
        <f>SUMIFS(通讯通路门店!$Z:$Z,通讯通路门店!$S:$S,$G2279,通讯通路门店!$J:$J,"VIVO体验店")</f>
        <v>0</v>
      </c>
      <c r="BE2279" s="99">
        <f>SUMIFS(通讯通路门店!$AB:$AB,通讯通路门店!$S:$S,$G2279,通讯通路门店!$J:$J,"OPPO体验店")</f>
        <v>0</v>
      </c>
      <c r="BF2279" s="99">
        <f>SUMIFS(通讯通路门店!$X:$X,通讯通路门店!$S:$S,$G2279,通讯通路门店!$J:$J,"华为授权体验店")+SUMIFS(通讯通路门店!$AA:$AA,通讯通路门店!$S:$S,$G2279,通讯通路门店!$J:$J,"华为堡垒店")</f>
        <v>0</v>
      </c>
      <c r="BG2279" s="99">
        <f>SUMIFS(通讯通路门店!$Y:$Y,通讯通路门店!$S:$S,$G2279,通讯通路门店!$J:$J,"小米体验店")</f>
        <v>0</v>
      </c>
      <c r="BH2279" s="99">
        <f>SUMIFS(通讯通路门店!$AA:$AA,通讯通路门店!$S:$S,$G2279,通讯通路门店!$J:$J,"苹果体验店")</f>
        <v>0</v>
      </c>
      <c r="BI2279" s="99">
        <f>SUMIFS(通讯通路门店!$K:$K,通讯通路门店!$S:$S,$G2279,通讯通路门店!$J:$J,"其他品牌专卖店")</f>
        <v>0</v>
      </c>
      <c r="BJ2279" s="99">
        <f>SUMIFS(通讯通路门店!$AC:$AC,通讯通路门店!$S:$S,$G2279)</f>
        <v>0</v>
      </c>
      <c r="BK2279" s="99">
        <f>SUMIFS(通讯通路门店!$AD:$AD,通讯通路门店!$S:$S,$G2279)</f>
        <v>0</v>
      </c>
      <c r="BL2279" s="99">
        <f>SUMIFS(通讯通路门店!$AE:$AE,通讯通路门店!$S:$S,$G2279)</f>
        <v>0</v>
      </c>
      <c r="BM2279" s="99">
        <f>SUMIFS(通讯通路门店!$AF:$AF,通讯通路门店!$S:$S,$G2279)</f>
        <v>0</v>
      </c>
      <c r="BN2279" s="99">
        <f>SUMIFS(通讯通路门店!$AG:$AG,通讯通路门店!$S:$S,$G2279)</f>
        <v>0</v>
      </c>
      <c r="BO2279" s="99">
        <f>SUMIFS(通讯通路门店!$AH:$AH,通讯通路门店!$S:$S,$G2279)</f>
        <v>0</v>
      </c>
      <c r="BP2279" s="99">
        <f>SUMIFS(通讯通路门店!$AI:$AI,通讯通路门店!$S:$S,$G2279)</f>
        <v>0</v>
      </c>
      <c r="BQ2279" s="83"/>
    </row>
    <row r="2280" spans="1:69">
      <c r="A2280" s="99" t="str">
        <f>IFERROR(_xlfn.XLOOKUP($G2280,通讯通路门店!$S$4:$S$993933,通讯通路门店!$A$4:$A$993933,0,0),"")</f>
        <v>海南省</v>
      </c>
      <c r="B2280" s="99" t="str">
        <f>IFERROR(_xlfn.XLOOKUP($G2280,通讯通路门店!$S$4:$S$993933,通讯通路门店!$B$4:$B$993933,0,0),"")</f>
        <v>昌江黎族自治县</v>
      </c>
      <c r="C2280" s="99" t="str">
        <f>IFERROR(_xlfn.XLOOKUP($G2280,通讯通路门店!$S$4:$S$993933,通讯通路门店!$C$4:$C$993933,0,0),"")</f>
        <v>昌江黎族自治县</v>
      </c>
      <c r="D2280" s="99" t="str">
        <f>IFERROR(_xlfn.XLOOKUP($G2280,通讯通路门店!$S$4:$S$993933,通讯通路门店!$D$4:$D$993933,0,0),"")</f>
        <v>叉河镇</v>
      </c>
      <c r="E2280" s="83"/>
      <c r="F2280" s="83"/>
      <c r="G2280" s="101"/>
      <c r="H2280" s="102">
        <f>IFERROR(_xlfn.XLOOKUP($G2280,通讯通路门店!$S$4:$S$993933,通讯通路门店!$R$4:$R$993933,0,0),"")</f>
        <v>0</v>
      </c>
      <c r="I2280" s="83"/>
      <c r="J2280" s="83"/>
      <c r="K2280" s="83"/>
      <c r="L2280" s="83"/>
      <c r="M2280" s="83"/>
      <c r="N2280" s="83"/>
      <c r="O2280" s="83"/>
      <c r="P2280" s="83"/>
      <c r="Q2280" s="83"/>
      <c r="R2280" s="83"/>
      <c r="S2280" s="83"/>
      <c r="T2280" s="83"/>
      <c r="U2280" s="99">
        <f>COUNTIF(通讯通路门店!$S:$S,$G2280)</f>
        <v>0</v>
      </c>
      <c r="V2280" s="99">
        <f>COUNTIFS(通讯通路门店!$S:$S,$G2280,通讯通路门店!$J:$J,"综合卖场")</f>
        <v>0</v>
      </c>
      <c r="W2280" s="99">
        <f>SUMIFS(通讯通路门店!$AJ:$AJ,通讯通路门店!$S:$S,通讯客户沙盘!$G2280)</f>
        <v>0</v>
      </c>
      <c r="X2280" s="99">
        <f t="shared" si="175"/>
        <v>0</v>
      </c>
      <c r="Y2280" s="99">
        <f>COUNTIFS(通讯通路门店!$S:$S,$G2280,通讯通路门店!$J:$J,"荣耀体验店")+COUNTIFS(通讯通路门店!$S:$S,$G2280,通讯通路门店!$J:$J,"荣耀授权专卖店")</f>
        <v>0</v>
      </c>
      <c r="Z2280" s="99">
        <f>COUNTIFS(通讯通路门店!$S:$S,$G2280,通讯通路门店!$J:$J,"VIVO体验店")</f>
        <v>0</v>
      </c>
      <c r="AA2280" s="99">
        <f>COUNTIFS(通讯通路门店!$S:$S,$G2280,通讯通路门店!$J:$J,"OPPO体验店")</f>
        <v>0</v>
      </c>
      <c r="AB2280" s="99">
        <f>COUNTIFS(通讯通路门店!$S:$S,$G2280,通讯通路门店!$J:$J,"华为授权体验店")+COUNTIFS(通讯通路门店!$S:$S,$G2280,通讯通路门店!$J:$J,"华为堡垒店")</f>
        <v>0</v>
      </c>
      <c r="AC2280" s="99">
        <f>COUNTIFS(通讯通路门店!$S:$S,$G2280,通讯通路门店!$J:$J,"小米体验店")</f>
        <v>0</v>
      </c>
      <c r="AD2280" s="99">
        <f>COUNTIFS(通讯通路门店!$S:$S,$G2280,通讯通路门店!$J:$J,"苹果体验店")</f>
        <v>0</v>
      </c>
      <c r="AE2280" s="99">
        <f>COUNTIFS(通讯通路门店!$S:$S,$G2280,通讯通路门店!$J:$J,"其他品牌专卖店")</f>
        <v>0</v>
      </c>
      <c r="AF2280" s="99">
        <f>SUMIFS(通讯通路门店!$BI:$BI,通讯通路门店!$S:$S,$G2280)</f>
        <v>0</v>
      </c>
      <c r="AG2280" s="99">
        <f>SUMIFS(通讯通路门店!$BH:$BH,通讯通路门店!$S:$S,$G2280)</f>
        <v>0</v>
      </c>
      <c r="AH2280" s="99">
        <f t="shared" si="176"/>
        <v>0</v>
      </c>
      <c r="AI2280" s="99">
        <f>SUMIFS(通讯通路门店!$BB:$BB,通讯通路门店!$S:$S,$G2280)</f>
        <v>0</v>
      </c>
      <c r="AJ2280" s="99">
        <f>SUMIFS(通讯通路门店!$BE:$BE,通讯通路门店!$S:$S,$G2280)</f>
        <v>0</v>
      </c>
      <c r="AK2280" s="99">
        <f>SUMIFS(通讯通路门店!$BG:$BG,通讯通路门店!$S:$S,$G2280)</f>
        <v>0</v>
      </c>
      <c r="AL2280" s="99">
        <f>SUMIFS(通讯通路门店!$BC:$BC,通讯通路门店!$S:$S,$G2280)</f>
        <v>0</v>
      </c>
      <c r="AM2280" s="99">
        <f>SUMIFS(通讯通路门店!$BD:$BD,通讯通路门店!$S:$S,$G2280)</f>
        <v>0</v>
      </c>
      <c r="AN2280" s="99">
        <f>SUMIFS(通讯通路门店!$BF:$BF,通讯通路门店!$S:$S,$G2280)</f>
        <v>0</v>
      </c>
      <c r="AO2280" s="99">
        <f t="shared" si="177"/>
        <v>0</v>
      </c>
      <c r="AP2280" s="99">
        <f>SUMIFS(通讯通路门店!$K:$K,通讯通路门店!$S:$S,$G2280)</f>
        <v>0</v>
      </c>
      <c r="AQ2280" s="83"/>
      <c r="AR2280" s="99">
        <f>SUMIFS(通讯通路门店!$T:$T,通讯通路门店!$S:$S,$G2280)</f>
        <v>0</v>
      </c>
      <c r="AS2280" s="99">
        <f>SUMIFS(通讯通路门店!$U:$U,通讯通路门店!$S:$S,$G2280)</f>
        <v>0</v>
      </c>
      <c r="AT2280" s="99">
        <f>SUMIFS(通讯通路门店!$V:$V,通讯通路门店!$S:$S,$G2280)</f>
        <v>0</v>
      </c>
      <c r="AU2280" s="99">
        <f>SUMIFS(通讯通路门店!$W:$W,通讯通路门店!$S:$S,$G2280)</f>
        <v>0</v>
      </c>
      <c r="AV2280" s="99">
        <f>SUMIFS(通讯通路门店!$Z:$Z,通讯通路门店!$S:$S,$G2280)</f>
        <v>0</v>
      </c>
      <c r="AW2280" s="99">
        <f>SUMIFS(通讯通路门店!$AB:$AB,通讯通路门店!$S:$S,$G2280)</f>
        <v>0</v>
      </c>
      <c r="AX2280" s="99">
        <f>SUMIFS(通讯通路门店!$X:$X,通讯通路门店!$S:$S,$G2280)</f>
        <v>0</v>
      </c>
      <c r="AY2280" s="99">
        <f>SUMIFS(通讯通路门店!$Y:$Y,通讯通路门店!$S:$S,$G2280)</f>
        <v>0</v>
      </c>
      <c r="AZ2280" s="99">
        <f>SUMIFS(通讯通路门店!$AA:$AA,通讯通路门店!$S:$S,$G2280)</f>
        <v>0</v>
      </c>
      <c r="BA2280" s="99">
        <f t="shared" si="178"/>
        <v>0</v>
      </c>
      <c r="BB2280" s="99">
        <f t="shared" si="179"/>
        <v>0</v>
      </c>
      <c r="BC2280" s="99">
        <f>SUMIFS(通讯通路门店!$W:$W,通讯通路门店!$S:$S,$G2280,通讯通路门店!$J:$J,"荣耀体验店")+SUMIFS(通讯通路门店!$W:$W,通讯通路门店!$S:$S,$G2280,通讯通路门店!$J:$J,"荣耀授权专卖店")</f>
        <v>0</v>
      </c>
      <c r="BD2280" s="99">
        <f>SUMIFS(通讯通路门店!$Z:$Z,通讯通路门店!$S:$S,$G2280,通讯通路门店!$J:$J,"VIVO体验店")</f>
        <v>0</v>
      </c>
      <c r="BE2280" s="99">
        <f>SUMIFS(通讯通路门店!$AB:$AB,通讯通路门店!$S:$S,$G2280,通讯通路门店!$J:$J,"OPPO体验店")</f>
        <v>0</v>
      </c>
      <c r="BF2280" s="99">
        <f>SUMIFS(通讯通路门店!$X:$X,通讯通路门店!$S:$S,$G2280,通讯通路门店!$J:$J,"华为授权体验店")+SUMIFS(通讯通路门店!$AA:$AA,通讯通路门店!$S:$S,$G2280,通讯通路门店!$J:$J,"华为堡垒店")</f>
        <v>0</v>
      </c>
      <c r="BG2280" s="99">
        <f>SUMIFS(通讯通路门店!$Y:$Y,通讯通路门店!$S:$S,$G2280,通讯通路门店!$J:$J,"小米体验店")</f>
        <v>0</v>
      </c>
      <c r="BH2280" s="99">
        <f>SUMIFS(通讯通路门店!$AA:$AA,通讯通路门店!$S:$S,$G2280,通讯通路门店!$J:$J,"苹果体验店")</f>
        <v>0</v>
      </c>
      <c r="BI2280" s="99">
        <f>SUMIFS(通讯通路门店!$K:$K,通讯通路门店!$S:$S,$G2280,通讯通路门店!$J:$J,"其他品牌专卖店")</f>
        <v>0</v>
      </c>
      <c r="BJ2280" s="99">
        <f>SUMIFS(通讯通路门店!$AC:$AC,通讯通路门店!$S:$S,$G2280)</f>
        <v>0</v>
      </c>
      <c r="BK2280" s="99">
        <f>SUMIFS(通讯通路门店!$AD:$AD,通讯通路门店!$S:$S,$G2280)</f>
        <v>0</v>
      </c>
      <c r="BL2280" s="99">
        <f>SUMIFS(通讯通路门店!$AE:$AE,通讯通路门店!$S:$S,$G2280)</f>
        <v>0</v>
      </c>
      <c r="BM2280" s="99">
        <f>SUMIFS(通讯通路门店!$AF:$AF,通讯通路门店!$S:$S,$G2280)</f>
        <v>0</v>
      </c>
      <c r="BN2280" s="99">
        <f>SUMIFS(通讯通路门店!$AG:$AG,通讯通路门店!$S:$S,$G2280)</f>
        <v>0</v>
      </c>
      <c r="BO2280" s="99">
        <f>SUMIFS(通讯通路门店!$AH:$AH,通讯通路门店!$S:$S,$G2280)</f>
        <v>0</v>
      </c>
      <c r="BP2280" s="99">
        <f>SUMIFS(通讯通路门店!$AI:$AI,通讯通路门店!$S:$S,$G2280)</f>
        <v>0</v>
      </c>
      <c r="BQ2280" s="83"/>
    </row>
    <row r="2281" spans="1:69">
      <c r="A2281" s="99" t="str">
        <f>IFERROR(_xlfn.XLOOKUP($G2281,通讯通路门店!$S$4:$S$993933,通讯通路门店!$A$4:$A$993933,0,0),"")</f>
        <v>海南省</v>
      </c>
      <c r="B2281" s="99" t="str">
        <f>IFERROR(_xlfn.XLOOKUP($G2281,通讯通路门店!$S$4:$S$993933,通讯通路门店!$B$4:$B$993933,0,0),"")</f>
        <v>昌江黎族自治县</v>
      </c>
      <c r="C2281" s="99" t="str">
        <f>IFERROR(_xlfn.XLOOKUP($G2281,通讯通路门店!$S$4:$S$993933,通讯通路门店!$C$4:$C$993933,0,0),"")</f>
        <v>昌江黎族自治县</v>
      </c>
      <c r="D2281" s="99" t="str">
        <f>IFERROR(_xlfn.XLOOKUP($G2281,通讯通路门店!$S$4:$S$993933,通讯通路门店!$D$4:$D$993933,0,0),"")</f>
        <v>叉河镇</v>
      </c>
      <c r="E2281" s="83"/>
      <c r="F2281" s="83"/>
      <c r="G2281" s="101"/>
      <c r="H2281" s="102">
        <f>IFERROR(_xlfn.XLOOKUP($G2281,通讯通路门店!$S$4:$S$993933,通讯通路门店!$R$4:$R$993933,0,0),"")</f>
        <v>0</v>
      </c>
      <c r="I2281" s="83"/>
      <c r="J2281" s="83"/>
      <c r="K2281" s="83"/>
      <c r="L2281" s="83"/>
      <c r="M2281" s="83"/>
      <c r="N2281" s="83"/>
      <c r="O2281" s="83"/>
      <c r="P2281" s="83"/>
      <c r="Q2281" s="83"/>
      <c r="R2281" s="83"/>
      <c r="S2281" s="83"/>
      <c r="T2281" s="83"/>
      <c r="U2281" s="99">
        <f>COUNTIF(通讯通路门店!$S:$S,$G2281)</f>
        <v>0</v>
      </c>
      <c r="V2281" s="99">
        <f>COUNTIFS(通讯通路门店!$S:$S,$G2281,通讯通路门店!$J:$J,"综合卖场")</f>
        <v>0</v>
      </c>
      <c r="W2281" s="99">
        <f>SUMIFS(通讯通路门店!$AJ:$AJ,通讯通路门店!$S:$S,通讯客户沙盘!$G2281)</f>
        <v>0</v>
      </c>
      <c r="X2281" s="99">
        <f t="shared" si="175"/>
        <v>0</v>
      </c>
      <c r="Y2281" s="99">
        <f>COUNTIFS(通讯通路门店!$S:$S,$G2281,通讯通路门店!$J:$J,"荣耀体验店")+COUNTIFS(通讯通路门店!$S:$S,$G2281,通讯通路门店!$J:$J,"荣耀授权专卖店")</f>
        <v>0</v>
      </c>
      <c r="Z2281" s="99">
        <f>COUNTIFS(通讯通路门店!$S:$S,$G2281,通讯通路门店!$J:$J,"VIVO体验店")</f>
        <v>0</v>
      </c>
      <c r="AA2281" s="99">
        <f>COUNTIFS(通讯通路门店!$S:$S,$G2281,通讯通路门店!$J:$J,"OPPO体验店")</f>
        <v>0</v>
      </c>
      <c r="AB2281" s="99">
        <f>COUNTIFS(通讯通路门店!$S:$S,$G2281,通讯通路门店!$J:$J,"华为授权体验店")+COUNTIFS(通讯通路门店!$S:$S,$G2281,通讯通路门店!$J:$J,"华为堡垒店")</f>
        <v>0</v>
      </c>
      <c r="AC2281" s="99">
        <f>COUNTIFS(通讯通路门店!$S:$S,$G2281,通讯通路门店!$J:$J,"小米体验店")</f>
        <v>0</v>
      </c>
      <c r="AD2281" s="99">
        <f>COUNTIFS(通讯通路门店!$S:$S,$G2281,通讯通路门店!$J:$J,"苹果体验店")</f>
        <v>0</v>
      </c>
      <c r="AE2281" s="99">
        <f>COUNTIFS(通讯通路门店!$S:$S,$G2281,通讯通路门店!$J:$J,"其他品牌专卖店")</f>
        <v>0</v>
      </c>
      <c r="AF2281" s="99">
        <f>SUMIFS(通讯通路门店!$BI:$BI,通讯通路门店!$S:$S,$G2281)</f>
        <v>0</v>
      </c>
      <c r="AG2281" s="99">
        <f>SUMIFS(通讯通路门店!$BH:$BH,通讯通路门店!$S:$S,$G2281)</f>
        <v>0</v>
      </c>
      <c r="AH2281" s="99">
        <f t="shared" si="176"/>
        <v>0</v>
      </c>
      <c r="AI2281" s="99">
        <f>SUMIFS(通讯通路门店!$BB:$BB,通讯通路门店!$S:$S,$G2281)</f>
        <v>0</v>
      </c>
      <c r="AJ2281" s="99">
        <f>SUMIFS(通讯通路门店!$BE:$BE,通讯通路门店!$S:$S,$G2281)</f>
        <v>0</v>
      </c>
      <c r="AK2281" s="99">
        <f>SUMIFS(通讯通路门店!$BG:$BG,通讯通路门店!$S:$S,$G2281)</f>
        <v>0</v>
      </c>
      <c r="AL2281" s="99">
        <f>SUMIFS(通讯通路门店!$BC:$BC,通讯通路门店!$S:$S,$G2281)</f>
        <v>0</v>
      </c>
      <c r="AM2281" s="99">
        <f>SUMIFS(通讯通路门店!$BD:$BD,通讯通路门店!$S:$S,$G2281)</f>
        <v>0</v>
      </c>
      <c r="AN2281" s="99">
        <f>SUMIFS(通讯通路门店!$BF:$BF,通讯通路门店!$S:$S,$G2281)</f>
        <v>0</v>
      </c>
      <c r="AO2281" s="99">
        <f t="shared" si="177"/>
        <v>0</v>
      </c>
      <c r="AP2281" s="99">
        <f>SUMIFS(通讯通路门店!$K:$K,通讯通路门店!$S:$S,$G2281)</f>
        <v>0</v>
      </c>
      <c r="AQ2281" s="83"/>
      <c r="AR2281" s="99">
        <f>SUMIFS(通讯通路门店!$T:$T,通讯通路门店!$S:$S,$G2281)</f>
        <v>0</v>
      </c>
      <c r="AS2281" s="99">
        <f>SUMIFS(通讯通路门店!$U:$U,通讯通路门店!$S:$S,$G2281)</f>
        <v>0</v>
      </c>
      <c r="AT2281" s="99">
        <f>SUMIFS(通讯通路门店!$V:$V,通讯通路门店!$S:$S,$G2281)</f>
        <v>0</v>
      </c>
      <c r="AU2281" s="99">
        <f>SUMIFS(通讯通路门店!$W:$W,通讯通路门店!$S:$S,$G2281)</f>
        <v>0</v>
      </c>
      <c r="AV2281" s="99">
        <f>SUMIFS(通讯通路门店!$Z:$Z,通讯通路门店!$S:$S,$G2281)</f>
        <v>0</v>
      </c>
      <c r="AW2281" s="99">
        <f>SUMIFS(通讯通路门店!$AB:$AB,通讯通路门店!$S:$S,$G2281)</f>
        <v>0</v>
      </c>
      <c r="AX2281" s="99">
        <f>SUMIFS(通讯通路门店!$X:$X,通讯通路门店!$S:$S,$G2281)</f>
        <v>0</v>
      </c>
      <c r="AY2281" s="99">
        <f>SUMIFS(通讯通路门店!$Y:$Y,通讯通路门店!$S:$S,$G2281)</f>
        <v>0</v>
      </c>
      <c r="AZ2281" s="99">
        <f>SUMIFS(通讯通路门店!$AA:$AA,通讯通路门店!$S:$S,$G2281)</f>
        <v>0</v>
      </c>
      <c r="BA2281" s="99">
        <f t="shared" si="178"/>
        <v>0</v>
      </c>
      <c r="BB2281" s="99">
        <f t="shared" si="179"/>
        <v>0</v>
      </c>
      <c r="BC2281" s="99">
        <f>SUMIFS(通讯通路门店!$W:$W,通讯通路门店!$S:$S,$G2281,通讯通路门店!$J:$J,"荣耀体验店")+SUMIFS(通讯通路门店!$W:$W,通讯通路门店!$S:$S,$G2281,通讯通路门店!$J:$J,"荣耀授权专卖店")</f>
        <v>0</v>
      </c>
      <c r="BD2281" s="99">
        <f>SUMIFS(通讯通路门店!$Z:$Z,通讯通路门店!$S:$S,$G2281,通讯通路门店!$J:$J,"VIVO体验店")</f>
        <v>0</v>
      </c>
      <c r="BE2281" s="99">
        <f>SUMIFS(通讯通路门店!$AB:$AB,通讯通路门店!$S:$S,$G2281,通讯通路门店!$J:$J,"OPPO体验店")</f>
        <v>0</v>
      </c>
      <c r="BF2281" s="99">
        <f>SUMIFS(通讯通路门店!$X:$X,通讯通路门店!$S:$S,$G2281,通讯通路门店!$J:$J,"华为授权体验店")+SUMIFS(通讯通路门店!$AA:$AA,通讯通路门店!$S:$S,$G2281,通讯通路门店!$J:$J,"华为堡垒店")</f>
        <v>0</v>
      </c>
      <c r="BG2281" s="99">
        <f>SUMIFS(通讯通路门店!$Y:$Y,通讯通路门店!$S:$S,$G2281,通讯通路门店!$J:$J,"小米体验店")</f>
        <v>0</v>
      </c>
      <c r="BH2281" s="99">
        <f>SUMIFS(通讯通路门店!$AA:$AA,通讯通路门店!$S:$S,$G2281,通讯通路门店!$J:$J,"苹果体验店")</f>
        <v>0</v>
      </c>
      <c r="BI2281" s="99">
        <f>SUMIFS(通讯通路门店!$K:$K,通讯通路门店!$S:$S,$G2281,通讯通路门店!$J:$J,"其他品牌专卖店")</f>
        <v>0</v>
      </c>
      <c r="BJ2281" s="99">
        <f>SUMIFS(通讯通路门店!$AC:$AC,通讯通路门店!$S:$S,$G2281)</f>
        <v>0</v>
      </c>
      <c r="BK2281" s="99">
        <f>SUMIFS(通讯通路门店!$AD:$AD,通讯通路门店!$S:$S,$G2281)</f>
        <v>0</v>
      </c>
      <c r="BL2281" s="99">
        <f>SUMIFS(通讯通路门店!$AE:$AE,通讯通路门店!$S:$S,$G2281)</f>
        <v>0</v>
      </c>
      <c r="BM2281" s="99">
        <f>SUMIFS(通讯通路门店!$AF:$AF,通讯通路门店!$S:$S,$G2281)</f>
        <v>0</v>
      </c>
      <c r="BN2281" s="99">
        <f>SUMIFS(通讯通路门店!$AG:$AG,通讯通路门店!$S:$S,$G2281)</f>
        <v>0</v>
      </c>
      <c r="BO2281" s="99">
        <f>SUMIFS(通讯通路门店!$AH:$AH,通讯通路门店!$S:$S,$G2281)</f>
        <v>0</v>
      </c>
      <c r="BP2281" s="99">
        <f>SUMIFS(通讯通路门店!$AI:$AI,通讯通路门店!$S:$S,$G2281)</f>
        <v>0</v>
      </c>
      <c r="BQ2281" s="83"/>
    </row>
    <row r="2282" spans="1:69">
      <c r="A2282" s="99" t="str">
        <f>IFERROR(_xlfn.XLOOKUP($G2282,通讯通路门店!$S$4:$S$993933,通讯通路门店!$A$4:$A$993933,0,0),"")</f>
        <v>海南省</v>
      </c>
      <c r="B2282" s="99" t="str">
        <f>IFERROR(_xlfn.XLOOKUP($G2282,通讯通路门店!$S$4:$S$993933,通讯通路门店!$B$4:$B$993933,0,0),"")</f>
        <v>昌江黎族自治县</v>
      </c>
      <c r="C2282" s="99" t="str">
        <f>IFERROR(_xlfn.XLOOKUP($G2282,通讯通路门店!$S$4:$S$993933,通讯通路门店!$C$4:$C$993933,0,0),"")</f>
        <v>昌江黎族自治县</v>
      </c>
      <c r="D2282" s="99" t="str">
        <f>IFERROR(_xlfn.XLOOKUP($G2282,通讯通路门店!$S$4:$S$993933,通讯通路门店!$D$4:$D$993933,0,0),"")</f>
        <v>叉河镇</v>
      </c>
      <c r="E2282" s="83"/>
      <c r="F2282" s="83"/>
      <c r="G2282" s="101"/>
      <c r="H2282" s="102">
        <f>IFERROR(_xlfn.XLOOKUP($G2282,通讯通路门店!$S$4:$S$993933,通讯通路门店!$R$4:$R$993933,0,0),"")</f>
        <v>0</v>
      </c>
      <c r="I2282" s="83"/>
      <c r="J2282" s="83"/>
      <c r="K2282" s="83"/>
      <c r="L2282" s="83"/>
      <c r="M2282" s="83"/>
      <c r="N2282" s="83"/>
      <c r="O2282" s="83"/>
      <c r="P2282" s="83"/>
      <c r="Q2282" s="83"/>
      <c r="R2282" s="83"/>
      <c r="S2282" s="83"/>
      <c r="T2282" s="83"/>
      <c r="U2282" s="99">
        <f>COUNTIF(通讯通路门店!$S:$S,$G2282)</f>
        <v>0</v>
      </c>
      <c r="V2282" s="99">
        <f>COUNTIFS(通讯通路门店!$S:$S,$G2282,通讯通路门店!$J:$J,"综合卖场")</f>
        <v>0</v>
      </c>
      <c r="W2282" s="99">
        <f>SUMIFS(通讯通路门店!$AJ:$AJ,通讯通路门店!$S:$S,通讯客户沙盘!$G2282)</f>
        <v>0</v>
      </c>
      <c r="X2282" s="99">
        <f t="shared" si="175"/>
        <v>0</v>
      </c>
      <c r="Y2282" s="99">
        <f>COUNTIFS(通讯通路门店!$S:$S,$G2282,通讯通路门店!$J:$J,"荣耀体验店")+COUNTIFS(通讯通路门店!$S:$S,$G2282,通讯通路门店!$J:$J,"荣耀授权专卖店")</f>
        <v>0</v>
      </c>
      <c r="Z2282" s="99">
        <f>COUNTIFS(通讯通路门店!$S:$S,$G2282,通讯通路门店!$J:$J,"VIVO体验店")</f>
        <v>0</v>
      </c>
      <c r="AA2282" s="99">
        <f>COUNTIFS(通讯通路门店!$S:$S,$G2282,通讯通路门店!$J:$J,"OPPO体验店")</f>
        <v>0</v>
      </c>
      <c r="AB2282" s="99">
        <f>COUNTIFS(通讯通路门店!$S:$S,$G2282,通讯通路门店!$J:$J,"华为授权体验店")+COUNTIFS(通讯通路门店!$S:$S,$G2282,通讯通路门店!$J:$J,"华为堡垒店")</f>
        <v>0</v>
      </c>
      <c r="AC2282" s="99">
        <f>COUNTIFS(通讯通路门店!$S:$S,$G2282,通讯通路门店!$J:$J,"小米体验店")</f>
        <v>0</v>
      </c>
      <c r="AD2282" s="99">
        <f>COUNTIFS(通讯通路门店!$S:$S,$G2282,通讯通路门店!$J:$J,"苹果体验店")</f>
        <v>0</v>
      </c>
      <c r="AE2282" s="99">
        <f>COUNTIFS(通讯通路门店!$S:$S,$G2282,通讯通路门店!$J:$J,"其他品牌专卖店")</f>
        <v>0</v>
      </c>
      <c r="AF2282" s="99">
        <f>SUMIFS(通讯通路门店!$BI:$BI,通讯通路门店!$S:$S,$G2282)</f>
        <v>0</v>
      </c>
      <c r="AG2282" s="99">
        <f>SUMIFS(通讯通路门店!$BH:$BH,通讯通路门店!$S:$S,$G2282)</f>
        <v>0</v>
      </c>
      <c r="AH2282" s="99">
        <f t="shared" si="176"/>
        <v>0</v>
      </c>
      <c r="AI2282" s="99">
        <f>SUMIFS(通讯通路门店!$BB:$BB,通讯通路门店!$S:$S,$G2282)</f>
        <v>0</v>
      </c>
      <c r="AJ2282" s="99">
        <f>SUMIFS(通讯通路门店!$BE:$BE,通讯通路门店!$S:$S,$G2282)</f>
        <v>0</v>
      </c>
      <c r="AK2282" s="99">
        <f>SUMIFS(通讯通路门店!$BG:$BG,通讯通路门店!$S:$S,$G2282)</f>
        <v>0</v>
      </c>
      <c r="AL2282" s="99">
        <f>SUMIFS(通讯通路门店!$BC:$BC,通讯通路门店!$S:$S,$G2282)</f>
        <v>0</v>
      </c>
      <c r="AM2282" s="99">
        <f>SUMIFS(通讯通路门店!$BD:$BD,通讯通路门店!$S:$S,$G2282)</f>
        <v>0</v>
      </c>
      <c r="AN2282" s="99">
        <f>SUMIFS(通讯通路门店!$BF:$BF,通讯通路门店!$S:$S,$G2282)</f>
        <v>0</v>
      </c>
      <c r="AO2282" s="99">
        <f t="shared" si="177"/>
        <v>0</v>
      </c>
      <c r="AP2282" s="99">
        <f>SUMIFS(通讯通路门店!$K:$K,通讯通路门店!$S:$S,$G2282)</f>
        <v>0</v>
      </c>
      <c r="AQ2282" s="83"/>
      <c r="AR2282" s="99">
        <f>SUMIFS(通讯通路门店!$T:$T,通讯通路门店!$S:$S,$G2282)</f>
        <v>0</v>
      </c>
      <c r="AS2282" s="99">
        <f>SUMIFS(通讯通路门店!$U:$U,通讯通路门店!$S:$S,$G2282)</f>
        <v>0</v>
      </c>
      <c r="AT2282" s="99">
        <f>SUMIFS(通讯通路门店!$V:$V,通讯通路门店!$S:$S,$G2282)</f>
        <v>0</v>
      </c>
      <c r="AU2282" s="99">
        <f>SUMIFS(通讯通路门店!$W:$W,通讯通路门店!$S:$S,$G2282)</f>
        <v>0</v>
      </c>
      <c r="AV2282" s="99">
        <f>SUMIFS(通讯通路门店!$Z:$Z,通讯通路门店!$S:$S,$G2282)</f>
        <v>0</v>
      </c>
      <c r="AW2282" s="99">
        <f>SUMIFS(通讯通路门店!$AB:$AB,通讯通路门店!$S:$S,$G2282)</f>
        <v>0</v>
      </c>
      <c r="AX2282" s="99">
        <f>SUMIFS(通讯通路门店!$X:$X,通讯通路门店!$S:$S,$G2282)</f>
        <v>0</v>
      </c>
      <c r="AY2282" s="99">
        <f>SUMIFS(通讯通路门店!$Y:$Y,通讯通路门店!$S:$S,$G2282)</f>
        <v>0</v>
      </c>
      <c r="AZ2282" s="99">
        <f>SUMIFS(通讯通路门店!$AA:$AA,通讯通路门店!$S:$S,$G2282)</f>
        <v>0</v>
      </c>
      <c r="BA2282" s="99">
        <f t="shared" si="178"/>
        <v>0</v>
      </c>
      <c r="BB2282" s="99">
        <f t="shared" si="179"/>
        <v>0</v>
      </c>
      <c r="BC2282" s="99">
        <f>SUMIFS(通讯通路门店!$W:$W,通讯通路门店!$S:$S,$G2282,通讯通路门店!$J:$J,"荣耀体验店")+SUMIFS(通讯通路门店!$W:$W,通讯通路门店!$S:$S,$G2282,通讯通路门店!$J:$J,"荣耀授权专卖店")</f>
        <v>0</v>
      </c>
      <c r="BD2282" s="99">
        <f>SUMIFS(通讯通路门店!$Z:$Z,通讯通路门店!$S:$S,$G2282,通讯通路门店!$J:$J,"VIVO体验店")</f>
        <v>0</v>
      </c>
      <c r="BE2282" s="99">
        <f>SUMIFS(通讯通路门店!$AB:$AB,通讯通路门店!$S:$S,$G2282,通讯通路门店!$J:$J,"OPPO体验店")</f>
        <v>0</v>
      </c>
      <c r="BF2282" s="99">
        <f>SUMIFS(通讯通路门店!$X:$X,通讯通路门店!$S:$S,$G2282,通讯通路门店!$J:$J,"华为授权体验店")+SUMIFS(通讯通路门店!$AA:$AA,通讯通路门店!$S:$S,$G2282,通讯通路门店!$J:$J,"华为堡垒店")</f>
        <v>0</v>
      </c>
      <c r="BG2282" s="99">
        <f>SUMIFS(通讯通路门店!$Y:$Y,通讯通路门店!$S:$S,$G2282,通讯通路门店!$J:$J,"小米体验店")</f>
        <v>0</v>
      </c>
      <c r="BH2282" s="99">
        <f>SUMIFS(通讯通路门店!$AA:$AA,通讯通路门店!$S:$S,$G2282,通讯通路门店!$J:$J,"苹果体验店")</f>
        <v>0</v>
      </c>
      <c r="BI2282" s="99">
        <f>SUMIFS(通讯通路门店!$K:$K,通讯通路门店!$S:$S,$G2282,通讯通路门店!$J:$J,"其他品牌专卖店")</f>
        <v>0</v>
      </c>
      <c r="BJ2282" s="99">
        <f>SUMIFS(通讯通路门店!$AC:$AC,通讯通路门店!$S:$S,$G2282)</f>
        <v>0</v>
      </c>
      <c r="BK2282" s="99">
        <f>SUMIFS(通讯通路门店!$AD:$AD,通讯通路门店!$S:$S,$G2282)</f>
        <v>0</v>
      </c>
      <c r="BL2282" s="99">
        <f>SUMIFS(通讯通路门店!$AE:$AE,通讯通路门店!$S:$S,$G2282)</f>
        <v>0</v>
      </c>
      <c r="BM2282" s="99">
        <f>SUMIFS(通讯通路门店!$AF:$AF,通讯通路门店!$S:$S,$G2282)</f>
        <v>0</v>
      </c>
      <c r="BN2282" s="99">
        <f>SUMIFS(通讯通路门店!$AG:$AG,通讯通路门店!$S:$S,$G2282)</f>
        <v>0</v>
      </c>
      <c r="BO2282" s="99">
        <f>SUMIFS(通讯通路门店!$AH:$AH,通讯通路门店!$S:$S,$G2282)</f>
        <v>0</v>
      </c>
      <c r="BP2282" s="99">
        <f>SUMIFS(通讯通路门店!$AI:$AI,通讯通路门店!$S:$S,$G2282)</f>
        <v>0</v>
      </c>
      <c r="BQ2282" s="83"/>
    </row>
    <row r="2283" spans="1:69">
      <c r="A2283" s="99" t="str">
        <f>IFERROR(_xlfn.XLOOKUP($G2283,通讯通路门店!$S$4:$S$993933,通讯通路门店!$A$4:$A$993933,0,0),"")</f>
        <v>海南省</v>
      </c>
      <c r="B2283" s="99" t="str">
        <f>IFERROR(_xlfn.XLOOKUP($G2283,通讯通路门店!$S$4:$S$993933,通讯通路门店!$B$4:$B$993933,0,0),"")</f>
        <v>昌江黎族自治县</v>
      </c>
      <c r="C2283" s="99" t="str">
        <f>IFERROR(_xlfn.XLOOKUP($G2283,通讯通路门店!$S$4:$S$993933,通讯通路门店!$C$4:$C$993933,0,0),"")</f>
        <v>昌江黎族自治县</v>
      </c>
      <c r="D2283" s="99" t="str">
        <f>IFERROR(_xlfn.XLOOKUP($G2283,通讯通路门店!$S$4:$S$993933,通讯通路门店!$D$4:$D$993933,0,0),"")</f>
        <v>叉河镇</v>
      </c>
      <c r="E2283" s="83"/>
      <c r="F2283" s="83"/>
      <c r="G2283" s="101"/>
      <c r="H2283" s="102">
        <f>IFERROR(_xlfn.XLOOKUP($G2283,通讯通路门店!$S$4:$S$993933,通讯通路门店!$R$4:$R$993933,0,0),"")</f>
        <v>0</v>
      </c>
      <c r="I2283" s="83"/>
      <c r="J2283" s="83"/>
      <c r="K2283" s="83"/>
      <c r="L2283" s="83"/>
      <c r="M2283" s="83"/>
      <c r="N2283" s="83"/>
      <c r="O2283" s="83"/>
      <c r="P2283" s="83"/>
      <c r="Q2283" s="83"/>
      <c r="R2283" s="83"/>
      <c r="S2283" s="83"/>
      <c r="T2283" s="83"/>
      <c r="U2283" s="99">
        <f>COUNTIF(通讯通路门店!$S:$S,$G2283)</f>
        <v>0</v>
      </c>
      <c r="V2283" s="99">
        <f>COUNTIFS(通讯通路门店!$S:$S,$G2283,通讯通路门店!$J:$J,"综合卖场")</f>
        <v>0</v>
      </c>
      <c r="W2283" s="99">
        <f>SUMIFS(通讯通路门店!$AJ:$AJ,通讯通路门店!$S:$S,通讯客户沙盘!$G2283)</f>
        <v>0</v>
      </c>
      <c r="X2283" s="99">
        <f t="shared" si="175"/>
        <v>0</v>
      </c>
      <c r="Y2283" s="99">
        <f>COUNTIFS(通讯通路门店!$S:$S,$G2283,通讯通路门店!$J:$J,"荣耀体验店")+COUNTIFS(通讯通路门店!$S:$S,$G2283,通讯通路门店!$J:$J,"荣耀授权专卖店")</f>
        <v>0</v>
      </c>
      <c r="Z2283" s="99">
        <f>COUNTIFS(通讯通路门店!$S:$S,$G2283,通讯通路门店!$J:$J,"VIVO体验店")</f>
        <v>0</v>
      </c>
      <c r="AA2283" s="99">
        <f>COUNTIFS(通讯通路门店!$S:$S,$G2283,通讯通路门店!$J:$J,"OPPO体验店")</f>
        <v>0</v>
      </c>
      <c r="AB2283" s="99">
        <f>COUNTIFS(通讯通路门店!$S:$S,$G2283,通讯通路门店!$J:$J,"华为授权体验店")+COUNTIFS(通讯通路门店!$S:$S,$G2283,通讯通路门店!$J:$J,"华为堡垒店")</f>
        <v>0</v>
      </c>
      <c r="AC2283" s="99">
        <f>COUNTIFS(通讯通路门店!$S:$S,$G2283,通讯通路门店!$J:$J,"小米体验店")</f>
        <v>0</v>
      </c>
      <c r="AD2283" s="99">
        <f>COUNTIFS(通讯通路门店!$S:$S,$G2283,通讯通路门店!$J:$J,"苹果体验店")</f>
        <v>0</v>
      </c>
      <c r="AE2283" s="99">
        <f>COUNTIFS(通讯通路门店!$S:$S,$G2283,通讯通路门店!$J:$J,"其他品牌专卖店")</f>
        <v>0</v>
      </c>
      <c r="AF2283" s="99">
        <f>SUMIFS(通讯通路门店!$BI:$BI,通讯通路门店!$S:$S,$G2283)</f>
        <v>0</v>
      </c>
      <c r="AG2283" s="99">
        <f>SUMIFS(通讯通路门店!$BH:$BH,通讯通路门店!$S:$S,$G2283)</f>
        <v>0</v>
      </c>
      <c r="AH2283" s="99">
        <f t="shared" si="176"/>
        <v>0</v>
      </c>
      <c r="AI2283" s="99">
        <f>SUMIFS(通讯通路门店!$BB:$BB,通讯通路门店!$S:$S,$G2283)</f>
        <v>0</v>
      </c>
      <c r="AJ2283" s="99">
        <f>SUMIFS(通讯通路门店!$BE:$BE,通讯通路门店!$S:$S,$G2283)</f>
        <v>0</v>
      </c>
      <c r="AK2283" s="99">
        <f>SUMIFS(通讯通路门店!$BG:$BG,通讯通路门店!$S:$S,$G2283)</f>
        <v>0</v>
      </c>
      <c r="AL2283" s="99">
        <f>SUMIFS(通讯通路门店!$BC:$BC,通讯通路门店!$S:$S,$G2283)</f>
        <v>0</v>
      </c>
      <c r="AM2283" s="99">
        <f>SUMIFS(通讯通路门店!$BD:$BD,通讯通路门店!$S:$S,$G2283)</f>
        <v>0</v>
      </c>
      <c r="AN2283" s="99">
        <f>SUMIFS(通讯通路门店!$BF:$BF,通讯通路门店!$S:$S,$G2283)</f>
        <v>0</v>
      </c>
      <c r="AO2283" s="99">
        <f t="shared" si="177"/>
        <v>0</v>
      </c>
      <c r="AP2283" s="99">
        <f>SUMIFS(通讯通路门店!$K:$K,通讯通路门店!$S:$S,$G2283)</f>
        <v>0</v>
      </c>
      <c r="AQ2283" s="83"/>
      <c r="AR2283" s="99">
        <f>SUMIFS(通讯通路门店!$T:$T,通讯通路门店!$S:$S,$G2283)</f>
        <v>0</v>
      </c>
      <c r="AS2283" s="99">
        <f>SUMIFS(通讯通路门店!$U:$U,通讯通路门店!$S:$S,$G2283)</f>
        <v>0</v>
      </c>
      <c r="AT2283" s="99">
        <f>SUMIFS(通讯通路门店!$V:$V,通讯通路门店!$S:$S,$G2283)</f>
        <v>0</v>
      </c>
      <c r="AU2283" s="99">
        <f>SUMIFS(通讯通路门店!$W:$W,通讯通路门店!$S:$S,$G2283)</f>
        <v>0</v>
      </c>
      <c r="AV2283" s="99">
        <f>SUMIFS(通讯通路门店!$Z:$Z,通讯通路门店!$S:$S,$G2283)</f>
        <v>0</v>
      </c>
      <c r="AW2283" s="99">
        <f>SUMIFS(通讯通路门店!$AB:$AB,通讯通路门店!$S:$S,$G2283)</f>
        <v>0</v>
      </c>
      <c r="AX2283" s="99">
        <f>SUMIFS(通讯通路门店!$X:$X,通讯通路门店!$S:$S,$G2283)</f>
        <v>0</v>
      </c>
      <c r="AY2283" s="99">
        <f>SUMIFS(通讯通路门店!$Y:$Y,通讯通路门店!$S:$S,$G2283)</f>
        <v>0</v>
      </c>
      <c r="AZ2283" s="99">
        <f>SUMIFS(通讯通路门店!$AA:$AA,通讯通路门店!$S:$S,$G2283)</f>
        <v>0</v>
      </c>
      <c r="BA2283" s="99">
        <f t="shared" si="178"/>
        <v>0</v>
      </c>
      <c r="BB2283" s="99">
        <f t="shared" si="179"/>
        <v>0</v>
      </c>
      <c r="BC2283" s="99">
        <f>SUMIFS(通讯通路门店!$W:$W,通讯通路门店!$S:$S,$G2283,通讯通路门店!$J:$J,"荣耀体验店")+SUMIFS(通讯通路门店!$W:$W,通讯通路门店!$S:$S,$G2283,通讯通路门店!$J:$J,"荣耀授权专卖店")</f>
        <v>0</v>
      </c>
      <c r="BD2283" s="99">
        <f>SUMIFS(通讯通路门店!$Z:$Z,通讯通路门店!$S:$S,$G2283,通讯通路门店!$J:$J,"VIVO体验店")</f>
        <v>0</v>
      </c>
      <c r="BE2283" s="99">
        <f>SUMIFS(通讯通路门店!$AB:$AB,通讯通路门店!$S:$S,$G2283,通讯通路门店!$J:$J,"OPPO体验店")</f>
        <v>0</v>
      </c>
      <c r="BF2283" s="99">
        <f>SUMIFS(通讯通路门店!$X:$X,通讯通路门店!$S:$S,$G2283,通讯通路门店!$J:$J,"华为授权体验店")+SUMIFS(通讯通路门店!$AA:$AA,通讯通路门店!$S:$S,$G2283,通讯通路门店!$J:$J,"华为堡垒店")</f>
        <v>0</v>
      </c>
      <c r="BG2283" s="99">
        <f>SUMIFS(通讯通路门店!$Y:$Y,通讯通路门店!$S:$S,$G2283,通讯通路门店!$J:$J,"小米体验店")</f>
        <v>0</v>
      </c>
      <c r="BH2283" s="99">
        <f>SUMIFS(通讯通路门店!$AA:$AA,通讯通路门店!$S:$S,$G2283,通讯通路门店!$J:$J,"苹果体验店")</f>
        <v>0</v>
      </c>
      <c r="BI2283" s="99">
        <f>SUMIFS(通讯通路门店!$K:$K,通讯通路门店!$S:$S,$G2283,通讯通路门店!$J:$J,"其他品牌专卖店")</f>
        <v>0</v>
      </c>
      <c r="BJ2283" s="99">
        <f>SUMIFS(通讯通路门店!$AC:$AC,通讯通路门店!$S:$S,$G2283)</f>
        <v>0</v>
      </c>
      <c r="BK2283" s="99">
        <f>SUMIFS(通讯通路门店!$AD:$AD,通讯通路门店!$S:$S,$G2283)</f>
        <v>0</v>
      </c>
      <c r="BL2283" s="99">
        <f>SUMIFS(通讯通路门店!$AE:$AE,通讯通路门店!$S:$S,$G2283)</f>
        <v>0</v>
      </c>
      <c r="BM2283" s="99">
        <f>SUMIFS(通讯通路门店!$AF:$AF,通讯通路门店!$S:$S,$G2283)</f>
        <v>0</v>
      </c>
      <c r="BN2283" s="99">
        <f>SUMIFS(通讯通路门店!$AG:$AG,通讯通路门店!$S:$S,$G2283)</f>
        <v>0</v>
      </c>
      <c r="BO2283" s="99">
        <f>SUMIFS(通讯通路门店!$AH:$AH,通讯通路门店!$S:$S,$G2283)</f>
        <v>0</v>
      </c>
      <c r="BP2283" s="99">
        <f>SUMIFS(通讯通路门店!$AI:$AI,通讯通路门店!$S:$S,$G2283)</f>
        <v>0</v>
      </c>
      <c r="BQ2283" s="83"/>
    </row>
    <row r="2284" spans="1:69">
      <c r="A2284" s="99" t="str">
        <f>IFERROR(_xlfn.XLOOKUP($G2284,通讯通路门店!$S$4:$S$993933,通讯通路门店!$A$4:$A$993933,0,0),"")</f>
        <v>海南省</v>
      </c>
      <c r="B2284" s="99" t="str">
        <f>IFERROR(_xlfn.XLOOKUP($G2284,通讯通路门店!$S$4:$S$993933,通讯通路门店!$B$4:$B$993933,0,0),"")</f>
        <v>昌江黎族自治县</v>
      </c>
      <c r="C2284" s="99" t="str">
        <f>IFERROR(_xlfn.XLOOKUP($G2284,通讯通路门店!$S$4:$S$993933,通讯通路门店!$C$4:$C$993933,0,0),"")</f>
        <v>昌江黎族自治县</v>
      </c>
      <c r="D2284" s="99" t="str">
        <f>IFERROR(_xlfn.XLOOKUP($G2284,通讯通路门店!$S$4:$S$993933,通讯通路门店!$D$4:$D$993933,0,0),"")</f>
        <v>叉河镇</v>
      </c>
      <c r="E2284" s="83"/>
      <c r="F2284" s="83"/>
      <c r="G2284" s="101"/>
      <c r="H2284" s="102">
        <f>IFERROR(_xlfn.XLOOKUP($G2284,通讯通路门店!$S$4:$S$993933,通讯通路门店!$R$4:$R$993933,0,0),"")</f>
        <v>0</v>
      </c>
      <c r="I2284" s="83"/>
      <c r="J2284" s="83"/>
      <c r="K2284" s="83"/>
      <c r="L2284" s="83"/>
      <c r="M2284" s="83"/>
      <c r="N2284" s="83"/>
      <c r="O2284" s="83"/>
      <c r="P2284" s="83"/>
      <c r="Q2284" s="83"/>
      <c r="R2284" s="83"/>
      <c r="S2284" s="83"/>
      <c r="T2284" s="83"/>
      <c r="U2284" s="99">
        <f>COUNTIF(通讯通路门店!$S:$S,$G2284)</f>
        <v>0</v>
      </c>
      <c r="V2284" s="99">
        <f>COUNTIFS(通讯通路门店!$S:$S,$G2284,通讯通路门店!$J:$J,"综合卖场")</f>
        <v>0</v>
      </c>
      <c r="W2284" s="99">
        <f>SUMIFS(通讯通路门店!$AJ:$AJ,通讯通路门店!$S:$S,通讯客户沙盘!$G2284)</f>
        <v>0</v>
      </c>
      <c r="X2284" s="99">
        <f t="shared" si="175"/>
        <v>0</v>
      </c>
      <c r="Y2284" s="99">
        <f>COUNTIFS(通讯通路门店!$S:$S,$G2284,通讯通路门店!$J:$J,"荣耀体验店")+COUNTIFS(通讯通路门店!$S:$S,$G2284,通讯通路门店!$J:$J,"荣耀授权专卖店")</f>
        <v>0</v>
      </c>
      <c r="Z2284" s="99">
        <f>COUNTIFS(通讯通路门店!$S:$S,$G2284,通讯通路门店!$J:$J,"VIVO体验店")</f>
        <v>0</v>
      </c>
      <c r="AA2284" s="99">
        <f>COUNTIFS(通讯通路门店!$S:$S,$G2284,通讯通路门店!$J:$J,"OPPO体验店")</f>
        <v>0</v>
      </c>
      <c r="AB2284" s="99">
        <f>COUNTIFS(通讯通路门店!$S:$S,$G2284,通讯通路门店!$J:$J,"华为授权体验店")+COUNTIFS(通讯通路门店!$S:$S,$G2284,通讯通路门店!$J:$J,"华为堡垒店")</f>
        <v>0</v>
      </c>
      <c r="AC2284" s="99">
        <f>COUNTIFS(通讯通路门店!$S:$S,$G2284,通讯通路门店!$J:$J,"小米体验店")</f>
        <v>0</v>
      </c>
      <c r="AD2284" s="99">
        <f>COUNTIFS(通讯通路门店!$S:$S,$G2284,通讯通路门店!$J:$J,"苹果体验店")</f>
        <v>0</v>
      </c>
      <c r="AE2284" s="99">
        <f>COUNTIFS(通讯通路门店!$S:$S,$G2284,通讯通路门店!$J:$J,"其他品牌专卖店")</f>
        <v>0</v>
      </c>
      <c r="AF2284" s="99">
        <f>SUMIFS(通讯通路门店!$BI:$BI,通讯通路门店!$S:$S,$G2284)</f>
        <v>0</v>
      </c>
      <c r="AG2284" s="99">
        <f>SUMIFS(通讯通路门店!$BH:$BH,通讯通路门店!$S:$S,$G2284)</f>
        <v>0</v>
      </c>
      <c r="AH2284" s="99">
        <f t="shared" si="176"/>
        <v>0</v>
      </c>
      <c r="AI2284" s="99">
        <f>SUMIFS(通讯通路门店!$BB:$BB,通讯通路门店!$S:$S,$G2284)</f>
        <v>0</v>
      </c>
      <c r="AJ2284" s="99">
        <f>SUMIFS(通讯通路门店!$BE:$BE,通讯通路门店!$S:$S,$G2284)</f>
        <v>0</v>
      </c>
      <c r="AK2284" s="99">
        <f>SUMIFS(通讯通路门店!$BG:$BG,通讯通路门店!$S:$S,$G2284)</f>
        <v>0</v>
      </c>
      <c r="AL2284" s="99">
        <f>SUMIFS(通讯通路门店!$BC:$BC,通讯通路门店!$S:$S,$G2284)</f>
        <v>0</v>
      </c>
      <c r="AM2284" s="99">
        <f>SUMIFS(通讯通路门店!$BD:$BD,通讯通路门店!$S:$S,$G2284)</f>
        <v>0</v>
      </c>
      <c r="AN2284" s="99">
        <f>SUMIFS(通讯通路门店!$BF:$BF,通讯通路门店!$S:$S,$G2284)</f>
        <v>0</v>
      </c>
      <c r="AO2284" s="99">
        <f t="shared" si="177"/>
        <v>0</v>
      </c>
      <c r="AP2284" s="99">
        <f>SUMIFS(通讯通路门店!$K:$K,通讯通路门店!$S:$S,$G2284)</f>
        <v>0</v>
      </c>
      <c r="AQ2284" s="83"/>
      <c r="AR2284" s="99">
        <f>SUMIFS(通讯通路门店!$T:$T,通讯通路门店!$S:$S,$G2284)</f>
        <v>0</v>
      </c>
      <c r="AS2284" s="99">
        <f>SUMIFS(通讯通路门店!$U:$U,通讯通路门店!$S:$S,$G2284)</f>
        <v>0</v>
      </c>
      <c r="AT2284" s="99">
        <f>SUMIFS(通讯通路门店!$V:$V,通讯通路门店!$S:$S,$G2284)</f>
        <v>0</v>
      </c>
      <c r="AU2284" s="99">
        <f>SUMIFS(通讯通路门店!$W:$W,通讯通路门店!$S:$S,$G2284)</f>
        <v>0</v>
      </c>
      <c r="AV2284" s="99">
        <f>SUMIFS(通讯通路门店!$Z:$Z,通讯通路门店!$S:$S,$G2284)</f>
        <v>0</v>
      </c>
      <c r="AW2284" s="99">
        <f>SUMIFS(通讯通路门店!$AB:$AB,通讯通路门店!$S:$S,$G2284)</f>
        <v>0</v>
      </c>
      <c r="AX2284" s="99">
        <f>SUMIFS(通讯通路门店!$X:$X,通讯通路门店!$S:$S,$G2284)</f>
        <v>0</v>
      </c>
      <c r="AY2284" s="99">
        <f>SUMIFS(通讯通路门店!$Y:$Y,通讯通路门店!$S:$S,$G2284)</f>
        <v>0</v>
      </c>
      <c r="AZ2284" s="99">
        <f>SUMIFS(通讯通路门店!$AA:$AA,通讯通路门店!$S:$S,$G2284)</f>
        <v>0</v>
      </c>
      <c r="BA2284" s="99">
        <f t="shared" si="178"/>
        <v>0</v>
      </c>
      <c r="BB2284" s="99">
        <f t="shared" si="179"/>
        <v>0</v>
      </c>
      <c r="BC2284" s="99">
        <f>SUMIFS(通讯通路门店!$W:$W,通讯通路门店!$S:$S,$G2284,通讯通路门店!$J:$J,"荣耀体验店")+SUMIFS(通讯通路门店!$W:$W,通讯通路门店!$S:$S,$G2284,通讯通路门店!$J:$J,"荣耀授权专卖店")</f>
        <v>0</v>
      </c>
      <c r="BD2284" s="99">
        <f>SUMIFS(通讯通路门店!$Z:$Z,通讯通路门店!$S:$S,$G2284,通讯通路门店!$J:$J,"VIVO体验店")</f>
        <v>0</v>
      </c>
      <c r="BE2284" s="99">
        <f>SUMIFS(通讯通路门店!$AB:$AB,通讯通路门店!$S:$S,$G2284,通讯通路门店!$J:$J,"OPPO体验店")</f>
        <v>0</v>
      </c>
      <c r="BF2284" s="99">
        <f>SUMIFS(通讯通路门店!$X:$X,通讯通路门店!$S:$S,$G2284,通讯通路门店!$J:$J,"华为授权体验店")+SUMIFS(通讯通路门店!$AA:$AA,通讯通路门店!$S:$S,$G2284,通讯通路门店!$J:$J,"华为堡垒店")</f>
        <v>0</v>
      </c>
      <c r="BG2284" s="99">
        <f>SUMIFS(通讯通路门店!$Y:$Y,通讯通路门店!$S:$S,$G2284,通讯通路门店!$J:$J,"小米体验店")</f>
        <v>0</v>
      </c>
      <c r="BH2284" s="99">
        <f>SUMIFS(通讯通路门店!$AA:$AA,通讯通路门店!$S:$S,$G2284,通讯通路门店!$J:$J,"苹果体验店")</f>
        <v>0</v>
      </c>
      <c r="BI2284" s="99">
        <f>SUMIFS(通讯通路门店!$K:$K,通讯通路门店!$S:$S,$G2284,通讯通路门店!$J:$J,"其他品牌专卖店")</f>
        <v>0</v>
      </c>
      <c r="BJ2284" s="99">
        <f>SUMIFS(通讯通路门店!$AC:$AC,通讯通路门店!$S:$S,$G2284)</f>
        <v>0</v>
      </c>
      <c r="BK2284" s="99">
        <f>SUMIFS(通讯通路门店!$AD:$AD,通讯通路门店!$S:$S,$G2284)</f>
        <v>0</v>
      </c>
      <c r="BL2284" s="99">
        <f>SUMIFS(通讯通路门店!$AE:$AE,通讯通路门店!$S:$S,$G2284)</f>
        <v>0</v>
      </c>
      <c r="BM2284" s="99">
        <f>SUMIFS(通讯通路门店!$AF:$AF,通讯通路门店!$S:$S,$G2284)</f>
        <v>0</v>
      </c>
      <c r="BN2284" s="99">
        <f>SUMIFS(通讯通路门店!$AG:$AG,通讯通路门店!$S:$S,$G2284)</f>
        <v>0</v>
      </c>
      <c r="BO2284" s="99">
        <f>SUMIFS(通讯通路门店!$AH:$AH,通讯通路门店!$S:$S,$G2284)</f>
        <v>0</v>
      </c>
      <c r="BP2284" s="99">
        <f>SUMIFS(通讯通路门店!$AI:$AI,通讯通路门店!$S:$S,$G2284)</f>
        <v>0</v>
      </c>
      <c r="BQ2284" s="83"/>
    </row>
    <row r="2285" spans="1:69">
      <c r="A2285" s="99" t="str">
        <f>IFERROR(_xlfn.XLOOKUP($G2285,通讯通路门店!$S$4:$S$993933,通讯通路门店!$A$4:$A$993933,0,0),"")</f>
        <v>海南省</v>
      </c>
      <c r="B2285" s="99" t="str">
        <f>IFERROR(_xlfn.XLOOKUP($G2285,通讯通路门店!$S$4:$S$993933,通讯通路门店!$B$4:$B$993933,0,0),"")</f>
        <v>昌江黎族自治县</v>
      </c>
      <c r="C2285" s="99" t="str">
        <f>IFERROR(_xlfn.XLOOKUP($G2285,通讯通路门店!$S$4:$S$993933,通讯通路门店!$C$4:$C$993933,0,0),"")</f>
        <v>昌江黎族自治县</v>
      </c>
      <c r="D2285" s="99" t="str">
        <f>IFERROR(_xlfn.XLOOKUP($G2285,通讯通路门店!$S$4:$S$993933,通讯通路门店!$D$4:$D$993933,0,0),"")</f>
        <v>叉河镇</v>
      </c>
      <c r="E2285" s="83"/>
      <c r="F2285" s="83"/>
      <c r="G2285" s="101"/>
      <c r="H2285" s="102">
        <f>IFERROR(_xlfn.XLOOKUP($G2285,通讯通路门店!$S$4:$S$993933,通讯通路门店!$R$4:$R$993933,0,0),"")</f>
        <v>0</v>
      </c>
      <c r="I2285" s="83"/>
      <c r="J2285" s="83"/>
      <c r="K2285" s="83"/>
      <c r="L2285" s="83"/>
      <c r="M2285" s="83"/>
      <c r="N2285" s="83"/>
      <c r="O2285" s="83"/>
      <c r="P2285" s="83"/>
      <c r="Q2285" s="83"/>
      <c r="R2285" s="83"/>
      <c r="S2285" s="83"/>
      <c r="T2285" s="83"/>
      <c r="U2285" s="99">
        <f>COUNTIF(通讯通路门店!$S:$S,$G2285)</f>
        <v>0</v>
      </c>
      <c r="V2285" s="99">
        <f>COUNTIFS(通讯通路门店!$S:$S,$G2285,通讯通路门店!$J:$J,"综合卖场")</f>
        <v>0</v>
      </c>
      <c r="W2285" s="99">
        <f>SUMIFS(通讯通路门店!$AJ:$AJ,通讯通路门店!$S:$S,通讯客户沙盘!$G2285)</f>
        <v>0</v>
      </c>
      <c r="X2285" s="99">
        <f t="shared" si="175"/>
        <v>0</v>
      </c>
      <c r="Y2285" s="99">
        <f>COUNTIFS(通讯通路门店!$S:$S,$G2285,通讯通路门店!$J:$J,"荣耀体验店")+COUNTIFS(通讯通路门店!$S:$S,$G2285,通讯通路门店!$J:$J,"荣耀授权专卖店")</f>
        <v>0</v>
      </c>
      <c r="Z2285" s="99">
        <f>COUNTIFS(通讯通路门店!$S:$S,$G2285,通讯通路门店!$J:$J,"VIVO体验店")</f>
        <v>0</v>
      </c>
      <c r="AA2285" s="99">
        <f>COUNTIFS(通讯通路门店!$S:$S,$G2285,通讯通路门店!$J:$J,"OPPO体验店")</f>
        <v>0</v>
      </c>
      <c r="AB2285" s="99">
        <f>COUNTIFS(通讯通路门店!$S:$S,$G2285,通讯通路门店!$J:$J,"华为授权体验店")+COUNTIFS(通讯通路门店!$S:$S,$G2285,通讯通路门店!$J:$J,"华为堡垒店")</f>
        <v>0</v>
      </c>
      <c r="AC2285" s="99">
        <f>COUNTIFS(通讯通路门店!$S:$S,$G2285,通讯通路门店!$J:$J,"小米体验店")</f>
        <v>0</v>
      </c>
      <c r="AD2285" s="99">
        <f>COUNTIFS(通讯通路门店!$S:$S,$G2285,通讯通路门店!$J:$J,"苹果体验店")</f>
        <v>0</v>
      </c>
      <c r="AE2285" s="99">
        <f>COUNTIFS(通讯通路门店!$S:$S,$G2285,通讯通路门店!$J:$J,"其他品牌专卖店")</f>
        <v>0</v>
      </c>
      <c r="AF2285" s="99">
        <f>SUMIFS(通讯通路门店!$BI:$BI,通讯通路门店!$S:$S,$G2285)</f>
        <v>0</v>
      </c>
      <c r="AG2285" s="99">
        <f>SUMIFS(通讯通路门店!$BH:$BH,通讯通路门店!$S:$S,$G2285)</f>
        <v>0</v>
      </c>
      <c r="AH2285" s="99">
        <f t="shared" si="176"/>
        <v>0</v>
      </c>
      <c r="AI2285" s="99">
        <f>SUMIFS(通讯通路门店!$BB:$BB,通讯通路门店!$S:$S,$G2285)</f>
        <v>0</v>
      </c>
      <c r="AJ2285" s="99">
        <f>SUMIFS(通讯通路门店!$BE:$BE,通讯通路门店!$S:$S,$G2285)</f>
        <v>0</v>
      </c>
      <c r="AK2285" s="99">
        <f>SUMIFS(通讯通路门店!$BG:$BG,通讯通路门店!$S:$S,$G2285)</f>
        <v>0</v>
      </c>
      <c r="AL2285" s="99">
        <f>SUMIFS(通讯通路门店!$BC:$BC,通讯通路门店!$S:$S,$G2285)</f>
        <v>0</v>
      </c>
      <c r="AM2285" s="99">
        <f>SUMIFS(通讯通路门店!$BD:$BD,通讯通路门店!$S:$S,$G2285)</f>
        <v>0</v>
      </c>
      <c r="AN2285" s="99">
        <f>SUMIFS(通讯通路门店!$BF:$BF,通讯通路门店!$S:$S,$G2285)</f>
        <v>0</v>
      </c>
      <c r="AO2285" s="99">
        <f t="shared" si="177"/>
        <v>0</v>
      </c>
      <c r="AP2285" s="99">
        <f>SUMIFS(通讯通路门店!$K:$K,通讯通路门店!$S:$S,$G2285)</f>
        <v>0</v>
      </c>
      <c r="AQ2285" s="83"/>
      <c r="AR2285" s="99">
        <f>SUMIFS(通讯通路门店!$T:$T,通讯通路门店!$S:$S,$G2285)</f>
        <v>0</v>
      </c>
      <c r="AS2285" s="99">
        <f>SUMIFS(通讯通路门店!$U:$U,通讯通路门店!$S:$S,$G2285)</f>
        <v>0</v>
      </c>
      <c r="AT2285" s="99">
        <f>SUMIFS(通讯通路门店!$V:$V,通讯通路门店!$S:$S,$G2285)</f>
        <v>0</v>
      </c>
      <c r="AU2285" s="99">
        <f>SUMIFS(通讯通路门店!$W:$W,通讯通路门店!$S:$S,$G2285)</f>
        <v>0</v>
      </c>
      <c r="AV2285" s="99">
        <f>SUMIFS(通讯通路门店!$Z:$Z,通讯通路门店!$S:$S,$G2285)</f>
        <v>0</v>
      </c>
      <c r="AW2285" s="99">
        <f>SUMIFS(通讯通路门店!$AB:$AB,通讯通路门店!$S:$S,$G2285)</f>
        <v>0</v>
      </c>
      <c r="AX2285" s="99">
        <f>SUMIFS(通讯通路门店!$X:$X,通讯通路门店!$S:$S,$G2285)</f>
        <v>0</v>
      </c>
      <c r="AY2285" s="99">
        <f>SUMIFS(通讯通路门店!$Y:$Y,通讯通路门店!$S:$S,$G2285)</f>
        <v>0</v>
      </c>
      <c r="AZ2285" s="99">
        <f>SUMIFS(通讯通路门店!$AA:$AA,通讯通路门店!$S:$S,$G2285)</f>
        <v>0</v>
      </c>
      <c r="BA2285" s="99">
        <f t="shared" si="178"/>
        <v>0</v>
      </c>
      <c r="BB2285" s="99">
        <f t="shared" si="179"/>
        <v>0</v>
      </c>
      <c r="BC2285" s="99">
        <f>SUMIFS(通讯通路门店!$W:$W,通讯通路门店!$S:$S,$G2285,通讯通路门店!$J:$J,"荣耀体验店")+SUMIFS(通讯通路门店!$W:$W,通讯通路门店!$S:$S,$G2285,通讯通路门店!$J:$J,"荣耀授权专卖店")</f>
        <v>0</v>
      </c>
      <c r="BD2285" s="99">
        <f>SUMIFS(通讯通路门店!$Z:$Z,通讯通路门店!$S:$S,$G2285,通讯通路门店!$J:$J,"VIVO体验店")</f>
        <v>0</v>
      </c>
      <c r="BE2285" s="99">
        <f>SUMIFS(通讯通路门店!$AB:$AB,通讯通路门店!$S:$S,$G2285,通讯通路门店!$J:$J,"OPPO体验店")</f>
        <v>0</v>
      </c>
      <c r="BF2285" s="99">
        <f>SUMIFS(通讯通路门店!$X:$X,通讯通路门店!$S:$S,$G2285,通讯通路门店!$J:$J,"华为授权体验店")+SUMIFS(通讯通路门店!$AA:$AA,通讯通路门店!$S:$S,$G2285,通讯通路门店!$J:$J,"华为堡垒店")</f>
        <v>0</v>
      </c>
      <c r="BG2285" s="99">
        <f>SUMIFS(通讯通路门店!$Y:$Y,通讯通路门店!$S:$S,$G2285,通讯通路门店!$J:$J,"小米体验店")</f>
        <v>0</v>
      </c>
      <c r="BH2285" s="99">
        <f>SUMIFS(通讯通路门店!$AA:$AA,通讯通路门店!$S:$S,$G2285,通讯通路门店!$J:$J,"苹果体验店")</f>
        <v>0</v>
      </c>
      <c r="BI2285" s="99">
        <f>SUMIFS(通讯通路门店!$K:$K,通讯通路门店!$S:$S,$G2285,通讯通路门店!$J:$J,"其他品牌专卖店")</f>
        <v>0</v>
      </c>
      <c r="BJ2285" s="99">
        <f>SUMIFS(通讯通路门店!$AC:$AC,通讯通路门店!$S:$S,$G2285)</f>
        <v>0</v>
      </c>
      <c r="BK2285" s="99">
        <f>SUMIFS(通讯通路门店!$AD:$AD,通讯通路门店!$S:$S,$G2285)</f>
        <v>0</v>
      </c>
      <c r="BL2285" s="99">
        <f>SUMIFS(通讯通路门店!$AE:$AE,通讯通路门店!$S:$S,$G2285)</f>
        <v>0</v>
      </c>
      <c r="BM2285" s="99">
        <f>SUMIFS(通讯通路门店!$AF:$AF,通讯通路门店!$S:$S,$G2285)</f>
        <v>0</v>
      </c>
      <c r="BN2285" s="99">
        <f>SUMIFS(通讯通路门店!$AG:$AG,通讯通路门店!$S:$S,$G2285)</f>
        <v>0</v>
      </c>
      <c r="BO2285" s="99">
        <f>SUMIFS(通讯通路门店!$AH:$AH,通讯通路门店!$S:$S,$G2285)</f>
        <v>0</v>
      </c>
      <c r="BP2285" s="99">
        <f>SUMIFS(通讯通路门店!$AI:$AI,通讯通路门店!$S:$S,$G2285)</f>
        <v>0</v>
      </c>
      <c r="BQ2285" s="83"/>
    </row>
    <row r="2286" spans="1:69">
      <c r="A2286" s="99" t="str">
        <f>IFERROR(_xlfn.XLOOKUP($G2286,通讯通路门店!$S$4:$S$993933,通讯通路门店!$A$4:$A$993933,0,0),"")</f>
        <v>海南省</v>
      </c>
      <c r="B2286" s="99" t="str">
        <f>IFERROR(_xlfn.XLOOKUP($G2286,通讯通路门店!$S$4:$S$993933,通讯通路门店!$B$4:$B$993933,0,0),"")</f>
        <v>昌江黎族自治县</v>
      </c>
      <c r="C2286" s="99" t="str">
        <f>IFERROR(_xlfn.XLOOKUP($G2286,通讯通路门店!$S$4:$S$993933,通讯通路门店!$C$4:$C$993933,0,0),"")</f>
        <v>昌江黎族自治县</v>
      </c>
      <c r="D2286" s="99" t="str">
        <f>IFERROR(_xlfn.XLOOKUP($G2286,通讯通路门店!$S$4:$S$993933,通讯通路门店!$D$4:$D$993933,0,0),"")</f>
        <v>叉河镇</v>
      </c>
      <c r="E2286" s="83"/>
      <c r="F2286" s="83"/>
      <c r="G2286" s="101"/>
      <c r="H2286" s="102">
        <f>IFERROR(_xlfn.XLOOKUP($G2286,通讯通路门店!$S$4:$S$993933,通讯通路门店!$R$4:$R$993933,0,0),"")</f>
        <v>0</v>
      </c>
      <c r="I2286" s="83"/>
      <c r="J2286" s="83"/>
      <c r="K2286" s="83"/>
      <c r="L2286" s="83"/>
      <c r="M2286" s="83"/>
      <c r="N2286" s="83"/>
      <c r="O2286" s="83"/>
      <c r="P2286" s="83"/>
      <c r="Q2286" s="83"/>
      <c r="R2286" s="83"/>
      <c r="S2286" s="83"/>
      <c r="T2286" s="83"/>
      <c r="U2286" s="99">
        <f>COUNTIF(通讯通路门店!$S:$S,$G2286)</f>
        <v>0</v>
      </c>
      <c r="V2286" s="99">
        <f>COUNTIFS(通讯通路门店!$S:$S,$G2286,通讯通路门店!$J:$J,"综合卖场")</f>
        <v>0</v>
      </c>
      <c r="W2286" s="99">
        <f>SUMIFS(通讯通路门店!$AJ:$AJ,通讯通路门店!$S:$S,通讯客户沙盘!$G2286)</f>
        <v>0</v>
      </c>
      <c r="X2286" s="99">
        <f t="shared" si="175"/>
        <v>0</v>
      </c>
      <c r="Y2286" s="99">
        <f>COUNTIFS(通讯通路门店!$S:$S,$G2286,通讯通路门店!$J:$J,"荣耀体验店")+COUNTIFS(通讯通路门店!$S:$S,$G2286,通讯通路门店!$J:$J,"荣耀授权专卖店")</f>
        <v>0</v>
      </c>
      <c r="Z2286" s="99">
        <f>COUNTIFS(通讯通路门店!$S:$S,$G2286,通讯通路门店!$J:$J,"VIVO体验店")</f>
        <v>0</v>
      </c>
      <c r="AA2286" s="99">
        <f>COUNTIFS(通讯通路门店!$S:$S,$G2286,通讯通路门店!$J:$J,"OPPO体验店")</f>
        <v>0</v>
      </c>
      <c r="AB2286" s="99">
        <f>COUNTIFS(通讯通路门店!$S:$S,$G2286,通讯通路门店!$J:$J,"华为授权体验店")+COUNTIFS(通讯通路门店!$S:$S,$G2286,通讯通路门店!$J:$J,"华为堡垒店")</f>
        <v>0</v>
      </c>
      <c r="AC2286" s="99">
        <f>COUNTIFS(通讯通路门店!$S:$S,$G2286,通讯通路门店!$J:$J,"小米体验店")</f>
        <v>0</v>
      </c>
      <c r="AD2286" s="99">
        <f>COUNTIFS(通讯通路门店!$S:$S,$G2286,通讯通路门店!$J:$J,"苹果体验店")</f>
        <v>0</v>
      </c>
      <c r="AE2286" s="99">
        <f>COUNTIFS(通讯通路门店!$S:$S,$G2286,通讯通路门店!$J:$J,"其他品牌专卖店")</f>
        <v>0</v>
      </c>
      <c r="AF2286" s="99">
        <f>SUMIFS(通讯通路门店!$BI:$BI,通讯通路门店!$S:$S,$G2286)</f>
        <v>0</v>
      </c>
      <c r="AG2286" s="99">
        <f>SUMIFS(通讯通路门店!$BH:$BH,通讯通路门店!$S:$S,$G2286)</f>
        <v>0</v>
      </c>
      <c r="AH2286" s="99">
        <f t="shared" si="176"/>
        <v>0</v>
      </c>
      <c r="AI2286" s="99">
        <f>SUMIFS(通讯通路门店!$BB:$BB,通讯通路门店!$S:$S,$G2286)</f>
        <v>0</v>
      </c>
      <c r="AJ2286" s="99">
        <f>SUMIFS(通讯通路门店!$BE:$BE,通讯通路门店!$S:$S,$G2286)</f>
        <v>0</v>
      </c>
      <c r="AK2286" s="99">
        <f>SUMIFS(通讯通路门店!$BG:$BG,通讯通路门店!$S:$S,$G2286)</f>
        <v>0</v>
      </c>
      <c r="AL2286" s="99">
        <f>SUMIFS(通讯通路门店!$BC:$BC,通讯通路门店!$S:$S,$G2286)</f>
        <v>0</v>
      </c>
      <c r="AM2286" s="99">
        <f>SUMIFS(通讯通路门店!$BD:$BD,通讯通路门店!$S:$S,$G2286)</f>
        <v>0</v>
      </c>
      <c r="AN2286" s="99">
        <f>SUMIFS(通讯通路门店!$BF:$BF,通讯通路门店!$S:$S,$G2286)</f>
        <v>0</v>
      </c>
      <c r="AO2286" s="99">
        <f t="shared" si="177"/>
        <v>0</v>
      </c>
      <c r="AP2286" s="99">
        <f>SUMIFS(通讯通路门店!$K:$K,通讯通路门店!$S:$S,$G2286)</f>
        <v>0</v>
      </c>
      <c r="AQ2286" s="83"/>
      <c r="AR2286" s="99">
        <f>SUMIFS(通讯通路门店!$T:$T,通讯通路门店!$S:$S,$G2286)</f>
        <v>0</v>
      </c>
      <c r="AS2286" s="99">
        <f>SUMIFS(通讯通路门店!$U:$U,通讯通路门店!$S:$S,$G2286)</f>
        <v>0</v>
      </c>
      <c r="AT2286" s="99">
        <f>SUMIFS(通讯通路门店!$V:$V,通讯通路门店!$S:$S,$G2286)</f>
        <v>0</v>
      </c>
      <c r="AU2286" s="99">
        <f>SUMIFS(通讯通路门店!$W:$W,通讯通路门店!$S:$S,$G2286)</f>
        <v>0</v>
      </c>
      <c r="AV2286" s="99">
        <f>SUMIFS(通讯通路门店!$Z:$Z,通讯通路门店!$S:$S,$G2286)</f>
        <v>0</v>
      </c>
      <c r="AW2286" s="99">
        <f>SUMIFS(通讯通路门店!$AB:$AB,通讯通路门店!$S:$S,$G2286)</f>
        <v>0</v>
      </c>
      <c r="AX2286" s="99">
        <f>SUMIFS(通讯通路门店!$X:$X,通讯通路门店!$S:$S,$G2286)</f>
        <v>0</v>
      </c>
      <c r="AY2286" s="99">
        <f>SUMIFS(通讯通路门店!$Y:$Y,通讯通路门店!$S:$S,$G2286)</f>
        <v>0</v>
      </c>
      <c r="AZ2286" s="99">
        <f>SUMIFS(通讯通路门店!$AA:$AA,通讯通路门店!$S:$S,$G2286)</f>
        <v>0</v>
      </c>
      <c r="BA2286" s="99">
        <f t="shared" si="178"/>
        <v>0</v>
      </c>
      <c r="BB2286" s="99">
        <f t="shared" si="179"/>
        <v>0</v>
      </c>
      <c r="BC2286" s="99">
        <f>SUMIFS(通讯通路门店!$W:$W,通讯通路门店!$S:$S,$G2286,通讯通路门店!$J:$J,"荣耀体验店")+SUMIFS(通讯通路门店!$W:$W,通讯通路门店!$S:$S,$G2286,通讯通路门店!$J:$J,"荣耀授权专卖店")</f>
        <v>0</v>
      </c>
      <c r="BD2286" s="99">
        <f>SUMIFS(通讯通路门店!$Z:$Z,通讯通路门店!$S:$S,$G2286,通讯通路门店!$J:$J,"VIVO体验店")</f>
        <v>0</v>
      </c>
      <c r="BE2286" s="99">
        <f>SUMIFS(通讯通路门店!$AB:$AB,通讯通路门店!$S:$S,$G2286,通讯通路门店!$J:$J,"OPPO体验店")</f>
        <v>0</v>
      </c>
      <c r="BF2286" s="99">
        <f>SUMIFS(通讯通路门店!$X:$X,通讯通路门店!$S:$S,$G2286,通讯通路门店!$J:$J,"华为授权体验店")+SUMIFS(通讯通路门店!$AA:$AA,通讯通路门店!$S:$S,$G2286,通讯通路门店!$J:$J,"华为堡垒店")</f>
        <v>0</v>
      </c>
      <c r="BG2286" s="99">
        <f>SUMIFS(通讯通路门店!$Y:$Y,通讯通路门店!$S:$S,$G2286,通讯通路门店!$J:$J,"小米体验店")</f>
        <v>0</v>
      </c>
      <c r="BH2286" s="99">
        <f>SUMIFS(通讯通路门店!$AA:$AA,通讯通路门店!$S:$S,$G2286,通讯通路门店!$J:$J,"苹果体验店")</f>
        <v>0</v>
      </c>
      <c r="BI2286" s="99">
        <f>SUMIFS(通讯通路门店!$K:$K,通讯通路门店!$S:$S,$G2286,通讯通路门店!$J:$J,"其他品牌专卖店")</f>
        <v>0</v>
      </c>
      <c r="BJ2286" s="99">
        <f>SUMIFS(通讯通路门店!$AC:$AC,通讯通路门店!$S:$S,$G2286)</f>
        <v>0</v>
      </c>
      <c r="BK2286" s="99">
        <f>SUMIFS(通讯通路门店!$AD:$AD,通讯通路门店!$S:$S,$G2286)</f>
        <v>0</v>
      </c>
      <c r="BL2286" s="99">
        <f>SUMIFS(通讯通路门店!$AE:$AE,通讯通路门店!$S:$S,$G2286)</f>
        <v>0</v>
      </c>
      <c r="BM2286" s="99">
        <f>SUMIFS(通讯通路门店!$AF:$AF,通讯通路门店!$S:$S,$G2286)</f>
        <v>0</v>
      </c>
      <c r="BN2286" s="99">
        <f>SUMIFS(通讯通路门店!$AG:$AG,通讯通路门店!$S:$S,$G2286)</f>
        <v>0</v>
      </c>
      <c r="BO2286" s="99">
        <f>SUMIFS(通讯通路门店!$AH:$AH,通讯通路门店!$S:$S,$G2286)</f>
        <v>0</v>
      </c>
      <c r="BP2286" s="99">
        <f>SUMIFS(通讯通路门店!$AI:$AI,通讯通路门店!$S:$S,$G2286)</f>
        <v>0</v>
      </c>
      <c r="BQ2286" s="83"/>
    </row>
    <row r="2287" spans="1:69">
      <c r="A2287" s="99" t="str">
        <f>IFERROR(_xlfn.XLOOKUP($G2287,通讯通路门店!$S$4:$S$993933,通讯通路门店!$A$4:$A$993933,0,0),"")</f>
        <v>海南省</v>
      </c>
      <c r="B2287" s="99" t="str">
        <f>IFERROR(_xlfn.XLOOKUP($G2287,通讯通路门店!$S$4:$S$993933,通讯通路门店!$B$4:$B$993933,0,0),"")</f>
        <v>昌江黎族自治县</v>
      </c>
      <c r="C2287" s="99" t="str">
        <f>IFERROR(_xlfn.XLOOKUP($G2287,通讯通路门店!$S$4:$S$993933,通讯通路门店!$C$4:$C$993933,0,0),"")</f>
        <v>昌江黎族自治县</v>
      </c>
      <c r="D2287" s="99" t="str">
        <f>IFERROR(_xlfn.XLOOKUP($G2287,通讯通路门店!$S$4:$S$993933,通讯通路门店!$D$4:$D$993933,0,0),"")</f>
        <v>叉河镇</v>
      </c>
      <c r="E2287" s="83"/>
      <c r="F2287" s="83"/>
      <c r="G2287" s="101"/>
      <c r="H2287" s="102">
        <f>IFERROR(_xlfn.XLOOKUP($G2287,通讯通路门店!$S$4:$S$993933,通讯通路门店!$R$4:$R$993933,0,0),"")</f>
        <v>0</v>
      </c>
      <c r="I2287" s="83"/>
      <c r="J2287" s="83"/>
      <c r="K2287" s="83"/>
      <c r="L2287" s="83"/>
      <c r="M2287" s="83"/>
      <c r="N2287" s="83"/>
      <c r="O2287" s="83"/>
      <c r="P2287" s="83"/>
      <c r="Q2287" s="83"/>
      <c r="R2287" s="83"/>
      <c r="S2287" s="83"/>
      <c r="T2287" s="83"/>
      <c r="U2287" s="99">
        <f>COUNTIF(通讯通路门店!$S:$S,$G2287)</f>
        <v>0</v>
      </c>
      <c r="V2287" s="99">
        <f>COUNTIFS(通讯通路门店!$S:$S,$G2287,通讯通路门店!$J:$J,"综合卖场")</f>
        <v>0</v>
      </c>
      <c r="W2287" s="99">
        <f>SUMIFS(通讯通路门店!$AJ:$AJ,通讯通路门店!$S:$S,通讯客户沙盘!$G2287)</f>
        <v>0</v>
      </c>
      <c r="X2287" s="99">
        <f t="shared" si="175"/>
        <v>0</v>
      </c>
      <c r="Y2287" s="99">
        <f>COUNTIFS(通讯通路门店!$S:$S,$G2287,通讯通路门店!$J:$J,"荣耀体验店")+COUNTIFS(通讯通路门店!$S:$S,$G2287,通讯通路门店!$J:$J,"荣耀授权专卖店")</f>
        <v>0</v>
      </c>
      <c r="Z2287" s="99">
        <f>COUNTIFS(通讯通路门店!$S:$S,$G2287,通讯通路门店!$J:$J,"VIVO体验店")</f>
        <v>0</v>
      </c>
      <c r="AA2287" s="99">
        <f>COUNTIFS(通讯通路门店!$S:$S,$G2287,通讯通路门店!$J:$J,"OPPO体验店")</f>
        <v>0</v>
      </c>
      <c r="AB2287" s="99">
        <f>COUNTIFS(通讯通路门店!$S:$S,$G2287,通讯通路门店!$J:$J,"华为授权体验店")+COUNTIFS(通讯通路门店!$S:$S,$G2287,通讯通路门店!$J:$J,"华为堡垒店")</f>
        <v>0</v>
      </c>
      <c r="AC2287" s="99">
        <f>COUNTIFS(通讯通路门店!$S:$S,$G2287,通讯通路门店!$J:$J,"小米体验店")</f>
        <v>0</v>
      </c>
      <c r="AD2287" s="99">
        <f>COUNTIFS(通讯通路门店!$S:$S,$G2287,通讯通路门店!$J:$J,"苹果体验店")</f>
        <v>0</v>
      </c>
      <c r="AE2287" s="99">
        <f>COUNTIFS(通讯通路门店!$S:$S,$G2287,通讯通路门店!$J:$J,"其他品牌专卖店")</f>
        <v>0</v>
      </c>
      <c r="AF2287" s="99">
        <f>SUMIFS(通讯通路门店!$BI:$BI,通讯通路门店!$S:$S,$G2287)</f>
        <v>0</v>
      </c>
      <c r="AG2287" s="99">
        <f>SUMIFS(通讯通路门店!$BH:$BH,通讯通路门店!$S:$S,$G2287)</f>
        <v>0</v>
      </c>
      <c r="AH2287" s="99">
        <f t="shared" si="176"/>
        <v>0</v>
      </c>
      <c r="AI2287" s="99">
        <f>SUMIFS(通讯通路门店!$BB:$BB,通讯通路门店!$S:$S,$G2287)</f>
        <v>0</v>
      </c>
      <c r="AJ2287" s="99">
        <f>SUMIFS(通讯通路门店!$BE:$BE,通讯通路门店!$S:$S,$G2287)</f>
        <v>0</v>
      </c>
      <c r="AK2287" s="99">
        <f>SUMIFS(通讯通路门店!$BG:$BG,通讯通路门店!$S:$S,$G2287)</f>
        <v>0</v>
      </c>
      <c r="AL2287" s="99">
        <f>SUMIFS(通讯通路门店!$BC:$BC,通讯通路门店!$S:$S,$G2287)</f>
        <v>0</v>
      </c>
      <c r="AM2287" s="99">
        <f>SUMIFS(通讯通路门店!$BD:$BD,通讯通路门店!$S:$S,$G2287)</f>
        <v>0</v>
      </c>
      <c r="AN2287" s="99">
        <f>SUMIFS(通讯通路门店!$BF:$BF,通讯通路门店!$S:$S,$G2287)</f>
        <v>0</v>
      </c>
      <c r="AO2287" s="99">
        <f t="shared" si="177"/>
        <v>0</v>
      </c>
      <c r="AP2287" s="99">
        <f>SUMIFS(通讯通路门店!$K:$K,通讯通路门店!$S:$S,$G2287)</f>
        <v>0</v>
      </c>
      <c r="AQ2287" s="83"/>
      <c r="AR2287" s="99">
        <f>SUMIFS(通讯通路门店!$T:$T,通讯通路门店!$S:$S,$G2287)</f>
        <v>0</v>
      </c>
      <c r="AS2287" s="99">
        <f>SUMIFS(通讯通路门店!$U:$U,通讯通路门店!$S:$S,$G2287)</f>
        <v>0</v>
      </c>
      <c r="AT2287" s="99">
        <f>SUMIFS(通讯通路门店!$V:$V,通讯通路门店!$S:$S,$G2287)</f>
        <v>0</v>
      </c>
      <c r="AU2287" s="99">
        <f>SUMIFS(通讯通路门店!$W:$W,通讯通路门店!$S:$S,$G2287)</f>
        <v>0</v>
      </c>
      <c r="AV2287" s="99">
        <f>SUMIFS(通讯通路门店!$Z:$Z,通讯通路门店!$S:$S,$G2287)</f>
        <v>0</v>
      </c>
      <c r="AW2287" s="99">
        <f>SUMIFS(通讯通路门店!$AB:$AB,通讯通路门店!$S:$S,$G2287)</f>
        <v>0</v>
      </c>
      <c r="AX2287" s="99">
        <f>SUMIFS(通讯通路门店!$X:$X,通讯通路门店!$S:$S,$G2287)</f>
        <v>0</v>
      </c>
      <c r="AY2287" s="99">
        <f>SUMIFS(通讯通路门店!$Y:$Y,通讯通路门店!$S:$S,$G2287)</f>
        <v>0</v>
      </c>
      <c r="AZ2287" s="99">
        <f>SUMIFS(通讯通路门店!$AA:$AA,通讯通路门店!$S:$S,$G2287)</f>
        <v>0</v>
      </c>
      <c r="BA2287" s="99">
        <f t="shared" si="178"/>
        <v>0</v>
      </c>
      <c r="BB2287" s="99">
        <f t="shared" si="179"/>
        <v>0</v>
      </c>
      <c r="BC2287" s="99">
        <f>SUMIFS(通讯通路门店!$W:$W,通讯通路门店!$S:$S,$G2287,通讯通路门店!$J:$J,"荣耀体验店")+SUMIFS(通讯通路门店!$W:$W,通讯通路门店!$S:$S,$G2287,通讯通路门店!$J:$J,"荣耀授权专卖店")</f>
        <v>0</v>
      </c>
      <c r="BD2287" s="99">
        <f>SUMIFS(通讯通路门店!$Z:$Z,通讯通路门店!$S:$S,$G2287,通讯通路门店!$J:$J,"VIVO体验店")</f>
        <v>0</v>
      </c>
      <c r="BE2287" s="99">
        <f>SUMIFS(通讯通路门店!$AB:$AB,通讯通路门店!$S:$S,$G2287,通讯通路门店!$J:$J,"OPPO体验店")</f>
        <v>0</v>
      </c>
      <c r="BF2287" s="99">
        <f>SUMIFS(通讯通路门店!$X:$X,通讯通路门店!$S:$S,$G2287,通讯通路门店!$J:$J,"华为授权体验店")+SUMIFS(通讯通路门店!$AA:$AA,通讯通路门店!$S:$S,$G2287,通讯通路门店!$J:$J,"华为堡垒店")</f>
        <v>0</v>
      </c>
      <c r="BG2287" s="99">
        <f>SUMIFS(通讯通路门店!$Y:$Y,通讯通路门店!$S:$S,$G2287,通讯通路门店!$J:$J,"小米体验店")</f>
        <v>0</v>
      </c>
      <c r="BH2287" s="99">
        <f>SUMIFS(通讯通路门店!$AA:$AA,通讯通路门店!$S:$S,$G2287,通讯通路门店!$J:$J,"苹果体验店")</f>
        <v>0</v>
      </c>
      <c r="BI2287" s="99">
        <f>SUMIFS(通讯通路门店!$K:$K,通讯通路门店!$S:$S,$G2287,通讯通路门店!$J:$J,"其他品牌专卖店")</f>
        <v>0</v>
      </c>
      <c r="BJ2287" s="99">
        <f>SUMIFS(通讯通路门店!$AC:$AC,通讯通路门店!$S:$S,$G2287)</f>
        <v>0</v>
      </c>
      <c r="BK2287" s="99">
        <f>SUMIFS(通讯通路门店!$AD:$AD,通讯通路门店!$S:$S,$G2287)</f>
        <v>0</v>
      </c>
      <c r="BL2287" s="99">
        <f>SUMIFS(通讯通路门店!$AE:$AE,通讯通路门店!$S:$S,$G2287)</f>
        <v>0</v>
      </c>
      <c r="BM2287" s="99">
        <f>SUMIFS(通讯通路门店!$AF:$AF,通讯通路门店!$S:$S,$G2287)</f>
        <v>0</v>
      </c>
      <c r="BN2287" s="99">
        <f>SUMIFS(通讯通路门店!$AG:$AG,通讯通路门店!$S:$S,$G2287)</f>
        <v>0</v>
      </c>
      <c r="BO2287" s="99">
        <f>SUMIFS(通讯通路门店!$AH:$AH,通讯通路门店!$S:$S,$G2287)</f>
        <v>0</v>
      </c>
      <c r="BP2287" s="99">
        <f>SUMIFS(通讯通路门店!$AI:$AI,通讯通路门店!$S:$S,$G2287)</f>
        <v>0</v>
      </c>
      <c r="BQ2287" s="83"/>
    </row>
    <row r="2288" spans="1:69">
      <c r="A2288" s="99" t="str">
        <f>IFERROR(_xlfn.XLOOKUP($G2288,通讯通路门店!$S$4:$S$993933,通讯通路门店!$A$4:$A$993933,0,0),"")</f>
        <v>海南省</v>
      </c>
      <c r="B2288" s="99" t="str">
        <f>IFERROR(_xlfn.XLOOKUP($G2288,通讯通路门店!$S$4:$S$993933,通讯通路门店!$B$4:$B$993933,0,0),"")</f>
        <v>昌江黎族自治县</v>
      </c>
      <c r="C2288" s="99" t="str">
        <f>IFERROR(_xlfn.XLOOKUP($G2288,通讯通路门店!$S$4:$S$993933,通讯通路门店!$C$4:$C$993933,0,0),"")</f>
        <v>昌江黎族自治县</v>
      </c>
      <c r="D2288" s="99" t="str">
        <f>IFERROR(_xlfn.XLOOKUP($G2288,通讯通路门店!$S$4:$S$993933,通讯通路门店!$D$4:$D$993933,0,0),"")</f>
        <v>叉河镇</v>
      </c>
      <c r="E2288" s="83"/>
      <c r="F2288" s="83"/>
      <c r="G2288" s="101"/>
      <c r="H2288" s="102">
        <f>IFERROR(_xlfn.XLOOKUP($G2288,通讯通路门店!$S$4:$S$993933,通讯通路门店!$R$4:$R$993933,0,0),"")</f>
        <v>0</v>
      </c>
      <c r="I2288" s="83"/>
      <c r="J2288" s="83"/>
      <c r="K2288" s="83"/>
      <c r="L2288" s="83"/>
      <c r="M2288" s="83"/>
      <c r="N2288" s="83"/>
      <c r="O2288" s="83"/>
      <c r="P2288" s="83"/>
      <c r="Q2288" s="83"/>
      <c r="R2288" s="83"/>
      <c r="S2288" s="83"/>
      <c r="T2288" s="83"/>
      <c r="U2288" s="99">
        <f>COUNTIF(通讯通路门店!$S:$S,$G2288)</f>
        <v>0</v>
      </c>
      <c r="V2288" s="99">
        <f>COUNTIFS(通讯通路门店!$S:$S,$G2288,通讯通路门店!$J:$J,"综合卖场")</f>
        <v>0</v>
      </c>
      <c r="W2288" s="99">
        <f>SUMIFS(通讯通路门店!$AJ:$AJ,通讯通路门店!$S:$S,通讯客户沙盘!$G2288)</f>
        <v>0</v>
      </c>
      <c r="X2288" s="99">
        <f t="shared" si="175"/>
        <v>0</v>
      </c>
      <c r="Y2288" s="99">
        <f>COUNTIFS(通讯通路门店!$S:$S,$G2288,通讯通路门店!$J:$J,"荣耀体验店")+COUNTIFS(通讯通路门店!$S:$S,$G2288,通讯通路门店!$J:$J,"荣耀授权专卖店")</f>
        <v>0</v>
      </c>
      <c r="Z2288" s="99">
        <f>COUNTIFS(通讯通路门店!$S:$S,$G2288,通讯通路门店!$J:$J,"VIVO体验店")</f>
        <v>0</v>
      </c>
      <c r="AA2288" s="99">
        <f>COUNTIFS(通讯通路门店!$S:$S,$G2288,通讯通路门店!$J:$J,"OPPO体验店")</f>
        <v>0</v>
      </c>
      <c r="AB2288" s="99">
        <f>COUNTIFS(通讯通路门店!$S:$S,$G2288,通讯通路门店!$J:$J,"华为授权体验店")+COUNTIFS(通讯通路门店!$S:$S,$G2288,通讯通路门店!$J:$J,"华为堡垒店")</f>
        <v>0</v>
      </c>
      <c r="AC2288" s="99">
        <f>COUNTIFS(通讯通路门店!$S:$S,$G2288,通讯通路门店!$J:$J,"小米体验店")</f>
        <v>0</v>
      </c>
      <c r="AD2288" s="99">
        <f>COUNTIFS(通讯通路门店!$S:$S,$G2288,通讯通路门店!$J:$J,"苹果体验店")</f>
        <v>0</v>
      </c>
      <c r="AE2288" s="99">
        <f>COUNTIFS(通讯通路门店!$S:$S,$G2288,通讯通路门店!$J:$J,"其他品牌专卖店")</f>
        <v>0</v>
      </c>
      <c r="AF2288" s="99">
        <f>SUMIFS(通讯通路门店!$BI:$BI,通讯通路门店!$S:$S,$G2288)</f>
        <v>0</v>
      </c>
      <c r="AG2288" s="99">
        <f>SUMIFS(通讯通路门店!$BH:$BH,通讯通路门店!$S:$S,$G2288)</f>
        <v>0</v>
      </c>
      <c r="AH2288" s="99">
        <f t="shared" si="176"/>
        <v>0</v>
      </c>
      <c r="AI2288" s="99">
        <f>SUMIFS(通讯通路门店!$BB:$BB,通讯通路门店!$S:$S,$G2288)</f>
        <v>0</v>
      </c>
      <c r="AJ2288" s="99">
        <f>SUMIFS(通讯通路门店!$BE:$BE,通讯通路门店!$S:$S,$G2288)</f>
        <v>0</v>
      </c>
      <c r="AK2288" s="99">
        <f>SUMIFS(通讯通路门店!$BG:$BG,通讯通路门店!$S:$S,$G2288)</f>
        <v>0</v>
      </c>
      <c r="AL2288" s="99">
        <f>SUMIFS(通讯通路门店!$BC:$BC,通讯通路门店!$S:$S,$G2288)</f>
        <v>0</v>
      </c>
      <c r="AM2288" s="99">
        <f>SUMIFS(通讯通路门店!$BD:$BD,通讯通路门店!$S:$S,$G2288)</f>
        <v>0</v>
      </c>
      <c r="AN2288" s="99">
        <f>SUMIFS(通讯通路门店!$BF:$BF,通讯通路门店!$S:$S,$G2288)</f>
        <v>0</v>
      </c>
      <c r="AO2288" s="99">
        <f t="shared" si="177"/>
        <v>0</v>
      </c>
      <c r="AP2288" s="99">
        <f>SUMIFS(通讯通路门店!$K:$K,通讯通路门店!$S:$S,$G2288)</f>
        <v>0</v>
      </c>
      <c r="AQ2288" s="83"/>
      <c r="AR2288" s="99">
        <f>SUMIFS(通讯通路门店!$T:$T,通讯通路门店!$S:$S,$G2288)</f>
        <v>0</v>
      </c>
      <c r="AS2288" s="99">
        <f>SUMIFS(通讯通路门店!$U:$U,通讯通路门店!$S:$S,$G2288)</f>
        <v>0</v>
      </c>
      <c r="AT2288" s="99">
        <f>SUMIFS(通讯通路门店!$V:$V,通讯通路门店!$S:$S,$G2288)</f>
        <v>0</v>
      </c>
      <c r="AU2288" s="99">
        <f>SUMIFS(通讯通路门店!$W:$W,通讯通路门店!$S:$S,$G2288)</f>
        <v>0</v>
      </c>
      <c r="AV2288" s="99">
        <f>SUMIFS(通讯通路门店!$Z:$Z,通讯通路门店!$S:$S,$G2288)</f>
        <v>0</v>
      </c>
      <c r="AW2288" s="99">
        <f>SUMIFS(通讯通路门店!$AB:$AB,通讯通路门店!$S:$S,$G2288)</f>
        <v>0</v>
      </c>
      <c r="AX2288" s="99">
        <f>SUMIFS(通讯通路门店!$X:$X,通讯通路门店!$S:$S,$G2288)</f>
        <v>0</v>
      </c>
      <c r="AY2288" s="99">
        <f>SUMIFS(通讯通路门店!$Y:$Y,通讯通路门店!$S:$S,$G2288)</f>
        <v>0</v>
      </c>
      <c r="AZ2288" s="99">
        <f>SUMIFS(通讯通路门店!$AA:$AA,通讯通路门店!$S:$S,$G2288)</f>
        <v>0</v>
      </c>
      <c r="BA2288" s="99">
        <f t="shared" si="178"/>
        <v>0</v>
      </c>
      <c r="BB2288" s="99">
        <f t="shared" si="179"/>
        <v>0</v>
      </c>
      <c r="BC2288" s="99">
        <f>SUMIFS(通讯通路门店!$W:$W,通讯通路门店!$S:$S,$G2288,通讯通路门店!$J:$J,"荣耀体验店")+SUMIFS(通讯通路门店!$W:$W,通讯通路门店!$S:$S,$G2288,通讯通路门店!$J:$J,"荣耀授权专卖店")</f>
        <v>0</v>
      </c>
      <c r="BD2288" s="99">
        <f>SUMIFS(通讯通路门店!$Z:$Z,通讯通路门店!$S:$S,$G2288,通讯通路门店!$J:$J,"VIVO体验店")</f>
        <v>0</v>
      </c>
      <c r="BE2288" s="99">
        <f>SUMIFS(通讯通路门店!$AB:$AB,通讯通路门店!$S:$S,$G2288,通讯通路门店!$J:$J,"OPPO体验店")</f>
        <v>0</v>
      </c>
      <c r="BF2288" s="99">
        <f>SUMIFS(通讯通路门店!$X:$X,通讯通路门店!$S:$S,$G2288,通讯通路门店!$J:$J,"华为授权体验店")+SUMIFS(通讯通路门店!$AA:$AA,通讯通路门店!$S:$S,$G2288,通讯通路门店!$J:$J,"华为堡垒店")</f>
        <v>0</v>
      </c>
      <c r="BG2288" s="99">
        <f>SUMIFS(通讯通路门店!$Y:$Y,通讯通路门店!$S:$S,$G2288,通讯通路门店!$J:$J,"小米体验店")</f>
        <v>0</v>
      </c>
      <c r="BH2288" s="99">
        <f>SUMIFS(通讯通路门店!$AA:$AA,通讯通路门店!$S:$S,$G2288,通讯通路门店!$J:$J,"苹果体验店")</f>
        <v>0</v>
      </c>
      <c r="BI2288" s="99">
        <f>SUMIFS(通讯通路门店!$K:$K,通讯通路门店!$S:$S,$G2288,通讯通路门店!$J:$J,"其他品牌专卖店")</f>
        <v>0</v>
      </c>
      <c r="BJ2288" s="99">
        <f>SUMIFS(通讯通路门店!$AC:$AC,通讯通路门店!$S:$S,$G2288)</f>
        <v>0</v>
      </c>
      <c r="BK2288" s="99">
        <f>SUMIFS(通讯通路门店!$AD:$AD,通讯通路门店!$S:$S,$G2288)</f>
        <v>0</v>
      </c>
      <c r="BL2288" s="99">
        <f>SUMIFS(通讯通路门店!$AE:$AE,通讯通路门店!$S:$S,$G2288)</f>
        <v>0</v>
      </c>
      <c r="BM2288" s="99">
        <f>SUMIFS(通讯通路门店!$AF:$AF,通讯通路门店!$S:$S,$G2288)</f>
        <v>0</v>
      </c>
      <c r="BN2288" s="99">
        <f>SUMIFS(通讯通路门店!$AG:$AG,通讯通路门店!$S:$S,$G2288)</f>
        <v>0</v>
      </c>
      <c r="BO2288" s="99">
        <f>SUMIFS(通讯通路门店!$AH:$AH,通讯通路门店!$S:$S,$G2288)</f>
        <v>0</v>
      </c>
      <c r="BP2288" s="99">
        <f>SUMIFS(通讯通路门店!$AI:$AI,通讯通路门店!$S:$S,$G2288)</f>
        <v>0</v>
      </c>
      <c r="BQ2288" s="83"/>
    </row>
    <row r="2289" spans="1:69">
      <c r="A2289" s="99" t="str">
        <f>IFERROR(_xlfn.XLOOKUP($G2289,通讯通路门店!$S$4:$S$993933,通讯通路门店!$A$4:$A$993933,0,0),"")</f>
        <v>海南省</v>
      </c>
      <c r="B2289" s="99" t="str">
        <f>IFERROR(_xlfn.XLOOKUP($G2289,通讯通路门店!$S$4:$S$993933,通讯通路门店!$B$4:$B$993933,0,0),"")</f>
        <v>昌江黎族自治县</v>
      </c>
      <c r="C2289" s="99" t="str">
        <f>IFERROR(_xlfn.XLOOKUP($G2289,通讯通路门店!$S$4:$S$993933,通讯通路门店!$C$4:$C$993933,0,0),"")</f>
        <v>昌江黎族自治县</v>
      </c>
      <c r="D2289" s="99" t="str">
        <f>IFERROR(_xlfn.XLOOKUP($G2289,通讯通路门店!$S$4:$S$993933,通讯通路门店!$D$4:$D$993933,0,0),"")</f>
        <v>叉河镇</v>
      </c>
      <c r="E2289" s="83"/>
      <c r="F2289" s="83"/>
      <c r="G2289" s="101"/>
      <c r="H2289" s="102">
        <f>IFERROR(_xlfn.XLOOKUP($G2289,通讯通路门店!$S$4:$S$993933,通讯通路门店!$R$4:$R$993933,0,0),"")</f>
        <v>0</v>
      </c>
      <c r="I2289" s="83"/>
      <c r="J2289" s="83"/>
      <c r="K2289" s="83"/>
      <c r="L2289" s="83"/>
      <c r="M2289" s="83"/>
      <c r="N2289" s="83"/>
      <c r="O2289" s="83"/>
      <c r="P2289" s="83"/>
      <c r="Q2289" s="83"/>
      <c r="R2289" s="83"/>
      <c r="S2289" s="83"/>
      <c r="T2289" s="83"/>
      <c r="U2289" s="99">
        <f>COUNTIF(通讯通路门店!$S:$S,$G2289)</f>
        <v>0</v>
      </c>
      <c r="V2289" s="99">
        <f>COUNTIFS(通讯通路门店!$S:$S,$G2289,通讯通路门店!$J:$J,"综合卖场")</f>
        <v>0</v>
      </c>
      <c r="W2289" s="99">
        <f>SUMIFS(通讯通路门店!$AJ:$AJ,通讯通路门店!$S:$S,通讯客户沙盘!$G2289)</f>
        <v>0</v>
      </c>
      <c r="X2289" s="99">
        <f t="shared" si="175"/>
        <v>0</v>
      </c>
      <c r="Y2289" s="99">
        <f>COUNTIFS(通讯通路门店!$S:$S,$G2289,通讯通路门店!$J:$J,"荣耀体验店")+COUNTIFS(通讯通路门店!$S:$S,$G2289,通讯通路门店!$J:$J,"荣耀授权专卖店")</f>
        <v>0</v>
      </c>
      <c r="Z2289" s="99">
        <f>COUNTIFS(通讯通路门店!$S:$S,$G2289,通讯通路门店!$J:$J,"VIVO体验店")</f>
        <v>0</v>
      </c>
      <c r="AA2289" s="99">
        <f>COUNTIFS(通讯通路门店!$S:$S,$G2289,通讯通路门店!$J:$J,"OPPO体验店")</f>
        <v>0</v>
      </c>
      <c r="AB2289" s="99">
        <f>COUNTIFS(通讯通路门店!$S:$S,$G2289,通讯通路门店!$J:$J,"华为授权体验店")+COUNTIFS(通讯通路门店!$S:$S,$G2289,通讯通路门店!$J:$J,"华为堡垒店")</f>
        <v>0</v>
      </c>
      <c r="AC2289" s="99">
        <f>COUNTIFS(通讯通路门店!$S:$S,$G2289,通讯通路门店!$J:$J,"小米体验店")</f>
        <v>0</v>
      </c>
      <c r="AD2289" s="99">
        <f>COUNTIFS(通讯通路门店!$S:$S,$G2289,通讯通路门店!$J:$J,"苹果体验店")</f>
        <v>0</v>
      </c>
      <c r="AE2289" s="99">
        <f>COUNTIFS(通讯通路门店!$S:$S,$G2289,通讯通路门店!$J:$J,"其他品牌专卖店")</f>
        <v>0</v>
      </c>
      <c r="AF2289" s="99">
        <f>SUMIFS(通讯通路门店!$BI:$BI,通讯通路门店!$S:$S,$G2289)</f>
        <v>0</v>
      </c>
      <c r="AG2289" s="99">
        <f>SUMIFS(通讯通路门店!$BH:$BH,通讯通路门店!$S:$S,$G2289)</f>
        <v>0</v>
      </c>
      <c r="AH2289" s="99">
        <f t="shared" si="176"/>
        <v>0</v>
      </c>
      <c r="AI2289" s="99">
        <f>SUMIFS(通讯通路门店!$BB:$BB,通讯通路门店!$S:$S,$G2289)</f>
        <v>0</v>
      </c>
      <c r="AJ2289" s="99">
        <f>SUMIFS(通讯通路门店!$BE:$BE,通讯通路门店!$S:$S,$G2289)</f>
        <v>0</v>
      </c>
      <c r="AK2289" s="99">
        <f>SUMIFS(通讯通路门店!$BG:$BG,通讯通路门店!$S:$S,$G2289)</f>
        <v>0</v>
      </c>
      <c r="AL2289" s="99">
        <f>SUMIFS(通讯通路门店!$BC:$BC,通讯通路门店!$S:$S,$G2289)</f>
        <v>0</v>
      </c>
      <c r="AM2289" s="99">
        <f>SUMIFS(通讯通路门店!$BD:$BD,通讯通路门店!$S:$S,$G2289)</f>
        <v>0</v>
      </c>
      <c r="AN2289" s="99">
        <f>SUMIFS(通讯通路门店!$BF:$BF,通讯通路门店!$S:$S,$G2289)</f>
        <v>0</v>
      </c>
      <c r="AO2289" s="99">
        <f t="shared" si="177"/>
        <v>0</v>
      </c>
      <c r="AP2289" s="99">
        <f>SUMIFS(通讯通路门店!$K:$K,通讯通路门店!$S:$S,$G2289)</f>
        <v>0</v>
      </c>
      <c r="AQ2289" s="83"/>
      <c r="AR2289" s="99">
        <f>SUMIFS(通讯通路门店!$T:$T,通讯通路门店!$S:$S,$G2289)</f>
        <v>0</v>
      </c>
      <c r="AS2289" s="99">
        <f>SUMIFS(通讯通路门店!$U:$U,通讯通路门店!$S:$S,$G2289)</f>
        <v>0</v>
      </c>
      <c r="AT2289" s="99">
        <f>SUMIFS(通讯通路门店!$V:$V,通讯通路门店!$S:$S,$G2289)</f>
        <v>0</v>
      </c>
      <c r="AU2289" s="99">
        <f>SUMIFS(通讯通路门店!$W:$W,通讯通路门店!$S:$S,$G2289)</f>
        <v>0</v>
      </c>
      <c r="AV2289" s="99">
        <f>SUMIFS(通讯通路门店!$Z:$Z,通讯通路门店!$S:$S,$G2289)</f>
        <v>0</v>
      </c>
      <c r="AW2289" s="99">
        <f>SUMIFS(通讯通路门店!$AB:$AB,通讯通路门店!$S:$S,$G2289)</f>
        <v>0</v>
      </c>
      <c r="AX2289" s="99">
        <f>SUMIFS(通讯通路门店!$X:$X,通讯通路门店!$S:$S,$G2289)</f>
        <v>0</v>
      </c>
      <c r="AY2289" s="99">
        <f>SUMIFS(通讯通路门店!$Y:$Y,通讯通路门店!$S:$S,$G2289)</f>
        <v>0</v>
      </c>
      <c r="AZ2289" s="99">
        <f>SUMIFS(通讯通路门店!$AA:$AA,通讯通路门店!$S:$S,$G2289)</f>
        <v>0</v>
      </c>
      <c r="BA2289" s="99">
        <f t="shared" si="178"/>
        <v>0</v>
      </c>
      <c r="BB2289" s="99">
        <f t="shared" si="179"/>
        <v>0</v>
      </c>
      <c r="BC2289" s="99">
        <f>SUMIFS(通讯通路门店!$W:$W,通讯通路门店!$S:$S,$G2289,通讯通路门店!$J:$J,"荣耀体验店")+SUMIFS(通讯通路门店!$W:$W,通讯通路门店!$S:$S,$G2289,通讯通路门店!$J:$J,"荣耀授权专卖店")</f>
        <v>0</v>
      </c>
      <c r="BD2289" s="99">
        <f>SUMIFS(通讯通路门店!$Z:$Z,通讯通路门店!$S:$S,$G2289,通讯通路门店!$J:$J,"VIVO体验店")</f>
        <v>0</v>
      </c>
      <c r="BE2289" s="99">
        <f>SUMIFS(通讯通路门店!$AB:$AB,通讯通路门店!$S:$S,$G2289,通讯通路门店!$J:$J,"OPPO体验店")</f>
        <v>0</v>
      </c>
      <c r="BF2289" s="99">
        <f>SUMIFS(通讯通路门店!$X:$X,通讯通路门店!$S:$S,$G2289,通讯通路门店!$J:$J,"华为授权体验店")+SUMIFS(通讯通路门店!$AA:$AA,通讯通路门店!$S:$S,$G2289,通讯通路门店!$J:$J,"华为堡垒店")</f>
        <v>0</v>
      </c>
      <c r="BG2289" s="99">
        <f>SUMIFS(通讯通路门店!$Y:$Y,通讯通路门店!$S:$S,$G2289,通讯通路门店!$J:$J,"小米体验店")</f>
        <v>0</v>
      </c>
      <c r="BH2289" s="99">
        <f>SUMIFS(通讯通路门店!$AA:$AA,通讯通路门店!$S:$S,$G2289,通讯通路门店!$J:$J,"苹果体验店")</f>
        <v>0</v>
      </c>
      <c r="BI2289" s="99">
        <f>SUMIFS(通讯通路门店!$K:$K,通讯通路门店!$S:$S,$G2289,通讯通路门店!$J:$J,"其他品牌专卖店")</f>
        <v>0</v>
      </c>
      <c r="BJ2289" s="99">
        <f>SUMIFS(通讯通路门店!$AC:$AC,通讯通路门店!$S:$S,$G2289)</f>
        <v>0</v>
      </c>
      <c r="BK2289" s="99">
        <f>SUMIFS(通讯通路门店!$AD:$AD,通讯通路门店!$S:$S,$G2289)</f>
        <v>0</v>
      </c>
      <c r="BL2289" s="99">
        <f>SUMIFS(通讯通路门店!$AE:$AE,通讯通路门店!$S:$S,$G2289)</f>
        <v>0</v>
      </c>
      <c r="BM2289" s="99">
        <f>SUMIFS(通讯通路门店!$AF:$AF,通讯通路门店!$S:$S,$G2289)</f>
        <v>0</v>
      </c>
      <c r="BN2289" s="99">
        <f>SUMIFS(通讯通路门店!$AG:$AG,通讯通路门店!$S:$S,$G2289)</f>
        <v>0</v>
      </c>
      <c r="BO2289" s="99">
        <f>SUMIFS(通讯通路门店!$AH:$AH,通讯通路门店!$S:$S,$G2289)</f>
        <v>0</v>
      </c>
      <c r="BP2289" s="99">
        <f>SUMIFS(通讯通路门店!$AI:$AI,通讯通路门店!$S:$S,$G2289)</f>
        <v>0</v>
      </c>
      <c r="BQ2289" s="83"/>
    </row>
    <row r="2290" spans="1:69">
      <c r="A2290" s="99" t="str">
        <f>IFERROR(_xlfn.XLOOKUP($G2290,通讯通路门店!$S$4:$S$993933,通讯通路门店!$A$4:$A$993933,0,0),"")</f>
        <v>海南省</v>
      </c>
      <c r="B2290" s="99" t="str">
        <f>IFERROR(_xlfn.XLOOKUP($G2290,通讯通路门店!$S$4:$S$993933,通讯通路门店!$B$4:$B$993933,0,0),"")</f>
        <v>昌江黎族自治县</v>
      </c>
      <c r="C2290" s="99" t="str">
        <f>IFERROR(_xlfn.XLOOKUP($G2290,通讯通路门店!$S$4:$S$993933,通讯通路门店!$C$4:$C$993933,0,0),"")</f>
        <v>昌江黎族自治县</v>
      </c>
      <c r="D2290" s="99" t="str">
        <f>IFERROR(_xlfn.XLOOKUP($G2290,通讯通路门店!$S$4:$S$993933,通讯通路门店!$D$4:$D$993933,0,0),"")</f>
        <v>叉河镇</v>
      </c>
      <c r="E2290" s="83"/>
      <c r="F2290" s="83"/>
      <c r="G2290" s="101"/>
      <c r="H2290" s="102">
        <f>IFERROR(_xlfn.XLOOKUP($G2290,通讯通路门店!$S$4:$S$993933,通讯通路门店!$R$4:$R$993933,0,0),"")</f>
        <v>0</v>
      </c>
      <c r="I2290" s="83"/>
      <c r="J2290" s="83"/>
      <c r="K2290" s="83"/>
      <c r="L2290" s="83"/>
      <c r="M2290" s="83"/>
      <c r="N2290" s="83"/>
      <c r="O2290" s="83"/>
      <c r="P2290" s="83"/>
      <c r="Q2290" s="83"/>
      <c r="R2290" s="83"/>
      <c r="S2290" s="83"/>
      <c r="T2290" s="83"/>
      <c r="U2290" s="99">
        <f>COUNTIF(通讯通路门店!$S:$S,$G2290)</f>
        <v>0</v>
      </c>
      <c r="V2290" s="99">
        <f>COUNTIFS(通讯通路门店!$S:$S,$G2290,通讯通路门店!$J:$J,"综合卖场")</f>
        <v>0</v>
      </c>
      <c r="W2290" s="99">
        <f>SUMIFS(通讯通路门店!$AJ:$AJ,通讯通路门店!$S:$S,通讯客户沙盘!$G2290)</f>
        <v>0</v>
      </c>
      <c r="X2290" s="99">
        <f t="shared" si="175"/>
        <v>0</v>
      </c>
      <c r="Y2290" s="99">
        <f>COUNTIFS(通讯通路门店!$S:$S,$G2290,通讯通路门店!$J:$J,"荣耀体验店")+COUNTIFS(通讯通路门店!$S:$S,$G2290,通讯通路门店!$J:$J,"荣耀授权专卖店")</f>
        <v>0</v>
      </c>
      <c r="Z2290" s="99">
        <f>COUNTIFS(通讯通路门店!$S:$S,$G2290,通讯通路门店!$J:$J,"VIVO体验店")</f>
        <v>0</v>
      </c>
      <c r="AA2290" s="99">
        <f>COUNTIFS(通讯通路门店!$S:$S,$G2290,通讯通路门店!$J:$J,"OPPO体验店")</f>
        <v>0</v>
      </c>
      <c r="AB2290" s="99">
        <f>COUNTIFS(通讯通路门店!$S:$S,$G2290,通讯通路门店!$J:$J,"华为授权体验店")+COUNTIFS(通讯通路门店!$S:$S,$G2290,通讯通路门店!$J:$J,"华为堡垒店")</f>
        <v>0</v>
      </c>
      <c r="AC2290" s="99">
        <f>COUNTIFS(通讯通路门店!$S:$S,$G2290,通讯通路门店!$J:$J,"小米体验店")</f>
        <v>0</v>
      </c>
      <c r="AD2290" s="99">
        <f>COUNTIFS(通讯通路门店!$S:$S,$G2290,通讯通路门店!$J:$J,"苹果体验店")</f>
        <v>0</v>
      </c>
      <c r="AE2290" s="99">
        <f>COUNTIFS(通讯通路门店!$S:$S,$G2290,通讯通路门店!$J:$J,"其他品牌专卖店")</f>
        <v>0</v>
      </c>
      <c r="AF2290" s="99">
        <f>SUMIFS(通讯通路门店!$BI:$BI,通讯通路门店!$S:$S,$G2290)</f>
        <v>0</v>
      </c>
      <c r="AG2290" s="99">
        <f>SUMIFS(通讯通路门店!$BH:$BH,通讯通路门店!$S:$S,$G2290)</f>
        <v>0</v>
      </c>
      <c r="AH2290" s="99">
        <f t="shared" si="176"/>
        <v>0</v>
      </c>
      <c r="AI2290" s="99">
        <f>SUMIFS(通讯通路门店!$BB:$BB,通讯通路门店!$S:$S,$G2290)</f>
        <v>0</v>
      </c>
      <c r="AJ2290" s="99">
        <f>SUMIFS(通讯通路门店!$BE:$BE,通讯通路门店!$S:$S,$G2290)</f>
        <v>0</v>
      </c>
      <c r="AK2290" s="99">
        <f>SUMIFS(通讯通路门店!$BG:$BG,通讯通路门店!$S:$S,$G2290)</f>
        <v>0</v>
      </c>
      <c r="AL2290" s="99">
        <f>SUMIFS(通讯通路门店!$BC:$BC,通讯通路门店!$S:$S,$G2290)</f>
        <v>0</v>
      </c>
      <c r="AM2290" s="99">
        <f>SUMIFS(通讯通路门店!$BD:$BD,通讯通路门店!$S:$S,$G2290)</f>
        <v>0</v>
      </c>
      <c r="AN2290" s="99">
        <f>SUMIFS(通讯通路门店!$BF:$BF,通讯通路门店!$S:$S,$G2290)</f>
        <v>0</v>
      </c>
      <c r="AO2290" s="99">
        <f t="shared" si="177"/>
        <v>0</v>
      </c>
      <c r="AP2290" s="99">
        <f>SUMIFS(通讯通路门店!$K:$K,通讯通路门店!$S:$S,$G2290)</f>
        <v>0</v>
      </c>
      <c r="AQ2290" s="83"/>
      <c r="AR2290" s="99">
        <f>SUMIFS(通讯通路门店!$T:$T,通讯通路门店!$S:$S,$G2290)</f>
        <v>0</v>
      </c>
      <c r="AS2290" s="99">
        <f>SUMIFS(通讯通路门店!$U:$U,通讯通路门店!$S:$S,$G2290)</f>
        <v>0</v>
      </c>
      <c r="AT2290" s="99">
        <f>SUMIFS(通讯通路门店!$V:$V,通讯通路门店!$S:$S,$G2290)</f>
        <v>0</v>
      </c>
      <c r="AU2290" s="99">
        <f>SUMIFS(通讯通路门店!$W:$W,通讯通路门店!$S:$S,$G2290)</f>
        <v>0</v>
      </c>
      <c r="AV2290" s="99">
        <f>SUMIFS(通讯通路门店!$Z:$Z,通讯通路门店!$S:$S,$G2290)</f>
        <v>0</v>
      </c>
      <c r="AW2290" s="99">
        <f>SUMIFS(通讯通路门店!$AB:$AB,通讯通路门店!$S:$S,$G2290)</f>
        <v>0</v>
      </c>
      <c r="AX2290" s="99">
        <f>SUMIFS(通讯通路门店!$X:$X,通讯通路门店!$S:$S,$G2290)</f>
        <v>0</v>
      </c>
      <c r="AY2290" s="99">
        <f>SUMIFS(通讯通路门店!$Y:$Y,通讯通路门店!$S:$S,$G2290)</f>
        <v>0</v>
      </c>
      <c r="AZ2290" s="99">
        <f>SUMIFS(通讯通路门店!$AA:$AA,通讯通路门店!$S:$S,$G2290)</f>
        <v>0</v>
      </c>
      <c r="BA2290" s="99">
        <f t="shared" si="178"/>
        <v>0</v>
      </c>
      <c r="BB2290" s="99">
        <f t="shared" si="179"/>
        <v>0</v>
      </c>
      <c r="BC2290" s="99">
        <f>SUMIFS(通讯通路门店!$W:$W,通讯通路门店!$S:$S,$G2290,通讯通路门店!$J:$J,"荣耀体验店")+SUMIFS(通讯通路门店!$W:$W,通讯通路门店!$S:$S,$G2290,通讯通路门店!$J:$J,"荣耀授权专卖店")</f>
        <v>0</v>
      </c>
      <c r="BD2290" s="99">
        <f>SUMIFS(通讯通路门店!$Z:$Z,通讯通路门店!$S:$S,$G2290,通讯通路门店!$J:$J,"VIVO体验店")</f>
        <v>0</v>
      </c>
      <c r="BE2290" s="99">
        <f>SUMIFS(通讯通路门店!$AB:$AB,通讯通路门店!$S:$S,$G2290,通讯通路门店!$J:$J,"OPPO体验店")</f>
        <v>0</v>
      </c>
      <c r="BF2290" s="99">
        <f>SUMIFS(通讯通路门店!$X:$X,通讯通路门店!$S:$S,$G2290,通讯通路门店!$J:$J,"华为授权体验店")+SUMIFS(通讯通路门店!$AA:$AA,通讯通路门店!$S:$S,$G2290,通讯通路门店!$J:$J,"华为堡垒店")</f>
        <v>0</v>
      </c>
      <c r="BG2290" s="99">
        <f>SUMIFS(通讯通路门店!$Y:$Y,通讯通路门店!$S:$S,$G2290,通讯通路门店!$J:$J,"小米体验店")</f>
        <v>0</v>
      </c>
      <c r="BH2290" s="99">
        <f>SUMIFS(通讯通路门店!$AA:$AA,通讯通路门店!$S:$S,$G2290,通讯通路门店!$J:$J,"苹果体验店")</f>
        <v>0</v>
      </c>
      <c r="BI2290" s="99">
        <f>SUMIFS(通讯通路门店!$K:$K,通讯通路门店!$S:$S,$G2290,通讯通路门店!$J:$J,"其他品牌专卖店")</f>
        <v>0</v>
      </c>
      <c r="BJ2290" s="99">
        <f>SUMIFS(通讯通路门店!$AC:$AC,通讯通路门店!$S:$S,$G2290)</f>
        <v>0</v>
      </c>
      <c r="BK2290" s="99">
        <f>SUMIFS(通讯通路门店!$AD:$AD,通讯通路门店!$S:$S,$G2290)</f>
        <v>0</v>
      </c>
      <c r="BL2290" s="99">
        <f>SUMIFS(通讯通路门店!$AE:$AE,通讯通路门店!$S:$S,$G2290)</f>
        <v>0</v>
      </c>
      <c r="BM2290" s="99">
        <f>SUMIFS(通讯通路门店!$AF:$AF,通讯通路门店!$S:$S,$G2290)</f>
        <v>0</v>
      </c>
      <c r="BN2290" s="99">
        <f>SUMIFS(通讯通路门店!$AG:$AG,通讯通路门店!$S:$S,$G2290)</f>
        <v>0</v>
      </c>
      <c r="BO2290" s="99">
        <f>SUMIFS(通讯通路门店!$AH:$AH,通讯通路门店!$S:$S,$G2290)</f>
        <v>0</v>
      </c>
      <c r="BP2290" s="99">
        <f>SUMIFS(通讯通路门店!$AI:$AI,通讯通路门店!$S:$S,$G2290)</f>
        <v>0</v>
      </c>
      <c r="BQ2290" s="83"/>
    </row>
    <row r="2291" spans="1:69">
      <c r="A2291" s="99" t="str">
        <f>IFERROR(_xlfn.XLOOKUP($G2291,通讯通路门店!$S$4:$S$993933,通讯通路门店!$A$4:$A$993933,0,0),"")</f>
        <v>海南省</v>
      </c>
      <c r="B2291" s="99" t="str">
        <f>IFERROR(_xlfn.XLOOKUP($G2291,通讯通路门店!$S$4:$S$993933,通讯通路门店!$B$4:$B$993933,0,0),"")</f>
        <v>昌江黎族自治县</v>
      </c>
      <c r="C2291" s="99" t="str">
        <f>IFERROR(_xlfn.XLOOKUP($G2291,通讯通路门店!$S$4:$S$993933,通讯通路门店!$C$4:$C$993933,0,0),"")</f>
        <v>昌江黎族自治县</v>
      </c>
      <c r="D2291" s="99" t="str">
        <f>IFERROR(_xlfn.XLOOKUP($G2291,通讯通路门店!$S$4:$S$993933,通讯通路门店!$D$4:$D$993933,0,0),"")</f>
        <v>叉河镇</v>
      </c>
      <c r="E2291" s="83"/>
      <c r="F2291" s="83"/>
      <c r="G2291" s="101"/>
      <c r="H2291" s="102">
        <f>IFERROR(_xlfn.XLOOKUP($G2291,通讯通路门店!$S$4:$S$993933,通讯通路门店!$R$4:$R$993933,0,0),"")</f>
        <v>0</v>
      </c>
      <c r="I2291" s="83"/>
      <c r="J2291" s="83"/>
      <c r="K2291" s="83"/>
      <c r="L2291" s="83"/>
      <c r="M2291" s="83"/>
      <c r="N2291" s="83"/>
      <c r="O2291" s="83"/>
      <c r="P2291" s="83"/>
      <c r="Q2291" s="83"/>
      <c r="R2291" s="83"/>
      <c r="S2291" s="83"/>
      <c r="T2291" s="83"/>
      <c r="U2291" s="99">
        <f>COUNTIF(通讯通路门店!$S:$S,$G2291)</f>
        <v>0</v>
      </c>
      <c r="V2291" s="99">
        <f>COUNTIFS(通讯通路门店!$S:$S,$G2291,通讯通路门店!$J:$J,"综合卖场")</f>
        <v>0</v>
      </c>
      <c r="W2291" s="99">
        <f>SUMIFS(通讯通路门店!$AJ:$AJ,通讯通路门店!$S:$S,通讯客户沙盘!$G2291)</f>
        <v>0</v>
      </c>
      <c r="X2291" s="99">
        <f t="shared" si="175"/>
        <v>0</v>
      </c>
      <c r="Y2291" s="99">
        <f>COUNTIFS(通讯通路门店!$S:$S,$G2291,通讯通路门店!$J:$J,"荣耀体验店")+COUNTIFS(通讯通路门店!$S:$S,$G2291,通讯通路门店!$J:$J,"荣耀授权专卖店")</f>
        <v>0</v>
      </c>
      <c r="Z2291" s="99">
        <f>COUNTIFS(通讯通路门店!$S:$S,$G2291,通讯通路门店!$J:$J,"VIVO体验店")</f>
        <v>0</v>
      </c>
      <c r="AA2291" s="99">
        <f>COUNTIFS(通讯通路门店!$S:$S,$G2291,通讯通路门店!$J:$J,"OPPO体验店")</f>
        <v>0</v>
      </c>
      <c r="AB2291" s="99">
        <f>COUNTIFS(通讯通路门店!$S:$S,$G2291,通讯通路门店!$J:$J,"华为授权体验店")+COUNTIFS(通讯通路门店!$S:$S,$G2291,通讯通路门店!$J:$J,"华为堡垒店")</f>
        <v>0</v>
      </c>
      <c r="AC2291" s="99">
        <f>COUNTIFS(通讯通路门店!$S:$S,$G2291,通讯通路门店!$J:$J,"小米体验店")</f>
        <v>0</v>
      </c>
      <c r="AD2291" s="99">
        <f>COUNTIFS(通讯通路门店!$S:$S,$G2291,通讯通路门店!$J:$J,"苹果体验店")</f>
        <v>0</v>
      </c>
      <c r="AE2291" s="99">
        <f>COUNTIFS(通讯通路门店!$S:$S,$G2291,通讯通路门店!$J:$J,"其他品牌专卖店")</f>
        <v>0</v>
      </c>
      <c r="AF2291" s="99">
        <f>SUMIFS(通讯通路门店!$BI:$BI,通讯通路门店!$S:$S,$G2291)</f>
        <v>0</v>
      </c>
      <c r="AG2291" s="99">
        <f>SUMIFS(通讯通路门店!$BH:$BH,通讯通路门店!$S:$S,$G2291)</f>
        <v>0</v>
      </c>
      <c r="AH2291" s="99">
        <f t="shared" si="176"/>
        <v>0</v>
      </c>
      <c r="AI2291" s="99">
        <f>SUMIFS(通讯通路门店!$BB:$BB,通讯通路门店!$S:$S,$G2291)</f>
        <v>0</v>
      </c>
      <c r="AJ2291" s="99">
        <f>SUMIFS(通讯通路门店!$BE:$BE,通讯通路门店!$S:$S,$G2291)</f>
        <v>0</v>
      </c>
      <c r="AK2291" s="99">
        <f>SUMIFS(通讯通路门店!$BG:$BG,通讯通路门店!$S:$S,$G2291)</f>
        <v>0</v>
      </c>
      <c r="AL2291" s="99">
        <f>SUMIFS(通讯通路门店!$BC:$BC,通讯通路门店!$S:$S,$G2291)</f>
        <v>0</v>
      </c>
      <c r="AM2291" s="99">
        <f>SUMIFS(通讯通路门店!$BD:$BD,通讯通路门店!$S:$S,$G2291)</f>
        <v>0</v>
      </c>
      <c r="AN2291" s="99">
        <f>SUMIFS(通讯通路门店!$BF:$BF,通讯通路门店!$S:$S,$G2291)</f>
        <v>0</v>
      </c>
      <c r="AO2291" s="99">
        <f t="shared" si="177"/>
        <v>0</v>
      </c>
      <c r="AP2291" s="99">
        <f>SUMIFS(通讯通路门店!$K:$K,通讯通路门店!$S:$S,$G2291)</f>
        <v>0</v>
      </c>
      <c r="AQ2291" s="83"/>
      <c r="AR2291" s="99">
        <f>SUMIFS(通讯通路门店!$T:$T,通讯通路门店!$S:$S,$G2291)</f>
        <v>0</v>
      </c>
      <c r="AS2291" s="99">
        <f>SUMIFS(通讯通路门店!$U:$U,通讯通路门店!$S:$S,$G2291)</f>
        <v>0</v>
      </c>
      <c r="AT2291" s="99">
        <f>SUMIFS(通讯通路门店!$V:$V,通讯通路门店!$S:$S,$G2291)</f>
        <v>0</v>
      </c>
      <c r="AU2291" s="99">
        <f>SUMIFS(通讯通路门店!$W:$W,通讯通路门店!$S:$S,$G2291)</f>
        <v>0</v>
      </c>
      <c r="AV2291" s="99">
        <f>SUMIFS(通讯通路门店!$Z:$Z,通讯通路门店!$S:$S,$G2291)</f>
        <v>0</v>
      </c>
      <c r="AW2291" s="99">
        <f>SUMIFS(通讯通路门店!$AB:$AB,通讯通路门店!$S:$S,$G2291)</f>
        <v>0</v>
      </c>
      <c r="AX2291" s="99">
        <f>SUMIFS(通讯通路门店!$X:$X,通讯通路门店!$S:$S,$G2291)</f>
        <v>0</v>
      </c>
      <c r="AY2291" s="99">
        <f>SUMIFS(通讯通路门店!$Y:$Y,通讯通路门店!$S:$S,$G2291)</f>
        <v>0</v>
      </c>
      <c r="AZ2291" s="99">
        <f>SUMIFS(通讯通路门店!$AA:$AA,通讯通路门店!$S:$S,$G2291)</f>
        <v>0</v>
      </c>
      <c r="BA2291" s="99">
        <f t="shared" si="178"/>
        <v>0</v>
      </c>
      <c r="BB2291" s="99">
        <f t="shared" si="179"/>
        <v>0</v>
      </c>
      <c r="BC2291" s="99">
        <f>SUMIFS(通讯通路门店!$W:$W,通讯通路门店!$S:$S,$G2291,通讯通路门店!$J:$J,"荣耀体验店")+SUMIFS(通讯通路门店!$W:$W,通讯通路门店!$S:$S,$G2291,通讯通路门店!$J:$J,"荣耀授权专卖店")</f>
        <v>0</v>
      </c>
      <c r="BD2291" s="99">
        <f>SUMIFS(通讯通路门店!$Z:$Z,通讯通路门店!$S:$S,$G2291,通讯通路门店!$J:$J,"VIVO体验店")</f>
        <v>0</v>
      </c>
      <c r="BE2291" s="99">
        <f>SUMIFS(通讯通路门店!$AB:$AB,通讯通路门店!$S:$S,$G2291,通讯通路门店!$J:$J,"OPPO体验店")</f>
        <v>0</v>
      </c>
      <c r="BF2291" s="99">
        <f>SUMIFS(通讯通路门店!$X:$X,通讯通路门店!$S:$S,$G2291,通讯通路门店!$J:$J,"华为授权体验店")+SUMIFS(通讯通路门店!$AA:$AA,通讯通路门店!$S:$S,$G2291,通讯通路门店!$J:$J,"华为堡垒店")</f>
        <v>0</v>
      </c>
      <c r="BG2291" s="99">
        <f>SUMIFS(通讯通路门店!$Y:$Y,通讯通路门店!$S:$S,$G2291,通讯通路门店!$J:$J,"小米体验店")</f>
        <v>0</v>
      </c>
      <c r="BH2291" s="99">
        <f>SUMIFS(通讯通路门店!$AA:$AA,通讯通路门店!$S:$S,$G2291,通讯通路门店!$J:$J,"苹果体验店")</f>
        <v>0</v>
      </c>
      <c r="BI2291" s="99">
        <f>SUMIFS(通讯通路门店!$K:$K,通讯通路门店!$S:$S,$G2291,通讯通路门店!$J:$J,"其他品牌专卖店")</f>
        <v>0</v>
      </c>
      <c r="BJ2291" s="99">
        <f>SUMIFS(通讯通路门店!$AC:$AC,通讯通路门店!$S:$S,$G2291)</f>
        <v>0</v>
      </c>
      <c r="BK2291" s="99">
        <f>SUMIFS(通讯通路门店!$AD:$AD,通讯通路门店!$S:$S,$G2291)</f>
        <v>0</v>
      </c>
      <c r="BL2291" s="99">
        <f>SUMIFS(通讯通路门店!$AE:$AE,通讯通路门店!$S:$S,$G2291)</f>
        <v>0</v>
      </c>
      <c r="BM2291" s="99">
        <f>SUMIFS(通讯通路门店!$AF:$AF,通讯通路门店!$S:$S,$G2291)</f>
        <v>0</v>
      </c>
      <c r="BN2291" s="99">
        <f>SUMIFS(通讯通路门店!$AG:$AG,通讯通路门店!$S:$S,$G2291)</f>
        <v>0</v>
      </c>
      <c r="BO2291" s="99">
        <f>SUMIFS(通讯通路门店!$AH:$AH,通讯通路门店!$S:$S,$G2291)</f>
        <v>0</v>
      </c>
      <c r="BP2291" s="99">
        <f>SUMIFS(通讯通路门店!$AI:$AI,通讯通路门店!$S:$S,$G2291)</f>
        <v>0</v>
      </c>
      <c r="BQ2291" s="83"/>
    </row>
    <row r="2292" spans="1:69">
      <c r="A2292" s="99" t="str">
        <f>IFERROR(_xlfn.XLOOKUP($G2292,通讯通路门店!$S$4:$S$993933,通讯通路门店!$A$4:$A$993933,0,0),"")</f>
        <v>海南省</v>
      </c>
      <c r="B2292" s="99" t="str">
        <f>IFERROR(_xlfn.XLOOKUP($G2292,通讯通路门店!$S$4:$S$993933,通讯通路门店!$B$4:$B$993933,0,0),"")</f>
        <v>昌江黎族自治县</v>
      </c>
      <c r="C2292" s="99" t="str">
        <f>IFERROR(_xlfn.XLOOKUP($G2292,通讯通路门店!$S$4:$S$993933,通讯通路门店!$C$4:$C$993933,0,0),"")</f>
        <v>昌江黎族自治县</v>
      </c>
      <c r="D2292" s="99" t="str">
        <f>IFERROR(_xlfn.XLOOKUP($G2292,通讯通路门店!$S$4:$S$993933,通讯通路门店!$D$4:$D$993933,0,0),"")</f>
        <v>叉河镇</v>
      </c>
      <c r="E2292" s="83"/>
      <c r="F2292" s="83"/>
      <c r="G2292" s="101"/>
      <c r="H2292" s="102">
        <f>IFERROR(_xlfn.XLOOKUP($G2292,通讯通路门店!$S$4:$S$993933,通讯通路门店!$R$4:$R$993933,0,0),"")</f>
        <v>0</v>
      </c>
      <c r="I2292" s="83"/>
      <c r="J2292" s="83"/>
      <c r="K2292" s="83"/>
      <c r="L2292" s="83"/>
      <c r="M2292" s="83"/>
      <c r="N2292" s="83"/>
      <c r="O2292" s="83"/>
      <c r="P2292" s="83"/>
      <c r="Q2292" s="83"/>
      <c r="R2292" s="83"/>
      <c r="S2292" s="83"/>
      <c r="T2292" s="83"/>
      <c r="U2292" s="99">
        <f>COUNTIF(通讯通路门店!$S:$S,$G2292)</f>
        <v>0</v>
      </c>
      <c r="V2292" s="99">
        <f>COUNTIFS(通讯通路门店!$S:$S,$G2292,通讯通路门店!$J:$J,"综合卖场")</f>
        <v>0</v>
      </c>
      <c r="W2292" s="99">
        <f>SUMIFS(通讯通路门店!$AJ:$AJ,通讯通路门店!$S:$S,通讯客户沙盘!$G2292)</f>
        <v>0</v>
      </c>
      <c r="X2292" s="99">
        <f t="shared" si="175"/>
        <v>0</v>
      </c>
      <c r="Y2292" s="99">
        <f>COUNTIFS(通讯通路门店!$S:$S,$G2292,通讯通路门店!$J:$J,"荣耀体验店")+COUNTIFS(通讯通路门店!$S:$S,$G2292,通讯通路门店!$J:$J,"荣耀授权专卖店")</f>
        <v>0</v>
      </c>
      <c r="Z2292" s="99">
        <f>COUNTIFS(通讯通路门店!$S:$S,$G2292,通讯通路门店!$J:$J,"VIVO体验店")</f>
        <v>0</v>
      </c>
      <c r="AA2292" s="99">
        <f>COUNTIFS(通讯通路门店!$S:$S,$G2292,通讯通路门店!$J:$J,"OPPO体验店")</f>
        <v>0</v>
      </c>
      <c r="AB2292" s="99">
        <f>COUNTIFS(通讯通路门店!$S:$S,$G2292,通讯通路门店!$J:$J,"华为授权体验店")+COUNTIFS(通讯通路门店!$S:$S,$G2292,通讯通路门店!$J:$J,"华为堡垒店")</f>
        <v>0</v>
      </c>
      <c r="AC2292" s="99">
        <f>COUNTIFS(通讯通路门店!$S:$S,$G2292,通讯通路门店!$J:$J,"小米体验店")</f>
        <v>0</v>
      </c>
      <c r="AD2292" s="99">
        <f>COUNTIFS(通讯通路门店!$S:$S,$G2292,通讯通路门店!$J:$J,"苹果体验店")</f>
        <v>0</v>
      </c>
      <c r="AE2292" s="99">
        <f>COUNTIFS(通讯通路门店!$S:$S,$G2292,通讯通路门店!$J:$J,"其他品牌专卖店")</f>
        <v>0</v>
      </c>
      <c r="AF2292" s="99">
        <f>SUMIFS(通讯通路门店!$BI:$BI,通讯通路门店!$S:$S,$G2292)</f>
        <v>0</v>
      </c>
      <c r="AG2292" s="99">
        <f>SUMIFS(通讯通路门店!$BH:$BH,通讯通路门店!$S:$S,$G2292)</f>
        <v>0</v>
      </c>
      <c r="AH2292" s="99">
        <f t="shared" si="176"/>
        <v>0</v>
      </c>
      <c r="AI2292" s="99">
        <f>SUMIFS(通讯通路门店!$BB:$BB,通讯通路门店!$S:$S,$G2292)</f>
        <v>0</v>
      </c>
      <c r="AJ2292" s="99">
        <f>SUMIFS(通讯通路门店!$BE:$BE,通讯通路门店!$S:$S,$G2292)</f>
        <v>0</v>
      </c>
      <c r="AK2292" s="99">
        <f>SUMIFS(通讯通路门店!$BG:$BG,通讯通路门店!$S:$S,$G2292)</f>
        <v>0</v>
      </c>
      <c r="AL2292" s="99">
        <f>SUMIFS(通讯通路门店!$BC:$BC,通讯通路门店!$S:$S,$G2292)</f>
        <v>0</v>
      </c>
      <c r="AM2292" s="99">
        <f>SUMIFS(通讯通路门店!$BD:$BD,通讯通路门店!$S:$S,$G2292)</f>
        <v>0</v>
      </c>
      <c r="AN2292" s="99">
        <f>SUMIFS(通讯通路门店!$BF:$BF,通讯通路门店!$S:$S,$G2292)</f>
        <v>0</v>
      </c>
      <c r="AO2292" s="99">
        <f t="shared" si="177"/>
        <v>0</v>
      </c>
      <c r="AP2292" s="99">
        <f>SUMIFS(通讯通路门店!$K:$K,通讯通路门店!$S:$S,$G2292)</f>
        <v>0</v>
      </c>
      <c r="AQ2292" s="83"/>
      <c r="AR2292" s="99">
        <f>SUMIFS(通讯通路门店!$T:$T,通讯通路门店!$S:$S,$G2292)</f>
        <v>0</v>
      </c>
      <c r="AS2292" s="99">
        <f>SUMIFS(通讯通路门店!$U:$U,通讯通路门店!$S:$S,$G2292)</f>
        <v>0</v>
      </c>
      <c r="AT2292" s="99">
        <f>SUMIFS(通讯通路门店!$V:$V,通讯通路门店!$S:$S,$G2292)</f>
        <v>0</v>
      </c>
      <c r="AU2292" s="99">
        <f>SUMIFS(通讯通路门店!$W:$W,通讯通路门店!$S:$S,$G2292)</f>
        <v>0</v>
      </c>
      <c r="AV2292" s="99">
        <f>SUMIFS(通讯通路门店!$Z:$Z,通讯通路门店!$S:$S,$G2292)</f>
        <v>0</v>
      </c>
      <c r="AW2292" s="99">
        <f>SUMIFS(通讯通路门店!$AB:$AB,通讯通路门店!$S:$S,$G2292)</f>
        <v>0</v>
      </c>
      <c r="AX2292" s="99">
        <f>SUMIFS(通讯通路门店!$X:$X,通讯通路门店!$S:$S,$G2292)</f>
        <v>0</v>
      </c>
      <c r="AY2292" s="99">
        <f>SUMIFS(通讯通路门店!$Y:$Y,通讯通路门店!$S:$S,$G2292)</f>
        <v>0</v>
      </c>
      <c r="AZ2292" s="99">
        <f>SUMIFS(通讯通路门店!$AA:$AA,通讯通路门店!$S:$S,$G2292)</f>
        <v>0</v>
      </c>
      <c r="BA2292" s="99">
        <f t="shared" si="178"/>
        <v>0</v>
      </c>
      <c r="BB2292" s="99">
        <f t="shared" si="179"/>
        <v>0</v>
      </c>
      <c r="BC2292" s="99">
        <f>SUMIFS(通讯通路门店!$W:$W,通讯通路门店!$S:$S,$G2292,通讯通路门店!$J:$J,"荣耀体验店")+SUMIFS(通讯通路门店!$W:$W,通讯通路门店!$S:$S,$G2292,通讯通路门店!$J:$J,"荣耀授权专卖店")</f>
        <v>0</v>
      </c>
      <c r="BD2292" s="99">
        <f>SUMIFS(通讯通路门店!$Z:$Z,通讯通路门店!$S:$S,$G2292,通讯通路门店!$J:$J,"VIVO体验店")</f>
        <v>0</v>
      </c>
      <c r="BE2292" s="99">
        <f>SUMIFS(通讯通路门店!$AB:$AB,通讯通路门店!$S:$S,$G2292,通讯通路门店!$J:$J,"OPPO体验店")</f>
        <v>0</v>
      </c>
      <c r="BF2292" s="99">
        <f>SUMIFS(通讯通路门店!$X:$X,通讯通路门店!$S:$S,$G2292,通讯通路门店!$J:$J,"华为授权体验店")+SUMIFS(通讯通路门店!$AA:$AA,通讯通路门店!$S:$S,$G2292,通讯通路门店!$J:$J,"华为堡垒店")</f>
        <v>0</v>
      </c>
      <c r="BG2292" s="99">
        <f>SUMIFS(通讯通路门店!$Y:$Y,通讯通路门店!$S:$S,$G2292,通讯通路门店!$J:$J,"小米体验店")</f>
        <v>0</v>
      </c>
      <c r="BH2292" s="99">
        <f>SUMIFS(通讯通路门店!$AA:$AA,通讯通路门店!$S:$S,$G2292,通讯通路门店!$J:$J,"苹果体验店")</f>
        <v>0</v>
      </c>
      <c r="BI2292" s="99">
        <f>SUMIFS(通讯通路门店!$K:$K,通讯通路门店!$S:$S,$G2292,通讯通路门店!$J:$J,"其他品牌专卖店")</f>
        <v>0</v>
      </c>
      <c r="BJ2292" s="99">
        <f>SUMIFS(通讯通路门店!$AC:$AC,通讯通路门店!$S:$S,$G2292)</f>
        <v>0</v>
      </c>
      <c r="BK2292" s="99">
        <f>SUMIFS(通讯通路门店!$AD:$AD,通讯通路门店!$S:$S,$G2292)</f>
        <v>0</v>
      </c>
      <c r="BL2292" s="99">
        <f>SUMIFS(通讯通路门店!$AE:$AE,通讯通路门店!$S:$S,$G2292)</f>
        <v>0</v>
      </c>
      <c r="BM2292" s="99">
        <f>SUMIFS(通讯通路门店!$AF:$AF,通讯通路门店!$S:$S,$G2292)</f>
        <v>0</v>
      </c>
      <c r="BN2292" s="99">
        <f>SUMIFS(通讯通路门店!$AG:$AG,通讯通路门店!$S:$S,$G2292)</f>
        <v>0</v>
      </c>
      <c r="BO2292" s="99">
        <f>SUMIFS(通讯通路门店!$AH:$AH,通讯通路门店!$S:$S,$G2292)</f>
        <v>0</v>
      </c>
      <c r="BP2292" s="99">
        <f>SUMIFS(通讯通路门店!$AI:$AI,通讯通路门店!$S:$S,$G2292)</f>
        <v>0</v>
      </c>
      <c r="BQ2292" s="83"/>
    </row>
    <row r="2293" spans="1:69">
      <c r="A2293" s="99" t="str">
        <f>IFERROR(_xlfn.XLOOKUP($G2293,通讯通路门店!$S$4:$S$993933,通讯通路门店!$A$4:$A$993933,0,0),"")</f>
        <v>海南省</v>
      </c>
      <c r="B2293" s="99" t="str">
        <f>IFERROR(_xlfn.XLOOKUP($G2293,通讯通路门店!$S$4:$S$993933,通讯通路门店!$B$4:$B$993933,0,0),"")</f>
        <v>昌江黎族自治县</v>
      </c>
      <c r="C2293" s="99" t="str">
        <f>IFERROR(_xlfn.XLOOKUP($G2293,通讯通路门店!$S$4:$S$993933,通讯通路门店!$C$4:$C$993933,0,0),"")</f>
        <v>昌江黎族自治县</v>
      </c>
      <c r="D2293" s="99" t="str">
        <f>IFERROR(_xlfn.XLOOKUP($G2293,通讯通路门店!$S$4:$S$993933,通讯通路门店!$D$4:$D$993933,0,0),"")</f>
        <v>叉河镇</v>
      </c>
      <c r="E2293" s="83"/>
      <c r="F2293" s="83"/>
      <c r="G2293" s="101"/>
      <c r="H2293" s="102">
        <f>IFERROR(_xlfn.XLOOKUP($G2293,通讯通路门店!$S$4:$S$993933,通讯通路门店!$R$4:$R$993933,0,0),"")</f>
        <v>0</v>
      </c>
      <c r="I2293" s="83"/>
      <c r="J2293" s="83"/>
      <c r="K2293" s="83"/>
      <c r="L2293" s="83"/>
      <c r="M2293" s="83"/>
      <c r="N2293" s="83"/>
      <c r="O2293" s="83"/>
      <c r="P2293" s="83"/>
      <c r="Q2293" s="83"/>
      <c r="R2293" s="83"/>
      <c r="S2293" s="83"/>
      <c r="T2293" s="83"/>
      <c r="U2293" s="99">
        <f>COUNTIF(通讯通路门店!$S:$S,$G2293)</f>
        <v>0</v>
      </c>
      <c r="V2293" s="99">
        <f>COUNTIFS(通讯通路门店!$S:$S,$G2293,通讯通路门店!$J:$J,"综合卖场")</f>
        <v>0</v>
      </c>
      <c r="W2293" s="99">
        <f>SUMIFS(通讯通路门店!$AJ:$AJ,通讯通路门店!$S:$S,通讯客户沙盘!$G2293)</f>
        <v>0</v>
      </c>
      <c r="X2293" s="99">
        <f t="shared" si="175"/>
        <v>0</v>
      </c>
      <c r="Y2293" s="99">
        <f>COUNTIFS(通讯通路门店!$S:$S,$G2293,通讯通路门店!$J:$J,"荣耀体验店")+COUNTIFS(通讯通路门店!$S:$S,$G2293,通讯通路门店!$J:$J,"荣耀授权专卖店")</f>
        <v>0</v>
      </c>
      <c r="Z2293" s="99">
        <f>COUNTIFS(通讯通路门店!$S:$S,$G2293,通讯通路门店!$J:$J,"VIVO体验店")</f>
        <v>0</v>
      </c>
      <c r="AA2293" s="99">
        <f>COUNTIFS(通讯通路门店!$S:$S,$G2293,通讯通路门店!$J:$J,"OPPO体验店")</f>
        <v>0</v>
      </c>
      <c r="AB2293" s="99">
        <f>COUNTIFS(通讯通路门店!$S:$S,$G2293,通讯通路门店!$J:$J,"华为授权体验店")+COUNTIFS(通讯通路门店!$S:$S,$G2293,通讯通路门店!$J:$J,"华为堡垒店")</f>
        <v>0</v>
      </c>
      <c r="AC2293" s="99">
        <f>COUNTIFS(通讯通路门店!$S:$S,$G2293,通讯通路门店!$J:$J,"小米体验店")</f>
        <v>0</v>
      </c>
      <c r="AD2293" s="99">
        <f>COUNTIFS(通讯通路门店!$S:$S,$G2293,通讯通路门店!$J:$J,"苹果体验店")</f>
        <v>0</v>
      </c>
      <c r="AE2293" s="99">
        <f>COUNTIFS(通讯通路门店!$S:$S,$G2293,通讯通路门店!$J:$J,"其他品牌专卖店")</f>
        <v>0</v>
      </c>
      <c r="AF2293" s="99">
        <f>SUMIFS(通讯通路门店!$BI:$BI,通讯通路门店!$S:$S,$G2293)</f>
        <v>0</v>
      </c>
      <c r="AG2293" s="99">
        <f>SUMIFS(通讯通路门店!$BH:$BH,通讯通路门店!$S:$S,$G2293)</f>
        <v>0</v>
      </c>
      <c r="AH2293" s="99">
        <f t="shared" si="176"/>
        <v>0</v>
      </c>
      <c r="AI2293" s="99">
        <f>SUMIFS(通讯通路门店!$BB:$BB,通讯通路门店!$S:$S,$G2293)</f>
        <v>0</v>
      </c>
      <c r="AJ2293" s="99">
        <f>SUMIFS(通讯通路门店!$BE:$BE,通讯通路门店!$S:$S,$G2293)</f>
        <v>0</v>
      </c>
      <c r="AK2293" s="99">
        <f>SUMIFS(通讯通路门店!$BG:$BG,通讯通路门店!$S:$S,$G2293)</f>
        <v>0</v>
      </c>
      <c r="AL2293" s="99">
        <f>SUMIFS(通讯通路门店!$BC:$BC,通讯通路门店!$S:$S,$G2293)</f>
        <v>0</v>
      </c>
      <c r="AM2293" s="99">
        <f>SUMIFS(通讯通路门店!$BD:$BD,通讯通路门店!$S:$S,$G2293)</f>
        <v>0</v>
      </c>
      <c r="AN2293" s="99">
        <f>SUMIFS(通讯通路门店!$BF:$BF,通讯通路门店!$S:$S,$G2293)</f>
        <v>0</v>
      </c>
      <c r="AO2293" s="99">
        <f t="shared" si="177"/>
        <v>0</v>
      </c>
      <c r="AP2293" s="99">
        <f>SUMIFS(通讯通路门店!$K:$K,通讯通路门店!$S:$S,$G2293)</f>
        <v>0</v>
      </c>
      <c r="AQ2293" s="83"/>
      <c r="AR2293" s="99">
        <f>SUMIFS(通讯通路门店!$T:$T,通讯通路门店!$S:$S,$G2293)</f>
        <v>0</v>
      </c>
      <c r="AS2293" s="99">
        <f>SUMIFS(通讯通路门店!$U:$U,通讯通路门店!$S:$S,$G2293)</f>
        <v>0</v>
      </c>
      <c r="AT2293" s="99">
        <f>SUMIFS(通讯通路门店!$V:$V,通讯通路门店!$S:$S,$G2293)</f>
        <v>0</v>
      </c>
      <c r="AU2293" s="99">
        <f>SUMIFS(通讯通路门店!$W:$W,通讯通路门店!$S:$S,$G2293)</f>
        <v>0</v>
      </c>
      <c r="AV2293" s="99">
        <f>SUMIFS(通讯通路门店!$Z:$Z,通讯通路门店!$S:$S,$G2293)</f>
        <v>0</v>
      </c>
      <c r="AW2293" s="99">
        <f>SUMIFS(通讯通路门店!$AB:$AB,通讯通路门店!$S:$S,$G2293)</f>
        <v>0</v>
      </c>
      <c r="AX2293" s="99">
        <f>SUMIFS(通讯通路门店!$X:$X,通讯通路门店!$S:$S,$G2293)</f>
        <v>0</v>
      </c>
      <c r="AY2293" s="99">
        <f>SUMIFS(通讯通路门店!$Y:$Y,通讯通路门店!$S:$S,$G2293)</f>
        <v>0</v>
      </c>
      <c r="AZ2293" s="99">
        <f>SUMIFS(通讯通路门店!$AA:$AA,通讯通路门店!$S:$S,$G2293)</f>
        <v>0</v>
      </c>
      <c r="BA2293" s="99">
        <f t="shared" si="178"/>
        <v>0</v>
      </c>
      <c r="BB2293" s="99">
        <f t="shared" si="179"/>
        <v>0</v>
      </c>
      <c r="BC2293" s="99">
        <f>SUMIFS(通讯通路门店!$W:$W,通讯通路门店!$S:$S,$G2293,通讯通路门店!$J:$J,"荣耀体验店")+SUMIFS(通讯通路门店!$W:$W,通讯通路门店!$S:$S,$G2293,通讯通路门店!$J:$J,"荣耀授权专卖店")</f>
        <v>0</v>
      </c>
      <c r="BD2293" s="99">
        <f>SUMIFS(通讯通路门店!$Z:$Z,通讯通路门店!$S:$S,$G2293,通讯通路门店!$J:$J,"VIVO体验店")</f>
        <v>0</v>
      </c>
      <c r="BE2293" s="99">
        <f>SUMIFS(通讯通路门店!$AB:$AB,通讯通路门店!$S:$S,$G2293,通讯通路门店!$J:$J,"OPPO体验店")</f>
        <v>0</v>
      </c>
      <c r="BF2293" s="99">
        <f>SUMIFS(通讯通路门店!$X:$X,通讯通路门店!$S:$S,$G2293,通讯通路门店!$J:$J,"华为授权体验店")+SUMIFS(通讯通路门店!$AA:$AA,通讯通路门店!$S:$S,$G2293,通讯通路门店!$J:$J,"华为堡垒店")</f>
        <v>0</v>
      </c>
      <c r="BG2293" s="99">
        <f>SUMIFS(通讯通路门店!$Y:$Y,通讯通路门店!$S:$S,$G2293,通讯通路门店!$J:$J,"小米体验店")</f>
        <v>0</v>
      </c>
      <c r="BH2293" s="99">
        <f>SUMIFS(通讯通路门店!$AA:$AA,通讯通路门店!$S:$S,$G2293,通讯通路门店!$J:$J,"苹果体验店")</f>
        <v>0</v>
      </c>
      <c r="BI2293" s="99">
        <f>SUMIFS(通讯通路门店!$K:$K,通讯通路门店!$S:$S,$G2293,通讯通路门店!$J:$J,"其他品牌专卖店")</f>
        <v>0</v>
      </c>
      <c r="BJ2293" s="99">
        <f>SUMIFS(通讯通路门店!$AC:$AC,通讯通路门店!$S:$S,$G2293)</f>
        <v>0</v>
      </c>
      <c r="BK2293" s="99">
        <f>SUMIFS(通讯通路门店!$AD:$AD,通讯通路门店!$S:$S,$G2293)</f>
        <v>0</v>
      </c>
      <c r="BL2293" s="99">
        <f>SUMIFS(通讯通路门店!$AE:$AE,通讯通路门店!$S:$S,$G2293)</f>
        <v>0</v>
      </c>
      <c r="BM2293" s="99">
        <f>SUMIFS(通讯通路门店!$AF:$AF,通讯通路门店!$S:$S,$G2293)</f>
        <v>0</v>
      </c>
      <c r="BN2293" s="99">
        <f>SUMIFS(通讯通路门店!$AG:$AG,通讯通路门店!$S:$S,$G2293)</f>
        <v>0</v>
      </c>
      <c r="BO2293" s="99">
        <f>SUMIFS(通讯通路门店!$AH:$AH,通讯通路门店!$S:$S,$G2293)</f>
        <v>0</v>
      </c>
      <c r="BP2293" s="99">
        <f>SUMIFS(通讯通路门店!$AI:$AI,通讯通路门店!$S:$S,$G2293)</f>
        <v>0</v>
      </c>
      <c r="BQ2293" s="83"/>
    </row>
    <row r="2294" spans="1:69">
      <c r="A2294" s="99" t="str">
        <f>IFERROR(_xlfn.XLOOKUP($G2294,通讯通路门店!$S$4:$S$993933,通讯通路门店!$A$4:$A$993933,0,0),"")</f>
        <v>海南省</v>
      </c>
      <c r="B2294" s="99" t="str">
        <f>IFERROR(_xlfn.XLOOKUP($G2294,通讯通路门店!$S$4:$S$993933,通讯通路门店!$B$4:$B$993933,0,0),"")</f>
        <v>昌江黎族自治县</v>
      </c>
      <c r="C2294" s="99" t="str">
        <f>IFERROR(_xlfn.XLOOKUP($G2294,通讯通路门店!$S$4:$S$993933,通讯通路门店!$C$4:$C$993933,0,0),"")</f>
        <v>昌江黎族自治县</v>
      </c>
      <c r="D2294" s="99" t="str">
        <f>IFERROR(_xlfn.XLOOKUP($G2294,通讯通路门店!$S$4:$S$993933,通讯通路门店!$D$4:$D$993933,0,0),"")</f>
        <v>叉河镇</v>
      </c>
      <c r="E2294" s="83"/>
      <c r="F2294" s="83"/>
      <c r="G2294" s="101"/>
      <c r="H2294" s="102">
        <f>IFERROR(_xlfn.XLOOKUP($G2294,通讯通路门店!$S$4:$S$993933,通讯通路门店!$R$4:$R$993933,0,0),"")</f>
        <v>0</v>
      </c>
      <c r="I2294" s="83"/>
      <c r="J2294" s="83"/>
      <c r="K2294" s="83"/>
      <c r="L2294" s="83"/>
      <c r="M2294" s="83"/>
      <c r="N2294" s="83"/>
      <c r="O2294" s="83"/>
      <c r="P2294" s="83"/>
      <c r="Q2294" s="83"/>
      <c r="R2294" s="83"/>
      <c r="S2294" s="83"/>
      <c r="T2294" s="83"/>
      <c r="U2294" s="99">
        <f>COUNTIF(通讯通路门店!$S:$S,$G2294)</f>
        <v>0</v>
      </c>
      <c r="V2294" s="99">
        <f>COUNTIFS(通讯通路门店!$S:$S,$G2294,通讯通路门店!$J:$J,"综合卖场")</f>
        <v>0</v>
      </c>
      <c r="W2294" s="99">
        <f>SUMIFS(通讯通路门店!$AJ:$AJ,通讯通路门店!$S:$S,通讯客户沙盘!$G2294)</f>
        <v>0</v>
      </c>
      <c r="X2294" s="99">
        <f t="shared" si="175"/>
        <v>0</v>
      </c>
      <c r="Y2294" s="99">
        <f>COUNTIFS(通讯通路门店!$S:$S,$G2294,通讯通路门店!$J:$J,"荣耀体验店")+COUNTIFS(通讯通路门店!$S:$S,$G2294,通讯通路门店!$J:$J,"荣耀授权专卖店")</f>
        <v>0</v>
      </c>
      <c r="Z2294" s="99">
        <f>COUNTIFS(通讯通路门店!$S:$S,$G2294,通讯通路门店!$J:$J,"VIVO体验店")</f>
        <v>0</v>
      </c>
      <c r="AA2294" s="99">
        <f>COUNTIFS(通讯通路门店!$S:$S,$G2294,通讯通路门店!$J:$J,"OPPO体验店")</f>
        <v>0</v>
      </c>
      <c r="AB2294" s="99">
        <f>COUNTIFS(通讯通路门店!$S:$S,$G2294,通讯通路门店!$J:$J,"华为授权体验店")+COUNTIFS(通讯通路门店!$S:$S,$G2294,通讯通路门店!$J:$J,"华为堡垒店")</f>
        <v>0</v>
      </c>
      <c r="AC2294" s="99">
        <f>COUNTIFS(通讯通路门店!$S:$S,$G2294,通讯通路门店!$J:$J,"小米体验店")</f>
        <v>0</v>
      </c>
      <c r="AD2294" s="99">
        <f>COUNTIFS(通讯通路门店!$S:$S,$G2294,通讯通路门店!$J:$J,"苹果体验店")</f>
        <v>0</v>
      </c>
      <c r="AE2294" s="99">
        <f>COUNTIFS(通讯通路门店!$S:$S,$G2294,通讯通路门店!$J:$J,"其他品牌专卖店")</f>
        <v>0</v>
      </c>
      <c r="AF2294" s="99">
        <f>SUMIFS(通讯通路门店!$BI:$BI,通讯通路门店!$S:$S,$G2294)</f>
        <v>0</v>
      </c>
      <c r="AG2294" s="99">
        <f>SUMIFS(通讯通路门店!$BH:$BH,通讯通路门店!$S:$S,$G2294)</f>
        <v>0</v>
      </c>
      <c r="AH2294" s="99">
        <f t="shared" si="176"/>
        <v>0</v>
      </c>
      <c r="AI2294" s="99">
        <f>SUMIFS(通讯通路门店!$BB:$BB,通讯通路门店!$S:$S,$G2294)</f>
        <v>0</v>
      </c>
      <c r="AJ2294" s="99">
        <f>SUMIFS(通讯通路门店!$BE:$BE,通讯通路门店!$S:$S,$G2294)</f>
        <v>0</v>
      </c>
      <c r="AK2294" s="99">
        <f>SUMIFS(通讯通路门店!$BG:$BG,通讯通路门店!$S:$S,$G2294)</f>
        <v>0</v>
      </c>
      <c r="AL2294" s="99">
        <f>SUMIFS(通讯通路门店!$BC:$BC,通讯通路门店!$S:$S,$G2294)</f>
        <v>0</v>
      </c>
      <c r="AM2294" s="99">
        <f>SUMIFS(通讯通路门店!$BD:$BD,通讯通路门店!$S:$S,$G2294)</f>
        <v>0</v>
      </c>
      <c r="AN2294" s="99">
        <f>SUMIFS(通讯通路门店!$BF:$BF,通讯通路门店!$S:$S,$G2294)</f>
        <v>0</v>
      </c>
      <c r="AO2294" s="99">
        <f t="shared" si="177"/>
        <v>0</v>
      </c>
      <c r="AP2294" s="99">
        <f>SUMIFS(通讯通路门店!$K:$K,通讯通路门店!$S:$S,$G2294)</f>
        <v>0</v>
      </c>
      <c r="AQ2294" s="83"/>
      <c r="AR2294" s="99">
        <f>SUMIFS(通讯通路门店!$T:$T,通讯通路门店!$S:$S,$G2294)</f>
        <v>0</v>
      </c>
      <c r="AS2294" s="99">
        <f>SUMIFS(通讯通路门店!$U:$U,通讯通路门店!$S:$S,$G2294)</f>
        <v>0</v>
      </c>
      <c r="AT2294" s="99">
        <f>SUMIFS(通讯通路门店!$V:$V,通讯通路门店!$S:$S,$G2294)</f>
        <v>0</v>
      </c>
      <c r="AU2294" s="99">
        <f>SUMIFS(通讯通路门店!$W:$W,通讯通路门店!$S:$S,$G2294)</f>
        <v>0</v>
      </c>
      <c r="AV2294" s="99">
        <f>SUMIFS(通讯通路门店!$Z:$Z,通讯通路门店!$S:$S,$G2294)</f>
        <v>0</v>
      </c>
      <c r="AW2294" s="99">
        <f>SUMIFS(通讯通路门店!$AB:$AB,通讯通路门店!$S:$S,$G2294)</f>
        <v>0</v>
      </c>
      <c r="AX2294" s="99">
        <f>SUMIFS(通讯通路门店!$X:$X,通讯通路门店!$S:$S,$G2294)</f>
        <v>0</v>
      </c>
      <c r="AY2294" s="99">
        <f>SUMIFS(通讯通路门店!$Y:$Y,通讯通路门店!$S:$S,$G2294)</f>
        <v>0</v>
      </c>
      <c r="AZ2294" s="99">
        <f>SUMIFS(通讯通路门店!$AA:$AA,通讯通路门店!$S:$S,$G2294)</f>
        <v>0</v>
      </c>
      <c r="BA2294" s="99">
        <f t="shared" si="178"/>
        <v>0</v>
      </c>
      <c r="BB2294" s="99">
        <f t="shared" si="179"/>
        <v>0</v>
      </c>
      <c r="BC2294" s="99">
        <f>SUMIFS(通讯通路门店!$W:$W,通讯通路门店!$S:$S,$G2294,通讯通路门店!$J:$J,"荣耀体验店")+SUMIFS(通讯通路门店!$W:$W,通讯通路门店!$S:$S,$G2294,通讯通路门店!$J:$J,"荣耀授权专卖店")</f>
        <v>0</v>
      </c>
      <c r="BD2294" s="99">
        <f>SUMIFS(通讯通路门店!$Z:$Z,通讯通路门店!$S:$S,$G2294,通讯通路门店!$J:$J,"VIVO体验店")</f>
        <v>0</v>
      </c>
      <c r="BE2294" s="99">
        <f>SUMIFS(通讯通路门店!$AB:$AB,通讯通路门店!$S:$S,$G2294,通讯通路门店!$J:$J,"OPPO体验店")</f>
        <v>0</v>
      </c>
      <c r="BF2294" s="99">
        <f>SUMIFS(通讯通路门店!$X:$X,通讯通路门店!$S:$S,$G2294,通讯通路门店!$J:$J,"华为授权体验店")+SUMIFS(通讯通路门店!$AA:$AA,通讯通路门店!$S:$S,$G2294,通讯通路门店!$J:$J,"华为堡垒店")</f>
        <v>0</v>
      </c>
      <c r="BG2294" s="99">
        <f>SUMIFS(通讯通路门店!$Y:$Y,通讯通路门店!$S:$S,$G2294,通讯通路门店!$J:$J,"小米体验店")</f>
        <v>0</v>
      </c>
      <c r="BH2294" s="99">
        <f>SUMIFS(通讯通路门店!$AA:$AA,通讯通路门店!$S:$S,$G2294,通讯通路门店!$J:$J,"苹果体验店")</f>
        <v>0</v>
      </c>
      <c r="BI2294" s="99">
        <f>SUMIFS(通讯通路门店!$K:$K,通讯通路门店!$S:$S,$G2294,通讯通路门店!$J:$J,"其他品牌专卖店")</f>
        <v>0</v>
      </c>
      <c r="BJ2294" s="99">
        <f>SUMIFS(通讯通路门店!$AC:$AC,通讯通路门店!$S:$S,$G2294)</f>
        <v>0</v>
      </c>
      <c r="BK2294" s="99">
        <f>SUMIFS(通讯通路门店!$AD:$AD,通讯通路门店!$S:$S,$G2294)</f>
        <v>0</v>
      </c>
      <c r="BL2294" s="99">
        <f>SUMIFS(通讯通路门店!$AE:$AE,通讯通路门店!$S:$S,$G2294)</f>
        <v>0</v>
      </c>
      <c r="BM2294" s="99">
        <f>SUMIFS(通讯通路门店!$AF:$AF,通讯通路门店!$S:$S,$G2294)</f>
        <v>0</v>
      </c>
      <c r="BN2294" s="99">
        <f>SUMIFS(通讯通路门店!$AG:$AG,通讯通路门店!$S:$S,$G2294)</f>
        <v>0</v>
      </c>
      <c r="BO2294" s="99">
        <f>SUMIFS(通讯通路门店!$AH:$AH,通讯通路门店!$S:$S,$G2294)</f>
        <v>0</v>
      </c>
      <c r="BP2294" s="99">
        <f>SUMIFS(通讯通路门店!$AI:$AI,通讯通路门店!$S:$S,$G2294)</f>
        <v>0</v>
      </c>
      <c r="BQ2294" s="83"/>
    </row>
    <row r="2295" spans="1:69">
      <c r="A2295" s="99" t="str">
        <f>IFERROR(_xlfn.XLOOKUP($G2295,通讯通路门店!$S$4:$S$993933,通讯通路门店!$A$4:$A$993933,0,0),"")</f>
        <v>海南省</v>
      </c>
      <c r="B2295" s="99" t="str">
        <f>IFERROR(_xlfn.XLOOKUP($G2295,通讯通路门店!$S$4:$S$993933,通讯通路门店!$B$4:$B$993933,0,0),"")</f>
        <v>昌江黎族自治县</v>
      </c>
      <c r="C2295" s="99" t="str">
        <f>IFERROR(_xlfn.XLOOKUP($G2295,通讯通路门店!$S$4:$S$993933,通讯通路门店!$C$4:$C$993933,0,0),"")</f>
        <v>昌江黎族自治县</v>
      </c>
      <c r="D2295" s="99" t="str">
        <f>IFERROR(_xlfn.XLOOKUP($G2295,通讯通路门店!$S$4:$S$993933,通讯通路门店!$D$4:$D$993933,0,0),"")</f>
        <v>叉河镇</v>
      </c>
      <c r="E2295" s="83"/>
      <c r="F2295" s="83"/>
      <c r="G2295" s="101"/>
      <c r="H2295" s="102">
        <f>IFERROR(_xlfn.XLOOKUP($G2295,通讯通路门店!$S$4:$S$993933,通讯通路门店!$R$4:$R$993933,0,0),"")</f>
        <v>0</v>
      </c>
      <c r="I2295" s="83"/>
      <c r="J2295" s="83"/>
      <c r="K2295" s="83"/>
      <c r="L2295" s="83"/>
      <c r="M2295" s="83"/>
      <c r="N2295" s="83"/>
      <c r="O2295" s="83"/>
      <c r="P2295" s="83"/>
      <c r="Q2295" s="83"/>
      <c r="R2295" s="83"/>
      <c r="S2295" s="83"/>
      <c r="T2295" s="83"/>
      <c r="U2295" s="99">
        <f>COUNTIF(通讯通路门店!$S:$S,$G2295)</f>
        <v>0</v>
      </c>
      <c r="V2295" s="99">
        <f>COUNTIFS(通讯通路门店!$S:$S,$G2295,通讯通路门店!$J:$J,"综合卖场")</f>
        <v>0</v>
      </c>
      <c r="W2295" s="99">
        <f>SUMIFS(通讯通路门店!$AJ:$AJ,通讯通路门店!$S:$S,通讯客户沙盘!$G2295)</f>
        <v>0</v>
      </c>
      <c r="X2295" s="99">
        <f t="shared" si="175"/>
        <v>0</v>
      </c>
      <c r="Y2295" s="99">
        <f>COUNTIFS(通讯通路门店!$S:$S,$G2295,通讯通路门店!$J:$J,"荣耀体验店")+COUNTIFS(通讯通路门店!$S:$S,$G2295,通讯通路门店!$J:$J,"荣耀授权专卖店")</f>
        <v>0</v>
      </c>
      <c r="Z2295" s="99">
        <f>COUNTIFS(通讯通路门店!$S:$S,$G2295,通讯通路门店!$J:$J,"VIVO体验店")</f>
        <v>0</v>
      </c>
      <c r="AA2295" s="99">
        <f>COUNTIFS(通讯通路门店!$S:$S,$G2295,通讯通路门店!$J:$J,"OPPO体验店")</f>
        <v>0</v>
      </c>
      <c r="AB2295" s="99">
        <f>COUNTIFS(通讯通路门店!$S:$S,$G2295,通讯通路门店!$J:$J,"华为授权体验店")+COUNTIFS(通讯通路门店!$S:$S,$G2295,通讯通路门店!$J:$J,"华为堡垒店")</f>
        <v>0</v>
      </c>
      <c r="AC2295" s="99">
        <f>COUNTIFS(通讯通路门店!$S:$S,$G2295,通讯通路门店!$J:$J,"小米体验店")</f>
        <v>0</v>
      </c>
      <c r="AD2295" s="99">
        <f>COUNTIFS(通讯通路门店!$S:$S,$G2295,通讯通路门店!$J:$J,"苹果体验店")</f>
        <v>0</v>
      </c>
      <c r="AE2295" s="99">
        <f>COUNTIFS(通讯通路门店!$S:$S,$G2295,通讯通路门店!$J:$J,"其他品牌专卖店")</f>
        <v>0</v>
      </c>
      <c r="AF2295" s="99">
        <f>SUMIFS(通讯通路门店!$BI:$BI,通讯通路门店!$S:$S,$G2295)</f>
        <v>0</v>
      </c>
      <c r="AG2295" s="99">
        <f>SUMIFS(通讯通路门店!$BH:$BH,通讯通路门店!$S:$S,$G2295)</f>
        <v>0</v>
      </c>
      <c r="AH2295" s="99">
        <f t="shared" si="176"/>
        <v>0</v>
      </c>
      <c r="AI2295" s="99">
        <f>SUMIFS(通讯通路门店!$BB:$BB,通讯通路门店!$S:$S,$G2295)</f>
        <v>0</v>
      </c>
      <c r="AJ2295" s="99">
        <f>SUMIFS(通讯通路门店!$BE:$BE,通讯通路门店!$S:$S,$G2295)</f>
        <v>0</v>
      </c>
      <c r="AK2295" s="99">
        <f>SUMIFS(通讯通路门店!$BG:$BG,通讯通路门店!$S:$S,$G2295)</f>
        <v>0</v>
      </c>
      <c r="AL2295" s="99">
        <f>SUMIFS(通讯通路门店!$BC:$BC,通讯通路门店!$S:$S,$G2295)</f>
        <v>0</v>
      </c>
      <c r="AM2295" s="99">
        <f>SUMIFS(通讯通路门店!$BD:$BD,通讯通路门店!$S:$S,$G2295)</f>
        <v>0</v>
      </c>
      <c r="AN2295" s="99">
        <f>SUMIFS(通讯通路门店!$BF:$BF,通讯通路门店!$S:$S,$G2295)</f>
        <v>0</v>
      </c>
      <c r="AO2295" s="99">
        <f t="shared" si="177"/>
        <v>0</v>
      </c>
      <c r="AP2295" s="99">
        <f>SUMIFS(通讯通路门店!$K:$K,通讯通路门店!$S:$S,$G2295)</f>
        <v>0</v>
      </c>
      <c r="AQ2295" s="83"/>
      <c r="AR2295" s="99">
        <f>SUMIFS(通讯通路门店!$T:$T,通讯通路门店!$S:$S,$G2295)</f>
        <v>0</v>
      </c>
      <c r="AS2295" s="99">
        <f>SUMIFS(通讯通路门店!$U:$U,通讯通路门店!$S:$S,$G2295)</f>
        <v>0</v>
      </c>
      <c r="AT2295" s="99">
        <f>SUMIFS(通讯通路门店!$V:$V,通讯通路门店!$S:$S,$G2295)</f>
        <v>0</v>
      </c>
      <c r="AU2295" s="99">
        <f>SUMIFS(通讯通路门店!$W:$W,通讯通路门店!$S:$S,$G2295)</f>
        <v>0</v>
      </c>
      <c r="AV2295" s="99">
        <f>SUMIFS(通讯通路门店!$Z:$Z,通讯通路门店!$S:$S,$G2295)</f>
        <v>0</v>
      </c>
      <c r="AW2295" s="99">
        <f>SUMIFS(通讯通路门店!$AB:$AB,通讯通路门店!$S:$S,$G2295)</f>
        <v>0</v>
      </c>
      <c r="AX2295" s="99">
        <f>SUMIFS(通讯通路门店!$X:$X,通讯通路门店!$S:$S,$G2295)</f>
        <v>0</v>
      </c>
      <c r="AY2295" s="99">
        <f>SUMIFS(通讯通路门店!$Y:$Y,通讯通路门店!$S:$S,$G2295)</f>
        <v>0</v>
      </c>
      <c r="AZ2295" s="99">
        <f>SUMIFS(通讯通路门店!$AA:$AA,通讯通路门店!$S:$S,$G2295)</f>
        <v>0</v>
      </c>
      <c r="BA2295" s="99">
        <f t="shared" si="178"/>
        <v>0</v>
      </c>
      <c r="BB2295" s="99">
        <f t="shared" si="179"/>
        <v>0</v>
      </c>
      <c r="BC2295" s="99">
        <f>SUMIFS(通讯通路门店!$W:$W,通讯通路门店!$S:$S,$G2295,通讯通路门店!$J:$J,"荣耀体验店")+SUMIFS(通讯通路门店!$W:$W,通讯通路门店!$S:$S,$G2295,通讯通路门店!$J:$J,"荣耀授权专卖店")</f>
        <v>0</v>
      </c>
      <c r="BD2295" s="99">
        <f>SUMIFS(通讯通路门店!$Z:$Z,通讯通路门店!$S:$S,$G2295,通讯通路门店!$J:$J,"VIVO体验店")</f>
        <v>0</v>
      </c>
      <c r="BE2295" s="99">
        <f>SUMIFS(通讯通路门店!$AB:$AB,通讯通路门店!$S:$S,$G2295,通讯通路门店!$J:$J,"OPPO体验店")</f>
        <v>0</v>
      </c>
      <c r="BF2295" s="99">
        <f>SUMIFS(通讯通路门店!$X:$X,通讯通路门店!$S:$S,$G2295,通讯通路门店!$J:$J,"华为授权体验店")+SUMIFS(通讯通路门店!$AA:$AA,通讯通路门店!$S:$S,$G2295,通讯通路门店!$J:$J,"华为堡垒店")</f>
        <v>0</v>
      </c>
      <c r="BG2295" s="99">
        <f>SUMIFS(通讯通路门店!$Y:$Y,通讯通路门店!$S:$S,$G2295,通讯通路门店!$J:$J,"小米体验店")</f>
        <v>0</v>
      </c>
      <c r="BH2295" s="99">
        <f>SUMIFS(通讯通路门店!$AA:$AA,通讯通路门店!$S:$S,$G2295,通讯通路门店!$J:$J,"苹果体验店")</f>
        <v>0</v>
      </c>
      <c r="BI2295" s="99">
        <f>SUMIFS(通讯通路门店!$K:$K,通讯通路门店!$S:$S,$G2295,通讯通路门店!$J:$J,"其他品牌专卖店")</f>
        <v>0</v>
      </c>
      <c r="BJ2295" s="99">
        <f>SUMIFS(通讯通路门店!$AC:$AC,通讯通路门店!$S:$S,$G2295)</f>
        <v>0</v>
      </c>
      <c r="BK2295" s="99">
        <f>SUMIFS(通讯通路门店!$AD:$AD,通讯通路门店!$S:$S,$G2295)</f>
        <v>0</v>
      </c>
      <c r="BL2295" s="99">
        <f>SUMIFS(通讯通路门店!$AE:$AE,通讯通路门店!$S:$S,$G2295)</f>
        <v>0</v>
      </c>
      <c r="BM2295" s="99">
        <f>SUMIFS(通讯通路门店!$AF:$AF,通讯通路门店!$S:$S,$G2295)</f>
        <v>0</v>
      </c>
      <c r="BN2295" s="99">
        <f>SUMIFS(通讯通路门店!$AG:$AG,通讯通路门店!$S:$S,$G2295)</f>
        <v>0</v>
      </c>
      <c r="BO2295" s="99">
        <f>SUMIFS(通讯通路门店!$AH:$AH,通讯通路门店!$S:$S,$G2295)</f>
        <v>0</v>
      </c>
      <c r="BP2295" s="99">
        <f>SUMIFS(通讯通路门店!$AI:$AI,通讯通路门店!$S:$S,$G2295)</f>
        <v>0</v>
      </c>
      <c r="BQ2295" s="83"/>
    </row>
    <row r="2296" spans="1:69">
      <c r="A2296" s="99" t="str">
        <f>IFERROR(_xlfn.XLOOKUP($G2296,通讯通路门店!$S$4:$S$993933,通讯通路门店!$A$4:$A$993933,0,0),"")</f>
        <v>海南省</v>
      </c>
      <c r="B2296" s="99" t="str">
        <f>IFERROR(_xlfn.XLOOKUP($G2296,通讯通路门店!$S$4:$S$993933,通讯通路门店!$B$4:$B$993933,0,0),"")</f>
        <v>昌江黎族自治县</v>
      </c>
      <c r="C2296" s="99" t="str">
        <f>IFERROR(_xlfn.XLOOKUP($G2296,通讯通路门店!$S$4:$S$993933,通讯通路门店!$C$4:$C$993933,0,0),"")</f>
        <v>昌江黎族自治县</v>
      </c>
      <c r="D2296" s="99" t="str">
        <f>IFERROR(_xlfn.XLOOKUP($G2296,通讯通路门店!$S$4:$S$993933,通讯通路门店!$D$4:$D$993933,0,0),"")</f>
        <v>叉河镇</v>
      </c>
      <c r="E2296" s="83"/>
      <c r="F2296" s="83"/>
      <c r="G2296" s="101"/>
      <c r="H2296" s="102">
        <f>IFERROR(_xlfn.XLOOKUP($G2296,通讯通路门店!$S$4:$S$993933,通讯通路门店!$R$4:$R$993933,0,0),"")</f>
        <v>0</v>
      </c>
      <c r="I2296" s="83"/>
      <c r="J2296" s="83"/>
      <c r="K2296" s="83"/>
      <c r="L2296" s="83"/>
      <c r="M2296" s="83"/>
      <c r="N2296" s="83"/>
      <c r="O2296" s="83"/>
      <c r="P2296" s="83"/>
      <c r="Q2296" s="83"/>
      <c r="R2296" s="83"/>
      <c r="S2296" s="83"/>
      <c r="T2296" s="83"/>
      <c r="U2296" s="99">
        <f>COUNTIF(通讯通路门店!$S:$S,$G2296)</f>
        <v>0</v>
      </c>
      <c r="V2296" s="99">
        <f>COUNTIFS(通讯通路门店!$S:$S,$G2296,通讯通路门店!$J:$J,"综合卖场")</f>
        <v>0</v>
      </c>
      <c r="W2296" s="99">
        <f>SUMIFS(通讯通路门店!$AJ:$AJ,通讯通路门店!$S:$S,通讯客户沙盘!$G2296)</f>
        <v>0</v>
      </c>
      <c r="X2296" s="99">
        <f t="shared" si="175"/>
        <v>0</v>
      </c>
      <c r="Y2296" s="99">
        <f>COUNTIFS(通讯通路门店!$S:$S,$G2296,通讯通路门店!$J:$J,"荣耀体验店")+COUNTIFS(通讯通路门店!$S:$S,$G2296,通讯通路门店!$J:$J,"荣耀授权专卖店")</f>
        <v>0</v>
      </c>
      <c r="Z2296" s="99">
        <f>COUNTIFS(通讯通路门店!$S:$S,$G2296,通讯通路门店!$J:$J,"VIVO体验店")</f>
        <v>0</v>
      </c>
      <c r="AA2296" s="99">
        <f>COUNTIFS(通讯通路门店!$S:$S,$G2296,通讯通路门店!$J:$J,"OPPO体验店")</f>
        <v>0</v>
      </c>
      <c r="AB2296" s="99">
        <f>COUNTIFS(通讯通路门店!$S:$S,$G2296,通讯通路门店!$J:$J,"华为授权体验店")+COUNTIFS(通讯通路门店!$S:$S,$G2296,通讯通路门店!$J:$J,"华为堡垒店")</f>
        <v>0</v>
      </c>
      <c r="AC2296" s="99">
        <f>COUNTIFS(通讯通路门店!$S:$S,$G2296,通讯通路门店!$J:$J,"小米体验店")</f>
        <v>0</v>
      </c>
      <c r="AD2296" s="99">
        <f>COUNTIFS(通讯通路门店!$S:$S,$G2296,通讯通路门店!$J:$J,"苹果体验店")</f>
        <v>0</v>
      </c>
      <c r="AE2296" s="99">
        <f>COUNTIFS(通讯通路门店!$S:$S,$G2296,通讯通路门店!$J:$J,"其他品牌专卖店")</f>
        <v>0</v>
      </c>
      <c r="AF2296" s="99">
        <f>SUMIFS(通讯通路门店!$BI:$BI,通讯通路门店!$S:$S,$G2296)</f>
        <v>0</v>
      </c>
      <c r="AG2296" s="99">
        <f>SUMIFS(通讯通路门店!$BH:$BH,通讯通路门店!$S:$S,$G2296)</f>
        <v>0</v>
      </c>
      <c r="AH2296" s="99">
        <f t="shared" si="176"/>
        <v>0</v>
      </c>
      <c r="AI2296" s="99">
        <f>SUMIFS(通讯通路门店!$BB:$BB,通讯通路门店!$S:$S,$G2296)</f>
        <v>0</v>
      </c>
      <c r="AJ2296" s="99">
        <f>SUMIFS(通讯通路门店!$BE:$BE,通讯通路门店!$S:$S,$G2296)</f>
        <v>0</v>
      </c>
      <c r="AK2296" s="99">
        <f>SUMIFS(通讯通路门店!$BG:$BG,通讯通路门店!$S:$S,$G2296)</f>
        <v>0</v>
      </c>
      <c r="AL2296" s="99">
        <f>SUMIFS(通讯通路门店!$BC:$BC,通讯通路门店!$S:$S,$G2296)</f>
        <v>0</v>
      </c>
      <c r="AM2296" s="99">
        <f>SUMIFS(通讯通路门店!$BD:$BD,通讯通路门店!$S:$S,$G2296)</f>
        <v>0</v>
      </c>
      <c r="AN2296" s="99">
        <f>SUMIFS(通讯通路门店!$BF:$BF,通讯通路门店!$S:$S,$G2296)</f>
        <v>0</v>
      </c>
      <c r="AO2296" s="99">
        <f t="shared" si="177"/>
        <v>0</v>
      </c>
      <c r="AP2296" s="99">
        <f>SUMIFS(通讯通路门店!$K:$K,通讯通路门店!$S:$S,$G2296)</f>
        <v>0</v>
      </c>
      <c r="AQ2296" s="83"/>
      <c r="AR2296" s="99">
        <f>SUMIFS(通讯通路门店!$T:$T,通讯通路门店!$S:$S,$G2296)</f>
        <v>0</v>
      </c>
      <c r="AS2296" s="99">
        <f>SUMIFS(通讯通路门店!$U:$U,通讯通路门店!$S:$S,$G2296)</f>
        <v>0</v>
      </c>
      <c r="AT2296" s="99">
        <f>SUMIFS(通讯通路门店!$V:$V,通讯通路门店!$S:$S,$G2296)</f>
        <v>0</v>
      </c>
      <c r="AU2296" s="99">
        <f>SUMIFS(通讯通路门店!$W:$W,通讯通路门店!$S:$S,$G2296)</f>
        <v>0</v>
      </c>
      <c r="AV2296" s="99">
        <f>SUMIFS(通讯通路门店!$Z:$Z,通讯通路门店!$S:$S,$G2296)</f>
        <v>0</v>
      </c>
      <c r="AW2296" s="99">
        <f>SUMIFS(通讯通路门店!$AB:$AB,通讯通路门店!$S:$S,$G2296)</f>
        <v>0</v>
      </c>
      <c r="AX2296" s="99">
        <f>SUMIFS(通讯通路门店!$X:$X,通讯通路门店!$S:$S,$G2296)</f>
        <v>0</v>
      </c>
      <c r="AY2296" s="99">
        <f>SUMIFS(通讯通路门店!$Y:$Y,通讯通路门店!$S:$S,$G2296)</f>
        <v>0</v>
      </c>
      <c r="AZ2296" s="99">
        <f>SUMIFS(通讯通路门店!$AA:$AA,通讯通路门店!$S:$S,$G2296)</f>
        <v>0</v>
      </c>
      <c r="BA2296" s="99">
        <f t="shared" si="178"/>
        <v>0</v>
      </c>
      <c r="BB2296" s="99">
        <f t="shared" si="179"/>
        <v>0</v>
      </c>
      <c r="BC2296" s="99">
        <f>SUMIFS(通讯通路门店!$W:$W,通讯通路门店!$S:$S,$G2296,通讯通路门店!$J:$J,"荣耀体验店")+SUMIFS(通讯通路门店!$W:$W,通讯通路门店!$S:$S,$G2296,通讯通路门店!$J:$J,"荣耀授权专卖店")</f>
        <v>0</v>
      </c>
      <c r="BD2296" s="99">
        <f>SUMIFS(通讯通路门店!$Z:$Z,通讯通路门店!$S:$S,$G2296,通讯通路门店!$J:$J,"VIVO体验店")</f>
        <v>0</v>
      </c>
      <c r="BE2296" s="99">
        <f>SUMIFS(通讯通路门店!$AB:$AB,通讯通路门店!$S:$S,$G2296,通讯通路门店!$J:$J,"OPPO体验店")</f>
        <v>0</v>
      </c>
      <c r="BF2296" s="99">
        <f>SUMIFS(通讯通路门店!$X:$X,通讯通路门店!$S:$S,$G2296,通讯通路门店!$J:$J,"华为授权体验店")+SUMIFS(通讯通路门店!$AA:$AA,通讯通路门店!$S:$S,$G2296,通讯通路门店!$J:$J,"华为堡垒店")</f>
        <v>0</v>
      </c>
      <c r="BG2296" s="99">
        <f>SUMIFS(通讯通路门店!$Y:$Y,通讯通路门店!$S:$S,$G2296,通讯通路门店!$J:$J,"小米体验店")</f>
        <v>0</v>
      </c>
      <c r="BH2296" s="99">
        <f>SUMIFS(通讯通路门店!$AA:$AA,通讯通路门店!$S:$S,$G2296,通讯通路门店!$J:$J,"苹果体验店")</f>
        <v>0</v>
      </c>
      <c r="BI2296" s="99">
        <f>SUMIFS(通讯通路门店!$K:$K,通讯通路门店!$S:$S,$G2296,通讯通路门店!$J:$J,"其他品牌专卖店")</f>
        <v>0</v>
      </c>
      <c r="BJ2296" s="99">
        <f>SUMIFS(通讯通路门店!$AC:$AC,通讯通路门店!$S:$S,$G2296)</f>
        <v>0</v>
      </c>
      <c r="BK2296" s="99">
        <f>SUMIFS(通讯通路门店!$AD:$AD,通讯通路门店!$S:$S,$G2296)</f>
        <v>0</v>
      </c>
      <c r="BL2296" s="99">
        <f>SUMIFS(通讯通路门店!$AE:$AE,通讯通路门店!$S:$S,$G2296)</f>
        <v>0</v>
      </c>
      <c r="BM2296" s="99">
        <f>SUMIFS(通讯通路门店!$AF:$AF,通讯通路门店!$S:$S,$G2296)</f>
        <v>0</v>
      </c>
      <c r="BN2296" s="99">
        <f>SUMIFS(通讯通路门店!$AG:$AG,通讯通路门店!$S:$S,$G2296)</f>
        <v>0</v>
      </c>
      <c r="BO2296" s="99">
        <f>SUMIFS(通讯通路门店!$AH:$AH,通讯通路门店!$S:$S,$G2296)</f>
        <v>0</v>
      </c>
      <c r="BP2296" s="99">
        <f>SUMIFS(通讯通路门店!$AI:$AI,通讯通路门店!$S:$S,$G2296)</f>
        <v>0</v>
      </c>
      <c r="BQ2296" s="83"/>
    </row>
    <row r="2297" spans="1:69">
      <c r="A2297" s="99" t="str">
        <f>IFERROR(_xlfn.XLOOKUP($G2297,通讯通路门店!$S$4:$S$993933,通讯通路门店!$A$4:$A$993933,0,0),"")</f>
        <v>海南省</v>
      </c>
      <c r="B2297" s="99" t="str">
        <f>IFERROR(_xlfn.XLOOKUP($G2297,通讯通路门店!$S$4:$S$993933,通讯通路门店!$B$4:$B$993933,0,0),"")</f>
        <v>昌江黎族自治县</v>
      </c>
      <c r="C2297" s="99" t="str">
        <f>IFERROR(_xlfn.XLOOKUP($G2297,通讯通路门店!$S$4:$S$993933,通讯通路门店!$C$4:$C$993933,0,0),"")</f>
        <v>昌江黎族自治县</v>
      </c>
      <c r="D2297" s="99" t="str">
        <f>IFERROR(_xlfn.XLOOKUP($G2297,通讯通路门店!$S$4:$S$993933,通讯通路门店!$D$4:$D$993933,0,0),"")</f>
        <v>叉河镇</v>
      </c>
      <c r="E2297" s="83"/>
      <c r="F2297" s="83"/>
      <c r="G2297" s="101"/>
      <c r="H2297" s="102">
        <f>IFERROR(_xlfn.XLOOKUP($G2297,通讯通路门店!$S$4:$S$993933,通讯通路门店!$R$4:$R$993933,0,0),"")</f>
        <v>0</v>
      </c>
      <c r="I2297" s="83"/>
      <c r="J2297" s="83"/>
      <c r="K2297" s="83"/>
      <c r="L2297" s="83"/>
      <c r="M2297" s="83"/>
      <c r="N2297" s="83"/>
      <c r="O2297" s="83"/>
      <c r="P2297" s="83"/>
      <c r="Q2297" s="83"/>
      <c r="R2297" s="83"/>
      <c r="S2297" s="83"/>
      <c r="T2297" s="83"/>
      <c r="U2297" s="99">
        <f>COUNTIF(通讯通路门店!$S:$S,$G2297)</f>
        <v>0</v>
      </c>
      <c r="V2297" s="99">
        <f>COUNTIFS(通讯通路门店!$S:$S,$G2297,通讯通路门店!$J:$J,"综合卖场")</f>
        <v>0</v>
      </c>
      <c r="W2297" s="99">
        <f>SUMIFS(通讯通路门店!$AJ:$AJ,通讯通路门店!$S:$S,通讯客户沙盘!$G2297)</f>
        <v>0</v>
      </c>
      <c r="X2297" s="99">
        <f t="shared" si="175"/>
        <v>0</v>
      </c>
      <c r="Y2297" s="99">
        <f>COUNTIFS(通讯通路门店!$S:$S,$G2297,通讯通路门店!$J:$J,"荣耀体验店")+COUNTIFS(通讯通路门店!$S:$S,$G2297,通讯通路门店!$J:$J,"荣耀授权专卖店")</f>
        <v>0</v>
      </c>
      <c r="Z2297" s="99">
        <f>COUNTIFS(通讯通路门店!$S:$S,$G2297,通讯通路门店!$J:$J,"VIVO体验店")</f>
        <v>0</v>
      </c>
      <c r="AA2297" s="99">
        <f>COUNTIFS(通讯通路门店!$S:$S,$G2297,通讯通路门店!$J:$J,"OPPO体验店")</f>
        <v>0</v>
      </c>
      <c r="AB2297" s="99">
        <f>COUNTIFS(通讯通路门店!$S:$S,$G2297,通讯通路门店!$J:$J,"华为授权体验店")+COUNTIFS(通讯通路门店!$S:$S,$G2297,通讯通路门店!$J:$J,"华为堡垒店")</f>
        <v>0</v>
      </c>
      <c r="AC2297" s="99">
        <f>COUNTIFS(通讯通路门店!$S:$S,$G2297,通讯通路门店!$J:$J,"小米体验店")</f>
        <v>0</v>
      </c>
      <c r="AD2297" s="99">
        <f>COUNTIFS(通讯通路门店!$S:$S,$G2297,通讯通路门店!$J:$J,"苹果体验店")</f>
        <v>0</v>
      </c>
      <c r="AE2297" s="99">
        <f>COUNTIFS(通讯通路门店!$S:$S,$G2297,通讯通路门店!$J:$J,"其他品牌专卖店")</f>
        <v>0</v>
      </c>
      <c r="AF2297" s="99">
        <f>SUMIFS(通讯通路门店!$BI:$BI,通讯通路门店!$S:$S,$G2297)</f>
        <v>0</v>
      </c>
      <c r="AG2297" s="99">
        <f>SUMIFS(通讯通路门店!$BH:$BH,通讯通路门店!$S:$S,$G2297)</f>
        <v>0</v>
      </c>
      <c r="AH2297" s="99">
        <f t="shared" si="176"/>
        <v>0</v>
      </c>
      <c r="AI2297" s="99">
        <f>SUMIFS(通讯通路门店!$BB:$BB,通讯通路门店!$S:$S,$G2297)</f>
        <v>0</v>
      </c>
      <c r="AJ2297" s="99">
        <f>SUMIFS(通讯通路门店!$BE:$BE,通讯通路门店!$S:$S,$G2297)</f>
        <v>0</v>
      </c>
      <c r="AK2297" s="99">
        <f>SUMIFS(通讯通路门店!$BG:$BG,通讯通路门店!$S:$S,$G2297)</f>
        <v>0</v>
      </c>
      <c r="AL2297" s="99">
        <f>SUMIFS(通讯通路门店!$BC:$BC,通讯通路门店!$S:$S,$G2297)</f>
        <v>0</v>
      </c>
      <c r="AM2297" s="99">
        <f>SUMIFS(通讯通路门店!$BD:$BD,通讯通路门店!$S:$S,$G2297)</f>
        <v>0</v>
      </c>
      <c r="AN2297" s="99">
        <f>SUMIFS(通讯通路门店!$BF:$BF,通讯通路门店!$S:$S,$G2297)</f>
        <v>0</v>
      </c>
      <c r="AO2297" s="99">
        <f t="shared" si="177"/>
        <v>0</v>
      </c>
      <c r="AP2297" s="99">
        <f>SUMIFS(通讯通路门店!$K:$K,通讯通路门店!$S:$S,$G2297)</f>
        <v>0</v>
      </c>
      <c r="AQ2297" s="83"/>
      <c r="AR2297" s="99">
        <f>SUMIFS(通讯通路门店!$T:$T,通讯通路门店!$S:$S,$G2297)</f>
        <v>0</v>
      </c>
      <c r="AS2297" s="99">
        <f>SUMIFS(通讯通路门店!$U:$U,通讯通路门店!$S:$S,$G2297)</f>
        <v>0</v>
      </c>
      <c r="AT2297" s="99">
        <f>SUMIFS(通讯通路门店!$V:$V,通讯通路门店!$S:$S,$G2297)</f>
        <v>0</v>
      </c>
      <c r="AU2297" s="99">
        <f>SUMIFS(通讯通路门店!$W:$W,通讯通路门店!$S:$S,$G2297)</f>
        <v>0</v>
      </c>
      <c r="AV2297" s="99">
        <f>SUMIFS(通讯通路门店!$Z:$Z,通讯通路门店!$S:$S,$G2297)</f>
        <v>0</v>
      </c>
      <c r="AW2297" s="99">
        <f>SUMIFS(通讯通路门店!$AB:$AB,通讯通路门店!$S:$S,$G2297)</f>
        <v>0</v>
      </c>
      <c r="AX2297" s="99">
        <f>SUMIFS(通讯通路门店!$X:$X,通讯通路门店!$S:$S,$G2297)</f>
        <v>0</v>
      </c>
      <c r="AY2297" s="99">
        <f>SUMIFS(通讯通路门店!$Y:$Y,通讯通路门店!$S:$S,$G2297)</f>
        <v>0</v>
      </c>
      <c r="AZ2297" s="99">
        <f>SUMIFS(通讯通路门店!$AA:$AA,通讯通路门店!$S:$S,$G2297)</f>
        <v>0</v>
      </c>
      <c r="BA2297" s="99">
        <f t="shared" si="178"/>
        <v>0</v>
      </c>
      <c r="BB2297" s="99">
        <f t="shared" si="179"/>
        <v>0</v>
      </c>
      <c r="BC2297" s="99">
        <f>SUMIFS(通讯通路门店!$W:$W,通讯通路门店!$S:$S,$G2297,通讯通路门店!$J:$J,"荣耀体验店")+SUMIFS(通讯通路门店!$W:$W,通讯通路门店!$S:$S,$G2297,通讯通路门店!$J:$J,"荣耀授权专卖店")</f>
        <v>0</v>
      </c>
      <c r="BD2297" s="99">
        <f>SUMIFS(通讯通路门店!$Z:$Z,通讯通路门店!$S:$S,$G2297,通讯通路门店!$J:$J,"VIVO体验店")</f>
        <v>0</v>
      </c>
      <c r="BE2297" s="99">
        <f>SUMIFS(通讯通路门店!$AB:$AB,通讯通路门店!$S:$S,$G2297,通讯通路门店!$J:$J,"OPPO体验店")</f>
        <v>0</v>
      </c>
      <c r="BF2297" s="99">
        <f>SUMIFS(通讯通路门店!$X:$X,通讯通路门店!$S:$S,$G2297,通讯通路门店!$J:$J,"华为授权体验店")+SUMIFS(通讯通路门店!$AA:$AA,通讯通路门店!$S:$S,$G2297,通讯通路门店!$J:$J,"华为堡垒店")</f>
        <v>0</v>
      </c>
      <c r="BG2297" s="99">
        <f>SUMIFS(通讯通路门店!$Y:$Y,通讯通路门店!$S:$S,$G2297,通讯通路门店!$J:$J,"小米体验店")</f>
        <v>0</v>
      </c>
      <c r="BH2297" s="99">
        <f>SUMIFS(通讯通路门店!$AA:$AA,通讯通路门店!$S:$S,$G2297,通讯通路门店!$J:$J,"苹果体验店")</f>
        <v>0</v>
      </c>
      <c r="BI2297" s="99">
        <f>SUMIFS(通讯通路门店!$K:$K,通讯通路门店!$S:$S,$G2297,通讯通路门店!$J:$J,"其他品牌专卖店")</f>
        <v>0</v>
      </c>
      <c r="BJ2297" s="99">
        <f>SUMIFS(通讯通路门店!$AC:$AC,通讯通路门店!$S:$S,$G2297)</f>
        <v>0</v>
      </c>
      <c r="BK2297" s="99">
        <f>SUMIFS(通讯通路门店!$AD:$AD,通讯通路门店!$S:$S,$G2297)</f>
        <v>0</v>
      </c>
      <c r="BL2297" s="99">
        <f>SUMIFS(通讯通路门店!$AE:$AE,通讯通路门店!$S:$S,$G2297)</f>
        <v>0</v>
      </c>
      <c r="BM2297" s="99">
        <f>SUMIFS(通讯通路门店!$AF:$AF,通讯通路门店!$S:$S,$G2297)</f>
        <v>0</v>
      </c>
      <c r="BN2297" s="99">
        <f>SUMIFS(通讯通路门店!$AG:$AG,通讯通路门店!$S:$S,$G2297)</f>
        <v>0</v>
      </c>
      <c r="BO2297" s="99">
        <f>SUMIFS(通讯通路门店!$AH:$AH,通讯通路门店!$S:$S,$G2297)</f>
        <v>0</v>
      </c>
      <c r="BP2297" s="99">
        <f>SUMIFS(通讯通路门店!$AI:$AI,通讯通路门店!$S:$S,$G2297)</f>
        <v>0</v>
      </c>
      <c r="BQ2297" s="83"/>
    </row>
    <row r="2298" spans="1:69">
      <c r="A2298" s="99" t="str">
        <f>IFERROR(_xlfn.XLOOKUP($G2298,通讯通路门店!$S$4:$S$993933,通讯通路门店!$A$4:$A$993933,0,0),"")</f>
        <v>海南省</v>
      </c>
      <c r="B2298" s="99" t="str">
        <f>IFERROR(_xlfn.XLOOKUP($G2298,通讯通路门店!$S$4:$S$993933,通讯通路门店!$B$4:$B$993933,0,0),"")</f>
        <v>昌江黎族自治县</v>
      </c>
      <c r="C2298" s="99" t="str">
        <f>IFERROR(_xlfn.XLOOKUP($G2298,通讯通路门店!$S$4:$S$993933,通讯通路门店!$C$4:$C$993933,0,0),"")</f>
        <v>昌江黎族自治县</v>
      </c>
      <c r="D2298" s="99" t="str">
        <f>IFERROR(_xlfn.XLOOKUP($G2298,通讯通路门店!$S$4:$S$993933,通讯通路门店!$D$4:$D$993933,0,0),"")</f>
        <v>叉河镇</v>
      </c>
      <c r="E2298" s="83"/>
      <c r="F2298" s="83"/>
      <c r="G2298" s="101"/>
      <c r="H2298" s="102">
        <f>IFERROR(_xlfn.XLOOKUP($G2298,通讯通路门店!$S$4:$S$993933,通讯通路门店!$R$4:$R$993933,0,0),"")</f>
        <v>0</v>
      </c>
      <c r="I2298" s="83"/>
      <c r="J2298" s="83"/>
      <c r="K2298" s="83"/>
      <c r="L2298" s="83"/>
      <c r="M2298" s="83"/>
      <c r="N2298" s="83"/>
      <c r="O2298" s="83"/>
      <c r="P2298" s="83"/>
      <c r="Q2298" s="83"/>
      <c r="R2298" s="83"/>
      <c r="S2298" s="83"/>
      <c r="T2298" s="83"/>
      <c r="U2298" s="99">
        <f>COUNTIF(通讯通路门店!$S:$S,$G2298)</f>
        <v>0</v>
      </c>
      <c r="V2298" s="99">
        <f>COUNTIFS(通讯通路门店!$S:$S,$G2298,通讯通路门店!$J:$J,"综合卖场")</f>
        <v>0</v>
      </c>
      <c r="W2298" s="99">
        <f>SUMIFS(通讯通路门店!$AJ:$AJ,通讯通路门店!$S:$S,通讯客户沙盘!$G2298)</f>
        <v>0</v>
      </c>
      <c r="X2298" s="99">
        <f t="shared" si="175"/>
        <v>0</v>
      </c>
      <c r="Y2298" s="99">
        <f>COUNTIFS(通讯通路门店!$S:$S,$G2298,通讯通路门店!$J:$J,"荣耀体验店")+COUNTIFS(通讯通路门店!$S:$S,$G2298,通讯通路门店!$J:$J,"荣耀授权专卖店")</f>
        <v>0</v>
      </c>
      <c r="Z2298" s="99">
        <f>COUNTIFS(通讯通路门店!$S:$S,$G2298,通讯通路门店!$J:$J,"VIVO体验店")</f>
        <v>0</v>
      </c>
      <c r="AA2298" s="99">
        <f>COUNTIFS(通讯通路门店!$S:$S,$G2298,通讯通路门店!$J:$J,"OPPO体验店")</f>
        <v>0</v>
      </c>
      <c r="AB2298" s="99">
        <f>COUNTIFS(通讯通路门店!$S:$S,$G2298,通讯通路门店!$J:$J,"华为授权体验店")+COUNTIFS(通讯通路门店!$S:$S,$G2298,通讯通路门店!$J:$J,"华为堡垒店")</f>
        <v>0</v>
      </c>
      <c r="AC2298" s="99">
        <f>COUNTIFS(通讯通路门店!$S:$S,$G2298,通讯通路门店!$J:$J,"小米体验店")</f>
        <v>0</v>
      </c>
      <c r="AD2298" s="99">
        <f>COUNTIFS(通讯通路门店!$S:$S,$G2298,通讯通路门店!$J:$J,"苹果体验店")</f>
        <v>0</v>
      </c>
      <c r="AE2298" s="99">
        <f>COUNTIFS(通讯通路门店!$S:$S,$G2298,通讯通路门店!$J:$J,"其他品牌专卖店")</f>
        <v>0</v>
      </c>
      <c r="AF2298" s="99">
        <f>SUMIFS(通讯通路门店!$BI:$BI,通讯通路门店!$S:$S,$G2298)</f>
        <v>0</v>
      </c>
      <c r="AG2298" s="99">
        <f>SUMIFS(通讯通路门店!$BH:$BH,通讯通路门店!$S:$S,$G2298)</f>
        <v>0</v>
      </c>
      <c r="AH2298" s="99">
        <f t="shared" si="176"/>
        <v>0</v>
      </c>
      <c r="AI2298" s="99">
        <f>SUMIFS(通讯通路门店!$BB:$BB,通讯通路门店!$S:$S,$G2298)</f>
        <v>0</v>
      </c>
      <c r="AJ2298" s="99">
        <f>SUMIFS(通讯通路门店!$BE:$BE,通讯通路门店!$S:$S,$G2298)</f>
        <v>0</v>
      </c>
      <c r="AK2298" s="99">
        <f>SUMIFS(通讯通路门店!$BG:$BG,通讯通路门店!$S:$S,$G2298)</f>
        <v>0</v>
      </c>
      <c r="AL2298" s="99">
        <f>SUMIFS(通讯通路门店!$BC:$BC,通讯通路门店!$S:$S,$G2298)</f>
        <v>0</v>
      </c>
      <c r="AM2298" s="99">
        <f>SUMIFS(通讯通路门店!$BD:$BD,通讯通路门店!$S:$S,$G2298)</f>
        <v>0</v>
      </c>
      <c r="AN2298" s="99">
        <f>SUMIFS(通讯通路门店!$BF:$BF,通讯通路门店!$S:$S,$G2298)</f>
        <v>0</v>
      </c>
      <c r="AO2298" s="99">
        <f t="shared" si="177"/>
        <v>0</v>
      </c>
      <c r="AP2298" s="99">
        <f>SUMIFS(通讯通路门店!$K:$K,通讯通路门店!$S:$S,$G2298)</f>
        <v>0</v>
      </c>
      <c r="AQ2298" s="83"/>
      <c r="AR2298" s="99">
        <f>SUMIFS(通讯通路门店!$T:$T,通讯通路门店!$S:$S,$G2298)</f>
        <v>0</v>
      </c>
      <c r="AS2298" s="99">
        <f>SUMIFS(通讯通路门店!$U:$U,通讯通路门店!$S:$S,$G2298)</f>
        <v>0</v>
      </c>
      <c r="AT2298" s="99">
        <f>SUMIFS(通讯通路门店!$V:$V,通讯通路门店!$S:$S,$G2298)</f>
        <v>0</v>
      </c>
      <c r="AU2298" s="99">
        <f>SUMIFS(通讯通路门店!$W:$W,通讯通路门店!$S:$S,$G2298)</f>
        <v>0</v>
      </c>
      <c r="AV2298" s="99">
        <f>SUMIFS(通讯通路门店!$Z:$Z,通讯通路门店!$S:$S,$G2298)</f>
        <v>0</v>
      </c>
      <c r="AW2298" s="99">
        <f>SUMIFS(通讯通路门店!$AB:$AB,通讯通路门店!$S:$S,$G2298)</f>
        <v>0</v>
      </c>
      <c r="AX2298" s="99">
        <f>SUMIFS(通讯通路门店!$X:$X,通讯通路门店!$S:$S,$G2298)</f>
        <v>0</v>
      </c>
      <c r="AY2298" s="99">
        <f>SUMIFS(通讯通路门店!$Y:$Y,通讯通路门店!$S:$S,$G2298)</f>
        <v>0</v>
      </c>
      <c r="AZ2298" s="99">
        <f>SUMIFS(通讯通路门店!$AA:$AA,通讯通路门店!$S:$S,$G2298)</f>
        <v>0</v>
      </c>
      <c r="BA2298" s="99">
        <f t="shared" si="178"/>
        <v>0</v>
      </c>
      <c r="BB2298" s="99">
        <f t="shared" si="179"/>
        <v>0</v>
      </c>
      <c r="BC2298" s="99">
        <f>SUMIFS(通讯通路门店!$W:$W,通讯通路门店!$S:$S,$G2298,通讯通路门店!$J:$J,"荣耀体验店")+SUMIFS(通讯通路门店!$W:$W,通讯通路门店!$S:$S,$G2298,通讯通路门店!$J:$J,"荣耀授权专卖店")</f>
        <v>0</v>
      </c>
      <c r="BD2298" s="99">
        <f>SUMIFS(通讯通路门店!$Z:$Z,通讯通路门店!$S:$S,$G2298,通讯通路门店!$J:$J,"VIVO体验店")</f>
        <v>0</v>
      </c>
      <c r="BE2298" s="99">
        <f>SUMIFS(通讯通路门店!$AB:$AB,通讯通路门店!$S:$S,$G2298,通讯通路门店!$J:$J,"OPPO体验店")</f>
        <v>0</v>
      </c>
      <c r="BF2298" s="99">
        <f>SUMIFS(通讯通路门店!$X:$X,通讯通路门店!$S:$S,$G2298,通讯通路门店!$J:$J,"华为授权体验店")+SUMIFS(通讯通路门店!$AA:$AA,通讯通路门店!$S:$S,$G2298,通讯通路门店!$J:$J,"华为堡垒店")</f>
        <v>0</v>
      </c>
      <c r="BG2298" s="99">
        <f>SUMIFS(通讯通路门店!$Y:$Y,通讯通路门店!$S:$S,$G2298,通讯通路门店!$J:$J,"小米体验店")</f>
        <v>0</v>
      </c>
      <c r="BH2298" s="99">
        <f>SUMIFS(通讯通路门店!$AA:$AA,通讯通路门店!$S:$S,$G2298,通讯通路门店!$J:$J,"苹果体验店")</f>
        <v>0</v>
      </c>
      <c r="BI2298" s="99">
        <f>SUMIFS(通讯通路门店!$K:$K,通讯通路门店!$S:$S,$G2298,通讯通路门店!$J:$J,"其他品牌专卖店")</f>
        <v>0</v>
      </c>
      <c r="BJ2298" s="99">
        <f>SUMIFS(通讯通路门店!$AC:$AC,通讯通路门店!$S:$S,$G2298)</f>
        <v>0</v>
      </c>
      <c r="BK2298" s="99">
        <f>SUMIFS(通讯通路门店!$AD:$AD,通讯通路门店!$S:$S,$G2298)</f>
        <v>0</v>
      </c>
      <c r="BL2298" s="99">
        <f>SUMIFS(通讯通路门店!$AE:$AE,通讯通路门店!$S:$S,$G2298)</f>
        <v>0</v>
      </c>
      <c r="BM2298" s="99">
        <f>SUMIFS(通讯通路门店!$AF:$AF,通讯通路门店!$S:$S,$G2298)</f>
        <v>0</v>
      </c>
      <c r="BN2298" s="99">
        <f>SUMIFS(通讯通路门店!$AG:$AG,通讯通路门店!$S:$S,$G2298)</f>
        <v>0</v>
      </c>
      <c r="BO2298" s="99">
        <f>SUMIFS(通讯通路门店!$AH:$AH,通讯通路门店!$S:$S,$G2298)</f>
        <v>0</v>
      </c>
      <c r="BP2298" s="99">
        <f>SUMIFS(通讯通路门店!$AI:$AI,通讯通路门店!$S:$S,$G2298)</f>
        <v>0</v>
      </c>
      <c r="BQ2298" s="83"/>
    </row>
    <row r="2299" spans="1:69">
      <c r="A2299" s="99" t="str">
        <f>IFERROR(_xlfn.XLOOKUP($G2299,通讯通路门店!$S$4:$S$993933,通讯通路门店!$A$4:$A$993933,0,0),"")</f>
        <v>海南省</v>
      </c>
      <c r="B2299" s="99" t="str">
        <f>IFERROR(_xlfn.XLOOKUP($G2299,通讯通路门店!$S$4:$S$993933,通讯通路门店!$B$4:$B$993933,0,0),"")</f>
        <v>昌江黎族自治县</v>
      </c>
      <c r="C2299" s="99" t="str">
        <f>IFERROR(_xlfn.XLOOKUP($G2299,通讯通路门店!$S$4:$S$993933,通讯通路门店!$C$4:$C$993933,0,0),"")</f>
        <v>昌江黎族自治县</v>
      </c>
      <c r="D2299" s="99" t="str">
        <f>IFERROR(_xlfn.XLOOKUP($G2299,通讯通路门店!$S$4:$S$993933,通讯通路门店!$D$4:$D$993933,0,0),"")</f>
        <v>叉河镇</v>
      </c>
      <c r="E2299" s="83"/>
      <c r="F2299" s="83"/>
      <c r="G2299" s="101"/>
      <c r="H2299" s="102">
        <f>IFERROR(_xlfn.XLOOKUP($G2299,通讯通路门店!$S$4:$S$993933,通讯通路门店!$R$4:$R$993933,0,0),"")</f>
        <v>0</v>
      </c>
      <c r="I2299" s="83"/>
      <c r="J2299" s="83"/>
      <c r="K2299" s="83"/>
      <c r="L2299" s="83"/>
      <c r="M2299" s="83"/>
      <c r="N2299" s="83"/>
      <c r="O2299" s="83"/>
      <c r="P2299" s="83"/>
      <c r="Q2299" s="83"/>
      <c r="R2299" s="83"/>
      <c r="S2299" s="83"/>
      <c r="T2299" s="83"/>
      <c r="U2299" s="99">
        <f>COUNTIF(通讯通路门店!$S:$S,$G2299)</f>
        <v>0</v>
      </c>
      <c r="V2299" s="99">
        <f>COUNTIFS(通讯通路门店!$S:$S,$G2299,通讯通路门店!$J:$J,"综合卖场")</f>
        <v>0</v>
      </c>
      <c r="W2299" s="99">
        <f>SUMIFS(通讯通路门店!$AJ:$AJ,通讯通路门店!$S:$S,通讯客户沙盘!$G2299)</f>
        <v>0</v>
      </c>
      <c r="X2299" s="99">
        <f t="shared" si="175"/>
        <v>0</v>
      </c>
      <c r="Y2299" s="99">
        <f>COUNTIFS(通讯通路门店!$S:$S,$G2299,通讯通路门店!$J:$J,"荣耀体验店")+COUNTIFS(通讯通路门店!$S:$S,$G2299,通讯通路门店!$J:$J,"荣耀授权专卖店")</f>
        <v>0</v>
      </c>
      <c r="Z2299" s="99">
        <f>COUNTIFS(通讯通路门店!$S:$S,$G2299,通讯通路门店!$J:$J,"VIVO体验店")</f>
        <v>0</v>
      </c>
      <c r="AA2299" s="99">
        <f>COUNTIFS(通讯通路门店!$S:$S,$G2299,通讯通路门店!$J:$J,"OPPO体验店")</f>
        <v>0</v>
      </c>
      <c r="AB2299" s="99">
        <f>COUNTIFS(通讯通路门店!$S:$S,$G2299,通讯通路门店!$J:$J,"华为授权体验店")+COUNTIFS(通讯通路门店!$S:$S,$G2299,通讯通路门店!$J:$J,"华为堡垒店")</f>
        <v>0</v>
      </c>
      <c r="AC2299" s="99">
        <f>COUNTIFS(通讯通路门店!$S:$S,$G2299,通讯通路门店!$J:$J,"小米体验店")</f>
        <v>0</v>
      </c>
      <c r="AD2299" s="99">
        <f>COUNTIFS(通讯通路门店!$S:$S,$G2299,通讯通路门店!$J:$J,"苹果体验店")</f>
        <v>0</v>
      </c>
      <c r="AE2299" s="99">
        <f>COUNTIFS(通讯通路门店!$S:$S,$G2299,通讯通路门店!$J:$J,"其他品牌专卖店")</f>
        <v>0</v>
      </c>
      <c r="AF2299" s="99">
        <f>SUMIFS(通讯通路门店!$BI:$BI,通讯通路门店!$S:$S,$G2299)</f>
        <v>0</v>
      </c>
      <c r="AG2299" s="99">
        <f>SUMIFS(通讯通路门店!$BH:$BH,通讯通路门店!$S:$S,$G2299)</f>
        <v>0</v>
      </c>
      <c r="AH2299" s="99">
        <f t="shared" si="176"/>
        <v>0</v>
      </c>
      <c r="AI2299" s="99">
        <f>SUMIFS(通讯通路门店!$BB:$BB,通讯通路门店!$S:$S,$G2299)</f>
        <v>0</v>
      </c>
      <c r="AJ2299" s="99">
        <f>SUMIFS(通讯通路门店!$BE:$BE,通讯通路门店!$S:$S,$G2299)</f>
        <v>0</v>
      </c>
      <c r="AK2299" s="99">
        <f>SUMIFS(通讯通路门店!$BG:$BG,通讯通路门店!$S:$S,$G2299)</f>
        <v>0</v>
      </c>
      <c r="AL2299" s="99">
        <f>SUMIFS(通讯通路门店!$BC:$BC,通讯通路门店!$S:$S,$G2299)</f>
        <v>0</v>
      </c>
      <c r="AM2299" s="99">
        <f>SUMIFS(通讯通路门店!$BD:$BD,通讯通路门店!$S:$S,$G2299)</f>
        <v>0</v>
      </c>
      <c r="AN2299" s="99">
        <f>SUMIFS(通讯通路门店!$BF:$BF,通讯通路门店!$S:$S,$G2299)</f>
        <v>0</v>
      </c>
      <c r="AO2299" s="99">
        <f t="shared" si="177"/>
        <v>0</v>
      </c>
      <c r="AP2299" s="99">
        <f>SUMIFS(通讯通路门店!$K:$K,通讯通路门店!$S:$S,$G2299)</f>
        <v>0</v>
      </c>
      <c r="AQ2299" s="83"/>
      <c r="AR2299" s="99">
        <f>SUMIFS(通讯通路门店!$T:$T,通讯通路门店!$S:$S,$G2299)</f>
        <v>0</v>
      </c>
      <c r="AS2299" s="99">
        <f>SUMIFS(通讯通路门店!$U:$U,通讯通路门店!$S:$S,$G2299)</f>
        <v>0</v>
      </c>
      <c r="AT2299" s="99">
        <f>SUMIFS(通讯通路门店!$V:$V,通讯通路门店!$S:$S,$G2299)</f>
        <v>0</v>
      </c>
      <c r="AU2299" s="99">
        <f>SUMIFS(通讯通路门店!$W:$W,通讯通路门店!$S:$S,$G2299)</f>
        <v>0</v>
      </c>
      <c r="AV2299" s="99">
        <f>SUMIFS(通讯通路门店!$Z:$Z,通讯通路门店!$S:$S,$G2299)</f>
        <v>0</v>
      </c>
      <c r="AW2299" s="99">
        <f>SUMIFS(通讯通路门店!$AB:$AB,通讯通路门店!$S:$S,$G2299)</f>
        <v>0</v>
      </c>
      <c r="AX2299" s="99">
        <f>SUMIFS(通讯通路门店!$X:$X,通讯通路门店!$S:$S,$G2299)</f>
        <v>0</v>
      </c>
      <c r="AY2299" s="99">
        <f>SUMIFS(通讯通路门店!$Y:$Y,通讯通路门店!$S:$S,$G2299)</f>
        <v>0</v>
      </c>
      <c r="AZ2299" s="99">
        <f>SUMIFS(通讯通路门店!$AA:$AA,通讯通路门店!$S:$S,$G2299)</f>
        <v>0</v>
      </c>
      <c r="BA2299" s="99">
        <f t="shared" si="178"/>
        <v>0</v>
      </c>
      <c r="BB2299" s="99">
        <f t="shared" si="179"/>
        <v>0</v>
      </c>
      <c r="BC2299" s="99">
        <f>SUMIFS(通讯通路门店!$W:$W,通讯通路门店!$S:$S,$G2299,通讯通路门店!$J:$J,"荣耀体验店")+SUMIFS(通讯通路门店!$W:$W,通讯通路门店!$S:$S,$G2299,通讯通路门店!$J:$J,"荣耀授权专卖店")</f>
        <v>0</v>
      </c>
      <c r="BD2299" s="99">
        <f>SUMIFS(通讯通路门店!$Z:$Z,通讯通路门店!$S:$S,$G2299,通讯通路门店!$J:$J,"VIVO体验店")</f>
        <v>0</v>
      </c>
      <c r="BE2299" s="99">
        <f>SUMIFS(通讯通路门店!$AB:$AB,通讯通路门店!$S:$S,$G2299,通讯通路门店!$J:$J,"OPPO体验店")</f>
        <v>0</v>
      </c>
      <c r="BF2299" s="99">
        <f>SUMIFS(通讯通路门店!$X:$X,通讯通路门店!$S:$S,$G2299,通讯通路门店!$J:$J,"华为授权体验店")+SUMIFS(通讯通路门店!$AA:$AA,通讯通路门店!$S:$S,$G2299,通讯通路门店!$J:$J,"华为堡垒店")</f>
        <v>0</v>
      </c>
      <c r="BG2299" s="99">
        <f>SUMIFS(通讯通路门店!$Y:$Y,通讯通路门店!$S:$S,$G2299,通讯通路门店!$J:$J,"小米体验店")</f>
        <v>0</v>
      </c>
      <c r="BH2299" s="99">
        <f>SUMIFS(通讯通路门店!$AA:$AA,通讯通路门店!$S:$S,$G2299,通讯通路门店!$J:$J,"苹果体验店")</f>
        <v>0</v>
      </c>
      <c r="BI2299" s="99">
        <f>SUMIFS(通讯通路门店!$K:$K,通讯通路门店!$S:$S,$G2299,通讯通路门店!$J:$J,"其他品牌专卖店")</f>
        <v>0</v>
      </c>
      <c r="BJ2299" s="99">
        <f>SUMIFS(通讯通路门店!$AC:$AC,通讯通路门店!$S:$S,$G2299)</f>
        <v>0</v>
      </c>
      <c r="BK2299" s="99">
        <f>SUMIFS(通讯通路门店!$AD:$AD,通讯通路门店!$S:$S,$G2299)</f>
        <v>0</v>
      </c>
      <c r="BL2299" s="99">
        <f>SUMIFS(通讯通路门店!$AE:$AE,通讯通路门店!$S:$S,$G2299)</f>
        <v>0</v>
      </c>
      <c r="BM2299" s="99">
        <f>SUMIFS(通讯通路门店!$AF:$AF,通讯通路门店!$S:$S,$G2299)</f>
        <v>0</v>
      </c>
      <c r="BN2299" s="99">
        <f>SUMIFS(通讯通路门店!$AG:$AG,通讯通路门店!$S:$S,$G2299)</f>
        <v>0</v>
      </c>
      <c r="BO2299" s="99">
        <f>SUMIFS(通讯通路门店!$AH:$AH,通讯通路门店!$S:$S,$G2299)</f>
        <v>0</v>
      </c>
      <c r="BP2299" s="99">
        <f>SUMIFS(通讯通路门店!$AI:$AI,通讯通路门店!$S:$S,$G2299)</f>
        <v>0</v>
      </c>
      <c r="BQ2299" s="83"/>
    </row>
    <row r="2300" spans="1:69">
      <c r="A2300" s="99" t="str">
        <f>IFERROR(_xlfn.XLOOKUP($G2300,通讯通路门店!$S$4:$S$993933,通讯通路门店!$A$4:$A$993933,0,0),"")</f>
        <v>海南省</v>
      </c>
      <c r="B2300" s="99" t="str">
        <f>IFERROR(_xlfn.XLOOKUP($G2300,通讯通路门店!$S$4:$S$993933,通讯通路门店!$B$4:$B$993933,0,0),"")</f>
        <v>昌江黎族自治县</v>
      </c>
      <c r="C2300" s="99" t="str">
        <f>IFERROR(_xlfn.XLOOKUP($G2300,通讯通路门店!$S$4:$S$993933,通讯通路门店!$C$4:$C$993933,0,0),"")</f>
        <v>昌江黎族自治县</v>
      </c>
      <c r="D2300" s="99" t="str">
        <f>IFERROR(_xlfn.XLOOKUP($G2300,通讯通路门店!$S$4:$S$993933,通讯通路门店!$D$4:$D$993933,0,0),"")</f>
        <v>叉河镇</v>
      </c>
      <c r="E2300" s="83"/>
      <c r="F2300" s="83"/>
      <c r="G2300" s="101"/>
      <c r="H2300" s="102">
        <f>IFERROR(_xlfn.XLOOKUP($G2300,通讯通路门店!$S$4:$S$993933,通讯通路门店!$R$4:$R$993933,0,0),"")</f>
        <v>0</v>
      </c>
      <c r="I2300" s="83"/>
      <c r="J2300" s="83"/>
      <c r="K2300" s="83"/>
      <c r="L2300" s="83"/>
      <c r="M2300" s="83"/>
      <c r="N2300" s="83"/>
      <c r="O2300" s="83"/>
      <c r="P2300" s="83"/>
      <c r="Q2300" s="83"/>
      <c r="R2300" s="83"/>
      <c r="S2300" s="83"/>
      <c r="T2300" s="83"/>
      <c r="U2300" s="99">
        <f>COUNTIF(通讯通路门店!$S:$S,$G2300)</f>
        <v>0</v>
      </c>
      <c r="V2300" s="99">
        <f>COUNTIFS(通讯通路门店!$S:$S,$G2300,通讯通路门店!$J:$J,"综合卖场")</f>
        <v>0</v>
      </c>
      <c r="W2300" s="99">
        <f>SUMIFS(通讯通路门店!$AJ:$AJ,通讯通路门店!$S:$S,通讯客户沙盘!$G2300)</f>
        <v>0</v>
      </c>
      <c r="X2300" s="99">
        <f t="shared" si="175"/>
        <v>0</v>
      </c>
      <c r="Y2300" s="99">
        <f>COUNTIFS(通讯通路门店!$S:$S,$G2300,通讯通路门店!$J:$J,"荣耀体验店")+COUNTIFS(通讯通路门店!$S:$S,$G2300,通讯通路门店!$J:$J,"荣耀授权专卖店")</f>
        <v>0</v>
      </c>
      <c r="Z2300" s="99">
        <f>COUNTIFS(通讯通路门店!$S:$S,$G2300,通讯通路门店!$J:$J,"VIVO体验店")</f>
        <v>0</v>
      </c>
      <c r="AA2300" s="99">
        <f>COUNTIFS(通讯通路门店!$S:$S,$G2300,通讯通路门店!$J:$J,"OPPO体验店")</f>
        <v>0</v>
      </c>
      <c r="AB2300" s="99">
        <f>COUNTIFS(通讯通路门店!$S:$S,$G2300,通讯通路门店!$J:$J,"华为授权体验店")+COUNTIFS(通讯通路门店!$S:$S,$G2300,通讯通路门店!$J:$J,"华为堡垒店")</f>
        <v>0</v>
      </c>
      <c r="AC2300" s="99">
        <f>COUNTIFS(通讯通路门店!$S:$S,$G2300,通讯通路门店!$J:$J,"小米体验店")</f>
        <v>0</v>
      </c>
      <c r="AD2300" s="99">
        <f>COUNTIFS(通讯通路门店!$S:$S,$G2300,通讯通路门店!$J:$J,"苹果体验店")</f>
        <v>0</v>
      </c>
      <c r="AE2300" s="99">
        <f>COUNTIFS(通讯通路门店!$S:$S,$G2300,通讯通路门店!$J:$J,"其他品牌专卖店")</f>
        <v>0</v>
      </c>
      <c r="AF2300" s="99">
        <f>SUMIFS(通讯通路门店!$BI:$BI,通讯通路门店!$S:$S,$G2300)</f>
        <v>0</v>
      </c>
      <c r="AG2300" s="99">
        <f>SUMIFS(通讯通路门店!$BH:$BH,通讯通路门店!$S:$S,$G2300)</f>
        <v>0</v>
      </c>
      <c r="AH2300" s="99">
        <f t="shared" si="176"/>
        <v>0</v>
      </c>
      <c r="AI2300" s="99">
        <f>SUMIFS(通讯通路门店!$BB:$BB,通讯通路门店!$S:$S,$G2300)</f>
        <v>0</v>
      </c>
      <c r="AJ2300" s="99">
        <f>SUMIFS(通讯通路门店!$BE:$BE,通讯通路门店!$S:$S,$G2300)</f>
        <v>0</v>
      </c>
      <c r="AK2300" s="99">
        <f>SUMIFS(通讯通路门店!$BG:$BG,通讯通路门店!$S:$S,$G2300)</f>
        <v>0</v>
      </c>
      <c r="AL2300" s="99">
        <f>SUMIFS(通讯通路门店!$BC:$BC,通讯通路门店!$S:$S,$G2300)</f>
        <v>0</v>
      </c>
      <c r="AM2300" s="99">
        <f>SUMIFS(通讯通路门店!$BD:$BD,通讯通路门店!$S:$S,$G2300)</f>
        <v>0</v>
      </c>
      <c r="AN2300" s="99">
        <f>SUMIFS(通讯通路门店!$BF:$BF,通讯通路门店!$S:$S,$G2300)</f>
        <v>0</v>
      </c>
      <c r="AO2300" s="99">
        <f t="shared" si="177"/>
        <v>0</v>
      </c>
      <c r="AP2300" s="99">
        <f>SUMIFS(通讯通路门店!$K:$K,通讯通路门店!$S:$S,$G2300)</f>
        <v>0</v>
      </c>
      <c r="AQ2300" s="83"/>
      <c r="AR2300" s="99">
        <f>SUMIFS(通讯通路门店!$T:$T,通讯通路门店!$S:$S,$G2300)</f>
        <v>0</v>
      </c>
      <c r="AS2300" s="99">
        <f>SUMIFS(通讯通路门店!$U:$U,通讯通路门店!$S:$S,$G2300)</f>
        <v>0</v>
      </c>
      <c r="AT2300" s="99">
        <f>SUMIFS(通讯通路门店!$V:$V,通讯通路门店!$S:$S,$G2300)</f>
        <v>0</v>
      </c>
      <c r="AU2300" s="99">
        <f>SUMIFS(通讯通路门店!$W:$W,通讯通路门店!$S:$S,$G2300)</f>
        <v>0</v>
      </c>
      <c r="AV2300" s="99">
        <f>SUMIFS(通讯通路门店!$Z:$Z,通讯通路门店!$S:$S,$G2300)</f>
        <v>0</v>
      </c>
      <c r="AW2300" s="99">
        <f>SUMIFS(通讯通路门店!$AB:$AB,通讯通路门店!$S:$S,$G2300)</f>
        <v>0</v>
      </c>
      <c r="AX2300" s="99">
        <f>SUMIFS(通讯通路门店!$X:$X,通讯通路门店!$S:$S,$G2300)</f>
        <v>0</v>
      </c>
      <c r="AY2300" s="99">
        <f>SUMIFS(通讯通路门店!$Y:$Y,通讯通路门店!$S:$S,$G2300)</f>
        <v>0</v>
      </c>
      <c r="AZ2300" s="99">
        <f>SUMIFS(通讯通路门店!$AA:$AA,通讯通路门店!$S:$S,$G2300)</f>
        <v>0</v>
      </c>
      <c r="BA2300" s="99">
        <f t="shared" si="178"/>
        <v>0</v>
      </c>
      <c r="BB2300" s="99">
        <f t="shared" si="179"/>
        <v>0</v>
      </c>
      <c r="BC2300" s="99">
        <f>SUMIFS(通讯通路门店!$W:$W,通讯通路门店!$S:$S,$G2300,通讯通路门店!$J:$J,"荣耀体验店")+SUMIFS(通讯通路门店!$W:$W,通讯通路门店!$S:$S,$G2300,通讯通路门店!$J:$J,"荣耀授权专卖店")</f>
        <v>0</v>
      </c>
      <c r="BD2300" s="99">
        <f>SUMIFS(通讯通路门店!$Z:$Z,通讯通路门店!$S:$S,$G2300,通讯通路门店!$J:$J,"VIVO体验店")</f>
        <v>0</v>
      </c>
      <c r="BE2300" s="99">
        <f>SUMIFS(通讯通路门店!$AB:$AB,通讯通路门店!$S:$S,$G2300,通讯通路门店!$J:$J,"OPPO体验店")</f>
        <v>0</v>
      </c>
      <c r="BF2300" s="99">
        <f>SUMIFS(通讯通路门店!$X:$X,通讯通路门店!$S:$S,$G2300,通讯通路门店!$J:$J,"华为授权体验店")+SUMIFS(通讯通路门店!$AA:$AA,通讯通路门店!$S:$S,$G2300,通讯通路门店!$J:$J,"华为堡垒店")</f>
        <v>0</v>
      </c>
      <c r="BG2300" s="99">
        <f>SUMIFS(通讯通路门店!$Y:$Y,通讯通路门店!$S:$S,$G2300,通讯通路门店!$J:$J,"小米体验店")</f>
        <v>0</v>
      </c>
      <c r="BH2300" s="99">
        <f>SUMIFS(通讯通路门店!$AA:$AA,通讯通路门店!$S:$S,$G2300,通讯通路门店!$J:$J,"苹果体验店")</f>
        <v>0</v>
      </c>
      <c r="BI2300" s="99">
        <f>SUMIFS(通讯通路门店!$K:$K,通讯通路门店!$S:$S,$G2300,通讯通路门店!$J:$J,"其他品牌专卖店")</f>
        <v>0</v>
      </c>
      <c r="BJ2300" s="99">
        <f>SUMIFS(通讯通路门店!$AC:$AC,通讯通路门店!$S:$S,$G2300)</f>
        <v>0</v>
      </c>
      <c r="BK2300" s="99">
        <f>SUMIFS(通讯通路门店!$AD:$AD,通讯通路门店!$S:$S,$G2300)</f>
        <v>0</v>
      </c>
      <c r="BL2300" s="99">
        <f>SUMIFS(通讯通路门店!$AE:$AE,通讯通路门店!$S:$S,$G2300)</f>
        <v>0</v>
      </c>
      <c r="BM2300" s="99">
        <f>SUMIFS(通讯通路门店!$AF:$AF,通讯通路门店!$S:$S,$G2300)</f>
        <v>0</v>
      </c>
      <c r="BN2300" s="99">
        <f>SUMIFS(通讯通路门店!$AG:$AG,通讯通路门店!$S:$S,$G2300)</f>
        <v>0</v>
      </c>
      <c r="BO2300" s="99">
        <f>SUMIFS(通讯通路门店!$AH:$AH,通讯通路门店!$S:$S,$G2300)</f>
        <v>0</v>
      </c>
      <c r="BP2300" s="99">
        <f>SUMIFS(通讯通路门店!$AI:$AI,通讯通路门店!$S:$S,$G2300)</f>
        <v>0</v>
      </c>
      <c r="BQ2300" s="83"/>
    </row>
    <row r="2301" spans="1:69">
      <c r="A2301" s="99" t="str">
        <f>IFERROR(_xlfn.XLOOKUP($G2301,通讯通路门店!$S$4:$S$993933,通讯通路门店!$A$4:$A$993933,0,0),"")</f>
        <v>海南省</v>
      </c>
      <c r="B2301" s="99" t="str">
        <f>IFERROR(_xlfn.XLOOKUP($G2301,通讯通路门店!$S$4:$S$993933,通讯通路门店!$B$4:$B$993933,0,0),"")</f>
        <v>昌江黎族自治县</v>
      </c>
      <c r="C2301" s="99" t="str">
        <f>IFERROR(_xlfn.XLOOKUP($G2301,通讯通路门店!$S$4:$S$993933,通讯通路门店!$C$4:$C$993933,0,0),"")</f>
        <v>昌江黎族自治县</v>
      </c>
      <c r="D2301" s="99" t="str">
        <f>IFERROR(_xlfn.XLOOKUP($G2301,通讯通路门店!$S$4:$S$993933,通讯通路门店!$D$4:$D$993933,0,0),"")</f>
        <v>叉河镇</v>
      </c>
      <c r="E2301" s="83"/>
      <c r="F2301" s="83"/>
      <c r="G2301" s="101"/>
      <c r="H2301" s="102">
        <f>IFERROR(_xlfn.XLOOKUP($G2301,通讯通路门店!$S$4:$S$993933,通讯通路门店!$R$4:$R$993933,0,0),"")</f>
        <v>0</v>
      </c>
      <c r="I2301" s="83"/>
      <c r="J2301" s="83"/>
      <c r="K2301" s="83"/>
      <c r="L2301" s="83"/>
      <c r="M2301" s="83"/>
      <c r="N2301" s="83"/>
      <c r="O2301" s="83"/>
      <c r="P2301" s="83"/>
      <c r="Q2301" s="83"/>
      <c r="R2301" s="83"/>
      <c r="S2301" s="83"/>
      <c r="T2301" s="83"/>
      <c r="U2301" s="99">
        <f>COUNTIF(通讯通路门店!$S:$S,$G2301)</f>
        <v>0</v>
      </c>
      <c r="V2301" s="99">
        <f>COUNTIFS(通讯通路门店!$S:$S,$G2301,通讯通路门店!$J:$J,"综合卖场")</f>
        <v>0</v>
      </c>
      <c r="W2301" s="99">
        <f>SUMIFS(通讯通路门店!$AJ:$AJ,通讯通路门店!$S:$S,通讯客户沙盘!$G2301)</f>
        <v>0</v>
      </c>
      <c r="X2301" s="99">
        <f t="shared" si="175"/>
        <v>0</v>
      </c>
      <c r="Y2301" s="99">
        <f>COUNTIFS(通讯通路门店!$S:$S,$G2301,通讯通路门店!$J:$J,"荣耀体验店")+COUNTIFS(通讯通路门店!$S:$S,$G2301,通讯通路门店!$J:$J,"荣耀授权专卖店")</f>
        <v>0</v>
      </c>
      <c r="Z2301" s="99">
        <f>COUNTIFS(通讯通路门店!$S:$S,$G2301,通讯通路门店!$J:$J,"VIVO体验店")</f>
        <v>0</v>
      </c>
      <c r="AA2301" s="99">
        <f>COUNTIFS(通讯通路门店!$S:$S,$G2301,通讯通路门店!$J:$J,"OPPO体验店")</f>
        <v>0</v>
      </c>
      <c r="AB2301" s="99">
        <f>COUNTIFS(通讯通路门店!$S:$S,$G2301,通讯通路门店!$J:$J,"华为授权体验店")+COUNTIFS(通讯通路门店!$S:$S,$G2301,通讯通路门店!$J:$J,"华为堡垒店")</f>
        <v>0</v>
      </c>
      <c r="AC2301" s="99">
        <f>COUNTIFS(通讯通路门店!$S:$S,$G2301,通讯通路门店!$J:$J,"小米体验店")</f>
        <v>0</v>
      </c>
      <c r="AD2301" s="99">
        <f>COUNTIFS(通讯通路门店!$S:$S,$G2301,通讯通路门店!$J:$J,"苹果体验店")</f>
        <v>0</v>
      </c>
      <c r="AE2301" s="99">
        <f>COUNTIFS(通讯通路门店!$S:$S,$G2301,通讯通路门店!$J:$J,"其他品牌专卖店")</f>
        <v>0</v>
      </c>
      <c r="AF2301" s="99">
        <f>SUMIFS(通讯通路门店!$BI:$BI,通讯通路门店!$S:$S,$G2301)</f>
        <v>0</v>
      </c>
      <c r="AG2301" s="99">
        <f>SUMIFS(通讯通路门店!$BH:$BH,通讯通路门店!$S:$S,$G2301)</f>
        <v>0</v>
      </c>
      <c r="AH2301" s="99">
        <f t="shared" si="176"/>
        <v>0</v>
      </c>
      <c r="AI2301" s="99">
        <f>SUMIFS(通讯通路门店!$BB:$BB,通讯通路门店!$S:$S,$G2301)</f>
        <v>0</v>
      </c>
      <c r="AJ2301" s="99">
        <f>SUMIFS(通讯通路门店!$BE:$BE,通讯通路门店!$S:$S,$G2301)</f>
        <v>0</v>
      </c>
      <c r="AK2301" s="99">
        <f>SUMIFS(通讯通路门店!$BG:$BG,通讯通路门店!$S:$S,$G2301)</f>
        <v>0</v>
      </c>
      <c r="AL2301" s="99">
        <f>SUMIFS(通讯通路门店!$BC:$BC,通讯通路门店!$S:$S,$G2301)</f>
        <v>0</v>
      </c>
      <c r="AM2301" s="99">
        <f>SUMIFS(通讯通路门店!$BD:$BD,通讯通路门店!$S:$S,$G2301)</f>
        <v>0</v>
      </c>
      <c r="AN2301" s="99">
        <f>SUMIFS(通讯通路门店!$BF:$BF,通讯通路门店!$S:$S,$G2301)</f>
        <v>0</v>
      </c>
      <c r="AO2301" s="99">
        <f t="shared" si="177"/>
        <v>0</v>
      </c>
      <c r="AP2301" s="99">
        <f>SUMIFS(通讯通路门店!$K:$K,通讯通路门店!$S:$S,$G2301)</f>
        <v>0</v>
      </c>
      <c r="AQ2301" s="83"/>
      <c r="AR2301" s="99">
        <f>SUMIFS(通讯通路门店!$T:$T,通讯通路门店!$S:$S,$G2301)</f>
        <v>0</v>
      </c>
      <c r="AS2301" s="99">
        <f>SUMIFS(通讯通路门店!$U:$U,通讯通路门店!$S:$S,$G2301)</f>
        <v>0</v>
      </c>
      <c r="AT2301" s="99">
        <f>SUMIFS(通讯通路门店!$V:$V,通讯通路门店!$S:$S,$G2301)</f>
        <v>0</v>
      </c>
      <c r="AU2301" s="99">
        <f>SUMIFS(通讯通路门店!$W:$W,通讯通路门店!$S:$S,$G2301)</f>
        <v>0</v>
      </c>
      <c r="AV2301" s="99">
        <f>SUMIFS(通讯通路门店!$Z:$Z,通讯通路门店!$S:$S,$G2301)</f>
        <v>0</v>
      </c>
      <c r="AW2301" s="99">
        <f>SUMIFS(通讯通路门店!$AB:$AB,通讯通路门店!$S:$S,$G2301)</f>
        <v>0</v>
      </c>
      <c r="AX2301" s="99">
        <f>SUMIFS(通讯通路门店!$X:$X,通讯通路门店!$S:$S,$G2301)</f>
        <v>0</v>
      </c>
      <c r="AY2301" s="99">
        <f>SUMIFS(通讯通路门店!$Y:$Y,通讯通路门店!$S:$S,$G2301)</f>
        <v>0</v>
      </c>
      <c r="AZ2301" s="99">
        <f>SUMIFS(通讯通路门店!$AA:$AA,通讯通路门店!$S:$S,$G2301)</f>
        <v>0</v>
      </c>
      <c r="BA2301" s="99">
        <f t="shared" si="178"/>
        <v>0</v>
      </c>
      <c r="BB2301" s="99">
        <f t="shared" si="179"/>
        <v>0</v>
      </c>
      <c r="BC2301" s="99">
        <f>SUMIFS(通讯通路门店!$W:$W,通讯通路门店!$S:$S,$G2301,通讯通路门店!$J:$J,"荣耀体验店")+SUMIFS(通讯通路门店!$W:$W,通讯通路门店!$S:$S,$G2301,通讯通路门店!$J:$J,"荣耀授权专卖店")</f>
        <v>0</v>
      </c>
      <c r="BD2301" s="99">
        <f>SUMIFS(通讯通路门店!$Z:$Z,通讯通路门店!$S:$S,$G2301,通讯通路门店!$J:$J,"VIVO体验店")</f>
        <v>0</v>
      </c>
      <c r="BE2301" s="99">
        <f>SUMIFS(通讯通路门店!$AB:$AB,通讯通路门店!$S:$S,$G2301,通讯通路门店!$J:$J,"OPPO体验店")</f>
        <v>0</v>
      </c>
      <c r="BF2301" s="99">
        <f>SUMIFS(通讯通路门店!$X:$X,通讯通路门店!$S:$S,$G2301,通讯通路门店!$J:$J,"华为授权体验店")+SUMIFS(通讯通路门店!$AA:$AA,通讯通路门店!$S:$S,$G2301,通讯通路门店!$J:$J,"华为堡垒店")</f>
        <v>0</v>
      </c>
      <c r="BG2301" s="99">
        <f>SUMIFS(通讯通路门店!$Y:$Y,通讯通路门店!$S:$S,$G2301,通讯通路门店!$J:$J,"小米体验店")</f>
        <v>0</v>
      </c>
      <c r="BH2301" s="99">
        <f>SUMIFS(通讯通路门店!$AA:$AA,通讯通路门店!$S:$S,$G2301,通讯通路门店!$J:$J,"苹果体验店")</f>
        <v>0</v>
      </c>
      <c r="BI2301" s="99">
        <f>SUMIFS(通讯通路门店!$K:$K,通讯通路门店!$S:$S,$G2301,通讯通路门店!$J:$J,"其他品牌专卖店")</f>
        <v>0</v>
      </c>
      <c r="BJ2301" s="99">
        <f>SUMIFS(通讯通路门店!$AC:$AC,通讯通路门店!$S:$S,$G2301)</f>
        <v>0</v>
      </c>
      <c r="BK2301" s="99">
        <f>SUMIFS(通讯通路门店!$AD:$AD,通讯通路门店!$S:$S,$G2301)</f>
        <v>0</v>
      </c>
      <c r="BL2301" s="99">
        <f>SUMIFS(通讯通路门店!$AE:$AE,通讯通路门店!$S:$S,$G2301)</f>
        <v>0</v>
      </c>
      <c r="BM2301" s="99">
        <f>SUMIFS(通讯通路门店!$AF:$AF,通讯通路门店!$S:$S,$G2301)</f>
        <v>0</v>
      </c>
      <c r="BN2301" s="99">
        <f>SUMIFS(通讯通路门店!$AG:$AG,通讯通路门店!$S:$S,$G2301)</f>
        <v>0</v>
      </c>
      <c r="BO2301" s="99">
        <f>SUMIFS(通讯通路门店!$AH:$AH,通讯通路门店!$S:$S,$G2301)</f>
        <v>0</v>
      </c>
      <c r="BP2301" s="99">
        <f>SUMIFS(通讯通路门店!$AI:$AI,通讯通路门店!$S:$S,$G2301)</f>
        <v>0</v>
      </c>
      <c r="BQ2301" s="83"/>
    </row>
    <row r="2302" spans="1:69">
      <c r="A2302" s="99" t="str">
        <f>IFERROR(_xlfn.XLOOKUP($G2302,通讯通路门店!$S$4:$S$993933,通讯通路门店!$A$4:$A$993933,0,0),"")</f>
        <v>海南省</v>
      </c>
      <c r="B2302" s="99" t="str">
        <f>IFERROR(_xlfn.XLOOKUP($G2302,通讯通路门店!$S$4:$S$993933,通讯通路门店!$B$4:$B$993933,0,0),"")</f>
        <v>昌江黎族自治县</v>
      </c>
      <c r="C2302" s="99" t="str">
        <f>IFERROR(_xlfn.XLOOKUP($G2302,通讯通路门店!$S$4:$S$993933,通讯通路门店!$C$4:$C$993933,0,0),"")</f>
        <v>昌江黎族自治县</v>
      </c>
      <c r="D2302" s="99" t="str">
        <f>IFERROR(_xlfn.XLOOKUP($G2302,通讯通路门店!$S$4:$S$993933,通讯通路门店!$D$4:$D$993933,0,0),"")</f>
        <v>叉河镇</v>
      </c>
      <c r="E2302" s="83"/>
      <c r="F2302" s="83"/>
      <c r="G2302" s="101"/>
      <c r="H2302" s="102">
        <f>IFERROR(_xlfn.XLOOKUP($G2302,通讯通路门店!$S$4:$S$993933,通讯通路门店!$R$4:$R$993933,0,0),"")</f>
        <v>0</v>
      </c>
      <c r="I2302" s="83"/>
      <c r="J2302" s="83"/>
      <c r="K2302" s="83"/>
      <c r="L2302" s="83"/>
      <c r="M2302" s="83"/>
      <c r="N2302" s="83"/>
      <c r="O2302" s="83"/>
      <c r="P2302" s="83"/>
      <c r="Q2302" s="83"/>
      <c r="R2302" s="83"/>
      <c r="S2302" s="83"/>
      <c r="T2302" s="83"/>
      <c r="U2302" s="99">
        <f>COUNTIF(通讯通路门店!$S:$S,$G2302)</f>
        <v>0</v>
      </c>
      <c r="V2302" s="99">
        <f>COUNTIFS(通讯通路门店!$S:$S,$G2302,通讯通路门店!$J:$J,"综合卖场")</f>
        <v>0</v>
      </c>
      <c r="W2302" s="99">
        <f>SUMIFS(通讯通路门店!$AJ:$AJ,通讯通路门店!$S:$S,通讯客户沙盘!$G2302)</f>
        <v>0</v>
      </c>
      <c r="X2302" s="99">
        <f t="shared" si="175"/>
        <v>0</v>
      </c>
      <c r="Y2302" s="99">
        <f>COUNTIFS(通讯通路门店!$S:$S,$G2302,通讯通路门店!$J:$J,"荣耀体验店")+COUNTIFS(通讯通路门店!$S:$S,$G2302,通讯通路门店!$J:$J,"荣耀授权专卖店")</f>
        <v>0</v>
      </c>
      <c r="Z2302" s="99">
        <f>COUNTIFS(通讯通路门店!$S:$S,$G2302,通讯通路门店!$J:$J,"VIVO体验店")</f>
        <v>0</v>
      </c>
      <c r="AA2302" s="99">
        <f>COUNTIFS(通讯通路门店!$S:$S,$G2302,通讯通路门店!$J:$J,"OPPO体验店")</f>
        <v>0</v>
      </c>
      <c r="AB2302" s="99">
        <f>COUNTIFS(通讯通路门店!$S:$S,$G2302,通讯通路门店!$J:$J,"华为授权体验店")+COUNTIFS(通讯通路门店!$S:$S,$G2302,通讯通路门店!$J:$J,"华为堡垒店")</f>
        <v>0</v>
      </c>
      <c r="AC2302" s="99">
        <f>COUNTIFS(通讯通路门店!$S:$S,$G2302,通讯通路门店!$J:$J,"小米体验店")</f>
        <v>0</v>
      </c>
      <c r="AD2302" s="99">
        <f>COUNTIFS(通讯通路门店!$S:$S,$G2302,通讯通路门店!$J:$J,"苹果体验店")</f>
        <v>0</v>
      </c>
      <c r="AE2302" s="99">
        <f>COUNTIFS(通讯通路门店!$S:$S,$G2302,通讯通路门店!$J:$J,"其他品牌专卖店")</f>
        <v>0</v>
      </c>
      <c r="AF2302" s="99">
        <f>SUMIFS(通讯通路门店!$BI:$BI,通讯通路门店!$S:$S,$G2302)</f>
        <v>0</v>
      </c>
      <c r="AG2302" s="99">
        <f>SUMIFS(通讯通路门店!$BH:$BH,通讯通路门店!$S:$S,$G2302)</f>
        <v>0</v>
      </c>
      <c r="AH2302" s="99">
        <f t="shared" si="176"/>
        <v>0</v>
      </c>
      <c r="AI2302" s="99">
        <f>SUMIFS(通讯通路门店!$BB:$BB,通讯通路门店!$S:$S,$G2302)</f>
        <v>0</v>
      </c>
      <c r="AJ2302" s="99">
        <f>SUMIFS(通讯通路门店!$BE:$BE,通讯通路门店!$S:$S,$G2302)</f>
        <v>0</v>
      </c>
      <c r="AK2302" s="99">
        <f>SUMIFS(通讯通路门店!$BG:$BG,通讯通路门店!$S:$S,$G2302)</f>
        <v>0</v>
      </c>
      <c r="AL2302" s="99">
        <f>SUMIFS(通讯通路门店!$BC:$BC,通讯通路门店!$S:$S,$G2302)</f>
        <v>0</v>
      </c>
      <c r="AM2302" s="99">
        <f>SUMIFS(通讯通路门店!$BD:$BD,通讯通路门店!$S:$S,$G2302)</f>
        <v>0</v>
      </c>
      <c r="AN2302" s="99">
        <f>SUMIFS(通讯通路门店!$BF:$BF,通讯通路门店!$S:$S,$G2302)</f>
        <v>0</v>
      </c>
      <c r="AO2302" s="99">
        <f t="shared" si="177"/>
        <v>0</v>
      </c>
      <c r="AP2302" s="99">
        <f>SUMIFS(通讯通路门店!$K:$K,通讯通路门店!$S:$S,$G2302)</f>
        <v>0</v>
      </c>
      <c r="AQ2302" s="83"/>
      <c r="AR2302" s="99">
        <f>SUMIFS(通讯通路门店!$T:$T,通讯通路门店!$S:$S,$G2302)</f>
        <v>0</v>
      </c>
      <c r="AS2302" s="99">
        <f>SUMIFS(通讯通路门店!$U:$U,通讯通路门店!$S:$S,$G2302)</f>
        <v>0</v>
      </c>
      <c r="AT2302" s="99">
        <f>SUMIFS(通讯通路门店!$V:$V,通讯通路门店!$S:$S,$G2302)</f>
        <v>0</v>
      </c>
      <c r="AU2302" s="99">
        <f>SUMIFS(通讯通路门店!$W:$W,通讯通路门店!$S:$S,$G2302)</f>
        <v>0</v>
      </c>
      <c r="AV2302" s="99">
        <f>SUMIFS(通讯通路门店!$Z:$Z,通讯通路门店!$S:$S,$G2302)</f>
        <v>0</v>
      </c>
      <c r="AW2302" s="99">
        <f>SUMIFS(通讯通路门店!$AB:$AB,通讯通路门店!$S:$S,$G2302)</f>
        <v>0</v>
      </c>
      <c r="AX2302" s="99">
        <f>SUMIFS(通讯通路门店!$X:$X,通讯通路门店!$S:$S,$G2302)</f>
        <v>0</v>
      </c>
      <c r="AY2302" s="99">
        <f>SUMIFS(通讯通路门店!$Y:$Y,通讯通路门店!$S:$S,$G2302)</f>
        <v>0</v>
      </c>
      <c r="AZ2302" s="99">
        <f>SUMIFS(通讯通路门店!$AA:$AA,通讯通路门店!$S:$S,$G2302)</f>
        <v>0</v>
      </c>
      <c r="BA2302" s="99">
        <f t="shared" si="178"/>
        <v>0</v>
      </c>
      <c r="BB2302" s="99">
        <f t="shared" si="179"/>
        <v>0</v>
      </c>
      <c r="BC2302" s="99">
        <f>SUMIFS(通讯通路门店!$W:$W,通讯通路门店!$S:$S,$G2302,通讯通路门店!$J:$J,"荣耀体验店")+SUMIFS(通讯通路门店!$W:$W,通讯通路门店!$S:$S,$G2302,通讯通路门店!$J:$J,"荣耀授权专卖店")</f>
        <v>0</v>
      </c>
      <c r="BD2302" s="99">
        <f>SUMIFS(通讯通路门店!$Z:$Z,通讯通路门店!$S:$S,$G2302,通讯通路门店!$J:$J,"VIVO体验店")</f>
        <v>0</v>
      </c>
      <c r="BE2302" s="99">
        <f>SUMIFS(通讯通路门店!$AB:$AB,通讯通路门店!$S:$S,$G2302,通讯通路门店!$J:$J,"OPPO体验店")</f>
        <v>0</v>
      </c>
      <c r="BF2302" s="99">
        <f>SUMIFS(通讯通路门店!$X:$X,通讯通路门店!$S:$S,$G2302,通讯通路门店!$J:$J,"华为授权体验店")+SUMIFS(通讯通路门店!$AA:$AA,通讯通路门店!$S:$S,$G2302,通讯通路门店!$J:$J,"华为堡垒店")</f>
        <v>0</v>
      </c>
      <c r="BG2302" s="99">
        <f>SUMIFS(通讯通路门店!$Y:$Y,通讯通路门店!$S:$S,$G2302,通讯通路门店!$J:$J,"小米体验店")</f>
        <v>0</v>
      </c>
      <c r="BH2302" s="99">
        <f>SUMIFS(通讯通路门店!$AA:$AA,通讯通路门店!$S:$S,$G2302,通讯通路门店!$J:$J,"苹果体验店")</f>
        <v>0</v>
      </c>
      <c r="BI2302" s="99">
        <f>SUMIFS(通讯通路门店!$K:$K,通讯通路门店!$S:$S,$G2302,通讯通路门店!$J:$J,"其他品牌专卖店")</f>
        <v>0</v>
      </c>
      <c r="BJ2302" s="99">
        <f>SUMIFS(通讯通路门店!$AC:$AC,通讯通路门店!$S:$S,$G2302)</f>
        <v>0</v>
      </c>
      <c r="BK2302" s="99">
        <f>SUMIFS(通讯通路门店!$AD:$AD,通讯通路门店!$S:$S,$G2302)</f>
        <v>0</v>
      </c>
      <c r="BL2302" s="99">
        <f>SUMIFS(通讯通路门店!$AE:$AE,通讯通路门店!$S:$S,$G2302)</f>
        <v>0</v>
      </c>
      <c r="BM2302" s="99">
        <f>SUMIFS(通讯通路门店!$AF:$AF,通讯通路门店!$S:$S,$G2302)</f>
        <v>0</v>
      </c>
      <c r="BN2302" s="99">
        <f>SUMIFS(通讯通路门店!$AG:$AG,通讯通路门店!$S:$S,$G2302)</f>
        <v>0</v>
      </c>
      <c r="BO2302" s="99">
        <f>SUMIFS(通讯通路门店!$AH:$AH,通讯通路门店!$S:$S,$G2302)</f>
        <v>0</v>
      </c>
      <c r="BP2302" s="99">
        <f>SUMIFS(通讯通路门店!$AI:$AI,通讯通路门店!$S:$S,$G2302)</f>
        <v>0</v>
      </c>
      <c r="BQ2302" s="83"/>
    </row>
    <row r="2303" spans="1:69">
      <c r="A2303" s="99" t="str">
        <f>IFERROR(_xlfn.XLOOKUP($G2303,通讯通路门店!$S$4:$S$993933,通讯通路门店!$A$4:$A$993933,0,0),"")</f>
        <v>海南省</v>
      </c>
      <c r="B2303" s="99" t="str">
        <f>IFERROR(_xlfn.XLOOKUP($G2303,通讯通路门店!$S$4:$S$993933,通讯通路门店!$B$4:$B$993933,0,0),"")</f>
        <v>昌江黎族自治县</v>
      </c>
      <c r="C2303" s="99" t="str">
        <f>IFERROR(_xlfn.XLOOKUP($G2303,通讯通路门店!$S$4:$S$993933,通讯通路门店!$C$4:$C$993933,0,0),"")</f>
        <v>昌江黎族自治县</v>
      </c>
      <c r="D2303" s="99" t="str">
        <f>IFERROR(_xlfn.XLOOKUP($G2303,通讯通路门店!$S$4:$S$993933,通讯通路门店!$D$4:$D$993933,0,0),"")</f>
        <v>叉河镇</v>
      </c>
      <c r="E2303" s="83"/>
      <c r="F2303" s="83"/>
      <c r="G2303" s="101"/>
      <c r="H2303" s="102">
        <f>IFERROR(_xlfn.XLOOKUP($G2303,通讯通路门店!$S$4:$S$993933,通讯通路门店!$R$4:$R$993933,0,0),"")</f>
        <v>0</v>
      </c>
      <c r="I2303" s="83"/>
      <c r="J2303" s="83"/>
      <c r="K2303" s="83"/>
      <c r="L2303" s="83"/>
      <c r="M2303" s="83"/>
      <c r="N2303" s="83"/>
      <c r="O2303" s="83"/>
      <c r="P2303" s="83"/>
      <c r="Q2303" s="83"/>
      <c r="R2303" s="83"/>
      <c r="S2303" s="83"/>
      <c r="T2303" s="83"/>
      <c r="U2303" s="99">
        <f>COUNTIF(通讯通路门店!$S:$S,$G2303)</f>
        <v>0</v>
      </c>
      <c r="V2303" s="99">
        <f>COUNTIFS(通讯通路门店!$S:$S,$G2303,通讯通路门店!$J:$J,"综合卖场")</f>
        <v>0</v>
      </c>
      <c r="W2303" s="99">
        <f>SUMIFS(通讯通路门店!$AJ:$AJ,通讯通路门店!$S:$S,通讯客户沙盘!$G2303)</f>
        <v>0</v>
      </c>
      <c r="X2303" s="99">
        <f t="shared" si="175"/>
        <v>0</v>
      </c>
      <c r="Y2303" s="99">
        <f>COUNTIFS(通讯通路门店!$S:$S,$G2303,通讯通路门店!$J:$J,"荣耀体验店")+COUNTIFS(通讯通路门店!$S:$S,$G2303,通讯通路门店!$J:$J,"荣耀授权专卖店")</f>
        <v>0</v>
      </c>
      <c r="Z2303" s="99">
        <f>COUNTIFS(通讯通路门店!$S:$S,$G2303,通讯通路门店!$J:$J,"VIVO体验店")</f>
        <v>0</v>
      </c>
      <c r="AA2303" s="99">
        <f>COUNTIFS(通讯通路门店!$S:$S,$G2303,通讯通路门店!$J:$J,"OPPO体验店")</f>
        <v>0</v>
      </c>
      <c r="AB2303" s="99">
        <f>COUNTIFS(通讯通路门店!$S:$S,$G2303,通讯通路门店!$J:$J,"华为授权体验店")+COUNTIFS(通讯通路门店!$S:$S,$G2303,通讯通路门店!$J:$J,"华为堡垒店")</f>
        <v>0</v>
      </c>
      <c r="AC2303" s="99">
        <f>COUNTIFS(通讯通路门店!$S:$S,$G2303,通讯通路门店!$J:$J,"小米体验店")</f>
        <v>0</v>
      </c>
      <c r="AD2303" s="99">
        <f>COUNTIFS(通讯通路门店!$S:$S,$G2303,通讯通路门店!$J:$J,"苹果体验店")</f>
        <v>0</v>
      </c>
      <c r="AE2303" s="99">
        <f>COUNTIFS(通讯通路门店!$S:$S,$G2303,通讯通路门店!$J:$J,"其他品牌专卖店")</f>
        <v>0</v>
      </c>
      <c r="AF2303" s="99">
        <f>SUMIFS(通讯通路门店!$BI:$BI,通讯通路门店!$S:$S,$G2303)</f>
        <v>0</v>
      </c>
      <c r="AG2303" s="99">
        <f>SUMIFS(通讯通路门店!$BH:$BH,通讯通路门店!$S:$S,$G2303)</f>
        <v>0</v>
      </c>
      <c r="AH2303" s="99">
        <f t="shared" si="176"/>
        <v>0</v>
      </c>
      <c r="AI2303" s="99">
        <f>SUMIFS(通讯通路门店!$BB:$BB,通讯通路门店!$S:$S,$G2303)</f>
        <v>0</v>
      </c>
      <c r="AJ2303" s="99">
        <f>SUMIFS(通讯通路门店!$BE:$BE,通讯通路门店!$S:$S,$G2303)</f>
        <v>0</v>
      </c>
      <c r="AK2303" s="99">
        <f>SUMIFS(通讯通路门店!$BG:$BG,通讯通路门店!$S:$S,$G2303)</f>
        <v>0</v>
      </c>
      <c r="AL2303" s="99">
        <f>SUMIFS(通讯通路门店!$BC:$BC,通讯通路门店!$S:$S,$G2303)</f>
        <v>0</v>
      </c>
      <c r="AM2303" s="99">
        <f>SUMIFS(通讯通路门店!$BD:$BD,通讯通路门店!$S:$S,$G2303)</f>
        <v>0</v>
      </c>
      <c r="AN2303" s="99">
        <f>SUMIFS(通讯通路门店!$BF:$BF,通讯通路门店!$S:$S,$G2303)</f>
        <v>0</v>
      </c>
      <c r="AO2303" s="99">
        <f t="shared" si="177"/>
        <v>0</v>
      </c>
      <c r="AP2303" s="99">
        <f>SUMIFS(通讯通路门店!$K:$K,通讯通路门店!$S:$S,$G2303)</f>
        <v>0</v>
      </c>
      <c r="AQ2303" s="83"/>
      <c r="AR2303" s="99">
        <f>SUMIFS(通讯通路门店!$T:$T,通讯通路门店!$S:$S,$G2303)</f>
        <v>0</v>
      </c>
      <c r="AS2303" s="99">
        <f>SUMIFS(通讯通路门店!$U:$U,通讯通路门店!$S:$S,$G2303)</f>
        <v>0</v>
      </c>
      <c r="AT2303" s="99">
        <f>SUMIFS(通讯通路门店!$V:$V,通讯通路门店!$S:$S,$G2303)</f>
        <v>0</v>
      </c>
      <c r="AU2303" s="99">
        <f>SUMIFS(通讯通路门店!$W:$W,通讯通路门店!$S:$S,$G2303)</f>
        <v>0</v>
      </c>
      <c r="AV2303" s="99">
        <f>SUMIFS(通讯通路门店!$Z:$Z,通讯通路门店!$S:$S,$G2303)</f>
        <v>0</v>
      </c>
      <c r="AW2303" s="99">
        <f>SUMIFS(通讯通路门店!$AB:$AB,通讯通路门店!$S:$S,$G2303)</f>
        <v>0</v>
      </c>
      <c r="AX2303" s="99">
        <f>SUMIFS(通讯通路门店!$X:$X,通讯通路门店!$S:$S,$G2303)</f>
        <v>0</v>
      </c>
      <c r="AY2303" s="99">
        <f>SUMIFS(通讯通路门店!$Y:$Y,通讯通路门店!$S:$S,$G2303)</f>
        <v>0</v>
      </c>
      <c r="AZ2303" s="99">
        <f>SUMIFS(通讯通路门店!$AA:$AA,通讯通路门店!$S:$S,$G2303)</f>
        <v>0</v>
      </c>
      <c r="BA2303" s="99">
        <f t="shared" si="178"/>
        <v>0</v>
      </c>
      <c r="BB2303" s="99">
        <f t="shared" si="179"/>
        <v>0</v>
      </c>
      <c r="BC2303" s="99">
        <f>SUMIFS(通讯通路门店!$W:$W,通讯通路门店!$S:$S,$G2303,通讯通路门店!$J:$J,"荣耀体验店")+SUMIFS(通讯通路门店!$W:$W,通讯通路门店!$S:$S,$G2303,通讯通路门店!$J:$J,"荣耀授权专卖店")</f>
        <v>0</v>
      </c>
      <c r="BD2303" s="99">
        <f>SUMIFS(通讯通路门店!$Z:$Z,通讯通路门店!$S:$S,$G2303,通讯通路门店!$J:$J,"VIVO体验店")</f>
        <v>0</v>
      </c>
      <c r="BE2303" s="99">
        <f>SUMIFS(通讯通路门店!$AB:$AB,通讯通路门店!$S:$S,$G2303,通讯通路门店!$J:$J,"OPPO体验店")</f>
        <v>0</v>
      </c>
      <c r="BF2303" s="99">
        <f>SUMIFS(通讯通路门店!$X:$X,通讯通路门店!$S:$S,$G2303,通讯通路门店!$J:$J,"华为授权体验店")+SUMIFS(通讯通路门店!$AA:$AA,通讯通路门店!$S:$S,$G2303,通讯通路门店!$J:$J,"华为堡垒店")</f>
        <v>0</v>
      </c>
      <c r="BG2303" s="99">
        <f>SUMIFS(通讯通路门店!$Y:$Y,通讯通路门店!$S:$S,$G2303,通讯通路门店!$J:$J,"小米体验店")</f>
        <v>0</v>
      </c>
      <c r="BH2303" s="99">
        <f>SUMIFS(通讯通路门店!$AA:$AA,通讯通路门店!$S:$S,$G2303,通讯通路门店!$J:$J,"苹果体验店")</f>
        <v>0</v>
      </c>
      <c r="BI2303" s="99">
        <f>SUMIFS(通讯通路门店!$K:$K,通讯通路门店!$S:$S,$G2303,通讯通路门店!$J:$J,"其他品牌专卖店")</f>
        <v>0</v>
      </c>
      <c r="BJ2303" s="99">
        <f>SUMIFS(通讯通路门店!$AC:$AC,通讯通路门店!$S:$S,$G2303)</f>
        <v>0</v>
      </c>
      <c r="BK2303" s="99">
        <f>SUMIFS(通讯通路门店!$AD:$AD,通讯通路门店!$S:$S,$G2303)</f>
        <v>0</v>
      </c>
      <c r="BL2303" s="99">
        <f>SUMIFS(通讯通路门店!$AE:$AE,通讯通路门店!$S:$S,$G2303)</f>
        <v>0</v>
      </c>
      <c r="BM2303" s="99">
        <f>SUMIFS(通讯通路门店!$AF:$AF,通讯通路门店!$S:$S,$G2303)</f>
        <v>0</v>
      </c>
      <c r="BN2303" s="99">
        <f>SUMIFS(通讯通路门店!$AG:$AG,通讯通路门店!$S:$S,$G2303)</f>
        <v>0</v>
      </c>
      <c r="BO2303" s="99">
        <f>SUMIFS(通讯通路门店!$AH:$AH,通讯通路门店!$S:$S,$G2303)</f>
        <v>0</v>
      </c>
      <c r="BP2303" s="99">
        <f>SUMIFS(通讯通路门店!$AI:$AI,通讯通路门店!$S:$S,$G2303)</f>
        <v>0</v>
      </c>
      <c r="BQ2303" s="83"/>
    </row>
    <row r="2304" spans="1:69">
      <c r="A2304" s="99" t="str">
        <f>IFERROR(_xlfn.XLOOKUP($G2304,通讯通路门店!$S$4:$S$993933,通讯通路门店!$A$4:$A$993933,0,0),"")</f>
        <v>海南省</v>
      </c>
      <c r="B2304" s="99" t="str">
        <f>IFERROR(_xlfn.XLOOKUP($G2304,通讯通路门店!$S$4:$S$993933,通讯通路门店!$B$4:$B$993933,0,0),"")</f>
        <v>昌江黎族自治县</v>
      </c>
      <c r="C2304" s="99" t="str">
        <f>IFERROR(_xlfn.XLOOKUP($G2304,通讯通路门店!$S$4:$S$993933,通讯通路门店!$C$4:$C$993933,0,0),"")</f>
        <v>昌江黎族自治县</v>
      </c>
      <c r="D2304" s="99" t="str">
        <f>IFERROR(_xlfn.XLOOKUP($G2304,通讯通路门店!$S$4:$S$993933,通讯通路门店!$D$4:$D$993933,0,0),"")</f>
        <v>叉河镇</v>
      </c>
      <c r="E2304" s="83"/>
      <c r="F2304" s="83"/>
      <c r="G2304" s="101"/>
      <c r="H2304" s="102">
        <f>IFERROR(_xlfn.XLOOKUP($G2304,通讯通路门店!$S$4:$S$993933,通讯通路门店!$R$4:$R$993933,0,0),"")</f>
        <v>0</v>
      </c>
      <c r="I2304" s="83"/>
      <c r="J2304" s="83"/>
      <c r="K2304" s="83"/>
      <c r="L2304" s="83"/>
      <c r="M2304" s="83"/>
      <c r="N2304" s="83"/>
      <c r="O2304" s="83"/>
      <c r="P2304" s="83"/>
      <c r="Q2304" s="83"/>
      <c r="R2304" s="83"/>
      <c r="S2304" s="83"/>
      <c r="T2304" s="83"/>
      <c r="U2304" s="99">
        <f>COUNTIF(通讯通路门店!$S:$S,$G2304)</f>
        <v>0</v>
      </c>
      <c r="V2304" s="99">
        <f>COUNTIFS(通讯通路门店!$S:$S,$G2304,通讯通路门店!$J:$J,"综合卖场")</f>
        <v>0</v>
      </c>
      <c r="W2304" s="99">
        <f>SUMIFS(通讯通路门店!$AJ:$AJ,通讯通路门店!$S:$S,通讯客户沙盘!$G2304)</f>
        <v>0</v>
      </c>
      <c r="X2304" s="99">
        <f t="shared" si="175"/>
        <v>0</v>
      </c>
      <c r="Y2304" s="99">
        <f>COUNTIFS(通讯通路门店!$S:$S,$G2304,通讯通路门店!$J:$J,"荣耀体验店")+COUNTIFS(通讯通路门店!$S:$S,$G2304,通讯通路门店!$J:$J,"荣耀授权专卖店")</f>
        <v>0</v>
      </c>
      <c r="Z2304" s="99">
        <f>COUNTIFS(通讯通路门店!$S:$S,$G2304,通讯通路门店!$J:$J,"VIVO体验店")</f>
        <v>0</v>
      </c>
      <c r="AA2304" s="99">
        <f>COUNTIFS(通讯通路门店!$S:$S,$G2304,通讯通路门店!$J:$J,"OPPO体验店")</f>
        <v>0</v>
      </c>
      <c r="AB2304" s="99">
        <f>COUNTIFS(通讯通路门店!$S:$S,$G2304,通讯通路门店!$J:$J,"华为授权体验店")+COUNTIFS(通讯通路门店!$S:$S,$G2304,通讯通路门店!$J:$J,"华为堡垒店")</f>
        <v>0</v>
      </c>
      <c r="AC2304" s="99">
        <f>COUNTIFS(通讯通路门店!$S:$S,$G2304,通讯通路门店!$J:$J,"小米体验店")</f>
        <v>0</v>
      </c>
      <c r="AD2304" s="99">
        <f>COUNTIFS(通讯通路门店!$S:$S,$G2304,通讯通路门店!$J:$J,"苹果体验店")</f>
        <v>0</v>
      </c>
      <c r="AE2304" s="99">
        <f>COUNTIFS(通讯通路门店!$S:$S,$G2304,通讯通路门店!$J:$J,"其他品牌专卖店")</f>
        <v>0</v>
      </c>
      <c r="AF2304" s="99">
        <f>SUMIFS(通讯通路门店!$BI:$BI,通讯通路门店!$S:$S,$G2304)</f>
        <v>0</v>
      </c>
      <c r="AG2304" s="99">
        <f>SUMIFS(通讯通路门店!$BH:$BH,通讯通路门店!$S:$S,$G2304)</f>
        <v>0</v>
      </c>
      <c r="AH2304" s="99">
        <f t="shared" si="176"/>
        <v>0</v>
      </c>
      <c r="AI2304" s="99">
        <f>SUMIFS(通讯通路门店!$BB:$BB,通讯通路门店!$S:$S,$G2304)</f>
        <v>0</v>
      </c>
      <c r="AJ2304" s="99">
        <f>SUMIFS(通讯通路门店!$BE:$BE,通讯通路门店!$S:$S,$G2304)</f>
        <v>0</v>
      </c>
      <c r="AK2304" s="99">
        <f>SUMIFS(通讯通路门店!$BG:$BG,通讯通路门店!$S:$S,$G2304)</f>
        <v>0</v>
      </c>
      <c r="AL2304" s="99">
        <f>SUMIFS(通讯通路门店!$BC:$BC,通讯通路门店!$S:$S,$G2304)</f>
        <v>0</v>
      </c>
      <c r="AM2304" s="99">
        <f>SUMIFS(通讯通路门店!$BD:$BD,通讯通路门店!$S:$S,$G2304)</f>
        <v>0</v>
      </c>
      <c r="AN2304" s="99">
        <f>SUMIFS(通讯通路门店!$BF:$BF,通讯通路门店!$S:$S,$G2304)</f>
        <v>0</v>
      </c>
      <c r="AO2304" s="99">
        <f t="shared" si="177"/>
        <v>0</v>
      </c>
      <c r="AP2304" s="99">
        <f>SUMIFS(通讯通路门店!$K:$K,通讯通路门店!$S:$S,$G2304)</f>
        <v>0</v>
      </c>
      <c r="AQ2304" s="83"/>
      <c r="AR2304" s="99">
        <f>SUMIFS(通讯通路门店!$T:$T,通讯通路门店!$S:$S,$G2304)</f>
        <v>0</v>
      </c>
      <c r="AS2304" s="99">
        <f>SUMIFS(通讯通路门店!$U:$U,通讯通路门店!$S:$S,$G2304)</f>
        <v>0</v>
      </c>
      <c r="AT2304" s="99">
        <f>SUMIFS(通讯通路门店!$V:$V,通讯通路门店!$S:$S,$G2304)</f>
        <v>0</v>
      </c>
      <c r="AU2304" s="99">
        <f>SUMIFS(通讯通路门店!$W:$W,通讯通路门店!$S:$S,$G2304)</f>
        <v>0</v>
      </c>
      <c r="AV2304" s="99">
        <f>SUMIFS(通讯通路门店!$Z:$Z,通讯通路门店!$S:$S,$G2304)</f>
        <v>0</v>
      </c>
      <c r="AW2304" s="99">
        <f>SUMIFS(通讯通路门店!$AB:$AB,通讯通路门店!$S:$S,$G2304)</f>
        <v>0</v>
      </c>
      <c r="AX2304" s="99">
        <f>SUMIFS(通讯通路门店!$X:$X,通讯通路门店!$S:$S,$G2304)</f>
        <v>0</v>
      </c>
      <c r="AY2304" s="99">
        <f>SUMIFS(通讯通路门店!$Y:$Y,通讯通路门店!$S:$S,$G2304)</f>
        <v>0</v>
      </c>
      <c r="AZ2304" s="99">
        <f>SUMIFS(通讯通路门店!$AA:$AA,通讯通路门店!$S:$S,$G2304)</f>
        <v>0</v>
      </c>
      <c r="BA2304" s="99">
        <f t="shared" si="178"/>
        <v>0</v>
      </c>
      <c r="BB2304" s="99">
        <f t="shared" si="179"/>
        <v>0</v>
      </c>
      <c r="BC2304" s="99">
        <f>SUMIFS(通讯通路门店!$W:$W,通讯通路门店!$S:$S,$G2304,通讯通路门店!$J:$J,"荣耀体验店")+SUMIFS(通讯通路门店!$W:$W,通讯通路门店!$S:$S,$G2304,通讯通路门店!$J:$J,"荣耀授权专卖店")</f>
        <v>0</v>
      </c>
      <c r="BD2304" s="99">
        <f>SUMIFS(通讯通路门店!$Z:$Z,通讯通路门店!$S:$S,$G2304,通讯通路门店!$J:$J,"VIVO体验店")</f>
        <v>0</v>
      </c>
      <c r="BE2304" s="99">
        <f>SUMIFS(通讯通路门店!$AB:$AB,通讯通路门店!$S:$S,$G2304,通讯通路门店!$J:$J,"OPPO体验店")</f>
        <v>0</v>
      </c>
      <c r="BF2304" s="99">
        <f>SUMIFS(通讯通路门店!$X:$X,通讯通路门店!$S:$S,$G2304,通讯通路门店!$J:$J,"华为授权体验店")+SUMIFS(通讯通路门店!$AA:$AA,通讯通路门店!$S:$S,$G2304,通讯通路门店!$J:$J,"华为堡垒店")</f>
        <v>0</v>
      </c>
      <c r="BG2304" s="99">
        <f>SUMIFS(通讯通路门店!$Y:$Y,通讯通路门店!$S:$S,$G2304,通讯通路门店!$J:$J,"小米体验店")</f>
        <v>0</v>
      </c>
      <c r="BH2304" s="99">
        <f>SUMIFS(通讯通路门店!$AA:$AA,通讯通路门店!$S:$S,$G2304,通讯通路门店!$J:$J,"苹果体验店")</f>
        <v>0</v>
      </c>
      <c r="BI2304" s="99">
        <f>SUMIFS(通讯通路门店!$K:$K,通讯通路门店!$S:$S,$G2304,通讯通路门店!$J:$J,"其他品牌专卖店")</f>
        <v>0</v>
      </c>
      <c r="BJ2304" s="99">
        <f>SUMIFS(通讯通路门店!$AC:$AC,通讯通路门店!$S:$S,$G2304)</f>
        <v>0</v>
      </c>
      <c r="BK2304" s="99">
        <f>SUMIFS(通讯通路门店!$AD:$AD,通讯通路门店!$S:$S,$G2304)</f>
        <v>0</v>
      </c>
      <c r="BL2304" s="99">
        <f>SUMIFS(通讯通路门店!$AE:$AE,通讯通路门店!$S:$S,$G2304)</f>
        <v>0</v>
      </c>
      <c r="BM2304" s="99">
        <f>SUMIFS(通讯通路门店!$AF:$AF,通讯通路门店!$S:$S,$G2304)</f>
        <v>0</v>
      </c>
      <c r="BN2304" s="99">
        <f>SUMIFS(通讯通路门店!$AG:$AG,通讯通路门店!$S:$S,$G2304)</f>
        <v>0</v>
      </c>
      <c r="BO2304" s="99">
        <f>SUMIFS(通讯通路门店!$AH:$AH,通讯通路门店!$S:$S,$G2304)</f>
        <v>0</v>
      </c>
      <c r="BP2304" s="99">
        <f>SUMIFS(通讯通路门店!$AI:$AI,通讯通路门店!$S:$S,$G2304)</f>
        <v>0</v>
      </c>
      <c r="BQ2304" s="83"/>
    </row>
    <row r="2305" spans="1:69">
      <c r="A2305" s="99" t="str">
        <f>IFERROR(_xlfn.XLOOKUP($G2305,通讯通路门店!$S$4:$S$993933,通讯通路门店!$A$4:$A$993933,0,0),"")</f>
        <v>海南省</v>
      </c>
      <c r="B2305" s="99" t="str">
        <f>IFERROR(_xlfn.XLOOKUP($G2305,通讯通路门店!$S$4:$S$993933,通讯通路门店!$B$4:$B$993933,0,0),"")</f>
        <v>昌江黎族自治县</v>
      </c>
      <c r="C2305" s="99" t="str">
        <f>IFERROR(_xlfn.XLOOKUP($G2305,通讯通路门店!$S$4:$S$993933,通讯通路门店!$C$4:$C$993933,0,0),"")</f>
        <v>昌江黎族自治县</v>
      </c>
      <c r="D2305" s="99" t="str">
        <f>IFERROR(_xlfn.XLOOKUP($G2305,通讯通路门店!$S$4:$S$993933,通讯通路门店!$D$4:$D$993933,0,0),"")</f>
        <v>叉河镇</v>
      </c>
      <c r="E2305" s="83"/>
      <c r="F2305" s="83"/>
      <c r="G2305" s="101"/>
      <c r="H2305" s="102">
        <f>IFERROR(_xlfn.XLOOKUP($G2305,通讯通路门店!$S$4:$S$993933,通讯通路门店!$R$4:$R$993933,0,0),"")</f>
        <v>0</v>
      </c>
      <c r="I2305" s="83"/>
      <c r="J2305" s="83"/>
      <c r="K2305" s="83"/>
      <c r="L2305" s="83"/>
      <c r="M2305" s="83"/>
      <c r="N2305" s="83"/>
      <c r="O2305" s="83"/>
      <c r="P2305" s="83"/>
      <c r="Q2305" s="83"/>
      <c r="R2305" s="83"/>
      <c r="S2305" s="83"/>
      <c r="T2305" s="83"/>
      <c r="U2305" s="99">
        <f>COUNTIF(通讯通路门店!$S:$S,$G2305)</f>
        <v>0</v>
      </c>
      <c r="V2305" s="99">
        <f>COUNTIFS(通讯通路门店!$S:$S,$G2305,通讯通路门店!$J:$J,"综合卖场")</f>
        <v>0</v>
      </c>
      <c r="W2305" s="99">
        <f>SUMIFS(通讯通路门店!$AJ:$AJ,通讯通路门店!$S:$S,通讯客户沙盘!$G2305)</f>
        <v>0</v>
      </c>
      <c r="X2305" s="99">
        <f t="shared" si="175"/>
        <v>0</v>
      </c>
      <c r="Y2305" s="99">
        <f>COUNTIFS(通讯通路门店!$S:$S,$G2305,通讯通路门店!$J:$J,"荣耀体验店")+COUNTIFS(通讯通路门店!$S:$S,$G2305,通讯通路门店!$J:$J,"荣耀授权专卖店")</f>
        <v>0</v>
      </c>
      <c r="Z2305" s="99">
        <f>COUNTIFS(通讯通路门店!$S:$S,$G2305,通讯通路门店!$J:$J,"VIVO体验店")</f>
        <v>0</v>
      </c>
      <c r="AA2305" s="99">
        <f>COUNTIFS(通讯通路门店!$S:$S,$G2305,通讯通路门店!$J:$J,"OPPO体验店")</f>
        <v>0</v>
      </c>
      <c r="AB2305" s="99">
        <f>COUNTIFS(通讯通路门店!$S:$S,$G2305,通讯通路门店!$J:$J,"华为授权体验店")+COUNTIFS(通讯通路门店!$S:$S,$G2305,通讯通路门店!$J:$J,"华为堡垒店")</f>
        <v>0</v>
      </c>
      <c r="AC2305" s="99">
        <f>COUNTIFS(通讯通路门店!$S:$S,$G2305,通讯通路门店!$J:$J,"小米体验店")</f>
        <v>0</v>
      </c>
      <c r="AD2305" s="99">
        <f>COUNTIFS(通讯通路门店!$S:$S,$G2305,通讯通路门店!$J:$J,"苹果体验店")</f>
        <v>0</v>
      </c>
      <c r="AE2305" s="99">
        <f>COUNTIFS(通讯通路门店!$S:$S,$G2305,通讯通路门店!$J:$J,"其他品牌专卖店")</f>
        <v>0</v>
      </c>
      <c r="AF2305" s="99">
        <f>SUMIFS(通讯通路门店!$BI:$BI,通讯通路门店!$S:$S,$G2305)</f>
        <v>0</v>
      </c>
      <c r="AG2305" s="99">
        <f>SUMIFS(通讯通路门店!$BH:$BH,通讯通路门店!$S:$S,$G2305)</f>
        <v>0</v>
      </c>
      <c r="AH2305" s="99">
        <f t="shared" si="176"/>
        <v>0</v>
      </c>
      <c r="AI2305" s="99">
        <f>SUMIFS(通讯通路门店!$BB:$BB,通讯通路门店!$S:$S,$G2305)</f>
        <v>0</v>
      </c>
      <c r="AJ2305" s="99">
        <f>SUMIFS(通讯通路门店!$BE:$BE,通讯通路门店!$S:$S,$G2305)</f>
        <v>0</v>
      </c>
      <c r="AK2305" s="99">
        <f>SUMIFS(通讯通路门店!$BG:$BG,通讯通路门店!$S:$S,$G2305)</f>
        <v>0</v>
      </c>
      <c r="AL2305" s="99">
        <f>SUMIFS(通讯通路门店!$BC:$BC,通讯通路门店!$S:$S,$G2305)</f>
        <v>0</v>
      </c>
      <c r="AM2305" s="99">
        <f>SUMIFS(通讯通路门店!$BD:$BD,通讯通路门店!$S:$S,$G2305)</f>
        <v>0</v>
      </c>
      <c r="AN2305" s="99">
        <f>SUMIFS(通讯通路门店!$BF:$BF,通讯通路门店!$S:$S,$G2305)</f>
        <v>0</v>
      </c>
      <c r="AO2305" s="99">
        <f t="shared" si="177"/>
        <v>0</v>
      </c>
      <c r="AP2305" s="99">
        <f>SUMIFS(通讯通路门店!$K:$K,通讯通路门店!$S:$S,$G2305)</f>
        <v>0</v>
      </c>
      <c r="AQ2305" s="83"/>
      <c r="AR2305" s="99">
        <f>SUMIFS(通讯通路门店!$T:$T,通讯通路门店!$S:$S,$G2305)</f>
        <v>0</v>
      </c>
      <c r="AS2305" s="99">
        <f>SUMIFS(通讯通路门店!$U:$U,通讯通路门店!$S:$S,$G2305)</f>
        <v>0</v>
      </c>
      <c r="AT2305" s="99">
        <f>SUMIFS(通讯通路门店!$V:$V,通讯通路门店!$S:$S,$G2305)</f>
        <v>0</v>
      </c>
      <c r="AU2305" s="99">
        <f>SUMIFS(通讯通路门店!$W:$W,通讯通路门店!$S:$S,$G2305)</f>
        <v>0</v>
      </c>
      <c r="AV2305" s="99">
        <f>SUMIFS(通讯通路门店!$Z:$Z,通讯通路门店!$S:$S,$G2305)</f>
        <v>0</v>
      </c>
      <c r="AW2305" s="99">
        <f>SUMIFS(通讯通路门店!$AB:$AB,通讯通路门店!$S:$S,$G2305)</f>
        <v>0</v>
      </c>
      <c r="AX2305" s="99">
        <f>SUMIFS(通讯通路门店!$X:$X,通讯通路门店!$S:$S,$G2305)</f>
        <v>0</v>
      </c>
      <c r="AY2305" s="99">
        <f>SUMIFS(通讯通路门店!$Y:$Y,通讯通路门店!$S:$S,$G2305)</f>
        <v>0</v>
      </c>
      <c r="AZ2305" s="99">
        <f>SUMIFS(通讯通路门店!$AA:$AA,通讯通路门店!$S:$S,$G2305)</f>
        <v>0</v>
      </c>
      <c r="BA2305" s="99">
        <f t="shared" si="178"/>
        <v>0</v>
      </c>
      <c r="BB2305" s="99">
        <f t="shared" si="179"/>
        <v>0</v>
      </c>
      <c r="BC2305" s="99">
        <f>SUMIFS(通讯通路门店!$W:$W,通讯通路门店!$S:$S,$G2305,通讯通路门店!$J:$J,"荣耀体验店")+SUMIFS(通讯通路门店!$W:$W,通讯通路门店!$S:$S,$G2305,通讯通路门店!$J:$J,"荣耀授权专卖店")</f>
        <v>0</v>
      </c>
      <c r="BD2305" s="99">
        <f>SUMIFS(通讯通路门店!$Z:$Z,通讯通路门店!$S:$S,$G2305,通讯通路门店!$J:$J,"VIVO体验店")</f>
        <v>0</v>
      </c>
      <c r="BE2305" s="99">
        <f>SUMIFS(通讯通路门店!$AB:$AB,通讯通路门店!$S:$S,$G2305,通讯通路门店!$J:$J,"OPPO体验店")</f>
        <v>0</v>
      </c>
      <c r="BF2305" s="99">
        <f>SUMIFS(通讯通路门店!$X:$X,通讯通路门店!$S:$S,$G2305,通讯通路门店!$J:$J,"华为授权体验店")+SUMIFS(通讯通路门店!$AA:$AA,通讯通路门店!$S:$S,$G2305,通讯通路门店!$J:$J,"华为堡垒店")</f>
        <v>0</v>
      </c>
      <c r="BG2305" s="99">
        <f>SUMIFS(通讯通路门店!$Y:$Y,通讯通路门店!$S:$S,$G2305,通讯通路门店!$J:$J,"小米体验店")</f>
        <v>0</v>
      </c>
      <c r="BH2305" s="99">
        <f>SUMIFS(通讯通路门店!$AA:$AA,通讯通路门店!$S:$S,$G2305,通讯通路门店!$J:$J,"苹果体验店")</f>
        <v>0</v>
      </c>
      <c r="BI2305" s="99">
        <f>SUMIFS(通讯通路门店!$K:$K,通讯通路门店!$S:$S,$G2305,通讯通路门店!$J:$J,"其他品牌专卖店")</f>
        <v>0</v>
      </c>
      <c r="BJ2305" s="99">
        <f>SUMIFS(通讯通路门店!$AC:$AC,通讯通路门店!$S:$S,$G2305)</f>
        <v>0</v>
      </c>
      <c r="BK2305" s="99">
        <f>SUMIFS(通讯通路门店!$AD:$AD,通讯通路门店!$S:$S,$G2305)</f>
        <v>0</v>
      </c>
      <c r="BL2305" s="99">
        <f>SUMIFS(通讯通路门店!$AE:$AE,通讯通路门店!$S:$S,$G2305)</f>
        <v>0</v>
      </c>
      <c r="BM2305" s="99">
        <f>SUMIFS(通讯通路门店!$AF:$AF,通讯通路门店!$S:$S,$G2305)</f>
        <v>0</v>
      </c>
      <c r="BN2305" s="99">
        <f>SUMIFS(通讯通路门店!$AG:$AG,通讯通路门店!$S:$S,$G2305)</f>
        <v>0</v>
      </c>
      <c r="BO2305" s="99">
        <f>SUMIFS(通讯通路门店!$AH:$AH,通讯通路门店!$S:$S,$G2305)</f>
        <v>0</v>
      </c>
      <c r="BP2305" s="99">
        <f>SUMIFS(通讯通路门店!$AI:$AI,通讯通路门店!$S:$S,$G2305)</f>
        <v>0</v>
      </c>
      <c r="BQ2305" s="83"/>
    </row>
    <row r="2306" spans="1:69">
      <c r="A2306" s="99" t="str">
        <f>IFERROR(_xlfn.XLOOKUP($G2306,通讯通路门店!$S$4:$S$993933,通讯通路门店!$A$4:$A$993933,0,0),"")</f>
        <v>海南省</v>
      </c>
      <c r="B2306" s="99" t="str">
        <f>IFERROR(_xlfn.XLOOKUP($G2306,通讯通路门店!$S$4:$S$993933,通讯通路门店!$B$4:$B$993933,0,0),"")</f>
        <v>昌江黎族自治县</v>
      </c>
      <c r="C2306" s="99" t="str">
        <f>IFERROR(_xlfn.XLOOKUP($G2306,通讯通路门店!$S$4:$S$993933,通讯通路门店!$C$4:$C$993933,0,0),"")</f>
        <v>昌江黎族自治县</v>
      </c>
      <c r="D2306" s="99" t="str">
        <f>IFERROR(_xlfn.XLOOKUP($G2306,通讯通路门店!$S$4:$S$993933,通讯通路门店!$D$4:$D$993933,0,0),"")</f>
        <v>叉河镇</v>
      </c>
      <c r="E2306" s="83"/>
      <c r="F2306" s="83"/>
      <c r="G2306" s="101"/>
      <c r="H2306" s="102">
        <f>IFERROR(_xlfn.XLOOKUP($G2306,通讯通路门店!$S$4:$S$993933,通讯通路门店!$R$4:$R$993933,0,0),"")</f>
        <v>0</v>
      </c>
      <c r="I2306" s="83"/>
      <c r="J2306" s="83"/>
      <c r="K2306" s="83"/>
      <c r="L2306" s="83"/>
      <c r="M2306" s="83"/>
      <c r="N2306" s="83"/>
      <c r="O2306" s="83"/>
      <c r="P2306" s="83"/>
      <c r="Q2306" s="83"/>
      <c r="R2306" s="83"/>
      <c r="S2306" s="83"/>
      <c r="T2306" s="83"/>
      <c r="U2306" s="99">
        <f>COUNTIF(通讯通路门店!$S:$S,$G2306)</f>
        <v>0</v>
      </c>
      <c r="V2306" s="99">
        <f>COUNTIFS(通讯通路门店!$S:$S,$G2306,通讯通路门店!$J:$J,"综合卖场")</f>
        <v>0</v>
      </c>
      <c r="W2306" s="99">
        <f>SUMIFS(通讯通路门店!$AJ:$AJ,通讯通路门店!$S:$S,通讯客户沙盘!$G2306)</f>
        <v>0</v>
      </c>
      <c r="X2306" s="99">
        <f t="shared" si="175"/>
        <v>0</v>
      </c>
      <c r="Y2306" s="99">
        <f>COUNTIFS(通讯通路门店!$S:$S,$G2306,通讯通路门店!$J:$J,"荣耀体验店")+COUNTIFS(通讯通路门店!$S:$S,$G2306,通讯通路门店!$J:$J,"荣耀授权专卖店")</f>
        <v>0</v>
      </c>
      <c r="Z2306" s="99">
        <f>COUNTIFS(通讯通路门店!$S:$S,$G2306,通讯通路门店!$J:$J,"VIVO体验店")</f>
        <v>0</v>
      </c>
      <c r="AA2306" s="99">
        <f>COUNTIFS(通讯通路门店!$S:$S,$G2306,通讯通路门店!$J:$J,"OPPO体验店")</f>
        <v>0</v>
      </c>
      <c r="AB2306" s="99">
        <f>COUNTIFS(通讯通路门店!$S:$S,$G2306,通讯通路门店!$J:$J,"华为授权体验店")+COUNTIFS(通讯通路门店!$S:$S,$G2306,通讯通路门店!$J:$J,"华为堡垒店")</f>
        <v>0</v>
      </c>
      <c r="AC2306" s="99">
        <f>COUNTIFS(通讯通路门店!$S:$S,$G2306,通讯通路门店!$J:$J,"小米体验店")</f>
        <v>0</v>
      </c>
      <c r="AD2306" s="99">
        <f>COUNTIFS(通讯通路门店!$S:$S,$G2306,通讯通路门店!$J:$J,"苹果体验店")</f>
        <v>0</v>
      </c>
      <c r="AE2306" s="99">
        <f>COUNTIFS(通讯通路门店!$S:$S,$G2306,通讯通路门店!$J:$J,"其他品牌专卖店")</f>
        <v>0</v>
      </c>
      <c r="AF2306" s="99">
        <f>SUMIFS(通讯通路门店!$BI:$BI,通讯通路门店!$S:$S,$G2306)</f>
        <v>0</v>
      </c>
      <c r="AG2306" s="99">
        <f>SUMIFS(通讯通路门店!$BH:$BH,通讯通路门店!$S:$S,$G2306)</f>
        <v>0</v>
      </c>
      <c r="AH2306" s="99">
        <f t="shared" si="176"/>
        <v>0</v>
      </c>
      <c r="AI2306" s="99">
        <f>SUMIFS(通讯通路门店!$BB:$BB,通讯通路门店!$S:$S,$G2306)</f>
        <v>0</v>
      </c>
      <c r="AJ2306" s="99">
        <f>SUMIFS(通讯通路门店!$BE:$BE,通讯通路门店!$S:$S,$G2306)</f>
        <v>0</v>
      </c>
      <c r="AK2306" s="99">
        <f>SUMIFS(通讯通路门店!$BG:$BG,通讯通路门店!$S:$S,$G2306)</f>
        <v>0</v>
      </c>
      <c r="AL2306" s="99">
        <f>SUMIFS(通讯通路门店!$BC:$BC,通讯通路门店!$S:$S,$G2306)</f>
        <v>0</v>
      </c>
      <c r="AM2306" s="99">
        <f>SUMIFS(通讯通路门店!$BD:$BD,通讯通路门店!$S:$S,$G2306)</f>
        <v>0</v>
      </c>
      <c r="AN2306" s="99">
        <f>SUMIFS(通讯通路门店!$BF:$BF,通讯通路门店!$S:$S,$G2306)</f>
        <v>0</v>
      </c>
      <c r="AO2306" s="99">
        <f t="shared" si="177"/>
        <v>0</v>
      </c>
      <c r="AP2306" s="99">
        <f>SUMIFS(通讯通路门店!$K:$K,通讯通路门店!$S:$S,$G2306)</f>
        <v>0</v>
      </c>
      <c r="AQ2306" s="83"/>
      <c r="AR2306" s="99">
        <f>SUMIFS(通讯通路门店!$T:$T,通讯通路门店!$S:$S,$G2306)</f>
        <v>0</v>
      </c>
      <c r="AS2306" s="99">
        <f>SUMIFS(通讯通路门店!$U:$U,通讯通路门店!$S:$S,$G2306)</f>
        <v>0</v>
      </c>
      <c r="AT2306" s="99">
        <f>SUMIFS(通讯通路门店!$V:$V,通讯通路门店!$S:$S,$G2306)</f>
        <v>0</v>
      </c>
      <c r="AU2306" s="99">
        <f>SUMIFS(通讯通路门店!$W:$W,通讯通路门店!$S:$S,$G2306)</f>
        <v>0</v>
      </c>
      <c r="AV2306" s="99">
        <f>SUMIFS(通讯通路门店!$Z:$Z,通讯通路门店!$S:$S,$G2306)</f>
        <v>0</v>
      </c>
      <c r="AW2306" s="99">
        <f>SUMIFS(通讯通路门店!$AB:$AB,通讯通路门店!$S:$S,$G2306)</f>
        <v>0</v>
      </c>
      <c r="AX2306" s="99">
        <f>SUMIFS(通讯通路门店!$X:$X,通讯通路门店!$S:$S,$G2306)</f>
        <v>0</v>
      </c>
      <c r="AY2306" s="99">
        <f>SUMIFS(通讯通路门店!$Y:$Y,通讯通路门店!$S:$S,$G2306)</f>
        <v>0</v>
      </c>
      <c r="AZ2306" s="99">
        <f>SUMIFS(通讯通路门店!$AA:$AA,通讯通路门店!$S:$S,$G2306)</f>
        <v>0</v>
      </c>
      <c r="BA2306" s="99">
        <f t="shared" si="178"/>
        <v>0</v>
      </c>
      <c r="BB2306" s="99">
        <f t="shared" si="179"/>
        <v>0</v>
      </c>
      <c r="BC2306" s="99">
        <f>SUMIFS(通讯通路门店!$W:$W,通讯通路门店!$S:$S,$G2306,通讯通路门店!$J:$J,"荣耀体验店")+SUMIFS(通讯通路门店!$W:$W,通讯通路门店!$S:$S,$G2306,通讯通路门店!$J:$J,"荣耀授权专卖店")</f>
        <v>0</v>
      </c>
      <c r="BD2306" s="99">
        <f>SUMIFS(通讯通路门店!$Z:$Z,通讯通路门店!$S:$S,$G2306,通讯通路门店!$J:$J,"VIVO体验店")</f>
        <v>0</v>
      </c>
      <c r="BE2306" s="99">
        <f>SUMIFS(通讯通路门店!$AB:$AB,通讯通路门店!$S:$S,$G2306,通讯通路门店!$J:$J,"OPPO体验店")</f>
        <v>0</v>
      </c>
      <c r="BF2306" s="99">
        <f>SUMIFS(通讯通路门店!$X:$X,通讯通路门店!$S:$S,$G2306,通讯通路门店!$J:$J,"华为授权体验店")+SUMIFS(通讯通路门店!$AA:$AA,通讯通路门店!$S:$S,$G2306,通讯通路门店!$J:$J,"华为堡垒店")</f>
        <v>0</v>
      </c>
      <c r="BG2306" s="99">
        <f>SUMIFS(通讯通路门店!$Y:$Y,通讯通路门店!$S:$S,$G2306,通讯通路门店!$J:$J,"小米体验店")</f>
        <v>0</v>
      </c>
      <c r="BH2306" s="99">
        <f>SUMIFS(通讯通路门店!$AA:$AA,通讯通路门店!$S:$S,$G2306,通讯通路门店!$J:$J,"苹果体验店")</f>
        <v>0</v>
      </c>
      <c r="BI2306" s="99">
        <f>SUMIFS(通讯通路门店!$K:$K,通讯通路门店!$S:$S,$G2306,通讯通路门店!$J:$J,"其他品牌专卖店")</f>
        <v>0</v>
      </c>
      <c r="BJ2306" s="99">
        <f>SUMIFS(通讯通路门店!$AC:$AC,通讯通路门店!$S:$S,$G2306)</f>
        <v>0</v>
      </c>
      <c r="BK2306" s="99">
        <f>SUMIFS(通讯通路门店!$AD:$AD,通讯通路门店!$S:$S,$G2306)</f>
        <v>0</v>
      </c>
      <c r="BL2306" s="99">
        <f>SUMIFS(通讯通路门店!$AE:$AE,通讯通路门店!$S:$S,$G2306)</f>
        <v>0</v>
      </c>
      <c r="BM2306" s="99">
        <f>SUMIFS(通讯通路门店!$AF:$AF,通讯通路门店!$S:$S,$G2306)</f>
        <v>0</v>
      </c>
      <c r="BN2306" s="99">
        <f>SUMIFS(通讯通路门店!$AG:$AG,通讯通路门店!$S:$S,$G2306)</f>
        <v>0</v>
      </c>
      <c r="BO2306" s="99">
        <f>SUMIFS(通讯通路门店!$AH:$AH,通讯通路门店!$S:$S,$G2306)</f>
        <v>0</v>
      </c>
      <c r="BP2306" s="99">
        <f>SUMIFS(通讯通路门店!$AI:$AI,通讯通路门店!$S:$S,$G2306)</f>
        <v>0</v>
      </c>
      <c r="BQ2306" s="83"/>
    </row>
    <row r="2307" spans="1:69">
      <c r="A2307" s="99" t="str">
        <f>IFERROR(_xlfn.XLOOKUP($G2307,通讯通路门店!$S$4:$S$993933,通讯通路门店!$A$4:$A$993933,0,0),"")</f>
        <v>海南省</v>
      </c>
      <c r="B2307" s="99" t="str">
        <f>IFERROR(_xlfn.XLOOKUP($G2307,通讯通路门店!$S$4:$S$993933,通讯通路门店!$B$4:$B$993933,0,0),"")</f>
        <v>昌江黎族自治县</v>
      </c>
      <c r="C2307" s="99" t="str">
        <f>IFERROR(_xlfn.XLOOKUP($G2307,通讯通路门店!$S$4:$S$993933,通讯通路门店!$C$4:$C$993933,0,0),"")</f>
        <v>昌江黎族自治县</v>
      </c>
      <c r="D2307" s="99" t="str">
        <f>IFERROR(_xlfn.XLOOKUP($G2307,通讯通路门店!$S$4:$S$993933,通讯通路门店!$D$4:$D$993933,0,0),"")</f>
        <v>叉河镇</v>
      </c>
      <c r="E2307" s="83"/>
      <c r="F2307" s="83"/>
      <c r="G2307" s="101"/>
      <c r="H2307" s="102">
        <f>IFERROR(_xlfn.XLOOKUP($G2307,通讯通路门店!$S$4:$S$993933,通讯通路门店!$R$4:$R$993933,0,0),"")</f>
        <v>0</v>
      </c>
      <c r="I2307" s="83"/>
      <c r="J2307" s="83"/>
      <c r="K2307" s="83"/>
      <c r="L2307" s="83"/>
      <c r="M2307" s="83"/>
      <c r="N2307" s="83"/>
      <c r="O2307" s="83"/>
      <c r="P2307" s="83"/>
      <c r="Q2307" s="83"/>
      <c r="R2307" s="83"/>
      <c r="S2307" s="83"/>
      <c r="T2307" s="83"/>
      <c r="U2307" s="99">
        <f>COUNTIF(通讯通路门店!$S:$S,$G2307)</f>
        <v>0</v>
      </c>
      <c r="V2307" s="99">
        <f>COUNTIFS(通讯通路门店!$S:$S,$G2307,通讯通路门店!$J:$J,"综合卖场")</f>
        <v>0</v>
      </c>
      <c r="W2307" s="99">
        <f>SUMIFS(通讯通路门店!$AJ:$AJ,通讯通路门店!$S:$S,通讯客户沙盘!$G2307)</f>
        <v>0</v>
      </c>
      <c r="X2307" s="99">
        <f t="shared" si="175"/>
        <v>0</v>
      </c>
      <c r="Y2307" s="99">
        <f>COUNTIFS(通讯通路门店!$S:$S,$G2307,通讯通路门店!$J:$J,"荣耀体验店")+COUNTIFS(通讯通路门店!$S:$S,$G2307,通讯通路门店!$J:$J,"荣耀授权专卖店")</f>
        <v>0</v>
      </c>
      <c r="Z2307" s="99">
        <f>COUNTIFS(通讯通路门店!$S:$S,$G2307,通讯通路门店!$J:$J,"VIVO体验店")</f>
        <v>0</v>
      </c>
      <c r="AA2307" s="99">
        <f>COUNTIFS(通讯通路门店!$S:$S,$G2307,通讯通路门店!$J:$J,"OPPO体验店")</f>
        <v>0</v>
      </c>
      <c r="AB2307" s="99">
        <f>COUNTIFS(通讯通路门店!$S:$S,$G2307,通讯通路门店!$J:$J,"华为授权体验店")+COUNTIFS(通讯通路门店!$S:$S,$G2307,通讯通路门店!$J:$J,"华为堡垒店")</f>
        <v>0</v>
      </c>
      <c r="AC2307" s="99">
        <f>COUNTIFS(通讯通路门店!$S:$S,$G2307,通讯通路门店!$J:$J,"小米体验店")</f>
        <v>0</v>
      </c>
      <c r="AD2307" s="99">
        <f>COUNTIFS(通讯通路门店!$S:$S,$G2307,通讯通路门店!$J:$J,"苹果体验店")</f>
        <v>0</v>
      </c>
      <c r="AE2307" s="99">
        <f>COUNTIFS(通讯通路门店!$S:$S,$G2307,通讯通路门店!$J:$J,"其他品牌专卖店")</f>
        <v>0</v>
      </c>
      <c r="AF2307" s="99">
        <f>SUMIFS(通讯通路门店!$BI:$BI,通讯通路门店!$S:$S,$G2307)</f>
        <v>0</v>
      </c>
      <c r="AG2307" s="99">
        <f>SUMIFS(通讯通路门店!$BH:$BH,通讯通路门店!$S:$S,$G2307)</f>
        <v>0</v>
      </c>
      <c r="AH2307" s="99">
        <f t="shared" si="176"/>
        <v>0</v>
      </c>
      <c r="AI2307" s="99">
        <f>SUMIFS(通讯通路门店!$BB:$BB,通讯通路门店!$S:$S,$G2307)</f>
        <v>0</v>
      </c>
      <c r="AJ2307" s="99">
        <f>SUMIFS(通讯通路门店!$BE:$BE,通讯通路门店!$S:$S,$G2307)</f>
        <v>0</v>
      </c>
      <c r="AK2307" s="99">
        <f>SUMIFS(通讯通路门店!$BG:$BG,通讯通路门店!$S:$S,$G2307)</f>
        <v>0</v>
      </c>
      <c r="AL2307" s="99">
        <f>SUMIFS(通讯通路门店!$BC:$BC,通讯通路门店!$S:$S,$G2307)</f>
        <v>0</v>
      </c>
      <c r="AM2307" s="99">
        <f>SUMIFS(通讯通路门店!$BD:$BD,通讯通路门店!$S:$S,$G2307)</f>
        <v>0</v>
      </c>
      <c r="AN2307" s="99">
        <f>SUMIFS(通讯通路门店!$BF:$BF,通讯通路门店!$S:$S,$G2307)</f>
        <v>0</v>
      </c>
      <c r="AO2307" s="99">
        <f t="shared" si="177"/>
        <v>0</v>
      </c>
      <c r="AP2307" s="99">
        <f>SUMIFS(通讯通路门店!$K:$K,通讯通路门店!$S:$S,$G2307)</f>
        <v>0</v>
      </c>
      <c r="AQ2307" s="83"/>
      <c r="AR2307" s="99">
        <f>SUMIFS(通讯通路门店!$T:$T,通讯通路门店!$S:$S,$G2307)</f>
        <v>0</v>
      </c>
      <c r="AS2307" s="99">
        <f>SUMIFS(通讯通路门店!$U:$U,通讯通路门店!$S:$S,$G2307)</f>
        <v>0</v>
      </c>
      <c r="AT2307" s="99">
        <f>SUMIFS(通讯通路门店!$V:$V,通讯通路门店!$S:$S,$G2307)</f>
        <v>0</v>
      </c>
      <c r="AU2307" s="99">
        <f>SUMIFS(通讯通路门店!$W:$W,通讯通路门店!$S:$S,$G2307)</f>
        <v>0</v>
      </c>
      <c r="AV2307" s="99">
        <f>SUMIFS(通讯通路门店!$Z:$Z,通讯通路门店!$S:$S,$G2307)</f>
        <v>0</v>
      </c>
      <c r="AW2307" s="99">
        <f>SUMIFS(通讯通路门店!$AB:$AB,通讯通路门店!$S:$S,$G2307)</f>
        <v>0</v>
      </c>
      <c r="AX2307" s="99">
        <f>SUMIFS(通讯通路门店!$X:$X,通讯通路门店!$S:$S,$G2307)</f>
        <v>0</v>
      </c>
      <c r="AY2307" s="99">
        <f>SUMIFS(通讯通路门店!$Y:$Y,通讯通路门店!$S:$S,$G2307)</f>
        <v>0</v>
      </c>
      <c r="AZ2307" s="99">
        <f>SUMIFS(通讯通路门店!$AA:$AA,通讯通路门店!$S:$S,$G2307)</f>
        <v>0</v>
      </c>
      <c r="BA2307" s="99">
        <f t="shared" si="178"/>
        <v>0</v>
      </c>
      <c r="BB2307" s="99">
        <f t="shared" si="179"/>
        <v>0</v>
      </c>
      <c r="BC2307" s="99">
        <f>SUMIFS(通讯通路门店!$W:$W,通讯通路门店!$S:$S,$G2307,通讯通路门店!$J:$J,"荣耀体验店")+SUMIFS(通讯通路门店!$W:$W,通讯通路门店!$S:$S,$G2307,通讯通路门店!$J:$J,"荣耀授权专卖店")</f>
        <v>0</v>
      </c>
      <c r="BD2307" s="99">
        <f>SUMIFS(通讯通路门店!$Z:$Z,通讯通路门店!$S:$S,$G2307,通讯通路门店!$J:$J,"VIVO体验店")</f>
        <v>0</v>
      </c>
      <c r="BE2307" s="99">
        <f>SUMIFS(通讯通路门店!$AB:$AB,通讯通路门店!$S:$S,$G2307,通讯通路门店!$J:$J,"OPPO体验店")</f>
        <v>0</v>
      </c>
      <c r="BF2307" s="99">
        <f>SUMIFS(通讯通路门店!$X:$X,通讯通路门店!$S:$S,$G2307,通讯通路门店!$J:$J,"华为授权体验店")+SUMIFS(通讯通路门店!$AA:$AA,通讯通路门店!$S:$S,$G2307,通讯通路门店!$J:$J,"华为堡垒店")</f>
        <v>0</v>
      </c>
      <c r="BG2307" s="99">
        <f>SUMIFS(通讯通路门店!$Y:$Y,通讯通路门店!$S:$S,$G2307,通讯通路门店!$J:$J,"小米体验店")</f>
        <v>0</v>
      </c>
      <c r="BH2307" s="99">
        <f>SUMIFS(通讯通路门店!$AA:$AA,通讯通路门店!$S:$S,$G2307,通讯通路门店!$J:$J,"苹果体验店")</f>
        <v>0</v>
      </c>
      <c r="BI2307" s="99">
        <f>SUMIFS(通讯通路门店!$K:$K,通讯通路门店!$S:$S,$G2307,通讯通路门店!$J:$J,"其他品牌专卖店")</f>
        <v>0</v>
      </c>
      <c r="BJ2307" s="99">
        <f>SUMIFS(通讯通路门店!$AC:$AC,通讯通路门店!$S:$S,$G2307)</f>
        <v>0</v>
      </c>
      <c r="BK2307" s="99">
        <f>SUMIFS(通讯通路门店!$AD:$AD,通讯通路门店!$S:$S,$G2307)</f>
        <v>0</v>
      </c>
      <c r="BL2307" s="99">
        <f>SUMIFS(通讯通路门店!$AE:$AE,通讯通路门店!$S:$S,$G2307)</f>
        <v>0</v>
      </c>
      <c r="BM2307" s="99">
        <f>SUMIFS(通讯通路门店!$AF:$AF,通讯通路门店!$S:$S,$G2307)</f>
        <v>0</v>
      </c>
      <c r="BN2307" s="99">
        <f>SUMIFS(通讯通路门店!$AG:$AG,通讯通路门店!$S:$S,$G2307)</f>
        <v>0</v>
      </c>
      <c r="BO2307" s="99">
        <f>SUMIFS(通讯通路门店!$AH:$AH,通讯通路门店!$S:$S,$G2307)</f>
        <v>0</v>
      </c>
      <c r="BP2307" s="99">
        <f>SUMIFS(通讯通路门店!$AI:$AI,通讯通路门店!$S:$S,$G2307)</f>
        <v>0</v>
      </c>
      <c r="BQ2307" s="83"/>
    </row>
    <row r="2308" spans="1:69">
      <c r="A2308" s="99" t="str">
        <f>IFERROR(_xlfn.XLOOKUP($G2308,通讯通路门店!$S$4:$S$993933,通讯通路门店!$A$4:$A$993933,0,0),"")</f>
        <v>海南省</v>
      </c>
      <c r="B2308" s="99" t="str">
        <f>IFERROR(_xlfn.XLOOKUP($G2308,通讯通路门店!$S$4:$S$993933,通讯通路门店!$B$4:$B$993933,0,0),"")</f>
        <v>昌江黎族自治县</v>
      </c>
      <c r="C2308" s="99" t="str">
        <f>IFERROR(_xlfn.XLOOKUP($G2308,通讯通路门店!$S$4:$S$993933,通讯通路门店!$C$4:$C$993933,0,0),"")</f>
        <v>昌江黎族自治县</v>
      </c>
      <c r="D2308" s="99" t="str">
        <f>IFERROR(_xlfn.XLOOKUP($G2308,通讯通路门店!$S$4:$S$993933,通讯通路门店!$D$4:$D$993933,0,0),"")</f>
        <v>叉河镇</v>
      </c>
      <c r="E2308" s="83"/>
      <c r="F2308" s="83"/>
      <c r="G2308" s="101"/>
      <c r="H2308" s="102">
        <f>IFERROR(_xlfn.XLOOKUP($G2308,通讯通路门店!$S$4:$S$993933,通讯通路门店!$R$4:$R$993933,0,0),"")</f>
        <v>0</v>
      </c>
      <c r="I2308" s="83"/>
      <c r="J2308" s="83"/>
      <c r="K2308" s="83"/>
      <c r="L2308" s="83"/>
      <c r="M2308" s="83"/>
      <c r="N2308" s="83"/>
      <c r="O2308" s="83"/>
      <c r="P2308" s="83"/>
      <c r="Q2308" s="83"/>
      <c r="R2308" s="83"/>
      <c r="S2308" s="83"/>
      <c r="T2308" s="83"/>
      <c r="U2308" s="99">
        <f>COUNTIF(通讯通路门店!$S:$S,$G2308)</f>
        <v>0</v>
      </c>
      <c r="V2308" s="99">
        <f>COUNTIFS(通讯通路门店!$S:$S,$G2308,通讯通路门店!$J:$J,"综合卖场")</f>
        <v>0</v>
      </c>
      <c r="W2308" s="99">
        <f>SUMIFS(通讯通路门店!$AJ:$AJ,通讯通路门店!$S:$S,通讯客户沙盘!$G2308)</f>
        <v>0</v>
      </c>
      <c r="X2308" s="99">
        <f t="shared" ref="X2308:X2336" si="180">Y2308+Z2308+AA2308+AB2308+AC2308+AD2308+AE2308</f>
        <v>0</v>
      </c>
      <c r="Y2308" s="99">
        <f>COUNTIFS(通讯通路门店!$S:$S,$G2308,通讯通路门店!$J:$J,"荣耀体验店")+COUNTIFS(通讯通路门店!$S:$S,$G2308,通讯通路门店!$J:$J,"荣耀授权专卖店")</f>
        <v>0</v>
      </c>
      <c r="Z2308" s="99">
        <f>COUNTIFS(通讯通路门店!$S:$S,$G2308,通讯通路门店!$J:$J,"VIVO体验店")</f>
        <v>0</v>
      </c>
      <c r="AA2308" s="99">
        <f>COUNTIFS(通讯通路门店!$S:$S,$G2308,通讯通路门店!$J:$J,"OPPO体验店")</f>
        <v>0</v>
      </c>
      <c r="AB2308" s="99">
        <f>COUNTIFS(通讯通路门店!$S:$S,$G2308,通讯通路门店!$J:$J,"华为授权体验店")+COUNTIFS(通讯通路门店!$S:$S,$G2308,通讯通路门店!$J:$J,"华为堡垒店")</f>
        <v>0</v>
      </c>
      <c r="AC2308" s="99">
        <f>COUNTIFS(通讯通路门店!$S:$S,$G2308,通讯通路门店!$J:$J,"小米体验店")</f>
        <v>0</v>
      </c>
      <c r="AD2308" s="99">
        <f>COUNTIFS(通讯通路门店!$S:$S,$G2308,通讯通路门店!$J:$J,"苹果体验店")</f>
        <v>0</v>
      </c>
      <c r="AE2308" s="99">
        <f>COUNTIFS(通讯通路门店!$S:$S,$G2308,通讯通路门店!$J:$J,"其他品牌专卖店")</f>
        <v>0</v>
      </c>
      <c r="AF2308" s="99">
        <f>SUMIFS(通讯通路门店!$BI:$BI,通讯通路门店!$S:$S,$G2308)</f>
        <v>0</v>
      </c>
      <c r="AG2308" s="99">
        <f>SUMIFS(通讯通路门店!$BH:$BH,通讯通路门店!$S:$S,$G2308)</f>
        <v>0</v>
      </c>
      <c r="AH2308" s="99">
        <f t="shared" ref="AH2308:AH2336" si="181">AI2308+AJ2308+AK2308+AL2308+AM2308+AN2308</f>
        <v>0</v>
      </c>
      <c r="AI2308" s="99">
        <f>SUMIFS(通讯通路门店!$BB:$BB,通讯通路门店!$S:$S,$G2308)</f>
        <v>0</v>
      </c>
      <c r="AJ2308" s="99">
        <f>SUMIFS(通讯通路门店!$BE:$BE,通讯通路门店!$S:$S,$G2308)</f>
        <v>0</v>
      </c>
      <c r="AK2308" s="99">
        <f>SUMIFS(通讯通路门店!$BG:$BG,通讯通路门店!$S:$S,$G2308)</f>
        <v>0</v>
      </c>
      <c r="AL2308" s="99">
        <f>SUMIFS(通讯通路门店!$BC:$BC,通讯通路门店!$S:$S,$G2308)</f>
        <v>0</v>
      </c>
      <c r="AM2308" s="99">
        <f>SUMIFS(通讯通路门店!$BD:$BD,通讯通路门店!$S:$S,$G2308)</f>
        <v>0</v>
      </c>
      <c r="AN2308" s="99">
        <f>SUMIFS(通讯通路门店!$BF:$BF,通讯通路门店!$S:$S,$G2308)</f>
        <v>0</v>
      </c>
      <c r="AO2308" s="99">
        <f t="shared" ref="AO2308:AO2336" si="182">AP2308+AQ2308</f>
        <v>0</v>
      </c>
      <c r="AP2308" s="99">
        <f>SUMIFS(通讯通路门店!$K:$K,通讯通路门店!$S:$S,$G2308)</f>
        <v>0</v>
      </c>
      <c r="AQ2308" s="83"/>
      <c r="AR2308" s="99">
        <f>SUMIFS(通讯通路门店!$T:$T,通讯通路门店!$S:$S,$G2308)</f>
        <v>0</v>
      </c>
      <c r="AS2308" s="99">
        <f>SUMIFS(通讯通路门店!$U:$U,通讯通路门店!$S:$S,$G2308)</f>
        <v>0</v>
      </c>
      <c r="AT2308" s="99">
        <f>SUMIFS(通讯通路门店!$V:$V,通讯通路门店!$S:$S,$G2308)</f>
        <v>0</v>
      </c>
      <c r="AU2308" s="99">
        <f>SUMIFS(通讯通路门店!$W:$W,通讯通路门店!$S:$S,$G2308)</f>
        <v>0</v>
      </c>
      <c r="AV2308" s="99">
        <f>SUMIFS(通讯通路门店!$Z:$Z,通讯通路门店!$S:$S,$G2308)</f>
        <v>0</v>
      </c>
      <c r="AW2308" s="99">
        <f>SUMIFS(通讯通路门店!$AB:$AB,通讯通路门店!$S:$S,$G2308)</f>
        <v>0</v>
      </c>
      <c r="AX2308" s="99">
        <f>SUMIFS(通讯通路门店!$X:$X,通讯通路门店!$S:$S,$G2308)</f>
        <v>0</v>
      </c>
      <c r="AY2308" s="99">
        <f>SUMIFS(通讯通路门店!$Y:$Y,通讯通路门店!$S:$S,$G2308)</f>
        <v>0</v>
      </c>
      <c r="AZ2308" s="99">
        <f>SUMIFS(通讯通路门店!$AA:$AA,通讯通路门店!$S:$S,$G2308)</f>
        <v>0</v>
      </c>
      <c r="BA2308" s="99">
        <f t="shared" ref="BA2308:BA2336" si="183">AP2308-BB2308</f>
        <v>0</v>
      </c>
      <c r="BB2308" s="99">
        <f t="shared" ref="BB2308:BB2336" si="184">BC2308+BD2308+BE2308+BF2308+BG2308+BH2308</f>
        <v>0</v>
      </c>
      <c r="BC2308" s="99">
        <f>SUMIFS(通讯通路门店!$W:$W,通讯通路门店!$S:$S,$G2308,通讯通路门店!$J:$J,"荣耀体验店")+SUMIFS(通讯通路门店!$W:$W,通讯通路门店!$S:$S,$G2308,通讯通路门店!$J:$J,"荣耀授权专卖店")</f>
        <v>0</v>
      </c>
      <c r="BD2308" s="99">
        <f>SUMIFS(通讯通路门店!$Z:$Z,通讯通路门店!$S:$S,$G2308,通讯通路门店!$J:$J,"VIVO体验店")</f>
        <v>0</v>
      </c>
      <c r="BE2308" s="99">
        <f>SUMIFS(通讯通路门店!$AB:$AB,通讯通路门店!$S:$S,$G2308,通讯通路门店!$J:$J,"OPPO体验店")</f>
        <v>0</v>
      </c>
      <c r="BF2308" s="99">
        <f>SUMIFS(通讯通路门店!$X:$X,通讯通路门店!$S:$S,$G2308,通讯通路门店!$J:$J,"华为授权体验店")+SUMIFS(通讯通路门店!$AA:$AA,通讯通路门店!$S:$S,$G2308,通讯通路门店!$J:$J,"华为堡垒店")</f>
        <v>0</v>
      </c>
      <c r="BG2308" s="99">
        <f>SUMIFS(通讯通路门店!$Y:$Y,通讯通路门店!$S:$S,$G2308,通讯通路门店!$J:$J,"小米体验店")</f>
        <v>0</v>
      </c>
      <c r="BH2308" s="99">
        <f>SUMIFS(通讯通路门店!$AA:$AA,通讯通路门店!$S:$S,$G2308,通讯通路门店!$J:$J,"苹果体验店")</f>
        <v>0</v>
      </c>
      <c r="BI2308" s="99">
        <f>SUMIFS(通讯通路门店!$K:$K,通讯通路门店!$S:$S,$G2308,通讯通路门店!$J:$J,"其他品牌专卖店")</f>
        <v>0</v>
      </c>
      <c r="BJ2308" s="99">
        <f>SUMIFS(通讯通路门店!$AC:$AC,通讯通路门店!$S:$S,$G2308)</f>
        <v>0</v>
      </c>
      <c r="BK2308" s="99">
        <f>SUMIFS(通讯通路门店!$AD:$AD,通讯通路门店!$S:$S,$G2308)</f>
        <v>0</v>
      </c>
      <c r="BL2308" s="99">
        <f>SUMIFS(通讯通路门店!$AE:$AE,通讯通路门店!$S:$S,$G2308)</f>
        <v>0</v>
      </c>
      <c r="BM2308" s="99">
        <f>SUMIFS(通讯通路门店!$AF:$AF,通讯通路门店!$S:$S,$G2308)</f>
        <v>0</v>
      </c>
      <c r="BN2308" s="99">
        <f>SUMIFS(通讯通路门店!$AG:$AG,通讯通路门店!$S:$S,$G2308)</f>
        <v>0</v>
      </c>
      <c r="BO2308" s="99">
        <f>SUMIFS(通讯通路门店!$AH:$AH,通讯通路门店!$S:$S,$G2308)</f>
        <v>0</v>
      </c>
      <c r="BP2308" s="99">
        <f>SUMIFS(通讯通路门店!$AI:$AI,通讯通路门店!$S:$S,$G2308)</f>
        <v>0</v>
      </c>
      <c r="BQ2308" s="83"/>
    </row>
    <row r="2309" spans="1:69">
      <c r="A2309" s="99" t="str">
        <f>IFERROR(_xlfn.XLOOKUP($G2309,通讯通路门店!$S$4:$S$993933,通讯通路门店!$A$4:$A$993933,0,0),"")</f>
        <v>海南省</v>
      </c>
      <c r="B2309" s="99" t="str">
        <f>IFERROR(_xlfn.XLOOKUP($G2309,通讯通路门店!$S$4:$S$993933,通讯通路门店!$B$4:$B$993933,0,0),"")</f>
        <v>昌江黎族自治县</v>
      </c>
      <c r="C2309" s="99" t="str">
        <f>IFERROR(_xlfn.XLOOKUP($G2309,通讯通路门店!$S$4:$S$993933,通讯通路门店!$C$4:$C$993933,0,0),"")</f>
        <v>昌江黎族自治县</v>
      </c>
      <c r="D2309" s="99" t="str">
        <f>IFERROR(_xlfn.XLOOKUP($G2309,通讯通路门店!$S$4:$S$993933,通讯通路门店!$D$4:$D$993933,0,0),"")</f>
        <v>叉河镇</v>
      </c>
      <c r="E2309" s="83"/>
      <c r="F2309" s="83"/>
      <c r="G2309" s="101"/>
      <c r="H2309" s="102">
        <f>IFERROR(_xlfn.XLOOKUP($G2309,通讯通路门店!$S$4:$S$993933,通讯通路门店!$R$4:$R$993933,0,0),"")</f>
        <v>0</v>
      </c>
      <c r="I2309" s="83"/>
      <c r="J2309" s="83"/>
      <c r="K2309" s="83"/>
      <c r="L2309" s="83"/>
      <c r="M2309" s="83"/>
      <c r="N2309" s="83"/>
      <c r="O2309" s="83"/>
      <c r="P2309" s="83"/>
      <c r="Q2309" s="83"/>
      <c r="R2309" s="83"/>
      <c r="S2309" s="83"/>
      <c r="T2309" s="83"/>
      <c r="U2309" s="99">
        <f>COUNTIF(通讯通路门店!$S:$S,$G2309)</f>
        <v>0</v>
      </c>
      <c r="V2309" s="99">
        <f>COUNTIFS(通讯通路门店!$S:$S,$G2309,通讯通路门店!$J:$J,"综合卖场")</f>
        <v>0</v>
      </c>
      <c r="W2309" s="99">
        <f>SUMIFS(通讯通路门店!$AJ:$AJ,通讯通路门店!$S:$S,通讯客户沙盘!$G2309)</f>
        <v>0</v>
      </c>
      <c r="X2309" s="99">
        <f t="shared" si="180"/>
        <v>0</v>
      </c>
      <c r="Y2309" s="99">
        <f>COUNTIFS(通讯通路门店!$S:$S,$G2309,通讯通路门店!$J:$J,"荣耀体验店")+COUNTIFS(通讯通路门店!$S:$S,$G2309,通讯通路门店!$J:$J,"荣耀授权专卖店")</f>
        <v>0</v>
      </c>
      <c r="Z2309" s="99">
        <f>COUNTIFS(通讯通路门店!$S:$S,$G2309,通讯通路门店!$J:$J,"VIVO体验店")</f>
        <v>0</v>
      </c>
      <c r="AA2309" s="99">
        <f>COUNTIFS(通讯通路门店!$S:$S,$G2309,通讯通路门店!$J:$J,"OPPO体验店")</f>
        <v>0</v>
      </c>
      <c r="AB2309" s="99">
        <f>COUNTIFS(通讯通路门店!$S:$S,$G2309,通讯通路门店!$J:$J,"华为授权体验店")+COUNTIFS(通讯通路门店!$S:$S,$G2309,通讯通路门店!$J:$J,"华为堡垒店")</f>
        <v>0</v>
      </c>
      <c r="AC2309" s="99">
        <f>COUNTIFS(通讯通路门店!$S:$S,$G2309,通讯通路门店!$J:$J,"小米体验店")</f>
        <v>0</v>
      </c>
      <c r="AD2309" s="99">
        <f>COUNTIFS(通讯通路门店!$S:$S,$G2309,通讯通路门店!$J:$J,"苹果体验店")</f>
        <v>0</v>
      </c>
      <c r="AE2309" s="99">
        <f>COUNTIFS(通讯通路门店!$S:$S,$G2309,通讯通路门店!$J:$J,"其他品牌专卖店")</f>
        <v>0</v>
      </c>
      <c r="AF2309" s="99">
        <f>SUMIFS(通讯通路门店!$BI:$BI,通讯通路门店!$S:$S,$G2309)</f>
        <v>0</v>
      </c>
      <c r="AG2309" s="99">
        <f>SUMIFS(通讯通路门店!$BH:$BH,通讯通路门店!$S:$S,$G2309)</f>
        <v>0</v>
      </c>
      <c r="AH2309" s="99">
        <f t="shared" si="181"/>
        <v>0</v>
      </c>
      <c r="AI2309" s="99">
        <f>SUMIFS(通讯通路门店!$BB:$BB,通讯通路门店!$S:$S,$G2309)</f>
        <v>0</v>
      </c>
      <c r="AJ2309" s="99">
        <f>SUMIFS(通讯通路门店!$BE:$BE,通讯通路门店!$S:$S,$G2309)</f>
        <v>0</v>
      </c>
      <c r="AK2309" s="99">
        <f>SUMIFS(通讯通路门店!$BG:$BG,通讯通路门店!$S:$S,$G2309)</f>
        <v>0</v>
      </c>
      <c r="AL2309" s="99">
        <f>SUMIFS(通讯通路门店!$BC:$BC,通讯通路门店!$S:$S,$G2309)</f>
        <v>0</v>
      </c>
      <c r="AM2309" s="99">
        <f>SUMIFS(通讯通路门店!$BD:$BD,通讯通路门店!$S:$S,$G2309)</f>
        <v>0</v>
      </c>
      <c r="AN2309" s="99">
        <f>SUMIFS(通讯通路门店!$BF:$BF,通讯通路门店!$S:$S,$G2309)</f>
        <v>0</v>
      </c>
      <c r="AO2309" s="99">
        <f t="shared" si="182"/>
        <v>0</v>
      </c>
      <c r="AP2309" s="99">
        <f>SUMIFS(通讯通路门店!$K:$K,通讯通路门店!$S:$S,$G2309)</f>
        <v>0</v>
      </c>
      <c r="AQ2309" s="83"/>
      <c r="AR2309" s="99">
        <f>SUMIFS(通讯通路门店!$T:$T,通讯通路门店!$S:$S,$G2309)</f>
        <v>0</v>
      </c>
      <c r="AS2309" s="99">
        <f>SUMIFS(通讯通路门店!$U:$U,通讯通路门店!$S:$S,$G2309)</f>
        <v>0</v>
      </c>
      <c r="AT2309" s="99">
        <f>SUMIFS(通讯通路门店!$V:$V,通讯通路门店!$S:$S,$G2309)</f>
        <v>0</v>
      </c>
      <c r="AU2309" s="99">
        <f>SUMIFS(通讯通路门店!$W:$W,通讯通路门店!$S:$S,$G2309)</f>
        <v>0</v>
      </c>
      <c r="AV2309" s="99">
        <f>SUMIFS(通讯通路门店!$Z:$Z,通讯通路门店!$S:$S,$G2309)</f>
        <v>0</v>
      </c>
      <c r="AW2309" s="99">
        <f>SUMIFS(通讯通路门店!$AB:$AB,通讯通路门店!$S:$S,$G2309)</f>
        <v>0</v>
      </c>
      <c r="AX2309" s="99">
        <f>SUMIFS(通讯通路门店!$X:$X,通讯通路门店!$S:$S,$G2309)</f>
        <v>0</v>
      </c>
      <c r="AY2309" s="99">
        <f>SUMIFS(通讯通路门店!$Y:$Y,通讯通路门店!$S:$S,$G2309)</f>
        <v>0</v>
      </c>
      <c r="AZ2309" s="99">
        <f>SUMIFS(通讯通路门店!$AA:$AA,通讯通路门店!$S:$S,$G2309)</f>
        <v>0</v>
      </c>
      <c r="BA2309" s="99">
        <f t="shared" si="183"/>
        <v>0</v>
      </c>
      <c r="BB2309" s="99">
        <f t="shared" si="184"/>
        <v>0</v>
      </c>
      <c r="BC2309" s="99">
        <f>SUMIFS(通讯通路门店!$W:$W,通讯通路门店!$S:$S,$G2309,通讯通路门店!$J:$J,"荣耀体验店")+SUMIFS(通讯通路门店!$W:$W,通讯通路门店!$S:$S,$G2309,通讯通路门店!$J:$J,"荣耀授权专卖店")</f>
        <v>0</v>
      </c>
      <c r="BD2309" s="99">
        <f>SUMIFS(通讯通路门店!$Z:$Z,通讯通路门店!$S:$S,$G2309,通讯通路门店!$J:$J,"VIVO体验店")</f>
        <v>0</v>
      </c>
      <c r="BE2309" s="99">
        <f>SUMIFS(通讯通路门店!$AB:$AB,通讯通路门店!$S:$S,$G2309,通讯通路门店!$J:$J,"OPPO体验店")</f>
        <v>0</v>
      </c>
      <c r="BF2309" s="99">
        <f>SUMIFS(通讯通路门店!$X:$X,通讯通路门店!$S:$S,$G2309,通讯通路门店!$J:$J,"华为授权体验店")+SUMIFS(通讯通路门店!$AA:$AA,通讯通路门店!$S:$S,$G2309,通讯通路门店!$J:$J,"华为堡垒店")</f>
        <v>0</v>
      </c>
      <c r="BG2309" s="99">
        <f>SUMIFS(通讯通路门店!$Y:$Y,通讯通路门店!$S:$S,$G2309,通讯通路门店!$J:$J,"小米体验店")</f>
        <v>0</v>
      </c>
      <c r="BH2309" s="99">
        <f>SUMIFS(通讯通路门店!$AA:$AA,通讯通路门店!$S:$S,$G2309,通讯通路门店!$J:$J,"苹果体验店")</f>
        <v>0</v>
      </c>
      <c r="BI2309" s="99">
        <f>SUMIFS(通讯通路门店!$K:$K,通讯通路门店!$S:$S,$G2309,通讯通路门店!$J:$J,"其他品牌专卖店")</f>
        <v>0</v>
      </c>
      <c r="BJ2309" s="99">
        <f>SUMIFS(通讯通路门店!$AC:$AC,通讯通路门店!$S:$S,$G2309)</f>
        <v>0</v>
      </c>
      <c r="BK2309" s="99">
        <f>SUMIFS(通讯通路门店!$AD:$AD,通讯通路门店!$S:$S,$G2309)</f>
        <v>0</v>
      </c>
      <c r="BL2309" s="99">
        <f>SUMIFS(通讯通路门店!$AE:$AE,通讯通路门店!$S:$S,$G2309)</f>
        <v>0</v>
      </c>
      <c r="BM2309" s="99">
        <f>SUMIFS(通讯通路门店!$AF:$AF,通讯通路门店!$S:$S,$G2309)</f>
        <v>0</v>
      </c>
      <c r="BN2309" s="99">
        <f>SUMIFS(通讯通路门店!$AG:$AG,通讯通路门店!$S:$S,$G2309)</f>
        <v>0</v>
      </c>
      <c r="BO2309" s="99">
        <f>SUMIFS(通讯通路门店!$AH:$AH,通讯通路门店!$S:$S,$G2309)</f>
        <v>0</v>
      </c>
      <c r="BP2309" s="99">
        <f>SUMIFS(通讯通路门店!$AI:$AI,通讯通路门店!$S:$S,$G2309)</f>
        <v>0</v>
      </c>
      <c r="BQ2309" s="83"/>
    </row>
    <row r="2310" spans="1:69">
      <c r="A2310" s="99" t="str">
        <f>IFERROR(_xlfn.XLOOKUP($G2310,通讯通路门店!$S$4:$S$993933,通讯通路门店!$A$4:$A$993933,0,0),"")</f>
        <v>海南省</v>
      </c>
      <c r="B2310" s="99" t="str">
        <f>IFERROR(_xlfn.XLOOKUP($G2310,通讯通路门店!$S$4:$S$993933,通讯通路门店!$B$4:$B$993933,0,0),"")</f>
        <v>昌江黎族自治县</v>
      </c>
      <c r="C2310" s="99" t="str">
        <f>IFERROR(_xlfn.XLOOKUP($G2310,通讯通路门店!$S$4:$S$993933,通讯通路门店!$C$4:$C$993933,0,0),"")</f>
        <v>昌江黎族自治县</v>
      </c>
      <c r="D2310" s="99" t="str">
        <f>IFERROR(_xlfn.XLOOKUP($G2310,通讯通路门店!$S$4:$S$993933,通讯通路门店!$D$4:$D$993933,0,0),"")</f>
        <v>叉河镇</v>
      </c>
      <c r="E2310" s="83"/>
      <c r="F2310" s="83"/>
      <c r="G2310" s="101"/>
      <c r="H2310" s="102">
        <f>IFERROR(_xlfn.XLOOKUP($G2310,通讯通路门店!$S$4:$S$993933,通讯通路门店!$R$4:$R$993933,0,0),"")</f>
        <v>0</v>
      </c>
      <c r="I2310" s="83"/>
      <c r="J2310" s="83"/>
      <c r="K2310" s="83"/>
      <c r="L2310" s="83"/>
      <c r="M2310" s="83"/>
      <c r="N2310" s="83"/>
      <c r="O2310" s="83"/>
      <c r="P2310" s="83"/>
      <c r="Q2310" s="83"/>
      <c r="R2310" s="83"/>
      <c r="S2310" s="83"/>
      <c r="T2310" s="83"/>
      <c r="U2310" s="99">
        <f>COUNTIF(通讯通路门店!$S:$S,$G2310)</f>
        <v>0</v>
      </c>
      <c r="V2310" s="99">
        <f>COUNTIFS(通讯通路门店!$S:$S,$G2310,通讯通路门店!$J:$J,"综合卖场")</f>
        <v>0</v>
      </c>
      <c r="W2310" s="99">
        <f>SUMIFS(通讯通路门店!$AJ:$AJ,通讯通路门店!$S:$S,通讯客户沙盘!$G2310)</f>
        <v>0</v>
      </c>
      <c r="X2310" s="99">
        <f t="shared" si="180"/>
        <v>0</v>
      </c>
      <c r="Y2310" s="99">
        <f>COUNTIFS(通讯通路门店!$S:$S,$G2310,通讯通路门店!$J:$J,"荣耀体验店")+COUNTIFS(通讯通路门店!$S:$S,$G2310,通讯通路门店!$J:$J,"荣耀授权专卖店")</f>
        <v>0</v>
      </c>
      <c r="Z2310" s="99">
        <f>COUNTIFS(通讯通路门店!$S:$S,$G2310,通讯通路门店!$J:$J,"VIVO体验店")</f>
        <v>0</v>
      </c>
      <c r="AA2310" s="99">
        <f>COUNTIFS(通讯通路门店!$S:$S,$G2310,通讯通路门店!$J:$J,"OPPO体验店")</f>
        <v>0</v>
      </c>
      <c r="AB2310" s="99">
        <f>COUNTIFS(通讯通路门店!$S:$S,$G2310,通讯通路门店!$J:$J,"华为授权体验店")+COUNTIFS(通讯通路门店!$S:$S,$G2310,通讯通路门店!$J:$J,"华为堡垒店")</f>
        <v>0</v>
      </c>
      <c r="AC2310" s="99">
        <f>COUNTIFS(通讯通路门店!$S:$S,$G2310,通讯通路门店!$J:$J,"小米体验店")</f>
        <v>0</v>
      </c>
      <c r="AD2310" s="99">
        <f>COUNTIFS(通讯通路门店!$S:$S,$G2310,通讯通路门店!$J:$J,"苹果体验店")</f>
        <v>0</v>
      </c>
      <c r="AE2310" s="99">
        <f>COUNTIFS(通讯通路门店!$S:$S,$G2310,通讯通路门店!$J:$J,"其他品牌专卖店")</f>
        <v>0</v>
      </c>
      <c r="AF2310" s="99">
        <f>SUMIFS(通讯通路门店!$BI:$BI,通讯通路门店!$S:$S,$G2310)</f>
        <v>0</v>
      </c>
      <c r="AG2310" s="99">
        <f>SUMIFS(通讯通路门店!$BH:$BH,通讯通路门店!$S:$S,$G2310)</f>
        <v>0</v>
      </c>
      <c r="AH2310" s="99">
        <f t="shared" si="181"/>
        <v>0</v>
      </c>
      <c r="AI2310" s="99">
        <f>SUMIFS(通讯通路门店!$BB:$BB,通讯通路门店!$S:$S,$G2310)</f>
        <v>0</v>
      </c>
      <c r="AJ2310" s="99">
        <f>SUMIFS(通讯通路门店!$BE:$BE,通讯通路门店!$S:$S,$G2310)</f>
        <v>0</v>
      </c>
      <c r="AK2310" s="99">
        <f>SUMIFS(通讯通路门店!$BG:$BG,通讯通路门店!$S:$S,$G2310)</f>
        <v>0</v>
      </c>
      <c r="AL2310" s="99">
        <f>SUMIFS(通讯通路门店!$BC:$BC,通讯通路门店!$S:$S,$G2310)</f>
        <v>0</v>
      </c>
      <c r="AM2310" s="99">
        <f>SUMIFS(通讯通路门店!$BD:$BD,通讯通路门店!$S:$S,$G2310)</f>
        <v>0</v>
      </c>
      <c r="AN2310" s="99">
        <f>SUMIFS(通讯通路门店!$BF:$BF,通讯通路门店!$S:$S,$G2310)</f>
        <v>0</v>
      </c>
      <c r="AO2310" s="99">
        <f t="shared" si="182"/>
        <v>0</v>
      </c>
      <c r="AP2310" s="99">
        <f>SUMIFS(通讯通路门店!$K:$K,通讯通路门店!$S:$S,$G2310)</f>
        <v>0</v>
      </c>
      <c r="AQ2310" s="83"/>
      <c r="AR2310" s="99">
        <f>SUMIFS(通讯通路门店!$T:$T,通讯通路门店!$S:$S,$G2310)</f>
        <v>0</v>
      </c>
      <c r="AS2310" s="99">
        <f>SUMIFS(通讯通路门店!$U:$U,通讯通路门店!$S:$S,$G2310)</f>
        <v>0</v>
      </c>
      <c r="AT2310" s="99">
        <f>SUMIFS(通讯通路门店!$V:$V,通讯通路门店!$S:$S,$G2310)</f>
        <v>0</v>
      </c>
      <c r="AU2310" s="99">
        <f>SUMIFS(通讯通路门店!$W:$W,通讯通路门店!$S:$S,$G2310)</f>
        <v>0</v>
      </c>
      <c r="AV2310" s="99">
        <f>SUMIFS(通讯通路门店!$Z:$Z,通讯通路门店!$S:$S,$G2310)</f>
        <v>0</v>
      </c>
      <c r="AW2310" s="99">
        <f>SUMIFS(通讯通路门店!$AB:$AB,通讯通路门店!$S:$S,$G2310)</f>
        <v>0</v>
      </c>
      <c r="AX2310" s="99">
        <f>SUMIFS(通讯通路门店!$X:$X,通讯通路门店!$S:$S,$G2310)</f>
        <v>0</v>
      </c>
      <c r="AY2310" s="99">
        <f>SUMIFS(通讯通路门店!$Y:$Y,通讯通路门店!$S:$S,$G2310)</f>
        <v>0</v>
      </c>
      <c r="AZ2310" s="99">
        <f>SUMIFS(通讯通路门店!$AA:$AA,通讯通路门店!$S:$S,$G2310)</f>
        <v>0</v>
      </c>
      <c r="BA2310" s="99">
        <f t="shared" si="183"/>
        <v>0</v>
      </c>
      <c r="BB2310" s="99">
        <f t="shared" si="184"/>
        <v>0</v>
      </c>
      <c r="BC2310" s="99">
        <f>SUMIFS(通讯通路门店!$W:$W,通讯通路门店!$S:$S,$G2310,通讯通路门店!$J:$J,"荣耀体验店")+SUMIFS(通讯通路门店!$W:$W,通讯通路门店!$S:$S,$G2310,通讯通路门店!$J:$J,"荣耀授权专卖店")</f>
        <v>0</v>
      </c>
      <c r="BD2310" s="99">
        <f>SUMIFS(通讯通路门店!$Z:$Z,通讯通路门店!$S:$S,$G2310,通讯通路门店!$J:$J,"VIVO体验店")</f>
        <v>0</v>
      </c>
      <c r="BE2310" s="99">
        <f>SUMIFS(通讯通路门店!$AB:$AB,通讯通路门店!$S:$S,$G2310,通讯通路门店!$J:$J,"OPPO体验店")</f>
        <v>0</v>
      </c>
      <c r="BF2310" s="99">
        <f>SUMIFS(通讯通路门店!$X:$X,通讯通路门店!$S:$S,$G2310,通讯通路门店!$J:$J,"华为授权体验店")+SUMIFS(通讯通路门店!$AA:$AA,通讯通路门店!$S:$S,$G2310,通讯通路门店!$J:$J,"华为堡垒店")</f>
        <v>0</v>
      </c>
      <c r="BG2310" s="99">
        <f>SUMIFS(通讯通路门店!$Y:$Y,通讯通路门店!$S:$S,$G2310,通讯通路门店!$J:$J,"小米体验店")</f>
        <v>0</v>
      </c>
      <c r="BH2310" s="99">
        <f>SUMIFS(通讯通路门店!$AA:$AA,通讯通路门店!$S:$S,$G2310,通讯通路门店!$J:$J,"苹果体验店")</f>
        <v>0</v>
      </c>
      <c r="BI2310" s="99">
        <f>SUMIFS(通讯通路门店!$K:$K,通讯通路门店!$S:$S,$G2310,通讯通路门店!$J:$J,"其他品牌专卖店")</f>
        <v>0</v>
      </c>
      <c r="BJ2310" s="99">
        <f>SUMIFS(通讯通路门店!$AC:$AC,通讯通路门店!$S:$S,$G2310)</f>
        <v>0</v>
      </c>
      <c r="BK2310" s="99">
        <f>SUMIFS(通讯通路门店!$AD:$AD,通讯通路门店!$S:$S,$G2310)</f>
        <v>0</v>
      </c>
      <c r="BL2310" s="99">
        <f>SUMIFS(通讯通路门店!$AE:$AE,通讯通路门店!$S:$S,$G2310)</f>
        <v>0</v>
      </c>
      <c r="BM2310" s="99">
        <f>SUMIFS(通讯通路门店!$AF:$AF,通讯通路门店!$S:$S,$G2310)</f>
        <v>0</v>
      </c>
      <c r="BN2310" s="99">
        <f>SUMIFS(通讯通路门店!$AG:$AG,通讯通路门店!$S:$S,$G2310)</f>
        <v>0</v>
      </c>
      <c r="BO2310" s="99">
        <f>SUMIFS(通讯通路门店!$AH:$AH,通讯通路门店!$S:$S,$G2310)</f>
        <v>0</v>
      </c>
      <c r="BP2310" s="99">
        <f>SUMIFS(通讯通路门店!$AI:$AI,通讯通路门店!$S:$S,$G2310)</f>
        <v>0</v>
      </c>
      <c r="BQ2310" s="83"/>
    </row>
    <row r="2311" spans="1:69">
      <c r="A2311" s="99" t="str">
        <f>IFERROR(_xlfn.XLOOKUP($G2311,通讯通路门店!$S$4:$S$993933,通讯通路门店!$A$4:$A$993933,0,0),"")</f>
        <v>海南省</v>
      </c>
      <c r="B2311" s="99" t="str">
        <f>IFERROR(_xlfn.XLOOKUP($G2311,通讯通路门店!$S$4:$S$993933,通讯通路门店!$B$4:$B$993933,0,0),"")</f>
        <v>昌江黎族自治县</v>
      </c>
      <c r="C2311" s="99" t="str">
        <f>IFERROR(_xlfn.XLOOKUP($G2311,通讯通路门店!$S$4:$S$993933,通讯通路门店!$C$4:$C$993933,0,0),"")</f>
        <v>昌江黎族自治县</v>
      </c>
      <c r="D2311" s="99" t="str">
        <f>IFERROR(_xlfn.XLOOKUP($G2311,通讯通路门店!$S$4:$S$993933,通讯通路门店!$D$4:$D$993933,0,0),"")</f>
        <v>叉河镇</v>
      </c>
      <c r="E2311" s="83"/>
      <c r="F2311" s="83"/>
      <c r="G2311" s="101"/>
      <c r="H2311" s="102">
        <f>IFERROR(_xlfn.XLOOKUP($G2311,通讯通路门店!$S$4:$S$993933,通讯通路门店!$R$4:$R$993933,0,0),"")</f>
        <v>0</v>
      </c>
      <c r="I2311" s="83"/>
      <c r="J2311" s="83"/>
      <c r="K2311" s="83"/>
      <c r="L2311" s="83"/>
      <c r="M2311" s="83"/>
      <c r="N2311" s="83"/>
      <c r="O2311" s="83"/>
      <c r="P2311" s="83"/>
      <c r="Q2311" s="83"/>
      <c r="R2311" s="83"/>
      <c r="S2311" s="83"/>
      <c r="T2311" s="83"/>
      <c r="U2311" s="99">
        <f>COUNTIF(通讯通路门店!$S:$S,$G2311)</f>
        <v>0</v>
      </c>
      <c r="V2311" s="99">
        <f>COUNTIFS(通讯通路门店!$S:$S,$G2311,通讯通路门店!$J:$J,"综合卖场")</f>
        <v>0</v>
      </c>
      <c r="W2311" s="99">
        <f>SUMIFS(通讯通路门店!$AJ:$AJ,通讯通路门店!$S:$S,通讯客户沙盘!$G2311)</f>
        <v>0</v>
      </c>
      <c r="X2311" s="99">
        <f t="shared" si="180"/>
        <v>0</v>
      </c>
      <c r="Y2311" s="99">
        <f>COUNTIFS(通讯通路门店!$S:$S,$G2311,通讯通路门店!$J:$J,"荣耀体验店")+COUNTIFS(通讯通路门店!$S:$S,$G2311,通讯通路门店!$J:$J,"荣耀授权专卖店")</f>
        <v>0</v>
      </c>
      <c r="Z2311" s="99">
        <f>COUNTIFS(通讯通路门店!$S:$S,$G2311,通讯通路门店!$J:$J,"VIVO体验店")</f>
        <v>0</v>
      </c>
      <c r="AA2311" s="99">
        <f>COUNTIFS(通讯通路门店!$S:$S,$G2311,通讯通路门店!$J:$J,"OPPO体验店")</f>
        <v>0</v>
      </c>
      <c r="AB2311" s="99">
        <f>COUNTIFS(通讯通路门店!$S:$S,$G2311,通讯通路门店!$J:$J,"华为授权体验店")+COUNTIFS(通讯通路门店!$S:$S,$G2311,通讯通路门店!$J:$J,"华为堡垒店")</f>
        <v>0</v>
      </c>
      <c r="AC2311" s="99">
        <f>COUNTIFS(通讯通路门店!$S:$S,$G2311,通讯通路门店!$J:$J,"小米体验店")</f>
        <v>0</v>
      </c>
      <c r="AD2311" s="99">
        <f>COUNTIFS(通讯通路门店!$S:$S,$G2311,通讯通路门店!$J:$J,"苹果体验店")</f>
        <v>0</v>
      </c>
      <c r="AE2311" s="99">
        <f>COUNTIFS(通讯通路门店!$S:$S,$G2311,通讯通路门店!$J:$J,"其他品牌专卖店")</f>
        <v>0</v>
      </c>
      <c r="AF2311" s="99">
        <f>SUMIFS(通讯通路门店!$BI:$BI,通讯通路门店!$S:$S,$G2311)</f>
        <v>0</v>
      </c>
      <c r="AG2311" s="99">
        <f>SUMIFS(通讯通路门店!$BH:$BH,通讯通路门店!$S:$S,$G2311)</f>
        <v>0</v>
      </c>
      <c r="AH2311" s="99">
        <f t="shared" si="181"/>
        <v>0</v>
      </c>
      <c r="AI2311" s="99">
        <f>SUMIFS(通讯通路门店!$BB:$BB,通讯通路门店!$S:$S,$G2311)</f>
        <v>0</v>
      </c>
      <c r="AJ2311" s="99">
        <f>SUMIFS(通讯通路门店!$BE:$BE,通讯通路门店!$S:$S,$G2311)</f>
        <v>0</v>
      </c>
      <c r="AK2311" s="99">
        <f>SUMIFS(通讯通路门店!$BG:$BG,通讯通路门店!$S:$S,$G2311)</f>
        <v>0</v>
      </c>
      <c r="AL2311" s="99">
        <f>SUMIFS(通讯通路门店!$BC:$BC,通讯通路门店!$S:$S,$G2311)</f>
        <v>0</v>
      </c>
      <c r="AM2311" s="99">
        <f>SUMIFS(通讯通路门店!$BD:$BD,通讯通路门店!$S:$S,$G2311)</f>
        <v>0</v>
      </c>
      <c r="AN2311" s="99">
        <f>SUMIFS(通讯通路门店!$BF:$BF,通讯通路门店!$S:$S,$G2311)</f>
        <v>0</v>
      </c>
      <c r="AO2311" s="99">
        <f t="shared" si="182"/>
        <v>0</v>
      </c>
      <c r="AP2311" s="99">
        <f>SUMIFS(通讯通路门店!$K:$K,通讯通路门店!$S:$S,$G2311)</f>
        <v>0</v>
      </c>
      <c r="AQ2311" s="83"/>
      <c r="AR2311" s="99">
        <f>SUMIFS(通讯通路门店!$T:$T,通讯通路门店!$S:$S,$G2311)</f>
        <v>0</v>
      </c>
      <c r="AS2311" s="99">
        <f>SUMIFS(通讯通路门店!$U:$U,通讯通路门店!$S:$S,$G2311)</f>
        <v>0</v>
      </c>
      <c r="AT2311" s="99">
        <f>SUMIFS(通讯通路门店!$V:$V,通讯通路门店!$S:$S,$G2311)</f>
        <v>0</v>
      </c>
      <c r="AU2311" s="99">
        <f>SUMIFS(通讯通路门店!$W:$W,通讯通路门店!$S:$S,$G2311)</f>
        <v>0</v>
      </c>
      <c r="AV2311" s="99">
        <f>SUMIFS(通讯通路门店!$Z:$Z,通讯通路门店!$S:$S,$G2311)</f>
        <v>0</v>
      </c>
      <c r="AW2311" s="99">
        <f>SUMIFS(通讯通路门店!$AB:$AB,通讯通路门店!$S:$S,$G2311)</f>
        <v>0</v>
      </c>
      <c r="AX2311" s="99">
        <f>SUMIFS(通讯通路门店!$X:$X,通讯通路门店!$S:$S,$G2311)</f>
        <v>0</v>
      </c>
      <c r="AY2311" s="99">
        <f>SUMIFS(通讯通路门店!$Y:$Y,通讯通路门店!$S:$S,$G2311)</f>
        <v>0</v>
      </c>
      <c r="AZ2311" s="99">
        <f>SUMIFS(通讯通路门店!$AA:$AA,通讯通路门店!$S:$S,$G2311)</f>
        <v>0</v>
      </c>
      <c r="BA2311" s="99">
        <f t="shared" si="183"/>
        <v>0</v>
      </c>
      <c r="BB2311" s="99">
        <f t="shared" si="184"/>
        <v>0</v>
      </c>
      <c r="BC2311" s="99">
        <f>SUMIFS(通讯通路门店!$W:$W,通讯通路门店!$S:$S,$G2311,通讯通路门店!$J:$J,"荣耀体验店")+SUMIFS(通讯通路门店!$W:$W,通讯通路门店!$S:$S,$G2311,通讯通路门店!$J:$J,"荣耀授权专卖店")</f>
        <v>0</v>
      </c>
      <c r="BD2311" s="99">
        <f>SUMIFS(通讯通路门店!$Z:$Z,通讯通路门店!$S:$S,$G2311,通讯通路门店!$J:$J,"VIVO体验店")</f>
        <v>0</v>
      </c>
      <c r="BE2311" s="99">
        <f>SUMIFS(通讯通路门店!$AB:$AB,通讯通路门店!$S:$S,$G2311,通讯通路门店!$J:$J,"OPPO体验店")</f>
        <v>0</v>
      </c>
      <c r="BF2311" s="99">
        <f>SUMIFS(通讯通路门店!$X:$X,通讯通路门店!$S:$S,$G2311,通讯通路门店!$J:$J,"华为授权体验店")+SUMIFS(通讯通路门店!$AA:$AA,通讯通路门店!$S:$S,$G2311,通讯通路门店!$J:$J,"华为堡垒店")</f>
        <v>0</v>
      </c>
      <c r="BG2311" s="99">
        <f>SUMIFS(通讯通路门店!$Y:$Y,通讯通路门店!$S:$S,$G2311,通讯通路门店!$J:$J,"小米体验店")</f>
        <v>0</v>
      </c>
      <c r="BH2311" s="99">
        <f>SUMIFS(通讯通路门店!$AA:$AA,通讯通路门店!$S:$S,$G2311,通讯通路门店!$J:$J,"苹果体验店")</f>
        <v>0</v>
      </c>
      <c r="BI2311" s="99">
        <f>SUMIFS(通讯通路门店!$K:$K,通讯通路门店!$S:$S,$G2311,通讯通路门店!$J:$J,"其他品牌专卖店")</f>
        <v>0</v>
      </c>
      <c r="BJ2311" s="99">
        <f>SUMIFS(通讯通路门店!$AC:$AC,通讯通路门店!$S:$S,$G2311)</f>
        <v>0</v>
      </c>
      <c r="BK2311" s="99">
        <f>SUMIFS(通讯通路门店!$AD:$AD,通讯通路门店!$S:$S,$G2311)</f>
        <v>0</v>
      </c>
      <c r="BL2311" s="99">
        <f>SUMIFS(通讯通路门店!$AE:$AE,通讯通路门店!$S:$S,$G2311)</f>
        <v>0</v>
      </c>
      <c r="BM2311" s="99">
        <f>SUMIFS(通讯通路门店!$AF:$AF,通讯通路门店!$S:$S,$G2311)</f>
        <v>0</v>
      </c>
      <c r="BN2311" s="99">
        <f>SUMIFS(通讯通路门店!$AG:$AG,通讯通路门店!$S:$S,$G2311)</f>
        <v>0</v>
      </c>
      <c r="BO2311" s="99">
        <f>SUMIFS(通讯通路门店!$AH:$AH,通讯通路门店!$S:$S,$G2311)</f>
        <v>0</v>
      </c>
      <c r="BP2311" s="99">
        <f>SUMIFS(通讯通路门店!$AI:$AI,通讯通路门店!$S:$S,$G2311)</f>
        <v>0</v>
      </c>
      <c r="BQ2311" s="83"/>
    </row>
    <row r="2312" spans="1:69">
      <c r="A2312" s="99" t="str">
        <f>IFERROR(_xlfn.XLOOKUP($G2312,通讯通路门店!$S$4:$S$993933,通讯通路门店!$A$4:$A$993933,0,0),"")</f>
        <v>海南省</v>
      </c>
      <c r="B2312" s="99" t="str">
        <f>IFERROR(_xlfn.XLOOKUP($G2312,通讯通路门店!$S$4:$S$993933,通讯通路门店!$B$4:$B$993933,0,0),"")</f>
        <v>昌江黎族自治县</v>
      </c>
      <c r="C2312" s="99" t="str">
        <f>IFERROR(_xlfn.XLOOKUP($G2312,通讯通路门店!$S$4:$S$993933,通讯通路门店!$C$4:$C$993933,0,0),"")</f>
        <v>昌江黎族自治县</v>
      </c>
      <c r="D2312" s="99" t="str">
        <f>IFERROR(_xlfn.XLOOKUP($G2312,通讯通路门店!$S$4:$S$993933,通讯通路门店!$D$4:$D$993933,0,0),"")</f>
        <v>叉河镇</v>
      </c>
      <c r="E2312" s="83"/>
      <c r="F2312" s="83"/>
      <c r="G2312" s="101"/>
      <c r="H2312" s="102">
        <f>IFERROR(_xlfn.XLOOKUP($G2312,通讯通路门店!$S$4:$S$993933,通讯通路门店!$R$4:$R$993933,0,0),"")</f>
        <v>0</v>
      </c>
      <c r="I2312" s="83"/>
      <c r="J2312" s="83"/>
      <c r="K2312" s="83"/>
      <c r="L2312" s="83"/>
      <c r="M2312" s="83"/>
      <c r="N2312" s="83"/>
      <c r="O2312" s="83"/>
      <c r="P2312" s="83"/>
      <c r="Q2312" s="83"/>
      <c r="R2312" s="83"/>
      <c r="S2312" s="83"/>
      <c r="T2312" s="83"/>
      <c r="U2312" s="99">
        <f>COUNTIF(通讯通路门店!$S:$S,$G2312)</f>
        <v>0</v>
      </c>
      <c r="V2312" s="99">
        <f>COUNTIFS(通讯通路门店!$S:$S,$G2312,通讯通路门店!$J:$J,"综合卖场")</f>
        <v>0</v>
      </c>
      <c r="W2312" s="99">
        <f>SUMIFS(通讯通路门店!$AJ:$AJ,通讯通路门店!$S:$S,通讯客户沙盘!$G2312)</f>
        <v>0</v>
      </c>
      <c r="X2312" s="99">
        <f t="shared" si="180"/>
        <v>0</v>
      </c>
      <c r="Y2312" s="99">
        <f>COUNTIFS(通讯通路门店!$S:$S,$G2312,通讯通路门店!$J:$J,"荣耀体验店")+COUNTIFS(通讯通路门店!$S:$S,$G2312,通讯通路门店!$J:$J,"荣耀授权专卖店")</f>
        <v>0</v>
      </c>
      <c r="Z2312" s="99">
        <f>COUNTIFS(通讯通路门店!$S:$S,$G2312,通讯通路门店!$J:$J,"VIVO体验店")</f>
        <v>0</v>
      </c>
      <c r="AA2312" s="99">
        <f>COUNTIFS(通讯通路门店!$S:$S,$G2312,通讯通路门店!$J:$J,"OPPO体验店")</f>
        <v>0</v>
      </c>
      <c r="AB2312" s="99">
        <f>COUNTIFS(通讯通路门店!$S:$S,$G2312,通讯通路门店!$J:$J,"华为授权体验店")+COUNTIFS(通讯通路门店!$S:$S,$G2312,通讯通路门店!$J:$J,"华为堡垒店")</f>
        <v>0</v>
      </c>
      <c r="AC2312" s="99">
        <f>COUNTIFS(通讯通路门店!$S:$S,$G2312,通讯通路门店!$J:$J,"小米体验店")</f>
        <v>0</v>
      </c>
      <c r="AD2312" s="99">
        <f>COUNTIFS(通讯通路门店!$S:$S,$G2312,通讯通路门店!$J:$J,"苹果体验店")</f>
        <v>0</v>
      </c>
      <c r="AE2312" s="99">
        <f>COUNTIFS(通讯通路门店!$S:$S,$G2312,通讯通路门店!$J:$J,"其他品牌专卖店")</f>
        <v>0</v>
      </c>
      <c r="AF2312" s="99">
        <f>SUMIFS(通讯通路门店!$BI:$BI,通讯通路门店!$S:$S,$G2312)</f>
        <v>0</v>
      </c>
      <c r="AG2312" s="99">
        <f>SUMIFS(通讯通路门店!$BH:$BH,通讯通路门店!$S:$S,$G2312)</f>
        <v>0</v>
      </c>
      <c r="AH2312" s="99">
        <f t="shared" si="181"/>
        <v>0</v>
      </c>
      <c r="AI2312" s="99">
        <f>SUMIFS(通讯通路门店!$BB:$BB,通讯通路门店!$S:$S,$G2312)</f>
        <v>0</v>
      </c>
      <c r="AJ2312" s="99">
        <f>SUMIFS(通讯通路门店!$BE:$BE,通讯通路门店!$S:$S,$G2312)</f>
        <v>0</v>
      </c>
      <c r="AK2312" s="99">
        <f>SUMIFS(通讯通路门店!$BG:$BG,通讯通路门店!$S:$S,$G2312)</f>
        <v>0</v>
      </c>
      <c r="AL2312" s="99">
        <f>SUMIFS(通讯通路门店!$BC:$BC,通讯通路门店!$S:$S,$G2312)</f>
        <v>0</v>
      </c>
      <c r="AM2312" s="99">
        <f>SUMIFS(通讯通路门店!$BD:$BD,通讯通路门店!$S:$S,$G2312)</f>
        <v>0</v>
      </c>
      <c r="AN2312" s="99">
        <f>SUMIFS(通讯通路门店!$BF:$BF,通讯通路门店!$S:$S,$G2312)</f>
        <v>0</v>
      </c>
      <c r="AO2312" s="99">
        <f t="shared" si="182"/>
        <v>0</v>
      </c>
      <c r="AP2312" s="99">
        <f>SUMIFS(通讯通路门店!$K:$K,通讯通路门店!$S:$S,$G2312)</f>
        <v>0</v>
      </c>
      <c r="AQ2312" s="83"/>
      <c r="AR2312" s="99">
        <f>SUMIFS(通讯通路门店!$T:$T,通讯通路门店!$S:$S,$G2312)</f>
        <v>0</v>
      </c>
      <c r="AS2312" s="99">
        <f>SUMIFS(通讯通路门店!$U:$U,通讯通路门店!$S:$S,$G2312)</f>
        <v>0</v>
      </c>
      <c r="AT2312" s="99">
        <f>SUMIFS(通讯通路门店!$V:$V,通讯通路门店!$S:$S,$G2312)</f>
        <v>0</v>
      </c>
      <c r="AU2312" s="99">
        <f>SUMIFS(通讯通路门店!$W:$W,通讯通路门店!$S:$S,$G2312)</f>
        <v>0</v>
      </c>
      <c r="AV2312" s="99">
        <f>SUMIFS(通讯通路门店!$Z:$Z,通讯通路门店!$S:$S,$G2312)</f>
        <v>0</v>
      </c>
      <c r="AW2312" s="99">
        <f>SUMIFS(通讯通路门店!$AB:$AB,通讯通路门店!$S:$S,$G2312)</f>
        <v>0</v>
      </c>
      <c r="AX2312" s="99">
        <f>SUMIFS(通讯通路门店!$X:$X,通讯通路门店!$S:$S,$G2312)</f>
        <v>0</v>
      </c>
      <c r="AY2312" s="99">
        <f>SUMIFS(通讯通路门店!$Y:$Y,通讯通路门店!$S:$S,$G2312)</f>
        <v>0</v>
      </c>
      <c r="AZ2312" s="99">
        <f>SUMIFS(通讯通路门店!$AA:$AA,通讯通路门店!$S:$S,$G2312)</f>
        <v>0</v>
      </c>
      <c r="BA2312" s="99">
        <f t="shared" si="183"/>
        <v>0</v>
      </c>
      <c r="BB2312" s="99">
        <f t="shared" si="184"/>
        <v>0</v>
      </c>
      <c r="BC2312" s="99">
        <f>SUMIFS(通讯通路门店!$W:$W,通讯通路门店!$S:$S,$G2312,通讯通路门店!$J:$J,"荣耀体验店")+SUMIFS(通讯通路门店!$W:$W,通讯通路门店!$S:$S,$G2312,通讯通路门店!$J:$J,"荣耀授权专卖店")</f>
        <v>0</v>
      </c>
      <c r="BD2312" s="99">
        <f>SUMIFS(通讯通路门店!$Z:$Z,通讯通路门店!$S:$S,$G2312,通讯通路门店!$J:$J,"VIVO体验店")</f>
        <v>0</v>
      </c>
      <c r="BE2312" s="99">
        <f>SUMIFS(通讯通路门店!$AB:$AB,通讯通路门店!$S:$S,$G2312,通讯通路门店!$J:$J,"OPPO体验店")</f>
        <v>0</v>
      </c>
      <c r="BF2312" s="99">
        <f>SUMIFS(通讯通路门店!$X:$X,通讯通路门店!$S:$S,$G2312,通讯通路门店!$J:$J,"华为授权体验店")+SUMIFS(通讯通路门店!$AA:$AA,通讯通路门店!$S:$S,$G2312,通讯通路门店!$J:$J,"华为堡垒店")</f>
        <v>0</v>
      </c>
      <c r="BG2312" s="99">
        <f>SUMIFS(通讯通路门店!$Y:$Y,通讯通路门店!$S:$S,$G2312,通讯通路门店!$J:$J,"小米体验店")</f>
        <v>0</v>
      </c>
      <c r="BH2312" s="99">
        <f>SUMIFS(通讯通路门店!$AA:$AA,通讯通路门店!$S:$S,$G2312,通讯通路门店!$J:$J,"苹果体验店")</f>
        <v>0</v>
      </c>
      <c r="BI2312" s="99">
        <f>SUMIFS(通讯通路门店!$K:$K,通讯通路门店!$S:$S,$G2312,通讯通路门店!$J:$J,"其他品牌专卖店")</f>
        <v>0</v>
      </c>
      <c r="BJ2312" s="99">
        <f>SUMIFS(通讯通路门店!$AC:$AC,通讯通路门店!$S:$S,$G2312)</f>
        <v>0</v>
      </c>
      <c r="BK2312" s="99">
        <f>SUMIFS(通讯通路门店!$AD:$AD,通讯通路门店!$S:$S,$G2312)</f>
        <v>0</v>
      </c>
      <c r="BL2312" s="99">
        <f>SUMIFS(通讯通路门店!$AE:$AE,通讯通路门店!$S:$S,$G2312)</f>
        <v>0</v>
      </c>
      <c r="BM2312" s="99">
        <f>SUMIFS(通讯通路门店!$AF:$AF,通讯通路门店!$S:$S,$G2312)</f>
        <v>0</v>
      </c>
      <c r="BN2312" s="99">
        <f>SUMIFS(通讯通路门店!$AG:$AG,通讯通路门店!$S:$S,$G2312)</f>
        <v>0</v>
      </c>
      <c r="BO2312" s="99">
        <f>SUMIFS(通讯通路门店!$AH:$AH,通讯通路门店!$S:$S,$G2312)</f>
        <v>0</v>
      </c>
      <c r="BP2312" s="99">
        <f>SUMIFS(通讯通路门店!$AI:$AI,通讯通路门店!$S:$S,$G2312)</f>
        <v>0</v>
      </c>
      <c r="BQ2312" s="83"/>
    </row>
    <row r="2313" spans="1:69">
      <c r="A2313" s="99" t="str">
        <f>IFERROR(_xlfn.XLOOKUP($G2313,通讯通路门店!$S$4:$S$993933,通讯通路门店!$A$4:$A$993933,0,0),"")</f>
        <v>海南省</v>
      </c>
      <c r="B2313" s="99" t="str">
        <f>IFERROR(_xlfn.XLOOKUP($G2313,通讯通路门店!$S$4:$S$993933,通讯通路门店!$B$4:$B$993933,0,0),"")</f>
        <v>昌江黎族自治县</v>
      </c>
      <c r="C2313" s="99" t="str">
        <f>IFERROR(_xlfn.XLOOKUP($G2313,通讯通路门店!$S$4:$S$993933,通讯通路门店!$C$4:$C$993933,0,0),"")</f>
        <v>昌江黎族自治县</v>
      </c>
      <c r="D2313" s="99" t="str">
        <f>IFERROR(_xlfn.XLOOKUP($G2313,通讯通路门店!$S$4:$S$993933,通讯通路门店!$D$4:$D$993933,0,0),"")</f>
        <v>叉河镇</v>
      </c>
      <c r="E2313" s="83"/>
      <c r="F2313" s="83"/>
      <c r="G2313" s="101"/>
      <c r="H2313" s="102">
        <f>IFERROR(_xlfn.XLOOKUP($G2313,通讯通路门店!$S$4:$S$993933,通讯通路门店!$R$4:$R$993933,0,0),"")</f>
        <v>0</v>
      </c>
      <c r="I2313" s="83"/>
      <c r="J2313" s="83"/>
      <c r="K2313" s="83"/>
      <c r="L2313" s="83"/>
      <c r="M2313" s="83"/>
      <c r="N2313" s="83"/>
      <c r="O2313" s="83"/>
      <c r="P2313" s="83"/>
      <c r="Q2313" s="83"/>
      <c r="R2313" s="83"/>
      <c r="S2313" s="83"/>
      <c r="T2313" s="83"/>
      <c r="U2313" s="99">
        <f>COUNTIF(通讯通路门店!$S:$S,$G2313)</f>
        <v>0</v>
      </c>
      <c r="V2313" s="99">
        <f>COUNTIFS(通讯通路门店!$S:$S,$G2313,通讯通路门店!$J:$J,"综合卖场")</f>
        <v>0</v>
      </c>
      <c r="W2313" s="99">
        <f>SUMIFS(通讯通路门店!$AJ:$AJ,通讯通路门店!$S:$S,通讯客户沙盘!$G2313)</f>
        <v>0</v>
      </c>
      <c r="X2313" s="99">
        <f t="shared" si="180"/>
        <v>0</v>
      </c>
      <c r="Y2313" s="99">
        <f>COUNTIFS(通讯通路门店!$S:$S,$G2313,通讯通路门店!$J:$J,"荣耀体验店")+COUNTIFS(通讯通路门店!$S:$S,$G2313,通讯通路门店!$J:$J,"荣耀授权专卖店")</f>
        <v>0</v>
      </c>
      <c r="Z2313" s="99">
        <f>COUNTIFS(通讯通路门店!$S:$S,$G2313,通讯通路门店!$J:$J,"VIVO体验店")</f>
        <v>0</v>
      </c>
      <c r="AA2313" s="99">
        <f>COUNTIFS(通讯通路门店!$S:$S,$G2313,通讯通路门店!$J:$J,"OPPO体验店")</f>
        <v>0</v>
      </c>
      <c r="AB2313" s="99">
        <f>COUNTIFS(通讯通路门店!$S:$S,$G2313,通讯通路门店!$J:$J,"华为授权体验店")+COUNTIFS(通讯通路门店!$S:$S,$G2313,通讯通路门店!$J:$J,"华为堡垒店")</f>
        <v>0</v>
      </c>
      <c r="AC2313" s="99">
        <f>COUNTIFS(通讯通路门店!$S:$S,$G2313,通讯通路门店!$J:$J,"小米体验店")</f>
        <v>0</v>
      </c>
      <c r="AD2313" s="99">
        <f>COUNTIFS(通讯通路门店!$S:$S,$G2313,通讯通路门店!$J:$J,"苹果体验店")</f>
        <v>0</v>
      </c>
      <c r="AE2313" s="99">
        <f>COUNTIFS(通讯通路门店!$S:$S,$G2313,通讯通路门店!$J:$J,"其他品牌专卖店")</f>
        <v>0</v>
      </c>
      <c r="AF2313" s="99">
        <f>SUMIFS(通讯通路门店!$BI:$BI,通讯通路门店!$S:$S,$G2313)</f>
        <v>0</v>
      </c>
      <c r="AG2313" s="99">
        <f>SUMIFS(通讯通路门店!$BH:$BH,通讯通路门店!$S:$S,$G2313)</f>
        <v>0</v>
      </c>
      <c r="AH2313" s="99">
        <f t="shared" si="181"/>
        <v>0</v>
      </c>
      <c r="AI2313" s="99">
        <f>SUMIFS(通讯通路门店!$BB:$BB,通讯通路门店!$S:$S,$G2313)</f>
        <v>0</v>
      </c>
      <c r="AJ2313" s="99">
        <f>SUMIFS(通讯通路门店!$BE:$BE,通讯通路门店!$S:$S,$G2313)</f>
        <v>0</v>
      </c>
      <c r="AK2313" s="99">
        <f>SUMIFS(通讯通路门店!$BG:$BG,通讯通路门店!$S:$S,$G2313)</f>
        <v>0</v>
      </c>
      <c r="AL2313" s="99">
        <f>SUMIFS(通讯通路门店!$BC:$BC,通讯通路门店!$S:$S,$G2313)</f>
        <v>0</v>
      </c>
      <c r="AM2313" s="99">
        <f>SUMIFS(通讯通路门店!$BD:$BD,通讯通路门店!$S:$S,$G2313)</f>
        <v>0</v>
      </c>
      <c r="AN2313" s="99">
        <f>SUMIFS(通讯通路门店!$BF:$BF,通讯通路门店!$S:$S,$G2313)</f>
        <v>0</v>
      </c>
      <c r="AO2313" s="99">
        <f t="shared" si="182"/>
        <v>0</v>
      </c>
      <c r="AP2313" s="99">
        <f>SUMIFS(通讯通路门店!$K:$K,通讯通路门店!$S:$S,$G2313)</f>
        <v>0</v>
      </c>
      <c r="AQ2313" s="83"/>
      <c r="AR2313" s="99">
        <f>SUMIFS(通讯通路门店!$T:$T,通讯通路门店!$S:$S,$G2313)</f>
        <v>0</v>
      </c>
      <c r="AS2313" s="99">
        <f>SUMIFS(通讯通路门店!$U:$U,通讯通路门店!$S:$S,$G2313)</f>
        <v>0</v>
      </c>
      <c r="AT2313" s="99">
        <f>SUMIFS(通讯通路门店!$V:$V,通讯通路门店!$S:$S,$G2313)</f>
        <v>0</v>
      </c>
      <c r="AU2313" s="99">
        <f>SUMIFS(通讯通路门店!$W:$W,通讯通路门店!$S:$S,$G2313)</f>
        <v>0</v>
      </c>
      <c r="AV2313" s="99">
        <f>SUMIFS(通讯通路门店!$Z:$Z,通讯通路门店!$S:$S,$G2313)</f>
        <v>0</v>
      </c>
      <c r="AW2313" s="99">
        <f>SUMIFS(通讯通路门店!$AB:$AB,通讯通路门店!$S:$S,$G2313)</f>
        <v>0</v>
      </c>
      <c r="AX2313" s="99">
        <f>SUMIFS(通讯通路门店!$X:$X,通讯通路门店!$S:$S,$G2313)</f>
        <v>0</v>
      </c>
      <c r="AY2313" s="99">
        <f>SUMIFS(通讯通路门店!$Y:$Y,通讯通路门店!$S:$S,$G2313)</f>
        <v>0</v>
      </c>
      <c r="AZ2313" s="99">
        <f>SUMIFS(通讯通路门店!$AA:$AA,通讯通路门店!$S:$S,$G2313)</f>
        <v>0</v>
      </c>
      <c r="BA2313" s="99">
        <f t="shared" si="183"/>
        <v>0</v>
      </c>
      <c r="BB2313" s="99">
        <f t="shared" si="184"/>
        <v>0</v>
      </c>
      <c r="BC2313" s="99">
        <f>SUMIFS(通讯通路门店!$W:$W,通讯通路门店!$S:$S,$G2313,通讯通路门店!$J:$J,"荣耀体验店")+SUMIFS(通讯通路门店!$W:$W,通讯通路门店!$S:$S,$G2313,通讯通路门店!$J:$J,"荣耀授权专卖店")</f>
        <v>0</v>
      </c>
      <c r="BD2313" s="99">
        <f>SUMIFS(通讯通路门店!$Z:$Z,通讯通路门店!$S:$S,$G2313,通讯通路门店!$J:$J,"VIVO体验店")</f>
        <v>0</v>
      </c>
      <c r="BE2313" s="99">
        <f>SUMIFS(通讯通路门店!$AB:$AB,通讯通路门店!$S:$S,$G2313,通讯通路门店!$J:$J,"OPPO体验店")</f>
        <v>0</v>
      </c>
      <c r="BF2313" s="99">
        <f>SUMIFS(通讯通路门店!$X:$X,通讯通路门店!$S:$S,$G2313,通讯通路门店!$J:$J,"华为授权体验店")+SUMIFS(通讯通路门店!$AA:$AA,通讯通路门店!$S:$S,$G2313,通讯通路门店!$J:$J,"华为堡垒店")</f>
        <v>0</v>
      </c>
      <c r="BG2313" s="99">
        <f>SUMIFS(通讯通路门店!$Y:$Y,通讯通路门店!$S:$S,$G2313,通讯通路门店!$J:$J,"小米体验店")</f>
        <v>0</v>
      </c>
      <c r="BH2313" s="99">
        <f>SUMIFS(通讯通路门店!$AA:$AA,通讯通路门店!$S:$S,$G2313,通讯通路门店!$J:$J,"苹果体验店")</f>
        <v>0</v>
      </c>
      <c r="BI2313" s="99">
        <f>SUMIFS(通讯通路门店!$K:$K,通讯通路门店!$S:$S,$G2313,通讯通路门店!$J:$J,"其他品牌专卖店")</f>
        <v>0</v>
      </c>
      <c r="BJ2313" s="99">
        <f>SUMIFS(通讯通路门店!$AC:$AC,通讯通路门店!$S:$S,$G2313)</f>
        <v>0</v>
      </c>
      <c r="BK2313" s="99">
        <f>SUMIFS(通讯通路门店!$AD:$AD,通讯通路门店!$S:$S,$G2313)</f>
        <v>0</v>
      </c>
      <c r="BL2313" s="99">
        <f>SUMIFS(通讯通路门店!$AE:$AE,通讯通路门店!$S:$S,$G2313)</f>
        <v>0</v>
      </c>
      <c r="BM2313" s="99">
        <f>SUMIFS(通讯通路门店!$AF:$AF,通讯通路门店!$S:$S,$G2313)</f>
        <v>0</v>
      </c>
      <c r="BN2313" s="99">
        <f>SUMIFS(通讯通路门店!$AG:$AG,通讯通路门店!$S:$S,$G2313)</f>
        <v>0</v>
      </c>
      <c r="BO2313" s="99">
        <f>SUMIFS(通讯通路门店!$AH:$AH,通讯通路门店!$S:$S,$G2313)</f>
        <v>0</v>
      </c>
      <c r="BP2313" s="99">
        <f>SUMIFS(通讯通路门店!$AI:$AI,通讯通路门店!$S:$S,$G2313)</f>
        <v>0</v>
      </c>
      <c r="BQ2313" s="83"/>
    </row>
    <row r="2314" spans="1:69">
      <c r="A2314" s="99" t="str">
        <f>IFERROR(_xlfn.XLOOKUP($G2314,通讯通路门店!$S$4:$S$993933,通讯通路门店!$A$4:$A$993933,0,0),"")</f>
        <v>海南省</v>
      </c>
      <c r="B2314" s="99" t="str">
        <f>IFERROR(_xlfn.XLOOKUP($G2314,通讯通路门店!$S$4:$S$993933,通讯通路门店!$B$4:$B$993933,0,0),"")</f>
        <v>昌江黎族自治县</v>
      </c>
      <c r="C2314" s="99" t="str">
        <f>IFERROR(_xlfn.XLOOKUP($G2314,通讯通路门店!$S$4:$S$993933,通讯通路门店!$C$4:$C$993933,0,0),"")</f>
        <v>昌江黎族自治县</v>
      </c>
      <c r="D2314" s="99" t="str">
        <f>IFERROR(_xlfn.XLOOKUP($G2314,通讯通路门店!$S$4:$S$993933,通讯通路门店!$D$4:$D$993933,0,0),"")</f>
        <v>叉河镇</v>
      </c>
      <c r="E2314" s="83"/>
      <c r="F2314" s="83"/>
      <c r="G2314" s="101"/>
      <c r="H2314" s="102">
        <f>IFERROR(_xlfn.XLOOKUP($G2314,通讯通路门店!$S$4:$S$993933,通讯通路门店!$R$4:$R$993933,0,0),"")</f>
        <v>0</v>
      </c>
      <c r="I2314" s="83"/>
      <c r="J2314" s="83"/>
      <c r="K2314" s="83"/>
      <c r="L2314" s="83"/>
      <c r="M2314" s="83"/>
      <c r="N2314" s="83"/>
      <c r="O2314" s="83"/>
      <c r="P2314" s="83"/>
      <c r="Q2314" s="83"/>
      <c r="R2314" s="83"/>
      <c r="S2314" s="83"/>
      <c r="T2314" s="83"/>
      <c r="U2314" s="99">
        <f>COUNTIF(通讯通路门店!$S:$S,$G2314)</f>
        <v>0</v>
      </c>
      <c r="V2314" s="99">
        <f>COUNTIFS(通讯通路门店!$S:$S,$G2314,通讯通路门店!$J:$J,"综合卖场")</f>
        <v>0</v>
      </c>
      <c r="W2314" s="99">
        <f>SUMIFS(通讯通路门店!$AJ:$AJ,通讯通路门店!$S:$S,通讯客户沙盘!$G2314)</f>
        <v>0</v>
      </c>
      <c r="X2314" s="99">
        <f t="shared" si="180"/>
        <v>0</v>
      </c>
      <c r="Y2314" s="99">
        <f>COUNTIFS(通讯通路门店!$S:$S,$G2314,通讯通路门店!$J:$J,"荣耀体验店")+COUNTIFS(通讯通路门店!$S:$S,$G2314,通讯通路门店!$J:$J,"荣耀授权专卖店")</f>
        <v>0</v>
      </c>
      <c r="Z2314" s="99">
        <f>COUNTIFS(通讯通路门店!$S:$S,$G2314,通讯通路门店!$J:$J,"VIVO体验店")</f>
        <v>0</v>
      </c>
      <c r="AA2314" s="99">
        <f>COUNTIFS(通讯通路门店!$S:$S,$G2314,通讯通路门店!$J:$J,"OPPO体验店")</f>
        <v>0</v>
      </c>
      <c r="AB2314" s="99">
        <f>COUNTIFS(通讯通路门店!$S:$S,$G2314,通讯通路门店!$J:$J,"华为授权体验店")+COUNTIFS(通讯通路门店!$S:$S,$G2314,通讯通路门店!$J:$J,"华为堡垒店")</f>
        <v>0</v>
      </c>
      <c r="AC2314" s="99">
        <f>COUNTIFS(通讯通路门店!$S:$S,$G2314,通讯通路门店!$J:$J,"小米体验店")</f>
        <v>0</v>
      </c>
      <c r="AD2314" s="99">
        <f>COUNTIFS(通讯通路门店!$S:$S,$G2314,通讯通路门店!$J:$J,"苹果体验店")</f>
        <v>0</v>
      </c>
      <c r="AE2314" s="99">
        <f>COUNTIFS(通讯通路门店!$S:$S,$G2314,通讯通路门店!$J:$J,"其他品牌专卖店")</f>
        <v>0</v>
      </c>
      <c r="AF2314" s="99">
        <f>SUMIFS(通讯通路门店!$BI:$BI,通讯通路门店!$S:$S,$G2314)</f>
        <v>0</v>
      </c>
      <c r="AG2314" s="99">
        <f>SUMIFS(通讯通路门店!$BH:$BH,通讯通路门店!$S:$S,$G2314)</f>
        <v>0</v>
      </c>
      <c r="AH2314" s="99">
        <f t="shared" si="181"/>
        <v>0</v>
      </c>
      <c r="AI2314" s="99">
        <f>SUMIFS(通讯通路门店!$BB:$BB,通讯通路门店!$S:$S,$G2314)</f>
        <v>0</v>
      </c>
      <c r="AJ2314" s="99">
        <f>SUMIFS(通讯通路门店!$BE:$BE,通讯通路门店!$S:$S,$G2314)</f>
        <v>0</v>
      </c>
      <c r="AK2314" s="99">
        <f>SUMIFS(通讯通路门店!$BG:$BG,通讯通路门店!$S:$S,$G2314)</f>
        <v>0</v>
      </c>
      <c r="AL2314" s="99">
        <f>SUMIFS(通讯通路门店!$BC:$BC,通讯通路门店!$S:$S,$G2314)</f>
        <v>0</v>
      </c>
      <c r="AM2314" s="99">
        <f>SUMIFS(通讯通路门店!$BD:$BD,通讯通路门店!$S:$S,$G2314)</f>
        <v>0</v>
      </c>
      <c r="AN2314" s="99">
        <f>SUMIFS(通讯通路门店!$BF:$BF,通讯通路门店!$S:$S,$G2314)</f>
        <v>0</v>
      </c>
      <c r="AO2314" s="99">
        <f t="shared" si="182"/>
        <v>0</v>
      </c>
      <c r="AP2314" s="99">
        <f>SUMIFS(通讯通路门店!$K:$K,通讯通路门店!$S:$S,$G2314)</f>
        <v>0</v>
      </c>
      <c r="AQ2314" s="83"/>
      <c r="AR2314" s="99">
        <f>SUMIFS(通讯通路门店!$T:$T,通讯通路门店!$S:$S,$G2314)</f>
        <v>0</v>
      </c>
      <c r="AS2314" s="99">
        <f>SUMIFS(通讯通路门店!$U:$U,通讯通路门店!$S:$S,$G2314)</f>
        <v>0</v>
      </c>
      <c r="AT2314" s="99">
        <f>SUMIFS(通讯通路门店!$V:$V,通讯通路门店!$S:$S,$G2314)</f>
        <v>0</v>
      </c>
      <c r="AU2314" s="99">
        <f>SUMIFS(通讯通路门店!$W:$W,通讯通路门店!$S:$S,$G2314)</f>
        <v>0</v>
      </c>
      <c r="AV2314" s="99">
        <f>SUMIFS(通讯通路门店!$Z:$Z,通讯通路门店!$S:$S,$G2314)</f>
        <v>0</v>
      </c>
      <c r="AW2314" s="99">
        <f>SUMIFS(通讯通路门店!$AB:$AB,通讯通路门店!$S:$S,$G2314)</f>
        <v>0</v>
      </c>
      <c r="AX2314" s="99">
        <f>SUMIFS(通讯通路门店!$X:$X,通讯通路门店!$S:$S,$G2314)</f>
        <v>0</v>
      </c>
      <c r="AY2314" s="99">
        <f>SUMIFS(通讯通路门店!$Y:$Y,通讯通路门店!$S:$S,$G2314)</f>
        <v>0</v>
      </c>
      <c r="AZ2314" s="99">
        <f>SUMIFS(通讯通路门店!$AA:$AA,通讯通路门店!$S:$S,$G2314)</f>
        <v>0</v>
      </c>
      <c r="BA2314" s="99">
        <f t="shared" si="183"/>
        <v>0</v>
      </c>
      <c r="BB2314" s="99">
        <f t="shared" si="184"/>
        <v>0</v>
      </c>
      <c r="BC2314" s="99">
        <f>SUMIFS(通讯通路门店!$W:$W,通讯通路门店!$S:$S,$G2314,通讯通路门店!$J:$J,"荣耀体验店")+SUMIFS(通讯通路门店!$W:$W,通讯通路门店!$S:$S,$G2314,通讯通路门店!$J:$J,"荣耀授权专卖店")</f>
        <v>0</v>
      </c>
      <c r="BD2314" s="99">
        <f>SUMIFS(通讯通路门店!$Z:$Z,通讯通路门店!$S:$S,$G2314,通讯通路门店!$J:$J,"VIVO体验店")</f>
        <v>0</v>
      </c>
      <c r="BE2314" s="99">
        <f>SUMIFS(通讯通路门店!$AB:$AB,通讯通路门店!$S:$S,$G2314,通讯通路门店!$J:$J,"OPPO体验店")</f>
        <v>0</v>
      </c>
      <c r="BF2314" s="99">
        <f>SUMIFS(通讯通路门店!$X:$X,通讯通路门店!$S:$S,$G2314,通讯通路门店!$J:$J,"华为授权体验店")+SUMIFS(通讯通路门店!$AA:$AA,通讯通路门店!$S:$S,$G2314,通讯通路门店!$J:$J,"华为堡垒店")</f>
        <v>0</v>
      </c>
      <c r="BG2314" s="99">
        <f>SUMIFS(通讯通路门店!$Y:$Y,通讯通路门店!$S:$S,$G2314,通讯通路门店!$J:$J,"小米体验店")</f>
        <v>0</v>
      </c>
      <c r="BH2314" s="99">
        <f>SUMIFS(通讯通路门店!$AA:$AA,通讯通路门店!$S:$S,$G2314,通讯通路门店!$J:$J,"苹果体验店")</f>
        <v>0</v>
      </c>
      <c r="BI2314" s="99">
        <f>SUMIFS(通讯通路门店!$K:$K,通讯通路门店!$S:$S,$G2314,通讯通路门店!$J:$J,"其他品牌专卖店")</f>
        <v>0</v>
      </c>
      <c r="BJ2314" s="99">
        <f>SUMIFS(通讯通路门店!$AC:$AC,通讯通路门店!$S:$S,$G2314)</f>
        <v>0</v>
      </c>
      <c r="BK2314" s="99">
        <f>SUMIFS(通讯通路门店!$AD:$AD,通讯通路门店!$S:$S,$G2314)</f>
        <v>0</v>
      </c>
      <c r="BL2314" s="99">
        <f>SUMIFS(通讯通路门店!$AE:$AE,通讯通路门店!$S:$S,$G2314)</f>
        <v>0</v>
      </c>
      <c r="BM2314" s="99">
        <f>SUMIFS(通讯通路门店!$AF:$AF,通讯通路门店!$S:$S,$G2314)</f>
        <v>0</v>
      </c>
      <c r="BN2314" s="99">
        <f>SUMIFS(通讯通路门店!$AG:$AG,通讯通路门店!$S:$S,$G2314)</f>
        <v>0</v>
      </c>
      <c r="BO2314" s="99">
        <f>SUMIFS(通讯通路门店!$AH:$AH,通讯通路门店!$S:$S,$G2314)</f>
        <v>0</v>
      </c>
      <c r="BP2314" s="99">
        <f>SUMIFS(通讯通路门店!$AI:$AI,通讯通路门店!$S:$S,$G2314)</f>
        <v>0</v>
      </c>
      <c r="BQ2314" s="83"/>
    </row>
    <row r="2315" spans="1:69">
      <c r="A2315" s="99" t="str">
        <f>IFERROR(_xlfn.XLOOKUP($G2315,通讯通路门店!$S$4:$S$993933,通讯通路门店!$A$4:$A$993933,0,0),"")</f>
        <v>海南省</v>
      </c>
      <c r="B2315" s="99" t="str">
        <f>IFERROR(_xlfn.XLOOKUP($G2315,通讯通路门店!$S$4:$S$993933,通讯通路门店!$B$4:$B$993933,0,0),"")</f>
        <v>昌江黎族自治县</v>
      </c>
      <c r="C2315" s="99" t="str">
        <f>IFERROR(_xlfn.XLOOKUP($G2315,通讯通路门店!$S$4:$S$993933,通讯通路门店!$C$4:$C$993933,0,0),"")</f>
        <v>昌江黎族自治县</v>
      </c>
      <c r="D2315" s="99" t="str">
        <f>IFERROR(_xlfn.XLOOKUP($G2315,通讯通路门店!$S$4:$S$993933,通讯通路门店!$D$4:$D$993933,0,0),"")</f>
        <v>叉河镇</v>
      </c>
      <c r="E2315" s="83"/>
      <c r="F2315" s="83"/>
      <c r="G2315" s="101"/>
      <c r="H2315" s="102">
        <f>IFERROR(_xlfn.XLOOKUP($G2315,通讯通路门店!$S$4:$S$993933,通讯通路门店!$R$4:$R$993933,0,0),"")</f>
        <v>0</v>
      </c>
      <c r="I2315" s="83"/>
      <c r="J2315" s="83"/>
      <c r="K2315" s="83"/>
      <c r="L2315" s="83"/>
      <c r="M2315" s="83"/>
      <c r="N2315" s="83"/>
      <c r="O2315" s="83"/>
      <c r="P2315" s="83"/>
      <c r="Q2315" s="83"/>
      <c r="R2315" s="83"/>
      <c r="S2315" s="83"/>
      <c r="T2315" s="83"/>
      <c r="U2315" s="99">
        <f>COUNTIF(通讯通路门店!$S:$S,$G2315)</f>
        <v>0</v>
      </c>
      <c r="V2315" s="99">
        <f>COUNTIFS(通讯通路门店!$S:$S,$G2315,通讯通路门店!$J:$J,"综合卖场")</f>
        <v>0</v>
      </c>
      <c r="W2315" s="99">
        <f>SUMIFS(通讯通路门店!$AJ:$AJ,通讯通路门店!$S:$S,通讯客户沙盘!$G2315)</f>
        <v>0</v>
      </c>
      <c r="X2315" s="99">
        <f t="shared" si="180"/>
        <v>0</v>
      </c>
      <c r="Y2315" s="99">
        <f>COUNTIFS(通讯通路门店!$S:$S,$G2315,通讯通路门店!$J:$J,"荣耀体验店")+COUNTIFS(通讯通路门店!$S:$S,$G2315,通讯通路门店!$J:$J,"荣耀授权专卖店")</f>
        <v>0</v>
      </c>
      <c r="Z2315" s="99">
        <f>COUNTIFS(通讯通路门店!$S:$S,$G2315,通讯通路门店!$J:$J,"VIVO体验店")</f>
        <v>0</v>
      </c>
      <c r="AA2315" s="99">
        <f>COUNTIFS(通讯通路门店!$S:$S,$G2315,通讯通路门店!$J:$J,"OPPO体验店")</f>
        <v>0</v>
      </c>
      <c r="AB2315" s="99">
        <f>COUNTIFS(通讯通路门店!$S:$S,$G2315,通讯通路门店!$J:$J,"华为授权体验店")+COUNTIFS(通讯通路门店!$S:$S,$G2315,通讯通路门店!$J:$J,"华为堡垒店")</f>
        <v>0</v>
      </c>
      <c r="AC2315" s="99">
        <f>COUNTIFS(通讯通路门店!$S:$S,$G2315,通讯通路门店!$J:$J,"小米体验店")</f>
        <v>0</v>
      </c>
      <c r="AD2315" s="99">
        <f>COUNTIFS(通讯通路门店!$S:$S,$G2315,通讯通路门店!$J:$J,"苹果体验店")</f>
        <v>0</v>
      </c>
      <c r="AE2315" s="99">
        <f>COUNTIFS(通讯通路门店!$S:$S,$G2315,通讯通路门店!$J:$J,"其他品牌专卖店")</f>
        <v>0</v>
      </c>
      <c r="AF2315" s="99">
        <f>SUMIFS(通讯通路门店!$BI:$BI,通讯通路门店!$S:$S,$G2315)</f>
        <v>0</v>
      </c>
      <c r="AG2315" s="99">
        <f>SUMIFS(通讯通路门店!$BH:$BH,通讯通路门店!$S:$S,$G2315)</f>
        <v>0</v>
      </c>
      <c r="AH2315" s="99">
        <f t="shared" si="181"/>
        <v>0</v>
      </c>
      <c r="AI2315" s="99">
        <f>SUMIFS(通讯通路门店!$BB:$BB,通讯通路门店!$S:$S,$G2315)</f>
        <v>0</v>
      </c>
      <c r="AJ2315" s="99">
        <f>SUMIFS(通讯通路门店!$BE:$BE,通讯通路门店!$S:$S,$G2315)</f>
        <v>0</v>
      </c>
      <c r="AK2315" s="99">
        <f>SUMIFS(通讯通路门店!$BG:$BG,通讯通路门店!$S:$S,$G2315)</f>
        <v>0</v>
      </c>
      <c r="AL2315" s="99">
        <f>SUMIFS(通讯通路门店!$BC:$BC,通讯通路门店!$S:$S,$G2315)</f>
        <v>0</v>
      </c>
      <c r="AM2315" s="99">
        <f>SUMIFS(通讯通路门店!$BD:$BD,通讯通路门店!$S:$S,$G2315)</f>
        <v>0</v>
      </c>
      <c r="AN2315" s="99">
        <f>SUMIFS(通讯通路门店!$BF:$BF,通讯通路门店!$S:$S,$G2315)</f>
        <v>0</v>
      </c>
      <c r="AO2315" s="99">
        <f t="shared" si="182"/>
        <v>0</v>
      </c>
      <c r="AP2315" s="99">
        <f>SUMIFS(通讯通路门店!$K:$K,通讯通路门店!$S:$S,$G2315)</f>
        <v>0</v>
      </c>
      <c r="AQ2315" s="83"/>
      <c r="AR2315" s="99">
        <f>SUMIFS(通讯通路门店!$T:$T,通讯通路门店!$S:$S,$G2315)</f>
        <v>0</v>
      </c>
      <c r="AS2315" s="99">
        <f>SUMIFS(通讯通路门店!$U:$U,通讯通路门店!$S:$S,$G2315)</f>
        <v>0</v>
      </c>
      <c r="AT2315" s="99">
        <f>SUMIFS(通讯通路门店!$V:$V,通讯通路门店!$S:$S,$G2315)</f>
        <v>0</v>
      </c>
      <c r="AU2315" s="99">
        <f>SUMIFS(通讯通路门店!$W:$W,通讯通路门店!$S:$S,$G2315)</f>
        <v>0</v>
      </c>
      <c r="AV2315" s="99">
        <f>SUMIFS(通讯通路门店!$Z:$Z,通讯通路门店!$S:$S,$G2315)</f>
        <v>0</v>
      </c>
      <c r="AW2315" s="99">
        <f>SUMIFS(通讯通路门店!$AB:$AB,通讯通路门店!$S:$S,$G2315)</f>
        <v>0</v>
      </c>
      <c r="AX2315" s="99">
        <f>SUMIFS(通讯通路门店!$X:$X,通讯通路门店!$S:$S,$G2315)</f>
        <v>0</v>
      </c>
      <c r="AY2315" s="99">
        <f>SUMIFS(通讯通路门店!$Y:$Y,通讯通路门店!$S:$S,$G2315)</f>
        <v>0</v>
      </c>
      <c r="AZ2315" s="99">
        <f>SUMIFS(通讯通路门店!$AA:$AA,通讯通路门店!$S:$S,$G2315)</f>
        <v>0</v>
      </c>
      <c r="BA2315" s="99">
        <f t="shared" si="183"/>
        <v>0</v>
      </c>
      <c r="BB2315" s="99">
        <f t="shared" si="184"/>
        <v>0</v>
      </c>
      <c r="BC2315" s="99">
        <f>SUMIFS(通讯通路门店!$W:$W,通讯通路门店!$S:$S,$G2315,通讯通路门店!$J:$J,"荣耀体验店")+SUMIFS(通讯通路门店!$W:$W,通讯通路门店!$S:$S,$G2315,通讯通路门店!$J:$J,"荣耀授权专卖店")</f>
        <v>0</v>
      </c>
      <c r="BD2315" s="99">
        <f>SUMIFS(通讯通路门店!$Z:$Z,通讯通路门店!$S:$S,$G2315,通讯通路门店!$J:$J,"VIVO体验店")</f>
        <v>0</v>
      </c>
      <c r="BE2315" s="99">
        <f>SUMIFS(通讯通路门店!$AB:$AB,通讯通路门店!$S:$S,$G2315,通讯通路门店!$J:$J,"OPPO体验店")</f>
        <v>0</v>
      </c>
      <c r="BF2315" s="99">
        <f>SUMIFS(通讯通路门店!$X:$X,通讯通路门店!$S:$S,$G2315,通讯通路门店!$J:$J,"华为授权体验店")+SUMIFS(通讯通路门店!$AA:$AA,通讯通路门店!$S:$S,$G2315,通讯通路门店!$J:$J,"华为堡垒店")</f>
        <v>0</v>
      </c>
      <c r="BG2315" s="99">
        <f>SUMIFS(通讯通路门店!$Y:$Y,通讯通路门店!$S:$S,$G2315,通讯通路门店!$J:$J,"小米体验店")</f>
        <v>0</v>
      </c>
      <c r="BH2315" s="99">
        <f>SUMIFS(通讯通路门店!$AA:$AA,通讯通路门店!$S:$S,$G2315,通讯通路门店!$J:$J,"苹果体验店")</f>
        <v>0</v>
      </c>
      <c r="BI2315" s="99">
        <f>SUMIFS(通讯通路门店!$K:$K,通讯通路门店!$S:$S,$G2315,通讯通路门店!$J:$J,"其他品牌专卖店")</f>
        <v>0</v>
      </c>
      <c r="BJ2315" s="99">
        <f>SUMIFS(通讯通路门店!$AC:$AC,通讯通路门店!$S:$S,$G2315)</f>
        <v>0</v>
      </c>
      <c r="BK2315" s="99">
        <f>SUMIFS(通讯通路门店!$AD:$AD,通讯通路门店!$S:$S,$G2315)</f>
        <v>0</v>
      </c>
      <c r="BL2315" s="99">
        <f>SUMIFS(通讯通路门店!$AE:$AE,通讯通路门店!$S:$S,$G2315)</f>
        <v>0</v>
      </c>
      <c r="BM2315" s="99">
        <f>SUMIFS(通讯通路门店!$AF:$AF,通讯通路门店!$S:$S,$G2315)</f>
        <v>0</v>
      </c>
      <c r="BN2315" s="99">
        <f>SUMIFS(通讯通路门店!$AG:$AG,通讯通路门店!$S:$S,$G2315)</f>
        <v>0</v>
      </c>
      <c r="BO2315" s="99">
        <f>SUMIFS(通讯通路门店!$AH:$AH,通讯通路门店!$S:$S,$G2315)</f>
        <v>0</v>
      </c>
      <c r="BP2315" s="99">
        <f>SUMIFS(通讯通路门店!$AI:$AI,通讯通路门店!$S:$S,$G2315)</f>
        <v>0</v>
      </c>
      <c r="BQ2315" s="83"/>
    </row>
    <row r="2316" spans="1:69">
      <c r="A2316" s="99" t="str">
        <f>IFERROR(_xlfn.XLOOKUP($G2316,通讯通路门店!$S$4:$S$993933,通讯通路门店!$A$4:$A$993933,0,0),"")</f>
        <v>海南省</v>
      </c>
      <c r="B2316" s="99" t="str">
        <f>IFERROR(_xlfn.XLOOKUP($G2316,通讯通路门店!$S$4:$S$993933,通讯通路门店!$B$4:$B$993933,0,0),"")</f>
        <v>昌江黎族自治县</v>
      </c>
      <c r="C2316" s="99" t="str">
        <f>IFERROR(_xlfn.XLOOKUP($G2316,通讯通路门店!$S$4:$S$993933,通讯通路门店!$C$4:$C$993933,0,0),"")</f>
        <v>昌江黎族自治县</v>
      </c>
      <c r="D2316" s="99" t="str">
        <f>IFERROR(_xlfn.XLOOKUP($G2316,通讯通路门店!$S$4:$S$993933,通讯通路门店!$D$4:$D$993933,0,0),"")</f>
        <v>叉河镇</v>
      </c>
      <c r="E2316" s="83"/>
      <c r="F2316" s="83"/>
      <c r="G2316" s="101"/>
      <c r="H2316" s="102">
        <f>IFERROR(_xlfn.XLOOKUP($G2316,通讯通路门店!$S$4:$S$993933,通讯通路门店!$R$4:$R$993933,0,0),"")</f>
        <v>0</v>
      </c>
      <c r="I2316" s="83"/>
      <c r="J2316" s="83"/>
      <c r="K2316" s="83"/>
      <c r="L2316" s="83"/>
      <c r="M2316" s="83"/>
      <c r="N2316" s="83"/>
      <c r="O2316" s="83"/>
      <c r="P2316" s="83"/>
      <c r="Q2316" s="83"/>
      <c r="R2316" s="83"/>
      <c r="S2316" s="83"/>
      <c r="T2316" s="83"/>
      <c r="U2316" s="99">
        <f>COUNTIF(通讯通路门店!$S:$S,$G2316)</f>
        <v>0</v>
      </c>
      <c r="V2316" s="99">
        <f>COUNTIFS(通讯通路门店!$S:$S,$G2316,通讯通路门店!$J:$J,"综合卖场")</f>
        <v>0</v>
      </c>
      <c r="W2316" s="99">
        <f>SUMIFS(通讯通路门店!$AJ:$AJ,通讯通路门店!$S:$S,通讯客户沙盘!$G2316)</f>
        <v>0</v>
      </c>
      <c r="X2316" s="99">
        <f t="shared" si="180"/>
        <v>0</v>
      </c>
      <c r="Y2316" s="99">
        <f>COUNTIFS(通讯通路门店!$S:$S,$G2316,通讯通路门店!$J:$J,"荣耀体验店")+COUNTIFS(通讯通路门店!$S:$S,$G2316,通讯通路门店!$J:$J,"荣耀授权专卖店")</f>
        <v>0</v>
      </c>
      <c r="Z2316" s="99">
        <f>COUNTIFS(通讯通路门店!$S:$S,$G2316,通讯通路门店!$J:$J,"VIVO体验店")</f>
        <v>0</v>
      </c>
      <c r="AA2316" s="99">
        <f>COUNTIFS(通讯通路门店!$S:$S,$G2316,通讯通路门店!$J:$J,"OPPO体验店")</f>
        <v>0</v>
      </c>
      <c r="AB2316" s="99">
        <f>COUNTIFS(通讯通路门店!$S:$S,$G2316,通讯通路门店!$J:$J,"华为授权体验店")+COUNTIFS(通讯通路门店!$S:$S,$G2316,通讯通路门店!$J:$J,"华为堡垒店")</f>
        <v>0</v>
      </c>
      <c r="AC2316" s="99">
        <f>COUNTIFS(通讯通路门店!$S:$S,$G2316,通讯通路门店!$J:$J,"小米体验店")</f>
        <v>0</v>
      </c>
      <c r="AD2316" s="99">
        <f>COUNTIFS(通讯通路门店!$S:$S,$G2316,通讯通路门店!$J:$J,"苹果体验店")</f>
        <v>0</v>
      </c>
      <c r="AE2316" s="99">
        <f>COUNTIFS(通讯通路门店!$S:$S,$G2316,通讯通路门店!$J:$J,"其他品牌专卖店")</f>
        <v>0</v>
      </c>
      <c r="AF2316" s="99">
        <f>SUMIFS(通讯通路门店!$BI:$BI,通讯通路门店!$S:$S,$G2316)</f>
        <v>0</v>
      </c>
      <c r="AG2316" s="99">
        <f>SUMIFS(通讯通路门店!$BH:$BH,通讯通路门店!$S:$S,$G2316)</f>
        <v>0</v>
      </c>
      <c r="AH2316" s="99">
        <f t="shared" si="181"/>
        <v>0</v>
      </c>
      <c r="AI2316" s="99">
        <f>SUMIFS(通讯通路门店!$BB:$BB,通讯通路门店!$S:$S,$G2316)</f>
        <v>0</v>
      </c>
      <c r="AJ2316" s="99">
        <f>SUMIFS(通讯通路门店!$BE:$BE,通讯通路门店!$S:$S,$G2316)</f>
        <v>0</v>
      </c>
      <c r="AK2316" s="99">
        <f>SUMIFS(通讯通路门店!$BG:$BG,通讯通路门店!$S:$S,$G2316)</f>
        <v>0</v>
      </c>
      <c r="AL2316" s="99">
        <f>SUMIFS(通讯通路门店!$BC:$BC,通讯通路门店!$S:$S,$G2316)</f>
        <v>0</v>
      </c>
      <c r="AM2316" s="99">
        <f>SUMIFS(通讯通路门店!$BD:$BD,通讯通路门店!$S:$S,$G2316)</f>
        <v>0</v>
      </c>
      <c r="AN2316" s="99">
        <f>SUMIFS(通讯通路门店!$BF:$BF,通讯通路门店!$S:$S,$G2316)</f>
        <v>0</v>
      </c>
      <c r="AO2316" s="99">
        <f t="shared" si="182"/>
        <v>0</v>
      </c>
      <c r="AP2316" s="99">
        <f>SUMIFS(通讯通路门店!$K:$K,通讯通路门店!$S:$S,$G2316)</f>
        <v>0</v>
      </c>
      <c r="AQ2316" s="83"/>
      <c r="AR2316" s="99">
        <f>SUMIFS(通讯通路门店!$T:$T,通讯通路门店!$S:$S,$G2316)</f>
        <v>0</v>
      </c>
      <c r="AS2316" s="99">
        <f>SUMIFS(通讯通路门店!$U:$U,通讯通路门店!$S:$S,$G2316)</f>
        <v>0</v>
      </c>
      <c r="AT2316" s="99">
        <f>SUMIFS(通讯通路门店!$V:$V,通讯通路门店!$S:$S,$G2316)</f>
        <v>0</v>
      </c>
      <c r="AU2316" s="99">
        <f>SUMIFS(通讯通路门店!$W:$W,通讯通路门店!$S:$S,$G2316)</f>
        <v>0</v>
      </c>
      <c r="AV2316" s="99">
        <f>SUMIFS(通讯通路门店!$Z:$Z,通讯通路门店!$S:$S,$G2316)</f>
        <v>0</v>
      </c>
      <c r="AW2316" s="99">
        <f>SUMIFS(通讯通路门店!$AB:$AB,通讯通路门店!$S:$S,$G2316)</f>
        <v>0</v>
      </c>
      <c r="AX2316" s="99">
        <f>SUMIFS(通讯通路门店!$X:$X,通讯通路门店!$S:$S,$G2316)</f>
        <v>0</v>
      </c>
      <c r="AY2316" s="99">
        <f>SUMIFS(通讯通路门店!$Y:$Y,通讯通路门店!$S:$S,$G2316)</f>
        <v>0</v>
      </c>
      <c r="AZ2316" s="99">
        <f>SUMIFS(通讯通路门店!$AA:$AA,通讯通路门店!$S:$S,$G2316)</f>
        <v>0</v>
      </c>
      <c r="BA2316" s="99">
        <f t="shared" si="183"/>
        <v>0</v>
      </c>
      <c r="BB2316" s="99">
        <f t="shared" si="184"/>
        <v>0</v>
      </c>
      <c r="BC2316" s="99">
        <f>SUMIFS(通讯通路门店!$W:$W,通讯通路门店!$S:$S,$G2316,通讯通路门店!$J:$J,"荣耀体验店")+SUMIFS(通讯通路门店!$W:$W,通讯通路门店!$S:$S,$G2316,通讯通路门店!$J:$J,"荣耀授权专卖店")</f>
        <v>0</v>
      </c>
      <c r="BD2316" s="99">
        <f>SUMIFS(通讯通路门店!$Z:$Z,通讯通路门店!$S:$S,$G2316,通讯通路门店!$J:$J,"VIVO体验店")</f>
        <v>0</v>
      </c>
      <c r="BE2316" s="99">
        <f>SUMIFS(通讯通路门店!$AB:$AB,通讯通路门店!$S:$S,$G2316,通讯通路门店!$J:$J,"OPPO体验店")</f>
        <v>0</v>
      </c>
      <c r="BF2316" s="99">
        <f>SUMIFS(通讯通路门店!$X:$X,通讯通路门店!$S:$S,$G2316,通讯通路门店!$J:$J,"华为授权体验店")+SUMIFS(通讯通路门店!$AA:$AA,通讯通路门店!$S:$S,$G2316,通讯通路门店!$J:$J,"华为堡垒店")</f>
        <v>0</v>
      </c>
      <c r="BG2316" s="99">
        <f>SUMIFS(通讯通路门店!$Y:$Y,通讯通路门店!$S:$S,$G2316,通讯通路门店!$J:$J,"小米体验店")</f>
        <v>0</v>
      </c>
      <c r="BH2316" s="99">
        <f>SUMIFS(通讯通路门店!$AA:$AA,通讯通路门店!$S:$S,$G2316,通讯通路门店!$J:$J,"苹果体验店")</f>
        <v>0</v>
      </c>
      <c r="BI2316" s="99">
        <f>SUMIFS(通讯通路门店!$K:$K,通讯通路门店!$S:$S,$G2316,通讯通路门店!$J:$J,"其他品牌专卖店")</f>
        <v>0</v>
      </c>
      <c r="BJ2316" s="99">
        <f>SUMIFS(通讯通路门店!$AC:$AC,通讯通路门店!$S:$S,$G2316)</f>
        <v>0</v>
      </c>
      <c r="BK2316" s="99">
        <f>SUMIFS(通讯通路门店!$AD:$AD,通讯通路门店!$S:$S,$G2316)</f>
        <v>0</v>
      </c>
      <c r="BL2316" s="99">
        <f>SUMIFS(通讯通路门店!$AE:$AE,通讯通路门店!$S:$S,$G2316)</f>
        <v>0</v>
      </c>
      <c r="BM2316" s="99">
        <f>SUMIFS(通讯通路门店!$AF:$AF,通讯通路门店!$S:$S,$G2316)</f>
        <v>0</v>
      </c>
      <c r="BN2316" s="99">
        <f>SUMIFS(通讯通路门店!$AG:$AG,通讯通路门店!$S:$S,$G2316)</f>
        <v>0</v>
      </c>
      <c r="BO2316" s="99">
        <f>SUMIFS(通讯通路门店!$AH:$AH,通讯通路门店!$S:$S,$G2316)</f>
        <v>0</v>
      </c>
      <c r="BP2316" s="99">
        <f>SUMIFS(通讯通路门店!$AI:$AI,通讯通路门店!$S:$S,$G2316)</f>
        <v>0</v>
      </c>
      <c r="BQ2316" s="83"/>
    </row>
    <row r="2317" spans="1:69">
      <c r="A2317" s="99" t="str">
        <f>IFERROR(_xlfn.XLOOKUP($G2317,通讯通路门店!$S$4:$S$993933,通讯通路门店!$A$4:$A$993933,0,0),"")</f>
        <v>海南省</v>
      </c>
      <c r="B2317" s="99" t="str">
        <f>IFERROR(_xlfn.XLOOKUP($G2317,通讯通路门店!$S$4:$S$993933,通讯通路门店!$B$4:$B$993933,0,0),"")</f>
        <v>昌江黎族自治县</v>
      </c>
      <c r="C2317" s="99" t="str">
        <f>IFERROR(_xlfn.XLOOKUP($G2317,通讯通路门店!$S$4:$S$993933,通讯通路门店!$C$4:$C$993933,0,0),"")</f>
        <v>昌江黎族自治县</v>
      </c>
      <c r="D2317" s="99" t="str">
        <f>IFERROR(_xlfn.XLOOKUP($G2317,通讯通路门店!$S$4:$S$993933,通讯通路门店!$D$4:$D$993933,0,0),"")</f>
        <v>叉河镇</v>
      </c>
      <c r="E2317" s="83"/>
      <c r="F2317" s="83"/>
      <c r="G2317" s="101"/>
      <c r="H2317" s="102">
        <f>IFERROR(_xlfn.XLOOKUP($G2317,通讯通路门店!$S$4:$S$993933,通讯通路门店!$R$4:$R$993933,0,0),"")</f>
        <v>0</v>
      </c>
      <c r="I2317" s="83"/>
      <c r="J2317" s="83"/>
      <c r="K2317" s="83"/>
      <c r="L2317" s="83"/>
      <c r="M2317" s="83"/>
      <c r="N2317" s="83"/>
      <c r="O2317" s="83"/>
      <c r="P2317" s="83"/>
      <c r="Q2317" s="83"/>
      <c r="R2317" s="83"/>
      <c r="S2317" s="83"/>
      <c r="T2317" s="83"/>
      <c r="U2317" s="99">
        <f>COUNTIF(通讯通路门店!$S:$S,$G2317)</f>
        <v>0</v>
      </c>
      <c r="V2317" s="99">
        <f>COUNTIFS(通讯通路门店!$S:$S,$G2317,通讯通路门店!$J:$J,"综合卖场")</f>
        <v>0</v>
      </c>
      <c r="W2317" s="99">
        <f>SUMIFS(通讯通路门店!$AJ:$AJ,通讯通路门店!$S:$S,通讯客户沙盘!$G2317)</f>
        <v>0</v>
      </c>
      <c r="X2317" s="99">
        <f t="shared" si="180"/>
        <v>0</v>
      </c>
      <c r="Y2317" s="99">
        <f>COUNTIFS(通讯通路门店!$S:$S,$G2317,通讯通路门店!$J:$J,"荣耀体验店")+COUNTIFS(通讯通路门店!$S:$S,$G2317,通讯通路门店!$J:$J,"荣耀授权专卖店")</f>
        <v>0</v>
      </c>
      <c r="Z2317" s="99">
        <f>COUNTIFS(通讯通路门店!$S:$S,$G2317,通讯通路门店!$J:$J,"VIVO体验店")</f>
        <v>0</v>
      </c>
      <c r="AA2317" s="99">
        <f>COUNTIFS(通讯通路门店!$S:$S,$G2317,通讯通路门店!$J:$J,"OPPO体验店")</f>
        <v>0</v>
      </c>
      <c r="AB2317" s="99">
        <f>COUNTIFS(通讯通路门店!$S:$S,$G2317,通讯通路门店!$J:$J,"华为授权体验店")+COUNTIFS(通讯通路门店!$S:$S,$G2317,通讯通路门店!$J:$J,"华为堡垒店")</f>
        <v>0</v>
      </c>
      <c r="AC2317" s="99">
        <f>COUNTIFS(通讯通路门店!$S:$S,$G2317,通讯通路门店!$J:$J,"小米体验店")</f>
        <v>0</v>
      </c>
      <c r="AD2317" s="99">
        <f>COUNTIFS(通讯通路门店!$S:$S,$G2317,通讯通路门店!$J:$J,"苹果体验店")</f>
        <v>0</v>
      </c>
      <c r="AE2317" s="99">
        <f>COUNTIFS(通讯通路门店!$S:$S,$G2317,通讯通路门店!$J:$J,"其他品牌专卖店")</f>
        <v>0</v>
      </c>
      <c r="AF2317" s="99">
        <f>SUMIFS(通讯通路门店!$BI:$BI,通讯通路门店!$S:$S,$G2317)</f>
        <v>0</v>
      </c>
      <c r="AG2317" s="99">
        <f>SUMIFS(通讯通路门店!$BH:$BH,通讯通路门店!$S:$S,$G2317)</f>
        <v>0</v>
      </c>
      <c r="AH2317" s="99">
        <f t="shared" si="181"/>
        <v>0</v>
      </c>
      <c r="AI2317" s="99">
        <f>SUMIFS(通讯通路门店!$BB:$BB,通讯通路门店!$S:$S,$G2317)</f>
        <v>0</v>
      </c>
      <c r="AJ2317" s="99">
        <f>SUMIFS(通讯通路门店!$BE:$BE,通讯通路门店!$S:$S,$G2317)</f>
        <v>0</v>
      </c>
      <c r="AK2317" s="99">
        <f>SUMIFS(通讯通路门店!$BG:$BG,通讯通路门店!$S:$S,$G2317)</f>
        <v>0</v>
      </c>
      <c r="AL2317" s="99">
        <f>SUMIFS(通讯通路门店!$BC:$BC,通讯通路门店!$S:$S,$G2317)</f>
        <v>0</v>
      </c>
      <c r="AM2317" s="99">
        <f>SUMIFS(通讯通路门店!$BD:$BD,通讯通路门店!$S:$S,$G2317)</f>
        <v>0</v>
      </c>
      <c r="AN2317" s="99">
        <f>SUMIFS(通讯通路门店!$BF:$BF,通讯通路门店!$S:$S,$G2317)</f>
        <v>0</v>
      </c>
      <c r="AO2317" s="99">
        <f t="shared" si="182"/>
        <v>0</v>
      </c>
      <c r="AP2317" s="99">
        <f>SUMIFS(通讯通路门店!$K:$K,通讯通路门店!$S:$S,$G2317)</f>
        <v>0</v>
      </c>
      <c r="AQ2317" s="83"/>
      <c r="AR2317" s="99">
        <f>SUMIFS(通讯通路门店!$T:$T,通讯通路门店!$S:$S,$G2317)</f>
        <v>0</v>
      </c>
      <c r="AS2317" s="99">
        <f>SUMIFS(通讯通路门店!$U:$U,通讯通路门店!$S:$S,$G2317)</f>
        <v>0</v>
      </c>
      <c r="AT2317" s="99">
        <f>SUMIFS(通讯通路门店!$V:$V,通讯通路门店!$S:$S,$G2317)</f>
        <v>0</v>
      </c>
      <c r="AU2317" s="99">
        <f>SUMIFS(通讯通路门店!$W:$W,通讯通路门店!$S:$S,$G2317)</f>
        <v>0</v>
      </c>
      <c r="AV2317" s="99">
        <f>SUMIFS(通讯通路门店!$Z:$Z,通讯通路门店!$S:$S,$G2317)</f>
        <v>0</v>
      </c>
      <c r="AW2317" s="99">
        <f>SUMIFS(通讯通路门店!$AB:$AB,通讯通路门店!$S:$S,$G2317)</f>
        <v>0</v>
      </c>
      <c r="AX2317" s="99">
        <f>SUMIFS(通讯通路门店!$X:$X,通讯通路门店!$S:$S,$G2317)</f>
        <v>0</v>
      </c>
      <c r="AY2317" s="99">
        <f>SUMIFS(通讯通路门店!$Y:$Y,通讯通路门店!$S:$S,$G2317)</f>
        <v>0</v>
      </c>
      <c r="AZ2317" s="99">
        <f>SUMIFS(通讯通路门店!$AA:$AA,通讯通路门店!$S:$S,$G2317)</f>
        <v>0</v>
      </c>
      <c r="BA2317" s="99">
        <f t="shared" si="183"/>
        <v>0</v>
      </c>
      <c r="BB2317" s="99">
        <f t="shared" si="184"/>
        <v>0</v>
      </c>
      <c r="BC2317" s="99">
        <f>SUMIFS(通讯通路门店!$W:$W,通讯通路门店!$S:$S,$G2317,通讯通路门店!$J:$J,"荣耀体验店")+SUMIFS(通讯通路门店!$W:$W,通讯通路门店!$S:$S,$G2317,通讯通路门店!$J:$J,"荣耀授权专卖店")</f>
        <v>0</v>
      </c>
      <c r="BD2317" s="99">
        <f>SUMIFS(通讯通路门店!$Z:$Z,通讯通路门店!$S:$S,$G2317,通讯通路门店!$J:$J,"VIVO体验店")</f>
        <v>0</v>
      </c>
      <c r="BE2317" s="99">
        <f>SUMIFS(通讯通路门店!$AB:$AB,通讯通路门店!$S:$S,$G2317,通讯通路门店!$J:$J,"OPPO体验店")</f>
        <v>0</v>
      </c>
      <c r="BF2317" s="99">
        <f>SUMIFS(通讯通路门店!$X:$X,通讯通路门店!$S:$S,$G2317,通讯通路门店!$J:$J,"华为授权体验店")+SUMIFS(通讯通路门店!$AA:$AA,通讯通路门店!$S:$S,$G2317,通讯通路门店!$J:$J,"华为堡垒店")</f>
        <v>0</v>
      </c>
      <c r="BG2317" s="99">
        <f>SUMIFS(通讯通路门店!$Y:$Y,通讯通路门店!$S:$S,$G2317,通讯通路门店!$J:$J,"小米体验店")</f>
        <v>0</v>
      </c>
      <c r="BH2317" s="99">
        <f>SUMIFS(通讯通路门店!$AA:$AA,通讯通路门店!$S:$S,$G2317,通讯通路门店!$J:$J,"苹果体验店")</f>
        <v>0</v>
      </c>
      <c r="BI2317" s="99">
        <f>SUMIFS(通讯通路门店!$K:$K,通讯通路门店!$S:$S,$G2317,通讯通路门店!$J:$J,"其他品牌专卖店")</f>
        <v>0</v>
      </c>
      <c r="BJ2317" s="99">
        <f>SUMIFS(通讯通路门店!$AC:$AC,通讯通路门店!$S:$S,$G2317)</f>
        <v>0</v>
      </c>
      <c r="BK2317" s="99">
        <f>SUMIFS(通讯通路门店!$AD:$AD,通讯通路门店!$S:$S,$G2317)</f>
        <v>0</v>
      </c>
      <c r="BL2317" s="99">
        <f>SUMIFS(通讯通路门店!$AE:$AE,通讯通路门店!$S:$S,$G2317)</f>
        <v>0</v>
      </c>
      <c r="BM2317" s="99">
        <f>SUMIFS(通讯通路门店!$AF:$AF,通讯通路门店!$S:$S,$G2317)</f>
        <v>0</v>
      </c>
      <c r="BN2317" s="99">
        <f>SUMIFS(通讯通路门店!$AG:$AG,通讯通路门店!$S:$S,$G2317)</f>
        <v>0</v>
      </c>
      <c r="BO2317" s="99">
        <f>SUMIFS(通讯通路门店!$AH:$AH,通讯通路门店!$S:$S,$G2317)</f>
        <v>0</v>
      </c>
      <c r="BP2317" s="99">
        <f>SUMIFS(通讯通路门店!$AI:$AI,通讯通路门店!$S:$S,$G2317)</f>
        <v>0</v>
      </c>
      <c r="BQ2317" s="83"/>
    </row>
    <row r="2318" spans="1:69">
      <c r="A2318" s="99" t="str">
        <f>IFERROR(_xlfn.XLOOKUP($G2318,通讯通路门店!$S$4:$S$993933,通讯通路门店!$A$4:$A$993933,0,0),"")</f>
        <v>海南省</v>
      </c>
      <c r="B2318" s="99" t="str">
        <f>IFERROR(_xlfn.XLOOKUP($G2318,通讯通路门店!$S$4:$S$993933,通讯通路门店!$B$4:$B$993933,0,0),"")</f>
        <v>昌江黎族自治县</v>
      </c>
      <c r="C2318" s="99" t="str">
        <f>IFERROR(_xlfn.XLOOKUP($G2318,通讯通路门店!$S$4:$S$993933,通讯通路门店!$C$4:$C$993933,0,0),"")</f>
        <v>昌江黎族自治县</v>
      </c>
      <c r="D2318" s="99" t="str">
        <f>IFERROR(_xlfn.XLOOKUP($G2318,通讯通路门店!$S$4:$S$993933,通讯通路门店!$D$4:$D$993933,0,0),"")</f>
        <v>叉河镇</v>
      </c>
      <c r="E2318" s="83"/>
      <c r="F2318" s="83"/>
      <c r="G2318" s="101"/>
      <c r="H2318" s="102">
        <f>IFERROR(_xlfn.XLOOKUP($G2318,通讯通路门店!$S$4:$S$993933,通讯通路门店!$R$4:$R$993933,0,0),"")</f>
        <v>0</v>
      </c>
      <c r="I2318" s="83"/>
      <c r="J2318" s="83"/>
      <c r="K2318" s="83"/>
      <c r="L2318" s="83"/>
      <c r="M2318" s="83"/>
      <c r="N2318" s="83"/>
      <c r="O2318" s="83"/>
      <c r="P2318" s="83"/>
      <c r="Q2318" s="83"/>
      <c r="R2318" s="83"/>
      <c r="S2318" s="83"/>
      <c r="T2318" s="83"/>
      <c r="U2318" s="99">
        <f>COUNTIF(通讯通路门店!$S:$S,$G2318)</f>
        <v>0</v>
      </c>
      <c r="V2318" s="99">
        <f>COUNTIFS(通讯通路门店!$S:$S,$G2318,通讯通路门店!$J:$J,"综合卖场")</f>
        <v>0</v>
      </c>
      <c r="W2318" s="99">
        <f>SUMIFS(通讯通路门店!$AJ:$AJ,通讯通路门店!$S:$S,通讯客户沙盘!$G2318)</f>
        <v>0</v>
      </c>
      <c r="X2318" s="99">
        <f t="shared" si="180"/>
        <v>0</v>
      </c>
      <c r="Y2318" s="99">
        <f>COUNTIFS(通讯通路门店!$S:$S,$G2318,通讯通路门店!$J:$J,"荣耀体验店")+COUNTIFS(通讯通路门店!$S:$S,$G2318,通讯通路门店!$J:$J,"荣耀授权专卖店")</f>
        <v>0</v>
      </c>
      <c r="Z2318" s="99">
        <f>COUNTIFS(通讯通路门店!$S:$S,$G2318,通讯通路门店!$J:$J,"VIVO体验店")</f>
        <v>0</v>
      </c>
      <c r="AA2318" s="99">
        <f>COUNTIFS(通讯通路门店!$S:$S,$G2318,通讯通路门店!$J:$J,"OPPO体验店")</f>
        <v>0</v>
      </c>
      <c r="AB2318" s="99">
        <f>COUNTIFS(通讯通路门店!$S:$S,$G2318,通讯通路门店!$J:$J,"华为授权体验店")+COUNTIFS(通讯通路门店!$S:$S,$G2318,通讯通路门店!$J:$J,"华为堡垒店")</f>
        <v>0</v>
      </c>
      <c r="AC2318" s="99">
        <f>COUNTIFS(通讯通路门店!$S:$S,$G2318,通讯通路门店!$J:$J,"小米体验店")</f>
        <v>0</v>
      </c>
      <c r="AD2318" s="99">
        <f>COUNTIFS(通讯通路门店!$S:$S,$G2318,通讯通路门店!$J:$J,"苹果体验店")</f>
        <v>0</v>
      </c>
      <c r="AE2318" s="99">
        <f>COUNTIFS(通讯通路门店!$S:$S,$G2318,通讯通路门店!$J:$J,"其他品牌专卖店")</f>
        <v>0</v>
      </c>
      <c r="AF2318" s="99">
        <f>SUMIFS(通讯通路门店!$BI:$BI,通讯通路门店!$S:$S,$G2318)</f>
        <v>0</v>
      </c>
      <c r="AG2318" s="99">
        <f>SUMIFS(通讯通路门店!$BH:$BH,通讯通路门店!$S:$S,$G2318)</f>
        <v>0</v>
      </c>
      <c r="AH2318" s="99">
        <f t="shared" si="181"/>
        <v>0</v>
      </c>
      <c r="AI2318" s="99">
        <f>SUMIFS(通讯通路门店!$BB:$BB,通讯通路门店!$S:$S,$G2318)</f>
        <v>0</v>
      </c>
      <c r="AJ2318" s="99">
        <f>SUMIFS(通讯通路门店!$BE:$BE,通讯通路门店!$S:$S,$G2318)</f>
        <v>0</v>
      </c>
      <c r="AK2318" s="99">
        <f>SUMIFS(通讯通路门店!$BG:$BG,通讯通路门店!$S:$S,$G2318)</f>
        <v>0</v>
      </c>
      <c r="AL2318" s="99">
        <f>SUMIFS(通讯通路门店!$BC:$BC,通讯通路门店!$S:$S,$G2318)</f>
        <v>0</v>
      </c>
      <c r="AM2318" s="99">
        <f>SUMIFS(通讯通路门店!$BD:$BD,通讯通路门店!$S:$S,$G2318)</f>
        <v>0</v>
      </c>
      <c r="AN2318" s="99">
        <f>SUMIFS(通讯通路门店!$BF:$BF,通讯通路门店!$S:$S,$G2318)</f>
        <v>0</v>
      </c>
      <c r="AO2318" s="99">
        <f t="shared" si="182"/>
        <v>0</v>
      </c>
      <c r="AP2318" s="99">
        <f>SUMIFS(通讯通路门店!$K:$K,通讯通路门店!$S:$S,$G2318)</f>
        <v>0</v>
      </c>
      <c r="AQ2318" s="83"/>
      <c r="AR2318" s="99">
        <f>SUMIFS(通讯通路门店!$T:$T,通讯通路门店!$S:$S,$G2318)</f>
        <v>0</v>
      </c>
      <c r="AS2318" s="99">
        <f>SUMIFS(通讯通路门店!$U:$U,通讯通路门店!$S:$S,$G2318)</f>
        <v>0</v>
      </c>
      <c r="AT2318" s="99">
        <f>SUMIFS(通讯通路门店!$V:$V,通讯通路门店!$S:$S,$G2318)</f>
        <v>0</v>
      </c>
      <c r="AU2318" s="99">
        <f>SUMIFS(通讯通路门店!$W:$W,通讯通路门店!$S:$S,$G2318)</f>
        <v>0</v>
      </c>
      <c r="AV2318" s="99">
        <f>SUMIFS(通讯通路门店!$Z:$Z,通讯通路门店!$S:$S,$G2318)</f>
        <v>0</v>
      </c>
      <c r="AW2318" s="99">
        <f>SUMIFS(通讯通路门店!$AB:$AB,通讯通路门店!$S:$S,$G2318)</f>
        <v>0</v>
      </c>
      <c r="AX2318" s="99">
        <f>SUMIFS(通讯通路门店!$X:$X,通讯通路门店!$S:$S,$G2318)</f>
        <v>0</v>
      </c>
      <c r="AY2318" s="99">
        <f>SUMIFS(通讯通路门店!$Y:$Y,通讯通路门店!$S:$S,$G2318)</f>
        <v>0</v>
      </c>
      <c r="AZ2318" s="99">
        <f>SUMIFS(通讯通路门店!$AA:$AA,通讯通路门店!$S:$S,$G2318)</f>
        <v>0</v>
      </c>
      <c r="BA2318" s="99">
        <f t="shared" si="183"/>
        <v>0</v>
      </c>
      <c r="BB2318" s="99">
        <f t="shared" si="184"/>
        <v>0</v>
      </c>
      <c r="BC2318" s="99">
        <f>SUMIFS(通讯通路门店!$W:$W,通讯通路门店!$S:$S,$G2318,通讯通路门店!$J:$J,"荣耀体验店")+SUMIFS(通讯通路门店!$W:$W,通讯通路门店!$S:$S,$G2318,通讯通路门店!$J:$J,"荣耀授权专卖店")</f>
        <v>0</v>
      </c>
      <c r="BD2318" s="99">
        <f>SUMIFS(通讯通路门店!$Z:$Z,通讯通路门店!$S:$S,$G2318,通讯通路门店!$J:$J,"VIVO体验店")</f>
        <v>0</v>
      </c>
      <c r="BE2318" s="99">
        <f>SUMIFS(通讯通路门店!$AB:$AB,通讯通路门店!$S:$S,$G2318,通讯通路门店!$J:$J,"OPPO体验店")</f>
        <v>0</v>
      </c>
      <c r="BF2318" s="99">
        <f>SUMIFS(通讯通路门店!$X:$X,通讯通路门店!$S:$S,$G2318,通讯通路门店!$J:$J,"华为授权体验店")+SUMIFS(通讯通路门店!$AA:$AA,通讯通路门店!$S:$S,$G2318,通讯通路门店!$J:$J,"华为堡垒店")</f>
        <v>0</v>
      </c>
      <c r="BG2318" s="99">
        <f>SUMIFS(通讯通路门店!$Y:$Y,通讯通路门店!$S:$S,$G2318,通讯通路门店!$J:$J,"小米体验店")</f>
        <v>0</v>
      </c>
      <c r="BH2318" s="99">
        <f>SUMIFS(通讯通路门店!$AA:$AA,通讯通路门店!$S:$S,$G2318,通讯通路门店!$J:$J,"苹果体验店")</f>
        <v>0</v>
      </c>
      <c r="BI2318" s="99">
        <f>SUMIFS(通讯通路门店!$K:$K,通讯通路门店!$S:$S,$G2318,通讯通路门店!$J:$J,"其他品牌专卖店")</f>
        <v>0</v>
      </c>
      <c r="BJ2318" s="99">
        <f>SUMIFS(通讯通路门店!$AC:$AC,通讯通路门店!$S:$S,$G2318)</f>
        <v>0</v>
      </c>
      <c r="BK2318" s="99">
        <f>SUMIFS(通讯通路门店!$AD:$AD,通讯通路门店!$S:$S,$G2318)</f>
        <v>0</v>
      </c>
      <c r="BL2318" s="99">
        <f>SUMIFS(通讯通路门店!$AE:$AE,通讯通路门店!$S:$S,$G2318)</f>
        <v>0</v>
      </c>
      <c r="BM2318" s="99">
        <f>SUMIFS(通讯通路门店!$AF:$AF,通讯通路门店!$S:$S,$G2318)</f>
        <v>0</v>
      </c>
      <c r="BN2318" s="99">
        <f>SUMIFS(通讯通路门店!$AG:$AG,通讯通路门店!$S:$S,$G2318)</f>
        <v>0</v>
      </c>
      <c r="BO2318" s="99">
        <f>SUMIFS(通讯通路门店!$AH:$AH,通讯通路门店!$S:$S,$G2318)</f>
        <v>0</v>
      </c>
      <c r="BP2318" s="99">
        <f>SUMIFS(通讯通路门店!$AI:$AI,通讯通路门店!$S:$S,$G2318)</f>
        <v>0</v>
      </c>
      <c r="BQ2318" s="83"/>
    </row>
    <row r="2319" spans="1:69">
      <c r="A2319" s="99" t="str">
        <f>IFERROR(_xlfn.XLOOKUP($G2319,通讯通路门店!$S$4:$S$993933,通讯通路门店!$A$4:$A$993933,0,0),"")</f>
        <v>海南省</v>
      </c>
      <c r="B2319" s="99" t="str">
        <f>IFERROR(_xlfn.XLOOKUP($G2319,通讯通路门店!$S$4:$S$993933,通讯通路门店!$B$4:$B$993933,0,0),"")</f>
        <v>昌江黎族自治县</v>
      </c>
      <c r="C2319" s="99" t="str">
        <f>IFERROR(_xlfn.XLOOKUP($G2319,通讯通路门店!$S$4:$S$993933,通讯通路门店!$C$4:$C$993933,0,0),"")</f>
        <v>昌江黎族自治县</v>
      </c>
      <c r="D2319" s="99" t="str">
        <f>IFERROR(_xlfn.XLOOKUP($G2319,通讯通路门店!$S$4:$S$993933,通讯通路门店!$D$4:$D$993933,0,0),"")</f>
        <v>叉河镇</v>
      </c>
      <c r="E2319" s="83"/>
      <c r="F2319" s="83"/>
      <c r="G2319" s="101"/>
      <c r="H2319" s="102">
        <f>IFERROR(_xlfn.XLOOKUP($G2319,通讯通路门店!$S$4:$S$993933,通讯通路门店!$R$4:$R$993933,0,0),"")</f>
        <v>0</v>
      </c>
      <c r="I2319" s="83"/>
      <c r="J2319" s="83"/>
      <c r="K2319" s="83"/>
      <c r="L2319" s="83"/>
      <c r="M2319" s="83"/>
      <c r="N2319" s="83"/>
      <c r="O2319" s="83"/>
      <c r="P2319" s="83"/>
      <c r="Q2319" s="83"/>
      <c r="R2319" s="83"/>
      <c r="S2319" s="83"/>
      <c r="T2319" s="83"/>
      <c r="U2319" s="99">
        <f>COUNTIF(通讯通路门店!$S:$S,$G2319)</f>
        <v>0</v>
      </c>
      <c r="V2319" s="99">
        <f>COUNTIFS(通讯通路门店!$S:$S,$G2319,通讯通路门店!$J:$J,"综合卖场")</f>
        <v>0</v>
      </c>
      <c r="W2319" s="99">
        <f>SUMIFS(通讯通路门店!$AJ:$AJ,通讯通路门店!$S:$S,通讯客户沙盘!$G2319)</f>
        <v>0</v>
      </c>
      <c r="X2319" s="99">
        <f t="shared" si="180"/>
        <v>0</v>
      </c>
      <c r="Y2319" s="99">
        <f>COUNTIFS(通讯通路门店!$S:$S,$G2319,通讯通路门店!$J:$J,"荣耀体验店")+COUNTIFS(通讯通路门店!$S:$S,$G2319,通讯通路门店!$J:$J,"荣耀授权专卖店")</f>
        <v>0</v>
      </c>
      <c r="Z2319" s="99">
        <f>COUNTIFS(通讯通路门店!$S:$S,$G2319,通讯通路门店!$J:$J,"VIVO体验店")</f>
        <v>0</v>
      </c>
      <c r="AA2319" s="99">
        <f>COUNTIFS(通讯通路门店!$S:$S,$G2319,通讯通路门店!$J:$J,"OPPO体验店")</f>
        <v>0</v>
      </c>
      <c r="AB2319" s="99">
        <f>COUNTIFS(通讯通路门店!$S:$S,$G2319,通讯通路门店!$J:$J,"华为授权体验店")+COUNTIFS(通讯通路门店!$S:$S,$G2319,通讯通路门店!$J:$J,"华为堡垒店")</f>
        <v>0</v>
      </c>
      <c r="AC2319" s="99">
        <f>COUNTIFS(通讯通路门店!$S:$S,$G2319,通讯通路门店!$J:$J,"小米体验店")</f>
        <v>0</v>
      </c>
      <c r="AD2319" s="99">
        <f>COUNTIFS(通讯通路门店!$S:$S,$G2319,通讯通路门店!$J:$J,"苹果体验店")</f>
        <v>0</v>
      </c>
      <c r="AE2319" s="99">
        <f>COUNTIFS(通讯通路门店!$S:$S,$G2319,通讯通路门店!$J:$J,"其他品牌专卖店")</f>
        <v>0</v>
      </c>
      <c r="AF2319" s="99">
        <f>SUMIFS(通讯通路门店!$BI:$BI,通讯通路门店!$S:$S,$G2319)</f>
        <v>0</v>
      </c>
      <c r="AG2319" s="99">
        <f>SUMIFS(通讯通路门店!$BH:$BH,通讯通路门店!$S:$S,$G2319)</f>
        <v>0</v>
      </c>
      <c r="AH2319" s="99">
        <f t="shared" si="181"/>
        <v>0</v>
      </c>
      <c r="AI2319" s="99">
        <f>SUMIFS(通讯通路门店!$BB:$BB,通讯通路门店!$S:$S,$G2319)</f>
        <v>0</v>
      </c>
      <c r="AJ2319" s="99">
        <f>SUMIFS(通讯通路门店!$BE:$BE,通讯通路门店!$S:$S,$G2319)</f>
        <v>0</v>
      </c>
      <c r="AK2319" s="99">
        <f>SUMIFS(通讯通路门店!$BG:$BG,通讯通路门店!$S:$S,$G2319)</f>
        <v>0</v>
      </c>
      <c r="AL2319" s="99">
        <f>SUMIFS(通讯通路门店!$BC:$BC,通讯通路门店!$S:$S,$G2319)</f>
        <v>0</v>
      </c>
      <c r="AM2319" s="99">
        <f>SUMIFS(通讯通路门店!$BD:$BD,通讯通路门店!$S:$S,$G2319)</f>
        <v>0</v>
      </c>
      <c r="AN2319" s="99">
        <f>SUMIFS(通讯通路门店!$BF:$BF,通讯通路门店!$S:$S,$G2319)</f>
        <v>0</v>
      </c>
      <c r="AO2319" s="99">
        <f t="shared" si="182"/>
        <v>0</v>
      </c>
      <c r="AP2319" s="99">
        <f>SUMIFS(通讯通路门店!$K:$K,通讯通路门店!$S:$S,$G2319)</f>
        <v>0</v>
      </c>
      <c r="AQ2319" s="83"/>
      <c r="AR2319" s="99">
        <f>SUMIFS(通讯通路门店!$T:$T,通讯通路门店!$S:$S,$G2319)</f>
        <v>0</v>
      </c>
      <c r="AS2319" s="99">
        <f>SUMIFS(通讯通路门店!$U:$U,通讯通路门店!$S:$S,$G2319)</f>
        <v>0</v>
      </c>
      <c r="AT2319" s="99">
        <f>SUMIFS(通讯通路门店!$V:$V,通讯通路门店!$S:$S,$G2319)</f>
        <v>0</v>
      </c>
      <c r="AU2319" s="99">
        <f>SUMIFS(通讯通路门店!$W:$W,通讯通路门店!$S:$S,$G2319)</f>
        <v>0</v>
      </c>
      <c r="AV2319" s="99">
        <f>SUMIFS(通讯通路门店!$Z:$Z,通讯通路门店!$S:$S,$G2319)</f>
        <v>0</v>
      </c>
      <c r="AW2319" s="99">
        <f>SUMIFS(通讯通路门店!$AB:$AB,通讯通路门店!$S:$S,$G2319)</f>
        <v>0</v>
      </c>
      <c r="AX2319" s="99">
        <f>SUMIFS(通讯通路门店!$X:$X,通讯通路门店!$S:$S,$G2319)</f>
        <v>0</v>
      </c>
      <c r="AY2319" s="99">
        <f>SUMIFS(通讯通路门店!$Y:$Y,通讯通路门店!$S:$S,$G2319)</f>
        <v>0</v>
      </c>
      <c r="AZ2319" s="99">
        <f>SUMIFS(通讯通路门店!$AA:$AA,通讯通路门店!$S:$S,$G2319)</f>
        <v>0</v>
      </c>
      <c r="BA2319" s="99">
        <f t="shared" si="183"/>
        <v>0</v>
      </c>
      <c r="BB2319" s="99">
        <f t="shared" si="184"/>
        <v>0</v>
      </c>
      <c r="BC2319" s="99">
        <f>SUMIFS(通讯通路门店!$W:$W,通讯通路门店!$S:$S,$G2319,通讯通路门店!$J:$J,"荣耀体验店")+SUMIFS(通讯通路门店!$W:$W,通讯通路门店!$S:$S,$G2319,通讯通路门店!$J:$J,"荣耀授权专卖店")</f>
        <v>0</v>
      </c>
      <c r="BD2319" s="99">
        <f>SUMIFS(通讯通路门店!$Z:$Z,通讯通路门店!$S:$S,$G2319,通讯通路门店!$J:$J,"VIVO体验店")</f>
        <v>0</v>
      </c>
      <c r="BE2319" s="99">
        <f>SUMIFS(通讯通路门店!$AB:$AB,通讯通路门店!$S:$S,$G2319,通讯通路门店!$J:$J,"OPPO体验店")</f>
        <v>0</v>
      </c>
      <c r="BF2319" s="99">
        <f>SUMIFS(通讯通路门店!$X:$X,通讯通路门店!$S:$S,$G2319,通讯通路门店!$J:$J,"华为授权体验店")+SUMIFS(通讯通路门店!$AA:$AA,通讯通路门店!$S:$S,$G2319,通讯通路门店!$J:$J,"华为堡垒店")</f>
        <v>0</v>
      </c>
      <c r="BG2319" s="99">
        <f>SUMIFS(通讯通路门店!$Y:$Y,通讯通路门店!$S:$S,$G2319,通讯通路门店!$J:$J,"小米体验店")</f>
        <v>0</v>
      </c>
      <c r="BH2319" s="99">
        <f>SUMIFS(通讯通路门店!$AA:$AA,通讯通路门店!$S:$S,$G2319,通讯通路门店!$J:$J,"苹果体验店")</f>
        <v>0</v>
      </c>
      <c r="BI2319" s="99">
        <f>SUMIFS(通讯通路门店!$K:$K,通讯通路门店!$S:$S,$G2319,通讯通路门店!$J:$J,"其他品牌专卖店")</f>
        <v>0</v>
      </c>
      <c r="BJ2319" s="99">
        <f>SUMIFS(通讯通路门店!$AC:$AC,通讯通路门店!$S:$S,$G2319)</f>
        <v>0</v>
      </c>
      <c r="BK2319" s="99">
        <f>SUMIFS(通讯通路门店!$AD:$AD,通讯通路门店!$S:$S,$G2319)</f>
        <v>0</v>
      </c>
      <c r="BL2319" s="99">
        <f>SUMIFS(通讯通路门店!$AE:$AE,通讯通路门店!$S:$S,$G2319)</f>
        <v>0</v>
      </c>
      <c r="BM2319" s="99">
        <f>SUMIFS(通讯通路门店!$AF:$AF,通讯通路门店!$S:$S,$G2319)</f>
        <v>0</v>
      </c>
      <c r="BN2319" s="99">
        <f>SUMIFS(通讯通路门店!$AG:$AG,通讯通路门店!$S:$S,$G2319)</f>
        <v>0</v>
      </c>
      <c r="BO2319" s="99">
        <f>SUMIFS(通讯通路门店!$AH:$AH,通讯通路门店!$S:$S,$G2319)</f>
        <v>0</v>
      </c>
      <c r="BP2319" s="99">
        <f>SUMIFS(通讯通路门店!$AI:$AI,通讯通路门店!$S:$S,$G2319)</f>
        <v>0</v>
      </c>
      <c r="BQ2319" s="83"/>
    </row>
    <row r="2320" spans="1:69">
      <c r="A2320" s="99" t="str">
        <f>IFERROR(_xlfn.XLOOKUP($G2320,通讯通路门店!$S$4:$S$993933,通讯通路门店!$A$4:$A$993933,0,0),"")</f>
        <v>海南省</v>
      </c>
      <c r="B2320" s="99" t="str">
        <f>IFERROR(_xlfn.XLOOKUP($G2320,通讯通路门店!$S$4:$S$993933,通讯通路门店!$B$4:$B$993933,0,0),"")</f>
        <v>昌江黎族自治县</v>
      </c>
      <c r="C2320" s="99" t="str">
        <f>IFERROR(_xlfn.XLOOKUP($G2320,通讯通路门店!$S$4:$S$993933,通讯通路门店!$C$4:$C$993933,0,0),"")</f>
        <v>昌江黎族自治县</v>
      </c>
      <c r="D2320" s="99" t="str">
        <f>IFERROR(_xlfn.XLOOKUP($G2320,通讯通路门店!$S$4:$S$993933,通讯通路门店!$D$4:$D$993933,0,0),"")</f>
        <v>叉河镇</v>
      </c>
      <c r="E2320" s="83"/>
      <c r="F2320" s="83"/>
      <c r="G2320" s="101"/>
      <c r="H2320" s="102">
        <f>IFERROR(_xlfn.XLOOKUP($G2320,通讯通路门店!$S$4:$S$993933,通讯通路门店!$R$4:$R$993933,0,0),"")</f>
        <v>0</v>
      </c>
      <c r="I2320" s="83"/>
      <c r="J2320" s="83"/>
      <c r="K2320" s="83"/>
      <c r="L2320" s="83"/>
      <c r="M2320" s="83"/>
      <c r="N2320" s="83"/>
      <c r="O2320" s="83"/>
      <c r="P2320" s="83"/>
      <c r="Q2320" s="83"/>
      <c r="R2320" s="83"/>
      <c r="S2320" s="83"/>
      <c r="T2320" s="83"/>
      <c r="U2320" s="99">
        <f>COUNTIF(通讯通路门店!$S:$S,$G2320)</f>
        <v>0</v>
      </c>
      <c r="V2320" s="99">
        <f>COUNTIFS(通讯通路门店!$S:$S,$G2320,通讯通路门店!$J:$J,"综合卖场")</f>
        <v>0</v>
      </c>
      <c r="W2320" s="99">
        <f>SUMIFS(通讯通路门店!$AJ:$AJ,通讯通路门店!$S:$S,通讯客户沙盘!$G2320)</f>
        <v>0</v>
      </c>
      <c r="X2320" s="99">
        <f t="shared" si="180"/>
        <v>0</v>
      </c>
      <c r="Y2320" s="99">
        <f>COUNTIFS(通讯通路门店!$S:$S,$G2320,通讯通路门店!$J:$J,"荣耀体验店")+COUNTIFS(通讯通路门店!$S:$S,$G2320,通讯通路门店!$J:$J,"荣耀授权专卖店")</f>
        <v>0</v>
      </c>
      <c r="Z2320" s="99">
        <f>COUNTIFS(通讯通路门店!$S:$S,$G2320,通讯通路门店!$J:$J,"VIVO体验店")</f>
        <v>0</v>
      </c>
      <c r="AA2320" s="99">
        <f>COUNTIFS(通讯通路门店!$S:$S,$G2320,通讯通路门店!$J:$J,"OPPO体验店")</f>
        <v>0</v>
      </c>
      <c r="AB2320" s="99">
        <f>COUNTIFS(通讯通路门店!$S:$S,$G2320,通讯通路门店!$J:$J,"华为授权体验店")+COUNTIFS(通讯通路门店!$S:$S,$G2320,通讯通路门店!$J:$J,"华为堡垒店")</f>
        <v>0</v>
      </c>
      <c r="AC2320" s="99">
        <f>COUNTIFS(通讯通路门店!$S:$S,$G2320,通讯通路门店!$J:$J,"小米体验店")</f>
        <v>0</v>
      </c>
      <c r="AD2320" s="99">
        <f>COUNTIFS(通讯通路门店!$S:$S,$G2320,通讯通路门店!$J:$J,"苹果体验店")</f>
        <v>0</v>
      </c>
      <c r="AE2320" s="99">
        <f>COUNTIFS(通讯通路门店!$S:$S,$G2320,通讯通路门店!$J:$J,"其他品牌专卖店")</f>
        <v>0</v>
      </c>
      <c r="AF2320" s="99">
        <f>SUMIFS(通讯通路门店!$BI:$BI,通讯通路门店!$S:$S,$G2320)</f>
        <v>0</v>
      </c>
      <c r="AG2320" s="99">
        <f>SUMIFS(通讯通路门店!$BH:$BH,通讯通路门店!$S:$S,$G2320)</f>
        <v>0</v>
      </c>
      <c r="AH2320" s="99">
        <f t="shared" si="181"/>
        <v>0</v>
      </c>
      <c r="AI2320" s="99">
        <f>SUMIFS(通讯通路门店!$BB:$BB,通讯通路门店!$S:$S,$G2320)</f>
        <v>0</v>
      </c>
      <c r="AJ2320" s="99">
        <f>SUMIFS(通讯通路门店!$BE:$BE,通讯通路门店!$S:$S,$G2320)</f>
        <v>0</v>
      </c>
      <c r="AK2320" s="99">
        <f>SUMIFS(通讯通路门店!$BG:$BG,通讯通路门店!$S:$S,$G2320)</f>
        <v>0</v>
      </c>
      <c r="AL2320" s="99">
        <f>SUMIFS(通讯通路门店!$BC:$BC,通讯通路门店!$S:$S,$G2320)</f>
        <v>0</v>
      </c>
      <c r="AM2320" s="99">
        <f>SUMIFS(通讯通路门店!$BD:$BD,通讯通路门店!$S:$S,$G2320)</f>
        <v>0</v>
      </c>
      <c r="AN2320" s="99">
        <f>SUMIFS(通讯通路门店!$BF:$BF,通讯通路门店!$S:$S,$G2320)</f>
        <v>0</v>
      </c>
      <c r="AO2320" s="99">
        <f t="shared" si="182"/>
        <v>0</v>
      </c>
      <c r="AP2320" s="99">
        <f>SUMIFS(通讯通路门店!$K:$K,通讯通路门店!$S:$S,$G2320)</f>
        <v>0</v>
      </c>
      <c r="AQ2320" s="83"/>
      <c r="AR2320" s="99">
        <f>SUMIFS(通讯通路门店!$T:$T,通讯通路门店!$S:$S,$G2320)</f>
        <v>0</v>
      </c>
      <c r="AS2320" s="99">
        <f>SUMIFS(通讯通路门店!$U:$U,通讯通路门店!$S:$S,$G2320)</f>
        <v>0</v>
      </c>
      <c r="AT2320" s="99">
        <f>SUMIFS(通讯通路门店!$V:$V,通讯通路门店!$S:$S,$G2320)</f>
        <v>0</v>
      </c>
      <c r="AU2320" s="99">
        <f>SUMIFS(通讯通路门店!$W:$W,通讯通路门店!$S:$S,$G2320)</f>
        <v>0</v>
      </c>
      <c r="AV2320" s="99">
        <f>SUMIFS(通讯通路门店!$Z:$Z,通讯通路门店!$S:$S,$G2320)</f>
        <v>0</v>
      </c>
      <c r="AW2320" s="99">
        <f>SUMIFS(通讯通路门店!$AB:$AB,通讯通路门店!$S:$S,$G2320)</f>
        <v>0</v>
      </c>
      <c r="AX2320" s="99">
        <f>SUMIFS(通讯通路门店!$X:$X,通讯通路门店!$S:$S,$G2320)</f>
        <v>0</v>
      </c>
      <c r="AY2320" s="99">
        <f>SUMIFS(通讯通路门店!$Y:$Y,通讯通路门店!$S:$S,$G2320)</f>
        <v>0</v>
      </c>
      <c r="AZ2320" s="99">
        <f>SUMIFS(通讯通路门店!$AA:$AA,通讯通路门店!$S:$S,$G2320)</f>
        <v>0</v>
      </c>
      <c r="BA2320" s="99">
        <f t="shared" si="183"/>
        <v>0</v>
      </c>
      <c r="BB2320" s="99">
        <f t="shared" si="184"/>
        <v>0</v>
      </c>
      <c r="BC2320" s="99">
        <f>SUMIFS(通讯通路门店!$W:$W,通讯通路门店!$S:$S,$G2320,通讯通路门店!$J:$J,"荣耀体验店")+SUMIFS(通讯通路门店!$W:$W,通讯通路门店!$S:$S,$G2320,通讯通路门店!$J:$J,"荣耀授权专卖店")</f>
        <v>0</v>
      </c>
      <c r="BD2320" s="99">
        <f>SUMIFS(通讯通路门店!$Z:$Z,通讯通路门店!$S:$S,$G2320,通讯通路门店!$J:$J,"VIVO体验店")</f>
        <v>0</v>
      </c>
      <c r="BE2320" s="99">
        <f>SUMIFS(通讯通路门店!$AB:$AB,通讯通路门店!$S:$S,$G2320,通讯通路门店!$J:$J,"OPPO体验店")</f>
        <v>0</v>
      </c>
      <c r="BF2320" s="99">
        <f>SUMIFS(通讯通路门店!$X:$X,通讯通路门店!$S:$S,$G2320,通讯通路门店!$J:$J,"华为授权体验店")+SUMIFS(通讯通路门店!$AA:$AA,通讯通路门店!$S:$S,$G2320,通讯通路门店!$J:$J,"华为堡垒店")</f>
        <v>0</v>
      </c>
      <c r="BG2320" s="99">
        <f>SUMIFS(通讯通路门店!$Y:$Y,通讯通路门店!$S:$S,$G2320,通讯通路门店!$J:$J,"小米体验店")</f>
        <v>0</v>
      </c>
      <c r="BH2320" s="99">
        <f>SUMIFS(通讯通路门店!$AA:$AA,通讯通路门店!$S:$S,$G2320,通讯通路门店!$J:$J,"苹果体验店")</f>
        <v>0</v>
      </c>
      <c r="BI2320" s="99">
        <f>SUMIFS(通讯通路门店!$K:$K,通讯通路门店!$S:$S,$G2320,通讯通路门店!$J:$J,"其他品牌专卖店")</f>
        <v>0</v>
      </c>
      <c r="BJ2320" s="99">
        <f>SUMIFS(通讯通路门店!$AC:$AC,通讯通路门店!$S:$S,$G2320)</f>
        <v>0</v>
      </c>
      <c r="BK2320" s="99">
        <f>SUMIFS(通讯通路门店!$AD:$AD,通讯通路门店!$S:$S,$G2320)</f>
        <v>0</v>
      </c>
      <c r="BL2320" s="99">
        <f>SUMIFS(通讯通路门店!$AE:$AE,通讯通路门店!$S:$S,$G2320)</f>
        <v>0</v>
      </c>
      <c r="BM2320" s="99">
        <f>SUMIFS(通讯通路门店!$AF:$AF,通讯通路门店!$S:$S,$G2320)</f>
        <v>0</v>
      </c>
      <c r="BN2320" s="99">
        <f>SUMIFS(通讯通路门店!$AG:$AG,通讯通路门店!$S:$S,$G2320)</f>
        <v>0</v>
      </c>
      <c r="BO2320" s="99">
        <f>SUMIFS(通讯通路门店!$AH:$AH,通讯通路门店!$S:$S,$G2320)</f>
        <v>0</v>
      </c>
      <c r="BP2320" s="99">
        <f>SUMIFS(通讯通路门店!$AI:$AI,通讯通路门店!$S:$S,$G2320)</f>
        <v>0</v>
      </c>
      <c r="BQ2320" s="83"/>
    </row>
    <row r="2321" spans="1:69">
      <c r="A2321" s="99" t="str">
        <f>IFERROR(_xlfn.XLOOKUP($G2321,通讯通路门店!$S$4:$S$993933,通讯通路门店!$A$4:$A$993933,0,0),"")</f>
        <v>海南省</v>
      </c>
      <c r="B2321" s="99" t="str">
        <f>IFERROR(_xlfn.XLOOKUP($G2321,通讯通路门店!$S$4:$S$993933,通讯通路门店!$B$4:$B$993933,0,0),"")</f>
        <v>昌江黎族自治县</v>
      </c>
      <c r="C2321" s="99" t="str">
        <f>IFERROR(_xlfn.XLOOKUP($G2321,通讯通路门店!$S$4:$S$993933,通讯通路门店!$C$4:$C$993933,0,0),"")</f>
        <v>昌江黎族自治县</v>
      </c>
      <c r="D2321" s="99" t="str">
        <f>IFERROR(_xlfn.XLOOKUP($G2321,通讯通路门店!$S$4:$S$993933,通讯通路门店!$D$4:$D$993933,0,0),"")</f>
        <v>叉河镇</v>
      </c>
      <c r="E2321" s="83"/>
      <c r="F2321" s="83"/>
      <c r="G2321" s="101"/>
      <c r="H2321" s="102">
        <f>IFERROR(_xlfn.XLOOKUP($G2321,通讯通路门店!$S$4:$S$993933,通讯通路门店!$R$4:$R$993933,0,0),"")</f>
        <v>0</v>
      </c>
      <c r="I2321" s="83"/>
      <c r="J2321" s="83"/>
      <c r="K2321" s="83"/>
      <c r="L2321" s="83"/>
      <c r="M2321" s="83"/>
      <c r="N2321" s="83"/>
      <c r="O2321" s="83"/>
      <c r="P2321" s="83"/>
      <c r="Q2321" s="83"/>
      <c r="R2321" s="83"/>
      <c r="S2321" s="83"/>
      <c r="T2321" s="83"/>
      <c r="U2321" s="99">
        <f>COUNTIF(通讯通路门店!$S:$S,$G2321)</f>
        <v>0</v>
      </c>
      <c r="V2321" s="99">
        <f>COUNTIFS(通讯通路门店!$S:$S,$G2321,通讯通路门店!$J:$J,"综合卖场")</f>
        <v>0</v>
      </c>
      <c r="W2321" s="99">
        <f>SUMIFS(通讯通路门店!$AJ:$AJ,通讯通路门店!$S:$S,通讯客户沙盘!$G2321)</f>
        <v>0</v>
      </c>
      <c r="X2321" s="99">
        <f t="shared" si="180"/>
        <v>0</v>
      </c>
      <c r="Y2321" s="99">
        <f>COUNTIFS(通讯通路门店!$S:$S,$G2321,通讯通路门店!$J:$J,"荣耀体验店")+COUNTIFS(通讯通路门店!$S:$S,$G2321,通讯通路门店!$J:$J,"荣耀授权专卖店")</f>
        <v>0</v>
      </c>
      <c r="Z2321" s="99">
        <f>COUNTIFS(通讯通路门店!$S:$S,$G2321,通讯通路门店!$J:$J,"VIVO体验店")</f>
        <v>0</v>
      </c>
      <c r="AA2321" s="99">
        <f>COUNTIFS(通讯通路门店!$S:$S,$G2321,通讯通路门店!$J:$J,"OPPO体验店")</f>
        <v>0</v>
      </c>
      <c r="AB2321" s="99">
        <f>COUNTIFS(通讯通路门店!$S:$S,$G2321,通讯通路门店!$J:$J,"华为授权体验店")+COUNTIFS(通讯通路门店!$S:$S,$G2321,通讯通路门店!$J:$J,"华为堡垒店")</f>
        <v>0</v>
      </c>
      <c r="AC2321" s="99">
        <f>COUNTIFS(通讯通路门店!$S:$S,$G2321,通讯通路门店!$J:$J,"小米体验店")</f>
        <v>0</v>
      </c>
      <c r="AD2321" s="99">
        <f>COUNTIFS(通讯通路门店!$S:$S,$G2321,通讯通路门店!$J:$J,"苹果体验店")</f>
        <v>0</v>
      </c>
      <c r="AE2321" s="99">
        <f>COUNTIFS(通讯通路门店!$S:$S,$G2321,通讯通路门店!$J:$J,"其他品牌专卖店")</f>
        <v>0</v>
      </c>
      <c r="AF2321" s="99">
        <f>SUMIFS(通讯通路门店!$BI:$BI,通讯通路门店!$S:$S,$G2321)</f>
        <v>0</v>
      </c>
      <c r="AG2321" s="99">
        <f>SUMIFS(通讯通路门店!$BH:$BH,通讯通路门店!$S:$S,$G2321)</f>
        <v>0</v>
      </c>
      <c r="AH2321" s="99">
        <f t="shared" si="181"/>
        <v>0</v>
      </c>
      <c r="AI2321" s="99">
        <f>SUMIFS(通讯通路门店!$BB:$BB,通讯通路门店!$S:$S,$G2321)</f>
        <v>0</v>
      </c>
      <c r="AJ2321" s="99">
        <f>SUMIFS(通讯通路门店!$BE:$BE,通讯通路门店!$S:$S,$G2321)</f>
        <v>0</v>
      </c>
      <c r="AK2321" s="99">
        <f>SUMIFS(通讯通路门店!$BG:$BG,通讯通路门店!$S:$S,$G2321)</f>
        <v>0</v>
      </c>
      <c r="AL2321" s="99">
        <f>SUMIFS(通讯通路门店!$BC:$BC,通讯通路门店!$S:$S,$G2321)</f>
        <v>0</v>
      </c>
      <c r="AM2321" s="99">
        <f>SUMIFS(通讯通路门店!$BD:$BD,通讯通路门店!$S:$S,$G2321)</f>
        <v>0</v>
      </c>
      <c r="AN2321" s="99">
        <f>SUMIFS(通讯通路门店!$BF:$BF,通讯通路门店!$S:$S,$G2321)</f>
        <v>0</v>
      </c>
      <c r="AO2321" s="99">
        <f t="shared" si="182"/>
        <v>0</v>
      </c>
      <c r="AP2321" s="99">
        <f>SUMIFS(通讯通路门店!$K:$K,通讯通路门店!$S:$S,$G2321)</f>
        <v>0</v>
      </c>
      <c r="AQ2321" s="83"/>
      <c r="AR2321" s="99">
        <f>SUMIFS(通讯通路门店!$T:$T,通讯通路门店!$S:$S,$G2321)</f>
        <v>0</v>
      </c>
      <c r="AS2321" s="99">
        <f>SUMIFS(通讯通路门店!$U:$U,通讯通路门店!$S:$S,$G2321)</f>
        <v>0</v>
      </c>
      <c r="AT2321" s="99">
        <f>SUMIFS(通讯通路门店!$V:$V,通讯通路门店!$S:$S,$G2321)</f>
        <v>0</v>
      </c>
      <c r="AU2321" s="99">
        <f>SUMIFS(通讯通路门店!$W:$W,通讯通路门店!$S:$S,$G2321)</f>
        <v>0</v>
      </c>
      <c r="AV2321" s="99">
        <f>SUMIFS(通讯通路门店!$Z:$Z,通讯通路门店!$S:$S,$G2321)</f>
        <v>0</v>
      </c>
      <c r="AW2321" s="99">
        <f>SUMIFS(通讯通路门店!$AB:$AB,通讯通路门店!$S:$S,$G2321)</f>
        <v>0</v>
      </c>
      <c r="AX2321" s="99">
        <f>SUMIFS(通讯通路门店!$X:$X,通讯通路门店!$S:$S,$G2321)</f>
        <v>0</v>
      </c>
      <c r="AY2321" s="99">
        <f>SUMIFS(通讯通路门店!$Y:$Y,通讯通路门店!$S:$S,$G2321)</f>
        <v>0</v>
      </c>
      <c r="AZ2321" s="99">
        <f>SUMIFS(通讯通路门店!$AA:$AA,通讯通路门店!$S:$S,$G2321)</f>
        <v>0</v>
      </c>
      <c r="BA2321" s="99">
        <f t="shared" si="183"/>
        <v>0</v>
      </c>
      <c r="BB2321" s="99">
        <f t="shared" si="184"/>
        <v>0</v>
      </c>
      <c r="BC2321" s="99">
        <f>SUMIFS(通讯通路门店!$W:$W,通讯通路门店!$S:$S,$G2321,通讯通路门店!$J:$J,"荣耀体验店")+SUMIFS(通讯通路门店!$W:$W,通讯通路门店!$S:$S,$G2321,通讯通路门店!$J:$J,"荣耀授权专卖店")</f>
        <v>0</v>
      </c>
      <c r="BD2321" s="99">
        <f>SUMIFS(通讯通路门店!$Z:$Z,通讯通路门店!$S:$S,$G2321,通讯通路门店!$J:$J,"VIVO体验店")</f>
        <v>0</v>
      </c>
      <c r="BE2321" s="99">
        <f>SUMIFS(通讯通路门店!$AB:$AB,通讯通路门店!$S:$S,$G2321,通讯通路门店!$J:$J,"OPPO体验店")</f>
        <v>0</v>
      </c>
      <c r="BF2321" s="99">
        <f>SUMIFS(通讯通路门店!$X:$X,通讯通路门店!$S:$S,$G2321,通讯通路门店!$J:$J,"华为授权体验店")+SUMIFS(通讯通路门店!$AA:$AA,通讯通路门店!$S:$S,$G2321,通讯通路门店!$J:$J,"华为堡垒店")</f>
        <v>0</v>
      </c>
      <c r="BG2321" s="99">
        <f>SUMIFS(通讯通路门店!$Y:$Y,通讯通路门店!$S:$S,$G2321,通讯通路门店!$J:$J,"小米体验店")</f>
        <v>0</v>
      </c>
      <c r="BH2321" s="99">
        <f>SUMIFS(通讯通路门店!$AA:$AA,通讯通路门店!$S:$S,$G2321,通讯通路门店!$J:$J,"苹果体验店")</f>
        <v>0</v>
      </c>
      <c r="BI2321" s="99">
        <f>SUMIFS(通讯通路门店!$K:$K,通讯通路门店!$S:$S,$G2321,通讯通路门店!$J:$J,"其他品牌专卖店")</f>
        <v>0</v>
      </c>
      <c r="BJ2321" s="99">
        <f>SUMIFS(通讯通路门店!$AC:$AC,通讯通路门店!$S:$S,$G2321)</f>
        <v>0</v>
      </c>
      <c r="BK2321" s="99">
        <f>SUMIFS(通讯通路门店!$AD:$AD,通讯通路门店!$S:$S,$G2321)</f>
        <v>0</v>
      </c>
      <c r="BL2321" s="99">
        <f>SUMIFS(通讯通路门店!$AE:$AE,通讯通路门店!$S:$S,$G2321)</f>
        <v>0</v>
      </c>
      <c r="BM2321" s="99">
        <f>SUMIFS(通讯通路门店!$AF:$AF,通讯通路门店!$S:$S,$G2321)</f>
        <v>0</v>
      </c>
      <c r="BN2321" s="99">
        <f>SUMIFS(通讯通路门店!$AG:$AG,通讯通路门店!$S:$S,$G2321)</f>
        <v>0</v>
      </c>
      <c r="BO2321" s="99">
        <f>SUMIFS(通讯通路门店!$AH:$AH,通讯通路门店!$S:$S,$G2321)</f>
        <v>0</v>
      </c>
      <c r="BP2321" s="99">
        <f>SUMIFS(通讯通路门店!$AI:$AI,通讯通路门店!$S:$S,$G2321)</f>
        <v>0</v>
      </c>
      <c r="BQ2321" s="83"/>
    </row>
    <row r="2322" spans="1:69">
      <c r="A2322" s="99" t="str">
        <f>IFERROR(_xlfn.XLOOKUP($G2322,通讯通路门店!$S$4:$S$993933,通讯通路门店!$A$4:$A$993933,0,0),"")</f>
        <v>海南省</v>
      </c>
      <c r="B2322" s="99" t="str">
        <f>IFERROR(_xlfn.XLOOKUP($G2322,通讯通路门店!$S$4:$S$993933,通讯通路门店!$B$4:$B$993933,0,0),"")</f>
        <v>昌江黎族自治县</v>
      </c>
      <c r="C2322" s="99" t="str">
        <f>IFERROR(_xlfn.XLOOKUP($G2322,通讯通路门店!$S$4:$S$993933,通讯通路门店!$C$4:$C$993933,0,0),"")</f>
        <v>昌江黎族自治县</v>
      </c>
      <c r="D2322" s="99" t="str">
        <f>IFERROR(_xlfn.XLOOKUP($G2322,通讯通路门店!$S$4:$S$993933,通讯通路门店!$D$4:$D$993933,0,0),"")</f>
        <v>叉河镇</v>
      </c>
      <c r="E2322" s="83"/>
      <c r="F2322" s="83"/>
      <c r="G2322" s="101"/>
      <c r="H2322" s="102">
        <f>IFERROR(_xlfn.XLOOKUP($G2322,通讯通路门店!$S$4:$S$993933,通讯通路门店!$R$4:$R$993933,0,0),"")</f>
        <v>0</v>
      </c>
      <c r="I2322" s="83"/>
      <c r="J2322" s="83"/>
      <c r="K2322" s="83"/>
      <c r="L2322" s="83"/>
      <c r="M2322" s="83"/>
      <c r="N2322" s="83"/>
      <c r="O2322" s="83"/>
      <c r="P2322" s="83"/>
      <c r="Q2322" s="83"/>
      <c r="R2322" s="83"/>
      <c r="S2322" s="83"/>
      <c r="T2322" s="83"/>
      <c r="U2322" s="99">
        <f>COUNTIF(通讯通路门店!$S:$S,$G2322)</f>
        <v>0</v>
      </c>
      <c r="V2322" s="99">
        <f>COUNTIFS(通讯通路门店!$S:$S,$G2322,通讯通路门店!$J:$J,"综合卖场")</f>
        <v>0</v>
      </c>
      <c r="W2322" s="99">
        <f>SUMIFS(通讯通路门店!$AJ:$AJ,通讯通路门店!$S:$S,通讯客户沙盘!$G2322)</f>
        <v>0</v>
      </c>
      <c r="X2322" s="99">
        <f t="shared" si="180"/>
        <v>0</v>
      </c>
      <c r="Y2322" s="99">
        <f>COUNTIFS(通讯通路门店!$S:$S,$G2322,通讯通路门店!$J:$J,"荣耀体验店")+COUNTIFS(通讯通路门店!$S:$S,$G2322,通讯通路门店!$J:$J,"荣耀授权专卖店")</f>
        <v>0</v>
      </c>
      <c r="Z2322" s="99">
        <f>COUNTIFS(通讯通路门店!$S:$S,$G2322,通讯通路门店!$J:$J,"VIVO体验店")</f>
        <v>0</v>
      </c>
      <c r="AA2322" s="99">
        <f>COUNTIFS(通讯通路门店!$S:$S,$G2322,通讯通路门店!$J:$J,"OPPO体验店")</f>
        <v>0</v>
      </c>
      <c r="AB2322" s="99">
        <f>COUNTIFS(通讯通路门店!$S:$S,$G2322,通讯通路门店!$J:$J,"华为授权体验店")+COUNTIFS(通讯通路门店!$S:$S,$G2322,通讯通路门店!$J:$J,"华为堡垒店")</f>
        <v>0</v>
      </c>
      <c r="AC2322" s="99">
        <f>COUNTIFS(通讯通路门店!$S:$S,$G2322,通讯通路门店!$J:$J,"小米体验店")</f>
        <v>0</v>
      </c>
      <c r="AD2322" s="99">
        <f>COUNTIFS(通讯通路门店!$S:$S,$G2322,通讯通路门店!$J:$J,"苹果体验店")</f>
        <v>0</v>
      </c>
      <c r="AE2322" s="99">
        <f>COUNTIFS(通讯通路门店!$S:$S,$G2322,通讯通路门店!$J:$J,"其他品牌专卖店")</f>
        <v>0</v>
      </c>
      <c r="AF2322" s="99">
        <f>SUMIFS(通讯通路门店!$BI:$BI,通讯通路门店!$S:$S,$G2322)</f>
        <v>0</v>
      </c>
      <c r="AG2322" s="99">
        <f>SUMIFS(通讯通路门店!$BH:$BH,通讯通路门店!$S:$S,$G2322)</f>
        <v>0</v>
      </c>
      <c r="AH2322" s="99">
        <f t="shared" si="181"/>
        <v>0</v>
      </c>
      <c r="AI2322" s="99">
        <f>SUMIFS(通讯通路门店!$BB:$BB,通讯通路门店!$S:$S,$G2322)</f>
        <v>0</v>
      </c>
      <c r="AJ2322" s="99">
        <f>SUMIFS(通讯通路门店!$BE:$BE,通讯通路门店!$S:$S,$G2322)</f>
        <v>0</v>
      </c>
      <c r="AK2322" s="99">
        <f>SUMIFS(通讯通路门店!$BG:$BG,通讯通路门店!$S:$S,$G2322)</f>
        <v>0</v>
      </c>
      <c r="AL2322" s="99">
        <f>SUMIFS(通讯通路门店!$BC:$BC,通讯通路门店!$S:$S,$G2322)</f>
        <v>0</v>
      </c>
      <c r="AM2322" s="99">
        <f>SUMIFS(通讯通路门店!$BD:$BD,通讯通路门店!$S:$S,$G2322)</f>
        <v>0</v>
      </c>
      <c r="AN2322" s="99">
        <f>SUMIFS(通讯通路门店!$BF:$BF,通讯通路门店!$S:$S,$G2322)</f>
        <v>0</v>
      </c>
      <c r="AO2322" s="99">
        <f t="shared" si="182"/>
        <v>0</v>
      </c>
      <c r="AP2322" s="99">
        <f>SUMIFS(通讯通路门店!$K:$K,通讯通路门店!$S:$S,$G2322)</f>
        <v>0</v>
      </c>
      <c r="AQ2322" s="83"/>
      <c r="AR2322" s="99">
        <f>SUMIFS(通讯通路门店!$T:$T,通讯通路门店!$S:$S,$G2322)</f>
        <v>0</v>
      </c>
      <c r="AS2322" s="99">
        <f>SUMIFS(通讯通路门店!$U:$U,通讯通路门店!$S:$S,$G2322)</f>
        <v>0</v>
      </c>
      <c r="AT2322" s="99">
        <f>SUMIFS(通讯通路门店!$V:$V,通讯通路门店!$S:$S,$G2322)</f>
        <v>0</v>
      </c>
      <c r="AU2322" s="99">
        <f>SUMIFS(通讯通路门店!$W:$W,通讯通路门店!$S:$S,$G2322)</f>
        <v>0</v>
      </c>
      <c r="AV2322" s="99">
        <f>SUMIFS(通讯通路门店!$Z:$Z,通讯通路门店!$S:$S,$G2322)</f>
        <v>0</v>
      </c>
      <c r="AW2322" s="99">
        <f>SUMIFS(通讯通路门店!$AB:$AB,通讯通路门店!$S:$S,$G2322)</f>
        <v>0</v>
      </c>
      <c r="AX2322" s="99">
        <f>SUMIFS(通讯通路门店!$X:$X,通讯通路门店!$S:$S,$G2322)</f>
        <v>0</v>
      </c>
      <c r="AY2322" s="99">
        <f>SUMIFS(通讯通路门店!$Y:$Y,通讯通路门店!$S:$S,$G2322)</f>
        <v>0</v>
      </c>
      <c r="AZ2322" s="99">
        <f>SUMIFS(通讯通路门店!$AA:$AA,通讯通路门店!$S:$S,$G2322)</f>
        <v>0</v>
      </c>
      <c r="BA2322" s="99">
        <f t="shared" si="183"/>
        <v>0</v>
      </c>
      <c r="BB2322" s="99">
        <f t="shared" si="184"/>
        <v>0</v>
      </c>
      <c r="BC2322" s="99">
        <f>SUMIFS(通讯通路门店!$W:$W,通讯通路门店!$S:$S,$G2322,通讯通路门店!$J:$J,"荣耀体验店")+SUMIFS(通讯通路门店!$W:$W,通讯通路门店!$S:$S,$G2322,通讯通路门店!$J:$J,"荣耀授权专卖店")</f>
        <v>0</v>
      </c>
      <c r="BD2322" s="99">
        <f>SUMIFS(通讯通路门店!$Z:$Z,通讯通路门店!$S:$S,$G2322,通讯通路门店!$J:$J,"VIVO体验店")</f>
        <v>0</v>
      </c>
      <c r="BE2322" s="99">
        <f>SUMIFS(通讯通路门店!$AB:$AB,通讯通路门店!$S:$S,$G2322,通讯通路门店!$J:$J,"OPPO体验店")</f>
        <v>0</v>
      </c>
      <c r="BF2322" s="99">
        <f>SUMIFS(通讯通路门店!$X:$X,通讯通路门店!$S:$S,$G2322,通讯通路门店!$J:$J,"华为授权体验店")+SUMIFS(通讯通路门店!$AA:$AA,通讯通路门店!$S:$S,$G2322,通讯通路门店!$J:$J,"华为堡垒店")</f>
        <v>0</v>
      </c>
      <c r="BG2322" s="99">
        <f>SUMIFS(通讯通路门店!$Y:$Y,通讯通路门店!$S:$S,$G2322,通讯通路门店!$J:$J,"小米体验店")</f>
        <v>0</v>
      </c>
      <c r="BH2322" s="99">
        <f>SUMIFS(通讯通路门店!$AA:$AA,通讯通路门店!$S:$S,$G2322,通讯通路门店!$J:$J,"苹果体验店")</f>
        <v>0</v>
      </c>
      <c r="BI2322" s="99">
        <f>SUMIFS(通讯通路门店!$K:$K,通讯通路门店!$S:$S,$G2322,通讯通路门店!$J:$J,"其他品牌专卖店")</f>
        <v>0</v>
      </c>
      <c r="BJ2322" s="99">
        <f>SUMIFS(通讯通路门店!$AC:$AC,通讯通路门店!$S:$S,$G2322)</f>
        <v>0</v>
      </c>
      <c r="BK2322" s="99">
        <f>SUMIFS(通讯通路门店!$AD:$AD,通讯通路门店!$S:$S,$G2322)</f>
        <v>0</v>
      </c>
      <c r="BL2322" s="99">
        <f>SUMIFS(通讯通路门店!$AE:$AE,通讯通路门店!$S:$S,$G2322)</f>
        <v>0</v>
      </c>
      <c r="BM2322" s="99">
        <f>SUMIFS(通讯通路门店!$AF:$AF,通讯通路门店!$S:$S,$G2322)</f>
        <v>0</v>
      </c>
      <c r="BN2322" s="99">
        <f>SUMIFS(通讯通路门店!$AG:$AG,通讯通路门店!$S:$S,$G2322)</f>
        <v>0</v>
      </c>
      <c r="BO2322" s="99">
        <f>SUMIFS(通讯通路门店!$AH:$AH,通讯通路门店!$S:$S,$G2322)</f>
        <v>0</v>
      </c>
      <c r="BP2322" s="99">
        <f>SUMIFS(通讯通路门店!$AI:$AI,通讯通路门店!$S:$S,$G2322)</f>
        <v>0</v>
      </c>
      <c r="BQ2322" s="83"/>
    </row>
    <row r="2323" spans="1:69">
      <c r="A2323" s="99" t="str">
        <f>IFERROR(_xlfn.XLOOKUP($G2323,通讯通路门店!$S$4:$S$993933,通讯通路门店!$A$4:$A$993933,0,0),"")</f>
        <v>海南省</v>
      </c>
      <c r="B2323" s="99" t="str">
        <f>IFERROR(_xlfn.XLOOKUP($G2323,通讯通路门店!$S$4:$S$993933,通讯通路门店!$B$4:$B$993933,0,0),"")</f>
        <v>昌江黎族自治县</v>
      </c>
      <c r="C2323" s="99" t="str">
        <f>IFERROR(_xlfn.XLOOKUP($G2323,通讯通路门店!$S$4:$S$993933,通讯通路门店!$C$4:$C$993933,0,0),"")</f>
        <v>昌江黎族自治县</v>
      </c>
      <c r="D2323" s="99" t="str">
        <f>IFERROR(_xlfn.XLOOKUP($G2323,通讯通路门店!$S$4:$S$993933,通讯通路门店!$D$4:$D$993933,0,0),"")</f>
        <v>叉河镇</v>
      </c>
      <c r="E2323" s="83"/>
      <c r="F2323" s="83"/>
      <c r="G2323" s="101"/>
      <c r="H2323" s="102">
        <f>IFERROR(_xlfn.XLOOKUP($G2323,通讯通路门店!$S$4:$S$993933,通讯通路门店!$R$4:$R$993933,0,0),"")</f>
        <v>0</v>
      </c>
      <c r="I2323" s="83"/>
      <c r="J2323" s="83"/>
      <c r="K2323" s="83"/>
      <c r="L2323" s="83"/>
      <c r="M2323" s="83"/>
      <c r="N2323" s="83"/>
      <c r="O2323" s="83"/>
      <c r="P2323" s="83"/>
      <c r="Q2323" s="83"/>
      <c r="R2323" s="83"/>
      <c r="S2323" s="83"/>
      <c r="T2323" s="83"/>
      <c r="U2323" s="99">
        <f>COUNTIF(通讯通路门店!$S:$S,$G2323)</f>
        <v>0</v>
      </c>
      <c r="V2323" s="99">
        <f>COUNTIFS(通讯通路门店!$S:$S,$G2323,通讯通路门店!$J:$J,"综合卖场")</f>
        <v>0</v>
      </c>
      <c r="W2323" s="99">
        <f>SUMIFS(通讯通路门店!$AJ:$AJ,通讯通路门店!$S:$S,通讯客户沙盘!$G2323)</f>
        <v>0</v>
      </c>
      <c r="X2323" s="99">
        <f t="shared" si="180"/>
        <v>0</v>
      </c>
      <c r="Y2323" s="99">
        <f>COUNTIFS(通讯通路门店!$S:$S,$G2323,通讯通路门店!$J:$J,"荣耀体验店")+COUNTIFS(通讯通路门店!$S:$S,$G2323,通讯通路门店!$J:$J,"荣耀授权专卖店")</f>
        <v>0</v>
      </c>
      <c r="Z2323" s="99">
        <f>COUNTIFS(通讯通路门店!$S:$S,$G2323,通讯通路门店!$J:$J,"VIVO体验店")</f>
        <v>0</v>
      </c>
      <c r="AA2323" s="99">
        <f>COUNTIFS(通讯通路门店!$S:$S,$G2323,通讯通路门店!$J:$J,"OPPO体验店")</f>
        <v>0</v>
      </c>
      <c r="AB2323" s="99">
        <f>COUNTIFS(通讯通路门店!$S:$S,$G2323,通讯通路门店!$J:$J,"华为授权体验店")+COUNTIFS(通讯通路门店!$S:$S,$G2323,通讯通路门店!$J:$J,"华为堡垒店")</f>
        <v>0</v>
      </c>
      <c r="AC2323" s="99">
        <f>COUNTIFS(通讯通路门店!$S:$S,$G2323,通讯通路门店!$J:$J,"小米体验店")</f>
        <v>0</v>
      </c>
      <c r="AD2323" s="99">
        <f>COUNTIFS(通讯通路门店!$S:$S,$G2323,通讯通路门店!$J:$J,"苹果体验店")</f>
        <v>0</v>
      </c>
      <c r="AE2323" s="99">
        <f>COUNTIFS(通讯通路门店!$S:$S,$G2323,通讯通路门店!$J:$J,"其他品牌专卖店")</f>
        <v>0</v>
      </c>
      <c r="AF2323" s="99">
        <f>SUMIFS(通讯通路门店!$BI:$BI,通讯通路门店!$S:$S,$G2323)</f>
        <v>0</v>
      </c>
      <c r="AG2323" s="99">
        <f>SUMIFS(通讯通路门店!$BH:$BH,通讯通路门店!$S:$S,$G2323)</f>
        <v>0</v>
      </c>
      <c r="AH2323" s="99">
        <f t="shared" si="181"/>
        <v>0</v>
      </c>
      <c r="AI2323" s="99">
        <f>SUMIFS(通讯通路门店!$BB:$BB,通讯通路门店!$S:$S,$G2323)</f>
        <v>0</v>
      </c>
      <c r="AJ2323" s="99">
        <f>SUMIFS(通讯通路门店!$BE:$BE,通讯通路门店!$S:$S,$G2323)</f>
        <v>0</v>
      </c>
      <c r="AK2323" s="99">
        <f>SUMIFS(通讯通路门店!$BG:$BG,通讯通路门店!$S:$S,$G2323)</f>
        <v>0</v>
      </c>
      <c r="AL2323" s="99">
        <f>SUMIFS(通讯通路门店!$BC:$BC,通讯通路门店!$S:$S,$G2323)</f>
        <v>0</v>
      </c>
      <c r="AM2323" s="99">
        <f>SUMIFS(通讯通路门店!$BD:$BD,通讯通路门店!$S:$S,$G2323)</f>
        <v>0</v>
      </c>
      <c r="AN2323" s="99">
        <f>SUMIFS(通讯通路门店!$BF:$BF,通讯通路门店!$S:$S,$G2323)</f>
        <v>0</v>
      </c>
      <c r="AO2323" s="99">
        <f t="shared" si="182"/>
        <v>0</v>
      </c>
      <c r="AP2323" s="99">
        <f>SUMIFS(通讯通路门店!$K:$K,通讯通路门店!$S:$S,$G2323)</f>
        <v>0</v>
      </c>
      <c r="AQ2323" s="83"/>
      <c r="AR2323" s="99">
        <f>SUMIFS(通讯通路门店!$T:$T,通讯通路门店!$S:$S,$G2323)</f>
        <v>0</v>
      </c>
      <c r="AS2323" s="99">
        <f>SUMIFS(通讯通路门店!$U:$U,通讯通路门店!$S:$S,$G2323)</f>
        <v>0</v>
      </c>
      <c r="AT2323" s="99">
        <f>SUMIFS(通讯通路门店!$V:$V,通讯通路门店!$S:$S,$G2323)</f>
        <v>0</v>
      </c>
      <c r="AU2323" s="99">
        <f>SUMIFS(通讯通路门店!$W:$W,通讯通路门店!$S:$S,$G2323)</f>
        <v>0</v>
      </c>
      <c r="AV2323" s="99">
        <f>SUMIFS(通讯通路门店!$Z:$Z,通讯通路门店!$S:$S,$G2323)</f>
        <v>0</v>
      </c>
      <c r="AW2323" s="99">
        <f>SUMIFS(通讯通路门店!$AB:$AB,通讯通路门店!$S:$S,$G2323)</f>
        <v>0</v>
      </c>
      <c r="AX2323" s="99">
        <f>SUMIFS(通讯通路门店!$X:$X,通讯通路门店!$S:$S,$G2323)</f>
        <v>0</v>
      </c>
      <c r="AY2323" s="99">
        <f>SUMIFS(通讯通路门店!$Y:$Y,通讯通路门店!$S:$S,$G2323)</f>
        <v>0</v>
      </c>
      <c r="AZ2323" s="99">
        <f>SUMIFS(通讯通路门店!$AA:$AA,通讯通路门店!$S:$S,$G2323)</f>
        <v>0</v>
      </c>
      <c r="BA2323" s="99">
        <f t="shared" si="183"/>
        <v>0</v>
      </c>
      <c r="BB2323" s="99">
        <f t="shared" si="184"/>
        <v>0</v>
      </c>
      <c r="BC2323" s="99">
        <f>SUMIFS(通讯通路门店!$W:$W,通讯通路门店!$S:$S,$G2323,通讯通路门店!$J:$J,"荣耀体验店")+SUMIFS(通讯通路门店!$W:$W,通讯通路门店!$S:$S,$G2323,通讯通路门店!$J:$J,"荣耀授权专卖店")</f>
        <v>0</v>
      </c>
      <c r="BD2323" s="99">
        <f>SUMIFS(通讯通路门店!$Z:$Z,通讯通路门店!$S:$S,$G2323,通讯通路门店!$J:$J,"VIVO体验店")</f>
        <v>0</v>
      </c>
      <c r="BE2323" s="99">
        <f>SUMIFS(通讯通路门店!$AB:$AB,通讯通路门店!$S:$S,$G2323,通讯通路门店!$J:$J,"OPPO体验店")</f>
        <v>0</v>
      </c>
      <c r="BF2323" s="99">
        <f>SUMIFS(通讯通路门店!$X:$X,通讯通路门店!$S:$S,$G2323,通讯通路门店!$J:$J,"华为授权体验店")+SUMIFS(通讯通路门店!$AA:$AA,通讯通路门店!$S:$S,$G2323,通讯通路门店!$J:$J,"华为堡垒店")</f>
        <v>0</v>
      </c>
      <c r="BG2323" s="99">
        <f>SUMIFS(通讯通路门店!$Y:$Y,通讯通路门店!$S:$S,$G2323,通讯通路门店!$J:$J,"小米体验店")</f>
        <v>0</v>
      </c>
      <c r="BH2323" s="99">
        <f>SUMIFS(通讯通路门店!$AA:$AA,通讯通路门店!$S:$S,$G2323,通讯通路门店!$J:$J,"苹果体验店")</f>
        <v>0</v>
      </c>
      <c r="BI2323" s="99">
        <f>SUMIFS(通讯通路门店!$K:$K,通讯通路门店!$S:$S,$G2323,通讯通路门店!$J:$J,"其他品牌专卖店")</f>
        <v>0</v>
      </c>
      <c r="BJ2323" s="99">
        <f>SUMIFS(通讯通路门店!$AC:$AC,通讯通路门店!$S:$S,$G2323)</f>
        <v>0</v>
      </c>
      <c r="BK2323" s="99">
        <f>SUMIFS(通讯通路门店!$AD:$AD,通讯通路门店!$S:$S,$G2323)</f>
        <v>0</v>
      </c>
      <c r="BL2323" s="99">
        <f>SUMIFS(通讯通路门店!$AE:$AE,通讯通路门店!$S:$S,$G2323)</f>
        <v>0</v>
      </c>
      <c r="BM2323" s="99">
        <f>SUMIFS(通讯通路门店!$AF:$AF,通讯通路门店!$S:$S,$G2323)</f>
        <v>0</v>
      </c>
      <c r="BN2323" s="99">
        <f>SUMIFS(通讯通路门店!$AG:$AG,通讯通路门店!$S:$S,$G2323)</f>
        <v>0</v>
      </c>
      <c r="BO2323" s="99">
        <f>SUMIFS(通讯通路门店!$AH:$AH,通讯通路门店!$S:$S,$G2323)</f>
        <v>0</v>
      </c>
      <c r="BP2323" s="99">
        <f>SUMIFS(通讯通路门店!$AI:$AI,通讯通路门店!$S:$S,$G2323)</f>
        <v>0</v>
      </c>
      <c r="BQ2323" s="83"/>
    </row>
    <row r="2324" spans="1:69">
      <c r="A2324" s="99" t="str">
        <f>IFERROR(_xlfn.XLOOKUP($G2324,通讯通路门店!$S$4:$S$993933,通讯通路门店!$A$4:$A$993933,0,0),"")</f>
        <v>海南省</v>
      </c>
      <c r="B2324" s="99" t="str">
        <f>IFERROR(_xlfn.XLOOKUP($G2324,通讯通路门店!$S$4:$S$993933,通讯通路门店!$B$4:$B$993933,0,0),"")</f>
        <v>昌江黎族自治县</v>
      </c>
      <c r="C2324" s="99" t="str">
        <f>IFERROR(_xlfn.XLOOKUP($G2324,通讯通路门店!$S$4:$S$993933,通讯通路门店!$C$4:$C$993933,0,0),"")</f>
        <v>昌江黎族自治县</v>
      </c>
      <c r="D2324" s="99" t="str">
        <f>IFERROR(_xlfn.XLOOKUP($G2324,通讯通路门店!$S$4:$S$993933,通讯通路门店!$D$4:$D$993933,0,0),"")</f>
        <v>叉河镇</v>
      </c>
      <c r="E2324" s="83"/>
      <c r="F2324" s="83"/>
      <c r="G2324" s="101"/>
      <c r="H2324" s="102">
        <f>IFERROR(_xlfn.XLOOKUP($G2324,通讯通路门店!$S$4:$S$993933,通讯通路门店!$R$4:$R$993933,0,0),"")</f>
        <v>0</v>
      </c>
      <c r="I2324" s="83"/>
      <c r="J2324" s="83"/>
      <c r="K2324" s="83"/>
      <c r="L2324" s="83"/>
      <c r="M2324" s="83"/>
      <c r="N2324" s="83"/>
      <c r="O2324" s="83"/>
      <c r="P2324" s="83"/>
      <c r="Q2324" s="83"/>
      <c r="R2324" s="83"/>
      <c r="S2324" s="83"/>
      <c r="T2324" s="83"/>
      <c r="U2324" s="99">
        <f>COUNTIF(通讯通路门店!$S:$S,$G2324)</f>
        <v>0</v>
      </c>
      <c r="V2324" s="99">
        <f>COUNTIFS(通讯通路门店!$S:$S,$G2324,通讯通路门店!$J:$J,"综合卖场")</f>
        <v>0</v>
      </c>
      <c r="W2324" s="99">
        <f>SUMIFS(通讯通路门店!$AJ:$AJ,通讯通路门店!$S:$S,通讯客户沙盘!$G2324)</f>
        <v>0</v>
      </c>
      <c r="X2324" s="99">
        <f t="shared" si="180"/>
        <v>0</v>
      </c>
      <c r="Y2324" s="99">
        <f>COUNTIFS(通讯通路门店!$S:$S,$G2324,通讯通路门店!$J:$J,"荣耀体验店")+COUNTIFS(通讯通路门店!$S:$S,$G2324,通讯通路门店!$J:$J,"荣耀授权专卖店")</f>
        <v>0</v>
      </c>
      <c r="Z2324" s="99">
        <f>COUNTIFS(通讯通路门店!$S:$S,$G2324,通讯通路门店!$J:$J,"VIVO体验店")</f>
        <v>0</v>
      </c>
      <c r="AA2324" s="99">
        <f>COUNTIFS(通讯通路门店!$S:$S,$G2324,通讯通路门店!$J:$J,"OPPO体验店")</f>
        <v>0</v>
      </c>
      <c r="AB2324" s="99">
        <f>COUNTIFS(通讯通路门店!$S:$S,$G2324,通讯通路门店!$J:$J,"华为授权体验店")+COUNTIFS(通讯通路门店!$S:$S,$G2324,通讯通路门店!$J:$J,"华为堡垒店")</f>
        <v>0</v>
      </c>
      <c r="AC2324" s="99">
        <f>COUNTIFS(通讯通路门店!$S:$S,$G2324,通讯通路门店!$J:$J,"小米体验店")</f>
        <v>0</v>
      </c>
      <c r="AD2324" s="99">
        <f>COUNTIFS(通讯通路门店!$S:$S,$G2324,通讯通路门店!$J:$J,"苹果体验店")</f>
        <v>0</v>
      </c>
      <c r="AE2324" s="99">
        <f>COUNTIFS(通讯通路门店!$S:$S,$G2324,通讯通路门店!$J:$J,"其他品牌专卖店")</f>
        <v>0</v>
      </c>
      <c r="AF2324" s="99">
        <f>SUMIFS(通讯通路门店!$BI:$BI,通讯通路门店!$S:$S,$G2324)</f>
        <v>0</v>
      </c>
      <c r="AG2324" s="99">
        <f>SUMIFS(通讯通路门店!$BH:$BH,通讯通路门店!$S:$S,$G2324)</f>
        <v>0</v>
      </c>
      <c r="AH2324" s="99">
        <f t="shared" si="181"/>
        <v>0</v>
      </c>
      <c r="AI2324" s="99">
        <f>SUMIFS(通讯通路门店!$BB:$BB,通讯通路门店!$S:$S,$G2324)</f>
        <v>0</v>
      </c>
      <c r="AJ2324" s="99">
        <f>SUMIFS(通讯通路门店!$BE:$BE,通讯通路门店!$S:$S,$G2324)</f>
        <v>0</v>
      </c>
      <c r="AK2324" s="99">
        <f>SUMIFS(通讯通路门店!$BG:$BG,通讯通路门店!$S:$S,$G2324)</f>
        <v>0</v>
      </c>
      <c r="AL2324" s="99">
        <f>SUMIFS(通讯通路门店!$BC:$BC,通讯通路门店!$S:$S,$G2324)</f>
        <v>0</v>
      </c>
      <c r="AM2324" s="99">
        <f>SUMIFS(通讯通路门店!$BD:$BD,通讯通路门店!$S:$S,$G2324)</f>
        <v>0</v>
      </c>
      <c r="AN2324" s="99">
        <f>SUMIFS(通讯通路门店!$BF:$BF,通讯通路门店!$S:$S,$G2324)</f>
        <v>0</v>
      </c>
      <c r="AO2324" s="99">
        <f t="shared" si="182"/>
        <v>0</v>
      </c>
      <c r="AP2324" s="99">
        <f>SUMIFS(通讯通路门店!$K:$K,通讯通路门店!$S:$S,$G2324)</f>
        <v>0</v>
      </c>
      <c r="AQ2324" s="83"/>
      <c r="AR2324" s="99">
        <f>SUMIFS(通讯通路门店!$T:$T,通讯通路门店!$S:$S,$G2324)</f>
        <v>0</v>
      </c>
      <c r="AS2324" s="99">
        <f>SUMIFS(通讯通路门店!$U:$U,通讯通路门店!$S:$S,$G2324)</f>
        <v>0</v>
      </c>
      <c r="AT2324" s="99">
        <f>SUMIFS(通讯通路门店!$V:$V,通讯通路门店!$S:$S,$G2324)</f>
        <v>0</v>
      </c>
      <c r="AU2324" s="99">
        <f>SUMIFS(通讯通路门店!$W:$W,通讯通路门店!$S:$S,$G2324)</f>
        <v>0</v>
      </c>
      <c r="AV2324" s="99">
        <f>SUMIFS(通讯通路门店!$Z:$Z,通讯通路门店!$S:$S,$G2324)</f>
        <v>0</v>
      </c>
      <c r="AW2324" s="99">
        <f>SUMIFS(通讯通路门店!$AB:$AB,通讯通路门店!$S:$S,$G2324)</f>
        <v>0</v>
      </c>
      <c r="AX2324" s="99">
        <f>SUMIFS(通讯通路门店!$X:$X,通讯通路门店!$S:$S,$G2324)</f>
        <v>0</v>
      </c>
      <c r="AY2324" s="99">
        <f>SUMIFS(通讯通路门店!$Y:$Y,通讯通路门店!$S:$S,$G2324)</f>
        <v>0</v>
      </c>
      <c r="AZ2324" s="99">
        <f>SUMIFS(通讯通路门店!$AA:$AA,通讯通路门店!$S:$S,$G2324)</f>
        <v>0</v>
      </c>
      <c r="BA2324" s="99">
        <f t="shared" si="183"/>
        <v>0</v>
      </c>
      <c r="BB2324" s="99">
        <f t="shared" si="184"/>
        <v>0</v>
      </c>
      <c r="BC2324" s="99">
        <f>SUMIFS(通讯通路门店!$W:$W,通讯通路门店!$S:$S,$G2324,通讯通路门店!$J:$J,"荣耀体验店")+SUMIFS(通讯通路门店!$W:$W,通讯通路门店!$S:$S,$G2324,通讯通路门店!$J:$J,"荣耀授权专卖店")</f>
        <v>0</v>
      </c>
      <c r="BD2324" s="99">
        <f>SUMIFS(通讯通路门店!$Z:$Z,通讯通路门店!$S:$S,$G2324,通讯通路门店!$J:$J,"VIVO体验店")</f>
        <v>0</v>
      </c>
      <c r="BE2324" s="99">
        <f>SUMIFS(通讯通路门店!$AB:$AB,通讯通路门店!$S:$S,$G2324,通讯通路门店!$J:$J,"OPPO体验店")</f>
        <v>0</v>
      </c>
      <c r="BF2324" s="99">
        <f>SUMIFS(通讯通路门店!$X:$X,通讯通路门店!$S:$S,$G2324,通讯通路门店!$J:$J,"华为授权体验店")+SUMIFS(通讯通路门店!$AA:$AA,通讯通路门店!$S:$S,$G2324,通讯通路门店!$J:$J,"华为堡垒店")</f>
        <v>0</v>
      </c>
      <c r="BG2324" s="99">
        <f>SUMIFS(通讯通路门店!$Y:$Y,通讯通路门店!$S:$S,$G2324,通讯通路门店!$J:$J,"小米体验店")</f>
        <v>0</v>
      </c>
      <c r="BH2324" s="99">
        <f>SUMIFS(通讯通路门店!$AA:$AA,通讯通路门店!$S:$S,$G2324,通讯通路门店!$J:$J,"苹果体验店")</f>
        <v>0</v>
      </c>
      <c r="BI2324" s="99">
        <f>SUMIFS(通讯通路门店!$K:$K,通讯通路门店!$S:$S,$G2324,通讯通路门店!$J:$J,"其他品牌专卖店")</f>
        <v>0</v>
      </c>
      <c r="BJ2324" s="99">
        <f>SUMIFS(通讯通路门店!$AC:$AC,通讯通路门店!$S:$S,$G2324)</f>
        <v>0</v>
      </c>
      <c r="BK2324" s="99">
        <f>SUMIFS(通讯通路门店!$AD:$AD,通讯通路门店!$S:$S,$G2324)</f>
        <v>0</v>
      </c>
      <c r="BL2324" s="99">
        <f>SUMIFS(通讯通路门店!$AE:$AE,通讯通路门店!$S:$S,$G2324)</f>
        <v>0</v>
      </c>
      <c r="BM2324" s="99">
        <f>SUMIFS(通讯通路门店!$AF:$AF,通讯通路门店!$S:$S,$G2324)</f>
        <v>0</v>
      </c>
      <c r="BN2324" s="99">
        <f>SUMIFS(通讯通路门店!$AG:$AG,通讯通路门店!$S:$S,$G2324)</f>
        <v>0</v>
      </c>
      <c r="BO2324" s="99">
        <f>SUMIFS(通讯通路门店!$AH:$AH,通讯通路门店!$S:$S,$G2324)</f>
        <v>0</v>
      </c>
      <c r="BP2324" s="99">
        <f>SUMIFS(通讯通路门店!$AI:$AI,通讯通路门店!$S:$S,$G2324)</f>
        <v>0</v>
      </c>
      <c r="BQ2324" s="83"/>
    </row>
    <row r="2325" spans="1:69">
      <c r="A2325" s="99" t="str">
        <f>IFERROR(_xlfn.XLOOKUP($G2325,通讯通路门店!$S$4:$S$993933,通讯通路门店!$A$4:$A$993933,0,0),"")</f>
        <v>海南省</v>
      </c>
      <c r="B2325" s="99" t="str">
        <f>IFERROR(_xlfn.XLOOKUP($G2325,通讯通路门店!$S$4:$S$993933,通讯通路门店!$B$4:$B$993933,0,0),"")</f>
        <v>昌江黎族自治县</v>
      </c>
      <c r="C2325" s="99" t="str">
        <f>IFERROR(_xlfn.XLOOKUP($G2325,通讯通路门店!$S$4:$S$993933,通讯通路门店!$C$4:$C$993933,0,0),"")</f>
        <v>昌江黎族自治县</v>
      </c>
      <c r="D2325" s="99" t="str">
        <f>IFERROR(_xlfn.XLOOKUP($G2325,通讯通路门店!$S$4:$S$993933,通讯通路门店!$D$4:$D$993933,0,0),"")</f>
        <v>叉河镇</v>
      </c>
      <c r="E2325" s="83"/>
      <c r="F2325" s="83"/>
      <c r="G2325" s="101"/>
      <c r="H2325" s="102">
        <f>IFERROR(_xlfn.XLOOKUP($G2325,通讯通路门店!$S$4:$S$993933,通讯通路门店!$R$4:$R$993933,0,0),"")</f>
        <v>0</v>
      </c>
      <c r="I2325" s="83"/>
      <c r="J2325" s="83"/>
      <c r="K2325" s="83"/>
      <c r="L2325" s="83"/>
      <c r="M2325" s="83"/>
      <c r="N2325" s="83"/>
      <c r="O2325" s="83"/>
      <c r="P2325" s="83"/>
      <c r="Q2325" s="83"/>
      <c r="R2325" s="83"/>
      <c r="S2325" s="83"/>
      <c r="T2325" s="83"/>
      <c r="U2325" s="99">
        <f>COUNTIF(通讯通路门店!$S:$S,$G2325)</f>
        <v>0</v>
      </c>
      <c r="V2325" s="99">
        <f>COUNTIFS(通讯通路门店!$S:$S,$G2325,通讯通路门店!$J:$J,"综合卖场")</f>
        <v>0</v>
      </c>
      <c r="W2325" s="99">
        <f>SUMIFS(通讯通路门店!$AJ:$AJ,通讯通路门店!$S:$S,通讯客户沙盘!$G2325)</f>
        <v>0</v>
      </c>
      <c r="X2325" s="99">
        <f t="shared" si="180"/>
        <v>0</v>
      </c>
      <c r="Y2325" s="99">
        <f>COUNTIFS(通讯通路门店!$S:$S,$G2325,通讯通路门店!$J:$J,"荣耀体验店")+COUNTIFS(通讯通路门店!$S:$S,$G2325,通讯通路门店!$J:$J,"荣耀授权专卖店")</f>
        <v>0</v>
      </c>
      <c r="Z2325" s="99">
        <f>COUNTIFS(通讯通路门店!$S:$S,$G2325,通讯通路门店!$J:$J,"VIVO体验店")</f>
        <v>0</v>
      </c>
      <c r="AA2325" s="99">
        <f>COUNTIFS(通讯通路门店!$S:$S,$G2325,通讯通路门店!$J:$J,"OPPO体验店")</f>
        <v>0</v>
      </c>
      <c r="AB2325" s="99">
        <f>COUNTIFS(通讯通路门店!$S:$S,$G2325,通讯通路门店!$J:$J,"华为授权体验店")+COUNTIFS(通讯通路门店!$S:$S,$G2325,通讯通路门店!$J:$J,"华为堡垒店")</f>
        <v>0</v>
      </c>
      <c r="AC2325" s="99">
        <f>COUNTIFS(通讯通路门店!$S:$S,$G2325,通讯通路门店!$J:$J,"小米体验店")</f>
        <v>0</v>
      </c>
      <c r="AD2325" s="99">
        <f>COUNTIFS(通讯通路门店!$S:$S,$G2325,通讯通路门店!$J:$J,"苹果体验店")</f>
        <v>0</v>
      </c>
      <c r="AE2325" s="99">
        <f>COUNTIFS(通讯通路门店!$S:$S,$G2325,通讯通路门店!$J:$J,"其他品牌专卖店")</f>
        <v>0</v>
      </c>
      <c r="AF2325" s="99">
        <f>SUMIFS(通讯通路门店!$BI:$BI,通讯通路门店!$S:$S,$G2325)</f>
        <v>0</v>
      </c>
      <c r="AG2325" s="99">
        <f>SUMIFS(通讯通路门店!$BH:$BH,通讯通路门店!$S:$S,$G2325)</f>
        <v>0</v>
      </c>
      <c r="AH2325" s="99">
        <f t="shared" si="181"/>
        <v>0</v>
      </c>
      <c r="AI2325" s="99">
        <f>SUMIFS(通讯通路门店!$BB:$BB,通讯通路门店!$S:$S,$G2325)</f>
        <v>0</v>
      </c>
      <c r="AJ2325" s="99">
        <f>SUMIFS(通讯通路门店!$BE:$BE,通讯通路门店!$S:$S,$G2325)</f>
        <v>0</v>
      </c>
      <c r="AK2325" s="99">
        <f>SUMIFS(通讯通路门店!$BG:$BG,通讯通路门店!$S:$S,$G2325)</f>
        <v>0</v>
      </c>
      <c r="AL2325" s="99">
        <f>SUMIFS(通讯通路门店!$BC:$BC,通讯通路门店!$S:$S,$G2325)</f>
        <v>0</v>
      </c>
      <c r="AM2325" s="99">
        <f>SUMIFS(通讯通路门店!$BD:$BD,通讯通路门店!$S:$S,$G2325)</f>
        <v>0</v>
      </c>
      <c r="AN2325" s="99">
        <f>SUMIFS(通讯通路门店!$BF:$BF,通讯通路门店!$S:$S,$G2325)</f>
        <v>0</v>
      </c>
      <c r="AO2325" s="99">
        <f t="shared" si="182"/>
        <v>0</v>
      </c>
      <c r="AP2325" s="99">
        <f>SUMIFS(通讯通路门店!$K:$K,通讯通路门店!$S:$S,$G2325)</f>
        <v>0</v>
      </c>
      <c r="AQ2325" s="83"/>
      <c r="AR2325" s="99">
        <f>SUMIFS(通讯通路门店!$T:$T,通讯通路门店!$S:$S,$G2325)</f>
        <v>0</v>
      </c>
      <c r="AS2325" s="99">
        <f>SUMIFS(通讯通路门店!$U:$U,通讯通路门店!$S:$S,$G2325)</f>
        <v>0</v>
      </c>
      <c r="AT2325" s="99">
        <f>SUMIFS(通讯通路门店!$V:$V,通讯通路门店!$S:$S,$G2325)</f>
        <v>0</v>
      </c>
      <c r="AU2325" s="99">
        <f>SUMIFS(通讯通路门店!$W:$W,通讯通路门店!$S:$S,$G2325)</f>
        <v>0</v>
      </c>
      <c r="AV2325" s="99">
        <f>SUMIFS(通讯通路门店!$Z:$Z,通讯通路门店!$S:$S,$G2325)</f>
        <v>0</v>
      </c>
      <c r="AW2325" s="99">
        <f>SUMIFS(通讯通路门店!$AB:$AB,通讯通路门店!$S:$S,$G2325)</f>
        <v>0</v>
      </c>
      <c r="AX2325" s="99">
        <f>SUMIFS(通讯通路门店!$X:$X,通讯通路门店!$S:$S,$G2325)</f>
        <v>0</v>
      </c>
      <c r="AY2325" s="99">
        <f>SUMIFS(通讯通路门店!$Y:$Y,通讯通路门店!$S:$S,$G2325)</f>
        <v>0</v>
      </c>
      <c r="AZ2325" s="99">
        <f>SUMIFS(通讯通路门店!$AA:$AA,通讯通路门店!$S:$S,$G2325)</f>
        <v>0</v>
      </c>
      <c r="BA2325" s="99">
        <f t="shared" si="183"/>
        <v>0</v>
      </c>
      <c r="BB2325" s="99">
        <f t="shared" si="184"/>
        <v>0</v>
      </c>
      <c r="BC2325" s="99">
        <f>SUMIFS(通讯通路门店!$W:$W,通讯通路门店!$S:$S,$G2325,通讯通路门店!$J:$J,"荣耀体验店")+SUMIFS(通讯通路门店!$W:$W,通讯通路门店!$S:$S,$G2325,通讯通路门店!$J:$J,"荣耀授权专卖店")</f>
        <v>0</v>
      </c>
      <c r="BD2325" s="99">
        <f>SUMIFS(通讯通路门店!$Z:$Z,通讯通路门店!$S:$S,$G2325,通讯通路门店!$J:$J,"VIVO体验店")</f>
        <v>0</v>
      </c>
      <c r="BE2325" s="99">
        <f>SUMIFS(通讯通路门店!$AB:$AB,通讯通路门店!$S:$S,$G2325,通讯通路门店!$J:$J,"OPPO体验店")</f>
        <v>0</v>
      </c>
      <c r="BF2325" s="99">
        <f>SUMIFS(通讯通路门店!$X:$X,通讯通路门店!$S:$S,$G2325,通讯通路门店!$J:$J,"华为授权体验店")+SUMIFS(通讯通路门店!$AA:$AA,通讯通路门店!$S:$S,$G2325,通讯通路门店!$J:$J,"华为堡垒店")</f>
        <v>0</v>
      </c>
      <c r="BG2325" s="99">
        <f>SUMIFS(通讯通路门店!$Y:$Y,通讯通路门店!$S:$S,$G2325,通讯通路门店!$J:$J,"小米体验店")</f>
        <v>0</v>
      </c>
      <c r="BH2325" s="99">
        <f>SUMIFS(通讯通路门店!$AA:$AA,通讯通路门店!$S:$S,$G2325,通讯通路门店!$J:$J,"苹果体验店")</f>
        <v>0</v>
      </c>
      <c r="BI2325" s="99">
        <f>SUMIFS(通讯通路门店!$K:$K,通讯通路门店!$S:$S,$G2325,通讯通路门店!$J:$J,"其他品牌专卖店")</f>
        <v>0</v>
      </c>
      <c r="BJ2325" s="99">
        <f>SUMIFS(通讯通路门店!$AC:$AC,通讯通路门店!$S:$S,$G2325)</f>
        <v>0</v>
      </c>
      <c r="BK2325" s="99">
        <f>SUMIFS(通讯通路门店!$AD:$AD,通讯通路门店!$S:$S,$G2325)</f>
        <v>0</v>
      </c>
      <c r="BL2325" s="99">
        <f>SUMIFS(通讯通路门店!$AE:$AE,通讯通路门店!$S:$S,$G2325)</f>
        <v>0</v>
      </c>
      <c r="BM2325" s="99">
        <f>SUMIFS(通讯通路门店!$AF:$AF,通讯通路门店!$S:$S,$G2325)</f>
        <v>0</v>
      </c>
      <c r="BN2325" s="99">
        <f>SUMIFS(通讯通路门店!$AG:$AG,通讯通路门店!$S:$S,$G2325)</f>
        <v>0</v>
      </c>
      <c r="BO2325" s="99">
        <f>SUMIFS(通讯通路门店!$AH:$AH,通讯通路门店!$S:$S,$G2325)</f>
        <v>0</v>
      </c>
      <c r="BP2325" s="99">
        <f>SUMIFS(通讯通路门店!$AI:$AI,通讯通路门店!$S:$S,$G2325)</f>
        <v>0</v>
      </c>
      <c r="BQ2325" s="83"/>
    </row>
    <row r="2326" spans="1:69">
      <c r="A2326" s="99" t="str">
        <f>IFERROR(_xlfn.XLOOKUP($G2326,通讯通路门店!$S$4:$S$993933,通讯通路门店!$A$4:$A$993933,0,0),"")</f>
        <v>海南省</v>
      </c>
      <c r="B2326" s="99" t="str">
        <f>IFERROR(_xlfn.XLOOKUP($G2326,通讯通路门店!$S$4:$S$993933,通讯通路门店!$B$4:$B$993933,0,0),"")</f>
        <v>昌江黎族自治县</v>
      </c>
      <c r="C2326" s="99" t="str">
        <f>IFERROR(_xlfn.XLOOKUP($G2326,通讯通路门店!$S$4:$S$993933,通讯通路门店!$C$4:$C$993933,0,0),"")</f>
        <v>昌江黎族自治县</v>
      </c>
      <c r="D2326" s="99" t="str">
        <f>IFERROR(_xlfn.XLOOKUP($G2326,通讯通路门店!$S$4:$S$993933,通讯通路门店!$D$4:$D$993933,0,0),"")</f>
        <v>叉河镇</v>
      </c>
      <c r="E2326" s="83"/>
      <c r="F2326" s="83"/>
      <c r="G2326" s="101"/>
      <c r="H2326" s="102">
        <f>IFERROR(_xlfn.XLOOKUP($G2326,通讯通路门店!$S$4:$S$993933,通讯通路门店!$R$4:$R$993933,0,0),"")</f>
        <v>0</v>
      </c>
      <c r="I2326" s="83"/>
      <c r="J2326" s="83"/>
      <c r="K2326" s="83"/>
      <c r="L2326" s="83"/>
      <c r="M2326" s="83"/>
      <c r="N2326" s="83"/>
      <c r="O2326" s="83"/>
      <c r="P2326" s="83"/>
      <c r="Q2326" s="83"/>
      <c r="R2326" s="83"/>
      <c r="S2326" s="83"/>
      <c r="T2326" s="83"/>
      <c r="U2326" s="99">
        <f>COUNTIF(通讯通路门店!$S:$S,$G2326)</f>
        <v>0</v>
      </c>
      <c r="V2326" s="99">
        <f>COUNTIFS(通讯通路门店!$S:$S,$G2326,通讯通路门店!$J:$J,"综合卖场")</f>
        <v>0</v>
      </c>
      <c r="W2326" s="99">
        <f>SUMIFS(通讯通路门店!$AJ:$AJ,通讯通路门店!$S:$S,通讯客户沙盘!$G2326)</f>
        <v>0</v>
      </c>
      <c r="X2326" s="99">
        <f t="shared" si="180"/>
        <v>0</v>
      </c>
      <c r="Y2326" s="99">
        <f>COUNTIFS(通讯通路门店!$S:$S,$G2326,通讯通路门店!$J:$J,"荣耀体验店")+COUNTIFS(通讯通路门店!$S:$S,$G2326,通讯通路门店!$J:$J,"荣耀授权专卖店")</f>
        <v>0</v>
      </c>
      <c r="Z2326" s="99">
        <f>COUNTIFS(通讯通路门店!$S:$S,$G2326,通讯通路门店!$J:$J,"VIVO体验店")</f>
        <v>0</v>
      </c>
      <c r="AA2326" s="99">
        <f>COUNTIFS(通讯通路门店!$S:$S,$G2326,通讯通路门店!$J:$J,"OPPO体验店")</f>
        <v>0</v>
      </c>
      <c r="AB2326" s="99">
        <f>COUNTIFS(通讯通路门店!$S:$S,$G2326,通讯通路门店!$J:$J,"华为授权体验店")+COUNTIFS(通讯通路门店!$S:$S,$G2326,通讯通路门店!$J:$J,"华为堡垒店")</f>
        <v>0</v>
      </c>
      <c r="AC2326" s="99">
        <f>COUNTIFS(通讯通路门店!$S:$S,$G2326,通讯通路门店!$J:$J,"小米体验店")</f>
        <v>0</v>
      </c>
      <c r="AD2326" s="99">
        <f>COUNTIFS(通讯通路门店!$S:$S,$G2326,通讯通路门店!$J:$J,"苹果体验店")</f>
        <v>0</v>
      </c>
      <c r="AE2326" s="99">
        <f>COUNTIFS(通讯通路门店!$S:$S,$G2326,通讯通路门店!$J:$J,"其他品牌专卖店")</f>
        <v>0</v>
      </c>
      <c r="AF2326" s="99">
        <f>SUMIFS(通讯通路门店!$BI:$BI,通讯通路门店!$S:$S,$G2326)</f>
        <v>0</v>
      </c>
      <c r="AG2326" s="99">
        <f>SUMIFS(通讯通路门店!$BH:$BH,通讯通路门店!$S:$S,$G2326)</f>
        <v>0</v>
      </c>
      <c r="AH2326" s="99">
        <f t="shared" si="181"/>
        <v>0</v>
      </c>
      <c r="AI2326" s="99">
        <f>SUMIFS(通讯通路门店!$BB:$BB,通讯通路门店!$S:$S,$G2326)</f>
        <v>0</v>
      </c>
      <c r="AJ2326" s="99">
        <f>SUMIFS(通讯通路门店!$BE:$BE,通讯通路门店!$S:$S,$G2326)</f>
        <v>0</v>
      </c>
      <c r="AK2326" s="99">
        <f>SUMIFS(通讯通路门店!$BG:$BG,通讯通路门店!$S:$S,$G2326)</f>
        <v>0</v>
      </c>
      <c r="AL2326" s="99">
        <f>SUMIFS(通讯通路门店!$BC:$BC,通讯通路门店!$S:$S,$G2326)</f>
        <v>0</v>
      </c>
      <c r="AM2326" s="99">
        <f>SUMIFS(通讯通路门店!$BD:$BD,通讯通路门店!$S:$S,$G2326)</f>
        <v>0</v>
      </c>
      <c r="AN2326" s="99">
        <f>SUMIFS(通讯通路门店!$BF:$BF,通讯通路门店!$S:$S,$G2326)</f>
        <v>0</v>
      </c>
      <c r="AO2326" s="99">
        <f t="shared" si="182"/>
        <v>0</v>
      </c>
      <c r="AP2326" s="99">
        <f>SUMIFS(通讯通路门店!$K:$K,通讯通路门店!$S:$S,$G2326)</f>
        <v>0</v>
      </c>
      <c r="AQ2326" s="83"/>
      <c r="AR2326" s="99">
        <f>SUMIFS(通讯通路门店!$T:$T,通讯通路门店!$S:$S,$G2326)</f>
        <v>0</v>
      </c>
      <c r="AS2326" s="99">
        <f>SUMIFS(通讯通路门店!$U:$U,通讯通路门店!$S:$S,$G2326)</f>
        <v>0</v>
      </c>
      <c r="AT2326" s="99">
        <f>SUMIFS(通讯通路门店!$V:$V,通讯通路门店!$S:$S,$G2326)</f>
        <v>0</v>
      </c>
      <c r="AU2326" s="99">
        <f>SUMIFS(通讯通路门店!$W:$W,通讯通路门店!$S:$S,$G2326)</f>
        <v>0</v>
      </c>
      <c r="AV2326" s="99">
        <f>SUMIFS(通讯通路门店!$Z:$Z,通讯通路门店!$S:$S,$G2326)</f>
        <v>0</v>
      </c>
      <c r="AW2326" s="99">
        <f>SUMIFS(通讯通路门店!$AB:$AB,通讯通路门店!$S:$S,$G2326)</f>
        <v>0</v>
      </c>
      <c r="AX2326" s="99">
        <f>SUMIFS(通讯通路门店!$X:$X,通讯通路门店!$S:$S,$G2326)</f>
        <v>0</v>
      </c>
      <c r="AY2326" s="99">
        <f>SUMIFS(通讯通路门店!$Y:$Y,通讯通路门店!$S:$S,$G2326)</f>
        <v>0</v>
      </c>
      <c r="AZ2326" s="99">
        <f>SUMIFS(通讯通路门店!$AA:$AA,通讯通路门店!$S:$S,$G2326)</f>
        <v>0</v>
      </c>
      <c r="BA2326" s="99">
        <f t="shared" si="183"/>
        <v>0</v>
      </c>
      <c r="BB2326" s="99">
        <f t="shared" si="184"/>
        <v>0</v>
      </c>
      <c r="BC2326" s="99">
        <f>SUMIFS(通讯通路门店!$W:$W,通讯通路门店!$S:$S,$G2326,通讯通路门店!$J:$J,"荣耀体验店")+SUMIFS(通讯通路门店!$W:$W,通讯通路门店!$S:$S,$G2326,通讯通路门店!$J:$J,"荣耀授权专卖店")</f>
        <v>0</v>
      </c>
      <c r="BD2326" s="99">
        <f>SUMIFS(通讯通路门店!$Z:$Z,通讯通路门店!$S:$S,$G2326,通讯通路门店!$J:$J,"VIVO体验店")</f>
        <v>0</v>
      </c>
      <c r="BE2326" s="99">
        <f>SUMIFS(通讯通路门店!$AB:$AB,通讯通路门店!$S:$S,$G2326,通讯通路门店!$J:$J,"OPPO体验店")</f>
        <v>0</v>
      </c>
      <c r="BF2326" s="99">
        <f>SUMIFS(通讯通路门店!$X:$X,通讯通路门店!$S:$S,$G2326,通讯通路门店!$J:$J,"华为授权体验店")+SUMIFS(通讯通路门店!$AA:$AA,通讯通路门店!$S:$S,$G2326,通讯通路门店!$J:$J,"华为堡垒店")</f>
        <v>0</v>
      </c>
      <c r="BG2326" s="99">
        <f>SUMIFS(通讯通路门店!$Y:$Y,通讯通路门店!$S:$S,$G2326,通讯通路门店!$J:$J,"小米体验店")</f>
        <v>0</v>
      </c>
      <c r="BH2326" s="99">
        <f>SUMIFS(通讯通路门店!$AA:$AA,通讯通路门店!$S:$S,$G2326,通讯通路门店!$J:$J,"苹果体验店")</f>
        <v>0</v>
      </c>
      <c r="BI2326" s="99">
        <f>SUMIFS(通讯通路门店!$K:$K,通讯通路门店!$S:$S,$G2326,通讯通路门店!$J:$J,"其他品牌专卖店")</f>
        <v>0</v>
      </c>
      <c r="BJ2326" s="99">
        <f>SUMIFS(通讯通路门店!$AC:$AC,通讯通路门店!$S:$S,$G2326)</f>
        <v>0</v>
      </c>
      <c r="BK2326" s="99">
        <f>SUMIFS(通讯通路门店!$AD:$AD,通讯通路门店!$S:$S,$G2326)</f>
        <v>0</v>
      </c>
      <c r="BL2326" s="99">
        <f>SUMIFS(通讯通路门店!$AE:$AE,通讯通路门店!$S:$S,$G2326)</f>
        <v>0</v>
      </c>
      <c r="BM2326" s="99">
        <f>SUMIFS(通讯通路门店!$AF:$AF,通讯通路门店!$S:$S,$G2326)</f>
        <v>0</v>
      </c>
      <c r="BN2326" s="99">
        <f>SUMIFS(通讯通路门店!$AG:$AG,通讯通路门店!$S:$S,$G2326)</f>
        <v>0</v>
      </c>
      <c r="BO2326" s="99">
        <f>SUMIFS(通讯通路门店!$AH:$AH,通讯通路门店!$S:$S,$G2326)</f>
        <v>0</v>
      </c>
      <c r="BP2326" s="99">
        <f>SUMIFS(通讯通路门店!$AI:$AI,通讯通路门店!$S:$S,$G2326)</f>
        <v>0</v>
      </c>
      <c r="BQ2326" s="83"/>
    </row>
    <row r="2327" spans="1:69">
      <c r="A2327" s="99" t="str">
        <f>IFERROR(_xlfn.XLOOKUP($G2327,通讯通路门店!$S$4:$S$993933,通讯通路门店!$A$4:$A$993933,0,0),"")</f>
        <v>海南省</v>
      </c>
      <c r="B2327" s="99" t="str">
        <f>IFERROR(_xlfn.XLOOKUP($G2327,通讯通路门店!$S$4:$S$993933,通讯通路门店!$B$4:$B$993933,0,0),"")</f>
        <v>昌江黎族自治县</v>
      </c>
      <c r="C2327" s="99" t="str">
        <f>IFERROR(_xlfn.XLOOKUP($G2327,通讯通路门店!$S$4:$S$993933,通讯通路门店!$C$4:$C$993933,0,0),"")</f>
        <v>昌江黎族自治县</v>
      </c>
      <c r="D2327" s="99" t="str">
        <f>IFERROR(_xlfn.XLOOKUP($G2327,通讯通路门店!$S$4:$S$993933,通讯通路门店!$D$4:$D$993933,0,0),"")</f>
        <v>叉河镇</v>
      </c>
      <c r="E2327" s="83"/>
      <c r="F2327" s="83"/>
      <c r="G2327" s="101"/>
      <c r="H2327" s="102">
        <f>IFERROR(_xlfn.XLOOKUP($G2327,通讯通路门店!$S$4:$S$993933,通讯通路门店!$R$4:$R$993933,0,0),"")</f>
        <v>0</v>
      </c>
      <c r="I2327" s="83"/>
      <c r="J2327" s="83"/>
      <c r="K2327" s="83"/>
      <c r="L2327" s="83"/>
      <c r="M2327" s="83"/>
      <c r="N2327" s="83"/>
      <c r="O2327" s="83"/>
      <c r="P2327" s="83"/>
      <c r="Q2327" s="83"/>
      <c r="R2327" s="83"/>
      <c r="S2327" s="83"/>
      <c r="T2327" s="83"/>
      <c r="U2327" s="99">
        <f>COUNTIF(通讯通路门店!$S:$S,$G2327)</f>
        <v>0</v>
      </c>
      <c r="V2327" s="99">
        <f>COUNTIFS(通讯通路门店!$S:$S,$G2327,通讯通路门店!$J:$J,"综合卖场")</f>
        <v>0</v>
      </c>
      <c r="W2327" s="99">
        <f>SUMIFS(通讯通路门店!$AJ:$AJ,通讯通路门店!$S:$S,通讯客户沙盘!$G2327)</f>
        <v>0</v>
      </c>
      <c r="X2327" s="99">
        <f t="shared" si="180"/>
        <v>0</v>
      </c>
      <c r="Y2327" s="99">
        <f>COUNTIFS(通讯通路门店!$S:$S,$G2327,通讯通路门店!$J:$J,"荣耀体验店")+COUNTIFS(通讯通路门店!$S:$S,$G2327,通讯通路门店!$J:$J,"荣耀授权专卖店")</f>
        <v>0</v>
      </c>
      <c r="Z2327" s="99">
        <f>COUNTIFS(通讯通路门店!$S:$S,$G2327,通讯通路门店!$J:$J,"VIVO体验店")</f>
        <v>0</v>
      </c>
      <c r="AA2327" s="99">
        <f>COUNTIFS(通讯通路门店!$S:$S,$G2327,通讯通路门店!$J:$J,"OPPO体验店")</f>
        <v>0</v>
      </c>
      <c r="AB2327" s="99">
        <f>COUNTIFS(通讯通路门店!$S:$S,$G2327,通讯通路门店!$J:$J,"华为授权体验店")+COUNTIFS(通讯通路门店!$S:$S,$G2327,通讯通路门店!$J:$J,"华为堡垒店")</f>
        <v>0</v>
      </c>
      <c r="AC2327" s="99">
        <f>COUNTIFS(通讯通路门店!$S:$S,$G2327,通讯通路门店!$J:$J,"小米体验店")</f>
        <v>0</v>
      </c>
      <c r="AD2327" s="99">
        <f>COUNTIFS(通讯通路门店!$S:$S,$G2327,通讯通路门店!$J:$J,"苹果体验店")</f>
        <v>0</v>
      </c>
      <c r="AE2327" s="99">
        <f>COUNTIFS(通讯通路门店!$S:$S,$G2327,通讯通路门店!$J:$J,"其他品牌专卖店")</f>
        <v>0</v>
      </c>
      <c r="AF2327" s="99">
        <f>SUMIFS(通讯通路门店!$BI:$BI,通讯通路门店!$S:$S,$G2327)</f>
        <v>0</v>
      </c>
      <c r="AG2327" s="99">
        <f>SUMIFS(通讯通路门店!$BH:$BH,通讯通路门店!$S:$S,$G2327)</f>
        <v>0</v>
      </c>
      <c r="AH2327" s="99">
        <f t="shared" si="181"/>
        <v>0</v>
      </c>
      <c r="AI2327" s="99">
        <f>SUMIFS(通讯通路门店!$BB:$BB,通讯通路门店!$S:$S,$G2327)</f>
        <v>0</v>
      </c>
      <c r="AJ2327" s="99">
        <f>SUMIFS(通讯通路门店!$BE:$BE,通讯通路门店!$S:$S,$G2327)</f>
        <v>0</v>
      </c>
      <c r="AK2327" s="99">
        <f>SUMIFS(通讯通路门店!$BG:$BG,通讯通路门店!$S:$S,$G2327)</f>
        <v>0</v>
      </c>
      <c r="AL2327" s="99">
        <f>SUMIFS(通讯通路门店!$BC:$BC,通讯通路门店!$S:$S,$G2327)</f>
        <v>0</v>
      </c>
      <c r="AM2327" s="99">
        <f>SUMIFS(通讯通路门店!$BD:$BD,通讯通路门店!$S:$S,$G2327)</f>
        <v>0</v>
      </c>
      <c r="AN2327" s="99">
        <f>SUMIFS(通讯通路门店!$BF:$BF,通讯通路门店!$S:$S,$G2327)</f>
        <v>0</v>
      </c>
      <c r="AO2327" s="99">
        <f t="shared" si="182"/>
        <v>0</v>
      </c>
      <c r="AP2327" s="99">
        <f>SUMIFS(通讯通路门店!$K:$K,通讯通路门店!$S:$S,$G2327)</f>
        <v>0</v>
      </c>
      <c r="AQ2327" s="83"/>
      <c r="AR2327" s="99">
        <f>SUMIFS(通讯通路门店!$T:$T,通讯通路门店!$S:$S,$G2327)</f>
        <v>0</v>
      </c>
      <c r="AS2327" s="99">
        <f>SUMIFS(通讯通路门店!$U:$U,通讯通路门店!$S:$S,$G2327)</f>
        <v>0</v>
      </c>
      <c r="AT2327" s="99">
        <f>SUMIFS(通讯通路门店!$V:$V,通讯通路门店!$S:$S,$G2327)</f>
        <v>0</v>
      </c>
      <c r="AU2327" s="99">
        <f>SUMIFS(通讯通路门店!$W:$W,通讯通路门店!$S:$S,$G2327)</f>
        <v>0</v>
      </c>
      <c r="AV2327" s="99">
        <f>SUMIFS(通讯通路门店!$Z:$Z,通讯通路门店!$S:$S,$G2327)</f>
        <v>0</v>
      </c>
      <c r="AW2327" s="99">
        <f>SUMIFS(通讯通路门店!$AB:$AB,通讯通路门店!$S:$S,$G2327)</f>
        <v>0</v>
      </c>
      <c r="AX2327" s="99">
        <f>SUMIFS(通讯通路门店!$X:$X,通讯通路门店!$S:$S,$G2327)</f>
        <v>0</v>
      </c>
      <c r="AY2327" s="99">
        <f>SUMIFS(通讯通路门店!$Y:$Y,通讯通路门店!$S:$S,$G2327)</f>
        <v>0</v>
      </c>
      <c r="AZ2327" s="99">
        <f>SUMIFS(通讯通路门店!$AA:$AA,通讯通路门店!$S:$S,$G2327)</f>
        <v>0</v>
      </c>
      <c r="BA2327" s="99">
        <f t="shared" si="183"/>
        <v>0</v>
      </c>
      <c r="BB2327" s="99">
        <f t="shared" si="184"/>
        <v>0</v>
      </c>
      <c r="BC2327" s="99">
        <f>SUMIFS(通讯通路门店!$W:$W,通讯通路门店!$S:$S,$G2327,通讯通路门店!$J:$J,"荣耀体验店")+SUMIFS(通讯通路门店!$W:$W,通讯通路门店!$S:$S,$G2327,通讯通路门店!$J:$J,"荣耀授权专卖店")</f>
        <v>0</v>
      </c>
      <c r="BD2327" s="99">
        <f>SUMIFS(通讯通路门店!$Z:$Z,通讯通路门店!$S:$S,$G2327,通讯通路门店!$J:$J,"VIVO体验店")</f>
        <v>0</v>
      </c>
      <c r="BE2327" s="99">
        <f>SUMIFS(通讯通路门店!$AB:$AB,通讯通路门店!$S:$S,$G2327,通讯通路门店!$J:$J,"OPPO体验店")</f>
        <v>0</v>
      </c>
      <c r="BF2327" s="99">
        <f>SUMIFS(通讯通路门店!$X:$X,通讯通路门店!$S:$S,$G2327,通讯通路门店!$J:$J,"华为授权体验店")+SUMIFS(通讯通路门店!$AA:$AA,通讯通路门店!$S:$S,$G2327,通讯通路门店!$J:$J,"华为堡垒店")</f>
        <v>0</v>
      </c>
      <c r="BG2327" s="99">
        <f>SUMIFS(通讯通路门店!$Y:$Y,通讯通路门店!$S:$S,$G2327,通讯通路门店!$J:$J,"小米体验店")</f>
        <v>0</v>
      </c>
      <c r="BH2327" s="99">
        <f>SUMIFS(通讯通路门店!$AA:$AA,通讯通路门店!$S:$S,$G2327,通讯通路门店!$J:$J,"苹果体验店")</f>
        <v>0</v>
      </c>
      <c r="BI2327" s="99">
        <f>SUMIFS(通讯通路门店!$K:$K,通讯通路门店!$S:$S,$G2327,通讯通路门店!$J:$J,"其他品牌专卖店")</f>
        <v>0</v>
      </c>
      <c r="BJ2327" s="99">
        <f>SUMIFS(通讯通路门店!$AC:$AC,通讯通路门店!$S:$S,$G2327)</f>
        <v>0</v>
      </c>
      <c r="BK2327" s="99">
        <f>SUMIFS(通讯通路门店!$AD:$AD,通讯通路门店!$S:$S,$G2327)</f>
        <v>0</v>
      </c>
      <c r="BL2327" s="99">
        <f>SUMIFS(通讯通路门店!$AE:$AE,通讯通路门店!$S:$S,$G2327)</f>
        <v>0</v>
      </c>
      <c r="BM2327" s="99">
        <f>SUMIFS(通讯通路门店!$AF:$AF,通讯通路门店!$S:$S,$G2327)</f>
        <v>0</v>
      </c>
      <c r="BN2327" s="99">
        <f>SUMIFS(通讯通路门店!$AG:$AG,通讯通路门店!$S:$S,$G2327)</f>
        <v>0</v>
      </c>
      <c r="BO2327" s="99">
        <f>SUMIFS(通讯通路门店!$AH:$AH,通讯通路门店!$S:$S,$G2327)</f>
        <v>0</v>
      </c>
      <c r="BP2327" s="99">
        <f>SUMIFS(通讯通路门店!$AI:$AI,通讯通路门店!$S:$S,$G2327)</f>
        <v>0</v>
      </c>
      <c r="BQ2327" s="83"/>
    </row>
    <row r="2328" spans="1:69">
      <c r="A2328" s="99" t="str">
        <f>IFERROR(_xlfn.XLOOKUP($G2328,通讯通路门店!$S$4:$S$993933,通讯通路门店!$A$4:$A$993933,0,0),"")</f>
        <v>海南省</v>
      </c>
      <c r="B2328" s="99" t="str">
        <f>IFERROR(_xlfn.XLOOKUP($G2328,通讯通路门店!$S$4:$S$993933,通讯通路门店!$B$4:$B$993933,0,0),"")</f>
        <v>昌江黎族自治县</v>
      </c>
      <c r="C2328" s="99" t="str">
        <f>IFERROR(_xlfn.XLOOKUP($G2328,通讯通路门店!$S$4:$S$993933,通讯通路门店!$C$4:$C$993933,0,0),"")</f>
        <v>昌江黎族自治县</v>
      </c>
      <c r="D2328" s="99" t="str">
        <f>IFERROR(_xlfn.XLOOKUP($G2328,通讯通路门店!$S$4:$S$993933,通讯通路门店!$D$4:$D$993933,0,0),"")</f>
        <v>叉河镇</v>
      </c>
      <c r="E2328" s="83"/>
      <c r="F2328" s="83"/>
      <c r="G2328" s="101"/>
      <c r="H2328" s="102">
        <f>IFERROR(_xlfn.XLOOKUP($G2328,通讯通路门店!$S$4:$S$993933,通讯通路门店!$R$4:$R$993933,0,0),"")</f>
        <v>0</v>
      </c>
      <c r="I2328" s="83"/>
      <c r="J2328" s="83"/>
      <c r="K2328" s="83"/>
      <c r="L2328" s="83"/>
      <c r="M2328" s="83"/>
      <c r="N2328" s="83"/>
      <c r="O2328" s="83"/>
      <c r="P2328" s="83"/>
      <c r="Q2328" s="83"/>
      <c r="R2328" s="83"/>
      <c r="S2328" s="83"/>
      <c r="T2328" s="83"/>
      <c r="U2328" s="99">
        <f>COUNTIF(通讯通路门店!$S:$S,$G2328)</f>
        <v>0</v>
      </c>
      <c r="V2328" s="99">
        <f>COUNTIFS(通讯通路门店!$S:$S,$G2328,通讯通路门店!$J:$J,"综合卖场")</f>
        <v>0</v>
      </c>
      <c r="W2328" s="99">
        <f>SUMIFS(通讯通路门店!$AJ:$AJ,通讯通路门店!$S:$S,通讯客户沙盘!$G2328)</f>
        <v>0</v>
      </c>
      <c r="X2328" s="99">
        <f t="shared" si="180"/>
        <v>0</v>
      </c>
      <c r="Y2328" s="99">
        <f>COUNTIFS(通讯通路门店!$S:$S,$G2328,通讯通路门店!$J:$J,"荣耀体验店")+COUNTIFS(通讯通路门店!$S:$S,$G2328,通讯通路门店!$J:$J,"荣耀授权专卖店")</f>
        <v>0</v>
      </c>
      <c r="Z2328" s="99">
        <f>COUNTIFS(通讯通路门店!$S:$S,$G2328,通讯通路门店!$J:$J,"VIVO体验店")</f>
        <v>0</v>
      </c>
      <c r="AA2328" s="99">
        <f>COUNTIFS(通讯通路门店!$S:$S,$G2328,通讯通路门店!$J:$J,"OPPO体验店")</f>
        <v>0</v>
      </c>
      <c r="AB2328" s="99">
        <f>COUNTIFS(通讯通路门店!$S:$S,$G2328,通讯通路门店!$J:$J,"华为授权体验店")+COUNTIFS(通讯通路门店!$S:$S,$G2328,通讯通路门店!$J:$J,"华为堡垒店")</f>
        <v>0</v>
      </c>
      <c r="AC2328" s="99">
        <f>COUNTIFS(通讯通路门店!$S:$S,$G2328,通讯通路门店!$J:$J,"小米体验店")</f>
        <v>0</v>
      </c>
      <c r="AD2328" s="99">
        <f>COUNTIFS(通讯通路门店!$S:$S,$G2328,通讯通路门店!$J:$J,"苹果体验店")</f>
        <v>0</v>
      </c>
      <c r="AE2328" s="99">
        <f>COUNTIFS(通讯通路门店!$S:$S,$G2328,通讯通路门店!$J:$J,"其他品牌专卖店")</f>
        <v>0</v>
      </c>
      <c r="AF2328" s="99">
        <f>SUMIFS(通讯通路门店!$BI:$BI,通讯通路门店!$S:$S,$G2328)</f>
        <v>0</v>
      </c>
      <c r="AG2328" s="99">
        <f>SUMIFS(通讯通路门店!$BH:$BH,通讯通路门店!$S:$S,$G2328)</f>
        <v>0</v>
      </c>
      <c r="AH2328" s="99">
        <f t="shared" si="181"/>
        <v>0</v>
      </c>
      <c r="AI2328" s="99">
        <f>SUMIFS(通讯通路门店!$BB:$BB,通讯通路门店!$S:$S,$G2328)</f>
        <v>0</v>
      </c>
      <c r="AJ2328" s="99">
        <f>SUMIFS(通讯通路门店!$BE:$BE,通讯通路门店!$S:$S,$G2328)</f>
        <v>0</v>
      </c>
      <c r="AK2328" s="99">
        <f>SUMIFS(通讯通路门店!$BG:$BG,通讯通路门店!$S:$S,$G2328)</f>
        <v>0</v>
      </c>
      <c r="AL2328" s="99">
        <f>SUMIFS(通讯通路门店!$BC:$BC,通讯通路门店!$S:$S,$G2328)</f>
        <v>0</v>
      </c>
      <c r="AM2328" s="99">
        <f>SUMIFS(通讯通路门店!$BD:$BD,通讯通路门店!$S:$S,$G2328)</f>
        <v>0</v>
      </c>
      <c r="AN2328" s="99">
        <f>SUMIFS(通讯通路门店!$BF:$BF,通讯通路门店!$S:$S,$G2328)</f>
        <v>0</v>
      </c>
      <c r="AO2328" s="99">
        <f t="shared" si="182"/>
        <v>0</v>
      </c>
      <c r="AP2328" s="99">
        <f>SUMIFS(通讯通路门店!$K:$K,通讯通路门店!$S:$S,$G2328)</f>
        <v>0</v>
      </c>
      <c r="AQ2328" s="83"/>
      <c r="AR2328" s="99">
        <f>SUMIFS(通讯通路门店!$T:$T,通讯通路门店!$S:$S,$G2328)</f>
        <v>0</v>
      </c>
      <c r="AS2328" s="99">
        <f>SUMIFS(通讯通路门店!$U:$U,通讯通路门店!$S:$S,$G2328)</f>
        <v>0</v>
      </c>
      <c r="AT2328" s="99">
        <f>SUMIFS(通讯通路门店!$V:$V,通讯通路门店!$S:$S,$G2328)</f>
        <v>0</v>
      </c>
      <c r="AU2328" s="99">
        <f>SUMIFS(通讯通路门店!$W:$W,通讯通路门店!$S:$S,$G2328)</f>
        <v>0</v>
      </c>
      <c r="AV2328" s="99">
        <f>SUMIFS(通讯通路门店!$Z:$Z,通讯通路门店!$S:$S,$G2328)</f>
        <v>0</v>
      </c>
      <c r="AW2328" s="99">
        <f>SUMIFS(通讯通路门店!$AB:$AB,通讯通路门店!$S:$S,$G2328)</f>
        <v>0</v>
      </c>
      <c r="AX2328" s="99">
        <f>SUMIFS(通讯通路门店!$X:$X,通讯通路门店!$S:$S,$G2328)</f>
        <v>0</v>
      </c>
      <c r="AY2328" s="99">
        <f>SUMIFS(通讯通路门店!$Y:$Y,通讯通路门店!$S:$S,$G2328)</f>
        <v>0</v>
      </c>
      <c r="AZ2328" s="99">
        <f>SUMIFS(通讯通路门店!$AA:$AA,通讯通路门店!$S:$S,$G2328)</f>
        <v>0</v>
      </c>
      <c r="BA2328" s="99">
        <f t="shared" si="183"/>
        <v>0</v>
      </c>
      <c r="BB2328" s="99">
        <f t="shared" si="184"/>
        <v>0</v>
      </c>
      <c r="BC2328" s="99">
        <f>SUMIFS(通讯通路门店!$W:$W,通讯通路门店!$S:$S,$G2328,通讯通路门店!$J:$J,"荣耀体验店")+SUMIFS(通讯通路门店!$W:$W,通讯通路门店!$S:$S,$G2328,通讯通路门店!$J:$J,"荣耀授权专卖店")</f>
        <v>0</v>
      </c>
      <c r="BD2328" s="99">
        <f>SUMIFS(通讯通路门店!$Z:$Z,通讯通路门店!$S:$S,$G2328,通讯通路门店!$J:$J,"VIVO体验店")</f>
        <v>0</v>
      </c>
      <c r="BE2328" s="99">
        <f>SUMIFS(通讯通路门店!$AB:$AB,通讯通路门店!$S:$S,$G2328,通讯通路门店!$J:$J,"OPPO体验店")</f>
        <v>0</v>
      </c>
      <c r="BF2328" s="99">
        <f>SUMIFS(通讯通路门店!$X:$X,通讯通路门店!$S:$S,$G2328,通讯通路门店!$J:$J,"华为授权体验店")+SUMIFS(通讯通路门店!$AA:$AA,通讯通路门店!$S:$S,$G2328,通讯通路门店!$J:$J,"华为堡垒店")</f>
        <v>0</v>
      </c>
      <c r="BG2328" s="99">
        <f>SUMIFS(通讯通路门店!$Y:$Y,通讯通路门店!$S:$S,$G2328,通讯通路门店!$J:$J,"小米体验店")</f>
        <v>0</v>
      </c>
      <c r="BH2328" s="99">
        <f>SUMIFS(通讯通路门店!$AA:$AA,通讯通路门店!$S:$S,$G2328,通讯通路门店!$J:$J,"苹果体验店")</f>
        <v>0</v>
      </c>
      <c r="BI2328" s="99">
        <f>SUMIFS(通讯通路门店!$K:$K,通讯通路门店!$S:$S,$G2328,通讯通路门店!$J:$J,"其他品牌专卖店")</f>
        <v>0</v>
      </c>
      <c r="BJ2328" s="99">
        <f>SUMIFS(通讯通路门店!$AC:$AC,通讯通路门店!$S:$S,$G2328)</f>
        <v>0</v>
      </c>
      <c r="BK2328" s="99">
        <f>SUMIFS(通讯通路门店!$AD:$AD,通讯通路门店!$S:$S,$G2328)</f>
        <v>0</v>
      </c>
      <c r="BL2328" s="99">
        <f>SUMIFS(通讯通路门店!$AE:$AE,通讯通路门店!$S:$S,$G2328)</f>
        <v>0</v>
      </c>
      <c r="BM2328" s="99">
        <f>SUMIFS(通讯通路门店!$AF:$AF,通讯通路门店!$S:$S,$G2328)</f>
        <v>0</v>
      </c>
      <c r="BN2328" s="99">
        <f>SUMIFS(通讯通路门店!$AG:$AG,通讯通路门店!$S:$S,$G2328)</f>
        <v>0</v>
      </c>
      <c r="BO2328" s="99">
        <f>SUMIFS(通讯通路门店!$AH:$AH,通讯通路门店!$S:$S,$G2328)</f>
        <v>0</v>
      </c>
      <c r="BP2328" s="99">
        <f>SUMIFS(通讯通路门店!$AI:$AI,通讯通路门店!$S:$S,$G2328)</f>
        <v>0</v>
      </c>
      <c r="BQ2328" s="83"/>
    </row>
    <row r="2329" spans="1:69">
      <c r="A2329" s="99" t="str">
        <f>IFERROR(_xlfn.XLOOKUP($G2329,通讯通路门店!$S$4:$S$993933,通讯通路门店!$A$4:$A$993933,0,0),"")</f>
        <v>海南省</v>
      </c>
      <c r="B2329" s="99" t="str">
        <f>IFERROR(_xlfn.XLOOKUP($G2329,通讯通路门店!$S$4:$S$993933,通讯通路门店!$B$4:$B$993933,0,0),"")</f>
        <v>昌江黎族自治县</v>
      </c>
      <c r="C2329" s="99" t="str">
        <f>IFERROR(_xlfn.XLOOKUP($G2329,通讯通路门店!$S$4:$S$993933,通讯通路门店!$C$4:$C$993933,0,0),"")</f>
        <v>昌江黎族自治县</v>
      </c>
      <c r="D2329" s="99" t="str">
        <f>IFERROR(_xlfn.XLOOKUP($G2329,通讯通路门店!$S$4:$S$993933,通讯通路门店!$D$4:$D$993933,0,0),"")</f>
        <v>叉河镇</v>
      </c>
      <c r="E2329" s="83"/>
      <c r="F2329" s="83"/>
      <c r="G2329" s="101"/>
      <c r="H2329" s="102">
        <f>IFERROR(_xlfn.XLOOKUP($G2329,通讯通路门店!$S$4:$S$993933,通讯通路门店!$R$4:$R$993933,0,0),"")</f>
        <v>0</v>
      </c>
      <c r="I2329" s="83"/>
      <c r="J2329" s="83"/>
      <c r="K2329" s="83"/>
      <c r="L2329" s="83"/>
      <c r="M2329" s="83"/>
      <c r="N2329" s="83"/>
      <c r="O2329" s="83"/>
      <c r="P2329" s="83"/>
      <c r="Q2329" s="83"/>
      <c r="R2329" s="83"/>
      <c r="S2329" s="83"/>
      <c r="T2329" s="83"/>
      <c r="U2329" s="99">
        <f>COUNTIF(通讯通路门店!$S:$S,$G2329)</f>
        <v>0</v>
      </c>
      <c r="V2329" s="99">
        <f>COUNTIFS(通讯通路门店!$S:$S,$G2329,通讯通路门店!$J:$J,"综合卖场")</f>
        <v>0</v>
      </c>
      <c r="W2329" s="99">
        <f>SUMIFS(通讯通路门店!$AJ:$AJ,通讯通路门店!$S:$S,通讯客户沙盘!$G2329)</f>
        <v>0</v>
      </c>
      <c r="X2329" s="99">
        <f t="shared" si="180"/>
        <v>0</v>
      </c>
      <c r="Y2329" s="99">
        <f>COUNTIFS(通讯通路门店!$S:$S,$G2329,通讯通路门店!$J:$J,"荣耀体验店")+COUNTIFS(通讯通路门店!$S:$S,$G2329,通讯通路门店!$J:$J,"荣耀授权专卖店")</f>
        <v>0</v>
      </c>
      <c r="Z2329" s="99">
        <f>COUNTIFS(通讯通路门店!$S:$S,$G2329,通讯通路门店!$J:$J,"VIVO体验店")</f>
        <v>0</v>
      </c>
      <c r="AA2329" s="99">
        <f>COUNTIFS(通讯通路门店!$S:$S,$G2329,通讯通路门店!$J:$J,"OPPO体验店")</f>
        <v>0</v>
      </c>
      <c r="AB2329" s="99">
        <f>COUNTIFS(通讯通路门店!$S:$S,$G2329,通讯通路门店!$J:$J,"华为授权体验店")+COUNTIFS(通讯通路门店!$S:$S,$G2329,通讯通路门店!$J:$J,"华为堡垒店")</f>
        <v>0</v>
      </c>
      <c r="AC2329" s="99">
        <f>COUNTIFS(通讯通路门店!$S:$S,$G2329,通讯通路门店!$J:$J,"小米体验店")</f>
        <v>0</v>
      </c>
      <c r="AD2329" s="99">
        <f>COUNTIFS(通讯通路门店!$S:$S,$G2329,通讯通路门店!$J:$J,"苹果体验店")</f>
        <v>0</v>
      </c>
      <c r="AE2329" s="99">
        <f>COUNTIFS(通讯通路门店!$S:$S,$G2329,通讯通路门店!$J:$J,"其他品牌专卖店")</f>
        <v>0</v>
      </c>
      <c r="AF2329" s="99">
        <f>SUMIFS(通讯通路门店!$BI:$BI,通讯通路门店!$S:$S,$G2329)</f>
        <v>0</v>
      </c>
      <c r="AG2329" s="99">
        <f>SUMIFS(通讯通路门店!$BH:$BH,通讯通路门店!$S:$S,$G2329)</f>
        <v>0</v>
      </c>
      <c r="AH2329" s="99">
        <f t="shared" si="181"/>
        <v>0</v>
      </c>
      <c r="AI2329" s="99">
        <f>SUMIFS(通讯通路门店!$BB:$BB,通讯通路门店!$S:$S,$G2329)</f>
        <v>0</v>
      </c>
      <c r="AJ2329" s="99">
        <f>SUMIFS(通讯通路门店!$BE:$BE,通讯通路门店!$S:$S,$G2329)</f>
        <v>0</v>
      </c>
      <c r="AK2329" s="99">
        <f>SUMIFS(通讯通路门店!$BG:$BG,通讯通路门店!$S:$S,$G2329)</f>
        <v>0</v>
      </c>
      <c r="AL2329" s="99">
        <f>SUMIFS(通讯通路门店!$BC:$BC,通讯通路门店!$S:$S,$G2329)</f>
        <v>0</v>
      </c>
      <c r="AM2329" s="99">
        <f>SUMIFS(通讯通路门店!$BD:$BD,通讯通路门店!$S:$S,$G2329)</f>
        <v>0</v>
      </c>
      <c r="AN2329" s="99">
        <f>SUMIFS(通讯通路门店!$BF:$BF,通讯通路门店!$S:$S,$G2329)</f>
        <v>0</v>
      </c>
      <c r="AO2329" s="99">
        <f t="shared" si="182"/>
        <v>0</v>
      </c>
      <c r="AP2329" s="99">
        <f>SUMIFS(通讯通路门店!$K:$K,通讯通路门店!$S:$S,$G2329)</f>
        <v>0</v>
      </c>
      <c r="AQ2329" s="83"/>
      <c r="AR2329" s="99">
        <f>SUMIFS(通讯通路门店!$T:$T,通讯通路门店!$S:$S,$G2329)</f>
        <v>0</v>
      </c>
      <c r="AS2329" s="99">
        <f>SUMIFS(通讯通路门店!$U:$U,通讯通路门店!$S:$S,$G2329)</f>
        <v>0</v>
      </c>
      <c r="AT2329" s="99">
        <f>SUMIFS(通讯通路门店!$V:$V,通讯通路门店!$S:$S,$G2329)</f>
        <v>0</v>
      </c>
      <c r="AU2329" s="99">
        <f>SUMIFS(通讯通路门店!$W:$W,通讯通路门店!$S:$S,$G2329)</f>
        <v>0</v>
      </c>
      <c r="AV2329" s="99">
        <f>SUMIFS(通讯通路门店!$Z:$Z,通讯通路门店!$S:$S,$G2329)</f>
        <v>0</v>
      </c>
      <c r="AW2329" s="99">
        <f>SUMIFS(通讯通路门店!$AB:$AB,通讯通路门店!$S:$S,$G2329)</f>
        <v>0</v>
      </c>
      <c r="AX2329" s="99">
        <f>SUMIFS(通讯通路门店!$X:$X,通讯通路门店!$S:$S,$G2329)</f>
        <v>0</v>
      </c>
      <c r="AY2329" s="99">
        <f>SUMIFS(通讯通路门店!$Y:$Y,通讯通路门店!$S:$S,$G2329)</f>
        <v>0</v>
      </c>
      <c r="AZ2329" s="99">
        <f>SUMIFS(通讯通路门店!$AA:$AA,通讯通路门店!$S:$S,$G2329)</f>
        <v>0</v>
      </c>
      <c r="BA2329" s="99">
        <f t="shared" si="183"/>
        <v>0</v>
      </c>
      <c r="BB2329" s="99">
        <f t="shared" si="184"/>
        <v>0</v>
      </c>
      <c r="BC2329" s="99">
        <f>SUMIFS(通讯通路门店!$W:$W,通讯通路门店!$S:$S,$G2329,通讯通路门店!$J:$J,"荣耀体验店")+SUMIFS(通讯通路门店!$W:$W,通讯通路门店!$S:$S,$G2329,通讯通路门店!$J:$J,"荣耀授权专卖店")</f>
        <v>0</v>
      </c>
      <c r="BD2329" s="99">
        <f>SUMIFS(通讯通路门店!$Z:$Z,通讯通路门店!$S:$S,$G2329,通讯通路门店!$J:$J,"VIVO体验店")</f>
        <v>0</v>
      </c>
      <c r="BE2329" s="99">
        <f>SUMIFS(通讯通路门店!$AB:$AB,通讯通路门店!$S:$S,$G2329,通讯通路门店!$J:$J,"OPPO体验店")</f>
        <v>0</v>
      </c>
      <c r="BF2329" s="99">
        <f>SUMIFS(通讯通路门店!$X:$X,通讯通路门店!$S:$S,$G2329,通讯通路门店!$J:$J,"华为授权体验店")+SUMIFS(通讯通路门店!$AA:$AA,通讯通路门店!$S:$S,$G2329,通讯通路门店!$J:$J,"华为堡垒店")</f>
        <v>0</v>
      </c>
      <c r="BG2329" s="99">
        <f>SUMIFS(通讯通路门店!$Y:$Y,通讯通路门店!$S:$S,$G2329,通讯通路门店!$J:$J,"小米体验店")</f>
        <v>0</v>
      </c>
      <c r="BH2329" s="99">
        <f>SUMIFS(通讯通路门店!$AA:$AA,通讯通路门店!$S:$S,$G2329,通讯通路门店!$J:$J,"苹果体验店")</f>
        <v>0</v>
      </c>
      <c r="BI2329" s="99">
        <f>SUMIFS(通讯通路门店!$K:$K,通讯通路门店!$S:$S,$G2329,通讯通路门店!$J:$J,"其他品牌专卖店")</f>
        <v>0</v>
      </c>
      <c r="BJ2329" s="99">
        <f>SUMIFS(通讯通路门店!$AC:$AC,通讯通路门店!$S:$S,$G2329)</f>
        <v>0</v>
      </c>
      <c r="BK2329" s="99">
        <f>SUMIFS(通讯通路门店!$AD:$AD,通讯通路门店!$S:$S,$G2329)</f>
        <v>0</v>
      </c>
      <c r="BL2329" s="99">
        <f>SUMIFS(通讯通路门店!$AE:$AE,通讯通路门店!$S:$S,$G2329)</f>
        <v>0</v>
      </c>
      <c r="BM2329" s="99">
        <f>SUMIFS(通讯通路门店!$AF:$AF,通讯通路门店!$S:$S,$G2329)</f>
        <v>0</v>
      </c>
      <c r="BN2329" s="99">
        <f>SUMIFS(通讯通路门店!$AG:$AG,通讯通路门店!$S:$S,$G2329)</f>
        <v>0</v>
      </c>
      <c r="BO2329" s="99">
        <f>SUMIFS(通讯通路门店!$AH:$AH,通讯通路门店!$S:$S,$G2329)</f>
        <v>0</v>
      </c>
      <c r="BP2329" s="99">
        <f>SUMIFS(通讯通路门店!$AI:$AI,通讯通路门店!$S:$S,$G2329)</f>
        <v>0</v>
      </c>
      <c r="BQ2329" s="83"/>
    </row>
    <row r="2330" spans="1:69">
      <c r="A2330" s="99" t="str">
        <f>IFERROR(_xlfn.XLOOKUP($G2330,通讯通路门店!$S$4:$S$993933,通讯通路门店!$A$4:$A$993933,0,0),"")</f>
        <v>海南省</v>
      </c>
      <c r="B2330" s="99" t="str">
        <f>IFERROR(_xlfn.XLOOKUP($G2330,通讯通路门店!$S$4:$S$993933,通讯通路门店!$B$4:$B$993933,0,0),"")</f>
        <v>昌江黎族自治县</v>
      </c>
      <c r="C2330" s="99" t="str">
        <f>IFERROR(_xlfn.XLOOKUP($G2330,通讯通路门店!$S$4:$S$993933,通讯通路门店!$C$4:$C$993933,0,0),"")</f>
        <v>昌江黎族自治县</v>
      </c>
      <c r="D2330" s="99" t="str">
        <f>IFERROR(_xlfn.XLOOKUP($G2330,通讯通路门店!$S$4:$S$993933,通讯通路门店!$D$4:$D$993933,0,0),"")</f>
        <v>叉河镇</v>
      </c>
      <c r="E2330" s="83"/>
      <c r="F2330" s="83"/>
      <c r="G2330" s="101"/>
      <c r="H2330" s="102">
        <f>IFERROR(_xlfn.XLOOKUP($G2330,通讯通路门店!$S$4:$S$993933,通讯通路门店!$R$4:$R$993933,0,0),"")</f>
        <v>0</v>
      </c>
      <c r="I2330" s="83"/>
      <c r="J2330" s="83"/>
      <c r="K2330" s="83"/>
      <c r="L2330" s="83"/>
      <c r="M2330" s="83"/>
      <c r="N2330" s="83"/>
      <c r="O2330" s="83"/>
      <c r="P2330" s="83"/>
      <c r="Q2330" s="83"/>
      <c r="R2330" s="83"/>
      <c r="S2330" s="83"/>
      <c r="T2330" s="83"/>
      <c r="U2330" s="99">
        <f>COUNTIF(通讯通路门店!$S:$S,$G2330)</f>
        <v>0</v>
      </c>
      <c r="V2330" s="99">
        <f>COUNTIFS(通讯通路门店!$S:$S,$G2330,通讯通路门店!$J:$J,"综合卖场")</f>
        <v>0</v>
      </c>
      <c r="W2330" s="99">
        <f>SUMIFS(通讯通路门店!$AJ:$AJ,通讯通路门店!$S:$S,通讯客户沙盘!$G2330)</f>
        <v>0</v>
      </c>
      <c r="X2330" s="99">
        <f t="shared" si="180"/>
        <v>0</v>
      </c>
      <c r="Y2330" s="99">
        <f>COUNTIFS(通讯通路门店!$S:$S,$G2330,通讯通路门店!$J:$J,"荣耀体验店")+COUNTIFS(通讯通路门店!$S:$S,$G2330,通讯通路门店!$J:$J,"荣耀授权专卖店")</f>
        <v>0</v>
      </c>
      <c r="Z2330" s="99">
        <f>COUNTIFS(通讯通路门店!$S:$S,$G2330,通讯通路门店!$J:$J,"VIVO体验店")</f>
        <v>0</v>
      </c>
      <c r="AA2330" s="99">
        <f>COUNTIFS(通讯通路门店!$S:$S,$G2330,通讯通路门店!$J:$J,"OPPO体验店")</f>
        <v>0</v>
      </c>
      <c r="AB2330" s="99">
        <f>COUNTIFS(通讯通路门店!$S:$S,$G2330,通讯通路门店!$J:$J,"华为授权体验店")+COUNTIFS(通讯通路门店!$S:$S,$G2330,通讯通路门店!$J:$J,"华为堡垒店")</f>
        <v>0</v>
      </c>
      <c r="AC2330" s="99">
        <f>COUNTIFS(通讯通路门店!$S:$S,$G2330,通讯通路门店!$J:$J,"小米体验店")</f>
        <v>0</v>
      </c>
      <c r="AD2330" s="99">
        <f>COUNTIFS(通讯通路门店!$S:$S,$G2330,通讯通路门店!$J:$J,"苹果体验店")</f>
        <v>0</v>
      </c>
      <c r="AE2330" s="99">
        <f>COUNTIFS(通讯通路门店!$S:$S,$G2330,通讯通路门店!$J:$J,"其他品牌专卖店")</f>
        <v>0</v>
      </c>
      <c r="AF2330" s="99">
        <f>SUMIFS(通讯通路门店!$BI:$BI,通讯通路门店!$S:$S,$G2330)</f>
        <v>0</v>
      </c>
      <c r="AG2330" s="99">
        <f>SUMIFS(通讯通路门店!$BH:$BH,通讯通路门店!$S:$S,$G2330)</f>
        <v>0</v>
      </c>
      <c r="AH2330" s="99">
        <f t="shared" si="181"/>
        <v>0</v>
      </c>
      <c r="AI2330" s="99">
        <f>SUMIFS(通讯通路门店!$BB:$BB,通讯通路门店!$S:$S,$G2330)</f>
        <v>0</v>
      </c>
      <c r="AJ2330" s="99">
        <f>SUMIFS(通讯通路门店!$BE:$BE,通讯通路门店!$S:$S,$G2330)</f>
        <v>0</v>
      </c>
      <c r="AK2330" s="99">
        <f>SUMIFS(通讯通路门店!$BG:$BG,通讯通路门店!$S:$S,$G2330)</f>
        <v>0</v>
      </c>
      <c r="AL2330" s="99">
        <f>SUMIFS(通讯通路门店!$BC:$BC,通讯通路门店!$S:$S,$G2330)</f>
        <v>0</v>
      </c>
      <c r="AM2330" s="99">
        <f>SUMIFS(通讯通路门店!$BD:$BD,通讯通路门店!$S:$S,$G2330)</f>
        <v>0</v>
      </c>
      <c r="AN2330" s="99">
        <f>SUMIFS(通讯通路门店!$BF:$BF,通讯通路门店!$S:$S,$G2330)</f>
        <v>0</v>
      </c>
      <c r="AO2330" s="99">
        <f t="shared" si="182"/>
        <v>0</v>
      </c>
      <c r="AP2330" s="99">
        <f>SUMIFS(通讯通路门店!$K:$K,通讯通路门店!$S:$S,$G2330)</f>
        <v>0</v>
      </c>
      <c r="AQ2330" s="83"/>
      <c r="AR2330" s="99">
        <f>SUMIFS(通讯通路门店!$T:$T,通讯通路门店!$S:$S,$G2330)</f>
        <v>0</v>
      </c>
      <c r="AS2330" s="99">
        <f>SUMIFS(通讯通路门店!$U:$U,通讯通路门店!$S:$S,$G2330)</f>
        <v>0</v>
      </c>
      <c r="AT2330" s="99">
        <f>SUMIFS(通讯通路门店!$V:$V,通讯通路门店!$S:$S,$G2330)</f>
        <v>0</v>
      </c>
      <c r="AU2330" s="99">
        <f>SUMIFS(通讯通路门店!$W:$W,通讯通路门店!$S:$S,$G2330)</f>
        <v>0</v>
      </c>
      <c r="AV2330" s="99">
        <f>SUMIFS(通讯通路门店!$Z:$Z,通讯通路门店!$S:$S,$G2330)</f>
        <v>0</v>
      </c>
      <c r="AW2330" s="99">
        <f>SUMIFS(通讯通路门店!$AB:$AB,通讯通路门店!$S:$S,$G2330)</f>
        <v>0</v>
      </c>
      <c r="AX2330" s="99">
        <f>SUMIFS(通讯通路门店!$X:$X,通讯通路门店!$S:$S,$G2330)</f>
        <v>0</v>
      </c>
      <c r="AY2330" s="99">
        <f>SUMIFS(通讯通路门店!$Y:$Y,通讯通路门店!$S:$S,$G2330)</f>
        <v>0</v>
      </c>
      <c r="AZ2330" s="99">
        <f>SUMIFS(通讯通路门店!$AA:$AA,通讯通路门店!$S:$S,$G2330)</f>
        <v>0</v>
      </c>
      <c r="BA2330" s="99">
        <f t="shared" si="183"/>
        <v>0</v>
      </c>
      <c r="BB2330" s="99">
        <f t="shared" si="184"/>
        <v>0</v>
      </c>
      <c r="BC2330" s="99">
        <f>SUMIFS(通讯通路门店!$W:$W,通讯通路门店!$S:$S,$G2330,通讯通路门店!$J:$J,"荣耀体验店")+SUMIFS(通讯通路门店!$W:$W,通讯通路门店!$S:$S,$G2330,通讯通路门店!$J:$J,"荣耀授权专卖店")</f>
        <v>0</v>
      </c>
      <c r="BD2330" s="99">
        <f>SUMIFS(通讯通路门店!$Z:$Z,通讯通路门店!$S:$S,$G2330,通讯通路门店!$J:$J,"VIVO体验店")</f>
        <v>0</v>
      </c>
      <c r="BE2330" s="99">
        <f>SUMIFS(通讯通路门店!$AB:$AB,通讯通路门店!$S:$S,$G2330,通讯通路门店!$J:$J,"OPPO体验店")</f>
        <v>0</v>
      </c>
      <c r="BF2330" s="99">
        <f>SUMIFS(通讯通路门店!$X:$X,通讯通路门店!$S:$S,$G2330,通讯通路门店!$J:$J,"华为授权体验店")+SUMIFS(通讯通路门店!$AA:$AA,通讯通路门店!$S:$S,$G2330,通讯通路门店!$J:$J,"华为堡垒店")</f>
        <v>0</v>
      </c>
      <c r="BG2330" s="99">
        <f>SUMIFS(通讯通路门店!$Y:$Y,通讯通路门店!$S:$S,$G2330,通讯通路门店!$J:$J,"小米体验店")</f>
        <v>0</v>
      </c>
      <c r="BH2330" s="99">
        <f>SUMIFS(通讯通路门店!$AA:$AA,通讯通路门店!$S:$S,$G2330,通讯通路门店!$J:$J,"苹果体验店")</f>
        <v>0</v>
      </c>
      <c r="BI2330" s="99">
        <f>SUMIFS(通讯通路门店!$K:$K,通讯通路门店!$S:$S,$G2330,通讯通路门店!$J:$J,"其他品牌专卖店")</f>
        <v>0</v>
      </c>
      <c r="BJ2330" s="99">
        <f>SUMIFS(通讯通路门店!$AC:$AC,通讯通路门店!$S:$S,$G2330)</f>
        <v>0</v>
      </c>
      <c r="BK2330" s="99">
        <f>SUMIFS(通讯通路门店!$AD:$AD,通讯通路门店!$S:$S,$G2330)</f>
        <v>0</v>
      </c>
      <c r="BL2330" s="99">
        <f>SUMIFS(通讯通路门店!$AE:$AE,通讯通路门店!$S:$S,$G2330)</f>
        <v>0</v>
      </c>
      <c r="BM2330" s="99">
        <f>SUMIFS(通讯通路门店!$AF:$AF,通讯通路门店!$S:$S,$G2330)</f>
        <v>0</v>
      </c>
      <c r="BN2330" s="99">
        <f>SUMIFS(通讯通路门店!$AG:$AG,通讯通路门店!$S:$S,$G2330)</f>
        <v>0</v>
      </c>
      <c r="BO2330" s="99">
        <f>SUMIFS(通讯通路门店!$AH:$AH,通讯通路门店!$S:$S,$G2330)</f>
        <v>0</v>
      </c>
      <c r="BP2330" s="99">
        <f>SUMIFS(通讯通路门店!$AI:$AI,通讯通路门店!$S:$S,$G2330)</f>
        <v>0</v>
      </c>
      <c r="BQ2330" s="83"/>
    </row>
    <row r="2331" spans="1:69">
      <c r="A2331" s="99" t="str">
        <f>IFERROR(_xlfn.XLOOKUP($G2331,通讯通路门店!$S$4:$S$993933,通讯通路门店!$A$4:$A$993933,0,0),"")</f>
        <v>海南省</v>
      </c>
      <c r="B2331" s="99" t="str">
        <f>IFERROR(_xlfn.XLOOKUP($G2331,通讯通路门店!$S$4:$S$993933,通讯通路门店!$B$4:$B$993933,0,0),"")</f>
        <v>昌江黎族自治县</v>
      </c>
      <c r="C2331" s="99" t="str">
        <f>IFERROR(_xlfn.XLOOKUP($G2331,通讯通路门店!$S$4:$S$993933,通讯通路门店!$C$4:$C$993933,0,0),"")</f>
        <v>昌江黎族自治县</v>
      </c>
      <c r="D2331" s="99" t="str">
        <f>IFERROR(_xlfn.XLOOKUP($G2331,通讯通路门店!$S$4:$S$993933,通讯通路门店!$D$4:$D$993933,0,0),"")</f>
        <v>叉河镇</v>
      </c>
      <c r="E2331" s="83"/>
      <c r="F2331" s="83"/>
      <c r="G2331" s="101"/>
      <c r="H2331" s="102">
        <f>IFERROR(_xlfn.XLOOKUP($G2331,通讯通路门店!$S$4:$S$993933,通讯通路门店!$R$4:$R$993933,0,0),"")</f>
        <v>0</v>
      </c>
      <c r="I2331" s="83"/>
      <c r="J2331" s="83"/>
      <c r="K2331" s="83"/>
      <c r="L2331" s="83"/>
      <c r="M2331" s="83"/>
      <c r="N2331" s="83"/>
      <c r="O2331" s="83"/>
      <c r="P2331" s="83"/>
      <c r="Q2331" s="83"/>
      <c r="R2331" s="83"/>
      <c r="S2331" s="83"/>
      <c r="T2331" s="83"/>
      <c r="U2331" s="99">
        <f>COUNTIF(通讯通路门店!$S:$S,$G2331)</f>
        <v>0</v>
      </c>
      <c r="V2331" s="99">
        <f>COUNTIFS(通讯通路门店!$S:$S,$G2331,通讯通路门店!$J:$J,"综合卖场")</f>
        <v>0</v>
      </c>
      <c r="W2331" s="99">
        <f>SUMIFS(通讯通路门店!$AJ:$AJ,通讯通路门店!$S:$S,通讯客户沙盘!$G2331)</f>
        <v>0</v>
      </c>
      <c r="X2331" s="99">
        <f t="shared" si="180"/>
        <v>0</v>
      </c>
      <c r="Y2331" s="99">
        <f>COUNTIFS(通讯通路门店!$S:$S,$G2331,通讯通路门店!$J:$J,"荣耀体验店")+COUNTIFS(通讯通路门店!$S:$S,$G2331,通讯通路门店!$J:$J,"荣耀授权专卖店")</f>
        <v>0</v>
      </c>
      <c r="Z2331" s="99">
        <f>COUNTIFS(通讯通路门店!$S:$S,$G2331,通讯通路门店!$J:$J,"VIVO体验店")</f>
        <v>0</v>
      </c>
      <c r="AA2331" s="99">
        <f>COUNTIFS(通讯通路门店!$S:$S,$G2331,通讯通路门店!$J:$J,"OPPO体验店")</f>
        <v>0</v>
      </c>
      <c r="AB2331" s="99">
        <f>COUNTIFS(通讯通路门店!$S:$S,$G2331,通讯通路门店!$J:$J,"华为授权体验店")+COUNTIFS(通讯通路门店!$S:$S,$G2331,通讯通路门店!$J:$J,"华为堡垒店")</f>
        <v>0</v>
      </c>
      <c r="AC2331" s="99">
        <f>COUNTIFS(通讯通路门店!$S:$S,$G2331,通讯通路门店!$J:$J,"小米体验店")</f>
        <v>0</v>
      </c>
      <c r="AD2331" s="99">
        <f>COUNTIFS(通讯通路门店!$S:$S,$G2331,通讯通路门店!$J:$J,"苹果体验店")</f>
        <v>0</v>
      </c>
      <c r="AE2331" s="99">
        <f>COUNTIFS(通讯通路门店!$S:$S,$G2331,通讯通路门店!$J:$J,"其他品牌专卖店")</f>
        <v>0</v>
      </c>
      <c r="AF2331" s="99">
        <f>SUMIFS(通讯通路门店!$BI:$BI,通讯通路门店!$S:$S,$G2331)</f>
        <v>0</v>
      </c>
      <c r="AG2331" s="99">
        <f>SUMIFS(通讯通路门店!$BH:$BH,通讯通路门店!$S:$S,$G2331)</f>
        <v>0</v>
      </c>
      <c r="AH2331" s="99">
        <f t="shared" si="181"/>
        <v>0</v>
      </c>
      <c r="AI2331" s="99">
        <f>SUMIFS(通讯通路门店!$BB:$BB,通讯通路门店!$S:$S,$G2331)</f>
        <v>0</v>
      </c>
      <c r="AJ2331" s="99">
        <f>SUMIFS(通讯通路门店!$BE:$BE,通讯通路门店!$S:$S,$G2331)</f>
        <v>0</v>
      </c>
      <c r="AK2331" s="99">
        <f>SUMIFS(通讯通路门店!$BG:$BG,通讯通路门店!$S:$S,$G2331)</f>
        <v>0</v>
      </c>
      <c r="AL2331" s="99">
        <f>SUMIFS(通讯通路门店!$BC:$BC,通讯通路门店!$S:$S,$G2331)</f>
        <v>0</v>
      </c>
      <c r="AM2331" s="99">
        <f>SUMIFS(通讯通路门店!$BD:$BD,通讯通路门店!$S:$S,$G2331)</f>
        <v>0</v>
      </c>
      <c r="AN2331" s="99">
        <f>SUMIFS(通讯通路门店!$BF:$BF,通讯通路门店!$S:$S,$G2331)</f>
        <v>0</v>
      </c>
      <c r="AO2331" s="99">
        <f t="shared" si="182"/>
        <v>0</v>
      </c>
      <c r="AP2331" s="99">
        <f>SUMIFS(通讯通路门店!$K:$K,通讯通路门店!$S:$S,$G2331)</f>
        <v>0</v>
      </c>
      <c r="AQ2331" s="83"/>
      <c r="AR2331" s="99">
        <f>SUMIFS(通讯通路门店!$T:$T,通讯通路门店!$S:$S,$G2331)</f>
        <v>0</v>
      </c>
      <c r="AS2331" s="99">
        <f>SUMIFS(通讯通路门店!$U:$U,通讯通路门店!$S:$S,$G2331)</f>
        <v>0</v>
      </c>
      <c r="AT2331" s="99">
        <f>SUMIFS(通讯通路门店!$V:$V,通讯通路门店!$S:$S,$G2331)</f>
        <v>0</v>
      </c>
      <c r="AU2331" s="99">
        <f>SUMIFS(通讯通路门店!$W:$W,通讯通路门店!$S:$S,$G2331)</f>
        <v>0</v>
      </c>
      <c r="AV2331" s="99">
        <f>SUMIFS(通讯通路门店!$Z:$Z,通讯通路门店!$S:$S,$G2331)</f>
        <v>0</v>
      </c>
      <c r="AW2331" s="99">
        <f>SUMIFS(通讯通路门店!$AB:$AB,通讯通路门店!$S:$S,$G2331)</f>
        <v>0</v>
      </c>
      <c r="AX2331" s="99">
        <f>SUMIFS(通讯通路门店!$X:$X,通讯通路门店!$S:$S,$G2331)</f>
        <v>0</v>
      </c>
      <c r="AY2331" s="99">
        <f>SUMIFS(通讯通路门店!$Y:$Y,通讯通路门店!$S:$S,$G2331)</f>
        <v>0</v>
      </c>
      <c r="AZ2331" s="99">
        <f>SUMIFS(通讯通路门店!$AA:$AA,通讯通路门店!$S:$S,$G2331)</f>
        <v>0</v>
      </c>
      <c r="BA2331" s="99">
        <f t="shared" si="183"/>
        <v>0</v>
      </c>
      <c r="BB2331" s="99">
        <f t="shared" si="184"/>
        <v>0</v>
      </c>
      <c r="BC2331" s="99">
        <f>SUMIFS(通讯通路门店!$W:$W,通讯通路门店!$S:$S,$G2331,通讯通路门店!$J:$J,"荣耀体验店")+SUMIFS(通讯通路门店!$W:$W,通讯通路门店!$S:$S,$G2331,通讯通路门店!$J:$J,"荣耀授权专卖店")</f>
        <v>0</v>
      </c>
      <c r="BD2331" s="99">
        <f>SUMIFS(通讯通路门店!$Z:$Z,通讯通路门店!$S:$S,$G2331,通讯通路门店!$J:$J,"VIVO体验店")</f>
        <v>0</v>
      </c>
      <c r="BE2331" s="99">
        <f>SUMIFS(通讯通路门店!$AB:$AB,通讯通路门店!$S:$S,$G2331,通讯通路门店!$J:$J,"OPPO体验店")</f>
        <v>0</v>
      </c>
      <c r="BF2331" s="99">
        <f>SUMIFS(通讯通路门店!$X:$X,通讯通路门店!$S:$S,$G2331,通讯通路门店!$J:$J,"华为授权体验店")+SUMIFS(通讯通路门店!$AA:$AA,通讯通路门店!$S:$S,$G2331,通讯通路门店!$J:$J,"华为堡垒店")</f>
        <v>0</v>
      </c>
      <c r="BG2331" s="99">
        <f>SUMIFS(通讯通路门店!$Y:$Y,通讯通路门店!$S:$S,$G2331,通讯通路门店!$J:$J,"小米体验店")</f>
        <v>0</v>
      </c>
      <c r="BH2331" s="99">
        <f>SUMIFS(通讯通路门店!$AA:$AA,通讯通路门店!$S:$S,$G2331,通讯通路门店!$J:$J,"苹果体验店")</f>
        <v>0</v>
      </c>
      <c r="BI2331" s="99">
        <f>SUMIFS(通讯通路门店!$K:$K,通讯通路门店!$S:$S,$G2331,通讯通路门店!$J:$J,"其他品牌专卖店")</f>
        <v>0</v>
      </c>
      <c r="BJ2331" s="99">
        <f>SUMIFS(通讯通路门店!$AC:$AC,通讯通路门店!$S:$S,$G2331)</f>
        <v>0</v>
      </c>
      <c r="BK2331" s="99">
        <f>SUMIFS(通讯通路门店!$AD:$AD,通讯通路门店!$S:$S,$G2331)</f>
        <v>0</v>
      </c>
      <c r="BL2331" s="99">
        <f>SUMIFS(通讯通路门店!$AE:$AE,通讯通路门店!$S:$S,$G2331)</f>
        <v>0</v>
      </c>
      <c r="BM2331" s="99">
        <f>SUMIFS(通讯通路门店!$AF:$AF,通讯通路门店!$S:$S,$G2331)</f>
        <v>0</v>
      </c>
      <c r="BN2331" s="99">
        <f>SUMIFS(通讯通路门店!$AG:$AG,通讯通路门店!$S:$S,$G2331)</f>
        <v>0</v>
      </c>
      <c r="BO2331" s="99">
        <f>SUMIFS(通讯通路门店!$AH:$AH,通讯通路门店!$S:$S,$G2331)</f>
        <v>0</v>
      </c>
      <c r="BP2331" s="99">
        <f>SUMIFS(通讯通路门店!$AI:$AI,通讯通路门店!$S:$S,$G2331)</f>
        <v>0</v>
      </c>
      <c r="BQ2331" s="83"/>
    </row>
    <row r="2332" spans="1:69">
      <c r="A2332" s="99" t="str">
        <f>IFERROR(_xlfn.XLOOKUP($G2332,通讯通路门店!$S$4:$S$993933,通讯通路门店!$A$4:$A$993933,0,0),"")</f>
        <v>海南省</v>
      </c>
      <c r="B2332" s="99" t="str">
        <f>IFERROR(_xlfn.XLOOKUP($G2332,通讯通路门店!$S$4:$S$993933,通讯通路门店!$B$4:$B$993933,0,0),"")</f>
        <v>昌江黎族自治县</v>
      </c>
      <c r="C2332" s="99" t="str">
        <f>IFERROR(_xlfn.XLOOKUP($G2332,通讯通路门店!$S$4:$S$993933,通讯通路门店!$C$4:$C$993933,0,0),"")</f>
        <v>昌江黎族自治县</v>
      </c>
      <c r="D2332" s="99" t="str">
        <f>IFERROR(_xlfn.XLOOKUP($G2332,通讯通路门店!$S$4:$S$993933,通讯通路门店!$D$4:$D$993933,0,0),"")</f>
        <v>叉河镇</v>
      </c>
      <c r="E2332" s="83"/>
      <c r="F2332" s="83"/>
      <c r="G2332" s="101"/>
      <c r="H2332" s="102">
        <f>IFERROR(_xlfn.XLOOKUP($G2332,通讯通路门店!$S$4:$S$993933,通讯通路门店!$R$4:$R$993933,0,0),"")</f>
        <v>0</v>
      </c>
      <c r="I2332" s="83"/>
      <c r="J2332" s="83"/>
      <c r="K2332" s="83"/>
      <c r="L2332" s="83"/>
      <c r="M2332" s="83"/>
      <c r="N2332" s="83"/>
      <c r="O2332" s="83"/>
      <c r="P2332" s="83"/>
      <c r="Q2332" s="83"/>
      <c r="R2332" s="83"/>
      <c r="S2332" s="83"/>
      <c r="T2332" s="83"/>
      <c r="U2332" s="99">
        <f>COUNTIF(通讯通路门店!$S:$S,$G2332)</f>
        <v>0</v>
      </c>
      <c r="V2332" s="99">
        <f>COUNTIFS(通讯通路门店!$S:$S,$G2332,通讯通路门店!$J:$J,"综合卖场")</f>
        <v>0</v>
      </c>
      <c r="W2332" s="99">
        <f>SUMIFS(通讯通路门店!$AJ:$AJ,通讯通路门店!$S:$S,通讯客户沙盘!$G2332)</f>
        <v>0</v>
      </c>
      <c r="X2332" s="99">
        <f t="shared" si="180"/>
        <v>0</v>
      </c>
      <c r="Y2332" s="99">
        <f>COUNTIFS(通讯通路门店!$S:$S,$G2332,通讯通路门店!$J:$J,"荣耀体验店")+COUNTIFS(通讯通路门店!$S:$S,$G2332,通讯通路门店!$J:$J,"荣耀授权专卖店")</f>
        <v>0</v>
      </c>
      <c r="Z2332" s="99">
        <f>COUNTIFS(通讯通路门店!$S:$S,$G2332,通讯通路门店!$J:$J,"VIVO体验店")</f>
        <v>0</v>
      </c>
      <c r="AA2332" s="99">
        <f>COUNTIFS(通讯通路门店!$S:$S,$G2332,通讯通路门店!$J:$J,"OPPO体验店")</f>
        <v>0</v>
      </c>
      <c r="AB2332" s="99">
        <f>COUNTIFS(通讯通路门店!$S:$S,$G2332,通讯通路门店!$J:$J,"华为授权体验店")+COUNTIFS(通讯通路门店!$S:$S,$G2332,通讯通路门店!$J:$J,"华为堡垒店")</f>
        <v>0</v>
      </c>
      <c r="AC2332" s="99">
        <f>COUNTIFS(通讯通路门店!$S:$S,$G2332,通讯通路门店!$J:$J,"小米体验店")</f>
        <v>0</v>
      </c>
      <c r="AD2332" s="99">
        <f>COUNTIFS(通讯通路门店!$S:$S,$G2332,通讯通路门店!$J:$J,"苹果体验店")</f>
        <v>0</v>
      </c>
      <c r="AE2332" s="99">
        <f>COUNTIFS(通讯通路门店!$S:$S,$G2332,通讯通路门店!$J:$J,"其他品牌专卖店")</f>
        <v>0</v>
      </c>
      <c r="AF2332" s="99">
        <f>SUMIFS(通讯通路门店!$BI:$BI,通讯通路门店!$S:$S,$G2332)</f>
        <v>0</v>
      </c>
      <c r="AG2332" s="99">
        <f>SUMIFS(通讯通路门店!$BH:$BH,通讯通路门店!$S:$S,$G2332)</f>
        <v>0</v>
      </c>
      <c r="AH2332" s="99">
        <f t="shared" si="181"/>
        <v>0</v>
      </c>
      <c r="AI2332" s="99">
        <f>SUMIFS(通讯通路门店!$BB:$BB,通讯通路门店!$S:$S,$G2332)</f>
        <v>0</v>
      </c>
      <c r="AJ2332" s="99">
        <f>SUMIFS(通讯通路门店!$BE:$BE,通讯通路门店!$S:$S,$G2332)</f>
        <v>0</v>
      </c>
      <c r="AK2332" s="99">
        <f>SUMIFS(通讯通路门店!$BG:$BG,通讯通路门店!$S:$S,$G2332)</f>
        <v>0</v>
      </c>
      <c r="AL2332" s="99">
        <f>SUMIFS(通讯通路门店!$BC:$BC,通讯通路门店!$S:$S,$G2332)</f>
        <v>0</v>
      </c>
      <c r="AM2332" s="99">
        <f>SUMIFS(通讯通路门店!$BD:$BD,通讯通路门店!$S:$S,$G2332)</f>
        <v>0</v>
      </c>
      <c r="AN2332" s="99">
        <f>SUMIFS(通讯通路门店!$BF:$BF,通讯通路门店!$S:$S,$G2332)</f>
        <v>0</v>
      </c>
      <c r="AO2332" s="99">
        <f t="shared" si="182"/>
        <v>0</v>
      </c>
      <c r="AP2332" s="99">
        <f>SUMIFS(通讯通路门店!$K:$K,通讯通路门店!$S:$S,$G2332)</f>
        <v>0</v>
      </c>
      <c r="AQ2332" s="83"/>
      <c r="AR2332" s="99">
        <f>SUMIFS(通讯通路门店!$T:$T,通讯通路门店!$S:$S,$G2332)</f>
        <v>0</v>
      </c>
      <c r="AS2332" s="99">
        <f>SUMIFS(通讯通路门店!$U:$U,通讯通路门店!$S:$S,$G2332)</f>
        <v>0</v>
      </c>
      <c r="AT2332" s="99">
        <f>SUMIFS(通讯通路门店!$V:$V,通讯通路门店!$S:$S,$G2332)</f>
        <v>0</v>
      </c>
      <c r="AU2332" s="99">
        <f>SUMIFS(通讯通路门店!$W:$W,通讯通路门店!$S:$S,$G2332)</f>
        <v>0</v>
      </c>
      <c r="AV2332" s="99">
        <f>SUMIFS(通讯通路门店!$Z:$Z,通讯通路门店!$S:$S,$G2332)</f>
        <v>0</v>
      </c>
      <c r="AW2332" s="99">
        <f>SUMIFS(通讯通路门店!$AB:$AB,通讯通路门店!$S:$S,$G2332)</f>
        <v>0</v>
      </c>
      <c r="AX2332" s="99">
        <f>SUMIFS(通讯通路门店!$X:$X,通讯通路门店!$S:$S,$G2332)</f>
        <v>0</v>
      </c>
      <c r="AY2332" s="99">
        <f>SUMIFS(通讯通路门店!$Y:$Y,通讯通路门店!$S:$S,$G2332)</f>
        <v>0</v>
      </c>
      <c r="AZ2332" s="99">
        <f>SUMIFS(通讯通路门店!$AA:$AA,通讯通路门店!$S:$S,$G2332)</f>
        <v>0</v>
      </c>
      <c r="BA2332" s="99">
        <f t="shared" si="183"/>
        <v>0</v>
      </c>
      <c r="BB2332" s="99">
        <f t="shared" si="184"/>
        <v>0</v>
      </c>
      <c r="BC2332" s="99">
        <f>SUMIFS(通讯通路门店!$W:$W,通讯通路门店!$S:$S,$G2332,通讯通路门店!$J:$J,"荣耀体验店")+SUMIFS(通讯通路门店!$W:$W,通讯通路门店!$S:$S,$G2332,通讯通路门店!$J:$J,"荣耀授权专卖店")</f>
        <v>0</v>
      </c>
      <c r="BD2332" s="99">
        <f>SUMIFS(通讯通路门店!$Z:$Z,通讯通路门店!$S:$S,$G2332,通讯通路门店!$J:$J,"VIVO体验店")</f>
        <v>0</v>
      </c>
      <c r="BE2332" s="99">
        <f>SUMIFS(通讯通路门店!$AB:$AB,通讯通路门店!$S:$S,$G2332,通讯通路门店!$J:$J,"OPPO体验店")</f>
        <v>0</v>
      </c>
      <c r="BF2332" s="99">
        <f>SUMIFS(通讯通路门店!$X:$X,通讯通路门店!$S:$S,$G2332,通讯通路门店!$J:$J,"华为授权体验店")+SUMIFS(通讯通路门店!$AA:$AA,通讯通路门店!$S:$S,$G2332,通讯通路门店!$J:$J,"华为堡垒店")</f>
        <v>0</v>
      </c>
      <c r="BG2332" s="99">
        <f>SUMIFS(通讯通路门店!$Y:$Y,通讯通路门店!$S:$S,$G2332,通讯通路门店!$J:$J,"小米体验店")</f>
        <v>0</v>
      </c>
      <c r="BH2332" s="99">
        <f>SUMIFS(通讯通路门店!$AA:$AA,通讯通路门店!$S:$S,$G2332,通讯通路门店!$J:$J,"苹果体验店")</f>
        <v>0</v>
      </c>
      <c r="BI2332" s="99">
        <f>SUMIFS(通讯通路门店!$K:$K,通讯通路门店!$S:$S,$G2332,通讯通路门店!$J:$J,"其他品牌专卖店")</f>
        <v>0</v>
      </c>
      <c r="BJ2332" s="99">
        <f>SUMIFS(通讯通路门店!$AC:$AC,通讯通路门店!$S:$S,$G2332)</f>
        <v>0</v>
      </c>
      <c r="BK2332" s="99">
        <f>SUMIFS(通讯通路门店!$AD:$AD,通讯通路门店!$S:$S,$G2332)</f>
        <v>0</v>
      </c>
      <c r="BL2332" s="99">
        <f>SUMIFS(通讯通路门店!$AE:$AE,通讯通路门店!$S:$S,$G2332)</f>
        <v>0</v>
      </c>
      <c r="BM2332" s="99">
        <f>SUMIFS(通讯通路门店!$AF:$AF,通讯通路门店!$S:$S,$G2332)</f>
        <v>0</v>
      </c>
      <c r="BN2332" s="99">
        <f>SUMIFS(通讯通路门店!$AG:$AG,通讯通路门店!$S:$S,$G2332)</f>
        <v>0</v>
      </c>
      <c r="BO2332" s="99">
        <f>SUMIFS(通讯通路门店!$AH:$AH,通讯通路门店!$S:$S,$G2332)</f>
        <v>0</v>
      </c>
      <c r="BP2332" s="99">
        <f>SUMIFS(通讯通路门店!$AI:$AI,通讯通路门店!$S:$S,$G2332)</f>
        <v>0</v>
      </c>
      <c r="BQ2332" s="83"/>
    </row>
    <row r="2333" spans="1:69">
      <c r="A2333" s="99" t="str">
        <f>IFERROR(_xlfn.XLOOKUP($G2333,通讯通路门店!$S$4:$S$993933,通讯通路门店!$A$4:$A$993933,0,0),"")</f>
        <v>海南省</v>
      </c>
      <c r="B2333" s="99" t="str">
        <f>IFERROR(_xlfn.XLOOKUP($G2333,通讯通路门店!$S$4:$S$993933,通讯通路门店!$B$4:$B$993933,0,0),"")</f>
        <v>昌江黎族自治县</v>
      </c>
      <c r="C2333" s="99" t="str">
        <f>IFERROR(_xlfn.XLOOKUP($G2333,通讯通路门店!$S$4:$S$993933,通讯通路门店!$C$4:$C$993933,0,0),"")</f>
        <v>昌江黎族自治县</v>
      </c>
      <c r="D2333" s="99" t="str">
        <f>IFERROR(_xlfn.XLOOKUP($G2333,通讯通路门店!$S$4:$S$993933,通讯通路门店!$D$4:$D$993933,0,0),"")</f>
        <v>叉河镇</v>
      </c>
      <c r="E2333" s="83"/>
      <c r="F2333" s="83"/>
      <c r="G2333" s="101"/>
      <c r="H2333" s="102">
        <f>IFERROR(_xlfn.XLOOKUP($G2333,通讯通路门店!$S$4:$S$993933,通讯通路门店!$R$4:$R$993933,0,0),"")</f>
        <v>0</v>
      </c>
      <c r="I2333" s="83"/>
      <c r="J2333" s="83"/>
      <c r="K2333" s="83"/>
      <c r="L2333" s="83"/>
      <c r="M2333" s="83"/>
      <c r="N2333" s="83"/>
      <c r="O2333" s="83"/>
      <c r="P2333" s="83"/>
      <c r="Q2333" s="83"/>
      <c r="R2333" s="83"/>
      <c r="S2333" s="83"/>
      <c r="T2333" s="83"/>
      <c r="U2333" s="99">
        <f>COUNTIF(通讯通路门店!$S:$S,$G2333)</f>
        <v>0</v>
      </c>
      <c r="V2333" s="99">
        <f>COUNTIFS(通讯通路门店!$S:$S,$G2333,通讯通路门店!$J:$J,"综合卖场")</f>
        <v>0</v>
      </c>
      <c r="W2333" s="99">
        <f>SUMIFS(通讯通路门店!$AJ:$AJ,通讯通路门店!$S:$S,通讯客户沙盘!$G2333)</f>
        <v>0</v>
      </c>
      <c r="X2333" s="99">
        <f t="shared" si="180"/>
        <v>0</v>
      </c>
      <c r="Y2333" s="99">
        <f>COUNTIFS(通讯通路门店!$S:$S,$G2333,通讯通路门店!$J:$J,"荣耀体验店")+COUNTIFS(通讯通路门店!$S:$S,$G2333,通讯通路门店!$J:$J,"荣耀授权专卖店")</f>
        <v>0</v>
      </c>
      <c r="Z2333" s="99">
        <f>COUNTIFS(通讯通路门店!$S:$S,$G2333,通讯通路门店!$J:$J,"VIVO体验店")</f>
        <v>0</v>
      </c>
      <c r="AA2333" s="99">
        <f>COUNTIFS(通讯通路门店!$S:$S,$G2333,通讯通路门店!$J:$J,"OPPO体验店")</f>
        <v>0</v>
      </c>
      <c r="AB2333" s="99">
        <f>COUNTIFS(通讯通路门店!$S:$S,$G2333,通讯通路门店!$J:$J,"华为授权体验店")+COUNTIFS(通讯通路门店!$S:$S,$G2333,通讯通路门店!$J:$J,"华为堡垒店")</f>
        <v>0</v>
      </c>
      <c r="AC2333" s="99">
        <f>COUNTIFS(通讯通路门店!$S:$S,$G2333,通讯通路门店!$J:$J,"小米体验店")</f>
        <v>0</v>
      </c>
      <c r="AD2333" s="99">
        <f>COUNTIFS(通讯通路门店!$S:$S,$G2333,通讯通路门店!$J:$J,"苹果体验店")</f>
        <v>0</v>
      </c>
      <c r="AE2333" s="99">
        <f>COUNTIFS(通讯通路门店!$S:$S,$G2333,通讯通路门店!$J:$J,"其他品牌专卖店")</f>
        <v>0</v>
      </c>
      <c r="AF2333" s="99">
        <f>SUMIFS(通讯通路门店!$BI:$BI,通讯通路门店!$S:$S,$G2333)</f>
        <v>0</v>
      </c>
      <c r="AG2333" s="99">
        <f>SUMIFS(通讯通路门店!$BH:$BH,通讯通路门店!$S:$S,$G2333)</f>
        <v>0</v>
      </c>
      <c r="AH2333" s="99">
        <f t="shared" si="181"/>
        <v>0</v>
      </c>
      <c r="AI2333" s="99">
        <f>SUMIFS(通讯通路门店!$BB:$BB,通讯通路门店!$S:$S,$G2333)</f>
        <v>0</v>
      </c>
      <c r="AJ2333" s="99">
        <f>SUMIFS(通讯通路门店!$BE:$BE,通讯通路门店!$S:$S,$G2333)</f>
        <v>0</v>
      </c>
      <c r="AK2333" s="99">
        <f>SUMIFS(通讯通路门店!$BG:$BG,通讯通路门店!$S:$S,$G2333)</f>
        <v>0</v>
      </c>
      <c r="AL2333" s="99">
        <f>SUMIFS(通讯通路门店!$BC:$BC,通讯通路门店!$S:$S,$G2333)</f>
        <v>0</v>
      </c>
      <c r="AM2333" s="99">
        <f>SUMIFS(通讯通路门店!$BD:$BD,通讯通路门店!$S:$S,$G2333)</f>
        <v>0</v>
      </c>
      <c r="AN2333" s="99">
        <f>SUMIFS(通讯通路门店!$BF:$BF,通讯通路门店!$S:$S,$G2333)</f>
        <v>0</v>
      </c>
      <c r="AO2333" s="99">
        <f t="shared" si="182"/>
        <v>0</v>
      </c>
      <c r="AP2333" s="99">
        <f>SUMIFS(通讯通路门店!$K:$K,通讯通路门店!$S:$S,$G2333)</f>
        <v>0</v>
      </c>
      <c r="AQ2333" s="83"/>
      <c r="AR2333" s="99">
        <f>SUMIFS(通讯通路门店!$T:$T,通讯通路门店!$S:$S,$G2333)</f>
        <v>0</v>
      </c>
      <c r="AS2333" s="99">
        <f>SUMIFS(通讯通路门店!$U:$U,通讯通路门店!$S:$S,$G2333)</f>
        <v>0</v>
      </c>
      <c r="AT2333" s="99">
        <f>SUMIFS(通讯通路门店!$V:$V,通讯通路门店!$S:$S,$G2333)</f>
        <v>0</v>
      </c>
      <c r="AU2333" s="99">
        <f>SUMIFS(通讯通路门店!$W:$W,通讯通路门店!$S:$S,$G2333)</f>
        <v>0</v>
      </c>
      <c r="AV2333" s="99">
        <f>SUMIFS(通讯通路门店!$Z:$Z,通讯通路门店!$S:$S,$G2333)</f>
        <v>0</v>
      </c>
      <c r="AW2333" s="99">
        <f>SUMIFS(通讯通路门店!$AB:$AB,通讯通路门店!$S:$S,$G2333)</f>
        <v>0</v>
      </c>
      <c r="AX2333" s="99">
        <f>SUMIFS(通讯通路门店!$X:$X,通讯通路门店!$S:$S,$G2333)</f>
        <v>0</v>
      </c>
      <c r="AY2333" s="99">
        <f>SUMIFS(通讯通路门店!$Y:$Y,通讯通路门店!$S:$S,$G2333)</f>
        <v>0</v>
      </c>
      <c r="AZ2333" s="99">
        <f>SUMIFS(通讯通路门店!$AA:$AA,通讯通路门店!$S:$S,$G2333)</f>
        <v>0</v>
      </c>
      <c r="BA2333" s="99">
        <f t="shared" si="183"/>
        <v>0</v>
      </c>
      <c r="BB2333" s="99">
        <f t="shared" si="184"/>
        <v>0</v>
      </c>
      <c r="BC2333" s="99">
        <f>SUMIFS(通讯通路门店!$W:$W,通讯通路门店!$S:$S,$G2333,通讯通路门店!$J:$J,"荣耀体验店")+SUMIFS(通讯通路门店!$W:$W,通讯通路门店!$S:$S,$G2333,通讯通路门店!$J:$J,"荣耀授权专卖店")</f>
        <v>0</v>
      </c>
      <c r="BD2333" s="99">
        <f>SUMIFS(通讯通路门店!$Z:$Z,通讯通路门店!$S:$S,$G2333,通讯通路门店!$J:$J,"VIVO体验店")</f>
        <v>0</v>
      </c>
      <c r="BE2333" s="99">
        <f>SUMIFS(通讯通路门店!$AB:$AB,通讯通路门店!$S:$S,$G2333,通讯通路门店!$J:$J,"OPPO体验店")</f>
        <v>0</v>
      </c>
      <c r="BF2333" s="99">
        <f>SUMIFS(通讯通路门店!$X:$X,通讯通路门店!$S:$S,$G2333,通讯通路门店!$J:$J,"华为授权体验店")+SUMIFS(通讯通路门店!$AA:$AA,通讯通路门店!$S:$S,$G2333,通讯通路门店!$J:$J,"华为堡垒店")</f>
        <v>0</v>
      </c>
      <c r="BG2333" s="99">
        <f>SUMIFS(通讯通路门店!$Y:$Y,通讯通路门店!$S:$S,$G2333,通讯通路门店!$J:$J,"小米体验店")</f>
        <v>0</v>
      </c>
      <c r="BH2333" s="99">
        <f>SUMIFS(通讯通路门店!$AA:$AA,通讯通路门店!$S:$S,$G2333,通讯通路门店!$J:$J,"苹果体验店")</f>
        <v>0</v>
      </c>
      <c r="BI2333" s="99">
        <f>SUMIFS(通讯通路门店!$K:$K,通讯通路门店!$S:$S,$G2333,通讯通路门店!$J:$J,"其他品牌专卖店")</f>
        <v>0</v>
      </c>
      <c r="BJ2333" s="99">
        <f>SUMIFS(通讯通路门店!$AC:$AC,通讯通路门店!$S:$S,$G2333)</f>
        <v>0</v>
      </c>
      <c r="BK2333" s="99">
        <f>SUMIFS(通讯通路门店!$AD:$AD,通讯通路门店!$S:$S,$G2333)</f>
        <v>0</v>
      </c>
      <c r="BL2333" s="99">
        <f>SUMIFS(通讯通路门店!$AE:$AE,通讯通路门店!$S:$S,$G2333)</f>
        <v>0</v>
      </c>
      <c r="BM2333" s="99">
        <f>SUMIFS(通讯通路门店!$AF:$AF,通讯通路门店!$S:$S,$G2333)</f>
        <v>0</v>
      </c>
      <c r="BN2333" s="99">
        <f>SUMIFS(通讯通路门店!$AG:$AG,通讯通路门店!$S:$S,$G2333)</f>
        <v>0</v>
      </c>
      <c r="BO2333" s="99">
        <f>SUMIFS(通讯通路门店!$AH:$AH,通讯通路门店!$S:$S,$G2333)</f>
        <v>0</v>
      </c>
      <c r="BP2333" s="99">
        <f>SUMIFS(通讯通路门店!$AI:$AI,通讯通路门店!$S:$S,$G2333)</f>
        <v>0</v>
      </c>
      <c r="BQ2333" s="83"/>
    </row>
    <row r="2334" spans="1:69">
      <c r="A2334" s="99" t="str">
        <f>IFERROR(_xlfn.XLOOKUP($G2334,通讯通路门店!$S$4:$S$993933,通讯通路门店!$A$4:$A$993933,0,0),"")</f>
        <v>海南省</v>
      </c>
      <c r="B2334" s="99" t="str">
        <f>IFERROR(_xlfn.XLOOKUP($G2334,通讯通路门店!$S$4:$S$993933,通讯通路门店!$B$4:$B$993933,0,0),"")</f>
        <v>昌江黎族自治县</v>
      </c>
      <c r="C2334" s="99" t="str">
        <f>IFERROR(_xlfn.XLOOKUP($G2334,通讯通路门店!$S$4:$S$993933,通讯通路门店!$C$4:$C$993933,0,0),"")</f>
        <v>昌江黎族自治县</v>
      </c>
      <c r="D2334" s="99" t="str">
        <f>IFERROR(_xlfn.XLOOKUP($G2334,通讯通路门店!$S$4:$S$993933,通讯通路门店!$D$4:$D$993933,0,0),"")</f>
        <v>叉河镇</v>
      </c>
      <c r="E2334" s="83"/>
      <c r="F2334" s="83"/>
      <c r="G2334" s="101"/>
      <c r="H2334" s="102">
        <f>IFERROR(_xlfn.XLOOKUP($G2334,通讯通路门店!$S$4:$S$993933,通讯通路门店!$R$4:$R$993933,0,0),"")</f>
        <v>0</v>
      </c>
      <c r="I2334" s="83"/>
      <c r="J2334" s="83"/>
      <c r="K2334" s="83"/>
      <c r="L2334" s="83"/>
      <c r="M2334" s="83"/>
      <c r="N2334" s="83"/>
      <c r="O2334" s="83"/>
      <c r="P2334" s="83"/>
      <c r="Q2334" s="83"/>
      <c r="R2334" s="83"/>
      <c r="S2334" s="83"/>
      <c r="T2334" s="83"/>
      <c r="U2334" s="99">
        <f>COUNTIF(通讯通路门店!$S:$S,$G2334)</f>
        <v>0</v>
      </c>
      <c r="V2334" s="99">
        <f>COUNTIFS(通讯通路门店!$S:$S,$G2334,通讯通路门店!$J:$J,"综合卖场")</f>
        <v>0</v>
      </c>
      <c r="W2334" s="99">
        <f>SUMIFS(通讯通路门店!$AJ:$AJ,通讯通路门店!$S:$S,通讯客户沙盘!$G2334)</f>
        <v>0</v>
      </c>
      <c r="X2334" s="99">
        <f t="shared" si="180"/>
        <v>0</v>
      </c>
      <c r="Y2334" s="99">
        <f>COUNTIFS(通讯通路门店!$S:$S,$G2334,通讯通路门店!$J:$J,"荣耀体验店")+COUNTIFS(通讯通路门店!$S:$S,$G2334,通讯通路门店!$J:$J,"荣耀授权专卖店")</f>
        <v>0</v>
      </c>
      <c r="Z2334" s="99">
        <f>COUNTIFS(通讯通路门店!$S:$S,$G2334,通讯通路门店!$J:$J,"VIVO体验店")</f>
        <v>0</v>
      </c>
      <c r="AA2334" s="99">
        <f>COUNTIFS(通讯通路门店!$S:$S,$G2334,通讯通路门店!$J:$J,"OPPO体验店")</f>
        <v>0</v>
      </c>
      <c r="AB2334" s="99">
        <f>COUNTIFS(通讯通路门店!$S:$S,$G2334,通讯通路门店!$J:$J,"华为授权体验店")+COUNTIFS(通讯通路门店!$S:$S,$G2334,通讯通路门店!$J:$J,"华为堡垒店")</f>
        <v>0</v>
      </c>
      <c r="AC2334" s="99">
        <f>COUNTIFS(通讯通路门店!$S:$S,$G2334,通讯通路门店!$J:$J,"小米体验店")</f>
        <v>0</v>
      </c>
      <c r="AD2334" s="99">
        <f>COUNTIFS(通讯通路门店!$S:$S,$G2334,通讯通路门店!$J:$J,"苹果体验店")</f>
        <v>0</v>
      </c>
      <c r="AE2334" s="99">
        <f>COUNTIFS(通讯通路门店!$S:$S,$G2334,通讯通路门店!$J:$J,"其他品牌专卖店")</f>
        <v>0</v>
      </c>
      <c r="AF2334" s="99">
        <f>SUMIFS(通讯通路门店!$BI:$BI,通讯通路门店!$S:$S,$G2334)</f>
        <v>0</v>
      </c>
      <c r="AG2334" s="99">
        <f>SUMIFS(通讯通路门店!$BH:$BH,通讯通路门店!$S:$S,$G2334)</f>
        <v>0</v>
      </c>
      <c r="AH2334" s="99">
        <f t="shared" si="181"/>
        <v>0</v>
      </c>
      <c r="AI2334" s="99">
        <f>SUMIFS(通讯通路门店!$BB:$BB,通讯通路门店!$S:$S,$G2334)</f>
        <v>0</v>
      </c>
      <c r="AJ2334" s="99">
        <f>SUMIFS(通讯通路门店!$BE:$BE,通讯通路门店!$S:$S,$G2334)</f>
        <v>0</v>
      </c>
      <c r="AK2334" s="99">
        <f>SUMIFS(通讯通路门店!$BG:$BG,通讯通路门店!$S:$S,$G2334)</f>
        <v>0</v>
      </c>
      <c r="AL2334" s="99">
        <f>SUMIFS(通讯通路门店!$BC:$BC,通讯通路门店!$S:$S,$G2334)</f>
        <v>0</v>
      </c>
      <c r="AM2334" s="99">
        <f>SUMIFS(通讯通路门店!$BD:$BD,通讯通路门店!$S:$S,$G2334)</f>
        <v>0</v>
      </c>
      <c r="AN2334" s="99">
        <f>SUMIFS(通讯通路门店!$BF:$BF,通讯通路门店!$S:$S,$G2334)</f>
        <v>0</v>
      </c>
      <c r="AO2334" s="99">
        <f t="shared" si="182"/>
        <v>0</v>
      </c>
      <c r="AP2334" s="99">
        <f>SUMIFS(通讯通路门店!$K:$K,通讯通路门店!$S:$S,$G2334)</f>
        <v>0</v>
      </c>
      <c r="AQ2334" s="83"/>
      <c r="AR2334" s="99">
        <f>SUMIFS(通讯通路门店!$T:$T,通讯通路门店!$S:$S,$G2334)</f>
        <v>0</v>
      </c>
      <c r="AS2334" s="99">
        <f>SUMIFS(通讯通路门店!$U:$U,通讯通路门店!$S:$S,$G2334)</f>
        <v>0</v>
      </c>
      <c r="AT2334" s="99">
        <f>SUMIFS(通讯通路门店!$V:$V,通讯通路门店!$S:$S,$G2334)</f>
        <v>0</v>
      </c>
      <c r="AU2334" s="99">
        <f>SUMIFS(通讯通路门店!$W:$W,通讯通路门店!$S:$S,$G2334)</f>
        <v>0</v>
      </c>
      <c r="AV2334" s="99">
        <f>SUMIFS(通讯通路门店!$Z:$Z,通讯通路门店!$S:$S,$G2334)</f>
        <v>0</v>
      </c>
      <c r="AW2334" s="99">
        <f>SUMIFS(通讯通路门店!$AB:$AB,通讯通路门店!$S:$S,$G2334)</f>
        <v>0</v>
      </c>
      <c r="AX2334" s="99">
        <f>SUMIFS(通讯通路门店!$X:$X,通讯通路门店!$S:$S,$G2334)</f>
        <v>0</v>
      </c>
      <c r="AY2334" s="99">
        <f>SUMIFS(通讯通路门店!$Y:$Y,通讯通路门店!$S:$S,$G2334)</f>
        <v>0</v>
      </c>
      <c r="AZ2334" s="99">
        <f>SUMIFS(通讯通路门店!$AA:$AA,通讯通路门店!$S:$S,$G2334)</f>
        <v>0</v>
      </c>
      <c r="BA2334" s="99">
        <f t="shared" si="183"/>
        <v>0</v>
      </c>
      <c r="BB2334" s="99">
        <f t="shared" si="184"/>
        <v>0</v>
      </c>
      <c r="BC2334" s="99">
        <f>SUMIFS(通讯通路门店!$W:$W,通讯通路门店!$S:$S,$G2334,通讯通路门店!$J:$J,"荣耀体验店")+SUMIFS(通讯通路门店!$W:$W,通讯通路门店!$S:$S,$G2334,通讯通路门店!$J:$J,"荣耀授权专卖店")</f>
        <v>0</v>
      </c>
      <c r="BD2334" s="99">
        <f>SUMIFS(通讯通路门店!$Z:$Z,通讯通路门店!$S:$S,$G2334,通讯通路门店!$J:$J,"VIVO体验店")</f>
        <v>0</v>
      </c>
      <c r="BE2334" s="99">
        <f>SUMIFS(通讯通路门店!$AB:$AB,通讯通路门店!$S:$S,$G2334,通讯通路门店!$J:$J,"OPPO体验店")</f>
        <v>0</v>
      </c>
      <c r="BF2334" s="99">
        <f>SUMIFS(通讯通路门店!$X:$X,通讯通路门店!$S:$S,$G2334,通讯通路门店!$J:$J,"华为授权体验店")+SUMIFS(通讯通路门店!$AA:$AA,通讯通路门店!$S:$S,$G2334,通讯通路门店!$J:$J,"华为堡垒店")</f>
        <v>0</v>
      </c>
      <c r="BG2334" s="99">
        <f>SUMIFS(通讯通路门店!$Y:$Y,通讯通路门店!$S:$S,$G2334,通讯通路门店!$J:$J,"小米体验店")</f>
        <v>0</v>
      </c>
      <c r="BH2334" s="99">
        <f>SUMIFS(通讯通路门店!$AA:$AA,通讯通路门店!$S:$S,$G2334,通讯通路门店!$J:$J,"苹果体验店")</f>
        <v>0</v>
      </c>
      <c r="BI2334" s="99">
        <f>SUMIFS(通讯通路门店!$K:$K,通讯通路门店!$S:$S,$G2334,通讯通路门店!$J:$J,"其他品牌专卖店")</f>
        <v>0</v>
      </c>
      <c r="BJ2334" s="99">
        <f>SUMIFS(通讯通路门店!$AC:$AC,通讯通路门店!$S:$S,$G2334)</f>
        <v>0</v>
      </c>
      <c r="BK2334" s="99">
        <f>SUMIFS(通讯通路门店!$AD:$AD,通讯通路门店!$S:$S,$G2334)</f>
        <v>0</v>
      </c>
      <c r="BL2334" s="99">
        <f>SUMIFS(通讯通路门店!$AE:$AE,通讯通路门店!$S:$S,$G2334)</f>
        <v>0</v>
      </c>
      <c r="BM2334" s="99">
        <f>SUMIFS(通讯通路门店!$AF:$AF,通讯通路门店!$S:$S,$G2334)</f>
        <v>0</v>
      </c>
      <c r="BN2334" s="99">
        <f>SUMIFS(通讯通路门店!$AG:$AG,通讯通路门店!$S:$S,$G2334)</f>
        <v>0</v>
      </c>
      <c r="BO2334" s="99">
        <f>SUMIFS(通讯通路门店!$AH:$AH,通讯通路门店!$S:$S,$G2334)</f>
        <v>0</v>
      </c>
      <c r="BP2334" s="99">
        <f>SUMIFS(通讯通路门店!$AI:$AI,通讯通路门店!$S:$S,$G2334)</f>
        <v>0</v>
      </c>
      <c r="BQ2334" s="83"/>
    </row>
    <row r="2335" spans="1:69">
      <c r="A2335" s="99" t="str">
        <f>IFERROR(_xlfn.XLOOKUP($G2335,通讯通路门店!$S$4:$S$993933,通讯通路门店!$A$4:$A$993933,0,0),"")</f>
        <v>海南省</v>
      </c>
      <c r="B2335" s="99" t="str">
        <f>IFERROR(_xlfn.XLOOKUP($G2335,通讯通路门店!$S$4:$S$993933,通讯通路门店!$B$4:$B$993933,0,0),"")</f>
        <v>昌江黎族自治县</v>
      </c>
      <c r="C2335" s="99" t="str">
        <f>IFERROR(_xlfn.XLOOKUP($G2335,通讯通路门店!$S$4:$S$993933,通讯通路门店!$C$4:$C$993933,0,0),"")</f>
        <v>昌江黎族自治县</v>
      </c>
      <c r="D2335" s="99" t="str">
        <f>IFERROR(_xlfn.XLOOKUP($G2335,通讯通路门店!$S$4:$S$993933,通讯通路门店!$D$4:$D$993933,0,0),"")</f>
        <v>叉河镇</v>
      </c>
      <c r="E2335" s="83"/>
      <c r="F2335" s="83"/>
      <c r="G2335" s="101"/>
      <c r="H2335" s="102">
        <f>IFERROR(_xlfn.XLOOKUP($G2335,通讯通路门店!$S$4:$S$993933,通讯通路门店!$R$4:$R$993933,0,0),"")</f>
        <v>0</v>
      </c>
      <c r="I2335" s="83"/>
      <c r="J2335" s="83"/>
      <c r="K2335" s="83"/>
      <c r="L2335" s="83"/>
      <c r="M2335" s="83"/>
      <c r="N2335" s="83"/>
      <c r="O2335" s="83"/>
      <c r="P2335" s="83"/>
      <c r="Q2335" s="83"/>
      <c r="R2335" s="83"/>
      <c r="S2335" s="83"/>
      <c r="T2335" s="83"/>
      <c r="U2335" s="99">
        <f>COUNTIF(通讯通路门店!$S:$S,$G2335)</f>
        <v>0</v>
      </c>
      <c r="V2335" s="99">
        <f>COUNTIFS(通讯通路门店!$S:$S,$G2335,通讯通路门店!$J:$J,"综合卖场")</f>
        <v>0</v>
      </c>
      <c r="W2335" s="99">
        <f>SUMIFS(通讯通路门店!$AJ:$AJ,通讯通路门店!$S:$S,通讯客户沙盘!$G2335)</f>
        <v>0</v>
      </c>
      <c r="X2335" s="99">
        <f t="shared" si="180"/>
        <v>0</v>
      </c>
      <c r="Y2335" s="99">
        <f>COUNTIFS(通讯通路门店!$S:$S,$G2335,通讯通路门店!$J:$J,"荣耀体验店")+COUNTIFS(通讯通路门店!$S:$S,$G2335,通讯通路门店!$J:$J,"荣耀授权专卖店")</f>
        <v>0</v>
      </c>
      <c r="Z2335" s="99">
        <f>COUNTIFS(通讯通路门店!$S:$S,$G2335,通讯通路门店!$J:$J,"VIVO体验店")</f>
        <v>0</v>
      </c>
      <c r="AA2335" s="99">
        <f>COUNTIFS(通讯通路门店!$S:$S,$G2335,通讯通路门店!$J:$J,"OPPO体验店")</f>
        <v>0</v>
      </c>
      <c r="AB2335" s="99">
        <f>COUNTIFS(通讯通路门店!$S:$S,$G2335,通讯通路门店!$J:$J,"华为授权体验店")+COUNTIFS(通讯通路门店!$S:$S,$G2335,通讯通路门店!$J:$J,"华为堡垒店")</f>
        <v>0</v>
      </c>
      <c r="AC2335" s="99">
        <f>COUNTIFS(通讯通路门店!$S:$S,$G2335,通讯通路门店!$J:$J,"小米体验店")</f>
        <v>0</v>
      </c>
      <c r="AD2335" s="99">
        <f>COUNTIFS(通讯通路门店!$S:$S,$G2335,通讯通路门店!$J:$J,"苹果体验店")</f>
        <v>0</v>
      </c>
      <c r="AE2335" s="99">
        <f>COUNTIFS(通讯通路门店!$S:$S,$G2335,通讯通路门店!$J:$J,"其他品牌专卖店")</f>
        <v>0</v>
      </c>
      <c r="AF2335" s="99">
        <f>SUMIFS(通讯通路门店!$BI:$BI,通讯通路门店!$S:$S,$G2335)</f>
        <v>0</v>
      </c>
      <c r="AG2335" s="99">
        <f>SUMIFS(通讯通路门店!$BH:$BH,通讯通路门店!$S:$S,$G2335)</f>
        <v>0</v>
      </c>
      <c r="AH2335" s="99">
        <f t="shared" si="181"/>
        <v>0</v>
      </c>
      <c r="AI2335" s="99">
        <f>SUMIFS(通讯通路门店!$BB:$BB,通讯通路门店!$S:$S,$G2335)</f>
        <v>0</v>
      </c>
      <c r="AJ2335" s="99">
        <f>SUMIFS(通讯通路门店!$BE:$BE,通讯通路门店!$S:$S,$G2335)</f>
        <v>0</v>
      </c>
      <c r="AK2335" s="99">
        <f>SUMIFS(通讯通路门店!$BG:$BG,通讯通路门店!$S:$S,$G2335)</f>
        <v>0</v>
      </c>
      <c r="AL2335" s="99">
        <f>SUMIFS(通讯通路门店!$BC:$BC,通讯通路门店!$S:$S,$G2335)</f>
        <v>0</v>
      </c>
      <c r="AM2335" s="99">
        <f>SUMIFS(通讯通路门店!$BD:$BD,通讯通路门店!$S:$S,$G2335)</f>
        <v>0</v>
      </c>
      <c r="AN2335" s="99">
        <f>SUMIFS(通讯通路门店!$BF:$BF,通讯通路门店!$S:$S,$G2335)</f>
        <v>0</v>
      </c>
      <c r="AO2335" s="99">
        <f t="shared" si="182"/>
        <v>0</v>
      </c>
      <c r="AP2335" s="99">
        <f>SUMIFS(通讯通路门店!$K:$K,通讯通路门店!$S:$S,$G2335)</f>
        <v>0</v>
      </c>
      <c r="AQ2335" s="83"/>
      <c r="AR2335" s="99">
        <f>SUMIFS(通讯通路门店!$T:$T,通讯通路门店!$S:$S,$G2335)</f>
        <v>0</v>
      </c>
      <c r="AS2335" s="99">
        <f>SUMIFS(通讯通路门店!$U:$U,通讯通路门店!$S:$S,$G2335)</f>
        <v>0</v>
      </c>
      <c r="AT2335" s="99">
        <f>SUMIFS(通讯通路门店!$V:$V,通讯通路门店!$S:$S,$G2335)</f>
        <v>0</v>
      </c>
      <c r="AU2335" s="99">
        <f>SUMIFS(通讯通路门店!$W:$W,通讯通路门店!$S:$S,$G2335)</f>
        <v>0</v>
      </c>
      <c r="AV2335" s="99">
        <f>SUMIFS(通讯通路门店!$Z:$Z,通讯通路门店!$S:$S,$G2335)</f>
        <v>0</v>
      </c>
      <c r="AW2335" s="99">
        <f>SUMIFS(通讯通路门店!$AB:$AB,通讯通路门店!$S:$S,$G2335)</f>
        <v>0</v>
      </c>
      <c r="AX2335" s="99">
        <f>SUMIFS(通讯通路门店!$X:$X,通讯通路门店!$S:$S,$G2335)</f>
        <v>0</v>
      </c>
      <c r="AY2335" s="99">
        <f>SUMIFS(通讯通路门店!$Y:$Y,通讯通路门店!$S:$S,$G2335)</f>
        <v>0</v>
      </c>
      <c r="AZ2335" s="99">
        <f>SUMIFS(通讯通路门店!$AA:$AA,通讯通路门店!$S:$S,$G2335)</f>
        <v>0</v>
      </c>
      <c r="BA2335" s="99">
        <f t="shared" si="183"/>
        <v>0</v>
      </c>
      <c r="BB2335" s="99">
        <f t="shared" si="184"/>
        <v>0</v>
      </c>
      <c r="BC2335" s="99">
        <f>SUMIFS(通讯通路门店!$W:$W,通讯通路门店!$S:$S,$G2335,通讯通路门店!$J:$J,"荣耀体验店")+SUMIFS(通讯通路门店!$W:$W,通讯通路门店!$S:$S,$G2335,通讯通路门店!$J:$J,"荣耀授权专卖店")</f>
        <v>0</v>
      </c>
      <c r="BD2335" s="99">
        <f>SUMIFS(通讯通路门店!$Z:$Z,通讯通路门店!$S:$S,$G2335,通讯通路门店!$J:$J,"VIVO体验店")</f>
        <v>0</v>
      </c>
      <c r="BE2335" s="99">
        <f>SUMIFS(通讯通路门店!$AB:$AB,通讯通路门店!$S:$S,$G2335,通讯通路门店!$J:$J,"OPPO体验店")</f>
        <v>0</v>
      </c>
      <c r="BF2335" s="99">
        <f>SUMIFS(通讯通路门店!$X:$X,通讯通路门店!$S:$S,$G2335,通讯通路门店!$J:$J,"华为授权体验店")+SUMIFS(通讯通路门店!$AA:$AA,通讯通路门店!$S:$S,$G2335,通讯通路门店!$J:$J,"华为堡垒店")</f>
        <v>0</v>
      </c>
      <c r="BG2335" s="99">
        <f>SUMIFS(通讯通路门店!$Y:$Y,通讯通路门店!$S:$S,$G2335,通讯通路门店!$J:$J,"小米体验店")</f>
        <v>0</v>
      </c>
      <c r="BH2335" s="99">
        <f>SUMIFS(通讯通路门店!$AA:$AA,通讯通路门店!$S:$S,$G2335,通讯通路门店!$J:$J,"苹果体验店")</f>
        <v>0</v>
      </c>
      <c r="BI2335" s="99">
        <f>SUMIFS(通讯通路门店!$K:$K,通讯通路门店!$S:$S,$G2335,通讯通路门店!$J:$J,"其他品牌专卖店")</f>
        <v>0</v>
      </c>
      <c r="BJ2335" s="99">
        <f>SUMIFS(通讯通路门店!$AC:$AC,通讯通路门店!$S:$S,$G2335)</f>
        <v>0</v>
      </c>
      <c r="BK2335" s="99">
        <f>SUMIFS(通讯通路门店!$AD:$AD,通讯通路门店!$S:$S,$G2335)</f>
        <v>0</v>
      </c>
      <c r="BL2335" s="99">
        <f>SUMIFS(通讯通路门店!$AE:$AE,通讯通路门店!$S:$S,$G2335)</f>
        <v>0</v>
      </c>
      <c r="BM2335" s="99">
        <f>SUMIFS(通讯通路门店!$AF:$AF,通讯通路门店!$S:$S,$G2335)</f>
        <v>0</v>
      </c>
      <c r="BN2335" s="99">
        <f>SUMIFS(通讯通路门店!$AG:$AG,通讯通路门店!$S:$S,$G2335)</f>
        <v>0</v>
      </c>
      <c r="BO2335" s="99">
        <f>SUMIFS(通讯通路门店!$AH:$AH,通讯通路门店!$S:$S,$G2335)</f>
        <v>0</v>
      </c>
      <c r="BP2335" s="99">
        <f>SUMIFS(通讯通路门店!$AI:$AI,通讯通路门店!$S:$S,$G2335)</f>
        <v>0</v>
      </c>
      <c r="BQ2335" s="83"/>
    </row>
    <row r="2336" spans="1:69">
      <c r="A2336" s="99" t="str">
        <f>IFERROR(_xlfn.XLOOKUP($G2336,通讯通路门店!$S$4:$S$993933,通讯通路门店!$A$4:$A$993933,0,0),"")</f>
        <v>海南省</v>
      </c>
      <c r="B2336" s="99" t="str">
        <f>IFERROR(_xlfn.XLOOKUP($G2336,通讯通路门店!$S$4:$S$993933,通讯通路门店!$B$4:$B$993933,0,0),"")</f>
        <v>昌江黎族自治县</v>
      </c>
      <c r="C2336" s="99" t="str">
        <f>IFERROR(_xlfn.XLOOKUP($G2336,通讯通路门店!$S$4:$S$993933,通讯通路门店!$C$4:$C$993933,0,0),"")</f>
        <v>昌江黎族自治县</v>
      </c>
      <c r="D2336" s="99" t="str">
        <f>IFERROR(_xlfn.XLOOKUP($G2336,通讯通路门店!$S$4:$S$993933,通讯通路门店!$D$4:$D$993933,0,0),"")</f>
        <v>叉河镇</v>
      </c>
      <c r="E2336" s="83"/>
      <c r="F2336" s="83"/>
      <c r="G2336" s="101"/>
      <c r="H2336" s="102">
        <f>IFERROR(_xlfn.XLOOKUP($G2336,通讯通路门店!$S$4:$S$993933,通讯通路门店!$R$4:$R$993933,0,0),"")</f>
        <v>0</v>
      </c>
      <c r="I2336" s="83"/>
      <c r="J2336" s="83"/>
      <c r="K2336" s="83"/>
      <c r="L2336" s="83"/>
      <c r="M2336" s="83"/>
      <c r="N2336" s="83"/>
      <c r="O2336" s="83"/>
      <c r="P2336" s="83"/>
      <c r="Q2336" s="83"/>
      <c r="R2336" s="83"/>
      <c r="S2336" s="83"/>
      <c r="T2336" s="83"/>
      <c r="U2336" s="99">
        <f>COUNTIF(通讯通路门店!$S:$S,$G2336)</f>
        <v>0</v>
      </c>
      <c r="V2336" s="99">
        <f>COUNTIFS(通讯通路门店!$S:$S,$G2336,通讯通路门店!$J:$J,"综合卖场")</f>
        <v>0</v>
      </c>
      <c r="W2336" s="99">
        <f>SUMIFS(通讯通路门店!$AJ:$AJ,通讯通路门店!$S:$S,通讯客户沙盘!$G2336)</f>
        <v>0</v>
      </c>
      <c r="X2336" s="99">
        <f t="shared" si="180"/>
        <v>0</v>
      </c>
      <c r="Y2336" s="99">
        <f>COUNTIFS(通讯通路门店!$S:$S,$G2336,通讯通路门店!$J:$J,"荣耀体验店")+COUNTIFS(通讯通路门店!$S:$S,$G2336,通讯通路门店!$J:$J,"荣耀授权专卖店")</f>
        <v>0</v>
      </c>
      <c r="Z2336" s="99">
        <f>COUNTIFS(通讯通路门店!$S:$S,$G2336,通讯通路门店!$J:$J,"VIVO体验店")</f>
        <v>0</v>
      </c>
      <c r="AA2336" s="99">
        <f>COUNTIFS(通讯通路门店!$S:$S,$G2336,通讯通路门店!$J:$J,"OPPO体验店")</f>
        <v>0</v>
      </c>
      <c r="AB2336" s="99">
        <f>COUNTIFS(通讯通路门店!$S:$S,$G2336,通讯通路门店!$J:$J,"华为授权体验店")+COUNTIFS(通讯通路门店!$S:$S,$G2336,通讯通路门店!$J:$J,"华为堡垒店")</f>
        <v>0</v>
      </c>
      <c r="AC2336" s="99">
        <f>COUNTIFS(通讯通路门店!$S:$S,$G2336,通讯通路门店!$J:$J,"小米体验店")</f>
        <v>0</v>
      </c>
      <c r="AD2336" s="99">
        <f>COUNTIFS(通讯通路门店!$S:$S,$G2336,通讯通路门店!$J:$J,"苹果体验店")</f>
        <v>0</v>
      </c>
      <c r="AE2336" s="99">
        <f>COUNTIFS(通讯通路门店!$S:$S,$G2336,通讯通路门店!$J:$J,"其他品牌专卖店")</f>
        <v>0</v>
      </c>
      <c r="AF2336" s="99">
        <f>SUMIFS(通讯通路门店!$BI:$BI,通讯通路门店!$S:$S,$G2336)</f>
        <v>0</v>
      </c>
      <c r="AG2336" s="99">
        <f>SUMIFS(通讯通路门店!$BH:$BH,通讯通路门店!$S:$S,$G2336)</f>
        <v>0</v>
      </c>
      <c r="AH2336" s="99">
        <f t="shared" si="181"/>
        <v>0</v>
      </c>
      <c r="AI2336" s="99">
        <f>SUMIFS(通讯通路门店!$BB:$BB,通讯通路门店!$S:$S,$G2336)</f>
        <v>0</v>
      </c>
      <c r="AJ2336" s="99">
        <f>SUMIFS(通讯通路门店!$BE:$BE,通讯通路门店!$S:$S,$G2336)</f>
        <v>0</v>
      </c>
      <c r="AK2336" s="99">
        <f>SUMIFS(通讯通路门店!$BG:$BG,通讯通路门店!$S:$S,$G2336)</f>
        <v>0</v>
      </c>
      <c r="AL2336" s="99">
        <f>SUMIFS(通讯通路门店!$BC:$BC,通讯通路门店!$S:$S,$G2336)</f>
        <v>0</v>
      </c>
      <c r="AM2336" s="99">
        <f>SUMIFS(通讯通路门店!$BD:$BD,通讯通路门店!$S:$S,$G2336)</f>
        <v>0</v>
      </c>
      <c r="AN2336" s="99">
        <f>SUMIFS(通讯通路门店!$BF:$BF,通讯通路门店!$S:$S,$G2336)</f>
        <v>0</v>
      </c>
      <c r="AO2336" s="99">
        <f t="shared" si="182"/>
        <v>0</v>
      </c>
      <c r="AP2336" s="99">
        <f>SUMIFS(通讯通路门店!$K:$K,通讯通路门店!$S:$S,$G2336)</f>
        <v>0</v>
      </c>
      <c r="AQ2336" s="83"/>
      <c r="AR2336" s="99">
        <f>SUMIFS(通讯通路门店!$T:$T,通讯通路门店!$S:$S,$G2336)</f>
        <v>0</v>
      </c>
      <c r="AS2336" s="99">
        <f>SUMIFS(通讯通路门店!$U:$U,通讯通路门店!$S:$S,$G2336)</f>
        <v>0</v>
      </c>
      <c r="AT2336" s="99">
        <f>SUMIFS(通讯通路门店!$V:$V,通讯通路门店!$S:$S,$G2336)</f>
        <v>0</v>
      </c>
      <c r="AU2336" s="99">
        <f>SUMIFS(通讯通路门店!$W:$W,通讯通路门店!$S:$S,$G2336)</f>
        <v>0</v>
      </c>
      <c r="AV2336" s="99">
        <f>SUMIFS(通讯通路门店!$Z:$Z,通讯通路门店!$S:$S,$G2336)</f>
        <v>0</v>
      </c>
      <c r="AW2336" s="99">
        <f>SUMIFS(通讯通路门店!$AB:$AB,通讯通路门店!$S:$S,$G2336)</f>
        <v>0</v>
      </c>
      <c r="AX2336" s="99">
        <f>SUMIFS(通讯通路门店!$X:$X,通讯通路门店!$S:$S,$G2336)</f>
        <v>0</v>
      </c>
      <c r="AY2336" s="99">
        <f>SUMIFS(通讯通路门店!$Y:$Y,通讯通路门店!$S:$S,$G2336)</f>
        <v>0</v>
      </c>
      <c r="AZ2336" s="99">
        <f>SUMIFS(通讯通路门店!$AA:$AA,通讯通路门店!$S:$S,$G2336)</f>
        <v>0</v>
      </c>
      <c r="BA2336" s="99">
        <f t="shared" si="183"/>
        <v>0</v>
      </c>
      <c r="BB2336" s="99">
        <f t="shared" si="184"/>
        <v>0</v>
      </c>
      <c r="BC2336" s="99">
        <f>SUMIFS(通讯通路门店!$W:$W,通讯通路门店!$S:$S,$G2336,通讯通路门店!$J:$J,"荣耀体验店")+SUMIFS(通讯通路门店!$W:$W,通讯通路门店!$S:$S,$G2336,通讯通路门店!$J:$J,"荣耀授权专卖店")</f>
        <v>0</v>
      </c>
      <c r="BD2336" s="99">
        <f>SUMIFS(通讯通路门店!$Z:$Z,通讯通路门店!$S:$S,$G2336,通讯通路门店!$J:$J,"VIVO体验店")</f>
        <v>0</v>
      </c>
      <c r="BE2336" s="99">
        <f>SUMIFS(通讯通路门店!$AB:$AB,通讯通路门店!$S:$S,$G2336,通讯通路门店!$J:$J,"OPPO体验店")</f>
        <v>0</v>
      </c>
      <c r="BF2336" s="99">
        <f>SUMIFS(通讯通路门店!$X:$X,通讯通路门店!$S:$S,$G2336,通讯通路门店!$J:$J,"华为授权体验店")+SUMIFS(通讯通路门店!$AA:$AA,通讯通路门店!$S:$S,$G2336,通讯通路门店!$J:$J,"华为堡垒店")</f>
        <v>0</v>
      </c>
      <c r="BG2336" s="99">
        <f>SUMIFS(通讯通路门店!$Y:$Y,通讯通路门店!$S:$S,$G2336,通讯通路门店!$J:$J,"小米体验店")</f>
        <v>0</v>
      </c>
      <c r="BH2336" s="99">
        <f>SUMIFS(通讯通路门店!$AA:$AA,通讯通路门店!$S:$S,$G2336,通讯通路门店!$J:$J,"苹果体验店")</f>
        <v>0</v>
      </c>
      <c r="BI2336" s="99">
        <f>SUMIFS(通讯通路门店!$K:$K,通讯通路门店!$S:$S,$G2336,通讯通路门店!$J:$J,"其他品牌专卖店")</f>
        <v>0</v>
      </c>
      <c r="BJ2336" s="99">
        <f>SUMIFS(通讯通路门店!$AC:$AC,通讯通路门店!$S:$S,$G2336)</f>
        <v>0</v>
      </c>
      <c r="BK2336" s="99">
        <f>SUMIFS(通讯通路门店!$AD:$AD,通讯通路门店!$S:$S,$G2336)</f>
        <v>0</v>
      </c>
      <c r="BL2336" s="99">
        <f>SUMIFS(通讯通路门店!$AE:$AE,通讯通路门店!$S:$S,$G2336)</f>
        <v>0</v>
      </c>
      <c r="BM2336" s="99">
        <f>SUMIFS(通讯通路门店!$AF:$AF,通讯通路门店!$S:$S,$G2336)</f>
        <v>0</v>
      </c>
      <c r="BN2336" s="99">
        <f>SUMIFS(通讯通路门店!$AG:$AG,通讯通路门店!$S:$S,$G2336)</f>
        <v>0</v>
      </c>
      <c r="BO2336" s="99">
        <f>SUMIFS(通讯通路门店!$AH:$AH,通讯通路门店!$S:$S,$G2336)</f>
        <v>0</v>
      </c>
      <c r="BP2336" s="99">
        <f>SUMIFS(通讯通路门店!$AI:$AI,通讯通路门店!$S:$S,$G2336)</f>
        <v>0</v>
      </c>
      <c r="BQ2336" s="83"/>
    </row>
  </sheetData>
  <mergeCells count="6">
    <mergeCell ref="A1:D1"/>
    <mergeCell ref="E1:T1"/>
    <mergeCell ref="U1:AE1"/>
    <mergeCell ref="AF1:AN1"/>
    <mergeCell ref="AO1:BI1"/>
    <mergeCell ref="BJ1:BP1"/>
  </mergeCell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200"/>
  <sheetViews>
    <sheetView zoomScale="85" zoomScaleNormal="85" topLeftCell="Z1" workbookViewId="0">
      <selection activeCell="AA12" sqref="AA12"/>
    </sheetView>
  </sheetViews>
  <sheetFormatPr defaultColWidth="19.6" defaultRowHeight="16.5"/>
  <cols>
    <col min="1" max="5" width="19.6" style="29" customWidth="1"/>
    <col min="6" max="6" width="38.6" style="29" customWidth="1"/>
    <col min="7" max="8" width="27.8" style="29" customWidth="1"/>
    <col min="9" max="10" width="19.6" style="29" customWidth="1"/>
    <col min="11" max="11" width="36.2" style="29" customWidth="1"/>
    <col min="12" max="13" width="19.6" style="29" customWidth="1"/>
    <col min="14" max="14" width="34.8" style="29" customWidth="1"/>
    <col min="15" max="15" width="19.6" style="29" customWidth="1"/>
    <col min="16" max="16" width="28.8" style="29" customWidth="1"/>
    <col min="17" max="17" width="24.6" style="29" customWidth="1"/>
    <col min="18" max="16384" width="19.6" style="29" customWidth="1"/>
  </cols>
  <sheetData>
    <row r="1" s="23" customFormat="1" ht="14.65" customHeight="1" spans="1:38">
      <c r="A1" s="30" t="s">
        <v>0</v>
      </c>
      <c r="B1" s="12"/>
      <c r="C1" s="13"/>
      <c r="D1" s="31" t="s">
        <v>445</v>
      </c>
      <c r="E1" s="12"/>
      <c r="F1" s="12"/>
      <c r="G1" s="12"/>
      <c r="H1" s="12"/>
      <c r="I1" s="12"/>
      <c r="J1" s="12"/>
      <c r="K1" s="12"/>
      <c r="L1" s="12"/>
      <c r="M1" s="12"/>
      <c r="N1" s="12"/>
      <c r="O1" s="13"/>
      <c r="P1" s="32" t="s">
        <v>2</v>
      </c>
      <c r="Q1" s="13"/>
      <c r="R1" s="33" t="s">
        <v>446</v>
      </c>
      <c r="S1" s="12"/>
      <c r="T1" s="12"/>
      <c r="U1" s="12"/>
      <c r="V1" s="13"/>
      <c r="W1" s="34" t="s">
        <v>447</v>
      </c>
      <c r="X1" s="12"/>
      <c r="Y1" s="12"/>
      <c r="Z1" s="12"/>
      <c r="AA1" s="13"/>
      <c r="AB1" s="35" t="s">
        <v>448</v>
      </c>
      <c r="AC1" s="12"/>
      <c r="AD1" s="12"/>
      <c r="AE1" s="12"/>
      <c r="AF1" s="13"/>
      <c r="AG1" s="36" t="s">
        <v>449</v>
      </c>
      <c r="AH1" s="12"/>
      <c r="AI1" s="12"/>
      <c r="AJ1" s="13"/>
      <c r="AK1" s="37" t="s">
        <v>7</v>
      </c>
      <c r="AL1" s="13"/>
    </row>
    <row r="2" s="24" customFormat="1" ht="17.25" customHeight="1" spans="1:38">
      <c r="A2" s="38" t="s">
        <v>450</v>
      </c>
      <c r="B2" s="38" t="s">
        <v>450</v>
      </c>
      <c r="C2" s="38" t="s">
        <v>450</v>
      </c>
      <c r="D2" s="39"/>
      <c r="E2" s="40" t="s">
        <v>451</v>
      </c>
      <c r="F2" s="41" t="s">
        <v>452</v>
      </c>
      <c r="G2" s="38"/>
      <c r="H2" s="38"/>
      <c r="I2" s="38"/>
      <c r="J2" s="38"/>
      <c r="K2" s="38" t="s">
        <v>453</v>
      </c>
      <c r="L2" s="38" t="s">
        <v>453</v>
      </c>
      <c r="M2" s="38"/>
      <c r="N2" s="38" t="s">
        <v>453</v>
      </c>
      <c r="O2" s="38"/>
      <c r="P2" s="38" t="s">
        <v>454</v>
      </c>
      <c r="Q2" s="42" t="s">
        <v>454</v>
      </c>
      <c r="R2" s="43"/>
      <c r="S2" s="43"/>
      <c r="T2" s="43"/>
      <c r="U2" s="43"/>
      <c r="V2" s="43"/>
      <c r="W2" s="38" t="s">
        <v>455</v>
      </c>
      <c r="X2" s="43"/>
      <c r="Y2" s="43"/>
      <c r="Z2" s="38"/>
      <c r="AA2" s="41"/>
      <c r="AB2" s="41"/>
      <c r="AC2" s="41"/>
      <c r="AD2" s="41"/>
      <c r="AE2" s="41"/>
      <c r="AF2" s="41"/>
      <c r="AG2" s="38" t="s">
        <v>455</v>
      </c>
      <c r="AH2" s="38" t="s">
        <v>455</v>
      </c>
      <c r="AI2" s="38" t="s">
        <v>455</v>
      </c>
      <c r="AJ2" s="38" t="s">
        <v>455</v>
      </c>
      <c r="AK2" s="43"/>
      <c r="AL2" s="38"/>
    </row>
    <row r="3" s="24" customFormat="1" ht="17.25" customHeight="1" spans="1:38">
      <c r="A3" s="38"/>
      <c r="B3" s="38"/>
      <c r="C3" s="38"/>
      <c r="D3" s="43" t="s">
        <v>456</v>
      </c>
      <c r="E3" s="44" t="s">
        <v>457</v>
      </c>
      <c r="F3" s="45"/>
      <c r="G3" s="38"/>
      <c r="H3" s="38"/>
      <c r="I3" s="38"/>
      <c r="J3" s="43" t="s">
        <v>456</v>
      </c>
      <c r="K3" s="38"/>
      <c r="L3" s="38"/>
      <c r="M3" s="46"/>
      <c r="N3" s="38"/>
      <c r="O3" s="43" t="s">
        <v>456</v>
      </c>
      <c r="P3" s="38"/>
      <c r="Q3" s="47"/>
      <c r="R3" s="48"/>
      <c r="S3" s="49"/>
      <c r="T3" s="49"/>
      <c r="U3" s="50"/>
      <c r="V3" s="51"/>
      <c r="W3" s="52"/>
      <c r="X3" s="49"/>
      <c r="Y3" s="49"/>
      <c r="Z3" s="52"/>
      <c r="AA3" s="53"/>
      <c r="AB3" s="54" t="s">
        <v>456</v>
      </c>
      <c r="AC3" s="54" t="s">
        <v>456</v>
      </c>
      <c r="AD3" s="54" t="s">
        <v>456</v>
      </c>
      <c r="AE3" s="54" t="s">
        <v>456</v>
      </c>
      <c r="AF3" s="55"/>
      <c r="AG3" s="56"/>
      <c r="AH3" s="56"/>
      <c r="AI3" s="56"/>
      <c r="AJ3" s="56"/>
      <c r="AK3" s="49"/>
      <c r="AL3" s="56"/>
    </row>
    <row r="4" s="25" customFormat="1" ht="43.15" customHeight="1" spans="1:38">
      <c r="A4" s="57" t="s">
        <v>458</v>
      </c>
      <c r="B4" s="57" t="s">
        <v>459</v>
      </c>
      <c r="C4" s="57" t="s">
        <v>460</v>
      </c>
      <c r="D4" s="58" t="s">
        <v>78</v>
      </c>
      <c r="E4" s="59" t="s">
        <v>461</v>
      </c>
      <c r="F4" s="60" t="s">
        <v>462</v>
      </c>
      <c r="G4" s="61" t="s">
        <v>81</v>
      </c>
      <c r="H4" s="61" t="s">
        <v>82</v>
      </c>
      <c r="I4" s="57" t="s">
        <v>85</v>
      </c>
      <c r="J4" s="62" t="s">
        <v>86</v>
      </c>
      <c r="K4" s="63" t="s">
        <v>463</v>
      </c>
      <c r="L4" s="63" t="s">
        <v>464</v>
      </c>
      <c r="M4" s="64" t="s">
        <v>465</v>
      </c>
      <c r="N4" s="57" t="s">
        <v>466</v>
      </c>
      <c r="O4" s="65" t="s">
        <v>467</v>
      </c>
      <c r="P4" s="66" t="s">
        <v>468</v>
      </c>
      <c r="Q4" s="66" t="s">
        <v>469</v>
      </c>
      <c r="R4" s="67" t="s">
        <v>470</v>
      </c>
      <c r="S4" s="12"/>
      <c r="T4" s="12"/>
      <c r="U4" s="12"/>
      <c r="V4" s="13"/>
      <c r="W4" s="68" t="s">
        <v>471</v>
      </c>
      <c r="X4" s="12"/>
      <c r="Y4" s="12"/>
      <c r="Z4" s="12"/>
      <c r="AA4" s="13"/>
      <c r="AB4" s="69" t="s">
        <v>472</v>
      </c>
      <c r="AC4" s="12"/>
      <c r="AD4" s="12"/>
      <c r="AE4" s="12"/>
      <c r="AF4" s="13"/>
      <c r="AG4" s="68" t="s">
        <v>473</v>
      </c>
      <c r="AH4" s="68" t="s">
        <v>474</v>
      </c>
      <c r="AI4" s="68" t="s">
        <v>475</v>
      </c>
      <c r="AJ4" s="68" t="s">
        <v>476</v>
      </c>
      <c r="AK4" s="68"/>
      <c r="AL4" s="68"/>
    </row>
    <row r="5" s="26" customFormat="1" ht="29.25" customHeight="1" spans="1:38">
      <c r="A5" s="70" t="s">
        <v>380</v>
      </c>
      <c r="B5" s="70" t="s">
        <v>381</v>
      </c>
      <c r="C5" s="70" t="s">
        <v>477</v>
      </c>
      <c r="D5" s="71" t="s">
        <v>13</v>
      </c>
      <c r="E5" s="71" t="s">
        <v>14</v>
      </c>
      <c r="F5" s="72" t="s">
        <v>478</v>
      </c>
      <c r="G5" s="70" t="s">
        <v>16</v>
      </c>
      <c r="H5" s="70" t="s">
        <v>17</v>
      </c>
      <c r="I5" s="72" t="s">
        <v>479</v>
      </c>
      <c r="J5" s="73" t="s">
        <v>21</v>
      </c>
      <c r="K5" s="74" t="s">
        <v>23</v>
      </c>
      <c r="L5" s="74" t="s">
        <v>480</v>
      </c>
      <c r="M5" s="72" t="s">
        <v>481</v>
      </c>
      <c r="N5" s="72" t="s">
        <v>25</v>
      </c>
      <c r="O5" s="75" t="s">
        <v>482</v>
      </c>
      <c r="P5" s="70" t="s">
        <v>483</v>
      </c>
      <c r="Q5" s="74" t="s">
        <v>387</v>
      </c>
      <c r="R5" s="76" t="s">
        <v>37</v>
      </c>
      <c r="S5" s="76" t="s">
        <v>38</v>
      </c>
      <c r="T5" s="76" t="s">
        <v>484</v>
      </c>
      <c r="U5" s="76" t="s">
        <v>485</v>
      </c>
      <c r="V5" s="77" t="s">
        <v>486</v>
      </c>
      <c r="W5" s="77" t="s">
        <v>44</v>
      </c>
      <c r="X5" s="77" t="s">
        <v>47</v>
      </c>
      <c r="Y5" s="77" t="s">
        <v>487</v>
      </c>
      <c r="Z5" s="77" t="s">
        <v>488</v>
      </c>
      <c r="AA5" s="78" t="s">
        <v>489</v>
      </c>
      <c r="AB5" s="79" t="s">
        <v>490</v>
      </c>
      <c r="AC5" s="79" t="s">
        <v>491</v>
      </c>
      <c r="AD5" s="79" t="s">
        <v>492</v>
      </c>
      <c r="AE5" s="79" t="s">
        <v>493</v>
      </c>
      <c r="AF5" s="79" t="s">
        <v>494</v>
      </c>
      <c r="AG5" s="78" t="s">
        <v>495</v>
      </c>
      <c r="AH5" s="78" t="s">
        <v>496</v>
      </c>
      <c r="AI5" s="78" t="s">
        <v>497</v>
      </c>
      <c r="AJ5" s="78" t="s">
        <v>498</v>
      </c>
      <c r="AK5" s="78" t="s">
        <v>68</v>
      </c>
      <c r="AL5" s="78" t="s">
        <v>499</v>
      </c>
    </row>
    <row r="6" s="27" customFormat="1" spans="1:38">
      <c r="D6" s="27" t="s">
        <v>111</v>
      </c>
      <c r="E6" s="27" t="s">
        <v>500</v>
      </c>
      <c r="F6" s="27" t="s">
        <v>501</v>
      </c>
      <c r="G6" s="27" t="s">
        <v>502</v>
      </c>
      <c r="H6" s="27" t="s">
        <v>503</v>
      </c>
      <c r="I6" s="27" t="s">
        <v>504</v>
      </c>
      <c r="J6" s="27" t="s">
        <v>117</v>
      </c>
      <c r="K6" s="27" t="s">
        <v>505</v>
      </c>
      <c r="L6" s="27" t="s">
        <v>506</v>
      </c>
      <c r="M6" s="27">
        <v>0</v>
      </c>
      <c r="N6" s="27" t="s">
        <v>507</v>
      </c>
      <c r="O6" s="27" t="s">
        <v>124</v>
      </c>
      <c r="P6" s="27" t="s">
        <v>508</v>
      </c>
      <c r="Q6" s="27" t="s">
        <v>509</v>
      </c>
      <c r="R6" s="80">
        <v>0</v>
      </c>
      <c r="S6" s="27">
        <v>3</v>
      </c>
      <c r="T6" s="27">
        <v>2</v>
      </c>
      <c r="U6" s="27">
        <v>0</v>
      </c>
      <c r="V6" s="27">
        <v>0</v>
      </c>
      <c r="W6" s="27">
        <v>0</v>
      </c>
      <c r="X6" s="27">
        <v>0</v>
      </c>
      <c r="Y6" s="27">
        <v>1</v>
      </c>
      <c r="Z6" s="27">
        <v>0</v>
      </c>
      <c r="AA6" s="27">
        <v>0</v>
      </c>
      <c r="AB6" s="27" t="s">
        <v>510</v>
      </c>
      <c r="AC6" s="27" t="s">
        <v>510</v>
      </c>
      <c r="AD6" s="27" t="s">
        <v>126</v>
      </c>
      <c r="AE6" s="27" t="s">
        <v>510</v>
      </c>
      <c r="AF6" s="27" t="s">
        <v>264</v>
      </c>
      <c r="AG6" s="27">
        <v>0</v>
      </c>
      <c r="AH6" s="27">
        <v>0</v>
      </c>
      <c r="AI6" s="27">
        <v>0</v>
      </c>
      <c r="AJ6" s="27">
        <v>2</v>
      </c>
      <c r="AK6" s="27">
        <v>2</v>
      </c>
      <c r="AL6" s="27">
        <v>0</v>
      </c>
    </row>
    <row r="7" s="27" customFormat="1" spans="1:38">
      <c r="R7" s="80"/>
    </row>
    <row r="8" s="27" customFormat="1" spans="1:38">
      <c r="R8" s="80"/>
    </row>
    <row r="9" s="27" customFormat="1" spans="1:38">
      <c r="R9" s="80"/>
    </row>
    <row r="10" s="27" customFormat="1" spans="1:38">
      <c r="R10" s="80"/>
    </row>
    <row r="11" s="27" customFormat="1" spans="1:38">
      <c r="R11" s="80"/>
    </row>
    <row r="12" s="27" customFormat="1" spans="1:38">
      <c r="R12" s="80"/>
    </row>
    <row r="13" s="27" customFormat="1" spans="1:38">
      <c r="R13" s="80"/>
    </row>
    <row r="14" s="27" customFormat="1" spans="1:38">
      <c r="R14" s="80"/>
    </row>
    <row r="15" s="27" customFormat="1" spans="1:38">
      <c r="R15" s="80"/>
    </row>
    <row r="16" s="27" customFormat="1" spans="1:38">
      <c r="R16" s="80"/>
    </row>
    <row r="17" s="28" customFormat="1" spans="1:38">
      <c r="A17" s="27"/>
      <c r="B17" s="27"/>
      <c r="C17" s="27"/>
      <c r="D17" s="27"/>
      <c r="E17" s="27"/>
      <c r="F17" s="27"/>
      <c r="G17" s="27"/>
      <c r="H17" s="27"/>
      <c r="I17" s="27"/>
      <c r="J17" s="27"/>
      <c r="K17" s="27"/>
      <c r="L17" s="27"/>
      <c r="M17" s="27"/>
      <c r="N17" s="27"/>
      <c r="O17" s="27"/>
      <c r="P17" s="27"/>
      <c r="Q17" s="27"/>
      <c r="R17" s="80"/>
      <c r="S17" s="27"/>
      <c r="T17" s="27"/>
      <c r="U17" s="27"/>
      <c r="V17" s="27"/>
      <c r="W17" s="27"/>
      <c r="X17" s="27"/>
      <c r="Y17" s="27"/>
      <c r="Z17" s="27"/>
      <c r="AA17" s="27"/>
      <c r="AB17" s="27"/>
      <c r="AC17" s="27"/>
      <c r="AD17" s="27"/>
      <c r="AE17" s="27"/>
      <c r="AF17" s="27"/>
      <c r="AG17" s="27"/>
      <c r="AH17" s="27"/>
      <c r="AI17" s="27"/>
      <c r="AJ17" s="27"/>
      <c r="AK17" s="27"/>
      <c r="AL17" s="27"/>
    </row>
    <row r="18" s="28" customFormat="1" spans="1:38">
      <c r="A18" s="27"/>
      <c r="B18" s="27"/>
      <c r="C18" s="27"/>
      <c r="D18" s="27"/>
      <c r="E18" s="27"/>
      <c r="F18" s="27"/>
      <c r="G18" s="27"/>
      <c r="H18" s="27"/>
      <c r="I18" s="27"/>
      <c r="J18" s="27"/>
      <c r="K18" s="27"/>
      <c r="L18" s="27"/>
      <c r="M18" s="27"/>
      <c r="N18" s="27"/>
      <c r="O18" s="27"/>
      <c r="P18" s="27"/>
      <c r="Q18" s="27"/>
      <c r="R18" s="80"/>
      <c r="S18" s="27"/>
      <c r="T18" s="27"/>
      <c r="U18" s="27"/>
      <c r="V18" s="27"/>
      <c r="W18" s="27"/>
      <c r="X18" s="27"/>
      <c r="Y18" s="27"/>
      <c r="Z18" s="27"/>
      <c r="AA18" s="27"/>
      <c r="AB18" s="27"/>
      <c r="AC18" s="27"/>
      <c r="AD18" s="27"/>
      <c r="AE18" s="27"/>
      <c r="AF18" s="27"/>
      <c r="AG18" s="27"/>
      <c r="AH18" s="27"/>
      <c r="AI18" s="27"/>
      <c r="AJ18" s="27"/>
      <c r="AK18" s="27"/>
      <c r="AL18" s="27"/>
    </row>
    <row r="19" s="28" customFormat="1" spans="1:38">
      <c r="A19" s="27"/>
      <c r="B19" s="27"/>
      <c r="C19" s="27"/>
      <c r="D19" s="27"/>
      <c r="E19" s="27"/>
      <c r="F19" s="27"/>
      <c r="G19" s="27"/>
      <c r="H19" s="27"/>
      <c r="I19" s="27"/>
      <c r="J19" s="27"/>
      <c r="K19" s="27"/>
      <c r="L19" s="27"/>
      <c r="M19" s="27"/>
      <c r="N19" s="27"/>
      <c r="O19" s="27"/>
      <c r="P19" s="27"/>
      <c r="Q19" s="27"/>
      <c r="R19" s="80"/>
      <c r="S19" s="27"/>
      <c r="T19" s="27"/>
      <c r="U19" s="27"/>
      <c r="V19" s="27"/>
      <c r="W19" s="27"/>
      <c r="X19" s="27"/>
      <c r="Y19" s="27"/>
      <c r="Z19" s="27"/>
      <c r="AA19" s="27"/>
      <c r="AB19" s="27"/>
      <c r="AC19" s="27"/>
      <c r="AD19" s="27"/>
      <c r="AE19" s="27"/>
      <c r="AF19" s="27"/>
      <c r="AG19" s="27"/>
      <c r="AH19" s="27"/>
      <c r="AI19" s="27"/>
      <c r="AJ19" s="27"/>
      <c r="AK19" s="27"/>
      <c r="AL19" s="27"/>
    </row>
    <row r="20" s="28" customFormat="1" spans="1:38">
      <c r="A20" s="27"/>
      <c r="B20" s="27"/>
      <c r="C20" s="27"/>
      <c r="D20" s="27"/>
      <c r="E20" s="27"/>
      <c r="F20" s="27"/>
      <c r="G20" s="27"/>
      <c r="H20" s="27"/>
      <c r="I20" s="27"/>
      <c r="J20" s="27"/>
      <c r="K20" s="27"/>
      <c r="L20" s="27"/>
      <c r="M20" s="27"/>
      <c r="N20" s="27"/>
      <c r="O20" s="27"/>
      <c r="P20" s="27"/>
      <c r="Q20" s="27"/>
      <c r="R20" s="80"/>
      <c r="S20" s="27"/>
      <c r="T20" s="27"/>
      <c r="U20" s="27"/>
      <c r="V20" s="27"/>
      <c r="W20" s="27"/>
      <c r="X20" s="27"/>
      <c r="Y20" s="27"/>
      <c r="Z20" s="27"/>
      <c r="AA20" s="27"/>
      <c r="AB20" s="27"/>
      <c r="AC20" s="27"/>
      <c r="AD20" s="27"/>
      <c r="AE20" s="27"/>
      <c r="AF20" s="27"/>
      <c r="AG20" s="27"/>
      <c r="AH20" s="27"/>
      <c r="AI20" s="27"/>
      <c r="AJ20" s="27"/>
      <c r="AK20" s="27"/>
      <c r="AL20" s="27"/>
    </row>
    <row r="21" s="28" customFormat="1" spans="1:38">
      <c r="A21" s="27"/>
      <c r="B21" s="27"/>
      <c r="C21" s="27"/>
      <c r="D21" s="27"/>
      <c r="E21" s="27"/>
      <c r="F21" s="27"/>
      <c r="G21" s="27"/>
      <c r="H21" s="27"/>
      <c r="I21" s="27"/>
      <c r="J21" s="27"/>
      <c r="K21" s="27"/>
      <c r="L21" s="27"/>
      <c r="M21" s="27"/>
      <c r="N21" s="27"/>
      <c r="O21" s="27"/>
      <c r="P21" s="27"/>
      <c r="Q21" s="27"/>
      <c r="R21" s="80"/>
      <c r="S21" s="27"/>
      <c r="T21" s="27"/>
      <c r="U21" s="27"/>
      <c r="V21" s="27"/>
      <c r="W21" s="27"/>
      <c r="X21" s="27"/>
      <c r="Y21" s="27"/>
      <c r="Z21" s="27"/>
      <c r="AA21" s="27"/>
      <c r="AB21" s="27"/>
      <c r="AC21" s="27"/>
      <c r="AD21" s="27"/>
      <c r="AE21" s="27"/>
      <c r="AF21" s="27"/>
      <c r="AG21" s="27"/>
      <c r="AH21" s="27"/>
      <c r="AI21" s="27"/>
      <c r="AJ21" s="27"/>
      <c r="AK21" s="27"/>
      <c r="AL21" s="27"/>
    </row>
    <row r="22" s="28" customFormat="1" spans="1:38">
      <c r="A22" s="27"/>
      <c r="B22" s="27"/>
      <c r="C22" s="27"/>
      <c r="D22" s="27"/>
      <c r="E22" s="27"/>
      <c r="F22" s="27"/>
      <c r="G22" s="27"/>
      <c r="H22" s="27"/>
      <c r="I22" s="27"/>
      <c r="J22" s="27"/>
      <c r="K22" s="27"/>
      <c r="L22" s="27"/>
      <c r="M22" s="27"/>
      <c r="N22" s="27"/>
      <c r="O22" s="27"/>
      <c r="P22" s="27"/>
      <c r="Q22" s="27"/>
      <c r="R22" s="80"/>
      <c r="S22" s="27"/>
      <c r="T22" s="27"/>
      <c r="U22" s="27"/>
      <c r="V22" s="27"/>
      <c r="W22" s="27"/>
      <c r="X22" s="27"/>
      <c r="Y22" s="27"/>
      <c r="Z22" s="27"/>
      <c r="AA22" s="27"/>
      <c r="AB22" s="27"/>
      <c r="AC22" s="27"/>
      <c r="AD22" s="27"/>
      <c r="AE22" s="27"/>
      <c r="AF22" s="27"/>
      <c r="AG22" s="27"/>
      <c r="AH22" s="27"/>
      <c r="AI22" s="27"/>
      <c r="AJ22" s="27"/>
      <c r="AK22" s="27"/>
      <c r="AL22" s="27"/>
    </row>
    <row r="23" s="28" customFormat="1" spans="1:38">
      <c r="A23" s="27"/>
      <c r="B23" s="27"/>
      <c r="C23" s="27"/>
      <c r="D23" s="27"/>
      <c r="E23" s="27"/>
      <c r="F23" s="27"/>
      <c r="G23" s="27"/>
      <c r="H23" s="27"/>
      <c r="I23" s="27"/>
      <c r="J23" s="27"/>
      <c r="K23" s="27"/>
      <c r="L23" s="27"/>
      <c r="M23" s="27"/>
      <c r="N23" s="27"/>
      <c r="O23" s="27"/>
      <c r="P23" s="27"/>
      <c r="Q23" s="27"/>
      <c r="R23" s="80"/>
      <c r="S23" s="27"/>
      <c r="T23" s="27"/>
      <c r="U23" s="27"/>
      <c r="V23" s="27"/>
      <c r="W23" s="27"/>
      <c r="X23" s="27"/>
      <c r="Y23" s="27"/>
      <c r="Z23" s="27"/>
      <c r="AA23" s="27"/>
      <c r="AB23" s="27"/>
      <c r="AC23" s="27"/>
      <c r="AD23" s="27"/>
      <c r="AE23" s="27"/>
      <c r="AF23" s="27"/>
      <c r="AG23" s="27"/>
      <c r="AH23" s="27"/>
      <c r="AI23" s="27"/>
      <c r="AJ23" s="27"/>
      <c r="AK23" s="27"/>
      <c r="AL23" s="27"/>
    </row>
    <row r="24" s="28" customFormat="1" spans="1:38">
      <c r="A24" s="27"/>
      <c r="B24" s="27"/>
      <c r="C24" s="27"/>
      <c r="D24" s="27"/>
      <c r="E24" s="27"/>
      <c r="F24" s="27"/>
      <c r="G24" s="27"/>
      <c r="H24" s="27"/>
      <c r="I24" s="27"/>
      <c r="J24" s="27"/>
      <c r="K24" s="27"/>
      <c r="L24" s="27"/>
      <c r="M24" s="27"/>
      <c r="N24" s="27"/>
      <c r="O24" s="27"/>
      <c r="P24" s="27"/>
      <c r="Q24" s="27"/>
      <c r="R24" s="80"/>
      <c r="S24" s="27"/>
      <c r="T24" s="27"/>
      <c r="U24" s="27"/>
      <c r="V24" s="27"/>
      <c r="W24" s="27"/>
      <c r="X24" s="27"/>
      <c r="Y24" s="27"/>
      <c r="Z24" s="27"/>
      <c r="AA24" s="27"/>
      <c r="AB24" s="27"/>
      <c r="AC24" s="27"/>
      <c r="AD24" s="27"/>
      <c r="AE24" s="27"/>
      <c r="AF24" s="27"/>
      <c r="AG24" s="27"/>
      <c r="AH24" s="27"/>
      <c r="AI24" s="27"/>
      <c r="AJ24" s="27"/>
      <c r="AK24" s="27"/>
      <c r="AL24" s="27"/>
    </row>
    <row r="25" s="28" customFormat="1" spans="1:38">
      <c r="A25" s="27"/>
      <c r="B25" s="27"/>
      <c r="C25" s="27"/>
      <c r="D25" s="27"/>
      <c r="E25" s="27"/>
      <c r="F25" s="27"/>
      <c r="G25" s="27"/>
      <c r="H25" s="27"/>
      <c r="I25" s="27"/>
      <c r="J25" s="27"/>
      <c r="K25" s="27"/>
      <c r="L25" s="27"/>
      <c r="M25" s="27"/>
      <c r="N25" s="27"/>
      <c r="O25" s="27"/>
      <c r="P25" s="27"/>
      <c r="Q25" s="27"/>
      <c r="R25" s="80"/>
      <c r="S25" s="27"/>
      <c r="T25" s="27"/>
      <c r="U25" s="27"/>
      <c r="V25" s="27"/>
      <c r="W25" s="27"/>
      <c r="X25" s="27"/>
      <c r="Y25" s="27"/>
      <c r="Z25" s="27"/>
      <c r="AA25" s="27"/>
      <c r="AB25" s="27"/>
      <c r="AC25" s="27"/>
      <c r="AD25" s="27"/>
      <c r="AE25" s="27"/>
      <c r="AF25" s="27"/>
      <c r="AG25" s="27"/>
      <c r="AH25" s="27"/>
      <c r="AI25" s="27"/>
      <c r="AJ25" s="27"/>
      <c r="AK25" s="27"/>
      <c r="AL25" s="27"/>
    </row>
    <row r="26" s="28" customFormat="1" spans="1:38">
      <c r="A26" s="27"/>
      <c r="B26" s="27"/>
      <c r="C26" s="27"/>
      <c r="D26" s="27"/>
      <c r="E26" s="27"/>
      <c r="F26" s="27"/>
      <c r="G26" s="27"/>
      <c r="H26" s="27"/>
      <c r="I26" s="27"/>
      <c r="J26" s="27"/>
      <c r="K26" s="27"/>
      <c r="L26" s="27"/>
      <c r="M26" s="27"/>
      <c r="N26" s="27"/>
      <c r="O26" s="27"/>
      <c r="P26" s="27"/>
      <c r="Q26" s="27"/>
      <c r="R26" s="80"/>
      <c r="S26" s="27"/>
      <c r="T26" s="27"/>
      <c r="U26" s="27"/>
      <c r="V26" s="27"/>
      <c r="W26" s="27"/>
      <c r="X26" s="27"/>
      <c r="Y26" s="27"/>
      <c r="Z26" s="27"/>
      <c r="AA26" s="27"/>
      <c r="AB26" s="27"/>
      <c r="AC26" s="27"/>
      <c r="AD26" s="27"/>
      <c r="AE26" s="27"/>
      <c r="AF26" s="27"/>
      <c r="AG26" s="27"/>
      <c r="AH26" s="27"/>
      <c r="AI26" s="27"/>
      <c r="AJ26" s="27"/>
      <c r="AK26" s="27"/>
      <c r="AL26" s="27"/>
    </row>
    <row r="27" s="28" customFormat="1" spans="1:38">
      <c r="A27" s="27"/>
      <c r="B27" s="27"/>
      <c r="C27" s="27"/>
      <c r="D27" s="27"/>
      <c r="E27" s="27"/>
      <c r="F27" s="27"/>
      <c r="G27" s="27"/>
      <c r="H27" s="27"/>
      <c r="I27" s="27"/>
      <c r="J27" s="27"/>
      <c r="K27" s="27"/>
      <c r="L27" s="27"/>
      <c r="M27" s="27"/>
      <c r="N27" s="27"/>
      <c r="O27" s="27"/>
      <c r="P27" s="27"/>
      <c r="Q27" s="27"/>
      <c r="R27" s="80"/>
      <c r="S27" s="27"/>
      <c r="T27" s="27"/>
      <c r="U27" s="27"/>
      <c r="V27" s="27"/>
      <c r="W27" s="27"/>
      <c r="X27" s="27"/>
      <c r="Y27" s="27"/>
      <c r="Z27" s="27"/>
      <c r="AA27" s="27"/>
      <c r="AB27" s="27"/>
      <c r="AC27" s="27"/>
      <c r="AD27" s="27"/>
      <c r="AE27" s="27"/>
      <c r="AF27" s="27"/>
      <c r="AG27" s="27"/>
      <c r="AH27" s="27"/>
      <c r="AI27" s="27"/>
      <c r="AJ27" s="27"/>
      <c r="AK27" s="27"/>
      <c r="AL27" s="27"/>
    </row>
    <row r="28" s="28" customFormat="1" spans="1:38">
      <c r="A28" s="27"/>
      <c r="B28" s="27"/>
      <c r="C28" s="27"/>
      <c r="D28" s="27"/>
      <c r="E28" s="27"/>
      <c r="F28" s="27"/>
      <c r="G28" s="27"/>
      <c r="H28" s="27"/>
      <c r="I28" s="27"/>
      <c r="J28" s="27"/>
      <c r="K28" s="27"/>
      <c r="L28" s="27"/>
      <c r="M28" s="27"/>
      <c r="N28" s="27"/>
      <c r="O28" s="27"/>
      <c r="P28" s="27"/>
      <c r="Q28" s="27"/>
      <c r="R28" s="80"/>
      <c r="S28" s="27"/>
      <c r="T28" s="27"/>
      <c r="U28" s="27"/>
      <c r="V28" s="27"/>
      <c r="W28" s="27"/>
      <c r="X28" s="27"/>
      <c r="Y28" s="27"/>
      <c r="Z28" s="27"/>
      <c r="AA28" s="27"/>
      <c r="AB28" s="27"/>
      <c r="AC28" s="27"/>
      <c r="AD28" s="27"/>
      <c r="AE28" s="27"/>
      <c r="AF28" s="27"/>
      <c r="AG28" s="27"/>
      <c r="AH28" s="27"/>
      <c r="AI28" s="27"/>
      <c r="AJ28" s="27"/>
      <c r="AK28" s="27"/>
      <c r="AL28" s="27"/>
    </row>
    <row r="29" s="28" customFormat="1" spans="1:38">
      <c r="A29" s="27"/>
      <c r="B29" s="27"/>
      <c r="C29" s="27"/>
      <c r="D29" s="27"/>
      <c r="E29" s="27"/>
      <c r="F29" s="27"/>
      <c r="G29" s="27"/>
      <c r="H29" s="27"/>
      <c r="I29" s="27"/>
      <c r="J29" s="27"/>
      <c r="K29" s="27"/>
      <c r="L29" s="27"/>
      <c r="M29" s="27"/>
      <c r="N29" s="27"/>
      <c r="O29" s="27"/>
      <c r="P29" s="27"/>
      <c r="Q29" s="27"/>
      <c r="R29" s="80"/>
      <c r="S29" s="27"/>
      <c r="T29" s="27"/>
      <c r="U29" s="27"/>
      <c r="V29" s="27"/>
      <c r="W29" s="27"/>
      <c r="X29" s="27"/>
      <c r="Y29" s="27"/>
      <c r="Z29" s="27"/>
      <c r="AA29" s="27"/>
      <c r="AB29" s="27"/>
      <c r="AC29" s="27"/>
      <c r="AD29" s="27"/>
      <c r="AE29" s="27"/>
      <c r="AF29" s="27"/>
      <c r="AG29" s="27"/>
      <c r="AH29" s="27"/>
      <c r="AI29" s="27"/>
      <c r="AJ29" s="27"/>
      <c r="AK29" s="27"/>
      <c r="AL29" s="27"/>
    </row>
    <row r="30" s="28" customFormat="1" spans="1:38">
      <c r="A30" s="27"/>
      <c r="B30" s="27"/>
      <c r="C30" s="27"/>
      <c r="D30" s="27"/>
      <c r="E30" s="27"/>
      <c r="F30" s="27"/>
      <c r="G30" s="27"/>
      <c r="H30" s="27"/>
      <c r="I30" s="27"/>
      <c r="J30" s="27"/>
      <c r="K30" s="27"/>
      <c r="L30" s="27"/>
      <c r="M30" s="27"/>
      <c r="N30" s="27"/>
      <c r="O30" s="27"/>
      <c r="P30" s="27"/>
      <c r="Q30" s="27"/>
      <c r="R30" s="80"/>
      <c r="S30" s="27"/>
      <c r="T30" s="27"/>
      <c r="U30" s="27"/>
      <c r="V30" s="27"/>
      <c r="W30" s="27"/>
      <c r="X30" s="27"/>
      <c r="Y30" s="27"/>
      <c r="Z30" s="27"/>
      <c r="AA30" s="27"/>
      <c r="AB30" s="27"/>
      <c r="AC30" s="27"/>
      <c r="AD30" s="27"/>
      <c r="AE30" s="27"/>
      <c r="AF30" s="27"/>
      <c r="AG30" s="27"/>
      <c r="AH30" s="27"/>
      <c r="AI30" s="27"/>
      <c r="AJ30" s="27"/>
      <c r="AK30" s="27"/>
      <c r="AL30" s="27"/>
    </row>
    <row r="31" s="28" customFormat="1" spans="1:38">
      <c r="A31" s="27"/>
      <c r="B31" s="27"/>
      <c r="C31" s="27"/>
      <c r="D31" s="27"/>
      <c r="E31" s="27"/>
      <c r="F31" s="27"/>
      <c r="G31" s="27"/>
      <c r="H31" s="27"/>
      <c r="I31" s="27"/>
      <c r="J31" s="27"/>
      <c r="K31" s="27"/>
      <c r="L31" s="27"/>
      <c r="M31" s="27"/>
      <c r="N31" s="27"/>
      <c r="O31" s="27"/>
      <c r="P31" s="27"/>
      <c r="Q31" s="27"/>
      <c r="R31" s="80"/>
      <c r="S31" s="27"/>
      <c r="T31" s="27"/>
      <c r="U31" s="27"/>
      <c r="V31" s="27"/>
      <c r="W31" s="27"/>
      <c r="X31" s="27"/>
      <c r="Y31" s="27"/>
      <c r="Z31" s="27"/>
      <c r="AA31" s="27"/>
      <c r="AB31" s="27"/>
      <c r="AC31" s="27"/>
      <c r="AD31" s="27"/>
      <c r="AE31" s="27"/>
      <c r="AF31" s="27"/>
      <c r="AG31" s="27"/>
      <c r="AH31" s="27"/>
      <c r="AI31" s="27"/>
      <c r="AJ31" s="27"/>
      <c r="AK31" s="27"/>
      <c r="AL31" s="27"/>
    </row>
    <row r="32" s="28" customFormat="1" spans="1:38">
      <c r="A32" s="27"/>
      <c r="B32" s="27"/>
      <c r="C32" s="27"/>
      <c r="D32" s="27"/>
      <c r="E32" s="27"/>
      <c r="F32" s="27"/>
      <c r="G32" s="27"/>
      <c r="H32" s="27"/>
      <c r="I32" s="27"/>
      <c r="J32" s="27"/>
      <c r="K32" s="27"/>
      <c r="L32" s="27"/>
      <c r="M32" s="27"/>
      <c r="N32" s="27"/>
      <c r="O32" s="27"/>
      <c r="P32" s="27"/>
      <c r="Q32" s="27"/>
      <c r="R32" s="80"/>
      <c r="S32" s="27"/>
      <c r="T32" s="27"/>
      <c r="U32" s="27"/>
      <c r="V32" s="27"/>
      <c r="W32" s="27"/>
      <c r="X32" s="27"/>
      <c r="Y32" s="27"/>
      <c r="Z32" s="27"/>
      <c r="AA32" s="27"/>
      <c r="AB32" s="27"/>
      <c r="AC32" s="27"/>
      <c r="AD32" s="27"/>
      <c r="AE32" s="27"/>
      <c r="AF32" s="27"/>
      <c r="AG32" s="27"/>
      <c r="AH32" s="27"/>
      <c r="AI32" s="27"/>
      <c r="AJ32" s="27"/>
      <c r="AK32" s="27"/>
      <c r="AL32" s="27"/>
    </row>
    <row r="33" s="28" customFormat="1" spans="1:38">
      <c r="A33" s="27"/>
      <c r="B33" s="27"/>
      <c r="C33" s="27"/>
      <c r="D33" s="27"/>
      <c r="E33" s="27"/>
      <c r="F33" s="27"/>
      <c r="G33" s="27"/>
      <c r="H33" s="27"/>
      <c r="I33" s="27"/>
      <c r="J33" s="27"/>
      <c r="K33" s="27"/>
      <c r="L33" s="27"/>
      <c r="M33" s="27"/>
      <c r="N33" s="27"/>
      <c r="O33" s="27"/>
      <c r="P33" s="27"/>
      <c r="Q33" s="27"/>
      <c r="R33" s="80"/>
      <c r="S33" s="27"/>
      <c r="T33" s="27"/>
      <c r="U33" s="27"/>
      <c r="V33" s="27"/>
      <c r="W33" s="27"/>
      <c r="X33" s="27"/>
      <c r="Y33" s="27"/>
      <c r="Z33" s="27"/>
      <c r="AA33" s="27"/>
      <c r="AB33" s="27"/>
      <c r="AC33" s="27"/>
      <c r="AD33" s="27"/>
      <c r="AE33" s="27"/>
      <c r="AF33" s="27"/>
      <c r="AG33" s="27"/>
      <c r="AH33" s="27"/>
      <c r="AI33" s="27"/>
      <c r="AJ33" s="27"/>
      <c r="AK33" s="27"/>
      <c r="AL33" s="27"/>
    </row>
    <row r="34" s="28" customFormat="1" spans="1:38">
      <c r="A34" s="27"/>
      <c r="B34" s="27"/>
      <c r="C34" s="27"/>
      <c r="D34" s="27"/>
      <c r="E34" s="27"/>
      <c r="F34" s="27"/>
      <c r="G34" s="27"/>
      <c r="H34" s="27"/>
      <c r="I34" s="27"/>
      <c r="J34" s="27"/>
      <c r="K34" s="27"/>
      <c r="L34" s="27"/>
      <c r="M34" s="27"/>
      <c r="N34" s="27"/>
      <c r="O34" s="27"/>
      <c r="P34" s="27"/>
      <c r="Q34" s="27"/>
      <c r="R34" s="80"/>
      <c r="S34" s="27"/>
      <c r="T34" s="27"/>
      <c r="U34" s="27"/>
      <c r="V34" s="27"/>
      <c r="W34" s="27"/>
      <c r="X34" s="27"/>
      <c r="Y34" s="27"/>
      <c r="Z34" s="27"/>
      <c r="AA34" s="27"/>
      <c r="AB34" s="27"/>
      <c r="AC34" s="27"/>
      <c r="AD34" s="27"/>
      <c r="AE34" s="27"/>
      <c r="AF34" s="27"/>
      <c r="AG34" s="27"/>
      <c r="AH34" s="27"/>
      <c r="AI34" s="27"/>
      <c r="AJ34" s="27"/>
      <c r="AK34" s="27"/>
      <c r="AL34" s="27"/>
    </row>
    <row r="35" s="28" customFormat="1" spans="1:38">
      <c r="A35" s="27"/>
      <c r="B35" s="27"/>
      <c r="C35" s="27"/>
      <c r="D35" s="27"/>
      <c r="E35" s="27"/>
      <c r="F35" s="27"/>
      <c r="G35" s="27"/>
      <c r="H35" s="27"/>
      <c r="I35" s="27"/>
      <c r="J35" s="27"/>
      <c r="K35" s="27"/>
      <c r="L35" s="27"/>
      <c r="M35" s="27"/>
      <c r="N35" s="27"/>
      <c r="O35" s="27"/>
      <c r="P35" s="27"/>
      <c r="Q35" s="27"/>
      <c r="R35" s="80"/>
      <c r="S35" s="27"/>
      <c r="T35" s="27"/>
      <c r="U35" s="27"/>
      <c r="V35" s="27"/>
      <c r="W35" s="27"/>
      <c r="X35" s="27"/>
      <c r="Y35" s="27"/>
      <c r="Z35" s="27"/>
      <c r="AA35" s="27"/>
      <c r="AB35" s="27"/>
      <c r="AC35" s="27"/>
      <c r="AD35" s="27"/>
      <c r="AE35" s="27"/>
      <c r="AF35" s="27"/>
      <c r="AG35" s="27"/>
      <c r="AH35" s="27"/>
      <c r="AI35" s="27"/>
      <c r="AJ35" s="27"/>
      <c r="AK35" s="27"/>
      <c r="AL35" s="27"/>
    </row>
    <row r="36" s="28" customFormat="1" spans="1:38">
      <c r="A36" s="27"/>
      <c r="B36" s="27"/>
      <c r="C36" s="27"/>
      <c r="D36" s="27"/>
      <c r="E36" s="27"/>
      <c r="F36" s="27"/>
      <c r="G36" s="27"/>
      <c r="H36" s="27"/>
      <c r="I36" s="27"/>
      <c r="J36" s="27"/>
      <c r="K36" s="27"/>
      <c r="L36" s="27"/>
      <c r="M36" s="27"/>
      <c r="N36" s="27"/>
      <c r="O36" s="27"/>
      <c r="P36" s="27"/>
      <c r="Q36" s="27"/>
      <c r="R36" s="80"/>
      <c r="S36" s="27"/>
      <c r="T36" s="27"/>
      <c r="U36" s="27"/>
      <c r="V36" s="27"/>
      <c r="W36" s="27"/>
      <c r="X36" s="27"/>
      <c r="Y36" s="27"/>
      <c r="Z36" s="27"/>
      <c r="AA36" s="27"/>
      <c r="AB36" s="27"/>
      <c r="AC36" s="27"/>
      <c r="AD36" s="27"/>
      <c r="AE36" s="27"/>
      <c r="AF36" s="27"/>
      <c r="AG36" s="27"/>
      <c r="AH36" s="27"/>
      <c r="AI36" s="27"/>
      <c r="AJ36" s="27"/>
      <c r="AK36" s="27"/>
      <c r="AL36" s="27"/>
    </row>
    <row r="37" s="28" customFormat="1" spans="1:38">
      <c r="A37" s="27"/>
      <c r="B37" s="27"/>
      <c r="C37" s="27"/>
      <c r="D37" s="27"/>
      <c r="E37" s="27"/>
      <c r="F37" s="27"/>
      <c r="G37" s="27"/>
      <c r="H37" s="27"/>
      <c r="I37" s="27"/>
      <c r="J37" s="27"/>
      <c r="K37" s="27"/>
      <c r="L37" s="27"/>
      <c r="M37" s="27"/>
      <c r="N37" s="27"/>
      <c r="O37" s="27"/>
      <c r="P37" s="27"/>
      <c r="Q37" s="27"/>
      <c r="R37" s="80"/>
      <c r="S37" s="27"/>
      <c r="T37" s="27"/>
      <c r="U37" s="27"/>
      <c r="V37" s="27"/>
      <c r="W37" s="27"/>
      <c r="X37" s="27"/>
      <c r="Y37" s="27"/>
      <c r="Z37" s="27"/>
      <c r="AA37" s="27"/>
      <c r="AB37" s="27"/>
      <c r="AC37" s="27"/>
      <c r="AD37" s="27"/>
      <c r="AE37" s="27"/>
      <c r="AF37" s="27"/>
      <c r="AG37" s="27"/>
      <c r="AH37" s="27"/>
      <c r="AI37" s="27"/>
      <c r="AJ37" s="27"/>
      <c r="AK37" s="27"/>
      <c r="AL37" s="27"/>
    </row>
    <row r="38" s="28" customFormat="1" spans="1:38">
      <c r="A38" s="27"/>
      <c r="B38" s="27"/>
      <c r="C38" s="27"/>
      <c r="D38" s="27"/>
      <c r="E38" s="27"/>
      <c r="F38" s="27"/>
      <c r="G38" s="27"/>
      <c r="H38" s="27"/>
      <c r="I38" s="27"/>
      <c r="J38" s="27"/>
      <c r="K38" s="27"/>
      <c r="L38" s="27"/>
      <c r="M38" s="27"/>
      <c r="N38" s="27"/>
      <c r="O38" s="27"/>
      <c r="P38" s="27"/>
      <c r="Q38" s="27"/>
      <c r="R38" s="80"/>
      <c r="S38" s="27"/>
      <c r="T38" s="27"/>
      <c r="U38" s="27"/>
      <c r="V38" s="27"/>
      <c r="W38" s="27"/>
      <c r="X38" s="27"/>
      <c r="Y38" s="27"/>
      <c r="Z38" s="27"/>
      <c r="AA38" s="27"/>
      <c r="AB38" s="27"/>
      <c r="AC38" s="27"/>
      <c r="AD38" s="27"/>
      <c r="AE38" s="27"/>
      <c r="AF38" s="27"/>
      <c r="AG38" s="27"/>
      <c r="AH38" s="27"/>
      <c r="AI38" s="27"/>
      <c r="AJ38" s="27"/>
      <c r="AK38" s="27"/>
      <c r="AL38" s="27"/>
    </row>
    <row r="39" s="28" customFormat="1" spans="1:38">
      <c r="A39" s="27"/>
      <c r="B39" s="27"/>
      <c r="C39" s="27"/>
      <c r="D39" s="27"/>
      <c r="E39" s="27"/>
      <c r="F39" s="27"/>
      <c r="G39" s="27"/>
      <c r="H39" s="27"/>
      <c r="I39" s="27"/>
      <c r="J39" s="27"/>
      <c r="K39" s="27"/>
      <c r="L39" s="27"/>
      <c r="M39" s="27"/>
      <c r="N39" s="27"/>
      <c r="O39" s="27"/>
      <c r="P39" s="27"/>
      <c r="Q39" s="27"/>
      <c r="R39" s="80"/>
      <c r="S39" s="27"/>
      <c r="T39" s="27"/>
      <c r="U39" s="27"/>
      <c r="V39" s="27"/>
      <c r="W39" s="27"/>
      <c r="X39" s="27"/>
      <c r="Y39" s="27"/>
      <c r="Z39" s="27"/>
      <c r="AA39" s="27"/>
      <c r="AB39" s="27"/>
      <c r="AC39" s="27"/>
      <c r="AD39" s="27"/>
      <c r="AE39" s="27"/>
      <c r="AF39" s="27"/>
      <c r="AG39" s="27"/>
      <c r="AH39" s="27"/>
      <c r="AI39" s="27"/>
      <c r="AJ39" s="27"/>
      <c r="AK39" s="27"/>
      <c r="AL39" s="27"/>
    </row>
    <row r="40" s="28" customFormat="1" spans="1:38">
      <c r="A40" s="27"/>
      <c r="B40" s="27"/>
      <c r="C40" s="27"/>
      <c r="D40" s="27"/>
      <c r="E40" s="27"/>
      <c r="F40" s="27"/>
      <c r="G40" s="27"/>
      <c r="H40" s="27"/>
      <c r="I40" s="27"/>
      <c r="J40" s="27"/>
      <c r="K40" s="27"/>
      <c r="L40" s="27"/>
      <c r="M40" s="27"/>
      <c r="N40" s="27"/>
      <c r="O40" s="27"/>
      <c r="P40" s="27"/>
      <c r="Q40" s="27"/>
      <c r="R40" s="80"/>
      <c r="S40" s="27"/>
      <c r="T40" s="27"/>
      <c r="U40" s="27"/>
      <c r="V40" s="27"/>
      <c r="W40" s="27"/>
      <c r="X40" s="27"/>
      <c r="Y40" s="27"/>
      <c r="Z40" s="27"/>
      <c r="AA40" s="27"/>
      <c r="AB40" s="27"/>
      <c r="AC40" s="27"/>
      <c r="AD40" s="27"/>
      <c r="AE40" s="27"/>
      <c r="AF40" s="27"/>
      <c r="AG40" s="27"/>
      <c r="AH40" s="27"/>
      <c r="AI40" s="27"/>
      <c r="AJ40" s="27"/>
      <c r="AK40" s="27"/>
      <c r="AL40" s="27"/>
    </row>
    <row r="41" s="28" customFormat="1" spans="1:38">
      <c r="A41" s="27"/>
      <c r="B41" s="27"/>
      <c r="C41" s="27"/>
      <c r="D41" s="27"/>
      <c r="E41" s="27"/>
      <c r="F41" s="27"/>
      <c r="G41" s="27"/>
      <c r="H41" s="27"/>
      <c r="I41" s="27"/>
      <c r="J41" s="27"/>
      <c r="K41" s="27"/>
      <c r="L41" s="27"/>
      <c r="M41" s="27"/>
      <c r="N41" s="27"/>
      <c r="O41" s="27"/>
      <c r="P41" s="27"/>
      <c r="Q41" s="27"/>
      <c r="R41" s="80"/>
      <c r="S41" s="27"/>
      <c r="T41" s="27"/>
      <c r="U41" s="27"/>
      <c r="V41" s="27"/>
      <c r="W41" s="27"/>
      <c r="X41" s="27"/>
      <c r="Y41" s="27"/>
      <c r="Z41" s="27"/>
      <c r="AA41" s="27"/>
      <c r="AB41" s="27"/>
      <c r="AC41" s="27"/>
      <c r="AD41" s="27"/>
      <c r="AE41" s="27"/>
      <c r="AF41" s="27"/>
      <c r="AG41" s="27"/>
      <c r="AH41" s="27"/>
      <c r="AI41" s="27"/>
      <c r="AJ41" s="27"/>
      <c r="AK41" s="27"/>
      <c r="AL41" s="27"/>
    </row>
    <row r="42" s="28" customFormat="1" spans="1:38">
      <c r="A42" s="27"/>
      <c r="B42" s="27"/>
      <c r="C42" s="27"/>
      <c r="D42" s="27"/>
      <c r="E42" s="27"/>
      <c r="F42" s="27"/>
      <c r="G42" s="27"/>
      <c r="H42" s="27"/>
      <c r="I42" s="27"/>
      <c r="J42" s="27"/>
      <c r="K42" s="27"/>
      <c r="L42" s="27"/>
      <c r="M42" s="27"/>
      <c r="N42" s="27"/>
      <c r="O42" s="27"/>
      <c r="P42" s="27"/>
      <c r="Q42" s="27"/>
      <c r="R42" s="80"/>
      <c r="S42" s="27"/>
      <c r="T42" s="27"/>
      <c r="U42" s="27"/>
      <c r="V42" s="27"/>
      <c r="W42" s="27"/>
      <c r="X42" s="27"/>
      <c r="Y42" s="27"/>
      <c r="Z42" s="27"/>
      <c r="AA42" s="27"/>
      <c r="AB42" s="27"/>
      <c r="AC42" s="27"/>
      <c r="AD42" s="27"/>
      <c r="AE42" s="27"/>
      <c r="AF42" s="27"/>
      <c r="AG42" s="27"/>
      <c r="AH42" s="27"/>
      <c r="AI42" s="27"/>
      <c r="AJ42" s="27"/>
      <c r="AK42" s="27"/>
      <c r="AL42" s="27"/>
    </row>
    <row r="43" s="28" customFormat="1" spans="1:38">
      <c r="A43" s="27"/>
      <c r="B43" s="27"/>
      <c r="C43" s="27"/>
      <c r="D43" s="27"/>
      <c r="E43" s="27"/>
      <c r="F43" s="27"/>
      <c r="G43" s="27"/>
      <c r="H43" s="27"/>
      <c r="I43" s="27"/>
      <c r="J43" s="27"/>
      <c r="K43" s="27"/>
      <c r="L43" s="27"/>
      <c r="M43" s="27"/>
      <c r="N43" s="27"/>
      <c r="O43" s="27"/>
      <c r="P43" s="27"/>
      <c r="Q43" s="27"/>
      <c r="R43" s="80"/>
      <c r="S43" s="27"/>
      <c r="T43" s="27"/>
      <c r="U43" s="27"/>
      <c r="V43" s="27"/>
      <c r="W43" s="27"/>
      <c r="X43" s="27"/>
      <c r="Y43" s="27"/>
      <c r="Z43" s="27"/>
      <c r="AA43" s="27"/>
      <c r="AB43" s="27"/>
      <c r="AC43" s="27"/>
      <c r="AD43" s="27"/>
      <c r="AE43" s="27"/>
      <c r="AF43" s="27"/>
      <c r="AG43" s="27"/>
      <c r="AH43" s="27"/>
      <c r="AI43" s="27"/>
      <c r="AJ43" s="27"/>
      <c r="AK43" s="27"/>
      <c r="AL43" s="27"/>
    </row>
    <row r="44" s="28" customFormat="1" spans="1:38">
      <c r="A44" s="27"/>
      <c r="B44" s="27"/>
      <c r="C44" s="27"/>
      <c r="D44" s="27"/>
      <c r="E44" s="27"/>
      <c r="F44" s="27"/>
      <c r="G44" s="27"/>
      <c r="H44" s="27"/>
      <c r="I44" s="27"/>
      <c r="J44" s="27"/>
      <c r="K44" s="27"/>
      <c r="L44" s="27"/>
      <c r="M44" s="27"/>
      <c r="N44" s="27"/>
      <c r="O44" s="27"/>
      <c r="P44" s="27"/>
      <c r="Q44" s="27"/>
      <c r="R44" s="80"/>
      <c r="S44" s="27"/>
      <c r="T44" s="27"/>
      <c r="U44" s="27"/>
      <c r="V44" s="27"/>
      <c r="W44" s="27"/>
      <c r="X44" s="27"/>
      <c r="Y44" s="27"/>
      <c r="Z44" s="27"/>
      <c r="AA44" s="27"/>
      <c r="AB44" s="27"/>
      <c r="AC44" s="27"/>
      <c r="AD44" s="27"/>
      <c r="AE44" s="27"/>
      <c r="AF44" s="27"/>
      <c r="AG44" s="27"/>
      <c r="AH44" s="27"/>
      <c r="AI44" s="27"/>
      <c r="AJ44" s="27"/>
      <c r="AK44" s="27"/>
      <c r="AL44" s="27"/>
    </row>
    <row r="45" s="28" customFormat="1" spans="1:38">
      <c r="A45" s="27"/>
      <c r="B45" s="27"/>
      <c r="C45" s="27"/>
      <c r="D45" s="27"/>
      <c r="E45" s="27"/>
      <c r="F45" s="27"/>
      <c r="G45" s="27"/>
      <c r="H45" s="27"/>
      <c r="I45" s="27"/>
      <c r="J45" s="27"/>
      <c r="K45" s="27"/>
      <c r="L45" s="27"/>
      <c r="M45" s="27"/>
      <c r="N45" s="27"/>
      <c r="O45" s="27"/>
      <c r="P45" s="27"/>
      <c r="Q45" s="27"/>
      <c r="R45" s="80"/>
      <c r="S45" s="27"/>
      <c r="T45" s="27"/>
      <c r="U45" s="27"/>
      <c r="V45" s="27"/>
      <c r="W45" s="27"/>
      <c r="X45" s="27"/>
      <c r="Y45" s="27"/>
      <c r="Z45" s="27"/>
      <c r="AA45" s="27"/>
      <c r="AB45" s="27"/>
      <c r="AC45" s="27"/>
      <c r="AD45" s="27"/>
      <c r="AE45" s="27"/>
      <c r="AF45" s="27"/>
      <c r="AG45" s="27"/>
      <c r="AH45" s="27"/>
      <c r="AI45" s="27"/>
      <c r="AJ45" s="27"/>
      <c r="AK45" s="27"/>
      <c r="AL45" s="27"/>
    </row>
    <row r="46" s="28" customFormat="1" spans="1:38">
      <c r="A46" s="27"/>
      <c r="B46" s="27"/>
      <c r="C46" s="27"/>
      <c r="D46" s="27"/>
      <c r="E46" s="27"/>
      <c r="F46" s="27"/>
      <c r="G46" s="27"/>
      <c r="H46" s="27"/>
      <c r="I46" s="27"/>
      <c r="J46" s="27"/>
      <c r="K46" s="27"/>
      <c r="L46" s="27"/>
      <c r="M46" s="27"/>
      <c r="N46" s="27"/>
      <c r="O46" s="27"/>
      <c r="P46" s="27"/>
      <c r="Q46" s="27"/>
      <c r="R46" s="80"/>
      <c r="S46" s="27"/>
      <c r="T46" s="27"/>
      <c r="U46" s="27"/>
      <c r="V46" s="27"/>
      <c r="W46" s="27"/>
      <c r="X46" s="27"/>
      <c r="Y46" s="27"/>
      <c r="Z46" s="27"/>
      <c r="AA46" s="27"/>
      <c r="AB46" s="27"/>
      <c r="AC46" s="27"/>
      <c r="AD46" s="27"/>
      <c r="AE46" s="27"/>
      <c r="AF46" s="27"/>
      <c r="AG46" s="27"/>
      <c r="AH46" s="27"/>
      <c r="AI46" s="27"/>
      <c r="AJ46" s="27"/>
      <c r="AK46" s="27"/>
      <c r="AL46" s="27"/>
    </row>
    <row r="47" s="28" customFormat="1" spans="1:38">
      <c r="A47" s="27"/>
      <c r="B47" s="27"/>
      <c r="C47" s="27"/>
      <c r="D47" s="27"/>
      <c r="E47" s="27"/>
      <c r="F47" s="27"/>
      <c r="G47" s="27"/>
      <c r="H47" s="27"/>
      <c r="I47" s="27"/>
      <c r="J47" s="27"/>
      <c r="K47" s="27"/>
      <c r="L47" s="27"/>
      <c r="M47" s="27"/>
      <c r="N47" s="27"/>
      <c r="O47" s="27"/>
      <c r="P47" s="27"/>
      <c r="Q47" s="27"/>
      <c r="R47" s="80"/>
      <c r="S47" s="27"/>
      <c r="T47" s="27"/>
      <c r="U47" s="27"/>
      <c r="V47" s="27"/>
      <c r="W47" s="27"/>
      <c r="X47" s="27"/>
      <c r="Y47" s="27"/>
      <c r="Z47" s="27"/>
      <c r="AA47" s="27"/>
      <c r="AB47" s="27"/>
      <c r="AC47" s="27"/>
      <c r="AD47" s="27"/>
      <c r="AE47" s="27"/>
      <c r="AF47" s="27"/>
      <c r="AG47" s="27"/>
      <c r="AH47" s="27"/>
      <c r="AI47" s="27"/>
      <c r="AJ47" s="27"/>
      <c r="AK47" s="27"/>
      <c r="AL47" s="27"/>
    </row>
    <row r="48" s="28" customFormat="1" spans="1:38">
      <c r="A48" s="27"/>
      <c r="B48" s="27"/>
      <c r="C48" s="27"/>
      <c r="D48" s="27"/>
      <c r="E48" s="27"/>
      <c r="F48" s="27"/>
      <c r="G48" s="27"/>
      <c r="H48" s="27"/>
      <c r="I48" s="27"/>
      <c r="J48" s="27"/>
      <c r="K48" s="27"/>
      <c r="L48" s="27"/>
      <c r="M48" s="27"/>
      <c r="N48" s="27"/>
      <c r="O48" s="27"/>
      <c r="P48" s="27"/>
      <c r="Q48" s="27"/>
      <c r="R48" s="80"/>
      <c r="S48" s="27"/>
      <c r="T48" s="27"/>
      <c r="U48" s="27"/>
      <c r="V48" s="27"/>
      <c r="W48" s="27"/>
      <c r="X48" s="27"/>
      <c r="Y48" s="27"/>
      <c r="Z48" s="27"/>
      <c r="AA48" s="27"/>
      <c r="AB48" s="27"/>
      <c r="AC48" s="27"/>
      <c r="AD48" s="27"/>
      <c r="AE48" s="27"/>
      <c r="AF48" s="27"/>
      <c r="AG48" s="27"/>
      <c r="AH48" s="27"/>
      <c r="AI48" s="27"/>
      <c r="AJ48" s="27"/>
      <c r="AK48" s="27"/>
      <c r="AL48" s="27"/>
    </row>
    <row r="49" s="28" customFormat="1" spans="1:38">
      <c r="A49" s="27"/>
      <c r="B49" s="27"/>
      <c r="C49" s="27"/>
      <c r="D49" s="27"/>
      <c r="E49" s="27"/>
      <c r="F49" s="27"/>
      <c r="G49" s="27"/>
      <c r="H49" s="27"/>
      <c r="I49" s="27"/>
      <c r="J49" s="27"/>
      <c r="K49" s="27"/>
      <c r="L49" s="27"/>
      <c r="M49" s="27"/>
      <c r="N49" s="27"/>
      <c r="O49" s="27"/>
      <c r="P49" s="27"/>
      <c r="Q49" s="27"/>
      <c r="R49" s="80"/>
      <c r="S49" s="27"/>
      <c r="T49" s="27"/>
      <c r="U49" s="27"/>
      <c r="V49" s="27"/>
      <c r="W49" s="27"/>
      <c r="X49" s="27"/>
      <c r="Y49" s="27"/>
      <c r="Z49" s="27"/>
      <c r="AA49" s="27"/>
      <c r="AB49" s="27"/>
      <c r="AC49" s="27"/>
      <c r="AD49" s="27"/>
      <c r="AE49" s="27"/>
      <c r="AF49" s="27"/>
      <c r="AG49" s="27"/>
      <c r="AH49" s="27"/>
      <c r="AI49" s="27"/>
      <c r="AJ49" s="27"/>
      <c r="AK49" s="27"/>
      <c r="AL49" s="27"/>
    </row>
    <row r="50" s="28" customFormat="1" spans="1:38">
      <c r="A50" s="27"/>
      <c r="B50" s="27"/>
      <c r="C50" s="27"/>
      <c r="D50" s="27"/>
      <c r="E50" s="27"/>
      <c r="F50" s="27"/>
      <c r="G50" s="27"/>
      <c r="H50" s="27"/>
      <c r="I50" s="27"/>
      <c r="J50" s="27"/>
      <c r="K50" s="27"/>
      <c r="L50" s="27"/>
      <c r="M50" s="27"/>
      <c r="N50" s="27"/>
      <c r="O50" s="27"/>
      <c r="P50" s="27"/>
      <c r="Q50" s="27"/>
      <c r="R50" s="80"/>
      <c r="S50" s="27"/>
      <c r="T50" s="27"/>
      <c r="U50" s="27"/>
      <c r="V50" s="27"/>
      <c r="W50" s="27"/>
      <c r="X50" s="27"/>
      <c r="Y50" s="27"/>
      <c r="Z50" s="27"/>
      <c r="AA50" s="27"/>
      <c r="AB50" s="27"/>
      <c r="AC50" s="27"/>
      <c r="AD50" s="27"/>
      <c r="AE50" s="27"/>
      <c r="AF50" s="27"/>
      <c r="AG50" s="27"/>
      <c r="AH50" s="27"/>
      <c r="AI50" s="27"/>
      <c r="AJ50" s="27"/>
      <c r="AK50" s="27"/>
      <c r="AL50" s="27"/>
    </row>
    <row r="51" s="28" customFormat="1" spans="1:38">
      <c r="A51" s="27"/>
      <c r="B51" s="27"/>
      <c r="C51" s="27"/>
      <c r="D51" s="27"/>
      <c r="E51" s="27"/>
      <c r="F51" s="27"/>
      <c r="G51" s="27"/>
      <c r="H51" s="27"/>
      <c r="I51" s="27"/>
      <c r="J51" s="27"/>
      <c r="K51" s="27"/>
      <c r="L51" s="27"/>
      <c r="M51" s="27"/>
      <c r="N51" s="27"/>
      <c r="O51" s="27"/>
      <c r="P51" s="27"/>
      <c r="Q51" s="27"/>
      <c r="R51" s="80"/>
      <c r="S51" s="27"/>
      <c r="T51" s="27"/>
      <c r="U51" s="27"/>
      <c r="V51" s="27"/>
      <c r="W51" s="27"/>
      <c r="X51" s="27"/>
      <c r="Y51" s="27"/>
      <c r="Z51" s="27"/>
      <c r="AA51" s="27"/>
      <c r="AB51" s="27"/>
      <c r="AC51" s="27"/>
      <c r="AD51" s="27"/>
      <c r="AE51" s="27"/>
      <c r="AF51" s="27"/>
      <c r="AG51" s="27"/>
      <c r="AH51" s="27"/>
      <c r="AI51" s="27"/>
      <c r="AJ51" s="27"/>
      <c r="AK51" s="27"/>
      <c r="AL51" s="27"/>
    </row>
    <row r="52" s="28" customFormat="1" spans="1:38">
      <c r="A52" s="27"/>
      <c r="B52" s="27"/>
      <c r="C52" s="27"/>
      <c r="D52" s="27"/>
      <c r="E52" s="27"/>
      <c r="F52" s="27"/>
      <c r="G52" s="27"/>
      <c r="H52" s="27"/>
      <c r="I52" s="27"/>
      <c r="J52" s="27"/>
      <c r="K52" s="27"/>
      <c r="L52" s="27"/>
      <c r="M52" s="27"/>
      <c r="N52" s="27"/>
      <c r="O52" s="27"/>
      <c r="P52" s="27"/>
      <c r="Q52" s="27"/>
      <c r="R52" s="80"/>
      <c r="S52" s="27"/>
      <c r="T52" s="27"/>
      <c r="U52" s="27"/>
      <c r="V52" s="27"/>
      <c r="W52" s="27"/>
      <c r="X52" s="27"/>
      <c r="Y52" s="27"/>
      <c r="Z52" s="27"/>
      <c r="AA52" s="27"/>
      <c r="AB52" s="27"/>
      <c r="AC52" s="27"/>
      <c r="AD52" s="27"/>
      <c r="AE52" s="27"/>
      <c r="AF52" s="27"/>
      <c r="AG52" s="27"/>
      <c r="AH52" s="27"/>
      <c r="AI52" s="27"/>
      <c r="AJ52" s="27"/>
      <c r="AK52" s="27"/>
      <c r="AL52" s="27"/>
    </row>
    <row r="53" s="28" customFormat="1" spans="1:38">
      <c r="A53" s="27"/>
      <c r="B53" s="27"/>
      <c r="C53" s="27"/>
      <c r="D53" s="27"/>
      <c r="E53" s="27"/>
      <c r="F53" s="27"/>
      <c r="G53" s="27"/>
      <c r="H53" s="27"/>
      <c r="I53" s="27"/>
      <c r="J53" s="27"/>
      <c r="K53" s="27"/>
      <c r="L53" s="27"/>
      <c r="M53" s="27"/>
      <c r="N53" s="27"/>
      <c r="O53" s="27"/>
      <c r="P53" s="27"/>
      <c r="Q53" s="27"/>
      <c r="R53" s="80"/>
      <c r="S53" s="27"/>
      <c r="T53" s="27"/>
      <c r="U53" s="27"/>
      <c r="V53" s="27"/>
      <c r="W53" s="27"/>
      <c r="X53" s="27"/>
      <c r="Y53" s="27"/>
      <c r="Z53" s="27"/>
      <c r="AA53" s="27"/>
      <c r="AB53" s="27"/>
      <c r="AC53" s="27"/>
      <c r="AD53" s="27"/>
      <c r="AE53" s="27"/>
      <c r="AF53" s="27"/>
      <c r="AG53" s="27"/>
      <c r="AH53" s="27"/>
      <c r="AI53" s="27"/>
      <c r="AJ53" s="27"/>
      <c r="AK53" s="27"/>
      <c r="AL53" s="27"/>
    </row>
    <row r="54" s="28" customFormat="1" spans="1:38">
      <c r="A54" s="27"/>
      <c r="B54" s="27"/>
      <c r="C54" s="27"/>
      <c r="D54" s="27"/>
      <c r="E54" s="27"/>
      <c r="F54" s="27"/>
      <c r="G54" s="27"/>
      <c r="H54" s="27"/>
      <c r="I54" s="27"/>
      <c r="J54" s="27"/>
      <c r="K54" s="27"/>
      <c r="L54" s="27"/>
      <c r="M54" s="27"/>
      <c r="N54" s="27"/>
      <c r="O54" s="27"/>
      <c r="P54" s="27"/>
      <c r="Q54" s="27"/>
      <c r="R54" s="80"/>
      <c r="S54" s="27"/>
      <c r="T54" s="27"/>
      <c r="U54" s="27"/>
      <c r="V54" s="27"/>
      <c r="W54" s="27"/>
      <c r="X54" s="27"/>
      <c r="Y54" s="27"/>
      <c r="Z54" s="27"/>
      <c r="AA54" s="27"/>
      <c r="AB54" s="27"/>
      <c r="AC54" s="27"/>
      <c r="AD54" s="27"/>
      <c r="AE54" s="27"/>
      <c r="AF54" s="27"/>
      <c r="AG54" s="27"/>
      <c r="AH54" s="27"/>
      <c r="AI54" s="27"/>
      <c r="AJ54" s="27"/>
      <c r="AK54" s="27"/>
      <c r="AL54" s="27"/>
    </row>
    <row r="55" s="28" customFormat="1" spans="1:38">
      <c r="A55" s="27"/>
      <c r="B55" s="27"/>
      <c r="C55" s="27"/>
      <c r="D55" s="27"/>
      <c r="E55" s="27"/>
      <c r="F55" s="27"/>
      <c r="G55" s="27"/>
      <c r="H55" s="27"/>
      <c r="I55" s="27"/>
      <c r="J55" s="27"/>
      <c r="K55" s="27"/>
      <c r="L55" s="27"/>
      <c r="M55" s="27"/>
      <c r="N55" s="27"/>
      <c r="O55" s="27"/>
      <c r="P55" s="27"/>
      <c r="Q55" s="27"/>
      <c r="R55" s="80"/>
      <c r="S55" s="27"/>
      <c r="T55" s="27"/>
      <c r="U55" s="27"/>
      <c r="V55" s="27"/>
      <c r="W55" s="27"/>
      <c r="X55" s="27"/>
      <c r="Y55" s="27"/>
      <c r="Z55" s="27"/>
      <c r="AA55" s="27"/>
      <c r="AB55" s="27"/>
      <c r="AC55" s="27"/>
      <c r="AD55" s="27"/>
      <c r="AE55" s="27"/>
      <c r="AF55" s="27"/>
      <c r="AG55" s="27"/>
      <c r="AH55" s="27"/>
      <c r="AI55" s="27"/>
      <c r="AJ55" s="27"/>
      <c r="AK55" s="27"/>
      <c r="AL55" s="27"/>
    </row>
    <row r="56" s="28" customFormat="1" spans="1:38">
      <c r="A56" s="27"/>
      <c r="B56" s="27"/>
      <c r="C56" s="27"/>
      <c r="D56" s="27"/>
      <c r="E56" s="27"/>
      <c r="F56" s="27"/>
      <c r="G56" s="27"/>
      <c r="H56" s="27"/>
      <c r="I56" s="27"/>
      <c r="J56" s="27"/>
      <c r="K56" s="27"/>
      <c r="L56" s="27"/>
      <c r="M56" s="27"/>
      <c r="N56" s="27"/>
      <c r="O56" s="27"/>
      <c r="P56" s="27"/>
      <c r="Q56" s="27"/>
      <c r="R56" s="80"/>
      <c r="S56" s="27"/>
      <c r="T56" s="27"/>
      <c r="U56" s="27"/>
      <c r="V56" s="27"/>
      <c r="W56" s="27"/>
      <c r="X56" s="27"/>
      <c r="Y56" s="27"/>
      <c r="Z56" s="27"/>
      <c r="AA56" s="27"/>
      <c r="AB56" s="27"/>
      <c r="AC56" s="27"/>
      <c r="AD56" s="27"/>
      <c r="AE56" s="27"/>
      <c r="AF56" s="27"/>
      <c r="AG56" s="27"/>
      <c r="AH56" s="27"/>
      <c r="AI56" s="27"/>
      <c r="AJ56" s="27"/>
      <c r="AK56" s="27"/>
      <c r="AL56" s="27"/>
    </row>
    <row r="57" s="28" customFormat="1" spans="1:38">
      <c r="A57" s="27"/>
      <c r="B57" s="27"/>
      <c r="C57" s="27"/>
      <c r="D57" s="27"/>
      <c r="E57" s="27"/>
      <c r="F57" s="27"/>
      <c r="G57" s="27"/>
      <c r="H57" s="27"/>
      <c r="I57" s="27"/>
      <c r="J57" s="27"/>
      <c r="K57" s="27"/>
      <c r="L57" s="27"/>
      <c r="M57" s="27"/>
      <c r="N57" s="27"/>
      <c r="O57" s="27"/>
      <c r="P57" s="27"/>
      <c r="Q57" s="27"/>
      <c r="R57" s="80"/>
      <c r="S57" s="27"/>
      <c r="T57" s="27"/>
      <c r="U57" s="27"/>
      <c r="V57" s="27"/>
      <c r="W57" s="27"/>
      <c r="X57" s="27"/>
      <c r="Y57" s="27"/>
      <c r="Z57" s="27"/>
      <c r="AA57" s="27"/>
      <c r="AB57" s="27"/>
      <c r="AC57" s="27"/>
      <c r="AD57" s="27"/>
      <c r="AE57" s="27"/>
      <c r="AF57" s="27"/>
      <c r="AG57" s="27"/>
      <c r="AH57" s="27"/>
      <c r="AI57" s="27"/>
      <c r="AJ57" s="27"/>
      <c r="AK57" s="27"/>
      <c r="AL57" s="27"/>
    </row>
    <row r="58" s="28" customFormat="1" spans="1:38">
      <c r="A58" s="27"/>
      <c r="B58" s="27"/>
      <c r="C58" s="27"/>
      <c r="D58" s="27"/>
      <c r="E58" s="27"/>
      <c r="F58" s="27"/>
      <c r="G58" s="27"/>
      <c r="H58" s="27"/>
      <c r="I58" s="27"/>
      <c r="J58" s="27"/>
      <c r="K58" s="27"/>
      <c r="L58" s="27"/>
      <c r="M58" s="27"/>
      <c r="N58" s="27"/>
      <c r="O58" s="27"/>
      <c r="P58" s="27"/>
      <c r="Q58" s="27"/>
      <c r="R58" s="80"/>
      <c r="S58" s="27"/>
      <c r="T58" s="27"/>
      <c r="U58" s="27"/>
      <c r="V58" s="27"/>
      <c r="W58" s="27"/>
      <c r="X58" s="27"/>
      <c r="Y58" s="27"/>
      <c r="Z58" s="27"/>
      <c r="AA58" s="27"/>
      <c r="AB58" s="27"/>
      <c r="AC58" s="27"/>
      <c r="AD58" s="27"/>
      <c r="AE58" s="27"/>
      <c r="AF58" s="27"/>
      <c r="AG58" s="27"/>
      <c r="AH58" s="27"/>
      <c r="AI58" s="27"/>
      <c r="AJ58" s="27"/>
      <c r="AK58" s="27"/>
      <c r="AL58" s="27"/>
    </row>
    <row r="59" s="28" customFormat="1" spans="1:38">
      <c r="A59" s="27"/>
      <c r="B59" s="27"/>
      <c r="C59" s="27"/>
      <c r="D59" s="27"/>
      <c r="E59" s="27"/>
      <c r="F59" s="27"/>
      <c r="G59" s="27"/>
      <c r="H59" s="27"/>
      <c r="I59" s="27"/>
      <c r="J59" s="27"/>
      <c r="K59" s="27"/>
      <c r="L59" s="27"/>
      <c r="M59" s="27"/>
      <c r="N59" s="27"/>
      <c r="O59" s="27"/>
      <c r="P59" s="27"/>
      <c r="Q59" s="27"/>
      <c r="R59" s="80"/>
      <c r="S59" s="27"/>
      <c r="T59" s="27"/>
      <c r="U59" s="27"/>
      <c r="V59" s="27"/>
      <c r="W59" s="27"/>
      <c r="X59" s="27"/>
      <c r="Y59" s="27"/>
      <c r="Z59" s="27"/>
      <c r="AA59" s="27"/>
      <c r="AB59" s="27"/>
      <c r="AC59" s="27"/>
      <c r="AD59" s="27"/>
      <c r="AE59" s="27"/>
      <c r="AF59" s="27"/>
      <c r="AG59" s="27"/>
      <c r="AH59" s="27"/>
      <c r="AI59" s="27"/>
      <c r="AJ59" s="27"/>
      <c r="AK59" s="27"/>
      <c r="AL59" s="27"/>
    </row>
    <row r="60" s="28" customFormat="1" spans="1:38">
      <c r="A60" s="27"/>
      <c r="B60" s="27"/>
      <c r="C60" s="27"/>
      <c r="D60" s="27"/>
      <c r="E60" s="27"/>
      <c r="F60" s="27"/>
      <c r="G60" s="27"/>
      <c r="H60" s="27"/>
      <c r="I60" s="27"/>
      <c r="J60" s="27"/>
      <c r="K60" s="27"/>
      <c r="L60" s="27"/>
      <c r="M60" s="27"/>
      <c r="N60" s="27"/>
      <c r="O60" s="27"/>
      <c r="P60" s="27"/>
      <c r="Q60" s="27"/>
      <c r="R60" s="80"/>
      <c r="S60" s="27"/>
      <c r="T60" s="27"/>
      <c r="U60" s="27"/>
      <c r="V60" s="27"/>
      <c r="W60" s="27"/>
      <c r="X60" s="27"/>
      <c r="Y60" s="27"/>
      <c r="Z60" s="27"/>
      <c r="AA60" s="27"/>
      <c r="AB60" s="27"/>
      <c r="AC60" s="27"/>
      <c r="AD60" s="27"/>
      <c r="AE60" s="27"/>
      <c r="AF60" s="27"/>
      <c r="AG60" s="27"/>
      <c r="AH60" s="27"/>
      <c r="AI60" s="27"/>
      <c r="AJ60" s="27"/>
      <c r="AK60" s="27"/>
      <c r="AL60" s="27"/>
    </row>
    <row r="61" s="28" customFormat="1" spans="1:38">
      <c r="A61" s="27"/>
      <c r="B61" s="27"/>
      <c r="C61" s="27"/>
      <c r="D61" s="27"/>
      <c r="E61" s="27"/>
      <c r="F61" s="27"/>
      <c r="G61" s="27"/>
      <c r="H61" s="27"/>
      <c r="I61" s="27"/>
      <c r="J61" s="27"/>
      <c r="K61" s="27"/>
      <c r="L61" s="27"/>
      <c r="M61" s="27"/>
      <c r="N61" s="27"/>
      <c r="O61" s="27"/>
      <c r="P61" s="27"/>
      <c r="Q61" s="27"/>
      <c r="R61" s="80"/>
      <c r="S61" s="27"/>
      <c r="T61" s="27"/>
      <c r="U61" s="27"/>
      <c r="V61" s="27"/>
      <c r="W61" s="27"/>
      <c r="X61" s="27"/>
      <c r="Y61" s="27"/>
      <c r="Z61" s="27"/>
      <c r="AA61" s="27"/>
      <c r="AB61" s="27"/>
      <c r="AC61" s="27"/>
      <c r="AD61" s="27"/>
      <c r="AE61" s="27"/>
      <c r="AF61" s="27"/>
      <c r="AG61" s="27"/>
      <c r="AH61" s="27"/>
      <c r="AI61" s="27"/>
      <c r="AJ61" s="27"/>
      <c r="AK61" s="27"/>
      <c r="AL61" s="27"/>
    </row>
    <row r="62" s="28" customFormat="1" spans="1:38">
      <c r="A62" s="27"/>
      <c r="B62" s="27"/>
      <c r="C62" s="27"/>
      <c r="D62" s="27"/>
      <c r="E62" s="27"/>
      <c r="F62" s="27"/>
      <c r="G62" s="27"/>
      <c r="H62" s="27"/>
      <c r="I62" s="27"/>
      <c r="J62" s="27"/>
      <c r="K62" s="27"/>
      <c r="L62" s="27"/>
      <c r="M62" s="27"/>
      <c r="N62" s="27"/>
      <c r="O62" s="27"/>
      <c r="P62" s="27"/>
      <c r="Q62" s="27"/>
      <c r="R62" s="80"/>
      <c r="S62" s="27"/>
      <c r="T62" s="27"/>
      <c r="U62" s="27"/>
      <c r="V62" s="27"/>
      <c r="W62" s="27"/>
      <c r="X62" s="27"/>
      <c r="Y62" s="27"/>
      <c r="Z62" s="27"/>
      <c r="AA62" s="27"/>
      <c r="AB62" s="27"/>
      <c r="AC62" s="27"/>
      <c r="AD62" s="27"/>
      <c r="AE62" s="27"/>
      <c r="AF62" s="27"/>
      <c r="AG62" s="27"/>
      <c r="AH62" s="27"/>
      <c r="AI62" s="27"/>
      <c r="AJ62" s="27"/>
      <c r="AK62" s="27"/>
      <c r="AL62" s="27"/>
    </row>
    <row r="63" s="28" customFormat="1" spans="1:38">
      <c r="A63" s="27"/>
      <c r="B63" s="27"/>
      <c r="C63" s="27"/>
      <c r="D63" s="27"/>
      <c r="E63" s="27"/>
      <c r="F63" s="27"/>
      <c r="G63" s="27"/>
      <c r="H63" s="27"/>
      <c r="I63" s="27"/>
      <c r="J63" s="27"/>
      <c r="K63" s="27"/>
      <c r="L63" s="27"/>
      <c r="M63" s="27"/>
      <c r="N63" s="27"/>
      <c r="O63" s="27"/>
      <c r="P63" s="27"/>
      <c r="Q63" s="27"/>
      <c r="R63" s="80"/>
      <c r="S63" s="27"/>
      <c r="T63" s="27"/>
      <c r="U63" s="27"/>
      <c r="V63" s="27"/>
      <c r="W63" s="27"/>
      <c r="X63" s="27"/>
      <c r="Y63" s="27"/>
      <c r="Z63" s="27"/>
      <c r="AA63" s="27"/>
      <c r="AB63" s="27"/>
      <c r="AC63" s="27"/>
      <c r="AD63" s="27"/>
      <c r="AE63" s="27"/>
      <c r="AF63" s="27"/>
      <c r="AG63" s="27"/>
      <c r="AH63" s="27"/>
      <c r="AI63" s="27"/>
      <c r="AJ63" s="27"/>
      <c r="AK63" s="27"/>
      <c r="AL63" s="27"/>
    </row>
    <row r="64" s="28" customFormat="1" spans="1:38">
      <c r="A64" s="27"/>
      <c r="B64" s="27"/>
      <c r="C64" s="27"/>
      <c r="D64" s="27"/>
      <c r="E64" s="27"/>
      <c r="F64" s="27"/>
      <c r="G64" s="27"/>
      <c r="H64" s="27"/>
      <c r="I64" s="27"/>
      <c r="J64" s="27"/>
      <c r="K64" s="27"/>
      <c r="L64" s="27"/>
      <c r="M64" s="27"/>
      <c r="N64" s="27"/>
      <c r="O64" s="27"/>
      <c r="P64" s="27"/>
      <c r="Q64" s="27"/>
      <c r="R64" s="80"/>
      <c r="S64" s="27"/>
      <c r="T64" s="27"/>
      <c r="U64" s="27"/>
      <c r="V64" s="27"/>
      <c r="W64" s="27"/>
      <c r="X64" s="27"/>
      <c r="Y64" s="27"/>
      <c r="Z64" s="27"/>
      <c r="AA64" s="27"/>
      <c r="AB64" s="27"/>
      <c r="AC64" s="27"/>
      <c r="AD64" s="27"/>
      <c r="AE64" s="27"/>
      <c r="AF64" s="27"/>
      <c r="AG64" s="27"/>
      <c r="AH64" s="27"/>
      <c r="AI64" s="27"/>
      <c r="AJ64" s="27"/>
      <c r="AK64" s="27"/>
      <c r="AL64" s="27"/>
    </row>
    <row r="65" s="28" customFormat="1" spans="1:38">
      <c r="A65" s="27"/>
      <c r="B65" s="27"/>
      <c r="C65" s="27"/>
      <c r="D65" s="27"/>
      <c r="E65" s="27"/>
      <c r="F65" s="27"/>
      <c r="G65" s="27"/>
      <c r="H65" s="27"/>
      <c r="I65" s="27"/>
      <c r="J65" s="27"/>
      <c r="K65" s="27"/>
      <c r="L65" s="27"/>
      <c r="M65" s="27"/>
      <c r="N65" s="27"/>
      <c r="O65" s="27"/>
      <c r="P65" s="27"/>
      <c r="Q65" s="27"/>
      <c r="R65" s="80"/>
      <c r="S65" s="27"/>
      <c r="T65" s="27"/>
      <c r="U65" s="27"/>
      <c r="V65" s="27"/>
      <c r="W65" s="27"/>
      <c r="X65" s="27"/>
      <c r="Y65" s="27"/>
      <c r="Z65" s="27"/>
      <c r="AA65" s="27"/>
      <c r="AB65" s="27"/>
      <c r="AC65" s="27"/>
      <c r="AD65" s="27"/>
      <c r="AE65" s="27"/>
      <c r="AF65" s="27"/>
      <c r="AG65" s="27"/>
      <c r="AH65" s="27"/>
      <c r="AI65" s="27"/>
      <c r="AJ65" s="27"/>
      <c r="AK65" s="27"/>
      <c r="AL65" s="27"/>
    </row>
    <row r="66" s="28" customFormat="1" spans="1:38">
      <c r="A66" s="27"/>
      <c r="B66" s="27"/>
      <c r="C66" s="27"/>
      <c r="D66" s="27"/>
      <c r="E66" s="27"/>
      <c r="F66" s="27"/>
      <c r="G66" s="27"/>
      <c r="H66" s="27"/>
      <c r="I66" s="27"/>
      <c r="J66" s="27"/>
      <c r="K66" s="27"/>
      <c r="L66" s="27"/>
      <c r="M66" s="27"/>
      <c r="N66" s="27"/>
      <c r="O66" s="27"/>
      <c r="P66" s="27"/>
      <c r="Q66" s="27"/>
      <c r="R66" s="80"/>
      <c r="S66" s="27"/>
      <c r="T66" s="27"/>
      <c r="U66" s="27"/>
      <c r="V66" s="27"/>
      <c r="W66" s="27"/>
      <c r="X66" s="27"/>
      <c r="Y66" s="27"/>
      <c r="Z66" s="27"/>
      <c r="AA66" s="27"/>
      <c r="AB66" s="27"/>
      <c r="AC66" s="27"/>
      <c r="AD66" s="27"/>
      <c r="AE66" s="27"/>
      <c r="AF66" s="27"/>
      <c r="AG66" s="27"/>
      <c r="AH66" s="27"/>
      <c r="AI66" s="27"/>
      <c r="AJ66" s="27"/>
      <c r="AK66" s="27"/>
      <c r="AL66" s="27"/>
    </row>
    <row r="67" s="28" customFormat="1" spans="1:38">
      <c r="A67" s="27"/>
      <c r="B67" s="27"/>
      <c r="C67" s="27"/>
      <c r="D67" s="27"/>
      <c r="E67" s="27"/>
      <c r="F67" s="27"/>
      <c r="G67" s="27"/>
      <c r="H67" s="27"/>
      <c r="I67" s="27"/>
      <c r="J67" s="27"/>
      <c r="K67" s="27"/>
      <c r="L67" s="27"/>
      <c r="M67" s="27"/>
      <c r="N67" s="27"/>
      <c r="O67" s="27"/>
      <c r="P67" s="27"/>
      <c r="Q67" s="27"/>
      <c r="R67" s="80"/>
      <c r="S67" s="27"/>
      <c r="T67" s="27"/>
      <c r="U67" s="27"/>
      <c r="V67" s="27"/>
      <c r="W67" s="27"/>
      <c r="X67" s="27"/>
      <c r="Y67" s="27"/>
      <c r="Z67" s="27"/>
      <c r="AA67" s="27"/>
      <c r="AB67" s="27"/>
      <c r="AC67" s="27"/>
      <c r="AD67" s="27"/>
      <c r="AE67" s="27"/>
      <c r="AF67" s="27"/>
      <c r="AG67" s="27"/>
      <c r="AH67" s="27"/>
      <c r="AI67" s="27"/>
      <c r="AJ67" s="27"/>
      <c r="AK67" s="27"/>
      <c r="AL67" s="27"/>
    </row>
    <row r="68" s="28" customFormat="1" spans="1:38">
      <c r="A68" s="27"/>
      <c r="B68" s="27"/>
      <c r="C68" s="27"/>
      <c r="D68" s="27"/>
      <c r="E68" s="27"/>
      <c r="F68" s="27"/>
      <c r="G68" s="27"/>
      <c r="H68" s="27"/>
      <c r="I68" s="27"/>
      <c r="J68" s="27"/>
      <c r="K68" s="27"/>
      <c r="L68" s="27"/>
      <c r="M68" s="27"/>
      <c r="N68" s="27"/>
      <c r="O68" s="27"/>
      <c r="P68" s="27"/>
      <c r="Q68" s="27"/>
      <c r="R68" s="80"/>
      <c r="S68" s="27"/>
      <c r="T68" s="27"/>
      <c r="U68" s="27"/>
      <c r="V68" s="27"/>
      <c r="W68" s="27"/>
      <c r="X68" s="27"/>
      <c r="Y68" s="27"/>
      <c r="Z68" s="27"/>
      <c r="AA68" s="27"/>
      <c r="AB68" s="27"/>
      <c r="AC68" s="27"/>
      <c r="AD68" s="27"/>
      <c r="AE68" s="27"/>
      <c r="AF68" s="27"/>
      <c r="AG68" s="27"/>
      <c r="AH68" s="27"/>
      <c r="AI68" s="27"/>
      <c r="AJ68" s="27"/>
      <c r="AK68" s="27"/>
      <c r="AL68" s="27"/>
    </row>
    <row r="69" s="28" customFormat="1" spans="1:38">
      <c r="A69" s="27"/>
      <c r="B69" s="27"/>
      <c r="C69" s="27"/>
      <c r="D69" s="27"/>
      <c r="E69" s="27"/>
      <c r="F69" s="27"/>
      <c r="G69" s="27"/>
      <c r="H69" s="27"/>
      <c r="I69" s="27"/>
      <c r="J69" s="27"/>
      <c r="K69" s="27"/>
      <c r="L69" s="27"/>
      <c r="M69" s="27"/>
      <c r="N69" s="27"/>
      <c r="O69" s="27"/>
      <c r="P69" s="27"/>
      <c r="Q69" s="27"/>
      <c r="R69" s="80"/>
      <c r="S69" s="27"/>
      <c r="T69" s="27"/>
      <c r="U69" s="27"/>
      <c r="V69" s="27"/>
      <c r="W69" s="27"/>
      <c r="X69" s="27"/>
      <c r="Y69" s="27"/>
      <c r="Z69" s="27"/>
      <c r="AA69" s="27"/>
      <c r="AB69" s="27"/>
      <c r="AC69" s="27"/>
      <c r="AD69" s="27"/>
      <c r="AE69" s="27"/>
      <c r="AF69" s="27"/>
      <c r="AG69" s="27"/>
      <c r="AH69" s="27"/>
      <c r="AI69" s="27"/>
      <c r="AJ69" s="27"/>
      <c r="AK69" s="27"/>
      <c r="AL69" s="27"/>
    </row>
    <row r="70" s="28" customFormat="1" spans="1:38">
      <c r="A70" s="27"/>
      <c r="B70" s="27"/>
      <c r="C70" s="27"/>
      <c r="D70" s="27"/>
      <c r="E70" s="27"/>
      <c r="F70" s="27"/>
      <c r="G70" s="27"/>
      <c r="H70" s="27"/>
      <c r="I70" s="27"/>
      <c r="J70" s="27"/>
      <c r="K70" s="27"/>
      <c r="L70" s="27"/>
      <c r="M70" s="27"/>
      <c r="N70" s="27"/>
      <c r="O70" s="27"/>
      <c r="P70" s="27"/>
      <c r="Q70" s="27"/>
      <c r="R70" s="80"/>
      <c r="S70" s="27"/>
      <c r="T70" s="27"/>
      <c r="U70" s="27"/>
      <c r="V70" s="27"/>
      <c r="W70" s="27"/>
      <c r="X70" s="27"/>
      <c r="Y70" s="27"/>
      <c r="Z70" s="27"/>
      <c r="AA70" s="27"/>
      <c r="AB70" s="27"/>
      <c r="AC70" s="27"/>
      <c r="AD70" s="27"/>
      <c r="AE70" s="27"/>
      <c r="AF70" s="27"/>
      <c r="AG70" s="27"/>
      <c r="AH70" s="27"/>
      <c r="AI70" s="27"/>
      <c r="AJ70" s="27"/>
      <c r="AK70" s="27"/>
      <c r="AL70" s="27"/>
    </row>
    <row r="71" s="28" customFormat="1" spans="1:38">
      <c r="A71" s="27"/>
      <c r="B71" s="27"/>
      <c r="C71" s="27"/>
      <c r="D71" s="27"/>
      <c r="E71" s="27"/>
      <c r="F71" s="27"/>
      <c r="G71" s="27"/>
      <c r="H71" s="27"/>
      <c r="I71" s="27"/>
      <c r="J71" s="27"/>
      <c r="K71" s="27"/>
      <c r="L71" s="27"/>
      <c r="M71" s="27"/>
      <c r="N71" s="27"/>
      <c r="O71" s="27"/>
      <c r="P71" s="27"/>
      <c r="Q71" s="27"/>
      <c r="R71" s="80"/>
      <c r="S71" s="27"/>
      <c r="T71" s="27"/>
      <c r="U71" s="27"/>
      <c r="V71" s="27"/>
      <c r="W71" s="27"/>
      <c r="X71" s="27"/>
      <c r="Y71" s="27"/>
      <c r="Z71" s="27"/>
      <c r="AA71" s="27"/>
      <c r="AB71" s="27"/>
      <c r="AC71" s="27"/>
      <c r="AD71" s="27"/>
      <c r="AE71" s="27"/>
      <c r="AF71" s="27"/>
      <c r="AG71" s="27"/>
      <c r="AH71" s="27"/>
      <c r="AI71" s="27"/>
      <c r="AJ71" s="27"/>
      <c r="AK71" s="27"/>
      <c r="AL71" s="27"/>
    </row>
    <row r="72" s="28" customFormat="1" spans="1:38">
      <c r="A72" s="27"/>
      <c r="B72" s="27"/>
      <c r="C72" s="27"/>
      <c r="D72" s="27"/>
      <c r="E72" s="27"/>
      <c r="F72" s="27"/>
      <c r="G72" s="27"/>
      <c r="H72" s="27"/>
      <c r="I72" s="27"/>
      <c r="J72" s="27"/>
      <c r="K72" s="27"/>
      <c r="L72" s="27"/>
      <c r="M72" s="27"/>
      <c r="N72" s="27"/>
      <c r="O72" s="27"/>
      <c r="P72" s="27"/>
      <c r="Q72" s="27"/>
      <c r="R72" s="80"/>
      <c r="S72" s="27"/>
      <c r="T72" s="27"/>
      <c r="U72" s="27"/>
      <c r="V72" s="27"/>
      <c r="W72" s="27"/>
      <c r="X72" s="27"/>
      <c r="Y72" s="27"/>
      <c r="Z72" s="27"/>
      <c r="AA72" s="27"/>
      <c r="AB72" s="27"/>
      <c r="AC72" s="27"/>
      <c r="AD72" s="27"/>
      <c r="AE72" s="27"/>
      <c r="AF72" s="27"/>
      <c r="AG72" s="27"/>
      <c r="AH72" s="27"/>
      <c r="AI72" s="27"/>
      <c r="AJ72" s="27"/>
      <c r="AK72" s="27"/>
      <c r="AL72" s="27"/>
    </row>
    <row r="73" s="28" customFormat="1" spans="1:38">
      <c r="A73" s="27"/>
      <c r="B73" s="27"/>
      <c r="C73" s="27"/>
      <c r="D73" s="27"/>
      <c r="E73" s="27"/>
      <c r="F73" s="27"/>
      <c r="G73" s="27"/>
      <c r="H73" s="27"/>
      <c r="I73" s="27"/>
      <c r="J73" s="27"/>
      <c r="K73" s="27"/>
      <c r="L73" s="27"/>
      <c r="M73" s="27"/>
      <c r="N73" s="27"/>
      <c r="O73" s="27"/>
      <c r="P73" s="27"/>
      <c r="Q73" s="27"/>
      <c r="R73" s="80"/>
      <c r="S73" s="27"/>
      <c r="T73" s="27"/>
      <c r="U73" s="27"/>
      <c r="V73" s="27"/>
      <c r="W73" s="27"/>
      <c r="X73" s="27"/>
      <c r="Y73" s="27"/>
      <c r="Z73" s="27"/>
      <c r="AA73" s="27"/>
      <c r="AB73" s="27"/>
      <c r="AC73" s="27"/>
      <c r="AD73" s="27"/>
      <c r="AE73" s="27"/>
      <c r="AF73" s="27"/>
      <c r="AG73" s="27"/>
      <c r="AH73" s="27"/>
      <c r="AI73" s="27"/>
      <c r="AJ73" s="27"/>
      <c r="AK73" s="27"/>
      <c r="AL73" s="27"/>
    </row>
    <row r="74" s="28" customFormat="1" spans="1:38">
      <c r="A74" s="27"/>
      <c r="B74" s="27"/>
      <c r="C74" s="27"/>
      <c r="D74" s="27"/>
      <c r="E74" s="27"/>
      <c r="F74" s="27"/>
      <c r="G74" s="27"/>
      <c r="H74" s="27"/>
      <c r="I74" s="27"/>
      <c r="J74" s="27"/>
      <c r="K74" s="27"/>
      <c r="L74" s="27"/>
      <c r="M74" s="27"/>
      <c r="N74" s="27"/>
      <c r="O74" s="27"/>
      <c r="P74" s="27"/>
      <c r="Q74" s="27"/>
      <c r="R74" s="80"/>
      <c r="S74" s="27"/>
      <c r="T74" s="27"/>
      <c r="U74" s="27"/>
      <c r="V74" s="27"/>
      <c r="W74" s="27"/>
      <c r="X74" s="27"/>
      <c r="Y74" s="27"/>
      <c r="Z74" s="27"/>
      <c r="AA74" s="27"/>
      <c r="AB74" s="27"/>
      <c r="AC74" s="27"/>
      <c r="AD74" s="27"/>
      <c r="AE74" s="27"/>
      <c r="AF74" s="27"/>
      <c r="AG74" s="27"/>
      <c r="AH74" s="27"/>
      <c r="AI74" s="27"/>
      <c r="AJ74" s="27"/>
      <c r="AK74" s="27"/>
      <c r="AL74" s="27"/>
    </row>
    <row r="75" s="28" customFormat="1" spans="1:38">
      <c r="A75" s="27"/>
      <c r="B75" s="27"/>
      <c r="C75" s="27"/>
      <c r="D75" s="27"/>
      <c r="E75" s="27"/>
      <c r="F75" s="27"/>
      <c r="G75" s="27"/>
      <c r="H75" s="27"/>
      <c r="I75" s="27"/>
      <c r="J75" s="27"/>
      <c r="K75" s="27"/>
      <c r="L75" s="27"/>
      <c r="M75" s="27"/>
      <c r="N75" s="27"/>
      <c r="O75" s="27"/>
      <c r="P75" s="27"/>
      <c r="Q75" s="27"/>
      <c r="R75" s="80"/>
      <c r="S75" s="27"/>
      <c r="T75" s="27"/>
      <c r="U75" s="27"/>
      <c r="V75" s="27"/>
      <c r="W75" s="27"/>
      <c r="X75" s="27"/>
      <c r="Y75" s="27"/>
      <c r="Z75" s="27"/>
      <c r="AA75" s="27"/>
      <c r="AB75" s="27"/>
      <c r="AC75" s="27"/>
      <c r="AD75" s="27"/>
      <c r="AE75" s="27"/>
      <c r="AF75" s="27"/>
      <c r="AG75" s="27"/>
      <c r="AH75" s="27"/>
      <c r="AI75" s="27"/>
      <c r="AJ75" s="27"/>
      <c r="AK75" s="27"/>
      <c r="AL75" s="27"/>
    </row>
    <row r="76" s="28" customFormat="1" spans="1:38">
      <c r="A76" s="27"/>
      <c r="B76" s="27"/>
      <c r="C76" s="27"/>
      <c r="D76" s="27"/>
      <c r="E76" s="27"/>
      <c r="F76" s="27"/>
      <c r="G76" s="27"/>
      <c r="H76" s="27"/>
      <c r="I76" s="27"/>
      <c r="J76" s="27"/>
      <c r="K76" s="27"/>
      <c r="L76" s="27"/>
      <c r="M76" s="27"/>
      <c r="N76" s="27"/>
      <c r="O76" s="27"/>
      <c r="P76" s="27"/>
      <c r="Q76" s="27"/>
      <c r="R76" s="80"/>
      <c r="S76" s="27"/>
      <c r="T76" s="27"/>
      <c r="U76" s="27"/>
      <c r="V76" s="27"/>
      <c r="W76" s="27"/>
      <c r="X76" s="27"/>
      <c r="Y76" s="27"/>
      <c r="Z76" s="27"/>
      <c r="AA76" s="27"/>
      <c r="AB76" s="27"/>
      <c r="AC76" s="27"/>
      <c r="AD76" s="27"/>
      <c r="AE76" s="27"/>
      <c r="AF76" s="27"/>
      <c r="AG76" s="27"/>
      <c r="AH76" s="27"/>
      <c r="AI76" s="27"/>
      <c r="AJ76" s="27"/>
      <c r="AK76" s="27"/>
      <c r="AL76" s="27"/>
    </row>
    <row r="77" s="28" customFormat="1" spans="1:38">
      <c r="A77" s="27"/>
      <c r="B77" s="27"/>
      <c r="C77" s="27"/>
      <c r="D77" s="27"/>
      <c r="E77" s="27"/>
      <c r="F77" s="27"/>
      <c r="G77" s="27"/>
      <c r="H77" s="27"/>
      <c r="I77" s="27"/>
      <c r="J77" s="27"/>
      <c r="K77" s="27"/>
      <c r="L77" s="27"/>
      <c r="M77" s="27"/>
      <c r="N77" s="27"/>
      <c r="O77" s="27"/>
      <c r="P77" s="27"/>
      <c r="Q77" s="27"/>
      <c r="R77" s="80"/>
      <c r="S77" s="27"/>
      <c r="T77" s="27"/>
      <c r="U77" s="27"/>
      <c r="V77" s="27"/>
      <c r="W77" s="27"/>
      <c r="X77" s="27"/>
      <c r="Y77" s="27"/>
      <c r="Z77" s="27"/>
      <c r="AA77" s="27"/>
      <c r="AB77" s="27"/>
      <c r="AC77" s="27"/>
      <c r="AD77" s="27"/>
      <c r="AE77" s="27"/>
      <c r="AF77" s="27"/>
      <c r="AG77" s="27"/>
      <c r="AH77" s="27"/>
      <c r="AI77" s="27"/>
      <c r="AJ77" s="27"/>
      <c r="AK77" s="27"/>
      <c r="AL77" s="27"/>
    </row>
    <row r="78" s="28" customFormat="1" spans="1:38">
      <c r="A78" s="27"/>
      <c r="B78" s="27"/>
      <c r="C78" s="27"/>
      <c r="D78" s="27"/>
      <c r="E78" s="27"/>
      <c r="F78" s="27"/>
      <c r="G78" s="27"/>
      <c r="H78" s="27"/>
      <c r="I78" s="27"/>
      <c r="J78" s="27"/>
      <c r="K78" s="27"/>
      <c r="L78" s="27"/>
      <c r="M78" s="27"/>
      <c r="N78" s="27"/>
      <c r="O78" s="27"/>
      <c r="P78" s="27"/>
      <c r="Q78" s="27"/>
      <c r="R78" s="80"/>
      <c r="S78" s="27"/>
      <c r="T78" s="27"/>
      <c r="U78" s="27"/>
      <c r="V78" s="27"/>
      <c r="W78" s="27"/>
      <c r="X78" s="27"/>
      <c r="Y78" s="27"/>
      <c r="Z78" s="27"/>
      <c r="AA78" s="27"/>
      <c r="AB78" s="27"/>
      <c r="AC78" s="27"/>
      <c r="AD78" s="27"/>
      <c r="AE78" s="27"/>
      <c r="AF78" s="27"/>
      <c r="AG78" s="27"/>
      <c r="AH78" s="27"/>
      <c r="AI78" s="27"/>
      <c r="AJ78" s="27"/>
      <c r="AK78" s="27"/>
      <c r="AL78" s="27"/>
    </row>
    <row r="79" s="28" customFormat="1" spans="1:38">
      <c r="A79" s="27"/>
      <c r="B79" s="27"/>
      <c r="C79" s="27"/>
      <c r="D79" s="27"/>
      <c r="E79" s="27"/>
      <c r="F79" s="27"/>
      <c r="G79" s="27"/>
      <c r="H79" s="27"/>
      <c r="I79" s="27"/>
      <c r="J79" s="27"/>
      <c r="K79" s="27"/>
      <c r="L79" s="27"/>
      <c r="M79" s="27"/>
      <c r="N79" s="27"/>
      <c r="O79" s="27"/>
      <c r="P79" s="27"/>
      <c r="Q79" s="27"/>
      <c r="R79" s="80"/>
      <c r="S79" s="27"/>
      <c r="T79" s="27"/>
      <c r="U79" s="27"/>
      <c r="V79" s="27"/>
      <c r="W79" s="27"/>
      <c r="X79" s="27"/>
      <c r="Y79" s="27"/>
      <c r="Z79" s="27"/>
      <c r="AA79" s="27"/>
      <c r="AB79" s="27"/>
      <c r="AC79" s="27"/>
      <c r="AD79" s="27"/>
      <c r="AE79" s="27"/>
      <c r="AF79" s="27"/>
      <c r="AG79" s="27"/>
      <c r="AH79" s="27"/>
      <c r="AI79" s="27"/>
      <c r="AJ79" s="27"/>
      <c r="AK79" s="27"/>
      <c r="AL79" s="27"/>
    </row>
    <row r="80" s="28" customFormat="1" spans="1:38">
      <c r="A80" s="27"/>
      <c r="B80" s="27"/>
      <c r="C80" s="27"/>
      <c r="D80" s="27"/>
      <c r="E80" s="27"/>
      <c r="F80" s="27"/>
      <c r="G80" s="27"/>
      <c r="H80" s="27"/>
      <c r="I80" s="27"/>
      <c r="J80" s="27"/>
      <c r="K80" s="27"/>
      <c r="L80" s="27"/>
      <c r="M80" s="27"/>
      <c r="N80" s="27"/>
      <c r="O80" s="27"/>
      <c r="P80" s="27"/>
      <c r="Q80" s="27"/>
      <c r="R80" s="80"/>
      <c r="S80" s="27"/>
      <c r="T80" s="27"/>
      <c r="U80" s="27"/>
      <c r="V80" s="27"/>
      <c r="W80" s="27"/>
      <c r="X80" s="27"/>
      <c r="Y80" s="27"/>
      <c r="Z80" s="27"/>
      <c r="AA80" s="27"/>
      <c r="AB80" s="27"/>
      <c r="AC80" s="27"/>
      <c r="AD80" s="27"/>
      <c r="AE80" s="27"/>
      <c r="AF80" s="27"/>
      <c r="AG80" s="27"/>
      <c r="AH80" s="27"/>
      <c r="AI80" s="27"/>
      <c r="AJ80" s="27"/>
      <c r="AK80" s="27"/>
      <c r="AL80" s="27"/>
    </row>
    <row r="81" s="28" customFormat="1" spans="1:38">
      <c r="A81" s="27"/>
      <c r="B81" s="27"/>
      <c r="C81" s="27"/>
      <c r="D81" s="27"/>
      <c r="E81" s="27"/>
      <c r="F81" s="27"/>
      <c r="G81" s="27"/>
      <c r="H81" s="27"/>
      <c r="I81" s="27"/>
      <c r="J81" s="27"/>
      <c r="K81" s="27"/>
      <c r="L81" s="27"/>
      <c r="M81" s="27"/>
      <c r="N81" s="27"/>
      <c r="O81" s="27"/>
      <c r="P81" s="27"/>
      <c r="Q81" s="27"/>
      <c r="R81" s="80"/>
      <c r="S81" s="27"/>
      <c r="T81" s="27"/>
      <c r="U81" s="27"/>
      <c r="V81" s="27"/>
      <c r="W81" s="27"/>
      <c r="X81" s="27"/>
      <c r="Y81" s="27"/>
      <c r="Z81" s="27"/>
      <c r="AA81" s="27"/>
      <c r="AB81" s="27"/>
      <c r="AC81" s="27"/>
      <c r="AD81" s="27"/>
      <c r="AE81" s="27"/>
      <c r="AF81" s="27"/>
      <c r="AG81" s="27"/>
      <c r="AH81" s="27"/>
      <c r="AI81" s="27"/>
      <c r="AJ81" s="27"/>
      <c r="AK81" s="27"/>
      <c r="AL81" s="27"/>
    </row>
    <row r="82" s="28" customFormat="1" spans="1:38">
      <c r="A82" s="27"/>
      <c r="B82" s="27"/>
      <c r="C82" s="27"/>
      <c r="D82" s="27"/>
      <c r="E82" s="27"/>
      <c r="F82" s="27"/>
      <c r="G82" s="27"/>
      <c r="H82" s="27"/>
      <c r="I82" s="27"/>
      <c r="J82" s="27"/>
      <c r="K82" s="27"/>
      <c r="L82" s="27"/>
      <c r="M82" s="27"/>
      <c r="N82" s="27"/>
      <c r="O82" s="27"/>
      <c r="P82" s="27"/>
      <c r="Q82" s="27"/>
      <c r="R82" s="80"/>
      <c r="S82" s="27"/>
      <c r="T82" s="27"/>
      <c r="U82" s="27"/>
      <c r="V82" s="27"/>
      <c r="W82" s="27"/>
      <c r="X82" s="27"/>
      <c r="Y82" s="27"/>
      <c r="Z82" s="27"/>
      <c r="AA82" s="27"/>
      <c r="AB82" s="27"/>
      <c r="AC82" s="27"/>
      <c r="AD82" s="27"/>
      <c r="AE82" s="27"/>
      <c r="AF82" s="27"/>
      <c r="AG82" s="27"/>
      <c r="AH82" s="27"/>
      <c r="AI82" s="27"/>
      <c r="AJ82" s="27"/>
      <c r="AK82" s="27"/>
      <c r="AL82" s="27"/>
    </row>
    <row r="83" s="28" customFormat="1" spans="1:38">
      <c r="A83" s="27"/>
      <c r="B83" s="27"/>
      <c r="C83" s="27"/>
      <c r="D83" s="27"/>
      <c r="E83" s="27"/>
      <c r="F83" s="27"/>
      <c r="G83" s="27"/>
      <c r="H83" s="27"/>
      <c r="I83" s="27"/>
      <c r="J83" s="27"/>
      <c r="K83" s="27"/>
      <c r="L83" s="27"/>
      <c r="M83" s="27"/>
      <c r="N83" s="27"/>
      <c r="O83" s="27"/>
      <c r="P83" s="27"/>
      <c r="Q83" s="27"/>
      <c r="R83" s="80"/>
      <c r="S83" s="27"/>
      <c r="T83" s="27"/>
      <c r="U83" s="27"/>
      <c r="V83" s="27"/>
      <c r="W83" s="27"/>
      <c r="X83" s="27"/>
      <c r="Y83" s="27"/>
      <c r="Z83" s="27"/>
      <c r="AA83" s="27"/>
      <c r="AB83" s="27"/>
      <c r="AC83" s="27"/>
      <c r="AD83" s="27"/>
      <c r="AE83" s="27"/>
      <c r="AF83" s="27"/>
      <c r="AG83" s="27"/>
      <c r="AH83" s="27"/>
      <c r="AI83" s="27"/>
      <c r="AJ83" s="27"/>
      <c r="AK83" s="27"/>
      <c r="AL83" s="27"/>
    </row>
    <row r="84" s="28" customFormat="1" spans="1:38">
      <c r="A84" s="27"/>
      <c r="B84" s="27"/>
      <c r="C84" s="27"/>
      <c r="D84" s="27"/>
      <c r="E84" s="27"/>
      <c r="F84" s="27"/>
      <c r="G84" s="27"/>
      <c r="H84" s="27"/>
      <c r="I84" s="27"/>
      <c r="J84" s="27"/>
      <c r="K84" s="27"/>
      <c r="L84" s="27"/>
      <c r="M84" s="27"/>
      <c r="N84" s="27"/>
      <c r="O84" s="27"/>
      <c r="P84" s="27"/>
      <c r="Q84" s="27"/>
      <c r="R84" s="80"/>
      <c r="S84" s="27"/>
      <c r="T84" s="27"/>
      <c r="U84" s="27"/>
      <c r="V84" s="27"/>
      <c r="W84" s="27"/>
      <c r="X84" s="27"/>
      <c r="Y84" s="27"/>
      <c r="Z84" s="27"/>
      <c r="AA84" s="27"/>
      <c r="AB84" s="27"/>
      <c r="AC84" s="27"/>
      <c r="AD84" s="27"/>
      <c r="AE84" s="27"/>
      <c r="AF84" s="27"/>
      <c r="AG84" s="27"/>
      <c r="AH84" s="27"/>
      <c r="AI84" s="27"/>
      <c r="AJ84" s="27"/>
      <c r="AK84" s="27"/>
      <c r="AL84" s="27"/>
    </row>
    <row r="85" s="28" customFormat="1" spans="1:38">
      <c r="A85" s="27"/>
      <c r="B85" s="27"/>
      <c r="C85" s="27"/>
      <c r="D85" s="27"/>
      <c r="E85" s="27"/>
      <c r="F85" s="27"/>
      <c r="G85" s="27"/>
      <c r="H85" s="27"/>
      <c r="I85" s="27"/>
      <c r="J85" s="27"/>
      <c r="K85" s="27"/>
      <c r="L85" s="27"/>
      <c r="M85" s="27"/>
      <c r="N85" s="27"/>
      <c r="O85" s="27"/>
      <c r="P85" s="27"/>
      <c r="Q85" s="27"/>
      <c r="R85" s="80"/>
      <c r="S85" s="27"/>
      <c r="T85" s="27"/>
      <c r="U85" s="27"/>
      <c r="V85" s="27"/>
      <c r="W85" s="27"/>
      <c r="X85" s="27"/>
      <c r="Y85" s="27"/>
      <c r="Z85" s="27"/>
      <c r="AA85" s="27"/>
      <c r="AB85" s="27"/>
      <c r="AC85" s="27"/>
      <c r="AD85" s="27"/>
      <c r="AE85" s="27"/>
      <c r="AF85" s="27"/>
      <c r="AG85" s="27"/>
      <c r="AH85" s="27"/>
      <c r="AI85" s="27"/>
      <c r="AJ85" s="27"/>
      <c r="AK85" s="27"/>
      <c r="AL85" s="27"/>
    </row>
    <row r="86" s="28" customFormat="1" spans="1:38">
      <c r="A86" s="27"/>
      <c r="B86" s="27"/>
      <c r="C86" s="27"/>
      <c r="D86" s="27"/>
      <c r="E86" s="27"/>
      <c r="F86" s="27"/>
      <c r="G86" s="27"/>
      <c r="H86" s="27"/>
      <c r="I86" s="27"/>
      <c r="J86" s="27"/>
      <c r="K86" s="27"/>
      <c r="L86" s="27"/>
      <c r="M86" s="27"/>
      <c r="N86" s="27"/>
      <c r="O86" s="27"/>
      <c r="P86" s="27"/>
      <c r="Q86" s="27"/>
      <c r="R86" s="80"/>
      <c r="S86" s="27"/>
      <c r="T86" s="27"/>
      <c r="U86" s="27"/>
      <c r="V86" s="27"/>
      <c r="W86" s="27"/>
      <c r="X86" s="27"/>
      <c r="Y86" s="27"/>
      <c r="Z86" s="27"/>
      <c r="AA86" s="27"/>
      <c r="AB86" s="27"/>
      <c r="AC86" s="27"/>
      <c r="AD86" s="27"/>
      <c r="AE86" s="27"/>
      <c r="AF86" s="27"/>
      <c r="AG86" s="27"/>
      <c r="AH86" s="27"/>
      <c r="AI86" s="27"/>
      <c r="AJ86" s="27"/>
      <c r="AK86" s="27"/>
      <c r="AL86" s="27"/>
    </row>
    <row r="87" s="28" customFormat="1" spans="1:38">
      <c r="A87" s="27"/>
      <c r="B87" s="27"/>
      <c r="C87" s="27"/>
      <c r="D87" s="27"/>
      <c r="E87" s="27"/>
      <c r="F87" s="27"/>
      <c r="G87" s="27"/>
      <c r="H87" s="27"/>
      <c r="I87" s="27"/>
      <c r="J87" s="27"/>
      <c r="K87" s="27"/>
      <c r="L87" s="27"/>
      <c r="M87" s="27"/>
      <c r="N87" s="27"/>
      <c r="O87" s="27"/>
      <c r="P87" s="27"/>
      <c r="Q87" s="27"/>
      <c r="R87" s="80"/>
      <c r="S87" s="27"/>
      <c r="T87" s="27"/>
      <c r="U87" s="27"/>
      <c r="V87" s="27"/>
      <c r="W87" s="27"/>
      <c r="X87" s="27"/>
      <c r="Y87" s="27"/>
      <c r="Z87" s="27"/>
      <c r="AA87" s="27"/>
      <c r="AB87" s="27"/>
      <c r="AC87" s="27"/>
      <c r="AD87" s="27"/>
      <c r="AE87" s="27"/>
      <c r="AF87" s="27"/>
      <c r="AG87" s="27"/>
      <c r="AH87" s="27"/>
      <c r="AI87" s="27"/>
      <c r="AJ87" s="27"/>
      <c r="AK87" s="27"/>
      <c r="AL87" s="27"/>
    </row>
    <row r="88" s="28" customFormat="1" spans="1:38">
      <c r="A88" s="27"/>
      <c r="B88" s="27"/>
      <c r="C88" s="27"/>
      <c r="D88" s="27"/>
      <c r="E88" s="27"/>
      <c r="F88" s="27"/>
      <c r="G88" s="27"/>
      <c r="H88" s="27"/>
      <c r="I88" s="27"/>
      <c r="J88" s="27"/>
      <c r="K88" s="27"/>
      <c r="L88" s="27"/>
      <c r="M88" s="27"/>
      <c r="N88" s="27"/>
      <c r="O88" s="27"/>
      <c r="P88" s="27"/>
      <c r="Q88" s="27"/>
      <c r="R88" s="80"/>
      <c r="S88" s="27"/>
      <c r="T88" s="27"/>
      <c r="U88" s="27"/>
      <c r="V88" s="27"/>
      <c r="W88" s="27"/>
      <c r="X88" s="27"/>
      <c r="Y88" s="27"/>
      <c r="Z88" s="27"/>
      <c r="AA88" s="27"/>
      <c r="AB88" s="27"/>
      <c r="AC88" s="27"/>
      <c r="AD88" s="27"/>
      <c r="AE88" s="27"/>
      <c r="AF88" s="27"/>
      <c r="AG88" s="27"/>
      <c r="AH88" s="27"/>
      <c r="AI88" s="27"/>
      <c r="AJ88" s="27"/>
      <c r="AK88" s="27"/>
      <c r="AL88" s="27"/>
    </row>
    <row r="89" s="28" customFormat="1" spans="1:38">
      <c r="A89" s="27"/>
      <c r="B89" s="27"/>
      <c r="C89" s="27"/>
      <c r="D89" s="27"/>
      <c r="E89" s="27"/>
      <c r="F89" s="27"/>
      <c r="G89" s="27"/>
      <c r="H89" s="27"/>
      <c r="I89" s="27"/>
      <c r="J89" s="27"/>
      <c r="K89" s="27"/>
      <c r="L89" s="27"/>
      <c r="M89" s="27"/>
      <c r="N89" s="27"/>
      <c r="O89" s="27"/>
      <c r="P89" s="27"/>
      <c r="Q89" s="27"/>
      <c r="R89" s="80"/>
      <c r="S89" s="27"/>
      <c r="T89" s="27"/>
      <c r="U89" s="27"/>
      <c r="V89" s="27"/>
      <c r="W89" s="27"/>
      <c r="X89" s="27"/>
      <c r="Y89" s="27"/>
      <c r="Z89" s="27"/>
      <c r="AA89" s="27"/>
      <c r="AB89" s="27"/>
      <c r="AC89" s="27"/>
      <c r="AD89" s="27"/>
      <c r="AE89" s="27"/>
      <c r="AF89" s="27"/>
      <c r="AG89" s="27"/>
      <c r="AH89" s="27"/>
      <c r="AI89" s="27"/>
      <c r="AJ89" s="27"/>
      <c r="AK89" s="27"/>
      <c r="AL89" s="27"/>
    </row>
    <row r="90" s="28" customFormat="1" spans="1:38">
      <c r="A90" s="27"/>
      <c r="B90" s="27"/>
      <c r="C90" s="27"/>
      <c r="D90" s="27"/>
      <c r="E90" s="27"/>
      <c r="F90" s="27"/>
      <c r="G90" s="27"/>
      <c r="H90" s="27"/>
      <c r="I90" s="27"/>
      <c r="J90" s="27"/>
      <c r="K90" s="27"/>
      <c r="L90" s="27"/>
      <c r="M90" s="27"/>
      <c r="N90" s="27"/>
      <c r="O90" s="27"/>
      <c r="P90" s="27"/>
      <c r="Q90" s="27"/>
      <c r="R90" s="80"/>
      <c r="S90" s="27"/>
      <c r="T90" s="27"/>
      <c r="U90" s="27"/>
      <c r="V90" s="27"/>
      <c r="W90" s="27"/>
      <c r="X90" s="27"/>
      <c r="Y90" s="27"/>
      <c r="Z90" s="27"/>
      <c r="AA90" s="27"/>
      <c r="AB90" s="27"/>
      <c r="AC90" s="27"/>
      <c r="AD90" s="27"/>
      <c r="AE90" s="27"/>
      <c r="AF90" s="27"/>
      <c r="AG90" s="27"/>
      <c r="AH90" s="27"/>
      <c r="AI90" s="27"/>
      <c r="AJ90" s="27"/>
      <c r="AK90" s="27"/>
      <c r="AL90" s="27"/>
    </row>
    <row r="91" s="28" customFormat="1" spans="1:38">
      <c r="A91" s="27"/>
      <c r="B91" s="27"/>
      <c r="C91" s="27"/>
      <c r="D91" s="27"/>
      <c r="E91" s="27"/>
      <c r="F91" s="27"/>
      <c r="G91" s="27"/>
      <c r="H91" s="27"/>
      <c r="I91" s="27"/>
      <c r="J91" s="27"/>
      <c r="K91" s="27"/>
      <c r="L91" s="27"/>
      <c r="M91" s="27"/>
      <c r="N91" s="27"/>
      <c r="O91" s="27"/>
      <c r="P91" s="27"/>
      <c r="Q91" s="27"/>
      <c r="R91" s="80"/>
      <c r="S91" s="27"/>
      <c r="T91" s="27"/>
      <c r="U91" s="27"/>
      <c r="V91" s="27"/>
      <c r="W91" s="27"/>
      <c r="X91" s="27"/>
      <c r="Y91" s="27"/>
      <c r="Z91" s="27"/>
      <c r="AA91" s="27"/>
      <c r="AB91" s="27"/>
      <c r="AC91" s="27"/>
      <c r="AD91" s="27"/>
      <c r="AE91" s="27"/>
      <c r="AF91" s="27"/>
      <c r="AG91" s="27"/>
      <c r="AH91" s="27"/>
      <c r="AI91" s="27"/>
      <c r="AJ91" s="27"/>
      <c r="AK91" s="27"/>
      <c r="AL91" s="27"/>
    </row>
    <row r="92" s="28" customFormat="1" spans="1:38">
      <c r="A92" s="27"/>
      <c r="B92" s="27"/>
      <c r="C92" s="27"/>
      <c r="D92" s="27"/>
      <c r="E92" s="27"/>
      <c r="F92" s="27"/>
      <c r="G92" s="27"/>
      <c r="H92" s="27"/>
      <c r="I92" s="27"/>
      <c r="J92" s="27"/>
      <c r="K92" s="27"/>
      <c r="L92" s="27"/>
      <c r="M92" s="27"/>
      <c r="N92" s="27"/>
      <c r="O92" s="27"/>
      <c r="P92" s="27"/>
      <c r="Q92" s="27"/>
      <c r="R92" s="80"/>
      <c r="S92" s="27"/>
      <c r="T92" s="27"/>
      <c r="U92" s="27"/>
      <c r="V92" s="27"/>
      <c r="W92" s="27"/>
      <c r="X92" s="27"/>
      <c r="Y92" s="27"/>
      <c r="Z92" s="27"/>
      <c r="AA92" s="27"/>
      <c r="AB92" s="27"/>
      <c r="AC92" s="27"/>
      <c r="AD92" s="27"/>
      <c r="AE92" s="27"/>
      <c r="AF92" s="27"/>
      <c r="AG92" s="27"/>
      <c r="AH92" s="27"/>
      <c r="AI92" s="27"/>
      <c r="AJ92" s="27"/>
      <c r="AK92" s="27"/>
      <c r="AL92" s="27"/>
    </row>
    <row r="93" s="28" customFormat="1" spans="1:38">
      <c r="A93" s="27"/>
      <c r="B93" s="27"/>
      <c r="C93" s="27"/>
      <c r="D93" s="27"/>
      <c r="E93" s="27"/>
      <c r="F93" s="27"/>
      <c r="G93" s="27"/>
      <c r="H93" s="27"/>
      <c r="I93" s="27"/>
      <c r="J93" s="27"/>
      <c r="K93" s="27"/>
      <c r="L93" s="27"/>
      <c r="M93" s="27"/>
      <c r="N93" s="27"/>
      <c r="O93" s="27"/>
      <c r="P93" s="27"/>
      <c r="Q93" s="27"/>
      <c r="R93" s="80"/>
      <c r="S93" s="27"/>
      <c r="T93" s="27"/>
      <c r="U93" s="27"/>
      <c r="V93" s="27"/>
      <c r="W93" s="27"/>
      <c r="X93" s="27"/>
      <c r="Y93" s="27"/>
      <c r="Z93" s="27"/>
      <c r="AA93" s="27"/>
      <c r="AB93" s="27"/>
      <c r="AC93" s="27"/>
      <c r="AD93" s="27"/>
      <c r="AE93" s="27"/>
      <c r="AF93" s="27"/>
      <c r="AG93" s="27"/>
      <c r="AH93" s="27"/>
      <c r="AI93" s="27"/>
      <c r="AJ93" s="27"/>
      <c r="AK93" s="27"/>
      <c r="AL93" s="27"/>
    </row>
    <row r="94" s="28" customFormat="1" spans="1:38">
      <c r="A94" s="27"/>
      <c r="B94" s="27"/>
      <c r="C94" s="27"/>
      <c r="D94" s="27"/>
      <c r="E94" s="27"/>
      <c r="F94" s="27"/>
      <c r="G94" s="27"/>
      <c r="H94" s="27"/>
      <c r="I94" s="27"/>
      <c r="J94" s="27"/>
      <c r="K94" s="27"/>
      <c r="L94" s="27"/>
      <c r="M94" s="27"/>
      <c r="N94" s="27"/>
      <c r="O94" s="27"/>
      <c r="P94" s="27"/>
      <c r="Q94" s="27"/>
      <c r="R94" s="80"/>
      <c r="S94" s="27"/>
      <c r="T94" s="27"/>
      <c r="U94" s="27"/>
      <c r="V94" s="27"/>
      <c r="W94" s="27"/>
      <c r="X94" s="27"/>
      <c r="Y94" s="27"/>
      <c r="Z94" s="27"/>
      <c r="AA94" s="27"/>
      <c r="AB94" s="27"/>
      <c r="AC94" s="27"/>
      <c r="AD94" s="27"/>
      <c r="AE94" s="27"/>
      <c r="AF94" s="27"/>
      <c r="AG94" s="27"/>
      <c r="AH94" s="27"/>
      <c r="AI94" s="27"/>
      <c r="AJ94" s="27"/>
      <c r="AK94" s="27"/>
      <c r="AL94" s="27"/>
    </row>
    <row r="95" s="28" customFormat="1" spans="1:38">
      <c r="A95" s="27"/>
      <c r="B95" s="27"/>
      <c r="C95" s="27"/>
      <c r="D95" s="27"/>
      <c r="E95" s="27"/>
      <c r="F95" s="27"/>
      <c r="G95" s="27"/>
      <c r="H95" s="27"/>
      <c r="I95" s="27"/>
      <c r="J95" s="27"/>
      <c r="K95" s="27"/>
      <c r="L95" s="27"/>
      <c r="M95" s="27"/>
      <c r="N95" s="27"/>
      <c r="O95" s="27"/>
      <c r="P95" s="27"/>
      <c r="Q95" s="27"/>
      <c r="R95" s="80"/>
      <c r="S95" s="27"/>
      <c r="T95" s="27"/>
      <c r="U95" s="27"/>
      <c r="V95" s="27"/>
      <c r="W95" s="27"/>
      <c r="X95" s="27"/>
      <c r="Y95" s="27"/>
      <c r="Z95" s="27"/>
      <c r="AA95" s="27"/>
      <c r="AB95" s="27"/>
      <c r="AC95" s="27"/>
      <c r="AD95" s="27"/>
      <c r="AE95" s="27"/>
      <c r="AF95" s="27"/>
      <c r="AG95" s="27"/>
      <c r="AH95" s="27"/>
      <c r="AI95" s="27"/>
      <c r="AJ95" s="27"/>
      <c r="AK95" s="27"/>
      <c r="AL95" s="27"/>
    </row>
    <row r="96" s="28" customFormat="1" spans="1:38">
      <c r="A96" s="27"/>
      <c r="B96" s="27"/>
      <c r="C96" s="27"/>
      <c r="D96" s="27"/>
      <c r="E96" s="27"/>
      <c r="F96" s="27"/>
      <c r="G96" s="27"/>
      <c r="H96" s="27"/>
      <c r="I96" s="27"/>
      <c r="J96" s="27"/>
      <c r="K96" s="27"/>
      <c r="L96" s="27"/>
      <c r="M96" s="27"/>
      <c r="N96" s="27"/>
      <c r="O96" s="27"/>
      <c r="P96" s="27"/>
      <c r="Q96" s="27"/>
      <c r="R96" s="80"/>
      <c r="S96" s="27"/>
      <c r="T96" s="27"/>
      <c r="U96" s="27"/>
      <c r="V96" s="27"/>
      <c r="W96" s="27"/>
      <c r="X96" s="27"/>
      <c r="Y96" s="27"/>
      <c r="Z96" s="27"/>
      <c r="AA96" s="27"/>
      <c r="AB96" s="27"/>
      <c r="AC96" s="27"/>
      <c r="AD96" s="27"/>
      <c r="AE96" s="27"/>
      <c r="AF96" s="27"/>
      <c r="AG96" s="27"/>
      <c r="AH96" s="27"/>
      <c r="AI96" s="27"/>
      <c r="AJ96" s="27"/>
      <c r="AK96" s="27"/>
      <c r="AL96" s="27"/>
    </row>
    <row r="97" s="28" customFormat="1" spans="1:38">
      <c r="A97" s="27"/>
      <c r="B97" s="27"/>
      <c r="C97" s="27"/>
      <c r="D97" s="27"/>
      <c r="E97" s="27"/>
      <c r="F97" s="27"/>
      <c r="G97" s="27"/>
      <c r="H97" s="27"/>
      <c r="I97" s="27"/>
      <c r="J97" s="27"/>
      <c r="K97" s="27"/>
      <c r="L97" s="27"/>
      <c r="M97" s="27"/>
      <c r="N97" s="27"/>
      <c r="O97" s="27"/>
      <c r="P97" s="27"/>
      <c r="Q97" s="27"/>
      <c r="R97" s="80"/>
      <c r="S97" s="27"/>
      <c r="T97" s="27"/>
      <c r="U97" s="27"/>
      <c r="V97" s="27"/>
      <c r="W97" s="27"/>
      <c r="X97" s="27"/>
      <c r="Y97" s="27"/>
      <c r="Z97" s="27"/>
      <c r="AA97" s="27"/>
      <c r="AB97" s="27"/>
      <c r="AC97" s="27"/>
      <c r="AD97" s="27"/>
      <c r="AE97" s="27"/>
      <c r="AF97" s="27"/>
      <c r="AG97" s="27"/>
      <c r="AH97" s="27"/>
      <c r="AI97" s="27"/>
      <c r="AJ97" s="27"/>
      <c r="AK97" s="27"/>
      <c r="AL97" s="27"/>
    </row>
    <row r="98" s="28" customFormat="1" spans="1:38">
      <c r="A98" s="27"/>
      <c r="B98" s="27"/>
      <c r="C98" s="27"/>
      <c r="D98" s="27"/>
      <c r="E98" s="27"/>
      <c r="F98" s="27"/>
      <c r="G98" s="27"/>
      <c r="H98" s="27"/>
      <c r="I98" s="27"/>
      <c r="J98" s="27"/>
      <c r="K98" s="27"/>
      <c r="L98" s="27"/>
      <c r="M98" s="27"/>
      <c r="N98" s="27"/>
      <c r="O98" s="27"/>
      <c r="P98" s="27"/>
      <c r="Q98" s="27"/>
      <c r="R98" s="80"/>
      <c r="S98" s="27"/>
      <c r="T98" s="27"/>
      <c r="U98" s="27"/>
      <c r="V98" s="27"/>
      <c r="W98" s="27"/>
      <c r="X98" s="27"/>
      <c r="Y98" s="27"/>
      <c r="Z98" s="27"/>
      <c r="AA98" s="27"/>
      <c r="AB98" s="27"/>
      <c r="AC98" s="27"/>
      <c r="AD98" s="27"/>
      <c r="AE98" s="27"/>
      <c r="AF98" s="27"/>
      <c r="AG98" s="27"/>
      <c r="AH98" s="27"/>
      <c r="AI98" s="27"/>
      <c r="AJ98" s="27"/>
      <c r="AK98" s="27"/>
      <c r="AL98" s="27"/>
    </row>
    <row r="99" s="28" customFormat="1" spans="1:38">
      <c r="A99" s="27"/>
      <c r="B99" s="27"/>
      <c r="C99" s="27"/>
      <c r="D99" s="27"/>
      <c r="E99" s="27"/>
      <c r="F99" s="27"/>
      <c r="G99" s="27"/>
      <c r="H99" s="27"/>
      <c r="I99" s="27"/>
      <c r="J99" s="27"/>
      <c r="K99" s="27"/>
      <c r="L99" s="27"/>
      <c r="M99" s="27"/>
      <c r="N99" s="27"/>
      <c r="O99" s="27"/>
      <c r="P99" s="27"/>
      <c r="Q99" s="27"/>
      <c r="R99" s="80"/>
      <c r="S99" s="27"/>
      <c r="T99" s="27"/>
      <c r="U99" s="27"/>
      <c r="V99" s="27"/>
      <c r="W99" s="27"/>
      <c r="X99" s="27"/>
      <c r="Y99" s="27"/>
      <c r="Z99" s="27"/>
      <c r="AA99" s="27"/>
      <c r="AB99" s="27"/>
      <c r="AC99" s="27"/>
      <c r="AD99" s="27"/>
      <c r="AE99" s="27"/>
      <c r="AF99" s="27"/>
      <c r="AG99" s="27"/>
      <c r="AH99" s="27"/>
      <c r="AI99" s="27"/>
      <c r="AJ99" s="27"/>
      <c r="AK99" s="27"/>
      <c r="AL99" s="27"/>
    </row>
    <row r="100" s="28" customFormat="1" spans="1:38">
      <c r="A100" s="27"/>
      <c r="B100" s="27"/>
      <c r="C100" s="27"/>
      <c r="D100" s="27"/>
      <c r="E100" s="27"/>
      <c r="F100" s="27"/>
      <c r="G100" s="27"/>
      <c r="H100" s="27"/>
      <c r="I100" s="27"/>
      <c r="J100" s="27"/>
      <c r="K100" s="27"/>
      <c r="L100" s="27"/>
      <c r="M100" s="27"/>
      <c r="N100" s="27"/>
      <c r="O100" s="27"/>
      <c r="P100" s="27"/>
      <c r="Q100" s="27"/>
      <c r="R100" s="80"/>
      <c r="S100" s="27"/>
      <c r="T100" s="27"/>
      <c r="U100" s="27"/>
      <c r="V100" s="27"/>
      <c r="W100" s="27"/>
      <c r="X100" s="27"/>
      <c r="Y100" s="27"/>
      <c r="Z100" s="27"/>
      <c r="AA100" s="27"/>
      <c r="AB100" s="27"/>
      <c r="AC100" s="27"/>
      <c r="AD100" s="27"/>
      <c r="AE100" s="27"/>
      <c r="AF100" s="27"/>
      <c r="AG100" s="27"/>
      <c r="AH100" s="27"/>
      <c r="AI100" s="27"/>
      <c r="AJ100" s="27"/>
      <c r="AK100" s="27"/>
      <c r="AL100" s="27"/>
    </row>
    <row r="101" s="28" customFormat="1" spans="1:38">
      <c r="A101" s="27"/>
      <c r="B101" s="27"/>
      <c r="C101" s="27"/>
      <c r="D101" s="27"/>
      <c r="E101" s="27"/>
      <c r="F101" s="27"/>
      <c r="G101" s="27"/>
      <c r="H101" s="27"/>
      <c r="I101" s="27"/>
      <c r="J101" s="27"/>
      <c r="K101" s="27"/>
      <c r="L101" s="27"/>
      <c r="M101" s="27"/>
      <c r="N101" s="27"/>
      <c r="O101" s="27"/>
      <c r="P101" s="27"/>
      <c r="Q101" s="27"/>
      <c r="R101" s="80"/>
      <c r="S101" s="27"/>
      <c r="T101" s="27"/>
      <c r="U101" s="27"/>
      <c r="V101" s="27"/>
      <c r="W101" s="27"/>
      <c r="X101" s="27"/>
      <c r="Y101" s="27"/>
      <c r="Z101" s="27"/>
      <c r="AA101" s="27"/>
      <c r="AB101" s="27"/>
      <c r="AC101" s="27"/>
      <c r="AD101" s="27"/>
      <c r="AE101" s="27"/>
      <c r="AF101" s="27"/>
      <c r="AG101" s="27"/>
      <c r="AH101" s="27"/>
      <c r="AI101" s="27"/>
      <c r="AJ101" s="27"/>
      <c r="AK101" s="27"/>
      <c r="AL101" s="27"/>
    </row>
    <row r="102" s="28" customFormat="1" spans="1:38">
      <c r="A102" s="27"/>
      <c r="B102" s="27"/>
      <c r="C102" s="27"/>
      <c r="D102" s="27"/>
      <c r="E102" s="27"/>
      <c r="F102" s="27"/>
      <c r="G102" s="27"/>
      <c r="H102" s="27"/>
      <c r="I102" s="27"/>
      <c r="J102" s="27"/>
      <c r="K102" s="27"/>
      <c r="L102" s="27"/>
      <c r="M102" s="27"/>
      <c r="N102" s="27"/>
      <c r="O102" s="27"/>
      <c r="P102" s="27"/>
      <c r="Q102" s="27"/>
      <c r="R102" s="80"/>
      <c r="S102" s="27"/>
      <c r="T102" s="27"/>
      <c r="U102" s="27"/>
      <c r="V102" s="27"/>
      <c r="W102" s="27"/>
      <c r="X102" s="27"/>
      <c r="Y102" s="27"/>
      <c r="Z102" s="27"/>
      <c r="AA102" s="27"/>
      <c r="AB102" s="27"/>
      <c r="AC102" s="27"/>
      <c r="AD102" s="27"/>
      <c r="AE102" s="27"/>
      <c r="AF102" s="27"/>
      <c r="AG102" s="27"/>
      <c r="AH102" s="27"/>
      <c r="AI102" s="27"/>
      <c r="AJ102" s="27"/>
      <c r="AK102" s="27"/>
      <c r="AL102" s="27"/>
    </row>
    <row r="103" s="28" customFormat="1" spans="1:38">
      <c r="A103" s="27"/>
      <c r="B103" s="27"/>
      <c r="C103" s="27"/>
      <c r="D103" s="27"/>
      <c r="E103" s="27"/>
      <c r="F103" s="27"/>
      <c r="G103" s="27"/>
      <c r="H103" s="27"/>
      <c r="I103" s="27"/>
      <c r="J103" s="27"/>
      <c r="K103" s="27"/>
      <c r="L103" s="27"/>
      <c r="M103" s="27"/>
      <c r="N103" s="27"/>
      <c r="O103" s="27"/>
      <c r="P103" s="27"/>
      <c r="Q103" s="27"/>
      <c r="R103" s="80"/>
      <c r="S103" s="27"/>
      <c r="T103" s="27"/>
      <c r="U103" s="27"/>
      <c r="V103" s="27"/>
      <c r="W103" s="27"/>
      <c r="X103" s="27"/>
      <c r="Y103" s="27"/>
      <c r="Z103" s="27"/>
      <c r="AA103" s="27"/>
      <c r="AB103" s="27"/>
      <c r="AC103" s="27"/>
      <c r="AD103" s="27"/>
      <c r="AE103" s="27"/>
      <c r="AF103" s="27"/>
      <c r="AG103" s="27"/>
      <c r="AH103" s="27"/>
      <c r="AI103" s="27"/>
      <c r="AJ103" s="27"/>
      <c r="AK103" s="27"/>
      <c r="AL103" s="27"/>
    </row>
    <row r="104" s="28" customFormat="1" spans="1:38">
      <c r="A104" s="27"/>
      <c r="B104" s="27"/>
      <c r="C104" s="27"/>
      <c r="D104" s="27"/>
      <c r="E104" s="27"/>
      <c r="F104" s="27"/>
      <c r="G104" s="27"/>
      <c r="H104" s="27"/>
      <c r="I104" s="27"/>
      <c r="J104" s="27"/>
      <c r="K104" s="27"/>
      <c r="L104" s="27"/>
      <c r="M104" s="27"/>
      <c r="N104" s="27"/>
      <c r="O104" s="27"/>
      <c r="P104" s="27"/>
      <c r="Q104" s="27"/>
      <c r="R104" s="80"/>
      <c r="S104" s="27"/>
      <c r="T104" s="27"/>
      <c r="U104" s="27"/>
      <c r="V104" s="27"/>
      <c r="W104" s="27"/>
      <c r="X104" s="27"/>
      <c r="Y104" s="27"/>
      <c r="Z104" s="27"/>
      <c r="AA104" s="27"/>
      <c r="AB104" s="27"/>
      <c r="AC104" s="27"/>
      <c r="AD104" s="27"/>
      <c r="AE104" s="27"/>
      <c r="AF104" s="27"/>
      <c r="AG104" s="27"/>
      <c r="AH104" s="27"/>
      <c r="AI104" s="27"/>
      <c r="AJ104" s="27"/>
      <c r="AK104" s="27"/>
      <c r="AL104" s="27"/>
    </row>
    <row r="105" spans="1:38">
      <c r="A105" s="27"/>
      <c r="B105" s="27"/>
      <c r="C105" s="27"/>
      <c r="D105" s="27"/>
      <c r="E105" s="27"/>
      <c r="F105" s="27"/>
      <c r="G105" s="27"/>
      <c r="H105" s="27"/>
      <c r="I105" s="27"/>
      <c r="J105" s="27"/>
      <c r="K105" s="27"/>
      <c r="L105" s="27"/>
      <c r="M105" s="27"/>
      <c r="N105" s="27"/>
      <c r="O105" s="27"/>
      <c r="P105" s="27"/>
      <c r="Q105" s="27"/>
      <c r="R105" s="80"/>
      <c r="S105" s="27"/>
      <c r="T105" s="27"/>
      <c r="U105" s="27"/>
      <c r="V105" s="27"/>
      <c r="W105" s="27"/>
      <c r="X105" s="27"/>
      <c r="Y105" s="27"/>
      <c r="Z105" s="27"/>
      <c r="AA105" s="27"/>
      <c r="AB105" s="27"/>
      <c r="AC105" s="27"/>
      <c r="AD105" s="27"/>
      <c r="AE105" s="27"/>
      <c r="AF105" s="27"/>
      <c r="AG105" s="27"/>
      <c r="AH105" s="27"/>
      <c r="AI105" s="27"/>
      <c r="AJ105" s="27"/>
      <c r="AK105" s="27"/>
      <c r="AL105" s="27"/>
    </row>
    <row r="106" spans="1:38">
      <c r="A106" s="27"/>
      <c r="B106" s="27"/>
      <c r="C106" s="27"/>
      <c r="D106" s="27"/>
      <c r="E106" s="27"/>
      <c r="F106" s="27"/>
      <c r="G106" s="27"/>
      <c r="H106" s="27"/>
      <c r="I106" s="27"/>
      <c r="J106" s="27"/>
      <c r="K106" s="27"/>
      <c r="L106" s="27"/>
      <c r="M106" s="27"/>
      <c r="N106" s="27"/>
      <c r="O106" s="27"/>
      <c r="P106" s="27"/>
      <c r="Q106" s="27"/>
      <c r="R106" s="80"/>
      <c r="S106" s="27"/>
      <c r="T106" s="27"/>
      <c r="U106" s="27"/>
      <c r="V106" s="27"/>
      <c r="W106" s="27"/>
      <c r="X106" s="27"/>
      <c r="Y106" s="27"/>
      <c r="Z106" s="27"/>
      <c r="AA106" s="27"/>
      <c r="AB106" s="27"/>
      <c r="AC106" s="27"/>
      <c r="AD106" s="27"/>
      <c r="AE106" s="27"/>
      <c r="AF106" s="27"/>
      <c r="AG106" s="27"/>
      <c r="AH106" s="27"/>
      <c r="AI106" s="27"/>
      <c r="AJ106" s="27"/>
      <c r="AK106" s="27"/>
      <c r="AL106" s="27"/>
    </row>
    <row r="107" spans="1:38">
      <c r="A107" s="27"/>
      <c r="B107" s="27"/>
      <c r="C107" s="27"/>
      <c r="D107" s="27"/>
      <c r="E107" s="27"/>
      <c r="F107" s="27"/>
      <c r="G107" s="27"/>
      <c r="H107" s="27"/>
      <c r="I107" s="27"/>
      <c r="J107" s="27"/>
      <c r="K107" s="27"/>
      <c r="L107" s="27"/>
      <c r="M107" s="27"/>
      <c r="N107" s="27"/>
      <c r="O107" s="27"/>
      <c r="P107" s="27"/>
      <c r="Q107" s="27"/>
      <c r="R107" s="80"/>
      <c r="S107" s="27"/>
      <c r="T107" s="27"/>
      <c r="U107" s="27"/>
      <c r="V107" s="27"/>
      <c r="W107" s="27"/>
      <c r="X107" s="27"/>
      <c r="Y107" s="27"/>
      <c r="Z107" s="27"/>
      <c r="AA107" s="27"/>
      <c r="AB107" s="27"/>
      <c r="AC107" s="27"/>
      <c r="AD107" s="27"/>
      <c r="AE107" s="27"/>
      <c r="AF107" s="27"/>
      <c r="AG107" s="27"/>
      <c r="AH107" s="27"/>
      <c r="AI107" s="27"/>
      <c r="AJ107" s="27"/>
      <c r="AK107" s="27"/>
      <c r="AL107" s="27"/>
    </row>
    <row r="108" spans="1:38">
      <c r="A108" s="27"/>
      <c r="B108" s="27"/>
      <c r="C108" s="27"/>
      <c r="D108" s="27"/>
      <c r="E108" s="27"/>
      <c r="F108" s="27"/>
      <c r="G108" s="27"/>
      <c r="H108" s="27"/>
      <c r="I108" s="27"/>
      <c r="J108" s="27"/>
      <c r="K108" s="27"/>
      <c r="L108" s="27"/>
      <c r="M108" s="27"/>
      <c r="N108" s="27"/>
      <c r="O108" s="27"/>
      <c r="P108" s="27"/>
      <c r="Q108" s="27"/>
      <c r="R108" s="80"/>
      <c r="S108" s="27"/>
      <c r="T108" s="27"/>
      <c r="U108" s="27"/>
      <c r="V108" s="27"/>
      <c r="W108" s="27"/>
      <c r="X108" s="27"/>
      <c r="Y108" s="27"/>
      <c r="Z108" s="27"/>
      <c r="AA108" s="27"/>
      <c r="AB108" s="27"/>
      <c r="AC108" s="27"/>
      <c r="AD108" s="27"/>
      <c r="AE108" s="27"/>
      <c r="AF108" s="27"/>
      <c r="AG108" s="27"/>
      <c r="AH108" s="27"/>
      <c r="AI108" s="27"/>
      <c r="AJ108" s="27"/>
      <c r="AK108" s="27"/>
      <c r="AL108" s="27"/>
    </row>
    <row r="109" spans="1:38">
      <c r="A109" s="27"/>
      <c r="B109" s="27"/>
      <c r="C109" s="27"/>
      <c r="D109" s="27"/>
      <c r="E109" s="27"/>
      <c r="F109" s="27"/>
      <c r="G109" s="27"/>
      <c r="H109" s="27"/>
      <c r="I109" s="27"/>
      <c r="J109" s="27"/>
      <c r="K109" s="27"/>
      <c r="L109" s="27"/>
      <c r="M109" s="27"/>
      <c r="N109" s="27"/>
      <c r="O109" s="27"/>
      <c r="P109" s="27"/>
      <c r="Q109" s="27"/>
      <c r="R109" s="80"/>
      <c r="S109" s="27"/>
      <c r="T109" s="27"/>
      <c r="U109" s="27"/>
      <c r="V109" s="27"/>
      <c r="W109" s="27"/>
      <c r="X109" s="27"/>
      <c r="Y109" s="27"/>
      <c r="Z109" s="27"/>
      <c r="AA109" s="27"/>
      <c r="AB109" s="27"/>
      <c r="AC109" s="27"/>
      <c r="AD109" s="27"/>
      <c r="AE109" s="27"/>
      <c r="AF109" s="27"/>
      <c r="AG109" s="27"/>
      <c r="AH109" s="27"/>
      <c r="AI109" s="27"/>
      <c r="AJ109" s="27"/>
      <c r="AK109" s="27"/>
      <c r="AL109" s="27"/>
    </row>
    <row r="110" spans="1:38">
      <c r="A110" s="27"/>
      <c r="B110" s="27"/>
      <c r="C110" s="27"/>
      <c r="D110" s="27"/>
      <c r="E110" s="27"/>
      <c r="F110" s="27"/>
      <c r="G110" s="27"/>
      <c r="H110" s="27"/>
      <c r="I110" s="27"/>
      <c r="J110" s="27"/>
      <c r="K110" s="27"/>
      <c r="L110" s="27"/>
      <c r="M110" s="27"/>
      <c r="N110" s="27"/>
      <c r="O110" s="27"/>
      <c r="P110" s="27"/>
      <c r="Q110" s="27"/>
      <c r="R110" s="80"/>
      <c r="S110" s="27"/>
      <c r="T110" s="27"/>
      <c r="U110" s="27"/>
      <c r="V110" s="27"/>
      <c r="W110" s="27"/>
      <c r="X110" s="27"/>
      <c r="Y110" s="27"/>
      <c r="Z110" s="27"/>
      <c r="AA110" s="27"/>
      <c r="AB110" s="27"/>
      <c r="AC110" s="27"/>
      <c r="AD110" s="27"/>
      <c r="AE110" s="27"/>
      <c r="AF110" s="27"/>
      <c r="AG110" s="27"/>
      <c r="AH110" s="27"/>
      <c r="AI110" s="27"/>
      <c r="AJ110" s="27"/>
      <c r="AK110" s="27"/>
      <c r="AL110" s="27"/>
    </row>
    <row r="111" spans="1:38">
      <c r="A111" s="27"/>
      <c r="B111" s="27"/>
      <c r="C111" s="27"/>
      <c r="D111" s="27"/>
      <c r="E111" s="27"/>
      <c r="F111" s="27"/>
      <c r="G111" s="27"/>
      <c r="H111" s="27"/>
      <c r="I111" s="27"/>
      <c r="J111" s="27"/>
      <c r="K111" s="27"/>
      <c r="L111" s="27"/>
      <c r="M111" s="27"/>
      <c r="N111" s="27"/>
      <c r="O111" s="27"/>
      <c r="P111" s="27"/>
      <c r="Q111" s="27"/>
      <c r="R111" s="80"/>
      <c r="S111" s="27"/>
      <c r="T111" s="27"/>
      <c r="U111" s="27"/>
      <c r="V111" s="27"/>
      <c r="W111" s="27"/>
      <c r="X111" s="27"/>
      <c r="Y111" s="27"/>
      <c r="Z111" s="27"/>
      <c r="AA111" s="27"/>
      <c r="AB111" s="27"/>
      <c r="AC111" s="27"/>
      <c r="AD111" s="27"/>
      <c r="AE111" s="27"/>
      <c r="AF111" s="27"/>
      <c r="AG111" s="27"/>
      <c r="AH111" s="27"/>
      <c r="AI111" s="27"/>
      <c r="AJ111" s="27"/>
      <c r="AK111" s="27"/>
      <c r="AL111" s="27"/>
    </row>
    <row r="112" spans="1:38">
      <c r="A112" s="27"/>
      <c r="B112" s="27"/>
      <c r="C112" s="27"/>
      <c r="D112" s="27"/>
      <c r="E112" s="27"/>
      <c r="F112" s="27"/>
      <c r="G112" s="27"/>
      <c r="H112" s="27"/>
      <c r="I112" s="27"/>
      <c r="J112" s="27"/>
      <c r="K112" s="27"/>
      <c r="L112" s="27"/>
      <c r="M112" s="27"/>
      <c r="N112" s="27"/>
      <c r="O112" s="27"/>
      <c r="P112" s="27"/>
      <c r="Q112" s="27"/>
      <c r="R112" s="80"/>
      <c r="S112" s="27"/>
      <c r="T112" s="27"/>
      <c r="U112" s="27"/>
      <c r="V112" s="27"/>
      <c r="W112" s="27"/>
      <c r="X112" s="27"/>
      <c r="Y112" s="27"/>
      <c r="Z112" s="27"/>
      <c r="AA112" s="27"/>
      <c r="AB112" s="27"/>
      <c r="AC112" s="27"/>
      <c r="AD112" s="27"/>
      <c r="AE112" s="27"/>
      <c r="AF112" s="27"/>
      <c r="AG112" s="27"/>
      <c r="AH112" s="27"/>
      <c r="AI112" s="27"/>
      <c r="AJ112" s="27"/>
      <c r="AK112" s="27"/>
      <c r="AL112" s="27"/>
    </row>
    <row r="113" spans="1:38">
      <c r="A113" s="27"/>
      <c r="B113" s="27"/>
      <c r="C113" s="27"/>
      <c r="D113" s="27"/>
      <c r="E113" s="27"/>
      <c r="F113" s="27"/>
      <c r="G113" s="27"/>
      <c r="H113" s="27"/>
      <c r="I113" s="27"/>
      <c r="J113" s="27"/>
      <c r="K113" s="27"/>
      <c r="L113" s="27"/>
      <c r="M113" s="27"/>
      <c r="N113" s="27"/>
      <c r="O113" s="27"/>
      <c r="P113" s="27"/>
      <c r="Q113" s="27"/>
      <c r="R113" s="80"/>
      <c r="S113" s="27"/>
      <c r="T113" s="27"/>
      <c r="U113" s="27"/>
      <c r="V113" s="27"/>
      <c r="W113" s="27"/>
      <c r="X113" s="27"/>
      <c r="Y113" s="27"/>
      <c r="Z113" s="27"/>
      <c r="AA113" s="27"/>
      <c r="AB113" s="27"/>
      <c r="AC113" s="27"/>
      <c r="AD113" s="27"/>
      <c r="AE113" s="27"/>
      <c r="AF113" s="27"/>
      <c r="AG113" s="27"/>
      <c r="AH113" s="27"/>
      <c r="AI113" s="27"/>
      <c r="AJ113" s="27"/>
      <c r="AK113" s="27"/>
      <c r="AL113" s="27"/>
    </row>
    <row r="114" spans="1:38">
      <c r="A114" s="27"/>
      <c r="B114" s="27"/>
      <c r="C114" s="27"/>
      <c r="D114" s="27"/>
      <c r="E114" s="27"/>
      <c r="F114" s="27"/>
      <c r="G114" s="27"/>
      <c r="H114" s="27"/>
      <c r="I114" s="27"/>
      <c r="J114" s="27"/>
      <c r="K114" s="27"/>
      <c r="L114" s="27"/>
      <c r="M114" s="27"/>
      <c r="N114" s="27"/>
      <c r="O114" s="27"/>
      <c r="P114" s="27"/>
      <c r="Q114" s="27"/>
      <c r="R114" s="80"/>
      <c r="S114" s="27"/>
      <c r="T114" s="27"/>
      <c r="U114" s="27"/>
      <c r="V114" s="27"/>
      <c r="W114" s="27"/>
      <c r="X114" s="27"/>
      <c r="Y114" s="27"/>
      <c r="Z114" s="27"/>
      <c r="AA114" s="27"/>
      <c r="AB114" s="27"/>
      <c r="AC114" s="27"/>
      <c r="AD114" s="27"/>
      <c r="AE114" s="27"/>
      <c r="AF114" s="27"/>
      <c r="AG114" s="27"/>
      <c r="AH114" s="27"/>
      <c r="AI114" s="27"/>
      <c r="AJ114" s="27"/>
      <c r="AK114" s="27"/>
      <c r="AL114" s="27"/>
    </row>
    <row r="115" spans="1:38">
      <c r="A115" s="27"/>
      <c r="B115" s="27"/>
      <c r="C115" s="27"/>
      <c r="D115" s="27"/>
      <c r="E115" s="27"/>
      <c r="F115" s="27"/>
      <c r="G115" s="27"/>
      <c r="H115" s="27"/>
      <c r="I115" s="27"/>
      <c r="J115" s="27"/>
      <c r="K115" s="27"/>
      <c r="L115" s="27"/>
      <c r="M115" s="27"/>
      <c r="N115" s="27"/>
      <c r="O115" s="27"/>
      <c r="P115" s="27"/>
      <c r="Q115" s="27"/>
      <c r="R115" s="80"/>
      <c r="S115" s="27"/>
      <c r="T115" s="27"/>
      <c r="U115" s="27"/>
      <c r="V115" s="27"/>
      <c r="W115" s="27"/>
      <c r="X115" s="27"/>
      <c r="Y115" s="27"/>
      <c r="Z115" s="27"/>
      <c r="AA115" s="27"/>
      <c r="AB115" s="27"/>
      <c r="AC115" s="27"/>
      <c r="AD115" s="27"/>
      <c r="AE115" s="27"/>
      <c r="AF115" s="27"/>
      <c r="AG115" s="27"/>
      <c r="AH115" s="27"/>
      <c r="AI115" s="27"/>
      <c r="AJ115" s="27"/>
      <c r="AK115" s="27"/>
      <c r="AL115" s="27"/>
    </row>
    <row r="116" spans="1:38">
      <c r="A116" s="27"/>
      <c r="B116" s="27"/>
      <c r="C116" s="27"/>
      <c r="D116" s="27"/>
      <c r="E116" s="27"/>
      <c r="F116" s="27"/>
      <c r="G116" s="27"/>
      <c r="H116" s="27"/>
      <c r="I116" s="27"/>
      <c r="J116" s="27"/>
      <c r="K116" s="27"/>
      <c r="L116" s="27"/>
      <c r="M116" s="27"/>
      <c r="N116" s="27"/>
      <c r="O116" s="27"/>
      <c r="P116" s="27"/>
      <c r="Q116" s="27"/>
      <c r="R116" s="80"/>
      <c r="S116" s="27"/>
      <c r="T116" s="27"/>
      <c r="U116" s="27"/>
      <c r="V116" s="27"/>
      <c r="W116" s="27"/>
      <c r="X116" s="27"/>
      <c r="Y116" s="27"/>
      <c r="Z116" s="27"/>
      <c r="AA116" s="27"/>
      <c r="AB116" s="27"/>
      <c r="AC116" s="27"/>
      <c r="AD116" s="27"/>
      <c r="AE116" s="27"/>
      <c r="AF116" s="27"/>
      <c r="AG116" s="27"/>
      <c r="AH116" s="27"/>
      <c r="AI116" s="27"/>
      <c r="AJ116" s="27"/>
      <c r="AK116" s="27"/>
      <c r="AL116" s="27"/>
    </row>
    <row r="117" spans="1:38">
      <c r="A117" s="27"/>
      <c r="B117" s="27"/>
      <c r="C117" s="27"/>
      <c r="D117" s="27"/>
      <c r="E117" s="27"/>
      <c r="F117" s="27"/>
      <c r="G117" s="27"/>
      <c r="H117" s="27"/>
      <c r="I117" s="27"/>
      <c r="J117" s="27"/>
      <c r="K117" s="27"/>
      <c r="L117" s="27"/>
      <c r="M117" s="27"/>
      <c r="N117" s="27"/>
      <c r="O117" s="27"/>
      <c r="P117" s="27"/>
      <c r="Q117" s="27"/>
      <c r="R117" s="80"/>
      <c r="S117" s="27"/>
      <c r="T117" s="27"/>
      <c r="U117" s="27"/>
      <c r="V117" s="27"/>
      <c r="W117" s="27"/>
      <c r="X117" s="27"/>
      <c r="Y117" s="27"/>
      <c r="Z117" s="27"/>
      <c r="AA117" s="27"/>
      <c r="AB117" s="27"/>
      <c r="AC117" s="27"/>
      <c r="AD117" s="27"/>
      <c r="AE117" s="27"/>
      <c r="AF117" s="27"/>
      <c r="AG117" s="27"/>
      <c r="AH117" s="27"/>
      <c r="AI117" s="27"/>
      <c r="AJ117" s="27"/>
      <c r="AK117" s="27"/>
      <c r="AL117" s="27"/>
    </row>
    <row r="118" spans="1:38">
      <c r="A118" s="27"/>
      <c r="B118" s="27"/>
      <c r="C118" s="27"/>
      <c r="D118" s="27"/>
      <c r="E118" s="27"/>
      <c r="F118" s="27"/>
      <c r="G118" s="27"/>
      <c r="H118" s="27"/>
      <c r="I118" s="27"/>
      <c r="J118" s="27"/>
      <c r="K118" s="27"/>
      <c r="L118" s="27"/>
      <c r="M118" s="27"/>
      <c r="N118" s="27"/>
      <c r="O118" s="27"/>
      <c r="P118" s="27"/>
      <c r="Q118" s="27"/>
      <c r="R118" s="80"/>
      <c r="S118" s="27"/>
      <c r="T118" s="27"/>
      <c r="U118" s="27"/>
      <c r="V118" s="27"/>
      <c r="W118" s="27"/>
      <c r="X118" s="27"/>
      <c r="Y118" s="27"/>
      <c r="Z118" s="27"/>
      <c r="AA118" s="27"/>
      <c r="AB118" s="27"/>
      <c r="AC118" s="27"/>
      <c r="AD118" s="27"/>
      <c r="AE118" s="27"/>
      <c r="AF118" s="27"/>
      <c r="AG118" s="27"/>
      <c r="AH118" s="27"/>
      <c r="AI118" s="27"/>
      <c r="AJ118" s="27"/>
      <c r="AK118" s="27"/>
      <c r="AL118" s="27"/>
    </row>
    <row r="119" spans="1:38">
      <c r="A119" s="27"/>
      <c r="B119" s="27"/>
      <c r="C119" s="27"/>
      <c r="D119" s="27"/>
      <c r="E119" s="27"/>
      <c r="F119" s="27"/>
      <c r="G119" s="27"/>
      <c r="H119" s="27"/>
      <c r="I119" s="27"/>
      <c r="J119" s="27"/>
      <c r="K119" s="27"/>
      <c r="L119" s="27"/>
      <c r="M119" s="27"/>
      <c r="N119" s="27"/>
      <c r="O119" s="27"/>
      <c r="P119" s="27"/>
      <c r="Q119" s="27"/>
      <c r="R119" s="80"/>
      <c r="S119" s="27"/>
      <c r="T119" s="27"/>
      <c r="U119" s="27"/>
      <c r="V119" s="27"/>
      <c r="W119" s="27"/>
      <c r="X119" s="27"/>
      <c r="Y119" s="27"/>
      <c r="Z119" s="27"/>
      <c r="AA119" s="27"/>
      <c r="AB119" s="27"/>
      <c r="AC119" s="27"/>
      <c r="AD119" s="27"/>
      <c r="AE119" s="27"/>
      <c r="AF119" s="27"/>
      <c r="AG119" s="27"/>
      <c r="AH119" s="27"/>
      <c r="AI119" s="27"/>
      <c r="AJ119" s="27"/>
      <c r="AK119" s="27"/>
      <c r="AL119" s="27"/>
    </row>
    <row r="120" spans="1:38">
      <c r="A120" s="27"/>
      <c r="B120" s="27"/>
      <c r="C120" s="27"/>
      <c r="D120" s="27"/>
      <c r="E120" s="27"/>
      <c r="F120" s="27"/>
      <c r="G120" s="27"/>
      <c r="H120" s="27"/>
      <c r="I120" s="27"/>
      <c r="J120" s="27"/>
      <c r="K120" s="27"/>
      <c r="L120" s="27"/>
      <c r="M120" s="27"/>
      <c r="N120" s="27"/>
      <c r="O120" s="27"/>
      <c r="P120" s="27"/>
      <c r="Q120" s="27"/>
      <c r="R120" s="80"/>
      <c r="S120" s="27"/>
      <c r="T120" s="27"/>
      <c r="U120" s="27"/>
      <c r="V120" s="27"/>
      <c r="W120" s="27"/>
      <c r="X120" s="27"/>
      <c r="Y120" s="27"/>
      <c r="Z120" s="27"/>
      <c r="AA120" s="27"/>
      <c r="AB120" s="27"/>
      <c r="AC120" s="27"/>
      <c r="AD120" s="27"/>
      <c r="AE120" s="27"/>
      <c r="AF120" s="27"/>
      <c r="AG120" s="27"/>
      <c r="AH120" s="27"/>
      <c r="AI120" s="27"/>
      <c r="AJ120" s="27"/>
      <c r="AK120" s="27"/>
      <c r="AL120" s="27"/>
    </row>
    <row r="121" spans="1:38">
      <c r="A121" s="27"/>
      <c r="B121" s="27"/>
      <c r="C121" s="27"/>
      <c r="D121" s="27"/>
      <c r="E121" s="27"/>
      <c r="F121" s="27"/>
      <c r="G121" s="27"/>
      <c r="H121" s="27"/>
      <c r="I121" s="27"/>
      <c r="J121" s="27"/>
      <c r="K121" s="27"/>
      <c r="L121" s="27"/>
      <c r="M121" s="27"/>
      <c r="N121" s="27"/>
      <c r="O121" s="27"/>
      <c r="P121" s="27"/>
      <c r="Q121" s="27"/>
      <c r="R121" s="80"/>
      <c r="S121" s="27"/>
      <c r="T121" s="27"/>
      <c r="U121" s="27"/>
      <c r="V121" s="27"/>
      <c r="W121" s="27"/>
      <c r="X121" s="27"/>
      <c r="Y121" s="27"/>
      <c r="Z121" s="27"/>
      <c r="AA121" s="27"/>
      <c r="AB121" s="27"/>
      <c r="AC121" s="27"/>
      <c r="AD121" s="27"/>
      <c r="AE121" s="27"/>
      <c r="AF121" s="27"/>
      <c r="AG121" s="27"/>
      <c r="AH121" s="27"/>
      <c r="AI121" s="27"/>
      <c r="AJ121" s="27"/>
      <c r="AK121" s="27"/>
      <c r="AL121" s="27"/>
    </row>
    <row r="122" spans="1:38">
      <c r="A122" s="27"/>
      <c r="B122" s="27"/>
      <c r="C122" s="27"/>
      <c r="D122" s="27"/>
      <c r="E122" s="27"/>
      <c r="F122" s="27"/>
      <c r="G122" s="27"/>
      <c r="H122" s="27"/>
      <c r="I122" s="27"/>
      <c r="J122" s="27"/>
      <c r="K122" s="27"/>
      <c r="L122" s="27"/>
      <c r="M122" s="27"/>
      <c r="N122" s="27"/>
      <c r="O122" s="27"/>
      <c r="P122" s="27"/>
      <c r="Q122" s="27"/>
      <c r="R122" s="80"/>
      <c r="S122" s="27"/>
      <c r="T122" s="27"/>
      <c r="U122" s="27"/>
      <c r="V122" s="27"/>
      <c r="W122" s="27"/>
      <c r="X122" s="27"/>
      <c r="Y122" s="27"/>
      <c r="Z122" s="27"/>
      <c r="AA122" s="27"/>
      <c r="AB122" s="27"/>
      <c r="AC122" s="27"/>
      <c r="AD122" s="27"/>
      <c r="AE122" s="27"/>
      <c r="AF122" s="27"/>
      <c r="AG122" s="27"/>
      <c r="AH122" s="27"/>
      <c r="AI122" s="27"/>
      <c r="AJ122" s="27"/>
      <c r="AK122" s="27"/>
      <c r="AL122" s="27"/>
    </row>
    <row r="123" spans="1:38">
      <c r="A123" s="27"/>
      <c r="B123" s="27"/>
      <c r="C123" s="27"/>
      <c r="D123" s="27"/>
      <c r="E123" s="27"/>
      <c r="F123" s="27"/>
      <c r="G123" s="27"/>
      <c r="H123" s="27"/>
      <c r="I123" s="27"/>
      <c r="J123" s="27"/>
      <c r="K123" s="27"/>
      <c r="L123" s="27"/>
      <c r="M123" s="27"/>
      <c r="N123" s="27"/>
      <c r="O123" s="27"/>
      <c r="P123" s="27"/>
      <c r="Q123" s="27"/>
      <c r="R123" s="80"/>
      <c r="S123" s="27"/>
      <c r="T123" s="27"/>
      <c r="U123" s="27"/>
      <c r="V123" s="27"/>
      <c r="W123" s="27"/>
      <c r="X123" s="27"/>
      <c r="Y123" s="27"/>
      <c r="Z123" s="27"/>
      <c r="AA123" s="27"/>
      <c r="AB123" s="27"/>
      <c r="AC123" s="27"/>
      <c r="AD123" s="27"/>
      <c r="AE123" s="27"/>
      <c r="AF123" s="27"/>
      <c r="AG123" s="27"/>
      <c r="AH123" s="27"/>
      <c r="AI123" s="27"/>
      <c r="AJ123" s="27"/>
      <c r="AK123" s="27"/>
      <c r="AL123" s="27"/>
    </row>
    <row r="124" spans="1:38">
      <c r="A124" s="27"/>
      <c r="B124" s="27"/>
      <c r="C124" s="27"/>
      <c r="D124" s="27"/>
      <c r="E124" s="27"/>
      <c r="F124" s="27"/>
      <c r="G124" s="27"/>
      <c r="H124" s="27"/>
      <c r="I124" s="27"/>
      <c r="J124" s="27"/>
      <c r="K124" s="27"/>
      <c r="L124" s="27"/>
      <c r="M124" s="27"/>
      <c r="N124" s="27"/>
      <c r="O124" s="27"/>
      <c r="P124" s="27"/>
      <c r="Q124" s="27"/>
      <c r="R124" s="80"/>
      <c r="S124" s="27"/>
      <c r="T124" s="27"/>
      <c r="U124" s="27"/>
      <c r="V124" s="27"/>
      <c r="W124" s="27"/>
      <c r="X124" s="27"/>
      <c r="Y124" s="27"/>
      <c r="Z124" s="27"/>
      <c r="AA124" s="27"/>
      <c r="AB124" s="27"/>
      <c r="AC124" s="27"/>
      <c r="AD124" s="27"/>
      <c r="AE124" s="27"/>
      <c r="AF124" s="27"/>
      <c r="AG124" s="27"/>
      <c r="AH124" s="27"/>
      <c r="AI124" s="27"/>
      <c r="AJ124" s="27"/>
      <c r="AK124" s="27"/>
      <c r="AL124" s="27"/>
    </row>
    <row r="125" spans="1:38">
      <c r="A125" s="27"/>
      <c r="B125" s="27"/>
      <c r="C125" s="27"/>
      <c r="D125" s="27"/>
      <c r="E125" s="27"/>
      <c r="F125" s="27"/>
      <c r="G125" s="27"/>
      <c r="H125" s="27"/>
      <c r="I125" s="27"/>
      <c r="J125" s="27"/>
      <c r="K125" s="27"/>
      <c r="L125" s="27"/>
      <c r="M125" s="27"/>
      <c r="N125" s="27"/>
      <c r="O125" s="27"/>
      <c r="P125" s="27"/>
      <c r="Q125" s="27"/>
      <c r="R125" s="80"/>
      <c r="S125" s="27"/>
      <c r="T125" s="27"/>
      <c r="U125" s="27"/>
      <c r="V125" s="27"/>
      <c r="W125" s="27"/>
      <c r="X125" s="27"/>
      <c r="Y125" s="27"/>
      <c r="Z125" s="27"/>
      <c r="AA125" s="27"/>
      <c r="AB125" s="27"/>
      <c r="AC125" s="27"/>
      <c r="AD125" s="27"/>
      <c r="AE125" s="27"/>
      <c r="AF125" s="27"/>
      <c r="AG125" s="27"/>
      <c r="AH125" s="27"/>
      <c r="AI125" s="27"/>
      <c r="AJ125" s="27"/>
      <c r="AK125" s="27"/>
      <c r="AL125" s="27"/>
    </row>
    <row r="126" spans="1:38">
      <c r="A126" s="27"/>
      <c r="B126" s="27"/>
      <c r="C126" s="27"/>
      <c r="D126" s="27"/>
      <c r="E126" s="27"/>
      <c r="F126" s="27"/>
      <c r="G126" s="27"/>
      <c r="H126" s="27"/>
      <c r="I126" s="27"/>
      <c r="J126" s="27"/>
      <c r="K126" s="27"/>
      <c r="L126" s="27"/>
      <c r="M126" s="27"/>
      <c r="N126" s="27"/>
      <c r="O126" s="27"/>
      <c r="P126" s="27"/>
      <c r="Q126" s="27"/>
      <c r="R126" s="80"/>
      <c r="S126" s="27"/>
      <c r="T126" s="27"/>
      <c r="U126" s="27"/>
      <c r="V126" s="27"/>
      <c r="W126" s="27"/>
      <c r="X126" s="27"/>
      <c r="Y126" s="27"/>
      <c r="Z126" s="27"/>
      <c r="AA126" s="27"/>
      <c r="AB126" s="27"/>
      <c r="AC126" s="27"/>
      <c r="AD126" s="27"/>
      <c r="AE126" s="27"/>
      <c r="AF126" s="27"/>
      <c r="AG126" s="27"/>
      <c r="AH126" s="27"/>
      <c r="AI126" s="27"/>
      <c r="AJ126" s="27"/>
      <c r="AK126" s="27"/>
      <c r="AL126" s="27"/>
    </row>
    <row r="127" spans="1:38">
      <c r="A127" s="27"/>
      <c r="B127" s="27"/>
      <c r="C127" s="27"/>
      <c r="D127" s="27"/>
      <c r="E127" s="27"/>
      <c r="F127" s="27"/>
      <c r="G127" s="27"/>
      <c r="H127" s="27"/>
      <c r="I127" s="27"/>
      <c r="J127" s="27"/>
      <c r="K127" s="27"/>
      <c r="L127" s="27"/>
      <c r="M127" s="27"/>
      <c r="N127" s="27"/>
      <c r="O127" s="27"/>
      <c r="P127" s="27"/>
      <c r="Q127" s="27"/>
      <c r="R127" s="80"/>
      <c r="S127" s="27"/>
      <c r="T127" s="27"/>
      <c r="U127" s="27"/>
      <c r="V127" s="27"/>
      <c r="W127" s="27"/>
      <c r="X127" s="27"/>
      <c r="Y127" s="27"/>
      <c r="Z127" s="27"/>
      <c r="AA127" s="27"/>
      <c r="AB127" s="27"/>
      <c r="AC127" s="27"/>
      <c r="AD127" s="27"/>
      <c r="AE127" s="27"/>
      <c r="AF127" s="27"/>
      <c r="AG127" s="27"/>
      <c r="AH127" s="27"/>
      <c r="AI127" s="27"/>
      <c r="AJ127" s="27"/>
      <c r="AK127" s="27"/>
      <c r="AL127" s="27"/>
    </row>
    <row r="128" spans="1:38">
      <c r="A128" s="27"/>
      <c r="B128" s="27"/>
      <c r="C128" s="27"/>
      <c r="D128" s="27"/>
      <c r="E128" s="27"/>
      <c r="F128" s="27"/>
      <c r="G128" s="27"/>
      <c r="H128" s="27"/>
      <c r="I128" s="27"/>
      <c r="J128" s="27"/>
      <c r="K128" s="27"/>
      <c r="L128" s="27"/>
      <c r="M128" s="27"/>
      <c r="N128" s="27"/>
      <c r="O128" s="27"/>
      <c r="P128" s="27"/>
      <c r="Q128" s="27"/>
      <c r="R128" s="80"/>
      <c r="S128" s="27"/>
      <c r="T128" s="27"/>
      <c r="U128" s="27"/>
      <c r="V128" s="27"/>
      <c r="W128" s="27"/>
      <c r="X128" s="27"/>
      <c r="Y128" s="27"/>
      <c r="Z128" s="27"/>
      <c r="AA128" s="27"/>
      <c r="AB128" s="27"/>
      <c r="AC128" s="27"/>
      <c r="AD128" s="27"/>
      <c r="AE128" s="27"/>
      <c r="AF128" s="27"/>
      <c r="AG128" s="27"/>
      <c r="AH128" s="27"/>
      <c r="AI128" s="27"/>
      <c r="AJ128" s="27"/>
      <c r="AK128" s="27"/>
      <c r="AL128" s="27"/>
    </row>
    <row r="129" spans="1:38">
      <c r="A129" s="27"/>
      <c r="B129" s="27"/>
      <c r="C129" s="27"/>
      <c r="D129" s="27"/>
      <c r="E129" s="27"/>
      <c r="F129" s="27"/>
      <c r="G129" s="27"/>
      <c r="H129" s="27"/>
      <c r="I129" s="27"/>
      <c r="J129" s="27"/>
      <c r="K129" s="27"/>
      <c r="L129" s="27"/>
      <c r="M129" s="27"/>
      <c r="N129" s="27"/>
      <c r="O129" s="27"/>
      <c r="P129" s="27"/>
      <c r="Q129" s="27"/>
      <c r="R129" s="80"/>
      <c r="S129" s="27"/>
      <c r="T129" s="27"/>
      <c r="U129" s="27"/>
      <c r="V129" s="27"/>
      <c r="W129" s="27"/>
      <c r="X129" s="27"/>
      <c r="Y129" s="27"/>
      <c r="Z129" s="27"/>
      <c r="AA129" s="27"/>
      <c r="AB129" s="27"/>
      <c r="AC129" s="27"/>
      <c r="AD129" s="27"/>
      <c r="AE129" s="27"/>
      <c r="AF129" s="27"/>
      <c r="AG129" s="27"/>
      <c r="AH129" s="27"/>
      <c r="AI129" s="27"/>
      <c r="AJ129" s="27"/>
      <c r="AK129" s="27"/>
      <c r="AL129" s="27"/>
    </row>
    <row r="130" spans="1:38">
      <c r="A130" s="27"/>
      <c r="B130" s="27"/>
      <c r="C130" s="27"/>
      <c r="D130" s="27"/>
      <c r="E130" s="27"/>
      <c r="F130" s="27"/>
      <c r="G130" s="27"/>
      <c r="H130" s="27"/>
      <c r="I130" s="27"/>
      <c r="J130" s="27"/>
      <c r="K130" s="27"/>
      <c r="L130" s="27"/>
      <c r="M130" s="27"/>
      <c r="N130" s="27"/>
      <c r="O130" s="27"/>
      <c r="P130" s="27"/>
      <c r="Q130" s="27"/>
      <c r="R130" s="80"/>
      <c r="S130" s="27"/>
      <c r="T130" s="27"/>
      <c r="U130" s="27"/>
      <c r="V130" s="27"/>
      <c r="W130" s="27"/>
      <c r="X130" s="27"/>
      <c r="Y130" s="27"/>
      <c r="Z130" s="27"/>
      <c r="AA130" s="27"/>
      <c r="AB130" s="27"/>
      <c r="AC130" s="27"/>
      <c r="AD130" s="27"/>
      <c r="AE130" s="27"/>
      <c r="AF130" s="27"/>
      <c r="AG130" s="27"/>
      <c r="AH130" s="27"/>
      <c r="AI130" s="27"/>
      <c r="AJ130" s="27"/>
      <c r="AK130" s="27"/>
      <c r="AL130" s="27"/>
    </row>
    <row r="131" spans="1:38">
      <c r="A131" s="27"/>
      <c r="B131" s="27"/>
      <c r="C131" s="27"/>
      <c r="D131" s="27"/>
      <c r="E131" s="27"/>
      <c r="F131" s="27"/>
      <c r="G131" s="27"/>
      <c r="H131" s="27"/>
      <c r="I131" s="27"/>
      <c r="J131" s="27"/>
      <c r="K131" s="27"/>
      <c r="L131" s="27"/>
      <c r="M131" s="27"/>
      <c r="N131" s="27"/>
      <c r="O131" s="27"/>
      <c r="P131" s="27"/>
      <c r="Q131" s="27"/>
      <c r="R131" s="80"/>
      <c r="S131" s="27"/>
      <c r="T131" s="27"/>
      <c r="U131" s="27"/>
      <c r="V131" s="27"/>
      <c r="W131" s="27"/>
      <c r="X131" s="27"/>
      <c r="Y131" s="27"/>
      <c r="Z131" s="27"/>
      <c r="AA131" s="27"/>
      <c r="AB131" s="27"/>
      <c r="AC131" s="27"/>
      <c r="AD131" s="27"/>
      <c r="AE131" s="27"/>
      <c r="AF131" s="27"/>
      <c r="AG131" s="27"/>
      <c r="AH131" s="27"/>
      <c r="AI131" s="27"/>
      <c r="AJ131" s="27"/>
      <c r="AK131" s="27"/>
      <c r="AL131" s="27"/>
    </row>
    <row r="132" spans="1:38">
      <c r="A132" s="27"/>
      <c r="B132" s="27"/>
      <c r="C132" s="27"/>
      <c r="D132" s="27"/>
      <c r="E132" s="27"/>
      <c r="F132" s="27"/>
      <c r="G132" s="27"/>
      <c r="H132" s="27"/>
      <c r="I132" s="27"/>
      <c r="J132" s="27"/>
      <c r="K132" s="27"/>
      <c r="L132" s="27"/>
      <c r="M132" s="27"/>
      <c r="N132" s="27"/>
      <c r="O132" s="27"/>
      <c r="P132" s="27"/>
      <c r="Q132" s="27"/>
      <c r="R132" s="80"/>
      <c r="S132" s="27"/>
      <c r="T132" s="27"/>
      <c r="U132" s="27"/>
      <c r="V132" s="27"/>
      <c r="W132" s="27"/>
      <c r="X132" s="27"/>
      <c r="Y132" s="27"/>
      <c r="Z132" s="27"/>
      <c r="AA132" s="27"/>
      <c r="AB132" s="27"/>
      <c r="AC132" s="27"/>
      <c r="AD132" s="27"/>
      <c r="AE132" s="27"/>
      <c r="AF132" s="27"/>
      <c r="AG132" s="27"/>
      <c r="AH132" s="27"/>
      <c r="AI132" s="27"/>
      <c r="AJ132" s="27"/>
      <c r="AK132" s="27"/>
      <c r="AL132" s="27"/>
    </row>
    <row r="133" spans="1:38">
      <c r="A133" s="27"/>
      <c r="B133" s="27"/>
      <c r="C133" s="27"/>
      <c r="D133" s="27"/>
      <c r="E133" s="27"/>
      <c r="F133" s="27"/>
      <c r="G133" s="27"/>
      <c r="H133" s="27"/>
      <c r="I133" s="27"/>
      <c r="J133" s="27"/>
      <c r="K133" s="27"/>
      <c r="L133" s="27"/>
      <c r="M133" s="27"/>
      <c r="N133" s="27"/>
      <c r="O133" s="27"/>
      <c r="P133" s="27"/>
      <c r="Q133" s="27"/>
      <c r="R133" s="80"/>
      <c r="S133" s="27"/>
      <c r="T133" s="27"/>
      <c r="U133" s="27"/>
      <c r="V133" s="27"/>
      <c r="W133" s="27"/>
      <c r="X133" s="27"/>
      <c r="Y133" s="27"/>
      <c r="Z133" s="27"/>
      <c r="AA133" s="27"/>
      <c r="AB133" s="27"/>
      <c r="AC133" s="27"/>
      <c r="AD133" s="27"/>
      <c r="AE133" s="27"/>
      <c r="AF133" s="27"/>
      <c r="AG133" s="27"/>
      <c r="AH133" s="27"/>
      <c r="AI133" s="27"/>
      <c r="AJ133" s="27"/>
      <c r="AK133" s="27"/>
      <c r="AL133" s="27"/>
    </row>
    <row r="134" spans="1:38">
      <c r="A134" s="27"/>
      <c r="B134" s="27"/>
      <c r="C134" s="27"/>
      <c r="D134" s="27"/>
      <c r="E134" s="27"/>
      <c r="F134" s="27"/>
      <c r="G134" s="27"/>
      <c r="H134" s="27"/>
      <c r="I134" s="27"/>
      <c r="J134" s="27"/>
      <c r="K134" s="27"/>
      <c r="L134" s="27"/>
      <c r="M134" s="27"/>
      <c r="N134" s="27"/>
      <c r="O134" s="27"/>
      <c r="P134" s="27"/>
      <c r="Q134" s="27"/>
      <c r="R134" s="80"/>
      <c r="S134" s="27"/>
      <c r="T134" s="27"/>
      <c r="U134" s="27"/>
      <c r="V134" s="27"/>
      <c r="W134" s="27"/>
      <c r="X134" s="27"/>
      <c r="Y134" s="27"/>
      <c r="Z134" s="27"/>
      <c r="AA134" s="27"/>
      <c r="AB134" s="27"/>
      <c r="AC134" s="27"/>
      <c r="AD134" s="27"/>
      <c r="AE134" s="27"/>
      <c r="AF134" s="27"/>
      <c r="AG134" s="27"/>
      <c r="AH134" s="27"/>
      <c r="AI134" s="27"/>
      <c r="AJ134" s="27"/>
      <c r="AK134" s="27"/>
      <c r="AL134" s="27"/>
    </row>
    <row r="135" spans="1:38">
      <c r="A135" s="27"/>
      <c r="B135" s="27"/>
      <c r="C135" s="27"/>
      <c r="D135" s="27"/>
      <c r="E135" s="27"/>
      <c r="F135" s="27"/>
      <c r="G135" s="27"/>
      <c r="H135" s="27"/>
      <c r="I135" s="27"/>
      <c r="J135" s="27"/>
      <c r="K135" s="27"/>
      <c r="L135" s="27"/>
      <c r="M135" s="27"/>
      <c r="N135" s="27"/>
      <c r="O135" s="27"/>
      <c r="P135" s="27"/>
      <c r="Q135" s="27"/>
      <c r="R135" s="80"/>
      <c r="S135" s="27"/>
      <c r="T135" s="27"/>
      <c r="U135" s="27"/>
      <c r="V135" s="27"/>
      <c r="W135" s="27"/>
      <c r="X135" s="27"/>
      <c r="Y135" s="27"/>
      <c r="Z135" s="27"/>
      <c r="AA135" s="27"/>
      <c r="AB135" s="27"/>
      <c r="AC135" s="27"/>
      <c r="AD135" s="27"/>
      <c r="AE135" s="27"/>
      <c r="AF135" s="27"/>
      <c r="AG135" s="27"/>
      <c r="AH135" s="27"/>
      <c r="AI135" s="27"/>
      <c r="AJ135" s="27"/>
      <c r="AK135" s="27"/>
      <c r="AL135" s="27"/>
    </row>
    <row r="136" spans="1:38">
      <c r="A136" s="27"/>
      <c r="B136" s="27"/>
      <c r="C136" s="27"/>
      <c r="D136" s="27"/>
      <c r="E136" s="27"/>
      <c r="F136" s="27"/>
      <c r="G136" s="27"/>
      <c r="H136" s="27"/>
      <c r="I136" s="27"/>
      <c r="J136" s="27"/>
      <c r="K136" s="27"/>
      <c r="L136" s="27"/>
      <c r="M136" s="27"/>
      <c r="N136" s="27"/>
      <c r="O136" s="27"/>
      <c r="P136" s="27"/>
      <c r="Q136" s="27"/>
      <c r="R136" s="80"/>
      <c r="S136" s="27"/>
      <c r="T136" s="27"/>
      <c r="U136" s="27"/>
      <c r="V136" s="27"/>
      <c r="W136" s="27"/>
      <c r="X136" s="27"/>
      <c r="Y136" s="27"/>
      <c r="Z136" s="27"/>
      <c r="AA136" s="27"/>
      <c r="AB136" s="27"/>
      <c r="AC136" s="27"/>
      <c r="AD136" s="27"/>
      <c r="AE136" s="27"/>
      <c r="AF136" s="27"/>
      <c r="AG136" s="27"/>
      <c r="AH136" s="27"/>
      <c r="AI136" s="27"/>
      <c r="AJ136" s="27"/>
      <c r="AK136" s="27"/>
      <c r="AL136" s="27"/>
    </row>
    <row r="137" spans="1:38">
      <c r="A137" s="27"/>
      <c r="B137" s="27"/>
      <c r="C137" s="27"/>
      <c r="D137" s="27"/>
      <c r="E137" s="27"/>
      <c r="F137" s="27"/>
      <c r="G137" s="27"/>
      <c r="H137" s="27"/>
      <c r="I137" s="27"/>
      <c r="J137" s="27"/>
      <c r="K137" s="27"/>
      <c r="L137" s="27"/>
      <c r="M137" s="27"/>
      <c r="N137" s="27"/>
      <c r="O137" s="27"/>
      <c r="P137" s="27"/>
      <c r="Q137" s="27"/>
      <c r="R137" s="80"/>
      <c r="S137" s="27"/>
      <c r="T137" s="27"/>
      <c r="U137" s="27"/>
      <c r="V137" s="27"/>
      <c r="W137" s="27"/>
      <c r="X137" s="27"/>
      <c r="Y137" s="27"/>
      <c r="Z137" s="27"/>
      <c r="AA137" s="27"/>
      <c r="AB137" s="27"/>
      <c r="AC137" s="27"/>
      <c r="AD137" s="27"/>
      <c r="AE137" s="27"/>
      <c r="AF137" s="27"/>
      <c r="AG137" s="27"/>
      <c r="AH137" s="27"/>
      <c r="AI137" s="27"/>
      <c r="AJ137" s="27"/>
      <c r="AK137" s="27"/>
      <c r="AL137" s="27"/>
    </row>
    <row r="138" spans="1:38">
      <c r="A138" s="27"/>
      <c r="B138" s="27"/>
      <c r="C138" s="27"/>
      <c r="D138" s="27"/>
      <c r="E138" s="27"/>
      <c r="F138" s="27"/>
      <c r="G138" s="27"/>
      <c r="H138" s="27"/>
      <c r="I138" s="27"/>
      <c r="J138" s="27"/>
      <c r="K138" s="27"/>
      <c r="L138" s="27"/>
      <c r="M138" s="27"/>
      <c r="N138" s="27"/>
      <c r="O138" s="27"/>
      <c r="P138" s="27"/>
      <c r="Q138" s="27"/>
      <c r="R138" s="80"/>
      <c r="S138" s="27"/>
      <c r="T138" s="27"/>
      <c r="U138" s="27"/>
      <c r="V138" s="27"/>
      <c r="W138" s="27"/>
      <c r="X138" s="27"/>
      <c r="Y138" s="27"/>
      <c r="Z138" s="27"/>
      <c r="AA138" s="27"/>
      <c r="AB138" s="27"/>
      <c r="AC138" s="27"/>
      <c r="AD138" s="27"/>
      <c r="AE138" s="27"/>
      <c r="AF138" s="27"/>
      <c r="AG138" s="27"/>
      <c r="AH138" s="27"/>
      <c r="AI138" s="27"/>
      <c r="AJ138" s="27"/>
      <c r="AK138" s="27"/>
      <c r="AL138" s="27"/>
    </row>
    <row r="139" spans="1:38">
      <c r="A139" s="27"/>
      <c r="B139" s="27"/>
      <c r="C139" s="27"/>
      <c r="D139" s="27"/>
      <c r="E139" s="27"/>
      <c r="F139" s="27"/>
      <c r="G139" s="27"/>
      <c r="H139" s="27"/>
      <c r="I139" s="27"/>
      <c r="J139" s="27"/>
      <c r="K139" s="27"/>
      <c r="L139" s="27"/>
      <c r="M139" s="27"/>
      <c r="N139" s="27"/>
      <c r="O139" s="27"/>
      <c r="P139" s="27"/>
      <c r="Q139" s="27"/>
      <c r="R139" s="80"/>
      <c r="S139" s="27"/>
      <c r="T139" s="27"/>
      <c r="U139" s="27"/>
      <c r="V139" s="27"/>
      <c r="W139" s="27"/>
      <c r="X139" s="27"/>
      <c r="Y139" s="27"/>
      <c r="Z139" s="27"/>
      <c r="AA139" s="27"/>
      <c r="AB139" s="27"/>
      <c r="AC139" s="27"/>
      <c r="AD139" s="27"/>
      <c r="AE139" s="27"/>
      <c r="AF139" s="27"/>
      <c r="AG139" s="27"/>
      <c r="AH139" s="27"/>
      <c r="AI139" s="27"/>
      <c r="AJ139" s="27"/>
      <c r="AK139" s="27"/>
      <c r="AL139" s="27"/>
    </row>
    <row r="140" spans="1:38">
      <c r="A140" s="27"/>
      <c r="B140" s="27"/>
      <c r="C140" s="27"/>
      <c r="D140" s="27"/>
      <c r="E140" s="27"/>
      <c r="F140" s="27"/>
      <c r="G140" s="27"/>
      <c r="H140" s="27"/>
      <c r="I140" s="27"/>
      <c r="J140" s="27"/>
      <c r="K140" s="27"/>
      <c r="L140" s="27"/>
      <c r="M140" s="27"/>
      <c r="N140" s="27"/>
      <c r="O140" s="27"/>
      <c r="P140" s="27"/>
      <c r="Q140" s="27"/>
      <c r="R140" s="80"/>
      <c r="S140" s="27"/>
      <c r="T140" s="27"/>
      <c r="U140" s="27"/>
      <c r="V140" s="27"/>
      <c r="W140" s="27"/>
      <c r="X140" s="27"/>
      <c r="Y140" s="27"/>
      <c r="Z140" s="27"/>
      <c r="AA140" s="27"/>
      <c r="AB140" s="27"/>
      <c r="AC140" s="27"/>
      <c r="AD140" s="27"/>
      <c r="AE140" s="27"/>
      <c r="AF140" s="27"/>
      <c r="AG140" s="27"/>
      <c r="AH140" s="27"/>
      <c r="AI140" s="27"/>
      <c r="AJ140" s="27"/>
      <c r="AK140" s="27"/>
      <c r="AL140" s="27"/>
    </row>
    <row r="141" spans="1:38">
      <c r="A141" s="27"/>
      <c r="B141" s="27"/>
      <c r="C141" s="27"/>
      <c r="D141" s="27"/>
      <c r="E141" s="27"/>
      <c r="F141" s="27"/>
      <c r="G141" s="27"/>
      <c r="H141" s="27"/>
      <c r="I141" s="27"/>
      <c r="J141" s="27"/>
      <c r="K141" s="27"/>
      <c r="L141" s="27"/>
      <c r="M141" s="27"/>
      <c r="N141" s="27"/>
      <c r="O141" s="27"/>
      <c r="P141" s="27"/>
      <c r="Q141" s="27"/>
      <c r="R141" s="80"/>
      <c r="S141" s="27"/>
      <c r="T141" s="27"/>
      <c r="U141" s="27"/>
      <c r="V141" s="27"/>
      <c r="W141" s="27"/>
      <c r="X141" s="27"/>
      <c r="Y141" s="27"/>
      <c r="Z141" s="27"/>
      <c r="AA141" s="27"/>
      <c r="AB141" s="27"/>
      <c r="AC141" s="27"/>
      <c r="AD141" s="27"/>
      <c r="AE141" s="27"/>
      <c r="AF141" s="27"/>
      <c r="AG141" s="27"/>
      <c r="AH141" s="27"/>
      <c r="AI141" s="27"/>
      <c r="AJ141" s="27"/>
      <c r="AK141" s="27"/>
      <c r="AL141" s="27"/>
    </row>
    <row r="142" spans="1:38">
      <c r="A142" s="27"/>
      <c r="B142" s="27"/>
      <c r="C142" s="27"/>
      <c r="D142" s="27"/>
      <c r="E142" s="27"/>
      <c r="F142" s="27"/>
      <c r="G142" s="27"/>
      <c r="H142" s="27"/>
      <c r="I142" s="27"/>
      <c r="J142" s="27"/>
      <c r="K142" s="27"/>
      <c r="L142" s="27"/>
      <c r="M142" s="27"/>
      <c r="N142" s="27"/>
      <c r="O142" s="27"/>
      <c r="P142" s="27"/>
      <c r="Q142" s="27"/>
      <c r="R142" s="80"/>
      <c r="S142" s="27"/>
      <c r="T142" s="27"/>
      <c r="U142" s="27"/>
      <c r="V142" s="27"/>
      <c r="W142" s="27"/>
      <c r="X142" s="27"/>
      <c r="Y142" s="27"/>
      <c r="Z142" s="27"/>
      <c r="AA142" s="27"/>
      <c r="AB142" s="27"/>
      <c r="AC142" s="27"/>
      <c r="AD142" s="27"/>
      <c r="AE142" s="27"/>
      <c r="AF142" s="27"/>
      <c r="AG142" s="27"/>
      <c r="AH142" s="27"/>
      <c r="AI142" s="27"/>
      <c r="AJ142" s="27"/>
      <c r="AK142" s="27"/>
      <c r="AL142" s="27"/>
    </row>
    <row r="143" spans="1:38">
      <c r="A143" s="27"/>
      <c r="B143" s="27"/>
      <c r="C143" s="27"/>
      <c r="D143" s="27"/>
      <c r="E143" s="27"/>
      <c r="F143" s="27"/>
      <c r="G143" s="27"/>
      <c r="H143" s="27"/>
      <c r="I143" s="27"/>
      <c r="J143" s="27"/>
      <c r="K143" s="27"/>
      <c r="L143" s="27"/>
      <c r="M143" s="27"/>
      <c r="N143" s="27"/>
      <c r="O143" s="27"/>
      <c r="P143" s="27"/>
      <c r="Q143" s="27"/>
      <c r="R143" s="80"/>
      <c r="S143" s="27"/>
      <c r="T143" s="27"/>
      <c r="U143" s="27"/>
      <c r="V143" s="27"/>
      <c r="W143" s="27"/>
      <c r="X143" s="27"/>
      <c r="Y143" s="27"/>
      <c r="Z143" s="27"/>
      <c r="AA143" s="27"/>
      <c r="AB143" s="27"/>
      <c r="AC143" s="27"/>
      <c r="AD143" s="27"/>
      <c r="AE143" s="27"/>
      <c r="AF143" s="27"/>
      <c r="AG143" s="27"/>
      <c r="AH143" s="27"/>
      <c r="AI143" s="27"/>
      <c r="AJ143" s="27"/>
      <c r="AK143" s="27"/>
      <c r="AL143" s="27"/>
    </row>
    <row r="144" spans="1:38">
      <c r="A144" s="27"/>
      <c r="B144" s="27"/>
      <c r="C144" s="27"/>
      <c r="D144" s="27"/>
      <c r="E144" s="27"/>
      <c r="F144" s="27"/>
      <c r="G144" s="27"/>
      <c r="H144" s="27"/>
      <c r="I144" s="27"/>
      <c r="J144" s="27"/>
      <c r="K144" s="27"/>
      <c r="L144" s="27"/>
      <c r="M144" s="27"/>
      <c r="N144" s="27"/>
      <c r="O144" s="27"/>
      <c r="P144" s="27"/>
      <c r="Q144" s="27"/>
      <c r="R144" s="80"/>
      <c r="S144" s="27"/>
      <c r="T144" s="27"/>
      <c r="U144" s="27"/>
      <c r="V144" s="27"/>
      <c r="W144" s="27"/>
      <c r="X144" s="27"/>
      <c r="Y144" s="27"/>
      <c r="Z144" s="27"/>
      <c r="AA144" s="27"/>
      <c r="AB144" s="27"/>
      <c r="AC144" s="27"/>
      <c r="AD144" s="27"/>
      <c r="AE144" s="27"/>
      <c r="AF144" s="27"/>
      <c r="AG144" s="27"/>
      <c r="AH144" s="27"/>
      <c r="AI144" s="27"/>
      <c r="AJ144" s="27"/>
      <c r="AK144" s="27"/>
      <c r="AL144" s="27"/>
    </row>
    <row r="145" spans="1:38">
      <c r="A145" s="27"/>
      <c r="B145" s="27"/>
      <c r="C145" s="27"/>
      <c r="D145" s="27"/>
      <c r="E145" s="27"/>
      <c r="F145" s="27"/>
      <c r="G145" s="27"/>
      <c r="H145" s="27"/>
      <c r="I145" s="27"/>
      <c r="J145" s="27"/>
      <c r="K145" s="27"/>
      <c r="L145" s="27"/>
      <c r="M145" s="27"/>
      <c r="N145" s="27"/>
      <c r="O145" s="27"/>
      <c r="P145" s="27"/>
      <c r="Q145" s="27"/>
      <c r="R145" s="80"/>
      <c r="S145" s="27"/>
      <c r="T145" s="27"/>
      <c r="U145" s="27"/>
      <c r="V145" s="27"/>
      <c r="W145" s="27"/>
      <c r="X145" s="27"/>
      <c r="Y145" s="27"/>
      <c r="Z145" s="27"/>
      <c r="AA145" s="27"/>
      <c r="AB145" s="27"/>
      <c r="AC145" s="27"/>
      <c r="AD145" s="27"/>
      <c r="AE145" s="27"/>
      <c r="AF145" s="27"/>
      <c r="AG145" s="27"/>
      <c r="AH145" s="27"/>
      <c r="AI145" s="27"/>
      <c r="AJ145" s="27"/>
      <c r="AK145" s="27"/>
      <c r="AL145" s="27"/>
    </row>
    <row r="146" spans="1:38">
      <c r="A146" s="27"/>
      <c r="B146" s="27"/>
      <c r="C146" s="27"/>
      <c r="D146" s="27"/>
      <c r="E146" s="27"/>
      <c r="F146" s="27"/>
      <c r="G146" s="27"/>
      <c r="H146" s="27"/>
      <c r="I146" s="27"/>
      <c r="J146" s="27"/>
      <c r="K146" s="27"/>
      <c r="L146" s="27"/>
      <c r="M146" s="27"/>
      <c r="N146" s="27"/>
      <c r="O146" s="27"/>
      <c r="P146" s="27"/>
      <c r="Q146" s="27"/>
      <c r="R146" s="80"/>
      <c r="S146" s="27"/>
      <c r="T146" s="27"/>
      <c r="U146" s="27"/>
      <c r="V146" s="27"/>
      <c r="W146" s="27"/>
      <c r="X146" s="27"/>
      <c r="Y146" s="27"/>
      <c r="Z146" s="27"/>
      <c r="AA146" s="27"/>
      <c r="AB146" s="27"/>
      <c r="AC146" s="27"/>
      <c r="AD146" s="27"/>
      <c r="AE146" s="27"/>
      <c r="AF146" s="27"/>
      <c r="AG146" s="27"/>
      <c r="AH146" s="27"/>
      <c r="AI146" s="27"/>
      <c r="AJ146" s="27"/>
      <c r="AK146" s="27"/>
      <c r="AL146" s="27"/>
    </row>
    <row r="147" spans="1:38">
      <c r="A147" s="27"/>
      <c r="B147" s="27"/>
      <c r="C147" s="27"/>
      <c r="D147" s="27"/>
      <c r="E147" s="27"/>
      <c r="F147" s="27"/>
      <c r="G147" s="27"/>
      <c r="H147" s="27"/>
      <c r="I147" s="27"/>
      <c r="J147" s="27"/>
      <c r="K147" s="27"/>
      <c r="L147" s="27"/>
      <c r="M147" s="27"/>
      <c r="N147" s="27"/>
      <c r="O147" s="27"/>
      <c r="P147" s="27"/>
      <c r="Q147" s="27"/>
      <c r="R147" s="80"/>
      <c r="S147" s="27"/>
      <c r="T147" s="27"/>
      <c r="U147" s="27"/>
      <c r="V147" s="27"/>
      <c r="W147" s="27"/>
      <c r="X147" s="27"/>
      <c r="Y147" s="27"/>
      <c r="Z147" s="27"/>
      <c r="AA147" s="27"/>
      <c r="AB147" s="27"/>
      <c r="AC147" s="27"/>
      <c r="AD147" s="27"/>
      <c r="AE147" s="27"/>
      <c r="AF147" s="27"/>
      <c r="AG147" s="27"/>
      <c r="AH147" s="27"/>
      <c r="AI147" s="27"/>
      <c r="AJ147" s="27"/>
      <c r="AK147" s="27"/>
      <c r="AL147" s="27"/>
    </row>
    <row r="148" spans="1:38">
      <c r="A148" s="27"/>
      <c r="B148" s="27"/>
      <c r="C148" s="27"/>
      <c r="D148" s="27"/>
      <c r="E148" s="27"/>
      <c r="F148" s="27"/>
      <c r="G148" s="27"/>
      <c r="H148" s="27"/>
      <c r="I148" s="27"/>
      <c r="J148" s="27"/>
      <c r="K148" s="27"/>
      <c r="L148" s="27"/>
      <c r="M148" s="27"/>
      <c r="N148" s="27"/>
      <c r="O148" s="27"/>
      <c r="P148" s="27"/>
      <c r="Q148" s="27"/>
      <c r="R148" s="80"/>
      <c r="S148" s="27"/>
      <c r="T148" s="27"/>
      <c r="U148" s="27"/>
      <c r="V148" s="27"/>
      <c r="W148" s="27"/>
      <c r="X148" s="27"/>
      <c r="Y148" s="27"/>
      <c r="Z148" s="27"/>
      <c r="AA148" s="27"/>
      <c r="AB148" s="27"/>
      <c r="AC148" s="27"/>
      <c r="AD148" s="27"/>
      <c r="AE148" s="27"/>
      <c r="AF148" s="27"/>
      <c r="AG148" s="27"/>
      <c r="AH148" s="27"/>
      <c r="AI148" s="27"/>
      <c r="AJ148" s="27"/>
      <c r="AK148" s="27"/>
      <c r="AL148" s="27"/>
    </row>
    <row r="149" spans="1:38">
      <c r="A149" s="27"/>
      <c r="B149" s="27"/>
      <c r="C149" s="27"/>
      <c r="D149" s="27"/>
      <c r="E149" s="27"/>
      <c r="F149" s="27"/>
      <c r="G149" s="27"/>
      <c r="H149" s="27"/>
      <c r="I149" s="27"/>
      <c r="J149" s="27"/>
      <c r="K149" s="27"/>
      <c r="L149" s="27"/>
      <c r="M149" s="27"/>
      <c r="N149" s="27"/>
      <c r="O149" s="27"/>
      <c r="P149" s="27"/>
      <c r="Q149" s="27"/>
      <c r="R149" s="80"/>
      <c r="S149" s="27"/>
      <c r="T149" s="27"/>
      <c r="U149" s="27"/>
      <c r="V149" s="27"/>
      <c r="W149" s="27"/>
      <c r="X149" s="27"/>
      <c r="Y149" s="27"/>
      <c r="Z149" s="27"/>
      <c r="AA149" s="27"/>
      <c r="AB149" s="27"/>
      <c r="AC149" s="27"/>
      <c r="AD149" s="27"/>
      <c r="AE149" s="27"/>
      <c r="AF149" s="27"/>
      <c r="AG149" s="27"/>
      <c r="AH149" s="27"/>
      <c r="AI149" s="27"/>
      <c r="AJ149" s="27"/>
      <c r="AK149" s="27"/>
      <c r="AL149" s="27"/>
    </row>
    <row r="150" spans="1:38">
      <c r="A150" s="27"/>
      <c r="B150" s="27"/>
      <c r="C150" s="27"/>
      <c r="D150" s="27"/>
      <c r="E150" s="27"/>
      <c r="F150" s="27"/>
      <c r="G150" s="27"/>
      <c r="H150" s="27"/>
      <c r="I150" s="27"/>
      <c r="J150" s="27"/>
      <c r="K150" s="27"/>
      <c r="L150" s="27"/>
      <c r="M150" s="27"/>
      <c r="N150" s="27"/>
      <c r="O150" s="27"/>
      <c r="P150" s="27"/>
      <c r="Q150" s="27"/>
      <c r="R150" s="80"/>
      <c r="S150" s="27"/>
      <c r="T150" s="27"/>
      <c r="U150" s="27"/>
      <c r="V150" s="27"/>
      <c r="W150" s="27"/>
      <c r="X150" s="27"/>
      <c r="Y150" s="27"/>
      <c r="Z150" s="27"/>
      <c r="AA150" s="27"/>
      <c r="AB150" s="27"/>
      <c r="AC150" s="27"/>
      <c r="AD150" s="27"/>
      <c r="AE150" s="27"/>
      <c r="AF150" s="27"/>
      <c r="AG150" s="27"/>
      <c r="AH150" s="27"/>
      <c r="AI150" s="27"/>
      <c r="AJ150" s="27"/>
      <c r="AK150" s="27"/>
      <c r="AL150" s="27"/>
    </row>
    <row r="151" spans="1:38">
      <c r="A151" s="27"/>
      <c r="B151" s="27"/>
      <c r="C151" s="27"/>
      <c r="D151" s="27"/>
      <c r="E151" s="27"/>
      <c r="F151" s="27"/>
      <c r="G151" s="27"/>
      <c r="H151" s="27"/>
      <c r="I151" s="27"/>
      <c r="J151" s="27"/>
      <c r="K151" s="27"/>
      <c r="L151" s="27"/>
      <c r="M151" s="27"/>
      <c r="N151" s="27"/>
      <c r="O151" s="27"/>
      <c r="P151" s="27"/>
      <c r="Q151" s="27"/>
      <c r="R151" s="80"/>
      <c r="S151" s="27"/>
      <c r="T151" s="27"/>
      <c r="U151" s="27"/>
      <c r="V151" s="27"/>
      <c r="W151" s="27"/>
      <c r="X151" s="27"/>
      <c r="Y151" s="27"/>
      <c r="Z151" s="27"/>
      <c r="AA151" s="27"/>
      <c r="AB151" s="27"/>
      <c r="AC151" s="27"/>
      <c r="AD151" s="27"/>
      <c r="AE151" s="27"/>
      <c r="AF151" s="27"/>
      <c r="AG151" s="27"/>
      <c r="AH151" s="27"/>
      <c r="AI151" s="27"/>
      <c r="AJ151" s="27"/>
      <c r="AK151" s="27"/>
      <c r="AL151" s="27"/>
    </row>
    <row r="152" spans="1:38">
      <c r="A152" s="27"/>
      <c r="B152" s="27"/>
      <c r="C152" s="27"/>
      <c r="D152" s="27"/>
      <c r="E152" s="27"/>
      <c r="F152" s="27"/>
      <c r="G152" s="27"/>
      <c r="H152" s="27"/>
      <c r="I152" s="27"/>
      <c r="J152" s="27"/>
      <c r="K152" s="27"/>
      <c r="L152" s="27"/>
      <c r="M152" s="27"/>
      <c r="N152" s="27"/>
      <c r="O152" s="27"/>
      <c r="P152" s="27"/>
      <c r="Q152" s="27"/>
      <c r="R152" s="80"/>
      <c r="S152" s="27"/>
      <c r="T152" s="27"/>
      <c r="U152" s="27"/>
      <c r="V152" s="27"/>
      <c r="W152" s="27"/>
      <c r="X152" s="27"/>
      <c r="Y152" s="27"/>
      <c r="Z152" s="27"/>
      <c r="AA152" s="27"/>
      <c r="AB152" s="27"/>
      <c r="AC152" s="27"/>
      <c r="AD152" s="27"/>
      <c r="AE152" s="27"/>
      <c r="AF152" s="27"/>
      <c r="AG152" s="27"/>
      <c r="AH152" s="27"/>
      <c r="AI152" s="27"/>
      <c r="AJ152" s="27"/>
      <c r="AK152" s="27"/>
      <c r="AL152" s="27"/>
    </row>
    <row r="153" spans="1:38">
      <c r="A153" s="27"/>
      <c r="B153" s="27"/>
      <c r="C153" s="27"/>
      <c r="D153" s="27"/>
      <c r="E153" s="27"/>
      <c r="F153" s="27"/>
      <c r="G153" s="27"/>
      <c r="H153" s="27"/>
      <c r="I153" s="27"/>
      <c r="J153" s="27"/>
      <c r="K153" s="27"/>
      <c r="L153" s="27"/>
      <c r="M153" s="27"/>
      <c r="N153" s="27"/>
      <c r="O153" s="27"/>
      <c r="P153" s="27"/>
      <c r="Q153" s="27"/>
      <c r="R153" s="80"/>
      <c r="S153" s="27"/>
      <c r="T153" s="27"/>
      <c r="U153" s="27"/>
      <c r="V153" s="27"/>
      <c r="W153" s="27"/>
      <c r="X153" s="27"/>
      <c r="Y153" s="27"/>
      <c r="Z153" s="27"/>
      <c r="AA153" s="27"/>
      <c r="AB153" s="27"/>
      <c r="AC153" s="27"/>
      <c r="AD153" s="27"/>
      <c r="AE153" s="27"/>
      <c r="AF153" s="27"/>
      <c r="AG153" s="27"/>
      <c r="AH153" s="27"/>
      <c r="AI153" s="27"/>
      <c r="AJ153" s="27"/>
      <c r="AK153" s="27"/>
      <c r="AL153" s="27"/>
    </row>
    <row r="154" spans="1:38">
      <c r="A154" s="27"/>
      <c r="B154" s="27"/>
      <c r="C154" s="27"/>
      <c r="D154" s="27"/>
      <c r="E154" s="27"/>
      <c r="F154" s="27"/>
      <c r="G154" s="27"/>
      <c r="H154" s="27"/>
      <c r="I154" s="27"/>
      <c r="J154" s="27"/>
      <c r="K154" s="27"/>
      <c r="L154" s="27"/>
      <c r="M154" s="27"/>
      <c r="N154" s="27"/>
      <c r="O154" s="27"/>
      <c r="P154" s="27"/>
      <c r="Q154" s="27"/>
      <c r="R154" s="80"/>
      <c r="S154" s="27"/>
      <c r="T154" s="27"/>
      <c r="U154" s="27"/>
      <c r="V154" s="27"/>
      <c r="W154" s="27"/>
      <c r="X154" s="27"/>
      <c r="Y154" s="27"/>
      <c r="Z154" s="27"/>
      <c r="AA154" s="27"/>
      <c r="AB154" s="27"/>
      <c r="AC154" s="27"/>
      <c r="AD154" s="27"/>
      <c r="AE154" s="27"/>
      <c r="AF154" s="27"/>
      <c r="AG154" s="27"/>
      <c r="AH154" s="27"/>
      <c r="AI154" s="27"/>
      <c r="AJ154" s="27"/>
      <c r="AK154" s="27"/>
      <c r="AL154" s="27"/>
    </row>
    <row r="155" spans="1:38">
      <c r="A155" s="27"/>
      <c r="B155" s="27"/>
      <c r="C155" s="27"/>
      <c r="D155" s="27"/>
      <c r="E155" s="27"/>
      <c r="F155" s="27"/>
      <c r="G155" s="27"/>
      <c r="H155" s="27"/>
      <c r="I155" s="27"/>
      <c r="J155" s="27"/>
      <c r="K155" s="27"/>
      <c r="L155" s="27"/>
      <c r="M155" s="27"/>
      <c r="N155" s="27"/>
      <c r="O155" s="27"/>
      <c r="P155" s="27"/>
      <c r="Q155" s="27"/>
      <c r="R155" s="80"/>
      <c r="S155" s="27"/>
      <c r="T155" s="27"/>
      <c r="U155" s="27"/>
      <c r="V155" s="27"/>
      <c r="W155" s="27"/>
      <c r="X155" s="27"/>
      <c r="Y155" s="27"/>
      <c r="Z155" s="27"/>
      <c r="AA155" s="27"/>
      <c r="AB155" s="27"/>
      <c r="AC155" s="27"/>
      <c r="AD155" s="27"/>
      <c r="AE155" s="27"/>
      <c r="AF155" s="27"/>
      <c r="AG155" s="27"/>
      <c r="AH155" s="27"/>
      <c r="AI155" s="27"/>
      <c r="AJ155" s="27"/>
      <c r="AK155" s="27"/>
      <c r="AL155" s="27"/>
    </row>
    <row r="156" spans="1:38">
      <c r="A156" s="27"/>
      <c r="B156" s="27"/>
      <c r="C156" s="27"/>
      <c r="D156" s="27"/>
      <c r="E156" s="27"/>
      <c r="F156" s="27"/>
      <c r="G156" s="27"/>
      <c r="H156" s="27"/>
      <c r="I156" s="27"/>
      <c r="J156" s="27"/>
      <c r="K156" s="27"/>
      <c r="L156" s="27"/>
      <c r="M156" s="27"/>
      <c r="N156" s="27"/>
      <c r="O156" s="27"/>
      <c r="P156" s="27"/>
      <c r="Q156" s="27"/>
      <c r="R156" s="80"/>
      <c r="S156" s="27"/>
      <c r="T156" s="27"/>
      <c r="U156" s="27"/>
      <c r="V156" s="27"/>
      <c r="W156" s="27"/>
      <c r="X156" s="27"/>
      <c r="Y156" s="27"/>
      <c r="Z156" s="27"/>
      <c r="AA156" s="27"/>
      <c r="AB156" s="27"/>
      <c r="AC156" s="27"/>
      <c r="AD156" s="27"/>
      <c r="AE156" s="27"/>
      <c r="AF156" s="27"/>
      <c r="AG156" s="27"/>
      <c r="AH156" s="27"/>
      <c r="AI156" s="27"/>
      <c r="AJ156" s="27"/>
      <c r="AK156" s="27"/>
      <c r="AL156" s="27"/>
    </row>
    <row r="157" spans="1:38">
      <c r="A157" s="27"/>
      <c r="B157" s="27"/>
      <c r="C157" s="27"/>
      <c r="D157" s="27"/>
      <c r="E157" s="27"/>
      <c r="F157" s="27"/>
      <c r="G157" s="27"/>
      <c r="H157" s="27"/>
      <c r="I157" s="27"/>
      <c r="J157" s="27"/>
      <c r="K157" s="27"/>
      <c r="L157" s="27"/>
      <c r="M157" s="27"/>
      <c r="N157" s="27"/>
      <c r="O157" s="27"/>
      <c r="P157" s="27"/>
      <c r="Q157" s="27"/>
      <c r="R157" s="80"/>
      <c r="S157" s="27"/>
      <c r="T157" s="27"/>
      <c r="U157" s="27"/>
      <c r="V157" s="27"/>
      <c r="W157" s="27"/>
      <c r="X157" s="27"/>
      <c r="Y157" s="27"/>
      <c r="Z157" s="27"/>
      <c r="AA157" s="27"/>
      <c r="AB157" s="27"/>
      <c r="AC157" s="27"/>
      <c r="AD157" s="27"/>
      <c r="AE157" s="27"/>
      <c r="AF157" s="27"/>
      <c r="AG157" s="27"/>
      <c r="AH157" s="27"/>
      <c r="AI157" s="27"/>
      <c r="AJ157" s="27"/>
      <c r="AK157" s="27"/>
      <c r="AL157" s="27"/>
    </row>
    <row r="158" spans="1:38">
      <c r="A158" s="27"/>
      <c r="B158" s="27"/>
      <c r="C158" s="27"/>
      <c r="D158" s="27"/>
      <c r="E158" s="27"/>
      <c r="F158" s="27"/>
      <c r="G158" s="27"/>
      <c r="H158" s="27"/>
      <c r="I158" s="27"/>
      <c r="J158" s="27"/>
      <c r="K158" s="27"/>
      <c r="L158" s="27"/>
      <c r="M158" s="27"/>
      <c r="N158" s="27"/>
      <c r="O158" s="27"/>
      <c r="P158" s="27"/>
      <c r="Q158" s="27"/>
      <c r="R158" s="80"/>
      <c r="S158" s="27"/>
      <c r="T158" s="27"/>
      <c r="U158" s="27"/>
      <c r="V158" s="27"/>
      <c r="W158" s="27"/>
      <c r="X158" s="27"/>
      <c r="Y158" s="27"/>
      <c r="Z158" s="27"/>
      <c r="AA158" s="27"/>
      <c r="AB158" s="27"/>
      <c r="AC158" s="27"/>
      <c r="AD158" s="27"/>
      <c r="AE158" s="27"/>
      <c r="AF158" s="27"/>
      <c r="AG158" s="27"/>
      <c r="AH158" s="27"/>
      <c r="AI158" s="27"/>
      <c r="AJ158" s="27"/>
      <c r="AK158" s="27"/>
      <c r="AL158" s="27"/>
    </row>
    <row r="159" spans="1:38">
      <c r="A159" s="27"/>
      <c r="B159" s="27"/>
      <c r="C159" s="27"/>
      <c r="D159" s="27"/>
      <c r="E159" s="27"/>
      <c r="F159" s="27"/>
      <c r="G159" s="27"/>
      <c r="H159" s="27"/>
      <c r="I159" s="27"/>
      <c r="J159" s="27"/>
      <c r="K159" s="27"/>
      <c r="L159" s="27"/>
      <c r="M159" s="27"/>
      <c r="N159" s="27"/>
      <c r="O159" s="27"/>
      <c r="P159" s="27"/>
      <c r="Q159" s="27"/>
      <c r="R159" s="80"/>
      <c r="S159" s="27"/>
      <c r="T159" s="27"/>
      <c r="U159" s="27"/>
      <c r="V159" s="27"/>
      <c r="W159" s="27"/>
      <c r="X159" s="27"/>
      <c r="Y159" s="27"/>
      <c r="Z159" s="27"/>
      <c r="AA159" s="27"/>
      <c r="AB159" s="27"/>
      <c r="AC159" s="27"/>
      <c r="AD159" s="27"/>
      <c r="AE159" s="27"/>
      <c r="AF159" s="27"/>
      <c r="AG159" s="27"/>
      <c r="AH159" s="27"/>
      <c r="AI159" s="27"/>
      <c r="AJ159" s="27"/>
      <c r="AK159" s="27"/>
      <c r="AL159" s="27"/>
    </row>
    <row r="160" spans="1:38">
      <c r="A160" s="27"/>
      <c r="B160" s="27"/>
      <c r="C160" s="27"/>
      <c r="D160" s="27"/>
      <c r="E160" s="27"/>
      <c r="F160" s="27"/>
      <c r="G160" s="27"/>
      <c r="H160" s="27"/>
      <c r="I160" s="27"/>
      <c r="J160" s="27"/>
      <c r="K160" s="27"/>
      <c r="L160" s="27"/>
      <c r="M160" s="27"/>
      <c r="N160" s="27"/>
      <c r="O160" s="27"/>
      <c r="P160" s="27"/>
      <c r="Q160" s="27"/>
      <c r="R160" s="80"/>
      <c r="S160" s="27"/>
      <c r="T160" s="27"/>
      <c r="U160" s="27"/>
      <c r="V160" s="27"/>
      <c r="W160" s="27"/>
      <c r="X160" s="27"/>
      <c r="Y160" s="27"/>
      <c r="Z160" s="27"/>
      <c r="AA160" s="27"/>
      <c r="AB160" s="27"/>
      <c r="AC160" s="27"/>
      <c r="AD160" s="27"/>
      <c r="AE160" s="27"/>
      <c r="AF160" s="27"/>
      <c r="AG160" s="27"/>
      <c r="AH160" s="27"/>
      <c r="AI160" s="27"/>
      <c r="AJ160" s="27"/>
      <c r="AK160" s="27"/>
      <c r="AL160" s="27"/>
    </row>
    <row r="161" spans="1:38">
      <c r="A161" s="27"/>
      <c r="B161" s="27"/>
      <c r="C161" s="27"/>
      <c r="D161" s="27"/>
      <c r="E161" s="27"/>
      <c r="F161" s="27"/>
      <c r="G161" s="27"/>
      <c r="H161" s="27"/>
      <c r="I161" s="27"/>
      <c r="J161" s="27"/>
      <c r="K161" s="27"/>
      <c r="L161" s="27"/>
      <c r="M161" s="27"/>
      <c r="N161" s="27"/>
      <c r="O161" s="27"/>
      <c r="P161" s="27"/>
      <c r="Q161" s="27"/>
      <c r="R161" s="80"/>
      <c r="S161" s="27"/>
      <c r="T161" s="27"/>
      <c r="U161" s="27"/>
      <c r="V161" s="27"/>
      <c r="W161" s="27"/>
      <c r="X161" s="27"/>
      <c r="Y161" s="27"/>
      <c r="Z161" s="27"/>
      <c r="AA161" s="27"/>
      <c r="AB161" s="27"/>
      <c r="AC161" s="27"/>
      <c r="AD161" s="27"/>
      <c r="AE161" s="27"/>
      <c r="AF161" s="27"/>
      <c r="AG161" s="27"/>
      <c r="AH161" s="27"/>
      <c r="AI161" s="27"/>
      <c r="AJ161" s="27"/>
      <c r="AK161" s="27"/>
      <c r="AL161" s="27"/>
    </row>
    <row r="162" spans="1:38">
      <c r="A162" s="27"/>
      <c r="B162" s="27"/>
      <c r="C162" s="27"/>
      <c r="D162" s="27"/>
      <c r="E162" s="27"/>
      <c r="F162" s="27"/>
      <c r="G162" s="27"/>
      <c r="H162" s="27"/>
      <c r="I162" s="27"/>
      <c r="J162" s="27"/>
      <c r="K162" s="27"/>
      <c r="L162" s="27"/>
      <c r="M162" s="27"/>
      <c r="N162" s="27"/>
      <c r="O162" s="27"/>
      <c r="P162" s="27"/>
      <c r="Q162" s="27"/>
      <c r="R162" s="80"/>
      <c r="S162" s="27"/>
      <c r="T162" s="27"/>
      <c r="U162" s="27"/>
      <c r="V162" s="27"/>
      <c r="W162" s="27"/>
      <c r="X162" s="27"/>
      <c r="Y162" s="27"/>
      <c r="Z162" s="27"/>
      <c r="AA162" s="27"/>
      <c r="AB162" s="27"/>
      <c r="AC162" s="27"/>
      <c r="AD162" s="27"/>
      <c r="AE162" s="27"/>
      <c r="AF162" s="27"/>
      <c r="AG162" s="27"/>
      <c r="AH162" s="27"/>
      <c r="AI162" s="27"/>
      <c r="AJ162" s="27"/>
      <c r="AK162" s="27"/>
      <c r="AL162" s="27"/>
    </row>
    <row r="163" spans="1:38">
      <c r="A163" s="27"/>
      <c r="B163" s="27"/>
      <c r="C163" s="27"/>
      <c r="D163" s="27"/>
      <c r="E163" s="27"/>
      <c r="F163" s="27"/>
      <c r="G163" s="27"/>
      <c r="H163" s="27"/>
      <c r="I163" s="27"/>
      <c r="J163" s="27"/>
      <c r="K163" s="27"/>
      <c r="L163" s="27"/>
      <c r="M163" s="27"/>
      <c r="N163" s="27"/>
      <c r="O163" s="27"/>
      <c r="P163" s="27"/>
      <c r="Q163" s="27"/>
      <c r="R163" s="80"/>
      <c r="S163" s="27"/>
      <c r="T163" s="27"/>
      <c r="U163" s="27"/>
      <c r="V163" s="27"/>
      <c r="W163" s="27"/>
      <c r="X163" s="27"/>
      <c r="Y163" s="27"/>
      <c r="Z163" s="27"/>
      <c r="AA163" s="27"/>
      <c r="AB163" s="27"/>
      <c r="AC163" s="27"/>
      <c r="AD163" s="27"/>
      <c r="AE163" s="27"/>
      <c r="AF163" s="27"/>
      <c r="AG163" s="27"/>
      <c r="AH163" s="27"/>
      <c r="AI163" s="27"/>
      <c r="AJ163" s="27"/>
      <c r="AK163" s="27"/>
      <c r="AL163" s="27"/>
    </row>
    <row r="164" spans="1:38">
      <c r="A164" s="27"/>
      <c r="B164" s="27"/>
      <c r="C164" s="27"/>
      <c r="D164" s="27"/>
      <c r="E164" s="27"/>
      <c r="F164" s="27"/>
      <c r="G164" s="27"/>
      <c r="H164" s="27"/>
      <c r="I164" s="27"/>
      <c r="J164" s="27"/>
      <c r="K164" s="27"/>
      <c r="L164" s="27"/>
      <c r="M164" s="27"/>
      <c r="N164" s="27"/>
      <c r="O164" s="27"/>
      <c r="P164" s="27"/>
      <c r="Q164" s="27"/>
      <c r="R164" s="80"/>
      <c r="S164" s="27"/>
      <c r="T164" s="27"/>
      <c r="U164" s="27"/>
      <c r="V164" s="27"/>
      <c r="W164" s="27"/>
      <c r="X164" s="27"/>
      <c r="Y164" s="27"/>
      <c r="Z164" s="27"/>
      <c r="AA164" s="27"/>
      <c r="AB164" s="27"/>
      <c r="AC164" s="27"/>
      <c r="AD164" s="27"/>
      <c r="AE164" s="27"/>
      <c r="AF164" s="27"/>
      <c r="AG164" s="27"/>
      <c r="AH164" s="27"/>
      <c r="AI164" s="27"/>
      <c r="AJ164" s="27"/>
      <c r="AK164" s="27"/>
      <c r="AL164" s="27"/>
    </row>
    <row r="165" spans="1:38">
      <c r="A165" s="27"/>
      <c r="B165" s="27"/>
      <c r="C165" s="27"/>
      <c r="D165" s="27"/>
      <c r="E165" s="27"/>
      <c r="F165" s="27"/>
      <c r="G165" s="27"/>
      <c r="H165" s="27"/>
      <c r="I165" s="27"/>
      <c r="J165" s="27"/>
      <c r="K165" s="27"/>
      <c r="L165" s="27"/>
      <c r="M165" s="27"/>
      <c r="N165" s="27"/>
      <c r="O165" s="27"/>
      <c r="P165" s="27"/>
      <c r="Q165" s="27"/>
      <c r="R165" s="80"/>
      <c r="S165" s="27"/>
      <c r="T165" s="27"/>
      <c r="U165" s="27"/>
      <c r="V165" s="27"/>
      <c r="W165" s="27"/>
      <c r="X165" s="27"/>
      <c r="Y165" s="27"/>
      <c r="Z165" s="27"/>
      <c r="AA165" s="27"/>
      <c r="AB165" s="27"/>
      <c r="AC165" s="27"/>
      <c r="AD165" s="27"/>
      <c r="AE165" s="27"/>
      <c r="AF165" s="27"/>
      <c r="AG165" s="27"/>
      <c r="AH165" s="27"/>
      <c r="AI165" s="27"/>
      <c r="AJ165" s="27"/>
      <c r="AK165" s="27"/>
      <c r="AL165" s="27"/>
    </row>
    <row r="166" spans="1:38">
      <c r="A166" s="27"/>
      <c r="B166" s="27"/>
      <c r="C166" s="27"/>
      <c r="D166" s="27"/>
      <c r="E166" s="27"/>
      <c r="F166" s="27"/>
      <c r="G166" s="27"/>
      <c r="H166" s="27"/>
      <c r="I166" s="27"/>
      <c r="J166" s="27"/>
      <c r="K166" s="27"/>
      <c r="L166" s="27"/>
      <c r="M166" s="27"/>
      <c r="N166" s="27"/>
      <c r="O166" s="27"/>
      <c r="P166" s="27"/>
      <c r="Q166" s="27"/>
      <c r="R166" s="80"/>
      <c r="S166" s="27"/>
      <c r="T166" s="27"/>
      <c r="U166" s="27"/>
      <c r="V166" s="27"/>
      <c r="W166" s="27"/>
      <c r="X166" s="27"/>
      <c r="Y166" s="27"/>
      <c r="Z166" s="27"/>
      <c r="AA166" s="27"/>
      <c r="AB166" s="27"/>
      <c r="AC166" s="27"/>
      <c r="AD166" s="27"/>
      <c r="AE166" s="27"/>
      <c r="AF166" s="27"/>
      <c r="AG166" s="27"/>
      <c r="AH166" s="27"/>
      <c r="AI166" s="27"/>
      <c r="AJ166" s="27"/>
      <c r="AK166" s="27"/>
      <c r="AL166" s="27"/>
    </row>
    <row r="167" spans="1:38">
      <c r="A167" s="27"/>
      <c r="B167" s="27"/>
      <c r="C167" s="27"/>
      <c r="D167" s="27"/>
      <c r="E167" s="27"/>
      <c r="F167" s="27"/>
      <c r="G167" s="27"/>
      <c r="H167" s="27"/>
      <c r="I167" s="27"/>
      <c r="J167" s="27"/>
      <c r="K167" s="27"/>
      <c r="L167" s="27"/>
      <c r="M167" s="27"/>
      <c r="N167" s="27"/>
      <c r="O167" s="27"/>
      <c r="P167" s="27"/>
      <c r="Q167" s="27"/>
      <c r="R167" s="80"/>
      <c r="S167" s="27"/>
      <c r="T167" s="27"/>
      <c r="U167" s="27"/>
      <c r="V167" s="27"/>
      <c r="W167" s="27"/>
      <c r="X167" s="27"/>
      <c r="Y167" s="27"/>
      <c r="Z167" s="27"/>
      <c r="AA167" s="27"/>
      <c r="AB167" s="27"/>
      <c r="AC167" s="27"/>
      <c r="AD167" s="27"/>
      <c r="AE167" s="27"/>
      <c r="AF167" s="27"/>
      <c r="AG167" s="27"/>
      <c r="AH167" s="27"/>
      <c r="AI167" s="27"/>
      <c r="AJ167" s="27"/>
      <c r="AK167" s="27"/>
      <c r="AL167" s="27"/>
    </row>
    <row r="168" spans="1:38">
      <c r="A168" s="27"/>
      <c r="B168" s="27"/>
      <c r="C168" s="27"/>
      <c r="D168" s="27"/>
      <c r="E168" s="27"/>
      <c r="F168" s="27"/>
      <c r="G168" s="27"/>
      <c r="H168" s="27"/>
      <c r="I168" s="27"/>
      <c r="J168" s="27"/>
      <c r="K168" s="27"/>
      <c r="L168" s="27"/>
      <c r="M168" s="27"/>
      <c r="N168" s="27"/>
      <c r="O168" s="27"/>
      <c r="P168" s="27"/>
      <c r="Q168" s="27"/>
      <c r="R168" s="80"/>
      <c r="S168" s="27"/>
      <c r="T168" s="27"/>
      <c r="U168" s="27"/>
      <c r="V168" s="27"/>
      <c r="W168" s="27"/>
      <c r="X168" s="27"/>
      <c r="Y168" s="27"/>
      <c r="Z168" s="27"/>
      <c r="AA168" s="27"/>
      <c r="AB168" s="27"/>
      <c r="AC168" s="27"/>
      <c r="AD168" s="27"/>
      <c r="AE168" s="27"/>
      <c r="AF168" s="27"/>
      <c r="AG168" s="27"/>
      <c r="AH168" s="27"/>
      <c r="AI168" s="27"/>
      <c r="AJ168" s="27"/>
      <c r="AK168" s="27"/>
      <c r="AL168" s="27"/>
    </row>
    <row r="169" spans="1:38">
      <c r="A169" s="27"/>
      <c r="B169" s="27"/>
      <c r="C169" s="27"/>
      <c r="D169" s="27"/>
      <c r="E169" s="27"/>
      <c r="F169" s="27"/>
      <c r="G169" s="27"/>
      <c r="H169" s="27"/>
      <c r="I169" s="27"/>
      <c r="J169" s="27"/>
      <c r="K169" s="27"/>
      <c r="L169" s="27"/>
      <c r="M169" s="27"/>
      <c r="N169" s="27"/>
      <c r="O169" s="27"/>
      <c r="P169" s="27"/>
      <c r="Q169" s="27"/>
      <c r="R169" s="80"/>
      <c r="S169" s="27"/>
      <c r="T169" s="27"/>
      <c r="U169" s="27"/>
      <c r="V169" s="27"/>
      <c r="W169" s="27"/>
      <c r="X169" s="27"/>
      <c r="Y169" s="27"/>
      <c r="Z169" s="27"/>
      <c r="AA169" s="27"/>
      <c r="AB169" s="27"/>
      <c r="AC169" s="27"/>
      <c r="AD169" s="27"/>
      <c r="AE169" s="27"/>
      <c r="AF169" s="27"/>
      <c r="AG169" s="27"/>
      <c r="AH169" s="27"/>
      <c r="AI169" s="27"/>
      <c r="AJ169" s="27"/>
      <c r="AK169" s="27"/>
      <c r="AL169" s="27"/>
    </row>
    <row r="170" spans="1:38">
      <c r="A170" s="27"/>
      <c r="B170" s="27"/>
      <c r="C170" s="27"/>
      <c r="D170" s="27"/>
      <c r="E170" s="27"/>
      <c r="F170" s="27"/>
      <c r="G170" s="27"/>
      <c r="H170" s="27"/>
      <c r="I170" s="27"/>
      <c r="J170" s="27"/>
      <c r="K170" s="27"/>
      <c r="L170" s="27"/>
      <c r="M170" s="27"/>
      <c r="N170" s="27"/>
      <c r="O170" s="27"/>
      <c r="P170" s="27"/>
      <c r="Q170" s="27"/>
      <c r="R170" s="80"/>
      <c r="S170" s="27"/>
      <c r="T170" s="27"/>
      <c r="U170" s="27"/>
      <c r="V170" s="27"/>
      <c r="W170" s="27"/>
      <c r="X170" s="27"/>
      <c r="Y170" s="27"/>
      <c r="Z170" s="27"/>
      <c r="AA170" s="27"/>
      <c r="AB170" s="27"/>
      <c r="AC170" s="27"/>
      <c r="AD170" s="27"/>
      <c r="AE170" s="27"/>
      <c r="AF170" s="27"/>
      <c r="AG170" s="27"/>
      <c r="AH170" s="27"/>
      <c r="AI170" s="27"/>
      <c r="AJ170" s="27"/>
      <c r="AK170" s="27"/>
      <c r="AL170" s="27"/>
    </row>
    <row r="171" spans="1:38">
      <c r="A171" s="27"/>
      <c r="B171" s="27"/>
      <c r="C171" s="27"/>
      <c r="D171" s="27"/>
      <c r="E171" s="27"/>
      <c r="F171" s="27"/>
      <c r="G171" s="27"/>
      <c r="H171" s="27"/>
      <c r="I171" s="27"/>
      <c r="J171" s="27"/>
      <c r="K171" s="27"/>
      <c r="L171" s="27"/>
      <c r="M171" s="27"/>
      <c r="N171" s="27"/>
      <c r="O171" s="27"/>
      <c r="P171" s="27"/>
      <c r="Q171" s="27"/>
      <c r="R171" s="80"/>
      <c r="S171" s="27"/>
      <c r="T171" s="27"/>
      <c r="U171" s="27"/>
      <c r="V171" s="27"/>
      <c r="W171" s="27"/>
      <c r="X171" s="27"/>
      <c r="Y171" s="27"/>
      <c r="Z171" s="27"/>
      <c r="AA171" s="27"/>
      <c r="AB171" s="27"/>
      <c r="AC171" s="27"/>
      <c r="AD171" s="27"/>
      <c r="AE171" s="27"/>
      <c r="AF171" s="27"/>
      <c r="AG171" s="27"/>
      <c r="AH171" s="27"/>
      <c r="AI171" s="27"/>
      <c r="AJ171" s="27"/>
      <c r="AK171" s="27"/>
      <c r="AL171" s="27"/>
    </row>
    <row r="172" spans="1:38">
      <c r="A172" s="27"/>
      <c r="B172" s="27"/>
      <c r="C172" s="27"/>
      <c r="D172" s="27"/>
      <c r="E172" s="27"/>
      <c r="F172" s="27"/>
      <c r="G172" s="27"/>
      <c r="H172" s="27"/>
      <c r="I172" s="27"/>
      <c r="J172" s="27"/>
      <c r="K172" s="27"/>
      <c r="L172" s="27"/>
      <c r="M172" s="27"/>
      <c r="N172" s="27"/>
      <c r="O172" s="27"/>
      <c r="P172" s="27"/>
      <c r="Q172" s="27"/>
      <c r="R172" s="80"/>
      <c r="S172" s="27"/>
      <c r="T172" s="27"/>
      <c r="U172" s="27"/>
      <c r="V172" s="27"/>
      <c r="W172" s="27"/>
      <c r="X172" s="27"/>
      <c r="Y172" s="27"/>
      <c r="Z172" s="27"/>
      <c r="AA172" s="27"/>
      <c r="AB172" s="27"/>
      <c r="AC172" s="27"/>
      <c r="AD172" s="27"/>
      <c r="AE172" s="27"/>
      <c r="AF172" s="27"/>
      <c r="AG172" s="27"/>
      <c r="AH172" s="27"/>
      <c r="AI172" s="27"/>
      <c r="AJ172" s="27"/>
      <c r="AK172" s="27"/>
      <c r="AL172" s="27"/>
    </row>
    <row r="173" spans="1:38">
      <c r="A173" s="27"/>
      <c r="B173" s="27"/>
      <c r="C173" s="27"/>
      <c r="D173" s="27"/>
      <c r="E173" s="27"/>
      <c r="F173" s="27"/>
      <c r="G173" s="27"/>
      <c r="H173" s="27"/>
      <c r="I173" s="27"/>
      <c r="J173" s="27"/>
      <c r="K173" s="27"/>
      <c r="L173" s="27"/>
      <c r="M173" s="27"/>
      <c r="N173" s="27"/>
      <c r="O173" s="27"/>
      <c r="P173" s="27"/>
      <c r="Q173" s="27"/>
      <c r="R173" s="80"/>
      <c r="S173" s="27"/>
      <c r="T173" s="27"/>
      <c r="U173" s="27"/>
      <c r="V173" s="27"/>
      <c r="W173" s="27"/>
      <c r="X173" s="27"/>
      <c r="Y173" s="27"/>
      <c r="Z173" s="27"/>
      <c r="AA173" s="27"/>
      <c r="AB173" s="27"/>
      <c r="AC173" s="27"/>
      <c r="AD173" s="27"/>
      <c r="AE173" s="27"/>
      <c r="AF173" s="27"/>
      <c r="AG173" s="27"/>
      <c r="AH173" s="27"/>
      <c r="AI173" s="27"/>
      <c r="AJ173" s="27"/>
      <c r="AK173" s="27"/>
      <c r="AL173" s="27"/>
    </row>
    <row r="174" spans="1:38">
      <c r="A174" s="27"/>
      <c r="B174" s="27"/>
      <c r="C174" s="27"/>
      <c r="D174" s="27"/>
      <c r="E174" s="27"/>
      <c r="F174" s="27"/>
      <c r="G174" s="27"/>
      <c r="H174" s="27"/>
      <c r="I174" s="27"/>
      <c r="J174" s="27"/>
      <c r="K174" s="27"/>
      <c r="L174" s="27"/>
      <c r="M174" s="27"/>
      <c r="N174" s="27"/>
      <c r="O174" s="27"/>
      <c r="P174" s="27"/>
      <c r="Q174" s="27"/>
      <c r="R174" s="80"/>
      <c r="S174" s="27"/>
      <c r="T174" s="27"/>
      <c r="U174" s="27"/>
      <c r="V174" s="27"/>
      <c r="W174" s="27"/>
      <c r="X174" s="27"/>
      <c r="Y174" s="27"/>
      <c r="Z174" s="27"/>
      <c r="AA174" s="27"/>
      <c r="AB174" s="27"/>
      <c r="AC174" s="27"/>
      <c r="AD174" s="27"/>
      <c r="AE174" s="27"/>
      <c r="AF174" s="27"/>
      <c r="AG174" s="27"/>
      <c r="AH174" s="27"/>
      <c r="AI174" s="27"/>
      <c r="AJ174" s="27"/>
      <c r="AK174" s="27"/>
      <c r="AL174" s="27"/>
    </row>
    <row r="175" spans="1:38">
      <c r="A175" s="27"/>
      <c r="B175" s="27"/>
      <c r="C175" s="27"/>
      <c r="D175" s="27"/>
      <c r="E175" s="27"/>
      <c r="F175" s="27"/>
      <c r="G175" s="27"/>
      <c r="H175" s="27"/>
      <c r="I175" s="27"/>
      <c r="J175" s="27"/>
      <c r="K175" s="27"/>
      <c r="L175" s="27"/>
      <c r="M175" s="27"/>
      <c r="N175" s="27"/>
      <c r="O175" s="27"/>
      <c r="P175" s="27"/>
      <c r="Q175" s="27"/>
      <c r="R175" s="80"/>
      <c r="S175" s="27"/>
      <c r="T175" s="27"/>
      <c r="U175" s="27"/>
      <c r="V175" s="27"/>
      <c r="W175" s="27"/>
      <c r="X175" s="27"/>
      <c r="Y175" s="27"/>
      <c r="Z175" s="27"/>
      <c r="AA175" s="27"/>
      <c r="AB175" s="27"/>
      <c r="AC175" s="27"/>
      <c r="AD175" s="27"/>
      <c r="AE175" s="27"/>
      <c r="AF175" s="27"/>
      <c r="AG175" s="27"/>
      <c r="AH175" s="27"/>
      <c r="AI175" s="27"/>
      <c r="AJ175" s="27"/>
      <c r="AK175" s="27"/>
      <c r="AL175" s="27"/>
    </row>
    <row r="176" spans="1:38">
      <c r="A176" s="27"/>
      <c r="B176" s="27"/>
      <c r="C176" s="27"/>
      <c r="D176" s="27"/>
      <c r="E176" s="27"/>
      <c r="F176" s="27"/>
      <c r="G176" s="27"/>
      <c r="H176" s="27"/>
      <c r="I176" s="27"/>
      <c r="J176" s="27"/>
      <c r="K176" s="27"/>
      <c r="L176" s="27"/>
      <c r="M176" s="27"/>
      <c r="N176" s="27"/>
      <c r="O176" s="27"/>
      <c r="P176" s="27"/>
      <c r="Q176" s="27"/>
      <c r="R176" s="80"/>
      <c r="S176" s="27"/>
      <c r="T176" s="27"/>
      <c r="U176" s="27"/>
      <c r="V176" s="27"/>
      <c r="W176" s="27"/>
      <c r="X176" s="27"/>
      <c r="Y176" s="27"/>
      <c r="Z176" s="27"/>
      <c r="AA176" s="27"/>
      <c r="AB176" s="27"/>
      <c r="AC176" s="27"/>
      <c r="AD176" s="27"/>
      <c r="AE176" s="27"/>
      <c r="AF176" s="27"/>
      <c r="AG176" s="27"/>
      <c r="AH176" s="27"/>
      <c r="AI176" s="27"/>
      <c r="AJ176" s="27"/>
      <c r="AK176" s="27"/>
      <c r="AL176" s="27"/>
    </row>
    <row r="177" spans="1:38">
      <c r="A177" s="27"/>
      <c r="B177" s="27"/>
      <c r="C177" s="27"/>
      <c r="D177" s="27"/>
      <c r="E177" s="27"/>
      <c r="F177" s="27"/>
      <c r="G177" s="27"/>
      <c r="H177" s="27"/>
      <c r="I177" s="27"/>
      <c r="J177" s="27"/>
      <c r="K177" s="27"/>
      <c r="L177" s="27"/>
      <c r="M177" s="27"/>
      <c r="N177" s="27"/>
      <c r="O177" s="27"/>
      <c r="P177" s="27"/>
      <c r="Q177" s="27"/>
      <c r="R177" s="80"/>
      <c r="S177" s="27"/>
      <c r="T177" s="27"/>
      <c r="U177" s="27"/>
      <c r="V177" s="27"/>
      <c r="W177" s="27"/>
      <c r="X177" s="27"/>
      <c r="Y177" s="27"/>
      <c r="Z177" s="27"/>
      <c r="AA177" s="27"/>
      <c r="AB177" s="27"/>
      <c r="AC177" s="27"/>
      <c r="AD177" s="27"/>
      <c r="AE177" s="27"/>
      <c r="AF177" s="27"/>
      <c r="AG177" s="27"/>
      <c r="AH177" s="27"/>
      <c r="AI177" s="27"/>
      <c r="AJ177" s="27"/>
      <c r="AK177" s="27"/>
      <c r="AL177" s="27"/>
    </row>
    <row r="178" spans="1:38">
      <c r="A178" s="27"/>
      <c r="B178" s="27"/>
      <c r="C178" s="27"/>
      <c r="D178" s="27"/>
      <c r="E178" s="27"/>
      <c r="F178" s="27"/>
      <c r="G178" s="27"/>
      <c r="H178" s="27"/>
      <c r="I178" s="27"/>
      <c r="J178" s="27"/>
      <c r="K178" s="27"/>
      <c r="L178" s="27"/>
      <c r="M178" s="27"/>
      <c r="N178" s="27"/>
      <c r="O178" s="27"/>
      <c r="P178" s="27"/>
      <c r="Q178" s="27"/>
      <c r="R178" s="80"/>
      <c r="S178" s="27"/>
      <c r="T178" s="27"/>
      <c r="U178" s="27"/>
      <c r="V178" s="27"/>
      <c r="W178" s="27"/>
      <c r="X178" s="27"/>
      <c r="Y178" s="27"/>
      <c r="Z178" s="27"/>
      <c r="AA178" s="27"/>
      <c r="AB178" s="27"/>
      <c r="AC178" s="27"/>
      <c r="AD178" s="27"/>
      <c r="AE178" s="27"/>
      <c r="AF178" s="27"/>
      <c r="AG178" s="27"/>
      <c r="AH178" s="27"/>
      <c r="AI178" s="27"/>
      <c r="AJ178" s="27"/>
      <c r="AK178" s="27"/>
      <c r="AL178" s="27"/>
    </row>
    <row r="179" spans="1:38">
      <c r="A179" s="27"/>
      <c r="B179" s="27"/>
      <c r="C179" s="27"/>
      <c r="D179" s="27"/>
      <c r="E179" s="27"/>
      <c r="F179" s="27"/>
      <c r="G179" s="27"/>
      <c r="H179" s="27"/>
      <c r="I179" s="27"/>
      <c r="J179" s="27"/>
      <c r="K179" s="27"/>
      <c r="L179" s="27"/>
      <c r="M179" s="27"/>
      <c r="N179" s="27"/>
      <c r="O179" s="27"/>
      <c r="P179" s="27"/>
      <c r="Q179" s="27"/>
      <c r="R179" s="80"/>
      <c r="S179" s="27"/>
      <c r="T179" s="27"/>
      <c r="U179" s="27"/>
      <c r="V179" s="27"/>
      <c r="W179" s="27"/>
      <c r="X179" s="27"/>
      <c r="Y179" s="27"/>
      <c r="Z179" s="27"/>
      <c r="AA179" s="27"/>
      <c r="AB179" s="27"/>
      <c r="AC179" s="27"/>
      <c r="AD179" s="27"/>
      <c r="AE179" s="27"/>
      <c r="AF179" s="27"/>
      <c r="AG179" s="27"/>
      <c r="AH179" s="27"/>
      <c r="AI179" s="27"/>
      <c r="AJ179" s="27"/>
      <c r="AK179" s="27"/>
      <c r="AL179" s="27"/>
    </row>
    <row r="180" spans="1:38">
      <c r="A180" s="27"/>
      <c r="B180" s="27"/>
      <c r="C180" s="27"/>
      <c r="D180" s="27"/>
      <c r="E180" s="27"/>
      <c r="F180" s="27"/>
      <c r="G180" s="27"/>
      <c r="H180" s="27"/>
      <c r="I180" s="27"/>
      <c r="J180" s="27"/>
      <c r="K180" s="27"/>
      <c r="L180" s="27"/>
      <c r="M180" s="27"/>
      <c r="N180" s="27"/>
      <c r="O180" s="27"/>
      <c r="P180" s="27"/>
      <c r="Q180" s="27"/>
      <c r="R180" s="80"/>
      <c r="S180" s="27"/>
      <c r="T180" s="27"/>
      <c r="U180" s="27"/>
      <c r="V180" s="27"/>
      <c r="W180" s="27"/>
      <c r="X180" s="27"/>
      <c r="Y180" s="27"/>
      <c r="Z180" s="27"/>
      <c r="AA180" s="27"/>
      <c r="AB180" s="27"/>
      <c r="AC180" s="27"/>
      <c r="AD180" s="27"/>
      <c r="AE180" s="27"/>
      <c r="AF180" s="27"/>
      <c r="AG180" s="27"/>
      <c r="AH180" s="27"/>
      <c r="AI180" s="27"/>
      <c r="AJ180" s="27"/>
      <c r="AK180" s="27"/>
      <c r="AL180" s="27"/>
    </row>
    <row r="181" spans="1:38">
      <c r="A181" s="27"/>
      <c r="B181" s="27"/>
      <c r="C181" s="27"/>
      <c r="D181" s="27"/>
      <c r="E181" s="27"/>
      <c r="F181" s="27"/>
      <c r="G181" s="27"/>
      <c r="H181" s="27"/>
      <c r="I181" s="27"/>
      <c r="J181" s="27"/>
      <c r="K181" s="27"/>
      <c r="L181" s="27"/>
      <c r="M181" s="27"/>
      <c r="N181" s="27"/>
      <c r="O181" s="27"/>
      <c r="P181" s="27"/>
      <c r="Q181" s="27"/>
      <c r="R181" s="80"/>
      <c r="S181" s="27"/>
      <c r="T181" s="27"/>
      <c r="U181" s="27"/>
      <c r="V181" s="27"/>
      <c r="W181" s="27"/>
      <c r="X181" s="27"/>
      <c r="Y181" s="27"/>
      <c r="Z181" s="27"/>
      <c r="AA181" s="27"/>
      <c r="AB181" s="27"/>
      <c r="AC181" s="27"/>
      <c r="AD181" s="27"/>
      <c r="AE181" s="27"/>
      <c r="AF181" s="27"/>
      <c r="AG181" s="27"/>
      <c r="AH181" s="27"/>
      <c r="AI181" s="27"/>
      <c r="AJ181" s="27"/>
      <c r="AK181" s="27"/>
      <c r="AL181" s="27"/>
    </row>
    <row r="182" spans="1:38">
      <c r="A182" s="27"/>
      <c r="B182" s="27"/>
      <c r="C182" s="27"/>
      <c r="D182" s="27"/>
      <c r="E182" s="27"/>
      <c r="F182" s="27"/>
      <c r="G182" s="27"/>
      <c r="H182" s="27"/>
      <c r="I182" s="27"/>
      <c r="J182" s="27"/>
      <c r="K182" s="27"/>
      <c r="L182" s="27"/>
      <c r="M182" s="27"/>
      <c r="N182" s="27"/>
      <c r="O182" s="27"/>
      <c r="P182" s="27"/>
      <c r="Q182" s="27"/>
      <c r="R182" s="80"/>
      <c r="S182" s="27"/>
      <c r="T182" s="27"/>
      <c r="U182" s="27"/>
      <c r="V182" s="27"/>
      <c r="W182" s="27"/>
      <c r="X182" s="27"/>
      <c r="Y182" s="27"/>
      <c r="Z182" s="27"/>
      <c r="AA182" s="27"/>
      <c r="AB182" s="27"/>
      <c r="AC182" s="27"/>
      <c r="AD182" s="27"/>
      <c r="AE182" s="27"/>
      <c r="AF182" s="27"/>
      <c r="AG182" s="27"/>
      <c r="AH182" s="27"/>
      <c r="AI182" s="27"/>
      <c r="AJ182" s="27"/>
      <c r="AK182" s="27"/>
      <c r="AL182" s="27"/>
    </row>
    <row r="183" spans="1:38">
      <c r="A183" s="27"/>
      <c r="B183" s="27"/>
      <c r="C183" s="27"/>
      <c r="D183" s="27"/>
      <c r="E183" s="27"/>
      <c r="F183" s="27"/>
      <c r="G183" s="27"/>
      <c r="H183" s="27"/>
      <c r="I183" s="27"/>
      <c r="J183" s="27"/>
      <c r="K183" s="27"/>
      <c r="L183" s="27"/>
      <c r="M183" s="27"/>
      <c r="N183" s="27"/>
      <c r="O183" s="27"/>
      <c r="P183" s="27"/>
      <c r="Q183" s="27"/>
      <c r="R183" s="80"/>
      <c r="S183" s="27"/>
      <c r="T183" s="27"/>
      <c r="U183" s="27"/>
      <c r="V183" s="27"/>
      <c r="W183" s="27"/>
      <c r="X183" s="27"/>
      <c r="Y183" s="27"/>
      <c r="Z183" s="27"/>
      <c r="AA183" s="27"/>
      <c r="AB183" s="27"/>
      <c r="AC183" s="27"/>
      <c r="AD183" s="27"/>
      <c r="AE183" s="27"/>
      <c r="AF183" s="27"/>
      <c r="AG183" s="27"/>
      <c r="AH183" s="27"/>
      <c r="AI183" s="27"/>
      <c r="AJ183" s="27"/>
      <c r="AK183" s="27"/>
      <c r="AL183" s="27"/>
    </row>
    <row r="184" spans="1:38">
      <c r="A184" s="27"/>
      <c r="B184" s="27"/>
      <c r="C184" s="27"/>
      <c r="D184" s="27"/>
      <c r="E184" s="27"/>
      <c r="F184" s="27"/>
      <c r="G184" s="27"/>
      <c r="H184" s="27"/>
      <c r="I184" s="27"/>
      <c r="J184" s="27"/>
      <c r="K184" s="27"/>
      <c r="L184" s="27"/>
      <c r="M184" s="27"/>
      <c r="N184" s="27"/>
      <c r="O184" s="27"/>
      <c r="P184" s="27"/>
      <c r="Q184" s="27"/>
      <c r="R184" s="80"/>
      <c r="S184" s="27"/>
      <c r="T184" s="27"/>
      <c r="U184" s="27"/>
      <c r="V184" s="27"/>
      <c r="W184" s="27"/>
      <c r="X184" s="27"/>
      <c r="Y184" s="27"/>
      <c r="Z184" s="27"/>
      <c r="AA184" s="27"/>
      <c r="AB184" s="27"/>
      <c r="AC184" s="27"/>
      <c r="AD184" s="27"/>
      <c r="AE184" s="27"/>
      <c r="AF184" s="27"/>
      <c r="AG184" s="27"/>
      <c r="AH184" s="27"/>
      <c r="AI184" s="27"/>
      <c r="AJ184" s="27"/>
      <c r="AK184" s="27"/>
      <c r="AL184" s="27"/>
    </row>
    <row r="185" spans="1:38">
      <c r="A185" s="27"/>
      <c r="B185" s="27"/>
      <c r="C185" s="27"/>
      <c r="D185" s="27"/>
      <c r="E185" s="27"/>
      <c r="F185" s="27"/>
      <c r="G185" s="27"/>
      <c r="H185" s="27"/>
      <c r="I185" s="27"/>
      <c r="J185" s="27"/>
      <c r="K185" s="27"/>
      <c r="L185" s="27"/>
      <c r="M185" s="27"/>
      <c r="N185" s="27"/>
      <c r="O185" s="27"/>
      <c r="P185" s="27"/>
      <c r="Q185" s="27"/>
      <c r="R185" s="80"/>
      <c r="S185" s="27"/>
      <c r="T185" s="27"/>
      <c r="U185" s="27"/>
      <c r="V185" s="27"/>
      <c r="W185" s="27"/>
      <c r="X185" s="27"/>
      <c r="Y185" s="27"/>
      <c r="Z185" s="27"/>
      <c r="AA185" s="27"/>
      <c r="AB185" s="27"/>
      <c r="AC185" s="27"/>
      <c r="AD185" s="27"/>
      <c r="AE185" s="27"/>
      <c r="AF185" s="27"/>
      <c r="AG185" s="27"/>
      <c r="AH185" s="27"/>
      <c r="AI185" s="27"/>
      <c r="AJ185" s="27"/>
      <c r="AK185" s="27"/>
      <c r="AL185" s="27"/>
    </row>
    <row r="186" spans="1:38">
      <c r="A186" s="27"/>
      <c r="B186" s="27"/>
      <c r="C186" s="27"/>
      <c r="D186" s="27"/>
      <c r="E186" s="27"/>
      <c r="F186" s="27"/>
      <c r="G186" s="27"/>
      <c r="H186" s="27"/>
      <c r="I186" s="27"/>
      <c r="J186" s="27"/>
      <c r="K186" s="27"/>
      <c r="L186" s="27"/>
      <c r="M186" s="27"/>
      <c r="N186" s="27"/>
      <c r="O186" s="27"/>
      <c r="P186" s="27"/>
      <c r="Q186" s="27"/>
      <c r="R186" s="80"/>
      <c r="S186" s="27"/>
      <c r="T186" s="27"/>
      <c r="U186" s="27"/>
      <c r="V186" s="27"/>
      <c r="W186" s="27"/>
      <c r="X186" s="27"/>
      <c r="Y186" s="27"/>
      <c r="Z186" s="27"/>
      <c r="AA186" s="27"/>
      <c r="AB186" s="27"/>
      <c r="AC186" s="27"/>
      <c r="AD186" s="27"/>
      <c r="AE186" s="27"/>
      <c r="AF186" s="27"/>
      <c r="AG186" s="27"/>
      <c r="AH186" s="27"/>
      <c r="AI186" s="27"/>
      <c r="AJ186" s="27"/>
      <c r="AK186" s="27"/>
      <c r="AL186" s="27"/>
    </row>
    <row r="187" spans="1:38">
      <c r="A187" s="27"/>
      <c r="B187" s="27"/>
      <c r="C187" s="27"/>
      <c r="D187" s="27"/>
      <c r="E187" s="27"/>
      <c r="F187" s="27"/>
      <c r="G187" s="27"/>
      <c r="H187" s="27"/>
      <c r="I187" s="27"/>
      <c r="J187" s="27"/>
      <c r="K187" s="27"/>
      <c r="L187" s="27"/>
      <c r="M187" s="27"/>
      <c r="N187" s="27"/>
      <c r="O187" s="27"/>
      <c r="P187" s="27"/>
      <c r="Q187" s="27"/>
      <c r="R187" s="80"/>
      <c r="S187" s="27"/>
      <c r="T187" s="27"/>
      <c r="U187" s="27"/>
      <c r="V187" s="27"/>
      <c r="W187" s="27"/>
      <c r="X187" s="27"/>
      <c r="Y187" s="27"/>
      <c r="Z187" s="27"/>
      <c r="AA187" s="27"/>
      <c r="AB187" s="27"/>
      <c r="AC187" s="27"/>
      <c r="AD187" s="27"/>
      <c r="AE187" s="27"/>
      <c r="AF187" s="27"/>
      <c r="AG187" s="27"/>
      <c r="AH187" s="27"/>
      <c r="AI187" s="27"/>
      <c r="AJ187" s="27"/>
      <c r="AK187" s="27"/>
      <c r="AL187" s="27"/>
    </row>
    <row r="188" spans="1:38">
      <c r="A188" s="27"/>
      <c r="B188" s="27"/>
      <c r="C188" s="27"/>
      <c r="D188" s="27"/>
      <c r="E188" s="27"/>
      <c r="F188" s="27"/>
      <c r="G188" s="27"/>
      <c r="H188" s="27"/>
      <c r="I188" s="27"/>
      <c r="J188" s="27"/>
      <c r="K188" s="27"/>
      <c r="L188" s="27"/>
      <c r="M188" s="27"/>
      <c r="N188" s="27"/>
      <c r="O188" s="27"/>
      <c r="P188" s="27"/>
      <c r="Q188" s="27"/>
      <c r="R188" s="80"/>
      <c r="S188" s="27"/>
      <c r="T188" s="27"/>
      <c r="U188" s="27"/>
      <c r="V188" s="27"/>
      <c r="W188" s="27"/>
      <c r="X188" s="27"/>
      <c r="Y188" s="27"/>
      <c r="Z188" s="27"/>
      <c r="AA188" s="27"/>
      <c r="AB188" s="27"/>
      <c r="AC188" s="27"/>
      <c r="AD188" s="27"/>
      <c r="AE188" s="27"/>
      <c r="AF188" s="27"/>
      <c r="AG188" s="27"/>
      <c r="AH188" s="27"/>
      <c r="AI188" s="27"/>
      <c r="AJ188" s="27"/>
      <c r="AK188" s="27"/>
      <c r="AL188" s="27"/>
    </row>
    <row r="189" spans="1:38">
      <c r="A189" s="27"/>
      <c r="B189" s="27"/>
      <c r="C189" s="27"/>
      <c r="D189" s="27"/>
      <c r="E189" s="27"/>
      <c r="F189" s="27"/>
      <c r="G189" s="27"/>
      <c r="H189" s="27"/>
      <c r="I189" s="27"/>
      <c r="J189" s="27"/>
      <c r="K189" s="27"/>
      <c r="L189" s="27"/>
      <c r="M189" s="27"/>
      <c r="N189" s="27"/>
      <c r="O189" s="27"/>
      <c r="P189" s="27"/>
      <c r="Q189" s="27"/>
      <c r="R189" s="80"/>
      <c r="S189" s="27"/>
      <c r="T189" s="27"/>
      <c r="U189" s="27"/>
      <c r="V189" s="27"/>
      <c r="W189" s="27"/>
      <c r="X189" s="27"/>
      <c r="Y189" s="27"/>
      <c r="Z189" s="27"/>
      <c r="AA189" s="27"/>
      <c r="AB189" s="27"/>
      <c r="AC189" s="27"/>
      <c r="AD189" s="27"/>
      <c r="AE189" s="27"/>
      <c r="AF189" s="27"/>
      <c r="AG189" s="27"/>
      <c r="AH189" s="27"/>
      <c r="AI189" s="27"/>
      <c r="AJ189" s="27"/>
      <c r="AK189" s="27"/>
      <c r="AL189" s="27"/>
    </row>
    <row r="190" spans="1:38">
      <c r="A190" s="27"/>
      <c r="B190" s="27"/>
      <c r="C190" s="27"/>
      <c r="D190" s="27"/>
      <c r="E190" s="27"/>
      <c r="F190" s="27"/>
      <c r="G190" s="27"/>
      <c r="H190" s="27"/>
      <c r="I190" s="27"/>
      <c r="J190" s="27"/>
      <c r="K190" s="27"/>
      <c r="L190" s="27"/>
      <c r="M190" s="27"/>
      <c r="N190" s="27"/>
      <c r="O190" s="27"/>
      <c r="P190" s="27"/>
      <c r="Q190" s="27"/>
      <c r="R190" s="80"/>
      <c r="S190" s="27"/>
      <c r="T190" s="27"/>
      <c r="U190" s="27"/>
      <c r="V190" s="27"/>
      <c r="W190" s="27"/>
      <c r="X190" s="27"/>
      <c r="Y190" s="27"/>
      <c r="Z190" s="27"/>
      <c r="AA190" s="27"/>
      <c r="AB190" s="27"/>
      <c r="AC190" s="27"/>
      <c r="AD190" s="27"/>
      <c r="AE190" s="27"/>
      <c r="AF190" s="27"/>
      <c r="AG190" s="27"/>
      <c r="AH190" s="27"/>
      <c r="AI190" s="27"/>
      <c r="AJ190" s="27"/>
      <c r="AK190" s="27"/>
      <c r="AL190" s="27"/>
    </row>
    <row r="191" spans="1:38">
      <c r="A191" s="27"/>
      <c r="B191" s="27"/>
      <c r="C191" s="27"/>
      <c r="D191" s="27"/>
      <c r="E191" s="27"/>
      <c r="F191" s="27"/>
      <c r="G191" s="27"/>
      <c r="H191" s="27"/>
      <c r="I191" s="27"/>
      <c r="J191" s="27"/>
      <c r="K191" s="27"/>
      <c r="L191" s="27"/>
      <c r="M191" s="27"/>
      <c r="N191" s="27"/>
      <c r="O191" s="27"/>
      <c r="P191" s="27"/>
      <c r="Q191" s="27"/>
      <c r="R191" s="80"/>
      <c r="S191" s="27"/>
      <c r="T191" s="27"/>
      <c r="U191" s="27"/>
      <c r="V191" s="27"/>
      <c r="W191" s="27"/>
      <c r="X191" s="27"/>
      <c r="Y191" s="27"/>
      <c r="Z191" s="27"/>
      <c r="AA191" s="27"/>
      <c r="AB191" s="27"/>
      <c r="AC191" s="27"/>
      <c r="AD191" s="27"/>
      <c r="AE191" s="27"/>
      <c r="AF191" s="27"/>
      <c r="AG191" s="27"/>
      <c r="AH191" s="27"/>
      <c r="AI191" s="27"/>
      <c r="AJ191" s="27"/>
      <c r="AK191" s="27"/>
      <c r="AL191" s="27"/>
    </row>
    <row r="192" spans="1:38">
      <c r="A192" s="27"/>
      <c r="B192" s="27"/>
      <c r="C192" s="27"/>
      <c r="D192" s="27"/>
      <c r="E192" s="27"/>
      <c r="F192" s="27"/>
      <c r="G192" s="27"/>
      <c r="H192" s="27"/>
      <c r="I192" s="27"/>
      <c r="J192" s="27"/>
      <c r="K192" s="27"/>
      <c r="L192" s="27"/>
      <c r="M192" s="27"/>
      <c r="N192" s="27"/>
      <c r="O192" s="27"/>
      <c r="P192" s="27"/>
      <c r="Q192" s="27"/>
      <c r="R192" s="80"/>
      <c r="S192" s="27"/>
      <c r="T192" s="27"/>
      <c r="U192" s="27"/>
      <c r="V192" s="27"/>
      <c r="W192" s="27"/>
      <c r="X192" s="27"/>
      <c r="Y192" s="27"/>
      <c r="Z192" s="27"/>
      <c r="AA192" s="27"/>
      <c r="AB192" s="27"/>
      <c r="AC192" s="27"/>
      <c r="AD192" s="27"/>
      <c r="AE192" s="27"/>
      <c r="AF192" s="27"/>
      <c r="AG192" s="27"/>
      <c r="AH192" s="27"/>
      <c r="AI192" s="27"/>
      <c r="AJ192" s="27"/>
      <c r="AK192" s="27"/>
      <c r="AL192" s="27"/>
    </row>
    <row r="193" spans="1:38">
      <c r="A193" s="27"/>
      <c r="B193" s="27"/>
      <c r="C193" s="27"/>
      <c r="D193" s="27"/>
      <c r="E193" s="27"/>
      <c r="F193" s="27"/>
      <c r="G193" s="27"/>
      <c r="H193" s="27"/>
      <c r="I193" s="27"/>
      <c r="J193" s="27"/>
      <c r="K193" s="27"/>
      <c r="L193" s="27"/>
      <c r="M193" s="27"/>
      <c r="N193" s="27"/>
      <c r="O193" s="27"/>
      <c r="P193" s="27"/>
      <c r="Q193" s="27"/>
      <c r="R193" s="80"/>
      <c r="S193" s="27"/>
      <c r="T193" s="27"/>
      <c r="U193" s="27"/>
      <c r="V193" s="27"/>
      <c r="W193" s="27"/>
      <c r="X193" s="27"/>
      <c r="Y193" s="27"/>
      <c r="Z193" s="27"/>
      <c r="AA193" s="27"/>
      <c r="AB193" s="27"/>
      <c r="AC193" s="27"/>
      <c r="AD193" s="27"/>
      <c r="AE193" s="27"/>
      <c r="AF193" s="27"/>
      <c r="AG193" s="27"/>
      <c r="AH193" s="27"/>
      <c r="AI193" s="27"/>
      <c r="AJ193" s="27"/>
      <c r="AK193" s="27"/>
      <c r="AL193" s="27"/>
    </row>
    <row r="194" spans="1:38">
      <c r="A194" s="27"/>
      <c r="B194" s="27"/>
      <c r="C194" s="27"/>
      <c r="D194" s="27"/>
      <c r="E194" s="27"/>
      <c r="F194" s="27"/>
      <c r="G194" s="27"/>
      <c r="H194" s="27"/>
      <c r="I194" s="27"/>
      <c r="J194" s="27"/>
      <c r="K194" s="27"/>
      <c r="L194" s="27"/>
      <c r="M194" s="27"/>
      <c r="N194" s="27"/>
      <c r="O194" s="27"/>
      <c r="P194" s="27"/>
      <c r="Q194" s="27"/>
      <c r="R194" s="80"/>
      <c r="S194" s="27"/>
      <c r="T194" s="27"/>
      <c r="U194" s="27"/>
      <c r="V194" s="27"/>
      <c r="W194" s="27"/>
      <c r="X194" s="27"/>
      <c r="Y194" s="27"/>
      <c r="Z194" s="27"/>
      <c r="AA194" s="27"/>
      <c r="AB194" s="27"/>
      <c r="AC194" s="27"/>
      <c r="AD194" s="27"/>
      <c r="AE194" s="27"/>
      <c r="AF194" s="27"/>
      <c r="AG194" s="27"/>
      <c r="AH194" s="27"/>
      <c r="AI194" s="27"/>
      <c r="AJ194" s="27"/>
      <c r="AK194" s="27"/>
      <c r="AL194" s="27"/>
    </row>
    <row r="195" spans="1:38">
      <c r="A195" s="27"/>
      <c r="B195" s="27"/>
      <c r="C195" s="27"/>
      <c r="D195" s="27"/>
      <c r="E195" s="27"/>
      <c r="F195" s="27"/>
      <c r="G195" s="27"/>
      <c r="H195" s="27"/>
      <c r="I195" s="27"/>
      <c r="J195" s="27"/>
      <c r="K195" s="27"/>
      <c r="L195" s="27"/>
      <c r="M195" s="27"/>
      <c r="N195" s="27"/>
      <c r="O195" s="27"/>
      <c r="P195" s="27"/>
      <c r="Q195" s="27"/>
      <c r="R195" s="80"/>
      <c r="S195" s="27"/>
      <c r="T195" s="27"/>
      <c r="U195" s="27"/>
      <c r="V195" s="27"/>
      <c r="W195" s="27"/>
      <c r="X195" s="27"/>
      <c r="Y195" s="27"/>
      <c r="Z195" s="27"/>
      <c r="AA195" s="27"/>
      <c r="AB195" s="27"/>
      <c r="AC195" s="27"/>
      <c r="AD195" s="27"/>
      <c r="AE195" s="27"/>
      <c r="AF195" s="27"/>
      <c r="AG195" s="27"/>
      <c r="AH195" s="27"/>
      <c r="AI195" s="27"/>
      <c r="AJ195" s="27"/>
      <c r="AK195" s="27"/>
      <c r="AL195" s="27"/>
    </row>
    <row r="196" spans="1:38">
      <c r="A196" s="27"/>
      <c r="B196" s="27"/>
      <c r="C196" s="27"/>
      <c r="D196" s="27"/>
      <c r="E196" s="27"/>
      <c r="F196" s="27"/>
      <c r="G196" s="27"/>
      <c r="H196" s="27"/>
      <c r="I196" s="27"/>
      <c r="J196" s="27"/>
      <c r="K196" s="27"/>
      <c r="L196" s="27"/>
      <c r="M196" s="27"/>
      <c r="N196" s="27"/>
      <c r="O196" s="27"/>
      <c r="P196" s="27"/>
      <c r="Q196" s="27"/>
      <c r="R196" s="80"/>
      <c r="S196" s="27"/>
      <c r="T196" s="27"/>
      <c r="U196" s="27"/>
      <c r="V196" s="27"/>
      <c r="W196" s="27"/>
      <c r="X196" s="27"/>
      <c r="Y196" s="27"/>
      <c r="Z196" s="27"/>
      <c r="AA196" s="27"/>
      <c r="AB196" s="27"/>
      <c r="AC196" s="27"/>
      <c r="AD196" s="27"/>
      <c r="AE196" s="27"/>
      <c r="AF196" s="27"/>
      <c r="AG196" s="27"/>
      <c r="AH196" s="27"/>
      <c r="AI196" s="27"/>
      <c r="AJ196" s="27"/>
      <c r="AK196" s="27"/>
      <c r="AL196" s="27"/>
    </row>
    <row r="197" spans="1:38">
      <c r="A197" s="27"/>
      <c r="B197" s="27"/>
      <c r="C197" s="27"/>
      <c r="D197" s="27"/>
      <c r="E197" s="27"/>
      <c r="F197" s="27"/>
      <c r="G197" s="27"/>
      <c r="H197" s="27"/>
      <c r="I197" s="27"/>
      <c r="J197" s="27"/>
      <c r="K197" s="27"/>
      <c r="L197" s="27"/>
      <c r="M197" s="27"/>
      <c r="N197" s="27"/>
      <c r="O197" s="27"/>
      <c r="P197" s="27"/>
      <c r="Q197" s="27"/>
      <c r="R197" s="80"/>
      <c r="S197" s="27"/>
      <c r="T197" s="27"/>
      <c r="U197" s="27"/>
      <c r="V197" s="27"/>
      <c r="W197" s="27"/>
      <c r="X197" s="27"/>
      <c r="Y197" s="27"/>
      <c r="Z197" s="27"/>
      <c r="AA197" s="27"/>
      <c r="AB197" s="27"/>
      <c r="AC197" s="27"/>
      <c r="AD197" s="27"/>
      <c r="AE197" s="27"/>
      <c r="AF197" s="27"/>
      <c r="AG197" s="27"/>
      <c r="AH197" s="27"/>
      <c r="AI197" s="27"/>
      <c r="AJ197" s="27"/>
      <c r="AK197" s="27"/>
      <c r="AL197" s="27"/>
    </row>
    <row r="198" spans="1:38">
      <c r="A198" s="27"/>
      <c r="B198" s="27"/>
      <c r="C198" s="27"/>
      <c r="D198" s="27"/>
      <c r="E198" s="27"/>
      <c r="F198" s="27"/>
      <c r="G198" s="27"/>
      <c r="H198" s="27"/>
      <c r="I198" s="27"/>
      <c r="J198" s="27"/>
      <c r="K198" s="27"/>
      <c r="L198" s="27"/>
      <c r="M198" s="27"/>
      <c r="N198" s="27"/>
      <c r="O198" s="27"/>
      <c r="P198" s="27"/>
      <c r="Q198" s="27"/>
      <c r="R198" s="80"/>
      <c r="S198" s="27"/>
      <c r="T198" s="27"/>
      <c r="U198" s="27"/>
      <c r="V198" s="27"/>
      <c r="W198" s="27"/>
      <c r="X198" s="27"/>
      <c r="Y198" s="27"/>
      <c r="Z198" s="27"/>
      <c r="AA198" s="27"/>
      <c r="AB198" s="27"/>
      <c r="AC198" s="27"/>
      <c r="AD198" s="27"/>
      <c r="AE198" s="27"/>
      <c r="AF198" s="27"/>
      <c r="AG198" s="27"/>
      <c r="AH198" s="27"/>
      <c r="AI198" s="27"/>
      <c r="AJ198" s="27"/>
      <c r="AK198" s="27"/>
      <c r="AL198" s="27"/>
    </row>
    <row r="199" spans="1:38">
      <c r="A199" s="27"/>
      <c r="B199" s="27"/>
      <c r="C199" s="27"/>
      <c r="D199" s="27"/>
      <c r="E199" s="27"/>
      <c r="F199" s="27"/>
      <c r="G199" s="27"/>
      <c r="H199" s="27"/>
      <c r="I199" s="27"/>
      <c r="J199" s="27"/>
      <c r="K199" s="27"/>
      <c r="L199" s="27"/>
      <c r="M199" s="27"/>
      <c r="N199" s="27"/>
      <c r="O199" s="27"/>
      <c r="P199" s="27"/>
      <c r="Q199" s="27"/>
      <c r="R199" s="80"/>
      <c r="S199" s="27"/>
      <c r="T199" s="27"/>
      <c r="U199" s="27"/>
      <c r="V199" s="27"/>
      <c r="W199" s="27"/>
      <c r="X199" s="27"/>
      <c r="Y199" s="27"/>
      <c r="Z199" s="27"/>
      <c r="AA199" s="27"/>
      <c r="AB199" s="27"/>
      <c r="AC199" s="27"/>
      <c r="AD199" s="27"/>
      <c r="AE199" s="27"/>
      <c r="AF199" s="27"/>
      <c r="AG199" s="27"/>
      <c r="AH199" s="27"/>
      <c r="AI199" s="27"/>
      <c r="AJ199" s="27"/>
      <c r="AK199" s="27"/>
      <c r="AL199" s="27"/>
    </row>
    <row r="200" spans="1:38">
      <c r="A200" s="27"/>
      <c r="B200" s="27"/>
      <c r="C200" s="27"/>
      <c r="D200" s="27"/>
      <c r="E200" s="27"/>
      <c r="F200" s="27"/>
      <c r="G200" s="27"/>
      <c r="H200" s="27"/>
      <c r="I200" s="27"/>
      <c r="J200" s="27"/>
      <c r="K200" s="27"/>
      <c r="L200" s="27"/>
      <c r="M200" s="27"/>
      <c r="N200" s="27"/>
      <c r="O200" s="27"/>
      <c r="P200" s="27"/>
      <c r="Q200" s="27"/>
      <c r="R200" s="80"/>
      <c r="S200" s="27"/>
      <c r="T200" s="27"/>
      <c r="U200" s="27"/>
      <c r="V200" s="27"/>
      <c r="W200" s="27"/>
      <c r="X200" s="27"/>
      <c r="Y200" s="27"/>
      <c r="Z200" s="27"/>
      <c r="AA200" s="27"/>
      <c r="AB200" s="27"/>
      <c r="AC200" s="27"/>
      <c r="AD200" s="27"/>
      <c r="AE200" s="27"/>
      <c r="AF200" s="27"/>
      <c r="AG200" s="27"/>
      <c r="AH200" s="27"/>
      <c r="AI200" s="27"/>
      <c r="AJ200" s="27"/>
      <c r="AK200" s="27"/>
      <c r="AL200" s="27"/>
    </row>
    <row r="201" spans="1:38">
      <c r="A201" s="27"/>
      <c r="B201" s="27"/>
      <c r="C201" s="27"/>
      <c r="D201" s="27"/>
      <c r="E201" s="27"/>
      <c r="F201" s="27"/>
      <c r="G201" s="27"/>
      <c r="H201" s="27"/>
      <c r="I201" s="27"/>
      <c r="J201" s="27"/>
      <c r="K201" s="27"/>
      <c r="L201" s="27"/>
      <c r="M201" s="27"/>
      <c r="N201" s="27"/>
      <c r="O201" s="27"/>
      <c r="P201" s="27"/>
      <c r="Q201" s="27"/>
      <c r="R201" s="80"/>
      <c r="S201" s="27"/>
      <c r="T201" s="27"/>
      <c r="U201" s="27"/>
      <c r="V201" s="27"/>
      <c r="W201" s="27"/>
      <c r="X201" s="27"/>
      <c r="Y201" s="27"/>
      <c r="Z201" s="27"/>
      <c r="AA201" s="27"/>
      <c r="AB201" s="27"/>
      <c r="AC201" s="27"/>
      <c r="AD201" s="27"/>
      <c r="AE201" s="27"/>
      <c r="AF201" s="27"/>
      <c r="AG201" s="27"/>
      <c r="AH201" s="27"/>
      <c r="AI201" s="27"/>
      <c r="AJ201" s="27"/>
      <c r="AK201" s="27"/>
      <c r="AL201" s="27"/>
    </row>
    <row r="202" spans="1:38">
      <c r="A202" s="27"/>
      <c r="B202" s="27"/>
      <c r="C202" s="27"/>
      <c r="D202" s="27"/>
      <c r="E202" s="27"/>
      <c r="F202" s="27"/>
      <c r="G202" s="27"/>
      <c r="H202" s="27"/>
      <c r="I202" s="27"/>
      <c r="J202" s="27"/>
      <c r="K202" s="27"/>
      <c r="L202" s="27"/>
      <c r="M202" s="27"/>
      <c r="N202" s="27"/>
      <c r="O202" s="27"/>
      <c r="P202" s="27"/>
      <c r="Q202" s="27"/>
      <c r="R202" s="80"/>
      <c r="S202" s="27"/>
      <c r="T202" s="27"/>
      <c r="U202" s="27"/>
      <c r="V202" s="27"/>
      <c r="W202" s="27"/>
      <c r="X202" s="27"/>
      <c r="Y202" s="27"/>
      <c r="Z202" s="27"/>
      <c r="AA202" s="27"/>
      <c r="AB202" s="27"/>
      <c r="AC202" s="27"/>
      <c r="AD202" s="27"/>
      <c r="AE202" s="27"/>
      <c r="AF202" s="27"/>
      <c r="AG202" s="27"/>
      <c r="AH202" s="27"/>
      <c r="AI202" s="27"/>
      <c r="AJ202" s="27"/>
      <c r="AK202" s="27"/>
      <c r="AL202" s="27"/>
    </row>
    <row r="203" spans="1:38">
      <c r="A203" s="27"/>
      <c r="B203" s="27"/>
      <c r="C203" s="27"/>
      <c r="D203" s="27"/>
      <c r="E203" s="27"/>
      <c r="F203" s="27"/>
      <c r="G203" s="27"/>
      <c r="H203" s="27"/>
      <c r="I203" s="27"/>
      <c r="J203" s="27"/>
      <c r="K203" s="27"/>
      <c r="L203" s="27"/>
      <c r="M203" s="27"/>
      <c r="N203" s="27"/>
      <c r="O203" s="27"/>
      <c r="P203" s="27"/>
      <c r="Q203" s="27"/>
      <c r="R203" s="80"/>
      <c r="S203" s="27"/>
      <c r="T203" s="27"/>
      <c r="U203" s="27"/>
      <c r="V203" s="27"/>
      <c r="W203" s="27"/>
      <c r="X203" s="27"/>
      <c r="Y203" s="27"/>
      <c r="Z203" s="27"/>
      <c r="AA203" s="27"/>
      <c r="AB203" s="27"/>
      <c r="AC203" s="27"/>
      <c r="AD203" s="27"/>
      <c r="AE203" s="27"/>
      <c r="AF203" s="27"/>
      <c r="AG203" s="27"/>
      <c r="AH203" s="27"/>
      <c r="AI203" s="27"/>
      <c r="AJ203" s="27"/>
      <c r="AK203" s="27"/>
      <c r="AL203" s="27"/>
    </row>
    <row r="204" spans="1:38">
      <c r="A204" s="27"/>
      <c r="B204" s="27"/>
      <c r="C204" s="27"/>
      <c r="D204" s="27"/>
      <c r="E204" s="27"/>
      <c r="F204" s="27"/>
      <c r="G204" s="27"/>
      <c r="H204" s="27"/>
      <c r="I204" s="27"/>
      <c r="J204" s="27"/>
      <c r="K204" s="27"/>
      <c r="L204" s="27"/>
      <c r="M204" s="27"/>
      <c r="N204" s="27"/>
      <c r="O204" s="27"/>
      <c r="P204" s="27"/>
      <c r="Q204" s="27"/>
      <c r="R204" s="80"/>
      <c r="S204" s="27"/>
      <c r="T204" s="27"/>
      <c r="U204" s="27"/>
      <c r="V204" s="27"/>
      <c r="W204" s="27"/>
      <c r="X204" s="27"/>
      <c r="Y204" s="27"/>
      <c r="Z204" s="27"/>
      <c r="AA204" s="27"/>
      <c r="AB204" s="27"/>
      <c r="AC204" s="27"/>
      <c r="AD204" s="27"/>
      <c r="AE204" s="27"/>
      <c r="AF204" s="27"/>
      <c r="AG204" s="27"/>
      <c r="AH204" s="27"/>
      <c r="AI204" s="27"/>
      <c r="AJ204" s="27"/>
      <c r="AK204" s="27"/>
      <c r="AL204" s="27"/>
    </row>
    <row r="205" spans="1:38">
      <c r="A205" s="27"/>
      <c r="B205" s="27"/>
      <c r="C205" s="27"/>
      <c r="D205" s="27"/>
      <c r="E205" s="27"/>
      <c r="F205" s="27"/>
      <c r="G205" s="27"/>
      <c r="H205" s="27"/>
      <c r="I205" s="27"/>
      <c r="J205" s="27"/>
      <c r="K205" s="27"/>
      <c r="L205" s="27"/>
      <c r="M205" s="27"/>
      <c r="N205" s="27"/>
      <c r="O205" s="27"/>
      <c r="P205" s="27"/>
      <c r="Q205" s="27"/>
      <c r="R205" s="80"/>
      <c r="S205" s="27"/>
      <c r="T205" s="27"/>
      <c r="U205" s="27"/>
      <c r="V205" s="27"/>
      <c r="W205" s="27"/>
      <c r="X205" s="27"/>
      <c r="Y205" s="27"/>
      <c r="Z205" s="27"/>
      <c r="AA205" s="27"/>
      <c r="AB205" s="27"/>
      <c r="AC205" s="27"/>
      <c r="AD205" s="27"/>
      <c r="AE205" s="27"/>
      <c r="AF205" s="27"/>
      <c r="AG205" s="27"/>
      <c r="AH205" s="27"/>
      <c r="AI205" s="27"/>
      <c r="AJ205" s="27"/>
      <c r="AK205" s="27"/>
      <c r="AL205" s="27"/>
    </row>
    <row r="206" spans="1:38">
      <c r="A206" s="27"/>
      <c r="B206" s="27"/>
      <c r="C206" s="27"/>
      <c r="D206" s="27"/>
      <c r="E206" s="27"/>
      <c r="F206" s="27"/>
      <c r="G206" s="27"/>
      <c r="H206" s="27"/>
      <c r="I206" s="27"/>
      <c r="J206" s="27"/>
      <c r="K206" s="27"/>
      <c r="L206" s="27"/>
      <c r="M206" s="27"/>
      <c r="N206" s="27"/>
      <c r="O206" s="27"/>
      <c r="P206" s="27"/>
      <c r="Q206" s="27"/>
      <c r="R206" s="80"/>
      <c r="S206" s="27"/>
      <c r="T206" s="27"/>
      <c r="U206" s="27"/>
      <c r="V206" s="27"/>
      <c r="W206" s="27"/>
      <c r="X206" s="27"/>
      <c r="Y206" s="27"/>
      <c r="Z206" s="27"/>
      <c r="AA206" s="27"/>
      <c r="AB206" s="27"/>
      <c r="AC206" s="27"/>
      <c r="AD206" s="27"/>
      <c r="AE206" s="27"/>
      <c r="AF206" s="27"/>
      <c r="AG206" s="27"/>
      <c r="AH206" s="27"/>
      <c r="AI206" s="27"/>
      <c r="AJ206" s="27"/>
      <c r="AK206" s="27"/>
      <c r="AL206" s="27"/>
    </row>
    <row r="207" spans="1:38">
      <c r="A207" s="27"/>
      <c r="B207" s="27"/>
      <c r="C207" s="27"/>
      <c r="D207" s="27"/>
      <c r="E207" s="27"/>
      <c r="F207" s="27"/>
      <c r="G207" s="27"/>
      <c r="H207" s="27"/>
      <c r="I207" s="27"/>
      <c r="J207" s="27"/>
      <c r="K207" s="27"/>
      <c r="L207" s="27"/>
      <c r="M207" s="27"/>
      <c r="N207" s="27"/>
      <c r="O207" s="27"/>
      <c r="P207" s="27"/>
      <c r="Q207" s="27"/>
      <c r="R207" s="80"/>
      <c r="S207" s="27"/>
      <c r="T207" s="27"/>
      <c r="U207" s="27"/>
      <c r="V207" s="27"/>
      <c r="W207" s="27"/>
      <c r="X207" s="27"/>
      <c r="Y207" s="27"/>
      <c r="Z207" s="27"/>
      <c r="AA207" s="27"/>
      <c r="AB207" s="27"/>
      <c r="AC207" s="27"/>
      <c r="AD207" s="27"/>
      <c r="AE207" s="27"/>
      <c r="AF207" s="27"/>
      <c r="AG207" s="27"/>
      <c r="AH207" s="27"/>
      <c r="AI207" s="27"/>
      <c r="AJ207" s="27"/>
      <c r="AK207" s="27"/>
      <c r="AL207" s="27"/>
    </row>
    <row r="208" spans="1:38">
      <c r="A208" s="27"/>
      <c r="B208" s="27"/>
      <c r="C208" s="27"/>
      <c r="D208" s="27"/>
      <c r="E208" s="27"/>
      <c r="F208" s="27"/>
      <c r="G208" s="27"/>
      <c r="H208" s="27"/>
      <c r="I208" s="27"/>
      <c r="J208" s="27"/>
      <c r="K208" s="27"/>
      <c r="L208" s="27"/>
      <c r="M208" s="27"/>
      <c r="N208" s="27"/>
      <c r="O208" s="27"/>
      <c r="P208" s="27"/>
      <c r="Q208" s="27"/>
      <c r="R208" s="80"/>
      <c r="S208" s="27"/>
      <c r="T208" s="27"/>
      <c r="U208" s="27"/>
      <c r="V208" s="27"/>
      <c r="W208" s="27"/>
      <c r="X208" s="27"/>
      <c r="Y208" s="27"/>
      <c r="Z208" s="27"/>
      <c r="AA208" s="27"/>
      <c r="AB208" s="27"/>
      <c r="AC208" s="27"/>
      <c r="AD208" s="27"/>
      <c r="AE208" s="27"/>
      <c r="AF208" s="27"/>
      <c r="AG208" s="27"/>
      <c r="AH208" s="27"/>
      <c r="AI208" s="27"/>
      <c r="AJ208" s="27"/>
      <c r="AK208" s="27"/>
      <c r="AL208" s="27"/>
    </row>
    <row r="209" spans="1:38">
      <c r="A209" s="27"/>
      <c r="B209" s="27"/>
      <c r="C209" s="27"/>
      <c r="D209" s="27"/>
      <c r="E209" s="27"/>
      <c r="F209" s="27"/>
      <c r="G209" s="27"/>
      <c r="H209" s="27"/>
      <c r="I209" s="27"/>
      <c r="J209" s="27"/>
      <c r="K209" s="27"/>
      <c r="L209" s="27"/>
      <c r="M209" s="27"/>
      <c r="N209" s="27"/>
      <c r="O209" s="27"/>
      <c r="P209" s="27"/>
      <c r="Q209" s="27"/>
      <c r="R209" s="80"/>
      <c r="S209" s="27"/>
      <c r="T209" s="27"/>
      <c r="U209" s="27"/>
      <c r="V209" s="27"/>
      <c r="W209" s="27"/>
      <c r="X209" s="27"/>
      <c r="Y209" s="27"/>
      <c r="Z209" s="27"/>
      <c r="AA209" s="27"/>
      <c r="AB209" s="27"/>
      <c r="AC209" s="27"/>
      <c r="AD209" s="27"/>
      <c r="AE209" s="27"/>
      <c r="AF209" s="27"/>
      <c r="AG209" s="27"/>
      <c r="AH209" s="27"/>
      <c r="AI209" s="27"/>
      <c r="AJ209" s="27"/>
      <c r="AK209" s="27"/>
      <c r="AL209" s="27"/>
    </row>
    <row r="210" spans="1:38">
      <c r="A210" s="27"/>
      <c r="B210" s="27"/>
      <c r="C210" s="27"/>
      <c r="D210" s="27"/>
      <c r="E210" s="27"/>
      <c r="F210" s="27"/>
      <c r="G210" s="27"/>
      <c r="H210" s="27"/>
      <c r="I210" s="27"/>
      <c r="J210" s="27"/>
      <c r="K210" s="27"/>
      <c r="L210" s="27"/>
      <c r="M210" s="27"/>
      <c r="N210" s="27"/>
      <c r="O210" s="27"/>
      <c r="P210" s="27"/>
      <c r="Q210" s="27"/>
      <c r="R210" s="80"/>
      <c r="S210" s="27"/>
      <c r="T210" s="27"/>
      <c r="U210" s="27"/>
      <c r="V210" s="27"/>
      <c r="W210" s="27"/>
      <c r="X210" s="27"/>
      <c r="Y210" s="27"/>
      <c r="Z210" s="27"/>
      <c r="AA210" s="27"/>
      <c r="AB210" s="27"/>
      <c r="AC210" s="27"/>
      <c r="AD210" s="27"/>
      <c r="AE210" s="27"/>
      <c r="AF210" s="27"/>
      <c r="AG210" s="27"/>
      <c r="AH210" s="27"/>
      <c r="AI210" s="27"/>
      <c r="AJ210" s="27"/>
      <c r="AK210" s="27"/>
      <c r="AL210" s="27"/>
    </row>
    <row r="211" spans="1:38">
      <c r="A211" s="27"/>
      <c r="B211" s="27"/>
      <c r="C211" s="27"/>
      <c r="D211" s="27"/>
      <c r="E211" s="27"/>
      <c r="F211" s="27"/>
      <c r="G211" s="27"/>
      <c r="H211" s="27"/>
      <c r="I211" s="27"/>
      <c r="J211" s="27"/>
      <c r="K211" s="27"/>
      <c r="L211" s="27"/>
      <c r="M211" s="27"/>
      <c r="N211" s="27"/>
      <c r="O211" s="27"/>
      <c r="P211" s="27"/>
      <c r="Q211" s="27"/>
      <c r="R211" s="80"/>
      <c r="S211" s="27"/>
      <c r="T211" s="27"/>
      <c r="U211" s="27"/>
      <c r="V211" s="27"/>
      <c r="W211" s="27"/>
      <c r="X211" s="27"/>
      <c r="Y211" s="27"/>
      <c r="Z211" s="27"/>
      <c r="AA211" s="27"/>
      <c r="AB211" s="27"/>
      <c r="AC211" s="27"/>
      <c r="AD211" s="27"/>
      <c r="AE211" s="27"/>
      <c r="AF211" s="27"/>
      <c r="AG211" s="27"/>
      <c r="AH211" s="27"/>
      <c r="AI211" s="27"/>
      <c r="AJ211" s="27"/>
      <c r="AK211" s="27"/>
      <c r="AL211" s="27"/>
    </row>
    <row r="212" spans="1:38">
      <c r="A212" s="27"/>
      <c r="B212" s="27"/>
      <c r="C212" s="27"/>
      <c r="D212" s="27"/>
      <c r="E212" s="27"/>
      <c r="F212" s="27"/>
      <c r="G212" s="27"/>
      <c r="H212" s="27"/>
      <c r="I212" s="27"/>
      <c r="J212" s="27"/>
      <c r="K212" s="27"/>
      <c r="L212" s="27"/>
      <c r="M212" s="27"/>
      <c r="N212" s="27"/>
      <c r="O212" s="27"/>
      <c r="P212" s="27"/>
      <c r="Q212" s="27"/>
      <c r="R212" s="80"/>
      <c r="S212" s="27"/>
      <c r="T212" s="27"/>
      <c r="U212" s="27"/>
      <c r="V212" s="27"/>
      <c r="W212" s="27"/>
      <c r="X212" s="27"/>
      <c r="Y212" s="27"/>
      <c r="Z212" s="27"/>
      <c r="AA212" s="27"/>
      <c r="AB212" s="27"/>
      <c r="AC212" s="27"/>
      <c r="AD212" s="27"/>
      <c r="AE212" s="27"/>
      <c r="AF212" s="27"/>
      <c r="AG212" s="27"/>
      <c r="AH212" s="27"/>
      <c r="AI212" s="27"/>
      <c r="AJ212" s="27"/>
      <c r="AK212" s="27"/>
      <c r="AL212" s="27"/>
    </row>
    <row r="213" spans="1:38">
      <c r="A213" s="27"/>
      <c r="B213" s="27"/>
      <c r="C213" s="27"/>
      <c r="D213" s="27"/>
      <c r="E213" s="27"/>
      <c r="F213" s="27"/>
      <c r="G213" s="27"/>
      <c r="H213" s="27"/>
      <c r="I213" s="27"/>
      <c r="J213" s="27"/>
      <c r="K213" s="27"/>
      <c r="L213" s="27"/>
      <c r="M213" s="27"/>
      <c r="N213" s="27"/>
      <c r="O213" s="27"/>
      <c r="P213" s="27"/>
      <c r="Q213" s="27"/>
      <c r="R213" s="80"/>
      <c r="S213" s="27"/>
      <c r="T213" s="27"/>
      <c r="U213" s="27"/>
      <c r="V213" s="27"/>
      <c r="W213" s="27"/>
      <c r="X213" s="27"/>
      <c r="Y213" s="27"/>
      <c r="Z213" s="27"/>
      <c r="AA213" s="27"/>
      <c r="AB213" s="27"/>
      <c r="AC213" s="27"/>
      <c r="AD213" s="27"/>
      <c r="AE213" s="27"/>
      <c r="AF213" s="27"/>
      <c r="AG213" s="27"/>
      <c r="AH213" s="27"/>
      <c r="AI213" s="27"/>
      <c r="AJ213" s="27"/>
      <c r="AK213" s="27"/>
      <c r="AL213" s="27"/>
    </row>
    <row r="214" spans="1:38">
      <c r="A214" s="27"/>
      <c r="B214" s="27"/>
      <c r="C214" s="27"/>
      <c r="D214" s="27"/>
      <c r="E214" s="27"/>
      <c r="F214" s="27"/>
      <c r="G214" s="27"/>
      <c r="H214" s="27"/>
      <c r="I214" s="27"/>
      <c r="J214" s="27"/>
      <c r="K214" s="27"/>
      <c r="L214" s="27"/>
      <c r="M214" s="27"/>
      <c r="N214" s="27"/>
      <c r="O214" s="27"/>
      <c r="P214" s="27"/>
      <c r="Q214" s="27"/>
      <c r="R214" s="80"/>
      <c r="S214" s="27"/>
      <c r="T214" s="27"/>
      <c r="U214" s="27"/>
      <c r="V214" s="27"/>
      <c r="W214" s="27"/>
      <c r="X214" s="27"/>
      <c r="Y214" s="27"/>
      <c r="Z214" s="27"/>
      <c r="AA214" s="27"/>
      <c r="AB214" s="27"/>
      <c r="AC214" s="27"/>
      <c r="AD214" s="27"/>
      <c r="AE214" s="27"/>
      <c r="AF214" s="27"/>
      <c r="AG214" s="27"/>
      <c r="AH214" s="27"/>
      <c r="AI214" s="27"/>
      <c r="AJ214" s="27"/>
      <c r="AK214" s="27"/>
      <c r="AL214" s="27"/>
    </row>
    <row r="215" spans="1:38">
      <c r="A215" s="27"/>
      <c r="B215" s="27"/>
      <c r="C215" s="27"/>
      <c r="D215" s="27"/>
      <c r="E215" s="27"/>
      <c r="F215" s="27"/>
      <c r="G215" s="27"/>
      <c r="H215" s="27"/>
      <c r="I215" s="27"/>
      <c r="J215" s="27"/>
      <c r="K215" s="27"/>
      <c r="L215" s="27"/>
      <c r="M215" s="27"/>
      <c r="N215" s="27"/>
      <c r="O215" s="27"/>
      <c r="P215" s="27"/>
      <c r="Q215" s="27"/>
      <c r="R215" s="80"/>
      <c r="S215" s="27"/>
      <c r="T215" s="27"/>
      <c r="U215" s="27"/>
      <c r="V215" s="27"/>
      <c r="W215" s="27"/>
      <c r="X215" s="27"/>
      <c r="Y215" s="27"/>
      <c r="Z215" s="27"/>
      <c r="AA215" s="27"/>
      <c r="AB215" s="27"/>
      <c r="AC215" s="27"/>
      <c r="AD215" s="27"/>
      <c r="AE215" s="27"/>
      <c r="AF215" s="27"/>
      <c r="AG215" s="27"/>
      <c r="AH215" s="27"/>
      <c r="AI215" s="27"/>
      <c r="AJ215" s="27"/>
      <c r="AK215" s="27"/>
      <c r="AL215" s="27"/>
    </row>
    <row r="216" spans="1:38">
      <c r="A216" s="27"/>
      <c r="B216" s="27"/>
      <c r="C216" s="27"/>
      <c r="D216" s="27"/>
      <c r="E216" s="27"/>
      <c r="F216" s="27"/>
      <c r="G216" s="27"/>
      <c r="H216" s="27"/>
      <c r="I216" s="27"/>
      <c r="J216" s="27"/>
      <c r="K216" s="27"/>
      <c r="L216" s="27"/>
      <c r="M216" s="27"/>
      <c r="N216" s="27"/>
      <c r="O216" s="27"/>
      <c r="P216" s="27"/>
      <c r="Q216" s="27"/>
      <c r="R216" s="80"/>
      <c r="S216" s="27"/>
      <c r="T216" s="27"/>
      <c r="U216" s="27"/>
      <c r="V216" s="27"/>
      <c r="W216" s="27"/>
      <c r="X216" s="27"/>
      <c r="Y216" s="27"/>
      <c r="Z216" s="27"/>
      <c r="AA216" s="27"/>
      <c r="AB216" s="27"/>
      <c r="AC216" s="27"/>
      <c r="AD216" s="27"/>
      <c r="AE216" s="27"/>
      <c r="AF216" s="27"/>
      <c r="AG216" s="27"/>
      <c r="AH216" s="27"/>
      <c r="AI216" s="27"/>
      <c r="AJ216" s="27"/>
      <c r="AK216" s="27"/>
      <c r="AL216" s="27"/>
    </row>
    <row r="217" spans="1:38">
      <c r="A217" s="27"/>
      <c r="B217" s="27"/>
      <c r="C217" s="27"/>
      <c r="D217" s="27"/>
      <c r="E217" s="27"/>
      <c r="F217" s="27"/>
      <c r="G217" s="27"/>
      <c r="H217" s="27"/>
      <c r="I217" s="27"/>
      <c r="J217" s="27"/>
      <c r="K217" s="27"/>
      <c r="L217" s="27"/>
      <c r="M217" s="27"/>
      <c r="N217" s="27"/>
      <c r="O217" s="27"/>
      <c r="P217" s="27"/>
      <c r="Q217" s="27"/>
      <c r="R217" s="80"/>
      <c r="S217" s="27"/>
      <c r="T217" s="27"/>
      <c r="U217" s="27"/>
      <c r="V217" s="27"/>
      <c r="W217" s="27"/>
      <c r="X217" s="27"/>
      <c r="Y217" s="27"/>
      <c r="Z217" s="27"/>
      <c r="AA217" s="27"/>
      <c r="AB217" s="27"/>
      <c r="AC217" s="27"/>
      <c r="AD217" s="27"/>
      <c r="AE217" s="27"/>
      <c r="AF217" s="27"/>
      <c r="AG217" s="27"/>
      <c r="AH217" s="27"/>
      <c r="AI217" s="27"/>
      <c r="AJ217" s="27"/>
      <c r="AK217" s="27"/>
      <c r="AL217" s="27"/>
    </row>
    <row r="218" spans="1:38">
      <c r="A218" s="27"/>
      <c r="B218" s="27"/>
      <c r="C218" s="27"/>
      <c r="D218" s="27"/>
      <c r="E218" s="27"/>
      <c r="F218" s="27"/>
      <c r="G218" s="27"/>
      <c r="H218" s="27"/>
      <c r="I218" s="27"/>
      <c r="J218" s="27"/>
      <c r="K218" s="27"/>
      <c r="L218" s="27"/>
      <c r="M218" s="27"/>
      <c r="N218" s="27"/>
      <c r="O218" s="27"/>
      <c r="P218" s="27"/>
      <c r="Q218" s="27"/>
      <c r="R218" s="80"/>
      <c r="S218" s="27"/>
      <c r="T218" s="27"/>
      <c r="U218" s="27"/>
      <c r="V218" s="27"/>
      <c r="W218" s="27"/>
      <c r="X218" s="27"/>
      <c r="Y218" s="27"/>
      <c r="Z218" s="27"/>
      <c r="AA218" s="27"/>
      <c r="AB218" s="27"/>
      <c r="AC218" s="27"/>
      <c r="AD218" s="27"/>
      <c r="AE218" s="27"/>
      <c r="AF218" s="27"/>
      <c r="AG218" s="27"/>
      <c r="AH218" s="27"/>
      <c r="AI218" s="27"/>
      <c r="AJ218" s="27"/>
      <c r="AK218" s="27"/>
      <c r="AL218" s="27"/>
    </row>
    <row r="219" spans="1:38">
      <c r="A219" s="27"/>
      <c r="B219" s="27"/>
      <c r="C219" s="27"/>
      <c r="D219" s="27"/>
      <c r="E219" s="27"/>
      <c r="F219" s="27"/>
      <c r="G219" s="27"/>
      <c r="H219" s="27"/>
      <c r="I219" s="27"/>
      <c r="J219" s="27"/>
      <c r="K219" s="27"/>
      <c r="L219" s="27"/>
      <c r="M219" s="27"/>
      <c r="N219" s="27"/>
      <c r="O219" s="27"/>
      <c r="P219" s="27"/>
      <c r="Q219" s="27"/>
      <c r="R219" s="80"/>
      <c r="S219" s="27"/>
      <c r="T219" s="27"/>
      <c r="U219" s="27"/>
      <c r="V219" s="27"/>
      <c r="W219" s="27"/>
      <c r="X219" s="27"/>
      <c r="Y219" s="27"/>
      <c r="Z219" s="27"/>
      <c r="AA219" s="27"/>
      <c r="AB219" s="27"/>
      <c r="AC219" s="27"/>
      <c r="AD219" s="27"/>
      <c r="AE219" s="27"/>
      <c r="AF219" s="27"/>
      <c r="AG219" s="27"/>
      <c r="AH219" s="27"/>
      <c r="AI219" s="27"/>
      <c r="AJ219" s="27"/>
      <c r="AK219" s="27"/>
      <c r="AL219" s="27"/>
    </row>
    <row r="220" spans="1:38">
      <c r="A220" s="27"/>
      <c r="B220" s="27"/>
      <c r="C220" s="27"/>
      <c r="D220" s="27"/>
      <c r="E220" s="27"/>
      <c r="F220" s="27"/>
      <c r="G220" s="27"/>
      <c r="H220" s="27"/>
      <c r="I220" s="27"/>
      <c r="J220" s="27"/>
      <c r="K220" s="27"/>
      <c r="L220" s="27"/>
      <c r="M220" s="27"/>
      <c r="N220" s="27"/>
      <c r="O220" s="27"/>
      <c r="P220" s="27"/>
      <c r="Q220" s="27"/>
      <c r="R220" s="80"/>
      <c r="S220" s="27"/>
      <c r="T220" s="27"/>
      <c r="U220" s="27"/>
      <c r="V220" s="27"/>
      <c r="W220" s="27"/>
      <c r="X220" s="27"/>
      <c r="Y220" s="27"/>
      <c r="Z220" s="27"/>
      <c r="AA220" s="27"/>
      <c r="AB220" s="27"/>
      <c r="AC220" s="27"/>
      <c r="AD220" s="27"/>
      <c r="AE220" s="27"/>
      <c r="AF220" s="27"/>
      <c r="AG220" s="27"/>
      <c r="AH220" s="27"/>
      <c r="AI220" s="27"/>
      <c r="AJ220" s="27"/>
      <c r="AK220" s="27"/>
      <c r="AL220" s="27"/>
    </row>
    <row r="221" spans="1:38">
      <c r="A221" s="27"/>
      <c r="B221" s="27"/>
      <c r="C221" s="27"/>
      <c r="D221" s="27"/>
      <c r="E221" s="27"/>
      <c r="F221" s="27"/>
      <c r="G221" s="27"/>
      <c r="H221" s="27"/>
      <c r="I221" s="27"/>
      <c r="J221" s="27"/>
      <c r="K221" s="27"/>
      <c r="L221" s="27"/>
      <c r="M221" s="27"/>
      <c r="N221" s="27"/>
      <c r="O221" s="27"/>
      <c r="P221" s="27"/>
      <c r="Q221" s="27"/>
      <c r="R221" s="80"/>
      <c r="S221" s="27"/>
      <c r="T221" s="27"/>
      <c r="U221" s="27"/>
      <c r="V221" s="27"/>
      <c r="W221" s="27"/>
      <c r="X221" s="27"/>
      <c r="Y221" s="27"/>
      <c r="Z221" s="27"/>
      <c r="AA221" s="27"/>
      <c r="AB221" s="27"/>
      <c r="AC221" s="27"/>
      <c r="AD221" s="27"/>
      <c r="AE221" s="27"/>
      <c r="AF221" s="27"/>
      <c r="AG221" s="27"/>
      <c r="AH221" s="27"/>
      <c r="AI221" s="27"/>
      <c r="AJ221" s="27"/>
      <c r="AK221" s="27"/>
      <c r="AL221" s="27"/>
    </row>
    <row r="222" spans="1:38">
      <c r="A222" s="27"/>
      <c r="B222" s="27"/>
      <c r="C222" s="27"/>
      <c r="D222" s="27"/>
      <c r="E222" s="27"/>
      <c r="F222" s="27"/>
      <c r="G222" s="27"/>
      <c r="H222" s="27"/>
      <c r="I222" s="27"/>
      <c r="J222" s="27"/>
      <c r="K222" s="27"/>
      <c r="L222" s="27"/>
      <c r="M222" s="27"/>
      <c r="N222" s="27"/>
      <c r="O222" s="27"/>
      <c r="P222" s="27"/>
      <c r="Q222" s="27"/>
      <c r="R222" s="80"/>
      <c r="S222" s="27"/>
      <c r="T222" s="27"/>
      <c r="U222" s="27"/>
      <c r="V222" s="27"/>
      <c r="W222" s="27"/>
      <c r="X222" s="27"/>
      <c r="Y222" s="27"/>
      <c r="Z222" s="27"/>
      <c r="AA222" s="27"/>
      <c r="AB222" s="27"/>
      <c r="AC222" s="27"/>
      <c r="AD222" s="27"/>
      <c r="AE222" s="27"/>
      <c r="AF222" s="27"/>
      <c r="AG222" s="27"/>
      <c r="AH222" s="27"/>
      <c r="AI222" s="27"/>
      <c r="AJ222" s="27"/>
      <c r="AK222" s="27"/>
      <c r="AL222" s="27"/>
    </row>
    <row r="223" spans="1:38">
      <c r="A223" s="27"/>
      <c r="B223" s="27"/>
      <c r="C223" s="27"/>
      <c r="D223" s="27"/>
      <c r="E223" s="27"/>
      <c r="F223" s="27"/>
      <c r="G223" s="27"/>
      <c r="H223" s="27"/>
      <c r="I223" s="27"/>
      <c r="J223" s="27"/>
      <c r="K223" s="27"/>
      <c r="L223" s="27"/>
      <c r="M223" s="27"/>
      <c r="N223" s="27"/>
      <c r="O223" s="27"/>
      <c r="P223" s="27"/>
      <c r="Q223" s="27"/>
      <c r="R223" s="80"/>
      <c r="S223" s="27"/>
      <c r="T223" s="27"/>
      <c r="U223" s="27"/>
      <c r="V223" s="27"/>
      <c r="W223" s="27"/>
      <c r="X223" s="27"/>
      <c r="Y223" s="27"/>
      <c r="Z223" s="27"/>
      <c r="AA223" s="27"/>
      <c r="AB223" s="27"/>
      <c r="AC223" s="27"/>
      <c r="AD223" s="27"/>
      <c r="AE223" s="27"/>
      <c r="AF223" s="27"/>
      <c r="AG223" s="27"/>
      <c r="AH223" s="27"/>
      <c r="AI223" s="27"/>
      <c r="AJ223" s="27"/>
      <c r="AK223" s="27"/>
      <c r="AL223" s="27"/>
    </row>
    <row r="224" spans="1:38">
      <c r="A224" s="27"/>
      <c r="B224" s="27"/>
      <c r="C224" s="27"/>
      <c r="D224" s="27"/>
      <c r="E224" s="27"/>
      <c r="F224" s="27"/>
      <c r="G224" s="27"/>
      <c r="H224" s="27"/>
      <c r="I224" s="27"/>
      <c r="J224" s="27"/>
      <c r="K224" s="27"/>
      <c r="L224" s="27"/>
      <c r="M224" s="27"/>
      <c r="N224" s="27"/>
      <c r="O224" s="27"/>
      <c r="P224" s="27"/>
      <c r="Q224" s="27"/>
      <c r="R224" s="80"/>
      <c r="S224" s="27"/>
      <c r="T224" s="27"/>
      <c r="U224" s="27"/>
      <c r="V224" s="27"/>
      <c r="W224" s="27"/>
      <c r="X224" s="27"/>
      <c r="Y224" s="27"/>
      <c r="Z224" s="27"/>
      <c r="AA224" s="27"/>
      <c r="AB224" s="27"/>
      <c r="AC224" s="27"/>
      <c r="AD224" s="27"/>
      <c r="AE224" s="27"/>
      <c r="AF224" s="27"/>
      <c r="AG224" s="27"/>
      <c r="AH224" s="27"/>
      <c r="AI224" s="27"/>
      <c r="AJ224" s="27"/>
      <c r="AK224" s="27"/>
      <c r="AL224" s="27"/>
    </row>
    <row r="225" spans="1:38">
      <c r="A225" s="27"/>
      <c r="B225" s="27"/>
      <c r="C225" s="27"/>
      <c r="D225" s="27"/>
      <c r="E225" s="27"/>
      <c r="F225" s="27"/>
      <c r="G225" s="27"/>
      <c r="H225" s="27"/>
      <c r="I225" s="27"/>
      <c r="J225" s="27"/>
      <c r="K225" s="27"/>
      <c r="L225" s="27"/>
      <c r="M225" s="27"/>
      <c r="N225" s="27"/>
      <c r="O225" s="27"/>
      <c r="P225" s="27"/>
      <c r="Q225" s="27"/>
      <c r="R225" s="80"/>
      <c r="S225" s="27"/>
      <c r="T225" s="27"/>
      <c r="U225" s="27"/>
      <c r="V225" s="27"/>
      <c r="W225" s="27"/>
      <c r="X225" s="27"/>
      <c r="Y225" s="27"/>
      <c r="Z225" s="27"/>
      <c r="AA225" s="27"/>
      <c r="AB225" s="27"/>
      <c r="AC225" s="27"/>
      <c r="AD225" s="27"/>
      <c r="AE225" s="27"/>
      <c r="AF225" s="27"/>
      <c r="AG225" s="27"/>
      <c r="AH225" s="27"/>
      <c r="AI225" s="27"/>
      <c r="AJ225" s="27"/>
      <c r="AK225" s="27"/>
      <c r="AL225" s="27"/>
    </row>
    <row r="226" spans="1:38">
      <c r="A226" s="27"/>
      <c r="B226" s="27"/>
      <c r="C226" s="27"/>
      <c r="D226" s="27"/>
      <c r="E226" s="27"/>
      <c r="F226" s="27"/>
      <c r="G226" s="27"/>
      <c r="H226" s="27"/>
      <c r="I226" s="27"/>
      <c r="J226" s="27"/>
      <c r="K226" s="27"/>
      <c r="L226" s="27"/>
      <c r="M226" s="27"/>
      <c r="N226" s="27"/>
      <c r="O226" s="27"/>
      <c r="P226" s="27"/>
      <c r="Q226" s="27"/>
      <c r="R226" s="80"/>
      <c r="S226" s="27"/>
      <c r="T226" s="27"/>
      <c r="U226" s="27"/>
      <c r="V226" s="27"/>
      <c r="W226" s="27"/>
      <c r="X226" s="27"/>
      <c r="Y226" s="27"/>
      <c r="Z226" s="27"/>
      <c r="AA226" s="27"/>
      <c r="AB226" s="27"/>
      <c r="AC226" s="27"/>
      <c r="AD226" s="27"/>
      <c r="AE226" s="27"/>
      <c r="AF226" s="27"/>
      <c r="AG226" s="27"/>
      <c r="AH226" s="27"/>
      <c r="AI226" s="27"/>
      <c r="AJ226" s="27"/>
      <c r="AK226" s="27"/>
      <c r="AL226" s="27"/>
    </row>
    <row r="227" spans="1:38">
      <c r="A227" s="27"/>
      <c r="B227" s="27"/>
      <c r="C227" s="27"/>
      <c r="D227" s="27"/>
      <c r="E227" s="27"/>
      <c r="F227" s="27"/>
      <c r="G227" s="27"/>
      <c r="H227" s="27"/>
      <c r="I227" s="27"/>
      <c r="J227" s="27"/>
      <c r="K227" s="27"/>
      <c r="L227" s="27"/>
      <c r="M227" s="27"/>
      <c r="N227" s="27"/>
      <c r="O227" s="27"/>
      <c r="P227" s="27"/>
      <c r="Q227" s="27"/>
      <c r="R227" s="80"/>
      <c r="S227" s="27"/>
      <c r="T227" s="27"/>
      <c r="U227" s="27"/>
      <c r="V227" s="27"/>
      <c r="W227" s="27"/>
      <c r="X227" s="27"/>
      <c r="Y227" s="27"/>
      <c r="Z227" s="27"/>
      <c r="AA227" s="27"/>
      <c r="AB227" s="27"/>
      <c r="AC227" s="27"/>
      <c r="AD227" s="27"/>
      <c r="AE227" s="27"/>
      <c r="AF227" s="27"/>
      <c r="AG227" s="27"/>
      <c r="AH227" s="27"/>
      <c r="AI227" s="27"/>
      <c r="AJ227" s="27"/>
      <c r="AK227" s="27"/>
      <c r="AL227" s="27"/>
    </row>
    <row r="228" spans="1:38">
      <c r="A228" s="27"/>
      <c r="B228" s="27"/>
      <c r="C228" s="27"/>
      <c r="D228" s="27"/>
      <c r="E228" s="27"/>
      <c r="F228" s="27"/>
      <c r="G228" s="27"/>
      <c r="H228" s="27"/>
      <c r="I228" s="27"/>
      <c r="J228" s="27"/>
      <c r="K228" s="27"/>
      <c r="L228" s="27"/>
      <c r="M228" s="27"/>
      <c r="N228" s="27"/>
      <c r="O228" s="27"/>
      <c r="P228" s="27"/>
      <c r="Q228" s="27"/>
      <c r="R228" s="80"/>
      <c r="S228" s="27"/>
      <c r="T228" s="27"/>
      <c r="U228" s="27"/>
      <c r="V228" s="27"/>
      <c r="W228" s="27"/>
      <c r="X228" s="27"/>
      <c r="Y228" s="27"/>
      <c r="Z228" s="27"/>
      <c r="AA228" s="27"/>
      <c r="AB228" s="27"/>
      <c r="AC228" s="27"/>
      <c r="AD228" s="27"/>
      <c r="AE228" s="27"/>
      <c r="AF228" s="27"/>
      <c r="AG228" s="27"/>
      <c r="AH228" s="27"/>
      <c r="AI228" s="27"/>
      <c r="AJ228" s="27"/>
      <c r="AK228" s="27"/>
      <c r="AL228" s="27"/>
    </row>
    <row r="229" spans="1:38">
      <c r="A229" s="27"/>
      <c r="B229" s="27"/>
      <c r="C229" s="27"/>
      <c r="D229" s="27"/>
      <c r="E229" s="27"/>
      <c r="F229" s="27"/>
      <c r="G229" s="27"/>
      <c r="H229" s="27"/>
      <c r="I229" s="27"/>
      <c r="J229" s="27"/>
      <c r="K229" s="27"/>
      <c r="L229" s="27"/>
      <c r="M229" s="27"/>
      <c r="N229" s="27"/>
      <c r="O229" s="27"/>
      <c r="P229" s="27"/>
      <c r="Q229" s="27"/>
      <c r="R229" s="80"/>
      <c r="S229" s="27"/>
      <c r="T229" s="27"/>
      <c r="U229" s="27"/>
      <c r="V229" s="27"/>
      <c r="W229" s="27"/>
      <c r="X229" s="27"/>
      <c r="Y229" s="27"/>
      <c r="Z229" s="27"/>
      <c r="AA229" s="27"/>
      <c r="AB229" s="27"/>
      <c r="AC229" s="27"/>
      <c r="AD229" s="27"/>
      <c r="AE229" s="27"/>
      <c r="AF229" s="27"/>
      <c r="AG229" s="27"/>
      <c r="AH229" s="27"/>
      <c r="AI229" s="27"/>
      <c r="AJ229" s="27"/>
      <c r="AK229" s="27"/>
      <c r="AL229" s="27"/>
    </row>
    <row r="230" spans="1:38">
      <c r="A230" s="27"/>
      <c r="B230" s="27"/>
      <c r="C230" s="27"/>
      <c r="D230" s="27"/>
      <c r="E230" s="27"/>
      <c r="F230" s="27"/>
      <c r="G230" s="27"/>
      <c r="H230" s="27"/>
      <c r="I230" s="27"/>
      <c r="J230" s="27"/>
      <c r="K230" s="27"/>
      <c r="L230" s="27"/>
      <c r="M230" s="27"/>
      <c r="N230" s="27"/>
      <c r="O230" s="27"/>
      <c r="P230" s="27"/>
      <c r="Q230" s="27"/>
      <c r="R230" s="80"/>
      <c r="S230" s="27"/>
      <c r="T230" s="27"/>
      <c r="U230" s="27"/>
      <c r="V230" s="27"/>
      <c r="W230" s="27"/>
      <c r="X230" s="27"/>
      <c r="Y230" s="27"/>
      <c r="Z230" s="27"/>
      <c r="AA230" s="27"/>
      <c r="AB230" s="27"/>
      <c r="AC230" s="27"/>
      <c r="AD230" s="27"/>
      <c r="AE230" s="27"/>
      <c r="AF230" s="27"/>
      <c r="AG230" s="27"/>
      <c r="AH230" s="27"/>
      <c r="AI230" s="27"/>
      <c r="AJ230" s="27"/>
      <c r="AK230" s="27"/>
      <c r="AL230" s="27"/>
    </row>
    <row r="231" spans="1:38">
      <c r="A231" s="27"/>
      <c r="B231" s="27"/>
      <c r="C231" s="27"/>
      <c r="D231" s="27"/>
      <c r="E231" s="27"/>
      <c r="F231" s="27"/>
      <c r="G231" s="27"/>
      <c r="H231" s="27"/>
      <c r="I231" s="27"/>
      <c r="J231" s="27"/>
      <c r="K231" s="27"/>
      <c r="L231" s="27"/>
      <c r="M231" s="27"/>
      <c r="N231" s="27"/>
      <c r="O231" s="27"/>
      <c r="P231" s="27"/>
      <c r="Q231" s="27"/>
      <c r="R231" s="80"/>
      <c r="S231" s="27"/>
      <c r="T231" s="27"/>
      <c r="U231" s="27"/>
      <c r="V231" s="27"/>
      <c r="W231" s="27"/>
      <c r="X231" s="27"/>
      <c r="Y231" s="27"/>
      <c r="Z231" s="27"/>
      <c r="AA231" s="27"/>
      <c r="AB231" s="27"/>
      <c r="AC231" s="27"/>
      <c r="AD231" s="27"/>
      <c r="AE231" s="27"/>
      <c r="AF231" s="27"/>
      <c r="AG231" s="27"/>
      <c r="AH231" s="27"/>
      <c r="AI231" s="27"/>
      <c r="AJ231" s="27"/>
      <c r="AK231" s="27"/>
      <c r="AL231" s="27"/>
    </row>
    <row r="232" spans="1:38">
      <c r="A232" s="27"/>
      <c r="B232" s="27"/>
      <c r="C232" s="27"/>
      <c r="D232" s="27"/>
      <c r="E232" s="27"/>
      <c r="F232" s="27"/>
      <c r="G232" s="27"/>
      <c r="H232" s="27"/>
      <c r="I232" s="27"/>
      <c r="J232" s="27"/>
      <c r="K232" s="27"/>
      <c r="L232" s="27"/>
      <c r="M232" s="27"/>
      <c r="N232" s="27"/>
      <c r="O232" s="27"/>
      <c r="P232" s="27"/>
      <c r="Q232" s="27"/>
      <c r="R232" s="80"/>
      <c r="S232" s="27"/>
      <c r="T232" s="27"/>
      <c r="U232" s="27"/>
      <c r="V232" s="27"/>
      <c r="W232" s="27"/>
      <c r="X232" s="27"/>
      <c r="Y232" s="27"/>
      <c r="Z232" s="27"/>
      <c r="AA232" s="27"/>
      <c r="AB232" s="27"/>
      <c r="AC232" s="27"/>
      <c r="AD232" s="27"/>
      <c r="AE232" s="27"/>
      <c r="AF232" s="27"/>
      <c r="AG232" s="27"/>
      <c r="AH232" s="27"/>
      <c r="AI232" s="27"/>
      <c r="AJ232" s="27"/>
      <c r="AK232" s="27"/>
      <c r="AL232" s="27"/>
    </row>
    <row r="233" spans="1:38">
      <c r="A233" s="27"/>
      <c r="B233" s="27"/>
      <c r="C233" s="27"/>
      <c r="D233" s="27"/>
      <c r="E233" s="27"/>
      <c r="F233" s="27"/>
      <c r="G233" s="27"/>
      <c r="H233" s="27"/>
      <c r="I233" s="27"/>
      <c r="J233" s="27"/>
      <c r="K233" s="27"/>
      <c r="L233" s="27"/>
      <c r="M233" s="27"/>
      <c r="N233" s="27"/>
      <c r="O233" s="27"/>
      <c r="P233" s="27"/>
      <c r="Q233" s="27"/>
      <c r="R233" s="80"/>
      <c r="S233" s="27"/>
      <c r="T233" s="27"/>
      <c r="U233" s="27"/>
      <c r="V233" s="27"/>
      <c r="W233" s="27"/>
      <c r="X233" s="27"/>
      <c r="Y233" s="27"/>
      <c r="Z233" s="27"/>
      <c r="AA233" s="27"/>
      <c r="AB233" s="27"/>
      <c r="AC233" s="27"/>
      <c r="AD233" s="27"/>
      <c r="AE233" s="27"/>
      <c r="AF233" s="27"/>
      <c r="AG233" s="27"/>
      <c r="AH233" s="27"/>
      <c r="AI233" s="27"/>
      <c r="AJ233" s="27"/>
      <c r="AK233" s="27"/>
      <c r="AL233" s="27"/>
    </row>
    <row r="234" spans="1:38">
      <c r="A234" s="27"/>
      <c r="B234" s="27"/>
      <c r="C234" s="27"/>
      <c r="D234" s="27"/>
      <c r="E234" s="27"/>
      <c r="F234" s="27"/>
      <c r="G234" s="27"/>
      <c r="H234" s="27"/>
      <c r="I234" s="27"/>
      <c r="J234" s="27"/>
      <c r="K234" s="27"/>
      <c r="L234" s="27"/>
      <c r="M234" s="27"/>
      <c r="N234" s="27"/>
      <c r="O234" s="27"/>
      <c r="P234" s="27"/>
      <c r="Q234" s="27"/>
      <c r="R234" s="80"/>
      <c r="S234" s="27"/>
      <c r="T234" s="27"/>
      <c r="U234" s="27"/>
      <c r="V234" s="27"/>
      <c r="W234" s="27"/>
      <c r="X234" s="27"/>
      <c r="Y234" s="27"/>
      <c r="Z234" s="27"/>
      <c r="AA234" s="27"/>
      <c r="AB234" s="27"/>
      <c r="AC234" s="27"/>
      <c r="AD234" s="27"/>
      <c r="AE234" s="27"/>
      <c r="AF234" s="27"/>
      <c r="AG234" s="27"/>
      <c r="AH234" s="27"/>
      <c r="AI234" s="27"/>
      <c r="AJ234" s="27"/>
      <c r="AK234" s="27"/>
      <c r="AL234" s="27"/>
    </row>
    <row r="235" spans="1:38">
      <c r="A235" s="27"/>
      <c r="B235" s="27"/>
      <c r="C235" s="27"/>
      <c r="D235" s="27"/>
      <c r="E235" s="27"/>
      <c r="F235" s="27"/>
      <c r="G235" s="27"/>
      <c r="H235" s="27"/>
      <c r="I235" s="27"/>
      <c r="J235" s="27"/>
      <c r="K235" s="27"/>
      <c r="L235" s="27"/>
      <c r="M235" s="27"/>
      <c r="N235" s="27"/>
      <c r="O235" s="27"/>
      <c r="P235" s="27"/>
      <c r="Q235" s="27"/>
      <c r="R235" s="80"/>
      <c r="S235" s="27"/>
      <c r="T235" s="27"/>
      <c r="U235" s="27"/>
      <c r="V235" s="27"/>
      <c r="W235" s="27"/>
      <c r="X235" s="27"/>
      <c r="Y235" s="27"/>
      <c r="Z235" s="27"/>
      <c r="AA235" s="27"/>
      <c r="AB235" s="27"/>
      <c r="AC235" s="27"/>
      <c r="AD235" s="27"/>
      <c r="AE235" s="27"/>
      <c r="AF235" s="27"/>
      <c r="AG235" s="27"/>
      <c r="AH235" s="27"/>
      <c r="AI235" s="27"/>
      <c r="AJ235" s="27"/>
      <c r="AK235" s="27"/>
      <c r="AL235" s="27"/>
    </row>
    <row r="236" spans="1:38">
      <c r="A236" s="27"/>
      <c r="B236" s="27"/>
      <c r="C236" s="27"/>
      <c r="D236" s="27"/>
      <c r="E236" s="27"/>
      <c r="F236" s="27"/>
      <c r="G236" s="27"/>
      <c r="H236" s="27"/>
      <c r="I236" s="27"/>
      <c r="J236" s="27"/>
      <c r="K236" s="27"/>
      <c r="L236" s="27"/>
      <c r="M236" s="27"/>
      <c r="N236" s="27"/>
      <c r="O236" s="27"/>
      <c r="P236" s="27"/>
      <c r="Q236" s="27"/>
      <c r="R236" s="80"/>
      <c r="S236" s="27"/>
      <c r="T236" s="27"/>
      <c r="U236" s="27"/>
      <c r="V236" s="27"/>
      <c r="W236" s="27"/>
      <c r="X236" s="27"/>
      <c r="Y236" s="27"/>
      <c r="Z236" s="27"/>
      <c r="AA236" s="27"/>
      <c r="AB236" s="27"/>
      <c r="AC236" s="27"/>
      <c r="AD236" s="27"/>
      <c r="AE236" s="27"/>
      <c r="AF236" s="27"/>
      <c r="AG236" s="27"/>
      <c r="AH236" s="27"/>
      <c r="AI236" s="27"/>
      <c r="AJ236" s="27"/>
      <c r="AK236" s="27"/>
      <c r="AL236" s="27"/>
    </row>
    <row r="237" spans="1:38">
      <c r="A237" s="27"/>
      <c r="B237" s="27"/>
      <c r="C237" s="27"/>
      <c r="D237" s="27"/>
      <c r="E237" s="27"/>
      <c r="F237" s="27"/>
      <c r="G237" s="27"/>
      <c r="H237" s="27"/>
      <c r="I237" s="27"/>
      <c r="J237" s="27"/>
      <c r="K237" s="27"/>
      <c r="L237" s="27"/>
      <c r="M237" s="27"/>
      <c r="N237" s="27"/>
      <c r="O237" s="27"/>
      <c r="P237" s="27"/>
      <c r="Q237" s="27"/>
      <c r="R237" s="80"/>
      <c r="S237" s="27"/>
      <c r="T237" s="27"/>
      <c r="U237" s="27"/>
      <c r="V237" s="27"/>
      <c r="W237" s="27"/>
      <c r="X237" s="27"/>
      <c r="Y237" s="27"/>
      <c r="Z237" s="27"/>
      <c r="AA237" s="27"/>
      <c r="AB237" s="27"/>
      <c r="AC237" s="27"/>
      <c r="AD237" s="27"/>
      <c r="AE237" s="27"/>
      <c r="AF237" s="27"/>
      <c r="AG237" s="27"/>
      <c r="AH237" s="27"/>
      <c r="AI237" s="27"/>
      <c r="AJ237" s="27"/>
      <c r="AK237" s="27"/>
      <c r="AL237" s="27"/>
    </row>
    <row r="238" spans="1:38">
      <c r="A238" s="27"/>
      <c r="B238" s="27"/>
      <c r="C238" s="27"/>
      <c r="D238" s="27"/>
      <c r="E238" s="27"/>
      <c r="F238" s="27"/>
      <c r="G238" s="27"/>
      <c r="H238" s="27"/>
      <c r="I238" s="27"/>
      <c r="J238" s="27"/>
      <c r="K238" s="27"/>
      <c r="L238" s="27"/>
      <c r="M238" s="27"/>
      <c r="N238" s="27"/>
      <c r="O238" s="27"/>
      <c r="P238" s="27"/>
      <c r="Q238" s="27"/>
      <c r="R238" s="80"/>
      <c r="S238" s="27"/>
      <c r="T238" s="27"/>
      <c r="U238" s="27"/>
      <c r="V238" s="27"/>
      <c r="W238" s="27"/>
      <c r="X238" s="27"/>
      <c r="Y238" s="27"/>
      <c r="Z238" s="27"/>
      <c r="AA238" s="27"/>
      <c r="AB238" s="27"/>
      <c r="AC238" s="27"/>
      <c r="AD238" s="27"/>
      <c r="AE238" s="27"/>
      <c r="AF238" s="27"/>
      <c r="AG238" s="27"/>
      <c r="AH238" s="27"/>
      <c r="AI238" s="27"/>
      <c r="AJ238" s="27"/>
      <c r="AK238" s="27"/>
      <c r="AL238" s="27"/>
    </row>
    <row r="239" spans="1:38">
      <c r="A239" s="27"/>
      <c r="B239" s="27"/>
      <c r="C239" s="27"/>
      <c r="D239" s="27"/>
      <c r="E239" s="27"/>
      <c r="F239" s="27"/>
      <c r="G239" s="27"/>
      <c r="H239" s="27"/>
      <c r="I239" s="27"/>
      <c r="J239" s="27"/>
      <c r="K239" s="27"/>
      <c r="L239" s="27"/>
      <c r="M239" s="27"/>
      <c r="N239" s="27"/>
      <c r="O239" s="27"/>
      <c r="P239" s="27"/>
      <c r="Q239" s="27"/>
      <c r="R239" s="80"/>
      <c r="S239" s="27"/>
      <c r="T239" s="27"/>
      <c r="U239" s="27"/>
      <c r="V239" s="27"/>
      <c r="W239" s="27"/>
      <c r="X239" s="27"/>
      <c r="Y239" s="27"/>
      <c r="Z239" s="27"/>
      <c r="AA239" s="27"/>
      <c r="AB239" s="27"/>
      <c r="AC239" s="27"/>
      <c r="AD239" s="27"/>
      <c r="AE239" s="27"/>
      <c r="AF239" s="27"/>
      <c r="AG239" s="27"/>
      <c r="AH239" s="27"/>
      <c r="AI239" s="27"/>
      <c r="AJ239" s="27"/>
      <c r="AK239" s="27"/>
      <c r="AL239" s="27"/>
    </row>
    <row r="240" spans="1:38">
      <c r="A240" s="27"/>
      <c r="B240" s="27"/>
      <c r="C240" s="27"/>
      <c r="D240" s="27"/>
      <c r="E240" s="27"/>
      <c r="F240" s="27"/>
      <c r="G240" s="27"/>
      <c r="H240" s="27"/>
      <c r="I240" s="27"/>
      <c r="J240" s="27"/>
      <c r="K240" s="27"/>
      <c r="L240" s="27"/>
      <c r="M240" s="27"/>
      <c r="N240" s="27"/>
      <c r="O240" s="27"/>
      <c r="P240" s="27"/>
      <c r="Q240" s="27"/>
      <c r="R240" s="80"/>
      <c r="S240" s="27"/>
      <c r="T240" s="27"/>
      <c r="U240" s="27"/>
      <c r="V240" s="27"/>
      <c r="W240" s="27"/>
      <c r="X240" s="27"/>
      <c r="Y240" s="27"/>
      <c r="Z240" s="27"/>
      <c r="AA240" s="27"/>
      <c r="AB240" s="27"/>
      <c r="AC240" s="27"/>
      <c r="AD240" s="27"/>
      <c r="AE240" s="27"/>
      <c r="AF240" s="27"/>
      <c r="AG240" s="27"/>
      <c r="AH240" s="27"/>
      <c r="AI240" s="27"/>
      <c r="AJ240" s="27"/>
      <c r="AK240" s="27"/>
      <c r="AL240" s="27"/>
    </row>
    <row r="241" spans="1:38">
      <c r="A241" s="27"/>
      <c r="B241" s="27"/>
      <c r="C241" s="27"/>
      <c r="D241" s="27"/>
      <c r="E241" s="27"/>
      <c r="F241" s="27"/>
      <c r="G241" s="27"/>
      <c r="H241" s="27"/>
      <c r="I241" s="27"/>
      <c r="J241" s="27"/>
      <c r="K241" s="27"/>
      <c r="L241" s="27"/>
      <c r="M241" s="27"/>
      <c r="N241" s="27"/>
      <c r="O241" s="27"/>
      <c r="P241" s="27"/>
      <c r="Q241" s="27"/>
      <c r="R241" s="80"/>
      <c r="S241" s="27"/>
      <c r="T241" s="27"/>
      <c r="U241" s="27"/>
      <c r="V241" s="27"/>
      <c r="W241" s="27"/>
      <c r="X241" s="27"/>
      <c r="Y241" s="27"/>
      <c r="Z241" s="27"/>
      <c r="AA241" s="27"/>
      <c r="AB241" s="27"/>
      <c r="AC241" s="27"/>
      <c r="AD241" s="27"/>
      <c r="AE241" s="27"/>
      <c r="AF241" s="27"/>
      <c r="AG241" s="27"/>
      <c r="AH241" s="27"/>
      <c r="AI241" s="27"/>
      <c r="AJ241" s="27"/>
      <c r="AK241" s="27"/>
      <c r="AL241" s="27"/>
    </row>
    <row r="242" spans="1:38">
      <c r="A242" s="27"/>
      <c r="B242" s="27"/>
      <c r="C242" s="27"/>
      <c r="D242" s="27"/>
      <c r="E242" s="27"/>
      <c r="F242" s="27"/>
      <c r="G242" s="27"/>
      <c r="H242" s="27"/>
      <c r="I242" s="27"/>
      <c r="J242" s="27"/>
      <c r="K242" s="27"/>
      <c r="L242" s="27"/>
      <c r="M242" s="27"/>
      <c r="N242" s="27"/>
      <c r="O242" s="27"/>
      <c r="P242" s="27"/>
      <c r="Q242" s="27"/>
      <c r="R242" s="80"/>
      <c r="S242" s="27"/>
      <c r="T242" s="27"/>
      <c r="U242" s="27"/>
      <c r="V242" s="27"/>
      <c r="W242" s="27"/>
      <c r="X242" s="27"/>
      <c r="Y242" s="27"/>
      <c r="Z242" s="27"/>
      <c r="AA242" s="27"/>
      <c r="AB242" s="27"/>
      <c r="AC242" s="27"/>
      <c r="AD242" s="27"/>
      <c r="AE242" s="27"/>
      <c r="AF242" s="27"/>
      <c r="AG242" s="27"/>
      <c r="AH242" s="27"/>
      <c r="AI242" s="27"/>
      <c r="AJ242" s="27"/>
      <c r="AK242" s="27"/>
      <c r="AL242" s="27"/>
    </row>
    <row r="243" spans="1:38">
      <c r="A243" s="27"/>
      <c r="B243" s="27"/>
      <c r="C243" s="27"/>
      <c r="D243" s="27"/>
      <c r="E243" s="27"/>
      <c r="F243" s="27"/>
      <c r="G243" s="27"/>
      <c r="H243" s="27"/>
      <c r="I243" s="27"/>
      <c r="J243" s="27"/>
      <c r="K243" s="27"/>
      <c r="L243" s="27"/>
      <c r="M243" s="27"/>
      <c r="N243" s="27"/>
      <c r="O243" s="27"/>
      <c r="P243" s="27"/>
      <c r="Q243" s="27"/>
      <c r="R243" s="80"/>
      <c r="S243" s="27"/>
      <c r="T243" s="27"/>
      <c r="U243" s="27"/>
      <c r="V243" s="27"/>
      <c r="W243" s="27"/>
      <c r="X243" s="27"/>
      <c r="Y243" s="27"/>
      <c r="Z243" s="27"/>
      <c r="AA243" s="27"/>
      <c r="AB243" s="27"/>
      <c r="AC243" s="27"/>
      <c r="AD243" s="27"/>
      <c r="AE243" s="27"/>
      <c r="AF243" s="27"/>
      <c r="AG243" s="27"/>
      <c r="AH243" s="27"/>
      <c r="AI243" s="27"/>
      <c r="AJ243" s="27"/>
      <c r="AK243" s="27"/>
      <c r="AL243" s="27"/>
    </row>
    <row r="244" spans="1:38">
      <c r="A244" s="27"/>
      <c r="B244" s="27"/>
      <c r="C244" s="27"/>
      <c r="D244" s="27"/>
      <c r="E244" s="27"/>
      <c r="F244" s="27"/>
      <c r="G244" s="27"/>
      <c r="H244" s="27"/>
      <c r="I244" s="27"/>
      <c r="J244" s="27"/>
      <c r="K244" s="27"/>
      <c r="L244" s="27"/>
      <c r="M244" s="27"/>
      <c r="N244" s="27"/>
      <c r="O244" s="27"/>
      <c r="P244" s="27"/>
      <c r="Q244" s="27"/>
      <c r="R244" s="80"/>
      <c r="S244" s="27"/>
      <c r="T244" s="27"/>
      <c r="U244" s="27"/>
      <c r="V244" s="27"/>
      <c r="W244" s="27"/>
      <c r="X244" s="27"/>
      <c r="Y244" s="27"/>
      <c r="Z244" s="27"/>
      <c r="AA244" s="27"/>
      <c r="AB244" s="27"/>
      <c r="AC244" s="27"/>
      <c r="AD244" s="27"/>
      <c r="AE244" s="27"/>
      <c r="AF244" s="27"/>
      <c r="AG244" s="27"/>
      <c r="AH244" s="27"/>
      <c r="AI244" s="27"/>
      <c r="AJ244" s="27"/>
      <c r="AK244" s="27"/>
      <c r="AL244" s="27"/>
    </row>
    <row r="245" spans="1:38">
      <c r="A245" s="27"/>
      <c r="B245" s="27"/>
      <c r="C245" s="27"/>
      <c r="D245" s="27"/>
      <c r="E245" s="27"/>
      <c r="F245" s="27"/>
      <c r="G245" s="27"/>
      <c r="H245" s="27"/>
      <c r="I245" s="27"/>
      <c r="J245" s="27"/>
      <c r="K245" s="27"/>
      <c r="L245" s="27"/>
      <c r="M245" s="27"/>
      <c r="N245" s="27"/>
      <c r="O245" s="27"/>
      <c r="P245" s="27"/>
      <c r="Q245" s="27"/>
      <c r="R245" s="80"/>
      <c r="S245" s="27"/>
      <c r="T245" s="27"/>
      <c r="U245" s="27"/>
      <c r="V245" s="27"/>
      <c r="W245" s="27"/>
      <c r="X245" s="27"/>
      <c r="Y245" s="27"/>
      <c r="Z245" s="27"/>
      <c r="AA245" s="27"/>
      <c r="AB245" s="27"/>
      <c r="AC245" s="27"/>
      <c r="AD245" s="27"/>
      <c r="AE245" s="27"/>
      <c r="AF245" s="27"/>
      <c r="AG245" s="27"/>
      <c r="AH245" s="27"/>
      <c r="AI245" s="27"/>
      <c r="AJ245" s="27"/>
      <c r="AK245" s="27"/>
      <c r="AL245" s="27"/>
    </row>
    <row r="246" spans="1:38">
      <c r="A246" s="27"/>
      <c r="B246" s="27"/>
      <c r="C246" s="27"/>
      <c r="D246" s="27"/>
      <c r="E246" s="27"/>
      <c r="F246" s="27"/>
      <c r="G246" s="27"/>
      <c r="H246" s="27"/>
      <c r="I246" s="27"/>
      <c r="J246" s="27"/>
      <c r="K246" s="27"/>
      <c r="L246" s="27"/>
      <c r="M246" s="27"/>
      <c r="N246" s="27"/>
      <c r="O246" s="27"/>
      <c r="P246" s="27"/>
      <c r="Q246" s="27"/>
      <c r="R246" s="80"/>
      <c r="S246" s="27"/>
      <c r="T246" s="27"/>
      <c r="U246" s="27"/>
      <c r="V246" s="27"/>
      <c r="W246" s="27"/>
      <c r="X246" s="27"/>
      <c r="Y246" s="27"/>
      <c r="Z246" s="27"/>
      <c r="AA246" s="27"/>
      <c r="AB246" s="27"/>
      <c r="AC246" s="27"/>
      <c r="AD246" s="27"/>
      <c r="AE246" s="27"/>
      <c r="AF246" s="27"/>
      <c r="AG246" s="27"/>
      <c r="AH246" s="27"/>
      <c r="AI246" s="27"/>
      <c r="AJ246" s="27"/>
      <c r="AK246" s="27"/>
      <c r="AL246" s="27"/>
    </row>
    <row r="247" spans="1:38">
      <c r="A247" s="27"/>
      <c r="B247" s="27"/>
      <c r="C247" s="27"/>
      <c r="D247" s="27"/>
      <c r="E247" s="27"/>
      <c r="F247" s="27"/>
      <c r="G247" s="27"/>
      <c r="H247" s="27"/>
      <c r="I247" s="27"/>
      <c r="J247" s="27"/>
      <c r="K247" s="27"/>
      <c r="L247" s="27"/>
      <c r="M247" s="27"/>
      <c r="N247" s="27"/>
      <c r="O247" s="27"/>
      <c r="P247" s="27"/>
      <c r="Q247" s="27"/>
      <c r="R247" s="80"/>
      <c r="S247" s="27"/>
      <c r="T247" s="27"/>
      <c r="U247" s="27"/>
      <c r="V247" s="27"/>
      <c r="W247" s="27"/>
      <c r="X247" s="27"/>
      <c r="Y247" s="27"/>
      <c r="Z247" s="27"/>
      <c r="AA247" s="27"/>
      <c r="AB247" s="27"/>
      <c r="AC247" s="27"/>
      <c r="AD247" s="27"/>
      <c r="AE247" s="27"/>
      <c r="AF247" s="27"/>
      <c r="AG247" s="27"/>
      <c r="AH247" s="27"/>
      <c r="AI247" s="27"/>
      <c r="AJ247" s="27"/>
      <c r="AK247" s="27"/>
      <c r="AL247" s="27"/>
    </row>
    <row r="248" spans="1:38">
      <c r="A248" s="27"/>
      <c r="B248" s="27"/>
      <c r="C248" s="27"/>
      <c r="D248" s="27"/>
      <c r="E248" s="27"/>
      <c r="F248" s="27"/>
      <c r="G248" s="27"/>
      <c r="H248" s="27"/>
      <c r="I248" s="27"/>
      <c r="J248" s="27"/>
      <c r="K248" s="27"/>
      <c r="L248" s="27"/>
      <c r="M248" s="27"/>
      <c r="N248" s="27"/>
      <c r="O248" s="27"/>
      <c r="P248" s="27"/>
      <c r="Q248" s="27"/>
      <c r="R248" s="80"/>
      <c r="S248" s="27"/>
      <c r="T248" s="27"/>
      <c r="U248" s="27"/>
      <c r="V248" s="27"/>
      <c r="W248" s="27"/>
      <c r="X248" s="27"/>
      <c r="Y248" s="27"/>
      <c r="Z248" s="27"/>
      <c r="AA248" s="27"/>
      <c r="AB248" s="27"/>
      <c r="AC248" s="27"/>
      <c r="AD248" s="27"/>
      <c r="AE248" s="27"/>
      <c r="AF248" s="27"/>
      <c r="AG248" s="27"/>
      <c r="AH248" s="27"/>
      <c r="AI248" s="27"/>
      <c r="AJ248" s="27"/>
      <c r="AK248" s="27"/>
      <c r="AL248" s="27"/>
    </row>
    <row r="249" spans="1:38">
      <c r="A249" s="27"/>
      <c r="B249" s="27"/>
      <c r="C249" s="27"/>
      <c r="D249" s="27"/>
      <c r="E249" s="27"/>
      <c r="F249" s="27"/>
      <c r="G249" s="27"/>
      <c r="H249" s="27"/>
      <c r="I249" s="27"/>
      <c r="J249" s="27"/>
      <c r="K249" s="27"/>
      <c r="L249" s="27"/>
      <c r="M249" s="27"/>
      <c r="N249" s="27"/>
      <c r="O249" s="27"/>
      <c r="P249" s="27"/>
      <c r="Q249" s="27"/>
      <c r="R249" s="80"/>
      <c r="S249" s="27"/>
      <c r="T249" s="27"/>
      <c r="U249" s="27"/>
      <c r="V249" s="27"/>
      <c r="W249" s="27"/>
      <c r="X249" s="27"/>
      <c r="Y249" s="27"/>
      <c r="Z249" s="27"/>
      <c r="AA249" s="27"/>
      <c r="AB249" s="27"/>
      <c r="AC249" s="27"/>
      <c r="AD249" s="27"/>
      <c r="AE249" s="27"/>
      <c r="AF249" s="27"/>
      <c r="AG249" s="27"/>
      <c r="AH249" s="27"/>
      <c r="AI249" s="27"/>
      <c r="AJ249" s="27"/>
      <c r="AK249" s="27"/>
      <c r="AL249" s="27"/>
    </row>
    <row r="250" spans="1:38">
      <c r="A250" s="27"/>
      <c r="B250" s="27"/>
      <c r="C250" s="27"/>
      <c r="D250" s="27"/>
      <c r="E250" s="27"/>
      <c r="F250" s="27"/>
      <c r="G250" s="27"/>
      <c r="H250" s="27"/>
      <c r="I250" s="27"/>
      <c r="J250" s="27"/>
      <c r="K250" s="27"/>
      <c r="L250" s="27"/>
      <c r="M250" s="27"/>
      <c r="N250" s="27"/>
      <c r="O250" s="27"/>
      <c r="P250" s="27"/>
      <c r="Q250" s="27"/>
      <c r="R250" s="80"/>
      <c r="S250" s="27"/>
      <c r="T250" s="27"/>
      <c r="U250" s="27"/>
      <c r="V250" s="27"/>
      <c r="W250" s="27"/>
      <c r="X250" s="27"/>
      <c r="Y250" s="27"/>
      <c r="Z250" s="27"/>
      <c r="AA250" s="27"/>
      <c r="AB250" s="27"/>
      <c r="AC250" s="27"/>
      <c r="AD250" s="27"/>
      <c r="AE250" s="27"/>
      <c r="AF250" s="27"/>
      <c r="AG250" s="27"/>
      <c r="AH250" s="27"/>
      <c r="AI250" s="27"/>
      <c r="AJ250" s="27"/>
      <c r="AK250" s="27"/>
      <c r="AL250" s="27"/>
    </row>
    <row r="251" spans="1:38">
      <c r="A251" s="27"/>
      <c r="B251" s="27"/>
      <c r="C251" s="27"/>
      <c r="D251" s="27"/>
      <c r="E251" s="27"/>
      <c r="F251" s="27"/>
      <c r="G251" s="27"/>
      <c r="H251" s="27"/>
      <c r="I251" s="27"/>
      <c r="J251" s="27"/>
      <c r="K251" s="27"/>
      <c r="L251" s="27"/>
      <c r="M251" s="27"/>
      <c r="N251" s="27"/>
      <c r="O251" s="27"/>
      <c r="P251" s="27"/>
      <c r="Q251" s="27"/>
      <c r="R251" s="80"/>
      <c r="S251" s="27"/>
      <c r="T251" s="27"/>
      <c r="U251" s="27"/>
      <c r="V251" s="27"/>
      <c r="W251" s="27"/>
      <c r="X251" s="27"/>
      <c r="Y251" s="27"/>
      <c r="Z251" s="27"/>
      <c r="AA251" s="27"/>
      <c r="AB251" s="27"/>
      <c r="AC251" s="27"/>
      <c r="AD251" s="27"/>
      <c r="AE251" s="27"/>
      <c r="AF251" s="27"/>
      <c r="AG251" s="27"/>
      <c r="AH251" s="27"/>
      <c r="AI251" s="27"/>
      <c r="AJ251" s="27"/>
      <c r="AK251" s="27"/>
      <c r="AL251" s="27"/>
    </row>
    <row r="252" spans="1:38">
      <c r="A252" s="27"/>
      <c r="B252" s="27"/>
      <c r="C252" s="27"/>
      <c r="D252" s="27"/>
      <c r="E252" s="27"/>
      <c r="F252" s="27"/>
      <c r="G252" s="27"/>
      <c r="H252" s="27"/>
      <c r="I252" s="27"/>
      <c r="J252" s="27"/>
      <c r="K252" s="27"/>
      <c r="L252" s="27"/>
      <c r="M252" s="27"/>
      <c r="N252" s="27"/>
      <c r="O252" s="27"/>
      <c r="P252" s="27"/>
      <c r="Q252" s="27"/>
      <c r="R252" s="80"/>
      <c r="S252" s="27"/>
      <c r="T252" s="27"/>
      <c r="U252" s="27"/>
      <c r="V252" s="27"/>
      <c r="W252" s="27"/>
      <c r="X252" s="27"/>
      <c r="Y252" s="27"/>
      <c r="Z252" s="27"/>
      <c r="AA252" s="27"/>
      <c r="AB252" s="27"/>
      <c r="AC252" s="27"/>
      <c r="AD252" s="27"/>
      <c r="AE252" s="27"/>
      <c r="AF252" s="27"/>
      <c r="AG252" s="27"/>
      <c r="AH252" s="27"/>
      <c r="AI252" s="27"/>
      <c r="AJ252" s="27"/>
      <c r="AK252" s="27"/>
      <c r="AL252" s="27"/>
    </row>
    <row r="253" spans="1:38">
      <c r="A253" s="27"/>
      <c r="B253" s="27"/>
      <c r="C253" s="27"/>
      <c r="D253" s="27"/>
      <c r="E253" s="27"/>
      <c r="F253" s="27"/>
      <c r="G253" s="27"/>
      <c r="H253" s="27"/>
      <c r="I253" s="27"/>
      <c r="J253" s="27"/>
      <c r="K253" s="27"/>
      <c r="L253" s="27"/>
      <c r="M253" s="27"/>
      <c r="N253" s="27"/>
      <c r="O253" s="27"/>
      <c r="P253" s="27"/>
      <c r="Q253" s="27"/>
      <c r="R253" s="80"/>
      <c r="S253" s="27"/>
      <c r="T253" s="27"/>
      <c r="U253" s="27"/>
      <c r="V253" s="27"/>
      <c r="W253" s="27"/>
      <c r="X253" s="27"/>
      <c r="Y253" s="27"/>
      <c r="Z253" s="27"/>
      <c r="AA253" s="27"/>
      <c r="AB253" s="27"/>
      <c r="AC253" s="27"/>
      <c r="AD253" s="27"/>
      <c r="AE253" s="27"/>
      <c r="AF253" s="27"/>
      <c r="AG253" s="27"/>
      <c r="AH253" s="27"/>
      <c r="AI253" s="27"/>
      <c r="AJ253" s="27"/>
      <c r="AK253" s="27"/>
      <c r="AL253" s="27"/>
    </row>
    <row r="254" spans="1:38">
      <c r="A254" s="27"/>
      <c r="B254" s="27"/>
      <c r="C254" s="27"/>
      <c r="D254" s="27"/>
      <c r="E254" s="27"/>
      <c r="F254" s="27"/>
      <c r="G254" s="27"/>
      <c r="H254" s="27"/>
      <c r="I254" s="27"/>
      <c r="J254" s="27"/>
      <c r="K254" s="27"/>
      <c r="L254" s="27"/>
      <c r="M254" s="27"/>
      <c r="N254" s="27"/>
      <c r="O254" s="27"/>
      <c r="P254" s="27"/>
      <c r="Q254" s="27"/>
      <c r="R254" s="80"/>
      <c r="S254" s="27"/>
      <c r="T254" s="27"/>
      <c r="U254" s="27"/>
      <c r="V254" s="27"/>
      <c r="W254" s="27"/>
      <c r="X254" s="27"/>
      <c r="Y254" s="27"/>
      <c r="Z254" s="27"/>
      <c r="AA254" s="27"/>
      <c r="AB254" s="27"/>
      <c r="AC254" s="27"/>
      <c r="AD254" s="27"/>
      <c r="AE254" s="27"/>
      <c r="AF254" s="27"/>
      <c r="AG254" s="27"/>
      <c r="AH254" s="27"/>
      <c r="AI254" s="27"/>
      <c r="AJ254" s="27"/>
      <c r="AK254" s="27"/>
      <c r="AL254" s="27"/>
    </row>
    <row r="255" spans="1:38">
      <c r="A255" s="27"/>
      <c r="B255" s="27"/>
      <c r="C255" s="27"/>
      <c r="D255" s="27"/>
      <c r="E255" s="27"/>
      <c r="F255" s="27"/>
      <c r="G255" s="27"/>
      <c r="H255" s="27"/>
      <c r="I255" s="27"/>
      <c r="J255" s="27"/>
      <c r="K255" s="27"/>
      <c r="L255" s="27"/>
      <c r="M255" s="27"/>
      <c r="N255" s="27"/>
      <c r="O255" s="27"/>
      <c r="P255" s="27"/>
      <c r="Q255" s="27"/>
      <c r="R255" s="80"/>
      <c r="S255" s="27"/>
      <c r="T255" s="27"/>
      <c r="U255" s="27"/>
      <c r="V255" s="27"/>
      <c r="W255" s="27"/>
      <c r="X255" s="27"/>
      <c r="Y255" s="27"/>
      <c r="Z255" s="27"/>
      <c r="AA255" s="27"/>
      <c r="AB255" s="27"/>
      <c r="AC255" s="27"/>
      <c r="AD255" s="27"/>
      <c r="AE255" s="27"/>
      <c r="AF255" s="27"/>
      <c r="AG255" s="27"/>
      <c r="AH255" s="27"/>
      <c r="AI255" s="27"/>
      <c r="AJ255" s="27"/>
      <c r="AK255" s="27"/>
      <c r="AL255" s="27"/>
    </row>
    <row r="256" spans="1:38">
      <c r="A256" s="27"/>
      <c r="B256" s="27"/>
      <c r="C256" s="27"/>
      <c r="D256" s="27"/>
      <c r="E256" s="27"/>
      <c r="F256" s="27"/>
      <c r="G256" s="27"/>
      <c r="H256" s="27"/>
      <c r="I256" s="27"/>
      <c r="J256" s="27"/>
      <c r="K256" s="27"/>
      <c r="L256" s="27"/>
      <c r="M256" s="27"/>
      <c r="N256" s="27"/>
      <c r="O256" s="27"/>
      <c r="P256" s="27"/>
      <c r="Q256" s="27"/>
      <c r="R256" s="80"/>
      <c r="S256" s="27"/>
      <c r="T256" s="27"/>
      <c r="U256" s="27"/>
      <c r="V256" s="27"/>
      <c r="W256" s="27"/>
      <c r="X256" s="27"/>
      <c r="Y256" s="27"/>
      <c r="Z256" s="27"/>
      <c r="AA256" s="27"/>
      <c r="AB256" s="27"/>
      <c r="AC256" s="27"/>
      <c r="AD256" s="27"/>
      <c r="AE256" s="27"/>
      <c r="AF256" s="27"/>
      <c r="AG256" s="27"/>
      <c r="AH256" s="27"/>
      <c r="AI256" s="27"/>
      <c r="AJ256" s="27"/>
      <c r="AK256" s="27"/>
      <c r="AL256" s="27"/>
    </row>
    <row r="257" spans="1:38">
      <c r="A257" s="27"/>
      <c r="B257" s="27"/>
      <c r="C257" s="27"/>
      <c r="D257" s="27"/>
      <c r="E257" s="27"/>
      <c r="F257" s="27"/>
      <c r="G257" s="27"/>
      <c r="H257" s="27"/>
      <c r="I257" s="27"/>
      <c r="J257" s="27"/>
      <c r="K257" s="27"/>
      <c r="L257" s="27"/>
      <c r="M257" s="27"/>
      <c r="N257" s="27"/>
      <c r="O257" s="27"/>
      <c r="P257" s="27"/>
      <c r="Q257" s="27"/>
      <c r="R257" s="80"/>
      <c r="S257" s="27"/>
      <c r="T257" s="27"/>
      <c r="U257" s="27"/>
      <c r="V257" s="27"/>
      <c r="W257" s="27"/>
      <c r="X257" s="27"/>
      <c r="Y257" s="27"/>
      <c r="Z257" s="27"/>
      <c r="AA257" s="27"/>
      <c r="AB257" s="27"/>
      <c r="AC257" s="27"/>
      <c r="AD257" s="27"/>
      <c r="AE257" s="27"/>
      <c r="AF257" s="27"/>
      <c r="AG257" s="27"/>
      <c r="AH257" s="27"/>
      <c r="AI257" s="27"/>
      <c r="AJ257" s="27"/>
      <c r="AK257" s="27"/>
      <c r="AL257" s="27"/>
    </row>
    <row r="258" spans="1:38">
      <c r="A258" s="27"/>
      <c r="B258" s="27"/>
      <c r="C258" s="27"/>
      <c r="D258" s="27"/>
      <c r="E258" s="27"/>
      <c r="F258" s="27"/>
      <c r="G258" s="27"/>
      <c r="H258" s="27"/>
      <c r="I258" s="27"/>
      <c r="J258" s="27"/>
      <c r="K258" s="27"/>
      <c r="L258" s="27"/>
      <c r="M258" s="27"/>
      <c r="N258" s="27"/>
      <c r="O258" s="27"/>
      <c r="P258" s="27"/>
      <c r="Q258" s="27"/>
      <c r="R258" s="80"/>
      <c r="S258" s="27"/>
      <c r="T258" s="27"/>
      <c r="U258" s="27"/>
      <c r="V258" s="27"/>
      <c r="W258" s="27"/>
      <c r="X258" s="27"/>
      <c r="Y258" s="27"/>
      <c r="Z258" s="27"/>
      <c r="AA258" s="27"/>
      <c r="AB258" s="27"/>
      <c r="AC258" s="27"/>
      <c r="AD258" s="27"/>
      <c r="AE258" s="27"/>
      <c r="AF258" s="27"/>
      <c r="AG258" s="27"/>
      <c r="AH258" s="27"/>
      <c r="AI258" s="27"/>
      <c r="AJ258" s="27"/>
      <c r="AK258" s="27"/>
      <c r="AL258" s="27"/>
    </row>
    <row r="259" spans="1:38">
      <c r="A259" s="27"/>
      <c r="B259" s="27"/>
      <c r="C259" s="27"/>
      <c r="D259" s="27"/>
      <c r="E259" s="27"/>
      <c r="F259" s="27"/>
      <c r="G259" s="27"/>
      <c r="H259" s="27"/>
      <c r="I259" s="27"/>
      <c r="J259" s="27"/>
      <c r="K259" s="27"/>
      <c r="L259" s="27"/>
      <c r="M259" s="27"/>
      <c r="N259" s="27"/>
      <c r="O259" s="27"/>
      <c r="P259" s="27"/>
      <c r="Q259" s="27"/>
      <c r="R259" s="80"/>
      <c r="S259" s="27"/>
      <c r="T259" s="27"/>
      <c r="U259" s="27"/>
      <c r="V259" s="27"/>
      <c r="W259" s="27"/>
      <c r="X259" s="27"/>
      <c r="Y259" s="27"/>
      <c r="Z259" s="27"/>
      <c r="AA259" s="27"/>
      <c r="AB259" s="27"/>
      <c r="AC259" s="27"/>
      <c r="AD259" s="27"/>
      <c r="AE259" s="27"/>
      <c r="AF259" s="27"/>
      <c r="AG259" s="27"/>
      <c r="AH259" s="27"/>
      <c r="AI259" s="27"/>
      <c r="AJ259" s="27"/>
      <c r="AK259" s="27"/>
      <c r="AL259" s="27"/>
    </row>
    <row r="260" spans="1:38">
      <c r="A260" s="27"/>
      <c r="B260" s="27"/>
      <c r="C260" s="27"/>
      <c r="D260" s="27"/>
      <c r="E260" s="27"/>
      <c r="F260" s="27"/>
      <c r="G260" s="27"/>
      <c r="H260" s="27"/>
      <c r="I260" s="27"/>
      <c r="J260" s="27"/>
      <c r="K260" s="27"/>
      <c r="L260" s="27"/>
      <c r="M260" s="27"/>
      <c r="N260" s="27"/>
      <c r="O260" s="27"/>
      <c r="P260" s="27"/>
      <c r="Q260" s="27"/>
      <c r="R260" s="80"/>
      <c r="S260" s="27"/>
      <c r="T260" s="27"/>
      <c r="U260" s="27"/>
      <c r="V260" s="27"/>
      <c r="W260" s="27"/>
      <c r="X260" s="27"/>
      <c r="Y260" s="27"/>
      <c r="Z260" s="27"/>
      <c r="AA260" s="27"/>
      <c r="AB260" s="27"/>
      <c r="AC260" s="27"/>
      <c r="AD260" s="27"/>
      <c r="AE260" s="27"/>
      <c r="AF260" s="27"/>
      <c r="AG260" s="27"/>
      <c r="AH260" s="27"/>
      <c r="AI260" s="27"/>
      <c r="AJ260" s="27"/>
      <c r="AK260" s="27"/>
      <c r="AL260" s="27"/>
    </row>
    <row r="261" spans="1:38">
      <c r="A261" s="27"/>
      <c r="B261" s="27"/>
      <c r="C261" s="27"/>
      <c r="D261" s="27"/>
      <c r="E261" s="27"/>
      <c r="F261" s="27"/>
      <c r="G261" s="27"/>
      <c r="H261" s="27"/>
      <c r="I261" s="27"/>
      <c r="J261" s="27"/>
      <c r="K261" s="27"/>
      <c r="L261" s="27"/>
      <c r="M261" s="27"/>
      <c r="N261" s="27"/>
      <c r="O261" s="27"/>
      <c r="P261" s="27"/>
      <c r="Q261" s="27"/>
      <c r="R261" s="80"/>
      <c r="S261" s="27"/>
      <c r="T261" s="27"/>
      <c r="U261" s="27"/>
      <c r="V261" s="27"/>
      <c r="W261" s="27"/>
      <c r="X261" s="27"/>
      <c r="Y261" s="27"/>
      <c r="Z261" s="27"/>
      <c r="AA261" s="27"/>
      <c r="AB261" s="27"/>
      <c r="AC261" s="27"/>
      <c r="AD261" s="27"/>
      <c r="AE261" s="27"/>
      <c r="AF261" s="27"/>
      <c r="AG261" s="27"/>
      <c r="AH261" s="27"/>
      <c r="AI261" s="27"/>
      <c r="AJ261" s="27"/>
      <c r="AK261" s="27"/>
      <c r="AL261" s="27"/>
    </row>
    <row r="262" spans="1:38">
      <c r="A262" s="27"/>
      <c r="B262" s="27"/>
      <c r="C262" s="27"/>
      <c r="D262" s="27"/>
      <c r="E262" s="27"/>
      <c r="F262" s="27"/>
      <c r="G262" s="27"/>
      <c r="H262" s="27"/>
      <c r="I262" s="27"/>
      <c r="J262" s="27"/>
      <c r="K262" s="27"/>
      <c r="L262" s="27"/>
      <c r="M262" s="27"/>
      <c r="N262" s="27"/>
      <c r="O262" s="27"/>
      <c r="P262" s="27"/>
      <c r="Q262" s="27"/>
      <c r="R262" s="80"/>
      <c r="S262" s="27"/>
      <c r="T262" s="27"/>
      <c r="U262" s="27"/>
      <c r="V262" s="27"/>
      <c r="W262" s="27"/>
      <c r="X262" s="27"/>
      <c r="Y262" s="27"/>
      <c r="Z262" s="27"/>
      <c r="AA262" s="27"/>
      <c r="AB262" s="27"/>
      <c r="AC262" s="27"/>
      <c r="AD262" s="27"/>
      <c r="AE262" s="27"/>
      <c r="AF262" s="27"/>
      <c r="AG262" s="27"/>
      <c r="AH262" s="27"/>
      <c r="AI262" s="27"/>
      <c r="AJ262" s="27"/>
      <c r="AK262" s="27"/>
      <c r="AL262" s="27"/>
    </row>
    <row r="263" spans="1:38">
      <c r="A263" s="27"/>
      <c r="B263" s="27"/>
      <c r="C263" s="27"/>
      <c r="D263" s="27"/>
      <c r="E263" s="27"/>
      <c r="F263" s="27"/>
      <c r="G263" s="27"/>
      <c r="H263" s="27"/>
      <c r="I263" s="27"/>
      <c r="J263" s="27"/>
      <c r="K263" s="27"/>
      <c r="L263" s="27"/>
      <c r="M263" s="27"/>
      <c r="N263" s="27"/>
      <c r="O263" s="27"/>
      <c r="P263" s="27"/>
      <c r="Q263" s="27"/>
      <c r="R263" s="80"/>
      <c r="S263" s="27"/>
      <c r="T263" s="27"/>
      <c r="U263" s="27"/>
      <c r="V263" s="27"/>
      <c r="W263" s="27"/>
      <c r="X263" s="27"/>
      <c r="Y263" s="27"/>
      <c r="Z263" s="27"/>
      <c r="AA263" s="27"/>
      <c r="AB263" s="27"/>
      <c r="AC263" s="27"/>
      <c r="AD263" s="27"/>
      <c r="AE263" s="27"/>
      <c r="AF263" s="27"/>
      <c r="AG263" s="27"/>
      <c r="AH263" s="27"/>
      <c r="AI263" s="27"/>
      <c r="AJ263" s="27"/>
      <c r="AK263" s="27"/>
      <c r="AL263" s="27"/>
    </row>
    <row r="264" spans="1:38">
      <c r="A264" s="27"/>
      <c r="B264" s="27"/>
      <c r="C264" s="27"/>
      <c r="D264" s="27"/>
      <c r="E264" s="27"/>
      <c r="F264" s="27"/>
      <c r="G264" s="27"/>
      <c r="H264" s="27"/>
      <c r="I264" s="27"/>
      <c r="J264" s="27"/>
      <c r="K264" s="27"/>
      <c r="L264" s="27"/>
      <c r="M264" s="27"/>
      <c r="N264" s="27"/>
      <c r="O264" s="27"/>
      <c r="P264" s="27"/>
      <c r="Q264" s="27"/>
      <c r="R264" s="80"/>
      <c r="S264" s="27"/>
      <c r="T264" s="27"/>
      <c r="U264" s="27"/>
      <c r="V264" s="27"/>
      <c r="W264" s="27"/>
      <c r="X264" s="27"/>
      <c r="Y264" s="27"/>
      <c r="Z264" s="27"/>
      <c r="AA264" s="27"/>
      <c r="AB264" s="27"/>
      <c r="AC264" s="27"/>
      <c r="AD264" s="27"/>
      <c r="AE264" s="27"/>
      <c r="AF264" s="27"/>
      <c r="AG264" s="27"/>
      <c r="AH264" s="27"/>
      <c r="AI264" s="27"/>
      <c r="AJ264" s="27"/>
      <c r="AK264" s="27"/>
      <c r="AL264" s="27"/>
    </row>
    <row r="265" spans="1:38">
      <c r="A265" s="27"/>
      <c r="B265" s="27"/>
      <c r="C265" s="27"/>
      <c r="D265" s="27"/>
      <c r="E265" s="27"/>
      <c r="F265" s="27"/>
      <c r="G265" s="27"/>
      <c r="H265" s="27"/>
      <c r="I265" s="27"/>
      <c r="J265" s="27"/>
      <c r="K265" s="27"/>
      <c r="L265" s="27"/>
      <c r="M265" s="27"/>
      <c r="N265" s="27"/>
      <c r="O265" s="27"/>
      <c r="P265" s="27"/>
      <c r="Q265" s="27"/>
      <c r="R265" s="80"/>
      <c r="S265" s="27"/>
      <c r="T265" s="27"/>
      <c r="U265" s="27"/>
      <c r="V265" s="27"/>
      <c r="W265" s="27"/>
      <c r="X265" s="27"/>
      <c r="Y265" s="27"/>
      <c r="Z265" s="27"/>
      <c r="AA265" s="27"/>
      <c r="AB265" s="27"/>
      <c r="AC265" s="27"/>
      <c r="AD265" s="27"/>
      <c r="AE265" s="27"/>
      <c r="AF265" s="27"/>
      <c r="AG265" s="27"/>
      <c r="AH265" s="27"/>
      <c r="AI265" s="27"/>
      <c r="AJ265" s="27"/>
      <c r="AK265" s="27"/>
      <c r="AL265" s="27"/>
    </row>
    <row r="266" spans="1:38">
      <c r="A266" s="27"/>
      <c r="B266" s="27"/>
      <c r="C266" s="27"/>
      <c r="D266" s="27"/>
      <c r="E266" s="27"/>
      <c r="F266" s="27"/>
      <c r="G266" s="27"/>
      <c r="H266" s="27"/>
      <c r="I266" s="27"/>
      <c r="J266" s="27"/>
      <c r="K266" s="27"/>
      <c r="L266" s="27"/>
      <c r="M266" s="27"/>
      <c r="N266" s="27"/>
      <c r="O266" s="27"/>
      <c r="P266" s="27"/>
      <c r="Q266" s="27"/>
      <c r="R266" s="80"/>
      <c r="S266" s="27"/>
      <c r="T266" s="27"/>
      <c r="U266" s="27"/>
      <c r="V266" s="27"/>
      <c r="W266" s="27"/>
      <c r="X266" s="27"/>
      <c r="Y266" s="27"/>
      <c r="Z266" s="27"/>
      <c r="AA266" s="27"/>
      <c r="AB266" s="27"/>
      <c r="AC266" s="27"/>
      <c r="AD266" s="27"/>
      <c r="AE266" s="27"/>
      <c r="AF266" s="27"/>
      <c r="AG266" s="27"/>
      <c r="AH266" s="27"/>
      <c r="AI266" s="27"/>
      <c r="AJ266" s="27"/>
      <c r="AK266" s="27"/>
      <c r="AL266" s="27"/>
    </row>
    <row r="267" spans="1:38">
      <c r="A267" s="27"/>
      <c r="B267" s="27"/>
      <c r="C267" s="27"/>
      <c r="D267" s="27"/>
      <c r="E267" s="27"/>
      <c r="F267" s="27"/>
      <c r="G267" s="27"/>
      <c r="H267" s="27"/>
      <c r="I267" s="27"/>
      <c r="J267" s="27"/>
      <c r="K267" s="27"/>
      <c r="L267" s="27"/>
      <c r="M267" s="27"/>
      <c r="N267" s="27"/>
      <c r="O267" s="27"/>
      <c r="P267" s="27"/>
      <c r="Q267" s="27"/>
      <c r="R267" s="80"/>
      <c r="S267" s="27"/>
      <c r="T267" s="27"/>
      <c r="U267" s="27"/>
      <c r="V267" s="27"/>
      <c r="W267" s="27"/>
      <c r="X267" s="27"/>
      <c r="Y267" s="27"/>
      <c r="Z267" s="27"/>
      <c r="AA267" s="27"/>
      <c r="AB267" s="27"/>
      <c r="AC267" s="27"/>
      <c r="AD267" s="27"/>
      <c r="AE267" s="27"/>
      <c r="AF267" s="27"/>
      <c r="AG267" s="27"/>
      <c r="AH267" s="27"/>
      <c r="AI267" s="27"/>
      <c r="AJ267" s="27"/>
      <c r="AK267" s="27"/>
      <c r="AL267" s="27"/>
    </row>
    <row r="268" spans="1:38">
      <c r="A268" s="27"/>
      <c r="B268" s="27"/>
      <c r="C268" s="27"/>
      <c r="D268" s="27"/>
      <c r="E268" s="27"/>
      <c r="F268" s="27"/>
      <c r="G268" s="27"/>
      <c r="H268" s="27"/>
      <c r="I268" s="27"/>
      <c r="J268" s="27"/>
      <c r="K268" s="27"/>
      <c r="L268" s="27"/>
      <c r="M268" s="27"/>
      <c r="N268" s="27"/>
      <c r="O268" s="27"/>
      <c r="P268" s="27"/>
      <c r="Q268" s="27"/>
      <c r="R268" s="80"/>
      <c r="S268" s="27"/>
      <c r="T268" s="27"/>
      <c r="U268" s="27"/>
      <c r="V268" s="27"/>
      <c r="W268" s="27"/>
      <c r="X268" s="27"/>
      <c r="Y268" s="27"/>
      <c r="Z268" s="27"/>
      <c r="AA268" s="27"/>
      <c r="AB268" s="27"/>
      <c r="AC268" s="27"/>
      <c r="AD268" s="27"/>
      <c r="AE268" s="27"/>
      <c r="AF268" s="27"/>
      <c r="AG268" s="27"/>
      <c r="AH268" s="27"/>
      <c r="AI268" s="27"/>
      <c r="AJ268" s="27"/>
      <c r="AK268" s="27"/>
      <c r="AL268" s="27"/>
    </row>
    <row r="269" spans="1:38">
      <c r="A269" s="27"/>
      <c r="B269" s="27"/>
      <c r="C269" s="27"/>
      <c r="D269" s="27"/>
      <c r="E269" s="27"/>
      <c r="F269" s="27"/>
      <c r="G269" s="27"/>
      <c r="H269" s="27"/>
      <c r="I269" s="27"/>
      <c r="J269" s="27"/>
      <c r="K269" s="27"/>
      <c r="L269" s="27"/>
      <c r="M269" s="27"/>
      <c r="N269" s="27"/>
      <c r="O269" s="27"/>
      <c r="P269" s="27"/>
      <c r="Q269" s="27"/>
      <c r="R269" s="80"/>
      <c r="S269" s="27"/>
      <c r="T269" s="27"/>
      <c r="U269" s="27"/>
      <c r="V269" s="27"/>
      <c r="W269" s="27"/>
      <c r="X269" s="27"/>
      <c r="Y269" s="27"/>
      <c r="Z269" s="27"/>
      <c r="AA269" s="27"/>
      <c r="AB269" s="27"/>
      <c r="AC269" s="27"/>
      <c r="AD269" s="27"/>
      <c r="AE269" s="27"/>
      <c r="AF269" s="27"/>
      <c r="AG269" s="27"/>
      <c r="AH269" s="27"/>
      <c r="AI269" s="27"/>
      <c r="AJ269" s="27"/>
      <c r="AK269" s="27"/>
      <c r="AL269" s="27"/>
    </row>
    <row r="270" spans="1:38">
      <c r="A270" s="27"/>
      <c r="B270" s="27"/>
      <c r="C270" s="27"/>
      <c r="D270" s="27"/>
      <c r="E270" s="27"/>
      <c r="F270" s="27"/>
      <c r="G270" s="27"/>
      <c r="H270" s="27"/>
      <c r="I270" s="27"/>
      <c r="J270" s="27"/>
      <c r="K270" s="27"/>
      <c r="L270" s="27"/>
      <c r="M270" s="27"/>
      <c r="N270" s="27"/>
      <c r="O270" s="27"/>
      <c r="P270" s="27"/>
      <c r="Q270" s="27"/>
      <c r="R270" s="80"/>
      <c r="S270" s="27"/>
      <c r="T270" s="27"/>
      <c r="U270" s="27"/>
      <c r="V270" s="27"/>
      <c r="W270" s="27"/>
      <c r="X270" s="27"/>
      <c r="Y270" s="27"/>
      <c r="Z270" s="27"/>
      <c r="AA270" s="27"/>
      <c r="AB270" s="27"/>
      <c r="AC270" s="27"/>
      <c r="AD270" s="27"/>
      <c r="AE270" s="27"/>
      <c r="AF270" s="27"/>
      <c r="AG270" s="27"/>
      <c r="AH270" s="27"/>
      <c r="AI270" s="27"/>
      <c r="AJ270" s="27"/>
      <c r="AK270" s="27"/>
      <c r="AL270" s="27"/>
    </row>
    <row r="271" spans="1:38">
      <c r="A271" s="27"/>
      <c r="B271" s="27"/>
      <c r="C271" s="27"/>
      <c r="D271" s="27"/>
      <c r="E271" s="27"/>
      <c r="F271" s="27"/>
      <c r="G271" s="27"/>
      <c r="H271" s="27"/>
      <c r="I271" s="27"/>
      <c r="J271" s="27"/>
      <c r="K271" s="27"/>
      <c r="L271" s="27"/>
      <c r="M271" s="27"/>
      <c r="N271" s="27"/>
      <c r="O271" s="27"/>
      <c r="P271" s="27"/>
      <c r="Q271" s="27"/>
      <c r="R271" s="80"/>
      <c r="S271" s="27"/>
      <c r="T271" s="27"/>
      <c r="U271" s="27"/>
      <c r="V271" s="27"/>
      <c r="W271" s="27"/>
      <c r="X271" s="27"/>
      <c r="Y271" s="27"/>
      <c r="Z271" s="27"/>
      <c r="AA271" s="27"/>
      <c r="AB271" s="27"/>
      <c r="AC271" s="27"/>
      <c r="AD271" s="27"/>
      <c r="AE271" s="27"/>
      <c r="AF271" s="27"/>
      <c r="AG271" s="27"/>
      <c r="AH271" s="27"/>
      <c r="AI271" s="27"/>
      <c r="AJ271" s="27"/>
      <c r="AK271" s="27"/>
      <c r="AL271" s="27"/>
    </row>
    <row r="272" spans="1:38">
      <c r="A272" s="27"/>
      <c r="B272" s="27"/>
      <c r="C272" s="27"/>
      <c r="D272" s="27"/>
      <c r="E272" s="27"/>
      <c r="F272" s="27"/>
      <c r="G272" s="27"/>
      <c r="H272" s="27"/>
      <c r="I272" s="27"/>
      <c r="J272" s="27"/>
      <c r="K272" s="27"/>
      <c r="L272" s="27"/>
      <c r="M272" s="27"/>
      <c r="N272" s="27"/>
      <c r="O272" s="27"/>
      <c r="P272" s="27"/>
      <c r="Q272" s="27"/>
      <c r="R272" s="80"/>
      <c r="S272" s="27"/>
      <c r="T272" s="27"/>
      <c r="U272" s="27"/>
      <c r="V272" s="27"/>
      <c r="W272" s="27"/>
      <c r="X272" s="27"/>
      <c r="Y272" s="27"/>
      <c r="Z272" s="27"/>
      <c r="AA272" s="27"/>
      <c r="AB272" s="27"/>
      <c r="AC272" s="27"/>
      <c r="AD272" s="27"/>
      <c r="AE272" s="27"/>
      <c r="AF272" s="27"/>
      <c r="AG272" s="27"/>
      <c r="AH272" s="27"/>
      <c r="AI272" s="27"/>
      <c r="AJ272" s="27"/>
      <c r="AK272" s="27"/>
      <c r="AL272" s="27"/>
    </row>
    <row r="273" spans="1:38">
      <c r="A273" s="27"/>
      <c r="B273" s="27"/>
      <c r="C273" s="27"/>
      <c r="D273" s="27"/>
      <c r="E273" s="27"/>
      <c r="F273" s="27"/>
      <c r="G273" s="27"/>
      <c r="H273" s="27"/>
      <c r="I273" s="27"/>
      <c r="J273" s="27"/>
      <c r="K273" s="27"/>
      <c r="L273" s="27"/>
      <c r="M273" s="27"/>
      <c r="N273" s="27"/>
      <c r="O273" s="27"/>
      <c r="P273" s="27"/>
      <c r="Q273" s="27"/>
      <c r="R273" s="80"/>
      <c r="S273" s="27"/>
      <c r="T273" s="27"/>
      <c r="U273" s="27"/>
      <c r="V273" s="27"/>
      <c r="W273" s="27"/>
      <c r="X273" s="27"/>
      <c r="Y273" s="27"/>
      <c r="Z273" s="27"/>
      <c r="AA273" s="27"/>
      <c r="AB273" s="27"/>
      <c r="AC273" s="27"/>
      <c r="AD273" s="27"/>
      <c r="AE273" s="27"/>
      <c r="AF273" s="27"/>
      <c r="AG273" s="27"/>
      <c r="AH273" s="27"/>
      <c r="AI273" s="27"/>
      <c r="AJ273" s="27"/>
      <c r="AK273" s="27"/>
      <c r="AL273" s="27"/>
    </row>
    <row r="274" spans="1:38">
      <c r="A274" s="27"/>
      <c r="B274" s="27"/>
      <c r="C274" s="27"/>
      <c r="D274" s="27"/>
      <c r="E274" s="27"/>
      <c r="F274" s="27"/>
      <c r="G274" s="27"/>
      <c r="H274" s="27"/>
      <c r="I274" s="27"/>
      <c r="J274" s="27"/>
      <c r="K274" s="27"/>
      <c r="L274" s="27"/>
      <c r="M274" s="27"/>
      <c r="N274" s="27"/>
      <c r="O274" s="27"/>
      <c r="P274" s="27"/>
      <c r="Q274" s="27"/>
      <c r="R274" s="80"/>
      <c r="S274" s="27"/>
      <c r="T274" s="27"/>
      <c r="U274" s="27"/>
      <c r="V274" s="27"/>
      <c r="W274" s="27"/>
      <c r="X274" s="27"/>
      <c r="Y274" s="27"/>
      <c r="Z274" s="27"/>
      <c r="AA274" s="27"/>
      <c r="AB274" s="27"/>
      <c r="AC274" s="27"/>
      <c r="AD274" s="27"/>
      <c r="AE274" s="27"/>
      <c r="AF274" s="27"/>
      <c r="AG274" s="27"/>
      <c r="AH274" s="27"/>
      <c r="AI274" s="27"/>
      <c r="AJ274" s="27"/>
      <c r="AK274" s="27"/>
      <c r="AL274" s="27"/>
    </row>
    <row r="275" spans="1:38">
      <c r="A275" s="27"/>
      <c r="B275" s="27"/>
      <c r="C275" s="27"/>
      <c r="D275" s="27"/>
      <c r="E275" s="27"/>
      <c r="F275" s="27"/>
      <c r="G275" s="27"/>
      <c r="H275" s="27"/>
      <c r="I275" s="27"/>
      <c r="J275" s="27"/>
      <c r="K275" s="27"/>
      <c r="L275" s="27"/>
      <c r="M275" s="27"/>
      <c r="N275" s="27"/>
      <c r="O275" s="27"/>
      <c r="P275" s="27"/>
      <c r="Q275" s="27"/>
      <c r="R275" s="80"/>
      <c r="S275" s="27"/>
      <c r="T275" s="27"/>
      <c r="U275" s="27"/>
      <c r="V275" s="27"/>
      <c r="W275" s="27"/>
      <c r="X275" s="27"/>
      <c r="Y275" s="27"/>
      <c r="Z275" s="27"/>
      <c r="AA275" s="27"/>
      <c r="AB275" s="27"/>
      <c r="AC275" s="27"/>
      <c r="AD275" s="27"/>
      <c r="AE275" s="27"/>
      <c r="AF275" s="27"/>
      <c r="AG275" s="27"/>
      <c r="AH275" s="27"/>
      <c r="AI275" s="27"/>
      <c r="AJ275" s="27"/>
      <c r="AK275" s="27"/>
      <c r="AL275" s="27"/>
    </row>
    <row r="276" spans="1:38">
      <c r="A276" s="27"/>
      <c r="B276" s="27"/>
      <c r="C276" s="27"/>
      <c r="D276" s="27"/>
      <c r="E276" s="27"/>
      <c r="F276" s="27"/>
      <c r="G276" s="27"/>
      <c r="H276" s="27"/>
      <c r="I276" s="27"/>
      <c r="J276" s="27"/>
      <c r="K276" s="27"/>
      <c r="L276" s="27"/>
      <c r="M276" s="27"/>
      <c r="N276" s="27"/>
      <c r="O276" s="27"/>
      <c r="P276" s="27"/>
      <c r="Q276" s="27"/>
      <c r="R276" s="80"/>
      <c r="S276" s="27"/>
      <c r="T276" s="27"/>
      <c r="U276" s="27"/>
      <c r="V276" s="27"/>
      <c r="W276" s="27"/>
      <c r="X276" s="27"/>
      <c r="Y276" s="27"/>
      <c r="Z276" s="27"/>
      <c r="AA276" s="27"/>
      <c r="AB276" s="27"/>
      <c r="AC276" s="27"/>
      <c r="AD276" s="27"/>
      <c r="AE276" s="27"/>
      <c r="AF276" s="27"/>
      <c r="AG276" s="27"/>
      <c r="AH276" s="27"/>
      <c r="AI276" s="27"/>
      <c r="AJ276" s="27"/>
      <c r="AK276" s="27"/>
      <c r="AL276" s="27"/>
    </row>
    <row r="277" spans="1:38">
      <c r="A277" s="27"/>
      <c r="B277" s="27"/>
      <c r="C277" s="27"/>
      <c r="D277" s="27"/>
      <c r="E277" s="27"/>
      <c r="F277" s="27"/>
      <c r="G277" s="27"/>
      <c r="H277" s="27"/>
      <c r="I277" s="27"/>
      <c r="J277" s="27"/>
      <c r="K277" s="27"/>
      <c r="L277" s="27"/>
      <c r="M277" s="27"/>
      <c r="N277" s="27"/>
      <c r="O277" s="27"/>
      <c r="P277" s="27"/>
      <c r="Q277" s="27"/>
      <c r="R277" s="80"/>
      <c r="S277" s="27"/>
      <c r="T277" s="27"/>
      <c r="U277" s="27"/>
      <c r="V277" s="27"/>
      <c r="W277" s="27"/>
      <c r="X277" s="27"/>
      <c r="Y277" s="27"/>
      <c r="Z277" s="27"/>
      <c r="AA277" s="27"/>
      <c r="AB277" s="27"/>
      <c r="AC277" s="27"/>
      <c r="AD277" s="27"/>
      <c r="AE277" s="27"/>
      <c r="AF277" s="27"/>
      <c r="AG277" s="27"/>
      <c r="AH277" s="27"/>
      <c r="AI277" s="27"/>
      <c r="AJ277" s="27"/>
      <c r="AK277" s="27"/>
      <c r="AL277" s="27"/>
    </row>
    <row r="278" spans="1:38">
      <c r="A278" s="27"/>
      <c r="B278" s="27"/>
      <c r="C278" s="27"/>
      <c r="D278" s="27"/>
      <c r="E278" s="27"/>
      <c r="F278" s="27"/>
      <c r="G278" s="27"/>
      <c r="H278" s="27"/>
      <c r="I278" s="27"/>
      <c r="J278" s="27"/>
      <c r="K278" s="27"/>
      <c r="L278" s="27"/>
      <c r="M278" s="27"/>
      <c r="N278" s="27"/>
      <c r="O278" s="27"/>
      <c r="P278" s="27"/>
      <c r="Q278" s="27"/>
      <c r="R278" s="80"/>
      <c r="S278" s="27"/>
      <c r="T278" s="27"/>
      <c r="U278" s="27"/>
      <c r="V278" s="27"/>
      <c r="W278" s="27"/>
      <c r="X278" s="27"/>
      <c r="Y278" s="27"/>
      <c r="Z278" s="27"/>
      <c r="AA278" s="27"/>
      <c r="AB278" s="27"/>
      <c r="AC278" s="27"/>
      <c r="AD278" s="27"/>
      <c r="AE278" s="27"/>
      <c r="AF278" s="27"/>
      <c r="AG278" s="27"/>
      <c r="AH278" s="27"/>
      <c r="AI278" s="27"/>
      <c r="AJ278" s="27"/>
      <c r="AK278" s="27"/>
      <c r="AL278" s="27"/>
    </row>
    <row r="279" spans="1:38">
      <c r="A279" s="27"/>
      <c r="B279" s="27"/>
      <c r="C279" s="27"/>
      <c r="D279" s="27"/>
      <c r="E279" s="27"/>
      <c r="F279" s="27"/>
      <c r="G279" s="27"/>
      <c r="H279" s="27"/>
      <c r="I279" s="27"/>
      <c r="J279" s="27"/>
      <c r="K279" s="27"/>
      <c r="L279" s="27"/>
      <c r="M279" s="27"/>
      <c r="N279" s="27"/>
      <c r="O279" s="27"/>
      <c r="P279" s="27"/>
      <c r="Q279" s="27"/>
      <c r="R279" s="80"/>
      <c r="S279" s="27"/>
      <c r="T279" s="27"/>
      <c r="U279" s="27"/>
      <c r="V279" s="27"/>
      <c r="W279" s="27"/>
      <c r="X279" s="27"/>
      <c r="Y279" s="27"/>
      <c r="Z279" s="27"/>
      <c r="AA279" s="27"/>
      <c r="AB279" s="27"/>
      <c r="AC279" s="27"/>
      <c r="AD279" s="27"/>
      <c r="AE279" s="27"/>
      <c r="AF279" s="27"/>
      <c r="AG279" s="27"/>
      <c r="AH279" s="27"/>
      <c r="AI279" s="27"/>
      <c r="AJ279" s="27"/>
      <c r="AK279" s="27"/>
      <c r="AL279" s="27"/>
    </row>
    <row r="280" spans="1:38">
      <c r="A280" s="27"/>
      <c r="B280" s="27"/>
      <c r="C280" s="27"/>
      <c r="D280" s="27"/>
      <c r="E280" s="27"/>
      <c r="F280" s="27"/>
      <c r="G280" s="27"/>
      <c r="H280" s="27"/>
      <c r="I280" s="27"/>
      <c r="J280" s="27"/>
      <c r="K280" s="27"/>
      <c r="L280" s="27"/>
      <c r="M280" s="27"/>
      <c r="N280" s="27"/>
      <c r="O280" s="27"/>
      <c r="P280" s="27"/>
      <c r="Q280" s="27"/>
      <c r="R280" s="80"/>
      <c r="S280" s="27"/>
      <c r="T280" s="27"/>
      <c r="U280" s="27"/>
      <c r="V280" s="27"/>
      <c r="W280" s="27"/>
      <c r="X280" s="27"/>
      <c r="Y280" s="27"/>
      <c r="Z280" s="27"/>
      <c r="AA280" s="27"/>
      <c r="AB280" s="27"/>
      <c r="AC280" s="27"/>
      <c r="AD280" s="27"/>
      <c r="AE280" s="27"/>
      <c r="AF280" s="27"/>
      <c r="AG280" s="27"/>
      <c r="AH280" s="27"/>
      <c r="AI280" s="27"/>
      <c r="AJ280" s="27"/>
      <c r="AK280" s="27"/>
      <c r="AL280" s="27"/>
    </row>
    <row r="281" spans="1:38">
      <c r="A281" s="27"/>
      <c r="B281" s="27"/>
      <c r="C281" s="27"/>
      <c r="D281" s="27"/>
      <c r="E281" s="27"/>
      <c r="F281" s="27"/>
      <c r="G281" s="27"/>
      <c r="H281" s="27"/>
      <c r="I281" s="27"/>
      <c r="J281" s="27"/>
      <c r="K281" s="27"/>
      <c r="L281" s="27"/>
      <c r="M281" s="27"/>
      <c r="N281" s="27"/>
      <c r="O281" s="27"/>
      <c r="P281" s="27"/>
      <c r="Q281" s="27"/>
      <c r="R281" s="80"/>
      <c r="S281" s="27"/>
      <c r="T281" s="27"/>
      <c r="U281" s="27"/>
      <c r="V281" s="27"/>
      <c r="W281" s="27"/>
      <c r="X281" s="27"/>
      <c r="Y281" s="27"/>
      <c r="Z281" s="27"/>
      <c r="AA281" s="27"/>
      <c r="AB281" s="27"/>
      <c r="AC281" s="27"/>
      <c r="AD281" s="27"/>
      <c r="AE281" s="27"/>
      <c r="AF281" s="27"/>
      <c r="AG281" s="27"/>
      <c r="AH281" s="27"/>
      <c r="AI281" s="27"/>
      <c r="AJ281" s="27"/>
      <c r="AK281" s="27"/>
      <c r="AL281" s="27"/>
    </row>
    <row r="282" spans="1:38">
      <c r="A282" s="27"/>
      <c r="B282" s="27"/>
      <c r="C282" s="27"/>
      <c r="D282" s="27"/>
      <c r="E282" s="27"/>
      <c r="F282" s="27"/>
      <c r="G282" s="27"/>
      <c r="H282" s="27"/>
      <c r="I282" s="27"/>
      <c r="J282" s="27"/>
      <c r="K282" s="27"/>
      <c r="L282" s="27"/>
      <c r="M282" s="27"/>
      <c r="N282" s="27"/>
      <c r="O282" s="27"/>
      <c r="P282" s="27"/>
      <c r="Q282" s="27"/>
      <c r="R282" s="80"/>
      <c r="S282" s="27"/>
      <c r="T282" s="27"/>
      <c r="U282" s="27"/>
      <c r="V282" s="27"/>
      <c r="W282" s="27"/>
      <c r="X282" s="27"/>
      <c r="Y282" s="27"/>
      <c r="Z282" s="27"/>
      <c r="AA282" s="27"/>
      <c r="AB282" s="27"/>
      <c r="AC282" s="27"/>
      <c r="AD282" s="27"/>
      <c r="AE282" s="27"/>
      <c r="AF282" s="27"/>
      <c r="AG282" s="27"/>
      <c r="AH282" s="27"/>
      <c r="AI282" s="27"/>
      <c r="AJ282" s="27"/>
      <c r="AK282" s="27"/>
      <c r="AL282" s="27"/>
    </row>
    <row r="283" spans="1:38">
      <c r="A283" s="27"/>
      <c r="B283" s="27"/>
      <c r="C283" s="27"/>
      <c r="D283" s="27"/>
      <c r="E283" s="27"/>
      <c r="F283" s="27"/>
      <c r="G283" s="27"/>
      <c r="H283" s="27"/>
      <c r="I283" s="27"/>
      <c r="J283" s="27"/>
      <c r="K283" s="27"/>
      <c r="L283" s="27"/>
      <c r="M283" s="27"/>
      <c r="N283" s="27"/>
      <c r="O283" s="27"/>
      <c r="P283" s="27"/>
      <c r="Q283" s="27"/>
      <c r="R283" s="80"/>
      <c r="S283" s="27"/>
      <c r="T283" s="27"/>
      <c r="U283" s="27"/>
      <c r="V283" s="27"/>
      <c r="W283" s="27"/>
      <c r="X283" s="27"/>
      <c r="Y283" s="27"/>
      <c r="Z283" s="27"/>
      <c r="AA283" s="27"/>
      <c r="AB283" s="27"/>
      <c r="AC283" s="27"/>
      <c r="AD283" s="27"/>
      <c r="AE283" s="27"/>
      <c r="AF283" s="27"/>
      <c r="AG283" s="27"/>
      <c r="AH283" s="27"/>
      <c r="AI283" s="27"/>
      <c r="AJ283" s="27"/>
      <c r="AK283" s="27"/>
      <c r="AL283" s="27"/>
    </row>
    <row r="284" spans="1:38">
      <c r="A284" s="27"/>
      <c r="B284" s="27"/>
      <c r="C284" s="27"/>
      <c r="D284" s="27"/>
      <c r="E284" s="27"/>
      <c r="F284" s="27"/>
      <c r="G284" s="27"/>
      <c r="H284" s="27"/>
      <c r="I284" s="27"/>
      <c r="J284" s="27"/>
      <c r="K284" s="27"/>
      <c r="L284" s="27"/>
      <c r="M284" s="27"/>
      <c r="N284" s="27"/>
      <c r="O284" s="27"/>
      <c r="P284" s="27"/>
      <c r="Q284" s="27"/>
      <c r="R284" s="80"/>
      <c r="S284" s="27"/>
      <c r="T284" s="27"/>
      <c r="U284" s="27"/>
      <c r="V284" s="27"/>
      <c r="W284" s="27"/>
      <c r="X284" s="27"/>
      <c r="Y284" s="27"/>
      <c r="Z284" s="27"/>
      <c r="AA284" s="27"/>
      <c r="AB284" s="27"/>
      <c r="AC284" s="27"/>
      <c r="AD284" s="27"/>
      <c r="AE284" s="27"/>
      <c r="AF284" s="27"/>
      <c r="AG284" s="27"/>
      <c r="AH284" s="27"/>
      <c r="AI284" s="27"/>
      <c r="AJ284" s="27"/>
      <c r="AK284" s="27"/>
      <c r="AL284" s="27"/>
    </row>
    <row r="285" spans="1:38">
      <c r="A285" s="27"/>
      <c r="B285" s="27"/>
      <c r="C285" s="27"/>
      <c r="D285" s="27"/>
      <c r="E285" s="27"/>
      <c r="F285" s="27"/>
      <c r="G285" s="27"/>
      <c r="H285" s="27"/>
      <c r="I285" s="27"/>
      <c r="J285" s="27"/>
      <c r="K285" s="27"/>
      <c r="L285" s="27"/>
      <c r="M285" s="27"/>
      <c r="N285" s="27"/>
      <c r="O285" s="27"/>
      <c r="P285" s="27"/>
      <c r="Q285" s="27"/>
      <c r="R285" s="80"/>
      <c r="S285" s="27"/>
      <c r="T285" s="27"/>
      <c r="U285" s="27"/>
      <c r="V285" s="27"/>
      <c r="W285" s="27"/>
      <c r="X285" s="27"/>
      <c r="Y285" s="27"/>
      <c r="Z285" s="27"/>
      <c r="AA285" s="27"/>
      <c r="AB285" s="27"/>
      <c r="AC285" s="27"/>
      <c r="AD285" s="27"/>
      <c r="AE285" s="27"/>
      <c r="AF285" s="27"/>
      <c r="AG285" s="27"/>
      <c r="AH285" s="27"/>
      <c r="AI285" s="27"/>
      <c r="AJ285" s="27"/>
      <c r="AK285" s="27"/>
      <c r="AL285" s="27"/>
    </row>
    <row r="286" spans="1:38">
      <c r="A286" s="27"/>
      <c r="B286" s="27"/>
      <c r="C286" s="27"/>
      <c r="D286" s="27"/>
      <c r="E286" s="27"/>
      <c r="F286" s="27"/>
      <c r="G286" s="27"/>
      <c r="H286" s="27"/>
      <c r="I286" s="27"/>
      <c r="J286" s="27"/>
      <c r="K286" s="27"/>
      <c r="L286" s="27"/>
      <c r="M286" s="27"/>
      <c r="N286" s="27"/>
      <c r="O286" s="27"/>
      <c r="P286" s="27"/>
      <c r="Q286" s="27"/>
      <c r="R286" s="80"/>
      <c r="S286" s="27"/>
      <c r="T286" s="27"/>
      <c r="U286" s="27"/>
      <c r="V286" s="27"/>
      <c r="W286" s="27"/>
      <c r="X286" s="27"/>
      <c r="Y286" s="27"/>
      <c r="Z286" s="27"/>
      <c r="AA286" s="27"/>
      <c r="AB286" s="27"/>
      <c r="AC286" s="27"/>
      <c r="AD286" s="27"/>
      <c r="AE286" s="27"/>
      <c r="AF286" s="27"/>
      <c r="AG286" s="27"/>
      <c r="AH286" s="27"/>
      <c r="AI286" s="27"/>
      <c r="AJ286" s="27"/>
      <c r="AK286" s="27"/>
      <c r="AL286" s="27"/>
    </row>
    <row r="287" spans="1:38">
      <c r="A287" s="27"/>
      <c r="B287" s="27"/>
      <c r="C287" s="27"/>
      <c r="D287" s="27"/>
      <c r="E287" s="27"/>
      <c r="F287" s="27"/>
      <c r="G287" s="27"/>
      <c r="H287" s="27"/>
      <c r="I287" s="27"/>
      <c r="J287" s="27"/>
      <c r="K287" s="27"/>
      <c r="L287" s="27"/>
      <c r="M287" s="27"/>
      <c r="N287" s="27"/>
      <c r="O287" s="27"/>
      <c r="P287" s="27"/>
      <c r="Q287" s="27"/>
      <c r="R287" s="80"/>
      <c r="S287" s="27"/>
      <c r="T287" s="27"/>
      <c r="U287" s="27"/>
      <c r="V287" s="27"/>
      <c r="W287" s="27"/>
      <c r="X287" s="27"/>
      <c r="Y287" s="27"/>
      <c r="Z287" s="27"/>
      <c r="AA287" s="27"/>
      <c r="AB287" s="27"/>
      <c r="AC287" s="27"/>
      <c r="AD287" s="27"/>
      <c r="AE287" s="27"/>
      <c r="AF287" s="27"/>
      <c r="AG287" s="27"/>
      <c r="AH287" s="27"/>
      <c r="AI287" s="27"/>
      <c r="AJ287" s="27"/>
      <c r="AK287" s="27"/>
      <c r="AL287" s="27"/>
    </row>
    <row r="288" spans="1:38">
      <c r="A288" s="27"/>
      <c r="B288" s="27"/>
      <c r="C288" s="27"/>
      <c r="D288" s="27"/>
      <c r="E288" s="27"/>
      <c r="F288" s="27"/>
      <c r="G288" s="27"/>
      <c r="H288" s="27"/>
      <c r="I288" s="27"/>
      <c r="J288" s="27"/>
      <c r="K288" s="27"/>
      <c r="L288" s="27"/>
      <c r="M288" s="27"/>
      <c r="N288" s="27"/>
      <c r="O288" s="27"/>
      <c r="P288" s="27"/>
      <c r="Q288" s="27"/>
      <c r="R288" s="80"/>
      <c r="S288" s="27"/>
      <c r="T288" s="27"/>
      <c r="U288" s="27"/>
      <c r="V288" s="27"/>
      <c r="W288" s="27"/>
      <c r="X288" s="27"/>
      <c r="Y288" s="27"/>
      <c r="Z288" s="27"/>
      <c r="AA288" s="27"/>
      <c r="AB288" s="27"/>
      <c r="AC288" s="27"/>
      <c r="AD288" s="27"/>
      <c r="AE288" s="27"/>
      <c r="AF288" s="27"/>
      <c r="AG288" s="27"/>
      <c r="AH288" s="27"/>
      <c r="AI288" s="27"/>
      <c r="AJ288" s="27"/>
      <c r="AK288" s="27"/>
      <c r="AL288" s="27"/>
    </row>
    <row r="289" spans="1:38">
      <c r="A289" s="27"/>
      <c r="B289" s="27"/>
      <c r="C289" s="27"/>
      <c r="D289" s="27"/>
      <c r="E289" s="27"/>
      <c r="F289" s="27"/>
      <c r="G289" s="27"/>
      <c r="H289" s="27"/>
      <c r="I289" s="27"/>
      <c r="J289" s="27"/>
      <c r="K289" s="27"/>
      <c r="L289" s="27"/>
      <c r="M289" s="27"/>
      <c r="N289" s="27"/>
      <c r="O289" s="27"/>
      <c r="P289" s="27"/>
      <c r="Q289" s="27"/>
      <c r="R289" s="80"/>
      <c r="S289" s="27"/>
      <c r="T289" s="27"/>
      <c r="U289" s="27"/>
      <c r="V289" s="27"/>
      <c r="W289" s="27"/>
      <c r="X289" s="27"/>
      <c r="Y289" s="27"/>
      <c r="Z289" s="27"/>
      <c r="AA289" s="27"/>
      <c r="AB289" s="27"/>
      <c r="AC289" s="27"/>
      <c r="AD289" s="27"/>
      <c r="AE289" s="27"/>
      <c r="AF289" s="27"/>
      <c r="AG289" s="27"/>
      <c r="AH289" s="27"/>
      <c r="AI289" s="27"/>
      <c r="AJ289" s="27"/>
      <c r="AK289" s="27"/>
      <c r="AL289" s="27"/>
    </row>
    <row r="290" spans="1:38">
      <c r="A290" s="27"/>
      <c r="B290" s="27"/>
      <c r="C290" s="27"/>
      <c r="D290" s="27"/>
      <c r="E290" s="27"/>
      <c r="F290" s="27"/>
      <c r="G290" s="27"/>
      <c r="H290" s="27"/>
      <c r="I290" s="27"/>
      <c r="J290" s="27"/>
      <c r="K290" s="27"/>
      <c r="L290" s="27"/>
      <c r="M290" s="27"/>
      <c r="N290" s="27"/>
      <c r="O290" s="27"/>
      <c r="P290" s="27"/>
      <c r="Q290" s="27"/>
      <c r="R290" s="80"/>
      <c r="S290" s="27"/>
      <c r="T290" s="27"/>
      <c r="U290" s="27"/>
      <c r="V290" s="27"/>
      <c r="W290" s="27"/>
      <c r="X290" s="27"/>
      <c r="Y290" s="27"/>
      <c r="Z290" s="27"/>
      <c r="AA290" s="27"/>
      <c r="AB290" s="27"/>
      <c r="AC290" s="27"/>
      <c r="AD290" s="27"/>
      <c r="AE290" s="27"/>
      <c r="AF290" s="27"/>
      <c r="AG290" s="27"/>
      <c r="AH290" s="27"/>
      <c r="AI290" s="27"/>
      <c r="AJ290" s="27"/>
      <c r="AK290" s="27"/>
      <c r="AL290" s="27"/>
    </row>
    <row r="291" spans="1:38">
      <c r="A291" s="27"/>
      <c r="B291" s="27"/>
      <c r="C291" s="27"/>
      <c r="D291" s="27"/>
      <c r="E291" s="27"/>
      <c r="F291" s="27"/>
      <c r="G291" s="27"/>
      <c r="H291" s="27"/>
      <c r="I291" s="27"/>
      <c r="J291" s="27"/>
      <c r="K291" s="27"/>
      <c r="L291" s="27"/>
      <c r="M291" s="27"/>
      <c r="N291" s="27"/>
      <c r="O291" s="27"/>
      <c r="P291" s="27"/>
      <c r="Q291" s="27"/>
      <c r="R291" s="80"/>
      <c r="S291" s="27"/>
      <c r="T291" s="27"/>
      <c r="U291" s="27"/>
      <c r="V291" s="27"/>
      <c r="W291" s="27"/>
      <c r="X291" s="27"/>
      <c r="Y291" s="27"/>
      <c r="Z291" s="27"/>
      <c r="AA291" s="27"/>
      <c r="AB291" s="27"/>
      <c r="AC291" s="27"/>
      <c r="AD291" s="27"/>
      <c r="AE291" s="27"/>
      <c r="AF291" s="27"/>
      <c r="AG291" s="27"/>
      <c r="AH291" s="27"/>
      <c r="AI291" s="27"/>
      <c r="AJ291" s="27"/>
      <c r="AK291" s="27"/>
      <c r="AL291" s="27"/>
    </row>
    <row r="292" spans="1:38">
      <c r="A292" s="27"/>
      <c r="B292" s="27"/>
      <c r="C292" s="27"/>
      <c r="D292" s="27"/>
      <c r="E292" s="27"/>
      <c r="F292" s="27"/>
      <c r="G292" s="27"/>
      <c r="H292" s="27"/>
      <c r="I292" s="27"/>
      <c r="J292" s="27"/>
      <c r="K292" s="27"/>
      <c r="L292" s="27"/>
      <c r="M292" s="27"/>
      <c r="N292" s="27"/>
      <c r="O292" s="27"/>
      <c r="P292" s="27"/>
      <c r="Q292" s="27"/>
      <c r="R292" s="80"/>
      <c r="S292" s="27"/>
      <c r="T292" s="27"/>
      <c r="U292" s="27"/>
      <c r="V292" s="27"/>
      <c r="W292" s="27"/>
      <c r="X292" s="27"/>
      <c r="Y292" s="27"/>
      <c r="Z292" s="27"/>
      <c r="AA292" s="27"/>
      <c r="AB292" s="27"/>
      <c r="AC292" s="27"/>
      <c r="AD292" s="27"/>
      <c r="AE292" s="27"/>
      <c r="AF292" s="27"/>
      <c r="AG292" s="27"/>
      <c r="AH292" s="27"/>
      <c r="AI292" s="27"/>
      <c r="AJ292" s="27"/>
      <c r="AK292" s="27"/>
      <c r="AL292" s="27"/>
    </row>
    <row r="293" spans="1:38">
      <c r="A293" s="27"/>
      <c r="B293" s="27"/>
      <c r="C293" s="27"/>
      <c r="D293" s="27"/>
      <c r="E293" s="27"/>
      <c r="F293" s="27"/>
      <c r="G293" s="27"/>
      <c r="H293" s="27"/>
      <c r="I293" s="27"/>
      <c r="J293" s="27"/>
      <c r="K293" s="27"/>
      <c r="L293" s="27"/>
      <c r="M293" s="27"/>
      <c r="N293" s="27"/>
      <c r="O293" s="27"/>
      <c r="P293" s="27"/>
      <c r="Q293" s="27"/>
      <c r="R293" s="80"/>
      <c r="S293" s="27"/>
      <c r="T293" s="27"/>
      <c r="U293" s="27"/>
      <c r="V293" s="27"/>
      <c r="W293" s="27"/>
      <c r="X293" s="27"/>
      <c r="Y293" s="27"/>
      <c r="Z293" s="27"/>
      <c r="AA293" s="27"/>
      <c r="AB293" s="27"/>
      <c r="AC293" s="27"/>
      <c r="AD293" s="27"/>
      <c r="AE293" s="27"/>
      <c r="AF293" s="27"/>
      <c r="AG293" s="27"/>
      <c r="AH293" s="27"/>
      <c r="AI293" s="27"/>
      <c r="AJ293" s="27"/>
      <c r="AK293" s="27"/>
      <c r="AL293" s="27"/>
    </row>
    <row r="294" spans="1:38">
      <c r="A294" s="27"/>
      <c r="B294" s="27"/>
      <c r="C294" s="27"/>
      <c r="D294" s="27"/>
      <c r="E294" s="27"/>
      <c r="F294" s="27"/>
      <c r="G294" s="27"/>
      <c r="H294" s="27"/>
      <c r="I294" s="27"/>
      <c r="J294" s="27"/>
      <c r="K294" s="27"/>
      <c r="L294" s="27"/>
      <c r="M294" s="27"/>
      <c r="N294" s="27"/>
      <c r="O294" s="27"/>
      <c r="P294" s="27"/>
      <c r="Q294" s="27"/>
      <c r="R294" s="80"/>
      <c r="S294" s="27"/>
      <c r="T294" s="27"/>
      <c r="U294" s="27"/>
      <c r="V294" s="27"/>
      <c r="W294" s="27"/>
      <c r="X294" s="27"/>
      <c r="Y294" s="27"/>
      <c r="Z294" s="27"/>
      <c r="AA294" s="27"/>
      <c r="AB294" s="27"/>
      <c r="AC294" s="27"/>
      <c r="AD294" s="27"/>
      <c r="AE294" s="27"/>
      <c r="AF294" s="27"/>
      <c r="AG294" s="27"/>
      <c r="AH294" s="27"/>
      <c r="AI294" s="27"/>
      <c r="AJ294" s="27"/>
      <c r="AK294" s="27"/>
      <c r="AL294" s="27"/>
    </row>
    <row r="295" spans="1:38">
      <c r="A295" s="27"/>
      <c r="B295" s="27"/>
      <c r="C295" s="27"/>
      <c r="D295" s="27"/>
      <c r="E295" s="27"/>
      <c r="F295" s="27"/>
      <c r="G295" s="27"/>
      <c r="H295" s="27"/>
      <c r="I295" s="27"/>
      <c r="J295" s="27"/>
      <c r="K295" s="27"/>
      <c r="L295" s="27"/>
      <c r="M295" s="27"/>
      <c r="N295" s="27"/>
      <c r="O295" s="27"/>
      <c r="P295" s="27"/>
      <c r="Q295" s="27"/>
      <c r="R295" s="80"/>
      <c r="S295" s="27"/>
      <c r="T295" s="27"/>
      <c r="U295" s="27"/>
      <c r="V295" s="27"/>
      <c r="W295" s="27"/>
      <c r="X295" s="27"/>
      <c r="Y295" s="27"/>
      <c r="Z295" s="27"/>
      <c r="AA295" s="27"/>
      <c r="AB295" s="27"/>
      <c r="AC295" s="27"/>
      <c r="AD295" s="27"/>
      <c r="AE295" s="27"/>
      <c r="AF295" s="27"/>
      <c r="AG295" s="27"/>
      <c r="AH295" s="27"/>
      <c r="AI295" s="27"/>
      <c r="AJ295" s="27"/>
      <c r="AK295" s="27"/>
      <c r="AL295" s="27"/>
    </row>
    <row r="296" spans="1:38">
      <c r="A296" s="27"/>
      <c r="B296" s="27"/>
      <c r="C296" s="27"/>
      <c r="D296" s="27"/>
      <c r="E296" s="27"/>
      <c r="F296" s="27"/>
      <c r="G296" s="27"/>
      <c r="H296" s="27"/>
      <c r="I296" s="27"/>
      <c r="J296" s="27"/>
      <c r="K296" s="27"/>
      <c r="L296" s="27"/>
      <c r="M296" s="27"/>
      <c r="N296" s="27"/>
      <c r="O296" s="27"/>
      <c r="P296" s="27"/>
      <c r="Q296" s="27"/>
      <c r="R296" s="80"/>
      <c r="S296" s="27"/>
      <c r="T296" s="27"/>
      <c r="U296" s="27"/>
      <c r="V296" s="27"/>
      <c r="W296" s="27"/>
      <c r="X296" s="27"/>
      <c r="Y296" s="27"/>
      <c r="Z296" s="27"/>
      <c r="AA296" s="27"/>
      <c r="AB296" s="27"/>
      <c r="AC296" s="27"/>
      <c r="AD296" s="27"/>
      <c r="AE296" s="27"/>
      <c r="AF296" s="27"/>
      <c r="AG296" s="27"/>
      <c r="AH296" s="27"/>
      <c r="AI296" s="27"/>
      <c r="AJ296" s="27"/>
      <c r="AK296" s="27"/>
      <c r="AL296" s="27"/>
    </row>
    <row r="297" spans="1:38">
      <c r="A297" s="27"/>
      <c r="B297" s="27"/>
      <c r="C297" s="27"/>
      <c r="D297" s="27"/>
      <c r="E297" s="27"/>
      <c r="F297" s="27"/>
      <c r="G297" s="27"/>
      <c r="H297" s="27"/>
      <c r="I297" s="27"/>
      <c r="J297" s="27"/>
      <c r="K297" s="27"/>
      <c r="L297" s="27"/>
      <c r="M297" s="27"/>
      <c r="N297" s="27"/>
      <c r="O297" s="27"/>
      <c r="P297" s="27"/>
      <c r="Q297" s="27"/>
      <c r="R297" s="80"/>
      <c r="S297" s="27"/>
      <c r="T297" s="27"/>
      <c r="U297" s="27"/>
      <c r="V297" s="27"/>
      <c r="W297" s="27"/>
      <c r="X297" s="27"/>
      <c r="Y297" s="27"/>
      <c r="Z297" s="27"/>
      <c r="AA297" s="27"/>
      <c r="AB297" s="27"/>
      <c r="AC297" s="27"/>
      <c r="AD297" s="27"/>
      <c r="AE297" s="27"/>
      <c r="AF297" s="27"/>
      <c r="AG297" s="27"/>
      <c r="AH297" s="27"/>
      <c r="AI297" s="27"/>
      <c r="AJ297" s="27"/>
      <c r="AK297" s="27"/>
      <c r="AL297" s="27"/>
    </row>
    <row r="298" spans="1:38">
      <c r="A298" s="27"/>
      <c r="B298" s="27"/>
      <c r="C298" s="27"/>
      <c r="D298" s="27"/>
      <c r="E298" s="27"/>
      <c r="F298" s="27"/>
      <c r="G298" s="27"/>
      <c r="H298" s="27"/>
      <c r="I298" s="27"/>
      <c r="J298" s="27"/>
      <c r="K298" s="27"/>
      <c r="L298" s="27"/>
      <c r="M298" s="27"/>
      <c r="N298" s="27"/>
      <c r="O298" s="27"/>
      <c r="P298" s="27"/>
      <c r="Q298" s="27"/>
      <c r="R298" s="80"/>
      <c r="S298" s="27"/>
      <c r="T298" s="27"/>
      <c r="U298" s="27"/>
      <c r="V298" s="27"/>
      <c r="W298" s="27"/>
      <c r="X298" s="27"/>
      <c r="Y298" s="27"/>
      <c r="Z298" s="27"/>
      <c r="AA298" s="27"/>
      <c r="AB298" s="27"/>
      <c r="AC298" s="27"/>
      <c r="AD298" s="27"/>
      <c r="AE298" s="27"/>
      <c r="AF298" s="27"/>
      <c r="AG298" s="27"/>
      <c r="AH298" s="27"/>
      <c r="AI298" s="27"/>
      <c r="AJ298" s="27"/>
      <c r="AK298" s="27"/>
      <c r="AL298" s="27"/>
    </row>
    <row r="299" spans="1:38">
      <c r="A299" s="27"/>
      <c r="B299" s="27"/>
      <c r="C299" s="27"/>
      <c r="D299" s="27"/>
      <c r="E299" s="27"/>
      <c r="F299" s="27"/>
      <c r="G299" s="27"/>
      <c r="H299" s="27"/>
      <c r="I299" s="27"/>
      <c r="J299" s="27"/>
      <c r="K299" s="27"/>
      <c r="L299" s="27"/>
      <c r="M299" s="27"/>
      <c r="N299" s="27"/>
      <c r="O299" s="27"/>
      <c r="P299" s="27"/>
      <c r="Q299" s="27"/>
      <c r="R299" s="80"/>
      <c r="S299" s="27"/>
      <c r="T299" s="27"/>
      <c r="U299" s="27"/>
      <c r="V299" s="27"/>
      <c r="W299" s="27"/>
      <c r="X299" s="27"/>
      <c r="Y299" s="27"/>
      <c r="Z299" s="27"/>
      <c r="AA299" s="27"/>
      <c r="AB299" s="27"/>
      <c r="AC299" s="27"/>
      <c r="AD299" s="27"/>
      <c r="AE299" s="27"/>
      <c r="AF299" s="27"/>
      <c r="AG299" s="27"/>
      <c r="AH299" s="27"/>
      <c r="AI299" s="27"/>
      <c r="AJ299" s="27"/>
      <c r="AK299" s="27"/>
      <c r="AL299" s="27"/>
    </row>
    <row r="300" spans="1:38">
      <c r="A300" s="27"/>
      <c r="B300" s="27"/>
      <c r="C300" s="27"/>
      <c r="D300" s="27"/>
      <c r="E300" s="27"/>
      <c r="F300" s="27"/>
      <c r="G300" s="27"/>
      <c r="H300" s="27"/>
      <c r="I300" s="27"/>
      <c r="J300" s="27"/>
      <c r="K300" s="27"/>
      <c r="L300" s="27"/>
      <c r="M300" s="27"/>
      <c r="N300" s="27"/>
      <c r="O300" s="27"/>
      <c r="P300" s="27"/>
      <c r="Q300" s="27"/>
      <c r="R300" s="80"/>
      <c r="S300" s="27"/>
      <c r="T300" s="27"/>
      <c r="U300" s="27"/>
      <c r="V300" s="27"/>
      <c r="W300" s="27"/>
      <c r="X300" s="27"/>
      <c r="Y300" s="27"/>
      <c r="Z300" s="27"/>
      <c r="AA300" s="27"/>
      <c r="AB300" s="27"/>
      <c r="AC300" s="27"/>
      <c r="AD300" s="27"/>
      <c r="AE300" s="27"/>
      <c r="AF300" s="27"/>
      <c r="AG300" s="27"/>
      <c r="AH300" s="27"/>
      <c r="AI300" s="27"/>
      <c r="AJ300" s="27"/>
      <c r="AK300" s="27"/>
      <c r="AL300" s="27"/>
    </row>
    <row r="301" spans="1:38">
      <c r="A301" s="27"/>
      <c r="B301" s="27"/>
      <c r="C301" s="27"/>
      <c r="D301" s="27"/>
      <c r="E301" s="27"/>
      <c r="F301" s="27"/>
      <c r="G301" s="27"/>
      <c r="H301" s="27"/>
      <c r="I301" s="27"/>
      <c r="J301" s="27"/>
      <c r="K301" s="27"/>
      <c r="L301" s="27"/>
      <c r="M301" s="27"/>
      <c r="N301" s="27"/>
      <c r="O301" s="27"/>
      <c r="P301" s="27"/>
      <c r="Q301" s="27"/>
      <c r="R301" s="80"/>
      <c r="S301" s="27"/>
      <c r="T301" s="27"/>
      <c r="U301" s="27"/>
      <c r="V301" s="27"/>
      <c r="W301" s="27"/>
      <c r="X301" s="27"/>
      <c r="Y301" s="27"/>
      <c r="Z301" s="27"/>
      <c r="AA301" s="27"/>
      <c r="AB301" s="27"/>
      <c r="AC301" s="27"/>
      <c r="AD301" s="27"/>
      <c r="AE301" s="27"/>
      <c r="AF301" s="27"/>
      <c r="AG301" s="27"/>
      <c r="AH301" s="27"/>
      <c r="AI301" s="27"/>
      <c r="AJ301" s="27"/>
      <c r="AK301" s="27"/>
      <c r="AL301" s="27"/>
    </row>
    <row r="302" spans="1:38">
      <c r="A302" s="27"/>
      <c r="B302" s="27"/>
      <c r="C302" s="27"/>
      <c r="D302" s="27"/>
      <c r="E302" s="27"/>
      <c r="F302" s="27"/>
      <c r="G302" s="27"/>
      <c r="H302" s="27"/>
      <c r="I302" s="27"/>
      <c r="J302" s="27"/>
      <c r="K302" s="27"/>
      <c r="L302" s="27"/>
      <c r="M302" s="27"/>
      <c r="N302" s="27"/>
      <c r="O302" s="27"/>
      <c r="P302" s="27"/>
      <c r="Q302" s="27"/>
      <c r="R302" s="80"/>
      <c r="S302" s="27"/>
      <c r="T302" s="27"/>
      <c r="U302" s="27"/>
      <c r="V302" s="27"/>
      <c r="W302" s="27"/>
      <c r="X302" s="27"/>
      <c r="Y302" s="27"/>
      <c r="Z302" s="27"/>
      <c r="AA302" s="27"/>
      <c r="AB302" s="27"/>
      <c r="AC302" s="27"/>
      <c r="AD302" s="27"/>
      <c r="AE302" s="27"/>
      <c r="AF302" s="27"/>
      <c r="AG302" s="27"/>
      <c r="AH302" s="27"/>
      <c r="AI302" s="27"/>
      <c r="AJ302" s="27"/>
      <c r="AK302" s="27"/>
      <c r="AL302" s="27"/>
    </row>
    <row r="303" spans="1:38">
      <c r="A303" s="27"/>
      <c r="B303" s="27"/>
      <c r="C303" s="27"/>
      <c r="D303" s="27"/>
      <c r="E303" s="27"/>
      <c r="F303" s="27"/>
      <c r="G303" s="27"/>
      <c r="H303" s="27"/>
      <c r="I303" s="27"/>
      <c r="J303" s="27"/>
      <c r="K303" s="27"/>
      <c r="L303" s="27"/>
      <c r="M303" s="27"/>
      <c r="N303" s="27"/>
      <c r="O303" s="27"/>
      <c r="P303" s="27"/>
      <c r="Q303" s="27"/>
      <c r="R303" s="80"/>
      <c r="S303" s="27"/>
      <c r="T303" s="27"/>
      <c r="U303" s="27"/>
      <c r="V303" s="27"/>
      <c r="W303" s="27"/>
      <c r="X303" s="27"/>
      <c r="Y303" s="27"/>
      <c r="Z303" s="27"/>
      <c r="AA303" s="27"/>
      <c r="AB303" s="27"/>
      <c r="AC303" s="27"/>
      <c r="AD303" s="27"/>
      <c r="AE303" s="27"/>
      <c r="AF303" s="27"/>
      <c r="AG303" s="27"/>
      <c r="AH303" s="27"/>
      <c r="AI303" s="27"/>
      <c r="AJ303" s="27"/>
      <c r="AK303" s="27"/>
      <c r="AL303" s="27"/>
    </row>
    <row r="304" spans="1:38">
      <c r="A304" s="27"/>
      <c r="B304" s="27"/>
      <c r="C304" s="27"/>
      <c r="D304" s="27"/>
      <c r="E304" s="27"/>
      <c r="F304" s="27"/>
      <c r="G304" s="27"/>
      <c r="H304" s="27"/>
      <c r="I304" s="27"/>
      <c r="J304" s="27"/>
      <c r="K304" s="27"/>
      <c r="L304" s="27"/>
      <c r="M304" s="27"/>
      <c r="N304" s="27"/>
      <c r="O304" s="27"/>
      <c r="P304" s="27"/>
      <c r="Q304" s="27"/>
      <c r="R304" s="80"/>
      <c r="S304" s="27"/>
      <c r="T304" s="27"/>
      <c r="U304" s="27"/>
      <c r="V304" s="27"/>
      <c r="W304" s="27"/>
      <c r="X304" s="27"/>
      <c r="Y304" s="27"/>
      <c r="Z304" s="27"/>
      <c r="AA304" s="27"/>
      <c r="AB304" s="27"/>
      <c r="AC304" s="27"/>
      <c r="AD304" s="27"/>
      <c r="AE304" s="27"/>
      <c r="AF304" s="27"/>
      <c r="AG304" s="27"/>
      <c r="AH304" s="27"/>
      <c r="AI304" s="27"/>
      <c r="AJ304" s="27"/>
      <c r="AK304" s="27"/>
      <c r="AL304" s="27"/>
    </row>
    <row r="305" spans="1:38">
      <c r="A305" s="27"/>
      <c r="B305" s="27"/>
      <c r="C305" s="27"/>
      <c r="D305" s="27"/>
      <c r="E305" s="27"/>
      <c r="F305" s="27"/>
      <c r="G305" s="27"/>
      <c r="H305" s="27"/>
      <c r="I305" s="27"/>
      <c r="J305" s="27"/>
      <c r="K305" s="27"/>
      <c r="L305" s="27"/>
      <c r="M305" s="27"/>
      <c r="N305" s="27"/>
      <c r="O305" s="27"/>
      <c r="P305" s="27"/>
      <c r="Q305" s="27"/>
      <c r="R305" s="80"/>
      <c r="S305" s="27"/>
      <c r="T305" s="27"/>
      <c r="U305" s="27"/>
      <c r="V305" s="27"/>
      <c r="W305" s="27"/>
      <c r="X305" s="27"/>
      <c r="Y305" s="27"/>
      <c r="Z305" s="27"/>
      <c r="AA305" s="27"/>
      <c r="AB305" s="27"/>
      <c r="AC305" s="27"/>
      <c r="AD305" s="27"/>
      <c r="AE305" s="27"/>
      <c r="AF305" s="27"/>
      <c r="AG305" s="27"/>
      <c r="AH305" s="27"/>
      <c r="AI305" s="27"/>
      <c r="AJ305" s="27"/>
      <c r="AK305" s="27"/>
      <c r="AL305" s="27"/>
    </row>
    <row r="306" spans="1:38">
      <c r="A306" s="27"/>
      <c r="B306" s="27"/>
      <c r="C306" s="27"/>
      <c r="D306" s="27"/>
      <c r="E306" s="27"/>
      <c r="F306" s="27"/>
      <c r="G306" s="27"/>
      <c r="H306" s="27"/>
      <c r="I306" s="27"/>
      <c r="J306" s="27"/>
      <c r="K306" s="27"/>
      <c r="L306" s="27"/>
      <c r="M306" s="27"/>
      <c r="N306" s="27"/>
      <c r="O306" s="27"/>
      <c r="P306" s="27"/>
      <c r="Q306" s="27"/>
      <c r="R306" s="80"/>
      <c r="S306" s="27"/>
      <c r="T306" s="27"/>
      <c r="U306" s="27"/>
      <c r="V306" s="27"/>
      <c r="W306" s="27"/>
      <c r="X306" s="27"/>
      <c r="Y306" s="27"/>
      <c r="Z306" s="27"/>
      <c r="AA306" s="27"/>
      <c r="AB306" s="27"/>
      <c r="AC306" s="27"/>
      <c r="AD306" s="27"/>
      <c r="AE306" s="27"/>
      <c r="AF306" s="27"/>
      <c r="AG306" s="27"/>
      <c r="AH306" s="27"/>
      <c r="AI306" s="27"/>
      <c r="AJ306" s="27"/>
      <c r="AK306" s="27"/>
      <c r="AL306" s="27"/>
    </row>
    <row r="307" spans="1:38">
      <c r="A307" s="27"/>
      <c r="B307" s="27"/>
      <c r="C307" s="27"/>
      <c r="D307" s="27"/>
      <c r="E307" s="27"/>
      <c r="F307" s="27"/>
      <c r="G307" s="27"/>
      <c r="H307" s="27"/>
      <c r="I307" s="27"/>
      <c r="J307" s="27"/>
      <c r="K307" s="27"/>
      <c r="L307" s="27"/>
      <c r="M307" s="27"/>
      <c r="N307" s="27"/>
      <c r="O307" s="27"/>
      <c r="P307" s="27"/>
      <c r="Q307" s="27"/>
      <c r="R307" s="80"/>
      <c r="S307" s="27"/>
      <c r="T307" s="27"/>
      <c r="U307" s="27"/>
      <c r="V307" s="27"/>
      <c r="W307" s="27"/>
      <c r="X307" s="27"/>
      <c r="Y307" s="27"/>
      <c r="Z307" s="27"/>
      <c r="AA307" s="27"/>
      <c r="AB307" s="27"/>
      <c r="AC307" s="27"/>
      <c r="AD307" s="27"/>
      <c r="AE307" s="27"/>
      <c r="AF307" s="27"/>
      <c r="AG307" s="27"/>
      <c r="AH307" s="27"/>
      <c r="AI307" s="27"/>
      <c r="AJ307" s="27"/>
      <c r="AK307" s="27"/>
      <c r="AL307" s="27"/>
    </row>
    <row r="308" spans="1:38">
      <c r="A308" s="27"/>
      <c r="B308" s="27"/>
      <c r="C308" s="27"/>
      <c r="D308" s="27"/>
      <c r="E308" s="27"/>
      <c r="F308" s="27"/>
      <c r="G308" s="27"/>
      <c r="H308" s="27"/>
      <c r="I308" s="27"/>
      <c r="J308" s="27"/>
      <c r="K308" s="27"/>
      <c r="L308" s="27"/>
      <c r="M308" s="27"/>
      <c r="N308" s="27"/>
      <c r="O308" s="27"/>
      <c r="P308" s="27"/>
      <c r="Q308" s="27"/>
      <c r="R308" s="80"/>
      <c r="S308" s="27"/>
      <c r="T308" s="27"/>
      <c r="U308" s="27"/>
      <c r="V308" s="27"/>
      <c r="W308" s="27"/>
      <c r="X308" s="27"/>
      <c r="Y308" s="27"/>
      <c r="Z308" s="27"/>
      <c r="AA308" s="27"/>
      <c r="AB308" s="27"/>
      <c r="AC308" s="27"/>
      <c r="AD308" s="27"/>
      <c r="AE308" s="27"/>
      <c r="AF308" s="27"/>
      <c r="AG308" s="27"/>
      <c r="AH308" s="27"/>
      <c r="AI308" s="27"/>
      <c r="AJ308" s="27"/>
      <c r="AK308" s="27"/>
      <c r="AL308" s="27"/>
    </row>
    <row r="309" spans="1:38">
      <c r="A309" s="27"/>
      <c r="B309" s="27"/>
      <c r="C309" s="27"/>
      <c r="D309" s="27"/>
      <c r="E309" s="27"/>
      <c r="F309" s="27"/>
      <c r="G309" s="27"/>
      <c r="H309" s="27"/>
      <c r="I309" s="27"/>
      <c r="J309" s="27"/>
      <c r="K309" s="27"/>
      <c r="L309" s="27"/>
      <c r="M309" s="27"/>
      <c r="N309" s="27"/>
      <c r="O309" s="27"/>
      <c r="P309" s="27"/>
      <c r="Q309" s="27"/>
      <c r="R309" s="80"/>
      <c r="S309" s="27"/>
      <c r="T309" s="27"/>
      <c r="U309" s="27"/>
      <c r="V309" s="27"/>
      <c r="W309" s="27"/>
      <c r="X309" s="27"/>
      <c r="Y309" s="27"/>
      <c r="Z309" s="27"/>
      <c r="AA309" s="27"/>
      <c r="AB309" s="27"/>
      <c r="AC309" s="27"/>
      <c r="AD309" s="27"/>
      <c r="AE309" s="27"/>
      <c r="AF309" s="27"/>
      <c r="AG309" s="27"/>
      <c r="AH309" s="27"/>
      <c r="AI309" s="27"/>
      <c r="AJ309" s="27"/>
      <c r="AK309" s="27"/>
      <c r="AL309" s="27"/>
    </row>
    <row r="310" spans="1:38">
      <c r="A310" s="27"/>
      <c r="B310" s="27"/>
      <c r="C310" s="27"/>
      <c r="D310" s="27"/>
      <c r="E310" s="27"/>
      <c r="F310" s="27"/>
      <c r="G310" s="27"/>
      <c r="H310" s="27"/>
      <c r="I310" s="27"/>
      <c r="J310" s="27"/>
      <c r="K310" s="27"/>
      <c r="L310" s="27"/>
      <c r="M310" s="27"/>
      <c r="N310" s="27"/>
      <c r="O310" s="27"/>
      <c r="P310" s="27"/>
      <c r="Q310" s="27"/>
      <c r="R310" s="80"/>
      <c r="S310" s="27"/>
      <c r="T310" s="27"/>
      <c r="U310" s="27"/>
      <c r="V310" s="27"/>
      <c r="W310" s="27"/>
      <c r="X310" s="27"/>
      <c r="Y310" s="27"/>
      <c r="Z310" s="27"/>
      <c r="AA310" s="27"/>
      <c r="AB310" s="27"/>
      <c r="AC310" s="27"/>
      <c r="AD310" s="27"/>
      <c r="AE310" s="27"/>
      <c r="AF310" s="27"/>
      <c r="AG310" s="27"/>
      <c r="AH310" s="27"/>
      <c r="AI310" s="27"/>
      <c r="AJ310" s="27"/>
      <c r="AK310" s="27"/>
      <c r="AL310" s="27"/>
    </row>
    <row r="311" spans="1:38">
      <c r="A311" s="27"/>
      <c r="B311" s="27"/>
      <c r="C311" s="27"/>
      <c r="D311" s="27"/>
      <c r="E311" s="27"/>
      <c r="F311" s="27"/>
      <c r="G311" s="27"/>
      <c r="H311" s="27"/>
      <c r="I311" s="27"/>
      <c r="J311" s="27"/>
      <c r="K311" s="27"/>
      <c r="L311" s="27"/>
      <c r="M311" s="27"/>
      <c r="N311" s="27"/>
      <c r="O311" s="27"/>
      <c r="P311" s="27"/>
      <c r="Q311" s="27"/>
      <c r="R311" s="80"/>
      <c r="S311" s="27"/>
      <c r="T311" s="27"/>
      <c r="U311" s="27"/>
      <c r="V311" s="27"/>
      <c r="W311" s="27"/>
      <c r="X311" s="27"/>
      <c r="Y311" s="27"/>
      <c r="Z311" s="27"/>
      <c r="AA311" s="27"/>
      <c r="AB311" s="27"/>
      <c r="AC311" s="27"/>
      <c r="AD311" s="27"/>
      <c r="AE311" s="27"/>
      <c r="AF311" s="27"/>
      <c r="AG311" s="27"/>
      <c r="AH311" s="27"/>
      <c r="AI311" s="27"/>
      <c r="AJ311" s="27"/>
      <c r="AK311" s="27"/>
      <c r="AL311" s="27"/>
    </row>
    <row r="312" spans="1:38">
      <c r="A312" s="27"/>
      <c r="B312" s="27"/>
      <c r="C312" s="27"/>
      <c r="D312" s="27"/>
      <c r="E312" s="27"/>
      <c r="F312" s="27"/>
      <c r="G312" s="27"/>
      <c r="H312" s="27"/>
      <c r="I312" s="27"/>
      <c r="J312" s="27"/>
      <c r="K312" s="27"/>
      <c r="L312" s="27"/>
      <c r="M312" s="27"/>
      <c r="N312" s="27"/>
      <c r="O312" s="27"/>
      <c r="P312" s="27"/>
      <c r="Q312" s="27"/>
      <c r="R312" s="80"/>
      <c r="S312" s="27"/>
      <c r="T312" s="27"/>
      <c r="U312" s="27"/>
      <c r="V312" s="27"/>
      <c r="W312" s="27"/>
      <c r="X312" s="27"/>
      <c r="Y312" s="27"/>
      <c r="Z312" s="27"/>
      <c r="AA312" s="27"/>
      <c r="AB312" s="27"/>
      <c r="AC312" s="27"/>
      <c r="AD312" s="27"/>
      <c r="AE312" s="27"/>
      <c r="AF312" s="27"/>
      <c r="AG312" s="27"/>
      <c r="AH312" s="27"/>
      <c r="AI312" s="27"/>
      <c r="AJ312" s="27"/>
      <c r="AK312" s="27"/>
      <c r="AL312" s="27"/>
    </row>
    <row r="313" spans="1:38">
      <c r="A313" s="27"/>
      <c r="B313" s="27"/>
      <c r="C313" s="27"/>
      <c r="D313" s="27"/>
      <c r="E313" s="27"/>
      <c r="F313" s="27"/>
      <c r="G313" s="27"/>
      <c r="H313" s="27"/>
      <c r="I313" s="27"/>
      <c r="J313" s="27"/>
      <c r="K313" s="27"/>
      <c r="L313" s="27"/>
      <c r="M313" s="27"/>
      <c r="N313" s="27"/>
      <c r="O313" s="27"/>
      <c r="P313" s="27"/>
      <c r="Q313" s="27"/>
      <c r="R313" s="80"/>
      <c r="S313" s="27"/>
      <c r="T313" s="27"/>
      <c r="U313" s="27"/>
      <c r="V313" s="27"/>
      <c r="W313" s="27"/>
      <c r="X313" s="27"/>
      <c r="Y313" s="27"/>
      <c r="Z313" s="27"/>
      <c r="AA313" s="27"/>
      <c r="AB313" s="27"/>
      <c r="AC313" s="27"/>
      <c r="AD313" s="27"/>
      <c r="AE313" s="27"/>
      <c r="AF313" s="27"/>
      <c r="AG313" s="27"/>
      <c r="AH313" s="27"/>
      <c r="AI313" s="27"/>
      <c r="AJ313" s="27"/>
      <c r="AK313" s="27"/>
      <c r="AL313" s="27"/>
    </row>
    <row r="314" spans="1:38">
      <c r="A314" s="27"/>
      <c r="B314" s="27"/>
      <c r="C314" s="27"/>
      <c r="D314" s="27"/>
      <c r="E314" s="27"/>
      <c r="F314" s="27"/>
      <c r="G314" s="27"/>
      <c r="H314" s="27"/>
      <c r="I314" s="27"/>
      <c r="J314" s="27"/>
      <c r="K314" s="27"/>
      <c r="L314" s="27"/>
      <c r="M314" s="27"/>
      <c r="N314" s="27"/>
      <c r="O314" s="27"/>
      <c r="P314" s="27"/>
      <c r="Q314" s="27"/>
      <c r="R314" s="80"/>
      <c r="S314" s="27"/>
      <c r="T314" s="27"/>
      <c r="U314" s="27"/>
      <c r="V314" s="27"/>
      <c r="W314" s="27"/>
      <c r="X314" s="27"/>
      <c r="Y314" s="27"/>
      <c r="Z314" s="27"/>
      <c r="AA314" s="27"/>
      <c r="AB314" s="27"/>
      <c r="AC314" s="27"/>
      <c r="AD314" s="27"/>
      <c r="AE314" s="27"/>
      <c r="AF314" s="27"/>
      <c r="AG314" s="27"/>
      <c r="AH314" s="27"/>
      <c r="AI314" s="27"/>
      <c r="AJ314" s="27"/>
      <c r="AK314" s="27"/>
      <c r="AL314" s="27"/>
    </row>
    <row r="315" spans="1:38">
      <c r="A315" s="27"/>
      <c r="B315" s="27"/>
      <c r="C315" s="27"/>
      <c r="D315" s="27"/>
      <c r="E315" s="27"/>
      <c r="F315" s="27"/>
      <c r="G315" s="27"/>
      <c r="H315" s="27"/>
      <c r="I315" s="27"/>
      <c r="J315" s="27"/>
      <c r="K315" s="27"/>
      <c r="L315" s="27"/>
      <c r="M315" s="27"/>
      <c r="N315" s="27"/>
      <c r="O315" s="27"/>
      <c r="P315" s="27"/>
      <c r="Q315" s="27"/>
      <c r="R315" s="80"/>
      <c r="S315" s="27"/>
      <c r="T315" s="27"/>
      <c r="U315" s="27"/>
      <c r="V315" s="27"/>
      <c r="W315" s="27"/>
      <c r="X315" s="27"/>
      <c r="Y315" s="27"/>
      <c r="Z315" s="27"/>
      <c r="AA315" s="27"/>
      <c r="AB315" s="27"/>
      <c r="AC315" s="27"/>
      <c r="AD315" s="27"/>
      <c r="AE315" s="27"/>
      <c r="AF315" s="27"/>
      <c r="AG315" s="27"/>
      <c r="AH315" s="27"/>
      <c r="AI315" s="27"/>
      <c r="AJ315" s="27"/>
      <c r="AK315" s="27"/>
      <c r="AL315" s="27"/>
    </row>
    <row r="316" spans="1:38">
      <c r="A316" s="27"/>
      <c r="B316" s="27"/>
      <c r="C316" s="27"/>
      <c r="D316" s="27"/>
      <c r="E316" s="27"/>
      <c r="F316" s="27"/>
      <c r="G316" s="27"/>
      <c r="H316" s="27"/>
      <c r="I316" s="27"/>
      <c r="J316" s="27"/>
      <c r="K316" s="27"/>
      <c r="L316" s="27"/>
      <c r="M316" s="27"/>
      <c r="N316" s="27"/>
      <c r="O316" s="27"/>
      <c r="P316" s="27"/>
      <c r="Q316" s="27"/>
      <c r="R316" s="80"/>
      <c r="S316" s="27"/>
      <c r="T316" s="27"/>
      <c r="U316" s="27"/>
      <c r="V316" s="27"/>
      <c r="W316" s="27"/>
      <c r="X316" s="27"/>
      <c r="Y316" s="27"/>
      <c r="Z316" s="27"/>
      <c r="AA316" s="27"/>
      <c r="AB316" s="27"/>
      <c r="AC316" s="27"/>
      <c r="AD316" s="27"/>
      <c r="AE316" s="27"/>
      <c r="AF316" s="27"/>
      <c r="AG316" s="27"/>
      <c r="AH316" s="27"/>
      <c r="AI316" s="27"/>
      <c r="AJ316" s="27"/>
      <c r="AK316" s="27"/>
      <c r="AL316" s="27"/>
    </row>
    <row r="317" spans="1:38">
      <c r="A317" s="27"/>
      <c r="B317" s="27"/>
      <c r="C317" s="27"/>
      <c r="D317" s="27"/>
      <c r="E317" s="27"/>
      <c r="F317" s="27"/>
      <c r="G317" s="27"/>
      <c r="H317" s="27"/>
      <c r="I317" s="27"/>
      <c r="J317" s="27"/>
      <c r="K317" s="27"/>
      <c r="L317" s="27"/>
      <c r="M317" s="27"/>
      <c r="N317" s="27"/>
      <c r="O317" s="27"/>
      <c r="P317" s="27"/>
      <c r="Q317" s="27"/>
      <c r="R317" s="80"/>
      <c r="S317" s="27"/>
      <c r="T317" s="27"/>
      <c r="U317" s="27"/>
      <c r="V317" s="27"/>
      <c r="W317" s="27"/>
      <c r="X317" s="27"/>
      <c r="Y317" s="27"/>
      <c r="Z317" s="27"/>
      <c r="AA317" s="27"/>
      <c r="AB317" s="27"/>
      <c r="AC317" s="27"/>
      <c r="AD317" s="27"/>
      <c r="AE317" s="27"/>
      <c r="AF317" s="27"/>
      <c r="AG317" s="27"/>
      <c r="AH317" s="27"/>
      <c r="AI317" s="27"/>
      <c r="AJ317" s="27"/>
      <c r="AK317" s="27"/>
      <c r="AL317" s="27"/>
    </row>
    <row r="318" spans="1:38">
      <c r="A318" s="27"/>
      <c r="B318" s="27"/>
      <c r="C318" s="27"/>
      <c r="D318" s="27"/>
      <c r="E318" s="27"/>
      <c r="F318" s="27"/>
      <c r="G318" s="27"/>
      <c r="H318" s="27"/>
      <c r="I318" s="27"/>
      <c r="J318" s="27"/>
      <c r="K318" s="27"/>
      <c r="L318" s="27"/>
      <c r="M318" s="27"/>
      <c r="N318" s="27"/>
      <c r="O318" s="27"/>
      <c r="P318" s="27"/>
      <c r="Q318" s="27"/>
      <c r="R318" s="80"/>
      <c r="S318" s="27"/>
      <c r="T318" s="27"/>
      <c r="U318" s="27"/>
      <c r="V318" s="27"/>
      <c r="W318" s="27"/>
      <c r="X318" s="27"/>
      <c r="Y318" s="27"/>
      <c r="Z318" s="27"/>
      <c r="AA318" s="27"/>
      <c r="AB318" s="27"/>
      <c r="AC318" s="27"/>
      <c r="AD318" s="27"/>
      <c r="AE318" s="27"/>
      <c r="AF318" s="27"/>
      <c r="AG318" s="27"/>
      <c r="AH318" s="27"/>
      <c r="AI318" s="27"/>
      <c r="AJ318" s="27"/>
      <c r="AK318" s="27"/>
      <c r="AL318" s="27"/>
    </row>
    <row r="319" spans="1:38">
      <c r="A319" s="27"/>
      <c r="B319" s="27"/>
      <c r="C319" s="27"/>
      <c r="D319" s="27"/>
      <c r="E319" s="27"/>
      <c r="F319" s="27"/>
      <c r="G319" s="27"/>
      <c r="H319" s="27"/>
      <c r="I319" s="27"/>
      <c r="J319" s="27"/>
      <c r="K319" s="27"/>
      <c r="L319" s="27"/>
      <c r="M319" s="27"/>
      <c r="N319" s="27"/>
      <c r="O319" s="27"/>
      <c r="P319" s="27"/>
      <c r="Q319" s="27"/>
      <c r="R319" s="80"/>
      <c r="S319" s="27"/>
      <c r="T319" s="27"/>
      <c r="U319" s="27"/>
      <c r="V319" s="27"/>
      <c r="W319" s="27"/>
      <c r="X319" s="27"/>
      <c r="Y319" s="27"/>
      <c r="Z319" s="27"/>
      <c r="AA319" s="27"/>
      <c r="AB319" s="27"/>
      <c r="AC319" s="27"/>
      <c r="AD319" s="27"/>
      <c r="AE319" s="27"/>
      <c r="AF319" s="27"/>
      <c r="AG319" s="27"/>
      <c r="AH319" s="27"/>
      <c r="AI319" s="27"/>
      <c r="AJ319" s="27"/>
      <c r="AK319" s="27"/>
      <c r="AL319" s="27"/>
    </row>
    <row r="320" spans="1:38">
      <c r="A320" s="27"/>
      <c r="B320" s="27"/>
      <c r="C320" s="27"/>
      <c r="D320" s="27"/>
      <c r="E320" s="27"/>
      <c r="F320" s="27"/>
      <c r="G320" s="27"/>
      <c r="H320" s="27"/>
      <c r="I320" s="27"/>
      <c r="J320" s="27"/>
      <c r="K320" s="27"/>
      <c r="L320" s="27"/>
      <c r="M320" s="27"/>
      <c r="N320" s="27"/>
      <c r="O320" s="27"/>
      <c r="P320" s="27"/>
      <c r="Q320" s="27"/>
      <c r="R320" s="80"/>
      <c r="S320" s="27"/>
      <c r="T320" s="27"/>
      <c r="U320" s="27"/>
      <c r="V320" s="27"/>
      <c r="W320" s="27"/>
      <c r="X320" s="27"/>
      <c r="Y320" s="27"/>
      <c r="Z320" s="27"/>
      <c r="AA320" s="27"/>
      <c r="AB320" s="27"/>
      <c r="AC320" s="27"/>
      <c r="AD320" s="27"/>
      <c r="AE320" s="27"/>
      <c r="AF320" s="27"/>
      <c r="AG320" s="27"/>
      <c r="AH320" s="27"/>
      <c r="AI320" s="27"/>
      <c r="AJ320" s="27"/>
      <c r="AK320" s="27"/>
      <c r="AL320" s="27"/>
    </row>
    <row r="321" spans="1:38">
      <c r="A321" s="27"/>
      <c r="B321" s="27"/>
      <c r="C321" s="27"/>
      <c r="D321" s="27"/>
      <c r="E321" s="27"/>
      <c r="F321" s="27"/>
      <c r="G321" s="27"/>
      <c r="H321" s="27"/>
      <c r="I321" s="27"/>
      <c r="J321" s="27"/>
      <c r="K321" s="27"/>
      <c r="L321" s="27"/>
      <c r="M321" s="27"/>
      <c r="N321" s="27"/>
      <c r="O321" s="27"/>
      <c r="P321" s="27"/>
      <c r="Q321" s="27"/>
      <c r="R321" s="80"/>
      <c r="S321" s="27"/>
      <c r="T321" s="27"/>
      <c r="U321" s="27"/>
      <c r="V321" s="27"/>
      <c r="W321" s="27"/>
      <c r="X321" s="27"/>
      <c r="Y321" s="27"/>
      <c r="Z321" s="27"/>
      <c r="AA321" s="27"/>
      <c r="AB321" s="27"/>
      <c r="AC321" s="27"/>
      <c r="AD321" s="27"/>
      <c r="AE321" s="27"/>
      <c r="AF321" s="27"/>
      <c r="AG321" s="27"/>
      <c r="AH321" s="27"/>
      <c r="AI321" s="27"/>
      <c r="AJ321" s="27"/>
      <c r="AK321" s="27"/>
      <c r="AL321" s="27"/>
    </row>
    <row r="322" spans="1:38">
      <c r="A322" s="27"/>
      <c r="B322" s="27"/>
      <c r="C322" s="27"/>
      <c r="D322" s="27"/>
      <c r="E322" s="27"/>
      <c r="F322" s="27"/>
      <c r="G322" s="27"/>
      <c r="H322" s="27"/>
      <c r="I322" s="27"/>
      <c r="J322" s="27"/>
      <c r="K322" s="27"/>
      <c r="L322" s="27"/>
      <c r="M322" s="27"/>
      <c r="N322" s="27"/>
      <c r="O322" s="27"/>
      <c r="P322" s="27"/>
      <c r="Q322" s="27"/>
      <c r="R322" s="80"/>
      <c r="S322" s="27"/>
      <c r="T322" s="27"/>
      <c r="U322" s="27"/>
      <c r="V322" s="27"/>
      <c r="W322" s="27"/>
      <c r="X322" s="27"/>
      <c r="Y322" s="27"/>
      <c r="Z322" s="27"/>
      <c r="AA322" s="27"/>
      <c r="AB322" s="27"/>
      <c r="AC322" s="27"/>
      <c r="AD322" s="27"/>
      <c r="AE322" s="27"/>
      <c r="AF322" s="27"/>
      <c r="AG322" s="27"/>
      <c r="AH322" s="27"/>
      <c r="AI322" s="27"/>
      <c r="AJ322" s="27"/>
      <c r="AK322" s="27"/>
      <c r="AL322" s="27"/>
    </row>
    <row r="323" spans="1:38">
      <c r="A323" s="27"/>
      <c r="B323" s="27"/>
      <c r="C323" s="27"/>
      <c r="D323" s="27"/>
      <c r="E323" s="27"/>
      <c r="F323" s="27"/>
      <c r="G323" s="27"/>
      <c r="H323" s="27"/>
      <c r="I323" s="27"/>
      <c r="J323" s="27"/>
      <c r="K323" s="27"/>
      <c r="L323" s="27"/>
      <c r="M323" s="27"/>
      <c r="N323" s="27"/>
      <c r="O323" s="27"/>
      <c r="P323" s="27"/>
      <c r="Q323" s="27"/>
      <c r="R323" s="80"/>
      <c r="S323" s="27"/>
      <c r="T323" s="27"/>
      <c r="U323" s="27"/>
      <c r="V323" s="27"/>
      <c r="W323" s="27"/>
      <c r="X323" s="27"/>
      <c r="Y323" s="27"/>
      <c r="Z323" s="27"/>
      <c r="AA323" s="27"/>
      <c r="AB323" s="27"/>
      <c r="AC323" s="27"/>
      <c r="AD323" s="27"/>
      <c r="AE323" s="27"/>
      <c r="AF323" s="27"/>
      <c r="AG323" s="27"/>
      <c r="AH323" s="27"/>
      <c r="AI323" s="27"/>
      <c r="AJ323" s="27"/>
      <c r="AK323" s="27"/>
      <c r="AL323" s="27"/>
    </row>
    <row r="324" spans="1:38">
      <c r="A324" s="27"/>
      <c r="B324" s="27"/>
      <c r="C324" s="27"/>
      <c r="D324" s="27"/>
      <c r="E324" s="27"/>
      <c r="F324" s="27"/>
      <c r="G324" s="27"/>
      <c r="H324" s="27"/>
      <c r="I324" s="27"/>
      <c r="J324" s="27"/>
      <c r="K324" s="27"/>
      <c r="L324" s="27"/>
      <c r="M324" s="27"/>
      <c r="N324" s="27"/>
      <c r="O324" s="27"/>
      <c r="P324" s="27"/>
      <c r="Q324" s="27"/>
      <c r="R324" s="80"/>
      <c r="S324" s="27"/>
      <c r="T324" s="27"/>
      <c r="U324" s="27"/>
      <c r="V324" s="27"/>
      <c r="W324" s="27"/>
      <c r="X324" s="27"/>
      <c r="Y324" s="27"/>
      <c r="Z324" s="27"/>
      <c r="AA324" s="27"/>
      <c r="AB324" s="27"/>
      <c r="AC324" s="27"/>
      <c r="AD324" s="27"/>
      <c r="AE324" s="27"/>
      <c r="AF324" s="27"/>
      <c r="AG324" s="27"/>
      <c r="AH324" s="27"/>
      <c r="AI324" s="27"/>
      <c r="AJ324" s="27"/>
      <c r="AK324" s="27"/>
      <c r="AL324" s="27"/>
    </row>
    <row r="325" spans="1:38">
      <c r="A325" s="27"/>
      <c r="B325" s="27"/>
      <c r="C325" s="27"/>
      <c r="D325" s="27"/>
      <c r="E325" s="27"/>
      <c r="F325" s="27"/>
      <c r="G325" s="27"/>
      <c r="H325" s="27"/>
      <c r="I325" s="27"/>
      <c r="J325" s="27"/>
      <c r="K325" s="27"/>
      <c r="L325" s="27"/>
      <c r="M325" s="27"/>
      <c r="N325" s="27"/>
      <c r="O325" s="27"/>
      <c r="P325" s="27"/>
      <c r="Q325" s="27"/>
      <c r="R325" s="80"/>
      <c r="S325" s="27"/>
      <c r="T325" s="27"/>
      <c r="U325" s="27"/>
      <c r="V325" s="27"/>
      <c r="W325" s="27"/>
      <c r="X325" s="27"/>
      <c r="Y325" s="27"/>
      <c r="Z325" s="27"/>
      <c r="AA325" s="27"/>
      <c r="AB325" s="27"/>
      <c r="AC325" s="27"/>
      <c r="AD325" s="27"/>
      <c r="AE325" s="27"/>
      <c r="AF325" s="27"/>
      <c r="AG325" s="27"/>
      <c r="AH325" s="27"/>
      <c r="AI325" s="27"/>
      <c r="AJ325" s="27"/>
      <c r="AK325" s="27"/>
      <c r="AL325" s="27"/>
    </row>
    <row r="326" spans="1:38">
      <c r="A326" s="27"/>
      <c r="B326" s="27"/>
      <c r="C326" s="27"/>
      <c r="D326" s="27"/>
      <c r="E326" s="27"/>
      <c r="F326" s="27"/>
      <c r="G326" s="27"/>
      <c r="H326" s="27"/>
      <c r="I326" s="27"/>
      <c r="J326" s="27"/>
      <c r="K326" s="27"/>
      <c r="L326" s="27"/>
      <c r="M326" s="27"/>
      <c r="N326" s="27"/>
      <c r="O326" s="27"/>
      <c r="P326" s="27"/>
      <c r="Q326" s="27"/>
      <c r="R326" s="80"/>
      <c r="S326" s="27"/>
      <c r="T326" s="27"/>
      <c r="U326" s="27"/>
      <c r="V326" s="27"/>
      <c r="W326" s="27"/>
      <c r="X326" s="27"/>
      <c r="Y326" s="27"/>
      <c r="Z326" s="27"/>
      <c r="AA326" s="27"/>
      <c r="AB326" s="27"/>
      <c r="AC326" s="27"/>
      <c r="AD326" s="27"/>
      <c r="AE326" s="27"/>
      <c r="AF326" s="27"/>
      <c r="AG326" s="27"/>
      <c r="AH326" s="27"/>
      <c r="AI326" s="27"/>
      <c r="AJ326" s="27"/>
      <c r="AK326" s="27"/>
      <c r="AL326" s="27"/>
    </row>
    <row r="327" spans="1:38">
      <c r="A327" s="27"/>
      <c r="B327" s="27"/>
      <c r="C327" s="27"/>
      <c r="D327" s="27"/>
      <c r="E327" s="27"/>
      <c r="F327" s="27"/>
      <c r="G327" s="27"/>
      <c r="H327" s="27"/>
      <c r="I327" s="27"/>
      <c r="J327" s="27"/>
      <c r="K327" s="27"/>
      <c r="L327" s="27"/>
      <c r="M327" s="27"/>
      <c r="N327" s="27"/>
      <c r="O327" s="27"/>
      <c r="P327" s="27"/>
      <c r="Q327" s="27"/>
      <c r="R327" s="80"/>
      <c r="S327" s="27"/>
      <c r="T327" s="27"/>
      <c r="U327" s="27"/>
      <c r="V327" s="27"/>
      <c r="W327" s="27"/>
      <c r="X327" s="27"/>
      <c r="Y327" s="27"/>
      <c r="Z327" s="27"/>
      <c r="AA327" s="27"/>
      <c r="AB327" s="27"/>
      <c r="AC327" s="27"/>
      <c r="AD327" s="27"/>
      <c r="AE327" s="27"/>
      <c r="AF327" s="27"/>
      <c r="AG327" s="27"/>
      <c r="AH327" s="27"/>
      <c r="AI327" s="27"/>
      <c r="AJ327" s="27"/>
      <c r="AK327" s="27"/>
      <c r="AL327" s="27"/>
    </row>
    <row r="328" spans="1:38">
      <c r="A328" s="27"/>
      <c r="B328" s="27"/>
      <c r="C328" s="27"/>
      <c r="D328" s="27"/>
      <c r="E328" s="27"/>
      <c r="F328" s="27"/>
      <c r="G328" s="27"/>
      <c r="H328" s="27"/>
      <c r="I328" s="27"/>
      <c r="J328" s="27"/>
      <c r="K328" s="27"/>
      <c r="L328" s="27"/>
      <c r="M328" s="27"/>
      <c r="N328" s="27"/>
      <c r="O328" s="27"/>
      <c r="P328" s="27"/>
      <c r="Q328" s="27"/>
      <c r="R328" s="80"/>
      <c r="S328" s="27"/>
      <c r="T328" s="27"/>
      <c r="U328" s="27"/>
      <c r="V328" s="27"/>
      <c r="W328" s="27"/>
      <c r="X328" s="27"/>
      <c r="Y328" s="27"/>
      <c r="Z328" s="27"/>
      <c r="AA328" s="27"/>
      <c r="AB328" s="27"/>
      <c r="AC328" s="27"/>
      <c r="AD328" s="27"/>
      <c r="AE328" s="27"/>
      <c r="AF328" s="27"/>
      <c r="AG328" s="27"/>
      <c r="AH328" s="27"/>
      <c r="AI328" s="27"/>
      <c r="AJ328" s="27"/>
      <c r="AK328" s="27"/>
      <c r="AL328" s="27"/>
    </row>
    <row r="329" spans="1:38">
      <c r="A329" s="27"/>
      <c r="B329" s="27"/>
      <c r="C329" s="27"/>
      <c r="D329" s="27"/>
      <c r="E329" s="27"/>
      <c r="F329" s="27"/>
      <c r="G329" s="27"/>
      <c r="H329" s="27"/>
      <c r="I329" s="27"/>
      <c r="J329" s="27"/>
      <c r="K329" s="27"/>
      <c r="L329" s="27"/>
      <c r="M329" s="27"/>
      <c r="N329" s="27"/>
      <c r="O329" s="27"/>
      <c r="P329" s="27"/>
      <c r="Q329" s="27"/>
      <c r="R329" s="80"/>
      <c r="S329" s="27"/>
      <c r="T329" s="27"/>
      <c r="U329" s="27"/>
      <c r="V329" s="27"/>
      <c r="W329" s="27"/>
      <c r="X329" s="27"/>
      <c r="Y329" s="27"/>
      <c r="Z329" s="27"/>
      <c r="AA329" s="27"/>
      <c r="AB329" s="27"/>
      <c r="AC329" s="27"/>
      <c r="AD329" s="27"/>
      <c r="AE329" s="27"/>
      <c r="AF329" s="27"/>
      <c r="AG329" s="27"/>
      <c r="AH329" s="27"/>
      <c r="AI329" s="27"/>
      <c r="AJ329" s="27"/>
      <c r="AK329" s="27"/>
      <c r="AL329" s="27"/>
    </row>
    <row r="330" spans="1:38">
      <c r="A330" s="27"/>
      <c r="B330" s="27"/>
      <c r="C330" s="27"/>
      <c r="D330" s="27"/>
      <c r="E330" s="27"/>
      <c r="F330" s="27"/>
      <c r="G330" s="27"/>
      <c r="H330" s="27"/>
      <c r="I330" s="27"/>
      <c r="J330" s="27"/>
      <c r="K330" s="27"/>
      <c r="L330" s="27"/>
      <c r="M330" s="27"/>
      <c r="N330" s="27"/>
      <c r="O330" s="27"/>
      <c r="P330" s="27"/>
      <c r="Q330" s="27"/>
      <c r="R330" s="80"/>
      <c r="S330" s="27"/>
      <c r="T330" s="27"/>
      <c r="U330" s="27"/>
      <c r="V330" s="27"/>
      <c r="W330" s="27"/>
      <c r="X330" s="27"/>
      <c r="Y330" s="27"/>
      <c r="Z330" s="27"/>
      <c r="AA330" s="27"/>
      <c r="AB330" s="27"/>
      <c r="AC330" s="27"/>
      <c r="AD330" s="27"/>
      <c r="AE330" s="27"/>
      <c r="AF330" s="27"/>
      <c r="AG330" s="27"/>
      <c r="AH330" s="27"/>
      <c r="AI330" s="27"/>
      <c r="AJ330" s="27"/>
      <c r="AK330" s="27"/>
      <c r="AL330" s="27"/>
    </row>
    <row r="331" spans="1:38">
      <c r="A331" s="27"/>
      <c r="B331" s="27"/>
      <c r="C331" s="27"/>
      <c r="D331" s="27"/>
      <c r="E331" s="27"/>
      <c r="F331" s="27"/>
      <c r="G331" s="27"/>
      <c r="H331" s="27"/>
      <c r="I331" s="27"/>
      <c r="J331" s="27"/>
      <c r="K331" s="27"/>
      <c r="L331" s="27"/>
      <c r="M331" s="27"/>
      <c r="N331" s="27"/>
      <c r="O331" s="27"/>
      <c r="P331" s="27"/>
      <c r="Q331" s="27"/>
      <c r="R331" s="80"/>
      <c r="S331" s="27"/>
      <c r="T331" s="27"/>
      <c r="U331" s="27"/>
      <c r="V331" s="27"/>
      <c r="W331" s="27"/>
      <c r="X331" s="27"/>
      <c r="Y331" s="27"/>
      <c r="Z331" s="27"/>
      <c r="AA331" s="27"/>
      <c r="AB331" s="27"/>
      <c r="AC331" s="27"/>
      <c r="AD331" s="27"/>
      <c r="AE331" s="27"/>
      <c r="AF331" s="27"/>
      <c r="AG331" s="27"/>
      <c r="AH331" s="27"/>
      <c r="AI331" s="27"/>
      <c r="AJ331" s="27"/>
      <c r="AK331" s="27"/>
      <c r="AL331" s="27"/>
    </row>
    <row r="332" spans="1:38">
      <c r="A332" s="27"/>
      <c r="B332" s="27"/>
      <c r="C332" s="27"/>
      <c r="D332" s="27"/>
      <c r="E332" s="27"/>
      <c r="F332" s="27"/>
      <c r="G332" s="27"/>
      <c r="H332" s="27"/>
      <c r="I332" s="27"/>
      <c r="J332" s="27"/>
      <c r="K332" s="27"/>
      <c r="L332" s="27"/>
      <c r="M332" s="27"/>
      <c r="N332" s="27"/>
      <c r="O332" s="27"/>
      <c r="P332" s="27"/>
      <c r="Q332" s="27"/>
      <c r="R332" s="80"/>
      <c r="S332" s="27"/>
      <c r="T332" s="27"/>
      <c r="U332" s="27"/>
      <c r="V332" s="27"/>
      <c r="W332" s="27"/>
      <c r="X332" s="27"/>
      <c r="Y332" s="27"/>
      <c r="Z332" s="27"/>
      <c r="AA332" s="27"/>
      <c r="AB332" s="27"/>
      <c r="AC332" s="27"/>
      <c r="AD332" s="27"/>
      <c r="AE332" s="27"/>
      <c r="AF332" s="27"/>
      <c r="AG332" s="27"/>
      <c r="AH332" s="27"/>
      <c r="AI332" s="27"/>
      <c r="AJ332" s="27"/>
      <c r="AK332" s="27"/>
      <c r="AL332" s="27"/>
    </row>
    <row r="333" spans="1:38">
      <c r="A333" s="27"/>
      <c r="B333" s="27"/>
      <c r="C333" s="27"/>
      <c r="D333" s="27"/>
      <c r="E333" s="27"/>
      <c r="F333" s="27"/>
      <c r="G333" s="27"/>
      <c r="H333" s="27"/>
      <c r="I333" s="27"/>
      <c r="J333" s="27"/>
      <c r="K333" s="27"/>
      <c r="L333" s="27"/>
      <c r="M333" s="27"/>
      <c r="N333" s="27"/>
      <c r="O333" s="27"/>
      <c r="P333" s="27"/>
      <c r="Q333" s="27"/>
      <c r="R333" s="80"/>
      <c r="S333" s="27"/>
      <c r="T333" s="27"/>
      <c r="U333" s="27"/>
      <c r="V333" s="27"/>
      <c r="W333" s="27"/>
      <c r="X333" s="27"/>
      <c r="Y333" s="27"/>
      <c r="Z333" s="27"/>
      <c r="AA333" s="27"/>
      <c r="AB333" s="27"/>
      <c r="AC333" s="27"/>
      <c r="AD333" s="27"/>
      <c r="AE333" s="27"/>
      <c r="AF333" s="27"/>
      <c r="AG333" s="27"/>
      <c r="AH333" s="27"/>
      <c r="AI333" s="27"/>
      <c r="AJ333" s="27"/>
      <c r="AK333" s="27"/>
      <c r="AL333" s="27"/>
    </row>
    <row r="334" spans="1:38">
      <c r="A334" s="27"/>
      <c r="B334" s="27"/>
      <c r="C334" s="27"/>
      <c r="D334" s="27"/>
      <c r="E334" s="27"/>
      <c r="F334" s="27"/>
      <c r="G334" s="27"/>
      <c r="H334" s="27"/>
      <c r="I334" s="27"/>
      <c r="J334" s="27"/>
      <c r="K334" s="27"/>
      <c r="L334" s="27"/>
      <c r="M334" s="27"/>
      <c r="N334" s="27"/>
      <c r="O334" s="27"/>
      <c r="P334" s="27"/>
      <c r="Q334" s="27"/>
      <c r="R334" s="80"/>
      <c r="S334" s="27"/>
      <c r="T334" s="27"/>
      <c r="U334" s="27"/>
      <c r="V334" s="27"/>
      <c r="W334" s="27"/>
      <c r="X334" s="27"/>
      <c r="Y334" s="27"/>
      <c r="Z334" s="27"/>
      <c r="AA334" s="27"/>
      <c r="AB334" s="27"/>
      <c r="AC334" s="27"/>
      <c r="AD334" s="27"/>
      <c r="AE334" s="27"/>
      <c r="AF334" s="27"/>
      <c r="AG334" s="27"/>
      <c r="AH334" s="27"/>
      <c r="AI334" s="27"/>
      <c r="AJ334" s="27"/>
      <c r="AK334" s="27"/>
      <c r="AL334" s="27"/>
    </row>
    <row r="335" spans="1:38">
      <c r="A335" s="27"/>
      <c r="B335" s="27"/>
      <c r="C335" s="27"/>
      <c r="D335" s="27"/>
      <c r="E335" s="27"/>
      <c r="F335" s="27"/>
      <c r="G335" s="27"/>
      <c r="H335" s="27"/>
      <c r="I335" s="27"/>
      <c r="J335" s="27"/>
      <c r="K335" s="27"/>
      <c r="L335" s="27"/>
      <c r="M335" s="27"/>
      <c r="N335" s="27"/>
      <c r="O335" s="27"/>
      <c r="P335" s="27"/>
      <c r="Q335" s="27"/>
      <c r="R335" s="80"/>
      <c r="S335" s="27"/>
      <c r="T335" s="27"/>
      <c r="U335" s="27"/>
      <c r="V335" s="27"/>
      <c r="W335" s="27"/>
      <c r="X335" s="27"/>
      <c r="Y335" s="27"/>
      <c r="Z335" s="27"/>
      <c r="AA335" s="27"/>
      <c r="AB335" s="27"/>
      <c r="AC335" s="27"/>
      <c r="AD335" s="27"/>
      <c r="AE335" s="27"/>
      <c r="AF335" s="27"/>
      <c r="AG335" s="27"/>
      <c r="AH335" s="27"/>
      <c r="AI335" s="27"/>
      <c r="AJ335" s="27"/>
      <c r="AK335" s="27"/>
      <c r="AL335" s="27"/>
    </row>
    <row r="336" spans="1:38">
      <c r="A336" s="27"/>
      <c r="B336" s="27"/>
      <c r="C336" s="27"/>
      <c r="D336" s="27"/>
      <c r="E336" s="27"/>
      <c r="F336" s="27"/>
      <c r="G336" s="27"/>
      <c r="H336" s="27"/>
      <c r="I336" s="27"/>
      <c r="J336" s="27"/>
      <c r="K336" s="27"/>
      <c r="L336" s="27"/>
      <c r="M336" s="27"/>
      <c r="N336" s="27"/>
      <c r="O336" s="27"/>
      <c r="P336" s="27"/>
      <c r="Q336" s="27"/>
      <c r="R336" s="80"/>
      <c r="S336" s="27"/>
      <c r="T336" s="27"/>
      <c r="U336" s="27"/>
      <c r="V336" s="27"/>
      <c r="W336" s="27"/>
      <c r="X336" s="27"/>
      <c r="Y336" s="27"/>
      <c r="Z336" s="27"/>
      <c r="AA336" s="27"/>
      <c r="AB336" s="27"/>
      <c r="AC336" s="27"/>
      <c r="AD336" s="27"/>
      <c r="AE336" s="27"/>
      <c r="AF336" s="27"/>
      <c r="AG336" s="27"/>
      <c r="AH336" s="27"/>
      <c r="AI336" s="27"/>
      <c r="AJ336" s="27"/>
      <c r="AK336" s="27"/>
      <c r="AL336" s="27"/>
    </row>
    <row r="337" spans="1:38">
      <c r="A337" s="27"/>
      <c r="B337" s="27"/>
      <c r="C337" s="27"/>
      <c r="D337" s="27"/>
      <c r="E337" s="27"/>
      <c r="F337" s="27"/>
      <c r="G337" s="27"/>
      <c r="H337" s="27"/>
      <c r="I337" s="27"/>
      <c r="J337" s="27"/>
      <c r="K337" s="27"/>
      <c r="L337" s="27"/>
      <c r="M337" s="27"/>
      <c r="N337" s="27"/>
      <c r="O337" s="27"/>
      <c r="P337" s="27"/>
      <c r="Q337" s="27"/>
      <c r="R337" s="80"/>
      <c r="S337" s="27"/>
      <c r="T337" s="27"/>
      <c r="U337" s="27"/>
      <c r="V337" s="27"/>
      <c r="W337" s="27"/>
      <c r="X337" s="27"/>
      <c r="Y337" s="27"/>
      <c r="Z337" s="27"/>
      <c r="AA337" s="27"/>
      <c r="AB337" s="27"/>
      <c r="AC337" s="27"/>
      <c r="AD337" s="27"/>
      <c r="AE337" s="27"/>
      <c r="AF337" s="27"/>
      <c r="AG337" s="27"/>
      <c r="AH337" s="27"/>
      <c r="AI337" s="27"/>
      <c r="AJ337" s="27"/>
      <c r="AK337" s="27"/>
      <c r="AL337" s="27"/>
    </row>
    <row r="338" spans="1:38">
      <c r="A338" s="27"/>
      <c r="B338" s="27"/>
      <c r="C338" s="27"/>
      <c r="D338" s="27"/>
      <c r="E338" s="27"/>
      <c r="F338" s="27"/>
      <c r="G338" s="27"/>
      <c r="H338" s="27"/>
      <c r="I338" s="27"/>
      <c r="J338" s="27"/>
      <c r="K338" s="27"/>
      <c r="L338" s="27"/>
      <c r="M338" s="27"/>
      <c r="N338" s="27"/>
      <c r="O338" s="27"/>
      <c r="P338" s="27"/>
      <c r="Q338" s="27"/>
      <c r="R338" s="80"/>
      <c r="S338" s="27"/>
      <c r="T338" s="27"/>
      <c r="U338" s="27"/>
      <c r="V338" s="27"/>
      <c r="W338" s="27"/>
      <c r="X338" s="27"/>
      <c r="Y338" s="27"/>
      <c r="Z338" s="27"/>
      <c r="AA338" s="27"/>
      <c r="AB338" s="27"/>
      <c r="AC338" s="27"/>
      <c r="AD338" s="27"/>
      <c r="AE338" s="27"/>
      <c r="AF338" s="27"/>
      <c r="AG338" s="27"/>
      <c r="AH338" s="27"/>
      <c r="AI338" s="27"/>
      <c r="AJ338" s="27"/>
      <c r="AK338" s="27"/>
      <c r="AL338" s="27"/>
    </row>
    <row r="339" spans="1:38">
      <c r="A339" s="27"/>
      <c r="B339" s="27"/>
      <c r="C339" s="27"/>
      <c r="D339" s="27"/>
      <c r="E339" s="27"/>
      <c r="F339" s="27"/>
      <c r="G339" s="27"/>
      <c r="H339" s="27"/>
      <c r="I339" s="27"/>
      <c r="J339" s="27"/>
      <c r="K339" s="27"/>
      <c r="L339" s="27"/>
      <c r="M339" s="27"/>
      <c r="N339" s="27"/>
      <c r="O339" s="27"/>
      <c r="P339" s="27"/>
      <c r="Q339" s="27"/>
      <c r="R339" s="80"/>
      <c r="S339" s="27"/>
      <c r="T339" s="27"/>
      <c r="U339" s="27"/>
      <c r="V339" s="27"/>
      <c r="W339" s="27"/>
      <c r="X339" s="27"/>
      <c r="Y339" s="27"/>
      <c r="Z339" s="27"/>
      <c r="AA339" s="27"/>
      <c r="AB339" s="27"/>
      <c r="AC339" s="27"/>
      <c r="AD339" s="27"/>
      <c r="AE339" s="27"/>
      <c r="AF339" s="27"/>
      <c r="AG339" s="27"/>
      <c r="AH339" s="27"/>
      <c r="AI339" s="27"/>
      <c r="AJ339" s="27"/>
      <c r="AK339" s="27"/>
      <c r="AL339" s="27"/>
    </row>
    <row r="340" spans="1:38">
      <c r="A340" s="27"/>
      <c r="B340" s="27"/>
      <c r="C340" s="27"/>
      <c r="D340" s="27"/>
      <c r="E340" s="27"/>
      <c r="F340" s="27"/>
      <c r="G340" s="27"/>
      <c r="H340" s="27"/>
      <c r="I340" s="27"/>
      <c r="J340" s="27"/>
      <c r="K340" s="27"/>
      <c r="L340" s="27"/>
      <c r="M340" s="27"/>
      <c r="N340" s="27"/>
      <c r="O340" s="27"/>
      <c r="P340" s="27"/>
      <c r="Q340" s="27"/>
      <c r="R340" s="80"/>
      <c r="S340" s="27"/>
      <c r="T340" s="27"/>
      <c r="U340" s="27"/>
      <c r="V340" s="27"/>
      <c r="W340" s="27"/>
      <c r="X340" s="27"/>
      <c r="Y340" s="27"/>
      <c r="Z340" s="27"/>
      <c r="AA340" s="27"/>
      <c r="AB340" s="27"/>
      <c r="AC340" s="27"/>
      <c r="AD340" s="27"/>
      <c r="AE340" s="27"/>
      <c r="AF340" s="27"/>
      <c r="AG340" s="27"/>
      <c r="AH340" s="27"/>
      <c r="AI340" s="27"/>
      <c r="AJ340" s="27"/>
      <c r="AK340" s="27"/>
      <c r="AL340" s="27"/>
    </row>
    <row r="341" spans="1:38">
      <c r="A341" s="27"/>
      <c r="B341" s="27"/>
      <c r="C341" s="27"/>
      <c r="D341" s="27"/>
      <c r="E341" s="27"/>
      <c r="F341" s="27"/>
      <c r="G341" s="27"/>
      <c r="H341" s="27"/>
      <c r="I341" s="27"/>
      <c r="J341" s="27"/>
      <c r="K341" s="27"/>
      <c r="L341" s="27"/>
      <c r="M341" s="27"/>
      <c r="N341" s="27"/>
      <c r="O341" s="27"/>
      <c r="P341" s="27"/>
      <c r="Q341" s="27"/>
      <c r="R341" s="80"/>
      <c r="S341" s="27"/>
      <c r="T341" s="27"/>
      <c r="U341" s="27"/>
      <c r="V341" s="27"/>
      <c r="W341" s="27"/>
      <c r="X341" s="27"/>
      <c r="Y341" s="27"/>
      <c r="Z341" s="27"/>
      <c r="AA341" s="27"/>
      <c r="AB341" s="27"/>
      <c r="AC341" s="27"/>
      <c r="AD341" s="27"/>
      <c r="AE341" s="27"/>
      <c r="AF341" s="27"/>
      <c r="AG341" s="27"/>
      <c r="AH341" s="27"/>
      <c r="AI341" s="27"/>
      <c r="AJ341" s="27"/>
      <c r="AK341" s="27"/>
      <c r="AL341" s="27"/>
    </row>
    <row r="342" spans="1:38">
      <c r="A342" s="27"/>
      <c r="B342" s="27"/>
      <c r="C342" s="27"/>
      <c r="D342" s="27"/>
      <c r="E342" s="27"/>
      <c r="F342" s="27"/>
      <c r="G342" s="27"/>
      <c r="H342" s="27"/>
      <c r="I342" s="27"/>
      <c r="J342" s="27"/>
      <c r="K342" s="27"/>
      <c r="L342" s="27"/>
      <c r="M342" s="27"/>
      <c r="N342" s="27"/>
      <c r="O342" s="27"/>
      <c r="P342" s="27"/>
      <c r="Q342" s="27"/>
      <c r="R342" s="80"/>
      <c r="S342" s="27"/>
      <c r="T342" s="27"/>
      <c r="U342" s="27"/>
      <c r="V342" s="27"/>
      <c r="W342" s="27"/>
      <c r="X342" s="27"/>
      <c r="Y342" s="27"/>
      <c r="Z342" s="27"/>
      <c r="AA342" s="27"/>
      <c r="AB342" s="27"/>
      <c r="AC342" s="27"/>
      <c r="AD342" s="27"/>
      <c r="AE342" s="27"/>
      <c r="AF342" s="27"/>
      <c r="AG342" s="27"/>
      <c r="AH342" s="27"/>
      <c r="AI342" s="27"/>
      <c r="AJ342" s="27"/>
      <c r="AK342" s="27"/>
      <c r="AL342" s="27"/>
    </row>
    <row r="343" spans="1:38">
      <c r="A343" s="27"/>
      <c r="B343" s="27"/>
      <c r="C343" s="27"/>
      <c r="D343" s="27"/>
      <c r="E343" s="27"/>
      <c r="F343" s="27"/>
      <c r="G343" s="27"/>
      <c r="H343" s="27"/>
      <c r="I343" s="27"/>
      <c r="J343" s="27"/>
      <c r="K343" s="27"/>
      <c r="L343" s="27"/>
      <c r="M343" s="27"/>
      <c r="N343" s="27"/>
      <c r="O343" s="27"/>
      <c r="P343" s="27"/>
      <c r="Q343" s="27"/>
      <c r="R343" s="80"/>
      <c r="S343" s="27"/>
      <c r="T343" s="27"/>
      <c r="U343" s="27"/>
      <c r="V343" s="27"/>
      <c r="W343" s="27"/>
      <c r="X343" s="27"/>
      <c r="Y343" s="27"/>
      <c r="Z343" s="27"/>
      <c r="AA343" s="27"/>
      <c r="AB343" s="27"/>
      <c r="AC343" s="27"/>
      <c r="AD343" s="27"/>
      <c r="AE343" s="27"/>
      <c r="AF343" s="27"/>
      <c r="AG343" s="27"/>
      <c r="AH343" s="27"/>
      <c r="AI343" s="27"/>
      <c r="AJ343" s="27"/>
      <c r="AK343" s="27"/>
      <c r="AL343" s="27"/>
    </row>
    <row r="344" spans="1:38">
      <c r="A344" s="27"/>
      <c r="B344" s="27"/>
      <c r="C344" s="27"/>
      <c r="D344" s="27"/>
      <c r="E344" s="27"/>
      <c r="F344" s="27"/>
      <c r="G344" s="27"/>
      <c r="H344" s="27"/>
      <c r="I344" s="27"/>
      <c r="J344" s="27"/>
      <c r="K344" s="27"/>
      <c r="L344" s="27"/>
      <c r="M344" s="27"/>
      <c r="N344" s="27"/>
      <c r="O344" s="27"/>
      <c r="P344" s="27"/>
      <c r="Q344" s="27"/>
      <c r="R344" s="80"/>
      <c r="S344" s="27"/>
      <c r="T344" s="27"/>
      <c r="U344" s="27"/>
      <c r="V344" s="27"/>
      <c r="W344" s="27"/>
      <c r="X344" s="27"/>
      <c r="Y344" s="27"/>
      <c r="Z344" s="27"/>
      <c r="AA344" s="27"/>
      <c r="AB344" s="27"/>
      <c r="AC344" s="27"/>
      <c r="AD344" s="27"/>
      <c r="AE344" s="27"/>
      <c r="AF344" s="27"/>
      <c r="AG344" s="27"/>
      <c r="AH344" s="27"/>
      <c r="AI344" s="27"/>
      <c r="AJ344" s="27"/>
      <c r="AK344" s="27"/>
      <c r="AL344" s="27"/>
    </row>
    <row r="345" spans="1:38">
      <c r="A345" s="27"/>
      <c r="B345" s="27"/>
      <c r="C345" s="27"/>
      <c r="D345" s="27"/>
      <c r="E345" s="27"/>
      <c r="F345" s="27"/>
      <c r="G345" s="27"/>
      <c r="H345" s="27"/>
      <c r="I345" s="27"/>
      <c r="J345" s="27"/>
      <c r="K345" s="27"/>
      <c r="L345" s="27"/>
      <c r="M345" s="27"/>
      <c r="N345" s="27"/>
      <c r="O345" s="27"/>
      <c r="P345" s="27"/>
      <c r="Q345" s="27"/>
      <c r="R345" s="80"/>
      <c r="S345" s="27"/>
      <c r="T345" s="27"/>
      <c r="U345" s="27"/>
      <c r="V345" s="27"/>
      <c r="W345" s="27"/>
      <c r="X345" s="27"/>
      <c r="Y345" s="27"/>
      <c r="Z345" s="27"/>
      <c r="AA345" s="27"/>
      <c r="AB345" s="27"/>
      <c r="AC345" s="27"/>
      <c r="AD345" s="27"/>
      <c r="AE345" s="27"/>
      <c r="AF345" s="27"/>
      <c r="AG345" s="27"/>
      <c r="AH345" s="27"/>
      <c r="AI345" s="27"/>
      <c r="AJ345" s="27"/>
      <c r="AK345" s="27"/>
      <c r="AL345" s="27"/>
    </row>
    <row r="346" spans="1:38">
      <c r="A346" s="27"/>
      <c r="B346" s="27"/>
      <c r="C346" s="27"/>
      <c r="D346" s="27"/>
      <c r="E346" s="27"/>
      <c r="F346" s="27"/>
      <c r="G346" s="27"/>
      <c r="H346" s="27"/>
      <c r="I346" s="27"/>
      <c r="J346" s="27"/>
      <c r="K346" s="27"/>
      <c r="L346" s="27"/>
      <c r="M346" s="27"/>
      <c r="N346" s="27"/>
      <c r="O346" s="27"/>
      <c r="P346" s="27"/>
      <c r="Q346" s="27"/>
      <c r="R346" s="80"/>
      <c r="S346" s="27"/>
      <c r="T346" s="27"/>
      <c r="U346" s="27"/>
      <c r="V346" s="27"/>
      <c r="W346" s="27"/>
      <c r="X346" s="27"/>
      <c r="Y346" s="27"/>
      <c r="Z346" s="27"/>
      <c r="AA346" s="27"/>
      <c r="AB346" s="27"/>
      <c r="AC346" s="27"/>
      <c r="AD346" s="27"/>
      <c r="AE346" s="27"/>
      <c r="AF346" s="27"/>
      <c r="AG346" s="27"/>
      <c r="AH346" s="27"/>
      <c r="AI346" s="27"/>
      <c r="AJ346" s="27"/>
      <c r="AK346" s="27"/>
      <c r="AL346" s="27"/>
    </row>
    <row r="347" spans="1:38">
      <c r="A347" s="27"/>
      <c r="B347" s="27"/>
      <c r="C347" s="27"/>
      <c r="D347" s="27"/>
      <c r="E347" s="27"/>
      <c r="F347" s="27"/>
      <c r="G347" s="27"/>
      <c r="H347" s="27"/>
      <c r="I347" s="27"/>
      <c r="J347" s="27"/>
      <c r="K347" s="27"/>
      <c r="L347" s="27"/>
      <c r="M347" s="27"/>
      <c r="N347" s="27"/>
      <c r="O347" s="27"/>
      <c r="P347" s="27"/>
      <c r="Q347" s="27"/>
      <c r="R347" s="80"/>
      <c r="S347" s="27"/>
      <c r="T347" s="27"/>
      <c r="U347" s="27"/>
      <c r="V347" s="27"/>
      <c r="W347" s="27"/>
      <c r="X347" s="27"/>
      <c r="Y347" s="27"/>
      <c r="Z347" s="27"/>
      <c r="AA347" s="27"/>
      <c r="AB347" s="27"/>
      <c r="AC347" s="27"/>
      <c r="AD347" s="27"/>
      <c r="AE347" s="27"/>
      <c r="AF347" s="27"/>
      <c r="AG347" s="27"/>
      <c r="AH347" s="27"/>
      <c r="AI347" s="27"/>
      <c r="AJ347" s="27"/>
      <c r="AK347" s="27"/>
      <c r="AL347" s="27"/>
    </row>
    <row r="348" spans="1:38">
      <c r="A348" s="27"/>
      <c r="B348" s="27"/>
      <c r="C348" s="27"/>
      <c r="D348" s="27"/>
      <c r="E348" s="27"/>
      <c r="F348" s="27"/>
      <c r="G348" s="27"/>
      <c r="H348" s="27"/>
      <c r="I348" s="27"/>
      <c r="J348" s="27"/>
      <c r="K348" s="27"/>
      <c r="L348" s="27"/>
      <c r="M348" s="27"/>
      <c r="N348" s="27"/>
      <c r="O348" s="27"/>
      <c r="P348" s="27"/>
      <c r="Q348" s="27"/>
      <c r="R348" s="80"/>
      <c r="S348" s="27"/>
      <c r="T348" s="27"/>
      <c r="U348" s="27"/>
      <c r="V348" s="27"/>
      <c r="W348" s="27"/>
      <c r="X348" s="27"/>
      <c r="Y348" s="27"/>
      <c r="Z348" s="27"/>
      <c r="AA348" s="27"/>
      <c r="AB348" s="27"/>
      <c r="AC348" s="27"/>
      <c r="AD348" s="27"/>
      <c r="AE348" s="27"/>
      <c r="AF348" s="27"/>
      <c r="AG348" s="27"/>
      <c r="AH348" s="27"/>
      <c r="AI348" s="27"/>
      <c r="AJ348" s="27"/>
      <c r="AK348" s="27"/>
      <c r="AL348" s="27"/>
    </row>
    <row r="349" spans="1:38">
      <c r="A349" s="27"/>
      <c r="B349" s="27"/>
      <c r="C349" s="27"/>
      <c r="D349" s="27"/>
      <c r="E349" s="27"/>
      <c r="F349" s="27"/>
      <c r="G349" s="27"/>
      <c r="H349" s="27"/>
      <c r="I349" s="27"/>
      <c r="J349" s="27"/>
      <c r="K349" s="27"/>
      <c r="L349" s="27"/>
      <c r="M349" s="27"/>
      <c r="N349" s="27"/>
      <c r="O349" s="27"/>
      <c r="P349" s="27"/>
      <c r="Q349" s="27"/>
      <c r="R349" s="80"/>
      <c r="S349" s="27"/>
      <c r="T349" s="27"/>
      <c r="U349" s="27"/>
      <c r="V349" s="27"/>
      <c r="W349" s="27"/>
      <c r="X349" s="27"/>
      <c r="Y349" s="27"/>
      <c r="Z349" s="27"/>
      <c r="AA349" s="27"/>
      <c r="AB349" s="27"/>
      <c r="AC349" s="27"/>
      <c r="AD349" s="27"/>
      <c r="AE349" s="27"/>
      <c r="AF349" s="27"/>
      <c r="AG349" s="27"/>
      <c r="AH349" s="27"/>
      <c r="AI349" s="27"/>
      <c r="AJ349" s="27"/>
      <c r="AK349" s="27"/>
      <c r="AL349" s="27"/>
    </row>
    <row r="350" spans="1:38">
      <c r="A350" s="27"/>
      <c r="B350" s="27"/>
      <c r="C350" s="27"/>
      <c r="D350" s="27"/>
      <c r="E350" s="27"/>
      <c r="F350" s="27"/>
      <c r="G350" s="27"/>
      <c r="H350" s="27"/>
      <c r="I350" s="27"/>
      <c r="J350" s="27"/>
      <c r="K350" s="27"/>
      <c r="L350" s="27"/>
      <c r="M350" s="27"/>
      <c r="N350" s="27"/>
      <c r="O350" s="27"/>
      <c r="P350" s="27"/>
      <c r="Q350" s="27"/>
      <c r="R350" s="80"/>
      <c r="S350" s="27"/>
      <c r="T350" s="27"/>
      <c r="U350" s="27"/>
      <c r="V350" s="27"/>
      <c r="W350" s="27"/>
      <c r="X350" s="27"/>
      <c r="Y350" s="27"/>
      <c r="Z350" s="27"/>
      <c r="AA350" s="27"/>
      <c r="AB350" s="27"/>
      <c r="AC350" s="27"/>
      <c r="AD350" s="27"/>
      <c r="AE350" s="27"/>
      <c r="AF350" s="27"/>
      <c r="AG350" s="27"/>
      <c r="AH350" s="27"/>
      <c r="AI350" s="27"/>
      <c r="AJ350" s="27"/>
      <c r="AK350" s="27"/>
      <c r="AL350" s="27"/>
    </row>
    <row r="351" spans="1:38">
      <c r="A351" s="27"/>
      <c r="B351" s="27"/>
      <c r="C351" s="27"/>
      <c r="D351" s="27"/>
      <c r="E351" s="27"/>
      <c r="F351" s="27"/>
      <c r="G351" s="27"/>
      <c r="H351" s="27"/>
      <c r="I351" s="27"/>
      <c r="J351" s="27"/>
      <c r="K351" s="27"/>
      <c r="L351" s="27"/>
      <c r="M351" s="27"/>
      <c r="N351" s="27"/>
      <c r="O351" s="27"/>
      <c r="P351" s="27"/>
      <c r="Q351" s="27"/>
      <c r="R351" s="80"/>
      <c r="S351" s="27"/>
      <c r="T351" s="27"/>
      <c r="U351" s="27"/>
      <c r="V351" s="27"/>
      <c r="W351" s="27"/>
      <c r="X351" s="27"/>
      <c r="Y351" s="27"/>
      <c r="Z351" s="27"/>
      <c r="AA351" s="27"/>
      <c r="AB351" s="27"/>
      <c r="AC351" s="27"/>
      <c r="AD351" s="27"/>
      <c r="AE351" s="27"/>
      <c r="AF351" s="27"/>
      <c r="AG351" s="27"/>
      <c r="AH351" s="27"/>
      <c r="AI351" s="27"/>
      <c r="AJ351" s="27"/>
      <c r="AK351" s="27"/>
      <c r="AL351" s="27"/>
    </row>
    <row r="352" spans="1:38">
      <c r="A352" s="27"/>
      <c r="B352" s="27"/>
      <c r="C352" s="27"/>
      <c r="D352" s="27"/>
      <c r="E352" s="27"/>
      <c r="F352" s="27"/>
      <c r="G352" s="27"/>
      <c r="H352" s="27"/>
      <c r="I352" s="27"/>
      <c r="J352" s="27"/>
      <c r="K352" s="27"/>
      <c r="L352" s="27"/>
      <c r="M352" s="27"/>
      <c r="N352" s="27"/>
      <c r="O352" s="27"/>
      <c r="P352" s="27"/>
      <c r="Q352" s="27"/>
      <c r="R352" s="80"/>
      <c r="S352" s="27"/>
      <c r="T352" s="27"/>
      <c r="U352" s="27"/>
      <c r="V352" s="27"/>
      <c r="W352" s="27"/>
      <c r="X352" s="27"/>
      <c r="Y352" s="27"/>
      <c r="Z352" s="27"/>
      <c r="AA352" s="27"/>
      <c r="AB352" s="27"/>
      <c r="AC352" s="27"/>
      <c r="AD352" s="27"/>
      <c r="AE352" s="27"/>
      <c r="AF352" s="27"/>
      <c r="AG352" s="27"/>
      <c r="AH352" s="27"/>
      <c r="AI352" s="27"/>
      <c r="AJ352" s="27"/>
      <c r="AK352" s="27"/>
      <c r="AL352" s="27"/>
    </row>
    <row r="353" spans="1:38">
      <c r="A353" s="27"/>
      <c r="B353" s="27"/>
      <c r="C353" s="27"/>
      <c r="D353" s="27"/>
      <c r="E353" s="27"/>
      <c r="F353" s="27"/>
      <c r="G353" s="27"/>
      <c r="H353" s="27"/>
      <c r="I353" s="27"/>
      <c r="J353" s="27"/>
      <c r="K353" s="27"/>
      <c r="L353" s="27"/>
      <c r="M353" s="27"/>
      <c r="N353" s="27"/>
      <c r="O353" s="27"/>
      <c r="P353" s="27"/>
      <c r="Q353" s="27"/>
      <c r="R353" s="80"/>
      <c r="S353" s="27"/>
      <c r="T353" s="27"/>
      <c r="U353" s="27"/>
      <c r="V353" s="27"/>
      <c r="W353" s="27"/>
      <c r="X353" s="27"/>
      <c r="Y353" s="27"/>
      <c r="Z353" s="27"/>
      <c r="AA353" s="27"/>
      <c r="AB353" s="27"/>
      <c r="AC353" s="27"/>
      <c r="AD353" s="27"/>
      <c r="AE353" s="27"/>
      <c r="AF353" s="27"/>
      <c r="AG353" s="27"/>
      <c r="AH353" s="27"/>
      <c r="AI353" s="27"/>
      <c r="AJ353" s="27"/>
      <c r="AK353" s="27"/>
      <c r="AL353" s="27"/>
    </row>
    <row r="354" spans="1:38">
      <c r="A354" s="27"/>
      <c r="B354" s="27"/>
      <c r="C354" s="27"/>
      <c r="D354" s="27"/>
      <c r="E354" s="27"/>
      <c r="F354" s="27"/>
      <c r="G354" s="27"/>
      <c r="H354" s="27"/>
      <c r="I354" s="27"/>
      <c r="J354" s="27"/>
      <c r="K354" s="27"/>
      <c r="L354" s="27"/>
      <c r="M354" s="27"/>
      <c r="N354" s="27"/>
      <c r="O354" s="27"/>
      <c r="P354" s="27"/>
      <c r="Q354" s="27"/>
      <c r="R354" s="80"/>
      <c r="S354" s="27"/>
      <c r="T354" s="27"/>
      <c r="U354" s="27"/>
      <c r="V354" s="27"/>
      <c r="W354" s="27"/>
      <c r="X354" s="27"/>
      <c r="Y354" s="27"/>
      <c r="Z354" s="27"/>
      <c r="AA354" s="27"/>
      <c r="AB354" s="27"/>
      <c r="AC354" s="27"/>
      <c r="AD354" s="27"/>
      <c r="AE354" s="27"/>
      <c r="AF354" s="27"/>
      <c r="AG354" s="27"/>
      <c r="AH354" s="27"/>
      <c r="AI354" s="27"/>
      <c r="AJ354" s="27"/>
      <c r="AK354" s="27"/>
      <c r="AL354" s="27"/>
    </row>
    <row r="355" spans="1:38">
      <c r="A355" s="27"/>
      <c r="B355" s="27"/>
      <c r="C355" s="27"/>
      <c r="D355" s="27"/>
      <c r="E355" s="27"/>
      <c r="F355" s="27"/>
      <c r="G355" s="27"/>
      <c r="H355" s="27"/>
      <c r="I355" s="27"/>
      <c r="J355" s="27"/>
      <c r="K355" s="27"/>
      <c r="L355" s="27"/>
      <c r="M355" s="27"/>
      <c r="N355" s="27"/>
      <c r="O355" s="27"/>
      <c r="P355" s="27"/>
      <c r="Q355" s="27"/>
      <c r="R355" s="80"/>
      <c r="S355" s="27"/>
      <c r="T355" s="27"/>
      <c r="U355" s="27"/>
      <c r="V355" s="27"/>
      <c r="W355" s="27"/>
      <c r="X355" s="27"/>
      <c r="Y355" s="27"/>
      <c r="Z355" s="27"/>
      <c r="AA355" s="27"/>
      <c r="AB355" s="27"/>
      <c r="AC355" s="27"/>
      <c r="AD355" s="27"/>
      <c r="AE355" s="27"/>
      <c r="AF355" s="27"/>
      <c r="AG355" s="27"/>
      <c r="AH355" s="27"/>
      <c r="AI355" s="27"/>
      <c r="AJ355" s="27"/>
      <c r="AK355" s="27"/>
      <c r="AL355" s="27"/>
    </row>
    <row r="356" spans="1:38">
      <c r="A356" s="27"/>
      <c r="B356" s="27"/>
      <c r="C356" s="27"/>
      <c r="D356" s="27"/>
      <c r="E356" s="27"/>
      <c r="F356" s="27"/>
      <c r="G356" s="27"/>
      <c r="H356" s="27"/>
      <c r="I356" s="27"/>
      <c r="J356" s="27"/>
      <c r="K356" s="27"/>
      <c r="L356" s="27"/>
      <c r="M356" s="27"/>
      <c r="N356" s="27"/>
      <c r="O356" s="27"/>
      <c r="P356" s="27"/>
      <c r="Q356" s="27"/>
      <c r="R356" s="80"/>
      <c r="S356" s="27"/>
      <c r="T356" s="27"/>
      <c r="U356" s="27"/>
      <c r="V356" s="27"/>
      <c r="W356" s="27"/>
      <c r="X356" s="27"/>
      <c r="Y356" s="27"/>
      <c r="Z356" s="27"/>
      <c r="AA356" s="27"/>
      <c r="AB356" s="27"/>
      <c r="AC356" s="27"/>
      <c r="AD356" s="27"/>
      <c r="AE356" s="27"/>
      <c r="AF356" s="27"/>
      <c r="AG356" s="27"/>
      <c r="AH356" s="27"/>
      <c r="AI356" s="27"/>
      <c r="AJ356" s="27"/>
      <c r="AK356" s="27"/>
      <c r="AL356" s="27"/>
    </row>
    <row r="357" spans="1:38">
      <c r="A357" s="27"/>
      <c r="B357" s="27"/>
      <c r="C357" s="27"/>
      <c r="D357" s="27"/>
      <c r="E357" s="27"/>
      <c r="F357" s="27"/>
      <c r="G357" s="27"/>
      <c r="H357" s="27"/>
      <c r="I357" s="27"/>
      <c r="J357" s="27"/>
      <c r="K357" s="27"/>
      <c r="L357" s="27"/>
      <c r="M357" s="27"/>
      <c r="N357" s="27"/>
      <c r="O357" s="27"/>
      <c r="P357" s="27"/>
      <c r="Q357" s="27"/>
      <c r="R357" s="80"/>
      <c r="S357" s="27"/>
      <c r="T357" s="27"/>
      <c r="U357" s="27"/>
      <c r="V357" s="27"/>
      <c r="W357" s="27"/>
      <c r="X357" s="27"/>
      <c r="Y357" s="27"/>
      <c r="Z357" s="27"/>
      <c r="AA357" s="27"/>
      <c r="AB357" s="27"/>
      <c r="AC357" s="27"/>
      <c r="AD357" s="27"/>
      <c r="AE357" s="27"/>
      <c r="AF357" s="27"/>
      <c r="AG357" s="27"/>
      <c r="AH357" s="27"/>
      <c r="AI357" s="27"/>
      <c r="AJ357" s="27"/>
      <c r="AK357" s="27"/>
      <c r="AL357" s="27"/>
    </row>
    <row r="358" spans="1:38">
      <c r="A358" s="27"/>
      <c r="B358" s="27"/>
      <c r="C358" s="27"/>
      <c r="D358" s="27"/>
      <c r="E358" s="27"/>
      <c r="F358" s="27"/>
      <c r="G358" s="27"/>
      <c r="H358" s="27"/>
      <c r="I358" s="27"/>
      <c r="J358" s="27"/>
      <c r="K358" s="27"/>
      <c r="L358" s="27"/>
      <c r="M358" s="27"/>
      <c r="N358" s="27"/>
      <c r="O358" s="27"/>
      <c r="P358" s="27"/>
      <c r="Q358" s="27"/>
      <c r="R358" s="80"/>
      <c r="S358" s="27"/>
      <c r="T358" s="27"/>
      <c r="U358" s="27"/>
      <c r="V358" s="27"/>
      <c r="W358" s="27"/>
      <c r="X358" s="27"/>
      <c r="Y358" s="27"/>
      <c r="Z358" s="27"/>
      <c r="AA358" s="27"/>
      <c r="AB358" s="27"/>
      <c r="AC358" s="27"/>
      <c r="AD358" s="27"/>
      <c r="AE358" s="27"/>
      <c r="AF358" s="27"/>
      <c r="AG358" s="27"/>
      <c r="AH358" s="27"/>
      <c r="AI358" s="27"/>
      <c r="AJ358" s="27"/>
      <c r="AK358" s="27"/>
      <c r="AL358" s="27"/>
    </row>
    <row r="359" spans="1:38">
      <c r="A359" s="27"/>
      <c r="B359" s="27"/>
      <c r="C359" s="27"/>
      <c r="D359" s="27"/>
      <c r="E359" s="27"/>
      <c r="F359" s="27"/>
      <c r="G359" s="27"/>
      <c r="H359" s="27"/>
      <c r="I359" s="27"/>
      <c r="J359" s="27"/>
      <c r="K359" s="27"/>
      <c r="L359" s="27"/>
      <c r="M359" s="27"/>
      <c r="N359" s="27"/>
      <c r="O359" s="27"/>
      <c r="P359" s="27"/>
      <c r="Q359" s="27"/>
      <c r="R359" s="80"/>
      <c r="S359" s="27"/>
      <c r="T359" s="27"/>
      <c r="U359" s="27"/>
      <c r="V359" s="27"/>
      <c r="W359" s="27"/>
      <c r="X359" s="27"/>
      <c r="Y359" s="27"/>
      <c r="Z359" s="27"/>
      <c r="AA359" s="27"/>
      <c r="AB359" s="27"/>
      <c r="AC359" s="27"/>
      <c r="AD359" s="27"/>
      <c r="AE359" s="27"/>
      <c r="AF359" s="27"/>
      <c r="AG359" s="27"/>
      <c r="AH359" s="27"/>
      <c r="AI359" s="27"/>
      <c r="AJ359" s="27"/>
      <c r="AK359" s="27"/>
      <c r="AL359" s="27"/>
    </row>
    <row r="360" spans="1:38">
      <c r="A360" s="27"/>
      <c r="B360" s="27"/>
      <c r="C360" s="27"/>
      <c r="D360" s="27"/>
      <c r="E360" s="27"/>
      <c r="F360" s="27"/>
      <c r="G360" s="27"/>
      <c r="H360" s="27"/>
      <c r="I360" s="27"/>
      <c r="J360" s="27"/>
      <c r="K360" s="27"/>
      <c r="L360" s="27"/>
      <c r="M360" s="27"/>
      <c r="N360" s="27"/>
      <c r="O360" s="27"/>
      <c r="P360" s="27"/>
      <c r="Q360" s="27"/>
      <c r="R360" s="80"/>
      <c r="S360" s="27"/>
      <c r="T360" s="27"/>
      <c r="U360" s="27"/>
      <c r="V360" s="27"/>
      <c r="W360" s="27"/>
      <c r="X360" s="27"/>
      <c r="Y360" s="27"/>
      <c r="Z360" s="27"/>
      <c r="AA360" s="27"/>
      <c r="AB360" s="27"/>
      <c r="AC360" s="27"/>
      <c r="AD360" s="27"/>
      <c r="AE360" s="27"/>
      <c r="AF360" s="27"/>
      <c r="AG360" s="27"/>
      <c r="AH360" s="27"/>
      <c r="AI360" s="27"/>
      <c r="AJ360" s="27"/>
      <c r="AK360" s="27"/>
      <c r="AL360" s="27"/>
    </row>
    <row r="361" spans="1:38">
      <c r="A361" s="27"/>
      <c r="B361" s="27"/>
      <c r="C361" s="27"/>
      <c r="D361" s="27"/>
      <c r="E361" s="27"/>
      <c r="F361" s="27"/>
      <c r="G361" s="27"/>
      <c r="H361" s="27"/>
      <c r="I361" s="27"/>
      <c r="J361" s="27"/>
      <c r="K361" s="27"/>
      <c r="L361" s="27"/>
      <c r="M361" s="27"/>
      <c r="N361" s="27"/>
      <c r="O361" s="27"/>
      <c r="P361" s="27"/>
      <c r="Q361" s="27"/>
      <c r="R361" s="80"/>
      <c r="S361" s="27"/>
      <c r="T361" s="27"/>
      <c r="U361" s="27"/>
      <c r="V361" s="27"/>
      <c r="W361" s="27"/>
      <c r="X361" s="27"/>
      <c r="Y361" s="27"/>
      <c r="Z361" s="27"/>
      <c r="AA361" s="27"/>
      <c r="AB361" s="27"/>
      <c r="AC361" s="27"/>
      <c r="AD361" s="27"/>
      <c r="AE361" s="27"/>
      <c r="AF361" s="27"/>
      <c r="AG361" s="27"/>
      <c r="AH361" s="27"/>
      <c r="AI361" s="27"/>
      <c r="AJ361" s="27"/>
      <c r="AK361" s="27"/>
      <c r="AL361" s="27"/>
    </row>
    <row r="362" spans="1:38">
      <c r="A362" s="27"/>
      <c r="B362" s="27"/>
      <c r="C362" s="27"/>
      <c r="D362" s="27"/>
      <c r="E362" s="27"/>
      <c r="F362" s="27"/>
      <c r="G362" s="27"/>
      <c r="H362" s="27"/>
      <c r="I362" s="27"/>
      <c r="J362" s="27"/>
      <c r="K362" s="27"/>
      <c r="L362" s="27"/>
      <c r="M362" s="27"/>
      <c r="N362" s="27"/>
      <c r="O362" s="27"/>
      <c r="P362" s="27"/>
      <c r="Q362" s="27"/>
      <c r="R362" s="80"/>
      <c r="S362" s="27"/>
      <c r="T362" s="27"/>
      <c r="U362" s="27"/>
      <c r="V362" s="27"/>
      <c r="W362" s="27"/>
      <c r="X362" s="27"/>
      <c r="Y362" s="27"/>
      <c r="Z362" s="27"/>
      <c r="AA362" s="27"/>
      <c r="AB362" s="27"/>
      <c r="AC362" s="27"/>
      <c r="AD362" s="27"/>
      <c r="AE362" s="27"/>
      <c r="AF362" s="27"/>
      <c r="AG362" s="27"/>
      <c r="AH362" s="27"/>
      <c r="AI362" s="27"/>
      <c r="AJ362" s="27"/>
      <c r="AK362" s="27"/>
      <c r="AL362" s="27"/>
    </row>
    <row r="363" spans="1:38">
      <c r="A363" s="27"/>
      <c r="B363" s="27"/>
      <c r="C363" s="27"/>
      <c r="D363" s="27"/>
      <c r="E363" s="27"/>
      <c r="F363" s="27"/>
      <c r="G363" s="27"/>
      <c r="H363" s="27"/>
      <c r="I363" s="27"/>
      <c r="J363" s="27"/>
      <c r="K363" s="27"/>
      <c r="L363" s="27"/>
      <c r="M363" s="27"/>
      <c r="N363" s="27"/>
      <c r="O363" s="27"/>
      <c r="P363" s="27"/>
      <c r="Q363" s="27"/>
      <c r="R363" s="80"/>
      <c r="S363" s="27"/>
      <c r="T363" s="27"/>
      <c r="U363" s="27"/>
      <c r="V363" s="27"/>
      <c r="W363" s="27"/>
      <c r="X363" s="27"/>
      <c r="Y363" s="27"/>
      <c r="Z363" s="27"/>
      <c r="AA363" s="27"/>
      <c r="AB363" s="27"/>
      <c r="AC363" s="27"/>
      <c r="AD363" s="27"/>
      <c r="AE363" s="27"/>
      <c r="AF363" s="27"/>
      <c r="AG363" s="27"/>
      <c r="AH363" s="27"/>
      <c r="AI363" s="27"/>
      <c r="AJ363" s="27"/>
      <c r="AK363" s="27"/>
      <c r="AL363" s="27"/>
    </row>
    <row r="364" spans="1:38">
      <c r="A364" s="27"/>
      <c r="B364" s="27"/>
      <c r="C364" s="27"/>
      <c r="D364" s="27"/>
      <c r="E364" s="27"/>
      <c r="F364" s="27"/>
      <c r="G364" s="27"/>
      <c r="H364" s="27"/>
      <c r="I364" s="27"/>
      <c r="J364" s="27"/>
      <c r="K364" s="27"/>
      <c r="L364" s="27"/>
      <c r="M364" s="27"/>
      <c r="N364" s="27"/>
      <c r="O364" s="27"/>
      <c r="P364" s="27"/>
      <c r="Q364" s="27"/>
      <c r="R364" s="80"/>
      <c r="S364" s="27"/>
      <c r="T364" s="27"/>
      <c r="U364" s="27"/>
      <c r="V364" s="27"/>
      <c r="W364" s="27"/>
      <c r="X364" s="27"/>
      <c r="Y364" s="27"/>
      <c r="Z364" s="27"/>
      <c r="AA364" s="27"/>
      <c r="AB364" s="27"/>
      <c r="AC364" s="27"/>
      <c r="AD364" s="27"/>
      <c r="AE364" s="27"/>
      <c r="AF364" s="27"/>
      <c r="AG364" s="27"/>
      <c r="AH364" s="27"/>
      <c r="AI364" s="27"/>
      <c r="AJ364" s="27"/>
      <c r="AK364" s="27"/>
      <c r="AL364" s="27"/>
    </row>
    <row r="365" spans="1:38">
      <c r="A365" s="27"/>
      <c r="B365" s="27"/>
      <c r="C365" s="27"/>
      <c r="D365" s="27"/>
      <c r="E365" s="27"/>
      <c r="F365" s="27"/>
      <c r="G365" s="27"/>
      <c r="H365" s="27"/>
      <c r="I365" s="27"/>
      <c r="J365" s="27"/>
      <c r="K365" s="27"/>
      <c r="L365" s="27"/>
      <c r="M365" s="27"/>
      <c r="N365" s="27"/>
      <c r="O365" s="27"/>
      <c r="P365" s="27"/>
      <c r="Q365" s="27"/>
      <c r="R365" s="80"/>
      <c r="S365" s="27"/>
      <c r="T365" s="27"/>
      <c r="U365" s="27"/>
      <c r="V365" s="27"/>
      <c r="W365" s="27"/>
      <c r="X365" s="27"/>
      <c r="Y365" s="27"/>
      <c r="Z365" s="27"/>
      <c r="AA365" s="27"/>
      <c r="AB365" s="27"/>
      <c r="AC365" s="27"/>
      <c r="AD365" s="27"/>
      <c r="AE365" s="27"/>
      <c r="AF365" s="27"/>
      <c r="AG365" s="27"/>
      <c r="AH365" s="27"/>
      <c r="AI365" s="27"/>
      <c r="AJ365" s="27"/>
      <c r="AK365" s="27"/>
      <c r="AL365" s="27"/>
    </row>
    <row r="366" spans="1:38">
      <c r="A366" s="27"/>
      <c r="B366" s="27"/>
      <c r="C366" s="27"/>
      <c r="D366" s="27"/>
      <c r="E366" s="27"/>
      <c r="F366" s="27"/>
      <c r="G366" s="27"/>
      <c r="H366" s="27"/>
      <c r="I366" s="27"/>
      <c r="J366" s="27"/>
      <c r="K366" s="27"/>
      <c r="L366" s="27"/>
      <c r="M366" s="27"/>
      <c r="N366" s="27"/>
      <c r="O366" s="27"/>
      <c r="P366" s="27"/>
      <c r="Q366" s="27"/>
      <c r="R366" s="80"/>
      <c r="S366" s="27"/>
      <c r="T366" s="27"/>
      <c r="U366" s="27"/>
      <c r="V366" s="27"/>
      <c r="W366" s="27"/>
      <c r="X366" s="27"/>
      <c r="Y366" s="27"/>
      <c r="Z366" s="27"/>
      <c r="AA366" s="27"/>
      <c r="AB366" s="27"/>
      <c r="AC366" s="27"/>
      <c r="AD366" s="27"/>
      <c r="AE366" s="27"/>
      <c r="AF366" s="27"/>
      <c r="AG366" s="27"/>
      <c r="AH366" s="27"/>
      <c r="AI366" s="27"/>
      <c r="AJ366" s="27"/>
      <c r="AK366" s="27"/>
      <c r="AL366" s="27"/>
    </row>
    <row r="367" spans="1:38">
      <c r="A367" s="27"/>
      <c r="B367" s="27"/>
      <c r="C367" s="27"/>
      <c r="D367" s="27"/>
      <c r="E367" s="27"/>
      <c r="F367" s="27"/>
      <c r="G367" s="27"/>
      <c r="H367" s="27"/>
      <c r="I367" s="27"/>
      <c r="J367" s="27"/>
      <c r="K367" s="27"/>
      <c r="L367" s="27"/>
      <c r="M367" s="27"/>
      <c r="N367" s="27"/>
      <c r="O367" s="27"/>
      <c r="P367" s="27"/>
      <c r="Q367" s="27"/>
      <c r="R367" s="80"/>
      <c r="S367" s="27"/>
      <c r="T367" s="27"/>
      <c r="U367" s="27"/>
      <c r="V367" s="27"/>
      <c r="W367" s="27"/>
      <c r="X367" s="27"/>
      <c r="Y367" s="27"/>
      <c r="Z367" s="27"/>
      <c r="AA367" s="27"/>
      <c r="AB367" s="27"/>
      <c r="AC367" s="27"/>
      <c r="AD367" s="27"/>
      <c r="AE367" s="27"/>
      <c r="AF367" s="27"/>
      <c r="AG367" s="27"/>
      <c r="AH367" s="27"/>
      <c r="AI367" s="27"/>
      <c r="AJ367" s="27"/>
      <c r="AK367" s="27"/>
      <c r="AL367" s="27"/>
    </row>
    <row r="368" spans="1:38">
      <c r="A368" s="27"/>
      <c r="B368" s="27"/>
      <c r="C368" s="27"/>
      <c r="D368" s="27"/>
      <c r="E368" s="27"/>
      <c r="F368" s="27"/>
      <c r="G368" s="27"/>
      <c r="H368" s="27"/>
      <c r="I368" s="27"/>
      <c r="J368" s="27"/>
      <c r="K368" s="27"/>
      <c r="L368" s="27"/>
      <c r="M368" s="27"/>
      <c r="N368" s="27"/>
      <c r="O368" s="27"/>
      <c r="P368" s="27"/>
      <c r="Q368" s="27"/>
      <c r="R368" s="80"/>
      <c r="S368" s="27"/>
      <c r="T368" s="27"/>
      <c r="U368" s="27"/>
      <c r="V368" s="27"/>
      <c r="W368" s="27"/>
      <c r="X368" s="27"/>
      <c r="Y368" s="27"/>
      <c r="Z368" s="27"/>
      <c r="AA368" s="27"/>
      <c r="AB368" s="27"/>
      <c r="AC368" s="27"/>
      <c r="AD368" s="27"/>
      <c r="AE368" s="27"/>
      <c r="AF368" s="27"/>
      <c r="AG368" s="27"/>
      <c r="AH368" s="27"/>
      <c r="AI368" s="27"/>
      <c r="AJ368" s="27"/>
      <c r="AK368" s="27"/>
      <c r="AL368" s="27"/>
    </row>
    <row r="369" spans="1:38">
      <c r="A369" s="27"/>
      <c r="B369" s="27"/>
      <c r="C369" s="27"/>
      <c r="D369" s="27"/>
      <c r="E369" s="27"/>
      <c r="F369" s="27"/>
      <c r="G369" s="27"/>
      <c r="H369" s="27"/>
      <c r="I369" s="27"/>
      <c r="J369" s="27"/>
      <c r="K369" s="27"/>
      <c r="L369" s="27"/>
      <c r="M369" s="27"/>
      <c r="N369" s="27"/>
      <c r="O369" s="27"/>
      <c r="P369" s="27"/>
      <c r="Q369" s="27"/>
      <c r="R369" s="80"/>
      <c r="S369" s="27"/>
      <c r="T369" s="27"/>
      <c r="U369" s="27"/>
      <c r="V369" s="27"/>
      <c r="W369" s="27"/>
      <c r="X369" s="27"/>
      <c r="Y369" s="27"/>
      <c r="Z369" s="27"/>
      <c r="AA369" s="27"/>
      <c r="AB369" s="27"/>
      <c r="AC369" s="27"/>
      <c r="AD369" s="27"/>
      <c r="AE369" s="27"/>
      <c r="AF369" s="27"/>
      <c r="AG369" s="27"/>
      <c r="AH369" s="27"/>
      <c r="AI369" s="27"/>
      <c r="AJ369" s="27"/>
      <c r="AK369" s="27"/>
      <c r="AL369" s="27"/>
    </row>
    <row r="370" spans="1:38">
      <c r="A370" s="27"/>
      <c r="B370" s="27"/>
      <c r="C370" s="27"/>
      <c r="D370" s="27"/>
      <c r="E370" s="27"/>
      <c r="F370" s="27"/>
      <c r="G370" s="27"/>
      <c r="H370" s="27"/>
      <c r="I370" s="27"/>
      <c r="J370" s="27"/>
      <c r="K370" s="27"/>
      <c r="L370" s="27"/>
      <c r="M370" s="27"/>
      <c r="N370" s="27"/>
      <c r="O370" s="27"/>
      <c r="P370" s="27"/>
      <c r="Q370" s="27"/>
      <c r="R370" s="80"/>
      <c r="S370" s="27"/>
      <c r="T370" s="27"/>
      <c r="U370" s="27"/>
      <c r="V370" s="27"/>
      <c r="W370" s="27"/>
      <c r="X370" s="27"/>
      <c r="Y370" s="27"/>
      <c r="Z370" s="27"/>
      <c r="AA370" s="27"/>
      <c r="AB370" s="27"/>
      <c r="AC370" s="27"/>
      <c r="AD370" s="27"/>
      <c r="AE370" s="27"/>
      <c r="AF370" s="27"/>
      <c r="AG370" s="27"/>
      <c r="AH370" s="27"/>
      <c r="AI370" s="27"/>
      <c r="AJ370" s="27"/>
      <c r="AK370" s="27"/>
      <c r="AL370" s="27"/>
    </row>
    <row r="371" spans="1:38">
      <c r="A371" s="27"/>
      <c r="B371" s="27"/>
      <c r="C371" s="27"/>
      <c r="D371" s="27"/>
      <c r="E371" s="27"/>
      <c r="F371" s="27"/>
      <c r="G371" s="27"/>
      <c r="H371" s="27"/>
      <c r="I371" s="27"/>
      <c r="J371" s="27"/>
      <c r="K371" s="27"/>
      <c r="L371" s="27"/>
      <c r="M371" s="27"/>
      <c r="N371" s="27"/>
      <c r="O371" s="27"/>
      <c r="P371" s="27"/>
      <c r="Q371" s="27"/>
      <c r="R371" s="80"/>
      <c r="S371" s="27"/>
      <c r="T371" s="27"/>
      <c r="U371" s="27"/>
      <c r="V371" s="27"/>
      <c r="W371" s="27"/>
      <c r="X371" s="27"/>
      <c r="Y371" s="27"/>
      <c r="Z371" s="27"/>
      <c r="AA371" s="27"/>
      <c r="AB371" s="27"/>
      <c r="AC371" s="27"/>
      <c r="AD371" s="27"/>
      <c r="AE371" s="27"/>
      <c r="AF371" s="27"/>
      <c r="AG371" s="27"/>
      <c r="AH371" s="27"/>
      <c r="AI371" s="27"/>
      <c r="AJ371" s="27"/>
      <c r="AK371" s="27"/>
      <c r="AL371" s="27"/>
    </row>
    <row r="372" spans="1:38">
      <c r="A372" s="27"/>
      <c r="B372" s="27"/>
      <c r="C372" s="27"/>
      <c r="D372" s="27"/>
      <c r="E372" s="27"/>
      <c r="F372" s="27"/>
      <c r="G372" s="27"/>
      <c r="H372" s="27"/>
      <c r="I372" s="27"/>
      <c r="J372" s="27"/>
      <c r="K372" s="27"/>
      <c r="L372" s="27"/>
      <c r="M372" s="27"/>
      <c r="N372" s="27"/>
      <c r="O372" s="27"/>
      <c r="P372" s="27"/>
      <c r="Q372" s="27"/>
      <c r="R372" s="80"/>
      <c r="S372" s="27"/>
      <c r="T372" s="27"/>
      <c r="U372" s="27"/>
      <c r="V372" s="27"/>
      <c r="W372" s="27"/>
      <c r="X372" s="27"/>
      <c r="Y372" s="27"/>
      <c r="Z372" s="27"/>
      <c r="AA372" s="27"/>
      <c r="AB372" s="27"/>
      <c r="AC372" s="27"/>
      <c r="AD372" s="27"/>
      <c r="AE372" s="27"/>
      <c r="AF372" s="27"/>
      <c r="AG372" s="27"/>
      <c r="AH372" s="27"/>
      <c r="AI372" s="27"/>
      <c r="AJ372" s="27"/>
      <c r="AK372" s="27"/>
      <c r="AL372" s="27"/>
    </row>
    <row r="373" spans="1:38">
      <c r="A373" s="27"/>
      <c r="B373" s="27"/>
      <c r="C373" s="27"/>
      <c r="D373" s="27"/>
      <c r="E373" s="27"/>
      <c r="F373" s="27"/>
      <c r="G373" s="27"/>
      <c r="H373" s="27"/>
      <c r="I373" s="27"/>
      <c r="J373" s="27"/>
      <c r="K373" s="27"/>
      <c r="L373" s="27"/>
      <c r="M373" s="27"/>
      <c r="N373" s="27"/>
      <c r="O373" s="27"/>
      <c r="P373" s="27"/>
      <c r="Q373" s="27"/>
      <c r="R373" s="80"/>
      <c r="S373" s="27"/>
      <c r="T373" s="27"/>
      <c r="U373" s="27"/>
      <c r="V373" s="27"/>
      <c r="W373" s="27"/>
      <c r="X373" s="27"/>
      <c r="Y373" s="27"/>
      <c r="Z373" s="27"/>
      <c r="AA373" s="27"/>
      <c r="AB373" s="27"/>
      <c r="AC373" s="27"/>
      <c r="AD373" s="27"/>
      <c r="AE373" s="27"/>
      <c r="AF373" s="27"/>
      <c r="AG373" s="27"/>
      <c r="AH373" s="27"/>
      <c r="AI373" s="27"/>
      <c r="AJ373" s="27"/>
      <c r="AK373" s="27"/>
      <c r="AL373" s="27"/>
    </row>
    <row r="374" spans="1:38">
      <c r="A374" s="27"/>
      <c r="B374" s="27"/>
      <c r="C374" s="27"/>
      <c r="D374" s="27"/>
      <c r="E374" s="27"/>
      <c r="F374" s="27"/>
      <c r="G374" s="27"/>
      <c r="H374" s="27"/>
      <c r="I374" s="27"/>
      <c r="J374" s="27"/>
      <c r="K374" s="27"/>
      <c r="L374" s="27"/>
      <c r="M374" s="27"/>
      <c r="N374" s="27"/>
      <c r="O374" s="27"/>
      <c r="P374" s="27"/>
      <c r="Q374" s="27"/>
      <c r="R374" s="80"/>
      <c r="S374" s="27"/>
      <c r="T374" s="27"/>
      <c r="U374" s="27"/>
      <c r="V374" s="27"/>
      <c r="W374" s="27"/>
      <c r="X374" s="27"/>
      <c r="Y374" s="27"/>
      <c r="Z374" s="27"/>
      <c r="AA374" s="27"/>
      <c r="AB374" s="27"/>
      <c r="AC374" s="27"/>
      <c r="AD374" s="27"/>
      <c r="AE374" s="27"/>
      <c r="AF374" s="27"/>
      <c r="AG374" s="27"/>
      <c r="AH374" s="27"/>
      <c r="AI374" s="27"/>
      <c r="AJ374" s="27"/>
      <c r="AK374" s="27"/>
      <c r="AL374" s="27"/>
    </row>
    <row r="375" spans="1:38">
      <c r="A375" s="27"/>
      <c r="B375" s="27"/>
      <c r="C375" s="27"/>
      <c r="D375" s="27"/>
      <c r="E375" s="27"/>
      <c r="F375" s="27"/>
      <c r="G375" s="27"/>
      <c r="H375" s="27"/>
      <c r="I375" s="27"/>
      <c r="J375" s="27"/>
      <c r="K375" s="27"/>
      <c r="L375" s="27"/>
      <c r="M375" s="27"/>
      <c r="N375" s="27"/>
      <c r="O375" s="27"/>
      <c r="P375" s="27"/>
      <c r="Q375" s="27"/>
      <c r="R375" s="80"/>
      <c r="S375" s="27"/>
      <c r="T375" s="27"/>
      <c r="U375" s="27"/>
      <c r="V375" s="27"/>
      <c r="W375" s="27"/>
      <c r="X375" s="27"/>
      <c r="Y375" s="27"/>
      <c r="Z375" s="27"/>
      <c r="AA375" s="27"/>
      <c r="AB375" s="27"/>
      <c r="AC375" s="27"/>
      <c r="AD375" s="27"/>
      <c r="AE375" s="27"/>
      <c r="AF375" s="27"/>
      <c r="AG375" s="27"/>
      <c r="AH375" s="27"/>
      <c r="AI375" s="27"/>
      <c r="AJ375" s="27"/>
      <c r="AK375" s="27"/>
      <c r="AL375" s="27"/>
    </row>
    <row r="376" spans="1:38">
      <c r="A376" s="27"/>
      <c r="B376" s="27"/>
      <c r="C376" s="27"/>
      <c r="D376" s="27"/>
      <c r="E376" s="27"/>
      <c r="F376" s="27"/>
      <c r="G376" s="27"/>
      <c r="H376" s="27"/>
      <c r="I376" s="27"/>
      <c r="J376" s="27"/>
      <c r="K376" s="27"/>
      <c r="L376" s="27"/>
      <c r="M376" s="27"/>
      <c r="N376" s="27"/>
      <c r="O376" s="27"/>
      <c r="P376" s="27"/>
      <c r="Q376" s="27"/>
      <c r="R376" s="80"/>
      <c r="S376" s="27"/>
      <c r="T376" s="27"/>
      <c r="U376" s="27"/>
      <c r="V376" s="27"/>
      <c r="W376" s="27"/>
      <c r="X376" s="27"/>
      <c r="Y376" s="27"/>
      <c r="Z376" s="27"/>
      <c r="AA376" s="27"/>
      <c r="AB376" s="27"/>
      <c r="AC376" s="27"/>
      <c r="AD376" s="27"/>
      <c r="AE376" s="27"/>
      <c r="AF376" s="27"/>
      <c r="AG376" s="27"/>
      <c r="AH376" s="27"/>
      <c r="AI376" s="27"/>
      <c r="AJ376" s="27"/>
      <c r="AK376" s="27"/>
      <c r="AL376" s="27"/>
    </row>
    <row r="377" spans="1:38">
      <c r="A377" s="27"/>
      <c r="B377" s="27"/>
      <c r="C377" s="27"/>
      <c r="D377" s="27"/>
      <c r="E377" s="27"/>
      <c r="F377" s="27"/>
      <c r="G377" s="27"/>
      <c r="H377" s="27"/>
      <c r="I377" s="27"/>
      <c r="J377" s="27"/>
      <c r="K377" s="27"/>
      <c r="L377" s="27"/>
      <c r="M377" s="27"/>
      <c r="N377" s="27"/>
      <c r="O377" s="27"/>
      <c r="P377" s="27"/>
      <c r="Q377" s="27"/>
      <c r="R377" s="80"/>
      <c r="S377" s="27"/>
      <c r="T377" s="27"/>
      <c r="U377" s="27"/>
      <c r="V377" s="27"/>
      <c r="W377" s="27"/>
      <c r="X377" s="27"/>
      <c r="Y377" s="27"/>
      <c r="Z377" s="27"/>
      <c r="AA377" s="27"/>
      <c r="AB377" s="27"/>
      <c r="AC377" s="27"/>
      <c r="AD377" s="27"/>
      <c r="AE377" s="27"/>
      <c r="AF377" s="27"/>
      <c r="AG377" s="27"/>
      <c r="AH377" s="27"/>
      <c r="AI377" s="27"/>
      <c r="AJ377" s="27"/>
      <c r="AK377" s="27"/>
      <c r="AL377" s="27"/>
    </row>
    <row r="378" spans="1:38">
      <c r="A378" s="27"/>
      <c r="B378" s="27"/>
      <c r="C378" s="27"/>
      <c r="D378" s="27"/>
      <c r="E378" s="27"/>
      <c r="F378" s="27"/>
      <c r="G378" s="27"/>
      <c r="H378" s="27"/>
      <c r="I378" s="27"/>
      <c r="J378" s="27"/>
      <c r="K378" s="27"/>
      <c r="L378" s="27"/>
      <c r="M378" s="27"/>
      <c r="N378" s="27"/>
      <c r="O378" s="27"/>
      <c r="P378" s="27"/>
      <c r="Q378" s="27"/>
      <c r="R378" s="80"/>
      <c r="S378" s="27"/>
      <c r="T378" s="27"/>
      <c r="U378" s="27"/>
      <c r="V378" s="27"/>
      <c r="W378" s="27"/>
      <c r="X378" s="27"/>
      <c r="Y378" s="27"/>
      <c r="Z378" s="27"/>
      <c r="AA378" s="27"/>
      <c r="AB378" s="27"/>
      <c r="AC378" s="27"/>
      <c r="AD378" s="27"/>
      <c r="AE378" s="27"/>
      <c r="AF378" s="27"/>
      <c r="AG378" s="27"/>
      <c r="AH378" s="27"/>
      <c r="AI378" s="27"/>
      <c r="AJ378" s="27"/>
      <c r="AK378" s="27"/>
      <c r="AL378" s="27"/>
    </row>
    <row r="379" spans="1:38">
      <c r="A379" s="27"/>
      <c r="B379" s="27"/>
      <c r="C379" s="27"/>
      <c r="D379" s="27"/>
      <c r="E379" s="27"/>
      <c r="F379" s="27"/>
      <c r="G379" s="27"/>
      <c r="H379" s="27"/>
      <c r="I379" s="27"/>
      <c r="J379" s="27"/>
      <c r="K379" s="27"/>
      <c r="L379" s="27"/>
      <c r="M379" s="27"/>
      <c r="N379" s="27"/>
      <c r="O379" s="27"/>
      <c r="P379" s="27"/>
      <c r="Q379" s="27"/>
      <c r="R379" s="80"/>
      <c r="S379" s="27"/>
      <c r="T379" s="27"/>
      <c r="U379" s="27"/>
      <c r="V379" s="27"/>
      <c r="W379" s="27"/>
      <c r="X379" s="27"/>
      <c r="Y379" s="27"/>
      <c r="Z379" s="27"/>
      <c r="AA379" s="27"/>
      <c r="AB379" s="27"/>
      <c r="AC379" s="27"/>
      <c r="AD379" s="27"/>
      <c r="AE379" s="27"/>
      <c r="AF379" s="27"/>
      <c r="AG379" s="27"/>
      <c r="AH379" s="27"/>
      <c r="AI379" s="27"/>
      <c r="AJ379" s="27"/>
      <c r="AK379" s="27"/>
      <c r="AL379" s="27"/>
    </row>
    <row r="380" spans="1:38">
      <c r="A380" s="27"/>
      <c r="B380" s="27"/>
      <c r="C380" s="27"/>
      <c r="D380" s="27"/>
      <c r="E380" s="27"/>
      <c r="F380" s="27"/>
      <c r="G380" s="27"/>
      <c r="H380" s="27"/>
      <c r="I380" s="27"/>
      <c r="J380" s="27"/>
      <c r="K380" s="27"/>
      <c r="L380" s="27"/>
      <c r="M380" s="27"/>
      <c r="N380" s="27"/>
      <c r="O380" s="27"/>
      <c r="P380" s="27"/>
      <c r="Q380" s="27"/>
      <c r="R380" s="80"/>
      <c r="S380" s="27"/>
      <c r="T380" s="27"/>
      <c r="U380" s="27"/>
      <c r="V380" s="27"/>
      <c r="W380" s="27"/>
      <c r="X380" s="27"/>
      <c r="Y380" s="27"/>
      <c r="Z380" s="27"/>
      <c r="AA380" s="27"/>
      <c r="AB380" s="27"/>
      <c r="AC380" s="27"/>
      <c r="AD380" s="27"/>
      <c r="AE380" s="27"/>
      <c r="AF380" s="27"/>
      <c r="AG380" s="27"/>
      <c r="AH380" s="27"/>
      <c r="AI380" s="27"/>
      <c r="AJ380" s="27"/>
      <c r="AK380" s="27"/>
      <c r="AL380" s="27"/>
    </row>
    <row r="381" spans="1:38">
      <c r="A381" s="27"/>
      <c r="B381" s="27"/>
      <c r="C381" s="27"/>
      <c r="D381" s="27"/>
      <c r="E381" s="27"/>
      <c r="F381" s="27"/>
      <c r="G381" s="27"/>
      <c r="H381" s="27"/>
      <c r="I381" s="27"/>
      <c r="J381" s="27"/>
      <c r="K381" s="27"/>
      <c r="L381" s="27"/>
      <c r="M381" s="27"/>
      <c r="N381" s="27"/>
      <c r="O381" s="27"/>
      <c r="P381" s="27"/>
      <c r="Q381" s="27"/>
      <c r="R381" s="80"/>
      <c r="S381" s="27"/>
      <c r="T381" s="27"/>
      <c r="U381" s="27"/>
      <c r="V381" s="27"/>
      <c r="W381" s="27"/>
      <c r="X381" s="27"/>
      <c r="Y381" s="27"/>
      <c r="Z381" s="27"/>
      <c r="AA381" s="27"/>
      <c r="AB381" s="27"/>
      <c r="AC381" s="27"/>
      <c r="AD381" s="27"/>
      <c r="AE381" s="27"/>
      <c r="AF381" s="27"/>
      <c r="AG381" s="27"/>
      <c r="AH381" s="27"/>
      <c r="AI381" s="27"/>
      <c r="AJ381" s="27"/>
      <c r="AK381" s="27"/>
      <c r="AL381" s="27"/>
    </row>
    <row r="382" spans="1:38">
      <c r="A382" s="27"/>
      <c r="B382" s="27"/>
      <c r="C382" s="27"/>
      <c r="D382" s="27"/>
      <c r="E382" s="27"/>
      <c r="F382" s="27"/>
      <c r="G382" s="27"/>
      <c r="H382" s="27"/>
      <c r="I382" s="27"/>
      <c r="J382" s="27"/>
      <c r="K382" s="27"/>
      <c r="L382" s="27"/>
      <c r="M382" s="27"/>
      <c r="N382" s="27"/>
      <c r="O382" s="27"/>
      <c r="P382" s="27"/>
      <c r="Q382" s="27"/>
      <c r="R382" s="80"/>
      <c r="S382" s="27"/>
      <c r="T382" s="27"/>
      <c r="U382" s="27"/>
      <c r="V382" s="27"/>
      <c r="W382" s="27"/>
      <c r="X382" s="27"/>
      <c r="Y382" s="27"/>
      <c r="Z382" s="27"/>
      <c r="AA382" s="27"/>
      <c r="AB382" s="27"/>
      <c r="AC382" s="27"/>
      <c r="AD382" s="27"/>
      <c r="AE382" s="27"/>
      <c r="AF382" s="27"/>
      <c r="AG382" s="27"/>
      <c r="AH382" s="27"/>
      <c r="AI382" s="27"/>
      <c r="AJ382" s="27"/>
      <c r="AK382" s="27"/>
      <c r="AL382" s="27"/>
    </row>
    <row r="383" spans="1:38">
      <c r="A383" s="27"/>
      <c r="B383" s="27"/>
      <c r="C383" s="27"/>
      <c r="D383" s="27"/>
      <c r="E383" s="27"/>
      <c r="F383" s="27"/>
      <c r="G383" s="27"/>
      <c r="H383" s="27"/>
      <c r="I383" s="27"/>
      <c r="J383" s="27"/>
      <c r="K383" s="27"/>
      <c r="L383" s="27"/>
      <c r="M383" s="27"/>
      <c r="N383" s="27"/>
      <c r="O383" s="27"/>
      <c r="P383" s="27"/>
      <c r="Q383" s="27"/>
      <c r="R383" s="80"/>
      <c r="S383" s="27"/>
      <c r="T383" s="27"/>
      <c r="U383" s="27"/>
      <c r="V383" s="27"/>
      <c r="W383" s="27"/>
      <c r="X383" s="27"/>
      <c r="Y383" s="27"/>
      <c r="Z383" s="27"/>
      <c r="AA383" s="27"/>
      <c r="AB383" s="27"/>
      <c r="AC383" s="27"/>
      <c r="AD383" s="27"/>
      <c r="AE383" s="27"/>
      <c r="AF383" s="27"/>
      <c r="AG383" s="27"/>
      <c r="AH383" s="27"/>
      <c r="AI383" s="27"/>
      <c r="AJ383" s="27"/>
      <c r="AK383" s="27"/>
      <c r="AL383" s="27"/>
    </row>
    <row r="384" spans="1:38">
      <c r="A384" s="27"/>
      <c r="B384" s="27"/>
      <c r="C384" s="27"/>
      <c r="D384" s="27"/>
      <c r="E384" s="27"/>
      <c r="F384" s="27"/>
      <c r="G384" s="27"/>
      <c r="H384" s="27"/>
      <c r="I384" s="27"/>
      <c r="J384" s="27"/>
      <c r="K384" s="27"/>
      <c r="L384" s="27"/>
      <c r="M384" s="27"/>
      <c r="N384" s="27"/>
      <c r="O384" s="27"/>
      <c r="P384" s="27"/>
      <c r="Q384" s="27"/>
      <c r="R384" s="80"/>
      <c r="S384" s="27"/>
      <c r="T384" s="27"/>
      <c r="U384" s="27"/>
      <c r="V384" s="27"/>
      <c r="W384" s="27"/>
      <c r="X384" s="27"/>
      <c r="Y384" s="27"/>
      <c r="Z384" s="27"/>
      <c r="AA384" s="27"/>
      <c r="AB384" s="27"/>
      <c r="AC384" s="27"/>
      <c r="AD384" s="27"/>
      <c r="AE384" s="27"/>
      <c r="AF384" s="27"/>
      <c r="AG384" s="27"/>
      <c r="AH384" s="27"/>
      <c r="AI384" s="27"/>
      <c r="AJ384" s="27"/>
      <c r="AK384" s="27"/>
      <c r="AL384" s="27"/>
    </row>
    <row r="385" spans="1:38">
      <c r="A385" s="27"/>
      <c r="B385" s="27"/>
      <c r="C385" s="27"/>
      <c r="D385" s="27"/>
      <c r="E385" s="27"/>
      <c r="F385" s="27"/>
      <c r="G385" s="27"/>
      <c r="H385" s="27"/>
      <c r="I385" s="27"/>
      <c r="J385" s="27"/>
      <c r="K385" s="27"/>
      <c r="L385" s="27"/>
      <c r="M385" s="27"/>
      <c r="N385" s="27"/>
      <c r="O385" s="27"/>
      <c r="P385" s="27"/>
      <c r="Q385" s="27"/>
      <c r="R385" s="80"/>
      <c r="S385" s="27"/>
      <c r="T385" s="27"/>
      <c r="U385" s="27"/>
      <c r="V385" s="27"/>
      <c r="W385" s="27"/>
      <c r="X385" s="27"/>
      <c r="Y385" s="27"/>
      <c r="Z385" s="27"/>
      <c r="AA385" s="27"/>
      <c r="AB385" s="27"/>
      <c r="AC385" s="27"/>
      <c r="AD385" s="27"/>
      <c r="AE385" s="27"/>
      <c r="AF385" s="27"/>
      <c r="AG385" s="27"/>
      <c r="AH385" s="27"/>
      <c r="AI385" s="27"/>
      <c r="AJ385" s="27"/>
      <c r="AK385" s="27"/>
      <c r="AL385" s="27"/>
    </row>
    <row r="386" spans="1:38">
      <c r="A386" s="27"/>
      <c r="B386" s="27"/>
      <c r="C386" s="27"/>
      <c r="D386" s="27"/>
      <c r="E386" s="27"/>
      <c r="F386" s="27"/>
      <c r="G386" s="27"/>
      <c r="H386" s="27"/>
      <c r="I386" s="27"/>
      <c r="J386" s="27"/>
      <c r="K386" s="27"/>
      <c r="L386" s="27"/>
      <c r="M386" s="27"/>
      <c r="N386" s="27"/>
      <c r="O386" s="27"/>
      <c r="P386" s="27"/>
      <c r="Q386" s="27"/>
      <c r="R386" s="80"/>
      <c r="S386" s="27"/>
      <c r="T386" s="27"/>
      <c r="U386" s="27"/>
      <c r="V386" s="27"/>
      <c r="W386" s="27"/>
      <c r="X386" s="27"/>
      <c r="Y386" s="27"/>
      <c r="Z386" s="27"/>
      <c r="AA386" s="27"/>
      <c r="AB386" s="27"/>
      <c r="AC386" s="27"/>
      <c r="AD386" s="27"/>
      <c r="AE386" s="27"/>
      <c r="AF386" s="27"/>
      <c r="AG386" s="27"/>
      <c r="AH386" s="27"/>
      <c r="AI386" s="27"/>
      <c r="AJ386" s="27"/>
      <c r="AK386" s="27"/>
      <c r="AL386" s="27"/>
    </row>
    <row r="387" spans="1:38">
      <c r="A387" s="27"/>
      <c r="B387" s="27"/>
      <c r="C387" s="27"/>
      <c r="D387" s="27"/>
      <c r="E387" s="27"/>
      <c r="F387" s="27"/>
      <c r="G387" s="27"/>
      <c r="H387" s="27"/>
      <c r="I387" s="27"/>
      <c r="J387" s="27"/>
      <c r="K387" s="27"/>
      <c r="L387" s="27"/>
      <c r="M387" s="27"/>
      <c r="N387" s="27"/>
      <c r="O387" s="27"/>
      <c r="P387" s="27"/>
      <c r="Q387" s="27"/>
      <c r="R387" s="80"/>
      <c r="S387" s="27"/>
      <c r="T387" s="27"/>
      <c r="U387" s="27"/>
      <c r="V387" s="27"/>
      <c r="W387" s="27"/>
      <c r="X387" s="27"/>
      <c r="Y387" s="27"/>
      <c r="Z387" s="27"/>
      <c r="AA387" s="27"/>
      <c r="AB387" s="27"/>
      <c r="AC387" s="27"/>
      <c r="AD387" s="27"/>
      <c r="AE387" s="27"/>
      <c r="AF387" s="27"/>
      <c r="AG387" s="27"/>
      <c r="AH387" s="27"/>
      <c r="AI387" s="27"/>
      <c r="AJ387" s="27"/>
      <c r="AK387" s="27"/>
      <c r="AL387" s="27"/>
    </row>
    <row r="388" spans="1:38">
      <c r="A388" s="27"/>
      <c r="B388" s="27"/>
      <c r="C388" s="27"/>
      <c r="D388" s="27"/>
      <c r="E388" s="27"/>
      <c r="F388" s="27"/>
      <c r="G388" s="27"/>
      <c r="H388" s="27"/>
      <c r="I388" s="27"/>
      <c r="J388" s="27"/>
      <c r="K388" s="27"/>
      <c r="L388" s="27"/>
      <c r="M388" s="27"/>
      <c r="N388" s="27"/>
      <c r="O388" s="27"/>
      <c r="P388" s="27"/>
      <c r="Q388" s="27"/>
      <c r="R388" s="80"/>
      <c r="S388" s="27"/>
      <c r="T388" s="27"/>
      <c r="U388" s="27"/>
      <c r="V388" s="27"/>
      <c r="W388" s="27"/>
      <c r="X388" s="27"/>
      <c r="Y388" s="27"/>
      <c r="Z388" s="27"/>
      <c r="AA388" s="27"/>
      <c r="AB388" s="27"/>
      <c r="AC388" s="27"/>
      <c r="AD388" s="27"/>
      <c r="AE388" s="27"/>
      <c r="AF388" s="27"/>
      <c r="AG388" s="27"/>
      <c r="AH388" s="27"/>
      <c r="AI388" s="27"/>
      <c r="AJ388" s="27"/>
      <c r="AK388" s="27"/>
      <c r="AL388" s="27"/>
    </row>
    <row r="389" spans="1:38">
      <c r="A389" s="27"/>
      <c r="B389" s="27"/>
      <c r="C389" s="27"/>
      <c r="D389" s="27"/>
      <c r="E389" s="27"/>
      <c r="F389" s="27"/>
      <c r="G389" s="27"/>
      <c r="H389" s="27"/>
      <c r="I389" s="27"/>
      <c r="J389" s="27"/>
      <c r="K389" s="27"/>
      <c r="L389" s="27"/>
      <c r="M389" s="27"/>
      <c r="N389" s="27"/>
      <c r="O389" s="27"/>
      <c r="P389" s="27"/>
      <c r="Q389" s="27"/>
      <c r="R389" s="80"/>
      <c r="S389" s="27"/>
      <c r="T389" s="27"/>
      <c r="U389" s="27"/>
      <c r="V389" s="27"/>
      <c r="W389" s="27"/>
      <c r="X389" s="27"/>
      <c r="Y389" s="27"/>
      <c r="Z389" s="27"/>
      <c r="AA389" s="27"/>
      <c r="AB389" s="27"/>
      <c r="AC389" s="27"/>
      <c r="AD389" s="27"/>
      <c r="AE389" s="27"/>
      <c r="AF389" s="27"/>
      <c r="AG389" s="27"/>
      <c r="AH389" s="27"/>
      <c r="AI389" s="27"/>
      <c r="AJ389" s="27"/>
      <c r="AK389" s="27"/>
      <c r="AL389" s="27"/>
    </row>
    <row r="390" spans="1:38">
      <c r="A390" s="27"/>
      <c r="B390" s="27"/>
      <c r="C390" s="27"/>
      <c r="D390" s="27"/>
      <c r="E390" s="27"/>
      <c r="F390" s="27"/>
      <c r="G390" s="27"/>
      <c r="H390" s="27"/>
      <c r="I390" s="27"/>
      <c r="J390" s="27"/>
      <c r="K390" s="27"/>
      <c r="L390" s="27"/>
      <c r="M390" s="27"/>
      <c r="N390" s="27"/>
      <c r="O390" s="27"/>
      <c r="P390" s="27"/>
      <c r="Q390" s="27"/>
      <c r="R390" s="80"/>
      <c r="S390" s="27"/>
      <c r="T390" s="27"/>
      <c r="U390" s="27"/>
      <c r="V390" s="27"/>
      <c r="W390" s="27"/>
      <c r="X390" s="27"/>
      <c r="Y390" s="27"/>
      <c r="Z390" s="27"/>
      <c r="AA390" s="27"/>
      <c r="AB390" s="27"/>
      <c r="AC390" s="27"/>
      <c r="AD390" s="27"/>
      <c r="AE390" s="27"/>
      <c r="AF390" s="27"/>
      <c r="AG390" s="27"/>
      <c r="AH390" s="27"/>
      <c r="AI390" s="27"/>
      <c r="AJ390" s="27"/>
      <c r="AK390" s="27"/>
      <c r="AL390" s="27"/>
    </row>
    <row r="391" spans="1:38">
      <c r="A391" s="27"/>
      <c r="B391" s="27"/>
      <c r="C391" s="27"/>
      <c r="D391" s="27"/>
      <c r="E391" s="27"/>
      <c r="F391" s="27"/>
      <c r="G391" s="27"/>
      <c r="H391" s="27"/>
      <c r="I391" s="27"/>
      <c r="J391" s="27"/>
      <c r="K391" s="27"/>
      <c r="L391" s="27"/>
      <c r="M391" s="27"/>
      <c r="N391" s="27"/>
      <c r="O391" s="27"/>
      <c r="P391" s="27"/>
      <c r="Q391" s="27"/>
      <c r="R391" s="80"/>
      <c r="S391" s="27"/>
      <c r="T391" s="27"/>
      <c r="U391" s="27"/>
      <c r="V391" s="27"/>
      <c r="W391" s="27"/>
      <c r="X391" s="27"/>
      <c r="Y391" s="27"/>
      <c r="Z391" s="27"/>
      <c r="AA391" s="27"/>
      <c r="AB391" s="27"/>
      <c r="AC391" s="27"/>
      <c r="AD391" s="27"/>
      <c r="AE391" s="27"/>
      <c r="AF391" s="27"/>
      <c r="AG391" s="27"/>
      <c r="AH391" s="27"/>
      <c r="AI391" s="27"/>
      <c r="AJ391" s="27"/>
      <c r="AK391" s="27"/>
      <c r="AL391" s="27"/>
    </row>
    <row r="392" spans="1:38">
      <c r="A392" s="27"/>
      <c r="B392" s="27"/>
      <c r="C392" s="27"/>
      <c r="D392" s="27"/>
      <c r="E392" s="27"/>
      <c r="F392" s="27"/>
      <c r="G392" s="27"/>
      <c r="H392" s="27"/>
      <c r="I392" s="27"/>
      <c r="J392" s="27"/>
      <c r="K392" s="27"/>
      <c r="L392" s="27"/>
      <c r="M392" s="27"/>
      <c r="N392" s="27"/>
      <c r="O392" s="27"/>
      <c r="P392" s="27"/>
      <c r="Q392" s="27"/>
      <c r="R392" s="80"/>
      <c r="S392" s="27"/>
      <c r="T392" s="27"/>
      <c r="U392" s="27"/>
      <c r="V392" s="27"/>
      <c r="W392" s="27"/>
      <c r="X392" s="27"/>
      <c r="Y392" s="27"/>
      <c r="Z392" s="27"/>
      <c r="AA392" s="27"/>
      <c r="AB392" s="27"/>
      <c r="AC392" s="27"/>
      <c r="AD392" s="27"/>
      <c r="AE392" s="27"/>
      <c r="AF392" s="27"/>
      <c r="AG392" s="27"/>
      <c r="AH392" s="27"/>
      <c r="AI392" s="27"/>
      <c r="AJ392" s="27"/>
      <c r="AK392" s="27"/>
      <c r="AL392" s="27"/>
    </row>
    <row r="393" spans="1:38">
      <c r="A393" s="27"/>
      <c r="B393" s="27"/>
      <c r="C393" s="27"/>
      <c r="D393" s="27"/>
      <c r="E393" s="27"/>
      <c r="F393" s="27"/>
      <c r="G393" s="27"/>
      <c r="H393" s="27"/>
      <c r="I393" s="27"/>
      <c r="J393" s="27"/>
      <c r="K393" s="27"/>
      <c r="L393" s="27"/>
      <c r="M393" s="27"/>
      <c r="N393" s="27"/>
      <c r="O393" s="27"/>
      <c r="P393" s="27"/>
      <c r="Q393" s="27"/>
      <c r="R393" s="80"/>
      <c r="S393" s="27"/>
      <c r="T393" s="27"/>
      <c r="U393" s="27"/>
      <c r="V393" s="27"/>
      <c r="W393" s="27"/>
      <c r="X393" s="27"/>
      <c r="Y393" s="27"/>
      <c r="Z393" s="27"/>
      <c r="AA393" s="27"/>
      <c r="AB393" s="27"/>
      <c r="AC393" s="27"/>
      <c r="AD393" s="27"/>
      <c r="AE393" s="27"/>
      <c r="AF393" s="27"/>
      <c r="AG393" s="27"/>
      <c r="AH393" s="27"/>
      <c r="AI393" s="27"/>
      <c r="AJ393" s="27"/>
      <c r="AK393" s="27"/>
      <c r="AL393" s="27"/>
    </row>
    <row r="394" spans="1:38">
      <c r="A394" s="27"/>
      <c r="B394" s="27"/>
      <c r="C394" s="27"/>
      <c r="D394" s="27"/>
      <c r="E394" s="27"/>
      <c r="F394" s="27"/>
      <c r="G394" s="27"/>
      <c r="H394" s="27"/>
      <c r="I394" s="27"/>
      <c r="J394" s="27"/>
      <c r="K394" s="27"/>
      <c r="L394" s="27"/>
      <c r="M394" s="27"/>
      <c r="N394" s="27"/>
      <c r="O394" s="27"/>
      <c r="P394" s="27"/>
      <c r="Q394" s="27"/>
      <c r="R394" s="80"/>
      <c r="S394" s="27"/>
      <c r="T394" s="27"/>
      <c r="U394" s="27"/>
      <c r="V394" s="27"/>
      <c r="W394" s="27"/>
      <c r="X394" s="27"/>
      <c r="Y394" s="27"/>
      <c r="Z394" s="27"/>
      <c r="AA394" s="27"/>
      <c r="AB394" s="27"/>
      <c r="AC394" s="27"/>
      <c r="AD394" s="27"/>
      <c r="AE394" s="27"/>
      <c r="AF394" s="27"/>
      <c r="AG394" s="27"/>
      <c r="AH394" s="27"/>
      <c r="AI394" s="27"/>
      <c r="AJ394" s="27"/>
      <c r="AK394" s="27"/>
      <c r="AL394" s="27"/>
    </row>
    <row r="395" spans="1:38">
      <c r="A395" s="27"/>
      <c r="B395" s="27"/>
      <c r="C395" s="27"/>
      <c r="D395" s="27"/>
      <c r="E395" s="27"/>
      <c r="F395" s="27"/>
      <c r="G395" s="27"/>
      <c r="H395" s="27"/>
      <c r="I395" s="27"/>
      <c r="J395" s="27"/>
      <c r="K395" s="27"/>
      <c r="L395" s="27"/>
      <c r="M395" s="27"/>
      <c r="N395" s="27"/>
      <c r="O395" s="27"/>
      <c r="P395" s="27"/>
      <c r="Q395" s="27"/>
      <c r="R395" s="80"/>
      <c r="S395" s="27"/>
      <c r="T395" s="27"/>
      <c r="U395" s="27"/>
      <c r="V395" s="27"/>
      <c r="W395" s="27"/>
      <c r="X395" s="27"/>
      <c r="Y395" s="27"/>
      <c r="Z395" s="27"/>
      <c r="AA395" s="27"/>
      <c r="AB395" s="27"/>
      <c r="AC395" s="27"/>
      <c r="AD395" s="27"/>
      <c r="AE395" s="27"/>
      <c r="AF395" s="27"/>
      <c r="AG395" s="27"/>
      <c r="AH395" s="27"/>
      <c r="AI395" s="27"/>
      <c r="AJ395" s="27"/>
      <c r="AK395" s="27"/>
      <c r="AL395" s="27"/>
    </row>
    <row r="396" spans="1:38">
      <c r="A396" s="27"/>
      <c r="B396" s="27"/>
      <c r="C396" s="27"/>
      <c r="D396" s="27"/>
      <c r="E396" s="27"/>
      <c r="F396" s="27"/>
      <c r="G396" s="27"/>
      <c r="H396" s="27"/>
      <c r="I396" s="27"/>
      <c r="J396" s="27"/>
      <c r="K396" s="27"/>
      <c r="L396" s="27"/>
      <c r="M396" s="27"/>
      <c r="N396" s="27"/>
      <c r="O396" s="27"/>
      <c r="P396" s="27"/>
      <c r="Q396" s="27"/>
      <c r="R396" s="80"/>
      <c r="S396" s="27"/>
      <c r="T396" s="27"/>
      <c r="U396" s="27"/>
      <c r="V396" s="27"/>
      <c r="W396" s="27"/>
      <c r="X396" s="27"/>
      <c r="Y396" s="27"/>
      <c r="Z396" s="27"/>
      <c r="AA396" s="27"/>
      <c r="AB396" s="27"/>
      <c r="AC396" s="27"/>
      <c r="AD396" s="27"/>
      <c r="AE396" s="27"/>
      <c r="AF396" s="27"/>
      <c r="AG396" s="27"/>
      <c r="AH396" s="27"/>
      <c r="AI396" s="27"/>
      <c r="AJ396" s="27"/>
      <c r="AK396" s="27"/>
      <c r="AL396" s="27"/>
    </row>
    <row r="397" spans="1:38">
      <c r="A397" s="27"/>
      <c r="B397" s="27"/>
      <c r="C397" s="27"/>
      <c r="D397" s="27"/>
      <c r="E397" s="27"/>
      <c r="F397" s="27"/>
      <c r="G397" s="27"/>
      <c r="H397" s="27"/>
      <c r="I397" s="27"/>
      <c r="J397" s="27"/>
      <c r="K397" s="27"/>
      <c r="L397" s="27"/>
      <c r="M397" s="27"/>
      <c r="N397" s="27"/>
      <c r="O397" s="27"/>
      <c r="P397" s="27"/>
      <c r="Q397" s="27"/>
      <c r="R397" s="80"/>
      <c r="S397" s="27"/>
      <c r="T397" s="27"/>
      <c r="U397" s="27"/>
      <c r="V397" s="27"/>
      <c r="W397" s="27"/>
      <c r="X397" s="27"/>
      <c r="Y397" s="27"/>
      <c r="Z397" s="27"/>
      <c r="AA397" s="27"/>
      <c r="AB397" s="27"/>
      <c r="AC397" s="27"/>
      <c r="AD397" s="27"/>
      <c r="AE397" s="27"/>
      <c r="AF397" s="27"/>
      <c r="AG397" s="27"/>
      <c r="AH397" s="27"/>
      <c r="AI397" s="27"/>
      <c r="AJ397" s="27"/>
      <c r="AK397" s="27"/>
      <c r="AL397" s="27"/>
    </row>
    <row r="398" spans="1:38">
      <c r="A398" s="27"/>
      <c r="B398" s="27"/>
      <c r="C398" s="27"/>
      <c r="D398" s="27"/>
      <c r="E398" s="27"/>
      <c r="F398" s="27"/>
      <c r="G398" s="27"/>
      <c r="H398" s="27"/>
      <c r="I398" s="27"/>
      <c r="J398" s="27"/>
      <c r="K398" s="27"/>
      <c r="L398" s="27"/>
      <c r="M398" s="27"/>
      <c r="N398" s="27"/>
      <c r="O398" s="27"/>
      <c r="P398" s="27"/>
      <c r="Q398" s="27"/>
      <c r="R398" s="80"/>
      <c r="S398" s="27"/>
      <c r="T398" s="27"/>
      <c r="U398" s="27"/>
      <c r="V398" s="27"/>
      <c r="W398" s="27"/>
      <c r="X398" s="27"/>
      <c r="Y398" s="27"/>
      <c r="Z398" s="27"/>
      <c r="AA398" s="27"/>
      <c r="AB398" s="27"/>
      <c r="AC398" s="27"/>
      <c r="AD398" s="27"/>
      <c r="AE398" s="27"/>
      <c r="AF398" s="27"/>
      <c r="AG398" s="27"/>
      <c r="AH398" s="27"/>
      <c r="AI398" s="27"/>
      <c r="AJ398" s="27"/>
      <c r="AK398" s="27"/>
      <c r="AL398" s="27"/>
    </row>
    <row r="399" spans="1:38">
      <c r="A399" s="27"/>
      <c r="B399" s="27"/>
      <c r="C399" s="27"/>
      <c r="D399" s="27"/>
      <c r="E399" s="27"/>
      <c r="F399" s="27"/>
      <c r="G399" s="27"/>
      <c r="H399" s="27"/>
      <c r="I399" s="27"/>
      <c r="J399" s="27"/>
      <c r="K399" s="27"/>
      <c r="L399" s="27"/>
      <c r="M399" s="27"/>
      <c r="N399" s="27"/>
      <c r="O399" s="27"/>
      <c r="P399" s="27"/>
      <c r="Q399" s="27"/>
      <c r="R399" s="80"/>
      <c r="S399" s="27"/>
      <c r="T399" s="27"/>
      <c r="U399" s="27"/>
      <c r="V399" s="27"/>
      <c r="W399" s="27"/>
      <c r="X399" s="27"/>
      <c r="Y399" s="27"/>
      <c r="Z399" s="27"/>
      <c r="AA399" s="27"/>
      <c r="AB399" s="27"/>
      <c r="AC399" s="27"/>
      <c r="AD399" s="27"/>
      <c r="AE399" s="27"/>
      <c r="AF399" s="27"/>
      <c r="AG399" s="27"/>
      <c r="AH399" s="27"/>
      <c r="AI399" s="27"/>
      <c r="AJ399" s="27"/>
      <c r="AK399" s="27"/>
      <c r="AL399" s="27"/>
    </row>
    <row r="400" spans="1:38">
      <c r="A400" s="27"/>
      <c r="B400" s="27"/>
      <c r="C400" s="27"/>
      <c r="D400" s="27"/>
      <c r="E400" s="27"/>
      <c r="F400" s="27"/>
      <c r="G400" s="27"/>
      <c r="H400" s="27"/>
      <c r="I400" s="27"/>
      <c r="J400" s="27"/>
      <c r="K400" s="27"/>
      <c r="L400" s="27"/>
      <c r="M400" s="27"/>
      <c r="N400" s="27"/>
      <c r="O400" s="27"/>
      <c r="P400" s="27"/>
      <c r="Q400" s="27"/>
      <c r="R400" s="80"/>
      <c r="S400" s="27"/>
      <c r="T400" s="27"/>
      <c r="U400" s="27"/>
      <c r="V400" s="27"/>
      <c r="W400" s="27"/>
      <c r="X400" s="27"/>
      <c r="Y400" s="27"/>
      <c r="Z400" s="27"/>
      <c r="AA400" s="27"/>
      <c r="AB400" s="27"/>
      <c r="AC400" s="27"/>
      <c r="AD400" s="27"/>
      <c r="AE400" s="27"/>
      <c r="AF400" s="27"/>
      <c r="AG400" s="27"/>
      <c r="AH400" s="27"/>
      <c r="AI400" s="27"/>
      <c r="AJ400" s="27"/>
      <c r="AK400" s="27"/>
      <c r="AL400" s="27"/>
    </row>
    <row r="401" spans="1:38">
      <c r="A401" s="27"/>
      <c r="B401" s="27"/>
      <c r="C401" s="27"/>
      <c r="D401" s="27"/>
      <c r="E401" s="27"/>
      <c r="F401" s="27"/>
      <c r="G401" s="27"/>
      <c r="H401" s="27"/>
      <c r="I401" s="27"/>
      <c r="J401" s="27"/>
      <c r="K401" s="27"/>
      <c r="L401" s="27"/>
      <c r="M401" s="27"/>
      <c r="N401" s="27"/>
      <c r="O401" s="27"/>
      <c r="P401" s="27"/>
      <c r="Q401" s="27"/>
      <c r="R401" s="80"/>
      <c r="S401" s="27"/>
      <c r="T401" s="27"/>
      <c r="U401" s="27"/>
      <c r="V401" s="27"/>
      <c r="W401" s="27"/>
      <c r="X401" s="27"/>
      <c r="Y401" s="27"/>
      <c r="Z401" s="27"/>
      <c r="AA401" s="27"/>
      <c r="AB401" s="27"/>
      <c r="AC401" s="27"/>
      <c r="AD401" s="27"/>
      <c r="AE401" s="27"/>
      <c r="AF401" s="27"/>
      <c r="AG401" s="27"/>
      <c r="AH401" s="27"/>
      <c r="AI401" s="27"/>
      <c r="AJ401" s="27"/>
      <c r="AK401" s="27"/>
      <c r="AL401" s="27"/>
    </row>
    <row r="402" spans="1:38">
      <c r="A402" s="27"/>
      <c r="B402" s="27"/>
      <c r="C402" s="27"/>
      <c r="D402" s="27"/>
      <c r="E402" s="27"/>
      <c r="F402" s="27"/>
      <c r="G402" s="27"/>
      <c r="H402" s="27"/>
      <c r="I402" s="27"/>
      <c r="J402" s="27"/>
      <c r="K402" s="27"/>
      <c r="L402" s="27"/>
      <c r="M402" s="27"/>
      <c r="N402" s="27"/>
      <c r="O402" s="27"/>
      <c r="P402" s="27"/>
      <c r="Q402" s="27"/>
      <c r="R402" s="80"/>
      <c r="S402" s="27"/>
      <c r="T402" s="27"/>
      <c r="U402" s="27"/>
      <c r="V402" s="27"/>
      <c r="W402" s="27"/>
      <c r="X402" s="27"/>
      <c r="Y402" s="27"/>
      <c r="Z402" s="27"/>
      <c r="AA402" s="27"/>
      <c r="AB402" s="27"/>
      <c r="AC402" s="27"/>
      <c r="AD402" s="27"/>
      <c r="AE402" s="27"/>
      <c r="AF402" s="27"/>
      <c r="AG402" s="27"/>
      <c r="AH402" s="27"/>
      <c r="AI402" s="27"/>
      <c r="AJ402" s="27"/>
      <c r="AK402" s="27"/>
      <c r="AL402" s="27"/>
    </row>
    <row r="403" spans="1:38">
      <c r="A403" s="27"/>
      <c r="B403" s="27"/>
      <c r="C403" s="27"/>
      <c r="D403" s="27"/>
      <c r="E403" s="27"/>
      <c r="F403" s="27"/>
      <c r="G403" s="27"/>
      <c r="H403" s="27"/>
      <c r="I403" s="27"/>
      <c r="J403" s="27"/>
      <c r="K403" s="27"/>
      <c r="L403" s="27"/>
      <c r="M403" s="27"/>
      <c r="N403" s="27"/>
      <c r="O403" s="27"/>
      <c r="P403" s="27"/>
      <c r="Q403" s="27"/>
      <c r="R403" s="80"/>
      <c r="S403" s="27"/>
      <c r="T403" s="27"/>
      <c r="U403" s="27"/>
      <c r="V403" s="27"/>
      <c r="W403" s="27"/>
      <c r="X403" s="27"/>
      <c r="Y403" s="27"/>
      <c r="Z403" s="27"/>
      <c r="AA403" s="27"/>
      <c r="AB403" s="27"/>
      <c r="AC403" s="27"/>
      <c r="AD403" s="27"/>
      <c r="AE403" s="27"/>
      <c r="AF403" s="27"/>
      <c r="AG403" s="27"/>
      <c r="AH403" s="27"/>
      <c r="AI403" s="27"/>
      <c r="AJ403" s="27"/>
      <c r="AK403" s="27"/>
      <c r="AL403" s="27"/>
    </row>
    <row r="404" spans="1:38">
      <c r="A404" s="27"/>
      <c r="B404" s="27"/>
      <c r="C404" s="27"/>
      <c r="D404" s="27"/>
      <c r="E404" s="27"/>
      <c r="F404" s="27"/>
      <c r="G404" s="27"/>
      <c r="H404" s="27"/>
      <c r="I404" s="27"/>
      <c r="J404" s="27"/>
      <c r="K404" s="27"/>
      <c r="L404" s="27"/>
      <c r="M404" s="27"/>
      <c r="N404" s="27"/>
      <c r="O404" s="27"/>
      <c r="P404" s="27"/>
      <c r="Q404" s="27"/>
      <c r="R404" s="80"/>
      <c r="S404" s="27"/>
      <c r="T404" s="27"/>
      <c r="U404" s="27"/>
      <c r="V404" s="27"/>
      <c r="W404" s="27"/>
      <c r="X404" s="27"/>
      <c r="Y404" s="27"/>
      <c r="Z404" s="27"/>
      <c r="AA404" s="27"/>
      <c r="AB404" s="27"/>
      <c r="AC404" s="27"/>
      <c r="AD404" s="27"/>
      <c r="AE404" s="27"/>
      <c r="AF404" s="27"/>
      <c r="AG404" s="27"/>
      <c r="AH404" s="27"/>
      <c r="AI404" s="27"/>
      <c r="AJ404" s="27"/>
      <c r="AK404" s="27"/>
      <c r="AL404" s="27"/>
    </row>
    <row r="405" spans="1:38">
      <c r="A405" s="27"/>
      <c r="B405" s="27"/>
      <c r="C405" s="27"/>
      <c r="D405" s="27"/>
      <c r="E405" s="27"/>
      <c r="F405" s="27"/>
      <c r="G405" s="27"/>
      <c r="H405" s="27"/>
      <c r="I405" s="27"/>
      <c r="J405" s="27"/>
      <c r="K405" s="27"/>
      <c r="L405" s="27"/>
      <c r="M405" s="27"/>
      <c r="N405" s="27"/>
      <c r="O405" s="27"/>
      <c r="P405" s="27"/>
      <c r="Q405" s="27"/>
      <c r="R405" s="80"/>
      <c r="S405" s="27"/>
      <c r="T405" s="27"/>
      <c r="U405" s="27"/>
      <c r="V405" s="27"/>
      <c r="W405" s="27"/>
      <c r="X405" s="27"/>
      <c r="Y405" s="27"/>
      <c r="Z405" s="27"/>
      <c r="AA405" s="27"/>
      <c r="AB405" s="27"/>
      <c r="AC405" s="27"/>
      <c r="AD405" s="27"/>
      <c r="AE405" s="27"/>
      <c r="AF405" s="27"/>
      <c r="AG405" s="27"/>
      <c r="AH405" s="27"/>
      <c r="AI405" s="27"/>
      <c r="AJ405" s="27"/>
      <c r="AK405" s="27"/>
      <c r="AL405" s="27"/>
    </row>
    <row r="406" spans="1:38">
      <c r="A406" s="27"/>
      <c r="B406" s="27"/>
      <c r="C406" s="27"/>
      <c r="D406" s="27"/>
      <c r="E406" s="27"/>
      <c r="F406" s="27"/>
      <c r="G406" s="27"/>
      <c r="H406" s="27"/>
      <c r="I406" s="27"/>
      <c r="J406" s="27"/>
      <c r="K406" s="27"/>
      <c r="L406" s="27"/>
      <c r="M406" s="27"/>
      <c r="N406" s="27"/>
      <c r="O406" s="27"/>
      <c r="P406" s="27"/>
      <c r="Q406" s="27"/>
      <c r="R406" s="80"/>
      <c r="S406" s="27"/>
      <c r="T406" s="27"/>
      <c r="U406" s="27"/>
      <c r="V406" s="27"/>
      <c r="W406" s="27"/>
      <c r="X406" s="27"/>
      <c r="Y406" s="27"/>
      <c r="Z406" s="27"/>
      <c r="AA406" s="27"/>
      <c r="AB406" s="27"/>
      <c r="AC406" s="27"/>
      <c r="AD406" s="27"/>
      <c r="AE406" s="27"/>
      <c r="AF406" s="27"/>
      <c r="AG406" s="27"/>
      <c r="AH406" s="27"/>
      <c r="AI406" s="27"/>
      <c r="AJ406" s="27"/>
      <c r="AK406" s="27"/>
      <c r="AL406" s="27"/>
    </row>
    <row r="407" spans="1:38">
      <c r="A407" s="27"/>
      <c r="B407" s="27"/>
      <c r="C407" s="27"/>
      <c r="D407" s="27"/>
      <c r="E407" s="27"/>
      <c r="F407" s="27"/>
      <c r="G407" s="27"/>
      <c r="H407" s="27"/>
      <c r="I407" s="27"/>
      <c r="J407" s="27"/>
      <c r="K407" s="27"/>
      <c r="L407" s="27"/>
      <c r="M407" s="27"/>
      <c r="N407" s="27"/>
      <c r="O407" s="27"/>
      <c r="P407" s="27"/>
      <c r="Q407" s="27"/>
      <c r="R407" s="80"/>
      <c r="S407" s="27"/>
      <c r="T407" s="27"/>
      <c r="U407" s="27"/>
      <c r="V407" s="27"/>
      <c r="W407" s="27"/>
      <c r="X407" s="27"/>
      <c r="Y407" s="27"/>
      <c r="Z407" s="27"/>
      <c r="AA407" s="27"/>
      <c r="AB407" s="27"/>
      <c r="AC407" s="27"/>
      <c r="AD407" s="27"/>
      <c r="AE407" s="27"/>
      <c r="AF407" s="27"/>
      <c r="AG407" s="27"/>
      <c r="AH407" s="27"/>
      <c r="AI407" s="27"/>
      <c r="AJ407" s="27"/>
      <c r="AK407" s="27"/>
      <c r="AL407" s="27"/>
    </row>
    <row r="408" spans="1:38">
      <c r="A408" s="27"/>
      <c r="B408" s="27"/>
      <c r="C408" s="27"/>
      <c r="D408" s="27"/>
      <c r="E408" s="27"/>
      <c r="F408" s="27"/>
      <c r="G408" s="27"/>
      <c r="H408" s="27"/>
      <c r="I408" s="27"/>
      <c r="J408" s="27"/>
      <c r="K408" s="27"/>
      <c r="L408" s="27"/>
      <c r="M408" s="27"/>
      <c r="N408" s="27"/>
      <c r="O408" s="27"/>
      <c r="P408" s="27"/>
      <c r="Q408" s="27"/>
      <c r="R408" s="80"/>
      <c r="S408" s="27"/>
      <c r="T408" s="27"/>
      <c r="U408" s="27"/>
      <c r="V408" s="27"/>
      <c r="W408" s="27"/>
      <c r="X408" s="27"/>
      <c r="Y408" s="27"/>
      <c r="Z408" s="27"/>
      <c r="AA408" s="27"/>
      <c r="AB408" s="27"/>
      <c r="AC408" s="27"/>
      <c r="AD408" s="27"/>
      <c r="AE408" s="27"/>
      <c r="AF408" s="27"/>
      <c r="AG408" s="27"/>
      <c r="AH408" s="27"/>
      <c r="AI408" s="27"/>
      <c r="AJ408" s="27"/>
      <c r="AK408" s="27"/>
      <c r="AL408" s="27"/>
    </row>
    <row r="409" spans="1:38">
      <c r="A409" s="27"/>
      <c r="B409" s="27"/>
      <c r="C409" s="27"/>
      <c r="D409" s="27"/>
      <c r="E409" s="27"/>
      <c r="F409" s="27"/>
      <c r="G409" s="27"/>
      <c r="H409" s="27"/>
      <c r="I409" s="27"/>
      <c r="J409" s="27"/>
      <c r="K409" s="27"/>
      <c r="L409" s="27"/>
      <c r="M409" s="27"/>
      <c r="N409" s="27"/>
      <c r="O409" s="27"/>
      <c r="P409" s="27"/>
      <c r="Q409" s="27"/>
      <c r="R409" s="80"/>
      <c r="S409" s="27"/>
      <c r="T409" s="27"/>
      <c r="U409" s="27"/>
      <c r="V409" s="27"/>
      <c r="W409" s="27"/>
      <c r="X409" s="27"/>
      <c r="Y409" s="27"/>
      <c r="Z409" s="27"/>
      <c r="AA409" s="27"/>
      <c r="AB409" s="27"/>
      <c r="AC409" s="27"/>
      <c r="AD409" s="27"/>
      <c r="AE409" s="27"/>
      <c r="AF409" s="27"/>
      <c r="AG409" s="27"/>
      <c r="AH409" s="27"/>
      <c r="AI409" s="27"/>
      <c r="AJ409" s="27"/>
      <c r="AK409" s="27"/>
      <c r="AL409" s="27"/>
    </row>
    <row r="410" spans="1:38">
      <c r="A410" s="27"/>
      <c r="B410" s="27"/>
      <c r="C410" s="27"/>
      <c r="D410" s="27"/>
      <c r="E410" s="27"/>
      <c r="F410" s="27"/>
      <c r="G410" s="27"/>
      <c r="H410" s="27"/>
      <c r="I410" s="27"/>
      <c r="J410" s="27"/>
      <c r="K410" s="27"/>
      <c r="L410" s="27"/>
      <c r="M410" s="27"/>
      <c r="N410" s="27"/>
      <c r="O410" s="27"/>
      <c r="P410" s="27"/>
      <c r="Q410" s="27"/>
      <c r="R410" s="80"/>
      <c r="S410" s="27"/>
      <c r="T410" s="27"/>
      <c r="U410" s="27"/>
      <c r="V410" s="27"/>
      <c r="W410" s="27"/>
      <c r="X410" s="27"/>
      <c r="Y410" s="27"/>
      <c r="Z410" s="27"/>
      <c r="AA410" s="27"/>
      <c r="AB410" s="27"/>
      <c r="AC410" s="27"/>
      <c r="AD410" s="27"/>
      <c r="AE410" s="27"/>
      <c r="AF410" s="27"/>
      <c r="AG410" s="27"/>
      <c r="AH410" s="27"/>
      <c r="AI410" s="27"/>
      <c r="AJ410" s="27"/>
      <c r="AK410" s="27"/>
      <c r="AL410" s="27"/>
    </row>
    <row r="411" spans="1:38">
      <c r="A411" s="27"/>
      <c r="B411" s="27"/>
      <c r="C411" s="27"/>
      <c r="D411" s="27"/>
      <c r="E411" s="27"/>
      <c r="F411" s="27"/>
      <c r="G411" s="27"/>
      <c r="H411" s="27"/>
      <c r="I411" s="27"/>
      <c r="J411" s="27"/>
      <c r="K411" s="27"/>
      <c r="L411" s="27"/>
      <c r="M411" s="27"/>
      <c r="N411" s="27"/>
      <c r="O411" s="27"/>
      <c r="P411" s="27"/>
      <c r="Q411" s="27"/>
      <c r="R411" s="80"/>
      <c r="S411" s="27"/>
      <c r="T411" s="27"/>
      <c r="U411" s="27"/>
      <c r="V411" s="27"/>
      <c r="W411" s="27"/>
      <c r="X411" s="27"/>
      <c r="Y411" s="27"/>
      <c r="Z411" s="27"/>
      <c r="AA411" s="27"/>
      <c r="AB411" s="27"/>
      <c r="AC411" s="27"/>
      <c r="AD411" s="27"/>
      <c r="AE411" s="27"/>
      <c r="AF411" s="27"/>
      <c r="AG411" s="27"/>
      <c r="AH411" s="27"/>
      <c r="AI411" s="27"/>
      <c r="AJ411" s="27"/>
      <c r="AK411" s="27"/>
      <c r="AL411" s="27"/>
    </row>
    <row r="412" spans="1:38">
      <c r="A412" s="27"/>
      <c r="B412" s="27"/>
      <c r="C412" s="27"/>
      <c r="D412" s="27"/>
      <c r="E412" s="27"/>
      <c r="F412" s="27"/>
      <c r="G412" s="27"/>
      <c r="H412" s="27"/>
      <c r="I412" s="27"/>
      <c r="J412" s="27"/>
      <c r="K412" s="27"/>
      <c r="L412" s="27"/>
      <c r="M412" s="27"/>
      <c r="N412" s="27"/>
      <c r="O412" s="27"/>
      <c r="P412" s="27"/>
      <c r="Q412" s="27"/>
      <c r="R412" s="80"/>
      <c r="S412" s="27"/>
      <c r="T412" s="27"/>
      <c r="U412" s="27"/>
      <c r="V412" s="27"/>
      <c r="W412" s="27"/>
      <c r="X412" s="27"/>
      <c r="Y412" s="27"/>
      <c r="Z412" s="27"/>
      <c r="AA412" s="27"/>
      <c r="AB412" s="27"/>
      <c r="AC412" s="27"/>
      <c r="AD412" s="27"/>
      <c r="AE412" s="27"/>
      <c r="AF412" s="27"/>
      <c r="AG412" s="27"/>
      <c r="AH412" s="27"/>
      <c r="AI412" s="27"/>
      <c r="AJ412" s="27"/>
      <c r="AK412" s="27"/>
      <c r="AL412" s="27"/>
    </row>
    <row r="413" spans="1:38">
      <c r="A413" s="27"/>
      <c r="B413" s="27"/>
      <c r="C413" s="27"/>
      <c r="D413" s="27"/>
      <c r="E413" s="27"/>
      <c r="F413" s="27"/>
      <c r="G413" s="27"/>
      <c r="H413" s="27"/>
      <c r="I413" s="27"/>
      <c r="J413" s="27"/>
      <c r="K413" s="27"/>
      <c r="L413" s="27"/>
      <c r="M413" s="27"/>
      <c r="N413" s="27"/>
      <c r="O413" s="27"/>
      <c r="P413" s="27"/>
      <c r="Q413" s="27"/>
      <c r="R413" s="80"/>
      <c r="S413" s="27"/>
      <c r="T413" s="27"/>
      <c r="U413" s="27"/>
      <c r="V413" s="27"/>
      <c r="W413" s="27"/>
      <c r="X413" s="27"/>
      <c r="Y413" s="27"/>
      <c r="Z413" s="27"/>
      <c r="AA413" s="27"/>
      <c r="AB413" s="27"/>
      <c r="AC413" s="27"/>
      <c r="AD413" s="27"/>
      <c r="AE413" s="27"/>
      <c r="AF413" s="27"/>
      <c r="AG413" s="27"/>
      <c r="AH413" s="27"/>
      <c r="AI413" s="27"/>
      <c r="AJ413" s="27"/>
      <c r="AK413" s="27"/>
      <c r="AL413" s="27"/>
    </row>
    <row r="414" spans="1:38">
      <c r="A414" s="27"/>
      <c r="B414" s="27"/>
      <c r="C414" s="27"/>
      <c r="D414" s="27"/>
      <c r="E414" s="27"/>
      <c r="F414" s="27"/>
      <c r="G414" s="27"/>
      <c r="H414" s="27"/>
      <c r="I414" s="27"/>
      <c r="J414" s="27"/>
      <c r="K414" s="27"/>
      <c r="L414" s="27"/>
      <c r="M414" s="27"/>
      <c r="N414" s="27"/>
      <c r="O414" s="27"/>
      <c r="P414" s="27"/>
      <c r="Q414" s="27"/>
      <c r="R414" s="80"/>
      <c r="S414" s="27"/>
      <c r="T414" s="27"/>
      <c r="U414" s="27"/>
      <c r="V414" s="27"/>
      <c r="W414" s="27"/>
      <c r="X414" s="27"/>
      <c r="Y414" s="27"/>
      <c r="Z414" s="27"/>
      <c r="AA414" s="27"/>
      <c r="AB414" s="27"/>
      <c r="AC414" s="27"/>
      <c r="AD414" s="27"/>
      <c r="AE414" s="27"/>
      <c r="AF414" s="27"/>
      <c r="AG414" s="27"/>
      <c r="AH414" s="27"/>
      <c r="AI414" s="27"/>
      <c r="AJ414" s="27"/>
      <c r="AK414" s="27"/>
      <c r="AL414" s="27"/>
    </row>
    <row r="415" spans="1:38">
      <c r="A415" s="27"/>
      <c r="B415" s="27"/>
      <c r="C415" s="27"/>
      <c r="D415" s="27"/>
      <c r="E415" s="27"/>
      <c r="F415" s="27"/>
      <c r="G415" s="27"/>
      <c r="H415" s="27"/>
      <c r="I415" s="27"/>
      <c r="J415" s="27"/>
      <c r="K415" s="27"/>
      <c r="L415" s="27"/>
      <c r="M415" s="27"/>
      <c r="N415" s="27"/>
      <c r="O415" s="27"/>
      <c r="P415" s="27"/>
      <c r="Q415" s="27"/>
      <c r="R415" s="80"/>
      <c r="S415" s="27"/>
      <c r="T415" s="27"/>
      <c r="U415" s="27"/>
      <c r="V415" s="27"/>
      <c r="W415" s="27"/>
      <c r="X415" s="27"/>
      <c r="Y415" s="27"/>
      <c r="Z415" s="27"/>
      <c r="AA415" s="27"/>
      <c r="AB415" s="27"/>
      <c r="AC415" s="27"/>
      <c r="AD415" s="27"/>
      <c r="AE415" s="27"/>
      <c r="AF415" s="27"/>
      <c r="AG415" s="27"/>
      <c r="AH415" s="27"/>
      <c r="AI415" s="27"/>
      <c r="AJ415" s="27"/>
      <c r="AK415" s="27"/>
      <c r="AL415" s="27"/>
    </row>
    <row r="416" spans="1:38">
      <c r="A416" s="27"/>
      <c r="B416" s="27"/>
      <c r="C416" s="27"/>
      <c r="D416" s="27"/>
      <c r="E416" s="27"/>
      <c r="F416" s="27"/>
      <c r="G416" s="27"/>
      <c r="H416" s="27"/>
      <c r="I416" s="27"/>
      <c r="J416" s="27"/>
      <c r="K416" s="27"/>
      <c r="L416" s="27"/>
      <c r="M416" s="27"/>
      <c r="N416" s="27"/>
      <c r="O416" s="27"/>
      <c r="P416" s="27"/>
      <c r="Q416" s="27"/>
      <c r="R416" s="80"/>
      <c r="S416" s="27"/>
      <c r="T416" s="27"/>
      <c r="U416" s="27"/>
      <c r="V416" s="27"/>
      <c r="W416" s="27"/>
      <c r="X416" s="27"/>
      <c r="Y416" s="27"/>
      <c r="Z416" s="27"/>
      <c r="AA416" s="27"/>
      <c r="AB416" s="27"/>
      <c r="AC416" s="27"/>
      <c r="AD416" s="27"/>
      <c r="AE416" s="27"/>
      <c r="AF416" s="27"/>
      <c r="AG416" s="27"/>
      <c r="AH416" s="27"/>
      <c r="AI416" s="27"/>
      <c r="AJ416" s="27"/>
      <c r="AK416" s="27"/>
      <c r="AL416" s="27"/>
    </row>
    <row r="417" spans="1:38">
      <c r="A417" s="27"/>
      <c r="B417" s="27"/>
      <c r="C417" s="27"/>
      <c r="D417" s="27"/>
      <c r="E417" s="27"/>
      <c r="F417" s="27"/>
      <c r="G417" s="27"/>
      <c r="H417" s="27"/>
      <c r="I417" s="27"/>
      <c r="J417" s="27"/>
      <c r="K417" s="27"/>
      <c r="L417" s="27"/>
      <c r="M417" s="27"/>
      <c r="N417" s="27"/>
      <c r="O417" s="27"/>
      <c r="P417" s="27"/>
      <c r="Q417" s="27"/>
      <c r="R417" s="80"/>
      <c r="S417" s="27"/>
      <c r="T417" s="27"/>
      <c r="U417" s="27"/>
      <c r="V417" s="27"/>
      <c r="W417" s="27"/>
      <c r="X417" s="27"/>
      <c r="Y417" s="27"/>
      <c r="Z417" s="27"/>
      <c r="AA417" s="27"/>
      <c r="AB417" s="27"/>
      <c r="AC417" s="27"/>
      <c r="AD417" s="27"/>
      <c r="AE417" s="27"/>
      <c r="AF417" s="27"/>
      <c r="AG417" s="27"/>
      <c r="AH417" s="27"/>
      <c r="AI417" s="27"/>
      <c r="AJ417" s="27"/>
      <c r="AK417" s="27"/>
      <c r="AL417" s="27"/>
    </row>
    <row r="418" spans="1:38">
      <c r="A418" s="27"/>
      <c r="B418" s="27"/>
      <c r="C418" s="27"/>
      <c r="D418" s="27"/>
      <c r="E418" s="27"/>
      <c r="F418" s="27"/>
      <c r="G418" s="27"/>
      <c r="H418" s="27"/>
      <c r="I418" s="27"/>
      <c r="J418" s="27"/>
      <c r="K418" s="27"/>
      <c r="L418" s="27"/>
      <c r="M418" s="27"/>
      <c r="N418" s="27"/>
      <c r="O418" s="27"/>
      <c r="P418" s="27"/>
      <c r="Q418" s="27"/>
      <c r="R418" s="80"/>
      <c r="S418" s="27"/>
      <c r="T418" s="27"/>
      <c r="U418" s="27"/>
      <c r="V418" s="27"/>
      <c r="W418" s="27"/>
      <c r="X418" s="27"/>
      <c r="Y418" s="27"/>
      <c r="Z418" s="27"/>
      <c r="AA418" s="27"/>
      <c r="AB418" s="27"/>
      <c r="AC418" s="27"/>
      <c r="AD418" s="27"/>
      <c r="AE418" s="27"/>
      <c r="AF418" s="27"/>
      <c r="AG418" s="27"/>
      <c r="AH418" s="27"/>
      <c r="AI418" s="27"/>
      <c r="AJ418" s="27"/>
      <c r="AK418" s="27"/>
      <c r="AL418" s="27"/>
    </row>
    <row r="419" spans="1:38">
      <c r="A419" s="27"/>
      <c r="B419" s="27"/>
      <c r="C419" s="27"/>
      <c r="D419" s="27"/>
      <c r="E419" s="27"/>
      <c r="F419" s="27"/>
      <c r="G419" s="27"/>
      <c r="H419" s="27"/>
      <c r="I419" s="27"/>
      <c r="J419" s="27"/>
      <c r="K419" s="27"/>
      <c r="L419" s="27"/>
      <c r="M419" s="27"/>
      <c r="N419" s="27"/>
      <c r="O419" s="27"/>
      <c r="P419" s="27"/>
      <c r="Q419" s="27"/>
      <c r="R419" s="80"/>
      <c r="S419" s="27"/>
      <c r="T419" s="27"/>
      <c r="U419" s="27"/>
      <c r="V419" s="27"/>
      <c r="W419" s="27"/>
      <c r="X419" s="27"/>
      <c r="Y419" s="27"/>
      <c r="Z419" s="27"/>
      <c r="AA419" s="27"/>
      <c r="AB419" s="27"/>
      <c r="AC419" s="27"/>
      <c r="AD419" s="27"/>
      <c r="AE419" s="27"/>
      <c r="AF419" s="27"/>
      <c r="AG419" s="27"/>
      <c r="AH419" s="27"/>
      <c r="AI419" s="27"/>
      <c r="AJ419" s="27"/>
      <c r="AK419" s="27"/>
      <c r="AL419" s="27"/>
    </row>
    <row r="420" spans="1:38">
      <c r="A420" s="27"/>
      <c r="B420" s="27"/>
      <c r="C420" s="27"/>
      <c r="D420" s="27"/>
      <c r="E420" s="27"/>
      <c r="F420" s="27"/>
      <c r="G420" s="27"/>
      <c r="H420" s="27"/>
      <c r="I420" s="27"/>
      <c r="J420" s="27"/>
      <c r="K420" s="27"/>
      <c r="L420" s="27"/>
      <c r="M420" s="27"/>
      <c r="N420" s="27"/>
      <c r="O420" s="27"/>
      <c r="P420" s="27"/>
      <c r="Q420" s="27"/>
      <c r="R420" s="80"/>
      <c r="S420" s="27"/>
      <c r="T420" s="27"/>
      <c r="U420" s="27"/>
      <c r="V420" s="27"/>
      <c r="W420" s="27"/>
      <c r="X420" s="27"/>
      <c r="Y420" s="27"/>
      <c r="Z420" s="27"/>
      <c r="AA420" s="27"/>
      <c r="AB420" s="27"/>
      <c r="AC420" s="27"/>
      <c r="AD420" s="27"/>
      <c r="AE420" s="27"/>
      <c r="AF420" s="27"/>
      <c r="AG420" s="27"/>
      <c r="AH420" s="27"/>
      <c r="AI420" s="27"/>
      <c r="AJ420" s="27"/>
      <c r="AK420" s="27"/>
      <c r="AL420" s="27"/>
    </row>
    <row r="421" spans="1:38">
      <c r="A421" s="27"/>
      <c r="B421" s="27"/>
      <c r="C421" s="27"/>
      <c r="D421" s="27"/>
      <c r="E421" s="27"/>
      <c r="F421" s="27"/>
      <c r="G421" s="27"/>
      <c r="H421" s="27"/>
      <c r="I421" s="27"/>
      <c r="J421" s="27"/>
      <c r="K421" s="27"/>
      <c r="L421" s="27"/>
      <c r="M421" s="27"/>
      <c r="N421" s="27"/>
      <c r="O421" s="27"/>
      <c r="P421" s="27"/>
      <c r="Q421" s="27"/>
      <c r="R421" s="80"/>
      <c r="S421" s="27"/>
      <c r="T421" s="27"/>
      <c r="U421" s="27"/>
      <c r="V421" s="27"/>
      <c r="W421" s="27"/>
      <c r="X421" s="27"/>
      <c r="Y421" s="27"/>
      <c r="Z421" s="27"/>
      <c r="AA421" s="27"/>
      <c r="AB421" s="27"/>
      <c r="AC421" s="27"/>
      <c r="AD421" s="27"/>
      <c r="AE421" s="27"/>
      <c r="AF421" s="27"/>
      <c r="AG421" s="27"/>
      <c r="AH421" s="27"/>
      <c r="AI421" s="27"/>
      <c r="AJ421" s="27"/>
      <c r="AK421" s="27"/>
      <c r="AL421" s="27"/>
    </row>
    <row r="422" spans="1:38">
      <c r="A422" s="27"/>
      <c r="B422" s="27"/>
      <c r="C422" s="27"/>
      <c r="D422" s="27"/>
      <c r="E422" s="27"/>
      <c r="F422" s="27"/>
      <c r="G422" s="27"/>
      <c r="H422" s="27"/>
      <c r="I422" s="27"/>
      <c r="J422" s="27"/>
      <c r="K422" s="27"/>
      <c r="L422" s="27"/>
      <c r="M422" s="27"/>
      <c r="N422" s="27"/>
      <c r="O422" s="27"/>
      <c r="P422" s="27"/>
      <c r="Q422" s="27"/>
      <c r="R422" s="80"/>
      <c r="S422" s="27"/>
      <c r="T422" s="27"/>
      <c r="U422" s="27"/>
      <c r="V422" s="27"/>
      <c r="W422" s="27"/>
      <c r="X422" s="27"/>
      <c r="Y422" s="27"/>
      <c r="Z422" s="27"/>
      <c r="AA422" s="27"/>
      <c r="AB422" s="27"/>
      <c r="AC422" s="27"/>
      <c r="AD422" s="27"/>
      <c r="AE422" s="27"/>
      <c r="AF422" s="27"/>
      <c r="AG422" s="27"/>
      <c r="AH422" s="27"/>
      <c r="AI422" s="27"/>
      <c r="AJ422" s="27"/>
      <c r="AK422" s="27"/>
      <c r="AL422" s="27"/>
    </row>
    <row r="423" spans="1:38">
      <c r="A423" s="27"/>
      <c r="B423" s="27"/>
      <c r="C423" s="27"/>
      <c r="D423" s="27"/>
      <c r="E423" s="27"/>
      <c r="F423" s="27"/>
      <c r="G423" s="27"/>
      <c r="H423" s="27"/>
      <c r="I423" s="27"/>
      <c r="J423" s="27"/>
      <c r="K423" s="27"/>
      <c r="L423" s="27"/>
      <c r="M423" s="27"/>
      <c r="N423" s="27"/>
      <c r="O423" s="27"/>
      <c r="P423" s="27"/>
      <c r="Q423" s="27"/>
      <c r="R423" s="80"/>
      <c r="S423" s="27"/>
      <c r="T423" s="27"/>
      <c r="U423" s="27"/>
      <c r="V423" s="27"/>
      <c r="W423" s="27"/>
      <c r="X423" s="27"/>
      <c r="Y423" s="27"/>
      <c r="Z423" s="27"/>
      <c r="AA423" s="27"/>
      <c r="AB423" s="27"/>
      <c r="AC423" s="27"/>
      <c r="AD423" s="27"/>
      <c r="AE423" s="27"/>
      <c r="AF423" s="27"/>
      <c r="AG423" s="27"/>
      <c r="AH423" s="27"/>
      <c r="AI423" s="27"/>
      <c r="AJ423" s="27"/>
      <c r="AK423" s="27"/>
      <c r="AL423" s="27"/>
    </row>
    <row r="424" spans="1:38">
      <c r="A424" s="27"/>
      <c r="B424" s="27"/>
      <c r="C424" s="27"/>
      <c r="D424" s="27"/>
      <c r="E424" s="27"/>
      <c r="F424" s="27"/>
      <c r="G424" s="27"/>
      <c r="H424" s="27"/>
      <c r="I424" s="27"/>
      <c r="J424" s="27"/>
      <c r="K424" s="27"/>
      <c r="L424" s="27"/>
      <c r="M424" s="27"/>
      <c r="N424" s="27"/>
      <c r="O424" s="27"/>
      <c r="P424" s="27"/>
      <c r="Q424" s="27"/>
      <c r="R424" s="80"/>
      <c r="S424" s="27"/>
      <c r="T424" s="27"/>
      <c r="U424" s="27"/>
      <c r="V424" s="27"/>
      <c r="W424" s="27"/>
      <c r="X424" s="27"/>
      <c r="Y424" s="27"/>
      <c r="Z424" s="27"/>
      <c r="AA424" s="27"/>
      <c r="AB424" s="27"/>
      <c r="AC424" s="27"/>
      <c r="AD424" s="27"/>
      <c r="AE424" s="27"/>
      <c r="AF424" s="27"/>
      <c r="AG424" s="27"/>
      <c r="AH424" s="27"/>
      <c r="AI424" s="27"/>
      <c r="AJ424" s="27"/>
      <c r="AK424" s="27"/>
      <c r="AL424" s="27"/>
    </row>
    <row r="425" spans="1:38">
      <c r="A425" s="27"/>
      <c r="B425" s="27"/>
      <c r="C425" s="27"/>
      <c r="D425" s="27"/>
      <c r="E425" s="27"/>
      <c r="F425" s="27"/>
      <c r="G425" s="27"/>
      <c r="H425" s="27"/>
      <c r="I425" s="27"/>
      <c r="J425" s="27"/>
      <c r="K425" s="27"/>
      <c r="L425" s="27"/>
      <c r="M425" s="27"/>
      <c r="N425" s="27"/>
      <c r="O425" s="27"/>
      <c r="P425" s="27"/>
      <c r="Q425" s="27"/>
      <c r="R425" s="80"/>
      <c r="S425" s="27"/>
      <c r="T425" s="27"/>
      <c r="U425" s="27"/>
      <c r="V425" s="27"/>
      <c r="W425" s="27"/>
      <c r="X425" s="27"/>
      <c r="Y425" s="27"/>
      <c r="Z425" s="27"/>
      <c r="AA425" s="27"/>
      <c r="AB425" s="27"/>
      <c r="AC425" s="27"/>
      <c r="AD425" s="27"/>
      <c r="AE425" s="27"/>
      <c r="AF425" s="27"/>
      <c r="AG425" s="27"/>
      <c r="AH425" s="27"/>
      <c r="AI425" s="27"/>
      <c r="AJ425" s="27"/>
      <c r="AK425" s="27"/>
      <c r="AL425" s="27"/>
    </row>
    <row r="426" spans="1:38">
      <c r="A426" s="27"/>
      <c r="B426" s="27"/>
      <c r="C426" s="27"/>
      <c r="D426" s="27"/>
      <c r="E426" s="27"/>
      <c r="F426" s="27"/>
      <c r="G426" s="27"/>
      <c r="H426" s="27"/>
      <c r="I426" s="27"/>
      <c r="J426" s="27"/>
      <c r="K426" s="27"/>
      <c r="L426" s="27"/>
      <c r="M426" s="27"/>
      <c r="N426" s="27"/>
      <c r="O426" s="27"/>
      <c r="P426" s="27"/>
      <c r="Q426" s="27"/>
      <c r="R426" s="80"/>
      <c r="S426" s="27"/>
      <c r="T426" s="27"/>
      <c r="U426" s="27"/>
      <c r="V426" s="27"/>
      <c r="W426" s="27"/>
      <c r="X426" s="27"/>
      <c r="Y426" s="27"/>
      <c r="Z426" s="27"/>
      <c r="AA426" s="27"/>
      <c r="AB426" s="27"/>
      <c r="AC426" s="27"/>
      <c r="AD426" s="27"/>
      <c r="AE426" s="27"/>
      <c r="AF426" s="27"/>
      <c r="AG426" s="27"/>
      <c r="AH426" s="27"/>
      <c r="AI426" s="27"/>
      <c r="AJ426" s="27"/>
      <c r="AK426" s="27"/>
      <c r="AL426" s="27"/>
    </row>
    <row r="427" spans="1:38">
      <c r="A427" s="27"/>
      <c r="B427" s="27"/>
      <c r="C427" s="27"/>
      <c r="D427" s="27"/>
      <c r="E427" s="27"/>
      <c r="F427" s="27"/>
      <c r="G427" s="27"/>
      <c r="H427" s="27"/>
      <c r="I427" s="27"/>
      <c r="J427" s="27"/>
      <c r="K427" s="27"/>
      <c r="L427" s="27"/>
      <c r="M427" s="27"/>
      <c r="N427" s="27"/>
      <c r="O427" s="27"/>
      <c r="P427" s="27"/>
      <c r="Q427" s="27"/>
      <c r="R427" s="80"/>
      <c r="S427" s="27"/>
      <c r="T427" s="27"/>
      <c r="U427" s="27"/>
      <c r="V427" s="27"/>
      <c r="W427" s="27"/>
      <c r="X427" s="27"/>
      <c r="Y427" s="27"/>
      <c r="Z427" s="27"/>
      <c r="AA427" s="27"/>
      <c r="AB427" s="27"/>
      <c r="AC427" s="27"/>
      <c r="AD427" s="27"/>
      <c r="AE427" s="27"/>
      <c r="AF427" s="27"/>
      <c r="AG427" s="27"/>
      <c r="AH427" s="27"/>
      <c r="AI427" s="27"/>
      <c r="AJ427" s="27"/>
      <c r="AK427" s="27"/>
      <c r="AL427" s="27"/>
    </row>
    <row r="428" spans="1:38">
      <c r="A428" s="27"/>
      <c r="B428" s="27"/>
      <c r="C428" s="27"/>
      <c r="D428" s="27"/>
      <c r="E428" s="27"/>
      <c r="F428" s="27"/>
      <c r="G428" s="27"/>
      <c r="H428" s="27"/>
      <c r="I428" s="27"/>
      <c r="J428" s="27"/>
      <c r="K428" s="27"/>
      <c r="L428" s="27"/>
      <c r="M428" s="27"/>
      <c r="N428" s="27"/>
      <c r="O428" s="27"/>
      <c r="P428" s="27"/>
      <c r="Q428" s="27"/>
      <c r="R428" s="80"/>
      <c r="S428" s="27"/>
      <c r="T428" s="27"/>
      <c r="U428" s="27"/>
      <c r="V428" s="27"/>
      <c r="W428" s="27"/>
      <c r="X428" s="27"/>
      <c r="Y428" s="27"/>
      <c r="Z428" s="27"/>
      <c r="AA428" s="27"/>
      <c r="AB428" s="27"/>
      <c r="AC428" s="27"/>
      <c r="AD428" s="27"/>
      <c r="AE428" s="27"/>
      <c r="AF428" s="27"/>
      <c r="AG428" s="27"/>
      <c r="AH428" s="27"/>
      <c r="AI428" s="27"/>
      <c r="AJ428" s="27"/>
      <c r="AK428" s="27"/>
      <c r="AL428" s="27"/>
    </row>
    <row r="429" spans="1:38">
      <c r="A429" s="27"/>
      <c r="B429" s="27"/>
      <c r="C429" s="27"/>
      <c r="D429" s="27"/>
      <c r="E429" s="27"/>
      <c r="F429" s="27"/>
      <c r="G429" s="27"/>
      <c r="H429" s="27"/>
      <c r="I429" s="27"/>
      <c r="J429" s="27"/>
      <c r="K429" s="27"/>
      <c r="L429" s="27"/>
      <c r="M429" s="27"/>
      <c r="N429" s="27"/>
      <c r="O429" s="27"/>
      <c r="P429" s="27"/>
      <c r="Q429" s="27"/>
      <c r="R429" s="80"/>
      <c r="S429" s="27"/>
      <c r="T429" s="27"/>
      <c r="U429" s="27"/>
      <c r="V429" s="27"/>
      <c r="W429" s="27"/>
      <c r="X429" s="27"/>
      <c r="Y429" s="27"/>
      <c r="Z429" s="27"/>
      <c r="AA429" s="27"/>
      <c r="AB429" s="27"/>
      <c r="AC429" s="27"/>
      <c r="AD429" s="27"/>
      <c r="AE429" s="27"/>
      <c r="AF429" s="27"/>
      <c r="AG429" s="27"/>
      <c r="AH429" s="27"/>
      <c r="AI429" s="27"/>
      <c r="AJ429" s="27"/>
      <c r="AK429" s="27"/>
      <c r="AL429" s="27"/>
    </row>
    <row r="430" spans="1:38">
      <c r="A430" s="27"/>
      <c r="B430" s="27"/>
      <c r="C430" s="27"/>
      <c r="D430" s="27"/>
      <c r="E430" s="27"/>
      <c r="F430" s="27"/>
      <c r="G430" s="27"/>
      <c r="H430" s="27"/>
      <c r="I430" s="27"/>
      <c r="J430" s="27"/>
      <c r="K430" s="27"/>
      <c r="L430" s="27"/>
      <c r="M430" s="27"/>
      <c r="N430" s="27"/>
      <c r="O430" s="27"/>
      <c r="P430" s="27"/>
      <c r="Q430" s="27"/>
      <c r="R430" s="80"/>
      <c r="S430" s="27"/>
      <c r="T430" s="27"/>
      <c r="U430" s="27"/>
      <c r="V430" s="27"/>
      <c r="W430" s="27"/>
      <c r="X430" s="27"/>
      <c r="Y430" s="27"/>
      <c r="Z430" s="27"/>
      <c r="AA430" s="27"/>
      <c r="AB430" s="27"/>
      <c r="AC430" s="27"/>
      <c r="AD430" s="27"/>
      <c r="AE430" s="27"/>
      <c r="AF430" s="27"/>
      <c r="AG430" s="27"/>
      <c r="AH430" s="27"/>
      <c r="AI430" s="27"/>
      <c r="AJ430" s="27"/>
      <c r="AK430" s="27"/>
      <c r="AL430" s="27"/>
    </row>
    <row r="431" spans="1:38">
      <c r="A431" s="27"/>
      <c r="B431" s="27"/>
      <c r="C431" s="27"/>
      <c r="D431" s="27"/>
      <c r="E431" s="27"/>
      <c r="F431" s="27"/>
      <c r="G431" s="27"/>
      <c r="H431" s="27"/>
      <c r="I431" s="27"/>
      <c r="J431" s="27"/>
      <c r="K431" s="27"/>
      <c r="L431" s="27"/>
      <c r="M431" s="27"/>
      <c r="N431" s="27"/>
      <c r="O431" s="27"/>
      <c r="P431" s="27"/>
      <c r="Q431" s="27"/>
      <c r="R431" s="80"/>
      <c r="S431" s="27"/>
      <c r="T431" s="27"/>
      <c r="U431" s="27"/>
      <c r="V431" s="27"/>
      <c r="W431" s="27"/>
      <c r="X431" s="27"/>
      <c r="Y431" s="27"/>
      <c r="Z431" s="27"/>
      <c r="AA431" s="27"/>
      <c r="AB431" s="27"/>
      <c r="AC431" s="27"/>
      <c r="AD431" s="27"/>
      <c r="AE431" s="27"/>
      <c r="AF431" s="27"/>
      <c r="AG431" s="27"/>
      <c r="AH431" s="27"/>
      <c r="AI431" s="27"/>
      <c r="AJ431" s="27"/>
      <c r="AK431" s="27"/>
      <c r="AL431" s="27"/>
    </row>
    <row r="432" spans="1:38">
      <c r="A432" s="27"/>
      <c r="B432" s="27"/>
      <c r="C432" s="27"/>
      <c r="D432" s="27"/>
      <c r="E432" s="27"/>
      <c r="F432" s="27"/>
      <c r="G432" s="27"/>
      <c r="H432" s="27"/>
      <c r="I432" s="27"/>
      <c r="J432" s="27"/>
      <c r="K432" s="27"/>
      <c r="L432" s="27"/>
      <c r="M432" s="27"/>
      <c r="N432" s="27"/>
      <c r="O432" s="27"/>
      <c r="P432" s="27"/>
      <c r="Q432" s="27"/>
      <c r="R432" s="80"/>
      <c r="S432" s="27"/>
      <c r="T432" s="27"/>
      <c r="U432" s="27"/>
      <c r="V432" s="27"/>
      <c r="W432" s="27"/>
      <c r="X432" s="27"/>
      <c r="Y432" s="27"/>
      <c r="Z432" s="27"/>
      <c r="AA432" s="27"/>
      <c r="AB432" s="27"/>
      <c r="AC432" s="27"/>
      <c r="AD432" s="27"/>
      <c r="AE432" s="27"/>
      <c r="AF432" s="27"/>
      <c r="AG432" s="27"/>
      <c r="AH432" s="27"/>
      <c r="AI432" s="27"/>
      <c r="AJ432" s="27"/>
      <c r="AK432" s="27"/>
      <c r="AL432" s="27"/>
    </row>
    <row r="433" spans="1:38">
      <c r="A433" s="27"/>
      <c r="B433" s="27"/>
      <c r="C433" s="27"/>
      <c r="D433" s="27"/>
      <c r="E433" s="27"/>
      <c r="F433" s="27"/>
      <c r="G433" s="27"/>
      <c r="H433" s="27"/>
      <c r="I433" s="27"/>
      <c r="J433" s="27"/>
      <c r="K433" s="27"/>
      <c r="L433" s="27"/>
      <c r="M433" s="27"/>
      <c r="N433" s="27"/>
      <c r="O433" s="27"/>
      <c r="P433" s="27"/>
      <c r="Q433" s="27"/>
      <c r="R433" s="80"/>
      <c r="S433" s="27"/>
      <c r="T433" s="27"/>
      <c r="U433" s="27"/>
      <c r="V433" s="27"/>
      <c r="W433" s="27"/>
      <c r="X433" s="27"/>
      <c r="Y433" s="27"/>
      <c r="Z433" s="27"/>
      <c r="AA433" s="27"/>
      <c r="AB433" s="27"/>
      <c r="AC433" s="27"/>
      <c r="AD433" s="27"/>
      <c r="AE433" s="27"/>
      <c r="AF433" s="27"/>
      <c r="AG433" s="27"/>
      <c r="AH433" s="27"/>
      <c r="AI433" s="27"/>
      <c r="AJ433" s="27"/>
      <c r="AK433" s="27"/>
      <c r="AL433" s="27"/>
    </row>
    <row r="434" spans="1:38">
      <c r="A434" s="27"/>
      <c r="B434" s="27"/>
      <c r="C434" s="27"/>
      <c r="D434" s="27"/>
      <c r="E434" s="27"/>
      <c r="F434" s="27"/>
      <c r="G434" s="27"/>
      <c r="H434" s="27"/>
      <c r="I434" s="27"/>
      <c r="J434" s="27"/>
      <c r="K434" s="27"/>
      <c r="L434" s="27"/>
      <c r="M434" s="27"/>
      <c r="N434" s="27"/>
      <c r="O434" s="27"/>
      <c r="P434" s="27"/>
      <c r="Q434" s="27"/>
      <c r="R434" s="80"/>
      <c r="S434" s="27"/>
      <c r="T434" s="27"/>
      <c r="U434" s="27"/>
      <c r="V434" s="27"/>
      <c r="W434" s="27"/>
      <c r="X434" s="27"/>
      <c r="Y434" s="27"/>
      <c r="Z434" s="27"/>
      <c r="AA434" s="27"/>
      <c r="AB434" s="27"/>
      <c r="AC434" s="27"/>
      <c r="AD434" s="27"/>
      <c r="AE434" s="27"/>
      <c r="AF434" s="27"/>
      <c r="AG434" s="27"/>
      <c r="AH434" s="27"/>
      <c r="AI434" s="27"/>
      <c r="AJ434" s="27"/>
      <c r="AK434" s="27"/>
      <c r="AL434" s="27"/>
    </row>
    <row r="435" spans="1:38">
      <c r="A435" s="27"/>
      <c r="B435" s="27"/>
      <c r="C435" s="27"/>
      <c r="D435" s="27"/>
      <c r="E435" s="27"/>
      <c r="F435" s="27"/>
      <c r="G435" s="27"/>
      <c r="H435" s="27"/>
      <c r="I435" s="27"/>
      <c r="J435" s="27"/>
      <c r="K435" s="27"/>
      <c r="L435" s="27"/>
      <c r="M435" s="27"/>
      <c r="N435" s="27"/>
      <c r="O435" s="27"/>
      <c r="P435" s="27"/>
      <c r="Q435" s="27"/>
      <c r="R435" s="80"/>
      <c r="S435" s="27"/>
      <c r="T435" s="27"/>
      <c r="U435" s="27"/>
      <c r="V435" s="27"/>
      <c r="W435" s="27"/>
      <c r="X435" s="27"/>
      <c r="Y435" s="27"/>
      <c r="Z435" s="27"/>
      <c r="AA435" s="27"/>
      <c r="AB435" s="27"/>
      <c r="AC435" s="27"/>
      <c r="AD435" s="27"/>
      <c r="AE435" s="27"/>
      <c r="AF435" s="27"/>
      <c r="AG435" s="27"/>
      <c r="AH435" s="27"/>
      <c r="AI435" s="27"/>
      <c r="AJ435" s="27"/>
      <c r="AK435" s="27"/>
      <c r="AL435" s="27"/>
    </row>
    <row r="436" spans="1:38">
      <c r="A436" s="27"/>
      <c r="B436" s="27"/>
      <c r="C436" s="27"/>
      <c r="D436" s="27"/>
      <c r="E436" s="27"/>
      <c r="F436" s="27"/>
      <c r="G436" s="27"/>
      <c r="H436" s="27"/>
      <c r="I436" s="27"/>
      <c r="J436" s="27"/>
      <c r="K436" s="27"/>
      <c r="L436" s="27"/>
      <c r="M436" s="27"/>
      <c r="N436" s="27"/>
      <c r="O436" s="27"/>
      <c r="P436" s="27"/>
      <c r="Q436" s="27"/>
      <c r="R436" s="80"/>
      <c r="S436" s="27"/>
      <c r="T436" s="27"/>
      <c r="U436" s="27"/>
      <c r="V436" s="27"/>
      <c r="W436" s="27"/>
      <c r="X436" s="27"/>
      <c r="Y436" s="27"/>
      <c r="Z436" s="27"/>
      <c r="AA436" s="27"/>
      <c r="AB436" s="27"/>
      <c r="AC436" s="27"/>
      <c r="AD436" s="27"/>
      <c r="AE436" s="27"/>
      <c r="AF436" s="27"/>
      <c r="AG436" s="27"/>
      <c r="AH436" s="27"/>
      <c r="AI436" s="27"/>
      <c r="AJ436" s="27"/>
      <c r="AK436" s="27"/>
      <c r="AL436" s="27"/>
    </row>
    <row r="437" spans="1:38">
      <c r="A437" s="27"/>
      <c r="B437" s="27"/>
      <c r="C437" s="27"/>
      <c r="D437" s="27"/>
      <c r="E437" s="27"/>
      <c r="F437" s="27"/>
      <c r="G437" s="27"/>
      <c r="H437" s="27"/>
      <c r="I437" s="27"/>
      <c r="J437" s="27"/>
      <c r="K437" s="27"/>
      <c r="L437" s="27"/>
      <c r="M437" s="27"/>
      <c r="N437" s="27"/>
      <c r="O437" s="27"/>
      <c r="P437" s="27"/>
      <c r="Q437" s="27"/>
      <c r="R437" s="80"/>
      <c r="S437" s="27"/>
      <c r="T437" s="27"/>
      <c r="U437" s="27"/>
      <c r="V437" s="27"/>
      <c r="W437" s="27"/>
      <c r="X437" s="27"/>
      <c r="Y437" s="27"/>
      <c r="Z437" s="27"/>
      <c r="AA437" s="27"/>
      <c r="AB437" s="27"/>
      <c r="AC437" s="27"/>
      <c r="AD437" s="27"/>
      <c r="AE437" s="27"/>
      <c r="AF437" s="27"/>
      <c r="AG437" s="27"/>
      <c r="AH437" s="27"/>
      <c r="AI437" s="27"/>
      <c r="AJ437" s="27"/>
      <c r="AK437" s="27"/>
      <c r="AL437" s="27"/>
    </row>
    <row r="438" spans="1:38">
      <c r="A438" s="27"/>
      <c r="B438" s="27"/>
      <c r="C438" s="27"/>
      <c r="D438" s="27"/>
      <c r="E438" s="27"/>
      <c r="F438" s="27"/>
      <c r="G438" s="27"/>
      <c r="H438" s="27"/>
      <c r="I438" s="27"/>
      <c r="J438" s="27"/>
      <c r="K438" s="27"/>
      <c r="L438" s="27"/>
      <c r="M438" s="27"/>
      <c r="N438" s="27"/>
      <c r="O438" s="27"/>
      <c r="P438" s="27"/>
      <c r="Q438" s="27"/>
      <c r="R438" s="80"/>
      <c r="S438" s="27"/>
      <c r="T438" s="27"/>
      <c r="U438" s="27"/>
      <c r="V438" s="27"/>
      <c r="W438" s="27"/>
      <c r="X438" s="27"/>
      <c r="Y438" s="27"/>
      <c r="Z438" s="27"/>
      <c r="AA438" s="27"/>
      <c r="AB438" s="27"/>
      <c r="AC438" s="27"/>
      <c r="AD438" s="27"/>
      <c r="AE438" s="27"/>
      <c r="AF438" s="27"/>
      <c r="AG438" s="27"/>
      <c r="AH438" s="27"/>
      <c r="AI438" s="27"/>
      <c r="AJ438" s="27"/>
      <c r="AK438" s="27"/>
      <c r="AL438" s="27"/>
    </row>
    <row r="439" spans="1:38">
      <c r="A439" s="27"/>
      <c r="B439" s="27"/>
      <c r="C439" s="27"/>
      <c r="D439" s="27"/>
      <c r="E439" s="27"/>
      <c r="F439" s="27"/>
      <c r="G439" s="27"/>
      <c r="H439" s="27"/>
      <c r="I439" s="27"/>
      <c r="J439" s="27"/>
      <c r="K439" s="27"/>
      <c r="L439" s="27"/>
      <c r="M439" s="27"/>
      <c r="N439" s="27"/>
      <c r="O439" s="27"/>
      <c r="P439" s="27"/>
      <c r="Q439" s="27"/>
      <c r="R439" s="80"/>
      <c r="S439" s="27"/>
      <c r="T439" s="27"/>
      <c r="U439" s="27"/>
      <c r="V439" s="27"/>
      <c r="W439" s="27"/>
      <c r="X439" s="27"/>
      <c r="Y439" s="27"/>
      <c r="Z439" s="27"/>
      <c r="AA439" s="27"/>
      <c r="AB439" s="27"/>
      <c r="AC439" s="27"/>
      <c r="AD439" s="27"/>
      <c r="AE439" s="27"/>
      <c r="AF439" s="27"/>
      <c r="AG439" s="27"/>
      <c r="AH439" s="27"/>
      <c r="AI439" s="27"/>
      <c r="AJ439" s="27"/>
      <c r="AK439" s="27"/>
      <c r="AL439" s="27"/>
    </row>
    <row r="440" spans="1:38">
      <c r="A440" s="27"/>
      <c r="B440" s="27"/>
      <c r="C440" s="27"/>
      <c r="D440" s="27"/>
      <c r="E440" s="27"/>
      <c r="F440" s="27"/>
      <c r="G440" s="27"/>
      <c r="H440" s="27"/>
      <c r="I440" s="27"/>
      <c r="J440" s="27"/>
      <c r="K440" s="27"/>
      <c r="L440" s="27"/>
      <c r="M440" s="27"/>
      <c r="N440" s="27"/>
      <c r="O440" s="27"/>
      <c r="P440" s="27"/>
      <c r="Q440" s="27"/>
      <c r="R440" s="80"/>
      <c r="S440" s="27"/>
      <c r="T440" s="27"/>
      <c r="U440" s="27"/>
      <c r="V440" s="27"/>
      <c r="W440" s="27"/>
      <c r="X440" s="27"/>
      <c r="Y440" s="27"/>
      <c r="Z440" s="27"/>
      <c r="AA440" s="27"/>
      <c r="AB440" s="27"/>
      <c r="AC440" s="27"/>
      <c r="AD440" s="27"/>
      <c r="AE440" s="27"/>
      <c r="AF440" s="27"/>
      <c r="AG440" s="27"/>
      <c r="AH440" s="27"/>
      <c r="AI440" s="27"/>
      <c r="AJ440" s="27"/>
      <c r="AK440" s="27"/>
      <c r="AL440" s="27"/>
    </row>
    <row r="441" spans="1:38">
      <c r="A441" s="27"/>
      <c r="B441" s="27"/>
      <c r="C441" s="27"/>
      <c r="D441" s="27"/>
      <c r="E441" s="27"/>
      <c r="F441" s="27"/>
      <c r="G441" s="27"/>
      <c r="H441" s="27"/>
      <c r="I441" s="27"/>
      <c r="J441" s="27"/>
      <c r="K441" s="27"/>
      <c r="L441" s="27"/>
      <c r="M441" s="27"/>
      <c r="N441" s="27"/>
      <c r="O441" s="27"/>
      <c r="P441" s="27"/>
      <c r="Q441" s="27"/>
      <c r="R441" s="80"/>
      <c r="S441" s="27"/>
      <c r="T441" s="27"/>
      <c r="U441" s="27"/>
      <c r="V441" s="27"/>
      <c r="W441" s="27"/>
      <c r="X441" s="27"/>
      <c r="Y441" s="27"/>
      <c r="Z441" s="27"/>
      <c r="AA441" s="27"/>
      <c r="AB441" s="27"/>
      <c r="AC441" s="27"/>
      <c r="AD441" s="27"/>
      <c r="AE441" s="27"/>
      <c r="AF441" s="27"/>
      <c r="AG441" s="27"/>
      <c r="AH441" s="27"/>
      <c r="AI441" s="27"/>
      <c r="AJ441" s="27"/>
      <c r="AK441" s="27"/>
      <c r="AL441" s="27"/>
    </row>
    <row r="442" spans="1:38">
      <c r="A442" s="27"/>
      <c r="B442" s="27"/>
      <c r="C442" s="27"/>
      <c r="D442" s="27"/>
      <c r="E442" s="27"/>
      <c r="F442" s="27"/>
      <c r="G442" s="27"/>
      <c r="H442" s="27"/>
      <c r="I442" s="27"/>
      <c r="J442" s="27"/>
      <c r="K442" s="27"/>
      <c r="L442" s="27"/>
      <c r="M442" s="27"/>
      <c r="N442" s="27"/>
      <c r="O442" s="27"/>
      <c r="P442" s="27"/>
      <c r="Q442" s="27"/>
      <c r="R442" s="80"/>
      <c r="S442" s="27"/>
      <c r="T442" s="27"/>
      <c r="U442" s="27"/>
      <c r="V442" s="27"/>
      <c r="W442" s="27"/>
      <c r="X442" s="27"/>
      <c r="Y442" s="27"/>
      <c r="Z442" s="27"/>
      <c r="AA442" s="27"/>
      <c r="AB442" s="27"/>
      <c r="AC442" s="27"/>
      <c r="AD442" s="27"/>
      <c r="AE442" s="27"/>
      <c r="AF442" s="27"/>
      <c r="AG442" s="27"/>
      <c r="AH442" s="27"/>
      <c r="AI442" s="27"/>
      <c r="AJ442" s="27"/>
      <c r="AK442" s="27"/>
      <c r="AL442" s="27"/>
    </row>
    <row r="443" spans="1:38">
      <c r="A443" s="27"/>
      <c r="B443" s="27"/>
      <c r="C443" s="27"/>
      <c r="D443" s="27"/>
      <c r="E443" s="27"/>
      <c r="F443" s="27"/>
      <c r="G443" s="27"/>
      <c r="H443" s="27"/>
      <c r="I443" s="27"/>
      <c r="J443" s="27"/>
      <c r="K443" s="27"/>
      <c r="L443" s="27"/>
      <c r="M443" s="27"/>
      <c r="N443" s="27"/>
      <c r="O443" s="27"/>
      <c r="P443" s="27"/>
      <c r="Q443" s="27"/>
      <c r="R443" s="80"/>
      <c r="S443" s="27"/>
      <c r="T443" s="27"/>
      <c r="U443" s="27"/>
      <c r="V443" s="27"/>
      <c r="W443" s="27"/>
      <c r="X443" s="27"/>
      <c r="Y443" s="27"/>
      <c r="Z443" s="27"/>
      <c r="AA443" s="27"/>
      <c r="AB443" s="27"/>
      <c r="AC443" s="27"/>
      <c r="AD443" s="27"/>
      <c r="AE443" s="27"/>
      <c r="AF443" s="27"/>
      <c r="AG443" s="27"/>
      <c r="AH443" s="27"/>
      <c r="AI443" s="27"/>
      <c r="AJ443" s="27"/>
      <c r="AK443" s="27"/>
      <c r="AL443" s="27"/>
    </row>
    <row r="444" spans="1:38">
      <c r="A444" s="27"/>
      <c r="B444" s="27"/>
      <c r="C444" s="27"/>
      <c r="D444" s="27"/>
      <c r="E444" s="27"/>
      <c r="F444" s="27"/>
      <c r="G444" s="27"/>
      <c r="H444" s="27"/>
      <c r="I444" s="27"/>
      <c r="J444" s="27"/>
      <c r="K444" s="27"/>
      <c r="L444" s="27"/>
      <c r="M444" s="27"/>
      <c r="N444" s="27"/>
      <c r="O444" s="27"/>
      <c r="P444" s="27"/>
      <c r="Q444" s="27"/>
      <c r="R444" s="80"/>
      <c r="S444" s="27"/>
      <c r="T444" s="27"/>
      <c r="U444" s="27"/>
      <c r="V444" s="27"/>
      <c r="W444" s="27"/>
      <c r="X444" s="27"/>
      <c r="Y444" s="27"/>
      <c r="Z444" s="27"/>
      <c r="AA444" s="27"/>
      <c r="AB444" s="27"/>
      <c r="AC444" s="27"/>
      <c r="AD444" s="27"/>
      <c r="AE444" s="27"/>
      <c r="AF444" s="27"/>
      <c r="AG444" s="27"/>
      <c r="AH444" s="27"/>
      <c r="AI444" s="27"/>
      <c r="AJ444" s="27"/>
      <c r="AK444" s="27"/>
      <c r="AL444" s="27"/>
    </row>
    <row r="445" spans="1:38">
      <c r="A445" s="27"/>
      <c r="B445" s="27"/>
      <c r="C445" s="27"/>
      <c r="D445" s="27"/>
      <c r="E445" s="27"/>
      <c r="F445" s="27"/>
      <c r="G445" s="27"/>
      <c r="H445" s="27"/>
      <c r="I445" s="27"/>
      <c r="J445" s="27"/>
      <c r="K445" s="27"/>
      <c r="L445" s="27"/>
      <c r="M445" s="27"/>
      <c r="N445" s="27"/>
      <c r="O445" s="27"/>
      <c r="P445" s="27"/>
      <c r="Q445" s="27"/>
      <c r="R445" s="80"/>
      <c r="S445" s="27"/>
      <c r="T445" s="27"/>
      <c r="U445" s="27"/>
      <c r="V445" s="27"/>
      <c r="W445" s="27"/>
      <c r="X445" s="27"/>
      <c r="Y445" s="27"/>
      <c r="Z445" s="27"/>
      <c r="AA445" s="27"/>
      <c r="AB445" s="27"/>
      <c r="AC445" s="27"/>
      <c r="AD445" s="27"/>
      <c r="AE445" s="27"/>
      <c r="AF445" s="27"/>
      <c r="AG445" s="27"/>
      <c r="AH445" s="27"/>
      <c r="AI445" s="27"/>
      <c r="AJ445" s="27"/>
      <c r="AK445" s="27"/>
      <c r="AL445" s="27"/>
    </row>
    <row r="446" spans="1:38">
      <c r="A446" s="27"/>
      <c r="B446" s="27"/>
      <c r="C446" s="27"/>
      <c r="D446" s="27"/>
      <c r="E446" s="27"/>
      <c r="F446" s="27"/>
      <c r="G446" s="27"/>
      <c r="H446" s="27"/>
      <c r="I446" s="27"/>
      <c r="J446" s="27"/>
      <c r="K446" s="27"/>
      <c r="L446" s="27"/>
      <c r="M446" s="27"/>
      <c r="N446" s="27"/>
      <c r="O446" s="27"/>
      <c r="P446" s="27"/>
      <c r="Q446" s="27"/>
      <c r="R446" s="80"/>
      <c r="S446" s="27"/>
      <c r="T446" s="27"/>
      <c r="U446" s="27"/>
      <c r="V446" s="27"/>
      <c r="W446" s="27"/>
      <c r="X446" s="27"/>
      <c r="Y446" s="27"/>
      <c r="Z446" s="27"/>
      <c r="AA446" s="27"/>
      <c r="AB446" s="27"/>
      <c r="AC446" s="27"/>
      <c r="AD446" s="27"/>
      <c r="AE446" s="27"/>
      <c r="AF446" s="27"/>
      <c r="AG446" s="27"/>
      <c r="AH446" s="27"/>
      <c r="AI446" s="27"/>
      <c r="AJ446" s="27"/>
      <c r="AK446" s="27"/>
      <c r="AL446" s="27"/>
    </row>
    <row r="447" spans="1:38">
      <c r="A447" s="27"/>
      <c r="B447" s="27"/>
      <c r="C447" s="27"/>
      <c r="D447" s="27"/>
      <c r="E447" s="27"/>
      <c r="F447" s="27"/>
      <c r="G447" s="27"/>
      <c r="H447" s="27"/>
      <c r="I447" s="27"/>
      <c r="J447" s="27"/>
      <c r="K447" s="27"/>
      <c r="L447" s="27"/>
      <c r="M447" s="27"/>
      <c r="N447" s="27"/>
      <c r="O447" s="27"/>
      <c r="P447" s="27"/>
      <c r="Q447" s="27"/>
      <c r="R447" s="80"/>
      <c r="S447" s="27"/>
      <c r="T447" s="27"/>
      <c r="U447" s="27"/>
      <c r="V447" s="27"/>
      <c r="W447" s="27"/>
      <c r="X447" s="27"/>
      <c r="Y447" s="27"/>
      <c r="Z447" s="27"/>
      <c r="AA447" s="27"/>
      <c r="AB447" s="27"/>
      <c r="AC447" s="27"/>
      <c r="AD447" s="27"/>
      <c r="AE447" s="27"/>
      <c r="AF447" s="27"/>
      <c r="AG447" s="27"/>
      <c r="AH447" s="27"/>
      <c r="AI447" s="27"/>
      <c r="AJ447" s="27"/>
      <c r="AK447" s="27"/>
      <c r="AL447" s="27"/>
    </row>
    <row r="448" spans="1:38">
      <c r="A448" s="27"/>
      <c r="B448" s="27"/>
      <c r="C448" s="27"/>
      <c r="D448" s="27"/>
      <c r="E448" s="27"/>
      <c r="F448" s="27"/>
      <c r="G448" s="27"/>
      <c r="H448" s="27"/>
      <c r="I448" s="27"/>
      <c r="J448" s="27"/>
      <c r="K448" s="27"/>
      <c r="L448" s="27"/>
      <c r="M448" s="27"/>
      <c r="N448" s="27"/>
      <c r="O448" s="27"/>
      <c r="P448" s="27"/>
      <c r="Q448" s="27"/>
      <c r="R448" s="80"/>
      <c r="S448" s="27"/>
      <c r="T448" s="27"/>
      <c r="U448" s="27"/>
      <c r="V448" s="27"/>
      <c r="W448" s="27"/>
      <c r="X448" s="27"/>
      <c r="Y448" s="27"/>
      <c r="Z448" s="27"/>
      <c r="AA448" s="27"/>
      <c r="AB448" s="27"/>
      <c r="AC448" s="27"/>
      <c r="AD448" s="27"/>
      <c r="AE448" s="27"/>
      <c r="AF448" s="27"/>
      <c r="AG448" s="27"/>
      <c r="AH448" s="27"/>
      <c r="AI448" s="27"/>
      <c r="AJ448" s="27"/>
      <c r="AK448" s="27"/>
      <c r="AL448" s="27"/>
    </row>
    <row r="449" spans="1:38">
      <c r="A449" s="27"/>
      <c r="B449" s="27"/>
      <c r="C449" s="27"/>
      <c r="D449" s="27"/>
      <c r="E449" s="27"/>
      <c r="F449" s="27"/>
      <c r="G449" s="27"/>
      <c r="H449" s="27"/>
      <c r="I449" s="27"/>
      <c r="J449" s="27"/>
      <c r="K449" s="27"/>
      <c r="L449" s="27"/>
      <c r="M449" s="27"/>
      <c r="N449" s="27"/>
      <c r="O449" s="27"/>
      <c r="P449" s="27"/>
      <c r="Q449" s="27"/>
      <c r="R449" s="80"/>
      <c r="S449" s="27"/>
      <c r="T449" s="27"/>
      <c r="U449" s="27"/>
      <c r="V449" s="27"/>
      <c r="W449" s="27"/>
      <c r="X449" s="27"/>
      <c r="Y449" s="27"/>
      <c r="Z449" s="27"/>
      <c r="AA449" s="27"/>
      <c r="AB449" s="27"/>
      <c r="AC449" s="27"/>
      <c r="AD449" s="27"/>
      <c r="AE449" s="27"/>
      <c r="AF449" s="27"/>
      <c r="AG449" s="27"/>
      <c r="AH449" s="27"/>
      <c r="AI449" s="27"/>
      <c r="AJ449" s="27"/>
      <c r="AK449" s="27"/>
      <c r="AL449" s="27"/>
    </row>
    <row r="450" spans="1:38">
      <c r="A450" s="27"/>
      <c r="B450" s="27"/>
      <c r="C450" s="27"/>
      <c r="D450" s="27"/>
      <c r="E450" s="27"/>
      <c r="F450" s="27"/>
      <c r="G450" s="27"/>
      <c r="H450" s="27"/>
      <c r="I450" s="27"/>
      <c r="J450" s="27"/>
      <c r="K450" s="27"/>
      <c r="L450" s="27"/>
      <c r="M450" s="27"/>
      <c r="N450" s="27"/>
      <c r="O450" s="27"/>
      <c r="P450" s="27"/>
      <c r="Q450" s="27"/>
      <c r="R450" s="80"/>
      <c r="S450" s="27"/>
      <c r="T450" s="27"/>
      <c r="U450" s="27"/>
      <c r="V450" s="27"/>
      <c r="W450" s="27"/>
      <c r="X450" s="27"/>
      <c r="Y450" s="27"/>
      <c r="Z450" s="27"/>
      <c r="AA450" s="27"/>
      <c r="AB450" s="27"/>
      <c r="AC450" s="27"/>
      <c r="AD450" s="27"/>
      <c r="AE450" s="27"/>
      <c r="AF450" s="27"/>
      <c r="AG450" s="27"/>
      <c r="AH450" s="27"/>
      <c r="AI450" s="27"/>
      <c r="AJ450" s="27"/>
      <c r="AK450" s="27"/>
      <c r="AL450" s="27"/>
    </row>
    <row r="451" spans="1:38">
      <c r="A451" s="27"/>
      <c r="B451" s="27"/>
      <c r="C451" s="27"/>
      <c r="D451" s="27"/>
      <c r="E451" s="27"/>
      <c r="F451" s="27"/>
      <c r="G451" s="27"/>
      <c r="H451" s="27"/>
      <c r="I451" s="27"/>
      <c r="J451" s="27"/>
      <c r="K451" s="27"/>
      <c r="L451" s="27"/>
      <c r="M451" s="27"/>
      <c r="N451" s="27"/>
      <c r="O451" s="27"/>
      <c r="P451" s="27"/>
      <c r="Q451" s="27"/>
      <c r="R451" s="80"/>
      <c r="S451" s="27"/>
      <c r="T451" s="27"/>
      <c r="U451" s="27"/>
      <c r="V451" s="27"/>
      <c r="W451" s="27"/>
      <c r="X451" s="27"/>
      <c r="Y451" s="27"/>
      <c r="Z451" s="27"/>
      <c r="AA451" s="27"/>
      <c r="AB451" s="27"/>
      <c r="AC451" s="27"/>
      <c r="AD451" s="27"/>
      <c r="AE451" s="27"/>
      <c r="AF451" s="27"/>
      <c r="AG451" s="27"/>
      <c r="AH451" s="27"/>
      <c r="AI451" s="27"/>
      <c r="AJ451" s="27"/>
      <c r="AK451" s="27"/>
      <c r="AL451" s="27"/>
    </row>
    <row r="452" spans="1:38">
      <c r="A452" s="27"/>
      <c r="B452" s="27"/>
      <c r="C452" s="27"/>
      <c r="D452" s="27"/>
      <c r="E452" s="27"/>
      <c r="F452" s="27"/>
      <c r="G452" s="27"/>
      <c r="H452" s="27"/>
      <c r="I452" s="27"/>
      <c r="J452" s="27"/>
      <c r="K452" s="27"/>
      <c r="L452" s="27"/>
      <c r="M452" s="27"/>
      <c r="N452" s="27"/>
      <c r="O452" s="27"/>
      <c r="P452" s="27"/>
      <c r="Q452" s="27"/>
      <c r="R452" s="80"/>
      <c r="S452" s="27"/>
      <c r="T452" s="27"/>
      <c r="U452" s="27"/>
      <c r="V452" s="27"/>
      <c r="W452" s="27"/>
      <c r="X452" s="27"/>
      <c r="Y452" s="27"/>
      <c r="Z452" s="27"/>
      <c r="AA452" s="27"/>
      <c r="AB452" s="27"/>
      <c r="AC452" s="27"/>
      <c r="AD452" s="27"/>
      <c r="AE452" s="27"/>
      <c r="AF452" s="27"/>
      <c r="AG452" s="27"/>
      <c r="AH452" s="27"/>
      <c r="AI452" s="27"/>
      <c r="AJ452" s="27"/>
      <c r="AK452" s="27"/>
      <c r="AL452" s="27"/>
    </row>
    <row r="453" spans="1:38">
      <c r="A453" s="27"/>
      <c r="B453" s="27"/>
      <c r="C453" s="27"/>
      <c r="D453" s="27"/>
      <c r="E453" s="27"/>
      <c r="F453" s="27"/>
      <c r="G453" s="27"/>
      <c r="H453" s="27"/>
      <c r="I453" s="27"/>
      <c r="J453" s="27"/>
      <c r="K453" s="27"/>
      <c r="L453" s="27"/>
      <c r="M453" s="27"/>
      <c r="N453" s="27"/>
      <c r="O453" s="27"/>
      <c r="P453" s="27"/>
      <c r="Q453" s="27"/>
      <c r="R453" s="80"/>
      <c r="S453" s="27"/>
      <c r="T453" s="27"/>
      <c r="U453" s="27"/>
      <c r="V453" s="27"/>
      <c r="W453" s="27"/>
      <c r="X453" s="27"/>
      <c r="Y453" s="27"/>
      <c r="Z453" s="27"/>
      <c r="AA453" s="27"/>
      <c r="AB453" s="27"/>
      <c r="AC453" s="27"/>
      <c r="AD453" s="27"/>
      <c r="AE453" s="27"/>
      <c r="AF453" s="27"/>
      <c r="AG453" s="27"/>
      <c r="AH453" s="27"/>
      <c r="AI453" s="27"/>
      <c r="AJ453" s="27"/>
      <c r="AK453" s="27"/>
      <c r="AL453" s="27"/>
    </row>
    <row r="454" spans="1:38">
      <c r="A454" s="27"/>
      <c r="B454" s="27"/>
      <c r="C454" s="27"/>
      <c r="D454" s="27"/>
      <c r="E454" s="27"/>
      <c r="F454" s="27"/>
      <c r="G454" s="27"/>
      <c r="H454" s="27"/>
      <c r="I454" s="27"/>
      <c r="J454" s="27"/>
      <c r="K454" s="27"/>
      <c r="L454" s="27"/>
      <c r="M454" s="27"/>
      <c r="N454" s="27"/>
      <c r="O454" s="27"/>
      <c r="P454" s="27"/>
      <c r="Q454" s="27"/>
      <c r="R454" s="80"/>
      <c r="S454" s="27"/>
      <c r="T454" s="27"/>
      <c r="U454" s="27"/>
      <c r="V454" s="27"/>
      <c r="W454" s="27"/>
      <c r="X454" s="27"/>
      <c r="Y454" s="27"/>
      <c r="Z454" s="27"/>
      <c r="AA454" s="27"/>
      <c r="AB454" s="27"/>
      <c r="AC454" s="27"/>
      <c r="AD454" s="27"/>
      <c r="AE454" s="27"/>
      <c r="AF454" s="27"/>
      <c r="AG454" s="27"/>
      <c r="AH454" s="27"/>
      <c r="AI454" s="27"/>
      <c r="AJ454" s="27"/>
      <c r="AK454" s="27"/>
      <c r="AL454" s="27"/>
    </row>
    <row r="455" spans="1:38">
      <c r="A455" s="27"/>
      <c r="B455" s="27"/>
      <c r="C455" s="27"/>
      <c r="D455" s="27"/>
      <c r="E455" s="27"/>
      <c r="F455" s="27"/>
      <c r="G455" s="27"/>
      <c r="H455" s="27"/>
      <c r="I455" s="27"/>
      <c r="J455" s="27"/>
      <c r="K455" s="27"/>
      <c r="L455" s="27"/>
      <c r="M455" s="27"/>
      <c r="N455" s="27"/>
      <c r="O455" s="27"/>
      <c r="P455" s="27"/>
      <c r="Q455" s="27"/>
      <c r="R455" s="80"/>
      <c r="S455" s="27"/>
      <c r="T455" s="27"/>
      <c r="U455" s="27"/>
      <c r="V455" s="27"/>
      <c r="W455" s="27"/>
      <c r="X455" s="27"/>
      <c r="Y455" s="27"/>
      <c r="Z455" s="27"/>
      <c r="AA455" s="27"/>
      <c r="AB455" s="27"/>
      <c r="AC455" s="27"/>
      <c r="AD455" s="27"/>
      <c r="AE455" s="27"/>
      <c r="AF455" s="27"/>
      <c r="AG455" s="27"/>
      <c r="AH455" s="27"/>
      <c r="AI455" s="27"/>
      <c r="AJ455" s="27"/>
      <c r="AK455" s="27"/>
      <c r="AL455" s="27"/>
    </row>
    <row r="456" spans="1:38">
      <c r="A456" s="27"/>
      <c r="B456" s="27"/>
      <c r="C456" s="27"/>
      <c r="D456" s="27"/>
      <c r="E456" s="27"/>
      <c r="F456" s="27"/>
      <c r="G456" s="27"/>
      <c r="H456" s="27"/>
      <c r="I456" s="27"/>
      <c r="J456" s="27"/>
      <c r="K456" s="27"/>
      <c r="L456" s="27"/>
      <c r="M456" s="27"/>
      <c r="N456" s="27"/>
      <c r="O456" s="27"/>
      <c r="P456" s="27"/>
      <c r="Q456" s="27"/>
      <c r="R456" s="80"/>
      <c r="S456" s="27"/>
      <c r="T456" s="27"/>
      <c r="U456" s="27"/>
      <c r="V456" s="27"/>
      <c r="W456" s="27"/>
      <c r="X456" s="27"/>
      <c r="Y456" s="27"/>
      <c r="Z456" s="27"/>
      <c r="AA456" s="27"/>
      <c r="AB456" s="27"/>
      <c r="AC456" s="27"/>
      <c r="AD456" s="27"/>
      <c r="AE456" s="27"/>
      <c r="AF456" s="27"/>
      <c r="AG456" s="27"/>
      <c r="AH456" s="27"/>
      <c r="AI456" s="27"/>
      <c r="AJ456" s="27"/>
      <c r="AK456" s="27"/>
      <c r="AL456" s="27"/>
    </row>
    <row r="457" spans="1:38">
      <c r="A457" s="27"/>
      <c r="B457" s="27"/>
      <c r="C457" s="27"/>
      <c r="D457" s="27"/>
      <c r="E457" s="27"/>
      <c r="F457" s="27"/>
      <c r="G457" s="27"/>
      <c r="H457" s="27"/>
      <c r="I457" s="27"/>
      <c r="J457" s="27"/>
      <c r="K457" s="27"/>
      <c r="L457" s="27"/>
      <c r="M457" s="27"/>
      <c r="N457" s="27"/>
      <c r="O457" s="27"/>
      <c r="P457" s="27"/>
      <c r="Q457" s="27"/>
      <c r="R457" s="80"/>
      <c r="S457" s="27"/>
      <c r="T457" s="27"/>
      <c r="U457" s="27"/>
      <c r="V457" s="27"/>
      <c r="W457" s="27"/>
      <c r="X457" s="27"/>
      <c r="Y457" s="27"/>
      <c r="Z457" s="27"/>
      <c r="AA457" s="27"/>
      <c r="AB457" s="27"/>
      <c r="AC457" s="27"/>
      <c r="AD457" s="27"/>
      <c r="AE457" s="27"/>
      <c r="AF457" s="27"/>
      <c r="AG457" s="27"/>
      <c r="AH457" s="27"/>
      <c r="AI457" s="27"/>
      <c r="AJ457" s="27"/>
      <c r="AK457" s="27"/>
      <c r="AL457" s="27"/>
    </row>
    <row r="458" spans="1:38">
      <c r="A458" s="27"/>
      <c r="B458" s="27"/>
      <c r="C458" s="27"/>
      <c r="D458" s="27"/>
      <c r="E458" s="27"/>
      <c r="F458" s="27"/>
      <c r="G458" s="27"/>
      <c r="H458" s="27"/>
      <c r="I458" s="27"/>
      <c r="J458" s="27"/>
      <c r="K458" s="27"/>
      <c r="L458" s="27"/>
      <c r="M458" s="27"/>
      <c r="N458" s="27"/>
      <c r="O458" s="27"/>
      <c r="P458" s="27"/>
      <c r="Q458" s="27"/>
      <c r="R458" s="80"/>
      <c r="S458" s="27"/>
      <c r="T458" s="27"/>
      <c r="U458" s="27"/>
      <c r="V458" s="27"/>
      <c r="W458" s="27"/>
      <c r="X458" s="27"/>
      <c r="Y458" s="27"/>
      <c r="Z458" s="27"/>
      <c r="AA458" s="27"/>
      <c r="AB458" s="27"/>
      <c r="AC458" s="27"/>
      <c r="AD458" s="27"/>
      <c r="AE458" s="27"/>
      <c r="AF458" s="27"/>
      <c r="AG458" s="27"/>
      <c r="AH458" s="27"/>
      <c r="AI458" s="27"/>
      <c r="AJ458" s="27"/>
      <c r="AK458" s="27"/>
      <c r="AL458" s="27"/>
    </row>
    <row r="459" spans="1:38">
      <c r="A459" s="27"/>
      <c r="B459" s="27"/>
      <c r="C459" s="27"/>
      <c r="D459" s="27"/>
      <c r="E459" s="27"/>
      <c r="F459" s="27"/>
      <c r="G459" s="27"/>
      <c r="H459" s="27"/>
      <c r="I459" s="27"/>
      <c r="J459" s="27"/>
      <c r="K459" s="27"/>
      <c r="L459" s="27"/>
      <c r="M459" s="27"/>
      <c r="N459" s="27"/>
      <c r="O459" s="27"/>
      <c r="P459" s="27"/>
      <c r="Q459" s="27"/>
      <c r="R459" s="80"/>
      <c r="S459" s="27"/>
      <c r="T459" s="27"/>
      <c r="U459" s="27"/>
      <c r="V459" s="27"/>
      <c r="W459" s="27"/>
      <c r="X459" s="27"/>
      <c r="Y459" s="27"/>
      <c r="Z459" s="27"/>
      <c r="AA459" s="27"/>
      <c r="AB459" s="27"/>
      <c r="AC459" s="27"/>
      <c r="AD459" s="27"/>
      <c r="AE459" s="27"/>
      <c r="AF459" s="27"/>
      <c r="AG459" s="27"/>
      <c r="AH459" s="27"/>
      <c r="AI459" s="27"/>
      <c r="AJ459" s="27"/>
      <c r="AK459" s="27"/>
      <c r="AL459" s="27"/>
    </row>
    <row r="460" spans="1:38">
      <c r="A460" s="27"/>
      <c r="B460" s="27"/>
      <c r="C460" s="27"/>
      <c r="D460" s="27"/>
      <c r="E460" s="27"/>
      <c r="F460" s="27"/>
      <c r="G460" s="27"/>
      <c r="H460" s="27"/>
      <c r="I460" s="27"/>
      <c r="J460" s="27"/>
      <c r="K460" s="27"/>
      <c r="L460" s="27"/>
      <c r="M460" s="27"/>
      <c r="N460" s="27"/>
      <c r="O460" s="27"/>
      <c r="P460" s="27"/>
      <c r="Q460" s="27"/>
      <c r="R460" s="80"/>
      <c r="S460" s="27"/>
      <c r="T460" s="27"/>
      <c r="U460" s="27"/>
      <c r="V460" s="27"/>
      <c r="W460" s="27"/>
      <c r="X460" s="27"/>
      <c r="Y460" s="27"/>
      <c r="Z460" s="27"/>
      <c r="AA460" s="27"/>
      <c r="AB460" s="27"/>
      <c r="AC460" s="27"/>
      <c r="AD460" s="27"/>
      <c r="AE460" s="27"/>
      <c r="AF460" s="27"/>
      <c r="AG460" s="27"/>
      <c r="AH460" s="27"/>
      <c r="AI460" s="27"/>
      <c r="AJ460" s="27"/>
      <c r="AK460" s="27"/>
      <c r="AL460" s="27"/>
    </row>
    <row r="461" spans="1:38">
      <c r="A461" s="27"/>
      <c r="B461" s="27"/>
      <c r="C461" s="27"/>
      <c r="D461" s="27"/>
      <c r="E461" s="27"/>
      <c r="F461" s="27"/>
      <c r="G461" s="27"/>
      <c r="H461" s="27"/>
      <c r="I461" s="27"/>
      <c r="J461" s="27"/>
      <c r="K461" s="27"/>
      <c r="L461" s="27"/>
      <c r="M461" s="27"/>
      <c r="N461" s="27"/>
      <c r="O461" s="27"/>
      <c r="P461" s="27"/>
      <c r="Q461" s="27"/>
      <c r="R461" s="80"/>
      <c r="S461" s="27"/>
      <c r="T461" s="27"/>
      <c r="U461" s="27"/>
      <c r="V461" s="27"/>
      <c r="W461" s="27"/>
      <c r="X461" s="27"/>
      <c r="Y461" s="27"/>
      <c r="Z461" s="27"/>
      <c r="AA461" s="27"/>
      <c r="AB461" s="27"/>
      <c r="AC461" s="27"/>
      <c r="AD461" s="27"/>
      <c r="AE461" s="27"/>
      <c r="AF461" s="27"/>
      <c r="AG461" s="27"/>
      <c r="AH461" s="27"/>
      <c r="AI461" s="27"/>
      <c r="AJ461" s="27"/>
      <c r="AK461" s="27"/>
      <c r="AL461" s="27"/>
    </row>
    <row r="462" spans="1:38">
      <c r="A462" s="27"/>
      <c r="B462" s="27"/>
      <c r="C462" s="27"/>
      <c r="D462" s="27"/>
      <c r="E462" s="27"/>
      <c r="F462" s="27"/>
      <c r="G462" s="27"/>
      <c r="H462" s="27"/>
      <c r="I462" s="27"/>
      <c r="J462" s="27"/>
      <c r="K462" s="27"/>
      <c r="L462" s="27"/>
      <c r="M462" s="27"/>
      <c r="N462" s="27"/>
      <c r="O462" s="27"/>
      <c r="P462" s="27"/>
      <c r="Q462" s="27"/>
      <c r="R462" s="80"/>
      <c r="S462" s="27"/>
      <c r="T462" s="27"/>
      <c r="U462" s="27"/>
      <c r="V462" s="27"/>
      <c r="W462" s="27"/>
      <c r="X462" s="27"/>
      <c r="Y462" s="27"/>
      <c r="Z462" s="27"/>
      <c r="AA462" s="27"/>
      <c r="AB462" s="27"/>
      <c r="AC462" s="27"/>
      <c r="AD462" s="27"/>
      <c r="AE462" s="27"/>
      <c r="AF462" s="27"/>
      <c r="AG462" s="27"/>
      <c r="AH462" s="27"/>
      <c r="AI462" s="27"/>
      <c r="AJ462" s="27"/>
      <c r="AK462" s="27"/>
      <c r="AL462" s="27"/>
    </row>
    <row r="463" spans="1:38">
      <c r="A463" s="27"/>
      <c r="B463" s="27"/>
      <c r="C463" s="27"/>
      <c r="D463" s="27"/>
      <c r="E463" s="27"/>
      <c r="F463" s="27"/>
      <c r="G463" s="27"/>
      <c r="H463" s="27"/>
      <c r="I463" s="27"/>
      <c r="J463" s="27"/>
      <c r="K463" s="27"/>
      <c r="L463" s="27"/>
      <c r="M463" s="27"/>
      <c r="N463" s="27"/>
      <c r="O463" s="27"/>
      <c r="P463" s="27"/>
      <c r="Q463" s="27"/>
      <c r="R463" s="80"/>
      <c r="S463" s="27"/>
      <c r="T463" s="27"/>
      <c r="U463" s="27"/>
      <c r="V463" s="27"/>
      <c r="W463" s="27"/>
      <c r="X463" s="27"/>
      <c r="Y463" s="27"/>
      <c r="Z463" s="27"/>
      <c r="AA463" s="27"/>
      <c r="AB463" s="27"/>
      <c r="AC463" s="27"/>
      <c r="AD463" s="27"/>
      <c r="AE463" s="27"/>
      <c r="AF463" s="27"/>
      <c r="AG463" s="27"/>
      <c r="AH463" s="27"/>
      <c r="AI463" s="27"/>
      <c r="AJ463" s="27"/>
      <c r="AK463" s="27"/>
      <c r="AL463" s="27"/>
    </row>
    <row r="464" spans="1:38">
      <c r="A464" s="27"/>
      <c r="B464" s="27"/>
      <c r="C464" s="27"/>
      <c r="D464" s="27"/>
      <c r="E464" s="27"/>
      <c r="F464" s="27"/>
      <c r="G464" s="27"/>
      <c r="H464" s="27"/>
      <c r="I464" s="27"/>
      <c r="J464" s="27"/>
      <c r="K464" s="27"/>
      <c r="L464" s="27"/>
      <c r="M464" s="27"/>
      <c r="N464" s="27"/>
      <c r="O464" s="27"/>
      <c r="P464" s="27"/>
      <c r="Q464" s="27"/>
      <c r="R464" s="80"/>
      <c r="S464" s="27"/>
      <c r="T464" s="27"/>
      <c r="U464" s="27"/>
      <c r="V464" s="27"/>
      <c r="W464" s="27"/>
      <c r="X464" s="27"/>
      <c r="Y464" s="27"/>
      <c r="Z464" s="27"/>
      <c r="AA464" s="27"/>
      <c r="AB464" s="27"/>
      <c r="AC464" s="27"/>
      <c r="AD464" s="27"/>
      <c r="AE464" s="27"/>
      <c r="AF464" s="27"/>
      <c r="AG464" s="27"/>
      <c r="AH464" s="27"/>
      <c r="AI464" s="27"/>
      <c r="AJ464" s="27"/>
      <c r="AK464" s="27"/>
      <c r="AL464" s="27"/>
    </row>
    <row r="465" spans="1:38">
      <c r="A465" s="27"/>
      <c r="B465" s="27"/>
      <c r="C465" s="27"/>
      <c r="D465" s="27"/>
      <c r="E465" s="27"/>
      <c r="F465" s="27"/>
      <c r="G465" s="27"/>
      <c r="H465" s="27"/>
      <c r="I465" s="27"/>
      <c r="J465" s="27"/>
      <c r="K465" s="27"/>
      <c r="L465" s="27"/>
      <c r="M465" s="27"/>
      <c r="N465" s="27"/>
      <c r="O465" s="27"/>
      <c r="P465" s="27"/>
      <c r="Q465" s="27"/>
      <c r="R465" s="80"/>
      <c r="S465" s="27"/>
      <c r="T465" s="27"/>
      <c r="U465" s="27"/>
      <c r="V465" s="27"/>
      <c r="W465" s="27"/>
      <c r="X465" s="27"/>
      <c r="Y465" s="27"/>
      <c r="Z465" s="27"/>
      <c r="AA465" s="27"/>
      <c r="AB465" s="27"/>
      <c r="AC465" s="27"/>
      <c r="AD465" s="27"/>
      <c r="AE465" s="27"/>
      <c r="AF465" s="27"/>
      <c r="AG465" s="27"/>
      <c r="AH465" s="27"/>
      <c r="AI465" s="27"/>
      <c r="AJ465" s="27"/>
      <c r="AK465" s="27"/>
      <c r="AL465" s="27"/>
    </row>
    <row r="466" spans="1:38">
      <c r="A466" s="27"/>
      <c r="B466" s="27"/>
      <c r="C466" s="27"/>
      <c r="D466" s="27"/>
      <c r="E466" s="27"/>
      <c r="F466" s="27"/>
      <c r="G466" s="27"/>
      <c r="H466" s="27"/>
      <c r="I466" s="27"/>
      <c r="J466" s="27"/>
      <c r="K466" s="27"/>
      <c r="L466" s="27"/>
      <c r="M466" s="27"/>
      <c r="N466" s="27"/>
      <c r="O466" s="27"/>
      <c r="P466" s="27"/>
      <c r="Q466" s="27"/>
      <c r="R466" s="80"/>
      <c r="S466" s="27"/>
      <c r="T466" s="27"/>
      <c r="U466" s="27"/>
      <c r="V466" s="27"/>
      <c r="W466" s="27"/>
      <c r="X466" s="27"/>
      <c r="Y466" s="27"/>
      <c r="Z466" s="27"/>
      <c r="AA466" s="27"/>
      <c r="AB466" s="27"/>
      <c r="AC466" s="27"/>
      <c r="AD466" s="27"/>
      <c r="AE466" s="27"/>
      <c r="AF466" s="27"/>
      <c r="AG466" s="27"/>
      <c r="AH466" s="27"/>
      <c r="AI466" s="27"/>
      <c r="AJ466" s="27"/>
      <c r="AK466" s="27"/>
      <c r="AL466" s="27"/>
    </row>
    <row r="467" spans="1:38">
      <c r="A467" s="27"/>
      <c r="B467" s="27"/>
      <c r="C467" s="27"/>
      <c r="D467" s="27"/>
      <c r="E467" s="27"/>
      <c r="F467" s="27"/>
      <c r="G467" s="27"/>
      <c r="H467" s="27"/>
      <c r="I467" s="27"/>
      <c r="J467" s="27"/>
      <c r="K467" s="27"/>
      <c r="L467" s="27"/>
      <c r="M467" s="27"/>
      <c r="N467" s="27"/>
      <c r="O467" s="27"/>
      <c r="P467" s="27"/>
      <c r="Q467" s="27"/>
      <c r="R467" s="80"/>
      <c r="S467" s="27"/>
      <c r="T467" s="27"/>
      <c r="U467" s="27"/>
      <c r="V467" s="27"/>
      <c r="W467" s="27"/>
      <c r="X467" s="27"/>
      <c r="Y467" s="27"/>
      <c r="Z467" s="27"/>
      <c r="AA467" s="27"/>
      <c r="AB467" s="27"/>
      <c r="AC467" s="27"/>
      <c r="AD467" s="27"/>
      <c r="AE467" s="27"/>
      <c r="AF467" s="27"/>
      <c r="AG467" s="27"/>
      <c r="AH467" s="27"/>
      <c r="AI467" s="27"/>
      <c r="AJ467" s="27"/>
      <c r="AK467" s="27"/>
      <c r="AL467" s="27"/>
    </row>
    <row r="468" spans="1:38">
      <c r="A468" s="27"/>
      <c r="B468" s="27"/>
      <c r="C468" s="27"/>
      <c r="D468" s="27"/>
      <c r="E468" s="27"/>
      <c r="F468" s="27"/>
      <c r="G468" s="27"/>
      <c r="H468" s="27"/>
      <c r="I468" s="27"/>
      <c r="J468" s="27"/>
      <c r="K468" s="27"/>
      <c r="L468" s="27"/>
      <c r="M468" s="27"/>
      <c r="N468" s="27"/>
      <c r="O468" s="27"/>
      <c r="P468" s="27"/>
      <c r="Q468" s="27"/>
      <c r="R468" s="80"/>
      <c r="S468" s="27"/>
      <c r="T468" s="27"/>
      <c r="U468" s="27"/>
      <c r="V468" s="27"/>
      <c r="W468" s="27"/>
      <c r="X468" s="27"/>
      <c r="Y468" s="27"/>
      <c r="Z468" s="27"/>
      <c r="AA468" s="27"/>
      <c r="AB468" s="27"/>
      <c r="AC468" s="27"/>
      <c r="AD468" s="27"/>
      <c r="AE468" s="27"/>
      <c r="AF468" s="27"/>
      <c r="AG468" s="27"/>
      <c r="AH468" s="27"/>
      <c r="AI468" s="27"/>
      <c r="AJ468" s="27"/>
      <c r="AK468" s="27"/>
      <c r="AL468" s="27"/>
    </row>
    <row r="469" spans="1:38">
      <c r="A469" s="27"/>
      <c r="B469" s="27"/>
      <c r="C469" s="27"/>
      <c r="D469" s="27"/>
      <c r="E469" s="27"/>
      <c r="F469" s="27"/>
      <c r="G469" s="27"/>
      <c r="H469" s="27"/>
      <c r="I469" s="27"/>
      <c r="J469" s="27"/>
      <c r="K469" s="27"/>
      <c r="L469" s="27"/>
      <c r="M469" s="27"/>
      <c r="N469" s="27"/>
      <c r="O469" s="27"/>
      <c r="P469" s="27"/>
      <c r="Q469" s="27"/>
      <c r="R469" s="80"/>
      <c r="S469" s="27"/>
      <c r="T469" s="27"/>
      <c r="U469" s="27"/>
      <c r="V469" s="27"/>
      <c r="W469" s="27"/>
      <c r="X469" s="27"/>
      <c r="Y469" s="27"/>
      <c r="Z469" s="27"/>
      <c r="AA469" s="27"/>
      <c r="AB469" s="27"/>
      <c r="AC469" s="27"/>
      <c r="AD469" s="27"/>
      <c r="AE469" s="27"/>
      <c r="AF469" s="27"/>
      <c r="AG469" s="27"/>
      <c r="AH469" s="27"/>
      <c r="AI469" s="27"/>
      <c r="AJ469" s="27"/>
      <c r="AK469" s="27"/>
      <c r="AL469" s="27"/>
    </row>
    <row r="470" spans="1:38">
      <c r="A470" s="27"/>
      <c r="B470" s="27"/>
      <c r="C470" s="27"/>
      <c r="D470" s="27"/>
      <c r="E470" s="27"/>
      <c r="F470" s="27"/>
      <c r="G470" s="27"/>
      <c r="H470" s="27"/>
      <c r="I470" s="27"/>
      <c r="J470" s="27"/>
      <c r="K470" s="27"/>
      <c r="L470" s="27"/>
      <c r="M470" s="27"/>
      <c r="N470" s="27"/>
      <c r="O470" s="27"/>
      <c r="P470" s="27"/>
      <c r="Q470" s="27"/>
      <c r="R470" s="80"/>
      <c r="S470" s="27"/>
      <c r="T470" s="27"/>
      <c r="U470" s="27"/>
      <c r="V470" s="27"/>
      <c r="W470" s="27"/>
      <c r="X470" s="27"/>
      <c r="Y470" s="27"/>
      <c r="Z470" s="27"/>
      <c r="AA470" s="27"/>
      <c r="AB470" s="27"/>
      <c r="AC470" s="27"/>
      <c r="AD470" s="27"/>
      <c r="AE470" s="27"/>
      <c r="AF470" s="27"/>
      <c r="AG470" s="27"/>
      <c r="AH470" s="27"/>
      <c r="AI470" s="27"/>
      <c r="AJ470" s="27"/>
      <c r="AK470" s="27"/>
      <c r="AL470" s="27"/>
    </row>
    <row r="471" spans="1:38">
      <c r="A471" s="27"/>
      <c r="B471" s="27"/>
      <c r="C471" s="27"/>
      <c r="D471" s="27"/>
      <c r="E471" s="27"/>
      <c r="F471" s="27"/>
      <c r="G471" s="27"/>
      <c r="H471" s="27"/>
      <c r="I471" s="27"/>
      <c r="J471" s="27"/>
      <c r="K471" s="27"/>
      <c r="L471" s="27"/>
      <c r="M471" s="27"/>
      <c r="N471" s="27"/>
      <c r="O471" s="27"/>
      <c r="P471" s="27"/>
      <c r="Q471" s="27"/>
      <c r="R471" s="80"/>
      <c r="S471" s="27"/>
      <c r="T471" s="27"/>
      <c r="U471" s="27"/>
      <c r="V471" s="27"/>
      <c r="W471" s="27"/>
      <c r="X471" s="27"/>
      <c r="Y471" s="27"/>
      <c r="Z471" s="27"/>
      <c r="AA471" s="27"/>
      <c r="AB471" s="27"/>
      <c r="AC471" s="27"/>
      <c r="AD471" s="27"/>
      <c r="AE471" s="27"/>
      <c r="AF471" s="27"/>
      <c r="AG471" s="27"/>
      <c r="AH471" s="27"/>
      <c r="AI471" s="27"/>
      <c r="AJ471" s="27"/>
      <c r="AK471" s="27"/>
      <c r="AL471" s="27"/>
    </row>
    <row r="472" spans="1:38">
      <c r="A472" s="27"/>
      <c r="B472" s="27"/>
      <c r="C472" s="27"/>
      <c r="D472" s="27"/>
      <c r="E472" s="27"/>
      <c r="F472" s="27"/>
      <c r="G472" s="27"/>
      <c r="H472" s="27"/>
      <c r="I472" s="27"/>
      <c r="J472" s="27"/>
      <c r="K472" s="27"/>
      <c r="L472" s="27"/>
      <c r="M472" s="27"/>
      <c r="N472" s="27"/>
      <c r="O472" s="27"/>
      <c r="P472" s="27"/>
      <c r="Q472" s="27"/>
      <c r="R472" s="80"/>
      <c r="S472" s="27"/>
      <c r="T472" s="27"/>
      <c r="U472" s="27"/>
      <c r="V472" s="27"/>
      <c r="W472" s="27"/>
      <c r="X472" s="27"/>
      <c r="Y472" s="27"/>
      <c r="Z472" s="27"/>
      <c r="AA472" s="27"/>
      <c r="AB472" s="27"/>
      <c r="AC472" s="27"/>
      <c r="AD472" s="27"/>
      <c r="AE472" s="27"/>
      <c r="AF472" s="27"/>
      <c r="AG472" s="27"/>
      <c r="AH472" s="27"/>
      <c r="AI472" s="27"/>
      <c r="AJ472" s="27"/>
      <c r="AK472" s="27"/>
      <c r="AL472" s="27"/>
    </row>
    <row r="473" spans="1:38">
      <c r="A473" s="27"/>
      <c r="B473" s="27"/>
      <c r="C473" s="27"/>
      <c r="D473" s="27"/>
      <c r="E473" s="27"/>
      <c r="F473" s="27"/>
      <c r="G473" s="27"/>
      <c r="H473" s="27"/>
      <c r="I473" s="27"/>
      <c r="J473" s="27"/>
      <c r="K473" s="27"/>
      <c r="L473" s="27"/>
      <c r="M473" s="27"/>
      <c r="N473" s="27"/>
      <c r="O473" s="27"/>
      <c r="P473" s="27"/>
      <c r="Q473" s="27"/>
      <c r="R473" s="80"/>
      <c r="S473" s="27"/>
      <c r="T473" s="27"/>
      <c r="U473" s="27"/>
      <c r="V473" s="27"/>
      <c r="W473" s="27"/>
      <c r="X473" s="27"/>
      <c r="Y473" s="27"/>
      <c r="Z473" s="27"/>
      <c r="AA473" s="27"/>
      <c r="AB473" s="27"/>
      <c r="AC473" s="27"/>
      <c r="AD473" s="27"/>
      <c r="AE473" s="27"/>
      <c r="AF473" s="27"/>
      <c r="AG473" s="27"/>
      <c r="AH473" s="27"/>
      <c r="AI473" s="27"/>
      <c r="AJ473" s="27"/>
      <c r="AK473" s="27"/>
      <c r="AL473" s="27"/>
    </row>
    <row r="474" spans="1:38">
      <c r="A474" s="27"/>
      <c r="B474" s="27"/>
      <c r="C474" s="27"/>
      <c r="D474" s="27"/>
      <c r="E474" s="27"/>
      <c r="F474" s="27"/>
      <c r="G474" s="27"/>
      <c r="H474" s="27"/>
      <c r="I474" s="27"/>
      <c r="J474" s="27"/>
      <c r="K474" s="27"/>
      <c r="L474" s="27"/>
      <c r="M474" s="27"/>
      <c r="N474" s="27"/>
      <c r="O474" s="27"/>
      <c r="P474" s="27"/>
      <c r="Q474" s="27"/>
      <c r="R474" s="80"/>
      <c r="S474" s="27"/>
      <c r="T474" s="27"/>
      <c r="U474" s="27"/>
      <c r="V474" s="27"/>
      <c r="W474" s="27"/>
      <c r="X474" s="27"/>
      <c r="Y474" s="27"/>
      <c r="Z474" s="27"/>
      <c r="AA474" s="27"/>
      <c r="AB474" s="27"/>
      <c r="AC474" s="27"/>
      <c r="AD474" s="27"/>
      <c r="AE474" s="27"/>
      <c r="AF474" s="27"/>
      <c r="AG474" s="27"/>
      <c r="AH474" s="27"/>
      <c r="AI474" s="27"/>
      <c r="AJ474" s="27"/>
      <c r="AK474" s="27"/>
      <c r="AL474" s="27"/>
    </row>
    <row r="475" spans="1:38">
      <c r="A475" s="27"/>
      <c r="B475" s="27"/>
      <c r="C475" s="27"/>
      <c r="D475" s="27"/>
      <c r="E475" s="27"/>
      <c r="F475" s="27"/>
      <c r="G475" s="27"/>
      <c r="H475" s="27"/>
      <c r="I475" s="27"/>
      <c r="J475" s="27"/>
      <c r="K475" s="27"/>
      <c r="L475" s="27"/>
      <c r="M475" s="27"/>
      <c r="N475" s="27"/>
      <c r="O475" s="27"/>
      <c r="P475" s="27"/>
      <c r="Q475" s="27"/>
      <c r="R475" s="80"/>
      <c r="S475" s="27"/>
      <c r="T475" s="27"/>
      <c r="U475" s="27"/>
      <c r="V475" s="27"/>
      <c r="W475" s="27"/>
      <c r="X475" s="27"/>
      <c r="Y475" s="27"/>
      <c r="Z475" s="27"/>
      <c r="AA475" s="27"/>
      <c r="AB475" s="27"/>
      <c r="AC475" s="27"/>
      <c r="AD475" s="27"/>
      <c r="AE475" s="27"/>
      <c r="AF475" s="27"/>
      <c r="AG475" s="27"/>
      <c r="AH475" s="27"/>
      <c r="AI475" s="27"/>
      <c r="AJ475" s="27"/>
      <c r="AK475" s="27"/>
      <c r="AL475" s="27"/>
    </row>
    <row r="476" spans="1:38">
      <c r="A476" s="27"/>
      <c r="B476" s="27"/>
      <c r="C476" s="27"/>
      <c r="D476" s="27"/>
      <c r="E476" s="27"/>
      <c r="F476" s="27"/>
      <c r="G476" s="27"/>
      <c r="H476" s="27"/>
      <c r="I476" s="27"/>
      <c r="J476" s="27"/>
      <c r="K476" s="27"/>
      <c r="L476" s="27"/>
      <c r="M476" s="27"/>
      <c r="N476" s="27"/>
      <c r="O476" s="27"/>
      <c r="P476" s="27"/>
      <c r="Q476" s="27"/>
      <c r="R476" s="80"/>
      <c r="S476" s="27"/>
      <c r="T476" s="27"/>
      <c r="U476" s="27"/>
      <c r="V476" s="27"/>
      <c r="W476" s="27"/>
      <c r="X476" s="27"/>
      <c r="Y476" s="27"/>
      <c r="Z476" s="27"/>
      <c r="AA476" s="27"/>
      <c r="AB476" s="27"/>
      <c r="AC476" s="27"/>
      <c r="AD476" s="27"/>
      <c r="AE476" s="27"/>
      <c r="AF476" s="27"/>
      <c r="AG476" s="27"/>
      <c r="AH476" s="27"/>
      <c r="AI476" s="27"/>
      <c r="AJ476" s="27"/>
      <c r="AK476" s="27"/>
      <c r="AL476" s="27"/>
    </row>
    <row r="477" spans="1:38">
      <c r="A477" s="27"/>
      <c r="B477" s="27"/>
      <c r="C477" s="27"/>
      <c r="D477" s="27"/>
      <c r="E477" s="27"/>
      <c r="F477" s="27"/>
      <c r="G477" s="27"/>
      <c r="H477" s="27"/>
      <c r="I477" s="27"/>
      <c r="J477" s="27"/>
      <c r="K477" s="27"/>
      <c r="L477" s="27"/>
      <c r="M477" s="27"/>
      <c r="N477" s="27"/>
      <c r="O477" s="27"/>
      <c r="P477" s="27"/>
      <c r="Q477" s="27"/>
      <c r="R477" s="80"/>
      <c r="S477" s="27"/>
      <c r="T477" s="27"/>
      <c r="U477" s="27"/>
      <c r="V477" s="27"/>
      <c r="W477" s="27"/>
      <c r="X477" s="27"/>
      <c r="Y477" s="27"/>
      <c r="Z477" s="27"/>
      <c r="AA477" s="27"/>
      <c r="AB477" s="27"/>
      <c r="AC477" s="27"/>
      <c r="AD477" s="27"/>
      <c r="AE477" s="27"/>
      <c r="AF477" s="27"/>
      <c r="AG477" s="27"/>
      <c r="AH477" s="27"/>
      <c r="AI477" s="27"/>
      <c r="AJ477" s="27"/>
      <c r="AK477" s="27"/>
      <c r="AL477" s="27"/>
    </row>
    <row r="478" spans="1:38">
      <c r="A478" s="27"/>
      <c r="B478" s="27"/>
      <c r="C478" s="27"/>
      <c r="D478" s="27"/>
      <c r="E478" s="27"/>
      <c r="F478" s="27"/>
      <c r="G478" s="27"/>
      <c r="H478" s="27"/>
      <c r="I478" s="27"/>
      <c r="J478" s="27"/>
      <c r="K478" s="27"/>
      <c r="L478" s="27"/>
      <c r="M478" s="27"/>
      <c r="N478" s="27"/>
      <c r="O478" s="27"/>
      <c r="P478" s="27"/>
      <c r="Q478" s="27"/>
      <c r="R478" s="80"/>
      <c r="S478" s="27"/>
      <c r="T478" s="27"/>
      <c r="U478" s="27"/>
      <c r="V478" s="27"/>
      <c r="W478" s="27"/>
      <c r="X478" s="27"/>
      <c r="Y478" s="27"/>
      <c r="Z478" s="27"/>
      <c r="AA478" s="27"/>
      <c r="AB478" s="27"/>
      <c r="AC478" s="27"/>
      <c r="AD478" s="27"/>
      <c r="AE478" s="27"/>
      <c r="AF478" s="27"/>
      <c r="AG478" s="27"/>
      <c r="AH478" s="27"/>
      <c r="AI478" s="27"/>
      <c r="AJ478" s="27"/>
      <c r="AK478" s="27"/>
      <c r="AL478" s="27"/>
    </row>
    <row r="479" spans="1:38">
      <c r="A479" s="27"/>
      <c r="B479" s="27"/>
      <c r="C479" s="27"/>
      <c r="D479" s="27"/>
      <c r="E479" s="27"/>
      <c r="F479" s="27"/>
      <c r="G479" s="27"/>
      <c r="H479" s="27"/>
      <c r="I479" s="27"/>
      <c r="J479" s="27"/>
      <c r="K479" s="27"/>
      <c r="L479" s="27"/>
      <c r="M479" s="27"/>
      <c r="N479" s="27"/>
      <c r="O479" s="27"/>
      <c r="P479" s="27"/>
      <c r="Q479" s="27"/>
      <c r="R479" s="80"/>
      <c r="S479" s="27"/>
      <c r="T479" s="27"/>
      <c r="U479" s="27"/>
      <c r="V479" s="27"/>
      <c r="W479" s="27"/>
      <c r="X479" s="27"/>
      <c r="Y479" s="27"/>
      <c r="Z479" s="27"/>
      <c r="AA479" s="27"/>
      <c r="AB479" s="27"/>
      <c r="AC479" s="27"/>
      <c r="AD479" s="27"/>
      <c r="AE479" s="27"/>
      <c r="AF479" s="27"/>
      <c r="AG479" s="27"/>
      <c r="AH479" s="27"/>
      <c r="AI479" s="27"/>
      <c r="AJ479" s="27"/>
      <c r="AK479" s="27"/>
      <c r="AL479" s="27"/>
    </row>
    <row r="480" spans="1:38">
      <c r="A480" s="27"/>
      <c r="B480" s="27"/>
      <c r="C480" s="27"/>
      <c r="D480" s="27"/>
      <c r="E480" s="27"/>
      <c r="F480" s="27"/>
      <c r="G480" s="27"/>
      <c r="H480" s="27"/>
      <c r="I480" s="27"/>
      <c r="J480" s="27"/>
      <c r="K480" s="27"/>
      <c r="L480" s="27"/>
      <c r="M480" s="27"/>
      <c r="N480" s="27"/>
      <c r="O480" s="27"/>
      <c r="P480" s="27"/>
      <c r="Q480" s="27"/>
      <c r="R480" s="80"/>
      <c r="S480" s="27"/>
      <c r="T480" s="27"/>
      <c r="U480" s="27"/>
      <c r="V480" s="27"/>
      <c r="W480" s="27"/>
      <c r="X480" s="27"/>
      <c r="Y480" s="27"/>
      <c r="Z480" s="27"/>
      <c r="AA480" s="27"/>
      <c r="AB480" s="27"/>
      <c r="AC480" s="27"/>
      <c r="AD480" s="27"/>
      <c r="AE480" s="27"/>
      <c r="AF480" s="27"/>
      <c r="AG480" s="27"/>
      <c r="AH480" s="27"/>
      <c r="AI480" s="27"/>
      <c r="AJ480" s="27"/>
      <c r="AK480" s="27"/>
      <c r="AL480" s="27"/>
    </row>
    <row r="481" spans="1:38">
      <c r="A481" s="27"/>
      <c r="B481" s="27"/>
      <c r="C481" s="27"/>
      <c r="D481" s="27"/>
      <c r="E481" s="27"/>
      <c r="F481" s="27"/>
      <c r="G481" s="27"/>
      <c r="H481" s="27"/>
      <c r="I481" s="27"/>
      <c r="J481" s="27"/>
      <c r="K481" s="27"/>
      <c r="L481" s="27"/>
      <c r="M481" s="27"/>
      <c r="N481" s="27"/>
      <c r="O481" s="27"/>
      <c r="P481" s="27"/>
      <c r="Q481" s="27"/>
      <c r="R481" s="80"/>
      <c r="S481" s="27"/>
      <c r="T481" s="27"/>
      <c r="U481" s="27"/>
      <c r="V481" s="27"/>
      <c r="W481" s="27"/>
      <c r="X481" s="27"/>
      <c r="Y481" s="27"/>
      <c r="Z481" s="27"/>
      <c r="AA481" s="27"/>
      <c r="AB481" s="27"/>
      <c r="AC481" s="27"/>
      <c r="AD481" s="27"/>
      <c r="AE481" s="27"/>
      <c r="AF481" s="27"/>
      <c r="AG481" s="27"/>
      <c r="AH481" s="27"/>
      <c r="AI481" s="27"/>
      <c r="AJ481" s="27"/>
      <c r="AK481" s="27"/>
      <c r="AL481" s="27"/>
    </row>
    <row r="482" spans="1:38">
      <c r="A482" s="27"/>
      <c r="B482" s="27"/>
      <c r="C482" s="27"/>
      <c r="D482" s="27"/>
      <c r="E482" s="27"/>
      <c r="F482" s="27"/>
      <c r="G482" s="27"/>
      <c r="H482" s="27"/>
      <c r="I482" s="27"/>
      <c r="J482" s="27"/>
      <c r="K482" s="27"/>
      <c r="L482" s="27"/>
      <c r="M482" s="27"/>
      <c r="N482" s="27"/>
      <c r="O482" s="27"/>
      <c r="P482" s="27"/>
      <c r="Q482" s="27"/>
      <c r="R482" s="80"/>
      <c r="S482" s="27"/>
      <c r="T482" s="27"/>
      <c r="U482" s="27"/>
      <c r="V482" s="27"/>
      <c r="W482" s="27"/>
      <c r="X482" s="27"/>
      <c r="Y482" s="27"/>
      <c r="Z482" s="27"/>
      <c r="AA482" s="27"/>
      <c r="AB482" s="27"/>
      <c r="AC482" s="27"/>
      <c r="AD482" s="27"/>
      <c r="AE482" s="27"/>
      <c r="AF482" s="27"/>
      <c r="AG482" s="27"/>
      <c r="AH482" s="27"/>
      <c r="AI482" s="27"/>
      <c r="AJ482" s="27"/>
      <c r="AK482" s="27"/>
      <c r="AL482" s="27"/>
    </row>
    <row r="483" spans="1:38">
      <c r="A483" s="27"/>
      <c r="B483" s="27"/>
      <c r="C483" s="27"/>
      <c r="D483" s="27"/>
      <c r="E483" s="27"/>
      <c r="F483" s="27"/>
      <c r="G483" s="27"/>
      <c r="H483" s="27"/>
      <c r="I483" s="27"/>
      <c r="J483" s="27"/>
      <c r="K483" s="27"/>
      <c r="L483" s="27"/>
      <c r="M483" s="27"/>
      <c r="N483" s="27"/>
      <c r="O483" s="27"/>
      <c r="P483" s="27"/>
      <c r="Q483" s="27"/>
      <c r="R483" s="80"/>
      <c r="S483" s="27"/>
      <c r="T483" s="27"/>
      <c r="U483" s="27"/>
      <c r="V483" s="27"/>
      <c r="W483" s="27"/>
      <c r="X483" s="27"/>
      <c r="Y483" s="27"/>
      <c r="Z483" s="27"/>
      <c r="AA483" s="27"/>
      <c r="AB483" s="27"/>
      <c r="AC483" s="27"/>
      <c r="AD483" s="27"/>
      <c r="AE483" s="27"/>
      <c r="AF483" s="27"/>
      <c r="AG483" s="27"/>
      <c r="AH483" s="27"/>
      <c r="AI483" s="27"/>
      <c r="AJ483" s="27"/>
      <c r="AK483" s="27"/>
      <c r="AL483" s="27"/>
    </row>
    <row r="484" spans="1:38">
      <c r="A484" s="27"/>
      <c r="B484" s="27"/>
      <c r="C484" s="27"/>
      <c r="D484" s="27"/>
      <c r="E484" s="27"/>
      <c r="F484" s="27"/>
      <c r="G484" s="27"/>
      <c r="H484" s="27"/>
      <c r="I484" s="27"/>
      <c r="J484" s="27"/>
      <c r="K484" s="27"/>
      <c r="L484" s="27"/>
      <c r="M484" s="27"/>
      <c r="N484" s="27"/>
      <c r="O484" s="27"/>
      <c r="P484" s="27"/>
      <c r="Q484" s="27"/>
      <c r="R484" s="80"/>
      <c r="S484" s="27"/>
      <c r="T484" s="27"/>
      <c r="U484" s="27"/>
      <c r="V484" s="27"/>
      <c r="W484" s="27"/>
      <c r="X484" s="27"/>
      <c r="Y484" s="27"/>
      <c r="Z484" s="27"/>
      <c r="AA484" s="27"/>
      <c r="AB484" s="27"/>
      <c r="AC484" s="27"/>
      <c r="AD484" s="27"/>
      <c r="AE484" s="27"/>
      <c r="AF484" s="27"/>
      <c r="AG484" s="27"/>
      <c r="AH484" s="27"/>
      <c r="AI484" s="27"/>
      <c r="AJ484" s="27"/>
      <c r="AK484" s="27"/>
      <c r="AL484" s="27"/>
    </row>
    <row r="485" spans="1:38">
      <c r="A485" s="27"/>
      <c r="B485" s="27"/>
      <c r="C485" s="27"/>
      <c r="D485" s="27"/>
      <c r="E485" s="27"/>
      <c r="F485" s="27"/>
      <c r="G485" s="27"/>
      <c r="H485" s="27"/>
      <c r="I485" s="27"/>
      <c r="J485" s="27"/>
      <c r="K485" s="27"/>
      <c r="L485" s="27"/>
      <c r="M485" s="27"/>
      <c r="N485" s="27"/>
      <c r="O485" s="27"/>
      <c r="P485" s="27"/>
      <c r="Q485" s="27"/>
      <c r="R485" s="80"/>
      <c r="S485" s="27"/>
      <c r="T485" s="27"/>
      <c r="U485" s="27"/>
      <c r="V485" s="27"/>
      <c r="W485" s="27"/>
      <c r="X485" s="27"/>
      <c r="Y485" s="27"/>
      <c r="Z485" s="27"/>
      <c r="AA485" s="27"/>
      <c r="AB485" s="27"/>
      <c r="AC485" s="27"/>
      <c r="AD485" s="27"/>
      <c r="AE485" s="27"/>
      <c r="AF485" s="27"/>
      <c r="AG485" s="27"/>
      <c r="AH485" s="27"/>
      <c r="AI485" s="27"/>
      <c r="AJ485" s="27"/>
      <c r="AK485" s="27"/>
      <c r="AL485" s="27"/>
    </row>
    <row r="486" spans="1:38">
      <c r="A486" s="27"/>
      <c r="B486" s="27"/>
      <c r="C486" s="27"/>
      <c r="D486" s="27"/>
      <c r="E486" s="27"/>
      <c r="F486" s="27"/>
      <c r="G486" s="27"/>
      <c r="H486" s="27"/>
      <c r="I486" s="27"/>
      <c r="J486" s="27"/>
      <c r="K486" s="27"/>
      <c r="L486" s="27"/>
      <c r="M486" s="27"/>
      <c r="N486" s="27"/>
      <c r="O486" s="27"/>
      <c r="P486" s="27"/>
      <c r="Q486" s="27"/>
      <c r="R486" s="80"/>
      <c r="S486" s="27"/>
      <c r="T486" s="27"/>
      <c r="U486" s="27"/>
      <c r="V486" s="27"/>
      <c r="W486" s="27"/>
      <c r="X486" s="27"/>
      <c r="Y486" s="27"/>
      <c r="Z486" s="27"/>
      <c r="AA486" s="27"/>
      <c r="AB486" s="27"/>
      <c r="AC486" s="27"/>
      <c r="AD486" s="27"/>
      <c r="AE486" s="27"/>
      <c r="AF486" s="27"/>
      <c r="AG486" s="27"/>
      <c r="AH486" s="27"/>
      <c r="AI486" s="27"/>
      <c r="AJ486" s="27"/>
      <c r="AK486" s="27"/>
      <c r="AL486" s="27"/>
    </row>
    <row r="487" spans="1:38">
      <c r="A487" s="27"/>
      <c r="B487" s="27"/>
      <c r="C487" s="27"/>
      <c r="D487" s="27"/>
      <c r="E487" s="27"/>
      <c r="F487" s="27"/>
      <c r="G487" s="27"/>
      <c r="H487" s="27"/>
      <c r="I487" s="27"/>
      <c r="J487" s="27"/>
      <c r="K487" s="27"/>
      <c r="L487" s="27"/>
      <c r="M487" s="27"/>
      <c r="N487" s="27"/>
      <c r="O487" s="27"/>
      <c r="P487" s="27"/>
      <c r="Q487" s="27"/>
      <c r="R487" s="80"/>
      <c r="S487" s="27"/>
      <c r="T487" s="27"/>
      <c r="U487" s="27"/>
      <c r="V487" s="27"/>
      <c r="W487" s="27"/>
      <c r="X487" s="27"/>
      <c r="Y487" s="27"/>
      <c r="Z487" s="27"/>
      <c r="AA487" s="27"/>
      <c r="AB487" s="27"/>
      <c r="AC487" s="27"/>
      <c r="AD487" s="27"/>
      <c r="AE487" s="27"/>
      <c r="AF487" s="27"/>
      <c r="AG487" s="27"/>
      <c r="AH487" s="27"/>
      <c r="AI487" s="27"/>
      <c r="AJ487" s="27"/>
      <c r="AK487" s="27"/>
      <c r="AL487" s="27"/>
    </row>
    <row r="488" spans="1:38">
      <c r="A488" s="27"/>
      <c r="B488" s="27"/>
      <c r="C488" s="27"/>
      <c r="D488" s="27"/>
      <c r="E488" s="27"/>
      <c r="F488" s="27"/>
      <c r="G488" s="27"/>
      <c r="H488" s="27"/>
      <c r="I488" s="27"/>
      <c r="J488" s="27"/>
      <c r="K488" s="27"/>
      <c r="L488" s="27"/>
      <c r="M488" s="27"/>
      <c r="N488" s="27"/>
      <c r="O488" s="27"/>
      <c r="P488" s="27"/>
      <c r="Q488" s="27"/>
      <c r="R488" s="80"/>
      <c r="S488" s="27"/>
      <c r="T488" s="27"/>
      <c r="U488" s="27"/>
      <c r="V488" s="27"/>
      <c r="W488" s="27"/>
      <c r="X488" s="27"/>
      <c r="Y488" s="27"/>
      <c r="Z488" s="27"/>
      <c r="AA488" s="27"/>
      <c r="AB488" s="27"/>
      <c r="AC488" s="27"/>
      <c r="AD488" s="27"/>
      <c r="AE488" s="27"/>
      <c r="AF488" s="27"/>
      <c r="AG488" s="27"/>
      <c r="AH488" s="27"/>
      <c r="AI488" s="27"/>
      <c r="AJ488" s="27"/>
      <c r="AK488" s="27"/>
      <c r="AL488" s="27"/>
    </row>
    <row r="489" spans="1:38">
      <c r="A489" s="27"/>
      <c r="B489" s="27"/>
      <c r="C489" s="27"/>
      <c r="D489" s="27"/>
      <c r="E489" s="27"/>
      <c r="F489" s="27"/>
      <c r="G489" s="27"/>
      <c r="H489" s="27"/>
      <c r="I489" s="27"/>
      <c r="J489" s="27"/>
      <c r="K489" s="27"/>
      <c r="L489" s="27"/>
      <c r="M489" s="27"/>
      <c r="N489" s="27"/>
      <c r="O489" s="27"/>
      <c r="P489" s="27"/>
      <c r="Q489" s="27"/>
      <c r="R489" s="80"/>
      <c r="S489" s="27"/>
      <c r="T489" s="27"/>
      <c r="U489" s="27"/>
      <c r="V489" s="27"/>
      <c r="W489" s="27"/>
      <c r="X489" s="27"/>
      <c r="Y489" s="27"/>
      <c r="Z489" s="27"/>
      <c r="AA489" s="27"/>
      <c r="AB489" s="27"/>
      <c r="AC489" s="27"/>
      <c r="AD489" s="27"/>
      <c r="AE489" s="27"/>
      <c r="AF489" s="27"/>
      <c r="AG489" s="27"/>
      <c r="AH489" s="27"/>
      <c r="AI489" s="27"/>
      <c r="AJ489" s="27"/>
      <c r="AK489" s="27"/>
      <c r="AL489" s="27"/>
    </row>
    <row r="490" spans="1:38">
      <c r="A490" s="27"/>
      <c r="B490" s="27"/>
      <c r="C490" s="27"/>
      <c r="D490" s="27"/>
      <c r="E490" s="27"/>
      <c r="F490" s="27"/>
      <c r="G490" s="27"/>
      <c r="H490" s="27"/>
      <c r="I490" s="27"/>
      <c r="J490" s="27"/>
      <c r="K490" s="27"/>
      <c r="L490" s="27"/>
      <c r="M490" s="27"/>
      <c r="N490" s="27"/>
      <c r="O490" s="27"/>
      <c r="P490" s="27"/>
      <c r="Q490" s="27"/>
      <c r="R490" s="80"/>
      <c r="S490" s="27"/>
      <c r="T490" s="27"/>
      <c r="U490" s="27"/>
      <c r="V490" s="27"/>
      <c r="W490" s="27"/>
      <c r="X490" s="27"/>
      <c r="Y490" s="27"/>
      <c r="Z490" s="27"/>
      <c r="AA490" s="27"/>
      <c r="AB490" s="27"/>
      <c r="AC490" s="27"/>
      <c r="AD490" s="27"/>
      <c r="AE490" s="27"/>
      <c r="AF490" s="27"/>
      <c r="AG490" s="27"/>
      <c r="AH490" s="27"/>
      <c r="AI490" s="27"/>
      <c r="AJ490" s="27"/>
      <c r="AK490" s="27"/>
      <c r="AL490" s="27"/>
    </row>
    <row r="491" spans="1:38">
      <c r="A491" s="27"/>
      <c r="B491" s="27"/>
      <c r="C491" s="27"/>
      <c r="D491" s="27"/>
      <c r="E491" s="27"/>
      <c r="F491" s="27"/>
      <c r="G491" s="27"/>
      <c r="H491" s="27"/>
      <c r="I491" s="27"/>
      <c r="J491" s="27"/>
      <c r="K491" s="27"/>
      <c r="L491" s="27"/>
      <c r="M491" s="27"/>
      <c r="N491" s="27"/>
      <c r="O491" s="27"/>
      <c r="P491" s="27"/>
      <c r="Q491" s="27"/>
      <c r="R491" s="80"/>
      <c r="S491" s="27"/>
      <c r="T491" s="27"/>
      <c r="U491" s="27"/>
      <c r="V491" s="27"/>
      <c r="W491" s="27"/>
      <c r="X491" s="27"/>
      <c r="Y491" s="27"/>
      <c r="Z491" s="27"/>
      <c r="AA491" s="27"/>
      <c r="AB491" s="27"/>
      <c r="AC491" s="27"/>
      <c r="AD491" s="27"/>
      <c r="AE491" s="27"/>
      <c r="AF491" s="27"/>
      <c r="AG491" s="27"/>
      <c r="AH491" s="27"/>
      <c r="AI491" s="27"/>
      <c r="AJ491" s="27"/>
      <c r="AK491" s="27"/>
      <c r="AL491" s="27"/>
    </row>
    <row r="492" spans="1:38">
      <c r="A492" s="27"/>
      <c r="B492" s="27"/>
      <c r="C492" s="27"/>
      <c r="D492" s="27"/>
      <c r="E492" s="27"/>
      <c r="F492" s="27"/>
      <c r="G492" s="27"/>
      <c r="H492" s="27"/>
      <c r="I492" s="27"/>
      <c r="J492" s="27"/>
      <c r="K492" s="27"/>
      <c r="L492" s="27"/>
      <c r="M492" s="27"/>
      <c r="N492" s="27"/>
      <c r="O492" s="27"/>
      <c r="P492" s="27"/>
      <c r="Q492" s="27"/>
      <c r="R492" s="80"/>
      <c r="S492" s="27"/>
      <c r="T492" s="27"/>
      <c r="U492" s="27"/>
      <c r="V492" s="27"/>
      <c r="W492" s="27"/>
      <c r="X492" s="27"/>
      <c r="Y492" s="27"/>
      <c r="Z492" s="27"/>
      <c r="AA492" s="27"/>
      <c r="AB492" s="27"/>
      <c r="AC492" s="27"/>
      <c r="AD492" s="27"/>
      <c r="AE492" s="27"/>
      <c r="AF492" s="27"/>
      <c r="AG492" s="27"/>
      <c r="AH492" s="27"/>
      <c r="AI492" s="27"/>
      <c r="AJ492" s="27"/>
      <c r="AK492" s="27"/>
      <c r="AL492" s="27"/>
    </row>
    <row r="493" spans="1:38">
      <c r="A493" s="27"/>
      <c r="B493" s="27"/>
      <c r="C493" s="27"/>
      <c r="D493" s="27"/>
      <c r="E493" s="27"/>
      <c r="F493" s="27"/>
      <c r="G493" s="27"/>
      <c r="H493" s="27"/>
      <c r="I493" s="27"/>
      <c r="J493" s="27"/>
      <c r="K493" s="27"/>
      <c r="L493" s="27"/>
      <c r="M493" s="27"/>
      <c r="N493" s="27"/>
      <c r="O493" s="27"/>
      <c r="P493" s="27"/>
      <c r="Q493" s="27"/>
      <c r="R493" s="80"/>
      <c r="S493" s="27"/>
      <c r="T493" s="27"/>
      <c r="U493" s="27"/>
      <c r="V493" s="27"/>
      <c r="W493" s="27"/>
      <c r="X493" s="27"/>
      <c r="Y493" s="27"/>
      <c r="Z493" s="27"/>
      <c r="AA493" s="27"/>
      <c r="AB493" s="27"/>
      <c r="AC493" s="27"/>
      <c r="AD493" s="27"/>
      <c r="AE493" s="27"/>
      <c r="AF493" s="27"/>
      <c r="AG493" s="27"/>
      <c r="AH493" s="27"/>
      <c r="AI493" s="27"/>
      <c r="AJ493" s="27"/>
      <c r="AK493" s="27"/>
      <c r="AL493" s="27"/>
    </row>
    <row r="494" spans="1:38">
      <c r="A494" s="27"/>
      <c r="B494" s="27"/>
      <c r="C494" s="27"/>
      <c r="D494" s="27"/>
      <c r="E494" s="27"/>
      <c r="F494" s="27"/>
      <c r="G494" s="27"/>
      <c r="H494" s="27"/>
      <c r="I494" s="27"/>
      <c r="J494" s="27"/>
      <c r="K494" s="27"/>
      <c r="L494" s="27"/>
      <c r="M494" s="27"/>
      <c r="N494" s="27"/>
      <c r="O494" s="27"/>
      <c r="P494" s="27"/>
      <c r="Q494" s="27"/>
      <c r="R494" s="80"/>
      <c r="S494" s="27"/>
      <c r="T494" s="27"/>
      <c r="U494" s="27"/>
      <c r="V494" s="27"/>
      <c r="W494" s="27"/>
      <c r="X494" s="27"/>
      <c r="Y494" s="27"/>
      <c r="Z494" s="27"/>
      <c r="AA494" s="27"/>
      <c r="AB494" s="27"/>
      <c r="AC494" s="27"/>
      <c r="AD494" s="27"/>
      <c r="AE494" s="27"/>
      <c r="AF494" s="27"/>
      <c r="AG494" s="27"/>
      <c r="AH494" s="27"/>
      <c r="AI494" s="27"/>
      <c r="AJ494" s="27"/>
      <c r="AK494" s="27"/>
      <c r="AL494" s="27"/>
    </row>
    <row r="495" spans="1:38">
      <c r="A495" s="27"/>
      <c r="B495" s="27"/>
      <c r="C495" s="27"/>
      <c r="D495" s="27"/>
      <c r="E495" s="27"/>
      <c r="F495" s="27"/>
      <c r="G495" s="27"/>
      <c r="H495" s="27"/>
      <c r="I495" s="27"/>
      <c r="J495" s="27"/>
      <c r="K495" s="27"/>
      <c r="L495" s="27"/>
      <c r="M495" s="27"/>
      <c r="N495" s="27"/>
      <c r="O495" s="27"/>
      <c r="P495" s="27"/>
      <c r="Q495" s="27"/>
      <c r="R495" s="80"/>
      <c r="S495" s="27"/>
      <c r="T495" s="27"/>
      <c r="U495" s="27"/>
      <c r="V495" s="27"/>
      <c r="W495" s="27"/>
      <c r="X495" s="27"/>
      <c r="Y495" s="27"/>
      <c r="Z495" s="27"/>
      <c r="AA495" s="27"/>
      <c r="AB495" s="27"/>
      <c r="AC495" s="27"/>
      <c r="AD495" s="27"/>
      <c r="AE495" s="27"/>
      <c r="AF495" s="27"/>
      <c r="AG495" s="27"/>
      <c r="AH495" s="27"/>
      <c r="AI495" s="27"/>
      <c r="AJ495" s="27"/>
      <c r="AK495" s="27"/>
      <c r="AL495" s="27"/>
    </row>
    <row r="496" spans="1:38">
      <c r="A496" s="27"/>
      <c r="B496" s="27"/>
      <c r="C496" s="27"/>
      <c r="D496" s="27"/>
      <c r="E496" s="27"/>
      <c r="F496" s="27"/>
      <c r="G496" s="27"/>
      <c r="H496" s="27"/>
      <c r="I496" s="27"/>
      <c r="J496" s="27"/>
      <c r="K496" s="27"/>
      <c r="L496" s="27"/>
      <c r="M496" s="27"/>
      <c r="N496" s="27"/>
      <c r="O496" s="27"/>
      <c r="P496" s="27"/>
      <c r="Q496" s="27"/>
      <c r="R496" s="80"/>
      <c r="S496" s="27"/>
      <c r="T496" s="27"/>
      <c r="U496" s="27"/>
      <c r="V496" s="27"/>
      <c r="W496" s="27"/>
      <c r="X496" s="27"/>
      <c r="Y496" s="27"/>
      <c r="Z496" s="27"/>
      <c r="AA496" s="27"/>
      <c r="AB496" s="27"/>
      <c r="AC496" s="27"/>
      <c r="AD496" s="27"/>
      <c r="AE496" s="27"/>
      <c r="AF496" s="27"/>
      <c r="AG496" s="27"/>
      <c r="AH496" s="27"/>
      <c r="AI496" s="27"/>
      <c r="AJ496" s="27"/>
      <c r="AK496" s="27"/>
      <c r="AL496" s="27"/>
    </row>
    <row r="497" spans="1:38">
      <c r="A497" s="27"/>
      <c r="B497" s="27"/>
      <c r="C497" s="27"/>
      <c r="D497" s="27"/>
      <c r="E497" s="27"/>
      <c r="F497" s="27"/>
      <c r="G497" s="27"/>
      <c r="H497" s="27"/>
      <c r="I497" s="27"/>
      <c r="J497" s="27"/>
      <c r="K497" s="27"/>
      <c r="L497" s="27"/>
      <c r="M497" s="27"/>
      <c r="N497" s="27"/>
      <c r="O497" s="27"/>
      <c r="P497" s="27"/>
      <c r="Q497" s="27"/>
      <c r="R497" s="80"/>
      <c r="S497" s="27"/>
      <c r="T497" s="27"/>
      <c r="U497" s="27"/>
      <c r="V497" s="27"/>
      <c r="W497" s="27"/>
      <c r="X497" s="27"/>
      <c r="Y497" s="27"/>
      <c r="Z497" s="27"/>
      <c r="AA497" s="27"/>
      <c r="AB497" s="27"/>
      <c r="AC497" s="27"/>
      <c r="AD497" s="27"/>
      <c r="AE497" s="27"/>
      <c r="AF497" s="27"/>
      <c r="AG497" s="27"/>
      <c r="AH497" s="27"/>
      <c r="AI497" s="27"/>
      <c r="AJ497" s="27"/>
      <c r="AK497" s="27"/>
      <c r="AL497" s="27"/>
    </row>
    <row r="498" spans="1:38">
      <c r="A498" s="27"/>
      <c r="B498" s="27"/>
      <c r="C498" s="27"/>
      <c r="D498" s="27"/>
      <c r="E498" s="27"/>
      <c r="F498" s="27"/>
      <c r="G498" s="27"/>
      <c r="H498" s="27"/>
      <c r="I498" s="27"/>
      <c r="J498" s="27"/>
      <c r="K498" s="27"/>
      <c r="L498" s="27"/>
      <c r="M498" s="27"/>
      <c r="N498" s="27"/>
      <c r="O498" s="27"/>
      <c r="P498" s="27"/>
      <c r="Q498" s="27"/>
      <c r="R498" s="80"/>
      <c r="S498" s="27"/>
      <c r="T498" s="27"/>
      <c r="U498" s="27"/>
      <c r="V498" s="27"/>
      <c r="W498" s="27"/>
      <c r="X498" s="27"/>
      <c r="Y498" s="27"/>
      <c r="Z498" s="27"/>
      <c r="AA498" s="27"/>
      <c r="AB498" s="27"/>
      <c r="AC498" s="27"/>
      <c r="AD498" s="27"/>
      <c r="AE498" s="27"/>
      <c r="AF498" s="27"/>
      <c r="AG498" s="27"/>
      <c r="AH498" s="27"/>
      <c r="AI498" s="27"/>
      <c r="AJ498" s="27"/>
      <c r="AK498" s="27"/>
      <c r="AL498" s="27"/>
    </row>
    <row r="499" spans="1:38">
      <c r="A499" s="27"/>
      <c r="B499" s="27"/>
      <c r="C499" s="27"/>
      <c r="D499" s="27"/>
      <c r="E499" s="27"/>
      <c r="F499" s="27"/>
      <c r="G499" s="27"/>
      <c r="H499" s="27"/>
      <c r="I499" s="27"/>
      <c r="J499" s="27"/>
      <c r="K499" s="27"/>
      <c r="L499" s="27"/>
      <c r="M499" s="27"/>
      <c r="N499" s="27"/>
      <c r="O499" s="27"/>
      <c r="P499" s="27"/>
      <c r="Q499" s="27"/>
      <c r="R499" s="80"/>
      <c r="S499" s="27"/>
      <c r="T499" s="27"/>
      <c r="U499" s="27"/>
      <c r="V499" s="27"/>
      <c r="W499" s="27"/>
      <c r="X499" s="27"/>
      <c r="Y499" s="27"/>
      <c r="Z499" s="27"/>
      <c r="AA499" s="27"/>
      <c r="AB499" s="27"/>
      <c r="AC499" s="27"/>
      <c r="AD499" s="27"/>
      <c r="AE499" s="27"/>
      <c r="AF499" s="27"/>
      <c r="AG499" s="27"/>
      <c r="AH499" s="27"/>
      <c r="AI499" s="27"/>
      <c r="AJ499" s="27"/>
      <c r="AK499" s="27"/>
      <c r="AL499" s="27"/>
    </row>
    <row r="500" spans="1:38">
      <c r="A500" s="27"/>
      <c r="B500" s="27"/>
      <c r="C500" s="27"/>
      <c r="D500" s="27"/>
      <c r="E500" s="27"/>
      <c r="F500" s="27"/>
      <c r="G500" s="27"/>
      <c r="H500" s="27"/>
      <c r="I500" s="27"/>
      <c r="J500" s="27"/>
      <c r="K500" s="27"/>
      <c r="L500" s="27"/>
      <c r="M500" s="27"/>
      <c r="N500" s="27"/>
      <c r="O500" s="27"/>
      <c r="P500" s="27"/>
      <c r="Q500" s="27"/>
      <c r="R500" s="80"/>
      <c r="S500" s="27"/>
      <c r="T500" s="27"/>
      <c r="U500" s="27"/>
      <c r="V500" s="27"/>
      <c r="W500" s="27"/>
      <c r="X500" s="27"/>
      <c r="Y500" s="27"/>
      <c r="Z500" s="27"/>
      <c r="AA500" s="27"/>
      <c r="AB500" s="27"/>
      <c r="AC500" s="27"/>
      <c r="AD500" s="27"/>
      <c r="AE500" s="27"/>
      <c r="AF500" s="27"/>
      <c r="AG500" s="27"/>
      <c r="AH500" s="27"/>
      <c r="AI500" s="27"/>
      <c r="AJ500" s="27"/>
      <c r="AK500" s="27"/>
      <c r="AL500" s="27"/>
    </row>
    <row r="501" spans="1:38">
      <c r="A501" s="27"/>
      <c r="B501" s="27"/>
      <c r="C501" s="27"/>
      <c r="D501" s="27"/>
      <c r="E501" s="27"/>
      <c r="F501" s="27"/>
      <c r="G501" s="27"/>
      <c r="H501" s="27"/>
      <c r="I501" s="27"/>
      <c r="J501" s="27"/>
      <c r="K501" s="27"/>
      <c r="L501" s="27"/>
      <c r="M501" s="27"/>
      <c r="N501" s="27"/>
      <c r="O501" s="27"/>
      <c r="P501" s="27"/>
      <c r="Q501" s="27"/>
      <c r="R501" s="80"/>
      <c r="S501" s="27"/>
      <c r="T501" s="27"/>
      <c r="U501" s="27"/>
      <c r="V501" s="27"/>
      <c r="W501" s="27"/>
      <c r="X501" s="27"/>
      <c r="Y501" s="27"/>
      <c r="Z501" s="27"/>
      <c r="AA501" s="27"/>
      <c r="AB501" s="27"/>
      <c r="AC501" s="27"/>
      <c r="AD501" s="27"/>
      <c r="AE501" s="27"/>
      <c r="AF501" s="27"/>
      <c r="AG501" s="27"/>
      <c r="AH501" s="27"/>
      <c r="AI501" s="27"/>
      <c r="AJ501" s="27"/>
      <c r="AK501" s="27"/>
      <c r="AL501" s="27"/>
    </row>
    <row r="502" spans="1:38">
      <c r="A502" s="27"/>
      <c r="B502" s="27"/>
      <c r="C502" s="27"/>
      <c r="D502" s="27"/>
      <c r="E502" s="27"/>
      <c r="F502" s="27"/>
      <c r="G502" s="27"/>
      <c r="H502" s="27"/>
      <c r="I502" s="27"/>
      <c r="J502" s="27"/>
      <c r="K502" s="27"/>
      <c r="L502" s="27"/>
      <c r="M502" s="27"/>
      <c r="N502" s="27"/>
      <c r="O502" s="27"/>
      <c r="P502" s="27"/>
      <c r="Q502" s="27"/>
      <c r="R502" s="80"/>
      <c r="S502" s="27"/>
      <c r="T502" s="27"/>
      <c r="U502" s="27"/>
      <c r="V502" s="27"/>
      <c r="W502" s="27"/>
      <c r="X502" s="27"/>
      <c r="Y502" s="27"/>
      <c r="Z502" s="27"/>
      <c r="AA502" s="27"/>
      <c r="AB502" s="27"/>
      <c r="AC502" s="27"/>
      <c r="AD502" s="27"/>
      <c r="AE502" s="27"/>
      <c r="AF502" s="27"/>
      <c r="AG502" s="27"/>
      <c r="AH502" s="27"/>
      <c r="AI502" s="27"/>
      <c r="AJ502" s="27"/>
      <c r="AK502" s="27"/>
      <c r="AL502" s="27"/>
    </row>
    <row r="503" spans="1:38">
      <c r="A503" s="27"/>
      <c r="B503" s="27"/>
      <c r="C503" s="27"/>
      <c r="D503" s="27"/>
      <c r="E503" s="27"/>
      <c r="F503" s="27"/>
      <c r="G503" s="27"/>
      <c r="H503" s="27"/>
      <c r="I503" s="27"/>
      <c r="J503" s="27"/>
      <c r="K503" s="27"/>
      <c r="L503" s="27"/>
      <c r="M503" s="27"/>
      <c r="N503" s="27"/>
      <c r="O503" s="27"/>
      <c r="P503" s="27"/>
      <c r="Q503" s="27"/>
      <c r="R503" s="80"/>
      <c r="S503" s="27"/>
      <c r="T503" s="27"/>
      <c r="U503" s="27"/>
      <c r="V503" s="27"/>
      <c r="W503" s="27"/>
      <c r="X503" s="27"/>
      <c r="Y503" s="27"/>
      <c r="Z503" s="27"/>
      <c r="AA503" s="27"/>
      <c r="AB503" s="27"/>
      <c r="AC503" s="27"/>
      <c r="AD503" s="27"/>
      <c r="AE503" s="27"/>
      <c r="AF503" s="27"/>
      <c r="AG503" s="27"/>
      <c r="AH503" s="27"/>
      <c r="AI503" s="27"/>
      <c r="AJ503" s="27"/>
      <c r="AK503" s="27"/>
      <c r="AL503" s="27"/>
    </row>
    <row r="504" spans="1:38">
      <c r="A504" s="27"/>
      <c r="B504" s="27"/>
      <c r="C504" s="27"/>
      <c r="D504" s="27"/>
      <c r="E504" s="27"/>
      <c r="F504" s="27"/>
      <c r="G504" s="27"/>
      <c r="H504" s="27"/>
      <c r="I504" s="27"/>
      <c r="J504" s="27"/>
      <c r="K504" s="27"/>
      <c r="L504" s="27"/>
      <c r="M504" s="27"/>
      <c r="N504" s="27"/>
      <c r="O504" s="27"/>
      <c r="P504" s="27"/>
      <c r="Q504" s="27"/>
      <c r="R504" s="80"/>
      <c r="S504" s="27"/>
      <c r="T504" s="27"/>
      <c r="U504" s="27"/>
      <c r="V504" s="27"/>
      <c r="W504" s="27"/>
      <c r="X504" s="27"/>
      <c r="Y504" s="27"/>
      <c r="Z504" s="27"/>
      <c r="AA504" s="27"/>
      <c r="AB504" s="27"/>
      <c r="AC504" s="27"/>
      <c r="AD504" s="27"/>
      <c r="AE504" s="27"/>
      <c r="AF504" s="27"/>
      <c r="AG504" s="27"/>
      <c r="AH504" s="27"/>
      <c r="AI504" s="27"/>
      <c r="AJ504" s="27"/>
      <c r="AK504" s="27"/>
      <c r="AL504" s="27"/>
    </row>
    <row r="505" spans="1:38">
      <c r="A505" s="27"/>
      <c r="B505" s="27"/>
      <c r="C505" s="27"/>
      <c r="D505" s="27"/>
      <c r="E505" s="27"/>
      <c r="F505" s="27"/>
      <c r="G505" s="27"/>
      <c r="H505" s="27"/>
      <c r="I505" s="27"/>
      <c r="J505" s="27"/>
      <c r="K505" s="27"/>
      <c r="L505" s="27"/>
      <c r="M505" s="27"/>
      <c r="N505" s="27"/>
      <c r="O505" s="27"/>
      <c r="P505" s="27"/>
      <c r="Q505" s="27"/>
      <c r="R505" s="80"/>
      <c r="S505" s="27"/>
      <c r="T505" s="27"/>
      <c r="U505" s="27"/>
      <c r="V505" s="27"/>
      <c r="W505" s="27"/>
      <c r="X505" s="27"/>
      <c r="Y505" s="27"/>
      <c r="Z505" s="27"/>
      <c r="AA505" s="27"/>
      <c r="AB505" s="27"/>
      <c r="AC505" s="27"/>
      <c r="AD505" s="27"/>
      <c r="AE505" s="27"/>
      <c r="AF505" s="27"/>
      <c r="AG505" s="27"/>
      <c r="AH505" s="27"/>
      <c r="AI505" s="27"/>
      <c r="AJ505" s="27"/>
      <c r="AK505" s="27"/>
      <c r="AL505" s="27"/>
    </row>
    <row r="506" spans="1:38">
      <c r="A506" s="27"/>
      <c r="B506" s="27"/>
      <c r="C506" s="27"/>
      <c r="D506" s="27"/>
      <c r="E506" s="27"/>
      <c r="F506" s="27"/>
      <c r="G506" s="27"/>
      <c r="H506" s="27"/>
      <c r="I506" s="27"/>
      <c r="J506" s="27"/>
      <c r="K506" s="27"/>
      <c r="L506" s="27"/>
      <c r="M506" s="27"/>
      <c r="N506" s="27"/>
      <c r="O506" s="27"/>
      <c r="P506" s="27"/>
      <c r="Q506" s="27"/>
      <c r="R506" s="80"/>
      <c r="S506" s="27"/>
      <c r="T506" s="27"/>
      <c r="U506" s="27"/>
      <c r="V506" s="27"/>
      <c r="W506" s="27"/>
      <c r="X506" s="27"/>
      <c r="Y506" s="27"/>
      <c r="Z506" s="27"/>
      <c r="AA506" s="27"/>
      <c r="AB506" s="27"/>
      <c r="AC506" s="27"/>
      <c r="AD506" s="27"/>
      <c r="AE506" s="27"/>
      <c r="AF506" s="27"/>
      <c r="AG506" s="27"/>
      <c r="AH506" s="27"/>
      <c r="AI506" s="27"/>
      <c r="AJ506" s="27"/>
      <c r="AK506" s="27"/>
      <c r="AL506" s="27"/>
    </row>
    <row r="507" spans="1:38">
      <c r="A507" s="27"/>
      <c r="B507" s="27"/>
      <c r="C507" s="27"/>
      <c r="D507" s="27"/>
      <c r="E507" s="27"/>
      <c r="F507" s="27"/>
      <c r="G507" s="27"/>
      <c r="H507" s="27"/>
      <c r="I507" s="27"/>
      <c r="J507" s="27"/>
      <c r="K507" s="27"/>
      <c r="L507" s="27"/>
      <c r="M507" s="27"/>
      <c r="N507" s="27"/>
      <c r="O507" s="27"/>
      <c r="P507" s="27"/>
      <c r="Q507" s="27"/>
      <c r="R507" s="80"/>
      <c r="S507" s="27"/>
      <c r="T507" s="27"/>
      <c r="U507" s="27"/>
      <c r="V507" s="27"/>
      <c r="W507" s="27"/>
      <c r="X507" s="27"/>
      <c r="Y507" s="27"/>
      <c r="Z507" s="27"/>
      <c r="AA507" s="27"/>
      <c r="AB507" s="27"/>
      <c r="AC507" s="27"/>
      <c r="AD507" s="27"/>
      <c r="AE507" s="27"/>
      <c r="AF507" s="27"/>
      <c r="AG507" s="27"/>
      <c r="AH507" s="27"/>
      <c r="AI507" s="27"/>
      <c r="AJ507" s="27"/>
      <c r="AK507" s="27"/>
      <c r="AL507" s="27"/>
    </row>
    <row r="508" spans="1:38">
      <c r="A508" s="27"/>
      <c r="B508" s="27"/>
      <c r="C508" s="27"/>
      <c r="D508" s="27"/>
      <c r="E508" s="27"/>
      <c r="F508" s="27"/>
      <c r="G508" s="27"/>
      <c r="H508" s="27"/>
      <c r="I508" s="27"/>
      <c r="J508" s="27"/>
      <c r="K508" s="27"/>
      <c r="L508" s="27"/>
      <c r="M508" s="27"/>
      <c r="N508" s="27"/>
      <c r="O508" s="27"/>
      <c r="P508" s="27"/>
      <c r="Q508" s="27"/>
      <c r="R508" s="80"/>
      <c r="S508" s="27"/>
      <c r="T508" s="27"/>
      <c r="U508" s="27"/>
      <c r="V508" s="27"/>
      <c r="W508" s="27"/>
      <c r="X508" s="27"/>
      <c r="Y508" s="27"/>
      <c r="Z508" s="27"/>
      <c r="AA508" s="27"/>
      <c r="AB508" s="27"/>
      <c r="AC508" s="27"/>
      <c r="AD508" s="27"/>
      <c r="AE508" s="27"/>
      <c r="AF508" s="27"/>
      <c r="AG508" s="27"/>
      <c r="AH508" s="27"/>
      <c r="AI508" s="27"/>
      <c r="AJ508" s="27"/>
      <c r="AK508" s="27"/>
      <c r="AL508" s="27"/>
    </row>
    <row r="509" spans="1:38">
      <c r="A509" s="27"/>
      <c r="B509" s="27"/>
      <c r="C509" s="27"/>
      <c r="D509" s="27"/>
      <c r="E509" s="27"/>
      <c r="F509" s="27"/>
      <c r="G509" s="27"/>
      <c r="H509" s="27"/>
      <c r="I509" s="27"/>
      <c r="J509" s="27"/>
      <c r="K509" s="27"/>
      <c r="L509" s="27"/>
      <c r="M509" s="27"/>
      <c r="N509" s="27"/>
      <c r="O509" s="27"/>
      <c r="P509" s="27"/>
      <c r="Q509" s="27"/>
      <c r="R509" s="80"/>
      <c r="S509" s="27"/>
      <c r="T509" s="27"/>
      <c r="U509" s="27"/>
      <c r="V509" s="27"/>
      <c r="W509" s="27"/>
      <c r="X509" s="27"/>
      <c r="Y509" s="27"/>
      <c r="Z509" s="27"/>
      <c r="AA509" s="27"/>
      <c r="AB509" s="27"/>
      <c r="AC509" s="27"/>
      <c r="AD509" s="27"/>
      <c r="AE509" s="27"/>
      <c r="AF509" s="27"/>
      <c r="AG509" s="27"/>
      <c r="AH509" s="27"/>
      <c r="AI509" s="27"/>
      <c r="AJ509" s="27"/>
      <c r="AK509" s="27"/>
      <c r="AL509" s="27"/>
    </row>
    <row r="510" spans="1:38">
      <c r="A510" s="27"/>
      <c r="B510" s="27"/>
      <c r="C510" s="27"/>
      <c r="D510" s="27"/>
      <c r="E510" s="27"/>
      <c r="F510" s="27"/>
      <c r="G510" s="27"/>
      <c r="H510" s="27"/>
      <c r="I510" s="27"/>
      <c r="J510" s="27"/>
      <c r="K510" s="27"/>
      <c r="L510" s="27"/>
      <c r="M510" s="27"/>
      <c r="N510" s="27"/>
      <c r="O510" s="27"/>
      <c r="P510" s="27"/>
      <c r="Q510" s="27"/>
      <c r="R510" s="80"/>
      <c r="S510" s="27"/>
      <c r="T510" s="27"/>
      <c r="U510" s="27"/>
      <c r="V510" s="27"/>
      <c r="W510" s="27"/>
      <c r="X510" s="27"/>
      <c r="Y510" s="27"/>
      <c r="Z510" s="27"/>
      <c r="AA510" s="27"/>
      <c r="AB510" s="27"/>
      <c r="AC510" s="27"/>
      <c r="AD510" s="27"/>
      <c r="AE510" s="27"/>
      <c r="AF510" s="27"/>
      <c r="AG510" s="27"/>
      <c r="AH510" s="27"/>
      <c r="AI510" s="27"/>
      <c r="AJ510" s="27"/>
      <c r="AK510" s="27"/>
      <c r="AL510" s="27"/>
    </row>
    <row r="511" spans="1:38">
      <c r="A511" s="27"/>
      <c r="B511" s="27"/>
      <c r="C511" s="27"/>
      <c r="D511" s="27"/>
      <c r="E511" s="27"/>
      <c r="F511" s="27"/>
      <c r="G511" s="27"/>
      <c r="H511" s="27"/>
      <c r="I511" s="27"/>
      <c r="J511" s="27"/>
      <c r="K511" s="27"/>
      <c r="L511" s="27"/>
      <c r="M511" s="27"/>
      <c r="N511" s="27"/>
      <c r="O511" s="27"/>
      <c r="P511" s="27"/>
      <c r="Q511" s="27"/>
      <c r="R511" s="80"/>
      <c r="S511" s="27"/>
      <c r="T511" s="27"/>
      <c r="U511" s="27"/>
      <c r="V511" s="27"/>
      <c r="W511" s="27"/>
      <c r="X511" s="27"/>
      <c r="Y511" s="27"/>
      <c r="Z511" s="27"/>
      <c r="AA511" s="27"/>
      <c r="AB511" s="27"/>
      <c r="AC511" s="27"/>
      <c r="AD511" s="27"/>
      <c r="AE511" s="27"/>
      <c r="AF511" s="27"/>
      <c r="AG511" s="27"/>
      <c r="AH511" s="27"/>
      <c r="AI511" s="27"/>
      <c r="AJ511" s="27"/>
      <c r="AK511" s="27"/>
      <c r="AL511" s="27"/>
    </row>
    <row r="512" spans="1:38">
      <c r="A512" s="27"/>
      <c r="B512" s="27"/>
      <c r="C512" s="27"/>
      <c r="D512" s="27"/>
      <c r="E512" s="27"/>
      <c r="F512" s="27"/>
      <c r="G512" s="27"/>
      <c r="H512" s="27"/>
      <c r="I512" s="27"/>
      <c r="J512" s="27"/>
      <c r="K512" s="27"/>
      <c r="L512" s="27"/>
      <c r="M512" s="27"/>
      <c r="N512" s="27"/>
      <c r="O512" s="27"/>
      <c r="P512" s="27"/>
      <c r="Q512" s="27"/>
      <c r="R512" s="80"/>
      <c r="S512" s="27"/>
      <c r="T512" s="27"/>
      <c r="U512" s="27"/>
      <c r="V512" s="27"/>
      <c r="W512" s="27"/>
      <c r="X512" s="27"/>
      <c r="Y512" s="27"/>
      <c r="Z512" s="27"/>
      <c r="AA512" s="27"/>
      <c r="AB512" s="27"/>
      <c r="AC512" s="27"/>
      <c r="AD512" s="27"/>
      <c r="AE512" s="27"/>
      <c r="AF512" s="27"/>
      <c r="AG512" s="27"/>
      <c r="AH512" s="27"/>
      <c r="AI512" s="27"/>
      <c r="AJ512" s="27"/>
      <c r="AK512" s="27"/>
      <c r="AL512" s="27"/>
    </row>
    <row r="513" spans="1:38">
      <c r="A513" s="27"/>
      <c r="B513" s="27"/>
      <c r="C513" s="27"/>
      <c r="D513" s="27"/>
      <c r="E513" s="27"/>
      <c r="F513" s="27"/>
      <c r="G513" s="27"/>
      <c r="H513" s="27"/>
      <c r="I513" s="27"/>
      <c r="J513" s="27"/>
      <c r="K513" s="27"/>
      <c r="L513" s="27"/>
      <c r="M513" s="27"/>
      <c r="N513" s="27"/>
      <c r="O513" s="27"/>
      <c r="P513" s="27"/>
      <c r="Q513" s="27"/>
      <c r="R513" s="80"/>
      <c r="S513" s="27"/>
      <c r="T513" s="27"/>
      <c r="U513" s="27"/>
      <c r="V513" s="27"/>
      <c r="W513" s="27"/>
      <c r="X513" s="27"/>
      <c r="Y513" s="27"/>
      <c r="Z513" s="27"/>
      <c r="AA513" s="27"/>
      <c r="AB513" s="27"/>
      <c r="AC513" s="27"/>
      <c r="AD513" s="27"/>
      <c r="AE513" s="27"/>
      <c r="AF513" s="27"/>
      <c r="AG513" s="27"/>
      <c r="AH513" s="27"/>
      <c r="AI513" s="27"/>
      <c r="AJ513" s="27"/>
      <c r="AK513" s="27"/>
      <c r="AL513" s="27"/>
    </row>
    <row r="514" spans="1:38">
      <c r="A514" s="27"/>
      <c r="B514" s="27"/>
      <c r="C514" s="27"/>
      <c r="D514" s="27"/>
      <c r="E514" s="27"/>
      <c r="F514" s="27"/>
      <c r="G514" s="27"/>
      <c r="H514" s="27"/>
      <c r="I514" s="27"/>
      <c r="J514" s="27"/>
      <c r="K514" s="27"/>
      <c r="L514" s="27"/>
      <c r="M514" s="27"/>
      <c r="N514" s="27"/>
      <c r="O514" s="27"/>
      <c r="P514" s="27"/>
      <c r="Q514" s="27"/>
      <c r="R514" s="80"/>
      <c r="S514" s="27"/>
      <c r="T514" s="27"/>
      <c r="U514" s="27"/>
      <c r="V514" s="27"/>
      <c r="W514" s="27"/>
      <c r="X514" s="27"/>
      <c r="Y514" s="27"/>
      <c r="Z514" s="27"/>
      <c r="AA514" s="27"/>
      <c r="AB514" s="27"/>
      <c r="AC514" s="27"/>
      <c r="AD514" s="27"/>
      <c r="AE514" s="27"/>
      <c r="AF514" s="27"/>
      <c r="AG514" s="27"/>
      <c r="AH514" s="27"/>
      <c r="AI514" s="27"/>
      <c r="AJ514" s="27"/>
      <c r="AK514" s="27"/>
      <c r="AL514" s="27"/>
    </row>
    <row r="515" spans="1:38">
      <c r="A515" s="27"/>
      <c r="B515" s="27"/>
      <c r="C515" s="27"/>
      <c r="D515" s="27"/>
      <c r="E515" s="27"/>
      <c r="F515" s="27"/>
      <c r="G515" s="27"/>
      <c r="H515" s="27"/>
      <c r="I515" s="27"/>
      <c r="J515" s="27"/>
      <c r="K515" s="27"/>
      <c r="L515" s="27"/>
      <c r="M515" s="27"/>
      <c r="N515" s="27"/>
      <c r="O515" s="27"/>
      <c r="P515" s="27"/>
      <c r="Q515" s="27"/>
      <c r="R515" s="80"/>
      <c r="S515" s="27"/>
      <c r="T515" s="27"/>
      <c r="U515" s="27"/>
      <c r="V515" s="27"/>
      <c r="W515" s="27"/>
      <c r="X515" s="27"/>
      <c r="Y515" s="27"/>
      <c r="Z515" s="27"/>
      <c r="AA515" s="27"/>
      <c r="AB515" s="27"/>
      <c r="AC515" s="27"/>
      <c r="AD515" s="27"/>
      <c r="AE515" s="27"/>
      <c r="AF515" s="27"/>
      <c r="AG515" s="27"/>
      <c r="AH515" s="27"/>
      <c r="AI515" s="27"/>
      <c r="AJ515" s="27"/>
      <c r="AK515" s="27"/>
      <c r="AL515" s="27"/>
    </row>
    <row r="516" spans="1:38">
      <c r="A516" s="27"/>
      <c r="B516" s="27"/>
      <c r="C516" s="27"/>
      <c r="D516" s="27"/>
      <c r="E516" s="27"/>
      <c r="F516" s="27"/>
      <c r="G516" s="27"/>
      <c r="H516" s="27"/>
      <c r="I516" s="27"/>
      <c r="J516" s="27"/>
      <c r="K516" s="27"/>
      <c r="L516" s="27"/>
      <c r="M516" s="27"/>
      <c r="N516" s="27"/>
      <c r="O516" s="27"/>
      <c r="P516" s="27"/>
      <c r="Q516" s="27"/>
      <c r="R516" s="80"/>
      <c r="S516" s="27"/>
      <c r="T516" s="27"/>
      <c r="U516" s="27"/>
      <c r="V516" s="27"/>
      <c r="W516" s="27"/>
      <c r="X516" s="27"/>
      <c r="Y516" s="27"/>
      <c r="Z516" s="27"/>
      <c r="AA516" s="27"/>
      <c r="AB516" s="27"/>
      <c r="AC516" s="27"/>
      <c r="AD516" s="27"/>
      <c r="AE516" s="27"/>
      <c r="AF516" s="27"/>
      <c r="AG516" s="27"/>
      <c r="AH516" s="27"/>
      <c r="AI516" s="27"/>
      <c r="AJ516" s="27"/>
      <c r="AK516" s="27"/>
      <c r="AL516" s="27"/>
    </row>
    <row r="517" spans="1:38">
      <c r="A517" s="27"/>
      <c r="B517" s="27"/>
      <c r="C517" s="27"/>
      <c r="D517" s="27"/>
      <c r="E517" s="27"/>
      <c r="F517" s="27"/>
      <c r="G517" s="27"/>
      <c r="H517" s="27"/>
      <c r="I517" s="27"/>
      <c r="J517" s="27"/>
      <c r="K517" s="27"/>
      <c r="L517" s="27"/>
      <c r="M517" s="27"/>
      <c r="N517" s="27"/>
      <c r="O517" s="27"/>
      <c r="P517" s="27"/>
      <c r="Q517" s="27"/>
      <c r="R517" s="80"/>
      <c r="S517" s="27"/>
      <c r="T517" s="27"/>
      <c r="U517" s="27"/>
      <c r="V517" s="27"/>
      <c r="W517" s="27"/>
      <c r="X517" s="27"/>
      <c r="Y517" s="27"/>
      <c r="Z517" s="27"/>
      <c r="AA517" s="27"/>
      <c r="AB517" s="27"/>
      <c r="AC517" s="27"/>
      <c r="AD517" s="27"/>
      <c r="AE517" s="27"/>
      <c r="AF517" s="27"/>
      <c r="AG517" s="27"/>
      <c r="AH517" s="27"/>
      <c r="AI517" s="27"/>
      <c r="AJ517" s="27"/>
      <c r="AK517" s="27"/>
      <c r="AL517" s="27"/>
    </row>
    <row r="518" spans="1:38">
      <c r="A518" s="27"/>
      <c r="B518" s="27"/>
      <c r="C518" s="27"/>
      <c r="D518" s="27"/>
      <c r="E518" s="27"/>
      <c r="F518" s="27"/>
      <c r="G518" s="27"/>
      <c r="H518" s="27"/>
      <c r="I518" s="27"/>
      <c r="J518" s="27"/>
      <c r="K518" s="27"/>
      <c r="L518" s="27"/>
      <c r="M518" s="27"/>
      <c r="N518" s="27"/>
      <c r="O518" s="27"/>
      <c r="P518" s="27"/>
      <c r="Q518" s="27"/>
      <c r="R518" s="80"/>
      <c r="S518" s="27"/>
      <c r="T518" s="27"/>
      <c r="U518" s="27"/>
      <c r="V518" s="27"/>
      <c r="W518" s="27"/>
      <c r="X518" s="27"/>
      <c r="Y518" s="27"/>
      <c r="Z518" s="27"/>
      <c r="AA518" s="27"/>
      <c r="AB518" s="27"/>
      <c r="AC518" s="27"/>
      <c r="AD518" s="27"/>
      <c r="AE518" s="27"/>
      <c r="AF518" s="27"/>
      <c r="AG518" s="27"/>
      <c r="AH518" s="27"/>
      <c r="AI518" s="27"/>
      <c r="AJ518" s="27"/>
      <c r="AK518" s="27"/>
      <c r="AL518" s="27"/>
    </row>
    <row r="519" spans="1:38">
      <c r="A519" s="27"/>
      <c r="B519" s="27"/>
      <c r="C519" s="27"/>
      <c r="D519" s="27"/>
      <c r="E519" s="27"/>
      <c r="F519" s="27"/>
      <c r="G519" s="27"/>
      <c r="H519" s="27"/>
      <c r="I519" s="27"/>
      <c r="J519" s="27"/>
      <c r="K519" s="27"/>
      <c r="L519" s="27"/>
      <c r="M519" s="27"/>
      <c r="N519" s="27"/>
      <c r="O519" s="27"/>
      <c r="P519" s="27"/>
      <c r="Q519" s="27"/>
      <c r="R519" s="80"/>
      <c r="S519" s="27"/>
      <c r="T519" s="27"/>
      <c r="U519" s="27"/>
      <c r="V519" s="27"/>
      <c r="W519" s="27"/>
      <c r="X519" s="27"/>
      <c r="Y519" s="27"/>
      <c r="Z519" s="27"/>
      <c r="AA519" s="27"/>
      <c r="AB519" s="27"/>
      <c r="AC519" s="27"/>
      <c r="AD519" s="27"/>
      <c r="AE519" s="27"/>
      <c r="AF519" s="27"/>
      <c r="AG519" s="27"/>
      <c r="AH519" s="27"/>
      <c r="AI519" s="27"/>
      <c r="AJ519" s="27"/>
      <c r="AK519" s="27"/>
      <c r="AL519" s="27"/>
    </row>
    <row r="520" spans="1:38">
      <c r="A520" s="27"/>
      <c r="B520" s="27"/>
      <c r="C520" s="27"/>
      <c r="D520" s="27"/>
      <c r="E520" s="27"/>
      <c r="F520" s="27"/>
      <c r="G520" s="27"/>
      <c r="H520" s="27"/>
      <c r="I520" s="27"/>
      <c r="J520" s="27"/>
      <c r="K520" s="27"/>
      <c r="L520" s="27"/>
      <c r="M520" s="27"/>
      <c r="N520" s="27"/>
      <c r="O520" s="27"/>
      <c r="P520" s="27"/>
      <c r="Q520" s="27"/>
      <c r="R520" s="80"/>
      <c r="S520" s="27"/>
      <c r="T520" s="27"/>
      <c r="U520" s="27"/>
      <c r="V520" s="27"/>
      <c r="W520" s="27"/>
      <c r="X520" s="27"/>
      <c r="Y520" s="27"/>
      <c r="Z520" s="27"/>
      <c r="AA520" s="27"/>
      <c r="AB520" s="27"/>
      <c r="AC520" s="27"/>
      <c r="AD520" s="27"/>
      <c r="AE520" s="27"/>
      <c r="AF520" s="27"/>
      <c r="AG520" s="27"/>
      <c r="AH520" s="27"/>
      <c r="AI520" s="27"/>
      <c r="AJ520" s="27"/>
      <c r="AK520" s="27"/>
      <c r="AL520" s="27"/>
    </row>
    <row r="521" spans="1:38">
      <c r="A521" s="27"/>
      <c r="B521" s="27"/>
      <c r="C521" s="27"/>
      <c r="D521" s="27"/>
      <c r="E521" s="27"/>
      <c r="F521" s="27"/>
      <c r="G521" s="27"/>
      <c r="H521" s="27"/>
      <c r="I521" s="27"/>
      <c r="J521" s="27"/>
      <c r="K521" s="27"/>
      <c r="L521" s="27"/>
      <c r="M521" s="27"/>
      <c r="N521" s="27"/>
      <c r="O521" s="27"/>
      <c r="P521" s="27"/>
      <c r="Q521" s="27"/>
      <c r="R521" s="80"/>
      <c r="S521" s="27"/>
      <c r="T521" s="27"/>
      <c r="U521" s="27"/>
      <c r="V521" s="27"/>
      <c r="W521" s="27"/>
      <c r="X521" s="27"/>
      <c r="Y521" s="27"/>
      <c r="Z521" s="27"/>
      <c r="AA521" s="27"/>
      <c r="AB521" s="27"/>
      <c r="AC521" s="27"/>
      <c r="AD521" s="27"/>
      <c r="AE521" s="27"/>
      <c r="AF521" s="27"/>
      <c r="AG521" s="27"/>
      <c r="AH521" s="27"/>
      <c r="AI521" s="27"/>
      <c r="AJ521" s="27"/>
      <c r="AK521" s="27"/>
      <c r="AL521" s="27"/>
    </row>
    <row r="522" spans="1:38">
      <c r="A522" s="27"/>
      <c r="B522" s="27"/>
      <c r="C522" s="27"/>
      <c r="D522" s="27"/>
      <c r="E522" s="27"/>
      <c r="F522" s="27"/>
      <c r="G522" s="27"/>
      <c r="H522" s="27"/>
      <c r="I522" s="27"/>
      <c r="J522" s="27"/>
      <c r="K522" s="27"/>
      <c r="L522" s="27"/>
      <c r="M522" s="27"/>
      <c r="N522" s="27"/>
      <c r="O522" s="27"/>
      <c r="P522" s="27"/>
      <c r="Q522" s="27"/>
      <c r="R522" s="80"/>
      <c r="S522" s="27"/>
      <c r="T522" s="27"/>
      <c r="U522" s="27"/>
      <c r="V522" s="27"/>
      <c r="W522" s="27"/>
      <c r="X522" s="27"/>
      <c r="Y522" s="27"/>
      <c r="Z522" s="27"/>
      <c r="AA522" s="27"/>
      <c r="AB522" s="27"/>
      <c r="AC522" s="27"/>
      <c r="AD522" s="27"/>
      <c r="AE522" s="27"/>
      <c r="AF522" s="27"/>
      <c r="AG522" s="27"/>
      <c r="AH522" s="27"/>
      <c r="AI522" s="27"/>
      <c r="AJ522" s="27"/>
      <c r="AK522" s="27"/>
      <c r="AL522" s="27"/>
    </row>
    <row r="523" spans="1:38">
      <c r="A523" s="27"/>
      <c r="B523" s="27"/>
      <c r="C523" s="27"/>
      <c r="D523" s="27"/>
      <c r="E523" s="27"/>
      <c r="F523" s="27"/>
      <c r="G523" s="27"/>
      <c r="H523" s="27"/>
      <c r="I523" s="27"/>
      <c r="J523" s="27"/>
      <c r="K523" s="27"/>
      <c r="L523" s="27"/>
      <c r="M523" s="27"/>
      <c r="N523" s="27"/>
      <c r="O523" s="27"/>
      <c r="P523" s="27"/>
      <c r="Q523" s="27"/>
      <c r="R523" s="80"/>
      <c r="S523" s="27"/>
      <c r="T523" s="27"/>
      <c r="U523" s="27"/>
      <c r="V523" s="27"/>
      <c r="W523" s="27"/>
      <c r="X523" s="27"/>
      <c r="Y523" s="27"/>
      <c r="Z523" s="27"/>
      <c r="AA523" s="27"/>
      <c r="AB523" s="27"/>
      <c r="AC523" s="27"/>
      <c r="AD523" s="27"/>
      <c r="AE523" s="27"/>
      <c r="AF523" s="27"/>
      <c r="AG523" s="27"/>
      <c r="AH523" s="27"/>
      <c r="AI523" s="27"/>
      <c r="AJ523" s="27"/>
      <c r="AK523" s="27"/>
      <c r="AL523" s="27"/>
    </row>
    <row r="524" spans="1:38">
      <c r="A524" s="27"/>
      <c r="B524" s="27"/>
      <c r="C524" s="27"/>
      <c r="D524" s="27"/>
      <c r="E524" s="27"/>
      <c r="F524" s="27"/>
      <c r="G524" s="27"/>
      <c r="H524" s="27"/>
      <c r="I524" s="27"/>
      <c r="J524" s="27"/>
      <c r="K524" s="27"/>
      <c r="L524" s="27"/>
      <c r="M524" s="27"/>
      <c r="N524" s="27"/>
      <c r="O524" s="27"/>
      <c r="P524" s="27"/>
      <c r="Q524" s="27"/>
      <c r="R524" s="80"/>
      <c r="S524" s="27"/>
      <c r="T524" s="27"/>
      <c r="U524" s="27"/>
      <c r="V524" s="27"/>
      <c r="W524" s="27"/>
      <c r="X524" s="27"/>
      <c r="Y524" s="27"/>
      <c r="Z524" s="27"/>
      <c r="AA524" s="27"/>
      <c r="AB524" s="27"/>
      <c r="AC524" s="27"/>
      <c r="AD524" s="27"/>
      <c r="AE524" s="27"/>
      <c r="AF524" s="27"/>
      <c r="AG524" s="27"/>
      <c r="AH524" s="27"/>
      <c r="AI524" s="27"/>
      <c r="AJ524" s="27"/>
      <c r="AK524" s="27"/>
      <c r="AL524" s="27"/>
    </row>
    <row r="525" spans="1:38">
      <c r="A525" s="27"/>
      <c r="B525" s="27"/>
      <c r="C525" s="27"/>
      <c r="D525" s="27"/>
      <c r="E525" s="27"/>
      <c r="F525" s="27"/>
      <c r="G525" s="27"/>
      <c r="H525" s="27"/>
      <c r="I525" s="27"/>
      <c r="J525" s="27"/>
      <c r="K525" s="27"/>
      <c r="L525" s="27"/>
      <c r="M525" s="27"/>
      <c r="N525" s="27"/>
      <c r="O525" s="27"/>
      <c r="P525" s="27"/>
      <c r="Q525" s="27"/>
      <c r="R525" s="80"/>
      <c r="S525" s="27"/>
      <c r="T525" s="27"/>
      <c r="U525" s="27"/>
      <c r="V525" s="27"/>
      <c r="W525" s="27"/>
      <c r="X525" s="27"/>
      <c r="Y525" s="27"/>
      <c r="Z525" s="27"/>
      <c r="AA525" s="27"/>
      <c r="AB525" s="27"/>
      <c r="AC525" s="27"/>
      <c r="AD525" s="27"/>
      <c r="AE525" s="27"/>
      <c r="AF525" s="27"/>
      <c r="AG525" s="27"/>
      <c r="AH525" s="27"/>
      <c r="AI525" s="27"/>
      <c r="AJ525" s="27"/>
      <c r="AK525" s="27"/>
      <c r="AL525" s="27"/>
    </row>
    <row r="526" spans="1:38">
      <c r="A526" s="27"/>
      <c r="B526" s="27"/>
      <c r="C526" s="27"/>
      <c r="D526" s="27"/>
      <c r="E526" s="27"/>
      <c r="F526" s="27"/>
      <c r="G526" s="27"/>
      <c r="H526" s="27"/>
      <c r="I526" s="27"/>
      <c r="J526" s="27"/>
      <c r="K526" s="27"/>
      <c r="L526" s="27"/>
      <c r="M526" s="27"/>
      <c r="N526" s="27"/>
      <c r="O526" s="27"/>
      <c r="P526" s="27"/>
      <c r="Q526" s="27"/>
      <c r="R526" s="80"/>
      <c r="S526" s="27"/>
      <c r="T526" s="27"/>
      <c r="U526" s="27"/>
      <c r="V526" s="27"/>
      <c r="W526" s="27"/>
      <c r="X526" s="27"/>
      <c r="Y526" s="27"/>
      <c r="Z526" s="27"/>
      <c r="AA526" s="27"/>
      <c r="AB526" s="27"/>
      <c r="AC526" s="27"/>
      <c r="AD526" s="27"/>
      <c r="AE526" s="27"/>
      <c r="AF526" s="27"/>
      <c r="AG526" s="27"/>
      <c r="AH526" s="27"/>
      <c r="AI526" s="27"/>
      <c r="AJ526" s="27"/>
      <c r="AK526" s="27"/>
      <c r="AL526" s="27"/>
    </row>
    <row r="527" spans="1:38">
      <c r="A527" s="27"/>
      <c r="B527" s="27"/>
      <c r="C527" s="27"/>
      <c r="D527" s="27"/>
      <c r="E527" s="27"/>
      <c r="F527" s="27"/>
      <c r="G527" s="27"/>
      <c r="H527" s="27"/>
      <c r="I527" s="27"/>
      <c r="J527" s="27"/>
      <c r="K527" s="27"/>
      <c r="L527" s="27"/>
      <c r="M527" s="27"/>
      <c r="N527" s="27"/>
      <c r="O527" s="27"/>
      <c r="P527" s="27"/>
      <c r="Q527" s="27"/>
      <c r="R527" s="80"/>
      <c r="S527" s="27"/>
      <c r="T527" s="27"/>
      <c r="U527" s="27"/>
      <c r="V527" s="27"/>
      <c r="W527" s="27"/>
      <c r="X527" s="27"/>
      <c r="Y527" s="27"/>
      <c r="Z527" s="27"/>
      <c r="AA527" s="27"/>
      <c r="AB527" s="27"/>
      <c r="AC527" s="27"/>
      <c r="AD527" s="27"/>
      <c r="AE527" s="27"/>
      <c r="AF527" s="27"/>
      <c r="AG527" s="27"/>
      <c r="AH527" s="27"/>
      <c r="AI527" s="27"/>
      <c r="AJ527" s="27"/>
      <c r="AK527" s="27"/>
      <c r="AL527" s="27"/>
    </row>
    <row r="528" spans="1:38">
      <c r="A528" s="27"/>
      <c r="B528" s="27"/>
      <c r="C528" s="27"/>
      <c r="D528" s="27"/>
      <c r="E528" s="27"/>
      <c r="F528" s="27"/>
      <c r="G528" s="27"/>
      <c r="H528" s="27"/>
      <c r="I528" s="27"/>
      <c r="J528" s="27"/>
      <c r="K528" s="27"/>
      <c r="L528" s="27"/>
      <c r="M528" s="27"/>
      <c r="N528" s="27"/>
      <c r="O528" s="27"/>
      <c r="P528" s="27"/>
      <c r="Q528" s="27"/>
      <c r="R528" s="80"/>
      <c r="S528" s="27"/>
      <c r="T528" s="27"/>
      <c r="U528" s="27"/>
      <c r="V528" s="27"/>
      <c r="W528" s="27"/>
      <c r="X528" s="27"/>
      <c r="Y528" s="27"/>
      <c r="Z528" s="27"/>
      <c r="AA528" s="27"/>
      <c r="AB528" s="27"/>
      <c r="AC528" s="27"/>
      <c r="AD528" s="27"/>
      <c r="AE528" s="27"/>
      <c r="AF528" s="27"/>
      <c r="AG528" s="27"/>
      <c r="AH528" s="27"/>
      <c r="AI528" s="27"/>
      <c r="AJ528" s="27"/>
      <c r="AK528" s="27"/>
      <c r="AL528" s="27"/>
    </row>
    <row r="529" spans="1:38">
      <c r="A529" s="27"/>
      <c r="B529" s="27"/>
      <c r="C529" s="27"/>
      <c r="D529" s="27"/>
      <c r="E529" s="27"/>
      <c r="F529" s="27"/>
      <c r="G529" s="27"/>
      <c r="H529" s="27"/>
      <c r="I529" s="27"/>
      <c r="J529" s="27"/>
      <c r="K529" s="27"/>
      <c r="L529" s="27"/>
      <c r="M529" s="27"/>
      <c r="N529" s="27"/>
      <c r="O529" s="27"/>
      <c r="P529" s="27"/>
      <c r="Q529" s="27"/>
      <c r="R529" s="80"/>
      <c r="S529" s="27"/>
      <c r="T529" s="27"/>
      <c r="U529" s="27"/>
      <c r="V529" s="27"/>
      <c r="W529" s="27"/>
      <c r="X529" s="27"/>
      <c r="Y529" s="27"/>
      <c r="Z529" s="27"/>
      <c r="AA529" s="27"/>
      <c r="AB529" s="27"/>
      <c r="AC529" s="27"/>
      <c r="AD529" s="27"/>
      <c r="AE529" s="27"/>
      <c r="AF529" s="27"/>
      <c r="AG529" s="27"/>
      <c r="AH529" s="27"/>
      <c r="AI529" s="27"/>
      <c r="AJ529" s="27"/>
      <c r="AK529" s="27"/>
      <c r="AL529" s="27"/>
    </row>
    <row r="530" spans="1:38">
      <c r="A530" s="27"/>
      <c r="B530" s="27"/>
      <c r="C530" s="27"/>
      <c r="D530" s="27"/>
      <c r="E530" s="27"/>
      <c r="F530" s="27"/>
      <c r="G530" s="27"/>
      <c r="H530" s="27"/>
      <c r="I530" s="27"/>
      <c r="J530" s="27"/>
      <c r="K530" s="27"/>
      <c r="L530" s="27"/>
      <c r="M530" s="27"/>
      <c r="N530" s="27"/>
      <c r="O530" s="27"/>
      <c r="P530" s="27"/>
      <c r="Q530" s="27"/>
      <c r="R530" s="80"/>
      <c r="S530" s="27"/>
      <c r="T530" s="27"/>
      <c r="U530" s="27"/>
      <c r="V530" s="27"/>
      <c r="W530" s="27"/>
      <c r="X530" s="27"/>
      <c r="Y530" s="27"/>
      <c r="Z530" s="27"/>
      <c r="AA530" s="27"/>
      <c r="AB530" s="27"/>
      <c r="AC530" s="27"/>
      <c r="AD530" s="27"/>
      <c r="AE530" s="27"/>
      <c r="AF530" s="27"/>
      <c r="AG530" s="27"/>
      <c r="AH530" s="27"/>
      <c r="AI530" s="27"/>
      <c r="AJ530" s="27"/>
      <c r="AK530" s="27"/>
      <c r="AL530" s="27"/>
    </row>
    <row r="531" spans="1:38">
      <c r="A531" s="27"/>
      <c r="B531" s="27"/>
      <c r="C531" s="27"/>
      <c r="D531" s="27"/>
      <c r="E531" s="27"/>
      <c r="F531" s="27"/>
      <c r="G531" s="27"/>
      <c r="H531" s="27"/>
      <c r="I531" s="27"/>
      <c r="J531" s="27"/>
      <c r="K531" s="27"/>
      <c r="L531" s="27"/>
      <c r="M531" s="27"/>
      <c r="N531" s="27"/>
      <c r="O531" s="27"/>
      <c r="P531" s="27"/>
      <c r="Q531" s="27"/>
      <c r="R531" s="80"/>
      <c r="S531" s="27"/>
      <c r="T531" s="27"/>
      <c r="U531" s="27"/>
      <c r="V531" s="27"/>
      <c r="W531" s="27"/>
      <c r="X531" s="27"/>
      <c r="Y531" s="27"/>
      <c r="Z531" s="27"/>
      <c r="AA531" s="27"/>
      <c r="AB531" s="27"/>
      <c r="AC531" s="27"/>
      <c r="AD531" s="27"/>
      <c r="AE531" s="27"/>
      <c r="AF531" s="27"/>
      <c r="AG531" s="27"/>
      <c r="AH531" s="27"/>
      <c r="AI531" s="27"/>
      <c r="AJ531" s="27"/>
      <c r="AK531" s="27"/>
      <c r="AL531" s="27"/>
    </row>
    <row r="532" spans="1:38">
      <c r="A532" s="27"/>
      <c r="B532" s="27"/>
      <c r="C532" s="27"/>
      <c r="D532" s="27"/>
      <c r="E532" s="27"/>
      <c r="F532" s="27"/>
      <c r="G532" s="27"/>
      <c r="H532" s="27"/>
      <c r="I532" s="27"/>
      <c r="J532" s="27"/>
      <c r="K532" s="27"/>
      <c r="L532" s="27"/>
      <c r="M532" s="27"/>
      <c r="N532" s="27"/>
      <c r="O532" s="27"/>
      <c r="P532" s="27"/>
      <c r="Q532" s="27"/>
      <c r="R532" s="80"/>
      <c r="S532" s="27"/>
      <c r="T532" s="27"/>
      <c r="U532" s="27"/>
      <c r="V532" s="27"/>
      <c r="W532" s="27"/>
      <c r="X532" s="27"/>
      <c r="Y532" s="27"/>
      <c r="Z532" s="27"/>
      <c r="AA532" s="27"/>
      <c r="AB532" s="27"/>
      <c r="AC532" s="27"/>
      <c r="AD532" s="27"/>
      <c r="AE532" s="27"/>
      <c r="AF532" s="27"/>
      <c r="AG532" s="27"/>
      <c r="AH532" s="27"/>
      <c r="AI532" s="27"/>
      <c r="AJ532" s="27"/>
      <c r="AK532" s="27"/>
      <c r="AL532" s="27"/>
    </row>
    <row r="533" spans="1:38">
      <c r="A533" s="27"/>
      <c r="B533" s="27"/>
      <c r="C533" s="27"/>
      <c r="D533" s="27"/>
      <c r="E533" s="27"/>
      <c r="F533" s="27"/>
      <c r="G533" s="27"/>
      <c r="H533" s="27"/>
      <c r="I533" s="27"/>
      <c r="J533" s="27"/>
      <c r="K533" s="27"/>
      <c r="L533" s="27"/>
      <c r="M533" s="27"/>
      <c r="N533" s="27"/>
      <c r="O533" s="27"/>
      <c r="P533" s="27"/>
      <c r="Q533" s="27"/>
      <c r="R533" s="80"/>
      <c r="S533" s="27"/>
      <c r="T533" s="27"/>
      <c r="U533" s="27"/>
      <c r="V533" s="27"/>
      <c r="W533" s="27"/>
      <c r="X533" s="27"/>
      <c r="Y533" s="27"/>
      <c r="Z533" s="27"/>
      <c r="AA533" s="27"/>
      <c r="AB533" s="27"/>
      <c r="AC533" s="27"/>
      <c r="AD533" s="27"/>
      <c r="AE533" s="27"/>
      <c r="AF533" s="27"/>
      <c r="AG533" s="27"/>
      <c r="AH533" s="27"/>
      <c r="AI533" s="27"/>
      <c r="AJ533" s="27"/>
      <c r="AK533" s="27"/>
      <c r="AL533" s="27"/>
    </row>
    <row r="534" spans="1:38">
      <c r="A534" s="27"/>
      <c r="B534" s="27"/>
      <c r="C534" s="27"/>
      <c r="D534" s="27"/>
      <c r="E534" s="27"/>
      <c r="F534" s="27"/>
      <c r="G534" s="27"/>
      <c r="H534" s="27"/>
      <c r="I534" s="27"/>
      <c r="J534" s="27"/>
      <c r="K534" s="27"/>
      <c r="L534" s="27"/>
      <c r="M534" s="27"/>
      <c r="N534" s="27"/>
      <c r="O534" s="27"/>
      <c r="P534" s="27"/>
      <c r="Q534" s="27"/>
      <c r="R534" s="80"/>
      <c r="S534" s="27"/>
      <c r="T534" s="27"/>
      <c r="U534" s="27"/>
      <c r="V534" s="27"/>
      <c r="W534" s="27"/>
      <c r="X534" s="27"/>
      <c r="Y534" s="27"/>
      <c r="Z534" s="27"/>
      <c r="AA534" s="27"/>
      <c r="AB534" s="27"/>
      <c r="AC534" s="27"/>
      <c r="AD534" s="27"/>
      <c r="AE534" s="27"/>
      <c r="AF534" s="27"/>
      <c r="AG534" s="27"/>
      <c r="AH534" s="27"/>
      <c r="AI534" s="27"/>
      <c r="AJ534" s="27"/>
      <c r="AK534" s="27"/>
      <c r="AL534" s="27"/>
    </row>
    <row r="535" spans="1:38">
      <c r="A535" s="27"/>
      <c r="B535" s="27"/>
      <c r="C535" s="27"/>
      <c r="D535" s="27"/>
      <c r="E535" s="27"/>
      <c r="F535" s="27"/>
      <c r="G535" s="27"/>
      <c r="H535" s="27"/>
      <c r="I535" s="27"/>
      <c r="J535" s="27"/>
      <c r="K535" s="27"/>
      <c r="L535" s="27"/>
      <c r="M535" s="27"/>
      <c r="N535" s="27"/>
      <c r="O535" s="27"/>
      <c r="P535" s="27"/>
      <c r="Q535" s="27"/>
      <c r="R535" s="80"/>
      <c r="S535" s="27"/>
      <c r="T535" s="27"/>
      <c r="U535" s="27"/>
      <c r="V535" s="27"/>
      <c r="W535" s="27"/>
      <c r="X535" s="27"/>
      <c r="Y535" s="27"/>
      <c r="Z535" s="27"/>
      <c r="AA535" s="27"/>
      <c r="AB535" s="27"/>
      <c r="AC535" s="27"/>
      <c r="AD535" s="27"/>
      <c r="AE535" s="27"/>
      <c r="AF535" s="27"/>
      <c r="AG535" s="27"/>
      <c r="AH535" s="27"/>
      <c r="AI535" s="27"/>
      <c r="AJ535" s="27"/>
      <c r="AK535" s="27"/>
      <c r="AL535" s="27"/>
    </row>
    <row r="536" spans="1:38">
      <c r="A536" s="27"/>
      <c r="B536" s="27"/>
      <c r="C536" s="27"/>
      <c r="D536" s="27"/>
      <c r="E536" s="27"/>
      <c r="F536" s="27"/>
      <c r="G536" s="27"/>
      <c r="H536" s="27"/>
      <c r="I536" s="27"/>
      <c r="J536" s="27"/>
      <c r="K536" s="27"/>
      <c r="L536" s="27"/>
      <c r="M536" s="27"/>
      <c r="N536" s="27"/>
      <c r="O536" s="27"/>
      <c r="P536" s="27"/>
      <c r="Q536" s="27"/>
      <c r="R536" s="80"/>
      <c r="S536" s="27"/>
      <c r="T536" s="27"/>
      <c r="U536" s="27"/>
      <c r="V536" s="27"/>
      <c r="W536" s="27"/>
      <c r="X536" s="27"/>
      <c r="Y536" s="27"/>
      <c r="Z536" s="27"/>
      <c r="AA536" s="27"/>
      <c r="AB536" s="27"/>
      <c r="AC536" s="27"/>
      <c r="AD536" s="27"/>
      <c r="AE536" s="27"/>
      <c r="AF536" s="27"/>
      <c r="AG536" s="27"/>
      <c r="AH536" s="27"/>
      <c r="AI536" s="27"/>
      <c r="AJ536" s="27"/>
      <c r="AK536" s="27"/>
      <c r="AL536" s="27"/>
    </row>
    <row r="537" spans="1:38">
      <c r="A537" s="27"/>
      <c r="B537" s="27"/>
      <c r="C537" s="27"/>
      <c r="D537" s="27"/>
      <c r="E537" s="27"/>
      <c r="F537" s="27"/>
      <c r="G537" s="27"/>
      <c r="H537" s="27"/>
      <c r="I537" s="27"/>
      <c r="J537" s="27"/>
      <c r="K537" s="27"/>
      <c r="L537" s="27"/>
      <c r="M537" s="27"/>
      <c r="N537" s="27"/>
      <c r="O537" s="27"/>
      <c r="P537" s="27"/>
      <c r="Q537" s="27"/>
      <c r="R537" s="80"/>
      <c r="S537" s="27"/>
      <c r="T537" s="27"/>
      <c r="U537" s="27"/>
      <c r="V537" s="27"/>
      <c r="W537" s="27"/>
      <c r="X537" s="27"/>
      <c r="Y537" s="27"/>
      <c r="Z537" s="27"/>
      <c r="AA537" s="27"/>
      <c r="AB537" s="27"/>
      <c r="AC537" s="27"/>
      <c r="AD537" s="27"/>
      <c r="AE537" s="27"/>
      <c r="AF537" s="27"/>
      <c r="AG537" s="27"/>
      <c r="AH537" s="27"/>
      <c r="AI537" s="27"/>
      <c r="AJ537" s="27"/>
      <c r="AK537" s="27"/>
      <c r="AL537" s="27"/>
    </row>
    <row r="538" spans="1:38">
      <c r="A538" s="27"/>
      <c r="B538" s="27"/>
      <c r="C538" s="27"/>
      <c r="D538" s="27"/>
      <c r="E538" s="27"/>
      <c r="F538" s="27"/>
      <c r="G538" s="27"/>
      <c r="H538" s="27"/>
      <c r="I538" s="27"/>
      <c r="J538" s="27"/>
      <c r="K538" s="27"/>
      <c r="L538" s="27"/>
      <c r="M538" s="27"/>
      <c r="N538" s="27"/>
      <c r="O538" s="27"/>
      <c r="P538" s="27"/>
      <c r="Q538" s="27"/>
      <c r="R538" s="80"/>
      <c r="S538" s="27"/>
      <c r="T538" s="27"/>
      <c r="U538" s="27"/>
      <c r="V538" s="27"/>
      <c r="W538" s="27"/>
      <c r="X538" s="27"/>
      <c r="Y538" s="27"/>
      <c r="Z538" s="27"/>
      <c r="AA538" s="27"/>
      <c r="AB538" s="27"/>
      <c r="AC538" s="27"/>
      <c r="AD538" s="27"/>
      <c r="AE538" s="27"/>
      <c r="AF538" s="27"/>
      <c r="AG538" s="27"/>
      <c r="AH538" s="27"/>
      <c r="AI538" s="27"/>
      <c r="AJ538" s="27"/>
      <c r="AK538" s="27"/>
      <c r="AL538" s="27"/>
    </row>
    <row r="539" spans="1:38">
      <c r="A539" s="27"/>
      <c r="B539" s="27"/>
      <c r="C539" s="27"/>
      <c r="D539" s="27"/>
      <c r="E539" s="27"/>
      <c r="F539" s="27"/>
      <c r="G539" s="27"/>
      <c r="H539" s="27"/>
      <c r="I539" s="27"/>
      <c r="J539" s="27"/>
      <c r="K539" s="27"/>
      <c r="L539" s="27"/>
      <c r="M539" s="27"/>
      <c r="N539" s="27"/>
      <c r="O539" s="27"/>
      <c r="P539" s="27"/>
      <c r="Q539" s="27"/>
      <c r="R539" s="80"/>
      <c r="S539" s="27"/>
      <c r="T539" s="27"/>
      <c r="U539" s="27"/>
      <c r="V539" s="27"/>
      <c r="W539" s="27"/>
      <c r="X539" s="27"/>
      <c r="Y539" s="27"/>
      <c r="Z539" s="27"/>
      <c r="AA539" s="27"/>
      <c r="AB539" s="27"/>
      <c r="AC539" s="27"/>
      <c r="AD539" s="27"/>
      <c r="AE539" s="27"/>
      <c r="AF539" s="27"/>
      <c r="AG539" s="27"/>
      <c r="AH539" s="27"/>
      <c r="AI539" s="27"/>
      <c r="AJ539" s="27"/>
      <c r="AK539" s="27"/>
      <c r="AL539" s="27"/>
    </row>
    <row r="540" spans="1:38">
      <c r="A540" s="27"/>
      <c r="B540" s="27"/>
      <c r="C540" s="27"/>
      <c r="D540" s="27"/>
      <c r="E540" s="27"/>
      <c r="F540" s="27"/>
      <c r="G540" s="27"/>
      <c r="H540" s="27"/>
      <c r="I540" s="27"/>
      <c r="J540" s="27"/>
      <c r="K540" s="27"/>
      <c r="L540" s="27"/>
      <c r="M540" s="27"/>
      <c r="N540" s="27"/>
      <c r="O540" s="27"/>
      <c r="P540" s="27"/>
      <c r="Q540" s="27"/>
      <c r="R540" s="80"/>
      <c r="S540" s="27"/>
      <c r="T540" s="27"/>
      <c r="U540" s="27"/>
      <c r="V540" s="27"/>
      <c r="W540" s="27"/>
      <c r="X540" s="27"/>
      <c r="Y540" s="27"/>
      <c r="Z540" s="27"/>
      <c r="AA540" s="27"/>
      <c r="AB540" s="27"/>
      <c r="AC540" s="27"/>
      <c r="AD540" s="27"/>
      <c r="AE540" s="27"/>
      <c r="AF540" s="27"/>
      <c r="AG540" s="27"/>
      <c r="AH540" s="27"/>
      <c r="AI540" s="27"/>
      <c r="AJ540" s="27"/>
      <c r="AK540" s="27"/>
      <c r="AL540" s="27"/>
    </row>
    <row r="541" spans="1:38">
      <c r="A541" s="27"/>
      <c r="B541" s="27"/>
      <c r="C541" s="27"/>
      <c r="D541" s="27"/>
      <c r="E541" s="27"/>
      <c r="F541" s="27"/>
      <c r="G541" s="27"/>
      <c r="H541" s="27"/>
      <c r="I541" s="27"/>
      <c r="J541" s="27"/>
      <c r="K541" s="27"/>
      <c r="L541" s="27"/>
      <c r="M541" s="27"/>
      <c r="N541" s="27"/>
      <c r="O541" s="27"/>
      <c r="P541" s="27"/>
      <c r="Q541" s="27"/>
      <c r="R541" s="80"/>
      <c r="S541" s="27"/>
      <c r="T541" s="27"/>
      <c r="U541" s="27"/>
      <c r="V541" s="27"/>
      <c r="W541" s="27"/>
      <c r="X541" s="27"/>
      <c r="Y541" s="27"/>
      <c r="Z541" s="27"/>
      <c r="AA541" s="27"/>
      <c r="AB541" s="27"/>
      <c r="AC541" s="27"/>
      <c r="AD541" s="27"/>
      <c r="AE541" s="27"/>
      <c r="AF541" s="27"/>
      <c r="AG541" s="27"/>
      <c r="AH541" s="27"/>
      <c r="AI541" s="27"/>
      <c r="AJ541" s="27"/>
      <c r="AK541" s="27"/>
      <c r="AL541" s="27"/>
    </row>
    <row r="542" spans="1:38">
      <c r="A542" s="27"/>
      <c r="B542" s="27"/>
      <c r="C542" s="27"/>
      <c r="D542" s="27"/>
      <c r="E542" s="27"/>
      <c r="F542" s="27"/>
      <c r="G542" s="27"/>
      <c r="H542" s="27"/>
      <c r="I542" s="27"/>
      <c r="J542" s="27"/>
      <c r="K542" s="27"/>
      <c r="L542" s="27"/>
      <c r="M542" s="27"/>
      <c r="N542" s="27"/>
      <c r="O542" s="27"/>
      <c r="P542" s="27"/>
      <c r="Q542" s="27"/>
      <c r="R542" s="80"/>
      <c r="S542" s="27"/>
      <c r="T542" s="27"/>
      <c r="U542" s="27"/>
      <c r="V542" s="27"/>
      <c r="W542" s="27"/>
      <c r="X542" s="27"/>
      <c r="Y542" s="27"/>
      <c r="Z542" s="27"/>
      <c r="AA542" s="27"/>
      <c r="AB542" s="27"/>
      <c r="AC542" s="27"/>
      <c r="AD542" s="27"/>
      <c r="AE542" s="27"/>
      <c r="AF542" s="27"/>
      <c r="AG542" s="27"/>
      <c r="AH542" s="27"/>
      <c r="AI542" s="27"/>
      <c r="AJ542" s="27"/>
      <c r="AK542" s="27"/>
      <c r="AL542" s="27"/>
    </row>
    <row r="543" spans="1:38">
      <c r="A543" s="27"/>
      <c r="B543" s="27"/>
      <c r="C543" s="27"/>
      <c r="D543" s="27"/>
      <c r="E543" s="27"/>
      <c r="F543" s="27"/>
      <c r="G543" s="27"/>
      <c r="H543" s="27"/>
      <c r="I543" s="27"/>
      <c r="J543" s="27"/>
      <c r="K543" s="27"/>
      <c r="L543" s="27"/>
      <c r="M543" s="27"/>
      <c r="N543" s="27"/>
      <c r="O543" s="27"/>
      <c r="P543" s="27"/>
      <c r="Q543" s="27"/>
      <c r="R543" s="80"/>
      <c r="S543" s="27"/>
      <c r="T543" s="27"/>
      <c r="U543" s="27"/>
      <c r="V543" s="27"/>
      <c r="W543" s="27"/>
      <c r="X543" s="27"/>
      <c r="Y543" s="27"/>
      <c r="Z543" s="27"/>
      <c r="AA543" s="27"/>
      <c r="AB543" s="27"/>
      <c r="AC543" s="27"/>
      <c r="AD543" s="27"/>
      <c r="AE543" s="27"/>
      <c r="AF543" s="27"/>
      <c r="AG543" s="27"/>
      <c r="AH543" s="27"/>
      <c r="AI543" s="27"/>
      <c r="AJ543" s="27"/>
      <c r="AK543" s="27"/>
      <c r="AL543" s="27"/>
    </row>
    <row r="544" spans="1:38">
      <c r="A544" s="27"/>
      <c r="B544" s="27"/>
      <c r="C544" s="27"/>
      <c r="D544" s="27"/>
      <c r="E544" s="27"/>
      <c r="F544" s="27"/>
      <c r="G544" s="27"/>
      <c r="H544" s="27"/>
      <c r="I544" s="27"/>
      <c r="J544" s="27"/>
      <c r="K544" s="27"/>
      <c r="L544" s="27"/>
      <c r="M544" s="27"/>
      <c r="N544" s="27"/>
      <c r="O544" s="27"/>
      <c r="P544" s="27"/>
      <c r="Q544" s="27"/>
      <c r="R544" s="80"/>
      <c r="S544" s="27"/>
      <c r="T544" s="27"/>
      <c r="U544" s="27"/>
      <c r="V544" s="27"/>
      <c r="W544" s="27"/>
      <c r="X544" s="27"/>
      <c r="Y544" s="27"/>
      <c r="Z544" s="27"/>
      <c r="AA544" s="27"/>
      <c r="AB544" s="27"/>
      <c r="AC544" s="27"/>
      <c r="AD544" s="27"/>
      <c r="AE544" s="27"/>
      <c r="AF544" s="27"/>
      <c r="AG544" s="27"/>
      <c r="AH544" s="27"/>
      <c r="AI544" s="27"/>
      <c r="AJ544" s="27"/>
      <c r="AK544" s="27"/>
      <c r="AL544" s="27"/>
    </row>
    <row r="545" spans="1:38">
      <c r="A545" s="27"/>
      <c r="B545" s="27"/>
      <c r="C545" s="27"/>
      <c r="D545" s="27"/>
      <c r="E545" s="27"/>
      <c r="F545" s="27"/>
      <c r="G545" s="27"/>
      <c r="H545" s="27"/>
      <c r="I545" s="27"/>
      <c r="J545" s="27"/>
      <c r="K545" s="27"/>
      <c r="L545" s="27"/>
      <c r="M545" s="27"/>
      <c r="N545" s="27"/>
      <c r="O545" s="27"/>
      <c r="P545" s="27"/>
      <c r="Q545" s="27"/>
      <c r="R545" s="80"/>
      <c r="S545" s="27"/>
      <c r="T545" s="27"/>
      <c r="U545" s="27"/>
      <c r="V545" s="27"/>
      <c r="W545" s="27"/>
      <c r="X545" s="27"/>
      <c r="Y545" s="27"/>
      <c r="Z545" s="27"/>
      <c r="AA545" s="27"/>
      <c r="AB545" s="27"/>
      <c r="AC545" s="27"/>
      <c r="AD545" s="27"/>
      <c r="AE545" s="27"/>
      <c r="AF545" s="27"/>
      <c r="AG545" s="27"/>
      <c r="AH545" s="27"/>
      <c r="AI545" s="27"/>
      <c r="AJ545" s="27"/>
      <c r="AK545" s="27"/>
      <c r="AL545" s="27"/>
    </row>
    <row r="546" spans="1:38">
      <c r="A546" s="27"/>
      <c r="B546" s="27"/>
      <c r="C546" s="27"/>
      <c r="D546" s="27"/>
      <c r="E546" s="27"/>
      <c r="F546" s="27"/>
      <c r="G546" s="27"/>
      <c r="H546" s="27"/>
      <c r="I546" s="27"/>
      <c r="J546" s="27"/>
      <c r="K546" s="27"/>
      <c r="L546" s="27"/>
      <c r="M546" s="27"/>
      <c r="N546" s="27"/>
      <c r="O546" s="27"/>
      <c r="P546" s="27"/>
      <c r="Q546" s="27"/>
      <c r="R546" s="80"/>
      <c r="S546" s="27"/>
      <c r="T546" s="27"/>
      <c r="U546" s="27"/>
      <c r="V546" s="27"/>
      <c r="W546" s="27"/>
      <c r="X546" s="27"/>
      <c r="Y546" s="27"/>
      <c r="Z546" s="27"/>
      <c r="AA546" s="27"/>
      <c r="AB546" s="27"/>
      <c r="AC546" s="27"/>
      <c r="AD546" s="27"/>
      <c r="AE546" s="27"/>
      <c r="AF546" s="27"/>
      <c r="AG546" s="27"/>
      <c r="AH546" s="27"/>
      <c r="AI546" s="27"/>
      <c r="AJ546" s="27"/>
      <c r="AK546" s="27"/>
      <c r="AL546" s="27"/>
    </row>
    <row r="547" spans="1:38">
      <c r="A547" s="27"/>
      <c r="B547" s="27"/>
      <c r="C547" s="27"/>
      <c r="D547" s="27"/>
      <c r="E547" s="27"/>
      <c r="F547" s="27"/>
      <c r="G547" s="27"/>
      <c r="H547" s="27"/>
      <c r="I547" s="27"/>
      <c r="J547" s="27"/>
      <c r="K547" s="27"/>
      <c r="L547" s="27"/>
      <c r="M547" s="27"/>
      <c r="N547" s="27"/>
      <c r="O547" s="27"/>
      <c r="P547" s="27"/>
      <c r="Q547" s="27"/>
      <c r="R547" s="80"/>
      <c r="S547" s="27"/>
      <c r="T547" s="27"/>
      <c r="U547" s="27"/>
      <c r="V547" s="27"/>
      <c r="W547" s="27"/>
      <c r="X547" s="27"/>
      <c r="Y547" s="27"/>
      <c r="Z547" s="27"/>
      <c r="AA547" s="27"/>
      <c r="AB547" s="27"/>
      <c r="AC547" s="27"/>
      <c r="AD547" s="27"/>
      <c r="AE547" s="27"/>
      <c r="AF547" s="27"/>
      <c r="AG547" s="27"/>
      <c r="AH547" s="27"/>
      <c r="AI547" s="27"/>
      <c r="AJ547" s="27"/>
      <c r="AK547" s="27"/>
      <c r="AL547" s="27"/>
    </row>
    <row r="548" spans="1:38">
      <c r="A548" s="27"/>
      <c r="B548" s="27"/>
      <c r="C548" s="27"/>
      <c r="D548" s="27"/>
      <c r="E548" s="27"/>
      <c r="F548" s="27"/>
      <c r="G548" s="27"/>
      <c r="H548" s="27"/>
      <c r="I548" s="27"/>
      <c r="J548" s="27"/>
      <c r="K548" s="27"/>
      <c r="L548" s="27"/>
      <c r="M548" s="27"/>
      <c r="N548" s="27"/>
      <c r="O548" s="27"/>
      <c r="P548" s="27"/>
      <c r="Q548" s="27"/>
      <c r="R548" s="80"/>
      <c r="S548" s="27"/>
      <c r="T548" s="27"/>
      <c r="U548" s="27"/>
      <c r="V548" s="27"/>
      <c r="W548" s="27"/>
      <c r="X548" s="27"/>
      <c r="Y548" s="27"/>
      <c r="Z548" s="27"/>
      <c r="AA548" s="27"/>
      <c r="AB548" s="27"/>
      <c r="AC548" s="27"/>
      <c r="AD548" s="27"/>
      <c r="AE548" s="27"/>
      <c r="AF548" s="27"/>
      <c r="AG548" s="27"/>
      <c r="AH548" s="27"/>
      <c r="AI548" s="27"/>
      <c r="AJ548" s="27"/>
      <c r="AK548" s="27"/>
      <c r="AL548" s="27"/>
    </row>
    <row r="549" spans="1:38">
      <c r="A549" s="27"/>
      <c r="B549" s="27"/>
      <c r="C549" s="27"/>
      <c r="D549" s="27"/>
      <c r="E549" s="27"/>
      <c r="F549" s="27"/>
      <c r="G549" s="27"/>
      <c r="H549" s="27"/>
      <c r="I549" s="27"/>
      <c r="J549" s="27"/>
      <c r="K549" s="27"/>
      <c r="L549" s="27"/>
      <c r="M549" s="27"/>
      <c r="N549" s="27"/>
      <c r="O549" s="27"/>
      <c r="P549" s="27"/>
      <c r="Q549" s="27"/>
      <c r="R549" s="80"/>
      <c r="S549" s="27"/>
      <c r="T549" s="27"/>
      <c r="U549" s="27"/>
      <c r="V549" s="27"/>
      <c r="W549" s="27"/>
      <c r="X549" s="27"/>
      <c r="Y549" s="27"/>
      <c r="Z549" s="27"/>
      <c r="AA549" s="27"/>
      <c r="AB549" s="27"/>
      <c r="AC549" s="27"/>
      <c r="AD549" s="27"/>
      <c r="AE549" s="27"/>
      <c r="AF549" s="27"/>
      <c r="AG549" s="27"/>
      <c r="AH549" s="27"/>
      <c r="AI549" s="27"/>
      <c r="AJ549" s="27"/>
      <c r="AK549" s="27"/>
      <c r="AL549" s="27"/>
    </row>
    <row r="550" spans="1:38">
      <c r="A550" s="27"/>
      <c r="B550" s="27"/>
      <c r="C550" s="27"/>
      <c r="D550" s="27"/>
      <c r="E550" s="27"/>
      <c r="F550" s="27"/>
      <c r="G550" s="27"/>
      <c r="H550" s="27"/>
      <c r="I550" s="27"/>
      <c r="J550" s="27"/>
      <c r="K550" s="27"/>
      <c r="L550" s="27"/>
      <c r="M550" s="27"/>
      <c r="N550" s="27"/>
      <c r="O550" s="27"/>
      <c r="P550" s="27"/>
      <c r="Q550" s="27"/>
      <c r="R550" s="80"/>
      <c r="S550" s="27"/>
      <c r="T550" s="27"/>
      <c r="U550" s="27"/>
      <c r="V550" s="27"/>
      <c r="W550" s="27"/>
      <c r="X550" s="27"/>
      <c r="Y550" s="27"/>
      <c r="Z550" s="27"/>
      <c r="AA550" s="27"/>
      <c r="AB550" s="27"/>
      <c r="AC550" s="27"/>
      <c r="AD550" s="27"/>
      <c r="AE550" s="27"/>
      <c r="AF550" s="27"/>
      <c r="AG550" s="27"/>
      <c r="AH550" s="27"/>
      <c r="AI550" s="27"/>
      <c r="AJ550" s="27"/>
      <c r="AK550" s="27"/>
      <c r="AL550" s="27"/>
    </row>
    <row r="551" spans="1:38">
      <c r="A551" s="27"/>
      <c r="B551" s="27"/>
      <c r="C551" s="27"/>
      <c r="D551" s="27"/>
      <c r="E551" s="27"/>
      <c r="F551" s="27"/>
      <c r="G551" s="27"/>
      <c r="H551" s="27"/>
      <c r="I551" s="27"/>
      <c r="J551" s="27"/>
      <c r="K551" s="27"/>
      <c r="L551" s="27"/>
      <c r="M551" s="27"/>
      <c r="N551" s="27"/>
      <c r="O551" s="27"/>
      <c r="P551" s="27"/>
      <c r="Q551" s="27"/>
      <c r="R551" s="80"/>
      <c r="S551" s="27"/>
      <c r="T551" s="27"/>
      <c r="U551" s="27"/>
      <c r="V551" s="27"/>
      <c r="W551" s="27"/>
      <c r="X551" s="27"/>
      <c r="Y551" s="27"/>
      <c r="Z551" s="27"/>
      <c r="AA551" s="27"/>
      <c r="AB551" s="27"/>
      <c r="AC551" s="27"/>
      <c r="AD551" s="27"/>
      <c r="AE551" s="27"/>
      <c r="AF551" s="27"/>
      <c r="AG551" s="27"/>
      <c r="AH551" s="27"/>
      <c r="AI551" s="27"/>
      <c r="AJ551" s="27"/>
      <c r="AK551" s="27"/>
      <c r="AL551" s="27"/>
    </row>
    <row r="552" spans="1:38">
      <c r="A552" s="27"/>
      <c r="B552" s="27"/>
      <c r="C552" s="27"/>
      <c r="D552" s="27"/>
      <c r="E552" s="27"/>
      <c r="F552" s="27"/>
      <c r="G552" s="27"/>
      <c r="H552" s="27"/>
      <c r="I552" s="27"/>
      <c r="J552" s="27"/>
      <c r="K552" s="27"/>
      <c r="L552" s="27"/>
      <c r="M552" s="27"/>
      <c r="N552" s="27"/>
      <c r="O552" s="27"/>
      <c r="P552" s="27"/>
      <c r="Q552" s="27"/>
      <c r="R552" s="80"/>
      <c r="S552" s="27"/>
      <c r="T552" s="27"/>
      <c r="U552" s="27"/>
      <c r="V552" s="27"/>
      <c r="W552" s="27"/>
      <c r="X552" s="27"/>
      <c r="Y552" s="27"/>
      <c r="Z552" s="27"/>
      <c r="AA552" s="27"/>
      <c r="AB552" s="27"/>
      <c r="AC552" s="27"/>
      <c r="AD552" s="27"/>
      <c r="AE552" s="27"/>
      <c r="AF552" s="27"/>
      <c r="AG552" s="27"/>
      <c r="AH552" s="27"/>
      <c r="AI552" s="27"/>
      <c r="AJ552" s="27"/>
      <c r="AK552" s="27"/>
      <c r="AL552" s="27"/>
    </row>
    <row r="553" spans="1:38">
      <c r="A553" s="27"/>
      <c r="B553" s="27"/>
      <c r="C553" s="27"/>
      <c r="D553" s="27"/>
      <c r="E553" s="27"/>
      <c r="F553" s="27"/>
      <c r="G553" s="27"/>
      <c r="H553" s="27"/>
      <c r="I553" s="27"/>
      <c r="J553" s="27"/>
      <c r="K553" s="27"/>
      <c r="L553" s="27"/>
      <c r="M553" s="27"/>
      <c r="N553" s="27"/>
      <c r="O553" s="27"/>
      <c r="P553" s="27"/>
      <c r="Q553" s="27"/>
      <c r="R553" s="80"/>
      <c r="S553" s="27"/>
      <c r="T553" s="27"/>
      <c r="U553" s="27"/>
      <c r="V553" s="27"/>
      <c r="W553" s="27"/>
      <c r="X553" s="27"/>
      <c r="Y553" s="27"/>
      <c r="Z553" s="27"/>
      <c r="AA553" s="27"/>
      <c r="AB553" s="27"/>
      <c r="AC553" s="27"/>
      <c r="AD553" s="27"/>
      <c r="AE553" s="27"/>
      <c r="AF553" s="27"/>
      <c r="AG553" s="27"/>
      <c r="AH553" s="27"/>
      <c r="AI553" s="27"/>
      <c r="AJ553" s="27"/>
      <c r="AK553" s="27"/>
      <c r="AL553" s="27"/>
    </row>
    <row r="554" spans="1:38">
      <c r="A554" s="27"/>
      <c r="B554" s="27"/>
      <c r="C554" s="27"/>
      <c r="D554" s="27"/>
      <c r="E554" s="27"/>
      <c r="F554" s="27"/>
      <c r="G554" s="27"/>
      <c r="H554" s="27"/>
      <c r="I554" s="27"/>
      <c r="J554" s="27"/>
      <c r="K554" s="27"/>
      <c r="L554" s="27"/>
      <c r="M554" s="27"/>
      <c r="N554" s="27"/>
      <c r="O554" s="27"/>
      <c r="P554" s="27"/>
      <c r="Q554" s="27"/>
      <c r="R554" s="80"/>
      <c r="S554" s="27"/>
      <c r="T554" s="27"/>
      <c r="U554" s="27"/>
      <c r="V554" s="27"/>
      <c r="W554" s="27"/>
      <c r="X554" s="27"/>
      <c r="Y554" s="27"/>
      <c r="Z554" s="27"/>
      <c r="AA554" s="27"/>
      <c r="AB554" s="27"/>
      <c r="AC554" s="27"/>
      <c r="AD554" s="27"/>
      <c r="AE554" s="27"/>
      <c r="AF554" s="27"/>
      <c r="AG554" s="27"/>
      <c r="AH554" s="27"/>
      <c r="AI554" s="27"/>
      <c r="AJ554" s="27"/>
      <c r="AK554" s="27"/>
      <c r="AL554" s="27"/>
    </row>
    <row r="555" spans="1:38">
      <c r="A555" s="27"/>
      <c r="B555" s="27"/>
      <c r="C555" s="27"/>
      <c r="D555" s="27"/>
      <c r="E555" s="27"/>
      <c r="F555" s="27"/>
      <c r="G555" s="27"/>
      <c r="H555" s="27"/>
      <c r="I555" s="27"/>
      <c r="J555" s="27"/>
      <c r="K555" s="27"/>
      <c r="L555" s="27"/>
      <c r="M555" s="27"/>
      <c r="N555" s="27"/>
      <c r="O555" s="27"/>
      <c r="P555" s="27"/>
      <c r="Q555" s="27"/>
      <c r="R555" s="80"/>
      <c r="S555" s="27"/>
      <c r="T555" s="27"/>
      <c r="U555" s="27"/>
      <c r="V555" s="27"/>
      <c r="W555" s="27"/>
      <c r="X555" s="27"/>
      <c r="Y555" s="27"/>
      <c r="Z555" s="27"/>
      <c r="AA555" s="27"/>
      <c r="AB555" s="27"/>
      <c r="AC555" s="27"/>
      <c r="AD555" s="27"/>
      <c r="AE555" s="27"/>
      <c r="AF555" s="27"/>
      <c r="AG555" s="27"/>
      <c r="AH555" s="27"/>
      <c r="AI555" s="27"/>
      <c r="AJ555" s="27"/>
      <c r="AK555" s="27"/>
      <c r="AL555" s="27"/>
    </row>
    <row r="556" spans="1:38">
      <c r="A556" s="27"/>
      <c r="B556" s="27"/>
      <c r="C556" s="27"/>
      <c r="D556" s="27"/>
      <c r="E556" s="27"/>
      <c r="F556" s="27"/>
      <c r="G556" s="27"/>
      <c r="H556" s="27"/>
      <c r="I556" s="27"/>
      <c r="J556" s="27"/>
      <c r="K556" s="27"/>
      <c r="L556" s="27"/>
      <c r="M556" s="27"/>
      <c r="N556" s="27"/>
      <c r="O556" s="27"/>
      <c r="P556" s="27"/>
      <c r="Q556" s="27"/>
      <c r="R556" s="80"/>
      <c r="S556" s="27"/>
      <c r="T556" s="27"/>
      <c r="U556" s="27"/>
      <c r="V556" s="27"/>
      <c r="W556" s="27"/>
      <c r="X556" s="27"/>
      <c r="Y556" s="27"/>
      <c r="Z556" s="27"/>
      <c r="AA556" s="27"/>
      <c r="AB556" s="27"/>
      <c r="AC556" s="27"/>
      <c r="AD556" s="27"/>
      <c r="AE556" s="27"/>
      <c r="AF556" s="27"/>
      <c r="AG556" s="27"/>
      <c r="AH556" s="27"/>
      <c r="AI556" s="27"/>
      <c r="AJ556" s="27"/>
      <c r="AK556" s="27"/>
      <c r="AL556" s="27"/>
    </row>
    <row r="557" spans="1:38">
      <c r="A557" s="27"/>
      <c r="B557" s="27"/>
      <c r="C557" s="27"/>
      <c r="D557" s="27"/>
      <c r="E557" s="27"/>
      <c r="F557" s="27"/>
      <c r="G557" s="27"/>
      <c r="H557" s="27"/>
      <c r="I557" s="27"/>
      <c r="J557" s="27"/>
      <c r="K557" s="27"/>
      <c r="L557" s="27"/>
      <c r="M557" s="27"/>
      <c r="N557" s="27"/>
      <c r="O557" s="27"/>
      <c r="P557" s="27"/>
      <c r="Q557" s="27"/>
      <c r="R557" s="80"/>
      <c r="S557" s="27"/>
      <c r="T557" s="27"/>
      <c r="U557" s="27"/>
      <c r="V557" s="27"/>
      <c r="W557" s="27"/>
      <c r="X557" s="27"/>
      <c r="Y557" s="27"/>
      <c r="Z557" s="27"/>
      <c r="AA557" s="27"/>
      <c r="AB557" s="27"/>
      <c r="AC557" s="27"/>
      <c r="AD557" s="27"/>
      <c r="AE557" s="27"/>
      <c r="AF557" s="27"/>
      <c r="AG557" s="27"/>
      <c r="AH557" s="27"/>
      <c r="AI557" s="27"/>
      <c r="AJ557" s="27"/>
      <c r="AK557" s="27"/>
      <c r="AL557" s="27"/>
    </row>
    <row r="558" spans="1:38">
      <c r="A558" s="27"/>
      <c r="B558" s="27"/>
      <c r="C558" s="27"/>
      <c r="D558" s="27"/>
      <c r="E558" s="27"/>
      <c r="F558" s="27"/>
      <c r="G558" s="27"/>
      <c r="H558" s="27"/>
      <c r="I558" s="27"/>
      <c r="J558" s="27"/>
      <c r="K558" s="27"/>
      <c r="L558" s="27"/>
      <c r="M558" s="27"/>
      <c r="N558" s="27"/>
      <c r="O558" s="27"/>
      <c r="P558" s="27"/>
      <c r="Q558" s="27"/>
      <c r="R558" s="80"/>
      <c r="S558" s="27"/>
      <c r="T558" s="27"/>
      <c r="U558" s="27"/>
      <c r="V558" s="27"/>
      <c r="W558" s="27"/>
      <c r="X558" s="27"/>
      <c r="Y558" s="27"/>
      <c r="Z558" s="27"/>
      <c r="AA558" s="27"/>
      <c r="AB558" s="27"/>
      <c r="AC558" s="27"/>
      <c r="AD558" s="27"/>
      <c r="AE558" s="27"/>
      <c r="AF558" s="27"/>
      <c r="AG558" s="27"/>
      <c r="AH558" s="27"/>
      <c r="AI558" s="27"/>
      <c r="AJ558" s="27"/>
      <c r="AK558" s="27"/>
      <c r="AL558" s="27"/>
    </row>
    <row r="559" spans="1:38">
      <c r="A559" s="27"/>
      <c r="B559" s="27"/>
      <c r="C559" s="27"/>
      <c r="D559" s="27"/>
      <c r="E559" s="27"/>
      <c r="F559" s="27"/>
      <c r="G559" s="27"/>
      <c r="H559" s="27"/>
      <c r="I559" s="27"/>
      <c r="J559" s="27"/>
      <c r="K559" s="27"/>
      <c r="L559" s="27"/>
      <c r="M559" s="27"/>
      <c r="N559" s="27"/>
      <c r="O559" s="27"/>
      <c r="P559" s="27"/>
      <c r="Q559" s="27"/>
      <c r="R559" s="80"/>
      <c r="S559" s="27"/>
      <c r="T559" s="27"/>
      <c r="U559" s="27"/>
      <c r="V559" s="27"/>
      <c r="W559" s="27"/>
      <c r="X559" s="27"/>
      <c r="Y559" s="27"/>
      <c r="Z559" s="27"/>
      <c r="AA559" s="27"/>
      <c r="AB559" s="27"/>
      <c r="AC559" s="27"/>
      <c r="AD559" s="27"/>
      <c r="AE559" s="27"/>
      <c r="AF559" s="27"/>
      <c r="AG559" s="27"/>
      <c r="AH559" s="27"/>
      <c r="AI559" s="27"/>
      <c r="AJ559" s="27"/>
      <c r="AK559" s="27"/>
      <c r="AL559" s="27"/>
    </row>
    <row r="560" spans="1:38">
      <c r="A560" s="27"/>
      <c r="B560" s="27"/>
      <c r="C560" s="27"/>
      <c r="D560" s="27"/>
      <c r="E560" s="27"/>
      <c r="F560" s="27"/>
      <c r="G560" s="27"/>
      <c r="H560" s="27"/>
      <c r="I560" s="27"/>
      <c r="J560" s="27"/>
      <c r="K560" s="27"/>
      <c r="L560" s="27"/>
      <c r="M560" s="27"/>
      <c r="N560" s="27"/>
      <c r="O560" s="27"/>
      <c r="P560" s="27"/>
      <c r="Q560" s="27"/>
      <c r="R560" s="80"/>
      <c r="S560" s="27"/>
      <c r="T560" s="27"/>
      <c r="U560" s="27"/>
      <c r="V560" s="27"/>
      <c r="W560" s="27"/>
      <c r="X560" s="27"/>
      <c r="Y560" s="27"/>
      <c r="Z560" s="27"/>
      <c r="AA560" s="27"/>
      <c r="AB560" s="27"/>
      <c r="AC560" s="27"/>
      <c r="AD560" s="27"/>
      <c r="AE560" s="27"/>
      <c r="AF560" s="27"/>
      <c r="AG560" s="27"/>
      <c r="AH560" s="27"/>
      <c r="AI560" s="27"/>
      <c r="AJ560" s="27"/>
      <c r="AK560" s="27"/>
      <c r="AL560" s="27"/>
    </row>
    <row r="561" spans="1:38">
      <c r="A561" s="27"/>
      <c r="B561" s="27"/>
      <c r="C561" s="27"/>
      <c r="D561" s="27"/>
      <c r="E561" s="27"/>
      <c r="F561" s="27"/>
      <c r="G561" s="27"/>
      <c r="H561" s="27"/>
      <c r="I561" s="27"/>
      <c r="J561" s="27"/>
      <c r="K561" s="27"/>
      <c r="L561" s="27"/>
      <c r="M561" s="27"/>
      <c r="N561" s="27"/>
      <c r="O561" s="27"/>
      <c r="P561" s="27"/>
      <c r="Q561" s="27"/>
      <c r="R561" s="80"/>
      <c r="S561" s="27"/>
      <c r="T561" s="27"/>
      <c r="U561" s="27"/>
      <c r="V561" s="27"/>
      <c r="W561" s="27"/>
      <c r="X561" s="27"/>
      <c r="Y561" s="27"/>
      <c r="Z561" s="27"/>
      <c r="AA561" s="27"/>
      <c r="AB561" s="27"/>
      <c r="AC561" s="27"/>
      <c r="AD561" s="27"/>
      <c r="AE561" s="27"/>
      <c r="AF561" s="27"/>
      <c r="AG561" s="27"/>
      <c r="AH561" s="27"/>
      <c r="AI561" s="27"/>
      <c r="AJ561" s="27"/>
      <c r="AK561" s="27"/>
      <c r="AL561" s="27"/>
    </row>
    <row r="562" spans="1:38">
      <c r="A562" s="27"/>
      <c r="B562" s="27"/>
      <c r="C562" s="27"/>
      <c r="D562" s="27"/>
      <c r="E562" s="27"/>
      <c r="F562" s="27"/>
      <c r="G562" s="27"/>
      <c r="H562" s="27"/>
      <c r="I562" s="27"/>
      <c r="J562" s="27"/>
      <c r="K562" s="27"/>
      <c r="L562" s="27"/>
      <c r="M562" s="27"/>
      <c r="N562" s="27"/>
      <c r="O562" s="27"/>
      <c r="P562" s="27"/>
      <c r="Q562" s="27"/>
      <c r="R562" s="80"/>
      <c r="S562" s="27"/>
      <c r="T562" s="27"/>
      <c r="U562" s="27"/>
      <c r="V562" s="27"/>
      <c r="W562" s="27"/>
      <c r="X562" s="27"/>
      <c r="Y562" s="27"/>
      <c r="Z562" s="27"/>
      <c r="AA562" s="27"/>
      <c r="AB562" s="27"/>
      <c r="AC562" s="27"/>
      <c r="AD562" s="27"/>
      <c r="AE562" s="27"/>
      <c r="AF562" s="27"/>
      <c r="AG562" s="27"/>
      <c r="AH562" s="27"/>
      <c r="AI562" s="27"/>
      <c r="AJ562" s="27"/>
      <c r="AK562" s="27"/>
      <c r="AL562" s="27"/>
    </row>
    <row r="563" spans="1:38">
      <c r="A563" s="27"/>
      <c r="B563" s="27"/>
      <c r="C563" s="27"/>
      <c r="D563" s="27"/>
      <c r="E563" s="27"/>
      <c r="F563" s="27"/>
      <c r="G563" s="27"/>
      <c r="H563" s="27"/>
      <c r="I563" s="27"/>
      <c r="J563" s="27"/>
      <c r="K563" s="27"/>
      <c r="L563" s="27"/>
      <c r="M563" s="27"/>
      <c r="N563" s="27"/>
      <c r="O563" s="27"/>
      <c r="P563" s="27"/>
      <c r="Q563" s="27"/>
      <c r="R563" s="80"/>
      <c r="S563" s="27"/>
      <c r="T563" s="27"/>
      <c r="U563" s="27"/>
      <c r="V563" s="27"/>
      <c r="W563" s="27"/>
      <c r="X563" s="27"/>
      <c r="Y563" s="27"/>
      <c r="Z563" s="27"/>
      <c r="AA563" s="27"/>
      <c r="AB563" s="27"/>
      <c r="AC563" s="27"/>
      <c r="AD563" s="27"/>
      <c r="AE563" s="27"/>
      <c r="AF563" s="27"/>
      <c r="AG563" s="27"/>
      <c r="AH563" s="27"/>
      <c r="AI563" s="27"/>
      <c r="AJ563" s="27"/>
      <c r="AK563" s="27"/>
      <c r="AL563" s="27"/>
    </row>
    <row r="564" spans="1:38">
      <c r="A564" s="27"/>
      <c r="B564" s="27"/>
      <c r="C564" s="27"/>
      <c r="D564" s="27"/>
      <c r="E564" s="27"/>
      <c r="F564" s="27"/>
      <c r="G564" s="27"/>
      <c r="H564" s="27"/>
      <c r="I564" s="27"/>
      <c r="J564" s="27"/>
      <c r="K564" s="27"/>
      <c r="L564" s="27"/>
      <c r="M564" s="27"/>
      <c r="N564" s="27"/>
      <c r="O564" s="27"/>
      <c r="P564" s="27"/>
      <c r="Q564" s="27"/>
      <c r="R564" s="80"/>
      <c r="S564" s="27"/>
      <c r="T564" s="27"/>
      <c r="U564" s="27"/>
      <c r="V564" s="27"/>
      <c r="W564" s="27"/>
      <c r="X564" s="27"/>
      <c r="Y564" s="27"/>
      <c r="Z564" s="27"/>
      <c r="AA564" s="27"/>
      <c r="AB564" s="27"/>
      <c r="AC564" s="27"/>
      <c r="AD564" s="27"/>
      <c r="AE564" s="27"/>
      <c r="AF564" s="27"/>
      <c r="AG564" s="27"/>
      <c r="AH564" s="27"/>
      <c r="AI564" s="27"/>
      <c r="AJ564" s="27"/>
      <c r="AK564" s="27"/>
      <c r="AL564" s="27"/>
    </row>
    <row r="565" spans="1:38">
      <c r="A565" s="27"/>
      <c r="B565" s="27"/>
      <c r="C565" s="27"/>
      <c r="D565" s="27"/>
      <c r="E565" s="27"/>
      <c r="F565" s="27"/>
      <c r="G565" s="27"/>
      <c r="H565" s="27"/>
      <c r="I565" s="27"/>
      <c r="J565" s="27"/>
      <c r="K565" s="27"/>
      <c r="L565" s="27"/>
      <c r="M565" s="27"/>
      <c r="N565" s="27"/>
      <c r="O565" s="27"/>
      <c r="P565" s="27"/>
      <c r="Q565" s="27"/>
      <c r="R565" s="80"/>
      <c r="S565" s="27"/>
      <c r="T565" s="27"/>
      <c r="U565" s="27"/>
      <c r="V565" s="27"/>
      <c r="W565" s="27"/>
      <c r="X565" s="27"/>
      <c r="Y565" s="27"/>
      <c r="Z565" s="27"/>
      <c r="AA565" s="27"/>
      <c r="AB565" s="27"/>
      <c r="AC565" s="27"/>
      <c r="AD565" s="27"/>
      <c r="AE565" s="27"/>
      <c r="AF565" s="27"/>
      <c r="AG565" s="27"/>
      <c r="AH565" s="27"/>
      <c r="AI565" s="27"/>
      <c r="AJ565" s="27"/>
      <c r="AK565" s="27"/>
      <c r="AL565" s="27"/>
    </row>
    <row r="566" spans="1:38">
      <c r="A566" s="27"/>
      <c r="B566" s="27"/>
      <c r="C566" s="27"/>
      <c r="D566" s="27"/>
      <c r="E566" s="27"/>
      <c r="F566" s="27"/>
      <c r="G566" s="27"/>
      <c r="H566" s="27"/>
      <c r="I566" s="27"/>
      <c r="J566" s="27"/>
      <c r="K566" s="27"/>
      <c r="L566" s="27"/>
      <c r="M566" s="27"/>
      <c r="N566" s="27"/>
      <c r="O566" s="27"/>
      <c r="P566" s="27"/>
      <c r="Q566" s="27"/>
      <c r="R566" s="80"/>
      <c r="S566" s="27"/>
      <c r="T566" s="27"/>
      <c r="U566" s="27"/>
      <c r="V566" s="27"/>
      <c r="W566" s="27"/>
      <c r="X566" s="27"/>
      <c r="Y566" s="27"/>
      <c r="Z566" s="27"/>
      <c r="AA566" s="27"/>
      <c r="AB566" s="27"/>
      <c r="AC566" s="27"/>
      <c r="AD566" s="27"/>
      <c r="AE566" s="27"/>
      <c r="AF566" s="27"/>
      <c r="AG566" s="27"/>
      <c r="AH566" s="27"/>
      <c r="AI566" s="27"/>
      <c r="AJ566" s="27"/>
      <c r="AK566" s="27"/>
      <c r="AL566" s="27"/>
    </row>
    <row r="567" spans="1:38">
      <c r="A567" s="27"/>
      <c r="B567" s="27"/>
      <c r="C567" s="27"/>
      <c r="D567" s="27"/>
      <c r="E567" s="27"/>
      <c r="F567" s="27"/>
      <c r="G567" s="27"/>
      <c r="H567" s="27"/>
      <c r="I567" s="27"/>
      <c r="J567" s="27"/>
      <c r="K567" s="27"/>
      <c r="L567" s="27"/>
      <c r="M567" s="27"/>
      <c r="N567" s="27"/>
      <c r="O567" s="27"/>
      <c r="P567" s="27"/>
      <c r="Q567" s="27"/>
      <c r="R567" s="80"/>
      <c r="S567" s="27"/>
      <c r="T567" s="27"/>
      <c r="U567" s="27"/>
      <c r="V567" s="27"/>
      <c r="W567" s="27"/>
      <c r="X567" s="27"/>
      <c r="Y567" s="27"/>
      <c r="Z567" s="27"/>
      <c r="AA567" s="27"/>
      <c r="AB567" s="27"/>
      <c r="AC567" s="27"/>
      <c r="AD567" s="27"/>
      <c r="AE567" s="27"/>
      <c r="AF567" s="27"/>
      <c r="AG567" s="27"/>
      <c r="AH567" s="27"/>
      <c r="AI567" s="27"/>
      <c r="AJ567" s="27"/>
      <c r="AK567" s="27"/>
      <c r="AL567" s="27"/>
    </row>
    <row r="568" spans="1:38">
      <c r="A568" s="27"/>
      <c r="B568" s="27"/>
      <c r="C568" s="27"/>
      <c r="D568" s="27"/>
      <c r="E568" s="27"/>
      <c r="F568" s="27"/>
      <c r="G568" s="27"/>
      <c r="H568" s="27"/>
      <c r="I568" s="27"/>
      <c r="J568" s="27"/>
      <c r="K568" s="27"/>
      <c r="L568" s="27"/>
      <c r="M568" s="27"/>
      <c r="N568" s="27"/>
      <c r="O568" s="27"/>
      <c r="P568" s="27"/>
      <c r="Q568" s="27"/>
      <c r="R568" s="80"/>
      <c r="S568" s="27"/>
      <c r="T568" s="27"/>
      <c r="U568" s="27"/>
      <c r="V568" s="27"/>
      <c r="W568" s="27"/>
      <c r="X568" s="27"/>
      <c r="Y568" s="27"/>
      <c r="Z568" s="27"/>
      <c r="AA568" s="27"/>
      <c r="AB568" s="27"/>
      <c r="AC568" s="27"/>
      <c r="AD568" s="27"/>
      <c r="AE568" s="27"/>
      <c r="AF568" s="27"/>
      <c r="AG568" s="27"/>
      <c r="AH568" s="27"/>
      <c r="AI568" s="27"/>
      <c r="AJ568" s="27"/>
      <c r="AK568" s="27"/>
      <c r="AL568" s="27"/>
    </row>
    <row r="569" spans="1:38">
      <c r="A569" s="27"/>
      <c r="B569" s="27"/>
      <c r="C569" s="27"/>
      <c r="D569" s="27"/>
      <c r="E569" s="27"/>
      <c r="F569" s="27"/>
      <c r="G569" s="27"/>
      <c r="H569" s="27"/>
      <c r="I569" s="27"/>
      <c r="J569" s="27"/>
      <c r="K569" s="27"/>
      <c r="L569" s="27"/>
      <c r="M569" s="27"/>
      <c r="N569" s="27"/>
      <c r="O569" s="27"/>
      <c r="P569" s="27"/>
      <c r="Q569" s="27"/>
      <c r="R569" s="80"/>
      <c r="S569" s="27"/>
      <c r="T569" s="27"/>
      <c r="U569" s="27"/>
      <c r="V569" s="27"/>
      <c r="W569" s="27"/>
      <c r="X569" s="27"/>
      <c r="Y569" s="27"/>
      <c r="Z569" s="27"/>
      <c r="AA569" s="27"/>
      <c r="AB569" s="27"/>
      <c r="AC569" s="27"/>
      <c r="AD569" s="27"/>
      <c r="AE569" s="27"/>
      <c r="AF569" s="27"/>
      <c r="AG569" s="27"/>
      <c r="AH569" s="27"/>
      <c r="AI569" s="27"/>
      <c r="AJ569" s="27"/>
      <c r="AK569" s="27"/>
      <c r="AL569" s="27"/>
    </row>
    <row r="570" spans="1:38">
      <c r="A570" s="27"/>
      <c r="B570" s="27"/>
      <c r="C570" s="27"/>
      <c r="D570" s="27"/>
      <c r="E570" s="27"/>
      <c r="F570" s="27"/>
      <c r="G570" s="27"/>
      <c r="H570" s="27"/>
      <c r="I570" s="27"/>
      <c r="J570" s="27"/>
      <c r="K570" s="27"/>
      <c r="L570" s="27"/>
      <c r="M570" s="27"/>
      <c r="N570" s="27"/>
      <c r="O570" s="27"/>
      <c r="P570" s="27"/>
      <c r="Q570" s="27"/>
      <c r="R570" s="80"/>
      <c r="S570" s="27"/>
      <c r="T570" s="27"/>
      <c r="U570" s="27"/>
      <c r="V570" s="27"/>
      <c r="W570" s="27"/>
      <c r="X570" s="27"/>
      <c r="Y570" s="27"/>
      <c r="Z570" s="27"/>
      <c r="AA570" s="27"/>
      <c r="AB570" s="27"/>
      <c r="AC570" s="27"/>
      <c r="AD570" s="27"/>
      <c r="AE570" s="27"/>
      <c r="AF570" s="27"/>
      <c r="AG570" s="27"/>
      <c r="AH570" s="27"/>
      <c r="AI570" s="27"/>
      <c r="AJ570" s="27"/>
      <c r="AK570" s="27"/>
      <c r="AL570" s="27"/>
    </row>
    <row r="571" spans="1:38">
      <c r="A571" s="27"/>
      <c r="B571" s="27"/>
      <c r="C571" s="27"/>
      <c r="D571" s="27"/>
      <c r="E571" s="27"/>
      <c r="F571" s="27"/>
      <c r="G571" s="27"/>
      <c r="H571" s="27"/>
      <c r="I571" s="27"/>
      <c r="J571" s="27"/>
      <c r="K571" s="27"/>
      <c r="L571" s="27"/>
      <c r="M571" s="27"/>
      <c r="N571" s="27"/>
      <c r="O571" s="27"/>
      <c r="P571" s="27"/>
      <c r="Q571" s="27"/>
      <c r="R571" s="80"/>
      <c r="S571" s="27"/>
      <c r="T571" s="27"/>
      <c r="U571" s="27"/>
      <c r="V571" s="27"/>
      <c r="W571" s="27"/>
      <c r="X571" s="27"/>
      <c r="Y571" s="27"/>
      <c r="Z571" s="27"/>
      <c r="AA571" s="27"/>
      <c r="AB571" s="27"/>
      <c r="AC571" s="27"/>
      <c r="AD571" s="27"/>
      <c r="AE571" s="27"/>
      <c r="AF571" s="27"/>
      <c r="AG571" s="27"/>
      <c r="AH571" s="27"/>
      <c r="AI571" s="27"/>
      <c r="AJ571" s="27"/>
      <c r="AK571" s="27"/>
      <c r="AL571" s="27"/>
    </row>
    <row r="572" spans="1:38">
      <c r="A572" s="27"/>
      <c r="B572" s="27"/>
      <c r="C572" s="27"/>
      <c r="D572" s="27"/>
      <c r="E572" s="27"/>
      <c r="F572" s="27"/>
      <c r="G572" s="27"/>
      <c r="H572" s="27"/>
      <c r="I572" s="27"/>
      <c r="J572" s="27"/>
      <c r="K572" s="27"/>
      <c r="L572" s="27"/>
      <c r="M572" s="27"/>
      <c r="N572" s="27"/>
      <c r="O572" s="27"/>
      <c r="P572" s="27"/>
      <c r="Q572" s="27"/>
      <c r="R572" s="80"/>
      <c r="S572" s="27"/>
      <c r="T572" s="27"/>
      <c r="U572" s="27"/>
      <c r="V572" s="27"/>
      <c r="W572" s="27"/>
      <c r="X572" s="27"/>
      <c r="Y572" s="27"/>
      <c r="Z572" s="27"/>
      <c r="AA572" s="27"/>
      <c r="AB572" s="27"/>
      <c r="AC572" s="27"/>
      <c r="AD572" s="27"/>
      <c r="AE572" s="27"/>
      <c r="AF572" s="27"/>
      <c r="AG572" s="27"/>
      <c r="AH572" s="27"/>
      <c r="AI572" s="27"/>
      <c r="AJ572" s="27"/>
      <c r="AK572" s="27"/>
      <c r="AL572" s="27"/>
    </row>
    <row r="573" spans="1:38">
      <c r="A573" s="27"/>
      <c r="B573" s="27"/>
      <c r="C573" s="27"/>
      <c r="D573" s="27"/>
      <c r="E573" s="27"/>
      <c r="F573" s="27"/>
      <c r="G573" s="27"/>
      <c r="H573" s="27"/>
      <c r="I573" s="27"/>
      <c r="J573" s="27"/>
      <c r="K573" s="27"/>
      <c r="L573" s="27"/>
      <c r="M573" s="27"/>
      <c r="N573" s="27"/>
      <c r="O573" s="27"/>
      <c r="P573" s="27"/>
      <c r="Q573" s="27"/>
      <c r="R573" s="80"/>
      <c r="S573" s="27"/>
      <c r="T573" s="27"/>
      <c r="U573" s="27"/>
      <c r="V573" s="27"/>
      <c r="W573" s="27"/>
      <c r="X573" s="27"/>
      <c r="Y573" s="27"/>
      <c r="Z573" s="27"/>
      <c r="AA573" s="27"/>
      <c r="AB573" s="27"/>
      <c r="AC573" s="27"/>
      <c r="AD573" s="27"/>
      <c r="AE573" s="27"/>
      <c r="AF573" s="27"/>
      <c r="AG573" s="27"/>
      <c r="AH573" s="27"/>
      <c r="AI573" s="27"/>
      <c r="AJ573" s="27"/>
      <c r="AK573" s="27"/>
      <c r="AL573" s="27"/>
    </row>
    <row r="574" spans="1:38">
      <c r="A574" s="27"/>
      <c r="B574" s="27"/>
      <c r="C574" s="27"/>
      <c r="D574" s="27"/>
      <c r="E574" s="27"/>
      <c r="F574" s="27"/>
      <c r="G574" s="27"/>
      <c r="H574" s="27"/>
      <c r="I574" s="27"/>
      <c r="J574" s="27"/>
      <c r="K574" s="27"/>
      <c r="L574" s="27"/>
      <c r="M574" s="27"/>
      <c r="N574" s="27"/>
      <c r="O574" s="27"/>
      <c r="P574" s="27"/>
      <c r="Q574" s="27"/>
      <c r="R574" s="80"/>
      <c r="S574" s="27"/>
      <c r="T574" s="27"/>
      <c r="U574" s="27"/>
      <c r="V574" s="27"/>
      <c r="W574" s="27"/>
      <c r="X574" s="27"/>
      <c r="Y574" s="27"/>
      <c r="Z574" s="27"/>
      <c r="AA574" s="27"/>
      <c r="AB574" s="27"/>
      <c r="AC574" s="27"/>
      <c r="AD574" s="27"/>
      <c r="AE574" s="27"/>
      <c r="AF574" s="27"/>
      <c r="AG574" s="27"/>
      <c r="AH574" s="27"/>
      <c r="AI574" s="27"/>
      <c r="AJ574" s="27"/>
      <c r="AK574" s="27"/>
      <c r="AL574" s="27"/>
    </row>
    <row r="575" spans="1:38">
      <c r="A575" s="27"/>
      <c r="B575" s="27"/>
      <c r="C575" s="27"/>
      <c r="D575" s="27"/>
      <c r="E575" s="27"/>
      <c r="F575" s="27"/>
      <c r="G575" s="27"/>
      <c r="H575" s="27"/>
      <c r="I575" s="27"/>
      <c r="J575" s="27"/>
      <c r="K575" s="27"/>
      <c r="L575" s="27"/>
      <c r="M575" s="27"/>
      <c r="N575" s="27"/>
      <c r="O575" s="27"/>
      <c r="P575" s="27"/>
      <c r="Q575" s="27"/>
      <c r="R575" s="80"/>
      <c r="S575" s="27"/>
      <c r="T575" s="27"/>
      <c r="U575" s="27"/>
      <c r="V575" s="27"/>
      <c r="W575" s="27"/>
      <c r="X575" s="27"/>
      <c r="Y575" s="27"/>
      <c r="Z575" s="27"/>
      <c r="AA575" s="27"/>
      <c r="AB575" s="27"/>
      <c r="AC575" s="27"/>
      <c r="AD575" s="27"/>
      <c r="AE575" s="27"/>
      <c r="AF575" s="27"/>
      <c r="AG575" s="27"/>
      <c r="AH575" s="27"/>
      <c r="AI575" s="27"/>
      <c r="AJ575" s="27"/>
      <c r="AK575" s="27"/>
      <c r="AL575" s="27"/>
    </row>
    <row r="576" spans="1:38">
      <c r="A576" s="27"/>
      <c r="B576" s="27"/>
      <c r="C576" s="27"/>
      <c r="D576" s="27"/>
      <c r="E576" s="27"/>
      <c r="F576" s="27"/>
      <c r="G576" s="27"/>
      <c r="H576" s="27"/>
      <c r="I576" s="27"/>
      <c r="J576" s="27"/>
      <c r="K576" s="27"/>
      <c r="L576" s="27"/>
      <c r="M576" s="27"/>
      <c r="N576" s="27"/>
      <c r="O576" s="27"/>
      <c r="P576" s="27"/>
      <c r="Q576" s="27"/>
      <c r="R576" s="80"/>
      <c r="S576" s="27"/>
      <c r="T576" s="27"/>
      <c r="U576" s="27"/>
      <c r="V576" s="27"/>
      <c r="W576" s="27"/>
      <c r="X576" s="27"/>
      <c r="Y576" s="27"/>
      <c r="Z576" s="27"/>
      <c r="AA576" s="27"/>
      <c r="AB576" s="27"/>
      <c r="AC576" s="27"/>
      <c r="AD576" s="27"/>
      <c r="AE576" s="27"/>
      <c r="AF576" s="27"/>
      <c r="AG576" s="27"/>
      <c r="AH576" s="27"/>
      <c r="AI576" s="27"/>
      <c r="AJ576" s="27"/>
      <c r="AK576" s="27"/>
      <c r="AL576" s="27"/>
    </row>
    <row r="577" spans="1:38">
      <c r="A577" s="27"/>
      <c r="B577" s="27"/>
      <c r="C577" s="27"/>
      <c r="D577" s="27"/>
      <c r="E577" s="27"/>
      <c r="F577" s="27"/>
      <c r="G577" s="27"/>
      <c r="H577" s="27"/>
      <c r="I577" s="27"/>
      <c r="J577" s="27"/>
      <c r="K577" s="27"/>
      <c r="L577" s="27"/>
      <c r="M577" s="27"/>
      <c r="N577" s="27"/>
      <c r="O577" s="27"/>
      <c r="P577" s="27"/>
      <c r="Q577" s="27"/>
      <c r="R577" s="80"/>
      <c r="S577" s="27"/>
      <c r="T577" s="27"/>
      <c r="U577" s="27"/>
      <c r="V577" s="27"/>
      <c r="W577" s="27"/>
      <c r="X577" s="27"/>
      <c r="Y577" s="27"/>
      <c r="Z577" s="27"/>
      <c r="AA577" s="27"/>
      <c r="AB577" s="27"/>
      <c r="AC577" s="27"/>
      <c r="AD577" s="27"/>
      <c r="AE577" s="27"/>
      <c r="AF577" s="27"/>
      <c r="AG577" s="27"/>
      <c r="AH577" s="27"/>
      <c r="AI577" s="27"/>
      <c r="AJ577" s="27"/>
      <c r="AK577" s="27"/>
      <c r="AL577" s="27"/>
    </row>
    <row r="578" spans="1:38">
      <c r="A578" s="27"/>
      <c r="B578" s="27"/>
      <c r="C578" s="27"/>
      <c r="D578" s="27"/>
      <c r="E578" s="27"/>
      <c r="F578" s="27"/>
      <c r="G578" s="27"/>
      <c r="H578" s="27"/>
      <c r="I578" s="27"/>
      <c r="J578" s="27"/>
      <c r="K578" s="27"/>
      <c r="L578" s="27"/>
      <c r="M578" s="27"/>
      <c r="N578" s="27"/>
      <c r="O578" s="27"/>
      <c r="P578" s="27"/>
      <c r="Q578" s="27"/>
      <c r="R578" s="80"/>
      <c r="S578" s="27"/>
      <c r="T578" s="27"/>
      <c r="U578" s="27"/>
      <c r="V578" s="27"/>
      <c r="W578" s="27"/>
      <c r="X578" s="27"/>
      <c r="Y578" s="27"/>
      <c r="Z578" s="27"/>
      <c r="AA578" s="27"/>
      <c r="AB578" s="27"/>
      <c r="AC578" s="27"/>
      <c r="AD578" s="27"/>
      <c r="AE578" s="27"/>
      <c r="AF578" s="27"/>
      <c r="AG578" s="27"/>
      <c r="AH578" s="27"/>
      <c r="AI578" s="27"/>
      <c r="AJ578" s="27"/>
      <c r="AK578" s="27"/>
      <c r="AL578" s="27"/>
    </row>
    <row r="579" spans="1:38">
      <c r="A579" s="27"/>
      <c r="B579" s="27"/>
      <c r="C579" s="27"/>
      <c r="D579" s="27"/>
      <c r="E579" s="27"/>
      <c r="F579" s="27"/>
      <c r="G579" s="27"/>
      <c r="H579" s="27"/>
      <c r="I579" s="27"/>
      <c r="J579" s="27"/>
      <c r="K579" s="27"/>
      <c r="L579" s="27"/>
      <c r="M579" s="27"/>
      <c r="N579" s="27"/>
      <c r="O579" s="27"/>
      <c r="P579" s="27"/>
      <c r="Q579" s="27"/>
      <c r="R579" s="80"/>
      <c r="S579" s="27"/>
      <c r="T579" s="27"/>
      <c r="U579" s="27"/>
      <c r="V579" s="27"/>
      <c r="W579" s="27"/>
      <c r="X579" s="27"/>
      <c r="Y579" s="27"/>
      <c r="Z579" s="27"/>
      <c r="AA579" s="27"/>
      <c r="AB579" s="27"/>
      <c r="AC579" s="27"/>
      <c r="AD579" s="27"/>
      <c r="AE579" s="27"/>
      <c r="AF579" s="27"/>
      <c r="AG579" s="27"/>
      <c r="AH579" s="27"/>
      <c r="AI579" s="27"/>
      <c r="AJ579" s="27"/>
      <c r="AK579" s="27"/>
      <c r="AL579" s="27"/>
    </row>
    <row r="580" spans="1:38">
      <c r="A580" s="27"/>
      <c r="B580" s="27"/>
      <c r="C580" s="27"/>
      <c r="D580" s="27"/>
      <c r="E580" s="27"/>
      <c r="F580" s="27"/>
      <c r="G580" s="27"/>
      <c r="H580" s="27"/>
      <c r="I580" s="27"/>
      <c r="J580" s="27"/>
      <c r="K580" s="27"/>
      <c r="L580" s="27"/>
      <c r="M580" s="27"/>
      <c r="N580" s="27"/>
      <c r="O580" s="27"/>
      <c r="P580" s="27"/>
      <c r="Q580" s="27"/>
      <c r="R580" s="80"/>
      <c r="S580" s="27"/>
      <c r="T580" s="27"/>
      <c r="U580" s="27"/>
      <c r="V580" s="27"/>
      <c r="W580" s="27"/>
      <c r="X580" s="27"/>
      <c r="Y580" s="27"/>
      <c r="Z580" s="27"/>
      <c r="AA580" s="27"/>
      <c r="AB580" s="27"/>
      <c r="AC580" s="27"/>
      <c r="AD580" s="27"/>
      <c r="AE580" s="27"/>
      <c r="AF580" s="27"/>
      <c r="AG580" s="27"/>
      <c r="AH580" s="27"/>
      <c r="AI580" s="27"/>
      <c r="AJ580" s="27"/>
      <c r="AK580" s="27"/>
      <c r="AL580" s="27"/>
    </row>
    <row r="581" spans="1:38">
      <c r="A581" s="27"/>
      <c r="B581" s="27"/>
      <c r="C581" s="27"/>
      <c r="D581" s="27"/>
      <c r="E581" s="27"/>
      <c r="F581" s="27"/>
      <c r="G581" s="27"/>
      <c r="H581" s="27"/>
      <c r="I581" s="27"/>
      <c r="J581" s="27"/>
      <c r="K581" s="27"/>
      <c r="L581" s="27"/>
      <c r="M581" s="27"/>
      <c r="N581" s="27"/>
      <c r="O581" s="27"/>
      <c r="P581" s="27"/>
      <c r="Q581" s="27"/>
      <c r="R581" s="80"/>
      <c r="S581" s="27"/>
      <c r="T581" s="27"/>
      <c r="U581" s="27"/>
      <c r="V581" s="27"/>
      <c r="W581" s="27"/>
      <c r="X581" s="27"/>
      <c r="Y581" s="27"/>
      <c r="Z581" s="27"/>
      <c r="AA581" s="27"/>
      <c r="AB581" s="27"/>
      <c r="AC581" s="27"/>
      <c r="AD581" s="27"/>
      <c r="AE581" s="27"/>
      <c r="AF581" s="27"/>
      <c r="AG581" s="27"/>
      <c r="AH581" s="27"/>
      <c r="AI581" s="27"/>
      <c r="AJ581" s="27"/>
      <c r="AK581" s="27"/>
      <c r="AL581" s="27"/>
    </row>
    <row r="582" spans="1:38">
      <c r="A582" s="27"/>
      <c r="B582" s="27"/>
      <c r="C582" s="27"/>
      <c r="D582" s="27"/>
      <c r="E582" s="27"/>
      <c r="F582" s="27"/>
      <c r="G582" s="27"/>
      <c r="H582" s="27"/>
      <c r="I582" s="27"/>
      <c r="J582" s="27"/>
      <c r="K582" s="27"/>
      <c r="L582" s="27"/>
      <c r="M582" s="27"/>
      <c r="N582" s="27"/>
      <c r="O582" s="27"/>
      <c r="P582" s="27"/>
      <c r="Q582" s="27"/>
      <c r="R582" s="80"/>
      <c r="S582" s="27"/>
      <c r="T582" s="27"/>
      <c r="U582" s="27"/>
      <c r="V582" s="27"/>
      <c r="W582" s="27"/>
      <c r="X582" s="27"/>
      <c r="Y582" s="27"/>
      <c r="Z582" s="27"/>
      <c r="AA582" s="27"/>
      <c r="AB582" s="27"/>
      <c r="AC582" s="27"/>
      <c r="AD582" s="27"/>
      <c r="AE582" s="27"/>
      <c r="AF582" s="27"/>
      <c r="AG582" s="27"/>
      <c r="AH582" s="27"/>
      <c r="AI582" s="27"/>
      <c r="AJ582" s="27"/>
      <c r="AK582" s="27"/>
      <c r="AL582" s="27"/>
    </row>
    <row r="583" spans="1:38">
      <c r="A583" s="27"/>
      <c r="B583" s="27"/>
      <c r="C583" s="27"/>
      <c r="D583" s="27"/>
      <c r="E583" s="27"/>
      <c r="F583" s="27"/>
      <c r="G583" s="27"/>
      <c r="H583" s="27"/>
      <c r="I583" s="27"/>
      <c r="J583" s="27"/>
      <c r="K583" s="27"/>
      <c r="L583" s="27"/>
      <c r="M583" s="27"/>
      <c r="N583" s="27"/>
      <c r="O583" s="27"/>
      <c r="P583" s="27"/>
      <c r="Q583" s="27"/>
      <c r="R583" s="80"/>
      <c r="S583" s="27"/>
      <c r="T583" s="27"/>
      <c r="U583" s="27"/>
      <c r="V583" s="27"/>
      <c r="W583" s="27"/>
      <c r="X583" s="27"/>
      <c r="Y583" s="27"/>
      <c r="Z583" s="27"/>
      <c r="AA583" s="27"/>
      <c r="AB583" s="27"/>
      <c r="AC583" s="27"/>
      <c r="AD583" s="27"/>
      <c r="AE583" s="27"/>
      <c r="AF583" s="27"/>
      <c r="AG583" s="27"/>
      <c r="AH583" s="27"/>
      <c r="AI583" s="27"/>
      <c r="AJ583" s="27"/>
      <c r="AK583" s="27"/>
      <c r="AL583" s="27"/>
    </row>
    <row r="584" spans="1:38">
      <c r="A584" s="27"/>
      <c r="B584" s="27"/>
      <c r="C584" s="27"/>
      <c r="D584" s="27"/>
      <c r="E584" s="27"/>
      <c r="F584" s="27"/>
      <c r="G584" s="27"/>
      <c r="H584" s="27"/>
      <c r="I584" s="27"/>
      <c r="J584" s="27"/>
      <c r="K584" s="27"/>
      <c r="L584" s="27"/>
      <c r="M584" s="27"/>
      <c r="N584" s="27"/>
      <c r="O584" s="27"/>
      <c r="P584" s="27"/>
      <c r="Q584" s="27"/>
      <c r="R584" s="80"/>
      <c r="S584" s="27"/>
      <c r="T584" s="27"/>
      <c r="U584" s="27"/>
      <c r="V584" s="27"/>
      <c r="W584" s="27"/>
      <c r="X584" s="27"/>
      <c r="Y584" s="27"/>
      <c r="Z584" s="27"/>
      <c r="AA584" s="27"/>
      <c r="AB584" s="27"/>
      <c r="AC584" s="27"/>
      <c r="AD584" s="27"/>
      <c r="AE584" s="27"/>
      <c r="AF584" s="27"/>
      <c r="AG584" s="27"/>
      <c r="AH584" s="27"/>
      <c r="AI584" s="27"/>
      <c r="AJ584" s="27"/>
      <c r="AK584" s="27"/>
      <c r="AL584" s="27"/>
    </row>
    <row r="585" spans="1:38">
      <c r="A585" s="27"/>
      <c r="B585" s="27"/>
      <c r="C585" s="27"/>
      <c r="D585" s="27"/>
      <c r="E585" s="27"/>
      <c r="F585" s="27"/>
      <c r="G585" s="27"/>
      <c r="H585" s="27"/>
      <c r="I585" s="27"/>
      <c r="J585" s="27"/>
      <c r="K585" s="27"/>
      <c r="L585" s="27"/>
      <c r="M585" s="27"/>
      <c r="N585" s="27"/>
      <c r="O585" s="27"/>
      <c r="P585" s="27"/>
      <c r="Q585" s="27"/>
      <c r="R585" s="80"/>
      <c r="S585" s="27"/>
      <c r="T585" s="27"/>
      <c r="U585" s="27"/>
      <c r="V585" s="27"/>
      <c r="W585" s="27"/>
      <c r="X585" s="27"/>
      <c r="Y585" s="27"/>
      <c r="Z585" s="27"/>
      <c r="AA585" s="27"/>
      <c r="AB585" s="27"/>
      <c r="AC585" s="27"/>
      <c r="AD585" s="27"/>
      <c r="AE585" s="27"/>
      <c r="AF585" s="27"/>
      <c r="AG585" s="27"/>
      <c r="AH585" s="27"/>
      <c r="AI585" s="27"/>
      <c r="AJ585" s="27"/>
      <c r="AK585" s="27"/>
      <c r="AL585" s="27"/>
    </row>
    <row r="586" spans="1:38">
      <c r="A586" s="27"/>
      <c r="B586" s="27"/>
      <c r="C586" s="27"/>
      <c r="D586" s="27"/>
      <c r="E586" s="27"/>
      <c r="F586" s="27"/>
      <c r="G586" s="27"/>
      <c r="H586" s="27"/>
      <c r="I586" s="27"/>
      <c r="J586" s="27"/>
      <c r="K586" s="27"/>
      <c r="L586" s="27"/>
      <c r="M586" s="27"/>
      <c r="N586" s="27"/>
      <c r="O586" s="27"/>
      <c r="P586" s="27"/>
      <c r="Q586" s="27"/>
      <c r="R586" s="80"/>
      <c r="S586" s="27"/>
      <c r="T586" s="27"/>
      <c r="U586" s="27"/>
      <c r="V586" s="27"/>
      <c r="W586" s="27"/>
      <c r="X586" s="27"/>
      <c r="Y586" s="27"/>
      <c r="Z586" s="27"/>
      <c r="AA586" s="27"/>
      <c r="AB586" s="27"/>
      <c r="AC586" s="27"/>
      <c r="AD586" s="27"/>
      <c r="AE586" s="27"/>
      <c r="AF586" s="27"/>
      <c r="AG586" s="27"/>
      <c r="AH586" s="27"/>
      <c r="AI586" s="27"/>
      <c r="AJ586" s="27"/>
      <c r="AK586" s="27"/>
      <c r="AL586" s="27"/>
    </row>
    <row r="587" spans="1:38">
      <c r="A587" s="27"/>
      <c r="B587" s="27"/>
      <c r="C587" s="27"/>
      <c r="D587" s="27"/>
      <c r="E587" s="27"/>
      <c r="F587" s="27"/>
      <c r="G587" s="27"/>
      <c r="H587" s="27"/>
      <c r="I587" s="27"/>
      <c r="J587" s="27"/>
      <c r="K587" s="27"/>
      <c r="L587" s="27"/>
      <c r="M587" s="27"/>
      <c r="N587" s="27"/>
      <c r="O587" s="27"/>
      <c r="P587" s="27"/>
      <c r="Q587" s="27"/>
      <c r="R587" s="80"/>
      <c r="S587" s="27"/>
      <c r="T587" s="27"/>
      <c r="U587" s="27"/>
      <c r="V587" s="27"/>
      <c r="W587" s="27"/>
      <c r="X587" s="27"/>
      <c r="Y587" s="27"/>
      <c r="Z587" s="27"/>
      <c r="AA587" s="27"/>
      <c r="AB587" s="27"/>
      <c r="AC587" s="27"/>
      <c r="AD587" s="27"/>
      <c r="AE587" s="27"/>
      <c r="AF587" s="27"/>
      <c r="AG587" s="27"/>
      <c r="AH587" s="27"/>
      <c r="AI587" s="27"/>
      <c r="AJ587" s="27"/>
      <c r="AK587" s="27"/>
      <c r="AL587" s="27"/>
    </row>
    <row r="588" spans="1:38">
      <c r="A588" s="27"/>
      <c r="B588" s="27"/>
      <c r="C588" s="27"/>
      <c r="D588" s="27"/>
      <c r="E588" s="27"/>
      <c r="F588" s="27"/>
      <c r="G588" s="27"/>
      <c r="H588" s="27"/>
      <c r="I588" s="27"/>
      <c r="J588" s="27"/>
      <c r="K588" s="27"/>
      <c r="L588" s="27"/>
      <c r="M588" s="27"/>
      <c r="N588" s="27"/>
      <c r="O588" s="27"/>
      <c r="P588" s="27"/>
      <c r="Q588" s="27"/>
      <c r="R588" s="80"/>
      <c r="S588" s="27"/>
      <c r="T588" s="27"/>
      <c r="U588" s="27"/>
      <c r="V588" s="27"/>
      <c r="W588" s="27"/>
      <c r="X588" s="27"/>
      <c r="Y588" s="27"/>
      <c r="Z588" s="27"/>
      <c r="AA588" s="27"/>
      <c r="AB588" s="27"/>
      <c r="AC588" s="27"/>
      <c r="AD588" s="27"/>
      <c r="AE588" s="27"/>
      <c r="AF588" s="27"/>
      <c r="AG588" s="27"/>
      <c r="AH588" s="27"/>
      <c r="AI588" s="27"/>
      <c r="AJ588" s="27"/>
      <c r="AK588" s="27"/>
      <c r="AL588" s="27"/>
    </row>
    <row r="589" spans="1:38">
      <c r="A589" s="27"/>
      <c r="B589" s="27"/>
      <c r="C589" s="27"/>
      <c r="D589" s="27"/>
      <c r="E589" s="27"/>
      <c r="F589" s="27"/>
      <c r="G589" s="27"/>
      <c r="H589" s="27"/>
      <c r="I589" s="27"/>
      <c r="J589" s="27"/>
      <c r="K589" s="27"/>
      <c r="L589" s="27"/>
      <c r="M589" s="27"/>
      <c r="N589" s="27"/>
      <c r="O589" s="27"/>
      <c r="P589" s="27"/>
      <c r="Q589" s="27"/>
      <c r="R589" s="80"/>
      <c r="S589" s="27"/>
      <c r="T589" s="27"/>
      <c r="U589" s="27"/>
      <c r="V589" s="27"/>
      <c r="W589" s="27"/>
      <c r="X589" s="27"/>
      <c r="Y589" s="27"/>
      <c r="Z589" s="27"/>
      <c r="AA589" s="27"/>
      <c r="AB589" s="27"/>
      <c r="AC589" s="27"/>
      <c r="AD589" s="27"/>
      <c r="AE589" s="27"/>
      <c r="AF589" s="27"/>
      <c r="AG589" s="27"/>
      <c r="AH589" s="27"/>
      <c r="AI589" s="27"/>
      <c r="AJ589" s="27"/>
      <c r="AK589" s="27"/>
      <c r="AL589" s="27"/>
    </row>
    <row r="590" spans="1:38">
      <c r="A590" s="27"/>
      <c r="B590" s="27"/>
      <c r="C590" s="27"/>
      <c r="D590" s="27"/>
      <c r="E590" s="27"/>
      <c r="F590" s="27"/>
      <c r="G590" s="27"/>
      <c r="H590" s="27"/>
      <c r="I590" s="27"/>
      <c r="J590" s="27"/>
      <c r="K590" s="27"/>
      <c r="L590" s="27"/>
      <c r="M590" s="27"/>
      <c r="N590" s="27"/>
      <c r="O590" s="27"/>
      <c r="P590" s="27"/>
      <c r="Q590" s="27"/>
      <c r="R590" s="80"/>
      <c r="S590" s="27"/>
      <c r="T590" s="27"/>
      <c r="U590" s="27"/>
      <c r="V590" s="27"/>
      <c r="W590" s="27"/>
      <c r="X590" s="27"/>
      <c r="Y590" s="27"/>
      <c r="Z590" s="27"/>
      <c r="AA590" s="27"/>
      <c r="AB590" s="27"/>
      <c r="AC590" s="27"/>
      <c r="AD590" s="27"/>
      <c r="AE590" s="27"/>
      <c r="AF590" s="27"/>
      <c r="AG590" s="27"/>
      <c r="AH590" s="27"/>
      <c r="AI590" s="27"/>
      <c r="AJ590" s="27"/>
      <c r="AK590" s="27"/>
      <c r="AL590" s="27"/>
    </row>
    <row r="591" spans="1:38">
      <c r="A591" s="27"/>
      <c r="B591" s="27"/>
      <c r="C591" s="27"/>
      <c r="D591" s="27"/>
      <c r="E591" s="27"/>
      <c r="F591" s="27"/>
      <c r="G591" s="27"/>
      <c r="H591" s="27"/>
      <c r="I591" s="27"/>
      <c r="J591" s="27"/>
      <c r="K591" s="27"/>
      <c r="L591" s="27"/>
      <c r="M591" s="27"/>
      <c r="N591" s="27"/>
      <c r="O591" s="27"/>
      <c r="P591" s="27"/>
      <c r="Q591" s="27"/>
      <c r="R591" s="80"/>
      <c r="S591" s="27"/>
      <c r="T591" s="27"/>
      <c r="U591" s="27"/>
      <c r="V591" s="27"/>
      <c r="W591" s="27"/>
      <c r="X591" s="27"/>
      <c r="Y591" s="27"/>
      <c r="Z591" s="27"/>
      <c r="AA591" s="27"/>
      <c r="AB591" s="27"/>
      <c r="AC591" s="27"/>
      <c r="AD591" s="27"/>
      <c r="AE591" s="27"/>
      <c r="AF591" s="27"/>
      <c r="AG591" s="27"/>
      <c r="AH591" s="27"/>
      <c r="AI591" s="27"/>
      <c r="AJ591" s="27"/>
      <c r="AK591" s="27"/>
      <c r="AL591" s="27"/>
    </row>
    <row r="592" spans="1:38">
      <c r="A592" s="27"/>
      <c r="B592" s="27"/>
      <c r="C592" s="27"/>
      <c r="D592" s="27"/>
      <c r="E592" s="27"/>
      <c r="F592" s="27"/>
      <c r="G592" s="27"/>
      <c r="H592" s="27"/>
      <c r="I592" s="27"/>
      <c r="J592" s="27"/>
      <c r="K592" s="27"/>
      <c r="L592" s="27"/>
      <c r="M592" s="27"/>
      <c r="N592" s="27"/>
      <c r="O592" s="27"/>
      <c r="P592" s="27"/>
      <c r="Q592" s="27"/>
      <c r="R592" s="80"/>
      <c r="S592" s="27"/>
      <c r="T592" s="27"/>
      <c r="U592" s="27"/>
      <c r="V592" s="27"/>
      <c r="W592" s="27"/>
      <c r="X592" s="27"/>
      <c r="Y592" s="27"/>
      <c r="Z592" s="27"/>
      <c r="AA592" s="27"/>
      <c r="AB592" s="27"/>
      <c r="AC592" s="27"/>
      <c r="AD592" s="27"/>
      <c r="AE592" s="27"/>
      <c r="AF592" s="27"/>
      <c r="AG592" s="27"/>
      <c r="AH592" s="27"/>
      <c r="AI592" s="27"/>
      <c r="AJ592" s="27"/>
      <c r="AK592" s="27"/>
      <c r="AL592" s="27"/>
    </row>
    <row r="593" spans="1:38">
      <c r="A593" s="27"/>
      <c r="B593" s="27"/>
      <c r="C593" s="27"/>
      <c r="D593" s="27"/>
      <c r="E593" s="27"/>
      <c r="F593" s="27"/>
      <c r="G593" s="27"/>
      <c r="H593" s="27"/>
      <c r="I593" s="27"/>
      <c r="J593" s="27"/>
      <c r="K593" s="27"/>
      <c r="L593" s="27"/>
      <c r="M593" s="27"/>
      <c r="N593" s="27"/>
      <c r="O593" s="27"/>
      <c r="P593" s="27"/>
      <c r="Q593" s="27"/>
      <c r="R593" s="80"/>
      <c r="S593" s="27"/>
      <c r="T593" s="27"/>
      <c r="U593" s="27"/>
      <c r="V593" s="27"/>
      <c r="W593" s="27"/>
      <c r="X593" s="27"/>
      <c r="Y593" s="27"/>
      <c r="Z593" s="27"/>
      <c r="AA593" s="27"/>
      <c r="AB593" s="27"/>
      <c r="AC593" s="27"/>
      <c r="AD593" s="27"/>
      <c r="AE593" s="27"/>
      <c r="AF593" s="27"/>
      <c r="AG593" s="27"/>
      <c r="AH593" s="27"/>
      <c r="AI593" s="27"/>
      <c r="AJ593" s="27"/>
      <c r="AK593" s="27"/>
      <c r="AL593" s="27"/>
    </row>
    <row r="594" spans="1:38">
      <c r="A594" s="27"/>
      <c r="B594" s="27"/>
      <c r="C594" s="27"/>
      <c r="D594" s="27"/>
      <c r="E594" s="27"/>
      <c r="F594" s="27"/>
      <c r="G594" s="27"/>
      <c r="H594" s="27"/>
      <c r="I594" s="27"/>
      <c r="J594" s="27"/>
      <c r="K594" s="27"/>
      <c r="L594" s="27"/>
      <c r="M594" s="27"/>
      <c r="N594" s="27"/>
      <c r="O594" s="27"/>
      <c r="P594" s="27"/>
      <c r="Q594" s="27"/>
      <c r="R594" s="80"/>
      <c r="S594" s="27"/>
      <c r="T594" s="27"/>
      <c r="U594" s="27"/>
      <c r="V594" s="27"/>
      <c r="W594" s="27"/>
      <c r="X594" s="27"/>
      <c r="Y594" s="27"/>
      <c r="Z594" s="27"/>
      <c r="AA594" s="27"/>
      <c r="AB594" s="27"/>
      <c r="AC594" s="27"/>
      <c r="AD594" s="27"/>
      <c r="AE594" s="27"/>
      <c r="AF594" s="27"/>
      <c r="AG594" s="27"/>
      <c r="AH594" s="27"/>
      <c r="AI594" s="27"/>
      <c r="AJ594" s="27"/>
      <c r="AK594" s="27"/>
      <c r="AL594" s="27"/>
    </row>
    <row r="595" spans="1:38">
      <c r="A595" s="27"/>
      <c r="B595" s="27"/>
      <c r="C595" s="27"/>
      <c r="D595" s="27"/>
      <c r="E595" s="27"/>
      <c r="F595" s="27"/>
      <c r="G595" s="27"/>
      <c r="H595" s="27"/>
      <c r="I595" s="27"/>
      <c r="J595" s="27"/>
      <c r="K595" s="27"/>
      <c r="L595" s="27"/>
      <c r="M595" s="27"/>
      <c r="N595" s="27"/>
      <c r="O595" s="27"/>
      <c r="P595" s="27"/>
      <c r="Q595" s="27"/>
      <c r="R595" s="80"/>
      <c r="S595" s="27"/>
      <c r="T595" s="27"/>
      <c r="U595" s="27"/>
      <c r="V595" s="27"/>
      <c r="W595" s="27"/>
      <c r="X595" s="27"/>
      <c r="Y595" s="27"/>
      <c r="Z595" s="27"/>
      <c r="AA595" s="27"/>
      <c r="AB595" s="27"/>
      <c r="AC595" s="27"/>
      <c r="AD595" s="27"/>
      <c r="AE595" s="27"/>
      <c r="AF595" s="27"/>
      <c r="AG595" s="27"/>
      <c r="AH595" s="27"/>
      <c r="AI595" s="27"/>
      <c r="AJ595" s="27"/>
      <c r="AK595" s="27"/>
      <c r="AL595" s="27"/>
    </row>
    <row r="596" spans="1:38">
      <c r="A596" s="27"/>
      <c r="B596" s="27"/>
      <c r="C596" s="27"/>
      <c r="D596" s="27"/>
      <c r="E596" s="27"/>
      <c r="F596" s="27"/>
      <c r="G596" s="27"/>
      <c r="H596" s="27"/>
      <c r="I596" s="27"/>
      <c r="J596" s="27"/>
      <c r="K596" s="27"/>
      <c r="L596" s="27"/>
      <c r="M596" s="27"/>
      <c r="N596" s="27"/>
      <c r="O596" s="27"/>
      <c r="P596" s="27"/>
      <c r="Q596" s="27"/>
      <c r="R596" s="80"/>
      <c r="S596" s="27"/>
      <c r="T596" s="27"/>
      <c r="U596" s="27"/>
      <c r="V596" s="27"/>
      <c r="W596" s="27"/>
      <c r="X596" s="27"/>
      <c r="Y596" s="27"/>
      <c r="Z596" s="27"/>
      <c r="AA596" s="27"/>
      <c r="AB596" s="27"/>
      <c r="AC596" s="27"/>
      <c r="AD596" s="27"/>
      <c r="AE596" s="27"/>
      <c r="AF596" s="27"/>
      <c r="AG596" s="27"/>
      <c r="AH596" s="27"/>
      <c r="AI596" s="27"/>
      <c r="AJ596" s="27"/>
      <c r="AK596" s="27"/>
      <c r="AL596" s="27"/>
    </row>
    <row r="597" spans="1:38">
      <c r="A597" s="27"/>
      <c r="B597" s="27"/>
      <c r="C597" s="27"/>
      <c r="D597" s="27"/>
      <c r="E597" s="27"/>
      <c r="F597" s="27"/>
      <c r="G597" s="27"/>
      <c r="H597" s="27"/>
      <c r="I597" s="27"/>
      <c r="J597" s="27"/>
      <c r="K597" s="27"/>
      <c r="L597" s="27"/>
      <c r="M597" s="27"/>
      <c r="N597" s="27"/>
      <c r="O597" s="27"/>
      <c r="P597" s="27"/>
      <c r="Q597" s="27"/>
      <c r="R597" s="80"/>
      <c r="S597" s="27"/>
      <c r="T597" s="27"/>
      <c r="U597" s="27"/>
      <c r="V597" s="27"/>
      <c r="W597" s="27"/>
      <c r="X597" s="27"/>
      <c r="Y597" s="27"/>
      <c r="Z597" s="27"/>
      <c r="AA597" s="27"/>
      <c r="AB597" s="27"/>
      <c r="AC597" s="27"/>
      <c r="AD597" s="27"/>
      <c r="AE597" s="27"/>
      <c r="AF597" s="27"/>
      <c r="AG597" s="27"/>
      <c r="AH597" s="27"/>
      <c r="AI597" s="27"/>
      <c r="AJ597" s="27"/>
      <c r="AK597" s="27"/>
      <c r="AL597" s="27"/>
    </row>
    <row r="598" spans="1:38">
      <c r="A598" s="27"/>
      <c r="B598" s="27"/>
      <c r="C598" s="27"/>
      <c r="D598" s="27"/>
      <c r="E598" s="27"/>
      <c r="F598" s="27"/>
      <c r="G598" s="27"/>
      <c r="H598" s="27"/>
      <c r="I598" s="27"/>
      <c r="J598" s="27"/>
      <c r="K598" s="27"/>
      <c r="L598" s="27"/>
      <c r="M598" s="27"/>
      <c r="N598" s="27"/>
      <c r="O598" s="27"/>
      <c r="P598" s="27"/>
      <c r="Q598" s="27"/>
      <c r="R598" s="80"/>
      <c r="S598" s="27"/>
      <c r="T598" s="27"/>
      <c r="U598" s="27"/>
      <c r="V598" s="27"/>
      <c r="W598" s="27"/>
      <c r="X598" s="27"/>
      <c r="Y598" s="27"/>
      <c r="Z598" s="27"/>
      <c r="AA598" s="27"/>
      <c r="AB598" s="27"/>
      <c r="AC598" s="27"/>
      <c r="AD598" s="27"/>
      <c r="AE598" s="27"/>
      <c r="AF598" s="27"/>
      <c r="AG598" s="27"/>
      <c r="AH598" s="27"/>
      <c r="AI598" s="27"/>
      <c r="AJ598" s="27"/>
      <c r="AK598" s="27"/>
      <c r="AL598" s="27"/>
    </row>
    <row r="599" spans="1:38">
      <c r="A599" s="27"/>
      <c r="B599" s="27"/>
      <c r="C599" s="27"/>
      <c r="D599" s="27"/>
      <c r="E599" s="27"/>
      <c r="F599" s="27"/>
      <c r="G599" s="27"/>
      <c r="H599" s="27"/>
      <c r="I599" s="27"/>
      <c r="J599" s="27"/>
      <c r="K599" s="27"/>
      <c r="L599" s="27"/>
      <c r="M599" s="27"/>
      <c r="N599" s="27"/>
      <c r="O599" s="27"/>
      <c r="P599" s="27"/>
      <c r="Q599" s="27"/>
      <c r="R599" s="80"/>
      <c r="S599" s="27"/>
      <c r="T599" s="27"/>
      <c r="U599" s="27"/>
      <c r="V599" s="27"/>
      <c r="W599" s="27"/>
      <c r="X599" s="27"/>
      <c r="Y599" s="27"/>
      <c r="Z599" s="27"/>
      <c r="AA599" s="27"/>
      <c r="AB599" s="27"/>
      <c r="AC599" s="27"/>
      <c r="AD599" s="27"/>
      <c r="AE599" s="27"/>
      <c r="AF599" s="27"/>
      <c r="AG599" s="27"/>
      <c r="AH599" s="27"/>
      <c r="AI599" s="27"/>
      <c r="AJ599" s="27"/>
      <c r="AK599" s="27"/>
      <c r="AL599" s="27"/>
    </row>
    <row r="600" spans="1:38">
      <c r="A600" s="27"/>
      <c r="B600" s="27"/>
      <c r="C600" s="27"/>
      <c r="D600" s="27"/>
      <c r="E600" s="27"/>
      <c r="F600" s="27"/>
      <c r="G600" s="27"/>
      <c r="H600" s="27"/>
      <c r="I600" s="27"/>
      <c r="J600" s="27"/>
      <c r="K600" s="27"/>
      <c r="L600" s="27"/>
      <c r="M600" s="27"/>
      <c r="N600" s="27"/>
      <c r="O600" s="27"/>
      <c r="P600" s="27"/>
      <c r="Q600" s="27"/>
      <c r="R600" s="80"/>
      <c r="S600" s="27"/>
      <c r="T600" s="27"/>
      <c r="U600" s="27"/>
      <c r="V600" s="27"/>
      <c r="W600" s="27"/>
      <c r="X600" s="27"/>
      <c r="Y600" s="27"/>
      <c r="Z600" s="27"/>
      <c r="AA600" s="27"/>
      <c r="AB600" s="27"/>
      <c r="AC600" s="27"/>
      <c r="AD600" s="27"/>
      <c r="AE600" s="27"/>
      <c r="AF600" s="27"/>
      <c r="AG600" s="27"/>
      <c r="AH600" s="27"/>
      <c r="AI600" s="27"/>
      <c r="AJ600" s="27"/>
      <c r="AK600" s="27"/>
      <c r="AL600" s="27"/>
    </row>
    <row r="601" spans="1:38">
      <c r="A601" s="27"/>
      <c r="B601" s="27"/>
      <c r="C601" s="27"/>
      <c r="D601" s="27"/>
      <c r="E601" s="27"/>
      <c r="F601" s="27"/>
      <c r="G601" s="27"/>
      <c r="H601" s="27"/>
      <c r="I601" s="27"/>
      <c r="J601" s="27"/>
      <c r="K601" s="27"/>
      <c r="L601" s="27"/>
      <c r="M601" s="27"/>
      <c r="N601" s="27"/>
      <c r="O601" s="27"/>
      <c r="P601" s="27"/>
      <c r="Q601" s="27"/>
      <c r="R601" s="80"/>
      <c r="S601" s="27"/>
      <c r="T601" s="27"/>
      <c r="U601" s="27"/>
      <c r="V601" s="27"/>
      <c r="W601" s="27"/>
      <c r="X601" s="27"/>
      <c r="Y601" s="27"/>
      <c r="Z601" s="27"/>
      <c r="AA601" s="27"/>
      <c r="AB601" s="27"/>
      <c r="AC601" s="27"/>
      <c r="AD601" s="27"/>
      <c r="AE601" s="27"/>
      <c r="AF601" s="27"/>
      <c r="AG601" s="27"/>
      <c r="AH601" s="27"/>
      <c r="AI601" s="27"/>
      <c r="AJ601" s="27"/>
      <c r="AK601" s="27"/>
      <c r="AL601" s="27"/>
    </row>
    <row r="602" spans="1:38">
      <c r="A602" s="27"/>
      <c r="B602" s="27"/>
      <c r="C602" s="27"/>
      <c r="D602" s="27"/>
      <c r="E602" s="27"/>
      <c r="F602" s="27"/>
      <c r="G602" s="27"/>
      <c r="H602" s="27"/>
      <c r="I602" s="27"/>
      <c r="J602" s="27"/>
      <c r="K602" s="27"/>
      <c r="L602" s="27"/>
      <c r="M602" s="27"/>
      <c r="N602" s="27"/>
      <c r="O602" s="27"/>
      <c r="P602" s="27"/>
      <c r="Q602" s="27"/>
      <c r="R602" s="80"/>
      <c r="S602" s="27"/>
      <c r="T602" s="27"/>
      <c r="U602" s="27"/>
      <c r="V602" s="27"/>
      <c r="W602" s="27"/>
      <c r="X602" s="27"/>
      <c r="Y602" s="27"/>
      <c r="Z602" s="27"/>
      <c r="AA602" s="27"/>
      <c r="AB602" s="27"/>
      <c r="AC602" s="27"/>
      <c r="AD602" s="27"/>
      <c r="AE602" s="27"/>
      <c r="AF602" s="27"/>
      <c r="AG602" s="27"/>
      <c r="AH602" s="27"/>
      <c r="AI602" s="27"/>
      <c r="AJ602" s="27"/>
      <c r="AK602" s="27"/>
      <c r="AL602" s="27"/>
    </row>
    <row r="603" spans="1:38">
      <c r="A603" s="27"/>
      <c r="B603" s="27"/>
      <c r="C603" s="27"/>
      <c r="D603" s="27"/>
      <c r="E603" s="27"/>
      <c r="F603" s="27"/>
      <c r="G603" s="27"/>
      <c r="H603" s="27"/>
      <c r="I603" s="27"/>
      <c r="J603" s="27"/>
      <c r="K603" s="27"/>
      <c r="L603" s="27"/>
      <c r="M603" s="27"/>
      <c r="N603" s="27"/>
      <c r="O603" s="27"/>
      <c r="P603" s="27"/>
      <c r="Q603" s="27"/>
      <c r="R603" s="80"/>
      <c r="S603" s="27"/>
      <c r="T603" s="27"/>
      <c r="U603" s="27"/>
      <c r="V603" s="27"/>
      <c r="W603" s="27"/>
      <c r="X603" s="27"/>
      <c r="Y603" s="27"/>
      <c r="Z603" s="27"/>
      <c r="AA603" s="27"/>
      <c r="AB603" s="27"/>
      <c r="AC603" s="27"/>
      <c r="AD603" s="27"/>
      <c r="AE603" s="27"/>
      <c r="AF603" s="27"/>
      <c r="AG603" s="27"/>
      <c r="AH603" s="27"/>
      <c r="AI603" s="27"/>
      <c r="AJ603" s="27"/>
      <c r="AK603" s="27"/>
      <c r="AL603" s="27"/>
    </row>
    <row r="604" spans="1:38">
      <c r="A604" s="27"/>
      <c r="B604" s="27"/>
      <c r="C604" s="27"/>
      <c r="D604" s="27"/>
      <c r="E604" s="27"/>
      <c r="F604" s="27"/>
      <c r="G604" s="27"/>
      <c r="H604" s="27"/>
      <c r="I604" s="27"/>
      <c r="J604" s="27"/>
      <c r="K604" s="27"/>
      <c r="L604" s="27"/>
      <c r="M604" s="27"/>
      <c r="N604" s="27"/>
      <c r="O604" s="27"/>
      <c r="P604" s="27"/>
      <c r="Q604" s="27"/>
      <c r="R604" s="80"/>
      <c r="S604" s="27"/>
      <c r="T604" s="27"/>
      <c r="U604" s="27"/>
      <c r="V604" s="27"/>
      <c r="W604" s="27"/>
      <c r="X604" s="27"/>
      <c r="Y604" s="27"/>
      <c r="Z604" s="27"/>
      <c r="AA604" s="27"/>
      <c r="AB604" s="27"/>
      <c r="AC604" s="27"/>
      <c r="AD604" s="27"/>
      <c r="AE604" s="27"/>
      <c r="AF604" s="27"/>
      <c r="AG604" s="27"/>
      <c r="AH604" s="27"/>
      <c r="AI604" s="27"/>
      <c r="AJ604" s="27"/>
      <c r="AK604" s="27"/>
      <c r="AL604" s="27"/>
    </row>
    <row r="605" spans="1:38">
      <c r="A605" s="27"/>
      <c r="B605" s="27"/>
      <c r="C605" s="27"/>
      <c r="D605" s="27"/>
      <c r="E605" s="27"/>
      <c r="F605" s="27"/>
      <c r="G605" s="27"/>
      <c r="H605" s="27"/>
      <c r="I605" s="27"/>
      <c r="J605" s="27"/>
      <c r="K605" s="27"/>
      <c r="L605" s="27"/>
      <c r="M605" s="27"/>
      <c r="N605" s="27"/>
      <c r="O605" s="27"/>
      <c r="P605" s="27"/>
      <c r="Q605" s="27"/>
      <c r="R605" s="80"/>
      <c r="S605" s="27"/>
      <c r="T605" s="27"/>
      <c r="U605" s="27"/>
      <c r="V605" s="27"/>
      <c r="W605" s="27"/>
      <c r="X605" s="27"/>
      <c r="Y605" s="27"/>
      <c r="Z605" s="27"/>
      <c r="AA605" s="27"/>
      <c r="AB605" s="27"/>
      <c r="AC605" s="27"/>
      <c r="AD605" s="27"/>
      <c r="AE605" s="27"/>
      <c r="AF605" s="27"/>
      <c r="AG605" s="27"/>
      <c r="AH605" s="27"/>
      <c r="AI605" s="27"/>
      <c r="AJ605" s="27"/>
      <c r="AK605" s="27"/>
      <c r="AL605" s="27"/>
    </row>
    <row r="606" spans="1:38">
      <c r="A606" s="27"/>
      <c r="B606" s="27"/>
      <c r="C606" s="27"/>
      <c r="D606" s="27"/>
      <c r="E606" s="27"/>
      <c r="F606" s="27"/>
      <c r="G606" s="27"/>
      <c r="H606" s="27"/>
      <c r="I606" s="27"/>
      <c r="J606" s="27"/>
      <c r="K606" s="27"/>
      <c r="L606" s="27"/>
      <c r="M606" s="27"/>
      <c r="N606" s="27"/>
      <c r="O606" s="27"/>
      <c r="P606" s="27"/>
      <c r="Q606" s="27"/>
      <c r="R606" s="80"/>
      <c r="S606" s="27"/>
      <c r="T606" s="27"/>
      <c r="U606" s="27"/>
      <c r="V606" s="27"/>
      <c r="W606" s="27"/>
      <c r="X606" s="27"/>
      <c r="Y606" s="27"/>
      <c r="Z606" s="27"/>
      <c r="AA606" s="27"/>
      <c r="AB606" s="27"/>
      <c r="AC606" s="27"/>
      <c r="AD606" s="27"/>
      <c r="AE606" s="27"/>
      <c r="AF606" s="27"/>
      <c r="AG606" s="27"/>
      <c r="AH606" s="27"/>
      <c r="AI606" s="27"/>
      <c r="AJ606" s="27"/>
      <c r="AK606" s="27"/>
      <c r="AL606" s="27"/>
    </row>
    <row r="607" spans="1:38">
      <c r="A607" s="27"/>
      <c r="B607" s="27"/>
      <c r="C607" s="27"/>
      <c r="D607" s="27"/>
      <c r="E607" s="27"/>
      <c r="F607" s="27"/>
      <c r="G607" s="27"/>
      <c r="H607" s="27"/>
      <c r="I607" s="27"/>
      <c r="J607" s="27"/>
      <c r="K607" s="27"/>
      <c r="L607" s="27"/>
      <c r="M607" s="27"/>
      <c r="N607" s="27"/>
      <c r="O607" s="27"/>
      <c r="P607" s="27"/>
      <c r="Q607" s="27"/>
      <c r="R607" s="80"/>
      <c r="S607" s="27"/>
      <c r="T607" s="27"/>
      <c r="U607" s="27"/>
      <c r="V607" s="27"/>
      <c r="W607" s="27"/>
      <c r="X607" s="27"/>
      <c r="Y607" s="27"/>
      <c r="Z607" s="27"/>
      <c r="AA607" s="27"/>
      <c r="AB607" s="27"/>
      <c r="AC607" s="27"/>
      <c r="AD607" s="27"/>
      <c r="AE607" s="27"/>
      <c r="AF607" s="27"/>
      <c r="AG607" s="27"/>
      <c r="AH607" s="27"/>
      <c r="AI607" s="27"/>
      <c r="AJ607" s="27"/>
      <c r="AK607" s="27"/>
      <c r="AL607" s="27"/>
    </row>
    <row r="608" spans="1:38">
      <c r="A608" s="27"/>
      <c r="B608" s="27"/>
      <c r="C608" s="27"/>
      <c r="D608" s="27"/>
      <c r="E608" s="27"/>
      <c r="F608" s="27"/>
      <c r="G608" s="27"/>
      <c r="H608" s="27"/>
      <c r="I608" s="27"/>
      <c r="J608" s="27"/>
      <c r="K608" s="27"/>
      <c r="L608" s="27"/>
      <c r="M608" s="27"/>
      <c r="N608" s="27"/>
      <c r="O608" s="27"/>
      <c r="P608" s="27"/>
      <c r="Q608" s="27"/>
      <c r="R608" s="80"/>
      <c r="S608" s="27"/>
      <c r="T608" s="27"/>
      <c r="U608" s="27"/>
      <c r="V608" s="27"/>
      <c r="W608" s="27"/>
      <c r="X608" s="27"/>
      <c r="Y608" s="27"/>
      <c r="Z608" s="27"/>
      <c r="AA608" s="27"/>
      <c r="AB608" s="27"/>
      <c r="AC608" s="27"/>
      <c r="AD608" s="27"/>
      <c r="AE608" s="27"/>
      <c r="AF608" s="27"/>
      <c r="AG608" s="27"/>
      <c r="AH608" s="27"/>
      <c r="AI608" s="27"/>
      <c r="AJ608" s="27"/>
      <c r="AK608" s="27"/>
      <c r="AL608" s="27"/>
    </row>
    <row r="609" spans="1:38">
      <c r="A609" s="27"/>
      <c r="B609" s="27"/>
      <c r="C609" s="27"/>
      <c r="D609" s="27"/>
      <c r="E609" s="27"/>
      <c r="F609" s="27"/>
      <c r="G609" s="27"/>
      <c r="H609" s="27"/>
      <c r="I609" s="27"/>
      <c r="J609" s="27"/>
      <c r="K609" s="27"/>
      <c r="L609" s="27"/>
      <c r="M609" s="27"/>
      <c r="N609" s="27"/>
      <c r="O609" s="27"/>
      <c r="P609" s="27"/>
      <c r="Q609" s="27"/>
      <c r="R609" s="80"/>
      <c r="S609" s="27"/>
      <c r="T609" s="27"/>
      <c r="U609" s="27"/>
      <c r="V609" s="27"/>
      <c r="W609" s="27"/>
      <c r="X609" s="27"/>
      <c r="Y609" s="27"/>
      <c r="Z609" s="27"/>
      <c r="AA609" s="27"/>
      <c r="AB609" s="27"/>
      <c r="AC609" s="27"/>
      <c r="AD609" s="27"/>
      <c r="AE609" s="27"/>
      <c r="AF609" s="27"/>
      <c r="AG609" s="27"/>
      <c r="AH609" s="27"/>
      <c r="AI609" s="27"/>
      <c r="AJ609" s="27"/>
      <c r="AK609" s="27"/>
      <c r="AL609" s="27"/>
    </row>
    <row r="610" spans="1:38">
      <c r="A610" s="27"/>
      <c r="B610" s="27"/>
      <c r="C610" s="27"/>
      <c r="D610" s="27"/>
      <c r="E610" s="27"/>
      <c r="F610" s="27"/>
      <c r="G610" s="27"/>
      <c r="H610" s="27"/>
      <c r="I610" s="27"/>
      <c r="J610" s="27"/>
      <c r="K610" s="27"/>
      <c r="L610" s="27"/>
      <c r="M610" s="27"/>
      <c r="N610" s="27"/>
      <c r="O610" s="27"/>
      <c r="P610" s="27"/>
      <c r="Q610" s="27"/>
      <c r="R610" s="80"/>
      <c r="S610" s="27"/>
      <c r="T610" s="27"/>
      <c r="U610" s="27"/>
      <c r="V610" s="27"/>
      <c r="W610" s="27"/>
      <c r="X610" s="27"/>
      <c r="Y610" s="27"/>
      <c r="Z610" s="27"/>
      <c r="AA610" s="27"/>
      <c r="AB610" s="27"/>
      <c r="AC610" s="27"/>
      <c r="AD610" s="27"/>
      <c r="AE610" s="27"/>
      <c r="AF610" s="27"/>
      <c r="AG610" s="27"/>
      <c r="AH610" s="27"/>
      <c r="AI610" s="27"/>
      <c r="AJ610" s="27"/>
      <c r="AK610" s="27"/>
      <c r="AL610" s="27"/>
    </row>
    <row r="611" spans="1:38">
      <c r="A611" s="27"/>
      <c r="B611" s="27"/>
      <c r="C611" s="27"/>
      <c r="D611" s="27"/>
      <c r="E611" s="27"/>
      <c r="F611" s="27"/>
      <c r="G611" s="27"/>
      <c r="H611" s="27"/>
      <c r="I611" s="27"/>
      <c r="J611" s="27"/>
      <c r="K611" s="27"/>
      <c r="L611" s="27"/>
      <c r="M611" s="27"/>
      <c r="N611" s="27"/>
      <c r="O611" s="27"/>
      <c r="P611" s="27"/>
      <c r="Q611" s="27"/>
      <c r="R611" s="80"/>
      <c r="S611" s="27"/>
      <c r="T611" s="27"/>
      <c r="U611" s="27"/>
      <c r="V611" s="27"/>
      <c r="W611" s="27"/>
      <c r="X611" s="27"/>
      <c r="Y611" s="27"/>
      <c r="Z611" s="27"/>
      <c r="AA611" s="27"/>
      <c r="AB611" s="27"/>
      <c r="AC611" s="27"/>
      <c r="AD611" s="27"/>
      <c r="AE611" s="27"/>
      <c r="AF611" s="27"/>
      <c r="AG611" s="27"/>
      <c r="AH611" s="27"/>
      <c r="AI611" s="27"/>
      <c r="AJ611" s="27"/>
      <c r="AK611" s="27"/>
      <c r="AL611" s="27"/>
    </row>
    <row r="612" spans="1:38">
      <c r="A612" s="27"/>
      <c r="B612" s="27"/>
      <c r="C612" s="27"/>
      <c r="D612" s="27"/>
      <c r="E612" s="27"/>
      <c r="F612" s="27"/>
      <c r="G612" s="27"/>
      <c r="H612" s="27"/>
      <c r="I612" s="27"/>
      <c r="J612" s="27"/>
      <c r="K612" s="27"/>
      <c r="L612" s="27"/>
      <c r="M612" s="27"/>
      <c r="N612" s="27"/>
      <c r="O612" s="27"/>
      <c r="P612" s="27"/>
      <c r="Q612" s="27"/>
      <c r="R612" s="80"/>
      <c r="S612" s="27"/>
      <c r="T612" s="27"/>
      <c r="U612" s="27"/>
      <c r="V612" s="27"/>
      <c r="W612" s="27"/>
      <c r="X612" s="27"/>
      <c r="Y612" s="27"/>
      <c r="Z612" s="27"/>
      <c r="AA612" s="27"/>
      <c r="AB612" s="27"/>
      <c r="AC612" s="27"/>
      <c r="AD612" s="27"/>
      <c r="AE612" s="27"/>
      <c r="AF612" s="27"/>
      <c r="AG612" s="27"/>
      <c r="AH612" s="27"/>
      <c r="AI612" s="27"/>
      <c r="AJ612" s="27"/>
      <c r="AK612" s="27"/>
      <c r="AL612" s="27"/>
    </row>
    <row r="613" spans="1:38">
      <c r="A613" s="27"/>
      <c r="B613" s="27"/>
      <c r="C613" s="27"/>
      <c r="D613" s="27"/>
      <c r="E613" s="27"/>
      <c r="F613" s="27"/>
      <c r="G613" s="27"/>
      <c r="H613" s="27"/>
      <c r="I613" s="27"/>
      <c r="J613" s="27"/>
      <c r="K613" s="27"/>
      <c r="L613" s="27"/>
      <c r="M613" s="27"/>
      <c r="N613" s="27"/>
      <c r="O613" s="27"/>
      <c r="P613" s="27"/>
      <c r="Q613" s="27"/>
      <c r="R613" s="80"/>
      <c r="S613" s="27"/>
      <c r="T613" s="27"/>
      <c r="U613" s="27"/>
      <c r="V613" s="27"/>
      <c r="W613" s="27"/>
      <c r="X613" s="27"/>
      <c r="Y613" s="27"/>
      <c r="Z613" s="27"/>
      <c r="AA613" s="27"/>
      <c r="AB613" s="27"/>
      <c r="AC613" s="27"/>
      <c r="AD613" s="27"/>
      <c r="AE613" s="27"/>
      <c r="AF613" s="27"/>
      <c r="AG613" s="27"/>
      <c r="AH613" s="27"/>
      <c r="AI613" s="27"/>
      <c r="AJ613" s="27"/>
      <c r="AK613" s="27"/>
      <c r="AL613" s="27"/>
    </row>
    <row r="614" spans="1:38">
      <c r="A614" s="27"/>
      <c r="B614" s="27"/>
      <c r="C614" s="27"/>
      <c r="D614" s="27"/>
      <c r="E614" s="27"/>
      <c r="F614" s="27"/>
      <c r="G614" s="27"/>
      <c r="H614" s="27"/>
      <c r="I614" s="27"/>
      <c r="J614" s="27"/>
      <c r="K614" s="27"/>
      <c r="L614" s="27"/>
      <c r="M614" s="27"/>
      <c r="N614" s="27"/>
      <c r="O614" s="27"/>
      <c r="P614" s="27"/>
      <c r="Q614" s="27"/>
      <c r="R614" s="80"/>
      <c r="S614" s="27"/>
      <c r="T614" s="27"/>
      <c r="U614" s="27"/>
      <c r="V614" s="27"/>
      <c r="W614" s="27"/>
      <c r="X614" s="27"/>
      <c r="Y614" s="27"/>
      <c r="Z614" s="27"/>
      <c r="AA614" s="27"/>
      <c r="AB614" s="27"/>
      <c r="AC614" s="27"/>
      <c r="AD614" s="27"/>
      <c r="AE614" s="27"/>
      <c r="AF614" s="27"/>
      <c r="AG614" s="27"/>
      <c r="AH614" s="27"/>
      <c r="AI614" s="27"/>
      <c r="AJ614" s="27"/>
      <c r="AK614" s="27"/>
      <c r="AL614" s="27"/>
    </row>
    <row r="615" spans="1:38">
      <c r="A615" s="27"/>
      <c r="B615" s="27"/>
      <c r="C615" s="27"/>
      <c r="D615" s="27"/>
      <c r="E615" s="27"/>
      <c r="F615" s="27"/>
      <c r="G615" s="27"/>
      <c r="H615" s="27"/>
      <c r="I615" s="27"/>
      <c r="J615" s="27"/>
      <c r="K615" s="27"/>
      <c r="L615" s="27"/>
      <c r="M615" s="27"/>
      <c r="N615" s="27"/>
      <c r="O615" s="27"/>
      <c r="P615" s="27"/>
      <c r="Q615" s="27"/>
      <c r="R615" s="80"/>
      <c r="S615" s="27"/>
      <c r="T615" s="27"/>
      <c r="U615" s="27"/>
      <c r="V615" s="27"/>
      <c r="W615" s="27"/>
      <c r="X615" s="27"/>
      <c r="Y615" s="27"/>
      <c r="Z615" s="27"/>
      <c r="AA615" s="27"/>
      <c r="AB615" s="27"/>
      <c r="AC615" s="27"/>
      <c r="AD615" s="27"/>
      <c r="AE615" s="27"/>
      <c r="AF615" s="27"/>
      <c r="AG615" s="27"/>
      <c r="AH615" s="27"/>
      <c r="AI615" s="27"/>
      <c r="AJ615" s="27"/>
      <c r="AK615" s="27"/>
      <c r="AL615" s="27"/>
    </row>
    <row r="616" spans="1:38">
      <c r="A616" s="27"/>
      <c r="B616" s="27"/>
      <c r="C616" s="27"/>
      <c r="D616" s="27"/>
      <c r="E616" s="27"/>
      <c r="F616" s="27"/>
      <c r="G616" s="27"/>
      <c r="H616" s="27"/>
      <c r="I616" s="27"/>
      <c r="J616" s="27"/>
      <c r="K616" s="27"/>
      <c r="L616" s="27"/>
      <c r="M616" s="27"/>
      <c r="N616" s="27"/>
      <c r="O616" s="27"/>
      <c r="P616" s="27"/>
      <c r="Q616" s="27"/>
      <c r="R616" s="80"/>
      <c r="S616" s="27"/>
      <c r="T616" s="27"/>
      <c r="U616" s="27"/>
      <c r="V616" s="27"/>
      <c r="W616" s="27"/>
      <c r="X616" s="27"/>
      <c r="Y616" s="27"/>
      <c r="Z616" s="27"/>
      <c r="AA616" s="27"/>
      <c r="AB616" s="27"/>
      <c r="AC616" s="27"/>
      <c r="AD616" s="27"/>
      <c r="AE616" s="27"/>
      <c r="AF616" s="27"/>
      <c r="AG616" s="27"/>
      <c r="AH616" s="27"/>
      <c r="AI616" s="27"/>
      <c r="AJ616" s="27"/>
      <c r="AK616" s="27"/>
      <c r="AL616" s="27"/>
    </row>
    <row r="617" spans="1:38">
      <c r="A617" s="27"/>
      <c r="B617" s="27"/>
      <c r="C617" s="27"/>
      <c r="D617" s="27"/>
      <c r="E617" s="27"/>
      <c r="F617" s="27"/>
      <c r="G617" s="27"/>
      <c r="H617" s="27"/>
      <c r="I617" s="27"/>
      <c r="J617" s="27"/>
      <c r="K617" s="27"/>
      <c r="L617" s="27"/>
      <c r="M617" s="27"/>
      <c r="N617" s="27"/>
      <c r="O617" s="27"/>
      <c r="P617" s="27"/>
      <c r="Q617" s="27"/>
      <c r="R617" s="80"/>
      <c r="S617" s="27"/>
      <c r="T617" s="27"/>
      <c r="U617" s="27"/>
      <c r="V617" s="27"/>
      <c r="W617" s="27"/>
      <c r="X617" s="27"/>
      <c r="Y617" s="27"/>
      <c r="Z617" s="27"/>
      <c r="AA617" s="27"/>
      <c r="AB617" s="27"/>
      <c r="AC617" s="27"/>
      <c r="AD617" s="27"/>
      <c r="AE617" s="27"/>
      <c r="AF617" s="27"/>
      <c r="AG617" s="27"/>
      <c r="AH617" s="27"/>
      <c r="AI617" s="27"/>
      <c r="AJ617" s="27"/>
      <c r="AK617" s="27"/>
      <c r="AL617" s="27"/>
    </row>
    <row r="618" spans="1:38">
      <c r="A618" s="27"/>
      <c r="B618" s="27"/>
      <c r="C618" s="27"/>
      <c r="D618" s="27"/>
      <c r="E618" s="27"/>
      <c r="F618" s="27"/>
      <c r="G618" s="27"/>
      <c r="H618" s="27"/>
      <c r="I618" s="27"/>
      <c r="J618" s="27"/>
      <c r="K618" s="27"/>
      <c r="L618" s="27"/>
      <c r="M618" s="27"/>
      <c r="N618" s="27"/>
      <c r="O618" s="27"/>
      <c r="P618" s="27"/>
      <c r="Q618" s="27"/>
      <c r="R618" s="80"/>
      <c r="S618" s="27"/>
      <c r="T618" s="27"/>
      <c r="U618" s="27"/>
      <c r="V618" s="27"/>
      <c r="W618" s="27"/>
      <c r="X618" s="27"/>
      <c r="Y618" s="27"/>
      <c r="Z618" s="27"/>
      <c r="AA618" s="27"/>
      <c r="AB618" s="27"/>
      <c r="AC618" s="27"/>
      <c r="AD618" s="27"/>
      <c r="AE618" s="27"/>
      <c r="AF618" s="27"/>
      <c r="AG618" s="27"/>
      <c r="AH618" s="27"/>
      <c r="AI618" s="27"/>
      <c r="AJ618" s="27"/>
      <c r="AK618" s="27"/>
      <c r="AL618" s="27"/>
    </row>
    <row r="619" spans="1:38">
      <c r="A619" s="27"/>
      <c r="B619" s="27"/>
      <c r="C619" s="27"/>
      <c r="D619" s="27"/>
      <c r="E619" s="27"/>
      <c r="F619" s="27"/>
      <c r="G619" s="27"/>
      <c r="H619" s="27"/>
      <c r="I619" s="27"/>
      <c r="J619" s="27"/>
      <c r="K619" s="27"/>
      <c r="L619" s="27"/>
      <c r="M619" s="27"/>
      <c r="N619" s="27"/>
      <c r="O619" s="27"/>
      <c r="P619" s="27"/>
      <c r="Q619" s="27"/>
      <c r="R619" s="80"/>
      <c r="S619" s="27"/>
      <c r="T619" s="27"/>
      <c r="U619" s="27"/>
      <c r="V619" s="27"/>
      <c r="W619" s="27"/>
      <c r="X619" s="27"/>
      <c r="Y619" s="27"/>
      <c r="Z619" s="27"/>
      <c r="AA619" s="27"/>
      <c r="AB619" s="27"/>
      <c r="AC619" s="27"/>
      <c r="AD619" s="27"/>
      <c r="AE619" s="27"/>
      <c r="AF619" s="27"/>
      <c r="AG619" s="27"/>
      <c r="AH619" s="27"/>
      <c r="AI619" s="27"/>
      <c r="AJ619" s="27"/>
      <c r="AK619" s="27"/>
      <c r="AL619" s="27"/>
    </row>
    <row r="620" spans="1:38">
      <c r="A620" s="27"/>
      <c r="B620" s="27"/>
      <c r="C620" s="27"/>
      <c r="D620" s="27"/>
      <c r="E620" s="27"/>
      <c r="F620" s="27"/>
      <c r="G620" s="27"/>
      <c r="H620" s="27"/>
      <c r="I620" s="27"/>
      <c r="J620" s="27"/>
      <c r="K620" s="27"/>
      <c r="L620" s="27"/>
      <c r="M620" s="27"/>
      <c r="N620" s="27"/>
      <c r="O620" s="27"/>
      <c r="P620" s="27"/>
      <c r="Q620" s="27"/>
      <c r="R620" s="80"/>
      <c r="S620" s="27"/>
      <c r="T620" s="27"/>
      <c r="U620" s="27"/>
      <c r="V620" s="27"/>
      <c r="W620" s="27"/>
      <c r="X620" s="27"/>
      <c r="Y620" s="27"/>
      <c r="Z620" s="27"/>
      <c r="AA620" s="27"/>
      <c r="AB620" s="27"/>
      <c r="AC620" s="27"/>
      <c r="AD620" s="27"/>
      <c r="AE620" s="27"/>
      <c r="AF620" s="27"/>
      <c r="AG620" s="27"/>
      <c r="AH620" s="27"/>
      <c r="AI620" s="27"/>
      <c r="AJ620" s="27"/>
      <c r="AK620" s="27"/>
      <c r="AL620" s="27"/>
    </row>
    <row r="621" spans="1:38">
      <c r="A621" s="27"/>
      <c r="B621" s="27"/>
      <c r="C621" s="27"/>
      <c r="D621" s="27"/>
      <c r="E621" s="27"/>
      <c r="F621" s="27"/>
      <c r="G621" s="27"/>
      <c r="H621" s="27"/>
      <c r="I621" s="27"/>
      <c r="J621" s="27"/>
      <c r="K621" s="27"/>
      <c r="L621" s="27"/>
      <c r="M621" s="27"/>
      <c r="N621" s="27"/>
      <c r="O621" s="27"/>
      <c r="P621" s="27"/>
      <c r="Q621" s="27"/>
      <c r="R621" s="80"/>
      <c r="S621" s="27"/>
      <c r="T621" s="27"/>
      <c r="U621" s="27"/>
      <c r="V621" s="27"/>
      <c r="W621" s="27"/>
      <c r="X621" s="27"/>
      <c r="Y621" s="27"/>
      <c r="Z621" s="27"/>
      <c r="AA621" s="27"/>
      <c r="AB621" s="27"/>
      <c r="AC621" s="27"/>
      <c r="AD621" s="27"/>
      <c r="AE621" s="27"/>
      <c r="AF621" s="27"/>
      <c r="AG621" s="27"/>
      <c r="AH621" s="27"/>
      <c r="AI621" s="27"/>
      <c r="AJ621" s="27"/>
      <c r="AK621" s="27"/>
      <c r="AL621" s="27"/>
    </row>
    <row r="622" spans="1:38">
      <c r="A622" s="27"/>
      <c r="B622" s="27"/>
      <c r="C622" s="27"/>
      <c r="D622" s="27"/>
      <c r="E622" s="27"/>
      <c r="F622" s="27"/>
      <c r="G622" s="27"/>
      <c r="H622" s="27"/>
      <c r="I622" s="27"/>
      <c r="J622" s="27"/>
      <c r="K622" s="27"/>
      <c r="L622" s="27"/>
      <c r="M622" s="27"/>
      <c r="N622" s="27"/>
      <c r="O622" s="27"/>
      <c r="P622" s="27"/>
      <c r="Q622" s="27"/>
      <c r="R622" s="80"/>
      <c r="S622" s="27"/>
      <c r="T622" s="27"/>
      <c r="U622" s="27"/>
      <c r="V622" s="27"/>
      <c r="W622" s="27"/>
      <c r="X622" s="27"/>
      <c r="Y622" s="27"/>
      <c r="Z622" s="27"/>
      <c r="AA622" s="27"/>
      <c r="AB622" s="27"/>
      <c r="AC622" s="27"/>
      <c r="AD622" s="27"/>
      <c r="AE622" s="27"/>
      <c r="AF622" s="27"/>
      <c r="AG622" s="27"/>
      <c r="AH622" s="27"/>
      <c r="AI622" s="27"/>
      <c r="AJ622" s="27"/>
      <c r="AK622" s="27"/>
      <c r="AL622" s="27"/>
    </row>
    <row r="623" spans="1:38">
      <c r="A623" s="27"/>
      <c r="B623" s="27"/>
      <c r="C623" s="27"/>
      <c r="D623" s="27"/>
      <c r="E623" s="27"/>
      <c r="F623" s="27"/>
      <c r="G623" s="27"/>
      <c r="H623" s="27"/>
      <c r="I623" s="27"/>
      <c r="J623" s="27"/>
      <c r="K623" s="27"/>
      <c r="L623" s="27"/>
      <c r="M623" s="27"/>
      <c r="N623" s="27"/>
      <c r="O623" s="27"/>
      <c r="P623" s="27"/>
      <c r="Q623" s="27"/>
      <c r="R623" s="80"/>
      <c r="S623" s="27"/>
      <c r="T623" s="27"/>
      <c r="U623" s="27"/>
      <c r="V623" s="27"/>
      <c r="W623" s="27"/>
      <c r="X623" s="27"/>
      <c r="Y623" s="27"/>
      <c r="Z623" s="27"/>
      <c r="AA623" s="27"/>
      <c r="AB623" s="27"/>
      <c r="AC623" s="27"/>
      <c r="AD623" s="27"/>
      <c r="AE623" s="27"/>
      <c r="AF623" s="27"/>
      <c r="AG623" s="27"/>
      <c r="AH623" s="27"/>
      <c r="AI623" s="27"/>
      <c r="AJ623" s="27"/>
      <c r="AK623" s="27"/>
      <c r="AL623" s="27"/>
    </row>
    <row r="624" spans="1:38">
      <c r="A624" s="27"/>
      <c r="B624" s="27"/>
      <c r="C624" s="27"/>
      <c r="D624" s="27"/>
      <c r="E624" s="27"/>
      <c r="F624" s="27"/>
      <c r="G624" s="27"/>
      <c r="H624" s="27"/>
      <c r="I624" s="27"/>
      <c r="J624" s="27"/>
      <c r="K624" s="27"/>
      <c r="L624" s="27"/>
      <c r="M624" s="27"/>
      <c r="N624" s="27"/>
      <c r="O624" s="27"/>
      <c r="P624" s="27"/>
      <c r="Q624" s="27"/>
      <c r="R624" s="80"/>
      <c r="S624" s="27"/>
      <c r="T624" s="27"/>
      <c r="U624" s="27"/>
      <c r="V624" s="27"/>
      <c r="W624" s="27"/>
      <c r="X624" s="27"/>
      <c r="Y624" s="27"/>
      <c r="Z624" s="27"/>
      <c r="AA624" s="27"/>
      <c r="AB624" s="27"/>
      <c r="AC624" s="27"/>
      <c r="AD624" s="27"/>
      <c r="AE624" s="27"/>
      <c r="AF624" s="27"/>
      <c r="AG624" s="27"/>
      <c r="AH624" s="27"/>
      <c r="AI624" s="27"/>
      <c r="AJ624" s="27"/>
      <c r="AK624" s="27"/>
      <c r="AL624" s="27"/>
    </row>
    <row r="625" spans="1:38">
      <c r="A625" s="27"/>
      <c r="B625" s="27"/>
      <c r="C625" s="27"/>
      <c r="D625" s="27"/>
      <c r="E625" s="27"/>
      <c r="F625" s="27"/>
      <c r="G625" s="27"/>
      <c r="H625" s="27"/>
      <c r="I625" s="27"/>
      <c r="J625" s="27"/>
      <c r="K625" s="27"/>
      <c r="L625" s="27"/>
      <c r="M625" s="27"/>
      <c r="N625" s="27"/>
      <c r="O625" s="27"/>
      <c r="P625" s="27"/>
      <c r="Q625" s="27"/>
      <c r="R625" s="80"/>
      <c r="S625" s="27"/>
      <c r="T625" s="27"/>
      <c r="U625" s="27"/>
      <c r="V625" s="27"/>
      <c r="W625" s="27"/>
      <c r="X625" s="27"/>
      <c r="Y625" s="27"/>
      <c r="Z625" s="27"/>
      <c r="AA625" s="27"/>
      <c r="AB625" s="27"/>
      <c r="AC625" s="27"/>
      <c r="AD625" s="27"/>
      <c r="AE625" s="27"/>
      <c r="AF625" s="27"/>
      <c r="AG625" s="27"/>
      <c r="AH625" s="27"/>
      <c r="AI625" s="27"/>
      <c r="AJ625" s="27"/>
      <c r="AK625" s="27"/>
      <c r="AL625" s="27"/>
    </row>
    <row r="626" spans="1:38">
      <c r="A626" s="27"/>
      <c r="B626" s="27"/>
      <c r="C626" s="27"/>
      <c r="D626" s="27"/>
      <c r="E626" s="27"/>
      <c r="F626" s="27"/>
      <c r="G626" s="27"/>
      <c r="H626" s="27"/>
      <c r="I626" s="27"/>
      <c r="J626" s="27"/>
      <c r="K626" s="27"/>
      <c r="L626" s="27"/>
      <c r="M626" s="27"/>
      <c r="N626" s="27"/>
      <c r="O626" s="27"/>
      <c r="P626" s="27"/>
      <c r="Q626" s="27"/>
      <c r="R626" s="80"/>
      <c r="S626" s="27"/>
      <c r="T626" s="27"/>
      <c r="U626" s="27"/>
      <c r="V626" s="27"/>
      <c r="W626" s="27"/>
      <c r="X626" s="27"/>
      <c r="Y626" s="27"/>
      <c r="Z626" s="27"/>
      <c r="AA626" s="27"/>
      <c r="AB626" s="27"/>
      <c r="AC626" s="27"/>
      <c r="AD626" s="27"/>
      <c r="AE626" s="27"/>
      <c r="AF626" s="27"/>
      <c r="AG626" s="27"/>
      <c r="AH626" s="27"/>
      <c r="AI626" s="27"/>
      <c r="AJ626" s="27"/>
      <c r="AK626" s="27"/>
      <c r="AL626" s="27"/>
    </row>
    <row r="627" spans="1:38">
      <c r="A627" s="27"/>
      <c r="B627" s="27"/>
      <c r="C627" s="27"/>
      <c r="D627" s="27"/>
      <c r="E627" s="27"/>
      <c r="F627" s="27"/>
      <c r="G627" s="27"/>
      <c r="H627" s="27"/>
      <c r="I627" s="27"/>
      <c r="J627" s="27"/>
      <c r="K627" s="27"/>
      <c r="L627" s="27"/>
      <c r="M627" s="27"/>
      <c r="N627" s="27"/>
      <c r="O627" s="27"/>
      <c r="P627" s="27"/>
      <c r="Q627" s="27"/>
      <c r="R627" s="80"/>
      <c r="S627" s="27"/>
      <c r="T627" s="27"/>
      <c r="U627" s="27"/>
      <c r="V627" s="27"/>
      <c r="W627" s="27"/>
      <c r="X627" s="27"/>
      <c r="Y627" s="27"/>
      <c r="Z627" s="27"/>
      <c r="AA627" s="27"/>
      <c r="AB627" s="27"/>
      <c r="AC627" s="27"/>
      <c r="AD627" s="27"/>
      <c r="AE627" s="27"/>
      <c r="AF627" s="27"/>
      <c r="AG627" s="27"/>
      <c r="AH627" s="27"/>
      <c r="AI627" s="27"/>
      <c r="AJ627" s="27"/>
      <c r="AK627" s="27"/>
      <c r="AL627" s="27"/>
    </row>
    <row r="628" spans="1:38">
      <c r="A628" s="27"/>
      <c r="B628" s="27"/>
      <c r="C628" s="27"/>
      <c r="D628" s="27"/>
      <c r="E628" s="27"/>
      <c r="F628" s="27"/>
      <c r="G628" s="27"/>
      <c r="H628" s="27"/>
      <c r="I628" s="27"/>
      <c r="J628" s="27"/>
      <c r="K628" s="27"/>
      <c r="L628" s="27"/>
      <c r="M628" s="27"/>
      <c r="N628" s="27"/>
      <c r="O628" s="27"/>
      <c r="P628" s="27"/>
      <c r="Q628" s="27"/>
      <c r="R628" s="80"/>
      <c r="S628" s="27"/>
      <c r="T628" s="27"/>
      <c r="U628" s="27"/>
      <c r="V628" s="27"/>
      <c r="W628" s="27"/>
      <c r="X628" s="27"/>
      <c r="Y628" s="27"/>
      <c r="Z628" s="27"/>
      <c r="AA628" s="27"/>
      <c r="AB628" s="27"/>
      <c r="AC628" s="27"/>
      <c r="AD628" s="27"/>
      <c r="AE628" s="27"/>
      <c r="AF628" s="27"/>
      <c r="AG628" s="27"/>
      <c r="AH628" s="27"/>
      <c r="AI628" s="27"/>
      <c r="AJ628" s="27"/>
      <c r="AK628" s="27"/>
      <c r="AL628" s="27"/>
    </row>
    <row r="629" spans="1:38">
      <c r="A629" s="27"/>
      <c r="B629" s="27"/>
      <c r="C629" s="27"/>
      <c r="D629" s="27"/>
      <c r="E629" s="27"/>
      <c r="F629" s="27"/>
      <c r="G629" s="27"/>
      <c r="H629" s="27"/>
      <c r="I629" s="27"/>
      <c r="J629" s="27"/>
      <c r="K629" s="27"/>
      <c r="L629" s="27"/>
      <c r="M629" s="27"/>
      <c r="N629" s="27"/>
      <c r="O629" s="27"/>
      <c r="P629" s="27"/>
      <c r="Q629" s="27"/>
      <c r="R629" s="80"/>
      <c r="S629" s="27"/>
      <c r="T629" s="27"/>
      <c r="U629" s="27"/>
      <c r="V629" s="27"/>
      <c r="W629" s="27"/>
      <c r="X629" s="27"/>
      <c r="Y629" s="27"/>
      <c r="Z629" s="27"/>
      <c r="AA629" s="27"/>
      <c r="AB629" s="27"/>
      <c r="AC629" s="27"/>
      <c r="AD629" s="27"/>
      <c r="AE629" s="27"/>
      <c r="AF629" s="27"/>
      <c r="AG629" s="27"/>
      <c r="AH629" s="27"/>
      <c r="AI629" s="27"/>
      <c r="AJ629" s="27"/>
      <c r="AK629" s="27"/>
      <c r="AL629" s="27"/>
    </row>
    <row r="630" spans="1:38">
      <c r="A630" s="27"/>
      <c r="B630" s="27"/>
      <c r="C630" s="27"/>
      <c r="D630" s="27"/>
      <c r="E630" s="27"/>
      <c r="F630" s="27"/>
      <c r="G630" s="27"/>
      <c r="H630" s="27"/>
      <c r="I630" s="27"/>
      <c r="J630" s="27"/>
      <c r="K630" s="27"/>
      <c r="L630" s="27"/>
      <c r="M630" s="27"/>
      <c r="N630" s="27"/>
      <c r="O630" s="27"/>
      <c r="P630" s="27"/>
      <c r="Q630" s="27"/>
      <c r="R630" s="80"/>
      <c r="S630" s="27"/>
      <c r="T630" s="27"/>
      <c r="U630" s="27"/>
      <c r="V630" s="27"/>
      <c r="W630" s="27"/>
      <c r="X630" s="27"/>
      <c r="Y630" s="27"/>
      <c r="Z630" s="27"/>
      <c r="AA630" s="27"/>
      <c r="AB630" s="27"/>
      <c r="AC630" s="27"/>
      <c r="AD630" s="27"/>
      <c r="AE630" s="27"/>
      <c r="AF630" s="27"/>
      <c r="AG630" s="27"/>
      <c r="AH630" s="27"/>
      <c r="AI630" s="27"/>
      <c r="AJ630" s="27"/>
      <c r="AK630" s="27"/>
      <c r="AL630" s="27"/>
    </row>
    <row r="631" spans="1:38">
      <c r="A631" s="27"/>
      <c r="B631" s="27"/>
      <c r="C631" s="27"/>
      <c r="D631" s="27"/>
      <c r="E631" s="27"/>
      <c r="F631" s="27"/>
      <c r="G631" s="27"/>
      <c r="H631" s="27"/>
      <c r="I631" s="27"/>
      <c r="J631" s="27"/>
      <c r="K631" s="27"/>
      <c r="L631" s="27"/>
      <c r="M631" s="27"/>
      <c r="N631" s="27"/>
      <c r="O631" s="27"/>
      <c r="P631" s="27"/>
      <c r="Q631" s="27"/>
      <c r="R631" s="80"/>
      <c r="S631" s="27"/>
      <c r="T631" s="27"/>
      <c r="U631" s="27"/>
      <c r="V631" s="27"/>
      <c r="W631" s="27"/>
      <c r="X631" s="27"/>
      <c r="Y631" s="27"/>
      <c r="Z631" s="27"/>
      <c r="AA631" s="27"/>
      <c r="AB631" s="27"/>
      <c r="AC631" s="27"/>
      <c r="AD631" s="27"/>
      <c r="AE631" s="27"/>
      <c r="AF631" s="27"/>
      <c r="AG631" s="27"/>
      <c r="AH631" s="27"/>
      <c r="AI631" s="27"/>
      <c r="AJ631" s="27"/>
      <c r="AK631" s="27"/>
      <c r="AL631" s="27"/>
    </row>
    <row r="632" spans="1:38">
      <c r="A632" s="27"/>
      <c r="B632" s="27"/>
      <c r="C632" s="27"/>
      <c r="D632" s="27"/>
      <c r="E632" s="27"/>
      <c r="F632" s="27"/>
      <c r="G632" s="27"/>
      <c r="H632" s="27"/>
      <c r="I632" s="27"/>
      <c r="J632" s="27"/>
      <c r="K632" s="27"/>
      <c r="L632" s="27"/>
      <c r="M632" s="27"/>
      <c r="N632" s="27"/>
      <c r="O632" s="27"/>
      <c r="P632" s="27"/>
      <c r="Q632" s="27"/>
      <c r="R632" s="80"/>
      <c r="S632" s="27"/>
      <c r="T632" s="27"/>
      <c r="U632" s="27"/>
      <c r="V632" s="27"/>
      <c r="W632" s="27"/>
      <c r="X632" s="27"/>
      <c r="Y632" s="27"/>
      <c r="Z632" s="27"/>
      <c r="AA632" s="27"/>
      <c r="AB632" s="27"/>
      <c r="AC632" s="27"/>
      <c r="AD632" s="27"/>
      <c r="AE632" s="27"/>
      <c r="AF632" s="27"/>
      <c r="AG632" s="27"/>
      <c r="AH632" s="27"/>
      <c r="AI632" s="27"/>
      <c r="AJ632" s="27"/>
      <c r="AK632" s="27"/>
      <c r="AL632" s="27"/>
    </row>
    <row r="633" spans="1:38">
      <c r="A633" s="27"/>
      <c r="B633" s="27"/>
      <c r="C633" s="27"/>
      <c r="D633" s="27"/>
      <c r="E633" s="27"/>
      <c r="F633" s="27"/>
      <c r="G633" s="27"/>
      <c r="H633" s="27"/>
      <c r="I633" s="27"/>
      <c r="J633" s="27"/>
      <c r="K633" s="27"/>
      <c r="L633" s="27"/>
      <c r="M633" s="27"/>
      <c r="N633" s="27"/>
      <c r="O633" s="27"/>
      <c r="P633" s="27"/>
      <c r="Q633" s="27"/>
      <c r="R633" s="80"/>
      <c r="S633" s="27"/>
      <c r="T633" s="27"/>
      <c r="U633" s="27"/>
      <c r="V633" s="27"/>
      <c r="W633" s="27"/>
      <c r="X633" s="27"/>
      <c r="Y633" s="27"/>
      <c r="Z633" s="27"/>
      <c r="AA633" s="27"/>
      <c r="AB633" s="27"/>
      <c r="AC633" s="27"/>
      <c r="AD633" s="27"/>
      <c r="AE633" s="27"/>
      <c r="AF633" s="27"/>
      <c r="AG633" s="27"/>
      <c r="AH633" s="27"/>
      <c r="AI633" s="27"/>
      <c r="AJ633" s="27"/>
      <c r="AK633" s="27"/>
      <c r="AL633" s="27"/>
    </row>
    <row r="634" spans="1:38">
      <c r="A634" s="27"/>
      <c r="B634" s="27"/>
      <c r="C634" s="27"/>
      <c r="D634" s="27"/>
      <c r="E634" s="27"/>
      <c r="F634" s="27"/>
      <c r="G634" s="27"/>
      <c r="H634" s="27"/>
      <c r="I634" s="27"/>
      <c r="J634" s="27"/>
      <c r="K634" s="27"/>
      <c r="L634" s="27"/>
      <c r="M634" s="27"/>
      <c r="N634" s="27"/>
      <c r="O634" s="27"/>
      <c r="P634" s="27"/>
      <c r="Q634" s="27"/>
      <c r="R634" s="80"/>
      <c r="S634" s="27"/>
      <c r="T634" s="27"/>
      <c r="U634" s="27"/>
      <c r="V634" s="27"/>
      <c r="W634" s="27"/>
      <c r="X634" s="27"/>
      <c r="Y634" s="27"/>
      <c r="Z634" s="27"/>
      <c r="AA634" s="27"/>
      <c r="AB634" s="27"/>
      <c r="AC634" s="27"/>
      <c r="AD634" s="27"/>
      <c r="AE634" s="27"/>
      <c r="AF634" s="27"/>
      <c r="AG634" s="27"/>
      <c r="AH634" s="27"/>
      <c r="AI634" s="27"/>
      <c r="AJ634" s="27"/>
      <c r="AK634" s="27"/>
      <c r="AL634" s="27"/>
    </row>
    <row r="635" spans="1:38">
      <c r="A635" s="27"/>
      <c r="B635" s="27"/>
      <c r="C635" s="27"/>
      <c r="D635" s="27"/>
      <c r="E635" s="27"/>
      <c r="F635" s="27"/>
      <c r="G635" s="27"/>
      <c r="H635" s="27"/>
      <c r="I635" s="27"/>
      <c r="J635" s="27"/>
      <c r="K635" s="27"/>
      <c r="L635" s="27"/>
      <c r="M635" s="27"/>
      <c r="N635" s="27"/>
      <c r="O635" s="27"/>
      <c r="P635" s="27"/>
      <c r="Q635" s="27"/>
      <c r="R635" s="80"/>
      <c r="S635" s="27"/>
      <c r="T635" s="27"/>
      <c r="U635" s="27"/>
      <c r="V635" s="27"/>
      <c r="W635" s="27"/>
      <c r="X635" s="27"/>
      <c r="Y635" s="27"/>
      <c r="Z635" s="27"/>
      <c r="AA635" s="27"/>
      <c r="AB635" s="27"/>
      <c r="AC635" s="27"/>
      <c r="AD635" s="27"/>
      <c r="AE635" s="27"/>
      <c r="AF635" s="27"/>
      <c r="AG635" s="27"/>
      <c r="AH635" s="27"/>
      <c r="AI635" s="27"/>
      <c r="AJ635" s="27"/>
      <c r="AK635" s="27"/>
      <c r="AL635" s="27"/>
    </row>
    <row r="636" spans="1:38">
      <c r="A636" s="27"/>
      <c r="B636" s="27"/>
      <c r="C636" s="27"/>
      <c r="D636" s="27"/>
      <c r="E636" s="27"/>
      <c r="F636" s="27"/>
      <c r="G636" s="27"/>
      <c r="H636" s="27"/>
      <c r="I636" s="27"/>
      <c r="J636" s="27"/>
      <c r="K636" s="27"/>
      <c r="L636" s="27"/>
      <c r="M636" s="27"/>
      <c r="N636" s="27"/>
      <c r="O636" s="27"/>
      <c r="P636" s="27"/>
      <c r="Q636" s="27"/>
      <c r="R636" s="80"/>
      <c r="S636" s="27"/>
      <c r="T636" s="27"/>
      <c r="U636" s="27"/>
      <c r="V636" s="27"/>
      <c r="W636" s="27"/>
      <c r="X636" s="27"/>
      <c r="Y636" s="27"/>
      <c r="Z636" s="27"/>
      <c r="AA636" s="27"/>
      <c r="AB636" s="27"/>
      <c r="AC636" s="27"/>
      <c r="AD636" s="27"/>
      <c r="AE636" s="27"/>
      <c r="AF636" s="27"/>
      <c r="AG636" s="27"/>
      <c r="AH636" s="27"/>
      <c r="AI636" s="27"/>
      <c r="AJ636" s="27"/>
      <c r="AK636" s="27"/>
      <c r="AL636" s="27"/>
    </row>
    <row r="637" spans="1:38">
      <c r="A637" s="27"/>
      <c r="B637" s="27"/>
      <c r="C637" s="27"/>
      <c r="D637" s="27"/>
      <c r="E637" s="27"/>
      <c r="F637" s="27"/>
      <c r="G637" s="27"/>
      <c r="H637" s="27"/>
      <c r="I637" s="27"/>
      <c r="J637" s="27"/>
      <c r="K637" s="27"/>
      <c r="L637" s="27"/>
      <c r="M637" s="27"/>
      <c r="N637" s="27"/>
      <c r="O637" s="27"/>
      <c r="P637" s="27"/>
      <c r="Q637" s="27"/>
      <c r="R637" s="80"/>
      <c r="S637" s="27"/>
      <c r="T637" s="27"/>
      <c r="U637" s="27"/>
      <c r="V637" s="27"/>
      <c r="W637" s="27"/>
      <c r="X637" s="27"/>
      <c r="Y637" s="27"/>
      <c r="Z637" s="27"/>
      <c r="AA637" s="27"/>
      <c r="AB637" s="27"/>
      <c r="AC637" s="27"/>
      <c r="AD637" s="27"/>
      <c r="AE637" s="27"/>
      <c r="AF637" s="27"/>
      <c r="AG637" s="27"/>
      <c r="AH637" s="27"/>
      <c r="AI637" s="27"/>
      <c r="AJ637" s="27"/>
      <c r="AK637" s="27"/>
      <c r="AL637" s="27"/>
    </row>
    <row r="638" spans="1:38">
      <c r="A638" s="27"/>
      <c r="B638" s="27"/>
      <c r="C638" s="27"/>
      <c r="D638" s="27"/>
      <c r="E638" s="27"/>
      <c r="F638" s="27"/>
      <c r="G638" s="27"/>
      <c r="H638" s="27"/>
      <c r="I638" s="27"/>
      <c r="J638" s="27"/>
      <c r="K638" s="27"/>
      <c r="L638" s="27"/>
      <c r="M638" s="27"/>
      <c r="N638" s="27"/>
      <c r="O638" s="27"/>
      <c r="P638" s="27"/>
      <c r="Q638" s="27"/>
      <c r="R638" s="80"/>
      <c r="S638" s="27"/>
      <c r="T638" s="27"/>
      <c r="U638" s="27"/>
      <c r="V638" s="27"/>
      <c r="W638" s="27"/>
      <c r="X638" s="27"/>
      <c r="Y638" s="27"/>
      <c r="Z638" s="27"/>
      <c r="AA638" s="27"/>
      <c r="AB638" s="27"/>
      <c r="AC638" s="27"/>
      <c r="AD638" s="27"/>
      <c r="AE638" s="27"/>
      <c r="AF638" s="27"/>
      <c r="AG638" s="27"/>
      <c r="AH638" s="27"/>
      <c r="AI638" s="27"/>
      <c r="AJ638" s="27"/>
      <c r="AK638" s="27"/>
      <c r="AL638" s="27"/>
    </row>
    <row r="639" spans="1:38">
      <c r="A639" s="27"/>
      <c r="B639" s="27"/>
      <c r="C639" s="27"/>
      <c r="D639" s="27"/>
      <c r="E639" s="27"/>
      <c r="F639" s="27"/>
      <c r="G639" s="27"/>
      <c r="H639" s="27"/>
      <c r="I639" s="27"/>
      <c r="J639" s="27"/>
      <c r="K639" s="27"/>
      <c r="L639" s="27"/>
      <c r="M639" s="27"/>
      <c r="N639" s="27"/>
      <c r="O639" s="27"/>
      <c r="P639" s="27"/>
      <c r="Q639" s="27"/>
      <c r="R639" s="80"/>
      <c r="S639" s="27"/>
      <c r="T639" s="27"/>
      <c r="U639" s="27"/>
      <c r="V639" s="27"/>
      <c r="W639" s="27"/>
      <c r="X639" s="27"/>
      <c r="Y639" s="27"/>
      <c r="Z639" s="27"/>
      <c r="AA639" s="27"/>
      <c r="AB639" s="27"/>
      <c r="AC639" s="27"/>
      <c r="AD639" s="27"/>
      <c r="AE639" s="27"/>
      <c r="AF639" s="27"/>
      <c r="AG639" s="27"/>
      <c r="AH639" s="27"/>
      <c r="AI639" s="27"/>
      <c r="AJ639" s="27"/>
      <c r="AK639" s="27"/>
      <c r="AL639" s="27"/>
    </row>
    <row r="640" spans="1:38">
      <c r="A640" s="27"/>
      <c r="B640" s="27"/>
      <c r="C640" s="27"/>
      <c r="D640" s="27"/>
      <c r="E640" s="27"/>
      <c r="F640" s="27"/>
      <c r="G640" s="27"/>
      <c r="H640" s="27"/>
      <c r="I640" s="27"/>
      <c r="J640" s="27"/>
      <c r="K640" s="27"/>
      <c r="L640" s="27"/>
      <c r="M640" s="27"/>
      <c r="N640" s="27"/>
      <c r="O640" s="27"/>
      <c r="P640" s="27"/>
      <c r="Q640" s="27"/>
      <c r="R640" s="80"/>
      <c r="S640" s="27"/>
      <c r="T640" s="27"/>
      <c r="U640" s="27"/>
      <c r="V640" s="27"/>
      <c r="W640" s="27"/>
      <c r="X640" s="27"/>
      <c r="Y640" s="27"/>
      <c r="Z640" s="27"/>
      <c r="AA640" s="27"/>
      <c r="AB640" s="27"/>
      <c r="AC640" s="27"/>
      <c r="AD640" s="27"/>
      <c r="AE640" s="27"/>
      <c r="AF640" s="27"/>
      <c r="AG640" s="27"/>
      <c r="AH640" s="27"/>
      <c r="AI640" s="27"/>
      <c r="AJ640" s="27"/>
      <c r="AK640" s="27"/>
      <c r="AL640" s="27"/>
    </row>
    <row r="641" spans="1:38">
      <c r="A641" s="27"/>
      <c r="B641" s="27"/>
      <c r="C641" s="27"/>
      <c r="D641" s="27"/>
      <c r="E641" s="27"/>
      <c r="F641" s="27"/>
      <c r="G641" s="27"/>
      <c r="H641" s="27"/>
      <c r="I641" s="27"/>
      <c r="J641" s="27"/>
      <c r="K641" s="27"/>
      <c r="L641" s="27"/>
      <c r="M641" s="27"/>
      <c r="N641" s="27"/>
      <c r="O641" s="27"/>
      <c r="P641" s="27"/>
      <c r="Q641" s="27"/>
      <c r="R641" s="80"/>
      <c r="S641" s="27"/>
      <c r="T641" s="27"/>
      <c r="U641" s="27"/>
      <c r="V641" s="27"/>
      <c r="W641" s="27"/>
      <c r="X641" s="27"/>
      <c r="Y641" s="27"/>
      <c r="Z641" s="27"/>
      <c r="AA641" s="27"/>
      <c r="AB641" s="27"/>
      <c r="AC641" s="27"/>
      <c r="AD641" s="27"/>
      <c r="AE641" s="27"/>
      <c r="AF641" s="27"/>
      <c r="AG641" s="27"/>
      <c r="AH641" s="27"/>
      <c r="AI641" s="27"/>
      <c r="AJ641" s="27"/>
      <c r="AK641" s="27"/>
      <c r="AL641" s="27"/>
    </row>
    <row r="642" spans="1:38">
      <c r="A642" s="27"/>
      <c r="B642" s="27"/>
      <c r="C642" s="27"/>
      <c r="D642" s="27"/>
      <c r="E642" s="27"/>
      <c r="F642" s="27"/>
      <c r="G642" s="27"/>
      <c r="H642" s="27"/>
      <c r="I642" s="27"/>
      <c r="J642" s="27"/>
      <c r="K642" s="27"/>
      <c r="L642" s="27"/>
      <c r="M642" s="27"/>
      <c r="N642" s="27"/>
      <c r="O642" s="27"/>
      <c r="P642" s="27"/>
      <c r="Q642" s="27"/>
      <c r="R642" s="80"/>
      <c r="S642" s="27"/>
      <c r="T642" s="27"/>
      <c r="U642" s="27"/>
      <c r="V642" s="27"/>
      <c r="W642" s="27"/>
      <c r="X642" s="27"/>
      <c r="Y642" s="27"/>
      <c r="Z642" s="27"/>
      <c r="AA642" s="27"/>
      <c r="AB642" s="27"/>
      <c r="AC642" s="27"/>
      <c r="AD642" s="27"/>
      <c r="AE642" s="27"/>
      <c r="AF642" s="27"/>
      <c r="AG642" s="27"/>
      <c r="AH642" s="27"/>
      <c r="AI642" s="27"/>
      <c r="AJ642" s="27"/>
      <c r="AK642" s="27"/>
      <c r="AL642" s="27"/>
    </row>
    <row r="643" spans="1:38">
      <c r="A643" s="27"/>
      <c r="B643" s="27"/>
      <c r="C643" s="27"/>
      <c r="D643" s="27"/>
      <c r="E643" s="27"/>
      <c r="F643" s="27"/>
      <c r="G643" s="27"/>
      <c r="H643" s="27"/>
      <c r="I643" s="27"/>
      <c r="J643" s="27"/>
      <c r="K643" s="27"/>
      <c r="L643" s="27"/>
      <c r="M643" s="27"/>
      <c r="N643" s="27"/>
      <c r="O643" s="27"/>
      <c r="P643" s="27"/>
      <c r="Q643" s="27"/>
      <c r="R643" s="80"/>
      <c r="S643" s="27"/>
      <c r="T643" s="27"/>
      <c r="U643" s="27"/>
      <c r="V643" s="27"/>
      <c r="W643" s="27"/>
      <c r="X643" s="27"/>
      <c r="Y643" s="27"/>
      <c r="Z643" s="27"/>
      <c r="AA643" s="27"/>
      <c r="AB643" s="27"/>
      <c r="AC643" s="27"/>
      <c r="AD643" s="27"/>
      <c r="AE643" s="27"/>
      <c r="AF643" s="27"/>
      <c r="AG643" s="27"/>
      <c r="AH643" s="27"/>
      <c r="AI643" s="27"/>
      <c r="AJ643" s="27"/>
      <c r="AK643" s="27"/>
      <c r="AL643" s="27"/>
    </row>
    <row r="644" spans="1:38">
      <c r="A644" s="27"/>
      <c r="B644" s="27"/>
      <c r="C644" s="27"/>
      <c r="D644" s="27"/>
      <c r="E644" s="27"/>
      <c r="F644" s="27"/>
      <c r="G644" s="27"/>
      <c r="H644" s="27"/>
      <c r="I644" s="27"/>
      <c r="J644" s="27"/>
      <c r="K644" s="27"/>
      <c r="L644" s="27"/>
      <c r="M644" s="27"/>
      <c r="N644" s="27"/>
      <c r="O644" s="27"/>
      <c r="P644" s="27"/>
      <c r="Q644" s="27"/>
      <c r="R644" s="80"/>
      <c r="S644" s="27"/>
      <c r="T644" s="27"/>
      <c r="U644" s="27"/>
      <c r="V644" s="27"/>
      <c r="W644" s="27"/>
      <c r="X644" s="27"/>
      <c r="Y644" s="27"/>
      <c r="Z644" s="27"/>
      <c r="AA644" s="27"/>
      <c r="AB644" s="27"/>
      <c r="AC644" s="27"/>
      <c r="AD644" s="27"/>
      <c r="AE644" s="27"/>
      <c r="AF644" s="27"/>
      <c r="AG644" s="27"/>
      <c r="AH644" s="27"/>
      <c r="AI644" s="27"/>
      <c r="AJ644" s="27"/>
      <c r="AK644" s="27"/>
      <c r="AL644" s="27"/>
    </row>
    <row r="645" spans="1:38">
      <c r="A645" s="27"/>
      <c r="B645" s="27"/>
      <c r="C645" s="27"/>
      <c r="D645" s="27"/>
      <c r="E645" s="27"/>
      <c r="F645" s="27"/>
      <c r="G645" s="27"/>
      <c r="H645" s="27"/>
      <c r="I645" s="27"/>
      <c r="J645" s="27"/>
      <c r="K645" s="27"/>
      <c r="L645" s="27"/>
      <c r="M645" s="27"/>
      <c r="N645" s="27"/>
      <c r="O645" s="27"/>
      <c r="P645" s="27"/>
      <c r="Q645" s="27"/>
      <c r="R645" s="80"/>
      <c r="S645" s="27"/>
      <c r="T645" s="27"/>
      <c r="U645" s="27"/>
      <c r="V645" s="27"/>
      <c r="W645" s="27"/>
      <c r="X645" s="27"/>
      <c r="Y645" s="27"/>
      <c r="Z645" s="27"/>
      <c r="AA645" s="27"/>
      <c r="AB645" s="27"/>
      <c r="AC645" s="27"/>
      <c r="AD645" s="27"/>
      <c r="AE645" s="27"/>
      <c r="AF645" s="27"/>
      <c r="AG645" s="27"/>
      <c r="AH645" s="27"/>
      <c r="AI645" s="27"/>
      <c r="AJ645" s="27"/>
      <c r="AK645" s="27"/>
      <c r="AL645" s="27"/>
    </row>
    <row r="646" spans="1:38">
      <c r="A646" s="27"/>
      <c r="B646" s="27"/>
      <c r="C646" s="27"/>
      <c r="D646" s="27"/>
      <c r="E646" s="27"/>
      <c r="F646" s="27"/>
      <c r="G646" s="27"/>
      <c r="H646" s="27"/>
      <c r="I646" s="27"/>
      <c r="J646" s="27"/>
      <c r="K646" s="27"/>
      <c r="L646" s="27"/>
      <c r="M646" s="27"/>
      <c r="N646" s="27"/>
      <c r="O646" s="27"/>
      <c r="P646" s="27"/>
      <c r="Q646" s="27"/>
      <c r="R646" s="80"/>
      <c r="S646" s="27"/>
      <c r="T646" s="27"/>
      <c r="U646" s="27"/>
      <c r="V646" s="27"/>
      <c r="W646" s="27"/>
      <c r="X646" s="27"/>
      <c r="Y646" s="27"/>
      <c r="Z646" s="27"/>
      <c r="AA646" s="27"/>
      <c r="AB646" s="27"/>
      <c r="AC646" s="27"/>
      <c r="AD646" s="27"/>
      <c r="AE646" s="27"/>
      <c r="AF646" s="27"/>
      <c r="AG646" s="27"/>
      <c r="AH646" s="27"/>
      <c r="AI646" s="27"/>
      <c r="AJ646" s="27"/>
      <c r="AK646" s="27"/>
      <c r="AL646" s="27"/>
    </row>
    <row r="647" spans="1:38">
      <c r="A647" s="27"/>
      <c r="B647" s="27"/>
      <c r="C647" s="27"/>
      <c r="D647" s="27"/>
      <c r="E647" s="27"/>
      <c r="F647" s="27"/>
      <c r="G647" s="27"/>
      <c r="H647" s="27"/>
      <c r="I647" s="27"/>
      <c r="J647" s="27"/>
      <c r="K647" s="27"/>
      <c r="L647" s="27"/>
      <c r="M647" s="27"/>
      <c r="N647" s="27"/>
      <c r="O647" s="27"/>
      <c r="P647" s="27"/>
      <c r="Q647" s="27"/>
      <c r="R647" s="80"/>
      <c r="S647" s="27"/>
      <c r="T647" s="27"/>
      <c r="U647" s="27"/>
      <c r="V647" s="27"/>
      <c r="W647" s="27"/>
      <c r="X647" s="27"/>
      <c r="Y647" s="27"/>
      <c r="Z647" s="27"/>
      <c r="AA647" s="27"/>
      <c r="AB647" s="27"/>
      <c r="AC647" s="27"/>
      <c r="AD647" s="27"/>
      <c r="AE647" s="27"/>
      <c r="AF647" s="27"/>
      <c r="AG647" s="27"/>
      <c r="AH647" s="27"/>
      <c r="AI647" s="27"/>
      <c r="AJ647" s="27"/>
      <c r="AK647" s="27"/>
      <c r="AL647" s="27"/>
    </row>
    <row r="648" spans="1:38">
      <c r="A648" s="27"/>
      <c r="B648" s="27"/>
      <c r="C648" s="27"/>
      <c r="D648" s="27"/>
      <c r="E648" s="27"/>
      <c r="F648" s="27"/>
      <c r="G648" s="27"/>
      <c r="H648" s="27"/>
      <c r="I648" s="27"/>
      <c r="J648" s="27"/>
      <c r="K648" s="27"/>
      <c r="L648" s="27"/>
      <c r="M648" s="27"/>
      <c r="N648" s="27"/>
      <c r="O648" s="27"/>
      <c r="P648" s="27"/>
      <c r="Q648" s="27"/>
      <c r="R648" s="80"/>
      <c r="S648" s="27"/>
      <c r="T648" s="27"/>
      <c r="U648" s="27"/>
      <c r="V648" s="27"/>
      <c r="W648" s="27"/>
      <c r="X648" s="27"/>
      <c r="Y648" s="27"/>
      <c r="Z648" s="27"/>
      <c r="AA648" s="27"/>
      <c r="AB648" s="27"/>
      <c r="AC648" s="27"/>
      <c r="AD648" s="27"/>
      <c r="AE648" s="27"/>
      <c r="AF648" s="27"/>
      <c r="AG648" s="27"/>
      <c r="AH648" s="27"/>
      <c r="AI648" s="27"/>
      <c r="AJ648" s="27"/>
      <c r="AK648" s="27"/>
      <c r="AL648" s="27"/>
    </row>
    <row r="649" spans="1:38">
      <c r="A649" s="27"/>
      <c r="B649" s="27"/>
      <c r="C649" s="27"/>
      <c r="D649" s="27"/>
      <c r="E649" s="27"/>
      <c r="F649" s="27"/>
      <c r="G649" s="27"/>
      <c r="H649" s="27"/>
      <c r="I649" s="27"/>
      <c r="J649" s="27"/>
      <c r="K649" s="27"/>
      <c r="L649" s="27"/>
      <c r="M649" s="27"/>
      <c r="N649" s="27"/>
      <c r="O649" s="27"/>
      <c r="P649" s="27"/>
      <c r="Q649" s="27"/>
      <c r="R649" s="80"/>
      <c r="S649" s="27"/>
      <c r="T649" s="27"/>
      <c r="U649" s="27"/>
      <c r="V649" s="27"/>
      <c r="W649" s="27"/>
      <c r="X649" s="27"/>
      <c r="Y649" s="27"/>
      <c r="Z649" s="27"/>
      <c r="AA649" s="27"/>
      <c r="AB649" s="27"/>
      <c r="AC649" s="27"/>
      <c r="AD649" s="27"/>
      <c r="AE649" s="27"/>
      <c r="AF649" s="27"/>
      <c r="AG649" s="27"/>
      <c r="AH649" s="27"/>
      <c r="AI649" s="27"/>
      <c r="AJ649" s="27"/>
      <c r="AK649" s="27"/>
      <c r="AL649" s="27"/>
    </row>
    <row r="650" spans="1:38">
      <c r="A650" s="27"/>
      <c r="B650" s="27"/>
      <c r="C650" s="27"/>
      <c r="D650" s="27"/>
      <c r="E650" s="27"/>
      <c r="F650" s="27"/>
      <c r="G650" s="27"/>
      <c r="H650" s="27"/>
      <c r="I650" s="27"/>
      <c r="J650" s="27"/>
      <c r="K650" s="27"/>
      <c r="L650" s="27"/>
      <c r="M650" s="27"/>
      <c r="N650" s="27"/>
      <c r="O650" s="27"/>
      <c r="P650" s="27"/>
      <c r="Q650" s="27"/>
      <c r="R650" s="80"/>
      <c r="S650" s="27"/>
      <c r="T650" s="27"/>
      <c r="U650" s="27"/>
      <c r="V650" s="27"/>
      <c r="W650" s="27"/>
      <c r="X650" s="27"/>
      <c r="Y650" s="27"/>
      <c r="Z650" s="27"/>
      <c r="AA650" s="27"/>
      <c r="AB650" s="27"/>
      <c r="AC650" s="27"/>
      <c r="AD650" s="27"/>
      <c r="AE650" s="27"/>
      <c r="AF650" s="27"/>
      <c r="AG650" s="27"/>
      <c r="AH650" s="27"/>
      <c r="AI650" s="27"/>
      <c r="AJ650" s="27"/>
      <c r="AK650" s="27"/>
      <c r="AL650" s="27"/>
    </row>
    <row r="651" spans="1:38">
      <c r="A651" s="27"/>
      <c r="B651" s="27"/>
      <c r="C651" s="27"/>
      <c r="D651" s="27"/>
      <c r="E651" s="27"/>
      <c r="F651" s="27"/>
      <c r="G651" s="27"/>
      <c r="H651" s="27"/>
      <c r="I651" s="27"/>
      <c r="J651" s="27"/>
      <c r="K651" s="27"/>
      <c r="L651" s="27"/>
      <c r="M651" s="27"/>
      <c r="N651" s="27"/>
      <c r="O651" s="27"/>
      <c r="P651" s="27"/>
      <c r="Q651" s="27"/>
      <c r="R651" s="80"/>
      <c r="S651" s="27"/>
      <c r="T651" s="27"/>
      <c r="U651" s="27"/>
      <c r="V651" s="27"/>
      <c r="W651" s="27"/>
      <c r="X651" s="27"/>
      <c r="Y651" s="27"/>
      <c r="Z651" s="27"/>
      <c r="AA651" s="27"/>
      <c r="AB651" s="27"/>
      <c r="AC651" s="27"/>
      <c r="AD651" s="27"/>
      <c r="AE651" s="27"/>
      <c r="AF651" s="27"/>
      <c r="AG651" s="27"/>
      <c r="AH651" s="27"/>
      <c r="AI651" s="27"/>
      <c r="AJ651" s="27"/>
      <c r="AK651" s="27"/>
      <c r="AL651" s="27"/>
    </row>
    <row r="652" spans="1:38">
      <c r="A652" s="27"/>
      <c r="B652" s="27"/>
      <c r="C652" s="27"/>
      <c r="D652" s="27"/>
      <c r="E652" s="27"/>
      <c r="F652" s="27"/>
      <c r="G652" s="27"/>
      <c r="H652" s="27"/>
      <c r="I652" s="27"/>
      <c r="J652" s="27"/>
      <c r="K652" s="27"/>
      <c r="L652" s="27"/>
      <c r="M652" s="27"/>
      <c r="N652" s="27"/>
      <c r="O652" s="27"/>
      <c r="P652" s="27"/>
      <c r="Q652" s="27"/>
      <c r="R652" s="80"/>
      <c r="S652" s="27"/>
      <c r="T652" s="27"/>
      <c r="U652" s="27"/>
      <c r="V652" s="27"/>
      <c r="W652" s="27"/>
      <c r="X652" s="27"/>
      <c r="Y652" s="27"/>
      <c r="Z652" s="27"/>
      <c r="AA652" s="27"/>
      <c r="AB652" s="27"/>
      <c r="AC652" s="27"/>
      <c r="AD652" s="27"/>
      <c r="AE652" s="27"/>
      <c r="AF652" s="27"/>
      <c r="AG652" s="27"/>
      <c r="AH652" s="27"/>
      <c r="AI652" s="27"/>
      <c r="AJ652" s="27"/>
      <c r="AK652" s="27"/>
      <c r="AL652" s="27"/>
    </row>
    <row r="653" spans="1:38">
      <c r="A653" s="27"/>
      <c r="B653" s="27"/>
      <c r="C653" s="27"/>
      <c r="D653" s="27"/>
      <c r="E653" s="27"/>
      <c r="F653" s="27"/>
      <c r="G653" s="27"/>
      <c r="H653" s="27"/>
      <c r="I653" s="27"/>
      <c r="J653" s="27"/>
      <c r="K653" s="27"/>
      <c r="L653" s="27"/>
      <c r="M653" s="27"/>
      <c r="N653" s="27"/>
      <c r="O653" s="27"/>
      <c r="P653" s="27"/>
      <c r="Q653" s="27"/>
      <c r="R653" s="80"/>
      <c r="S653" s="27"/>
      <c r="T653" s="27"/>
      <c r="U653" s="27"/>
      <c r="V653" s="27"/>
      <c r="W653" s="27"/>
      <c r="X653" s="27"/>
      <c r="Y653" s="27"/>
      <c r="Z653" s="27"/>
      <c r="AA653" s="27"/>
      <c r="AB653" s="27"/>
      <c r="AC653" s="27"/>
      <c r="AD653" s="27"/>
      <c r="AE653" s="27"/>
      <c r="AF653" s="27"/>
      <c r="AG653" s="27"/>
      <c r="AH653" s="27"/>
      <c r="AI653" s="27"/>
      <c r="AJ653" s="27"/>
      <c r="AK653" s="27"/>
      <c r="AL653" s="27"/>
    </row>
    <row r="654" spans="1:38">
      <c r="A654" s="27"/>
      <c r="B654" s="27"/>
      <c r="C654" s="27"/>
      <c r="D654" s="27"/>
      <c r="E654" s="27"/>
      <c r="F654" s="27"/>
      <c r="G654" s="27"/>
      <c r="H654" s="27"/>
      <c r="I654" s="27"/>
      <c r="J654" s="27"/>
      <c r="K654" s="27"/>
      <c r="L654" s="27"/>
      <c r="M654" s="27"/>
      <c r="N654" s="27"/>
      <c r="O654" s="27"/>
      <c r="P654" s="27"/>
      <c r="Q654" s="27"/>
      <c r="R654" s="80"/>
      <c r="S654" s="27"/>
      <c r="T654" s="27"/>
      <c r="U654" s="27"/>
      <c r="V654" s="27"/>
      <c r="W654" s="27"/>
      <c r="X654" s="27"/>
      <c r="Y654" s="27"/>
      <c r="Z654" s="27"/>
      <c r="AA654" s="27"/>
      <c r="AB654" s="27"/>
      <c r="AC654" s="27"/>
      <c r="AD654" s="27"/>
      <c r="AE654" s="27"/>
      <c r="AF654" s="27"/>
      <c r="AG654" s="27"/>
      <c r="AH654" s="27"/>
      <c r="AI654" s="27"/>
      <c r="AJ654" s="27"/>
      <c r="AK654" s="27"/>
      <c r="AL654" s="27"/>
    </row>
    <row r="655" spans="1:38">
      <c r="A655" s="27"/>
      <c r="B655" s="27"/>
      <c r="C655" s="27"/>
      <c r="D655" s="27"/>
      <c r="E655" s="27"/>
      <c r="F655" s="27"/>
      <c r="G655" s="27"/>
      <c r="H655" s="27"/>
      <c r="I655" s="27"/>
      <c r="J655" s="27"/>
      <c r="K655" s="27"/>
      <c r="L655" s="27"/>
      <c r="M655" s="27"/>
      <c r="N655" s="27"/>
      <c r="O655" s="27"/>
      <c r="P655" s="27"/>
      <c r="Q655" s="27"/>
      <c r="R655" s="80"/>
      <c r="S655" s="27"/>
      <c r="T655" s="27"/>
      <c r="U655" s="27"/>
      <c r="V655" s="27"/>
      <c r="W655" s="27"/>
      <c r="X655" s="27"/>
      <c r="Y655" s="27"/>
      <c r="Z655" s="27"/>
      <c r="AA655" s="27"/>
      <c r="AB655" s="27"/>
      <c r="AC655" s="27"/>
      <c r="AD655" s="27"/>
      <c r="AE655" s="27"/>
      <c r="AF655" s="27"/>
      <c r="AG655" s="27"/>
      <c r="AH655" s="27"/>
      <c r="AI655" s="27"/>
      <c r="AJ655" s="27"/>
      <c r="AK655" s="27"/>
      <c r="AL655" s="27"/>
    </row>
    <row r="656" spans="1:38">
      <c r="A656" s="27"/>
      <c r="B656" s="27"/>
      <c r="C656" s="27"/>
      <c r="D656" s="27"/>
      <c r="E656" s="27"/>
      <c r="F656" s="27"/>
      <c r="G656" s="27"/>
      <c r="H656" s="27"/>
      <c r="I656" s="27"/>
      <c r="J656" s="27"/>
      <c r="K656" s="27"/>
      <c r="L656" s="27"/>
      <c r="M656" s="27"/>
      <c r="N656" s="27"/>
      <c r="O656" s="27"/>
      <c r="P656" s="27"/>
      <c r="Q656" s="27"/>
      <c r="R656" s="80"/>
      <c r="S656" s="27"/>
      <c r="T656" s="27"/>
      <c r="U656" s="27"/>
      <c r="V656" s="27"/>
      <c r="W656" s="27"/>
      <c r="X656" s="27"/>
      <c r="Y656" s="27"/>
      <c r="Z656" s="27"/>
      <c r="AA656" s="27"/>
      <c r="AB656" s="27"/>
      <c r="AC656" s="27"/>
      <c r="AD656" s="27"/>
      <c r="AE656" s="27"/>
      <c r="AF656" s="27"/>
      <c r="AG656" s="27"/>
      <c r="AH656" s="27"/>
      <c r="AI656" s="27"/>
      <c r="AJ656" s="27"/>
      <c r="AK656" s="27"/>
      <c r="AL656" s="27"/>
    </row>
    <row r="657" spans="1:38">
      <c r="A657" s="27"/>
      <c r="B657" s="27"/>
      <c r="C657" s="27"/>
      <c r="D657" s="27"/>
      <c r="E657" s="27"/>
      <c r="F657" s="27"/>
      <c r="G657" s="27"/>
      <c r="H657" s="27"/>
      <c r="I657" s="27"/>
      <c r="J657" s="27"/>
      <c r="K657" s="27"/>
      <c r="L657" s="27"/>
      <c r="M657" s="27"/>
      <c r="N657" s="27"/>
      <c r="O657" s="27"/>
      <c r="P657" s="27"/>
      <c r="Q657" s="27"/>
      <c r="R657" s="80"/>
      <c r="S657" s="27"/>
      <c r="T657" s="27"/>
      <c r="U657" s="27"/>
      <c r="V657" s="27"/>
      <c r="W657" s="27"/>
      <c r="X657" s="27"/>
      <c r="Y657" s="27"/>
      <c r="Z657" s="27"/>
      <c r="AA657" s="27"/>
      <c r="AB657" s="27"/>
      <c r="AC657" s="27"/>
      <c r="AD657" s="27"/>
      <c r="AE657" s="27"/>
      <c r="AF657" s="27"/>
      <c r="AG657" s="27"/>
      <c r="AH657" s="27"/>
      <c r="AI657" s="27"/>
      <c r="AJ657" s="27"/>
      <c r="AK657" s="27"/>
      <c r="AL657" s="27"/>
    </row>
    <row r="658" spans="1:38">
      <c r="A658" s="27"/>
      <c r="B658" s="27"/>
      <c r="C658" s="27"/>
      <c r="D658" s="27"/>
      <c r="E658" s="27"/>
      <c r="F658" s="27"/>
      <c r="G658" s="27"/>
      <c r="H658" s="27"/>
      <c r="I658" s="27"/>
      <c r="J658" s="27"/>
      <c r="K658" s="27"/>
      <c r="L658" s="27"/>
      <c r="M658" s="27"/>
      <c r="N658" s="27"/>
      <c r="O658" s="27"/>
      <c r="P658" s="27"/>
      <c r="Q658" s="27"/>
      <c r="R658" s="80"/>
      <c r="S658" s="27"/>
      <c r="T658" s="27"/>
      <c r="U658" s="27"/>
      <c r="V658" s="27"/>
      <c r="W658" s="27"/>
      <c r="X658" s="27"/>
      <c r="Y658" s="27"/>
      <c r="Z658" s="27"/>
      <c r="AA658" s="27"/>
      <c r="AB658" s="27"/>
      <c r="AC658" s="27"/>
      <c r="AD658" s="27"/>
      <c r="AE658" s="27"/>
      <c r="AF658" s="27"/>
      <c r="AG658" s="27"/>
      <c r="AH658" s="27"/>
      <c r="AI658" s="27"/>
      <c r="AJ658" s="27"/>
      <c r="AK658" s="27"/>
      <c r="AL658" s="27"/>
    </row>
    <row r="659" spans="1:38">
      <c r="A659" s="27"/>
      <c r="B659" s="27"/>
      <c r="C659" s="27"/>
      <c r="D659" s="27"/>
      <c r="E659" s="27"/>
      <c r="F659" s="27"/>
      <c r="G659" s="27"/>
      <c r="H659" s="27"/>
      <c r="I659" s="27"/>
      <c r="J659" s="27"/>
      <c r="K659" s="27"/>
      <c r="L659" s="27"/>
      <c r="M659" s="27"/>
      <c r="N659" s="27"/>
      <c r="O659" s="27"/>
      <c r="P659" s="27"/>
      <c r="Q659" s="27"/>
      <c r="R659" s="80"/>
      <c r="S659" s="27"/>
      <c r="T659" s="27"/>
      <c r="U659" s="27"/>
      <c r="V659" s="27"/>
      <c r="W659" s="27"/>
      <c r="X659" s="27"/>
      <c r="Y659" s="27"/>
      <c r="Z659" s="27"/>
      <c r="AA659" s="27"/>
      <c r="AB659" s="27"/>
      <c r="AC659" s="27"/>
      <c r="AD659" s="27"/>
      <c r="AE659" s="27"/>
      <c r="AF659" s="27"/>
      <c r="AG659" s="27"/>
      <c r="AH659" s="27"/>
      <c r="AI659" s="27"/>
      <c r="AJ659" s="27"/>
      <c r="AK659" s="27"/>
      <c r="AL659" s="27"/>
    </row>
    <row r="660" spans="1:38">
      <c r="A660" s="27"/>
      <c r="B660" s="27"/>
      <c r="C660" s="27"/>
      <c r="D660" s="27"/>
      <c r="E660" s="27"/>
      <c r="F660" s="27"/>
      <c r="G660" s="27"/>
      <c r="H660" s="27"/>
      <c r="I660" s="27"/>
      <c r="J660" s="27"/>
      <c r="K660" s="27"/>
      <c r="L660" s="27"/>
      <c r="M660" s="27"/>
      <c r="N660" s="27"/>
      <c r="O660" s="27"/>
      <c r="P660" s="27"/>
      <c r="Q660" s="27"/>
      <c r="R660" s="80"/>
      <c r="S660" s="27"/>
      <c r="T660" s="27"/>
      <c r="U660" s="27"/>
      <c r="V660" s="27"/>
      <c r="W660" s="27"/>
      <c r="X660" s="27"/>
      <c r="Y660" s="27"/>
      <c r="Z660" s="27"/>
      <c r="AA660" s="27"/>
      <c r="AB660" s="27"/>
      <c r="AC660" s="27"/>
      <c r="AD660" s="27"/>
      <c r="AE660" s="27"/>
      <c r="AF660" s="27"/>
      <c r="AG660" s="27"/>
      <c r="AH660" s="27"/>
      <c r="AI660" s="27"/>
      <c r="AJ660" s="27"/>
      <c r="AK660" s="27"/>
      <c r="AL660" s="27"/>
    </row>
    <row r="661" spans="1:38">
      <c r="A661" s="27"/>
      <c r="B661" s="27"/>
      <c r="C661" s="27"/>
      <c r="D661" s="27"/>
      <c r="E661" s="27"/>
      <c r="F661" s="27"/>
      <c r="G661" s="27"/>
      <c r="H661" s="27"/>
      <c r="I661" s="27"/>
      <c r="J661" s="27"/>
      <c r="K661" s="27"/>
      <c r="L661" s="27"/>
      <c r="M661" s="27"/>
      <c r="N661" s="27"/>
      <c r="O661" s="27"/>
      <c r="P661" s="27"/>
      <c r="Q661" s="27"/>
      <c r="R661" s="80"/>
      <c r="S661" s="27"/>
      <c r="T661" s="27"/>
      <c r="U661" s="27"/>
      <c r="V661" s="27"/>
      <c r="W661" s="27"/>
      <c r="X661" s="27"/>
      <c r="Y661" s="27"/>
      <c r="Z661" s="27"/>
      <c r="AA661" s="27"/>
      <c r="AB661" s="27"/>
      <c r="AC661" s="27"/>
      <c r="AD661" s="27"/>
      <c r="AE661" s="27"/>
      <c r="AF661" s="27"/>
      <c r="AG661" s="27"/>
      <c r="AH661" s="27"/>
      <c r="AI661" s="27"/>
      <c r="AJ661" s="27"/>
      <c r="AK661" s="27"/>
      <c r="AL661" s="27"/>
    </row>
    <row r="662" spans="1:38">
      <c r="A662" s="27"/>
      <c r="B662" s="27"/>
      <c r="C662" s="27"/>
      <c r="D662" s="27"/>
      <c r="E662" s="27"/>
      <c r="F662" s="27"/>
      <c r="G662" s="27"/>
      <c r="H662" s="27"/>
      <c r="I662" s="27"/>
      <c r="J662" s="27"/>
      <c r="K662" s="27"/>
      <c r="L662" s="27"/>
      <c r="M662" s="27"/>
      <c r="N662" s="27"/>
      <c r="O662" s="27"/>
      <c r="P662" s="27"/>
      <c r="Q662" s="27"/>
      <c r="R662" s="80"/>
      <c r="S662" s="27"/>
      <c r="T662" s="27"/>
      <c r="U662" s="27"/>
      <c r="V662" s="27"/>
      <c r="W662" s="27"/>
      <c r="X662" s="27"/>
      <c r="Y662" s="27"/>
      <c r="Z662" s="27"/>
      <c r="AA662" s="27"/>
      <c r="AB662" s="27"/>
      <c r="AC662" s="27"/>
      <c r="AD662" s="27"/>
      <c r="AE662" s="27"/>
      <c r="AF662" s="27"/>
      <c r="AG662" s="27"/>
      <c r="AH662" s="27"/>
      <c r="AI662" s="27"/>
      <c r="AJ662" s="27"/>
      <c r="AK662" s="27"/>
      <c r="AL662" s="27"/>
    </row>
    <row r="663" spans="1:38">
      <c r="A663" s="27"/>
      <c r="B663" s="27"/>
      <c r="C663" s="27"/>
      <c r="D663" s="27"/>
      <c r="E663" s="27"/>
      <c r="F663" s="27"/>
      <c r="G663" s="27"/>
      <c r="H663" s="27"/>
      <c r="I663" s="27"/>
      <c r="J663" s="27"/>
      <c r="K663" s="27"/>
      <c r="L663" s="27"/>
      <c r="M663" s="27"/>
      <c r="N663" s="27"/>
      <c r="O663" s="27"/>
      <c r="P663" s="27"/>
      <c r="Q663" s="27"/>
      <c r="R663" s="80"/>
      <c r="S663" s="27"/>
      <c r="T663" s="27"/>
      <c r="U663" s="27"/>
      <c r="V663" s="27"/>
      <c r="W663" s="27"/>
      <c r="X663" s="27"/>
      <c r="Y663" s="27"/>
      <c r="Z663" s="27"/>
      <c r="AA663" s="27"/>
      <c r="AB663" s="27"/>
      <c r="AC663" s="27"/>
      <c r="AD663" s="27"/>
      <c r="AE663" s="27"/>
      <c r="AF663" s="27"/>
      <c r="AG663" s="27"/>
      <c r="AH663" s="27"/>
      <c r="AI663" s="27"/>
      <c r="AJ663" s="27"/>
      <c r="AK663" s="27"/>
      <c r="AL663" s="27"/>
    </row>
    <row r="664" spans="1:38">
      <c r="A664" s="27"/>
      <c r="B664" s="27"/>
      <c r="C664" s="27"/>
      <c r="D664" s="27"/>
      <c r="E664" s="27"/>
      <c r="F664" s="27"/>
      <c r="G664" s="27"/>
      <c r="H664" s="27"/>
      <c r="I664" s="27"/>
      <c r="J664" s="27"/>
      <c r="K664" s="27"/>
      <c r="L664" s="27"/>
      <c r="M664" s="27"/>
      <c r="N664" s="27"/>
      <c r="O664" s="27"/>
      <c r="P664" s="27"/>
      <c r="Q664" s="27"/>
      <c r="R664" s="80"/>
      <c r="S664" s="27"/>
      <c r="T664" s="27"/>
      <c r="U664" s="27"/>
      <c r="V664" s="27"/>
      <c r="W664" s="27"/>
      <c r="X664" s="27"/>
      <c r="Y664" s="27"/>
      <c r="Z664" s="27"/>
      <c r="AA664" s="27"/>
      <c r="AB664" s="27"/>
      <c r="AC664" s="27"/>
      <c r="AD664" s="27"/>
      <c r="AE664" s="27"/>
      <c r="AF664" s="27"/>
      <c r="AG664" s="27"/>
      <c r="AH664" s="27"/>
      <c r="AI664" s="27"/>
      <c r="AJ664" s="27"/>
      <c r="AK664" s="27"/>
      <c r="AL664" s="27"/>
    </row>
    <row r="665" spans="1:38">
      <c r="A665" s="27"/>
      <c r="B665" s="27"/>
      <c r="C665" s="27"/>
      <c r="D665" s="27"/>
      <c r="E665" s="27"/>
      <c r="F665" s="27"/>
      <c r="G665" s="27"/>
      <c r="H665" s="27"/>
      <c r="I665" s="27"/>
      <c r="J665" s="27"/>
      <c r="K665" s="27"/>
      <c r="L665" s="27"/>
      <c r="M665" s="27"/>
      <c r="N665" s="27"/>
      <c r="O665" s="27"/>
      <c r="P665" s="27"/>
      <c r="Q665" s="27"/>
      <c r="R665" s="80"/>
      <c r="S665" s="27"/>
      <c r="T665" s="27"/>
      <c r="U665" s="27"/>
      <c r="V665" s="27"/>
      <c r="W665" s="27"/>
      <c r="X665" s="27"/>
      <c r="Y665" s="27"/>
      <c r="Z665" s="27"/>
      <c r="AA665" s="27"/>
      <c r="AB665" s="27"/>
      <c r="AC665" s="27"/>
      <c r="AD665" s="27"/>
      <c r="AE665" s="27"/>
      <c r="AF665" s="27"/>
      <c r="AG665" s="27"/>
      <c r="AH665" s="27"/>
      <c r="AI665" s="27"/>
      <c r="AJ665" s="27"/>
      <c r="AK665" s="27"/>
      <c r="AL665" s="27"/>
    </row>
    <row r="666" spans="1:38">
      <c r="A666" s="27"/>
      <c r="B666" s="27"/>
      <c r="C666" s="27"/>
      <c r="D666" s="27"/>
      <c r="E666" s="27"/>
      <c r="F666" s="27"/>
      <c r="G666" s="27"/>
      <c r="H666" s="27"/>
      <c r="I666" s="27"/>
      <c r="J666" s="27"/>
      <c r="K666" s="27"/>
      <c r="L666" s="27"/>
      <c r="M666" s="27"/>
      <c r="N666" s="27"/>
      <c r="O666" s="27"/>
      <c r="P666" s="27"/>
      <c r="Q666" s="27"/>
      <c r="R666" s="80"/>
      <c r="S666" s="27"/>
      <c r="T666" s="27"/>
      <c r="U666" s="27"/>
      <c r="V666" s="27"/>
      <c r="W666" s="27"/>
      <c r="X666" s="27"/>
      <c r="Y666" s="27"/>
      <c r="Z666" s="27"/>
      <c r="AA666" s="27"/>
      <c r="AB666" s="27"/>
      <c r="AC666" s="27"/>
      <c r="AD666" s="27"/>
      <c r="AE666" s="27"/>
      <c r="AF666" s="27"/>
      <c r="AG666" s="27"/>
      <c r="AH666" s="27"/>
      <c r="AI666" s="27"/>
      <c r="AJ666" s="27"/>
      <c r="AK666" s="27"/>
      <c r="AL666" s="27"/>
    </row>
    <row r="667" spans="1:38">
      <c r="A667" s="27"/>
      <c r="B667" s="27"/>
      <c r="C667" s="27"/>
      <c r="D667" s="27"/>
      <c r="E667" s="27"/>
      <c r="F667" s="27"/>
      <c r="G667" s="27"/>
      <c r="H667" s="27"/>
      <c r="I667" s="27"/>
      <c r="J667" s="27"/>
      <c r="K667" s="27"/>
      <c r="L667" s="27"/>
      <c r="M667" s="27"/>
      <c r="N667" s="27"/>
      <c r="O667" s="27"/>
      <c r="P667" s="27"/>
      <c r="Q667" s="27"/>
      <c r="R667" s="80"/>
      <c r="S667" s="27"/>
      <c r="T667" s="27"/>
      <c r="U667" s="27"/>
      <c r="V667" s="27"/>
      <c r="W667" s="27"/>
      <c r="X667" s="27"/>
      <c r="Y667" s="27"/>
      <c r="Z667" s="27"/>
      <c r="AA667" s="27"/>
      <c r="AB667" s="27"/>
      <c r="AC667" s="27"/>
      <c r="AD667" s="27"/>
      <c r="AE667" s="27"/>
      <c r="AF667" s="27"/>
      <c r="AG667" s="27"/>
      <c r="AH667" s="27"/>
      <c r="AI667" s="27"/>
      <c r="AJ667" s="27"/>
      <c r="AK667" s="27"/>
      <c r="AL667" s="27"/>
    </row>
    <row r="668" spans="1:38">
      <c r="A668" s="27"/>
      <c r="B668" s="27"/>
      <c r="C668" s="27"/>
      <c r="D668" s="27"/>
      <c r="E668" s="27"/>
      <c r="F668" s="27"/>
      <c r="G668" s="27"/>
      <c r="H668" s="27"/>
      <c r="I668" s="27"/>
      <c r="J668" s="27"/>
      <c r="K668" s="27"/>
      <c r="L668" s="27"/>
      <c r="M668" s="27"/>
      <c r="N668" s="27"/>
      <c r="O668" s="27"/>
      <c r="P668" s="27"/>
      <c r="Q668" s="27"/>
      <c r="R668" s="80"/>
      <c r="S668" s="27"/>
      <c r="T668" s="27"/>
      <c r="U668" s="27"/>
      <c r="V668" s="27"/>
      <c r="W668" s="27"/>
      <c r="X668" s="27"/>
      <c r="Y668" s="27"/>
      <c r="Z668" s="27"/>
      <c r="AA668" s="27"/>
      <c r="AB668" s="27"/>
      <c r="AC668" s="27"/>
      <c r="AD668" s="27"/>
      <c r="AE668" s="27"/>
      <c r="AF668" s="27"/>
      <c r="AG668" s="27"/>
      <c r="AH668" s="27"/>
      <c r="AI668" s="27"/>
      <c r="AJ668" s="27"/>
      <c r="AK668" s="27"/>
      <c r="AL668" s="27"/>
    </row>
    <row r="669" spans="1:38">
      <c r="A669" s="27"/>
      <c r="B669" s="27"/>
      <c r="C669" s="27"/>
      <c r="D669" s="27"/>
      <c r="E669" s="27"/>
      <c r="F669" s="27"/>
      <c r="G669" s="27"/>
      <c r="H669" s="27"/>
      <c r="I669" s="27"/>
      <c r="J669" s="27"/>
      <c r="K669" s="27"/>
      <c r="L669" s="27"/>
      <c r="M669" s="27"/>
      <c r="N669" s="27"/>
      <c r="O669" s="27"/>
      <c r="P669" s="27"/>
      <c r="Q669" s="27"/>
      <c r="R669" s="80"/>
      <c r="S669" s="27"/>
      <c r="T669" s="27"/>
      <c r="U669" s="27"/>
      <c r="V669" s="27"/>
      <c r="W669" s="27"/>
      <c r="X669" s="27"/>
      <c r="Y669" s="27"/>
      <c r="Z669" s="27"/>
      <c r="AA669" s="27"/>
      <c r="AB669" s="27"/>
      <c r="AC669" s="27"/>
      <c r="AD669" s="27"/>
      <c r="AE669" s="27"/>
      <c r="AF669" s="27"/>
      <c r="AG669" s="27"/>
      <c r="AH669" s="27"/>
      <c r="AI669" s="27"/>
      <c r="AJ669" s="27"/>
      <c r="AK669" s="27"/>
      <c r="AL669" s="27"/>
    </row>
    <row r="670" spans="1:38">
      <c r="A670" s="27"/>
      <c r="B670" s="27"/>
      <c r="C670" s="27"/>
      <c r="D670" s="27"/>
      <c r="E670" s="27"/>
      <c r="F670" s="27"/>
      <c r="G670" s="27"/>
      <c r="H670" s="27"/>
      <c r="I670" s="27"/>
      <c r="J670" s="27"/>
      <c r="K670" s="27"/>
      <c r="L670" s="27"/>
      <c r="M670" s="27"/>
      <c r="N670" s="27"/>
      <c r="O670" s="27"/>
      <c r="P670" s="27"/>
      <c r="Q670" s="27"/>
      <c r="R670" s="80"/>
      <c r="S670" s="27"/>
      <c r="T670" s="27"/>
      <c r="U670" s="27"/>
      <c r="V670" s="27"/>
      <c r="W670" s="27"/>
      <c r="X670" s="27"/>
      <c r="Y670" s="27"/>
      <c r="Z670" s="27"/>
      <c r="AA670" s="27"/>
      <c r="AB670" s="27"/>
      <c r="AC670" s="27"/>
      <c r="AD670" s="27"/>
      <c r="AE670" s="27"/>
      <c r="AF670" s="27"/>
      <c r="AG670" s="27"/>
      <c r="AH670" s="27"/>
      <c r="AI670" s="27"/>
      <c r="AJ670" s="27"/>
      <c r="AK670" s="27"/>
      <c r="AL670" s="27"/>
    </row>
    <row r="671" spans="1:38">
      <c r="A671" s="27"/>
      <c r="B671" s="27"/>
      <c r="C671" s="27"/>
      <c r="D671" s="27"/>
      <c r="E671" s="27"/>
      <c r="F671" s="27"/>
      <c r="G671" s="27"/>
      <c r="H671" s="27"/>
      <c r="I671" s="27"/>
      <c r="J671" s="27"/>
      <c r="K671" s="27"/>
      <c r="L671" s="27"/>
      <c r="M671" s="27"/>
      <c r="N671" s="27"/>
      <c r="O671" s="27"/>
      <c r="P671" s="27"/>
      <c r="Q671" s="27"/>
      <c r="R671" s="80"/>
      <c r="S671" s="27"/>
      <c r="T671" s="27"/>
      <c r="U671" s="27"/>
      <c r="V671" s="27"/>
      <c r="W671" s="27"/>
      <c r="X671" s="27"/>
      <c r="Y671" s="27"/>
      <c r="Z671" s="27"/>
      <c r="AA671" s="27"/>
      <c r="AB671" s="27"/>
      <c r="AC671" s="27"/>
      <c r="AD671" s="27"/>
      <c r="AE671" s="27"/>
      <c r="AF671" s="27"/>
      <c r="AG671" s="27"/>
      <c r="AH671" s="27"/>
      <c r="AI671" s="27"/>
      <c r="AJ671" s="27"/>
      <c r="AK671" s="27"/>
      <c r="AL671" s="27"/>
    </row>
    <row r="672" spans="1:38">
      <c r="A672" s="27"/>
      <c r="B672" s="27"/>
      <c r="C672" s="27"/>
      <c r="D672" s="27"/>
      <c r="E672" s="27"/>
      <c r="F672" s="27"/>
      <c r="G672" s="27"/>
      <c r="H672" s="27"/>
      <c r="I672" s="27"/>
      <c r="J672" s="27"/>
      <c r="K672" s="27"/>
      <c r="L672" s="27"/>
      <c r="M672" s="27"/>
      <c r="N672" s="27"/>
      <c r="O672" s="27"/>
      <c r="P672" s="27"/>
      <c r="Q672" s="27"/>
      <c r="R672" s="80"/>
      <c r="S672" s="27"/>
      <c r="T672" s="27"/>
      <c r="U672" s="27"/>
      <c r="V672" s="27"/>
      <c r="W672" s="27"/>
      <c r="X672" s="27"/>
      <c r="Y672" s="27"/>
      <c r="Z672" s="27"/>
      <c r="AA672" s="27"/>
      <c r="AB672" s="27"/>
      <c r="AC672" s="27"/>
      <c r="AD672" s="27"/>
      <c r="AE672" s="27"/>
      <c r="AF672" s="27"/>
      <c r="AG672" s="27"/>
      <c r="AH672" s="27"/>
      <c r="AI672" s="27"/>
      <c r="AJ672" s="27"/>
      <c r="AK672" s="27"/>
      <c r="AL672" s="27"/>
    </row>
    <row r="673" spans="1:38">
      <c r="A673" s="27"/>
      <c r="B673" s="27"/>
      <c r="C673" s="27"/>
      <c r="D673" s="27"/>
      <c r="E673" s="27"/>
      <c r="F673" s="27"/>
      <c r="G673" s="27"/>
      <c r="H673" s="27"/>
      <c r="I673" s="27"/>
      <c r="J673" s="27"/>
      <c r="K673" s="27"/>
      <c r="L673" s="27"/>
      <c r="M673" s="27"/>
      <c r="N673" s="27"/>
      <c r="O673" s="27"/>
      <c r="P673" s="27"/>
      <c r="Q673" s="27"/>
      <c r="R673" s="80"/>
      <c r="S673" s="27"/>
      <c r="T673" s="27"/>
      <c r="U673" s="27"/>
      <c r="V673" s="27"/>
      <c r="W673" s="27"/>
      <c r="X673" s="27"/>
      <c r="Y673" s="27"/>
      <c r="Z673" s="27"/>
      <c r="AA673" s="27"/>
      <c r="AB673" s="27"/>
      <c r="AC673" s="27"/>
      <c r="AD673" s="27"/>
      <c r="AE673" s="27"/>
      <c r="AF673" s="27"/>
      <c r="AG673" s="27"/>
      <c r="AH673" s="27"/>
      <c r="AI673" s="27"/>
      <c r="AJ673" s="27"/>
      <c r="AK673" s="27"/>
      <c r="AL673" s="27"/>
    </row>
    <row r="674" spans="1:38">
      <c r="A674" s="27"/>
      <c r="B674" s="27"/>
      <c r="C674" s="27"/>
      <c r="D674" s="27"/>
      <c r="E674" s="27"/>
      <c r="F674" s="27"/>
      <c r="G674" s="27"/>
      <c r="H674" s="27"/>
      <c r="I674" s="27"/>
      <c r="J674" s="27"/>
      <c r="K674" s="27"/>
      <c r="L674" s="27"/>
      <c r="M674" s="27"/>
      <c r="N674" s="27"/>
      <c r="O674" s="27"/>
      <c r="P674" s="27"/>
      <c r="Q674" s="27"/>
      <c r="R674" s="80"/>
      <c r="S674" s="27"/>
      <c r="T674" s="27"/>
      <c r="U674" s="27"/>
      <c r="V674" s="27"/>
      <c r="W674" s="27"/>
      <c r="X674" s="27"/>
      <c r="Y674" s="27"/>
      <c r="Z674" s="27"/>
      <c r="AA674" s="27"/>
      <c r="AB674" s="27"/>
      <c r="AC674" s="27"/>
      <c r="AD674" s="27"/>
      <c r="AE674" s="27"/>
      <c r="AF674" s="27"/>
      <c r="AG674" s="27"/>
      <c r="AH674" s="27"/>
      <c r="AI674" s="27"/>
      <c r="AJ674" s="27"/>
      <c r="AK674" s="27"/>
      <c r="AL674" s="27"/>
    </row>
    <row r="675" spans="1:38">
      <c r="A675" s="27"/>
      <c r="B675" s="27"/>
      <c r="C675" s="27"/>
      <c r="D675" s="27"/>
      <c r="E675" s="27"/>
      <c r="F675" s="27"/>
      <c r="G675" s="27"/>
      <c r="H675" s="27"/>
      <c r="I675" s="27"/>
      <c r="J675" s="27"/>
      <c r="K675" s="27"/>
      <c r="L675" s="27"/>
      <c r="M675" s="27"/>
      <c r="N675" s="27"/>
      <c r="O675" s="27"/>
      <c r="P675" s="27"/>
      <c r="Q675" s="27"/>
      <c r="R675" s="80"/>
      <c r="S675" s="27"/>
      <c r="T675" s="27"/>
      <c r="U675" s="27"/>
      <c r="V675" s="27"/>
      <c r="W675" s="27"/>
      <c r="X675" s="27"/>
      <c r="Y675" s="27"/>
      <c r="Z675" s="27"/>
      <c r="AA675" s="27"/>
      <c r="AB675" s="27"/>
      <c r="AC675" s="27"/>
      <c r="AD675" s="27"/>
      <c r="AE675" s="27"/>
      <c r="AF675" s="27"/>
      <c r="AG675" s="27"/>
      <c r="AH675" s="27"/>
      <c r="AI675" s="27"/>
      <c r="AJ675" s="27"/>
      <c r="AK675" s="27"/>
      <c r="AL675" s="27"/>
    </row>
    <row r="676" spans="1:38">
      <c r="A676" s="27"/>
      <c r="B676" s="27"/>
      <c r="C676" s="27"/>
      <c r="D676" s="27"/>
      <c r="E676" s="27"/>
      <c r="F676" s="27"/>
      <c r="G676" s="27"/>
      <c r="H676" s="27"/>
      <c r="I676" s="27"/>
      <c r="J676" s="27"/>
      <c r="K676" s="27"/>
      <c r="L676" s="27"/>
      <c r="M676" s="27"/>
      <c r="N676" s="27"/>
      <c r="O676" s="27"/>
      <c r="P676" s="27"/>
      <c r="Q676" s="27"/>
      <c r="R676" s="80"/>
      <c r="S676" s="27"/>
      <c r="T676" s="27"/>
      <c r="U676" s="27"/>
      <c r="V676" s="27"/>
      <c r="W676" s="27"/>
      <c r="X676" s="27"/>
      <c r="Y676" s="27"/>
      <c r="Z676" s="27"/>
      <c r="AA676" s="27"/>
      <c r="AB676" s="27"/>
      <c r="AC676" s="27"/>
      <c r="AD676" s="27"/>
      <c r="AE676" s="27"/>
      <c r="AF676" s="27"/>
      <c r="AG676" s="27"/>
      <c r="AH676" s="27"/>
      <c r="AI676" s="27"/>
      <c r="AJ676" s="27"/>
      <c r="AK676" s="27"/>
      <c r="AL676" s="27"/>
    </row>
    <row r="677" spans="1:38">
      <c r="A677" s="27"/>
      <c r="B677" s="27"/>
      <c r="C677" s="27"/>
      <c r="D677" s="27"/>
      <c r="E677" s="27"/>
      <c r="F677" s="27"/>
      <c r="G677" s="27"/>
      <c r="H677" s="27"/>
      <c r="I677" s="27"/>
      <c r="J677" s="27"/>
      <c r="K677" s="27"/>
      <c r="L677" s="27"/>
      <c r="M677" s="27"/>
      <c r="N677" s="27"/>
      <c r="O677" s="27"/>
      <c r="P677" s="27"/>
      <c r="Q677" s="27"/>
      <c r="R677" s="80"/>
      <c r="S677" s="27"/>
      <c r="T677" s="27"/>
      <c r="U677" s="27"/>
      <c r="V677" s="27"/>
      <c r="W677" s="27"/>
      <c r="X677" s="27"/>
      <c r="Y677" s="27"/>
      <c r="Z677" s="27"/>
      <c r="AA677" s="27"/>
      <c r="AB677" s="27"/>
      <c r="AC677" s="27"/>
      <c r="AD677" s="27"/>
      <c r="AE677" s="27"/>
      <c r="AF677" s="27"/>
      <c r="AG677" s="27"/>
      <c r="AH677" s="27"/>
      <c r="AI677" s="27"/>
      <c r="AJ677" s="27"/>
      <c r="AK677" s="27"/>
      <c r="AL677" s="27"/>
    </row>
    <row r="678" spans="1:38">
      <c r="A678" s="27"/>
      <c r="B678" s="27"/>
      <c r="C678" s="27"/>
      <c r="D678" s="27"/>
      <c r="E678" s="27"/>
      <c r="F678" s="27"/>
      <c r="G678" s="27"/>
      <c r="H678" s="27"/>
      <c r="I678" s="27"/>
      <c r="J678" s="27"/>
      <c r="K678" s="27"/>
      <c r="L678" s="27"/>
      <c r="M678" s="27"/>
      <c r="N678" s="27"/>
      <c r="O678" s="27"/>
      <c r="P678" s="27"/>
      <c r="Q678" s="27"/>
      <c r="R678" s="80"/>
      <c r="S678" s="27"/>
      <c r="T678" s="27"/>
      <c r="U678" s="27"/>
      <c r="V678" s="27"/>
      <c r="W678" s="27"/>
      <c r="X678" s="27"/>
      <c r="Y678" s="27"/>
      <c r="Z678" s="27"/>
      <c r="AA678" s="27"/>
      <c r="AB678" s="27"/>
      <c r="AC678" s="27"/>
      <c r="AD678" s="27"/>
      <c r="AE678" s="27"/>
      <c r="AF678" s="27"/>
      <c r="AG678" s="27"/>
      <c r="AH678" s="27"/>
      <c r="AI678" s="27"/>
      <c r="AJ678" s="27"/>
      <c r="AK678" s="27"/>
      <c r="AL678" s="27"/>
    </row>
    <row r="679" spans="1:38">
      <c r="A679" s="27"/>
      <c r="B679" s="27"/>
      <c r="C679" s="27"/>
      <c r="D679" s="27"/>
      <c r="E679" s="27"/>
      <c r="F679" s="27"/>
      <c r="G679" s="27"/>
      <c r="H679" s="27"/>
      <c r="I679" s="27"/>
      <c r="J679" s="27"/>
      <c r="K679" s="27"/>
      <c r="L679" s="27"/>
      <c r="M679" s="27"/>
      <c r="N679" s="27"/>
      <c r="O679" s="27"/>
      <c r="P679" s="27"/>
      <c r="Q679" s="27"/>
      <c r="R679" s="80"/>
      <c r="S679" s="27"/>
      <c r="T679" s="27"/>
      <c r="U679" s="27"/>
      <c r="V679" s="27"/>
      <c r="W679" s="27"/>
      <c r="X679" s="27"/>
      <c r="Y679" s="27"/>
      <c r="Z679" s="27"/>
      <c r="AA679" s="27"/>
      <c r="AB679" s="27"/>
      <c r="AC679" s="27"/>
      <c r="AD679" s="27"/>
      <c r="AE679" s="27"/>
      <c r="AF679" s="27"/>
      <c r="AG679" s="27"/>
      <c r="AH679" s="27"/>
      <c r="AI679" s="27"/>
      <c r="AJ679" s="27"/>
      <c r="AK679" s="27"/>
      <c r="AL679" s="27"/>
    </row>
    <row r="680" spans="1:38">
      <c r="A680" s="27"/>
      <c r="B680" s="27"/>
      <c r="C680" s="27"/>
      <c r="D680" s="27"/>
      <c r="E680" s="27"/>
      <c r="F680" s="27"/>
      <c r="G680" s="27"/>
      <c r="H680" s="27"/>
      <c r="I680" s="27"/>
      <c r="J680" s="27"/>
      <c r="K680" s="27"/>
      <c r="L680" s="27"/>
      <c r="M680" s="27"/>
      <c r="N680" s="27"/>
      <c r="O680" s="27"/>
      <c r="P680" s="27"/>
      <c r="Q680" s="27"/>
      <c r="R680" s="80"/>
      <c r="S680" s="27"/>
      <c r="T680" s="27"/>
      <c r="U680" s="27"/>
      <c r="V680" s="27"/>
      <c r="W680" s="27"/>
      <c r="X680" s="27"/>
      <c r="Y680" s="27"/>
      <c r="Z680" s="27"/>
      <c r="AA680" s="27"/>
      <c r="AB680" s="27"/>
      <c r="AC680" s="27"/>
      <c r="AD680" s="27"/>
      <c r="AE680" s="27"/>
      <c r="AF680" s="27"/>
      <c r="AG680" s="27"/>
      <c r="AH680" s="27"/>
      <c r="AI680" s="27"/>
      <c r="AJ680" s="27"/>
      <c r="AK680" s="27"/>
      <c r="AL680" s="27"/>
    </row>
    <row r="681" spans="1:38">
      <c r="A681" s="27"/>
      <c r="B681" s="27"/>
      <c r="C681" s="27"/>
      <c r="D681" s="27"/>
      <c r="E681" s="27"/>
      <c r="F681" s="27"/>
      <c r="G681" s="27"/>
      <c r="H681" s="27"/>
      <c r="I681" s="27"/>
      <c r="J681" s="27"/>
      <c r="K681" s="27"/>
      <c r="L681" s="27"/>
      <c r="M681" s="27"/>
      <c r="N681" s="27"/>
      <c r="O681" s="27"/>
      <c r="P681" s="27"/>
      <c r="Q681" s="27"/>
      <c r="R681" s="80"/>
      <c r="S681" s="27"/>
      <c r="T681" s="27"/>
      <c r="U681" s="27"/>
      <c r="V681" s="27"/>
      <c r="W681" s="27"/>
      <c r="X681" s="27"/>
      <c r="Y681" s="27"/>
      <c r="Z681" s="27"/>
      <c r="AA681" s="27"/>
      <c r="AB681" s="27"/>
      <c r="AC681" s="27"/>
      <c r="AD681" s="27"/>
      <c r="AE681" s="27"/>
      <c r="AF681" s="27"/>
      <c r="AG681" s="27"/>
      <c r="AH681" s="27"/>
      <c r="AI681" s="27"/>
      <c r="AJ681" s="27"/>
      <c r="AK681" s="27"/>
      <c r="AL681" s="27"/>
    </row>
    <row r="682" spans="1:38">
      <c r="A682" s="27"/>
      <c r="B682" s="27"/>
      <c r="C682" s="27"/>
      <c r="D682" s="27"/>
      <c r="E682" s="27"/>
      <c r="F682" s="27"/>
      <c r="G682" s="27"/>
      <c r="H682" s="27"/>
      <c r="I682" s="27"/>
      <c r="J682" s="27"/>
      <c r="K682" s="27"/>
      <c r="L682" s="27"/>
      <c r="M682" s="27"/>
      <c r="N682" s="27"/>
      <c r="O682" s="27"/>
      <c r="P682" s="27"/>
      <c r="Q682" s="27"/>
      <c r="R682" s="80"/>
      <c r="S682" s="27"/>
      <c r="T682" s="27"/>
      <c r="U682" s="27"/>
      <c r="V682" s="27"/>
      <c r="W682" s="27"/>
      <c r="X682" s="27"/>
      <c r="Y682" s="27"/>
      <c r="Z682" s="27"/>
      <c r="AA682" s="27"/>
      <c r="AB682" s="27"/>
      <c r="AC682" s="27"/>
      <c r="AD682" s="27"/>
      <c r="AE682" s="27"/>
      <c r="AF682" s="27"/>
      <c r="AG682" s="27"/>
      <c r="AH682" s="27"/>
      <c r="AI682" s="27"/>
      <c r="AJ682" s="27"/>
      <c r="AK682" s="27"/>
      <c r="AL682" s="27"/>
    </row>
    <row r="683" spans="1:38">
      <c r="A683" s="27"/>
      <c r="B683" s="27"/>
      <c r="C683" s="27"/>
      <c r="D683" s="27"/>
      <c r="E683" s="27"/>
      <c r="F683" s="27"/>
      <c r="G683" s="27"/>
      <c r="H683" s="27"/>
      <c r="I683" s="27"/>
      <c r="J683" s="27"/>
      <c r="K683" s="27"/>
      <c r="L683" s="27"/>
      <c r="M683" s="27"/>
      <c r="N683" s="27"/>
      <c r="O683" s="27"/>
      <c r="P683" s="27"/>
      <c r="Q683" s="27"/>
      <c r="R683" s="80"/>
      <c r="S683" s="27"/>
      <c r="T683" s="27"/>
      <c r="U683" s="27"/>
      <c r="V683" s="27"/>
      <c r="W683" s="27"/>
      <c r="X683" s="27"/>
      <c r="Y683" s="27"/>
      <c r="Z683" s="27"/>
      <c r="AA683" s="27"/>
      <c r="AB683" s="27"/>
      <c r="AC683" s="27"/>
      <c r="AD683" s="27"/>
      <c r="AE683" s="27"/>
      <c r="AF683" s="27"/>
      <c r="AG683" s="27"/>
      <c r="AH683" s="27"/>
      <c r="AI683" s="27"/>
      <c r="AJ683" s="27"/>
      <c r="AK683" s="27"/>
      <c r="AL683" s="27"/>
    </row>
    <row r="684" spans="1:38">
      <c r="A684" s="27"/>
      <c r="B684" s="27"/>
      <c r="C684" s="27"/>
      <c r="D684" s="27"/>
      <c r="E684" s="27"/>
      <c r="F684" s="27"/>
      <c r="G684" s="27"/>
      <c r="H684" s="27"/>
      <c r="I684" s="27"/>
      <c r="J684" s="27"/>
      <c r="K684" s="27"/>
      <c r="L684" s="27"/>
      <c r="M684" s="27"/>
      <c r="N684" s="27"/>
      <c r="O684" s="27"/>
      <c r="P684" s="27"/>
      <c r="Q684" s="27"/>
      <c r="R684" s="80"/>
      <c r="S684" s="27"/>
      <c r="T684" s="27"/>
      <c r="U684" s="27"/>
      <c r="V684" s="27"/>
      <c r="W684" s="27"/>
      <c r="X684" s="27"/>
      <c r="Y684" s="27"/>
      <c r="Z684" s="27"/>
      <c r="AA684" s="27"/>
      <c r="AB684" s="27"/>
      <c r="AC684" s="27"/>
      <c r="AD684" s="27"/>
      <c r="AE684" s="27"/>
      <c r="AF684" s="27"/>
      <c r="AG684" s="27"/>
      <c r="AH684" s="27"/>
      <c r="AI684" s="27"/>
      <c r="AJ684" s="27"/>
      <c r="AK684" s="27"/>
      <c r="AL684" s="27"/>
    </row>
    <row r="685" spans="1:38">
      <c r="A685" s="27"/>
      <c r="B685" s="27"/>
      <c r="C685" s="27"/>
      <c r="D685" s="27"/>
      <c r="E685" s="27"/>
      <c r="F685" s="27"/>
      <c r="G685" s="27"/>
      <c r="H685" s="27"/>
      <c r="I685" s="27"/>
      <c r="J685" s="27"/>
      <c r="K685" s="27"/>
      <c r="L685" s="27"/>
      <c r="M685" s="27"/>
      <c r="N685" s="27"/>
      <c r="O685" s="27"/>
      <c r="P685" s="27"/>
      <c r="Q685" s="27"/>
      <c r="R685" s="80"/>
      <c r="S685" s="27"/>
      <c r="T685" s="27"/>
      <c r="U685" s="27"/>
      <c r="V685" s="27"/>
      <c r="W685" s="27"/>
      <c r="X685" s="27"/>
      <c r="Y685" s="27"/>
      <c r="Z685" s="27"/>
      <c r="AA685" s="27"/>
      <c r="AB685" s="27"/>
      <c r="AC685" s="27"/>
      <c r="AD685" s="27"/>
      <c r="AE685" s="27"/>
      <c r="AF685" s="27"/>
      <c r="AG685" s="27"/>
      <c r="AH685" s="27"/>
      <c r="AI685" s="27"/>
      <c r="AJ685" s="27"/>
      <c r="AK685" s="27"/>
      <c r="AL685" s="27"/>
    </row>
    <row r="686" spans="1:38">
      <c r="A686" s="27"/>
      <c r="B686" s="27"/>
      <c r="C686" s="27"/>
      <c r="D686" s="27"/>
      <c r="E686" s="27"/>
      <c r="F686" s="27"/>
      <c r="G686" s="27"/>
      <c r="H686" s="27"/>
      <c r="I686" s="27"/>
      <c r="J686" s="27"/>
      <c r="K686" s="27"/>
      <c r="L686" s="27"/>
      <c r="M686" s="27"/>
      <c r="N686" s="27"/>
      <c r="O686" s="27"/>
      <c r="P686" s="27"/>
      <c r="Q686" s="27"/>
      <c r="R686" s="80"/>
      <c r="S686" s="27"/>
      <c r="T686" s="27"/>
      <c r="U686" s="27"/>
      <c r="V686" s="27"/>
      <c r="W686" s="27"/>
      <c r="X686" s="27"/>
      <c r="Y686" s="27"/>
      <c r="Z686" s="27"/>
      <c r="AA686" s="27"/>
      <c r="AB686" s="27"/>
      <c r="AC686" s="27"/>
      <c r="AD686" s="27"/>
      <c r="AE686" s="27"/>
      <c r="AF686" s="27"/>
      <c r="AG686" s="27"/>
      <c r="AH686" s="27"/>
      <c r="AI686" s="27"/>
      <c r="AJ686" s="27"/>
      <c r="AK686" s="27"/>
      <c r="AL686" s="27"/>
    </row>
    <row r="687" spans="1:38">
      <c r="A687" s="27"/>
      <c r="B687" s="27"/>
      <c r="C687" s="27"/>
      <c r="D687" s="27"/>
      <c r="E687" s="27"/>
      <c r="F687" s="27"/>
      <c r="G687" s="27"/>
      <c r="H687" s="27"/>
      <c r="I687" s="27"/>
      <c r="J687" s="27"/>
      <c r="K687" s="27"/>
      <c r="L687" s="27"/>
      <c r="M687" s="27"/>
      <c r="N687" s="27"/>
      <c r="O687" s="27"/>
      <c r="P687" s="27"/>
      <c r="Q687" s="27"/>
      <c r="R687" s="80"/>
      <c r="S687" s="27"/>
      <c r="T687" s="27"/>
      <c r="U687" s="27"/>
      <c r="V687" s="27"/>
      <c r="W687" s="27"/>
      <c r="X687" s="27"/>
      <c r="Y687" s="27"/>
      <c r="Z687" s="27"/>
      <c r="AA687" s="27"/>
      <c r="AB687" s="27"/>
      <c r="AC687" s="27"/>
      <c r="AD687" s="27"/>
      <c r="AE687" s="27"/>
      <c r="AF687" s="27"/>
      <c r="AG687" s="27"/>
      <c r="AH687" s="27"/>
      <c r="AI687" s="27"/>
      <c r="AJ687" s="27"/>
      <c r="AK687" s="27"/>
      <c r="AL687" s="27"/>
    </row>
    <row r="688" spans="1:38">
      <c r="A688" s="27"/>
      <c r="B688" s="27"/>
      <c r="C688" s="27"/>
      <c r="D688" s="27"/>
      <c r="E688" s="27"/>
      <c r="F688" s="27"/>
      <c r="G688" s="27"/>
      <c r="H688" s="27"/>
      <c r="I688" s="27"/>
      <c r="J688" s="27"/>
      <c r="K688" s="27"/>
      <c r="L688" s="27"/>
      <c r="M688" s="27"/>
      <c r="N688" s="27"/>
      <c r="O688" s="27"/>
      <c r="P688" s="27"/>
      <c r="Q688" s="27"/>
      <c r="R688" s="80"/>
      <c r="S688" s="27"/>
      <c r="T688" s="27"/>
      <c r="U688" s="27"/>
      <c r="V688" s="27"/>
      <c r="W688" s="27"/>
      <c r="X688" s="27"/>
      <c r="Y688" s="27"/>
      <c r="Z688" s="27"/>
      <c r="AA688" s="27"/>
      <c r="AB688" s="27"/>
      <c r="AC688" s="27"/>
      <c r="AD688" s="27"/>
      <c r="AE688" s="27"/>
      <c r="AF688" s="27"/>
      <c r="AG688" s="27"/>
      <c r="AH688" s="27"/>
      <c r="AI688" s="27"/>
      <c r="AJ688" s="27"/>
      <c r="AK688" s="27"/>
      <c r="AL688" s="27"/>
    </row>
    <row r="689" spans="1:38">
      <c r="A689" s="27"/>
      <c r="B689" s="27"/>
      <c r="C689" s="27"/>
      <c r="D689" s="27"/>
      <c r="E689" s="27"/>
      <c r="F689" s="27"/>
      <c r="G689" s="27"/>
      <c r="H689" s="27"/>
      <c r="I689" s="27"/>
      <c r="J689" s="27"/>
      <c r="K689" s="27"/>
      <c r="L689" s="27"/>
      <c r="M689" s="27"/>
      <c r="N689" s="27"/>
      <c r="O689" s="27"/>
      <c r="P689" s="27"/>
      <c r="Q689" s="27"/>
      <c r="R689" s="80"/>
      <c r="S689" s="27"/>
      <c r="T689" s="27"/>
      <c r="U689" s="27"/>
      <c r="V689" s="27"/>
      <c r="W689" s="27"/>
      <c r="X689" s="27"/>
      <c r="Y689" s="27"/>
      <c r="Z689" s="27"/>
      <c r="AA689" s="27"/>
      <c r="AB689" s="27"/>
      <c r="AC689" s="27"/>
      <c r="AD689" s="27"/>
      <c r="AE689" s="27"/>
      <c r="AF689" s="27"/>
      <c r="AG689" s="27"/>
      <c r="AH689" s="27"/>
      <c r="AI689" s="27"/>
      <c r="AJ689" s="27"/>
      <c r="AK689" s="27"/>
      <c r="AL689" s="27"/>
    </row>
    <row r="690" spans="1:38">
      <c r="A690" s="27"/>
      <c r="B690" s="27"/>
      <c r="C690" s="27"/>
      <c r="D690" s="27"/>
      <c r="E690" s="27"/>
      <c r="F690" s="27"/>
      <c r="G690" s="27"/>
      <c r="H690" s="27"/>
      <c r="I690" s="27"/>
      <c r="J690" s="27"/>
      <c r="K690" s="27"/>
      <c r="L690" s="27"/>
      <c r="M690" s="27"/>
      <c r="N690" s="27"/>
      <c r="O690" s="27"/>
      <c r="P690" s="27"/>
      <c r="Q690" s="27"/>
      <c r="R690" s="80"/>
      <c r="S690" s="27"/>
      <c r="T690" s="27"/>
      <c r="U690" s="27"/>
      <c r="V690" s="27"/>
      <c r="W690" s="27"/>
      <c r="X690" s="27"/>
      <c r="Y690" s="27"/>
      <c r="Z690" s="27"/>
      <c r="AA690" s="27"/>
      <c r="AB690" s="27"/>
      <c r="AC690" s="27"/>
      <c r="AD690" s="27"/>
      <c r="AE690" s="27"/>
      <c r="AF690" s="27"/>
      <c r="AG690" s="27"/>
      <c r="AH690" s="27"/>
      <c r="AI690" s="27"/>
      <c r="AJ690" s="27"/>
      <c r="AK690" s="27"/>
      <c r="AL690" s="27"/>
    </row>
    <row r="691" spans="1:38">
      <c r="A691" s="27"/>
      <c r="B691" s="27"/>
      <c r="C691" s="27"/>
      <c r="D691" s="27"/>
      <c r="E691" s="27"/>
      <c r="F691" s="27"/>
      <c r="G691" s="27"/>
      <c r="H691" s="27"/>
      <c r="I691" s="27"/>
      <c r="J691" s="27"/>
      <c r="K691" s="27"/>
      <c r="L691" s="27"/>
      <c r="M691" s="27"/>
      <c r="N691" s="27"/>
      <c r="O691" s="27"/>
      <c r="P691" s="27"/>
      <c r="Q691" s="27"/>
      <c r="R691" s="80"/>
      <c r="S691" s="27"/>
      <c r="T691" s="27"/>
      <c r="U691" s="27"/>
      <c r="V691" s="27"/>
      <c r="W691" s="27"/>
      <c r="X691" s="27"/>
      <c r="Y691" s="27"/>
      <c r="Z691" s="27"/>
      <c r="AA691" s="27"/>
      <c r="AB691" s="27"/>
      <c r="AC691" s="27"/>
      <c r="AD691" s="27"/>
      <c r="AE691" s="27"/>
      <c r="AF691" s="27"/>
      <c r="AG691" s="27"/>
      <c r="AH691" s="27"/>
      <c r="AI691" s="27"/>
      <c r="AJ691" s="27"/>
      <c r="AK691" s="27"/>
      <c r="AL691" s="27"/>
    </row>
    <row r="692" spans="1:38">
      <c r="A692" s="27"/>
      <c r="B692" s="27"/>
      <c r="C692" s="27"/>
      <c r="D692" s="27"/>
      <c r="E692" s="27"/>
      <c r="F692" s="27"/>
      <c r="G692" s="27"/>
      <c r="H692" s="27"/>
      <c r="I692" s="27"/>
      <c r="J692" s="27"/>
      <c r="K692" s="27"/>
      <c r="L692" s="27"/>
      <c r="M692" s="27"/>
      <c r="N692" s="27"/>
      <c r="O692" s="27"/>
      <c r="P692" s="27"/>
      <c r="Q692" s="27"/>
      <c r="R692" s="80"/>
      <c r="S692" s="27"/>
      <c r="T692" s="27"/>
      <c r="U692" s="27"/>
      <c r="V692" s="27"/>
      <c r="W692" s="27"/>
      <c r="X692" s="27"/>
      <c r="Y692" s="27"/>
      <c r="Z692" s="27"/>
      <c r="AA692" s="27"/>
      <c r="AB692" s="27"/>
      <c r="AC692" s="27"/>
      <c r="AD692" s="27"/>
      <c r="AE692" s="27"/>
      <c r="AF692" s="27"/>
      <c r="AG692" s="27"/>
      <c r="AH692" s="27"/>
      <c r="AI692" s="27"/>
      <c r="AJ692" s="27"/>
      <c r="AK692" s="27"/>
      <c r="AL692" s="27"/>
    </row>
    <row r="693" spans="1:38">
      <c r="A693" s="27"/>
      <c r="B693" s="27"/>
      <c r="C693" s="27"/>
      <c r="D693" s="27"/>
      <c r="E693" s="27"/>
      <c r="F693" s="27"/>
      <c r="G693" s="27"/>
      <c r="H693" s="27"/>
      <c r="I693" s="27"/>
      <c r="J693" s="27"/>
      <c r="K693" s="27"/>
      <c r="L693" s="27"/>
      <c r="M693" s="27"/>
      <c r="N693" s="27"/>
      <c r="O693" s="27"/>
      <c r="P693" s="27"/>
      <c r="Q693" s="27"/>
      <c r="R693" s="80"/>
      <c r="S693" s="27"/>
      <c r="T693" s="27"/>
      <c r="U693" s="27"/>
      <c r="V693" s="27"/>
      <c r="W693" s="27"/>
      <c r="X693" s="27"/>
      <c r="Y693" s="27"/>
      <c r="Z693" s="27"/>
      <c r="AA693" s="27"/>
      <c r="AB693" s="27"/>
      <c r="AC693" s="27"/>
      <c r="AD693" s="27"/>
      <c r="AE693" s="27"/>
      <c r="AF693" s="27"/>
      <c r="AG693" s="27"/>
      <c r="AH693" s="27"/>
      <c r="AI693" s="27"/>
      <c r="AJ693" s="27"/>
      <c r="AK693" s="27"/>
      <c r="AL693" s="27"/>
    </row>
    <row r="694" spans="1:38">
      <c r="A694" s="27"/>
      <c r="B694" s="27"/>
      <c r="C694" s="27"/>
      <c r="D694" s="27"/>
      <c r="E694" s="27"/>
      <c r="F694" s="27"/>
      <c r="G694" s="27"/>
      <c r="H694" s="27"/>
      <c r="I694" s="27"/>
      <c r="J694" s="27"/>
      <c r="K694" s="27"/>
      <c r="L694" s="27"/>
      <c r="M694" s="27"/>
      <c r="N694" s="27"/>
      <c r="O694" s="27"/>
      <c r="P694" s="27"/>
      <c r="Q694" s="27"/>
      <c r="R694" s="80"/>
      <c r="S694" s="27"/>
      <c r="T694" s="27"/>
      <c r="U694" s="27"/>
      <c r="V694" s="27"/>
      <c r="W694" s="27"/>
      <c r="X694" s="27"/>
      <c r="Y694" s="27"/>
      <c r="Z694" s="27"/>
      <c r="AA694" s="27"/>
      <c r="AB694" s="27"/>
      <c r="AC694" s="27"/>
      <c r="AD694" s="27"/>
      <c r="AE694" s="27"/>
      <c r="AF694" s="27"/>
      <c r="AG694" s="27"/>
      <c r="AH694" s="27"/>
      <c r="AI694" s="27"/>
      <c r="AJ694" s="27"/>
      <c r="AK694" s="27"/>
      <c r="AL694" s="27"/>
    </row>
    <row r="695" spans="1:38">
      <c r="A695" s="27"/>
      <c r="B695" s="27"/>
      <c r="C695" s="27"/>
      <c r="D695" s="27"/>
      <c r="E695" s="27"/>
      <c r="F695" s="27"/>
      <c r="G695" s="27"/>
      <c r="H695" s="27"/>
      <c r="I695" s="27"/>
      <c r="J695" s="27"/>
      <c r="K695" s="27"/>
      <c r="L695" s="27"/>
      <c r="M695" s="27"/>
      <c r="N695" s="27"/>
      <c r="O695" s="27"/>
      <c r="P695" s="27"/>
      <c r="Q695" s="27"/>
      <c r="R695" s="80"/>
      <c r="S695" s="27"/>
      <c r="T695" s="27"/>
      <c r="U695" s="27"/>
      <c r="V695" s="27"/>
      <c r="W695" s="27"/>
      <c r="X695" s="27"/>
      <c r="Y695" s="27"/>
      <c r="Z695" s="27"/>
      <c r="AA695" s="27"/>
      <c r="AB695" s="27"/>
      <c r="AC695" s="27"/>
      <c r="AD695" s="27"/>
      <c r="AE695" s="27"/>
      <c r="AF695" s="27"/>
      <c r="AG695" s="27"/>
      <c r="AH695" s="27"/>
      <c r="AI695" s="27"/>
      <c r="AJ695" s="27"/>
      <c r="AK695" s="27"/>
      <c r="AL695" s="27"/>
    </row>
    <row r="696" spans="1:38">
      <c r="A696" s="27"/>
      <c r="B696" s="27"/>
      <c r="C696" s="27"/>
      <c r="D696" s="27"/>
      <c r="E696" s="27"/>
      <c r="F696" s="27"/>
      <c r="G696" s="27"/>
      <c r="H696" s="27"/>
      <c r="I696" s="27"/>
      <c r="J696" s="27"/>
      <c r="K696" s="27"/>
      <c r="L696" s="27"/>
      <c r="M696" s="27"/>
      <c r="N696" s="27"/>
      <c r="O696" s="27"/>
      <c r="P696" s="27"/>
      <c r="Q696" s="27"/>
      <c r="R696" s="80"/>
      <c r="S696" s="27"/>
      <c r="T696" s="27"/>
      <c r="U696" s="27"/>
      <c r="V696" s="27"/>
      <c r="W696" s="27"/>
      <c r="X696" s="27"/>
      <c r="Y696" s="27"/>
      <c r="Z696" s="27"/>
      <c r="AA696" s="27"/>
      <c r="AB696" s="27"/>
      <c r="AC696" s="27"/>
      <c r="AD696" s="27"/>
      <c r="AE696" s="27"/>
      <c r="AF696" s="27"/>
      <c r="AG696" s="27"/>
      <c r="AH696" s="27"/>
      <c r="AI696" s="27"/>
      <c r="AJ696" s="27"/>
      <c r="AK696" s="27"/>
      <c r="AL696" s="27"/>
    </row>
    <row r="697" spans="1:38">
      <c r="A697" s="27"/>
      <c r="B697" s="27"/>
      <c r="C697" s="27"/>
      <c r="D697" s="27"/>
      <c r="E697" s="27"/>
      <c r="F697" s="27"/>
      <c r="G697" s="27"/>
      <c r="H697" s="27"/>
      <c r="I697" s="27"/>
      <c r="J697" s="27"/>
      <c r="K697" s="27"/>
      <c r="L697" s="27"/>
      <c r="M697" s="27"/>
      <c r="N697" s="27"/>
      <c r="O697" s="27"/>
      <c r="P697" s="27"/>
      <c r="Q697" s="27"/>
      <c r="R697" s="80"/>
      <c r="S697" s="27"/>
      <c r="T697" s="27"/>
      <c r="U697" s="27"/>
      <c r="V697" s="27"/>
      <c r="W697" s="27"/>
      <c r="X697" s="27"/>
      <c r="Y697" s="27"/>
      <c r="Z697" s="27"/>
      <c r="AA697" s="27"/>
      <c r="AB697" s="27"/>
      <c r="AC697" s="27"/>
      <c r="AD697" s="27"/>
      <c r="AE697" s="27"/>
      <c r="AF697" s="27"/>
      <c r="AG697" s="27"/>
      <c r="AH697" s="27"/>
      <c r="AI697" s="27"/>
      <c r="AJ697" s="27"/>
      <c r="AK697" s="27"/>
      <c r="AL697" s="27"/>
    </row>
    <row r="698" spans="1:38">
      <c r="A698" s="27"/>
      <c r="B698" s="27"/>
      <c r="C698" s="27"/>
      <c r="D698" s="27"/>
      <c r="E698" s="27"/>
      <c r="F698" s="27"/>
      <c r="G698" s="27"/>
      <c r="H698" s="27"/>
      <c r="I698" s="27"/>
      <c r="J698" s="27"/>
      <c r="K698" s="27"/>
      <c r="L698" s="27"/>
      <c r="M698" s="27"/>
      <c r="N698" s="27"/>
      <c r="O698" s="27"/>
      <c r="P698" s="27"/>
      <c r="Q698" s="27"/>
      <c r="R698" s="80"/>
      <c r="S698" s="27"/>
      <c r="T698" s="27"/>
      <c r="U698" s="27"/>
      <c r="V698" s="27"/>
      <c r="W698" s="27"/>
      <c r="X698" s="27"/>
      <c r="Y698" s="27"/>
      <c r="Z698" s="27"/>
      <c r="AA698" s="27"/>
      <c r="AB698" s="27"/>
      <c r="AC698" s="27"/>
      <c r="AD698" s="27"/>
      <c r="AE698" s="27"/>
      <c r="AF698" s="27"/>
      <c r="AG698" s="27"/>
      <c r="AH698" s="27"/>
      <c r="AI698" s="27"/>
      <c r="AJ698" s="27"/>
      <c r="AK698" s="27"/>
      <c r="AL698" s="27"/>
    </row>
    <row r="699" spans="1:38">
      <c r="A699" s="27"/>
      <c r="B699" s="27"/>
      <c r="C699" s="27"/>
      <c r="D699" s="27"/>
      <c r="E699" s="27"/>
      <c r="F699" s="27"/>
      <c r="G699" s="27"/>
      <c r="H699" s="27"/>
      <c r="I699" s="27"/>
      <c r="J699" s="27"/>
      <c r="K699" s="27"/>
      <c r="L699" s="27"/>
      <c r="M699" s="27"/>
      <c r="N699" s="27"/>
      <c r="O699" s="27"/>
      <c r="P699" s="27"/>
      <c r="Q699" s="27"/>
      <c r="R699" s="80"/>
      <c r="S699" s="27"/>
      <c r="T699" s="27"/>
      <c r="U699" s="27"/>
      <c r="V699" s="27"/>
      <c r="W699" s="27"/>
      <c r="X699" s="27"/>
      <c r="Y699" s="27"/>
      <c r="Z699" s="27"/>
      <c r="AA699" s="27"/>
      <c r="AB699" s="27"/>
      <c r="AC699" s="27"/>
      <c r="AD699" s="27"/>
      <c r="AE699" s="27"/>
      <c r="AF699" s="27"/>
      <c r="AG699" s="27"/>
      <c r="AH699" s="27"/>
      <c r="AI699" s="27"/>
      <c r="AJ699" s="27"/>
      <c r="AK699" s="27"/>
      <c r="AL699" s="27"/>
    </row>
    <row r="700" spans="1:38">
      <c r="A700" s="27"/>
      <c r="B700" s="27"/>
      <c r="C700" s="27"/>
      <c r="D700" s="27"/>
      <c r="E700" s="27"/>
      <c r="F700" s="27"/>
      <c r="G700" s="27"/>
      <c r="H700" s="27"/>
      <c r="I700" s="27"/>
      <c r="J700" s="27"/>
      <c r="K700" s="27"/>
      <c r="L700" s="27"/>
      <c r="M700" s="27"/>
      <c r="N700" s="27"/>
      <c r="O700" s="27"/>
      <c r="P700" s="27"/>
      <c r="Q700" s="27"/>
      <c r="R700" s="80"/>
      <c r="S700" s="27"/>
      <c r="T700" s="27"/>
      <c r="U700" s="27"/>
      <c r="V700" s="27"/>
      <c r="W700" s="27"/>
      <c r="X700" s="27"/>
      <c r="Y700" s="27"/>
      <c r="Z700" s="27"/>
      <c r="AA700" s="27"/>
      <c r="AB700" s="27"/>
      <c r="AC700" s="27"/>
      <c r="AD700" s="27"/>
      <c r="AE700" s="27"/>
      <c r="AF700" s="27"/>
      <c r="AG700" s="27"/>
      <c r="AH700" s="27"/>
      <c r="AI700" s="27"/>
      <c r="AJ700" s="27"/>
      <c r="AK700" s="27"/>
      <c r="AL700" s="27"/>
    </row>
    <row r="701" spans="1:38">
      <c r="A701" s="27"/>
      <c r="B701" s="27"/>
      <c r="C701" s="27"/>
      <c r="D701" s="27"/>
      <c r="E701" s="27"/>
      <c r="F701" s="27"/>
      <c r="G701" s="27"/>
      <c r="H701" s="27"/>
      <c r="I701" s="27"/>
      <c r="J701" s="27"/>
      <c r="K701" s="27"/>
      <c r="L701" s="27"/>
      <c r="M701" s="27"/>
      <c r="N701" s="27"/>
      <c r="O701" s="27"/>
      <c r="P701" s="27"/>
      <c r="Q701" s="27"/>
      <c r="R701" s="80"/>
      <c r="S701" s="27"/>
      <c r="T701" s="27"/>
      <c r="U701" s="27"/>
      <c r="V701" s="27"/>
      <c r="W701" s="27"/>
      <c r="X701" s="27"/>
      <c r="Y701" s="27"/>
      <c r="Z701" s="27"/>
      <c r="AA701" s="27"/>
      <c r="AB701" s="27"/>
      <c r="AC701" s="27"/>
      <c r="AD701" s="27"/>
      <c r="AE701" s="27"/>
      <c r="AF701" s="27"/>
      <c r="AG701" s="27"/>
      <c r="AH701" s="27"/>
      <c r="AI701" s="27"/>
      <c r="AJ701" s="27"/>
      <c r="AK701" s="27"/>
      <c r="AL701" s="27"/>
    </row>
    <row r="702" spans="1:38">
      <c r="A702" s="27"/>
      <c r="B702" s="27"/>
      <c r="C702" s="27"/>
      <c r="D702" s="27"/>
      <c r="E702" s="27"/>
      <c r="F702" s="27"/>
      <c r="G702" s="27"/>
      <c r="H702" s="27"/>
      <c r="I702" s="27"/>
      <c r="J702" s="27"/>
      <c r="K702" s="27"/>
      <c r="L702" s="27"/>
      <c r="M702" s="27"/>
      <c r="N702" s="27"/>
      <c r="O702" s="27"/>
      <c r="P702" s="27"/>
      <c r="Q702" s="27"/>
      <c r="R702" s="80"/>
      <c r="S702" s="27"/>
      <c r="T702" s="27"/>
      <c r="U702" s="27"/>
      <c r="V702" s="27"/>
      <c r="W702" s="27"/>
      <c r="X702" s="27"/>
      <c r="Y702" s="27"/>
      <c r="Z702" s="27"/>
      <c r="AA702" s="27"/>
      <c r="AB702" s="27"/>
      <c r="AC702" s="27"/>
      <c r="AD702" s="27"/>
      <c r="AE702" s="27"/>
      <c r="AF702" s="27"/>
      <c r="AG702" s="27"/>
      <c r="AH702" s="27"/>
      <c r="AI702" s="27"/>
      <c r="AJ702" s="27"/>
      <c r="AK702" s="27"/>
      <c r="AL702" s="27"/>
    </row>
    <row r="703" spans="1:38">
      <c r="A703" s="27"/>
      <c r="B703" s="27"/>
      <c r="C703" s="27"/>
      <c r="D703" s="27"/>
      <c r="E703" s="27"/>
      <c r="F703" s="27"/>
      <c r="G703" s="27"/>
      <c r="H703" s="27"/>
      <c r="I703" s="27"/>
      <c r="J703" s="27"/>
      <c r="K703" s="27"/>
      <c r="L703" s="27"/>
      <c r="M703" s="27"/>
      <c r="N703" s="27"/>
      <c r="O703" s="27"/>
      <c r="P703" s="27"/>
      <c r="Q703" s="27"/>
      <c r="R703" s="80"/>
      <c r="S703" s="27"/>
      <c r="T703" s="27"/>
      <c r="U703" s="27"/>
      <c r="V703" s="27"/>
      <c r="W703" s="27"/>
      <c r="X703" s="27"/>
      <c r="Y703" s="27"/>
      <c r="Z703" s="27"/>
      <c r="AA703" s="27"/>
      <c r="AB703" s="27"/>
      <c r="AC703" s="27"/>
      <c r="AD703" s="27"/>
      <c r="AE703" s="27"/>
      <c r="AF703" s="27"/>
      <c r="AG703" s="27"/>
      <c r="AH703" s="27"/>
      <c r="AI703" s="27"/>
      <c r="AJ703" s="27"/>
      <c r="AK703" s="27"/>
      <c r="AL703" s="27"/>
    </row>
    <row r="704" spans="1:38">
      <c r="A704" s="27"/>
      <c r="B704" s="27"/>
      <c r="C704" s="27"/>
      <c r="D704" s="27"/>
      <c r="E704" s="27"/>
      <c r="F704" s="27"/>
      <c r="G704" s="27"/>
      <c r="H704" s="27"/>
      <c r="I704" s="27"/>
      <c r="J704" s="27"/>
      <c r="K704" s="27"/>
      <c r="L704" s="27"/>
      <c r="M704" s="27"/>
      <c r="N704" s="27"/>
      <c r="O704" s="27"/>
      <c r="P704" s="27"/>
      <c r="Q704" s="27"/>
      <c r="R704" s="80"/>
      <c r="S704" s="27"/>
      <c r="T704" s="27"/>
      <c r="U704" s="27"/>
      <c r="V704" s="27"/>
      <c r="W704" s="27"/>
      <c r="X704" s="27"/>
      <c r="Y704" s="27"/>
      <c r="Z704" s="27"/>
      <c r="AA704" s="27"/>
      <c r="AB704" s="27"/>
      <c r="AC704" s="27"/>
      <c r="AD704" s="27"/>
      <c r="AE704" s="27"/>
      <c r="AF704" s="27"/>
      <c r="AG704" s="27"/>
      <c r="AH704" s="27"/>
      <c r="AI704" s="27"/>
      <c r="AJ704" s="27"/>
      <c r="AK704" s="27"/>
      <c r="AL704" s="27"/>
    </row>
    <row r="705" spans="1:38">
      <c r="A705" s="27"/>
      <c r="B705" s="27"/>
      <c r="C705" s="27"/>
      <c r="D705" s="27"/>
      <c r="E705" s="27"/>
      <c r="F705" s="27"/>
      <c r="G705" s="27"/>
      <c r="H705" s="27"/>
      <c r="I705" s="27"/>
      <c r="J705" s="27"/>
      <c r="K705" s="27"/>
      <c r="L705" s="27"/>
      <c r="M705" s="27"/>
      <c r="N705" s="27"/>
      <c r="O705" s="27"/>
      <c r="P705" s="27"/>
      <c r="Q705" s="27"/>
      <c r="R705" s="80"/>
      <c r="S705" s="27"/>
      <c r="T705" s="27"/>
      <c r="U705" s="27"/>
      <c r="V705" s="27"/>
      <c r="W705" s="27"/>
      <c r="X705" s="27"/>
      <c r="Y705" s="27"/>
      <c r="Z705" s="27"/>
      <c r="AA705" s="27"/>
      <c r="AB705" s="27"/>
      <c r="AC705" s="27"/>
      <c r="AD705" s="27"/>
      <c r="AE705" s="27"/>
      <c r="AF705" s="27"/>
      <c r="AG705" s="27"/>
      <c r="AH705" s="27"/>
      <c r="AI705" s="27"/>
      <c r="AJ705" s="27"/>
      <c r="AK705" s="27"/>
      <c r="AL705" s="27"/>
    </row>
    <row r="706" spans="1:38">
      <c r="A706" s="27"/>
      <c r="B706" s="27"/>
      <c r="C706" s="27"/>
      <c r="D706" s="27"/>
      <c r="E706" s="27"/>
      <c r="F706" s="27"/>
      <c r="G706" s="27"/>
      <c r="H706" s="27"/>
      <c r="I706" s="27"/>
      <c r="J706" s="27"/>
      <c r="K706" s="27"/>
      <c r="L706" s="27"/>
      <c r="M706" s="27"/>
      <c r="N706" s="27"/>
      <c r="O706" s="27"/>
      <c r="P706" s="27"/>
      <c r="Q706" s="27"/>
      <c r="R706" s="80"/>
      <c r="S706" s="27"/>
      <c r="T706" s="27"/>
      <c r="U706" s="27"/>
      <c r="V706" s="27"/>
      <c r="W706" s="27"/>
      <c r="X706" s="27"/>
      <c r="Y706" s="27"/>
      <c r="Z706" s="27"/>
      <c r="AA706" s="27"/>
      <c r="AB706" s="27"/>
      <c r="AC706" s="27"/>
      <c r="AD706" s="27"/>
      <c r="AE706" s="27"/>
      <c r="AF706" s="27"/>
      <c r="AG706" s="27"/>
      <c r="AH706" s="27"/>
      <c r="AI706" s="27"/>
      <c r="AJ706" s="27"/>
      <c r="AK706" s="27"/>
      <c r="AL706" s="27"/>
    </row>
    <row r="707" spans="1:38">
      <c r="A707" s="27"/>
      <c r="B707" s="27"/>
      <c r="C707" s="27"/>
      <c r="D707" s="27"/>
      <c r="E707" s="27"/>
      <c r="F707" s="27"/>
      <c r="G707" s="27"/>
      <c r="H707" s="27"/>
      <c r="I707" s="27"/>
      <c r="J707" s="27"/>
      <c r="K707" s="27"/>
      <c r="L707" s="27"/>
      <c r="M707" s="27"/>
      <c r="N707" s="27"/>
      <c r="O707" s="27"/>
      <c r="P707" s="27"/>
      <c r="Q707" s="27"/>
      <c r="R707" s="80"/>
      <c r="S707" s="27"/>
      <c r="T707" s="27"/>
      <c r="U707" s="27"/>
      <c r="V707" s="27"/>
      <c r="W707" s="27"/>
      <c r="X707" s="27"/>
      <c r="Y707" s="27"/>
      <c r="Z707" s="27"/>
      <c r="AA707" s="27"/>
      <c r="AB707" s="27"/>
      <c r="AC707" s="27"/>
      <c r="AD707" s="27"/>
      <c r="AE707" s="27"/>
      <c r="AF707" s="27"/>
      <c r="AG707" s="27"/>
      <c r="AH707" s="27"/>
      <c r="AI707" s="27"/>
      <c r="AJ707" s="27"/>
      <c r="AK707" s="27"/>
      <c r="AL707" s="27"/>
    </row>
    <row r="708" spans="1:38">
      <c r="A708" s="27"/>
      <c r="B708" s="27"/>
      <c r="C708" s="27"/>
      <c r="D708" s="27"/>
      <c r="E708" s="27"/>
      <c r="F708" s="27"/>
      <c r="G708" s="27"/>
      <c r="H708" s="27"/>
      <c r="I708" s="27"/>
      <c r="J708" s="27"/>
      <c r="K708" s="27"/>
      <c r="L708" s="27"/>
      <c r="M708" s="27"/>
      <c r="N708" s="27"/>
      <c r="O708" s="27"/>
      <c r="P708" s="27"/>
      <c r="Q708" s="27"/>
      <c r="R708" s="80"/>
      <c r="S708" s="27"/>
      <c r="T708" s="27"/>
      <c r="U708" s="27"/>
      <c r="V708" s="27"/>
      <c r="W708" s="27"/>
      <c r="X708" s="27"/>
      <c r="Y708" s="27"/>
      <c r="Z708" s="27"/>
      <c r="AA708" s="27"/>
      <c r="AB708" s="27"/>
      <c r="AC708" s="27"/>
      <c r="AD708" s="27"/>
      <c r="AE708" s="27"/>
      <c r="AF708" s="27"/>
      <c r="AG708" s="27"/>
      <c r="AH708" s="27"/>
      <c r="AI708" s="27"/>
      <c r="AJ708" s="27"/>
      <c r="AK708" s="27"/>
      <c r="AL708" s="27"/>
    </row>
    <row r="709" spans="1:38">
      <c r="A709" s="27"/>
      <c r="B709" s="27"/>
      <c r="C709" s="27"/>
      <c r="D709" s="27"/>
      <c r="E709" s="27"/>
      <c r="F709" s="27"/>
      <c r="G709" s="27"/>
      <c r="H709" s="27"/>
      <c r="I709" s="27"/>
      <c r="J709" s="27"/>
      <c r="K709" s="27"/>
      <c r="L709" s="27"/>
      <c r="M709" s="27"/>
      <c r="N709" s="27"/>
      <c r="O709" s="27"/>
      <c r="P709" s="27"/>
      <c r="Q709" s="27"/>
      <c r="R709" s="80"/>
      <c r="S709" s="27"/>
      <c r="T709" s="27"/>
      <c r="U709" s="27"/>
      <c r="V709" s="27"/>
      <c r="W709" s="27"/>
      <c r="X709" s="27"/>
      <c r="Y709" s="27"/>
      <c r="Z709" s="27"/>
      <c r="AA709" s="27"/>
      <c r="AB709" s="27"/>
      <c r="AC709" s="27"/>
      <c r="AD709" s="27"/>
      <c r="AE709" s="27"/>
      <c r="AF709" s="27"/>
      <c r="AG709" s="27"/>
      <c r="AH709" s="27"/>
      <c r="AI709" s="27"/>
      <c r="AJ709" s="27"/>
      <c r="AK709" s="27"/>
      <c r="AL709" s="27"/>
    </row>
    <row r="710" spans="1:38">
      <c r="A710" s="27"/>
      <c r="B710" s="27"/>
      <c r="C710" s="27"/>
      <c r="D710" s="27"/>
      <c r="E710" s="27"/>
      <c r="F710" s="27"/>
      <c r="G710" s="27"/>
      <c r="H710" s="27"/>
      <c r="I710" s="27"/>
      <c r="J710" s="27"/>
      <c r="K710" s="27"/>
      <c r="L710" s="27"/>
      <c r="M710" s="27"/>
      <c r="N710" s="27"/>
      <c r="O710" s="27"/>
      <c r="P710" s="27"/>
      <c r="Q710" s="27"/>
      <c r="R710" s="80"/>
      <c r="S710" s="27"/>
      <c r="T710" s="27"/>
      <c r="U710" s="27"/>
      <c r="V710" s="27"/>
      <c r="W710" s="27"/>
      <c r="X710" s="27"/>
      <c r="Y710" s="27"/>
      <c r="Z710" s="27"/>
      <c r="AA710" s="27"/>
      <c r="AB710" s="27"/>
      <c r="AC710" s="27"/>
      <c r="AD710" s="27"/>
      <c r="AE710" s="27"/>
      <c r="AF710" s="27"/>
      <c r="AG710" s="27"/>
      <c r="AH710" s="27"/>
      <c r="AI710" s="27"/>
      <c r="AJ710" s="27"/>
      <c r="AK710" s="27"/>
      <c r="AL710" s="27"/>
    </row>
    <row r="711" spans="1:38">
      <c r="A711" s="27"/>
      <c r="B711" s="27"/>
      <c r="C711" s="27"/>
      <c r="D711" s="27"/>
      <c r="E711" s="27"/>
      <c r="F711" s="27"/>
      <c r="G711" s="27"/>
      <c r="H711" s="27"/>
      <c r="I711" s="27"/>
      <c r="J711" s="27"/>
      <c r="K711" s="27"/>
      <c r="L711" s="27"/>
      <c r="M711" s="27"/>
      <c r="N711" s="27"/>
      <c r="O711" s="27"/>
      <c r="P711" s="27"/>
      <c r="Q711" s="27"/>
      <c r="R711" s="80"/>
      <c r="S711" s="27"/>
      <c r="T711" s="27"/>
      <c r="U711" s="27"/>
      <c r="V711" s="27"/>
      <c r="W711" s="27"/>
      <c r="X711" s="27"/>
      <c r="Y711" s="27"/>
      <c r="Z711" s="27"/>
      <c r="AA711" s="27"/>
      <c r="AB711" s="27"/>
      <c r="AC711" s="27"/>
      <c r="AD711" s="27"/>
      <c r="AE711" s="27"/>
      <c r="AF711" s="27"/>
      <c r="AG711" s="27"/>
      <c r="AH711" s="27"/>
      <c r="AI711" s="27"/>
      <c r="AJ711" s="27"/>
      <c r="AK711" s="27"/>
      <c r="AL711" s="27"/>
    </row>
    <row r="712" spans="1:38">
      <c r="A712" s="27"/>
      <c r="B712" s="27"/>
      <c r="C712" s="27"/>
      <c r="D712" s="27"/>
      <c r="E712" s="27"/>
      <c r="F712" s="27"/>
      <c r="G712" s="27"/>
      <c r="H712" s="27"/>
      <c r="I712" s="27"/>
      <c r="J712" s="27"/>
      <c r="K712" s="27"/>
      <c r="L712" s="27"/>
      <c r="M712" s="27"/>
      <c r="N712" s="27"/>
      <c r="O712" s="27"/>
      <c r="P712" s="27"/>
      <c r="Q712" s="27"/>
      <c r="R712" s="80"/>
      <c r="S712" s="27"/>
      <c r="T712" s="27"/>
      <c r="U712" s="27"/>
      <c r="V712" s="27"/>
      <c r="W712" s="27"/>
      <c r="X712" s="27"/>
      <c r="Y712" s="27"/>
      <c r="Z712" s="27"/>
      <c r="AA712" s="27"/>
      <c r="AB712" s="27"/>
      <c r="AC712" s="27"/>
      <c r="AD712" s="27"/>
      <c r="AE712" s="27"/>
      <c r="AF712" s="27"/>
      <c r="AG712" s="27"/>
      <c r="AH712" s="27"/>
      <c r="AI712" s="27"/>
      <c r="AJ712" s="27"/>
      <c r="AK712" s="27"/>
      <c r="AL712" s="27"/>
    </row>
    <row r="713" spans="1:38">
      <c r="A713" s="27"/>
      <c r="B713" s="27"/>
      <c r="C713" s="27"/>
      <c r="D713" s="27"/>
      <c r="E713" s="27"/>
      <c r="F713" s="27"/>
      <c r="G713" s="27"/>
      <c r="H713" s="27"/>
      <c r="I713" s="27"/>
      <c r="J713" s="27"/>
      <c r="K713" s="27"/>
      <c r="L713" s="27"/>
      <c r="M713" s="27"/>
      <c r="N713" s="27"/>
      <c r="O713" s="27"/>
      <c r="P713" s="27"/>
      <c r="Q713" s="27"/>
      <c r="R713" s="80"/>
      <c r="S713" s="27"/>
      <c r="T713" s="27"/>
      <c r="U713" s="27"/>
      <c r="V713" s="27"/>
      <c r="W713" s="27"/>
      <c r="X713" s="27"/>
      <c r="Y713" s="27"/>
      <c r="Z713" s="27"/>
      <c r="AA713" s="27"/>
      <c r="AB713" s="27"/>
      <c r="AC713" s="27"/>
      <c r="AD713" s="27"/>
      <c r="AE713" s="27"/>
      <c r="AF713" s="27"/>
      <c r="AG713" s="27"/>
      <c r="AH713" s="27"/>
      <c r="AI713" s="27"/>
      <c r="AJ713" s="27"/>
      <c r="AK713" s="27"/>
      <c r="AL713" s="27"/>
    </row>
    <row r="714" spans="1:38">
      <c r="A714" s="27"/>
      <c r="B714" s="27"/>
      <c r="C714" s="27"/>
      <c r="D714" s="27"/>
      <c r="E714" s="27"/>
      <c r="F714" s="27"/>
      <c r="G714" s="27"/>
      <c r="H714" s="27"/>
      <c r="I714" s="27"/>
      <c r="J714" s="27"/>
      <c r="K714" s="27"/>
      <c r="L714" s="27"/>
      <c r="M714" s="27"/>
      <c r="N714" s="27"/>
      <c r="O714" s="27"/>
      <c r="P714" s="27"/>
      <c r="Q714" s="27"/>
      <c r="R714" s="80"/>
      <c r="S714" s="27"/>
      <c r="T714" s="27"/>
      <c r="U714" s="27"/>
      <c r="V714" s="27"/>
      <c r="W714" s="27"/>
      <c r="X714" s="27"/>
      <c r="Y714" s="27"/>
      <c r="Z714" s="27"/>
      <c r="AA714" s="27"/>
      <c r="AB714" s="27"/>
      <c r="AC714" s="27"/>
      <c r="AD714" s="27"/>
      <c r="AE714" s="27"/>
      <c r="AF714" s="27"/>
      <c r="AG714" s="27"/>
      <c r="AH714" s="27"/>
      <c r="AI714" s="27"/>
      <c r="AJ714" s="27"/>
      <c r="AK714" s="27"/>
      <c r="AL714" s="27"/>
    </row>
    <row r="715" spans="1:38">
      <c r="A715" s="27"/>
      <c r="B715" s="27"/>
      <c r="C715" s="27"/>
      <c r="D715" s="27"/>
      <c r="E715" s="27"/>
      <c r="F715" s="27"/>
      <c r="G715" s="27"/>
      <c r="H715" s="27"/>
      <c r="I715" s="27"/>
      <c r="J715" s="27"/>
      <c r="K715" s="27"/>
      <c r="L715" s="27"/>
      <c r="M715" s="27"/>
      <c r="N715" s="27"/>
      <c r="O715" s="27"/>
      <c r="P715" s="27"/>
      <c r="Q715" s="27"/>
      <c r="R715" s="80"/>
      <c r="S715" s="27"/>
      <c r="T715" s="27"/>
      <c r="U715" s="27"/>
      <c r="V715" s="27"/>
      <c r="W715" s="27"/>
      <c r="X715" s="27"/>
      <c r="Y715" s="27"/>
      <c r="Z715" s="27"/>
      <c r="AA715" s="27"/>
      <c r="AB715" s="27"/>
      <c r="AC715" s="27"/>
      <c r="AD715" s="27"/>
      <c r="AE715" s="27"/>
      <c r="AF715" s="27"/>
      <c r="AG715" s="27"/>
      <c r="AH715" s="27"/>
      <c r="AI715" s="27"/>
      <c r="AJ715" s="27"/>
      <c r="AK715" s="27"/>
      <c r="AL715" s="27"/>
    </row>
    <row r="716" spans="1:38">
      <c r="A716" s="27"/>
      <c r="B716" s="27"/>
      <c r="C716" s="27"/>
      <c r="D716" s="27"/>
      <c r="E716" s="27"/>
      <c r="F716" s="27"/>
      <c r="G716" s="27"/>
      <c r="H716" s="27"/>
      <c r="I716" s="27"/>
      <c r="J716" s="27"/>
      <c r="K716" s="27"/>
      <c r="L716" s="27"/>
      <c r="M716" s="27"/>
      <c r="N716" s="27"/>
      <c r="O716" s="27"/>
      <c r="P716" s="27"/>
      <c r="Q716" s="27"/>
      <c r="R716" s="80"/>
      <c r="S716" s="27"/>
      <c r="T716" s="27"/>
      <c r="U716" s="27"/>
      <c r="V716" s="27"/>
      <c r="W716" s="27"/>
      <c r="X716" s="27"/>
      <c r="Y716" s="27"/>
      <c r="Z716" s="27"/>
      <c r="AA716" s="27"/>
      <c r="AB716" s="27"/>
      <c r="AC716" s="27"/>
      <c r="AD716" s="27"/>
      <c r="AE716" s="27"/>
      <c r="AF716" s="27"/>
      <c r="AG716" s="27"/>
      <c r="AH716" s="27"/>
      <c r="AI716" s="27"/>
      <c r="AJ716" s="27"/>
      <c r="AK716" s="27"/>
      <c r="AL716" s="27"/>
    </row>
    <row r="717" spans="1:38">
      <c r="A717" s="27"/>
      <c r="B717" s="27"/>
      <c r="C717" s="27"/>
      <c r="D717" s="27"/>
      <c r="E717" s="27"/>
      <c r="F717" s="27"/>
      <c r="G717" s="27"/>
      <c r="H717" s="27"/>
      <c r="I717" s="27"/>
      <c r="J717" s="27"/>
      <c r="K717" s="27"/>
      <c r="L717" s="27"/>
      <c r="M717" s="27"/>
      <c r="N717" s="27"/>
      <c r="O717" s="27"/>
      <c r="P717" s="27"/>
      <c r="Q717" s="27"/>
      <c r="R717" s="80"/>
      <c r="S717" s="27"/>
      <c r="T717" s="27"/>
      <c r="U717" s="27"/>
      <c r="V717" s="27"/>
      <c r="W717" s="27"/>
      <c r="X717" s="27"/>
      <c r="Y717" s="27"/>
      <c r="Z717" s="27"/>
      <c r="AA717" s="27"/>
      <c r="AB717" s="27"/>
      <c r="AC717" s="27"/>
      <c r="AD717" s="27"/>
      <c r="AE717" s="27"/>
      <c r="AF717" s="27"/>
      <c r="AG717" s="27"/>
      <c r="AH717" s="27"/>
      <c r="AI717" s="27"/>
      <c r="AJ717" s="27"/>
      <c r="AK717" s="27"/>
      <c r="AL717" s="27"/>
    </row>
    <row r="718" spans="1:38">
      <c r="A718" s="27"/>
      <c r="B718" s="27"/>
      <c r="C718" s="27"/>
      <c r="D718" s="27"/>
      <c r="E718" s="27"/>
      <c r="F718" s="27"/>
      <c r="G718" s="27"/>
      <c r="H718" s="27"/>
      <c r="I718" s="27"/>
      <c r="J718" s="27"/>
      <c r="K718" s="27"/>
      <c r="L718" s="27"/>
      <c r="M718" s="27"/>
      <c r="N718" s="27"/>
      <c r="O718" s="27"/>
      <c r="P718" s="27"/>
      <c r="Q718" s="27"/>
      <c r="R718" s="80"/>
      <c r="S718" s="27"/>
      <c r="T718" s="27"/>
      <c r="U718" s="27"/>
      <c r="V718" s="27"/>
      <c r="W718" s="27"/>
      <c r="X718" s="27"/>
      <c r="Y718" s="27"/>
      <c r="Z718" s="27"/>
      <c r="AA718" s="27"/>
      <c r="AB718" s="27"/>
      <c r="AC718" s="27"/>
      <c r="AD718" s="27"/>
      <c r="AE718" s="27"/>
      <c r="AF718" s="27"/>
      <c r="AG718" s="27"/>
      <c r="AH718" s="27"/>
      <c r="AI718" s="27"/>
      <c r="AJ718" s="27"/>
      <c r="AK718" s="27"/>
      <c r="AL718" s="27"/>
    </row>
    <row r="719" spans="1:38">
      <c r="A719" s="27"/>
      <c r="B719" s="27"/>
      <c r="C719" s="27"/>
      <c r="D719" s="27"/>
      <c r="E719" s="27"/>
      <c r="F719" s="27"/>
      <c r="G719" s="27"/>
      <c r="H719" s="27"/>
      <c r="I719" s="27"/>
      <c r="J719" s="27"/>
      <c r="K719" s="27"/>
      <c r="L719" s="27"/>
      <c r="M719" s="27"/>
      <c r="N719" s="27"/>
      <c r="O719" s="27"/>
      <c r="P719" s="27"/>
      <c r="Q719" s="27"/>
      <c r="R719" s="80"/>
      <c r="S719" s="27"/>
      <c r="T719" s="27"/>
      <c r="U719" s="27"/>
      <c r="V719" s="27"/>
      <c r="W719" s="27"/>
      <c r="X719" s="27"/>
      <c r="Y719" s="27"/>
      <c r="Z719" s="27"/>
      <c r="AA719" s="27"/>
      <c r="AB719" s="27"/>
      <c r="AC719" s="27"/>
      <c r="AD719" s="27"/>
      <c r="AE719" s="27"/>
      <c r="AF719" s="27"/>
      <c r="AG719" s="27"/>
      <c r="AH719" s="27"/>
      <c r="AI719" s="27"/>
      <c r="AJ719" s="27"/>
      <c r="AK719" s="27"/>
      <c r="AL719" s="27"/>
    </row>
    <row r="720" spans="1:38">
      <c r="A720" s="27"/>
      <c r="B720" s="27"/>
      <c r="C720" s="27"/>
      <c r="D720" s="27"/>
      <c r="E720" s="27"/>
      <c r="F720" s="27"/>
      <c r="G720" s="27"/>
      <c r="H720" s="27"/>
      <c r="I720" s="27"/>
      <c r="J720" s="27"/>
      <c r="K720" s="27"/>
      <c r="L720" s="27"/>
      <c r="M720" s="27"/>
      <c r="N720" s="27"/>
      <c r="O720" s="27"/>
      <c r="P720" s="27"/>
      <c r="Q720" s="27"/>
      <c r="R720" s="80"/>
      <c r="S720" s="27"/>
      <c r="T720" s="27"/>
      <c r="U720" s="27"/>
      <c r="V720" s="27"/>
      <c r="W720" s="27"/>
      <c r="X720" s="27"/>
      <c r="Y720" s="27"/>
      <c r="Z720" s="27"/>
      <c r="AA720" s="27"/>
      <c r="AB720" s="27"/>
      <c r="AC720" s="27"/>
      <c r="AD720" s="27"/>
      <c r="AE720" s="27"/>
      <c r="AF720" s="27"/>
      <c r="AG720" s="27"/>
      <c r="AH720" s="27"/>
      <c r="AI720" s="27"/>
      <c r="AJ720" s="27"/>
      <c r="AK720" s="27"/>
      <c r="AL720" s="27"/>
    </row>
    <row r="721" spans="1:38">
      <c r="A721" s="27"/>
      <c r="B721" s="27"/>
      <c r="C721" s="27"/>
      <c r="D721" s="27"/>
      <c r="E721" s="27"/>
      <c r="F721" s="27"/>
      <c r="G721" s="27"/>
      <c r="H721" s="27"/>
      <c r="I721" s="27"/>
      <c r="J721" s="27"/>
      <c r="K721" s="27"/>
      <c r="L721" s="27"/>
      <c r="M721" s="27"/>
      <c r="N721" s="27"/>
      <c r="O721" s="27"/>
      <c r="P721" s="27"/>
      <c r="Q721" s="27"/>
      <c r="R721" s="80"/>
      <c r="S721" s="27"/>
      <c r="T721" s="27"/>
      <c r="U721" s="27"/>
      <c r="V721" s="27"/>
      <c r="W721" s="27"/>
      <c r="X721" s="27"/>
      <c r="Y721" s="27"/>
      <c r="Z721" s="27"/>
      <c r="AA721" s="27"/>
      <c r="AB721" s="27"/>
      <c r="AC721" s="27"/>
      <c r="AD721" s="27"/>
      <c r="AE721" s="27"/>
      <c r="AF721" s="27"/>
      <c r="AG721" s="27"/>
      <c r="AH721" s="27"/>
      <c r="AI721" s="27"/>
      <c r="AJ721" s="27"/>
      <c r="AK721" s="27"/>
      <c r="AL721" s="27"/>
    </row>
    <row r="722" spans="1:38">
      <c r="A722" s="27"/>
      <c r="B722" s="27"/>
      <c r="C722" s="27"/>
      <c r="D722" s="27"/>
      <c r="E722" s="27"/>
      <c r="F722" s="27"/>
      <c r="G722" s="27"/>
      <c r="H722" s="27"/>
      <c r="I722" s="27"/>
      <c r="J722" s="27"/>
      <c r="K722" s="27"/>
      <c r="L722" s="27"/>
      <c r="M722" s="27"/>
      <c r="N722" s="27"/>
      <c r="O722" s="27"/>
      <c r="P722" s="27"/>
      <c r="Q722" s="27"/>
      <c r="R722" s="80"/>
      <c r="S722" s="27"/>
      <c r="T722" s="27"/>
      <c r="U722" s="27"/>
      <c r="V722" s="27"/>
      <c r="W722" s="27"/>
      <c r="X722" s="27"/>
      <c r="Y722" s="27"/>
      <c r="Z722" s="27"/>
      <c r="AA722" s="27"/>
      <c r="AB722" s="27"/>
      <c r="AC722" s="27"/>
      <c r="AD722" s="27"/>
      <c r="AE722" s="27"/>
      <c r="AF722" s="27"/>
      <c r="AG722" s="27"/>
      <c r="AH722" s="27"/>
      <c r="AI722" s="27"/>
      <c r="AJ722" s="27"/>
      <c r="AK722" s="27"/>
      <c r="AL722" s="27"/>
    </row>
    <row r="723" spans="1:38">
      <c r="A723" s="27"/>
      <c r="B723" s="27"/>
      <c r="C723" s="27"/>
      <c r="D723" s="27"/>
      <c r="E723" s="27"/>
      <c r="F723" s="27"/>
      <c r="G723" s="27"/>
      <c r="H723" s="27"/>
      <c r="I723" s="27"/>
      <c r="J723" s="27"/>
      <c r="K723" s="27"/>
      <c r="L723" s="27"/>
      <c r="M723" s="27"/>
      <c r="N723" s="27"/>
      <c r="O723" s="27"/>
      <c r="P723" s="27"/>
      <c r="Q723" s="27"/>
      <c r="R723" s="80"/>
      <c r="S723" s="27"/>
      <c r="T723" s="27"/>
      <c r="U723" s="27"/>
      <c r="V723" s="27"/>
      <c r="W723" s="27"/>
      <c r="X723" s="27"/>
      <c r="Y723" s="27"/>
      <c r="Z723" s="27"/>
      <c r="AA723" s="27"/>
      <c r="AB723" s="27"/>
      <c r="AC723" s="27"/>
      <c r="AD723" s="27"/>
      <c r="AE723" s="27"/>
      <c r="AF723" s="27"/>
      <c r="AG723" s="27"/>
      <c r="AH723" s="27"/>
      <c r="AI723" s="27"/>
      <c r="AJ723" s="27"/>
      <c r="AK723" s="27"/>
      <c r="AL723" s="27"/>
    </row>
    <row r="724" spans="1:38">
      <c r="A724" s="27"/>
      <c r="B724" s="27"/>
      <c r="C724" s="27"/>
      <c r="D724" s="27"/>
      <c r="E724" s="27"/>
      <c r="F724" s="27"/>
      <c r="G724" s="27"/>
      <c r="H724" s="27"/>
      <c r="I724" s="27"/>
      <c r="J724" s="27"/>
      <c r="K724" s="27"/>
      <c r="L724" s="27"/>
      <c r="M724" s="27"/>
      <c r="N724" s="27"/>
      <c r="O724" s="27"/>
      <c r="P724" s="27"/>
      <c r="Q724" s="27"/>
      <c r="R724" s="80"/>
      <c r="S724" s="27"/>
      <c r="T724" s="27"/>
      <c r="U724" s="27"/>
      <c r="V724" s="27"/>
      <c r="W724" s="27"/>
      <c r="X724" s="27"/>
      <c r="Y724" s="27"/>
      <c r="Z724" s="27"/>
      <c r="AA724" s="27"/>
      <c r="AB724" s="27"/>
      <c r="AC724" s="27"/>
      <c r="AD724" s="27"/>
      <c r="AE724" s="27"/>
      <c r="AF724" s="27"/>
      <c r="AG724" s="27"/>
      <c r="AH724" s="27"/>
      <c r="AI724" s="27"/>
      <c r="AJ724" s="27"/>
      <c r="AK724" s="27"/>
      <c r="AL724" s="27"/>
    </row>
    <row r="725" spans="1:38">
      <c r="A725" s="27"/>
      <c r="B725" s="27"/>
      <c r="C725" s="27"/>
      <c r="D725" s="27"/>
      <c r="E725" s="27"/>
      <c r="F725" s="27"/>
      <c r="G725" s="27"/>
      <c r="H725" s="27"/>
      <c r="I725" s="27"/>
      <c r="J725" s="27"/>
      <c r="K725" s="27"/>
      <c r="L725" s="27"/>
      <c r="M725" s="27"/>
      <c r="N725" s="27"/>
      <c r="O725" s="27"/>
      <c r="P725" s="27"/>
      <c r="Q725" s="27"/>
      <c r="R725" s="80"/>
      <c r="S725" s="27"/>
      <c r="T725" s="27"/>
      <c r="U725" s="27"/>
      <c r="V725" s="27"/>
      <c r="W725" s="27"/>
      <c r="X725" s="27"/>
      <c r="Y725" s="27"/>
      <c r="Z725" s="27"/>
      <c r="AA725" s="27"/>
      <c r="AB725" s="27"/>
      <c r="AC725" s="27"/>
      <c r="AD725" s="27"/>
      <c r="AE725" s="27"/>
      <c r="AF725" s="27"/>
      <c r="AG725" s="27"/>
      <c r="AH725" s="27"/>
      <c r="AI725" s="27"/>
      <c r="AJ725" s="27"/>
      <c r="AK725" s="27"/>
      <c r="AL725" s="27"/>
    </row>
    <row r="726" spans="1:38">
      <c r="A726" s="27"/>
      <c r="B726" s="27"/>
      <c r="C726" s="27"/>
      <c r="D726" s="27"/>
      <c r="E726" s="27"/>
      <c r="F726" s="27"/>
      <c r="G726" s="27"/>
      <c r="H726" s="27"/>
      <c r="I726" s="27"/>
      <c r="J726" s="27"/>
      <c r="K726" s="27"/>
      <c r="L726" s="27"/>
      <c r="M726" s="27"/>
      <c r="N726" s="27"/>
      <c r="O726" s="27"/>
      <c r="P726" s="27"/>
      <c r="Q726" s="27"/>
      <c r="R726" s="80"/>
      <c r="S726" s="27"/>
      <c r="T726" s="27"/>
      <c r="U726" s="27"/>
      <c r="V726" s="27"/>
      <c r="W726" s="27"/>
      <c r="X726" s="27"/>
      <c r="Y726" s="27"/>
      <c r="Z726" s="27"/>
      <c r="AA726" s="27"/>
      <c r="AB726" s="27"/>
      <c r="AC726" s="27"/>
      <c r="AD726" s="27"/>
      <c r="AE726" s="27"/>
      <c r="AF726" s="27"/>
      <c r="AG726" s="27"/>
      <c r="AH726" s="27"/>
      <c r="AI726" s="27"/>
      <c r="AJ726" s="27"/>
      <c r="AK726" s="27"/>
      <c r="AL726" s="27"/>
    </row>
    <row r="727" spans="1:38">
      <c r="A727" s="27"/>
      <c r="B727" s="27"/>
      <c r="C727" s="27"/>
      <c r="D727" s="27"/>
      <c r="E727" s="27"/>
      <c r="F727" s="27"/>
      <c r="G727" s="27"/>
      <c r="H727" s="27"/>
      <c r="I727" s="27"/>
      <c r="J727" s="27"/>
      <c r="K727" s="27"/>
      <c r="L727" s="27"/>
      <c r="M727" s="27"/>
      <c r="N727" s="27"/>
      <c r="O727" s="27"/>
      <c r="P727" s="27"/>
      <c r="Q727" s="27"/>
      <c r="R727" s="80"/>
      <c r="S727" s="27"/>
      <c r="T727" s="27"/>
      <c r="U727" s="27"/>
      <c r="V727" s="27"/>
      <c r="W727" s="27"/>
      <c r="X727" s="27"/>
      <c r="Y727" s="27"/>
      <c r="Z727" s="27"/>
      <c r="AA727" s="27"/>
      <c r="AB727" s="27"/>
      <c r="AC727" s="27"/>
      <c r="AD727" s="27"/>
      <c r="AE727" s="27"/>
      <c r="AF727" s="27"/>
      <c r="AG727" s="27"/>
      <c r="AH727" s="27"/>
      <c r="AI727" s="27"/>
      <c r="AJ727" s="27"/>
      <c r="AK727" s="27"/>
      <c r="AL727" s="27"/>
    </row>
    <row r="728" spans="1:38">
      <c r="A728" s="27"/>
      <c r="B728" s="27"/>
      <c r="C728" s="27"/>
      <c r="D728" s="27"/>
      <c r="E728" s="27"/>
      <c r="F728" s="27"/>
      <c r="G728" s="27"/>
      <c r="H728" s="27"/>
      <c r="I728" s="27"/>
      <c r="J728" s="27"/>
      <c r="K728" s="27"/>
      <c r="L728" s="27"/>
      <c r="M728" s="27"/>
      <c r="N728" s="27"/>
      <c r="O728" s="27"/>
      <c r="P728" s="27"/>
      <c r="Q728" s="27"/>
      <c r="R728" s="80"/>
      <c r="S728" s="27"/>
      <c r="T728" s="27"/>
      <c r="U728" s="27"/>
      <c r="V728" s="27"/>
      <c r="W728" s="27"/>
      <c r="X728" s="27"/>
      <c r="Y728" s="27"/>
      <c r="Z728" s="27"/>
      <c r="AA728" s="27"/>
      <c r="AB728" s="27"/>
      <c r="AC728" s="27"/>
      <c r="AD728" s="27"/>
      <c r="AE728" s="27"/>
      <c r="AF728" s="27"/>
      <c r="AG728" s="27"/>
      <c r="AH728" s="27"/>
      <c r="AI728" s="27"/>
      <c r="AJ728" s="27"/>
      <c r="AK728" s="27"/>
      <c r="AL728" s="27"/>
    </row>
    <row r="729" spans="1:38">
      <c r="A729" s="27"/>
      <c r="B729" s="27"/>
      <c r="C729" s="27"/>
      <c r="D729" s="27"/>
      <c r="E729" s="27"/>
      <c r="F729" s="27"/>
      <c r="G729" s="27"/>
      <c r="H729" s="27"/>
      <c r="I729" s="27"/>
      <c r="J729" s="27"/>
      <c r="K729" s="27"/>
      <c r="L729" s="27"/>
      <c r="M729" s="27"/>
      <c r="N729" s="27"/>
      <c r="O729" s="27"/>
      <c r="P729" s="27"/>
      <c r="Q729" s="27"/>
      <c r="R729" s="80"/>
      <c r="S729" s="27"/>
      <c r="T729" s="27"/>
      <c r="U729" s="27"/>
      <c r="V729" s="27"/>
      <c r="W729" s="27"/>
      <c r="X729" s="27"/>
      <c r="Y729" s="27"/>
      <c r="Z729" s="27"/>
      <c r="AA729" s="27"/>
      <c r="AB729" s="27"/>
      <c r="AC729" s="27"/>
      <c r="AD729" s="27"/>
      <c r="AE729" s="27"/>
      <c r="AF729" s="27"/>
      <c r="AG729" s="27"/>
      <c r="AH729" s="27"/>
      <c r="AI729" s="27"/>
      <c r="AJ729" s="27"/>
      <c r="AK729" s="27"/>
      <c r="AL729" s="27"/>
    </row>
    <row r="730" spans="1:38">
      <c r="A730" s="27"/>
      <c r="B730" s="27"/>
      <c r="C730" s="27"/>
      <c r="D730" s="27"/>
      <c r="E730" s="27"/>
      <c r="F730" s="27"/>
      <c r="G730" s="27"/>
      <c r="H730" s="27"/>
      <c r="I730" s="27"/>
      <c r="J730" s="27"/>
      <c r="K730" s="27"/>
      <c r="L730" s="27"/>
      <c r="M730" s="27"/>
      <c r="N730" s="27"/>
      <c r="O730" s="27"/>
      <c r="P730" s="27"/>
      <c r="Q730" s="27"/>
      <c r="R730" s="80"/>
      <c r="S730" s="27"/>
      <c r="T730" s="27"/>
      <c r="U730" s="27"/>
      <c r="V730" s="27"/>
      <c r="W730" s="27"/>
      <c r="X730" s="27"/>
      <c r="Y730" s="27"/>
      <c r="Z730" s="27"/>
      <c r="AA730" s="27"/>
      <c r="AB730" s="27"/>
      <c r="AC730" s="27"/>
      <c r="AD730" s="27"/>
      <c r="AE730" s="27"/>
      <c r="AF730" s="27"/>
      <c r="AG730" s="27"/>
      <c r="AH730" s="27"/>
      <c r="AI730" s="27"/>
      <c r="AJ730" s="27"/>
      <c r="AK730" s="27"/>
      <c r="AL730" s="27"/>
    </row>
    <row r="731" spans="1:38">
      <c r="A731" s="27"/>
      <c r="B731" s="27"/>
      <c r="C731" s="27"/>
      <c r="D731" s="27"/>
      <c r="E731" s="27"/>
      <c r="F731" s="27"/>
      <c r="G731" s="27"/>
      <c r="H731" s="27"/>
      <c r="I731" s="27"/>
      <c r="J731" s="27"/>
      <c r="K731" s="27"/>
      <c r="L731" s="27"/>
      <c r="M731" s="27"/>
      <c r="N731" s="27"/>
      <c r="O731" s="27"/>
      <c r="P731" s="27"/>
      <c r="Q731" s="27"/>
      <c r="R731" s="80"/>
      <c r="S731" s="27"/>
      <c r="T731" s="27"/>
      <c r="U731" s="27"/>
      <c r="V731" s="27"/>
      <c r="W731" s="27"/>
      <c r="X731" s="27"/>
      <c r="Y731" s="27"/>
      <c r="Z731" s="27"/>
      <c r="AA731" s="27"/>
      <c r="AB731" s="27"/>
      <c r="AC731" s="27"/>
      <c r="AD731" s="27"/>
      <c r="AE731" s="27"/>
      <c r="AF731" s="27"/>
      <c r="AG731" s="27"/>
      <c r="AH731" s="27"/>
      <c r="AI731" s="27"/>
      <c r="AJ731" s="27"/>
      <c r="AK731" s="27"/>
      <c r="AL731" s="27"/>
    </row>
    <row r="732" spans="1:38">
      <c r="A732" s="27"/>
      <c r="B732" s="27"/>
      <c r="C732" s="27"/>
      <c r="D732" s="27"/>
      <c r="E732" s="27"/>
      <c r="F732" s="27"/>
      <c r="G732" s="27"/>
      <c r="H732" s="27"/>
      <c r="I732" s="27"/>
      <c r="J732" s="27"/>
      <c r="K732" s="27"/>
      <c r="L732" s="27"/>
      <c r="M732" s="27"/>
      <c r="N732" s="27"/>
      <c r="O732" s="27"/>
      <c r="P732" s="27"/>
      <c r="Q732" s="27"/>
      <c r="R732" s="80"/>
      <c r="S732" s="27"/>
      <c r="T732" s="27"/>
      <c r="U732" s="27"/>
      <c r="V732" s="27"/>
      <c r="W732" s="27"/>
      <c r="X732" s="27"/>
      <c r="Y732" s="27"/>
      <c r="Z732" s="27"/>
      <c r="AA732" s="27"/>
      <c r="AB732" s="27"/>
      <c r="AC732" s="27"/>
      <c r="AD732" s="27"/>
      <c r="AE732" s="27"/>
      <c r="AF732" s="27"/>
      <c r="AG732" s="27"/>
      <c r="AH732" s="27"/>
      <c r="AI732" s="27"/>
      <c r="AJ732" s="27"/>
      <c r="AK732" s="27"/>
      <c r="AL732" s="27"/>
    </row>
    <row r="733" spans="1:38">
      <c r="A733" s="27"/>
      <c r="B733" s="27"/>
      <c r="C733" s="27"/>
      <c r="D733" s="27"/>
      <c r="E733" s="27"/>
      <c r="F733" s="27"/>
      <c r="G733" s="27"/>
      <c r="H733" s="27"/>
      <c r="I733" s="27"/>
      <c r="J733" s="27"/>
      <c r="K733" s="27"/>
      <c r="L733" s="27"/>
      <c r="M733" s="27"/>
      <c r="N733" s="27"/>
      <c r="O733" s="27"/>
      <c r="P733" s="27"/>
      <c r="Q733" s="27"/>
      <c r="R733" s="80"/>
      <c r="S733" s="27"/>
      <c r="T733" s="27"/>
      <c r="U733" s="27"/>
      <c r="V733" s="27"/>
      <c r="W733" s="27"/>
      <c r="X733" s="27"/>
      <c r="Y733" s="27"/>
      <c r="Z733" s="27"/>
      <c r="AA733" s="27"/>
      <c r="AB733" s="27"/>
      <c r="AC733" s="27"/>
      <c r="AD733" s="27"/>
      <c r="AE733" s="27"/>
      <c r="AF733" s="27"/>
      <c r="AG733" s="27"/>
      <c r="AH733" s="27"/>
      <c r="AI733" s="27"/>
      <c r="AJ733" s="27"/>
      <c r="AK733" s="27"/>
      <c r="AL733" s="27"/>
    </row>
    <row r="734" spans="1:38">
      <c r="A734" s="27"/>
      <c r="B734" s="27"/>
      <c r="C734" s="27"/>
      <c r="D734" s="27"/>
      <c r="E734" s="27"/>
      <c r="F734" s="27"/>
      <c r="G734" s="27"/>
      <c r="H734" s="27"/>
      <c r="I734" s="27"/>
      <c r="J734" s="27"/>
      <c r="K734" s="27"/>
      <c r="L734" s="27"/>
      <c r="M734" s="27"/>
      <c r="N734" s="27"/>
      <c r="O734" s="27"/>
      <c r="P734" s="27"/>
      <c r="Q734" s="27"/>
      <c r="R734" s="80"/>
      <c r="S734" s="27"/>
      <c r="T734" s="27"/>
      <c r="U734" s="27"/>
      <c r="V734" s="27"/>
      <c r="W734" s="27"/>
      <c r="X734" s="27"/>
      <c r="Y734" s="27"/>
      <c r="Z734" s="27"/>
      <c r="AA734" s="27"/>
      <c r="AB734" s="27"/>
      <c r="AC734" s="27"/>
      <c r="AD734" s="27"/>
      <c r="AE734" s="27"/>
      <c r="AF734" s="27"/>
      <c r="AG734" s="27"/>
      <c r="AH734" s="27"/>
      <c r="AI734" s="27"/>
      <c r="AJ734" s="27"/>
      <c r="AK734" s="27"/>
      <c r="AL734" s="27"/>
    </row>
    <row r="735" spans="1:38">
      <c r="A735" s="27"/>
      <c r="B735" s="27"/>
      <c r="C735" s="27"/>
      <c r="D735" s="27"/>
      <c r="E735" s="27"/>
      <c r="F735" s="27"/>
      <c r="G735" s="27"/>
      <c r="H735" s="27"/>
      <c r="I735" s="27"/>
      <c r="J735" s="27"/>
      <c r="K735" s="27"/>
      <c r="L735" s="27"/>
      <c r="M735" s="27"/>
      <c r="N735" s="27"/>
      <c r="O735" s="27"/>
      <c r="P735" s="27"/>
      <c r="Q735" s="27"/>
      <c r="R735" s="80"/>
      <c r="S735" s="27"/>
      <c r="T735" s="27"/>
      <c r="U735" s="27"/>
      <c r="V735" s="27"/>
      <c r="W735" s="27"/>
      <c r="X735" s="27"/>
      <c r="Y735" s="27"/>
      <c r="Z735" s="27"/>
      <c r="AA735" s="27"/>
      <c r="AB735" s="27"/>
      <c r="AC735" s="27"/>
      <c r="AD735" s="27"/>
      <c r="AE735" s="27"/>
      <c r="AF735" s="27"/>
      <c r="AG735" s="27"/>
      <c r="AH735" s="27"/>
      <c r="AI735" s="27"/>
      <c r="AJ735" s="27"/>
      <c r="AK735" s="27"/>
      <c r="AL735" s="27"/>
    </row>
    <row r="736" spans="1:38">
      <c r="A736" s="27"/>
      <c r="B736" s="27"/>
      <c r="C736" s="27"/>
      <c r="D736" s="27"/>
      <c r="E736" s="27"/>
      <c r="F736" s="27"/>
      <c r="G736" s="27"/>
      <c r="H736" s="27"/>
      <c r="I736" s="27"/>
      <c r="J736" s="27"/>
      <c r="K736" s="27"/>
      <c r="L736" s="27"/>
      <c r="M736" s="27"/>
      <c r="N736" s="27"/>
      <c r="O736" s="27"/>
      <c r="P736" s="27"/>
      <c r="Q736" s="27"/>
      <c r="R736" s="80"/>
      <c r="S736" s="27"/>
      <c r="T736" s="27"/>
      <c r="U736" s="27"/>
      <c r="V736" s="27"/>
      <c r="W736" s="27"/>
      <c r="X736" s="27"/>
      <c r="Y736" s="27"/>
      <c r="Z736" s="27"/>
      <c r="AA736" s="27"/>
      <c r="AB736" s="27"/>
      <c r="AC736" s="27"/>
      <c r="AD736" s="27"/>
      <c r="AE736" s="27"/>
      <c r="AF736" s="27"/>
      <c r="AG736" s="27"/>
      <c r="AH736" s="27"/>
      <c r="AI736" s="27"/>
      <c r="AJ736" s="27"/>
      <c r="AK736" s="27"/>
      <c r="AL736" s="27"/>
    </row>
    <row r="737" spans="1:38">
      <c r="A737" s="27"/>
      <c r="B737" s="27"/>
      <c r="C737" s="27"/>
      <c r="D737" s="27"/>
      <c r="E737" s="27"/>
      <c r="F737" s="27"/>
      <c r="G737" s="27"/>
      <c r="H737" s="27"/>
      <c r="I737" s="27"/>
      <c r="J737" s="27"/>
      <c r="K737" s="27"/>
      <c r="L737" s="27"/>
      <c r="M737" s="27"/>
      <c r="N737" s="27"/>
      <c r="O737" s="27"/>
      <c r="P737" s="27"/>
      <c r="Q737" s="27"/>
      <c r="R737" s="80"/>
      <c r="S737" s="27"/>
      <c r="T737" s="27"/>
      <c r="U737" s="27"/>
      <c r="V737" s="27"/>
      <c r="W737" s="27"/>
      <c r="X737" s="27"/>
      <c r="Y737" s="27"/>
      <c r="Z737" s="27"/>
      <c r="AA737" s="27"/>
      <c r="AB737" s="27"/>
      <c r="AC737" s="27"/>
      <c r="AD737" s="27"/>
      <c r="AE737" s="27"/>
      <c r="AF737" s="27"/>
      <c r="AG737" s="27"/>
      <c r="AH737" s="27"/>
      <c r="AI737" s="27"/>
      <c r="AJ737" s="27"/>
      <c r="AK737" s="27"/>
      <c r="AL737" s="27"/>
    </row>
    <row r="738" spans="1:38">
      <c r="A738" s="27"/>
      <c r="B738" s="27"/>
      <c r="C738" s="27"/>
      <c r="D738" s="27"/>
      <c r="E738" s="27"/>
      <c r="F738" s="27"/>
      <c r="G738" s="27"/>
      <c r="H738" s="27"/>
      <c r="I738" s="27"/>
      <c r="J738" s="27"/>
      <c r="K738" s="27"/>
      <c r="L738" s="27"/>
      <c r="M738" s="27"/>
      <c r="N738" s="27"/>
      <c r="O738" s="27"/>
      <c r="P738" s="27"/>
      <c r="Q738" s="27"/>
      <c r="R738" s="80"/>
      <c r="S738" s="27"/>
      <c r="T738" s="27"/>
      <c r="U738" s="27"/>
      <c r="V738" s="27"/>
      <c r="W738" s="27"/>
      <c r="X738" s="27"/>
      <c r="Y738" s="27"/>
      <c r="Z738" s="27"/>
      <c r="AA738" s="27"/>
      <c r="AB738" s="27"/>
      <c r="AC738" s="27"/>
      <c r="AD738" s="27"/>
      <c r="AE738" s="27"/>
      <c r="AF738" s="27"/>
      <c r="AG738" s="27"/>
      <c r="AH738" s="27"/>
      <c r="AI738" s="27"/>
      <c r="AJ738" s="27"/>
      <c r="AK738" s="27"/>
      <c r="AL738" s="27"/>
    </row>
    <row r="739" spans="1:38">
      <c r="A739" s="27"/>
      <c r="B739" s="27"/>
      <c r="C739" s="27"/>
      <c r="D739" s="27"/>
      <c r="E739" s="27"/>
      <c r="F739" s="27"/>
      <c r="G739" s="27"/>
      <c r="H739" s="27"/>
      <c r="I739" s="27"/>
      <c r="J739" s="27"/>
      <c r="K739" s="27"/>
      <c r="L739" s="27"/>
      <c r="M739" s="27"/>
      <c r="N739" s="27"/>
      <c r="O739" s="27"/>
      <c r="P739" s="27"/>
      <c r="Q739" s="27"/>
      <c r="R739" s="80"/>
      <c r="S739" s="27"/>
      <c r="T739" s="27"/>
      <c r="U739" s="27"/>
      <c r="V739" s="27"/>
      <c r="W739" s="27"/>
      <c r="X739" s="27"/>
      <c r="Y739" s="27"/>
      <c r="Z739" s="27"/>
      <c r="AA739" s="27"/>
      <c r="AB739" s="27"/>
      <c r="AC739" s="27"/>
      <c r="AD739" s="27"/>
      <c r="AE739" s="27"/>
      <c r="AF739" s="27"/>
      <c r="AG739" s="27"/>
      <c r="AH739" s="27"/>
      <c r="AI739" s="27"/>
      <c r="AJ739" s="27"/>
      <c r="AK739" s="27"/>
      <c r="AL739" s="27"/>
    </row>
    <row r="740" spans="1:38">
      <c r="A740" s="27"/>
      <c r="B740" s="27"/>
      <c r="C740" s="27"/>
      <c r="D740" s="27"/>
      <c r="E740" s="27"/>
      <c r="F740" s="27"/>
      <c r="G740" s="27"/>
      <c r="H740" s="27"/>
      <c r="I740" s="27"/>
      <c r="J740" s="27"/>
      <c r="K740" s="27"/>
      <c r="L740" s="27"/>
      <c r="M740" s="27"/>
      <c r="N740" s="27"/>
      <c r="O740" s="27"/>
      <c r="P740" s="27"/>
      <c r="Q740" s="27"/>
      <c r="R740" s="80"/>
      <c r="S740" s="27"/>
      <c r="T740" s="27"/>
      <c r="U740" s="27"/>
      <c r="V740" s="27"/>
      <c r="W740" s="27"/>
      <c r="X740" s="27"/>
      <c r="Y740" s="27"/>
      <c r="Z740" s="27"/>
      <c r="AA740" s="27"/>
      <c r="AB740" s="27"/>
      <c r="AC740" s="27"/>
      <c r="AD740" s="27"/>
      <c r="AE740" s="27"/>
      <c r="AF740" s="27"/>
      <c r="AG740" s="27"/>
      <c r="AH740" s="27"/>
      <c r="AI740" s="27"/>
      <c r="AJ740" s="27"/>
      <c r="AK740" s="27"/>
      <c r="AL740" s="27"/>
    </row>
    <row r="741" spans="1:38">
      <c r="A741" s="27"/>
      <c r="B741" s="27"/>
      <c r="C741" s="27"/>
      <c r="D741" s="27"/>
      <c r="E741" s="27"/>
      <c r="F741" s="27"/>
      <c r="G741" s="27"/>
      <c r="H741" s="27"/>
      <c r="I741" s="27"/>
      <c r="J741" s="27"/>
      <c r="K741" s="27"/>
      <c r="L741" s="27"/>
      <c r="M741" s="27"/>
      <c r="N741" s="27"/>
      <c r="O741" s="27"/>
      <c r="P741" s="27"/>
      <c r="Q741" s="27"/>
      <c r="R741" s="80"/>
      <c r="S741" s="27"/>
      <c r="T741" s="27"/>
      <c r="U741" s="27"/>
      <c r="V741" s="27"/>
      <c r="W741" s="27"/>
      <c r="X741" s="27"/>
      <c r="Y741" s="27"/>
      <c r="Z741" s="27"/>
      <c r="AA741" s="27"/>
      <c r="AB741" s="27"/>
      <c r="AC741" s="27"/>
      <c r="AD741" s="27"/>
      <c r="AE741" s="27"/>
      <c r="AF741" s="27"/>
      <c r="AG741" s="27"/>
      <c r="AH741" s="27"/>
      <c r="AI741" s="27"/>
      <c r="AJ741" s="27"/>
      <c r="AK741" s="27"/>
      <c r="AL741" s="27"/>
    </row>
    <row r="742" spans="1:38">
      <c r="A742" s="27"/>
      <c r="B742" s="27"/>
      <c r="C742" s="27"/>
      <c r="D742" s="27"/>
      <c r="E742" s="27"/>
      <c r="F742" s="27"/>
      <c r="G742" s="27"/>
      <c r="H742" s="27"/>
      <c r="I742" s="27"/>
      <c r="J742" s="27"/>
      <c r="K742" s="27"/>
      <c r="L742" s="27"/>
      <c r="M742" s="27"/>
      <c r="N742" s="27"/>
      <c r="O742" s="27"/>
      <c r="P742" s="27"/>
      <c r="Q742" s="27"/>
      <c r="R742" s="80"/>
      <c r="S742" s="27"/>
      <c r="T742" s="27"/>
      <c r="U742" s="27"/>
      <c r="V742" s="27"/>
      <c r="W742" s="27"/>
      <c r="X742" s="27"/>
      <c r="Y742" s="27"/>
      <c r="Z742" s="27"/>
      <c r="AA742" s="27"/>
      <c r="AB742" s="27"/>
      <c r="AC742" s="27"/>
      <c r="AD742" s="27"/>
      <c r="AE742" s="27"/>
      <c r="AF742" s="27"/>
      <c r="AG742" s="27"/>
      <c r="AH742" s="27"/>
      <c r="AI742" s="27"/>
      <c r="AJ742" s="27"/>
      <c r="AK742" s="27"/>
      <c r="AL742" s="27"/>
    </row>
    <row r="743" spans="1:38">
      <c r="A743" s="27"/>
      <c r="B743" s="27"/>
      <c r="C743" s="27"/>
      <c r="D743" s="27"/>
      <c r="E743" s="27"/>
      <c r="F743" s="27"/>
      <c r="G743" s="27"/>
      <c r="H743" s="27"/>
      <c r="I743" s="27"/>
      <c r="J743" s="27"/>
      <c r="K743" s="27"/>
      <c r="L743" s="27"/>
      <c r="M743" s="27"/>
      <c r="N743" s="27"/>
      <c r="O743" s="27"/>
      <c r="P743" s="27"/>
      <c r="Q743" s="27"/>
      <c r="R743" s="80"/>
      <c r="S743" s="27"/>
      <c r="T743" s="27"/>
      <c r="U743" s="27"/>
      <c r="V743" s="27"/>
      <c r="W743" s="27"/>
      <c r="X743" s="27"/>
      <c r="Y743" s="27"/>
      <c r="Z743" s="27"/>
      <c r="AA743" s="27"/>
      <c r="AB743" s="27"/>
      <c r="AC743" s="27"/>
      <c r="AD743" s="27"/>
      <c r="AE743" s="27"/>
      <c r="AF743" s="27"/>
      <c r="AG743" s="27"/>
      <c r="AH743" s="27"/>
      <c r="AI743" s="27"/>
      <c r="AJ743" s="27"/>
      <c r="AK743" s="27"/>
      <c r="AL743" s="27"/>
    </row>
    <row r="744" spans="1:38">
      <c r="A744" s="27"/>
      <c r="B744" s="27"/>
      <c r="C744" s="27"/>
      <c r="D744" s="27"/>
      <c r="E744" s="27"/>
      <c r="F744" s="27"/>
      <c r="G744" s="27"/>
      <c r="H744" s="27"/>
      <c r="I744" s="27"/>
      <c r="J744" s="27"/>
      <c r="K744" s="27"/>
      <c r="L744" s="27"/>
      <c r="M744" s="27"/>
      <c r="N744" s="27"/>
      <c r="O744" s="27"/>
      <c r="P744" s="27"/>
      <c r="Q744" s="27"/>
      <c r="R744" s="80"/>
      <c r="S744" s="27"/>
      <c r="T744" s="27"/>
      <c r="U744" s="27"/>
      <c r="V744" s="27"/>
      <c r="W744" s="27"/>
      <c r="X744" s="27"/>
      <c r="Y744" s="27"/>
      <c r="Z744" s="27"/>
      <c r="AA744" s="27"/>
      <c r="AB744" s="27"/>
      <c r="AC744" s="27"/>
      <c r="AD744" s="27"/>
      <c r="AE744" s="27"/>
      <c r="AF744" s="27"/>
      <c r="AG744" s="27"/>
      <c r="AH744" s="27"/>
      <c r="AI744" s="27"/>
      <c r="AJ744" s="27"/>
      <c r="AK744" s="27"/>
      <c r="AL744" s="27"/>
    </row>
    <row r="745" spans="1:38">
      <c r="A745" s="27"/>
      <c r="B745" s="27"/>
      <c r="C745" s="27"/>
      <c r="D745" s="27"/>
      <c r="E745" s="27"/>
      <c r="F745" s="27"/>
      <c r="G745" s="27"/>
      <c r="H745" s="27"/>
      <c r="I745" s="27"/>
      <c r="J745" s="27"/>
      <c r="K745" s="27"/>
      <c r="L745" s="27"/>
      <c r="M745" s="27"/>
      <c r="N745" s="27"/>
      <c r="O745" s="27"/>
      <c r="P745" s="27"/>
      <c r="Q745" s="27"/>
      <c r="R745" s="80"/>
      <c r="S745" s="27"/>
      <c r="T745" s="27"/>
      <c r="U745" s="27"/>
      <c r="V745" s="27"/>
      <c r="W745" s="27"/>
      <c r="X745" s="27"/>
      <c r="Y745" s="27"/>
      <c r="Z745" s="27"/>
      <c r="AA745" s="27"/>
      <c r="AB745" s="27"/>
      <c r="AC745" s="27"/>
      <c r="AD745" s="27"/>
      <c r="AE745" s="27"/>
      <c r="AF745" s="27"/>
      <c r="AG745" s="27"/>
      <c r="AH745" s="27"/>
      <c r="AI745" s="27"/>
      <c r="AJ745" s="27"/>
      <c r="AK745" s="27"/>
      <c r="AL745" s="27"/>
    </row>
    <row r="746" spans="1:38">
      <c r="A746" s="27"/>
      <c r="B746" s="27"/>
      <c r="C746" s="27"/>
      <c r="D746" s="27"/>
      <c r="E746" s="27"/>
      <c r="F746" s="27"/>
      <c r="G746" s="27"/>
      <c r="H746" s="27"/>
      <c r="I746" s="27"/>
      <c r="J746" s="27"/>
      <c r="K746" s="27"/>
      <c r="L746" s="27"/>
      <c r="M746" s="27"/>
      <c r="N746" s="27"/>
      <c r="O746" s="27"/>
      <c r="P746" s="27"/>
      <c r="Q746" s="27"/>
      <c r="R746" s="80"/>
      <c r="S746" s="27"/>
      <c r="T746" s="27"/>
      <c r="U746" s="27"/>
      <c r="V746" s="27"/>
      <c r="W746" s="27"/>
      <c r="X746" s="27"/>
      <c r="Y746" s="27"/>
      <c r="Z746" s="27"/>
      <c r="AA746" s="27"/>
      <c r="AB746" s="27"/>
      <c r="AC746" s="27"/>
      <c r="AD746" s="27"/>
      <c r="AE746" s="27"/>
      <c r="AF746" s="27"/>
      <c r="AG746" s="27"/>
      <c r="AH746" s="27"/>
      <c r="AI746" s="27"/>
      <c r="AJ746" s="27"/>
      <c r="AK746" s="27"/>
      <c r="AL746" s="27"/>
    </row>
    <row r="747" spans="1:38">
      <c r="A747" s="27"/>
      <c r="B747" s="27"/>
      <c r="C747" s="27"/>
      <c r="D747" s="27"/>
      <c r="E747" s="27"/>
      <c r="F747" s="27"/>
      <c r="G747" s="27"/>
      <c r="H747" s="27"/>
      <c r="I747" s="27"/>
      <c r="J747" s="27"/>
      <c r="K747" s="27"/>
      <c r="L747" s="27"/>
      <c r="M747" s="27"/>
      <c r="N747" s="27"/>
      <c r="O747" s="27"/>
      <c r="P747" s="27"/>
      <c r="Q747" s="27"/>
      <c r="R747" s="80"/>
      <c r="S747" s="27"/>
      <c r="T747" s="27"/>
      <c r="U747" s="27"/>
      <c r="V747" s="27"/>
      <c r="W747" s="27"/>
      <c r="X747" s="27"/>
      <c r="Y747" s="27"/>
      <c r="Z747" s="27"/>
      <c r="AA747" s="27"/>
      <c r="AB747" s="27"/>
      <c r="AC747" s="27"/>
      <c r="AD747" s="27"/>
      <c r="AE747" s="27"/>
      <c r="AF747" s="27"/>
      <c r="AG747" s="27"/>
      <c r="AH747" s="27"/>
      <c r="AI747" s="27"/>
      <c r="AJ747" s="27"/>
      <c r="AK747" s="27"/>
      <c r="AL747" s="27"/>
    </row>
    <row r="748" spans="1:38">
      <c r="A748" s="27"/>
      <c r="B748" s="27"/>
      <c r="C748" s="27"/>
      <c r="D748" s="27"/>
      <c r="E748" s="27"/>
      <c r="F748" s="27"/>
      <c r="G748" s="27"/>
      <c r="H748" s="27"/>
      <c r="I748" s="27"/>
      <c r="J748" s="27"/>
      <c r="K748" s="27"/>
      <c r="L748" s="27"/>
      <c r="M748" s="27"/>
      <c r="N748" s="27"/>
      <c r="O748" s="27"/>
      <c r="P748" s="27"/>
      <c r="Q748" s="27"/>
      <c r="R748" s="80"/>
      <c r="S748" s="27"/>
      <c r="T748" s="27"/>
      <c r="U748" s="27"/>
      <c r="V748" s="27"/>
      <c r="W748" s="27"/>
      <c r="X748" s="27"/>
      <c r="Y748" s="27"/>
      <c r="Z748" s="27"/>
      <c r="AA748" s="27"/>
      <c r="AB748" s="27"/>
      <c r="AC748" s="27"/>
      <c r="AD748" s="27"/>
      <c r="AE748" s="27"/>
      <c r="AF748" s="27"/>
      <c r="AG748" s="27"/>
      <c r="AH748" s="27"/>
      <c r="AI748" s="27"/>
      <c r="AJ748" s="27"/>
      <c r="AK748" s="27"/>
      <c r="AL748" s="27"/>
    </row>
    <row r="749" spans="1:38">
      <c r="A749" s="27"/>
      <c r="B749" s="27"/>
      <c r="C749" s="27"/>
      <c r="D749" s="27"/>
      <c r="E749" s="27"/>
      <c r="F749" s="27"/>
      <c r="G749" s="27"/>
      <c r="H749" s="27"/>
      <c r="I749" s="27"/>
      <c r="J749" s="27"/>
      <c r="K749" s="27"/>
      <c r="L749" s="27"/>
      <c r="M749" s="27"/>
      <c r="N749" s="27"/>
      <c r="O749" s="27"/>
      <c r="P749" s="27"/>
      <c r="Q749" s="27"/>
      <c r="R749" s="80"/>
      <c r="S749" s="27"/>
      <c r="T749" s="27"/>
      <c r="U749" s="27"/>
      <c r="V749" s="27"/>
      <c r="W749" s="27"/>
      <c r="X749" s="27"/>
      <c r="Y749" s="27"/>
      <c r="Z749" s="27"/>
      <c r="AA749" s="27"/>
      <c r="AB749" s="27"/>
      <c r="AC749" s="27"/>
      <c r="AD749" s="27"/>
      <c r="AE749" s="27"/>
      <c r="AF749" s="27"/>
      <c r="AG749" s="27"/>
      <c r="AH749" s="27"/>
      <c r="AI749" s="27"/>
      <c r="AJ749" s="27"/>
      <c r="AK749" s="27"/>
      <c r="AL749" s="27"/>
    </row>
    <row r="750" spans="1:38">
      <c r="A750" s="27"/>
      <c r="B750" s="27"/>
      <c r="C750" s="27"/>
      <c r="D750" s="27"/>
      <c r="E750" s="27"/>
      <c r="F750" s="27"/>
      <c r="G750" s="27"/>
      <c r="H750" s="27"/>
      <c r="I750" s="27"/>
      <c r="J750" s="27"/>
      <c r="K750" s="27"/>
      <c r="L750" s="27"/>
      <c r="M750" s="27"/>
      <c r="N750" s="27"/>
      <c r="O750" s="27"/>
      <c r="P750" s="27"/>
      <c r="Q750" s="27"/>
      <c r="R750" s="80"/>
      <c r="S750" s="27"/>
      <c r="T750" s="27"/>
      <c r="U750" s="27"/>
      <c r="V750" s="27"/>
      <c r="W750" s="27"/>
      <c r="X750" s="27"/>
      <c r="Y750" s="27"/>
      <c r="Z750" s="27"/>
      <c r="AA750" s="27"/>
      <c r="AB750" s="27"/>
      <c r="AC750" s="27"/>
      <c r="AD750" s="27"/>
      <c r="AE750" s="27"/>
      <c r="AF750" s="27"/>
      <c r="AG750" s="27"/>
      <c r="AH750" s="27"/>
      <c r="AI750" s="27"/>
      <c r="AJ750" s="27"/>
      <c r="AK750" s="27"/>
      <c r="AL750" s="27"/>
    </row>
    <row r="751" spans="1:38">
      <c r="A751" s="27"/>
      <c r="B751" s="27"/>
      <c r="C751" s="27"/>
      <c r="D751" s="27"/>
      <c r="E751" s="27"/>
      <c r="F751" s="27"/>
      <c r="G751" s="27"/>
      <c r="H751" s="27"/>
      <c r="I751" s="27"/>
      <c r="J751" s="27"/>
      <c r="K751" s="27"/>
      <c r="L751" s="27"/>
      <c r="M751" s="27"/>
      <c r="N751" s="27"/>
      <c r="O751" s="27"/>
      <c r="P751" s="27"/>
      <c r="Q751" s="27"/>
      <c r="R751" s="80"/>
      <c r="S751" s="27"/>
      <c r="T751" s="27"/>
      <c r="U751" s="27"/>
      <c r="V751" s="27"/>
      <c r="W751" s="27"/>
      <c r="X751" s="27"/>
      <c r="Y751" s="27"/>
      <c r="Z751" s="27"/>
      <c r="AA751" s="27"/>
      <c r="AB751" s="27"/>
      <c r="AC751" s="27"/>
      <c r="AD751" s="27"/>
      <c r="AE751" s="27"/>
      <c r="AF751" s="27"/>
      <c r="AG751" s="27"/>
      <c r="AH751" s="27"/>
      <c r="AI751" s="27"/>
      <c r="AJ751" s="27"/>
      <c r="AK751" s="27"/>
      <c r="AL751" s="27"/>
    </row>
    <row r="752" spans="1:38">
      <c r="A752" s="27"/>
      <c r="B752" s="27"/>
      <c r="C752" s="27"/>
      <c r="D752" s="27"/>
      <c r="E752" s="27"/>
      <c r="F752" s="27"/>
      <c r="G752" s="27"/>
      <c r="H752" s="27"/>
      <c r="I752" s="27"/>
      <c r="J752" s="27"/>
      <c r="K752" s="27"/>
      <c r="L752" s="27"/>
      <c r="M752" s="27"/>
      <c r="N752" s="27"/>
      <c r="O752" s="27"/>
      <c r="P752" s="27"/>
      <c r="Q752" s="27"/>
      <c r="R752" s="80"/>
      <c r="S752" s="27"/>
      <c r="T752" s="27"/>
      <c r="U752" s="27"/>
      <c r="V752" s="27"/>
      <c r="W752" s="27"/>
      <c r="X752" s="27"/>
      <c r="Y752" s="27"/>
      <c r="Z752" s="27"/>
      <c r="AA752" s="27"/>
      <c r="AB752" s="27"/>
      <c r="AC752" s="27"/>
      <c r="AD752" s="27"/>
      <c r="AE752" s="27"/>
      <c r="AF752" s="27"/>
      <c r="AG752" s="27"/>
      <c r="AH752" s="27"/>
      <c r="AI752" s="27"/>
      <c r="AJ752" s="27"/>
      <c r="AK752" s="27"/>
      <c r="AL752" s="27"/>
    </row>
    <row r="753" spans="1:38">
      <c r="A753" s="27"/>
      <c r="B753" s="27"/>
      <c r="C753" s="27"/>
      <c r="D753" s="27"/>
      <c r="E753" s="27"/>
      <c r="F753" s="27"/>
      <c r="G753" s="27"/>
      <c r="H753" s="27"/>
      <c r="I753" s="27"/>
      <c r="J753" s="27"/>
      <c r="K753" s="27"/>
      <c r="L753" s="27"/>
      <c r="M753" s="27"/>
      <c r="N753" s="27"/>
      <c r="O753" s="27"/>
      <c r="P753" s="27"/>
      <c r="Q753" s="27"/>
      <c r="R753" s="80"/>
      <c r="S753" s="27"/>
      <c r="T753" s="27"/>
      <c r="U753" s="27"/>
      <c r="V753" s="27"/>
      <c r="W753" s="27"/>
      <c r="X753" s="27"/>
      <c r="Y753" s="27"/>
      <c r="Z753" s="27"/>
      <c r="AA753" s="27"/>
      <c r="AB753" s="27"/>
      <c r="AC753" s="27"/>
      <c r="AD753" s="27"/>
      <c r="AE753" s="27"/>
      <c r="AF753" s="27"/>
      <c r="AG753" s="27"/>
      <c r="AH753" s="27"/>
      <c r="AI753" s="27"/>
      <c r="AJ753" s="27"/>
      <c r="AK753" s="27"/>
      <c r="AL753" s="27"/>
    </row>
    <row r="754" spans="1:38">
      <c r="A754" s="27"/>
      <c r="B754" s="27"/>
      <c r="C754" s="27"/>
      <c r="D754" s="27"/>
      <c r="E754" s="27"/>
      <c r="F754" s="27"/>
      <c r="G754" s="27"/>
      <c r="H754" s="27"/>
      <c r="I754" s="27"/>
      <c r="J754" s="27"/>
      <c r="K754" s="27"/>
      <c r="L754" s="27"/>
      <c r="M754" s="27"/>
      <c r="N754" s="27"/>
      <c r="O754" s="27"/>
      <c r="P754" s="27"/>
      <c r="Q754" s="27"/>
      <c r="R754" s="80"/>
      <c r="S754" s="27"/>
      <c r="T754" s="27"/>
      <c r="U754" s="27"/>
      <c r="V754" s="27"/>
      <c r="W754" s="27"/>
      <c r="X754" s="27"/>
      <c r="Y754" s="27"/>
      <c r="Z754" s="27"/>
      <c r="AA754" s="27"/>
      <c r="AB754" s="27"/>
      <c r="AC754" s="27"/>
      <c r="AD754" s="27"/>
      <c r="AE754" s="27"/>
      <c r="AF754" s="27"/>
      <c r="AG754" s="27"/>
      <c r="AH754" s="27"/>
      <c r="AI754" s="27"/>
      <c r="AJ754" s="27"/>
      <c r="AK754" s="27"/>
      <c r="AL754" s="27"/>
    </row>
    <row r="755" spans="1:38">
      <c r="A755" s="27"/>
      <c r="B755" s="27"/>
      <c r="C755" s="27"/>
      <c r="D755" s="27"/>
      <c r="E755" s="27"/>
      <c r="F755" s="27"/>
      <c r="G755" s="27"/>
      <c r="H755" s="27"/>
      <c r="I755" s="27"/>
      <c r="J755" s="27"/>
      <c r="K755" s="27"/>
      <c r="L755" s="27"/>
      <c r="M755" s="27"/>
      <c r="N755" s="27"/>
      <c r="O755" s="27"/>
      <c r="P755" s="27"/>
      <c r="Q755" s="27"/>
      <c r="R755" s="80"/>
      <c r="S755" s="27"/>
      <c r="T755" s="27"/>
      <c r="U755" s="27"/>
      <c r="V755" s="27"/>
      <c r="W755" s="27"/>
      <c r="X755" s="27"/>
      <c r="Y755" s="27"/>
      <c r="Z755" s="27"/>
      <c r="AA755" s="27"/>
      <c r="AB755" s="27"/>
      <c r="AC755" s="27"/>
      <c r="AD755" s="27"/>
      <c r="AE755" s="27"/>
      <c r="AF755" s="27"/>
      <c r="AG755" s="27"/>
      <c r="AH755" s="27"/>
      <c r="AI755" s="27"/>
      <c r="AJ755" s="27"/>
      <c r="AK755" s="27"/>
      <c r="AL755" s="27"/>
    </row>
    <row r="756" spans="1:38">
      <c r="A756" s="27"/>
      <c r="B756" s="27"/>
      <c r="C756" s="27"/>
      <c r="D756" s="27"/>
      <c r="E756" s="27"/>
      <c r="F756" s="27"/>
      <c r="G756" s="27"/>
      <c r="H756" s="27"/>
      <c r="I756" s="27"/>
      <c r="J756" s="27"/>
      <c r="K756" s="27"/>
      <c r="L756" s="27"/>
      <c r="M756" s="27"/>
      <c r="N756" s="27"/>
      <c r="O756" s="27"/>
      <c r="P756" s="27"/>
      <c r="Q756" s="27"/>
      <c r="R756" s="80"/>
      <c r="S756" s="27"/>
      <c r="T756" s="27"/>
      <c r="U756" s="27"/>
      <c r="V756" s="27"/>
      <c r="W756" s="27"/>
      <c r="X756" s="27"/>
      <c r="Y756" s="27"/>
      <c r="Z756" s="27"/>
      <c r="AA756" s="27"/>
      <c r="AB756" s="27"/>
      <c r="AC756" s="27"/>
      <c r="AD756" s="27"/>
      <c r="AE756" s="27"/>
      <c r="AF756" s="27"/>
      <c r="AG756" s="27"/>
      <c r="AH756" s="27"/>
      <c r="AI756" s="27"/>
      <c r="AJ756" s="27"/>
      <c r="AK756" s="27"/>
      <c r="AL756" s="27"/>
    </row>
    <row r="757" spans="1:38">
      <c r="A757" s="27"/>
      <c r="B757" s="27"/>
      <c r="C757" s="27"/>
      <c r="D757" s="27"/>
      <c r="E757" s="27"/>
      <c r="F757" s="27"/>
      <c r="G757" s="27"/>
      <c r="H757" s="27"/>
      <c r="I757" s="27"/>
      <c r="J757" s="27"/>
      <c r="K757" s="27"/>
      <c r="L757" s="27"/>
      <c r="M757" s="27"/>
      <c r="N757" s="27"/>
      <c r="O757" s="27"/>
      <c r="P757" s="27"/>
      <c r="Q757" s="27"/>
      <c r="R757" s="80"/>
      <c r="S757" s="27"/>
      <c r="T757" s="27"/>
      <c r="U757" s="27"/>
      <c r="V757" s="27"/>
      <c r="W757" s="27"/>
      <c r="X757" s="27"/>
      <c r="Y757" s="27"/>
      <c r="Z757" s="27"/>
      <c r="AA757" s="27"/>
      <c r="AB757" s="27"/>
      <c r="AC757" s="27"/>
      <c r="AD757" s="27"/>
      <c r="AE757" s="27"/>
      <c r="AF757" s="27"/>
      <c r="AG757" s="27"/>
      <c r="AH757" s="27"/>
      <c r="AI757" s="27"/>
      <c r="AJ757" s="27"/>
      <c r="AK757" s="27"/>
      <c r="AL757" s="27"/>
    </row>
    <row r="758" spans="1:38">
      <c r="A758" s="27"/>
      <c r="B758" s="27"/>
      <c r="C758" s="27"/>
      <c r="D758" s="27"/>
      <c r="E758" s="27"/>
      <c r="F758" s="27"/>
      <c r="G758" s="27"/>
      <c r="H758" s="27"/>
      <c r="I758" s="27"/>
      <c r="J758" s="27"/>
      <c r="K758" s="27"/>
      <c r="L758" s="27"/>
      <c r="M758" s="27"/>
      <c r="N758" s="27"/>
      <c r="O758" s="27"/>
      <c r="P758" s="27"/>
      <c r="Q758" s="27"/>
      <c r="R758" s="80"/>
      <c r="S758" s="27"/>
      <c r="T758" s="27"/>
      <c r="U758" s="27"/>
      <c r="V758" s="27"/>
      <c r="W758" s="27"/>
      <c r="X758" s="27"/>
      <c r="Y758" s="27"/>
      <c r="Z758" s="27"/>
      <c r="AA758" s="27"/>
      <c r="AB758" s="27"/>
      <c r="AC758" s="27"/>
      <c r="AD758" s="27"/>
      <c r="AE758" s="27"/>
      <c r="AF758" s="27"/>
      <c r="AG758" s="27"/>
      <c r="AH758" s="27"/>
      <c r="AI758" s="27"/>
      <c r="AJ758" s="27"/>
      <c r="AK758" s="27"/>
      <c r="AL758" s="27"/>
    </row>
    <row r="759" spans="1:38">
      <c r="A759" s="27"/>
      <c r="B759" s="27"/>
      <c r="C759" s="27"/>
      <c r="D759" s="27"/>
      <c r="E759" s="27"/>
      <c r="F759" s="27"/>
      <c r="G759" s="27"/>
      <c r="H759" s="27"/>
      <c r="I759" s="27"/>
      <c r="J759" s="27"/>
      <c r="K759" s="27"/>
      <c r="L759" s="27"/>
      <c r="M759" s="27"/>
      <c r="N759" s="27"/>
      <c r="O759" s="27"/>
      <c r="P759" s="27"/>
      <c r="Q759" s="27"/>
      <c r="R759" s="80"/>
      <c r="S759" s="27"/>
      <c r="T759" s="27"/>
      <c r="U759" s="27"/>
      <c r="V759" s="27"/>
      <c r="W759" s="27"/>
      <c r="X759" s="27"/>
      <c r="Y759" s="27"/>
      <c r="Z759" s="27"/>
      <c r="AA759" s="27"/>
      <c r="AB759" s="27"/>
      <c r="AC759" s="27"/>
      <c r="AD759" s="27"/>
      <c r="AE759" s="27"/>
      <c r="AF759" s="27"/>
      <c r="AG759" s="27"/>
      <c r="AH759" s="27"/>
      <c r="AI759" s="27"/>
      <c r="AJ759" s="27"/>
      <c r="AK759" s="27"/>
      <c r="AL759" s="27"/>
    </row>
    <row r="760" spans="1:38">
      <c r="A760" s="27"/>
      <c r="B760" s="27"/>
      <c r="C760" s="27"/>
      <c r="D760" s="27"/>
      <c r="E760" s="27"/>
      <c r="F760" s="27"/>
      <c r="G760" s="27"/>
      <c r="H760" s="27"/>
      <c r="I760" s="27"/>
      <c r="J760" s="27"/>
      <c r="K760" s="27"/>
      <c r="L760" s="27"/>
      <c r="M760" s="27"/>
      <c r="N760" s="27"/>
      <c r="O760" s="27"/>
      <c r="P760" s="27"/>
      <c r="Q760" s="27"/>
      <c r="R760" s="80"/>
      <c r="S760" s="27"/>
      <c r="T760" s="27"/>
      <c r="U760" s="27"/>
      <c r="V760" s="27"/>
      <c r="W760" s="27"/>
      <c r="X760" s="27"/>
      <c r="Y760" s="27"/>
      <c r="Z760" s="27"/>
      <c r="AA760" s="27"/>
      <c r="AB760" s="27"/>
      <c r="AC760" s="27"/>
      <c r="AD760" s="27"/>
      <c r="AE760" s="27"/>
      <c r="AF760" s="27"/>
      <c r="AG760" s="27"/>
      <c r="AH760" s="27"/>
      <c r="AI760" s="27"/>
      <c r="AJ760" s="27"/>
      <c r="AK760" s="27"/>
      <c r="AL760" s="27"/>
    </row>
    <row r="761" spans="1:38">
      <c r="A761" s="27"/>
      <c r="B761" s="27"/>
      <c r="C761" s="27"/>
      <c r="D761" s="27"/>
      <c r="E761" s="27"/>
      <c r="F761" s="27"/>
      <c r="G761" s="27"/>
      <c r="H761" s="27"/>
      <c r="I761" s="27"/>
      <c r="J761" s="27"/>
      <c r="K761" s="27"/>
      <c r="L761" s="27"/>
      <c r="M761" s="27"/>
      <c r="N761" s="27"/>
      <c r="O761" s="27"/>
      <c r="P761" s="27"/>
      <c r="Q761" s="27"/>
      <c r="R761" s="80"/>
      <c r="S761" s="27"/>
      <c r="T761" s="27"/>
      <c r="U761" s="27"/>
      <c r="V761" s="27"/>
      <c r="W761" s="27"/>
      <c r="X761" s="27"/>
      <c r="Y761" s="27"/>
      <c r="Z761" s="27"/>
      <c r="AA761" s="27"/>
      <c r="AB761" s="27"/>
      <c r="AC761" s="27"/>
      <c r="AD761" s="27"/>
      <c r="AE761" s="27"/>
      <c r="AF761" s="27"/>
      <c r="AG761" s="27"/>
      <c r="AH761" s="27"/>
      <c r="AI761" s="27"/>
      <c r="AJ761" s="27"/>
      <c r="AK761" s="27"/>
      <c r="AL761" s="27"/>
    </row>
    <row r="762" spans="1:38">
      <c r="A762" s="27"/>
      <c r="B762" s="27"/>
      <c r="C762" s="27"/>
      <c r="D762" s="27"/>
      <c r="E762" s="27"/>
      <c r="F762" s="27"/>
      <c r="G762" s="27"/>
      <c r="H762" s="27"/>
      <c r="I762" s="27"/>
      <c r="J762" s="27"/>
      <c r="K762" s="27"/>
      <c r="L762" s="27"/>
      <c r="M762" s="27"/>
      <c r="N762" s="27"/>
      <c r="O762" s="27"/>
      <c r="P762" s="27"/>
      <c r="Q762" s="27"/>
      <c r="R762" s="80"/>
      <c r="S762" s="27"/>
      <c r="T762" s="27"/>
      <c r="U762" s="27"/>
      <c r="V762" s="27"/>
      <c r="W762" s="27"/>
      <c r="X762" s="27"/>
      <c r="Y762" s="27"/>
      <c r="Z762" s="27"/>
      <c r="AA762" s="27"/>
      <c r="AB762" s="27"/>
      <c r="AC762" s="27"/>
      <c r="AD762" s="27"/>
      <c r="AE762" s="27"/>
      <c r="AF762" s="27"/>
      <c r="AG762" s="27"/>
      <c r="AH762" s="27"/>
      <c r="AI762" s="27"/>
      <c r="AJ762" s="27"/>
      <c r="AK762" s="27"/>
      <c r="AL762" s="27"/>
    </row>
    <row r="763" spans="1:38">
      <c r="A763" s="27"/>
      <c r="B763" s="27"/>
      <c r="C763" s="27"/>
      <c r="D763" s="27"/>
      <c r="E763" s="27"/>
      <c r="F763" s="27"/>
      <c r="G763" s="27"/>
      <c r="H763" s="27"/>
      <c r="I763" s="27"/>
      <c r="J763" s="27"/>
      <c r="K763" s="27"/>
      <c r="L763" s="27"/>
      <c r="M763" s="27"/>
      <c r="N763" s="27"/>
      <c r="O763" s="27"/>
      <c r="P763" s="27"/>
      <c r="Q763" s="27"/>
      <c r="R763" s="80"/>
      <c r="S763" s="27"/>
      <c r="T763" s="27"/>
      <c r="U763" s="27"/>
      <c r="V763" s="27"/>
      <c r="W763" s="27"/>
      <c r="X763" s="27"/>
      <c r="Y763" s="27"/>
      <c r="Z763" s="27"/>
      <c r="AA763" s="27"/>
      <c r="AB763" s="27"/>
      <c r="AC763" s="27"/>
      <c r="AD763" s="27"/>
      <c r="AE763" s="27"/>
      <c r="AF763" s="27"/>
      <c r="AG763" s="27"/>
      <c r="AH763" s="27"/>
      <c r="AI763" s="27"/>
      <c r="AJ763" s="27"/>
      <c r="AK763" s="27"/>
      <c r="AL763" s="27"/>
    </row>
    <row r="764" spans="1:38">
      <c r="A764" s="27"/>
      <c r="B764" s="27"/>
      <c r="C764" s="27"/>
      <c r="D764" s="27"/>
      <c r="E764" s="27"/>
      <c r="F764" s="27"/>
      <c r="G764" s="27"/>
      <c r="H764" s="27"/>
      <c r="I764" s="27"/>
      <c r="J764" s="27"/>
      <c r="K764" s="27"/>
      <c r="L764" s="27"/>
      <c r="M764" s="27"/>
      <c r="N764" s="27"/>
      <c r="O764" s="27"/>
      <c r="P764" s="27"/>
      <c r="Q764" s="27"/>
      <c r="R764" s="80"/>
      <c r="S764" s="27"/>
      <c r="T764" s="27"/>
      <c r="U764" s="27"/>
      <c r="V764" s="27"/>
      <c r="W764" s="27"/>
      <c r="X764" s="27"/>
      <c r="Y764" s="27"/>
      <c r="Z764" s="27"/>
      <c r="AA764" s="27"/>
      <c r="AB764" s="27"/>
      <c r="AC764" s="27"/>
      <c r="AD764" s="27"/>
      <c r="AE764" s="27"/>
      <c r="AF764" s="27"/>
      <c r="AG764" s="27"/>
      <c r="AH764" s="27"/>
      <c r="AI764" s="27"/>
      <c r="AJ764" s="27"/>
      <c r="AK764" s="27"/>
      <c r="AL764" s="27"/>
    </row>
    <row r="765" spans="1:38">
      <c r="A765" s="27"/>
      <c r="B765" s="27"/>
      <c r="C765" s="27"/>
      <c r="D765" s="27"/>
      <c r="E765" s="27"/>
      <c r="F765" s="27"/>
      <c r="G765" s="27"/>
      <c r="H765" s="27"/>
      <c r="I765" s="27"/>
      <c r="J765" s="27"/>
      <c r="K765" s="27"/>
      <c r="L765" s="27"/>
      <c r="M765" s="27"/>
      <c r="N765" s="27"/>
      <c r="O765" s="27"/>
      <c r="P765" s="27"/>
      <c r="Q765" s="27"/>
      <c r="R765" s="80"/>
      <c r="S765" s="27"/>
      <c r="T765" s="27"/>
      <c r="U765" s="27"/>
      <c r="V765" s="27"/>
      <c r="W765" s="27"/>
      <c r="X765" s="27"/>
      <c r="Y765" s="27"/>
      <c r="Z765" s="27"/>
      <c r="AA765" s="27"/>
      <c r="AB765" s="27"/>
      <c r="AC765" s="27"/>
      <c r="AD765" s="27"/>
      <c r="AE765" s="27"/>
      <c r="AF765" s="27"/>
      <c r="AG765" s="27"/>
      <c r="AH765" s="27"/>
      <c r="AI765" s="27"/>
      <c r="AJ765" s="27"/>
      <c r="AK765" s="27"/>
      <c r="AL765" s="27"/>
    </row>
    <row r="766" spans="1:38">
      <c r="A766" s="27"/>
      <c r="B766" s="27"/>
      <c r="C766" s="27"/>
      <c r="D766" s="27"/>
      <c r="E766" s="27"/>
      <c r="F766" s="27"/>
      <c r="G766" s="27"/>
      <c r="H766" s="27"/>
      <c r="I766" s="27"/>
      <c r="J766" s="27"/>
      <c r="K766" s="27"/>
      <c r="L766" s="27"/>
      <c r="M766" s="27"/>
      <c r="N766" s="27"/>
      <c r="O766" s="27"/>
      <c r="P766" s="27"/>
      <c r="Q766" s="27"/>
      <c r="R766" s="80"/>
      <c r="S766" s="27"/>
      <c r="T766" s="27"/>
      <c r="U766" s="27"/>
      <c r="V766" s="27"/>
      <c r="W766" s="27"/>
      <c r="X766" s="27"/>
      <c r="Y766" s="27"/>
      <c r="Z766" s="27"/>
      <c r="AA766" s="27"/>
      <c r="AB766" s="27"/>
      <c r="AC766" s="27"/>
      <c r="AD766" s="27"/>
      <c r="AE766" s="27"/>
      <c r="AF766" s="27"/>
      <c r="AG766" s="27"/>
      <c r="AH766" s="27"/>
      <c r="AI766" s="27"/>
      <c r="AJ766" s="27"/>
      <c r="AK766" s="27"/>
      <c r="AL766" s="27"/>
    </row>
    <row r="767" spans="1:38">
      <c r="A767" s="27"/>
      <c r="B767" s="27"/>
      <c r="C767" s="27"/>
      <c r="D767" s="27"/>
      <c r="E767" s="27"/>
      <c r="F767" s="27"/>
      <c r="G767" s="27"/>
      <c r="H767" s="27"/>
      <c r="I767" s="27"/>
      <c r="J767" s="27"/>
      <c r="K767" s="27"/>
      <c r="L767" s="27"/>
      <c r="M767" s="27"/>
      <c r="N767" s="27"/>
      <c r="O767" s="27"/>
      <c r="P767" s="27"/>
      <c r="Q767" s="27"/>
      <c r="R767" s="80"/>
      <c r="S767" s="27"/>
      <c r="T767" s="27"/>
      <c r="U767" s="27"/>
      <c r="V767" s="27"/>
      <c r="W767" s="27"/>
      <c r="X767" s="27"/>
      <c r="Y767" s="27"/>
      <c r="Z767" s="27"/>
      <c r="AA767" s="27"/>
      <c r="AB767" s="27"/>
      <c r="AC767" s="27"/>
      <c r="AD767" s="27"/>
      <c r="AE767" s="27"/>
      <c r="AF767" s="27"/>
      <c r="AG767" s="27"/>
      <c r="AH767" s="27"/>
      <c r="AI767" s="27"/>
      <c r="AJ767" s="27"/>
      <c r="AK767" s="27"/>
      <c r="AL767" s="27"/>
    </row>
    <row r="768" spans="1:38">
      <c r="A768" s="27"/>
      <c r="B768" s="27"/>
      <c r="C768" s="27"/>
      <c r="D768" s="27"/>
      <c r="E768" s="27"/>
      <c r="F768" s="27"/>
      <c r="G768" s="27"/>
      <c r="H768" s="27"/>
      <c r="I768" s="27"/>
      <c r="J768" s="27"/>
      <c r="K768" s="27"/>
      <c r="L768" s="27"/>
      <c r="M768" s="27"/>
      <c r="N768" s="27"/>
      <c r="O768" s="27"/>
      <c r="P768" s="27"/>
      <c r="Q768" s="27"/>
      <c r="R768" s="80"/>
      <c r="S768" s="27"/>
      <c r="T768" s="27"/>
      <c r="U768" s="27"/>
      <c r="V768" s="27"/>
      <c r="W768" s="27"/>
      <c r="X768" s="27"/>
      <c r="Y768" s="27"/>
      <c r="Z768" s="27"/>
      <c r="AA768" s="27"/>
      <c r="AB768" s="27"/>
      <c r="AC768" s="27"/>
      <c r="AD768" s="27"/>
      <c r="AE768" s="27"/>
      <c r="AF768" s="27"/>
      <c r="AG768" s="27"/>
      <c r="AH768" s="27"/>
      <c r="AI768" s="27"/>
      <c r="AJ768" s="27"/>
      <c r="AK768" s="27"/>
      <c r="AL768" s="27"/>
    </row>
    <row r="769" spans="1:38">
      <c r="A769" s="27"/>
      <c r="B769" s="27"/>
      <c r="C769" s="27"/>
      <c r="D769" s="27"/>
      <c r="E769" s="27"/>
      <c r="F769" s="27"/>
      <c r="G769" s="27"/>
      <c r="H769" s="27"/>
      <c r="I769" s="27"/>
      <c r="J769" s="27"/>
      <c r="K769" s="27"/>
      <c r="L769" s="27"/>
      <c r="M769" s="27"/>
      <c r="N769" s="27"/>
      <c r="O769" s="27"/>
      <c r="P769" s="27"/>
      <c r="Q769" s="27"/>
      <c r="R769" s="80"/>
      <c r="S769" s="27"/>
      <c r="T769" s="27"/>
      <c r="U769" s="27"/>
      <c r="V769" s="27"/>
      <c r="W769" s="27"/>
      <c r="X769" s="27"/>
      <c r="Y769" s="27"/>
      <c r="Z769" s="27"/>
      <c r="AA769" s="27"/>
      <c r="AB769" s="27"/>
      <c r="AC769" s="27"/>
      <c r="AD769" s="27"/>
      <c r="AE769" s="27"/>
      <c r="AF769" s="27"/>
      <c r="AG769" s="27"/>
      <c r="AH769" s="27"/>
      <c r="AI769" s="27"/>
      <c r="AJ769" s="27"/>
      <c r="AK769" s="27"/>
      <c r="AL769" s="27"/>
    </row>
    <row r="770" spans="1:38">
      <c r="A770" s="27"/>
      <c r="B770" s="27"/>
      <c r="C770" s="27"/>
      <c r="D770" s="27"/>
      <c r="E770" s="27"/>
      <c r="F770" s="27"/>
      <c r="G770" s="27"/>
      <c r="H770" s="27"/>
      <c r="I770" s="27"/>
      <c r="J770" s="27"/>
      <c r="K770" s="27"/>
      <c r="L770" s="27"/>
      <c r="M770" s="27"/>
      <c r="N770" s="27"/>
      <c r="O770" s="27"/>
      <c r="P770" s="27"/>
      <c r="Q770" s="27"/>
      <c r="R770" s="80"/>
      <c r="S770" s="27"/>
      <c r="T770" s="27"/>
      <c r="U770" s="27"/>
      <c r="V770" s="27"/>
      <c r="W770" s="27"/>
      <c r="X770" s="27"/>
      <c r="Y770" s="27"/>
      <c r="Z770" s="27"/>
      <c r="AA770" s="27"/>
      <c r="AB770" s="27"/>
      <c r="AC770" s="27"/>
      <c r="AD770" s="27"/>
      <c r="AE770" s="27"/>
      <c r="AF770" s="27"/>
      <c r="AG770" s="27"/>
      <c r="AH770" s="27"/>
      <c r="AI770" s="27"/>
      <c r="AJ770" s="27"/>
      <c r="AK770" s="27"/>
      <c r="AL770" s="27"/>
    </row>
    <row r="771" spans="1:38">
      <c r="A771" s="27"/>
      <c r="B771" s="27"/>
      <c r="C771" s="27"/>
      <c r="D771" s="27"/>
      <c r="E771" s="27"/>
      <c r="F771" s="27"/>
      <c r="G771" s="27"/>
      <c r="H771" s="27"/>
      <c r="I771" s="27"/>
      <c r="J771" s="27"/>
      <c r="K771" s="27"/>
      <c r="L771" s="27"/>
      <c r="M771" s="27"/>
      <c r="N771" s="27"/>
      <c r="O771" s="27"/>
      <c r="P771" s="27"/>
      <c r="Q771" s="27"/>
      <c r="R771" s="80"/>
      <c r="S771" s="27"/>
      <c r="T771" s="27"/>
      <c r="U771" s="27"/>
      <c r="V771" s="27"/>
      <c r="W771" s="27"/>
      <c r="X771" s="27"/>
      <c r="Y771" s="27"/>
      <c r="Z771" s="27"/>
      <c r="AA771" s="27"/>
      <c r="AB771" s="27"/>
      <c r="AC771" s="27"/>
      <c r="AD771" s="27"/>
      <c r="AE771" s="27"/>
      <c r="AF771" s="27"/>
      <c r="AG771" s="27"/>
      <c r="AH771" s="27"/>
      <c r="AI771" s="27"/>
      <c r="AJ771" s="27"/>
      <c r="AK771" s="27"/>
      <c r="AL771" s="27"/>
    </row>
    <row r="772" spans="1:38">
      <c r="A772" s="27"/>
      <c r="B772" s="27"/>
      <c r="C772" s="27"/>
      <c r="D772" s="27"/>
      <c r="E772" s="27"/>
      <c r="F772" s="27"/>
      <c r="G772" s="27"/>
      <c r="H772" s="27"/>
      <c r="I772" s="27"/>
      <c r="J772" s="27"/>
      <c r="K772" s="27"/>
      <c r="L772" s="27"/>
      <c r="M772" s="27"/>
      <c r="N772" s="27"/>
      <c r="O772" s="27"/>
      <c r="P772" s="27"/>
      <c r="Q772" s="27"/>
      <c r="R772" s="80"/>
      <c r="S772" s="27"/>
      <c r="T772" s="27"/>
      <c r="U772" s="27"/>
      <c r="V772" s="27"/>
      <c r="W772" s="27"/>
      <c r="X772" s="27"/>
      <c r="Y772" s="27"/>
      <c r="Z772" s="27"/>
      <c r="AA772" s="27"/>
      <c r="AB772" s="27"/>
      <c r="AC772" s="27"/>
      <c r="AD772" s="27"/>
      <c r="AE772" s="27"/>
      <c r="AF772" s="27"/>
      <c r="AG772" s="27"/>
      <c r="AH772" s="27"/>
      <c r="AI772" s="27"/>
      <c r="AJ772" s="27"/>
      <c r="AK772" s="27"/>
      <c r="AL772" s="27"/>
    </row>
    <row r="773" spans="1:38">
      <c r="A773" s="27"/>
      <c r="B773" s="27"/>
      <c r="C773" s="27"/>
      <c r="D773" s="27"/>
      <c r="E773" s="27"/>
      <c r="F773" s="27"/>
      <c r="G773" s="27"/>
      <c r="H773" s="27"/>
      <c r="I773" s="27"/>
      <c r="J773" s="27"/>
      <c r="K773" s="27"/>
      <c r="L773" s="27"/>
      <c r="M773" s="27"/>
      <c r="N773" s="27"/>
      <c r="O773" s="27"/>
      <c r="P773" s="27"/>
      <c r="Q773" s="27"/>
      <c r="R773" s="80"/>
      <c r="S773" s="27"/>
      <c r="T773" s="27"/>
      <c r="U773" s="27"/>
      <c r="V773" s="27"/>
      <c r="W773" s="27"/>
      <c r="X773" s="27"/>
      <c r="Y773" s="27"/>
      <c r="Z773" s="27"/>
      <c r="AA773" s="27"/>
      <c r="AB773" s="27"/>
      <c r="AC773" s="27"/>
      <c r="AD773" s="27"/>
      <c r="AE773" s="27"/>
      <c r="AF773" s="27"/>
      <c r="AG773" s="27"/>
      <c r="AH773" s="27"/>
      <c r="AI773" s="27"/>
      <c r="AJ773" s="27"/>
      <c r="AK773" s="27"/>
      <c r="AL773" s="27"/>
    </row>
    <row r="774" spans="1:38">
      <c r="A774" s="27"/>
      <c r="B774" s="27"/>
      <c r="C774" s="27"/>
      <c r="D774" s="27"/>
      <c r="E774" s="27"/>
      <c r="F774" s="27"/>
      <c r="G774" s="27"/>
      <c r="H774" s="27"/>
      <c r="I774" s="27"/>
      <c r="J774" s="27"/>
      <c r="K774" s="27"/>
      <c r="L774" s="27"/>
      <c r="M774" s="27"/>
      <c r="N774" s="27"/>
      <c r="O774" s="27"/>
      <c r="P774" s="27"/>
      <c r="Q774" s="27"/>
      <c r="R774" s="80"/>
      <c r="S774" s="27"/>
      <c r="T774" s="27"/>
      <c r="U774" s="27"/>
      <c r="V774" s="27"/>
      <c r="W774" s="27"/>
      <c r="X774" s="27"/>
      <c r="Y774" s="27"/>
      <c r="Z774" s="27"/>
      <c r="AA774" s="27"/>
      <c r="AB774" s="27"/>
      <c r="AC774" s="27"/>
      <c r="AD774" s="27"/>
      <c r="AE774" s="27"/>
      <c r="AF774" s="27"/>
      <c r="AG774" s="27"/>
      <c r="AH774" s="27"/>
      <c r="AI774" s="27"/>
      <c r="AJ774" s="27"/>
      <c r="AK774" s="27"/>
      <c r="AL774" s="27"/>
    </row>
    <row r="775" spans="1:38">
      <c r="A775" s="27"/>
      <c r="B775" s="27"/>
      <c r="C775" s="27"/>
      <c r="D775" s="27"/>
      <c r="E775" s="27"/>
      <c r="F775" s="27"/>
      <c r="G775" s="27"/>
      <c r="H775" s="27"/>
      <c r="I775" s="27"/>
      <c r="J775" s="27"/>
      <c r="K775" s="27"/>
      <c r="L775" s="27"/>
      <c r="M775" s="27"/>
      <c r="N775" s="27"/>
      <c r="O775" s="27"/>
      <c r="P775" s="27"/>
      <c r="Q775" s="27"/>
      <c r="R775" s="80"/>
      <c r="S775" s="27"/>
      <c r="T775" s="27"/>
      <c r="U775" s="27"/>
      <c r="V775" s="27"/>
      <c r="W775" s="27"/>
      <c r="X775" s="27"/>
      <c r="Y775" s="27"/>
      <c r="Z775" s="27"/>
      <c r="AA775" s="27"/>
      <c r="AB775" s="27"/>
      <c r="AC775" s="27"/>
      <c r="AD775" s="27"/>
      <c r="AE775" s="27"/>
      <c r="AF775" s="27"/>
      <c r="AG775" s="27"/>
      <c r="AH775" s="27"/>
      <c r="AI775" s="27"/>
      <c r="AJ775" s="27"/>
      <c r="AK775" s="27"/>
      <c r="AL775" s="27"/>
    </row>
    <row r="776" spans="1:38">
      <c r="A776" s="27"/>
      <c r="B776" s="27"/>
      <c r="C776" s="27"/>
      <c r="D776" s="27"/>
      <c r="E776" s="27"/>
      <c r="F776" s="27"/>
      <c r="G776" s="27"/>
      <c r="H776" s="27"/>
      <c r="I776" s="27"/>
      <c r="J776" s="27"/>
      <c r="K776" s="27"/>
      <c r="L776" s="27"/>
      <c r="M776" s="27"/>
      <c r="N776" s="27"/>
      <c r="O776" s="27"/>
      <c r="P776" s="27"/>
      <c r="Q776" s="27"/>
      <c r="R776" s="80"/>
      <c r="S776" s="27"/>
      <c r="T776" s="27"/>
      <c r="U776" s="27"/>
      <c r="V776" s="27"/>
      <c r="W776" s="27"/>
      <c r="X776" s="27"/>
      <c r="Y776" s="27"/>
      <c r="Z776" s="27"/>
      <c r="AA776" s="27"/>
      <c r="AB776" s="27"/>
      <c r="AC776" s="27"/>
      <c r="AD776" s="27"/>
      <c r="AE776" s="27"/>
      <c r="AF776" s="27"/>
      <c r="AG776" s="27"/>
      <c r="AH776" s="27"/>
      <c r="AI776" s="27"/>
      <c r="AJ776" s="27"/>
      <c r="AK776" s="27"/>
      <c r="AL776" s="27"/>
    </row>
    <row r="777" spans="1:38">
      <c r="A777" s="27"/>
      <c r="B777" s="27"/>
      <c r="C777" s="27"/>
      <c r="D777" s="27"/>
      <c r="E777" s="27"/>
      <c r="F777" s="27"/>
      <c r="G777" s="27"/>
      <c r="H777" s="27"/>
      <c r="I777" s="27"/>
      <c r="J777" s="27"/>
      <c r="K777" s="27"/>
      <c r="L777" s="27"/>
      <c r="M777" s="27"/>
      <c r="N777" s="27"/>
      <c r="O777" s="27"/>
      <c r="P777" s="27"/>
      <c r="Q777" s="27"/>
      <c r="R777" s="80"/>
      <c r="S777" s="27"/>
      <c r="T777" s="27"/>
      <c r="U777" s="27"/>
      <c r="V777" s="27"/>
      <c r="W777" s="27"/>
      <c r="X777" s="27"/>
      <c r="Y777" s="27"/>
      <c r="Z777" s="27"/>
      <c r="AA777" s="27"/>
      <c r="AB777" s="27"/>
      <c r="AC777" s="27"/>
      <c r="AD777" s="27"/>
      <c r="AE777" s="27"/>
      <c r="AF777" s="27"/>
      <c r="AG777" s="27"/>
      <c r="AH777" s="27"/>
      <c r="AI777" s="27"/>
      <c r="AJ777" s="27"/>
      <c r="AK777" s="27"/>
      <c r="AL777" s="27"/>
    </row>
    <row r="778" spans="1:38">
      <c r="A778" s="27"/>
      <c r="B778" s="27"/>
      <c r="C778" s="27"/>
      <c r="D778" s="27"/>
      <c r="E778" s="27"/>
      <c r="F778" s="27"/>
      <c r="G778" s="27"/>
      <c r="H778" s="27"/>
      <c r="I778" s="27"/>
      <c r="J778" s="27"/>
      <c r="K778" s="27"/>
      <c r="L778" s="27"/>
      <c r="M778" s="27"/>
      <c r="N778" s="27"/>
      <c r="O778" s="27"/>
      <c r="P778" s="27"/>
      <c r="Q778" s="27"/>
      <c r="R778" s="80"/>
      <c r="S778" s="27"/>
      <c r="T778" s="27"/>
      <c r="U778" s="27"/>
      <c r="V778" s="27"/>
      <c r="W778" s="27"/>
      <c r="X778" s="27"/>
      <c r="Y778" s="27"/>
      <c r="Z778" s="27"/>
      <c r="AA778" s="27"/>
      <c r="AB778" s="27"/>
      <c r="AC778" s="27"/>
      <c r="AD778" s="27"/>
      <c r="AE778" s="27"/>
      <c r="AF778" s="27"/>
      <c r="AG778" s="27"/>
      <c r="AH778" s="27"/>
      <c r="AI778" s="27"/>
      <c r="AJ778" s="27"/>
      <c r="AK778" s="27"/>
      <c r="AL778" s="27"/>
    </row>
    <row r="779" spans="1:38">
      <c r="A779" s="27"/>
      <c r="B779" s="27"/>
      <c r="C779" s="27"/>
      <c r="D779" s="27"/>
      <c r="E779" s="27"/>
      <c r="F779" s="27"/>
      <c r="G779" s="27"/>
      <c r="H779" s="27"/>
      <c r="I779" s="27"/>
      <c r="J779" s="27"/>
      <c r="K779" s="27"/>
      <c r="L779" s="27"/>
      <c r="M779" s="27"/>
      <c r="N779" s="27"/>
      <c r="O779" s="27"/>
      <c r="P779" s="27"/>
      <c r="Q779" s="27"/>
      <c r="R779" s="80"/>
      <c r="S779" s="27"/>
      <c r="T779" s="27"/>
      <c r="U779" s="27"/>
      <c r="V779" s="27"/>
      <c r="W779" s="27"/>
      <c r="X779" s="27"/>
      <c r="Y779" s="27"/>
      <c r="Z779" s="27"/>
      <c r="AA779" s="27"/>
      <c r="AB779" s="27"/>
      <c r="AC779" s="27"/>
      <c r="AD779" s="27"/>
      <c r="AE779" s="27"/>
      <c r="AF779" s="27"/>
      <c r="AG779" s="27"/>
      <c r="AH779" s="27"/>
      <c r="AI779" s="27"/>
      <c r="AJ779" s="27"/>
      <c r="AK779" s="27"/>
      <c r="AL779" s="27"/>
    </row>
    <row r="780" spans="1:38">
      <c r="A780" s="27"/>
      <c r="B780" s="27"/>
      <c r="C780" s="27"/>
      <c r="D780" s="27"/>
      <c r="E780" s="27"/>
      <c r="F780" s="27"/>
      <c r="G780" s="27"/>
      <c r="H780" s="27"/>
      <c r="I780" s="27"/>
      <c r="J780" s="27"/>
      <c r="K780" s="27"/>
      <c r="L780" s="27"/>
      <c r="M780" s="27"/>
      <c r="N780" s="27"/>
      <c r="O780" s="27"/>
      <c r="P780" s="27"/>
      <c r="Q780" s="27"/>
      <c r="R780" s="80"/>
      <c r="S780" s="27"/>
      <c r="T780" s="27"/>
      <c r="U780" s="27"/>
      <c r="V780" s="27"/>
      <c r="W780" s="27"/>
      <c r="X780" s="27"/>
      <c r="Y780" s="27"/>
      <c r="Z780" s="27"/>
      <c r="AA780" s="27"/>
      <c r="AB780" s="27"/>
      <c r="AC780" s="27"/>
      <c r="AD780" s="27"/>
      <c r="AE780" s="27"/>
      <c r="AF780" s="27"/>
      <c r="AG780" s="27"/>
      <c r="AH780" s="27"/>
      <c r="AI780" s="27"/>
      <c r="AJ780" s="27"/>
      <c r="AK780" s="27"/>
      <c r="AL780" s="27"/>
    </row>
    <row r="781" spans="1:38">
      <c r="A781" s="27"/>
      <c r="B781" s="27"/>
      <c r="C781" s="27"/>
      <c r="D781" s="27"/>
      <c r="E781" s="27"/>
      <c r="F781" s="27"/>
      <c r="G781" s="27"/>
      <c r="H781" s="27"/>
      <c r="I781" s="27"/>
      <c r="J781" s="27"/>
      <c r="K781" s="27"/>
      <c r="L781" s="27"/>
      <c r="M781" s="27"/>
      <c r="N781" s="27"/>
      <c r="O781" s="27"/>
      <c r="P781" s="27"/>
      <c r="Q781" s="27"/>
      <c r="R781" s="80"/>
      <c r="S781" s="27"/>
      <c r="T781" s="27"/>
      <c r="U781" s="27"/>
      <c r="V781" s="27"/>
      <c r="W781" s="27"/>
      <c r="X781" s="27"/>
      <c r="Y781" s="27"/>
      <c r="Z781" s="27"/>
      <c r="AA781" s="27"/>
      <c r="AB781" s="27"/>
      <c r="AC781" s="27"/>
      <c r="AD781" s="27"/>
      <c r="AE781" s="27"/>
      <c r="AF781" s="27"/>
      <c r="AG781" s="27"/>
      <c r="AH781" s="27"/>
      <c r="AI781" s="27"/>
      <c r="AJ781" s="27"/>
      <c r="AK781" s="27"/>
      <c r="AL781" s="27"/>
    </row>
    <row r="782" spans="1:38">
      <c r="A782" s="27"/>
      <c r="B782" s="27"/>
      <c r="C782" s="27"/>
      <c r="D782" s="27"/>
      <c r="E782" s="27"/>
      <c r="F782" s="27"/>
      <c r="G782" s="27"/>
      <c r="H782" s="27"/>
      <c r="I782" s="27"/>
      <c r="J782" s="27"/>
      <c r="K782" s="27"/>
      <c r="L782" s="27"/>
      <c r="M782" s="27"/>
      <c r="N782" s="27"/>
      <c r="O782" s="27"/>
      <c r="P782" s="27"/>
      <c r="Q782" s="27"/>
      <c r="R782" s="80"/>
      <c r="S782" s="27"/>
      <c r="T782" s="27"/>
      <c r="U782" s="27"/>
      <c r="V782" s="27"/>
      <c r="W782" s="27"/>
      <c r="X782" s="27"/>
      <c r="Y782" s="27"/>
      <c r="Z782" s="27"/>
      <c r="AA782" s="27"/>
      <c r="AB782" s="27"/>
      <c r="AC782" s="27"/>
      <c r="AD782" s="27"/>
      <c r="AE782" s="27"/>
      <c r="AF782" s="27"/>
      <c r="AG782" s="27"/>
      <c r="AH782" s="27"/>
      <c r="AI782" s="27"/>
      <c r="AJ782" s="27"/>
      <c r="AK782" s="27"/>
      <c r="AL782" s="27"/>
    </row>
    <row r="783" spans="1:38">
      <c r="A783" s="27"/>
      <c r="B783" s="27"/>
      <c r="C783" s="27"/>
      <c r="D783" s="27"/>
      <c r="E783" s="27"/>
      <c r="F783" s="27"/>
      <c r="G783" s="27"/>
      <c r="H783" s="27"/>
      <c r="I783" s="27"/>
      <c r="J783" s="27"/>
      <c r="K783" s="27"/>
      <c r="L783" s="27"/>
      <c r="M783" s="27"/>
      <c r="N783" s="27"/>
      <c r="O783" s="27"/>
      <c r="P783" s="27"/>
      <c r="Q783" s="27"/>
      <c r="R783" s="80"/>
      <c r="S783" s="27"/>
      <c r="T783" s="27"/>
      <c r="U783" s="27"/>
      <c r="V783" s="27"/>
      <c r="W783" s="27"/>
      <c r="X783" s="27"/>
      <c r="Y783" s="27"/>
      <c r="Z783" s="27"/>
      <c r="AA783" s="27"/>
      <c r="AB783" s="27"/>
      <c r="AC783" s="27"/>
      <c r="AD783" s="27"/>
      <c r="AE783" s="27"/>
      <c r="AF783" s="27"/>
      <c r="AG783" s="27"/>
      <c r="AH783" s="27"/>
      <c r="AI783" s="27"/>
      <c r="AJ783" s="27"/>
      <c r="AK783" s="27"/>
      <c r="AL783" s="27"/>
    </row>
    <row r="784" spans="1:38">
      <c r="A784" s="27"/>
      <c r="B784" s="27"/>
      <c r="C784" s="27"/>
      <c r="D784" s="27"/>
      <c r="E784" s="27"/>
      <c r="F784" s="27"/>
      <c r="G784" s="27"/>
      <c r="H784" s="27"/>
      <c r="I784" s="27"/>
      <c r="J784" s="27"/>
      <c r="K784" s="27"/>
      <c r="L784" s="27"/>
      <c r="M784" s="27"/>
      <c r="N784" s="27"/>
      <c r="O784" s="27"/>
      <c r="P784" s="27"/>
      <c r="Q784" s="27"/>
      <c r="R784" s="80"/>
      <c r="S784" s="27"/>
      <c r="T784" s="27"/>
      <c r="U784" s="27"/>
      <c r="V784" s="27"/>
      <c r="W784" s="27"/>
      <c r="X784" s="27"/>
      <c r="Y784" s="27"/>
      <c r="Z784" s="27"/>
      <c r="AA784" s="27"/>
      <c r="AB784" s="27"/>
      <c r="AC784" s="27"/>
      <c r="AD784" s="27"/>
      <c r="AE784" s="27"/>
      <c r="AF784" s="27"/>
      <c r="AG784" s="27"/>
      <c r="AH784" s="27"/>
      <c r="AI784" s="27"/>
      <c r="AJ784" s="27"/>
      <c r="AK784" s="27"/>
      <c r="AL784" s="27"/>
    </row>
    <row r="785" spans="1:38">
      <c r="A785" s="27"/>
      <c r="B785" s="27"/>
      <c r="C785" s="27"/>
      <c r="D785" s="27"/>
      <c r="E785" s="27"/>
      <c r="F785" s="27"/>
      <c r="G785" s="27"/>
      <c r="H785" s="27"/>
      <c r="I785" s="27"/>
      <c r="J785" s="27"/>
      <c r="K785" s="27"/>
      <c r="L785" s="27"/>
      <c r="M785" s="27"/>
      <c r="N785" s="27"/>
      <c r="O785" s="27"/>
      <c r="P785" s="27"/>
      <c r="Q785" s="27"/>
      <c r="R785" s="80"/>
      <c r="S785" s="27"/>
      <c r="T785" s="27"/>
      <c r="U785" s="27"/>
      <c r="V785" s="27"/>
      <c r="W785" s="27"/>
      <c r="X785" s="27"/>
      <c r="Y785" s="27"/>
      <c r="Z785" s="27"/>
      <c r="AA785" s="27"/>
      <c r="AB785" s="27"/>
      <c r="AC785" s="27"/>
      <c r="AD785" s="27"/>
      <c r="AE785" s="27"/>
      <c r="AF785" s="27"/>
      <c r="AG785" s="27"/>
      <c r="AH785" s="27"/>
      <c r="AI785" s="27"/>
      <c r="AJ785" s="27"/>
      <c r="AK785" s="27"/>
      <c r="AL785" s="27"/>
    </row>
    <row r="786" spans="1:38">
      <c r="A786" s="27"/>
      <c r="B786" s="27"/>
      <c r="C786" s="27"/>
      <c r="D786" s="27"/>
      <c r="E786" s="27"/>
      <c r="F786" s="27"/>
      <c r="G786" s="27"/>
      <c r="H786" s="27"/>
      <c r="I786" s="27"/>
      <c r="J786" s="27"/>
      <c r="K786" s="27"/>
      <c r="L786" s="27"/>
      <c r="M786" s="27"/>
      <c r="N786" s="27"/>
      <c r="O786" s="27"/>
      <c r="P786" s="27"/>
      <c r="Q786" s="27"/>
      <c r="R786" s="80"/>
      <c r="S786" s="27"/>
      <c r="T786" s="27"/>
      <c r="U786" s="27"/>
      <c r="V786" s="27"/>
      <c r="W786" s="27"/>
      <c r="X786" s="27"/>
      <c r="Y786" s="27"/>
      <c r="Z786" s="27"/>
      <c r="AA786" s="27"/>
      <c r="AB786" s="27"/>
      <c r="AC786" s="27"/>
      <c r="AD786" s="27"/>
      <c r="AE786" s="27"/>
      <c r="AF786" s="27"/>
      <c r="AG786" s="27"/>
      <c r="AH786" s="27"/>
      <c r="AI786" s="27"/>
      <c r="AJ786" s="27"/>
      <c r="AK786" s="27"/>
      <c r="AL786" s="27"/>
    </row>
    <row r="787" spans="1:38">
      <c r="A787" s="27"/>
      <c r="B787" s="27"/>
      <c r="C787" s="27"/>
      <c r="D787" s="27"/>
      <c r="E787" s="27"/>
      <c r="F787" s="27"/>
      <c r="G787" s="27"/>
      <c r="H787" s="27"/>
      <c r="I787" s="27"/>
      <c r="J787" s="27"/>
      <c r="K787" s="27"/>
      <c r="L787" s="27"/>
      <c r="M787" s="27"/>
      <c r="N787" s="27"/>
      <c r="O787" s="27"/>
      <c r="P787" s="27"/>
      <c r="Q787" s="27"/>
      <c r="R787" s="80"/>
      <c r="S787" s="27"/>
      <c r="T787" s="27"/>
      <c r="U787" s="27"/>
      <c r="V787" s="27"/>
      <c r="W787" s="27"/>
      <c r="X787" s="27"/>
      <c r="Y787" s="27"/>
      <c r="Z787" s="27"/>
      <c r="AA787" s="27"/>
      <c r="AB787" s="27"/>
      <c r="AC787" s="27"/>
      <c r="AD787" s="27"/>
      <c r="AE787" s="27"/>
      <c r="AF787" s="27"/>
      <c r="AG787" s="27"/>
      <c r="AH787" s="27"/>
      <c r="AI787" s="27"/>
      <c r="AJ787" s="27"/>
      <c r="AK787" s="27"/>
      <c r="AL787" s="27"/>
    </row>
    <row r="788" spans="1:38">
      <c r="A788" s="27"/>
      <c r="B788" s="27"/>
      <c r="C788" s="27"/>
      <c r="D788" s="27"/>
      <c r="E788" s="27"/>
      <c r="F788" s="27"/>
      <c r="G788" s="27"/>
      <c r="H788" s="27"/>
      <c r="I788" s="27"/>
      <c r="J788" s="27"/>
      <c r="K788" s="27"/>
      <c r="L788" s="27"/>
      <c r="M788" s="27"/>
      <c r="N788" s="27"/>
      <c r="O788" s="27"/>
      <c r="P788" s="27"/>
      <c r="Q788" s="27"/>
      <c r="R788" s="80"/>
      <c r="S788" s="27"/>
      <c r="T788" s="27"/>
      <c r="U788" s="27"/>
      <c r="V788" s="27"/>
      <c r="W788" s="27"/>
      <c r="X788" s="27"/>
      <c r="Y788" s="27"/>
      <c r="Z788" s="27"/>
      <c r="AA788" s="27"/>
      <c r="AB788" s="27"/>
      <c r="AC788" s="27"/>
      <c r="AD788" s="27"/>
      <c r="AE788" s="27"/>
      <c r="AF788" s="27"/>
      <c r="AG788" s="27"/>
      <c r="AH788" s="27"/>
      <c r="AI788" s="27"/>
      <c r="AJ788" s="27"/>
      <c r="AK788" s="27"/>
      <c r="AL788" s="27"/>
    </row>
    <row r="789" spans="1:38">
      <c r="A789" s="27"/>
      <c r="B789" s="27"/>
      <c r="C789" s="27"/>
      <c r="D789" s="27"/>
      <c r="E789" s="27"/>
      <c r="F789" s="27"/>
      <c r="G789" s="27"/>
      <c r="H789" s="27"/>
      <c r="I789" s="27"/>
      <c r="J789" s="27"/>
      <c r="K789" s="27"/>
      <c r="L789" s="27"/>
      <c r="M789" s="27"/>
      <c r="N789" s="27"/>
      <c r="O789" s="27"/>
      <c r="P789" s="27"/>
      <c r="Q789" s="27"/>
      <c r="R789" s="80"/>
      <c r="S789" s="27"/>
      <c r="T789" s="27"/>
      <c r="U789" s="27"/>
      <c r="V789" s="27"/>
      <c r="W789" s="27"/>
      <c r="X789" s="27"/>
      <c r="Y789" s="27"/>
      <c r="Z789" s="27"/>
      <c r="AA789" s="27"/>
      <c r="AB789" s="27"/>
      <c r="AC789" s="27"/>
      <c r="AD789" s="27"/>
      <c r="AE789" s="27"/>
      <c r="AF789" s="27"/>
      <c r="AG789" s="27"/>
      <c r="AH789" s="27"/>
      <c r="AI789" s="27"/>
      <c r="AJ789" s="27"/>
      <c r="AK789" s="27"/>
      <c r="AL789" s="27"/>
    </row>
    <row r="790" spans="1:38">
      <c r="A790" s="27"/>
      <c r="B790" s="27"/>
      <c r="C790" s="27"/>
      <c r="D790" s="27"/>
      <c r="E790" s="27"/>
      <c r="F790" s="27"/>
      <c r="G790" s="27"/>
      <c r="H790" s="27"/>
      <c r="I790" s="27"/>
      <c r="J790" s="27"/>
      <c r="K790" s="27"/>
      <c r="L790" s="27"/>
      <c r="M790" s="27"/>
      <c r="N790" s="27"/>
      <c r="O790" s="27"/>
      <c r="P790" s="27"/>
      <c r="Q790" s="27"/>
      <c r="R790" s="80"/>
      <c r="S790" s="27"/>
      <c r="T790" s="27"/>
      <c r="U790" s="27"/>
      <c r="V790" s="27"/>
      <c r="W790" s="27"/>
      <c r="X790" s="27"/>
      <c r="Y790" s="27"/>
      <c r="Z790" s="27"/>
      <c r="AA790" s="27"/>
      <c r="AB790" s="27"/>
      <c r="AC790" s="27"/>
      <c r="AD790" s="27"/>
      <c r="AE790" s="27"/>
      <c r="AF790" s="27"/>
      <c r="AG790" s="27"/>
      <c r="AH790" s="27"/>
      <c r="AI790" s="27"/>
      <c r="AJ790" s="27"/>
      <c r="AK790" s="27"/>
      <c r="AL790" s="27"/>
    </row>
    <row r="791" spans="1:38">
      <c r="A791" s="27"/>
      <c r="B791" s="27"/>
      <c r="C791" s="27"/>
      <c r="D791" s="27"/>
      <c r="E791" s="27"/>
      <c r="F791" s="27"/>
      <c r="G791" s="27"/>
      <c r="H791" s="27"/>
      <c r="I791" s="27"/>
      <c r="J791" s="27"/>
      <c r="K791" s="27"/>
      <c r="L791" s="27"/>
      <c r="M791" s="27"/>
      <c r="N791" s="27"/>
      <c r="O791" s="27"/>
      <c r="P791" s="27"/>
      <c r="Q791" s="27"/>
      <c r="R791" s="80"/>
      <c r="S791" s="27"/>
      <c r="T791" s="27"/>
      <c r="U791" s="27"/>
      <c r="V791" s="27"/>
      <c r="W791" s="27"/>
      <c r="X791" s="27"/>
      <c r="Y791" s="27"/>
      <c r="Z791" s="27"/>
      <c r="AA791" s="27"/>
      <c r="AB791" s="27"/>
      <c r="AC791" s="27"/>
      <c r="AD791" s="27"/>
      <c r="AE791" s="27"/>
      <c r="AF791" s="27"/>
      <c r="AG791" s="27"/>
      <c r="AH791" s="27"/>
      <c r="AI791" s="27"/>
      <c r="AJ791" s="27"/>
      <c r="AK791" s="27"/>
      <c r="AL791" s="27"/>
    </row>
    <row r="792" spans="1:38">
      <c r="A792" s="27"/>
      <c r="B792" s="27"/>
      <c r="C792" s="27"/>
      <c r="D792" s="27"/>
      <c r="E792" s="27"/>
      <c r="F792" s="27"/>
      <c r="G792" s="27"/>
      <c r="H792" s="27"/>
      <c r="I792" s="27"/>
      <c r="J792" s="27"/>
      <c r="K792" s="27"/>
      <c r="L792" s="27"/>
      <c r="M792" s="27"/>
      <c r="N792" s="27"/>
      <c r="O792" s="27"/>
      <c r="P792" s="27"/>
      <c r="Q792" s="27"/>
      <c r="R792" s="80"/>
      <c r="S792" s="27"/>
      <c r="T792" s="27"/>
      <c r="U792" s="27"/>
      <c r="V792" s="27"/>
      <c r="W792" s="27"/>
      <c r="X792" s="27"/>
      <c r="Y792" s="27"/>
      <c r="Z792" s="27"/>
      <c r="AA792" s="27"/>
      <c r="AB792" s="27"/>
      <c r="AC792" s="27"/>
      <c r="AD792" s="27"/>
      <c r="AE792" s="27"/>
      <c r="AF792" s="27"/>
      <c r="AG792" s="27"/>
      <c r="AH792" s="27"/>
      <c r="AI792" s="27"/>
      <c r="AJ792" s="27"/>
      <c r="AK792" s="27"/>
      <c r="AL792" s="27"/>
    </row>
    <row r="793" spans="1:38">
      <c r="A793" s="27"/>
      <c r="B793" s="27"/>
      <c r="C793" s="27"/>
      <c r="D793" s="27"/>
      <c r="E793" s="27"/>
      <c r="F793" s="27"/>
      <c r="G793" s="27"/>
      <c r="H793" s="27"/>
      <c r="I793" s="27"/>
      <c r="J793" s="27"/>
      <c r="K793" s="27"/>
      <c r="L793" s="27"/>
      <c r="M793" s="27"/>
      <c r="N793" s="27"/>
      <c r="O793" s="27"/>
      <c r="P793" s="27"/>
      <c r="Q793" s="27"/>
      <c r="R793" s="80"/>
      <c r="S793" s="27"/>
      <c r="T793" s="27"/>
      <c r="U793" s="27"/>
      <c r="V793" s="27"/>
      <c r="W793" s="27"/>
      <c r="X793" s="27"/>
      <c r="Y793" s="27"/>
      <c r="Z793" s="27"/>
      <c r="AA793" s="27"/>
      <c r="AB793" s="27"/>
      <c r="AC793" s="27"/>
      <c r="AD793" s="27"/>
      <c r="AE793" s="27"/>
      <c r="AF793" s="27"/>
      <c r="AG793" s="27"/>
      <c r="AH793" s="27"/>
      <c r="AI793" s="27"/>
      <c r="AJ793" s="27"/>
      <c r="AK793" s="27"/>
      <c r="AL793" s="27"/>
    </row>
    <row r="794" spans="1:38">
      <c r="A794" s="27"/>
      <c r="B794" s="27"/>
      <c r="C794" s="27"/>
      <c r="D794" s="27"/>
      <c r="E794" s="27"/>
      <c r="F794" s="27"/>
      <c r="G794" s="27"/>
      <c r="H794" s="27"/>
      <c r="I794" s="27"/>
      <c r="J794" s="27"/>
      <c r="K794" s="27"/>
      <c r="L794" s="27"/>
      <c r="M794" s="27"/>
      <c r="N794" s="27"/>
      <c r="O794" s="27"/>
      <c r="P794" s="27"/>
      <c r="Q794" s="27"/>
      <c r="R794" s="80"/>
      <c r="S794" s="27"/>
      <c r="T794" s="27"/>
      <c r="U794" s="27"/>
      <c r="V794" s="27"/>
      <c r="W794" s="27"/>
      <c r="X794" s="27"/>
      <c r="Y794" s="27"/>
      <c r="Z794" s="27"/>
      <c r="AA794" s="27"/>
      <c r="AB794" s="27"/>
      <c r="AC794" s="27"/>
      <c r="AD794" s="27"/>
      <c r="AE794" s="27"/>
      <c r="AF794" s="27"/>
      <c r="AG794" s="27"/>
      <c r="AH794" s="27"/>
      <c r="AI794" s="27"/>
      <c r="AJ794" s="27"/>
      <c r="AK794" s="27"/>
      <c r="AL794" s="27"/>
    </row>
    <row r="795" spans="1:38">
      <c r="A795" s="27"/>
      <c r="B795" s="27"/>
      <c r="C795" s="27"/>
      <c r="D795" s="27"/>
      <c r="E795" s="27"/>
      <c r="F795" s="27"/>
      <c r="G795" s="27"/>
      <c r="H795" s="27"/>
      <c r="I795" s="27"/>
      <c r="J795" s="27"/>
      <c r="K795" s="27"/>
      <c r="L795" s="27"/>
      <c r="M795" s="27"/>
      <c r="N795" s="27"/>
      <c r="O795" s="27"/>
      <c r="P795" s="27"/>
      <c r="Q795" s="27"/>
      <c r="R795" s="80"/>
      <c r="S795" s="27"/>
      <c r="T795" s="27"/>
      <c r="U795" s="27"/>
      <c r="V795" s="27"/>
      <c r="W795" s="27"/>
      <c r="X795" s="27"/>
      <c r="Y795" s="27"/>
      <c r="Z795" s="27"/>
      <c r="AA795" s="27"/>
      <c r="AB795" s="27"/>
      <c r="AC795" s="27"/>
      <c r="AD795" s="27"/>
      <c r="AE795" s="27"/>
      <c r="AF795" s="27"/>
      <c r="AG795" s="27"/>
      <c r="AH795" s="27"/>
      <c r="AI795" s="27"/>
      <c r="AJ795" s="27"/>
      <c r="AK795" s="27"/>
      <c r="AL795" s="27"/>
    </row>
    <row r="796" spans="1:38">
      <c r="A796" s="27"/>
      <c r="B796" s="27"/>
      <c r="C796" s="27"/>
      <c r="D796" s="27"/>
      <c r="E796" s="27"/>
      <c r="F796" s="27"/>
      <c r="G796" s="27"/>
      <c r="H796" s="27"/>
      <c r="I796" s="27"/>
      <c r="J796" s="27"/>
      <c r="K796" s="27"/>
      <c r="L796" s="27"/>
      <c r="M796" s="27"/>
      <c r="N796" s="27"/>
      <c r="O796" s="27"/>
      <c r="P796" s="27"/>
      <c r="Q796" s="27"/>
      <c r="R796" s="80"/>
      <c r="S796" s="27"/>
      <c r="T796" s="27"/>
      <c r="U796" s="27"/>
      <c r="V796" s="27"/>
      <c r="W796" s="27"/>
      <c r="X796" s="27"/>
      <c r="Y796" s="27"/>
      <c r="Z796" s="27"/>
      <c r="AA796" s="27"/>
      <c r="AB796" s="27"/>
      <c r="AC796" s="27"/>
      <c r="AD796" s="27"/>
      <c r="AE796" s="27"/>
      <c r="AF796" s="27"/>
      <c r="AG796" s="27"/>
      <c r="AH796" s="27"/>
      <c r="AI796" s="27"/>
      <c r="AJ796" s="27"/>
      <c r="AK796" s="27"/>
      <c r="AL796" s="27"/>
    </row>
    <row r="797" spans="1:38">
      <c r="A797" s="27"/>
      <c r="B797" s="27"/>
      <c r="C797" s="27"/>
      <c r="D797" s="27"/>
      <c r="E797" s="27"/>
      <c r="F797" s="27"/>
      <c r="G797" s="27"/>
      <c r="H797" s="27"/>
      <c r="I797" s="27"/>
      <c r="J797" s="27"/>
      <c r="K797" s="27"/>
      <c r="L797" s="27"/>
      <c r="M797" s="27"/>
      <c r="N797" s="27"/>
      <c r="O797" s="27"/>
      <c r="P797" s="27"/>
      <c r="Q797" s="27"/>
      <c r="R797" s="80"/>
      <c r="S797" s="27"/>
      <c r="T797" s="27"/>
      <c r="U797" s="27"/>
      <c r="V797" s="27"/>
      <c r="W797" s="27"/>
      <c r="X797" s="27"/>
      <c r="Y797" s="27"/>
      <c r="Z797" s="27"/>
      <c r="AA797" s="27"/>
      <c r="AB797" s="27"/>
      <c r="AC797" s="27"/>
      <c r="AD797" s="27"/>
      <c r="AE797" s="27"/>
      <c r="AF797" s="27"/>
      <c r="AG797" s="27"/>
      <c r="AH797" s="27"/>
      <c r="AI797" s="27"/>
      <c r="AJ797" s="27"/>
      <c r="AK797" s="27"/>
      <c r="AL797" s="27"/>
    </row>
    <row r="798" spans="1:38">
      <c r="A798" s="27"/>
      <c r="B798" s="27"/>
      <c r="C798" s="27"/>
      <c r="D798" s="27"/>
      <c r="E798" s="27"/>
      <c r="F798" s="27"/>
      <c r="G798" s="27"/>
      <c r="H798" s="27"/>
      <c r="I798" s="27"/>
      <c r="J798" s="27"/>
      <c r="K798" s="27"/>
      <c r="L798" s="27"/>
      <c r="M798" s="27"/>
      <c r="N798" s="27"/>
      <c r="O798" s="27"/>
      <c r="P798" s="27"/>
      <c r="Q798" s="27"/>
      <c r="R798" s="80"/>
      <c r="S798" s="27"/>
      <c r="T798" s="27"/>
      <c r="U798" s="27"/>
      <c r="V798" s="27"/>
      <c r="W798" s="27"/>
      <c r="X798" s="27"/>
      <c r="Y798" s="27"/>
      <c r="Z798" s="27"/>
      <c r="AA798" s="27"/>
      <c r="AB798" s="27"/>
      <c r="AC798" s="27"/>
      <c r="AD798" s="27"/>
      <c r="AE798" s="27"/>
      <c r="AF798" s="27"/>
      <c r="AG798" s="27"/>
      <c r="AH798" s="27"/>
      <c r="AI798" s="27"/>
      <c r="AJ798" s="27"/>
      <c r="AK798" s="27"/>
      <c r="AL798" s="27"/>
    </row>
    <row r="799" spans="1:38">
      <c r="A799" s="27"/>
      <c r="B799" s="27"/>
      <c r="C799" s="27"/>
      <c r="D799" s="27"/>
      <c r="E799" s="27"/>
      <c r="F799" s="27"/>
      <c r="G799" s="27"/>
      <c r="H799" s="27"/>
      <c r="I799" s="27"/>
      <c r="J799" s="27"/>
      <c r="K799" s="27"/>
      <c r="L799" s="27"/>
      <c r="M799" s="27"/>
      <c r="N799" s="27"/>
      <c r="O799" s="27"/>
      <c r="P799" s="27"/>
      <c r="Q799" s="27"/>
      <c r="R799" s="80"/>
      <c r="S799" s="27"/>
      <c r="T799" s="27"/>
      <c r="U799" s="27"/>
      <c r="V799" s="27"/>
      <c r="W799" s="27"/>
      <c r="X799" s="27"/>
      <c r="Y799" s="27"/>
      <c r="Z799" s="27"/>
      <c r="AA799" s="27"/>
      <c r="AB799" s="27"/>
      <c r="AC799" s="27"/>
      <c r="AD799" s="27"/>
      <c r="AE799" s="27"/>
      <c r="AF799" s="27"/>
      <c r="AG799" s="27"/>
      <c r="AH799" s="27"/>
      <c r="AI799" s="27"/>
      <c r="AJ799" s="27"/>
      <c r="AK799" s="27"/>
      <c r="AL799" s="27"/>
    </row>
    <row r="800" spans="1:38">
      <c r="A800" s="27"/>
      <c r="B800" s="27"/>
      <c r="C800" s="27"/>
      <c r="D800" s="27"/>
      <c r="E800" s="27"/>
      <c r="F800" s="27"/>
      <c r="G800" s="27"/>
      <c r="H800" s="27"/>
      <c r="I800" s="27"/>
      <c r="J800" s="27"/>
      <c r="K800" s="27"/>
      <c r="L800" s="27"/>
      <c r="M800" s="27"/>
      <c r="N800" s="27"/>
      <c r="O800" s="27"/>
      <c r="P800" s="27"/>
      <c r="Q800" s="27"/>
      <c r="R800" s="80"/>
      <c r="S800" s="27"/>
      <c r="T800" s="27"/>
      <c r="U800" s="27"/>
      <c r="V800" s="27"/>
      <c r="W800" s="27"/>
      <c r="X800" s="27"/>
      <c r="Y800" s="27"/>
      <c r="Z800" s="27"/>
      <c r="AA800" s="27"/>
      <c r="AB800" s="27"/>
      <c r="AC800" s="27"/>
      <c r="AD800" s="27"/>
      <c r="AE800" s="27"/>
      <c r="AF800" s="27"/>
      <c r="AG800" s="27"/>
      <c r="AH800" s="27"/>
      <c r="AI800" s="27"/>
      <c r="AJ800" s="27"/>
      <c r="AK800" s="27"/>
      <c r="AL800" s="27"/>
    </row>
    <row r="801" spans="1:38">
      <c r="A801" s="27"/>
      <c r="B801" s="27"/>
      <c r="C801" s="27"/>
      <c r="D801" s="27"/>
      <c r="E801" s="27"/>
      <c r="F801" s="27"/>
      <c r="G801" s="27"/>
      <c r="H801" s="27"/>
      <c r="I801" s="27"/>
      <c r="J801" s="27"/>
      <c r="K801" s="27"/>
      <c r="L801" s="27"/>
      <c r="M801" s="27"/>
      <c r="N801" s="27"/>
      <c r="O801" s="27"/>
      <c r="P801" s="27"/>
      <c r="Q801" s="27"/>
      <c r="R801" s="80"/>
      <c r="S801" s="27"/>
      <c r="T801" s="27"/>
      <c r="U801" s="27"/>
      <c r="V801" s="27"/>
      <c r="W801" s="27"/>
      <c r="X801" s="27"/>
      <c r="Y801" s="27"/>
      <c r="Z801" s="27"/>
      <c r="AA801" s="27"/>
      <c r="AB801" s="27"/>
      <c r="AC801" s="27"/>
      <c r="AD801" s="27"/>
      <c r="AE801" s="27"/>
      <c r="AF801" s="27"/>
      <c r="AG801" s="27"/>
      <c r="AH801" s="27"/>
      <c r="AI801" s="27"/>
      <c r="AJ801" s="27"/>
      <c r="AK801" s="27"/>
      <c r="AL801" s="27"/>
    </row>
    <row r="802" spans="1:38">
      <c r="A802" s="27"/>
      <c r="B802" s="27"/>
      <c r="C802" s="27"/>
      <c r="D802" s="27"/>
      <c r="E802" s="27"/>
      <c r="F802" s="27"/>
      <c r="G802" s="27"/>
      <c r="H802" s="27"/>
      <c r="I802" s="27"/>
      <c r="J802" s="27"/>
      <c r="K802" s="27"/>
      <c r="L802" s="27"/>
      <c r="M802" s="27"/>
      <c r="N802" s="27"/>
      <c r="O802" s="27"/>
      <c r="P802" s="27"/>
      <c r="Q802" s="27"/>
      <c r="R802" s="80"/>
      <c r="S802" s="27"/>
      <c r="T802" s="27"/>
      <c r="U802" s="27"/>
      <c r="V802" s="27"/>
      <c r="W802" s="27"/>
      <c r="X802" s="27"/>
      <c r="Y802" s="27"/>
      <c r="Z802" s="27"/>
      <c r="AA802" s="27"/>
      <c r="AB802" s="27"/>
      <c r="AC802" s="27"/>
      <c r="AD802" s="27"/>
      <c r="AE802" s="27"/>
      <c r="AF802" s="27"/>
      <c r="AG802" s="27"/>
      <c r="AH802" s="27"/>
      <c r="AI802" s="27"/>
      <c r="AJ802" s="27"/>
      <c r="AK802" s="27"/>
      <c r="AL802" s="27"/>
    </row>
    <row r="803" spans="1:38">
      <c r="A803" s="27"/>
      <c r="B803" s="27"/>
      <c r="C803" s="27"/>
      <c r="D803" s="27"/>
      <c r="E803" s="27"/>
      <c r="F803" s="27"/>
      <c r="G803" s="27"/>
      <c r="H803" s="27"/>
      <c r="I803" s="27"/>
      <c r="J803" s="27"/>
      <c r="K803" s="27"/>
      <c r="L803" s="27"/>
      <c r="M803" s="27"/>
      <c r="N803" s="27"/>
      <c r="O803" s="27"/>
      <c r="P803" s="27"/>
      <c r="Q803" s="27"/>
      <c r="R803" s="80"/>
      <c r="S803" s="27"/>
      <c r="T803" s="27"/>
      <c r="U803" s="27"/>
      <c r="V803" s="27"/>
      <c r="W803" s="27"/>
      <c r="X803" s="27"/>
      <c r="Y803" s="27"/>
      <c r="Z803" s="27"/>
      <c r="AA803" s="27"/>
      <c r="AB803" s="27"/>
      <c r="AC803" s="27"/>
      <c r="AD803" s="27"/>
      <c r="AE803" s="27"/>
      <c r="AF803" s="27"/>
      <c r="AG803" s="27"/>
      <c r="AH803" s="27"/>
      <c r="AI803" s="27"/>
      <c r="AJ803" s="27"/>
      <c r="AK803" s="27"/>
      <c r="AL803" s="27"/>
    </row>
    <row r="804" spans="1:38">
      <c r="A804" s="27"/>
      <c r="B804" s="27"/>
      <c r="C804" s="27"/>
      <c r="D804" s="27"/>
      <c r="E804" s="27"/>
      <c r="F804" s="27"/>
      <c r="G804" s="27"/>
      <c r="H804" s="27"/>
      <c r="I804" s="27"/>
      <c r="J804" s="27"/>
      <c r="K804" s="27"/>
      <c r="L804" s="27"/>
      <c r="M804" s="27"/>
      <c r="N804" s="27"/>
      <c r="O804" s="27"/>
      <c r="P804" s="27"/>
      <c r="Q804" s="27"/>
      <c r="R804" s="80"/>
      <c r="S804" s="27"/>
      <c r="T804" s="27"/>
      <c r="U804" s="27"/>
      <c r="V804" s="27"/>
      <c r="W804" s="27"/>
      <c r="X804" s="27"/>
      <c r="Y804" s="27"/>
      <c r="Z804" s="27"/>
      <c r="AA804" s="27"/>
      <c r="AB804" s="27"/>
      <c r="AC804" s="27"/>
      <c r="AD804" s="27"/>
      <c r="AE804" s="27"/>
      <c r="AF804" s="27"/>
      <c r="AG804" s="27"/>
      <c r="AH804" s="27"/>
      <c r="AI804" s="27"/>
      <c r="AJ804" s="27"/>
      <c r="AK804" s="27"/>
      <c r="AL804" s="27"/>
    </row>
    <row r="805" spans="1:38">
      <c r="A805" s="27"/>
      <c r="B805" s="27"/>
      <c r="C805" s="27"/>
      <c r="D805" s="27"/>
      <c r="E805" s="27"/>
      <c r="F805" s="27"/>
      <c r="G805" s="27"/>
      <c r="H805" s="27"/>
      <c r="I805" s="27"/>
      <c r="J805" s="27"/>
      <c r="K805" s="27"/>
      <c r="L805" s="27"/>
      <c r="M805" s="27"/>
      <c r="N805" s="27"/>
      <c r="O805" s="27"/>
      <c r="P805" s="27"/>
      <c r="Q805" s="27"/>
      <c r="R805" s="80"/>
      <c r="S805" s="27"/>
      <c r="T805" s="27"/>
      <c r="U805" s="27"/>
      <c r="V805" s="27"/>
      <c r="W805" s="27"/>
      <c r="X805" s="27"/>
      <c r="Y805" s="27"/>
      <c r="Z805" s="27"/>
      <c r="AA805" s="27"/>
      <c r="AB805" s="27"/>
      <c r="AC805" s="27"/>
      <c r="AD805" s="27"/>
      <c r="AE805" s="27"/>
      <c r="AF805" s="27"/>
      <c r="AG805" s="27"/>
      <c r="AH805" s="27"/>
      <c r="AI805" s="27"/>
      <c r="AJ805" s="27"/>
      <c r="AK805" s="27"/>
      <c r="AL805" s="27"/>
    </row>
    <row r="806" spans="1:38">
      <c r="A806" s="27"/>
      <c r="B806" s="27"/>
      <c r="C806" s="27"/>
      <c r="D806" s="27"/>
      <c r="E806" s="27"/>
      <c r="F806" s="27"/>
      <c r="G806" s="27"/>
      <c r="H806" s="27"/>
      <c r="I806" s="27"/>
      <c r="J806" s="27"/>
      <c r="K806" s="27"/>
      <c r="L806" s="27"/>
      <c r="M806" s="27"/>
      <c r="N806" s="27"/>
      <c r="O806" s="27"/>
      <c r="P806" s="27"/>
      <c r="Q806" s="27"/>
      <c r="R806" s="80"/>
      <c r="S806" s="27"/>
      <c r="T806" s="27"/>
      <c r="U806" s="27"/>
      <c r="V806" s="27"/>
      <c r="W806" s="27"/>
      <c r="X806" s="27"/>
      <c r="Y806" s="27"/>
      <c r="Z806" s="27"/>
      <c r="AA806" s="27"/>
      <c r="AB806" s="27"/>
      <c r="AC806" s="27"/>
      <c r="AD806" s="27"/>
      <c r="AE806" s="27"/>
      <c r="AF806" s="27"/>
      <c r="AG806" s="27"/>
      <c r="AH806" s="27"/>
      <c r="AI806" s="27"/>
      <c r="AJ806" s="27"/>
      <c r="AK806" s="27"/>
      <c r="AL806" s="27"/>
    </row>
    <row r="807" spans="1:38">
      <c r="A807" s="27"/>
      <c r="B807" s="27"/>
      <c r="C807" s="27"/>
      <c r="D807" s="27"/>
      <c r="E807" s="27"/>
      <c r="F807" s="27"/>
      <c r="G807" s="27"/>
      <c r="H807" s="27"/>
      <c r="I807" s="27"/>
      <c r="J807" s="27"/>
      <c r="K807" s="27"/>
      <c r="L807" s="27"/>
      <c r="M807" s="27"/>
      <c r="N807" s="27"/>
      <c r="O807" s="27"/>
      <c r="P807" s="27"/>
      <c r="Q807" s="27"/>
      <c r="R807" s="80"/>
      <c r="S807" s="27"/>
      <c r="T807" s="27"/>
      <c r="U807" s="27"/>
      <c r="V807" s="27"/>
      <c r="W807" s="27"/>
      <c r="X807" s="27"/>
      <c r="Y807" s="27"/>
      <c r="Z807" s="27"/>
      <c r="AA807" s="27"/>
      <c r="AB807" s="27"/>
      <c r="AC807" s="27"/>
      <c r="AD807" s="27"/>
      <c r="AE807" s="27"/>
      <c r="AF807" s="27"/>
      <c r="AG807" s="27"/>
      <c r="AH807" s="27"/>
      <c r="AI807" s="27"/>
      <c r="AJ807" s="27"/>
      <c r="AK807" s="27"/>
      <c r="AL807" s="27"/>
    </row>
    <row r="808" spans="1:38">
      <c r="A808" s="27"/>
      <c r="B808" s="27"/>
      <c r="C808" s="27"/>
      <c r="D808" s="27"/>
      <c r="E808" s="27"/>
      <c r="F808" s="27"/>
      <c r="G808" s="27"/>
      <c r="H808" s="27"/>
      <c r="I808" s="27"/>
      <c r="J808" s="27"/>
      <c r="K808" s="27"/>
      <c r="L808" s="27"/>
      <c r="M808" s="27"/>
      <c r="N808" s="27"/>
      <c r="O808" s="27"/>
      <c r="P808" s="27"/>
      <c r="Q808" s="27"/>
      <c r="R808" s="80"/>
      <c r="S808" s="27"/>
      <c r="T808" s="27"/>
      <c r="U808" s="27"/>
      <c r="V808" s="27"/>
      <c r="W808" s="27"/>
      <c r="X808" s="27"/>
      <c r="Y808" s="27"/>
      <c r="Z808" s="27"/>
      <c r="AA808" s="27"/>
      <c r="AB808" s="27"/>
      <c r="AC808" s="27"/>
      <c r="AD808" s="27"/>
      <c r="AE808" s="27"/>
      <c r="AF808" s="27"/>
      <c r="AG808" s="27"/>
      <c r="AH808" s="27"/>
      <c r="AI808" s="27"/>
      <c r="AJ808" s="27"/>
      <c r="AK808" s="27"/>
      <c r="AL808" s="27"/>
    </row>
    <row r="809" spans="1:38">
      <c r="A809" s="27"/>
      <c r="B809" s="27"/>
      <c r="C809" s="27"/>
      <c r="D809" s="27"/>
      <c r="E809" s="27"/>
      <c r="F809" s="27"/>
      <c r="G809" s="27"/>
      <c r="H809" s="27"/>
      <c r="I809" s="27"/>
      <c r="J809" s="27"/>
      <c r="K809" s="27"/>
      <c r="L809" s="27"/>
      <c r="M809" s="27"/>
      <c r="N809" s="27"/>
      <c r="O809" s="27"/>
      <c r="P809" s="27"/>
      <c r="Q809" s="27"/>
      <c r="R809" s="80"/>
      <c r="S809" s="27"/>
      <c r="T809" s="27"/>
      <c r="U809" s="27"/>
      <c r="V809" s="27"/>
      <c r="W809" s="27"/>
      <c r="X809" s="27"/>
      <c r="Y809" s="27"/>
      <c r="Z809" s="27"/>
      <c r="AA809" s="27"/>
      <c r="AB809" s="27"/>
      <c r="AC809" s="27"/>
      <c r="AD809" s="27"/>
      <c r="AE809" s="27"/>
      <c r="AF809" s="27"/>
      <c r="AG809" s="27"/>
      <c r="AH809" s="27"/>
      <c r="AI809" s="27"/>
      <c r="AJ809" s="27"/>
      <c r="AK809" s="27"/>
      <c r="AL809" s="27"/>
    </row>
    <row r="810" spans="1:38">
      <c r="A810" s="27"/>
      <c r="B810" s="27"/>
      <c r="C810" s="27"/>
      <c r="D810" s="27"/>
      <c r="E810" s="27"/>
      <c r="F810" s="27"/>
      <c r="G810" s="27"/>
      <c r="H810" s="27"/>
      <c r="I810" s="27"/>
      <c r="J810" s="27"/>
      <c r="K810" s="27"/>
      <c r="L810" s="27"/>
      <c r="M810" s="27"/>
      <c r="N810" s="27"/>
      <c r="O810" s="27"/>
      <c r="P810" s="27"/>
      <c r="Q810" s="27"/>
      <c r="R810" s="80"/>
      <c r="S810" s="27"/>
      <c r="T810" s="27"/>
      <c r="U810" s="27"/>
      <c r="V810" s="27"/>
      <c r="W810" s="27"/>
      <c r="X810" s="27"/>
      <c r="Y810" s="27"/>
      <c r="Z810" s="27"/>
      <c r="AA810" s="27"/>
      <c r="AB810" s="27"/>
      <c r="AC810" s="27"/>
      <c r="AD810" s="27"/>
      <c r="AE810" s="27"/>
      <c r="AF810" s="27"/>
      <c r="AG810" s="27"/>
      <c r="AH810" s="27"/>
      <c r="AI810" s="27"/>
      <c r="AJ810" s="27"/>
      <c r="AK810" s="27"/>
      <c r="AL810" s="27"/>
    </row>
    <row r="811" spans="1:38">
      <c r="A811" s="27"/>
      <c r="B811" s="27"/>
      <c r="C811" s="27"/>
      <c r="D811" s="27"/>
      <c r="E811" s="27"/>
      <c r="F811" s="27"/>
      <c r="G811" s="27"/>
      <c r="H811" s="27"/>
      <c r="I811" s="27"/>
      <c r="J811" s="27"/>
      <c r="K811" s="27"/>
      <c r="L811" s="27"/>
      <c r="M811" s="27"/>
      <c r="N811" s="27"/>
      <c r="O811" s="27"/>
      <c r="P811" s="27"/>
      <c r="Q811" s="27"/>
      <c r="R811" s="80"/>
      <c r="S811" s="27"/>
      <c r="T811" s="27"/>
      <c r="U811" s="27"/>
      <c r="V811" s="27"/>
      <c r="W811" s="27"/>
      <c r="X811" s="27"/>
      <c r="Y811" s="27"/>
      <c r="Z811" s="27"/>
      <c r="AA811" s="27"/>
      <c r="AB811" s="27"/>
      <c r="AC811" s="27"/>
      <c r="AD811" s="27"/>
      <c r="AE811" s="27"/>
      <c r="AF811" s="27"/>
      <c r="AG811" s="27"/>
      <c r="AH811" s="27"/>
      <c r="AI811" s="27"/>
      <c r="AJ811" s="27"/>
      <c r="AK811" s="27"/>
      <c r="AL811" s="27"/>
    </row>
    <row r="812" spans="1:38">
      <c r="A812" s="27"/>
      <c r="B812" s="27"/>
      <c r="C812" s="27"/>
      <c r="D812" s="27"/>
      <c r="E812" s="27"/>
      <c r="F812" s="27"/>
      <c r="G812" s="27"/>
      <c r="H812" s="27"/>
      <c r="I812" s="27"/>
      <c r="J812" s="27"/>
      <c r="K812" s="27"/>
      <c r="L812" s="27"/>
      <c r="M812" s="27"/>
      <c r="N812" s="27"/>
      <c r="O812" s="27"/>
      <c r="P812" s="27"/>
      <c r="Q812" s="27"/>
      <c r="R812" s="80"/>
      <c r="S812" s="27"/>
      <c r="T812" s="27"/>
      <c r="U812" s="27"/>
      <c r="V812" s="27"/>
      <c r="W812" s="27"/>
      <c r="X812" s="27"/>
      <c r="Y812" s="27"/>
      <c r="Z812" s="27"/>
      <c r="AA812" s="27"/>
      <c r="AB812" s="27"/>
      <c r="AC812" s="27"/>
      <c r="AD812" s="27"/>
      <c r="AE812" s="27"/>
      <c r="AF812" s="27"/>
      <c r="AG812" s="27"/>
      <c r="AH812" s="27"/>
      <c r="AI812" s="27"/>
      <c r="AJ812" s="27"/>
      <c r="AK812" s="27"/>
      <c r="AL812" s="27"/>
    </row>
    <row r="813" spans="1:38">
      <c r="A813" s="27"/>
      <c r="B813" s="27"/>
      <c r="C813" s="27"/>
      <c r="D813" s="27"/>
      <c r="E813" s="27"/>
      <c r="F813" s="27"/>
      <c r="G813" s="27"/>
      <c r="H813" s="27"/>
      <c r="I813" s="27"/>
      <c r="J813" s="27"/>
      <c r="K813" s="27"/>
      <c r="L813" s="27"/>
      <c r="M813" s="27"/>
      <c r="N813" s="27"/>
      <c r="O813" s="27"/>
      <c r="P813" s="27"/>
      <c r="Q813" s="27"/>
      <c r="R813" s="80"/>
      <c r="S813" s="27"/>
      <c r="T813" s="27"/>
      <c r="U813" s="27"/>
      <c r="V813" s="27"/>
      <c r="W813" s="27"/>
      <c r="X813" s="27"/>
      <c r="Y813" s="27"/>
      <c r="Z813" s="27"/>
      <c r="AA813" s="27"/>
      <c r="AB813" s="27"/>
      <c r="AC813" s="27"/>
      <c r="AD813" s="27"/>
      <c r="AE813" s="27"/>
      <c r="AF813" s="27"/>
      <c r="AG813" s="27"/>
      <c r="AH813" s="27"/>
      <c r="AI813" s="27"/>
      <c r="AJ813" s="27"/>
      <c r="AK813" s="27"/>
      <c r="AL813" s="27"/>
    </row>
    <row r="814" spans="1:38">
      <c r="A814" s="27"/>
      <c r="B814" s="27"/>
      <c r="C814" s="27"/>
      <c r="D814" s="27"/>
      <c r="E814" s="27"/>
      <c r="F814" s="27"/>
      <c r="G814" s="27"/>
      <c r="H814" s="27"/>
      <c r="I814" s="27"/>
      <c r="J814" s="27"/>
      <c r="K814" s="27"/>
      <c r="L814" s="27"/>
      <c r="M814" s="27"/>
      <c r="N814" s="27"/>
      <c r="O814" s="27"/>
      <c r="P814" s="27"/>
      <c r="Q814" s="27"/>
      <c r="R814" s="80"/>
      <c r="S814" s="27"/>
      <c r="T814" s="27"/>
      <c r="U814" s="27"/>
      <c r="V814" s="27"/>
      <c r="W814" s="27"/>
      <c r="X814" s="27"/>
      <c r="Y814" s="27"/>
      <c r="Z814" s="27"/>
      <c r="AA814" s="27"/>
      <c r="AB814" s="27"/>
      <c r="AC814" s="27"/>
      <c r="AD814" s="27"/>
      <c r="AE814" s="27"/>
      <c r="AF814" s="27"/>
      <c r="AG814" s="27"/>
      <c r="AH814" s="27"/>
      <c r="AI814" s="27"/>
      <c r="AJ814" s="27"/>
      <c r="AK814" s="27"/>
      <c r="AL814" s="27"/>
    </row>
    <row r="815" spans="1:38">
      <c r="A815" s="27"/>
      <c r="B815" s="27"/>
      <c r="C815" s="27"/>
      <c r="D815" s="27"/>
      <c r="E815" s="27"/>
      <c r="F815" s="27"/>
      <c r="G815" s="27"/>
      <c r="H815" s="27"/>
      <c r="I815" s="27"/>
      <c r="J815" s="27"/>
      <c r="K815" s="27"/>
      <c r="L815" s="27"/>
      <c r="M815" s="27"/>
      <c r="N815" s="27"/>
      <c r="O815" s="27"/>
      <c r="P815" s="27"/>
      <c r="Q815" s="27"/>
      <c r="R815" s="80"/>
      <c r="S815" s="27"/>
      <c r="T815" s="27"/>
      <c r="U815" s="27"/>
      <c r="V815" s="27"/>
      <c r="W815" s="27"/>
      <c r="X815" s="27"/>
      <c r="Y815" s="27"/>
      <c r="Z815" s="27"/>
      <c r="AA815" s="27"/>
      <c r="AB815" s="27"/>
      <c r="AC815" s="27"/>
      <c r="AD815" s="27"/>
      <c r="AE815" s="27"/>
      <c r="AF815" s="27"/>
      <c r="AG815" s="27"/>
      <c r="AH815" s="27"/>
      <c r="AI815" s="27"/>
      <c r="AJ815" s="27"/>
      <c r="AK815" s="27"/>
      <c r="AL815" s="27"/>
    </row>
    <row r="816" spans="1:38">
      <c r="A816" s="27"/>
      <c r="B816" s="27"/>
      <c r="C816" s="27"/>
      <c r="D816" s="27"/>
      <c r="E816" s="27"/>
      <c r="F816" s="27"/>
      <c r="G816" s="27"/>
      <c r="H816" s="27"/>
      <c r="I816" s="27"/>
      <c r="J816" s="27"/>
      <c r="K816" s="27"/>
      <c r="L816" s="27"/>
      <c r="M816" s="27"/>
      <c r="N816" s="27"/>
      <c r="O816" s="27"/>
      <c r="P816" s="27"/>
      <c r="Q816" s="27"/>
      <c r="R816" s="80"/>
      <c r="S816" s="27"/>
      <c r="T816" s="27"/>
      <c r="U816" s="27"/>
      <c r="V816" s="27"/>
      <c r="W816" s="27"/>
      <c r="X816" s="27"/>
      <c r="Y816" s="27"/>
      <c r="Z816" s="27"/>
      <c r="AA816" s="27"/>
      <c r="AB816" s="27"/>
      <c r="AC816" s="27"/>
      <c r="AD816" s="27"/>
      <c r="AE816" s="27"/>
      <c r="AF816" s="27"/>
      <c r="AG816" s="27"/>
      <c r="AH816" s="27"/>
      <c r="AI816" s="27"/>
      <c r="AJ816" s="27"/>
      <c r="AK816" s="27"/>
      <c r="AL816" s="27"/>
    </row>
    <row r="817" spans="1:38">
      <c r="A817" s="27"/>
      <c r="B817" s="27"/>
      <c r="C817" s="27"/>
      <c r="D817" s="27"/>
      <c r="E817" s="27"/>
      <c r="F817" s="27"/>
      <c r="G817" s="27"/>
      <c r="H817" s="27"/>
      <c r="I817" s="27"/>
      <c r="J817" s="27"/>
      <c r="K817" s="27"/>
      <c r="L817" s="27"/>
      <c r="M817" s="27"/>
      <c r="N817" s="27"/>
      <c r="O817" s="27"/>
      <c r="P817" s="27"/>
      <c r="Q817" s="27"/>
      <c r="R817" s="80"/>
      <c r="S817" s="27"/>
      <c r="T817" s="27"/>
      <c r="U817" s="27"/>
      <c r="V817" s="27"/>
      <c r="W817" s="27"/>
      <c r="X817" s="27"/>
      <c r="Y817" s="27"/>
      <c r="Z817" s="27"/>
      <c r="AA817" s="27"/>
      <c r="AB817" s="27"/>
      <c r="AC817" s="27"/>
      <c r="AD817" s="27"/>
      <c r="AE817" s="27"/>
      <c r="AF817" s="27"/>
      <c r="AG817" s="27"/>
      <c r="AH817" s="27"/>
      <c r="AI817" s="27"/>
      <c r="AJ817" s="27"/>
      <c r="AK817" s="27"/>
      <c r="AL817" s="27"/>
    </row>
    <row r="818" spans="1:38">
      <c r="A818" s="27"/>
      <c r="B818" s="27"/>
      <c r="C818" s="27"/>
      <c r="D818" s="27"/>
      <c r="E818" s="27"/>
      <c r="F818" s="27"/>
      <c r="G818" s="27"/>
      <c r="H818" s="27"/>
      <c r="I818" s="27"/>
      <c r="J818" s="27"/>
      <c r="K818" s="27"/>
      <c r="L818" s="27"/>
      <c r="M818" s="27"/>
      <c r="N818" s="27"/>
      <c r="O818" s="27"/>
      <c r="P818" s="27"/>
      <c r="Q818" s="27"/>
      <c r="R818" s="80"/>
      <c r="S818" s="27"/>
      <c r="T818" s="27"/>
      <c r="U818" s="27"/>
      <c r="V818" s="27"/>
      <c r="W818" s="27"/>
      <c r="X818" s="27"/>
      <c r="Y818" s="27"/>
      <c r="Z818" s="27"/>
      <c r="AA818" s="27"/>
      <c r="AB818" s="27"/>
      <c r="AC818" s="27"/>
      <c r="AD818" s="27"/>
      <c r="AE818" s="27"/>
      <c r="AF818" s="27"/>
      <c r="AG818" s="27"/>
      <c r="AH818" s="27"/>
      <c r="AI818" s="27"/>
      <c r="AJ818" s="27"/>
      <c r="AK818" s="27"/>
      <c r="AL818" s="27"/>
    </row>
    <row r="819" spans="1:38">
      <c r="A819" s="27"/>
      <c r="B819" s="27"/>
      <c r="C819" s="27"/>
      <c r="D819" s="27"/>
      <c r="E819" s="27"/>
      <c r="F819" s="27"/>
      <c r="G819" s="27"/>
      <c r="H819" s="27"/>
      <c r="I819" s="27"/>
      <c r="J819" s="27"/>
      <c r="K819" s="27"/>
      <c r="L819" s="27"/>
      <c r="M819" s="27"/>
      <c r="N819" s="27"/>
      <c r="O819" s="27"/>
      <c r="P819" s="27"/>
      <c r="Q819" s="27"/>
      <c r="R819" s="80"/>
      <c r="S819" s="27"/>
      <c r="T819" s="27"/>
      <c r="U819" s="27"/>
      <c r="V819" s="27"/>
      <c r="W819" s="27"/>
      <c r="X819" s="27"/>
      <c r="Y819" s="27"/>
      <c r="Z819" s="27"/>
      <c r="AA819" s="27"/>
      <c r="AB819" s="27"/>
      <c r="AC819" s="27"/>
      <c r="AD819" s="27"/>
      <c r="AE819" s="27"/>
      <c r="AF819" s="27"/>
      <c r="AG819" s="27"/>
      <c r="AH819" s="27"/>
      <c r="AI819" s="27"/>
      <c r="AJ819" s="27"/>
      <c r="AK819" s="27"/>
      <c r="AL819" s="27"/>
    </row>
    <row r="820" spans="1:38">
      <c r="A820" s="27"/>
      <c r="B820" s="27"/>
      <c r="C820" s="27"/>
      <c r="D820" s="27"/>
      <c r="E820" s="27"/>
      <c r="F820" s="27"/>
      <c r="G820" s="27"/>
      <c r="H820" s="27"/>
      <c r="I820" s="27"/>
      <c r="J820" s="27"/>
      <c r="K820" s="27"/>
      <c r="L820" s="27"/>
      <c r="M820" s="27"/>
      <c r="N820" s="27"/>
      <c r="O820" s="27"/>
      <c r="P820" s="27"/>
      <c r="Q820" s="27"/>
      <c r="R820" s="80"/>
      <c r="S820" s="27"/>
      <c r="T820" s="27"/>
      <c r="U820" s="27"/>
      <c r="V820" s="27"/>
      <c r="W820" s="27"/>
      <c r="X820" s="27"/>
      <c r="Y820" s="27"/>
      <c r="Z820" s="27"/>
      <c r="AA820" s="27"/>
      <c r="AB820" s="27"/>
      <c r="AC820" s="27"/>
      <c r="AD820" s="27"/>
      <c r="AE820" s="27"/>
      <c r="AF820" s="27"/>
      <c r="AG820" s="27"/>
      <c r="AH820" s="27"/>
      <c r="AI820" s="27"/>
      <c r="AJ820" s="27"/>
      <c r="AK820" s="27"/>
      <c r="AL820" s="27"/>
    </row>
    <row r="821" spans="1:38">
      <c r="A821" s="27"/>
      <c r="B821" s="27"/>
      <c r="C821" s="27"/>
      <c r="D821" s="27"/>
      <c r="E821" s="27"/>
      <c r="F821" s="27"/>
      <c r="G821" s="27"/>
      <c r="H821" s="27"/>
      <c r="I821" s="27"/>
      <c r="J821" s="27"/>
      <c r="K821" s="27"/>
      <c r="L821" s="27"/>
      <c r="M821" s="27"/>
      <c r="N821" s="27"/>
      <c r="O821" s="27"/>
      <c r="P821" s="27"/>
      <c r="Q821" s="27"/>
      <c r="R821" s="80"/>
      <c r="S821" s="27"/>
      <c r="T821" s="27"/>
      <c r="U821" s="27"/>
      <c r="V821" s="27"/>
      <c r="W821" s="27"/>
      <c r="X821" s="27"/>
      <c r="Y821" s="27"/>
      <c r="Z821" s="27"/>
      <c r="AA821" s="27"/>
      <c r="AB821" s="27"/>
      <c r="AC821" s="27"/>
      <c r="AD821" s="27"/>
      <c r="AE821" s="27"/>
      <c r="AF821" s="27"/>
      <c r="AG821" s="27"/>
      <c r="AH821" s="27"/>
      <c r="AI821" s="27"/>
      <c r="AJ821" s="27"/>
      <c r="AK821" s="27"/>
      <c r="AL821" s="27"/>
    </row>
    <row r="822" spans="1:38">
      <c r="A822" s="27"/>
      <c r="B822" s="27"/>
      <c r="C822" s="27"/>
      <c r="D822" s="27"/>
      <c r="E822" s="27"/>
      <c r="F822" s="27"/>
      <c r="G822" s="27"/>
      <c r="H822" s="27"/>
      <c r="I822" s="27"/>
      <c r="J822" s="27"/>
      <c r="K822" s="27"/>
      <c r="L822" s="27"/>
      <c r="M822" s="27"/>
      <c r="N822" s="27"/>
      <c r="O822" s="27"/>
      <c r="P822" s="27"/>
      <c r="Q822" s="27"/>
      <c r="R822" s="80"/>
      <c r="S822" s="27"/>
      <c r="T822" s="27"/>
      <c r="U822" s="27"/>
      <c r="V822" s="27"/>
      <c r="W822" s="27"/>
      <c r="X822" s="27"/>
      <c r="Y822" s="27"/>
      <c r="Z822" s="27"/>
      <c r="AA822" s="27"/>
      <c r="AB822" s="27"/>
      <c r="AC822" s="27"/>
      <c r="AD822" s="27"/>
      <c r="AE822" s="27"/>
      <c r="AF822" s="27"/>
      <c r="AG822" s="27"/>
      <c r="AH822" s="27"/>
      <c r="AI822" s="27"/>
      <c r="AJ822" s="27"/>
      <c r="AK822" s="27"/>
      <c r="AL822" s="27"/>
    </row>
    <row r="823" spans="1:38">
      <c r="A823" s="27"/>
      <c r="B823" s="27"/>
      <c r="C823" s="27"/>
      <c r="D823" s="27"/>
      <c r="E823" s="27"/>
      <c r="F823" s="27"/>
      <c r="G823" s="27"/>
      <c r="H823" s="27"/>
      <c r="I823" s="27"/>
      <c r="J823" s="27"/>
      <c r="K823" s="27"/>
      <c r="L823" s="27"/>
      <c r="M823" s="27"/>
      <c r="N823" s="27"/>
      <c r="O823" s="27"/>
      <c r="P823" s="27"/>
      <c r="Q823" s="27"/>
      <c r="R823" s="80"/>
      <c r="S823" s="27"/>
      <c r="T823" s="27"/>
      <c r="U823" s="27"/>
      <c r="V823" s="27"/>
      <c r="W823" s="27"/>
      <c r="X823" s="27"/>
      <c r="Y823" s="27"/>
      <c r="Z823" s="27"/>
      <c r="AA823" s="27"/>
      <c r="AB823" s="27"/>
      <c r="AC823" s="27"/>
      <c r="AD823" s="27"/>
      <c r="AE823" s="27"/>
      <c r="AF823" s="27"/>
      <c r="AG823" s="27"/>
      <c r="AH823" s="27"/>
      <c r="AI823" s="27"/>
      <c r="AJ823" s="27"/>
      <c r="AK823" s="27"/>
      <c r="AL823" s="27"/>
    </row>
    <row r="824" spans="1:38">
      <c r="A824" s="27"/>
      <c r="B824" s="27"/>
      <c r="C824" s="27"/>
      <c r="D824" s="27"/>
      <c r="E824" s="27"/>
      <c r="F824" s="27"/>
      <c r="G824" s="27"/>
      <c r="H824" s="27"/>
      <c r="I824" s="27"/>
      <c r="J824" s="27"/>
      <c r="K824" s="27"/>
      <c r="L824" s="27"/>
      <c r="M824" s="27"/>
      <c r="N824" s="27"/>
      <c r="O824" s="27"/>
      <c r="P824" s="27"/>
      <c r="Q824" s="27"/>
      <c r="R824" s="80"/>
      <c r="S824" s="27"/>
      <c r="T824" s="27"/>
      <c r="U824" s="27"/>
      <c r="V824" s="27"/>
      <c r="W824" s="27"/>
      <c r="X824" s="27"/>
      <c r="Y824" s="27"/>
      <c r="Z824" s="27"/>
      <c r="AA824" s="27"/>
      <c r="AB824" s="27"/>
      <c r="AC824" s="27"/>
      <c r="AD824" s="27"/>
      <c r="AE824" s="27"/>
      <c r="AF824" s="27"/>
      <c r="AG824" s="27"/>
      <c r="AH824" s="27"/>
      <c r="AI824" s="27"/>
      <c r="AJ824" s="27"/>
      <c r="AK824" s="27"/>
      <c r="AL824" s="27"/>
    </row>
    <row r="825" spans="1:38">
      <c r="A825" s="27"/>
      <c r="B825" s="27"/>
      <c r="C825" s="27"/>
      <c r="D825" s="27"/>
      <c r="E825" s="27"/>
      <c r="F825" s="27"/>
      <c r="G825" s="27"/>
      <c r="H825" s="27"/>
      <c r="I825" s="27"/>
      <c r="J825" s="27"/>
      <c r="K825" s="27"/>
      <c r="L825" s="27"/>
      <c r="M825" s="27"/>
      <c r="N825" s="27"/>
      <c r="O825" s="27"/>
      <c r="P825" s="27"/>
      <c r="Q825" s="27"/>
      <c r="R825" s="80"/>
      <c r="S825" s="27"/>
      <c r="T825" s="27"/>
      <c r="U825" s="27"/>
      <c r="V825" s="27"/>
      <c r="W825" s="27"/>
      <c r="X825" s="27"/>
      <c r="Y825" s="27"/>
      <c r="Z825" s="27"/>
      <c r="AA825" s="27"/>
      <c r="AB825" s="27"/>
      <c r="AC825" s="27"/>
      <c r="AD825" s="27"/>
      <c r="AE825" s="27"/>
      <c r="AF825" s="27"/>
      <c r="AG825" s="27"/>
      <c r="AH825" s="27"/>
      <c r="AI825" s="27"/>
      <c r="AJ825" s="27"/>
      <c r="AK825" s="27"/>
      <c r="AL825" s="27"/>
    </row>
    <row r="826" spans="1:38">
      <c r="A826" s="27"/>
      <c r="B826" s="27"/>
      <c r="C826" s="27"/>
      <c r="D826" s="27"/>
      <c r="E826" s="27"/>
      <c r="F826" s="27"/>
      <c r="G826" s="27"/>
      <c r="H826" s="27"/>
      <c r="I826" s="27"/>
      <c r="J826" s="27"/>
      <c r="K826" s="27"/>
      <c r="L826" s="27"/>
      <c r="M826" s="27"/>
      <c r="N826" s="27"/>
      <c r="O826" s="27"/>
      <c r="P826" s="27"/>
      <c r="Q826" s="27"/>
      <c r="R826" s="80"/>
      <c r="S826" s="27"/>
      <c r="T826" s="27"/>
      <c r="U826" s="27"/>
      <c r="V826" s="27"/>
      <c r="W826" s="27"/>
      <c r="X826" s="27"/>
      <c r="Y826" s="27"/>
      <c r="Z826" s="27"/>
      <c r="AA826" s="27"/>
      <c r="AB826" s="27"/>
      <c r="AC826" s="27"/>
      <c r="AD826" s="27"/>
      <c r="AE826" s="27"/>
      <c r="AF826" s="27"/>
      <c r="AG826" s="27"/>
      <c r="AH826" s="27"/>
      <c r="AI826" s="27"/>
      <c r="AJ826" s="27"/>
      <c r="AK826" s="27"/>
      <c r="AL826" s="27"/>
    </row>
    <row r="827" spans="1:38">
      <c r="A827" s="27"/>
      <c r="B827" s="27"/>
      <c r="C827" s="27"/>
      <c r="D827" s="27"/>
      <c r="E827" s="27"/>
      <c r="F827" s="27"/>
      <c r="G827" s="27"/>
      <c r="H827" s="27"/>
      <c r="I827" s="27"/>
      <c r="J827" s="27"/>
      <c r="K827" s="27"/>
      <c r="L827" s="27"/>
      <c r="M827" s="27"/>
      <c r="N827" s="27"/>
      <c r="O827" s="27"/>
      <c r="P827" s="27"/>
      <c r="Q827" s="27"/>
      <c r="R827" s="80"/>
      <c r="S827" s="27"/>
      <c r="T827" s="27"/>
      <c r="U827" s="27"/>
      <c r="V827" s="27"/>
      <c r="W827" s="27"/>
      <c r="X827" s="27"/>
      <c r="Y827" s="27"/>
      <c r="Z827" s="27"/>
      <c r="AA827" s="27"/>
      <c r="AB827" s="27"/>
      <c r="AC827" s="27"/>
      <c r="AD827" s="27"/>
      <c r="AE827" s="27"/>
      <c r="AF827" s="27"/>
      <c r="AG827" s="27"/>
      <c r="AH827" s="27"/>
      <c r="AI827" s="27"/>
      <c r="AJ827" s="27"/>
      <c r="AK827" s="27"/>
      <c r="AL827" s="27"/>
    </row>
    <row r="828" spans="1:38">
      <c r="A828" s="27"/>
      <c r="B828" s="27"/>
      <c r="C828" s="27"/>
      <c r="D828" s="27"/>
      <c r="E828" s="27"/>
      <c r="F828" s="27"/>
      <c r="G828" s="27"/>
      <c r="H828" s="27"/>
      <c r="I828" s="27"/>
      <c r="J828" s="27"/>
      <c r="K828" s="27"/>
      <c r="L828" s="27"/>
      <c r="M828" s="27"/>
      <c r="N828" s="27"/>
      <c r="O828" s="27"/>
      <c r="P828" s="27"/>
      <c r="Q828" s="27"/>
      <c r="R828" s="80"/>
      <c r="S828" s="27"/>
      <c r="T828" s="27"/>
      <c r="U828" s="27"/>
      <c r="V828" s="27"/>
      <c r="W828" s="27"/>
      <c r="X828" s="27"/>
      <c r="Y828" s="27"/>
      <c r="Z828" s="27"/>
      <c r="AA828" s="27"/>
      <c r="AB828" s="27"/>
      <c r="AC828" s="27"/>
      <c r="AD828" s="27"/>
      <c r="AE828" s="27"/>
      <c r="AF828" s="27"/>
      <c r="AG828" s="27"/>
      <c r="AH828" s="27"/>
      <c r="AI828" s="27"/>
      <c r="AJ828" s="27"/>
      <c r="AK828" s="27"/>
      <c r="AL828" s="27"/>
    </row>
    <row r="829" spans="1:38">
      <c r="A829" s="27"/>
      <c r="B829" s="27"/>
      <c r="C829" s="27"/>
      <c r="D829" s="27"/>
      <c r="E829" s="27"/>
      <c r="F829" s="27"/>
      <c r="G829" s="27"/>
      <c r="H829" s="27"/>
      <c r="I829" s="27"/>
      <c r="J829" s="27"/>
      <c r="K829" s="27"/>
      <c r="L829" s="27"/>
      <c r="M829" s="27"/>
      <c r="N829" s="27"/>
      <c r="O829" s="27"/>
      <c r="P829" s="27"/>
      <c r="Q829" s="27"/>
      <c r="R829" s="80"/>
      <c r="S829" s="27"/>
      <c r="T829" s="27"/>
      <c r="U829" s="27"/>
      <c r="V829" s="27"/>
      <c r="W829" s="27"/>
      <c r="X829" s="27"/>
      <c r="Y829" s="27"/>
      <c r="Z829" s="27"/>
      <c r="AA829" s="27"/>
      <c r="AB829" s="27"/>
      <c r="AC829" s="27"/>
      <c r="AD829" s="27"/>
      <c r="AE829" s="27"/>
      <c r="AF829" s="27"/>
      <c r="AG829" s="27"/>
      <c r="AH829" s="27"/>
      <c r="AI829" s="27"/>
      <c r="AJ829" s="27"/>
      <c r="AK829" s="27"/>
      <c r="AL829" s="27"/>
    </row>
    <row r="830" spans="1:38">
      <c r="A830" s="27"/>
      <c r="B830" s="27"/>
      <c r="C830" s="27"/>
      <c r="D830" s="27"/>
      <c r="E830" s="27"/>
      <c r="F830" s="27"/>
      <c r="G830" s="27"/>
      <c r="H830" s="27"/>
      <c r="I830" s="27"/>
      <c r="J830" s="27"/>
      <c r="K830" s="27"/>
      <c r="L830" s="27"/>
      <c r="M830" s="27"/>
      <c r="N830" s="27"/>
      <c r="O830" s="27"/>
      <c r="P830" s="27"/>
      <c r="Q830" s="27"/>
      <c r="R830" s="80"/>
      <c r="S830" s="27"/>
      <c r="T830" s="27"/>
      <c r="U830" s="27"/>
      <c r="V830" s="27"/>
      <c r="W830" s="27"/>
      <c r="X830" s="27"/>
      <c r="Y830" s="27"/>
      <c r="Z830" s="27"/>
      <c r="AA830" s="27"/>
      <c r="AB830" s="27"/>
      <c r="AC830" s="27"/>
      <c r="AD830" s="27"/>
      <c r="AE830" s="27"/>
      <c r="AF830" s="27"/>
      <c r="AG830" s="27"/>
      <c r="AH830" s="27"/>
      <c r="AI830" s="27"/>
      <c r="AJ830" s="27"/>
      <c r="AK830" s="27"/>
      <c r="AL830" s="27"/>
    </row>
    <row r="831" spans="1:38">
      <c r="A831" s="27"/>
      <c r="B831" s="27"/>
      <c r="C831" s="27"/>
      <c r="D831" s="27"/>
      <c r="E831" s="27"/>
      <c r="F831" s="27"/>
      <c r="G831" s="27"/>
      <c r="H831" s="27"/>
      <c r="I831" s="27"/>
      <c r="J831" s="27"/>
      <c r="K831" s="27"/>
      <c r="L831" s="27"/>
      <c r="M831" s="27"/>
      <c r="N831" s="27"/>
      <c r="O831" s="27"/>
      <c r="P831" s="27"/>
      <c r="Q831" s="27"/>
      <c r="R831" s="80"/>
      <c r="S831" s="27"/>
      <c r="T831" s="27"/>
      <c r="U831" s="27"/>
      <c r="V831" s="27"/>
      <c r="W831" s="27"/>
      <c r="X831" s="27"/>
      <c r="Y831" s="27"/>
      <c r="Z831" s="27"/>
      <c r="AA831" s="27"/>
      <c r="AB831" s="27"/>
      <c r="AC831" s="27"/>
      <c r="AD831" s="27"/>
      <c r="AE831" s="27"/>
      <c r="AF831" s="27"/>
      <c r="AG831" s="27"/>
      <c r="AH831" s="27"/>
      <c r="AI831" s="27"/>
      <c r="AJ831" s="27"/>
      <c r="AK831" s="27"/>
      <c r="AL831" s="27"/>
    </row>
    <row r="832" spans="1:38">
      <c r="A832" s="27"/>
      <c r="B832" s="27"/>
      <c r="C832" s="27"/>
      <c r="D832" s="27"/>
      <c r="E832" s="27"/>
      <c r="F832" s="27"/>
      <c r="G832" s="27"/>
      <c r="H832" s="27"/>
      <c r="I832" s="27"/>
      <c r="J832" s="27"/>
      <c r="K832" s="27"/>
      <c r="L832" s="27"/>
      <c r="M832" s="27"/>
      <c r="N832" s="27"/>
      <c r="O832" s="27"/>
      <c r="P832" s="27"/>
      <c r="Q832" s="27"/>
      <c r="R832" s="80"/>
      <c r="S832" s="27"/>
      <c r="T832" s="27"/>
      <c r="U832" s="27"/>
      <c r="V832" s="27"/>
      <c r="W832" s="27"/>
      <c r="X832" s="27"/>
      <c r="Y832" s="27"/>
      <c r="Z832" s="27"/>
      <c r="AA832" s="27"/>
      <c r="AB832" s="27"/>
      <c r="AC832" s="27"/>
      <c r="AD832" s="27"/>
      <c r="AE832" s="27"/>
      <c r="AF832" s="27"/>
      <c r="AG832" s="27"/>
      <c r="AH832" s="27"/>
      <c r="AI832" s="27"/>
      <c r="AJ832" s="27"/>
      <c r="AK832" s="27"/>
      <c r="AL832" s="27"/>
    </row>
    <row r="833" spans="1:38">
      <c r="A833" s="27"/>
      <c r="B833" s="27"/>
      <c r="C833" s="27"/>
      <c r="D833" s="27"/>
      <c r="E833" s="27"/>
      <c r="F833" s="27"/>
      <c r="G833" s="27"/>
      <c r="H833" s="27"/>
      <c r="I833" s="27"/>
      <c r="J833" s="27"/>
      <c r="K833" s="27"/>
      <c r="L833" s="27"/>
      <c r="M833" s="27"/>
      <c r="N833" s="27"/>
      <c r="O833" s="27"/>
      <c r="P833" s="27"/>
      <c r="Q833" s="27"/>
      <c r="R833" s="80"/>
      <c r="S833" s="27"/>
      <c r="T833" s="27"/>
      <c r="U833" s="27"/>
      <c r="V833" s="27"/>
      <c r="W833" s="27"/>
      <c r="X833" s="27"/>
      <c r="Y833" s="27"/>
      <c r="Z833" s="27"/>
      <c r="AA833" s="27"/>
      <c r="AB833" s="27"/>
      <c r="AC833" s="27"/>
      <c r="AD833" s="27"/>
      <c r="AE833" s="27"/>
      <c r="AF833" s="27"/>
      <c r="AG833" s="27"/>
      <c r="AH833" s="27"/>
      <c r="AI833" s="27"/>
      <c r="AJ833" s="27"/>
      <c r="AK833" s="27"/>
      <c r="AL833" s="27"/>
    </row>
    <row r="834" spans="1:38">
      <c r="A834" s="27"/>
      <c r="B834" s="27"/>
      <c r="C834" s="27"/>
      <c r="D834" s="27"/>
      <c r="E834" s="27"/>
      <c r="F834" s="27"/>
      <c r="G834" s="27"/>
      <c r="H834" s="27"/>
      <c r="I834" s="27"/>
      <c r="J834" s="27"/>
      <c r="K834" s="27"/>
      <c r="L834" s="27"/>
      <c r="M834" s="27"/>
      <c r="N834" s="27"/>
      <c r="O834" s="27"/>
      <c r="P834" s="27"/>
      <c r="Q834" s="27"/>
      <c r="R834" s="80"/>
      <c r="S834" s="27"/>
      <c r="T834" s="27"/>
      <c r="U834" s="27"/>
      <c r="V834" s="27"/>
      <c r="W834" s="27"/>
      <c r="X834" s="27"/>
      <c r="Y834" s="27"/>
      <c r="Z834" s="27"/>
      <c r="AA834" s="27"/>
      <c r="AB834" s="27"/>
      <c r="AC834" s="27"/>
      <c r="AD834" s="27"/>
      <c r="AE834" s="27"/>
      <c r="AF834" s="27"/>
      <c r="AG834" s="27"/>
      <c r="AH834" s="27"/>
      <c r="AI834" s="27"/>
      <c r="AJ834" s="27"/>
      <c r="AK834" s="27"/>
      <c r="AL834" s="27"/>
    </row>
    <row r="835" spans="1:38">
      <c r="A835" s="27"/>
      <c r="B835" s="27"/>
      <c r="C835" s="27"/>
      <c r="D835" s="27"/>
      <c r="E835" s="27"/>
      <c r="F835" s="27"/>
      <c r="G835" s="27"/>
      <c r="H835" s="27"/>
      <c r="I835" s="27"/>
      <c r="J835" s="27"/>
      <c r="K835" s="27"/>
      <c r="L835" s="27"/>
      <c r="M835" s="27"/>
      <c r="N835" s="27"/>
      <c r="O835" s="27"/>
      <c r="P835" s="27"/>
      <c r="Q835" s="27"/>
      <c r="R835" s="80"/>
      <c r="S835" s="27"/>
      <c r="T835" s="27"/>
      <c r="U835" s="27"/>
      <c r="V835" s="27"/>
      <c r="W835" s="27"/>
      <c r="X835" s="27"/>
      <c r="Y835" s="27"/>
      <c r="Z835" s="27"/>
      <c r="AA835" s="27"/>
      <c r="AB835" s="27"/>
      <c r="AC835" s="27"/>
      <c r="AD835" s="27"/>
      <c r="AE835" s="27"/>
      <c r="AF835" s="27"/>
      <c r="AG835" s="27"/>
      <c r="AH835" s="27"/>
      <c r="AI835" s="27"/>
      <c r="AJ835" s="27"/>
      <c r="AK835" s="27"/>
      <c r="AL835" s="27"/>
    </row>
    <row r="836" spans="1:38">
      <c r="A836" s="27"/>
      <c r="B836" s="27"/>
      <c r="C836" s="27"/>
      <c r="D836" s="27"/>
      <c r="E836" s="27"/>
      <c r="F836" s="27"/>
      <c r="G836" s="27"/>
      <c r="H836" s="27"/>
      <c r="I836" s="27"/>
      <c r="J836" s="27"/>
      <c r="K836" s="27"/>
      <c r="L836" s="27"/>
      <c r="M836" s="27"/>
      <c r="N836" s="27"/>
      <c r="O836" s="27"/>
      <c r="P836" s="27"/>
      <c r="Q836" s="27"/>
      <c r="R836" s="80"/>
      <c r="S836" s="27"/>
      <c r="T836" s="27"/>
      <c r="U836" s="27"/>
      <c r="V836" s="27"/>
      <c r="W836" s="27"/>
      <c r="X836" s="27"/>
      <c r="Y836" s="27"/>
      <c r="Z836" s="27"/>
      <c r="AA836" s="27"/>
      <c r="AB836" s="27"/>
      <c r="AC836" s="27"/>
      <c r="AD836" s="27"/>
      <c r="AE836" s="27"/>
      <c r="AF836" s="27"/>
      <c r="AG836" s="27"/>
      <c r="AH836" s="27"/>
      <c r="AI836" s="27"/>
      <c r="AJ836" s="27"/>
      <c r="AK836" s="27"/>
      <c r="AL836" s="27"/>
    </row>
    <row r="837" spans="1:38">
      <c r="A837" s="27"/>
      <c r="B837" s="27"/>
      <c r="C837" s="27"/>
      <c r="D837" s="27"/>
      <c r="E837" s="27"/>
      <c r="F837" s="27"/>
      <c r="G837" s="27"/>
      <c r="H837" s="27"/>
      <c r="I837" s="27"/>
      <c r="J837" s="27"/>
      <c r="K837" s="27"/>
      <c r="L837" s="27"/>
      <c r="M837" s="27"/>
      <c r="N837" s="27"/>
      <c r="O837" s="27"/>
      <c r="P837" s="27"/>
      <c r="Q837" s="27"/>
      <c r="R837" s="80"/>
      <c r="S837" s="27"/>
      <c r="T837" s="27"/>
      <c r="U837" s="27"/>
      <c r="V837" s="27"/>
      <c r="W837" s="27"/>
      <c r="X837" s="27"/>
      <c r="Y837" s="27"/>
      <c r="Z837" s="27"/>
      <c r="AA837" s="27"/>
      <c r="AB837" s="27"/>
      <c r="AC837" s="27"/>
      <c r="AD837" s="27"/>
      <c r="AE837" s="27"/>
      <c r="AF837" s="27"/>
      <c r="AG837" s="27"/>
      <c r="AH837" s="27"/>
      <c r="AI837" s="27"/>
      <c r="AJ837" s="27"/>
      <c r="AK837" s="27"/>
      <c r="AL837" s="27"/>
    </row>
    <row r="838" spans="1:38">
      <c r="A838" s="27"/>
      <c r="B838" s="27"/>
      <c r="C838" s="27"/>
      <c r="D838" s="27"/>
      <c r="E838" s="27"/>
      <c r="F838" s="27"/>
      <c r="G838" s="27"/>
      <c r="H838" s="27"/>
      <c r="I838" s="27"/>
      <c r="J838" s="27"/>
      <c r="K838" s="27"/>
      <c r="L838" s="27"/>
      <c r="M838" s="27"/>
      <c r="N838" s="27"/>
      <c r="O838" s="27"/>
      <c r="P838" s="27"/>
      <c r="Q838" s="27"/>
      <c r="R838" s="80"/>
      <c r="S838" s="27"/>
      <c r="T838" s="27"/>
      <c r="U838" s="27"/>
      <c r="V838" s="27"/>
      <c r="W838" s="27"/>
      <c r="X838" s="27"/>
      <c r="Y838" s="27"/>
      <c r="Z838" s="27"/>
      <c r="AA838" s="27"/>
      <c r="AB838" s="27"/>
      <c r="AC838" s="27"/>
      <c r="AD838" s="27"/>
      <c r="AE838" s="27"/>
      <c r="AF838" s="27"/>
      <c r="AG838" s="27"/>
      <c r="AH838" s="27"/>
      <c r="AI838" s="27"/>
      <c r="AJ838" s="27"/>
      <c r="AK838" s="27"/>
      <c r="AL838" s="27"/>
    </row>
    <row r="839" spans="1:38">
      <c r="A839" s="27"/>
      <c r="B839" s="27"/>
      <c r="C839" s="27"/>
      <c r="D839" s="27"/>
      <c r="E839" s="27"/>
      <c r="F839" s="27"/>
      <c r="G839" s="27"/>
      <c r="H839" s="27"/>
      <c r="I839" s="27"/>
      <c r="J839" s="27"/>
      <c r="K839" s="27"/>
      <c r="L839" s="27"/>
      <c r="M839" s="27"/>
      <c r="N839" s="27"/>
      <c r="O839" s="27"/>
      <c r="P839" s="27"/>
      <c r="Q839" s="27"/>
      <c r="R839" s="80"/>
      <c r="S839" s="27"/>
      <c r="T839" s="27"/>
      <c r="U839" s="27"/>
      <c r="V839" s="27"/>
      <c r="W839" s="27"/>
      <c r="X839" s="27"/>
      <c r="Y839" s="27"/>
      <c r="Z839" s="27"/>
      <c r="AA839" s="27"/>
      <c r="AB839" s="27"/>
      <c r="AC839" s="27"/>
      <c r="AD839" s="27"/>
      <c r="AE839" s="27"/>
      <c r="AF839" s="27"/>
      <c r="AG839" s="27"/>
      <c r="AH839" s="27"/>
      <c r="AI839" s="27"/>
      <c r="AJ839" s="27"/>
      <c r="AK839" s="27"/>
      <c r="AL839" s="27"/>
    </row>
    <row r="840" spans="1:38">
      <c r="A840" s="27"/>
      <c r="B840" s="27"/>
      <c r="C840" s="27"/>
      <c r="D840" s="27"/>
      <c r="E840" s="27"/>
      <c r="F840" s="27"/>
      <c r="G840" s="27"/>
      <c r="H840" s="27"/>
      <c r="I840" s="27"/>
      <c r="J840" s="27"/>
      <c r="K840" s="27"/>
      <c r="L840" s="27"/>
      <c r="M840" s="27"/>
      <c r="N840" s="27"/>
      <c r="O840" s="27"/>
      <c r="P840" s="27"/>
      <c r="Q840" s="27"/>
      <c r="R840" s="80"/>
      <c r="S840" s="27"/>
      <c r="T840" s="27"/>
      <c r="U840" s="27"/>
      <c r="V840" s="27"/>
      <c r="W840" s="27"/>
      <c r="X840" s="27"/>
      <c r="Y840" s="27"/>
      <c r="Z840" s="27"/>
      <c r="AA840" s="27"/>
      <c r="AB840" s="27"/>
      <c r="AC840" s="27"/>
      <c r="AD840" s="27"/>
      <c r="AE840" s="27"/>
      <c r="AF840" s="27"/>
      <c r="AG840" s="27"/>
      <c r="AH840" s="27"/>
      <c r="AI840" s="27"/>
      <c r="AJ840" s="27"/>
      <c r="AK840" s="27"/>
      <c r="AL840" s="27"/>
    </row>
    <row r="841" spans="1:38">
      <c r="A841" s="27"/>
      <c r="B841" s="27"/>
      <c r="C841" s="27"/>
      <c r="D841" s="27"/>
      <c r="E841" s="27"/>
      <c r="F841" s="27"/>
      <c r="G841" s="27"/>
      <c r="H841" s="27"/>
      <c r="I841" s="27"/>
      <c r="J841" s="27"/>
      <c r="K841" s="27"/>
      <c r="L841" s="27"/>
      <c r="M841" s="27"/>
      <c r="N841" s="27"/>
      <c r="O841" s="27"/>
      <c r="P841" s="27"/>
      <c r="Q841" s="27"/>
      <c r="R841" s="80"/>
      <c r="S841" s="27"/>
      <c r="T841" s="27"/>
      <c r="U841" s="27"/>
      <c r="V841" s="27"/>
      <c r="W841" s="27"/>
      <c r="X841" s="27"/>
      <c r="Y841" s="27"/>
      <c r="Z841" s="27"/>
      <c r="AA841" s="27"/>
      <c r="AB841" s="27"/>
      <c r="AC841" s="27"/>
      <c r="AD841" s="27"/>
      <c r="AE841" s="27"/>
      <c r="AF841" s="27"/>
      <c r="AG841" s="27"/>
      <c r="AH841" s="27"/>
      <c r="AI841" s="27"/>
      <c r="AJ841" s="27"/>
      <c r="AK841" s="27"/>
      <c r="AL841" s="27"/>
    </row>
    <row r="842" spans="1:38">
      <c r="A842" s="27"/>
      <c r="B842" s="27"/>
      <c r="C842" s="27"/>
      <c r="D842" s="27"/>
      <c r="E842" s="27"/>
      <c r="F842" s="27"/>
      <c r="G842" s="27"/>
      <c r="H842" s="27"/>
      <c r="I842" s="27"/>
      <c r="J842" s="27"/>
      <c r="K842" s="27"/>
      <c r="L842" s="27"/>
      <c r="M842" s="27"/>
      <c r="N842" s="27"/>
      <c r="O842" s="27"/>
      <c r="P842" s="27"/>
      <c r="Q842" s="27"/>
      <c r="R842" s="80"/>
      <c r="S842" s="27"/>
      <c r="T842" s="27"/>
      <c r="U842" s="27"/>
      <c r="V842" s="27"/>
      <c r="W842" s="27"/>
      <c r="X842" s="27"/>
      <c r="Y842" s="27"/>
      <c r="Z842" s="27"/>
      <c r="AA842" s="27"/>
      <c r="AB842" s="27"/>
      <c r="AC842" s="27"/>
      <c r="AD842" s="27"/>
      <c r="AE842" s="27"/>
      <c r="AF842" s="27"/>
      <c r="AG842" s="27"/>
      <c r="AH842" s="27"/>
      <c r="AI842" s="27"/>
      <c r="AJ842" s="27"/>
      <c r="AK842" s="27"/>
      <c r="AL842" s="27"/>
    </row>
    <row r="843" spans="1:38">
      <c r="A843" s="27"/>
      <c r="B843" s="27"/>
      <c r="C843" s="27"/>
      <c r="D843" s="27"/>
      <c r="E843" s="27"/>
      <c r="F843" s="27"/>
      <c r="G843" s="27"/>
      <c r="H843" s="27"/>
      <c r="I843" s="27"/>
      <c r="J843" s="27"/>
      <c r="K843" s="27"/>
      <c r="L843" s="27"/>
      <c r="M843" s="27"/>
      <c r="N843" s="27"/>
      <c r="O843" s="27"/>
      <c r="P843" s="27"/>
      <c r="Q843" s="27"/>
      <c r="R843" s="80"/>
      <c r="S843" s="27"/>
      <c r="T843" s="27"/>
      <c r="U843" s="27"/>
      <c r="V843" s="27"/>
      <c r="W843" s="27"/>
      <c r="X843" s="27"/>
      <c r="Y843" s="27"/>
      <c r="Z843" s="27"/>
      <c r="AA843" s="27"/>
      <c r="AB843" s="27"/>
      <c r="AC843" s="27"/>
      <c r="AD843" s="27"/>
      <c r="AE843" s="27"/>
      <c r="AF843" s="27"/>
      <c r="AG843" s="27"/>
      <c r="AH843" s="27"/>
      <c r="AI843" s="27"/>
      <c r="AJ843" s="27"/>
      <c r="AK843" s="27"/>
      <c r="AL843" s="27"/>
    </row>
    <row r="844" spans="1:38">
      <c r="A844" s="27"/>
      <c r="B844" s="27"/>
      <c r="C844" s="27"/>
      <c r="D844" s="27"/>
      <c r="E844" s="27"/>
      <c r="F844" s="27"/>
      <c r="G844" s="27"/>
      <c r="H844" s="27"/>
      <c r="I844" s="27"/>
      <c r="J844" s="27"/>
      <c r="K844" s="27"/>
      <c r="L844" s="27"/>
      <c r="M844" s="27"/>
      <c r="N844" s="27"/>
      <c r="O844" s="27"/>
      <c r="P844" s="27"/>
      <c r="Q844" s="27"/>
      <c r="R844" s="80"/>
      <c r="S844" s="27"/>
      <c r="T844" s="27"/>
      <c r="U844" s="27"/>
      <c r="V844" s="27"/>
      <c r="W844" s="27"/>
      <c r="X844" s="27"/>
      <c r="Y844" s="27"/>
      <c r="Z844" s="27"/>
      <c r="AA844" s="27"/>
      <c r="AB844" s="27"/>
      <c r="AC844" s="27"/>
      <c r="AD844" s="27"/>
      <c r="AE844" s="27"/>
      <c r="AF844" s="27"/>
      <c r="AG844" s="27"/>
      <c r="AH844" s="27"/>
      <c r="AI844" s="27"/>
      <c r="AJ844" s="27"/>
      <c r="AK844" s="27"/>
      <c r="AL844" s="27"/>
    </row>
    <row r="845" spans="1:38">
      <c r="A845" s="27"/>
      <c r="B845" s="27"/>
      <c r="C845" s="27"/>
      <c r="D845" s="27"/>
      <c r="E845" s="27"/>
      <c r="F845" s="27"/>
      <c r="G845" s="27"/>
      <c r="H845" s="27"/>
      <c r="I845" s="27"/>
      <c r="J845" s="27"/>
      <c r="K845" s="27"/>
      <c r="L845" s="27"/>
      <c r="M845" s="27"/>
      <c r="N845" s="27"/>
      <c r="O845" s="27"/>
      <c r="P845" s="27"/>
      <c r="Q845" s="27"/>
      <c r="R845" s="80"/>
      <c r="S845" s="27"/>
      <c r="T845" s="27"/>
      <c r="U845" s="27"/>
      <c r="V845" s="27"/>
      <c r="W845" s="27"/>
      <c r="X845" s="27"/>
      <c r="Y845" s="27"/>
      <c r="Z845" s="27"/>
      <c r="AA845" s="27"/>
      <c r="AB845" s="27"/>
      <c r="AC845" s="27"/>
      <c r="AD845" s="27"/>
      <c r="AE845" s="27"/>
      <c r="AF845" s="27"/>
      <c r="AG845" s="27"/>
      <c r="AH845" s="27"/>
      <c r="AI845" s="27"/>
      <c r="AJ845" s="27"/>
      <c r="AK845" s="27"/>
      <c r="AL845" s="27"/>
    </row>
    <row r="846" spans="1:38">
      <c r="A846" s="27"/>
      <c r="B846" s="27"/>
      <c r="C846" s="27"/>
      <c r="D846" s="27"/>
      <c r="E846" s="27"/>
      <c r="F846" s="27"/>
      <c r="G846" s="27"/>
      <c r="H846" s="27"/>
      <c r="I846" s="27"/>
      <c r="J846" s="27"/>
      <c r="K846" s="27"/>
      <c r="L846" s="27"/>
      <c r="M846" s="27"/>
      <c r="N846" s="27"/>
      <c r="O846" s="27"/>
      <c r="P846" s="27"/>
      <c r="Q846" s="27"/>
      <c r="R846" s="80"/>
      <c r="S846" s="27"/>
      <c r="T846" s="27"/>
      <c r="U846" s="27"/>
      <c r="V846" s="27"/>
      <c r="W846" s="27"/>
      <c r="X846" s="27"/>
      <c r="Y846" s="27"/>
      <c r="Z846" s="27"/>
      <c r="AA846" s="27"/>
      <c r="AB846" s="27"/>
      <c r="AC846" s="27"/>
      <c r="AD846" s="27"/>
      <c r="AE846" s="27"/>
      <c r="AF846" s="27"/>
      <c r="AG846" s="27"/>
      <c r="AH846" s="27"/>
      <c r="AI846" s="27"/>
      <c r="AJ846" s="27"/>
      <c r="AK846" s="27"/>
      <c r="AL846" s="27"/>
    </row>
    <row r="847" spans="1:38">
      <c r="A847" s="27"/>
      <c r="B847" s="27"/>
      <c r="C847" s="27"/>
      <c r="D847" s="27"/>
      <c r="E847" s="27"/>
      <c r="F847" s="27"/>
      <c r="G847" s="27"/>
      <c r="H847" s="27"/>
      <c r="I847" s="27"/>
      <c r="J847" s="27"/>
      <c r="K847" s="27"/>
      <c r="L847" s="27"/>
      <c r="M847" s="27"/>
      <c r="N847" s="27"/>
      <c r="O847" s="27"/>
      <c r="P847" s="27"/>
      <c r="Q847" s="27"/>
      <c r="R847" s="80"/>
      <c r="S847" s="27"/>
      <c r="T847" s="27"/>
      <c r="U847" s="27"/>
      <c r="V847" s="27"/>
      <c r="W847" s="27"/>
      <c r="X847" s="27"/>
      <c r="Y847" s="27"/>
      <c r="Z847" s="27"/>
      <c r="AA847" s="27"/>
      <c r="AB847" s="27"/>
      <c r="AC847" s="27"/>
      <c r="AD847" s="27"/>
      <c r="AE847" s="27"/>
      <c r="AF847" s="27"/>
      <c r="AG847" s="27"/>
      <c r="AH847" s="27"/>
      <c r="AI847" s="27"/>
      <c r="AJ847" s="27"/>
      <c r="AK847" s="27"/>
      <c r="AL847" s="27"/>
    </row>
    <row r="848" spans="1:38">
      <c r="A848" s="27"/>
      <c r="B848" s="27"/>
      <c r="C848" s="27"/>
      <c r="D848" s="27"/>
      <c r="E848" s="27"/>
      <c r="F848" s="27"/>
      <c r="G848" s="27"/>
      <c r="H848" s="27"/>
      <c r="I848" s="27"/>
      <c r="J848" s="27"/>
      <c r="K848" s="27"/>
      <c r="L848" s="27"/>
      <c r="M848" s="27"/>
      <c r="N848" s="27"/>
      <c r="O848" s="27"/>
      <c r="P848" s="27"/>
      <c r="Q848" s="27"/>
      <c r="R848" s="80"/>
      <c r="S848" s="27"/>
      <c r="T848" s="27"/>
      <c r="U848" s="27"/>
      <c r="V848" s="27"/>
      <c r="W848" s="27"/>
      <c r="X848" s="27"/>
      <c r="Y848" s="27"/>
      <c r="Z848" s="27"/>
      <c r="AA848" s="27"/>
      <c r="AB848" s="27"/>
      <c r="AC848" s="27"/>
      <c r="AD848" s="27"/>
      <c r="AE848" s="27"/>
      <c r="AF848" s="27"/>
      <c r="AG848" s="27"/>
      <c r="AH848" s="27"/>
      <c r="AI848" s="27"/>
      <c r="AJ848" s="27"/>
      <c r="AK848" s="27"/>
      <c r="AL848" s="27"/>
    </row>
    <row r="849" spans="1:38">
      <c r="A849" s="27"/>
      <c r="B849" s="27"/>
      <c r="C849" s="27"/>
      <c r="D849" s="27"/>
      <c r="E849" s="27"/>
      <c r="F849" s="27"/>
      <c r="G849" s="27"/>
      <c r="H849" s="27"/>
      <c r="I849" s="27"/>
      <c r="J849" s="27"/>
      <c r="K849" s="27"/>
      <c r="L849" s="27"/>
      <c r="M849" s="27"/>
      <c r="N849" s="27"/>
      <c r="O849" s="27"/>
      <c r="P849" s="27"/>
      <c r="Q849" s="27"/>
      <c r="R849" s="80"/>
      <c r="S849" s="27"/>
      <c r="T849" s="27"/>
      <c r="U849" s="27"/>
      <c r="V849" s="27"/>
      <c r="W849" s="27"/>
      <c r="X849" s="27"/>
      <c r="Y849" s="27"/>
      <c r="Z849" s="27"/>
      <c r="AA849" s="27"/>
      <c r="AB849" s="27"/>
      <c r="AC849" s="27"/>
      <c r="AD849" s="27"/>
      <c r="AE849" s="27"/>
      <c r="AF849" s="27"/>
      <c r="AG849" s="27"/>
      <c r="AH849" s="27"/>
      <c r="AI849" s="27"/>
      <c r="AJ849" s="27"/>
      <c r="AK849" s="27"/>
      <c r="AL849" s="27"/>
    </row>
    <row r="850" spans="1:38">
      <c r="A850" s="27"/>
      <c r="B850" s="27"/>
      <c r="C850" s="27"/>
      <c r="D850" s="27"/>
      <c r="E850" s="27"/>
      <c r="F850" s="27"/>
      <c r="G850" s="27"/>
      <c r="H850" s="27"/>
      <c r="I850" s="27"/>
      <c r="J850" s="27"/>
      <c r="K850" s="27"/>
      <c r="L850" s="27"/>
      <c r="M850" s="27"/>
      <c r="N850" s="27"/>
      <c r="O850" s="27"/>
      <c r="P850" s="27"/>
      <c r="Q850" s="27"/>
      <c r="R850" s="80"/>
      <c r="S850" s="27"/>
      <c r="T850" s="27"/>
      <c r="U850" s="27"/>
      <c r="V850" s="27"/>
      <c r="W850" s="27"/>
      <c r="X850" s="27"/>
      <c r="Y850" s="27"/>
      <c r="Z850" s="27"/>
      <c r="AA850" s="27"/>
      <c r="AB850" s="27"/>
      <c r="AC850" s="27"/>
      <c r="AD850" s="27"/>
      <c r="AE850" s="27"/>
      <c r="AF850" s="27"/>
      <c r="AG850" s="27"/>
      <c r="AH850" s="27"/>
      <c r="AI850" s="27"/>
      <c r="AJ850" s="27"/>
      <c r="AK850" s="27"/>
      <c r="AL850" s="27"/>
    </row>
    <row r="851" spans="1:38">
      <c r="A851" s="27"/>
      <c r="B851" s="27"/>
      <c r="C851" s="27"/>
      <c r="D851" s="27"/>
      <c r="E851" s="27"/>
      <c r="F851" s="27"/>
      <c r="G851" s="27"/>
      <c r="H851" s="27"/>
      <c r="I851" s="27"/>
      <c r="J851" s="27"/>
      <c r="K851" s="27"/>
      <c r="L851" s="27"/>
      <c r="M851" s="27"/>
      <c r="N851" s="27"/>
      <c r="O851" s="27"/>
      <c r="P851" s="27"/>
      <c r="Q851" s="27"/>
      <c r="R851" s="80"/>
      <c r="S851" s="27"/>
      <c r="T851" s="27"/>
      <c r="U851" s="27"/>
      <c r="V851" s="27"/>
      <c r="W851" s="27"/>
      <c r="X851" s="27"/>
      <c r="Y851" s="27"/>
      <c r="Z851" s="27"/>
      <c r="AA851" s="27"/>
      <c r="AB851" s="27"/>
      <c r="AC851" s="27"/>
      <c r="AD851" s="27"/>
      <c r="AE851" s="27"/>
      <c r="AF851" s="27"/>
      <c r="AG851" s="27"/>
      <c r="AH851" s="27"/>
      <c r="AI851" s="27"/>
      <c r="AJ851" s="27"/>
      <c r="AK851" s="27"/>
      <c r="AL851" s="27"/>
    </row>
    <row r="852" spans="1:38">
      <c r="A852" s="27"/>
      <c r="B852" s="27"/>
      <c r="C852" s="27"/>
      <c r="D852" s="27"/>
      <c r="E852" s="27"/>
      <c r="F852" s="27"/>
      <c r="G852" s="27"/>
      <c r="H852" s="27"/>
      <c r="I852" s="27"/>
      <c r="J852" s="27"/>
      <c r="K852" s="27"/>
      <c r="L852" s="27"/>
      <c r="M852" s="27"/>
      <c r="N852" s="27"/>
      <c r="O852" s="27"/>
      <c r="P852" s="27"/>
      <c r="Q852" s="27"/>
      <c r="R852" s="80"/>
      <c r="S852" s="27"/>
      <c r="T852" s="27"/>
      <c r="U852" s="27"/>
      <c r="V852" s="27"/>
      <c r="W852" s="27"/>
      <c r="X852" s="27"/>
      <c r="Y852" s="27"/>
      <c r="Z852" s="27"/>
      <c r="AA852" s="27"/>
      <c r="AB852" s="27"/>
      <c r="AC852" s="27"/>
      <c r="AD852" s="27"/>
      <c r="AE852" s="27"/>
      <c r="AF852" s="27"/>
      <c r="AG852" s="27"/>
      <c r="AH852" s="27"/>
      <c r="AI852" s="27"/>
      <c r="AJ852" s="27"/>
      <c r="AK852" s="27"/>
      <c r="AL852" s="27"/>
    </row>
    <row r="853" spans="1:38">
      <c r="A853" s="27"/>
      <c r="B853" s="27"/>
      <c r="C853" s="27"/>
      <c r="D853" s="27"/>
      <c r="E853" s="27"/>
      <c r="F853" s="27"/>
      <c r="G853" s="27"/>
      <c r="H853" s="27"/>
      <c r="I853" s="27"/>
      <c r="J853" s="27"/>
      <c r="K853" s="27"/>
      <c r="L853" s="27"/>
      <c r="M853" s="27"/>
      <c r="N853" s="27"/>
      <c r="O853" s="27"/>
      <c r="P853" s="27"/>
      <c r="Q853" s="27"/>
      <c r="R853" s="80"/>
      <c r="S853" s="27"/>
      <c r="T853" s="27"/>
      <c r="U853" s="27"/>
      <c r="V853" s="27"/>
      <c r="W853" s="27"/>
      <c r="X853" s="27"/>
      <c r="Y853" s="27"/>
      <c r="Z853" s="27"/>
      <c r="AA853" s="27"/>
      <c r="AB853" s="27"/>
      <c r="AC853" s="27"/>
      <c r="AD853" s="27"/>
      <c r="AE853" s="27"/>
      <c r="AF853" s="27"/>
      <c r="AG853" s="27"/>
      <c r="AH853" s="27"/>
      <c r="AI853" s="27"/>
      <c r="AJ853" s="27"/>
      <c r="AK853" s="27"/>
      <c r="AL853" s="27"/>
    </row>
    <row r="854" spans="1:38">
      <c r="A854" s="27"/>
      <c r="B854" s="27"/>
      <c r="C854" s="27"/>
      <c r="D854" s="27"/>
      <c r="E854" s="27"/>
      <c r="F854" s="27"/>
      <c r="G854" s="27"/>
      <c r="H854" s="27"/>
      <c r="I854" s="27"/>
      <c r="J854" s="27"/>
      <c r="K854" s="27"/>
      <c r="L854" s="27"/>
      <c r="M854" s="27"/>
      <c r="N854" s="27"/>
      <c r="O854" s="27"/>
      <c r="P854" s="27"/>
      <c r="Q854" s="27"/>
      <c r="R854" s="80"/>
      <c r="S854" s="27"/>
      <c r="T854" s="27"/>
      <c r="U854" s="27"/>
      <c r="V854" s="27"/>
      <c r="W854" s="27"/>
      <c r="X854" s="27"/>
      <c r="Y854" s="27"/>
      <c r="Z854" s="27"/>
      <c r="AA854" s="27"/>
      <c r="AB854" s="27"/>
      <c r="AC854" s="27"/>
      <c r="AD854" s="27"/>
      <c r="AE854" s="27"/>
      <c r="AF854" s="27"/>
      <c r="AG854" s="27"/>
      <c r="AH854" s="27"/>
      <c r="AI854" s="27"/>
      <c r="AJ854" s="27"/>
      <c r="AK854" s="27"/>
      <c r="AL854" s="27"/>
    </row>
    <row r="855" spans="1:38">
      <c r="A855" s="27"/>
      <c r="B855" s="27"/>
      <c r="C855" s="27"/>
      <c r="D855" s="27"/>
      <c r="E855" s="27"/>
      <c r="F855" s="27"/>
      <c r="G855" s="27"/>
      <c r="H855" s="27"/>
      <c r="I855" s="27"/>
      <c r="J855" s="27"/>
      <c r="K855" s="27"/>
      <c r="L855" s="27"/>
      <c r="M855" s="27"/>
      <c r="N855" s="27"/>
      <c r="O855" s="27"/>
      <c r="P855" s="27"/>
      <c r="Q855" s="27"/>
      <c r="R855" s="80"/>
      <c r="S855" s="27"/>
      <c r="T855" s="27"/>
      <c r="U855" s="27"/>
      <c r="V855" s="27"/>
      <c r="W855" s="27"/>
      <c r="X855" s="27"/>
      <c r="Y855" s="27"/>
      <c r="Z855" s="27"/>
      <c r="AA855" s="27"/>
      <c r="AB855" s="27"/>
      <c r="AC855" s="27"/>
      <c r="AD855" s="27"/>
      <c r="AE855" s="27"/>
      <c r="AF855" s="27"/>
      <c r="AG855" s="27"/>
      <c r="AH855" s="27"/>
      <c r="AI855" s="27"/>
      <c r="AJ855" s="27"/>
      <c r="AK855" s="27"/>
      <c r="AL855" s="27"/>
    </row>
    <row r="856" spans="1:38">
      <c r="A856" s="27"/>
      <c r="B856" s="27"/>
      <c r="C856" s="27"/>
      <c r="D856" s="27"/>
      <c r="E856" s="27"/>
      <c r="F856" s="27"/>
      <c r="G856" s="27"/>
      <c r="H856" s="27"/>
      <c r="I856" s="27"/>
      <c r="J856" s="27"/>
      <c r="K856" s="27"/>
      <c r="L856" s="27"/>
      <c r="M856" s="27"/>
      <c r="N856" s="27"/>
      <c r="O856" s="27"/>
      <c r="P856" s="27"/>
      <c r="Q856" s="27"/>
      <c r="R856" s="80"/>
      <c r="S856" s="27"/>
      <c r="T856" s="27"/>
      <c r="U856" s="27"/>
      <c r="V856" s="27"/>
      <c r="W856" s="27"/>
      <c r="X856" s="27"/>
      <c r="Y856" s="27"/>
      <c r="Z856" s="27"/>
      <c r="AA856" s="27"/>
      <c r="AB856" s="27"/>
      <c r="AC856" s="27"/>
      <c r="AD856" s="27"/>
      <c r="AE856" s="27"/>
      <c r="AF856" s="27"/>
      <c r="AG856" s="27"/>
      <c r="AH856" s="27"/>
      <c r="AI856" s="27"/>
      <c r="AJ856" s="27"/>
      <c r="AK856" s="27"/>
      <c r="AL856" s="27"/>
    </row>
    <row r="857" spans="1:38">
      <c r="A857" s="27"/>
      <c r="B857" s="27"/>
      <c r="C857" s="27"/>
      <c r="D857" s="27"/>
      <c r="E857" s="27"/>
      <c r="F857" s="27"/>
      <c r="G857" s="27"/>
      <c r="H857" s="27"/>
      <c r="I857" s="27"/>
      <c r="J857" s="27"/>
      <c r="K857" s="27"/>
      <c r="L857" s="27"/>
      <c r="M857" s="27"/>
      <c r="N857" s="27"/>
      <c r="O857" s="27"/>
      <c r="P857" s="27"/>
      <c r="Q857" s="27"/>
      <c r="R857" s="80"/>
      <c r="S857" s="27"/>
      <c r="T857" s="27"/>
      <c r="U857" s="27"/>
      <c r="V857" s="27"/>
      <c r="W857" s="27"/>
      <c r="X857" s="27"/>
      <c r="Y857" s="27"/>
      <c r="Z857" s="27"/>
      <c r="AA857" s="27"/>
      <c r="AB857" s="27"/>
      <c r="AC857" s="27"/>
      <c r="AD857" s="27"/>
      <c r="AE857" s="27"/>
      <c r="AF857" s="27"/>
      <c r="AG857" s="27"/>
      <c r="AH857" s="27"/>
      <c r="AI857" s="27"/>
      <c r="AJ857" s="27"/>
      <c r="AK857" s="27"/>
      <c r="AL857" s="27"/>
    </row>
    <row r="858" spans="1:38">
      <c r="A858" s="27"/>
      <c r="B858" s="27"/>
      <c r="C858" s="27"/>
      <c r="D858" s="27"/>
      <c r="E858" s="27"/>
      <c r="F858" s="27"/>
      <c r="G858" s="27"/>
      <c r="H858" s="27"/>
      <c r="I858" s="27"/>
      <c r="J858" s="27"/>
      <c r="K858" s="27"/>
      <c r="L858" s="27"/>
      <c r="M858" s="27"/>
      <c r="N858" s="27"/>
      <c r="O858" s="27"/>
      <c r="P858" s="27"/>
      <c r="Q858" s="27"/>
      <c r="R858" s="80"/>
      <c r="S858" s="27"/>
      <c r="T858" s="27"/>
      <c r="U858" s="27"/>
      <c r="V858" s="27"/>
      <c r="W858" s="27"/>
      <c r="X858" s="27"/>
      <c r="Y858" s="27"/>
      <c r="Z858" s="27"/>
      <c r="AA858" s="27"/>
      <c r="AB858" s="27"/>
      <c r="AC858" s="27"/>
      <c r="AD858" s="27"/>
      <c r="AE858" s="27"/>
      <c r="AF858" s="27"/>
      <c r="AG858" s="27"/>
      <c r="AH858" s="27"/>
      <c r="AI858" s="27"/>
      <c r="AJ858" s="27"/>
      <c r="AK858" s="27"/>
      <c r="AL858" s="27"/>
    </row>
    <row r="859" spans="1:38">
      <c r="A859" s="27"/>
      <c r="B859" s="27"/>
      <c r="C859" s="27"/>
      <c r="D859" s="27"/>
      <c r="E859" s="27"/>
      <c r="F859" s="27"/>
      <c r="G859" s="27"/>
      <c r="H859" s="27"/>
      <c r="I859" s="27"/>
      <c r="J859" s="27"/>
      <c r="K859" s="27"/>
      <c r="L859" s="27"/>
      <c r="M859" s="27"/>
      <c r="N859" s="27"/>
      <c r="O859" s="27"/>
      <c r="P859" s="27"/>
      <c r="Q859" s="27"/>
      <c r="R859" s="80"/>
      <c r="S859" s="27"/>
      <c r="T859" s="27"/>
      <c r="U859" s="27"/>
      <c r="V859" s="27"/>
      <c r="W859" s="27"/>
      <c r="X859" s="27"/>
      <c r="Y859" s="27"/>
      <c r="Z859" s="27"/>
      <c r="AA859" s="27"/>
      <c r="AB859" s="27"/>
      <c r="AC859" s="27"/>
      <c r="AD859" s="27"/>
      <c r="AE859" s="27"/>
      <c r="AF859" s="27"/>
      <c r="AG859" s="27"/>
      <c r="AH859" s="27"/>
      <c r="AI859" s="27"/>
      <c r="AJ859" s="27"/>
      <c r="AK859" s="27"/>
      <c r="AL859" s="27"/>
    </row>
    <row r="860" spans="1:38">
      <c r="A860" s="27"/>
      <c r="B860" s="27"/>
      <c r="C860" s="27"/>
      <c r="D860" s="27"/>
      <c r="E860" s="27"/>
      <c r="F860" s="27"/>
      <c r="G860" s="27"/>
      <c r="H860" s="27"/>
      <c r="I860" s="27"/>
      <c r="J860" s="27"/>
      <c r="K860" s="27"/>
      <c r="L860" s="27"/>
      <c r="M860" s="27"/>
      <c r="N860" s="27"/>
      <c r="O860" s="27"/>
      <c r="P860" s="27"/>
      <c r="Q860" s="27"/>
      <c r="R860" s="80"/>
      <c r="S860" s="27"/>
      <c r="T860" s="27"/>
      <c r="U860" s="27"/>
      <c r="V860" s="27"/>
      <c r="W860" s="27"/>
      <c r="X860" s="27"/>
      <c r="Y860" s="27"/>
      <c r="Z860" s="27"/>
      <c r="AA860" s="27"/>
      <c r="AB860" s="27"/>
      <c r="AC860" s="27"/>
      <c r="AD860" s="27"/>
      <c r="AE860" s="27"/>
      <c r="AF860" s="27"/>
      <c r="AG860" s="27"/>
      <c r="AH860" s="27"/>
      <c r="AI860" s="27"/>
      <c r="AJ860" s="27"/>
      <c r="AK860" s="27"/>
      <c r="AL860" s="27"/>
    </row>
    <row r="861" spans="1:38">
      <c r="A861" s="27"/>
      <c r="B861" s="27"/>
      <c r="C861" s="27"/>
      <c r="D861" s="27"/>
      <c r="E861" s="27"/>
      <c r="F861" s="27"/>
      <c r="G861" s="27"/>
      <c r="H861" s="27"/>
      <c r="I861" s="27"/>
      <c r="J861" s="27"/>
      <c r="K861" s="27"/>
      <c r="L861" s="27"/>
      <c r="M861" s="27"/>
      <c r="N861" s="27"/>
      <c r="O861" s="27"/>
      <c r="P861" s="27"/>
      <c r="Q861" s="27"/>
      <c r="R861" s="80"/>
      <c r="S861" s="27"/>
      <c r="T861" s="27"/>
      <c r="U861" s="27"/>
      <c r="V861" s="27"/>
      <c r="W861" s="27"/>
      <c r="X861" s="27"/>
      <c r="Y861" s="27"/>
      <c r="Z861" s="27"/>
      <c r="AA861" s="27"/>
      <c r="AB861" s="27"/>
      <c r="AC861" s="27"/>
      <c r="AD861" s="27"/>
      <c r="AE861" s="27"/>
      <c r="AF861" s="27"/>
      <c r="AG861" s="27"/>
      <c r="AH861" s="27"/>
      <c r="AI861" s="27"/>
      <c r="AJ861" s="27"/>
      <c r="AK861" s="27"/>
      <c r="AL861" s="27"/>
    </row>
    <row r="862" spans="1:38">
      <c r="A862" s="27"/>
      <c r="B862" s="27"/>
      <c r="C862" s="27"/>
      <c r="D862" s="27"/>
      <c r="E862" s="27"/>
      <c r="F862" s="27"/>
      <c r="G862" s="27"/>
      <c r="H862" s="27"/>
      <c r="I862" s="27"/>
      <c r="J862" s="27"/>
      <c r="K862" s="27"/>
      <c r="L862" s="27"/>
      <c r="M862" s="27"/>
      <c r="N862" s="27"/>
      <c r="O862" s="27"/>
      <c r="P862" s="27"/>
      <c r="Q862" s="27"/>
      <c r="R862" s="80"/>
      <c r="S862" s="27"/>
      <c r="T862" s="27"/>
      <c r="U862" s="27"/>
      <c r="V862" s="27"/>
      <c r="W862" s="27"/>
      <c r="X862" s="27"/>
      <c r="Y862" s="27"/>
      <c r="Z862" s="27"/>
      <c r="AA862" s="27"/>
      <c r="AB862" s="27"/>
      <c r="AC862" s="27"/>
      <c r="AD862" s="27"/>
      <c r="AE862" s="27"/>
      <c r="AF862" s="27"/>
      <c r="AG862" s="27"/>
      <c r="AH862" s="27"/>
      <c r="AI862" s="27"/>
      <c r="AJ862" s="27"/>
      <c r="AK862" s="27"/>
      <c r="AL862" s="27"/>
    </row>
    <row r="863" spans="1:38">
      <c r="A863" s="27"/>
      <c r="B863" s="27"/>
      <c r="C863" s="27"/>
      <c r="D863" s="27"/>
      <c r="E863" s="27"/>
      <c r="F863" s="27"/>
      <c r="G863" s="27"/>
      <c r="H863" s="27"/>
      <c r="I863" s="27"/>
      <c r="J863" s="27"/>
      <c r="K863" s="27"/>
      <c r="L863" s="27"/>
      <c r="M863" s="27"/>
      <c r="N863" s="27"/>
      <c r="O863" s="27"/>
      <c r="P863" s="27"/>
      <c r="Q863" s="27"/>
      <c r="R863" s="80"/>
      <c r="S863" s="27"/>
      <c r="T863" s="27"/>
      <c r="U863" s="27"/>
      <c r="V863" s="27"/>
      <c r="W863" s="27"/>
      <c r="X863" s="27"/>
      <c r="Y863" s="27"/>
      <c r="Z863" s="27"/>
      <c r="AA863" s="27"/>
      <c r="AB863" s="27"/>
      <c r="AC863" s="27"/>
      <c r="AD863" s="27"/>
      <c r="AE863" s="27"/>
      <c r="AF863" s="27"/>
      <c r="AG863" s="27"/>
      <c r="AH863" s="27"/>
      <c r="AI863" s="27"/>
      <c r="AJ863" s="27"/>
      <c r="AK863" s="27"/>
      <c r="AL863" s="27"/>
    </row>
    <row r="864" spans="1:38">
      <c r="A864" s="27"/>
      <c r="B864" s="27"/>
      <c r="C864" s="27"/>
      <c r="D864" s="27"/>
      <c r="E864" s="27"/>
      <c r="F864" s="27"/>
      <c r="G864" s="27"/>
      <c r="H864" s="27"/>
      <c r="I864" s="27"/>
      <c r="J864" s="27"/>
      <c r="K864" s="27"/>
      <c r="L864" s="27"/>
      <c r="M864" s="27"/>
      <c r="N864" s="27"/>
      <c r="O864" s="27"/>
      <c r="P864" s="27"/>
      <c r="Q864" s="27"/>
      <c r="R864" s="80"/>
      <c r="S864" s="27"/>
      <c r="T864" s="27"/>
      <c r="U864" s="27"/>
      <c r="V864" s="27"/>
      <c r="W864" s="27"/>
      <c r="X864" s="27"/>
      <c r="Y864" s="27"/>
      <c r="Z864" s="27"/>
      <c r="AA864" s="27"/>
      <c r="AB864" s="27"/>
      <c r="AC864" s="27"/>
      <c r="AD864" s="27"/>
      <c r="AE864" s="27"/>
      <c r="AF864" s="27"/>
      <c r="AG864" s="27"/>
      <c r="AH864" s="27"/>
      <c r="AI864" s="27"/>
      <c r="AJ864" s="27"/>
      <c r="AK864" s="27"/>
      <c r="AL864" s="27"/>
    </row>
    <row r="865" spans="1:38">
      <c r="A865" s="27"/>
      <c r="B865" s="27"/>
      <c r="C865" s="27"/>
      <c r="D865" s="27"/>
      <c r="E865" s="27"/>
      <c r="F865" s="27"/>
      <c r="G865" s="27"/>
      <c r="H865" s="27"/>
      <c r="I865" s="27"/>
      <c r="J865" s="27"/>
      <c r="K865" s="27"/>
      <c r="L865" s="27"/>
      <c r="M865" s="27"/>
      <c r="N865" s="27"/>
      <c r="O865" s="27"/>
      <c r="P865" s="27"/>
      <c r="Q865" s="27"/>
      <c r="R865" s="80"/>
      <c r="S865" s="27"/>
      <c r="T865" s="27"/>
      <c r="U865" s="27"/>
      <c r="V865" s="27"/>
      <c r="W865" s="27"/>
      <c r="X865" s="27"/>
      <c r="Y865" s="27"/>
      <c r="Z865" s="27"/>
      <c r="AA865" s="27"/>
      <c r="AB865" s="27"/>
      <c r="AC865" s="27"/>
      <c r="AD865" s="27"/>
      <c r="AE865" s="27"/>
      <c r="AF865" s="27"/>
      <c r="AG865" s="27"/>
      <c r="AH865" s="27"/>
      <c r="AI865" s="27"/>
      <c r="AJ865" s="27"/>
      <c r="AK865" s="27"/>
      <c r="AL865" s="27"/>
    </row>
    <row r="866" spans="1:38">
      <c r="A866" s="27"/>
      <c r="B866" s="27"/>
      <c r="C866" s="27"/>
      <c r="D866" s="27"/>
      <c r="E866" s="27"/>
      <c r="F866" s="27"/>
      <c r="G866" s="27"/>
      <c r="H866" s="27"/>
      <c r="I866" s="27"/>
      <c r="J866" s="27"/>
      <c r="K866" s="27"/>
      <c r="L866" s="27"/>
      <c r="M866" s="27"/>
      <c r="N866" s="27"/>
      <c r="O866" s="27"/>
      <c r="P866" s="27"/>
      <c r="Q866" s="27"/>
      <c r="R866" s="80"/>
      <c r="S866" s="27"/>
      <c r="T866" s="27"/>
      <c r="U866" s="27"/>
      <c r="V866" s="27"/>
      <c r="W866" s="27"/>
      <c r="X866" s="27"/>
      <c r="Y866" s="27"/>
      <c r="Z866" s="27"/>
      <c r="AA866" s="27"/>
      <c r="AB866" s="27"/>
      <c r="AC866" s="27"/>
      <c r="AD866" s="27"/>
      <c r="AE866" s="27"/>
      <c r="AF866" s="27"/>
      <c r="AG866" s="27"/>
      <c r="AH866" s="27"/>
      <c r="AI866" s="27"/>
      <c r="AJ866" s="27"/>
      <c r="AK866" s="27"/>
      <c r="AL866" s="27"/>
    </row>
    <row r="867" spans="1:38">
      <c r="A867" s="27"/>
      <c r="B867" s="27"/>
      <c r="C867" s="27"/>
      <c r="D867" s="27"/>
      <c r="E867" s="27"/>
      <c r="F867" s="27"/>
      <c r="G867" s="27"/>
      <c r="H867" s="27"/>
      <c r="I867" s="27"/>
      <c r="J867" s="27"/>
      <c r="K867" s="27"/>
      <c r="L867" s="27"/>
      <c r="M867" s="27"/>
      <c r="N867" s="27"/>
      <c r="O867" s="27"/>
      <c r="P867" s="27"/>
      <c r="Q867" s="27"/>
      <c r="R867" s="80"/>
      <c r="S867" s="27"/>
      <c r="T867" s="27"/>
      <c r="U867" s="27"/>
      <c r="V867" s="27"/>
      <c r="W867" s="27"/>
      <c r="X867" s="27"/>
      <c r="Y867" s="27"/>
      <c r="Z867" s="27"/>
      <c r="AA867" s="27"/>
      <c r="AB867" s="27"/>
      <c r="AC867" s="27"/>
      <c r="AD867" s="27"/>
      <c r="AE867" s="27"/>
      <c r="AF867" s="27"/>
      <c r="AG867" s="27"/>
      <c r="AH867" s="27"/>
      <c r="AI867" s="27"/>
      <c r="AJ867" s="27"/>
      <c r="AK867" s="27"/>
      <c r="AL867" s="27"/>
    </row>
    <row r="868" spans="1:38">
      <c r="A868" s="27"/>
      <c r="B868" s="27"/>
      <c r="C868" s="27"/>
      <c r="D868" s="27"/>
      <c r="E868" s="27"/>
      <c r="F868" s="27"/>
      <c r="G868" s="27"/>
      <c r="H868" s="27"/>
      <c r="I868" s="27"/>
      <c r="J868" s="27"/>
      <c r="K868" s="27"/>
      <c r="L868" s="27"/>
      <c r="M868" s="27"/>
      <c r="N868" s="27"/>
      <c r="O868" s="27"/>
      <c r="P868" s="27"/>
      <c r="Q868" s="27"/>
      <c r="R868" s="80"/>
      <c r="S868" s="27"/>
      <c r="T868" s="27"/>
      <c r="U868" s="27"/>
      <c r="V868" s="27"/>
      <c r="W868" s="27"/>
      <c r="X868" s="27"/>
      <c r="Y868" s="27"/>
      <c r="Z868" s="27"/>
      <c r="AA868" s="27"/>
      <c r="AB868" s="27"/>
      <c r="AC868" s="27"/>
      <c r="AD868" s="27"/>
      <c r="AE868" s="27"/>
      <c r="AF868" s="27"/>
      <c r="AG868" s="27"/>
      <c r="AH868" s="27"/>
      <c r="AI868" s="27"/>
      <c r="AJ868" s="27"/>
      <c r="AK868" s="27"/>
      <c r="AL868" s="27"/>
    </row>
    <row r="869" spans="1:38">
      <c r="A869" s="27"/>
      <c r="B869" s="27"/>
      <c r="C869" s="27"/>
      <c r="D869" s="27"/>
      <c r="E869" s="27"/>
      <c r="F869" s="27"/>
      <c r="G869" s="27"/>
      <c r="H869" s="27"/>
      <c r="I869" s="27"/>
      <c r="J869" s="27"/>
      <c r="K869" s="27"/>
      <c r="L869" s="27"/>
      <c r="M869" s="27"/>
      <c r="N869" s="27"/>
      <c r="O869" s="27"/>
      <c r="P869" s="27"/>
      <c r="Q869" s="27"/>
      <c r="R869" s="80"/>
      <c r="S869" s="27"/>
      <c r="T869" s="27"/>
      <c r="U869" s="27"/>
      <c r="V869" s="27"/>
      <c r="W869" s="27"/>
      <c r="X869" s="27"/>
      <c r="Y869" s="27"/>
      <c r="Z869" s="27"/>
      <c r="AA869" s="27"/>
      <c r="AB869" s="27"/>
      <c r="AC869" s="27"/>
      <c r="AD869" s="27"/>
      <c r="AE869" s="27"/>
      <c r="AF869" s="27"/>
      <c r="AG869" s="27"/>
      <c r="AH869" s="27"/>
      <c r="AI869" s="27"/>
      <c r="AJ869" s="27"/>
      <c r="AK869" s="27"/>
      <c r="AL869" s="27"/>
    </row>
    <row r="870" spans="1:38">
      <c r="A870" s="27"/>
      <c r="B870" s="27"/>
      <c r="C870" s="27"/>
      <c r="D870" s="27"/>
      <c r="E870" s="27"/>
      <c r="F870" s="27"/>
      <c r="G870" s="27"/>
      <c r="H870" s="27"/>
      <c r="I870" s="27"/>
      <c r="J870" s="27"/>
      <c r="K870" s="27"/>
      <c r="L870" s="27"/>
      <c r="M870" s="27"/>
      <c r="N870" s="27"/>
      <c r="O870" s="27"/>
      <c r="P870" s="27"/>
      <c r="Q870" s="27"/>
      <c r="R870" s="80"/>
      <c r="S870" s="27"/>
      <c r="T870" s="27"/>
      <c r="U870" s="27"/>
      <c r="V870" s="27"/>
      <c r="W870" s="27"/>
      <c r="X870" s="27"/>
      <c r="Y870" s="27"/>
      <c r="Z870" s="27"/>
      <c r="AA870" s="27"/>
      <c r="AB870" s="27"/>
      <c r="AC870" s="27"/>
      <c r="AD870" s="27"/>
      <c r="AE870" s="27"/>
      <c r="AF870" s="27"/>
      <c r="AG870" s="27"/>
      <c r="AH870" s="27"/>
      <c r="AI870" s="27"/>
      <c r="AJ870" s="27"/>
      <c r="AK870" s="27"/>
      <c r="AL870" s="27"/>
    </row>
    <row r="871" spans="1:38">
      <c r="A871" s="27"/>
      <c r="B871" s="27"/>
      <c r="C871" s="27"/>
      <c r="D871" s="27"/>
      <c r="E871" s="27"/>
      <c r="F871" s="27"/>
      <c r="G871" s="27"/>
      <c r="H871" s="27"/>
      <c r="I871" s="27"/>
      <c r="J871" s="27"/>
      <c r="K871" s="27"/>
      <c r="L871" s="27"/>
      <c r="M871" s="27"/>
      <c r="N871" s="27"/>
      <c r="O871" s="27"/>
      <c r="P871" s="27"/>
      <c r="Q871" s="27"/>
      <c r="R871" s="80"/>
      <c r="S871" s="27"/>
      <c r="T871" s="27"/>
      <c r="U871" s="27"/>
      <c r="V871" s="27"/>
      <c r="W871" s="27"/>
      <c r="X871" s="27"/>
      <c r="Y871" s="27"/>
      <c r="Z871" s="27"/>
      <c r="AA871" s="27"/>
      <c r="AB871" s="27"/>
      <c r="AC871" s="27"/>
      <c r="AD871" s="27"/>
      <c r="AE871" s="27"/>
      <c r="AF871" s="27"/>
      <c r="AG871" s="27"/>
      <c r="AH871" s="27"/>
      <c r="AI871" s="27"/>
      <c r="AJ871" s="27"/>
      <c r="AK871" s="27"/>
      <c r="AL871" s="27"/>
    </row>
    <row r="872" spans="1:38">
      <c r="A872" s="27"/>
      <c r="B872" s="27"/>
      <c r="C872" s="27"/>
      <c r="D872" s="27"/>
      <c r="E872" s="27"/>
      <c r="F872" s="27"/>
      <c r="G872" s="27"/>
      <c r="H872" s="27"/>
      <c r="I872" s="27"/>
      <c r="J872" s="27"/>
      <c r="K872" s="27"/>
      <c r="L872" s="27"/>
      <c r="M872" s="27"/>
      <c r="N872" s="27"/>
      <c r="O872" s="27"/>
      <c r="P872" s="27"/>
      <c r="Q872" s="27"/>
      <c r="R872" s="80"/>
      <c r="S872" s="27"/>
      <c r="T872" s="27"/>
      <c r="U872" s="27"/>
      <c r="V872" s="27"/>
      <c r="W872" s="27"/>
      <c r="X872" s="27"/>
      <c r="Y872" s="27"/>
      <c r="Z872" s="27"/>
      <c r="AA872" s="27"/>
      <c r="AB872" s="27"/>
      <c r="AC872" s="27"/>
      <c r="AD872" s="27"/>
      <c r="AE872" s="27"/>
      <c r="AF872" s="27"/>
      <c r="AG872" s="27"/>
      <c r="AH872" s="27"/>
      <c r="AI872" s="27"/>
      <c r="AJ872" s="27"/>
      <c r="AK872" s="27"/>
      <c r="AL872" s="27"/>
    </row>
    <row r="873" spans="1:38">
      <c r="A873" s="27"/>
      <c r="B873" s="27"/>
      <c r="C873" s="27"/>
      <c r="D873" s="27"/>
      <c r="E873" s="27"/>
      <c r="F873" s="27"/>
      <c r="G873" s="27"/>
      <c r="H873" s="27"/>
      <c r="I873" s="27"/>
      <c r="J873" s="27"/>
      <c r="K873" s="27"/>
      <c r="L873" s="27"/>
      <c r="M873" s="27"/>
      <c r="N873" s="27"/>
      <c r="O873" s="27"/>
      <c r="P873" s="27"/>
      <c r="Q873" s="27"/>
      <c r="R873" s="80"/>
      <c r="S873" s="27"/>
      <c r="T873" s="27"/>
      <c r="U873" s="27"/>
      <c r="V873" s="27"/>
      <c r="W873" s="27"/>
      <c r="X873" s="27"/>
      <c r="Y873" s="27"/>
      <c r="Z873" s="27"/>
      <c r="AA873" s="27"/>
      <c r="AB873" s="27"/>
      <c r="AC873" s="27"/>
      <c r="AD873" s="27"/>
      <c r="AE873" s="27"/>
      <c r="AF873" s="27"/>
      <c r="AG873" s="27"/>
      <c r="AH873" s="27"/>
      <c r="AI873" s="27"/>
      <c r="AJ873" s="27"/>
      <c r="AK873" s="27"/>
      <c r="AL873" s="27"/>
    </row>
    <row r="874" spans="1:38">
      <c r="A874" s="27"/>
      <c r="B874" s="27"/>
      <c r="C874" s="27"/>
      <c r="D874" s="27"/>
      <c r="E874" s="27"/>
      <c r="F874" s="27"/>
      <c r="G874" s="27"/>
      <c r="H874" s="27"/>
      <c r="I874" s="27"/>
      <c r="J874" s="27"/>
      <c r="K874" s="27"/>
      <c r="L874" s="27"/>
      <c r="M874" s="27"/>
      <c r="N874" s="27"/>
      <c r="O874" s="27"/>
      <c r="P874" s="27"/>
      <c r="Q874" s="27"/>
      <c r="R874" s="80"/>
      <c r="S874" s="27"/>
      <c r="T874" s="27"/>
      <c r="U874" s="27"/>
      <c r="V874" s="27"/>
      <c r="W874" s="27"/>
      <c r="X874" s="27"/>
      <c r="Y874" s="27"/>
      <c r="Z874" s="27"/>
      <c r="AA874" s="27"/>
      <c r="AB874" s="27"/>
      <c r="AC874" s="27"/>
      <c r="AD874" s="27"/>
      <c r="AE874" s="27"/>
      <c r="AF874" s="27"/>
      <c r="AG874" s="27"/>
      <c r="AH874" s="27"/>
      <c r="AI874" s="27"/>
      <c r="AJ874" s="27"/>
      <c r="AK874" s="27"/>
      <c r="AL874" s="27"/>
    </row>
    <row r="875" spans="1:38">
      <c r="A875" s="27"/>
      <c r="B875" s="27"/>
      <c r="C875" s="27"/>
      <c r="D875" s="27"/>
      <c r="E875" s="27"/>
      <c r="F875" s="27"/>
      <c r="G875" s="27"/>
      <c r="H875" s="27"/>
      <c r="I875" s="27"/>
      <c r="J875" s="27"/>
      <c r="K875" s="27"/>
      <c r="L875" s="27"/>
      <c r="M875" s="27"/>
      <c r="N875" s="27"/>
      <c r="O875" s="27"/>
      <c r="P875" s="27"/>
      <c r="Q875" s="27"/>
      <c r="R875" s="80"/>
      <c r="S875" s="27"/>
      <c r="T875" s="27"/>
      <c r="U875" s="27"/>
      <c r="V875" s="27"/>
      <c r="W875" s="27"/>
      <c r="X875" s="27"/>
      <c r="Y875" s="27"/>
      <c r="Z875" s="27"/>
      <c r="AA875" s="27"/>
      <c r="AB875" s="27"/>
      <c r="AC875" s="27"/>
      <c r="AD875" s="27"/>
      <c r="AE875" s="27"/>
      <c r="AF875" s="27"/>
      <c r="AG875" s="27"/>
      <c r="AH875" s="27"/>
      <c r="AI875" s="27"/>
      <c r="AJ875" s="27"/>
      <c r="AK875" s="27"/>
      <c r="AL875" s="27"/>
    </row>
    <row r="876" spans="1:38">
      <c r="A876" s="27"/>
      <c r="B876" s="27"/>
      <c r="C876" s="27"/>
      <c r="D876" s="27"/>
      <c r="E876" s="27"/>
      <c r="F876" s="27"/>
      <c r="G876" s="27"/>
      <c r="H876" s="27"/>
      <c r="I876" s="27"/>
      <c r="J876" s="27"/>
      <c r="K876" s="27"/>
      <c r="L876" s="27"/>
      <c r="M876" s="27"/>
      <c r="N876" s="27"/>
      <c r="O876" s="27"/>
      <c r="P876" s="27"/>
      <c r="Q876" s="27"/>
      <c r="R876" s="80"/>
      <c r="S876" s="27"/>
      <c r="T876" s="27"/>
      <c r="U876" s="27"/>
      <c r="V876" s="27"/>
      <c r="W876" s="27"/>
      <c r="X876" s="27"/>
      <c r="Y876" s="27"/>
      <c r="Z876" s="27"/>
      <c r="AA876" s="27"/>
      <c r="AB876" s="27"/>
      <c r="AC876" s="27"/>
      <c r="AD876" s="27"/>
      <c r="AE876" s="27"/>
      <c r="AF876" s="27"/>
      <c r="AG876" s="27"/>
      <c r="AH876" s="27"/>
      <c r="AI876" s="27"/>
      <c r="AJ876" s="27"/>
      <c r="AK876" s="27"/>
      <c r="AL876" s="27"/>
    </row>
    <row r="877" spans="1:38">
      <c r="A877" s="27"/>
      <c r="B877" s="27"/>
      <c r="C877" s="27"/>
      <c r="D877" s="27"/>
      <c r="E877" s="27"/>
      <c r="F877" s="27"/>
      <c r="G877" s="27"/>
      <c r="H877" s="27"/>
      <c r="I877" s="27"/>
      <c r="J877" s="27"/>
      <c r="K877" s="27"/>
      <c r="L877" s="27"/>
      <c r="M877" s="27"/>
      <c r="N877" s="27"/>
      <c r="O877" s="27"/>
      <c r="P877" s="27"/>
      <c r="Q877" s="27"/>
      <c r="R877" s="80"/>
      <c r="S877" s="27"/>
      <c r="T877" s="27"/>
      <c r="U877" s="27"/>
      <c r="V877" s="27"/>
      <c r="W877" s="27"/>
      <c r="X877" s="27"/>
      <c r="Y877" s="27"/>
      <c r="Z877" s="27"/>
      <c r="AA877" s="27"/>
      <c r="AB877" s="27"/>
      <c r="AC877" s="27"/>
      <c r="AD877" s="27"/>
      <c r="AE877" s="27"/>
      <c r="AF877" s="27"/>
      <c r="AG877" s="27"/>
      <c r="AH877" s="27"/>
      <c r="AI877" s="27"/>
      <c r="AJ877" s="27"/>
      <c r="AK877" s="27"/>
      <c r="AL877" s="27"/>
    </row>
    <row r="878" spans="1:38">
      <c r="A878" s="27"/>
      <c r="B878" s="27"/>
      <c r="C878" s="27"/>
      <c r="D878" s="27"/>
      <c r="E878" s="27"/>
      <c r="F878" s="27"/>
      <c r="G878" s="27"/>
      <c r="H878" s="27"/>
      <c r="I878" s="27"/>
      <c r="J878" s="27"/>
      <c r="K878" s="27"/>
      <c r="L878" s="27"/>
      <c r="M878" s="27"/>
      <c r="N878" s="27"/>
      <c r="O878" s="27"/>
      <c r="P878" s="27"/>
      <c r="Q878" s="27"/>
      <c r="R878" s="80"/>
      <c r="S878" s="27"/>
      <c r="T878" s="27"/>
      <c r="U878" s="27"/>
      <c r="V878" s="27"/>
      <c r="W878" s="27"/>
      <c r="X878" s="27"/>
      <c r="Y878" s="27"/>
      <c r="Z878" s="27"/>
      <c r="AA878" s="27"/>
      <c r="AB878" s="27"/>
      <c r="AC878" s="27"/>
      <c r="AD878" s="27"/>
      <c r="AE878" s="27"/>
      <c r="AF878" s="27"/>
      <c r="AG878" s="27"/>
      <c r="AH878" s="27"/>
      <c r="AI878" s="27"/>
      <c r="AJ878" s="27"/>
      <c r="AK878" s="27"/>
      <c r="AL878" s="27"/>
    </row>
    <row r="879" spans="1:38">
      <c r="A879" s="27"/>
      <c r="B879" s="27"/>
      <c r="C879" s="27"/>
      <c r="D879" s="27"/>
      <c r="E879" s="27"/>
      <c r="F879" s="27"/>
      <c r="G879" s="27"/>
      <c r="H879" s="27"/>
      <c r="I879" s="27"/>
      <c r="J879" s="27"/>
      <c r="K879" s="27"/>
      <c r="L879" s="27"/>
      <c r="M879" s="27"/>
      <c r="N879" s="27"/>
      <c r="O879" s="27"/>
      <c r="P879" s="27"/>
      <c r="Q879" s="27"/>
      <c r="R879" s="80"/>
      <c r="S879" s="27"/>
      <c r="T879" s="27"/>
      <c r="U879" s="27"/>
      <c r="V879" s="27"/>
      <c r="W879" s="27"/>
      <c r="X879" s="27"/>
      <c r="Y879" s="27"/>
      <c r="Z879" s="27"/>
      <c r="AA879" s="27"/>
      <c r="AB879" s="27"/>
      <c r="AC879" s="27"/>
      <c r="AD879" s="27"/>
      <c r="AE879" s="27"/>
      <c r="AF879" s="27"/>
      <c r="AG879" s="27"/>
      <c r="AH879" s="27"/>
      <c r="AI879" s="27"/>
      <c r="AJ879" s="27"/>
      <c r="AK879" s="27"/>
      <c r="AL879" s="27"/>
    </row>
    <row r="880" spans="1:38">
      <c r="A880" s="27"/>
      <c r="B880" s="27"/>
      <c r="C880" s="27"/>
      <c r="D880" s="27"/>
      <c r="E880" s="27"/>
      <c r="F880" s="27"/>
      <c r="G880" s="27"/>
      <c r="H880" s="27"/>
      <c r="I880" s="27"/>
      <c r="J880" s="27"/>
      <c r="K880" s="27"/>
      <c r="L880" s="27"/>
      <c r="M880" s="27"/>
      <c r="N880" s="27"/>
      <c r="O880" s="27"/>
      <c r="P880" s="27"/>
      <c r="Q880" s="27"/>
      <c r="R880" s="80"/>
      <c r="S880" s="27"/>
      <c r="T880" s="27"/>
      <c r="U880" s="27"/>
      <c r="V880" s="27"/>
      <c r="W880" s="27"/>
      <c r="X880" s="27"/>
      <c r="Y880" s="27"/>
      <c r="Z880" s="27"/>
      <c r="AA880" s="27"/>
      <c r="AB880" s="27"/>
      <c r="AC880" s="27"/>
      <c r="AD880" s="27"/>
      <c r="AE880" s="27"/>
      <c r="AF880" s="27"/>
      <c r="AG880" s="27"/>
      <c r="AH880" s="27"/>
      <c r="AI880" s="27"/>
      <c r="AJ880" s="27"/>
      <c r="AK880" s="27"/>
      <c r="AL880" s="27"/>
    </row>
    <row r="881" spans="1:38">
      <c r="A881" s="27"/>
      <c r="B881" s="27"/>
      <c r="C881" s="27"/>
      <c r="D881" s="27"/>
      <c r="E881" s="27"/>
      <c r="F881" s="27"/>
      <c r="G881" s="27"/>
      <c r="H881" s="27"/>
      <c r="I881" s="27"/>
      <c r="J881" s="27"/>
      <c r="K881" s="27"/>
      <c r="L881" s="27"/>
      <c r="M881" s="27"/>
      <c r="N881" s="27"/>
      <c r="O881" s="27"/>
      <c r="P881" s="27"/>
      <c r="Q881" s="27"/>
      <c r="R881" s="80"/>
      <c r="S881" s="27"/>
      <c r="T881" s="27"/>
      <c r="U881" s="27"/>
      <c r="V881" s="27"/>
      <c r="W881" s="27"/>
      <c r="X881" s="27"/>
      <c r="Y881" s="27"/>
      <c r="Z881" s="27"/>
      <c r="AA881" s="27"/>
      <c r="AB881" s="27"/>
      <c r="AC881" s="27"/>
      <c r="AD881" s="27"/>
      <c r="AE881" s="27"/>
      <c r="AF881" s="27"/>
      <c r="AG881" s="27"/>
      <c r="AH881" s="27"/>
      <c r="AI881" s="27"/>
      <c r="AJ881" s="27"/>
      <c r="AK881" s="27"/>
      <c r="AL881" s="27"/>
    </row>
    <row r="882" spans="1:38">
      <c r="A882" s="27"/>
      <c r="B882" s="27"/>
      <c r="C882" s="27"/>
      <c r="D882" s="27"/>
      <c r="E882" s="27"/>
      <c r="F882" s="27"/>
      <c r="G882" s="27"/>
      <c r="H882" s="27"/>
      <c r="I882" s="27"/>
      <c r="J882" s="27"/>
      <c r="K882" s="27"/>
      <c r="L882" s="27"/>
      <c r="M882" s="27"/>
      <c r="N882" s="27"/>
      <c r="O882" s="27"/>
      <c r="P882" s="27"/>
      <c r="Q882" s="27"/>
      <c r="R882" s="80"/>
      <c r="S882" s="27"/>
      <c r="T882" s="27"/>
      <c r="U882" s="27"/>
      <c r="V882" s="27"/>
      <c r="W882" s="27"/>
      <c r="X882" s="27"/>
      <c r="Y882" s="27"/>
      <c r="Z882" s="27"/>
      <c r="AA882" s="27"/>
      <c r="AB882" s="27"/>
      <c r="AC882" s="27"/>
      <c r="AD882" s="27"/>
      <c r="AE882" s="27"/>
      <c r="AF882" s="27"/>
      <c r="AG882" s="27"/>
      <c r="AH882" s="27"/>
      <c r="AI882" s="27"/>
      <c r="AJ882" s="27"/>
      <c r="AK882" s="27"/>
      <c r="AL882" s="27"/>
    </row>
    <row r="883" spans="1:38">
      <c r="A883" s="27"/>
      <c r="B883" s="27"/>
      <c r="C883" s="27"/>
      <c r="D883" s="27"/>
      <c r="E883" s="27"/>
      <c r="F883" s="27"/>
      <c r="G883" s="27"/>
      <c r="H883" s="27"/>
      <c r="I883" s="27"/>
      <c r="J883" s="27"/>
      <c r="K883" s="27"/>
      <c r="L883" s="27"/>
      <c r="M883" s="27"/>
      <c r="N883" s="27"/>
      <c r="O883" s="27"/>
      <c r="P883" s="27"/>
      <c r="Q883" s="27"/>
      <c r="R883" s="80"/>
      <c r="S883" s="27"/>
      <c r="T883" s="27"/>
      <c r="U883" s="27"/>
      <c r="V883" s="27"/>
      <c r="W883" s="27"/>
      <c r="X883" s="27"/>
      <c r="Y883" s="27"/>
      <c r="Z883" s="27"/>
      <c r="AA883" s="27"/>
      <c r="AB883" s="27"/>
      <c r="AC883" s="27"/>
      <c r="AD883" s="27"/>
      <c r="AE883" s="27"/>
      <c r="AF883" s="27"/>
      <c r="AG883" s="27"/>
      <c r="AH883" s="27"/>
      <c r="AI883" s="27"/>
      <c r="AJ883" s="27"/>
      <c r="AK883" s="27"/>
      <c r="AL883" s="27"/>
    </row>
    <row r="884" spans="1:38">
      <c r="A884" s="27"/>
      <c r="B884" s="27"/>
      <c r="C884" s="27"/>
      <c r="D884" s="27"/>
      <c r="E884" s="27"/>
      <c r="F884" s="27"/>
      <c r="G884" s="27"/>
      <c r="H884" s="27"/>
      <c r="I884" s="27"/>
      <c r="J884" s="27"/>
      <c r="K884" s="27"/>
      <c r="L884" s="27"/>
      <c r="M884" s="27"/>
      <c r="N884" s="27"/>
      <c r="O884" s="27"/>
      <c r="P884" s="27"/>
      <c r="Q884" s="27"/>
      <c r="R884" s="80"/>
      <c r="S884" s="27"/>
      <c r="T884" s="27"/>
      <c r="U884" s="27"/>
      <c r="V884" s="27"/>
      <c r="W884" s="27"/>
      <c r="X884" s="27"/>
      <c r="Y884" s="27"/>
      <c r="Z884" s="27"/>
      <c r="AA884" s="27"/>
      <c r="AB884" s="27"/>
      <c r="AC884" s="27"/>
      <c r="AD884" s="27"/>
      <c r="AE884" s="27"/>
      <c r="AF884" s="27"/>
      <c r="AG884" s="27"/>
      <c r="AH884" s="27"/>
      <c r="AI884" s="27"/>
      <c r="AJ884" s="27"/>
      <c r="AK884" s="27"/>
      <c r="AL884" s="27"/>
    </row>
    <row r="885" spans="1:38">
      <c r="A885" s="27"/>
      <c r="B885" s="27"/>
      <c r="C885" s="27"/>
      <c r="D885" s="27"/>
      <c r="E885" s="27"/>
      <c r="F885" s="27"/>
      <c r="G885" s="27"/>
      <c r="H885" s="27"/>
      <c r="I885" s="27"/>
      <c r="J885" s="27"/>
      <c r="K885" s="27"/>
      <c r="L885" s="27"/>
      <c r="M885" s="27"/>
      <c r="N885" s="27"/>
      <c r="O885" s="27"/>
      <c r="P885" s="27"/>
      <c r="Q885" s="27"/>
      <c r="R885" s="80"/>
      <c r="S885" s="27"/>
      <c r="T885" s="27"/>
      <c r="U885" s="27"/>
      <c r="V885" s="27"/>
      <c r="W885" s="27"/>
      <c r="X885" s="27"/>
      <c r="Y885" s="27"/>
      <c r="Z885" s="27"/>
      <c r="AA885" s="27"/>
      <c r="AB885" s="27"/>
      <c r="AC885" s="27"/>
      <c r="AD885" s="27"/>
      <c r="AE885" s="27"/>
      <c r="AF885" s="27"/>
      <c r="AG885" s="27"/>
      <c r="AH885" s="27"/>
      <c r="AI885" s="27"/>
      <c r="AJ885" s="27"/>
      <c r="AK885" s="27"/>
      <c r="AL885" s="27"/>
    </row>
    <row r="886" spans="1:38">
      <c r="A886" s="27"/>
      <c r="B886" s="27"/>
      <c r="C886" s="27"/>
      <c r="D886" s="27"/>
      <c r="E886" s="27"/>
      <c r="F886" s="27"/>
      <c r="G886" s="27"/>
      <c r="H886" s="27"/>
      <c r="I886" s="27"/>
      <c r="J886" s="27"/>
      <c r="K886" s="27"/>
      <c r="L886" s="27"/>
      <c r="M886" s="27"/>
      <c r="N886" s="27"/>
      <c r="O886" s="27"/>
      <c r="P886" s="27"/>
      <c r="Q886" s="27"/>
      <c r="R886" s="80"/>
      <c r="S886" s="27"/>
      <c r="T886" s="27"/>
      <c r="U886" s="27"/>
      <c r="V886" s="27"/>
      <c r="W886" s="27"/>
      <c r="X886" s="27"/>
      <c r="Y886" s="27"/>
      <c r="Z886" s="27"/>
      <c r="AA886" s="27"/>
      <c r="AB886" s="27"/>
      <c r="AC886" s="27"/>
      <c r="AD886" s="27"/>
      <c r="AE886" s="27"/>
      <c r="AF886" s="27"/>
      <c r="AG886" s="27"/>
      <c r="AH886" s="27"/>
      <c r="AI886" s="27"/>
      <c r="AJ886" s="27"/>
      <c r="AK886" s="27"/>
      <c r="AL886" s="27"/>
    </row>
    <row r="887" spans="1:38">
      <c r="A887" s="27"/>
      <c r="B887" s="27"/>
      <c r="C887" s="27"/>
      <c r="D887" s="27"/>
      <c r="E887" s="27"/>
      <c r="F887" s="27"/>
      <c r="G887" s="27"/>
      <c r="H887" s="27"/>
      <c r="I887" s="27"/>
      <c r="J887" s="27"/>
      <c r="K887" s="27"/>
      <c r="L887" s="27"/>
      <c r="M887" s="27"/>
      <c r="N887" s="27"/>
      <c r="O887" s="27"/>
      <c r="P887" s="27"/>
      <c r="Q887" s="27"/>
      <c r="R887" s="80"/>
      <c r="S887" s="27"/>
      <c r="T887" s="27"/>
      <c r="U887" s="27"/>
      <c r="V887" s="27"/>
      <c r="W887" s="27"/>
      <c r="X887" s="27"/>
      <c r="Y887" s="27"/>
      <c r="Z887" s="27"/>
      <c r="AA887" s="27"/>
      <c r="AB887" s="27"/>
      <c r="AC887" s="27"/>
      <c r="AD887" s="27"/>
      <c r="AE887" s="27"/>
      <c r="AF887" s="27"/>
      <c r="AG887" s="27"/>
      <c r="AH887" s="27"/>
      <c r="AI887" s="27"/>
      <c r="AJ887" s="27"/>
      <c r="AK887" s="27"/>
      <c r="AL887" s="27"/>
    </row>
    <row r="888" spans="1:38">
      <c r="A888" s="27"/>
      <c r="B888" s="27"/>
      <c r="C888" s="27"/>
      <c r="D888" s="27"/>
      <c r="E888" s="27"/>
      <c r="F888" s="27"/>
      <c r="G888" s="27"/>
      <c r="H888" s="27"/>
      <c r="I888" s="27"/>
      <c r="J888" s="27"/>
      <c r="K888" s="27"/>
      <c r="L888" s="27"/>
      <c r="M888" s="27"/>
      <c r="N888" s="27"/>
      <c r="O888" s="27"/>
      <c r="P888" s="27"/>
      <c r="Q888" s="27"/>
      <c r="R888" s="80"/>
      <c r="S888" s="27"/>
      <c r="T888" s="27"/>
      <c r="U888" s="27"/>
      <c r="V888" s="27"/>
      <c r="W888" s="27"/>
      <c r="X888" s="27"/>
      <c r="Y888" s="27"/>
      <c r="Z888" s="27"/>
      <c r="AA888" s="27"/>
      <c r="AB888" s="27"/>
      <c r="AC888" s="27"/>
      <c r="AD888" s="27"/>
      <c r="AE888" s="27"/>
      <c r="AF888" s="27"/>
      <c r="AG888" s="27"/>
      <c r="AH888" s="27"/>
      <c r="AI888" s="27"/>
      <c r="AJ888" s="27"/>
      <c r="AK888" s="27"/>
      <c r="AL888" s="27"/>
    </row>
    <row r="889" spans="1:38">
      <c r="A889" s="27"/>
      <c r="B889" s="27"/>
      <c r="C889" s="27"/>
      <c r="D889" s="27"/>
      <c r="E889" s="27"/>
      <c r="F889" s="27"/>
      <c r="G889" s="27"/>
      <c r="H889" s="27"/>
      <c r="I889" s="27"/>
      <c r="J889" s="27"/>
      <c r="K889" s="27"/>
      <c r="L889" s="27"/>
      <c r="M889" s="27"/>
      <c r="N889" s="27"/>
      <c r="O889" s="27"/>
      <c r="P889" s="27"/>
      <c r="Q889" s="27"/>
      <c r="R889" s="80"/>
      <c r="S889" s="27"/>
      <c r="T889" s="27"/>
      <c r="U889" s="27"/>
      <c r="V889" s="27"/>
      <c r="W889" s="27"/>
      <c r="X889" s="27"/>
      <c r="Y889" s="27"/>
      <c r="Z889" s="27"/>
      <c r="AA889" s="27"/>
      <c r="AB889" s="27"/>
      <c r="AC889" s="27"/>
      <c r="AD889" s="27"/>
      <c r="AE889" s="27"/>
      <c r="AF889" s="27"/>
      <c r="AG889" s="27"/>
      <c r="AH889" s="27"/>
      <c r="AI889" s="27"/>
      <c r="AJ889" s="27"/>
      <c r="AK889" s="27"/>
      <c r="AL889" s="27"/>
    </row>
    <row r="890" spans="1:38">
      <c r="A890" s="27"/>
      <c r="B890" s="27"/>
      <c r="C890" s="27"/>
      <c r="D890" s="27"/>
      <c r="E890" s="27"/>
      <c r="F890" s="27"/>
      <c r="G890" s="27"/>
      <c r="H890" s="27"/>
      <c r="I890" s="27"/>
      <c r="J890" s="27"/>
      <c r="K890" s="27"/>
      <c r="L890" s="27"/>
      <c r="M890" s="27"/>
      <c r="N890" s="27"/>
      <c r="O890" s="27"/>
      <c r="P890" s="27"/>
      <c r="Q890" s="27"/>
      <c r="R890" s="80"/>
      <c r="S890" s="27"/>
      <c r="T890" s="27"/>
      <c r="U890" s="27"/>
      <c r="V890" s="27"/>
      <c r="W890" s="27"/>
      <c r="X890" s="27"/>
      <c r="Y890" s="27"/>
      <c r="Z890" s="27"/>
      <c r="AA890" s="27"/>
      <c r="AB890" s="27"/>
      <c r="AC890" s="27"/>
      <c r="AD890" s="27"/>
      <c r="AE890" s="27"/>
      <c r="AF890" s="27"/>
      <c r="AG890" s="27"/>
      <c r="AH890" s="27"/>
      <c r="AI890" s="27"/>
      <c r="AJ890" s="27"/>
      <c r="AK890" s="27"/>
      <c r="AL890" s="27"/>
    </row>
    <row r="891" spans="1:38">
      <c r="A891" s="27"/>
      <c r="B891" s="27"/>
      <c r="C891" s="27"/>
      <c r="D891" s="27"/>
      <c r="E891" s="27"/>
      <c r="F891" s="27"/>
      <c r="G891" s="27"/>
      <c r="H891" s="27"/>
      <c r="I891" s="27"/>
      <c r="J891" s="27"/>
      <c r="K891" s="27"/>
      <c r="L891" s="27"/>
      <c r="M891" s="27"/>
      <c r="N891" s="27"/>
      <c r="O891" s="27"/>
      <c r="P891" s="27"/>
      <c r="Q891" s="27"/>
      <c r="R891" s="80"/>
      <c r="S891" s="27"/>
      <c r="T891" s="27"/>
      <c r="U891" s="27"/>
      <c r="V891" s="27"/>
      <c r="W891" s="27"/>
      <c r="X891" s="27"/>
      <c r="Y891" s="27"/>
      <c r="Z891" s="27"/>
      <c r="AA891" s="27"/>
      <c r="AB891" s="27"/>
      <c r="AC891" s="27"/>
      <c r="AD891" s="27"/>
      <c r="AE891" s="27"/>
      <c r="AF891" s="27"/>
      <c r="AG891" s="27"/>
      <c r="AH891" s="27"/>
      <c r="AI891" s="27"/>
      <c r="AJ891" s="27"/>
      <c r="AK891" s="27"/>
      <c r="AL891" s="27"/>
    </row>
    <row r="892" spans="1:38">
      <c r="A892" s="27"/>
      <c r="B892" s="27"/>
      <c r="C892" s="27"/>
      <c r="D892" s="27"/>
      <c r="E892" s="27"/>
      <c r="F892" s="27"/>
      <c r="G892" s="27"/>
      <c r="H892" s="27"/>
      <c r="I892" s="27"/>
      <c r="J892" s="27"/>
      <c r="K892" s="27"/>
      <c r="L892" s="27"/>
      <c r="M892" s="27"/>
      <c r="N892" s="27"/>
      <c r="O892" s="27"/>
      <c r="P892" s="27"/>
      <c r="Q892" s="27"/>
      <c r="R892" s="80"/>
      <c r="S892" s="27"/>
      <c r="T892" s="27"/>
      <c r="U892" s="27"/>
      <c r="V892" s="27"/>
      <c r="W892" s="27"/>
      <c r="X892" s="27"/>
      <c r="Y892" s="27"/>
      <c r="Z892" s="27"/>
      <c r="AA892" s="27"/>
      <c r="AB892" s="27"/>
      <c r="AC892" s="27"/>
      <c r="AD892" s="27"/>
      <c r="AE892" s="27"/>
      <c r="AF892" s="27"/>
      <c r="AG892" s="27"/>
      <c r="AH892" s="27"/>
      <c r="AI892" s="27"/>
      <c r="AJ892" s="27"/>
      <c r="AK892" s="27"/>
      <c r="AL892" s="27"/>
    </row>
    <row r="893" spans="1:38">
      <c r="A893" s="27"/>
      <c r="B893" s="27"/>
      <c r="C893" s="27"/>
      <c r="D893" s="27"/>
      <c r="E893" s="27"/>
      <c r="F893" s="27"/>
      <c r="G893" s="27"/>
      <c r="H893" s="27"/>
      <c r="I893" s="27"/>
      <c r="J893" s="27"/>
      <c r="K893" s="27"/>
      <c r="L893" s="27"/>
      <c r="M893" s="27"/>
      <c r="N893" s="27"/>
      <c r="O893" s="27"/>
      <c r="P893" s="27"/>
      <c r="Q893" s="27"/>
      <c r="R893" s="80"/>
      <c r="S893" s="27"/>
      <c r="T893" s="27"/>
      <c r="U893" s="27"/>
      <c r="V893" s="27"/>
      <c r="W893" s="27"/>
      <c r="X893" s="27"/>
      <c r="Y893" s="27"/>
      <c r="Z893" s="27"/>
      <c r="AA893" s="27"/>
      <c r="AB893" s="27"/>
      <c r="AC893" s="27"/>
      <c r="AD893" s="27"/>
      <c r="AE893" s="27"/>
      <c r="AF893" s="27"/>
      <c r="AG893" s="27"/>
      <c r="AH893" s="27"/>
      <c r="AI893" s="27"/>
      <c r="AJ893" s="27"/>
      <c r="AK893" s="27"/>
      <c r="AL893" s="27"/>
    </row>
    <row r="894" spans="1:38">
      <c r="A894" s="27"/>
      <c r="B894" s="27"/>
      <c r="C894" s="27"/>
      <c r="D894" s="27"/>
      <c r="E894" s="27"/>
      <c r="F894" s="27"/>
      <c r="G894" s="27"/>
      <c r="H894" s="27"/>
      <c r="I894" s="27"/>
      <c r="J894" s="27"/>
      <c r="K894" s="27"/>
      <c r="L894" s="27"/>
      <c r="M894" s="27"/>
      <c r="N894" s="27"/>
      <c r="O894" s="27"/>
      <c r="P894" s="27"/>
      <c r="Q894" s="27"/>
      <c r="R894" s="80"/>
      <c r="S894" s="27"/>
      <c r="T894" s="27"/>
      <c r="U894" s="27"/>
      <c r="V894" s="27"/>
      <c r="W894" s="27"/>
      <c r="X894" s="27"/>
      <c r="Y894" s="27"/>
      <c r="Z894" s="27"/>
      <c r="AA894" s="27"/>
      <c r="AB894" s="27"/>
      <c r="AC894" s="27"/>
      <c r="AD894" s="27"/>
      <c r="AE894" s="27"/>
      <c r="AF894" s="27"/>
      <c r="AG894" s="27"/>
      <c r="AH894" s="27"/>
      <c r="AI894" s="27"/>
      <c r="AJ894" s="27"/>
      <c r="AK894" s="27"/>
      <c r="AL894" s="27"/>
    </row>
    <row r="895" spans="1:38">
      <c r="A895" s="27"/>
      <c r="B895" s="27"/>
      <c r="C895" s="27"/>
      <c r="D895" s="27"/>
      <c r="E895" s="27"/>
      <c r="F895" s="27"/>
      <c r="G895" s="27"/>
      <c r="H895" s="27"/>
      <c r="I895" s="27"/>
      <c r="J895" s="27"/>
      <c r="K895" s="27"/>
      <c r="L895" s="27"/>
      <c r="M895" s="27"/>
      <c r="N895" s="27"/>
      <c r="O895" s="27"/>
      <c r="P895" s="27"/>
      <c r="Q895" s="27"/>
      <c r="R895" s="80"/>
      <c r="S895" s="27"/>
      <c r="T895" s="27"/>
      <c r="U895" s="27"/>
      <c r="V895" s="27"/>
      <c r="W895" s="27"/>
      <c r="X895" s="27"/>
      <c r="Y895" s="27"/>
      <c r="Z895" s="27"/>
      <c r="AA895" s="27"/>
      <c r="AB895" s="27"/>
      <c r="AC895" s="27"/>
      <c r="AD895" s="27"/>
      <c r="AE895" s="27"/>
      <c r="AF895" s="27"/>
      <c r="AG895" s="27"/>
      <c r="AH895" s="27"/>
      <c r="AI895" s="27"/>
      <c r="AJ895" s="27"/>
      <c r="AK895" s="27"/>
      <c r="AL895" s="27"/>
    </row>
    <row r="896" spans="1:38">
      <c r="A896" s="27"/>
      <c r="B896" s="27"/>
      <c r="C896" s="27"/>
      <c r="D896" s="27"/>
      <c r="E896" s="27"/>
      <c r="F896" s="27"/>
      <c r="G896" s="27"/>
      <c r="H896" s="27"/>
      <c r="I896" s="27"/>
      <c r="J896" s="27"/>
      <c r="K896" s="27"/>
      <c r="L896" s="27"/>
      <c r="M896" s="27"/>
      <c r="N896" s="27"/>
      <c r="O896" s="27"/>
      <c r="P896" s="27"/>
      <c r="Q896" s="27"/>
      <c r="R896" s="80"/>
      <c r="S896" s="27"/>
      <c r="T896" s="27"/>
      <c r="U896" s="27"/>
      <c r="V896" s="27"/>
      <c r="W896" s="27"/>
      <c r="X896" s="27"/>
      <c r="Y896" s="27"/>
      <c r="Z896" s="27"/>
      <c r="AA896" s="27"/>
      <c r="AB896" s="27"/>
      <c r="AC896" s="27"/>
      <c r="AD896" s="27"/>
      <c r="AE896" s="27"/>
      <c r="AF896" s="27"/>
      <c r="AG896" s="27"/>
      <c r="AH896" s="27"/>
      <c r="AI896" s="27"/>
      <c r="AJ896" s="27"/>
      <c r="AK896" s="27"/>
      <c r="AL896" s="27"/>
    </row>
    <row r="897" spans="1:38">
      <c r="A897" s="27"/>
      <c r="B897" s="27"/>
      <c r="C897" s="27"/>
      <c r="D897" s="27"/>
      <c r="E897" s="27"/>
      <c r="F897" s="27"/>
      <c r="G897" s="27"/>
      <c r="H897" s="27"/>
      <c r="I897" s="27"/>
      <c r="J897" s="27"/>
      <c r="K897" s="27"/>
      <c r="L897" s="27"/>
      <c r="M897" s="27"/>
      <c r="N897" s="27"/>
      <c r="O897" s="27"/>
      <c r="P897" s="27"/>
      <c r="Q897" s="27"/>
      <c r="R897" s="80"/>
      <c r="S897" s="27"/>
      <c r="T897" s="27"/>
      <c r="U897" s="27"/>
      <c r="V897" s="27"/>
      <c r="W897" s="27"/>
      <c r="X897" s="27"/>
      <c r="Y897" s="27"/>
      <c r="Z897" s="27"/>
      <c r="AA897" s="27"/>
      <c r="AB897" s="27"/>
      <c r="AC897" s="27"/>
      <c r="AD897" s="27"/>
      <c r="AE897" s="27"/>
      <c r="AF897" s="27"/>
      <c r="AG897" s="27"/>
      <c r="AH897" s="27"/>
      <c r="AI897" s="27"/>
      <c r="AJ897" s="27"/>
      <c r="AK897" s="27"/>
      <c r="AL897" s="27"/>
    </row>
    <row r="898" spans="1:38">
      <c r="A898" s="27"/>
      <c r="B898" s="27"/>
      <c r="C898" s="27"/>
      <c r="D898" s="27"/>
      <c r="E898" s="27"/>
      <c r="F898" s="27"/>
      <c r="G898" s="27"/>
      <c r="H898" s="27"/>
      <c r="I898" s="27"/>
      <c r="J898" s="27"/>
      <c r="K898" s="27"/>
      <c r="L898" s="27"/>
      <c r="M898" s="27"/>
      <c r="N898" s="27"/>
      <c r="O898" s="27"/>
      <c r="P898" s="27"/>
      <c r="Q898" s="27"/>
      <c r="R898" s="80"/>
      <c r="S898" s="27"/>
      <c r="T898" s="27"/>
      <c r="U898" s="27"/>
      <c r="V898" s="27"/>
      <c r="W898" s="27"/>
      <c r="X898" s="27"/>
      <c r="Y898" s="27"/>
      <c r="Z898" s="27"/>
      <c r="AA898" s="27"/>
      <c r="AB898" s="27"/>
      <c r="AC898" s="27"/>
      <c r="AD898" s="27"/>
      <c r="AE898" s="27"/>
      <c r="AF898" s="27"/>
      <c r="AG898" s="27"/>
      <c r="AH898" s="27"/>
      <c r="AI898" s="27"/>
      <c r="AJ898" s="27"/>
      <c r="AK898" s="27"/>
      <c r="AL898" s="27"/>
    </row>
    <row r="899" spans="1:38">
      <c r="A899" s="27"/>
      <c r="B899" s="27"/>
      <c r="C899" s="27"/>
      <c r="D899" s="27"/>
      <c r="E899" s="27"/>
      <c r="F899" s="27"/>
      <c r="G899" s="27"/>
      <c r="H899" s="27"/>
      <c r="I899" s="27"/>
      <c r="J899" s="27"/>
      <c r="K899" s="27"/>
      <c r="L899" s="27"/>
      <c r="M899" s="27"/>
      <c r="N899" s="27"/>
      <c r="O899" s="27"/>
      <c r="P899" s="27"/>
      <c r="Q899" s="27"/>
      <c r="R899" s="80"/>
      <c r="S899" s="27"/>
      <c r="T899" s="27"/>
      <c r="U899" s="27"/>
      <c r="V899" s="27"/>
      <c r="W899" s="27"/>
      <c r="X899" s="27"/>
      <c r="Y899" s="27"/>
      <c r="Z899" s="27"/>
      <c r="AA899" s="27"/>
      <c r="AB899" s="27"/>
      <c r="AC899" s="27"/>
      <c r="AD899" s="27"/>
      <c r="AE899" s="27"/>
      <c r="AF899" s="27"/>
      <c r="AG899" s="27"/>
      <c r="AH899" s="27"/>
      <c r="AI899" s="27"/>
      <c r="AJ899" s="27"/>
      <c r="AK899" s="27"/>
      <c r="AL899" s="27"/>
    </row>
    <row r="900" spans="1:38">
      <c r="A900" s="27"/>
      <c r="B900" s="27"/>
      <c r="C900" s="27"/>
      <c r="D900" s="27"/>
      <c r="E900" s="27"/>
      <c r="F900" s="27"/>
      <c r="G900" s="27"/>
      <c r="H900" s="27"/>
      <c r="I900" s="27"/>
      <c r="J900" s="27"/>
      <c r="K900" s="27"/>
      <c r="L900" s="27"/>
      <c r="M900" s="27"/>
      <c r="N900" s="27"/>
      <c r="O900" s="27"/>
      <c r="P900" s="27"/>
      <c r="Q900" s="27"/>
      <c r="R900" s="80"/>
      <c r="S900" s="27"/>
      <c r="T900" s="27"/>
      <c r="U900" s="27"/>
      <c r="V900" s="27"/>
      <c r="W900" s="27"/>
      <c r="X900" s="27"/>
      <c r="Y900" s="27"/>
      <c r="Z900" s="27"/>
      <c r="AA900" s="27"/>
      <c r="AB900" s="27"/>
      <c r="AC900" s="27"/>
      <c r="AD900" s="27"/>
      <c r="AE900" s="27"/>
      <c r="AF900" s="27"/>
      <c r="AG900" s="27"/>
      <c r="AH900" s="27"/>
      <c r="AI900" s="27"/>
      <c r="AJ900" s="27"/>
      <c r="AK900" s="27"/>
      <c r="AL900" s="27"/>
    </row>
    <row r="901" spans="1:38">
      <c r="A901" s="27"/>
      <c r="B901" s="27"/>
      <c r="C901" s="27"/>
      <c r="D901" s="27"/>
      <c r="E901" s="27"/>
      <c r="F901" s="27"/>
      <c r="G901" s="27"/>
      <c r="H901" s="27"/>
      <c r="I901" s="27"/>
      <c r="J901" s="27"/>
      <c r="K901" s="27"/>
      <c r="L901" s="27"/>
      <c r="M901" s="27"/>
      <c r="N901" s="27"/>
      <c r="O901" s="27"/>
      <c r="P901" s="27"/>
      <c r="Q901" s="27"/>
      <c r="R901" s="80"/>
      <c r="S901" s="27"/>
      <c r="T901" s="27"/>
      <c r="U901" s="27"/>
      <c r="V901" s="27"/>
      <c r="W901" s="27"/>
      <c r="X901" s="27"/>
      <c r="Y901" s="27"/>
      <c r="Z901" s="27"/>
      <c r="AA901" s="27"/>
      <c r="AB901" s="27"/>
      <c r="AC901" s="27"/>
      <c r="AD901" s="27"/>
      <c r="AE901" s="27"/>
      <c r="AF901" s="27"/>
      <c r="AG901" s="27"/>
      <c r="AH901" s="27"/>
      <c r="AI901" s="27"/>
      <c r="AJ901" s="27"/>
      <c r="AK901" s="27"/>
      <c r="AL901" s="27"/>
    </row>
    <row r="902" spans="1:38">
      <c r="A902" s="27"/>
      <c r="B902" s="27"/>
      <c r="C902" s="27"/>
      <c r="D902" s="27"/>
      <c r="E902" s="27"/>
      <c r="F902" s="27"/>
      <c r="G902" s="27"/>
      <c r="H902" s="27"/>
      <c r="I902" s="27"/>
      <c r="J902" s="27"/>
      <c r="K902" s="27"/>
      <c r="L902" s="27"/>
      <c r="M902" s="27"/>
      <c r="N902" s="27"/>
      <c r="O902" s="27"/>
      <c r="P902" s="27"/>
      <c r="Q902" s="27"/>
      <c r="R902" s="80"/>
      <c r="S902" s="27"/>
      <c r="T902" s="27"/>
      <c r="U902" s="27"/>
      <c r="V902" s="27"/>
      <c r="W902" s="27"/>
      <c r="X902" s="27"/>
      <c r="Y902" s="27"/>
      <c r="Z902" s="27"/>
      <c r="AA902" s="27"/>
      <c r="AB902" s="27"/>
      <c r="AC902" s="27"/>
      <c r="AD902" s="27"/>
      <c r="AE902" s="27"/>
      <c r="AF902" s="27"/>
      <c r="AG902" s="27"/>
      <c r="AH902" s="27"/>
      <c r="AI902" s="27"/>
      <c r="AJ902" s="27"/>
      <c r="AK902" s="27"/>
      <c r="AL902" s="27"/>
    </row>
    <row r="903" spans="1:38">
      <c r="A903" s="27"/>
      <c r="B903" s="27"/>
      <c r="C903" s="27"/>
      <c r="D903" s="27"/>
      <c r="E903" s="27"/>
      <c r="F903" s="27"/>
      <c r="G903" s="27"/>
      <c r="H903" s="27"/>
      <c r="I903" s="27"/>
      <c r="J903" s="27"/>
      <c r="K903" s="27"/>
      <c r="L903" s="27"/>
      <c r="M903" s="27"/>
      <c r="N903" s="27"/>
      <c r="O903" s="27"/>
      <c r="P903" s="27"/>
      <c r="Q903" s="27"/>
      <c r="R903" s="80"/>
      <c r="S903" s="27"/>
      <c r="T903" s="27"/>
      <c r="U903" s="27"/>
      <c r="V903" s="27"/>
      <c r="W903" s="27"/>
      <c r="X903" s="27"/>
      <c r="Y903" s="27"/>
      <c r="Z903" s="27"/>
      <c r="AA903" s="27"/>
      <c r="AB903" s="27"/>
      <c r="AC903" s="27"/>
      <c r="AD903" s="27"/>
      <c r="AE903" s="27"/>
      <c r="AF903" s="27"/>
      <c r="AG903" s="27"/>
      <c r="AH903" s="27"/>
      <c r="AI903" s="27"/>
      <c r="AJ903" s="27"/>
      <c r="AK903" s="27"/>
      <c r="AL903" s="27"/>
    </row>
    <row r="904" spans="1:38">
      <c r="A904" s="27"/>
      <c r="B904" s="27"/>
      <c r="C904" s="27"/>
      <c r="D904" s="27"/>
      <c r="E904" s="27"/>
      <c r="F904" s="27"/>
      <c r="G904" s="27"/>
      <c r="H904" s="27"/>
      <c r="I904" s="27"/>
      <c r="J904" s="27"/>
      <c r="K904" s="27"/>
      <c r="L904" s="27"/>
      <c r="M904" s="27"/>
      <c r="N904" s="27"/>
      <c r="O904" s="27"/>
      <c r="P904" s="27"/>
      <c r="Q904" s="27"/>
      <c r="R904" s="80"/>
      <c r="S904" s="27"/>
      <c r="T904" s="27"/>
      <c r="U904" s="27"/>
      <c r="V904" s="27"/>
      <c r="W904" s="27"/>
      <c r="X904" s="27"/>
      <c r="Y904" s="27"/>
      <c r="Z904" s="27"/>
      <c r="AA904" s="27"/>
      <c r="AB904" s="27"/>
      <c r="AC904" s="27"/>
      <c r="AD904" s="27"/>
      <c r="AE904" s="27"/>
      <c r="AF904" s="27"/>
      <c r="AG904" s="27"/>
      <c r="AH904" s="27"/>
      <c r="AI904" s="27"/>
      <c r="AJ904" s="27"/>
      <c r="AK904" s="27"/>
      <c r="AL904" s="27"/>
    </row>
    <row r="905" spans="1:38">
      <c r="A905" s="27"/>
      <c r="B905" s="27"/>
      <c r="C905" s="27"/>
      <c r="D905" s="27"/>
      <c r="E905" s="27"/>
      <c r="F905" s="27"/>
      <c r="G905" s="27"/>
      <c r="H905" s="27"/>
      <c r="I905" s="27"/>
      <c r="J905" s="27"/>
      <c r="K905" s="27"/>
      <c r="L905" s="27"/>
      <c r="M905" s="27"/>
      <c r="N905" s="27"/>
      <c r="O905" s="27"/>
      <c r="P905" s="27"/>
      <c r="Q905" s="27"/>
      <c r="R905" s="80"/>
      <c r="S905" s="27"/>
      <c r="T905" s="27"/>
      <c r="U905" s="27"/>
      <c r="V905" s="27"/>
      <c r="W905" s="27"/>
      <c r="X905" s="27"/>
      <c r="Y905" s="27"/>
      <c r="Z905" s="27"/>
      <c r="AA905" s="27"/>
      <c r="AB905" s="27"/>
      <c r="AC905" s="27"/>
      <c r="AD905" s="27"/>
      <c r="AE905" s="27"/>
      <c r="AF905" s="27"/>
      <c r="AG905" s="27"/>
      <c r="AH905" s="27"/>
      <c r="AI905" s="27"/>
      <c r="AJ905" s="27"/>
      <c r="AK905" s="27"/>
      <c r="AL905" s="27"/>
    </row>
    <row r="906" spans="1:38">
      <c r="A906" s="27"/>
      <c r="B906" s="27"/>
      <c r="C906" s="27"/>
      <c r="D906" s="27"/>
      <c r="E906" s="27"/>
      <c r="F906" s="27"/>
      <c r="G906" s="27"/>
      <c r="H906" s="27"/>
      <c r="I906" s="27"/>
      <c r="J906" s="27"/>
      <c r="K906" s="27"/>
      <c r="L906" s="27"/>
      <c r="M906" s="27"/>
      <c r="N906" s="27"/>
      <c r="O906" s="27"/>
      <c r="P906" s="27"/>
      <c r="Q906" s="27"/>
      <c r="R906" s="80"/>
      <c r="S906" s="27"/>
      <c r="T906" s="27"/>
      <c r="U906" s="27"/>
      <c r="V906" s="27"/>
      <c r="W906" s="27"/>
      <c r="X906" s="27"/>
      <c r="Y906" s="27"/>
      <c r="Z906" s="27"/>
      <c r="AA906" s="27"/>
      <c r="AB906" s="27"/>
      <c r="AC906" s="27"/>
      <c r="AD906" s="27"/>
      <c r="AE906" s="27"/>
      <c r="AF906" s="27"/>
      <c r="AG906" s="27"/>
      <c r="AH906" s="27"/>
      <c r="AI906" s="27"/>
      <c r="AJ906" s="27"/>
      <c r="AK906" s="27"/>
      <c r="AL906" s="27"/>
    </row>
    <row r="907" spans="1:38">
      <c r="A907" s="27"/>
      <c r="B907" s="27"/>
      <c r="C907" s="27"/>
      <c r="D907" s="27"/>
      <c r="E907" s="27"/>
      <c r="F907" s="27"/>
      <c r="G907" s="27"/>
      <c r="H907" s="27"/>
      <c r="I907" s="27"/>
      <c r="J907" s="27"/>
      <c r="K907" s="27"/>
      <c r="L907" s="27"/>
      <c r="M907" s="27"/>
      <c r="N907" s="27"/>
      <c r="O907" s="27"/>
      <c r="P907" s="27"/>
      <c r="Q907" s="27"/>
      <c r="R907" s="80"/>
      <c r="S907" s="27"/>
      <c r="T907" s="27"/>
      <c r="U907" s="27"/>
      <c r="V907" s="27"/>
      <c r="W907" s="27"/>
      <c r="X907" s="27"/>
      <c r="Y907" s="27"/>
      <c r="Z907" s="27"/>
      <c r="AA907" s="27"/>
      <c r="AB907" s="27"/>
      <c r="AC907" s="27"/>
      <c r="AD907" s="27"/>
      <c r="AE907" s="27"/>
      <c r="AF907" s="27"/>
      <c r="AG907" s="27"/>
      <c r="AH907" s="27"/>
      <c r="AI907" s="27"/>
      <c r="AJ907" s="27"/>
      <c r="AK907" s="27"/>
      <c r="AL907" s="27"/>
    </row>
    <row r="908" spans="1:38">
      <c r="A908" s="27"/>
      <c r="B908" s="27"/>
      <c r="C908" s="27"/>
      <c r="D908" s="27"/>
      <c r="E908" s="27"/>
      <c r="F908" s="27"/>
      <c r="G908" s="27"/>
      <c r="H908" s="27"/>
      <c r="I908" s="27"/>
      <c r="J908" s="27"/>
      <c r="K908" s="27"/>
      <c r="L908" s="27"/>
      <c r="M908" s="27"/>
      <c r="N908" s="27"/>
      <c r="O908" s="27"/>
      <c r="P908" s="27"/>
      <c r="Q908" s="27"/>
      <c r="R908" s="80"/>
      <c r="S908" s="27"/>
      <c r="T908" s="27"/>
      <c r="U908" s="27"/>
      <c r="V908" s="27"/>
      <c r="W908" s="27"/>
      <c r="X908" s="27"/>
      <c r="Y908" s="27"/>
      <c r="Z908" s="27"/>
      <c r="AA908" s="27"/>
      <c r="AB908" s="27"/>
      <c r="AC908" s="27"/>
      <c r="AD908" s="27"/>
      <c r="AE908" s="27"/>
      <c r="AF908" s="27"/>
      <c r="AG908" s="27"/>
      <c r="AH908" s="27"/>
      <c r="AI908" s="27"/>
      <c r="AJ908" s="27"/>
      <c r="AK908" s="27"/>
      <c r="AL908" s="27"/>
    </row>
    <row r="909" spans="1:38">
      <c r="A909" s="27"/>
      <c r="B909" s="27"/>
      <c r="C909" s="27"/>
      <c r="D909" s="27"/>
      <c r="E909" s="27"/>
      <c r="F909" s="27"/>
      <c r="G909" s="27"/>
      <c r="H909" s="27"/>
      <c r="I909" s="27"/>
      <c r="J909" s="27"/>
      <c r="K909" s="27"/>
      <c r="L909" s="27"/>
      <c r="M909" s="27"/>
      <c r="N909" s="27"/>
      <c r="O909" s="27"/>
      <c r="P909" s="27"/>
      <c r="Q909" s="27"/>
      <c r="R909" s="80"/>
      <c r="S909" s="27"/>
      <c r="T909" s="27"/>
      <c r="U909" s="27"/>
      <c r="V909" s="27"/>
      <c r="W909" s="27"/>
      <c r="X909" s="27"/>
      <c r="Y909" s="27"/>
      <c r="Z909" s="27"/>
      <c r="AA909" s="27"/>
      <c r="AB909" s="27"/>
      <c r="AC909" s="27"/>
      <c r="AD909" s="27"/>
      <c r="AE909" s="27"/>
      <c r="AF909" s="27"/>
      <c r="AG909" s="27"/>
      <c r="AH909" s="27"/>
      <c r="AI909" s="27"/>
      <c r="AJ909" s="27"/>
      <c r="AK909" s="27"/>
      <c r="AL909" s="27"/>
    </row>
    <row r="910" spans="1:38">
      <c r="A910" s="27"/>
      <c r="B910" s="27"/>
      <c r="C910" s="27"/>
      <c r="D910" s="27"/>
      <c r="E910" s="27"/>
      <c r="F910" s="27"/>
      <c r="G910" s="27"/>
      <c r="H910" s="27"/>
      <c r="I910" s="27"/>
      <c r="J910" s="27"/>
      <c r="K910" s="27"/>
      <c r="L910" s="27"/>
      <c r="M910" s="27"/>
      <c r="N910" s="27"/>
      <c r="O910" s="27"/>
      <c r="P910" s="27"/>
      <c r="Q910" s="27"/>
      <c r="R910" s="80"/>
      <c r="S910" s="27"/>
      <c r="T910" s="27"/>
      <c r="U910" s="27"/>
      <c r="V910" s="27"/>
      <c r="W910" s="27"/>
      <c r="X910" s="27"/>
      <c r="Y910" s="27"/>
      <c r="Z910" s="27"/>
      <c r="AA910" s="27"/>
      <c r="AB910" s="27"/>
      <c r="AC910" s="27"/>
      <c r="AD910" s="27"/>
      <c r="AE910" s="27"/>
      <c r="AF910" s="27"/>
      <c r="AG910" s="27"/>
      <c r="AH910" s="27"/>
      <c r="AI910" s="27"/>
      <c r="AJ910" s="27"/>
      <c r="AK910" s="27"/>
      <c r="AL910" s="27"/>
    </row>
    <row r="911" spans="1:38">
      <c r="A911" s="27"/>
      <c r="B911" s="27"/>
      <c r="C911" s="27"/>
      <c r="D911" s="27"/>
      <c r="E911" s="27"/>
      <c r="F911" s="27"/>
      <c r="G911" s="27"/>
      <c r="H911" s="27"/>
      <c r="I911" s="27"/>
      <c r="J911" s="27"/>
      <c r="K911" s="27"/>
      <c r="L911" s="27"/>
      <c r="M911" s="27"/>
      <c r="N911" s="27"/>
      <c r="O911" s="27"/>
      <c r="P911" s="27"/>
      <c r="Q911" s="27"/>
      <c r="R911" s="80"/>
      <c r="S911" s="27"/>
      <c r="T911" s="27"/>
      <c r="U911" s="27"/>
      <c r="V911" s="27"/>
      <c r="W911" s="27"/>
      <c r="X911" s="27"/>
      <c r="Y911" s="27"/>
      <c r="Z911" s="27"/>
      <c r="AA911" s="27"/>
      <c r="AB911" s="27"/>
      <c r="AC911" s="27"/>
      <c r="AD911" s="27"/>
      <c r="AE911" s="27"/>
      <c r="AF911" s="27"/>
      <c r="AG911" s="27"/>
      <c r="AH911" s="27"/>
      <c r="AI911" s="27"/>
      <c r="AJ911" s="27"/>
      <c r="AK911" s="27"/>
      <c r="AL911" s="27"/>
    </row>
    <row r="912" spans="1:38">
      <c r="A912" s="27"/>
      <c r="B912" s="27"/>
      <c r="C912" s="27"/>
      <c r="D912" s="27"/>
      <c r="E912" s="27"/>
      <c r="F912" s="27"/>
      <c r="G912" s="27"/>
      <c r="H912" s="27"/>
      <c r="I912" s="27"/>
      <c r="J912" s="27"/>
      <c r="K912" s="27"/>
      <c r="L912" s="27"/>
      <c r="M912" s="27"/>
      <c r="N912" s="27"/>
      <c r="O912" s="27"/>
      <c r="P912" s="27"/>
      <c r="Q912" s="27"/>
      <c r="R912" s="80"/>
      <c r="S912" s="27"/>
      <c r="T912" s="27"/>
      <c r="U912" s="27"/>
      <c r="V912" s="27"/>
      <c r="W912" s="27"/>
      <c r="X912" s="27"/>
      <c r="Y912" s="27"/>
      <c r="Z912" s="27"/>
      <c r="AA912" s="27"/>
      <c r="AB912" s="27"/>
      <c r="AC912" s="27"/>
      <c r="AD912" s="27"/>
      <c r="AE912" s="27"/>
      <c r="AF912" s="27"/>
      <c r="AG912" s="27"/>
      <c r="AH912" s="27"/>
      <c r="AI912" s="27"/>
      <c r="AJ912" s="27"/>
      <c r="AK912" s="27"/>
      <c r="AL912" s="27"/>
    </row>
    <row r="913" spans="1:38">
      <c r="A913" s="27"/>
      <c r="B913" s="27"/>
      <c r="C913" s="27"/>
      <c r="D913" s="27"/>
      <c r="E913" s="27"/>
      <c r="F913" s="27"/>
      <c r="G913" s="27"/>
      <c r="H913" s="27"/>
      <c r="I913" s="27"/>
      <c r="J913" s="27"/>
      <c r="K913" s="27"/>
      <c r="L913" s="27"/>
      <c r="M913" s="27"/>
      <c r="N913" s="27"/>
      <c r="O913" s="27"/>
      <c r="P913" s="27"/>
      <c r="Q913" s="27"/>
      <c r="R913" s="80"/>
      <c r="S913" s="27"/>
      <c r="T913" s="27"/>
      <c r="U913" s="27"/>
      <c r="V913" s="27"/>
      <c r="W913" s="27"/>
      <c r="X913" s="27"/>
      <c r="Y913" s="27"/>
      <c r="Z913" s="27"/>
      <c r="AA913" s="27"/>
      <c r="AB913" s="27"/>
      <c r="AC913" s="27"/>
      <c r="AD913" s="27"/>
      <c r="AE913" s="27"/>
      <c r="AF913" s="27"/>
      <c r="AG913" s="27"/>
      <c r="AH913" s="27"/>
      <c r="AI913" s="27"/>
      <c r="AJ913" s="27"/>
      <c r="AK913" s="27"/>
      <c r="AL913" s="27"/>
    </row>
    <row r="914" spans="1:38">
      <c r="A914" s="27"/>
      <c r="B914" s="27"/>
      <c r="C914" s="27"/>
      <c r="D914" s="27"/>
      <c r="E914" s="27"/>
      <c r="F914" s="27"/>
      <c r="G914" s="27"/>
      <c r="H914" s="27"/>
      <c r="I914" s="27"/>
      <c r="J914" s="27"/>
      <c r="K914" s="27"/>
      <c r="L914" s="27"/>
      <c r="M914" s="27"/>
      <c r="N914" s="27"/>
      <c r="O914" s="27"/>
      <c r="P914" s="27"/>
      <c r="Q914" s="27"/>
      <c r="R914" s="80"/>
      <c r="S914" s="27"/>
      <c r="T914" s="27"/>
      <c r="U914" s="27"/>
      <c r="V914" s="27"/>
      <c r="W914" s="27"/>
      <c r="X914" s="27"/>
      <c r="Y914" s="27"/>
      <c r="Z914" s="27"/>
      <c r="AA914" s="27"/>
      <c r="AB914" s="27"/>
      <c r="AC914" s="27"/>
      <c r="AD914" s="27"/>
      <c r="AE914" s="27"/>
      <c r="AF914" s="27"/>
      <c r="AG914" s="27"/>
      <c r="AH914" s="27"/>
      <c r="AI914" s="27"/>
      <c r="AJ914" s="27"/>
      <c r="AK914" s="27"/>
      <c r="AL914" s="27"/>
    </row>
    <row r="915" spans="1:38">
      <c r="A915" s="27"/>
      <c r="B915" s="27"/>
      <c r="C915" s="27"/>
      <c r="D915" s="27"/>
      <c r="E915" s="27"/>
      <c r="F915" s="27"/>
      <c r="G915" s="27"/>
      <c r="H915" s="27"/>
      <c r="I915" s="27"/>
      <c r="J915" s="27"/>
      <c r="K915" s="27"/>
      <c r="L915" s="27"/>
      <c r="M915" s="27"/>
      <c r="N915" s="27"/>
      <c r="O915" s="27"/>
      <c r="P915" s="27"/>
      <c r="Q915" s="27"/>
      <c r="R915" s="80"/>
      <c r="S915" s="27"/>
      <c r="T915" s="27"/>
      <c r="U915" s="27"/>
      <c r="V915" s="27"/>
      <c r="W915" s="27"/>
      <c r="X915" s="27"/>
      <c r="Y915" s="27"/>
      <c r="Z915" s="27"/>
      <c r="AA915" s="27"/>
      <c r="AB915" s="27"/>
      <c r="AC915" s="27"/>
      <c r="AD915" s="27"/>
      <c r="AE915" s="27"/>
      <c r="AF915" s="27"/>
      <c r="AG915" s="27"/>
      <c r="AH915" s="27"/>
      <c r="AI915" s="27"/>
      <c r="AJ915" s="27"/>
      <c r="AK915" s="27"/>
      <c r="AL915" s="27"/>
    </row>
    <row r="916" spans="1:38">
      <c r="A916" s="27"/>
      <c r="B916" s="27"/>
      <c r="C916" s="27"/>
      <c r="D916" s="27"/>
      <c r="E916" s="27"/>
      <c r="F916" s="27"/>
      <c r="G916" s="27"/>
      <c r="H916" s="27"/>
      <c r="I916" s="27"/>
      <c r="J916" s="27"/>
      <c r="K916" s="27"/>
      <c r="L916" s="27"/>
      <c r="M916" s="27"/>
      <c r="N916" s="27"/>
      <c r="O916" s="27"/>
      <c r="P916" s="27"/>
      <c r="Q916" s="27"/>
      <c r="R916" s="80"/>
      <c r="S916" s="27"/>
      <c r="T916" s="27"/>
      <c r="U916" s="27"/>
      <c r="V916" s="27"/>
      <c r="W916" s="27"/>
      <c r="X916" s="27"/>
      <c r="Y916" s="27"/>
      <c r="Z916" s="27"/>
      <c r="AA916" s="27"/>
      <c r="AB916" s="27"/>
      <c r="AC916" s="27"/>
      <c r="AD916" s="27"/>
      <c r="AE916" s="27"/>
      <c r="AF916" s="27"/>
      <c r="AG916" s="27"/>
      <c r="AH916" s="27"/>
      <c r="AI916" s="27"/>
      <c r="AJ916" s="27"/>
      <c r="AK916" s="27"/>
      <c r="AL916" s="27"/>
    </row>
    <row r="917" spans="1:38">
      <c r="A917" s="27"/>
      <c r="B917" s="27"/>
      <c r="C917" s="27"/>
      <c r="D917" s="27"/>
      <c r="E917" s="27"/>
      <c r="F917" s="27"/>
      <c r="G917" s="27"/>
      <c r="H917" s="27"/>
      <c r="I917" s="27"/>
      <c r="J917" s="27"/>
      <c r="K917" s="27"/>
      <c r="L917" s="27"/>
      <c r="M917" s="27"/>
      <c r="N917" s="27"/>
      <c r="O917" s="27"/>
      <c r="P917" s="27"/>
      <c r="Q917" s="27"/>
      <c r="R917" s="80"/>
      <c r="S917" s="27"/>
      <c r="T917" s="27"/>
      <c r="U917" s="27"/>
      <c r="V917" s="27"/>
      <c r="W917" s="27"/>
      <c r="X917" s="27"/>
      <c r="Y917" s="27"/>
      <c r="Z917" s="27"/>
      <c r="AA917" s="27"/>
      <c r="AB917" s="27"/>
      <c r="AC917" s="27"/>
      <c r="AD917" s="27"/>
      <c r="AE917" s="27"/>
      <c r="AF917" s="27"/>
      <c r="AG917" s="27"/>
      <c r="AH917" s="27"/>
      <c r="AI917" s="27"/>
      <c r="AJ917" s="27"/>
      <c r="AK917" s="27"/>
      <c r="AL917" s="27"/>
    </row>
    <row r="918" spans="1:38">
      <c r="A918" s="27"/>
      <c r="B918" s="27"/>
      <c r="C918" s="27"/>
      <c r="D918" s="27"/>
      <c r="E918" s="27"/>
      <c r="F918" s="27"/>
      <c r="G918" s="27"/>
      <c r="H918" s="27"/>
      <c r="I918" s="27"/>
      <c r="J918" s="27"/>
      <c r="K918" s="27"/>
      <c r="L918" s="27"/>
      <c r="M918" s="27"/>
      <c r="N918" s="27"/>
      <c r="O918" s="27"/>
      <c r="P918" s="27"/>
      <c r="Q918" s="27"/>
      <c r="R918" s="80"/>
      <c r="S918" s="27"/>
      <c r="T918" s="27"/>
      <c r="U918" s="27"/>
      <c r="V918" s="27"/>
      <c r="W918" s="27"/>
      <c r="X918" s="27"/>
      <c r="Y918" s="27"/>
      <c r="Z918" s="27"/>
      <c r="AA918" s="27"/>
      <c r="AB918" s="27"/>
      <c r="AC918" s="27"/>
      <c r="AD918" s="27"/>
      <c r="AE918" s="27"/>
      <c r="AF918" s="27"/>
      <c r="AG918" s="27"/>
      <c r="AH918" s="27"/>
      <c r="AI918" s="27"/>
      <c r="AJ918" s="27"/>
      <c r="AK918" s="27"/>
      <c r="AL918" s="27"/>
    </row>
    <row r="919" spans="1:38">
      <c r="A919" s="27"/>
      <c r="B919" s="27"/>
      <c r="C919" s="27"/>
      <c r="D919" s="27"/>
      <c r="E919" s="27"/>
      <c r="F919" s="27"/>
      <c r="G919" s="27"/>
      <c r="H919" s="27"/>
      <c r="I919" s="27"/>
      <c r="J919" s="27"/>
      <c r="K919" s="27"/>
      <c r="L919" s="27"/>
      <c r="M919" s="27"/>
      <c r="N919" s="27"/>
      <c r="O919" s="27"/>
      <c r="P919" s="27"/>
      <c r="Q919" s="27"/>
      <c r="R919" s="80"/>
      <c r="S919" s="27"/>
      <c r="T919" s="27"/>
      <c r="U919" s="27"/>
      <c r="V919" s="27"/>
      <c r="W919" s="27"/>
      <c r="X919" s="27"/>
      <c r="Y919" s="27"/>
      <c r="Z919" s="27"/>
      <c r="AA919" s="27"/>
      <c r="AB919" s="27"/>
      <c r="AC919" s="27"/>
      <c r="AD919" s="27"/>
      <c r="AE919" s="27"/>
      <c r="AF919" s="27"/>
      <c r="AG919" s="27"/>
      <c r="AH919" s="27"/>
      <c r="AI919" s="27"/>
      <c r="AJ919" s="27"/>
      <c r="AK919" s="27"/>
      <c r="AL919" s="27"/>
    </row>
    <row r="920" spans="1:38">
      <c r="A920" s="27"/>
      <c r="B920" s="27"/>
      <c r="C920" s="27"/>
      <c r="D920" s="27"/>
      <c r="E920" s="27"/>
      <c r="F920" s="27"/>
      <c r="G920" s="27"/>
      <c r="H920" s="27"/>
      <c r="I920" s="27"/>
      <c r="J920" s="27"/>
      <c r="K920" s="27"/>
      <c r="L920" s="27"/>
      <c r="M920" s="27"/>
      <c r="N920" s="27"/>
      <c r="O920" s="27"/>
      <c r="P920" s="27"/>
      <c r="Q920" s="27"/>
      <c r="R920" s="80"/>
      <c r="S920" s="27"/>
      <c r="T920" s="27"/>
      <c r="U920" s="27"/>
      <c r="V920" s="27"/>
      <c r="W920" s="27"/>
      <c r="X920" s="27"/>
      <c r="Y920" s="27"/>
      <c r="Z920" s="27"/>
      <c r="AA920" s="27"/>
      <c r="AB920" s="27"/>
      <c r="AC920" s="27"/>
      <c r="AD920" s="27"/>
      <c r="AE920" s="27"/>
      <c r="AF920" s="27"/>
      <c r="AG920" s="27"/>
      <c r="AH920" s="27"/>
      <c r="AI920" s="27"/>
      <c r="AJ920" s="27"/>
      <c r="AK920" s="27"/>
      <c r="AL920" s="27"/>
    </row>
    <row r="921" spans="1:38">
      <c r="A921" s="27"/>
      <c r="B921" s="27"/>
      <c r="C921" s="27"/>
      <c r="D921" s="27"/>
      <c r="E921" s="27"/>
      <c r="F921" s="27"/>
      <c r="G921" s="27"/>
      <c r="H921" s="27"/>
      <c r="I921" s="27"/>
      <c r="J921" s="27"/>
      <c r="K921" s="27"/>
      <c r="L921" s="27"/>
      <c r="M921" s="27"/>
      <c r="N921" s="27"/>
      <c r="O921" s="27"/>
      <c r="P921" s="27"/>
      <c r="Q921" s="27"/>
      <c r="R921" s="80"/>
      <c r="S921" s="27"/>
      <c r="T921" s="27"/>
      <c r="U921" s="27"/>
      <c r="V921" s="27"/>
      <c r="W921" s="27"/>
      <c r="X921" s="27"/>
      <c r="Y921" s="27"/>
      <c r="Z921" s="27"/>
      <c r="AA921" s="27"/>
      <c r="AB921" s="27"/>
      <c r="AC921" s="27"/>
      <c r="AD921" s="27"/>
      <c r="AE921" s="27"/>
      <c r="AF921" s="27"/>
      <c r="AG921" s="27"/>
      <c r="AH921" s="27"/>
      <c r="AI921" s="27"/>
      <c r="AJ921" s="27"/>
      <c r="AK921" s="27"/>
      <c r="AL921" s="27"/>
    </row>
    <row r="922" spans="1:38">
      <c r="A922" s="27"/>
      <c r="B922" s="27"/>
      <c r="C922" s="27"/>
      <c r="D922" s="27"/>
      <c r="E922" s="27"/>
      <c r="F922" s="27"/>
      <c r="G922" s="27"/>
      <c r="H922" s="27"/>
      <c r="I922" s="27"/>
      <c r="J922" s="27"/>
      <c r="K922" s="27"/>
      <c r="L922" s="27"/>
      <c r="M922" s="27"/>
      <c r="N922" s="27"/>
      <c r="O922" s="27"/>
      <c r="P922" s="27"/>
      <c r="Q922" s="27"/>
      <c r="R922" s="80"/>
      <c r="S922" s="27"/>
      <c r="T922" s="27"/>
      <c r="U922" s="27"/>
      <c r="V922" s="27"/>
      <c r="W922" s="27"/>
      <c r="X922" s="27"/>
      <c r="Y922" s="27"/>
      <c r="Z922" s="27"/>
      <c r="AA922" s="27"/>
      <c r="AB922" s="27"/>
      <c r="AC922" s="27"/>
      <c r="AD922" s="27"/>
      <c r="AE922" s="27"/>
      <c r="AF922" s="27"/>
      <c r="AG922" s="27"/>
      <c r="AH922" s="27"/>
      <c r="AI922" s="27"/>
      <c r="AJ922" s="27"/>
      <c r="AK922" s="27"/>
      <c r="AL922" s="27"/>
    </row>
    <row r="923" spans="1:38">
      <c r="A923" s="27"/>
      <c r="B923" s="27"/>
      <c r="C923" s="27"/>
      <c r="D923" s="27"/>
      <c r="E923" s="27"/>
      <c r="F923" s="27"/>
      <c r="G923" s="27"/>
      <c r="H923" s="27"/>
      <c r="I923" s="27"/>
      <c r="J923" s="27"/>
      <c r="K923" s="27"/>
      <c r="L923" s="27"/>
      <c r="M923" s="27"/>
      <c r="N923" s="27"/>
      <c r="O923" s="27"/>
      <c r="P923" s="27"/>
      <c r="Q923" s="27"/>
      <c r="R923" s="80"/>
      <c r="S923" s="27"/>
      <c r="T923" s="27"/>
      <c r="U923" s="27"/>
      <c r="V923" s="27"/>
      <c r="W923" s="27"/>
      <c r="X923" s="27"/>
      <c r="Y923" s="27"/>
      <c r="Z923" s="27"/>
      <c r="AA923" s="27"/>
      <c r="AB923" s="27"/>
      <c r="AC923" s="27"/>
      <c r="AD923" s="27"/>
      <c r="AE923" s="27"/>
      <c r="AF923" s="27"/>
      <c r="AG923" s="27"/>
      <c r="AH923" s="27"/>
      <c r="AI923" s="27"/>
      <c r="AJ923" s="27"/>
      <c r="AK923" s="27"/>
      <c r="AL923" s="27"/>
    </row>
    <row r="924" spans="1:38">
      <c r="A924" s="27"/>
      <c r="B924" s="27"/>
      <c r="C924" s="27"/>
      <c r="D924" s="27"/>
      <c r="E924" s="27"/>
      <c r="F924" s="27"/>
      <c r="G924" s="27"/>
      <c r="H924" s="27"/>
      <c r="I924" s="27"/>
      <c r="J924" s="27"/>
      <c r="K924" s="27"/>
      <c r="L924" s="27"/>
      <c r="M924" s="27"/>
      <c r="N924" s="27"/>
      <c r="O924" s="27"/>
      <c r="P924" s="27"/>
      <c r="Q924" s="27"/>
      <c r="R924" s="80"/>
      <c r="S924" s="27"/>
      <c r="T924" s="27"/>
      <c r="U924" s="27"/>
      <c r="V924" s="27"/>
      <c r="W924" s="27"/>
      <c r="X924" s="27"/>
      <c r="Y924" s="27"/>
      <c r="Z924" s="27"/>
      <c r="AA924" s="27"/>
      <c r="AB924" s="27"/>
      <c r="AC924" s="27"/>
      <c r="AD924" s="27"/>
      <c r="AE924" s="27"/>
      <c r="AF924" s="27"/>
      <c r="AG924" s="27"/>
      <c r="AH924" s="27"/>
      <c r="AI924" s="27"/>
      <c r="AJ924" s="27"/>
      <c r="AK924" s="27"/>
      <c r="AL924" s="27"/>
    </row>
    <row r="925" spans="1:38">
      <c r="A925" s="27"/>
      <c r="B925" s="27"/>
      <c r="C925" s="27"/>
      <c r="D925" s="27"/>
      <c r="E925" s="27"/>
      <c r="F925" s="27"/>
      <c r="G925" s="27"/>
      <c r="H925" s="27"/>
      <c r="I925" s="27"/>
      <c r="J925" s="27"/>
      <c r="K925" s="27"/>
      <c r="L925" s="27"/>
      <c r="M925" s="27"/>
      <c r="N925" s="27"/>
      <c r="O925" s="27"/>
      <c r="P925" s="27"/>
      <c r="Q925" s="27"/>
      <c r="R925" s="80"/>
      <c r="S925" s="27"/>
      <c r="T925" s="27"/>
      <c r="U925" s="27"/>
      <c r="V925" s="27"/>
      <c r="W925" s="27"/>
      <c r="X925" s="27"/>
      <c r="Y925" s="27"/>
      <c r="Z925" s="27"/>
      <c r="AA925" s="27"/>
      <c r="AB925" s="27"/>
      <c r="AC925" s="27"/>
      <c r="AD925" s="27"/>
      <c r="AE925" s="27"/>
      <c r="AF925" s="27"/>
      <c r="AG925" s="27"/>
      <c r="AH925" s="27"/>
      <c r="AI925" s="27"/>
      <c r="AJ925" s="27"/>
      <c r="AK925" s="27"/>
      <c r="AL925" s="27"/>
    </row>
    <row r="926" spans="1:38">
      <c r="A926" s="27"/>
      <c r="B926" s="27"/>
      <c r="C926" s="27"/>
      <c r="D926" s="27"/>
      <c r="E926" s="27"/>
      <c r="F926" s="27"/>
      <c r="G926" s="27"/>
      <c r="H926" s="27"/>
      <c r="I926" s="27"/>
      <c r="J926" s="27"/>
      <c r="K926" s="27"/>
      <c r="L926" s="27"/>
      <c r="M926" s="27"/>
      <c r="N926" s="27"/>
      <c r="O926" s="27"/>
      <c r="P926" s="27"/>
      <c r="Q926" s="27"/>
      <c r="R926" s="80"/>
      <c r="S926" s="27"/>
      <c r="T926" s="27"/>
      <c r="U926" s="27"/>
      <c r="V926" s="27"/>
      <c r="W926" s="27"/>
      <c r="X926" s="27"/>
      <c r="Y926" s="27"/>
      <c r="Z926" s="27"/>
      <c r="AA926" s="27"/>
      <c r="AB926" s="27"/>
      <c r="AC926" s="27"/>
      <c r="AD926" s="27"/>
      <c r="AE926" s="27"/>
      <c r="AF926" s="27"/>
      <c r="AG926" s="27"/>
      <c r="AH926" s="27"/>
      <c r="AI926" s="27"/>
      <c r="AJ926" s="27"/>
      <c r="AK926" s="27"/>
      <c r="AL926" s="27"/>
    </row>
    <row r="927" spans="1:38">
      <c r="A927" s="27"/>
      <c r="B927" s="27"/>
      <c r="C927" s="27"/>
      <c r="D927" s="27"/>
      <c r="E927" s="27"/>
      <c r="F927" s="27"/>
      <c r="G927" s="27"/>
      <c r="H927" s="27"/>
      <c r="I927" s="27"/>
      <c r="J927" s="27"/>
      <c r="K927" s="27"/>
      <c r="L927" s="27"/>
      <c r="M927" s="27"/>
      <c r="N927" s="27"/>
      <c r="O927" s="27"/>
      <c r="P927" s="27"/>
      <c r="Q927" s="27"/>
      <c r="R927" s="80"/>
      <c r="S927" s="27"/>
      <c r="T927" s="27"/>
      <c r="U927" s="27"/>
      <c r="V927" s="27"/>
      <c r="W927" s="27"/>
      <c r="X927" s="27"/>
      <c r="Y927" s="27"/>
      <c r="Z927" s="27"/>
      <c r="AA927" s="27"/>
      <c r="AB927" s="27"/>
      <c r="AC927" s="27"/>
      <c r="AD927" s="27"/>
      <c r="AE927" s="27"/>
      <c r="AF927" s="27"/>
      <c r="AG927" s="27"/>
      <c r="AH927" s="27"/>
      <c r="AI927" s="27"/>
      <c r="AJ927" s="27"/>
      <c r="AK927" s="27"/>
      <c r="AL927" s="27"/>
    </row>
    <row r="928" spans="1:38">
      <c r="A928" s="27"/>
      <c r="B928" s="27"/>
      <c r="C928" s="27"/>
      <c r="D928" s="27"/>
      <c r="E928" s="27"/>
      <c r="F928" s="27"/>
      <c r="G928" s="27"/>
      <c r="H928" s="27"/>
      <c r="I928" s="27"/>
      <c r="J928" s="27"/>
      <c r="K928" s="27"/>
      <c r="L928" s="27"/>
      <c r="M928" s="27"/>
      <c r="N928" s="27"/>
      <c r="O928" s="27"/>
      <c r="P928" s="27"/>
      <c r="Q928" s="27"/>
      <c r="R928" s="80"/>
      <c r="S928" s="27"/>
      <c r="T928" s="27"/>
      <c r="U928" s="27"/>
      <c r="V928" s="27"/>
      <c r="W928" s="27"/>
      <c r="X928" s="27"/>
      <c r="Y928" s="27"/>
      <c r="Z928" s="27"/>
      <c r="AA928" s="27"/>
      <c r="AB928" s="27"/>
      <c r="AC928" s="27"/>
      <c r="AD928" s="27"/>
      <c r="AE928" s="27"/>
      <c r="AF928" s="27"/>
      <c r="AG928" s="27"/>
      <c r="AH928" s="27"/>
      <c r="AI928" s="27"/>
      <c r="AJ928" s="27"/>
      <c r="AK928" s="27"/>
      <c r="AL928" s="27"/>
    </row>
    <row r="929" spans="1:38">
      <c r="A929" s="27"/>
      <c r="B929" s="27"/>
      <c r="C929" s="27"/>
      <c r="D929" s="27"/>
      <c r="E929" s="27"/>
      <c r="F929" s="27"/>
      <c r="G929" s="27"/>
      <c r="H929" s="27"/>
      <c r="I929" s="27"/>
      <c r="J929" s="27"/>
      <c r="K929" s="27"/>
      <c r="L929" s="27"/>
      <c r="M929" s="27"/>
      <c r="N929" s="27"/>
      <c r="O929" s="27"/>
      <c r="P929" s="27"/>
      <c r="Q929" s="27"/>
      <c r="R929" s="80"/>
      <c r="S929" s="27"/>
      <c r="T929" s="27"/>
      <c r="U929" s="27"/>
      <c r="V929" s="27"/>
      <c r="W929" s="27"/>
      <c r="X929" s="27"/>
      <c r="Y929" s="27"/>
      <c r="Z929" s="27"/>
      <c r="AA929" s="27"/>
      <c r="AB929" s="27"/>
      <c r="AC929" s="27"/>
      <c r="AD929" s="27"/>
      <c r="AE929" s="27"/>
      <c r="AF929" s="27"/>
      <c r="AG929" s="27"/>
      <c r="AH929" s="27"/>
      <c r="AI929" s="27"/>
      <c r="AJ929" s="27"/>
      <c r="AK929" s="27"/>
      <c r="AL929" s="27"/>
    </row>
    <row r="930" spans="1:38">
      <c r="A930" s="27"/>
      <c r="B930" s="27"/>
      <c r="C930" s="27"/>
      <c r="D930" s="27"/>
      <c r="E930" s="27"/>
      <c r="F930" s="27"/>
      <c r="G930" s="27"/>
      <c r="H930" s="27"/>
      <c r="I930" s="27"/>
      <c r="J930" s="27"/>
      <c r="K930" s="27"/>
      <c r="L930" s="27"/>
      <c r="M930" s="27"/>
      <c r="N930" s="27"/>
      <c r="O930" s="27"/>
      <c r="P930" s="27"/>
      <c r="Q930" s="27"/>
      <c r="R930" s="80"/>
      <c r="S930" s="27"/>
      <c r="T930" s="27"/>
      <c r="U930" s="27"/>
      <c r="V930" s="27"/>
      <c r="W930" s="27"/>
      <c r="X930" s="27"/>
      <c r="Y930" s="27"/>
      <c r="Z930" s="27"/>
      <c r="AA930" s="27"/>
      <c r="AB930" s="27"/>
      <c r="AC930" s="27"/>
      <c r="AD930" s="27"/>
      <c r="AE930" s="27"/>
      <c r="AF930" s="27"/>
      <c r="AG930" s="27"/>
      <c r="AH930" s="27"/>
      <c r="AI930" s="27"/>
      <c r="AJ930" s="27"/>
      <c r="AK930" s="27"/>
      <c r="AL930" s="27"/>
    </row>
    <row r="931" spans="1:38">
      <c r="A931" s="27"/>
      <c r="B931" s="27"/>
      <c r="C931" s="27"/>
      <c r="D931" s="27"/>
      <c r="E931" s="27"/>
      <c r="F931" s="27"/>
      <c r="G931" s="27"/>
      <c r="H931" s="27"/>
      <c r="I931" s="27"/>
      <c r="J931" s="27"/>
      <c r="K931" s="27"/>
      <c r="L931" s="27"/>
      <c r="M931" s="27"/>
      <c r="N931" s="27"/>
      <c r="O931" s="27"/>
      <c r="P931" s="27"/>
      <c r="Q931" s="27"/>
      <c r="R931" s="80"/>
      <c r="S931" s="27"/>
      <c r="T931" s="27"/>
      <c r="U931" s="27"/>
      <c r="V931" s="27"/>
      <c r="W931" s="27"/>
      <c r="X931" s="27"/>
      <c r="Y931" s="27"/>
      <c r="Z931" s="27"/>
      <c r="AA931" s="27"/>
      <c r="AB931" s="27"/>
      <c r="AC931" s="27"/>
      <c r="AD931" s="27"/>
      <c r="AE931" s="27"/>
      <c r="AF931" s="27"/>
      <c r="AG931" s="27"/>
      <c r="AH931" s="27"/>
      <c r="AI931" s="27"/>
      <c r="AJ931" s="27"/>
      <c r="AK931" s="27"/>
      <c r="AL931" s="27"/>
    </row>
    <row r="932" spans="1:38">
      <c r="A932" s="27"/>
      <c r="B932" s="27"/>
      <c r="C932" s="27"/>
      <c r="D932" s="27"/>
      <c r="E932" s="27"/>
      <c r="F932" s="27"/>
      <c r="G932" s="27"/>
      <c r="H932" s="27"/>
      <c r="I932" s="27"/>
      <c r="J932" s="27"/>
      <c r="K932" s="27"/>
      <c r="L932" s="27"/>
      <c r="M932" s="27"/>
      <c r="N932" s="27"/>
      <c r="O932" s="27"/>
      <c r="P932" s="27"/>
      <c r="Q932" s="27"/>
      <c r="R932" s="80"/>
      <c r="S932" s="27"/>
      <c r="T932" s="27"/>
      <c r="U932" s="27"/>
      <c r="V932" s="27"/>
      <c r="W932" s="27"/>
      <c r="X932" s="27"/>
      <c r="Y932" s="27"/>
      <c r="Z932" s="27"/>
      <c r="AA932" s="27"/>
      <c r="AB932" s="27"/>
      <c r="AC932" s="27"/>
      <c r="AD932" s="27"/>
      <c r="AE932" s="27"/>
      <c r="AF932" s="27"/>
      <c r="AG932" s="27"/>
      <c r="AH932" s="27"/>
      <c r="AI932" s="27"/>
      <c r="AJ932" s="27"/>
      <c r="AK932" s="27"/>
      <c r="AL932" s="27"/>
    </row>
    <row r="933" spans="1:38">
      <c r="A933" s="27"/>
      <c r="B933" s="27"/>
      <c r="C933" s="27"/>
      <c r="D933" s="27"/>
      <c r="E933" s="27"/>
      <c r="F933" s="27"/>
      <c r="G933" s="27"/>
      <c r="H933" s="27"/>
      <c r="I933" s="27"/>
      <c r="J933" s="27"/>
      <c r="K933" s="27"/>
      <c r="L933" s="27"/>
      <c r="M933" s="27"/>
      <c r="N933" s="27"/>
      <c r="O933" s="27"/>
      <c r="P933" s="27"/>
      <c r="Q933" s="27"/>
      <c r="R933" s="80"/>
      <c r="S933" s="27"/>
      <c r="T933" s="27"/>
      <c r="U933" s="27"/>
      <c r="V933" s="27"/>
      <c r="W933" s="27"/>
      <c r="X933" s="27"/>
      <c r="Y933" s="27"/>
      <c r="Z933" s="27"/>
      <c r="AA933" s="27"/>
      <c r="AB933" s="27"/>
      <c r="AC933" s="27"/>
      <c r="AD933" s="27"/>
      <c r="AE933" s="27"/>
      <c r="AF933" s="27"/>
      <c r="AG933" s="27"/>
      <c r="AH933" s="27"/>
      <c r="AI933" s="27"/>
      <c r="AJ933" s="27"/>
      <c r="AK933" s="27"/>
      <c r="AL933" s="27"/>
    </row>
    <row r="934" spans="1:38">
      <c r="A934" s="27"/>
      <c r="B934" s="27"/>
      <c r="C934" s="27"/>
      <c r="D934" s="27"/>
      <c r="E934" s="27"/>
      <c r="F934" s="27"/>
      <c r="G934" s="27"/>
      <c r="H934" s="27"/>
      <c r="I934" s="27"/>
      <c r="J934" s="27"/>
      <c r="K934" s="27"/>
      <c r="L934" s="27"/>
      <c r="M934" s="27"/>
      <c r="N934" s="27"/>
      <c r="O934" s="27"/>
      <c r="P934" s="27"/>
      <c r="Q934" s="27"/>
      <c r="R934" s="80"/>
      <c r="S934" s="27"/>
      <c r="T934" s="27"/>
      <c r="U934" s="27"/>
      <c r="V934" s="27"/>
      <c r="W934" s="27"/>
      <c r="X934" s="27"/>
      <c r="Y934" s="27"/>
      <c r="Z934" s="27"/>
      <c r="AA934" s="27"/>
      <c r="AB934" s="27"/>
      <c r="AC934" s="27"/>
      <c r="AD934" s="27"/>
      <c r="AE934" s="27"/>
      <c r="AF934" s="27"/>
      <c r="AG934" s="27"/>
      <c r="AH934" s="27"/>
      <c r="AI934" s="27"/>
      <c r="AJ934" s="27"/>
      <c r="AK934" s="27"/>
      <c r="AL934" s="27"/>
    </row>
    <row r="935" spans="1:38">
      <c r="A935" s="27"/>
      <c r="B935" s="27"/>
      <c r="C935" s="27"/>
      <c r="D935" s="27"/>
      <c r="E935" s="27"/>
      <c r="F935" s="27"/>
      <c r="G935" s="27"/>
      <c r="H935" s="27"/>
      <c r="I935" s="27"/>
      <c r="J935" s="27"/>
      <c r="K935" s="27"/>
      <c r="L935" s="27"/>
      <c r="M935" s="27"/>
      <c r="N935" s="27"/>
      <c r="O935" s="27"/>
      <c r="P935" s="27"/>
      <c r="Q935" s="27"/>
      <c r="R935" s="80"/>
      <c r="S935" s="27"/>
      <c r="T935" s="27"/>
      <c r="U935" s="27"/>
      <c r="V935" s="27"/>
      <c r="W935" s="27"/>
      <c r="X935" s="27"/>
      <c r="Y935" s="27"/>
      <c r="Z935" s="27"/>
      <c r="AA935" s="27"/>
      <c r="AB935" s="27"/>
      <c r="AC935" s="27"/>
      <c r="AD935" s="27"/>
      <c r="AE935" s="27"/>
      <c r="AF935" s="27"/>
      <c r="AG935" s="27"/>
      <c r="AH935" s="27"/>
      <c r="AI935" s="27"/>
      <c r="AJ935" s="27"/>
      <c r="AK935" s="27"/>
      <c r="AL935" s="27"/>
    </row>
    <row r="936" spans="1:38">
      <c r="A936" s="27"/>
      <c r="B936" s="27"/>
      <c r="C936" s="27"/>
      <c r="D936" s="27"/>
      <c r="E936" s="27"/>
      <c r="F936" s="27"/>
      <c r="G936" s="27"/>
      <c r="H936" s="27"/>
      <c r="I936" s="27"/>
      <c r="J936" s="27"/>
      <c r="K936" s="27"/>
      <c r="L936" s="27"/>
      <c r="M936" s="27"/>
      <c r="N936" s="27"/>
      <c r="O936" s="27"/>
      <c r="P936" s="27"/>
      <c r="Q936" s="27"/>
      <c r="R936" s="80"/>
      <c r="S936" s="27"/>
      <c r="T936" s="27"/>
      <c r="U936" s="27"/>
      <c r="V936" s="27"/>
      <c r="W936" s="27"/>
      <c r="X936" s="27"/>
      <c r="Y936" s="27"/>
      <c r="Z936" s="27"/>
      <c r="AA936" s="27"/>
      <c r="AB936" s="27"/>
      <c r="AC936" s="27"/>
      <c r="AD936" s="27"/>
      <c r="AE936" s="27"/>
      <c r="AF936" s="27"/>
      <c r="AG936" s="27"/>
      <c r="AH936" s="27"/>
      <c r="AI936" s="27"/>
      <c r="AJ936" s="27"/>
      <c r="AK936" s="27"/>
      <c r="AL936" s="27"/>
    </row>
    <row r="937" spans="1:38">
      <c r="A937" s="27"/>
      <c r="B937" s="27"/>
      <c r="C937" s="27"/>
      <c r="D937" s="27"/>
      <c r="E937" s="27"/>
      <c r="F937" s="27"/>
      <c r="G937" s="27"/>
      <c r="H937" s="27"/>
      <c r="I937" s="27"/>
      <c r="J937" s="27"/>
      <c r="K937" s="27"/>
      <c r="L937" s="27"/>
      <c r="M937" s="27"/>
      <c r="N937" s="27"/>
      <c r="O937" s="27"/>
      <c r="P937" s="27"/>
      <c r="Q937" s="27"/>
      <c r="R937" s="80"/>
      <c r="S937" s="27"/>
      <c r="T937" s="27"/>
      <c r="U937" s="27"/>
      <c r="V937" s="27"/>
      <c r="W937" s="27"/>
      <c r="X937" s="27"/>
      <c r="Y937" s="27"/>
      <c r="Z937" s="27"/>
      <c r="AA937" s="27"/>
      <c r="AB937" s="27"/>
      <c r="AC937" s="27"/>
      <c r="AD937" s="27"/>
      <c r="AE937" s="27"/>
      <c r="AF937" s="27"/>
      <c r="AG937" s="27"/>
      <c r="AH937" s="27"/>
      <c r="AI937" s="27"/>
      <c r="AJ937" s="27"/>
      <c r="AK937" s="27"/>
      <c r="AL937" s="27"/>
    </row>
    <row r="938" spans="1:38">
      <c r="A938" s="27"/>
      <c r="B938" s="27"/>
      <c r="C938" s="27"/>
      <c r="D938" s="27"/>
      <c r="E938" s="27"/>
      <c r="F938" s="27"/>
      <c r="G938" s="27"/>
      <c r="H938" s="27"/>
      <c r="I938" s="27"/>
      <c r="J938" s="27"/>
      <c r="K938" s="27"/>
      <c r="L938" s="27"/>
      <c r="M938" s="27"/>
      <c r="N938" s="27"/>
      <c r="O938" s="27"/>
      <c r="P938" s="27"/>
      <c r="Q938" s="27"/>
      <c r="R938" s="80"/>
      <c r="S938" s="27"/>
      <c r="T938" s="27"/>
      <c r="U938" s="27"/>
      <c r="V938" s="27"/>
      <c r="W938" s="27"/>
      <c r="X938" s="27"/>
      <c r="Y938" s="27"/>
      <c r="Z938" s="27"/>
      <c r="AA938" s="27"/>
      <c r="AB938" s="27"/>
      <c r="AC938" s="27"/>
      <c r="AD938" s="27"/>
      <c r="AE938" s="27"/>
      <c r="AF938" s="27"/>
      <c r="AG938" s="27"/>
      <c r="AH938" s="27"/>
      <c r="AI938" s="27"/>
      <c r="AJ938" s="27"/>
      <c r="AK938" s="27"/>
      <c r="AL938" s="27"/>
    </row>
    <row r="939" spans="1:38">
      <c r="A939" s="27"/>
      <c r="B939" s="27"/>
      <c r="C939" s="27"/>
      <c r="D939" s="27"/>
      <c r="E939" s="27"/>
      <c r="F939" s="27"/>
      <c r="G939" s="27"/>
      <c r="H939" s="27"/>
      <c r="I939" s="27"/>
      <c r="J939" s="27"/>
      <c r="K939" s="27"/>
      <c r="L939" s="27"/>
      <c r="M939" s="27"/>
      <c r="N939" s="27"/>
      <c r="O939" s="27"/>
      <c r="P939" s="27"/>
      <c r="Q939" s="27"/>
      <c r="R939" s="80"/>
      <c r="S939" s="27"/>
      <c r="T939" s="27"/>
      <c r="U939" s="27"/>
      <c r="V939" s="27"/>
      <c r="W939" s="27"/>
      <c r="X939" s="27"/>
      <c r="Y939" s="27"/>
      <c r="Z939" s="27"/>
      <c r="AA939" s="27"/>
      <c r="AB939" s="27"/>
      <c r="AC939" s="27"/>
      <c r="AD939" s="27"/>
      <c r="AE939" s="27"/>
      <c r="AF939" s="27"/>
      <c r="AG939" s="27"/>
      <c r="AH939" s="27"/>
      <c r="AI939" s="27"/>
      <c r="AJ939" s="27"/>
      <c r="AK939" s="27"/>
      <c r="AL939" s="27"/>
    </row>
    <row r="940" spans="1:38">
      <c r="A940" s="27"/>
      <c r="B940" s="27"/>
      <c r="C940" s="27"/>
      <c r="D940" s="27"/>
      <c r="E940" s="27"/>
      <c r="F940" s="27"/>
      <c r="G940" s="27"/>
      <c r="H940" s="27"/>
      <c r="I940" s="27"/>
      <c r="J940" s="27"/>
      <c r="K940" s="27"/>
      <c r="L940" s="27"/>
      <c r="M940" s="27"/>
      <c r="N940" s="27"/>
      <c r="O940" s="27"/>
      <c r="P940" s="27"/>
      <c r="Q940" s="27"/>
      <c r="R940" s="80"/>
      <c r="S940" s="27"/>
      <c r="T940" s="27"/>
      <c r="U940" s="27"/>
      <c r="V940" s="27"/>
      <c r="W940" s="27"/>
      <c r="X940" s="27"/>
      <c r="Y940" s="27"/>
      <c r="Z940" s="27"/>
      <c r="AA940" s="27"/>
      <c r="AB940" s="27"/>
      <c r="AC940" s="27"/>
      <c r="AD940" s="27"/>
      <c r="AE940" s="27"/>
      <c r="AF940" s="27"/>
      <c r="AG940" s="27"/>
      <c r="AH940" s="27"/>
      <c r="AI940" s="27"/>
      <c r="AJ940" s="27"/>
      <c r="AK940" s="27"/>
      <c r="AL940" s="27"/>
    </row>
    <row r="941" spans="1:38">
      <c r="A941" s="27"/>
      <c r="B941" s="27"/>
      <c r="C941" s="27"/>
      <c r="D941" s="27"/>
      <c r="E941" s="27"/>
      <c r="F941" s="27"/>
      <c r="G941" s="27"/>
      <c r="H941" s="27"/>
      <c r="I941" s="27"/>
      <c r="J941" s="27"/>
      <c r="K941" s="27"/>
      <c r="L941" s="27"/>
      <c r="M941" s="27"/>
      <c r="N941" s="27"/>
      <c r="O941" s="27"/>
      <c r="P941" s="27"/>
      <c r="Q941" s="27"/>
      <c r="R941" s="80"/>
      <c r="S941" s="27"/>
      <c r="T941" s="27"/>
      <c r="U941" s="27"/>
      <c r="V941" s="27"/>
      <c r="W941" s="27"/>
      <c r="X941" s="27"/>
      <c r="Y941" s="27"/>
      <c r="Z941" s="27"/>
      <c r="AA941" s="27"/>
      <c r="AB941" s="27"/>
      <c r="AC941" s="27"/>
      <c r="AD941" s="27"/>
      <c r="AE941" s="27"/>
      <c r="AF941" s="27"/>
      <c r="AG941" s="27"/>
      <c r="AH941" s="27"/>
      <c r="AI941" s="27"/>
      <c r="AJ941" s="27"/>
      <c r="AK941" s="27"/>
      <c r="AL941" s="27"/>
    </row>
    <row r="942" spans="1:38">
      <c r="A942" s="27"/>
      <c r="B942" s="27"/>
      <c r="C942" s="27"/>
      <c r="D942" s="27"/>
      <c r="E942" s="27"/>
      <c r="F942" s="27"/>
      <c r="G942" s="27"/>
      <c r="H942" s="27"/>
      <c r="I942" s="27"/>
      <c r="J942" s="27"/>
      <c r="K942" s="27"/>
      <c r="L942" s="27"/>
      <c r="M942" s="27"/>
      <c r="N942" s="27"/>
      <c r="O942" s="27"/>
      <c r="P942" s="27"/>
      <c r="Q942" s="27"/>
      <c r="R942" s="80"/>
      <c r="S942" s="27"/>
      <c r="T942" s="27"/>
      <c r="U942" s="27"/>
      <c r="V942" s="27"/>
      <c r="W942" s="27"/>
      <c r="X942" s="27"/>
      <c r="Y942" s="27"/>
      <c r="Z942" s="27"/>
      <c r="AA942" s="27"/>
      <c r="AB942" s="27"/>
      <c r="AC942" s="27"/>
      <c r="AD942" s="27"/>
      <c r="AE942" s="27"/>
      <c r="AF942" s="27"/>
      <c r="AG942" s="27"/>
      <c r="AH942" s="27"/>
      <c r="AI942" s="27"/>
      <c r="AJ942" s="27"/>
      <c r="AK942" s="27"/>
      <c r="AL942" s="27"/>
    </row>
    <row r="943" spans="1:38">
      <c r="A943" s="27"/>
      <c r="B943" s="27"/>
      <c r="C943" s="27"/>
      <c r="D943" s="27"/>
      <c r="E943" s="27"/>
      <c r="F943" s="27"/>
      <c r="G943" s="27"/>
      <c r="H943" s="27"/>
      <c r="I943" s="27"/>
      <c r="J943" s="27"/>
      <c r="K943" s="27"/>
      <c r="L943" s="27"/>
      <c r="M943" s="27"/>
      <c r="N943" s="27"/>
      <c r="O943" s="27"/>
      <c r="P943" s="27"/>
      <c r="Q943" s="27"/>
      <c r="R943" s="80"/>
      <c r="S943" s="27"/>
      <c r="T943" s="27"/>
      <c r="U943" s="27"/>
      <c r="V943" s="27"/>
      <c r="W943" s="27"/>
      <c r="X943" s="27"/>
      <c r="Y943" s="27"/>
      <c r="Z943" s="27"/>
      <c r="AA943" s="27"/>
      <c r="AB943" s="27"/>
      <c r="AC943" s="27"/>
      <c r="AD943" s="27"/>
      <c r="AE943" s="27"/>
      <c r="AF943" s="27"/>
      <c r="AG943" s="27"/>
      <c r="AH943" s="27"/>
      <c r="AI943" s="27"/>
      <c r="AJ943" s="27"/>
      <c r="AK943" s="27"/>
      <c r="AL943" s="27"/>
    </row>
    <row r="944" spans="1:38">
      <c r="A944" s="27"/>
      <c r="B944" s="27"/>
      <c r="C944" s="27"/>
      <c r="D944" s="27"/>
      <c r="E944" s="27"/>
      <c r="F944" s="27"/>
      <c r="G944" s="27"/>
      <c r="H944" s="27"/>
      <c r="I944" s="27"/>
      <c r="J944" s="27"/>
      <c r="K944" s="27"/>
      <c r="L944" s="27"/>
      <c r="M944" s="27"/>
      <c r="N944" s="27"/>
      <c r="O944" s="27"/>
      <c r="P944" s="27"/>
      <c r="Q944" s="27"/>
      <c r="R944" s="80"/>
      <c r="S944" s="27"/>
      <c r="T944" s="27"/>
      <c r="U944" s="27"/>
      <c r="V944" s="27"/>
      <c r="W944" s="27"/>
      <c r="X944" s="27"/>
      <c r="Y944" s="27"/>
      <c r="Z944" s="27"/>
      <c r="AA944" s="27"/>
      <c r="AB944" s="27"/>
      <c r="AC944" s="27"/>
      <c r="AD944" s="27"/>
      <c r="AE944" s="27"/>
      <c r="AF944" s="27"/>
      <c r="AG944" s="27"/>
      <c r="AH944" s="27"/>
      <c r="AI944" s="27"/>
      <c r="AJ944" s="27"/>
      <c r="AK944" s="27"/>
      <c r="AL944" s="27"/>
    </row>
    <row r="945" spans="1:38">
      <c r="A945" s="27"/>
      <c r="B945" s="27"/>
      <c r="C945" s="27"/>
      <c r="D945" s="27"/>
      <c r="E945" s="27"/>
      <c r="F945" s="27"/>
      <c r="G945" s="27"/>
      <c r="H945" s="27"/>
      <c r="I945" s="27"/>
      <c r="J945" s="27"/>
      <c r="K945" s="27"/>
      <c r="L945" s="27"/>
      <c r="M945" s="27"/>
      <c r="N945" s="27"/>
      <c r="O945" s="27"/>
      <c r="P945" s="27"/>
      <c r="Q945" s="27"/>
      <c r="R945" s="80"/>
      <c r="S945" s="27"/>
      <c r="T945" s="27"/>
      <c r="U945" s="27"/>
      <c r="V945" s="27"/>
      <c r="W945" s="27"/>
      <c r="X945" s="27"/>
      <c r="Y945" s="27"/>
      <c r="Z945" s="27"/>
      <c r="AA945" s="27"/>
      <c r="AB945" s="27"/>
      <c r="AC945" s="27"/>
      <c r="AD945" s="27"/>
      <c r="AE945" s="27"/>
      <c r="AF945" s="27"/>
      <c r="AG945" s="27"/>
      <c r="AH945" s="27"/>
      <c r="AI945" s="27"/>
      <c r="AJ945" s="27"/>
      <c r="AK945" s="27"/>
      <c r="AL945" s="27"/>
    </row>
    <row r="946" spans="1:38">
      <c r="A946" s="27"/>
      <c r="B946" s="27"/>
      <c r="C946" s="27"/>
      <c r="D946" s="27"/>
      <c r="E946" s="27"/>
      <c r="F946" s="27"/>
      <c r="G946" s="27"/>
      <c r="H946" s="27"/>
      <c r="I946" s="27"/>
      <c r="J946" s="27"/>
      <c r="K946" s="27"/>
      <c r="L946" s="27"/>
      <c r="M946" s="27"/>
      <c r="N946" s="27"/>
      <c r="O946" s="27"/>
      <c r="P946" s="27"/>
      <c r="Q946" s="27"/>
      <c r="R946" s="80"/>
      <c r="S946" s="27"/>
      <c r="T946" s="27"/>
      <c r="U946" s="27"/>
      <c r="V946" s="27"/>
      <c r="W946" s="27"/>
      <c r="X946" s="27"/>
      <c r="Y946" s="27"/>
      <c r="Z946" s="27"/>
      <c r="AA946" s="27"/>
      <c r="AB946" s="27"/>
      <c r="AC946" s="27"/>
      <c r="AD946" s="27"/>
      <c r="AE946" s="27"/>
      <c r="AF946" s="27"/>
      <c r="AG946" s="27"/>
      <c r="AH946" s="27"/>
      <c r="AI946" s="27"/>
      <c r="AJ946" s="27"/>
      <c r="AK946" s="27"/>
      <c r="AL946" s="27"/>
    </row>
    <row r="947" spans="1:38">
      <c r="A947" s="27"/>
      <c r="B947" s="27"/>
      <c r="C947" s="27"/>
      <c r="D947" s="27"/>
      <c r="E947" s="27"/>
      <c r="F947" s="27"/>
      <c r="G947" s="27"/>
      <c r="H947" s="27"/>
      <c r="I947" s="27"/>
      <c r="J947" s="27"/>
      <c r="K947" s="27"/>
      <c r="L947" s="27"/>
      <c r="M947" s="27"/>
      <c r="N947" s="27"/>
      <c r="O947" s="27"/>
      <c r="P947" s="27"/>
      <c r="Q947" s="27"/>
      <c r="R947" s="80"/>
      <c r="S947" s="27"/>
      <c r="T947" s="27"/>
      <c r="U947" s="27"/>
      <c r="V947" s="27"/>
      <c r="W947" s="27"/>
      <c r="X947" s="27"/>
      <c r="Y947" s="27"/>
      <c r="Z947" s="27"/>
      <c r="AA947" s="27"/>
      <c r="AB947" s="27"/>
      <c r="AC947" s="27"/>
      <c r="AD947" s="27"/>
      <c r="AE947" s="27"/>
      <c r="AF947" s="27"/>
      <c r="AG947" s="27"/>
      <c r="AH947" s="27"/>
      <c r="AI947" s="27"/>
      <c r="AJ947" s="27"/>
      <c r="AK947" s="27"/>
      <c r="AL947" s="27"/>
    </row>
    <row r="948" spans="1:38">
      <c r="A948" s="27"/>
      <c r="B948" s="27"/>
      <c r="C948" s="27"/>
      <c r="D948" s="27"/>
      <c r="E948" s="27"/>
      <c r="F948" s="27"/>
      <c r="G948" s="27"/>
      <c r="H948" s="27"/>
      <c r="I948" s="27"/>
      <c r="J948" s="27"/>
      <c r="K948" s="27"/>
      <c r="L948" s="27"/>
      <c r="M948" s="27"/>
      <c r="N948" s="27"/>
      <c r="O948" s="27"/>
      <c r="P948" s="27"/>
      <c r="Q948" s="27"/>
      <c r="R948" s="80"/>
      <c r="S948" s="27"/>
      <c r="T948" s="27"/>
      <c r="U948" s="27"/>
      <c r="V948" s="27"/>
      <c r="W948" s="27"/>
      <c r="X948" s="27"/>
      <c r="Y948" s="27"/>
      <c r="Z948" s="27"/>
      <c r="AA948" s="27"/>
      <c r="AB948" s="27"/>
      <c r="AC948" s="27"/>
      <c r="AD948" s="27"/>
      <c r="AE948" s="27"/>
      <c r="AF948" s="27"/>
      <c r="AG948" s="27"/>
      <c r="AH948" s="27"/>
      <c r="AI948" s="27"/>
      <c r="AJ948" s="27"/>
      <c r="AK948" s="27"/>
      <c r="AL948" s="27"/>
    </row>
    <row r="949" spans="1:38">
      <c r="A949" s="27"/>
      <c r="B949" s="27"/>
      <c r="C949" s="27"/>
      <c r="D949" s="27"/>
      <c r="E949" s="27"/>
      <c r="F949" s="27"/>
      <c r="G949" s="27"/>
      <c r="H949" s="27"/>
      <c r="I949" s="27"/>
      <c r="J949" s="27"/>
      <c r="K949" s="27"/>
      <c r="L949" s="27"/>
      <c r="M949" s="27"/>
      <c r="N949" s="27"/>
      <c r="O949" s="27"/>
      <c r="P949" s="27"/>
      <c r="Q949" s="27"/>
      <c r="R949" s="80"/>
      <c r="S949" s="27"/>
      <c r="T949" s="27"/>
      <c r="U949" s="27"/>
      <c r="V949" s="27"/>
      <c r="W949" s="27"/>
      <c r="X949" s="27"/>
      <c r="Y949" s="27"/>
      <c r="Z949" s="27"/>
      <c r="AA949" s="27"/>
      <c r="AB949" s="27"/>
      <c r="AC949" s="27"/>
      <c r="AD949" s="27"/>
      <c r="AE949" s="27"/>
      <c r="AF949" s="27"/>
      <c r="AG949" s="27"/>
      <c r="AH949" s="27"/>
      <c r="AI949" s="27"/>
      <c r="AJ949" s="27"/>
      <c r="AK949" s="27"/>
      <c r="AL949" s="27"/>
    </row>
    <row r="950" spans="1:38">
      <c r="A950" s="27"/>
      <c r="B950" s="27"/>
      <c r="C950" s="27"/>
      <c r="D950" s="27"/>
      <c r="E950" s="27"/>
      <c r="F950" s="27"/>
      <c r="G950" s="27"/>
      <c r="H950" s="27"/>
      <c r="I950" s="27"/>
      <c r="J950" s="27"/>
      <c r="K950" s="27"/>
      <c r="L950" s="27"/>
      <c r="M950" s="27"/>
      <c r="N950" s="27"/>
      <c r="O950" s="27"/>
      <c r="P950" s="27"/>
      <c r="Q950" s="27"/>
      <c r="R950" s="80"/>
      <c r="S950" s="27"/>
      <c r="T950" s="27"/>
      <c r="U950" s="27"/>
      <c r="V950" s="27"/>
      <c r="W950" s="27"/>
      <c r="X950" s="27"/>
      <c r="Y950" s="27"/>
      <c r="Z950" s="27"/>
      <c r="AA950" s="27"/>
      <c r="AB950" s="27"/>
      <c r="AC950" s="27"/>
      <c r="AD950" s="27"/>
      <c r="AE950" s="27"/>
      <c r="AF950" s="27"/>
      <c r="AG950" s="27"/>
      <c r="AH950" s="27"/>
      <c r="AI950" s="27"/>
      <c r="AJ950" s="27"/>
      <c r="AK950" s="27"/>
      <c r="AL950" s="27"/>
    </row>
    <row r="951" spans="1:38">
      <c r="A951" s="27"/>
      <c r="B951" s="27"/>
      <c r="C951" s="27"/>
      <c r="D951" s="27"/>
      <c r="E951" s="27"/>
      <c r="F951" s="27"/>
      <c r="G951" s="27"/>
      <c r="H951" s="27"/>
      <c r="I951" s="27"/>
      <c r="J951" s="27"/>
      <c r="K951" s="27"/>
      <c r="L951" s="27"/>
      <c r="M951" s="27"/>
      <c r="N951" s="27"/>
      <c r="O951" s="27"/>
      <c r="P951" s="27"/>
      <c r="Q951" s="27"/>
      <c r="R951" s="80"/>
      <c r="S951" s="27"/>
      <c r="T951" s="27"/>
      <c r="U951" s="27"/>
      <c r="V951" s="27"/>
      <c r="W951" s="27"/>
      <c r="X951" s="27"/>
      <c r="Y951" s="27"/>
      <c r="Z951" s="27"/>
      <c r="AA951" s="27"/>
      <c r="AB951" s="27"/>
      <c r="AC951" s="27"/>
      <c r="AD951" s="27"/>
      <c r="AE951" s="27"/>
      <c r="AF951" s="27"/>
      <c r="AG951" s="27"/>
      <c r="AH951" s="27"/>
      <c r="AI951" s="27"/>
      <c r="AJ951" s="27"/>
      <c r="AK951" s="27"/>
      <c r="AL951" s="27"/>
    </row>
    <row r="952" spans="1:38">
      <c r="A952" s="27"/>
      <c r="B952" s="27"/>
      <c r="C952" s="27"/>
      <c r="D952" s="27"/>
      <c r="E952" s="27"/>
      <c r="F952" s="27"/>
      <c r="G952" s="27"/>
      <c r="H952" s="27"/>
      <c r="I952" s="27"/>
      <c r="J952" s="27"/>
      <c r="K952" s="27"/>
      <c r="L952" s="27"/>
      <c r="M952" s="27"/>
      <c r="N952" s="27"/>
      <c r="O952" s="27"/>
      <c r="P952" s="27"/>
      <c r="Q952" s="27"/>
      <c r="R952" s="80"/>
      <c r="S952" s="27"/>
      <c r="T952" s="27"/>
      <c r="U952" s="27"/>
      <c r="V952" s="27"/>
      <c r="W952" s="27"/>
      <c r="X952" s="27"/>
      <c r="Y952" s="27"/>
      <c r="Z952" s="27"/>
      <c r="AA952" s="27"/>
      <c r="AB952" s="27"/>
      <c r="AC952" s="27"/>
      <c r="AD952" s="27"/>
      <c r="AE952" s="27"/>
      <c r="AF952" s="27"/>
      <c r="AG952" s="27"/>
      <c r="AH952" s="27"/>
      <c r="AI952" s="27"/>
      <c r="AJ952" s="27"/>
      <c r="AK952" s="27"/>
      <c r="AL952" s="27"/>
    </row>
    <row r="953" spans="1:38">
      <c r="A953" s="27"/>
      <c r="B953" s="27"/>
      <c r="C953" s="27"/>
      <c r="D953" s="27"/>
      <c r="E953" s="27"/>
      <c r="F953" s="27"/>
      <c r="G953" s="27"/>
      <c r="H953" s="27"/>
      <c r="I953" s="27"/>
      <c r="J953" s="27"/>
      <c r="K953" s="27"/>
      <c r="L953" s="27"/>
      <c r="M953" s="27"/>
      <c r="N953" s="27"/>
      <c r="O953" s="27"/>
      <c r="P953" s="27"/>
      <c r="Q953" s="27"/>
      <c r="R953" s="80"/>
      <c r="S953" s="27"/>
      <c r="T953" s="27"/>
      <c r="U953" s="27"/>
      <c r="V953" s="27"/>
      <c r="W953" s="27"/>
      <c r="X953" s="27"/>
      <c r="Y953" s="27"/>
      <c r="Z953" s="27"/>
      <c r="AA953" s="27"/>
      <c r="AB953" s="27"/>
      <c r="AC953" s="27"/>
      <c r="AD953" s="27"/>
      <c r="AE953" s="27"/>
      <c r="AF953" s="27"/>
      <c r="AG953" s="27"/>
      <c r="AH953" s="27"/>
      <c r="AI953" s="27"/>
      <c r="AJ953" s="27"/>
      <c r="AK953" s="27"/>
      <c r="AL953" s="27"/>
    </row>
    <row r="954" spans="1:38">
      <c r="A954" s="27"/>
      <c r="B954" s="27"/>
      <c r="C954" s="27"/>
      <c r="D954" s="27"/>
      <c r="E954" s="27"/>
      <c r="F954" s="27"/>
      <c r="G954" s="27"/>
      <c r="H954" s="27"/>
      <c r="I954" s="27"/>
      <c r="J954" s="27"/>
      <c r="K954" s="27"/>
      <c r="L954" s="27"/>
      <c r="M954" s="27"/>
      <c r="N954" s="27"/>
      <c r="O954" s="27"/>
      <c r="P954" s="27"/>
      <c r="Q954" s="27"/>
      <c r="R954" s="80"/>
      <c r="S954" s="27"/>
      <c r="T954" s="27"/>
      <c r="U954" s="27"/>
      <c r="V954" s="27"/>
      <c r="W954" s="27"/>
      <c r="X954" s="27"/>
      <c r="Y954" s="27"/>
      <c r="Z954" s="27"/>
      <c r="AA954" s="27"/>
      <c r="AB954" s="27"/>
      <c r="AC954" s="27"/>
      <c r="AD954" s="27"/>
      <c r="AE954" s="27"/>
      <c r="AF954" s="27"/>
      <c r="AG954" s="27"/>
      <c r="AH954" s="27"/>
      <c r="AI954" s="27"/>
      <c r="AJ954" s="27"/>
      <c r="AK954" s="27"/>
      <c r="AL954" s="27"/>
    </row>
    <row r="955" spans="1:38">
      <c r="A955" s="27"/>
      <c r="B955" s="27"/>
      <c r="C955" s="27"/>
      <c r="D955" s="27"/>
      <c r="E955" s="27"/>
      <c r="F955" s="27"/>
      <c r="G955" s="27"/>
      <c r="H955" s="27"/>
      <c r="I955" s="27"/>
      <c r="J955" s="27"/>
      <c r="K955" s="27"/>
      <c r="L955" s="27"/>
      <c r="M955" s="27"/>
      <c r="N955" s="27"/>
      <c r="O955" s="27"/>
      <c r="P955" s="27"/>
      <c r="Q955" s="27"/>
      <c r="R955" s="80"/>
      <c r="S955" s="27"/>
      <c r="T955" s="27"/>
      <c r="U955" s="27"/>
      <c r="V955" s="27"/>
      <c r="W955" s="27"/>
      <c r="X955" s="27"/>
      <c r="Y955" s="27"/>
      <c r="Z955" s="27"/>
      <c r="AA955" s="27"/>
      <c r="AB955" s="27"/>
      <c r="AC955" s="27"/>
      <c r="AD955" s="27"/>
      <c r="AE955" s="27"/>
      <c r="AF955" s="27"/>
      <c r="AG955" s="27"/>
      <c r="AH955" s="27"/>
      <c r="AI955" s="27"/>
      <c r="AJ955" s="27"/>
      <c r="AK955" s="27"/>
      <c r="AL955" s="27"/>
    </row>
    <row r="956" spans="1:38">
      <c r="A956" s="27"/>
      <c r="B956" s="27"/>
      <c r="C956" s="27"/>
      <c r="D956" s="27"/>
      <c r="E956" s="27"/>
      <c r="F956" s="27"/>
      <c r="G956" s="27"/>
      <c r="H956" s="27"/>
      <c r="I956" s="27"/>
      <c r="J956" s="27"/>
      <c r="K956" s="27"/>
      <c r="L956" s="27"/>
      <c r="M956" s="27"/>
      <c r="N956" s="27"/>
      <c r="O956" s="27"/>
      <c r="P956" s="27"/>
      <c r="Q956" s="27"/>
      <c r="R956" s="80"/>
      <c r="S956" s="27"/>
      <c r="T956" s="27"/>
      <c r="U956" s="27"/>
      <c r="V956" s="27"/>
      <c r="W956" s="27"/>
      <c r="X956" s="27"/>
      <c r="Y956" s="27"/>
      <c r="Z956" s="27"/>
      <c r="AA956" s="27"/>
      <c r="AB956" s="27"/>
      <c r="AC956" s="27"/>
      <c r="AD956" s="27"/>
      <c r="AE956" s="27"/>
      <c r="AF956" s="27"/>
      <c r="AG956" s="27"/>
      <c r="AH956" s="27"/>
      <c r="AI956" s="27"/>
      <c r="AJ956" s="27"/>
      <c r="AK956" s="27"/>
      <c r="AL956" s="27"/>
    </row>
    <row r="957" spans="1:38">
      <c r="A957" s="27"/>
      <c r="B957" s="27"/>
      <c r="C957" s="27"/>
      <c r="D957" s="27"/>
      <c r="E957" s="27"/>
      <c r="F957" s="27"/>
      <c r="G957" s="27"/>
      <c r="H957" s="27"/>
      <c r="I957" s="27"/>
      <c r="J957" s="27"/>
      <c r="K957" s="27"/>
      <c r="L957" s="27"/>
      <c r="M957" s="27"/>
      <c r="N957" s="27"/>
      <c r="O957" s="27"/>
      <c r="P957" s="27"/>
      <c r="Q957" s="27"/>
      <c r="R957" s="80"/>
      <c r="S957" s="27"/>
      <c r="T957" s="27"/>
      <c r="U957" s="27"/>
      <c r="V957" s="27"/>
      <c r="W957" s="27"/>
      <c r="X957" s="27"/>
      <c r="Y957" s="27"/>
      <c r="Z957" s="27"/>
      <c r="AA957" s="27"/>
      <c r="AB957" s="27"/>
      <c r="AC957" s="27"/>
      <c r="AD957" s="27"/>
      <c r="AE957" s="27"/>
      <c r="AF957" s="27"/>
      <c r="AG957" s="27"/>
      <c r="AH957" s="27"/>
      <c r="AI957" s="27"/>
      <c r="AJ957" s="27"/>
      <c r="AK957" s="27"/>
      <c r="AL957" s="27"/>
    </row>
    <row r="958" spans="1:38">
      <c r="A958" s="27"/>
      <c r="B958" s="27"/>
      <c r="C958" s="27"/>
      <c r="D958" s="27"/>
      <c r="E958" s="27"/>
      <c r="F958" s="27"/>
      <c r="G958" s="27"/>
      <c r="H958" s="27"/>
      <c r="I958" s="27"/>
      <c r="J958" s="27"/>
      <c r="K958" s="27"/>
      <c r="L958" s="27"/>
      <c r="M958" s="27"/>
      <c r="N958" s="27"/>
      <c r="O958" s="27"/>
      <c r="P958" s="27"/>
      <c r="Q958" s="27"/>
      <c r="R958" s="80"/>
      <c r="S958" s="27"/>
      <c r="T958" s="27"/>
      <c r="U958" s="27"/>
      <c r="V958" s="27"/>
      <c r="W958" s="27"/>
      <c r="X958" s="27"/>
      <c r="Y958" s="27"/>
      <c r="Z958" s="27"/>
      <c r="AA958" s="27"/>
      <c r="AB958" s="27"/>
      <c r="AC958" s="27"/>
      <c r="AD958" s="27"/>
      <c r="AE958" s="27"/>
      <c r="AF958" s="27"/>
      <c r="AG958" s="27"/>
      <c r="AH958" s="27"/>
      <c r="AI958" s="27"/>
      <c r="AJ958" s="27"/>
      <c r="AK958" s="27"/>
      <c r="AL958" s="27"/>
    </row>
    <row r="959" spans="1:38">
      <c r="A959" s="27"/>
      <c r="B959" s="27"/>
      <c r="C959" s="27"/>
      <c r="D959" s="27"/>
      <c r="E959" s="27"/>
      <c r="F959" s="27"/>
      <c r="G959" s="27"/>
      <c r="H959" s="27"/>
      <c r="I959" s="27"/>
      <c r="J959" s="27"/>
      <c r="K959" s="27"/>
      <c r="L959" s="27"/>
      <c r="M959" s="27"/>
      <c r="N959" s="27"/>
      <c r="O959" s="27"/>
      <c r="P959" s="27"/>
      <c r="Q959" s="27"/>
      <c r="R959" s="80"/>
      <c r="S959" s="27"/>
      <c r="T959" s="27"/>
      <c r="U959" s="27"/>
      <c r="V959" s="27"/>
      <c r="W959" s="27"/>
      <c r="X959" s="27"/>
      <c r="Y959" s="27"/>
      <c r="Z959" s="27"/>
      <c r="AA959" s="27"/>
      <c r="AB959" s="27"/>
      <c r="AC959" s="27"/>
      <c r="AD959" s="27"/>
      <c r="AE959" s="27"/>
      <c r="AF959" s="27"/>
      <c r="AG959" s="27"/>
      <c r="AH959" s="27"/>
      <c r="AI959" s="27"/>
      <c r="AJ959" s="27"/>
      <c r="AK959" s="27"/>
      <c r="AL959" s="27"/>
    </row>
    <row r="960" spans="1:38">
      <c r="A960" s="27"/>
      <c r="B960" s="27"/>
      <c r="C960" s="27"/>
      <c r="D960" s="27"/>
      <c r="E960" s="27"/>
      <c r="F960" s="27"/>
      <c r="G960" s="27"/>
      <c r="H960" s="27"/>
      <c r="I960" s="27"/>
      <c r="J960" s="27"/>
      <c r="K960" s="27"/>
      <c r="L960" s="27"/>
      <c r="M960" s="27"/>
      <c r="N960" s="27"/>
      <c r="O960" s="27"/>
      <c r="P960" s="27"/>
      <c r="Q960" s="27"/>
      <c r="R960" s="80"/>
      <c r="S960" s="27"/>
      <c r="T960" s="27"/>
      <c r="U960" s="27"/>
      <c r="V960" s="27"/>
      <c r="W960" s="27"/>
      <c r="X960" s="27"/>
      <c r="Y960" s="27"/>
      <c r="Z960" s="27"/>
      <c r="AA960" s="27"/>
      <c r="AB960" s="27"/>
      <c r="AC960" s="27"/>
      <c r="AD960" s="27"/>
      <c r="AE960" s="27"/>
      <c r="AF960" s="27"/>
      <c r="AG960" s="27"/>
      <c r="AH960" s="27"/>
      <c r="AI960" s="27"/>
      <c r="AJ960" s="27"/>
      <c r="AK960" s="27"/>
      <c r="AL960" s="27"/>
    </row>
    <row r="961" spans="1:38">
      <c r="A961" s="27"/>
      <c r="B961" s="27"/>
      <c r="C961" s="27"/>
      <c r="D961" s="27"/>
      <c r="E961" s="27"/>
      <c r="F961" s="27"/>
      <c r="G961" s="27"/>
      <c r="H961" s="27"/>
      <c r="I961" s="27"/>
      <c r="J961" s="27"/>
      <c r="K961" s="27"/>
      <c r="L961" s="27"/>
      <c r="M961" s="27"/>
      <c r="N961" s="27"/>
      <c r="O961" s="27"/>
      <c r="P961" s="27"/>
      <c r="Q961" s="27"/>
      <c r="R961" s="80"/>
      <c r="S961" s="27"/>
      <c r="T961" s="27"/>
      <c r="U961" s="27"/>
      <c r="V961" s="27"/>
      <c r="W961" s="27"/>
      <c r="X961" s="27"/>
      <c r="Y961" s="27"/>
      <c r="Z961" s="27"/>
      <c r="AA961" s="27"/>
      <c r="AB961" s="27"/>
      <c r="AC961" s="27"/>
      <c r="AD961" s="27"/>
      <c r="AE961" s="27"/>
      <c r="AF961" s="27"/>
      <c r="AG961" s="27"/>
      <c r="AH961" s="27"/>
      <c r="AI961" s="27"/>
      <c r="AJ961" s="27"/>
      <c r="AK961" s="27"/>
      <c r="AL961" s="27"/>
    </row>
    <row r="962" spans="1:38">
      <c r="A962" s="27"/>
      <c r="B962" s="27"/>
      <c r="C962" s="27"/>
      <c r="D962" s="27"/>
      <c r="E962" s="27"/>
      <c r="F962" s="27"/>
      <c r="G962" s="27"/>
      <c r="H962" s="27"/>
      <c r="I962" s="27"/>
      <c r="J962" s="27"/>
      <c r="K962" s="27"/>
      <c r="L962" s="27"/>
      <c r="M962" s="27"/>
      <c r="N962" s="27"/>
      <c r="O962" s="27"/>
      <c r="P962" s="27"/>
      <c r="Q962" s="27"/>
      <c r="R962" s="80"/>
      <c r="S962" s="27"/>
      <c r="T962" s="27"/>
      <c r="U962" s="27"/>
      <c r="V962" s="27"/>
      <c r="W962" s="27"/>
      <c r="X962" s="27"/>
      <c r="Y962" s="27"/>
      <c r="Z962" s="27"/>
      <c r="AA962" s="27"/>
      <c r="AB962" s="27"/>
      <c r="AC962" s="27"/>
      <c r="AD962" s="27"/>
      <c r="AE962" s="27"/>
      <c r="AF962" s="27"/>
      <c r="AG962" s="27"/>
      <c r="AH962" s="27"/>
      <c r="AI962" s="27"/>
      <c r="AJ962" s="27"/>
      <c r="AK962" s="27"/>
      <c r="AL962" s="27"/>
    </row>
    <row r="963" spans="1:38">
      <c r="A963" s="27"/>
      <c r="B963" s="27"/>
      <c r="C963" s="27"/>
      <c r="D963" s="27"/>
      <c r="E963" s="27"/>
      <c r="F963" s="27"/>
      <c r="G963" s="27"/>
      <c r="H963" s="27"/>
      <c r="I963" s="27"/>
      <c r="J963" s="27"/>
      <c r="K963" s="27"/>
      <c r="L963" s="27"/>
      <c r="M963" s="27"/>
      <c r="N963" s="27"/>
      <c r="O963" s="27"/>
      <c r="P963" s="27"/>
      <c r="Q963" s="27"/>
      <c r="R963" s="80"/>
      <c r="S963" s="27"/>
      <c r="T963" s="27"/>
      <c r="U963" s="27"/>
      <c r="V963" s="27"/>
      <c r="W963" s="27"/>
      <c r="X963" s="27"/>
      <c r="Y963" s="27"/>
      <c r="Z963" s="27"/>
      <c r="AA963" s="27"/>
      <c r="AB963" s="27"/>
      <c r="AC963" s="27"/>
      <c r="AD963" s="27"/>
      <c r="AE963" s="27"/>
      <c r="AF963" s="27"/>
      <c r="AG963" s="27"/>
      <c r="AH963" s="27"/>
      <c r="AI963" s="27"/>
      <c r="AJ963" s="27"/>
      <c r="AK963" s="27"/>
      <c r="AL963" s="27"/>
    </row>
    <row r="964" spans="1:38">
      <c r="A964" s="27"/>
      <c r="B964" s="27"/>
      <c r="C964" s="27"/>
      <c r="D964" s="27"/>
      <c r="E964" s="27"/>
      <c r="F964" s="27"/>
      <c r="G964" s="27"/>
      <c r="H964" s="27"/>
      <c r="I964" s="27"/>
      <c r="J964" s="27"/>
      <c r="K964" s="27"/>
      <c r="L964" s="27"/>
      <c r="M964" s="27"/>
      <c r="N964" s="27"/>
      <c r="O964" s="27"/>
      <c r="P964" s="27"/>
      <c r="Q964" s="27"/>
      <c r="R964" s="80"/>
      <c r="S964" s="27"/>
      <c r="T964" s="27"/>
      <c r="U964" s="27"/>
      <c r="V964" s="27"/>
      <c r="W964" s="27"/>
      <c r="X964" s="27"/>
      <c r="Y964" s="27"/>
      <c r="Z964" s="27"/>
      <c r="AA964" s="27"/>
      <c r="AB964" s="27"/>
      <c r="AC964" s="27"/>
      <c r="AD964" s="27"/>
      <c r="AE964" s="27"/>
      <c r="AF964" s="27"/>
      <c r="AG964" s="27"/>
      <c r="AH964" s="27"/>
      <c r="AI964" s="27"/>
      <c r="AJ964" s="27"/>
      <c r="AK964" s="27"/>
      <c r="AL964" s="27"/>
    </row>
    <row r="965" spans="1:38">
      <c r="A965" s="27"/>
      <c r="B965" s="27"/>
      <c r="C965" s="27"/>
      <c r="D965" s="27"/>
      <c r="E965" s="27"/>
      <c r="F965" s="27"/>
      <c r="G965" s="27"/>
      <c r="H965" s="27"/>
      <c r="I965" s="27"/>
      <c r="J965" s="27"/>
      <c r="K965" s="27"/>
      <c r="L965" s="27"/>
      <c r="M965" s="27"/>
      <c r="N965" s="27"/>
      <c r="O965" s="27"/>
      <c r="P965" s="27"/>
      <c r="Q965" s="27"/>
      <c r="R965" s="80"/>
      <c r="S965" s="27"/>
      <c r="T965" s="27"/>
      <c r="U965" s="27"/>
      <c r="V965" s="27"/>
      <c r="W965" s="27"/>
      <c r="X965" s="27"/>
      <c r="Y965" s="27"/>
      <c r="Z965" s="27"/>
      <c r="AA965" s="27"/>
      <c r="AB965" s="27"/>
      <c r="AC965" s="27"/>
      <c r="AD965" s="27"/>
      <c r="AE965" s="27"/>
      <c r="AF965" s="27"/>
      <c r="AG965" s="27"/>
      <c r="AH965" s="27"/>
      <c r="AI965" s="27"/>
      <c r="AJ965" s="27"/>
      <c r="AK965" s="27"/>
      <c r="AL965" s="27"/>
    </row>
    <row r="966" spans="1:38">
      <c r="A966" s="27"/>
      <c r="B966" s="27"/>
      <c r="C966" s="27"/>
      <c r="D966" s="27"/>
      <c r="E966" s="27"/>
      <c r="F966" s="27"/>
      <c r="G966" s="27"/>
      <c r="H966" s="27"/>
      <c r="I966" s="27"/>
      <c r="J966" s="27"/>
      <c r="K966" s="27"/>
      <c r="L966" s="27"/>
      <c r="M966" s="27"/>
      <c r="N966" s="27"/>
      <c r="O966" s="27"/>
      <c r="P966" s="27"/>
      <c r="Q966" s="27"/>
      <c r="R966" s="80"/>
      <c r="S966" s="27"/>
      <c r="T966" s="27"/>
      <c r="U966" s="27"/>
      <c r="V966" s="27"/>
      <c r="W966" s="27"/>
      <c r="X966" s="27"/>
      <c r="Y966" s="27"/>
      <c r="Z966" s="27"/>
      <c r="AA966" s="27"/>
      <c r="AB966" s="27"/>
      <c r="AC966" s="27"/>
      <c r="AD966" s="27"/>
      <c r="AE966" s="27"/>
      <c r="AF966" s="27"/>
      <c r="AG966" s="27"/>
      <c r="AH966" s="27"/>
      <c r="AI966" s="27"/>
      <c r="AJ966" s="27"/>
      <c r="AK966" s="27"/>
      <c r="AL966" s="27"/>
    </row>
    <row r="967" spans="1:38">
      <c r="A967" s="27"/>
      <c r="B967" s="27"/>
      <c r="C967" s="27"/>
      <c r="D967" s="27"/>
      <c r="E967" s="27"/>
      <c r="F967" s="27"/>
      <c r="G967" s="27"/>
      <c r="H967" s="27"/>
      <c r="I967" s="27"/>
      <c r="J967" s="27"/>
      <c r="K967" s="27"/>
      <c r="L967" s="27"/>
      <c r="M967" s="27"/>
      <c r="N967" s="27"/>
      <c r="O967" s="27"/>
      <c r="P967" s="27"/>
      <c r="Q967" s="27"/>
      <c r="R967" s="80"/>
      <c r="S967" s="27"/>
      <c r="T967" s="27"/>
      <c r="U967" s="27"/>
      <c r="V967" s="27"/>
      <c r="W967" s="27"/>
      <c r="X967" s="27"/>
      <c r="Y967" s="27"/>
      <c r="Z967" s="27"/>
      <c r="AA967" s="27"/>
      <c r="AB967" s="27"/>
      <c r="AC967" s="27"/>
      <c r="AD967" s="27"/>
      <c r="AE967" s="27"/>
      <c r="AF967" s="27"/>
      <c r="AG967" s="27"/>
      <c r="AH967" s="27"/>
      <c r="AI967" s="27"/>
      <c r="AJ967" s="27"/>
      <c r="AK967" s="27"/>
      <c r="AL967" s="27"/>
    </row>
    <row r="968" spans="1:38">
      <c r="A968" s="27"/>
      <c r="B968" s="27"/>
      <c r="C968" s="27"/>
      <c r="D968" s="27"/>
      <c r="E968" s="27"/>
      <c r="F968" s="27"/>
      <c r="G968" s="27"/>
      <c r="H968" s="27"/>
      <c r="I968" s="27"/>
      <c r="J968" s="27"/>
      <c r="K968" s="27"/>
      <c r="L968" s="27"/>
      <c r="M968" s="27"/>
      <c r="N968" s="27"/>
      <c r="O968" s="27"/>
      <c r="P968" s="27"/>
      <c r="Q968" s="27"/>
      <c r="R968" s="80"/>
      <c r="S968" s="27"/>
      <c r="T968" s="27"/>
      <c r="U968" s="27"/>
      <c r="V968" s="27"/>
      <c r="W968" s="27"/>
      <c r="X968" s="27"/>
      <c r="Y968" s="27"/>
      <c r="Z968" s="27"/>
      <c r="AA968" s="27"/>
      <c r="AB968" s="27"/>
      <c r="AC968" s="27"/>
      <c r="AD968" s="27"/>
      <c r="AE968" s="27"/>
      <c r="AF968" s="27"/>
      <c r="AG968" s="27"/>
      <c r="AH968" s="27"/>
      <c r="AI968" s="27"/>
      <c r="AJ968" s="27"/>
      <c r="AK968" s="27"/>
      <c r="AL968" s="27"/>
    </row>
    <row r="969" spans="1:38">
      <c r="A969" s="27"/>
      <c r="B969" s="27"/>
      <c r="C969" s="27"/>
      <c r="D969" s="27"/>
      <c r="E969" s="27"/>
      <c r="F969" s="27"/>
      <c r="G969" s="27"/>
      <c r="H969" s="27"/>
      <c r="I969" s="27"/>
      <c r="J969" s="27"/>
      <c r="K969" s="27"/>
      <c r="L969" s="27"/>
      <c r="M969" s="27"/>
      <c r="N969" s="27"/>
      <c r="O969" s="27"/>
      <c r="P969" s="27"/>
      <c r="Q969" s="27"/>
      <c r="R969" s="80"/>
      <c r="S969" s="27"/>
      <c r="T969" s="27"/>
      <c r="U969" s="27"/>
      <c r="V969" s="27"/>
      <c r="W969" s="27"/>
      <c r="X969" s="27"/>
      <c r="Y969" s="27"/>
      <c r="Z969" s="27"/>
      <c r="AA969" s="27"/>
      <c r="AB969" s="27"/>
      <c r="AC969" s="27"/>
      <c r="AD969" s="27"/>
      <c r="AE969" s="27"/>
      <c r="AF969" s="27"/>
      <c r="AG969" s="27"/>
      <c r="AH969" s="27"/>
      <c r="AI969" s="27"/>
      <c r="AJ969" s="27"/>
      <c r="AK969" s="27"/>
      <c r="AL969" s="27"/>
    </row>
    <row r="970" spans="1:38">
      <c r="A970" s="27"/>
      <c r="B970" s="27"/>
      <c r="C970" s="27"/>
      <c r="D970" s="27"/>
      <c r="E970" s="27"/>
      <c r="F970" s="27"/>
      <c r="G970" s="27"/>
      <c r="H970" s="27"/>
      <c r="I970" s="27"/>
      <c r="J970" s="27"/>
      <c r="K970" s="27"/>
      <c r="L970" s="27"/>
      <c r="M970" s="27"/>
      <c r="N970" s="27"/>
      <c r="O970" s="27"/>
      <c r="P970" s="27"/>
      <c r="Q970" s="27"/>
      <c r="R970" s="80"/>
      <c r="S970" s="27"/>
      <c r="T970" s="27"/>
      <c r="U970" s="27"/>
      <c r="V970" s="27"/>
      <c r="W970" s="27"/>
      <c r="X970" s="27"/>
      <c r="Y970" s="27"/>
      <c r="Z970" s="27"/>
      <c r="AA970" s="27"/>
      <c r="AB970" s="27"/>
      <c r="AC970" s="27"/>
      <c r="AD970" s="27"/>
      <c r="AE970" s="27"/>
      <c r="AF970" s="27"/>
      <c r="AG970" s="27"/>
      <c r="AH970" s="27"/>
      <c r="AI970" s="27"/>
      <c r="AJ970" s="27"/>
      <c r="AK970" s="27"/>
      <c r="AL970" s="27"/>
    </row>
    <row r="971" spans="1:38">
      <c r="A971" s="27"/>
      <c r="B971" s="27"/>
      <c r="C971" s="27"/>
      <c r="D971" s="27"/>
      <c r="E971" s="27"/>
      <c r="F971" s="27"/>
      <c r="G971" s="27"/>
      <c r="H971" s="27"/>
      <c r="I971" s="27"/>
      <c r="J971" s="27"/>
      <c r="K971" s="27"/>
      <c r="L971" s="27"/>
      <c r="M971" s="27"/>
      <c r="N971" s="27"/>
      <c r="O971" s="27"/>
      <c r="P971" s="27"/>
      <c r="Q971" s="27"/>
      <c r="R971" s="80"/>
      <c r="S971" s="27"/>
      <c r="T971" s="27"/>
      <c r="U971" s="27"/>
      <c r="V971" s="27"/>
      <c r="W971" s="27"/>
      <c r="X971" s="27"/>
      <c r="Y971" s="27"/>
      <c r="Z971" s="27"/>
      <c r="AA971" s="27"/>
      <c r="AB971" s="27"/>
      <c r="AC971" s="27"/>
      <c r="AD971" s="27"/>
      <c r="AE971" s="27"/>
      <c r="AF971" s="27"/>
      <c r="AG971" s="27"/>
      <c r="AH971" s="27"/>
      <c r="AI971" s="27"/>
      <c r="AJ971" s="27"/>
      <c r="AK971" s="27"/>
      <c r="AL971" s="27"/>
    </row>
    <row r="972" spans="1:38">
      <c r="A972" s="27"/>
      <c r="B972" s="27"/>
      <c r="C972" s="27"/>
      <c r="D972" s="27"/>
      <c r="E972" s="27"/>
      <c r="F972" s="27"/>
      <c r="G972" s="27"/>
      <c r="H972" s="27"/>
      <c r="I972" s="27"/>
      <c r="J972" s="27"/>
      <c r="K972" s="27"/>
      <c r="L972" s="27"/>
      <c r="M972" s="27"/>
      <c r="N972" s="27"/>
      <c r="O972" s="27"/>
      <c r="P972" s="27"/>
      <c r="Q972" s="27"/>
      <c r="R972" s="80"/>
      <c r="S972" s="27"/>
      <c r="T972" s="27"/>
      <c r="U972" s="27"/>
      <c r="V972" s="27"/>
      <c r="W972" s="27"/>
      <c r="X972" s="27"/>
      <c r="Y972" s="27"/>
      <c r="Z972" s="27"/>
      <c r="AA972" s="27"/>
      <c r="AB972" s="27"/>
      <c r="AC972" s="27"/>
      <c r="AD972" s="27"/>
      <c r="AE972" s="27"/>
      <c r="AF972" s="27"/>
      <c r="AG972" s="27"/>
      <c r="AH972" s="27"/>
      <c r="AI972" s="27"/>
      <c r="AJ972" s="27"/>
      <c r="AK972" s="27"/>
      <c r="AL972" s="27"/>
    </row>
    <row r="973" spans="1:38">
      <c r="A973" s="27"/>
      <c r="B973" s="27"/>
      <c r="C973" s="27"/>
      <c r="D973" s="27"/>
      <c r="E973" s="27"/>
      <c r="F973" s="27"/>
      <c r="G973" s="27"/>
      <c r="H973" s="27"/>
      <c r="I973" s="27"/>
      <c r="J973" s="27"/>
      <c r="K973" s="27"/>
      <c r="L973" s="27"/>
      <c r="M973" s="27"/>
      <c r="N973" s="27"/>
      <c r="O973" s="27"/>
      <c r="P973" s="27"/>
      <c r="Q973" s="27"/>
      <c r="R973" s="80"/>
      <c r="S973" s="27"/>
      <c r="T973" s="27"/>
      <c r="U973" s="27"/>
      <c r="V973" s="27"/>
      <c r="W973" s="27"/>
      <c r="X973" s="27"/>
      <c r="Y973" s="27"/>
      <c r="Z973" s="27"/>
      <c r="AA973" s="27"/>
      <c r="AB973" s="27"/>
      <c r="AC973" s="27"/>
      <c r="AD973" s="27"/>
      <c r="AE973" s="27"/>
      <c r="AF973" s="27"/>
      <c r="AG973" s="27"/>
      <c r="AH973" s="27"/>
      <c r="AI973" s="27"/>
      <c r="AJ973" s="27"/>
      <c r="AK973" s="27"/>
      <c r="AL973" s="27"/>
    </row>
    <row r="974" spans="1:38">
      <c r="A974" s="27"/>
      <c r="B974" s="27"/>
      <c r="C974" s="27"/>
      <c r="D974" s="27"/>
      <c r="E974" s="27"/>
      <c r="F974" s="27"/>
      <c r="G974" s="27"/>
      <c r="H974" s="27"/>
      <c r="I974" s="27"/>
      <c r="J974" s="27"/>
      <c r="K974" s="27"/>
      <c r="L974" s="27"/>
      <c r="M974" s="27"/>
      <c r="N974" s="27"/>
      <c r="O974" s="27"/>
      <c r="P974" s="27"/>
      <c r="Q974" s="27"/>
      <c r="R974" s="80"/>
      <c r="S974" s="27"/>
      <c r="T974" s="27"/>
      <c r="U974" s="27"/>
      <c r="V974" s="27"/>
      <c r="W974" s="27"/>
      <c r="X974" s="27"/>
      <c r="Y974" s="27"/>
      <c r="Z974" s="27"/>
      <c r="AA974" s="27"/>
      <c r="AB974" s="27"/>
      <c r="AC974" s="27"/>
      <c r="AD974" s="27"/>
      <c r="AE974" s="27"/>
      <c r="AF974" s="27"/>
      <c r="AG974" s="27"/>
      <c r="AH974" s="27"/>
      <c r="AI974" s="27"/>
      <c r="AJ974" s="27"/>
      <c r="AK974" s="27"/>
      <c r="AL974" s="27"/>
    </row>
    <row r="975" spans="1:38">
      <c r="A975" s="27"/>
      <c r="B975" s="27"/>
      <c r="C975" s="27"/>
      <c r="D975" s="27"/>
      <c r="E975" s="27"/>
      <c r="F975" s="27"/>
      <c r="G975" s="27"/>
      <c r="H975" s="27"/>
      <c r="I975" s="27"/>
      <c r="J975" s="27"/>
      <c r="K975" s="27"/>
      <c r="L975" s="27"/>
      <c r="M975" s="27"/>
      <c r="N975" s="27"/>
      <c r="O975" s="27"/>
      <c r="P975" s="27"/>
      <c r="Q975" s="27"/>
      <c r="R975" s="80"/>
      <c r="S975" s="27"/>
      <c r="T975" s="27"/>
      <c r="U975" s="27"/>
      <c r="V975" s="27"/>
      <c r="W975" s="27"/>
      <c r="X975" s="27"/>
      <c r="Y975" s="27"/>
      <c r="Z975" s="27"/>
      <c r="AA975" s="27"/>
      <c r="AB975" s="27"/>
      <c r="AC975" s="27"/>
      <c r="AD975" s="27"/>
      <c r="AE975" s="27"/>
      <c r="AF975" s="27"/>
      <c r="AG975" s="27"/>
      <c r="AH975" s="27"/>
      <c r="AI975" s="27"/>
      <c r="AJ975" s="27"/>
      <c r="AK975" s="27"/>
      <c r="AL975" s="27"/>
    </row>
    <row r="976" spans="1:38">
      <c r="A976" s="27"/>
      <c r="B976" s="27"/>
      <c r="C976" s="27"/>
      <c r="D976" s="27"/>
      <c r="E976" s="27"/>
      <c r="F976" s="27"/>
      <c r="G976" s="27"/>
      <c r="H976" s="27"/>
      <c r="I976" s="27"/>
      <c r="J976" s="27"/>
      <c r="K976" s="27"/>
      <c r="L976" s="27"/>
      <c r="M976" s="27"/>
      <c r="N976" s="27"/>
      <c r="O976" s="27"/>
      <c r="P976" s="27"/>
      <c r="Q976" s="27"/>
      <c r="R976" s="80"/>
      <c r="S976" s="27"/>
      <c r="T976" s="27"/>
      <c r="U976" s="27"/>
      <c r="V976" s="27"/>
      <c r="W976" s="27"/>
      <c r="X976" s="27"/>
      <c r="Y976" s="27"/>
      <c r="Z976" s="27"/>
      <c r="AA976" s="27"/>
      <c r="AB976" s="27"/>
      <c r="AC976" s="27"/>
      <c r="AD976" s="27"/>
      <c r="AE976" s="27"/>
      <c r="AF976" s="27"/>
      <c r="AG976" s="27"/>
      <c r="AH976" s="27"/>
      <c r="AI976" s="27"/>
      <c r="AJ976" s="27"/>
      <c r="AK976" s="27"/>
      <c r="AL976" s="27"/>
    </row>
    <row r="977" spans="1:38">
      <c r="A977" s="27"/>
      <c r="B977" s="27"/>
      <c r="C977" s="27"/>
      <c r="D977" s="27"/>
      <c r="E977" s="27"/>
      <c r="F977" s="27"/>
      <c r="G977" s="27"/>
      <c r="H977" s="27"/>
      <c r="I977" s="27"/>
      <c r="J977" s="27"/>
      <c r="K977" s="27"/>
      <c r="L977" s="27"/>
      <c r="M977" s="27"/>
      <c r="N977" s="27"/>
      <c r="O977" s="27"/>
      <c r="P977" s="27"/>
      <c r="Q977" s="27"/>
      <c r="R977" s="80"/>
      <c r="S977" s="27"/>
      <c r="T977" s="27"/>
      <c r="U977" s="27"/>
      <c r="V977" s="27"/>
      <c r="W977" s="27"/>
      <c r="X977" s="27"/>
      <c r="Y977" s="27"/>
      <c r="Z977" s="27"/>
      <c r="AA977" s="27"/>
      <c r="AB977" s="27"/>
      <c r="AC977" s="27"/>
      <c r="AD977" s="27"/>
      <c r="AE977" s="27"/>
      <c r="AF977" s="27"/>
      <c r="AG977" s="27"/>
      <c r="AH977" s="27"/>
      <c r="AI977" s="27"/>
      <c r="AJ977" s="27"/>
      <c r="AK977" s="27"/>
      <c r="AL977" s="27"/>
    </row>
    <row r="978" spans="1:38">
      <c r="A978" s="27"/>
      <c r="B978" s="27"/>
      <c r="C978" s="27"/>
      <c r="D978" s="27"/>
      <c r="E978" s="27"/>
      <c r="F978" s="27"/>
      <c r="G978" s="27"/>
      <c r="H978" s="27"/>
      <c r="I978" s="27"/>
      <c r="J978" s="27"/>
      <c r="K978" s="27"/>
      <c r="L978" s="27"/>
      <c r="M978" s="27"/>
      <c r="N978" s="27"/>
      <c r="O978" s="27"/>
      <c r="P978" s="27"/>
      <c r="Q978" s="27"/>
      <c r="R978" s="80"/>
      <c r="S978" s="27"/>
      <c r="T978" s="27"/>
      <c r="U978" s="27"/>
      <c r="V978" s="27"/>
      <c r="W978" s="27"/>
      <c r="X978" s="27"/>
      <c r="Y978" s="27"/>
      <c r="Z978" s="27"/>
      <c r="AA978" s="27"/>
      <c r="AB978" s="27"/>
      <c r="AC978" s="27"/>
      <c r="AD978" s="27"/>
      <c r="AE978" s="27"/>
      <c r="AF978" s="27"/>
      <c r="AG978" s="27"/>
      <c r="AH978" s="27"/>
      <c r="AI978" s="27"/>
      <c r="AJ978" s="27"/>
      <c r="AK978" s="27"/>
      <c r="AL978" s="27"/>
    </row>
    <row r="979" spans="1:38">
      <c r="A979" s="27"/>
      <c r="B979" s="27"/>
      <c r="C979" s="27"/>
      <c r="D979" s="27"/>
      <c r="E979" s="27"/>
      <c r="F979" s="27"/>
      <c r="G979" s="27"/>
      <c r="H979" s="27"/>
      <c r="I979" s="27"/>
      <c r="J979" s="27"/>
      <c r="K979" s="27"/>
      <c r="L979" s="27"/>
      <c r="M979" s="27"/>
      <c r="N979" s="27"/>
      <c r="O979" s="27"/>
      <c r="P979" s="27"/>
      <c r="Q979" s="27"/>
      <c r="R979" s="80"/>
      <c r="S979" s="27"/>
      <c r="T979" s="27"/>
      <c r="U979" s="27"/>
      <c r="V979" s="27"/>
      <c r="W979" s="27"/>
      <c r="X979" s="27"/>
      <c r="Y979" s="27"/>
      <c r="Z979" s="27"/>
      <c r="AA979" s="27"/>
      <c r="AB979" s="27"/>
      <c r="AC979" s="27"/>
      <c r="AD979" s="27"/>
      <c r="AE979" s="27"/>
      <c r="AF979" s="27"/>
      <c r="AG979" s="27"/>
      <c r="AH979" s="27"/>
      <c r="AI979" s="27"/>
      <c r="AJ979" s="27"/>
      <c r="AK979" s="27"/>
      <c r="AL979" s="27"/>
    </row>
    <row r="980" spans="1:38">
      <c r="A980" s="27"/>
      <c r="B980" s="27"/>
      <c r="C980" s="27"/>
      <c r="D980" s="27"/>
      <c r="E980" s="27"/>
      <c r="F980" s="27"/>
      <c r="G980" s="27"/>
      <c r="H980" s="27"/>
      <c r="I980" s="27"/>
      <c r="J980" s="27"/>
      <c r="K980" s="27"/>
      <c r="L980" s="27"/>
      <c r="M980" s="27"/>
      <c r="N980" s="27"/>
      <c r="O980" s="27"/>
      <c r="P980" s="27"/>
      <c r="Q980" s="27"/>
      <c r="R980" s="80"/>
      <c r="S980" s="27"/>
      <c r="T980" s="27"/>
      <c r="U980" s="27"/>
      <c r="V980" s="27"/>
      <c r="W980" s="27"/>
      <c r="X980" s="27"/>
      <c r="Y980" s="27"/>
      <c r="Z980" s="27"/>
      <c r="AA980" s="27"/>
      <c r="AB980" s="27"/>
      <c r="AC980" s="27"/>
      <c r="AD980" s="27"/>
      <c r="AE980" s="27"/>
      <c r="AF980" s="27"/>
      <c r="AG980" s="27"/>
      <c r="AH980" s="27"/>
      <c r="AI980" s="27"/>
      <c r="AJ980" s="27"/>
      <c r="AK980" s="27"/>
      <c r="AL980" s="27"/>
    </row>
    <row r="981" spans="1:38">
      <c r="A981" s="27"/>
      <c r="B981" s="27"/>
      <c r="C981" s="27"/>
      <c r="D981" s="27"/>
      <c r="E981" s="27"/>
      <c r="F981" s="27"/>
      <c r="G981" s="27"/>
      <c r="H981" s="27"/>
      <c r="I981" s="27"/>
      <c r="J981" s="27"/>
      <c r="K981" s="27"/>
      <c r="L981" s="27"/>
      <c r="M981" s="27"/>
      <c r="N981" s="27"/>
      <c r="O981" s="27"/>
      <c r="P981" s="27"/>
      <c r="Q981" s="27"/>
      <c r="R981" s="80"/>
      <c r="S981" s="27"/>
      <c r="T981" s="27"/>
      <c r="U981" s="27"/>
      <c r="V981" s="27"/>
      <c r="W981" s="27"/>
      <c r="X981" s="27"/>
      <c r="Y981" s="27"/>
      <c r="Z981" s="27"/>
      <c r="AA981" s="27"/>
      <c r="AB981" s="27"/>
      <c r="AC981" s="27"/>
      <c r="AD981" s="27"/>
      <c r="AE981" s="27"/>
      <c r="AF981" s="27"/>
      <c r="AG981" s="27"/>
      <c r="AH981" s="27"/>
      <c r="AI981" s="27"/>
      <c r="AJ981" s="27"/>
      <c r="AK981" s="27"/>
      <c r="AL981" s="27"/>
    </row>
    <row r="982" spans="1:38">
      <c r="A982" s="27"/>
      <c r="B982" s="27"/>
      <c r="C982" s="27"/>
      <c r="D982" s="27"/>
      <c r="E982" s="27"/>
      <c r="F982" s="27"/>
      <c r="G982" s="27"/>
      <c r="H982" s="27"/>
      <c r="I982" s="27"/>
      <c r="J982" s="27"/>
      <c r="K982" s="27"/>
      <c r="L982" s="27"/>
      <c r="M982" s="27"/>
      <c r="N982" s="27"/>
      <c r="O982" s="27"/>
      <c r="P982" s="27"/>
      <c r="Q982" s="27"/>
      <c r="R982" s="80"/>
      <c r="S982" s="27"/>
      <c r="T982" s="27"/>
      <c r="U982" s="27"/>
      <c r="V982" s="27"/>
      <c r="W982" s="27"/>
      <c r="X982" s="27"/>
      <c r="Y982" s="27"/>
      <c r="Z982" s="27"/>
      <c r="AA982" s="27"/>
      <c r="AB982" s="27"/>
      <c r="AC982" s="27"/>
      <c r="AD982" s="27"/>
      <c r="AE982" s="27"/>
      <c r="AF982" s="27"/>
      <c r="AG982" s="27"/>
      <c r="AH982" s="27"/>
      <c r="AI982" s="27"/>
      <c r="AJ982" s="27"/>
      <c r="AK982" s="27"/>
      <c r="AL982" s="27"/>
    </row>
    <row r="983" spans="1:38">
      <c r="A983" s="27"/>
      <c r="B983" s="27"/>
      <c r="C983" s="27"/>
      <c r="D983" s="27"/>
      <c r="E983" s="27"/>
      <c r="F983" s="27"/>
      <c r="G983" s="27"/>
      <c r="H983" s="27"/>
      <c r="I983" s="27"/>
      <c r="J983" s="27"/>
      <c r="K983" s="27"/>
      <c r="L983" s="27"/>
      <c r="M983" s="27"/>
      <c r="N983" s="27"/>
      <c r="O983" s="27"/>
      <c r="P983" s="27"/>
      <c r="Q983" s="27"/>
      <c r="R983" s="80"/>
      <c r="S983" s="27"/>
      <c r="T983" s="27"/>
      <c r="U983" s="27"/>
      <c r="V983" s="27"/>
      <c r="W983" s="27"/>
      <c r="X983" s="27"/>
      <c r="Y983" s="27"/>
      <c r="Z983" s="27"/>
      <c r="AA983" s="27"/>
      <c r="AB983" s="27"/>
      <c r="AC983" s="27"/>
      <c r="AD983" s="27"/>
      <c r="AE983" s="27"/>
      <c r="AF983" s="27"/>
      <c r="AG983" s="27"/>
      <c r="AH983" s="27"/>
      <c r="AI983" s="27"/>
      <c r="AJ983" s="27"/>
      <c r="AK983" s="27"/>
      <c r="AL983" s="27"/>
    </row>
    <row r="984" spans="1:38">
      <c r="A984" s="27"/>
      <c r="B984" s="27"/>
      <c r="C984" s="27"/>
      <c r="D984" s="27"/>
      <c r="E984" s="27"/>
      <c r="F984" s="27"/>
      <c r="G984" s="27"/>
      <c r="H984" s="27"/>
      <c r="I984" s="27"/>
      <c r="J984" s="27"/>
      <c r="K984" s="27"/>
      <c r="L984" s="27"/>
      <c r="M984" s="27"/>
      <c r="N984" s="27"/>
      <c r="O984" s="27"/>
      <c r="P984" s="27"/>
      <c r="Q984" s="27"/>
      <c r="R984" s="80"/>
      <c r="S984" s="27"/>
      <c r="T984" s="27"/>
      <c r="U984" s="27"/>
      <c r="V984" s="27"/>
      <c r="W984" s="27"/>
      <c r="X984" s="27"/>
      <c r="Y984" s="27"/>
      <c r="Z984" s="27"/>
      <c r="AA984" s="27"/>
      <c r="AB984" s="27"/>
      <c r="AC984" s="27"/>
      <c r="AD984" s="27"/>
      <c r="AE984" s="27"/>
      <c r="AF984" s="27"/>
      <c r="AG984" s="27"/>
      <c r="AH984" s="27"/>
      <c r="AI984" s="27"/>
      <c r="AJ984" s="27"/>
      <c r="AK984" s="27"/>
      <c r="AL984" s="27"/>
    </row>
    <row r="985" spans="1:38">
      <c r="A985" s="27"/>
      <c r="B985" s="27"/>
      <c r="C985" s="27"/>
      <c r="D985" s="27"/>
      <c r="E985" s="27"/>
      <c r="F985" s="27"/>
      <c r="G985" s="27"/>
      <c r="H985" s="27"/>
      <c r="I985" s="27"/>
      <c r="J985" s="27"/>
      <c r="K985" s="27"/>
      <c r="L985" s="27"/>
      <c r="M985" s="27"/>
      <c r="N985" s="27"/>
      <c r="O985" s="27"/>
      <c r="P985" s="27"/>
      <c r="Q985" s="27"/>
      <c r="R985" s="80"/>
      <c r="S985" s="27"/>
      <c r="T985" s="27"/>
      <c r="U985" s="27"/>
      <c r="V985" s="27"/>
      <c r="W985" s="27"/>
      <c r="X985" s="27"/>
      <c r="Y985" s="27"/>
      <c r="Z985" s="27"/>
      <c r="AA985" s="27"/>
      <c r="AB985" s="27"/>
      <c r="AC985" s="27"/>
      <c r="AD985" s="27"/>
      <c r="AE985" s="27"/>
      <c r="AF985" s="27"/>
      <c r="AG985" s="27"/>
      <c r="AH985" s="27"/>
      <c r="AI985" s="27"/>
      <c r="AJ985" s="27"/>
      <c r="AK985" s="27"/>
      <c r="AL985" s="27"/>
    </row>
    <row r="986" spans="1:38">
      <c r="A986" s="27"/>
      <c r="B986" s="27"/>
      <c r="C986" s="27"/>
      <c r="D986" s="27"/>
      <c r="E986" s="27"/>
      <c r="F986" s="27"/>
      <c r="G986" s="27"/>
      <c r="H986" s="27"/>
      <c r="I986" s="27"/>
      <c r="J986" s="27"/>
      <c r="K986" s="27"/>
      <c r="L986" s="27"/>
      <c r="M986" s="27"/>
      <c r="N986" s="27"/>
      <c r="O986" s="27"/>
      <c r="P986" s="27"/>
      <c r="Q986" s="27"/>
      <c r="R986" s="80"/>
      <c r="S986" s="27"/>
      <c r="T986" s="27"/>
      <c r="U986" s="27"/>
      <c r="V986" s="27"/>
      <c r="W986" s="27"/>
      <c r="X986" s="27"/>
      <c r="Y986" s="27"/>
      <c r="Z986" s="27"/>
      <c r="AA986" s="27"/>
      <c r="AB986" s="27"/>
      <c r="AC986" s="27"/>
      <c r="AD986" s="27"/>
      <c r="AE986" s="27"/>
      <c r="AF986" s="27"/>
      <c r="AG986" s="27"/>
      <c r="AH986" s="27"/>
      <c r="AI986" s="27"/>
      <c r="AJ986" s="27"/>
      <c r="AK986" s="27"/>
      <c r="AL986" s="27"/>
    </row>
    <row r="987" spans="1:38">
      <c r="A987" s="27"/>
      <c r="B987" s="27"/>
      <c r="C987" s="27"/>
      <c r="D987" s="27"/>
      <c r="E987" s="27"/>
      <c r="F987" s="27"/>
      <c r="G987" s="27"/>
      <c r="H987" s="27"/>
      <c r="I987" s="27"/>
      <c r="J987" s="27"/>
      <c r="K987" s="27"/>
      <c r="L987" s="27"/>
      <c r="M987" s="27"/>
      <c r="N987" s="27"/>
      <c r="O987" s="27"/>
      <c r="P987" s="27"/>
      <c r="Q987" s="27"/>
      <c r="R987" s="80"/>
      <c r="S987" s="27"/>
      <c r="T987" s="27"/>
      <c r="U987" s="27"/>
      <c r="V987" s="27"/>
      <c r="W987" s="27"/>
      <c r="X987" s="27"/>
      <c r="Y987" s="27"/>
      <c r="Z987" s="27"/>
      <c r="AA987" s="27"/>
      <c r="AB987" s="27"/>
      <c r="AC987" s="27"/>
      <c r="AD987" s="27"/>
      <c r="AE987" s="27"/>
      <c r="AF987" s="27"/>
      <c r="AG987" s="27"/>
      <c r="AH987" s="27"/>
      <c r="AI987" s="27"/>
      <c r="AJ987" s="27"/>
      <c r="AK987" s="27"/>
      <c r="AL987" s="27"/>
    </row>
    <row r="988" spans="1:38">
      <c r="A988" s="27"/>
      <c r="B988" s="27"/>
      <c r="C988" s="27"/>
      <c r="D988" s="27"/>
      <c r="E988" s="27"/>
      <c r="F988" s="27"/>
      <c r="G988" s="27"/>
      <c r="H988" s="27"/>
      <c r="I988" s="27"/>
      <c r="J988" s="27"/>
      <c r="K988" s="27"/>
      <c r="L988" s="27"/>
      <c r="M988" s="27"/>
      <c r="N988" s="27"/>
      <c r="O988" s="27"/>
      <c r="P988" s="27"/>
      <c r="Q988" s="27"/>
      <c r="R988" s="80"/>
      <c r="S988" s="27"/>
      <c r="T988" s="27"/>
      <c r="U988" s="27"/>
      <c r="V988" s="27"/>
      <c r="W988" s="27"/>
      <c r="X988" s="27"/>
      <c r="Y988" s="27"/>
      <c r="Z988" s="27"/>
      <c r="AA988" s="27"/>
      <c r="AB988" s="27"/>
      <c r="AC988" s="27"/>
      <c r="AD988" s="27"/>
      <c r="AE988" s="27"/>
      <c r="AF988" s="27"/>
      <c r="AG988" s="27"/>
      <c r="AH988" s="27"/>
      <c r="AI988" s="27"/>
      <c r="AJ988" s="27"/>
      <c r="AK988" s="27"/>
      <c r="AL988" s="27"/>
    </row>
    <row r="989" spans="1:38">
      <c r="A989" s="27"/>
      <c r="B989" s="27"/>
      <c r="C989" s="27"/>
      <c r="D989" s="27"/>
      <c r="E989" s="27"/>
      <c r="F989" s="27"/>
      <c r="G989" s="27"/>
      <c r="H989" s="27"/>
      <c r="I989" s="27"/>
      <c r="J989" s="27"/>
      <c r="K989" s="27"/>
      <c r="L989" s="27"/>
      <c r="M989" s="27"/>
      <c r="N989" s="27"/>
      <c r="O989" s="27"/>
      <c r="P989" s="27"/>
      <c r="Q989" s="27"/>
      <c r="R989" s="80"/>
      <c r="S989" s="27"/>
      <c r="T989" s="27"/>
      <c r="U989" s="27"/>
      <c r="V989" s="27"/>
      <c r="W989" s="27"/>
      <c r="X989" s="27"/>
      <c r="Y989" s="27"/>
      <c r="Z989" s="27"/>
      <c r="AA989" s="27"/>
      <c r="AB989" s="27"/>
      <c r="AC989" s="27"/>
      <c r="AD989" s="27"/>
      <c r="AE989" s="27"/>
      <c r="AF989" s="27"/>
      <c r="AG989" s="27"/>
      <c r="AH989" s="27"/>
      <c r="AI989" s="27"/>
      <c r="AJ989" s="27"/>
      <c r="AK989" s="27"/>
      <c r="AL989" s="27"/>
    </row>
    <row r="990" spans="1:38">
      <c r="A990" s="27"/>
      <c r="B990" s="27"/>
      <c r="C990" s="27"/>
      <c r="D990" s="27"/>
      <c r="E990" s="27"/>
      <c r="F990" s="27"/>
      <c r="G990" s="27"/>
      <c r="H990" s="27"/>
      <c r="I990" s="27"/>
      <c r="J990" s="27"/>
      <c r="K990" s="27"/>
      <c r="L990" s="27"/>
      <c r="M990" s="27"/>
      <c r="N990" s="27"/>
      <c r="O990" s="27"/>
      <c r="P990" s="27"/>
      <c r="Q990" s="27"/>
      <c r="R990" s="80"/>
      <c r="S990" s="27"/>
      <c r="T990" s="27"/>
      <c r="U990" s="27"/>
      <c r="V990" s="27"/>
      <c r="W990" s="27"/>
      <c r="X990" s="27"/>
      <c r="Y990" s="27"/>
      <c r="Z990" s="27"/>
      <c r="AA990" s="27"/>
      <c r="AB990" s="27"/>
      <c r="AC990" s="27"/>
      <c r="AD990" s="27"/>
      <c r="AE990" s="27"/>
      <c r="AF990" s="27"/>
      <c r="AG990" s="27"/>
      <c r="AH990" s="27"/>
      <c r="AI990" s="27"/>
      <c r="AJ990" s="27"/>
      <c r="AK990" s="27"/>
      <c r="AL990" s="27"/>
    </row>
    <row r="991" spans="1:38">
      <c r="A991" s="27"/>
      <c r="B991" s="27"/>
      <c r="C991" s="27"/>
      <c r="D991" s="27"/>
      <c r="E991" s="27"/>
      <c r="F991" s="27"/>
      <c r="G991" s="27"/>
      <c r="H991" s="27"/>
      <c r="I991" s="27"/>
      <c r="J991" s="27"/>
      <c r="K991" s="27"/>
      <c r="L991" s="27"/>
      <c r="M991" s="27"/>
      <c r="N991" s="27"/>
      <c r="O991" s="27"/>
      <c r="P991" s="27"/>
      <c r="Q991" s="27"/>
      <c r="R991" s="80"/>
      <c r="S991" s="27"/>
      <c r="T991" s="27"/>
      <c r="U991" s="27"/>
      <c r="V991" s="27"/>
      <c r="W991" s="27"/>
      <c r="X991" s="27"/>
      <c r="Y991" s="27"/>
      <c r="Z991" s="27"/>
      <c r="AA991" s="27"/>
      <c r="AB991" s="27"/>
      <c r="AC991" s="27"/>
      <c r="AD991" s="27"/>
      <c r="AE991" s="27"/>
      <c r="AF991" s="27"/>
      <c r="AG991" s="27"/>
      <c r="AH991" s="27"/>
      <c r="AI991" s="27"/>
      <c r="AJ991" s="27"/>
      <c r="AK991" s="27"/>
      <c r="AL991" s="27"/>
    </row>
    <row r="992" spans="1:38">
      <c r="A992" s="27"/>
      <c r="B992" s="27"/>
      <c r="C992" s="27"/>
      <c r="D992" s="27"/>
      <c r="E992" s="27"/>
      <c r="F992" s="27"/>
      <c r="G992" s="27"/>
      <c r="H992" s="27"/>
      <c r="I992" s="27"/>
      <c r="J992" s="27"/>
      <c r="K992" s="27"/>
      <c r="L992" s="27"/>
      <c r="M992" s="27"/>
      <c r="N992" s="27"/>
      <c r="O992" s="27"/>
      <c r="P992" s="27"/>
      <c r="Q992" s="27"/>
      <c r="R992" s="80"/>
      <c r="S992" s="27"/>
      <c r="T992" s="27"/>
      <c r="U992" s="27"/>
      <c r="V992" s="27"/>
      <c r="W992" s="27"/>
      <c r="X992" s="27"/>
      <c r="Y992" s="27"/>
      <c r="Z992" s="27"/>
      <c r="AA992" s="27"/>
      <c r="AB992" s="27"/>
      <c r="AC992" s="27"/>
      <c r="AD992" s="27"/>
      <c r="AE992" s="27"/>
      <c r="AF992" s="27"/>
      <c r="AG992" s="27"/>
      <c r="AH992" s="27"/>
      <c r="AI992" s="27"/>
      <c r="AJ992" s="27"/>
      <c r="AK992" s="27"/>
      <c r="AL992" s="27"/>
    </row>
    <row r="993" spans="1:38">
      <c r="A993" s="27"/>
      <c r="B993" s="27"/>
      <c r="C993" s="27"/>
      <c r="D993" s="27"/>
      <c r="E993" s="27"/>
      <c r="F993" s="27"/>
      <c r="G993" s="27"/>
      <c r="H993" s="27"/>
      <c r="I993" s="27"/>
      <c r="J993" s="27"/>
      <c r="K993" s="27"/>
      <c r="L993" s="27"/>
      <c r="M993" s="27"/>
      <c r="N993" s="27"/>
      <c r="O993" s="27"/>
      <c r="P993" s="27"/>
      <c r="Q993" s="27"/>
      <c r="R993" s="80"/>
      <c r="S993" s="27"/>
      <c r="T993" s="27"/>
      <c r="U993" s="27"/>
      <c r="V993" s="27"/>
      <c r="W993" s="27"/>
      <c r="X993" s="27"/>
      <c r="Y993" s="27"/>
      <c r="Z993" s="27"/>
      <c r="AA993" s="27"/>
      <c r="AB993" s="27"/>
      <c r="AC993" s="27"/>
      <c r="AD993" s="27"/>
      <c r="AE993" s="27"/>
      <c r="AF993" s="27"/>
      <c r="AG993" s="27"/>
      <c r="AH993" s="27"/>
      <c r="AI993" s="27"/>
      <c r="AJ993" s="27"/>
      <c r="AK993" s="27"/>
      <c r="AL993" s="27"/>
    </row>
    <row r="994" spans="1:38">
      <c r="A994" s="27"/>
      <c r="B994" s="27"/>
      <c r="C994" s="27"/>
      <c r="D994" s="27"/>
      <c r="E994" s="27"/>
      <c r="F994" s="27"/>
      <c r="G994" s="27"/>
      <c r="H994" s="27"/>
      <c r="I994" s="27"/>
      <c r="J994" s="27"/>
      <c r="K994" s="27"/>
      <c r="L994" s="27"/>
      <c r="M994" s="27"/>
      <c r="N994" s="27"/>
      <c r="O994" s="27"/>
      <c r="P994" s="27"/>
      <c r="Q994" s="27"/>
      <c r="R994" s="80"/>
      <c r="S994" s="27"/>
      <c r="T994" s="27"/>
      <c r="U994" s="27"/>
      <c r="V994" s="27"/>
      <c r="W994" s="27"/>
      <c r="X994" s="27"/>
      <c r="Y994" s="27"/>
      <c r="Z994" s="27"/>
      <c r="AA994" s="27"/>
      <c r="AB994" s="27"/>
      <c r="AC994" s="27"/>
      <c r="AD994" s="27"/>
      <c r="AE994" s="27"/>
      <c r="AF994" s="27"/>
      <c r="AG994" s="27"/>
      <c r="AH994" s="27"/>
      <c r="AI994" s="27"/>
      <c r="AJ994" s="27"/>
      <c r="AK994" s="27"/>
      <c r="AL994" s="27"/>
    </row>
    <row r="995" spans="1:38">
      <c r="A995" s="27"/>
      <c r="B995" s="27"/>
      <c r="C995" s="27"/>
      <c r="D995" s="27"/>
      <c r="E995" s="27"/>
      <c r="F995" s="27"/>
      <c r="G995" s="27"/>
      <c r="H995" s="27"/>
      <c r="I995" s="27"/>
      <c r="J995" s="27"/>
      <c r="K995" s="27"/>
      <c r="L995" s="27"/>
      <c r="M995" s="27"/>
      <c r="N995" s="27"/>
      <c r="O995" s="27"/>
      <c r="P995" s="27"/>
      <c r="Q995" s="27"/>
      <c r="R995" s="80"/>
      <c r="S995" s="27"/>
      <c r="T995" s="27"/>
      <c r="U995" s="27"/>
      <c r="V995" s="27"/>
      <c r="W995" s="27"/>
      <c r="X995" s="27"/>
      <c r="Y995" s="27"/>
      <c r="Z995" s="27"/>
      <c r="AA995" s="27"/>
      <c r="AB995" s="27"/>
      <c r="AC995" s="27"/>
      <c r="AD995" s="27"/>
      <c r="AE995" s="27"/>
      <c r="AF995" s="27"/>
      <c r="AG995" s="27"/>
      <c r="AH995" s="27"/>
      <c r="AI995" s="27"/>
      <c r="AJ995" s="27"/>
      <c r="AK995" s="27"/>
      <c r="AL995" s="27"/>
    </row>
    <row r="996" spans="1:38">
      <c r="A996" s="27"/>
      <c r="B996" s="27"/>
      <c r="C996" s="27"/>
      <c r="D996" s="27"/>
      <c r="E996" s="27"/>
      <c r="F996" s="27"/>
      <c r="G996" s="27"/>
      <c r="H996" s="27"/>
      <c r="I996" s="27"/>
      <c r="J996" s="27"/>
      <c r="K996" s="27"/>
      <c r="L996" s="27"/>
      <c r="M996" s="27"/>
      <c r="N996" s="27"/>
      <c r="O996" s="27"/>
      <c r="P996" s="27"/>
      <c r="Q996" s="27"/>
      <c r="R996" s="80"/>
      <c r="S996" s="27"/>
      <c r="T996" s="27"/>
      <c r="U996" s="27"/>
      <c r="V996" s="27"/>
      <c r="W996" s="27"/>
      <c r="X996" s="27"/>
      <c r="Y996" s="27"/>
      <c r="Z996" s="27"/>
      <c r="AA996" s="27"/>
      <c r="AB996" s="27"/>
      <c r="AC996" s="27"/>
      <c r="AD996" s="27"/>
      <c r="AE996" s="27"/>
      <c r="AF996" s="27"/>
      <c r="AG996" s="27"/>
      <c r="AH996" s="27"/>
      <c r="AI996" s="27"/>
      <c r="AJ996" s="27"/>
      <c r="AK996" s="27"/>
      <c r="AL996" s="27"/>
    </row>
    <row r="997" spans="1:38">
      <c r="A997" s="27"/>
      <c r="B997" s="27"/>
      <c r="C997" s="27"/>
      <c r="D997" s="27"/>
      <c r="E997" s="27"/>
      <c r="F997" s="27"/>
      <c r="G997" s="27"/>
      <c r="H997" s="27"/>
      <c r="I997" s="27"/>
      <c r="J997" s="27"/>
      <c r="K997" s="27"/>
      <c r="L997" s="27"/>
      <c r="M997" s="27"/>
      <c r="N997" s="27"/>
      <c r="O997" s="27"/>
      <c r="P997" s="27"/>
      <c r="Q997" s="27"/>
      <c r="R997" s="80"/>
      <c r="S997" s="27"/>
      <c r="T997" s="27"/>
      <c r="U997" s="27"/>
      <c r="V997" s="27"/>
      <c r="W997" s="27"/>
      <c r="X997" s="27"/>
      <c r="Y997" s="27"/>
      <c r="Z997" s="27"/>
      <c r="AA997" s="27"/>
      <c r="AB997" s="27"/>
      <c r="AC997" s="27"/>
      <c r="AD997" s="27"/>
      <c r="AE997" s="27"/>
      <c r="AF997" s="27"/>
      <c r="AG997" s="27"/>
      <c r="AH997" s="27"/>
      <c r="AI997" s="27"/>
      <c r="AJ997" s="27"/>
      <c r="AK997" s="27"/>
      <c r="AL997" s="27"/>
    </row>
    <row r="998" spans="1:38">
      <c r="A998" s="27"/>
      <c r="B998" s="27"/>
      <c r="C998" s="27"/>
      <c r="D998" s="27"/>
      <c r="E998" s="27"/>
      <c r="F998" s="27"/>
      <c r="G998" s="27"/>
      <c r="H998" s="27"/>
      <c r="I998" s="27"/>
      <c r="J998" s="27"/>
      <c r="K998" s="27"/>
      <c r="L998" s="27"/>
      <c r="M998" s="27"/>
      <c r="N998" s="27"/>
      <c r="O998" s="27"/>
      <c r="P998" s="27"/>
      <c r="Q998" s="27"/>
      <c r="R998" s="80"/>
      <c r="S998" s="27"/>
      <c r="T998" s="27"/>
      <c r="U998" s="27"/>
      <c r="V998" s="27"/>
      <c r="W998" s="27"/>
      <c r="X998" s="27"/>
      <c r="Y998" s="27"/>
      <c r="Z998" s="27"/>
      <c r="AA998" s="27"/>
      <c r="AB998" s="27"/>
      <c r="AC998" s="27"/>
      <c r="AD998" s="27"/>
      <c r="AE998" s="27"/>
      <c r="AF998" s="27"/>
      <c r="AG998" s="27"/>
      <c r="AH998" s="27"/>
      <c r="AI998" s="27"/>
      <c r="AJ998" s="27"/>
      <c r="AK998" s="27"/>
      <c r="AL998" s="27"/>
    </row>
    <row r="999" spans="1:38">
      <c r="A999" s="27"/>
      <c r="B999" s="27"/>
      <c r="C999" s="27"/>
      <c r="D999" s="27"/>
      <c r="E999" s="27"/>
      <c r="F999" s="27"/>
      <c r="G999" s="27"/>
      <c r="H999" s="27"/>
      <c r="I999" s="27"/>
      <c r="J999" s="27"/>
      <c r="K999" s="27"/>
      <c r="L999" s="27"/>
      <c r="M999" s="27"/>
      <c r="N999" s="27"/>
      <c r="O999" s="27"/>
      <c r="P999" s="27"/>
      <c r="Q999" s="27"/>
      <c r="R999" s="80"/>
      <c r="S999" s="27"/>
      <c r="T999" s="27"/>
      <c r="U999" s="27"/>
      <c r="V999" s="27"/>
      <c r="W999" s="27"/>
      <c r="X999" s="27"/>
      <c r="Y999" s="27"/>
      <c r="Z999" s="27"/>
      <c r="AA999" s="27"/>
      <c r="AB999" s="27"/>
      <c r="AC999" s="27"/>
      <c r="AD999" s="27"/>
      <c r="AE999" s="27"/>
      <c r="AF999" s="27"/>
      <c r="AG999" s="27"/>
      <c r="AH999" s="27"/>
      <c r="AI999" s="27"/>
      <c r="AJ999" s="27"/>
      <c r="AK999" s="27"/>
      <c r="AL999" s="27"/>
    </row>
    <row r="1000" spans="1:38">
      <c r="A1000" s="27"/>
      <c r="B1000" s="27"/>
      <c r="C1000" s="27"/>
      <c r="D1000" s="27"/>
      <c r="E1000" s="27"/>
      <c r="F1000" s="27"/>
      <c r="G1000" s="27"/>
      <c r="H1000" s="27"/>
      <c r="I1000" s="27"/>
      <c r="J1000" s="27"/>
      <c r="K1000" s="27"/>
      <c r="L1000" s="27"/>
      <c r="M1000" s="27"/>
      <c r="N1000" s="27"/>
      <c r="O1000" s="27"/>
      <c r="P1000" s="27"/>
      <c r="Q1000" s="27"/>
      <c r="R1000" s="80"/>
      <c r="S1000" s="27"/>
      <c r="T1000" s="27"/>
      <c r="U1000" s="27"/>
      <c r="V1000" s="27"/>
      <c r="W1000" s="27"/>
      <c r="X1000" s="27"/>
      <c r="Y1000" s="27"/>
      <c r="Z1000" s="27"/>
      <c r="AA1000" s="27"/>
      <c r="AB1000" s="27"/>
      <c r="AC1000" s="27"/>
      <c r="AD1000" s="27"/>
      <c r="AE1000" s="27"/>
      <c r="AF1000" s="27"/>
      <c r="AG1000" s="27"/>
      <c r="AH1000" s="27"/>
      <c r="AI1000" s="27"/>
      <c r="AJ1000" s="27"/>
      <c r="AK1000" s="27"/>
      <c r="AL1000" s="27"/>
    </row>
    <row r="1001" spans="1:38">
      <c r="A1001" s="27"/>
      <c r="B1001" s="27"/>
      <c r="C1001" s="27"/>
      <c r="D1001" s="27"/>
      <c r="E1001" s="27"/>
      <c r="F1001" s="27"/>
      <c r="G1001" s="27"/>
      <c r="H1001" s="27"/>
      <c r="I1001" s="27"/>
      <c r="J1001" s="27"/>
      <c r="K1001" s="27"/>
      <c r="L1001" s="27"/>
      <c r="M1001" s="27"/>
      <c r="N1001" s="27"/>
      <c r="O1001" s="27"/>
      <c r="P1001" s="27"/>
      <c r="Q1001" s="27"/>
      <c r="R1001" s="80"/>
      <c r="S1001" s="27"/>
      <c r="T1001" s="27"/>
      <c r="U1001" s="27"/>
      <c r="V1001" s="27"/>
      <c r="W1001" s="27"/>
      <c r="X1001" s="27"/>
      <c r="Y1001" s="27"/>
      <c r="Z1001" s="27"/>
      <c r="AA1001" s="27"/>
      <c r="AB1001" s="27"/>
      <c r="AC1001" s="27"/>
      <c r="AD1001" s="27"/>
      <c r="AE1001" s="27"/>
      <c r="AF1001" s="27"/>
      <c r="AG1001" s="27"/>
      <c r="AH1001" s="27"/>
      <c r="AI1001" s="27"/>
      <c r="AJ1001" s="27"/>
      <c r="AK1001" s="27"/>
      <c r="AL1001" s="27"/>
    </row>
    <row r="1002" spans="1:38">
      <c r="A1002" s="27"/>
      <c r="B1002" s="27"/>
      <c r="C1002" s="27"/>
      <c r="D1002" s="27"/>
      <c r="E1002" s="27"/>
      <c r="F1002" s="27"/>
      <c r="G1002" s="27"/>
      <c r="H1002" s="27"/>
      <c r="I1002" s="27"/>
      <c r="J1002" s="27"/>
      <c r="K1002" s="27"/>
      <c r="L1002" s="27"/>
      <c r="M1002" s="27"/>
      <c r="N1002" s="27"/>
      <c r="O1002" s="27"/>
      <c r="P1002" s="27"/>
      <c r="Q1002" s="27"/>
      <c r="R1002" s="80"/>
      <c r="S1002" s="27"/>
      <c r="T1002" s="27"/>
      <c r="U1002" s="27"/>
      <c r="V1002" s="27"/>
      <c r="W1002" s="27"/>
      <c r="X1002" s="27"/>
      <c r="Y1002" s="27"/>
      <c r="Z1002" s="27"/>
      <c r="AA1002" s="27"/>
      <c r="AB1002" s="27"/>
      <c r="AC1002" s="27"/>
      <c r="AD1002" s="27"/>
      <c r="AE1002" s="27"/>
      <c r="AF1002" s="27"/>
      <c r="AG1002" s="27"/>
      <c r="AH1002" s="27"/>
      <c r="AI1002" s="27"/>
      <c r="AJ1002" s="27"/>
      <c r="AK1002" s="27"/>
      <c r="AL1002" s="27"/>
    </row>
    <row r="1003" spans="1:38">
      <c r="A1003" s="27"/>
      <c r="B1003" s="27"/>
      <c r="C1003" s="27"/>
      <c r="D1003" s="27"/>
      <c r="E1003" s="27"/>
      <c r="F1003" s="27"/>
      <c r="G1003" s="27"/>
      <c r="H1003" s="27"/>
      <c r="I1003" s="27"/>
      <c r="J1003" s="27"/>
      <c r="K1003" s="27"/>
      <c r="L1003" s="27"/>
      <c r="M1003" s="27"/>
      <c r="N1003" s="27"/>
      <c r="O1003" s="27"/>
      <c r="P1003" s="27"/>
      <c r="Q1003" s="27"/>
      <c r="R1003" s="80"/>
      <c r="S1003" s="27"/>
      <c r="T1003" s="27"/>
      <c r="U1003" s="27"/>
      <c r="V1003" s="27"/>
      <c r="W1003" s="27"/>
      <c r="X1003" s="27"/>
      <c r="Y1003" s="27"/>
      <c r="Z1003" s="27"/>
      <c r="AA1003" s="27"/>
      <c r="AB1003" s="27"/>
      <c r="AC1003" s="27"/>
      <c r="AD1003" s="27"/>
      <c r="AE1003" s="27"/>
      <c r="AF1003" s="27"/>
      <c r="AG1003" s="27"/>
      <c r="AH1003" s="27"/>
      <c r="AI1003" s="27"/>
      <c r="AJ1003" s="27"/>
      <c r="AK1003" s="27"/>
      <c r="AL1003" s="27"/>
    </row>
    <row r="1004" spans="1:38">
      <c r="A1004" s="27"/>
      <c r="B1004" s="27"/>
      <c r="C1004" s="27"/>
      <c r="D1004" s="27"/>
      <c r="E1004" s="27"/>
      <c r="F1004" s="27"/>
      <c r="G1004" s="27"/>
      <c r="H1004" s="27"/>
      <c r="I1004" s="27"/>
      <c r="J1004" s="27"/>
      <c r="K1004" s="27"/>
      <c r="L1004" s="27"/>
      <c r="M1004" s="27"/>
      <c r="N1004" s="27"/>
      <c r="O1004" s="27"/>
      <c r="P1004" s="27"/>
      <c r="Q1004" s="27"/>
      <c r="R1004" s="80"/>
      <c r="S1004" s="27"/>
      <c r="T1004" s="27"/>
      <c r="U1004" s="27"/>
      <c r="V1004" s="27"/>
      <c r="W1004" s="27"/>
      <c r="X1004" s="27"/>
      <c r="Y1004" s="27"/>
      <c r="Z1004" s="27"/>
      <c r="AA1004" s="27"/>
      <c r="AB1004" s="27"/>
      <c r="AC1004" s="27"/>
      <c r="AD1004" s="27"/>
      <c r="AE1004" s="27"/>
      <c r="AF1004" s="27"/>
      <c r="AG1004" s="27"/>
      <c r="AH1004" s="27"/>
      <c r="AI1004" s="27"/>
      <c r="AJ1004" s="27"/>
      <c r="AK1004" s="27"/>
      <c r="AL1004" s="27"/>
    </row>
    <row r="1005" spans="1:38">
      <c r="A1005" s="27"/>
      <c r="B1005" s="27"/>
      <c r="C1005" s="27"/>
      <c r="D1005" s="27"/>
      <c r="E1005" s="27"/>
      <c r="F1005" s="27"/>
      <c r="G1005" s="27"/>
      <c r="H1005" s="27"/>
      <c r="I1005" s="27"/>
      <c r="J1005" s="27"/>
      <c r="K1005" s="27"/>
      <c r="L1005" s="27"/>
      <c r="M1005" s="27"/>
      <c r="N1005" s="27"/>
      <c r="O1005" s="27"/>
      <c r="P1005" s="27"/>
      <c r="Q1005" s="27"/>
      <c r="R1005" s="80"/>
      <c r="S1005" s="27"/>
      <c r="T1005" s="27"/>
      <c r="U1005" s="27"/>
      <c r="V1005" s="27"/>
      <c r="W1005" s="27"/>
      <c r="X1005" s="27"/>
      <c r="Y1005" s="27"/>
      <c r="Z1005" s="27"/>
      <c r="AA1005" s="27"/>
      <c r="AB1005" s="27"/>
      <c r="AC1005" s="27"/>
      <c r="AD1005" s="27"/>
      <c r="AE1005" s="27"/>
      <c r="AF1005" s="27"/>
      <c r="AG1005" s="27"/>
      <c r="AH1005" s="27"/>
      <c r="AI1005" s="27"/>
      <c r="AJ1005" s="27"/>
      <c r="AK1005" s="27"/>
      <c r="AL1005" s="27"/>
    </row>
    <row r="1006" spans="1:38">
      <c r="A1006" s="27"/>
      <c r="B1006" s="27"/>
      <c r="C1006" s="27"/>
      <c r="D1006" s="27"/>
      <c r="E1006" s="27"/>
      <c r="F1006" s="27"/>
      <c r="G1006" s="27"/>
      <c r="H1006" s="27"/>
      <c r="I1006" s="27"/>
      <c r="J1006" s="27"/>
      <c r="K1006" s="27"/>
      <c r="L1006" s="27"/>
      <c r="M1006" s="27"/>
      <c r="N1006" s="27"/>
      <c r="O1006" s="27"/>
      <c r="P1006" s="27"/>
      <c r="Q1006" s="27"/>
      <c r="R1006" s="80"/>
      <c r="S1006" s="27"/>
      <c r="T1006" s="27"/>
      <c r="U1006" s="27"/>
      <c r="V1006" s="27"/>
      <c r="W1006" s="27"/>
      <c r="X1006" s="27"/>
      <c r="Y1006" s="27"/>
      <c r="Z1006" s="27"/>
      <c r="AA1006" s="27"/>
      <c r="AB1006" s="27"/>
      <c r="AC1006" s="27"/>
      <c r="AD1006" s="27"/>
      <c r="AE1006" s="27"/>
      <c r="AF1006" s="27"/>
      <c r="AG1006" s="27"/>
      <c r="AH1006" s="27"/>
      <c r="AI1006" s="27"/>
      <c r="AJ1006" s="27"/>
      <c r="AK1006" s="27"/>
      <c r="AL1006" s="27"/>
    </row>
    <row r="1007" spans="1:38">
      <c r="A1007" s="27"/>
      <c r="B1007" s="27"/>
      <c r="C1007" s="27"/>
      <c r="D1007" s="27"/>
      <c r="E1007" s="27"/>
      <c r="F1007" s="27"/>
      <c r="G1007" s="27"/>
      <c r="H1007" s="27"/>
      <c r="I1007" s="27"/>
      <c r="J1007" s="27"/>
      <c r="K1007" s="27"/>
      <c r="L1007" s="27"/>
      <c r="M1007" s="27"/>
      <c r="N1007" s="27"/>
      <c r="O1007" s="27"/>
      <c r="P1007" s="27"/>
      <c r="Q1007" s="27"/>
      <c r="R1007" s="80"/>
      <c r="S1007" s="27"/>
      <c r="T1007" s="27"/>
      <c r="U1007" s="27"/>
      <c r="V1007" s="27"/>
      <c r="W1007" s="27"/>
      <c r="X1007" s="27"/>
      <c r="Y1007" s="27"/>
      <c r="Z1007" s="27"/>
      <c r="AA1007" s="27"/>
      <c r="AB1007" s="27"/>
      <c r="AC1007" s="27"/>
      <c r="AD1007" s="27"/>
      <c r="AE1007" s="27"/>
      <c r="AF1007" s="27"/>
      <c r="AG1007" s="27"/>
      <c r="AH1007" s="27"/>
      <c r="AI1007" s="27"/>
      <c r="AJ1007" s="27"/>
      <c r="AK1007" s="27"/>
      <c r="AL1007" s="27"/>
    </row>
    <row r="1008" spans="1:38">
      <c r="A1008" s="27"/>
      <c r="B1008" s="27"/>
      <c r="C1008" s="27"/>
      <c r="D1008" s="27"/>
      <c r="E1008" s="27"/>
      <c r="F1008" s="27"/>
      <c r="G1008" s="27"/>
      <c r="H1008" s="27"/>
      <c r="I1008" s="27"/>
      <c r="J1008" s="27"/>
      <c r="K1008" s="27"/>
      <c r="L1008" s="27"/>
      <c r="M1008" s="27"/>
      <c r="N1008" s="27"/>
      <c r="O1008" s="27"/>
      <c r="P1008" s="27"/>
      <c r="Q1008" s="27"/>
      <c r="R1008" s="80"/>
      <c r="S1008" s="27"/>
      <c r="T1008" s="27"/>
      <c r="U1008" s="27"/>
      <c r="V1008" s="27"/>
      <c r="W1008" s="27"/>
      <c r="X1008" s="27"/>
      <c r="Y1008" s="27"/>
      <c r="Z1008" s="27"/>
      <c r="AA1008" s="27"/>
      <c r="AB1008" s="27"/>
      <c r="AC1008" s="27"/>
      <c r="AD1008" s="27"/>
      <c r="AE1008" s="27"/>
      <c r="AF1008" s="27"/>
      <c r="AG1008" s="27"/>
      <c r="AH1008" s="27"/>
      <c r="AI1008" s="27"/>
      <c r="AJ1008" s="27"/>
      <c r="AK1008" s="27"/>
      <c r="AL1008" s="27"/>
    </row>
    <row r="1009" spans="1:38">
      <c r="A1009" s="27"/>
      <c r="B1009" s="27"/>
      <c r="C1009" s="27"/>
      <c r="D1009" s="27"/>
      <c r="E1009" s="27"/>
      <c r="F1009" s="27"/>
      <c r="G1009" s="27"/>
      <c r="H1009" s="27"/>
      <c r="I1009" s="27"/>
      <c r="J1009" s="27"/>
      <c r="K1009" s="27"/>
      <c r="L1009" s="27"/>
      <c r="M1009" s="27"/>
      <c r="N1009" s="27"/>
      <c r="O1009" s="27"/>
      <c r="P1009" s="27"/>
      <c r="Q1009" s="27"/>
      <c r="R1009" s="80"/>
      <c r="S1009" s="27"/>
      <c r="T1009" s="27"/>
      <c r="U1009" s="27"/>
      <c r="V1009" s="27"/>
      <c r="W1009" s="27"/>
      <c r="X1009" s="27"/>
      <c r="Y1009" s="27"/>
      <c r="Z1009" s="27"/>
      <c r="AA1009" s="27"/>
      <c r="AB1009" s="27"/>
      <c r="AC1009" s="27"/>
      <c r="AD1009" s="27"/>
      <c r="AE1009" s="27"/>
      <c r="AF1009" s="27"/>
      <c r="AG1009" s="27"/>
      <c r="AH1009" s="27"/>
      <c r="AI1009" s="27"/>
      <c r="AJ1009" s="27"/>
      <c r="AK1009" s="27"/>
      <c r="AL1009" s="27"/>
    </row>
    <row r="1010" spans="1:38">
      <c r="A1010" s="27"/>
      <c r="B1010" s="27"/>
      <c r="C1010" s="27"/>
      <c r="D1010" s="27"/>
      <c r="E1010" s="27"/>
      <c r="F1010" s="27"/>
      <c r="G1010" s="27"/>
      <c r="H1010" s="27"/>
      <c r="I1010" s="27"/>
      <c r="J1010" s="27"/>
      <c r="K1010" s="27"/>
      <c r="L1010" s="27"/>
      <c r="M1010" s="27"/>
      <c r="N1010" s="27"/>
      <c r="O1010" s="27"/>
      <c r="P1010" s="27"/>
      <c r="Q1010" s="27"/>
      <c r="R1010" s="80"/>
      <c r="S1010" s="27"/>
      <c r="T1010" s="27"/>
      <c r="U1010" s="27"/>
      <c r="V1010" s="27"/>
      <c r="W1010" s="27"/>
      <c r="X1010" s="27"/>
      <c r="Y1010" s="27"/>
      <c r="Z1010" s="27"/>
      <c r="AA1010" s="27"/>
      <c r="AB1010" s="27"/>
      <c r="AC1010" s="27"/>
      <c r="AD1010" s="27"/>
      <c r="AE1010" s="27"/>
      <c r="AF1010" s="27"/>
      <c r="AG1010" s="27"/>
      <c r="AH1010" s="27"/>
      <c r="AI1010" s="27"/>
      <c r="AJ1010" s="27"/>
      <c r="AK1010" s="27"/>
      <c r="AL1010" s="27"/>
    </row>
    <row r="1011" spans="1:38">
      <c r="A1011" s="27"/>
      <c r="B1011" s="27"/>
      <c r="C1011" s="27"/>
      <c r="D1011" s="27"/>
      <c r="E1011" s="27"/>
      <c r="F1011" s="27"/>
      <c r="G1011" s="27"/>
      <c r="H1011" s="27"/>
      <c r="I1011" s="27"/>
      <c r="J1011" s="27"/>
      <c r="K1011" s="27"/>
      <c r="L1011" s="27"/>
      <c r="M1011" s="27"/>
      <c r="N1011" s="27"/>
      <c r="O1011" s="27"/>
      <c r="P1011" s="27"/>
      <c r="Q1011" s="27"/>
      <c r="R1011" s="80"/>
      <c r="S1011" s="27"/>
      <c r="T1011" s="27"/>
      <c r="U1011" s="27"/>
      <c r="V1011" s="27"/>
      <c r="W1011" s="27"/>
      <c r="X1011" s="27"/>
      <c r="Y1011" s="27"/>
      <c r="Z1011" s="27"/>
      <c r="AA1011" s="27"/>
      <c r="AB1011" s="27"/>
      <c r="AC1011" s="27"/>
      <c r="AD1011" s="27"/>
      <c r="AE1011" s="27"/>
      <c r="AF1011" s="27"/>
      <c r="AG1011" s="27"/>
      <c r="AH1011" s="27"/>
      <c r="AI1011" s="27"/>
      <c r="AJ1011" s="27"/>
      <c r="AK1011" s="27"/>
      <c r="AL1011" s="27"/>
    </row>
    <row r="1012" spans="1:38">
      <c r="A1012" s="27"/>
      <c r="B1012" s="27"/>
      <c r="C1012" s="27"/>
      <c r="D1012" s="27"/>
      <c r="E1012" s="27"/>
      <c r="F1012" s="27"/>
      <c r="G1012" s="27"/>
      <c r="H1012" s="27"/>
      <c r="I1012" s="27"/>
      <c r="J1012" s="27"/>
      <c r="K1012" s="27"/>
      <c r="L1012" s="27"/>
      <c r="M1012" s="27"/>
      <c r="N1012" s="27"/>
      <c r="O1012" s="27"/>
      <c r="P1012" s="27"/>
      <c r="Q1012" s="27"/>
      <c r="R1012" s="80"/>
      <c r="S1012" s="27"/>
      <c r="T1012" s="27"/>
      <c r="U1012" s="27"/>
      <c r="V1012" s="27"/>
      <c r="W1012" s="27"/>
      <c r="X1012" s="27"/>
      <c r="Y1012" s="27"/>
      <c r="Z1012" s="27"/>
      <c r="AA1012" s="27"/>
      <c r="AB1012" s="27"/>
      <c r="AC1012" s="27"/>
      <c r="AD1012" s="27"/>
      <c r="AE1012" s="27"/>
      <c r="AF1012" s="27"/>
      <c r="AG1012" s="27"/>
      <c r="AH1012" s="27"/>
      <c r="AI1012" s="27"/>
      <c r="AJ1012" s="27"/>
      <c r="AK1012" s="27"/>
      <c r="AL1012" s="27"/>
    </row>
    <row r="1013" spans="1:38">
      <c r="A1013" s="27"/>
      <c r="B1013" s="27"/>
      <c r="C1013" s="27"/>
      <c r="D1013" s="27"/>
      <c r="E1013" s="27"/>
      <c r="F1013" s="27"/>
      <c r="G1013" s="27"/>
      <c r="H1013" s="27"/>
      <c r="I1013" s="27"/>
      <c r="J1013" s="27"/>
      <c r="K1013" s="27"/>
      <c r="L1013" s="27"/>
      <c r="M1013" s="27"/>
      <c r="N1013" s="27"/>
      <c r="O1013" s="27"/>
      <c r="P1013" s="27"/>
      <c r="Q1013" s="27"/>
      <c r="R1013" s="80"/>
      <c r="S1013" s="27"/>
      <c r="T1013" s="27"/>
      <c r="U1013" s="27"/>
      <c r="V1013" s="27"/>
      <c r="W1013" s="27"/>
      <c r="X1013" s="27"/>
      <c r="Y1013" s="27"/>
      <c r="Z1013" s="27"/>
      <c r="AA1013" s="27"/>
      <c r="AB1013" s="27"/>
      <c r="AC1013" s="27"/>
      <c r="AD1013" s="27"/>
      <c r="AE1013" s="27"/>
      <c r="AF1013" s="27"/>
      <c r="AG1013" s="27"/>
      <c r="AH1013" s="27"/>
      <c r="AI1013" s="27"/>
      <c r="AJ1013" s="27"/>
      <c r="AK1013" s="27"/>
      <c r="AL1013" s="27"/>
    </row>
    <row r="1014" spans="1:38">
      <c r="A1014" s="27"/>
      <c r="B1014" s="27"/>
      <c r="C1014" s="27"/>
      <c r="D1014" s="27"/>
      <c r="E1014" s="27"/>
      <c r="F1014" s="27"/>
      <c r="G1014" s="27"/>
      <c r="H1014" s="27"/>
      <c r="I1014" s="27"/>
      <c r="J1014" s="27"/>
      <c r="K1014" s="27"/>
      <c r="L1014" s="27"/>
      <c r="M1014" s="27"/>
      <c r="N1014" s="27"/>
      <c r="O1014" s="27"/>
      <c r="P1014" s="27"/>
      <c r="Q1014" s="27"/>
      <c r="R1014" s="80"/>
      <c r="S1014" s="27"/>
      <c r="T1014" s="27"/>
      <c r="U1014" s="27"/>
      <c r="V1014" s="27"/>
      <c r="W1014" s="27"/>
      <c r="X1014" s="27"/>
      <c r="Y1014" s="27"/>
      <c r="Z1014" s="27"/>
      <c r="AA1014" s="27"/>
      <c r="AB1014" s="27"/>
      <c r="AC1014" s="27"/>
      <c r="AD1014" s="27"/>
      <c r="AE1014" s="27"/>
      <c r="AF1014" s="27"/>
      <c r="AG1014" s="27"/>
      <c r="AH1014" s="27"/>
      <c r="AI1014" s="27"/>
      <c r="AJ1014" s="27"/>
      <c r="AK1014" s="27"/>
      <c r="AL1014" s="27"/>
    </row>
    <row r="1015" spans="1:38">
      <c r="A1015" s="27"/>
      <c r="B1015" s="27"/>
      <c r="C1015" s="27"/>
      <c r="D1015" s="27"/>
      <c r="E1015" s="27"/>
      <c r="F1015" s="27"/>
      <c r="G1015" s="27"/>
      <c r="H1015" s="27"/>
      <c r="I1015" s="27"/>
      <c r="J1015" s="27"/>
      <c r="K1015" s="27"/>
      <c r="L1015" s="27"/>
      <c r="M1015" s="27"/>
      <c r="N1015" s="27"/>
      <c r="O1015" s="27"/>
      <c r="P1015" s="27"/>
      <c r="Q1015" s="27"/>
      <c r="R1015" s="80"/>
      <c r="S1015" s="27"/>
      <c r="T1015" s="27"/>
      <c r="U1015" s="27"/>
      <c r="V1015" s="27"/>
      <c r="W1015" s="27"/>
      <c r="X1015" s="27"/>
      <c r="Y1015" s="27"/>
      <c r="Z1015" s="27"/>
      <c r="AA1015" s="27"/>
      <c r="AB1015" s="27"/>
      <c r="AC1015" s="27"/>
      <c r="AD1015" s="27"/>
      <c r="AE1015" s="27"/>
      <c r="AF1015" s="27"/>
      <c r="AG1015" s="27"/>
      <c r="AH1015" s="27"/>
      <c r="AI1015" s="27"/>
      <c r="AJ1015" s="27"/>
      <c r="AK1015" s="27"/>
      <c r="AL1015" s="27"/>
    </row>
    <row r="1016" spans="1:38">
      <c r="A1016" s="27"/>
      <c r="B1016" s="27"/>
      <c r="C1016" s="27"/>
      <c r="D1016" s="27"/>
      <c r="E1016" s="27"/>
      <c r="F1016" s="27"/>
      <c r="G1016" s="27"/>
      <c r="H1016" s="27"/>
      <c r="I1016" s="27"/>
      <c r="J1016" s="27"/>
      <c r="K1016" s="27"/>
      <c r="L1016" s="27"/>
      <c r="M1016" s="27"/>
      <c r="N1016" s="27"/>
      <c r="O1016" s="27"/>
      <c r="P1016" s="27"/>
      <c r="Q1016" s="27"/>
      <c r="R1016" s="80"/>
      <c r="S1016" s="27"/>
      <c r="T1016" s="27"/>
      <c r="U1016" s="27"/>
      <c r="V1016" s="27"/>
      <c r="W1016" s="27"/>
      <c r="X1016" s="27"/>
      <c r="Y1016" s="27"/>
      <c r="Z1016" s="27"/>
      <c r="AA1016" s="27"/>
      <c r="AB1016" s="27"/>
      <c r="AC1016" s="27"/>
      <c r="AD1016" s="27"/>
      <c r="AE1016" s="27"/>
      <c r="AF1016" s="27"/>
      <c r="AG1016" s="27"/>
      <c r="AH1016" s="27"/>
      <c r="AI1016" s="27"/>
      <c r="AJ1016" s="27"/>
      <c r="AK1016" s="27"/>
      <c r="AL1016" s="27"/>
    </row>
    <row r="1017" spans="1:38">
      <c r="A1017" s="27"/>
      <c r="B1017" s="27"/>
      <c r="C1017" s="27"/>
      <c r="D1017" s="27"/>
      <c r="E1017" s="27"/>
      <c r="F1017" s="27"/>
      <c r="G1017" s="27"/>
      <c r="H1017" s="27"/>
      <c r="I1017" s="27"/>
      <c r="J1017" s="27"/>
      <c r="K1017" s="27"/>
      <c r="L1017" s="27"/>
      <c r="M1017" s="27"/>
      <c r="N1017" s="27"/>
      <c r="O1017" s="27"/>
      <c r="P1017" s="27"/>
      <c r="Q1017" s="27"/>
      <c r="R1017" s="80"/>
      <c r="S1017" s="27"/>
      <c r="T1017" s="27"/>
      <c r="U1017" s="27"/>
      <c r="V1017" s="27"/>
      <c r="W1017" s="27"/>
      <c r="X1017" s="27"/>
      <c r="Y1017" s="27"/>
      <c r="Z1017" s="27"/>
      <c r="AA1017" s="27"/>
      <c r="AB1017" s="27"/>
      <c r="AC1017" s="27"/>
      <c r="AD1017" s="27"/>
      <c r="AE1017" s="27"/>
      <c r="AF1017" s="27"/>
      <c r="AG1017" s="27"/>
      <c r="AH1017" s="27"/>
      <c r="AI1017" s="27"/>
      <c r="AJ1017" s="27"/>
      <c r="AK1017" s="27"/>
      <c r="AL1017" s="27"/>
    </row>
    <row r="1018" spans="1:38">
      <c r="A1018" s="27"/>
      <c r="B1018" s="27"/>
      <c r="C1018" s="27"/>
      <c r="D1018" s="27"/>
      <c r="E1018" s="27"/>
      <c r="F1018" s="27"/>
      <c r="G1018" s="27"/>
      <c r="H1018" s="27"/>
      <c r="I1018" s="27"/>
      <c r="J1018" s="27"/>
      <c r="K1018" s="27"/>
      <c r="L1018" s="27"/>
      <c r="M1018" s="27"/>
      <c r="N1018" s="27"/>
      <c r="O1018" s="27"/>
      <c r="P1018" s="27"/>
      <c r="Q1018" s="27"/>
      <c r="R1018" s="80"/>
      <c r="S1018" s="27"/>
      <c r="T1018" s="27"/>
      <c r="U1018" s="27"/>
      <c r="V1018" s="27"/>
      <c r="W1018" s="27"/>
      <c r="X1018" s="27"/>
      <c r="Y1018" s="27"/>
      <c r="Z1018" s="27"/>
      <c r="AA1018" s="27"/>
      <c r="AB1018" s="27"/>
      <c r="AC1018" s="27"/>
      <c r="AD1018" s="27"/>
      <c r="AE1018" s="27"/>
      <c r="AF1018" s="27"/>
      <c r="AG1018" s="27"/>
      <c r="AH1018" s="27"/>
      <c r="AI1018" s="27"/>
      <c r="AJ1018" s="27"/>
      <c r="AK1018" s="27"/>
      <c r="AL1018" s="27"/>
    </row>
    <row r="1019" spans="1:38">
      <c r="A1019" s="27"/>
      <c r="B1019" s="27"/>
      <c r="C1019" s="27"/>
      <c r="D1019" s="27"/>
      <c r="E1019" s="27"/>
      <c r="F1019" s="27"/>
      <c r="G1019" s="27"/>
      <c r="H1019" s="27"/>
      <c r="I1019" s="27"/>
      <c r="J1019" s="27"/>
      <c r="K1019" s="27"/>
      <c r="L1019" s="27"/>
      <c r="M1019" s="27"/>
      <c r="N1019" s="27"/>
      <c r="O1019" s="27"/>
      <c r="P1019" s="27"/>
      <c r="Q1019" s="27"/>
      <c r="R1019" s="80"/>
      <c r="S1019" s="27"/>
      <c r="T1019" s="27"/>
      <c r="U1019" s="27"/>
      <c r="V1019" s="27"/>
      <c r="W1019" s="27"/>
      <c r="X1019" s="27"/>
      <c r="Y1019" s="27"/>
      <c r="Z1019" s="27"/>
      <c r="AA1019" s="27"/>
      <c r="AB1019" s="27"/>
      <c r="AC1019" s="27"/>
      <c r="AD1019" s="27"/>
      <c r="AE1019" s="27"/>
      <c r="AF1019" s="27"/>
      <c r="AG1019" s="27"/>
      <c r="AH1019" s="27"/>
      <c r="AI1019" s="27"/>
      <c r="AJ1019" s="27"/>
      <c r="AK1019" s="27"/>
      <c r="AL1019" s="27"/>
    </row>
    <row r="1020" spans="1:38">
      <c r="A1020" s="27"/>
      <c r="B1020" s="27"/>
      <c r="C1020" s="27"/>
      <c r="D1020" s="27"/>
      <c r="E1020" s="27"/>
      <c r="F1020" s="27"/>
      <c r="G1020" s="27"/>
      <c r="H1020" s="27"/>
      <c r="I1020" s="27"/>
      <c r="J1020" s="27"/>
      <c r="K1020" s="27"/>
      <c r="L1020" s="27"/>
      <c r="M1020" s="27"/>
      <c r="N1020" s="27"/>
      <c r="O1020" s="27"/>
      <c r="P1020" s="27"/>
      <c r="Q1020" s="27"/>
      <c r="R1020" s="80"/>
      <c r="S1020" s="27"/>
      <c r="T1020" s="27"/>
      <c r="U1020" s="27"/>
      <c r="V1020" s="27"/>
      <c r="W1020" s="27"/>
      <c r="X1020" s="27"/>
      <c r="Y1020" s="27"/>
      <c r="Z1020" s="27"/>
      <c r="AA1020" s="27"/>
      <c r="AB1020" s="27"/>
      <c r="AC1020" s="27"/>
      <c r="AD1020" s="27"/>
      <c r="AE1020" s="27"/>
      <c r="AF1020" s="27"/>
      <c r="AG1020" s="27"/>
      <c r="AH1020" s="27"/>
      <c r="AI1020" s="27"/>
      <c r="AJ1020" s="27"/>
      <c r="AK1020" s="27"/>
      <c r="AL1020" s="27"/>
    </row>
    <row r="1021" spans="1:38">
      <c r="A1021" s="27"/>
      <c r="B1021" s="27"/>
      <c r="C1021" s="27"/>
      <c r="D1021" s="27"/>
      <c r="E1021" s="27"/>
      <c r="F1021" s="27"/>
      <c r="G1021" s="27"/>
      <c r="H1021" s="27"/>
      <c r="I1021" s="27"/>
      <c r="J1021" s="27"/>
      <c r="K1021" s="27"/>
      <c r="L1021" s="27"/>
      <c r="M1021" s="27"/>
      <c r="N1021" s="27"/>
      <c r="O1021" s="27"/>
      <c r="P1021" s="27"/>
      <c r="Q1021" s="27"/>
      <c r="R1021" s="80"/>
      <c r="S1021" s="27"/>
      <c r="T1021" s="27"/>
      <c r="U1021" s="27"/>
      <c r="V1021" s="27"/>
      <c r="W1021" s="27"/>
      <c r="X1021" s="27"/>
      <c r="Y1021" s="27"/>
      <c r="Z1021" s="27"/>
      <c r="AA1021" s="27"/>
      <c r="AB1021" s="27"/>
      <c r="AC1021" s="27"/>
      <c r="AD1021" s="27"/>
      <c r="AE1021" s="27"/>
      <c r="AF1021" s="27"/>
      <c r="AG1021" s="27"/>
      <c r="AH1021" s="27"/>
      <c r="AI1021" s="27"/>
      <c r="AJ1021" s="27"/>
      <c r="AK1021" s="27"/>
      <c r="AL1021" s="27"/>
    </row>
    <row r="1022" spans="1:38">
      <c r="A1022" s="27"/>
      <c r="B1022" s="27"/>
      <c r="C1022" s="27"/>
      <c r="D1022" s="27"/>
      <c r="E1022" s="27"/>
      <c r="F1022" s="27"/>
      <c r="G1022" s="27"/>
      <c r="H1022" s="27"/>
      <c r="I1022" s="27"/>
      <c r="J1022" s="27"/>
      <c r="K1022" s="27"/>
      <c r="L1022" s="27"/>
      <c r="M1022" s="27"/>
      <c r="N1022" s="27"/>
      <c r="O1022" s="27"/>
      <c r="P1022" s="27"/>
      <c r="Q1022" s="27"/>
      <c r="R1022" s="80"/>
      <c r="S1022" s="27"/>
      <c r="T1022" s="27"/>
      <c r="U1022" s="27"/>
      <c r="V1022" s="27"/>
      <c r="W1022" s="27"/>
      <c r="X1022" s="27"/>
      <c r="Y1022" s="27"/>
      <c r="Z1022" s="27"/>
      <c r="AA1022" s="27"/>
      <c r="AB1022" s="27"/>
      <c r="AC1022" s="27"/>
      <c r="AD1022" s="27"/>
      <c r="AE1022" s="27"/>
      <c r="AF1022" s="27"/>
      <c r="AG1022" s="27"/>
      <c r="AH1022" s="27"/>
      <c r="AI1022" s="27"/>
      <c r="AJ1022" s="27"/>
      <c r="AK1022" s="27"/>
      <c r="AL1022" s="27"/>
    </row>
    <row r="1023" spans="1:38">
      <c r="A1023" s="27"/>
      <c r="B1023" s="27"/>
      <c r="C1023" s="27"/>
      <c r="D1023" s="27"/>
      <c r="E1023" s="27"/>
      <c r="F1023" s="27"/>
      <c r="G1023" s="27"/>
      <c r="H1023" s="27"/>
      <c r="I1023" s="27"/>
      <c r="J1023" s="27"/>
      <c r="K1023" s="27"/>
      <c r="L1023" s="27"/>
      <c r="M1023" s="27"/>
      <c r="N1023" s="27"/>
      <c r="O1023" s="27"/>
      <c r="P1023" s="27"/>
      <c r="Q1023" s="27"/>
      <c r="R1023" s="80"/>
      <c r="S1023" s="27"/>
      <c r="T1023" s="27"/>
      <c r="U1023" s="27"/>
      <c r="V1023" s="27"/>
      <c r="W1023" s="27"/>
      <c r="X1023" s="27"/>
      <c r="Y1023" s="27"/>
      <c r="Z1023" s="27"/>
      <c r="AA1023" s="27"/>
      <c r="AB1023" s="27"/>
      <c r="AC1023" s="27"/>
      <c r="AD1023" s="27"/>
      <c r="AE1023" s="27"/>
      <c r="AF1023" s="27"/>
      <c r="AG1023" s="27"/>
      <c r="AH1023" s="27"/>
      <c r="AI1023" s="27"/>
      <c r="AJ1023" s="27"/>
      <c r="AK1023" s="27"/>
      <c r="AL1023" s="27"/>
    </row>
    <row r="1024" spans="1:38">
      <c r="A1024" s="27"/>
      <c r="B1024" s="27"/>
      <c r="C1024" s="27"/>
      <c r="D1024" s="27"/>
      <c r="E1024" s="27"/>
      <c r="F1024" s="27"/>
      <c r="G1024" s="27"/>
      <c r="H1024" s="27"/>
      <c r="I1024" s="27"/>
      <c r="J1024" s="27"/>
      <c r="K1024" s="27"/>
      <c r="L1024" s="27"/>
      <c r="M1024" s="27"/>
      <c r="N1024" s="27"/>
      <c r="O1024" s="27"/>
      <c r="P1024" s="27"/>
      <c r="Q1024" s="27"/>
      <c r="R1024" s="80"/>
      <c r="S1024" s="27"/>
      <c r="T1024" s="27"/>
      <c r="U1024" s="27"/>
      <c r="V1024" s="27"/>
      <c r="W1024" s="27"/>
      <c r="X1024" s="27"/>
      <c r="Y1024" s="27"/>
      <c r="Z1024" s="27"/>
      <c r="AA1024" s="27"/>
      <c r="AB1024" s="27"/>
      <c r="AC1024" s="27"/>
      <c r="AD1024" s="27"/>
      <c r="AE1024" s="27"/>
      <c r="AF1024" s="27"/>
      <c r="AG1024" s="27"/>
      <c r="AH1024" s="27"/>
      <c r="AI1024" s="27"/>
      <c r="AJ1024" s="27"/>
      <c r="AK1024" s="27"/>
      <c r="AL1024" s="27"/>
    </row>
    <row r="1025" spans="1:38">
      <c r="A1025" s="27"/>
      <c r="B1025" s="27"/>
      <c r="C1025" s="27"/>
      <c r="D1025" s="27"/>
      <c r="E1025" s="27"/>
      <c r="F1025" s="27"/>
      <c r="G1025" s="27"/>
      <c r="H1025" s="27"/>
      <c r="I1025" s="27"/>
      <c r="J1025" s="27"/>
      <c r="K1025" s="27"/>
      <c r="L1025" s="27"/>
      <c r="M1025" s="27"/>
      <c r="N1025" s="27"/>
      <c r="O1025" s="27"/>
      <c r="P1025" s="27"/>
      <c r="Q1025" s="27"/>
      <c r="R1025" s="80"/>
      <c r="S1025" s="27"/>
      <c r="T1025" s="27"/>
      <c r="U1025" s="27"/>
      <c r="V1025" s="27"/>
      <c r="W1025" s="27"/>
      <c r="X1025" s="27"/>
      <c r="Y1025" s="27"/>
      <c r="Z1025" s="27"/>
      <c r="AA1025" s="27"/>
      <c r="AB1025" s="27"/>
      <c r="AC1025" s="27"/>
      <c r="AD1025" s="27"/>
      <c r="AE1025" s="27"/>
      <c r="AF1025" s="27"/>
      <c r="AG1025" s="27"/>
      <c r="AH1025" s="27"/>
      <c r="AI1025" s="27"/>
      <c r="AJ1025" s="27"/>
      <c r="AK1025" s="27"/>
      <c r="AL1025" s="27"/>
    </row>
    <row r="1026" spans="1:38">
      <c r="A1026" s="27"/>
      <c r="B1026" s="27"/>
      <c r="C1026" s="27"/>
      <c r="D1026" s="27"/>
      <c r="E1026" s="27"/>
      <c r="F1026" s="27"/>
      <c r="G1026" s="27"/>
      <c r="H1026" s="27"/>
      <c r="I1026" s="27"/>
      <c r="J1026" s="27"/>
      <c r="K1026" s="27"/>
      <c r="L1026" s="27"/>
      <c r="M1026" s="27"/>
      <c r="N1026" s="27"/>
      <c r="O1026" s="27"/>
      <c r="P1026" s="27"/>
      <c r="Q1026" s="27"/>
      <c r="R1026" s="80"/>
      <c r="S1026" s="27"/>
      <c r="T1026" s="27"/>
      <c r="U1026" s="27"/>
      <c r="V1026" s="27"/>
      <c r="W1026" s="27"/>
      <c r="X1026" s="27"/>
      <c r="Y1026" s="27"/>
      <c r="Z1026" s="27"/>
      <c r="AA1026" s="27"/>
      <c r="AB1026" s="27"/>
      <c r="AC1026" s="27"/>
      <c r="AD1026" s="27"/>
      <c r="AE1026" s="27"/>
      <c r="AF1026" s="27"/>
      <c r="AG1026" s="27"/>
      <c r="AH1026" s="27"/>
      <c r="AI1026" s="27"/>
      <c r="AJ1026" s="27"/>
      <c r="AK1026" s="27"/>
      <c r="AL1026" s="27"/>
    </row>
    <row r="1027" spans="1:38">
      <c r="A1027" s="27"/>
      <c r="B1027" s="27"/>
      <c r="C1027" s="27"/>
      <c r="D1027" s="27"/>
      <c r="E1027" s="27"/>
      <c r="F1027" s="27"/>
      <c r="G1027" s="27"/>
      <c r="H1027" s="27"/>
      <c r="I1027" s="27"/>
      <c r="J1027" s="27"/>
      <c r="K1027" s="27"/>
      <c r="L1027" s="27"/>
      <c r="M1027" s="27"/>
      <c r="N1027" s="27"/>
      <c r="O1027" s="27"/>
      <c r="P1027" s="27"/>
      <c r="Q1027" s="27"/>
      <c r="R1027" s="80"/>
      <c r="S1027" s="27"/>
      <c r="T1027" s="27"/>
      <c r="U1027" s="27"/>
      <c r="V1027" s="27"/>
      <c r="W1027" s="27"/>
      <c r="X1027" s="27"/>
      <c r="Y1027" s="27"/>
      <c r="Z1027" s="27"/>
      <c r="AA1027" s="27"/>
      <c r="AB1027" s="27"/>
      <c r="AC1027" s="27"/>
      <c r="AD1027" s="27"/>
      <c r="AE1027" s="27"/>
      <c r="AF1027" s="27"/>
      <c r="AG1027" s="27"/>
      <c r="AH1027" s="27"/>
      <c r="AI1027" s="27"/>
      <c r="AJ1027" s="27"/>
      <c r="AK1027" s="27"/>
      <c r="AL1027" s="27"/>
    </row>
    <row r="1028" spans="1:38">
      <c r="A1028" s="27"/>
      <c r="B1028" s="27"/>
      <c r="C1028" s="27"/>
      <c r="D1028" s="27"/>
      <c r="E1028" s="27"/>
      <c r="F1028" s="27"/>
      <c r="G1028" s="27"/>
      <c r="H1028" s="27"/>
      <c r="I1028" s="27"/>
      <c r="J1028" s="27"/>
      <c r="K1028" s="27"/>
      <c r="L1028" s="27"/>
      <c r="M1028" s="27"/>
      <c r="N1028" s="27"/>
      <c r="O1028" s="27"/>
      <c r="P1028" s="27"/>
      <c r="Q1028" s="27"/>
      <c r="R1028" s="80"/>
      <c r="S1028" s="27"/>
      <c r="T1028" s="27"/>
      <c r="U1028" s="27"/>
      <c r="V1028" s="27"/>
      <c r="W1028" s="27"/>
      <c r="X1028" s="27"/>
      <c r="Y1028" s="27"/>
      <c r="Z1028" s="27"/>
      <c r="AA1028" s="27"/>
      <c r="AB1028" s="27"/>
      <c r="AC1028" s="27"/>
      <c r="AD1028" s="27"/>
      <c r="AE1028" s="27"/>
      <c r="AF1028" s="27"/>
      <c r="AG1028" s="27"/>
      <c r="AH1028" s="27"/>
      <c r="AI1028" s="27"/>
      <c r="AJ1028" s="27"/>
      <c r="AK1028" s="27"/>
      <c r="AL1028" s="27"/>
    </row>
    <row r="1029" spans="1:38">
      <c r="A1029" s="27"/>
      <c r="B1029" s="27"/>
      <c r="C1029" s="27"/>
      <c r="D1029" s="27"/>
      <c r="E1029" s="27"/>
      <c r="F1029" s="27"/>
      <c r="G1029" s="27"/>
      <c r="H1029" s="27"/>
      <c r="I1029" s="27"/>
      <c r="J1029" s="27"/>
      <c r="K1029" s="27"/>
      <c r="L1029" s="27"/>
      <c r="M1029" s="27"/>
      <c r="N1029" s="27"/>
      <c r="O1029" s="27"/>
      <c r="P1029" s="27"/>
      <c r="Q1029" s="27"/>
      <c r="R1029" s="80"/>
      <c r="S1029" s="27"/>
      <c r="T1029" s="27"/>
      <c r="U1029" s="27"/>
      <c r="V1029" s="27"/>
      <c r="W1029" s="27"/>
      <c r="X1029" s="27"/>
      <c r="Y1029" s="27"/>
      <c r="Z1029" s="27"/>
      <c r="AA1029" s="27"/>
      <c r="AB1029" s="27"/>
      <c r="AC1029" s="27"/>
      <c r="AD1029" s="27"/>
      <c r="AE1029" s="27"/>
      <c r="AF1029" s="27"/>
      <c r="AG1029" s="27"/>
      <c r="AH1029" s="27"/>
      <c r="AI1029" s="27"/>
      <c r="AJ1029" s="27"/>
      <c r="AK1029" s="27"/>
      <c r="AL1029" s="27"/>
    </row>
    <row r="1030" spans="1:38">
      <c r="A1030" s="27"/>
      <c r="B1030" s="27"/>
      <c r="C1030" s="27"/>
      <c r="D1030" s="27"/>
      <c r="E1030" s="27"/>
      <c r="F1030" s="27"/>
      <c r="G1030" s="27"/>
      <c r="H1030" s="27"/>
      <c r="I1030" s="27"/>
      <c r="J1030" s="27"/>
      <c r="K1030" s="27"/>
      <c r="L1030" s="27"/>
      <c r="M1030" s="27"/>
      <c r="N1030" s="27"/>
      <c r="O1030" s="27"/>
      <c r="P1030" s="27"/>
      <c r="Q1030" s="27"/>
      <c r="R1030" s="80"/>
      <c r="S1030" s="27"/>
      <c r="T1030" s="27"/>
      <c r="U1030" s="27"/>
      <c r="V1030" s="27"/>
      <c r="W1030" s="27"/>
      <c r="X1030" s="27"/>
      <c r="Y1030" s="27"/>
      <c r="Z1030" s="27"/>
      <c r="AA1030" s="27"/>
      <c r="AB1030" s="27"/>
      <c r="AC1030" s="27"/>
      <c r="AD1030" s="27"/>
      <c r="AE1030" s="27"/>
      <c r="AF1030" s="27"/>
      <c r="AG1030" s="27"/>
      <c r="AH1030" s="27"/>
      <c r="AI1030" s="27"/>
      <c r="AJ1030" s="27"/>
      <c r="AK1030" s="27"/>
      <c r="AL1030" s="27"/>
    </row>
    <row r="1031" spans="1:38">
      <c r="A1031" s="27"/>
      <c r="B1031" s="27"/>
      <c r="C1031" s="27"/>
      <c r="D1031" s="27"/>
      <c r="E1031" s="27"/>
      <c r="F1031" s="27"/>
      <c r="G1031" s="27"/>
      <c r="H1031" s="27"/>
      <c r="I1031" s="27"/>
      <c r="J1031" s="27"/>
      <c r="K1031" s="27"/>
      <c r="L1031" s="27"/>
      <c r="M1031" s="27"/>
      <c r="N1031" s="27"/>
      <c r="O1031" s="27"/>
      <c r="P1031" s="27"/>
      <c r="Q1031" s="27"/>
      <c r="R1031" s="80"/>
      <c r="S1031" s="27"/>
      <c r="T1031" s="27"/>
      <c r="U1031" s="27"/>
      <c r="V1031" s="27"/>
      <c r="W1031" s="27"/>
      <c r="X1031" s="27"/>
      <c r="Y1031" s="27"/>
      <c r="Z1031" s="27"/>
      <c r="AA1031" s="27"/>
      <c r="AB1031" s="27"/>
      <c r="AC1031" s="27"/>
      <c r="AD1031" s="27"/>
      <c r="AE1031" s="27"/>
      <c r="AF1031" s="27"/>
      <c r="AG1031" s="27"/>
      <c r="AH1031" s="27"/>
      <c r="AI1031" s="27"/>
      <c r="AJ1031" s="27"/>
      <c r="AK1031" s="27"/>
      <c r="AL1031" s="27"/>
    </row>
    <row r="1032" spans="1:38">
      <c r="A1032" s="27"/>
      <c r="B1032" s="27"/>
      <c r="C1032" s="27"/>
      <c r="D1032" s="27"/>
      <c r="E1032" s="27"/>
      <c r="F1032" s="27"/>
      <c r="G1032" s="27"/>
      <c r="H1032" s="27"/>
      <c r="I1032" s="27"/>
      <c r="J1032" s="27"/>
      <c r="K1032" s="27"/>
      <c r="L1032" s="27"/>
      <c r="M1032" s="27"/>
      <c r="N1032" s="27"/>
      <c r="O1032" s="27"/>
      <c r="P1032" s="27"/>
      <c r="Q1032" s="27"/>
      <c r="R1032" s="80"/>
      <c r="S1032" s="27"/>
      <c r="T1032" s="27"/>
      <c r="U1032" s="27"/>
      <c r="V1032" s="27"/>
      <c r="W1032" s="27"/>
      <c r="X1032" s="27"/>
      <c r="Y1032" s="27"/>
      <c r="Z1032" s="27"/>
      <c r="AA1032" s="27"/>
      <c r="AB1032" s="27"/>
      <c r="AC1032" s="27"/>
      <c r="AD1032" s="27"/>
      <c r="AE1032" s="27"/>
      <c r="AF1032" s="27"/>
      <c r="AG1032" s="27"/>
      <c r="AH1032" s="27"/>
      <c r="AI1032" s="27"/>
      <c r="AJ1032" s="27"/>
      <c r="AK1032" s="27"/>
      <c r="AL1032" s="27"/>
    </row>
    <row r="1033" spans="1:38">
      <c r="A1033" s="27"/>
      <c r="B1033" s="27"/>
      <c r="C1033" s="27"/>
      <c r="D1033" s="27"/>
      <c r="E1033" s="27"/>
      <c r="F1033" s="27"/>
      <c r="G1033" s="27"/>
      <c r="H1033" s="27"/>
      <c r="I1033" s="27"/>
      <c r="J1033" s="27"/>
      <c r="K1033" s="27"/>
      <c r="L1033" s="27"/>
      <c r="M1033" s="27"/>
      <c r="N1033" s="27"/>
      <c r="O1033" s="27"/>
      <c r="P1033" s="27"/>
      <c r="Q1033" s="27"/>
      <c r="R1033" s="80"/>
      <c r="S1033" s="27"/>
      <c r="T1033" s="27"/>
      <c r="U1033" s="27"/>
      <c r="V1033" s="27"/>
      <c r="W1033" s="27"/>
      <c r="X1033" s="27"/>
      <c r="Y1033" s="27"/>
      <c r="Z1033" s="27"/>
      <c r="AA1033" s="27"/>
      <c r="AB1033" s="27"/>
      <c r="AC1033" s="27"/>
      <c r="AD1033" s="27"/>
      <c r="AE1033" s="27"/>
      <c r="AF1033" s="27"/>
      <c r="AG1033" s="27"/>
      <c r="AH1033" s="27"/>
      <c r="AI1033" s="27"/>
      <c r="AJ1033" s="27"/>
      <c r="AK1033" s="27"/>
      <c r="AL1033" s="27"/>
    </row>
    <row r="1034" spans="1:38">
      <c r="A1034" s="27"/>
      <c r="B1034" s="27"/>
      <c r="C1034" s="27"/>
      <c r="D1034" s="27"/>
      <c r="E1034" s="27"/>
      <c r="F1034" s="27"/>
      <c r="G1034" s="27"/>
      <c r="H1034" s="27"/>
      <c r="I1034" s="27"/>
      <c r="J1034" s="27"/>
      <c r="K1034" s="27"/>
      <c r="L1034" s="27"/>
      <c r="M1034" s="27"/>
      <c r="N1034" s="27"/>
      <c r="O1034" s="27"/>
      <c r="P1034" s="27"/>
      <c r="Q1034" s="27"/>
      <c r="R1034" s="80"/>
      <c r="S1034" s="27"/>
      <c r="T1034" s="27"/>
      <c r="U1034" s="27"/>
      <c r="V1034" s="27"/>
      <c r="W1034" s="27"/>
      <c r="X1034" s="27"/>
      <c r="Y1034" s="27"/>
      <c r="Z1034" s="27"/>
      <c r="AA1034" s="27"/>
      <c r="AB1034" s="27"/>
      <c r="AC1034" s="27"/>
      <c r="AD1034" s="27"/>
      <c r="AE1034" s="27"/>
      <c r="AF1034" s="27"/>
      <c r="AG1034" s="27"/>
      <c r="AH1034" s="27"/>
      <c r="AI1034" s="27"/>
      <c r="AJ1034" s="27"/>
      <c r="AK1034" s="27"/>
      <c r="AL1034" s="27"/>
    </row>
    <row r="1035" spans="1:38">
      <c r="A1035" s="27"/>
      <c r="B1035" s="27"/>
      <c r="C1035" s="27"/>
      <c r="D1035" s="27"/>
      <c r="E1035" s="27"/>
      <c r="F1035" s="27"/>
      <c r="G1035" s="27"/>
      <c r="H1035" s="27"/>
      <c r="I1035" s="27"/>
      <c r="J1035" s="27"/>
      <c r="K1035" s="27"/>
      <c r="L1035" s="27"/>
      <c r="M1035" s="27"/>
      <c r="N1035" s="27"/>
      <c r="O1035" s="27"/>
      <c r="P1035" s="27"/>
      <c r="Q1035" s="27"/>
      <c r="R1035" s="80"/>
      <c r="S1035" s="27"/>
      <c r="T1035" s="27"/>
      <c r="U1035" s="27"/>
      <c r="V1035" s="27"/>
      <c r="W1035" s="27"/>
      <c r="X1035" s="27"/>
      <c r="Y1035" s="27"/>
      <c r="Z1035" s="27"/>
      <c r="AA1035" s="27"/>
      <c r="AB1035" s="27"/>
      <c r="AC1035" s="27"/>
      <c r="AD1035" s="27"/>
      <c r="AE1035" s="27"/>
      <c r="AF1035" s="27"/>
      <c r="AG1035" s="27"/>
      <c r="AH1035" s="27"/>
      <c r="AI1035" s="27"/>
      <c r="AJ1035" s="27"/>
      <c r="AK1035" s="27"/>
      <c r="AL1035" s="27"/>
    </row>
    <row r="1036" spans="1:38">
      <c r="A1036" s="27"/>
      <c r="B1036" s="27"/>
      <c r="C1036" s="27"/>
      <c r="D1036" s="27"/>
      <c r="E1036" s="27"/>
      <c r="F1036" s="27"/>
      <c r="G1036" s="27"/>
      <c r="H1036" s="27"/>
      <c r="I1036" s="27"/>
      <c r="J1036" s="27"/>
      <c r="K1036" s="27"/>
      <c r="L1036" s="27"/>
      <c r="M1036" s="27"/>
      <c r="N1036" s="27"/>
      <c r="O1036" s="27"/>
      <c r="P1036" s="27"/>
      <c r="Q1036" s="27"/>
      <c r="R1036" s="80"/>
      <c r="S1036" s="27"/>
      <c r="T1036" s="27"/>
      <c r="U1036" s="27"/>
      <c r="V1036" s="27"/>
      <c r="W1036" s="27"/>
      <c r="X1036" s="27"/>
      <c r="Y1036" s="27"/>
      <c r="Z1036" s="27"/>
      <c r="AA1036" s="27"/>
      <c r="AB1036" s="27"/>
      <c r="AC1036" s="27"/>
      <c r="AD1036" s="27"/>
      <c r="AE1036" s="27"/>
      <c r="AF1036" s="27"/>
      <c r="AG1036" s="27"/>
      <c r="AH1036" s="27"/>
      <c r="AI1036" s="27"/>
      <c r="AJ1036" s="27"/>
      <c r="AK1036" s="27"/>
      <c r="AL1036" s="27"/>
    </row>
    <row r="1037" spans="1:38">
      <c r="A1037" s="27"/>
      <c r="B1037" s="27"/>
      <c r="C1037" s="27"/>
      <c r="D1037" s="27"/>
      <c r="E1037" s="27"/>
      <c r="F1037" s="27"/>
      <c r="G1037" s="27"/>
      <c r="H1037" s="27"/>
      <c r="I1037" s="27"/>
      <c r="J1037" s="27"/>
      <c r="K1037" s="27"/>
      <c r="L1037" s="27"/>
      <c r="M1037" s="27"/>
      <c r="N1037" s="27"/>
      <c r="O1037" s="27"/>
      <c r="P1037" s="27"/>
      <c r="Q1037" s="27"/>
      <c r="R1037" s="80"/>
      <c r="S1037" s="27"/>
      <c r="T1037" s="27"/>
      <c r="U1037" s="27"/>
      <c r="V1037" s="27"/>
      <c r="W1037" s="27"/>
      <c r="X1037" s="27"/>
      <c r="Y1037" s="27"/>
      <c r="Z1037" s="27"/>
      <c r="AA1037" s="27"/>
      <c r="AB1037" s="27"/>
      <c r="AC1037" s="27"/>
      <c r="AD1037" s="27"/>
      <c r="AE1037" s="27"/>
      <c r="AF1037" s="27"/>
      <c r="AG1037" s="27"/>
      <c r="AH1037" s="27"/>
      <c r="AI1037" s="27"/>
      <c r="AJ1037" s="27"/>
      <c r="AK1037" s="27"/>
      <c r="AL1037" s="27"/>
    </row>
    <row r="1038" spans="1:38">
      <c r="A1038" s="27"/>
      <c r="B1038" s="27"/>
      <c r="C1038" s="27"/>
      <c r="D1038" s="27"/>
      <c r="E1038" s="27"/>
      <c r="F1038" s="27"/>
      <c r="G1038" s="27"/>
      <c r="H1038" s="27"/>
      <c r="I1038" s="27"/>
      <c r="J1038" s="27"/>
      <c r="K1038" s="27"/>
      <c r="L1038" s="27"/>
      <c r="M1038" s="27"/>
      <c r="N1038" s="27"/>
      <c r="O1038" s="27"/>
      <c r="P1038" s="27"/>
      <c r="Q1038" s="27"/>
      <c r="R1038" s="80"/>
      <c r="S1038" s="27"/>
      <c r="T1038" s="27"/>
      <c r="U1038" s="27"/>
      <c r="V1038" s="27"/>
      <c r="W1038" s="27"/>
      <c r="X1038" s="27"/>
      <c r="Y1038" s="27"/>
      <c r="Z1038" s="27"/>
      <c r="AA1038" s="27"/>
      <c r="AB1038" s="27"/>
      <c r="AC1038" s="27"/>
      <c r="AD1038" s="27"/>
      <c r="AE1038" s="27"/>
      <c r="AF1038" s="27"/>
      <c r="AG1038" s="27"/>
      <c r="AH1038" s="27"/>
      <c r="AI1038" s="27"/>
      <c r="AJ1038" s="27"/>
      <c r="AK1038" s="27"/>
      <c r="AL1038" s="27"/>
    </row>
    <row r="1039" spans="1:38">
      <c r="A1039" s="27"/>
      <c r="B1039" s="27"/>
      <c r="C1039" s="27"/>
      <c r="D1039" s="27"/>
      <c r="E1039" s="27"/>
      <c r="F1039" s="27"/>
      <c r="G1039" s="27"/>
      <c r="H1039" s="27"/>
      <c r="I1039" s="27"/>
      <c r="J1039" s="27"/>
      <c r="K1039" s="27"/>
      <c r="L1039" s="27"/>
      <c r="M1039" s="27"/>
      <c r="N1039" s="27"/>
      <c r="O1039" s="27"/>
      <c r="P1039" s="27"/>
      <c r="Q1039" s="27"/>
      <c r="R1039" s="80"/>
      <c r="S1039" s="27"/>
      <c r="T1039" s="27"/>
      <c r="U1039" s="27"/>
      <c r="V1039" s="27"/>
      <c r="W1039" s="27"/>
      <c r="X1039" s="27"/>
      <c r="Y1039" s="27"/>
      <c r="Z1039" s="27"/>
      <c r="AA1039" s="27"/>
      <c r="AB1039" s="27"/>
      <c r="AC1039" s="27"/>
      <c r="AD1039" s="27"/>
      <c r="AE1039" s="27"/>
      <c r="AF1039" s="27"/>
      <c r="AG1039" s="27"/>
      <c r="AH1039" s="27"/>
      <c r="AI1039" s="27"/>
      <c r="AJ1039" s="27"/>
      <c r="AK1039" s="27"/>
      <c r="AL1039" s="27"/>
    </row>
    <row r="1040" spans="1:38">
      <c r="A1040" s="27"/>
      <c r="B1040" s="27"/>
      <c r="C1040" s="27"/>
      <c r="D1040" s="27"/>
      <c r="E1040" s="27"/>
      <c r="F1040" s="27"/>
      <c r="G1040" s="27"/>
      <c r="H1040" s="27"/>
      <c r="I1040" s="27"/>
      <c r="J1040" s="27"/>
      <c r="K1040" s="27"/>
      <c r="L1040" s="27"/>
      <c r="M1040" s="27"/>
      <c r="N1040" s="27"/>
      <c r="O1040" s="27"/>
      <c r="P1040" s="27"/>
      <c r="Q1040" s="27"/>
      <c r="R1040" s="80"/>
      <c r="S1040" s="27"/>
      <c r="T1040" s="27"/>
      <c r="U1040" s="27"/>
      <c r="V1040" s="27"/>
      <c r="W1040" s="27"/>
      <c r="X1040" s="27"/>
      <c r="Y1040" s="27"/>
      <c r="Z1040" s="27"/>
      <c r="AA1040" s="27"/>
      <c r="AB1040" s="27"/>
      <c r="AC1040" s="27"/>
      <c r="AD1040" s="27"/>
      <c r="AE1040" s="27"/>
      <c r="AF1040" s="27"/>
      <c r="AG1040" s="27"/>
      <c r="AH1040" s="27"/>
      <c r="AI1040" s="27"/>
      <c r="AJ1040" s="27"/>
      <c r="AK1040" s="27"/>
      <c r="AL1040" s="27"/>
    </row>
    <row r="1041" spans="1:38">
      <c r="A1041" s="27"/>
      <c r="B1041" s="27"/>
      <c r="C1041" s="27"/>
      <c r="D1041" s="27"/>
      <c r="E1041" s="27"/>
      <c r="F1041" s="27"/>
      <c r="G1041" s="27"/>
      <c r="H1041" s="27"/>
      <c r="I1041" s="27"/>
      <c r="J1041" s="27"/>
      <c r="K1041" s="27"/>
      <c r="L1041" s="27"/>
      <c r="M1041" s="27"/>
      <c r="N1041" s="27"/>
      <c r="O1041" s="27"/>
      <c r="P1041" s="27"/>
      <c r="Q1041" s="27"/>
      <c r="R1041" s="80"/>
      <c r="S1041" s="27"/>
      <c r="T1041" s="27"/>
      <c r="U1041" s="27"/>
      <c r="V1041" s="27"/>
      <c r="W1041" s="27"/>
      <c r="X1041" s="27"/>
      <c r="Y1041" s="27"/>
      <c r="Z1041" s="27"/>
      <c r="AA1041" s="27"/>
      <c r="AB1041" s="27"/>
      <c r="AC1041" s="27"/>
      <c r="AD1041" s="27"/>
      <c r="AE1041" s="27"/>
      <c r="AF1041" s="27"/>
      <c r="AG1041" s="27"/>
      <c r="AH1041" s="27"/>
      <c r="AI1041" s="27"/>
      <c r="AJ1041" s="27"/>
      <c r="AK1041" s="27"/>
      <c r="AL1041" s="27"/>
    </row>
    <row r="1042" spans="1:38">
      <c r="A1042" s="27"/>
      <c r="B1042" s="27"/>
      <c r="C1042" s="27"/>
      <c r="D1042" s="27"/>
      <c r="E1042" s="27"/>
      <c r="F1042" s="27"/>
      <c r="G1042" s="27"/>
      <c r="H1042" s="27"/>
      <c r="I1042" s="27"/>
      <c r="J1042" s="27"/>
      <c r="K1042" s="27"/>
      <c r="L1042" s="27"/>
      <c r="M1042" s="27"/>
      <c r="N1042" s="27"/>
      <c r="O1042" s="27"/>
      <c r="P1042" s="27"/>
      <c r="Q1042" s="27"/>
      <c r="R1042" s="80"/>
      <c r="S1042" s="27"/>
      <c r="T1042" s="27"/>
      <c r="U1042" s="27"/>
      <c r="V1042" s="27"/>
      <c r="W1042" s="27"/>
      <c r="X1042" s="27"/>
      <c r="Y1042" s="27"/>
      <c r="Z1042" s="27"/>
      <c r="AA1042" s="27"/>
      <c r="AB1042" s="27"/>
      <c r="AC1042" s="27"/>
      <c r="AD1042" s="27"/>
      <c r="AE1042" s="27"/>
      <c r="AF1042" s="27"/>
      <c r="AG1042" s="27"/>
      <c r="AH1042" s="27"/>
      <c r="AI1042" s="27"/>
      <c r="AJ1042" s="27"/>
      <c r="AK1042" s="27"/>
      <c r="AL1042" s="27"/>
    </row>
    <row r="1043" spans="1:38">
      <c r="A1043" s="27"/>
      <c r="B1043" s="27"/>
      <c r="C1043" s="27"/>
      <c r="D1043" s="27"/>
      <c r="E1043" s="27"/>
      <c r="F1043" s="27"/>
      <c r="G1043" s="27"/>
      <c r="H1043" s="27"/>
      <c r="I1043" s="27"/>
      <c r="J1043" s="27"/>
      <c r="K1043" s="27"/>
      <c r="L1043" s="27"/>
      <c r="M1043" s="27"/>
      <c r="N1043" s="27"/>
      <c r="O1043" s="27"/>
      <c r="P1043" s="27"/>
      <c r="Q1043" s="27"/>
      <c r="R1043" s="80"/>
      <c r="S1043" s="27"/>
      <c r="T1043" s="27"/>
      <c r="U1043" s="27"/>
      <c r="V1043" s="27"/>
      <c r="W1043" s="27"/>
      <c r="X1043" s="27"/>
      <c r="Y1043" s="27"/>
      <c r="Z1043" s="27"/>
      <c r="AA1043" s="27"/>
      <c r="AB1043" s="27"/>
      <c r="AC1043" s="27"/>
      <c r="AD1043" s="27"/>
      <c r="AE1043" s="27"/>
      <c r="AF1043" s="27"/>
      <c r="AG1043" s="27"/>
      <c r="AH1043" s="27"/>
      <c r="AI1043" s="27"/>
      <c r="AJ1043" s="27"/>
      <c r="AK1043" s="27"/>
      <c r="AL1043" s="27"/>
    </row>
    <row r="1044" spans="1:38">
      <c r="A1044" s="27"/>
      <c r="B1044" s="27"/>
      <c r="C1044" s="27"/>
      <c r="D1044" s="27"/>
      <c r="E1044" s="27"/>
      <c r="F1044" s="27"/>
      <c r="G1044" s="27"/>
      <c r="H1044" s="27"/>
      <c r="I1044" s="27"/>
      <c r="J1044" s="27"/>
      <c r="K1044" s="27"/>
      <c r="L1044" s="27"/>
      <c r="M1044" s="27"/>
      <c r="N1044" s="27"/>
      <c r="O1044" s="27"/>
      <c r="P1044" s="27"/>
      <c r="Q1044" s="27"/>
      <c r="R1044" s="80"/>
      <c r="S1044" s="27"/>
      <c r="T1044" s="27"/>
      <c r="U1044" s="27"/>
      <c r="V1044" s="27"/>
      <c r="W1044" s="27"/>
      <c r="X1044" s="27"/>
      <c r="Y1044" s="27"/>
      <c r="Z1044" s="27"/>
      <c r="AA1044" s="27"/>
      <c r="AB1044" s="27"/>
      <c r="AC1044" s="27"/>
      <c r="AD1044" s="27"/>
      <c r="AE1044" s="27"/>
      <c r="AF1044" s="27"/>
      <c r="AG1044" s="27"/>
      <c r="AH1044" s="27"/>
      <c r="AI1044" s="27"/>
      <c r="AJ1044" s="27"/>
      <c r="AK1044" s="27"/>
      <c r="AL1044" s="27"/>
    </row>
    <row r="1045" spans="1:38">
      <c r="A1045" s="27"/>
      <c r="B1045" s="27"/>
      <c r="C1045" s="27"/>
      <c r="D1045" s="27"/>
      <c r="E1045" s="27"/>
      <c r="F1045" s="27"/>
      <c r="G1045" s="27"/>
      <c r="H1045" s="27"/>
      <c r="I1045" s="27"/>
      <c r="J1045" s="27"/>
      <c r="K1045" s="27"/>
      <c r="L1045" s="27"/>
      <c r="M1045" s="27"/>
      <c r="N1045" s="27"/>
      <c r="O1045" s="27"/>
      <c r="P1045" s="27"/>
      <c r="Q1045" s="27"/>
      <c r="R1045" s="80"/>
      <c r="S1045" s="27"/>
      <c r="T1045" s="27"/>
      <c r="U1045" s="27"/>
      <c r="V1045" s="27"/>
      <c r="W1045" s="27"/>
      <c r="X1045" s="27"/>
      <c r="Y1045" s="27"/>
      <c r="Z1045" s="27"/>
      <c r="AA1045" s="27"/>
      <c r="AB1045" s="27"/>
      <c r="AC1045" s="27"/>
      <c r="AD1045" s="27"/>
      <c r="AE1045" s="27"/>
      <c r="AF1045" s="27"/>
      <c r="AG1045" s="27"/>
      <c r="AH1045" s="27"/>
      <c r="AI1045" s="27"/>
      <c r="AJ1045" s="27"/>
      <c r="AK1045" s="27"/>
      <c r="AL1045" s="27"/>
    </row>
    <row r="1046" spans="1:38">
      <c r="A1046" s="27"/>
      <c r="B1046" s="27"/>
      <c r="C1046" s="27"/>
      <c r="D1046" s="27"/>
      <c r="E1046" s="27"/>
      <c r="F1046" s="27"/>
      <c r="G1046" s="27"/>
      <c r="H1046" s="27"/>
      <c r="I1046" s="27"/>
      <c r="J1046" s="27"/>
      <c r="K1046" s="27"/>
      <c r="L1046" s="27"/>
      <c r="M1046" s="27"/>
      <c r="N1046" s="27"/>
      <c r="O1046" s="27"/>
      <c r="P1046" s="27"/>
      <c r="Q1046" s="27"/>
      <c r="R1046" s="80"/>
      <c r="S1046" s="27"/>
      <c r="T1046" s="27"/>
      <c r="U1046" s="27"/>
      <c r="V1046" s="27"/>
      <c r="W1046" s="27"/>
      <c r="X1046" s="27"/>
      <c r="Y1046" s="27"/>
      <c r="Z1046" s="27"/>
      <c r="AA1046" s="27"/>
      <c r="AB1046" s="27"/>
      <c r="AC1046" s="27"/>
      <c r="AD1046" s="27"/>
      <c r="AE1046" s="27"/>
      <c r="AF1046" s="27"/>
      <c r="AG1046" s="27"/>
      <c r="AH1046" s="27"/>
      <c r="AI1046" s="27"/>
      <c r="AJ1046" s="27"/>
      <c r="AK1046" s="27"/>
      <c r="AL1046" s="27"/>
    </row>
    <row r="1047" spans="1:38">
      <c r="A1047" s="27"/>
      <c r="B1047" s="27"/>
      <c r="C1047" s="27"/>
      <c r="D1047" s="27"/>
      <c r="E1047" s="27"/>
      <c r="F1047" s="27"/>
      <c r="G1047" s="27"/>
      <c r="H1047" s="27"/>
      <c r="I1047" s="27"/>
      <c r="J1047" s="27"/>
      <c r="K1047" s="27"/>
      <c r="L1047" s="27"/>
      <c r="M1047" s="27"/>
      <c r="N1047" s="27"/>
      <c r="O1047" s="27"/>
      <c r="P1047" s="27"/>
      <c r="Q1047" s="27"/>
      <c r="R1047" s="80"/>
      <c r="S1047" s="27"/>
      <c r="T1047" s="27"/>
      <c r="U1047" s="27"/>
      <c r="V1047" s="27"/>
      <c r="W1047" s="27"/>
      <c r="X1047" s="27"/>
      <c r="Y1047" s="27"/>
      <c r="Z1047" s="27"/>
      <c r="AA1047" s="27"/>
      <c r="AB1047" s="27"/>
      <c r="AC1047" s="27"/>
      <c r="AD1047" s="27"/>
      <c r="AE1047" s="27"/>
      <c r="AF1047" s="27"/>
      <c r="AG1047" s="27"/>
      <c r="AH1047" s="27"/>
      <c r="AI1047" s="27"/>
      <c r="AJ1047" s="27"/>
      <c r="AK1047" s="27"/>
      <c r="AL1047" s="27"/>
    </row>
    <row r="1048" spans="1:38">
      <c r="A1048" s="27"/>
      <c r="B1048" s="27"/>
      <c r="C1048" s="27"/>
      <c r="D1048" s="27"/>
      <c r="E1048" s="27"/>
      <c r="F1048" s="27"/>
      <c r="G1048" s="27"/>
      <c r="H1048" s="27"/>
      <c r="I1048" s="27"/>
      <c r="J1048" s="27"/>
      <c r="K1048" s="27"/>
      <c r="L1048" s="27"/>
      <c r="M1048" s="27"/>
      <c r="N1048" s="27"/>
      <c r="O1048" s="27"/>
      <c r="P1048" s="27"/>
      <c r="Q1048" s="27"/>
      <c r="R1048" s="80"/>
      <c r="S1048" s="27"/>
      <c r="T1048" s="27"/>
      <c r="U1048" s="27"/>
      <c r="V1048" s="27"/>
      <c r="W1048" s="27"/>
      <c r="X1048" s="27"/>
      <c r="Y1048" s="27"/>
      <c r="Z1048" s="27"/>
      <c r="AA1048" s="27"/>
      <c r="AB1048" s="27"/>
      <c r="AC1048" s="27"/>
      <c r="AD1048" s="27"/>
      <c r="AE1048" s="27"/>
      <c r="AF1048" s="27"/>
      <c r="AG1048" s="27"/>
      <c r="AH1048" s="27"/>
      <c r="AI1048" s="27"/>
      <c r="AJ1048" s="27"/>
      <c r="AK1048" s="27"/>
      <c r="AL1048" s="27"/>
    </row>
    <row r="1049" spans="1:38">
      <c r="A1049" s="27"/>
      <c r="B1049" s="27"/>
      <c r="C1049" s="27"/>
      <c r="D1049" s="27"/>
      <c r="E1049" s="27"/>
      <c r="F1049" s="27"/>
      <c r="G1049" s="27"/>
      <c r="H1049" s="27"/>
      <c r="I1049" s="27"/>
      <c r="J1049" s="27"/>
      <c r="K1049" s="27"/>
      <c r="L1049" s="27"/>
      <c r="M1049" s="27"/>
      <c r="N1049" s="27"/>
      <c r="O1049" s="27"/>
      <c r="P1049" s="27"/>
      <c r="Q1049" s="27"/>
      <c r="R1049" s="80"/>
      <c r="S1049" s="27"/>
      <c r="T1049" s="27"/>
      <c r="U1049" s="27"/>
      <c r="V1049" s="27"/>
      <c r="W1049" s="27"/>
      <c r="X1049" s="27"/>
      <c r="Y1049" s="27"/>
      <c r="Z1049" s="27"/>
      <c r="AA1049" s="27"/>
      <c r="AB1049" s="27"/>
      <c r="AC1049" s="27"/>
      <c r="AD1049" s="27"/>
      <c r="AE1049" s="27"/>
      <c r="AF1049" s="27"/>
      <c r="AG1049" s="27"/>
      <c r="AH1049" s="27"/>
      <c r="AI1049" s="27"/>
      <c r="AJ1049" s="27"/>
      <c r="AK1049" s="27"/>
      <c r="AL1049" s="27"/>
    </row>
    <row r="1050" spans="1:38">
      <c r="A1050" s="27"/>
      <c r="B1050" s="27"/>
      <c r="C1050" s="27"/>
      <c r="D1050" s="27"/>
      <c r="E1050" s="27"/>
      <c r="F1050" s="27"/>
      <c r="G1050" s="27"/>
      <c r="H1050" s="27"/>
      <c r="I1050" s="27"/>
      <c r="J1050" s="27"/>
      <c r="K1050" s="27"/>
      <c r="L1050" s="27"/>
      <c r="M1050" s="27"/>
      <c r="N1050" s="27"/>
      <c r="O1050" s="27"/>
      <c r="P1050" s="27"/>
      <c r="Q1050" s="27"/>
      <c r="R1050" s="80"/>
      <c r="S1050" s="27"/>
      <c r="T1050" s="27"/>
      <c r="U1050" s="27"/>
      <c r="V1050" s="27"/>
      <c r="W1050" s="27"/>
      <c r="X1050" s="27"/>
      <c r="Y1050" s="27"/>
      <c r="Z1050" s="27"/>
      <c r="AA1050" s="27"/>
      <c r="AB1050" s="27"/>
      <c r="AC1050" s="27"/>
      <c r="AD1050" s="27"/>
      <c r="AE1050" s="27"/>
      <c r="AF1050" s="27"/>
      <c r="AG1050" s="27"/>
      <c r="AH1050" s="27"/>
      <c r="AI1050" s="27"/>
      <c r="AJ1050" s="27"/>
      <c r="AK1050" s="27"/>
      <c r="AL1050" s="27"/>
    </row>
    <row r="1051" spans="1:38">
      <c r="A1051" s="27"/>
      <c r="B1051" s="27"/>
      <c r="C1051" s="27"/>
      <c r="D1051" s="27"/>
      <c r="E1051" s="27"/>
      <c r="F1051" s="27"/>
      <c r="G1051" s="27"/>
      <c r="H1051" s="27"/>
      <c r="I1051" s="27"/>
      <c r="J1051" s="27"/>
      <c r="K1051" s="27"/>
      <c r="L1051" s="27"/>
      <c r="M1051" s="27"/>
      <c r="N1051" s="27"/>
      <c r="O1051" s="27"/>
      <c r="P1051" s="27"/>
      <c r="Q1051" s="27"/>
      <c r="R1051" s="80"/>
      <c r="S1051" s="27"/>
      <c r="T1051" s="27"/>
      <c r="U1051" s="27"/>
      <c r="V1051" s="27"/>
      <c r="W1051" s="27"/>
      <c r="X1051" s="27"/>
      <c r="Y1051" s="27"/>
      <c r="Z1051" s="27"/>
      <c r="AA1051" s="27"/>
      <c r="AB1051" s="27"/>
      <c r="AC1051" s="27"/>
      <c r="AD1051" s="27"/>
      <c r="AE1051" s="27"/>
      <c r="AF1051" s="27"/>
      <c r="AG1051" s="27"/>
      <c r="AH1051" s="27"/>
      <c r="AI1051" s="27"/>
      <c r="AJ1051" s="27"/>
      <c r="AK1051" s="27"/>
      <c r="AL1051" s="27"/>
    </row>
    <row r="1052" spans="1:38">
      <c r="A1052" s="27"/>
      <c r="B1052" s="27"/>
      <c r="C1052" s="27"/>
      <c r="D1052" s="27"/>
      <c r="E1052" s="27"/>
      <c r="F1052" s="27"/>
      <c r="G1052" s="27"/>
      <c r="H1052" s="27"/>
      <c r="I1052" s="27"/>
      <c r="J1052" s="27"/>
      <c r="K1052" s="27"/>
      <c r="L1052" s="27"/>
      <c r="M1052" s="27"/>
      <c r="N1052" s="27"/>
      <c r="O1052" s="27"/>
      <c r="P1052" s="27"/>
      <c r="Q1052" s="27"/>
      <c r="R1052" s="80"/>
      <c r="S1052" s="27"/>
      <c r="T1052" s="27"/>
      <c r="U1052" s="27"/>
      <c r="V1052" s="27"/>
      <c r="W1052" s="27"/>
      <c r="X1052" s="27"/>
      <c r="Y1052" s="27"/>
      <c r="Z1052" s="27"/>
      <c r="AA1052" s="27"/>
      <c r="AB1052" s="27"/>
      <c r="AC1052" s="27"/>
      <c r="AD1052" s="27"/>
      <c r="AE1052" s="27"/>
      <c r="AF1052" s="27"/>
      <c r="AG1052" s="27"/>
      <c r="AH1052" s="27"/>
      <c r="AI1052" s="27"/>
      <c r="AJ1052" s="27"/>
      <c r="AK1052" s="27"/>
      <c r="AL1052" s="27"/>
    </row>
    <row r="1053" spans="1:38">
      <c r="A1053" s="27"/>
      <c r="B1053" s="27"/>
      <c r="C1053" s="27"/>
      <c r="D1053" s="27"/>
      <c r="E1053" s="27"/>
      <c r="F1053" s="27"/>
      <c r="G1053" s="27"/>
      <c r="H1053" s="27"/>
      <c r="I1053" s="27"/>
      <c r="J1053" s="27"/>
      <c r="K1053" s="27"/>
      <c r="L1053" s="27"/>
      <c r="M1053" s="27"/>
      <c r="N1053" s="27"/>
      <c r="O1053" s="27"/>
      <c r="P1053" s="27"/>
      <c r="Q1053" s="27"/>
      <c r="R1053" s="80"/>
      <c r="S1053" s="27"/>
      <c r="T1053" s="27"/>
      <c r="U1053" s="27"/>
      <c r="V1053" s="27"/>
      <c r="W1053" s="27"/>
      <c r="X1053" s="27"/>
      <c r="Y1053" s="27"/>
      <c r="Z1053" s="27"/>
      <c r="AA1053" s="27"/>
      <c r="AB1053" s="27"/>
      <c r="AC1053" s="27"/>
      <c r="AD1053" s="27"/>
      <c r="AE1053" s="27"/>
      <c r="AF1053" s="27"/>
      <c r="AG1053" s="27"/>
      <c r="AH1053" s="27"/>
      <c r="AI1053" s="27"/>
      <c r="AJ1053" s="27"/>
      <c r="AK1053" s="27"/>
      <c r="AL1053" s="27"/>
    </row>
    <row r="1054" spans="1:38">
      <c r="A1054" s="27"/>
      <c r="B1054" s="27"/>
      <c r="C1054" s="27"/>
      <c r="D1054" s="27"/>
      <c r="E1054" s="27"/>
      <c r="F1054" s="27"/>
      <c r="G1054" s="27"/>
      <c r="H1054" s="27"/>
      <c r="I1054" s="27"/>
      <c r="J1054" s="27"/>
      <c r="K1054" s="27"/>
      <c r="L1054" s="27"/>
      <c r="M1054" s="27"/>
      <c r="N1054" s="27"/>
      <c r="O1054" s="27"/>
      <c r="P1054" s="27"/>
      <c r="Q1054" s="27"/>
      <c r="R1054" s="80"/>
      <c r="S1054" s="27"/>
      <c r="T1054" s="27"/>
      <c r="U1054" s="27"/>
      <c r="V1054" s="27"/>
      <c r="W1054" s="27"/>
      <c r="X1054" s="27"/>
      <c r="Y1054" s="27"/>
      <c r="Z1054" s="27"/>
      <c r="AA1054" s="27"/>
      <c r="AB1054" s="27"/>
      <c r="AC1054" s="27"/>
      <c r="AD1054" s="27"/>
      <c r="AE1054" s="27"/>
      <c r="AF1054" s="27"/>
      <c r="AG1054" s="27"/>
      <c r="AH1054" s="27"/>
      <c r="AI1054" s="27"/>
      <c r="AJ1054" s="27"/>
      <c r="AK1054" s="27"/>
      <c r="AL1054" s="27"/>
    </row>
    <row r="1055" spans="1:38">
      <c r="A1055" s="27"/>
      <c r="B1055" s="27"/>
      <c r="C1055" s="27"/>
      <c r="D1055" s="27"/>
      <c r="E1055" s="27"/>
      <c r="F1055" s="27"/>
      <c r="G1055" s="27"/>
      <c r="H1055" s="27"/>
      <c r="I1055" s="27"/>
      <c r="J1055" s="27"/>
      <c r="K1055" s="27"/>
      <c r="L1055" s="27"/>
      <c r="M1055" s="27"/>
      <c r="N1055" s="27"/>
      <c r="O1055" s="27"/>
      <c r="P1055" s="27"/>
      <c r="Q1055" s="27"/>
      <c r="R1055" s="80"/>
      <c r="S1055" s="27"/>
      <c r="T1055" s="27"/>
      <c r="U1055" s="27"/>
      <c r="V1055" s="27"/>
      <c r="W1055" s="27"/>
      <c r="X1055" s="27"/>
      <c r="Y1055" s="27"/>
      <c r="Z1055" s="27"/>
      <c r="AA1055" s="27"/>
      <c r="AB1055" s="27"/>
      <c r="AC1055" s="27"/>
      <c r="AD1055" s="27"/>
      <c r="AE1055" s="27"/>
      <c r="AF1055" s="27"/>
      <c r="AG1055" s="27"/>
      <c r="AH1055" s="27"/>
      <c r="AI1055" s="27"/>
      <c r="AJ1055" s="27"/>
      <c r="AK1055" s="27"/>
      <c r="AL1055" s="27"/>
    </row>
    <row r="1056" spans="1:38">
      <c r="A1056" s="27"/>
      <c r="B1056" s="27"/>
      <c r="C1056" s="27"/>
      <c r="D1056" s="27"/>
      <c r="E1056" s="27"/>
      <c r="F1056" s="27"/>
      <c r="G1056" s="27"/>
      <c r="H1056" s="27"/>
      <c r="I1056" s="27"/>
      <c r="J1056" s="27"/>
      <c r="K1056" s="27"/>
      <c r="L1056" s="27"/>
      <c r="M1056" s="27"/>
      <c r="N1056" s="27"/>
      <c r="O1056" s="27"/>
      <c r="P1056" s="27"/>
      <c r="Q1056" s="27"/>
      <c r="R1056" s="80"/>
      <c r="S1056" s="27"/>
      <c r="T1056" s="27"/>
      <c r="U1056" s="27"/>
      <c r="V1056" s="27"/>
      <c r="W1056" s="27"/>
      <c r="X1056" s="27"/>
      <c r="Y1056" s="27"/>
      <c r="Z1056" s="27"/>
      <c r="AA1056" s="27"/>
      <c r="AB1056" s="27"/>
      <c r="AC1056" s="27"/>
      <c r="AD1056" s="27"/>
      <c r="AE1056" s="27"/>
      <c r="AF1056" s="27"/>
      <c r="AG1056" s="27"/>
      <c r="AH1056" s="27"/>
      <c r="AI1056" s="27"/>
      <c r="AJ1056" s="27"/>
      <c r="AK1056" s="27"/>
      <c r="AL1056" s="27"/>
    </row>
    <row r="1057" spans="1:38">
      <c r="A1057" s="27"/>
      <c r="B1057" s="27"/>
      <c r="C1057" s="27"/>
      <c r="D1057" s="27"/>
      <c r="E1057" s="27"/>
      <c r="F1057" s="27"/>
      <c r="G1057" s="27"/>
      <c r="H1057" s="27"/>
      <c r="I1057" s="27"/>
      <c r="J1057" s="27"/>
      <c r="K1057" s="27"/>
      <c r="L1057" s="27"/>
      <c r="M1057" s="27"/>
      <c r="N1057" s="27"/>
      <c r="O1057" s="27"/>
      <c r="P1057" s="27"/>
      <c r="Q1057" s="27"/>
      <c r="R1057" s="80"/>
      <c r="S1057" s="27"/>
      <c r="T1057" s="27"/>
      <c r="U1057" s="27"/>
      <c r="V1057" s="27"/>
      <c r="W1057" s="27"/>
      <c r="X1057" s="27"/>
      <c r="Y1057" s="27"/>
      <c r="Z1057" s="27"/>
      <c r="AA1057" s="27"/>
      <c r="AB1057" s="27"/>
      <c r="AC1057" s="27"/>
      <c r="AD1057" s="27"/>
      <c r="AE1057" s="27"/>
      <c r="AF1057" s="27"/>
      <c r="AG1057" s="27"/>
      <c r="AH1057" s="27"/>
      <c r="AI1057" s="27"/>
      <c r="AJ1057" s="27"/>
      <c r="AK1057" s="27"/>
      <c r="AL1057" s="27"/>
    </row>
    <row r="1058" spans="1:38">
      <c r="A1058" s="27"/>
      <c r="B1058" s="27"/>
      <c r="C1058" s="27"/>
      <c r="D1058" s="27"/>
      <c r="E1058" s="27"/>
      <c r="F1058" s="27"/>
      <c r="G1058" s="27"/>
      <c r="H1058" s="27"/>
      <c r="I1058" s="27"/>
      <c r="J1058" s="27"/>
      <c r="K1058" s="27"/>
      <c r="L1058" s="27"/>
      <c r="M1058" s="27"/>
      <c r="N1058" s="27"/>
      <c r="O1058" s="27"/>
      <c r="P1058" s="27"/>
      <c r="Q1058" s="27"/>
      <c r="R1058" s="80"/>
      <c r="S1058" s="27"/>
      <c r="T1058" s="27"/>
      <c r="U1058" s="27"/>
      <c r="V1058" s="27"/>
      <c r="W1058" s="27"/>
      <c r="X1058" s="27"/>
      <c r="Y1058" s="27"/>
      <c r="Z1058" s="27"/>
      <c r="AA1058" s="27"/>
      <c r="AB1058" s="27"/>
      <c r="AC1058" s="27"/>
      <c r="AD1058" s="27"/>
      <c r="AE1058" s="27"/>
      <c r="AF1058" s="27"/>
      <c r="AG1058" s="27"/>
      <c r="AH1058" s="27"/>
      <c r="AI1058" s="27"/>
      <c r="AJ1058" s="27"/>
      <c r="AK1058" s="27"/>
      <c r="AL1058" s="27"/>
    </row>
    <row r="1059" spans="1:38">
      <c r="A1059" s="27"/>
      <c r="B1059" s="27"/>
      <c r="C1059" s="27"/>
      <c r="D1059" s="27"/>
      <c r="E1059" s="27"/>
      <c r="F1059" s="27"/>
      <c r="G1059" s="27"/>
      <c r="H1059" s="27"/>
      <c r="I1059" s="27"/>
      <c r="J1059" s="27"/>
      <c r="K1059" s="27"/>
      <c r="L1059" s="27"/>
      <c r="M1059" s="27"/>
      <c r="N1059" s="27"/>
      <c r="O1059" s="27"/>
      <c r="P1059" s="27"/>
      <c r="Q1059" s="27"/>
      <c r="R1059" s="80"/>
      <c r="S1059" s="27"/>
      <c r="T1059" s="27"/>
      <c r="U1059" s="27"/>
      <c r="V1059" s="27"/>
      <c r="W1059" s="27"/>
      <c r="X1059" s="27"/>
      <c r="Y1059" s="27"/>
      <c r="Z1059" s="27"/>
      <c r="AA1059" s="27"/>
      <c r="AB1059" s="27"/>
      <c r="AC1059" s="27"/>
      <c r="AD1059" s="27"/>
      <c r="AE1059" s="27"/>
      <c r="AF1059" s="27"/>
      <c r="AG1059" s="27"/>
      <c r="AH1059" s="27"/>
      <c r="AI1059" s="27"/>
      <c r="AJ1059" s="27"/>
      <c r="AK1059" s="27"/>
      <c r="AL1059" s="27"/>
    </row>
    <row r="1060" spans="1:38">
      <c r="A1060" s="27"/>
      <c r="B1060" s="27"/>
      <c r="C1060" s="27"/>
      <c r="D1060" s="27"/>
      <c r="E1060" s="27"/>
      <c r="F1060" s="27"/>
      <c r="G1060" s="27"/>
      <c r="H1060" s="27"/>
      <c r="I1060" s="27"/>
      <c r="J1060" s="27"/>
      <c r="K1060" s="27"/>
      <c r="L1060" s="27"/>
      <c r="M1060" s="27"/>
      <c r="N1060" s="27"/>
      <c r="O1060" s="27"/>
      <c r="P1060" s="27"/>
      <c r="Q1060" s="27"/>
      <c r="R1060" s="80"/>
      <c r="S1060" s="27"/>
      <c r="T1060" s="27"/>
      <c r="U1060" s="27"/>
      <c r="V1060" s="27"/>
      <c r="W1060" s="27"/>
      <c r="X1060" s="27"/>
      <c r="Y1060" s="27"/>
      <c r="Z1060" s="27"/>
      <c r="AA1060" s="27"/>
      <c r="AB1060" s="27"/>
      <c r="AC1060" s="27"/>
      <c r="AD1060" s="27"/>
      <c r="AE1060" s="27"/>
      <c r="AF1060" s="27"/>
      <c r="AG1060" s="27"/>
      <c r="AH1060" s="27"/>
      <c r="AI1060" s="27"/>
      <c r="AJ1060" s="27"/>
      <c r="AK1060" s="27"/>
      <c r="AL1060" s="27"/>
    </row>
    <row r="1061" spans="1:38">
      <c r="A1061" s="27"/>
      <c r="B1061" s="27"/>
      <c r="C1061" s="27"/>
      <c r="D1061" s="27"/>
      <c r="E1061" s="27"/>
      <c r="F1061" s="27"/>
      <c r="G1061" s="27"/>
      <c r="H1061" s="27"/>
      <c r="I1061" s="27"/>
      <c r="J1061" s="27"/>
      <c r="K1061" s="27"/>
      <c r="L1061" s="27"/>
      <c r="M1061" s="27"/>
      <c r="N1061" s="27"/>
      <c r="O1061" s="27"/>
      <c r="P1061" s="27"/>
      <c r="Q1061" s="27"/>
      <c r="R1061" s="80"/>
      <c r="S1061" s="27"/>
      <c r="T1061" s="27"/>
      <c r="U1061" s="27"/>
      <c r="V1061" s="27"/>
      <c r="W1061" s="27"/>
      <c r="X1061" s="27"/>
      <c r="Y1061" s="27"/>
      <c r="Z1061" s="27"/>
      <c r="AA1061" s="27"/>
      <c r="AB1061" s="27"/>
      <c r="AC1061" s="27"/>
      <c r="AD1061" s="27"/>
      <c r="AE1061" s="27"/>
      <c r="AF1061" s="27"/>
      <c r="AG1061" s="27"/>
      <c r="AH1061" s="27"/>
      <c r="AI1061" s="27"/>
      <c r="AJ1061" s="27"/>
      <c r="AK1061" s="27"/>
      <c r="AL1061" s="27"/>
    </row>
    <row r="1062" spans="1:38">
      <c r="A1062" s="27"/>
      <c r="B1062" s="27"/>
      <c r="C1062" s="27"/>
      <c r="D1062" s="27"/>
      <c r="E1062" s="27"/>
      <c r="F1062" s="27"/>
      <c r="G1062" s="27"/>
      <c r="H1062" s="27"/>
      <c r="I1062" s="27"/>
      <c r="J1062" s="27"/>
      <c r="K1062" s="27"/>
      <c r="L1062" s="27"/>
      <c r="M1062" s="27"/>
      <c r="N1062" s="27"/>
      <c r="O1062" s="27"/>
      <c r="P1062" s="27"/>
      <c r="Q1062" s="27"/>
      <c r="R1062" s="80"/>
      <c r="S1062" s="27"/>
      <c r="T1062" s="27"/>
      <c r="U1062" s="27"/>
      <c r="V1062" s="27"/>
      <c r="W1062" s="27"/>
      <c r="X1062" s="27"/>
      <c r="Y1062" s="27"/>
      <c r="Z1062" s="27"/>
      <c r="AA1062" s="27"/>
      <c r="AB1062" s="27"/>
      <c r="AC1062" s="27"/>
      <c r="AD1062" s="27"/>
      <c r="AE1062" s="27"/>
      <c r="AF1062" s="27"/>
      <c r="AG1062" s="27"/>
      <c r="AH1062" s="27"/>
      <c r="AI1062" s="27"/>
      <c r="AJ1062" s="27"/>
      <c r="AK1062" s="27"/>
      <c r="AL1062" s="27"/>
    </row>
    <row r="1063" spans="1:38">
      <c r="A1063" s="27"/>
      <c r="B1063" s="27"/>
      <c r="C1063" s="27"/>
      <c r="D1063" s="27"/>
      <c r="E1063" s="27"/>
      <c r="F1063" s="27"/>
      <c r="G1063" s="27"/>
      <c r="H1063" s="27"/>
      <c r="I1063" s="27"/>
      <c r="J1063" s="27"/>
      <c r="K1063" s="27"/>
      <c r="L1063" s="27"/>
      <c r="M1063" s="27"/>
      <c r="N1063" s="27"/>
      <c r="O1063" s="27"/>
      <c r="P1063" s="27"/>
      <c r="Q1063" s="27"/>
      <c r="R1063" s="80"/>
      <c r="S1063" s="27"/>
      <c r="T1063" s="27"/>
      <c r="U1063" s="27"/>
      <c r="V1063" s="27"/>
      <c r="W1063" s="27"/>
      <c r="X1063" s="27"/>
      <c r="Y1063" s="27"/>
      <c r="Z1063" s="27"/>
      <c r="AA1063" s="27"/>
      <c r="AB1063" s="27"/>
      <c r="AC1063" s="27"/>
      <c r="AD1063" s="27"/>
      <c r="AE1063" s="27"/>
      <c r="AF1063" s="27"/>
      <c r="AG1063" s="27"/>
      <c r="AH1063" s="27"/>
      <c r="AI1063" s="27"/>
      <c r="AJ1063" s="27"/>
      <c r="AK1063" s="27"/>
      <c r="AL1063" s="27"/>
    </row>
    <row r="1064" spans="1:38">
      <c r="A1064" s="27"/>
      <c r="B1064" s="27"/>
      <c r="C1064" s="27"/>
      <c r="D1064" s="27"/>
      <c r="E1064" s="27"/>
      <c r="F1064" s="27"/>
      <c r="G1064" s="27"/>
      <c r="H1064" s="27"/>
      <c r="I1064" s="27"/>
      <c r="J1064" s="27"/>
      <c r="K1064" s="27"/>
      <c r="L1064" s="27"/>
      <c r="M1064" s="27"/>
      <c r="N1064" s="27"/>
      <c r="O1064" s="27"/>
      <c r="P1064" s="27"/>
      <c r="Q1064" s="27"/>
      <c r="R1064" s="80"/>
      <c r="S1064" s="27"/>
      <c r="T1064" s="27"/>
      <c r="U1064" s="27"/>
      <c r="V1064" s="27"/>
      <c r="W1064" s="27"/>
      <c r="X1064" s="27"/>
      <c r="Y1064" s="27"/>
      <c r="Z1064" s="27"/>
      <c r="AA1064" s="27"/>
      <c r="AB1064" s="27"/>
      <c r="AC1064" s="27"/>
      <c r="AD1064" s="27"/>
      <c r="AE1064" s="27"/>
      <c r="AF1064" s="27"/>
      <c r="AG1064" s="27"/>
      <c r="AH1064" s="27"/>
      <c r="AI1064" s="27"/>
      <c r="AJ1064" s="27"/>
      <c r="AK1064" s="27"/>
      <c r="AL1064" s="27"/>
    </row>
    <row r="1065" spans="1:38">
      <c r="A1065" s="27"/>
      <c r="B1065" s="27"/>
      <c r="C1065" s="27"/>
      <c r="D1065" s="27"/>
      <c r="E1065" s="27"/>
      <c r="F1065" s="27"/>
      <c r="G1065" s="27"/>
      <c r="H1065" s="27"/>
      <c r="I1065" s="27"/>
      <c r="J1065" s="27"/>
      <c r="K1065" s="27"/>
      <c r="L1065" s="27"/>
      <c r="M1065" s="27"/>
      <c r="N1065" s="27"/>
      <c r="O1065" s="27"/>
      <c r="P1065" s="27"/>
      <c r="Q1065" s="27"/>
      <c r="R1065" s="80"/>
      <c r="S1065" s="27"/>
      <c r="T1065" s="27"/>
      <c r="U1065" s="27"/>
      <c r="V1065" s="27"/>
      <c r="W1065" s="27"/>
      <c r="X1065" s="27"/>
      <c r="Y1065" s="27"/>
      <c r="Z1065" s="27"/>
      <c r="AA1065" s="27"/>
      <c r="AB1065" s="27"/>
      <c r="AC1065" s="27"/>
      <c r="AD1065" s="27"/>
      <c r="AE1065" s="27"/>
      <c r="AF1065" s="27"/>
      <c r="AG1065" s="27"/>
      <c r="AH1065" s="27"/>
      <c r="AI1065" s="27"/>
      <c r="AJ1065" s="27"/>
      <c r="AK1065" s="27"/>
      <c r="AL1065" s="27"/>
    </row>
    <row r="1066" spans="1:38">
      <c r="A1066" s="27"/>
      <c r="B1066" s="27"/>
      <c r="C1066" s="27"/>
      <c r="D1066" s="27"/>
      <c r="E1066" s="27"/>
      <c r="F1066" s="27"/>
      <c r="G1066" s="27"/>
      <c r="H1066" s="27"/>
      <c r="I1066" s="27"/>
      <c r="J1066" s="27"/>
      <c r="K1066" s="27"/>
      <c r="L1066" s="27"/>
      <c r="M1066" s="27"/>
      <c r="N1066" s="27"/>
      <c r="O1066" s="27"/>
      <c r="P1066" s="27"/>
      <c r="Q1066" s="27"/>
      <c r="R1066" s="80"/>
      <c r="S1066" s="27"/>
      <c r="T1066" s="27"/>
      <c r="U1066" s="27"/>
      <c r="V1066" s="27"/>
      <c r="W1066" s="27"/>
      <c r="X1066" s="27"/>
      <c r="Y1066" s="27"/>
      <c r="Z1066" s="27"/>
      <c r="AA1066" s="27"/>
      <c r="AB1066" s="27"/>
      <c r="AC1066" s="27"/>
      <c r="AD1066" s="27"/>
      <c r="AE1066" s="27"/>
      <c r="AF1066" s="27"/>
      <c r="AG1066" s="27"/>
      <c r="AH1066" s="27"/>
      <c r="AI1066" s="27"/>
      <c r="AJ1066" s="27"/>
      <c r="AK1066" s="27"/>
      <c r="AL1066" s="27"/>
    </row>
    <row r="1067" spans="1:38">
      <c r="A1067" s="27"/>
      <c r="B1067" s="27"/>
      <c r="C1067" s="27"/>
      <c r="D1067" s="27"/>
      <c r="E1067" s="27"/>
      <c r="F1067" s="27"/>
      <c r="G1067" s="27"/>
      <c r="H1067" s="27"/>
      <c r="I1067" s="27"/>
      <c r="J1067" s="27"/>
      <c r="K1067" s="27"/>
      <c r="L1067" s="27"/>
      <c r="M1067" s="27"/>
      <c r="N1067" s="27"/>
      <c r="O1067" s="27"/>
      <c r="P1067" s="27"/>
      <c r="Q1067" s="27"/>
      <c r="R1067" s="80"/>
      <c r="S1067" s="27"/>
      <c r="T1067" s="27"/>
      <c r="U1067" s="27"/>
      <c r="V1067" s="27"/>
      <c r="W1067" s="27"/>
      <c r="X1067" s="27"/>
      <c r="Y1067" s="27"/>
      <c r="Z1067" s="27"/>
      <c r="AA1067" s="27"/>
      <c r="AB1067" s="27"/>
      <c r="AC1067" s="27"/>
      <c r="AD1067" s="27"/>
      <c r="AE1067" s="27"/>
      <c r="AF1067" s="27"/>
      <c r="AG1067" s="27"/>
      <c r="AH1067" s="27"/>
      <c r="AI1067" s="27"/>
      <c r="AJ1067" s="27"/>
      <c r="AK1067" s="27"/>
      <c r="AL1067" s="27"/>
    </row>
    <row r="1068" spans="1:38">
      <c r="A1068" s="27"/>
      <c r="B1068" s="27"/>
      <c r="C1068" s="27"/>
      <c r="D1068" s="27"/>
      <c r="E1068" s="27"/>
      <c r="F1068" s="27"/>
      <c r="G1068" s="27"/>
      <c r="H1068" s="27"/>
      <c r="I1068" s="27"/>
      <c r="J1068" s="27"/>
      <c r="K1068" s="27"/>
      <c r="L1068" s="27"/>
      <c r="M1068" s="27"/>
      <c r="N1068" s="27"/>
      <c r="O1068" s="27"/>
      <c r="P1068" s="27"/>
      <c r="Q1068" s="27"/>
      <c r="R1068" s="80"/>
      <c r="S1068" s="27"/>
      <c r="T1068" s="27"/>
      <c r="U1068" s="27"/>
      <c r="V1068" s="27"/>
      <c r="W1068" s="27"/>
      <c r="X1068" s="27"/>
      <c r="Y1068" s="27"/>
      <c r="Z1068" s="27"/>
      <c r="AA1068" s="27"/>
      <c r="AB1068" s="27"/>
      <c r="AC1068" s="27"/>
      <c r="AD1068" s="27"/>
      <c r="AE1068" s="27"/>
      <c r="AF1068" s="27"/>
      <c r="AG1068" s="27"/>
      <c r="AH1068" s="27"/>
      <c r="AI1068" s="27"/>
      <c r="AJ1068" s="27"/>
      <c r="AK1068" s="27"/>
      <c r="AL1068" s="27"/>
    </row>
    <row r="1069" spans="1:38">
      <c r="A1069" s="27"/>
      <c r="B1069" s="27"/>
      <c r="C1069" s="27"/>
      <c r="D1069" s="27"/>
      <c r="E1069" s="27"/>
      <c r="F1069" s="27"/>
      <c r="G1069" s="27"/>
      <c r="H1069" s="27"/>
      <c r="I1069" s="27"/>
      <c r="J1069" s="27"/>
      <c r="K1069" s="27"/>
      <c r="L1069" s="27"/>
      <c r="M1069" s="27"/>
      <c r="N1069" s="27"/>
      <c r="O1069" s="27"/>
      <c r="P1069" s="27"/>
      <c r="Q1069" s="27"/>
      <c r="R1069" s="80"/>
      <c r="S1069" s="27"/>
      <c r="T1069" s="27"/>
      <c r="U1069" s="27"/>
      <c r="V1069" s="27"/>
      <c r="W1069" s="27"/>
      <c r="X1069" s="27"/>
      <c r="Y1069" s="27"/>
      <c r="Z1069" s="27"/>
      <c r="AA1069" s="27"/>
      <c r="AB1069" s="27"/>
      <c r="AC1069" s="27"/>
      <c r="AD1069" s="27"/>
      <c r="AE1069" s="27"/>
      <c r="AF1069" s="27"/>
      <c r="AG1069" s="27"/>
      <c r="AH1069" s="27"/>
      <c r="AI1069" s="27"/>
      <c r="AJ1069" s="27"/>
      <c r="AK1069" s="27"/>
      <c r="AL1069" s="27"/>
    </row>
    <row r="1070" spans="1:38">
      <c r="A1070" s="27"/>
      <c r="B1070" s="27"/>
      <c r="C1070" s="27"/>
      <c r="D1070" s="27"/>
      <c r="E1070" s="27"/>
      <c r="F1070" s="27"/>
      <c r="G1070" s="27"/>
      <c r="H1070" s="27"/>
      <c r="I1070" s="27"/>
      <c r="J1070" s="27"/>
      <c r="K1070" s="27"/>
      <c r="L1070" s="27"/>
      <c r="M1070" s="27"/>
      <c r="N1070" s="27"/>
      <c r="O1070" s="27"/>
      <c r="P1070" s="27"/>
      <c r="Q1070" s="27"/>
      <c r="R1070" s="80"/>
      <c r="S1070" s="27"/>
      <c r="T1070" s="27"/>
      <c r="U1070" s="27"/>
      <c r="V1070" s="27"/>
      <c r="W1070" s="27"/>
      <c r="X1070" s="27"/>
      <c r="Y1070" s="27"/>
      <c r="Z1070" s="27"/>
      <c r="AA1070" s="27"/>
      <c r="AB1070" s="27"/>
      <c r="AC1070" s="27"/>
      <c r="AD1070" s="27"/>
      <c r="AE1070" s="27"/>
      <c r="AF1070" s="27"/>
      <c r="AG1070" s="27"/>
      <c r="AH1070" s="27"/>
      <c r="AI1070" s="27"/>
      <c r="AJ1070" s="27"/>
      <c r="AK1070" s="27"/>
      <c r="AL1070" s="27"/>
    </row>
    <row r="1071" spans="1:38">
      <c r="A1071" s="27"/>
      <c r="B1071" s="27"/>
      <c r="C1071" s="27"/>
      <c r="D1071" s="27"/>
      <c r="E1071" s="27"/>
      <c r="F1071" s="27"/>
      <c r="G1071" s="27"/>
      <c r="H1071" s="27"/>
      <c r="I1071" s="27"/>
      <c r="J1071" s="27"/>
      <c r="K1071" s="27"/>
      <c r="L1071" s="27"/>
      <c r="M1071" s="27"/>
      <c r="N1071" s="27"/>
      <c r="O1071" s="27"/>
      <c r="P1071" s="27"/>
      <c r="Q1071" s="27"/>
      <c r="R1071" s="80"/>
      <c r="S1071" s="27"/>
      <c r="T1071" s="27"/>
      <c r="U1071" s="27"/>
      <c r="V1071" s="27"/>
      <c r="W1071" s="27"/>
      <c r="X1071" s="27"/>
      <c r="Y1071" s="27"/>
      <c r="Z1071" s="27"/>
      <c r="AA1071" s="27"/>
      <c r="AB1071" s="27"/>
      <c r="AC1071" s="27"/>
      <c r="AD1071" s="27"/>
      <c r="AE1071" s="27"/>
      <c r="AF1071" s="27"/>
      <c r="AG1071" s="27"/>
      <c r="AH1071" s="27"/>
      <c r="AI1071" s="27"/>
      <c r="AJ1071" s="27"/>
      <c r="AK1071" s="27"/>
      <c r="AL1071" s="27"/>
    </row>
    <row r="1072" spans="1:38">
      <c r="A1072" s="27"/>
      <c r="B1072" s="27"/>
      <c r="C1072" s="27"/>
      <c r="D1072" s="27"/>
      <c r="E1072" s="27"/>
      <c r="F1072" s="27"/>
      <c r="G1072" s="27"/>
      <c r="H1072" s="27"/>
      <c r="I1072" s="27"/>
      <c r="J1072" s="27"/>
      <c r="K1072" s="27"/>
      <c r="L1072" s="27"/>
      <c r="M1072" s="27"/>
      <c r="N1072" s="27"/>
      <c r="O1072" s="27"/>
      <c r="P1072" s="27"/>
      <c r="Q1072" s="27"/>
      <c r="R1072" s="80"/>
      <c r="S1072" s="27"/>
      <c r="T1072" s="27"/>
      <c r="U1072" s="27"/>
      <c r="V1072" s="27"/>
      <c r="W1072" s="27"/>
      <c r="X1072" s="27"/>
      <c r="Y1072" s="27"/>
      <c r="Z1072" s="27"/>
      <c r="AA1072" s="27"/>
      <c r="AB1072" s="27"/>
      <c r="AC1072" s="27"/>
      <c r="AD1072" s="27"/>
      <c r="AE1072" s="27"/>
      <c r="AF1072" s="27"/>
      <c r="AG1072" s="27"/>
      <c r="AH1072" s="27"/>
      <c r="AI1072" s="27"/>
      <c r="AJ1072" s="27"/>
      <c r="AK1072" s="27"/>
      <c r="AL1072" s="27"/>
    </row>
    <row r="1073" spans="1:38">
      <c r="A1073" s="27"/>
      <c r="B1073" s="27"/>
      <c r="C1073" s="27"/>
      <c r="D1073" s="27"/>
      <c r="E1073" s="27"/>
      <c r="F1073" s="27"/>
      <c r="G1073" s="27"/>
      <c r="H1073" s="27"/>
      <c r="I1073" s="27"/>
      <c r="J1073" s="27"/>
      <c r="K1073" s="27"/>
      <c r="L1073" s="27"/>
      <c r="M1073" s="27"/>
      <c r="N1073" s="27"/>
      <c r="O1073" s="27"/>
      <c r="P1073" s="27"/>
      <c r="Q1073" s="27"/>
      <c r="R1073" s="80"/>
      <c r="S1073" s="27"/>
      <c r="T1073" s="27"/>
      <c r="U1073" s="27"/>
      <c r="V1073" s="27"/>
      <c r="W1073" s="27"/>
      <c r="X1073" s="27"/>
      <c r="Y1073" s="27"/>
      <c r="Z1073" s="27"/>
      <c r="AA1073" s="27"/>
      <c r="AB1073" s="27"/>
      <c r="AC1073" s="27"/>
      <c r="AD1073" s="27"/>
      <c r="AE1073" s="27"/>
      <c r="AF1073" s="27"/>
      <c r="AG1073" s="27"/>
      <c r="AH1073" s="27"/>
      <c r="AI1073" s="27"/>
      <c r="AJ1073" s="27"/>
      <c r="AK1073" s="27"/>
      <c r="AL1073" s="27"/>
    </row>
    <row r="1074" spans="1:38">
      <c r="A1074" s="27"/>
      <c r="B1074" s="27"/>
      <c r="C1074" s="27"/>
      <c r="D1074" s="27"/>
      <c r="E1074" s="27"/>
      <c r="F1074" s="27"/>
      <c r="G1074" s="27"/>
      <c r="H1074" s="27"/>
      <c r="I1074" s="27"/>
      <c r="J1074" s="27"/>
      <c r="K1074" s="27"/>
      <c r="L1074" s="27"/>
      <c r="M1074" s="27"/>
      <c r="N1074" s="27"/>
      <c r="O1074" s="27"/>
      <c r="P1074" s="27"/>
      <c r="Q1074" s="27"/>
      <c r="R1074" s="80"/>
      <c r="S1074" s="27"/>
      <c r="T1074" s="27"/>
      <c r="U1074" s="27"/>
      <c r="V1074" s="27"/>
      <c r="W1074" s="27"/>
      <c r="X1074" s="27"/>
      <c r="Y1074" s="27"/>
      <c r="Z1074" s="27"/>
      <c r="AA1074" s="27"/>
      <c r="AB1074" s="27"/>
      <c r="AC1074" s="27"/>
      <c r="AD1074" s="27"/>
      <c r="AE1074" s="27"/>
      <c r="AF1074" s="27"/>
      <c r="AG1074" s="27"/>
      <c r="AH1074" s="27"/>
      <c r="AI1074" s="27"/>
      <c r="AJ1074" s="27"/>
      <c r="AK1074" s="27"/>
      <c r="AL1074" s="27"/>
    </row>
    <row r="1075" spans="1:38">
      <c r="A1075" s="27"/>
      <c r="B1075" s="27"/>
      <c r="C1075" s="27"/>
      <c r="D1075" s="27"/>
      <c r="E1075" s="27"/>
      <c r="F1075" s="27"/>
      <c r="G1075" s="27"/>
      <c r="H1075" s="27"/>
      <c r="I1075" s="27"/>
      <c r="J1075" s="27"/>
      <c r="K1075" s="27"/>
      <c r="L1075" s="27"/>
      <c r="M1075" s="27"/>
      <c r="N1075" s="27"/>
      <c r="O1075" s="27"/>
      <c r="P1075" s="27"/>
      <c r="Q1075" s="27"/>
      <c r="R1075" s="80"/>
      <c r="S1075" s="27"/>
      <c r="T1075" s="27"/>
      <c r="U1075" s="27"/>
      <c r="V1075" s="27"/>
      <c r="W1075" s="27"/>
      <c r="X1075" s="27"/>
      <c r="Y1075" s="27"/>
      <c r="Z1075" s="27"/>
      <c r="AA1075" s="27"/>
      <c r="AB1075" s="27"/>
      <c r="AC1075" s="27"/>
      <c r="AD1075" s="27"/>
      <c r="AE1075" s="27"/>
      <c r="AF1075" s="27"/>
      <c r="AG1075" s="27"/>
      <c r="AH1075" s="27"/>
      <c r="AI1075" s="27"/>
      <c r="AJ1075" s="27"/>
      <c r="AK1075" s="27"/>
      <c r="AL1075" s="27"/>
    </row>
    <row r="1076" spans="1:38">
      <c r="A1076" s="27"/>
      <c r="B1076" s="27"/>
      <c r="C1076" s="27"/>
      <c r="D1076" s="27"/>
      <c r="E1076" s="27"/>
      <c r="F1076" s="27"/>
      <c r="G1076" s="27"/>
      <c r="H1076" s="27"/>
      <c r="I1076" s="27"/>
      <c r="J1076" s="27"/>
      <c r="K1076" s="27"/>
      <c r="L1076" s="27"/>
      <c r="M1076" s="27"/>
      <c r="N1076" s="27"/>
      <c r="O1076" s="27"/>
      <c r="P1076" s="27"/>
      <c r="Q1076" s="27"/>
      <c r="R1076" s="80"/>
      <c r="S1076" s="27"/>
      <c r="T1076" s="27"/>
      <c r="U1076" s="27"/>
      <c r="V1076" s="27"/>
      <c r="W1076" s="27"/>
      <c r="X1076" s="27"/>
      <c r="Y1076" s="27"/>
      <c r="Z1076" s="27"/>
      <c r="AA1076" s="27"/>
      <c r="AB1076" s="27"/>
      <c r="AC1076" s="27"/>
      <c r="AD1076" s="27"/>
      <c r="AE1076" s="27"/>
      <c r="AF1076" s="27"/>
      <c r="AG1076" s="27"/>
      <c r="AH1076" s="27"/>
      <c r="AI1076" s="27"/>
      <c r="AJ1076" s="27"/>
      <c r="AK1076" s="27"/>
      <c r="AL1076" s="27"/>
    </row>
    <row r="1077" spans="1:38">
      <c r="A1077" s="27"/>
      <c r="B1077" s="27"/>
      <c r="C1077" s="27"/>
      <c r="D1077" s="27"/>
      <c r="E1077" s="27"/>
      <c r="F1077" s="27"/>
      <c r="G1077" s="27"/>
      <c r="H1077" s="27"/>
      <c r="I1077" s="27"/>
      <c r="J1077" s="27"/>
      <c r="K1077" s="27"/>
      <c r="L1077" s="27"/>
      <c r="M1077" s="27"/>
      <c r="N1077" s="27"/>
      <c r="O1077" s="27"/>
      <c r="P1077" s="27"/>
      <c r="Q1077" s="27"/>
      <c r="R1077" s="80"/>
      <c r="S1077" s="27"/>
      <c r="T1077" s="27"/>
      <c r="U1077" s="27"/>
      <c r="V1077" s="27"/>
      <c r="W1077" s="27"/>
      <c r="X1077" s="27"/>
      <c r="Y1077" s="27"/>
      <c r="Z1077" s="27"/>
      <c r="AA1077" s="27"/>
      <c r="AB1077" s="27"/>
      <c r="AC1077" s="27"/>
      <c r="AD1077" s="27"/>
      <c r="AE1077" s="27"/>
      <c r="AF1077" s="27"/>
      <c r="AG1077" s="27"/>
      <c r="AH1077" s="27"/>
      <c r="AI1077" s="27"/>
      <c r="AJ1077" s="27"/>
      <c r="AK1077" s="27"/>
      <c r="AL1077" s="27"/>
    </row>
    <row r="1078" spans="1:38">
      <c r="A1078" s="27"/>
      <c r="B1078" s="27"/>
      <c r="C1078" s="27"/>
      <c r="D1078" s="27"/>
      <c r="E1078" s="27"/>
      <c r="F1078" s="27"/>
      <c r="G1078" s="27"/>
      <c r="H1078" s="27"/>
      <c r="I1078" s="27"/>
      <c r="J1078" s="27"/>
      <c r="K1078" s="27"/>
      <c r="L1078" s="27"/>
      <c r="M1078" s="27"/>
      <c r="N1078" s="27"/>
      <c r="O1078" s="27"/>
      <c r="P1078" s="27"/>
      <c r="Q1078" s="27"/>
      <c r="R1078" s="80"/>
      <c r="S1078" s="27"/>
      <c r="T1078" s="27"/>
      <c r="U1078" s="27"/>
      <c r="V1078" s="27"/>
      <c r="W1078" s="27"/>
      <c r="X1078" s="27"/>
      <c r="Y1078" s="27"/>
      <c r="Z1078" s="27"/>
      <c r="AA1078" s="27"/>
      <c r="AB1078" s="27"/>
      <c r="AC1078" s="27"/>
      <c r="AD1078" s="27"/>
      <c r="AE1078" s="27"/>
      <c r="AF1078" s="27"/>
      <c r="AG1078" s="27"/>
      <c r="AH1078" s="27"/>
      <c r="AI1078" s="27"/>
      <c r="AJ1078" s="27"/>
      <c r="AK1078" s="27"/>
      <c r="AL1078" s="27"/>
    </row>
    <row r="1079" spans="1:38">
      <c r="A1079" s="27"/>
      <c r="B1079" s="27"/>
      <c r="C1079" s="27"/>
      <c r="D1079" s="27"/>
      <c r="E1079" s="27"/>
      <c r="F1079" s="27"/>
      <c r="G1079" s="27"/>
      <c r="H1079" s="27"/>
      <c r="I1079" s="27"/>
      <c r="J1079" s="27"/>
      <c r="K1079" s="27"/>
      <c r="L1079" s="27"/>
      <c r="M1079" s="27"/>
      <c r="N1079" s="27"/>
      <c r="O1079" s="27"/>
      <c r="P1079" s="27"/>
      <c r="Q1079" s="27"/>
      <c r="R1079" s="80"/>
      <c r="S1079" s="27"/>
      <c r="T1079" s="27"/>
      <c r="U1079" s="27"/>
      <c r="V1079" s="27"/>
      <c r="W1079" s="27"/>
      <c r="X1079" s="27"/>
      <c r="Y1079" s="27"/>
      <c r="Z1079" s="27"/>
      <c r="AA1079" s="27"/>
      <c r="AB1079" s="27"/>
      <c r="AC1079" s="27"/>
      <c r="AD1079" s="27"/>
      <c r="AE1079" s="27"/>
      <c r="AF1079" s="27"/>
      <c r="AG1079" s="27"/>
      <c r="AH1079" s="27"/>
      <c r="AI1079" s="27"/>
      <c r="AJ1079" s="27"/>
      <c r="AK1079" s="27"/>
      <c r="AL1079" s="27"/>
    </row>
    <row r="1080" spans="1:38">
      <c r="A1080" s="27"/>
      <c r="B1080" s="27"/>
      <c r="C1080" s="27"/>
      <c r="D1080" s="27"/>
      <c r="E1080" s="27"/>
      <c r="F1080" s="27"/>
      <c r="G1080" s="27"/>
      <c r="H1080" s="27"/>
      <c r="I1080" s="27"/>
      <c r="J1080" s="27"/>
      <c r="K1080" s="27"/>
      <c r="L1080" s="27"/>
      <c r="M1080" s="27"/>
      <c r="N1080" s="27"/>
      <c r="O1080" s="27"/>
      <c r="P1080" s="27"/>
      <c r="Q1080" s="27"/>
      <c r="R1080" s="80"/>
      <c r="S1080" s="27"/>
      <c r="T1080" s="27"/>
      <c r="U1080" s="27"/>
      <c r="V1080" s="27"/>
      <c r="W1080" s="27"/>
      <c r="X1080" s="27"/>
      <c r="Y1080" s="27"/>
      <c r="Z1080" s="27"/>
      <c r="AA1080" s="27"/>
      <c r="AB1080" s="27"/>
      <c r="AC1080" s="27"/>
      <c r="AD1080" s="27"/>
      <c r="AE1080" s="27"/>
      <c r="AF1080" s="27"/>
      <c r="AG1080" s="27"/>
      <c r="AH1080" s="27"/>
      <c r="AI1080" s="27"/>
      <c r="AJ1080" s="27"/>
      <c r="AK1080" s="27"/>
      <c r="AL1080" s="27"/>
    </row>
    <row r="1081" spans="1:38">
      <c r="A1081" s="27"/>
      <c r="B1081" s="27"/>
      <c r="C1081" s="27"/>
      <c r="D1081" s="27"/>
      <c r="E1081" s="27"/>
      <c r="F1081" s="27"/>
      <c r="G1081" s="27"/>
      <c r="H1081" s="27"/>
      <c r="I1081" s="27"/>
      <c r="J1081" s="27"/>
      <c r="K1081" s="27"/>
      <c r="L1081" s="27"/>
      <c r="M1081" s="27"/>
      <c r="N1081" s="27"/>
      <c r="O1081" s="27"/>
      <c r="P1081" s="27"/>
      <c r="Q1081" s="27"/>
      <c r="R1081" s="80"/>
      <c r="S1081" s="27"/>
      <c r="T1081" s="27"/>
      <c r="U1081" s="27"/>
      <c r="V1081" s="27"/>
      <c r="W1081" s="27"/>
      <c r="X1081" s="27"/>
      <c r="Y1081" s="27"/>
      <c r="Z1081" s="27"/>
      <c r="AA1081" s="27"/>
      <c r="AB1081" s="27"/>
      <c r="AC1081" s="27"/>
      <c r="AD1081" s="27"/>
      <c r="AE1081" s="27"/>
      <c r="AF1081" s="27"/>
      <c r="AG1081" s="27"/>
      <c r="AH1081" s="27"/>
      <c r="AI1081" s="27"/>
      <c r="AJ1081" s="27"/>
      <c r="AK1081" s="27"/>
      <c r="AL1081" s="27"/>
    </row>
    <row r="1082" spans="1:38">
      <c r="A1082" s="27"/>
      <c r="B1082" s="27"/>
      <c r="C1082" s="27"/>
      <c r="D1082" s="27"/>
      <c r="E1082" s="27"/>
      <c r="F1082" s="27"/>
      <c r="G1082" s="27"/>
      <c r="H1082" s="27"/>
      <c r="I1082" s="27"/>
      <c r="J1082" s="27"/>
      <c r="K1082" s="27"/>
      <c r="L1082" s="27"/>
      <c r="M1082" s="27"/>
      <c r="N1082" s="27"/>
      <c r="O1082" s="27"/>
      <c r="P1082" s="27"/>
      <c r="Q1082" s="27"/>
      <c r="R1082" s="80"/>
      <c r="S1082" s="27"/>
      <c r="T1082" s="27"/>
      <c r="U1082" s="27"/>
      <c r="V1082" s="27"/>
      <c r="W1082" s="27"/>
      <c r="X1082" s="27"/>
      <c r="Y1082" s="27"/>
      <c r="Z1082" s="27"/>
      <c r="AA1082" s="27"/>
      <c r="AB1082" s="27"/>
      <c r="AC1082" s="27"/>
      <c r="AD1082" s="27"/>
      <c r="AE1082" s="27"/>
      <c r="AF1082" s="27"/>
      <c r="AG1082" s="27"/>
      <c r="AH1082" s="27"/>
      <c r="AI1082" s="27"/>
      <c r="AJ1082" s="27"/>
      <c r="AK1082" s="27"/>
      <c r="AL1082" s="27"/>
    </row>
    <row r="1083" spans="1:38">
      <c r="A1083" s="27"/>
      <c r="B1083" s="27"/>
      <c r="C1083" s="27"/>
      <c r="D1083" s="27"/>
      <c r="E1083" s="27"/>
      <c r="F1083" s="27"/>
      <c r="G1083" s="27"/>
      <c r="H1083" s="27"/>
      <c r="I1083" s="27"/>
      <c r="J1083" s="27"/>
      <c r="K1083" s="27"/>
      <c r="L1083" s="27"/>
      <c r="M1083" s="27"/>
      <c r="N1083" s="27"/>
      <c r="O1083" s="27"/>
      <c r="P1083" s="27"/>
      <c r="Q1083" s="27"/>
      <c r="R1083" s="80"/>
      <c r="S1083" s="27"/>
      <c r="T1083" s="27"/>
      <c r="U1083" s="27"/>
      <c r="V1083" s="27"/>
      <c r="W1083" s="27"/>
      <c r="X1083" s="27"/>
      <c r="Y1083" s="27"/>
      <c r="Z1083" s="27"/>
      <c r="AA1083" s="27"/>
      <c r="AB1083" s="27"/>
      <c r="AC1083" s="27"/>
      <c r="AD1083" s="27"/>
      <c r="AE1083" s="27"/>
      <c r="AF1083" s="27"/>
      <c r="AG1083" s="27"/>
      <c r="AH1083" s="27"/>
      <c r="AI1083" s="27"/>
      <c r="AJ1083" s="27"/>
      <c r="AK1083" s="27"/>
      <c r="AL1083" s="27"/>
    </row>
    <row r="1084" spans="1:38">
      <c r="A1084" s="27"/>
      <c r="B1084" s="27"/>
      <c r="C1084" s="27"/>
      <c r="D1084" s="27"/>
      <c r="E1084" s="27"/>
      <c r="F1084" s="27"/>
      <c r="G1084" s="27"/>
      <c r="H1084" s="27"/>
      <c r="I1084" s="27"/>
      <c r="J1084" s="27"/>
      <c r="K1084" s="27"/>
      <c r="L1084" s="27"/>
      <c r="M1084" s="27"/>
      <c r="N1084" s="27"/>
      <c r="O1084" s="27"/>
      <c r="P1084" s="27"/>
      <c r="Q1084" s="27"/>
      <c r="R1084" s="80"/>
      <c r="S1084" s="27"/>
      <c r="T1084" s="27"/>
      <c r="U1084" s="27"/>
      <c r="V1084" s="27"/>
      <c r="W1084" s="27"/>
      <c r="X1084" s="27"/>
      <c r="Y1084" s="27"/>
      <c r="Z1084" s="27"/>
      <c r="AA1084" s="27"/>
      <c r="AB1084" s="27"/>
      <c r="AC1084" s="27"/>
      <c r="AD1084" s="27"/>
      <c r="AE1084" s="27"/>
      <c r="AF1084" s="27"/>
      <c r="AG1084" s="27"/>
      <c r="AH1084" s="27"/>
      <c r="AI1084" s="27"/>
      <c r="AJ1084" s="27"/>
      <c r="AK1084" s="27"/>
      <c r="AL1084" s="27"/>
    </row>
    <row r="1085" spans="1:38">
      <c r="A1085" s="27"/>
      <c r="B1085" s="27"/>
      <c r="C1085" s="27"/>
      <c r="D1085" s="27"/>
      <c r="E1085" s="27"/>
      <c r="F1085" s="27"/>
      <c r="G1085" s="27"/>
      <c r="H1085" s="27"/>
      <c r="I1085" s="27"/>
      <c r="J1085" s="27"/>
      <c r="K1085" s="27"/>
      <c r="L1085" s="27"/>
      <c r="M1085" s="27"/>
      <c r="N1085" s="27"/>
      <c r="O1085" s="27"/>
      <c r="P1085" s="27"/>
      <c r="Q1085" s="27"/>
      <c r="R1085" s="80"/>
      <c r="S1085" s="27"/>
      <c r="T1085" s="27"/>
      <c r="U1085" s="27"/>
      <c r="V1085" s="27"/>
      <c r="W1085" s="27"/>
      <c r="X1085" s="27"/>
      <c r="Y1085" s="27"/>
      <c r="Z1085" s="27"/>
      <c r="AA1085" s="27"/>
      <c r="AB1085" s="27"/>
      <c r="AC1085" s="27"/>
      <c r="AD1085" s="27"/>
      <c r="AE1085" s="27"/>
      <c r="AF1085" s="27"/>
      <c r="AG1085" s="27"/>
      <c r="AH1085" s="27"/>
      <c r="AI1085" s="27"/>
      <c r="AJ1085" s="27"/>
      <c r="AK1085" s="27"/>
      <c r="AL1085" s="27"/>
    </row>
    <row r="1086" spans="1:38">
      <c r="A1086" s="27"/>
      <c r="B1086" s="27"/>
      <c r="C1086" s="27"/>
      <c r="D1086" s="27"/>
      <c r="E1086" s="27"/>
      <c r="F1086" s="27"/>
      <c r="G1086" s="27"/>
      <c r="H1086" s="27"/>
      <c r="I1086" s="27"/>
      <c r="J1086" s="27"/>
      <c r="K1086" s="27"/>
      <c r="L1086" s="27"/>
      <c r="M1086" s="27"/>
      <c r="N1086" s="27"/>
      <c r="O1086" s="27"/>
      <c r="P1086" s="27"/>
      <c r="Q1086" s="27"/>
      <c r="R1086" s="80"/>
      <c r="S1086" s="27"/>
      <c r="T1086" s="27"/>
      <c r="U1086" s="27"/>
      <c r="V1086" s="27"/>
      <c r="W1086" s="27"/>
      <c r="X1086" s="27"/>
      <c r="Y1086" s="27"/>
      <c r="Z1086" s="27"/>
      <c r="AA1086" s="27"/>
      <c r="AB1086" s="27"/>
      <c r="AC1086" s="27"/>
      <c r="AD1086" s="27"/>
      <c r="AE1086" s="27"/>
      <c r="AF1086" s="27"/>
      <c r="AG1086" s="27"/>
      <c r="AH1086" s="27"/>
      <c r="AI1086" s="27"/>
      <c r="AJ1086" s="27"/>
      <c r="AK1086" s="27"/>
      <c r="AL1086" s="27"/>
    </row>
    <row r="1087" spans="1:38">
      <c r="A1087" s="27"/>
      <c r="B1087" s="27"/>
      <c r="C1087" s="27"/>
      <c r="D1087" s="27"/>
      <c r="E1087" s="27"/>
      <c r="F1087" s="27"/>
      <c r="G1087" s="27"/>
      <c r="H1087" s="27"/>
      <c r="I1087" s="27"/>
      <c r="J1087" s="27"/>
      <c r="K1087" s="27"/>
      <c r="L1087" s="27"/>
      <c r="M1087" s="27"/>
      <c r="N1087" s="27"/>
      <c r="O1087" s="27"/>
      <c r="P1087" s="27"/>
      <c r="Q1087" s="27"/>
      <c r="R1087" s="80"/>
      <c r="S1087" s="27"/>
      <c r="T1087" s="27"/>
      <c r="U1087" s="27"/>
      <c r="V1087" s="27"/>
      <c r="W1087" s="27"/>
      <c r="X1087" s="27"/>
      <c r="Y1087" s="27"/>
      <c r="Z1087" s="27"/>
      <c r="AA1087" s="27"/>
      <c r="AB1087" s="27"/>
      <c r="AC1087" s="27"/>
      <c r="AD1087" s="27"/>
      <c r="AE1087" s="27"/>
      <c r="AF1087" s="27"/>
      <c r="AG1087" s="27"/>
      <c r="AH1087" s="27"/>
      <c r="AI1087" s="27"/>
      <c r="AJ1087" s="27"/>
      <c r="AK1087" s="27"/>
      <c r="AL1087" s="27"/>
    </row>
    <row r="1088" spans="1:38">
      <c r="A1088" s="27"/>
      <c r="B1088" s="27"/>
      <c r="C1088" s="27"/>
      <c r="D1088" s="27"/>
      <c r="E1088" s="27"/>
      <c r="F1088" s="27"/>
      <c r="G1088" s="27"/>
      <c r="H1088" s="27"/>
      <c r="I1088" s="27"/>
      <c r="J1088" s="27"/>
      <c r="K1088" s="27"/>
      <c r="L1088" s="27"/>
      <c r="M1088" s="27"/>
      <c r="N1088" s="27"/>
      <c r="O1088" s="27"/>
      <c r="P1088" s="27"/>
      <c r="Q1088" s="27"/>
      <c r="R1088" s="80"/>
      <c r="S1088" s="27"/>
      <c r="T1088" s="27"/>
      <c r="U1088" s="27"/>
      <c r="V1088" s="27"/>
      <c r="W1088" s="27"/>
      <c r="X1088" s="27"/>
      <c r="Y1088" s="27"/>
      <c r="Z1088" s="27"/>
      <c r="AA1088" s="27"/>
      <c r="AB1088" s="27"/>
      <c r="AC1088" s="27"/>
      <c r="AD1088" s="27"/>
      <c r="AE1088" s="27"/>
      <c r="AF1088" s="27"/>
      <c r="AG1088" s="27"/>
      <c r="AH1088" s="27"/>
      <c r="AI1088" s="27"/>
      <c r="AJ1088" s="27"/>
      <c r="AK1088" s="27"/>
      <c r="AL1088" s="27"/>
    </row>
    <row r="1089" spans="1:38">
      <c r="A1089" s="27"/>
      <c r="B1089" s="27"/>
      <c r="C1089" s="27"/>
      <c r="D1089" s="27"/>
      <c r="E1089" s="27"/>
      <c r="F1089" s="27"/>
      <c r="G1089" s="27"/>
      <c r="H1089" s="27"/>
      <c r="I1089" s="27"/>
      <c r="J1089" s="27"/>
      <c r="K1089" s="27"/>
      <c r="L1089" s="27"/>
      <c r="M1089" s="27"/>
      <c r="N1089" s="27"/>
      <c r="O1089" s="27"/>
      <c r="P1089" s="27"/>
      <c r="Q1089" s="27"/>
      <c r="R1089" s="80"/>
      <c r="S1089" s="27"/>
      <c r="T1089" s="27"/>
      <c r="U1089" s="27"/>
      <c r="V1089" s="27"/>
      <c r="W1089" s="27"/>
      <c r="X1089" s="27"/>
      <c r="Y1089" s="27"/>
      <c r="Z1089" s="27"/>
      <c r="AA1089" s="27"/>
      <c r="AB1089" s="27"/>
      <c r="AC1089" s="27"/>
      <c r="AD1089" s="27"/>
      <c r="AE1089" s="27"/>
      <c r="AF1089" s="27"/>
      <c r="AG1089" s="27"/>
      <c r="AH1089" s="27"/>
      <c r="AI1089" s="27"/>
      <c r="AJ1089" s="27"/>
      <c r="AK1089" s="27"/>
      <c r="AL1089" s="27"/>
    </row>
    <row r="1090" spans="1:38">
      <c r="A1090" s="27"/>
      <c r="B1090" s="27"/>
      <c r="C1090" s="27"/>
      <c r="D1090" s="27"/>
      <c r="E1090" s="27"/>
      <c r="F1090" s="27"/>
      <c r="G1090" s="27"/>
      <c r="H1090" s="27"/>
      <c r="I1090" s="27"/>
      <c r="J1090" s="27"/>
      <c r="K1090" s="27"/>
      <c r="L1090" s="27"/>
      <c r="M1090" s="27"/>
      <c r="N1090" s="27"/>
      <c r="O1090" s="27"/>
      <c r="P1090" s="27"/>
      <c r="Q1090" s="27"/>
      <c r="R1090" s="80"/>
      <c r="S1090" s="27"/>
      <c r="T1090" s="27"/>
      <c r="U1090" s="27"/>
      <c r="V1090" s="27"/>
      <c r="W1090" s="27"/>
      <c r="X1090" s="27"/>
      <c r="Y1090" s="27"/>
      <c r="Z1090" s="27"/>
      <c r="AA1090" s="27"/>
      <c r="AB1090" s="27"/>
      <c r="AC1090" s="27"/>
      <c r="AD1090" s="27"/>
      <c r="AE1090" s="27"/>
      <c r="AF1090" s="27"/>
      <c r="AG1090" s="27"/>
      <c r="AH1090" s="27"/>
      <c r="AI1090" s="27"/>
      <c r="AJ1090" s="27"/>
      <c r="AK1090" s="27"/>
      <c r="AL1090" s="27"/>
    </row>
    <row r="1091" spans="1:38">
      <c r="A1091" s="27"/>
      <c r="B1091" s="27"/>
      <c r="C1091" s="27"/>
      <c r="D1091" s="27"/>
      <c r="E1091" s="27"/>
      <c r="F1091" s="27"/>
      <c r="G1091" s="27"/>
      <c r="H1091" s="27"/>
      <c r="I1091" s="27"/>
      <c r="J1091" s="27"/>
      <c r="K1091" s="27"/>
      <c r="L1091" s="27"/>
      <c r="M1091" s="27"/>
      <c r="N1091" s="27"/>
      <c r="O1091" s="27"/>
      <c r="P1091" s="27"/>
      <c r="Q1091" s="27"/>
      <c r="R1091" s="80"/>
      <c r="S1091" s="27"/>
      <c r="T1091" s="27"/>
      <c r="U1091" s="27"/>
      <c r="V1091" s="27"/>
      <c r="W1091" s="27"/>
      <c r="X1091" s="27"/>
      <c r="Y1091" s="27"/>
      <c r="Z1091" s="27"/>
      <c r="AA1091" s="27"/>
      <c r="AB1091" s="27"/>
      <c r="AC1091" s="27"/>
      <c r="AD1091" s="27"/>
      <c r="AE1091" s="27"/>
      <c r="AF1091" s="27"/>
      <c r="AG1091" s="27"/>
      <c r="AH1091" s="27"/>
      <c r="AI1091" s="27"/>
      <c r="AJ1091" s="27"/>
      <c r="AK1091" s="27"/>
      <c r="AL1091" s="27"/>
    </row>
    <row r="1092" spans="1:38">
      <c r="A1092" s="27"/>
      <c r="B1092" s="27"/>
      <c r="C1092" s="27"/>
      <c r="D1092" s="27"/>
      <c r="E1092" s="27"/>
      <c r="F1092" s="27"/>
      <c r="G1092" s="27"/>
      <c r="H1092" s="27"/>
      <c r="I1092" s="27"/>
      <c r="J1092" s="27"/>
      <c r="K1092" s="27"/>
      <c r="L1092" s="27"/>
      <c r="M1092" s="27"/>
      <c r="N1092" s="27"/>
      <c r="O1092" s="27"/>
      <c r="P1092" s="27"/>
      <c r="Q1092" s="27"/>
      <c r="R1092" s="80"/>
      <c r="S1092" s="27"/>
      <c r="T1092" s="27"/>
      <c r="U1092" s="27"/>
      <c r="V1092" s="27"/>
      <c r="W1092" s="27"/>
      <c r="X1092" s="27"/>
      <c r="Y1092" s="27"/>
      <c r="Z1092" s="27"/>
      <c r="AA1092" s="27"/>
      <c r="AB1092" s="27"/>
      <c r="AC1092" s="27"/>
      <c r="AD1092" s="27"/>
      <c r="AE1092" s="27"/>
      <c r="AF1092" s="27"/>
      <c r="AG1092" s="27"/>
      <c r="AH1092" s="27"/>
      <c r="AI1092" s="27"/>
      <c r="AJ1092" s="27"/>
      <c r="AK1092" s="27"/>
      <c r="AL1092" s="27"/>
    </row>
    <row r="1093" spans="1:38">
      <c r="A1093" s="27"/>
      <c r="B1093" s="27"/>
      <c r="C1093" s="27"/>
      <c r="D1093" s="27"/>
      <c r="E1093" s="27"/>
      <c r="F1093" s="27"/>
      <c r="G1093" s="27"/>
      <c r="H1093" s="27"/>
      <c r="I1093" s="27"/>
      <c r="J1093" s="27"/>
      <c r="K1093" s="27"/>
      <c r="L1093" s="27"/>
      <c r="M1093" s="27"/>
      <c r="N1093" s="27"/>
      <c r="O1093" s="27"/>
      <c r="P1093" s="27"/>
      <c r="Q1093" s="27"/>
      <c r="R1093" s="80"/>
      <c r="S1093" s="27"/>
      <c r="T1093" s="27"/>
      <c r="U1093" s="27"/>
      <c r="V1093" s="27"/>
      <c r="W1093" s="27"/>
      <c r="X1093" s="27"/>
      <c r="Y1093" s="27"/>
      <c r="Z1093" s="27"/>
      <c r="AA1093" s="27"/>
      <c r="AB1093" s="27"/>
      <c r="AC1093" s="27"/>
      <c r="AD1093" s="27"/>
      <c r="AE1093" s="27"/>
      <c r="AF1093" s="27"/>
      <c r="AG1093" s="27"/>
      <c r="AH1093" s="27"/>
      <c r="AI1093" s="27"/>
      <c r="AJ1093" s="27"/>
      <c r="AK1093" s="27"/>
      <c r="AL1093" s="27"/>
    </row>
    <row r="1094" spans="1:38">
      <c r="A1094" s="27"/>
      <c r="B1094" s="27"/>
      <c r="C1094" s="27"/>
      <c r="D1094" s="27"/>
      <c r="E1094" s="27"/>
      <c r="F1094" s="27"/>
      <c r="G1094" s="27"/>
      <c r="H1094" s="27"/>
      <c r="I1094" s="27"/>
      <c r="J1094" s="27"/>
      <c r="K1094" s="27"/>
      <c r="L1094" s="27"/>
      <c r="M1094" s="27"/>
      <c r="N1094" s="27"/>
      <c r="O1094" s="27"/>
      <c r="P1094" s="27"/>
      <c r="Q1094" s="27"/>
      <c r="R1094" s="80"/>
      <c r="S1094" s="27"/>
      <c r="T1094" s="27"/>
      <c r="U1094" s="27"/>
      <c r="V1094" s="27"/>
      <c r="W1094" s="27"/>
      <c r="X1094" s="27"/>
      <c r="Y1094" s="27"/>
      <c r="Z1094" s="27"/>
      <c r="AA1094" s="27"/>
      <c r="AB1094" s="27"/>
      <c r="AC1094" s="27"/>
      <c r="AD1094" s="27"/>
      <c r="AE1094" s="27"/>
      <c r="AF1094" s="27"/>
      <c r="AG1094" s="27"/>
      <c r="AH1094" s="27"/>
      <c r="AI1094" s="27"/>
      <c r="AJ1094" s="27"/>
      <c r="AK1094" s="27"/>
      <c r="AL1094" s="27"/>
    </row>
    <row r="1095" spans="1:38">
      <c r="A1095" s="27"/>
      <c r="B1095" s="27"/>
      <c r="C1095" s="27"/>
      <c r="D1095" s="27"/>
      <c r="E1095" s="27"/>
      <c r="F1095" s="27"/>
      <c r="G1095" s="27"/>
      <c r="H1095" s="27"/>
      <c r="I1095" s="27"/>
      <c r="J1095" s="27"/>
      <c r="K1095" s="27"/>
      <c r="L1095" s="27"/>
      <c r="M1095" s="27"/>
      <c r="N1095" s="27"/>
      <c r="O1095" s="27"/>
      <c r="P1095" s="27"/>
      <c r="Q1095" s="27"/>
      <c r="R1095" s="80"/>
      <c r="S1095" s="27"/>
      <c r="T1095" s="27"/>
      <c r="U1095" s="27"/>
      <c r="V1095" s="27"/>
      <c r="W1095" s="27"/>
      <c r="X1095" s="27"/>
      <c r="Y1095" s="27"/>
      <c r="Z1095" s="27"/>
      <c r="AA1095" s="27"/>
      <c r="AB1095" s="27"/>
      <c r="AC1095" s="27"/>
      <c r="AD1095" s="27"/>
      <c r="AE1095" s="27"/>
      <c r="AF1095" s="27"/>
      <c r="AG1095" s="27"/>
      <c r="AH1095" s="27"/>
      <c r="AI1095" s="27"/>
      <c r="AJ1095" s="27"/>
      <c r="AK1095" s="27"/>
      <c r="AL1095" s="27"/>
    </row>
    <row r="1096" spans="1:38">
      <c r="A1096" s="27"/>
      <c r="B1096" s="27"/>
      <c r="C1096" s="27"/>
      <c r="D1096" s="27"/>
      <c r="E1096" s="27"/>
      <c r="F1096" s="27"/>
      <c r="G1096" s="27"/>
      <c r="H1096" s="27"/>
      <c r="I1096" s="27"/>
      <c r="J1096" s="27"/>
      <c r="K1096" s="27"/>
      <c r="L1096" s="27"/>
      <c r="M1096" s="27"/>
      <c r="N1096" s="27"/>
      <c r="O1096" s="27"/>
      <c r="P1096" s="27"/>
      <c r="Q1096" s="27"/>
      <c r="R1096" s="80"/>
      <c r="S1096" s="27"/>
      <c r="T1096" s="27"/>
      <c r="U1096" s="27"/>
      <c r="V1096" s="27"/>
      <c r="W1096" s="27"/>
      <c r="X1096" s="27"/>
      <c r="Y1096" s="27"/>
      <c r="Z1096" s="27"/>
      <c r="AA1096" s="27"/>
      <c r="AB1096" s="27"/>
      <c r="AC1096" s="27"/>
      <c r="AD1096" s="27"/>
      <c r="AE1096" s="27"/>
      <c r="AF1096" s="27"/>
      <c r="AG1096" s="27"/>
      <c r="AH1096" s="27"/>
      <c r="AI1096" s="27"/>
      <c r="AJ1096" s="27"/>
      <c r="AK1096" s="27"/>
      <c r="AL1096" s="27"/>
    </row>
    <row r="1097" spans="1:38">
      <c r="A1097" s="27"/>
      <c r="B1097" s="27"/>
      <c r="C1097" s="27"/>
      <c r="D1097" s="27"/>
      <c r="E1097" s="27"/>
      <c r="F1097" s="27"/>
      <c r="G1097" s="27"/>
      <c r="H1097" s="27"/>
      <c r="I1097" s="27"/>
      <c r="J1097" s="27"/>
      <c r="K1097" s="27"/>
      <c r="L1097" s="27"/>
      <c r="M1097" s="27"/>
      <c r="N1097" s="27"/>
      <c r="O1097" s="27"/>
      <c r="P1097" s="27"/>
      <c r="Q1097" s="27"/>
      <c r="R1097" s="80"/>
      <c r="S1097" s="27"/>
      <c r="T1097" s="27"/>
      <c r="U1097" s="27"/>
      <c r="V1097" s="27"/>
      <c r="W1097" s="27"/>
      <c r="X1097" s="27"/>
      <c r="Y1097" s="27"/>
      <c r="Z1097" s="27"/>
      <c r="AA1097" s="27"/>
      <c r="AB1097" s="27"/>
      <c r="AC1097" s="27"/>
      <c r="AD1097" s="27"/>
      <c r="AE1097" s="27"/>
      <c r="AF1097" s="27"/>
      <c r="AG1097" s="27"/>
      <c r="AH1097" s="27"/>
      <c r="AI1097" s="27"/>
      <c r="AJ1097" s="27"/>
      <c r="AK1097" s="27"/>
      <c r="AL1097" s="27"/>
    </row>
    <row r="1098" spans="1:38">
      <c r="A1098" s="27"/>
      <c r="B1098" s="27"/>
      <c r="C1098" s="27"/>
      <c r="D1098" s="27"/>
      <c r="E1098" s="27"/>
      <c r="F1098" s="27"/>
      <c r="G1098" s="27"/>
      <c r="H1098" s="27"/>
      <c r="I1098" s="27"/>
      <c r="J1098" s="27"/>
      <c r="K1098" s="27"/>
      <c r="L1098" s="27"/>
      <c r="M1098" s="27"/>
      <c r="N1098" s="27"/>
      <c r="O1098" s="27"/>
      <c r="P1098" s="27"/>
      <c r="Q1098" s="27"/>
      <c r="R1098" s="80"/>
      <c r="S1098" s="27"/>
      <c r="T1098" s="27"/>
      <c r="U1098" s="27"/>
      <c r="V1098" s="27"/>
      <c r="W1098" s="27"/>
      <c r="X1098" s="27"/>
      <c r="Y1098" s="27"/>
      <c r="Z1098" s="27"/>
      <c r="AA1098" s="27"/>
      <c r="AB1098" s="27"/>
      <c r="AC1098" s="27"/>
      <c r="AD1098" s="27"/>
      <c r="AE1098" s="27"/>
      <c r="AF1098" s="27"/>
      <c r="AG1098" s="27"/>
      <c r="AH1098" s="27"/>
      <c r="AI1098" s="27"/>
      <c r="AJ1098" s="27"/>
      <c r="AK1098" s="27"/>
      <c r="AL1098" s="27"/>
    </row>
    <row r="1099" spans="1:38">
      <c r="A1099" s="27"/>
      <c r="B1099" s="27"/>
      <c r="C1099" s="27"/>
      <c r="D1099" s="27"/>
      <c r="E1099" s="27"/>
      <c r="F1099" s="27"/>
      <c r="G1099" s="27"/>
      <c r="H1099" s="27"/>
      <c r="I1099" s="27"/>
      <c r="J1099" s="27"/>
      <c r="K1099" s="27"/>
      <c r="L1099" s="27"/>
      <c r="M1099" s="27"/>
      <c r="N1099" s="27"/>
      <c r="O1099" s="27"/>
      <c r="P1099" s="27"/>
      <c r="Q1099" s="27"/>
      <c r="R1099" s="80"/>
      <c r="S1099" s="27"/>
      <c r="T1099" s="27"/>
      <c r="U1099" s="27"/>
      <c r="V1099" s="27"/>
      <c r="W1099" s="27"/>
      <c r="X1099" s="27"/>
      <c r="Y1099" s="27"/>
      <c r="Z1099" s="27"/>
      <c r="AA1099" s="27"/>
      <c r="AB1099" s="27"/>
      <c r="AC1099" s="27"/>
      <c r="AD1099" s="27"/>
      <c r="AE1099" s="27"/>
      <c r="AF1099" s="27"/>
      <c r="AG1099" s="27"/>
      <c r="AH1099" s="27"/>
      <c r="AI1099" s="27"/>
      <c r="AJ1099" s="27"/>
      <c r="AK1099" s="27"/>
      <c r="AL1099" s="27"/>
    </row>
    <row r="1100" spans="1:38">
      <c r="A1100" s="27"/>
      <c r="B1100" s="27"/>
      <c r="C1100" s="27"/>
      <c r="D1100" s="27"/>
      <c r="E1100" s="27"/>
      <c r="F1100" s="27"/>
      <c r="G1100" s="27"/>
      <c r="H1100" s="27"/>
      <c r="I1100" s="27"/>
      <c r="J1100" s="27"/>
      <c r="K1100" s="27"/>
      <c r="L1100" s="27"/>
      <c r="M1100" s="27"/>
      <c r="N1100" s="27"/>
      <c r="O1100" s="27"/>
      <c r="P1100" s="27"/>
      <c r="Q1100" s="27"/>
      <c r="R1100" s="80"/>
      <c r="S1100" s="27"/>
      <c r="T1100" s="27"/>
      <c r="U1100" s="27"/>
      <c r="V1100" s="27"/>
      <c r="W1100" s="27"/>
      <c r="X1100" s="27"/>
      <c r="Y1100" s="27"/>
      <c r="Z1100" s="27"/>
      <c r="AA1100" s="27"/>
      <c r="AB1100" s="27"/>
      <c r="AC1100" s="27"/>
      <c r="AD1100" s="27"/>
      <c r="AE1100" s="27"/>
      <c r="AF1100" s="27"/>
      <c r="AG1100" s="27"/>
      <c r="AH1100" s="27"/>
      <c r="AI1100" s="27"/>
      <c r="AJ1100" s="27"/>
      <c r="AK1100" s="27"/>
      <c r="AL1100" s="27"/>
    </row>
    <row r="1101" spans="1:38">
      <c r="A1101" s="27"/>
      <c r="B1101" s="27"/>
      <c r="C1101" s="27"/>
      <c r="D1101" s="27"/>
      <c r="E1101" s="27"/>
      <c r="F1101" s="27"/>
      <c r="G1101" s="27"/>
      <c r="H1101" s="27"/>
      <c r="I1101" s="27"/>
      <c r="J1101" s="27"/>
      <c r="K1101" s="27"/>
      <c r="L1101" s="27"/>
      <c r="M1101" s="27"/>
      <c r="N1101" s="27"/>
      <c r="O1101" s="27"/>
      <c r="P1101" s="27"/>
      <c r="Q1101" s="27"/>
      <c r="R1101" s="80"/>
      <c r="S1101" s="27"/>
      <c r="T1101" s="27"/>
      <c r="U1101" s="27"/>
      <c r="V1101" s="27"/>
      <c r="W1101" s="27"/>
      <c r="X1101" s="27"/>
      <c r="Y1101" s="27"/>
      <c r="Z1101" s="27"/>
      <c r="AA1101" s="27"/>
      <c r="AB1101" s="27"/>
      <c r="AC1101" s="27"/>
      <c r="AD1101" s="27"/>
      <c r="AE1101" s="27"/>
      <c r="AF1101" s="27"/>
      <c r="AG1101" s="27"/>
      <c r="AH1101" s="27"/>
      <c r="AI1101" s="27"/>
      <c r="AJ1101" s="27"/>
      <c r="AK1101" s="27"/>
      <c r="AL1101" s="27"/>
    </row>
    <row r="1102" spans="1:38">
      <c r="A1102" s="27"/>
      <c r="B1102" s="27"/>
      <c r="C1102" s="27"/>
      <c r="D1102" s="27"/>
      <c r="E1102" s="27"/>
      <c r="F1102" s="27"/>
      <c r="G1102" s="27"/>
      <c r="H1102" s="27"/>
      <c r="I1102" s="27"/>
      <c r="J1102" s="27"/>
      <c r="K1102" s="27"/>
      <c r="L1102" s="27"/>
      <c r="M1102" s="27"/>
      <c r="N1102" s="27"/>
      <c r="O1102" s="27"/>
      <c r="P1102" s="27"/>
      <c r="Q1102" s="27"/>
      <c r="R1102" s="80"/>
      <c r="S1102" s="27"/>
      <c r="T1102" s="27"/>
      <c r="U1102" s="27"/>
      <c r="V1102" s="27"/>
      <c r="W1102" s="27"/>
      <c r="X1102" s="27"/>
      <c r="Y1102" s="27"/>
      <c r="Z1102" s="27"/>
      <c r="AA1102" s="27"/>
      <c r="AB1102" s="27"/>
      <c r="AC1102" s="27"/>
      <c r="AD1102" s="27"/>
      <c r="AE1102" s="27"/>
      <c r="AF1102" s="27"/>
      <c r="AG1102" s="27"/>
      <c r="AH1102" s="27"/>
      <c r="AI1102" s="27"/>
      <c r="AJ1102" s="27"/>
      <c r="AK1102" s="27"/>
      <c r="AL1102" s="27"/>
    </row>
    <row r="1103" spans="1:38">
      <c r="A1103" s="27"/>
      <c r="B1103" s="27"/>
      <c r="C1103" s="27"/>
      <c r="D1103" s="27"/>
      <c r="E1103" s="27"/>
      <c r="F1103" s="27"/>
      <c r="G1103" s="27"/>
      <c r="H1103" s="27"/>
      <c r="I1103" s="27"/>
      <c r="J1103" s="27"/>
      <c r="K1103" s="27"/>
      <c r="L1103" s="27"/>
      <c r="M1103" s="27"/>
      <c r="N1103" s="27"/>
      <c r="O1103" s="27"/>
      <c r="P1103" s="27"/>
      <c r="Q1103" s="27"/>
      <c r="R1103" s="80"/>
      <c r="S1103" s="27"/>
      <c r="T1103" s="27"/>
      <c r="U1103" s="27"/>
      <c r="V1103" s="27"/>
      <c r="W1103" s="27"/>
      <c r="X1103" s="27"/>
      <c r="Y1103" s="27"/>
      <c r="Z1103" s="27"/>
      <c r="AA1103" s="27"/>
      <c r="AB1103" s="27"/>
      <c r="AC1103" s="27"/>
      <c r="AD1103" s="27"/>
      <c r="AE1103" s="27"/>
      <c r="AF1103" s="27"/>
      <c r="AG1103" s="27"/>
      <c r="AH1103" s="27"/>
      <c r="AI1103" s="27"/>
      <c r="AJ1103" s="27"/>
      <c r="AK1103" s="27"/>
      <c r="AL1103" s="27"/>
    </row>
    <row r="1104" spans="1:38">
      <c r="A1104" s="27"/>
      <c r="B1104" s="27"/>
      <c r="C1104" s="27"/>
      <c r="D1104" s="27"/>
      <c r="E1104" s="27"/>
      <c r="F1104" s="27"/>
      <c r="G1104" s="27"/>
      <c r="H1104" s="27"/>
      <c r="I1104" s="27"/>
      <c r="J1104" s="27"/>
      <c r="K1104" s="27"/>
      <c r="L1104" s="27"/>
      <c r="M1104" s="27"/>
      <c r="N1104" s="27"/>
      <c r="O1104" s="27"/>
      <c r="P1104" s="27"/>
      <c r="Q1104" s="27"/>
      <c r="R1104" s="80"/>
      <c r="S1104" s="27"/>
      <c r="T1104" s="27"/>
      <c r="U1104" s="27"/>
      <c r="V1104" s="27"/>
      <c r="W1104" s="27"/>
      <c r="X1104" s="27"/>
      <c r="Y1104" s="27"/>
      <c r="Z1104" s="27"/>
      <c r="AA1104" s="27"/>
      <c r="AB1104" s="27"/>
      <c r="AC1104" s="27"/>
      <c r="AD1104" s="27"/>
      <c r="AE1104" s="27"/>
      <c r="AF1104" s="27"/>
      <c r="AG1104" s="27"/>
      <c r="AH1104" s="27"/>
      <c r="AI1104" s="27"/>
      <c r="AJ1104" s="27"/>
      <c r="AK1104" s="27"/>
      <c r="AL1104" s="27"/>
    </row>
    <row r="1105" spans="1:38">
      <c r="A1105" s="27"/>
      <c r="B1105" s="27"/>
      <c r="C1105" s="27"/>
      <c r="D1105" s="27"/>
      <c r="E1105" s="27"/>
      <c r="F1105" s="27"/>
      <c r="G1105" s="27"/>
      <c r="H1105" s="27"/>
      <c r="I1105" s="27"/>
      <c r="J1105" s="27"/>
      <c r="K1105" s="27"/>
      <c r="L1105" s="27"/>
      <c r="M1105" s="27"/>
      <c r="N1105" s="27"/>
      <c r="O1105" s="27"/>
      <c r="P1105" s="27"/>
      <c r="Q1105" s="27"/>
      <c r="R1105" s="80"/>
      <c r="S1105" s="27"/>
      <c r="T1105" s="27"/>
      <c r="U1105" s="27"/>
      <c r="V1105" s="27"/>
      <c r="W1105" s="27"/>
      <c r="X1105" s="27"/>
      <c r="Y1105" s="27"/>
      <c r="Z1105" s="27"/>
      <c r="AA1105" s="27"/>
      <c r="AB1105" s="27"/>
      <c r="AC1105" s="27"/>
      <c r="AD1105" s="27"/>
      <c r="AE1105" s="27"/>
      <c r="AF1105" s="27"/>
      <c r="AG1105" s="27"/>
      <c r="AH1105" s="27"/>
      <c r="AI1105" s="27"/>
      <c r="AJ1105" s="27"/>
      <c r="AK1105" s="27"/>
      <c r="AL1105" s="27"/>
    </row>
    <row r="1106" spans="1:38">
      <c r="A1106" s="27"/>
      <c r="B1106" s="27"/>
      <c r="C1106" s="27"/>
      <c r="D1106" s="27"/>
      <c r="E1106" s="27"/>
      <c r="F1106" s="27"/>
      <c r="G1106" s="27"/>
      <c r="H1106" s="27"/>
      <c r="I1106" s="27"/>
      <c r="J1106" s="27"/>
      <c r="K1106" s="27"/>
      <c r="L1106" s="27"/>
      <c r="M1106" s="27"/>
      <c r="N1106" s="27"/>
      <c r="O1106" s="27"/>
      <c r="P1106" s="27"/>
      <c r="Q1106" s="27"/>
      <c r="R1106" s="80"/>
      <c r="S1106" s="27"/>
      <c r="T1106" s="27"/>
      <c r="U1106" s="27"/>
      <c r="V1106" s="27"/>
      <c r="W1106" s="27"/>
      <c r="X1106" s="27"/>
      <c r="Y1106" s="27"/>
      <c r="Z1106" s="27"/>
      <c r="AA1106" s="27"/>
      <c r="AB1106" s="27"/>
      <c r="AC1106" s="27"/>
      <c r="AD1106" s="27"/>
      <c r="AE1106" s="27"/>
      <c r="AF1106" s="27"/>
      <c r="AG1106" s="27"/>
      <c r="AH1106" s="27"/>
      <c r="AI1106" s="27"/>
      <c r="AJ1106" s="27"/>
      <c r="AK1106" s="27"/>
      <c r="AL1106" s="27"/>
    </row>
    <row r="1107" spans="1:38">
      <c r="A1107" s="27"/>
      <c r="B1107" s="27"/>
      <c r="C1107" s="27"/>
      <c r="D1107" s="27"/>
      <c r="E1107" s="27"/>
      <c r="F1107" s="27"/>
      <c r="G1107" s="27"/>
      <c r="H1107" s="27"/>
      <c r="I1107" s="27"/>
      <c r="J1107" s="27"/>
      <c r="K1107" s="27"/>
      <c r="L1107" s="27"/>
      <c r="M1107" s="27"/>
      <c r="N1107" s="27"/>
      <c r="O1107" s="27"/>
      <c r="P1107" s="27"/>
      <c r="Q1107" s="27"/>
      <c r="R1107" s="80"/>
      <c r="S1107" s="27"/>
      <c r="T1107" s="27"/>
      <c r="U1107" s="27"/>
      <c r="V1107" s="27"/>
      <c r="W1107" s="27"/>
      <c r="X1107" s="27"/>
      <c r="Y1107" s="27"/>
      <c r="Z1107" s="27"/>
      <c r="AA1107" s="27"/>
      <c r="AB1107" s="27"/>
      <c r="AC1107" s="27"/>
      <c r="AD1107" s="27"/>
      <c r="AE1107" s="27"/>
      <c r="AF1107" s="27"/>
      <c r="AG1107" s="27"/>
      <c r="AH1107" s="27"/>
      <c r="AI1107" s="27"/>
      <c r="AJ1107" s="27"/>
      <c r="AK1107" s="27"/>
      <c r="AL1107" s="27"/>
    </row>
    <row r="1108" spans="1:38">
      <c r="A1108" s="27"/>
      <c r="B1108" s="27"/>
      <c r="C1108" s="27"/>
      <c r="D1108" s="27"/>
      <c r="E1108" s="27"/>
      <c r="F1108" s="27"/>
      <c r="G1108" s="27"/>
      <c r="H1108" s="27"/>
      <c r="I1108" s="27"/>
      <c r="J1108" s="27"/>
      <c r="K1108" s="27"/>
      <c r="L1108" s="27"/>
      <c r="M1108" s="27"/>
      <c r="N1108" s="27"/>
      <c r="O1108" s="27"/>
      <c r="P1108" s="27"/>
      <c r="Q1108" s="27"/>
      <c r="R1108" s="80"/>
      <c r="S1108" s="27"/>
      <c r="T1108" s="27"/>
      <c r="U1108" s="27"/>
      <c r="V1108" s="27"/>
      <c r="W1108" s="27"/>
      <c r="X1108" s="27"/>
      <c r="Y1108" s="27"/>
      <c r="Z1108" s="27"/>
      <c r="AA1108" s="27"/>
      <c r="AB1108" s="27"/>
      <c r="AC1108" s="27"/>
      <c r="AD1108" s="27"/>
      <c r="AE1108" s="27"/>
      <c r="AF1108" s="27"/>
      <c r="AG1108" s="27"/>
      <c r="AH1108" s="27"/>
      <c r="AI1108" s="27"/>
      <c r="AJ1108" s="27"/>
      <c r="AK1108" s="27"/>
      <c r="AL1108" s="27"/>
    </row>
    <row r="1109" spans="1:38">
      <c r="A1109" s="27"/>
      <c r="B1109" s="27"/>
      <c r="C1109" s="27"/>
      <c r="D1109" s="27"/>
      <c r="E1109" s="27"/>
      <c r="F1109" s="27"/>
      <c r="G1109" s="27"/>
      <c r="H1109" s="27"/>
      <c r="I1109" s="27"/>
      <c r="J1109" s="27"/>
      <c r="K1109" s="27"/>
      <c r="L1109" s="27"/>
      <c r="M1109" s="27"/>
      <c r="N1109" s="27"/>
      <c r="O1109" s="27"/>
      <c r="P1109" s="27"/>
      <c r="Q1109" s="27"/>
      <c r="R1109" s="80"/>
      <c r="S1109" s="27"/>
      <c r="T1109" s="27"/>
      <c r="U1109" s="27"/>
      <c r="V1109" s="27"/>
      <c r="W1109" s="27"/>
      <c r="X1109" s="27"/>
      <c r="Y1109" s="27"/>
      <c r="Z1109" s="27"/>
      <c r="AA1109" s="27"/>
      <c r="AB1109" s="27"/>
      <c r="AC1109" s="27"/>
      <c r="AD1109" s="27"/>
      <c r="AE1109" s="27"/>
      <c r="AF1109" s="27"/>
      <c r="AG1109" s="27"/>
      <c r="AH1109" s="27"/>
      <c r="AI1109" s="27"/>
      <c r="AJ1109" s="27"/>
      <c r="AK1109" s="27"/>
      <c r="AL1109" s="27"/>
    </row>
    <row r="1110" spans="1:38">
      <c r="A1110" s="27"/>
      <c r="B1110" s="27"/>
      <c r="C1110" s="27"/>
      <c r="D1110" s="27"/>
      <c r="E1110" s="27"/>
      <c r="F1110" s="27"/>
      <c r="G1110" s="27"/>
      <c r="H1110" s="27"/>
      <c r="I1110" s="27"/>
      <c r="J1110" s="27"/>
      <c r="K1110" s="27"/>
      <c r="L1110" s="27"/>
      <c r="M1110" s="27"/>
      <c r="N1110" s="27"/>
      <c r="O1110" s="27"/>
      <c r="P1110" s="27"/>
      <c r="Q1110" s="27"/>
      <c r="R1110" s="80"/>
      <c r="S1110" s="27"/>
      <c r="T1110" s="27"/>
      <c r="U1110" s="27"/>
      <c r="V1110" s="27"/>
      <c r="W1110" s="27"/>
      <c r="X1110" s="27"/>
      <c r="Y1110" s="27"/>
      <c r="Z1110" s="27"/>
      <c r="AA1110" s="27"/>
      <c r="AB1110" s="27"/>
      <c r="AC1110" s="27"/>
      <c r="AD1110" s="27"/>
      <c r="AE1110" s="27"/>
      <c r="AF1110" s="27"/>
      <c r="AG1110" s="27"/>
      <c r="AH1110" s="27"/>
      <c r="AI1110" s="27"/>
      <c r="AJ1110" s="27"/>
      <c r="AK1110" s="27"/>
      <c r="AL1110" s="27"/>
    </row>
    <row r="1111" spans="1:38">
      <c r="A1111" s="27"/>
      <c r="B1111" s="27"/>
      <c r="C1111" s="27"/>
      <c r="D1111" s="27"/>
      <c r="E1111" s="27"/>
      <c r="F1111" s="27"/>
      <c r="G1111" s="27"/>
      <c r="H1111" s="27"/>
      <c r="I1111" s="27"/>
      <c r="J1111" s="27"/>
      <c r="K1111" s="27"/>
      <c r="L1111" s="27"/>
      <c r="M1111" s="27"/>
      <c r="N1111" s="27"/>
      <c r="O1111" s="27"/>
      <c r="P1111" s="27"/>
      <c r="Q1111" s="27"/>
      <c r="R1111" s="80"/>
      <c r="S1111" s="27"/>
      <c r="T1111" s="27"/>
      <c r="U1111" s="27"/>
      <c r="V1111" s="27"/>
      <c r="W1111" s="27"/>
      <c r="X1111" s="27"/>
      <c r="Y1111" s="27"/>
      <c r="Z1111" s="27"/>
      <c r="AA1111" s="27"/>
      <c r="AB1111" s="27"/>
      <c r="AC1111" s="27"/>
      <c r="AD1111" s="27"/>
      <c r="AE1111" s="27"/>
      <c r="AF1111" s="27"/>
      <c r="AG1111" s="27"/>
      <c r="AH1111" s="27"/>
      <c r="AI1111" s="27"/>
      <c r="AJ1111" s="27"/>
      <c r="AK1111" s="27"/>
      <c r="AL1111" s="27"/>
    </row>
    <row r="1112" spans="1:38">
      <c r="A1112" s="27"/>
      <c r="B1112" s="27"/>
      <c r="C1112" s="27"/>
      <c r="D1112" s="27"/>
      <c r="E1112" s="27"/>
      <c r="F1112" s="27"/>
      <c r="G1112" s="27"/>
      <c r="H1112" s="27"/>
      <c r="I1112" s="27"/>
      <c r="J1112" s="27"/>
      <c r="K1112" s="27"/>
      <c r="L1112" s="27"/>
      <c r="M1112" s="27"/>
      <c r="N1112" s="27"/>
      <c r="O1112" s="27"/>
      <c r="P1112" s="27"/>
      <c r="Q1112" s="27"/>
      <c r="R1112" s="80"/>
      <c r="S1112" s="27"/>
      <c r="T1112" s="27"/>
      <c r="U1112" s="27"/>
      <c r="V1112" s="27"/>
      <c r="W1112" s="27"/>
      <c r="X1112" s="27"/>
      <c r="Y1112" s="27"/>
      <c r="Z1112" s="27"/>
      <c r="AA1112" s="27"/>
      <c r="AB1112" s="27"/>
      <c r="AC1112" s="27"/>
      <c r="AD1112" s="27"/>
      <c r="AE1112" s="27"/>
      <c r="AF1112" s="27"/>
      <c r="AG1112" s="27"/>
      <c r="AH1112" s="27"/>
      <c r="AI1112" s="27"/>
      <c r="AJ1112" s="27"/>
      <c r="AK1112" s="27"/>
      <c r="AL1112" s="27"/>
    </row>
    <row r="1113" spans="1:38">
      <c r="A1113" s="27"/>
      <c r="B1113" s="27"/>
      <c r="C1113" s="27"/>
      <c r="D1113" s="27"/>
      <c r="E1113" s="27"/>
      <c r="F1113" s="27"/>
      <c r="G1113" s="27"/>
      <c r="H1113" s="27"/>
      <c r="I1113" s="27"/>
      <c r="J1113" s="27"/>
      <c r="K1113" s="27"/>
      <c r="L1113" s="27"/>
      <c r="M1113" s="27"/>
      <c r="N1113" s="27"/>
      <c r="O1113" s="27"/>
      <c r="P1113" s="27"/>
      <c r="Q1113" s="27"/>
      <c r="R1113" s="80"/>
      <c r="S1113" s="27"/>
      <c r="T1113" s="27"/>
      <c r="U1113" s="27"/>
      <c r="V1113" s="27"/>
      <c r="W1113" s="27"/>
      <c r="X1113" s="27"/>
      <c r="Y1113" s="27"/>
      <c r="Z1113" s="27"/>
      <c r="AA1113" s="27"/>
      <c r="AB1113" s="27"/>
      <c r="AC1113" s="27"/>
      <c r="AD1113" s="27"/>
      <c r="AE1113" s="27"/>
      <c r="AF1113" s="27"/>
      <c r="AG1113" s="27"/>
      <c r="AH1113" s="27"/>
      <c r="AI1113" s="27"/>
      <c r="AJ1113" s="27"/>
      <c r="AK1113" s="27"/>
      <c r="AL1113" s="27"/>
    </row>
    <row r="1114" spans="1:38">
      <c r="A1114" s="27"/>
      <c r="B1114" s="27"/>
      <c r="C1114" s="27"/>
      <c r="D1114" s="27"/>
      <c r="E1114" s="27"/>
      <c r="F1114" s="27"/>
      <c r="G1114" s="27"/>
      <c r="H1114" s="27"/>
      <c r="I1114" s="27"/>
      <c r="J1114" s="27"/>
      <c r="K1114" s="27"/>
      <c r="L1114" s="27"/>
      <c r="M1114" s="27"/>
      <c r="N1114" s="27"/>
      <c r="O1114" s="27"/>
      <c r="P1114" s="27"/>
      <c r="Q1114" s="27"/>
      <c r="R1114" s="80"/>
      <c r="S1114" s="27"/>
      <c r="T1114" s="27"/>
      <c r="U1114" s="27"/>
      <c r="V1114" s="27"/>
      <c r="W1114" s="27"/>
      <c r="X1114" s="27"/>
      <c r="Y1114" s="27"/>
      <c r="Z1114" s="27"/>
      <c r="AA1114" s="27"/>
      <c r="AB1114" s="27"/>
      <c r="AC1114" s="27"/>
      <c r="AD1114" s="27"/>
      <c r="AE1114" s="27"/>
      <c r="AF1114" s="27"/>
      <c r="AG1114" s="27"/>
      <c r="AH1114" s="27"/>
      <c r="AI1114" s="27"/>
      <c r="AJ1114" s="27"/>
      <c r="AK1114" s="27"/>
      <c r="AL1114" s="27"/>
    </row>
    <row r="1115" spans="1:38">
      <c r="A1115" s="27"/>
      <c r="B1115" s="27"/>
      <c r="C1115" s="27"/>
      <c r="D1115" s="27"/>
      <c r="E1115" s="27"/>
      <c r="F1115" s="27"/>
      <c r="G1115" s="27"/>
      <c r="H1115" s="27"/>
      <c r="I1115" s="27"/>
      <c r="J1115" s="27"/>
      <c r="K1115" s="27"/>
      <c r="L1115" s="27"/>
      <c r="M1115" s="27"/>
      <c r="N1115" s="27"/>
      <c r="O1115" s="27"/>
      <c r="P1115" s="27"/>
      <c r="Q1115" s="27"/>
      <c r="R1115" s="80"/>
      <c r="S1115" s="27"/>
      <c r="T1115" s="27"/>
      <c r="U1115" s="27"/>
      <c r="V1115" s="27"/>
      <c r="W1115" s="27"/>
      <c r="X1115" s="27"/>
      <c r="Y1115" s="27"/>
      <c r="Z1115" s="27"/>
      <c r="AA1115" s="27"/>
      <c r="AB1115" s="27"/>
      <c r="AC1115" s="27"/>
      <c r="AD1115" s="27"/>
      <c r="AE1115" s="27"/>
      <c r="AF1115" s="27"/>
      <c r="AG1115" s="27"/>
      <c r="AH1115" s="27"/>
      <c r="AI1115" s="27"/>
      <c r="AJ1115" s="27"/>
      <c r="AK1115" s="27"/>
      <c r="AL1115" s="27"/>
    </row>
    <row r="1116" spans="1:38">
      <c r="A1116" s="27"/>
      <c r="B1116" s="27"/>
      <c r="C1116" s="27"/>
      <c r="D1116" s="27"/>
      <c r="E1116" s="27"/>
      <c r="F1116" s="27"/>
      <c r="G1116" s="27"/>
      <c r="H1116" s="27"/>
      <c r="I1116" s="27"/>
      <c r="J1116" s="27"/>
      <c r="K1116" s="27"/>
      <c r="L1116" s="27"/>
      <c r="M1116" s="27"/>
      <c r="N1116" s="27"/>
      <c r="O1116" s="27"/>
      <c r="P1116" s="27"/>
      <c r="Q1116" s="27"/>
      <c r="R1116" s="80"/>
      <c r="S1116" s="27"/>
      <c r="T1116" s="27"/>
      <c r="U1116" s="27"/>
      <c r="V1116" s="27"/>
      <c r="W1116" s="27"/>
      <c r="X1116" s="27"/>
      <c r="Y1116" s="27"/>
      <c r="Z1116" s="27"/>
      <c r="AA1116" s="27"/>
      <c r="AB1116" s="27"/>
      <c r="AC1116" s="27"/>
      <c r="AD1116" s="27"/>
      <c r="AE1116" s="27"/>
      <c r="AF1116" s="27"/>
      <c r="AG1116" s="27"/>
      <c r="AH1116" s="27"/>
      <c r="AI1116" s="27"/>
      <c r="AJ1116" s="27"/>
      <c r="AK1116" s="27"/>
      <c r="AL1116" s="27"/>
    </row>
    <row r="1117" spans="1:38">
      <c r="A1117" s="27"/>
      <c r="B1117" s="27"/>
      <c r="C1117" s="27"/>
      <c r="D1117" s="27"/>
      <c r="E1117" s="27"/>
      <c r="F1117" s="27"/>
      <c r="G1117" s="27"/>
      <c r="H1117" s="27"/>
      <c r="I1117" s="27"/>
      <c r="J1117" s="27"/>
      <c r="K1117" s="27"/>
      <c r="L1117" s="27"/>
      <c r="M1117" s="27"/>
      <c r="N1117" s="27"/>
      <c r="O1117" s="27"/>
      <c r="P1117" s="27"/>
      <c r="Q1117" s="27"/>
      <c r="R1117" s="80"/>
      <c r="S1117" s="27"/>
      <c r="T1117" s="27"/>
      <c r="U1117" s="27"/>
      <c r="V1117" s="27"/>
      <c r="W1117" s="27"/>
      <c r="X1117" s="27"/>
      <c r="Y1117" s="27"/>
      <c r="Z1117" s="27"/>
      <c r="AA1117" s="27"/>
      <c r="AB1117" s="27"/>
      <c r="AC1117" s="27"/>
      <c r="AD1117" s="27"/>
      <c r="AE1117" s="27"/>
      <c r="AF1117" s="27"/>
      <c r="AG1117" s="27"/>
      <c r="AH1117" s="27"/>
      <c r="AI1117" s="27"/>
      <c r="AJ1117" s="27"/>
      <c r="AK1117" s="27"/>
      <c r="AL1117" s="27"/>
    </row>
    <row r="1118" spans="1:38">
      <c r="A1118" s="27"/>
      <c r="B1118" s="27"/>
      <c r="C1118" s="27"/>
      <c r="D1118" s="27"/>
      <c r="E1118" s="27"/>
      <c r="F1118" s="27"/>
      <c r="G1118" s="27"/>
      <c r="H1118" s="27"/>
      <c r="I1118" s="27"/>
      <c r="J1118" s="27"/>
      <c r="K1118" s="27"/>
      <c r="L1118" s="27"/>
      <c r="M1118" s="27"/>
      <c r="N1118" s="27"/>
      <c r="O1118" s="27"/>
      <c r="P1118" s="27"/>
      <c r="Q1118" s="27"/>
      <c r="R1118" s="80"/>
      <c r="S1118" s="27"/>
      <c r="T1118" s="27"/>
      <c r="U1118" s="27"/>
      <c r="V1118" s="27"/>
      <c r="W1118" s="27"/>
      <c r="X1118" s="27"/>
      <c r="Y1118" s="27"/>
      <c r="Z1118" s="27"/>
      <c r="AA1118" s="27"/>
      <c r="AB1118" s="27"/>
      <c r="AC1118" s="27"/>
      <c r="AD1118" s="27"/>
      <c r="AE1118" s="27"/>
      <c r="AF1118" s="27"/>
      <c r="AG1118" s="27"/>
      <c r="AH1118" s="27"/>
      <c r="AI1118" s="27"/>
      <c r="AJ1118" s="27"/>
      <c r="AK1118" s="27"/>
      <c r="AL1118" s="27"/>
    </row>
    <row r="1119" spans="1:38">
      <c r="A1119" s="27"/>
      <c r="B1119" s="27"/>
      <c r="C1119" s="27"/>
      <c r="D1119" s="27"/>
      <c r="E1119" s="27"/>
      <c r="F1119" s="27"/>
      <c r="G1119" s="27"/>
      <c r="H1119" s="27"/>
      <c r="I1119" s="27"/>
      <c r="J1119" s="27"/>
      <c r="K1119" s="27"/>
      <c r="L1119" s="27"/>
      <c r="M1119" s="27"/>
      <c r="N1119" s="27"/>
      <c r="O1119" s="27"/>
      <c r="P1119" s="27"/>
      <c r="Q1119" s="27"/>
      <c r="R1119" s="80"/>
      <c r="S1119" s="27"/>
      <c r="T1119" s="27"/>
      <c r="U1119" s="27"/>
      <c r="V1119" s="27"/>
      <c r="W1119" s="27"/>
      <c r="X1119" s="27"/>
      <c r="Y1119" s="27"/>
      <c r="Z1119" s="27"/>
      <c r="AA1119" s="27"/>
      <c r="AB1119" s="27"/>
      <c r="AC1119" s="27"/>
      <c r="AD1119" s="27"/>
      <c r="AE1119" s="27"/>
      <c r="AF1119" s="27"/>
      <c r="AG1119" s="27"/>
      <c r="AH1119" s="27"/>
      <c r="AI1119" s="27"/>
      <c r="AJ1119" s="27"/>
      <c r="AK1119" s="27"/>
      <c r="AL1119" s="27"/>
    </row>
    <row r="1120" spans="1:38">
      <c r="A1120" s="27"/>
      <c r="B1120" s="27"/>
      <c r="C1120" s="27"/>
      <c r="D1120" s="27"/>
      <c r="E1120" s="27"/>
      <c r="F1120" s="27"/>
      <c r="G1120" s="27"/>
      <c r="H1120" s="27"/>
      <c r="I1120" s="27"/>
      <c r="J1120" s="27"/>
      <c r="K1120" s="27"/>
      <c r="L1120" s="27"/>
      <c r="M1120" s="27"/>
      <c r="N1120" s="27"/>
      <c r="O1120" s="27"/>
      <c r="P1120" s="27"/>
      <c r="Q1120" s="27"/>
      <c r="R1120" s="80"/>
      <c r="S1120" s="27"/>
      <c r="T1120" s="27"/>
      <c r="U1120" s="27"/>
      <c r="V1120" s="27"/>
      <c r="W1120" s="27"/>
      <c r="X1120" s="27"/>
      <c r="Y1120" s="27"/>
      <c r="Z1120" s="27"/>
      <c r="AA1120" s="27"/>
      <c r="AB1120" s="27"/>
      <c r="AC1120" s="27"/>
      <c r="AD1120" s="27"/>
      <c r="AE1120" s="27"/>
      <c r="AF1120" s="27"/>
      <c r="AG1120" s="27"/>
      <c r="AH1120" s="27"/>
      <c r="AI1120" s="27"/>
      <c r="AJ1120" s="27"/>
      <c r="AK1120" s="27"/>
      <c r="AL1120" s="27"/>
    </row>
    <row r="1121" spans="1:38">
      <c r="A1121" s="27"/>
      <c r="B1121" s="27"/>
      <c r="C1121" s="27"/>
      <c r="D1121" s="27"/>
      <c r="E1121" s="27"/>
      <c r="F1121" s="27"/>
      <c r="G1121" s="27"/>
      <c r="H1121" s="27"/>
      <c r="I1121" s="27"/>
      <c r="J1121" s="27"/>
      <c r="K1121" s="27"/>
      <c r="L1121" s="27"/>
      <c r="M1121" s="27"/>
      <c r="N1121" s="27"/>
      <c r="O1121" s="27"/>
      <c r="P1121" s="27"/>
      <c r="Q1121" s="27"/>
      <c r="R1121" s="80"/>
      <c r="S1121" s="27"/>
      <c r="T1121" s="27"/>
      <c r="U1121" s="27"/>
      <c r="V1121" s="27"/>
      <c r="W1121" s="27"/>
      <c r="X1121" s="27"/>
      <c r="Y1121" s="27"/>
      <c r="Z1121" s="27"/>
      <c r="AA1121" s="27"/>
      <c r="AB1121" s="27"/>
      <c r="AC1121" s="27"/>
      <c r="AD1121" s="27"/>
      <c r="AE1121" s="27"/>
      <c r="AF1121" s="27"/>
      <c r="AG1121" s="27"/>
      <c r="AH1121" s="27"/>
      <c r="AI1121" s="27"/>
      <c r="AJ1121" s="27"/>
      <c r="AK1121" s="27"/>
      <c r="AL1121" s="27"/>
    </row>
    <row r="1122" spans="1:38">
      <c r="A1122" s="27"/>
      <c r="B1122" s="27"/>
      <c r="C1122" s="27"/>
      <c r="D1122" s="27"/>
      <c r="E1122" s="27"/>
      <c r="F1122" s="27"/>
      <c r="G1122" s="27"/>
      <c r="H1122" s="27"/>
      <c r="I1122" s="27"/>
      <c r="J1122" s="27"/>
      <c r="K1122" s="27"/>
      <c r="L1122" s="27"/>
      <c r="M1122" s="27"/>
      <c r="N1122" s="27"/>
      <c r="O1122" s="27"/>
      <c r="P1122" s="27"/>
      <c r="Q1122" s="27"/>
      <c r="R1122" s="80"/>
      <c r="S1122" s="27"/>
      <c r="T1122" s="27"/>
      <c r="U1122" s="27"/>
      <c r="V1122" s="27"/>
      <c r="W1122" s="27"/>
      <c r="X1122" s="27"/>
      <c r="Y1122" s="27"/>
      <c r="Z1122" s="27"/>
      <c r="AA1122" s="27"/>
      <c r="AB1122" s="27"/>
      <c r="AC1122" s="27"/>
      <c r="AD1122" s="27"/>
      <c r="AE1122" s="27"/>
      <c r="AF1122" s="27"/>
      <c r="AG1122" s="27"/>
      <c r="AH1122" s="27"/>
      <c r="AI1122" s="27"/>
      <c r="AJ1122" s="27"/>
      <c r="AK1122" s="27"/>
      <c r="AL1122" s="27"/>
    </row>
    <row r="1123" spans="1:38">
      <c r="A1123" s="27"/>
      <c r="B1123" s="27"/>
      <c r="C1123" s="27"/>
      <c r="D1123" s="27"/>
      <c r="E1123" s="27"/>
      <c r="F1123" s="27"/>
      <c r="G1123" s="27"/>
      <c r="H1123" s="27"/>
      <c r="I1123" s="27"/>
      <c r="J1123" s="27"/>
      <c r="K1123" s="27"/>
      <c r="L1123" s="27"/>
      <c r="M1123" s="27"/>
      <c r="N1123" s="27"/>
      <c r="O1123" s="27"/>
      <c r="P1123" s="27"/>
      <c r="Q1123" s="27"/>
      <c r="R1123" s="80"/>
      <c r="S1123" s="27"/>
      <c r="T1123" s="27"/>
      <c r="U1123" s="27"/>
      <c r="V1123" s="27"/>
      <c r="W1123" s="27"/>
      <c r="X1123" s="27"/>
      <c r="Y1123" s="27"/>
      <c r="Z1123" s="27"/>
      <c r="AA1123" s="27"/>
      <c r="AB1123" s="27"/>
      <c r="AC1123" s="27"/>
      <c r="AD1123" s="27"/>
      <c r="AE1123" s="27"/>
      <c r="AF1123" s="27"/>
      <c r="AG1123" s="27"/>
      <c r="AH1123" s="27"/>
      <c r="AI1123" s="27"/>
      <c r="AJ1123" s="27"/>
      <c r="AK1123" s="27"/>
      <c r="AL1123" s="27"/>
    </row>
    <row r="1124" spans="1:38">
      <c r="A1124" s="27"/>
      <c r="B1124" s="27"/>
      <c r="C1124" s="27"/>
      <c r="D1124" s="27"/>
      <c r="E1124" s="27"/>
      <c r="F1124" s="27"/>
      <c r="G1124" s="27"/>
      <c r="H1124" s="27"/>
      <c r="I1124" s="27"/>
      <c r="J1124" s="27"/>
      <c r="K1124" s="27"/>
      <c r="L1124" s="27"/>
      <c r="M1124" s="27"/>
      <c r="N1124" s="27"/>
      <c r="O1124" s="27"/>
      <c r="P1124" s="27"/>
      <c r="Q1124" s="27"/>
      <c r="R1124" s="80"/>
      <c r="S1124" s="27"/>
      <c r="T1124" s="27"/>
      <c r="U1124" s="27"/>
      <c r="V1124" s="27"/>
      <c r="W1124" s="27"/>
      <c r="X1124" s="27"/>
      <c r="Y1124" s="27"/>
      <c r="Z1124" s="27"/>
      <c r="AA1124" s="27"/>
      <c r="AB1124" s="27"/>
      <c r="AC1124" s="27"/>
      <c r="AD1124" s="27"/>
      <c r="AE1124" s="27"/>
      <c r="AF1124" s="27"/>
      <c r="AG1124" s="27"/>
      <c r="AH1124" s="27"/>
      <c r="AI1124" s="27"/>
      <c r="AJ1124" s="27"/>
      <c r="AK1124" s="27"/>
      <c r="AL1124" s="27"/>
    </row>
    <row r="1125" spans="1:38">
      <c r="A1125" s="27"/>
      <c r="B1125" s="27"/>
      <c r="C1125" s="27"/>
      <c r="D1125" s="27"/>
      <c r="E1125" s="27"/>
      <c r="F1125" s="27"/>
      <c r="G1125" s="27"/>
      <c r="H1125" s="27"/>
      <c r="I1125" s="27"/>
      <c r="J1125" s="27"/>
      <c r="K1125" s="27"/>
      <c r="L1125" s="27"/>
      <c r="M1125" s="27"/>
      <c r="N1125" s="27"/>
      <c r="O1125" s="27"/>
      <c r="P1125" s="27"/>
      <c r="Q1125" s="27"/>
      <c r="R1125" s="80"/>
      <c r="S1125" s="27"/>
      <c r="T1125" s="27"/>
      <c r="U1125" s="27"/>
      <c r="V1125" s="27"/>
      <c r="W1125" s="27"/>
      <c r="X1125" s="27"/>
      <c r="Y1125" s="27"/>
      <c r="Z1125" s="27"/>
      <c r="AA1125" s="27"/>
      <c r="AB1125" s="27"/>
      <c r="AC1125" s="27"/>
      <c r="AD1125" s="27"/>
      <c r="AE1125" s="27"/>
      <c r="AF1125" s="27"/>
      <c r="AG1125" s="27"/>
      <c r="AH1125" s="27"/>
      <c r="AI1125" s="27"/>
      <c r="AJ1125" s="27"/>
      <c r="AK1125" s="27"/>
      <c r="AL1125" s="27"/>
    </row>
    <row r="1126" spans="1:38">
      <c r="A1126" s="27"/>
      <c r="B1126" s="27"/>
      <c r="C1126" s="27"/>
      <c r="D1126" s="27"/>
      <c r="E1126" s="27"/>
      <c r="F1126" s="27"/>
      <c r="G1126" s="27"/>
      <c r="H1126" s="27"/>
      <c r="I1126" s="27"/>
      <c r="J1126" s="27"/>
      <c r="K1126" s="27"/>
      <c r="L1126" s="27"/>
      <c r="M1126" s="27"/>
      <c r="N1126" s="27"/>
      <c r="O1126" s="27"/>
      <c r="P1126" s="27"/>
      <c r="Q1126" s="27"/>
      <c r="R1126" s="80"/>
      <c r="S1126" s="27"/>
      <c r="T1126" s="27"/>
      <c r="U1126" s="27"/>
      <c r="V1126" s="27"/>
      <c r="W1126" s="27"/>
      <c r="X1126" s="27"/>
      <c r="Y1126" s="27"/>
      <c r="Z1126" s="27"/>
      <c r="AA1126" s="27"/>
      <c r="AB1126" s="27"/>
      <c r="AC1126" s="27"/>
      <c r="AD1126" s="27"/>
      <c r="AE1126" s="27"/>
      <c r="AF1126" s="27"/>
      <c r="AG1126" s="27"/>
      <c r="AH1126" s="27"/>
      <c r="AI1126" s="27"/>
      <c r="AJ1126" s="27"/>
      <c r="AK1126" s="27"/>
      <c r="AL1126" s="27"/>
    </row>
    <row r="1127" spans="1:38">
      <c r="A1127" s="27"/>
      <c r="B1127" s="27"/>
      <c r="C1127" s="27"/>
      <c r="D1127" s="27"/>
      <c r="E1127" s="27"/>
      <c r="F1127" s="27"/>
      <c r="G1127" s="27"/>
      <c r="H1127" s="27"/>
      <c r="I1127" s="27"/>
      <c r="J1127" s="27"/>
      <c r="K1127" s="27"/>
      <c r="L1127" s="27"/>
      <c r="M1127" s="27"/>
      <c r="N1127" s="27"/>
      <c r="O1127" s="27"/>
      <c r="P1127" s="27"/>
      <c r="Q1127" s="27"/>
      <c r="R1127" s="80"/>
      <c r="S1127" s="27"/>
      <c r="T1127" s="27"/>
      <c r="U1127" s="27"/>
      <c r="V1127" s="27"/>
      <c r="W1127" s="27"/>
      <c r="X1127" s="27"/>
      <c r="Y1127" s="27"/>
      <c r="Z1127" s="27"/>
      <c r="AA1127" s="27"/>
      <c r="AB1127" s="27"/>
      <c r="AC1127" s="27"/>
      <c r="AD1127" s="27"/>
      <c r="AE1127" s="27"/>
      <c r="AF1127" s="27"/>
      <c r="AG1127" s="27"/>
      <c r="AH1127" s="27"/>
      <c r="AI1127" s="27"/>
      <c r="AJ1127" s="27"/>
      <c r="AK1127" s="27"/>
      <c r="AL1127" s="27"/>
    </row>
    <row r="1128" spans="1:38">
      <c r="A1128" s="27"/>
      <c r="B1128" s="27"/>
      <c r="C1128" s="27"/>
      <c r="D1128" s="27"/>
      <c r="E1128" s="27"/>
      <c r="F1128" s="27"/>
      <c r="G1128" s="27"/>
      <c r="H1128" s="27"/>
      <c r="I1128" s="27"/>
      <c r="J1128" s="27"/>
      <c r="K1128" s="27"/>
      <c r="L1128" s="27"/>
      <c r="M1128" s="27"/>
      <c r="N1128" s="27"/>
      <c r="O1128" s="27"/>
      <c r="P1128" s="27"/>
      <c r="Q1128" s="27"/>
      <c r="R1128" s="80"/>
      <c r="S1128" s="27"/>
      <c r="T1128" s="27"/>
      <c r="U1128" s="27"/>
      <c r="V1128" s="27"/>
      <c r="W1128" s="27"/>
      <c r="X1128" s="27"/>
      <c r="Y1128" s="27"/>
      <c r="Z1128" s="27"/>
      <c r="AA1128" s="27"/>
      <c r="AB1128" s="27"/>
      <c r="AC1128" s="27"/>
      <c r="AD1128" s="27"/>
      <c r="AE1128" s="27"/>
      <c r="AF1128" s="27"/>
      <c r="AG1128" s="27"/>
      <c r="AH1128" s="27"/>
      <c r="AI1128" s="27"/>
      <c r="AJ1128" s="27"/>
      <c r="AK1128" s="27"/>
      <c r="AL1128" s="27"/>
    </row>
    <row r="1129" spans="1:38">
      <c r="A1129" s="27"/>
      <c r="B1129" s="27"/>
      <c r="C1129" s="27"/>
      <c r="D1129" s="27"/>
      <c r="E1129" s="27"/>
      <c r="F1129" s="27"/>
      <c r="G1129" s="27"/>
      <c r="H1129" s="27"/>
      <c r="I1129" s="27"/>
      <c r="J1129" s="27"/>
      <c r="K1129" s="27"/>
      <c r="L1129" s="27"/>
      <c r="M1129" s="27"/>
      <c r="N1129" s="27"/>
      <c r="O1129" s="27"/>
      <c r="P1129" s="27"/>
      <c r="Q1129" s="27"/>
      <c r="R1129" s="80"/>
      <c r="S1129" s="27"/>
      <c r="T1129" s="27"/>
      <c r="U1129" s="27"/>
      <c r="V1129" s="27"/>
      <c r="W1129" s="27"/>
      <c r="X1129" s="27"/>
      <c r="Y1129" s="27"/>
      <c r="Z1129" s="27"/>
      <c r="AA1129" s="27"/>
      <c r="AB1129" s="27"/>
      <c r="AC1129" s="27"/>
      <c r="AD1129" s="27"/>
      <c r="AE1129" s="27"/>
      <c r="AF1129" s="27"/>
      <c r="AG1129" s="27"/>
      <c r="AH1129" s="27"/>
      <c r="AI1129" s="27"/>
      <c r="AJ1129" s="27"/>
      <c r="AK1129" s="27"/>
      <c r="AL1129" s="27"/>
    </row>
    <row r="1130" spans="1:38">
      <c r="A1130" s="27"/>
      <c r="B1130" s="27"/>
      <c r="C1130" s="27"/>
      <c r="D1130" s="27"/>
      <c r="E1130" s="27"/>
      <c r="F1130" s="27"/>
      <c r="G1130" s="27"/>
      <c r="H1130" s="27"/>
      <c r="I1130" s="27"/>
      <c r="J1130" s="27"/>
      <c r="K1130" s="27"/>
      <c r="L1130" s="27"/>
      <c r="M1130" s="27"/>
      <c r="N1130" s="27"/>
      <c r="O1130" s="27"/>
      <c r="P1130" s="27"/>
      <c r="Q1130" s="27"/>
      <c r="R1130" s="80"/>
      <c r="S1130" s="27"/>
      <c r="T1130" s="27"/>
      <c r="U1130" s="27"/>
      <c r="V1130" s="27"/>
      <c r="W1130" s="27"/>
      <c r="X1130" s="27"/>
      <c r="Y1130" s="27"/>
      <c r="Z1130" s="27"/>
      <c r="AA1130" s="27"/>
      <c r="AB1130" s="27"/>
      <c r="AC1130" s="27"/>
      <c r="AD1130" s="27"/>
      <c r="AE1130" s="27"/>
      <c r="AF1130" s="27"/>
      <c r="AG1130" s="27"/>
      <c r="AH1130" s="27"/>
      <c r="AI1130" s="27"/>
      <c r="AJ1130" s="27"/>
      <c r="AK1130" s="27"/>
      <c r="AL1130" s="27"/>
    </row>
    <row r="1131" spans="1:38">
      <c r="A1131" s="27"/>
      <c r="B1131" s="27"/>
      <c r="C1131" s="27"/>
      <c r="D1131" s="27"/>
      <c r="E1131" s="27"/>
      <c r="F1131" s="27"/>
      <c r="G1131" s="27"/>
      <c r="H1131" s="27"/>
      <c r="I1131" s="27"/>
      <c r="J1131" s="27"/>
      <c r="K1131" s="27"/>
      <c r="L1131" s="27"/>
      <c r="M1131" s="27"/>
      <c r="N1131" s="27"/>
      <c r="O1131" s="27"/>
      <c r="P1131" s="27"/>
      <c r="Q1131" s="27"/>
      <c r="R1131" s="80"/>
      <c r="S1131" s="27"/>
      <c r="T1131" s="27"/>
      <c r="U1131" s="27"/>
      <c r="V1131" s="27"/>
      <c r="W1131" s="27"/>
      <c r="X1131" s="27"/>
      <c r="Y1131" s="27"/>
      <c r="Z1131" s="27"/>
      <c r="AA1131" s="27"/>
      <c r="AB1131" s="27"/>
      <c r="AC1131" s="27"/>
      <c r="AD1131" s="27"/>
      <c r="AE1131" s="27"/>
      <c r="AF1131" s="27"/>
      <c r="AG1131" s="27"/>
      <c r="AH1131" s="27"/>
      <c r="AI1131" s="27"/>
      <c r="AJ1131" s="27"/>
      <c r="AK1131" s="27"/>
      <c r="AL1131" s="27"/>
    </row>
    <row r="1132" spans="1:38">
      <c r="A1132" s="27"/>
      <c r="B1132" s="27"/>
      <c r="C1132" s="27"/>
      <c r="D1132" s="27"/>
      <c r="E1132" s="27"/>
      <c r="F1132" s="27"/>
      <c r="G1132" s="27"/>
      <c r="H1132" s="27"/>
      <c r="I1132" s="27"/>
      <c r="J1132" s="27"/>
      <c r="K1132" s="27"/>
      <c r="L1132" s="27"/>
      <c r="M1132" s="27"/>
      <c r="N1132" s="27"/>
      <c r="O1132" s="27"/>
      <c r="P1132" s="27"/>
      <c r="Q1132" s="27"/>
      <c r="R1132" s="80"/>
      <c r="S1132" s="27"/>
      <c r="T1132" s="27"/>
      <c r="U1132" s="27"/>
      <c r="V1132" s="27"/>
      <c r="W1132" s="27"/>
      <c r="X1132" s="27"/>
      <c r="Y1132" s="27"/>
      <c r="Z1132" s="27"/>
      <c r="AA1132" s="27"/>
      <c r="AB1132" s="27"/>
      <c r="AC1132" s="27"/>
      <c r="AD1132" s="27"/>
      <c r="AE1132" s="27"/>
      <c r="AF1132" s="27"/>
      <c r="AG1132" s="27"/>
      <c r="AH1132" s="27"/>
      <c r="AI1132" s="27"/>
      <c r="AJ1132" s="27"/>
      <c r="AK1132" s="27"/>
      <c r="AL1132" s="27"/>
    </row>
    <row r="1133" spans="1:38">
      <c r="A1133" s="27"/>
      <c r="B1133" s="27"/>
      <c r="C1133" s="27"/>
      <c r="D1133" s="27"/>
      <c r="E1133" s="27"/>
      <c r="F1133" s="27"/>
      <c r="G1133" s="27"/>
      <c r="H1133" s="27"/>
      <c r="I1133" s="27"/>
      <c r="J1133" s="27"/>
      <c r="K1133" s="27"/>
      <c r="L1133" s="27"/>
      <c r="M1133" s="27"/>
      <c r="N1133" s="27"/>
      <c r="O1133" s="27"/>
      <c r="P1133" s="27"/>
      <c r="Q1133" s="27"/>
      <c r="R1133" s="80"/>
      <c r="S1133" s="27"/>
      <c r="T1133" s="27"/>
      <c r="U1133" s="27"/>
      <c r="V1133" s="27"/>
      <c r="W1133" s="27"/>
      <c r="X1133" s="27"/>
      <c r="Y1133" s="27"/>
      <c r="Z1133" s="27"/>
      <c r="AA1133" s="27"/>
      <c r="AB1133" s="27"/>
      <c r="AC1133" s="27"/>
      <c r="AD1133" s="27"/>
      <c r="AE1133" s="27"/>
      <c r="AF1133" s="27"/>
      <c r="AG1133" s="27"/>
      <c r="AH1133" s="27"/>
      <c r="AI1133" s="27"/>
      <c r="AJ1133" s="27"/>
      <c r="AK1133" s="27"/>
      <c r="AL1133" s="27"/>
    </row>
    <row r="1134" spans="1:38">
      <c r="A1134" s="27"/>
      <c r="B1134" s="27"/>
      <c r="C1134" s="27"/>
      <c r="D1134" s="27"/>
      <c r="E1134" s="27"/>
      <c r="F1134" s="27"/>
      <c r="G1134" s="27"/>
      <c r="H1134" s="27"/>
      <c r="I1134" s="27"/>
      <c r="J1134" s="27"/>
      <c r="K1134" s="27"/>
      <c r="L1134" s="27"/>
      <c r="M1134" s="27"/>
      <c r="N1134" s="27"/>
      <c r="O1134" s="27"/>
      <c r="P1134" s="27"/>
      <c r="Q1134" s="27"/>
      <c r="R1134" s="80"/>
      <c r="S1134" s="27"/>
      <c r="T1134" s="27"/>
      <c r="U1134" s="27"/>
      <c r="V1134" s="27"/>
      <c r="W1134" s="27"/>
      <c r="X1134" s="27"/>
      <c r="Y1134" s="27"/>
      <c r="Z1134" s="27"/>
      <c r="AA1134" s="27"/>
      <c r="AB1134" s="27"/>
      <c r="AC1134" s="27"/>
      <c r="AD1134" s="27"/>
      <c r="AE1134" s="27"/>
      <c r="AF1134" s="27"/>
      <c r="AG1134" s="27"/>
      <c r="AH1134" s="27"/>
      <c r="AI1134" s="27"/>
      <c r="AJ1134" s="27"/>
      <c r="AK1134" s="27"/>
      <c r="AL1134" s="27"/>
    </row>
    <row r="1135" spans="1:38">
      <c r="A1135" s="27"/>
      <c r="B1135" s="27"/>
      <c r="C1135" s="27"/>
      <c r="D1135" s="27"/>
      <c r="E1135" s="27"/>
      <c r="F1135" s="27"/>
      <c r="G1135" s="27"/>
      <c r="H1135" s="27"/>
      <c r="I1135" s="27"/>
      <c r="J1135" s="27"/>
      <c r="K1135" s="27"/>
      <c r="L1135" s="27"/>
      <c r="M1135" s="27"/>
      <c r="N1135" s="27"/>
      <c r="O1135" s="27"/>
      <c r="P1135" s="27"/>
      <c r="Q1135" s="27"/>
      <c r="R1135" s="80"/>
      <c r="S1135" s="27"/>
      <c r="T1135" s="27"/>
      <c r="U1135" s="27"/>
      <c r="V1135" s="27"/>
      <c r="W1135" s="27"/>
      <c r="X1135" s="27"/>
      <c r="Y1135" s="27"/>
      <c r="Z1135" s="27"/>
      <c r="AA1135" s="27"/>
      <c r="AB1135" s="27"/>
      <c r="AC1135" s="27"/>
      <c r="AD1135" s="27"/>
      <c r="AE1135" s="27"/>
      <c r="AF1135" s="27"/>
      <c r="AG1135" s="27"/>
      <c r="AH1135" s="27"/>
      <c r="AI1135" s="27"/>
      <c r="AJ1135" s="27"/>
      <c r="AK1135" s="27"/>
      <c r="AL1135" s="27"/>
    </row>
    <row r="1136" spans="1:38">
      <c r="A1136" s="27"/>
      <c r="B1136" s="27"/>
      <c r="C1136" s="27"/>
      <c r="D1136" s="27"/>
      <c r="E1136" s="27"/>
      <c r="F1136" s="27"/>
      <c r="G1136" s="27"/>
      <c r="H1136" s="27"/>
      <c r="I1136" s="27"/>
      <c r="J1136" s="27"/>
      <c r="K1136" s="27"/>
      <c r="L1136" s="27"/>
      <c r="M1136" s="27"/>
      <c r="N1136" s="27"/>
      <c r="O1136" s="27"/>
      <c r="P1136" s="27"/>
      <c r="Q1136" s="27"/>
      <c r="R1136" s="80"/>
      <c r="S1136" s="27"/>
      <c r="T1136" s="27"/>
      <c r="U1136" s="27"/>
      <c r="V1136" s="27"/>
      <c r="W1136" s="27"/>
      <c r="X1136" s="27"/>
      <c r="Y1136" s="27"/>
      <c r="Z1136" s="27"/>
      <c r="AA1136" s="27"/>
      <c r="AB1136" s="27"/>
      <c r="AC1136" s="27"/>
      <c r="AD1136" s="27"/>
      <c r="AE1136" s="27"/>
      <c r="AF1136" s="27"/>
      <c r="AG1136" s="27"/>
      <c r="AH1136" s="27"/>
      <c r="AI1136" s="27"/>
      <c r="AJ1136" s="27"/>
      <c r="AK1136" s="27"/>
      <c r="AL1136" s="27"/>
    </row>
    <row r="1137" spans="1:38">
      <c r="A1137" s="27"/>
      <c r="B1137" s="27"/>
      <c r="C1137" s="27"/>
      <c r="D1137" s="27"/>
      <c r="E1137" s="27"/>
      <c r="F1137" s="27"/>
      <c r="G1137" s="27"/>
      <c r="H1137" s="27"/>
      <c r="I1137" s="27"/>
      <c r="J1137" s="27"/>
      <c r="K1137" s="27"/>
      <c r="L1137" s="27"/>
      <c r="M1137" s="27"/>
      <c r="N1137" s="27"/>
      <c r="O1137" s="27"/>
      <c r="P1137" s="27"/>
      <c r="Q1137" s="27"/>
      <c r="R1137" s="80"/>
      <c r="S1137" s="27"/>
      <c r="T1137" s="27"/>
      <c r="U1137" s="27"/>
      <c r="V1137" s="27"/>
      <c r="W1137" s="27"/>
      <c r="X1137" s="27"/>
      <c r="Y1137" s="27"/>
      <c r="Z1137" s="27"/>
      <c r="AA1137" s="27"/>
      <c r="AB1137" s="27"/>
      <c r="AC1137" s="27"/>
      <c r="AD1137" s="27"/>
      <c r="AE1137" s="27"/>
      <c r="AF1137" s="27"/>
      <c r="AG1137" s="27"/>
      <c r="AH1137" s="27"/>
      <c r="AI1137" s="27"/>
      <c r="AJ1137" s="27"/>
      <c r="AK1137" s="27"/>
      <c r="AL1137" s="27"/>
    </row>
    <row r="1138" spans="1:38">
      <c r="A1138" s="27"/>
      <c r="B1138" s="27"/>
      <c r="C1138" s="27"/>
      <c r="D1138" s="27"/>
      <c r="E1138" s="27"/>
      <c r="F1138" s="27"/>
      <c r="G1138" s="27"/>
      <c r="H1138" s="27"/>
      <c r="I1138" s="27"/>
      <c r="J1138" s="27"/>
      <c r="K1138" s="27"/>
      <c r="L1138" s="27"/>
      <c r="M1138" s="27"/>
      <c r="N1138" s="27"/>
      <c r="O1138" s="27"/>
      <c r="P1138" s="27"/>
      <c r="Q1138" s="27"/>
      <c r="R1138" s="80"/>
      <c r="S1138" s="27"/>
      <c r="T1138" s="27"/>
      <c r="U1138" s="27"/>
      <c r="V1138" s="27"/>
      <c r="W1138" s="27"/>
      <c r="X1138" s="27"/>
      <c r="Y1138" s="27"/>
      <c r="Z1138" s="27"/>
      <c r="AA1138" s="27"/>
      <c r="AB1138" s="27"/>
      <c r="AC1138" s="27"/>
      <c r="AD1138" s="27"/>
      <c r="AE1138" s="27"/>
      <c r="AF1138" s="27"/>
      <c r="AG1138" s="27"/>
      <c r="AH1138" s="27"/>
      <c r="AI1138" s="27"/>
      <c r="AJ1138" s="27"/>
      <c r="AK1138" s="27"/>
      <c r="AL1138" s="27"/>
    </row>
    <row r="1139" spans="1:38">
      <c r="A1139" s="27"/>
      <c r="B1139" s="27"/>
      <c r="C1139" s="27"/>
      <c r="D1139" s="27"/>
      <c r="E1139" s="27"/>
      <c r="F1139" s="27"/>
      <c r="G1139" s="27"/>
      <c r="H1139" s="27"/>
      <c r="I1139" s="27"/>
      <c r="J1139" s="27"/>
      <c r="K1139" s="27"/>
      <c r="L1139" s="27"/>
      <c r="M1139" s="27"/>
      <c r="N1139" s="27"/>
      <c r="O1139" s="27"/>
      <c r="P1139" s="27"/>
      <c r="Q1139" s="27"/>
      <c r="R1139" s="80"/>
      <c r="S1139" s="27"/>
      <c r="T1139" s="27"/>
      <c r="U1139" s="27"/>
      <c r="V1139" s="27"/>
      <c r="W1139" s="27"/>
      <c r="X1139" s="27"/>
      <c r="Y1139" s="27"/>
      <c r="Z1139" s="27"/>
      <c r="AA1139" s="27"/>
      <c r="AB1139" s="27"/>
      <c r="AC1139" s="27"/>
      <c r="AD1139" s="27"/>
      <c r="AE1139" s="27"/>
      <c r="AF1139" s="27"/>
      <c r="AG1139" s="27"/>
      <c r="AH1139" s="27"/>
      <c r="AI1139" s="27"/>
      <c r="AJ1139" s="27"/>
      <c r="AK1139" s="27"/>
      <c r="AL1139" s="27"/>
    </row>
    <row r="1140" spans="1:38">
      <c r="A1140" s="27"/>
      <c r="B1140" s="27"/>
      <c r="C1140" s="27"/>
      <c r="D1140" s="27"/>
      <c r="E1140" s="27"/>
      <c r="F1140" s="27"/>
      <c r="G1140" s="27"/>
      <c r="H1140" s="27"/>
      <c r="I1140" s="27"/>
      <c r="J1140" s="27"/>
      <c r="K1140" s="27"/>
      <c r="L1140" s="27"/>
      <c r="M1140" s="27"/>
      <c r="N1140" s="27"/>
      <c r="O1140" s="27"/>
      <c r="P1140" s="27"/>
      <c r="Q1140" s="27"/>
      <c r="R1140" s="80"/>
      <c r="S1140" s="27"/>
      <c r="T1140" s="27"/>
      <c r="U1140" s="27"/>
      <c r="V1140" s="27"/>
      <c r="W1140" s="27"/>
      <c r="X1140" s="27"/>
      <c r="Y1140" s="27"/>
      <c r="Z1140" s="27"/>
      <c r="AA1140" s="27"/>
      <c r="AB1140" s="27"/>
      <c r="AC1140" s="27"/>
      <c r="AD1140" s="27"/>
      <c r="AE1140" s="27"/>
      <c r="AF1140" s="27"/>
      <c r="AG1140" s="27"/>
      <c r="AH1140" s="27"/>
      <c r="AI1140" s="27"/>
      <c r="AJ1140" s="27"/>
      <c r="AK1140" s="27"/>
      <c r="AL1140" s="27"/>
    </row>
    <row r="1141" spans="1:38">
      <c r="A1141" s="27"/>
      <c r="B1141" s="27"/>
      <c r="C1141" s="27"/>
      <c r="D1141" s="27"/>
      <c r="E1141" s="27"/>
      <c r="F1141" s="27"/>
      <c r="G1141" s="27"/>
      <c r="H1141" s="27"/>
      <c r="I1141" s="27"/>
      <c r="J1141" s="27"/>
      <c r="K1141" s="27"/>
      <c r="L1141" s="27"/>
      <c r="M1141" s="27"/>
      <c r="N1141" s="27"/>
      <c r="O1141" s="27"/>
      <c r="P1141" s="27"/>
      <c r="Q1141" s="27"/>
      <c r="R1141" s="80"/>
      <c r="S1141" s="27"/>
      <c r="T1141" s="27"/>
      <c r="U1141" s="27"/>
      <c r="V1141" s="27"/>
      <c r="W1141" s="27"/>
      <c r="X1141" s="27"/>
      <c r="Y1141" s="27"/>
      <c r="Z1141" s="27"/>
      <c r="AA1141" s="27"/>
      <c r="AB1141" s="27"/>
      <c r="AC1141" s="27"/>
      <c r="AD1141" s="27"/>
      <c r="AE1141" s="27"/>
      <c r="AF1141" s="27"/>
      <c r="AG1141" s="27"/>
      <c r="AH1141" s="27"/>
      <c r="AI1141" s="27"/>
      <c r="AJ1141" s="27"/>
      <c r="AK1141" s="27"/>
      <c r="AL1141" s="27"/>
    </row>
    <row r="1142" spans="1:38">
      <c r="A1142" s="27"/>
      <c r="B1142" s="27"/>
      <c r="C1142" s="27"/>
      <c r="D1142" s="27"/>
      <c r="E1142" s="27"/>
      <c r="F1142" s="27"/>
      <c r="G1142" s="27"/>
      <c r="H1142" s="27"/>
      <c r="I1142" s="27"/>
      <c r="J1142" s="27"/>
      <c r="K1142" s="27"/>
      <c r="L1142" s="27"/>
      <c r="M1142" s="27"/>
      <c r="N1142" s="27"/>
      <c r="O1142" s="27"/>
      <c r="P1142" s="27"/>
      <c r="Q1142" s="27"/>
      <c r="R1142" s="80"/>
      <c r="S1142" s="27"/>
      <c r="T1142" s="27"/>
      <c r="U1142" s="27"/>
      <c r="V1142" s="27"/>
      <c r="W1142" s="27"/>
      <c r="X1142" s="27"/>
      <c r="Y1142" s="27"/>
      <c r="Z1142" s="27"/>
      <c r="AA1142" s="27"/>
      <c r="AB1142" s="27"/>
      <c r="AC1142" s="27"/>
      <c r="AD1142" s="27"/>
      <c r="AE1142" s="27"/>
      <c r="AF1142" s="27"/>
      <c r="AG1142" s="27"/>
      <c r="AH1142" s="27"/>
      <c r="AI1142" s="27"/>
      <c r="AJ1142" s="27"/>
      <c r="AK1142" s="27"/>
      <c r="AL1142" s="27"/>
    </row>
    <row r="1143" spans="1:38">
      <c r="A1143" s="27"/>
      <c r="B1143" s="27"/>
      <c r="C1143" s="27"/>
      <c r="D1143" s="27"/>
      <c r="E1143" s="27"/>
      <c r="F1143" s="27"/>
      <c r="G1143" s="27"/>
      <c r="H1143" s="27"/>
      <c r="I1143" s="27"/>
      <c r="J1143" s="27"/>
      <c r="K1143" s="27"/>
      <c r="L1143" s="27"/>
      <c r="M1143" s="27"/>
      <c r="N1143" s="27"/>
      <c r="O1143" s="27"/>
      <c r="P1143" s="27"/>
      <c r="Q1143" s="27"/>
      <c r="R1143" s="80"/>
      <c r="S1143" s="27"/>
      <c r="T1143" s="27"/>
      <c r="U1143" s="27"/>
      <c r="V1143" s="27"/>
      <c r="W1143" s="27"/>
      <c r="X1143" s="27"/>
      <c r="Y1143" s="27"/>
      <c r="Z1143" s="27"/>
      <c r="AA1143" s="27"/>
      <c r="AB1143" s="27"/>
      <c r="AC1143" s="27"/>
      <c r="AD1143" s="27"/>
      <c r="AE1143" s="27"/>
      <c r="AF1143" s="27"/>
      <c r="AG1143" s="27"/>
      <c r="AH1143" s="27"/>
      <c r="AI1143" s="27"/>
      <c r="AJ1143" s="27"/>
      <c r="AK1143" s="27"/>
      <c r="AL1143" s="27"/>
    </row>
    <row r="1144" spans="1:38">
      <c r="A1144" s="27"/>
      <c r="B1144" s="27"/>
      <c r="C1144" s="27"/>
      <c r="D1144" s="27"/>
      <c r="E1144" s="27"/>
      <c r="F1144" s="27"/>
      <c r="G1144" s="27"/>
      <c r="H1144" s="27"/>
      <c r="I1144" s="27"/>
      <c r="J1144" s="27"/>
      <c r="K1144" s="27"/>
      <c r="L1144" s="27"/>
      <c r="M1144" s="27"/>
      <c r="N1144" s="27"/>
      <c r="O1144" s="27"/>
      <c r="P1144" s="27"/>
      <c r="Q1144" s="27"/>
      <c r="R1144" s="80"/>
      <c r="S1144" s="27"/>
      <c r="T1144" s="27"/>
      <c r="U1144" s="27"/>
      <c r="V1144" s="27"/>
      <c r="W1144" s="27"/>
      <c r="X1144" s="27"/>
      <c r="Y1144" s="27"/>
      <c r="Z1144" s="27"/>
      <c r="AA1144" s="27"/>
      <c r="AB1144" s="27"/>
      <c r="AC1144" s="27"/>
      <c r="AD1144" s="27"/>
      <c r="AE1144" s="27"/>
      <c r="AF1144" s="27"/>
      <c r="AG1144" s="27"/>
      <c r="AH1144" s="27"/>
      <c r="AI1144" s="27"/>
      <c r="AJ1144" s="27"/>
      <c r="AK1144" s="27"/>
      <c r="AL1144" s="27"/>
    </row>
    <row r="1145" spans="1:38">
      <c r="A1145" s="27"/>
      <c r="B1145" s="27"/>
      <c r="C1145" s="27"/>
      <c r="D1145" s="27"/>
      <c r="E1145" s="27"/>
      <c r="F1145" s="27"/>
      <c r="G1145" s="27"/>
      <c r="H1145" s="27"/>
      <c r="I1145" s="27"/>
      <c r="J1145" s="27"/>
      <c r="K1145" s="27"/>
      <c r="L1145" s="27"/>
      <c r="M1145" s="27"/>
      <c r="N1145" s="27"/>
      <c r="O1145" s="27"/>
      <c r="P1145" s="27"/>
      <c r="Q1145" s="27"/>
      <c r="R1145" s="80"/>
      <c r="S1145" s="27"/>
      <c r="T1145" s="27"/>
      <c r="U1145" s="27"/>
      <c r="V1145" s="27"/>
      <c r="W1145" s="27"/>
      <c r="X1145" s="27"/>
      <c r="Y1145" s="27"/>
      <c r="Z1145" s="27"/>
      <c r="AA1145" s="27"/>
      <c r="AB1145" s="27"/>
      <c r="AC1145" s="27"/>
      <c r="AD1145" s="27"/>
      <c r="AE1145" s="27"/>
      <c r="AF1145" s="27"/>
      <c r="AG1145" s="27"/>
      <c r="AH1145" s="27"/>
      <c r="AI1145" s="27"/>
      <c r="AJ1145" s="27"/>
      <c r="AK1145" s="27"/>
      <c r="AL1145" s="27"/>
    </row>
    <row r="1146" spans="1:38">
      <c r="A1146" s="27"/>
      <c r="B1146" s="27"/>
      <c r="C1146" s="27"/>
      <c r="D1146" s="27"/>
      <c r="E1146" s="27"/>
      <c r="F1146" s="27"/>
      <c r="G1146" s="27"/>
      <c r="H1146" s="27"/>
      <c r="I1146" s="27"/>
      <c r="J1146" s="27"/>
      <c r="K1146" s="27"/>
      <c r="L1146" s="27"/>
      <c r="M1146" s="27"/>
      <c r="N1146" s="27"/>
      <c r="O1146" s="27"/>
      <c r="P1146" s="27"/>
      <c r="Q1146" s="27"/>
      <c r="R1146" s="80"/>
      <c r="S1146" s="27"/>
      <c r="T1146" s="27"/>
      <c r="U1146" s="27"/>
      <c r="V1146" s="27"/>
      <c r="W1146" s="27"/>
      <c r="X1146" s="27"/>
      <c r="Y1146" s="27"/>
      <c r="Z1146" s="27"/>
      <c r="AA1146" s="27"/>
      <c r="AB1146" s="27"/>
      <c r="AC1146" s="27"/>
      <c r="AD1146" s="27"/>
      <c r="AE1146" s="27"/>
      <c r="AF1146" s="27"/>
      <c r="AG1146" s="27"/>
      <c r="AH1146" s="27"/>
      <c r="AI1146" s="27"/>
      <c r="AJ1146" s="27"/>
      <c r="AK1146" s="27"/>
      <c r="AL1146" s="27"/>
    </row>
    <row r="1147" spans="1:38">
      <c r="A1147" s="27"/>
      <c r="B1147" s="27"/>
      <c r="C1147" s="27"/>
      <c r="D1147" s="27"/>
      <c r="E1147" s="27"/>
      <c r="F1147" s="27"/>
      <c r="G1147" s="27"/>
      <c r="H1147" s="27"/>
      <c r="I1147" s="27"/>
      <c r="J1147" s="27"/>
      <c r="K1147" s="27"/>
      <c r="L1147" s="27"/>
      <c r="M1147" s="27"/>
      <c r="N1147" s="27"/>
      <c r="O1147" s="27"/>
      <c r="P1147" s="27"/>
      <c r="Q1147" s="27"/>
      <c r="R1147" s="80"/>
      <c r="S1147" s="27"/>
      <c r="T1147" s="27"/>
      <c r="U1147" s="27"/>
      <c r="V1147" s="27"/>
      <c r="W1147" s="27"/>
      <c r="X1147" s="27"/>
      <c r="Y1147" s="27"/>
      <c r="Z1147" s="27"/>
      <c r="AA1147" s="27"/>
      <c r="AB1147" s="27"/>
      <c r="AC1147" s="27"/>
      <c r="AD1147" s="27"/>
      <c r="AE1147" s="27"/>
      <c r="AF1147" s="27"/>
      <c r="AG1147" s="27"/>
      <c r="AH1147" s="27"/>
      <c r="AI1147" s="27"/>
      <c r="AJ1147" s="27"/>
      <c r="AK1147" s="27"/>
      <c r="AL1147" s="27"/>
    </row>
    <row r="1148" spans="1:38">
      <c r="A1148" s="27"/>
      <c r="B1148" s="27"/>
      <c r="C1148" s="27"/>
      <c r="D1148" s="27"/>
      <c r="E1148" s="27"/>
      <c r="F1148" s="27"/>
      <c r="G1148" s="27"/>
      <c r="H1148" s="27"/>
      <c r="I1148" s="27"/>
      <c r="J1148" s="27"/>
      <c r="K1148" s="27"/>
      <c r="L1148" s="27"/>
      <c r="M1148" s="27"/>
      <c r="N1148" s="27"/>
      <c r="O1148" s="27"/>
      <c r="P1148" s="27"/>
      <c r="Q1148" s="27"/>
      <c r="R1148" s="80"/>
      <c r="S1148" s="27"/>
      <c r="T1148" s="27"/>
      <c r="U1148" s="27"/>
      <c r="V1148" s="27"/>
      <c r="W1148" s="27"/>
      <c r="X1148" s="27"/>
      <c r="Y1148" s="27"/>
      <c r="Z1148" s="27"/>
      <c r="AA1148" s="27"/>
      <c r="AB1148" s="27"/>
      <c r="AC1148" s="27"/>
      <c r="AD1148" s="27"/>
      <c r="AE1148" s="27"/>
      <c r="AF1148" s="27"/>
      <c r="AG1148" s="27"/>
      <c r="AH1148" s="27"/>
      <c r="AI1148" s="27"/>
      <c r="AJ1148" s="27"/>
      <c r="AK1148" s="27"/>
      <c r="AL1148" s="27"/>
    </row>
    <row r="1149" spans="1:38">
      <c r="A1149" s="27"/>
      <c r="B1149" s="27"/>
      <c r="C1149" s="27"/>
      <c r="D1149" s="27"/>
      <c r="E1149" s="27"/>
      <c r="F1149" s="27"/>
      <c r="G1149" s="27"/>
      <c r="H1149" s="27"/>
      <c r="I1149" s="27"/>
      <c r="J1149" s="27"/>
      <c r="K1149" s="27"/>
      <c r="L1149" s="27"/>
      <c r="M1149" s="27"/>
      <c r="N1149" s="27"/>
      <c r="O1149" s="27"/>
      <c r="P1149" s="27"/>
      <c r="Q1149" s="27"/>
      <c r="R1149" s="80"/>
      <c r="S1149" s="27"/>
      <c r="T1149" s="27"/>
      <c r="U1149" s="27"/>
      <c r="V1149" s="27"/>
      <c r="W1149" s="27"/>
      <c r="X1149" s="27"/>
      <c r="Y1149" s="27"/>
      <c r="Z1149" s="27"/>
      <c r="AA1149" s="27"/>
      <c r="AB1149" s="27"/>
      <c r="AC1149" s="27"/>
      <c r="AD1149" s="27"/>
      <c r="AE1149" s="27"/>
      <c r="AF1149" s="27"/>
      <c r="AG1149" s="27"/>
      <c r="AH1149" s="27"/>
      <c r="AI1149" s="27"/>
      <c r="AJ1149" s="27"/>
      <c r="AK1149" s="27"/>
      <c r="AL1149" s="27"/>
    </row>
    <row r="1150" spans="1:38">
      <c r="A1150" s="27"/>
      <c r="B1150" s="27"/>
      <c r="C1150" s="27"/>
      <c r="D1150" s="27"/>
      <c r="E1150" s="27"/>
      <c r="F1150" s="27"/>
      <c r="G1150" s="27"/>
      <c r="H1150" s="27"/>
      <c r="I1150" s="27"/>
      <c r="J1150" s="27"/>
      <c r="K1150" s="27"/>
      <c r="L1150" s="27"/>
      <c r="M1150" s="27"/>
      <c r="N1150" s="27"/>
      <c r="O1150" s="27"/>
      <c r="P1150" s="27"/>
      <c r="Q1150" s="27"/>
      <c r="R1150" s="80"/>
      <c r="S1150" s="27"/>
      <c r="T1150" s="27"/>
      <c r="U1150" s="27"/>
      <c r="V1150" s="27"/>
      <c r="W1150" s="27"/>
      <c r="X1150" s="27"/>
      <c r="Y1150" s="27"/>
      <c r="Z1150" s="27"/>
      <c r="AA1150" s="27"/>
      <c r="AB1150" s="27"/>
      <c r="AC1150" s="27"/>
      <c r="AD1150" s="27"/>
      <c r="AE1150" s="27"/>
      <c r="AF1150" s="27"/>
      <c r="AG1150" s="27"/>
      <c r="AH1150" s="27"/>
      <c r="AI1150" s="27"/>
      <c r="AJ1150" s="27"/>
      <c r="AK1150" s="27"/>
      <c r="AL1150" s="27"/>
    </row>
    <row r="1151" spans="1:38">
      <c r="A1151" s="27"/>
      <c r="B1151" s="27"/>
      <c r="C1151" s="27"/>
      <c r="D1151" s="27"/>
      <c r="E1151" s="27"/>
      <c r="F1151" s="27"/>
      <c r="G1151" s="27"/>
      <c r="H1151" s="27"/>
      <c r="I1151" s="27"/>
      <c r="J1151" s="27"/>
      <c r="K1151" s="27"/>
      <c r="L1151" s="27"/>
      <c r="M1151" s="27"/>
      <c r="N1151" s="27"/>
      <c r="O1151" s="27"/>
      <c r="P1151" s="27"/>
      <c r="Q1151" s="27"/>
      <c r="R1151" s="80"/>
      <c r="S1151" s="27"/>
      <c r="T1151" s="27"/>
      <c r="U1151" s="27"/>
      <c r="V1151" s="27"/>
      <c r="W1151" s="27"/>
      <c r="X1151" s="27"/>
      <c r="Y1151" s="27"/>
      <c r="Z1151" s="27"/>
      <c r="AA1151" s="27"/>
      <c r="AB1151" s="27"/>
      <c r="AC1151" s="27"/>
      <c r="AD1151" s="27"/>
      <c r="AE1151" s="27"/>
      <c r="AF1151" s="27"/>
      <c r="AG1151" s="27"/>
      <c r="AH1151" s="27"/>
      <c r="AI1151" s="27"/>
      <c r="AJ1151" s="27"/>
      <c r="AK1151" s="27"/>
      <c r="AL1151" s="27"/>
    </row>
    <row r="1152" spans="1:38">
      <c r="A1152" s="27"/>
      <c r="B1152" s="27"/>
      <c r="C1152" s="27"/>
      <c r="D1152" s="27"/>
      <c r="E1152" s="27"/>
      <c r="F1152" s="27"/>
      <c r="G1152" s="27"/>
      <c r="H1152" s="27"/>
      <c r="I1152" s="27"/>
      <c r="J1152" s="27"/>
      <c r="K1152" s="27"/>
      <c r="L1152" s="27"/>
      <c r="M1152" s="27"/>
      <c r="N1152" s="27"/>
      <c r="O1152" s="27"/>
      <c r="P1152" s="27"/>
      <c r="Q1152" s="27"/>
      <c r="R1152" s="80"/>
      <c r="S1152" s="27"/>
      <c r="T1152" s="27"/>
      <c r="U1152" s="27"/>
      <c r="V1152" s="27"/>
      <c r="W1152" s="27"/>
      <c r="X1152" s="27"/>
      <c r="Y1152" s="27"/>
      <c r="Z1152" s="27"/>
      <c r="AA1152" s="27"/>
      <c r="AB1152" s="27"/>
      <c r="AC1152" s="27"/>
      <c r="AD1152" s="27"/>
      <c r="AE1152" s="27"/>
      <c r="AF1152" s="27"/>
      <c r="AG1152" s="27"/>
      <c r="AH1152" s="27"/>
      <c r="AI1152" s="27"/>
      <c r="AJ1152" s="27"/>
      <c r="AK1152" s="27"/>
      <c r="AL1152" s="27"/>
    </row>
    <row r="1153" spans="1:38">
      <c r="A1153" s="27"/>
      <c r="B1153" s="27"/>
      <c r="C1153" s="27"/>
      <c r="D1153" s="27"/>
      <c r="E1153" s="27"/>
      <c r="F1153" s="27"/>
      <c r="G1153" s="27"/>
      <c r="H1153" s="27"/>
      <c r="I1153" s="27"/>
      <c r="J1153" s="27"/>
      <c r="K1153" s="27"/>
      <c r="L1153" s="27"/>
      <c r="M1153" s="27"/>
      <c r="N1153" s="27"/>
      <c r="O1153" s="27"/>
      <c r="P1153" s="27"/>
      <c r="Q1153" s="27"/>
      <c r="R1153" s="80"/>
      <c r="S1153" s="27"/>
      <c r="T1153" s="27"/>
      <c r="U1153" s="27"/>
      <c r="V1153" s="27"/>
      <c r="W1153" s="27"/>
      <c r="X1153" s="27"/>
      <c r="Y1153" s="27"/>
      <c r="Z1153" s="27"/>
      <c r="AA1153" s="27"/>
      <c r="AB1153" s="27"/>
      <c r="AC1153" s="27"/>
      <c r="AD1153" s="27"/>
      <c r="AE1153" s="27"/>
      <c r="AF1153" s="27"/>
      <c r="AG1153" s="27"/>
      <c r="AH1153" s="27"/>
      <c r="AI1153" s="27"/>
      <c r="AJ1153" s="27"/>
      <c r="AK1153" s="27"/>
      <c r="AL1153" s="27"/>
    </row>
    <row r="1154" spans="1:38">
      <c r="A1154" s="27"/>
      <c r="B1154" s="27"/>
      <c r="C1154" s="27"/>
      <c r="D1154" s="27"/>
      <c r="E1154" s="27"/>
      <c r="F1154" s="27"/>
      <c r="G1154" s="27"/>
      <c r="H1154" s="27"/>
      <c r="I1154" s="27"/>
      <c r="J1154" s="27"/>
      <c r="K1154" s="27"/>
      <c r="L1154" s="27"/>
      <c r="M1154" s="27"/>
      <c r="N1154" s="27"/>
      <c r="O1154" s="27"/>
      <c r="P1154" s="27"/>
      <c r="Q1154" s="27"/>
      <c r="R1154" s="80"/>
      <c r="S1154" s="27"/>
      <c r="T1154" s="27"/>
      <c r="U1154" s="27"/>
      <c r="V1154" s="27"/>
      <c r="W1154" s="27"/>
      <c r="X1154" s="27"/>
      <c r="Y1154" s="27"/>
      <c r="Z1154" s="27"/>
      <c r="AA1154" s="27"/>
      <c r="AB1154" s="27"/>
      <c r="AC1154" s="27"/>
      <c r="AD1154" s="27"/>
      <c r="AE1154" s="27"/>
      <c r="AF1154" s="27"/>
      <c r="AG1154" s="27"/>
      <c r="AH1154" s="27"/>
      <c r="AI1154" s="27"/>
      <c r="AJ1154" s="27"/>
      <c r="AK1154" s="27"/>
      <c r="AL1154" s="27"/>
    </row>
    <row r="1155" spans="1:38">
      <c r="A1155" s="27"/>
      <c r="B1155" s="27"/>
      <c r="C1155" s="27"/>
      <c r="D1155" s="27"/>
      <c r="E1155" s="27"/>
      <c r="F1155" s="27"/>
      <c r="G1155" s="27"/>
      <c r="H1155" s="27"/>
      <c r="I1155" s="27"/>
      <c r="J1155" s="27"/>
      <c r="K1155" s="27"/>
      <c r="L1155" s="27"/>
      <c r="M1155" s="27"/>
      <c r="N1155" s="27"/>
      <c r="O1155" s="27"/>
      <c r="P1155" s="27"/>
      <c r="Q1155" s="27"/>
      <c r="R1155" s="80"/>
      <c r="S1155" s="27"/>
      <c r="T1155" s="27"/>
      <c r="U1155" s="27"/>
      <c r="V1155" s="27"/>
      <c r="W1155" s="27"/>
      <c r="X1155" s="27"/>
      <c r="Y1155" s="27"/>
      <c r="Z1155" s="27"/>
      <c r="AA1155" s="27"/>
      <c r="AB1155" s="27"/>
      <c r="AC1155" s="27"/>
      <c r="AD1155" s="27"/>
      <c r="AE1155" s="27"/>
      <c r="AF1155" s="27"/>
      <c r="AG1155" s="27"/>
      <c r="AH1155" s="27"/>
      <c r="AI1155" s="27"/>
      <c r="AJ1155" s="27"/>
      <c r="AK1155" s="27"/>
      <c r="AL1155" s="27"/>
    </row>
    <row r="1156" spans="1:38">
      <c r="A1156" s="27"/>
      <c r="B1156" s="27"/>
      <c r="C1156" s="27"/>
      <c r="D1156" s="27"/>
      <c r="E1156" s="27"/>
      <c r="F1156" s="27"/>
      <c r="G1156" s="27"/>
      <c r="H1156" s="27"/>
      <c r="I1156" s="27"/>
      <c r="J1156" s="27"/>
      <c r="K1156" s="27"/>
      <c r="L1156" s="27"/>
      <c r="M1156" s="27"/>
      <c r="N1156" s="27"/>
      <c r="O1156" s="27"/>
      <c r="P1156" s="27"/>
      <c r="Q1156" s="27"/>
      <c r="R1156" s="80"/>
      <c r="S1156" s="27"/>
      <c r="T1156" s="27"/>
      <c r="U1156" s="27"/>
      <c r="V1156" s="27"/>
      <c r="W1156" s="27"/>
      <c r="X1156" s="27"/>
      <c r="Y1156" s="27"/>
      <c r="Z1156" s="27"/>
      <c r="AA1156" s="27"/>
      <c r="AB1156" s="27"/>
      <c r="AC1156" s="27"/>
      <c r="AD1156" s="27"/>
      <c r="AE1156" s="27"/>
      <c r="AF1156" s="27"/>
      <c r="AG1156" s="27"/>
      <c r="AH1156" s="27"/>
      <c r="AI1156" s="27"/>
      <c r="AJ1156" s="27"/>
      <c r="AK1156" s="27"/>
      <c r="AL1156" s="27"/>
    </row>
    <row r="1157" spans="1:38">
      <c r="A1157" s="27"/>
      <c r="B1157" s="27"/>
      <c r="C1157" s="27"/>
      <c r="D1157" s="27"/>
      <c r="E1157" s="27"/>
      <c r="F1157" s="27"/>
      <c r="G1157" s="27"/>
      <c r="H1157" s="27"/>
      <c r="I1157" s="27"/>
      <c r="J1157" s="27"/>
      <c r="K1157" s="27"/>
      <c r="L1157" s="27"/>
      <c r="M1157" s="27"/>
      <c r="N1157" s="27"/>
      <c r="O1157" s="27"/>
      <c r="P1157" s="27"/>
      <c r="Q1157" s="27"/>
      <c r="R1157" s="80"/>
      <c r="S1157" s="27"/>
      <c r="T1157" s="27"/>
      <c r="U1157" s="27"/>
      <c r="V1157" s="27"/>
      <c r="W1157" s="27"/>
      <c r="X1157" s="27"/>
      <c r="Y1157" s="27"/>
      <c r="Z1157" s="27"/>
      <c r="AA1157" s="27"/>
      <c r="AB1157" s="27"/>
      <c r="AC1157" s="27"/>
      <c r="AD1157" s="27"/>
      <c r="AE1157" s="27"/>
      <c r="AF1157" s="27"/>
      <c r="AG1157" s="27"/>
      <c r="AH1157" s="27"/>
      <c r="AI1157" s="27"/>
      <c r="AJ1157" s="27"/>
      <c r="AK1157" s="27"/>
      <c r="AL1157" s="27"/>
    </row>
    <row r="1158" spans="1:38">
      <c r="A1158" s="27"/>
      <c r="B1158" s="27"/>
      <c r="C1158" s="27"/>
      <c r="D1158" s="27"/>
      <c r="E1158" s="27"/>
      <c r="F1158" s="27"/>
      <c r="G1158" s="27"/>
      <c r="H1158" s="27"/>
      <c r="I1158" s="27"/>
      <c r="J1158" s="27"/>
      <c r="K1158" s="27"/>
      <c r="L1158" s="27"/>
      <c r="M1158" s="27"/>
      <c r="N1158" s="27"/>
      <c r="O1158" s="27"/>
      <c r="P1158" s="27"/>
      <c r="Q1158" s="27"/>
      <c r="R1158" s="80"/>
      <c r="S1158" s="27"/>
      <c r="T1158" s="27"/>
      <c r="U1158" s="27"/>
      <c r="V1158" s="27"/>
      <c r="W1158" s="27"/>
      <c r="X1158" s="27"/>
      <c r="Y1158" s="27"/>
      <c r="Z1158" s="27"/>
      <c r="AA1158" s="27"/>
      <c r="AB1158" s="27"/>
      <c r="AC1158" s="27"/>
      <c r="AD1158" s="27"/>
      <c r="AE1158" s="27"/>
      <c r="AF1158" s="27"/>
      <c r="AG1158" s="27"/>
      <c r="AH1158" s="27"/>
      <c r="AI1158" s="27"/>
      <c r="AJ1158" s="27"/>
      <c r="AK1158" s="27"/>
      <c r="AL1158" s="27"/>
    </row>
    <row r="1159" spans="1:38">
      <c r="A1159" s="27"/>
      <c r="B1159" s="27"/>
      <c r="C1159" s="27"/>
      <c r="D1159" s="27"/>
      <c r="E1159" s="27"/>
      <c r="F1159" s="27"/>
      <c r="G1159" s="27"/>
      <c r="H1159" s="27"/>
      <c r="I1159" s="27"/>
      <c r="J1159" s="27"/>
      <c r="K1159" s="27"/>
      <c r="L1159" s="27"/>
      <c r="M1159" s="27"/>
      <c r="N1159" s="27"/>
      <c r="O1159" s="27"/>
      <c r="P1159" s="27"/>
      <c r="Q1159" s="27"/>
      <c r="R1159" s="80"/>
      <c r="S1159" s="27"/>
      <c r="T1159" s="27"/>
      <c r="U1159" s="27"/>
      <c r="V1159" s="27"/>
      <c r="W1159" s="27"/>
      <c r="X1159" s="27"/>
      <c r="Y1159" s="27"/>
      <c r="Z1159" s="27"/>
      <c r="AA1159" s="27"/>
      <c r="AB1159" s="27"/>
      <c r="AC1159" s="27"/>
      <c r="AD1159" s="27"/>
      <c r="AE1159" s="27"/>
      <c r="AF1159" s="27"/>
      <c r="AG1159" s="27"/>
      <c r="AH1159" s="27"/>
      <c r="AI1159" s="27"/>
      <c r="AJ1159" s="27"/>
      <c r="AK1159" s="27"/>
      <c r="AL1159" s="27"/>
    </row>
    <row r="1160" spans="1:38">
      <c r="A1160" s="27"/>
      <c r="B1160" s="27"/>
      <c r="C1160" s="27"/>
      <c r="D1160" s="27"/>
      <c r="E1160" s="27"/>
      <c r="F1160" s="27"/>
      <c r="G1160" s="27"/>
      <c r="H1160" s="27"/>
      <c r="I1160" s="27"/>
      <c r="J1160" s="27"/>
      <c r="K1160" s="27"/>
      <c r="L1160" s="27"/>
      <c r="M1160" s="27"/>
      <c r="N1160" s="27"/>
      <c r="O1160" s="27"/>
      <c r="P1160" s="27"/>
      <c r="Q1160" s="27"/>
      <c r="R1160" s="80"/>
      <c r="S1160" s="27"/>
      <c r="T1160" s="27"/>
      <c r="U1160" s="27"/>
      <c r="V1160" s="27"/>
      <c r="W1160" s="27"/>
      <c r="X1160" s="27"/>
      <c r="Y1160" s="27"/>
      <c r="Z1160" s="27"/>
      <c r="AA1160" s="27"/>
      <c r="AB1160" s="27"/>
      <c r="AC1160" s="27"/>
      <c r="AD1160" s="27"/>
      <c r="AE1160" s="27"/>
      <c r="AF1160" s="27"/>
      <c r="AG1160" s="27"/>
      <c r="AH1160" s="27"/>
      <c r="AI1160" s="27"/>
      <c r="AJ1160" s="27"/>
      <c r="AK1160" s="27"/>
      <c r="AL1160" s="27"/>
    </row>
    <row r="1161" spans="1:38">
      <c r="A1161" s="27"/>
      <c r="B1161" s="27"/>
      <c r="C1161" s="27"/>
      <c r="D1161" s="27"/>
      <c r="E1161" s="27"/>
      <c r="F1161" s="27"/>
      <c r="G1161" s="27"/>
      <c r="H1161" s="27"/>
      <c r="I1161" s="27"/>
      <c r="J1161" s="27"/>
      <c r="K1161" s="27"/>
      <c r="L1161" s="27"/>
      <c r="M1161" s="27"/>
      <c r="N1161" s="27"/>
      <c r="O1161" s="27"/>
      <c r="P1161" s="27"/>
      <c r="Q1161" s="27"/>
      <c r="R1161" s="80"/>
      <c r="S1161" s="27"/>
      <c r="T1161" s="27"/>
      <c r="U1161" s="27"/>
      <c r="V1161" s="27"/>
      <c r="W1161" s="27"/>
      <c r="X1161" s="27"/>
      <c r="Y1161" s="27"/>
      <c r="Z1161" s="27"/>
      <c r="AA1161" s="27"/>
      <c r="AB1161" s="27"/>
      <c r="AC1161" s="27"/>
      <c r="AD1161" s="27"/>
      <c r="AE1161" s="27"/>
      <c r="AF1161" s="27"/>
      <c r="AG1161" s="27"/>
      <c r="AH1161" s="27"/>
      <c r="AI1161" s="27"/>
      <c r="AJ1161" s="27"/>
      <c r="AK1161" s="27"/>
      <c r="AL1161" s="27"/>
    </row>
    <row r="1162" spans="1:38">
      <c r="A1162" s="27"/>
      <c r="B1162" s="27"/>
      <c r="C1162" s="27"/>
      <c r="D1162" s="27"/>
      <c r="E1162" s="27"/>
      <c r="F1162" s="27"/>
      <c r="G1162" s="27"/>
      <c r="H1162" s="27"/>
      <c r="I1162" s="27"/>
      <c r="J1162" s="27"/>
      <c r="K1162" s="27"/>
      <c r="L1162" s="27"/>
      <c r="M1162" s="27"/>
      <c r="N1162" s="27"/>
      <c r="O1162" s="27"/>
      <c r="P1162" s="27"/>
      <c r="Q1162" s="27"/>
      <c r="R1162" s="80"/>
      <c r="S1162" s="27"/>
      <c r="T1162" s="27"/>
      <c r="U1162" s="27"/>
      <c r="V1162" s="27"/>
      <c r="W1162" s="27"/>
      <c r="X1162" s="27"/>
      <c r="Y1162" s="27"/>
      <c r="Z1162" s="27"/>
      <c r="AA1162" s="27"/>
      <c r="AB1162" s="27"/>
      <c r="AC1162" s="27"/>
      <c r="AD1162" s="27"/>
      <c r="AE1162" s="27"/>
      <c r="AF1162" s="27"/>
      <c r="AG1162" s="27"/>
      <c r="AH1162" s="27"/>
      <c r="AI1162" s="27"/>
      <c r="AJ1162" s="27"/>
      <c r="AK1162" s="27"/>
      <c r="AL1162" s="27"/>
    </row>
    <row r="1163" spans="1:38">
      <c r="A1163" s="27"/>
      <c r="B1163" s="27"/>
      <c r="C1163" s="27"/>
      <c r="D1163" s="27"/>
      <c r="E1163" s="27"/>
      <c r="F1163" s="27"/>
      <c r="G1163" s="27"/>
      <c r="H1163" s="27"/>
      <c r="I1163" s="27"/>
      <c r="J1163" s="27"/>
      <c r="K1163" s="27"/>
      <c r="L1163" s="27"/>
      <c r="M1163" s="27"/>
      <c r="N1163" s="27"/>
      <c r="O1163" s="27"/>
      <c r="P1163" s="27"/>
      <c r="Q1163" s="27"/>
      <c r="R1163" s="80"/>
      <c r="S1163" s="27"/>
      <c r="T1163" s="27"/>
      <c r="U1163" s="27"/>
      <c r="V1163" s="27"/>
      <c r="W1163" s="27"/>
      <c r="X1163" s="27"/>
      <c r="Y1163" s="27"/>
      <c r="Z1163" s="27"/>
      <c r="AA1163" s="27"/>
      <c r="AB1163" s="27"/>
      <c r="AC1163" s="27"/>
      <c r="AD1163" s="27"/>
      <c r="AE1163" s="27"/>
      <c r="AF1163" s="27"/>
      <c r="AG1163" s="27"/>
      <c r="AH1163" s="27"/>
      <c r="AI1163" s="27"/>
      <c r="AJ1163" s="27"/>
      <c r="AK1163" s="27"/>
      <c r="AL1163" s="27"/>
    </row>
    <row r="1164" spans="1:38">
      <c r="A1164" s="27"/>
      <c r="B1164" s="27"/>
      <c r="C1164" s="27"/>
      <c r="D1164" s="27"/>
      <c r="E1164" s="27"/>
      <c r="F1164" s="27"/>
      <c r="G1164" s="27"/>
      <c r="H1164" s="27"/>
      <c r="I1164" s="27"/>
      <c r="J1164" s="27"/>
      <c r="K1164" s="27"/>
      <c r="L1164" s="27"/>
      <c r="M1164" s="27"/>
      <c r="N1164" s="27"/>
      <c r="O1164" s="27"/>
      <c r="P1164" s="27"/>
      <c r="Q1164" s="27"/>
      <c r="R1164" s="80"/>
      <c r="S1164" s="27"/>
      <c r="T1164" s="27"/>
      <c r="U1164" s="27"/>
      <c r="V1164" s="27"/>
      <c r="W1164" s="27"/>
      <c r="X1164" s="27"/>
      <c r="Y1164" s="27"/>
      <c r="Z1164" s="27"/>
      <c r="AA1164" s="27"/>
      <c r="AB1164" s="27"/>
      <c r="AC1164" s="27"/>
      <c r="AD1164" s="27"/>
      <c r="AE1164" s="27"/>
      <c r="AF1164" s="27"/>
      <c r="AG1164" s="27"/>
      <c r="AH1164" s="27"/>
      <c r="AI1164" s="27"/>
      <c r="AJ1164" s="27"/>
      <c r="AK1164" s="27"/>
      <c r="AL1164" s="27"/>
    </row>
    <row r="1165" spans="1:38">
      <c r="A1165" s="27"/>
      <c r="B1165" s="27"/>
      <c r="C1165" s="27"/>
      <c r="D1165" s="27"/>
      <c r="E1165" s="27"/>
      <c r="F1165" s="27"/>
      <c r="G1165" s="27"/>
      <c r="H1165" s="27"/>
      <c r="I1165" s="27"/>
      <c r="J1165" s="27"/>
      <c r="K1165" s="27"/>
      <c r="L1165" s="27"/>
      <c r="M1165" s="27"/>
      <c r="N1165" s="27"/>
      <c r="O1165" s="27"/>
      <c r="P1165" s="27"/>
      <c r="Q1165" s="27"/>
      <c r="R1165" s="80"/>
      <c r="S1165" s="27"/>
      <c r="T1165" s="27"/>
      <c r="U1165" s="27"/>
      <c r="V1165" s="27"/>
      <c r="W1165" s="27"/>
      <c r="X1165" s="27"/>
      <c r="Y1165" s="27"/>
      <c r="Z1165" s="27"/>
      <c r="AA1165" s="27"/>
      <c r="AB1165" s="27"/>
      <c r="AC1165" s="27"/>
      <c r="AD1165" s="27"/>
      <c r="AE1165" s="27"/>
      <c r="AF1165" s="27"/>
      <c r="AG1165" s="27"/>
      <c r="AH1165" s="27"/>
      <c r="AI1165" s="27"/>
      <c r="AJ1165" s="27"/>
      <c r="AK1165" s="27"/>
      <c r="AL1165" s="27"/>
    </row>
    <row r="1166" spans="1:38">
      <c r="A1166" s="27"/>
      <c r="B1166" s="27"/>
      <c r="C1166" s="27"/>
      <c r="D1166" s="27"/>
      <c r="E1166" s="27"/>
      <c r="F1166" s="27"/>
      <c r="G1166" s="27"/>
      <c r="H1166" s="27"/>
      <c r="I1166" s="27"/>
      <c r="J1166" s="27"/>
      <c r="K1166" s="27"/>
      <c r="L1166" s="27"/>
      <c r="M1166" s="27"/>
      <c r="N1166" s="27"/>
      <c r="O1166" s="27"/>
      <c r="P1166" s="27"/>
      <c r="Q1166" s="27"/>
      <c r="R1166" s="80"/>
      <c r="S1166" s="27"/>
      <c r="T1166" s="27"/>
      <c r="U1166" s="27"/>
      <c r="V1166" s="27"/>
      <c r="W1166" s="27"/>
      <c r="X1166" s="27"/>
      <c r="Y1166" s="27"/>
      <c r="Z1166" s="27"/>
      <c r="AA1166" s="27"/>
      <c r="AB1166" s="27"/>
      <c r="AC1166" s="27"/>
      <c r="AD1166" s="27"/>
      <c r="AE1166" s="27"/>
      <c r="AF1166" s="27"/>
      <c r="AG1166" s="27"/>
      <c r="AH1166" s="27"/>
      <c r="AI1166" s="27"/>
      <c r="AJ1166" s="27"/>
      <c r="AK1166" s="27"/>
      <c r="AL1166" s="27"/>
    </row>
    <row r="1167" spans="1:38">
      <c r="A1167" s="27"/>
      <c r="B1167" s="27"/>
      <c r="C1167" s="27"/>
      <c r="D1167" s="27"/>
      <c r="E1167" s="27"/>
      <c r="F1167" s="27"/>
      <c r="G1167" s="27"/>
      <c r="H1167" s="27"/>
      <c r="I1167" s="27"/>
      <c r="J1167" s="27"/>
      <c r="K1167" s="27"/>
      <c r="L1167" s="27"/>
      <c r="M1167" s="27"/>
      <c r="N1167" s="27"/>
      <c r="O1167" s="27"/>
      <c r="P1167" s="27"/>
      <c r="Q1167" s="27"/>
      <c r="R1167" s="80"/>
      <c r="S1167" s="27"/>
      <c r="T1167" s="27"/>
      <c r="U1167" s="27"/>
      <c r="V1167" s="27"/>
      <c r="W1167" s="27"/>
      <c r="X1167" s="27"/>
      <c r="Y1167" s="27"/>
      <c r="Z1167" s="27"/>
      <c r="AA1167" s="27"/>
      <c r="AB1167" s="27"/>
      <c r="AC1167" s="27"/>
      <c r="AD1167" s="27"/>
      <c r="AE1167" s="27"/>
      <c r="AF1167" s="27"/>
      <c r="AG1167" s="27"/>
      <c r="AH1167" s="27"/>
      <c r="AI1167" s="27"/>
      <c r="AJ1167" s="27"/>
      <c r="AK1167" s="27"/>
      <c r="AL1167" s="27"/>
    </row>
    <row r="1168" spans="1:38">
      <c r="A1168" s="27"/>
      <c r="B1168" s="27"/>
      <c r="C1168" s="27"/>
      <c r="D1168" s="27"/>
      <c r="E1168" s="27"/>
      <c r="F1168" s="27"/>
      <c r="G1168" s="27"/>
      <c r="H1168" s="27"/>
      <c r="I1168" s="27"/>
      <c r="J1168" s="27"/>
      <c r="K1168" s="27"/>
      <c r="L1168" s="27"/>
      <c r="M1168" s="27"/>
      <c r="N1168" s="27"/>
      <c r="O1168" s="27"/>
      <c r="P1168" s="27"/>
      <c r="Q1168" s="27"/>
      <c r="R1168" s="80"/>
      <c r="S1168" s="27"/>
      <c r="T1168" s="27"/>
      <c r="U1168" s="27"/>
      <c r="V1168" s="27"/>
      <c r="W1168" s="27"/>
      <c r="X1168" s="27"/>
      <c r="Y1168" s="27"/>
      <c r="Z1168" s="27"/>
      <c r="AA1168" s="27"/>
      <c r="AB1168" s="27"/>
      <c r="AC1168" s="27"/>
      <c r="AD1168" s="27"/>
      <c r="AE1168" s="27"/>
      <c r="AF1168" s="27"/>
      <c r="AG1168" s="27"/>
      <c r="AH1168" s="27"/>
      <c r="AI1168" s="27"/>
      <c r="AJ1168" s="27"/>
      <c r="AK1168" s="27"/>
      <c r="AL1168" s="27"/>
    </row>
    <row r="1169" spans="1:38">
      <c r="A1169" s="27"/>
      <c r="B1169" s="27"/>
      <c r="C1169" s="27"/>
      <c r="D1169" s="27"/>
      <c r="E1169" s="27"/>
      <c r="F1169" s="27"/>
      <c r="G1169" s="27"/>
      <c r="H1169" s="27"/>
      <c r="I1169" s="27"/>
      <c r="J1169" s="27"/>
      <c r="K1169" s="27"/>
      <c r="L1169" s="27"/>
      <c r="M1169" s="27"/>
      <c r="N1169" s="27"/>
      <c r="O1169" s="27"/>
      <c r="P1169" s="27"/>
      <c r="Q1169" s="27"/>
      <c r="R1169" s="80"/>
      <c r="S1169" s="27"/>
      <c r="T1169" s="27"/>
      <c r="U1169" s="27"/>
      <c r="V1169" s="27"/>
      <c r="W1169" s="27"/>
      <c r="X1169" s="27"/>
      <c r="Y1169" s="27"/>
      <c r="Z1169" s="27"/>
      <c r="AA1169" s="27"/>
      <c r="AB1169" s="27"/>
      <c r="AC1169" s="27"/>
      <c r="AD1169" s="27"/>
      <c r="AE1169" s="27"/>
      <c r="AF1169" s="27"/>
      <c r="AG1169" s="27"/>
      <c r="AH1169" s="27"/>
      <c r="AI1169" s="27"/>
      <c r="AJ1169" s="27"/>
      <c r="AK1169" s="27"/>
      <c r="AL1169" s="27"/>
    </row>
    <row r="1170" spans="1:38">
      <c r="A1170" s="27"/>
      <c r="B1170" s="27"/>
      <c r="C1170" s="27"/>
      <c r="D1170" s="27"/>
      <c r="E1170" s="27"/>
      <c r="F1170" s="27"/>
      <c r="G1170" s="27"/>
      <c r="H1170" s="27"/>
      <c r="I1170" s="27"/>
      <c r="J1170" s="27"/>
      <c r="K1170" s="27"/>
      <c r="L1170" s="27"/>
      <c r="M1170" s="27"/>
      <c r="N1170" s="27"/>
      <c r="O1170" s="27"/>
      <c r="P1170" s="27"/>
      <c r="Q1170" s="27"/>
      <c r="R1170" s="80"/>
      <c r="S1170" s="27"/>
      <c r="T1170" s="27"/>
      <c r="U1170" s="27"/>
      <c r="V1170" s="27"/>
      <c r="W1170" s="27"/>
      <c r="X1170" s="27"/>
      <c r="Y1170" s="27"/>
      <c r="Z1170" s="27"/>
      <c r="AA1170" s="27"/>
      <c r="AB1170" s="27"/>
      <c r="AC1170" s="27"/>
      <c r="AD1170" s="27"/>
      <c r="AE1170" s="27"/>
      <c r="AF1170" s="27"/>
      <c r="AG1170" s="27"/>
      <c r="AH1170" s="27"/>
      <c r="AI1170" s="27"/>
      <c r="AJ1170" s="27"/>
      <c r="AK1170" s="27"/>
      <c r="AL1170" s="27"/>
    </row>
    <row r="1171" spans="1:38">
      <c r="A1171" s="27"/>
      <c r="B1171" s="27"/>
      <c r="C1171" s="27"/>
      <c r="D1171" s="27"/>
      <c r="E1171" s="27"/>
      <c r="F1171" s="27"/>
      <c r="G1171" s="27"/>
      <c r="H1171" s="27"/>
      <c r="I1171" s="27"/>
      <c r="J1171" s="27"/>
      <c r="K1171" s="27"/>
      <c r="L1171" s="27"/>
      <c r="M1171" s="27"/>
      <c r="N1171" s="27"/>
      <c r="O1171" s="27"/>
      <c r="P1171" s="27"/>
      <c r="Q1171" s="27"/>
      <c r="R1171" s="80"/>
      <c r="S1171" s="27"/>
      <c r="T1171" s="27"/>
      <c r="U1171" s="27"/>
      <c r="V1171" s="27"/>
      <c r="W1171" s="27"/>
      <c r="X1171" s="27"/>
      <c r="Y1171" s="27"/>
      <c r="Z1171" s="27"/>
      <c r="AA1171" s="27"/>
      <c r="AB1171" s="27"/>
      <c r="AC1171" s="27"/>
      <c r="AD1171" s="27"/>
      <c r="AE1171" s="27"/>
      <c r="AF1171" s="27"/>
      <c r="AG1171" s="27"/>
      <c r="AH1171" s="27"/>
      <c r="AI1171" s="27"/>
      <c r="AJ1171" s="27"/>
      <c r="AK1171" s="27"/>
      <c r="AL1171" s="27"/>
    </row>
    <row r="1172" spans="1:38">
      <c r="A1172" s="27"/>
      <c r="B1172" s="27"/>
      <c r="C1172" s="27"/>
      <c r="D1172" s="27"/>
      <c r="E1172" s="27"/>
      <c r="F1172" s="27"/>
      <c r="G1172" s="27"/>
      <c r="H1172" s="27"/>
      <c r="I1172" s="27"/>
      <c r="J1172" s="27"/>
      <c r="K1172" s="27"/>
      <c r="L1172" s="27"/>
      <c r="M1172" s="27"/>
      <c r="N1172" s="27"/>
      <c r="O1172" s="27"/>
      <c r="P1172" s="27"/>
      <c r="Q1172" s="27"/>
      <c r="R1172" s="80"/>
      <c r="S1172" s="27"/>
      <c r="T1172" s="27"/>
      <c r="U1172" s="27"/>
      <c r="V1172" s="27"/>
      <c r="W1172" s="27"/>
      <c r="X1172" s="27"/>
      <c r="Y1172" s="27"/>
      <c r="Z1172" s="27"/>
      <c r="AA1172" s="27"/>
      <c r="AB1172" s="27"/>
      <c r="AC1172" s="27"/>
      <c r="AD1172" s="27"/>
      <c r="AE1172" s="27"/>
      <c r="AF1172" s="27"/>
      <c r="AG1172" s="27"/>
      <c r="AH1172" s="27"/>
      <c r="AI1172" s="27"/>
      <c r="AJ1172" s="27"/>
      <c r="AK1172" s="27"/>
      <c r="AL1172" s="27"/>
    </row>
    <row r="1173" spans="1:38">
      <c r="A1173" s="27"/>
      <c r="B1173" s="27"/>
      <c r="C1173" s="27"/>
      <c r="D1173" s="27"/>
      <c r="E1173" s="27"/>
      <c r="F1173" s="27"/>
      <c r="G1173" s="27"/>
      <c r="H1173" s="27"/>
      <c r="I1173" s="27"/>
      <c r="J1173" s="27"/>
      <c r="K1173" s="27"/>
      <c r="L1173" s="27"/>
      <c r="M1173" s="27"/>
      <c r="N1173" s="27"/>
      <c r="O1173" s="27"/>
      <c r="P1173" s="27"/>
      <c r="Q1173" s="27"/>
      <c r="R1173" s="80"/>
      <c r="S1173" s="27"/>
      <c r="T1173" s="27"/>
      <c r="U1173" s="27"/>
      <c r="V1173" s="27"/>
      <c r="W1173" s="27"/>
      <c r="X1173" s="27"/>
      <c r="Y1173" s="27"/>
      <c r="Z1173" s="27"/>
      <c r="AA1173" s="27"/>
      <c r="AB1173" s="27"/>
      <c r="AC1173" s="27"/>
      <c r="AD1173" s="27"/>
      <c r="AE1173" s="27"/>
      <c r="AF1173" s="27"/>
      <c r="AG1173" s="27"/>
      <c r="AH1173" s="27"/>
      <c r="AI1173" s="27"/>
      <c r="AJ1173" s="27"/>
      <c r="AK1173" s="27"/>
      <c r="AL1173" s="27"/>
    </row>
    <row r="1174" spans="1:38">
      <c r="A1174" s="27"/>
      <c r="B1174" s="27"/>
      <c r="C1174" s="27"/>
      <c r="D1174" s="27"/>
      <c r="E1174" s="27"/>
      <c r="F1174" s="27"/>
      <c r="G1174" s="27"/>
      <c r="H1174" s="27"/>
      <c r="I1174" s="27"/>
      <c r="J1174" s="27"/>
      <c r="K1174" s="27"/>
      <c r="L1174" s="27"/>
      <c r="M1174" s="27"/>
      <c r="N1174" s="27"/>
      <c r="O1174" s="27"/>
      <c r="P1174" s="27"/>
      <c r="Q1174" s="27"/>
      <c r="R1174" s="80"/>
      <c r="S1174" s="27"/>
      <c r="T1174" s="27"/>
      <c r="U1174" s="27"/>
      <c r="V1174" s="27"/>
      <c r="W1174" s="27"/>
      <c r="X1174" s="27"/>
      <c r="Y1174" s="27"/>
      <c r="Z1174" s="27"/>
      <c r="AA1174" s="27"/>
      <c r="AB1174" s="27"/>
      <c r="AC1174" s="27"/>
      <c r="AD1174" s="27"/>
      <c r="AE1174" s="27"/>
      <c r="AF1174" s="27"/>
      <c r="AG1174" s="27"/>
      <c r="AH1174" s="27"/>
      <c r="AI1174" s="27"/>
      <c r="AJ1174" s="27"/>
      <c r="AK1174" s="27"/>
      <c r="AL1174" s="27"/>
    </row>
    <row r="1175" spans="1:38">
      <c r="A1175" s="27"/>
      <c r="B1175" s="27"/>
      <c r="C1175" s="27"/>
      <c r="D1175" s="27"/>
      <c r="E1175" s="27"/>
      <c r="F1175" s="27"/>
      <c r="G1175" s="27"/>
      <c r="H1175" s="27"/>
      <c r="I1175" s="27"/>
      <c r="J1175" s="27"/>
      <c r="K1175" s="27"/>
      <c r="L1175" s="27"/>
      <c r="M1175" s="27"/>
      <c r="N1175" s="27"/>
      <c r="O1175" s="27"/>
      <c r="P1175" s="27"/>
      <c r="Q1175" s="27"/>
      <c r="R1175" s="80"/>
      <c r="S1175" s="27"/>
      <c r="T1175" s="27"/>
      <c r="U1175" s="27"/>
      <c r="V1175" s="27"/>
      <c r="W1175" s="27"/>
      <c r="X1175" s="27"/>
      <c r="Y1175" s="27"/>
      <c r="Z1175" s="27"/>
      <c r="AA1175" s="27"/>
      <c r="AB1175" s="27"/>
      <c r="AC1175" s="27"/>
      <c r="AD1175" s="27"/>
      <c r="AE1175" s="27"/>
      <c r="AF1175" s="27"/>
      <c r="AG1175" s="27"/>
      <c r="AH1175" s="27"/>
      <c r="AI1175" s="27"/>
      <c r="AJ1175" s="27"/>
      <c r="AK1175" s="27"/>
      <c r="AL1175" s="27"/>
    </row>
    <row r="1176" spans="1:38">
      <c r="A1176" s="27"/>
      <c r="B1176" s="27"/>
      <c r="C1176" s="27"/>
      <c r="D1176" s="27"/>
      <c r="E1176" s="27"/>
      <c r="F1176" s="27"/>
      <c r="G1176" s="27"/>
      <c r="H1176" s="27"/>
      <c r="I1176" s="27"/>
      <c r="J1176" s="27"/>
      <c r="K1176" s="27"/>
      <c r="L1176" s="27"/>
      <c r="M1176" s="27"/>
      <c r="N1176" s="27"/>
      <c r="O1176" s="27"/>
      <c r="P1176" s="27"/>
      <c r="Q1176" s="27"/>
      <c r="R1176" s="80"/>
      <c r="S1176" s="27"/>
      <c r="T1176" s="27"/>
      <c r="U1176" s="27"/>
      <c r="V1176" s="27"/>
      <c r="W1176" s="27"/>
      <c r="X1176" s="27"/>
      <c r="Y1176" s="27"/>
      <c r="Z1176" s="27"/>
      <c r="AA1176" s="27"/>
      <c r="AB1176" s="27"/>
      <c r="AC1176" s="27"/>
      <c r="AD1176" s="27"/>
      <c r="AE1176" s="27"/>
      <c r="AF1176" s="27"/>
      <c r="AG1176" s="27"/>
      <c r="AH1176" s="27"/>
      <c r="AI1176" s="27"/>
      <c r="AJ1176" s="27"/>
      <c r="AK1176" s="27"/>
      <c r="AL1176" s="27"/>
    </row>
    <row r="1177" spans="1:38">
      <c r="A1177" s="27"/>
      <c r="B1177" s="27"/>
      <c r="C1177" s="27"/>
      <c r="D1177" s="27"/>
      <c r="E1177" s="27"/>
      <c r="F1177" s="27"/>
      <c r="G1177" s="27"/>
      <c r="H1177" s="27"/>
      <c r="I1177" s="27"/>
      <c r="J1177" s="27"/>
      <c r="K1177" s="27"/>
      <c r="L1177" s="27"/>
      <c r="M1177" s="27"/>
      <c r="N1177" s="27"/>
      <c r="O1177" s="27"/>
      <c r="P1177" s="27"/>
      <c r="Q1177" s="27"/>
      <c r="R1177" s="80"/>
      <c r="S1177" s="27"/>
      <c r="T1177" s="27"/>
      <c r="U1177" s="27"/>
      <c r="V1177" s="27"/>
      <c r="W1177" s="27"/>
      <c r="X1177" s="27"/>
      <c r="Y1177" s="27"/>
      <c r="Z1177" s="27"/>
      <c r="AA1177" s="27"/>
      <c r="AB1177" s="27"/>
      <c r="AC1177" s="27"/>
      <c r="AD1177" s="27"/>
      <c r="AE1177" s="27"/>
      <c r="AF1177" s="27"/>
      <c r="AG1177" s="27"/>
      <c r="AH1177" s="27"/>
      <c r="AI1177" s="27"/>
      <c r="AJ1177" s="27"/>
      <c r="AK1177" s="27"/>
      <c r="AL1177" s="27"/>
    </row>
    <row r="1178" spans="1:38">
      <c r="A1178" s="27"/>
      <c r="B1178" s="27"/>
      <c r="C1178" s="27"/>
      <c r="D1178" s="27"/>
      <c r="E1178" s="27"/>
      <c r="F1178" s="27"/>
      <c r="G1178" s="27"/>
      <c r="H1178" s="27"/>
      <c r="I1178" s="27"/>
      <c r="J1178" s="27"/>
      <c r="K1178" s="27"/>
      <c r="L1178" s="27"/>
      <c r="M1178" s="27"/>
      <c r="N1178" s="27"/>
      <c r="O1178" s="27"/>
      <c r="P1178" s="27"/>
      <c r="Q1178" s="27"/>
      <c r="R1178" s="80"/>
      <c r="S1178" s="27"/>
      <c r="T1178" s="27"/>
      <c r="U1178" s="27"/>
      <c r="V1178" s="27"/>
      <c r="W1178" s="27"/>
      <c r="X1178" s="27"/>
      <c r="Y1178" s="27"/>
      <c r="Z1178" s="27"/>
      <c r="AA1178" s="27"/>
      <c r="AB1178" s="27"/>
      <c r="AC1178" s="27"/>
      <c r="AD1178" s="27"/>
      <c r="AE1178" s="27"/>
      <c r="AF1178" s="27"/>
      <c r="AG1178" s="27"/>
      <c r="AH1178" s="27"/>
      <c r="AI1178" s="27"/>
      <c r="AJ1178" s="27"/>
      <c r="AK1178" s="27"/>
      <c r="AL1178" s="27"/>
    </row>
    <row r="1179" spans="1:38">
      <c r="A1179" s="27"/>
      <c r="B1179" s="27"/>
      <c r="C1179" s="27"/>
      <c r="D1179" s="27"/>
      <c r="E1179" s="27"/>
      <c r="F1179" s="27"/>
      <c r="G1179" s="27"/>
      <c r="H1179" s="27"/>
      <c r="I1179" s="27"/>
      <c r="J1179" s="27"/>
      <c r="K1179" s="27"/>
      <c r="L1179" s="27"/>
      <c r="M1179" s="27"/>
      <c r="N1179" s="27"/>
      <c r="O1179" s="27"/>
      <c r="P1179" s="27"/>
      <c r="Q1179" s="27"/>
      <c r="R1179" s="80"/>
      <c r="S1179" s="27"/>
      <c r="T1179" s="27"/>
      <c r="U1179" s="27"/>
      <c r="V1179" s="27"/>
      <c r="W1179" s="27"/>
      <c r="X1179" s="27"/>
      <c r="Y1179" s="27"/>
      <c r="Z1179" s="27"/>
      <c r="AA1179" s="27"/>
      <c r="AB1179" s="27"/>
      <c r="AC1179" s="27"/>
      <c r="AD1179" s="27"/>
      <c r="AE1179" s="27"/>
      <c r="AF1179" s="27"/>
      <c r="AG1179" s="27"/>
      <c r="AH1179" s="27"/>
      <c r="AI1179" s="27"/>
      <c r="AJ1179" s="27"/>
      <c r="AK1179" s="27"/>
      <c r="AL1179" s="27"/>
    </row>
    <row r="1180" spans="1:38">
      <c r="A1180" s="27"/>
      <c r="B1180" s="27"/>
      <c r="C1180" s="27"/>
      <c r="D1180" s="27"/>
      <c r="E1180" s="27"/>
      <c r="F1180" s="27"/>
      <c r="G1180" s="27"/>
      <c r="H1180" s="27"/>
      <c r="I1180" s="27"/>
      <c r="J1180" s="27"/>
      <c r="K1180" s="27"/>
      <c r="L1180" s="27"/>
      <c r="M1180" s="27"/>
      <c r="N1180" s="27"/>
      <c r="O1180" s="27"/>
      <c r="P1180" s="27"/>
      <c r="Q1180" s="27"/>
      <c r="R1180" s="80"/>
      <c r="S1180" s="27"/>
      <c r="T1180" s="27"/>
      <c r="U1180" s="27"/>
      <c r="V1180" s="27"/>
      <c r="W1180" s="27"/>
      <c r="X1180" s="27"/>
      <c r="Y1180" s="27"/>
      <c r="Z1180" s="27"/>
      <c r="AA1180" s="27"/>
      <c r="AB1180" s="27"/>
      <c r="AC1180" s="27"/>
      <c r="AD1180" s="27"/>
      <c r="AE1180" s="27"/>
      <c r="AF1180" s="27"/>
      <c r="AG1180" s="27"/>
      <c r="AH1180" s="27"/>
      <c r="AI1180" s="27"/>
      <c r="AJ1180" s="27"/>
      <c r="AK1180" s="27"/>
      <c r="AL1180" s="27"/>
    </row>
    <row r="1181" spans="1:38">
      <c r="A1181" s="27"/>
      <c r="B1181" s="27"/>
      <c r="C1181" s="27"/>
      <c r="D1181" s="27"/>
      <c r="E1181" s="27"/>
      <c r="F1181" s="27"/>
      <c r="G1181" s="27"/>
      <c r="H1181" s="27"/>
      <c r="I1181" s="27"/>
      <c r="J1181" s="27"/>
      <c r="K1181" s="27"/>
      <c r="L1181" s="27"/>
      <c r="M1181" s="27"/>
      <c r="N1181" s="27"/>
      <c r="O1181" s="27"/>
      <c r="P1181" s="27"/>
      <c r="Q1181" s="27"/>
      <c r="R1181" s="80"/>
      <c r="S1181" s="27"/>
      <c r="T1181" s="27"/>
      <c r="U1181" s="27"/>
      <c r="V1181" s="27"/>
      <c r="W1181" s="27"/>
      <c r="X1181" s="27"/>
      <c r="Y1181" s="27"/>
      <c r="Z1181" s="27"/>
      <c r="AA1181" s="27"/>
      <c r="AB1181" s="27"/>
      <c r="AC1181" s="27"/>
      <c r="AD1181" s="27"/>
      <c r="AE1181" s="27"/>
      <c r="AF1181" s="27"/>
      <c r="AG1181" s="27"/>
      <c r="AH1181" s="27"/>
      <c r="AI1181" s="27"/>
      <c r="AJ1181" s="27"/>
      <c r="AK1181" s="27"/>
      <c r="AL1181" s="27"/>
    </row>
    <row r="1182" spans="1:38">
      <c r="A1182" s="27"/>
      <c r="B1182" s="27"/>
      <c r="C1182" s="27"/>
      <c r="D1182" s="27"/>
      <c r="E1182" s="27"/>
      <c r="F1182" s="27"/>
      <c r="G1182" s="27"/>
      <c r="H1182" s="27"/>
      <c r="I1182" s="27"/>
      <c r="J1182" s="27"/>
      <c r="K1182" s="27"/>
      <c r="L1182" s="27"/>
      <c r="M1182" s="27"/>
      <c r="N1182" s="27"/>
      <c r="O1182" s="27"/>
      <c r="P1182" s="27"/>
      <c r="Q1182" s="27"/>
      <c r="R1182" s="80"/>
      <c r="S1182" s="27"/>
      <c r="T1182" s="27"/>
      <c r="U1182" s="27"/>
      <c r="V1182" s="27"/>
      <c r="W1182" s="27"/>
      <c r="X1182" s="27"/>
      <c r="Y1182" s="27"/>
      <c r="Z1182" s="27"/>
      <c r="AA1182" s="27"/>
      <c r="AB1182" s="27"/>
      <c r="AC1182" s="27"/>
      <c r="AD1182" s="27"/>
      <c r="AE1182" s="27"/>
      <c r="AF1182" s="27"/>
      <c r="AG1182" s="27"/>
      <c r="AH1182" s="27"/>
      <c r="AI1182" s="27"/>
      <c r="AJ1182" s="27"/>
      <c r="AK1182" s="27"/>
      <c r="AL1182" s="27"/>
    </row>
    <row r="1183" spans="1:38">
      <c r="A1183" s="27"/>
      <c r="B1183" s="27"/>
      <c r="C1183" s="27"/>
      <c r="D1183" s="27"/>
      <c r="E1183" s="27"/>
      <c r="F1183" s="27"/>
      <c r="G1183" s="27"/>
      <c r="H1183" s="27"/>
      <c r="I1183" s="27"/>
      <c r="J1183" s="27"/>
      <c r="K1183" s="27"/>
      <c r="L1183" s="27"/>
      <c r="M1183" s="27"/>
      <c r="N1183" s="27"/>
      <c r="O1183" s="27"/>
      <c r="P1183" s="27"/>
      <c r="Q1183" s="27"/>
      <c r="R1183" s="80"/>
      <c r="S1183" s="27"/>
      <c r="T1183" s="27"/>
      <c r="U1183" s="27"/>
      <c r="V1183" s="27"/>
      <c r="W1183" s="27"/>
      <c r="X1183" s="27"/>
      <c r="Y1183" s="27"/>
      <c r="Z1183" s="27"/>
      <c r="AA1183" s="27"/>
      <c r="AB1183" s="27"/>
      <c r="AC1183" s="27"/>
      <c r="AD1183" s="27"/>
      <c r="AE1183" s="27"/>
      <c r="AF1183" s="27"/>
      <c r="AG1183" s="27"/>
      <c r="AH1183" s="27"/>
      <c r="AI1183" s="27"/>
      <c r="AJ1183" s="27"/>
      <c r="AK1183" s="27"/>
      <c r="AL1183" s="27"/>
    </row>
    <row r="1184" spans="1:38">
      <c r="A1184" s="27"/>
      <c r="B1184" s="27"/>
      <c r="C1184" s="27"/>
      <c r="D1184" s="27"/>
      <c r="E1184" s="27"/>
      <c r="F1184" s="27"/>
      <c r="G1184" s="27"/>
      <c r="H1184" s="27"/>
      <c r="I1184" s="27"/>
      <c r="J1184" s="27"/>
      <c r="K1184" s="27"/>
      <c r="L1184" s="27"/>
      <c r="M1184" s="27"/>
      <c r="N1184" s="27"/>
      <c r="O1184" s="27"/>
      <c r="P1184" s="27"/>
      <c r="Q1184" s="27"/>
      <c r="R1184" s="80"/>
      <c r="S1184" s="27"/>
      <c r="T1184" s="27"/>
      <c r="U1184" s="27"/>
      <c r="V1184" s="27"/>
      <c r="W1184" s="27"/>
      <c r="X1184" s="27"/>
      <c r="Y1184" s="27"/>
      <c r="Z1184" s="27"/>
      <c r="AA1184" s="27"/>
      <c r="AB1184" s="27"/>
      <c r="AC1184" s="27"/>
      <c r="AD1184" s="27"/>
      <c r="AE1184" s="27"/>
      <c r="AF1184" s="27"/>
      <c r="AG1184" s="27"/>
      <c r="AH1184" s="27"/>
      <c r="AI1184" s="27"/>
      <c r="AJ1184" s="27"/>
      <c r="AK1184" s="27"/>
      <c r="AL1184" s="27"/>
    </row>
    <row r="1185" spans="1:38">
      <c r="A1185" s="27"/>
      <c r="B1185" s="27"/>
      <c r="C1185" s="27"/>
      <c r="D1185" s="27"/>
      <c r="E1185" s="27"/>
      <c r="F1185" s="27"/>
      <c r="G1185" s="27"/>
      <c r="H1185" s="27"/>
      <c r="I1185" s="27"/>
      <c r="J1185" s="27"/>
      <c r="K1185" s="27"/>
      <c r="L1185" s="27"/>
      <c r="M1185" s="27"/>
      <c r="N1185" s="27"/>
      <c r="O1185" s="27"/>
      <c r="P1185" s="27"/>
      <c r="Q1185" s="27"/>
      <c r="R1185" s="80"/>
      <c r="S1185" s="27"/>
      <c r="T1185" s="27"/>
      <c r="U1185" s="27"/>
      <c r="V1185" s="27"/>
      <c r="W1185" s="27"/>
      <c r="X1185" s="27"/>
      <c r="Y1185" s="27"/>
      <c r="Z1185" s="27"/>
      <c r="AA1185" s="27"/>
      <c r="AB1185" s="27"/>
      <c r="AC1185" s="27"/>
      <c r="AD1185" s="27"/>
      <c r="AE1185" s="27"/>
      <c r="AF1185" s="27"/>
      <c r="AG1185" s="27"/>
      <c r="AH1185" s="27"/>
      <c r="AI1185" s="27"/>
      <c r="AJ1185" s="27"/>
      <c r="AK1185" s="27"/>
      <c r="AL1185" s="27"/>
    </row>
    <row r="1186" spans="1:38">
      <c r="A1186" s="27"/>
      <c r="B1186" s="27"/>
      <c r="C1186" s="27"/>
      <c r="D1186" s="27"/>
      <c r="E1186" s="27"/>
      <c r="F1186" s="27"/>
      <c r="G1186" s="27"/>
      <c r="H1186" s="27"/>
      <c r="I1186" s="27"/>
      <c r="J1186" s="27"/>
      <c r="K1186" s="27"/>
      <c r="L1186" s="27"/>
      <c r="M1186" s="27"/>
      <c r="N1186" s="27"/>
      <c r="O1186" s="27"/>
      <c r="P1186" s="27"/>
      <c r="Q1186" s="27"/>
      <c r="R1186" s="80"/>
      <c r="S1186" s="27"/>
      <c r="T1186" s="27"/>
      <c r="U1186" s="27"/>
      <c r="V1186" s="27"/>
      <c r="W1186" s="27"/>
      <c r="X1186" s="27"/>
      <c r="Y1186" s="27"/>
      <c r="Z1186" s="27"/>
      <c r="AA1186" s="27"/>
      <c r="AB1186" s="27"/>
      <c r="AC1186" s="27"/>
      <c r="AD1186" s="27"/>
      <c r="AE1186" s="27"/>
      <c r="AF1186" s="27"/>
      <c r="AG1186" s="27"/>
      <c r="AH1186" s="27"/>
      <c r="AI1186" s="27"/>
      <c r="AJ1186" s="27"/>
      <c r="AK1186" s="27"/>
      <c r="AL1186" s="27"/>
    </row>
    <row r="1187" spans="1:38">
      <c r="A1187" s="27"/>
      <c r="B1187" s="27"/>
      <c r="C1187" s="27"/>
      <c r="D1187" s="27"/>
      <c r="E1187" s="27"/>
      <c r="F1187" s="27"/>
      <c r="G1187" s="27"/>
      <c r="H1187" s="27"/>
      <c r="I1187" s="27"/>
      <c r="J1187" s="27"/>
      <c r="K1187" s="27"/>
      <c r="L1187" s="27"/>
      <c r="M1187" s="27"/>
      <c r="N1187" s="27"/>
      <c r="O1187" s="27"/>
      <c r="P1187" s="27"/>
      <c r="Q1187" s="27"/>
      <c r="R1187" s="80"/>
      <c r="S1187" s="27"/>
      <c r="T1187" s="27"/>
      <c r="U1187" s="27"/>
      <c r="V1187" s="27"/>
      <c r="W1187" s="27"/>
      <c r="X1187" s="27"/>
      <c r="Y1187" s="27"/>
      <c r="Z1187" s="27"/>
      <c r="AA1187" s="27"/>
      <c r="AB1187" s="27"/>
      <c r="AC1187" s="27"/>
      <c r="AD1187" s="27"/>
      <c r="AE1187" s="27"/>
      <c r="AF1187" s="27"/>
      <c r="AG1187" s="27"/>
      <c r="AH1187" s="27"/>
      <c r="AI1187" s="27"/>
      <c r="AJ1187" s="27"/>
      <c r="AK1187" s="27"/>
      <c r="AL1187" s="27"/>
    </row>
    <row r="1188" spans="1:38">
      <c r="A1188" s="27"/>
      <c r="B1188" s="27"/>
      <c r="C1188" s="27"/>
      <c r="D1188" s="27"/>
      <c r="E1188" s="27"/>
      <c r="F1188" s="27"/>
      <c r="G1188" s="27"/>
      <c r="H1188" s="27"/>
      <c r="I1188" s="27"/>
      <c r="J1188" s="27"/>
      <c r="K1188" s="27"/>
      <c r="L1188" s="27"/>
      <c r="M1188" s="27"/>
      <c r="N1188" s="27"/>
      <c r="O1188" s="27"/>
      <c r="P1188" s="27"/>
      <c r="Q1188" s="27"/>
      <c r="R1188" s="80"/>
      <c r="S1188" s="27"/>
      <c r="T1188" s="27"/>
      <c r="U1188" s="27"/>
      <c r="V1188" s="27"/>
      <c r="W1188" s="27"/>
      <c r="X1188" s="27"/>
      <c r="Y1188" s="27"/>
      <c r="Z1188" s="27"/>
      <c r="AA1188" s="27"/>
      <c r="AB1188" s="27"/>
      <c r="AC1188" s="27"/>
      <c r="AD1188" s="27"/>
      <c r="AE1188" s="27"/>
      <c r="AF1188" s="27"/>
      <c r="AG1188" s="27"/>
      <c r="AH1188" s="27"/>
      <c r="AI1188" s="27"/>
      <c r="AJ1188" s="27"/>
      <c r="AK1188" s="27"/>
      <c r="AL1188" s="27"/>
    </row>
    <row r="1189" spans="1:38">
      <c r="A1189" s="27"/>
      <c r="B1189" s="27"/>
      <c r="C1189" s="27"/>
      <c r="D1189" s="27"/>
      <c r="E1189" s="27"/>
      <c r="F1189" s="27"/>
      <c r="G1189" s="27"/>
      <c r="H1189" s="27"/>
      <c r="I1189" s="27"/>
      <c r="J1189" s="27"/>
      <c r="K1189" s="27"/>
      <c r="L1189" s="27"/>
      <c r="M1189" s="27"/>
      <c r="N1189" s="27"/>
      <c r="O1189" s="27"/>
      <c r="P1189" s="27"/>
      <c r="Q1189" s="27"/>
      <c r="R1189" s="80"/>
      <c r="S1189" s="27"/>
      <c r="T1189" s="27"/>
      <c r="U1189" s="27"/>
      <c r="V1189" s="27"/>
      <c r="W1189" s="27"/>
      <c r="X1189" s="27"/>
      <c r="Y1189" s="27"/>
      <c r="Z1189" s="27"/>
      <c r="AA1189" s="27"/>
      <c r="AB1189" s="27"/>
      <c r="AC1189" s="27"/>
      <c r="AD1189" s="27"/>
      <c r="AE1189" s="27"/>
      <c r="AF1189" s="27"/>
      <c r="AG1189" s="27"/>
      <c r="AH1189" s="27"/>
      <c r="AI1189" s="27"/>
      <c r="AJ1189" s="27"/>
      <c r="AK1189" s="27"/>
      <c r="AL1189" s="27"/>
    </row>
    <row r="1190" spans="1:38">
      <c r="A1190" s="27"/>
      <c r="B1190" s="27"/>
      <c r="C1190" s="27"/>
      <c r="D1190" s="27"/>
      <c r="E1190" s="27"/>
      <c r="F1190" s="27"/>
      <c r="G1190" s="27"/>
      <c r="H1190" s="27"/>
      <c r="I1190" s="27"/>
      <c r="J1190" s="27"/>
      <c r="K1190" s="27"/>
      <c r="L1190" s="27"/>
      <c r="M1190" s="27"/>
      <c r="N1190" s="27"/>
      <c r="O1190" s="27"/>
      <c r="P1190" s="27"/>
      <c r="Q1190" s="27"/>
      <c r="R1190" s="80"/>
      <c r="S1190" s="27"/>
      <c r="T1190" s="27"/>
      <c r="U1190" s="27"/>
      <c r="V1190" s="27"/>
      <c r="W1190" s="27"/>
      <c r="X1190" s="27"/>
      <c r="Y1190" s="27"/>
      <c r="Z1190" s="27"/>
      <c r="AA1190" s="27"/>
      <c r="AB1190" s="27"/>
      <c r="AC1190" s="27"/>
      <c r="AD1190" s="27"/>
      <c r="AE1190" s="27"/>
      <c r="AF1190" s="27"/>
      <c r="AG1190" s="27"/>
      <c r="AH1190" s="27"/>
      <c r="AI1190" s="27"/>
      <c r="AJ1190" s="27"/>
      <c r="AK1190" s="27"/>
      <c r="AL1190" s="27"/>
    </row>
    <row r="1191" spans="1:38">
      <c r="A1191" s="27"/>
      <c r="B1191" s="27"/>
      <c r="C1191" s="27"/>
      <c r="D1191" s="27"/>
      <c r="E1191" s="27"/>
      <c r="F1191" s="27"/>
      <c r="G1191" s="27"/>
      <c r="H1191" s="27"/>
      <c r="I1191" s="27"/>
      <c r="J1191" s="27"/>
      <c r="K1191" s="27"/>
      <c r="L1191" s="27"/>
      <c r="M1191" s="27"/>
      <c r="N1191" s="27"/>
      <c r="O1191" s="27"/>
      <c r="P1191" s="27"/>
      <c r="Q1191" s="27"/>
      <c r="R1191" s="80"/>
      <c r="S1191" s="27"/>
      <c r="T1191" s="27"/>
      <c r="U1191" s="27"/>
      <c r="V1191" s="27"/>
      <c r="W1191" s="27"/>
      <c r="X1191" s="27"/>
      <c r="Y1191" s="27"/>
      <c r="Z1191" s="27"/>
      <c r="AA1191" s="27"/>
      <c r="AB1191" s="27"/>
      <c r="AC1191" s="27"/>
      <c r="AD1191" s="27"/>
      <c r="AE1191" s="27"/>
      <c r="AF1191" s="27"/>
      <c r="AG1191" s="27"/>
      <c r="AH1191" s="27"/>
      <c r="AI1191" s="27"/>
      <c r="AJ1191" s="27"/>
      <c r="AK1191" s="27"/>
      <c r="AL1191" s="27"/>
    </row>
    <row r="1192" spans="1:38">
      <c r="A1192" s="27"/>
      <c r="B1192" s="27"/>
      <c r="C1192" s="27"/>
      <c r="D1192" s="27"/>
      <c r="E1192" s="27"/>
      <c r="F1192" s="27"/>
      <c r="G1192" s="27"/>
      <c r="H1192" s="27"/>
      <c r="I1192" s="27"/>
      <c r="J1192" s="27"/>
      <c r="K1192" s="27"/>
      <c r="L1192" s="27"/>
      <c r="M1192" s="27"/>
      <c r="N1192" s="27"/>
      <c r="O1192" s="27"/>
      <c r="P1192" s="27"/>
      <c r="Q1192" s="27"/>
      <c r="R1192" s="80"/>
      <c r="S1192" s="27"/>
      <c r="T1192" s="27"/>
      <c r="U1192" s="27"/>
      <c r="V1192" s="27"/>
      <c r="W1192" s="27"/>
      <c r="X1192" s="27"/>
      <c r="Y1192" s="27"/>
      <c r="Z1192" s="27"/>
      <c r="AA1192" s="27"/>
      <c r="AB1192" s="27"/>
      <c r="AC1192" s="27"/>
      <c r="AD1192" s="27"/>
      <c r="AE1192" s="27"/>
      <c r="AF1192" s="27"/>
      <c r="AG1192" s="27"/>
      <c r="AH1192" s="27"/>
      <c r="AI1192" s="27"/>
      <c r="AJ1192" s="27"/>
      <c r="AK1192" s="27"/>
      <c r="AL1192" s="27"/>
    </row>
    <row r="1193" spans="1:38">
      <c r="A1193" s="27"/>
      <c r="B1193" s="27"/>
      <c r="C1193" s="27"/>
      <c r="D1193" s="27"/>
      <c r="E1193" s="27"/>
      <c r="F1193" s="27"/>
      <c r="G1193" s="27"/>
      <c r="H1193" s="27"/>
      <c r="I1193" s="27"/>
      <c r="J1193" s="27"/>
      <c r="K1193" s="27"/>
      <c r="L1193" s="27"/>
      <c r="M1193" s="27"/>
      <c r="N1193" s="27"/>
      <c r="O1193" s="27"/>
      <c r="P1193" s="27"/>
      <c r="Q1193" s="27"/>
      <c r="R1193" s="80"/>
      <c r="S1193" s="27"/>
      <c r="T1193" s="27"/>
      <c r="U1193" s="27"/>
      <c r="V1193" s="27"/>
      <c r="W1193" s="27"/>
      <c r="X1193" s="27"/>
      <c r="Y1193" s="27"/>
      <c r="Z1193" s="27"/>
      <c r="AA1193" s="27"/>
      <c r="AB1193" s="27"/>
      <c r="AC1193" s="27"/>
      <c r="AD1193" s="27"/>
      <c r="AE1193" s="27"/>
      <c r="AF1193" s="27"/>
      <c r="AG1193" s="27"/>
      <c r="AH1193" s="27"/>
      <c r="AI1193" s="27"/>
      <c r="AJ1193" s="27"/>
      <c r="AK1193" s="27"/>
      <c r="AL1193" s="27"/>
    </row>
    <row r="1194" spans="1:38">
      <c r="A1194" s="27"/>
      <c r="B1194" s="27"/>
      <c r="C1194" s="27"/>
      <c r="D1194" s="27"/>
      <c r="E1194" s="27"/>
      <c r="F1194" s="27"/>
      <c r="G1194" s="27"/>
      <c r="H1194" s="27"/>
      <c r="I1194" s="27"/>
      <c r="J1194" s="27"/>
      <c r="K1194" s="27"/>
      <c r="L1194" s="27"/>
      <c r="M1194" s="27"/>
      <c r="N1194" s="27"/>
      <c r="O1194" s="27"/>
      <c r="P1194" s="27"/>
      <c r="Q1194" s="27"/>
      <c r="R1194" s="80"/>
      <c r="S1194" s="27"/>
      <c r="T1194" s="27"/>
      <c r="U1194" s="27"/>
      <c r="V1194" s="27"/>
      <c r="W1194" s="27"/>
      <c r="X1194" s="27"/>
      <c r="Y1194" s="27"/>
      <c r="Z1194" s="27"/>
      <c r="AA1194" s="27"/>
      <c r="AB1194" s="27"/>
      <c r="AC1194" s="27"/>
      <c r="AD1194" s="27"/>
      <c r="AE1194" s="27"/>
      <c r="AF1194" s="27"/>
      <c r="AG1194" s="27"/>
      <c r="AH1194" s="27"/>
      <c r="AI1194" s="27"/>
      <c r="AJ1194" s="27"/>
      <c r="AK1194" s="27"/>
      <c r="AL1194" s="27"/>
    </row>
    <row r="1195" spans="1:38">
      <c r="A1195" s="27"/>
      <c r="B1195" s="27"/>
      <c r="C1195" s="27"/>
      <c r="D1195" s="27"/>
      <c r="E1195" s="27"/>
      <c r="F1195" s="27"/>
      <c r="G1195" s="27"/>
      <c r="H1195" s="27"/>
      <c r="I1195" s="27"/>
      <c r="J1195" s="27"/>
      <c r="K1195" s="27"/>
      <c r="L1195" s="27"/>
      <c r="M1195" s="27"/>
      <c r="N1195" s="27"/>
      <c r="O1195" s="27"/>
      <c r="P1195" s="27"/>
      <c r="Q1195" s="27"/>
      <c r="R1195" s="80"/>
      <c r="S1195" s="27"/>
      <c r="T1195" s="27"/>
      <c r="U1195" s="27"/>
      <c r="V1195" s="27"/>
      <c r="W1195" s="27"/>
      <c r="X1195" s="27"/>
      <c r="Y1195" s="27"/>
      <c r="Z1195" s="27"/>
      <c r="AA1195" s="27"/>
      <c r="AB1195" s="27"/>
      <c r="AC1195" s="27"/>
      <c r="AD1195" s="27"/>
      <c r="AE1195" s="27"/>
      <c r="AF1195" s="27"/>
      <c r="AG1195" s="27"/>
      <c r="AH1195" s="27"/>
      <c r="AI1195" s="27"/>
      <c r="AJ1195" s="27"/>
      <c r="AK1195" s="27"/>
      <c r="AL1195" s="27"/>
    </row>
    <row r="1196" spans="1:38">
      <c r="A1196" s="27"/>
      <c r="B1196" s="27"/>
      <c r="C1196" s="27"/>
      <c r="D1196" s="27"/>
      <c r="E1196" s="27"/>
      <c r="F1196" s="27"/>
      <c r="G1196" s="27"/>
      <c r="H1196" s="27"/>
      <c r="I1196" s="27"/>
      <c r="J1196" s="27"/>
      <c r="K1196" s="27"/>
      <c r="L1196" s="27"/>
      <c r="M1196" s="27"/>
      <c r="N1196" s="27"/>
      <c r="O1196" s="27"/>
      <c r="P1196" s="27"/>
      <c r="Q1196" s="27"/>
      <c r="R1196" s="80"/>
      <c r="S1196" s="27"/>
      <c r="T1196" s="27"/>
      <c r="U1196" s="27"/>
      <c r="V1196" s="27"/>
      <c r="W1196" s="27"/>
      <c r="X1196" s="27"/>
      <c r="Y1196" s="27"/>
      <c r="Z1196" s="27"/>
      <c r="AA1196" s="27"/>
      <c r="AB1196" s="27"/>
      <c r="AC1196" s="27"/>
      <c r="AD1196" s="27"/>
      <c r="AE1196" s="27"/>
      <c r="AF1196" s="27"/>
      <c r="AG1196" s="27"/>
      <c r="AH1196" s="27"/>
      <c r="AI1196" s="27"/>
      <c r="AJ1196" s="27"/>
      <c r="AK1196" s="27"/>
      <c r="AL1196" s="27"/>
    </row>
    <row r="1197" spans="1:38">
      <c r="A1197" s="27"/>
      <c r="B1197" s="27"/>
      <c r="C1197" s="27"/>
      <c r="D1197" s="27"/>
      <c r="E1197" s="27"/>
      <c r="F1197" s="27"/>
      <c r="G1197" s="27"/>
      <c r="H1197" s="27"/>
      <c r="I1197" s="27"/>
      <c r="J1197" s="27"/>
      <c r="K1197" s="27"/>
      <c r="L1197" s="27"/>
      <c r="M1197" s="27"/>
      <c r="N1197" s="27"/>
      <c r="O1197" s="27"/>
      <c r="P1197" s="27"/>
      <c r="Q1197" s="27"/>
      <c r="R1197" s="80"/>
      <c r="S1197" s="27"/>
      <c r="T1197" s="27"/>
      <c r="U1197" s="27"/>
      <c r="V1197" s="27"/>
      <c r="W1197" s="27"/>
      <c r="X1197" s="27"/>
      <c r="Y1197" s="27"/>
      <c r="Z1197" s="27"/>
      <c r="AA1197" s="27"/>
      <c r="AB1197" s="27"/>
      <c r="AC1197" s="27"/>
      <c r="AD1197" s="27"/>
      <c r="AE1197" s="27"/>
      <c r="AF1197" s="27"/>
      <c r="AG1197" s="27"/>
      <c r="AH1197" s="27"/>
      <c r="AI1197" s="27"/>
      <c r="AJ1197" s="27"/>
      <c r="AK1197" s="27"/>
      <c r="AL1197" s="27"/>
    </row>
    <row r="1198" spans="1:38">
      <c r="A1198" s="27"/>
      <c r="B1198" s="27"/>
      <c r="C1198" s="27"/>
      <c r="D1198" s="27"/>
      <c r="E1198" s="27"/>
      <c r="F1198" s="27"/>
      <c r="G1198" s="27"/>
      <c r="H1198" s="27"/>
      <c r="I1198" s="27"/>
      <c r="J1198" s="27"/>
      <c r="K1198" s="27"/>
      <c r="L1198" s="27"/>
      <c r="M1198" s="27"/>
      <c r="N1198" s="27"/>
      <c r="O1198" s="27"/>
      <c r="P1198" s="27"/>
      <c r="Q1198" s="27"/>
      <c r="R1198" s="80"/>
      <c r="S1198" s="27"/>
      <c r="T1198" s="27"/>
      <c r="U1198" s="27"/>
      <c r="V1198" s="27"/>
      <c r="W1198" s="27"/>
      <c r="X1198" s="27"/>
      <c r="Y1198" s="27"/>
      <c r="Z1198" s="27"/>
      <c r="AA1198" s="27"/>
      <c r="AB1198" s="27"/>
      <c r="AC1198" s="27"/>
      <c r="AD1198" s="27"/>
      <c r="AE1198" s="27"/>
      <c r="AF1198" s="27"/>
      <c r="AG1198" s="27"/>
      <c r="AH1198" s="27"/>
      <c r="AI1198" s="27"/>
      <c r="AJ1198" s="27"/>
      <c r="AK1198" s="27"/>
      <c r="AL1198" s="27"/>
    </row>
    <row r="1199" spans="1:38">
      <c r="A1199" s="27"/>
      <c r="B1199" s="27"/>
      <c r="C1199" s="27"/>
      <c r="D1199" s="27"/>
      <c r="E1199" s="27"/>
      <c r="F1199" s="27"/>
      <c r="G1199" s="27"/>
      <c r="H1199" s="27"/>
      <c r="I1199" s="27"/>
      <c r="J1199" s="27"/>
      <c r="K1199" s="27"/>
      <c r="L1199" s="27"/>
      <c r="M1199" s="27"/>
      <c r="N1199" s="27"/>
      <c r="O1199" s="27"/>
      <c r="P1199" s="27"/>
      <c r="Q1199" s="27"/>
      <c r="R1199" s="80"/>
      <c r="S1199" s="27"/>
      <c r="T1199" s="27"/>
      <c r="U1199" s="27"/>
      <c r="V1199" s="27"/>
      <c r="W1199" s="27"/>
      <c r="X1199" s="27"/>
      <c r="Y1199" s="27"/>
      <c r="Z1199" s="27"/>
      <c r="AA1199" s="27"/>
      <c r="AB1199" s="27"/>
      <c r="AC1199" s="27"/>
      <c r="AD1199" s="27"/>
      <c r="AE1199" s="27"/>
      <c r="AF1199" s="27"/>
      <c r="AG1199" s="27"/>
      <c r="AH1199" s="27"/>
      <c r="AI1199" s="27"/>
      <c r="AJ1199" s="27"/>
      <c r="AK1199" s="27"/>
      <c r="AL1199" s="27"/>
    </row>
    <row r="1200" spans="1:38">
      <c r="A1200" s="27"/>
      <c r="B1200" s="27"/>
      <c r="C1200" s="27"/>
      <c r="D1200" s="27"/>
      <c r="E1200" s="27"/>
      <c r="F1200" s="27"/>
      <c r="G1200" s="27"/>
      <c r="H1200" s="27"/>
      <c r="I1200" s="27"/>
      <c r="J1200" s="27"/>
      <c r="K1200" s="27"/>
      <c r="L1200" s="27"/>
      <c r="M1200" s="27"/>
      <c r="N1200" s="27"/>
      <c r="O1200" s="27"/>
      <c r="P1200" s="27"/>
      <c r="Q1200" s="27"/>
      <c r="R1200" s="80"/>
      <c r="S1200" s="27"/>
      <c r="T1200" s="27"/>
      <c r="U1200" s="27"/>
      <c r="V1200" s="27"/>
      <c r="W1200" s="27"/>
      <c r="X1200" s="27"/>
      <c r="Y1200" s="27"/>
      <c r="Z1200" s="27"/>
      <c r="AA1200" s="27"/>
      <c r="AB1200" s="27"/>
      <c r="AC1200" s="27"/>
      <c r="AD1200" s="27"/>
      <c r="AE1200" s="27"/>
      <c r="AF1200" s="27"/>
      <c r="AG1200" s="27"/>
      <c r="AH1200" s="27"/>
      <c r="AI1200" s="27"/>
      <c r="AJ1200" s="27"/>
      <c r="AK1200" s="27"/>
      <c r="AL1200" s="27"/>
    </row>
  </sheetData>
  <mergeCells count="11">
    <mergeCell ref="A1:C1"/>
    <mergeCell ref="D1:O1"/>
    <mergeCell ref="P1:Q1"/>
    <mergeCell ref="R1:V1"/>
    <mergeCell ref="W1:AA1"/>
    <mergeCell ref="AB1:AF1"/>
    <mergeCell ref="AG1:AJ1"/>
    <mergeCell ref="AK1:AL1"/>
    <mergeCell ref="R4:V4"/>
    <mergeCell ref="W4:AA4"/>
    <mergeCell ref="AB4:AF4"/>
  </mergeCells>
  <conditionalFormatting sqref="D5">
    <cfRule type="duplicateValues" dxfId="1" priority="1"/>
  </conditionalFormatting>
  <conditionalFormatting sqref="E2:F5">
    <cfRule type="duplicateValues" dxfId="1" priority="2"/>
  </conditionalFormatting>
  <dataValidations count="4">
    <dataValidation type="list" allowBlank="1" showInputMessage="1" showErrorMessage="1" sqref="D6:D1200">
      <formula1>"已存在,无规划,洽谈中"</formula1>
    </dataValidation>
    <dataValidation type="list" allowBlank="1" showInputMessage="1" showErrorMessage="1" sqref="J6:J1200">
      <formula1>"不合作,营业中,闭店,装修中"</formula1>
    </dataValidation>
    <dataValidation type="list" allowBlank="1" showInputMessage="1" showErrorMessage="1" sqref="O6:O1200">
      <formula1>"ITmall,电子一条街,其他"</formula1>
    </dataValidation>
    <dataValidation type="list" allowBlank="1" showInputMessage="1" showErrorMessage="1" sqref="AB6:AF1200">
      <formula1>"TOP1,TOP2,TOP3,其他"</formula1>
    </dataValidation>
  </dataValidation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9"/>
  <sheetViews>
    <sheetView zoomScale="85" zoomScaleNormal="85" topLeftCell="A2" workbookViewId="0">
      <selection activeCell="O36" sqref="O36"/>
    </sheetView>
  </sheetViews>
  <sheetFormatPr defaultColWidth="9.13333333333333" defaultRowHeight="16.5"/>
  <cols>
    <col min="1" max="5" width="9.13333333333333" style="7" customWidth="1"/>
    <col min="6" max="6" width="33.8666666666667" style="7" customWidth="1"/>
    <col min="7" max="7" width="13.4" style="7" customWidth="1"/>
    <col min="8" max="20" width="9.13333333333333" style="7" customWidth="1"/>
    <col min="21" max="21" width="11.8" style="7" customWidth="1"/>
    <col min="22" max="30" width="9.13333333333333" style="7" customWidth="1"/>
    <col min="31" max="31" width="12.4" style="7" customWidth="1"/>
    <col min="32" max="16384" width="9.13333333333333" style="7" customWidth="1"/>
  </cols>
  <sheetData>
    <row r="1" s="4" customFormat="1" ht="14.65" customHeight="1" spans="1:37">
      <c r="A1" s="8" t="s">
        <v>0</v>
      </c>
      <c r="B1" s="9"/>
      <c r="C1" s="10"/>
      <c r="D1" s="11" t="s">
        <v>375</v>
      </c>
      <c r="E1" s="12"/>
      <c r="F1" s="12"/>
      <c r="G1" s="12"/>
      <c r="H1" s="12"/>
      <c r="I1" s="12"/>
      <c r="J1" s="12"/>
      <c r="K1" s="12"/>
      <c r="L1" s="12"/>
      <c r="M1" s="12"/>
      <c r="N1" s="12"/>
      <c r="O1" s="12"/>
      <c r="P1" s="12"/>
      <c r="Q1" s="13"/>
      <c r="R1" s="14" t="s">
        <v>376</v>
      </c>
      <c r="S1" s="12"/>
      <c r="T1" s="12"/>
      <c r="U1" s="12"/>
      <c r="V1" s="12"/>
      <c r="W1" s="12"/>
      <c r="X1" s="12"/>
      <c r="Y1" s="12"/>
      <c r="Z1" s="12"/>
      <c r="AA1" s="13"/>
      <c r="AB1" s="15" t="s">
        <v>511</v>
      </c>
      <c r="AC1" s="12"/>
      <c r="AD1" s="12"/>
      <c r="AE1" s="16" t="s">
        <v>512</v>
      </c>
      <c r="AF1" s="12"/>
      <c r="AG1" s="12"/>
      <c r="AH1" s="12"/>
      <c r="AI1" s="13"/>
      <c r="AJ1" s="17" t="s">
        <v>8</v>
      </c>
      <c r="AK1" s="13"/>
    </row>
    <row r="2" s="5" customFormat="1" ht="58.5" customHeight="1" spans="1:37">
      <c r="A2" s="124" t="s">
        <v>513</v>
      </c>
      <c r="B2" s="124" t="s">
        <v>514</v>
      </c>
      <c r="C2" s="124" t="s">
        <v>515</v>
      </c>
      <c r="D2" s="124" t="s">
        <v>516</v>
      </c>
      <c r="E2" s="124" t="s">
        <v>517</v>
      </c>
      <c r="F2" s="124" t="s">
        <v>518</v>
      </c>
      <c r="G2" s="124" t="s">
        <v>387</v>
      </c>
      <c r="H2" s="124" t="s">
        <v>519</v>
      </c>
      <c r="I2" s="124" t="s">
        <v>520</v>
      </c>
      <c r="J2" s="124" t="s">
        <v>521</v>
      </c>
      <c r="K2" s="124" t="s">
        <v>522</v>
      </c>
      <c r="L2" s="124" t="s">
        <v>523</v>
      </c>
      <c r="M2" s="124" t="s">
        <v>524</v>
      </c>
      <c r="N2" s="124" t="s">
        <v>525</v>
      </c>
      <c r="O2" s="124" t="s">
        <v>526</v>
      </c>
      <c r="P2" s="124" t="s">
        <v>527</v>
      </c>
      <c r="Q2" s="124" t="s">
        <v>528</v>
      </c>
      <c r="R2" s="124" t="s">
        <v>529</v>
      </c>
      <c r="S2" s="124" t="s">
        <v>530</v>
      </c>
      <c r="T2" s="124" t="s">
        <v>531</v>
      </c>
      <c r="U2" s="124" t="s">
        <v>532</v>
      </c>
      <c r="V2" s="124" t="s">
        <v>533</v>
      </c>
      <c r="W2" s="124" t="s">
        <v>534</v>
      </c>
      <c r="X2" s="124" t="s">
        <v>535</v>
      </c>
      <c r="Y2" s="124" t="s">
        <v>536</v>
      </c>
      <c r="Z2" s="124" t="s">
        <v>537</v>
      </c>
      <c r="AA2" s="124" t="s">
        <v>538</v>
      </c>
      <c r="AB2" s="124" t="s">
        <v>539</v>
      </c>
      <c r="AC2" s="124" t="s">
        <v>540</v>
      </c>
      <c r="AD2" s="124" t="s">
        <v>541</v>
      </c>
      <c r="AE2" s="124" t="s">
        <v>542</v>
      </c>
      <c r="AF2" s="124" t="s">
        <v>543</v>
      </c>
      <c r="AG2" s="124" t="s">
        <v>544</v>
      </c>
      <c r="AH2" s="124" t="s">
        <v>545</v>
      </c>
      <c r="AI2" s="124" t="s">
        <v>546</v>
      </c>
      <c r="AJ2" s="124" t="s">
        <v>547</v>
      </c>
      <c r="AK2" s="19" t="s">
        <v>548</v>
      </c>
    </row>
    <row r="3" s="6" customFormat="1" ht="27.75" customHeight="1" spans="1:37">
      <c r="A3" s="20" t="s">
        <v>442</v>
      </c>
      <c r="B3" s="20" t="s">
        <v>442</v>
      </c>
      <c r="C3" s="20" t="s">
        <v>442</v>
      </c>
      <c r="D3" s="20" t="s">
        <v>443</v>
      </c>
      <c r="E3" s="20" t="s">
        <v>443</v>
      </c>
      <c r="F3" s="20" t="s">
        <v>444</v>
      </c>
      <c r="G3" s="20" t="s">
        <v>442</v>
      </c>
      <c r="H3" s="20" t="s">
        <v>443</v>
      </c>
      <c r="I3" s="20" t="s">
        <v>443</v>
      </c>
      <c r="J3" s="20" t="s">
        <v>443</v>
      </c>
      <c r="K3" s="20" t="s">
        <v>443</v>
      </c>
      <c r="L3" s="20" t="s">
        <v>443</v>
      </c>
      <c r="M3" s="20" t="s">
        <v>443</v>
      </c>
      <c r="N3" s="20" t="s">
        <v>443</v>
      </c>
      <c r="O3" s="20" t="s">
        <v>443</v>
      </c>
      <c r="P3" s="20" t="s">
        <v>443</v>
      </c>
      <c r="Q3" s="20" t="s">
        <v>443</v>
      </c>
      <c r="R3" s="20" t="s">
        <v>443</v>
      </c>
      <c r="S3" s="20" t="s">
        <v>443</v>
      </c>
      <c r="T3" s="20" t="s">
        <v>442</v>
      </c>
      <c r="U3" s="20" t="s">
        <v>442</v>
      </c>
      <c r="V3" s="20" t="s">
        <v>442</v>
      </c>
      <c r="W3" s="20" t="s">
        <v>442</v>
      </c>
      <c r="X3" s="20" t="s">
        <v>442</v>
      </c>
      <c r="Y3" s="20" t="s">
        <v>442</v>
      </c>
      <c r="Z3" s="20" t="s">
        <v>442</v>
      </c>
      <c r="AA3" s="20" t="s">
        <v>442</v>
      </c>
      <c r="AB3" s="20" t="s">
        <v>443</v>
      </c>
      <c r="AC3" s="20" t="s">
        <v>442</v>
      </c>
      <c r="AD3" s="20" t="s">
        <v>443</v>
      </c>
      <c r="AE3" s="20" t="s">
        <v>442</v>
      </c>
      <c r="AF3" s="20" t="s">
        <v>442</v>
      </c>
      <c r="AG3" s="20" t="s">
        <v>442</v>
      </c>
      <c r="AH3" s="20" t="s">
        <v>442</v>
      </c>
      <c r="AI3" s="20" t="s">
        <v>442</v>
      </c>
      <c r="AJ3" s="20" t="s">
        <v>443</v>
      </c>
      <c r="AK3" s="20" t="s">
        <v>443</v>
      </c>
    </row>
    <row r="4" s="7" customFormat="1" spans="1:37">
      <c r="A4" s="21">
        <f>IFERROR(_xlfn.XLOOKUP($F4,IT通路门店!$P$6:$P$999998,IT通路门店!$A$6:$A$999998),"")</f>
        <v>0</v>
      </c>
      <c r="B4" s="21">
        <f>IFERROR(_xlfn.XLOOKUP($F4,IT通路门店!$P$6:$P$999998,IT通路门店!$A$6:$A$999998),"")</f>
        <v>0</v>
      </c>
      <c r="C4" s="21">
        <f>IFERROR(_xlfn.XLOOKUP($F4,IT通路门店!$P$6:$P$999998,IT通路门店!$C$6:$C$999998),"")</f>
        <v>0</v>
      </c>
      <c r="F4" s="21" t="str">
        <f t="array" ref="F4:F5">TRIM(_xlfn.UNIQUE(IT通路门店!$P6:$P999998))</f>
        <v>宝鸡艾瑞德网络科技有限公司</v>
      </c>
      <c r="G4" s="21" t="str">
        <f>IFERROR(_xlfn.XLOOKUP(F4,IT通路门店!$P$6:$P$999998,IT通路门店!$Q$6:$Q$999998),"0")</f>
        <v>200001350801</v>
      </c>
      <c r="T4" s="21">
        <f>COUNTIFS(IT通路门店!$P$6:$P$999998,IT客户沙盘!F4)</f>
        <v>1</v>
      </c>
      <c r="U4" s="21">
        <f>COUNTIFS(IT通路门店!$P$6:$P$999998,IT客户沙盘!F4,IT通路门店!$M$6:$M$999998,"&gt;50")</f>
        <v>0</v>
      </c>
      <c r="V4" s="21">
        <f t="shared" ref="V4:V67" si="0">SUM(W4:AA4)</f>
        <v>0</v>
      </c>
      <c r="W4" s="21">
        <f>SUMIFS(IT通路门店!W:W,IT通路门店!$P:$P,$F3)</f>
        <v>0</v>
      </c>
      <c r="X4" s="21">
        <f>SUMIFS(IT通路门店!X:X,IT通路门店!$P:$P,$F3)</f>
        <v>0</v>
      </c>
      <c r="Y4" s="21">
        <f>SUMIFS(IT通路门店!Y:Y,IT通路门店!$P:$P,$F3)</f>
        <v>0</v>
      </c>
      <c r="Z4" s="21">
        <f>SUMIFS(IT通路门店!Z:Z,IT通路门店!$P:$P,$F3)</f>
        <v>0</v>
      </c>
      <c r="AA4" s="21">
        <f>SUMIFS(IT通路门店!AA:AA,IT通路门店!$P:$P,$F3)</f>
        <v>0</v>
      </c>
      <c r="AC4" s="21">
        <f t="shared" ref="AC4:AC67" si="1">SUM(AE4:AI4)</f>
        <v>5</v>
      </c>
      <c r="AE4" s="21">
        <f>SUMIFS(IT通路门店!$R:$R,IT通路门店!$P:$P,$F4)</f>
        <v>0</v>
      </c>
      <c r="AF4" s="22">
        <f>SUMIFS(IT通路门店!S:S,IT通路门店!$P:$P,IT客户沙盘!$F4)</f>
        <v>3</v>
      </c>
      <c r="AG4" s="22">
        <f>SUMIFS(IT通路门店!T:T,IT通路门店!$P:$P,IT客户沙盘!$F4)</f>
        <v>2</v>
      </c>
      <c r="AH4" s="22">
        <f>SUMIFS(IT通路门店!U:U,IT通路门店!$P:$P,IT客户沙盘!$F4)</f>
        <v>0</v>
      </c>
      <c r="AI4" s="22">
        <f>SUMIFS(IT通路门店!V:V,IT通路门店!$P:$P,IT客户沙盘!$F4)</f>
        <v>0</v>
      </c>
    </row>
    <row r="5" spans="1:37">
      <c r="A5" s="21" t="str">
        <f>IFERROR(_xlfn.XLOOKUP($F5,IT通路门店!$P$6:$P$999998,IT通路门店!$A$6:$A$999998),"")</f>
        <v/>
      </c>
      <c r="B5" s="21" t="str">
        <f>IFERROR(_xlfn.XLOOKUP($F5,IT通路门店!$P$6:$P$999998,IT通路门店!$A$6:$A$999998),"")</f>
        <v/>
      </c>
      <c r="C5" s="21" t="str">
        <f>IFERROR(_xlfn.XLOOKUP($F5,IT通路门店!$P$6:$P$999998,IT通路门店!$C$6:$C$999998),"")</f>
        <v/>
      </c>
      <c r="F5" s="7" t="str">
        <v/>
      </c>
      <c r="G5" s="7" t="str">
        <f>IFERROR(_xlfn.XLOOKUP(F5,IT通路门店!$P$6:$P$999998,IT通路门店!$Q$6:$Q$999998),"0")</f>
        <v>0</v>
      </c>
      <c r="T5" s="21">
        <f>COUNTIFS(IT通路门店!$P$6:$P$999998,IT客户沙盘!F5)</f>
        <v>999992</v>
      </c>
      <c r="U5" s="21">
        <f>COUNTIFS(IT通路门店!$P$6:$P$999998,IT客户沙盘!F5,IT通路门店!$M$6:$M$999998,"&gt;50")</f>
        <v>0</v>
      </c>
      <c r="V5" s="21">
        <f t="shared" si="0"/>
        <v>1</v>
      </c>
      <c r="W5" s="21">
        <f>SUMIFS(IT通路门店!W:W,IT通路门店!$P:$P,$F4)</f>
        <v>0</v>
      </c>
      <c r="X5" s="21">
        <f>SUMIFS(IT通路门店!X:X,IT通路门店!$P:$P,$F4)</f>
        <v>0</v>
      </c>
      <c r="Y5" s="21">
        <f>SUMIFS(IT通路门店!Y:Y,IT通路门店!$P:$P,$F4)</f>
        <v>1</v>
      </c>
      <c r="Z5" s="21">
        <f>SUMIFS(IT通路门店!Z:Z,IT通路门店!$P:$P,$F4)</f>
        <v>0</v>
      </c>
      <c r="AA5" s="21">
        <f>SUMIFS(IT通路门店!AA:AA,IT通路门店!$P:$P,$F4)</f>
        <v>0</v>
      </c>
      <c r="AC5" s="21">
        <f t="shared" si="1"/>
        <v>0</v>
      </c>
      <c r="AE5" s="21">
        <f>SUMIFS(IT通路门店!$R:$R,IT通路门店!$P:$P,$F5)</f>
        <v>0</v>
      </c>
      <c r="AF5" s="22">
        <f>SUMIFS(IT通路门店!S:S,IT通路门店!$P:$P,IT客户沙盘!$F5)</f>
        <v>0</v>
      </c>
      <c r="AG5" s="22">
        <f>SUMIFS(IT通路门店!T:T,IT通路门店!$P:$P,IT客户沙盘!$F5)</f>
        <v>0</v>
      </c>
      <c r="AH5" s="22">
        <f>SUMIFS(IT通路门店!U:U,IT通路门店!$P:$P,IT客户沙盘!$F5)</f>
        <v>0</v>
      </c>
      <c r="AI5" s="22">
        <f>SUMIFS(IT通路门店!V:V,IT通路门店!$P:$P,IT客户沙盘!$F5)</f>
        <v>0</v>
      </c>
    </row>
    <row r="6" spans="1:37">
      <c r="A6" s="21">
        <f>IFERROR(_xlfn.XLOOKUP($F6,IT通路门店!$P$6:$P$999998,IT通路门店!$A$6:$A$999998),"")</f>
        <v>0</v>
      </c>
      <c r="B6" s="21">
        <f>IFERROR(_xlfn.XLOOKUP($F6,IT通路门店!$P$6:$P$999998,IT通路门店!$A$6:$A$999998),"")</f>
        <v>0</v>
      </c>
      <c r="C6" s="21">
        <f>IFERROR(_xlfn.XLOOKUP($F6,IT通路门店!$P$6:$P$999998,IT通路门店!$C$6:$C$999998),"")</f>
        <v>0</v>
      </c>
      <c r="G6" s="7">
        <f>IFERROR(_xlfn.XLOOKUP(F6,IT通路门店!$P$6:$P$999998,IT通路门店!$Q$6:$Q$999998),"0")</f>
        <v>0</v>
      </c>
      <c r="T6" s="21">
        <f>COUNTIFS(IT通路门店!$P$6:$P$999998,IT客户沙盘!F6)</f>
        <v>0</v>
      </c>
      <c r="U6" s="21">
        <f>COUNTIFS(IT通路门店!$P$6:$P$999998,IT客户沙盘!F6,IT通路门店!$M$6:$M$999998,"&gt;50")</f>
        <v>0</v>
      </c>
      <c r="V6" s="21">
        <f t="shared" si="0"/>
        <v>0</v>
      </c>
      <c r="W6" s="21">
        <f>SUMIFS(IT通路门店!W:W,IT通路门店!$P:$P,$F5)</f>
        <v>0</v>
      </c>
      <c r="X6" s="21">
        <f>SUMIFS(IT通路门店!X:X,IT通路门店!$P:$P,$F5)</f>
        <v>0</v>
      </c>
      <c r="Y6" s="21">
        <f>SUMIFS(IT通路门店!Y:Y,IT通路门店!$P:$P,$F5)</f>
        <v>0</v>
      </c>
      <c r="Z6" s="21">
        <f>SUMIFS(IT通路门店!Z:Z,IT通路门店!$P:$P,$F5)</f>
        <v>0</v>
      </c>
      <c r="AA6" s="21">
        <f>SUMIFS(IT通路门店!AA:AA,IT通路门店!$P:$P,$F5)</f>
        <v>0</v>
      </c>
      <c r="AC6" s="21">
        <f t="shared" si="1"/>
        <v>0</v>
      </c>
      <c r="AE6" s="21">
        <f>SUMIFS(IT通路门店!$R:$R,IT通路门店!$P:$P,$F6)</f>
        <v>0</v>
      </c>
      <c r="AF6" s="22">
        <f>SUMIFS(IT通路门店!S:S,IT通路门店!$P:$P,IT客户沙盘!$F6)</f>
        <v>0</v>
      </c>
      <c r="AG6" s="22">
        <f>SUMIFS(IT通路门店!T:T,IT通路门店!$P:$P,IT客户沙盘!$F6)</f>
        <v>0</v>
      </c>
      <c r="AH6" s="22">
        <f>SUMIFS(IT通路门店!U:U,IT通路门店!$P:$P,IT客户沙盘!$F6)</f>
        <v>0</v>
      </c>
      <c r="AI6" s="22">
        <f>SUMIFS(IT通路门店!V:V,IT通路门店!$P:$P,IT客户沙盘!$F6)</f>
        <v>0</v>
      </c>
    </row>
    <row r="7" spans="1:37">
      <c r="A7" s="21">
        <f>IFERROR(_xlfn.XLOOKUP($F7,IT通路门店!$P$6:$P$999998,IT通路门店!$A$6:$A$999998),"")</f>
        <v>0</v>
      </c>
      <c r="B7" s="21">
        <f>IFERROR(_xlfn.XLOOKUP($F7,IT通路门店!$P$6:$P$999998,IT通路门店!$A$6:$A$999998),"")</f>
        <v>0</v>
      </c>
      <c r="C7" s="21">
        <f>IFERROR(_xlfn.XLOOKUP($F7,IT通路门店!$P$6:$P$999998,IT通路门店!$C$6:$C$999998),"")</f>
        <v>0</v>
      </c>
      <c r="G7" s="7">
        <f>IFERROR(_xlfn.XLOOKUP(F7,IT通路门店!$P$6:$P$999998,IT通路门店!$Q$6:$Q$999998),"0")</f>
        <v>0</v>
      </c>
      <c r="T7" s="21">
        <f>COUNTIFS(IT通路门店!$P$6:$P$999998,IT客户沙盘!F7)</f>
        <v>0</v>
      </c>
      <c r="U7" s="21">
        <f>COUNTIFS(IT通路门店!$P$6:$P$999998,IT客户沙盘!F7,IT通路门店!$M$6:$M$999998,"&gt;50")</f>
        <v>0</v>
      </c>
      <c r="V7" s="21">
        <f t="shared" si="0"/>
        <v>0</v>
      </c>
      <c r="W7" s="21">
        <f>SUMIFS(IT通路门店!W:W,IT通路门店!$P:$P,$F6)</f>
        <v>0</v>
      </c>
      <c r="X7" s="21">
        <f>SUMIFS(IT通路门店!X:X,IT通路门店!$P:$P,$F6)</f>
        <v>0</v>
      </c>
      <c r="Y7" s="21">
        <f>SUMIFS(IT通路门店!Y:Y,IT通路门店!$P:$P,$F6)</f>
        <v>0</v>
      </c>
      <c r="Z7" s="21">
        <f>SUMIFS(IT通路门店!Z:Z,IT通路门店!$P:$P,$F6)</f>
        <v>0</v>
      </c>
      <c r="AA7" s="21">
        <f>SUMIFS(IT通路门店!AA:AA,IT通路门店!$P:$P,$F6)</f>
        <v>0</v>
      </c>
      <c r="AC7" s="21">
        <f t="shared" si="1"/>
        <v>0</v>
      </c>
      <c r="AE7" s="21">
        <f>SUMIFS(IT通路门店!$R:$R,IT通路门店!$P:$P,$F7)</f>
        <v>0</v>
      </c>
      <c r="AF7" s="22">
        <f>SUMIFS(IT通路门店!S:S,IT通路门店!$P:$P,IT客户沙盘!$F7)</f>
        <v>0</v>
      </c>
      <c r="AG7" s="22">
        <f>SUMIFS(IT通路门店!T:T,IT通路门店!$P:$P,IT客户沙盘!$F7)</f>
        <v>0</v>
      </c>
      <c r="AH7" s="22">
        <f>SUMIFS(IT通路门店!U:U,IT通路门店!$P:$P,IT客户沙盘!$F7)</f>
        <v>0</v>
      </c>
      <c r="AI7" s="22">
        <f>SUMIFS(IT通路门店!V:V,IT通路门店!$P:$P,IT客户沙盘!$F7)</f>
        <v>0</v>
      </c>
    </row>
    <row r="8" spans="1:37">
      <c r="A8" s="21">
        <f>IFERROR(_xlfn.XLOOKUP($F8,IT通路门店!$P$6:$P$999998,IT通路门店!$A$6:$A$999998),"")</f>
        <v>0</v>
      </c>
      <c r="B8" s="21">
        <f>IFERROR(_xlfn.XLOOKUP($F8,IT通路门店!$P$6:$P$999998,IT通路门店!$A$6:$A$999998),"")</f>
        <v>0</v>
      </c>
      <c r="C8" s="21">
        <f>IFERROR(_xlfn.XLOOKUP($F8,IT通路门店!$P$6:$P$999998,IT通路门店!$C$6:$C$999998),"")</f>
        <v>0</v>
      </c>
      <c r="G8" s="7">
        <f>IFERROR(_xlfn.XLOOKUP(F8,IT通路门店!$P$6:$P$999998,IT通路门店!$Q$6:$Q$999998),"0")</f>
        <v>0</v>
      </c>
      <c r="T8" s="21">
        <f>COUNTIFS(IT通路门店!$P$6:$P$999998,IT客户沙盘!F8)</f>
        <v>0</v>
      </c>
      <c r="U8" s="21">
        <f>COUNTIFS(IT通路门店!$P$6:$P$999998,IT客户沙盘!F8,IT通路门店!$M$6:$M$999998,"&gt;50")</f>
        <v>0</v>
      </c>
      <c r="V8" s="21">
        <f t="shared" si="0"/>
        <v>0</v>
      </c>
      <c r="W8" s="21">
        <f>SUMIFS(IT通路门店!W:W,IT通路门店!$P:$P,$F7)</f>
        <v>0</v>
      </c>
      <c r="X8" s="21">
        <f>SUMIFS(IT通路门店!X:X,IT通路门店!$P:$P,$F7)</f>
        <v>0</v>
      </c>
      <c r="Y8" s="21">
        <f>SUMIFS(IT通路门店!Y:Y,IT通路门店!$P:$P,$F7)</f>
        <v>0</v>
      </c>
      <c r="Z8" s="21">
        <f>SUMIFS(IT通路门店!Z:Z,IT通路门店!$P:$P,$F7)</f>
        <v>0</v>
      </c>
      <c r="AA8" s="21">
        <f>SUMIFS(IT通路门店!AA:AA,IT通路门店!$P:$P,$F7)</f>
        <v>0</v>
      </c>
      <c r="AC8" s="21">
        <f t="shared" si="1"/>
        <v>0</v>
      </c>
      <c r="AE8" s="21">
        <f>SUMIFS(IT通路门店!$R:$R,IT通路门店!$P:$P,$F8)</f>
        <v>0</v>
      </c>
      <c r="AF8" s="22">
        <f>SUMIFS(IT通路门店!S:S,IT通路门店!$P:$P,IT客户沙盘!$F8)</f>
        <v>0</v>
      </c>
      <c r="AG8" s="22">
        <f>SUMIFS(IT通路门店!T:T,IT通路门店!$P:$P,IT客户沙盘!$F8)</f>
        <v>0</v>
      </c>
      <c r="AH8" s="22">
        <f>SUMIFS(IT通路门店!U:U,IT通路门店!$P:$P,IT客户沙盘!$F8)</f>
        <v>0</v>
      </c>
      <c r="AI8" s="22">
        <f>SUMIFS(IT通路门店!V:V,IT通路门店!$P:$P,IT客户沙盘!$F8)</f>
        <v>0</v>
      </c>
    </row>
    <row r="9" spans="1:37">
      <c r="A9" s="21">
        <f>IFERROR(_xlfn.XLOOKUP($F9,IT通路门店!$P$6:$P$999998,IT通路门店!$A$6:$A$999998),"")</f>
        <v>0</v>
      </c>
      <c r="B9" s="21">
        <f>IFERROR(_xlfn.XLOOKUP($F9,IT通路门店!$P$6:$P$999998,IT通路门店!$A$6:$A$999998),"")</f>
        <v>0</v>
      </c>
      <c r="C9" s="21">
        <f>IFERROR(_xlfn.XLOOKUP($F9,IT通路门店!$P$6:$P$999998,IT通路门店!$C$6:$C$999998),"")</f>
        <v>0</v>
      </c>
      <c r="G9" s="7">
        <f>IFERROR(_xlfn.XLOOKUP(F9,IT通路门店!$P$6:$P$999998,IT通路门店!$Q$6:$Q$999998),"0")</f>
        <v>0</v>
      </c>
      <c r="T9" s="21">
        <f>COUNTIFS(IT通路门店!$P$6:$P$999998,IT客户沙盘!F9)</f>
        <v>0</v>
      </c>
      <c r="U9" s="21">
        <f>COUNTIFS(IT通路门店!$P$6:$P$999998,IT客户沙盘!F9,IT通路门店!$M$6:$M$999998,"&gt;50")</f>
        <v>0</v>
      </c>
      <c r="V9" s="21">
        <f t="shared" si="0"/>
        <v>0</v>
      </c>
      <c r="W9" s="21">
        <f>SUMIFS(IT通路门店!W:W,IT通路门店!$P:$P,$F8)</f>
        <v>0</v>
      </c>
      <c r="X9" s="21">
        <f>SUMIFS(IT通路门店!X:X,IT通路门店!$P:$P,$F8)</f>
        <v>0</v>
      </c>
      <c r="Y9" s="21">
        <f>SUMIFS(IT通路门店!Y:Y,IT通路门店!$P:$P,$F8)</f>
        <v>0</v>
      </c>
      <c r="Z9" s="21">
        <f>SUMIFS(IT通路门店!Z:Z,IT通路门店!$P:$P,$F8)</f>
        <v>0</v>
      </c>
      <c r="AA9" s="21">
        <f>SUMIFS(IT通路门店!AA:AA,IT通路门店!$P:$P,$F8)</f>
        <v>0</v>
      </c>
      <c r="AC9" s="21">
        <f t="shared" si="1"/>
        <v>0</v>
      </c>
      <c r="AE9" s="21">
        <f>SUMIFS(IT通路门店!$R:$R,IT通路门店!$P:$P,$F9)</f>
        <v>0</v>
      </c>
      <c r="AF9" s="22">
        <f>SUMIFS(IT通路门店!S:S,IT通路门店!$P:$P,IT客户沙盘!$F9)</f>
        <v>0</v>
      </c>
      <c r="AG9" s="22">
        <f>SUMIFS(IT通路门店!T:T,IT通路门店!$P:$P,IT客户沙盘!$F9)</f>
        <v>0</v>
      </c>
      <c r="AH9" s="22">
        <f>SUMIFS(IT通路门店!U:U,IT通路门店!$P:$P,IT客户沙盘!$F9)</f>
        <v>0</v>
      </c>
      <c r="AI9" s="22">
        <f>SUMIFS(IT通路门店!V:V,IT通路门店!$P:$P,IT客户沙盘!$F9)</f>
        <v>0</v>
      </c>
    </row>
    <row r="10" spans="1:37">
      <c r="A10" s="21">
        <f>IFERROR(_xlfn.XLOOKUP($F10,IT通路门店!$P$6:$P$999998,IT通路门店!$A$6:$A$999998),"")</f>
        <v>0</v>
      </c>
      <c r="B10" s="21">
        <f>IFERROR(_xlfn.XLOOKUP($F10,IT通路门店!$P$6:$P$999998,IT通路门店!$A$6:$A$999998),"")</f>
        <v>0</v>
      </c>
      <c r="C10" s="21">
        <f>IFERROR(_xlfn.XLOOKUP($F10,IT通路门店!$P$6:$P$999998,IT通路门店!$C$6:$C$999998),"")</f>
        <v>0</v>
      </c>
      <c r="G10" s="7">
        <f>IFERROR(_xlfn.XLOOKUP(F10,IT通路门店!$P$6:$P$999998,IT通路门店!$Q$6:$Q$999998),"0")</f>
        <v>0</v>
      </c>
      <c r="T10" s="21">
        <f>COUNTIFS(IT通路门店!$P$6:$P$999998,IT客户沙盘!F10)</f>
        <v>0</v>
      </c>
      <c r="U10" s="21">
        <f>COUNTIFS(IT通路门店!$P$6:$P$999998,IT客户沙盘!F10,IT通路门店!$M$6:$M$999998,"&gt;50")</f>
        <v>0</v>
      </c>
      <c r="V10" s="21">
        <f t="shared" si="0"/>
        <v>0</v>
      </c>
      <c r="W10" s="21">
        <f>SUMIFS(IT通路门店!W:W,IT通路门店!$P:$P,$F9)</f>
        <v>0</v>
      </c>
      <c r="X10" s="21">
        <f>SUMIFS(IT通路门店!X:X,IT通路门店!$P:$P,$F9)</f>
        <v>0</v>
      </c>
      <c r="Y10" s="21">
        <f>SUMIFS(IT通路门店!Y:Y,IT通路门店!$P:$P,$F9)</f>
        <v>0</v>
      </c>
      <c r="Z10" s="21">
        <f>SUMIFS(IT通路门店!Z:Z,IT通路门店!$P:$P,$F9)</f>
        <v>0</v>
      </c>
      <c r="AA10" s="21">
        <f>SUMIFS(IT通路门店!AA:AA,IT通路门店!$P:$P,$F9)</f>
        <v>0</v>
      </c>
      <c r="AC10" s="21">
        <f t="shared" si="1"/>
        <v>0</v>
      </c>
      <c r="AE10" s="21">
        <f>SUMIFS(IT通路门店!$R:$R,IT通路门店!$P:$P,$F10)</f>
        <v>0</v>
      </c>
      <c r="AF10" s="22">
        <f>SUMIFS(IT通路门店!S:S,IT通路门店!$P:$P,IT客户沙盘!$F10)</f>
        <v>0</v>
      </c>
      <c r="AG10" s="22">
        <f>SUMIFS(IT通路门店!T:T,IT通路门店!$P:$P,IT客户沙盘!$F10)</f>
        <v>0</v>
      </c>
      <c r="AH10" s="22">
        <f>SUMIFS(IT通路门店!U:U,IT通路门店!$P:$P,IT客户沙盘!$F10)</f>
        <v>0</v>
      </c>
      <c r="AI10" s="22">
        <f>SUMIFS(IT通路门店!V:V,IT通路门店!$P:$P,IT客户沙盘!$F10)</f>
        <v>0</v>
      </c>
    </row>
    <row r="11" spans="1:37">
      <c r="A11" s="21">
        <f>IFERROR(_xlfn.XLOOKUP($F11,IT通路门店!$P$6:$P$999998,IT通路门店!$A$6:$A$999998),"")</f>
        <v>0</v>
      </c>
      <c r="B11" s="21">
        <f>IFERROR(_xlfn.XLOOKUP($F11,IT通路门店!$P$6:$P$999998,IT通路门店!$A$6:$A$999998),"")</f>
        <v>0</v>
      </c>
      <c r="C11" s="21">
        <f>IFERROR(_xlfn.XLOOKUP($F11,IT通路门店!$P$6:$P$999998,IT通路门店!$C$6:$C$999998),"")</f>
        <v>0</v>
      </c>
      <c r="G11" s="7">
        <f>IFERROR(_xlfn.XLOOKUP(F11,IT通路门店!$P$6:$P$999998,IT通路门店!$Q$6:$Q$999998),"0")</f>
        <v>0</v>
      </c>
      <c r="T11" s="21">
        <f>COUNTIFS(IT通路门店!$P$6:$P$999998,IT客户沙盘!F11)</f>
        <v>0</v>
      </c>
      <c r="U11" s="21">
        <f>COUNTIFS(IT通路门店!$P$6:$P$999998,IT客户沙盘!F11,IT通路门店!$M$6:$M$999998,"&gt;50")</f>
        <v>0</v>
      </c>
      <c r="V11" s="21">
        <f t="shared" si="0"/>
        <v>0</v>
      </c>
      <c r="W11" s="21">
        <f>SUMIFS(IT通路门店!W:W,IT通路门店!$P:$P,$F10)</f>
        <v>0</v>
      </c>
      <c r="X11" s="21">
        <f>SUMIFS(IT通路门店!X:X,IT通路门店!$P:$P,$F10)</f>
        <v>0</v>
      </c>
      <c r="Y11" s="21">
        <f>SUMIFS(IT通路门店!Y:Y,IT通路门店!$P:$P,$F10)</f>
        <v>0</v>
      </c>
      <c r="Z11" s="21">
        <f>SUMIFS(IT通路门店!Z:Z,IT通路门店!$P:$P,$F10)</f>
        <v>0</v>
      </c>
      <c r="AA11" s="21">
        <f>SUMIFS(IT通路门店!AA:AA,IT通路门店!$P:$P,$F10)</f>
        <v>0</v>
      </c>
      <c r="AC11" s="21">
        <f t="shared" si="1"/>
        <v>0</v>
      </c>
      <c r="AE11" s="21">
        <f>SUMIFS(IT通路门店!$R:$R,IT通路门店!$P:$P,$F11)</f>
        <v>0</v>
      </c>
      <c r="AF11" s="22">
        <f>SUMIFS(IT通路门店!S:S,IT通路门店!$P:$P,IT客户沙盘!$F11)</f>
        <v>0</v>
      </c>
      <c r="AG11" s="22">
        <f>SUMIFS(IT通路门店!T:T,IT通路门店!$P:$P,IT客户沙盘!$F11)</f>
        <v>0</v>
      </c>
      <c r="AH11" s="22">
        <f>SUMIFS(IT通路门店!U:U,IT通路门店!$P:$P,IT客户沙盘!$F11)</f>
        <v>0</v>
      </c>
      <c r="AI11" s="22">
        <f>SUMIFS(IT通路门店!V:V,IT通路门店!$P:$P,IT客户沙盘!$F11)</f>
        <v>0</v>
      </c>
    </row>
    <row r="12" spans="1:37">
      <c r="A12" s="21">
        <f>IFERROR(_xlfn.XLOOKUP($F12,IT通路门店!$P$6:$P$999998,IT通路门店!$A$6:$A$999998),"")</f>
        <v>0</v>
      </c>
      <c r="B12" s="21">
        <f>IFERROR(_xlfn.XLOOKUP($F12,IT通路门店!$P$6:$P$999998,IT通路门店!$A$6:$A$999998),"")</f>
        <v>0</v>
      </c>
      <c r="C12" s="21">
        <f>IFERROR(_xlfn.XLOOKUP($F12,IT通路门店!$P$6:$P$999998,IT通路门店!$C$6:$C$999998),"")</f>
        <v>0</v>
      </c>
      <c r="G12" s="7">
        <f>IFERROR(_xlfn.XLOOKUP(F12,IT通路门店!$P$6:$P$999998,IT通路门店!$Q$6:$Q$999998),"0")</f>
        <v>0</v>
      </c>
      <c r="T12" s="21">
        <f>COUNTIFS(IT通路门店!$P$6:$P$999998,IT客户沙盘!F12)</f>
        <v>0</v>
      </c>
      <c r="U12" s="21">
        <f>COUNTIFS(IT通路门店!$P$6:$P$999998,IT客户沙盘!F12,IT通路门店!$M$6:$M$999998,"&gt;50")</f>
        <v>0</v>
      </c>
      <c r="V12" s="21">
        <f t="shared" si="0"/>
        <v>0</v>
      </c>
      <c r="W12" s="21">
        <f>SUMIFS(IT通路门店!W:W,IT通路门店!$P:$P,$F11)</f>
        <v>0</v>
      </c>
      <c r="X12" s="21">
        <f>SUMIFS(IT通路门店!X:X,IT通路门店!$P:$P,$F11)</f>
        <v>0</v>
      </c>
      <c r="Y12" s="21">
        <f>SUMIFS(IT通路门店!Y:Y,IT通路门店!$P:$P,$F11)</f>
        <v>0</v>
      </c>
      <c r="Z12" s="21">
        <f>SUMIFS(IT通路门店!Z:Z,IT通路门店!$P:$P,$F11)</f>
        <v>0</v>
      </c>
      <c r="AA12" s="21">
        <f>SUMIFS(IT通路门店!AA:AA,IT通路门店!$P:$P,$F11)</f>
        <v>0</v>
      </c>
      <c r="AC12" s="21">
        <f t="shared" si="1"/>
        <v>0</v>
      </c>
      <c r="AE12" s="21">
        <f>SUMIFS(IT通路门店!$R:$R,IT通路门店!$P:$P,$F12)</f>
        <v>0</v>
      </c>
      <c r="AF12" s="22">
        <f>SUMIFS(IT通路门店!S:S,IT通路门店!$P:$P,IT客户沙盘!$F12)</f>
        <v>0</v>
      </c>
      <c r="AG12" s="22">
        <f>SUMIFS(IT通路门店!T:T,IT通路门店!$P:$P,IT客户沙盘!$F12)</f>
        <v>0</v>
      </c>
      <c r="AH12" s="22">
        <f>SUMIFS(IT通路门店!U:U,IT通路门店!$P:$P,IT客户沙盘!$F12)</f>
        <v>0</v>
      </c>
      <c r="AI12" s="22">
        <f>SUMIFS(IT通路门店!V:V,IT通路门店!$P:$P,IT客户沙盘!$F12)</f>
        <v>0</v>
      </c>
    </row>
    <row r="13" spans="1:37">
      <c r="A13" s="21">
        <f>IFERROR(_xlfn.XLOOKUP($F13,IT通路门店!$P$6:$P$999998,IT通路门店!$A$6:$A$999998),"")</f>
        <v>0</v>
      </c>
      <c r="B13" s="21">
        <f>IFERROR(_xlfn.XLOOKUP($F13,IT通路门店!$P$6:$P$999998,IT通路门店!$A$6:$A$999998),"")</f>
        <v>0</v>
      </c>
      <c r="C13" s="21">
        <f>IFERROR(_xlfn.XLOOKUP($F13,IT通路门店!$P$6:$P$999998,IT通路门店!$C$6:$C$999998),"")</f>
        <v>0</v>
      </c>
      <c r="G13" s="7">
        <f>IFERROR(_xlfn.XLOOKUP(F13,IT通路门店!$P$6:$P$999998,IT通路门店!$Q$6:$Q$999998),"0")</f>
        <v>0</v>
      </c>
      <c r="T13" s="21">
        <f>COUNTIFS(IT通路门店!$P$6:$P$999998,IT客户沙盘!F13)</f>
        <v>0</v>
      </c>
      <c r="U13" s="21">
        <f>COUNTIFS(IT通路门店!$P$6:$P$999998,IT客户沙盘!F13,IT通路门店!$M$6:$M$999998,"&gt;50")</f>
        <v>0</v>
      </c>
      <c r="V13" s="21">
        <f t="shared" si="0"/>
        <v>0</v>
      </c>
      <c r="W13" s="21">
        <f>SUMIFS(IT通路门店!W:W,IT通路门店!$P:$P,$F12)</f>
        <v>0</v>
      </c>
      <c r="X13" s="21">
        <f>SUMIFS(IT通路门店!X:X,IT通路门店!$P:$P,$F12)</f>
        <v>0</v>
      </c>
      <c r="Y13" s="21">
        <f>SUMIFS(IT通路门店!Y:Y,IT通路门店!$P:$P,$F12)</f>
        <v>0</v>
      </c>
      <c r="Z13" s="21">
        <f>SUMIFS(IT通路门店!Z:Z,IT通路门店!$P:$P,$F12)</f>
        <v>0</v>
      </c>
      <c r="AA13" s="21">
        <f>SUMIFS(IT通路门店!AA:AA,IT通路门店!$P:$P,$F12)</f>
        <v>0</v>
      </c>
      <c r="AC13" s="21">
        <f t="shared" si="1"/>
        <v>0</v>
      </c>
      <c r="AE13" s="21">
        <f>SUMIFS(IT通路门店!$R:$R,IT通路门店!$P:$P,$F13)</f>
        <v>0</v>
      </c>
      <c r="AF13" s="22">
        <f>SUMIFS(IT通路门店!S:S,IT通路门店!$P:$P,IT客户沙盘!$F13)</f>
        <v>0</v>
      </c>
      <c r="AG13" s="22">
        <f>SUMIFS(IT通路门店!T:T,IT通路门店!$P:$P,IT客户沙盘!$F13)</f>
        <v>0</v>
      </c>
      <c r="AH13" s="22">
        <f>SUMIFS(IT通路门店!U:U,IT通路门店!$P:$P,IT客户沙盘!$F13)</f>
        <v>0</v>
      </c>
      <c r="AI13" s="22">
        <f>SUMIFS(IT通路门店!V:V,IT通路门店!$P:$P,IT客户沙盘!$F13)</f>
        <v>0</v>
      </c>
    </row>
    <row r="14" spans="1:37">
      <c r="A14" s="21">
        <f>IFERROR(_xlfn.XLOOKUP($F14,IT通路门店!$P$6:$P$999998,IT通路门店!$A$6:$A$999998),"")</f>
        <v>0</v>
      </c>
      <c r="B14" s="21">
        <f>IFERROR(_xlfn.XLOOKUP($F14,IT通路门店!$P$6:$P$999998,IT通路门店!$A$6:$A$999998),"")</f>
        <v>0</v>
      </c>
      <c r="C14" s="21">
        <f>IFERROR(_xlfn.XLOOKUP($F14,IT通路门店!$P$6:$P$999998,IT通路门店!$C$6:$C$999998),"")</f>
        <v>0</v>
      </c>
      <c r="G14" s="7">
        <f>IFERROR(_xlfn.XLOOKUP(F14,IT通路门店!$P$6:$P$999998,IT通路门店!$Q$6:$Q$999998),"0")</f>
        <v>0</v>
      </c>
      <c r="T14" s="21">
        <f>COUNTIFS(IT通路门店!$P$6:$P$999998,IT客户沙盘!F14)</f>
        <v>0</v>
      </c>
      <c r="U14" s="21">
        <f>COUNTIFS(IT通路门店!$P$6:$P$999998,IT客户沙盘!F14,IT通路门店!$M$6:$M$999998,"&gt;50")</f>
        <v>0</v>
      </c>
      <c r="V14" s="21">
        <f t="shared" si="0"/>
        <v>0</v>
      </c>
      <c r="W14" s="21">
        <f>SUMIFS(IT通路门店!W:W,IT通路门店!$P:$P,$F13)</f>
        <v>0</v>
      </c>
      <c r="X14" s="21">
        <f>SUMIFS(IT通路门店!X:X,IT通路门店!$P:$P,$F13)</f>
        <v>0</v>
      </c>
      <c r="Y14" s="21">
        <f>SUMIFS(IT通路门店!Y:Y,IT通路门店!$P:$P,$F13)</f>
        <v>0</v>
      </c>
      <c r="Z14" s="21">
        <f>SUMIFS(IT通路门店!Z:Z,IT通路门店!$P:$P,$F13)</f>
        <v>0</v>
      </c>
      <c r="AA14" s="21">
        <f>SUMIFS(IT通路门店!AA:AA,IT通路门店!$P:$P,$F13)</f>
        <v>0</v>
      </c>
      <c r="AC14" s="21">
        <f t="shared" si="1"/>
        <v>0</v>
      </c>
      <c r="AE14" s="21">
        <f>SUMIFS(IT通路门店!$R:$R,IT通路门店!$P:$P,$F14)</f>
        <v>0</v>
      </c>
      <c r="AF14" s="22">
        <f>SUMIFS(IT通路门店!S:S,IT通路门店!$P:$P,IT客户沙盘!$F14)</f>
        <v>0</v>
      </c>
      <c r="AG14" s="22">
        <f>SUMIFS(IT通路门店!T:T,IT通路门店!$P:$P,IT客户沙盘!$F14)</f>
        <v>0</v>
      </c>
      <c r="AH14" s="22">
        <f>SUMIFS(IT通路门店!U:U,IT通路门店!$P:$P,IT客户沙盘!$F14)</f>
        <v>0</v>
      </c>
      <c r="AI14" s="22">
        <f>SUMIFS(IT通路门店!V:V,IT通路门店!$P:$P,IT客户沙盘!$F14)</f>
        <v>0</v>
      </c>
    </row>
    <row r="15" spans="1:37">
      <c r="A15" s="21">
        <f>IFERROR(_xlfn.XLOOKUP($F15,IT通路门店!$P$6:$P$999998,IT通路门店!$A$6:$A$999998),"")</f>
        <v>0</v>
      </c>
      <c r="B15" s="21">
        <f>IFERROR(_xlfn.XLOOKUP($F15,IT通路门店!$P$6:$P$999998,IT通路门店!$A$6:$A$999998),"")</f>
        <v>0</v>
      </c>
      <c r="C15" s="21">
        <f>IFERROR(_xlfn.XLOOKUP($F15,IT通路门店!$P$6:$P$999998,IT通路门店!$C$6:$C$999998),"")</f>
        <v>0</v>
      </c>
      <c r="G15" s="7">
        <f>IFERROR(_xlfn.XLOOKUP(F15,IT通路门店!$P$6:$P$999998,IT通路门店!$Q$6:$Q$999998),"0")</f>
        <v>0</v>
      </c>
      <c r="T15" s="21">
        <f>COUNTIFS(IT通路门店!$P$6:$P$999998,IT客户沙盘!F15)</f>
        <v>0</v>
      </c>
      <c r="U15" s="21">
        <f>COUNTIFS(IT通路门店!$P$6:$P$999998,IT客户沙盘!F15,IT通路门店!$M$6:$M$999998,"&gt;50")</f>
        <v>0</v>
      </c>
      <c r="V15" s="21">
        <f t="shared" si="0"/>
        <v>0</v>
      </c>
      <c r="W15" s="21">
        <f>SUMIFS(IT通路门店!W:W,IT通路门店!$P:$P,$F14)</f>
        <v>0</v>
      </c>
      <c r="X15" s="21">
        <f>SUMIFS(IT通路门店!X:X,IT通路门店!$P:$P,$F14)</f>
        <v>0</v>
      </c>
      <c r="Y15" s="21">
        <f>SUMIFS(IT通路门店!Y:Y,IT通路门店!$P:$P,$F14)</f>
        <v>0</v>
      </c>
      <c r="Z15" s="21">
        <f>SUMIFS(IT通路门店!Z:Z,IT通路门店!$P:$P,$F14)</f>
        <v>0</v>
      </c>
      <c r="AA15" s="21">
        <f>SUMIFS(IT通路门店!AA:AA,IT通路门店!$P:$P,$F14)</f>
        <v>0</v>
      </c>
      <c r="AC15" s="21">
        <f t="shared" si="1"/>
        <v>0</v>
      </c>
      <c r="AE15" s="21">
        <f>SUMIFS(IT通路门店!$R:$R,IT通路门店!$P:$P,$F15)</f>
        <v>0</v>
      </c>
      <c r="AF15" s="22">
        <f>SUMIFS(IT通路门店!S:S,IT通路门店!$P:$P,IT客户沙盘!$F15)</f>
        <v>0</v>
      </c>
      <c r="AG15" s="22">
        <f>SUMIFS(IT通路门店!T:T,IT通路门店!$P:$P,IT客户沙盘!$F15)</f>
        <v>0</v>
      </c>
      <c r="AH15" s="22">
        <f>SUMIFS(IT通路门店!U:U,IT通路门店!$P:$P,IT客户沙盘!$F15)</f>
        <v>0</v>
      </c>
      <c r="AI15" s="22">
        <f>SUMIFS(IT通路门店!V:V,IT通路门店!$P:$P,IT客户沙盘!$F15)</f>
        <v>0</v>
      </c>
    </row>
    <row r="16" spans="1:37">
      <c r="A16" s="21">
        <f>IFERROR(_xlfn.XLOOKUP($F16,IT通路门店!$P$6:$P$999998,IT通路门店!$A$6:$A$999998),"")</f>
        <v>0</v>
      </c>
      <c r="B16" s="21">
        <f>IFERROR(_xlfn.XLOOKUP($F16,IT通路门店!$P$6:$P$999998,IT通路门店!$A$6:$A$999998),"")</f>
        <v>0</v>
      </c>
      <c r="C16" s="21">
        <f>IFERROR(_xlfn.XLOOKUP($F16,IT通路门店!$P$6:$P$999998,IT通路门店!$C$6:$C$999998),"")</f>
        <v>0</v>
      </c>
      <c r="G16" s="7">
        <f>IFERROR(_xlfn.XLOOKUP(F16,IT通路门店!$P$6:$P$999998,IT通路门店!$Q$6:$Q$999998),"0")</f>
        <v>0</v>
      </c>
      <c r="T16" s="21">
        <f>COUNTIFS(IT通路门店!$P$6:$P$999998,IT客户沙盘!F16)</f>
        <v>0</v>
      </c>
      <c r="U16" s="21">
        <f>COUNTIFS(IT通路门店!$P$6:$P$999998,IT客户沙盘!F16,IT通路门店!$M$6:$M$999998,"&gt;50")</f>
        <v>0</v>
      </c>
      <c r="V16" s="21">
        <f t="shared" si="0"/>
        <v>0</v>
      </c>
      <c r="W16" s="21">
        <f>SUMIFS(IT通路门店!W:W,IT通路门店!$P:$P,$F15)</f>
        <v>0</v>
      </c>
      <c r="X16" s="21">
        <f>SUMIFS(IT通路门店!X:X,IT通路门店!$P:$P,$F15)</f>
        <v>0</v>
      </c>
      <c r="Y16" s="21">
        <f>SUMIFS(IT通路门店!Y:Y,IT通路门店!$P:$P,$F15)</f>
        <v>0</v>
      </c>
      <c r="Z16" s="21">
        <f>SUMIFS(IT通路门店!Z:Z,IT通路门店!$P:$P,$F15)</f>
        <v>0</v>
      </c>
      <c r="AA16" s="21">
        <f>SUMIFS(IT通路门店!AA:AA,IT通路门店!$P:$P,$F15)</f>
        <v>0</v>
      </c>
      <c r="AC16" s="21">
        <f t="shared" si="1"/>
        <v>0</v>
      </c>
      <c r="AE16" s="21">
        <f>SUMIFS(IT通路门店!$R:$R,IT通路门店!$P:$P,$F16)</f>
        <v>0</v>
      </c>
      <c r="AF16" s="22">
        <f>SUMIFS(IT通路门店!S:S,IT通路门店!$P:$P,IT客户沙盘!$F16)</f>
        <v>0</v>
      </c>
      <c r="AG16" s="22">
        <f>SUMIFS(IT通路门店!T:T,IT通路门店!$P:$P,IT客户沙盘!$F16)</f>
        <v>0</v>
      </c>
      <c r="AH16" s="22">
        <f>SUMIFS(IT通路门店!U:U,IT通路门店!$P:$P,IT客户沙盘!$F16)</f>
        <v>0</v>
      </c>
      <c r="AI16" s="22">
        <f>SUMIFS(IT通路门店!V:V,IT通路门店!$P:$P,IT客户沙盘!$F16)</f>
        <v>0</v>
      </c>
    </row>
    <row r="17" spans="1:35">
      <c r="A17" s="21">
        <f>IFERROR(_xlfn.XLOOKUP($F17,IT通路门店!$P$6:$P$999998,IT通路门店!$A$6:$A$999998),"")</f>
        <v>0</v>
      </c>
      <c r="B17" s="21">
        <f>IFERROR(_xlfn.XLOOKUP($F17,IT通路门店!$P$6:$P$999998,IT通路门店!$A$6:$A$999998),"")</f>
        <v>0</v>
      </c>
      <c r="C17" s="21">
        <f>IFERROR(_xlfn.XLOOKUP($F17,IT通路门店!$P$6:$P$999998,IT通路门店!$C$6:$C$999998),"")</f>
        <v>0</v>
      </c>
      <c r="G17" s="7">
        <f>IFERROR(_xlfn.XLOOKUP(F17,IT通路门店!$P$6:$P$999998,IT通路门店!$Q$6:$Q$999998),"0")</f>
        <v>0</v>
      </c>
      <c r="T17" s="21">
        <f>COUNTIFS(IT通路门店!$P$6:$P$999998,IT客户沙盘!F17)</f>
        <v>0</v>
      </c>
      <c r="U17" s="21">
        <f>COUNTIFS(IT通路门店!$P$6:$P$999998,IT客户沙盘!F17,IT通路门店!$M$6:$M$999998,"&gt;50")</f>
        <v>0</v>
      </c>
      <c r="V17" s="21">
        <f t="shared" si="0"/>
        <v>0</v>
      </c>
      <c r="W17" s="21">
        <f>SUMIFS(IT通路门店!W:W,IT通路门店!$P:$P,$F16)</f>
        <v>0</v>
      </c>
      <c r="X17" s="21">
        <f>SUMIFS(IT通路门店!X:X,IT通路门店!$P:$P,$F16)</f>
        <v>0</v>
      </c>
      <c r="Y17" s="21">
        <f>SUMIFS(IT通路门店!Y:Y,IT通路门店!$P:$P,$F16)</f>
        <v>0</v>
      </c>
      <c r="Z17" s="21">
        <f>SUMIFS(IT通路门店!Z:Z,IT通路门店!$P:$P,$F16)</f>
        <v>0</v>
      </c>
      <c r="AA17" s="21">
        <f>SUMIFS(IT通路门店!AA:AA,IT通路门店!$P:$P,$F16)</f>
        <v>0</v>
      </c>
      <c r="AC17" s="21">
        <f t="shared" si="1"/>
        <v>0</v>
      </c>
      <c r="AE17" s="21">
        <f>SUMIFS(IT通路门店!$R:$R,IT通路门店!$P:$P,$F17)</f>
        <v>0</v>
      </c>
      <c r="AF17" s="22">
        <f>SUMIFS(IT通路门店!S:S,IT通路门店!$P:$P,IT客户沙盘!$F17)</f>
        <v>0</v>
      </c>
      <c r="AG17" s="22">
        <f>SUMIFS(IT通路门店!T:T,IT通路门店!$P:$P,IT客户沙盘!$F17)</f>
        <v>0</v>
      </c>
      <c r="AH17" s="22">
        <f>SUMIFS(IT通路门店!U:U,IT通路门店!$P:$P,IT客户沙盘!$F17)</f>
        <v>0</v>
      </c>
      <c r="AI17" s="22">
        <f>SUMIFS(IT通路门店!V:V,IT通路门店!$P:$P,IT客户沙盘!$F17)</f>
        <v>0</v>
      </c>
    </row>
    <row r="18" spans="1:35">
      <c r="A18" s="21">
        <f>IFERROR(_xlfn.XLOOKUP($F18,IT通路门店!$P$6:$P$999998,IT通路门店!$A$6:$A$999998),"")</f>
        <v>0</v>
      </c>
      <c r="B18" s="21">
        <f>IFERROR(_xlfn.XLOOKUP($F18,IT通路门店!$P$6:$P$999998,IT通路门店!$A$6:$A$999998),"")</f>
        <v>0</v>
      </c>
      <c r="C18" s="21">
        <f>IFERROR(_xlfn.XLOOKUP($F18,IT通路门店!$P$6:$P$999998,IT通路门店!$C$6:$C$999998),"")</f>
        <v>0</v>
      </c>
      <c r="G18" s="7">
        <f>IFERROR(_xlfn.XLOOKUP(F18,IT通路门店!$P$6:$P$999998,IT通路门店!$Q$6:$Q$999998),"0")</f>
        <v>0</v>
      </c>
      <c r="T18" s="21">
        <f>COUNTIFS(IT通路门店!$P$6:$P$999998,IT客户沙盘!F18)</f>
        <v>0</v>
      </c>
      <c r="U18" s="21">
        <f>COUNTIFS(IT通路门店!$P$6:$P$999998,IT客户沙盘!F18,IT通路门店!$M$6:$M$999998,"&gt;50")</f>
        <v>0</v>
      </c>
      <c r="V18" s="21">
        <f t="shared" si="0"/>
        <v>0</v>
      </c>
      <c r="W18" s="21">
        <f>SUMIFS(IT通路门店!W:W,IT通路门店!$P:$P,$F17)</f>
        <v>0</v>
      </c>
      <c r="X18" s="21">
        <f>SUMIFS(IT通路门店!X:X,IT通路门店!$P:$P,$F17)</f>
        <v>0</v>
      </c>
      <c r="Y18" s="21">
        <f>SUMIFS(IT通路门店!Y:Y,IT通路门店!$P:$P,$F17)</f>
        <v>0</v>
      </c>
      <c r="Z18" s="21">
        <f>SUMIFS(IT通路门店!Z:Z,IT通路门店!$P:$P,$F17)</f>
        <v>0</v>
      </c>
      <c r="AA18" s="21">
        <f>SUMIFS(IT通路门店!AA:AA,IT通路门店!$P:$P,$F17)</f>
        <v>0</v>
      </c>
      <c r="AC18" s="21">
        <f t="shared" si="1"/>
        <v>0</v>
      </c>
      <c r="AE18" s="21">
        <f>SUMIFS(IT通路门店!$R:$R,IT通路门店!$P:$P,$F18)</f>
        <v>0</v>
      </c>
      <c r="AF18" s="22">
        <f>SUMIFS(IT通路门店!S:S,IT通路门店!$P:$P,IT客户沙盘!$F18)</f>
        <v>0</v>
      </c>
      <c r="AG18" s="22">
        <f>SUMIFS(IT通路门店!T:T,IT通路门店!$P:$P,IT客户沙盘!$F18)</f>
        <v>0</v>
      </c>
      <c r="AH18" s="22">
        <f>SUMIFS(IT通路门店!U:U,IT通路门店!$P:$P,IT客户沙盘!$F18)</f>
        <v>0</v>
      </c>
      <c r="AI18" s="22">
        <f>SUMIFS(IT通路门店!V:V,IT通路门店!$P:$P,IT客户沙盘!$F18)</f>
        <v>0</v>
      </c>
    </row>
    <row r="19" spans="1:35">
      <c r="A19" s="21">
        <f>IFERROR(_xlfn.XLOOKUP($F19,IT通路门店!$P$6:$P$999998,IT通路门店!$A$6:$A$999998),"")</f>
        <v>0</v>
      </c>
      <c r="B19" s="21">
        <f>IFERROR(_xlfn.XLOOKUP($F19,IT通路门店!$P$6:$P$999998,IT通路门店!$A$6:$A$999998),"")</f>
        <v>0</v>
      </c>
      <c r="C19" s="21">
        <f>IFERROR(_xlfn.XLOOKUP($F19,IT通路门店!$P$6:$P$999998,IT通路门店!$C$6:$C$999998),"")</f>
        <v>0</v>
      </c>
      <c r="G19" s="7">
        <f>IFERROR(_xlfn.XLOOKUP(F19,IT通路门店!$P$6:$P$999998,IT通路门店!$Q$6:$Q$999998),"0")</f>
        <v>0</v>
      </c>
      <c r="T19" s="21">
        <f>COUNTIFS(IT通路门店!$P$6:$P$999998,IT客户沙盘!F19)</f>
        <v>0</v>
      </c>
      <c r="U19" s="21">
        <f>COUNTIFS(IT通路门店!$P$6:$P$999998,IT客户沙盘!F19,IT通路门店!$M$6:$M$999998,"&gt;50")</f>
        <v>0</v>
      </c>
      <c r="V19" s="21">
        <f t="shared" si="0"/>
        <v>0</v>
      </c>
      <c r="W19" s="21">
        <f>SUMIFS(IT通路门店!W:W,IT通路门店!$P:$P,$F18)</f>
        <v>0</v>
      </c>
      <c r="X19" s="21">
        <f>SUMIFS(IT通路门店!X:X,IT通路门店!$P:$P,$F18)</f>
        <v>0</v>
      </c>
      <c r="Y19" s="21">
        <f>SUMIFS(IT通路门店!Y:Y,IT通路门店!$P:$P,$F18)</f>
        <v>0</v>
      </c>
      <c r="Z19" s="21">
        <f>SUMIFS(IT通路门店!Z:Z,IT通路门店!$P:$P,$F18)</f>
        <v>0</v>
      </c>
      <c r="AA19" s="21">
        <f>SUMIFS(IT通路门店!AA:AA,IT通路门店!$P:$P,$F18)</f>
        <v>0</v>
      </c>
      <c r="AC19" s="21">
        <f t="shared" si="1"/>
        <v>0</v>
      </c>
      <c r="AE19" s="21">
        <f>SUMIFS(IT通路门店!$R:$R,IT通路门店!$P:$P,$F19)</f>
        <v>0</v>
      </c>
      <c r="AF19" s="22">
        <f>SUMIFS(IT通路门店!S:S,IT通路门店!$P:$P,IT客户沙盘!$F19)</f>
        <v>0</v>
      </c>
      <c r="AG19" s="22">
        <f>SUMIFS(IT通路门店!T:T,IT通路门店!$P:$P,IT客户沙盘!$F19)</f>
        <v>0</v>
      </c>
      <c r="AH19" s="22">
        <f>SUMIFS(IT通路门店!U:U,IT通路门店!$P:$P,IT客户沙盘!$F19)</f>
        <v>0</v>
      </c>
      <c r="AI19" s="22">
        <f>SUMIFS(IT通路门店!V:V,IT通路门店!$P:$P,IT客户沙盘!$F19)</f>
        <v>0</v>
      </c>
    </row>
    <row r="20" spans="1:35">
      <c r="A20" s="21">
        <f>IFERROR(_xlfn.XLOOKUP($F20,IT通路门店!$P$6:$P$999998,IT通路门店!$A$6:$A$999998),"")</f>
        <v>0</v>
      </c>
      <c r="B20" s="21">
        <f>IFERROR(_xlfn.XLOOKUP($F20,IT通路门店!$P$6:$P$999998,IT通路门店!$A$6:$A$999998),"")</f>
        <v>0</v>
      </c>
      <c r="C20" s="21">
        <f>IFERROR(_xlfn.XLOOKUP($F20,IT通路门店!$P$6:$P$999998,IT通路门店!$C$6:$C$999998),"")</f>
        <v>0</v>
      </c>
      <c r="G20" s="7">
        <f>IFERROR(_xlfn.XLOOKUP(F20,IT通路门店!$P$6:$P$999998,IT通路门店!$Q$6:$Q$999998),"0")</f>
        <v>0</v>
      </c>
      <c r="T20" s="21">
        <f>COUNTIFS(IT通路门店!$P$6:$P$999998,IT客户沙盘!F20)</f>
        <v>0</v>
      </c>
      <c r="U20" s="21">
        <f>COUNTIFS(IT通路门店!$P$6:$P$999998,IT客户沙盘!F20,IT通路门店!$M$6:$M$999998,"&gt;50")</f>
        <v>0</v>
      </c>
      <c r="V20" s="21">
        <f t="shared" si="0"/>
        <v>0</v>
      </c>
      <c r="W20" s="21">
        <f>SUMIFS(IT通路门店!W:W,IT通路门店!$P:$P,$F19)</f>
        <v>0</v>
      </c>
      <c r="X20" s="21">
        <f>SUMIFS(IT通路门店!X:X,IT通路门店!$P:$P,$F19)</f>
        <v>0</v>
      </c>
      <c r="Y20" s="21">
        <f>SUMIFS(IT通路门店!Y:Y,IT通路门店!$P:$P,$F19)</f>
        <v>0</v>
      </c>
      <c r="Z20" s="21">
        <f>SUMIFS(IT通路门店!Z:Z,IT通路门店!$P:$P,$F19)</f>
        <v>0</v>
      </c>
      <c r="AA20" s="21">
        <f>SUMIFS(IT通路门店!AA:AA,IT通路门店!$P:$P,$F19)</f>
        <v>0</v>
      </c>
      <c r="AC20" s="21">
        <f t="shared" si="1"/>
        <v>0</v>
      </c>
      <c r="AE20" s="21">
        <f>SUMIFS(IT通路门店!$R:$R,IT通路门店!$P:$P,$F20)</f>
        <v>0</v>
      </c>
      <c r="AF20" s="22">
        <f>SUMIFS(IT通路门店!S:S,IT通路门店!$P:$P,IT客户沙盘!$F20)</f>
        <v>0</v>
      </c>
      <c r="AG20" s="22">
        <f>SUMIFS(IT通路门店!T:T,IT通路门店!$P:$P,IT客户沙盘!$F20)</f>
        <v>0</v>
      </c>
      <c r="AH20" s="22">
        <f>SUMIFS(IT通路门店!U:U,IT通路门店!$P:$P,IT客户沙盘!$F20)</f>
        <v>0</v>
      </c>
      <c r="AI20" s="22">
        <f>SUMIFS(IT通路门店!V:V,IT通路门店!$P:$P,IT客户沙盘!$F20)</f>
        <v>0</v>
      </c>
    </row>
    <row r="21" spans="1:35">
      <c r="A21" s="21">
        <f>IFERROR(_xlfn.XLOOKUP($F21,IT通路门店!$P$6:$P$999998,IT通路门店!$A$6:$A$999998),"")</f>
        <v>0</v>
      </c>
      <c r="B21" s="21">
        <f>IFERROR(_xlfn.XLOOKUP($F21,IT通路门店!$P$6:$P$999998,IT通路门店!$A$6:$A$999998),"")</f>
        <v>0</v>
      </c>
      <c r="C21" s="21">
        <f>IFERROR(_xlfn.XLOOKUP($F21,IT通路门店!$P$6:$P$999998,IT通路门店!$C$6:$C$999998),"")</f>
        <v>0</v>
      </c>
      <c r="G21" s="7">
        <f>IFERROR(_xlfn.XLOOKUP(F21,IT通路门店!$P$6:$P$999998,IT通路门店!$Q$6:$Q$999998),"0")</f>
        <v>0</v>
      </c>
      <c r="T21" s="21">
        <f>COUNTIFS(IT通路门店!$P$6:$P$999998,IT客户沙盘!F21)</f>
        <v>0</v>
      </c>
      <c r="U21" s="21">
        <f>COUNTIFS(IT通路门店!$P$6:$P$999998,IT客户沙盘!F21,IT通路门店!$M$6:$M$999998,"&gt;50")</f>
        <v>0</v>
      </c>
      <c r="V21" s="21">
        <f t="shared" si="0"/>
        <v>0</v>
      </c>
      <c r="W21" s="21">
        <f>SUMIFS(IT通路门店!W:W,IT通路门店!$P:$P,$F20)</f>
        <v>0</v>
      </c>
      <c r="X21" s="21">
        <f>SUMIFS(IT通路门店!X:X,IT通路门店!$P:$P,$F20)</f>
        <v>0</v>
      </c>
      <c r="Y21" s="21">
        <f>SUMIFS(IT通路门店!Y:Y,IT通路门店!$P:$P,$F20)</f>
        <v>0</v>
      </c>
      <c r="Z21" s="21">
        <f>SUMIFS(IT通路门店!Z:Z,IT通路门店!$P:$P,$F20)</f>
        <v>0</v>
      </c>
      <c r="AA21" s="21">
        <f>SUMIFS(IT通路门店!AA:AA,IT通路门店!$P:$P,$F20)</f>
        <v>0</v>
      </c>
      <c r="AC21" s="21">
        <f t="shared" si="1"/>
        <v>0</v>
      </c>
      <c r="AE21" s="21">
        <f>SUMIFS(IT通路门店!$R:$R,IT通路门店!$P:$P,$F21)</f>
        <v>0</v>
      </c>
      <c r="AF21" s="22">
        <f>SUMIFS(IT通路门店!S:S,IT通路门店!$P:$P,IT客户沙盘!$F21)</f>
        <v>0</v>
      </c>
      <c r="AG21" s="22">
        <f>SUMIFS(IT通路门店!T:T,IT通路门店!$P:$P,IT客户沙盘!$F21)</f>
        <v>0</v>
      </c>
      <c r="AH21" s="22">
        <f>SUMIFS(IT通路门店!U:U,IT通路门店!$P:$P,IT客户沙盘!$F21)</f>
        <v>0</v>
      </c>
      <c r="AI21" s="22">
        <f>SUMIFS(IT通路门店!V:V,IT通路门店!$P:$P,IT客户沙盘!$F21)</f>
        <v>0</v>
      </c>
    </row>
    <row r="22" spans="1:35">
      <c r="A22" s="21">
        <f>IFERROR(_xlfn.XLOOKUP($F22,IT通路门店!$P$6:$P$999998,IT通路门店!$A$6:$A$999998),"")</f>
        <v>0</v>
      </c>
      <c r="B22" s="21">
        <f>IFERROR(_xlfn.XLOOKUP($F22,IT通路门店!$P$6:$P$999998,IT通路门店!$A$6:$A$999998),"")</f>
        <v>0</v>
      </c>
      <c r="C22" s="21">
        <f>IFERROR(_xlfn.XLOOKUP($F22,IT通路门店!$P$6:$P$999998,IT通路门店!$C$6:$C$999998),"")</f>
        <v>0</v>
      </c>
      <c r="G22" s="7">
        <f>IFERROR(_xlfn.XLOOKUP(F22,IT通路门店!$P$6:$P$999998,IT通路门店!$Q$6:$Q$999998),"0")</f>
        <v>0</v>
      </c>
      <c r="T22" s="21">
        <f>COUNTIFS(IT通路门店!$P$6:$P$999998,IT客户沙盘!F22)</f>
        <v>0</v>
      </c>
      <c r="U22" s="21">
        <f>COUNTIFS(IT通路门店!$P$6:$P$999998,IT客户沙盘!F22,IT通路门店!$M$6:$M$999998,"&gt;50")</f>
        <v>0</v>
      </c>
      <c r="V22" s="21">
        <f t="shared" si="0"/>
        <v>0</v>
      </c>
      <c r="W22" s="21">
        <f>SUMIFS(IT通路门店!W:W,IT通路门店!$P:$P,$F21)</f>
        <v>0</v>
      </c>
      <c r="X22" s="21">
        <f>SUMIFS(IT通路门店!X:X,IT通路门店!$P:$P,$F21)</f>
        <v>0</v>
      </c>
      <c r="Y22" s="21">
        <f>SUMIFS(IT通路门店!Y:Y,IT通路门店!$P:$P,$F21)</f>
        <v>0</v>
      </c>
      <c r="Z22" s="21">
        <f>SUMIFS(IT通路门店!Z:Z,IT通路门店!$P:$P,$F21)</f>
        <v>0</v>
      </c>
      <c r="AA22" s="21">
        <f>SUMIFS(IT通路门店!AA:AA,IT通路门店!$P:$P,$F21)</f>
        <v>0</v>
      </c>
      <c r="AC22" s="21">
        <f t="shared" si="1"/>
        <v>0</v>
      </c>
      <c r="AE22" s="21">
        <f>SUMIFS(IT通路门店!$R:$R,IT通路门店!$P:$P,$F22)</f>
        <v>0</v>
      </c>
      <c r="AF22" s="22">
        <f>SUMIFS(IT通路门店!S:S,IT通路门店!$P:$P,IT客户沙盘!$F22)</f>
        <v>0</v>
      </c>
      <c r="AG22" s="22">
        <f>SUMIFS(IT通路门店!T:T,IT通路门店!$P:$P,IT客户沙盘!$F22)</f>
        <v>0</v>
      </c>
      <c r="AH22" s="22">
        <f>SUMIFS(IT通路门店!U:U,IT通路门店!$P:$P,IT客户沙盘!$F22)</f>
        <v>0</v>
      </c>
      <c r="AI22" s="22">
        <f>SUMIFS(IT通路门店!V:V,IT通路门店!$P:$P,IT客户沙盘!$F22)</f>
        <v>0</v>
      </c>
    </row>
    <row r="23" spans="1:35">
      <c r="A23" s="21">
        <f>IFERROR(_xlfn.XLOOKUP($F23,IT通路门店!$P$6:$P$999998,IT通路门店!$A$6:$A$999998),"")</f>
        <v>0</v>
      </c>
      <c r="B23" s="21">
        <f>IFERROR(_xlfn.XLOOKUP($F23,IT通路门店!$P$6:$P$999998,IT通路门店!$A$6:$A$999998),"")</f>
        <v>0</v>
      </c>
      <c r="C23" s="21">
        <f>IFERROR(_xlfn.XLOOKUP($F23,IT通路门店!$P$6:$P$999998,IT通路门店!$C$6:$C$999998),"")</f>
        <v>0</v>
      </c>
      <c r="G23" s="7">
        <f>IFERROR(_xlfn.XLOOKUP(F23,IT通路门店!$P$6:$P$999998,IT通路门店!$Q$6:$Q$999998),"0")</f>
        <v>0</v>
      </c>
      <c r="T23" s="21">
        <f>COUNTIFS(IT通路门店!$P$6:$P$999998,IT客户沙盘!F23)</f>
        <v>0</v>
      </c>
      <c r="U23" s="21">
        <f>COUNTIFS(IT通路门店!$P$6:$P$999998,IT客户沙盘!F23,IT通路门店!$M$6:$M$999998,"&gt;50")</f>
        <v>0</v>
      </c>
      <c r="V23" s="21">
        <f t="shared" si="0"/>
        <v>0</v>
      </c>
      <c r="W23" s="21">
        <f>SUMIFS(IT通路门店!W:W,IT通路门店!$P:$P,$F22)</f>
        <v>0</v>
      </c>
      <c r="X23" s="21">
        <f>SUMIFS(IT通路门店!X:X,IT通路门店!$P:$P,$F22)</f>
        <v>0</v>
      </c>
      <c r="Y23" s="21">
        <f>SUMIFS(IT通路门店!Y:Y,IT通路门店!$P:$P,$F22)</f>
        <v>0</v>
      </c>
      <c r="Z23" s="21">
        <f>SUMIFS(IT通路门店!Z:Z,IT通路门店!$P:$P,$F22)</f>
        <v>0</v>
      </c>
      <c r="AA23" s="21">
        <f>SUMIFS(IT通路门店!AA:AA,IT通路门店!$P:$P,$F22)</f>
        <v>0</v>
      </c>
      <c r="AC23" s="21">
        <f t="shared" si="1"/>
        <v>0</v>
      </c>
      <c r="AE23" s="21">
        <f>SUMIFS(IT通路门店!$R:$R,IT通路门店!$P:$P,$F23)</f>
        <v>0</v>
      </c>
      <c r="AF23" s="22">
        <f>SUMIFS(IT通路门店!S:S,IT通路门店!$P:$P,IT客户沙盘!$F23)</f>
        <v>0</v>
      </c>
      <c r="AG23" s="22">
        <f>SUMIFS(IT通路门店!T:T,IT通路门店!$P:$P,IT客户沙盘!$F23)</f>
        <v>0</v>
      </c>
      <c r="AH23" s="22">
        <f>SUMIFS(IT通路门店!U:U,IT通路门店!$P:$P,IT客户沙盘!$F23)</f>
        <v>0</v>
      </c>
      <c r="AI23" s="22">
        <f>SUMIFS(IT通路门店!V:V,IT通路门店!$P:$P,IT客户沙盘!$F23)</f>
        <v>0</v>
      </c>
    </row>
    <row r="24" spans="1:35">
      <c r="A24" s="21">
        <f>IFERROR(_xlfn.XLOOKUP($F24,IT通路门店!$P$6:$P$999998,IT通路门店!$A$6:$A$999998),"")</f>
        <v>0</v>
      </c>
      <c r="B24" s="21">
        <f>IFERROR(_xlfn.XLOOKUP($F24,IT通路门店!$P$6:$P$999998,IT通路门店!$A$6:$A$999998),"")</f>
        <v>0</v>
      </c>
      <c r="C24" s="21">
        <f>IFERROR(_xlfn.XLOOKUP($F24,IT通路门店!$P$6:$P$999998,IT通路门店!$C$6:$C$999998),"")</f>
        <v>0</v>
      </c>
      <c r="G24" s="7">
        <f>IFERROR(_xlfn.XLOOKUP(F24,IT通路门店!$P$6:$P$999998,IT通路门店!$Q$6:$Q$999998),"0")</f>
        <v>0</v>
      </c>
      <c r="T24" s="21">
        <f>COUNTIFS(IT通路门店!$P$6:$P$999998,IT客户沙盘!F24)</f>
        <v>0</v>
      </c>
      <c r="U24" s="21">
        <f>COUNTIFS(IT通路门店!$P$6:$P$999998,IT客户沙盘!F24,IT通路门店!$M$6:$M$999998,"&gt;50")</f>
        <v>0</v>
      </c>
      <c r="V24" s="21">
        <f t="shared" si="0"/>
        <v>0</v>
      </c>
      <c r="W24" s="21">
        <f>SUMIFS(IT通路门店!W:W,IT通路门店!$P:$P,$F23)</f>
        <v>0</v>
      </c>
      <c r="X24" s="21">
        <f>SUMIFS(IT通路门店!X:X,IT通路门店!$P:$P,$F23)</f>
        <v>0</v>
      </c>
      <c r="Y24" s="21">
        <f>SUMIFS(IT通路门店!Y:Y,IT通路门店!$P:$P,$F23)</f>
        <v>0</v>
      </c>
      <c r="Z24" s="21">
        <f>SUMIFS(IT通路门店!Z:Z,IT通路门店!$P:$P,$F23)</f>
        <v>0</v>
      </c>
      <c r="AA24" s="21">
        <f>SUMIFS(IT通路门店!AA:AA,IT通路门店!$P:$P,$F23)</f>
        <v>0</v>
      </c>
      <c r="AC24" s="21">
        <f t="shared" si="1"/>
        <v>0</v>
      </c>
      <c r="AE24" s="21">
        <f>SUMIFS(IT通路门店!$R:$R,IT通路门店!$P:$P,$F24)</f>
        <v>0</v>
      </c>
      <c r="AF24" s="22">
        <f>SUMIFS(IT通路门店!S:S,IT通路门店!$P:$P,IT客户沙盘!$F24)</f>
        <v>0</v>
      </c>
      <c r="AG24" s="22">
        <f>SUMIFS(IT通路门店!T:T,IT通路门店!$P:$P,IT客户沙盘!$F24)</f>
        <v>0</v>
      </c>
      <c r="AH24" s="22">
        <f>SUMIFS(IT通路门店!U:U,IT通路门店!$P:$P,IT客户沙盘!$F24)</f>
        <v>0</v>
      </c>
      <c r="AI24" s="22">
        <f>SUMIFS(IT通路门店!V:V,IT通路门店!$P:$P,IT客户沙盘!$F24)</f>
        <v>0</v>
      </c>
    </row>
    <row r="25" spans="1:35">
      <c r="A25" s="21">
        <f>IFERROR(_xlfn.XLOOKUP($F25,IT通路门店!$P$6:$P$999998,IT通路门店!$A$6:$A$999998),"")</f>
        <v>0</v>
      </c>
      <c r="B25" s="21">
        <f>IFERROR(_xlfn.XLOOKUP($F25,IT通路门店!$P$6:$P$999998,IT通路门店!$A$6:$A$999998),"")</f>
        <v>0</v>
      </c>
      <c r="C25" s="21">
        <f>IFERROR(_xlfn.XLOOKUP($F25,IT通路门店!$P$6:$P$999998,IT通路门店!$C$6:$C$999998),"")</f>
        <v>0</v>
      </c>
      <c r="G25" s="7">
        <f>IFERROR(_xlfn.XLOOKUP(F25,IT通路门店!$P$6:$P$999998,IT通路门店!$Q$6:$Q$999998),"0")</f>
        <v>0</v>
      </c>
      <c r="T25" s="21">
        <f>COUNTIFS(IT通路门店!$P$6:$P$999998,IT客户沙盘!F25)</f>
        <v>0</v>
      </c>
      <c r="U25" s="21">
        <f>COUNTIFS(IT通路门店!$P$6:$P$999998,IT客户沙盘!F25,IT通路门店!$M$6:$M$999998,"&gt;50")</f>
        <v>0</v>
      </c>
      <c r="V25" s="21">
        <f t="shared" si="0"/>
        <v>0</v>
      </c>
      <c r="W25" s="21">
        <f>SUMIFS(IT通路门店!W:W,IT通路门店!$P:$P,$F24)</f>
        <v>0</v>
      </c>
      <c r="X25" s="21">
        <f>SUMIFS(IT通路门店!X:X,IT通路门店!$P:$P,$F24)</f>
        <v>0</v>
      </c>
      <c r="Y25" s="21">
        <f>SUMIFS(IT通路门店!Y:Y,IT通路门店!$P:$P,$F24)</f>
        <v>0</v>
      </c>
      <c r="Z25" s="21">
        <f>SUMIFS(IT通路门店!Z:Z,IT通路门店!$P:$P,$F24)</f>
        <v>0</v>
      </c>
      <c r="AA25" s="21">
        <f>SUMIFS(IT通路门店!AA:AA,IT通路门店!$P:$P,$F24)</f>
        <v>0</v>
      </c>
      <c r="AC25" s="21">
        <f t="shared" si="1"/>
        <v>0</v>
      </c>
      <c r="AE25" s="21">
        <f>SUMIFS(IT通路门店!$R:$R,IT通路门店!$P:$P,$F25)</f>
        <v>0</v>
      </c>
      <c r="AF25" s="22">
        <f>SUMIFS(IT通路门店!S:S,IT通路门店!$P:$P,IT客户沙盘!$F25)</f>
        <v>0</v>
      </c>
      <c r="AG25" s="22">
        <f>SUMIFS(IT通路门店!T:T,IT通路门店!$P:$P,IT客户沙盘!$F25)</f>
        <v>0</v>
      </c>
      <c r="AH25" s="22">
        <f>SUMIFS(IT通路门店!U:U,IT通路门店!$P:$P,IT客户沙盘!$F25)</f>
        <v>0</v>
      </c>
      <c r="AI25" s="22">
        <f>SUMIFS(IT通路门店!V:V,IT通路门店!$P:$P,IT客户沙盘!$F25)</f>
        <v>0</v>
      </c>
    </row>
    <row r="26" spans="1:35">
      <c r="A26" s="21">
        <f>IFERROR(_xlfn.XLOOKUP($F26,IT通路门店!$P$6:$P$999998,IT通路门店!$A$6:$A$999998),"")</f>
        <v>0</v>
      </c>
      <c r="B26" s="21">
        <f>IFERROR(_xlfn.XLOOKUP($F26,IT通路门店!$P$6:$P$999998,IT通路门店!$A$6:$A$999998),"")</f>
        <v>0</v>
      </c>
      <c r="C26" s="21">
        <f>IFERROR(_xlfn.XLOOKUP($F26,IT通路门店!$P$6:$P$999998,IT通路门店!$C$6:$C$999998),"")</f>
        <v>0</v>
      </c>
      <c r="G26" s="7">
        <f>IFERROR(_xlfn.XLOOKUP(F26,IT通路门店!$P$6:$P$999998,IT通路门店!$Q$6:$Q$999998),"0")</f>
        <v>0</v>
      </c>
      <c r="T26" s="21">
        <f>COUNTIFS(IT通路门店!$P$6:$P$999998,IT客户沙盘!F26)</f>
        <v>0</v>
      </c>
      <c r="U26" s="21">
        <f>COUNTIFS(IT通路门店!$P$6:$P$999998,IT客户沙盘!F26,IT通路门店!$M$6:$M$999998,"&gt;50")</f>
        <v>0</v>
      </c>
      <c r="V26" s="21">
        <f t="shared" si="0"/>
        <v>0</v>
      </c>
      <c r="W26" s="21">
        <f>SUMIFS(IT通路门店!W:W,IT通路门店!$P:$P,$F25)</f>
        <v>0</v>
      </c>
      <c r="X26" s="21">
        <f>SUMIFS(IT通路门店!X:X,IT通路门店!$P:$P,$F25)</f>
        <v>0</v>
      </c>
      <c r="Y26" s="21">
        <f>SUMIFS(IT通路门店!Y:Y,IT通路门店!$P:$P,$F25)</f>
        <v>0</v>
      </c>
      <c r="Z26" s="21">
        <f>SUMIFS(IT通路门店!Z:Z,IT通路门店!$P:$P,$F25)</f>
        <v>0</v>
      </c>
      <c r="AA26" s="21">
        <f>SUMIFS(IT通路门店!AA:AA,IT通路门店!$P:$P,$F25)</f>
        <v>0</v>
      </c>
      <c r="AC26" s="21">
        <f t="shared" si="1"/>
        <v>0</v>
      </c>
      <c r="AE26" s="21">
        <f>SUMIFS(IT通路门店!$R:$R,IT通路门店!$P:$P,$F26)</f>
        <v>0</v>
      </c>
      <c r="AF26" s="22">
        <f>SUMIFS(IT通路门店!S:S,IT通路门店!$P:$P,IT客户沙盘!$F26)</f>
        <v>0</v>
      </c>
      <c r="AG26" s="22">
        <f>SUMIFS(IT通路门店!T:T,IT通路门店!$P:$P,IT客户沙盘!$F26)</f>
        <v>0</v>
      </c>
      <c r="AH26" s="22">
        <f>SUMIFS(IT通路门店!U:U,IT通路门店!$P:$P,IT客户沙盘!$F26)</f>
        <v>0</v>
      </c>
      <c r="AI26" s="22">
        <f>SUMIFS(IT通路门店!V:V,IT通路门店!$P:$P,IT客户沙盘!$F26)</f>
        <v>0</v>
      </c>
    </row>
    <row r="27" spans="1:35">
      <c r="A27" s="21">
        <f>IFERROR(_xlfn.XLOOKUP($F27,IT通路门店!$P$6:$P$999998,IT通路门店!$A$6:$A$999998),"")</f>
        <v>0</v>
      </c>
      <c r="B27" s="21">
        <f>IFERROR(_xlfn.XLOOKUP($F27,IT通路门店!$P$6:$P$999998,IT通路门店!$A$6:$A$999998),"")</f>
        <v>0</v>
      </c>
      <c r="C27" s="21">
        <f>IFERROR(_xlfn.XLOOKUP($F27,IT通路门店!$P$6:$P$999998,IT通路门店!$C$6:$C$999998),"")</f>
        <v>0</v>
      </c>
      <c r="G27" s="7">
        <f>IFERROR(_xlfn.XLOOKUP(F27,IT通路门店!$P$6:$P$999998,IT通路门店!$Q$6:$Q$999998),"0")</f>
        <v>0</v>
      </c>
      <c r="T27" s="21">
        <f>COUNTIFS(IT通路门店!$P$6:$P$999998,IT客户沙盘!F27)</f>
        <v>0</v>
      </c>
      <c r="U27" s="21">
        <f>COUNTIFS(IT通路门店!$P$6:$P$999998,IT客户沙盘!F27,IT通路门店!$M$6:$M$999998,"&gt;50")</f>
        <v>0</v>
      </c>
      <c r="V27" s="21">
        <f t="shared" si="0"/>
        <v>0</v>
      </c>
      <c r="W27" s="21">
        <f>SUMIFS(IT通路门店!W:W,IT通路门店!$P:$P,$F26)</f>
        <v>0</v>
      </c>
      <c r="X27" s="21">
        <f>SUMIFS(IT通路门店!X:X,IT通路门店!$P:$P,$F26)</f>
        <v>0</v>
      </c>
      <c r="Y27" s="21">
        <f>SUMIFS(IT通路门店!Y:Y,IT通路门店!$P:$P,$F26)</f>
        <v>0</v>
      </c>
      <c r="Z27" s="21">
        <f>SUMIFS(IT通路门店!Z:Z,IT通路门店!$P:$P,$F26)</f>
        <v>0</v>
      </c>
      <c r="AA27" s="21">
        <f>SUMIFS(IT通路门店!AA:AA,IT通路门店!$P:$P,$F26)</f>
        <v>0</v>
      </c>
      <c r="AC27" s="21">
        <f t="shared" si="1"/>
        <v>0</v>
      </c>
      <c r="AE27" s="21">
        <f>SUMIFS(IT通路门店!$R:$R,IT通路门店!$P:$P,$F27)</f>
        <v>0</v>
      </c>
      <c r="AF27" s="22">
        <f>SUMIFS(IT通路门店!S:S,IT通路门店!$P:$P,IT客户沙盘!$F27)</f>
        <v>0</v>
      </c>
      <c r="AG27" s="22">
        <f>SUMIFS(IT通路门店!T:T,IT通路门店!$P:$P,IT客户沙盘!$F27)</f>
        <v>0</v>
      </c>
      <c r="AH27" s="22">
        <f>SUMIFS(IT通路门店!U:U,IT通路门店!$P:$P,IT客户沙盘!$F27)</f>
        <v>0</v>
      </c>
      <c r="AI27" s="22">
        <f>SUMIFS(IT通路门店!V:V,IT通路门店!$P:$P,IT客户沙盘!$F27)</f>
        <v>0</v>
      </c>
    </row>
    <row r="28" spans="1:35">
      <c r="A28" s="21">
        <f>IFERROR(_xlfn.XLOOKUP($F28,IT通路门店!$P$6:$P$999998,IT通路门店!$A$6:$A$999998),"")</f>
        <v>0</v>
      </c>
      <c r="B28" s="21">
        <f>IFERROR(_xlfn.XLOOKUP($F28,IT通路门店!$P$6:$P$999998,IT通路门店!$A$6:$A$999998),"")</f>
        <v>0</v>
      </c>
      <c r="C28" s="21">
        <f>IFERROR(_xlfn.XLOOKUP($F28,IT通路门店!$P$6:$P$999998,IT通路门店!$C$6:$C$999998),"")</f>
        <v>0</v>
      </c>
      <c r="G28" s="7">
        <f>IFERROR(_xlfn.XLOOKUP(F28,IT通路门店!$P$6:$P$999998,IT通路门店!$Q$6:$Q$999998),"0")</f>
        <v>0</v>
      </c>
      <c r="T28" s="21">
        <f>COUNTIFS(IT通路门店!$P$6:$P$999998,IT客户沙盘!F28)</f>
        <v>0</v>
      </c>
      <c r="U28" s="21">
        <f>COUNTIFS(IT通路门店!$P$6:$P$999998,IT客户沙盘!F28,IT通路门店!$M$6:$M$999998,"&gt;50")</f>
        <v>0</v>
      </c>
      <c r="V28" s="21">
        <f t="shared" si="0"/>
        <v>0</v>
      </c>
      <c r="W28" s="21">
        <f>SUMIFS(IT通路门店!W:W,IT通路门店!$P:$P,$F27)</f>
        <v>0</v>
      </c>
      <c r="X28" s="21">
        <f>SUMIFS(IT通路门店!X:X,IT通路门店!$P:$P,$F27)</f>
        <v>0</v>
      </c>
      <c r="Y28" s="21">
        <f>SUMIFS(IT通路门店!Y:Y,IT通路门店!$P:$P,$F27)</f>
        <v>0</v>
      </c>
      <c r="Z28" s="21">
        <f>SUMIFS(IT通路门店!Z:Z,IT通路门店!$P:$P,$F27)</f>
        <v>0</v>
      </c>
      <c r="AA28" s="21">
        <f>SUMIFS(IT通路门店!AA:AA,IT通路门店!$P:$P,$F27)</f>
        <v>0</v>
      </c>
      <c r="AC28" s="21">
        <f t="shared" si="1"/>
        <v>0</v>
      </c>
      <c r="AE28" s="21">
        <f>SUMIFS(IT通路门店!$R:$R,IT通路门店!$P:$P,$F28)</f>
        <v>0</v>
      </c>
      <c r="AF28" s="22">
        <f>SUMIFS(IT通路门店!S:S,IT通路门店!$P:$P,IT客户沙盘!$F28)</f>
        <v>0</v>
      </c>
      <c r="AG28" s="22">
        <f>SUMIFS(IT通路门店!T:T,IT通路门店!$P:$P,IT客户沙盘!$F28)</f>
        <v>0</v>
      </c>
      <c r="AH28" s="22">
        <f>SUMIFS(IT通路门店!U:U,IT通路门店!$P:$P,IT客户沙盘!$F28)</f>
        <v>0</v>
      </c>
      <c r="AI28" s="22">
        <f>SUMIFS(IT通路门店!V:V,IT通路门店!$P:$P,IT客户沙盘!$F28)</f>
        <v>0</v>
      </c>
    </row>
    <row r="29" spans="1:35">
      <c r="A29" s="21">
        <f>IFERROR(_xlfn.XLOOKUP($F29,IT通路门店!$P$6:$P$999998,IT通路门店!$A$6:$A$999998),"")</f>
        <v>0</v>
      </c>
      <c r="B29" s="21">
        <f>IFERROR(_xlfn.XLOOKUP($F29,IT通路门店!$P$6:$P$999998,IT通路门店!$A$6:$A$999998),"")</f>
        <v>0</v>
      </c>
      <c r="C29" s="21">
        <f>IFERROR(_xlfn.XLOOKUP($F29,IT通路门店!$P$6:$P$999998,IT通路门店!$C$6:$C$999998),"")</f>
        <v>0</v>
      </c>
      <c r="G29" s="7">
        <f>IFERROR(_xlfn.XLOOKUP(F29,IT通路门店!$P$6:$P$999998,IT通路门店!$Q$6:$Q$999998),"0")</f>
        <v>0</v>
      </c>
      <c r="T29" s="21">
        <f>COUNTIFS(IT通路门店!$P$6:$P$999998,IT客户沙盘!F29)</f>
        <v>0</v>
      </c>
      <c r="U29" s="21">
        <f>COUNTIFS(IT通路门店!$P$6:$P$999998,IT客户沙盘!F29,IT通路门店!$M$6:$M$999998,"&gt;50")</f>
        <v>0</v>
      </c>
      <c r="V29" s="21">
        <f t="shared" si="0"/>
        <v>0</v>
      </c>
      <c r="W29" s="21">
        <f>SUMIFS(IT通路门店!W:W,IT通路门店!$P:$P,$F28)</f>
        <v>0</v>
      </c>
      <c r="X29" s="21">
        <f>SUMIFS(IT通路门店!X:X,IT通路门店!$P:$P,$F28)</f>
        <v>0</v>
      </c>
      <c r="Y29" s="21">
        <f>SUMIFS(IT通路门店!Y:Y,IT通路门店!$P:$P,$F28)</f>
        <v>0</v>
      </c>
      <c r="Z29" s="21">
        <f>SUMIFS(IT通路门店!Z:Z,IT通路门店!$P:$P,$F28)</f>
        <v>0</v>
      </c>
      <c r="AA29" s="21">
        <f>SUMIFS(IT通路门店!AA:AA,IT通路门店!$P:$P,$F28)</f>
        <v>0</v>
      </c>
      <c r="AC29" s="21">
        <f t="shared" si="1"/>
        <v>0</v>
      </c>
      <c r="AE29" s="21">
        <f>SUMIFS(IT通路门店!$R:$R,IT通路门店!$P:$P,$F29)</f>
        <v>0</v>
      </c>
      <c r="AF29" s="22">
        <f>SUMIFS(IT通路门店!S:S,IT通路门店!$P:$P,IT客户沙盘!$F29)</f>
        <v>0</v>
      </c>
      <c r="AG29" s="22">
        <f>SUMIFS(IT通路门店!T:T,IT通路门店!$P:$P,IT客户沙盘!$F29)</f>
        <v>0</v>
      </c>
      <c r="AH29" s="22">
        <f>SUMIFS(IT通路门店!U:U,IT通路门店!$P:$P,IT客户沙盘!$F29)</f>
        <v>0</v>
      </c>
      <c r="AI29" s="22">
        <f>SUMIFS(IT通路门店!V:V,IT通路门店!$P:$P,IT客户沙盘!$F29)</f>
        <v>0</v>
      </c>
    </row>
    <row r="30" spans="1:35">
      <c r="A30" s="21">
        <f>IFERROR(_xlfn.XLOOKUP($F30,IT通路门店!$P$6:$P$999998,IT通路门店!$A$6:$A$999998),"")</f>
        <v>0</v>
      </c>
      <c r="B30" s="21">
        <f>IFERROR(_xlfn.XLOOKUP($F30,IT通路门店!$P$6:$P$999998,IT通路门店!$A$6:$A$999998),"")</f>
        <v>0</v>
      </c>
      <c r="C30" s="21">
        <f>IFERROR(_xlfn.XLOOKUP($F30,IT通路门店!$P$6:$P$999998,IT通路门店!$C$6:$C$999998),"")</f>
        <v>0</v>
      </c>
      <c r="G30" s="7">
        <f>IFERROR(_xlfn.XLOOKUP(F30,IT通路门店!$P$6:$P$999998,IT通路门店!$Q$6:$Q$999998),"0")</f>
        <v>0</v>
      </c>
      <c r="T30" s="21">
        <f>COUNTIFS(IT通路门店!$P$6:$P$999998,IT客户沙盘!F30)</f>
        <v>0</v>
      </c>
      <c r="U30" s="21">
        <f>COUNTIFS(IT通路门店!$P$6:$P$999998,IT客户沙盘!F30,IT通路门店!$M$6:$M$999998,"&gt;50")</f>
        <v>0</v>
      </c>
      <c r="V30" s="21">
        <f t="shared" si="0"/>
        <v>0</v>
      </c>
      <c r="W30" s="21">
        <f>SUMIFS(IT通路门店!W:W,IT通路门店!$P:$P,$F29)</f>
        <v>0</v>
      </c>
      <c r="X30" s="21">
        <f>SUMIFS(IT通路门店!X:X,IT通路门店!$P:$P,$F29)</f>
        <v>0</v>
      </c>
      <c r="Y30" s="21">
        <f>SUMIFS(IT通路门店!Y:Y,IT通路门店!$P:$P,$F29)</f>
        <v>0</v>
      </c>
      <c r="Z30" s="21">
        <f>SUMIFS(IT通路门店!Z:Z,IT通路门店!$P:$P,$F29)</f>
        <v>0</v>
      </c>
      <c r="AA30" s="21">
        <f>SUMIFS(IT通路门店!AA:AA,IT通路门店!$P:$P,$F29)</f>
        <v>0</v>
      </c>
      <c r="AC30" s="21">
        <f t="shared" si="1"/>
        <v>0</v>
      </c>
      <c r="AE30" s="21">
        <f>SUMIFS(IT通路门店!$R:$R,IT通路门店!$P:$P,$F30)</f>
        <v>0</v>
      </c>
      <c r="AF30" s="22">
        <f>SUMIFS(IT通路门店!S:S,IT通路门店!$P:$P,IT客户沙盘!$F30)</f>
        <v>0</v>
      </c>
      <c r="AG30" s="22">
        <f>SUMIFS(IT通路门店!T:T,IT通路门店!$P:$P,IT客户沙盘!$F30)</f>
        <v>0</v>
      </c>
      <c r="AH30" s="22">
        <f>SUMIFS(IT通路门店!U:U,IT通路门店!$P:$P,IT客户沙盘!$F30)</f>
        <v>0</v>
      </c>
      <c r="AI30" s="22">
        <f>SUMIFS(IT通路门店!V:V,IT通路门店!$P:$P,IT客户沙盘!$F30)</f>
        <v>0</v>
      </c>
    </row>
    <row r="31" spans="1:35">
      <c r="A31" s="21">
        <f>IFERROR(_xlfn.XLOOKUP($F31,IT通路门店!$P$6:$P$999998,IT通路门店!$A$6:$A$999998),"")</f>
        <v>0</v>
      </c>
      <c r="B31" s="21">
        <f>IFERROR(_xlfn.XLOOKUP($F31,IT通路门店!$P$6:$P$999998,IT通路门店!$A$6:$A$999998),"")</f>
        <v>0</v>
      </c>
      <c r="C31" s="21">
        <f>IFERROR(_xlfn.XLOOKUP($F31,IT通路门店!$P$6:$P$999998,IT通路门店!$C$6:$C$999998),"")</f>
        <v>0</v>
      </c>
      <c r="G31" s="7">
        <f>IFERROR(_xlfn.XLOOKUP(F31,IT通路门店!$P$6:$P$999998,IT通路门店!$Q$6:$Q$999998),"0")</f>
        <v>0</v>
      </c>
      <c r="T31" s="21">
        <f>COUNTIFS(IT通路门店!$P$6:$P$999998,IT客户沙盘!F31)</f>
        <v>0</v>
      </c>
      <c r="U31" s="21">
        <f>COUNTIFS(IT通路门店!$P$6:$P$999998,IT客户沙盘!F31,IT通路门店!$M$6:$M$999998,"&gt;50")</f>
        <v>0</v>
      </c>
      <c r="V31" s="21">
        <f t="shared" si="0"/>
        <v>0</v>
      </c>
      <c r="W31" s="21">
        <f>SUMIFS(IT通路门店!W:W,IT通路门店!$P:$P,$F30)</f>
        <v>0</v>
      </c>
      <c r="X31" s="21">
        <f>SUMIFS(IT通路门店!X:X,IT通路门店!$P:$P,$F30)</f>
        <v>0</v>
      </c>
      <c r="Y31" s="21">
        <f>SUMIFS(IT通路门店!Y:Y,IT通路门店!$P:$P,$F30)</f>
        <v>0</v>
      </c>
      <c r="Z31" s="21">
        <f>SUMIFS(IT通路门店!Z:Z,IT通路门店!$P:$P,$F30)</f>
        <v>0</v>
      </c>
      <c r="AA31" s="21">
        <f>SUMIFS(IT通路门店!AA:AA,IT通路门店!$P:$P,$F30)</f>
        <v>0</v>
      </c>
      <c r="AC31" s="21">
        <f t="shared" si="1"/>
        <v>0</v>
      </c>
      <c r="AE31" s="21">
        <f>SUMIFS(IT通路门店!$R:$R,IT通路门店!$P:$P,$F31)</f>
        <v>0</v>
      </c>
      <c r="AF31" s="22">
        <f>SUMIFS(IT通路门店!S:S,IT通路门店!$P:$P,IT客户沙盘!$F31)</f>
        <v>0</v>
      </c>
      <c r="AG31" s="22">
        <f>SUMIFS(IT通路门店!T:T,IT通路门店!$P:$P,IT客户沙盘!$F31)</f>
        <v>0</v>
      </c>
      <c r="AH31" s="22">
        <f>SUMIFS(IT通路门店!U:U,IT通路门店!$P:$P,IT客户沙盘!$F31)</f>
        <v>0</v>
      </c>
      <c r="AI31" s="22">
        <f>SUMIFS(IT通路门店!V:V,IT通路门店!$P:$P,IT客户沙盘!$F31)</f>
        <v>0</v>
      </c>
    </row>
    <row r="32" spans="1:35">
      <c r="A32" s="21">
        <f>IFERROR(_xlfn.XLOOKUP($F32,IT通路门店!$P$6:$P$999998,IT通路门店!$A$6:$A$999998),"")</f>
        <v>0</v>
      </c>
      <c r="B32" s="21">
        <f>IFERROR(_xlfn.XLOOKUP($F32,IT通路门店!$P$6:$P$999998,IT通路门店!$A$6:$A$999998),"")</f>
        <v>0</v>
      </c>
      <c r="C32" s="21">
        <f>IFERROR(_xlfn.XLOOKUP($F32,IT通路门店!$P$6:$P$999998,IT通路门店!$C$6:$C$999998),"")</f>
        <v>0</v>
      </c>
      <c r="G32" s="7">
        <f>IFERROR(_xlfn.XLOOKUP(F32,IT通路门店!$P$6:$P$999998,IT通路门店!$Q$6:$Q$999998),"0")</f>
        <v>0</v>
      </c>
      <c r="T32" s="21">
        <f>COUNTIFS(IT通路门店!$P$6:$P$999998,IT客户沙盘!F32)</f>
        <v>0</v>
      </c>
      <c r="U32" s="21">
        <f>COUNTIFS(IT通路门店!$P$6:$P$999998,IT客户沙盘!F32,IT通路门店!$M$6:$M$999998,"&gt;50")</f>
        <v>0</v>
      </c>
      <c r="V32" s="21">
        <f t="shared" si="0"/>
        <v>0</v>
      </c>
      <c r="W32" s="21">
        <f>SUMIFS(IT通路门店!W:W,IT通路门店!$P:$P,$F31)</f>
        <v>0</v>
      </c>
      <c r="X32" s="21">
        <f>SUMIFS(IT通路门店!X:X,IT通路门店!$P:$P,$F31)</f>
        <v>0</v>
      </c>
      <c r="Y32" s="21">
        <f>SUMIFS(IT通路门店!Y:Y,IT通路门店!$P:$P,$F31)</f>
        <v>0</v>
      </c>
      <c r="Z32" s="21">
        <f>SUMIFS(IT通路门店!Z:Z,IT通路门店!$P:$P,$F31)</f>
        <v>0</v>
      </c>
      <c r="AA32" s="21">
        <f>SUMIFS(IT通路门店!AA:AA,IT通路门店!$P:$P,$F31)</f>
        <v>0</v>
      </c>
      <c r="AC32" s="21">
        <f t="shared" si="1"/>
        <v>0</v>
      </c>
      <c r="AE32" s="21">
        <f>SUMIFS(IT通路门店!$R:$R,IT通路门店!$P:$P,$F32)</f>
        <v>0</v>
      </c>
      <c r="AF32" s="22">
        <f>SUMIFS(IT通路门店!S:S,IT通路门店!$P:$P,IT客户沙盘!$F32)</f>
        <v>0</v>
      </c>
      <c r="AG32" s="22">
        <f>SUMIFS(IT通路门店!T:T,IT通路门店!$P:$P,IT客户沙盘!$F32)</f>
        <v>0</v>
      </c>
      <c r="AH32" s="22">
        <f>SUMIFS(IT通路门店!U:U,IT通路门店!$P:$P,IT客户沙盘!$F32)</f>
        <v>0</v>
      </c>
      <c r="AI32" s="22">
        <f>SUMIFS(IT通路门店!V:V,IT通路门店!$P:$P,IT客户沙盘!$F32)</f>
        <v>0</v>
      </c>
    </row>
    <row r="33" spans="1:35">
      <c r="A33" s="21">
        <f>IFERROR(_xlfn.XLOOKUP($F33,IT通路门店!$P$6:$P$999998,IT通路门店!$A$6:$A$999998),"")</f>
        <v>0</v>
      </c>
      <c r="B33" s="21">
        <f>IFERROR(_xlfn.XLOOKUP($F33,IT通路门店!$P$6:$P$999998,IT通路门店!$A$6:$A$999998),"")</f>
        <v>0</v>
      </c>
      <c r="C33" s="21">
        <f>IFERROR(_xlfn.XLOOKUP($F33,IT通路门店!$P$6:$P$999998,IT通路门店!$C$6:$C$999998),"")</f>
        <v>0</v>
      </c>
      <c r="G33" s="7">
        <f>IFERROR(_xlfn.XLOOKUP(F33,IT通路门店!$P$6:$P$999998,IT通路门店!$Q$6:$Q$999998),"0")</f>
        <v>0</v>
      </c>
      <c r="T33" s="21">
        <f>COUNTIFS(IT通路门店!$P$6:$P$999998,IT客户沙盘!F33)</f>
        <v>0</v>
      </c>
      <c r="U33" s="21">
        <f>COUNTIFS(IT通路门店!$P$6:$P$999998,IT客户沙盘!F33,IT通路门店!$M$6:$M$999998,"&gt;50")</f>
        <v>0</v>
      </c>
      <c r="V33" s="21">
        <f t="shared" si="0"/>
        <v>0</v>
      </c>
      <c r="W33" s="21">
        <f>SUMIFS(IT通路门店!W:W,IT通路门店!$P:$P,$F32)</f>
        <v>0</v>
      </c>
      <c r="X33" s="21">
        <f>SUMIFS(IT通路门店!X:X,IT通路门店!$P:$P,$F32)</f>
        <v>0</v>
      </c>
      <c r="Y33" s="21">
        <f>SUMIFS(IT通路门店!Y:Y,IT通路门店!$P:$P,$F32)</f>
        <v>0</v>
      </c>
      <c r="Z33" s="21">
        <f>SUMIFS(IT通路门店!Z:Z,IT通路门店!$P:$P,$F32)</f>
        <v>0</v>
      </c>
      <c r="AA33" s="21">
        <f>SUMIFS(IT通路门店!AA:AA,IT通路门店!$P:$P,$F32)</f>
        <v>0</v>
      </c>
      <c r="AC33" s="21">
        <f t="shared" si="1"/>
        <v>0</v>
      </c>
      <c r="AE33" s="21">
        <f>SUMIFS(IT通路门店!$R:$R,IT通路门店!$P:$P,$F33)</f>
        <v>0</v>
      </c>
      <c r="AF33" s="22">
        <f>SUMIFS(IT通路门店!S:S,IT通路门店!$P:$P,IT客户沙盘!$F33)</f>
        <v>0</v>
      </c>
      <c r="AG33" s="22">
        <f>SUMIFS(IT通路门店!T:T,IT通路门店!$P:$P,IT客户沙盘!$F33)</f>
        <v>0</v>
      </c>
      <c r="AH33" s="22">
        <f>SUMIFS(IT通路门店!U:U,IT通路门店!$P:$P,IT客户沙盘!$F33)</f>
        <v>0</v>
      </c>
      <c r="AI33" s="22">
        <f>SUMIFS(IT通路门店!V:V,IT通路门店!$P:$P,IT客户沙盘!$F33)</f>
        <v>0</v>
      </c>
    </row>
    <row r="34" spans="1:35">
      <c r="A34" s="21">
        <f>IFERROR(_xlfn.XLOOKUP($F34,IT通路门店!$P$6:$P$999998,IT通路门店!$A$6:$A$999998),"")</f>
        <v>0</v>
      </c>
      <c r="B34" s="21">
        <f>IFERROR(_xlfn.XLOOKUP($F34,IT通路门店!$P$6:$P$999998,IT通路门店!$A$6:$A$999998),"")</f>
        <v>0</v>
      </c>
      <c r="C34" s="21">
        <f>IFERROR(_xlfn.XLOOKUP($F34,IT通路门店!$P$6:$P$999998,IT通路门店!$C$6:$C$999998),"")</f>
        <v>0</v>
      </c>
      <c r="G34" s="7">
        <f>IFERROR(_xlfn.XLOOKUP(F34,IT通路门店!$P$6:$P$999998,IT通路门店!$Q$6:$Q$999998),"0")</f>
        <v>0</v>
      </c>
      <c r="T34" s="21">
        <f>COUNTIFS(IT通路门店!$P$6:$P$999998,IT客户沙盘!F34)</f>
        <v>0</v>
      </c>
      <c r="U34" s="21">
        <f>COUNTIFS(IT通路门店!$P$6:$P$999998,IT客户沙盘!F34,IT通路门店!$M$6:$M$999998,"&gt;50")</f>
        <v>0</v>
      </c>
      <c r="V34" s="21">
        <f t="shared" si="0"/>
        <v>0</v>
      </c>
      <c r="W34" s="21">
        <f>SUMIFS(IT通路门店!W:W,IT通路门店!$P:$P,$F33)</f>
        <v>0</v>
      </c>
      <c r="X34" s="21">
        <f>SUMIFS(IT通路门店!X:X,IT通路门店!$P:$P,$F33)</f>
        <v>0</v>
      </c>
      <c r="Y34" s="21">
        <f>SUMIFS(IT通路门店!Y:Y,IT通路门店!$P:$P,$F33)</f>
        <v>0</v>
      </c>
      <c r="Z34" s="21">
        <f>SUMIFS(IT通路门店!Z:Z,IT通路门店!$P:$P,$F33)</f>
        <v>0</v>
      </c>
      <c r="AA34" s="21">
        <f>SUMIFS(IT通路门店!AA:AA,IT通路门店!$P:$P,$F33)</f>
        <v>0</v>
      </c>
      <c r="AC34" s="21">
        <f t="shared" si="1"/>
        <v>0</v>
      </c>
      <c r="AE34" s="21">
        <f>SUMIFS(IT通路门店!$R:$R,IT通路门店!$P:$P,$F34)</f>
        <v>0</v>
      </c>
      <c r="AF34" s="22">
        <f>SUMIFS(IT通路门店!S:S,IT通路门店!$P:$P,IT客户沙盘!$F34)</f>
        <v>0</v>
      </c>
      <c r="AG34" s="22">
        <f>SUMIFS(IT通路门店!T:T,IT通路门店!$P:$P,IT客户沙盘!$F34)</f>
        <v>0</v>
      </c>
      <c r="AH34" s="22">
        <f>SUMIFS(IT通路门店!U:U,IT通路门店!$P:$P,IT客户沙盘!$F34)</f>
        <v>0</v>
      </c>
      <c r="AI34" s="22">
        <f>SUMIFS(IT通路门店!V:V,IT通路门店!$P:$P,IT客户沙盘!$F34)</f>
        <v>0</v>
      </c>
    </row>
    <row r="35" spans="1:35">
      <c r="A35" s="21">
        <f>IFERROR(_xlfn.XLOOKUP($F35,IT通路门店!$P$6:$P$999998,IT通路门店!$A$6:$A$999998),"")</f>
        <v>0</v>
      </c>
      <c r="B35" s="21">
        <f>IFERROR(_xlfn.XLOOKUP($F35,IT通路门店!$P$6:$P$999998,IT通路门店!$A$6:$A$999998),"")</f>
        <v>0</v>
      </c>
      <c r="C35" s="21">
        <f>IFERROR(_xlfn.XLOOKUP($F35,IT通路门店!$P$6:$P$999998,IT通路门店!$C$6:$C$999998),"")</f>
        <v>0</v>
      </c>
      <c r="G35" s="7">
        <f>IFERROR(_xlfn.XLOOKUP(F35,IT通路门店!$P$6:$P$999998,IT通路门店!$Q$6:$Q$999998),"0")</f>
        <v>0</v>
      </c>
      <c r="T35" s="21">
        <f>COUNTIFS(IT通路门店!$P$6:$P$999998,IT客户沙盘!F35)</f>
        <v>0</v>
      </c>
      <c r="U35" s="21">
        <f>COUNTIFS(IT通路门店!$P$6:$P$999998,IT客户沙盘!F35,IT通路门店!$M$6:$M$999998,"&gt;50")</f>
        <v>0</v>
      </c>
      <c r="V35" s="21">
        <f t="shared" si="0"/>
        <v>0</v>
      </c>
      <c r="W35" s="21">
        <f>SUMIFS(IT通路门店!W:W,IT通路门店!$P:$P,$F34)</f>
        <v>0</v>
      </c>
      <c r="X35" s="21">
        <f>SUMIFS(IT通路门店!X:X,IT通路门店!$P:$P,$F34)</f>
        <v>0</v>
      </c>
      <c r="Y35" s="21">
        <f>SUMIFS(IT通路门店!Y:Y,IT通路门店!$P:$P,$F34)</f>
        <v>0</v>
      </c>
      <c r="Z35" s="21">
        <f>SUMIFS(IT通路门店!Z:Z,IT通路门店!$P:$P,$F34)</f>
        <v>0</v>
      </c>
      <c r="AA35" s="21">
        <f>SUMIFS(IT通路门店!AA:AA,IT通路门店!$P:$P,$F34)</f>
        <v>0</v>
      </c>
      <c r="AC35" s="21">
        <f t="shared" si="1"/>
        <v>0</v>
      </c>
      <c r="AE35" s="21">
        <f>SUMIFS(IT通路门店!$R:$R,IT通路门店!$P:$P,$F35)</f>
        <v>0</v>
      </c>
      <c r="AF35" s="22">
        <f>SUMIFS(IT通路门店!S:S,IT通路门店!$P:$P,IT客户沙盘!$F35)</f>
        <v>0</v>
      </c>
      <c r="AG35" s="22">
        <f>SUMIFS(IT通路门店!T:T,IT通路门店!$P:$P,IT客户沙盘!$F35)</f>
        <v>0</v>
      </c>
      <c r="AH35" s="22">
        <f>SUMIFS(IT通路门店!U:U,IT通路门店!$P:$P,IT客户沙盘!$F35)</f>
        <v>0</v>
      </c>
      <c r="AI35" s="22">
        <f>SUMIFS(IT通路门店!V:V,IT通路门店!$P:$P,IT客户沙盘!$F35)</f>
        <v>0</v>
      </c>
    </row>
    <row r="36" spans="1:35">
      <c r="A36" s="21">
        <f>IFERROR(_xlfn.XLOOKUP($F36,IT通路门店!$P$6:$P$999998,IT通路门店!$A$6:$A$999998),"")</f>
        <v>0</v>
      </c>
      <c r="B36" s="21">
        <f>IFERROR(_xlfn.XLOOKUP($F36,IT通路门店!$P$6:$P$999998,IT通路门店!$A$6:$A$999998),"")</f>
        <v>0</v>
      </c>
      <c r="C36" s="21">
        <f>IFERROR(_xlfn.XLOOKUP($F36,IT通路门店!$P$6:$P$999998,IT通路门店!$C$6:$C$999998),"")</f>
        <v>0</v>
      </c>
      <c r="G36" s="7">
        <f>IFERROR(_xlfn.XLOOKUP(F36,IT通路门店!$P$6:$P$999998,IT通路门店!$Q$6:$Q$999998),"0")</f>
        <v>0</v>
      </c>
      <c r="T36" s="21">
        <f>COUNTIFS(IT通路门店!$P$6:$P$999998,IT客户沙盘!F36)</f>
        <v>0</v>
      </c>
      <c r="U36" s="21">
        <f>COUNTIFS(IT通路门店!$P$6:$P$999998,IT客户沙盘!F36,IT通路门店!$M$6:$M$999998,"&gt;50")</f>
        <v>0</v>
      </c>
      <c r="V36" s="21">
        <f t="shared" si="0"/>
        <v>0</v>
      </c>
      <c r="W36" s="21">
        <f>SUMIFS(IT通路门店!W:W,IT通路门店!$P:$P,$F35)</f>
        <v>0</v>
      </c>
      <c r="X36" s="21">
        <f>SUMIFS(IT通路门店!X:X,IT通路门店!$P:$P,$F35)</f>
        <v>0</v>
      </c>
      <c r="Y36" s="21">
        <f>SUMIFS(IT通路门店!Y:Y,IT通路门店!$P:$P,$F35)</f>
        <v>0</v>
      </c>
      <c r="Z36" s="21">
        <f>SUMIFS(IT通路门店!Z:Z,IT通路门店!$P:$P,$F35)</f>
        <v>0</v>
      </c>
      <c r="AA36" s="21">
        <f>SUMIFS(IT通路门店!AA:AA,IT通路门店!$P:$P,$F35)</f>
        <v>0</v>
      </c>
      <c r="AC36" s="21">
        <f t="shared" si="1"/>
        <v>0</v>
      </c>
      <c r="AE36" s="21">
        <f>SUMIFS(IT通路门店!$R:$R,IT通路门店!$P:$P,$F36)</f>
        <v>0</v>
      </c>
      <c r="AF36" s="22">
        <f>SUMIFS(IT通路门店!S:S,IT通路门店!$P:$P,IT客户沙盘!$F36)</f>
        <v>0</v>
      </c>
      <c r="AG36" s="22">
        <f>SUMIFS(IT通路门店!T:T,IT通路门店!$P:$P,IT客户沙盘!$F36)</f>
        <v>0</v>
      </c>
      <c r="AH36" s="22">
        <f>SUMIFS(IT通路门店!U:U,IT通路门店!$P:$P,IT客户沙盘!$F36)</f>
        <v>0</v>
      </c>
      <c r="AI36" s="22">
        <f>SUMIFS(IT通路门店!V:V,IT通路门店!$P:$P,IT客户沙盘!$F36)</f>
        <v>0</v>
      </c>
    </row>
    <row r="37" spans="1:35">
      <c r="A37" s="21">
        <f>IFERROR(_xlfn.XLOOKUP($F37,IT通路门店!$P$6:$P$999998,IT通路门店!$A$6:$A$999998),"")</f>
        <v>0</v>
      </c>
      <c r="B37" s="21">
        <f>IFERROR(_xlfn.XLOOKUP($F37,IT通路门店!$P$6:$P$999998,IT通路门店!$A$6:$A$999998),"")</f>
        <v>0</v>
      </c>
      <c r="C37" s="21">
        <f>IFERROR(_xlfn.XLOOKUP($F37,IT通路门店!$P$6:$P$999998,IT通路门店!$C$6:$C$999998),"")</f>
        <v>0</v>
      </c>
      <c r="G37" s="7">
        <f>IFERROR(_xlfn.XLOOKUP(F37,IT通路门店!$P$6:$P$999998,IT通路门店!$Q$6:$Q$999998),"0")</f>
        <v>0</v>
      </c>
      <c r="T37" s="21">
        <f>COUNTIFS(IT通路门店!$P$6:$P$999998,IT客户沙盘!F37)</f>
        <v>0</v>
      </c>
      <c r="U37" s="21">
        <f>COUNTIFS(IT通路门店!$P$6:$P$999998,IT客户沙盘!F37,IT通路门店!$M$6:$M$999998,"&gt;50")</f>
        <v>0</v>
      </c>
      <c r="V37" s="21">
        <f t="shared" si="0"/>
        <v>0</v>
      </c>
      <c r="W37" s="21">
        <f>SUMIFS(IT通路门店!W:W,IT通路门店!$P:$P,$F36)</f>
        <v>0</v>
      </c>
      <c r="X37" s="21">
        <f>SUMIFS(IT通路门店!X:X,IT通路门店!$P:$P,$F36)</f>
        <v>0</v>
      </c>
      <c r="Y37" s="21">
        <f>SUMIFS(IT通路门店!Y:Y,IT通路门店!$P:$P,$F36)</f>
        <v>0</v>
      </c>
      <c r="Z37" s="21">
        <f>SUMIFS(IT通路门店!Z:Z,IT通路门店!$P:$P,$F36)</f>
        <v>0</v>
      </c>
      <c r="AA37" s="21">
        <f>SUMIFS(IT通路门店!AA:AA,IT通路门店!$P:$P,$F36)</f>
        <v>0</v>
      </c>
      <c r="AC37" s="21">
        <f t="shared" si="1"/>
        <v>0</v>
      </c>
      <c r="AE37" s="21">
        <f>SUMIFS(IT通路门店!$R:$R,IT通路门店!$P:$P,$F37)</f>
        <v>0</v>
      </c>
      <c r="AF37" s="22">
        <f>SUMIFS(IT通路门店!S:S,IT通路门店!$P:$P,IT客户沙盘!$F37)</f>
        <v>0</v>
      </c>
      <c r="AG37" s="22">
        <f>SUMIFS(IT通路门店!T:T,IT通路门店!$P:$P,IT客户沙盘!$F37)</f>
        <v>0</v>
      </c>
      <c r="AH37" s="22">
        <f>SUMIFS(IT通路门店!U:U,IT通路门店!$P:$P,IT客户沙盘!$F37)</f>
        <v>0</v>
      </c>
      <c r="AI37" s="22">
        <f>SUMIFS(IT通路门店!V:V,IT通路门店!$P:$P,IT客户沙盘!$F37)</f>
        <v>0</v>
      </c>
    </row>
    <row r="38" spans="1:35">
      <c r="A38" s="21">
        <f>IFERROR(_xlfn.XLOOKUP($F38,IT通路门店!$P$6:$P$999998,IT通路门店!$A$6:$A$999998),"")</f>
        <v>0</v>
      </c>
      <c r="B38" s="21">
        <f>IFERROR(_xlfn.XLOOKUP($F38,IT通路门店!$P$6:$P$999998,IT通路门店!$A$6:$A$999998),"")</f>
        <v>0</v>
      </c>
      <c r="C38" s="21">
        <f>IFERROR(_xlfn.XLOOKUP($F38,IT通路门店!$P$6:$P$999998,IT通路门店!$C$6:$C$999998),"")</f>
        <v>0</v>
      </c>
      <c r="G38" s="7">
        <f>IFERROR(_xlfn.XLOOKUP(F38,IT通路门店!$P$6:$P$999998,IT通路门店!$Q$6:$Q$999998),"0")</f>
        <v>0</v>
      </c>
      <c r="T38" s="21">
        <f>COUNTIFS(IT通路门店!$P$6:$P$999998,IT客户沙盘!F38)</f>
        <v>0</v>
      </c>
      <c r="U38" s="21">
        <f>COUNTIFS(IT通路门店!$P$6:$P$999998,IT客户沙盘!F38,IT通路门店!$M$6:$M$999998,"&gt;50")</f>
        <v>0</v>
      </c>
      <c r="V38" s="21">
        <f t="shared" si="0"/>
        <v>0</v>
      </c>
      <c r="W38" s="21">
        <f>SUMIFS(IT通路门店!W:W,IT通路门店!$P:$P,$F37)</f>
        <v>0</v>
      </c>
      <c r="X38" s="21">
        <f>SUMIFS(IT通路门店!X:X,IT通路门店!$P:$P,$F37)</f>
        <v>0</v>
      </c>
      <c r="Y38" s="21">
        <f>SUMIFS(IT通路门店!Y:Y,IT通路门店!$P:$P,$F37)</f>
        <v>0</v>
      </c>
      <c r="Z38" s="21">
        <f>SUMIFS(IT通路门店!Z:Z,IT通路门店!$P:$P,$F37)</f>
        <v>0</v>
      </c>
      <c r="AA38" s="21">
        <f>SUMIFS(IT通路门店!AA:AA,IT通路门店!$P:$P,$F37)</f>
        <v>0</v>
      </c>
      <c r="AC38" s="21">
        <f t="shared" si="1"/>
        <v>0</v>
      </c>
      <c r="AE38" s="21">
        <f>SUMIFS(IT通路门店!$R:$R,IT通路门店!$P:$P,$F38)</f>
        <v>0</v>
      </c>
      <c r="AF38" s="22">
        <f>SUMIFS(IT通路门店!S:S,IT通路门店!$P:$P,IT客户沙盘!$F38)</f>
        <v>0</v>
      </c>
      <c r="AG38" s="22">
        <f>SUMIFS(IT通路门店!T:T,IT通路门店!$P:$P,IT客户沙盘!$F38)</f>
        <v>0</v>
      </c>
      <c r="AH38" s="22">
        <f>SUMIFS(IT通路门店!U:U,IT通路门店!$P:$P,IT客户沙盘!$F38)</f>
        <v>0</v>
      </c>
      <c r="AI38" s="22">
        <f>SUMIFS(IT通路门店!V:V,IT通路门店!$P:$P,IT客户沙盘!$F38)</f>
        <v>0</v>
      </c>
    </row>
    <row r="39" spans="1:35">
      <c r="A39" s="21">
        <f>IFERROR(_xlfn.XLOOKUP($F39,IT通路门店!$P$6:$P$999998,IT通路门店!$A$6:$A$999998),"")</f>
        <v>0</v>
      </c>
      <c r="B39" s="21">
        <f>IFERROR(_xlfn.XLOOKUP($F39,IT通路门店!$P$6:$P$999998,IT通路门店!$A$6:$A$999998),"")</f>
        <v>0</v>
      </c>
      <c r="C39" s="21">
        <f>IFERROR(_xlfn.XLOOKUP($F39,IT通路门店!$P$6:$P$999998,IT通路门店!$C$6:$C$999998),"")</f>
        <v>0</v>
      </c>
      <c r="G39" s="7">
        <f>IFERROR(_xlfn.XLOOKUP(F39,IT通路门店!$P$6:$P$999998,IT通路门店!$Q$6:$Q$999998),"0")</f>
        <v>0</v>
      </c>
      <c r="T39" s="21">
        <f>COUNTIFS(IT通路门店!$P$6:$P$999998,IT客户沙盘!F39)</f>
        <v>0</v>
      </c>
      <c r="U39" s="21">
        <f>COUNTIFS(IT通路门店!$P$6:$P$999998,IT客户沙盘!F39,IT通路门店!$M$6:$M$999998,"&gt;50")</f>
        <v>0</v>
      </c>
      <c r="V39" s="21">
        <f t="shared" si="0"/>
        <v>0</v>
      </c>
      <c r="W39" s="21">
        <f>SUMIFS(IT通路门店!W:W,IT通路门店!$P:$P,$F38)</f>
        <v>0</v>
      </c>
      <c r="X39" s="21">
        <f>SUMIFS(IT通路门店!X:X,IT通路门店!$P:$P,$F38)</f>
        <v>0</v>
      </c>
      <c r="Y39" s="21">
        <f>SUMIFS(IT通路门店!Y:Y,IT通路门店!$P:$P,$F38)</f>
        <v>0</v>
      </c>
      <c r="Z39" s="21">
        <f>SUMIFS(IT通路门店!Z:Z,IT通路门店!$P:$P,$F38)</f>
        <v>0</v>
      </c>
      <c r="AA39" s="21">
        <f>SUMIFS(IT通路门店!AA:AA,IT通路门店!$P:$P,$F38)</f>
        <v>0</v>
      </c>
      <c r="AC39" s="21">
        <f t="shared" si="1"/>
        <v>0</v>
      </c>
      <c r="AE39" s="21">
        <f>SUMIFS(IT通路门店!$R:$R,IT通路门店!$P:$P,$F39)</f>
        <v>0</v>
      </c>
      <c r="AF39" s="22">
        <f>SUMIFS(IT通路门店!S:S,IT通路门店!$P:$P,IT客户沙盘!$F39)</f>
        <v>0</v>
      </c>
      <c r="AG39" s="22">
        <f>SUMIFS(IT通路门店!T:T,IT通路门店!$P:$P,IT客户沙盘!$F39)</f>
        <v>0</v>
      </c>
      <c r="AH39" s="22">
        <f>SUMIFS(IT通路门店!U:U,IT通路门店!$P:$P,IT客户沙盘!$F39)</f>
        <v>0</v>
      </c>
      <c r="AI39" s="22">
        <f>SUMIFS(IT通路门店!V:V,IT通路门店!$P:$P,IT客户沙盘!$F39)</f>
        <v>0</v>
      </c>
    </row>
    <row r="40" spans="1:35">
      <c r="A40" s="21">
        <f>IFERROR(_xlfn.XLOOKUP($F40,IT通路门店!$P$6:$P$999998,IT通路门店!$A$6:$A$999998),"")</f>
        <v>0</v>
      </c>
      <c r="B40" s="21">
        <f>IFERROR(_xlfn.XLOOKUP($F40,IT通路门店!$P$6:$P$999998,IT通路门店!$A$6:$A$999998),"")</f>
        <v>0</v>
      </c>
      <c r="C40" s="21">
        <f>IFERROR(_xlfn.XLOOKUP($F40,IT通路门店!$P$6:$P$999998,IT通路门店!$C$6:$C$999998),"")</f>
        <v>0</v>
      </c>
      <c r="G40" s="7">
        <f>IFERROR(_xlfn.XLOOKUP(F40,IT通路门店!$P$6:$P$999998,IT通路门店!$Q$6:$Q$999998),"0")</f>
        <v>0</v>
      </c>
      <c r="T40" s="21">
        <f>COUNTIFS(IT通路门店!$P$6:$P$999998,IT客户沙盘!F40)</f>
        <v>0</v>
      </c>
      <c r="U40" s="21">
        <f>COUNTIFS(IT通路门店!$P$6:$P$999998,IT客户沙盘!F40,IT通路门店!$M$6:$M$999998,"&gt;50")</f>
        <v>0</v>
      </c>
      <c r="V40" s="21">
        <f t="shared" si="0"/>
        <v>0</v>
      </c>
      <c r="W40" s="21">
        <f>SUMIFS(IT通路门店!W:W,IT通路门店!$P:$P,$F39)</f>
        <v>0</v>
      </c>
      <c r="X40" s="21">
        <f>SUMIFS(IT通路门店!X:X,IT通路门店!$P:$P,$F39)</f>
        <v>0</v>
      </c>
      <c r="Y40" s="21">
        <f>SUMIFS(IT通路门店!Y:Y,IT通路门店!$P:$P,$F39)</f>
        <v>0</v>
      </c>
      <c r="Z40" s="21">
        <f>SUMIFS(IT通路门店!Z:Z,IT通路门店!$P:$P,$F39)</f>
        <v>0</v>
      </c>
      <c r="AA40" s="21">
        <f>SUMIFS(IT通路门店!AA:AA,IT通路门店!$P:$P,$F39)</f>
        <v>0</v>
      </c>
      <c r="AC40" s="21">
        <f t="shared" si="1"/>
        <v>0</v>
      </c>
      <c r="AE40" s="21">
        <f>SUMIFS(IT通路门店!$R:$R,IT通路门店!$P:$P,$F40)</f>
        <v>0</v>
      </c>
      <c r="AF40" s="22">
        <f>SUMIFS(IT通路门店!S:S,IT通路门店!$P:$P,IT客户沙盘!$F40)</f>
        <v>0</v>
      </c>
      <c r="AG40" s="22">
        <f>SUMIFS(IT通路门店!T:T,IT通路门店!$P:$P,IT客户沙盘!$F40)</f>
        <v>0</v>
      </c>
      <c r="AH40" s="22">
        <f>SUMIFS(IT通路门店!U:U,IT通路门店!$P:$P,IT客户沙盘!$F40)</f>
        <v>0</v>
      </c>
      <c r="AI40" s="22">
        <f>SUMIFS(IT通路门店!V:V,IT通路门店!$P:$P,IT客户沙盘!$F40)</f>
        <v>0</v>
      </c>
    </row>
    <row r="41" spans="1:35">
      <c r="A41" s="21">
        <f>IFERROR(_xlfn.XLOOKUP($F41,IT通路门店!$P$6:$P$999998,IT通路门店!$A$6:$A$999998),"")</f>
        <v>0</v>
      </c>
      <c r="B41" s="21">
        <f>IFERROR(_xlfn.XLOOKUP($F41,IT通路门店!$P$6:$P$999998,IT通路门店!$A$6:$A$999998),"")</f>
        <v>0</v>
      </c>
      <c r="C41" s="21">
        <f>IFERROR(_xlfn.XLOOKUP($F41,IT通路门店!$P$6:$P$999998,IT通路门店!$C$6:$C$999998),"")</f>
        <v>0</v>
      </c>
      <c r="G41" s="7">
        <f>IFERROR(_xlfn.XLOOKUP(F41,IT通路门店!$P$6:$P$999998,IT通路门店!$Q$6:$Q$999998),"0")</f>
        <v>0</v>
      </c>
      <c r="T41" s="21">
        <f>COUNTIFS(IT通路门店!$P$6:$P$999998,IT客户沙盘!F41)</f>
        <v>0</v>
      </c>
      <c r="U41" s="21">
        <f>COUNTIFS(IT通路门店!$P$6:$P$999998,IT客户沙盘!F41,IT通路门店!$M$6:$M$999998,"&gt;50")</f>
        <v>0</v>
      </c>
      <c r="V41" s="21">
        <f t="shared" si="0"/>
        <v>0</v>
      </c>
      <c r="W41" s="21">
        <f>SUMIFS(IT通路门店!W:W,IT通路门店!$P:$P,$F40)</f>
        <v>0</v>
      </c>
      <c r="X41" s="21">
        <f>SUMIFS(IT通路门店!X:X,IT通路门店!$P:$P,$F40)</f>
        <v>0</v>
      </c>
      <c r="Y41" s="21">
        <f>SUMIFS(IT通路门店!Y:Y,IT通路门店!$P:$P,$F40)</f>
        <v>0</v>
      </c>
      <c r="Z41" s="21">
        <f>SUMIFS(IT通路门店!Z:Z,IT通路门店!$P:$P,$F40)</f>
        <v>0</v>
      </c>
      <c r="AA41" s="21">
        <f>SUMIFS(IT通路门店!AA:AA,IT通路门店!$P:$P,$F40)</f>
        <v>0</v>
      </c>
      <c r="AC41" s="21">
        <f t="shared" si="1"/>
        <v>0</v>
      </c>
      <c r="AE41" s="21">
        <f>SUMIFS(IT通路门店!$R:$R,IT通路门店!$P:$P,$F41)</f>
        <v>0</v>
      </c>
      <c r="AF41" s="22">
        <f>SUMIFS(IT通路门店!S:S,IT通路门店!$P:$P,IT客户沙盘!$F41)</f>
        <v>0</v>
      </c>
      <c r="AG41" s="22">
        <f>SUMIFS(IT通路门店!T:T,IT通路门店!$P:$P,IT客户沙盘!$F41)</f>
        <v>0</v>
      </c>
      <c r="AH41" s="22">
        <f>SUMIFS(IT通路门店!U:U,IT通路门店!$P:$P,IT客户沙盘!$F41)</f>
        <v>0</v>
      </c>
      <c r="AI41" s="22">
        <f>SUMIFS(IT通路门店!V:V,IT通路门店!$P:$P,IT客户沙盘!$F41)</f>
        <v>0</v>
      </c>
    </row>
    <row r="42" spans="1:35">
      <c r="A42" s="21">
        <f>IFERROR(_xlfn.XLOOKUP($F42,IT通路门店!$P$6:$P$999998,IT通路门店!$A$6:$A$999998),"")</f>
        <v>0</v>
      </c>
      <c r="B42" s="21">
        <f>IFERROR(_xlfn.XLOOKUP($F42,IT通路门店!$P$6:$P$999998,IT通路门店!$A$6:$A$999998),"")</f>
        <v>0</v>
      </c>
      <c r="C42" s="21">
        <f>IFERROR(_xlfn.XLOOKUP($F42,IT通路门店!$P$6:$P$999998,IT通路门店!$C$6:$C$999998),"")</f>
        <v>0</v>
      </c>
      <c r="G42" s="7">
        <f>IFERROR(_xlfn.XLOOKUP(F42,IT通路门店!$P$6:$P$999998,IT通路门店!$Q$6:$Q$999998),"0")</f>
        <v>0</v>
      </c>
      <c r="T42" s="21">
        <f>COUNTIFS(IT通路门店!$P$6:$P$999998,IT客户沙盘!F42)</f>
        <v>0</v>
      </c>
      <c r="U42" s="21">
        <f>COUNTIFS(IT通路门店!$P$6:$P$999998,IT客户沙盘!F42,IT通路门店!$M$6:$M$999998,"&gt;50")</f>
        <v>0</v>
      </c>
      <c r="V42" s="21">
        <f t="shared" si="0"/>
        <v>0</v>
      </c>
      <c r="W42" s="21">
        <f>SUMIFS(IT通路门店!W:W,IT通路门店!$P:$P,$F41)</f>
        <v>0</v>
      </c>
      <c r="X42" s="21">
        <f>SUMIFS(IT通路门店!X:X,IT通路门店!$P:$P,$F41)</f>
        <v>0</v>
      </c>
      <c r="Y42" s="21">
        <f>SUMIFS(IT通路门店!Y:Y,IT通路门店!$P:$P,$F41)</f>
        <v>0</v>
      </c>
      <c r="Z42" s="21">
        <f>SUMIFS(IT通路门店!Z:Z,IT通路门店!$P:$P,$F41)</f>
        <v>0</v>
      </c>
      <c r="AA42" s="21">
        <f>SUMIFS(IT通路门店!AA:AA,IT通路门店!$P:$P,$F41)</f>
        <v>0</v>
      </c>
      <c r="AC42" s="21">
        <f t="shared" si="1"/>
        <v>0</v>
      </c>
      <c r="AE42" s="21">
        <f>SUMIFS(IT通路门店!$R:$R,IT通路门店!$P:$P,$F42)</f>
        <v>0</v>
      </c>
      <c r="AF42" s="22">
        <f>SUMIFS(IT通路门店!S:S,IT通路门店!$P:$P,IT客户沙盘!$F42)</f>
        <v>0</v>
      </c>
      <c r="AG42" s="22">
        <f>SUMIFS(IT通路门店!T:T,IT通路门店!$P:$P,IT客户沙盘!$F42)</f>
        <v>0</v>
      </c>
      <c r="AH42" s="22">
        <f>SUMIFS(IT通路门店!U:U,IT通路门店!$P:$P,IT客户沙盘!$F42)</f>
        <v>0</v>
      </c>
      <c r="AI42" s="22">
        <f>SUMIFS(IT通路门店!V:V,IT通路门店!$P:$P,IT客户沙盘!$F42)</f>
        <v>0</v>
      </c>
    </row>
    <row r="43" spans="1:35">
      <c r="A43" s="21">
        <f>IFERROR(_xlfn.XLOOKUP($F43,IT通路门店!$P$6:$P$999998,IT通路门店!$A$6:$A$999998),"")</f>
        <v>0</v>
      </c>
      <c r="B43" s="21">
        <f>IFERROR(_xlfn.XLOOKUP($F43,IT通路门店!$P$6:$P$999998,IT通路门店!$A$6:$A$999998),"")</f>
        <v>0</v>
      </c>
      <c r="C43" s="21">
        <f>IFERROR(_xlfn.XLOOKUP($F43,IT通路门店!$P$6:$P$999998,IT通路门店!$C$6:$C$999998),"")</f>
        <v>0</v>
      </c>
      <c r="G43" s="7">
        <f>IFERROR(_xlfn.XLOOKUP(F43,IT通路门店!$P$6:$P$999998,IT通路门店!$Q$6:$Q$999998),"0")</f>
        <v>0</v>
      </c>
      <c r="T43" s="21">
        <f>COUNTIFS(IT通路门店!$P$6:$P$999998,IT客户沙盘!F43)</f>
        <v>0</v>
      </c>
      <c r="U43" s="21">
        <f>COUNTIFS(IT通路门店!$P$6:$P$999998,IT客户沙盘!F43,IT通路门店!$M$6:$M$999998,"&gt;50")</f>
        <v>0</v>
      </c>
      <c r="V43" s="21">
        <f t="shared" si="0"/>
        <v>0</v>
      </c>
      <c r="W43" s="21">
        <f>SUMIFS(IT通路门店!W:W,IT通路门店!$P:$P,$F42)</f>
        <v>0</v>
      </c>
      <c r="X43" s="21">
        <f>SUMIFS(IT通路门店!X:X,IT通路门店!$P:$P,$F42)</f>
        <v>0</v>
      </c>
      <c r="Y43" s="21">
        <f>SUMIFS(IT通路门店!Y:Y,IT通路门店!$P:$P,$F42)</f>
        <v>0</v>
      </c>
      <c r="Z43" s="21">
        <f>SUMIFS(IT通路门店!Z:Z,IT通路门店!$P:$P,$F42)</f>
        <v>0</v>
      </c>
      <c r="AA43" s="21">
        <f>SUMIFS(IT通路门店!AA:AA,IT通路门店!$P:$P,$F42)</f>
        <v>0</v>
      </c>
      <c r="AC43" s="21">
        <f t="shared" si="1"/>
        <v>0</v>
      </c>
      <c r="AE43" s="21">
        <f>SUMIFS(IT通路门店!$R:$R,IT通路门店!$P:$P,$F43)</f>
        <v>0</v>
      </c>
      <c r="AF43" s="22">
        <f>SUMIFS(IT通路门店!S:S,IT通路门店!$P:$P,IT客户沙盘!$F43)</f>
        <v>0</v>
      </c>
      <c r="AG43" s="22">
        <f>SUMIFS(IT通路门店!T:T,IT通路门店!$P:$P,IT客户沙盘!$F43)</f>
        <v>0</v>
      </c>
      <c r="AH43" s="22">
        <f>SUMIFS(IT通路门店!U:U,IT通路门店!$P:$P,IT客户沙盘!$F43)</f>
        <v>0</v>
      </c>
      <c r="AI43" s="22">
        <f>SUMIFS(IT通路门店!V:V,IT通路门店!$P:$P,IT客户沙盘!$F43)</f>
        <v>0</v>
      </c>
    </row>
    <row r="44" spans="1:35">
      <c r="A44" s="21">
        <f>IFERROR(_xlfn.XLOOKUP($F44,IT通路门店!$P$6:$P$999998,IT通路门店!$A$6:$A$999998),"")</f>
        <v>0</v>
      </c>
      <c r="B44" s="21">
        <f>IFERROR(_xlfn.XLOOKUP($F44,IT通路门店!$P$6:$P$999998,IT通路门店!$A$6:$A$999998),"")</f>
        <v>0</v>
      </c>
      <c r="C44" s="21">
        <f>IFERROR(_xlfn.XLOOKUP($F44,IT通路门店!$P$6:$P$999998,IT通路门店!$C$6:$C$999998),"")</f>
        <v>0</v>
      </c>
      <c r="G44" s="7">
        <f>IFERROR(_xlfn.XLOOKUP(F44,IT通路门店!$P$6:$P$999998,IT通路门店!$Q$6:$Q$999998),"0")</f>
        <v>0</v>
      </c>
      <c r="T44" s="21">
        <f>COUNTIFS(IT通路门店!$P$6:$P$999998,IT客户沙盘!F44)</f>
        <v>0</v>
      </c>
      <c r="U44" s="21">
        <f>COUNTIFS(IT通路门店!$P$6:$P$999998,IT客户沙盘!F44,IT通路门店!$M$6:$M$999998,"&gt;50")</f>
        <v>0</v>
      </c>
      <c r="V44" s="21">
        <f t="shared" si="0"/>
        <v>0</v>
      </c>
      <c r="W44" s="21">
        <f>SUMIFS(IT通路门店!W:W,IT通路门店!$P:$P,$F43)</f>
        <v>0</v>
      </c>
      <c r="X44" s="21">
        <f>SUMIFS(IT通路门店!X:X,IT通路门店!$P:$P,$F43)</f>
        <v>0</v>
      </c>
      <c r="Y44" s="21">
        <f>SUMIFS(IT通路门店!Y:Y,IT通路门店!$P:$P,$F43)</f>
        <v>0</v>
      </c>
      <c r="Z44" s="21">
        <f>SUMIFS(IT通路门店!Z:Z,IT通路门店!$P:$P,$F43)</f>
        <v>0</v>
      </c>
      <c r="AA44" s="21">
        <f>SUMIFS(IT通路门店!AA:AA,IT通路门店!$P:$P,$F43)</f>
        <v>0</v>
      </c>
      <c r="AC44" s="21">
        <f t="shared" si="1"/>
        <v>0</v>
      </c>
      <c r="AE44" s="21">
        <f>SUMIFS(IT通路门店!$R:$R,IT通路门店!$P:$P,$F44)</f>
        <v>0</v>
      </c>
      <c r="AF44" s="22">
        <f>SUMIFS(IT通路门店!S:S,IT通路门店!$P:$P,IT客户沙盘!$F44)</f>
        <v>0</v>
      </c>
      <c r="AG44" s="22">
        <f>SUMIFS(IT通路门店!T:T,IT通路门店!$P:$P,IT客户沙盘!$F44)</f>
        <v>0</v>
      </c>
      <c r="AH44" s="22">
        <f>SUMIFS(IT通路门店!U:U,IT通路门店!$P:$P,IT客户沙盘!$F44)</f>
        <v>0</v>
      </c>
      <c r="AI44" s="22">
        <f>SUMIFS(IT通路门店!V:V,IT通路门店!$P:$P,IT客户沙盘!$F44)</f>
        <v>0</v>
      </c>
    </row>
    <row r="45" spans="1:35">
      <c r="A45" s="21">
        <f>IFERROR(_xlfn.XLOOKUP($F45,IT通路门店!$P$6:$P$999998,IT通路门店!$A$6:$A$999998),"")</f>
        <v>0</v>
      </c>
      <c r="B45" s="21">
        <f>IFERROR(_xlfn.XLOOKUP($F45,IT通路门店!$P$6:$P$999998,IT通路门店!$A$6:$A$999998),"")</f>
        <v>0</v>
      </c>
      <c r="C45" s="21">
        <f>IFERROR(_xlfn.XLOOKUP($F45,IT通路门店!$P$6:$P$999998,IT通路门店!$C$6:$C$999998),"")</f>
        <v>0</v>
      </c>
      <c r="G45" s="7">
        <f>IFERROR(_xlfn.XLOOKUP(F45,IT通路门店!$P$6:$P$999998,IT通路门店!$Q$6:$Q$999998),"0")</f>
        <v>0</v>
      </c>
      <c r="T45" s="21">
        <f>COUNTIFS(IT通路门店!$P$6:$P$999998,IT客户沙盘!F45)</f>
        <v>0</v>
      </c>
      <c r="U45" s="21">
        <f>COUNTIFS(IT通路门店!$P$6:$P$999998,IT客户沙盘!F45,IT通路门店!$M$6:$M$999998,"&gt;50")</f>
        <v>0</v>
      </c>
      <c r="V45" s="21">
        <f t="shared" si="0"/>
        <v>0</v>
      </c>
      <c r="W45" s="21">
        <f>SUMIFS(IT通路门店!W:W,IT通路门店!$P:$P,$F44)</f>
        <v>0</v>
      </c>
      <c r="X45" s="21">
        <f>SUMIFS(IT通路门店!X:X,IT通路门店!$P:$P,$F44)</f>
        <v>0</v>
      </c>
      <c r="Y45" s="21">
        <f>SUMIFS(IT通路门店!Y:Y,IT通路门店!$P:$P,$F44)</f>
        <v>0</v>
      </c>
      <c r="Z45" s="21">
        <f>SUMIFS(IT通路门店!Z:Z,IT通路门店!$P:$P,$F44)</f>
        <v>0</v>
      </c>
      <c r="AA45" s="21">
        <f>SUMIFS(IT通路门店!AA:AA,IT通路门店!$P:$P,$F44)</f>
        <v>0</v>
      </c>
      <c r="AC45" s="21">
        <f t="shared" si="1"/>
        <v>0</v>
      </c>
      <c r="AE45" s="21">
        <f>SUMIFS(IT通路门店!$R:$R,IT通路门店!$P:$P,$F45)</f>
        <v>0</v>
      </c>
      <c r="AF45" s="22">
        <f>SUMIFS(IT通路门店!S:S,IT通路门店!$P:$P,IT客户沙盘!$F45)</f>
        <v>0</v>
      </c>
      <c r="AG45" s="22">
        <f>SUMIFS(IT通路门店!T:T,IT通路门店!$P:$P,IT客户沙盘!$F45)</f>
        <v>0</v>
      </c>
      <c r="AH45" s="22">
        <f>SUMIFS(IT通路门店!U:U,IT通路门店!$P:$P,IT客户沙盘!$F45)</f>
        <v>0</v>
      </c>
      <c r="AI45" s="22">
        <f>SUMIFS(IT通路门店!V:V,IT通路门店!$P:$P,IT客户沙盘!$F45)</f>
        <v>0</v>
      </c>
    </row>
    <row r="46" spans="1:35">
      <c r="A46" s="21">
        <f>IFERROR(_xlfn.XLOOKUP($F46,IT通路门店!$P$6:$P$999998,IT通路门店!$A$6:$A$999998),"")</f>
        <v>0</v>
      </c>
      <c r="B46" s="21">
        <f>IFERROR(_xlfn.XLOOKUP($F46,IT通路门店!$P$6:$P$999998,IT通路门店!$A$6:$A$999998),"")</f>
        <v>0</v>
      </c>
      <c r="C46" s="21">
        <f>IFERROR(_xlfn.XLOOKUP($F46,IT通路门店!$P$6:$P$999998,IT通路门店!$C$6:$C$999998),"")</f>
        <v>0</v>
      </c>
      <c r="G46" s="7">
        <f>IFERROR(_xlfn.XLOOKUP(F46,IT通路门店!$P$6:$P$999998,IT通路门店!$Q$6:$Q$999998),"0")</f>
        <v>0</v>
      </c>
      <c r="T46" s="21">
        <f>COUNTIFS(IT通路门店!$P$6:$P$999998,IT客户沙盘!F46)</f>
        <v>0</v>
      </c>
      <c r="U46" s="21">
        <f>COUNTIFS(IT通路门店!$P$6:$P$999998,IT客户沙盘!F46,IT通路门店!$M$6:$M$999998,"&gt;50")</f>
        <v>0</v>
      </c>
      <c r="V46" s="21">
        <f t="shared" si="0"/>
        <v>0</v>
      </c>
      <c r="W46" s="21">
        <f>SUMIFS(IT通路门店!W:W,IT通路门店!$P:$P,$F45)</f>
        <v>0</v>
      </c>
      <c r="X46" s="21">
        <f>SUMIFS(IT通路门店!X:X,IT通路门店!$P:$P,$F45)</f>
        <v>0</v>
      </c>
      <c r="Y46" s="21">
        <f>SUMIFS(IT通路门店!Y:Y,IT通路门店!$P:$P,$F45)</f>
        <v>0</v>
      </c>
      <c r="Z46" s="21">
        <f>SUMIFS(IT通路门店!Z:Z,IT通路门店!$P:$P,$F45)</f>
        <v>0</v>
      </c>
      <c r="AA46" s="21">
        <f>SUMIFS(IT通路门店!AA:AA,IT通路门店!$P:$P,$F45)</f>
        <v>0</v>
      </c>
      <c r="AC46" s="21">
        <f t="shared" si="1"/>
        <v>0</v>
      </c>
      <c r="AE46" s="21">
        <f>SUMIFS(IT通路门店!$R:$R,IT通路门店!$P:$P,$F46)</f>
        <v>0</v>
      </c>
      <c r="AF46" s="22">
        <f>SUMIFS(IT通路门店!S:S,IT通路门店!$P:$P,IT客户沙盘!$F46)</f>
        <v>0</v>
      </c>
      <c r="AG46" s="22">
        <f>SUMIFS(IT通路门店!T:T,IT通路门店!$P:$P,IT客户沙盘!$F46)</f>
        <v>0</v>
      </c>
      <c r="AH46" s="22">
        <f>SUMIFS(IT通路门店!U:U,IT通路门店!$P:$P,IT客户沙盘!$F46)</f>
        <v>0</v>
      </c>
      <c r="AI46" s="22">
        <f>SUMIFS(IT通路门店!V:V,IT通路门店!$P:$P,IT客户沙盘!$F46)</f>
        <v>0</v>
      </c>
    </row>
    <row r="47" spans="1:35">
      <c r="A47" s="21">
        <f>IFERROR(_xlfn.XLOOKUP($F47,IT通路门店!$P$6:$P$999998,IT通路门店!$A$6:$A$999998),"")</f>
        <v>0</v>
      </c>
      <c r="B47" s="21">
        <f>IFERROR(_xlfn.XLOOKUP($F47,IT通路门店!$P$6:$P$999998,IT通路门店!$A$6:$A$999998),"")</f>
        <v>0</v>
      </c>
      <c r="C47" s="21">
        <f>IFERROR(_xlfn.XLOOKUP($F47,IT通路门店!$P$6:$P$999998,IT通路门店!$C$6:$C$999998),"")</f>
        <v>0</v>
      </c>
      <c r="G47" s="7">
        <f>IFERROR(_xlfn.XLOOKUP(F47,IT通路门店!$P$6:$P$999998,IT通路门店!$Q$6:$Q$999998),"0")</f>
        <v>0</v>
      </c>
      <c r="T47" s="21">
        <f>COUNTIFS(IT通路门店!$P$6:$P$999998,IT客户沙盘!F47)</f>
        <v>0</v>
      </c>
      <c r="U47" s="21">
        <f>COUNTIFS(IT通路门店!$P$6:$P$999998,IT客户沙盘!F47,IT通路门店!$M$6:$M$999998,"&gt;50")</f>
        <v>0</v>
      </c>
      <c r="V47" s="21">
        <f t="shared" si="0"/>
        <v>0</v>
      </c>
      <c r="W47" s="21">
        <f>SUMIFS(IT通路门店!W:W,IT通路门店!$P:$P,$F46)</f>
        <v>0</v>
      </c>
      <c r="X47" s="21">
        <f>SUMIFS(IT通路门店!X:X,IT通路门店!$P:$P,$F46)</f>
        <v>0</v>
      </c>
      <c r="Y47" s="21">
        <f>SUMIFS(IT通路门店!Y:Y,IT通路门店!$P:$P,$F46)</f>
        <v>0</v>
      </c>
      <c r="Z47" s="21">
        <f>SUMIFS(IT通路门店!Z:Z,IT通路门店!$P:$P,$F46)</f>
        <v>0</v>
      </c>
      <c r="AA47" s="21">
        <f>SUMIFS(IT通路门店!AA:AA,IT通路门店!$P:$P,$F46)</f>
        <v>0</v>
      </c>
      <c r="AC47" s="21">
        <f t="shared" si="1"/>
        <v>0</v>
      </c>
      <c r="AE47" s="21">
        <f>SUMIFS(IT通路门店!$R:$R,IT通路门店!$P:$P,$F47)</f>
        <v>0</v>
      </c>
      <c r="AF47" s="22">
        <f>SUMIFS(IT通路门店!S:S,IT通路门店!$P:$P,IT客户沙盘!$F47)</f>
        <v>0</v>
      </c>
      <c r="AG47" s="22">
        <f>SUMIFS(IT通路门店!T:T,IT通路门店!$P:$P,IT客户沙盘!$F47)</f>
        <v>0</v>
      </c>
      <c r="AH47" s="22">
        <f>SUMIFS(IT通路门店!U:U,IT通路门店!$P:$P,IT客户沙盘!$F47)</f>
        <v>0</v>
      </c>
      <c r="AI47" s="22">
        <f>SUMIFS(IT通路门店!V:V,IT通路门店!$P:$P,IT客户沙盘!$F47)</f>
        <v>0</v>
      </c>
    </row>
    <row r="48" spans="1:35">
      <c r="A48" s="21">
        <f>IFERROR(_xlfn.XLOOKUP($F48,IT通路门店!$P$6:$P$999998,IT通路门店!$A$6:$A$999998),"")</f>
        <v>0</v>
      </c>
      <c r="B48" s="21">
        <f>IFERROR(_xlfn.XLOOKUP($F48,IT通路门店!$P$6:$P$999998,IT通路门店!$A$6:$A$999998),"")</f>
        <v>0</v>
      </c>
      <c r="C48" s="21">
        <f>IFERROR(_xlfn.XLOOKUP($F48,IT通路门店!$P$6:$P$999998,IT通路门店!$C$6:$C$999998),"")</f>
        <v>0</v>
      </c>
      <c r="G48" s="7">
        <f>IFERROR(_xlfn.XLOOKUP(F48,IT通路门店!$P$6:$P$999998,IT通路门店!$Q$6:$Q$999998),"0")</f>
        <v>0</v>
      </c>
      <c r="T48" s="21">
        <f>COUNTIFS(IT通路门店!$P$6:$P$999998,IT客户沙盘!F48)</f>
        <v>0</v>
      </c>
      <c r="U48" s="21">
        <f>COUNTIFS(IT通路门店!$P$6:$P$999998,IT客户沙盘!F48,IT通路门店!$M$6:$M$999998,"&gt;50")</f>
        <v>0</v>
      </c>
      <c r="V48" s="21">
        <f t="shared" si="0"/>
        <v>0</v>
      </c>
      <c r="W48" s="21">
        <f>SUMIFS(IT通路门店!W:W,IT通路门店!$P:$P,$F47)</f>
        <v>0</v>
      </c>
      <c r="X48" s="21">
        <f>SUMIFS(IT通路门店!X:X,IT通路门店!$P:$P,$F47)</f>
        <v>0</v>
      </c>
      <c r="Y48" s="21">
        <f>SUMIFS(IT通路门店!Y:Y,IT通路门店!$P:$P,$F47)</f>
        <v>0</v>
      </c>
      <c r="Z48" s="21">
        <f>SUMIFS(IT通路门店!Z:Z,IT通路门店!$P:$P,$F47)</f>
        <v>0</v>
      </c>
      <c r="AA48" s="21">
        <f>SUMIFS(IT通路门店!AA:AA,IT通路门店!$P:$P,$F47)</f>
        <v>0</v>
      </c>
      <c r="AC48" s="21">
        <f t="shared" si="1"/>
        <v>0</v>
      </c>
      <c r="AE48" s="21">
        <f>SUMIFS(IT通路门店!$R:$R,IT通路门店!$P:$P,$F48)</f>
        <v>0</v>
      </c>
      <c r="AF48" s="22">
        <f>SUMIFS(IT通路门店!S:S,IT通路门店!$P:$P,IT客户沙盘!$F48)</f>
        <v>0</v>
      </c>
      <c r="AG48" s="22">
        <f>SUMIFS(IT通路门店!T:T,IT通路门店!$P:$P,IT客户沙盘!$F48)</f>
        <v>0</v>
      </c>
      <c r="AH48" s="22">
        <f>SUMIFS(IT通路门店!U:U,IT通路门店!$P:$P,IT客户沙盘!$F48)</f>
        <v>0</v>
      </c>
      <c r="AI48" s="22">
        <f>SUMIFS(IT通路门店!V:V,IT通路门店!$P:$P,IT客户沙盘!$F48)</f>
        <v>0</v>
      </c>
    </row>
    <row r="49" spans="1:35">
      <c r="A49" s="21">
        <f>IFERROR(_xlfn.XLOOKUP($F49,IT通路门店!$P$6:$P$999998,IT通路门店!$A$6:$A$999998),"")</f>
        <v>0</v>
      </c>
      <c r="B49" s="21">
        <f>IFERROR(_xlfn.XLOOKUP($F49,IT通路门店!$P$6:$P$999998,IT通路门店!$A$6:$A$999998),"")</f>
        <v>0</v>
      </c>
      <c r="C49" s="21">
        <f>IFERROR(_xlfn.XLOOKUP($F49,IT通路门店!$P$6:$P$999998,IT通路门店!$C$6:$C$999998),"")</f>
        <v>0</v>
      </c>
      <c r="G49" s="7">
        <f>IFERROR(_xlfn.XLOOKUP(F49,IT通路门店!$P$6:$P$999998,IT通路门店!$Q$6:$Q$999998),"0")</f>
        <v>0</v>
      </c>
      <c r="T49" s="21">
        <f>COUNTIFS(IT通路门店!$P$6:$P$999998,IT客户沙盘!F49)</f>
        <v>0</v>
      </c>
      <c r="U49" s="21">
        <f>COUNTIFS(IT通路门店!$P$6:$P$999998,IT客户沙盘!F49,IT通路门店!$M$6:$M$999998,"&gt;50")</f>
        <v>0</v>
      </c>
      <c r="V49" s="21">
        <f t="shared" si="0"/>
        <v>0</v>
      </c>
      <c r="W49" s="21">
        <f>SUMIFS(IT通路门店!W:W,IT通路门店!$P:$P,$F48)</f>
        <v>0</v>
      </c>
      <c r="X49" s="21">
        <f>SUMIFS(IT通路门店!X:X,IT通路门店!$P:$P,$F48)</f>
        <v>0</v>
      </c>
      <c r="Y49" s="21">
        <f>SUMIFS(IT通路门店!Y:Y,IT通路门店!$P:$P,$F48)</f>
        <v>0</v>
      </c>
      <c r="Z49" s="21">
        <f>SUMIFS(IT通路门店!Z:Z,IT通路门店!$P:$P,$F48)</f>
        <v>0</v>
      </c>
      <c r="AA49" s="21">
        <f>SUMIFS(IT通路门店!AA:AA,IT通路门店!$P:$P,$F48)</f>
        <v>0</v>
      </c>
      <c r="AC49" s="21">
        <f t="shared" si="1"/>
        <v>0</v>
      </c>
      <c r="AE49" s="21">
        <f>SUMIFS(IT通路门店!$R:$R,IT通路门店!$P:$P,$F49)</f>
        <v>0</v>
      </c>
      <c r="AF49" s="22">
        <f>SUMIFS(IT通路门店!S:S,IT通路门店!$P:$P,IT客户沙盘!$F49)</f>
        <v>0</v>
      </c>
      <c r="AG49" s="22">
        <f>SUMIFS(IT通路门店!T:T,IT通路门店!$P:$P,IT客户沙盘!$F49)</f>
        <v>0</v>
      </c>
      <c r="AH49" s="22">
        <f>SUMIFS(IT通路门店!U:U,IT通路门店!$P:$P,IT客户沙盘!$F49)</f>
        <v>0</v>
      </c>
      <c r="AI49" s="22">
        <f>SUMIFS(IT通路门店!V:V,IT通路门店!$P:$P,IT客户沙盘!$F49)</f>
        <v>0</v>
      </c>
    </row>
    <row r="50" spans="1:35">
      <c r="A50" s="21">
        <f>IFERROR(_xlfn.XLOOKUP($F50,IT通路门店!$P$6:$P$999998,IT通路门店!$A$6:$A$999998),"")</f>
        <v>0</v>
      </c>
      <c r="B50" s="21">
        <f>IFERROR(_xlfn.XLOOKUP($F50,IT通路门店!$P$6:$P$999998,IT通路门店!$A$6:$A$999998),"")</f>
        <v>0</v>
      </c>
      <c r="C50" s="21">
        <f>IFERROR(_xlfn.XLOOKUP($F50,IT通路门店!$P$6:$P$999998,IT通路门店!$C$6:$C$999998),"")</f>
        <v>0</v>
      </c>
      <c r="G50" s="7">
        <f>IFERROR(_xlfn.XLOOKUP(F50,IT通路门店!$P$6:$P$999998,IT通路门店!$Q$6:$Q$999998),"0")</f>
        <v>0</v>
      </c>
      <c r="T50" s="21">
        <f>COUNTIFS(IT通路门店!$P$6:$P$999998,IT客户沙盘!F50)</f>
        <v>0</v>
      </c>
      <c r="U50" s="21">
        <f>COUNTIFS(IT通路门店!$P$6:$P$999998,IT客户沙盘!F50,IT通路门店!$M$6:$M$999998,"&gt;50")</f>
        <v>0</v>
      </c>
      <c r="V50" s="21">
        <f t="shared" si="0"/>
        <v>0</v>
      </c>
      <c r="W50" s="21">
        <f>SUMIFS(IT通路门店!W:W,IT通路门店!$P:$P,$F49)</f>
        <v>0</v>
      </c>
      <c r="X50" s="21">
        <f>SUMIFS(IT通路门店!X:X,IT通路门店!$P:$P,$F49)</f>
        <v>0</v>
      </c>
      <c r="Y50" s="21">
        <f>SUMIFS(IT通路门店!Y:Y,IT通路门店!$P:$P,$F49)</f>
        <v>0</v>
      </c>
      <c r="Z50" s="21">
        <f>SUMIFS(IT通路门店!Z:Z,IT通路门店!$P:$P,$F49)</f>
        <v>0</v>
      </c>
      <c r="AA50" s="21">
        <f>SUMIFS(IT通路门店!AA:AA,IT通路门店!$P:$P,$F49)</f>
        <v>0</v>
      </c>
      <c r="AC50" s="21">
        <f t="shared" si="1"/>
        <v>0</v>
      </c>
      <c r="AE50" s="21">
        <f>SUMIFS(IT通路门店!$R:$R,IT通路门店!$P:$P,$F50)</f>
        <v>0</v>
      </c>
      <c r="AF50" s="22">
        <f>SUMIFS(IT通路门店!S:S,IT通路门店!$P:$P,IT客户沙盘!$F50)</f>
        <v>0</v>
      </c>
      <c r="AG50" s="22">
        <f>SUMIFS(IT通路门店!T:T,IT通路门店!$P:$P,IT客户沙盘!$F50)</f>
        <v>0</v>
      </c>
      <c r="AH50" s="22">
        <f>SUMIFS(IT通路门店!U:U,IT通路门店!$P:$P,IT客户沙盘!$F50)</f>
        <v>0</v>
      </c>
      <c r="AI50" s="22">
        <f>SUMIFS(IT通路门店!V:V,IT通路门店!$P:$P,IT客户沙盘!$F50)</f>
        <v>0</v>
      </c>
    </row>
    <row r="51" spans="1:35">
      <c r="A51" s="21">
        <f>IFERROR(_xlfn.XLOOKUP($F51,IT通路门店!$P$6:$P$999998,IT通路门店!$A$6:$A$999998),"")</f>
        <v>0</v>
      </c>
      <c r="B51" s="21">
        <f>IFERROR(_xlfn.XLOOKUP($F51,IT通路门店!$P$6:$P$999998,IT通路门店!$A$6:$A$999998),"")</f>
        <v>0</v>
      </c>
      <c r="C51" s="21">
        <f>IFERROR(_xlfn.XLOOKUP($F51,IT通路门店!$P$6:$P$999998,IT通路门店!$C$6:$C$999998),"")</f>
        <v>0</v>
      </c>
      <c r="G51" s="7">
        <f>IFERROR(_xlfn.XLOOKUP(F51,IT通路门店!$P$6:$P$999998,IT通路门店!$Q$6:$Q$999998),"0")</f>
        <v>0</v>
      </c>
      <c r="T51" s="21">
        <f>COUNTIFS(IT通路门店!$P$6:$P$999998,IT客户沙盘!F51)</f>
        <v>0</v>
      </c>
      <c r="U51" s="21">
        <f>COUNTIFS(IT通路门店!$P$6:$P$999998,IT客户沙盘!F51,IT通路门店!$M$6:$M$999998,"&gt;50")</f>
        <v>0</v>
      </c>
      <c r="V51" s="21">
        <f t="shared" si="0"/>
        <v>0</v>
      </c>
      <c r="W51" s="21">
        <f>SUMIFS(IT通路门店!W:W,IT通路门店!$P:$P,$F50)</f>
        <v>0</v>
      </c>
      <c r="X51" s="21">
        <f>SUMIFS(IT通路门店!X:X,IT通路门店!$P:$P,$F50)</f>
        <v>0</v>
      </c>
      <c r="Y51" s="21">
        <f>SUMIFS(IT通路门店!Y:Y,IT通路门店!$P:$P,$F50)</f>
        <v>0</v>
      </c>
      <c r="Z51" s="21">
        <f>SUMIFS(IT通路门店!Z:Z,IT通路门店!$P:$P,$F50)</f>
        <v>0</v>
      </c>
      <c r="AA51" s="21">
        <f>SUMIFS(IT通路门店!AA:AA,IT通路门店!$P:$P,$F50)</f>
        <v>0</v>
      </c>
      <c r="AC51" s="21">
        <f t="shared" si="1"/>
        <v>0</v>
      </c>
      <c r="AE51" s="21">
        <f>SUMIFS(IT通路门店!$R:$R,IT通路门店!$P:$P,$F51)</f>
        <v>0</v>
      </c>
      <c r="AF51" s="22">
        <f>SUMIFS(IT通路门店!S:S,IT通路门店!$P:$P,IT客户沙盘!$F51)</f>
        <v>0</v>
      </c>
      <c r="AG51" s="22">
        <f>SUMIFS(IT通路门店!T:T,IT通路门店!$P:$P,IT客户沙盘!$F51)</f>
        <v>0</v>
      </c>
      <c r="AH51" s="22">
        <f>SUMIFS(IT通路门店!U:U,IT通路门店!$P:$P,IT客户沙盘!$F51)</f>
        <v>0</v>
      </c>
      <c r="AI51" s="22">
        <f>SUMIFS(IT通路门店!V:V,IT通路门店!$P:$P,IT客户沙盘!$F51)</f>
        <v>0</v>
      </c>
    </row>
    <row r="52" spans="1:35">
      <c r="A52" s="21">
        <f>IFERROR(_xlfn.XLOOKUP($F52,IT通路门店!$P$6:$P$999998,IT通路门店!$A$6:$A$999998),"")</f>
        <v>0</v>
      </c>
      <c r="B52" s="21">
        <f>IFERROR(_xlfn.XLOOKUP($F52,IT通路门店!$P$6:$P$999998,IT通路门店!$A$6:$A$999998),"")</f>
        <v>0</v>
      </c>
      <c r="C52" s="21">
        <f>IFERROR(_xlfn.XLOOKUP($F52,IT通路门店!$P$6:$P$999998,IT通路门店!$C$6:$C$999998),"")</f>
        <v>0</v>
      </c>
      <c r="G52" s="7">
        <f>IFERROR(_xlfn.XLOOKUP(F52,IT通路门店!$P$6:$P$999998,IT通路门店!$Q$6:$Q$999998),"0")</f>
        <v>0</v>
      </c>
      <c r="T52" s="21">
        <f>COUNTIFS(IT通路门店!$P$6:$P$999998,IT客户沙盘!F52)</f>
        <v>0</v>
      </c>
      <c r="U52" s="21">
        <f>COUNTIFS(IT通路门店!$P$6:$P$999998,IT客户沙盘!F52,IT通路门店!$M$6:$M$999998,"&gt;50")</f>
        <v>0</v>
      </c>
      <c r="V52" s="21">
        <f t="shared" si="0"/>
        <v>0</v>
      </c>
      <c r="W52" s="21">
        <f>SUMIFS(IT通路门店!W:W,IT通路门店!$P:$P,$F51)</f>
        <v>0</v>
      </c>
      <c r="X52" s="21">
        <f>SUMIFS(IT通路门店!X:X,IT通路门店!$P:$P,$F51)</f>
        <v>0</v>
      </c>
      <c r="Y52" s="21">
        <f>SUMIFS(IT通路门店!Y:Y,IT通路门店!$P:$P,$F51)</f>
        <v>0</v>
      </c>
      <c r="Z52" s="21">
        <f>SUMIFS(IT通路门店!Z:Z,IT通路门店!$P:$P,$F51)</f>
        <v>0</v>
      </c>
      <c r="AA52" s="21">
        <f>SUMIFS(IT通路门店!AA:AA,IT通路门店!$P:$P,$F51)</f>
        <v>0</v>
      </c>
      <c r="AC52" s="21">
        <f t="shared" si="1"/>
        <v>0</v>
      </c>
      <c r="AE52" s="21">
        <f>SUMIFS(IT通路门店!$R:$R,IT通路门店!$P:$P,$F52)</f>
        <v>0</v>
      </c>
      <c r="AF52" s="22">
        <f>SUMIFS(IT通路门店!S:S,IT通路门店!$P:$P,IT客户沙盘!$F52)</f>
        <v>0</v>
      </c>
      <c r="AG52" s="22">
        <f>SUMIFS(IT通路门店!T:T,IT通路门店!$P:$P,IT客户沙盘!$F52)</f>
        <v>0</v>
      </c>
      <c r="AH52" s="22">
        <f>SUMIFS(IT通路门店!U:U,IT通路门店!$P:$P,IT客户沙盘!$F52)</f>
        <v>0</v>
      </c>
      <c r="AI52" s="22">
        <f>SUMIFS(IT通路门店!V:V,IT通路门店!$P:$P,IT客户沙盘!$F52)</f>
        <v>0</v>
      </c>
    </row>
    <row r="53" spans="1:35">
      <c r="A53" s="21">
        <f>IFERROR(_xlfn.XLOOKUP($F53,IT通路门店!$P$6:$P$999998,IT通路门店!$A$6:$A$999998),"")</f>
        <v>0</v>
      </c>
      <c r="B53" s="21">
        <f>IFERROR(_xlfn.XLOOKUP($F53,IT通路门店!$P$6:$P$999998,IT通路门店!$A$6:$A$999998),"")</f>
        <v>0</v>
      </c>
      <c r="C53" s="21">
        <f>IFERROR(_xlfn.XLOOKUP($F53,IT通路门店!$P$6:$P$999998,IT通路门店!$C$6:$C$999998),"")</f>
        <v>0</v>
      </c>
      <c r="G53" s="7">
        <f>IFERROR(_xlfn.XLOOKUP(F53,IT通路门店!$P$6:$P$999998,IT通路门店!$Q$6:$Q$999998),"0")</f>
        <v>0</v>
      </c>
      <c r="T53" s="21">
        <f>COUNTIFS(IT通路门店!$P$6:$P$999998,IT客户沙盘!F53)</f>
        <v>0</v>
      </c>
      <c r="U53" s="21">
        <f>COUNTIFS(IT通路门店!$P$6:$P$999998,IT客户沙盘!F53,IT通路门店!$M$6:$M$999998,"&gt;50")</f>
        <v>0</v>
      </c>
      <c r="V53" s="21">
        <f t="shared" si="0"/>
        <v>0</v>
      </c>
      <c r="W53" s="21">
        <f>SUMIFS(IT通路门店!W:W,IT通路门店!$P:$P,$F52)</f>
        <v>0</v>
      </c>
      <c r="X53" s="21">
        <f>SUMIFS(IT通路门店!X:X,IT通路门店!$P:$P,$F52)</f>
        <v>0</v>
      </c>
      <c r="Y53" s="21">
        <f>SUMIFS(IT通路门店!Y:Y,IT通路门店!$P:$P,$F52)</f>
        <v>0</v>
      </c>
      <c r="Z53" s="21">
        <f>SUMIFS(IT通路门店!Z:Z,IT通路门店!$P:$P,$F52)</f>
        <v>0</v>
      </c>
      <c r="AA53" s="21">
        <f>SUMIFS(IT通路门店!AA:AA,IT通路门店!$P:$P,$F52)</f>
        <v>0</v>
      </c>
      <c r="AC53" s="21">
        <f t="shared" si="1"/>
        <v>0</v>
      </c>
      <c r="AE53" s="21">
        <f>SUMIFS(IT通路门店!$R:$R,IT通路门店!$P:$P,$F53)</f>
        <v>0</v>
      </c>
      <c r="AF53" s="22">
        <f>SUMIFS(IT通路门店!S:S,IT通路门店!$P:$P,IT客户沙盘!$F53)</f>
        <v>0</v>
      </c>
      <c r="AG53" s="22">
        <f>SUMIFS(IT通路门店!T:T,IT通路门店!$P:$P,IT客户沙盘!$F53)</f>
        <v>0</v>
      </c>
      <c r="AH53" s="22">
        <f>SUMIFS(IT通路门店!U:U,IT通路门店!$P:$P,IT客户沙盘!$F53)</f>
        <v>0</v>
      </c>
      <c r="AI53" s="22">
        <f>SUMIFS(IT通路门店!V:V,IT通路门店!$P:$P,IT客户沙盘!$F53)</f>
        <v>0</v>
      </c>
    </row>
    <row r="54" spans="1:35">
      <c r="A54" s="21">
        <f>IFERROR(_xlfn.XLOOKUP($F54,IT通路门店!$P$6:$P$999998,IT通路门店!$A$6:$A$999998),"")</f>
        <v>0</v>
      </c>
      <c r="B54" s="21">
        <f>IFERROR(_xlfn.XLOOKUP($F54,IT通路门店!$P$6:$P$999998,IT通路门店!$A$6:$A$999998),"")</f>
        <v>0</v>
      </c>
      <c r="C54" s="21">
        <f>IFERROR(_xlfn.XLOOKUP($F54,IT通路门店!$P$6:$P$999998,IT通路门店!$C$6:$C$999998),"")</f>
        <v>0</v>
      </c>
      <c r="G54" s="7">
        <f>IFERROR(_xlfn.XLOOKUP(F54,IT通路门店!$P$6:$P$999998,IT通路门店!$Q$6:$Q$999998),"0")</f>
        <v>0</v>
      </c>
      <c r="T54" s="21">
        <f>COUNTIFS(IT通路门店!$P$6:$P$999998,IT客户沙盘!F54)</f>
        <v>0</v>
      </c>
      <c r="U54" s="21">
        <f>COUNTIFS(IT通路门店!$P$6:$P$999998,IT客户沙盘!F54,IT通路门店!$M$6:$M$999998,"&gt;50")</f>
        <v>0</v>
      </c>
      <c r="V54" s="21">
        <f t="shared" si="0"/>
        <v>0</v>
      </c>
      <c r="W54" s="21">
        <f>SUMIFS(IT通路门店!W:W,IT通路门店!$P:$P,$F53)</f>
        <v>0</v>
      </c>
      <c r="X54" s="21">
        <f>SUMIFS(IT通路门店!X:X,IT通路门店!$P:$P,$F53)</f>
        <v>0</v>
      </c>
      <c r="Y54" s="21">
        <f>SUMIFS(IT通路门店!Y:Y,IT通路门店!$P:$P,$F53)</f>
        <v>0</v>
      </c>
      <c r="Z54" s="21">
        <f>SUMIFS(IT通路门店!Z:Z,IT通路门店!$P:$P,$F53)</f>
        <v>0</v>
      </c>
      <c r="AA54" s="21">
        <f>SUMIFS(IT通路门店!AA:AA,IT通路门店!$P:$P,$F53)</f>
        <v>0</v>
      </c>
      <c r="AC54" s="21">
        <f t="shared" si="1"/>
        <v>0</v>
      </c>
      <c r="AE54" s="21">
        <f>SUMIFS(IT通路门店!$R:$R,IT通路门店!$P:$P,$F54)</f>
        <v>0</v>
      </c>
      <c r="AF54" s="22">
        <f>SUMIFS(IT通路门店!S:S,IT通路门店!$P:$P,IT客户沙盘!$F54)</f>
        <v>0</v>
      </c>
      <c r="AG54" s="22">
        <f>SUMIFS(IT通路门店!T:T,IT通路门店!$P:$P,IT客户沙盘!$F54)</f>
        <v>0</v>
      </c>
      <c r="AH54" s="22">
        <f>SUMIFS(IT通路门店!U:U,IT通路门店!$P:$P,IT客户沙盘!$F54)</f>
        <v>0</v>
      </c>
      <c r="AI54" s="22">
        <f>SUMIFS(IT通路门店!V:V,IT通路门店!$P:$P,IT客户沙盘!$F54)</f>
        <v>0</v>
      </c>
    </row>
    <row r="55" spans="1:35">
      <c r="A55" s="21">
        <f>IFERROR(_xlfn.XLOOKUP($F55,IT通路门店!$P$6:$P$999998,IT通路门店!$A$6:$A$999998),"")</f>
        <v>0</v>
      </c>
      <c r="B55" s="21">
        <f>IFERROR(_xlfn.XLOOKUP($F55,IT通路门店!$P$6:$P$999998,IT通路门店!$A$6:$A$999998),"")</f>
        <v>0</v>
      </c>
      <c r="C55" s="21">
        <f>IFERROR(_xlfn.XLOOKUP($F55,IT通路门店!$P$6:$P$999998,IT通路门店!$C$6:$C$999998),"")</f>
        <v>0</v>
      </c>
      <c r="G55" s="7">
        <f>IFERROR(_xlfn.XLOOKUP(F55,IT通路门店!$P$6:$P$999998,IT通路门店!$Q$6:$Q$999998),"0")</f>
        <v>0</v>
      </c>
      <c r="T55" s="21">
        <f>COUNTIFS(IT通路门店!$P$6:$P$999998,IT客户沙盘!F55)</f>
        <v>0</v>
      </c>
      <c r="U55" s="21">
        <f>COUNTIFS(IT通路门店!$P$6:$P$999998,IT客户沙盘!F55,IT通路门店!$M$6:$M$999998,"&gt;50")</f>
        <v>0</v>
      </c>
      <c r="V55" s="21">
        <f t="shared" si="0"/>
        <v>0</v>
      </c>
      <c r="W55" s="21">
        <f>SUMIFS(IT通路门店!W:W,IT通路门店!$P:$P,$F54)</f>
        <v>0</v>
      </c>
      <c r="X55" s="21">
        <f>SUMIFS(IT通路门店!X:X,IT通路门店!$P:$P,$F54)</f>
        <v>0</v>
      </c>
      <c r="Y55" s="21">
        <f>SUMIFS(IT通路门店!Y:Y,IT通路门店!$P:$P,$F54)</f>
        <v>0</v>
      </c>
      <c r="Z55" s="21">
        <f>SUMIFS(IT通路门店!Z:Z,IT通路门店!$P:$P,$F54)</f>
        <v>0</v>
      </c>
      <c r="AA55" s="21">
        <f>SUMIFS(IT通路门店!AA:AA,IT通路门店!$P:$P,$F54)</f>
        <v>0</v>
      </c>
      <c r="AC55" s="21">
        <f t="shared" si="1"/>
        <v>0</v>
      </c>
      <c r="AE55" s="21">
        <f>SUMIFS(IT通路门店!$R:$R,IT通路门店!$P:$P,$F55)</f>
        <v>0</v>
      </c>
      <c r="AF55" s="22">
        <f>SUMIFS(IT通路门店!S:S,IT通路门店!$P:$P,IT客户沙盘!$F55)</f>
        <v>0</v>
      </c>
      <c r="AG55" s="22">
        <f>SUMIFS(IT通路门店!T:T,IT通路门店!$P:$P,IT客户沙盘!$F55)</f>
        <v>0</v>
      </c>
      <c r="AH55" s="22">
        <f>SUMIFS(IT通路门店!U:U,IT通路门店!$P:$P,IT客户沙盘!$F55)</f>
        <v>0</v>
      </c>
      <c r="AI55" s="22">
        <f>SUMIFS(IT通路门店!V:V,IT通路门店!$P:$P,IT客户沙盘!$F55)</f>
        <v>0</v>
      </c>
    </row>
    <row r="56" spans="1:35">
      <c r="A56" s="21">
        <f>IFERROR(_xlfn.XLOOKUP($F56,IT通路门店!$P$6:$P$999998,IT通路门店!$A$6:$A$999998),"")</f>
        <v>0</v>
      </c>
      <c r="B56" s="21">
        <f>IFERROR(_xlfn.XLOOKUP($F56,IT通路门店!$P$6:$P$999998,IT通路门店!$A$6:$A$999998),"")</f>
        <v>0</v>
      </c>
      <c r="C56" s="21">
        <f>IFERROR(_xlfn.XLOOKUP($F56,IT通路门店!$P$6:$P$999998,IT通路门店!$C$6:$C$999998),"")</f>
        <v>0</v>
      </c>
      <c r="G56" s="7">
        <f>IFERROR(_xlfn.XLOOKUP(F56,IT通路门店!$P$6:$P$999998,IT通路门店!$Q$6:$Q$999998),"0")</f>
        <v>0</v>
      </c>
      <c r="T56" s="21">
        <f>COUNTIFS(IT通路门店!$P$6:$P$999998,IT客户沙盘!F56)</f>
        <v>0</v>
      </c>
      <c r="U56" s="21">
        <f>COUNTIFS(IT通路门店!$P$6:$P$999998,IT客户沙盘!F56,IT通路门店!$M$6:$M$999998,"&gt;50")</f>
        <v>0</v>
      </c>
      <c r="V56" s="21">
        <f t="shared" si="0"/>
        <v>0</v>
      </c>
      <c r="W56" s="21">
        <f>SUMIFS(IT通路门店!W:W,IT通路门店!$P:$P,$F55)</f>
        <v>0</v>
      </c>
      <c r="X56" s="21">
        <f>SUMIFS(IT通路门店!X:X,IT通路门店!$P:$P,$F55)</f>
        <v>0</v>
      </c>
      <c r="Y56" s="21">
        <f>SUMIFS(IT通路门店!Y:Y,IT通路门店!$P:$P,$F55)</f>
        <v>0</v>
      </c>
      <c r="Z56" s="21">
        <f>SUMIFS(IT通路门店!Z:Z,IT通路门店!$P:$P,$F55)</f>
        <v>0</v>
      </c>
      <c r="AA56" s="21">
        <f>SUMIFS(IT通路门店!AA:AA,IT通路门店!$P:$P,$F55)</f>
        <v>0</v>
      </c>
      <c r="AC56" s="21">
        <f t="shared" si="1"/>
        <v>0</v>
      </c>
      <c r="AE56" s="21">
        <f>SUMIFS(IT通路门店!$R:$R,IT通路门店!$P:$P,$F56)</f>
        <v>0</v>
      </c>
      <c r="AF56" s="22">
        <f>SUMIFS(IT通路门店!S:S,IT通路门店!$P:$P,IT客户沙盘!$F56)</f>
        <v>0</v>
      </c>
      <c r="AG56" s="22">
        <f>SUMIFS(IT通路门店!T:T,IT通路门店!$P:$P,IT客户沙盘!$F56)</f>
        <v>0</v>
      </c>
      <c r="AH56" s="22">
        <f>SUMIFS(IT通路门店!U:U,IT通路门店!$P:$P,IT客户沙盘!$F56)</f>
        <v>0</v>
      </c>
      <c r="AI56" s="22">
        <f>SUMIFS(IT通路门店!V:V,IT通路门店!$P:$P,IT客户沙盘!$F56)</f>
        <v>0</v>
      </c>
    </row>
    <row r="57" spans="1:35">
      <c r="A57" s="21">
        <f>IFERROR(_xlfn.XLOOKUP($F57,IT通路门店!$P$6:$P$999998,IT通路门店!$A$6:$A$999998),"")</f>
        <v>0</v>
      </c>
      <c r="B57" s="21">
        <f>IFERROR(_xlfn.XLOOKUP($F57,IT通路门店!$P$6:$P$999998,IT通路门店!$A$6:$A$999998),"")</f>
        <v>0</v>
      </c>
      <c r="C57" s="21">
        <f>IFERROR(_xlfn.XLOOKUP($F57,IT通路门店!$P$6:$P$999998,IT通路门店!$C$6:$C$999998),"")</f>
        <v>0</v>
      </c>
      <c r="G57" s="7">
        <f>IFERROR(_xlfn.XLOOKUP(F57,IT通路门店!$P$6:$P$999998,IT通路门店!$Q$6:$Q$999998),"0")</f>
        <v>0</v>
      </c>
      <c r="T57" s="21">
        <f>COUNTIFS(IT通路门店!$P$6:$P$999998,IT客户沙盘!F57)</f>
        <v>0</v>
      </c>
      <c r="U57" s="21">
        <f>COUNTIFS(IT通路门店!$P$6:$P$999998,IT客户沙盘!F57,IT通路门店!$M$6:$M$999998,"&gt;50")</f>
        <v>0</v>
      </c>
      <c r="V57" s="21">
        <f t="shared" si="0"/>
        <v>0</v>
      </c>
      <c r="W57" s="21">
        <f>SUMIFS(IT通路门店!W:W,IT通路门店!$P:$P,$F56)</f>
        <v>0</v>
      </c>
      <c r="X57" s="21">
        <f>SUMIFS(IT通路门店!X:X,IT通路门店!$P:$P,$F56)</f>
        <v>0</v>
      </c>
      <c r="Y57" s="21">
        <f>SUMIFS(IT通路门店!Y:Y,IT通路门店!$P:$P,$F56)</f>
        <v>0</v>
      </c>
      <c r="Z57" s="21">
        <f>SUMIFS(IT通路门店!Z:Z,IT通路门店!$P:$P,$F56)</f>
        <v>0</v>
      </c>
      <c r="AA57" s="21">
        <f>SUMIFS(IT通路门店!AA:AA,IT通路门店!$P:$P,$F56)</f>
        <v>0</v>
      </c>
      <c r="AC57" s="21">
        <f t="shared" si="1"/>
        <v>0</v>
      </c>
      <c r="AE57" s="21">
        <f>SUMIFS(IT通路门店!$R:$R,IT通路门店!$P:$P,$F57)</f>
        <v>0</v>
      </c>
      <c r="AF57" s="22">
        <f>SUMIFS(IT通路门店!S:S,IT通路门店!$P:$P,IT客户沙盘!$F57)</f>
        <v>0</v>
      </c>
      <c r="AG57" s="22">
        <f>SUMIFS(IT通路门店!T:T,IT通路门店!$P:$P,IT客户沙盘!$F57)</f>
        <v>0</v>
      </c>
      <c r="AH57" s="22">
        <f>SUMIFS(IT通路门店!U:U,IT通路门店!$P:$P,IT客户沙盘!$F57)</f>
        <v>0</v>
      </c>
      <c r="AI57" s="22">
        <f>SUMIFS(IT通路门店!V:V,IT通路门店!$P:$P,IT客户沙盘!$F57)</f>
        <v>0</v>
      </c>
    </row>
    <row r="58" spans="1:35">
      <c r="A58" s="21">
        <f>IFERROR(_xlfn.XLOOKUP($F58,IT通路门店!$P$6:$P$999998,IT通路门店!$A$6:$A$999998),"")</f>
        <v>0</v>
      </c>
      <c r="B58" s="21">
        <f>IFERROR(_xlfn.XLOOKUP($F58,IT通路门店!$P$6:$P$999998,IT通路门店!$A$6:$A$999998),"")</f>
        <v>0</v>
      </c>
      <c r="C58" s="21">
        <f>IFERROR(_xlfn.XLOOKUP($F58,IT通路门店!$P$6:$P$999998,IT通路门店!$C$6:$C$999998),"")</f>
        <v>0</v>
      </c>
      <c r="G58" s="7">
        <f>IFERROR(_xlfn.XLOOKUP(F58,IT通路门店!$P$6:$P$999998,IT通路门店!$Q$6:$Q$999998),"0")</f>
        <v>0</v>
      </c>
      <c r="T58" s="21">
        <f>COUNTIFS(IT通路门店!$P$6:$P$999998,IT客户沙盘!F58)</f>
        <v>0</v>
      </c>
      <c r="U58" s="21">
        <f>COUNTIFS(IT通路门店!$P$6:$P$999998,IT客户沙盘!F58,IT通路门店!$M$6:$M$999998,"&gt;50")</f>
        <v>0</v>
      </c>
      <c r="V58" s="21">
        <f t="shared" si="0"/>
        <v>0</v>
      </c>
      <c r="W58" s="21">
        <f>SUMIFS(IT通路门店!W:W,IT通路门店!$P:$P,$F57)</f>
        <v>0</v>
      </c>
      <c r="X58" s="21">
        <f>SUMIFS(IT通路门店!X:X,IT通路门店!$P:$P,$F57)</f>
        <v>0</v>
      </c>
      <c r="Y58" s="21">
        <f>SUMIFS(IT通路门店!Y:Y,IT通路门店!$P:$P,$F57)</f>
        <v>0</v>
      </c>
      <c r="Z58" s="21">
        <f>SUMIFS(IT通路门店!Z:Z,IT通路门店!$P:$P,$F57)</f>
        <v>0</v>
      </c>
      <c r="AA58" s="21">
        <f>SUMIFS(IT通路门店!AA:AA,IT通路门店!$P:$P,$F57)</f>
        <v>0</v>
      </c>
      <c r="AC58" s="21">
        <f t="shared" si="1"/>
        <v>0</v>
      </c>
      <c r="AE58" s="21">
        <f>SUMIFS(IT通路门店!$R:$R,IT通路门店!$P:$P,$F58)</f>
        <v>0</v>
      </c>
      <c r="AF58" s="22">
        <f>SUMIFS(IT通路门店!S:S,IT通路门店!$P:$P,IT客户沙盘!$F58)</f>
        <v>0</v>
      </c>
      <c r="AG58" s="22">
        <f>SUMIFS(IT通路门店!T:T,IT通路门店!$P:$P,IT客户沙盘!$F58)</f>
        <v>0</v>
      </c>
      <c r="AH58" s="22">
        <f>SUMIFS(IT通路门店!U:U,IT通路门店!$P:$P,IT客户沙盘!$F58)</f>
        <v>0</v>
      </c>
      <c r="AI58" s="22">
        <f>SUMIFS(IT通路门店!V:V,IT通路门店!$P:$P,IT客户沙盘!$F58)</f>
        <v>0</v>
      </c>
    </row>
    <row r="59" spans="1:35">
      <c r="A59" s="21">
        <f>IFERROR(_xlfn.XLOOKUP($F59,IT通路门店!$P$6:$P$999998,IT通路门店!$A$6:$A$999998),"")</f>
        <v>0</v>
      </c>
      <c r="B59" s="21">
        <f>IFERROR(_xlfn.XLOOKUP($F59,IT通路门店!$P$6:$P$999998,IT通路门店!$A$6:$A$999998),"")</f>
        <v>0</v>
      </c>
      <c r="C59" s="21">
        <f>IFERROR(_xlfn.XLOOKUP($F59,IT通路门店!$P$6:$P$999998,IT通路门店!$C$6:$C$999998),"")</f>
        <v>0</v>
      </c>
      <c r="G59" s="7">
        <f>IFERROR(_xlfn.XLOOKUP(F59,IT通路门店!$P$6:$P$999998,IT通路门店!$Q$6:$Q$999998),"0")</f>
        <v>0</v>
      </c>
      <c r="T59" s="21">
        <f>COUNTIFS(IT通路门店!$P$6:$P$999998,IT客户沙盘!F59)</f>
        <v>0</v>
      </c>
      <c r="U59" s="21">
        <f>COUNTIFS(IT通路门店!$P$6:$P$999998,IT客户沙盘!F59,IT通路门店!$M$6:$M$999998,"&gt;50")</f>
        <v>0</v>
      </c>
      <c r="V59" s="21">
        <f t="shared" si="0"/>
        <v>0</v>
      </c>
      <c r="W59" s="21">
        <f>SUMIFS(IT通路门店!W:W,IT通路门店!$P:$P,$F58)</f>
        <v>0</v>
      </c>
      <c r="X59" s="21">
        <f>SUMIFS(IT通路门店!X:X,IT通路门店!$P:$P,$F58)</f>
        <v>0</v>
      </c>
      <c r="Y59" s="21">
        <f>SUMIFS(IT通路门店!Y:Y,IT通路门店!$P:$P,$F58)</f>
        <v>0</v>
      </c>
      <c r="Z59" s="21">
        <f>SUMIFS(IT通路门店!Z:Z,IT通路门店!$P:$P,$F58)</f>
        <v>0</v>
      </c>
      <c r="AA59" s="21">
        <f>SUMIFS(IT通路门店!AA:AA,IT通路门店!$P:$P,$F58)</f>
        <v>0</v>
      </c>
      <c r="AC59" s="21">
        <f t="shared" si="1"/>
        <v>0</v>
      </c>
      <c r="AE59" s="21">
        <f>SUMIFS(IT通路门店!$R:$R,IT通路门店!$P:$P,$F59)</f>
        <v>0</v>
      </c>
      <c r="AF59" s="22">
        <f>SUMIFS(IT通路门店!S:S,IT通路门店!$P:$P,IT客户沙盘!$F59)</f>
        <v>0</v>
      </c>
      <c r="AG59" s="22">
        <f>SUMIFS(IT通路门店!T:T,IT通路门店!$P:$P,IT客户沙盘!$F59)</f>
        <v>0</v>
      </c>
      <c r="AH59" s="22">
        <f>SUMIFS(IT通路门店!U:U,IT通路门店!$P:$P,IT客户沙盘!$F59)</f>
        <v>0</v>
      </c>
      <c r="AI59" s="22">
        <f>SUMIFS(IT通路门店!V:V,IT通路门店!$P:$P,IT客户沙盘!$F59)</f>
        <v>0</v>
      </c>
    </row>
    <row r="60" spans="1:35">
      <c r="A60" s="21">
        <f>IFERROR(_xlfn.XLOOKUP($F60,IT通路门店!$P$6:$P$999998,IT通路门店!$A$6:$A$999998),"")</f>
        <v>0</v>
      </c>
      <c r="B60" s="21">
        <f>IFERROR(_xlfn.XLOOKUP($F60,IT通路门店!$P$6:$P$999998,IT通路门店!$A$6:$A$999998),"")</f>
        <v>0</v>
      </c>
      <c r="C60" s="21">
        <f>IFERROR(_xlfn.XLOOKUP($F60,IT通路门店!$P$6:$P$999998,IT通路门店!$C$6:$C$999998),"")</f>
        <v>0</v>
      </c>
      <c r="G60" s="7">
        <f>IFERROR(_xlfn.XLOOKUP(F60,IT通路门店!$P$6:$P$999998,IT通路门店!$Q$6:$Q$999998),"0")</f>
        <v>0</v>
      </c>
      <c r="T60" s="21">
        <f>COUNTIFS(IT通路门店!$P$6:$P$999998,IT客户沙盘!F60)</f>
        <v>0</v>
      </c>
      <c r="U60" s="21">
        <f>COUNTIFS(IT通路门店!$P$6:$P$999998,IT客户沙盘!F60,IT通路门店!$M$6:$M$999998,"&gt;50")</f>
        <v>0</v>
      </c>
      <c r="V60" s="21">
        <f t="shared" si="0"/>
        <v>0</v>
      </c>
      <c r="W60" s="21">
        <f>SUMIFS(IT通路门店!W:W,IT通路门店!$P:$P,$F59)</f>
        <v>0</v>
      </c>
      <c r="X60" s="21">
        <f>SUMIFS(IT通路门店!X:X,IT通路门店!$P:$P,$F59)</f>
        <v>0</v>
      </c>
      <c r="Y60" s="21">
        <f>SUMIFS(IT通路门店!Y:Y,IT通路门店!$P:$P,$F59)</f>
        <v>0</v>
      </c>
      <c r="Z60" s="21">
        <f>SUMIFS(IT通路门店!Z:Z,IT通路门店!$P:$P,$F59)</f>
        <v>0</v>
      </c>
      <c r="AA60" s="21">
        <f>SUMIFS(IT通路门店!AA:AA,IT通路门店!$P:$P,$F59)</f>
        <v>0</v>
      </c>
      <c r="AC60" s="21">
        <f t="shared" si="1"/>
        <v>0</v>
      </c>
      <c r="AE60" s="21">
        <f>SUMIFS(IT通路门店!$R:$R,IT通路门店!$P:$P,$F60)</f>
        <v>0</v>
      </c>
      <c r="AF60" s="22">
        <f>SUMIFS(IT通路门店!S:S,IT通路门店!$P:$P,IT客户沙盘!$F60)</f>
        <v>0</v>
      </c>
      <c r="AG60" s="22">
        <f>SUMIFS(IT通路门店!T:T,IT通路门店!$P:$P,IT客户沙盘!$F60)</f>
        <v>0</v>
      </c>
      <c r="AH60" s="22">
        <f>SUMIFS(IT通路门店!U:U,IT通路门店!$P:$P,IT客户沙盘!$F60)</f>
        <v>0</v>
      </c>
      <c r="AI60" s="22">
        <f>SUMIFS(IT通路门店!V:V,IT通路门店!$P:$P,IT客户沙盘!$F60)</f>
        <v>0</v>
      </c>
    </row>
    <row r="61" spans="1:35">
      <c r="A61" s="21">
        <f>IFERROR(_xlfn.XLOOKUP($F61,IT通路门店!$P$6:$P$999998,IT通路门店!$A$6:$A$999998),"")</f>
        <v>0</v>
      </c>
      <c r="B61" s="21">
        <f>IFERROR(_xlfn.XLOOKUP($F61,IT通路门店!$P$6:$P$999998,IT通路门店!$A$6:$A$999998),"")</f>
        <v>0</v>
      </c>
      <c r="C61" s="21">
        <f>IFERROR(_xlfn.XLOOKUP($F61,IT通路门店!$P$6:$P$999998,IT通路门店!$C$6:$C$999998),"")</f>
        <v>0</v>
      </c>
      <c r="G61" s="7">
        <f>IFERROR(_xlfn.XLOOKUP(F61,IT通路门店!$P$6:$P$999998,IT通路门店!$Q$6:$Q$999998),"0")</f>
        <v>0</v>
      </c>
      <c r="T61" s="21">
        <f>COUNTIFS(IT通路门店!$P$6:$P$999998,IT客户沙盘!F61)</f>
        <v>0</v>
      </c>
      <c r="U61" s="21">
        <f>COUNTIFS(IT通路门店!$P$6:$P$999998,IT客户沙盘!F61,IT通路门店!$M$6:$M$999998,"&gt;50")</f>
        <v>0</v>
      </c>
      <c r="V61" s="21">
        <f t="shared" si="0"/>
        <v>0</v>
      </c>
      <c r="W61" s="21">
        <f>SUMIFS(IT通路门店!W:W,IT通路门店!$P:$P,$F60)</f>
        <v>0</v>
      </c>
      <c r="X61" s="21">
        <f>SUMIFS(IT通路门店!X:X,IT通路门店!$P:$P,$F60)</f>
        <v>0</v>
      </c>
      <c r="Y61" s="21">
        <f>SUMIFS(IT通路门店!Y:Y,IT通路门店!$P:$P,$F60)</f>
        <v>0</v>
      </c>
      <c r="Z61" s="21">
        <f>SUMIFS(IT通路门店!Z:Z,IT通路门店!$P:$P,$F60)</f>
        <v>0</v>
      </c>
      <c r="AA61" s="21">
        <f>SUMIFS(IT通路门店!AA:AA,IT通路门店!$P:$P,$F60)</f>
        <v>0</v>
      </c>
      <c r="AC61" s="21">
        <f t="shared" si="1"/>
        <v>0</v>
      </c>
      <c r="AE61" s="21">
        <f>SUMIFS(IT通路门店!$R:$R,IT通路门店!$P:$P,$F61)</f>
        <v>0</v>
      </c>
      <c r="AF61" s="22">
        <f>SUMIFS(IT通路门店!S:S,IT通路门店!$P:$P,IT客户沙盘!$F61)</f>
        <v>0</v>
      </c>
      <c r="AG61" s="22">
        <f>SUMIFS(IT通路门店!T:T,IT通路门店!$P:$P,IT客户沙盘!$F61)</f>
        <v>0</v>
      </c>
      <c r="AH61" s="22">
        <f>SUMIFS(IT通路门店!U:U,IT通路门店!$P:$P,IT客户沙盘!$F61)</f>
        <v>0</v>
      </c>
      <c r="AI61" s="22">
        <f>SUMIFS(IT通路门店!V:V,IT通路门店!$P:$P,IT客户沙盘!$F61)</f>
        <v>0</v>
      </c>
    </row>
    <row r="62" spans="1:35">
      <c r="A62" s="21">
        <f>IFERROR(_xlfn.XLOOKUP($F62,IT通路门店!$P$6:$P$999998,IT通路门店!$A$6:$A$999998),"")</f>
        <v>0</v>
      </c>
      <c r="B62" s="21">
        <f>IFERROR(_xlfn.XLOOKUP($F62,IT通路门店!$P$6:$P$999998,IT通路门店!$A$6:$A$999998),"")</f>
        <v>0</v>
      </c>
      <c r="C62" s="21">
        <f>IFERROR(_xlfn.XLOOKUP($F62,IT通路门店!$P$6:$P$999998,IT通路门店!$C$6:$C$999998),"")</f>
        <v>0</v>
      </c>
      <c r="G62" s="7">
        <f>IFERROR(_xlfn.XLOOKUP(F62,IT通路门店!$P$6:$P$999998,IT通路门店!$Q$6:$Q$999998),"0")</f>
        <v>0</v>
      </c>
      <c r="T62" s="21">
        <f>COUNTIFS(IT通路门店!$P$6:$P$999998,IT客户沙盘!F62)</f>
        <v>0</v>
      </c>
      <c r="U62" s="21">
        <f>COUNTIFS(IT通路门店!$P$6:$P$999998,IT客户沙盘!F62,IT通路门店!$M$6:$M$999998,"&gt;50")</f>
        <v>0</v>
      </c>
      <c r="V62" s="21">
        <f t="shared" si="0"/>
        <v>0</v>
      </c>
      <c r="W62" s="21">
        <f>SUMIFS(IT通路门店!W:W,IT通路门店!$P:$P,$F61)</f>
        <v>0</v>
      </c>
      <c r="X62" s="21">
        <f>SUMIFS(IT通路门店!X:X,IT通路门店!$P:$P,$F61)</f>
        <v>0</v>
      </c>
      <c r="Y62" s="21">
        <f>SUMIFS(IT通路门店!Y:Y,IT通路门店!$P:$P,$F61)</f>
        <v>0</v>
      </c>
      <c r="Z62" s="21">
        <f>SUMIFS(IT通路门店!Z:Z,IT通路门店!$P:$P,$F61)</f>
        <v>0</v>
      </c>
      <c r="AA62" s="21">
        <f>SUMIFS(IT通路门店!AA:AA,IT通路门店!$P:$P,$F61)</f>
        <v>0</v>
      </c>
      <c r="AC62" s="21">
        <f t="shared" si="1"/>
        <v>0</v>
      </c>
      <c r="AE62" s="21">
        <f>SUMIFS(IT通路门店!$R:$R,IT通路门店!$P:$P,$F62)</f>
        <v>0</v>
      </c>
      <c r="AF62" s="22">
        <f>SUMIFS(IT通路门店!S:S,IT通路门店!$P:$P,IT客户沙盘!$F62)</f>
        <v>0</v>
      </c>
      <c r="AG62" s="22">
        <f>SUMIFS(IT通路门店!T:T,IT通路门店!$P:$P,IT客户沙盘!$F62)</f>
        <v>0</v>
      </c>
      <c r="AH62" s="22">
        <f>SUMIFS(IT通路门店!U:U,IT通路门店!$P:$P,IT客户沙盘!$F62)</f>
        <v>0</v>
      </c>
      <c r="AI62" s="22">
        <f>SUMIFS(IT通路门店!V:V,IT通路门店!$P:$P,IT客户沙盘!$F62)</f>
        <v>0</v>
      </c>
    </row>
    <row r="63" spans="1:35">
      <c r="A63" s="21">
        <f>IFERROR(_xlfn.XLOOKUP($F63,IT通路门店!$P$6:$P$999998,IT通路门店!$A$6:$A$999998),"")</f>
        <v>0</v>
      </c>
      <c r="B63" s="21">
        <f>IFERROR(_xlfn.XLOOKUP($F63,IT通路门店!$P$6:$P$999998,IT通路门店!$A$6:$A$999998),"")</f>
        <v>0</v>
      </c>
      <c r="C63" s="21">
        <f>IFERROR(_xlfn.XLOOKUP($F63,IT通路门店!$P$6:$P$999998,IT通路门店!$C$6:$C$999998),"")</f>
        <v>0</v>
      </c>
      <c r="G63" s="7">
        <f>IFERROR(_xlfn.XLOOKUP(F63,IT通路门店!$P$6:$P$999998,IT通路门店!$Q$6:$Q$999998),"0")</f>
        <v>0</v>
      </c>
      <c r="T63" s="21">
        <f>COUNTIFS(IT通路门店!$P$6:$P$999998,IT客户沙盘!F63)</f>
        <v>0</v>
      </c>
      <c r="U63" s="21">
        <f>COUNTIFS(IT通路门店!$P$6:$P$999998,IT客户沙盘!F63,IT通路门店!$M$6:$M$999998,"&gt;50")</f>
        <v>0</v>
      </c>
      <c r="V63" s="21">
        <f t="shared" si="0"/>
        <v>0</v>
      </c>
      <c r="W63" s="21">
        <f>SUMIFS(IT通路门店!W:W,IT通路门店!$P:$P,$F62)</f>
        <v>0</v>
      </c>
      <c r="X63" s="21">
        <f>SUMIFS(IT通路门店!X:X,IT通路门店!$P:$P,$F62)</f>
        <v>0</v>
      </c>
      <c r="Y63" s="21">
        <f>SUMIFS(IT通路门店!Y:Y,IT通路门店!$P:$P,$F62)</f>
        <v>0</v>
      </c>
      <c r="Z63" s="21">
        <f>SUMIFS(IT通路门店!Z:Z,IT通路门店!$P:$P,$F62)</f>
        <v>0</v>
      </c>
      <c r="AA63" s="21">
        <f>SUMIFS(IT通路门店!AA:AA,IT通路门店!$P:$P,$F62)</f>
        <v>0</v>
      </c>
      <c r="AC63" s="21">
        <f t="shared" si="1"/>
        <v>0</v>
      </c>
      <c r="AE63" s="21">
        <f>SUMIFS(IT通路门店!$R:$R,IT通路门店!$P:$P,$F63)</f>
        <v>0</v>
      </c>
      <c r="AF63" s="22">
        <f>SUMIFS(IT通路门店!S:S,IT通路门店!$P:$P,IT客户沙盘!$F63)</f>
        <v>0</v>
      </c>
      <c r="AG63" s="22">
        <f>SUMIFS(IT通路门店!T:T,IT通路门店!$P:$P,IT客户沙盘!$F63)</f>
        <v>0</v>
      </c>
      <c r="AH63" s="22">
        <f>SUMIFS(IT通路门店!U:U,IT通路门店!$P:$P,IT客户沙盘!$F63)</f>
        <v>0</v>
      </c>
      <c r="AI63" s="22">
        <f>SUMIFS(IT通路门店!V:V,IT通路门店!$P:$P,IT客户沙盘!$F63)</f>
        <v>0</v>
      </c>
    </row>
    <row r="64" spans="1:35">
      <c r="A64" s="21">
        <f>IFERROR(_xlfn.XLOOKUP($F64,IT通路门店!$P$6:$P$999998,IT通路门店!$A$6:$A$999998),"")</f>
        <v>0</v>
      </c>
      <c r="B64" s="21">
        <f>IFERROR(_xlfn.XLOOKUP($F64,IT通路门店!$P$6:$P$999998,IT通路门店!$A$6:$A$999998),"")</f>
        <v>0</v>
      </c>
      <c r="C64" s="21">
        <f>IFERROR(_xlfn.XLOOKUP($F64,IT通路门店!$P$6:$P$999998,IT通路门店!$C$6:$C$999998),"")</f>
        <v>0</v>
      </c>
      <c r="G64" s="7">
        <f>IFERROR(_xlfn.XLOOKUP(F64,IT通路门店!$P$6:$P$999998,IT通路门店!$Q$6:$Q$999998),"0")</f>
        <v>0</v>
      </c>
      <c r="T64" s="21">
        <f>COUNTIFS(IT通路门店!$P$6:$P$999998,IT客户沙盘!F64)</f>
        <v>0</v>
      </c>
      <c r="U64" s="21">
        <f>COUNTIFS(IT通路门店!$P$6:$P$999998,IT客户沙盘!F64,IT通路门店!$M$6:$M$999998,"&gt;50")</f>
        <v>0</v>
      </c>
      <c r="V64" s="21">
        <f t="shared" si="0"/>
        <v>0</v>
      </c>
      <c r="W64" s="21">
        <f>SUMIFS(IT通路门店!W:W,IT通路门店!$P:$P,$F63)</f>
        <v>0</v>
      </c>
      <c r="X64" s="21">
        <f>SUMIFS(IT通路门店!X:X,IT通路门店!$P:$P,$F63)</f>
        <v>0</v>
      </c>
      <c r="Y64" s="21">
        <f>SUMIFS(IT通路门店!Y:Y,IT通路门店!$P:$P,$F63)</f>
        <v>0</v>
      </c>
      <c r="Z64" s="21">
        <f>SUMIFS(IT通路门店!Z:Z,IT通路门店!$P:$P,$F63)</f>
        <v>0</v>
      </c>
      <c r="AA64" s="21">
        <f>SUMIFS(IT通路门店!AA:AA,IT通路门店!$P:$P,$F63)</f>
        <v>0</v>
      </c>
      <c r="AC64" s="21">
        <f t="shared" si="1"/>
        <v>0</v>
      </c>
      <c r="AE64" s="21">
        <f>SUMIFS(IT通路门店!$R:$R,IT通路门店!$P:$P,$F64)</f>
        <v>0</v>
      </c>
      <c r="AF64" s="22">
        <f>SUMIFS(IT通路门店!S:S,IT通路门店!$P:$P,IT客户沙盘!$F64)</f>
        <v>0</v>
      </c>
      <c r="AG64" s="22">
        <f>SUMIFS(IT通路门店!T:T,IT通路门店!$P:$P,IT客户沙盘!$F64)</f>
        <v>0</v>
      </c>
      <c r="AH64" s="22">
        <f>SUMIFS(IT通路门店!U:U,IT通路门店!$P:$P,IT客户沙盘!$F64)</f>
        <v>0</v>
      </c>
      <c r="AI64" s="22">
        <f>SUMIFS(IT通路门店!V:V,IT通路门店!$P:$P,IT客户沙盘!$F64)</f>
        <v>0</v>
      </c>
    </row>
    <row r="65" spans="1:35">
      <c r="A65" s="21">
        <f>IFERROR(_xlfn.XLOOKUP($F65,IT通路门店!$P$6:$P$999998,IT通路门店!$A$6:$A$999998),"")</f>
        <v>0</v>
      </c>
      <c r="B65" s="21">
        <f>IFERROR(_xlfn.XLOOKUP($F65,IT通路门店!$P$6:$P$999998,IT通路门店!$A$6:$A$999998),"")</f>
        <v>0</v>
      </c>
      <c r="C65" s="21">
        <f>IFERROR(_xlfn.XLOOKUP($F65,IT通路门店!$P$6:$P$999998,IT通路门店!$C$6:$C$999998),"")</f>
        <v>0</v>
      </c>
      <c r="G65" s="7">
        <f>IFERROR(_xlfn.XLOOKUP(F65,IT通路门店!$P$6:$P$999998,IT通路门店!$Q$6:$Q$999998),"0")</f>
        <v>0</v>
      </c>
      <c r="T65" s="21">
        <f>COUNTIFS(IT通路门店!$P$6:$P$999998,IT客户沙盘!F65)</f>
        <v>0</v>
      </c>
      <c r="U65" s="21">
        <f>COUNTIFS(IT通路门店!$P$6:$P$999998,IT客户沙盘!F65,IT通路门店!$M$6:$M$999998,"&gt;50")</f>
        <v>0</v>
      </c>
      <c r="V65" s="21">
        <f t="shared" si="0"/>
        <v>0</v>
      </c>
      <c r="W65" s="21">
        <f>SUMIFS(IT通路门店!W:W,IT通路门店!$P:$P,$F64)</f>
        <v>0</v>
      </c>
      <c r="X65" s="21">
        <f>SUMIFS(IT通路门店!X:X,IT通路门店!$P:$P,$F64)</f>
        <v>0</v>
      </c>
      <c r="Y65" s="21">
        <f>SUMIFS(IT通路门店!Y:Y,IT通路门店!$P:$P,$F64)</f>
        <v>0</v>
      </c>
      <c r="Z65" s="21">
        <f>SUMIFS(IT通路门店!Z:Z,IT通路门店!$P:$P,$F64)</f>
        <v>0</v>
      </c>
      <c r="AA65" s="21">
        <f>SUMIFS(IT通路门店!AA:AA,IT通路门店!$P:$P,$F64)</f>
        <v>0</v>
      </c>
      <c r="AC65" s="21">
        <f t="shared" si="1"/>
        <v>0</v>
      </c>
      <c r="AE65" s="21">
        <f>SUMIFS(IT通路门店!$R:$R,IT通路门店!$P:$P,$F65)</f>
        <v>0</v>
      </c>
      <c r="AF65" s="22">
        <f>SUMIFS(IT通路门店!S:S,IT通路门店!$P:$P,IT客户沙盘!$F65)</f>
        <v>0</v>
      </c>
      <c r="AG65" s="22">
        <f>SUMIFS(IT通路门店!T:T,IT通路门店!$P:$P,IT客户沙盘!$F65)</f>
        <v>0</v>
      </c>
      <c r="AH65" s="22">
        <f>SUMIFS(IT通路门店!U:U,IT通路门店!$P:$P,IT客户沙盘!$F65)</f>
        <v>0</v>
      </c>
      <c r="AI65" s="22">
        <f>SUMIFS(IT通路门店!V:V,IT通路门店!$P:$P,IT客户沙盘!$F65)</f>
        <v>0</v>
      </c>
    </row>
    <row r="66" spans="1:35">
      <c r="A66" s="21">
        <f>IFERROR(_xlfn.XLOOKUP($F66,IT通路门店!$P$6:$P$999998,IT通路门店!$A$6:$A$999998),"")</f>
        <v>0</v>
      </c>
      <c r="B66" s="21">
        <f>IFERROR(_xlfn.XLOOKUP($F66,IT通路门店!$P$6:$P$999998,IT通路门店!$A$6:$A$999998),"")</f>
        <v>0</v>
      </c>
      <c r="C66" s="21">
        <f>IFERROR(_xlfn.XLOOKUP($F66,IT通路门店!$P$6:$P$999998,IT通路门店!$C$6:$C$999998),"")</f>
        <v>0</v>
      </c>
      <c r="G66" s="7">
        <f>IFERROR(_xlfn.XLOOKUP(F66,IT通路门店!$P$6:$P$999998,IT通路门店!$Q$6:$Q$999998),"0")</f>
        <v>0</v>
      </c>
      <c r="T66" s="21">
        <f>COUNTIFS(IT通路门店!$P$6:$P$999998,IT客户沙盘!F66)</f>
        <v>0</v>
      </c>
      <c r="U66" s="21">
        <f>COUNTIFS(IT通路门店!$P$6:$P$999998,IT客户沙盘!F66,IT通路门店!$M$6:$M$999998,"&gt;50")</f>
        <v>0</v>
      </c>
      <c r="V66" s="21">
        <f t="shared" si="0"/>
        <v>0</v>
      </c>
      <c r="W66" s="21">
        <f>SUMIFS(IT通路门店!W:W,IT通路门店!$P:$P,$F65)</f>
        <v>0</v>
      </c>
      <c r="X66" s="21">
        <f>SUMIFS(IT通路门店!X:X,IT通路门店!$P:$P,$F65)</f>
        <v>0</v>
      </c>
      <c r="Y66" s="21">
        <f>SUMIFS(IT通路门店!Y:Y,IT通路门店!$P:$P,$F65)</f>
        <v>0</v>
      </c>
      <c r="Z66" s="21">
        <f>SUMIFS(IT通路门店!Z:Z,IT通路门店!$P:$P,$F65)</f>
        <v>0</v>
      </c>
      <c r="AA66" s="21">
        <f>SUMIFS(IT通路门店!AA:AA,IT通路门店!$P:$P,$F65)</f>
        <v>0</v>
      </c>
      <c r="AC66" s="21">
        <f t="shared" si="1"/>
        <v>0</v>
      </c>
      <c r="AE66" s="21">
        <f>SUMIFS(IT通路门店!$R:$R,IT通路门店!$P:$P,$F66)</f>
        <v>0</v>
      </c>
      <c r="AF66" s="22">
        <f>SUMIFS(IT通路门店!S:S,IT通路门店!$P:$P,IT客户沙盘!$F66)</f>
        <v>0</v>
      </c>
      <c r="AG66" s="22">
        <f>SUMIFS(IT通路门店!T:T,IT通路门店!$P:$P,IT客户沙盘!$F66)</f>
        <v>0</v>
      </c>
      <c r="AH66" s="22">
        <f>SUMIFS(IT通路门店!U:U,IT通路门店!$P:$P,IT客户沙盘!$F66)</f>
        <v>0</v>
      </c>
      <c r="AI66" s="22">
        <f>SUMIFS(IT通路门店!V:V,IT通路门店!$P:$P,IT客户沙盘!$F66)</f>
        <v>0</v>
      </c>
    </row>
    <row r="67" spans="1:35">
      <c r="A67" s="21">
        <f>IFERROR(_xlfn.XLOOKUP($F67,IT通路门店!$P$6:$P$999998,IT通路门店!$A$6:$A$999998),"")</f>
        <v>0</v>
      </c>
      <c r="B67" s="21">
        <f>IFERROR(_xlfn.XLOOKUP($F67,IT通路门店!$P$6:$P$999998,IT通路门店!$A$6:$A$999998),"")</f>
        <v>0</v>
      </c>
      <c r="C67" s="21">
        <f>IFERROR(_xlfn.XLOOKUP($F67,IT通路门店!$P$6:$P$999998,IT通路门店!$C$6:$C$999998),"")</f>
        <v>0</v>
      </c>
      <c r="G67" s="7">
        <f>IFERROR(_xlfn.XLOOKUP(F67,IT通路门店!$P$6:$P$999998,IT通路门店!$Q$6:$Q$999998),"0")</f>
        <v>0</v>
      </c>
      <c r="T67" s="21">
        <f>COUNTIFS(IT通路门店!$P$6:$P$999998,IT客户沙盘!F67)</f>
        <v>0</v>
      </c>
      <c r="U67" s="21">
        <f>COUNTIFS(IT通路门店!$P$6:$P$999998,IT客户沙盘!F67,IT通路门店!$M$6:$M$999998,"&gt;50")</f>
        <v>0</v>
      </c>
      <c r="V67" s="21">
        <f t="shared" si="0"/>
        <v>0</v>
      </c>
      <c r="W67" s="21">
        <f>SUMIFS(IT通路门店!W:W,IT通路门店!$P:$P,$F66)</f>
        <v>0</v>
      </c>
      <c r="X67" s="21">
        <f>SUMIFS(IT通路门店!X:X,IT通路门店!$P:$P,$F66)</f>
        <v>0</v>
      </c>
      <c r="Y67" s="21">
        <f>SUMIFS(IT通路门店!Y:Y,IT通路门店!$P:$P,$F66)</f>
        <v>0</v>
      </c>
      <c r="Z67" s="21">
        <f>SUMIFS(IT通路门店!Z:Z,IT通路门店!$P:$P,$F66)</f>
        <v>0</v>
      </c>
      <c r="AA67" s="21">
        <f>SUMIFS(IT通路门店!AA:AA,IT通路门店!$P:$P,$F66)</f>
        <v>0</v>
      </c>
      <c r="AC67" s="21">
        <f t="shared" si="1"/>
        <v>0</v>
      </c>
      <c r="AE67" s="21">
        <f>SUMIFS(IT通路门店!$R:$R,IT通路门店!$P:$P,$F67)</f>
        <v>0</v>
      </c>
      <c r="AF67" s="22">
        <f>SUMIFS(IT通路门店!S:S,IT通路门店!$P:$P,IT客户沙盘!$F67)</f>
        <v>0</v>
      </c>
      <c r="AG67" s="22">
        <f>SUMIFS(IT通路门店!T:T,IT通路门店!$P:$P,IT客户沙盘!$F67)</f>
        <v>0</v>
      </c>
      <c r="AH67" s="22">
        <f>SUMIFS(IT通路门店!U:U,IT通路门店!$P:$P,IT客户沙盘!$F67)</f>
        <v>0</v>
      </c>
      <c r="AI67" s="22">
        <f>SUMIFS(IT通路门店!V:V,IT通路门店!$P:$P,IT客户沙盘!$F67)</f>
        <v>0</v>
      </c>
    </row>
    <row r="68" spans="1:35">
      <c r="A68" s="21">
        <f>IFERROR(_xlfn.XLOOKUP($F68,IT通路门店!$P$6:$P$999998,IT通路门店!$A$6:$A$999998),"")</f>
        <v>0</v>
      </c>
      <c r="B68" s="21">
        <f>IFERROR(_xlfn.XLOOKUP($F68,IT通路门店!$P$6:$P$999998,IT通路门店!$A$6:$A$999998),"")</f>
        <v>0</v>
      </c>
      <c r="C68" s="21">
        <f>IFERROR(_xlfn.XLOOKUP($F68,IT通路门店!$P$6:$P$999998,IT通路门店!$C$6:$C$999998),"")</f>
        <v>0</v>
      </c>
      <c r="G68" s="7">
        <f>IFERROR(_xlfn.XLOOKUP(F68,IT通路门店!$P$6:$P$999998,IT通路门店!$Q$6:$Q$999998),"0")</f>
        <v>0</v>
      </c>
      <c r="T68" s="21">
        <f>COUNTIFS(IT通路门店!$P$6:$P$999998,IT客户沙盘!F68)</f>
        <v>0</v>
      </c>
      <c r="U68" s="21">
        <f>COUNTIFS(IT通路门店!$P$6:$P$999998,IT客户沙盘!F68,IT通路门店!$M$6:$M$999998,"&gt;50")</f>
        <v>0</v>
      </c>
      <c r="V68" s="21">
        <f>SUM(W68:AA68)</f>
        <v>0</v>
      </c>
      <c r="W68" s="21">
        <f>SUMIFS(IT通路门店!W:W,IT通路门店!$P:$P,$F67)</f>
        <v>0</v>
      </c>
      <c r="X68" s="21">
        <f>SUMIFS(IT通路门店!X:X,IT通路门店!$P:$P,$F67)</f>
        <v>0</v>
      </c>
      <c r="Y68" s="21">
        <f>SUMIFS(IT通路门店!Y:Y,IT通路门店!$P:$P,$F67)</f>
        <v>0</v>
      </c>
      <c r="Z68" s="21">
        <f>SUMIFS(IT通路门店!Z:Z,IT通路门店!$P:$P,$F67)</f>
        <v>0</v>
      </c>
      <c r="AA68" s="21">
        <f>SUMIFS(IT通路门店!AA:AA,IT通路门店!$P:$P,$F67)</f>
        <v>0</v>
      </c>
      <c r="AC68" s="21">
        <f>SUM(AE68:AI68)</f>
        <v>0</v>
      </c>
      <c r="AE68" s="21">
        <f>SUMIFS(IT通路门店!$R:$R,IT通路门店!$P:$P,$F68)</f>
        <v>0</v>
      </c>
      <c r="AF68" s="22">
        <f>SUMIFS(IT通路门店!S:S,IT通路门店!$P:$P,IT客户沙盘!$F68)</f>
        <v>0</v>
      </c>
      <c r="AG68" s="22">
        <f>SUMIFS(IT通路门店!T:T,IT通路门店!$P:$P,IT客户沙盘!$F68)</f>
        <v>0</v>
      </c>
      <c r="AH68" s="22">
        <f>SUMIFS(IT通路门店!U:U,IT通路门店!$P:$P,IT客户沙盘!$F68)</f>
        <v>0</v>
      </c>
      <c r="AI68" s="22">
        <f>SUMIFS(IT通路门店!V:V,IT通路门店!$P:$P,IT客户沙盘!$F68)</f>
        <v>0</v>
      </c>
    </row>
    <row r="69" spans="1:35">
      <c r="A69" s="21">
        <f>IFERROR(_xlfn.XLOOKUP($F69,IT通路门店!$P$6:$P$999998,IT通路门店!$A$6:$A$999998),"")</f>
        <v>0</v>
      </c>
      <c r="B69" s="21">
        <f>IFERROR(_xlfn.XLOOKUP($F69,IT通路门店!$P$6:$P$999998,IT通路门店!$A$6:$A$999998),"")</f>
        <v>0</v>
      </c>
      <c r="C69" s="21">
        <f>IFERROR(_xlfn.XLOOKUP($F69,IT通路门店!$P$6:$P$999998,IT通路门店!$C$6:$C$999998),"")</f>
        <v>0</v>
      </c>
      <c r="G69" s="7">
        <f>IFERROR(_xlfn.XLOOKUP(F69,IT通路门店!$P$6:$P$999998,IT通路门店!$Q$6:$Q$999998),"0")</f>
        <v>0</v>
      </c>
      <c r="T69" s="21">
        <f>COUNTIFS(IT通路门店!$P$6:$P$999998,IT客户沙盘!F69)</f>
        <v>0</v>
      </c>
      <c r="U69" s="21">
        <f>COUNTIFS(IT通路门店!$P$6:$P$999998,IT客户沙盘!F69,IT通路门店!$M$6:$M$999998,"&gt;50")</f>
        <v>0</v>
      </c>
      <c r="V69" s="21">
        <f>SUM(W69:AA69)</f>
        <v>0</v>
      </c>
      <c r="W69" s="21">
        <f>SUMIFS(IT通路门店!W:W,IT通路门店!$P:$P,$F68)</f>
        <v>0</v>
      </c>
      <c r="X69" s="21">
        <f>SUMIFS(IT通路门店!X:X,IT通路门店!$P:$P,$F68)</f>
        <v>0</v>
      </c>
      <c r="Y69" s="21">
        <f>SUMIFS(IT通路门店!Y:Y,IT通路门店!$P:$P,$F68)</f>
        <v>0</v>
      </c>
      <c r="Z69" s="21">
        <f>SUMIFS(IT通路门店!Z:Z,IT通路门店!$P:$P,$F68)</f>
        <v>0</v>
      </c>
      <c r="AA69" s="21">
        <f>SUMIFS(IT通路门店!AA:AA,IT通路门店!$P:$P,$F68)</f>
        <v>0</v>
      </c>
      <c r="AC69" s="21">
        <f>SUM(AE69:AI69)</f>
        <v>0</v>
      </c>
      <c r="AE69" s="21">
        <f>SUMIFS(IT通路门店!$R:$R,IT通路门店!$P:$P,$F69)</f>
        <v>0</v>
      </c>
      <c r="AF69" s="22">
        <f>SUMIFS(IT通路门店!S:S,IT通路门店!$P:$P,IT客户沙盘!$F69)</f>
        <v>0</v>
      </c>
      <c r="AG69" s="22">
        <f>SUMIFS(IT通路门店!T:T,IT通路门店!$P:$P,IT客户沙盘!$F69)</f>
        <v>0</v>
      </c>
      <c r="AH69" s="22">
        <f>SUMIFS(IT通路门店!U:U,IT通路门店!$P:$P,IT客户沙盘!$F69)</f>
        <v>0</v>
      </c>
      <c r="AI69" s="22">
        <f>SUMIFS(IT通路门店!V:V,IT通路门店!$P:$P,IT客户沙盘!$F69)</f>
        <v>0</v>
      </c>
    </row>
  </sheetData>
  <mergeCells count="6">
    <mergeCell ref="A1:C1"/>
    <mergeCell ref="D1:Q1"/>
    <mergeCell ref="R1:AA1"/>
    <mergeCell ref="AB1:AD1"/>
    <mergeCell ref="AE1:AI1"/>
    <mergeCell ref="AJ1:AK1"/>
  </mergeCells>
  <pageMargins left="0.7" right="0.7" top="0.75" bottom="0.75" header="0.3" footer="0.3"/>
  <pageSetup paperSize="9" orientation="portrait" horizontalDpi="300" verticalDpi="300"/>
  <headerFooter>
    <oddHeader>&amp;L&amp;F&amp;R文档密级</oddHeader>
    <oddFooter>&amp;L&amp;D&amp;C荣耀保密信息,未经授权禁止扩散&amp;R第&amp;P页，共&amp;N页</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2"/>
  <sheetViews>
    <sheetView workbookViewId="0">
      <selection activeCell="A1" sqref="A$1:A$1048576"/>
    </sheetView>
  </sheetViews>
  <sheetFormatPr defaultColWidth="9.06666666666667" defaultRowHeight="14.25"/>
  <cols>
    <col min="1" max="1" width="24.4666666666667" style="3" customWidth="1"/>
    <col min="2" max="8" width="24.4666666666667" style="1" customWidth="1"/>
    <col min="9" max="9" width="24.4666666666667" style="3" customWidth="1"/>
    <col min="10" max="16384" width="9.06666666666667" style="1" customWidth="1"/>
  </cols>
  <sheetData>
    <row r="1" ht="15" spans="1:9">
      <c r="A1" s="2" t="s">
        <v>549</v>
      </c>
      <c r="B1" s="2" t="s">
        <v>550</v>
      </c>
      <c r="C1" s="2" t="s">
        <v>551</v>
      </c>
      <c r="D1" s="2" t="s">
        <v>552</v>
      </c>
      <c r="E1" s="2" t="s">
        <v>553</v>
      </c>
      <c r="F1" s="2" t="s">
        <v>554</v>
      </c>
      <c r="G1" s="2" t="s">
        <v>477</v>
      </c>
      <c r="H1" s="2" t="s">
        <v>555</v>
      </c>
      <c r="I1" s="2" t="s">
        <v>556</v>
      </c>
    </row>
    <row r="2" spans="1:9">
      <c r="A2" s="3" t="s">
        <v>557</v>
      </c>
      <c r="B2" s="1" t="s">
        <v>558</v>
      </c>
      <c r="C2" s="1" t="s">
        <v>558</v>
      </c>
      <c r="D2" s="1" t="s">
        <v>559</v>
      </c>
      <c r="E2" s="1" t="s">
        <v>108</v>
      </c>
      <c r="F2" s="1" t="s">
        <v>560</v>
      </c>
      <c r="G2" s="1" t="s">
        <v>561</v>
      </c>
      <c r="H2" s="1" t="s">
        <v>558</v>
      </c>
      <c r="I2" s="3" t="s">
        <v>562</v>
      </c>
    </row>
    <row r="3" spans="1:9">
      <c r="A3" s="3" t="s">
        <v>563</v>
      </c>
      <c r="B3" s="1" t="s">
        <v>564</v>
      </c>
      <c r="C3" s="1" t="s">
        <v>564</v>
      </c>
      <c r="D3" s="1" t="s">
        <v>559</v>
      </c>
      <c r="E3" s="1" t="s">
        <v>108</v>
      </c>
      <c r="F3" s="1" t="s">
        <v>560</v>
      </c>
      <c r="G3" s="1" t="s">
        <v>561</v>
      </c>
      <c r="H3" s="1" t="s">
        <v>564</v>
      </c>
      <c r="I3" s="3" t="s">
        <v>562</v>
      </c>
    </row>
    <row r="4" spans="1:9">
      <c r="A4" s="3" t="s">
        <v>565</v>
      </c>
      <c r="B4" s="1" t="s">
        <v>566</v>
      </c>
      <c r="C4" s="1" t="s">
        <v>566</v>
      </c>
      <c r="D4" s="1" t="s">
        <v>559</v>
      </c>
      <c r="E4" s="1" t="s">
        <v>108</v>
      </c>
      <c r="F4" s="1" t="s">
        <v>560</v>
      </c>
      <c r="G4" s="1" t="s">
        <v>561</v>
      </c>
      <c r="H4" s="1" t="s">
        <v>566</v>
      </c>
      <c r="I4" s="3" t="s">
        <v>562</v>
      </c>
    </row>
    <row r="5" spans="1:9">
      <c r="A5" s="3" t="s">
        <v>567</v>
      </c>
      <c r="B5" s="1" t="s">
        <v>568</v>
      </c>
      <c r="C5" s="1" t="s">
        <v>568</v>
      </c>
      <c r="D5" s="1" t="s">
        <v>559</v>
      </c>
      <c r="E5" s="1" t="s">
        <v>108</v>
      </c>
      <c r="F5" s="1" t="s">
        <v>560</v>
      </c>
      <c r="G5" s="1" t="s">
        <v>561</v>
      </c>
      <c r="H5" s="1" t="s">
        <v>568</v>
      </c>
      <c r="I5" s="3" t="s">
        <v>562</v>
      </c>
    </row>
    <row r="6" spans="1:9">
      <c r="A6" s="3" t="s">
        <v>569</v>
      </c>
      <c r="B6" s="1" t="s">
        <v>570</v>
      </c>
      <c r="C6" s="1" t="s">
        <v>570</v>
      </c>
      <c r="D6" s="1" t="s">
        <v>559</v>
      </c>
      <c r="E6" s="1" t="s">
        <v>108</v>
      </c>
      <c r="F6" s="1" t="s">
        <v>560</v>
      </c>
      <c r="G6" s="1" t="s">
        <v>561</v>
      </c>
      <c r="H6" s="1" t="s">
        <v>570</v>
      </c>
      <c r="I6" s="3" t="s">
        <v>562</v>
      </c>
    </row>
    <row r="7" spans="1:9">
      <c r="A7" s="3" t="s">
        <v>571</v>
      </c>
      <c r="B7" s="1" t="s">
        <v>572</v>
      </c>
      <c r="C7" s="1" t="s">
        <v>572</v>
      </c>
      <c r="D7" s="1" t="s">
        <v>559</v>
      </c>
      <c r="E7" s="1" t="s">
        <v>108</v>
      </c>
      <c r="F7" s="1" t="s">
        <v>560</v>
      </c>
      <c r="G7" s="1" t="s">
        <v>561</v>
      </c>
      <c r="H7" s="1" t="s">
        <v>572</v>
      </c>
      <c r="I7" s="3" t="s">
        <v>562</v>
      </c>
    </row>
    <row r="8" spans="1:9">
      <c r="A8" s="3" t="s">
        <v>573</v>
      </c>
      <c r="B8" s="1" t="s">
        <v>574</v>
      </c>
      <c r="C8" s="1" t="s">
        <v>574</v>
      </c>
      <c r="D8" s="1" t="s">
        <v>559</v>
      </c>
      <c r="E8" s="1" t="s">
        <v>108</v>
      </c>
      <c r="F8" s="1" t="s">
        <v>560</v>
      </c>
      <c r="G8" s="1" t="s">
        <v>561</v>
      </c>
      <c r="H8" s="1" t="s">
        <v>574</v>
      </c>
      <c r="I8" s="3" t="s">
        <v>562</v>
      </c>
    </row>
    <row r="9" spans="1:9">
      <c r="A9" s="3" t="s">
        <v>575</v>
      </c>
      <c r="B9" s="1" t="s">
        <v>576</v>
      </c>
      <c r="C9" s="1" t="s">
        <v>576</v>
      </c>
      <c r="D9" s="1" t="s">
        <v>559</v>
      </c>
      <c r="E9" s="1" t="s">
        <v>108</v>
      </c>
      <c r="F9" s="1" t="s">
        <v>560</v>
      </c>
      <c r="G9" s="1" t="s">
        <v>561</v>
      </c>
      <c r="H9" s="1" t="s">
        <v>576</v>
      </c>
      <c r="I9" s="3" t="s">
        <v>562</v>
      </c>
    </row>
    <row r="10" spans="1:9">
      <c r="A10" s="3" t="s">
        <v>577</v>
      </c>
      <c r="B10" s="1" t="s">
        <v>578</v>
      </c>
      <c r="C10" s="1" t="s">
        <v>578</v>
      </c>
      <c r="D10" s="1" t="s">
        <v>559</v>
      </c>
      <c r="E10" s="1" t="s">
        <v>108</v>
      </c>
      <c r="F10" s="1" t="s">
        <v>560</v>
      </c>
      <c r="G10" s="1" t="s">
        <v>579</v>
      </c>
      <c r="H10" s="1" t="s">
        <v>578</v>
      </c>
      <c r="I10" s="3" t="s">
        <v>562</v>
      </c>
    </row>
    <row r="11" spans="1:9">
      <c r="A11" s="3" t="s">
        <v>580</v>
      </c>
      <c r="B11" s="1" t="s">
        <v>581</v>
      </c>
      <c r="C11" s="1" t="s">
        <v>581</v>
      </c>
      <c r="D11" s="1" t="s">
        <v>559</v>
      </c>
      <c r="E11" s="1" t="s">
        <v>108</v>
      </c>
      <c r="F11" s="1" t="s">
        <v>560</v>
      </c>
      <c r="G11" s="1" t="s">
        <v>579</v>
      </c>
      <c r="H11" s="1" t="s">
        <v>581</v>
      </c>
      <c r="I11" s="3" t="s">
        <v>562</v>
      </c>
    </row>
    <row r="12" spans="1:9">
      <c r="A12" s="3" t="s">
        <v>582</v>
      </c>
      <c r="B12" s="1" t="s">
        <v>583</v>
      </c>
      <c r="C12" s="1" t="s">
        <v>583</v>
      </c>
      <c r="D12" s="1" t="s">
        <v>559</v>
      </c>
      <c r="E12" s="1" t="s">
        <v>108</v>
      </c>
      <c r="F12" s="1" t="s">
        <v>560</v>
      </c>
      <c r="G12" s="1" t="s">
        <v>579</v>
      </c>
      <c r="H12" s="1" t="s">
        <v>583</v>
      </c>
      <c r="I12" s="3" t="s">
        <v>562</v>
      </c>
    </row>
    <row r="13" spans="1:9">
      <c r="A13" s="3" t="s">
        <v>584</v>
      </c>
      <c r="B13" s="1" t="s">
        <v>585</v>
      </c>
      <c r="C13" s="1" t="s">
        <v>585</v>
      </c>
      <c r="D13" s="1" t="s">
        <v>559</v>
      </c>
      <c r="E13" s="1" t="s">
        <v>108</v>
      </c>
      <c r="F13" s="1" t="s">
        <v>560</v>
      </c>
      <c r="G13" s="1" t="s">
        <v>579</v>
      </c>
      <c r="H13" s="1" t="s">
        <v>585</v>
      </c>
      <c r="I13" s="3" t="s">
        <v>562</v>
      </c>
    </row>
    <row r="14" spans="1:9">
      <c r="A14" s="3" t="s">
        <v>586</v>
      </c>
      <c r="B14" s="1" t="s">
        <v>587</v>
      </c>
      <c r="C14" s="1" t="s">
        <v>587</v>
      </c>
      <c r="D14" s="1" t="s">
        <v>559</v>
      </c>
      <c r="E14" s="1" t="s">
        <v>108</v>
      </c>
      <c r="F14" s="1" t="s">
        <v>560</v>
      </c>
      <c r="G14" s="1" t="s">
        <v>579</v>
      </c>
      <c r="H14" s="1" t="s">
        <v>587</v>
      </c>
      <c r="I14" s="3" t="s">
        <v>562</v>
      </c>
    </row>
    <row r="15" spans="1:9">
      <c r="A15" s="3" t="s">
        <v>588</v>
      </c>
      <c r="B15" s="1" t="s">
        <v>589</v>
      </c>
      <c r="C15" s="1" t="s">
        <v>589</v>
      </c>
      <c r="D15" s="1" t="s">
        <v>559</v>
      </c>
      <c r="E15" s="1" t="s">
        <v>108</v>
      </c>
      <c r="F15" s="1" t="s">
        <v>560</v>
      </c>
      <c r="G15" s="1" t="s">
        <v>579</v>
      </c>
      <c r="H15" s="1" t="s">
        <v>589</v>
      </c>
      <c r="I15" s="3" t="s">
        <v>562</v>
      </c>
    </row>
    <row r="16" spans="1:9">
      <c r="A16" s="3" t="s">
        <v>590</v>
      </c>
      <c r="B16" s="1" t="s">
        <v>591</v>
      </c>
      <c r="C16" s="1" t="s">
        <v>591</v>
      </c>
      <c r="D16" s="1" t="s">
        <v>559</v>
      </c>
      <c r="E16" s="1" t="s">
        <v>108</v>
      </c>
      <c r="F16" s="1" t="s">
        <v>560</v>
      </c>
      <c r="G16" s="1" t="s">
        <v>579</v>
      </c>
      <c r="H16" s="1" t="s">
        <v>591</v>
      </c>
      <c r="I16" s="3" t="s">
        <v>562</v>
      </c>
    </row>
    <row r="17" spans="1:9">
      <c r="A17" s="3" t="s">
        <v>592</v>
      </c>
      <c r="B17" s="1" t="s">
        <v>593</v>
      </c>
      <c r="C17" s="1" t="s">
        <v>593</v>
      </c>
      <c r="D17" s="1" t="s">
        <v>559</v>
      </c>
      <c r="E17" s="1" t="s">
        <v>108</v>
      </c>
      <c r="F17" s="1" t="s">
        <v>594</v>
      </c>
      <c r="G17" s="1" t="s">
        <v>594</v>
      </c>
      <c r="H17" s="1" t="s">
        <v>593</v>
      </c>
      <c r="I17" s="3" t="s">
        <v>595</v>
      </c>
    </row>
    <row r="18" spans="1:9">
      <c r="A18" s="3" t="s">
        <v>596</v>
      </c>
      <c r="B18" s="1" t="s">
        <v>597</v>
      </c>
      <c r="C18" s="1" t="s">
        <v>597</v>
      </c>
      <c r="D18" s="1" t="s">
        <v>559</v>
      </c>
      <c r="E18" s="1" t="s">
        <v>108</v>
      </c>
      <c r="F18" s="1" t="s">
        <v>560</v>
      </c>
      <c r="G18" s="1" t="s">
        <v>579</v>
      </c>
      <c r="H18" s="1" t="s">
        <v>597</v>
      </c>
      <c r="I18" s="3" t="s">
        <v>562</v>
      </c>
    </row>
    <row r="19" spans="1:9">
      <c r="A19" s="3" t="s">
        <v>598</v>
      </c>
      <c r="B19" s="1" t="s">
        <v>599</v>
      </c>
      <c r="C19" s="1" t="s">
        <v>599</v>
      </c>
      <c r="D19" s="1" t="s">
        <v>559</v>
      </c>
      <c r="E19" s="1" t="s">
        <v>108</v>
      </c>
      <c r="F19" s="1" t="s">
        <v>594</v>
      </c>
      <c r="G19" s="1" t="s">
        <v>594</v>
      </c>
      <c r="H19" s="1" t="s">
        <v>599</v>
      </c>
      <c r="I19" s="3" t="s">
        <v>595</v>
      </c>
    </row>
    <row r="20" spans="1:9">
      <c r="A20" s="3" t="s">
        <v>600</v>
      </c>
      <c r="B20" s="1" t="s">
        <v>601</v>
      </c>
      <c r="C20" s="1" t="s">
        <v>601</v>
      </c>
      <c r="D20" s="1" t="s">
        <v>559</v>
      </c>
      <c r="E20" s="1" t="s">
        <v>108</v>
      </c>
      <c r="F20" s="1" t="s">
        <v>560</v>
      </c>
      <c r="G20" s="1" t="s">
        <v>579</v>
      </c>
      <c r="H20" s="1" t="s">
        <v>601</v>
      </c>
      <c r="I20" s="3" t="s">
        <v>562</v>
      </c>
    </row>
    <row r="21" spans="1:9">
      <c r="A21" s="3" t="s">
        <v>602</v>
      </c>
      <c r="B21" s="1" t="s">
        <v>603</v>
      </c>
      <c r="C21" s="1" t="s">
        <v>603</v>
      </c>
      <c r="D21" s="1" t="s">
        <v>559</v>
      </c>
      <c r="E21" s="1" t="s">
        <v>108</v>
      </c>
      <c r="F21" s="1" t="s">
        <v>560</v>
      </c>
      <c r="G21" s="1" t="s">
        <v>604</v>
      </c>
      <c r="H21" s="1" t="s">
        <v>603</v>
      </c>
      <c r="I21" s="3" t="s">
        <v>562</v>
      </c>
    </row>
    <row r="22" spans="1:9">
      <c r="A22" s="3" t="s">
        <v>605</v>
      </c>
      <c r="B22" s="1" t="s">
        <v>606</v>
      </c>
      <c r="C22" s="1" t="s">
        <v>606</v>
      </c>
      <c r="D22" s="1" t="s">
        <v>559</v>
      </c>
      <c r="E22" s="1" t="s">
        <v>108</v>
      </c>
      <c r="F22" s="1" t="s">
        <v>560</v>
      </c>
      <c r="G22" s="1" t="s">
        <v>604</v>
      </c>
      <c r="H22" s="1" t="s">
        <v>606</v>
      </c>
      <c r="I22" s="3" t="s">
        <v>562</v>
      </c>
    </row>
    <row r="23" spans="1:9">
      <c r="A23" s="3" t="s">
        <v>607</v>
      </c>
      <c r="B23" s="1" t="s">
        <v>608</v>
      </c>
      <c r="C23" s="1" t="s">
        <v>608</v>
      </c>
      <c r="D23" s="1" t="s">
        <v>559</v>
      </c>
      <c r="E23" s="1" t="s">
        <v>108</v>
      </c>
      <c r="F23" s="1" t="s">
        <v>560</v>
      </c>
      <c r="G23" s="1" t="s">
        <v>604</v>
      </c>
      <c r="H23" s="1" t="s">
        <v>608</v>
      </c>
      <c r="I23" s="3" t="s">
        <v>562</v>
      </c>
    </row>
    <row r="24" spans="1:9">
      <c r="A24" s="3" t="s">
        <v>609</v>
      </c>
      <c r="B24" s="1" t="s">
        <v>610</v>
      </c>
      <c r="C24" s="1" t="s">
        <v>610</v>
      </c>
      <c r="D24" s="1" t="s">
        <v>559</v>
      </c>
      <c r="E24" s="1" t="s">
        <v>108</v>
      </c>
      <c r="F24" s="1" t="s">
        <v>560</v>
      </c>
      <c r="G24" s="1" t="s">
        <v>604</v>
      </c>
      <c r="H24" s="1" t="s">
        <v>610</v>
      </c>
      <c r="I24" s="3" t="s">
        <v>562</v>
      </c>
    </row>
    <row r="25" spans="1:9">
      <c r="A25" s="3" t="s">
        <v>611</v>
      </c>
      <c r="B25" s="1" t="s">
        <v>612</v>
      </c>
      <c r="C25" s="1" t="s">
        <v>612</v>
      </c>
      <c r="D25" s="1" t="s">
        <v>559</v>
      </c>
      <c r="E25" s="1" t="s">
        <v>108</v>
      </c>
      <c r="F25" s="1" t="s">
        <v>560</v>
      </c>
      <c r="G25" s="1" t="s">
        <v>604</v>
      </c>
      <c r="H25" s="1" t="s">
        <v>612</v>
      </c>
      <c r="I25" s="3" t="s">
        <v>562</v>
      </c>
    </row>
    <row r="26" spans="1:9">
      <c r="A26" s="3" t="s">
        <v>613</v>
      </c>
      <c r="B26" s="1" t="s">
        <v>614</v>
      </c>
      <c r="C26" s="1" t="s">
        <v>614</v>
      </c>
      <c r="D26" s="1" t="s">
        <v>559</v>
      </c>
      <c r="E26" s="1" t="s">
        <v>108</v>
      </c>
      <c r="F26" s="1" t="s">
        <v>560</v>
      </c>
      <c r="G26" s="1" t="s">
        <v>604</v>
      </c>
      <c r="H26" s="1" t="s">
        <v>614</v>
      </c>
      <c r="I26" s="3" t="s">
        <v>562</v>
      </c>
    </row>
    <row r="27" spans="1:9">
      <c r="A27" s="3" t="s">
        <v>615</v>
      </c>
      <c r="B27" s="1" t="s">
        <v>616</v>
      </c>
      <c r="C27" s="1" t="s">
        <v>616</v>
      </c>
      <c r="D27" s="1" t="s">
        <v>559</v>
      </c>
      <c r="E27" s="1" t="s">
        <v>108</v>
      </c>
      <c r="F27" s="1" t="s">
        <v>594</v>
      </c>
      <c r="G27" s="1" t="s">
        <v>594</v>
      </c>
      <c r="H27" s="1" t="s">
        <v>616</v>
      </c>
      <c r="I27" s="3" t="s">
        <v>595</v>
      </c>
    </row>
    <row r="28" spans="1:9">
      <c r="A28" s="3" t="s">
        <v>617</v>
      </c>
      <c r="B28" s="1" t="s">
        <v>618</v>
      </c>
      <c r="C28" s="1" t="s">
        <v>618</v>
      </c>
      <c r="D28" s="1" t="s">
        <v>559</v>
      </c>
      <c r="E28" s="1" t="s">
        <v>108</v>
      </c>
      <c r="F28" s="1" t="s">
        <v>560</v>
      </c>
      <c r="G28" s="1" t="s">
        <v>604</v>
      </c>
      <c r="H28" s="1" t="s">
        <v>618</v>
      </c>
      <c r="I28" s="3" t="s">
        <v>562</v>
      </c>
    </row>
    <row r="29" spans="1:9">
      <c r="A29" s="3" t="s">
        <v>619</v>
      </c>
      <c r="B29" s="1" t="s">
        <v>620</v>
      </c>
      <c r="C29" s="1" t="s">
        <v>620</v>
      </c>
      <c r="D29" s="1" t="s">
        <v>559</v>
      </c>
      <c r="E29" s="1" t="s">
        <v>108</v>
      </c>
      <c r="F29" s="1" t="s">
        <v>560</v>
      </c>
      <c r="G29" s="1" t="s">
        <v>604</v>
      </c>
      <c r="H29" s="1" t="s">
        <v>620</v>
      </c>
      <c r="I29" s="3" t="s">
        <v>562</v>
      </c>
    </row>
    <row r="30" spans="1:9">
      <c r="A30" s="3" t="s">
        <v>621</v>
      </c>
      <c r="B30" s="1" t="s">
        <v>622</v>
      </c>
      <c r="C30" s="1" t="s">
        <v>622</v>
      </c>
      <c r="D30" s="1" t="s">
        <v>559</v>
      </c>
      <c r="E30" s="1" t="s">
        <v>108</v>
      </c>
      <c r="F30" s="1" t="s">
        <v>560</v>
      </c>
      <c r="G30" s="1" t="s">
        <v>604</v>
      </c>
      <c r="H30" s="1" t="s">
        <v>622</v>
      </c>
      <c r="I30" s="3" t="s">
        <v>562</v>
      </c>
    </row>
    <row r="31" spans="1:9">
      <c r="A31" s="3" t="s">
        <v>623</v>
      </c>
      <c r="B31" s="1" t="s">
        <v>624</v>
      </c>
      <c r="C31" s="1" t="s">
        <v>624</v>
      </c>
      <c r="D31" s="1" t="s">
        <v>559</v>
      </c>
      <c r="E31" s="1" t="s">
        <v>108</v>
      </c>
      <c r="F31" s="1" t="s">
        <v>560</v>
      </c>
      <c r="G31" s="1" t="s">
        <v>604</v>
      </c>
      <c r="H31" s="1" t="s">
        <v>624</v>
      </c>
      <c r="I31" s="3" t="s">
        <v>562</v>
      </c>
    </row>
    <row r="32" spans="1:9">
      <c r="A32" s="3" t="s">
        <v>625</v>
      </c>
      <c r="B32" s="1" t="s">
        <v>626</v>
      </c>
      <c r="C32" s="1" t="s">
        <v>626</v>
      </c>
      <c r="D32" s="1" t="s">
        <v>559</v>
      </c>
      <c r="E32" s="1" t="s">
        <v>108</v>
      </c>
      <c r="F32" s="1" t="s">
        <v>560</v>
      </c>
      <c r="G32" s="1" t="s">
        <v>604</v>
      </c>
      <c r="H32" s="1" t="s">
        <v>626</v>
      </c>
      <c r="I32" s="3" t="s">
        <v>562</v>
      </c>
    </row>
    <row r="33" spans="1:9">
      <c r="A33" s="3" t="s">
        <v>627</v>
      </c>
      <c r="B33" s="1" t="s">
        <v>628</v>
      </c>
      <c r="C33" s="1" t="s">
        <v>628</v>
      </c>
      <c r="D33" s="1" t="s">
        <v>559</v>
      </c>
      <c r="E33" s="1" t="s">
        <v>108</v>
      </c>
      <c r="F33" s="1" t="s">
        <v>594</v>
      </c>
      <c r="G33" s="1" t="s">
        <v>594</v>
      </c>
      <c r="H33" s="1" t="s">
        <v>628</v>
      </c>
      <c r="I33" s="3" t="s">
        <v>595</v>
      </c>
    </row>
    <row r="34" spans="1:9">
      <c r="A34" s="3" t="s">
        <v>629</v>
      </c>
      <c r="B34" s="1" t="s">
        <v>630</v>
      </c>
      <c r="C34" s="1" t="s">
        <v>630</v>
      </c>
      <c r="D34" s="1" t="s">
        <v>559</v>
      </c>
      <c r="E34" s="1" t="s">
        <v>108</v>
      </c>
      <c r="F34" s="1" t="s">
        <v>594</v>
      </c>
      <c r="G34" s="1" t="s">
        <v>594</v>
      </c>
      <c r="H34" s="1" t="s">
        <v>630</v>
      </c>
      <c r="I34" s="3" t="s">
        <v>595</v>
      </c>
    </row>
    <row r="35" spans="1:9">
      <c r="A35" s="3" t="s">
        <v>631</v>
      </c>
      <c r="B35" s="1" t="s">
        <v>632</v>
      </c>
      <c r="C35" s="1" t="s">
        <v>632</v>
      </c>
      <c r="D35" s="1" t="s">
        <v>559</v>
      </c>
      <c r="E35" s="1" t="s">
        <v>108</v>
      </c>
      <c r="F35" s="1" t="s">
        <v>594</v>
      </c>
      <c r="G35" s="1" t="s">
        <v>594</v>
      </c>
      <c r="H35" s="1" t="s">
        <v>632</v>
      </c>
      <c r="I35" s="3" t="s">
        <v>595</v>
      </c>
    </row>
    <row r="36" spans="1:9">
      <c r="A36" s="3" t="s">
        <v>633</v>
      </c>
      <c r="B36" s="1" t="s">
        <v>634</v>
      </c>
      <c r="C36" s="1" t="s">
        <v>634</v>
      </c>
      <c r="D36" s="1" t="s">
        <v>559</v>
      </c>
      <c r="E36" s="1" t="s">
        <v>108</v>
      </c>
      <c r="F36" s="1" t="s">
        <v>560</v>
      </c>
      <c r="G36" s="1" t="s">
        <v>635</v>
      </c>
      <c r="H36" s="1" t="s">
        <v>634</v>
      </c>
      <c r="I36" s="3" t="s">
        <v>562</v>
      </c>
    </row>
    <row r="37" spans="1:9">
      <c r="A37" s="3" t="s">
        <v>636</v>
      </c>
      <c r="B37" s="1" t="s">
        <v>637</v>
      </c>
      <c r="C37" s="1" t="s">
        <v>637</v>
      </c>
      <c r="D37" s="1" t="s">
        <v>559</v>
      </c>
      <c r="E37" s="1" t="s">
        <v>108</v>
      </c>
      <c r="F37" s="1" t="s">
        <v>560</v>
      </c>
      <c r="G37" s="1" t="s">
        <v>635</v>
      </c>
      <c r="H37" s="1" t="s">
        <v>637</v>
      </c>
      <c r="I37" s="3" t="s">
        <v>562</v>
      </c>
    </row>
    <row r="38" spans="1:9">
      <c r="A38" s="3" t="s">
        <v>638</v>
      </c>
      <c r="B38" s="1" t="s">
        <v>639</v>
      </c>
      <c r="C38" s="1" t="s">
        <v>639</v>
      </c>
      <c r="D38" s="1" t="s">
        <v>559</v>
      </c>
      <c r="E38" s="1" t="s">
        <v>108</v>
      </c>
      <c r="F38" s="1" t="s">
        <v>594</v>
      </c>
      <c r="G38" s="1" t="s">
        <v>594</v>
      </c>
      <c r="H38" s="1" t="s">
        <v>639</v>
      </c>
      <c r="I38" s="3" t="s">
        <v>595</v>
      </c>
    </row>
    <row r="39" spans="1:9">
      <c r="A39" s="3" t="s">
        <v>640</v>
      </c>
      <c r="B39" s="1" t="s">
        <v>641</v>
      </c>
      <c r="C39" s="1" t="s">
        <v>641</v>
      </c>
      <c r="D39" s="1" t="s">
        <v>559</v>
      </c>
      <c r="E39" s="1" t="s">
        <v>108</v>
      </c>
      <c r="F39" s="1" t="s">
        <v>594</v>
      </c>
      <c r="G39" s="1" t="s">
        <v>594</v>
      </c>
      <c r="H39" s="1" t="s">
        <v>641</v>
      </c>
      <c r="I39" s="3" t="s">
        <v>595</v>
      </c>
    </row>
    <row r="40" spans="1:9">
      <c r="A40" s="3" t="s">
        <v>642</v>
      </c>
      <c r="B40" s="1" t="s">
        <v>643</v>
      </c>
      <c r="C40" s="1" t="s">
        <v>643</v>
      </c>
      <c r="D40" s="1" t="s">
        <v>559</v>
      </c>
      <c r="E40" s="1" t="s">
        <v>108</v>
      </c>
      <c r="F40" s="1" t="s">
        <v>594</v>
      </c>
      <c r="G40" s="1" t="s">
        <v>594</v>
      </c>
      <c r="H40" s="1" t="s">
        <v>643</v>
      </c>
      <c r="I40" s="3" t="s">
        <v>595</v>
      </c>
    </row>
    <row r="41" spans="1:9">
      <c r="A41" s="3" t="s">
        <v>644</v>
      </c>
      <c r="B41" s="1" t="s">
        <v>645</v>
      </c>
      <c r="C41" s="1" t="s">
        <v>645</v>
      </c>
      <c r="D41" s="1" t="s">
        <v>559</v>
      </c>
      <c r="E41" s="1" t="s">
        <v>108</v>
      </c>
      <c r="F41" s="1" t="s">
        <v>594</v>
      </c>
      <c r="G41" s="1" t="s">
        <v>594</v>
      </c>
      <c r="H41" s="1" t="s">
        <v>645</v>
      </c>
      <c r="I41" s="3" t="s">
        <v>595</v>
      </c>
    </row>
    <row r="42" spans="1:9">
      <c r="A42" s="3" t="s">
        <v>646</v>
      </c>
      <c r="B42" s="1" t="s">
        <v>647</v>
      </c>
      <c r="C42" s="1" t="s">
        <v>647</v>
      </c>
      <c r="D42" s="1" t="s">
        <v>559</v>
      </c>
      <c r="E42" s="1" t="s">
        <v>108</v>
      </c>
      <c r="F42" s="1" t="s">
        <v>594</v>
      </c>
      <c r="G42" s="1" t="s">
        <v>594</v>
      </c>
      <c r="H42" s="1" t="s">
        <v>647</v>
      </c>
      <c r="I42" s="3" t="s">
        <v>595</v>
      </c>
    </row>
    <row r="43" spans="1:9">
      <c r="A43" s="3" t="s">
        <v>648</v>
      </c>
      <c r="B43" s="1" t="s">
        <v>649</v>
      </c>
      <c r="C43" s="1" t="s">
        <v>649</v>
      </c>
      <c r="D43" s="1" t="s">
        <v>559</v>
      </c>
      <c r="E43" s="1" t="s">
        <v>108</v>
      </c>
      <c r="F43" s="1" t="s">
        <v>560</v>
      </c>
      <c r="G43" s="1" t="s">
        <v>635</v>
      </c>
      <c r="H43" s="1" t="s">
        <v>649</v>
      </c>
      <c r="I43" s="3" t="s">
        <v>562</v>
      </c>
    </row>
    <row r="44" spans="1:9">
      <c r="A44" s="3" t="s">
        <v>650</v>
      </c>
      <c r="B44" s="1" t="s">
        <v>651</v>
      </c>
      <c r="C44" s="1" t="s">
        <v>651</v>
      </c>
      <c r="D44" s="1" t="s">
        <v>559</v>
      </c>
      <c r="E44" s="1" t="s">
        <v>108</v>
      </c>
      <c r="F44" s="1" t="s">
        <v>652</v>
      </c>
      <c r="G44" s="1" t="s">
        <v>652</v>
      </c>
      <c r="H44" s="1" t="s">
        <v>651</v>
      </c>
      <c r="I44" s="3" t="s">
        <v>595</v>
      </c>
    </row>
    <row r="45" spans="1:9">
      <c r="A45" s="3" t="s">
        <v>653</v>
      </c>
      <c r="B45" s="1" t="s">
        <v>654</v>
      </c>
      <c r="C45" s="1" t="s">
        <v>654</v>
      </c>
      <c r="D45" s="1" t="s">
        <v>559</v>
      </c>
      <c r="E45" s="1" t="s">
        <v>108</v>
      </c>
      <c r="F45" s="1" t="s">
        <v>560</v>
      </c>
      <c r="G45" s="1" t="s">
        <v>635</v>
      </c>
      <c r="H45" s="1" t="s">
        <v>654</v>
      </c>
      <c r="I45" s="3" t="s">
        <v>562</v>
      </c>
    </row>
    <row r="46" spans="1:9">
      <c r="A46" s="3" t="s">
        <v>655</v>
      </c>
      <c r="B46" s="1" t="s">
        <v>656</v>
      </c>
      <c r="C46" s="1" t="s">
        <v>656</v>
      </c>
      <c r="D46" s="1" t="s">
        <v>559</v>
      </c>
      <c r="E46" s="1" t="s">
        <v>108</v>
      </c>
      <c r="F46" s="1" t="s">
        <v>652</v>
      </c>
      <c r="G46" s="1" t="s">
        <v>652</v>
      </c>
      <c r="H46" s="1" t="s">
        <v>656</v>
      </c>
      <c r="I46" s="3" t="s">
        <v>595</v>
      </c>
    </row>
    <row r="47" spans="1:9">
      <c r="A47" s="3" t="s">
        <v>657</v>
      </c>
      <c r="B47" s="1" t="s">
        <v>658</v>
      </c>
      <c r="C47" s="1" t="s">
        <v>658</v>
      </c>
      <c r="D47" s="1" t="s">
        <v>559</v>
      </c>
      <c r="E47" s="1" t="s">
        <v>108</v>
      </c>
      <c r="F47" s="1" t="s">
        <v>560</v>
      </c>
      <c r="G47" s="1" t="s">
        <v>635</v>
      </c>
      <c r="H47" s="1" t="s">
        <v>658</v>
      </c>
      <c r="I47" s="3" t="s">
        <v>562</v>
      </c>
    </row>
    <row r="48" spans="1:9">
      <c r="A48" s="3" t="s">
        <v>659</v>
      </c>
      <c r="B48" s="1" t="s">
        <v>660</v>
      </c>
      <c r="C48" s="1" t="s">
        <v>660</v>
      </c>
      <c r="D48" s="1" t="s">
        <v>559</v>
      </c>
      <c r="E48" s="1" t="s">
        <v>108</v>
      </c>
      <c r="F48" s="1" t="s">
        <v>661</v>
      </c>
      <c r="G48" s="1" t="s">
        <v>662</v>
      </c>
      <c r="H48" s="1" t="s">
        <v>660</v>
      </c>
      <c r="I48" s="3" t="s">
        <v>595</v>
      </c>
    </row>
    <row r="49" spans="1:9">
      <c r="A49" s="3" t="s">
        <v>663</v>
      </c>
      <c r="B49" s="1" t="s">
        <v>664</v>
      </c>
      <c r="C49" s="1" t="s">
        <v>664</v>
      </c>
      <c r="D49" s="1" t="s">
        <v>559</v>
      </c>
      <c r="E49" s="1" t="s">
        <v>108</v>
      </c>
      <c r="F49" s="1" t="s">
        <v>661</v>
      </c>
      <c r="G49" s="1" t="s">
        <v>665</v>
      </c>
      <c r="H49" s="1" t="s">
        <v>664</v>
      </c>
      <c r="I49" s="3" t="s">
        <v>595</v>
      </c>
    </row>
    <row r="50" spans="1:9">
      <c r="A50" s="3" t="s">
        <v>666</v>
      </c>
      <c r="B50" s="1" t="s">
        <v>667</v>
      </c>
      <c r="C50" s="1" t="s">
        <v>667</v>
      </c>
      <c r="D50" s="1" t="s">
        <v>559</v>
      </c>
      <c r="E50" s="1" t="s">
        <v>108</v>
      </c>
      <c r="F50" s="1" t="s">
        <v>661</v>
      </c>
      <c r="G50" s="1" t="s">
        <v>668</v>
      </c>
      <c r="H50" s="1" t="s">
        <v>667</v>
      </c>
      <c r="I50" s="3" t="s">
        <v>595</v>
      </c>
    </row>
    <row r="51" spans="1:9">
      <c r="A51" s="3" t="s">
        <v>669</v>
      </c>
      <c r="B51" s="1" t="s">
        <v>670</v>
      </c>
      <c r="C51" s="1" t="s">
        <v>670</v>
      </c>
      <c r="D51" s="1" t="s">
        <v>559</v>
      </c>
      <c r="E51" s="1" t="s">
        <v>108</v>
      </c>
      <c r="F51" s="1" t="s">
        <v>661</v>
      </c>
      <c r="G51" s="1" t="s">
        <v>671</v>
      </c>
      <c r="H51" s="1" t="s">
        <v>670</v>
      </c>
      <c r="I51" s="3" t="s">
        <v>595</v>
      </c>
    </row>
    <row r="52" spans="1:9">
      <c r="A52" s="3" t="s">
        <v>672</v>
      </c>
      <c r="B52" s="1" t="s">
        <v>673</v>
      </c>
      <c r="C52" s="1" t="s">
        <v>673</v>
      </c>
      <c r="D52" s="1" t="s">
        <v>559</v>
      </c>
      <c r="E52" s="1" t="s">
        <v>108</v>
      </c>
      <c r="F52" s="1" t="s">
        <v>652</v>
      </c>
      <c r="G52" s="1" t="s">
        <v>652</v>
      </c>
      <c r="H52" s="1" t="s">
        <v>673</v>
      </c>
      <c r="I52" s="3" t="s">
        <v>595</v>
      </c>
    </row>
    <row r="53" spans="1:9">
      <c r="A53" s="3" t="s">
        <v>674</v>
      </c>
      <c r="B53" s="1" t="s">
        <v>675</v>
      </c>
      <c r="C53" s="1" t="s">
        <v>675</v>
      </c>
      <c r="D53" s="1" t="s">
        <v>559</v>
      </c>
      <c r="E53" s="1" t="s">
        <v>108</v>
      </c>
      <c r="F53" s="1" t="s">
        <v>652</v>
      </c>
      <c r="G53" s="1" t="s">
        <v>652</v>
      </c>
      <c r="H53" s="1" t="s">
        <v>675</v>
      </c>
      <c r="I53" s="3" t="s">
        <v>595</v>
      </c>
    </row>
    <row r="54" spans="1:9">
      <c r="A54" s="3" t="s">
        <v>676</v>
      </c>
      <c r="B54" s="1" t="s">
        <v>677</v>
      </c>
      <c r="C54" s="1" t="s">
        <v>677</v>
      </c>
      <c r="D54" s="1" t="s">
        <v>559</v>
      </c>
      <c r="E54" s="1" t="s">
        <v>108</v>
      </c>
      <c r="F54" s="1" t="s">
        <v>652</v>
      </c>
      <c r="G54" s="1" t="s">
        <v>652</v>
      </c>
      <c r="H54" s="1" t="s">
        <v>677</v>
      </c>
      <c r="I54" s="3" t="s">
        <v>595</v>
      </c>
    </row>
    <row r="55" spans="1:9">
      <c r="A55" s="3" t="s">
        <v>678</v>
      </c>
      <c r="B55" s="1" t="s">
        <v>679</v>
      </c>
      <c r="C55" s="1" t="s">
        <v>679</v>
      </c>
      <c r="D55" s="1" t="s">
        <v>559</v>
      </c>
      <c r="E55" s="1" t="s">
        <v>108</v>
      </c>
      <c r="F55" s="1" t="s">
        <v>652</v>
      </c>
      <c r="G55" s="1" t="s">
        <v>652</v>
      </c>
      <c r="H55" s="1" t="s">
        <v>679</v>
      </c>
      <c r="I55" s="3" t="s">
        <v>595</v>
      </c>
    </row>
    <row r="56" spans="1:9">
      <c r="A56" s="3" t="s">
        <v>680</v>
      </c>
      <c r="B56" s="1" t="s">
        <v>681</v>
      </c>
      <c r="C56" s="1" t="s">
        <v>681</v>
      </c>
      <c r="D56" s="1" t="s">
        <v>559</v>
      </c>
      <c r="E56" s="1" t="s">
        <v>108</v>
      </c>
      <c r="F56" s="1" t="s">
        <v>652</v>
      </c>
      <c r="G56" s="1" t="s">
        <v>652</v>
      </c>
      <c r="H56" s="1" t="s">
        <v>681</v>
      </c>
      <c r="I56" s="3" t="s">
        <v>595</v>
      </c>
    </row>
    <row r="57" spans="1:9">
      <c r="A57" s="3" t="s">
        <v>682</v>
      </c>
      <c r="B57" s="1" t="s">
        <v>683</v>
      </c>
      <c r="C57" s="1" t="s">
        <v>683</v>
      </c>
      <c r="D57" s="1" t="s">
        <v>559</v>
      </c>
      <c r="E57" s="1" t="s">
        <v>108</v>
      </c>
      <c r="F57" s="1" t="s">
        <v>652</v>
      </c>
      <c r="G57" s="1" t="s">
        <v>652</v>
      </c>
      <c r="H57" s="1" t="s">
        <v>683</v>
      </c>
      <c r="I57" s="3" t="s">
        <v>595</v>
      </c>
    </row>
    <row r="58" spans="1:9">
      <c r="A58" s="3" t="s">
        <v>684</v>
      </c>
      <c r="B58" s="1" t="s">
        <v>685</v>
      </c>
      <c r="C58" s="1" t="s">
        <v>685</v>
      </c>
      <c r="D58" s="1" t="s">
        <v>559</v>
      </c>
      <c r="E58" s="1" t="s">
        <v>108</v>
      </c>
      <c r="F58" s="1" t="s">
        <v>652</v>
      </c>
      <c r="G58" s="1" t="s">
        <v>652</v>
      </c>
      <c r="H58" s="1" t="s">
        <v>685</v>
      </c>
      <c r="I58" s="3" t="s">
        <v>595</v>
      </c>
    </row>
    <row r="59" spans="1:9">
      <c r="A59" s="3" t="s">
        <v>195</v>
      </c>
      <c r="B59" s="1" t="s">
        <v>192</v>
      </c>
      <c r="C59" s="1" t="s">
        <v>192</v>
      </c>
      <c r="D59" s="1" t="s">
        <v>559</v>
      </c>
      <c r="E59" s="1" t="s">
        <v>108</v>
      </c>
      <c r="F59" s="1" t="s">
        <v>109</v>
      </c>
      <c r="G59" s="1" t="s">
        <v>109</v>
      </c>
      <c r="H59" s="1" t="s">
        <v>192</v>
      </c>
      <c r="I59" s="3" t="s">
        <v>595</v>
      </c>
    </row>
    <row r="60" spans="1:9">
      <c r="A60" s="3" t="s">
        <v>686</v>
      </c>
      <c r="B60" s="1" t="s">
        <v>687</v>
      </c>
      <c r="C60" s="1" t="s">
        <v>687</v>
      </c>
      <c r="D60" s="1" t="s">
        <v>559</v>
      </c>
      <c r="E60" s="1" t="s">
        <v>108</v>
      </c>
      <c r="F60" s="1" t="s">
        <v>109</v>
      </c>
      <c r="G60" s="1" t="s">
        <v>109</v>
      </c>
      <c r="H60" s="1" t="s">
        <v>687</v>
      </c>
      <c r="I60" s="3" t="s">
        <v>595</v>
      </c>
    </row>
    <row r="61" spans="1:9">
      <c r="A61" s="3" t="s">
        <v>292</v>
      </c>
      <c r="B61" s="1" t="s">
        <v>288</v>
      </c>
      <c r="C61" s="1" t="s">
        <v>288</v>
      </c>
      <c r="D61" s="1" t="s">
        <v>559</v>
      </c>
      <c r="E61" s="1" t="s">
        <v>108</v>
      </c>
      <c r="F61" s="1" t="s">
        <v>109</v>
      </c>
      <c r="G61" s="1" t="s">
        <v>109</v>
      </c>
      <c r="H61" s="1" t="s">
        <v>288</v>
      </c>
      <c r="I61" s="3" t="s">
        <v>595</v>
      </c>
    </row>
    <row r="62" spans="1:9">
      <c r="A62" s="3" t="s">
        <v>133</v>
      </c>
      <c r="B62" s="1" t="s">
        <v>130</v>
      </c>
      <c r="C62" s="1" t="s">
        <v>130</v>
      </c>
      <c r="D62" s="1" t="s">
        <v>559</v>
      </c>
      <c r="E62" s="1" t="s">
        <v>108</v>
      </c>
      <c r="F62" s="1" t="s">
        <v>109</v>
      </c>
      <c r="G62" s="1" t="s">
        <v>109</v>
      </c>
      <c r="H62" s="1" t="s">
        <v>130</v>
      </c>
      <c r="I62" s="3" t="s">
        <v>595</v>
      </c>
    </row>
    <row r="63" spans="1:9">
      <c r="A63" s="3" t="s">
        <v>688</v>
      </c>
      <c r="B63" s="1" t="s">
        <v>328</v>
      </c>
      <c r="C63" s="1" t="s">
        <v>328</v>
      </c>
      <c r="D63" s="1" t="s">
        <v>559</v>
      </c>
      <c r="E63" s="1" t="s">
        <v>108</v>
      </c>
      <c r="F63" s="1" t="s">
        <v>109</v>
      </c>
      <c r="G63" s="1" t="s">
        <v>109</v>
      </c>
      <c r="H63" s="1" t="s">
        <v>328</v>
      </c>
      <c r="I63" s="3" t="s">
        <v>595</v>
      </c>
    </row>
    <row r="64" spans="1:9">
      <c r="A64" s="3" t="s">
        <v>278</v>
      </c>
      <c r="B64" s="1" t="s">
        <v>275</v>
      </c>
      <c r="C64" s="1" t="s">
        <v>275</v>
      </c>
      <c r="D64" s="1" t="s">
        <v>559</v>
      </c>
      <c r="E64" s="1" t="s">
        <v>108</v>
      </c>
      <c r="F64" s="1" t="s">
        <v>109</v>
      </c>
      <c r="G64" s="1" t="s">
        <v>109</v>
      </c>
      <c r="H64" s="1" t="s">
        <v>275</v>
      </c>
      <c r="I64" s="3" t="s">
        <v>595</v>
      </c>
    </row>
    <row r="65" spans="1:9">
      <c r="A65" s="3" t="s">
        <v>144</v>
      </c>
      <c r="B65" s="1" t="s">
        <v>141</v>
      </c>
      <c r="C65" s="1" t="s">
        <v>141</v>
      </c>
      <c r="D65" s="1" t="s">
        <v>559</v>
      </c>
      <c r="E65" s="1" t="s">
        <v>108</v>
      </c>
      <c r="F65" s="1" t="s">
        <v>109</v>
      </c>
      <c r="G65" s="1" t="s">
        <v>109</v>
      </c>
      <c r="H65" s="1" t="s">
        <v>141</v>
      </c>
      <c r="I65" s="3" t="s">
        <v>595</v>
      </c>
    </row>
    <row r="66" spans="1:9">
      <c r="A66" s="3" t="s">
        <v>689</v>
      </c>
      <c r="B66" s="1" t="s">
        <v>690</v>
      </c>
      <c r="C66" s="1" t="s">
        <v>690</v>
      </c>
      <c r="D66" s="1" t="s">
        <v>559</v>
      </c>
      <c r="E66" s="1" t="s">
        <v>108</v>
      </c>
      <c r="F66" s="1" t="s">
        <v>109</v>
      </c>
      <c r="G66" s="1" t="s">
        <v>109</v>
      </c>
      <c r="H66" s="1" t="s">
        <v>690</v>
      </c>
      <c r="I66" s="3" t="s">
        <v>595</v>
      </c>
    </row>
    <row r="67" spans="1:9">
      <c r="A67" s="3" t="s">
        <v>114</v>
      </c>
      <c r="B67" s="1" t="s">
        <v>110</v>
      </c>
      <c r="C67" s="1" t="s">
        <v>110</v>
      </c>
      <c r="D67" s="1" t="s">
        <v>559</v>
      </c>
      <c r="E67" s="1" t="s">
        <v>108</v>
      </c>
      <c r="F67" s="1" t="s">
        <v>109</v>
      </c>
      <c r="G67" s="1" t="s">
        <v>109</v>
      </c>
      <c r="H67" s="1" t="s">
        <v>110</v>
      </c>
      <c r="I67" s="3" t="s">
        <v>595</v>
      </c>
    </row>
    <row r="68" spans="1:9">
      <c r="A68" s="3" t="s">
        <v>691</v>
      </c>
      <c r="B68" s="1" t="s">
        <v>692</v>
      </c>
      <c r="C68" s="1" t="s">
        <v>692</v>
      </c>
      <c r="D68" s="1" t="s">
        <v>559</v>
      </c>
      <c r="E68" s="1" t="s">
        <v>108</v>
      </c>
      <c r="F68" s="1" t="s">
        <v>693</v>
      </c>
      <c r="G68" s="1" t="s">
        <v>693</v>
      </c>
      <c r="H68" s="1" t="s">
        <v>692</v>
      </c>
      <c r="I68" s="3" t="s">
        <v>595</v>
      </c>
    </row>
    <row r="69" spans="1:9">
      <c r="A69" s="3" t="s">
        <v>694</v>
      </c>
      <c r="B69" s="1" t="s">
        <v>695</v>
      </c>
      <c r="C69" s="1" t="s">
        <v>695</v>
      </c>
      <c r="D69" s="1" t="s">
        <v>559</v>
      </c>
      <c r="E69" s="1" t="s">
        <v>108</v>
      </c>
      <c r="F69" s="1" t="s">
        <v>693</v>
      </c>
      <c r="G69" s="1" t="s">
        <v>693</v>
      </c>
      <c r="H69" s="1" t="s">
        <v>695</v>
      </c>
      <c r="I69" s="3" t="s">
        <v>595</v>
      </c>
    </row>
    <row r="70" spans="1:9">
      <c r="A70" s="3" t="s">
        <v>696</v>
      </c>
      <c r="B70" s="1" t="s">
        <v>697</v>
      </c>
      <c r="C70" s="1" t="s">
        <v>697</v>
      </c>
      <c r="D70" s="1" t="s">
        <v>559</v>
      </c>
      <c r="E70" s="1" t="s">
        <v>108</v>
      </c>
      <c r="F70" s="1" t="s">
        <v>698</v>
      </c>
      <c r="G70" s="1" t="s">
        <v>699</v>
      </c>
      <c r="H70" s="1" t="s">
        <v>697</v>
      </c>
      <c r="I70" s="3" t="s">
        <v>595</v>
      </c>
    </row>
    <row r="71" spans="1:9">
      <c r="A71" s="3" t="s">
        <v>700</v>
      </c>
      <c r="B71" s="1" t="s">
        <v>701</v>
      </c>
      <c r="C71" s="1" t="s">
        <v>701</v>
      </c>
      <c r="D71" s="1" t="s">
        <v>559</v>
      </c>
      <c r="E71" s="1" t="s">
        <v>108</v>
      </c>
      <c r="F71" s="1" t="s">
        <v>698</v>
      </c>
      <c r="G71" s="1" t="s">
        <v>702</v>
      </c>
      <c r="H71" s="1" t="s">
        <v>701</v>
      </c>
      <c r="I71" s="3" t="s">
        <v>595</v>
      </c>
    </row>
    <row r="72" spans="1:9">
      <c r="A72" s="3" t="s">
        <v>703</v>
      </c>
      <c r="B72" s="1" t="s">
        <v>704</v>
      </c>
      <c r="C72" s="1" t="s">
        <v>704</v>
      </c>
      <c r="D72" s="1" t="s">
        <v>559</v>
      </c>
      <c r="E72" s="1" t="s">
        <v>108</v>
      </c>
      <c r="F72" s="1" t="s">
        <v>698</v>
      </c>
      <c r="G72" s="1" t="s">
        <v>702</v>
      </c>
      <c r="H72" s="1" t="s">
        <v>704</v>
      </c>
      <c r="I72" s="3" t="s">
        <v>595</v>
      </c>
    </row>
    <row r="73" spans="1:9">
      <c r="A73" s="3" t="s">
        <v>705</v>
      </c>
      <c r="B73" s="1" t="s">
        <v>706</v>
      </c>
      <c r="C73" s="1" t="s">
        <v>706</v>
      </c>
      <c r="D73" s="1" t="s">
        <v>559</v>
      </c>
      <c r="E73" s="1" t="s">
        <v>108</v>
      </c>
      <c r="F73" s="1" t="s">
        <v>698</v>
      </c>
      <c r="G73" s="1" t="s">
        <v>702</v>
      </c>
      <c r="H73" s="1" t="s">
        <v>706</v>
      </c>
      <c r="I73" s="3" t="s">
        <v>595</v>
      </c>
    </row>
    <row r="74" spans="1:9">
      <c r="A74" s="3" t="s">
        <v>707</v>
      </c>
      <c r="B74" s="1" t="s">
        <v>708</v>
      </c>
      <c r="C74" s="1" t="s">
        <v>708</v>
      </c>
      <c r="D74" s="1" t="s">
        <v>559</v>
      </c>
      <c r="E74" s="1" t="s">
        <v>108</v>
      </c>
      <c r="F74" s="1" t="s">
        <v>693</v>
      </c>
      <c r="G74" s="1" t="s">
        <v>693</v>
      </c>
      <c r="H74" s="1" t="s">
        <v>708</v>
      </c>
      <c r="I74" s="3" t="s">
        <v>595</v>
      </c>
    </row>
    <row r="75" spans="1:9">
      <c r="A75" s="3" t="s">
        <v>709</v>
      </c>
      <c r="B75" s="1" t="s">
        <v>710</v>
      </c>
      <c r="C75" s="1" t="s">
        <v>710</v>
      </c>
      <c r="D75" s="1" t="s">
        <v>559</v>
      </c>
      <c r="E75" s="1" t="s">
        <v>108</v>
      </c>
      <c r="F75" s="1" t="s">
        <v>693</v>
      </c>
      <c r="G75" s="1" t="s">
        <v>693</v>
      </c>
      <c r="H75" s="1" t="s">
        <v>710</v>
      </c>
      <c r="I75" s="3" t="s">
        <v>595</v>
      </c>
    </row>
    <row r="76" spans="1:9">
      <c r="A76" s="3" t="s">
        <v>711</v>
      </c>
      <c r="B76" s="1" t="s">
        <v>712</v>
      </c>
      <c r="C76" s="1" t="s">
        <v>712</v>
      </c>
      <c r="D76" s="1" t="s">
        <v>559</v>
      </c>
      <c r="E76" s="1" t="s">
        <v>108</v>
      </c>
      <c r="F76" s="1" t="s">
        <v>693</v>
      </c>
      <c r="G76" s="1" t="s">
        <v>693</v>
      </c>
      <c r="H76" s="1" t="s">
        <v>712</v>
      </c>
      <c r="I76" s="3" t="s">
        <v>595</v>
      </c>
    </row>
    <row r="77" spans="1:9">
      <c r="A77" s="3" t="s">
        <v>713</v>
      </c>
      <c r="B77" s="1" t="s">
        <v>714</v>
      </c>
      <c r="C77" s="1" t="s">
        <v>714</v>
      </c>
      <c r="D77" s="1" t="s">
        <v>559</v>
      </c>
      <c r="E77" s="1" t="s">
        <v>108</v>
      </c>
      <c r="F77" s="1" t="s">
        <v>693</v>
      </c>
      <c r="G77" s="1" t="s">
        <v>693</v>
      </c>
      <c r="H77" s="1" t="s">
        <v>714</v>
      </c>
      <c r="I77" s="3" t="s">
        <v>595</v>
      </c>
    </row>
    <row r="78" spans="1:9">
      <c r="A78" s="3" t="s">
        <v>715</v>
      </c>
      <c r="B78" s="1" t="s">
        <v>716</v>
      </c>
      <c r="C78" s="1" t="s">
        <v>716</v>
      </c>
      <c r="D78" s="1" t="s">
        <v>559</v>
      </c>
      <c r="E78" s="1" t="s">
        <v>108</v>
      </c>
      <c r="F78" s="1" t="s">
        <v>693</v>
      </c>
      <c r="G78" s="1" t="s">
        <v>693</v>
      </c>
      <c r="H78" s="1" t="s">
        <v>716</v>
      </c>
      <c r="I78" s="3" t="s">
        <v>595</v>
      </c>
    </row>
    <row r="79" spans="1:9">
      <c r="A79" s="3" t="s">
        <v>717</v>
      </c>
      <c r="B79" s="1" t="s">
        <v>718</v>
      </c>
      <c r="C79" s="1" t="s">
        <v>718</v>
      </c>
      <c r="D79" s="1" t="s">
        <v>559</v>
      </c>
      <c r="E79" s="1" t="s">
        <v>108</v>
      </c>
      <c r="F79" s="1" t="s">
        <v>693</v>
      </c>
      <c r="G79" s="1" t="s">
        <v>693</v>
      </c>
      <c r="H79" s="1" t="s">
        <v>718</v>
      </c>
      <c r="I79" s="3" t="s">
        <v>595</v>
      </c>
    </row>
    <row r="80" spans="1:9">
      <c r="A80" s="3" t="s">
        <v>719</v>
      </c>
      <c r="B80" s="1" t="s">
        <v>720</v>
      </c>
      <c r="C80" s="1" t="s">
        <v>720</v>
      </c>
      <c r="D80" s="1" t="s">
        <v>559</v>
      </c>
      <c r="E80" s="1" t="s">
        <v>108</v>
      </c>
      <c r="F80" s="1" t="s">
        <v>693</v>
      </c>
      <c r="G80" s="1" t="s">
        <v>693</v>
      </c>
      <c r="H80" s="1" t="s">
        <v>720</v>
      </c>
      <c r="I80" s="3" t="s">
        <v>595</v>
      </c>
    </row>
    <row r="81" spans="1:9">
      <c r="A81" s="3" t="s">
        <v>721</v>
      </c>
      <c r="B81" s="1" t="s">
        <v>722</v>
      </c>
      <c r="C81" s="1" t="s">
        <v>722</v>
      </c>
      <c r="D81" s="1" t="s">
        <v>559</v>
      </c>
      <c r="E81" s="1" t="s">
        <v>108</v>
      </c>
      <c r="F81" s="1" t="s">
        <v>693</v>
      </c>
      <c r="G81" s="1" t="s">
        <v>693</v>
      </c>
      <c r="H81" s="1" t="s">
        <v>722</v>
      </c>
      <c r="I81" s="3" t="s">
        <v>595</v>
      </c>
    </row>
    <row r="82" spans="1:9">
      <c r="A82" s="3" t="s">
        <v>723</v>
      </c>
      <c r="B82" s="1" t="s">
        <v>724</v>
      </c>
      <c r="C82" s="1" t="s">
        <v>724</v>
      </c>
      <c r="D82" s="1" t="s">
        <v>559</v>
      </c>
      <c r="E82" s="1" t="s">
        <v>108</v>
      </c>
      <c r="F82" s="1" t="s">
        <v>693</v>
      </c>
      <c r="G82" s="1" t="s">
        <v>693</v>
      </c>
      <c r="H82" s="1" t="s">
        <v>724</v>
      </c>
      <c r="I82" s="3" t="s">
        <v>595</v>
      </c>
    </row>
    <row r="83" spans="1:9">
      <c r="A83" s="3" t="s">
        <v>725</v>
      </c>
      <c r="B83" s="1" t="s">
        <v>726</v>
      </c>
      <c r="C83" s="1" t="s">
        <v>726</v>
      </c>
      <c r="D83" s="1" t="s">
        <v>559</v>
      </c>
      <c r="E83" s="1" t="s">
        <v>108</v>
      </c>
      <c r="F83" s="1" t="s">
        <v>693</v>
      </c>
      <c r="G83" s="1" t="s">
        <v>693</v>
      </c>
      <c r="H83" s="1" t="s">
        <v>726</v>
      </c>
      <c r="I83" s="3" t="s">
        <v>595</v>
      </c>
    </row>
    <row r="84" spans="1:9">
      <c r="A84" s="3" t="s">
        <v>727</v>
      </c>
      <c r="B84" s="1" t="s">
        <v>728</v>
      </c>
      <c r="C84" s="1" t="s">
        <v>728</v>
      </c>
      <c r="D84" s="1" t="s">
        <v>559</v>
      </c>
      <c r="E84" s="1" t="s">
        <v>108</v>
      </c>
      <c r="F84" s="1" t="s">
        <v>729</v>
      </c>
      <c r="G84" s="1" t="s">
        <v>728</v>
      </c>
      <c r="H84" s="1" t="s">
        <v>728</v>
      </c>
      <c r="I84" s="3" t="s">
        <v>595</v>
      </c>
    </row>
    <row r="85" spans="1:9">
      <c r="A85" s="3" t="s">
        <v>730</v>
      </c>
      <c r="B85" s="1" t="s">
        <v>731</v>
      </c>
      <c r="C85" s="1" t="s">
        <v>731</v>
      </c>
      <c r="D85" s="1" t="s">
        <v>559</v>
      </c>
      <c r="E85" s="1" t="s">
        <v>108</v>
      </c>
      <c r="F85" s="1" t="s">
        <v>729</v>
      </c>
      <c r="G85" s="1" t="s">
        <v>731</v>
      </c>
      <c r="H85" s="1" t="s">
        <v>731</v>
      </c>
      <c r="I85" s="3" t="s">
        <v>595</v>
      </c>
    </row>
    <row r="86" spans="1:9">
      <c r="A86" s="3" t="s">
        <v>732</v>
      </c>
      <c r="B86" s="1" t="s">
        <v>733</v>
      </c>
      <c r="C86" s="1" t="s">
        <v>733</v>
      </c>
      <c r="D86" s="1" t="s">
        <v>559</v>
      </c>
      <c r="E86" s="1" t="s">
        <v>108</v>
      </c>
      <c r="F86" s="1" t="s">
        <v>729</v>
      </c>
      <c r="G86" s="1" t="s">
        <v>733</v>
      </c>
      <c r="H86" s="1" t="s">
        <v>733</v>
      </c>
      <c r="I86" s="3" t="s">
        <v>595</v>
      </c>
    </row>
    <row r="87" spans="1:9">
      <c r="A87" s="3" t="s">
        <v>734</v>
      </c>
      <c r="B87" s="1" t="s">
        <v>735</v>
      </c>
      <c r="C87" s="1" t="s">
        <v>735</v>
      </c>
      <c r="D87" s="1" t="s">
        <v>559</v>
      </c>
      <c r="E87" s="1" t="s">
        <v>108</v>
      </c>
      <c r="F87" s="1" t="s">
        <v>729</v>
      </c>
      <c r="G87" s="1" t="s">
        <v>735</v>
      </c>
      <c r="H87" s="1" t="s">
        <v>735</v>
      </c>
      <c r="I87" s="3" t="s">
        <v>595</v>
      </c>
    </row>
    <row r="88" spans="1:9">
      <c r="A88" s="3" t="s">
        <v>736</v>
      </c>
      <c r="B88" s="1" t="s">
        <v>737</v>
      </c>
      <c r="C88" s="1" t="s">
        <v>737</v>
      </c>
      <c r="D88" s="1" t="s">
        <v>559</v>
      </c>
      <c r="E88" s="1" t="s">
        <v>108</v>
      </c>
      <c r="F88" s="1" t="s">
        <v>729</v>
      </c>
      <c r="G88" s="1" t="s">
        <v>737</v>
      </c>
      <c r="H88" s="1" t="s">
        <v>737</v>
      </c>
      <c r="I88" s="3" t="s">
        <v>595</v>
      </c>
    </row>
    <row r="89" spans="1:9">
      <c r="A89" s="3" t="s">
        <v>738</v>
      </c>
      <c r="B89" s="1" t="s">
        <v>739</v>
      </c>
      <c r="C89" s="1" t="s">
        <v>739</v>
      </c>
      <c r="D89" s="1" t="s">
        <v>559</v>
      </c>
      <c r="E89" s="1" t="s">
        <v>108</v>
      </c>
      <c r="F89" s="1" t="s">
        <v>729</v>
      </c>
      <c r="G89" s="1" t="s">
        <v>739</v>
      </c>
      <c r="H89" s="1" t="s">
        <v>739</v>
      </c>
      <c r="I89" s="3" t="s">
        <v>595</v>
      </c>
    </row>
    <row r="90" spans="1:9">
      <c r="A90" s="3" t="s">
        <v>740</v>
      </c>
      <c r="B90" s="1" t="s">
        <v>741</v>
      </c>
      <c r="C90" s="1" t="s">
        <v>741</v>
      </c>
      <c r="D90" s="1" t="s">
        <v>559</v>
      </c>
      <c r="E90" s="1" t="s">
        <v>108</v>
      </c>
      <c r="F90" s="1" t="s">
        <v>729</v>
      </c>
      <c r="G90" s="1" t="s">
        <v>741</v>
      </c>
      <c r="H90" s="1" t="s">
        <v>741</v>
      </c>
      <c r="I90" s="3" t="s">
        <v>595</v>
      </c>
    </row>
    <row r="91" spans="1:9">
      <c r="A91" s="3" t="s">
        <v>742</v>
      </c>
      <c r="B91" s="1" t="s">
        <v>743</v>
      </c>
      <c r="C91" s="1" t="s">
        <v>743</v>
      </c>
      <c r="D91" s="1" t="s">
        <v>559</v>
      </c>
      <c r="E91" s="1" t="s">
        <v>108</v>
      </c>
      <c r="F91" s="1" t="s">
        <v>729</v>
      </c>
      <c r="G91" s="1" t="s">
        <v>743</v>
      </c>
      <c r="H91" s="1" t="s">
        <v>743</v>
      </c>
      <c r="I91" s="3" t="s">
        <v>595</v>
      </c>
    </row>
    <row r="92" spans="1:9">
      <c r="A92" s="3" t="s">
        <v>744</v>
      </c>
      <c r="B92" s="1" t="s">
        <v>745</v>
      </c>
      <c r="C92" s="1" t="s">
        <v>745</v>
      </c>
      <c r="D92" s="1" t="s">
        <v>559</v>
      </c>
      <c r="E92" s="1" t="s">
        <v>108</v>
      </c>
      <c r="F92" s="1" t="s">
        <v>729</v>
      </c>
      <c r="G92" s="1" t="s">
        <v>745</v>
      </c>
      <c r="H92" s="1" t="s">
        <v>745</v>
      </c>
      <c r="I92" s="3" t="s">
        <v>595</v>
      </c>
    </row>
    <row r="93" spans="1:9">
      <c r="A93" s="3" t="s">
        <v>746</v>
      </c>
      <c r="B93" s="1" t="s">
        <v>747</v>
      </c>
      <c r="C93" s="1" t="s">
        <v>747</v>
      </c>
      <c r="D93" s="1" t="s">
        <v>559</v>
      </c>
      <c r="E93" s="1" t="s">
        <v>108</v>
      </c>
      <c r="F93" s="1" t="s">
        <v>729</v>
      </c>
      <c r="G93" s="1" t="s">
        <v>747</v>
      </c>
      <c r="H93" s="1" t="s">
        <v>747</v>
      </c>
      <c r="I93" s="3" t="s">
        <v>595</v>
      </c>
    </row>
    <row r="94" spans="1:9">
      <c r="A94" s="3" t="s">
        <v>748</v>
      </c>
      <c r="B94" s="1" t="s">
        <v>749</v>
      </c>
      <c r="C94" s="1" t="s">
        <v>749</v>
      </c>
      <c r="D94" s="1" t="s">
        <v>559</v>
      </c>
      <c r="E94" s="1" t="s">
        <v>108</v>
      </c>
      <c r="F94" s="1" t="s">
        <v>729</v>
      </c>
      <c r="G94" s="1" t="s">
        <v>749</v>
      </c>
      <c r="H94" s="1" t="s">
        <v>749</v>
      </c>
      <c r="I94" s="3" t="s">
        <v>595</v>
      </c>
    </row>
    <row r="95" spans="1:9">
      <c r="A95" s="3" t="s">
        <v>750</v>
      </c>
      <c r="B95" s="1" t="s">
        <v>751</v>
      </c>
      <c r="C95" s="1" t="s">
        <v>751</v>
      </c>
      <c r="D95" s="1" t="s">
        <v>559</v>
      </c>
      <c r="E95" s="1" t="s">
        <v>108</v>
      </c>
      <c r="F95" s="1" t="s">
        <v>729</v>
      </c>
      <c r="G95" s="1" t="s">
        <v>751</v>
      </c>
      <c r="H95" s="1" t="s">
        <v>751</v>
      </c>
      <c r="I95" s="3" t="s">
        <v>595</v>
      </c>
    </row>
    <row r="96" spans="1:9">
      <c r="A96" s="3" t="s">
        <v>752</v>
      </c>
      <c r="B96" s="1" t="s">
        <v>753</v>
      </c>
      <c r="C96" s="1" t="s">
        <v>753</v>
      </c>
      <c r="D96" s="1" t="s">
        <v>559</v>
      </c>
      <c r="E96" s="1" t="s">
        <v>108</v>
      </c>
      <c r="F96" s="1" t="s">
        <v>729</v>
      </c>
      <c r="G96" s="1" t="s">
        <v>753</v>
      </c>
      <c r="H96" s="1" t="s">
        <v>753</v>
      </c>
      <c r="I96" s="3" t="s">
        <v>595</v>
      </c>
    </row>
    <row r="97" spans="1:9">
      <c r="A97" s="3" t="s">
        <v>754</v>
      </c>
      <c r="B97" s="1" t="s">
        <v>755</v>
      </c>
      <c r="C97" s="1" t="s">
        <v>755</v>
      </c>
      <c r="D97" s="1" t="s">
        <v>559</v>
      </c>
      <c r="E97" s="1" t="s">
        <v>108</v>
      </c>
      <c r="F97" s="1" t="s">
        <v>729</v>
      </c>
      <c r="G97" s="1" t="s">
        <v>755</v>
      </c>
      <c r="H97" s="1" t="s">
        <v>755</v>
      </c>
      <c r="I97" s="3" t="s">
        <v>595</v>
      </c>
    </row>
    <row r="98" spans="1:9">
      <c r="A98" s="3" t="s">
        <v>756</v>
      </c>
      <c r="B98" s="1" t="s">
        <v>757</v>
      </c>
      <c r="C98" s="1" t="s">
        <v>757</v>
      </c>
      <c r="D98" s="1" t="s">
        <v>559</v>
      </c>
      <c r="E98" s="1" t="s">
        <v>108</v>
      </c>
      <c r="F98" s="1" t="s">
        <v>729</v>
      </c>
      <c r="G98" s="1" t="s">
        <v>757</v>
      </c>
      <c r="H98" s="1" t="s">
        <v>757</v>
      </c>
      <c r="I98" s="3" t="s">
        <v>595</v>
      </c>
    </row>
    <row r="99" spans="1:9">
      <c r="A99" s="3" t="s">
        <v>758</v>
      </c>
      <c r="B99" s="1" t="s">
        <v>759</v>
      </c>
      <c r="C99" s="1" t="s">
        <v>759</v>
      </c>
      <c r="D99" s="1" t="s">
        <v>559</v>
      </c>
      <c r="E99" s="1" t="s">
        <v>108</v>
      </c>
      <c r="F99" s="1" t="s">
        <v>729</v>
      </c>
      <c r="G99" s="1" t="s">
        <v>759</v>
      </c>
      <c r="H99" s="1" t="s">
        <v>759</v>
      </c>
      <c r="I99" s="3" t="s">
        <v>595</v>
      </c>
    </row>
    <row r="100" spans="1:9">
      <c r="A100" s="3" t="s">
        <v>760</v>
      </c>
      <c r="B100" s="1" t="s">
        <v>761</v>
      </c>
      <c r="C100" s="1" t="s">
        <v>761</v>
      </c>
      <c r="D100" s="1" t="s">
        <v>559</v>
      </c>
      <c r="E100" s="1" t="s">
        <v>108</v>
      </c>
      <c r="F100" s="1" t="s">
        <v>729</v>
      </c>
      <c r="G100" s="1" t="s">
        <v>761</v>
      </c>
      <c r="H100" s="1" t="s">
        <v>761</v>
      </c>
      <c r="I100" s="3" t="s">
        <v>595</v>
      </c>
    </row>
    <row r="101" spans="1:9">
      <c r="A101" s="3" t="s">
        <v>762</v>
      </c>
      <c r="B101" s="1" t="s">
        <v>763</v>
      </c>
      <c r="C101" s="1" t="s">
        <v>763</v>
      </c>
      <c r="D101" s="1" t="s">
        <v>559</v>
      </c>
      <c r="E101" s="1" t="s">
        <v>108</v>
      </c>
      <c r="F101" s="1" t="s">
        <v>729</v>
      </c>
      <c r="G101" s="1" t="s">
        <v>763</v>
      </c>
      <c r="H101" s="1" t="s">
        <v>763</v>
      </c>
      <c r="I101" s="3" t="s">
        <v>595</v>
      </c>
    </row>
    <row r="102" spans="1:9">
      <c r="A102" s="3" t="s">
        <v>764</v>
      </c>
      <c r="B102" s="1" t="s">
        <v>755</v>
      </c>
      <c r="C102" s="1" t="s">
        <v>755</v>
      </c>
      <c r="D102" s="1" t="s">
        <v>559</v>
      </c>
      <c r="E102" s="1" t="s">
        <v>108</v>
      </c>
      <c r="F102" s="1" t="s">
        <v>729</v>
      </c>
      <c r="G102" s="1" t="s">
        <v>729</v>
      </c>
      <c r="H102" s="1" t="s">
        <v>755</v>
      </c>
      <c r="I102" s="3" t="s">
        <v>595</v>
      </c>
    </row>
    <row r="103" spans="1:9">
      <c r="A103" s="3" t="s">
        <v>765</v>
      </c>
      <c r="B103" s="1" t="s">
        <v>737</v>
      </c>
      <c r="C103" s="1" t="s">
        <v>737</v>
      </c>
      <c r="D103" s="1" t="s">
        <v>559</v>
      </c>
      <c r="E103" s="1" t="s">
        <v>108</v>
      </c>
      <c r="F103" s="1" t="s">
        <v>729</v>
      </c>
      <c r="G103" s="1" t="s">
        <v>729</v>
      </c>
      <c r="H103" s="1" t="s">
        <v>737</v>
      </c>
      <c r="I103" s="3" t="s">
        <v>595</v>
      </c>
    </row>
    <row r="104" spans="1:9">
      <c r="A104" s="3" t="s">
        <v>766</v>
      </c>
      <c r="B104" s="1" t="s">
        <v>767</v>
      </c>
      <c r="C104" s="1" t="s">
        <v>767</v>
      </c>
      <c r="D104" s="1" t="s">
        <v>559</v>
      </c>
      <c r="E104" s="1" t="s">
        <v>108</v>
      </c>
      <c r="F104" s="1" t="s">
        <v>768</v>
      </c>
      <c r="G104" s="1" t="s">
        <v>768</v>
      </c>
      <c r="H104" s="1" t="s">
        <v>767</v>
      </c>
      <c r="I104" s="3" t="s">
        <v>595</v>
      </c>
    </row>
    <row r="105" spans="1:9">
      <c r="A105" s="3" t="s">
        <v>769</v>
      </c>
      <c r="B105" s="1" t="s">
        <v>770</v>
      </c>
      <c r="C105" s="1" t="s">
        <v>770</v>
      </c>
      <c r="D105" s="1" t="s">
        <v>559</v>
      </c>
      <c r="E105" s="1" t="s">
        <v>108</v>
      </c>
      <c r="F105" s="1" t="s">
        <v>768</v>
      </c>
      <c r="G105" s="1" t="s">
        <v>768</v>
      </c>
      <c r="H105" s="1" t="s">
        <v>770</v>
      </c>
      <c r="I105" s="3" t="s">
        <v>595</v>
      </c>
    </row>
    <row r="106" spans="1:9">
      <c r="A106" s="3" t="s">
        <v>771</v>
      </c>
      <c r="B106" s="1" t="s">
        <v>772</v>
      </c>
      <c r="C106" s="1" t="s">
        <v>772</v>
      </c>
      <c r="D106" s="1" t="s">
        <v>559</v>
      </c>
      <c r="E106" s="1" t="s">
        <v>108</v>
      </c>
      <c r="F106" s="1" t="s">
        <v>768</v>
      </c>
      <c r="G106" s="1" t="s">
        <v>768</v>
      </c>
      <c r="H106" s="1" t="s">
        <v>772</v>
      </c>
      <c r="I106" s="3" t="s">
        <v>595</v>
      </c>
    </row>
    <row r="107" spans="1:9">
      <c r="A107" s="3" t="s">
        <v>773</v>
      </c>
      <c r="B107" s="1" t="s">
        <v>774</v>
      </c>
      <c r="C107" s="1" t="s">
        <v>774</v>
      </c>
      <c r="D107" s="1" t="s">
        <v>559</v>
      </c>
      <c r="E107" s="1" t="s">
        <v>108</v>
      </c>
      <c r="F107" s="1" t="s">
        <v>768</v>
      </c>
      <c r="G107" s="1" t="s">
        <v>768</v>
      </c>
      <c r="H107" s="1" t="s">
        <v>774</v>
      </c>
      <c r="I107" s="3" t="s">
        <v>595</v>
      </c>
    </row>
    <row r="108" spans="1:9">
      <c r="A108" s="3" t="s">
        <v>775</v>
      </c>
      <c r="B108" s="1" t="s">
        <v>776</v>
      </c>
      <c r="C108" s="1" t="s">
        <v>776</v>
      </c>
      <c r="D108" s="1" t="s">
        <v>559</v>
      </c>
      <c r="E108" s="1" t="s">
        <v>108</v>
      </c>
      <c r="F108" s="1" t="s">
        <v>768</v>
      </c>
      <c r="G108" s="1" t="s">
        <v>768</v>
      </c>
      <c r="H108" s="1" t="s">
        <v>776</v>
      </c>
      <c r="I108" s="3" t="s">
        <v>595</v>
      </c>
    </row>
    <row r="109" spans="1:9">
      <c r="A109" s="3" t="s">
        <v>777</v>
      </c>
      <c r="B109" s="1" t="s">
        <v>778</v>
      </c>
      <c r="C109" s="1" t="s">
        <v>778</v>
      </c>
      <c r="D109" s="1" t="s">
        <v>559</v>
      </c>
      <c r="E109" s="1" t="s">
        <v>108</v>
      </c>
      <c r="F109" s="1" t="s">
        <v>768</v>
      </c>
      <c r="G109" s="1" t="s">
        <v>768</v>
      </c>
      <c r="H109" s="1" t="s">
        <v>778</v>
      </c>
      <c r="I109" s="3" t="s">
        <v>595</v>
      </c>
    </row>
    <row r="110" spans="1:9">
      <c r="A110" s="3" t="s">
        <v>779</v>
      </c>
      <c r="B110" s="1" t="s">
        <v>780</v>
      </c>
      <c r="C110" s="1" t="s">
        <v>780</v>
      </c>
      <c r="D110" s="1" t="s">
        <v>559</v>
      </c>
      <c r="E110" s="1" t="s">
        <v>108</v>
      </c>
      <c r="F110" s="1" t="s">
        <v>768</v>
      </c>
      <c r="G110" s="1" t="s">
        <v>768</v>
      </c>
      <c r="H110" s="1" t="s">
        <v>780</v>
      </c>
      <c r="I110" s="3" t="s">
        <v>595</v>
      </c>
    </row>
    <row r="111" spans="1:9">
      <c r="A111" s="3" t="s">
        <v>781</v>
      </c>
      <c r="B111" s="1" t="s">
        <v>782</v>
      </c>
      <c r="C111" s="1" t="s">
        <v>782</v>
      </c>
      <c r="D111" s="1" t="s">
        <v>559</v>
      </c>
      <c r="E111" s="1" t="s">
        <v>108</v>
      </c>
      <c r="F111" s="1" t="s">
        <v>768</v>
      </c>
      <c r="G111" s="1" t="s">
        <v>768</v>
      </c>
      <c r="H111" s="1" t="s">
        <v>782</v>
      </c>
      <c r="I111" s="3" t="s">
        <v>595</v>
      </c>
    </row>
    <row r="112" spans="1:9">
      <c r="A112" s="3" t="s">
        <v>783</v>
      </c>
      <c r="B112" s="1" t="s">
        <v>784</v>
      </c>
      <c r="C112" s="1" t="s">
        <v>784</v>
      </c>
      <c r="D112" s="1" t="s">
        <v>559</v>
      </c>
      <c r="E112" s="1" t="s">
        <v>108</v>
      </c>
      <c r="F112" s="1" t="s">
        <v>768</v>
      </c>
      <c r="G112" s="1" t="s">
        <v>768</v>
      </c>
      <c r="H112" s="1" t="s">
        <v>784</v>
      </c>
      <c r="I112" s="3" t="s">
        <v>595</v>
      </c>
    </row>
    <row r="113" spans="1:9">
      <c r="A113" s="3" t="s">
        <v>785</v>
      </c>
      <c r="B113" s="1" t="s">
        <v>786</v>
      </c>
      <c r="C113" s="1" t="s">
        <v>786</v>
      </c>
      <c r="D113" s="1" t="s">
        <v>559</v>
      </c>
      <c r="E113" s="1" t="s">
        <v>108</v>
      </c>
      <c r="F113" s="1" t="s">
        <v>768</v>
      </c>
      <c r="G113" s="1" t="s">
        <v>768</v>
      </c>
      <c r="H113" s="1" t="s">
        <v>786</v>
      </c>
      <c r="I113" s="3" t="s">
        <v>595</v>
      </c>
    </row>
    <row r="114" spans="1:9">
      <c r="A114" s="3" t="s">
        <v>787</v>
      </c>
      <c r="B114" s="1" t="s">
        <v>788</v>
      </c>
      <c r="C114" s="1" t="s">
        <v>788</v>
      </c>
      <c r="D114" s="1" t="s">
        <v>559</v>
      </c>
      <c r="E114" s="1" t="s">
        <v>108</v>
      </c>
      <c r="F114" s="1" t="s">
        <v>789</v>
      </c>
      <c r="G114" s="1" t="s">
        <v>789</v>
      </c>
      <c r="H114" s="1" t="s">
        <v>788</v>
      </c>
      <c r="I114" s="3" t="s">
        <v>595</v>
      </c>
    </row>
    <row r="115" spans="1:9">
      <c r="A115" s="3" t="s">
        <v>790</v>
      </c>
      <c r="B115" s="1" t="s">
        <v>791</v>
      </c>
      <c r="C115" s="1" t="s">
        <v>791</v>
      </c>
      <c r="D115" s="1" t="s">
        <v>559</v>
      </c>
      <c r="E115" s="1" t="s">
        <v>108</v>
      </c>
      <c r="F115" s="1" t="s">
        <v>789</v>
      </c>
      <c r="G115" s="1" t="s">
        <v>789</v>
      </c>
      <c r="H115" s="1" t="s">
        <v>791</v>
      </c>
      <c r="I115" s="3" t="s">
        <v>595</v>
      </c>
    </row>
    <row r="116" spans="1:9">
      <c r="A116" s="3" t="s">
        <v>792</v>
      </c>
      <c r="B116" s="1" t="s">
        <v>793</v>
      </c>
      <c r="C116" s="1" t="s">
        <v>793</v>
      </c>
      <c r="D116" s="1" t="s">
        <v>559</v>
      </c>
      <c r="E116" s="1" t="s">
        <v>108</v>
      </c>
      <c r="F116" s="1" t="s">
        <v>789</v>
      </c>
      <c r="G116" s="1" t="s">
        <v>789</v>
      </c>
      <c r="H116" s="1" t="s">
        <v>793</v>
      </c>
      <c r="I116" s="3" t="s">
        <v>595</v>
      </c>
    </row>
    <row r="117" spans="1:9">
      <c r="A117" s="3" t="s">
        <v>794</v>
      </c>
      <c r="B117" s="1" t="s">
        <v>795</v>
      </c>
      <c r="C117" s="1" t="s">
        <v>795</v>
      </c>
      <c r="D117" s="1" t="s">
        <v>559</v>
      </c>
      <c r="E117" s="1" t="s">
        <v>108</v>
      </c>
      <c r="F117" s="1" t="s">
        <v>789</v>
      </c>
      <c r="G117" s="1" t="s">
        <v>789</v>
      </c>
      <c r="H117" s="1" t="s">
        <v>795</v>
      </c>
      <c r="I117" s="3" t="s">
        <v>595</v>
      </c>
    </row>
    <row r="118" spans="1:9">
      <c r="A118" s="3" t="s">
        <v>796</v>
      </c>
      <c r="B118" s="1" t="s">
        <v>797</v>
      </c>
      <c r="C118" s="1" t="s">
        <v>797</v>
      </c>
      <c r="D118" s="1" t="s">
        <v>559</v>
      </c>
      <c r="E118" s="1" t="s">
        <v>108</v>
      </c>
      <c r="F118" s="1" t="s">
        <v>789</v>
      </c>
      <c r="G118" s="1" t="s">
        <v>789</v>
      </c>
      <c r="H118" s="1" t="s">
        <v>797</v>
      </c>
      <c r="I118" s="3" t="s">
        <v>595</v>
      </c>
    </row>
    <row r="119" spans="1:9">
      <c r="A119" s="3" t="s">
        <v>798</v>
      </c>
      <c r="B119" s="1" t="s">
        <v>799</v>
      </c>
      <c r="C119" s="1" t="s">
        <v>799</v>
      </c>
      <c r="D119" s="1" t="s">
        <v>559</v>
      </c>
      <c r="E119" s="1" t="s">
        <v>108</v>
      </c>
      <c r="F119" s="1" t="s">
        <v>789</v>
      </c>
      <c r="G119" s="1" t="s">
        <v>789</v>
      </c>
      <c r="H119" s="1" t="s">
        <v>799</v>
      </c>
      <c r="I119" s="3" t="s">
        <v>595</v>
      </c>
    </row>
    <row r="120" spans="1:9">
      <c r="A120" s="3" t="s">
        <v>800</v>
      </c>
      <c r="B120" s="1" t="s">
        <v>801</v>
      </c>
      <c r="C120" s="1" t="s">
        <v>801</v>
      </c>
      <c r="D120" s="1" t="s">
        <v>559</v>
      </c>
      <c r="E120" s="1" t="s">
        <v>108</v>
      </c>
      <c r="F120" s="1" t="s">
        <v>789</v>
      </c>
      <c r="G120" s="1" t="s">
        <v>789</v>
      </c>
      <c r="H120" s="1" t="s">
        <v>801</v>
      </c>
      <c r="I120" s="3" t="s">
        <v>595</v>
      </c>
    </row>
    <row r="121" spans="1:9">
      <c r="A121" s="3" t="s">
        <v>802</v>
      </c>
      <c r="B121" s="1" t="s">
        <v>803</v>
      </c>
      <c r="C121" s="1" t="s">
        <v>803</v>
      </c>
      <c r="D121" s="1" t="s">
        <v>559</v>
      </c>
      <c r="E121" s="1" t="s">
        <v>108</v>
      </c>
      <c r="F121" s="1" t="s">
        <v>789</v>
      </c>
      <c r="G121" s="1" t="s">
        <v>789</v>
      </c>
      <c r="H121" s="1" t="s">
        <v>803</v>
      </c>
      <c r="I121" s="3" t="s">
        <v>595</v>
      </c>
    </row>
    <row r="122" spans="1:9">
      <c r="A122" s="3" t="s">
        <v>804</v>
      </c>
      <c r="B122" s="1" t="s">
        <v>805</v>
      </c>
      <c r="C122" s="1" t="s">
        <v>805</v>
      </c>
      <c r="D122" s="1" t="s">
        <v>559</v>
      </c>
      <c r="E122" s="1" t="s">
        <v>108</v>
      </c>
      <c r="F122" s="1" t="s">
        <v>789</v>
      </c>
      <c r="G122" s="1" t="s">
        <v>789</v>
      </c>
      <c r="H122" s="1" t="s">
        <v>805</v>
      </c>
      <c r="I122" s="3" t="s">
        <v>595</v>
      </c>
    </row>
    <row r="123" spans="1:9">
      <c r="A123" s="3" t="s">
        <v>806</v>
      </c>
      <c r="B123" s="1" t="s">
        <v>807</v>
      </c>
      <c r="C123" s="1" t="s">
        <v>807</v>
      </c>
      <c r="D123" s="1" t="s">
        <v>559</v>
      </c>
      <c r="E123" s="1" t="s">
        <v>108</v>
      </c>
      <c r="F123" s="1" t="s">
        <v>789</v>
      </c>
      <c r="G123" s="1" t="s">
        <v>789</v>
      </c>
      <c r="H123" s="1" t="s">
        <v>807</v>
      </c>
      <c r="I123" s="3" t="s">
        <v>595</v>
      </c>
    </row>
    <row r="124" spans="1:9">
      <c r="A124" s="3" t="s">
        <v>808</v>
      </c>
      <c r="B124" s="1" t="s">
        <v>809</v>
      </c>
      <c r="C124" s="1" t="s">
        <v>809</v>
      </c>
      <c r="D124" s="1" t="s">
        <v>559</v>
      </c>
      <c r="E124" s="1" t="s">
        <v>108</v>
      </c>
      <c r="F124" s="1" t="s">
        <v>789</v>
      </c>
      <c r="G124" s="1" t="s">
        <v>789</v>
      </c>
      <c r="H124" s="1" t="s">
        <v>809</v>
      </c>
      <c r="I124" s="3" t="s">
        <v>595</v>
      </c>
    </row>
    <row r="125" spans="1:9">
      <c r="A125" s="3" t="s">
        <v>810</v>
      </c>
      <c r="B125" s="1" t="s">
        <v>811</v>
      </c>
      <c r="C125" s="1" t="s">
        <v>811</v>
      </c>
      <c r="D125" s="1" t="s">
        <v>559</v>
      </c>
      <c r="E125" s="1" t="s">
        <v>108</v>
      </c>
      <c r="F125" s="1" t="s">
        <v>560</v>
      </c>
      <c r="G125" s="1" t="s">
        <v>579</v>
      </c>
      <c r="H125" s="1" t="s">
        <v>811</v>
      </c>
      <c r="I125" s="3" t="s">
        <v>562</v>
      </c>
    </row>
    <row r="126" spans="1:9">
      <c r="A126" s="3" t="s">
        <v>812</v>
      </c>
      <c r="B126" s="1" t="s">
        <v>813</v>
      </c>
      <c r="C126" s="1" t="s">
        <v>813</v>
      </c>
      <c r="D126" s="1" t="s">
        <v>559</v>
      </c>
      <c r="E126" s="1" t="s">
        <v>108</v>
      </c>
      <c r="F126" s="1" t="s">
        <v>560</v>
      </c>
      <c r="G126" s="1" t="s">
        <v>579</v>
      </c>
      <c r="H126" s="1" t="s">
        <v>813</v>
      </c>
      <c r="I126" s="3" t="s">
        <v>562</v>
      </c>
    </row>
    <row r="127" spans="1:9">
      <c r="A127" s="3" t="s">
        <v>814</v>
      </c>
      <c r="B127" s="1" t="s">
        <v>815</v>
      </c>
      <c r="C127" s="1" t="s">
        <v>815</v>
      </c>
      <c r="D127" s="1" t="s">
        <v>559</v>
      </c>
      <c r="E127" s="1" t="s">
        <v>108</v>
      </c>
      <c r="F127" s="1" t="s">
        <v>560</v>
      </c>
      <c r="G127" s="1" t="s">
        <v>604</v>
      </c>
      <c r="H127" s="1" t="s">
        <v>815</v>
      </c>
      <c r="I127" s="3" t="s">
        <v>562</v>
      </c>
    </row>
    <row r="128" spans="1:9">
      <c r="A128" s="3" t="s">
        <v>816</v>
      </c>
      <c r="B128" s="1" t="s">
        <v>817</v>
      </c>
      <c r="C128" s="1" t="s">
        <v>817</v>
      </c>
      <c r="D128" s="1" t="s">
        <v>559</v>
      </c>
      <c r="E128" s="1" t="s">
        <v>108</v>
      </c>
      <c r="F128" s="1" t="s">
        <v>560</v>
      </c>
      <c r="G128" s="1" t="s">
        <v>635</v>
      </c>
      <c r="H128" s="1" t="s">
        <v>817</v>
      </c>
      <c r="I128" s="3" t="s">
        <v>562</v>
      </c>
    </row>
    <row r="129" spans="1:9">
      <c r="A129" s="3" t="s">
        <v>818</v>
      </c>
      <c r="B129" s="1" t="s">
        <v>819</v>
      </c>
      <c r="C129" s="1" t="s">
        <v>819</v>
      </c>
      <c r="D129" s="1" t="s">
        <v>559</v>
      </c>
      <c r="E129" s="1" t="s">
        <v>108</v>
      </c>
      <c r="F129" s="1" t="s">
        <v>560</v>
      </c>
      <c r="G129" s="1" t="s">
        <v>635</v>
      </c>
      <c r="H129" s="1" t="s">
        <v>819</v>
      </c>
      <c r="I129" s="3" t="s">
        <v>562</v>
      </c>
    </row>
    <row r="130" spans="1:9">
      <c r="A130" s="3" t="s">
        <v>820</v>
      </c>
      <c r="B130" s="1" t="s">
        <v>821</v>
      </c>
      <c r="C130" s="1" t="s">
        <v>821</v>
      </c>
      <c r="D130" s="1" t="s">
        <v>559</v>
      </c>
      <c r="E130" s="1" t="s">
        <v>108</v>
      </c>
      <c r="F130" s="1" t="s">
        <v>560</v>
      </c>
      <c r="G130" s="1" t="s">
        <v>635</v>
      </c>
      <c r="H130" s="1" t="s">
        <v>821</v>
      </c>
      <c r="I130" s="3" t="s">
        <v>562</v>
      </c>
    </row>
    <row r="131" spans="1:9">
      <c r="A131" s="3" t="s">
        <v>822</v>
      </c>
      <c r="B131" s="1" t="s">
        <v>823</v>
      </c>
      <c r="C131" s="1" t="s">
        <v>823</v>
      </c>
      <c r="D131" s="1" t="s">
        <v>559</v>
      </c>
      <c r="E131" s="1" t="s">
        <v>108</v>
      </c>
      <c r="F131" s="1" t="s">
        <v>560</v>
      </c>
      <c r="G131" s="1" t="s">
        <v>635</v>
      </c>
      <c r="H131" s="1" t="s">
        <v>823</v>
      </c>
      <c r="I131" s="3" t="s">
        <v>562</v>
      </c>
    </row>
    <row r="132" spans="1:9">
      <c r="A132" s="3" t="s">
        <v>824</v>
      </c>
      <c r="B132" s="1" t="s">
        <v>825</v>
      </c>
      <c r="C132" s="1" t="s">
        <v>825</v>
      </c>
      <c r="D132" s="1" t="s">
        <v>559</v>
      </c>
      <c r="E132" s="1" t="s">
        <v>108</v>
      </c>
      <c r="F132" s="1" t="s">
        <v>560</v>
      </c>
      <c r="G132" s="1" t="s">
        <v>635</v>
      </c>
      <c r="H132" s="1" t="s">
        <v>825</v>
      </c>
      <c r="I132" s="3" t="s">
        <v>562</v>
      </c>
    </row>
    <row r="133" spans="1:9">
      <c r="A133" s="3" t="s">
        <v>826</v>
      </c>
      <c r="B133" s="1" t="s">
        <v>827</v>
      </c>
      <c r="C133" s="1" t="s">
        <v>827</v>
      </c>
      <c r="D133" s="1" t="s">
        <v>559</v>
      </c>
      <c r="E133" s="1" t="s">
        <v>108</v>
      </c>
      <c r="F133" s="1" t="s">
        <v>560</v>
      </c>
      <c r="G133" s="1" t="s">
        <v>635</v>
      </c>
      <c r="H133" s="1" t="s">
        <v>827</v>
      </c>
      <c r="I133" s="3" t="s">
        <v>562</v>
      </c>
    </row>
    <row r="134" spans="1:9">
      <c r="A134" s="3" t="s">
        <v>828</v>
      </c>
      <c r="B134" s="1" t="s">
        <v>829</v>
      </c>
      <c r="C134" s="1" t="s">
        <v>829</v>
      </c>
      <c r="D134" s="1" t="s">
        <v>559</v>
      </c>
      <c r="E134" s="1" t="s">
        <v>108</v>
      </c>
      <c r="F134" s="1" t="s">
        <v>560</v>
      </c>
      <c r="G134" s="1" t="s">
        <v>635</v>
      </c>
      <c r="H134" s="1" t="s">
        <v>829</v>
      </c>
      <c r="I134" s="3" t="s">
        <v>562</v>
      </c>
    </row>
    <row r="135" spans="1:9">
      <c r="A135" s="3" t="s">
        <v>830</v>
      </c>
      <c r="B135" s="1" t="s">
        <v>831</v>
      </c>
      <c r="C135" s="1" t="s">
        <v>831</v>
      </c>
      <c r="D135" s="1" t="s">
        <v>559</v>
      </c>
      <c r="E135" s="1" t="s">
        <v>108</v>
      </c>
      <c r="F135" s="1" t="s">
        <v>560</v>
      </c>
      <c r="G135" s="1" t="s">
        <v>635</v>
      </c>
      <c r="H135" s="1" t="s">
        <v>831</v>
      </c>
      <c r="I135" s="3" t="s">
        <v>562</v>
      </c>
    </row>
    <row r="136" spans="1:9">
      <c r="A136" s="3" t="s">
        <v>832</v>
      </c>
      <c r="B136" s="1" t="s">
        <v>833</v>
      </c>
      <c r="C136" s="1" t="s">
        <v>833</v>
      </c>
      <c r="D136" s="1" t="s">
        <v>559</v>
      </c>
      <c r="E136" s="1" t="s">
        <v>108</v>
      </c>
      <c r="F136" s="1" t="s">
        <v>560</v>
      </c>
      <c r="G136" s="1" t="s">
        <v>635</v>
      </c>
      <c r="H136" s="1" t="s">
        <v>833</v>
      </c>
      <c r="I136" s="3" t="s">
        <v>562</v>
      </c>
    </row>
    <row r="137" spans="1:9">
      <c r="A137" s="3" t="s">
        <v>834</v>
      </c>
      <c r="B137" s="1" t="s">
        <v>835</v>
      </c>
      <c r="C137" s="1" t="s">
        <v>835</v>
      </c>
      <c r="D137" s="1" t="s">
        <v>559</v>
      </c>
      <c r="E137" s="1" t="s">
        <v>108</v>
      </c>
      <c r="F137" s="1" t="s">
        <v>560</v>
      </c>
      <c r="G137" s="1" t="s">
        <v>635</v>
      </c>
      <c r="H137" s="1" t="s">
        <v>835</v>
      </c>
      <c r="I137" s="3" t="s">
        <v>562</v>
      </c>
    </row>
    <row r="138" spans="1:9">
      <c r="A138" s="3" t="s">
        <v>836</v>
      </c>
      <c r="B138" s="1" t="s">
        <v>837</v>
      </c>
      <c r="C138" s="1" t="s">
        <v>837</v>
      </c>
      <c r="D138" s="1" t="s">
        <v>559</v>
      </c>
      <c r="E138" s="1" t="s">
        <v>108</v>
      </c>
      <c r="F138" s="1" t="s">
        <v>838</v>
      </c>
      <c r="G138" s="1" t="s">
        <v>838</v>
      </c>
      <c r="H138" s="1" t="s">
        <v>837</v>
      </c>
      <c r="I138" s="3" t="s">
        <v>595</v>
      </c>
    </row>
    <row r="139" spans="1:9">
      <c r="A139" s="3" t="s">
        <v>839</v>
      </c>
      <c r="B139" s="1" t="s">
        <v>840</v>
      </c>
      <c r="C139" s="1" t="s">
        <v>840</v>
      </c>
      <c r="D139" s="1" t="s">
        <v>559</v>
      </c>
      <c r="E139" s="1" t="s">
        <v>108</v>
      </c>
      <c r="F139" s="1" t="s">
        <v>838</v>
      </c>
      <c r="G139" s="1" t="s">
        <v>838</v>
      </c>
      <c r="H139" s="1" t="s">
        <v>840</v>
      </c>
      <c r="I139" s="3" t="s">
        <v>595</v>
      </c>
    </row>
    <row r="140" spans="1:9">
      <c r="A140" s="3" t="s">
        <v>841</v>
      </c>
      <c r="B140" s="1" t="s">
        <v>842</v>
      </c>
      <c r="C140" s="1" t="s">
        <v>842</v>
      </c>
      <c r="D140" s="1" t="s">
        <v>559</v>
      </c>
      <c r="E140" s="1" t="s">
        <v>108</v>
      </c>
      <c r="F140" s="1" t="s">
        <v>838</v>
      </c>
      <c r="G140" s="1" t="s">
        <v>838</v>
      </c>
      <c r="H140" s="1" t="s">
        <v>842</v>
      </c>
      <c r="I140" s="3" t="s">
        <v>595</v>
      </c>
    </row>
    <row r="141" spans="1:9">
      <c r="A141" s="3" t="s">
        <v>843</v>
      </c>
      <c r="B141" s="1" t="s">
        <v>844</v>
      </c>
      <c r="C141" s="1" t="s">
        <v>844</v>
      </c>
      <c r="D141" s="1" t="s">
        <v>559</v>
      </c>
      <c r="E141" s="1" t="s">
        <v>108</v>
      </c>
      <c r="F141" s="1" t="s">
        <v>838</v>
      </c>
      <c r="G141" s="1" t="s">
        <v>838</v>
      </c>
      <c r="H141" s="1" t="s">
        <v>844</v>
      </c>
      <c r="I141" s="3" t="s">
        <v>595</v>
      </c>
    </row>
    <row r="142" spans="1:9">
      <c r="A142" s="3" t="s">
        <v>845</v>
      </c>
      <c r="B142" s="1" t="s">
        <v>846</v>
      </c>
      <c r="C142" s="1" t="s">
        <v>846</v>
      </c>
      <c r="D142" s="1" t="s">
        <v>559</v>
      </c>
      <c r="E142" s="1" t="s">
        <v>108</v>
      </c>
      <c r="F142" s="1" t="s">
        <v>838</v>
      </c>
      <c r="G142" s="1" t="s">
        <v>838</v>
      </c>
      <c r="H142" s="1" t="s">
        <v>846</v>
      </c>
      <c r="I142" s="3" t="s">
        <v>595</v>
      </c>
    </row>
    <row r="143" spans="1:9">
      <c r="A143" s="3" t="s">
        <v>847</v>
      </c>
      <c r="B143" s="1" t="s">
        <v>848</v>
      </c>
      <c r="C143" s="1" t="s">
        <v>848</v>
      </c>
      <c r="D143" s="1" t="s">
        <v>559</v>
      </c>
      <c r="E143" s="1" t="s">
        <v>108</v>
      </c>
      <c r="F143" s="1" t="s">
        <v>838</v>
      </c>
      <c r="G143" s="1" t="s">
        <v>838</v>
      </c>
      <c r="H143" s="1" t="s">
        <v>848</v>
      </c>
      <c r="I143" s="3" t="s">
        <v>595</v>
      </c>
    </row>
    <row r="144" spans="1:9">
      <c r="A144" s="3" t="s">
        <v>849</v>
      </c>
      <c r="B144" s="1" t="s">
        <v>850</v>
      </c>
      <c r="C144" s="1" t="s">
        <v>850</v>
      </c>
      <c r="D144" s="1" t="s">
        <v>559</v>
      </c>
      <c r="E144" s="1" t="s">
        <v>108</v>
      </c>
      <c r="F144" s="1" t="s">
        <v>838</v>
      </c>
      <c r="G144" s="1" t="s">
        <v>838</v>
      </c>
      <c r="H144" s="1" t="s">
        <v>850</v>
      </c>
      <c r="I144" s="3" t="s">
        <v>595</v>
      </c>
    </row>
    <row r="145" spans="1:9">
      <c r="A145" s="3" t="s">
        <v>851</v>
      </c>
      <c r="B145" s="1" t="s">
        <v>852</v>
      </c>
      <c r="C145" s="1" t="s">
        <v>852</v>
      </c>
      <c r="D145" s="1" t="s">
        <v>559</v>
      </c>
      <c r="E145" s="1" t="s">
        <v>108</v>
      </c>
      <c r="F145" s="1" t="s">
        <v>838</v>
      </c>
      <c r="G145" s="1" t="s">
        <v>838</v>
      </c>
      <c r="H145" s="1" t="s">
        <v>852</v>
      </c>
      <c r="I145" s="3" t="s">
        <v>595</v>
      </c>
    </row>
    <row r="146" spans="1:9">
      <c r="A146" s="3" t="s">
        <v>853</v>
      </c>
      <c r="B146" s="1" t="s">
        <v>854</v>
      </c>
      <c r="C146" s="1" t="s">
        <v>854</v>
      </c>
      <c r="D146" s="1" t="s">
        <v>559</v>
      </c>
      <c r="E146" s="1" t="s">
        <v>108</v>
      </c>
      <c r="F146" s="1" t="s">
        <v>838</v>
      </c>
      <c r="G146" s="1" t="s">
        <v>838</v>
      </c>
      <c r="H146" s="1" t="s">
        <v>854</v>
      </c>
      <c r="I146" s="3" t="s">
        <v>595</v>
      </c>
    </row>
    <row r="147" spans="1:9">
      <c r="A147" s="3" t="s">
        <v>855</v>
      </c>
      <c r="B147" s="1" t="s">
        <v>856</v>
      </c>
      <c r="C147" s="1" t="s">
        <v>856</v>
      </c>
      <c r="D147" s="1" t="s">
        <v>559</v>
      </c>
      <c r="E147" s="1" t="s">
        <v>108</v>
      </c>
      <c r="F147" s="1" t="s">
        <v>838</v>
      </c>
      <c r="G147" s="1" t="s">
        <v>838</v>
      </c>
      <c r="H147" s="1" t="s">
        <v>856</v>
      </c>
      <c r="I147" s="3" t="s">
        <v>595</v>
      </c>
    </row>
    <row r="148" spans="1:9">
      <c r="A148" s="3" t="s">
        <v>857</v>
      </c>
      <c r="B148" s="1" t="s">
        <v>858</v>
      </c>
      <c r="C148" s="1" t="s">
        <v>858</v>
      </c>
      <c r="D148" s="1" t="s">
        <v>559</v>
      </c>
      <c r="E148" s="1" t="s">
        <v>108</v>
      </c>
      <c r="F148" s="1" t="s">
        <v>838</v>
      </c>
      <c r="G148" s="1" t="s">
        <v>838</v>
      </c>
      <c r="H148" s="1" t="s">
        <v>858</v>
      </c>
      <c r="I148" s="3" t="s">
        <v>595</v>
      </c>
    </row>
    <row r="149" spans="1:9">
      <c r="A149" s="3" t="s">
        <v>859</v>
      </c>
      <c r="B149" s="1" t="s">
        <v>860</v>
      </c>
      <c r="C149" s="1" t="s">
        <v>860</v>
      </c>
      <c r="D149" s="1" t="s">
        <v>559</v>
      </c>
      <c r="E149" s="1" t="s">
        <v>108</v>
      </c>
      <c r="F149" s="1" t="s">
        <v>838</v>
      </c>
      <c r="G149" s="1" t="s">
        <v>838</v>
      </c>
      <c r="H149" s="1" t="s">
        <v>860</v>
      </c>
      <c r="I149" s="3" t="s">
        <v>595</v>
      </c>
    </row>
    <row r="150" spans="1:9">
      <c r="A150" s="3" t="s">
        <v>861</v>
      </c>
      <c r="B150" s="1" t="s">
        <v>862</v>
      </c>
      <c r="C150" s="1" t="s">
        <v>862</v>
      </c>
      <c r="D150" s="1" t="s">
        <v>559</v>
      </c>
      <c r="E150" s="1" t="s">
        <v>108</v>
      </c>
      <c r="F150" s="1" t="s">
        <v>838</v>
      </c>
      <c r="G150" s="1" t="s">
        <v>838</v>
      </c>
      <c r="H150" s="1" t="s">
        <v>862</v>
      </c>
      <c r="I150" s="3" t="s">
        <v>595</v>
      </c>
    </row>
    <row r="151" spans="1:9">
      <c r="A151" s="3" t="s">
        <v>863</v>
      </c>
      <c r="B151" s="1" t="s">
        <v>864</v>
      </c>
      <c r="C151" s="1" t="s">
        <v>864</v>
      </c>
      <c r="D151" s="1" t="s">
        <v>559</v>
      </c>
      <c r="E151" s="1" t="s">
        <v>108</v>
      </c>
      <c r="F151" s="1" t="s">
        <v>865</v>
      </c>
      <c r="G151" s="1" t="s">
        <v>865</v>
      </c>
      <c r="H151" s="1" t="s">
        <v>864</v>
      </c>
      <c r="I151" s="3" t="s">
        <v>595</v>
      </c>
    </row>
    <row r="152" spans="1:9">
      <c r="A152" s="3" t="s">
        <v>866</v>
      </c>
      <c r="B152" s="1" t="s">
        <v>867</v>
      </c>
      <c r="C152" s="1" t="s">
        <v>867</v>
      </c>
      <c r="D152" s="1" t="s">
        <v>559</v>
      </c>
      <c r="E152" s="1" t="s">
        <v>108</v>
      </c>
      <c r="F152" s="1" t="s">
        <v>865</v>
      </c>
      <c r="G152" s="1" t="s">
        <v>865</v>
      </c>
      <c r="H152" s="1" t="s">
        <v>867</v>
      </c>
      <c r="I152" s="3" t="s">
        <v>595</v>
      </c>
    </row>
    <row r="153" spans="1:9">
      <c r="A153" s="3" t="s">
        <v>868</v>
      </c>
      <c r="B153" s="1" t="s">
        <v>869</v>
      </c>
      <c r="C153" s="1" t="s">
        <v>869</v>
      </c>
      <c r="D153" s="1" t="s">
        <v>559</v>
      </c>
      <c r="E153" s="1" t="s">
        <v>108</v>
      </c>
      <c r="F153" s="1" t="s">
        <v>865</v>
      </c>
      <c r="G153" s="1" t="s">
        <v>865</v>
      </c>
      <c r="H153" s="1" t="s">
        <v>869</v>
      </c>
      <c r="I153" s="3" t="s">
        <v>595</v>
      </c>
    </row>
    <row r="154" spans="1:9">
      <c r="A154" s="3" t="s">
        <v>870</v>
      </c>
      <c r="B154" s="1" t="s">
        <v>871</v>
      </c>
      <c r="C154" s="1" t="s">
        <v>871</v>
      </c>
      <c r="D154" s="1" t="s">
        <v>559</v>
      </c>
      <c r="E154" s="1" t="s">
        <v>108</v>
      </c>
      <c r="F154" s="1" t="s">
        <v>865</v>
      </c>
      <c r="G154" s="1" t="s">
        <v>865</v>
      </c>
      <c r="H154" s="1" t="s">
        <v>871</v>
      </c>
      <c r="I154" s="3" t="s">
        <v>595</v>
      </c>
    </row>
    <row r="155" spans="1:9">
      <c r="A155" s="3" t="s">
        <v>872</v>
      </c>
      <c r="B155" s="1" t="s">
        <v>873</v>
      </c>
      <c r="C155" s="1" t="s">
        <v>873</v>
      </c>
      <c r="D155" s="1" t="s">
        <v>559</v>
      </c>
      <c r="E155" s="1" t="s">
        <v>108</v>
      </c>
      <c r="F155" s="1" t="s">
        <v>865</v>
      </c>
      <c r="G155" s="1" t="s">
        <v>865</v>
      </c>
      <c r="H155" s="1" t="s">
        <v>873</v>
      </c>
      <c r="I155" s="3" t="s">
        <v>595</v>
      </c>
    </row>
    <row r="156" spans="1:9">
      <c r="A156" s="3" t="s">
        <v>874</v>
      </c>
      <c r="B156" s="1" t="s">
        <v>875</v>
      </c>
      <c r="C156" s="1" t="s">
        <v>875</v>
      </c>
      <c r="D156" s="1" t="s">
        <v>559</v>
      </c>
      <c r="E156" s="1" t="s">
        <v>108</v>
      </c>
      <c r="F156" s="1" t="s">
        <v>865</v>
      </c>
      <c r="G156" s="1" t="s">
        <v>865</v>
      </c>
      <c r="H156" s="1" t="s">
        <v>875</v>
      </c>
      <c r="I156" s="3" t="s">
        <v>595</v>
      </c>
    </row>
    <row r="157" spans="1:9">
      <c r="A157" s="3" t="s">
        <v>876</v>
      </c>
      <c r="B157" s="1" t="s">
        <v>877</v>
      </c>
      <c r="C157" s="1" t="s">
        <v>877</v>
      </c>
      <c r="D157" s="1" t="s">
        <v>559</v>
      </c>
      <c r="E157" s="1" t="s">
        <v>108</v>
      </c>
      <c r="F157" s="1" t="s">
        <v>865</v>
      </c>
      <c r="G157" s="1" t="s">
        <v>865</v>
      </c>
      <c r="H157" s="1" t="s">
        <v>877</v>
      </c>
      <c r="I157" s="3" t="s">
        <v>595</v>
      </c>
    </row>
    <row r="158" spans="1:9">
      <c r="A158" s="3" t="s">
        <v>878</v>
      </c>
      <c r="B158" s="1" t="s">
        <v>879</v>
      </c>
      <c r="C158" s="1" t="s">
        <v>879</v>
      </c>
      <c r="D158" s="1" t="s">
        <v>559</v>
      </c>
      <c r="E158" s="1" t="s">
        <v>108</v>
      </c>
      <c r="F158" s="1" t="s">
        <v>865</v>
      </c>
      <c r="G158" s="1" t="s">
        <v>865</v>
      </c>
      <c r="H158" s="1" t="s">
        <v>879</v>
      </c>
      <c r="I158" s="3" t="s">
        <v>595</v>
      </c>
    </row>
    <row r="159" spans="1:9">
      <c r="A159" s="3" t="s">
        <v>880</v>
      </c>
      <c r="B159" s="1" t="s">
        <v>881</v>
      </c>
      <c r="C159" s="1" t="s">
        <v>881</v>
      </c>
      <c r="D159" s="1" t="s">
        <v>559</v>
      </c>
      <c r="E159" s="1" t="s">
        <v>108</v>
      </c>
      <c r="F159" s="1" t="s">
        <v>865</v>
      </c>
      <c r="G159" s="1" t="s">
        <v>865</v>
      </c>
      <c r="H159" s="1" t="s">
        <v>881</v>
      </c>
      <c r="I159" s="3" t="s">
        <v>595</v>
      </c>
    </row>
    <row r="160" spans="1:9">
      <c r="A160" s="3" t="s">
        <v>882</v>
      </c>
      <c r="B160" s="1" t="s">
        <v>883</v>
      </c>
      <c r="C160" s="1" t="s">
        <v>883</v>
      </c>
      <c r="D160" s="1" t="s">
        <v>559</v>
      </c>
      <c r="E160" s="1" t="s">
        <v>108</v>
      </c>
      <c r="F160" s="1" t="s">
        <v>865</v>
      </c>
      <c r="G160" s="1" t="s">
        <v>865</v>
      </c>
      <c r="H160" s="1" t="s">
        <v>883</v>
      </c>
      <c r="I160" s="3" t="s">
        <v>595</v>
      </c>
    </row>
    <row r="161" spans="1:9">
      <c r="A161" s="3" t="s">
        <v>884</v>
      </c>
      <c r="B161" s="1" t="s">
        <v>885</v>
      </c>
      <c r="C161" s="1" t="s">
        <v>885</v>
      </c>
      <c r="D161" s="1" t="s">
        <v>559</v>
      </c>
      <c r="E161" s="1" t="s">
        <v>108</v>
      </c>
      <c r="F161" s="1" t="s">
        <v>886</v>
      </c>
      <c r="G161" s="1" t="s">
        <v>886</v>
      </c>
      <c r="H161" s="1" t="s">
        <v>885</v>
      </c>
      <c r="I161" s="3" t="s">
        <v>595</v>
      </c>
    </row>
    <row r="162" spans="1:9">
      <c r="A162" s="3" t="s">
        <v>887</v>
      </c>
      <c r="B162" s="1" t="s">
        <v>888</v>
      </c>
      <c r="C162" s="1" t="s">
        <v>888</v>
      </c>
      <c r="D162" s="1" t="s">
        <v>559</v>
      </c>
      <c r="E162" s="1" t="s">
        <v>108</v>
      </c>
      <c r="F162" s="1" t="s">
        <v>886</v>
      </c>
      <c r="G162" s="1" t="s">
        <v>886</v>
      </c>
      <c r="H162" s="1" t="s">
        <v>888</v>
      </c>
      <c r="I162" s="3" t="s">
        <v>595</v>
      </c>
    </row>
    <row r="163" spans="1:9">
      <c r="A163" s="3" t="s">
        <v>889</v>
      </c>
      <c r="B163" s="1" t="s">
        <v>890</v>
      </c>
      <c r="C163" s="1" t="s">
        <v>890</v>
      </c>
      <c r="D163" s="1" t="s">
        <v>559</v>
      </c>
      <c r="E163" s="1" t="s">
        <v>108</v>
      </c>
      <c r="F163" s="1" t="s">
        <v>886</v>
      </c>
      <c r="G163" s="1" t="s">
        <v>886</v>
      </c>
      <c r="H163" s="1" t="s">
        <v>890</v>
      </c>
      <c r="I163" s="3" t="s">
        <v>595</v>
      </c>
    </row>
    <row r="164" spans="1:9">
      <c r="A164" s="3" t="s">
        <v>891</v>
      </c>
      <c r="B164" s="1" t="s">
        <v>892</v>
      </c>
      <c r="C164" s="1" t="s">
        <v>892</v>
      </c>
      <c r="D164" s="1" t="s">
        <v>559</v>
      </c>
      <c r="E164" s="1" t="s">
        <v>108</v>
      </c>
      <c r="F164" s="1" t="s">
        <v>886</v>
      </c>
      <c r="G164" s="1" t="s">
        <v>886</v>
      </c>
      <c r="H164" s="1" t="s">
        <v>892</v>
      </c>
      <c r="I164" s="3" t="s">
        <v>595</v>
      </c>
    </row>
    <row r="165" spans="1:9">
      <c r="A165" s="3" t="s">
        <v>893</v>
      </c>
      <c r="B165" s="1" t="s">
        <v>894</v>
      </c>
      <c r="C165" s="1" t="s">
        <v>894</v>
      </c>
      <c r="D165" s="1" t="s">
        <v>559</v>
      </c>
      <c r="E165" s="1" t="s">
        <v>108</v>
      </c>
      <c r="F165" s="1" t="s">
        <v>886</v>
      </c>
      <c r="G165" s="1" t="s">
        <v>886</v>
      </c>
      <c r="H165" s="1" t="s">
        <v>894</v>
      </c>
      <c r="I165" s="3" t="s">
        <v>595</v>
      </c>
    </row>
    <row r="166" spans="1:9">
      <c r="A166" s="3" t="s">
        <v>895</v>
      </c>
      <c r="B166" s="1" t="s">
        <v>896</v>
      </c>
      <c r="C166" s="1" t="s">
        <v>896</v>
      </c>
      <c r="D166" s="1" t="s">
        <v>559</v>
      </c>
      <c r="E166" s="1" t="s">
        <v>108</v>
      </c>
      <c r="F166" s="1" t="s">
        <v>886</v>
      </c>
      <c r="G166" s="1" t="s">
        <v>886</v>
      </c>
      <c r="H166" s="1" t="s">
        <v>896</v>
      </c>
      <c r="I166" s="3" t="s">
        <v>595</v>
      </c>
    </row>
    <row r="167" spans="1:9">
      <c r="A167" s="3" t="s">
        <v>897</v>
      </c>
      <c r="B167" s="1" t="s">
        <v>898</v>
      </c>
      <c r="C167" s="1" t="s">
        <v>898</v>
      </c>
      <c r="D167" s="1" t="s">
        <v>559</v>
      </c>
      <c r="E167" s="1" t="s">
        <v>108</v>
      </c>
      <c r="F167" s="1" t="s">
        <v>886</v>
      </c>
      <c r="G167" s="1" t="s">
        <v>886</v>
      </c>
      <c r="H167" s="1" t="s">
        <v>898</v>
      </c>
      <c r="I167" s="3" t="s">
        <v>595</v>
      </c>
    </row>
    <row r="168" spans="1:9">
      <c r="A168" s="3" t="s">
        <v>899</v>
      </c>
      <c r="B168" s="1" t="s">
        <v>900</v>
      </c>
      <c r="C168" s="1" t="s">
        <v>900</v>
      </c>
      <c r="D168" s="1" t="s">
        <v>559</v>
      </c>
      <c r="E168" s="1" t="s">
        <v>108</v>
      </c>
      <c r="F168" s="1" t="s">
        <v>886</v>
      </c>
      <c r="G168" s="1" t="s">
        <v>886</v>
      </c>
      <c r="H168" s="1" t="s">
        <v>900</v>
      </c>
      <c r="I168" s="3" t="s">
        <v>595</v>
      </c>
    </row>
    <row r="169" spans="1:9">
      <c r="A169" s="3" t="s">
        <v>901</v>
      </c>
      <c r="B169" s="1" t="s">
        <v>902</v>
      </c>
      <c r="C169" s="1" t="s">
        <v>902</v>
      </c>
      <c r="D169" s="1" t="s">
        <v>559</v>
      </c>
      <c r="E169" s="1" t="s">
        <v>108</v>
      </c>
      <c r="F169" s="1" t="s">
        <v>886</v>
      </c>
      <c r="G169" s="1" t="s">
        <v>886</v>
      </c>
      <c r="H169" s="1" t="s">
        <v>902</v>
      </c>
      <c r="I169" s="3" t="s">
        <v>595</v>
      </c>
    </row>
    <row r="170" spans="1:9">
      <c r="A170" s="3" t="s">
        <v>903</v>
      </c>
      <c r="B170" s="1" t="s">
        <v>904</v>
      </c>
      <c r="C170" s="1" t="s">
        <v>904</v>
      </c>
      <c r="D170" s="1" t="s">
        <v>559</v>
      </c>
      <c r="E170" s="1" t="s">
        <v>108</v>
      </c>
      <c r="F170" s="1" t="s">
        <v>886</v>
      </c>
      <c r="G170" s="1" t="s">
        <v>886</v>
      </c>
      <c r="H170" s="1" t="s">
        <v>904</v>
      </c>
      <c r="I170" s="3" t="s">
        <v>595</v>
      </c>
    </row>
    <row r="171" spans="1:9">
      <c r="A171" s="3" t="s">
        <v>905</v>
      </c>
      <c r="B171" s="1" t="s">
        <v>906</v>
      </c>
      <c r="C171" s="1" t="s">
        <v>906</v>
      </c>
      <c r="D171" s="1" t="s">
        <v>559</v>
      </c>
      <c r="E171" s="1" t="s">
        <v>108</v>
      </c>
      <c r="F171" s="1" t="s">
        <v>886</v>
      </c>
      <c r="G171" s="1" t="s">
        <v>886</v>
      </c>
      <c r="H171" s="1" t="s">
        <v>906</v>
      </c>
      <c r="I171" s="3" t="s">
        <v>595</v>
      </c>
    </row>
    <row r="172" spans="1:9">
      <c r="A172" s="3" t="s">
        <v>907</v>
      </c>
      <c r="B172" s="1" t="s">
        <v>908</v>
      </c>
      <c r="C172" s="1" t="s">
        <v>908</v>
      </c>
      <c r="D172" s="1" t="s">
        <v>559</v>
      </c>
      <c r="E172" s="1" t="s">
        <v>108</v>
      </c>
      <c r="F172" s="1" t="s">
        <v>886</v>
      </c>
      <c r="G172" s="1" t="s">
        <v>886</v>
      </c>
      <c r="H172" s="1" t="s">
        <v>908</v>
      </c>
      <c r="I172" s="3" t="s">
        <v>595</v>
      </c>
    </row>
    <row r="173" spans="1:9">
      <c r="A173" s="3" t="s">
        <v>909</v>
      </c>
      <c r="B173" s="1" t="s">
        <v>910</v>
      </c>
      <c r="C173" s="1" t="s">
        <v>910</v>
      </c>
      <c r="D173" s="1" t="s">
        <v>559</v>
      </c>
      <c r="E173" s="1" t="s">
        <v>108</v>
      </c>
      <c r="F173" s="1" t="s">
        <v>911</v>
      </c>
      <c r="G173" s="1" t="s">
        <v>911</v>
      </c>
      <c r="H173" s="1" t="s">
        <v>910</v>
      </c>
      <c r="I173" s="3" t="s">
        <v>595</v>
      </c>
    </row>
    <row r="174" spans="1:9">
      <c r="A174" s="3" t="s">
        <v>912</v>
      </c>
      <c r="B174" s="1" t="s">
        <v>913</v>
      </c>
      <c r="C174" s="1" t="s">
        <v>913</v>
      </c>
      <c r="D174" s="1" t="s">
        <v>559</v>
      </c>
      <c r="E174" s="1" t="s">
        <v>108</v>
      </c>
      <c r="F174" s="1" t="s">
        <v>865</v>
      </c>
      <c r="G174" s="1" t="s">
        <v>865</v>
      </c>
      <c r="H174" s="1" t="s">
        <v>913</v>
      </c>
      <c r="I174" s="3" t="s">
        <v>595</v>
      </c>
    </row>
    <row r="175" spans="1:9">
      <c r="A175" s="3" t="s">
        <v>914</v>
      </c>
      <c r="B175" s="1" t="s">
        <v>915</v>
      </c>
      <c r="C175" s="1" t="s">
        <v>915</v>
      </c>
      <c r="D175" s="1" t="s">
        <v>559</v>
      </c>
      <c r="E175" s="1" t="s">
        <v>108</v>
      </c>
      <c r="F175" s="1" t="s">
        <v>911</v>
      </c>
      <c r="G175" s="1" t="s">
        <v>911</v>
      </c>
      <c r="H175" s="1" t="s">
        <v>915</v>
      </c>
      <c r="I175" s="3" t="s">
        <v>595</v>
      </c>
    </row>
    <row r="176" spans="1:9">
      <c r="A176" s="3" t="s">
        <v>916</v>
      </c>
      <c r="B176" s="1" t="s">
        <v>917</v>
      </c>
      <c r="C176" s="1" t="s">
        <v>917</v>
      </c>
      <c r="D176" s="1" t="s">
        <v>559</v>
      </c>
      <c r="E176" s="1" t="s">
        <v>108</v>
      </c>
      <c r="F176" s="1" t="s">
        <v>911</v>
      </c>
      <c r="G176" s="1" t="s">
        <v>911</v>
      </c>
      <c r="H176" s="1" t="s">
        <v>917</v>
      </c>
      <c r="I176" s="3" t="s">
        <v>595</v>
      </c>
    </row>
    <row r="177" spans="1:9">
      <c r="A177" s="3" t="s">
        <v>918</v>
      </c>
      <c r="B177" s="1" t="s">
        <v>919</v>
      </c>
      <c r="C177" s="1" t="s">
        <v>919</v>
      </c>
      <c r="D177" s="1" t="s">
        <v>559</v>
      </c>
      <c r="E177" s="1" t="s">
        <v>108</v>
      </c>
      <c r="F177" s="1" t="s">
        <v>911</v>
      </c>
      <c r="G177" s="1" t="s">
        <v>911</v>
      </c>
      <c r="H177" s="1" t="s">
        <v>919</v>
      </c>
      <c r="I177" s="3" t="s">
        <v>595</v>
      </c>
    </row>
    <row r="178" spans="1:9">
      <c r="A178" s="3" t="s">
        <v>920</v>
      </c>
      <c r="B178" s="1" t="s">
        <v>921</v>
      </c>
      <c r="C178" s="1" t="s">
        <v>921</v>
      </c>
      <c r="D178" s="1" t="s">
        <v>559</v>
      </c>
      <c r="E178" s="1" t="s">
        <v>108</v>
      </c>
      <c r="F178" s="1" t="s">
        <v>911</v>
      </c>
      <c r="G178" s="1" t="s">
        <v>911</v>
      </c>
      <c r="H178" s="1" t="s">
        <v>921</v>
      </c>
      <c r="I178" s="3" t="s">
        <v>595</v>
      </c>
    </row>
    <row r="179" spans="1:9">
      <c r="A179" s="3" t="s">
        <v>922</v>
      </c>
      <c r="B179" s="1" t="s">
        <v>923</v>
      </c>
      <c r="C179" s="1" t="s">
        <v>923</v>
      </c>
      <c r="D179" s="1" t="s">
        <v>559</v>
      </c>
      <c r="E179" s="1" t="s">
        <v>108</v>
      </c>
      <c r="F179" s="1" t="s">
        <v>911</v>
      </c>
      <c r="G179" s="1" t="s">
        <v>911</v>
      </c>
      <c r="H179" s="1" t="s">
        <v>923</v>
      </c>
      <c r="I179" s="3" t="s">
        <v>595</v>
      </c>
    </row>
    <row r="180" spans="1:9">
      <c r="A180" s="3" t="s">
        <v>924</v>
      </c>
      <c r="B180" s="1" t="s">
        <v>925</v>
      </c>
      <c r="C180" s="1" t="s">
        <v>925</v>
      </c>
      <c r="D180" s="1" t="s">
        <v>559</v>
      </c>
      <c r="E180" s="1" t="s">
        <v>108</v>
      </c>
      <c r="F180" s="1" t="s">
        <v>911</v>
      </c>
      <c r="G180" s="1" t="s">
        <v>911</v>
      </c>
      <c r="H180" s="1" t="s">
        <v>925</v>
      </c>
      <c r="I180" s="3" t="s">
        <v>595</v>
      </c>
    </row>
    <row r="181" spans="1:9">
      <c r="A181" s="3" t="s">
        <v>926</v>
      </c>
      <c r="B181" s="1" t="s">
        <v>927</v>
      </c>
      <c r="C181" s="1" t="s">
        <v>927</v>
      </c>
      <c r="D181" s="1" t="s">
        <v>559</v>
      </c>
      <c r="E181" s="1" t="s">
        <v>108</v>
      </c>
      <c r="F181" s="1" t="s">
        <v>911</v>
      </c>
      <c r="G181" s="1" t="s">
        <v>911</v>
      </c>
      <c r="H181" s="1" t="s">
        <v>927</v>
      </c>
      <c r="I181" s="3" t="s">
        <v>595</v>
      </c>
    </row>
    <row r="182" spans="1:9">
      <c r="A182" s="3" t="s">
        <v>928</v>
      </c>
      <c r="B182" s="1" t="s">
        <v>929</v>
      </c>
      <c r="C182" s="1" t="s">
        <v>929</v>
      </c>
      <c r="D182" s="1" t="s">
        <v>559</v>
      </c>
      <c r="E182" s="1" t="s">
        <v>108</v>
      </c>
      <c r="F182" s="1" t="s">
        <v>911</v>
      </c>
      <c r="G182" s="1" t="s">
        <v>911</v>
      </c>
      <c r="H182" s="1" t="s">
        <v>929</v>
      </c>
      <c r="I182" s="3" t="s">
        <v>595</v>
      </c>
    </row>
    <row r="183" spans="1:9">
      <c r="A183" s="3" t="s">
        <v>930</v>
      </c>
      <c r="B183" s="1" t="s">
        <v>931</v>
      </c>
      <c r="C183" s="1" t="s">
        <v>931</v>
      </c>
      <c r="D183" s="1" t="s">
        <v>559</v>
      </c>
      <c r="E183" s="1" t="s">
        <v>108</v>
      </c>
      <c r="F183" s="1" t="s">
        <v>911</v>
      </c>
      <c r="G183" s="1" t="s">
        <v>911</v>
      </c>
      <c r="H183" s="1" t="s">
        <v>931</v>
      </c>
      <c r="I183" s="3" t="s">
        <v>595</v>
      </c>
    </row>
    <row r="184" spans="1:9">
      <c r="A184" s="3" t="s">
        <v>932</v>
      </c>
      <c r="B184" s="1" t="s">
        <v>933</v>
      </c>
      <c r="C184" s="1" t="s">
        <v>933</v>
      </c>
      <c r="D184" s="1" t="s">
        <v>559</v>
      </c>
      <c r="E184" s="1" t="s">
        <v>108</v>
      </c>
      <c r="F184" s="1" t="s">
        <v>911</v>
      </c>
      <c r="G184" s="1" t="s">
        <v>911</v>
      </c>
      <c r="H184" s="1" t="s">
        <v>933</v>
      </c>
      <c r="I184" s="3" t="s">
        <v>595</v>
      </c>
    </row>
    <row r="185" spans="1:9">
      <c r="A185" s="3" t="s">
        <v>934</v>
      </c>
      <c r="B185" s="1" t="s">
        <v>935</v>
      </c>
      <c r="C185" s="1" t="s">
        <v>935</v>
      </c>
      <c r="D185" s="1" t="s">
        <v>559</v>
      </c>
      <c r="E185" s="1" t="s">
        <v>108</v>
      </c>
      <c r="F185" s="1" t="s">
        <v>911</v>
      </c>
      <c r="G185" s="1" t="s">
        <v>911</v>
      </c>
      <c r="H185" s="1" t="s">
        <v>935</v>
      </c>
      <c r="I185" s="3" t="s">
        <v>595</v>
      </c>
    </row>
    <row r="186" spans="1:9">
      <c r="A186" s="3" t="s">
        <v>936</v>
      </c>
      <c r="B186" s="1" t="s">
        <v>937</v>
      </c>
      <c r="C186" s="1" t="s">
        <v>937</v>
      </c>
      <c r="D186" s="1" t="s">
        <v>559</v>
      </c>
      <c r="E186" s="1" t="s">
        <v>108</v>
      </c>
      <c r="F186" s="1" t="s">
        <v>911</v>
      </c>
      <c r="G186" s="1" t="s">
        <v>911</v>
      </c>
      <c r="H186" s="1" t="s">
        <v>937</v>
      </c>
      <c r="I186" s="3" t="s">
        <v>595</v>
      </c>
    </row>
    <row r="187" spans="1:9">
      <c r="A187" s="3" t="s">
        <v>938</v>
      </c>
      <c r="B187" s="1" t="s">
        <v>939</v>
      </c>
      <c r="C187" s="1" t="s">
        <v>939</v>
      </c>
      <c r="D187" s="1" t="s">
        <v>559</v>
      </c>
      <c r="E187" s="1" t="s">
        <v>108</v>
      </c>
      <c r="F187" s="1" t="s">
        <v>940</v>
      </c>
      <c r="G187" s="1" t="s">
        <v>940</v>
      </c>
      <c r="H187" s="1" t="s">
        <v>939</v>
      </c>
      <c r="I187" s="3" t="s">
        <v>595</v>
      </c>
    </row>
    <row r="188" spans="1:9">
      <c r="A188" s="3" t="s">
        <v>941</v>
      </c>
      <c r="B188" s="1" t="s">
        <v>942</v>
      </c>
      <c r="C188" s="1" t="s">
        <v>942</v>
      </c>
      <c r="D188" s="1" t="s">
        <v>559</v>
      </c>
      <c r="E188" s="1" t="s">
        <v>108</v>
      </c>
      <c r="F188" s="1" t="s">
        <v>940</v>
      </c>
      <c r="G188" s="1" t="s">
        <v>940</v>
      </c>
      <c r="H188" s="1" t="s">
        <v>942</v>
      </c>
      <c r="I188" s="3" t="s">
        <v>595</v>
      </c>
    </row>
    <row r="189" spans="1:9">
      <c r="A189" s="3" t="s">
        <v>943</v>
      </c>
      <c r="B189" s="1" t="s">
        <v>944</v>
      </c>
      <c r="C189" s="1" t="s">
        <v>944</v>
      </c>
      <c r="D189" s="1" t="s">
        <v>559</v>
      </c>
      <c r="E189" s="1" t="s">
        <v>108</v>
      </c>
      <c r="F189" s="1" t="s">
        <v>940</v>
      </c>
      <c r="G189" s="1" t="s">
        <v>940</v>
      </c>
      <c r="H189" s="1" t="s">
        <v>944</v>
      </c>
      <c r="I189" s="3" t="s">
        <v>595</v>
      </c>
    </row>
    <row r="190" spans="1:9">
      <c r="A190" s="3" t="s">
        <v>945</v>
      </c>
      <c r="B190" s="1" t="s">
        <v>946</v>
      </c>
      <c r="C190" s="1" t="s">
        <v>946</v>
      </c>
      <c r="D190" s="1" t="s">
        <v>559</v>
      </c>
      <c r="E190" s="1" t="s">
        <v>108</v>
      </c>
      <c r="F190" s="1" t="s">
        <v>940</v>
      </c>
      <c r="G190" s="1" t="s">
        <v>940</v>
      </c>
      <c r="H190" s="1" t="s">
        <v>946</v>
      </c>
      <c r="I190" s="3" t="s">
        <v>595</v>
      </c>
    </row>
    <row r="191" spans="1:9">
      <c r="A191" s="3" t="s">
        <v>947</v>
      </c>
      <c r="B191" s="1" t="s">
        <v>948</v>
      </c>
      <c r="C191" s="1" t="s">
        <v>948</v>
      </c>
      <c r="D191" s="1" t="s">
        <v>559</v>
      </c>
      <c r="E191" s="1" t="s">
        <v>108</v>
      </c>
      <c r="F191" s="1" t="s">
        <v>940</v>
      </c>
      <c r="G191" s="1" t="s">
        <v>940</v>
      </c>
      <c r="H191" s="1" t="s">
        <v>948</v>
      </c>
      <c r="I191" s="3" t="s">
        <v>595</v>
      </c>
    </row>
    <row r="192" spans="1:9">
      <c r="A192" s="3" t="s">
        <v>949</v>
      </c>
      <c r="B192" s="1" t="s">
        <v>950</v>
      </c>
      <c r="C192" s="1" t="s">
        <v>950</v>
      </c>
      <c r="D192" s="1" t="s">
        <v>559</v>
      </c>
      <c r="E192" s="1" t="s">
        <v>108</v>
      </c>
      <c r="F192" s="1" t="s">
        <v>940</v>
      </c>
      <c r="G192" s="1" t="s">
        <v>940</v>
      </c>
      <c r="H192" s="1" t="s">
        <v>950</v>
      </c>
      <c r="I192" s="3" t="s">
        <v>595</v>
      </c>
    </row>
    <row r="193" spans="1:9">
      <c r="A193" s="3" t="s">
        <v>951</v>
      </c>
      <c r="B193" s="1" t="s">
        <v>952</v>
      </c>
      <c r="C193" s="1" t="s">
        <v>952</v>
      </c>
      <c r="D193" s="1" t="s">
        <v>559</v>
      </c>
      <c r="E193" s="1" t="s">
        <v>108</v>
      </c>
      <c r="F193" s="1" t="s">
        <v>940</v>
      </c>
      <c r="G193" s="1" t="s">
        <v>940</v>
      </c>
      <c r="H193" s="1" t="s">
        <v>952</v>
      </c>
      <c r="I193" s="3" t="s">
        <v>595</v>
      </c>
    </row>
    <row r="194" spans="1:9">
      <c r="A194" s="3" t="s">
        <v>953</v>
      </c>
      <c r="B194" s="1" t="s">
        <v>954</v>
      </c>
      <c r="C194" s="1" t="s">
        <v>954</v>
      </c>
      <c r="D194" s="1" t="s">
        <v>559</v>
      </c>
      <c r="E194" s="1" t="s">
        <v>108</v>
      </c>
      <c r="F194" s="1" t="s">
        <v>940</v>
      </c>
      <c r="G194" s="1" t="s">
        <v>940</v>
      </c>
      <c r="H194" s="1" t="s">
        <v>954</v>
      </c>
      <c r="I194" s="3" t="s">
        <v>595</v>
      </c>
    </row>
    <row r="195" spans="1:9">
      <c r="A195" s="3" t="s">
        <v>955</v>
      </c>
      <c r="B195" s="1" t="s">
        <v>956</v>
      </c>
      <c r="C195" s="1" t="s">
        <v>956</v>
      </c>
      <c r="D195" s="1" t="s">
        <v>559</v>
      </c>
      <c r="E195" s="1" t="s">
        <v>108</v>
      </c>
      <c r="F195" s="1" t="s">
        <v>940</v>
      </c>
      <c r="G195" s="1" t="s">
        <v>940</v>
      </c>
      <c r="H195" s="1" t="s">
        <v>956</v>
      </c>
      <c r="I195" s="3" t="s">
        <v>595</v>
      </c>
    </row>
    <row r="196" spans="1:9">
      <c r="A196" s="3" t="s">
        <v>957</v>
      </c>
      <c r="B196" s="1" t="s">
        <v>958</v>
      </c>
      <c r="C196" s="1" t="s">
        <v>958</v>
      </c>
      <c r="D196" s="1" t="s">
        <v>559</v>
      </c>
      <c r="E196" s="1" t="s">
        <v>108</v>
      </c>
      <c r="F196" s="1" t="s">
        <v>940</v>
      </c>
      <c r="G196" s="1" t="s">
        <v>940</v>
      </c>
      <c r="H196" s="1" t="s">
        <v>958</v>
      </c>
      <c r="I196" s="3" t="s">
        <v>595</v>
      </c>
    </row>
    <row r="197" spans="1:9">
      <c r="A197" s="3" t="s">
        <v>959</v>
      </c>
      <c r="B197" s="1" t="s">
        <v>960</v>
      </c>
      <c r="C197" s="1" t="s">
        <v>960</v>
      </c>
      <c r="D197" s="1" t="s">
        <v>559</v>
      </c>
      <c r="E197" s="1" t="s">
        <v>108</v>
      </c>
      <c r="F197" s="1" t="s">
        <v>940</v>
      </c>
      <c r="G197" s="1" t="s">
        <v>940</v>
      </c>
      <c r="H197" s="1" t="s">
        <v>960</v>
      </c>
      <c r="I197" s="3" t="s">
        <v>595</v>
      </c>
    </row>
    <row r="198" spans="1:9">
      <c r="A198" s="3" t="s">
        <v>961</v>
      </c>
      <c r="B198" s="1" t="s">
        <v>962</v>
      </c>
      <c r="C198" s="1" t="s">
        <v>962</v>
      </c>
      <c r="D198" s="1" t="s">
        <v>559</v>
      </c>
      <c r="E198" s="1" t="s">
        <v>108</v>
      </c>
      <c r="F198" s="1" t="s">
        <v>963</v>
      </c>
      <c r="G198" s="1" t="s">
        <v>963</v>
      </c>
      <c r="H198" s="1" t="s">
        <v>962</v>
      </c>
      <c r="I198" s="3" t="s">
        <v>595</v>
      </c>
    </row>
    <row r="199" spans="1:9">
      <c r="A199" s="3" t="s">
        <v>964</v>
      </c>
      <c r="B199" s="1" t="s">
        <v>965</v>
      </c>
      <c r="C199" s="1" t="s">
        <v>965</v>
      </c>
      <c r="D199" s="1" t="s">
        <v>559</v>
      </c>
      <c r="E199" s="1" t="s">
        <v>108</v>
      </c>
      <c r="F199" s="1" t="s">
        <v>963</v>
      </c>
      <c r="G199" s="1" t="s">
        <v>963</v>
      </c>
      <c r="H199" s="1" t="s">
        <v>965</v>
      </c>
      <c r="I199" s="3" t="s">
        <v>595</v>
      </c>
    </row>
    <row r="200" spans="1:9">
      <c r="A200" s="3" t="s">
        <v>966</v>
      </c>
      <c r="B200" s="1" t="s">
        <v>967</v>
      </c>
      <c r="C200" s="1" t="s">
        <v>967</v>
      </c>
      <c r="D200" s="1" t="s">
        <v>559</v>
      </c>
      <c r="E200" s="1" t="s">
        <v>108</v>
      </c>
      <c r="F200" s="1" t="s">
        <v>963</v>
      </c>
      <c r="G200" s="1" t="s">
        <v>963</v>
      </c>
      <c r="H200" s="1" t="s">
        <v>967</v>
      </c>
      <c r="I200" s="3" t="s">
        <v>595</v>
      </c>
    </row>
    <row r="201" spans="1:9">
      <c r="A201" s="3" t="s">
        <v>968</v>
      </c>
      <c r="B201" s="1" t="s">
        <v>969</v>
      </c>
      <c r="C201" s="1" t="s">
        <v>969</v>
      </c>
      <c r="D201" s="1" t="s">
        <v>559</v>
      </c>
      <c r="E201" s="1" t="s">
        <v>108</v>
      </c>
      <c r="F201" s="1" t="s">
        <v>963</v>
      </c>
      <c r="G201" s="1" t="s">
        <v>963</v>
      </c>
      <c r="H201" s="1" t="s">
        <v>969</v>
      </c>
      <c r="I201" s="3" t="s">
        <v>595</v>
      </c>
    </row>
    <row r="202" spans="1:9">
      <c r="A202" s="3" t="s">
        <v>970</v>
      </c>
      <c r="B202" s="1" t="s">
        <v>971</v>
      </c>
      <c r="C202" s="1" t="s">
        <v>971</v>
      </c>
      <c r="D202" s="1" t="s">
        <v>559</v>
      </c>
      <c r="E202" s="1" t="s">
        <v>108</v>
      </c>
      <c r="F202" s="1" t="s">
        <v>963</v>
      </c>
      <c r="G202" s="1" t="s">
        <v>963</v>
      </c>
      <c r="H202" s="1" t="s">
        <v>971</v>
      </c>
      <c r="I202" s="3" t="s">
        <v>595</v>
      </c>
    </row>
    <row r="203" spans="1:9">
      <c r="A203" s="3" t="s">
        <v>972</v>
      </c>
      <c r="B203" s="1" t="s">
        <v>973</v>
      </c>
      <c r="C203" s="1" t="s">
        <v>973</v>
      </c>
      <c r="D203" s="1" t="s">
        <v>559</v>
      </c>
      <c r="E203" s="1" t="s">
        <v>108</v>
      </c>
      <c r="F203" s="1" t="s">
        <v>963</v>
      </c>
      <c r="G203" s="1" t="s">
        <v>963</v>
      </c>
      <c r="H203" s="1" t="s">
        <v>973</v>
      </c>
      <c r="I203" s="3" t="s">
        <v>595</v>
      </c>
    </row>
    <row r="204" spans="1:9">
      <c r="A204" s="3" t="s">
        <v>974</v>
      </c>
      <c r="B204" s="1" t="s">
        <v>975</v>
      </c>
      <c r="C204" s="1" t="s">
        <v>975</v>
      </c>
      <c r="D204" s="1" t="s">
        <v>559</v>
      </c>
      <c r="E204" s="1" t="s">
        <v>108</v>
      </c>
      <c r="F204" s="1" t="s">
        <v>963</v>
      </c>
      <c r="G204" s="1" t="s">
        <v>963</v>
      </c>
      <c r="H204" s="1" t="s">
        <v>975</v>
      </c>
      <c r="I204" s="3" t="s">
        <v>595</v>
      </c>
    </row>
    <row r="205" spans="1:9">
      <c r="A205" s="3" t="s">
        <v>976</v>
      </c>
      <c r="B205" s="1" t="s">
        <v>977</v>
      </c>
      <c r="C205" s="1" t="s">
        <v>977</v>
      </c>
      <c r="D205" s="1" t="s">
        <v>559</v>
      </c>
      <c r="E205" s="1" t="s">
        <v>108</v>
      </c>
      <c r="F205" s="1" t="s">
        <v>963</v>
      </c>
      <c r="G205" s="1" t="s">
        <v>963</v>
      </c>
      <c r="H205" s="1" t="s">
        <v>977</v>
      </c>
      <c r="I205" s="3" t="s">
        <v>595</v>
      </c>
    </row>
    <row r="206" spans="1:9">
      <c r="A206" s="3" t="s">
        <v>978</v>
      </c>
      <c r="B206" s="1" t="s">
        <v>979</v>
      </c>
      <c r="C206" s="1" t="s">
        <v>979</v>
      </c>
      <c r="D206" s="1" t="s">
        <v>559</v>
      </c>
      <c r="E206" s="1" t="s">
        <v>108</v>
      </c>
      <c r="F206" s="1" t="s">
        <v>980</v>
      </c>
      <c r="G206" s="1" t="s">
        <v>980</v>
      </c>
      <c r="H206" s="1" t="s">
        <v>979</v>
      </c>
      <c r="I206" s="3" t="s">
        <v>595</v>
      </c>
    </row>
    <row r="207" spans="1:9">
      <c r="A207" s="3" t="s">
        <v>981</v>
      </c>
      <c r="B207" s="1" t="s">
        <v>982</v>
      </c>
      <c r="C207" s="1" t="s">
        <v>982</v>
      </c>
      <c r="D207" s="1" t="s">
        <v>559</v>
      </c>
      <c r="E207" s="1" t="s">
        <v>108</v>
      </c>
      <c r="F207" s="1" t="s">
        <v>980</v>
      </c>
      <c r="G207" s="1" t="s">
        <v>980</v>
      </c>
      <c r="H207" s="1" t="s">
        <v>982</v>
      </c>
      <c r="I207" s="3" t="s">
        <v>595</v>
      </c>
    </row>
    <row r="208" spans="1:9">
      <c r="A208" s="3" t="s">
        <v>983</v>
      </c>
      <c r="B208" s="1" t="s">
        <v>984</v>
      </c>
      <c r="C208" s="1" t="s">
        <v>984</v>
      </c>
      <c r="D208" s="1" t="s">
        <v>559</v>
      </c>
      <c r="E208" s="1" t="s">
        <v>108</v>
      </c>
      <c r="F208" s="1" t="s">
        <v>980</v>
      </c>
      <c r="G208" s="1" t="s">
        <v>980</v>
      </c>
      <c r="H208" s="1" t="s">
        <v>984</v>
      </c>
      <c r="I208" s="3" t="s">
        <v>595</v>
      </c>
    </row>
    <row r="209" spans="1:9">
      <c r="A209" s="3" t="s">
        <v>985</v>
      </c>
      <c r="B209" s="1" t="s">
        <v>986</v>
      </c>
      <c r="C209" s="1" t="s">
        <v>986</v>
      </c>
      <c r="D209" s="1" t="s">
        <v>559</v>
      </c>
      <c r="E209" s="1" t="s">
        <v>108</v>
      </c>
      <c r="F209" s="1" t="s">
        <v>980</v>
      </c>
      <c r="G209" s="1" t="s">
        <v>980</v>
      </c>
      <c r="H209" s="1" t="s">
        <v>986</v>
      </c>
      <c r="I209" s="3" t="s">
        <v>595</v>
      </c>
    </row>
    <row r="210" spans="1:9">
      <c r="A210" s="3" t="s">
        <v>987</v>
      </c>
      <c r="B210" s="1" t="s">
        <v>988</v>
      </c>
      <c r="C210" s="1" t="s">
        <v>988</v>
      </c>
      <c r="D210" s="1" t="s">
        <v>559</v>
      </c>
      <c r="E210" s="1" t="s">
        <v>108</v>
      </c>
      <c r="F210" s="1" t="s">
        <v>980</v>
      </c>
      <c r="G210" s="1" t="s">
        <v>980</v>
      </c>
      <c r="H210" s="1" t="s">
        <v>988</v>
      </c>
      <c r="I210" s="3" t="s">
        <v>595</v>
      </c>
    </row>
    <row r="211" spans="1:9">
      <c r="A211" s="3" t="s">
        <v>989</v>
      </c>
      <c r="B211" s="1" t="s">
        <v>990</v>
      </c>
      <c r="C211" s="1" t="s">
        <v>990</v>
      </c>
      <c r="D211" s="1" t="s">
        <v>559</v>
      </c>
      <c r="E211" s="1" t="s">
        <v>108</v>
      </c>
      <c r="F211" s="1" t="s">
        <v>980</v>
      </c>
      <c r="G211" s="1" t="s">
        <v>980</v>
      </c>
      <c r="H211" s="1" t="s">
        <v>990</v>
      </c>
      <c r="I211" s="3" t="s">
        <v>595</v>
      </c>
    </row>
    <row r="212" spans="1:9">
      <c r="A212" s="3" t="s">
        <v>991</v>
      </c>
      <c r="B212" s="1" t="s">
        <v>992</v>
      </c>
      <c r="C212" s="1" t="s">
        <v>992</v>
      </c>
      <c r="D212" s="1" t="s">
        <v>559</v>
      </c>
      <c r="E212" s="1" t="s">
        <v>108</v>
      </c>
      <c r="F212" s="1" t="s">
        <v>980</v>
      </c>
      <c r="G212" s="1" t="s">
        <v>980</v>
      </c>
      <c r="H212" s="1" t="s">
        <v>992</v>
      </c>
      <c r="I212" s="3" t="s">
        <v>595</v>
      </c>
    </row>
    <row r="213" spans="1:9">
      <c r="A213" s="3" t="s">
        <v>993</v>
      </c>
      <c r="B213" s="1" t="s">
        <v>994</v>
      </c>
      <c r="C213" s="1" t="s">
        <v>994</v>
      </c>
      <c r="D213" s="1" t="s">
        <v>559</v>
      </c>
      <c r="E213" s="1" t="s">
        <v>108</v>
      </c>
      <c r="F213" s="1" t="s">
        <v>980</v>
      </c>
      <c r="G213" s="1" t="s">
        <v>980</v>
      </c>
      <c r="H213" s="1" t="s">
        <v>994</v>
      </c>
      <c r="I213" s="3" t="s">
        <v>595</v>
      </c>
    </row>
    <row r="214" spans="1:9">
      <c r="A214" s="3" t="s">
        <v>995</v>
      </c>
      <c r="B214" s="1" t="s">
        <v>996</v>
      </c>
      <c r="C214" s="1" t="s">
        <v>996</v>
      </c>
      <c r="D214" s="1" t="s">
        <v>559</v>
      </c>
      <c r="E214" s="1" t="s">
        <v>108</v>
      </c>
      <c r="F214" s="1" t="s">
        <v>980</v>
      </c>
      <c r="G214" s="1" t="s">
        <v>980</v>
      </c>
      <c r="H214" s="1" t="s">
        <v>996</v>
      </c>
      <c r="I214" s="3" t="s">
        <v>595</v>
      </c>
    </row>
    <row r="215" spans="1:9">
      <c r="A215" s="3" t="s">
        <v>997</v>
      </c>
      <c r="B215" s="1" t="s">
        <v>998</v>
      </c>
      <c r="C215" s="1" t="s">
        <v>998</v>
      </c>
      <c r="D215" s="1" t="s">
        <v>559</v>
      </c>
      <c r="E215" s="1" t="s">
        <v>108</v>
      </c>
      <c r="F215" s="1" t="s">
        <v>980</v>
      </c>
      <c r="G215" s="1" t="s">
        <v>980</v>
      </c>
      <c r="H215" s="1" t="s">
        <v>998</v>
      </c>
      <c r="I215" s="3" t="s">
        <v>595</v>
      </c>
    </row>
    <row r="216" spans="1:9">
      <c r="A216" s="3" t="s">
        <v>999</v>
      </c>
      <c r="B216" s="1" t="s">
        <v>1000</v>
      </c>
      <c r="C216" s="1" t="s">
        <v>1000</v>
      </c>
      <c r="D216" s="1" t="s">
        <v>559</v>
      </c>
      <c r="E216" s="1" t="s">
        <v>108</v>
      </c>
      <c r="F216" s="1" t="s">
        <v>980</v>
      </c>
      <c r="G216" s="1" t="s">
        <v>980</v>
      </c>
      <c r="H216" s="1" t="s">
        <v>1000</v>
      </c>
      <c r="I216" s="3" t="s">
        <v>595</v>
      </c>
    </row>
    <row r="217" spans="1:9">
      <c r="A217" s="3" t="s">
        <v>1001</v>
      </c>
      <c r="B217" s="1" t="s">
        <v>1002</v>
      </c>
      <c r="C217" s="1" t="s">
        <v>1002</v>
      </c>
      <c r="D217" s="1" t="s">
        <v>559</v>
      </c>
      <c r="E217" s="1" t="s">
        <v>108</v>
      </c>
      <c r="F217" s="1" t="s">
        <v>980</v>
      </c>
      <c r="G217" s="1" t="s">
        <v>980</v>
      </c>
      <c r="H217" s="1" t="s">
        <v>1002</v>
      </c>
      <c r="I217" s="3" t="s">
        <v>595</v>
      </c>
    </row>
    <row r="218" spans="1:9">
      <c r="A218" s="3" t="s">
        <v>1003</v>
      </c>
      <c r="B218" s="1" t="s">
        <v>1004</v>
      </c>
      <c r="C218" s="1" t="s">
        <v>1004</v>
      </c>
      <c r="D218" s="1" t="s">
        <v>559</v>
      </c>
      <c r="E218" s="1" t="s">
        <v>108</v>
      </c>
      <c r="F218" s="1" t="s">
        <v>980</v>
      </c>
      <c r="G218" s="1" t="s">
        <v>980</v>
      </c>
      <c r="H218" s="1" t="s">
        <v>1004</v>
      </c>
      <c r="I218" s="3" t="s">
        <v>595</v>
      </c>
    </row>
    <row r="219" spans="1:9">
      <c r="A219" s="3" t="s">
        <v>1005</v>
      </c>
      <c r="B219" s="1" t="s">
        <v>1006</v>
      </c>
      <c r="C219" s="1" t="s">
        <v>1006</v>
      </c>
      <c r="D219" s="1" t="s">
        <v>559</v>
      </c>
      <c r="E219" s="1" t="s">
        <v>108</v>
      </c>
      <c r="F219" s="1" t="s">
        <v>980</v>
      </c>
      <c r="G219" s="1" t="s">
        <v>980</v>
      </c>
      <c r="H219" s="1" t="s">
        <v>1006</v>
      </c>
      <c r="I219" s="3" t="s">
        <v>595</v>
      </c>
    </row>
    <row r="220" spans="1:9">
      <c r="A220" s="3" t="s">
        <v>1007</v>
      </c>
      <c r="B220" s="1" t="s">
        <v>1008</v>
      </c>
      <c r="C220" s="1" t="s">
        <v>1008</v>
      </c>
      <c r="D220" s="1" t="s">
        <v>559</v>
      </c>
      <c r="E220" s="1" t="s">
        <v>108</v>
      </c>
      <c r="F220" s="1" t="s">
        <v>1009</v>
      </c>
      <c r="G220" s="1" t="s">
        <v>1009</v>
      </c>
      <c r="H220" s="1" t="s">
        <v>1008</v>
      </c>
      <c r="I220" s="3" t="s">
        <v>595</v>
      </c>
    </row>
    <row r="221" spans="1:9">
      <c r="A221" s="3" t="s">
        <v>1010</v>
      </c>
      <c r="B221" s="1" t="s">
        <v>1011</v>
      </c>
      <c r="C221" s="1" t="s">
        <v>1011</v>
      </c>
      <c r="D221" s="1" t="s">
        <v>559</v>
      </c>
      <c r="E221" s="1" t="s">
        <v>108</v>
      </c>
      <c r="F221" s="1" t="s">
        <v>1009</v>
      </c>
      <c r="G221" s="1" t="s">
        <v>1009</v>
      </c>
      <c r="H221" s="1" t="s">
        <v>1011</v>
      </c>
      <c r="I221" s="3" t="s">
        <v>595</v>
      </c>
    </row>
    <row r="222" spans="1:9">
      <c r="A222" s="3" t="s">
        <v>1012</v>
      </c>
      <c r="B222" s="1" t="s">
        <v>1013</v>
      </c>
      <c r="C222" s="1" t="s">
        <v>1013</v>
      </c>
      <c r="D222" s="1" t="s">
        <v>559</v>
      </c>
      <c r="E222" s="1" t="s">
        <v>108</v>
      </c>
      <c r="F222" s="1" t="s">
        <v>1009</v>
      </c>
      <c r="G222" s="1" t="s">
        <v>1009</v>
      </c>
      <c r="H222" s="1" t="s">
        <v>1013</v>
      </c>
      <c r="I222" s="3" t="s">
        <v>595</v>
      </c>
    </row>
    <row r="223" spans="1:9">
      <c r="A223" s="3" t="s">
        <v>1014</v>
      </c>
      <c r="B223" s="1" t="s">
        <v>1015</v>
      </c>
      <c r="C223" s="1" t="s">
        <v>1015</v>
      </c>
      <c r="D223" s="1" t="s">
        <v>559</v>
      </c>
      <c r="E223" s="1" t="s">
        <v>108</v>
      </c>
      <c r="F223" s="1" t="s">
        <v>1009</v>
      </c>
      <c r="G223" s="1" t="s">
        <v>1009</v>
      </c>
      <c r="H223" s="1" t="s">
        <v>1015</v>
      </c>
      <c r="I223" s="3" t="s">
        <v>595</v>
      </c>
    </row>
    <row r="224" spans="1:9">
      <c r="A224" s="3" t="s">
        <v>1016</v>
      </c>
      <c r="B224" s="1" t="s">
        <v>652</v>
      </c>
      <c r="C224" s="1" t="s">
        <v>652</v>
      </c>
      <c r="D224" s="1" t="s">
        <v>559</v>
      </c>
      <c r="E224" s="1" t="s">
        <v>108</v>
      </c>
      <c r="F224" s="1" t="s">
        <v>652</v>
      </c>
      <c r="G224" s="1" t="s">
        <v>652</v>
      </c>
      <c r="H224" s="1" t="s">
        <v>652</v>
      </c>
      <c r="I224" s="3" t="s">
        <v>595</v>
      </c>
    </row>
    <row r="225" spans="1:9">
      <c r="A225" s="3" t="s">
        <v>1017</v>
      </c>
      <c r="B225" s="1" t="s">
        <v>1018</v>
      </c>
      <c r="C225" s="1" t="s">
        <v>1018</v>
      </c>
      <c r="D225" s="1" t="s">
        <v>559</v>
      </c>
      <c r="E225" s="1" t="s">
        <v>108</v>
      </c>
      <c r="F225" s="1" t="s">
        <v>1009</v>
      </c>
      <c r="G225" s="1" t="s">
        <v>1009</v>
      </c>
      <c r="H225" s="1" t="s">
        <v>1018</v>
      </c>
      <c r="I225" s="3" t="s">
        <v>595</v>
      </c>
    </row>
    <row r="226" spans="1:9">
      <c r="A226" s="3" t="s">
        <v>1019</v>
      </c>
      <c r="B226" s="1" t="s">
        <v>1020</v>
      </c>
      <c r="C226" s="1" t="s">
        <v>1020</v>
      </c>
      <c r="D226" s="1" t="s">
        <v>559</v>
      </c>
      <c r="E226" s="1" t="s">
        <v>108</v>
      </c>
      <c r="F226" s="1" t="s">
        <v>1009</v>
      </c>
      <c r="G226" s="1" t="s">
        <v>1009</v>
      </c>
      <c r="H226" s="1" t="s">
        <v>1020</v>
      </c>
      <c r="I226" s="3" t="s">
        <v>595</v>
      </c>
    </row>
    <row r="227" spans="1:9">
      <c r="A227" s="3" t="s">
        <v>1021</v>
      </c>
      <c r="B227" s="1" t="s">
        <v>1022</v>
      </c>
      <c r="C227" s="1" t="s">
        <v>1022</v>
      </c>
      <c r="D227" s="1" t="s">
        <v>559</v>
      </c>
      <c r="E227" s="1" t="s">
        <v>108</v>
      </c>
      <c r="F227" s="1" t="s">
        <v>1009</v>
      </c>
      <c r="G227" s="1" t="s">
        <v>1009</v>
      </c>
      <c r="H227" s="1" t="s">
        <v>1022</v>
      </c>
      <c r="I227" s="3" t="s">
        <v>595</v>
      </c>
    </row>
    <row r="228" spans="1:9">
      <c r="A228" s="3" t="s">
        <v>1023</v>
      </c>
      <c r="B228" s="1" t="s">
        <v>1024</v>
      </c>
      <c r="C228" s="1" t="s">
        <v>1024</v>
      </c>
      <c r="D228" s="1" t="s">
        <v>559</v>
      </c>
      <c r="E228" s="1" t="s">
        <v>108</v>
      </c>
      <c r="F228" s="1" t="s">
        <v>1009</v>
      </c>
      <c r="G228" s="1" t="s">
        <v>1009</v>
      </c>
      <c r="H228" s="1" t="s">
        <v>1024</v>
      </c>
      <c r="I228" s="3" t="s">
        <v>595</v>
      </c>
    </row>
    <row r="229" spans="1:9">
      <c r="A229" s="3" t="s">
        <v>1025</v>
      </c>
      <c r="B229" s="1" t="s">
        <v>1026</v>
      </c>
      <c r="C229" s="1" t="s">
        <v>1026</v>
      </c>
      <c r="D229" s="1" t="s">
        <v>559</v>
      </c>
      <c r="E229" s="1" t="s">
        <v>108</v>
      </c>
      <c r="F229" s="1" t="s">
        <v>1009</v>
      </c>
      <c r="G229" s="1" t="s">
        <v>1009</v>
      </c>
      <c r="H229" s="1" t="s">
        <v>1026</v>
      </c>
      <c r="I229" s="3" t="s">
        <v>595</v>
      </c>
    </row>
    <row r="230" spans="1:9">
      <c r="A230" s="3" t="s">
        <v>1027</v>
      </c>
      <c r="B230" s="1" t="s">
        <v>1028</v>
      </c>
      <c r="C230" s="1" t="s">
        <v>1028</v>
      </c>
      <c r="D230" s="1" t="s">
        <v>559</v>
      </c>
      <c r="E230" s="1" t="s">
        <v>108</v>
      </c>
      <c r="F230" s="1" t="s">
        <v>1009</v>
      </c>
      <c r="G230" s="1" t="s">
        <v>1009</v>
      </c>
      <c r="H230" s="1" t="s">
        <v>1028</v>
      </c>
      <c r="I230" s="3" t="s">
        <v>595</v>
      </c>
    </row>
    <row r="231" spans="1:9">
      <c r="A231" s="3" t="s">
        <v>1029</v>
      </c>
      <c r="B231" s="1" t="s">
        <v>1030</v>
      </c>
      <c r="C231" s="1" t="s">
        <v>1030</v>
      </c>
      <c r="D231" s="1" t="s">
        <v>559</v>
      </c>
      <c r="E231" s="1" t="s">
        <v>108</v>
      </c>
      <c r="F231" s="1" t="s">
        <v>1009</v>
      </c>
      <c r="G231" s="1" t="s">
        <v>1009</v>
      </c>
      <c r="H231" s="1" t="s">
        <v>1030</v>
      </c>
      <c r="I231" s="3" t="s">
        <v>595</v>
      </c>
    </row>
    <row r="232" spans="1:9">
      <c r="A232" s="3" t="s">
        <v>1031</v>
      </c>
      <c r="B232" s="1" t="s">
        <v>1032</v>
      </c>
      <c r="C232" s="1" t="s">
        <v>1032</v>
      </c>
      <c r="D232" s="1" t="s">
        <v>559</v>
      </c>
      <c r="E232" s="1" t="s">
        <v>108</v>
      </c>
      <c r="F232" s="1" t="s">
        <v>1009</v>
      </c>
      <c r="G232" s="1" t="s">
        <v>1009</v>
      </c>
      <c r="H232" s="1" t="s">
        <v>1032</v>
      </c>
      <c r="I232" s="3" t="s">
        <v>595</v>
      </c>
    </row>
    <row r="233" spans="1:9">
      <c r="A233" s="3" t="s">
        <v>1033</v>
      </c>
      <c r="B233" s="1" t="s">
        <v>1034</v>
      </c>
      <c r="C233" s="1" t="s">
        <v>1034</v>
      </c>
      <c r="D233" s="1" t="s">
        <v>559</v>
      </c>
      <c r="E233" s="1" t="s">
        <v>108</v>
      </c>
      <c r="F233" s="1" t="s">
        <v>1009</v>
      </c>
      <c r="G233" s="1" t="s">
        <v>1009</v>
      </c>
      <c r="H233" s="1" t="s">
        <v>1034</v>
      </c>
      <c r="I233" s="3" t="s">
        <v>595</v>
      </c>
    </row>
    <row r="234" spans="1:9">
      <c r="A234" s="3" t="s">
        <v>1035</v>
      </c>
      <c r="B234" s="1" t="s">
        <v>1036</v>
      </c>
      <c r="C234" s="1" t="s">
        <v>1036</v>
      </c>
      <c r="D234" s="1" t="s">
        <v>559</v>
      </c>
      <c r="E234" s="1" t="s">
        <v>108</v>
      </c>
      <c r="F234" s="1" t="s">
        <v>1009</v>
      </c>
      <c r="G234" s="1" t="s">
        <v>1009</v>
      </c>
      <c r="H234" s="1" t="s">
        <v>1036</v>
      </c>
      <c r="I234" s="3" t="s">
        <v>595</v>
      </c>
    </row>
    <row r="235" spans="1:9">
      <c r="A235" s="3" t="s">
        <v>1037</v>
      </c>
      <c r="B235" s="1" t="s">
        <v>1038</v>
      </c>
      <c r="C235" s="1" t="s">
        <v>1038</v>
      </c>
      <c r="D235" s="1" t="s">
        <v>559</v>
      </c>
      <c r="E235" s="1" t="s">
        <v>108</v>
      </c>
      <c r="F235" s="1" t="s">
        <v>1009</v>
      </c>
      <c r="G235" s="1" t="s">
        <v>1009</v>
      </c>
      <c r="H235" s="1" t="s">
        <v>1038</v>
      </c>
      <c r="I235" s="3" t="s">
        <v>595</v>
      </c>
    </row>
    <row r="236" spans="1:9">
      <c r="A236" s="3" t="s">
        <v>1039</v>
      </c>
      <c r="B236" s="1" t="s">
        <v>1040</v>
      </c>
      <c r="C236" s="1" t="s">
        <v>1040</v>
      </c>
      <c r="D236" s="1" t="s">
        <v>559</v>
      </c>
      <c r="E236" s="1" t="s">
        <v>108</v>
      </c>
      <c r="F236" s="1" t="s">
        <v>1009</v>
      </c>
      <c r="G236" s="1" t="s">
        <v>1009</v>
      </c>
      <c r="H236" s="1" t="s">
        <v>1040</v>
      </c>
      <c r="I236" s="3" t="s">
        <v>595</v>
      </c>
    </row>
    <row r="237" spans="1:9">
      <c r="A237" s="3" t="s">
        <v>1041</v>
      </c>
      <c r="B237" s="1" t="s">
        <v>1042</v>
      </c>
      <c r="C237" s="1" t="s">
        <v>1042</v>
      </c>
      <c r="D237" s="1" t="s">
        <v>559</v>
      </c>
      <c r="E237" s="1" t="s">
        <v>108</v>
      </c>
      <c r="F237" s="1" t="s">
        <v>1009</v>
      </c>
      <c r="G237" s="1" t="s">
        <v>1009</v>
      </c>
      <c r="H237" s="1" t="s">
        <v>1042</v>
      </c>
      <c r="I237" s="3" t="s">
        <v>595</v>
      </c>
    </row>
    <row r="238" spans="1:9">
      <c r="A238" s="3" t="s">
        <v>1043</v>
      </c>
      <c r="B238" s="1" t="s">
        <v>1044</v>
      </c>
      <c r="C238" s="1" t="s">
        <v>1044</v>
      </c>
      <c r="D238" s="1" t="s">
        <v>559</v>
      </c>
      <c r="E238" s="1" t="s">
        <v>108</v>
      </c>
      <c r="F238" s="1" t="s">
        <v>1045</v>
      </c>
      <c r="G238" s="1" t="s">
        <v>1045</v>
      </c>
      <c r="H238" s="1" t="s">
        <v>1044</v>
      </c>
      <c r="I238" s="3" t="s">
        <v>595</v>
      </c>
    </row>
    <row r="239" spans="1:9">
      <c r="A239" s="3" t="s">
        <v>1046</v>
      </c>
      <c r="B239" s="1" t="s">
        <v>1047</v>
      </c>
      <c r="C239" s="1" t="s">
        <v>1047</v>
      </c>
      <c r="D239" s="1" t="s">
        <v>559</v>
      </c>
      <c r="E239" s="1" t="s">
        <v>108</v>
      </c>
      <c r="F239" s="1" t="s">
        <v>1045</v>
      </c>
      <c r="G239" s="1" t="s">
        <v>1045</v>
      </c>
      <c r="H239" s="1" t="s">
        <v>1047</v>
      </c>
      <c r="I239" s="3" t="s">
        <v>595</v>
      </c>
    </row>
    <row r="240" spans="1:9">
      <c r="A240" s="3" t="s">
        <v>1048</v>
      </c>
      <c r="B240" s="1" t="s">
        <v>1049</v>
      </c>
      <c r="C240" s="1" t="s">
        <v>1049</v>
      </c>
      <c r="D240" s="1" t="s">
        <v>559</v>
      </c>
      <c r="E240" s="1" t="s">
        <v>108</v>
      </c>
      <c r="F240" s="1" t="s">
        <v>1045</v>
      </c>
      <c r="G240" s="1" t="s">
        <v>1045</v>
      </c>
      <c r="H240" s="1" t="s">
        <v>1049</v>
      </c>
      <c r="I240" s="3" t="s">
        <v>595</v>
      </c>
    </row>
    <row r="241" spans="1:9">
      <c r="A241" s="3" t="s">
        <v>1050</v>
      </c>
      <c r="B241" s="1" t="s">
        <v>1051</v>
      </c>
      <c r="C241" s="1" t="s">
        <v>1051</v>
      </c>
      <c r="D241" s="1" t="s">
        <v>559</v>
      </c>
      <c r="E241" s="1" t="s">
        <v>108</v>
      </c>
      <c r="F241" s="1" t="s">
        <v>1045</v>
      </c>
      <c r="G241" s="1" t="s">
        <v>1045</v>
      </c>
      <c r="H241" s="1" t="s">
        <v>1051</v>
      </c>
      <c r="I241" s="3" t="s">
        <v>595</v>
      </c>
    </row>
    <row r="242" spans="1:9">
      <c r="A242" s="3" t="s">
        <v>1052</v>
      </c>
      <c r="B242" s="1" t="s">
        <v>1053</v>
      </c>
      <c r="C242" s="1" t="s">
        <v>1053</v>
      </c>
      <c r="D242" s="1" t="s">
        <v>559</v>
      </c>
      <c r="E242" s="1" t="s">
        <v>108</v>
      </c>
      <c r="F242" s="1" t="s">
        <v>1045</v>
      </c>
      <c r="G242" s="1" t="s">
        <v>1045</v>
      </c>
      <c r="H242" s="1" t="s">
        <v>1053</v>
      </c>
      <c r="I242" s="3" t="s">
        <v>595</v>
      </c>
    </row>
    <row r="243" spans="1:9">
      <c r="A243" s="3" t="s">
        <v>1054</v>
      </c>
      <c r="B243" s="1" t="s">
        <v>1055</v>
      </c>
      <c r="C243" s="1" t="s">
        <v>1055</v>
      </c>
      <c r="D243" s="1" t="s">
        <v>559</v>
      </c>
      <c r="E243" s="1" t="s">
        <v>108</v>
      </c>
      <c r="F243" s="1" t="s">
        <v>1045</v>
      </c>
      <c r="G243" s="1" t="s">
        <v>1045</v>
      </c>
      <c r="H243" s="1" t="s">
        <v>1055</v>
      </c>
      <c r="I243" s="3" t="s">
        <v>595</v>
      </c>
    </row>
    <row r="244" spans="1:9">
      <c r="A244" s="3" t="s">
        <v>1056</v>
      </c>
      <c r="B244" s="1" t="s">
        <v>1057</v>
      </c>
      <c r="C244" s="1" t="s">
        <v>1057</v>
      </c>
      <c r="D244" s="1" t="s">
        <v>559</v>
      </c>
      <c r="E244" s="1" t="s">
        <v>108</v>
      </c>
      <c r="F244" s="1" t="s">
        <v>698</v>
      </c>
      <c r="G244" s="1" t="s">
        <v>1058</v>
      </c>
      <c r="H244" s="1" t="s">
        <v>1057</v>
      </c>
      <c r="I244" s="3" t="s">
        <v>595</v>
      </c>
    </row>
    <row r="245" spans="1:9">
      <c r="A245" s="3" t="s">
        <v>1059</v>
      </c>
      <c r="B245" s="1" t="s">
        <v>751</v>
      </c>
      <c r="C245" s="1" t="s">
        <v>751</v>
      </c>
      <c r="D245" s="1" t="s">
        <v>559</v>
      </c>
      <c r="E245" s="1" t="s">
        <v>108</v>
      </c>
      <c r="F245" s="1" t="s">
        <v>729</v>
      </c>
      <c r="G245" s="1" t="s">
        <v>729</v>
      </c>
      <c r="H245" s="1" t="s">
        <v>751</v>
      </c>
      <c r="I245" s="3" t="s">
        <v>595</v>
      </c>
    </row>
    <row r="246" spans="1:9">
      <c r="A246" s="3" t="s">
        <v>1060</v>
      </c>
      <c r="B246" s="1" t="s">
        <v>735</v>
      </c>
      <c r="C246" s="1" t="s">
        <v>735</v>
      </c>
      <c r="D246" s="1" t="s">
        <v>559</v>
      </c>
      <c r="E246" s="1" t="s">
        <v>108</v>
      </c>
      <c r="F246" s="1" t="s">
        <v>729</v>
      </c>
      <c r="G246" s="1" t="s">
        <v>729</v>
      </c>
      <c r="H246" s="1" t="s">
        <v>735</v>
      </c>
      <c r="I246" s="3" t="s">
        <v>595</v>
      </c>
    </row>
    <row r="247" spans="1:9">
      <c r="A247" s="3" t="s">
        <v>1061</v>
      </c>
      <c r="B247" s="1" t="s">
        <v>757</v>
      </c>
      <c r="C247" s="1" t="s">
        <v>757</v>
      </c>
      <c r="D247" s="1" t="s">
        <v>559</v>
      </c>
      <c r="E247" s="1" t="s">
        <v>108</v>
      </c>
      <c r="F247" s="1" t="s">
        <v>729</v>
      </c>
      <c r="G247" s="1" t="s">
        <v>729</v>
      </c>
      <c r="H247" s="1" t="s">
        <v>757</v>
      </c>
      <c r="I247" s="3" t="s">
        <v>595</v>
      </c>
    </row>
    <row r="248" spans="1:9">
      <c r="A248" s="3" t="s">
        <v>1062</v>
      </c>
      <c r="B248" s="1" t="s">
        <v>747</v>
      </c>
      <c r="C248" s="1" t="s">
        <v>747</v>
      </c>
      <c r="D248" s="1" t="s">
        <v>559</v>
      </c>
      <c r="E248" s="1" t="s">
        <v>108</v>
      </c>
      <c r="F248" s="1" t="s">
        <v>729</v>
      </c>
      <c r="G248" s="1" t="s">
        <v>729</v>
      </c>
      <c r="H248" s="1" t="s">
        <v>747</v>
      </c>
      <c r="I248" s="3" t="s">
        <v>595</v>
      </c>
    </row>
    <row r="249" spans="1:9">
      <c r="A249" s="3" t="s">
        <v>1063</v>
      </c>
      <c r="B249" s="1" t="s">
        <v>741</v>
      </c>
      <c r="C249" s="1" t="s">
        <v>741</v>
      </c>
      <c r="D249" s="1" t="s">
        <v>559</v>
      </c>
      <c r="E249" s="1" t="s">
        <v>108</v>
      </c>
      <c r="F249" s="1" t="s">
        <v>729</v>
      </c>
      <c r="G249" s="1" t="s">
        <v>729</v>
      </c>
      <c r="H249" s="1" t="s">
        <v>741</v>
      </c>
      <c r="I249" s="3" t="s">
        <v>595</v>
      </c>
    </row>
    <row r="250" spans="1:9">
      <c r="A250" s="3" t="s">
        <v>1064</v>
      </c>
      <c r="B250" s="1" t="s">
        <v>745</v>
      </c>
      <c r="C250" s="1" t="s">
        <v>745</v>
      </c>
      <c r="D250" s="1" t="s">
        <v>559</v>
      </c>
      <c r="E250" s="1" t="s">
        <v>108</v>
      </c>
      <c r="F250" s="1" t="s">
        <v>729</v>
      </c>
      <c r="G250" s="1" t="s">
        <v>729</v>
      </c>
      <c r="H250" s="1" t="s">
        <v>745</v>
      </c>
      <c r="I250" s="3" t="s">
        <v>595</v>
      </c>
    </row>
    <row r="251" spans="1:9">
      <c r="A251" s="3" t="s">
        <v>1065</v>
      </c>
      <c r="B251" s="1" t="s">
        <v>731</v>
      </c>
      <c r="C251" s="1" t="s">
        <v>731</v>
      </c>
      <c r="D251" s="1" t="s">
        <v>559</v>
      </c>
      <c r="E251" s="1" t="s">
        <v>108</v>
      </c>
      <c r="F251" s="1" t="s">
        <v>729</v>
      </c>
      <c r="G251" s="1" t="s">
        <v>729</v>
      </c>
      <c r="H251" s="1" t="s">
        <v>731</v>
      </c>
      <c r="I251" s="3" t="s">
        <v>595</v>
      </c>
    </row>
    <row r="252" spans="1:9">
      <c r="A252" s="3" t="s">
        <v>1066</v>
      </c>
      <c r="B252" s="1" t="s">
        <v>763</v>
      </c>
      <c r="C252" s="1" t="s">
        <v>763</v>
      </c>
      <c r="D252" s="1" t="s">
        <v>559</v>
      </c>
      <c r="E252" s="1" t="s">
        <v>108</v>
      </c>
      <c r="F252" s="1" t="s">
        <v>729</v>
      </c>
      <c r="G252" s="1" t="s">
        <v>729</v>
      </c>
      <c r="H252" s="1" t="s">
        <v>763</v>
      </c>
      <c r="I252" s="3" t="s">
        <v>595</v>
      </c>
    </row>
    <row r="253" spans="1:9">
      <c r="A253" s="3" t="s">
        <v>1067</v>
      </c>
      <c r="B253" s="1" t="s">
        <v>739</v>
      </c>
      <c r="C253" s="1" t="s">
        <v>739</v>
      </c>
      <c r="D253" s="1" t="s">
        <v>559</v>
      </c>
      <c r="E253" s="1" t="s">
        <v>108</v>
      </c>
      <c r="F253" s="1" t="s">
        <v>729</v>
      </c>
      <c r="G253" s="1" t="s">
        <v>729</v>
      </c>
      <c r="H253" s="1" t="s">
        <v>739</v>
      </c>
      <c r="I253" s="3" t="s">
        <v>595</v>
      </c>
    </row>
    <row r="254" spans="1:9">
      <c r="A254" s="3" t="s">
        <v>1068</v>
      </c>
      <c r="B254" s="1" t="s">
        <v>743</v>
      </c>
      <c r="C254" s="1" t="s">
        <v>743</v>
      </c>
      <c r="D254" s="1" t="s">
        <v>559</v>
      </c>
      <c r="E254" s="1" t="s">
        <v>108</v>
      </c>
      <c r="F254" s="1" t="s">
        <v>729</v>
      </c>
      <c r="G254" s="1" t="s">
        <v>729</v>
      </c>
      <c r="H254" s="1" t="s">
        <v>743</v>
      </c>
      <c r="I254" s="3" t="s">
        <v>595</v>
      </c>
    </row>
    <row r="255" spans="1:9">
      <c r="A255" s="3" t="s">
        <v>1069</v>
      </c>
      <c r="B255" s="1" t="s">
        <v>728</v>
      </c>
      <c r="C255" s="1" t="s">
        <v>728</v>
      </c>
      <c r="D255" s="1" t="s">
        <v>559</v>
      </c>
      <c r="E255" s="1" t="s">
        <v>108</v>
      </c>
      <c r="F255" s="1" t="s">
        <v>729</v>
      </c>
      <c r="G255" s="1" t="s">
        <v>729</v>
      </c>
      <c r="H255" s="1" t="s">
        <v>728</v>
      </c>
      <c r="I255" s="3" t="s">
        <v>595</v>
      </c>
    </row>
    <row r="256" spans="1:9">
      <c r="A256" s="3" t="s">
        <v>1070</v>
      </c>
      <c r="B256" s="1" t="s">
        <v>733</v>
      </c>
      <c r="C256" s="1" t="s">
        <v>733</v>
      </c>
      <c r="D256" s="1" t="s">
        <v>559</v>
      </c>
      <c r="E256" s="1" t="s">
        <v>108</v>
      </c>
      <c r="F256" s="1" t="s">
        <v>729</v>
      </c>
      <c r="G256" s="1" t="s">
        <v>729</v>
      </c>
      <c r="H256" s="1" t="s">
        <v>733</v>
      </c>
      <c r="I256" s="3" t="s">
        <v>595</v>
      </c>
    </row>
    <row r="257" spans="1:9">
      <c r="A257" s="3" t="s">
        <v>1071</v>
      </c>
      <c r="B257" s="1" t="s">
        <v>1072</v>
      </c>
      <c r="C257" s="1" t="s">
        <v>1072</v>
      </c>
      <c r="D257" s="1" t="s">
        <v>559</v>
      </c>
      <c r="E257" s="1" t="s">
        <v>108</v>
      </c>
      <c r="F257" s="1" t="s">
        <v>1045</v>
      </c>
      <c r="G257" s="1" t="s">
        <v>1045</v>
      </c>
      <c r="H257" s="1" t="s">
        <v>1072</v>
      </c>
      <c r="I257" s="3" t="s">
        <v>595</v>
      </c>
    </row>
    <row r="258" spans="1:9">
      <c r="A258" s="3" t="s">
        <v>1073</v>
      </c>
      <c r="B258" s="1" t="s">
        <v>749</v>
      </c>
      <c r="C258" s="1" t="s">
        <v>749</v>
      </c>
      <c r="D258" s="1" t="s">
        <v>559</v>
      </c>
      <c r="E258" s="1" t="s">
        <v>108</v>
      </c>
      <c r="F258" s="1" t="s">
        <v>729</v>
      </c>
      <c r="G258" s="1" t="s">
        <v>729</v>
      </c>
      <c r="H258" s="1" t="s">
        <v>749</v>
      </c>
      <c r="I258" s="3" t="s">
        <v>595</v>
      </c>
    </row>
    <row r="259" spans="1:9">
      <c r="A259" s="3" t="s">
        <v>1074</v>
      </c>
      <c r="B259" s="1" t="s">
        <v>759</v>
      </c>
      <c r="C259" s="1" t="s">
        <v>759</v>
      </c>
      <c r="D259" s="1" t="s">
        <v>559</v>
      </c>
      <c r="E259" s="1" t="s">
        <v>108</v>
      </c>
      <c r="F259" s="1" t="s">
        <v>729</v>
      </c>
      <c r="G259" s="1" t="s">
        <v>729</v>
      </c>
      <c r="H259" s="1" t="s">
        <v>759</v>
      </c>
      <c r="I259" s="3" t="s">
        <v>595</v>
      </c>
    </row>
    <row r="260" spans="1:9">
      <c r="A260" s="3" t="s">
        <v>1075</v>
      </c>
      <c r="B260" s="1" t="s">
        <v>1045</v>
      </c>
      <c r="C260" s="1" t="s">
        <v>1045</v>
      </c>
      <c r="D260" s="1" t="s">
        <v>559</v>
      </c>
      <c r="E260" s="1" t="s">
        <v>108</v>
      </c>
      <c r="F260" s="1" t="s">
        <v>1045</v>
      </c>
      <c r="G260" s="1" t="s">
        <v>1045</v>
      </c>
      <c r="H260" s="1" t="s">
        <v>1045</v>
      </c>
      <c r="I260" s="3" t="s">
        <v>595</v>
      </c>
    </row>
    <row r="261" spans="1:9">
      <c r="A261" s="3" t="s">
        <v>1076</v>
      </c>
      <c r="B261" s="1" t="s">
        <v>761</v>
      </c>
      <c r="C261" s="1" t="s">
        <v>761</v>
      </c>
      <c r="D261" s="1" t="s">
        <v>559</v>
      </c>
      <c r="E261" s="1" t="s">
        <v>108</v>
      </c>
      <c r="F261" s="1" t="s">
        <v>729</v>
      </c>
      <c r="G261" s="1" t="s">
        <v>729</v>
      </c>
      <c r="H261" s="1" t="s">
        <v>761</v>
      </c>
      <c r="I261" s="3" t="s">
        <v>595</v>
      </c>
    </row>
    <row r="262" spans="1:9">
      <c r="A262" s="3" t="s">
        <v>1077</v>
      </c>
      <c r="B262" s="1" t="s">
        <v>753</v>
      </c>
      <c r="C262" s="1" t="s">
        <v>753</v>
      </c>
      <c r="D262" s="1" t="s">
        <v>559</v>
      </c>
      <c r="E262" s="1" t="s">
        <v>108</v>
      </c>
      <c r="F262" s="1" t="s">
        <v>729</v>
      </c>
      <c r="G262" s="1" t="s">
        <v>729</v>
      </c>
      <c r="H262" s="1" t="s">
        <v>753</v>
      </c>
      <c r="I262" s="3" t="s">
        <v>595</v>
      </c>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2"/>
  <sheetViews>
    <sheetView workbookViewId="0">
      <selection activeCell="A39" sqref="A39"/>
    </sheetView>
  </sheetViews>
  <sheetFormatPr defaultColWidth="9.06666666666667" defaultRowHeight="14.25"/>
  <cols>
    <col min="1" max="1" width="18.3333333333333" style="1" customWidth="1"/>
    <col min="2" max="2" width="26.4666666666667" style="1" customWidth="1"/>
    <col min="3" max="6" width="9.13333333333333" style="1" customWidth="1"/>
    <col min="7" max="7" width="15" style="1" customWidth="1"/>
    <col min="8" max="8" width="18.2" style="1" customWidth="1"/>
    <col min="9" max="11" width="9.13333333333333" style="1" customWidth="1"/>
    <col min="12" max="16" width="15.4" style="1" customWidth="1"/>
    <col min="17" max="17" width="9.13333333333333" style="1" customWidth="1"/>
    <col min="18" max="18" width="13.6" style="1" customWidth="1"/>
    <col min="19" max="23" width="9.13333333333333" style="1" customWidth="1"/>
    <col min="24" max="16384" width="9.06666666666667" style="1" customWidth="1"/>
  </cols>
  <sheetData>
    <row r="1" ht="27.75" customHeight="1" spans="1:23">
      <c r="A1" s="2" t="s">
        <v>17</v>
      </c>
      <c r="B1" s="2" t="s">
        <v>1078</v>
      </c>
      <c r="C1" s="2" t="s">
        <v>1079</v>
      </c>
      <c r="D1" s="2" t="s">
        <v>1080</v>
      </c>
      <c r="E1" s="2" t="s">
        <v>549</v>
      </c>
      <c r="F1" s="2" t="s">
        <v>1081</v>
      </c>
      <c r="G1" s="2" t="s">
        <v>1082</v>
      </c>
      <c r="H1" s="2" t="s">
        <v>1083</v>
      </c>
      <c r="I1" s="2" t="s">
        <v>1084</v>
      </c>
      <c r="J1" s="2" t="s">
        <v>1085</v>
      </c>
      <c r="K1" s="2" t="s">
        <v>1086</v>
      </c>
      <c r="L1" s="2" t="s">
        <v>552</v>
      </c>
      <c r="M1" s="2" t="s">
        <v>553</v>
      </c>
      <c r="N1" s="2" t="s">
        <v>554</v>
      </c>
      <c r="O1" s="2" t="s">
        <v>477</v>
      </c>
      <c r="P1" s="2" t="s">
        <v>1087</v>
      </c>
      <c r="Q1" s="2" t="s">
        <v>1088</v>
      </c>
      <c r="R1" s="2" t="s">
        <v>1089</v>
      </c>
      <c r="S1" s="2" t="s">
        <v>1090</v>
      </c>
      <c r="T1" s="2" t="s">
        <v>482</v>
      </c>
      <c r="U1" s="2" t="s">
        <v>1091</v>
      </c>
      <c r="V1" s="2" t="s">
        <v>1092</v>
      </c>
      <c r="W1" s="2" t="s">
        <v>1093</v>
      </c>
    </row>
    <row r="2" spans="1:23">
      <c r="A2" s="1" t="s">
        <v>1094</v>
      </c>
      <c r="B2" s="1" t="s">
        <v>1095</v>
      </c>
      <c r="C2" s="1" t="s">
        <v>1096</v>
      </c>
      <c r="D2" s="1" t="s">
        <v>1097</v>
      </c>
      <c r="E2" s="1" t="s">
        <v>659</v>
      </c>
      <c r="F2" s="1" t="s">
        <v>264</v>
      </c>
      <c r="G2" s="1" t="s">
        <v>1098</v>
      </c>
      <c r="H2" s="1" t="s">
        <v>1099</v>
      </c>
      <c r="I2" s="1" t="s">
        <v>264</v>
      </c>
      <c r="J2" s="1" t="s">
        <v>264</v>
      </c>
      <c r="K2" s="1" t="s">
        <v>264</v>
      </c>
      <c r="L2" s="1" t="s">
        <v>559</v>
      </c>
      <c r="M2" s="1" t="s">
        <v>108</v>
      </c>
      <c r="N2" s="1" t="s">
        <v>661</v>
      </c>
      <c r="O2" s="1" t="s">
        <v>662</v>
      </c>
      <c r="P2" s="1" t="s">
        <v>660</v>
      </c>
      <c r="Q2" s="1" t="s">
        <v>264</v>
      </c>
      <c r="R2" s="1" t="s">
        <v>1100</v>
      </c>
      <c r="S2" s="1" t="s">
        <v>1101</v>
      </c>
      <c r="T2" s="1" t="s">
        <v>1102</v>
      </c>
      <c r="U2" s="1" t="s">
        <v>1103</v>
      </c>
      <c r="V2" s="1" t="s">
        <v>1103</v>
      </c>
      <c r="W2" s="1" t="s">
        <v>264</v>
      </c>
    </row>
    <row r="3" spans="1:23">
      <c r="A3" s="1" t="s">
        <v>1104</v>
      </c>
      <c r="B3" s="1" t="s">
        <v>1105</v>
      </c>
      <c r="C3" s="1" t="s">
        <v>1096</v>
      </c>
      <c r="D3" s="1" t="s">
        <v>1097</v>
      </c>
      <c r="E3" s="1" t="s">
        <v>586</v>
      </c>
      <c r="F3" s="1" t="s">
        <v>264</v>
      </c>
      <c r="G3" s="1" t="s">
        <v>1098</v>
      </c>
      <c r="H3" s="1" t="s">
        <v>1099</v>
      </c>
      <c r="I3" s="1" t="s">
        <v>264</v>
      </c>
      <c r="J3" s="1" t="s">
        <v>264</v>
      </c>
      <c r="K3" s="1" t="s">
        <v>264</v>
      </c>
      <c r="L3" s="1" t="s">
        <v>559</v>
      </c>
      <c r="M3" s="1" t="s">
        <v>108</v>
      </c>
      <c r="N3" s="1" t="s">
        <v>560</v>
      </c>
      <c r="O3" s="1" t="s">
        <v>579</v>
      </c>
      <c r="P3" s="1" t="s">
        <v>587</v>
      </c>
      <c r="Q3" s="1" t="s">
        <v>264</v>
      </c>
      <c r="R3" s="1" t="s">
        <v>1100</v>
      </c>
      <c r="S3" s="1" t="s">
        <v>1106</v>
      </c>
      <c r="T3" s="1" t="s">
        <v>1107</v>
      </c>
      <c r="U3" s="1" t="s">
        <v>1108</v>
      </c>
      <c r="V3" s="1" t="s">
        <v>1109</v>
      </c>
      <c r="W3" s="1" t="s">
        <v>264</v>
      </c>
    </row>
    <row r="4" spans="1:23">
      <c r="A4" s="1" t="s">
        <v>1110</v>
      </c>
      <c r="B4" s="1" t="s">
        <v>1111</v>
      </c>
      <c r="C4" s="1" t="s">
        <v>1096</v>
      </c>
      <c r="D4" s="1" t="s">
        <v>1097</v>
      </c>
      <c r="E4" s="1" t="s">
        <v>1112</v>
      </c>
      <c r="F4" s="1" t="s">
        <v>264</v>
      </c>
      <c r="G4" s="1" t="s">
        <v>1098</v>
      </c>
      <c r="H4" s="1" t="s">
        <v>1099</v>
      </c>
      <c r="I4" s="1" t="s">
        <v>264</v>
      </c>
      <c r="J4" s="1" t="s">
        <v>264</v>
      </c>
      <c r="K4" s="1" t="s">
        <v>264</v>
      </c>
      <c r="L4" s="1" t="s">
        <v>559</v>
      </c>
      <c r="M4" s="1" t="s">
        <v>108</v>
      </c>
      <c r="N4" s="1" t="s">
        <v>661</v>
      </c>
      <c r="O4" s="1" t="s">
        <v>662</v>
      </c>
      <c r="P4" s="1" t="s">
        <v>264</v>
      </c>
      <c r="Q4" s="1" t="s">
        <v>264</v>
      </c>
      <c r="R4" s="1" t="s">
        <v>1100</v>
      </c>
      <c r="S4" s="1" t="s">
        <v>1113</v>
      </c>
      <c r="T4" s="1" t="s">
        <v>1107</v>
      </c>
      <c r="U4" s="1" t="s">
        <v>1108</v>
      </c>
      <c r="V4" s="1" t="s">
        <v>1109</v>
      </c>
      <c r="W4" s="1" t="s">
        <v>264</v>
      </c>
    </row>
    <row r="5" spans="1:23">
      <c r="A5" s="1" t="s">
        <v>1114</v>
      </c>
      <c r="B5" s="1" t="s">
        <v>1115</v>
      </c>
      <c r="C5" s="1" t="s">
        <v>1096</v>
      </c>
      <c r="D5" s="1" t="s">
        <v>1097</v>
      </c>
      <c r="E5" s="1" t="s">
        <v>1116</v>
      </c>
      <c r="F5" s="1" t="s">
        <v>264</v>
      </c>
      <c r="G5" s="1" t="s">
        <v>1098</v>
      </c>
      <c r="H5" s="1" t="s">
        <v>1099</v>
      </c>
      <c r="I5" s="1" t="s">
        <v>264</v>
      </c>
      <c r="J5" s="1" t="s">
        <v>264</v>
      </c>
      <c r="K5" s="1" t="s">
        <v>264</v>
      </c>
      <c r="L5" s="1" t="s">
        <v>559</v>
      </c>
      <c r="M5" s="1" t="s">
        <v>108</v>
      </c>
      <c r="N5" s="1" t="s">
        <v>560</v>
      </c>
      <c r="O5" s="1" t="s">
        <v>579</v>
      </c>
      <c r="P5" s="1" t="s">
        <v>264</v>
      </c>
      <c r="Q5" s="1" t="s">
        <v>264</v>
      </c>
      <c r="R5" s="1" t="s">
        <v>1100</v>
      </c>
      <c r="S5" s="1" t="s">
        <v>1113</v>
      </c>
      <c r="T5" s="1" t="s">
        <v>1107</v>
      </c>
      <c r="U5" s="1" t="s">
        <v>1108</v>
      </c>
      <c r="V5" s="1" t="s">
        <v>1108</v>
      </c>
      <c r="W5" s="1" t="s">
        <v>264</v>
      </c>
    </row>
    <row r="6" spans="1:23">
      <c r="A6" s="1" t="s">
        <v>1117</v>
      </c>
      <c r="B6" s="1" t="s">
        <v>1118</v>
      </c>
      <c r="C6" s="1" t="s">
        <v>1096</v>
      </c>
      <c r="D6" s="1" t="s">
        <v>1097</v>
      </c>
      <c r="E6" s="1" t="s">
        <v>1119</v>
      </c>
      <c r="F6" s="1" t="s">
        <v>264</v>
      </c>
      <c r="G6" s="1" t="s">
        <v>1098</v>
      </c>
      <c r="H6" s="1" t="s">
        <v>1099</v>
      </c>
      <c r="I6" s="1" t="s">
        <v>264</v>
      </c>
      <c r="J6" s="1" t="s">
        <v>264</v>
      </c>
      <c r="K6" s="1" t="s">
        <v>264</v>
      </c>
      <c r="L6" s="1" t="s">
        <v>559</v>
      </c>
      <c r="M6" s="1" t="s">
        <v>108</v>
      </c>
      <c r="N6" s="1" t="s">
        <v>560</v>
      </c>
      <c r="O6" s="1" t="s">
        <v>561</v>
      </c>
      <c r="P6" s="1" t="s">
        <v>264</v>
      </c>
      <c r="Q6" s="1" t="s">
        <v>264</v>
      </c>
      <c r="R6" s="1" t="s">
        <v>1100</v>
      </c>
      <c r="S6" s="1" t="s">
        <v>1120</v>
      </c>
      <c r="T6" s="1" t="s">
        <v>1107</v>
      </c>
      <c r="U6" s="1" t="s">
        <v>1121</v>
      </c>
      <c r="V6" s="1" t="s">
        <v>1108</v>
      </c>
      <c r="W6" s="1" t="s">
        <v>264</v>
      </c>
    </row>
    <row r="7" spans="1:23">
      <c r="A7" s="1" t="s">
        <v>1122</v>
      </c>
      <c r="B7" s="1" t="s">
        <v>1123</v>
      </c>
      <c r="C7" s="1" t="s">
        <v>1096</v>
      </c>
      <c r="D7" s="1" t="s">
        <v>1097</v>
      </c>
      <c r="E7" s="1" t="s">
        <v>1119</v>
      </c>
      <c r="F7" s="1" t="s">
        <v>264</v>
      </c>
      <c r="G7" s="1" t="s">
        <v>1098</v>
      </c>
      <c r="H7" s="1" t="s">
        <v>1099</v>
      </c>
      <c r="I7" s="1" t="s">
        <v>264</v>
      </c>
      <c r="J7" s="1" t="s">
        <v>264</v>
      </c>
      <c r="K7" s="1" t="s">
        <v>264</v>
      </c>
      <c r="L7" s="1" t="s">
        <v>559</v>
      </c>
      <c r="M7" s="1" t="s">
        <v>108</v>
      </c>
      <c r="N7" s="1" t="s">
        <v>560</v>
      </c>
      <c r="O7" s="1" t="s">
        <v>561</v>
      </c>
      <c r="P7" s="1" t="s">
        <v>264</v>
      </c>
      <c r="Q7" s="1" t="s">
        <v>264</v>
      </c>
      <c r="R7" s="1" t="s">
        <v>1100</v>
      </c>
      <c r="S7" s="1" t="s">
        <v>1106</v>
      </c>
      <c r="T7" s="1" t="s">
        <v>1107</v>
      </c>
      <c r="U7" s="1" t="s">
        <v>1108</v>
      </c>
      <c r="V7" s="1" t="s">
        <v>1108</v>
      </c>
      <c r="W7" s="1" t="s">
        <v>264</v>
      </c>
    </row>
    <row r="8" spans="1:23">
      <c r="A8" s="1" t="s">
        <v>1124</v>
      </c>
      <c r="B8" s="1" t="s">
        <v>1125</v>
      </c>
      <c r="C8" s="1" t="s">
        <v>1096</v>
      </c>
      <c r="D8" s="1" t="s">
        <v>1097</v>
      </c>
      <c r="E8" s="1" t="s">
        <v>573</v>
      </c>
      <c r="F8" s="1" t="s">
        <v>1126</v>
      </c>
      <c r="G8" s="1" t="s">
        <v>1098</v>
      </c>
      <c r="H8" s="1" t="s">
        <v>1099</v>
      </c>
      <c r="I8" s="1" t="s">
        <v>264</v>
      </c>
      <c r="J8" s="1" t="s">
        <v>264</v>
      </c>
      <c r="K8" s="1" t="s">
        <v>264</v>
      </c>
      <c r="L8" s="1" t="s">
        <v>559</v>
      </c>
      <c r="M8" s="1" t="s">
        <v>108</v>
      </c>
      <c r="N8" s="1" t="s">
        <v>560</v>
      </c>
      <c r="O8" s="1" t="s">
        <v>561</v>
      </c>
      <c r="P8" s="1" t="s">
        <v>574</v>
      </c>
      <c r="Q8" s="1" t="s">
        <v>264</v>
      </c>
      <c r="R8" s="1" t="s">
        <v>1127</v>
      </c>
      <c r="S8" s="1" t="s">
        <v>1128</v>
      </c>
      <c r="T8" s="1" t="s">
        <v>1129</v>
      </c>
      <c r="U8" s="1" t="s">
        <v>1130</v>
      </c>
      <c r="V8" s="1" t="s">
        <v>1130</v>
      </c>
      <c r="W8" s="1" t="s">
        <v>264</v>
      </c>
    </row>
    <row r="9" spans="1:23">
      <c r="A9" s="1" t="s">
        <v>1131</v>
      </c>
      <c r="B9" s="1" t="s">
        <v>1132</v>
      </c>
      <c r="C9" s="1" t="s">
        <v>1096</v>
      </c>
      <c r="D9" s="1" t="s">
        <v>1097</v>
      </c>
      <c r="E9" s="1" t="s">
        <v>1116</v>
      </c>
      <c r="F9" s="1" t="s">
        <v>1126</v>
      </c>
      <c r="G9" s="1" t="s">
        <v>1098</v>
      </c>
      <c r="H9" s="1" t="s">
        <v>1099</v>
      </c>
      <c r="I9" s="1" t="s">
        <v>264</v>
      </c>
      <c r="J9" s="1" t="s">
        <v>264</v>
      </c>
      <c r="K9" s="1" t="s">
        <v>264</v>
      </c>
      <c r="L9" s="1" t="s">
        <v>559</v>
      </c>
      <c r="M9" s="1" t="s">
        <v>108</v>
      </c>
      <c r="N9" s="1" t="s">
        <v>560</v>
      </c>
      <c r="O9" s="1" t="s">
        <v>579</v>
      </c>
      <c r="P9" s="1" t="s">
        <v>264</v>
      </c>
      <c r="Q9" s="1" t="s">
        <v>1133</v>
      </c>
      <c r="R9" s="1" t="s">
        <v>1100</v>
      </c>
      <c r="S9" s="1" t="s">
        <v>1106</v>
      </c>
      <c r="T9" s="1" t="s">
        <v>1107</v>
      </c>
      <c r="U9" s="1" t="s">
        <v>1108</v>
      </c>
      <c r="V9" s="1" t="s">
        <v>1108</v>
      </c>
      <c r="W9" s="1" t="s">
        <v>1108</v>
      </c>
    </row>
    <row r="10" spans="1:23">
      <c r="A10" s="1" t="s">
        <v>1134</v>
      </c>
      <c r="B10" s="1" t="s">
        <v>1135</v>
      </c>
      <c r="C10" s="1" t="s">
        <v>1096</v>
      </c>
      <c r="D10" s="1" t="s">
        <v>1097</v>
      </c>
      <c r="E10" s="1" t="s">
        <v>1136</v>
      </c>
      <c r="F10" s="1" t="s">
        <v>1126</v>
      </c>
      <c r="G10" s="1" t="s">
        <v>1098</v>
      </c>
      <c r="H10" s="1" t="s">
        <v>1099</v>
      </c>
      <c r="I10" s="1" t="s">
        <v>264</v>
      </c>
      <c r="J10" s="1" t="s">
        <v>264</v>
      </c>
      <c r="K10" s="1" t="s">
        <v>264</v>
      </c>
      <c r="L10" s="1" t="s">
        <v>559</v>
      </c>
      <c r="M10" s="1" t="s">
        <v>108</v>
      </c>
      <c r="N10" s="1" t="s">
        <v>661</v>
      </c>
      <c r="O10" s="1" t="s">
        <v>668</v>
      </c>
      <c r="P10" s="1" t="s">
        <v>264</v>
      </c>
      <c r="Q10" s="1" t="s">
        <v>264</v>
      </c>
      <c r="R10" s="1" t="s">
        <v>1127</v>
      </c>
      <c r="S10" s="1" t="s">
        <v>1106</v>
      </c>
      <c r="T10" s="1" t="s">
        <v>1129</v>
      </c>
      <c r="U10" s="1" t="s">
        <v>1108</v>
      </c>
      <c r="V10" s="1" t="s">
        <v>1108</v>
      </c>
      <c r="W10" s="1" t="s">
        <v>264</v>
      </c>
    </row>
    <row r="11" spans="1:23">
      <c r="A11" s="1" t="s">
        <v>1137</v>
      </c>
      <c r="B11" s="1" t="s">
        <v>1138</v>
      </c>
      <c r="C11" s="1" t="s">
        <v>1096</v>
      </c>
      <c r="D11" s="1" t="s">
        <v>1097</v>
      </c>
      <c r="E11" s="1" t="s">
        <v>993</v>
      </c>
      <c r="F11" s="1" t="s">
        <v>1126</v>
      </c>
      <c r="G11" s="1" t="s">
        <v>1098</v>
      </c>
      <c r="H11" s="1" t="s">
        <v>1099</v>
      </c>
      <c r="I11" s="1" t="s">
        <v>264</v>
      </c>
      <c r="J11" s="1" t="s">
        <v>264</v>
      </c>
      <c r="K11" s="1" t="s">
        <v>264</v>
      </c>
      <c r="L11" s="1" t="s">
        <v>559</v>
      </c>
      <c r="M11" s="1" t="s">
        <v>108</v>
      </c>
      <c r="N11" s="1" t="s">
        <v>980</v>
      </c>
      <c r="O11" s="1" t="s">
        <v>980</v>
      </c>
      <c r="P11" s="1" t="s">
        <v>994</v>
      </c>
      <c r="Q11" s="1" t="s">
        <v>264</v>
      </c>
      <c r="R11" s="1" t="s">
        <v>1139</v>
      </c>
      <c r="S11" s="1" t="s">
        <v>1140</v>
      </c>
      <c r="T11" s="1" t="s">
        <v>1107</v>
      </c>
      <c r="U11" s="1" t="s">
        <v>1109</v>
      </c>
      <c r="V11" s="1" t="s">
        <v>1108</v>
      </c>
      <c r="W11" s="1" t="s">
        <v>264</v>
      </c>
    </row>
    <row r="12" spans="1:23">
      <c r="A12" s="1" t="s">
        <v>1141</v>
      </c>
      <c r="B12" s="1" t="s">
        <v>1142</v>
      </c>
      <c r="C12" s="1" t="s">
        <v>1096</v>
      </c>
      <c r="D12" s="1" t="s">
        <v>1097</v>
      </c>
      <c r="E12" s="1" t="s">
        <v>787</v>
      </c>
      <c r="F12" s="1" t="s">
        <v>1126</v>
      </c>
      <c r="G12" s="1" t="s">
        <v>1098</v>
      </c>
      <c r="H12" s="1" t="s">
        <v>1099</v>
      </c>
      <c r="I12" s="1" t="s">
        <v>264</v>
      </c>
      <c r="J12" s="1" t="s">
        <v>264</v>
      </c>
      <c r="K12" s="1" t="s">
        <v>264</v>
      </c>
      <c r="L12" s="1" t="s">
        <v>559</v>
      </c>
      <c r="M12" s="1" t="s">
        <v>108</v>
      </c>
      <c r="N12" s="1" t="s">
        <v>789</v>
      </c>
      <c r="O12" s="1" t="s">
        <v>789</v>
      </c>
      <c r="P12" s="1" t="s">
        <v>788</v>
      </c>
      <c r="Q12" s="1" t="s">
        <v>264</v>
      </c>
      <c r="R12" s="1" t="s">
        <v>1100</v>
      </c>
      <c r="S12" s="1" t="s">
        <v>1106</v>
      </c>
      <c r="T12" s="1" t="s">
        <v>1129</v>
      </c>
      <c r="U12" s="1" t="s">
        <v>1108</v>
      </c>
      <c r="V12" s="1" t="s">
        <v>1108</v>
      </c>
      <c r="W12" s="1" t="s">
        <v>264</v>
      </c>
    </row>
    <row r="13" spans="1:23">
      <c r="A13" s="1" t="s">
        <v>1143</v>
      </c>
      <c r="B13" s="1" t="s">
        <v>1144</v>
      </c>
      <c r="C13" s="1" t="s">
        <v>1096</v>
      </c>
      <c r="D13" s="1" t="s">
        <v>1097</v>
      </c>
      <c r="E13" s="1" t="s">
        <v>669</v>
      </c>
      <c r="F13" s="1" t="s">
        <v>1126</v>
      </c>
      <c r="G13" s="1" t="s">
        <v>1098</v>
      </c>
      <c r="H13" s="1" t="s">
        <v>1099</v>
      </c>
      <c r="I13" s="1" t="s">
        <v>264</v>
      </c>
      <c r="J13" s="1" t="s">
        <v>264</v>
      </c>
      <c r="K13" s="1" t="s">
        <v>264</v>
      </c>
      <c r="L13" s="1" t="s">
        <v>559</v>
      </c>
      <c r="M13" s="1" t="s">
        <v>108</v>
      </c>
      <c r="N13" s="1" t="s">
        <v>661</v>
      </c>
      <c r="O13" s="1" t="s">
        <v>671</v>
      </c>
      <c r="P13" s="1" t="s">
        <v>670</v>
      </c>
      <c r="Q13" s="1" t="s">
        <v>264</v>
      </c>
      <c r="R13" s="1" t="s">
        <v>1139</v>
      </c>
      <c r="S13" s="1" t="s">
        <v>1106</v>
      </c>
      <c r="T13" s="1" t="s">
        <v>1129</v>
      </c>
      <c r="U13" s="1" t="s">
        <v>1108</v>
      </c>
      <c r="V13" s="1" t="s">
        <v>1108</v>
      </c>
      <c r="W13" s="1" t="s">
        <v>264</v>
      </c>
    </row>
    <row r="14" spans="1:23">
      <c r="A14" s="1" t="s">
        <v>1145</v>
      </c>
      <c r="B14" s="1" t="s">
        <v>1146</v>
      </c>
      <c r="C14" s="1" t="s">
        <v>1096</v>
      </c>
      <c r="D14" s="1" t="s">
        <v>1097</v>
      </c>
      <c r="E14" s="1" t="s">
        <v>650</v>
      </c>
      <c r="F14" s="1" t="s">
        <v>1126</v>
      </c>
      <c r="G14" s="1" t="s">
        <v>1098</v>
      </c>
      <c r="H14" s="1" t="s">
        <v>1099</v>
      </c>
      <c r="I14" s="1" t="s">
        <v>264</v>
      </c>
      <c r="J14" s="1" t="s">
        <v>264</v>
      </c>
      <c r="K14" s="1" t="s">
        <v>264</v>
      </c>
      <c r="L14" s="1" t="s">
        <v>559</v>
      </c>
      <c r="M14" s="1" t="s">
        <v>108</v>
      </c>
      <c r="N14" s="1" t="s">
        <v>652</v>
      </c>
      <c r="O14" s="1" t="s">
        <v>652</v>
      </c>
      <c r="P14" s="1" t="s">
        <v>651</v>
      </c>
      <c r="Q14" s="1" t="s">
        <v>264</v>
      </c>
      <c r="R14" s="1" t="s">
        <v>1139</v>
      </c>
      <c r="S14" s="1" t="s">
        <v>1147</v>
      </c>
      <c r="T14" s="1" t="s">
        <v>1129</v>
      </c>
      <c r="U14" s="1" t="s">
        <v>1103</v>
      </c>
      <c r="V14" s="1" t="s">
        <v>1103</v>
      </c>
      <c r="W14" s="1" t="s">
        <v>264</v>
      </c>
    </row>
    <row r="15" spans="1:23">
      <c r="A15" s="1" t="s">
        <v>1148</v>
      </c>
      <c r="B15" s="1" t="s">
        <v>1149</v>
      </c>
      <c r="C15" s="1" t="s">
        <v>1096</v>
      </c>
      <c r="D15" s="1" t="s">
        <v>1097</v>
      </c>
      <c r="E15" s="1" t="s">
        <v>669</v>
      </c>
      <c r="F15" s="1" t="s">
        <v>1126</v>
      </c>
      <c r="G15" s="1" t="s">
        <v>1098</v>
      </c>
      <c r="H15" s="1" t="s">
        <v>1099</v>
      </c>
      <c r="I15" s="1" t="s">
        <v>264</v>
      </c>
      <c r="J15" s="1" t="s">
        <v>264</v>
      </c>
      <c r="K15" s="1" t="s">
        <v>264</v>
      </c>
      <c r="L15" s="1" t="s">
        <v>559</v>
      </c>
      <c r="M15" s="1" t="s">
        <v>108</v>
      </c>
      <c r="N15" s="1" t="s">
        <v>661</v>
      </c>
      <c r="O15" s="1" t="s">
        <v>671</v>
      </c>
      <c r="P15" s="1" t="s">
        <v>670</v>
      </c>
      <c r="Q15" s="1" t="s">
        <v>264</v>
      </c>
      <c r="R15" s="1" t="s">
        <v>1139</v>
      </c>
      <c r="S15" s="1" t="s">
        <v>1147</v>
      </c>
      <c r="T15" s="1" t="s">
        <v>1129</v>
      </c>
      <c r="U15" s="1" t="s">
        <v>1103</v>
      </c>
      <c r="V15" s="1" t="s">
        <v>1103</v>
      </c>
      <c r="W15" s="1" t="s">
        <v>264</v>
      </c>
    </row>
    <row r="16" spans="1:23">
      <c r="A16" s="1" t="s">
        <v>1150</v>
      </c>
      <c r="B16" s="1" t="s">
        <v>1151</v>
      </c>
      <c r="C16" s="1" t="s">
        <v>1096</v>
      </c>
      <c r="D16" s="1" t="s">
        <v>1097</v>
      </c>
      <c r="E16" s="1" t="s">
        <v>659</v>
      </c>
      <c r="F16" s="1" t="s">
        <v>1126</v>
      </c>
      <c r="G16" s="1" t="s">
        <v>1098</v>
      </c>
      <c r="H16" s="1" t="s">
        <v>1099</v>
      </c>
      <c r="I16" s="1" t="s">
        <v>264</v>
      </c>
      <c r="J16" s="1" t="s">
        <v>264</v>
      </c>
      <c r="K16" s="1" t="s">
        <v>264</v>
      </c>
      <c r="L16" s="1" t="s">
        <v>559</v>
      </c>
      <c r="M16" s="1" t="s">
        <v>108</v>
      </c>
      <c r="N16" s="1" t="s">
        <v>661</v>
      </c>
      <c r="O16" s="1" t="s">
        <v>662</v>
      </c>
      <c r="P16" s="1" t="s">
        <v>660</v>
      </c>
      <c r="Q16" s="1" t="s">
        <v>264</v>
      </c>
      <c r="R16" s="1" t="s">
        <v>1100</v>
      </c>
      <c r="S16" s="1" t="s">
        <v>1128</v>
      </c>
      <c r="T16" s="1" t="s">
        <v>1129</v>
      </c>
      <c r="U16" s="1" t="s">
        <v>1130</v>
      </c>
      <c r="V16" s="1" t="s">
        <v>1130</v>
      </c>
      <c r="W16" s="1" t="s">
        <v>264</v>
      </c>
    </row>
    <row r="17" spans="1:23">
      <c r="A17" s="1" t="s">
        <v>1152</v>
      </c>
      <c r="B17" s="1" t="s">
        <v>1153</v>
      </c>
      <c r="C17" s="1" t="s">
        <v>1096</v>
      </c>
      <c r="D17" s="1" t="s">
        <v>1097</v>
      </c>
      <c r="E17" s="1" t="s">
        <v>644</v>
      </c>
      <c r="F17" s="1" t="s">
        <v>1126</v>
      </c>
      <c r="G17" s="1" t="s">
        <v>1098</v>
      </c>
      <c r="H17" s="1" t="s">
        <v>1099</v>
      </c>
      <c r="I17" s="1" t="s">
        <v>264</v>
      </c>
      <c r="J17" s="1" t="s">
        <v>264</v>
      </c>
      <c r="K17" s="1" t="s">
        <v>264</v>
      </c>
      <c r="L17" s="1" t="s">
        <v>559</v>
      </c>
      <c r="M17" s="1" t="s">
        <v>108</v>
      </c>
      <c r="N17" s="1" t="s">
        <v>594</v>
      </c>
      <c r="O17" s="1" t="s">
        <v>594</v>
      </c>
      <c r="P17" s="1" t="s">
        <v>645</v>
      </c>
      <c r="Q17" s="1" t="s">
        <v>264</v>
      </c>
      <c r="R17" s="1" t="s">
        <v>1139</v>
      </c>
      <c r="S17" s="1" t="s">
        <v>1154</v>
      </c>
      <c r="T17" s="1" t="s">
        <v>1129</v>
      </c>
      <c r="U17" s="1" t="s">
        <v>1155</v>
      </c>
      <c r="V17" s="1" t="s">
        <v>1155</v>
      </c>
      <c r="W17" s="1" t="s">
        <v>264</v>
      </c>
    </row>
    <row r="18" spans="1:23">
      <c r="A18" s="1" t="s">
        <v>1156</v>
      </c>
      <c r="B18" s="1" t="s">
        <v>1157</v>
      </c>
      <c r="C18" s="1" t="s">
        <v>1096</v>
      </c>
      <c r="D18" s="1" t="s">
        <v>1097</v>
      </c>
      <c r="E18" s="1" t="s">
        <v>659</v>
      </c>
      <c r="F18" s="1" t="s">
        <v>1126</v>
      </c>
      <c r="G18" s="1" t="s">
        <v>1098</v>
      </c>
      <c r="H18" s="1" t="s">
        <v>1099</v>
      </c>
      <c r="I18" s="1" t="s">
        <v>264</v>
      </c>
      <c r="J18" s="1" t="s">
        <v>264</v>
      </c>
      <c r="K18" s="1" t="s">
        <v>264</v>
      </c>
      <c r="L18" s="1" t="s">
        <v>559</v>
      </c>
      <c r="M18" s="1" t="s">
        <v>108</v>
      </c>
      <c r="N18" s="1" t="s">
        <v>661</v>
      </c>
      <c r="O18" s="1" t="s">
        <v>662</v>
      </c>
      <c r="P18" s="1" t="s">
        <v>660</v>
      </c>
      <c r="Q18" s="1" t="s">
        <v>264</v>
      </c>
      <c r="R18" s="1" t="s">
        <v>1100</v>
      </c>
      <c r="S18" s="1" t="s">
        <v>1147</v>
      </c>
      <c r="T18" s="1" t="s">
        <v>1129</v>
      </c>
      <c r="U18" s="1" t="s">
        <v>1103</v>
      </c>
      <c r="V18" s="1" t="s">
        <v>1103</v>
      </c>
      <c r="W18" s="1" t="s">
        <v>264</v>
      </c>
    </row>
    <row r="19" spans="1:23">
      <c r="A19" s="1" t="s">
        <v>1158</v>
      </c>
      <c r="B19" s="1" t="s">
        <v>1159</v>
      </c>
      <c r="C19" s="1" t="s">
        <v>1096</v>
      </c>
      <c r="D19" s="1" t="s">
        <v>1097</v>
      </c>
      <c r="E19" s="1" t="s">
        <v>659</v>
      </c>
      <c r="F19" s="1" t="s">
        <v>1126</v>
      </c>
      <c r="G19" s="1" t="s">
        <v>1098</v>
      </c>
      <c r="H19" s="1" t="s">
        <v>1099</v>
      </c>
      <c r="I19" s="1" t="s">
        <v>264</v>
      </c>
      <c r="J19" s="1" t="s">
        <v>264</v>
      </c>
      <c r="K19" s="1" t="s">
        <v>264</v>
      </c>
      <c r="L19" s="1" t="s">
        <v>559</v>
      </c>
      <c r="M19" s="1" t="s">
        <v>108</v>
      </c>
      <c r="N19" s="1" t="s">
        <v>661</v>
      </c>
      <c r="O19" s="1" t="s">
        <v>662</v>
      </c>
      <c r="P19" s="1" t="s">
        <v>660</v>
      </c>
      <c r="Q19" s="1" t="s">
        <v>264</v>
      </c>
      <c r="R19" s="1" t="s">
        <v>1100</v>
      </c>
      <c r="S19" s="1" t="s">
        <v>1128</v>
      </c>
      <c r="T19" s="1" t="s">
        <v>1129</v>
      </c>
      <c r="U19" s="1" t="s">
        <v>1130</v>
      </c>
      <c r="V19" s="1" t="s">
        <v>1130</v>
      </c>
      <c r="W19" s="1" t="s">
        <v>264</v>
      </c>
    </row>
    <row r="20" spans="1:23">
      <c r="A20" s="1" t="s">
        <v>1160</v>
      </c>
      <c r="B20" s="1" t="s">
        <v>1161</v>
      </c>
      <c r="C20" s="1" t="s">
        <v>1096</v>
      </c>
      <c r="D20" s="1" t="s">
        <v>1097</v>
      </c>
      <c r="E20" s="1" t="s">
        <v>659</v>
      </c>
      <c r="F20" s="1" t="s">
        <v>1126</v>
      </c>
      <c r="G20" s="1" t="s">
        <v>1098</v>
      </c>
      <c r="H20" s="1" t="s">
        <v>1099</v>
      </c>
      <c r="I20" s="1" t="s">
        <v>264</v>
      </c>
      <c r="J20" s="1" t="s">
        <v>264</v>
      </c>
      <c r="K20" s="1" t="s">
        <v>264</v>
      </c>
      <c r="L20" s="1" t="s">
        <v>559</v>
      </c>
      <c r="M20" s="1" t="s">
        <v>108</v>
      </c>
      <c r="N20" s="1" t="s">
        <v>661</v>
      </c>
      <c r="O20" s="1" t="s">
        <v>662</v>
      </c>
      <c r="P20" s="1" t="s">
        <v>660</v>
      </c>
      <c r="Q20" s="1" t="s">
        <v>264</v>
      </c>
      <c r="R20" s="1" t="s">
        <v>1100</v>
      </c>
      <c r="S20" s="1" t="s">
        <v>1147</v>
      </c>
      <c r="T20" s="1" t="s">
        <v>1129</v>
      </c>
      <c r="U20" s="1" t="s">
        <v>1103</v>
      </c>
      <c r="V20" s="1" t="s">
        <v>1103</v>
      </c>
      <c r="W20" s="1" t="s">
        <v>264</v>
      </c>
    </row>
    <row r="21" spans="1:23">
      <c r="A21" s="1" t="s">
        <v>1162</v>
      </c>
      <c r="B21" s="1" t="s">
        <v>1163</v>
      </c>
      <c r="C21" s="1" t="s">
        <v>1096</v>
      </c>
      <c r="D21" s="1" t="s">
        <v>1097</v>
      </c>
      <c r="E21" s="1" t="s">
        <v>922</v>
      </c>
      <c r="F21" s="1" t="s">
        <v>1126</v>
      </c>
      <c r="G21" s="1" t="s">
        <v>1098</v>
      </c>
      <c r="H21" s="1" t="s">
        <v>1099</v>
      </c>
      <c r="I21" s="1" t="s">
        <v>264</v>
      </c>
      <c r="J21" s="1" t="s">
        <v>264</v>
      </c>
      <c r="K21" s="1" t="s">
        <v>264</v>
      </c>
      <c r="L21" s="1" t="s">
        <v>559</v>
      </c>
      <c r="M21" s="1" t="s">
        <v>108</v>
      </c>
      <c r="N21" s="1" t="s">
        <v>911</v>
      </c>
      <c r="O21" s="1" t="s">
        <v>911</v>
      </c>
      <c r="P21" s="1" t="s">
        <v>923</v>
      </c>
      <c r="Q21" s="1" t="s">
        <v>264</v>
      </c>
      <c r="R21" s="1" t="s">
        <v>1100</v>
      </c>
      <c r="S21" s="1" t="s">
        <v>1147</v>
      </c>
      <c r="T21" s="1" t="s">
        <v>1129</v>
      </c>
      <c r="U21" s="1" t="s">
        <v>1103</v>
      </c>
      <c r="V21" s="1" t="s">
        <v>1103</v>
      </c>
      <c r="W21" s="1" t="s">
        <v>264</v>
      </c>
    </row>
    <row r="22" spans="1:23">
      <c r="A22" s="1" t="s">
        <v>1164</v>
      </c>
      <c r="B22" s="1" t="s">
        <v>1165</v>
      </c>
      <c r="C22" s="1" t="s">
        <v>1096</v>
      </c>
      <c r="D22" s="1" t="s">
        <v>1097</v>
      </c>
      <c r="E22" s="1" t="s">
        <v>847</v>
      </c>
      <c r="F22" s="1" t="s">
        <v>1126</v>
      </c>
      <c r="G22" s="1" t="s">
        <v>1098</v>
      </c>
      <c r="H22" s="1" t="s">
        <v>1099</v>
      </c>
      <c r="I22" s="1" t="s">
        <v>264</v>
      </c>
      <c r="J22" s="1" t="s">
        <v>264</v>
      </c>
      <c r="K22" s="1" t="s">
        <v>264</v>
      </c>
      <c r="L22" s="1" t="s">
        <v>559</v>
      </c>
      <c r="M22" s="1" t="s">
        <v>108</v>
      </c>
      <c r="N22" s="1" t="s">
        <v>838</v>
      </c>
      <c r="O22" s="1" t="s">
        <v>838</v>
      </c>
      <c r="P22" s="1" t="s">
        <v>848</v>
      </c>
      <c r="Q22" s="1" t="s">
        <v>264</v>
      </c>
      <c r="R22" s="1" t="s">
        <v>1139</v>
      </c>
      <c r="S22" s="1" t="s">
        <v>1147</v>
      </c>
      <c r="T22" s="1" t="s">
        <v>1129</v>
      </c>
      <c r="U22" s="1" t="s">
        <v>1103</v>
      </c>
      <c r="V22" s="1" t="s">
        <v>1103</v>
      </c>
      <c r="W22" s="1" t="s">
        <v>264</v>
      </c>
    </row>
    <row r="23" spans="1:23">
      <c r="A23" s="1" t="s">
        <v>1166</v>
      </c>
      <c r="B23" s="1" t="s">
        <v>1167</v>
      </c>
      <c r="C23" s="1" t="s">
        <v>1096</v>
      </c>
      <c r="D23" s="1" t="s">
        <v>1097</v>
      </c>
      <c r="E23" s="1" t="s">
        <v>970</v>
      </c>
      <c r="F23" s="1" t="s">
        <v>1126</v>
      </c>
      <c r="G23" s="1" t="s">
        <v>1098</v>
      </c>
      <c r="H23" s="1" t="s">
        <v>1099</v>
      </c>
      <c r="I23" s="1" t="s">
        <v>264</v>
      </c>
      <c r="J23" s="1" t="s">
        <v>264</v>
      </c>
      <c r="K23" s="1" t="s">
        <v>264</v>
      </c>
      <c r="L23" s="1" t="s">
        <v>559</v>
      </c>
      <c r="M23" s="1" t="s">
        <v>108</v>
      </c>
      <c r="N23" s="1" t="s">
        <v>963</v>
      </c>
      <c r="O23" s="1" t="s">
        <v>963</v>
      </c>
      <c r="P23" s="1" t="s">
        <v>971</v>
      </c>
      <c r="Q23" s="1" t="s">
        <v>264</v>
      </c>
      <c r="R23" s="1" t="s">
        <v>1139</v>
      </c>
      <c r="S23" s="1" t="s">
        <v>1128</v>
      </c>
      <c r="T23" s="1" t="s">
        <v>1129</v>
      </c>
      <c r="U23" s="1" t="s">
        <v>1130</v>
      </c>
      <c r="V23" s="1" t="s">
        <v>1130</v>
      </c>
      <c r="W23" s="1" t="s">
        <v>264</v>
      </c>
    </row>
    <row r="24" spans="1:23">
      <c r="A24" s="1" t="s">
        <v>1168</v>
      </c>
      <c r="B24" s="1" t="s">
        <v>1169</v>
      </c>
      <c r="C24" s="1" t="s">
        <v>1096</v>
      </c>
      <c r="D24" s="1" t="s">
        <v>1097</v>
      </c>
      <c r="E24" s="1" t="s">
        <v>659</v>
      </c>
      <c r="F24" s="1" t="s">
        <v>1126</v>
      </c>
      <c r="G24" s="1" t="s">
        <v>1098</v>
      </c>
      <c r="H24" s="1" t="s">
        <v>1099</v>
      </c>
      <c r="I24" s="1" t="s">
        <v>264</v>
      </c>
      <c r="J24" s="1" t="s">
        <v>264</v>
      </c>
      <c r="K24" s="1" t="s">
        <v>264</v>
      </c>
      <c r="L24" s="1" t="s">
        <v>559</v>
      </c>
      <c r="M24" s="1" t="s">
        <v>108</v>
      </c>
      <c r="N24" s="1" t="s">
        <v>661</v>
      </c>
      <c r="O24" s="1" t="s">
        <v>662</v>
      </c>
      <c r="P24" s="1" t="s">
        <v>660</v>
      </c>
      <c r="Q24" s="1" t="s">
        <v>264</v>
      </c>
      <c r="R24" s="1" t="s">
        <v>1100</v>
      </c>
      <c r="S24" s="1" t="s">
        <v>1128</v>
      </c>
      <c r="T24" s="1" t="s">
        <v>1129</v>
      </c>
      <c r="U24" s="1" t="s">
        <v>1130</v>
      </c>
      <c r="V24" s="1" t="s">
        <v>1130</v>
      </c>
      <c r="W24" s="1" t="s">
        <v>264</v>
      </c>
    </row>
    <row r="25" spans="1:23">
      <c r="A25" s="1" t="s">
        <v>1170</v>
      </c>
      <c r="B25" s="1" t="s">
        <v>1171</v>
      </c>
      <c r="C25" s="1" t="s">
        <v>1096</v>
      </c>
      <c r="D25" s="1" t="s">
        <v>1097</v>
      </c>
      <c r="E25" s="1" t="s">
        <v>659</v>
      </c>
      <c r="F25" s="1" t="s">
        <v>1126</v>
      </c>
      <c r="G25" s="1" t="s">
        <v>1098</v>
      </c>
      <c r="H25" s="1" t="s">
        <v>1099</v>
      </c>
      <c r="I25" s="1" t="s">
        <v>264</v>
      </c>
      <c r="J25" s="1" t="s">
        <v>264</v>
      </c>
      <c r="K25" s="1" t="s">
        <v>264</v>
      </c>
      <c r="L25" s="1" t="s">
        <v>559</v>
      </c>
      <c r="M25" s="1" t="s">
        <v>108</v>
      </c>
      <c r="N25" s="1" t="s">
        <v>661</v>
      </c>
      <c r="O25" s="1" t="s">
        <v>662</v>
      </c>
      <c r="P25" s="1" t="s">
        <v>660</v>
      </c>
      <c r="Q25" s="1" t="s">
        <v>264</v>
      </c>
      <c r="R25" s="1" t="s">
        <v>1100</v>
      </c>
      <c r="S25" s="1" t="s">
        <v>1154</v>
      </c>
      <c r="T25" s="1" t="s">
        <v>1129</v>
      </c>
      <c r="U25" s="1" t="s">
        <v>1155</v>
      </c>
      <c r="V25" s="1" t="s">
        <v>1155</v>
      </c>
      <c r="W25" s="1" t="s">
        <v>264</v>
      </c>
    </row>
    <row r="26" spans="1:23">
      <c r="A26" s="1" t="s">
        <v>1172</v>
      </c>
      <c r="B26" s="1" t="s">
        <v>1173</v>
      </c>
      <c r="C26" s="1" t="s">
        <v>1096</v>
      </c>
      <c r="D26" s="1" t="s">
        <v>1097</v>
      </c>
      <c r="E26" s="1" t="s">
        <v>905</v>
      </c>
      <c r="F26" s="1" t="s">
        <v>1126</v>
      </c>
      <c r="G26" s="1" t="s">
        <v>1098</v>
      </c>
      <c r="H26" s="1" t="s">
        <v>1099</v>
      </c>
      <c r="I26" s="1" t="s">
        <v>264</v>
      </c>
      <c r="J26" s="1" t="s">
        <v>264</v>
      </c>
      <c r="K26" s="1" t="s">
        <v>264</v>
      </c>
      <c r="L26" s="1" t="s">
        <v>559</v>
      </c>
      <c r="M26" s="1" t="s">
        <v>108</v>
      </c>
      <c r="N26" s="1" t="s">
        <v>886</v>
      </c>
      <c r="O26" s="1" t="s">
        <v>886</v>
      </c>
      <c r="P26" s="1" t="s">
        <v>906</v>
      </c>
      <c r="Q26" s="1" t="s">
        <v>264</v>
      </c>
      <c r="R26" s="1" t="s">
        <v>1139</v>
      </c>
      <c r="S26" s="1" t="s">
        <v>1154</v>
      </c>
      <c r="T26" s="1" t="s">
        <v>1129</v>
      </c>
      <c r="U26" s="1" t="s">
        <v>1155</v>
      </c>
      <c r="V26" s="1" t="s">
        <v>1155</v>
      </c>
      <c r="W26" s="1" t="s">
        <v>264</v>
      </c>
    </row>
    <row r="27" spans="1:23">
      <c r="A27" s="1" t="s">
        <v>1174</v>
      </c>
      <c r="B27" s="1" t="s">
        <v>1175</v>
      </c>
      <c r="C27" s="1" t="s">
        <v>1096</v>
      </c>
      <c r="D27" s="1" t="s">
        <v>1097</v>
      </c>
      <c r="E27" s="1" t="s">
        <v>922</v>
      </c>
      <c r="F27" s="1" t="s">
        <v>1126</v>
      </c>
      <c r="G27" s="1" t="s">
        <v>1098</v>
      </c>
      <c r="H27" s="1" t="s">
        <v>1099</v>
      </c>
      <c r="I27" s="1" t="s">
        <v>264</v>
      </c>
      <c r="J27" s="1" t="s">
        <v>264</v>
      </c>
      <c r="K27" s="1" t="s">
        <v>264</v>
      </c>
      <c r="L27" s="1" t="s">
        <v>559</v>
      </c>
      <c r="M27" s="1" t="s">
        <v>108</v>
      </c>
      <c r="N27" s="1" t="s">
        <v>911</v>
      </c>
      <c r="O27" s="1" t="s">
        <v>911</v>
      </c>
      <c r="P27" s="1" t="s">
        <v>923</v>
      </c>
      <c r="Q27" s="1" t="s">
        <v>264</v>
      </c>
      <c r="R27" s="1" t="s">
        <v>1100</v>
      </c>
      <c r="S27" s="1" t="s">
        <v>1154</v>
      </c>
      <c r="T27" s="1" t="s">
        <v>1129</v>
      </c>
      <c r="U27" s="1" t="s">
        <v>1155</v>
      </c>
      <c r="V27" s="1" t="s">
        <v>1155</v>
      </c>
      <c r="W27" s="1" t="s">
        <v>264</v>
      </c>
    </row>
    <row r="28" spans="1:23">
      <c r="A28" s="1" t="s">
        <v>1176</v>
      </c>
      <c r="B28" s="1" t="s">
        <v>1177</v>
      </c>
      <c r="C28" s="1" t="s">
        <v>1096</v>
      </c>
      <c r="D28" s="1" t="s">
        <v>1097</v>
      </c>
      <c r="E28" s="1" t="s">
        <v>914</v>
      </c>
      <c r="F28" s="1" t="s">
        <v>1126</v>
      </c>
      <c r="G28" s="1" t="s">
        <v>1098</v>
      </c>
      <c r="H28" s="1" t="s">
        <v>1099</v>
      </c>
      <c r="I28" s="1" t="s">
        <v>264</v>
      </c>
      <c r="J28" s="1" t="s">
        <v>264</v>
      </c>
      <c r="K28" s="1" t="s">
        <v>264</v>
      </c>
      <c r="L28" s="1" t="s">
        <v>559</v>
      </c>
      <c r="M28" s="1" t="s">
        <v>108</v>
      </c>
      <c r="N28" s="1" t="s">
        <v>911</v>
      </c>
      <c r="O28" s="1" t="s">
        <v>911</v>
      </c>
      <c r="P28" s="1" t="s">
        <v>915</v>
      </c>
      <c r="Q28" s="1" t="s">
        <v>264</v>
      </c>
      <c r="R28" s="1" t="s">
        <v>1139</v>
      </c>
      <c r="S28" s="1" t="s">
        <v>1154</v>
      </c>
      <c r="T28" s="1" t="s">
        <v>1129</v>
      </c>
      <c r="U28" s="1" t="s">
        <v>1155</v>
      </c>
      <c r="V28" s="1" t="s">
        <v>1155</v>
      </c>
      <c r="W28" s="1" t="s">
        <v>264</v>
      </c>
    </row>
    <row r="29" spans="1:23">
      <c r="A29" s="1" t="s">
        <v>1178</v>
      </c>
      <c r="B29" s="1" t="s">
        <v>1179</v>
      </c>
      <c r="C29" s="1" t="s">
        <v>1096</v>
      </c>
      <c r="D29" s="1" t="s">
        <v>1097</v>
      </c>
      <c r="E29" s="1" t="s">
        <v>1003</v>
      </c>
      <c r="F29" s="1" t="s">
        <v>1126</v>
      </c>
      <c r="G29" s="1" t="s">
        <v>1098</v>
      </c>
      <c r="H29" s="1" t="s">
        <v>1099</v>
      </c>
      <c r="I29" s="1" t="s">
        <v>264</v>
      </c>
      <c r="J29" s="1" t="s">
        <v>264</v>
      </c>
      <c r="K29" s="1" t="s">
        <v>264</v>
      </c>
      <c r="L29" s="1" t="s">
        <v>559</v>
      </c>
      <c r="M29" s="1" t="s">
        <v>108</v>
      </c>
      <c r="N29" s="1" t="s">
        <v>980</v>
      </c>
      <c r="O29" s="1" t="s">
        <v>980</v>
      </c>
      <c r="P29" s="1" t="s">
        <v>1004</v>
      </c>
      <c r="Q29" s="1" t="s">
        <v>264</v>
      </c>
      <c r="R29" s="1" t="s">
        <v>1139</v>
      </c>
      <c r="S29" s="1" t="s">
        <v>1154</v>
      </c>
      <c r="T29" s="1" t="s">
        <v>1129</v>
      </c>
      <c r="U29" s="1" t="s">
        <v>1155</v>
      </c>
      <c r="V29" s="1" t="s">
        <v>1155</v>
      </c>
      <c r="W29" s="1" t="s">
        <v>264</v>
      </c>
    </row>
    <row r="30" spans="1:23">
      <c r="A30" s="1" t="s">
        <v>1180</v>
      </c>
      <c r="B30" s="1" t="s">
        <v>1181</v>
      </c>
      <c r="C30" s="1" t="s">
        <v>1096</v>
      </c>
      <c r="D30" s="1" t="s">
        <v>1097</v>
      </c>
      <c r="E30" s="1" t="s">
        <v>742</v>
      </c>
      <c r="F30" s="1" t="s">
        <v>1126</v>
      </c>
      <c r="G30" s="1" t="s">
        <v>1098</v>
      </c>
      <c r="H30" s="1" t="s">
        <v>1099</v>
      </c>
      <c r="I30" s="1" t="s">
        <v>264</v>
      </c>
      <c r="J30" s="1" t="s">
        <v>264</v>
      </c>
      <c r="K30" s="1" t="s">
        <v>264</v>
      </c>
      <c r="L30" s="1" t="s">
        <v>559</v>
      </c>
      <c r="M30" s="1" t="s">
        <v>108</v>
      </c>
      <c r="N30" s="1" t="s">
        <v>729</v>
      </c>
      <c r="O30" s="1" t="s">
        <v>743</v>
      </c>
      <c r="P30" s="1" t="s">
        <v>743</v>
      </c>
      <c r="Q30" s="1" t="s">
        <v>264</v>
      </c>
      <c r="R30" s="1" t="s">
        <v>1139</v>
      </c>
      <c r="S30" s="1" t="s">
        <v>1154</v>
      </c>
      <c r="T30" s="1" t="s">
        <v>1129</v>
      </c>
      <c r="U30" s="1" t="s">
        <v>1155</v>
      </c>
      <c r="V30" s="1" t="s">
        <v>1155</v>
      </c>
      <c r="W30" s="1" t="s">
        <v>264</v>
      </c>
    </row>
    <row r="31" spans="1:23">
      <c r="A31" s="1" t="s">
        <v>1182</v>
      </c>
      <c r="B31" s="1" t="s">
        <v>1183</v>
      </c>
      <c r="C31" s="1" t="s">
        <v>1096</v>
      </c>
      <c r="D31" s="1" t="s">
        <v>1097</v>
      </c>
      <c r="E31" s="1" t="s">
        <v>1003</v>
      </c>
      <c r="F31" s="1" t="s">
        <v>1126</v>
      </c>
      <c r="G31" s="1" t="s">
        <v>1098</v>
      </c>
      <c r="H31" s="1" t="s">
        <v>1099</v>
      </c>
      <c r="I31" s="1" t="s">
        <v>264</v>
      </c>
      <c r="J31" s="1" t="s">
        <v>264</v>
      </c>
      <c r="K31" s="1" t="s">
        <v>264</v>
      </c>
      <c r="L31" s="1" t="s">
        <v>559</v>
      </c>
      <c r="M31" s="1" t="s">
        <v>108</v>
      </c>
      <c r="N31" s="1" t="s">
        <v>980</v>
      </c>
      <c r="O31" s="1" t="s">
        <v>980</v>
      </c>
      <c r="P31" s="1" t="s">
        <v>1004</v>
      </c>
      <c r="Q31" s="1" t="s">
        <v>264</v>
      </c>
      <c r="R31" s="1" t="s">
        <v>1139</v>
      </c>
      <c r="S31" s="1" t="s">
        <v>1154</v>
      </c>
      <c r="T31" s="1" t="s">
        <v>1129</v>
      </c>
      <c r="U31" s="1" t="s">
        <v>1155</v>
      </c>
      <c r="V31" s="1" t="s">
        <v>1155</v>
      </c>
      <c r="W31" s="1" t="s">
        <v>264</v>
      </c>
    </row>
    <row r="32" spans="1:23">
      <c r="A32" s="1" t="s">
        <v>1184</v>
      </c>
      <c r="B32" s="1" t="s">
        <v>1185</v>
      </c>
      <c r="C32" s="1" t="s">
        <v>1096</v>
      </c>
      <c r="D32" s="1" t="s">
        <v>1097</v>
      </c>
      <c r="E32" s="1" t="s">
        <v>970</v>
      </c>
      <c r="F32" s="1" t="s">
        <v>1126</v>
      </c>
      <c r="G32" s="1" t="s">
        <v>1098</v>
      </c>
      <c r="H32" s="1" t="s">
        <v>1099</v>
      </c>
      <c r="I32" s="1" t="s">
        <v>264</v>
      </c>
      <c r="J32" s="1" t="s">
        <v>264</v>
      </c>
      <c r="K32" s="1" t="s">
        <v>264</v>
      </c>
      <c r="L32" s="1" t="s">
        <v>559</v>
      </c>
      <c r="M32" s="1" t="s">
        <v>108</v>
      </c>
      <c r="N32" s="1" t="s">
        <v>963</v>
      </c>
      <c r="O32" s="1" t="s">
        <v>963</v>
      </c>
      <c r="P32" s="1" t="s">
        <v>971</v>
      </c>
      <c r="Q32" s="1" t="s">
        <v>264</v>
      </c>
      <c r="R32" s="1" t="s">
        <v>1139</v>
      </c>
      <c r="S32" s="1" t="s">
        <v>1154</v>
      </c>
      <c r="T32" s="1" t="s">
        <v>1129</v>
      </c>
      <c r="U32" s="1" t="s">
        <v>1155</v>
      </c>
      <c r="V32" s="1" t="s">
        <v>1155</v>
      </c>
      <c r="W32" s="1" t="s">
        <v>264</v>
      </c>
    </row>
    <row r="33" spans="1:23">
      <c r="A33" s="1" t="s">
        <v>1186</v>
      </c>
      <c r="B33" s="1" t="s">
        <v>1187</v>
      </c>
      <c r="C33" s="1" t="s">
        <v>1096</v>
      </c>
      <c r="D33" s="1" t="s">
        <v>1097</v>
      </c>
      <c r="E33" s="1" t="s">
        <v>1188</v>
      </c>
      <c r="F33" s="1" t="s">
        <v>264</v>
      </c>
      <c r="G33" s="1" t="s">
        <v>1098</v>
      </c>
      <c r="H33" s="1" t="s">
        <v>1099</v>
      </c>
      <c r="I33" s="1" t="s">
        <v>264</v>
      </c>
      <c r="J33" s="1" t="s">
        <v>264</v>
      </c>
      <c r="K33" s="1" t="s">
        <v>264</v>
      </c>
      <c r="L33" s="1" t="s">
        <v>559</v>
      </c>
      <c r="M33" s="1" t="s">
        <v>108</v>
      </c>
      <c r="N33" s="1" t="s">
        <v>693</v>
      </c>
      <c r="O33" s="1" t="s">
        <v>1189</v>
      </c>
      <c r="P33" s="1" t="s">
        <v>264</v>
      </c>
      <c r="Q33" s="1" t="s">
        <v>264</v>
      </c>
      <c r="R33" s="1" t="s">
        <v>1139</v>
      </c>
      <c r="S33" s="1" t="s">
        <v>1154</v>
      </c>
      <c r="T33" s="1" t="s">
        <v>1129</v>
      </c>
      <c r="U33" s="1" t="s">
        <v>1155</v>
      </c>
      <c r="V33" s="1" t="s">
        <v>1155</v>
      </c>
      <c r="W33" s="1" t="s">
        <v>264</v>
      </c>
    </row>
    <row r="34" spans="1:23">
      <c r="A34" s="1" t="s">
        <v>1190</v>
      </c>
      <c r="B34" s="1" t="s">
        <v>1191</v>
      </c>
      <c r="C34" s="1" t="s">
        <v>1096</v>
      </c>
      <c r="D34" s="1" t="s">
        <v>1097</v>
      </c>
      <c r="E34" s="1" t="s">
        <v>1003</v>
      </c>
      <c r="F34" s="1" t="s">
        <v>1126</v>
      </c>
      <c r="G34" s="1" t="s">
        <v>1098</v>
      </c>
      <c r="H34" s="1" t="s">
        <v>1099</v>
      </c>
      <c r="I34" s="1" t="s">
        <v>264</v>
      </c>
      <c r="J34" s="1" t="s">
        <v>264</v>
      </c>
      <c r="K34" s="1" t="s">
        <v>264</v>
      </c>
      <c r="L34" s="1" t="s">
        <v>559</v>
      </c>
      <c r="M34" s="1" t="s">
        <v>108</v>
      </c>
      <c r="N34" s="1" t="s">
        <v>980</v>
      </c>
      <c r="O34" s="1" t="s">
        <v>980</v>
      </c>
      <c r="P34" s="1" t="s">
        <v>1004</v>
      </c>
      <c r="Q34" s="1" t="s">
        <v>264</v>
      </c>
      <c r="R34" s="1" t="s">
        <v>1139</v>
      </c>
      <c r="S34" s="1" t="s">
        <v>1154</v>
      </c>
      <c r="T34" s="1" t="s">
        <v>1129</v>
      </c>
      <c r="U34" s="1" t="s">
        <v>1155</v>
      </c>
      <c r="V34" s="1" t="s">
        <v>1155</v>
      </c>
      <c r="W34" s="1" t="s">
        <v>264</v>
      </c>
    </row>
    <row r="35" spans="1:23">
      <c r="A35" s="1" t="s">
        <v>1192</v>
      </c>
      <c r="B35" s="1" t="s">
        <v>1193</v>
      </c>
      <c r="C35" s="1" t="s">
        <v>1096</v>
      </c>
      <c r="D35" s="1" t="s">
        <v>1097</v>
      </c>
      <c r="E35" s="1" t="s">
        <v>787</v>
      </c>
      <c r="F35" s="1" t="s">
        <v>264</v>
      </c>
      <c r="G35" s="1" t="s">
        <v>1098</v>
      </c>
      <c r="H35" s="1" t="s">
        <v>1099</v>
      </c>
      <c r="I35" s="1" t="s">
        <v>264</v>
      </c>
      <c r="J35" s="1" t="s">
        <v>264</v>
      </c>
      <c r="K35" s="1" t="s">
        <v>264</v>
      </c>
      <c r="L35" s="1" t="s">
        <v>559</v>
      </c>
      <c r="M35" s="1" t="s">
        <v>108</v>
      </c>
      <c r="N35" s="1" t="s">
        <v>789</v>
      </c>
      <c r="O35" s="1" t="s">
        <v>789</v>
      </c>
      <c r="P35" s="1" t="s">
        <v>788</v>
      </c>
      <c r="Q35" s="1" t="s">
        <v>264</v>
      </c>
      <c r="R35" s="1" t="s">
        <v>1100</v>
      </c>
      <c r="S35" s="1" t="s">
        <v>1154</v>
      </c>
      <c r="T35" s="1" t="s">
        <v>1129</v>
      </c>
      <c r="U35" s="1" t="s">
        <v>1155</v>
      </c>
      <c r="V35" s="1" t="s">
        <v>1155</v>
      </c>
      <c r="W35" s="1" t="s">
        <v>264</v>
      </c>
    </row>
    <row r="36" spans="1:23">
      <c r="A36" s="1" t="s">
        <v>1194</v>
      </c>
      <c r="B36" s="1" t="s">
        <v>1195</v>
      </c>
      <c r="C36" s="1" t="s">
        <v>1096</v>
      </c>
      <c r="D36" s="1" t="s">
        <v>1097</v>
      </c>
      <c r="E36" s="1" t="s">
        <v>653</v>
      </c>
      <c r="F36" s="1" t="s">
        <v>1126</v>
      </c>
      <c r="G36" s="1" t="s">
        <v>1098</v>
      </c>
      <c r="H36" s="1" t="s">
        <v>1099</v>
      </c>
      <c r="I36" s="1" t="s">
        <v>264</v>
      </c>
      <c r="J36" s="1" t="s">
        <v>264</v>
      </c>
      <c r="K36" s="1" t="s">
        <v>264</v>
      </c>
      <c r="L36" s="1" t="s">
        <v>559</v>
      </c>
      <c r="M36" s="1" t="s">
        <v>108</v>
      </c>
      <c r="N36" s="1" t="s">
        <v>560</v>
      </c>
      <c r="O36" s="1" t="s">
        <v>635</v>
      </c>
      <c r="P36" s="1" t="s">
        <v>654</v>
      </c>
      <c r="Q36" s="1" t="s">
        <v>264</v>
      </c>
      <c r="R36" s="1" t="s">
        <v>1139</v>
      </c>
      <c r="S36" s="1" t="s">
        <v>1154</v>
      </c>
      <c r="T36" s="1" t="s">
        <v>1129</v>
      </c>
      <c r="U36" s="1" t="s">
        <v>1155</v>
      </c>
      <c r="V36" s="1" t="s">
        <v>1155</v>
      </c>
      <c r="W36" s="1" t="s">
        <v>264</v>
      </c>
    </row>
    <row r="37" spans="1:23">
      <c r="A37" s="1" t="s">
        <v>1196</v>
      </c>
      <c r="B37" s="1" t="s">
        <v>1197</v>
      </c>
      <c r="C37" s="1" t="s">
        <v>1096</v>
      </c>
      <c r="D37" s="1" t="s">
        <v>1097</v>
      </c>
      <c r="E37" s="1" t="s">
        <v>970</v>
      </c>
      <c r="F37" s="1" t="s">
        <v>1126</v>
      </c>
      <c r="G37" s="1" t="s">
        <v>1098</v>
      </c>
      <c r="H37" s="1" t="s">
        <v>1099</v>
      </c>
      <c r="I37" s="1" t="s">
        <v>264</v>
      </c>
      <c r="J37" s="1" t="s">
        <v>264</v>
      </c>
      <c r="K37" s="1" t="s">
        <v>264</v>
      </c>
      <c r="L37" s="1" t="s">
        <v>559</v>
      </c>
      <c r="M37" s="1" t="s">
        <v>108</v>
      </c>
      <c r="N37" s="1" t="s">
        <v>963</v>
      </c>
      <c r="O37" s="1" t="s">
        <v>963</v>
      </c>
      <c r="P37" s="1" t="s">
        <v>971</v>
      </c>
      <c r="Q37" s="1" t="s">
        <v>264</v>
      </c>
      <c r="R37" s="1" t="s">
        <v>1139</v>
      </c>
      <c r="S37" s="1" t="s">
        <v>1154</v>
      </c>
      <c r="T37" s="1" t="s">
        <v>1129</v>
      </c>
      <c r="U37" s="1" t="s">
        <v>1155</v>
      </c>
      <c r="V37" s="1" t="s">
        <v>1155</v>
      </c>
      <c r="W37" s="1" t="s">
        <v>264</v>
      </c>
    </row>
    <row r="38" spans="1:23">
      <c r="A38" s="1" t="s">
        <v>1198</v>
      </c>
      <c r="B38" s="1" t="s">
        <v>1199</v>
      </c>
      <c r="C38" s="1" t="s">
        <v>1096</v>
      </c>
      <c r="D38" s="1" t="s">
        <v>1097</v>
      </c>
      <c r="E38" s="1" t="s">
        <v>617</v>
      </c>
      <c r="F38" s="1" t="s">
        <v>264</v>
      </c>
      <c r="G38" s="1" t="s">
        <v>1098</v>
      </c>
      <c r="H38" s="1" t="s">
        <v>1099</v>
      </c>
      <c r="I38" s="1" t="s">
        <v>264</v>
      </c>
      <c r="J38" s="1" t="s">
        <v>264</v>
      </c>
      <c r="K38" s="1" t="s">
        <v>264</v>
      </c>
      <c r="L38" s="1" t="s">
        <v>559</v>
      </c>
      <c r="M38" s="1" t="s">
        <v>108</v>
      </c>
      <c r="N38" s="1" t="s">
        <v>560</v>
      </c>
      <c r="O38" s="1" t="s">
        <v>604</v>
      </c>
      <c r="P38" s="1" t="s">
        <v>618</v>
      </c>
      <c r="Q38" s="1" t="s">
        <v>264</v>
      </c>
      <c r="R38" s="1" t="s">
        <v>1100</v>
      </c>
      <c r="S38" s="1" t="s">
        <v>1154</v>
      </c>
      <c r="T38" s="1" t="s">
        <v>1129</v>
      </c>
      <c r="U38" s="1" t="s">
        <v>1155</v>
      </c>
      <c r="V38" s="1" t="s">
        <v>1155</v>
      </c>
      <c r="W38" s="1" t="s">
        <v>264</v>
      </c>
    </row>
    <row r="39" spans="1:23">
      <c r="A39" s="1" t="s">
        <v>1200</v>
      </c>
      <c r="B39" s="1" t="s">
        <v>1201</v>
      </c>
      <c r="C39" s="1" t="s">
        <v>1096</v>
      </c>
      <c r="D39" s="1" t="s">
        <v>1097</v>
      </c>
      <c r="E39" s="1" t="s">
        <v>1003</v>
      </c>
      <c r="F39" s="1" t="s">
        <v>1126</v>
      </c>
      <c r="G39" s="1" t="s">
        <v>1098</v>
      </c>
      <c r="H39" s="1" t="s">
        <v>1099</v>
      </c>
      <c r="I39" s="1" t="s">
        <v>264</v>
      </c>
      <c r="J39" s="1" t="s">
        <v>264</v>
      </c>
      <c r="K39" s="1" t="s">
        <v>264</v>
      </c>
      <c r="L39" s="1" t="s">
        <v>559</v>
      </c>
      <c r="M39" s="1" t="s">
        <v>108</v>
      </c>
      <c r="N39" s="1" t="s">
        <v>980</v>
      </c>
      <c r="O39" s="1" t="s">
        <v>980</v>
      </c>
      <c r="P39" s="1" t="s">
        <v>1004</v>
      </c>
      <c r="Q39" s="1" t="s">
        <v>264</v>
      </c>
      <c r="R39" s="1" t="s">
        <v>1139</v>
      </c>
      <c r="S39" s="1" t="s">
        <v>1154</v>
      </c>
      <c r="T39" s="1" t="s">
        <v>1129</v>
      </c>
      <c r="U39" s="1" t="s">
        <v>1155</v>
      </c>
      <c r="V39" s="1" t="s">
        <v>1155</v>
      </c>
      <c r="W39" s="1" t="s">
        <v>264</v>
      </c>
    </row>
    <row r="40" spans="1:23">
      <c r="A40" s="1" t="s">
        <v>1202</v>
      </c>
      <c r="B40" s="1" t="s">
        <v>1203</v>
      </c>
      <c r="C40" s="1" t="s">
        <v>1096</v>
      </c>
      <c r="D40" s="1" t="s">
        <v>1097</v>
      </c>
      <c r="E40" s="1" t="s">
        <v>970</v>
      </c>
      <c r="F40" s="1" t="s">
        <v>1126</v>
      </c>
      <c r="G40" s="1" t="s">
        <v>1098</v>
      </c>
      <c r="H40" s="1" t="s">
        <v>1099</v>
      </c>
      <c r="I40" s="1" t="s">
        <v>264</v>
      </c>
      <c r="J40" s="1" t="s">
        <v>264</v>
      </c>
      <c r="K40" s="1" t="s">
        <v>264</v>
      </c>
      <c r="L40" s="1" t="s">
        <v>559</v>
      </c>
      <c r="M40" s="1" t="s">
        <v>108</v>
      </c>
      <c r="N40" s="1" t="s">
        <v>963</v>
      </c>
      <c r="O40" s="1" t="s">
        <v>963</v>
      </c>
      <c r="P40" s="1" t="s">
        <v>971</v>
      </c>
      <c r="Q40" s="1" t="s">
        <v>264</v>
      </c>
      <c r="R40" s="1" t="s">
        <v>1139</v>
      </c>
      <c r="S40" s="1" t="s">
        <v>1154</v>
      </c>
      <c r="T40" s="1" t="s">
        <v>1129</v>
      </c>
      <c r="U40" s="1" t="s">
        <v>1155</v>
      </c>
      <c r="V40" s="1" t="s">
        <v>1155</v>
      </c>
      <c r="W40" s="1" t="s">
        <v>264</v>
      </c>
    </row>
    <row r="41" spans="1:23">
      <c r="A41" s="1" t="s">
        <v>1204</v>
      </c>
      <c r="B41" s="1" t="s">
        <v>1205</v>
      </c>
      <c r="C41" s="1" t="s">
        <v>1096</v>
      </c>
      <c r="D41" s="1" t="s">
        <v>1097</v>
      </c>
      <c r="E41" s="1" t="s">
        <v>922</v>
      </c>
      <c r="F41" s="1" t="s">
        <v>1126</v>
      </c>
      <c r="G41" s="1" t="s">
        <v>1098</v>
      </c>
      <c r="H41" s="1" t="s">
        <v>1099</v>
      </c>
      <c r="I41" s="1" t="s">
        <v>264</v>
      </c>
      <c r="J41" s="1" t="s">
        <v>264</v>
      </c>
      <c r="K41" s="1" t="s">
        <v>264</v>
      </c>
      <c r="L41" s="1" t="s">
        <v>559</v>
      </c>
      <c r="M41" s="1" t="s">
        <v>108</v>
      </c>
      <c r="N41" s="1" t="s">
        <v>911</v>
      </c>
      <c r="O41" s="1" t="s">
        <v>911</v>
      </c>
      <c r="P41" s="1" t="s">
        <v>923</v>
      </c>
      <c r="Q41" s="1" t="s">
        <v>264</v>
      </c>
      <c r="R41" s="1" t="s">
        <v>1100</v>
      </c>
      <c r="S41" s="1" t="s">
        <v>1154</v>
      </c>
      <c r="T41" s="1" t="s">
        <v>1129</v>
      </c>
      <c r="U41" s="1" t="s">
        <v>1155</v>
      </c>
      <c r="V41" s="1" t="s">
        <v>1155</v>
      </c>
      <c r="W41" s="1" t="s">
        <v>264</v>
      </c>
    </row>
    <row r="42" spans="1:23">
      <c r="A42" s="1" t="s">
        <v>1206</v>
      </c>
      <c r="B42" s="1" t="s">
        <v>1207</v>
      </c>
      <c r="C42" s="1" t="s">
        <v>1096</v>
      </c>
      <c r="D42" s="1" t="s">
        <v>1097</v>
      </c>
      <c r="E42" s="1" t="s">
        <v>922</v>
      </c>
      <c r="F42" s="1" t="s">
        <v>1126</v>
      </c>
      <c r="G42" s="1" t="s">
        <v>1098</v>
      </c>
      <c r="H42" s="1" t="s">
        <v>1099</v>
      </c>
      <c r="I42" s="1" t="s">
        <v>264</v>
      </c>
      <c r="J42" s="1" t="s">
        <v>264</v>
      </c>
      <c r="K42" s="1" t="s">
        <v>264</v>
      </c>
      <c r="L42" s="1" t="s">
        <v>559</v>
      </c>
      <c r="M42" s="1" t="s">
        <v>108</v>
      </c>
      <c r="N42" s="1" t="s">
        <v>911</v>
      </c>
      <c r="O42" s="1" t="s">
        <v>911</v>
      </c>
      <c r="P42" s="1" t="s">
        <v>923</v>
      </c>
      <c r="Q42" s="1" t="s">
        <v>264</v>
      </c>
      <c r="R42" s="1" t="s">
        <v>1100</v>
      </c>
      <c r="S42" s="1" t="s">
        <v>1154</v>
      </c>
      <c r="T42" s="1" t="s">
        <v>1129</v>
      </c>
      <c r="U42" s="1" t="s">
        <v>1155</v>
      </c>
      <c r="V42" s="1" t="s">
        <v>1155</v>
      </c>
      <c r="W42" s="1" t="s">
        <v>264</v>
      </c>
    </row>
    <row r="43" spans="1:23">
      <c r="A43" s="1" t="s">
        <v>1208</v>
      </c>
      <c r="B43" s="1" t="s">
        <v>1209</v>
      </c>
      <c r="C43" s="1" t="s">
        <v>1096</v>
      </c>
      <c r="D43" s="1" t="s">
        <v>1097</v>
      </c>
      <c r="E43" s="1" t="s">
        <v>970</v>
      </c>
      <c r="F43" s="1" t="s">
        <v>1126</v>
      </c>
      <c r="G43" s="1" t="s">
        <v>1098</v>
      </c>
      <c r="H43" s="1" t="s">
        <v>1099</v>
      </c>
      <c r="I43" s="1" t="s">
        <v>264</v>
      </c>
      <c r="J43" s="1" t="s">
        <v>264</v>
      </c>
      <c r="K43" s="1" t="s">
        <v>264</v>
      </c>
      <c r="L43" s="1" t="s">
        <v>559</v>
      </c>
      <c r="M43" s="1" t="s">
        <v>108</v>
      </c>
      <c r="N43" s="1" t="s">
        <v>963</v>
      </c>
      <c r="O43" s="1" t="s">
        <v>963</v>
      </c>
      <c r="P43" s="1" t="s">
        <v>971</v>
      </c>
      <c r="Q43" s="1" t="s">
        <v>264</v>
      </c>
      <c r="R43" s="1" t="s">
        <v>1139</v>
      </c>
      <c r="S43" s="1" t="s">
        <v>1154</v>
      </c>
      <c r="T43" s="1" t="s">
        <v>1129</v>
      </c>
      <c r="U43" s="1" t="s">
        <v>1155</v>
      </c>
      <c r="V43" s="1" t="s">
        <v>1155</v>
      </c>
      <c r="W43" s="1" t="s">
        <v>264</v>
      </c>
    </row>
    <row r="44" spans="1:23">
      <c r="A44" s="1" t="s">
        <v>1210</v>
      </c>
      <c r="B44" s="1" t="s">
        <v>1211</v>
      </c>
      <c r="C44" s="1" t="s">
        <v>1096</v>
      </c>
      <c r="D44" s="1" t="s">
        <v>1097</v>
      </c>
      <c r="E44" s="1" t="s">
        <v>922</v>
      </c>
      <c r="F44" s="1" t="s">
        <v>1126</v>
      </c>
      <c r="G44" s="1" t="s">
        <v>1098</v>
      </c>
      <c r="H44" s="1" t="s">
        <v>1099</v>
      </c>
      <c r="I44" s="1" t="s">
        <v>264</v>
      </c>
      <c r="J44" s="1" t="s">
        <v>264</v>
      </c>
      <c r="K44" s="1" t="s">
        <v>264</v>
      </c>
      <c r="L44" s="1" t="s">
        <v>559</v>
      </c>
      <c r="M44" s="1" t="s">
        <v>108</v>
      </c>
      <c r="N44" s="1" t="s">
        <v>911</v>
      </c>
      <c r="O44" s="1" t="s">
        <v>911</v>
      </c>
      <c r="P44" s="1" t="s">
        <v>923</v>
      </c>
      <c r="Q44" s="1" t="s">
        <v>264</v>
      </c>
      <c r="R44" s="1" t="s">
        <v>1100</v>
      </c>
      <c r="S44" s="1" t="s">
        <v>1154</v>
      </c>
      <c r="T44" s="1" t="s">
        <v>1129</v>
      </c>
      <c r="U44" s="1" t="s">
        <v>1155</v>
      </c>
      <c r="V44" s="1" t="s">
        <v>1155</v>
      </c>
      <c r="W44" s="1" t="s">
        <v>264</v>
      </c>
    </row>
    <row r="45" spans="1:23">
      <c r="A45" s="1" t="s">
        <v>1212</v>
      </c>
      <c r="B45" s="1" t="s">
        <v>1213</v>
      </c>
      <c r="C45" s="1" t="s">
        <v>1096</v>
      </c>
      <c r="D45" s="1" t="s">
        <v>1097</v>
      </c>
      <c r="E45" s="1" t="s">
        <v>1214</v>
      </c>
      <c r="F45" s="1" t="s">
        <v>1126</v>
      </c>
      <c r="G45" s="1" t="s">
        <v>1098</v>
      </c>
      <c r="H45" s="1" t="s">
        <v>1099</v>
      </c>
      <c r="I45" s="1" t="s">
        <v>264</v>
      </c>
      <c r="J45" s="1" t="s">
        <v>264</v>
      </c>
      <c r="K45" s="1" t="s">
        <v>264</v>
      </c>
      <c r="L45" s="1" t="s">
        <v>559</v>
      </c>
      <c r="M45" s="1" t="s">
        <v>108</v>
      </c>
      <c r="N45" s="1" t="s">
        <v>560</v>
      </c>
      <c r="O45" s="1" t="s">
        <v>635</v>
      </c>
      <c r="P45" s="1" t="s">
        <v>264</v>
      </c>
      <c r="Q45" s="1" t="s">
        <v>264</v>
      </c>
      <c r="R45" s="1" t="s">
        <v>1100</v>
      </c>
      <c r="S45" s="1" t="s">
        <v>1147</v>
      </c>
      <c r="T45" s="1" t="s">
        <v>1215</v>
      </c>
      <c r="U45" s="1" t="s">
        <v>264</v>
      </c>
      <c r="V45" s="1" t="s">
        <v>264</v>
      </c>
      <c r="W45" s="1" t="s">
        <v>1121</v>
      </c>
    </row>
    <row r="46" spans="1:23">
      <c r="A46" s="1" t="s">
        <v>1216</v>
      </c>
      <c r="B46" s="1" t="s">
        <v>1217</v>
      </c>
      <c r="C46" s="1" t="s">
        <v>1096</v>
      </c>
      <c r="D46" s="1" t="s">
        <v>1097</v>
      </c>
      <c r="E46" s="1" t="s">
        <v>592</v>
      </c>
      <c r="F46" s="1" t="s">
        <v>1126</v>
      </c>
      <c r="G46" s="1" t="s">
        <v>1098</v>
      </c>
      <c r="H46" s="1" t="s">
        <v>1099</v>
      </c>
      <c r="I46" s="1" t="s">
        <v>264</v>
      </c>
      <c r="J46" s="1" t="s">
        <v>264</v>
      </c>
      <c r="K46" s="1" t="s">
        <v>264</v>
      </c>
      <c r="L46" s="1" t="s">
        <v>559</v>
      </c>
      <c r="M46" s="1" t="s">
        <v>108</v>
      </c>
      <c r="N46" s="1" t="s">
        <v>594</v>
      </c>
      <c r="O46" s="1" t="s">
        <v>594</v>
      </c>
      <c r="P46" s="1" t="s">
        <v>593</v>
      </c>
      <c r="Q46" s="1" t="s">
        <v>264</v>
      </c>
      <c r="R46" s="1" t="s">
        <v>1100</v>
      </c>
      <c r="S46" s="1" t="s">
        <v>1128</v>
      </c>
      <c r="T46" s="1" t="s">
        <v>1129</v>
      </c>
      <c r="U46" s="1" t="s">
        <v>1130</v>
      </c>
      <c r="V46" s="1" t="s">
        <v>1130</v>
      </c>
      <c r="W46" s="1" t="s">
        <v>264</v>
      </c>
    </row>
    <row r="47" spans="1:23">
      <c r="A47" s="1" t="s">
        <v>1218</v>
      </c>
      <c r="B47" s="1" t="s">
        <v>1219</v>
      </c>
      <c r="C47" s="1" t="s">
        <v>1096</v>
      </c>
      <c r="D47" s="1" t="s">
        <v>1097</v>
      </c>
      <c r="E47" s="1" t="s">
        <v>1220</v>
      </c>
      <c r="F47" s="1" t="s">
        <v>1126</v>
      </c>
      <c r="G47" s="1" t="s">
        <v>1098</v>
      </c>
      <c r="H47" s="1" t="s">
        <v>1099</v>
      </c>
      <c r="I47" s="1" t="s">
        <v>264</v>
      </c>
      <c r="J47" s="1" t="s">
        <v>264</v>
      </c>
      <c r="K47" s="1" t="s">
        <v>264</v>
      </c>
      <c r="L47" s="1" t="s">
        <v>559</v>
      </c>
      <c r="M47" s="1" t="s">
        <v>108</v>
      </c>
      <c r="N47" s="1" t="s">
        <v>594</v>
      </c>
      <c r="O47" s="1" t="s">
        <v>1221</v>
      </c>
      <c r="P47" s="1" t="s">
        <v>264</v>
      </c>
      <c r="Q47" s="1" t="s">
        <v>264</v>
      </c>
      <c r="R47" s="1" t="s">
        <v>1100</v>
      </c>
      <c r="S47" s="1" t="s">
        <v>1154</v>
      </c>
      <c r="T47" s="1" t="s">
        <v>1129</v>
      </c>
      <c r="U47" s="1" t="s">
        <v>1155</v>
      </c>
      <c r="V47" s="1" t="s">
        <v>1155</v>
      </c>
      <c r="W47" s="1" t="s">
        <v>264</v>
      </c>
    </row>
    <row r="48" spans="1:23">
      <c r="A48" s="1" t="s">
        <v>1222</v>
      </c>
      <c r="B48" s="1" t="s">
        <v>1223</v>
      </c>
      <c r="C48" s="1" t="s">
        <v>1096</v>
      </c>
      <c r="D48" s="1" t="s">
        <v>1097</v>
      </c>
      <c r="E48" s="1" t="s">
        <v>631</v>
      </c>
      <c r="F48" s="1" t="s">
        <v>1126</v>
      </c>
      <c r="G48" s="1" t="s">
        <v>1098</v>
      </c>
      <c r="H48" s="1" t="s">
        <v>1099</v>
      </c>
      <c r="I48" s="1" t="s">
        <v>264</v>
      </c>
      <c r="J48" s="1" t="s">
        <v>264</v>
      </c>
      <c r="K48" s="1" t="s">
        <v>264</v>
      </c>
      <c r="L48" s="1" t="s">
        <v>559</v>
      </c>
      <c r="M48" s="1" t="s">
        <v>108</v>
      </c>
      <c r="N48" s="1" t="s">
        <v>594</v>
      </c>
      <c r="O48" s="1" t="s">
        <v>594</v>
      </c>
      <c r="P48" s="1" t="s">
        <v>632</v>
      </c>
      <c r="Q48" s="1" t="s">
        <v>264</v>
      </c>
      <c r="R48" s="1" t="s">
        <v>1100</v>
      </c>
      <c r="S48" s="1" t="s">
        <v>1128</v>
      </c>
      <c r="T48" s="1" t="s">
        <v>1129</v>
      </c>
      <c r="U48" s="1" t="s">
        <v>1130</v>
      </c>
      <c r="V48" s="1" t="s">
        <v>1130</v>
      </c>
      <c r="W48" s="1" t="s">
        <v>264</v>
      </c>
    </row>
    <row r="49" spans="1:23">
      <c r="A49" s="1" t="s">
        <v>1224</v>
      </c>
      <c r="B49" s="1" t="s">
        <v>1225</v>
      </c>
      <c r="C49" s="1" t="s">
        <v>1096</v>
      </c>
      <c r="D49" s="1" t="s">
        <v>1097</v>
      </c>
      <c r="E49" s="1" t="s">
        <v>644</v>
      </c>
      <c r="F49" s="1" t="s">
        <v>1126</v>
      </c>
      <c r="G49" s="1" t="s">
        <v>1098</v>
      </c>
      <c r="H49" s="1" t="s">
        <v>1099</v>
      </c>
      <c r="I49" s="1" t="s">
        <v>264</v>
      </c>
      <c r="J49" s="1" t="s">
        <v>264</v>
      </c>
      <c r="K49" s="1" t="s">
        <v>264</v>
      </c>
      <c r="L49" s="1" t="s">
        <v>559</v>
      </c>
      <c r="M49" s="1" t="s">
        <v>108</v>
      </c>
      <c r="N49" s="1" t="s">
        <v>594</v>
      </c>
      <c r="O49" s="1" t="s">
        <v>594</v>
      </c>
      <c r="P49" s="1" t="s">
        <v>645</v>
      </c>
      <c r="Q49" s="1" t="s">
        <v>264</v>
      </c>
      <c r="R49" s="1" t="s">
        <v>1100</v>
      </c>
      <c r="S49" s="1" t="s">
        <v>1147</v>
      </c>
      <c r="T49" s="1" t="s">
        <v>1129</v>
      </c>
      <c r="U49" s="1" t="s">
        <v>1103</v>
      </c>
      <c r="V49" s="1" t="s">
        <v>1103</v>
      </c>
      <c r="W49" s="1" t="s">
        <v>264</v>
      </c>
    </row>
    <row r="50" spans="1:23">
      <c r="A50" s="1" t="s">
        <v>1226</v>
      </c>
      <c r="B50" s="1" t="s">
        <v>1227</v>
      </c>
      <c r="C50" s="1" t="s">
        <v>1096</v>
      </c>
      <c r="D50" s="1" t="s">
        <v>1097</v>
      </c>
      <c r="E50" s="1" t="s">
        <v>684</v>
      </c>
      <c r="F50" s="1" t="s">
        <v>1126</v>
      </c>
      <c r="G50" s="1" t="s">
        <v>1098</v>
      </c>
      <c r="H50" s="1" t="s">
        <v>1099</v>
      </c>
      <c r="I50" s="1" t="s">
        <v>264</v>
      </c>
      <c r="J50" s="1" t="s">
        <v>264</v>
      </c>
      <c r="K50" s="1" t="s">
        <v>264</v>
      </c>
      <c r="L50" s="1" t="s">
        <v>559</v>
      </c>
      <c r="M50" s="1" t="s">
        <v>108</v>
      </c>
      <c r="N50" s="1" t="s">
        <v>652</v>
      </c>
      <c r="O50" s="1" t="s">
        <v>652</v>
      </c>
      <c r="P50" s="1" t="s">
        <v>685</v>
      </c>
      <c r="Q50" s="1" t="s">
        <v>264</v>
      </c>
      <c r="R50" s="1" t="s">
        <v>1100</v>
      </c>
      <c r="S50" s="1" t="s">
        <v>1154</v>
      </c>
      <c r="T50" s="1" t="s">
        <v>1129</v>
      </c>
      <c r="U50" s="1" t="s">
        <v>1155</v>
      </c>
      <c r="V50" s="1" t="s">
        <v>1155</v>
      </c>
      <c r="W50" s="1" t="s">
        <v>264</v>
      </c>
    </row>
    <row r="51" spans="1:23">
      <c r="A51" s="1" t="s">
        <v>1228</v>
      </c>
      <c r="B51" s="1" t="s">
        <v>1229</v>
      </c>
      <c r="C51" s="1" t="s">
        <v>1096</v>
      </c>
      <c r="D51" s="1" t="s">
        <v>1097</v>
      </c>
      <c r="E51" s="1" t="s">
        <v>655</v>
      </c>
      <c r="F51" s="1" t="s">
        <v>1126</v>
      </c>
      <c r="G51" s="1" t="s">
        <v>1098</v>
      </c>
      <c r="H51" s="1" t="s">
        <v>1099</v>
      </c>
      <c r="I51" s="1" t="s">
        <v>264</v>
      </c>
      <c r="J51" s="1" t="s">
        <v>264</v>
      </c>
      <c r="K51" s="1" t="s">
        <v>264</v>
      </c>
      <c r="L51" s="1" t="s">
        <v>559</v>
      </c>
      <c r="M51" s="1" t="s">
        <v>108</v>
      </c>
      <c r="N51" s="1" t="s">
        <v>652</v>
      </c>
      <c r="O51" s="1" t="s">
        <v>652</v>
      </c>
      <c r="P51" s="1" t="s">
        <v>656</v>
      </c>
      <c r="Q51" s="1" t="s">
        <v>264</v>
      </c>
      <c r="R51" s="1" t="s">
        <v>1100</v>
      </c>
      <c r="S51" s="1" t="s">
        <v>1154</v>
      </c>
      <c r="T51" s="1" t="s">
        <v>1129</v>
      </c>
      <c r="U51" s="1" t="s">
        <v>1155</v>
      </c>
      <c r="V51" s="1" t="s">
        <v>1155</v>
      </c>
      <c r="W51" s="1" t="s">
        <v>264</v>
      </c>
    </row>
    <row r="52" spans="1:23">
      <c r="A52" s="1" t="s">
        <v>1230</v>
      </c>
      <c r="B52" s="1" t="s">
        <v>1231</v>
      </c>
      <c r="C52" s="1" t="s">
        <v>1096</v>
      </c>
      <c r="D52" s="1" t="s">
        <v>1097</v>
      </c>
      <c r="E52" s="1" t="s">
        <v>1232</v>
      </c>
      <c r="F52" s="1" t="s">
        <v>1126</v>
      </c>
      <c r="G52" s="1" t="s">
        <v>1098</v>
      </c>
      <c r="H52" s="1" t="s">
        <v>1099</v>
      </c>
      <c r="I52" s="1" t="s">
        <v>264</v>
      </c>
      <c r="J52" s="1" t="s">
        <v>264</v>
      </c>
      <c r="K52" s="1" t="s">
        <v>264</v>
      </c>
      <c r="L52" s="1" t="s">
        <v>559</v>
      </c>
      <c r="M52" s="1" t="s">
        <v>108</v>
      </c>
      <c r="N52" s="1" t="s">
        <v>652</v>
      </c>
      <c r="O52" s="1" t="s">
        <v>1233</v>
      </c>
      <c r="P52" s="1" t="s">
        <v>264</v>
      </c>
      <c r="Q52" s="1" t="s">
        <v>264</v>
      </c>
      <c r="R52" s="1" t="s">
        <v>1100</v>
      </c>
      <c r="S52" s="1" t="s">
        <v>1128</v>
      </c>
      <c r="T52" s="1" t="s">
        <v>1129</v>
      </c>
      <c r="U52" s="1" t="s">
        <v>1130</v>
      </c>
      <c r="V52" s="1" t="s">
        <v>1130</v>
      </c>
      <c r="W52" s="1" t="s">
        <v>264</v>
      </c>
    </row>
    <row r="53" spans="1:23">
      <c r="A53" s="1" t="s">
        <v>1234</v>
      </c>
      <c r="B53" s="1" t="s">
        <v>1235</v>
      </c>
      <c r="C53" s="1" t="s">
        <v>1096</v>
      </c>
      <c r="D53" s="1" t="s">
        <v>1097</v>
      </c>
      <c r="E53" s="1" t="s">
        <v>680</v>
      </c>
      <c r="F53" s="1" t="s">
        <v>1126</v>
      </c>
      <c r="G53" s="1" t="s">
        <v>1098</v>
      </c>
      <c r="H53" s="1" t="s">
        <v>1099</v>
      </c>
      <c r="I53" s="1" t="s">
        <v>264</v>
      </c>
      <c r="J53" s="1" t="s">
        <v>264</v>
      </c>
      <c r="K53" s="1" t="s">
        <v>264</v>
      </c>
      <c r="L53" s="1" t="s">
        <v>559</v>
      </c>
      <c r="M53" s="1" t="s">
        <v>108</v>
      </c>
      <c r="N53" s="1" t="s">
        <v>652</v>
      </c>
      <c r="O53" s="1" t="s">
        <v>652</v>
      </c>
      <c r="P53" s="1" t="s">
        <v>681</v>
      </c>
      <c r="Q53" s="1" t="s">
        <v>264</v>
      </c>
      <c r="R53" s="1" t="s">
        <v>1100</v>
      </c>
      <c r="S53" s="1" t="s">
        <v>1154</v>
      </c>
      <c r="T53" s="1" t="s">
        <v>1129</v>
      </c>
      <c r="U53" s="1" t="s">
        <v>1155</v>
      </c>
      <c r="V53" s="1" t="s">
        <v>1155</v>
      </c>
      <c r="W53" s="1" t="s">
        <v>264</v>
      </c>
    </row>
    <row r="54" spans="1:23">
      <c r="A54" s="1" t="s">
        <v>1236</v>
      </c>
      <c r="B54" s="1" t="s">
        <v>1237</v>
      </c>
      <c r="C54" s="1" t="s">
        <v>1096</v>
      </c>
      <c r="D54" s="1" t="s">
        <v>1097</v>
      </c>
      <c r="E54" s="1" t="s">
        <v>650</v>
      </c>
      <c r="F54" s="1" t="s">
        <v>1126</v>
      </c>
      <c r="G54" s="1" t="s">
        <v>1098</v>
      </c>
      <c r="H54" s="1" t="s">
        <v>1099</v>
      </c>
      <c r="I54" s="1" t="s">
        <v>264</v>
      </c>
      <c r="J54" s="1" t="s">
        <v>264</v>
      </c>
      <c r="K54" s="1" t="s">
        <v>264</v>
      </c>
      <c r="L54" s="1" t="s">
        <v>559</v>
      </c>
      <c r="M54" s="1" t="s">
        <v>108</v>
      </c>
      <c r="N54" s="1" t="s">
        <v>652</v>
      </c>
      <c r="O54" s="1" t="s">
        <v>652</v>
      </c>
      <c r="P54" s="1" t="s">
        <v>651</v>
      </c>
      <c r="Q54" s="1" t="s">
        <v>264</v>
      </c>
      <c r="R54" s="1" t="s">
        <v>1100</v>
      </c>
      <c r="S54" s="1" t="s">
        <v>1147</v>
      </c>
      <c r="T54" s="1" t="s">
        <v>1129</v>
      </c>
      <c r="U54" s="1" t="s">
        <v>1103</v>
      </c>
      <c r="V54" s="1" t="s">
        <v>1103</v>
      </c>
      <c r="W54" s="1" t="s">
        <v>264</v>
      </c>
    </row>
    <row r="55" spans="1:23">
      <c r="A55" s="1" t="s">
        <v>1238</v>
      </c>
      <c r="B55" s="1" t="s">
        <v>1239</v>
      </c>
      <c r="C55" s="1" t="s">
        <v>1096</v>
      </c>
      <c r="D55" s="1" t="s">
        <v>1097</v>
      </c>
      <c r="E55" s="1" t="s">
        <v>684</v>
      </c>
      <c r="F55" s="1" t="s">
        <v>1126</v>
      </c>
      <c r="G55" s="1" t="s">
        <v>1098</v>
      </c>
      <c r="H55" s="1" t="s">
        <v>1099</v>
      </c>
      <c r="I55" s="1" t="s">
        <v>264</v>
      </c>
      <c r="J55" s="1" t="s">
        <v>264</v>
      </c>
      <c r="K55" s="1" t="s">
        <v>264</v>
      </c>
      <c r="L55" s="1" t="s">
        <v>559</v>
      </c>
      <c r="M55" s="1" t="s">
        <v>108</v>
      </c>
      <c r="N55" s="1" t="s">
        <v>652</v>
      </c>
      <c r="O55" s="1" t="s">
        <v>652</v>
      </c>
      <c r="P55" s="1" t="s">
        <v>685</v>
      </c>
      <c r="Q55" s="1" t="s">
        <v>264</v>
      </c>
      <c r="R55" s="1" t="s">
        <v>1100</v>
      </c>
      <c r="S55" s="1" t="s">
        <v>1154</v>
      </c>
      <c r="T55" s="1" t="s">
        <v>1129</v>
      </c>
      <c r="U55" s="1" t="s">
        <v>1155</v>
      </c>
      <c r="V55" s="1" t="s">
        <v>1155</v>
      </c>
      <c r="W55" s="1" t="s">
        <v>264</v>
      </c>
    </row>
    <row r="56" spans="1:23">
      <c r="A56" s="1" t="s">
        <v>196</v>
      </c>
      <c r="B56" s="1" t="s">
        <v>1240</v>
      </c>
      <c r="C56" s="1" t="s">
        <v>1096</v>
      </c>
      <c r="D56" s="1" t="s">
        <v>1097</v>
      </c>
      <c r="E56" s="1" t="s">
        <v>195</v>
      </c>
      <c r="F56" s="1" t="s">
        <v>1126</v>
      </c>
      <c r="G56" s="1" t="s">
        <v>1098</v>
      </c>
      <c r="H56" s="1" t="s">
        <v>1099</v>
      </c>
      <c r="I56" s="1" t="s">
        <v>264</v>
      </c>
      <c r="J56" s="1" t="s">
        <v>264</v>
      </c>
      <c r="K56" s="1" t="s">
        <v>264</v>
      </c>
      <c r="L56" s="1" t="s">
        <v>559</v>
      </c>
      <c r="M56" s="1" t="s">
        <v>108</v>
      </c>
      <c r="N56" s="1" t="s">
        <v>109</v>
      </c>
      <c r="O56" s="1" t="s">
        <v>109</v>
      </c>
      <c r="P56" s="1" t="s">
        <v>192</v>
      </c>
      <c r="Q56" s="1" t="s">
        <v>264</v>
      </c>
      <c r="R56" s="1" t="s">
        <v>1100</v>
      </c>
      <c r="S56" s="1" t="s">
        <v>1154</v>
      </c>
      <c r="T56" s="1" t="s">
        <v>1129</v>
      </c>
      <c r="U56" s="1" t="s">
        <v>1155</v>
      </c>
      <c r="V56" s="1" t="s">
        <v>1155</v>
      </c>
      <c r="W56" s="1" t="s">
        <v>264</v>
      </c>
    </row>
    <row r="57" spans="1:23">
      <c r="A57" s="1" t="s">
        <v>134</v>
      </c>
      <c r="B57" s="1" t="s">
        <v>1241</v>
      </c>
      <c r="C57" s="1" t="s">
        <v>1096</v>
      </c>
      <c r="D57" s="1" t="s">
        <v>1097</v>
      </c>
      <c r="E57" s="1" t="s">
        <v>133</v>
      </c>
      <c r="F57" s="1" t="s">
        <v>1126</v>
      </c>
      <c r="G57" s="1" t="s">
        <v>1098</v>
      </c>
      <c r="H57" s="1" t="s">
        <v>1099</v>
      </c>
      <c r="I57" s="1" t="s">
        <v>264</v>
      </c>
      <c r="J57" s="1" t="s">
        <v>264</v>
      </c>
      <c r="K57" s="1" t="s">
        <v>264</v>
      </c>
      <c r="L57" s="1" t="s">
        <v>559</v>
      </c>
      <c r="M57" s="1" t="s">
        <v>108</v>
      </c>
      <c r="N57" s="1" t="s">
        <v>109</v>
      </c>
      <c r="O57" s="1" t="s">
        <v>109</v>
      </c>
      <c r="P57" s="1" t="s">
        <v>130</v>
      </c>
      <c r="Q57" s="1" t="s">
        <v>264</v>
      </c>
      <c r="R57" s="1" t="s">
        <v>1100</v>
      </c>
      <c r="S57" s="1" t="s">
        <v>1154</v>
      </c>
      <c r="T57" s="1" t="s">
        <v>1129</v>
      </c>
      <c r="U57" s="1" t="s">
        <v>1155</v>
      </c>
      <c r="V57" s="1" t="s">
        <v>1155</v>
      </c>
      <c r="W57" s="1" t="s">
        <v>264</v>
      </c>
    </row>
    <row r="58" spans="1:23">
      <c r="A58" s="1" t="s">
        <v>1242</v>
      </c>
      <c r="B58" s="1" t="s">
        <v>1243</v>
      </c>
      <c r="C58" s="1" t="s">
        <v>1096</v>
      </c>
      <c r="D58" s="1" t="s">
        <v>1097</v>
      </c>
      <c r="E58" s="1" t="s">
        <v>144</v>
      </c>
      <c r="F58" s="1" t="s">
        <v>1126</v>
      </c>
      <c r="G58" s="1" t="s">
        <v>1098</v>
      </c>
      <c r="H58" s="1" t="s">
        <v>1099</v>
      </c>
      <c r="I58" s="1" t="s">
        <v>264</v>
      </c>
      <c r="J58" s="1" t="s">
        <v>264</v>
      </c>
      <c r="K58" s="1" t="s">
        <v>264</v>
      </c>
      <c r="L58" s="1" t="s">
        <v>559</v>
      </c>
      <c r="M58" s="1" t="s">
        <v>108</v>
      </c>
      <c r="N58" s="1" t="s">
        <v>109</v>
      </c>
      <c r="O58" s="1" t="s">
        <v>109</v>
      </c>
      <c r="P58" s="1" t="s">
        <v>141</v>
      </c>
      <c r="Q58" s="1" t="s">
        <v>264</v>
      </c>
      <c r="R58" s="1" t="s">
        <v>1100</v>
      </c>
      <c r="S58" s="1" t="s">
        <v>1154</v>
      </c>
      <c r="T58" s="1" t="s">
        <v>1129</v>
      </c>
      <c r="U58" s="1" t="s">
        <v>1155</v>
      </c>
      <c r="V58" s="1" t="s">
        <v>1155</v>
      </c>
      <c r="W58" s="1" t="s">
        <v>264</v>
      </c>
    </row>
    <row r="59" spans="1:23">
      <c r="A59" s="1" t="s">
        <v>145</v>
      </c>
      <c r="B59" s="1" t="s">
        <v>1244</v>
      </c>
      <c r="C59" s="1" t="s">
        <v>1096</v>
      </c>
      <c r="D59" s="1" t="s">
        <v>1097</v>
      </c>
      <c r="E59" s="1" t="s">
        <v>144</v>
      </c>
      <c r="F59" s="1" t="s">
        <v>1126</v>
      </c>
      <c r="G59" s="1" t="s">
        <v>1098</v>
      </c>
      <c r="H59" s="1" t="s">
        <v>1099</v>
      </c>
      <c r="I59" s="1" t="s">
        <v>264</v>
      </c>
      <c r="J59" s="1" t="s">
        <v>264</v>
      </c>
      <c r="K59" s="1" t="s">
        <v>264</v>
      </c>
      <c r="L59" s="1" t="s">
        <v>559</v>
      </c>
      <c r="M59" s="1" t="s">
        <v>108</v>
      </c>
      <c r="N59" s="1" t="s">
        <v>109</v>
      </c>
      <c r="O59" s="1" t="s">
        <v>109</v>
      </c>
      <c r="P59" s="1" t="s">
        <v>141</v>
      </c>
      <c r="Q59" s="1" t="s">
        <v>264</v>
      </c>
      <c r="R59" s="1" t="s">
        <v>1100</v>
      </c>
      <c r="S59" s="1" t="s">
        <v>1106</v>
      </c>
      <c r="T59" s="1" t="s">
        <v>1129</v>
      </c>
      <c r="U59" s="1" t="s">
        <v>1108</v>
      </c>
      <c r="V59" s="1" t="s">
        <v>1108</v>
      </c>
      <c r="W59" s="1" t="s">
        <v>264</v>
      </c>
    </row>
    <row r="60" spans="1:23">
      <c r="A60" s="1" t="s">
        <v>279</v>
      </c>
      <c r="B60" s="1" t="s">
        <v>1245</v>
      </c>
      <c r="C60" s="1" t="s">
        <v>1096</v>
      </c>
      <c r="D60" s="1" t="s">
        <v>1097</v>
      </c>
      <c r="E60" s="1" t="s">
        <v>278</v>
      </c>
      <c r="F60" s="1" t="s">
        <v>1126</v>
      </c>
      <c r="G60" s="1" t="s">
        <v>1098</v>
      </c>
      <c r="H60" s="1" t="s">
        <v>1099</v>
      </c>
      <c r="I60" s="1" t="s">
        <v>264</v>
      </c>
      <c r="J60" s="1" t="s">
        <v>264</v>
      </c>
      <c r="K60" s="1" t="s">
        <v>264</v>
      </c>
      <c r="L60" s="1" t="s">
        <v>559</v>
      </c>
      <c r="M60" s="1" t="s">
        <v>108</v>
      </c>
      <c r="N60" s="1" t="s">
        <v>109</v>
      </c>
      <c r="O60" s="1" t="s">
        <v>109</v>
      </c>
      <c r="P60" s="1" t="s">
        <v>275</v>
      </c>
      <c r="Q60" s="1" t="s">
        <v>264</v>
      </c>
      <c r="R60" s="1" t="s">
        <v>1100</v>
      </c>
      <c r="S60" s="1" t="s">
        <v>1154</v>
      </c>
      <c r="T60" s="1" t="s">
        <v>1129</v>
      </c>
      <c r="U60" s="1" t="s">
        <v>1155</v>
      </c>
      <c r="V60" s="1" t="s">
        <v>1155</v>
      </c>
      <c r="W60" s="1" t="s">
        <v>264</v>
      </c>
    </row>
    <row r="61" spans="1:23">
      <c r="A61" s="1" t="s">
        <v>115</v>
      </c>
      <c r="B61" s="1" t="s">
        <v>1246</v>
      </c>
      <c r="C61" s="1" t="s">
        <v>1096</v>
      </c>
      <c r="D61" s="1" t="s">
        <v>1097</v>
      </c>
      <c r="E61" s="1" t="s">
        <v>114</v>
      </c>
      <c r="F61" s="1" t="s">
        <v>1126</v>
      </c>
      <c r="G61" s="1" t="s">
        <v>1098</v>
      </c>
      <c r="H61" s="1" t="s">
        <v>1099</v>
      </c>
      <c r="I61" s="1" t="s">
        <v>264</v>
      </c>
      <c r="J61" s="1" t="s">
        <v>264</v>
      </c>
      <c r="K61" s="1" t="s">
        <v>264</v>
      </c>
      <c r="L61" s="1" t="s">
        <v>559</v>
      </c>
      <c r="M61" s="1" t="s">
        <v>108</v>
      </c>
      <c r="N61" s="1" t="s">
        <v>109</v>
      </c>
      <c r="O61" s="1" t="s">
        <v>109</v>
      </c>
      <c r="P61" s="1" t="s">
        <v>110</v>
      </c>
      <c r="Q61" s="1" t="s">
        <v>264</v>
      </c>
      <c r="R61" s="1" t="s">
        <v>1100</v>
      </c>
      <c r="S61" s="1" t="s">
        <v>1154</v>
      </c>
      <c r="T61" s="1" t="s">
        <v>1129</v>
      </c>
      <c r="U61" s="1" t="s">
        <v>1155</v>
      </c>
      <c r="V61" s="1" t="s">
        <v>1155</v>
      </c>
      <c r="W61" s="1" t="s">
        <v>264</v>
      </c>
    </row>
    <row r="62" spans="1:23">
      <c r="A62" s="1" t="s">
        <v>1247</v>
      </c>
      <c r="B62" s="1" t="s">
        <v>1248</v>
      </c>
      <c r="C62" s="1" t="s">
        <v>1096</v>
      </c>
      <c r="D62" s="1" t="s">
        <v>1097</v>
      </c>
      <c r="E62" s="1" t="s">
        <v>713</v>
      </c>
      <c r="F62" s="1" t="s">
        <v>1126</v>
      </c>
      <c r="G62" s="1" t="s">
        <v>1098</v>
      </c>
      <c r="H62" s="1" t="s">
        <v>1099</v>
      </c>
      <c r="I62" s="1" t="s">
        <v>264</v>
      </c>
      <c r="J62" s="1" t="s">
        <v>264</v>
      </c>
      <c r="K62" s="1" t="s">
        <v>264</v>
      </c>
      <c r="L62" s="1" t="s">
        <v>559</v>
      </c>
      <c r="M62" s="1" t="s">
        <v>108</v>
      </c>
      <c r="N62" s="1" t="s">
        <v>693</v>
      </c>
      <c r="O62" s="1" t="s">
        <v>693</v>
      </c>
      <c r="P62" s="1" t="s">
        <v>714</v>
      </c>
      <c r="Q62" s="1" t="s">
        <v>264</v>
      </c>
      <c r="R62" s="1" t="s">
        <v>1100</v>
      </c>
      <c r="S62" s="1" t="s">
        <v>1154</v>
      </c>
      <c r="T62" s="1" t="s">
        <v>1129</v>
      </c>
      <c r="U62" s="1" t="s">
        <v>1155</v>
      </c>
      <c r="V62" s="1" t="s">
        <v>1155</v>
      </c>
      <c r="W62" s="1" t="s">
        <v>264</v>
      </c>
    </row>
    <row r="63" spans="1:23">
      <c r="A63" s="1" t="s">
        <v>1249</v>
      </c>
      <c r="B63" s="1" t="s">
        <v>1250</v>
      </c>
      <c r="C63" s="1" t="s">
        <v>1096</v>
      </c>
      <c r="D63" s="1" t="s">
        <v>1097</v>
      </c>
      <c r="E63" s="1" t="s">
        <v>713</v>
      </c>
      <c r="F63" s="1" t="s">
        <v>1126</v>
      </c>
      <c r="G63" s="1" t="s">
        <v>1098</v>
      </c>
      <c r="H63" s="1" t="s">
        <v>1099</v>
      </c>
      <c r="I63" s="1" t="s">
        <v>264</v>
      </c>
      <c r="J63" s="1" t="s">
        <v>264</v>
      </c>
      <c r="K63" s="1" t="s">
        <v>264</v>
      </c>
      <c r="L63" s="1" t="s">
        <v>559</v>
      </c>
      <c r="M63" s="1" t="s">
        <v>108</v>
      </c>
      <c r="N63" s="1" t="s">
        <v>693</v>
      </c>
      <c r="O63" s="1" t="s">
        <v>693</v>
      </c>
      <c r="P63" s="1" t="s">
        <v>714</v>
      </c>
      <c r="Q63" s="1" t="s">
        <v>264</v>
      </c>
      <c r="R63" s="1" t="s">
        <v>1100</v>
      </c>
      <c r="S63" s="1" t="s">
        <v>1106</v>
      </c>
      <c r="T63" s="1" t="s">
        <v>1129</v>
      </c>
      <c r="U63" s="1" t="s">
        <v>1108</v>
      </c>
      <c r="V63" s="1" t="s">
        <v>1108</v>
      </c>
      <c r="W63" s="1" t="s">
        <v>264</v>
      </c>
    </row>
    <row r="64" spans="1:23">
      <c r="A64" s="1" t="s">
        <v>1251</v>
      </c>
      <c r="B64" s="1" t="s">
        <v>1252</v>
      </c>
      <c r="C64" s="1" t="s">
        <v>1096</v>
      </c>
      <c r="D64" s="1" t="s">
        <v>1097</v>
      </c>
      <c r="E64" s="1" t="s">
        <v>691</v>
      </c>
      <c r="F64" s="1" t="s">
        <v>1126</v>
      </c>
      <c r="G64" s="1" t="s">
        <v>1098</v>
      </c>
      <c r="H64" s="1" t="s">
        <v>1099</v>
      </c>
      <c r="I64" s="1" t="s">
        <v>264</v>
      </c>
      <c r="J64" s="1" t="s">
        <v>264</v>
      </c>
      <c r="K64" s="1" t="s">
        <v>264</v>
      </c>
      <c r="L64" s="1" t="s">
        <v>559</v>
      </c>
      <c r="M64" s="1" t="s">
        <v>108</v>
      </c>
      <c r="N64" s="1" t="s">
        <v>693</v>
      </c>
      <c r="O64" s="1" t="s">
        <v>693</v>
      </c>
      <c r="P64" s="1" t="s">
        <v>692</v>
      </c>
      <c r="Q64" s="1" t="s">
        <v>264</v>
      </c>
      <c r="R64" s="1" t="s">
        <v>1100</v>
      </c>
      <c r="S64" s="1" t="s">
        <v>1154</v>
      </c>
      <c r="T64" s="1" t="s">
        <v>1129</v>
      </c>
      <c r="U64" s="1" t="s">
        <v>1155</v>
      </c>
      <c r="V64" s="1" t="s">
        <v>1155</v>
      </c>
      <c r="W64" s="1" t="s">
        <v>264</v>
      </c>
    </row>
    <row r="65" spans="1:23">
      <c r="A65" s="1" t="s">
        <v>1253</v>
      </c>
      <c r="B65" s="1" t="s">
        <v>1254</v>
      </c>
      <c r="C65" s="1" t="s">
        <v>1096</v>
      </c>
      <c r="D65" s="1" t="s">
        <v>1097</v>
      </c>
      <c r="E65" s="1" t="s">
        <v>694</v>
      </c>
      <c r="F65" s="1" t="s">
        <v>1126</v>
      </c>
      <c r="G65" s="1" t="s">
        <v>1098</v>
      </c>
      <c r="H65" s="1" t="s">
        <v>1099</v>
      </c>
      <c r="I65" s="1" t="s">
        <v>264</v>
      </c>
      <c r="J65" s="1" t="s">
        <v>264</v>
      </c>
      <c r="K65" s="1" t="s">
        <v>264</v>
      </c>
      <c r="L65" s="1" t="s">
        <v>559</v>
      </c>
      <c r="M65" s="1" t="s">
        <v>108</v>
      </c>
      <c r="N65" s="1" t="s">
        <v>693</v>
      </c>
      <c r="O65" s="1" t="s">
        <v>693</v>
      </c>
      <c r="P65" s="1" t="s">
        <v>695</v>
      </c>
      <c r="Q65" s="1" t="s">
        <v>264</v>
      </c>
      <c r="R65" s="1" t="s">
        <v>1100</v>
      </c>
      <c r="S65" s="1" t="s">
        <v>1147</v>
      </c>
      <c r="T65" s="1" t="s">
        <v>1129</v>
      </c>
      <c r="U65" s="1" t="s">
        <v>1103</v>
      </c>
      <c r="V65" s="1" t="s">
        <v>1103</v>
      </c>
      <c r="W65" s="1" t="s">
        <v>264</v>
      </c>
    </row>
    <row r="66" spans="1:23">
      <c r="A66" s="1" t="s">
        <v>1255</v>
      </c>
      <c r="B66" s="1" t="s">
        <v>1256</v>
      </c>
      <c r="C66" s="1" t="s">
        <v>1096</v>
      </c>
      <c r="D66" s="1" t="s">
        <v>1097</v>
      </c>
      <c r="E66" s="1" t="s">
        <v>713</v>
      </c>
      <c r="F66" s="1" t="s">
        <v>1126</v>
      </c>
      <c r="G66" s="1" t="s">
        <v>1098</v>
      </c>
      <c r="H66" s="1" t="s">
        <v>1099</v>
      </c>
      <c r="I66" s="1" t="s">
        <v>264</v>
      </c>
      <c r="J66" s="1" t="s">
        <v>264</v>
      </c>
      <c r="K66" s="1" t="s">
        <v>264</v>
      </c>
      <c r="L66" s="1" t="s">
        <v>559</v>
      </c>
      <c r="M66" s="1" t="s">
        <v>108</v>
      </c>
      <c r="N66" s="1" t="s">
        <v>693</v>
      </c>
      <c r="O66" s="1" t="s">
        <v>693</v>
      </c>
      <c r="P66" s="1" t="s">
        <v>714</v>
      </c>
      <c r="Q66" s="1" t="s">
        <v>264</v>
      </c>
      <c r="R66" s="1" t="s">
        <v>1100</v>
      </c>
      <c r="S66" s="1" t="s">
        <v>1154</v>
      </c>
      <c r="T66" s="1" t="s">
        <v>1129</v>
      </c>
      <c r="U66" s="1" t="s">
        <v>1155</v>
      </c>
      <c r="V66" s="1" t="s">
        <v>1155</v>
      </c>
      <c r="W66" s="1" t="s">
        <v>264</v>
      </c>
    </row>
    <row r="67" spans="1:23">
      <c r="A67" s="1" t="s">
        <v>1257</v>
      </c>
      <c r="B67" s="1" t="s">
        <v>1258</v>
      </c>
      <c r="C67" s="1" t="s">
        <v>1096</v>
      </c>
      <c r="D67" s="1" t="s">
        <v>1097</v>
      </c>
      <c r="E67" s="1" t="s">
        <v>709</v>
      </c>
      <c r="F67" s="1" t="s">
        <v>1126</v>
      </c>
      <c r="G67" s="1" t="s">
        <v>1098</v>
      </c>
      <c r="H67" s="1" t="s">
        <v>1099</v>
      </c>
      <c r="I67" s="1" t="s">
        <v>264</v>
      </c>
      <c r="J67" s="1" t="s">
        <v>264</v>
      </c>
      <c r="K67" s="1" t="s">
        <v>264</v>
      </c>
      <c r="L67" s="1" t="s">
        <v>559</v>
      </c>
      <c r="M67" s="1" t="s">
        <v>108</v>
      </c>
      <c r="N67" s="1" t="s">
        <v>693</v>
      </c>
      <c r="O67" s="1" t="s">
        <v>693</v>
      </c>
      <c r="P67" s="1" t="s">
        <v>710</v>
      </c>
      <c r="Q67" s="1" t="s">
        <v>264</v>
      </c>
      <c r="R67" s="1" t="s">
        <v>1100</v>
      </c>
      <c r="S67" s="1" t="s">
        <v>1154</v>
      </c>
      <c r="T67" s="1" t="s">
        <v>1129</v>
      </c>
      <c r="U67" s="1" t="s">
        <v>1155</v>
      </c>
      <c r="V67" s="1" t="s">
        <v>1155</v>
      </c>
      <c r="W67" s="1" t="s">
        <v>264</v>
      </c>
    </row>
    <row r="68" spans="1:23">
      <c r="A68" s="1" t="s">
        <v>1259</v>
      </c>
      <c r="B68" s="1" t="s">
        <v>1260</v>
      </c>
      <c r="C68" s="1" t="s">
        <v>1096</v>
      </c>
      <c r="D68" s="1" t="s">
        <v>1097</v>
      </c>
      <c r="E68" s="1" t="s">
        <v>725</v>
      </c>
      <c r="F68" s="1" t="s">
        <v>1126</v>
      </c>
      <c r="G68" s="1" t="s">
        <v>1098</v>
      </c>
      <c r="H68" s="1" t="s">
        <v>1099</v>
      </c>
      <c r="I68" s="1" t="s">
        <v>264</v>
      </c>
      <c r="J68" s="1" t="s">
        <v>264</v>
      </c>
      <c r="K68" s="1" t="s">
        <v>264</v>
      </c>
      <c r="L68" s="1" t="s">
        <v>559</v>
      </c>
      <c r="M68" s="1" t="s">
        <v>108</v>
      </c>
      <c r="N68" s="1" t="s">
        <v>693</v>
      </c>
      <c r="O68" s="1" t="s">
        <v>693</v>
      </c>
      <c r="P68" s="1" t="s">
        <v>726</v>
      </c>
      <c r="Q68" s="1" t="s">
        <v>264</v>
      </c>
      <c r="R68" s="1" t="s">
        <v>1100</v>
      </c>
      <c r="S68" s="1" t="s">
        <v>1154</v>
      </c>
      <c r="T68" s="1" t="s">
        <v>1129</v>
      </c>
      <c r="U68" s="1" t="s">
        <v>1155</v>
      </c>
      <c r="V68" s="1" t="s">
        <v>1155</v>
      </c>
      <c r="W68" s="1" t="s">
        <v>264</v>
      </c>
    </row>
    <row r="69" spans="1:23">
      <c r="A69" s="1" t="s">
        <v>1261</v>
      </c>
      <c r="B69" s="1" t="s">
        <v>1262</v>
      </c>
      <c r="C69" s="1" t="s">
        <v>1096</v>
      </c>
      <c r="D69" s="1" t="s">
        <v>1097</v>
      </c>
      <c r="E69" s="1" t="s">
        <v>715</v>
      </c>
      <c r="F69" s="1" t="s">
        <v>1126</v>
      </c>
      <c r="G69" s="1" t="s">
        <v>1098</v>
      </c>
      <c r="H69" s="1" t="s">
        <v>1099</v>
      </c>
      <c r="I69" s="1" t="s">
        <v>264</v>
      </c>
      <c r="J69" s="1" t="s">
        <v>264</v>
      </c>
      <c r="K69" s="1" t="s">
        <v>264</v>
      </c>
      <c r="L69" s="1" t="s">
        <v>559</v>
      </c>
      <c r="M69" s="1" t="s">
        <v>108</v>
      </c>
      <c r="N69" s="1" t="s">
        <v>693</v>
      </c>
      <c r="O69" s="1" t="s">
        <v>693</v>
      </c>
      <c r="P69" s="1" t="s">
        <v>716</v>
      </c>
      <c r="Q69" s="1" t="s">
        <v>264</v>
      </c>
      <c r="R69" s="1" t="s">
        <v>1100</v>
      </c>
      <c r="S69" s="1" t="s">
        <v>1154</v>
      </c>
      <c r="T69" s="1" t="s">
        <v>1129</v>
      </c>
      <c r="U69" s="1" t="s">
        <v>1155</v>
      </c>
      <c r="V69" s="1" t="s">
        <v>1155</v>
      </c>
      <c r="W69" s="1" t="s">
        <v>264</v>
      </c>
    </row>
    <row r="70" spans="1:23">
      <c r="A70" s="1" t="s">
        <v>1263</v>
      </c>
      <c r="B70" s="1" t="s">
        <v>1264</v>
      </c>
      <c r="C70" s="1" t="s">
        <v>1096</v>
      </c>
      <c r="D70" s="1" t="s">
        <v>1097</v>
      </c>
      <c r="E70" s="1" t="s">
        <v>713</v>
      </c>
      <c r="F70" s="1" t="s">
        <v>1126</v>
      </c>
      <c r="G70" s="1" t="s">
        <v>1098</v>
      </c>
      <c r="H70" s="1" t="s">
        <v>1099</v>
      </c>
      <c r="I70" s="1" t="s">
        <v>264</v>
      </c>
      <c r="J70" s="1" t="s">
        <v>264</v>
      </c>
      <c r="K70" s="1" t="s">
        <v>264</v>
      </c>
      <c r="L70" s="1" t="s">
        <v>559</v>
      </c>
      <c r="M70" s="1" t="s">
        <v>108</v>
      </c>
      <c r="N70" s="1" t="s">
        <v>693</v>
      </c>
      <c r="O70" s="1" t="s">
        <v>693</v>
      </c>
      <c r="P70" s="1" t="s">
        <v>714</v>
      </c>
      <c r="Q70" s="1" t="s">
        <v>264</v>
      </c>
      <c r="R70" s="1" t="s">
        <v>1100</v>
      </c>
      <c r="S70" s="1" t="s">
        <v>1154</v>
      </c>
      <c r="T70" s="1" t="s">
        <v>1129</v>
      </c>
      <c r="U70" s="1" t="s">
        <v>1155</v>
      </c>
      <c r="V70" s="1" t="s">
        <v>1155</v>
      </c>
      <c r="W70" s="1" t="s">
        <v>264</v>
      </c>
    </row>
    <row r="71" spans="1:23">
      <c r="A71" s="1" t="s">
        <v>1265</v>
      </c>
      <c r="B71" s="1" t="s">
        <v>1266</v>
      </c>
      <c r="C71" s="1" t="s">
        <v>1096</v>
      </c>
      <c r="D71" s="1" t="s">
        <v>1097</v>
      </c>
      <c r="E71" s="1" t="s">
        <v>719</v>
      </c>
      <c r="F71" s="1" t="s">
        <v>1126</v>
      </c>
      <c r="G71" s="1" t="s">
        <v>1098</v>
      </c>
      <c r="H71" s="1" t="s">
        <v>1099</v>
      </c>
      <c r="I71" s="1" t="s">
        <v>264</v>
      </c>
      <c r="J71" s="1" t="s">
        <v>264</v>
      </c>
      <c r="K71" s="1" t="s">
        <v>264</v>
      </c>
      <c r="L71" s="1" t="s">
        <v>559</v>
      </c>
      <c r="M71" s="1" t="s">
        <v>108</v>
      </c>
      <c r="N71" s="1" t="s">
        <v>693</v>
      </c>
      <c r="O71" s="1" t="s">
        <v>693</v>
      </c>
      <c r="P71" s="1" t="s">
        <v>720</v>
      </c>
      <c r="Q71" s="1" t="s">
        <v>264</v>
      </c>
      <c r="R71" s="1" t="s">
        <v>1100</v>
      </c>
      <c r="S71" s="1" t="s">
        <v>1154</v>
      </c>
      <c r="T71" s="1" t="s">
        <v>1129</v>
      </c>
      <c r="U71" s="1" t="s">
        <v>1155</v>
      </c>
      <c r="V71" s="1" t="s">
        <v>1155</v>
      </c>
      <c r="W71" s="1" t="s">
        <v>264</v>
      </c>
    </row>
    <row r="72" spans="1:23">
      <c r="A72" s="1" t="s">
        <v>1267</v>
      </c>
      <c r="B72" s="1" t="s">
        <v>1268</v>
      </c>
      <c r="C72" s="1" t="s">
        <v>1096</v>
      </c>
      <c r="D72" s="1" t="s">
        <v>1097</v>
      </c>
      <c r="E72" s="1" t="s">
        <v>711</v>
      </c>
      <c r="F72" s="1" t="s">
        <v>1126</v>
      </c>
      <c r="G72" s="1" t="s">
        <v>1098</v>
      </c>
      <c r="H72" s="1" t="s">
        <v>1099</v>
      </c>
      <c r="I72" s="1" t="s">
        <v>264</v>
      </c>
      <c r="J72" s="1" t="s">
        <v>264</v>
      </c>
      <c r="K72" s="1" t="s">
        <v>264</v>
      </c>
      <c r="L72" s="1" t="s">
        <v>559</v>
      </c>
      <c r="M72" s="1" t="s">
        <v>108</v>
      </c>
      <c r="N72" s="1" t="s">
        <v>693</v>
      </c>
      <c r="O72" s="1" t="s">
        <v>693</v>
      </c>
      <c r="P72" s="1" t="s">
        <v>712</v>
      </c>
      <c r="Q72" s="1" t="s">
        <v>264</v>
      </c>
      <c r="R72" s="1" t="s">
        <v>1100</v>
      </c>
      <c r="S72" s="1" t="s">
        <v>1147</v>
      </c>
      <c r="T72" s="1" t="s">
        <v>1129</v>
      </c>
      <c r="U72" s="1" t="s">
        <v>1103</v>
      </c>
      <c r="V72" s="1" t="s">
        <v>1103</v>
      </c>
      <c r="W72" s="1" t="s">
        <v>264</v>
      </c>
    </row>
    <row r="73" spans="1:23">
      <c r="A73" s="1" t="s">
        <v>1269</v>
      </c>
      <c r="B73" s="1" t="s">
        <v>1270</v>
      </c>
      <c r="C73" s="1" t="s">
        <v>1096</v>
      </c>
      <c r="D73" s="1" t="s">
        <v>1097</v>
      </c>
      <c r="E73" s="1" t="s">
        <v>711</v>
      </c>
      <c r="F73" s="1" t="s">
        <v>1126</v>
      </c>
      <c r="G73" s="1" t="s">
        <v>1098</v>
      </c>
      <c r="H73" s="1" t="s">
        <v>1099</v>
      </c>
      <c r="I73" s="1" t="s">
        <v>264</v>
      </c>
      <c r="J73" s="1" t="s">
        <v>264</v>
      </c>
      <c r="K73" s="1" t="s">
        <v>264</v>
      </c>
      <c r="L73" s="1" t="s">
        <v>559</v>
      </c>
      <c r="M73" s="1" t="s">
        <v>108</v>
      </c>
      <c r="N73" s="1" t="s">
        <v>693</v>
      </c>
      <c r="O73" s="1" t="s">
        <v>693</v>
      </c>
      <c r="P73" s="1" t="s">
        <v>712</v>
      </c>
      <c r="Q73" s="1" t="s">
        <v>264</v>
      </c>
      <c r="R73" s="1" t="s">
        <v>1100</v>
      </c>
      <c r="S73" s="1" t="s">
        <v>1147</v>
      </c>
      <c r="T73" s="1" t="s">
        <v>1129</v>
      </c>
      <c r="U73" s="1" t="s">
        <v>1103</v>
      </c>
      <c r="V73" s="1" t="s">
        <v>1103</v>
      </c>
      <c r="W73" s="1" t="s">
        <v>264</v>
      </c>
    </row>
    <row r="74" spans="1:23">
      <c r="A74" s="1" t="s">
        <v>1271</v>
      </c>
      <c r="B74" s="1" t="s">
        <v>1272</v>
      </c>
      <c r="C74" s="1" t="s">
        <v>1096</v>
      </c>
      <c r="D74" s="1" t="s">
        <v>1097</v>
      </c>
      <c r="E74" s="1" t="s">
        <v>721</v>
      </c>
      <c r="F74" s="1" t="s">
        <v>1126</v>
      </c>
      <c r="G74" s="1" t="s">
        <v>1098</v>
      </c>
      <c r="H74" s="1" t="s">
        <v>1099</v>
      </c>
      <c r="I74" s="1" t="s">
        <v>264</v>
      </c>
      <c r="J74" s="1" t="s">
        <v>264</v>
      </c>
      <c r="K74" s="1" t="s">
        <v>264</v>
      </c>
      <c r="L74" s="1" t="s">
        <v>559</v>
      </c>
      <c r="M74" s="1" t="s">
        <v>108</v>
      </c>
      <c r="N74" s="1" t="s">
        <v>693</v>
      </c>
      <c r="O74" s="1" t="s">
        <v>693</v>
      </c>
      <c r="P74" s="1" t="s">
        <v>722</v>
      </c>
      <c r="Q74" s="1" t="s">
        <v>264</v>
      </c>
      <c r="R74" s="1" t="s">
        <v>1100</v>
      </c>
      <c r="S74" s="1" t="s">
        <v>1154</v>
      </c>
      <c r="T74" s="1" t="s">
        <v>1129</v>
      </c>
      <c r="U74" s="1" t="s">
        <v>1155</v>
      </c>
      <c r="V74" s="1" t="s">
        <v>1155</v>
      </c>
      <c r="W74" s="1" t="s">
        <v>264</v>
      </c>
    </row>
    <row r="75" spans="1:23">
      <c r="A75" s="1" t="s">
        <v>1273</v>
      </c>
      <c r="B75" s="1" t="s">
        <v>1274</v>
      </c>
      <c r="C75" s="1" t="s">
        <v>1096</v>
      </c>
      <c r="D75" s="1" t="s">
        <v>1097</v>
      </c>
      <c r="E75" s="1" t="s">
        <v>1275</v>
      </c>
      <c r="F75" s="1" t="s">
        <v>1126</v>
      </c>
      <c r="G75" s="1" t="s">
        <v>1098</v>
      </c>
      <c r="H75" s="1" t="s">
        <v>1099</v>
      </c>
      <c r="I75" s="1" t="s">
        <v>264</v>
      </c>
      <c r="J75" s="1" t="s">
        <v>264</v>
      </c>
      <c r="K75" s="1" t="s">
        <v>264</v>
      </c>
      <c r="L75" s="1" t="s">
        <v>559</v>
      </c>
      <c r="M75" s="1" t="s">
        <v>108</v>
      </c>
      <c r="N75" s="1" t="s">
        <v>693</v>
      </c>
      <c r="O75" s="1" t="s">
        <v>718</v>
      </c>
      <c r="P75" s="1" t="s">
        <v>264</v>
      </c>
      <c r="Q75" s="1" t="s">
        <v>264</v>
      </c>
      <c r="R75" s="1" t="s">
        <v>1100</v>
      </c>
      <c r="S75" s="1" t="s">
        <v>1154</v>
      </c>
      <c r="T75" s="1" t="s">
        <v>1129</v>
      </c>
      <c r="U75" s="1" t="s">
        <v>1155</v>
      </c>
      <c r="V75" s="1" t="s">
        <v>1155</v>
      </c>
      <c r="W75" s="1" t="s">
        <v>264</v>
      </c>
    </row>
    <row r="76" spans="1:23">
      <c r="A76" s="1" t="s">
        <v>1276</v>
      </c>
      <c r="B76" s="1" t="s">
        <v>1277</v>
      </c>
      <c r="C76" s="1" t="s">
        <v>1096</v>
      </c>
      <c r="D76" s="1" t="s">
        <v>1097</v>
      </c>
      <c r="E76" s="1" t="s">
        <v>723</v>
      </c>
      <c r="F76" s="1" t="s">
        <v>1126</v>
      </c>
      <c r="G76" s="1" t="s">
        <v>1098</v>
      </c>
      <c r="H76" s="1" t="s">
        <v>1099</v>
      </c>
      <c r="I76" s="1" t="s">
        <v>264</v>
      </c>
      <c r="J76" s="1" t="s">
        <v>264</v>
      </c>
      <c r="K76" s="1" t="s">
        <v>264</v>
      </c>
      <c r="L76" s="1" t="s">
        <v>559</v>
      </c>
      <c r="M76" s="1" t="s">
        <v>108</v>
      </c>
      <c r="N76" s="1" t="s">
        <v>693</v>
      </c>
      <c r="O76" s="1" t="s">
        <v>693</v>
      </c>
      <c r="P76" s="1" t="s">
        <v>724</v>
      </c>
      <c r="Q76" s="1" t="s">
        <v>264</v>
      </c>
      <c r="R76" s="1" t="s">
        <v>1100</v>
      </c>
      <c r="S76" s="1" t="s">
        <v>1147</v>
      </c>
      <c r="T76" s="1" t="s">
        <v>1129</v>
      </c>
      <c r="U76" s="1" t="s">
        <v>1103</v>
      </c>
      <c r="V76" s="1" t="s">
        <v>1103</v>
      </c>
      <c r="W76" s="1" t="s">
        <v>264</v>
      </c>
    </row>
    <row r="77" spans="1:23">
      <c r="A77" s="1" t="s">
        <v>1278</v>
      </c>
      <c r="B77" s="1" t="s">
        <v>1279</v>
      </c>
      <c r="C77" s="1" t="s">
        <v>1096</v>
      </c>
      <c r="D77" s="1" t="s">
        <v>1097</v>
      </c>
      <c r="E77" s="1" t="s">
        <v>725</v>
      </c>
      <c r="F77" s="1" t="s">
        <v>1126</v>
      </c>
      <c r="G77" s="1" t="s">
        <v>1098</v>
      </c>
      <c r="H77" s="1" t="s">
        <v>1099</v>
      </c>
      <c r="I77" s="1" t="s">
        <v>264</v>
      </c>
      <c r="J77" s="1" t="s">
        <v>264</v>
      </c>
      <c r="K77" s="1" t="s">
        <v>264</v>
      </c>
      <c r="L77" s="1" t="s">
        <v>559</v>
      </c>
      <c r="M77" s="1" t="s">
        <v>108</v>
      </c>
      <c r="N77" s="1" t="s">
        <v>693</v>
      </c>
      <c r="O77" s="1" t="s">
        <v>693</v>
      </c>
      <c r="P77" s="1" t="s">
        <v>726</v>
      </c>
      <c r="Q77" s="1" t="s">
        <v>264</v>
      </c>
      <c r="R77" s="1" t="s">
        <v>1100</v>
      </c>
      <c r="S77" s="1" t="s">
        <v>1154</v>
      </c>
      <c r="T77" s="1" t="s">
        <v>1129</v>
      </c>
      <c r="U77" s="1" t="s">
        <v>1155</v>
      </c>
      <c r="V77" s="1" t="s">
        <v>1155</v>
      </c>
      <c r="W77" s="1" t="s">
        <v>264</v>
      </c>
    </row>
    <row r="78" spans="1:23">
      <c r="A78" s="1" t="s">
        <v>1280</v>
      </c>
      <c r="B78" s="1" t="s">
        <v>1281</v>
      </c>
      <c r="C78" s="1" t="s">
        <v>1096</v>
      </c>
      <c r="D78" s="1" t="s">
        <v>1097</v>
      </c>
      <c r="E78" s="1" t="s">
        <v>727</v>
      </c>
      <c r="F78" s="1" t="s">
        <v>1126</v>
      </c>
      <c r="G78" s="1" t="s">
        <v>1098</v>
      </c>
      <c r="H78" s="1" t="s">
        <v>1099</v>
      </c>
      <c r="I78" s="1" t="s">
        <v>264</v>
      </c>
      <c r="J78" s="1" t="s">
        <v>264</v>
      </c>
      <c r="K78" s="1" t="s">
        <v>264</v>
      </c>
      <c r="L78" s="1" t="s">
        <v>559</v>
      </c>
      <c r="M78" s="1" t="s">
        <v>108</v>
      </c>
      <c r="N78" s="1" t="s">
        <v>729</v>
      </c>
      <c r="O78" s="1" t="s">
        <v>728</v>
      </c>
      <c r="P78" s="1" t="s">
        <v>728</v>
      </c>
      <c r="Q78" s="1" t="s">
        <v>264</v>
      </c>
      <c r="R78" s="1" t="s">
        <v>1100</v>
      </c>
      <c r="S78" s="1" t="s">
        <v>1154</v>
      </c>
      <c r="T78" s="1" t="s">
        <v>1129</v>
      </c>
      <c r="U78" s="1" t="s">
        <v>1155</v>
      </c>
      <c r="V78" s="1" t="s">
        <v>1155</v>
      </c>
      <c r="W78" s="1" t="s">
        <v>264</v>
      </c>
    </row>
    <row r="79" spans="1:23">
      <c r="A79" s="1" t="s">
        <v>1282</v>
      </c>
      <c r="B79" s="1" t="s">
        <v>1283</v>
      </c>
      <c r="C79" s="1" t="s">
        <v>1096</v>
      </c>
      <c r="D79" s="1" t="s">
        <v>1097</v>
      </c>
      <c r="E79" s="1" t="s">
        <v>742</v>
      </c>
      <c r="F79" s="1" t="s">
        <v>1126</v>
      </c>
      <c r="G79" s="1" t="s">
        <v>1098</v>
      </c>
      <c r="H79" s="1" t="s">
        <v>1099</v>
      </c>
      <c r="I79" s="1" t="s">
        <v>264</v>
      </c>
      <c r="J79" s="1" t="s">
        <v>264</v>
      </c>
      <c r="K79" s="1" t="s">
        <v>264</v>
      </c>
      <c r="L79" s="1" t="s">
        <v>559</v>
      </c>
      <c r="M79" s="1" t="s">
        <v>108</v>
      </c>
      <c r="N79" s="1" t="s">
        <v>729</v>
      </c>
      <c r="O79" s="1" t="s">
        <v>743</v>
      </c>
      <c r="P79" s="1" t="s">
        <v>743</v>
      </c>
      <c r="Q79" s="1" t="s">
        <v>264</v>
      </c>
      <c r="R79" s="1" t="s">
        <v>1100</v>
      </c>
      <c r="S79" s="1" t="s">
        <v>1154</v>
      </c>
      <c r="T79" s="1" t="s">
        <v>1129</v>
      </c>
      <c r="U79" s="1" t="s">
        <v>1155</v>
      </c>
      <c r="V79" s="1" t="s">
        <v>1155</v>
      </c>
      <c r="W79" s="1" t="s">
        <v>264</v>
      </c>
    </row>
    <row r="80" spans="1:23">
      <c r="A80" s="1" t="s">
        <v>1284</v>
      </c>
      <c r="B80" s="1" t="s">
        <v>1285</v>
      </c>
      <c r="C80" s="1" t="s">
        <v>1096</v>
      </c>
      <c r="D80" s="1" t="s">
        <v>1097</v>
      </c>
      <c r="E80" s="1" t="s">
        <v>750</v>
      </c>
      <c r="F80" s="1" t="s">
        <v>1126</v>
      </c>
      <c r="G80" s="1" t="s">
        <v>1098</v>
      </c>
      <c r="H80" s="1" t="s">
        <v>1099</v>
      </c>
      <c r="I80" s="1" t="s">
        <v>264</v>
      </c>
      <c r="J80" s="1" t="s">
        <v>264</v>
      </c>
      <c r="K80" s="1" t="s">
        <v>264</v>
      </c>
      <c r="L80" s="1" t="s">
        <v>559</v>
      </c>
      <c r="M80" s="1" t="s">
        <v>108</v>
      </c>
      <c r="N80" s="1" t="s">
        <v>729</v>
      </c>
      <c r="O80" s="1" t="s">
        <v>751</v>
      </c>
      <c r="P80" s="1" t="s">
        <v>751</v>
      </c>
      <c r="Q80" s="1" t="s">
        <v>264</v>
      </c>
      <c r="R80" s="1" t="s">
        <v>1100</v>
      </c>
      <c r="S80" s="1" t="s">
        <v>1106</v>
      </c>
      <c r="T80" s="1" t="s">
        <v>1129</v>
      </c>
      <c r="U80" s="1" t="s">
        <v>1108</v>
      </c>
      <c r="V80" s="1" t="s">
        <v>1108</v>
      </c>
      <c r="W80" s="1" t="s">
        <v>264</v>
      </c>
    </row>
    <row r="81" spans="1:23">
      <c r="A81" s="1" t="s">
        <v>1286</v>
      </c>
      <c r="B81" s="1" t="s">
        <v>1287</v>
      </c>
      <c r="C81" s="1" t="s">
        <v>1096</v>
      </c>
      <c r="D81" s="1" t="s">
        <v>1097</v>
      </c>
      <c r="E81" s="1" t="s">
        <v>766</v>
      </c>
      <c r="F81" s="1" t="s">
        <v>1126</v>
      </c>
      <c r="G81" s="1" t="s">
        <v>1098</v>
      </c>
      <c r="H81" s="1" t="s">
        <v>1099</v>
      </c>
      <c r="I81" s="1" t="s">
        <v>264</v>
      </c>
      <c r="J81" s="1" t="s">
        <v>264</v>
      </c>
      <c r="K81" s="1" t="s">
        <v>264</v>
      </c>
      <c r="L81" s="1" t="s">
        <v>559</v>
      </c>
      <c r="M81" s="1" t="s">
        <v>108</v>
      </c>
      <c r="N81" s="1" t="s">
        <v>768</v>
      </c>
      <c r="O81" s="1" t="s">
        <v>768</v>
      </c>
      <c r="P81" s="1" t="s">
        <v>767</v>
      </c>
      <c r="Q81" s="1" t="s">
        <v>264</v>
      </c>
      <c r="R81" s="1" t="s">
        <v>1100</v>
      </c>
      <c r="S81" s="1" t="s">
        <v>1147</v>
      </c>
      <c r="T81" s="1" t="s">
        <v>1129</v>
      </c>
      <c r="U81" s="1" t="s">
        <v>1103</v>
      </c>
      <c r="V81" s="1" t="s">
        <v>1103</v>
      </c>
      <c r="W81" s="1" t="s">
        <v>264</v>
      </c>
    </row>
    <row r="82" spans="1:23">
      <c r="A82" s="1" t="s">
        <v>1288</v>
      </c>
      <c r="B82" s="1" t="s">
        <v>1289</v>
      </c>
      <c r="C82" s="1" t="s">
        <v>1096</v>
      </c>
      <c r="D82" s="1" t="s">
        <v>1097</v>
      </c>
      <c r="E82" s="1" t="s">
        <v>769</v>
      </c>
      <c r="F82" s="1" t="s">
        <v>1126</v>
      </c>
      <c r="G82" s="1" t="s">
        <v>1098</v>
      </c>
      <c r="H82" s="1" t="s">
        <v>1099</v>
      </c>
      <c r="I82" s="1" t="s">
        <v>264</v>
      </c>
      <c r="J82" s="1" t="s">
        <v>264</v>
      </c>
      <c r="K82" s="1" t="s">
        <v>264</v>
      </c>
      <c r="L82" s="1" t="s">
        <v>559</v>
      </c>
      <c r="M82" s="1" t="s">
        <v>108</v>
      </c>
      <c r="N82" s="1" t="s">
        <v>768</v>
      </c>
      <c r="O82" s="1" t="s">
        <v>768</v>
      </c>
      <c r="P82" s="1" t="s">
        <v>770</v>
      </c>
      <c r="Q82" s="1" t="s">
        <v>264</v>
      </c>
      <c r="R82" s="1" t="s">
        <v>1100</v>
      </c>
      <c r="S82" s="1" t="s">
        <v>1154</v>
      </c>
      <c r="T82" s="1" t="s">
        <v>1129</v>
      </c>
      <c r="U82" s="1" t="s">
        <v>1155</v>
      </c>
      <c r="V82" s="1" t="s">
        <v>1155</v>
      </c>
      <c r="W82" s="1" t="s">
        <v>264</v>
      </c>
    </row>
    <row r="83" spans="1:23">
      <c r="A83" s="1" t="s">
        <v>1290</v>
      </c>
      <c r="B83" s="1" t="s">
        <v>1291</v>
      </c>
      <c r="C83" s="1" t="s">
        <v>1096</v>
      </c>
      <c r="D83" s="1" t="s">
        <v>1097</v>
      </c>
      <c r="E83" s="1" t="s">
        <v>771</v>
      </c>
      <c r="F83" s="1" t="s">
        <v>1126</v>
      </c>
      <c r="G83" s="1" t="s">
        <v>1098</v>
      </c>
      <c r="H83" s="1" t="s">
        <v>1099</v>
      </c>
      <c r="I83" s="1" t="s">
        <v>264</v>
      </c>
      <c r="J83" s="1" t="s">
        <v>264</v>
      </c>
      <c r="K83" s="1" t="s">
        <v>264</v>
      </c>
      <c r="L83" s="1" t="s">
        <v>559</v>
      </c>
      <c r="M83" s="1" t="s">
        <v>108</v>
      </c>
      <c r="N83" s="1" t="s">
        <v>768</v>
      </c>
      <c r="O83" s="1" t="s">
        <v>768</v>
      </c>
      <c r="P83" s="1" t="s">
        <v>772</v>
      </c>
      <c r="Q83" s="1" t="s">
        <v>264</v>
      </c>
      <c r="R83" s="1" t="s">
        <v>1100</v>
      </c>
      <c r="S83" s="1" t="s">
        <v>1154</v>
      </c>
      <c r="T83" s="1" t="s">
        <v>1129</v>
      </c>
      <c r="U83" s="1" t="s">
        <v>1155</v>
      </c>
      <c r="V83" s="1" t="s">
        <v>1155</v>
      </c>
      <c r="W83" s="1" t="s">
        <v>264</v>
      </c>
    </row>
    <row r="84" spans="1:23">
      <c r="A84" s="1" t="s">
        <v>1292</v>
      </c>
      <c r="B84" s="1" t="s">
        <v>1293</v>
      </c>
      <c r="C84" s="1" t="s">
        <v>1096</v>
      </c>
      <c r="D84" s="1" t="s">
        <v>1097</v>
      </c>
      <c r="E84" s="1" t="s">
        <v>773</v>
      </c>
      <c r="F84" s="1" t="s">
        <v>1126</v>
      </c>
      <c r="G84" s="1" t="s">
        <v>1098</v>
      </c>
      <c r="H84" s="1" t="s">
        <v>1099</v>
      </c>
      <c r="I84" s="1" t="s">
        <v>264</v>
      </c>
      <c r="J84" s="1" t="s">
        <v>264</v>
      </c>
      <c r="K84" s="1" t="s">
        <v>264</v>
      </c>
      <c r="L84" s="1" t="s">
        <v>559</v>
      </c>
      <c r="M84" s="1" t="s">
        <v>108</v>
      </c>
      <c r="N84" s="1" t="s">
        <v>768</v>
      </c>
      <c r="O84" s="1" t="s">
        <v>768</v>
      </c>
      <c r="P84" s="1" t="s">
        <v>774</v>
      </c>
      <c r="Q84" s="1" t="s">
        <v>264</v>
      </c>
      <c r="R84" s="1" t="s">
        <v>1100</v>
      </c>
      <c r="S84" s="1" t="s">
        <v>1154</v>
      </c>
      <c r="T84" s="1" t="s">
        <v>1129</v>
      </c>
      <c r="U84" s="1" t="s">
        <v>1155</v>
      </c>
      <c r="V84" s="1" t="s">
        <v>1155</v>
      </c>
      <c r="W84" s="1" t="s">
        <v>264</v>
      </c>
    </row>
    <row r="85" spans="1:23">
      <c r="A85" s="1" t="s">
        <v>1294</v>
      </c>
      <c r="B85" s="1" t="s">
        <v>1295</v>
      </c>
      <c r="C85" s="1" t="s">
        <v>1096</v>
      </c>
      <c r="D85" s="1" t="s">
        <v>1097</v>
      </c>
      <c r="E85" s="1" t="s">
        <v>775</v>
      </c>
      <c r="F85" s="1" t="s">
        <v>1126</v>
      </c>
      <c r="G85" s="1" t="s">
        <v>1098</v>
      </c>
      <c r="H85" s="1" t="s">
        <v>1099</v>
      </c>
      <c r="I85" s="1" t="s">
        <v>264</v>
      </c>
      <c r="J85" s="1" t="s">
        <v>264</v>
      </c>
      <c r="K85" s="1" t="s">
        <v>264</v>
      </c>
      <c r="L85" s="1" t="s">
        <v>559</v>
      </c>
      <c r="M85" s="1" t="s">
        <v>108</v>
      </c>
      <c r="N85" s="1" t="s">
        <v>768</v>
      </c>
      <c r="O85" s="1" t="s">
        <v>768</v>
      </c>
      <c r="P85" s="1" t="s">
        <v>776</v>
      </c>
      <c r="Q85" s="1" t="s">
        <v>264</v>
      </c>
      <c r="R85" s="1" t="s">
        <v>1100</v>
      </c>
      <c r="S85" s="1" t="s">
        <v>1154</v>
      </c>
      <c r="T85" s="1" t="s">
        <v>1129</v>
      </c>
      <c r="U85" s="1" t="s">
        <v>1155</v>
      </c>
      <c r="V85" s="1" t="s">
        <v>1155</v>
      </c>
      <c r="W85" s="1" t="s">
        <v>264</v>
      </c>
    </row>
    <row r="86" spans="1:23">
      <c r="A86" s="1" t="s">
        <v>1296</v>
      </c>
      <c r="B86" s="1" t="s">
        <v>1297</v>
      </c>
      <c r="C86" s="1" t="s">
        <v>1096</v>
      </c>
      <c r="D86" s="1" t="s">
        <v>1097</v>
      </c>
      <c r="E86" s="1" t="s">
        <v>777</v>
      </c>
      <c r="F86" s="1" t="s">
        <v>1126</v>
      </c>
      <c r="G86" s="1" t="s">
        <v>1098</v>
      </c>
      <c r="H86" s="1" t="s">
        <v>1099</v>
      </c>
      <c r="I86" s="1" t="s">
        <v>264</v>
      </c>
      <c r="J86" s="1" t="s">
        <v>264</v>
      </c>
      <c r="K86" s="1" t="s">
        <v>264</v>
      </c>
      <c r="L86" s="1" t="s">
        <v>559</v>
      </c>
      <c r="M86" s="1" t="s">
        <v>108</v>
      </c>
      <c r="N86" s="1" t="s">
        <v>768</v>
      </c>
      <c r="O86" s="1" t="s">
        <v>768</v>
      </c>
      <c r="P86" s="1" t="s">
        <v>778</v>
      </c>
      <c r="Q86" s="1" t="s">
        <v>264</v>
      </c>
      <c r="R86" s="1" t="s">
        <v>1100</v>
      </c>
      <c r="S86" s="1" t="s">
        <v>1154</v>
      </c>
      <c r="T86" s="1" t="s">
        <v>1129</v>
      </c>
      <c r="U86" s="1" t="s">
        <v>1155</v>
      </c>
      <c r="V86" s="1" t="s">
        <v>1155</v>
      </c>
      <c r="W86" s="1" t="s">
        <v>264</v>
      </c>
    </row>
    <row r="87" spans="1:23">
      <c r="A87" s="1" t="s">
        <v>1298</v>
      </c>
      <c r="B87" s="1" t="s">
        <v>1299</v>
      </c>
      <c r="C87" s="1" t="s">
        <v>1096</v>
      </c>
      <c r="D87" s="1" t="s">
        <v>1097</v>
      </c>
      <c r="E87" s="1" t="s">
        <v>779</v>
      </c>
      <c r="F87" s="1" t="s">
        <v>1126</v>
      </c>
      <c r="G87" s="1" t="s">
        <v>1098</v>
      </c>
      <c r="H87" s="1" t="s">
        <v>1099</v>
      </c>
      <c r="I87" s="1" t="s">
        <v>264</v>
      </c>
      <c r="J87" s="1" t="s">
        <v>264</v>
      </c>
      <c r="K87" s="1" t="s">
        <v>264</v>
      </c>
      <c r="L87" s="1" t="s">
        <v>559</v>
      </c>
      <c r="M87" s="1" t="s">
        <v>108</v>
      </c>
      <c r="N87" s="1" t="s">
        <v>768</v>
      </c>
      <c r="O87" s="1" t="s">
        <v>768</v>
      </c>
      <c r="P87" s="1" t="s">
        <v>780</v>
      </c>
      <c r="Q87" s="1" t="s">
        <v>264</v>
      </c>
      <c r="R87" s="1" t="s">
        <v>1100</v>
      </c>
      <c r="S87" s="1" t="s">
        <v>1154</v>
      </c>
      <c r="T87" s="1" t="s">
        <v>1129</v>
      </c>
      <c r="U87" s="1" t="s">
        <v>1155</v>
      </c>
      <c r="V87" s="1" t="s">
        <v>1155</v>
      </c>
      <c r="W87" s="1" t="s">
        <v>264</v>
      </c>
    </row>
    <row r="88" spans="1:23">
      <c r="A88" s="1" t="s">
        <v>1300</v>
      </c>
      <c r="B88" s="1" t="s">
        <v>1301</v>
      </c>
      <c r="C88" s="1" t="s">
        <v>1096</v>
      </c>
      <c r="D88" s="1" t="s">
        <v>1097</v>
      </c>
      <c r="E88" s="1" t="s">
        <v>781</v>
      </c>
      <c r="F88" s="1" t="s">
        <v>1126</v>
      </c>
      <c r="G88" s="1" t="s">
        <v>1098</v>
      </c>
      <c r="H88" s="1" t="s">
        <v>1099</v>
      </c>
      <c r="I88" s="1" t="s">
        <v>264</v>
      </c>
      <c r="J88" s="1" t="s">
        <v>264</v>
      </c>
      <c r="K88" s="1" t="s">
        <v>264</v>
      </c>
      <c r="L88" s="1" t="s">
        <v>559</v>
      </c>
      <c r="M88" s="1" t="s">
        <v>108</v>
      </c>
      <c r="N88" s="1" t="s">
        <v>768</v>
      </c>
      <c r="O88" s="1" t="s">
        <v>768</v>
      </c>
      <c r="P88" s="1" t="s">
        <v>782</v>
      </c>
      <c r="Q88" s="1" t="s">
        <v>264</v>
      </c>
      <c r="R88" s="1" t="s">
        <v>1100</v>
      </c>
      <c r="S88" s="1" t="s">
        <v>1154</v>
      </c>
      <c r="T88" s="1" t="s">
        <v>1129</v>
      </c>
      <c r="U88" s="1" t="s">
        <v>1155</v>
      </c>
      <c r="V88" s="1" t="s">
        <v>1155</v>
      </c>
      <c r="W88" s="1" t="s">
        <v>264</v>
      </c>
    </row>
    <row r="89" spans="1:23">
      <c r="A89" s="1" t="s">
        <v>1302</v>
      </c>
      <c r="B89" s="1" t="s">
        <v>1303</v>
      </c>
      <c r="C89" s="1" t="s">
        <v>1096</v>
      </c>
      <c r="D89" s="1" t="s">
        <v>1097</v>
      </c>
      <c r="E89" s="1" t="s">
        <v>783</v>
      </c>
      <c r="F89" s="1" t="s">
        <v>1126</v>
      </c>
      <c r="G89" s="1" t="s">
        <v>1098</v>
      </c>
      <c r="H89" s="1" t="s">
        <v>1099</v>
      </c>
      <c r="I89" s="1" t="s">
        <v>264</v>
      </c>
      <c r="J89" s="1" t="s">
        <v>264</v>
      </c>
      <c r="K89" s="1" t="s">
        <v>264</v>
      </c>
      <c r="L89" s="1" t="s">
        <v>559</v>
      </c>
      <c r="M89" s="1" t="s">
        <v>108</v>
      </c>
      <c r="N89" s="1" t="s">
        <v>768</v>
      </c>
      <c r="O89" s="1" t="s">
        <v>768</v>
      </c>
      <c r="P89" s="1" t="s">
        <v>784</v>
      </c>
      <c r="Q89" s="1" t="s">
        <v>264</v>
      </c>
      <c r="R89" s="1" t="s">
        <v>1100</v>
      </c>
      <c r="S89" s="1" t="s">
        <v>1154</v>
      </c>
      <c r="T89" s="1" t="s">
        <v>1129</v>
      </c>
      <c r="U89" s="1" t="s">
        <v>1155</v>
      </c>
      <c r="V89" s="1" t="s">
        <v>1155</v>
      </c>
      <c r="W89" s="1" t="s">
        <v>264</v>
      </c>
    </row>
    <row r="90" spans="1:23">
      <c r="A90" s="1" t="s">
        <v>1304</v>
      </c>
      <c r="B90" s="1" t="s">
        <v>1305</v>
      </c>
      <c r="C90" s="1" t="s">
        <v>1096</v>
      </c>
      <c r="D90" s="1" t="s">
        <v>1097</v>
      </c>
      <c r="E90" s="1" t="s">
        <v>785</v>
      </c>
      <c r="F90" s="1" t="s">
        <v>1126</v>
      </c>
      <c r="G90" s="1" t="s">
        <v>1098</v>
      </c>
      <c r="H90" s="1" t="s">
        <v>1099</v>
      </c>
      <c r="I90" s="1" t="s">
        <v>264</v>
      </c>
      <c r="J90" s="1" t="s">
        <v>264</v>
      </c>
      <c r="K90" s="1" t="s">
        <v>264</v>
      </c>
      <c r="L90" s="1" t="s">
        <v>559</v>
      </c>
      <c r="M90" s="1" t="s">
        <v>108</v>
      </c>
      <c r="N90" s="1" t="s">
        <v>768</v>
      </c>
      <c r="O90" s="1" t="s">
        <v>768</v>
      </c>
      <c r="P90" s="1" t="s">
        <v>786</v>
      </c>
      <c r="Q90" s="1" t="s">
        <v>264</v>
      </c>
      <c r="R90" s="1" t="s">
        <v>1100</v>
      </c>
      <c r="S90" s="1" t="s">
        <v>1154</v>
      </c>
      <c r="T90" s="1" t="s">
        <v>1129</v>
      </c>
      <c r="U90" s="1" t="s">
        <v>1155</v>
      </c>
      <c r="V90" s="1" t="s">
        <v>1155</v>
      </c>
      <c r="W90" s="1" t="s">
        <v>264</v>
      </c>
    </row>
    <row r="91" spans="1:23">
      <c r="A91" s="1" t="s">
        <v>1306</v>
      </c>
      <c r="B91" s="1" t="s">
        <v>1307</v>
      </c>
      <c r="C91" s="1" t="s">
        <v>1096</v>
      </c>
      <c r="D91" s="1" t="s">
        <v>1097</v>
      </c>
      <c r="E91" s="1" t="s">
        <v>766</v>
      </c>
      <c r="F91" s="1" t="s">
        <v>1126</v>
      </c>
      <c r="G91" s="1" t="s">
        <v>1098</v>
      </c>
      <c r="H91" s="1" t="s">
        <v>1099</v>
      </c>
      <c r="I91" s="1" t="s">
        <v>264</v>
      </c>
      <c r="J91" s="1" t="s">
        <v>264</v>
      </c>
      <c r="K91" s="1" t="s">
        <v>264</v>
      </c>
      <c r="L91" s="1" t="s">
        <v>559</v>
      </c>
      <c r="M91" s="1" t="s">
        <v>108</v>
      </c>
      <c r="N91" s="1" t="s">
        <v>768</v>
      </c>
      <c r="O91" s="1" t="s">
        <v>768</v>
      </c>
      <c r="P91" s="1" t="s">
        <v>767</v>
      </c>
      <c r="Q91" s="1" t="s">
        <v>264</v>
      </c>
      <c r="R91" s="1" t="s">
        <v>1100</v>
      </c>
      <c r="S91" s="1" t="s">
        <v>1147</v>
      </c>
      <c r="T91" s="1" t="s">
        <v>1129</v>
      </c>
      <c r="U91" s="1" t="s">
        <v>1103</v>
      </c>
      <c r="V91" s="1" t="s">
        <v>1103</v>
      </c>
      <c r="W91" s="1" t="s">
        <v>264</v>
      </c>
    </row>
    <row r="92" spans="1:23">
      <c r="A92" s="1" t="s">
        <v>1308</v>
      </c>
      <c r="B92" s="1" t="s">
        <v>1309</v>
      </c>
      <c r="C92" s="1" t="s">
        <v>1096</v>
      </c>
      <c r="D92" s="1" t="s">
        <v>1097</v>
      </c>
      <c r="E92" s="1" t="s">
        <v>577</v>
      </c>
      <c r="F92" s="1" t="s">
        <v>1126</v>
      </c>
      <c r="G92" s="1" t="s">
        <v>1098</v>
      </c>
      <c r="H92" s="1" t="s">
        <v>1099</v>
      </c>
      <c r="I92" s="1" t="s">
        <v>264</v>
      </c>
      <c r="J92" s="1" t="s">
        <v>264</v>
      </c>
      <c r="K92" s="1" t="s">
        <v>264</v>
      </c>
      <c r="L92" s="1" t="s">
        <v>559</v>
      </c>
      <c r="M92" s="1" t="s">
        <v>108</v>
      </c>
      <c r="N92" s="1" t="s">
        <v>560</v>
      </c>
      <c r="O92" s="1" t="s">
        <v>579</v>
      </c>
      <c r="P92" s="1" t="s">
        <v>578</v>
      </c>
      <c r="Q92" s="1" t="s">
        <v>264</v>
      </c>
      <c r="R92" s="1" t="s">
        <v>1127</v>
      </c>
      <c r="S92" s="1" t="s">
        <v>1154</v>
      </c>
      <c r="T92" s="1" t="s">
        <v>1129</v>
      </c>
      <c r="U92" s="1" t="s">
        <v>1155</v>
      </c>
      <c r="V92" s="1" t="s">
        <v>1155</v>
      </c>
      <c r="W92" s="1" t="s">
        <v>264</v>
      </c>
    </row>
    <row r="93" spans="1:23">
      <c r="A93" s="1" t="s">
        <v>1310</v>
      </c>
      <c r="B93" s="1" t="s">
        <v>1311</v>
      </c>
      <c r="C93" s="1" t="s">
        <v>1096</v>
      </c>
      <c r="D93" s="1" t="s">
        <v>1097</v>
      </c>
      <c r="E93" s="1" t="s">
        <v>580</v>
      </c>
      <c r="F93" s="1" t="s">
        <v>1126</v>
      </c>
      <c r="G93" s="1" t="s">
        <v>1098</v>
      </c>
      <c r="H93" s="1" t="s">
        <v>1099</v>
      </c>
      <c r="I93" s="1" t="s">
        <v>264</v>
      </c>
      <c r="J93" s="1" t="s">
        <v>264</v>
      </c>
      <c r="K93" s="1" t="s">
        <v>264</v>
      </c>
      <c r="L93" s="1" t="s">
        <v>559</v>
      </c>
      <c r="M93" s="1" t="s">
        <v>108</v>
      </c>
      <c r="N93" s="1" t="s">
        <v>560</v>
      </c>
      <c r="O93" s="1" t="s">
        <v>579</v>
      </c>
      <c r="P93" s="1" t="s">
        <v>581</v>
      </c>
      <c r="Q93" s="1" t="s">
        <v>264</v>
      </c>
      <c r="R93" s="1" t="s">
        <v>1139</v>
      </c>
      <c r="S93" s="1" t="s">
        <v>1147</v>
      </c>
      <c r="T93" s="1" t="s">
        <v>1129</v>
      </c>
      <c r="U93" s="1" t="s">
        <v>1103</v>
      </c>
      <c r="V93" s="1" t="s">
        <v>1103</v>
      </c>
      <c r="W93" s="1" t="s">
        <v>264</v>
      </c>
    </row>
    <row r="94" spans="1:23">
      <c r="A94" s="1" t="s">
        <v>1312</v>
      </c>
      <c r="B94" s="1" t="s">
        <v>1313</v>
      </c>
      <c r="C94" s="1" t="s">
        <v>1096</v>
      </c>
      <c r="D94" s="1" t="s">
        <v>1097</v>
      </c>
      <c r="E94" s="1" t="s">
        <v>586</v>
      </c>
      <c r="F94" s="1" t="s">
        <v>1126</v>
      </c>
      <c r="G94" s="1" t="s">
        <v>1098</v>
      </c>
      <c r="H94" s="1" t="s">
        <v>1099</v>
      </c>
      <c r="I94" s="1" t="s">
        <v>264</v>
      </c>
      <c r="J94" s="1" t="s">
        <v>264</v>
      </c>
      <c r="K94" s="1" t="s">
        <v>264</v>
      </c>
      <c r="L94" s="1" t="s">
        <v>559</v>
      </c>
      <c r="M94" s="1" t="s">
        <v>108</v>
      </c>
      <c r="N94" s="1" t="s">
        <v>560</v>
      </c>
      <c r="O94" s="1" t="s">
        <v>579</v>
      </c>
      <c r="P94" s="1" t="s">
        <v>587</v>
      </c>
      <c r="Q94" s="1" t="s">
        <v>264</v>
      </c>
      <c r="R94" s="1" t="s">
        <v>1127</v>
      </c>
      <c r="S94" s="1" t="s">
        <v>1106</v>
      </c>
      <c r="T94" s="1" t="s">
        <v>1129</v>
      </c>
      <c r="U94" s="1" t="s">
        <v>1108</v>
      </c>
      <c r="V94" s="1" t="s">
        <v>1108</v>
      </c>
      <c r="W94" s="1" t="s">
        <v>264</v>
      </c>
    </row>
    <row r="95" spans="1:23">
      <c r="A95" s="1" t="s">
        <v>1314</v>
      </c>
      <c r="B95" s="1" t="s">
        <v>1315</v>
      </c>
      <c r="C95" s="1" t="s">
        <v>1096</v>
      </c>
      <c r="D95" s="1" t="s">
        <v>1097</v>
      </c>
      <c r="E95" s="1" t="s">
        <v>1116</v>
      </c>
      <c r="F95" s="1" t="s">
        <v>1126</v>
      </c>
      <c r="G95" s="1" t="s">
        <v>1098</v>
      </c>
      <c r="H95" s="1" t="s">
        <v>1099</v>
      </c>
      <c r="I95" s="1" t="s">
        <v>264</v>
      </c>
      <c r="J95" s="1" t="s">
        <v>264</v>
      </c>
      <c r="K95" s="1" t="s">
        <v>264</v>
      </c>
      <c r="L95" s="1" t="s">
        <v>559</v>
      </c>
      <c r="M95" s="1" t="s">
        <v>108</v>
      </c>
      <c r="N95" s="1" t="s">
        <v>560</v>
      </c>
      <c r="O95" s="1" t="s">
        <v>579</v>
      </c>
      <c r="P95" s="1" t="s">
        <v>264</v>
      </c>
      <c r="Q95" s="1" t="s">
        <v>264</v>
      </c>
      <c r="R95" s="1" t="s">
        <v>1127</v>
      </c>
      <c r="S95" s="1" t="s">
        <v>1154</v>
      </c>
      <c r="T95" s="1" t="s">
        <v>1129</v>
      </c>
      <c r="U95" s="1" t="s">
        <v>1155</v>
      </c>
      <c r="V95" s="1" t="s">
        <v>1155</v>
      </c>
      <c r="W95" s="1" t="s">
        <v>264</v>
      </c>
    </row>
    <row r="96" spans="1:23">
      <c r="A96" s="1" t="s">
        <v>1316</v>
      </c>
      <c r="B96" s="1" t="s">
        <v>1317</v>
      </c>
      <c r="C96" s="1" t="s">
        <v>1096</v>
      </c>
      <c r="D96" s="1" t="s">
        <v>1097</v>
      </c>
      <c r="E96" s="1" t="s">
        <v>584</v>
      </c>
      <c r="F96" s="1" t="s">
        <v>1126</v>
      </c>
      <c r="G96" s="1" t="s">
        <v>1098</v>
      </c>
      <c r="H96" s="1" t="s">
        <v>1099</v>
      </c>
      <c r="I96" s="1" t="s">
        <v>264</v>
      </c>
      <c r="J96" s="1" t="s">
        <v>264</v>
      </c>
      <c r="K96" s="1" t="s">
        <v>264</v>
      </c>
      <c r="L96" s="1" t="s">
        <v>559</v>
      </c>
      <c r="M96" s="1" t="s">
        <v>108</v>
      </c>
      <c r="N96" s="1" t="s">
        <v>560</v>
      </c>
      <c r="O96" s="1" t="s">
        <v>579</v>
      </c>
      <c r="P96" s="1" t="s">
        <v>585</v>
      </c>
      <c r="Q96" s="1" t="s">
        <v>264</v>
      </c>
      <c r="R96" s="1" t="s">
        <v>1127</v>
      </c>
      <c r="S96" s="1" t="s">
        <v>1106</v>
      </c>
      <c r="T96" s="1" t="s">
        <v>1129</v>
      </c>
      <c r="U96" s="1" t="s">
        <v>1108</v>
      </c>
      <c r="V96" s="1" t="s">
        <v>1108</v>
      </c>
      <c r="W96" s="1" t="s">
        <v>264</v>
      </c>
    </row>
    <row r="97" spans="1:23">
      <c r="A97" s="1" t="s">
        <v>1318</v>
      </c>
      <c r="B97" s="1" t="s">
        <v>1319</v>
      </c>
      <c r="C97" s="1" t="s">
        <v>1096</v>
      </c>
      <c r="D97" s="1" t="s">
        <v>1097</v>
      </c>
      <c r="E97" s="1" t="s">
        <v>1116</v>
      </c>
      <c r="F97" s="1" t="s">
        <v>1126</v>
      </c>
      <c r="G97" s="1" t="s">
        <v>1098</v>
      </c>
      <c r="H97" s="1" t="s">
        <v>1099</v>
      </c>
      <c r="I97" s="1" t="s">
        <v>264</v>
      </c>
      <c r="J97" s="1" t="s">
        <v>264</v>
      </c>
      <c r="K97" s="1" t="s">
        <v>264</v>
      </c>
      <c r="L97" s="1" t="s">
        <v>559</v>
      </c>
      <c r="M97" s="1" t="s">
        <v>108</v>
      </c>
      <c r="N97" s="1" t="s">
        <v>560</v>
      </c>
      <c r="O97" s="1" t="s">
        <v>579</v>
      </c>
      <c r="P97" s="1" t="s">
        <v>264</v>
      </c>
      <c r="Q97" s="1" t="s">
        <v>264</v>
      </c>
      <c r="R97" s="1" t="s">
        <v>1127</v>
      </c>
      <c r="S97" s="1" t="s">
        <v>1154</v>
      </c>
      <c r="T97" s="1" t="s">
        <v>1129</v>
      </c>
      <c r="U97" s="1" t="s">
        <v>1155</v>
      </c>
      <c r="V97" s="1" t="s">
        <v>1155</v>
      </c>
      <c r="W97" s="1" t="s">
        <v>264</v>
      </c>
    </row>
    <row r="98" spans="1:23">
      <c r="A98" s="1" t="s">
        <v>1320</v>
      </c>
      <c r="B98" s="1" t="s">
        <v>1321</v>
      </c>
      <c r="C98" s="1" t="s">
        <v>1096</v>
      </c>
      <c r="D98" s="1" t="s">
        <v>1097</v>
      </c>
      <c r="E98" s="1" t="s">
        <v>582</v>
      </c>
      <c r="F98" s="1" t="s">
        <v>1126</v>
      </c>
      <c r="G98" s="1" t="s">
        <v>1098</v>
      </c>
      <c r="H98" s="1" t="s">
        <v>1099</v>
      </c>
      <c r="I98" s="1" t="s">
        <v>264</v>
      </c>
      <c r="J98" s="1" t="s">
        <v>264</v>
      </c>
      <c r="K98" s="1" t="s">
        <v>264</v>
      </c>
      <c r="L98" s="1" t="s">
        <v>559</v>
      </c>
      <c r="M98" s="1" t="s">
        <v>108</v>
      </c>
      <c r="N98" s="1" t="s">
        <v>560</v>
      </c>
      <c r="O98" s="1" t="s">
        <v>579</v>
      </c>
      <c r="P98" s="1" t="s">
        <v>583</v>
      </c>
      <c r="Q98" s="1" t="s">
        <v>264</v>
      </c>
      <c r="R98" s="1" t="s">
        <v>1127</v>
      </c>
      <c r="S98" s="1" t="s">
        <v>1147</v>
      </c>
      <c r="T98" s="1" t="s">
        <v>1129</v>
      </c>
      <c r="U98" s="1" t="s">
        <v>1103</v>
      </c>
      <c r="V98" s="1" t="s">
        <v>1103</v>
      </c>
      <c r="W98" s="1" t="s">
        <v>264</v>
      </c>
    </row>
    <row r="99" spans="1:23">
      <c r="A99" s="1" t="s">
        <v>1322</v>
      </c>
      <c r="B99" s="1" t="s">
        <v>1323</v>
      </c>
      <c r="C99" s="1" t="s">
        <v>1096</v>
      </c>
      <c r="D99" s="1" t="s">
        <v>1097</v>
      </c>
      <c r="E99" s="1" t="s">
        <v>580</v>
      </c>
      <c r="F99" s="1" t="s">
        <v>1126</v>
      </c>
      <c r="G99" s="1" t="s">
        <v>1098</v>
      </c>
      <c r="H99" s="1" t="s">
        <v>1099</v>
      </c>
      <c r="I99" s="1" t="s">
        <v>264</v>
      </c>
      <c r="J99" s="1" t="s">
        <v>264</v>
      </c>
      <c r="K99" s="1" t="s">
        <v>264</v>
      </c>
      <c r="L99" s="1" t="s">
        <v>559</v>
      </c>
      <c r="M99" s="1" t="s">
        <v>108</v>
      </c>
      <c r="N99" s="1" t="s">
        <v>560</v>
      </c>
      <c r="O99" s="1" t="s">
        <v>579</v>
      </c>
      <c r="P99" s="1" t="s">
        <v>581</v>
      </c>
      <c r="Q99" s="1" t="s">
        <v>264</v>
      </c>
      <c r="R99" s="1" t="s">
        <v>1139</v>
      </c>
      <c r="S99" s="1" t="s">
        <v>1128</v>
      </c>
      <c r="T99" s="1" t="s">
        <v>1129</v>
      </c>
      <c r="U99" s="1" t="s">
        <v>1130</v>
      </c>
      <c r="V99" s="1" t="s">
        <v>1130</v>
      </c>
      <c r="W99" s="1" t="s">
        <v>264</v>
      </c>
    </row>
    <row r="100" spans="1:23">
      <c r="A100" s="1" t="s">
        <v>1324</v>
      </c>
      <c r="B100" s="1" t="s">
        <v>1325</v>
      </c>
      <c r="C100" s="1" t="s">
        <v>1096</v>
      </c>
      <c r="D100" s="1" t="s">
        <v>1097</v>
      </c>
      <c r="E100" s="1" t="s">
        <v>586</v>
      </c>
      <c r="F100" s="1" t="s">
        <v>1126</v>
      </c>
      <c r="G100" s="1" t="s">
        <v>1098</v>
      </c>
      <c r="H100" s="1" t="s">
        <v>1099</v>
      </c>
      <c r="I100" s="1" t="s">
        <v>264</v>
      </c>
      <c r="J100" s="1" t="s">
        <v>264</v>
      </c>
      <c r="K100" s="1" t="s">
        <v>264</v>
      </c>
      <c r="L100" s="1" t="s">
        <v>559</v>
      </c>
      <c r="M100" s="1" t="s">
        <v>108</v>
      </c>
      <c r="N100" s="1" t="s">
        <v>560</v>
      </c>
      <c r="O100" s="1" t="s">
        <v>579</v>
      </c>
      <c r="P100" s="1" t="s">
        <v>587</v>
      </c>
      <c r="Q100" s="1" t="s">
        <v>264</v>
      </c>
      <c r="R100" s="1" t="s">
        <v>1127</v>
      </c>
      <c r="S100" s="1" t="s">
        <v>1154</v>
      </c>
      <c r="T100" s="1" t="s">
        <v>1129</v>
      </c>
      <c r="U100" s="1" t="s">
        <v>1155</v>
      </c>
      <c r="V100" s="1" t="s">
        <v>1155</v>
      </c>
      <c r="W100" s="1" t="s">
        <v>264</v>
      </c>
    </row>
    <row r="101" spans="1:23">
      <c r="A101" s="1" t="s">
        <v>1326</v>
      </c>
      <c r="B101" s="1" t="s">
        <v>1327</v>
      </c>
      <c r="C101" s="1" t="s">
        <v>1096</v>
      </c>
      <c r="D101" s="1" t="s">
        <v>1097</v>
      </c>
      <c r="E101" s="1" t="s">
        <v>596</v>
      </c>
      <c r="F101" s="1" t="s">
        <v>1126</v>
      </c>
      <c r="G101" s="1" t="s">
        <v>1098</v>
      </c>
      <c r="H101" s="1" t="s">
        <v>1099</v>
      </c>
      <c r="I101" s="1" t="s">
        <v>264</v>
      </c>
      <c r="J101" s="1" t="s">
        <v>264</v>
      </c>
      <c r="K101" s="1" t="s">
        <v>264</v>
      </c>
      <c r="L101" s="1" t="s">
        <v>559</v>
      </c>
      <c r="M101" s="1" t="s">
        <v>108</v>
      </c>
      <c r="N101" s="1" t="s">
        <v>560</v>
      </c>
      <c r="O101" s="1" t="s">
        <v>579</v>
      </c>
      <c r="P101" s="1" t="s">
        <v>597</v>
      </c>
      <c r="Q101" s="1" t="s">
        <v>264</v>
      </c>
      <c r="R101" s="1" t="s">
        <v>1139</v>
      </c>
      <c r="S101" s="1" t="s">
        <v>1154</v>
      </c>
      <c r="T101" s="1" t="s">
        <v>1129</v>
      </c>
      <c r="U101" s="1" t="s">
        <v>1155</v>
      </c>
      <c r="V101" s="1" t="s">
        <v>1155</v>
      </c>
      <c r="W101" s="1" t="s">
        <v>264</v>
      </c>
    </row>
    <row r="102" spans="1:23">
      <c r="A102" s="1" t="s">
        <v>1328</v>
      </c>
      <c r="B102" s="1" t="s">
        <v>1329</v>
      </c>
      <c r="C102" s="1" t="s">
        <v>1096</v>
      </c>
      <c r="D102" s="1" t="s">
        <v>1097</v>
      </c>
      <c r="E102" s="1" t="s">
        <v>810</v>
      </c>
      <c r="F102" s="1" t="s">
        <v>1126</v>
      </c>
      <c r="G102" s="1" t="s">
        <v>1098</v>
      </c>
      <c r="H102" s="1" t="s">
        <v>1099</v>
      </c>
      <c r="I102" s="1" t="s">
        <v>264</v>
      </c>
      <c r="J102" s="1" t="s">
        <v>264</v>
      </c>
      <c r="K102" s="1" t="s">
        <v>264</v>
      </c>
      <c r="L102" s="1" t="s">
        <v>559</v>
      </c>
      <c r="M102" s="1" t="s">
        <v>108</v>
      </c>
      <c r="N102" s="1" t="s">
        <v>560</v>
      </c>
      <c r="O102" s="1" t="s">
        <v>579</v>
      </c>
      <c r="P102" s="1" t="s">
        <v>811</v>
      </c>
      <c r="Q102" s="1" t="s">
        <v>264</v>
      </c>
      <c r="R102" s="1" t="s">
        <v>1139</v>
      </c>
      <c r="S102" s="1" t="s">
        <v>1154</v>
      </c>
      <c r="T102" s="1" t="s">
        <v>1129</v>
      </c>
      <c r="U102" s="1" t="s">
        <v>1155</v>
      </c>
      <c r="V102" s="1" t="s">
        <v>1155</v>
      </c>
      <c r="W102" s="1" t="s">
        <v>264</v>
      </c>
    </row>
    <row r="103" spans="1:23">
      <c r="A103" s="1" t="s">
        <v>1330</v>
      </c>
      <c r="B103" s="1" t="s">
        <v>1331</v>
      </c>
      <c r="C103" s="1" t="s">
        <v>1096</v>
      </c>
      <c r="D103" s="1" t="s">
        <v>1097</v>
      </c>
      <c r="E103" s="1" t="s">
        <v>588</v>
      </c>
      <c r="F103" s="1" t="s">
        <v>1126</v>
      </c>
      <c r="G103" s="1" t="s">
        <v>1098</v>
      </c>
      <c r="H103" s="1" t="s">
        <v>1099</v>
      </c>
      <c r="I103" s="1" t="s">
        <v>264</v>
      </c>
      <c r="J103" s="1" t="s">
        <v>264</v>
      </c>
      <c r="K103" s="1" t="s">
        <v>264</v>
      </c>
      <c r="L103" s="1" t="s">
        <v>559</v>
      </c>
      <c r="M103" s="1" t="s">
        <v>108</v>
      </c>
      <c r="N103" s="1" t="s">
        <v>560</v>
      </c>
      <c r="O103" s="1" t="s">
        <v>579</v>
      </c>
      <c r="P103" s="1" t="s">
        <v>589</v>
      </c>
      <c r="Q103" s="1" t="s">
        <v>264</v>
      </c>
      <c r="R103" s="1" t="s">
        <v>1127</v>
      </c>
      <c r="S103" s="1" t="s">
        <v>1147</v>
      </c>
      <c r="T103" s="1" t="s">
        <v>1129</v>
      </c>
      <c r="U103" s="1" t="s">
        <v>1103</v>
      </c>
      <c r="V103" s="1" t="s">
        <v>1103</v>
      </c>
      <c r="W103" s="1" t="s">
        <v>264</v>
      </c>
    </row>
    <row r="104" spans="1:23">
      <c r="A104" s="1" t="s">
        <v>1332</v>
      </c>
      <c r="B104" s="1" t="s">
        <v>1333</v>
      </c>
      <c r="C104" s="1" t="s">
        <v>1096</v>
      </c>
      <c r="D104" s="1" t="s">
        <v>1097</v>
      </c>
      <c r="E104" s="1" t="s">
        <v>1116</v>
      </c>
      <c r="F104" s="1" t="s">
        <v>1126</v>
      </c>
      <c r="G104" s="1" t="s">
        <v>1098</v>
      </c>
      <c r="H104" s="1" t="s">
        <v>1099</v>
      </c>
      <c r="I104" s="1" t="s">
        <v>264</v>
      </c>
      <c r="J104" s="1" t="s">
        <v>264</v>
      </c>
      <c r="K104" s="1" t="s">
        <v>264</v>
      </c>
      <c r="L104" s="1" t="s">
        <v>559</v>
      </c>
      <c r="M104" s="1" t="s">
        <v>108</v>
      </c>
      <c r="N104" s="1" t="s">
        <v>560</v>
      </c>
      <c r="O104" s="1" t="s">
        <v>579</v>
      </c>
      <c r="P104" s="1" t="s">
        <v>264</v>
      </c>
      <c r="Q104" s="1" t="s">
        <v>264</v>
      </c>
      <c r="R104" s="1" t="s">
        <v>1127</v>
      </c>
      <c r="S104" s="1" t="s">
        <v>1154</v>
      </c>
      <c r="T104" s="1" t="s">
        <v>1129</v>
      </c>
      <c r="U104" s="1" t="s">
        <v>1155</v>
      </c>
      <c r="V104" s="1" t="s">
        <v>1155</v>
      </c>
      <c r="W104" s="1" t="s">
        <v>264</v>
      </c>
    </row>
    <row r="105" spans="1:23">
      <c r="A105" s="1" t="s">
        <v>1334</v>
      </c>
      <c r="B105" s="1" t="s">
        <v>1335</v>
      </c>
      <c r="C105" s="1" t="s">
        <v>1096</v>
      </c>
      <c r="D105" s="1" t="s">
        <v>1097</v>
      </c>
      <c r="E105" s="1" t="s">
        <v>580</v>
      </c>
      <c r="F105" s="1" t="s">
        <v>1126</v>
      </c>
      <c r="G105" s="1" t="s">
        <v>1098</v>
      </c>
      <c r="H105" s="1" t="s">
        <v>1099</v>
      </c>
      <c r="I105" s="1" t="s">
        <v>264</v>
      </c>
      <c r="J105" s="1" t="s">
        <v>264</v>
      </c>
      <c r="K105" s="1" t="s">
        <v>264</v>
      </c>
      <c r="L105" s="1" t="s">
        <v>559</v>
      </c>
      <c r="M105" s="1" t="s">
        <v>108</v>
      </c>
      <c r="N105" s="1" t="s">
        <v>560</v>
      </c>
      <c r="O105" s="1" t="s">
        <v>579</v>
      </c>
      <c r="P105" s="1" t="s">
        <v>581</v>
      </c>
      <c r="Q105" s="1" t="s">
        <v>264</v>
      </c>
      <c r="R105" s="1" t="s">
        <v>1127</v>
      </c>
      <c r="S105" s="1" t="s">
        <v>1154</v>
      </c>
      <c r="T105" s="1" t="s">
        <v>1129</v>
      </c>
      <c r="U105" s="1" t="s">
        <v>1155</v>
      </c>
      <c r="V105" s="1" t="s">
        <v>1155</v>
      </c>
      <c r="W105" s="1" t="s">
        <v>264</v>
      </c>
    </row>
    <row r="106" spans="1:23">
      <c r="A106" s="1" t="s">
        <v>1336</v>
      </c>
      <c r="B106" s="1" t="s">
        <v>1337</v>
      </c>
      <c r="C106" s="1" t="s">
        <v>1096</v>
      </c>
      <c r="D106" s="1" t="s">
        <v>1097</v>
      </c>
      <c r="E106" s="1" t="s">
        <v>586</v>
      </c>
      <c r="F106" s="1" t="s">
        <v>1126</v>
      </c>
      <c r="G106" s="1" t="s">
        <v>1098</v>
      </c>
      <c r="H106" s="1" t="s">
        <v>1099</v>
      </c>
      <c r="I106" s="1" t="s">
        <v>264</v>
      </c>
      <c r="J106" s="1" t="s">
        <v>264</v>
      </c>
      <c r="K106" s="1" t="s">
        <v>264</v>
      </c>
      <c r="L106" s="1" t="s">
        <v>559</v>
      </c>
      <c r="M106" s="1" t="s">
        <v>108</v>
      </c>
      <c r="N106" s="1" t="s">
        <v>560</v>
      </c>
      <c r="O106" s="1" t="s">
        <v>579</v>
      </c>
      <c r="P106" s="1" t="s">
        <v>587</v>
      </c>
      <c r="Q106" s="1" t="s">
        <v>264</v>
      </c>
      <c r="R106" s="1" t="s">
        <v>1127</v>
      </c>
      <c r="S106" s="1" t="s">
        <v>1106</v>
      </c>
      <c r="T106" s="1" t="s">
        <v>1129</v>
      </c>
      <c r="U106" s="1" t="s">
        <v>1108</v>
      </c>
      <c r="V106" s="1" t="s">
        <v>1108</v>
      </c>
      <c r="W106" s="1" t="s">
        <v>264</v>
      </c>
    </row>
    <row r="107" spans="1:23">
      <c r="A107" s="1" t="s">
        <v>1338</v>
      </c>
      <c r="B107" s="1" t="s">
        <v>1339</v>
      </c>
      <c r="C107" s="1" t="s">
        <v>1096</v>
      </c>
      <c r="D107" s="1" t="s">
        <v>1097</v>
      </c>
      <c r="E107" s="1" t="s">
        <v>600</v>
      </c>
      <c r="F107" s="1" t="s">
        <v>1126</v>
      </c>
      <c r="G107" s="1" t="s">
        <v>1098</v>
      </c>
      <c r="H107" s="1" t="s">
        <v>1099</v>
      </c>
      <c r="I107" s="1" t="s">
        <v>264</v>
      </c>
      <c r="J107" s="1" t="s">
        <v>264</v>
      </c>
      <c r="K107" s="1" t="s">
        <v>264</v>
      </c>
      <c r="L107" s="1" t="s">
        <v>559</v>
      </c>
      <c r="M107" s="1" t="s">
        <v>108</v>
      </c>
      <c r="N107" s="1" t="s">
        <v>560</v>
      </c>
      <c r="O107" s="1" t="s">
        <v>579</v>
      </c>
      <c r="P107" s="1" t="s">
        <v>601</v>
      </c>
      <c r="Q107" s="1" t="s">
        <v>264</v>
      </c>
      <c r="R107" s="1" t="s">
        <v>1139</v>
      </c>
      <c r="S107" s="1" t="s">
        <v>1154</v>
      </c>
      <c r="T107" s="1" t="s">
        <v>1129</v>
      </c>
      <c r="U107" s="1" t="s">
        <v>1155</v>
      </c>
      <c r="V107" s="1" t="s">
        <v>1155</v>
      </c>
      <c r="W107" s="1" t="s">
        <v>264</v>
      </c>
    </row>
    <row r="108" spans="1:23">
      <c r="A108" s="1" t="s">
        <v>1340</v>
      </c>
      <c r="B108" s="1" t="s">
        <v>1341</v>
      </c>
      <c r="C108" s="1" t="s">
        <v>1096</v>
      </c>
      <c r="D108" s="1" t="s">
        <v>1097</v>
      </c>
      <c r="E108" s="1" t="s">
        <v>824</v>
      </c>
      <c r="F108" s="1" t="s">
        <v>1126</v>
      </c>
      <c r="G108" s="1" t="s">
        <v>1098</v>
      </c>
      <c r="H108" s="1" t="s">
        <v>1099</v>
      </c>
      <c r="I108" s="1" t="s">
        <v>264</v>
      </c>
      <c r="J108" s="1" t="s">
        <v>264</v>
      </c>
      <c r="K108" s="1" t="s">
        <v>264</v>
      </c>
      <c r="L108" s="1" t="s">
        <v>559</v>
      </c>
      <c r="M108" s="1" t="s">
        <v>108</v>
      </c>
      <c r="N108" s="1" t="s">
        <v>560</v>
      </c>
      <c r="O108" s="1" t="s">
        <v>635</v>
      </c>
      <c r="P108" s="1" t="s">
        <v>825</v>
      </c>
      <c r="Q108" s="1" t="s">
        <v>264</v>
      </c>
      <c r="R108" s="1" t="s">
        <v>1127</v>
      </c>
      <c r="S108" s="1" t="s">
        <v>1154</v>
      </c>
      <c r="T108" s="1" t="s">
        <v>1129</v>
      </c>
      <c r="U108" s="1" t="s">
        <v>1155</v>
      </c>
      <c r="V108" s="1" t="s">
        <v>1155</v>
      </c>
      <c r="W108" s="1" t="s">
        <v>264</v>
      </c>
    </row>
    <row r="109" spans="1:23">
      <c r="A109" s="1" t="s">
        <v>1342</v>
      </c>
      <c r="B109" s="1" t="s">
        <v>1343</v>
      </c>
      <c r="C109" s="1" t="s">
        <v>1096</v>
      </c>
      <c r="D109" s="1" t="s">
        <v>1097</v>
      </c>
      <c r="E109" s="1" t="s">
        <v>633</v>
      </c>
      <c r="F109" s="1" t="s">
        <v>1126</v>
      </c>
      <c r="G109" s="1" t="s">
        <v>1098</v>
      </c>
      <c r="H109" s="1" t="s">
        <v>1099</v>
      </c>
      <c r="I109" s="1" t="s">
        <v>264</v>
      </c>
      <c r="J109" s="1" t="s">
        <v>264</v>
      </c>
      <c r="K109" s="1" t="s">
        <v>264</v>
      </c>
      <c r="L109" s="1" t="s">
        <v>559</v>
      </c>
      <c r="M109" s="1" t="s">
        <v>108</v>
      </c>
      <c r="N109" s="1" t="s">
        <v>560</v>
      </c>
      <c r="O109" s="1" t="s">
        <v>635</v>
      </c>
      <c r="P109" s="1" t="s">
        <v>634</v>
      </c>
      <c r="Q109" s="1" t="s">
        <v>264</v>
      </c>
      <c r="R109" s="1" t="s">
        <v>1139</v>
      </c>
      <c r="S109" s="1" t="s">
        <v>1128</v>
      </c>
      <c r="T109" s="1" t="s">
        <v>1129</v>
      </c>
      <c r="U109" s="1" t="s">
        <v>1130</v>
      </c>
      <c r="V109" s="1" t="s">
        <v>1130</v>
      </c>
      <c r="W109" s="1" t="s">
        <v>264</v>
      </c>
    </row>
    <row r="110" spans="1:23">
      <c r="A110" s="1" t="s">
        <v>1344</v>
      </c>
      <c r="B110" s="1" t="s">
        <v>1345</v>
      </c>
      <c r="C110" s="1" t="s">
        <v>1096</v>
      </c>
      <c r="D110" s="1" t="s">
        <v>1097</v>
      </c>
      <c r="E110" s="1" t="s">
        <v>824</v>
      </c>
      <c r="F110" s="1" t="s">
        <v>1126</v>
      </c>
      <c r="G110" s="1" t="s">
        <v>1098</v>
      </c>
      <c r="H110" s="1" t="s">
        <v>1099</v>
      </c>
      <c r="I110" s="1" t="s">
        <v>264</v>
      </c>
      <c r="J110" s="1" t="s">
        <v>264</v>
      </c>
      <c r="K110" s="1" t="s">
        <v>264</v>
      </c>
      <c r="L110" s="1" t="s">
        <v>559</v>
      </c>
      <c r="M110" s="1" t="s">
        <v>108</v>
      </c>
      <c r="N110" s="1" t="s">
        <v>560</v>
      </c>
      <c r="O110" s="1" t="s">
        <v>635</v>
      </c>
      <c r="P110" s="1" t="s">
        <v>825</v>
      </c>
      <c r="Q110" s="1" t="s">
        <v>264</v>
      </c>
      <c r="R110" s="1" t="s">
        <v>1127</v>
      </c>
      <c r="S110" s="1" t="s">
        <v>1154</v>
      </c>
      <c r="T110" s="1" t="s">
        <v>1129</v>
      </c>
      <c r="U110" s="1" t="s">
        <v>1155</v>
      </c>
      <c r="V110" s="1" t="s">
        <v>1155</v>
      </c>
      <c r="W110" s="1" t="s">
        <v>264</v>
      </c>
    </row>
    <row r="111" spans="1:23">
      <c r="A111" s="1" t="s">
        <v>1346</v>
      </c>
      <c r="B111" s="1" t="s">
        <v>1347</v>
      </c>
      <c r="C111" s="1" t="s">
        <v>1096</v>
      </c>
      <c r="D111" s="1" t="s">
        <v>1097</v>
      </c>
      <c r="E111" s="1" t="s">
        <v>636</v>
      </c>
      <c r="F111" s="1" t="s">
        <v>1126</v>
      </c>
      <c r="G111" s="1" t="s">
        <v>1098</v>
      </c>
      <c r="H111" s="1" t="s">
        <v>1099</v>
      </c>
      <c r="I111" s="1" t="s">
        <v>264</v>
      </c>
      <c r="J111" s="1" t="s">
        <v>264</v>
      </c>
      <c r="K111" s="1" t="s">
        <v>264</v>
      </c>
      <c r="L111" s="1" t="s">
        <v>559</v>
      </c>
      <c r="M111" s="1" t="s">
        <v>108</v>
      </c>
      <c r="N111" s="1" t="s">
        <v>560</v>
      </c>
      <c r="O111" s="1" t="s">
        <v>635</v>
      </c>
      <c r="P111" s="1" t="s">
        <v>637</v>
      </c>
      <c r="Q111" s="1" t="s">
        <v>264</v>
      </c>
      <c r="R111" s="1" t="s">
        <v>1127</v>
      </c>
      <c r="S111" s="1" t="s">
        <v>1128</v>
      </c>
      <c r="T111" s="1" t="s">
        <v>1129</v>
      </c>
      <c r="U111" s="1" t="s">
        <v>1130</v>
      </c>
      <c r="V111" s="1" t="s">
        <v>1130</v>
      </c>
      <c r="W111" s="1" t="s">
        <v>264</v>
      </c>
    </row>
    <row r="112" spans="1:23">
      <c r="A112" s="1" t="s">
        <v>1348</v>
      </c>
      <c r="B112" s="1" t="s">
        <v>1349</v>
      </c>
      <c r="C112" s="1" t="s">
        <v>1096</v>
      </c>
      <c r="D112" s="1" t="s">
        <v>1097</v>
      </c>
      <c r="E112" s="1" t="s">
        <v>828</v>
      </c>
      <c r="F112" s="1" t="s">
        <v>1126</v>
      </c>
      <c r="G112" s="1" t="s">
        <v>1098</v>
      </c>
      <c r="H112" s="1" t="s">
        <v>1099</v>
      </c>
      <c r="I112" s="1" t="s">
        <v>264</v>
      </c>
      <c r="J112" s="1" t="s">
        <v>264</v>
      </c>
      <c r="K112" s="1" t="s">
        <v>264</v>
      </c>
      <c r="L112" s="1" t="s">
        <v>559</v>
      </c>
      <c r="M112" s="1" t="s">
        <v>108</v>
      </c>
      <c r="N112" s="1" t="s">
        <v>560</v>
      </c>
      <c r="O112" s="1" t="s">
        <v>635</v>
      </c>
      <c r="P112" s="1" t="s">
        <v>829</v>
      </c>
      <c r="Q112" s="1" t="s">
        <v>264</v>
      </c>
      <c r="R112" s="1" t="s">
        <v>1127</v>
      </c>
      <c r="S112" s="1" t="s">
        <v>1147</v>
      </c>
      <c r="T112" s="1" t="s">
        <v>1129</v>
      </c>
      <c r="U112" s="1" t="s">
        <v>1103</v>
      </c>
      <c r="V112" s="1" t="s">
        <v>1103</v>
      </c>
      <c r="W112" s="1" t="s">
        <v>264</v>
      </c>
    </row>
    <row r="113" spans="1:23">
      <c r="A113" s="1" t="s">
        <v>1350</v>
      </c>
      <c r="B113" s="1" t="s">
        <v>1351</v>
      </c>
      <c r="C113" s="1" t="s">
        <v>1096</v>
      </c>
      <c r="D113" s="1" t="s">
        <v>1097</v>
      </c>
      <c r="E113" s="1" t="s">
        <v>822</v>
      </c>
      <c r="F113" s="1" t="s">
        <v>1126</v>
      </c>
      <c r="G113" s="1" t="s">
        <v>1098</v>
      </c>
      <c r="H113" s="1" t="s">
        <v>1099</v>
      </c>
      <c r="I113" s="1" t="s">
        <v>264</v>
      </c>
      <c r="J113" s="1" t="s">
        <v>264</v>
      </c>
      <c r="K113" s="1" t="s">
        <v>264</v>
      </c>
      <c r="L113" s="1" t="s">
        <v>559</v>
      </c>
      <c r="M113" s="1" t="s">
        <v>108</v>
      </c>
      <c r="N113" s="1" t="s">
        <v>560</v>
      </c>
      <c r="O113" s="1" t="s">
        <v>635</v>
      </c>
      <c r="P113" s="1" t="s">
        <v>823</v>
      </c>
      <c r="Q113" s="1" t="s">
        <v>264</v>
      </c>
      <c r="R113" s="1" t="s">
        <v>1127</v>
      </c>
      <c r="S113" s="1" t="s">
        <v>1106</v>
      </c>
      <c r="T113" s="1" t="s">
        <v>1129</v>
      </c>
      <c r="U113" s="1" t="s">
        <v>1108</v>
      </c>
      <c r="V113" s="1" t="s">
        <v>1108</v>
      </c>
      <c r="W113" s="1" t="s">
        <v>264</v>
      </c>
    </row>
    <row r="114" spans="1:23">
      <c r="A114" s="1" t="s">
        <v>1352</v>
      </c>
      <c r="B114" s="1" t="s">
        <v>1353</v>
      </c>
      <c r="C114" s="1" t="s">
        <v>1096</v>
      </c>
      <c r="D114" s="1" t="s">
        <v>1097</v>
      </c>
      <c r="E114" s="1" t="s">
        <v>824</v>
      </c>
      <c r="F114" s="1" t="s">
        <v>1126</v>
      </c>
      <c r="G114" s="1" t="s">
        <v>1098</v>
      </c>
      <c r="H114" s="1" t="s">
        <v>1099</v>
      </c>
      <c r="I114" s="1" t="s">
        <v>264</v>
      </c>
      <c r="J114" s="1" t="s">
        <v>264</v>
      </c>
      <c r="K114" s="1" t="s">
        <v>264</v>
      </c>
      <c r="L114" s="1" t="s">
        <v>559</v>
      </c>
      <c r="M114" s="1" t="s">
        <v>108</v>
      </c>
      <c r="N114" s="1" t="s">
        <v>560</v>
      </c>
      <c r="O114" s="1" t="s">
        <v>635</v>
      </c>
      <c r="P114" s="1" t="s">
        <v>825</v>
      </c>
      <c r="Q114" s="1" t="s">
        <v>264</v>
      </c>
      <c r="R114" s="1" t="s">
        <v>1127</v>
      </c>
      <c r="S114" s="1" t="s">
        <v>1128</v>
      </c>
      <c r="T114" s="1" t="s">
        <v>1129</v>
      </c>
      <c r="U114" s="1" t="s">
        <v>1130</v>
      </c>
      <c r="V114" s="1" t="s">
        <v>1130</v>
      </c>
      <c r="W114" s="1" t="s">
        <v>264</v>
      </c>
    </row>
    <row r="115" spans="1:23">
      <c r="A115" s="1" t="s">
        <v>1354</v>
      </c>
      <c r="B115" s="1" t="s">
        <v>1355</v>
      </c>
      <c r="C115" s="1" t="s">
        <v>1096</v>
      </c>
      <c r="D115" s="1" t="s">
        <v>1097</v>
      </c>
      <c r="E115" s="1" t="s">
        <v>822</v>
      </c>
      <c r="F115" s="1" t="s">
        <v>1126</v>
      </c>
      <c r="G115" s="1" t="s">
        <v>1098</v>
      </c>
      <c r="H115" s="1" t="s">
        <v>1099</v>
      </c>
      <c r="I115" s="1" t="s">
        <v>264</v>
      </c>
      <c r="J115" s="1" t="s">
        <v>264</v>
      </c>
      <c r="K115" s="1" t="s">
        <v>264</v>
      </c>
      <c r="L115" s="1" t="s">
        <v>559</v>
      </c>
      <c r="M115" s="1" t="s">
        <v>108</v>
      </c>
      <c r="N115" s="1" t="s">
        <v>560</v>
      </c>
      <c r="O115" s="1" t="s">
        <v>635</v>
      </c>
      <c r="P115" s="1" t="s">
        <v>823</v>
      </c>
      <c r="Q115" s="1" t="s">
        <v>264</v>
      </c>
      <c r="R115" s="1" t="s">
        <v>1127</v>
      </c>
      <c r="S115" s="1" t="s">
        <v>1154</v>
      </c>
      <c r="T115" s="1" t="s">
        <v>1129</v>
      </c>
      <c r="U115" s="1" t="s">
        <v>1155</v>
      </c>
      <c r="V115" s="1" t="s">
        <v>1155</v>
      </c>
      <c r="W115" s="1" t="s">
        <v>264</v>
      </c>
    </row>
    <row r="116" spans="1:23">
      <c r="A116" s="1" t="s">
        <v>1356</v>
      </c>
      <c r="B116" s="1" t="s">
        <v>1357</v>
      </c>
      <c r="C116" s="1" t="s">
        <v>1096</v>
      </c>
      <c r="D116" s="1" t="s">
        <v>1097</v>
      </c>
      <c r="E116" s="1" t="s">
        <v>830</v>
      </c>
      <c r="F116" s="1" t="s">
        <v>1126</v>
      </c>
      <c r="G116" s="1" t="s">
        <v>1098</v>
      </c>
      <c r="H116" s="1" t="s">
        <v>1099</v>
      </c>
      <c r="I116" s="1" t="s">
        <v>264</v>
      </c>
      <c r="J116" s="1" t="s">
        <v>264</v>
      </c>
      <c r="K116" s="1" t="s">
        <v>264</v>
      </c>
      <c r="L116" s="1" t="s">
        <v>559</v>
      </c>
      <c r="M116" s="1" t="s">
        <v>108</v>
      </c>
      <c r="N116" s="1" t="s">
        <v>560</v>
      </c>
      <c r="O116" s="1" t="s">
        <v>635</v>
      </c>
      <c r="P116" s="1" t="s">
        <v>831</v>
      </c>
      <c r="Q116" s="1" t="s">
        <v>264</v>
      </c>
      <c r="R116" s="1" t="s">
        <v>1139</v>
      </c>
      <c r="S116" s="1" t="s">
        <v>1154</v>
      </c>
      <c r="T116" s="1" t="s">
        <v>1129</v>
      </c>
      <c r="U116" s="1" t="s">
        <v>1155</v>
      </c>
      <c r="V116" s="1" t="s">
        <v>1155</v>
      </c>
      <c r="W116" s="1" t="s">
        <v>264</v>
      </c>
    </row>
    <row r="117" spans="1:23">
      <c r="A117" s="1" t="s">
        <v>1358</v>
      </c>
      <c r="B117" s="1" t="s">
        <v>1359</v>
      </c>
      <c r="C117" s="1" t="s">
        <v>1096</v>
      </c>
      <c r="D117" s="1" t="s">
        <v>1097</v>
      </c>
      <c r="E117" s="1" t="s">
        <v>824</v>
      </c>
      <c r="F117" s="1" t="s">
        <v>1126</v>
      </c>
      <c r="G117" s="1" t="s">
        <v>1098</v>
      </c>
      <c r="H117" s="1" t="s">
        <v>1099</v>
      </c>
      <c r="I117" s="1" t="s">
        <v>264</v>
      </c>
      <c r="J117" s="1" t="s">
        <v>264</v>
      </c>
      <c r="K117" s="1" t="s">
        <v>264</v>
      </c>
      <c r="L117" s="1" t="s">
        <v>559</v>
      </c>
      <c r="M117" s="1" t="s">
        <v>108</v>
      </c>
      <c r="N117" s="1" t="s">
        <v>560</v>
      </c>
      <c r="O117" s="1" t="s">
        <v>635</v>
      </c>
      <c r="P117" s="1" t="s">
        <v>825</v>
      </c>
      <c r="Q117" s="1" t="s">
        <v>264</v>
      </c>
      <c r="R117" s="1" t="s">
        <v>1127</v>
      </c>
      <c r="S117" s="1" t="s">
        <v>1140</v>
      </c>
      <c r="T117" s="1" t="s">
        <v>1129</v>
      </c>
      <c r="U117" s="1" t="s">
        <v>1109</v>
      </c>
      <c r="V117" s="1" t="s">
        <v>1109</v>
      </c>
      <c r="W117" s="1" t="s">
        <v>264</v>
      </c>
    </row>
    <row r="118" spans="1:23">
      <c r="A118" s="1" t="s">
        <v>1360</v>
      </c>
      <c r="B118" s="1" t="s">
        <v>1361</v>
      </c>
      <c r="C118" s="1" t="s">
        <v>1096</v>
      </c>
      <c r="D118" s="1" t="s">
        <v>1097</v>
      </c>
      <c r="E118" s="1" t="s">
        <v>824</v>
      </c>
      <c r="F118" s="1" t="s">
        <v>1126</v>
      </c>
      <c r="G118" s="1" t="s">
        <v>1098</v>
      </c>
      <c r="H118" s="1" t="s">
        <v>1099</v>
      </c>
      <c r="I118" s="1" t="s">
        <v>264</v>
      </c>
      <c r="J118" s="1" t="s">
        <v>264</v>
      </c>
      <c r="K118" s="1" t="s">
        <v>264</v>
      </c>
      <c r="L118" s="1" t="s">
        <v>559</v>
      </c>
      <c r="M118" s="1" t="s">
        <v>108</v>
      </c>
      <c r="N118" s="1" t="s">
        <v>560</v>
      </c>
      <c r="O118" s="1" t="s">
        <v>635</v>
      </c>
      <c r="P118" s="1" t="s">
        <v>825</v>
      </c>
      <c r="Q118" s="1" t="s">
        <v>264</v>
      </c>
      <c r="R118" s="1" t="s">
        <v>1127</v>
      </c>
      <c r="S118" s="1" t="s">
        <v>1106</v>
      </c>
      <c r="T118" s="1" t="s">
        <v>1129</v>
      </c>
      <c r="U118" s="1" t="s">
        <v>1108</v>
      </c>
      <c r="V118" s="1" t="s">
        <v>1108</v>
      </c>
      <c r="W118" s="1" t="s">
        <v>264</v>
      </c>
    </row>
    <row r="119" spans="1:23">
      <c r="A119" s="1" t="s">
        <v>1362</v>
      </c>
      <c r="B119" s="1" t="s">
        <v>1363</v>
      </c>
      <c r="C119" s="1" t="s">
        <v>1096</v>
      </c>
      <c r="D119" s="1" t="s">
        <v>1097</v>
      </c>
      <c r="E119" s="1" t="s">
        <v>822</v>
      </c>
      <c r="F119" s="1" t="s">
        <v>1126</v>
      </c>
      <c r="G119" s="1" t="s">
        <v>1098</v>
      </c>
      <c r="H119" s="1" t="s">
        <v>1099</v>
      </c>
      <c r="I119" s="1" t="s">
        <v>264</v>
      </c>
      <c r="J119" s="1" t="s">
        <v>264</v>
      </c>
      <c r="K119" s="1" t="s">
        <v>264</v>
      </c>
      <c r="L119" s="1" t="s">
        <v>559</v>
      </c>
      <c r="M119" s="1" t="s">
        <v>108</v>
      </c>
      <c r="N119" s="1" t="s">
        <v>560</v>
      </c>
      <c r="O119" s="1" t="s">
        <v>635</v>
      </c>
      <c r="P119" s="1" t="s">
        <v>823</v>
      </c>
      <c r="Q119" s="1" t="s">
        <v>264</v>
      </c>
      <c r="R119" s="1" t="s">
        <v>1127</v>
      </c>
      <c r="S119" s="1" t="s">
        <v>1154</v>
      </c>
      <c r="T119" s="1" t="s">
        <v>1129</v>
      </c>
      <c r="U119" s="1" t="s">
        <v>1155</v>
      </c>
      <c r="V119" s="1" t="s">
        <v>1155</v>
      </c>
      <c r="W119" s="1" t="s">
        <v>264</v>
      </c>
    </row>
    <row r="120" spans="1:23">
      <c r="A120" s="1" t="s">
        <v>1364</v>
      </c>
      <c r="B120" s="1" t="s">
        <v>1365</v>
      </c>
      <c r="C120" s="1" t="s">
        <v>1096</v>
      </c>
      <c r="D120" s="1" t="s">
        <v>1097</v>
      </c>
      <c r="E120" s="1" t="s">
        <v>826</v>
      </c>
      <c r="F120" s="1" t="s">
        <v>1126</v>
      </c>
      <c r="G120" s="1" t="s">
        <v>1098</v>
      </c>
      <c r="H120" s="1" t="s">
        <v>1099</v>
      </c>
      <c r="I120" s="1" t="s">
        <v>264</v>
      </c>
      <c r="J120" s="1" t="s">
        <v>264</v>
      </c>
      <c r="K120" s="1" t="s">
        <v>264</v>
      </c>
      <c r="L120" s="1" t="s">
        <v>559</v>
      </c>
      <c r="M120" s="1" t="s">
        <v>108</v>
      </c>
      <c r="N120" s="1" t="s">
        <v>560</v>
      </c>
      <c r="O120" s="1" t="s">
        <v>635</v>
      </c>
      <c r="P120" s="1" t="s">
        <v>827</v>
      </c>
      <c r="Q120" s="1" t="s">
        <v>264</v>
      </c>
      <c r="R120" s="1" t="s">
        <v>1127</v>
      </c>
      <c r="S120" s="1" t="s">
        <v>1128</v>
      </c>
      <c r="T120" s="1" t="s">
        <v>1129</v>
      </c>
      <c r="U120" s="1" t="s">
        <v>1130</v>
      </c>
      <c r="V120" s="1" t="s">
        <v>1130</v>
      </c>
      <c r="W120" s="1" t="s">
        <v>264</v>
      </c>
    </row>
    <row r="121" spans="1:23">
      <c r="A121" s="1" t="s">
        <v>1366</v>
      </c>
      <c r="B121" s="1" t="s">
        <v>1367</v>
      </c>
      <c r="C121" s="1" t="s">
        <v>1096</v>
      </c>
      <c r="D121" s="1" t="s">
        <v>1097</v>
      </c>
      <c r="E121" s="1" t="s">
        <v>826</v>
      </c>
      <c r="F121" s="1" t="s">
        <v>1126</v>
      </c>
      <c r="G121" s="1" t="s">
        <v>1098</v>
      </c>
      <c r="H121" s="1" t="s">
        <v>1099</v>
      </c>
      <c r="I121" s="1" t="s">
        <v>264</v>
      </c>
      <c r="J121" s="1" t="s">
        <v>264</v>
      </c>
      <c r="K121" s="1" t="s">
        <v>264</v>
      </c>
      <c r="L121" s="1" t="s">
        <v>559</v>
      </c>
      <c r="M121" s="1" t="s">
        <v>108</v>
      </c>
      <c r="N121" s="1" t="s">
        <v>560</v>
      </c>
      <c r="O121" s="1" t="s">
        <v>635</v>
      </c>
      <c r="P121" s="1" t="s">
        <v>827</v>
      </c>
      <c r="Q121" s="1" t="s">
        <v>264</v>
      </c>
      <c r="R121" s="1" t="s">
        <v>1127</v>
      </c>
      <c r="S121" s="1" t="s">
        <v>1154</v>
      </c>
      <c r="T121" s="1" t="s">
        <v>1129</v>
      </c>
      <c r="U121" s="1" t="s">
        <v>1155</v>
      </c>
      <c r="V121" s="1" t="s">
        <v>1155</v>
      </c>
      <c r="W121" s="1" t="s">
        <v>264</v>
      </c>
    </row>
    <row r="122" spans="1:23">
      <c r="A122" s="1" t="s">
        <v>1368</v>
      </c>
      <c r="B122" s="1" t="s">
        <v>1369</v>
      </c>
      <c r="C122" s="1" t="s">
        <v>1096</v>
      </c>
      <c r="D122" s="1" t="s">
        <v>1097</v>
      </c>
      <c r="E122" s="1" t="s">
        <v>822</v>
      </c>
      <c r="F122" s="1" t="s">
        <v>1126</v>
      </c>
      <c r="G122" s="1" t="s">
        <v>1098</v>
      </c>
      <c r="H122" s="1" t="s">
        <v>1099</v>
      </c>
      <c r="I122" s="1" t="s">
        <v>264</v>
      </c>
      <c r="J122" s="1" t="s">
        <v>264</v>
      </c>
      <c r="K122" s="1" t="s">
        <v>264</v>
      </c>
      <c r="L122" s="1" t="s">
        <v>559</v>
      </c>
      <c r="M122" s="1" t="s">
        <v>108</v>
      </c>
      <c r="N122" s="1" t="s">
        <v>560</v>
      </c>
      <c r="O122" s="1" t="s">
        <v>635</v>
      </c>
      <c r="P122" s="1" t="s">
        <v>823</v>
      </c>
      <c r="Q122" s="1" t="s">
        <v>264</v>
      </c>
      <c r="R122" s="1" t="s">
        <v>1127</v>
      </c>
      <c r="S122" s="1" t="s">
        <v>1154</v>
      </c>
      <c r="T122" s="1" t="s">
        <v>1129</v>
      </c>
      <c r="U122" s="1" t="s">
        <v>1155</v>
      </c>
      <c r="V122" s="1" t="s">
        <v>1155</v>
      </c>
      <c r="W122" s="1" t="s">
        <v>264</v>
      </c>
    </row>
    <row r="123" spans="1:23">
      <c r="A123" s="1" t="s">
        <v>1370</v>
      </c>
      <c r="B123" s="1" t="s">
        <v>1371</v>
      </c>
      <c r="C123" s="1" t="s">
        <v>1096</v>
      </c>
      <c r="D123" s="1" t="s">
        <v>1097</v>
      </c>
      <c r="E123" s="1" t="s">
        <v>602</v>
      </c>
      <c r="F123" s="1" t="s">
        <v>1126</v>
      </c>
      <c r="G123" s="1" t="s">
        <v>1098</v>
      </c>
      <c r="H123" s="1" t="s">
        <v>1099</v>
      </c>
      <c r="I123" s="1" t="s">
        <v>264</v>
      </c>
      <c r="J123" s="1" t="s">
        <v>264</v>
      </c>
      <c r="K123" s="1" t="s">
        <v>264</v>
      </c>
      <c r="L123" s="1" t="s">
        <v>559</v>
      </c>
      <c r="M123" s="1" t="s">
        <v>108</v>
      </c>
      <c r="N123" s="1" t="s">
        <v>560</v>
      </c>
      <c r="O123" s="1" t="s">
        <v>604</v>
      </c>
      <c r="P123" s="1" t="s">
        <v>603</v>
      </c>
      <c r="Q123" s="1" t="s">
        <v>264</v>
      </c>
      <c r="R123" s="1" t="s">
        <v>1127</v>
      </c>
      <c r="S123" s="1" t="s">
        <v>1154</v>
      </c>
      <c r="T123" s="1" t="s">
        <v>1129</v>
      </c>
      <c r="U123" s="1" t="s">
        <v>1155</v>
      </c>
      <c r="V123" s="1" t="s">
        <v>1155</v>
      </c>
      <c r="W123" s="1" t="s">
        <v>264</v>
      </c>
    </row>
    <row r="124" spans="1:23">
      <c r="A124" s="1" t="s">
        <v>1372</v>
      </c>
      <c r="B124" s="1" t="s">
        <v>1373</v>
      </c>
      <c r="C124" s="1" t="s">
        <v>1096</v>
      </c>
      <c r="D124" s="1" t="s">
        <v>1097</v>
      </c>
      <c r="E124" s="1" t="s">
        <v>607</v>
      </c>
      <c r="F124" s="1" t="s">
        <v>1126</v>
      </c>
      <c r="G124" s="1" t="s">
        <v>1098</v>
      </c>
      <c r="H124" s="1" t="s">
        <v>1099</v>
      </c>
      <c r="I124" s="1" t="s">
        <v>264</v>
      </c>
      <c r="J124" s="1" t="s">
        <v>264</v>
      </c>
      <c r="K124" s="1" t="s">
        <v>264</v>
      </c>
      <c r="L124" s="1" t="s">
        <v>559</v>
      </c>
      <c r="M124" s="1" t="s">
        <v>108</v>
      </c>
      <c r="N124" s="1" t="s">
        <v>560</v>
      </c>
      <c r="O124" s="1" t="s">
        <v>604</v>
      </c>
      <c r="P124" s="1" t="s">
        <v>608</v>
      </c>
      <c r="Q124" s="1" t="s">
        <v>264</v>
      </c>
      <c r="R124" s="1" t="s">
        <v>1127</v>
      </c>
      <c r="S124" s="1" t="s">
        <v>1147</v>
      </c>
      <c r="T124" s="1" t="s">
        <v>1129</v>
      </c>
      <c r="U124" s="1" t="s">
        <v>1103</v>
      </c>
      <c r="V124" s="1" t="s">
        <v>1103</v>
      </c>
      <c r="W124" s="1" t="s">
        <v>264</v>
      </c>
    </row>
    <row r="125" spans="1:23">
      <c r="A125" s="1" t="s">
        <v>1374</v>
      </c>
      <c r="B125" s="1" t="s">
        <v>1375</v>
      </c>
      <c r="C125" s="1" t="s">
        <v>1096</v>
      </c>
      <c r="D125" s="1" t="s">
        <v>1097</v>
      </c>
      <c r="E125" s="1" t="s">
        <v>609</v>
      </c>
      <c r="F125" s="1" t="s">
        <v>1126</v>
      </c>
      <c r="G125" s="1" t="s">
        <v>1098</v>
      </c>
      <c r="H125" s="1" t="s">
        <v>1099</v>
      </c>
      <c r="I125" s="1" t="s">
        <v>264</v>
      </c>
      <c r="J125" s="1" t="s">
        <v>264</v>
      </c>
      <c r="K125" s="1" t="s">
        <v>264</v>
      </c>
      <c r="L125" s="1" t="s">
        <v>559</v>
      </c>
      <c r="M125" s="1" t="s">
        <v>108</v>
      </c>
      <c r="N125" s="1" t="s">
        <v>560</v>
      </c>
      <c r="O125" s="1" t="s">
        <v>604</v>
      </c>
      <c r="P125" s="1" t="s">
        <v>610</v>
      </c>
      <c r="Q125" s="1" t="s">
        <v>264</v>
      </c>
      <c r="R125" s="1" t="s">
        <v>1127</v>
      </c>
      <c r="S125" s="1" t="s">
        <v>1140</v>
      </c>
      <c r="T125" s="1" t="s">
        <v>1129</v>
      </c>
      <c r="U125" s="1" t="s">
        <v>1109</v>
      </c>
      <c r="V125" s="1" t="s">
        <v>1109</v>
      </c>
      <c r="W125" s="1" t="s">
        <v>264</v>
      </c>
    </row>
    <row r="126" spans="1:23">
      <c r="A126" s="1" t="s">
        <v>1376</v>
      </c>
      <c r="B126" s="1" t="s">
        <v>1377</v>
      </c>
      <c r="C126" s="1" t="s">
        <v>1096</v>
      </c>
      <c r="D126" s="1" t="s">
        <v>1097</v>
      </c>
      <c r="E126" s="1" t="s">
        <v>613</v>
      </c>
      <c r="F126" s="1" t="s">
        <v>1126</v>
      </c>
      <c r="G126" s="1" t="s">
        <v>1098</v>
      </c>
      <c r="H126" s="1" t="s">
        <v>1099</v>
      </c>
      <c r="I126" s="1" t="s">
        <v>264</v>
      </c>
      <c r="J126" s="1" t="s">
        <v>264</v>
      </c>
      <c r="K126" s="1" t="s">
        <v>264</v>
      </c>
      <c r="L126" s="1" t="s">
        <v>559</v>
      </c>
      <c r="M126" s="1" t="s">
        <v>108</v>
      </c>
      <c r="N126" s="1" t="s">
        <v>560</v>
      </c>
      <c r="O126" s="1" t="s">
        <v>604</v>
      </c>
      <c r="P126" s="1" t="s">
        <v>614</v>
      </c>
      <c r="Q126" s="1" t="s">
        <v>264</v>
      </c>
      <c r="R126" s="1" t="s">
        <v>1139</v>
      </c>
      <c r="S126" s="1" t="s">
        <v>1154</v>
      </c>
      <c r="T126" s="1" t="s">
        <v>1129</v>
      </c>
      <c r="U126" s="1" t="s">
        <v>1155</v>
      </c>
      <c r="V126" s="1" t="s">
        <v>1155</v>
      </c>
      <c r="W126" s="1" t="s">
        <v>264</v>
      </c>
    </row>
    <row r="127" spans="1:23">
      <c r="A127" s="1" t="s">
        <v>1378</v>
      </c>
      <c r="B127" s="1" t="s">
        <v>1379</v>
      </c>
      <c r="C127" s="1" t="s">
        <v>1096</v>
      </c>
      <c r="D127" s="1" t="s">
        <v>1097</v>
      </c>
      <c r="E127" s="1" t="s">
        <v>814</v>
      </c>
      <c r="F127" s="1" t="s">
        <v>1126</v>
      </c>
      <c r="G127" s="1" t="s">
        <v>1098</v>
      </c>
      <c r="H127" s="1" t="s">
        <v>1099</v>
      </c>
      <c r="I127" s="1" t="s">
        <v>264</v>
      </c>
      <c r="J127" s="1" t="s">
        <v>264</v>
      </c>
      <c r="K127" s="1" t="s">
        <v>264</v>
      </c>
      <c r="L127" s="1" t="s">
        <v>559</v>
      </c>
      <c r="M127" s="1" t="s">
        <v>108</v>
      </c>
      <c r="N127" s="1" t="s">
        <v>560</v>
      </c>
      <c r="O127" s="1" t="s">
        <v>604</v>
      </c>
      <c r="P127" s="1" t="s">
        <v>815</v>
      </c>
      <c r="Q127" s="1" t="s">
        <v>264</v>
      </c>
      <c r="R127" s="1" t="s">
        <v>1139</v>
      </c>
      <c r="S127" s="1" t="s">
        <v>1154</v>
      </c>
      <c r="T127" s="1" t="s">
        <v>1129</v>
      </c>
      <c r="U127" s="1" t="s">
        <v>1155</v>
      </c>
      <c r="V127" s="1" t="s">
        <v>1155</v>
      </c>
      <c r="W127" s="1" t="s">
        <v>264</v>
      </c>
    </row>
    <row r="128" spans="1:23">
      <c r="A128" s="1" t="s">
        <v>1380</v>
      </c>
      <c r="B128" s="1" t="s">
        <v>1381</v>
      </c>
      <c r="C128" s="1" t="s">
        <v>1096</v>
      </c>
      <c r="D128" s="1" t="s">
        <v>1097</v>
      </c>
      <c r="E128" s="1" t="s">
        <v>617</v>
      </c>
      <c r="F128" s="1" t="s">
        <v>1126</v>
      </c>
      <c r="G128" s="1" t="s">
        <v>1098</v>
      </c>
      <c r="H128" s="1" t="s">
        <v>1099</v>
      </c>
      <c r="I128" s="1" t="s">
        <v>264</v>
      </c>
      <c r="J128" s="1" t="s">
        <v>264</v>
      </c>
      <c r="K128" s="1" t="s">
        <v>264</v>
      </c>
      <c r="L128" s="1" t="s">
        <v>559</v>
      </c>
      <c r="M128" s="1" t="s">
        <v>108</v>
      </c>
      <c r="N128" s="1" t="s">
        <v>560</v>
      </c>
      <c r="O128" s="1" t="s">
        <v>604</v>
      </c>
      <c r="P128" s="1" t="s">
        <v>618</v>
      </c>
      <c r="Q128" s="1" t="s">
        <v>264</v>
      </c>
      <c r="R128" s="1" t="s">
        <v>1139</v>
      </c>
      <c r="S128" s="1" t="s">
        <v>1154</v>
      </c>
      <c r="T128" s="1" t="s">
        <v>1129</v>
      </c>
      <c r="U128" s="1" t="s">
        <v>1155</v>
      </c>
      <c r="V128" s="1" t="s">
        <v>1155</v>
      </c>
      <c r="W128" s="1" t="s">
        <v>264</v>
      </c>
    </row>
    <row r="129" spans="1:23">
      <c r="A129" s="1" t="s">
        <v>1382</v>
      </c>
      <c r="B129" s="1" t="s">
        <v>1383</v>
      </c>
      <c r="C129" s="1" t="s">
        <v>1096</v>
      </c>
      <c r="D129" s="1" t="s">
        <v>1097</v>
      </c>
      <c r="E129" s="1" t="s">
        <v>619</v>
      </c>
      <c r="F129" s="1" t="s">
        <v>1126</v>
      </c>
      <c r="G129" s="1" t="s">
        <v>1098</v>
      </c>
      <c r="H129" s="1" t="s">
        <v>1099</v>
      </c>
      <c r="I129" s="1" t="s">
        <v>264</v>
      </c>
      <c r="J129" s="1" t="s">
        <v>264</v>
      </c>
      <c r="K129" s="1" t="s">
        <v>264</v>
      </c>
      <c r="L129" s="1" t="s">
        <v>559</v>
      </c>
      <c r="M129" s="1" t="s">
        <v>108</v>
      </c>
      <c r="N129" s="1" t="s">
        <v>560</v>
      </c>
      <c r="O129" s="1" t="s">
        <v>604</v>
      </c>
      <c r="P129" s="1" t="s">
        <v>620</v>
      </c>
      <c r="Q129" s="1" t="s">
        <v>264</v>
      </c>
      <c r="R129" s="1" t="s">
        <v>1139</v>
      </c>
      <c r="S129" s="1" t="s">
        <v>1154</v>
      </c>
      <c r="T129" s="1" t="s">
        <v>1129</v>
      </c>
      <c r="U129" s="1" t="s">
        <v>1155</v>
      </c>
      <c r="V129" s="1" t="s">
        <v>1155</v>
      </c>
      <c r="W129" s="1" t="s">
        <v>264</v>
      </c>
    </row>
    <row r="130" spans="1:23">
      <c r="A130" s="1" t="s">
        <v>1384</v>
      </c>
      <c r="B130" s="1" t="s">
        <v>1385</v>
      </c>
      <c r="C130" s="1" t="s">
        <v>1096</v>
      </c>
      <c r="D130" s="1" t="s">
        <v>1097</v>
      </c>
      <c r="E130" s="1" t="s">
        <v>611</v>
      </c>
      <c r="F130" s="1" t="s">
        <v>1126</v>
      </c>
      <c r="G130" s="1" t="s">
        <v>1098</v>
      </c>
      <c r="H130" s="1" t="s">
        <v>1099</v>
      </c>
      <c r="I130" s="1" t="s">
        <v>264</v>
      </c>
      <c r="J130" s="1" t="s">
        <v>264</v>
      </c>
      <c r="K130" s="1" t="s">
        <v>264</v>
      </c>
      <c r="L130" s="1" t="s">
        <v>559</v>
      </c>
      <c r="M130" s="1" t="s">
        <v>108</v>
      </c>
      <c r="N130" s="1" t="s">
        <v>560</v>
      </c>
      <c r="O130" s="1" t="s">
        <v>604</v>
      </c>
      <c r="P130" s="1" t="s">
        <v>612</v>
      </c>
      <c r="Q130" s="1" t="s">
        <v>264</v>
      </c>
      <c r="R130" s="1" t="s">
        <v>1127</v>
      </c>
      <c r="S130" s="1" t="s">
        <v>1154</v>
      </c>
      <c r="T130" s="1" t="s">
        <v>1129</v>
      </c>
      <c r="U130" s="1" t="s">
        <v>1155</v>
      </c>
      <c r="V130" s="1" t="s">
        <v>1155</v>
      </c>
      <c r="W130" s="1" t="s">
        <v>264</v>
      </c>
    </row>
    <row r="131" spans="1:23">
      <c r="A131" s="1" t="s">
        <v>1386</v>
      </c>
      <c r="B131" s="1" t="s">
        <v>1387</v>
      </c>
      <c r="C131" s="1" t="s">
        <v>1096</v>
      </c>
      <c r="D131" s="1" t="s">
        <v>1097</v>
      </c>
      <c r="E131" s="1" t="s">
        <v>621</v>
      </c>
      <c r="F131" s="1" t="s">
        <v>1126</v>
      </c>
      <c r="G131" s="1" t="s">
        <v>1098</v>
      </c>
      <c r="H131" s="1" t="s">
        <v>1099</v>
      </c>
      <c r="I131" s="1" t="s">
        <v>264</v>
      </c>
      <c r="J131" s="1" t="s">
        <v>264</v>
      </c>
      <c r="K131" s="1" t="s">
        <v>264</v>
      </c>
      <c r="L131" s="1" t="s">
        <v>559</v>
      </c>
      <c r="M131" s="1" t="s">
        <v>108</v>
      </c>
      <c r="N131" s="1" t="s">
        <v>560</v>
      </c>
      <c r="O131" s="1" t="s">
        <v>604</v>
      </c>
      <c r="P131" s="1" t="s">
        <v>622</v>
      </c>
      <c r="Q131" s="1" t="s">
        <v>264</v>
      </c>
      <c r="R131" s="1" t="s">
        <v>1139</v>
      </c>
      <c r="S131" s="1" t="s">
        <v>1154</v>
      </c>
      <c r="T131" s="1" t="s">
        <v>1129</v>
      </c>
      <c r="U131" s="1" t="s">
        <v>1155</v>
      </c>
      <c r="V131" s="1" t="s">
        <v>1155</v>
      </c>
      <c r="W131" s="1" t="s">
        <v>264</v>
      </c>
    </row>
    <row r="132" spans="1:23">
      <c r="A132" s="1" t="s">
        <v>1388</v>
      </c>
      <c r="B132" s="1" t="s">
        <v>1389</v>
      </c>
      <c r="C132" s="1" t="s">
        <v>1096</v>
      </c>
      <c r="D132" s="1" t="s">
        <v>1097</v>
      </c>
      <c r="E132" s="1" t="s">
        <v>625</v>
      </c>
      <c r="F132" s="1" t="s">
        <v>1126</v>
      </c>
      <c r="G132" s="1" t="s">
        <v>1098</v>
      </c>
      <c r="H132" s="1" t="s">
        <v>1099</v>
      </c>
      <c r="I132" s="1" t="s">
        <v>264</v>
      </c>
      <c r="J132" s="1" t="s">
        <v>264</v>
      </c>
      <c r="K132" s="1" t="s">
        <v>264</v>
      </c>
      <c r="L132" s="1" t="s">
        <v>559</v>
      </c>
      <c r="M132" s="1" t="s">
        <v>108</v>
      </c>
      <c r="N132" s="1" t="s">
        <v>560</v>
      </c>
      <c r="O132" s="1" t="s">
        <v>604</v>
      </c>
      <c r="P132" s="1" t="s">
        <v>626</v>
      </c>
      <c r="Q132" s="1" t="s">
        <v>264</v>
      </c>
      <c r="R132" s="1" t="s">
        <v>1139</v>
      </c>
      <c r="S132" s="1" t="s">
        <v>1154</v>
      </c>
      <c r="T132" s="1" t="s">
        <v>1129</v>
      </c>
      <c r="U132" s="1" t="s">
        <v>1155</v>
      </c>
      <c r="V132" s="1" t="s">
        <v>1155</v>
      </c>
      <c r="W132" s="1" t="s">
        <v>264</v>
      </c>
    </row>
    <row r="133" spans="1:23">
      <c r="A133" s="1" t="s">
        <v>1390</v>
      </c>
      <c r="B133" s="1" t="s">
        <v>1391</v>
      </c>
      <c r="C133" s="1" t="s">
        <v>1096</v>
      </c>
      <c r="D133" s="1" t="s">
        <v>1097</v>
      </c>
      <c r="E133" s="1" t="s">
        <v>563</v>
      </c>
      <c r="F133" s="1" t="s">
        <v>1126</v>
      </c>
      <c r="G133" s="1" t="s">
        <v>1098</v>
      </c>
      <c r="H133" s="1" t="s">
        <v>1099</v>
      </c>
      <c r="I133" s="1" t="s">
        <v>264</v>
      </c>
      <c r="J133" s="1" t="s">
        <v>264</v>
      </c>
      <c r="K133" s="1" t="s">
        <v>264</v>
      </c>
      <c r="L133" s="1" t="s">
        <v>559</v>
      </c>
      <c r="M133" s="1" t="s">
        <v>108</v>
      </c>
      <c r="N133" s="1" t="s">
        <v>560</v>
      </c>
      <c r="O133" s="1" t="s">
        <v>561</v>
      </c>
      <c r="P133" s="1" t="s">
        <v>564</v>
      </c>
      <c r="Q133" s="1" t="s">
        <v>264</v>
      </c>
      <c r="R133" s="1" t="s">
        <v>1139</v>
      </c>
      <c r="S133" s="1" t="s">
        <v>1154</v>
      </c>
      <c r="T133" s="1" t="s">
        <v>1129</v>
      </c>
      <c r="U133" s="1" t="s">
        <v>1155</v>
      </c>
      <c r="V133" s="1" t="s">
        <v>1155</v>
      </c>
      <c r="W133" s="1" t="s">
        <v>264</v>
      </c>
    </row>
    <row r="134" spans="1:23">
      <c r="A134" s="1" t="s">
        <v>1392</v>
      </c>
      <c r="B134" s="1" t="s">
        <v>1393</v>
      </c>
      <c r="C134" s="1" t="s">
        <v>1096</v>
      </c>
      <c r="D134" s="1" t="s">
        <v>1097</v>
      </c>
      <c r="E134" s="1" t="s">
        <v>1119</v>
      </c>
      <c r="F134" s="1" t="s">
        <v>1126</v>
      </c>
      <c r="G134" s="1" t="s">
        <v>1098</v>
      </c>
      <c r="H134" s="1" t="s">
        <v>1099</v>
      </c>
      <c r="I134" s="1" t="s">
        <v>264</v>
      </c>
      <c r="J134" s="1" t="s">
        <v>264</v>
      </c>
      <c r="K134" s="1" t="s">
        <v>264</v>
      </c>
      <c r="L134" s="1" t="s">
        <v>559</v>
      </c>
      <c r="M134" s="1" t="s">
        <v>108</v>
      </c>
      <c r="N134" s="1" t="s">
        <v>560</v>
      </c>
      <c r="O134" s="1" t="s">
        <v>561</v>
      </c>
      <c r="P134" s="1" t="s">
        <v>264</v>
      </c>
      <c r="Q134" s="1" t="s">
        <v>264</v>
      </c>
      <c r="R134" s="1" t="s">
        <v>1139</v>
      </c>
      <c r="S134" s="1" t="s">
        <v>1154</v>
      </c>
      <c r="T134" s="1" t="s">
        <v>1129</v>
      </c>
      <c r="U134" s="1" t="s">
        <v>1155</v>
      </c>
      <c r="V134" s="1" t="s">
        <v>1155</v>
      </c>
      <c r="W134" s="1" t="s">
        <v>264</v>
      </c>
    </row>
    <row r="135" spans="1:23">
      <c r="A135" s="1" t="s">
        <v>1394</v>
      </c>
      <c r="B135" s="1" t="s">
        <v>1395</v>
      </c>
      <c r="C135" s="1" t="s">
        <v>1096</v>
      </c>
      <c r="D135" s="1" t="s">
        <v>1097</v>
      </c>
      <c r="E135" s="1" t="s">
        <v>1116</v>
      </c>
      <c r="F135" s="1" t="s">
        <v>1126</v>
      </c>
      <c r="G135" s="1" t="s">
        <v>1098</v>
      </c>
      <c r="H135" s="1" t="s">
        <v>1099</v>
      </c>
      <c r="I135" s="1" t="s">
        <v>264</v>
      </c>
      <c r="J135" s="1" t="s">
        <v>264</v>
      </c>
      <c r="K135" s="1" t="s">
        <v>264</v>
      </c>
      <c r="L135" s="1" t="s">
        <v>559</v>
      </c>
      <c r="M135" s="1" t="s">
        <v>108</v>
      </c>
      <c r="N135" s="1" t="s">
        <v>560</v>
      </c>
      <c r="O135" s="1" t="s">
        <v>579</v>
      </c>
      <c r="P135" s="1" t="s">
        <v>264</v>
      </c>
      <c r="Q135" s="1" t="s">
        <v>264</v>
      </c>
      <c r="R135" s="1" t="s">
        <v>1127</v>
      </c>
      <c r="S135" s="1" t="s">
        <v>1154</v>
      </c>
      <c r="T135" s="1" t="s">
        <v>1129</v>
      </c>
      <c r="U135" s="1" t="s">
        <v>1155</v>
      </c>
      <c r="V135" s="1" t="s">
        <v>1155</v>
      </c>
      <c r="W135" s="1" t="s">
        <v>264</v>
      </c>
    </row>
    <row r="136" spans="1:23">
      <c r="A136" s="1" t="s">
        <v>1396</v>
      </c>
      <c r="B136" s="1" t="s">
        <v>1397</v>
      </c>
      <c r="C136" s="1" t="s">
        <v>1096</v>
      </c>
      <c r="D136" s="1" t="s">
        <v>1097</v>
      </c>
      <c r="E136" s="1" t="s">
        <v>569</v>
      </c>
      <c r="F136" s="1" t="s">
        <v>1126</v>
      </c>
      <c r="G136" s="1" t="s">
        <v>1098</v>
      </c>
      <c r="H136" s="1" t="s">
        <v>1099</v>
      </c>
      <c r="I136" s="1" t="s">
        <v>264</v>
      </c>
      <c r="J136" s="1" t="s">
        <v>264</v>
      </c>
      <c r="K136" s="1" t="s">
        <v>264</v>
      </c>
      <c r="L136" s="1" t="s">
        <v>559</v>
      </c>
      <c r="M136" s="1" t="s">
        <v>108</v>
      </c>
      <c r="N136" s="1" t="s">
        <v>560</v>
      </c>
      <c r="O136" s="1" t="s">
        <v>561</v>
      </c>
      <c r="P136" s="1" t="s">
        <v>570</v>
      </c>
      <c r="Q136" s="1" t="s">
        <v>264</v>
      </c>
      <c r="R136" s="1" t="s">
        <v>1139</v>
      </c>
      <c r="S136" s="1" t="s">
        <v>1154</v>
      </c>
      <c r="T136" s="1" t="s">
        <v>1129</v>
      </c>
      <c r="U136" s="1" t="s">
        <v>1155</v>
      </c>
      <c r="V136" s="1" t="s">
        <v>1155</v>
      </c>
      <c r="W136" s="1" t="s">
        <v>264</v>
      </c>
    </row>
    <row r="137" spans="1:23">
      <c r="A137" s="1" t="s">
        <v>1398</v>
      </c>
      <c r="B137" s="1" t="s">
        <v>1399</v>
      </c>
      <c r="C137" s="1" t="s">
        <v>1096</v>
      </c>
      <c r="D137" s="1" t="s">
        <v>1097</v>
      </c>
      <c r="E137" s="1" t="s">
        <v>573</v>
      </c>
      <c r="F137" s="1" t="s">
        <v>1126</v>
      </c>
      <c r="G137" s="1" t="s">
        <v>1098</v>
      </c>
      <c r="H137" s="1" t="s">
        <v>1099</v>
      </c>
      <c r="I137" s="1" t="s">
        <v>264</v>
      </c>
      <c r="J137" s="1" t="s">
        <v>264</v>
      </c>
      <c r="K137" s="1" t="s">
        <v>264</v>
      </c>
      <c r="L137" s="1" t="s">
        <v>559</v>
      </c>
      <c r="M137" s="1" t="s">
        <v>108</v>
      </c>
      <c r="N137" s="1" t="s">
        <v>560</v>
      </c>
      <c r="O137" s="1" t="s">
        <v>561</v>
      </c>
      <c r="P137" s="1" t="s">
        <v>574</v>
      </c>
      <c r="Q137" s="1" t="s">
        <v>264</v>
      </c>
      <c r="R137" s="1" t="s">
        <v>1127</v>
      </c>
      <c r="S137" s="1" t="s">
        <v>1154</v>
      </c>
      <c r="T137" s="1" t="s">
        <v>1129</v>
      </c>
      <c r="U137" s="1" t="s">
        <v>1155</v>
      </c>
      <c r="V137" s="1" t="s">
        <v>1155</v>
      </c>
      <c r="W137" s="1" t="s">
        <v>264</v>
      </c>
    </row>
    <row r="138" spans="1:23">
      <c r="A138" s="1" t="s">
        <v>1400</v>
      </c>
      <c r="B138" s="1" t="s">
        <v>1401</v>
      </c>
      <c r="C138" s="1" t="s">
        <v>1096</v>
      </c>
      <c r="D138" s="1" t="s">
        <v>1097</v>
      </c>
      <c r="E138" s="1" t="s">
        <v>573</v>
      </c>
      <c r="F138" s="1" t="s">
        <v>1126</v>
      </c>
      <c r="G138" s="1" t="s">
        <v>1098</v>
      </c>
      <c r="H138" s="1" t="s">
        <v>1099</v>
      </c>
      <c r="I138" s="1" t="s">
        <v>264</v>
      </c>
      <c r="J138" s="1" t="s">
        <v>264</v>
      </c>
      <c r="K138" s="1" t="s">
        <v>264</v>
      </c>
      <c r="L138" s="1" t="s">
        <v>559</v>
      </c>
      <c r="M138" s="1" t="s">
        <v>108</v>
      </c>
      <c r="N138" s="1" t="s">
        <v>560</v>
      </c>
      <c r="O138" s="1" t="s">
        <v>561</v>
      </c>
      <c r="P138" s="1" t="s">
        <v>574</v>
      </c>
      <c r="Q138" s="1" t="s">
        <v>264</v>
      </c>
      <c r="R138" s="1" t="s">
        <v>1127</v>
      </c>
      <c r="S138" s="1" t="s">
        <v>1106</v>
      </c>
      <c r="T138" s="1" t="s">
        <v>1129</v>
      </c>
      <c r="U138" s="1" t="s">
        <v>1108</v>
      </c>
      <c r="V138" s="1" t="s">
        <v>1108</v>
      </c>
      <c r="W138" s="1" t="s">
        <v>264</v>
      </c>
    </row>
    <row r="139" spans="1:23">
      <c r="A139" s="1" t="s">
        <v>1402</v>
      </c>
      <c r="B139" s="1" t="s">
        <v>1403</v>
      </c>
      <c r="C139" s="1" t="s">
        <v>1096</v>
      </c>
      <c r="D139" s="1" t="s">
        <v>1097</v>
      </c>
      <c r="E139" s="1" t="s">
        <v>575</v>
      </c>
      <c r="F139" s="1" t="s">
        <v>1126</v>
      </c>
      <c r="G139" s="1" t="s">
        <v>1098</v>
      </c>
      <c r="H139" s="1" t="s">
        <v>1099</v>
      </c>
      <c r="I139" s="1" t="s">
        <v>264</v>
      </c>
      <c r="J139" s="1" t="s">
        <v>264</v>
      </c>
      <c r="K139" s="1" t="s">
        <v>264</v>
      </c>
      <c r="L139" s="1" t="s">
        <v>559</v>
      </c>
      <c r="M139" s="1" t="s">
        <v>108</v>
      </c>
      <c r="N139" s="1" t="s">
        <v>560</v>
      </c>
      <c r="O139" s="1" t="s">
        <v>561</v>
      </c>
      <c r="P139" s="1" t="s">
        <v>576</v>
      </c>
      <c r="Q139" s="1" t="s">
        <v>264</v>
      </c>
      <c r="R139" s="1" t="s">
        <v>1139</v>
      </c>
      <c r="S139" s="1" t="s">
        <v>1154</v>
      </c>
      <c r="T139" s="1" t="s">
        <v>1129</v>
      </c>
      <c r="U139" s="1" t="s">
        <v>1155</v>
      </c>
      <c r="V139" s="1" t="s">
        <v>1155</v>
      </c>
      <c r="W139" s="1" t="s">
        <v>264</v>
      </c>
    </row>
    <row r="140" spans="1:23">
      <c r="A140" s="1" t="s">
        <v>1404</v>
      </c>
      <c r="B140" s="1" t="s">
        <v>1405</v>
      </c>
      <c r="C140" s="1" t="s">
        <v>1096</v>
      </c>
      <c r="D140" s="1" t="s">
        <v>1097</v>
      </c>
      <c r="E140" s="1" t="s">
        <v>571</v>
      </c>
      <c r="F140" s="1" t="s">
        <v>1126</v>
      </c>
      <c r="G140" s="1" t="s">
        <v>1098</v>
      </c>
      <c r="H140" s="1" t="s">
        <v>1099</v>
      </c>
      <c r="I140" s="1" t="s">
        <v>264</v>
      </c>
      <c r="J140" s="1" t="s">
        <v>264</v>
      </c>
      <c r="K140" s="1" t="s">
        <v>264</v>
      </c>
      <c r="L140" s="1" t="s">
        <v>559</v>
      </c>
      <c r="M140" s="1" t="s">
        <v>108</v>
      </c>
      <c r="N140" s="1" t="s">
        <v>560</v>
      </c>
      <c r="O140" s="1" t="s">
        <v>561</v>
      </c>
      <c r="P140" s="1" t="s">
        <v>572</v>
      </c>
      <c r="Q140" s="1" t="s">
        <v>264</v>
      </c>
      <c r="R140" s="1" t="s">
        <v>1139</v>
      </c>
      <c r="S140" s="1" t="s">
        <v>1154</v>
      </c>
      <c r="T140" s="1" t="s">
        <v>1129</v>
      </c>
      <c r="U140" s="1" t="s">
        <v>1155</v>
      </c>
      <c r="V140" s="1" t="s">
        <v>1155</v>
      </c>
      <c r="W140" s="1" t="s">
        <v>264</v>
      </c>
    </row>
    <row r="141" spans="1:23">
      <c r="A141" s="1" t="s">
        <v>1406</v>
      </c>
      <c r="B141" s="1" t="s">
        <v>1407</v>
      </c>
      <c r="C141" s="1" t="s">
        <v>1096</v>
      </c>
      <c r="D141" s="1" t="s">
        <v>1097</v>
      </c>
      <c r="E141" s="1" t="s">
        <v>557</v>
      </c>
      <c r="F141" s="1" t="s">
        <v>1126</v>
      </c>
      <c r="G141" s="1" t="s">
        <v>1098</v>
      </c>
      <c r="H141" s="1" t="s">
        <v>1099</v>
      </c>
      <c r="I141" s="1" t="s">
        <v>264</v>
      </c>
      <c r="J141" s="1" t="s">
        <v>264</v>
      </c>
      <c r="K141" s="1" t="s">
        <v>264</v>
      </c>
      <c r="L141" s="1" t="s">
        <v>559</v>
      </c>
      <c r="M141" s="1" t="s">
        <v>108</v>
      </c>
      <c r="N141" s="1" t="s">
        <v>560</v>
      </c>
      <c r="O141" s="1" t="s">
        <v>561</v>
      </c>
      <c r="P141" s="1" t="s">
        <v>558</v>
      </c>
      <c r="Q141" s="1" t="s">
        <v>264</v>
      </c>
      <c r="R141" s="1" t="s">
        <v>1139</v>
      </c>
      <c r="S141" s="1" t="s">
        <v>1147</v>
      </c>
      <c r="T141" s="1" t="s">
        <v>1129</v>
      </c>
      <c r="U141" s="1" t="s">
        <v>1103</v>
      </c>
      <c r="V141" s="1" t="s">
        <v>1103</v>
      </c>
      <c r="W141" s="1" t="s">
        <v>264</v>
      </c>
    </row>
    <row r="142" spans="1:23">
      <c r="A142" s="1" t="s">
        <v>1408</v>
      </c>
      <c r="B142" s="1" t="s">
        <v>1409</v>
      </c>
      <c r="C142" s="1" t="s">
        <v>1096</v>
      </c>
      <c r="D142" s="1" t="s">
        <v>1097</v>
      </c>
      <c r="E142" s="1" t="s">
        <v>866</v>
      </c>
      <c r="F142" s="1" t="s">
        <v>1126</v>
      </c>
      <c r="G142" s="1" t="s">
        <v>1098</v>
      </c>
      <c r="H142" s="1" t="s">
        <v>1099</v>
      </c>
      <c r="I142" s="1" t="s">
        <v>264</v>
      </c>
      <c r="J142" s="1" t="s">
        <v>264</v>
      </c>
      <c r="K142" s="1" t="s">
        <v>264</v>
      </c>
      <c r="L142" s="1" t="s">
        <v>559</v>
      </c>
      <c r="M142" s="1" t="s">
        <v>108</v>
      </c>
      <c r="N142" s="1" t="s">
        <v>865</v>
      </c>
      <c r="O142" s="1" t="s">
        <v>865</v>
      </c>
      <c r="P142" s="1" t="s">
        <v>867</v>
      </c>
      <c r="Q142" s="1" t="s">
        <v>264</v>
      </c>
      <c r="R142" s="1" t="s">
        <v>1100</v>
      </c>
      <c r="S142" s="1" t="s">
        <v>1154</v>
      </c>
      <c r="T142" s="1" t="s">
        <v>1129</v>
      </c>
      <c r="U142" s="1" t="s">
        <v>1155</v>
      </c>
      <c r="V142" s="1" t="s">
        <v>1155</v>
      </c>
      <c r="W142" s="1" t="s">
        <v>264</v>
      </c>
    </row>
    <row r="143" spans="1:23">
      <c r="A143" s="1" t="s">
        <v>1410</v>
      </c>
      <c r="B143" s="1" t="s">
        <v>1411</v>
      </c>
      <c r="C143" s="1" t="s">
        <v>1096</v>
      </c>
      <c r="D143" s="1" t="s">
        <v>1097</v>
      </c>
      <c r="E143" s="1" t="s">
        <v>868</v>
      </c>
      <c r="F143" s="1" t="s">
        <v>1126</v>
      </c>
      <c r="G143" s="1" t="s">
        <v>1098</v>
      </c>
      <c r="H143" s="1" t="s">
        <v>1099</v>
      </c>
      <c r="I143" s="1" t="s">
        <v>264</v>
      </c>
      <c r="J143" s="1" t="s">
        <v>264</v>
      </c>
      <c r="K143" s="1" t="s">
        <v>264</v>
      </c>
      <c r="L143" s="1" t="s">
        <v>559</v>
      </c>
      <c r="M143" s="1" t="s">
        <v>108</v>
      </c>
      <c r="N143" s="1" t="s">
        <v>865</v>
      </c>
      <c r="O143" s="1" t="s">
        <v>865</v>
      </c>
      <c r="P143" s="1" t="s">
        <v>869</v>
      </c>
      <c r="Q143" s="1" t="s">
        <v>264</v>
      </c>
      <c r="R143" s="1" t="s">
        <v>1100</v>
      </c>
      <c r="S143" s="1" t="s">
        <v>1154</v>
      </c>
      <c r="T143" s="1" t="s">
        <v>1129</v>
      </c>
      <c r="U143" s="1" t="s">
        <v>1155</v>
      </c>
      <c r="V143" s="1" t="s">
        <v>1155</v>
      </c>
      <c r="W143" s="1" t="s">
        <v>264</v>
      </c>
    </row>
    <row r="144" spans="1:23">
      <c r="A144" s="1" t="s">
        <v>1412</v>
      </c>
      <c r="B144" s="1" t="s">
        <v>1413</v>
      </c>
      <c r="C144" s="1" t="s">
        <v>1096</v>
      </c>
      <c r="D144" s="1" t="s">
        <v>1097</v>
      </c>
      <c r="E144" s="1" t="s">
        <v>878</v>
      </c>
      <c r="F144" s="1" t="s">
        <v>1126</v>
      </c>
      <c r="G144" s="1" t="s">
        <v>1098</v>
      </c>
      <c r="H144" s="1" t="s">
        <v>1099</v>
      </c>
      <c r="I144" s="1" t="s">
        <v>264</v>
      </c>
      <c r="J144" s="1" t="s">
        <v>264</v>
      </c>
      <c r="K144" s="1" t="s">
        <v>264</v>
      </c>
      <c r="L144" s="1" t="s">
        <v>559</v>
      </c>
      <c r="M144" s="1" t="s">
        <v>108</v>
      </c>
      <c r="N144" s="1" t="s">
        <v>865</v>
      </c>
      <c r="O144" s="1" t="s">
        <v>865</v>
      </c>
      <c r="P144" s="1" t="s">
        <v>879</v>
      </c>
      <c r="Q144" s="1" t="s">
        <v>264</v>
      </c>
      <c r="R144" s="1" t="s">
        <v>1100</v>
      </c>
      <c r="S144" s="1" t="s">
        <v>1154</v>
      </c>
      <c r="T144" s="1" t="s">
        <v>1129</v>
      </c>
      <c r="U144" s="1" t="s">
        <v>1155</v>
      </c>
      <c r="V144" s="1" t="s">
        <v>1155</v>
      </c>
      <c r="W144" s="1" t="s">
        <v>264</v>
      </c>
    </row>
    <row r="145" spans="1:23">
      <c r="A145" s="1" t="s">
        <v>1414</v>
      </c>
      <c r="B145" s="1" t="s">
        <v>1415</v>
      </c>
      <c r="C145" s="1" t="s">
        <v>1096</v>
      </c>
      <c r="D145" s="1" t="s">
        <v>1097</v>
      </c>
      <c r="E145" s="1" t="s">
        <v>872</v>
      </c>
      <c r="F145" s="1" t="s">
        <v>1126</v>
      </c>
      <c r="G145" s="1" t="s">
        <v>1098</v>
      </c>
      <c r="H145" s="1" t="s">
        <v>1099</v>
      </c>
      <c r="I145" s="1" t="s">
        <v>264</v>
      </c>
      <c r="J145" s="1" t="s">
        <v>264</v>
      </c>
      <c r="K145" s="1" t="s">
        <v>264</v>
      </c>
      <c r="L145" s="1" t="s">
        <v>559</v>
      </c>
      <c r="M145" s="1" t="s">
        <v>108</v>
      </c>
      <c r="N145" s="1" t="s">
        <v>865</v>
      </c>
      <c r="O145" s="1" t="s">
        <v>865</v>
      </c>
      <c r="P145" s="1" t="s">
        <v>873</v>
      </c>
      <c r="Q145" s="1" t="s">
        <v>264</v>
      </c>
      <c r="R145" s="1" t="s">
        <v>1100</v>
      </c>
      <c r="S145" s="1" t="s">
        <v>1154</v>
      </c>
      <c r="T145" s="1" t="s">
        <v>1129</v>
      </c>
      <c r="U145" s="1" t="s">
        <v>1155</v>
      </c>
      <c r="V145" s="1" t="s">
        <v>1155</v>
      </c>
      <c r="W145" s="1" t="s">
        <v>264</v>
      </c>
    </row>
    <row r="146" spans="1:23">
      <c r="A146" s="1" t="s">
        <v>1416</v>
      </c>
      <c r="B146" s="1" t="s">
        <v>1417</v>
      </c>
      <c r="C146" s="1" t="s">
        <v>1096</v>
      </c>
      <c r="D146" s="1" t="s">
        <v>1097</v>
      </c>
      <c r="E146" s="1" t="s">
        <v>878</v>
      </c>
      <c r="F146" s="1" t="s">
        <v>1126</v>
      </c>
      <c r="G146" s="1" t="s">
        <v>1098</v>
      </c>
      <c r="H146" s="1" t="s">
        <v>1099</v>
      </c>
      <c r="I146" s="1" t="s">
        <v>264</v>
      </c>
      <c r="J146" s="1" t="s">
        <v>264</v>
      </c>
      <c r="K146" s="1" t="s">
        <v>264</v>
      </c>
      <c r="L146" s="1" t="s">
        <v>559</v>
      </c>
      <c r="M146" s="1" t="s">
        <v>108</v>
      </c>
      <c r="N146" s="1" t="s">
        <v>865</v>
      </c>
      <c r="O146" s="1" t="s">
        <v>865</v>
      </c>
      <c r="P146" s="1" t="s">
        <v>879</v>
      </c>
      <c r="Q146" s="1" t="s">
        <v>264</v>
      </c>
      <c r="R146" s="1" t="s">
        <v>1100</v>
      </c>
      <c r="S146" s="1" t="s">
        <v>1154</v>
      </c>
      <c r="T146" s="1" t="s">
        <v>1129</v>
      </c>
      <c r="U146" s="1" t="s">
        <v>1155</v>
      </c>
      <c r="V146" s="1" t="s">
        <v>1155</v>
      </c>
      <c r="W146" s="1" t="s">
        <v>264</v>
      </c>
    </row>
    <row r="147" spans="1:23">
      <c r="A147" s="1" t="s">
        <v>1418</v>
      </c>
      <c r="B147" s="1" t="s">
        <v>1419</v>
      </c>
      <c r="C147" s="1" t="s">
        <v>1096</v>
      </c>
      <c r="D147" s="1" t="s">
        <v>1097</v>
      </c>
      <c r="E147" s="1" t="s">
        <v>874</v>
      </c>
      <c r="F147" s="1" t="s">
        <v>1126</v>
      </c>
      <c r="G147" s="1" t="s">
        <v>1098</v>
      </c>
      <c r="H147" s="1" t="s">
        <v>1099</v>
      </c>
      <c r="I147" s="1" t="s">
        <v>264</v>
      </c>
      <c r="J147" s="1" t="s">
        <v>264</v>
      </c>
      <c r="K147" s="1" t="s">
        <v>264</v>
      </c>
      <c r="L147" s="1" t="s">
        <v>559</v>
      </c>
      <c r="M147" s="1" t="s">
        <v>108</v>
      </c>
      <c r="N147" s="1" t="s">
        <v>865</v>
      </c>
      <c r="O147" s="1" t="s">
        <v>865</v>
      </c>
      <c r="P147" s="1" t="s">
        <v>875</v>
      </c>
      <c r="Q147" s="1" t="s">
        <v>264</v>
      </c>
      <c r="R147" s="1" t="s">
        <v>1100</v>
      </c>
      <c r="S147" s="1" t="s">
        <v>1154</v>
      </c>
      <c r="T147" s="1" t="s">
        <v>1129</v>
      </c>
      <c r="U147" s="1" t="s">
        <v>1155</v>
      </c>
      <c r="V147" s="1" t="s">
        <v>1155</v>
      </c>
      <c r="W147" s="1" t="s">
        <v>264</v>
      </c>
    </row>
    <row r="148" spans="1:23">
      <c r="A148" s="1" t="s">
        <v>1420</v>
      </c>
      <c r="B148" s="1" t="s">
        <v>1421</v>
      </c>
      <c r="C148" s="1" t="s">
        <v>1096</v>
      </c>
      <c r="D148" s="1" t="s">
        <v>1097</v>
      </c>
      <c r="E148" s="1" t="s">
        <v>876</v>
      </c>
      <c r="F148" s="1" t="s">
        <v>1126</v>
      </c>
      <c r="G148" s="1" t="s">
        <v>1098</v>
      </c>
      <c r="H148" s="1" t="s">
        <v>1099</v>
      </c>
      <c r="I148" s="1" t="s">
        <v>264</v>
      </c>
      <c r="J148" s="1" t="s">
        <v>264</v>
      </c>
      <c r="K148" s="1" t="s">
        <v>264</v>
      </c>
      <c r="L148" s="1" t="s">
        <v>559</v>
      </c>
      <c r="M148" s="1" t="s">
        <v>108</v>
      </c>
      <c r="N148" s="1" t="s">
        <v>865</v>
      </c>
      <c r="O148" s="1" t="s">
        <v>865</v>
      </c>
      <c r="P148" s="1" t="s">
        <v>877</v>
      </c>
      <c r="Q148" s="1" t="s">
        <v>264</v>
      </c>
      <c r="R148" s="1" t="s">
        <v>1100</v>
      </c>
      <c r="S148" s="1" t="s">
        <v>1154</v>
      </c>
      <c r="T148" s="1" t="s">
        <v>1129</v>
      </c>
      <c r="U148" s="1" t="s">
        <v>1155</v>
      </c>
      <c r="V148" s="1" t="s">
        <v>1155</v>
      </c>
      <c r="W148" s="1" t="s">
        <v>264</v>
      </c>
    </row>
    <row r="149" spans="1:23">
      <c r="A149" s="1" t="s">
        <v>1422</v>
      </c>
      <c r="B149" s="1" t="s">
        <v>1423</v>
      </c>
      <c r="C149" s="1" t="s">
        <v>1096</v>
      </c>
      <c r="D149" s="1" t="s">
        <v>1097</v>
      </c>
      <c r="E149" s="1" t="s">
        <v>912</v>
      </c>
      <c r="F149" s="1" t="s">
        <v>1126</v>
      </c>
      <c r="G149" s="1" t="s">
        <v>1098</v>
      </c>
      <c r="H149" s="1" t="s">
        <v>1099</v>
      </c>
      <c r="I149" s="1" t="s">
        <v>264</v>
      </c>
      <c r="J149" s="1" t="s">
        <v>264</v>
      </c>
      <c r="K149" s="1" t="s">
        <v>264</v>
      </c>
      <c r="L149" s="1" t="s">
        <v>559</v>
      </c>
      <c r="M149" s="1" t="s">
        <v>108</v>
      </c>
      <c r="N149" s="1" t="s">
        <v>865</v>
      </c>
      <c r="O149" s="1" t="s">
        <v>865</v>
      </c>
      <c r="P149" s="1" t="s">
        <v>913</v>
      </c>
      <c r="Q149" s="1" t="s">
        <v>264</v>
      </c>
      <c r="R149" s="1" t="s">
        <v>1100</v>
      </c>
      <c r="S149" s="1" t="s">
        <v>1128</v>
      </c>
      <c r="T149" s="1" t="s">
        <v>1129</v>
      </c>
      <c r="U149" s="1" t="s">
        <v>1130</v>
      </c>
      <c r="V149" s="1" t="s">
        <v>1130</v>
      </c>
      <c r="W149" s="1" t="s">
        <v>264</v>
      </c>
    </row>
    <row r="150" spans="1:23">
      <c r="A150" s="1" t="s">
        <v>1424</v>
      </c>
      <c r="B150" s="1" t="s">
        <v>1425</v>
      </c>
      <c r="C150" s="1" t="s">
        <v>1096</v>
      </c>
      <c r="D150" s="1" t="s">
        <v>1097</v>
      </c>
      <c r="E150" s="1" t="s">
        <v>878</v>
      </c>
      <c r="F150" s="1" t="s">
        <v>1126</v>
      </c>
      <c r="G150" s="1" t="s">
        <v>1098</v>
      </c>
      <c r="H150" s="1" t="s">
        <v>1099</v>
      </c>
      <c r="I150" s="1" t="s">
        <v>264</v>
      </c>
      <c r="J150" s="1" t="s">
        <v>264</v>
      </c>
      <c r="K150" s="1" t="s">
        <v>264</v>
      </c>
      <c r="L150" s="1" t="s">
        <v>559</v>
      </c>
      <c r="M150" s="1" t="s">
        <v>108</v>
      </c>
      <c r="N150" s="1" t="s">
        <v>865</v>
      </c>
      <c r="O150" s="1" t="s">
        <v>865</v>
      </c>
      <c r="P150" s="1" t="s">
        <v>879</v>
      </c>
      <c r="Q150" s="1" t="s">
        <v>264</v>
      </c>
      <c r="R150" s="1" t="s">
        <v>1100</v>
      </c>
      <c r="S150" s="1" t="s">
        <v>1154</v>
      </c>
      <c r="T150" s="1" t="s">
        <v>1129</v>
      </c>
      <c r="U150" s="1" t="s">
        <v>1155</v>
      </c>
      <c r="V150" s="1" t="s">
        <v>1155</v>
      </c>
      <c r="W150" s="1" t="s">
        <v>264</v>
      </c>
    </row>
    <row r="151" spans="1:23">
      <c r="A151" s="1" t="s">
        <v>1426</v>
      </c>
      <c r="B151" s="1" t="s">
        <v>1427</v>
      </c>
      <c r="C151" s="1" t="s">
        <v>1096</v>
      </c>
      <c r="D151" s="1" t="s">
        <v>1097</v>
      </c>
      <c r="E151" s="1" t="s">
        <v>878</v>
      </c>
      <c r="F151" s="1" t="s">
        <v>1126</v>
      </c>
      <c r="G151" s="1" t="s">
        <v>1098</v>
      </c>
      <c r="H151" s="1" t="s">
        <v>1099</v>
      </c>
      <c r="I151" s="1" t="s">
        <v>264</v>
      </c>
      <c r="J151" s="1" t="s">
        <v>264</v>
      </c>
      <c r="K151" s="1" t="s">
        <v>264</v>
      </c>
      <c r="L151" s="1" t="s">
        <v>559</v>
      </c>
      <c r="M151" s="1" t="s">
        <v>108</v>
      </c>
      <c r="N151" s="1" t="s">
        <v>865</v>
      </c>
      <c r="O151" s="1" t="s">
        <v>865</v>
      </c>
      <c r="P151" s="1" t="s">
        <v>879</v>
      </c>
      <c r="Q151" s="1" t="s">
        <v>264</v>
      </c>
      <c r="R151" s="1" t="s">
        <v>1100</v>
      </c>
      <c r="S151" s="1" t="s">
        <v>1128</v>
      </c>
      <c r="T151" s="1" t="s">
        <v>1129</v>
      </c>
      <c r="U151" s="1" t="s">
        <v>1130</v>
      </c>
      <c r="V151" s="1" t="s">
        <v>1130</v>
      </c>
      <c r="W151" s="1" t="s">
        <v>264</v>
      </c>
    </row>
    <row r="152" spans="1:23">
      <c r="A152" s="1" t="s">
        <v>1428</v>
      </c>
      <c r="B152" s="1" t="s">
        <v>1429</v>
      </c>
      <c r="C152" s="1" t="s">
        <v>1096</v>
      </c>
      <c r="D152" s="1" t="s">
        <v>1097</v>
      </c>
      <c r="E152" s="1" t="s">
        <v>878</v>
      </c>
      <c r="F152" s="1" t="s">
        <v>1126</v>
      </c>
      <c r="G152" s="1" t="s">
        <v>1098</v>
      </c>
      <c r="H152" s="1" t="s">
        <v>1099</v>
      </c>
      <c r="I152" s="1" t="s">
        <v>264</v>
      </c>
      <c r="J152" s="1" t="s">
        <v>264</v>
      </c>
      <c r="K152" s="1" t="s">
        <v>264</v>
      </c>
      <c r="L152" s="1" t="s">
        <v>559</v>
      </c>
      <c r="M152" s="1" t="s">
        <v>108</v>
      </c>
      <c r="N152" s="1" t="s">
        <v>865</v>
      </c>
      <c r="O152" s="1" t="s">
        <v>865</v>
      </c>
      <c r="P152" s="1" t="s">
        <v>879</v>
      </c>
      <c r="Q152" s="1" t="s">
        <v>264</v>
      </c>
      <c r="R152" s="1" t="s">
        <v>1100</v>
      </c>
      <c r="S152" s="1" t="s">
        <v>1154</v>
      </c>
      <c r="T152" s="1" t="s">
        <v>1129</v>
      </c>
      <c r="U152" s="1" t="s">
        <v>1155</v>
      </c>
      <c r="V152" s="1" t="s">
        <v>1155</v>
      </c>
      <c r="W152" s="1" t="s">
        <v>264</v>
      </c>
    </row>
    <row r="153" spans="1:23">
      <c r="A153" s="1" t="s">
        <v>1430</v>
      </c>
      <c r="B153" s="1" t="s">
        <v>1431</v>
      </c>
      <c r="C153" s="1" t="s">
        <v>1096</v>
      </c>
      <c r="D153" s="1" t="s">
        <v>1097</v>
      </c>
      <c r="E153" s="1" t="s">
        <v>880</v>
      </c>
      <c r="F153" s="1" t="s">
        <v>1126</v>
      </c>
      <c r="G153" s="1" t="s">
        <v>1098</v>
      </c>
      <c r="H153" s="1" t="s">
        <v>1099</v>
      </c>
      <c r="I153" s="1" t="s">
        <v>264</v>
      </c>
      <c r="J153" s="1" t="s">
        <v>264</v>
      </c>
      <c r="K153" s="1" t="s">
        <v>264</v>
      </c>
      <c r="L153" s="1" t="s">
        <v>559</v>
      </c>
      <c r="M153" s="1" t="s">
        <v>108</v>
      </c>
      <c r="N153" s="1" t="s">
        <v>865</v>
      </c>
      <c r="O153" s="1" t="s">
        <v>865</v>
      </c>
      <c r="P153" s="1" t="s">
        <v>881</v>
      </c>
      <c r="Q153" s="1" t="s">
        <v>264</v>
      </c>
      <c r="R153" s="1" t="s">
        <v>1100</v>
      </c>
      <c r="S153" s="1" t="s">
        <v>1154</v>
      </c>
      <c r="T153" s="1" t="s">
        <v>1129</v>
      </c>
      <c r="U153" s="1" t="s">
        <v>1155</v>
      </c>
      <c r="V153" s="1" t="s">
        <v>1155</v>
      </c>
      <c r="W153" s="1" t="s">
        <v>264</v>
      </c>
    </row>
    <row r="154" spans="1:23">
      <c r="A154" s="1" t="s">
        <v>1432</v>
      </c>
      <c r="B154" s="1" t="s">
        <v>1433</v>
      </c>
      <c r="C154" s="1" t="s">
        <v>1096</v>
      </c>
      <c r="D154" s="1" t="s">
        <v>1097</v>
      </c>
      <c r="E154" s="1" t="s">
        <v>882</v>
      </c>
      <c r="F154" s="1" t="s">
        <v>1126</v>
      </c>
      <c r="G154" s="1" t="s">
        <v>1098</v>
      </c>
      <c r="H154" s="1" t="s">
        <v>1099</v>
      </c>
      <c r="I154" s="1" t="s">
        <v>264</v>
      </c>
      <c r="J154" s="1" t="s">
        <v>264</v>
      </c>
      <c r="K154" s="1" t="s">
        <v>264</v>
      </c>
      <c r="L154" s="1" t="s">
        <v>559</v>
      </c>
      <c r="M154" s="1" t="s">
        <v>108</v>
      </c>
      <c r="N154" s="1" t="s">
        <v>865</v>
      </c>
      <c r="O154" s="1" t="s">
        <v>865</v>
      </c>
      <c r="P154" s="1" t="s">
        <v>883</v>
      </c>
      <c r="Q154" s="1" t="s">
        <v>264</v>
      </c>
      <c r="R154" s="1" t="s">
        <v>1100</v>
      </c>
      <c r="S154" s="1" t="s">
        <v>1128</v>
      </c>
      <c r="T154" s="1" t="s">
        <v>1129</v>
      </c>
      <c r="U154" s="1" t="s">
        <v>1130</v>
      </c>
      <c r="V154" s="1" t="s">
        <v>1130</v>
      </c>
      <c r="W154" s="1" t="s">
        <v>264</v>
      </c>
    </row>
    <row r="155" spans="1:23">
      <c r="A155" s="1" t="s">
        <v>1434</v>
      </c>
      <c r="B155" s="1" t="s">
        <v>1435</v>
      </c>
      <c r="C155" s="1" t="s">
        <v>1096</v>
      </c>
      <c r="D155" s="1" t="s">
        <v>1097</v>
      </c>
      <c r="E155" s="1" t="s">
        <v>878</v>
      </c>
      <c r="F155" s="1" t="s">
        <v>1126</v>
      </c>
      <c r="G155" s="1" t="s">
        <v>1098</v>
      </c>
      <c r="H155" s="1" t="s">
        <v>1099</v>
      </c>
      <c r="I155" s="1" t="s">
        <v>264</v>
      </c>
      <c r="J155" s="1" t="s">
        <v>264</v>
      </c>
      <c r="K155" s="1" t="s">
        <v>264</v>
      </c>
      <c r="L155" s="1" t="s">
        <v>559</v>
      </c>
      <c r="M155" s="1" t="s">
        <v>108</v>
      </c>
      <c r="N155" s="1" t="s">
        <v>865</v>
      </c>
      <c r="O155" s="1" t="s">
        <v>865</v>
      </c>
      <c r="P155" s="1" t="s">
        <v>879</v>
      </c>
      <c r="Q155" s="1" t="s">
        <v>264</v>
      </c>
      <c r="R155" s="1" t="s">
        <v>1100</v>
      </c>
      <c r="S155" s="1" t="s">
        <v>1147</v>
      </c>
      <c r="T155" s="1" t="s">
        <v>1129</v>
      </c>
      <c r="U155" s="1" t="s">
        <v>1103</v>
      </c>
      <c r="V155" s="1" t="s">
        <v>1103</v>
      </c>
      <c r="W155" s="1" t="s">
        <v>264</v>
      </c>
    </row>
    <row r="156" spans="1:23">
      <c r="A156" s="1" t="s">
        <v>1436</v>
      </c>
      <c r="B156" s="1" t="s">
        <v>1437</v>
      </c>
      <c r="C156" s="1" t="s">
        <v>1096</v>
      </c>
      <c r="D156" s="1" t="s">
        <v>1097</v>
      </c>
      <c r="E156" s="1" t="s">
        <v>887</v>
      </c>
      <c r="F156" s="1" t="s">
        <v>1126</v>
      </c>
      <c r="G156" s="1" t="s">
        <v>1098</v>
      </c>
      <c r="H156" s="1" t="s">
        <v>1099</v>
      </c>
      <c r="I156" s="1" t="s">
        <v>264</v>
      </c>
      <c r="J156" s="1" t="s">
        <v>264</v>
      </c>
      <c r="K156" s="1" t="s">
        <v>264</v>
      </c>
      <c r="L156" s="1" t="s">
        <v>559</v>
      </c>
      <c r="M156" s="1" t="s">
        <v>108</v>
      </c>
      <c r="N156" s="1" t="s">
        <v>886</v>
      </c>
      <c r="O156" s="1" t="s">
        <v>886</v>
      </c>
      <c r="P156" s="1" t="s">
        <v>888</v>
      </c>
      <c r="Q156" s="1" t="s">
        <v>264</v>
      </c>
      <c r="R156" s="1" t="s">
        <v>1100</v>
      </c>
      <c r="S156" s="1" t="s">
        <v>1128</v>
      </c>
      <c r="T156" s="1" t="s">
        <v>1129</v>
      </c>
      <c r="U156" s="1" t="s">
        <v>1130</v>
      </c>
      <c r="V156" s="1" t="s">
        <v>1130</v>
      </c>
      <c r="W156" s="1" t="s">
        <v>264</v>
      </c>
    </row>
    <row r="157" spans="1:23">
      <c r="A157" s="1" t="s">
        <v>1438</v>
      </c>
      <c r="B157" s="1" t="s">
        <v>1439</v>
      </c>
      <c r="C157" s="1" t="s">
        <v>1096</v>
      </c>
      <c r="D157" s="1" t="s">
        <v>1097</v>
      </c>
      <c r="E157" s="1" t="s">
        <v>891</v>
      </c>
      <c r="F157" s="1" t="s">
        <v>1126</v>
      </c>
      <c r="G157" s="1" t="s">
        <v>1098</v>
      </c>
      <c r="H157" s="1" t="s">
        <v>1099</v>
      </c>
      <c r="I157" s="1" t="s">
        <v>264</v>
      </c>
      <c r="J157" s="1" t="s">
        <v>264</v>
      </c>
      <c r="K157" s="1" t="s">
        <v>264</v>
      </c>
      <c r="L157" s="1" t="s">
        <v>559</v>
      </c>
      <c r="M157" s="1" t="s">
        <v>108</v>
      </c>
      <c r="N157" s="1" t="s">
        <v>886</v>
      </c>
      <c r="O157" s="1" t="s">
        <v>886</v>
      </c>
      <c r="P157" s="1" t="s">
        <v>892</v>
      </c>
      <c r="Q157" s="1" t="s">
        <v>264</v>
      </c>
      <c r="R157" s="1" t="s">
        <v>1100</v>
      </c>
      <c r="S157" s="1" t="s">
        <v>1154</v>
      </c>
      <c r="T157" s="1" t="s">
        <v>1129</v>
      </c>
      <c r="U157" s="1" t="s">
        <v>1155</v>
      </c>
      <c r="V157" s="1" t="s">
        <v>1155</v>
      </c>
      <c r="W157" s="1" t="s">
        <v>264</v>
      </c>
    </row>
    <row r="158" spans="1:23">
      <c r="A158" s="1" t="s">
        <v>1440</v>
      </c>
      <c r="B158" s="1" t="s">
        <v>1441</v>
      </c>
      <c r="C158" s="1" t="s">
        <v>1096</v>
      </c>
      <c r="D158" s="1" t="s">
        <v>1097</v>
      </c>
      <c r="E158" s="1" t="s">
        <v>905</v>
      </c>
      <c r="F158" s="1" t="s">
        <v>1126</v>
      </c>
      <c r="G158" s="1" t="s">
        <v>1098</v>
      </c>
      <c r="H158" s="1" t="s">
        <v>1099</v>
      </c>
      <c r="I158" s="1" t="s">
        <v>264</v>
      </c>
      <c r="J158" s="1" t="s">
        <v>264</v>
      </c>
      <c r="K158" s="1" t="s">
        <v>264</v>
      </c>
      <c r="L158" s="1" t="s">
        <v>559</v>
      </c>
      <c r="M158" s="1" t="s">
        <v>108</v>
      </c>
      <c r="N158" s="1" t="s">
        <v>886</v>
      </c>
      <c r="O158" s="1" t="s">
        <v>886</v>
      </c>
      <c r="P158" s="1" t="s">
        <v>906</v>
      </c>
      <c r="Q158" s="1" t="s">
        <v>264</v>
      </c>
      <c r="R158" s="1" t="s">
        <v>1100</v>
      </c>
      <c r="S158" s="1" t="s">
        <v>1106</v>
      </c>
      <c r="T158" s="1" t="s">
        <v>1129</v>
      </c>
      <c r="U158" s="1" t="s">
        <v>1108</v>
      </c>
      <c r="V158" s="1" t="s">
        <v>1108</v>
      </c>
      <c r="W158" s="1" t="s">
        <v>264</v>
      </c>
    </row>
    <row r="159" spans="1:23">
      <c r="A159" s="1" t="s">
        <v>1442</v>
      </c>
      <c r="B159" s="1" t="s">
        <v>1443</v>
      </c>
      <c r="C159" s="1" t="s">
        <v>1096</v>
      </c>
      <c r="D159" s="1" t="s">
        <v>1097</v>
      </c>
      <c r="E159" s="1" t="s">
        <v>903</v>
      </c>
      <c r="F159" s="1" t="s">
        <v>1126</v>
      </c>
      <c r="G159" s="1" t="s">
        <v>1098</v>
      </c>
      <c r="H159" s="1" t="s">
        <v>1099</v>
      </c>
      <c r="I159" s="1" t="s">
        <v>264</v>
      </c>
      <c r="J159" s="1" t="s">
        <v>264</v>
      </c>
      <c r="K159" s="1" t="s">
        <v>264</v>
      </c>
      <c r="L159" s="1" t="s">
        <v>559</v>
      </c>
      <c r="M159" s="1" t="s">
        <v>108</v>
      </c>
      <c r="N159" s="1" t="s">
        <v>886</v>
      </c>
      <c r="O159" s="1" t="s">
        <v>886</v>
      </c>
      <c r="P159" s="1" t="s">
        <v>904</v>
      </c>
      <c r="Q159" s="1" t="s">
        <v>264</v>
      </c>
      <c r="R159" s="1" t="s">
        <v>1100</v>
      </c>
      <c r="S159" s="1" t="s">
        <v>1147</v>
      </c>
      <c r="T159" s="1" t="s">
        <v>1129</v>
      </c>
      <c r="U159" s="1" t="s">
        <v>1103</v>
      </c>
      <c r="V159" s="1" t="s">
        <v>1103</v>
      </c>
      <c r="W159" s="1" t="s">
        <v>264</v>
      </c>
    </row>
    <row r="160" spans="1:23">
      <c r="A160" s="1" t="s">
        <v>1444</v>
      </c>
      <c r="B160" s="1" t="s">
        <v>1445</v>
      </c>
      <c r="C160" s="1" t="s">
        <v>1096</v>
      </c>
      <c r="D160" s="1" t="s">
        <v>1097</v>
      </c>
      <c r="E160" s="1" t="s">
        <v>1446</v>
      </c>
      <c r="F160" s="1" t="s">
        <v>1126</v>
      </c>
      <c r="G160" s="1" t="s">
        <v>1098</v>
      </c>
      <c r="H160" s="1" t="s">
        <v>1099</v>
      </c>
      <c r="I160" s="1" t="s">
        <v>264</v>
      </c>
      <c r="J160" s="1" t="s">
        <v>264</v>
      </c>
      <c r="K160" s="1" t="s">
        <v>264</v>
      </c>
      <c r="L160" s="1" t="s">
        <v>559</v>
      </c>
      <c r="M160" s="1" t="s">
        <v>108</v>
      </c>
      <c r="N160" s="1" t="s">
        <v>886</v>
      </c>
      <c r="O160" s="1" t="s">
        <v>894</v>
      </c>
      <c r="P160" s="1" t="s">
        <v>264</v>
      </c>
      <c r="Q160" s="1" t="s">
        <v>264</v>
      </c>
      <c r="R160" s="1" t="s">
        <v>1100</v>
      </c>
      <c r="S160" s="1" t="s">
        <v>1154</v>
      </c>
      <c r="T160" s="1" t="s">
        <v>1129</v>
      </c>
      <c r="U160" s="1" t="s">
        <v>1155</v>
      </c>
      <c r="V160" s="1" t="s">
        <v>1155</v>
      </c>
      <c r="W160" s="1" t="s">
        <v>264</v>
      </c>
    </row>
    <row r="161" spans="1:23">
      <c r="A161" s="1" t="s">
        <v>1447</v>
      </c>
      <c r="B161" s="1" t="s">
        <v>1448</v>
      </c>
      <c r="C161" s="1" t="s">
        <v>1096</v>
      </c>
      <c r="D161" s="1" t="s">
        <v>1097</v>
      </c>
      <c r="E161" s="1" t="s">
        <v>1449</v>
      </c>
      <c r="F161" s="1" t="s">
        <v>1126</v>
      </c>
      <c r="G161" s="1" t="s">
        <v>1098</v>
      </c>
      <c r="H161" s="1" t="s">
        <v>1099</v>
      </c>
      <c r="I161" s="1" t="s">
        <v>264</v>
      </c>
      <c r="J161" s="1" t="s">
        <v>264</v>
      </c>
      <c r="K161" s="1" t="s">
        <v>264</v>
      </c>
      <c r="L161" s="1" t="s">
        <v>559</v>
      </c>
      <c r="M161" s="1" t="s">
        <v>108</v>
      </c>
      <c r="N161" s="1" t="s">
        <v>886</v>
      </c>
      <c r="O161" s="1" t="s">
        <v>898</v>
      </c>
      <c r="P161" s="1" t="s">
        <v>264</v>
      </c>
      <c r="Q161" s="1" t="s">
        <v>264</v>
      </c>
      <c r="R161" s="1" t="s">
        <v>1100</v>
      </c>
      <c r="S161" s="1" t="s">
        <v>1154</v>
      </c>
      <c r="T161" s="1" t="s">
        <v>1129</v>
      </c>
      <c r="U161" s="1" t="s">
        <v>1155</v>
      </c>
      <c r="V161" s="1" t="s">
        <v>1155</v>
      </c>
      <c r="W161" s="1" t="s">
        <v>264</v>
      </c>
    </row>
    <row r="162" spans="1:23">
      <c r="A162" s="1" t="s">
        <v>1450</v>
      </c>
      <c r="B162" s="1" t="s">
        <v>1451</v>
      </c>
      <c r="C162" s="1" t="s">
        <v>1096</v>
      </c>
      <c r="D162" s="1" t="s">
        <v>1097</v>
      </c>
      <c r="E162" s="1" t="s">
        <v>899</v>
      </c>
      <c r="F162" s="1" t="s">
        <v>1126</v>
      </c>
      <c r="G162" s="1" t="s">
        <v>1098</v>
      </c>
      <c r="H162" s="1" t="s">
        <v>1099</v>
      </c>
      <c r="I162" s="1" t="s">
        <v>264</v>
      </c>
      <c r="J162" s="1" t="s">
        <v>264</v>
      </c>
      <c r="K162" s="1" t="s">
        <v>264</v>
      </c>
      <c r="L162" s="1" t="s">
        <v>559</v>
      </c>
      <c r="M162" s="1" t="s">
        <v>108</v>
      </c>
      <c r="N162" s="1" t="s">
        <v>886</v>
      </c>
      <c r="O162" s="1" t="s">
        <v>886</v>
      </c>
      <c r="P162" s="1" t="s">
        <v>900</v>
      </c>
      <c r="Q162" s="1" t="s">
        <v>264</v>
      </c>
      <c r="R162" s="1" t="s">
        <v>1100</v>
      </c>
      <c r="S162" s="1" t="s">
        <v>1154</v>
      </c>
      <c r="T162" s="1" t="s">
        <v>1129</v>
      </c>
      <c r="U162" s="1" t="s">
        <v>1155</v>
      </c>
      <c r="V162" s="1" t="s">
        <v>1155</v>
      </c>
      <c r="W162" s="1" t="s">
        <v>264</v>
      </c>
    </row>
    <row r="163" spans="1:23">
      <c r="A163" s="1" t="s">
        <v>1452</v>
      </c>
      <c r="B163" s="1" t="s">
        <v>1453</v>
      </c>
      <c r="C163" s="1" t="s">
        <v>1096</v>
      </c>
      <c r="D163" s="1" t="s">
        <v>1097</v>
      </c>
      <c r="E163" s="1" t="s">
        <v>1454</v>
      </c>
      <c r="F163" s="1" t="s">
        <v>1126</v>
      </c>
      <c r="G163" s="1" t="s">
        <v>1098</v>
      </c>
      <c r="H163" s="1" t="s">
        <v>1099</v>
      </c>
      <c r="I163" s="1" t="s">
        <v>264</v>
      </c>
      <c r="J163" s="1" t="s">
        <v>264</v>
      </c>
      <c r="K163" s="1" t="s">
        <v>264</v>
      </c>
      <c r="L163" s="1" t="s">
        <v>559</v>
      </c>
      <c r="M163" s="1" t="s">
        <v>108</v>
      </c>
      <c r="N163" s="1" t="s">
        <v>886</v>
      </c>
      <c r="O163" s="1" t="s">
        <v>902</v>
      </c>
      <c r="P163" s="1" t="s">
        <v>264</v>
      </c>
      <c r="Q163" s="1" t="s">
        <v>264</v>
      </c>
      <c r="R163" s="1" t="s">
        <v>1100</v>
      </c>
      <c r="S163" s="1" t="s">
        <v>1154</v>
      </c>
      <c r="T163" s="1" t="s">
        <v>1129</v>
      </c>
      <c r="U163" s="1" t="s">
        <v>1155</v>
      </c>
      <c r="V163" s="1" t="s">
        <v>1155</v>
      </c>
      <c r="W163" s="1" t="s">
        <v>264</v>
      </c>
    </row>
    <row r="164" spans="1:23">
      <c r="A164" s="1" t="s">
        <v>1455</v>
      </c>
      <c r="B164" s="1" t="s">
        <v>1456</v>
      </c>
      <c r="C164" s="1" t="s">
        <v>1096</v>
      </c>
      <c r="D164" s="1" t="s">
        <v>1097</v>
      </c>
      <c r="E164" s="1" t="s">
        <v>905</v>
      </c>
      <c r="F164" s="1" t="s">
        <v>1126</v>
      </c>
      <c r="G164" s="1" t="s">
        <v>1098</v>
      </c>
      <c r="H164" s="1" t="s">
        <v>1099</v>
      </c>
      <c r="I164" s="1" t="s">
        <v>264</v>
      </c>
      <c r="J164" s="1" t="s">
        <v>264</v>
      </c>
      <c r="K164" s="1" t="s">
        <v>264</v>
      </c>
      <c r="L164" s="1" t="s">
        <v>559</v>
      </c>
      <c r="M164" s="1" t="s">
        <v>108</v>
      </c>
      <c r="N164" s="1" t="s">
        <v>886</v>
      </c>
      <c r="O164" s="1" t="s">
        <v>886</v>
      </c>
      <c r="P164" s="1" t="s">
        <v>906</v>
      </c>
      <c r="Q164" s="1" t="s">
        <v>264</v>
      </c>
      <c r="R164" s="1" t="s">
        <v>1100</v>
      </c>
      <c r="S164" s="1" t="s">
        <v>1147</v>
      </c>
      <c r="T164" s="1" t="s">
        <v>1129</v>
      </c>
      <c r="U164" s="1" t="s">
        <v>1103</v>
      </c>
      <c r="V164" s="1" t="s">
        <v>1103</v>
      </c>
      <c r="W164" s="1" t="s">
        <v>264</v>
      </c>
    </row>
    <row r="165" spans="1:23">
      <c r="A165" s="1" t="s">
        <v>1457</v>
      </c>
      <c r="B165" s="1" t="s">
        <v>1458</v>
      </c>
      <c r="C165" s="1" t="s">
        <v>1096</v>
      </c>
      <c r="D165" s="1" t="s">
        <v>1097</v>
      </c>
      <c r="E165" s="1" t="s">
        <v>907</v>
      </c>
      <c r="F165" s="1" t="s">
        <v>1126</v>
      </c>
      <c r="G165" s="1" t="s">
        <v>1098</v>
      </c>
      <c r="H165" s="1" t="s">
        <v>1099</v>
      </c>
      <c r="I165" s="1" t="s">
        <v>264</v>
      </c>
      <c r="J165" s="1" t="s">
        <v>264</v>
      </c>
      <c r="K165" s="1" t="s">
        <v>264</v>
      </c>
      <c r="L165" s="1" t="s">
        <v>559</v>
      </c>
      <c r="M165" s="1" t="s">
        <v>108</v>
      </c>
      <c r="N165" s="1" t="s">
        <v>886</v>
      </c>
      <c r="O165" s="1" t="s">
        <v>886</v>
      </c>
      <c r="P165" s="1" t="s">
        <v>908</v>
      </c>
      <c r="Q165" s="1" t="s">
        <v>264</v>
      </c>
      <c r="R165" s="1" t="s">
        <v>1100</v>
      </c>
      <c r="S165" s="1" t="s">
        <v>1106</v>
      </c>
      <c r="T165" s="1" t="s">
        <v>1129</v>
      </c>
      <c r="U165" s="1" t="s">
        <v>1108</v>
      </c>
      <c r="V165" s="1" t="s">
        <v>1108</v>
      </c>
      <c r="W165" s="1" t="s">
        <v>264</v>
      </c>
    </row>
    <row r="166" spans="1:23">
      <c r="A166" s="1" t="s">
        <v>1459</v>
      </c>
      <c r="B166" s="1" t="s">
        <v>1460</v>
      </c>
      <c r="C166" s="1" t="s">
        <v>1096</v>
      </c>
      <c r="D166" s="1" t="s">
        <v>1097</v>
      </c>
      <c r="E166" s="1" t="s">
        <v>907</v>
      </c>
      <c r="F166" s="1" t="s">
        <v>1126</v>
      </c>
      <c r="G166" s="1" t="s">
        <v>1098</v>
      </c>
      <c r="H166" s="1" t="s">
        <v>1099</v>
      </c>
      <c r="I166" s="1" t="s">
        <v>264</v>
      </c>
      <c r="J166" s="1" t="s">
        <v>264</v>
      </c>
      <c r="K166" s="1" t="s">
        <v>264</v>
      </c>
      <c r="L166" s="1" t="s">
        <v>559</v>
      </c>
      <c r="M166" s="1" t="s">
        <v>108</v>
      </c>
      <c r="N166" s="1" t="s">
        <v>886</v>
      </c>
      <c r="O166" s="1" t="s">
        <v>886</v>
      </c>
      <c r="P166" s="1" t="s">
        <v>908</v>
      </c>
      <c r="Q166" s="1" t="s">
        <v>264</v>
      </c>
      <c r="R166" s="1" t="s">
        <v>1100</v>
      </c>
      <c r="S166" s="1" t="s">
        <v>1154</v>
      </c>
      <c r="T166" s="1" t="s">
        <v>1129</v>
      </c>
      <c r="U166" s="1" t="s">
        <v>1155</v>
      </c>
      <c r="V166" s="1" t="s">
        <v>1155</v>
      </c>
      <c r="W166" s="1" t="s">
        <v>264</v>
      </c>
    </row>
    <row r="167" spans="1:23">
      <c r="A167" s="1" t="s">
        <v>1461</v>
      </c>
      <c r="B167" s="1" t="s">
        <v>1462</v>
      </c>
      <c r="C167" s="1" t="s">
        <v>1096</v>
      </c>
      <c r="D167" s="1" t="s">
        <v>1097</v>
      </c>
      <c r="E167" s="1" t="s">
        <v>884</v>
      </c>
      <c r="F167" s="1" t="s">
        <v>1126</v>
      </c>
      <c r="G167" s="1" t="s">
        <v>1098</v>
      </c>
      <c r="H167" s="1" t="s">
        <v>1099</v>
      </c>
      <c r="I167" s="1" t="s">
        <v>264</v>
      </c>
      <c r="J167" s="1" t="s">
        <v>264</v>
      </c>
      <c r="K167" s="1" t="s">
        <v>264</v>
      </c>
      <c r="L167" s="1" t="s">
        <v>559</v>
      </c>
      <c r="M167" s="1" t="s">
        <v>108</v>
      </c>
      <c r="N167" s="1" t="s">
        <v>886</v>
      </c>
      <c r="O167" s="1" t="s">
        <v>886</v>
      </c>
      <c r="P167" s="1" t="s">
        <v>885</v>
      </c>
      <c r="Q167" s="1" t="s">
        <v>264</v>
      </c>
      <c r="R167" s="1" t="s">
        <v>1100</v>
      </c>
      <c r="S167" s="1" t="s">
        <v>1154</v>
      </c>
      <c r="T167" s="1" t="s">
        <v>1129</v>
      </c>
      <c r="U167" s="1" t="s">
        <v>1155</v>
      </c>
      <c r="V167" s="1" t="s">
        <v>1155</v>
      </c>
      <c r="W167" s="1" t="s">
        <v>264</v>
      </c>
    </row>
    <row r="168" spans="1:23">
      <c r="A168" s="1" t="s">
        <v>1463</v>
      </c>
      <c r="B168" s="1" t="s">
        <v>1464</v>
      </c>
      <c r="C168" s="1" t="s">
        <v>1096</v>
      </c>
      <c r="D168" s="1" t="s">
        <v>1097</v>
      </c>
      <c r="E168" s="1" t="s">
        <v>905</v>
      </c>
      <c r="F168" s="1" t="s">
        <v>1126</v>
      </c>
      <c r="G168" s="1" t="s">
        <v>1098</v>
      </c>
      <c r="H168" s="1" t="s">
        <v>1099</v>
      </c>
      <c r="I168" s="1" t="s">
        <v>264</v>
      </c>
      <c r="J168" s="1" t="s">
        <v>264</v>
      </c>
      <c r="K168" s="1" t="s">
        <v>264</v>
      </c>
      <c r="L168" s="1" t="s">
        <v>559</v>
      </c>
      <c r="M168" s="1" t="s">
        <v>108</v>
      </c>
      <c r="N168" s="1" t="s">
        <v>886</v>
      </c>
      <c r="O168" s="1" t="s">
        <v>886</v>
      </c>
      <c r="P168" s="1" t="s">
        <v>906</v>
      </c>
      <c r="Q168" s="1" t="s">
        <v>264</v>
      </c>
      <c r="R168" s="1" t="s">
        <v>1100</v>
      </c>
      <c r="S168" s="1" t="s">
        <v>1128</v>
      </c>
      <c r="T168" s="1" t="s">
        <v>1129</v>
      </c>
      <c r="U168" s="1" t="s">
        <v>1130</v>
      </c>
      <c r="V168" s="1" t="s">
        <v>1130</v>
      </c>
      <c r="W168" s="1" t="s">
        <v>264</v>
      </c>
    </row>
    <row r="169" spans="1:23">
      <c r="A169" s="1" t="s">
        <v>1465</v>
      </c>
      <c r="B169" s="1" t="s">
        <v>1466</v>
      </c>
      <c r="C169" s="1" t="s">
        <v>1096</v>
      </c>
      <c r="D169" s="1" t="s">
        <v>1097</v>
      </c>
      <c r="E169" s="1" t="s">
        <v>1467</v>
      </c>
      <c r="F169" s="1" t="s">
        <v>1126</v>
      </c>
      <c r="G169" s="1" t="s">
        <v>1098</v>
      </c>
      <c r="H169" s="1" t="s">
        <v>1099</v>
      </c>
      <c r="I169" s="1" t="s">
        <v>264</v>
      </c>
      <c r="J169" s="1" t="s">
        <v>264</v>
      </c>
      <c r="K169" s="1" t="s">
        <v>264</v>
      </c>
      <c r="L169" s="1" t="s">
        <v>559</v>
      </c>
      <c r="M169" s="1" t="s">
        <v>108</v>
      </c>
      <c r="N169" s="1" t="s">
        <v>940</v>
      </c>
      <c r="O169" s="1" t="s">
        <v>1468</v>
      </c>
      <c r="P169" s="1" t="s">
        <v>264</v>
      </c>
      <c r="Q169" s="1" t="s">
        <v>264</v>
      </c>
      <c r="R169" s="1" t="s">
        <v>1100</v>
      </c>
      <c r="S169" s="1" t="s">
        <v>1154</v>
      </c>
      <c r="T169" s="1" t="s">
        <v>1129</v>
      </c>
      <c r="U169" s="1" t="s">
        <v>1155</v>
      </c>
      <c r="V169" s="1" t="s">
        <v>1155</v>
      </c>
      <c r="W169" s="1" t="s">
        <v>264</v>
      </c>
    </row>
    <row r="170" spans="1:23">
      <c r="A170" s="1" t="s">
        <v>1469</v>
      </c>
      <c r="B170" s="1" t="s">
        <v>1470</v>
      </c>
      <c r="C170" s="1" t="s">
        <v>1096</v>
      </c>
      <c r="D170" s="1" t="s">
        <v>1097</v>
      </c>
      <c r="E170" s="1" t="s">
        <v>1471</v>
      </c>
      <c r="F170" s="1" t="s">
        <v>1126</v>
      </c>
      <c r="G170" s="1" t="s">
        <v>1098</v>
      </c>
      <c r="H170" s="1" t="s">
        <v>1099</v>
      </c>
      <c r="I170" s="1" t="s">
        <v>264</v>
      </c>
      <c r="J170" s="1" t="s">
        <v>264</v>
      </c>
      <c r="K170" s="1" t="s">
        <v>264</v>
      </c>
      <c r="L170" s="1" t="s">
        <v>559</v>
      </c>
      <c r="M170" s="1" t="s">
        <v>108</v>
      </c>
      <c r="N170" s="1" t="s">
        <v>661</v>
      </c>
      <c r="O170" s="1" t="s">
        <v>665</v>
      </c>
      <c r="P170" s="1" t="s">
        <v>264</v>
      </c>
      <c r="Q170" s="1" t="s">
        <v>264</v>
      </c>
      <c r="R170" s="1" t="s">
        <v>1127</v>
      </c>
      <c r="S170" s="1" t="s">
        <v>1128</v>
      </c>
      <c r="T170" s="1" t="s">
        <v>1129</v>
      </c>
      <c r="U170" s="1" t="s">
        <v>1130</v>
      </c>
      <c r="V170" s="1" t="s">
        <v>1130</v>
      </c>
      <c r="W170" s="1" t="s">
        <v>264</v>
      </c>
    </row>
    <row r="171" spans="1:23">
      <c r="A171" s="1" t="s">
        <v>1472</v>
      </c>
      <c r="B171" s="1" t="s">
        <v>1473</v>
      </c>
      <c r="C171" s="1" t="s">
        <v>1096</v>
      </c>
      <c r="D171" s="1" t="s">
        <v>1097</v>
      </c>
      <c r="E171" s="1" t="s">
        <v>1471</v>
      </c>
      <c r="F171" s="1" t="s">
        <v>1126</v>
      </c>
      <c r="G171" s="1" t="s">
        <v>1098</v>
      </c>
      <c r="H171" s="1" t="s">
        <v>1099</v>
      </c>
      <c r="I171" s="1" t="s">
        <v>264</v>
      </c>
      <c r="J171" s="1" t="s">
        <v>264</v>
      </c>
      <c r="K171" s="1" t="s">
        <v>264</v>
      </c>
      <c r="L171" s="1" t="s">
        <v>559</v>
      </c>
      <c r="M171" s="1" t="s">
        <v>108</v>
      </c>
      <c r="N171" s="1" t="s">
        <v>661</v>
      </c>
      <c r="O171" s="1" t="s">
        <v>665</v>
      </c>
      <c r="P171" s="1" t="s">
        <v>264</v>
      </c>
      <c r="Q171" s="1" t="s">
        <v>264</v>
      </c>
      <c r="R171" s="1" t="s">
        <v>1127</v>
      </c>
      <c r="S171" s="1" t="s">
        <v>1106</v>
      </c>
      <c r="T171" s="1" t="s">
        <v>1129</v>
      </c>
      <c r="U171" s="1" t="s">
        <v>1108</v>
      </c>
      <c r="V171" s="1" t="s">
        <v>1108</v>
      </c>
      <c r="W171" s="1" t="s">
        <v>264</v>
      </c>
    </row>
    <row r="172" spans="1:23">
      <c r="A172" s="1" t="s">
        <v>1474</v>
      </c>
      <c r="B172" s="1" t="s">
        <v>1475</v>
      </c>
      <c r="C172" s="1" t="s">
        <v>1096</v>
      </c>
      <c r="D172" s="1" t="s">
        <v>1097</v>
      </c>
      <c r="E172" s="1" t="s">
        <v>1471</v>
      </c>
      <c r="F172" s="1" t="s">
        <v>1126</v>
      </c>
      <c r="G172" s="1" t="s">
        <v>1098</v>
      </c>
      <c r="H172" s="1" t="s">
        <v>1099</v>
      </c>
      <c r="I172" s="1" t="s">
        <v>264</v>
      </c>
      <c r="J172" s="1" t="s">
        <v>264</v>
      </c>
      <c r="K172" s="1" t="s">
        <v>264</v>
      </c>
      <c r="L172" s="1" t="s">
        <v>559</v>
      </c>
      <c r="M172" s="1" t="s">
        <v>108</v>
      </c>
      <c r="N172" s="1" t="s">
        <v>661</v>
      </c>
      <c r="O172" s="1" t="s">
        <v>665</v>
      </c>
      <c r="P172" s="1" t="s">
        <v>264</v>
      </c>
      <c r="Q172" s="1" t="s">
        <v>264</v>
      </c>
      <c r="R172" s="1" t="s">
        <v>1127</v>
      </c>
      <c r="S172" s="1" t="s">
        <v>1147</v>
      </c>
      <c r="T172" s="1" t="s">
        <v>1129</v>
      </c>
      <c r="U172" s="1" t="s">
        <v>1103</v>
      </c>
      <c r="V172" s="1" t="s">
        <v>1103</v>
      </c>
      <c r="W172" s="1" t="s">
        <v>264</v>
      </c>
    </row>
    <row r="173" spans="1:23">
      <c r="A173" s="1" t="s">
        <v>1476</v>
      </c>
      <c r="B173" s="1" t="s">
        <v>1477</v>
      </c>
      <c r="C173" s="1" t="s">
        <v>1096</v>
      </c>
      <c r="D173" s="1" t="s">
        <v>1097</v>
      </c>
      <c r="E173" s="1" t="s">
        <v>1112</v>
      </c>
      <c r="F173" s="1" t="s">
        <v>1126</v>
      </c>
      <c r="G173" s="1" t="s">
        <v>1098</v>
      </c>
      <c r="H173" s="1" t="s">
        <v>1099</v>
      </c>
      <c r="I173" s="1" t="s">
        <v>264</v>
      </c>
      <c r="J173" s="1" t="s">
        <v>264</v>
      </c>
      <c r="K173" s="1" t="s">
        <v>264</v>
      </c>
      <c r="L173" s="1" t="s">
        <v>559</v>
      </c>
      <c r="M173" s="1" t="s">
        <v>108</v>
      </c>
      <c r="N173" s="1" t="s">
        <v>661</v>
      </c>
      <c r="O173" s="1" t="s">
        <v>662</v>
      </c>
      <c r="P173" s="1" t="s">
        <v>264</v>
      </c>
      <c r="Q173" s="1" t="s">
        <v>264</v>
      </c>
      <c r="R173" s="1" t="s">
        <v>1127</v>
      </c>
      <c r="S173" s="1" t="s">
        <v>1128</v>
      </c>
      <c r="T173" s="1" t="s">
        <v>1129</v>
      </c>
      <c r="U173" s="1" t="s">
        <v>1130</v>
      </c>
      <c r="V173" s="1" t="s">
        <v>1130</v>
      </c>
      <c r="W173" s="1" t="s">
        <v>264</v>
      </c>
    </row>
    <row r="174" spans="1:23">
      <c r="A174" s="1" t="s">
        <v>1478</v>
      </c>
      <c r="B174" s="1" t="s">
        <v>1479</v>
      </c>
      <c r="C174" s="1" t="s">
        <v>1096</v>
      </c>
      <c r="D174" s="1" t="s">
        <v>1097</v>
      </c>
      <c r="E174" s="1" t="s">
        <v>1112</v>
      </c>
      <c r="F174" s="1" t="s">
        <v>1126</v>
      </c>
      <c r="G174" s="1" t="s">
        <v>1098</v>
      </c>
      <c r="H174" s="1" t="s">
        <v>1099</v>
      </c>
      <c r="I174" s="1" t="s">
        <v>264</v>
      </c>
      <c r="J174" s="1" t="s">
        <v>264</v>
      </c>
      <c r="K174" s="1" t="s">
        <v>264</v>
      </c>
      <c r="L174" s="1" t="s">
        <v>559</v>
      </c>
      <c r="M174" s="1" t="s">
        <v>108</v>
      </c>
      <c r="N174" s="1" t="s">
        <v>661</v>
      </c>
      <c r="O174" s="1" t="s">
        <v>662</v>
      </c>
      <c r="P174" s="1" t="s">
        <v>264</v>
      </c>
      <c r="Q174" s="1" t="s">
        <v>264</v>
      </c>
      <c r="R174" s="1" t="s">
        <v>1127</v>
      </c>
      <c r="S174" s="1" t="s">
        <v>1128</v>
      </c>
      <c r="T174" s="1" t="s">
        <v>1129</v>
      </c>
      <c r="U174" s="1" t="s">
        <v>1130</v>
      </c>
      <c r="V174" s="1" t="s">
        <v>1130</v>
      </c>
      <c r="W174" s="1" t="s">
        <v>264</v>
      </c>
    </row>
    <row r="175" spans="1:23">
      <c r="A175" s="1" t="s">
        <v>1480</v>
      </c>
      <c r="B175" s="1" t="s">
        <v>1481</v>
      </c>
      <c r="C175" s="1" t="s">
        <v>1096</v>
      </c>
      <c r="D175" s="1" t="s">
        <v>1097</v>
      </c>
      <c r="E175" s="1" t="s">
        <v>1112</v>
      </c>
      <c r="F175" s="1" t="s">
        <v>1126</v>
      </c>
      <c r="G175" s="1" t="s">
        <v>1098</v>
      </c>
      <c r="H175" s="1" t="s">
        <v>1099</v>
      </c>
      <c r="I175" s="1" t="s">
        <v>264</v>
      </c>
      <c r="J175" s="1" t="s">
        <v>264</v>
      </c>
      <c r="K175" s="1" t="s">
        <v>264</v>
      </c>
      <c r="L175" s="1" t="s">
        <v>559</v>
      </c>
      <c r="M175" s="1" t="s">
        <v>108</v>
      </c>
      <c r="N175" s="1" t="s">
        <v>661</v>
      </c>
      <c r="O175" s="1" t="s">
        <v>662</v>
      </c>
      <c r="P175" s="1" t="s">
        <v>264</v>
      </c>
      <c r="Q175" s="1" t="s">
        <v>264</v>
      </c>
      <c r="R175" s="1" t="s">
        <v>1127</v>
      </c>
      <c r="S175" s="1" t="s">
        <v>1147</v>
      </c>
      <c r="T175" s="1" t="s">
        <v>1129</v>
      </c>
      <c r="U175" s="1" t="s">
        <v>1103</v>
      </c>
      <c r="V175" s="1" t="s">
        <v>1103</v>
      </c>
      <c r="W175" s="1" t="s">
        <v>264</v>
      </c>
    </row>
    <row r="176" spans="1:23">
      <c r="A176" s="1" t="s">
        <v>1482</v>
      </c>
      <c r="B176" s="1" t="s">
        <v>1483</v>
      </c>
      <c r="C176" s="1" t="s">
        <v>1096</v>
      </c>
      <c r="D176" s="1" t="s">
        <v>1097</v>
      </c>
      <c r="E176" s="1" t="s">
        <v>1112</v>
      </c>
      <c r="F176" s="1" t="s">
        <v>1126</v>
      </c>
      <c r="G176" s="1" t="s">
        <v>1098</v>
      </c>
      <c r="H176" s="1" t="s">
        <v>1099</v>
      </c>
      <c r="I176" s="1" t="s">
        <v>264</v>
      </c>
      <c r="J176" s="1" t="s">
        <v>264</v>
      </c>
      <c r="K176" s="1" t="s">
        <v>264</v>
      </c>
      <c r="L176" s="1" t="s">
        <v>559</v>
      </c>
      <c r="M176" s="1" t="s">
        <v>108</v>
      </c>
      <c r="N176" s="1" t="s">
        <v>661</v>
      </c>
      <c r="O176" s="1" t="s">
        <v>662</v>
      </c>
      <c r="P176" s="1" t="s">
        <v>264</v>
      </c>
      <c r="Q176" s="1" t="s">
        <v>264</v>
      </c>
      <c r="R176" s="1" t="s">
        <v>1127</v>
      </c>
      <c r="S176" s="1" t="s">
        <v>1128</v>
      </c>
      <c r="T176" s="1" t="s">
        <v>1129</v>
      </c>
      <c r="U176" s="1" t="s">
        <v>1130</v>
      </c>
      <c r="V176" s="1" t="s">
        <v>1130</v>
      </c>
      <c r="W176" s="1" t="s">
        <v>264</v>
      </c>
    </row>
    <row r="177" spans="1:23">
      <c r="A177" s="1" t="s">
        <v>1484</v>
      </c>
      <c r="B177" s="1" t="s">
        <v>1485</v>
      </c>
      <c r="C177" s="1" t="s">
        <v>1096</v>
      </c>
      <c r="D177" s="1" t="s">
        <v>1097</v>
      </c>
      <c r="E177" s="1" t="s">
        <v>1112</v>
      </c>
      <c r="F177" s="1" t="s">
        <v>1126</v>
      </c>
      <c r="G177" s="1" t="s">
        <v>1098</v>
      </c>
      <c r="H177" s="1" t="s">
        <v>1099</v>
      </c>
      <c r="I177" s="1" t="s">
        <v>264</v>
      </c>
      <c r="J177" s="1" t="s">
        <v>264</v>
      </c>
      <c r="K177" s="1" t="s">
        <v>264</v>
      </c>
      <c r="L177" s="1" t="s">
        <v>559</v>
      </c>
      <c r="M177" s="1" t="s">
        <v>108</v>
      </c>
      <c r="N177" s="1" t="s">
        <v>661</v>
      </c>
      <c r="O177" s="1" t="s">
        <v>662</v>
      </c>
      <c r="P177" s="1" t="s">
        <v>264</v>
      </c>
      <c r="Q177" s="1" t="s">
        <v>264</v>
      </c>
      <c r="R177" s="1" t="s">
        <v>1127</v>
      </c>
      <c r="S177" s="1" t="s">
        <v>1106</v>
      </c>
      <c r="T177" s="1" t="s">
        <v>1129</v>
      </c>
      <c r="U177" s="1" t="s">
        <v>1108</v>
      </c>
      <c r="V177" s="1" t="s">
        <v>1108</v>
      </c>
      <c r="W177" s="1" t="s">
        <v>264</v>
      </c>
    </row>
    <row r="178" spans="1:23">
      <c r="A178" s="1" t="s">
        <v>1486</v>
      </c>
      <c r="B178" s="1" t="s">
        <v>1487</v>
      </c>
      <c r="C178" s="1" t="s">
        <v>1096</v>
      </c>
      <c r="D178" s="1" t="s">
        <v>1097</v>
      </c>
      <c r="E178" s="1" t="s">
        <v>1112</v>
      </c>
      <c r="F178" s="1" t="s">
        <v>1126</v>
      </c>
      <c r="G178" s="1" t="s">
        <v>1098</v>
      </c>
      <c r="H178" s="1" t="s">
        <v>1099</v>
      </c>
      <c r="I178" s="1" t="s">
        <v>264</v>
      </c>
      <c r="J178" s="1" t="s">
        <v>264</v>
      </c>
      <c r="K178" s="1" t="s">
        <v>264</v>
      </c>
      <c r="L178" s="1" t="s">
        <v>559</v>
      </c>
      <c r="M178" s="1" t="s">
        <v>108</v>
      </c>
      <c r="N178" s="1" t="s">
        <v>661</v>
      </c>
      <c r="O178" s="1" t="s">
        <v>662</v>
      </c>
      <c r="P178" s="1" t="s">
        <v>264</v>
      </c>
      <c r="Q178" s="1" t="s">
        <v>264</v>
      </c>
      <c r="R178" s="1" t="s">
        <v>1127</v>
      </c>
      <c r="S178" s="1" t="s">
        <v>1106</v>
      </c>
      <c r="T178" s="1" t="s">
        <v>1129</v>
      </c>
      <c r="U178" s="1" t="s">
        <v>1108</v>
      </c>
      <c r="V178" s="1" t="s">
        <v>1108</v>
      </c>
      <c r="W178" s="1" t="s">
        <v>264</v>
      </c>
    </row>
    <row r="179" spans="1:23">
      <c r="A179" s="1" t="s">
        <v>1488</v>
      </c>
      <c r="B179" s="1" t="s">
        <v>1489</v>
      </c>
      <c r="C179" s="1" t="s">
        <v>1096</v>
      </c>
      <c r="D179" s="1" t="s">
        <v>1097</v>
      </c>
      <c r="E179" s="1" t="s">
        <v>1112</v>
      </c>
      <c r="F179" s="1" t="s">
        <v>1126</v>
      </c>
      <c r="G179" s="1" t="s">
        <v>1098</v>
      </c>
      <c r="H179" s="1" t="s">
        <v>1099</v>
      </c>
      <c r="I179" s="1" t="s">
        <v>264</v>
      </c>
      <c r="J179" s="1" t="s">
        <v>264</v>
      </c>
      <c r="K179" s="1" t="s">
        <v>264</v>
      </c>
      <c r="L179" s="1" t="s">
        <v>559</v>
      </c>
      <c r="M179" s="1" t="s">
        <v>108</v>
      </c>
      <c r="N179" s="1" t="s">
        <v>661</v>
      </c>
      <c r="O179" s="1" t="s">
        <v>662</v>
      </c>
      <c r="P179" s="1" t="s">
        <v>264</v>
      </c>
      <c r="Q179" s="1" t="s">
        <v>264</v>
      </c>
      <c r="R179" s="1" t="s">
        <v>1127</v>
      </c>
      <c r="S179" s="1" t="s">
        <v>1154</v>
      </c>
      <c r="T179" s="1" t="s">
        <v>1129</v>
      </c>
      <c r="U179" s="1" t="s">
        <v>1155</v>
      </c>
      <c r="V179" s="1" t="s">
        <v>1155</v>
      </c>
      <c r="W179" s="1" t="s">
        <v>264</v>
      </c>
    </row>
    <row r="180" spans="1:23">
      <c r="A180" s="1" t="s">
        <v>1490</v>
      </c>
      <c r="B180" s="1" t="s">
        <v>1491</v>
      </c>
      <c r="C180" s="1" t="s">
        <v>1096</v>
      </c>
      <c r="D180" s="1" t="s">
        <v>1097</v>
      </c>
      <c r="E180" s="1" t="s">
        <v>1112</v>
      </c>
      <c r="F180" s="1" t="s">
        <v>1126</v>
      </c>
      <c r="G180" s="1" t="s">
        <v>1098</v>
      </c>
      <c r="H180" s="1" t="s">
        <v>1099</v>
      </c>
      <c r="I180" s="1" t="s">
        <v>264</v>
      </c>
      <c r="J180" s="1" t="s">
        <v>264</v>
      </c>
      <c r="K180" s="1" t="s">
        <v>264</v>
      </c>
      <c r="L180" s="1" t="s">
        <v>559</v>
      </c>
      <c r="M180" s="1" t="s">
        <v>108</v>
      </c>
      <c r="N180" s="1" t="s">
        <v>661</v>
      </c>
      <c r="O180" s="1" t="s">
        <v>662</v>
      </c>
      <c r="P180" s="1" t="s">
        <v>264</v>
      </c>
      <c r="Q180" s="1" t="s">
        <v>264</v>
      </c>
      <c r="R180" s="1" t="s">
        <v>1127</v>
      </c>
      <c r="S180" s="1" t="s">
        <v>1147</v>
      </c>
      <c r="T180" s="1" t="s">
        <v>1129</v>
      </c>
      <c r="U180" s="1" t="s">
        <v>1103</v>
      </c>
      <c r="V180" s="1" t="s">
        <v>1103</v>
      </c>
      <c r="W180" s="1" t="s">
        <v>264</v>
      </c>
    </row>
    <row r="181" spans="1:23">
      <c r="A181" s="1" t="s">
        <v>1492</v>
      </c>
      <c r="B181" s="1" t="s">
        <v>1493</v>
      </c>
      <c r="C181" s="1" t="s">
        <v>1096</v>
      </c>
      <c r="D181" s="1" t="s">
        <v>1097</v>
      </c>
      <c r="E181" s="1" t="s">
        <v>1112</v>
      </c>
      <c r="F181" s="1" t="s">
        <v>1126</v>
      </c>
      <c r="G181" s="1" t="s">
        <v>1098</v>
      </c>
      <c r="H181" s="1" t="s">
        <v>1099</v>
      </c>
      <c r="I181" s="1" t="s">
        <v>264</v>
      </c>
      <c r="J181" s="1" t="s">
        <v>264</v>
      </c>
      <c r="K181" s="1" t="s">
        <v>264</v>
      </c>
      <c r="L181" s="1" t="s">
        <v>559</v>
      </c>
      <c r="M181" s="1" t="s">
        <v>108</v>
      </c>
      <c r="N181" s="1" t="s">
        <v>661</v>
      </c>
      <c r="O181" s="1" t="s">
        <v>662</v>
      </c>
      <c r="P181" s="1" t="s">
        <v>264</v>
      </c>
      <c r="Q181" s="1" t="s">
        <v>264</v>
      </c>
      <c r="R181" s="1" t="s">
        <v>1127</v>
      </c>
      <c r="S181" s="1" t="s">
        <v>1147</v>
      </c>
      <c r="T181" s="1" t="s">
        <v>1129</v>
      </c>
      <c r="U181" s="1" t="s">
        <v>1103</v>
      </c>
      <c r="V181" s="1" t="s">
        <v>1103</v>
      </c>
      <c r="W181" s="1" t="s">
        <v>264</v>
      </c>
    </row>
    <row r="182" spans="1:23">
      <c r="A182" s="1" t="s">
        <v>1494</v>
      </c>
      <c r="B182" s="1" t="s">
        <v>1495</v>
      </c>
      <c r="C182" s="1" t="s">
        <v>1096</v>
      </c>
      <c r="D182" s="1" t="s">
        <v>1097</v>
      </c>
      <c r="E182" s="1" t="s">
        <v>1136</v>
      </c>
      <c r="F182" s="1" t="s">
        <v>1126</v>
      </c>
      <c r="G182" s="1" t="s">
        <v>1098</v>
      </c>
      <c r="H182" s="1" t="s">
        <v>1099</v>
      </c>
      <c r="I182" s="1" t="s">
        <v>264</v>
      </c>
      <c r="J182" s="1" t="s">
        <v>264</v>
      </c>
      <c r="K182" s="1" t="s">
        <v>264</v>
      </c>
      <c r="L182" s="1" t="s">
        <v>559</v>
      </c>
      <c r="M182" s="1" t="s">
        <v>108</v>
      </c>
      <c r="N182" s="1" t="s">
        <v>661</v>
      </c>
      <c r="O182" s="1" t="s">
        <v>668</v>
      </c>
      <c r="P182" s="1" t="s">
        <v>264</v>
      </c>
      <c r="Q182" s="1" t="s">
        <v>264</v>
      </c>
      <c r="R182" s="1" t="s">
        <v>1127</v>
      </c>
      <c r="S182" s="1" t="s">
        <v>1154</v>
      </c>
      <c r="T182" s="1" t="s">
        <v>1129</v>
      </c>
      <c r="U182" s="1" t="s">
        <v>1155</v>
      </c>
      <c r="V182" s="1" t="s">
        <v>1155</v>
      </c>
      <c r="W182" s="1" t="s">
        <v>264</v>
      </c>
    </row>
    <row r="183" spans="1:23">
      <c r="A183" s="1" t="s">
        <v>1496</v>
      </c>
      <c r="B183" s="1" t="s">
        <v>1497</v>
      </c>
      <c r="C183" s="1" t="s">
        <v>1096</v>
      </c>
      <c r="D183" s="1" t="s">
        <v>1097</v>
      </c>
      <c r="E183" s="1" t="s">
        <v>711</v>
      </c>
      <c r="F183" s="1" t="s">
        <v>1126</v>
      </c>
      <c r="G183" s="1" t="s">
        <v>1098</v>
      </c>
      <c r="H183" s="1" t="s">
        <v>1099</v>
      </c>
      <c r="I183" s="1" t="s">
        <v>264</v>
      </c>
      <c r="J183" s="1" t="s">
        <v>264</v>
      </c>
      <c r="K183" s="1" t="s">
        <v>264</v>
      </c>
      <c r="L183" s="1" t="s">
        <v>559</v>
      </c>
      <c r="M183" s="1" t="s">
        <v>108</v>
      </c>
      <c r="N183" s="1" t="s">
        <v>693</v>
      </c>
      <c r="O183" s="1" t="s">
        <v>693</v>
      </c>
      <c r="P183" s="1" t="s">
        <v>712</v>
      </c>
      <c r="Q183" s="1" t="s">
        <v>264</v>
      </c>
      <c r="R183" s="1" t="s">
        <v>1127</v>
      </c>
      <c r="S183" s="1" t="s">
        <v>1154</v>
      </c>
      <c r="T183" s="1" t="s">
        <v>1129</v>
      </c>
      <c r="U183" s="1" t="s">
        <v>1155</v>
      </c>
      <c r="V183" s="1" t="s">
        <v>1155</v>
      </c>
      <c r="W183" s="1" t="s">
        <v>264</v>
      </c>
    </row>
    <row r="184" spans="1:23">
      <c r="A184" s="1" t="s">
        <v>1498</v>
      </c>
      <c r="B184" s="1" t="s">
        <v>1499</v>
      </c>
      <c r="C184" s="1" t="s">
        <v>1096</v>
      </c>
      <c r="D184" s="1" t="s">
        <v>1097</v>
      </c>
      <c r="E184" s="1" t="s">
        <v>666</v>
      </c>
      <c r="F184" s="1" t="s">
        <v>1126</v>
      </c>
      <c r="G184" s="1" t="s">
        <v>1098</v>
      </c>
      <c r="H184" s="1" t="s">
        <v>1099</v>
      </c>
      <c r="I184" s="1" t="s">
        <v>264</v>
      </c>
      <c r="J184" s="1" t="s">
        <v>264</v>
      </c>
      <c r="K184" s="1" t="s">
        <v>264</v>
      </c>
      <c r="L184" s="1" t="s">
        <v>559</v>
      </c>
      <c r="M184" s="1" t="s">
        <v>108</v>
      </c>
      <c r="N184" s="1" t="s">
        <v>661</v>
      </c>
      <c r="O184" s="1" t="s">
        <v>668</v>
      </c>
      <c r="P184" s="1" t="s">
        <v>667</v>
      </c>
      <c r="Q184" s="1" t="s">
        <v>264</v>
      </c>
      <c r="R184" s="1" t="s">
        <v>1139</v>
      </c>
      <c r="S184" s="1" t="s">
        <v>1128</v>
      </c>
      <c r="T184" s="1" t="s">
        <v>1129</v>
      </c>
      <c r="U184" s="1" t="s">
        <v>1130</v>
      </c>
      <c r="V184" s="1" t="s">
        <v>1130</v>
      </c>
      <c r="W184" s="1" t="s">
        <v>264</v>
      </c>
    </row>
    <row r="185" spans="1:23">
      <c r="A185" s="1" t="s">
        <v>1500</v>
      </c>
      <c r="B185" s="1" t="s">
        <v>1501</v>
      </c>
      <c r="C185" s="1" t="s">
        <v>1096</v>
      </c>
      <c r="D185" s="1" t="s">
        <v>1097</v>
      </c>
      <c r="E185" s="1" t="s">
        <v>1112</v>
      </c>
      <c r="F185" s="1" t="s">
        <v>1126</v>
      </c>
      <c r="G185" s="1" t="s">
        <v>1098</v>
      </c>
      <c r="H185" s="1" t="s">
        <v>1099</v>
      </c>
      <c r="I185" s="1" t="s">
        <v>264</v>
      </c>
      <c r="J185" s="1" t="s">
        <v>264</v>
      </c>
      <c r="K185" s="1" t="s">
        <v>264</v>
      </c>
      <c r="L185" s="1" t="s">
        <v>559</v>
      </c>
      <c r="M185" s="1" t="s">
        <v>108</v>
      </c>
      <c r="N185" s="1" t="s">
        <v>661</v>
      </c>
      <c r="O185" s="1" t="s">
        <v>662</v>
      </c>
      <c r="P185" s="1" t="s">
        <v>264</v>
      </c>
      <c r="Q185" s="1" t="s">
        <v>264</v>
      </c>
      <c r="R185" s="1" t="s">
        <v>1127</v>
      </c>
      <c r="S185" s="1" t="s">
        <v>1147</v>
      </c>
      <c r="T185" s="1" t="s">
        <v>1129</v>
      </c>
      <c r="U185" s="1" t="s">
        <v>1103</v>
      </c>
      <c r="V185" s="1" t="s">
        <v>1103</v>
      </c>
      <c r="W185" s="1" t="s">
        <v>264</v>
      </c>
    </row>
    <row r="186" spans="1:23">
      <c r="A186" s="1" t="s">
        <v>1502</v>
      </c>
      <c r="B186" s="1" t="s">
        <v>1503</v>
      </c>
      <c r="C186" s="1" t="s">
        <v>1096</v>
      </c>
      <c r="D186" s="1" t="s">
        <v>1097</v>
      </c>
      <c r="E186" s="1" t="s">
        <v>1136</v>
      </c>
      <c r="F186" s="1" t="s">
        <v>1126</v>
      </c>
      <c r="G186" s="1" t="s">
        <v>1098</v>
      </c>
      <c r="H186" s="1" t="s">
        <v>1099</v>
      </c>
      <c r="I186" s="1" t="s">
        <v>264</v>
      </c>
      <c r="J186" s="1" t="s">
        <v>264</v>
      </c>
      <c r="K186" s="1" t="s">
        <v>264</v>
      </c>
      <c r="L186" s="1" t="s">
        <v>559</v>
      </c>
      <c r="M186" s="1" t="s">
        <v>108</v>
      </c>
      <c r="N186" s="1" t="s">
        <v>661</v>
      </c>
      <c r="O186" s="1" t="s">
        <v>668</v>
      </c>
      <c r="P186" s="1" t="s">
        <v>264</v>
      </c>
      <c r="Q186" s="1" t="s">
        <v>264</v>
      </c>
      <c r="R186" s="1" t="s">
        <v>1127</v>
      </c>
      <c r="S186" s="1" t="s">
        <v>1154</v>
      </c>
      <c r="T186" s="1" t="s">
        <v>1129</v>
      </c>
      <c r="U186" s="1" t="s">
        <v>1155</v>
      </c>
      <c r="V186" s="1" t="s">
        <v>1155</v>
      </c>
      <c r="W186" s="1" t="s">
        <v>264</v>
      </c>
    </row>
    <row r="187" spans="1:23">
      <c r="A187" s="1" t="s">
        <v>1504</v>
      </c>
      <c r="B187" s="1" t="s">
        <v>1505</v>
      </c>
      <c r="C187" s="1" t="s">
        <v>1096</v>
      </c>
      <c r="D187" s="1" t="s">
        <v>1097</v>
      </c>
      <c r="E187" s="1" t="s">
        <v>1136</v>
      </c>
      <c r="F187" s="1" t="s">
        <v>1126</v>
      </c>
      <c r="G187" s="1" t="s">
        <v>1098</v>
      </c>
      <c r="H187" s="1" t="s">
        <v>1099</v>
      </c>
      <c r="I187" s="1" t="s">
        <v>264</v>
      </c>
      <c r="J187" s="1" t="s">
        <v>264</v>
      </c>
      <c r="K187" s="1" t="s">
        <v>264</v>
      </c>
      <c r="L187" s="1" t="s">
        <v>559</v>
      </c>
      <c r="M187" s="1" t="s">
        <v>108</v>
      </c>
      <c r="N187" s="1" t="s">
        <v>661</v>
      </c>
      <c r="O187" s="1" t="s">
        <v>668</v>
      </c>
      <c r="P187" s="1" t="s">
        <v>264</v>
      </c>
      <c r="Q187" s="1" t="s">
        <v>264</v>
      </c>
      <c r="R187" s="1" t="s">
        <v>1127</v>
      </c>
      <c r="S187" s="1" t="s">
        <v>1128</v>
      </c>
      <c r="T187" s="1" t="s">
        <v>1129</v>
      </c>
      <c r="U187" s="1" t="s">
        <v>1130</v>
      </c>
      <c r="V187" s="1" t="s">
        <v>1130</v>
      </c>
      <c r="W187" s="1" t="s">
        <v>264</v>
      </c>
    </row>
    <row r="188" spans="1:23">
      <c r="A188" s="1" t="s">
        <v>1506</v>
      </c>
      <c r="B188" s="1" t="s">
        <v>1507</v>
      </c>
      <c r="C188" s="1" t="s">
        <v>1096</v>
      </c>
      <c r="D188" s="1" t="s">
        <v>1097</v>
      </c>
      <c r="E188" s="1" t="s">
        <v>1136</v>
      </c>
      <c r="F188" s="1" t="s">
        <v>1126</v>
      </c>
      <c r="G188" s="1" t="s">
        <v>1098</v>
      </c>
      <c r="H188" s="1" t="s">
        <v>1099</v>
      </c>
      <c r="I188" s="1" t="s">
        <v>264</v>
      </c>
      <c r="J188" s="1" t="s">
        <v>264</v>
      </c>
      <c r="K188" s="1" t="s">
        <v>264</v>
      </c>
      <c r="L188" s="1" t="s">
        <v>559</v>
      </c>
      <c r="M188" s="1" t="s">
        <v>108</v>
      </c>
      <c r="N188" s="1" t="s">
        <v>661</v>
      </c>
      <c r="O188" s="1" t="s">
        <v>668</v>
      </c>
      <c r="P188" s="1" t="s">
        <v>264</v>
      </c>
      <c r="Q188" s="1" t="s">
        <v>264</v>
      </c>
      <c r="R188" s="1" t="s">
        <v>1100</v>
      </c>
      <c r="S188" s="1" t="s">
        <v>1128</v>
      </c>
      <c r="T188" s="1" t="s">
        <v>1129</v>
      </c>
      <c r="U188" s="1" t="s">
        <v>1130</v>
      </c>
      <c r="V188" s="1" t="s">
        <v>1130</v>
      </c>
      <c r="W188" s="1" t="s">
        <v>264</v>
      </c>
    </row>
    <row r="189" spans="1:23">
      <c r="A189" s="1" t="s">
        <v>1508</v>
      </c>
      <c r="B189" s="1" t="s">
        <v>1509</v>
      </c>
      <c r="C189" s="1" t="s">
        <v>1096</v>
      </c>
      <c r="D189" s="1" t="s">
        <v>1097</v>
      </c>
      <c r="E189" s="1" t="s">
        <v>666</v>
      </c>
      <c r="F189" s="1" t="s">
        <v>1126</v>
      </c>
      <c r="G189" s="1" t="s">
        <v>1098</v>
      </c>
      <c r="H189" s="1" t="s">
        <v>1099</v>
      </c>
      <c r="I189" s="1" t="s">
        <v>264</v>
      </c>
      <c r="J189" s="1" t="s">
        <v>264</v>
      </c>
      <c r="K189" s="1" t="s">
        <v>264</v>
      </c>
      <c r="L189" s="1" t="s">
        <v>559</v>
      </c>
      <c r="M189" s="1" t="s">
        <v>108</v>
      </c>
      <c r="N189" s="1" t="s">
        <v>661</v>
      </c>
      <c r="O189" s="1" t="s">
        <v>668</v>
      </c>
      <c r="P189" s="1" t="s">
        <v>667</v>
      </c>
      <c r="Q189" s="1" t="s">
        <v>264</v>
      </c>
      <c r="R189" s="1" t="s">
        <v>1139</v>
      </c>
      <c r="S189" s="1" t="s">
        <v>1147</v>
      </c>
      <c r="T189" s="1" t="s">
        <v>1129</v>
      </c>
      <c r="U189" s="1" t="s">
        <v>1103</v>
      </c>
      <c r="V189" s="1" t="s">
        <v>1103</v>
      </c>
      <c r="W189" s="1" t="s">
        <v>264</v>
      </c>
    </row>
    <row r="190" spans="1:23">
      <c r="A190" s="1" t="s">
        <v>1510</v>
      </c>
      <c r="B190" s="1" t="s">
        <v>1511</v>
      </c>
      <c r="C190" s="1" t="s">
        <v>1096</v>
      </c>
      <c r="D190" s="1" t="s">
        <v>1097</v>
      </c>
      <c r="E190" s="1" t="s">
        <v>1512</v>
      </c>
      <c r="F190" s="1" t="s">
        <v>1126</v>
      </c>
      <c r="G190" s="1" t="s">
        <v>1098</v>
      </c>
      <c r="H190" s="1" t="s">
        <v>1099</v>
      </c>
      <c r="I190" s="1" t="s">
        <v>264</v>
      </c>
      <c r="J190" s="1" t="s">
        <v>264</v>
      </c>
      <c r="K190" s="1" t="s">
        <v>264</v>
      </c>
      <c r="L190" s="1" t="s">
        <v>559</v>
      </c>
      <c r="M190" s="1" t="s">
        <v>108</v>
      </c>
      <c r="N190" s="1" t="s">
        <v>661</v>
      </c>
      <c r="O190" s="1" t="s">
        <v>671</v>
      </c>
      <c r="P190" s="1" t="s">
        <v>264</v>
      </c>
      <c r="Q190" s="1" t="s">
        <v>264</v>
      </c>
      <c r="R190" s="1" t="s">
        <v>1139</v>
      </c>
      <c r="S190" s="1" t="s">
        <v>1154</v>
      </c>
      <c r="T190" s="1" t="s">
        <v>1129</v>
      </c>
      <c r="U190" s="1" t="s">
        <v>1155</v>
      </c>
      <c r="V190" s="1" t="s">
        <v>1155</v>
      </c>
      <c r="W190" s="1" t="s">
        <v>264</v>
      </c>
    </row>
    <row r="191" spans="1:23">
      <c r="A191" s="1" t="s">
        <v>1513</v>
      </c>
      <c r="B191" s="1" t="s">
        <v>1514</v>
      </c>
      <c r="C191" s="1" t="s">
        <v>1096</v>
      </c>
      <c r="D191" s="1" t="s">
        <v>1097</v>
      </c>
      <c r="E191" s="1" t="s">
        <v>1512</v>
      </c>
      <c r="F191" s="1" t="s">
        <v>1126</v>
      </c>
      <c r="G191" s="1" t="s">
        <v>1098</v>
      </c>
      <c r="H191" s="1" t="s">
        <v>1099</v>
      </c>
      <c r="I191" s="1" t="s">
        <v>264</v>
      </c>
      <c r="J191" s="1" t="s">
        <v>264</v>
      </c>
      <c r="K191" s="1" t="s">
        <v>264</v>
      </c>
      <c r="L191" s="1" t="s">
        <v>559</v>
      </c>
      <c r="M191" s="1" t="s">
        <v>108</v>
      </c>
      <c r="N191" s="1" t="s">
        <v>661</v>
      </c>
      <c r="O191" s="1" t="s">
        <v>671</v>
      </c>
      <c r="P191" s="1" t="s">
        <v>264</v>
      </c>
      <c r="Q191" s="1" t="s">
        <v>264</v>
      </c>
      <c r="R191" s="1" t="s">
        <v>1515</v>
      </c>
      <c r="S191" s="1" t="s">
        <v>1154</v>
      </c>
      <c r="T191" s="1" t="s">
        <v>1129</v>
      </c>
      <c r="U191" s="1" t="s">
        <v>1155</v>
      </c>
      <c r="V191" s="1" t="s">
        <v>1155</v>
      </c>
      <c r="W191" s="1" t="s">
        <v>264</v>
      </c>
    </row>
    <row r="192" spans="1:23">
      <c r="A192" s="1" t="s">
        <v>1516</v>
      </c>
      <c r="B192" s="1" t="s">
        <v>1517</v>
      </c>
      <c r="C192" s="1" t="s">
        <v>1096</v>
      </c>
      <c r="D192" s="1" t="s">
        <v>1097</v>
      </c>
      <c r="E192" s="1" t="s">
        <v>1512</v>
      </c>
      <c r="F192" s="1" t="s">
        <v>1126</v>
      </c>
      <c r="G192" s="1" t="s">
        <v>1098</v>
      </c>
      <c r="H192" s="1" t="s">
        <v>1099</v>
      </c>
      <c r="I192" s="1" t="s">
        <v>264</v>
      </c>
      <c r="J192" s="1" t="s">
        <v>264</v>
      </c>
      <c r="K192" s="1" t="s">
        <v>264</v>
      </c>
      <c r="L192" s="1" t="s">
        <v>559</v>
      </c>
      <c r="M192" s="1" t="s">
        <v>108</v>
      </c>
      <c r="N192" s="1" t="s">
        <v>661</v>
      </c>
      <c r="O192" s="1" t="s">
        <v>671</v>
      </c>
      <c r="P192" s="1" t="s">
        <v>264</v>
      </c>
      <c r="Q192" s="1" t="s">
        <v>264</v>
      </c>
      <c r="R192" s="1" t="s">
        <v>1139</v>
      </c>
      <c r="S192" s="1" t="s">
        <v>1154</v>
      </c>
      <c r="T192" s="1" t="s">
        <v>1129</v>
      </c>
      <c r="U192" s="1" t="s">
        <v>1155</v>
      </c>
      <c r="V192" s="1" t="s">
        <v>1155</v>
      </c>
      <c r="W192" s="1" t="s">
        <v>264</v>
      </c>
    </row>
    <row r="193" spans="1:23">
      <c r="A193" s="1" t="s">
        <v>1518</v>
      </c>
      <c r="B193" s="1" t="s">
        <v>1519</v>
      </c>
      <c r="C193" s="1" t="s">
        <v>1096</v>
      </c>
      <c r="D193" s="1" t="s">
        <v>1097</v>
      </c>
      <c r="E193" s="1" t="s">
        <v>669</v>
      </c>
      <c r="F193" s="1" t="s">
        <v>1126</v>
      </c>
      <c r="G193" s="1" t="s">
        <v>1098</v>
      </c>
      <c r="H193" s="1" t="s">
        <v>1099</v>
      </c>
      <c r="I193" s="1" t="s">
        <v>264</v>
      </c>
      <c r="J193" s="1" t="s">
        <v>264</v>
      </c>
      <c r="K193" s="1" t="s">
        <v>264</v>
      </c>
      <c r="L193" s="1" t="s">
        <v>559</v>
      </c>
      <c r="M193" s="1" t="s">
        <v>108</v>
      </c>
      <c r="N193" s="1" t="s">
        <v>661</v>
      </c>
      <c r="O193" s="1" t="s">
        <v>671</v>
      </c>
      <c r="P193" s="1" t="s">
        <v>670</v>
      </c>
      <c r="Q193" s="1" t="s">
        <v>264</v>
      </c>
      <c r="R193" s="1" t="s">
        <v>1139</v>
      </c>
      <c r="S193" s="1" t="s">
        <v>1106</v>
      </c>
      <c r="T193" s="1" t="s">
        <v>1129</v>
      </c>
      <c r="U193" s="1" t="s">
        <v>1108</v>
      </c>
      <c r="V193" s="1" t="s">
        <v>1108</v>
      </c>
      <c r="W193" s="1" t="s">
        <v>264</v>
      </c>
    </row>
    <row r="194" spans="1:23">
      <c r="A194" s="1" t="s">
        <v>1520</v>
      </c>
      <c r="B194" s="1" t="s">
        <v>1521</v>
      </c>
      <c r="C194" s="1" t="s">
        <v>1096</v>
      </c>
      <c r="D194" s="1" t="s">
        <v>1097</v>
      </c>
      <c r="E194" s="1" t="s">
        <v>961</v>
      </c>
      <c r="F194" s="1" t="s">
        <v>1126</v>
      </c>
      <c r="G194" s="1" t="s">
        <v>1098</v>
      </c>
      <c r="H194" s="1" t="s">
        <v>1099</v>
      </c>
      <c r="I194" s="1" t="s">
        <v>264</v>
      </c>
      <c r="J194" s="1" t="s">
        <v>264</v>
      </c>
      <c r="K194" s="1" t="s">
        <v>264</v>
      </c>
      <c r="L194" s="1" t="s">
        <v>559</v>
      </c>
      <c r="M194" s="1" t="s">
        <v>108</v>
      </c>
      <c r="N194" s="1" t="s">
        <v>963</v>
      </c>
      <c r="O194" s="1" t="s">
        <v>963</v>
      </c>
      <c r="P194" s="1" t="s">
        <v>962</v>
      </c>
      <c r="Q194" s="1" t="s">
        <v>264</v>
      </c>
      <c r="R194" s="1" t="s">
        <v>1100</v>
      </c>
      <c r="S194" s="1" t="s">
        <v>1154</v>
      </c>
      <c r="T194" s="1" t="s">
        <v>1129</v>
      </c>
      <c r="U194" s="1" t="s">
        <v>1155</v>
      </c>
      <c r="V194" s="1" t="s">
        <v>1155</v>
      </c>
      <c r="W194" s="1" t="s">
        <v>264</v>
      </c>
    </row>
    <row r="195" spans="1:23">
      <c r="A195" s="1" t="s">
        <v>1522</v>
      </c>
      <c r="B195" s="1" t="s">
        <v>1523</v>
      </c>
      <c r="C195" s="1" t="s">
        <v>1096</v>
      </c>
      <c r="D195" s="1" t="s">
        <v>1097</v>
      </c>
      <c r="E195" s="1" t="s">
        <v>964</v>
      </c>
      <c r="F195" s="1" t="s">
        <v>1126</v>
      </c>
      <c r="G195" s="1" t="s">
        <v>1098</v>
      </c>
      <c r="H195" s="1" t="s">
        <v>1099</v>
      </c>
      <c r="I195" s="1" t="s">
        <v>264</v>
      </c>
      <c r="J195" s="1" t="s">
        <v>264</v>
      </c>
      <c r="K195" s="1" t="s">
        <v>264</v>
      </c>
      <c r="L195" s="1" t="s">
        <v>559</v>
      </c>
      <c r="M195" s="1" t="s">
        <v>108</v>
      </c>
      <c r="N195" s="1" t="s">
        <v>963</v>
      </c>
      <c r="O195" s="1" t="s">
        <v>963</v>
      </c>
      <c r="P195" s="1" t="s">
        <v>965</v>
      </c>
      <c r="Q195" s="1" t="s">
        <v>264</v>
      </c>
      <c r="R195" s="1" t="s">
        <v>1100</v>
      </c>
      <c r="S195" s="1" t="s">
        <v>1154</v>
      </c>
      <c r="T195" s="1" t="s">
        <v>1129</v>
      </c>
      <c r="U195" s="1" t="s">
        <v>1155</v>
      </c>
      <c r="V195" s="1" t="s">
        <v>1155</v>
      </c>
      <c r="W195" s="1" t="s">
        <v>264</v>
      </c>
    </row>
    <row r="196" spans="1:23">
      <c r="A196" s="1" t="s">
        <v>1524</v>
      </c>
      <c r="B196" s="1" t="s">
        <v>1525</v>
      </c>
      <c r="C196" s="1" t="s">
        <v>1096</v>
      </c>
      <c r="D196" s="1" t="s">
        <v>1097</v>
      </c>
      <c r="E196" s="1" t="s">
        <v>966</v>
      </c>
      <c r="F196" s="1" t="s">
        <v>1126</v>
      </c>
      <c r="G196" s="1" t="s">
        <v>1098</v>
      </c>
      <c r="H196" s="1" t="s">
        <v>1099</v>
      </c>
      <c r="I196" s="1" t="s">
        <v>264</v>
      </c>
      <c r="J196" s="1" t="s">
        <v>264</v>
      </c>
      <c r="K196" s="1" t="s">
        <v>264</v>
      </c>
      <c r="L196" s="1" t="s">
        <v>559</v>
      </c>
      <c r="M196" s="1" t="s">
        <v>108</v>
      </c>
      <c r="N196" s="1" t="s">
        <v>963</v>
      </c>
      <c r="O196" s="1" t="s">
        <v>963</v>
      </c>
      <c r="P196" s="1" t="s">
        <v>967</v>
      </c>
      <c r="Q196" s="1" t="s">
        <v>264</v>
      </c>
      <c r="R196" s="1" t="s">
        <v>1100</v>
      </c>
      <c r="S196" s="1" t="s">
        <v>1154</v>
      </c>
      <c r="T196" s="1" t="s">
        <v>1129</v>
      </c>
      <c r="U196" s="1" t="s">
        <v>1155</v>
      </c>
      <c r="V196" s="1" t="s">
        <v>1155</v>
      </c>
      <c r="W196" s="1" t="s">
        <v>264</v>
      </c>
    </row>
    <row r="197" spans="1:23">
      <c r="A197" s="1" t="s">
        <v>1526</v>
      </c>
      <c r="B197" s="1" t="s">
        <v>1527</v>
      </c>
      <c r="C197" s="1" t="s">
        <v>1096</v>
      </c>
      <c r="D197" s="1" t="s">
        <v>1097</v>
      </c>
      <c r="E197" s="1" t="s">
        <v>970</v>
      </c>
      <c r="F197" s="1" t="s">
        <v>1126</v>
      </c>
      <c r="G197" s="1" t="s">
        <v>1098</v>
      </c>
      <c r="H197" s="1" t="s">
        <v>1099</v>
      </c>
      <c r="I197" s="1" t="s">
        <v>264</v>
      </c>
      <c r="J197" s="1" t="s">
        <v>264</v>
      </c>
      <c r="K197" s="1" t="s">
        <v>264</v>
      </c>
      <c r="L197" s="1" t="s">
        <v>559</v>
      </c>
      <c r="M197" s="1" t="s">
        <v>108</v>
      </c>
      <c r="N197" s="1" t="s">
        <v>963</v>
      </c>
      <c r="O197" s="1" t="s">
        <v>963</v>
      </c>
      <c r="P197" s="1" t="s">
        <v>971</v>
      </c>
      <c r="Q197" s="1" t="s">
        <v>264</v>
      </c>
      <c r="R197" s="1" t="s">
        <v>1100</v>
      </c>
      <c r="S197" s="1" t="s">
        <v>1154</v>
      </c>
      <c r="T197" s="1" t="s">
        <v>1129</v>
      </c>
      <c r="U197" s="1" t="s">
        <v>1155</v>
      </c>
      <c r="V197" s="1" t="s">
        <v>1155</v>
      </c>
      <c r="W197" s="1" t="s">
        <v>264</v>
      </c>
    </row>
    <row r="198" spans="1:23">
      <c r="A198" s="1" t="s">
        <v>1528</v>
      </c>
      <c r="B198" s="1" t="s">
        <v>1529</v>
      </c>
      <c r="C198" s="1" t="s">
        <v>1096</v>
      </c>
      <c r="D198" s="1" t="s">
        <v>1097</v>
      </c>
      <c r="E198" s="1" t="s">
        <v>970</v>
      </c>
      <c r="F198" s="1" t="s">
        <v>1126</v>
      </c>
      <c r="G198" s="1" t="s">
        <v>1098</v>
      </c>
      <c r="H198" s="1" t="s">
        <v>1099</v>
      </c>
      <c r="I198" s="1" t="s">
        <v>264</v>
      </c>
      <c r="J198" s="1" t="s">
        <v>264</v>
      </c>
      <c r="K198" s="1" t="s">
        <v>264</v>
      </c>
      <c r="L198" s="1" t="s">
        <v>559</v>
      </c>
      <c r="M198" s="1" t="s">
        <v>108</v>
      </c>
      <c r="N198" s="1" t="s">
        <v>963</v>
      </c>
      <c r="O198" s="1" t="s">
        <v>963</v>
      </c>
      <c r="P198" s="1" t="s">
        <v>971</v>
      </c>
      <c r="Q198" s="1" t="s">
        <v>264</v>
      </c>
      <c r="R198" s="1" t="s">
        <v>1100</v>
      </c>
      <c r="S198" s="1" t="s">
        <v>1106</v>
      </c>
      <c r="T198" s="1" t="s">
        <v>1129</v>
      </c>
      <c r="U198" s="1" t="s">
        <v>1108</v>
      </c>
      <c r="V198" s="1" t="s">
        <v>1108</v>
      </c>
      <c r="W198" s="1" t="s">
        <v>264</v>
      </c>
    </row>
    <row r="199" spans="1:23">
      <c r="A199" s="1" t="s">
        <v>1530</v>
      </c>
      <c r="B199" s="1" t="s">
        <v>1531</v>
      </c>
      <c r="C199" s="1" t="s">
        <v>1096</v>
      </c>
      <c r="D199" s="1" t="s">
        <v>1097</v>
      </c>
      <c r="E199" s="1" t="s">
        <v>972</v>
      </c>
      <c r="F199" s="1" t="s">
        <v>1126</v>
      </c>
      <c r="G199" s="1" t="s">
        <v>1098</v>
      </c>
      <c r="H199" s="1" t="s">
        <v>1099</v>
      </c>
      <c r="I199" s="1" t="s">
        <v>264</v>
      </c>
      <c r="J199" s="1" t="s">
        <v>264</v>
      </c>
      <c r="K199" s="1" t="s">
        <v>264</v>
      </c>
      <c r="L199" s="1" t="s">
        <v>559</v>
      </c>
      <c r="M199" s="1" t="s">
        <v>108</v>
      </c>
      <c r="N199" s="1" t="s">
        <v>963</v>
      </c>
      <c r="O199" s="1" t="s">
        <v>963</v>
      </c>
      <c r="P199" s="1" t="s">
        <v>973</v>
      </c>
      <c r="Q199" s="1" t="s">
        <v>264</v>
      </c>
      <c r="R199" s="1" t="s">
        <v>1100</v>
      </c>
      <c r="S199" s="1" t="s">
        <v>1154</v>
      </c>
      <c r="T199" s="1" t="s">
        <v>1129</v>
      </c>
      <c r="U199" s="1" t="s">
        <v>1155</v>
      </c>
      <c r="V199" s="1" t="s">
        <v>1155</v>
      </c>
      <c r="W199" s="1" t="s">
        <v>264</v>
      </c>
    </row>
    <row r="200" spans="1:23">
      <c r="A200" s="1" t="s">
        <v>1532</v>
      </c>
      <c r="B200" s="1" t="s">
        <v>1533</v>
      </c>
      <c r="C200" s="1" t="s">
        <v>1096</v>
      </c>
      <c r="D200" s="1" t="s">
        <v>1097</v>
      </c>
      <c r="E200" s="1" t="s">
        <v>974</v>
      </c>
      <c r="F200" s="1" t="s">
        <v>1126</v>
      </c>
      <c r="G200" s="1" t="s">
        <v>1098</v>
      </c>
      <c r="H200" s="1" t="s">
        <v>1099</v>
      </c>
      <c r="I200" s="1" t="s">
        <v>264</v>
      </c>
      <c r="J200" s="1" t="s">
        <v>264</v>
      </c>
      <c r="K200" s="1" t="s">
        <v>264</v>
      </c>
      <c r="L200" s="1" t="s">
        <v>559</v>
      </c>
      <c r="M200" s="1" t="s">
        <v>108</v>
      </c>
      <c r="N200" s="1" t="s">
        <v>963</v>
      </c>
      <c r="O200" s="1" t="s">
        <v>963</v>
      </c>
      <c r="P200" s="1" t="s">
        <v>975</v>
      </c>
      <c r="Q200" s="1" t="s">
        <v>264</v>
      </c>
      <c r="R200" s="1" t="s">
        <v>1100</v>
      </c>
      <c r="S200" s="1" t="s">
        <v>1154</v>
      </c>
      <c r="T200" s="1" t="s">
        <v>1129</v>
      </c>
      <c r="U200" s="1" t="s">
        <v>1155</v>
      </c>
      <c r="V200" s="1" t="s">
        <v>1155</v>
      </c>
      <c r="W200" s="1" t="s">
        <v>264</v>
      </c>
    </row>
    <row r="201" spans="1:23">
      <c r="A201" s="1" t="s">
        <v>1534</v>
      </c>
      <c r="B201" s="1" t="s">
        <v>1535</v>
      </c>
      <c r="C201" s="1" t="s">
        <v>1096</v>
      </c>
      <c r="D201" s="1" t="s">
        <v>1097</v>
      </c>
      <c r="E201" s="1" t="s">
        <v>976</v>
      </c>
      <c r="F201" s="1" t="s">
        <v>1126</v>
      </c>
      <c r="G201" s="1" t="s">
        <v>1098</v>
      </c>
      <c r="H201" s="1" t="s">
        <v>1099</v>
      </c>
      <c r="I201" s="1" t="s">
        <v>264</v>
      </c>
      <c r="J201" s="1" t="s">
        <v>264</v>
      </c>
      <c r="K201" s="1" t="s">
        <v>264</v>
      </c>
      <c r="L201" s="1" t="s">
        <v>559</v>
      </c>
      <c r="M201" s="1" t="s">
        <v>108</v>
      </c>
      <c r="N201" s="1" t="s">
        <v>963</v>
      </c>
      <c r="O201" s="1" t="s">
        <v>963</v>
      </c>
      <c r="P201" s="1" t="s">
        <v>977</v>
      </c>
      <c r="Q201" s="1" t="s">
        <v>264</v>
      </c>
      <c r="R201" s="1" t="s">
        <v>1100</v>
      </c>
      <c r="S201" s="1" t="s">
        <v>1154</v>
      </c>
      <c r="T201" s="1" t="s">
        <v>1129</v>
      </c>
      <c r="U201" s="1" t="s">
        <v>1155</v>
      </c>
      <c r="V201" s="1" t="s">
        <v>1155</v>
      </c>
      <c r="W201" s="1" t="s">
        <v>264</v>
      </c>
    </row>
    <row r="202" spans="1:23">
      <c r="A202" s="1" t="s">
        <v>1536</v>
      </c>
      <c r="B202" s="1" t="s">
        <v>1537</v>
      </c>
      <c r="C202" s="1" t="s">
        <v>1096</v>
      </c>
      <c r="D202" s="1" t="s">
        <v>1097</v>
      </c>
      <c r="E202" s="1" t="s">
        <v>993</v>
      </c>
      <c r="F202" s="1" t="s">
        <v>1126</v>
      </c>
      <c r="G202" s="1" t="s">
        <v>1098</v>
      </c>
      <c r="H202" s="1" t="s">
        <v>1099</v>
      </c>
      <c r="I202" s="1" t="s">
        <v>264</v>
      </c>
      <c r="J202" s="1" t="s">
        <v>264</v>
      </c>
      <c r="K202" s="1" t="s">
        <v>264</v>
      </c>
      <c r="L202" s="1" t="s">
        <v>559</v>
      </c>
      <c r="M202" s="1" t="s">
        <v>108</v>
      </c>
      <c r="N202" s="1" t="s">
        <v>980</v>
      </c>
      <c r="O202" s="1" t="s">
        <v>980</v>
      </c>
      <c r="P202" s="1" t="s">
        <v>994</v>
      </c>
      <c r="Q202" s="1" t="s">
        <v>264</v>
      </c>
      <c r="R202" s="1" t="s">
        <v>1100</v>
      </c>
      <c r="S202" s="1" t="s">
        <v>1154</v>
      </c>
      <c r="T202" s="1" t="s">
        <v>1129</v>
      </c>
      <c r="U202" s="1" t="s">
        <v>1155</v>
      </c>
      <c r="V202" s="1" t="s">
        <v>1155</v>
      </c>
      <c r="W202" s="1" t="s">
        <v>264</v>
      </c>
    </row>
    <row r="203" spans="1:23">
      <c r="A203" s="1" t="s">
        <v>1538</v>
      </c>
      <c r="B203" s="1" t="s">
        <v>1539</v>
      </c>
      <c r="C203" s="1" t="s">
        <v>1096</v>
      </c>
      <c r="D203" s="1" t="s">
        <v>1097</v>
      </c>
      <c r="E203" s="1" t="s">
        <v>981</v>
      </c>
      <c r="F203" s="1" t="s">
        <v>1126</v>
      </c>
      <c r="G203" s="1" t="s">
        <v>1098</v>
      </c>
      <c r="H203" s="1" t="s">
        <v>1099</v>
      </c>
      <c r="I203" s="1" t="s">
        <v>264</v>
      </c>
      <c r="J203" s="1" t="s">
        <v>264</v>
      </c>
      <c r="K203" s="1" t="s">
        <v>264</v>
      </c>
      <c r="L203" s="1" t="s">
        <v>559</v>
      </c>
      <c r="M203" s="1" t="s">
        <v>108</v>
      </c>
      <c r="N203" s="1" t="s">
        <v>980</v>
      </c>
      <c r="O203" s="1" t="s">
        <v>980</v>
      </c>
      <c r="P203" s="1" t="s">
        <v>982</v>
      </c>
      <c r="Q203" s="1" t="s">
        <v>264</v>
      </c>
      <c r="R203" s="1" t="s">
        <v>1100</v>
      </c>
      <c r="S203" s="1" t="s">
        <v>1128</v>
      </c>
      <c r="T203" s="1" t="s">
        <v>1129</v>
      </c>
      <c r="U203" s="1" t="s">
        <v>1130</v>
      </c>
      <c r="V203" s="1" t="s">
        <v>1130</v>
      </c>
      <c r="W203" s="1" t="s">
        <v>264</v>
      </c>
    </row>
    <row r="204" spans="1:23">
      <c r="A204" s="1" t="s">
        <v>1540</v>
      </c>
      <c r="B204" s="1" t="s">
        <v>1541</v>
      </c>
      <c r="C204" s="1" t="s">
        <v>1096</v>
      </c>
      <c r="D204" s="1" t="s">
        <v>1097</v>
      </c>
      <c r="E204" s="1" t="s">
        <v>1027</v>
      </c>
      <c r="F204" s="1" t="s">
        <v>1126</v>
      </c>
      <c r="G204" s="1" t="s">
        <v>1098</v>
      </c>
      <c r="H204" s="1" t="s">
        <v>1099</v>
      </c>
      <c r="I204" s="1" t="s">
        <v>264</v>
      </c>
      <c r="J204" s="1" t="s">
        <v>264</v>
      </c>
      <c r="K204" s="1" t="s">
        <v>264</v>
      </c>
      <c r="L204" s="1" t="s">
        <v>559</v>
      </c>
      <c r="M204" s="1" t="s">
        <v>108</v>
      </c>
      <c r="N204" s="1" t="s">
        <v>1009</v>
      </c>
      <c r="O204" s="1" t="s">
        <v>1009</v>
      </c>
      <c r="P204" s="1" t="s">
        <v>1028</v>
      </c>
      <c r="Q204" s="1" t="s">
        <v>264</v>
      </c>
      <c r="R204" s="1" t="s">
        <v>1100</v>
      </c>
      <c r="S204" s="1" t="s">
        <v>1128</v>
      </c>
      <c r="T204" s="1" t="s">
        <v>1129</v>
      </c>
      <c r="U204" s="1" t="s">
        <v>1130</v>
      </c>
      <c r="V204" s="1" t="s">
        <v>1130</v>
      </c>
      <c r="W204" s="1" t="s">
        <v>264</v>
      </c>
    </row>
    <row r="205" spans="1:23">
      <c r="A205" s="1" t="s">
        <v>1542</v>
      </c>
      <c r="B205" s="1" t="s">
        <v>1543</v>
      </c>
      <c r="C205" s="1" t="s">
        <v>1096</v>
      </c>
      <c r="D205" s="1" t="s">
        <v>1097</v>
      </c>
      <c r="E205" s="1" t="s">
        <v>1035</v>
      </c>
      <c r="F205" s="1" t="s">
        <v>1126</v>
      </c>
      <c r="G205" s="1" t="s">
        <v>1098</v>
      </c>
      <c r="H205" s="1" t="s">
        <v>1099</v>
      </c>
      <c r="I205" s="1" t="s">
        <v>264</v>
      </c>
      <c r="J205" s="1" t="s">
        <v>264</v>
      </c>
      <c r="K205" s="1" t="s">
        <v>264</v>
      </c>
      <c r="L205" s="1" t="s">
        <v>559</v>
      </c>
      <c r="M205" s="1" t="s">
        <v>108</v>
      </c>
      <c r="N205" s="1" t="s">
        <v>1009</v>
      </c>
      <c r="O205" s="1" t="s">
        <v>1009</v>
      </c>
      <c r="P205" s="1" t="s">
        <v>1036</v>
      </c>
      <c r="Q205" s="1" t="s">
        <v>264</v>
      </c>
      <c r="R205" s="1" t="s">
        <v>1100</v>
      </c>
      <c r="S205" s="1" t="s">
        <v>1154</v>
      </c>
      <c r="T205" s="1" t="s">
        <v>1129</v>
      </c>
      <c r="U205" s="1" t="s">
        <v>1155</v>
      </c>
      <c r="V205" s="1" t="s">
        <v>1155</v>
      </c>
      <c r="W205" s="1" t="s">
        <v>264</v>
      </c>
    </row>
    <row r="206" spans="1:23">
      <c r="A206" s="1" t="s">
        <v>1544</v>
      </c>
      <c r="B206" s="1" t="s">
        <v>1545</v>
      </c>
      <c r="C206" s="1" t="s">
        <v>1096</v>
      </c>
      <c r="D206" s="1" t="s">
        <v>1097</v>
      </c>
      <c r="E206" s="1" t="s">
        <v>1035</v>
      </c>
      <c r="F206" s="1" t="s">
        <v>1126</v>
      </c>
      <c r="G206" s="1" t="s">
        <v>1098</v>
      </c>
      <c r="H206" s="1" t="s">
        <v>1099</v>
      </c>
      <c r="I206" s="1" t="s">
        <v>264</v>
      </c>
      <c r="J206" s="1" t="s">
        <v>264</v>
      </c>
      <c r="K206" s="1" t="s">
        <v>264</v>
      </c>
      <c r="L206" s="1" t="s">
        <v>559</v>
      </c>
      <c r="M206" s="1" t="s">
        <v>108</v>
      </c>
      <c r="N206" s="1" t="s">
        <v>1009</v>
      </c>
      <c r="O206" s="1" t="s">
        <v>1009</v>
      </c>
      <c r="P206" s="1" t="s">
        <v>1036</v>
      </c>
      <c r="Q206" s="1" t="s">
        <v>264</v>
      </c>
      <c r="R206" s="1" t="s">
        <v>1100</v>
      </c>
      <c r="S206" s="1" t="s">
        <v>1128</v>
      </c>
      <c r="T206" s="1" t="s">
        <v>1129</v>
      </c>
      <c r="U206" s="1" t="s">
        <v>1130</v>
      </c>
      <c r="V206" s="1" t="s">
        <v>1130</v>
      </c>
      <c r="W206" s="1" t="s">
        <v>264</v>
      </c>
    </row>
    <row r="207" spans="1:23">
      <c r="A207" s="1" t="s">
        <v>1546</v>
      </c>
      <c r="B207" s="1" t="s">
        <v>1547</v>
      </c>
      <c r="C207" s="1" t="s">
        <v>1096</v>
      </c>
      <c r="D207" s="1" t="s">
        <v>1097</v>
      </c>
      <c r="E207" s="1" t="s">
        <v>1035</v>
      </c>
      <c r="F207" s="1" t="s">
        <v>1126</v>
      </c>
      <c r="G207" s="1" t="s">
        <v>1098</v>
      </c>
      <c r="H207" s="1" t="s">
        <v>1099</v>
      </c>
      <c r="I207" s="1" t="s">
        <v>264</v>
      </c>
      <c r="J207" s="1" t="s">
        <v>264</v>
      </c>
      <c r="K207" s="1" t="s">
        <v>264</v>
      </c>
      <c r="L207" s="1" t="s">
        <v>559</v>
      </c>
      <c r="M207" s="1" t="s">
        <v>108</v>
      </c>
      <c r="N207" s="1" t="s">
        <v>1009</v>
      </c>
      <c r="O207" s="1" t="s">
        <v>1009</v>
      </c>
      <c r="P207" s="1" t="s">
        <v>1036</v>
      </c>
      <c r="Q207" s="1" t="s">
        <v>264</v>
      </c>
      <c r="R207" s="1" t="s">
        <v>1100</v>
      </c>
      <c r="S207" s="1" t="s">
        <v>1106</v>
      </c>
      <c r="T207" s="1" t="s">
        <v>1129</v>
      </c>
      <c r="U207" s="1" t="s">
        <v>1108</v>
      </c>
      <c r="V207" s="1" t="s">
        <v>1108</v>
      </c>
      <c r="W207" s="1" t="s">
        <v>264</v>
      </c>
    </row>
    <row r="208" spans="1:23">
      <c r="A208" s="1" t="s">
        <v>1548</v>
      </c>
      <c r="B208" s="1" t="s">
        <v>1549</v>
      </c>
      <c r="C208" s="1" t="s">
        <v>1096</v>
      </c>
      <c r="D208" s="1" t="s">
        <v>1097</v>
      </c>
      <c r="E208" s="1" t="s">
        <v>1005</v>
      </c>
      <c r="F208" s="1" t="s">
        <v>1126</v>
      </c>
      <c r="G208" s="1" t="s">
        <v>1098</v>
      </c>
      <c r="H208" s="1" t="s">
        <v>1099</v>
      </c>
      <c r="I208" s="1" t="s">
        <v>264</v>
      </c>
      <c r="J208" s="1" t="s">
        <v>264</v>
      </c>
      <c r="K208" s="1" t="s">
        <v>264</v>
      </c>
      <c r="L208" s="1" t="s">
        <v>559</v>
      </c>
      <c r="M208" s="1" t="s">
        <v>108</v>
      </c>
      <c r="N208" s="1" t="s">
        <v>980</v>
      </c>
      <c r="O208" s="1" t="s">
        <v>980</v>
      </c>
      <c r="P208" s="1" t="s">
        <v>1006</v>
      </c>
      <c r="Q208" s="1" t="s">
        <v>264</v>
      </c>
      <c r="R208" s="1" t="s">
        <v>1100</v>
      </c>
      <c r="S208" s="1" t="s">
        <v>1154</v>
      </c>
      <c r="T208" s="1" t="s">
        <v>1129</v>
      </c>
      <c r="U208" s="1" t="s">
        <v>1155</v>
      </c>
      <c r="V208" s="1" t="s">
        <v>1155</v>
      </c>
      <c r="W208" s="1" t="s">
        <v>264</v>
      </c>
    </row>
    <row r="209" spans="1:23">
      <c r="A209" s="1" t="s">
        <v>1550</v>
      </c>
      <c r="B209" s="1" t="s">
        <v>1551</v>
      </c>
      <c r="C209" s="1" t="s">
        <v>1096</v>
      </c>
      <c r="D209" s="1" t="s">
        <v>1097</v>
      </c>
      <c r="E209" s="1" t="s">
        <v>1552</v>
      </c>
      <c r="F209" s="1" t="s">
        <v>1126</v>
      </c>
      <c r="G209" s="1" t="s">
        <v>1098</v>
      </c>
      <c r="H209" s="1" t="s">
        <v>1099</v>
      </c>
      <c r="I209" s="1" t="s">
        <v>264</v>
      </c>
      <c r="J209" s="1" t="s">
        <v>264</v>
      </c>
      <c r="K209" s="1" t="s">
        <v>264</v>
      </c>
      <c r="L209" s="1" t="s">
        <v>559</v>
      </c>
      <c r="M209" s="1" t="s">
        <v>108</v>
      </c>
      <c r="N209" s="1" t="s">
        <v>980</v>
      </c>
      <c r="O209" s="1" t="s">
        <v>1553</v>
      </c>
      <c r="P209" s="1" t="s">
        <v>264</v>
      </c>
      <c r="Q209" s="1" t="s">
        <v>264</v>
      </c>
      <c r="R209" s="1" t="s">
        <v>1100</v>
      </c>
      <c r="S209" s="1" t="s">
        <v>1128</v>
      </c>
      <c r="T209" s="1" t="s">
        <v>1129</v>
      </c>
      <c r="U209" s="1" t="s">
        <v>1130</v>
      </c>
      <c r="V209" s="1" t="s">
        <v>1130</v>
      </c>
      <c r="W209" s="1" t="s">
        <v>264</v>
      </c>
    </row>
    <row r="210" spans="1:23">
      <c r="A210" s="1" t="s">
        <v>1554</v>
      </c>
      <c r="B210" s="1" t="s">
        <v>1555</v>
      </c>
      <c r="C210" s="1" t="s">
        <v>1096</v>
      </c>
      <c r="D210" s="1" t="s">
        <v>1097</v>
      </c>
      <c r="E210" s="1" t="s">
        <v>1003</v>
      </c>
      <c r="F210" s="1" t="s">
        <v>1126</v>
      </c>
      <c r="G210" s="1" t="s">
        <v>1098</v>
      </c>
      <c r="H210" s="1" t="s">
        <v>1099</v>
      </c>
      <c r="I210" s="1" t="s">
        <v>264</v>
      </c>
      <c r="J210" s="1" t="s">
        <v>264</v>
      </c>
      <c r="K210" s="1" t="s">
        <v>264</v>
      </c>
      <c r="L210" s="1" t="s">
        <v>559</v>
      </c>
      <c r="M210" s="1" t="s">
        <v>108</v>
      </c>
      <c r="N210" s="1" t="s">
        <v>980</v>
      </c>
      <c r="O210" s="1" t="s">
        <v>980</v>
      </c>
      <c r="P210" s="1" t="s">
        <v>1004</v>
      </c>
      <c r="Q210" s="1" t="s">
        <v>264</v>
      </c>
      <c r="R210" s="1" t="s">
        <v>1100</v>
      </c>
      <c r="S210" s="1" t="s">
        <v>1106</v>
      </c>
      <c r="T210" s="1" t="s">
        <v>1129</v>
      </c>
      <c r="U210" s="1" t="s">
        <v>1108</v>
      </c>
      <c r="V210" s="1" t="s">
        <v>1108</v>
      </c>
      <c r="W210" s="1" t="s">
        <v>264</v>
      </c>
    </row>
    <row r="211" spans="1:23">
      <c r="A211" s="1" t="s">
        <v>1556</v>
      </c>
      <c r="B211" s="1" t="s">
        <v>1557</v>
      </c>
      <c r="C211" s="1" t="s">
        <v>1096</v>
      </c>
      <c r="D211" s="1" t="s">
        <v>1097</v>
      </c>
      <c r="E211" s="1" t="s">
        <v>1003</v>
      </c>
      <c r="F211" s="1" t="s">
        <v>1126</v>
      </c>
      <c r="G211" s="1" t="s">
        <v>1098</v>
      </c>
      <c r="H211" s="1" t="s">
        <v>1099</v>
      </c>
      <c r="I211" s="1" t="s">
        <v>264</v>
      </c>
      <c r="J211" s="1" t="s">
        <v>264</v>
      </c>
      <c r="K211" s="1" t="s">
        <v>264</v>
      </c>
      <c r="L211" s="1" t="s">
        <v>559</v>
      </c>
      <c r="M211" s="1" t="s">
        <v>108</v>
      </c>
      <c r="N211" s="1" t="s">
        <v>980</v>
      </c>
      <c r="O211" s="1" t="s">
        <v>980</v>
      </c>
      <c r="P211" s="1" t="s">
        <v>1004</v>
      </c>
      <c r="Q211" s="1" t="s">
        <v>264</v>
      </c>
      <c r="R211" s="1" t="s">
        <v>1100</v>
      </c>
      <c r="S211" s="1" t="s">
        <v>1147</v>
      </c>
      <c r="T211" s="1" t="s">
        <v>1129</v>
      </c>
      <c r="U211" s="1" t="s">
        <v>1103</v>
      </c>
      <c r="V211" s="1" t="s">
        <v>1103</v>
      </c>
      <c r="W211" s="1" t="s">
        <v>264</v>
      </c>
    </row>
    <row r="212" spans="1:23">
      <c r="A212" s="1" t="s">
        <v>1558</v>
      </c>
      <c r="B212" s="1" t="s">
        <v>1559</v>
      </c>
      <c r="C212" s="1" t="s">
        <v>1096</v>
      </c>
      <c r="D212" s="1" t="s">
        <v>1097</v>
      </c>
      <c r="E212" s="1" t="s">
        <v>1005</v>
      </c>
      <c r="F212" s="1" t="s">
        <v>1126</v>
      </c>
      <c r="G212" s="1" t="s">
        <v>1098</v>
      </c>
      <c r="H212" s="1" t="s">
        <v>1099</v>
      </c>
      <c r="I212" s="1" t="s">
        <v>264</v>
      </c>
      <c r="J212" s="1" t="s">
        <v>264</v>
      </c>
      <c r="K212" s="1" t="s">
        <v>264</v>
      </c>
      <c r="L212" s="1" t="s">
        <v>559</v>
      </c>
      <c r="M212" s="1" t="s">
        <v>108</v>
      </c>
      <c r="N212" s="1" t="s">
        <v>980</v>
      </c>
      <c r="O212" s="1" t="s">
        <v>980</v>
      </c>
      <c r="P212" s="1" t="s">
        <v>1006</v>
      </c>
      <c r="Q212" s="1" t="s">
        <v>264</v>
      </c>
      <c r="R212" s="1" t="s">
        <v>1100</v>
      </c>
      <c r="S212" s="1" t="s">
        <v>1147</v>
      </c>
      <c r="T212" s="1" t="s">
        <v>1129</v>
      </c>
      <c r="U212" s="1" t="s">
        <v>1103</v>
      </c>
      <c r="V212" s="1" t="s">
        <v>1103</v>
      </c>
      <c r="W212" s="1" t="s">
        <v>264</v>
      </c>
    </row>
    <row r="213" spans="1:23">
      <c r="A213" s="1" t="s">
        <v>1560</v>
      </c>
      <c r="B213" s="1" t="s">
        <v>1561</v>
      </c>
      <c r="C213" s="1" t="s">
        <v>1096</v>
      </c>
      <c r="D213" s="1" t="s">
        <v>1097</v>
      </c>
      <c r="E213" s="1" t="s">
        <v>1010</v>
      </c>
      <c r="F213" s="1" t="s">
        <v>1126</v>
      </c>
      <c r="G213" s="1" t="s">
        <v>1098</v>
      </c>
      <c r="H213" s="1" t="s">
        <v>1099</v>
      </c>
      <c r="I213" s="1" t="s">
        <v>264</v>
      </c>
      <c r="J213" s="1" t="s">
        <v>264</v>
      </c>
      <c r="K213" s="1" t="s">
        <v>264</v>
      </c>
      <c r="L213" s="1" t="s">
        <v>559</v>
      </c>
      <c r="M213" s="1" t="s">
        <v>108</v>
      </c>
      <c r="N213" s="1" t="s">
        <v>1009</v>
      </c>
      <c r="O213" s="1" t="s">
        <v>1009</v>
      </c>
      <c r="P213" s="1" t="s">
        <v>1011</v>
      </c>
      <c r="Q213" s="1" t="s">
        <v>264</v>
      </c>
      <c r="R213" s="1" t="s">
        <v>1100</v>
      </c>
      <c r="S213" s="1" t="s">
        <v>1154</v>
      </c>
      <c r="T213" s="1" t="s">
        <v>1129</v>
      </c>
      <c r="U213" s="1" t="s">
        <v>1155</v>
      </c>
      <c r="V213" s="1" t="s">
        <v>1155</v>
      </c>
      <c r="W213" s="1" t="s">
        <v>264</v>
      </c>
    </row>
    <row r="214" spans="1:23">
      <c r="A214" s="1" t="s">
        <v>1562</v>
      </c>
      <c r="B214" s="1" t="s">
        <v>1563</v>
      </c>
      <c r="C214" s="1" t="s">
        <v>1096</v>
      </c>
      <c r="D214" s="1" t="s">
        <v>1097</v>
      </c>
      <c r="E214" s="1" t="s">
        <v>1012</v>
      </c>
      <c r="F214" s="1" t="s">
        <v>1126</v>
      </c>
      <c r="G214" s="1" t="s">
        <v>1098</v>
      </c>
      <c r="H214" s="1" t="s">
        <v>1099</v>
      </c>
      <c r="I214" s="1" t="s">
        <v>264</v>
      </c>
      <c r="J214" s="1" t="s">
        <v>264</v>
      </c>
      <c r="K214" s="1" t="s">
        <v>264</v>
      </c>
      <c r="L214" s="1" t="s">
        <v>559</v>
      </c>
      <c r="M214" s="1" t="s">
        <v>108</v>
      </c>
      <c r="N214" s="1" t="s">
        <v>1009</v>
      </c>
      <c r="O214" s="1" t="s">
        <v>1009</v>
      </c>
      <c r="P214" s="1" t="s">
        <v>1013</v>
      </c>
      <c r="Q214" s="1" t="s">
        <v>264</v>
      </c>
      <c r="R214" s="1" t="s">
        <v>1100</v>
      </c>
      <c r="S214" s="1" t="s">
        <v>1154</v>
      </c>
      <c r="T214" s="1" t="s">
        <v>1129</v>
      </c>
      <c r="U214" s="1" t="s">
        <v>1155</v>
      </c>
      <c r="V214" s="1" t="s">
        <v>1155</v>
      </c>
      <c r="W214" s="1" t="s">
        <v>264</v>
      </c>
    </row>
    <row r="215" spans="1:23">
      <c r="A215" s="1" t="s">
        <v>1564</v>
      </c>
      <c r="B215" s="1" t="s">
        <v>1565</v>
      </c>
      <c r="C215" s="1" t="s">
        <v>1096</v>
      </c>
      <c r="D215" s="1" t="s">
        <v>1097</v>
      </c>
      <c r="E215" s="1" t="s">
        <v>1014</v>
      </c>
      <c r="F215" s="1" t="s">
        <v>1126</v>
      </c>
      <c r="G215" s="1" t="s">
        <v>1098</v>
      </c>
      <c r="H215" s="1" t="s">
        <v>1099</v>
      </c>
      <c r="I215" s="1" t="s">
        <v>264</v>
      </c>
      <c r="J215" s="1" t="s">
        <v>264</v>
      </c>
      <c r="K215" s="1" t="s">
        <v>264</v>
      </c>
      <c r="L215" s="1" t="s">
        <v>559</v>
      </c>
      <c r="M215" s="1" t="s">
        <v>108</v>
      </c>
      <c r="N215" s="1" t="s">
        <v>1009</v>
      </c>
      <c r="O215" s="1" t="s">
        <v>1009</v>
      </c>
      <c r="P215" s="1" t="s">
        <v>1015</v>
      </c>
      <c r="Q215" s="1" t="s">
        <v>264</v>
      </c>
      <c r="R215" s="1" t="s">
        <v>1100</v>
      </c>
      <c r="S215" s="1" t="s">
        <v>1154</v>
      </c>
      <c r="T215" s="1" t="s">
        <v>1129</v>
      </c>
      <c r="U215" s="1" t="s">
        <v>1155</v>
      </c>
      <c r="V215" s="1" t="s">
        <v>1155</v>
      </c>
      <c r="W215" s="1" t="s">
        <v>264</v>
      </c>
    </row>
    <row r="216" spans="1:23">
      <c r="A216" s="1" t="s">
        <v>1566</v>
      </c>
      <c r="B216" s="1" t="s">
        <v>1567</v>
      </c>
      <c r="C216" s="1" t="s">
        <v>1096</v>
      </c>
      <c r="D216" s="1" t="s">
        <v>1097</v>
      </c>
      <c r="E216" s="1" t="s">
        <v>1023</v>
      </c>
      <c r="F216" s="1" t="s">
        <v>1126</v>
      </c>
      <c r="G216" s="1" t="s">
        <v>1098</v>
      </c>
      <c r="H216" s="1" t="s">
        <v>1099</v>
      </c>
      <c r="I216" s="1" t="s">
        <v>264</v>
      </c>
      <c r="J216" s="1" t="s">
        <v>264</v>
      </c>
      <c r="K216" s="1" t="s">
        <v>264</v>
      </c>
      <c r="L216" s="1" t="s">
        <v>559</v>
      </c>
      <c r="M216" s="1" t="s">
        <v>108</v>
      </c>
      <c r="N216" s="1" t="s">
        <v>1009</v>
      </c>
      <c r="O216" s="1" t="s">
        <v>1009</v>
      </c>
      <c r="P216" s="1" t="s">
        <v>1024</v>
      </c>
      <c r="Q216" s="1" t="s">
        <v>264</v>
      </c>
      <c r="R216" s="1" t="s">
        <v>1100</v>
      </c>
      <c r="S216" s="1" t="s">
        <v>1147</v>
      </c>
      <c r="T216" s="1" t="s">
        <v>1129</v>
      </c>
      <c r="U216" s="1" t="s">
        <v>1103</v>
      </c>
      <c r="V216" s="1" t="s">
        <v>1103</v>
      </c>
      <c r="W216" s="1" t="s">
        <v>264</v>
      </c>
    </row>
    <row r="217" spans="1:23">
      <c r="A217" s="1" t="s">
        <v>1568</v>
      </c>
      <c r="B217" s="1" t="s">
        <v>1569</v>
      </c>
      <c r="C217" s="1" t="s">
        <v>1096</v>
      </c>
      <c r="D217" s="1" t="s">
        <v>1097</v>
      </c>
      <c r="E217" s="1" t="s">
        <v>1025</v>
      </c>
      <c r="F217" s="1" t="s">
        <v>1126</v>
      </c>
      <c r="G217" s="1" t="s">
        <v>1098</v>
      </c>
      <c r="H217" s="1" t="s">
        <v>1099</v>
      </c>
      <c r="I217" s="1" t="s">
        <v>264</v>
      </c>
      <c r="J217" s="1" t="s">
        <v>264</v>
      </c>
      <c r="K217" s="1" t="s">
        <v>264</v>
      </c>
      <c r="L217" s="1" t="s">
        <v>559</v>
      </c>
      <c r="M217" s="1" t="s">
        <v>108</v>
      </c>
      <c r="N217" s="1" t="s">
        <v>1009</v>
      </c>
      <c r="O217" s="1" t="s">
        <v>1009</v>
      </c>
      <c r="P217" s="1" t="s">
        <v>1026</v>
      </c>
      <c r="Q217" s="1" t="s">
        <v>264</v>
      </c>
      <c r="R217" s="1" t="s">
        <v>1100</v>
      </c>
      <c r="S217" s="1" t="s">
        <v>1128</v>
      </c>
      <c r="T217" s="1" t="s">
        <v>1129</v>
      </c>
      <c r="U217" s="1" t="s">
        <v>1130</v>
      </c>
      <c r="V217" s="1" t="s">
        <v>1130</v>
      </c>
      <c r="W217" s="1" t="s">
        <v>264</v>
      </c>
    </row>
    <row r="218" spans="1:23">
      <c r="A218" s="1" t="s">
        <v>1570</v>
      </c>
      <c r="B218" s="1" t="s">
        <v>1571</v>
      </c>
      <c r="C218" s="1" t="s">
        <v>1096</v>
      </c>
      <c r="D218" s="1" t="s">
        <v>1097</v>
      </c>
      <c r="E218" s="1" t="s">
        <v>1027</v>
      </c>
      <c r="F218" s="1" t="s">
        <v>1126</v>
      </c>
      <c r="G218" s="1" t="s">
        <v>1098</v>
      </c>
      <c r="H218" s="1" t="s">
        <v>1099</v>
      </c>
      <c r="I218" s="1" t="s">
        <v>264</v>
      </c>
      <c r="J218" s="1" t="s">
        <v>264</v>
      </c>
      <c r="K218" s="1" t="s">
        <v>264</v>
      </c>
      <c r="L218" s="1" t="s">
        <v>559</v>
      </c>
      <c r="M218" s="1" t="s">
        <v>108</v>
      </c>
      <c r="N218" s="1" t="s">
        <v>1009</v>
      </c>
      <c r="O218" s="1" t="s">
        <v>1009</v>
      </c>
      <c r="P218" s="1" t="s">
        <v>1028</v>
      </c>
      <c r="Q218" s="1" t="s">
        <v>264</v>
      </c>
      <c r="R218" s="1" t="s">
        <v>1100</v>
      </c>
      <c r="S218" s="1" t="s">
        <v>1128</v>
      </c>
      <c r="T218" s="1" t="s">
        <v>1129</v>
      </c>
      <c r="U218" s="1" t="s">
        <v>1130</v>
      </c>
      <c r="V218" s="1" t="s">
        <v>1130</v>
      </c>
      <c r="W218" s="1" t="s">
        <v>264</v>
      </c>
    </row>
    <row r="219" spans="1:23">
      <c r="A219" s="1" t="s">
        <v>1572</v>
      </c>
      <c r="B219" s="1" t="s">
        <v>1573</v>
      </c>
      <c r="C219" s="1" t="s">
        <v>1096</v>
      </c>
      <c r="D219" s="1" t="s">
        <v>1097</v>
      </c>
      <c r="E219" s="1" t="s">
        <v>1029</v>
      </c>
      <c r="F219" s="1" t="s">
        <v>1126</v>
      </c>
      <c r="G219" s="1" t="s">
        <v>1098</v>
      </c>
      <c r="H219" s="1" t="s">
        <v>1099</v>
      </c>
      <c r="I219" s="1" t="s">
        <v>264</v>
      </c>
      <c r="J219" s="1" t="s">
        <v>264</v>
      </c>
      <c r="K219" s="1" t="s">
        <v>264</v>
      </c>
      <c r="L219" s="1" t="s">
        <v>559</v>
      </c>
      <c r="M219" s="1" t="s">
        <v>108</v>
      </c>
      <c r="N219" s="1" t="s">
        <v>1009</v>
      </c>
      <c r="O219" s="1" t="s">
        <v>1009</v>
      </c>
      <c r="P219" s="1" t="s">
        <v>1030</v>
      </c>
      <c r="Q219" s="1" t="s">
        <v>264</v>
      </c>
      <c r="R219" s="1" t="s">
        <v>1100</v>
      </c>
      <c r="S219" s="1" t="s">
        <v>1154</v>
      </c>
      <c r="T219" s="1" t="s">
        <v>1129</v>
      </c>
      <c r="U219" s="1" t="s">
        <v>1155</v>
      </c>
      <c r="V219" s="1" t="s">
        <v>1155</v>
      </c>
      <c r="W219" s="1" t="s">
        <v>264</v>
      </c>
    </row>
    <row r="220" spans="1:23">
      <c r="A220" s="1" t="s">
        <v>1574</v>
      </c>
      <c r="B220" s="1" t="s">
        <v>1575</v>
      </c>
      <c r="C220" s="1" t="s">
        <v>1096</v>
      </c>
      <c r="D220" s="1" t="s">
        <v>1097</v>
      </c>
      <c r="E220" s="1" t="s">
        <v>1031</v>
      </c>
      <c r="F220" s="1" t="s">
        <v>1126</v>
      </c>
      <c r="G220" s="1" t="s">
        <v>1098</v>
      </c>
      <c r="H220" s="1" t="s">
        <v>1099</v>
      </c>
      <c r="I220" s="1" t="s">
        <v>264</v>
      </c>
      <c r="J220" s="1" t="s">
        <v>264</v>
      </c>
      <c r="K220" s="1" t="s">
        <v>264</v>
      </c>
      <c r="L220" s="1" t="s">
        <v>559</v>
      </c>
      <c r="M220" s="1" t="s">
        <v>108</v>
      </c>
      <c r="N220" s="1" t="s">
        <v>1009</v>
      </c>
      <c r="O220" s="1" t="s">
        <v>1009</v>
      </c>
      <c r="P220" s="1" t="s">
        <v>1032</v>
      </c>
      <c r="Q220" s="1" t="s">
        <v>264</v>
      </c>
      <c r="R220" s="1" t="s">
        <v>1100</v>
      </c>
      <c r="S220" s="1" t="s">
        <v>1154</v>
      </c>
      <c r="T220" s="1" t="s">
        <v>1129</v>
      </c>
      <c r="U220" s="1" t="s">
        <v>1155</v>
      </c>
      <c r="V220" s="1" t="s">
        <v>1155</v>
      </c>
      <c r="W220" s="1" t="s">
        <v>264</v>
      </c>
    </row>
    <row r="221" spans="1:23">
      <c r="A221" s="1" t="s">
        <v>1576</v>
      </c>
      <c r="B221" s="1" t="s">
        <v>1577</v>
      </c>
      <c r="C221" s="1" t="s">
        <v>1096</v>
      </c>
      <c r="D221" s="1" t="s">
        <v>1097</v>
      </c>
      <c r="E221" s="1" t="s">
        <v>1035</v>
      </c>
      <c r="F221" s="1" t="s">
        <v>1126</v>
      </c>
      <c r="G221" s="1" t="s">
        <v>1098</v>
      </c>
      <c r="H221" s="1" t="s">
        <v>1099</v>
      </c>
      <c r="I221" s="1" t="s">
        <v>264</v>
      </c>
      <c r="J221" s="1" t="s">
        <v>264</v>
      </c>
      <c r="K221" s="1" t="s">
        <v>264</v>
      </c>
      <c r="L221" s="1" t="s">
        <v>559</v>
      </c>
      <c r="M221" s="1" t="s">
        <v>108</v>
      </c>
      <c r="N221" s="1" t="s">
        <v>1009</v>
      </c>
      <c r="O221" s="1" t="s">
        <v>1009</v>
      </c>
      <c r="P221" s="1" t="s">
        <v>1036</v>
      </c>
      <c r="Q221" s="1" t="s">
        <v>264</v>
      </c>
      <c r="R221" s="1" t="s">
        <v>1100</v>
      </c>
      <c r="S221" s="1" t="s">
        <v>1106</v>
      </c>
      <c r="T221" s="1" t="s">
        <v>1129</v>
      </c>
      <c r="U221" s="1" t="s">
        <v>1108</v>
      </c>
      <c r="V221" s="1" t="s">
        <v>1108</v>
      </c>
      <c r="W221" s="1" t="s">
        <v>264</v>
      </c>
    </row>
    <row r="222" spans="1:23">
      <c r="A222" s="1" t="s">
        <v>1578</v>
      </c>
      <c r="B222" s="1" t="s">
        <v>1579</v>
      </c>
      <c r="C222" s="1" t="s">
        <v>1096</v>
      </c>
      <c r="D222" s="1" t="s">
        <v>1097</v>
      </c>
      <c r="E222" s="1" t="s">
        <v>1037</v>
      </c>
      <c r="F222" s="1" t="s">
        <v>1126</v>
      </c>
      <c r="G222" s="1" t="s">
        <v>1098</v>
      </c>
      <c r="H222" s="1" t="s">
        <v>1099</v>
      </c>
      <c r="I222" s="1" t="s">
        <v>264</v>
      </c>
      <c r="J222" s="1" t="s">
        <v>264</v>
      </c>
      <c r="K222" s="1" t="s">
        <v>264</v>
      </c>
      <c r="L222" s="1" t="s">
        <v>559</v>
      </c>
      <c r="M222" s="1" t="s">
        <v>108</v>
      </c>
      <c r="N222" s="1" t="s">
        <v>1009</v>
      </c>
      <c r="O222" s="1" t="s">
        <v>1009</v>
      </c>
      <c r="P222" s="1" t="s">
        <v>1038</v>
      </c>
      <c r="Q222" s="1" t="s">
        <v>264</v>
      </c>
      <c r="R222" s="1" t="s">
        <v>1100</v>
      </c>
      <c r="S222" s="1" t="s">
        <v>1154</v>
      </c>
      <c r="T222" s="1" t="s">
        <v>1129</v>
      </c>
      <c r="U222" s="1" t="s">
        <v>1155</v>
      </c>
      <c r="V222" s="1" t="s">
        <v>1155</v>
      </c>
      <c r="W222" s="1" t="s">
        <v>264</v>
      </c>
    </row>
    <row r="223" spans="1:23">
      <c r="A223" s="1" t="s">
        <v>1580</v>
      </c>
      <c r="B223" s="1" t="s">
        <v>1581</v>
      </c>
      <c r="C223" s="1" t="s">
        <v>1096</v>
      </c>
      <c r="D223" s="1" t="s">
        <v>1097</v>
      </c>
      <c r="E223" s="1" t="s">
        <v>1039</v>
      </c>
      <c r="F223" s="1" t="s">
        <v>1126</v>
      </c>
      <c r="G223" s="1" t="s">
        <v>1098</v>
      </c>
      <c r="H223" s="1" t="s">
        <v>1099</v>
      </c>
      <c r="I223" s="1" t="s">
        <v>264</v>
      </c>
      <c r="J223" s="1" t="s">
        <v>264</v>
      </c>
      <c r="K223" s="1" t="s">
        <v>264</v>
      </c>
      <c r="L223" s="1" t="s">
        <v>559</v>
      </c>
      <c r="M223" s="1" t="s">
        <v>108</v>
      </c>
      <c r="N223" s="1" t="s">
        <v>1009</v>
      </c>
      <c r="O223" s="1" t="s">
        <v>1009</v>
      </c>
      <c r="P223" s="1" t="s">
        <v>1040</v>
      </c>
      <c r="Q223" s="1" t="s">
        <v>264</v>
      </c>
      <c r="R223" s="1" t="s">
        <v>1100</v>
      </c>
      <c r="S223" s="1" t="s">
        <v>1128</v>
      </c>
      <c r="T223" s="1" t="s">
        <v>1129</v>
      </c>
      <c r="U223" s="1" t="s">
        <v>1130</v>
      </c>
      <c r="V223" s="1" t="s">
        <v>1130</v>
      </c>
      <c r="W223" s="1" t="s">
        <v>264</v>
      </c>
    </row>
    <row r="224" spans="1:23">
      <c r="A224" s="1" t="s">
        <v>1582</v>
      </c>
      <c r="B224" s="1" t="s">
        <v>1583</v>
      </c>
      <c r="C224" s="1" t="s">
        <v>1096</v>
      </c>
      <c r="D224" s="1" t="s">
        <v>1097</v>
      </c>
      <c r="E224" s="1" t="s">
        <v>1584</v>
      </c>
      <c r="F224" s="1" t="s">
        <v>1126</v>
      </c>
      <c r="G224" s="1" t="s">
        <v>1098</v>
      </c>
      <c r="H224" s="1" t="s">
        <v>1099</v>
      </c>
      <c r="I224" s="1" t="s">
        <v>264</v>
      </c>
      <c r="J224" s="1" t="s">
        <v>264</v>
      </c>
      <c r="K224" s="1" t="s">
        <v>264</v>
      </c>
      <c r="L224" s="1" t="s">
        <v>559</v>
      </c>
      <c r="M224" s="1" t="s">
        <v>108</v>
      </c>
      <c r="N224" s="1" t="s">
        <v>1045</v>
      </c>
      <c r="O224" s="1" t="s">
        <v>1051</v>
      </c>
      <c r="P224" s="1" t="s">
        <v>264</v>
      </c>
      <c r="Q224" s="1" t="s">
        <v>264</v>
      </c>
      <c r="R224" s="1" t="s">
        <v>1100</v>
      </c>
      <c r="S224" s="1" t="s">
        <v>1154</v>
      </c>
      <c r="T224" s="1" t="s">
        <v>1129</v>
      </c>
      <c r="U224" s="1" t="s">
        <v>1155</v>
      </c>
      <c r="V224" s="1" t="s">
        <v>1155</v>
      </c>
      <c r="W224" s="1" t="s">
        <v>264</v>
      </c>
    </row>
    <row r="225" spans="1:23">
      <c r="A225" s="1" t="s">
        <v>1585</v>
      </c>
      <c r="B225" s="1" t="s">
        <v>1586</v>
      </c>
      <c r="C225" s="1" t="s">
        <v>1096</v>
      </c>
      <c r="D225" s="1" t="s">
        <v>1097</v>
      </c>
      <c r="E225" s="1" t="s">
        <v>1052</v>
      </c>
      <c r="F225" s="1" t="s">
        <v>1126</v>
      </c>
      <c r="G225" s="1" t="s">
        <v>1098</v>
      </c>
      <c r="H225" s="1" t="s">
        <v>1099</v>
      </c>
      <c r="I225" s="1" t="s">
        <v>264</v>
      </c>
      <c r="J225" s="1" t="s">
        <v>264</v>
      </c>
      <c r="K225" s="1" t="s">
        <v>264</v>
      </c>
      <c r="L225" s="1" t="s">
        <v>559</v>
      </c>
      <c r="M225" s="1" t="s">
        <v>108</v>
      </c>
      <c r="N225" s="1" t="s">
        <v>1045</v>
      </c>
      <c r="O225" s="1" t="s">
        <v>1045</v>
      </c>
      <c r="P225" s="1" t="s">
        <v>1053</v>
      </c>
      <c r="Q225" s="1" t="s">
        <v>264</v>
      </c>
      <c r="R225" s="1" t="s">
        <v>1100</v>
      </c>
      <c r="S225" s="1" t="s">
        <v>1154</v>
      </c>
      <c r="T225" s="1" t="s">
        <v>1129</v>
      </c>
      <c r="U225" s="1" t="s">
        <v>1155</v>
      </c>
      <c r="V225" s="1" t="s">
        <v>1155</v>
      </c>
      <c r="W225" s="1" t="s">
        <v>264</v>
      </c>
    </row>
    <row r="226" spans="1:23">
      <c r="A226" s="1" t="s">
        <v>1587</v>
      </c>
      <c r="B226" s="1" t="s">
        <v>1588</v>
      </c>
      <c r="C226" s="1" t="s">
        <v>1096</v>
      </c>
      <c r="D226" s="1" t="s">
        <v>1097</v>
      </c>
      <c r="E226" s="1" t="s">
        <v>1071</v>
      </c>
      <c r="F226" s="1" t="s">
        <v>1126</v>
      </c>
      <c r="G226" s="1" t="s">
        <v>1098</v>
      </c>
      <c r="H226" s="1" t="s">
        <v>1099</v>
      </c>
      <c r="I226" s="1" t="s">
        <v>264</v>
      </c>
      <c r="J226" s="1" t="s">
        <v>264</v>
      </c>
      <c r="K226" s="1" t="s">
        <v>264</v>
      </c>
      <c r="L226" s="1" t="s">
        <v>559</v>
      </c>
      <c r="M226" s="1" t="s">
        <v>108</v>
      </c>
      <c r="N226" s="1" t="s">
        <v>1045</v>
      </c>
      <c r="O226" s="1" t="s">
        <v>1045</v>
      </c>
      <c r="P226" s="1" t="s">
        <v>1072</v>
      </c>
      <c r="Q226" s="1" t="s">
        <v>264</v>
      </c>
      <c r="R226" s="1" t="s">
        <v>1100</v>
      </c>
      <c r="S226" s="1" t="s">
        <v>1147</v>
      </c>
      <c r="T226" s="1" t="s">
        <v>1129</v>
      </c>
      <c r="U226" s="1" t="s">
        <v>1103</v>
      </c>
      <c r="V226" s="1" t="s">
        <v>1103</v>
      </c>
      <c r="W226" s="1" t="s">
        <v>264</v>
      </c>
    </row>
    <row r="227" spans="1:23">
      <c r="A227" s="1" t="s">
        <v>1589</v>
      </c>
      <c r="B227" s="1" t="s">
        <v>1590</v>
      </c>
      <c r="C227" s="1" t="s">
        <v>1096</v>
      </c>
      <c r="D227" s="1" t="s">
        <v>1097</v>
      </c>
      <c r="E227" s="1" t="s">
        <v>740</v>
      </c>
      <c r="F227" s="1" t="s">
        <v>1126</v>
      </c>
      <c r="G227" s="1" t="s">
        <v>1098</v>
      </c>
      <c r="H227" s="1" t="s">
        <v>1099</v>
      </c>
      <c r="I227" s="1" t="s">
        <v>264</v>
      </c>
      <c r="J227" s="1" t="s">
        <v>264</v>
      </c>
      <c r="K227" s="1" t="s">
        <v>264</v>
      </c>
      <c r="L227" s="1" t="s">
        <v>559</v>
      </c>
      <c r="M227" s="1" t="s">
        <v>108</v>
      </c>
      <c r="N227" s="1" t="s">
        <v>729</v>
      </c>
      <c r="O227" s="1" t="s">
        <v>741</v>
      </c>
      <c r="P227" s="1" t="s">
        <v>741</v>
      </c>
      <c r="Q227" s="1" t="s">
        <v>264</v>
      </c>
      <c r="R227" s="1" t="s">
        <v>1100</v>
      </c>
      <c r="S227" s="1" t="s">
        <v>1128</v>
      </c>
      <c r="T227" s="1" t="s">
        <v>1129</v>
      </c>
      <c r="U227" s="1" t="s">
        <v>1130</v>
      </c>
      <c r="V227" s="1" t="s">
        <v>1130</v>
      </c>
      <c r="W227" s="1" t="s">
        <v>264</v>
      </c>
    </row>
    <row r="228" spans="1:23">
      <c r="A228" s="1" t="s">
        <v>1591</v>
      </c>
      <c r="B228" s="1" t="s">
        <v>1592</v>
      </c>
      <c r="C228" s="1" t="s">
        <v>1096</v>
      </c>
      <c r="D228" s="1" t="s">
        <v>1097</v>
      </c>
      <c r="E228" s="1" t="s">
        <v>744</v>
      </c>
      <c r="F228" s="1" t="s">
        <v>1126</v>
      </c>
      <c r="G228" s="1" t="s">
        <v>1098</v>
      </c>
      <c r="H228" s="1" t="s">
        <v>1099</v>
      </c>
      <c r="I228" s="1" t="s">
        <v>264</v>
      </c>
      <c r="J228" s="1" t="s">
        <v>264</v>
      </c>
      <c r="K228" s="1" t="s">
        <v>264</v>
      </c>
      <c r="L228" s="1" t="s">
        <v>559</v>
      </c>
      <c r="M228" s="1" t="s">
        <v>108</v>
      </c>
      <c r="N228" s="1" t="s">
        <v>729</v>
      </c>
      <c r="O228" s="1" t="s">
        <v>745</v>
      </c>
      <c r="P228" s="1" t="s">
        <v>745</v>
      </c>
      <c r="Q228" s="1" t="s">
        <v>264</v>
      </c>
      <c r="R228" s="1" t="s">
        <v>1100</v>
      </c>
      <c r="S228" s="1" t="s">
        <v>1154</v>
      </c>
      <c r="T228" s="1" t="s">
        <v>1129</v>
      </c>
      <c r="U228" s="1" t="s">
        <v>1155</v>
      </c>
      <c r="V228" s="1" t="s">
        <v>1155</v>
      </c>
      <c r="W228" s="1" t="s">
        <v>264</v>
      </c>
    </row>
    <row r="229" spans="1:23">
      <c r="A229" s="1" t="s">
        <v>1593</v>
      </c>
      <c r="B229" s="1" t="s">
        <v>1594</v>
      </c>
      <c r="C229" s="1" t="s">
        <v>1096</v>
      </c>
      <c r="D229" s="1" t="s">
        <v>1097</v>
      </c>
      <c r="E229" s="1" t="s">
        <v>727</v>
      </c>
      <c r="F229" s="1" t="s">
        <v>1126</v>
      </c>
      <c r="G229" s="1" t="s">
        <v>1098</v>
      </c>
      <c r="H229" s="1" t="s">
        <v>1099</v>
      </c>
      <c r="I229" s="1" t="s">
        <v>264</v>
      </c>
      <c r="J229" s="1" t="s">
        <v>264</v>
      </c>
      <c r="K229" s="1" t="s">
        <v>264</v>
      </c>
      <c r="L229" s="1" t="s">
        <v>559</v>
      </c>
      <c r="M229" s="1" t="s">
        <v>108</v>
      </c>
      <c r="N229" s="1" t="s">
        <v>729</v>
      </c>
      <c r="O229" s="1" t="s">
        <v>728</v>
      </c>
      <c r="P229" s="1" t="s">
        <v>728</v>
      </c>
      <c r="Q229" s="1" t="s">
        <v>264</v>
      </c>
      <c r="R229" s="1" t="s">
        <v>1100</v>
      </c>
      <c r="S229" s="1" t="s">
        <v>1106</v>
      </c>
      <c r="T229" s="1" t="s">
        <v>1129</v>
      </c>
      <c r="U229" s="1" t="s">
        <v>1108</v>
      </c>
      <c r="V229" s="1" t="s">
        <v>1108</v>
      </c>
      <c r="W229" s="1" t="s">
        <v>264</v>
      </c>
    </row>
    <row r="230" spans="1:23">
      <c r="A230" s="1" t="s">
        <v>1595</v>
      </c>
      <c r="B230" s="1" t="s">
        <v>1596</v>
      </c>
      <c r="C230" s="1" t="s">
        <v>1096</v>
      </c>
      <c r="D230" s="1" t="s">
        <v>1097</v>
      </c>
      <c r="E230" s="1" t="s">
        <v>727</v>
      </c>
      <c r="F230" s="1" t="s">
        <v>1126</v>
      </c>
      <c r="G230" s="1" t="s">
        <v>1098</v>
      </c>
      <c r="H230" s="1" t="s">
        <v>1099</v>
      </c>
      <c r="I230" s="1" t="s">
        <v>264</v>
      </c>
      <c r="J230" s="1" t="s">
        <v>264</v>
      </c>
      <c r="K230" s="1" t="s">
        <v>264</v>
      </c>
      <c r="L230" s="1" t="s">
        <v>559</v>
      </c>
      <c r="M230" s="1" t="s">
        <v>108</v>
      </c>
      <c r="N230" s="1" t="s">
        <v>729</v>
      </c>
      <c r="O230" s="1" t="s">
        <v>728</v>
      </c>
      <c r="P230" s="1" t="s">
        <v>728</v>
      </c>
      <c r="Q230" s="1" t="s">
        <v>264</v>
      </c>
      <c r="R230" s="1" t="s">
        <v>1100</v>
      </c>
      <c r="S230" s="1" t="s">
        <v>1147</v>
      </c>
      <c r="T230" s="1" t="s">
        <v>1129</v>
      </c>
      <c r="U230" s="1" t="s">
        <v>1103</v>
      </c>
      <c r="V230" s="1" t="s">
        <v>1103</v>
      </c>
      <c r="W230" s="1" t="s">
        <v>264</v>
      </c>
    </row>
    <row r="231" spans="1:23">
      <c r="A231" s="1" t="s">
        <v>1597</v>
      </c>
      <c r="B231" s="1" t="s">
        <v>1598</v>
      </c>
      <c r="C231" s="1" t="s">
        <v>1096</v>
      </c>
      <c r="D231" s="1" t="s">
        <v>1097</v>
      </c>
      <c r="E231" s="1" t="s">
        <v>727</v>
      </c>
      <c r="F231" s="1" t="s">
        <v>1126</v>
      </c>
      <c r="G231" s="1" t="s">
        <v>1098</v>
      </c>
      <c r="H231" s="1" t="s">
        <v>1099</v>
      </c>
      <c r="I231" s="1" t="s">
        <v>264</v>
      </c>
      <c r="J231" s="1" t="s">
        <v>264</v>
      </c>
      <c r="K231" s="1" t="s">
        <v>264</v>
      </c>
      <c r="L231" s="1" t="s">
        <v>559</v>
      </c>
      <c r="M231" s="1" t="s">
        <v>108</v>
      </c>
      <c r="N231" s="1" t="s">
        <v>729</v>
      </c>
      <c r="O231" s="1" t="s">
        <v>728</v>
      </c>
      <c r="P231" s="1" t="s">
        <v>728</v>
      </c>
      <c r="Q231" s="1" t="s">
        <v>264</v>
      </c>
      <c r="R231" s="1" t="s">
        <v>1100</v>
      </c>
      <c r="S231" s="1" t="s">
        <v>1154</v>
      </c>
      <c r="T231" s="1" t="s">
        <v>1129</v>
      </c>
      <c r="U231" s="1" t="s">
        <v>1155</v>
      </c>
      <c r="V231" s="1" t="s">
        <v>1155</v>
      </c>
      <c r="W231" s="1" t="s">
        <v>264</v>
      </c>
    </row>
    <row r="232" spans="1:23">
      <c r="A232" s="1" t="s">
        <v>1599</v>
      </c>
      <c r="B232" s="1" t="s">
        <v>1600</v>
      </c>
      <c r="C232" s="1" t="s">
        <v>1096</v>
      </c>
      <c r="D232" s="1" t="s">
        <v>1097</v>
      </c>
      <c r="E232" s="1" t="s">
        <v>750</v>
      </c>
      <c r="F232" s="1" t="s">
        <v>1126</v>
      </c>
      <c r="G232" s="1" t="s">
        <v>1098</v>
      </c>
      <c r="H232" s="1" t="s">
        <v>1099</v>
      </c>
      <c r="I232" s="1" t="s">
        <v>264</v>
      </c>
      <c r="J232" s="1" t="s">
        <v>264</v>
      </c>
      <c r="K232" s="1" t="s">
        <v>264</v>
      </c>
      <c r="L232" s="1" t="s">
        <v>559</v>
      </c>
      <c r="M232" s="1" t="s">
        <v>108</v>
      </c>
      <c r="N232" s="1" t="s">
        <v>729</v>
      </c>
      <c r="O232" s="1" t="s">
        <v>751</v>
      </c>
      <c r="P232" s="1" t="s">
        <v>751</v>
      </c>
      <c r="Q232" s="1" t="s">
        <v>264</v>
      </c>
      <c r="R232" s="1" t="s">
        <v>1100</v>
      </c>
      <c r="S232" s="1" t="s">
        <v>1154</v>
      </c>
      <c r="T232" s="1" t="s">
        <v>1129</v>
      </c>
      <c r="U232" s="1" t="s">
        <v>1155</v>
      </c>
      <c r="V232" s="1" t="s">
        <v>1155</v>
      </c>
      <c r="W232" s="1" t="s">
        <v>264</v>
      </c>
    </row>
    <row r="233" spans="1:23">
      <c r="A233" s="1" t="s">
        <v>1601</v>
      </c>
      <c r="B233" s="1" t="s">
        <v>1602</v>
      </c>
      <c r="C233" s="1" t="s">
        <v>1096</v>
      </c>
      <c r="D233" s="1" t="s">
        <v>1097</v>
      </c>
      <c r="E233" s="1" t="s">
        <v>732</v>
      </c>
      <c r="F233" s="1" t="s">
        <v>1126</v>
      </c>
      <c r="G233" s="1" t="s">
        <v>1098</v>
      </c>
      <c r="H233" s="1" t="s">
        <v>1099</v>
      </c>
      <c r="I233" s="1" t="s">
        <v>264</v>
      </c>
      <c r="J233" s="1" t="s">
        <v>264</v>
      </c>
      <c r="K233" s="1" t="s">
        <v>264</v>
      </c>
      <c r="L233" s="1" t="s">
        <v>559</v>
      </c>
      <c r="M233" s="1" t="s">
        <v>108</v>
      </c>
      <c r="N233" s="1" t="s">
        <v>729</v>
      </c>
      <c r="O233" s="1" t="s">
        <v>733</v>
      </c>
      <c r="P233" s="1" t="s">
        <v>733</v>
      </c>
      <c r="Q233" s="1" t="s">
        <v>264</v>
      </c>
      <c r="R233" s="1" t="s">
        <v>1100</v>
      </c>
      <c r="S233" s="1" t="s">
        <v>1154</v>
      </c>
      <c r="T233" s="1" t="s">
        <v>1129</v>
      </c>
      <c r="U233" s="1" t="s">
        <v>1155</v>
      </c>
      <c r="V233" s="1" t="s">
        <v>1155</v>
      </c>
      <c r="W233" s="1" t="s">
        <v>264</v>
      </c>
    </row>
    <row r="234" spans="1:23">
      <c r="A234" s="1" t="s">
        <v>1603</v>
      </c>
      <c r="B234" s="1" t="s">
        <v>1604</v>
      </c>
      <c r="C234" s="1" t="s">
        <v>1096</v>
      </c>
      <c r="D234" s="1" t="s">
        <v>1097</v>
      </c>
      <c r="E234" s="1" t="s">
        <v>754</v>
      </c>
      <c r="F234" s="1" t="s">
        <v>1126</v>
      </c>
      <c r="G234" s="1" t="s">
        <v>1098</v>
      </c>
      <c r="H234" s="1" t="s">
        <v>1099</v>
      </c>
      <c r="I234" s="1" t="s">
        <v>264</v>
      </c>
      <c r="J234" s="1" t="s">
        <v>264</v>
      </c>
      <c r="K234" s="1" t="s">
        <v>264</v>
      </c>
      <c r="L234" s="1" t="s">
        <v>559</v>
      </c>
      <c r="M234" s="1" t="s">
        <v>108</v>
      </c>
      <c r="N234" s="1" t="s">
        <v>729</v>
      </c>
      <c r="O234" s="1" t="s">
        <v>755</v>
      </c>
      <c r="P234" s="1" t="s">
        <v>755</v>
      </c>
      <c r="Q234" s="1" t="s">
        <v>264</v>
      </c>
      <c r="R234" s="1" t="s">
        <v>1100</v>
      </c>
      <c r="S234" s="1" t="s">
        <v>1154</v>
      </c>
      <c r="T234" s="1" t="s">
        <v>1129</v>
      </c>
      <c r="U234" s="1" t="s">
        <v>1155</v>
      </c>
      <c r="V234" s="1" t="s">
        <v>1155</v>
      </c>
      <c r="W234" s="1" t="s">
        <v>264</v>
      </c>
    </row>
    <row r="235" spans="1:23">
      <c r="A235" s="1" t="s">
        <v>1605</v>
      </c>
      <c r="B235" s="1" t="s">
        <v>1606</v>
      </c>
      <c r="C235" s="1" t="s">
        <v>1096</v>
      </c>
      <c r="D235" s="1" t="s">
        <v>1097</v>
      </c>
      <c r="E235" s="1" t="s">
        <v>754</v>
      </c>
      <c r="F235" s="1" t="s">
        <v>1126</v>
      </c>
      <c r="G235" s="1" t="s">
        <v>1098</v>
      </c>
      <c r="H235" s="1" t="s">
        <v>1099</v>
      </c>
      <c r="I235" s="1" t="s">
        <v>264</v>
      </c>
      <c r="J235" s="1" t="s">
        <v>264</v>
      </c>
      <c r="K235" s="1" t="s">
        <v>264</v>
      </c>
      <c r="L235" s="1" t="s">
        <v>559</v>
      </c>
      <c r="M235" s="1" t="s">
        <v>108</v>
      </c>
      <c r="N235" s="1" t="s">
        <v>729</v>
      </c>
      <c r="O235" s="1" t="s">
        <v>755</v>
      </c>
      <c r="P235" s="1" t="s">
        <v>755</v>
      </c>
      <c r="Q235" s="1" t="s">
        <v>264</v>
      </c>
      <c r="R235" s="1" t="s">
        <v>1100</v>
      </c>
      <c r="S235" s="1" t="s">
        <v>1154</v>
      </c>
      <c r="T235" s="1" t="s">
        <v>1129</v>
      </c>
      <c r="U235" s="1" t="s">
        <v>1155</v>
      </c>
      <c r="V235" s="1" t="s">
        <v>1155</v>
      </c>
      <c r="W235" s="1" t="s">
        <v>264</v>
      </c>
    </row>
    <row r="236" spans="1:23">
      <c r="A236" s="1" t="s">
        <v>1607</v>
      </c>
      <c r="B236" s="1" t="s">
        <v>1608</v>
      </c>
      <c r="C236" s="1" t="s">
        <v>1096</v>
      </c>
      <c r="D236" s="1" t="s">
        <v>1097</v>
      </c>
      <c r="E236" s="1" t="s">
        <v>727</v>
      </c>
      <c r="F236" s="1" t="s">
        <v>1126</v>
      </c>
      <c r="G236" s="1" t="s">
        <v>1098</v>
      </c>
      <c r="H236" s="1" t="s">
        <v>1099</v>
      </c>
      <c r="I236" s="1" t="s">
        <v>264</v>
      </c>
      <c r="J236" s="1" t="s">
        <v>264</v>
      </c>
      <c r="K236" s="1" t="s">
        <v>264</v>
      </c>
      <c r="L236" s="1" t="s">
        <v>559</v>
      </c>
      <c r="M236" s="1" t="s">
        <v>108</v>
      </c>
      <c r="N236" s="1" t="s">
        <v>729</v>
      </c>
      <c r="O236" s="1" t="s">
        <v>728</v>
      </c>
      <c r="P236" s="1" t="s">
        <v>728</v>
      </c>
      <c r="Q236" s="1" t="s">
        <v>264</v>
      </c>
      <c r="R236" s="1" t="s">
        <v>1100</v>
      </c>
      <c r="S236" s="1" t="s">
        <v>1154</v>
      </c>
      <c r="T236" s="1" t="s">
        <v>1129</v>
      </c>
      <c r="U236" s="1" t="s">
        <v>1155</v>
      </c>
      <c r="V236" s="1" t="s">
        <v>1155</v>
      </c>
      <c r="W236" s="1" t="s">
        <v>264</v>
      </c>
    </row>
    <row r="237" spans="1:23">
      <c r="A237" s="1" t="s">
        <v>1609</v>
      </c>
      <c r="B237" s="1" t="s">
        <v>1610</v>
      </c>
      <c r="C237" s="1" t="s">
        <v>1096</v>
      </c>
      <c r="D237" s="1" t="s">
        <v>1097</v>
      </c>
      <c r="E237" s="1" t="s">
        <v>760</v>
      </c>
      <c r="F237" s="1" t="s">
        <v>1126</v>
      </c>
      <c r="G237" s="1" t="s">
        <v>1098</v>
      </c>
      <c r="H237" s="1" t="s">
        <v>1099</v>
      </c>
      <c r="I237" s="1" t="s">
        <v>264</v>
      </c>
      <c r="J237" s="1" t="s">
        <v>264</v>
      </c>
      <c r="K237" s="1" t="s">
        <v>264</v>
      </c>
      <c r="L237" s="1" t="s">
        <v>559</v>
      </c>
      <c r="M237" s="1" t="s">
        <v>108</v>
      </c>
      <c r="N237" s="1" t="s">
        <v>729</v>
      </c>
      <c r="O237" s="1" t="s">
        <v>761</v>
      </c>
      <c r="P237" s="1" t="s">
        <v>761</v>
      </c>
      <c r="Q237" s="1" t="s">
        <v>264</v>
      </c>
      <c r="R237" s="1" t="s">
        <v>1100</v>
      </c>
      <c r="S237" s="1" t="s">
        <v>1154</v>
      </c>
      <c r="T237" s="1" t="s">
        <v>1129</v>
      </c>
      <c r="U237" s="1" t="s">
        <v>1155</v>
      </c>
      <c r="V237" s="1" t="s">
        <v>1155</v>
      </c>
      <c r="W237" s="1" t="s">
        <v>264</v>
      </c>
    </row>
    <row r="238" spans="1:23">
      <c r="A238" s="1" t="s">
        <v>1611</v>
      </c>
      <c r="B238" s="1" t="s">
        <v>1612</v>
      </c>
      <c r="C238" s="1" t="s">
        <v>1096</v>
      </c>
      <c r="D238" s="1" t="s">
        <v>1097</v>
      </c>
      <c r="E238" s="1" t="s">
        <v>727</v>
      </c>
      <c r="F238" s="1" t="s">
        <v>1126</v>
      </c>
      <c r="G238" s="1" t="s">
        <v>1098</v>
      </c>
      <c r="H238" s="1" t="s">
        <v>1099</v>
      </c>
      <c r="I238" s="1" t="s">
        <v>264</v>
      </c>
      <c r="J238" s="1" t="s">
        <v>264</v>
      </c>
      <c r="K238" s="1" t="s">
        <v>264</v>
      </c>
      <c r="L238" s="1" t="s">
        <v>559</v>
      </c>
      <c r="M238" s="1" t="s">
        <v>108</v>
      </c>
      <c r="N238" s="1" t="s">
        <v>729</v>
      </c>
      <c r="O238" s="1" t="s">
        <v>728</v>
      </c>
      <c r="P238" s="1" t="s">
        <v>728</v>
      </c>
      <c r="Q238" s="1" t="s">
        <v>264</v>
      </c>
      <c r="R238" s="1" t="s">
        <v>1100</v>
      </c>
      <c r="S238" s="1" t="s">
        <v>1154</v>
      </c>
      <c r="T238" s="1" t="s">
        <v>1129</v>
      </c>
      <c r="U238" s="1" t="s">
        <v>1155</v>
      </c>
      <c r="V238" s="1" t="s">
        <v>1155</v>
      </c>
      <c r="W238" s="1" t="s">
        <v>264</v>
      </c>
    </row>
    <row r="239" spans="1:23">
      <c r="A239" s="1" t="s">
        <v>1613</v>
      </c>
      <c r="B239" s="1" t="s">
        <v>1614</v>
      </c>
      <c r="C239" s="1" t="s">
        <v>1096</v>
      </c>
      <c r="D239" s="1" t="s">
        <v>1097</v>
      </c>
      <c r="E239" s="1" t="s">
        <v>748</v>
      </c>
      <c r="F239" s="1" t="s">
        <v>1126</v>
      </c>
      <c r="G239" s="1" t="s">
        <v>1098</v>
      </c>
      <c r="H239" s="1" t="s">
        <v>1099</v>
      </c>
      <c r="I239" s="1" t="s">
        <v>264</v>
      </c>
      <c r="J239" s="1" t="s">
        <v>264</v>
      </c>
      <c r="K239" s="1" t="s">
        <v>264</v>
      </c>
      <c r="L239" s="1" t="s">
        <v>559</v>
      </c>
      <c r="M239" s="1" t="s">
        <v>108</v>
      </c>
      <c r="N239" s="1" t="s">
        <v>729</v>
      </c>
      <c r="O239" s="1" t="s">
        <v>749</v>
      </c>
      <c r="P239" s="1" t="s">
        <v>749</v>
      </c>
      <c r="Q239" s="1" t="s">
        <v>264</v>
      </c>
      <c r="R239" s="1" t="s">
        <v>1100</v>
      </c>
      <c r="S239" s="1" t="s">
        <v>1154</v>
      </c>
      <c r="T239" s="1" t="s">
        <v>1129</v>
      </c>
      <c r="U239" s="1" t="s">
        <v>1155</v>
      </c>
      <c r="V239" s="1" t="s">
        <v>1155</v>
      </c>
      <c r="W239" s="1" t="s">
        <v>264</v>
      </c>
    </row>
    <row r="240" spans="1:23">
      <c r="A240" s="1" t="s">
        <v>1615</v>
      </c>
      <c r="B240" s="1" t="s">
        <v>1616</v>
      </c>
      <c r="C240" s="1" t="s">
        <v>1096</v>
      </c>
      <c r="D240" s="1" t="s">
        <v>1097</v>
      </c>
      <c r="E240" s="1" t="s">
        <v>727</v>
      </c>
      <c r="F240" s="1" t="s">
        <v>1126</v>
      </c>
      <c r="G240" s="1" t="s">
        <v>1098</v>
      </c>
      <c r="H240" s="1" t="s">
        <v>1099</v>
      </c>
      <c r="I240" s="1" t="s">
        <v>264</v>
      </c>
      <c r="J240" s="1" t="s">
        <v>264</v>
      </c>
      <c r="K240" s="1" t="s">
        <v>264</v>
      </c>
      <c r="L240" s="1" t="s">
        <v>559</v>
      </c>
      <c r="M240" s="1" t="s">
        <v>108</v>
      </c>
      <c r="N240" s="1" t="s">
        <v>729</v>
      </c>
      <c r="O240" s="1" t="s">
        <v>728</v>
      </c>
      <c r="P240" s="1" t="s">
        <v>728</v>
      </c>
      <c r="Q240" s="1" t="s">
        <v>264</v>
      </c>
      <c r="R240" s="1" t="s">
        <v>1100</v>
      </c>
      <c r="S240" s="1" t="s">
        <v>1154</v>
      </c>
      <c r="T240" s="1" t="s">
        <v>1129</v>
      </c>
      <c r="U240" s="1" t="s">
        <v>1155</v>
      </c>
      <c r="V240" s="1" t="s">
        <v>1155</v>
      </c>
      <c r="W240" s="1" t="s">
        <v>264</v>
      </c>
    </row>
    <row r="241" spans="1:23">
      <c r="A241" s="1" t="s">
        <v>1617</v>
      </c>
      <c r="B241" s="1" t="s">
        <v>1618</v>
      </c>
      <c r="C241" s="1" t="s">
        <v>1096</v>
      </c>
      <c r="D241" s="1" t="s">
        <v>1097</v>
      </c>
      <c r="E241" s="1" t="s">
        <v>734</v>
      </c>
      <c r="F241" s="1" t="s">
        <v>1126</v>
      </c>
      <c r="G241" s="1" t="s">
        <v>1098</v>
      </c>
      <c r="H241" s="1" t="s">
        <v>1099</v>
      </c>
      <c r="I241" s="1" t="s">
        <v>264</v>
      </c>
      <c r="J241" s="1" t="s">
        <v>264</v>
      </c>
      <c r="K241" s="1" t="s">
        <v>264</v>
      </c>
      <c r="L241" s="1" t="s">
        <v>559</v>
      </c>
      <c r="M241" s="1" t="s">
        <v>108</v>
      </c>
      <c r="N241" s="1" t="s">
        <v>729</v>
      </c>
      <c r="O241" s="1" t="s">
        <v>735</v>
      </c>
      <c r="P241" s="1" t="s">
        <v>735</v>
      </c>
      <c r="Q241" s="1" t="s">
        <v>264</v>
      </c>
      <c r="R241" s="1" t="s">
        <v>1100</v>
      </c>
      <c r="S241" s="1" t="s">
        <v>1154</v>
      </c>
      <c r="T241" s="1" t="s">
        <v>1129</v>
      </c>
      <c r="U241" s="1" t="s">
        <v>1155</v>
      </c>
      <c r="V241" s="1" t="s">
        <v>1155</v>
      </c>
      <c r="W241" s="1" t="s">
        <v>264</v>
      </c>
    </row>
    <row r="242" spans="1:23">
      <c r="A242" s="1" t="s">
        <v>1619</v>
      </c>
      <c r="B242" s="1" t="s">
        <v>1620</v>
      </c>
      <c r="C242" s="1" t="s">
        <v>1096</v>
      </c>
      <c r="D242" s="1" t="s">
        <v>1097</v>
      </c>
      <c r="E242" s="1" t="s">
        <v>727</v>
      </c>
      <c r="F242" s="1" t="s">
        <v>1126</v>
      </c>
      <c r="G242" s="1" t="s">
        <v>1098</v>
      </c>
      <c r="H242" s="1" t="s">
        <v>1099</v>
      </c>
      <c r="I242" s="1" t="s">
        <v>264</v>
      </c>
      <c r="J242" s="1" t="s">
        <v>264</v>
      </c>
      <c r="K242" s="1" t="s">
        <v>264</v>
      </c>
      <c r="L242" s="1" t="s">
        <v>559</v>
      </c>
      <c r="M242" s="1" t="s">
        <v>108</v>
      </c>
      <c r="N242" s="1" t="s">
        <v>729</v>
      </c>
      <c r="O242" s="1" t="s">
        <v>728</v>
      </c>
      <c r="P242" s="1" t="s">
        <v>728</v>
      </c>
      <c r="Q242" s="1" t="s">
        <v>264</v>
      </c>
      <c r="R242" s="1" t="s">
        <v>1100</v>
      </c>
      <c r="S242" s="1" t="s">
        <v>1128</v>
      </c>
      <c r="T242" s="1" t="s">
        <v>1129</v>
      </c>
      <c r="U242" s="1" t="s">
        <v>1130</v>
      </c>
      <c r="V242" s="1" t="s">
        <v>1130</v>
      </c>
      <c r="W242" s="1" t="s">
        <v>264</v>
      </c>
    </row>
    <row r="243" spans="1:23">
      <c r="A243" s="1" t="s">
        <v>1621</v>
      </c>
      <c r="B243" s="1" t="s">
        <v>1622</v>
      </c>
      <c r="C243" s="1" t="s">
        <v>1096</v>
      </c>
      <c r="D243" s="1" t="s">
        <v>1097</v>
      </c>
      <c r="E243" s="1" t="s">
        <v>758</v>
      </c>
      <c r="F243" s="1" t="s">
        <v>1126</v>
      </c>
      <c r="G243" s="1" t="s">
        <v>1098</v>
      </c>
      <c r="H243" s="1" t="s">
        <v>1099</v>
      </c>
      <c r="I243" s="1" t="s">
        <v>264</v>
      </c>
      <c r="J243" s="1" t="s">
        <v>264</v>
      </c>
      <c r="K243" s="1" t="s">
        <v>264</v>
      </c>
      <c r="L243" s="1" t="s">
        <v>559</v>
      </c>
      <c r="M243" s="1" t="s">
        <v>108</v>
      </c>
      <c r="N243" s="1" t="s">
        <v>729</v>
      </c>
      <c r="O243" s="1" t="s">
        <v>759</v>
      </c>
      <c r="P243" s="1" t="s">
        <v>759</v>
      </c>
      <c r="Q243" s="1" t="s">
        <v>264</v>
      </c>
      <c r="R243" s="1" t="s">
        <v>1100</v>
      </c>
      <c r="S243" s="1" t="s">
        <v>1154</v>
      </c>
      <c r="T243" s="1" t="s">
        <v>1129</v>
      </c>
      <c r="U243" s="1" t="s">
        <v>1155</v>
      </c>
      <c r="V243" s="1" t="s">
        <v>1155</v>
      </c>
      <c r="W243" s="1" t="s">
        <v>264</v>
      </c>
    </row>
    <row r="244" spans="1:23">
      <c r="A244" s="1" t="s">
        <v>1623</v>
      </c>
      <c r="B244" s="1" t="s">
        <v>1624</v>
      </c>
      <c r="C244" s="1" t="s">
        <v>1096</v>
      </c>
      <c r="D244" s="1" t="s">
        <v>1097</v>
      </c>
      <c r="E244" s="1" t="s">
        <v>760</v>
      </c>
      <c r="F244" s="1" t="s">
        <v>1126</v>
      </c>
      <c r="G244" s="1" t="s">
        <v>1098</v>
      </c>
      <c r="H244" s="1" t="s">
        <v>1099</v>
      </c>
      <c r="I244" s="1" t="s">
        <v>264</v>
      </c>
      <c r="J244" s="1" t="s">
        <v>264</v>
      </c>
      <c r="K244" s="1" t="s">
        <v>264</v>
      </c>
      <c r="L244" s="1" t="s">
        <v>559</v>
      </c>
      <c r="M244" s="1" t="s">
        <v>108</v>
      </c>
      <c r="N244" s="1" t="s">
        <v>729</v>
      </c>
      <c r="O244" s="1" t="s">
        <v>761</v>
      </c>
      <c r="P244" s="1" t="s">
        <v>761</v>
      </c>
      <c r="Q244" s="1" t="s">
        <v>264</v>
      </c>
      <c r="R244" s="1" t="s">
        <v>1100</v>
      </c>
      <c r="S244" s="1" t="s">
        <v>1154</v>
      </c>
      <c r="T244" s="1" t="s">
        <v>1129</v>
      </c>
      <c r="U244" s="1" t="s">
        <v>1155</v>
      </c>
      <c r="V244" s="1" t="s">
        <v>1155</v>
      </c>
      <c r="W244" s="1" t="s">
        <v>264</v>
      </c>
    </row>
    <row r="245" spans="1:23">
      <c r="A245" s="1" t="s">
        <v>1625</v>
      </c>
      <c r="B245" s="1" t="s">
        <v>1626</v>
      </c>
      <c r="C245" s="1" t="s">
        <v>1096</v>
      </c>
      <c r="D245" s="1" t="s">
        <v>1097</v>
      </c>
      <c r="E245" s="1" t="s">
        <v>727</v>
      </c>
      <c r="F245" s="1" t="s">
        <v>1126</v>
      </c>
      <c r="G245" s="1" t="s">
        <v>1098</v>
      </c>
      <c r="H245" s="1" t="s">
        <v>1099</v>
      </c>
      <c r="I245" s="1" t="s">
        <v>264</v>
      </c>
      <c r="J245" s="1" t="s">
        <v>264</v>
      </c>
      <c r="K245" s="1" t="s">
        <v>264</v>
      </c>
      <c r="L245" s="1" t="s">
        <v>559</v>
      </c>
      <c r="M245" s="1" t="s">
        <v>108</v>
      </c>
      <c r="N245" s="1" t="s">
        <v>729</v>
      </c>
      <c r="O245" s="1" t="s">
        <v>728</v>
      </c>
      <c r="P245" s="1" t="s">
        <v>728</v>
      </c>
      <c r="Q245" s="1" t="s">
        <v>264</v>
      </c>
      <c r="R245" s="1" t="s">
        <v>1100</v>
      </c>
      <c r="S245" s="1" t="s">
        <v>1154</v>
      </c>
      <c r="T245" s="1" t="s">
        <v>1129</v>
      </c>
      <c r="U245" s="1" t="s">
        <v>1155</v>
      </c>
      <c r="V245" s="1" t="s">
        <v>1155</v>
      </c>
      <c r="W245" s="1" t="s">
        <v>264</v>
      </c>
    </row>
    <row r="246" spans="1:23">
      <c r="A246" s="1" t="s">
        <v>1627</v>
      </c>
      <c r="B246" s="1" t="s">
        <v>1628</v>
      </c>
      <c r="C246" s="1" t="s">
        <v>1096</v>
      </c>
      <c r="D246" s="1" t="s">
        <v>1097</v>
      </c>
      <c r="E246" s="1" t="s">
        <v>750</v>
      </c>
      <c r="F246" s="1" t="s">
        <v>1126</v>
      </c>
      <c r="G246" s="1" t="s">
        <v>1098</v>
      </c>
      <c r="H246" s="1" t="s">
        <v>1099</v>
      </c>
      <c r="I246" s="1" t="s">
        <v>264</v>
      </c>
      <c r="J246" s="1" t="s">
        <v>264</v>
      </c>
      <c r="K246" s="1" t="s">
        <v>264</v>
      </c>
      <c r="L246" s="1" t="s">
        <v>559</v>
      </c>
      <c r="M246" s="1" t="s">
        <v>108</v>
      </c>
      <c r="N246" s="1" t="s">
        <v>729</v>
      </c>
      <c r="O246" s="1" t="s">
        <v>751</v>
      </c>
      <c r="P246" s="1" t="s">
        <v>751</v>
      </c>
      <c r="Q246" s="1" t="s">
        <v>264</v>
      </c>
      <c r="R246" s="1" t="s">
        <v>1100</v>
      </c>
      <c r="S246" s="1" t="s">
        <v>1154</v>
      </c>
      <c r="T246" s="1" t="s">
        <v>1129</v>
      </c>
      <c r="U246" s="1" t="s">
        <v>1155</v>
      </c>
      <c r="V246" s="1" t="s">
        <v>1155</v>
      </c>
      <c r="W246" s="1" t="s">
        <v>264</v>
      </c>
    </row>
    <row r="247" spans="1:23">
      <c r="A247" s="1" t="s">
        <v>1629</v>
      </c>
      <c r="B247" s="1" t="s">
        <v>1630</v>
      </c>
      <c r="C247" s="1" t="s">
        <v>1096</v>
      </c>
      <c r="D247" s="1" t="s">
        <v>1097</v>
      </c>
      <c r="E247" s="1" t="s">
        <v>1631</v>
      </c>
      <c r="F247" s="1" t="s">
        <v>1126</v>
      </c>
      <c r="G247" s="1" t="s">
        <v>1098</v>
      </c>
      <c r="H247" s="1" t="s">
        <v>1099</v>
      </c>
      <c r="I247" s="1" t="s">
        <v>264</v>
      </c>
      <c r="J247" s="1" t="s">
        <v>264</v>
      </c>
      <c r="K247" s="1" t="s">
        <v>264</v>
      </c>
      <c r="L247" s="1" t="s">
        <v>559</v>
      </c>
      <c r="M247" s="1" t="s">
        <v>108</v>
      </c>
      <c r="N247" s="1" t="s">
        <v>729</v>
      </c>
      <c r="O247" s="1" t="s">
        <v>753</v>
      </c>
      <c r="P247" s="1" t="s">
        <v>264</v>
      </c>
      <c r="Q247" s="1" t="s">
        <v>264</v>
      </c>
      <c r="R247" s="1" t="s">
        <v>1100</v>
      </c>
      <c r="S247" s="1" t="s">
        <v>1154</v>
      </c>
      <c r="T247" s="1" t="s">
        <v>1129</v>
      </c>
      <c r="U247" s="1" t="s">
        <v>1155</v>
      </c>
      <c r="V247" s="1" t="s">
        <v>1155</v>
      </c>
      <c r="W247" s="1" t="s">
        <v>264</v>
      </c>
    </row>
    <row r="248" spans="1:23">
      <c r="A248" s="1" t="s">
        <v>1632</v>
      </c>
      <c r="B248" s="1" t="s">
        <v>1633</v>
      </c>
      <c r="C248" s="1" t="s">
        <v>1096</v>
      </c>
      <c r="D248" s="1" t="s">
        <v>1097</v>
      </c>
      <c r="E248" s="1" t="s">
        <v>727</v>
      </c>
      <c r="F248" s="1" t="s">
        <v>1126</v>
      </c>
      <c r="G248" s="1" t="s">
        <v>1098</v>
      </c>
      <c r="H248" s="1" t="s">
        <v>1099</v>
      </c>
      <c r="I248" s="1" t="s">
        <v>264</v>
      </c>
      <c r="J248" s="1" t="s">
        <v>264</v>
      </c>
      <c r="K248" s="1" t="s">
        <v>264</v>
      </c>
      <c r="L248" s="1" t="s">
        <v>559</v>
      </c>
      <c r="M248" s="1" t="s">
        <v>108</v>
      </c>
      <c r="N248" s="1" t="s">
        <v>729</v>
      </c>
      <c r="O248" s="1" t="s">
        <v>728</v>
      </c>
      <c r="P248" s="1" t="s">
        <v>728</v>
      </c>
      <c r="Q248" s="1" t="s">
        <v>264</v>
      </c>
      <c r="R248" s="1" t="s">
        <v>1100</v>
      </c>
      <c r="S248" s="1" t="s">
        <v>1128</v>
      </c>
      <c r="T248" s="1" t="s">
        <v>1129</v>
      </c>
      <c r="U248" s="1" t="s">
        <v>1130</v>
      </c>
      <c r="V248" s="1" t="s">
        <v>1130</v>
      </c>
      <c r="W248" s="1" t="s">
        <v>264</v>
      </c>
    </row>
    <row r="249" spans="1:23">
      <c r="A249" s="1" t="s">
        <v>1634</v>
      </c>
      <c r="B249" s="1" t="s">
        <v>1635</v>
      </c>
      <c r="C249" s="1" t="s">
        <v>1096</v>
      </c>
      <c r="D249" s="1" t="s">
        <v>1097</v>
      </c>
      <c r="E249" s="1" t="s">
        <v>787</v>
      </c>
      <c r="F249" s="1" t="s">
        <v>1126</v>
      </c>
      <c r="G249" s="1" t="s">
        <v>1098</v>
      </c>
      <c r="H249" s="1" t="s">
        <v>1099</v>
      </c>
      <c r="I249" s="1" t="s">
        <v>264</v>
      </c>
      <c r="J249" s="1" t="s">
        <v>264</v>
      </c>
      <c r="K249" s="1" t="s">
        <v>264</v>
      </c>
      <c r="L249" s="1" t="s">
        <v>559</v>
      </c>
      <c r="M249" s="1" t="s">
        <v>108</v>
      </c>
      <c r="N249" s="1" t="s">
        <v>789</v>
      </c>
      <c r="O249" s="1" t="s">
        <v>789</v>
      </c>
      <c r="P249" s="1" t="s">
        <v>788</v>
      </c>
      <c r="Q249" s="1" t="s">
        <v>264</v>
      </c>
      <c r="R249" s="1" t="s">
        <v>1100</v>
      </c>
      <c r="S249" s="1" t="s">
        <v>1147</v>
      </c>
      <c r="T249" s="1" t="s">
        <v>1129</v>
      </c>
      <c r="U249" s="1" t="s">
        <v>1103</v>
      </c>
      <c r="V249" s="1" t="s">
        <v>1103</v>
      </c>
      <c r="W249" s="1" t="s">
        <v>264</v>
      </c>
    </row>
    <row r="250" spans="1:23">
      <c r="A250" s="1" t="s">
        <v>1636</v>
      </c>
      <c r="B250" s="1" t="s">
        <v>1637</v>
      </c>
      <c r="C250" s="1" t="s">
        <v>1096</v>
      </c>
      <c r="D250" s="1" t="s">
        <v>1097</v>
      </c>
      <c r="E250" s="1" t="s">
        <v>790</v>
      </c>
      <c r="F250" s="1" t="s">
        <v>1126</v>
      </c>
      <c r="G250" s="1" t="s">
        <v>1098</v>
      </c>
      <c r="H250" s="1" t="s">
        <v>1099</v>
      </c>
      <c r="I250" s="1" t="s">
        <v>264</v>
      </c>
      <c r="J250" s="1" t="s">
        <v>264</v>
      </c>
      <c r="K250" s="1" t="s">
        <v>264</v>
      </c>
      <c r="L250" s="1" t="s">
        <v>559</v>
      </c>
      <c r="M250" s="1" t="s">
        <v>108</v>
      </c>
      <c r="N250" s="1" t="s">
        <v>789</v>
      </c>
      <c r="O250" s="1" t="s">
        <v>789</v>
      </c>
      <c r="P250" s="1" t="s">
        <v>791</v>
      </c>
      <c r="Q250" s="1" t="s">
        <v>264</v>
      </c>
      <c r="R250" s="1" t="s">
        <v>1100</v>
      </c>
      <c r="S250" s="1" t="s">
        <v>1154</v>
      </c>
      <c r="T250" s="1" t="s">
        <v>1129</v>
      </c>
      <c r="U250" s="1" t="s">
        <v>1155</v>
      </c>
      <c r="V250" s="1" t="s">
        <v>1155</v>
      </c>
      <c r="W250" s="1" t="s">
        <v>264</v>
      </c>
    </row>
    <row r="251" spans="1:23">
      <c r="A251" s="1" t="s">
        <v>1638</v>
      </c>
      <c r="B251" s="1" t="s">
        <v>1639</v>
      </c>
      <c r="C251" s="1" t="s">
        <v>1096</v>
      </c>
      <c r="D251" s="1" t="s">
        <v>1097</v>
      </c>
      <c r="E251" s="1" t="s">
        <v>792</v>
      </c>
      <c r="F251" s="1" t="s">
        <v>1126</v>
      </c>
      <c r="G251" s="1" t="s">
        <v>1098</v>
      </c>
      <c r="H251" s="1" t="s">
        <v>1099</v>
      </c>
      <c r="I251" s="1" t="s">
        <v>264</v>
      </c>
      <c r="J251" s="1" t="s">
        <v>264</v>
      </c>
      <c r="K251" s="1" t="s">
        <v>264</v>
      </c>
      <c r="L251" s="1" t="s">
        <v>559</v>
      </c>
      <c r="M251" s="1" t="s">
        <v>108</v>
      </c>
      <c r="N251" s="1" t="s">
        <v>789</v>
      </c>
      <c r="O251" s="1" t="s">
        <v>789</v>
      </c>
      <c r="P251" s="1" t="s">
        <v>793</v>
      </c>
      <c r="Q251" s="1" t="s">
        <v>264</v>
      </c>
      <c r="R251" s="1" t="s">
        <v>1100</v>
      </c>
      <c r="S251" s="1" t="s">
        <v>1154</v>
      </c>
      <c r="T251" s="1" t="s">
        <v>1129</v>
      </c>
      <c r="U251" s="1" t="s">
        <v>1155</v>
      </c>
      <c r="V251" s="1" t="s">
        <v>1155</v>
      </c>
      <c r="W251" s="1" t="s">
        <v>264</v>
      </c>
    </row>
    <row r="252" spans="1:23">
      <c r="A252" s="1" t="s">
        <v>1640</v>
      </c>
      <c r="B252" s="1" t="s">
        <v>1641</v>
      </c>
      <c r="C252" s="1" t="s">
        <v>1096</v>
      </c>
      <c r="D252" s="1" t="s">
        <v>1097</v>
      </c>
      <c r="E252" s="1" t="s">
        <v>787</v>
      </c>
      <c r="F252" s="1" t="s">
        <v>1126</v>
      </c>
      <c r="G252" s="1" t="s">
        <v>1098</v>
      </c>
      <c r="H252" s="1" t="s">
        <v>1099</v>
      </c>
      <c r="I252" s="1" t="s">
        <v>264</v>
      </c>
      <c r="J252" s="1" t="s">
        <v>264</v>
      </c>
      <c r="K252" s="1" t="s">
        <v>264</v>
      </c>
      <c r="L252" s="1" t="s">
        <v>559</v>
      </c>
      <c r="M252" s="1" t="s">
        <v>108</v>
      </c>
      <c r="N252" s="1" t="s">
        <v>789</v>
      </c>
      <c r="O252" s="1" t="s">
        <v>789</v>
      </c>
      <c r="P252" s="1" t="s">
        <v>788</v>
      </c>
      <c r="Q252" s="1" t="s">
        <v>264</v>
      </c>
      <c r="R252" s="1" t="s">
        <v>1100</v>
      </c>
      <c r="S252" s="1" t="s">
        <v>1147</v>
      </c>
      <c r="T252" s="1" t="s">
        <v>1129</v>
      </c>
      <c r="U252" s="1" t="s">
        <v>1103</v>
      </c>
      <c r="V252" s="1" t="s">
        <v>1103</v>
      </c>
      <c r="W252" s="1" t="s">
        <v>264</v>
      </c>
    </row>
    <row r="253" spans="1:23">
      <c r="A253" s="1" t="s">
        <v>1642</v>
      </c>
      <c r="B253" s="1" t="s">
        <v>1643</v>
      </c>
      <c r="C253" s="1" t="s">
        <v>1096</v>
      </c>
      <c r="D253" s="1" t="s">
        <v>1097</v>
      </c>
      <c r="E253" s="1" t="s">
        <v>787</v>
      </c>
      <c r="F253" s="1" t="s">
        <v>1126</v>
      </c>
      <c r="G253" s="1" t="s">
        <v>1098</v>
      </c>
      <c r="H253" s="1" t="s">
        <v>1099</v>
      </c>
      <c r="I253" s="1" t="s">
        <v>264</v>
      </c>
      <c r="J253" s="1" t="s">
        <v>264</v>
      </c>
      <c r="K253" s="1" t="s">
        <v>264</v>
      </c>
      <c r="L253" s="1" t="s">
        <v>559</v>
      </c>
      <c r="M253" s="1" t="s">
        <v>108</v>
      </c>
      <c r="N253" s="1" t="s">
        <v>789</v>
      </c>
      <c r="O253" s="1" t="s">
        <v>789</v>
      </c>
      <c r="P253" s="1" t="s">
        <v>788</v>
      </c>
      <c r="Q253" s="1" t="s">
        <v>264</v>
      </c>
      <c r="R253" s="1" t="s">
        <v>1100</v>
      </c>
      <c r="S253" s="1" t="s">
        <v>1154</v>
      </c>
      <c r="T253" s="1" t="s">
        <v>1129</v>
      </c>
      <c r="U253" s="1" t="s">
        <v>1155</v>
      </c>
      <c r="V253" s="1" t="s">
        <v>1155</v>
      </c>
      <c r="W253" s="1" t="s">
        <v>264</v>
      </c>
    </row>
    <row r="254" spans="1:23">
      <c r="A254" s="1" t="s">
        <v>1644</v>
      </c>
      <c r="B254" s="1" t="s">
        <v>1645</v>
      </c>
      <c r="C254" s="1" t="s">
        <v>1096</v>
      </c>
      <c r="D254" s="1" t="s">
        <v>1097</v>
      </c>
      <c r="E254" s="1" t="s">
        <v>796</v>
      </c>
      <c r="F254" s="1" t="s">
        <v>1126</v>
      </c>
      <c r="G254" s="1" t="s">
        <v>1098</v>
      </c>
      <c r="H254" s="1" t="s">
        <v>1099</v>
      </c>
      <c r="I254" s="1" t="s">
        <v>264</v>
      </c>
      <c r="J254" s="1" t="s">
        <v>264</v>
      </c>
      <c r="K254" s="1" t="s">
        <v>264</v>
      </c>
      <c r="L254" s="1" t="s">
        <v>559</v>
      </c>
      <c r="M254" s="1" t="s">
        <v>108</v>
      </c>
      <c r="N254" s="1" t="s">
        <v>789</v>
      </c>
      <c r="O254" s="1" t="s">
        <v>789</v>
      </c>
      <c r="P254" s="1" t="s">
        <v>797</v>
      </c>
      <c r="Q254" s="1" t="s">
        <v>264</v>
      </c>
      <c r="R254" s="1" t="s">
        <v>1100</v>
      </c>
      <c r="S254" s="1" t="s">
        <v>1154</v>
      </c>
      <c r="T254" s="1" t="s">
        <v>1129</v>
      </c>
      <c r="U254" s="1" t="s">
        <v>1155</v>
      </c>
      <c r="V254" s="1" t="s">
        <v>1155</v>
      </c>
      <c r="W254" s="1" t="s">
        <v>264</v>
      </c>
    </row>
    <row r="255" spans="1:23">
      <c r="A255" s="1" t="s">
        <v>1646</v>
      </c>
      <c r="B255" s="1" t="s">
        <v>1647</v>
      </c>
      <c r="C255" s="1" t="s">
        <v>1096</v>
      </c>
      <c r="D255" s="1" t="s">
        <v>1097</v>
      </c>
      <c r="E255" s="1" t="s">
        <v>798</v>
      </c>
      <c r="F255" s="1" t="s">
        <v>1126</v>
      </c>
      <c r="G255" s="1" t="s">
        <v>1098</v>
      </c>
      <c r="H255" s="1" t="s">
        <v>1099</v>
      </c>
      <c r="I255" s="1" t="s">
        <v>264</v>
      </c>
      <c r="J255" s="1" t="s">
        <v>264</v>
      </c>
      <c r="K255" s="1" t="s">
        <v>264</v>
      </c>
      <c r="L255" s="1" t="s">
        <v>559</v>
      </c>
      <c r="M255" s="1" t="s">
        <v>108</v>
      </c>
      <c r="N255" s="1" t="s">
        <v>789</v>
      </c>
      <c r="O255" s="1" t="s">
        <v>789</v>
      </c>
      <c r="P255" s="1" t="s">
        <v>799</v>
      </c>
      <c r="Q255" s="1" t="s">
        <v>264</v>
      </c>
      <c r="R255" s="1" t="s">
        <v>1100</v>
      </c>
      <c r="S255" s="1" t="s">
        <v>1147</v>
      </c>
      <c r="T255" s="1" t="s">
        <v>1129</v>
      </c>
      <c r="U255" s="1" t="s">
        <v>1103</v>
      </c>
      <c r="V255" s="1" t="s">
        <v>1103</v>
      </c>
      <c r="W255" s="1" t="s">
        <v>264</v>
      </c>
    </row>
    <row r="256" spans="1:23">
      <c r="A256" s="1" t="s">
        <v>1648</v>
      </c>
      <c r="B256" s="1" t="s">
        <v>1649</v>
      </c>
      <c r="C256" s="1" t="s">
        <v>1096</v>
      </c>
      <c r="D256" s="1" t="s">
        <v>1097</v>
      </c>
      <c r="E256" s="1" t="s">
        <v>808</v>
      </c>
      <c r="F256" s="1" t="s">
        <v>1126</v>
      </c>
      <c r="G256" s="1" t="s">
        <v>1098</v>
      </c>
      <c r="H256" s="1" t="s">
        <v>1099</v>
      </c>
      <c r="I256" s="1" t="s">
        <v>264</v>
      </c>
      <c r="J256" s="1" t="s">
        <v>264</v>
      </c>
      <c r="K256" s="1" t="s">
        <v>264</v>
      </c>
      <c r="L256" s="1" t="s">
        <v>559</v>
      </c>
      <c r="M256" s="1" t="s">
        <v>108</v>
      </c>
      <c r="N256" s="1" t="s">
        <v>789</v>
      </c>
      <c r="O256" s="1" t="s">
        <v>789</v>
      </c>
      <c r="P256" s="1" t="s">
        <v>809</v>
      </c>
      <c r="Q256" s="1" t="s">
        <v>264</v>
      </c>
      <c r="R256" s="1" t="s">
        <v>1100</v>
      </c>
      <c r="S256" s="1" t="s">
        <v>1154</v>
      </c>
      <c r="T256" s="1" t="s">
        <v>1129</v>
      </c>
      <c r="U256" s="1" t="s">
        <v>1155</v>
      </c>
      <c r="V256" s="1" t="s">
        <v>1155</v>
      </c>
      <c r="W256" s="1" t="s">
        <v>264</v>
      </c>
    </row>
    <row r="257" spans="1:23">
      <c r="A257" s="1" t="s">
        <v>1650</v>
      </c>
      <c r="B257" s="1" t="s">
        <v>1651</v>
      </c>
      <c r="C257" s="1" t="s">
        <v>1096</v>
      </c>
      <c r="D257" s="1" t="s">
        <v>1097</v>
      </c>
      <c r="E257" s="1" t="s">
        <v>802</v>
      </c>
      <c r="F257" s="1" t="s">
        <v>1126</v>
      </c>
      <c r="G257" s="1" t="s">
        <v>1098</v>
      </c>
      <c r="H257" s="1" t="s">
        <v>1099</v>
      </c>
      <c r="I257" s="1" t="s">
        <v>264</v>
      </c>
      <c r="J257" s="1" t="s">
        <v>264</v>
      </c>
      <c r="K257" s="1" t="s">
        <v>264</v>
      </c>
      <c r="L257" s="1" t="s">
        <v>559</v>
      </c>
      <c r="M257" s="1" t="s">
        <v>108</v>
      </c>
      <c r="N257" s="1" t="s">
        <v>789</v>
      </c>
      <c r="O257" s="1" t="s">
        <v>789</v>
      </c>
      <c r="P257" s="1" t="s">
        <v>803</v>
      </c>
      <c r="Q257" s="1" t="s">
        <v>264</v>
      </c>
      <c r="R257" s="1" t="s">
        <v>1100</v>
      </c>
      <c r="S257" s="1" t="s">
        <v>1154</v>
      </c>
      <c r="T257" s="1" t="s">
        <v>1129</v>
      </c>
      <c r="U257" s="1" t="s">
        <v>1155</v>
      </c>
      <c r="V257" s="1" t="s">
        <v>1155</v>
      </c>
      <c r="W257" s="1" t="s">
        <v>264</v>
      </c>
    </row>
    <row r="258" spans="1:23">
      <c r="A258" s="1" t="s">
        <v>1652</v>
      </c>
      <c r="B258" s="1" t="s">
        <v>1653</v>
      </c>
      <c r="C258" s="1" t="s">
        <v>1096</v>
      </c>
      <c r="D258" s="1" t="s">
        <v>1097</v>
      </c>
      <c r="E258" s="1" t="s">
        <v>804</v>
      </c>
      <c r="F258" s="1" t="s">
        <v>1126</v>
      </c>
      <c r="G258" s="1" t="s">
        <v>1098</v>
      </c>
      <c r="H258" s="1" t="s">
        <v>1099</v>
      </c>
      <c r="I258" s="1" t="s">
        <v>264</v>
      </c>
      <c r="J258" s="1" t="s">
        <v>264</v>
      </c>
      <c r="K258" s="1" t="s">
        <v>264</v>
      </c>
      <c r="L258" s="1" t="s">
        <v>559</v>
      </c>
      <c r="M258" s="1" t="s">
        <v>108</v>
      </c>
      <c r="N258" s="1" t="s">
        <v>789</v>
      </c>
      <c r="O258" s="1" t="s">
        <v>789</v>
      </c>
      <c r="P258" s="1" t="s">
        <v>805</v>
      </c>
      <c r="Q258" s="1" t="s">
        <v>264</v>
      </c>
      <c r="R258" s="1" t="s">
        <v>1100</v>
      </c>
      <c r="S258" s="1" t="s">
        <v>1154</v>
      </c>
      <c r="T258" s="1" t="s">
        <v>1129</v>
      </c>
      <c r="U258" s="1" t="s">
        <v>1155</v>
      </c>
      <c r="V258" s="1" t="s">
        <v>1155</v>
      </c>
      <c r="W258" s="1" t="s">
        <v>264</v>
      </c>
    </row>
    <row r="259" spans="1:23">
      <c r="A259" s="1" t="s">
        <v>1654</v>
      </c>
      <c r="B259" s="1" t="s">
        <v>1655</v>
      </c>
      <c r="C259" s="1" t="s">
        <v>1096</v>
      </c>
      <c r="D259" s="1" t="s">
        <v>1097</v>
      </c>
      <c r="E259" s="1" t="s">
        <v>787</v>
      </c>
      <c r="F259" s="1" t="s">
        <v>1126</v>
      </c>
      <c r="G259" s="1" t="s">
        <v>1098</v>
      </c>
      <c r="H259" s="1" t="s">
        <v>1099</v>
      </c>
      <c r="I259" s="1" t="s">
        <v>264</v>
      </c>
      <c r="J259" s="1" t="s">
        <v>264</v>
      </c>
      <c r="K259" s="1" t="s">
        <v>264</v>
      </c>
      <c r="L259" s="1" t="s">
        <v>559</v>
      </c>
      <c r="M259" s="1" t="s">
        <v>108</v>
      </c>
      <c r="N259" s="1" t="s">
        <v>789</v>
      </c>
      <c r="O259" s="1" t="s">
        <v>789</v>
      </c>
      <c r="P259" s="1" t="s">
        <v>788</v>
      </c>
      <c r="Q259" s="1" t="s">
        <v>264</v>
      </c>
      <c r="R259" s="1" t="s">
        <v>1100</v>
      </c>
      <c r="S259" s="1" t="s">
        <v>1154</v>
      </c>
      <c r="T259" s="1" t="s">
        <v>1129</v>
      </c>
      <c r="U259" s="1" t="s">
        <v>1155</v>
      </c>
      <c r="V259" s="1" t="s">
        <v>1155</v>
      </c>
      <c r="W259" s="1" t="s">
        <v>264</v>
      </c>
    </row>
    <row r="260" spans="1:23">
      <c r="A260" s="1" t="s">
        <v>1656</v>
      </c>
      <c r="B260" s="1" t="s">
        <v>1657</v>
      </c>
      <c r="C260" s="1" t="s">
        <v>1096</v>
      </c>
      <c r="D260" s="1" t="s">
        <v>1097</v>
      </c>
      <c r="E260" s="1" t="s">
        <v>836</v>
      </c>
      <c r="F260" s="1" t="s">
        <v>1126</v>
      </c>
      <c r="G260" s="1" t="s">
        <v>1098</v>
      </c>
      <c r="H260" s="1" t="s">
        <v>1099</v>
      </c>
      <c r="I260" s="1" t="s">
        <v>264</v>
      </c>
      <c r="J260" s="1" t="s">
        <v>264</v>
      </c>
      <c r="K260" s="1" t="s">
        <v>264</v>
      </c>
      <c r="L260" s="1" t="s">
        <v>559</v>
      </c>
      <c r="M260" s="1" t="s">
        <v>108</v>
      </c>
      <c r="N260" s="1" t="s">
        <v>838</v>
      </c>
      <c r="O260" s="1" t="s">
        <v>838</v>
      </c>
      <c r="P260" s="1" t="s">
        <v>837</v>
      </c>
      <c r="Q260" s="1" t="s">
        <v>264</v>
      </c>
      <c r="R260" s="1" t="s">
        <v>1100</v>
      </c>
      <c r="S260" s="1" t="s">
        <v>1147</v>
      </c>
      <c r="T260" s="1" t="s">
        <v>1129</v>
      </c>
      <c r="U260" s="1" t="s">
        <v>1103</v>
      </c>
      <c r="V260" s="1" t="s">
        <v>1103</v>
      </c>
      <c r="W260" s="1" t="s">
        <v>264</v>
      </c>
    </row>
    <row r="261" spans="1:23">
      <c r="A261" s="1" t="s">
        <v>1658</v>
      </c>
      <c r="B261" s="1" t="s">
        <v>1659</v>
      </c>
      <c r="C261" s="1" t="s">
        <v>1096</v>
      </c>
      <c r="D261" s="1" t="s">
        <v>1097</v>
      </c>
      <c r="E261" s="1" t="s">
        <v>841</v>
      </c>
      <c r="F261" s="1" t="s">
        <v>1126</v>
      </c>
      <c r="G261" s="1" t="s">
        <v>1098</v>
      </c>
      <c r="H261" s="1" t="s">
        <v>1099</v>
      </c>
      <c r="I261" s="1" t="s">
        <v>264</v>
      </c>
      <c r="J261" s="1" t="s">
        <v>264</v>
      </c>
      <c r="K261" s="1" t="s">
        <v>264</v>
      </c>
      <c r="L261" s="1" t="s">
        <v>559</v>
      </c>
      <c r="M261" s="1" t="s">
        <v>108</v>
      </c>
      <c r="N261" s="1" t="s">
        <v>838</v>
      </c>
      <c r="O261" s="1" t="s">
        <v>838</v>
      </c>
      <c r="P261" s="1" t="s">
        <v>842</v>
      </c>
      <c r="Q261" s="1" t="s">
        <v>264</v>
      </c>
      <c r="R261" s="1" t="s">
        <v>1100</v>
      </c>
      <c r="S261" s="1" t="s">
        <v>1147</v>
      </c>
      <c r="T261" s="1" t="s">
        <v>1129</v>
      </c>
      <c r="U261" s="1" t="s">
        <v>1103</v>
      </c>
      <c r="V261" s="1" t="s">
        <v>1103</v>
      </c>
      <c r="W261" s="1" t="s">
        <v>264</v>
      </c>
    </row>
    <row r="262" spans="1:23">
      <c r="A262" s="1" t="s">
        <v>1660</v>
      </c>
      <c r="B262" s="1" t="s">
        <v>1661</v>
      </c>
      <c r="C262" s="1" t="s">
        <v>1096</v>
      </c>
      <c r="D262" s="1" t="s">
        <v>1097</v>
      </c>
      <c r="E262" s="1" t="s">
        <v>847</v>
      </c>
      <c r="F262" s="1" t="s">
        <v>1126</v>
      </c>
      <c r="G262" s="1" t="s">
        <v>1098</v>
      </c>
      <c r="H262" s="1" t="s">
        <v>1099</v>
      </c>
      <c r="I262" s="1" t="s">
        <v>264</v>
      </c>
      <c r="J262" s="1" t="s">
        <v>264</v>
      </c>
      <c r="K262" s="1" t="s">
        <v>264</v>
      </c>
      <c r="L262" s="1" t="s">
        <v>559</v>
      </c>
      <c r="M262" s="1" t="s">
        <v>108</v>
      </c>
      <c r="N262" s="1" t="s">
        <v>838</v>
      </c>
      <c r="O262" s="1" t="s">
        <v>838</v>
      </c>
      <c r="P262" s="1" t="s">
        <v>848</v>
      </c>
      <c r="Q262" s="1" t="s">
        <v>264</v>
      </c>
      <c r="R262" s="1" t="s">
        <v>1100</v>
      </c>
      <c r="S262" s="1" t="s">
        <v>1147</v>
      </c>
      <c r="T262" s="1" t="s">
        <v>1129</v>
      </c>
      <c r="U262" s="1" t="s">
        <v>1103</v>
      </c>
      <c r="V262" s="1" t="s">
        <v>1103</v>
      </c>
      <c r="W262" s="1" t="s">
        <v>264</v>
      </c>
    </row>
    <row r="263" spans="1:23">
      <c r="A263" s="1" t="s">
        <v>1662</v>
      </c>
      <c r="B263" s="1" t="s">
        <v>1663</v>
      </c>
      <c r="C263" s="1" t="s">
        <v>1096</v>
      </c>
      <c r="D263" s="1" t="s">
        <v>1097</v>
      </c>
      <c r="E263" s="1" t="s">
        <v>849</v>
      </c>
      <c r="F263" s="1" t="s">
        <v>1126</v>
      </c>
      <c r="G263" s="1" t="s">
        <v>1098</v>
      </c>
      <c r="H263" s="1" t="s">
        <v>1099</v>
      </c>
      <c r="I263" s="1" t="s">
        <v>264</v>
      </c>
      <c r="J263" s="1" t="s">
        <v>264</v>
      </c>
      <c r="K263" s="1" t="s">
        <v>264</v>
      </c>
      <c r="L263" s="1" t="s">
        <v>559</v>
      </c>
      <c r="M263" s="1" t="s">
        <v>108</v>
      </c>
      <c r="N263" s="1" t="s">
        <v>838</v>
      </c>
      <c r="O263" s="1" t="s">
        <v>838</v>
      </c>
      <c r="P263" s="1" t="s">
        <v>850</v>
      </c>
      <c r="Q263" s="1" t="s">
        <v>264</v>
      </c>
      <c r="R263" s="1" t="s">
        <v>1100</v>
      </c>
      <c r="S263" s="1" t="s">
        <v>1154</v>
      </c>
      <c r="T263" s="1" t="s">
        <v>1129</v>
      </c>
      <c r="U263" s="1" t="s">
        <v>1155</v>
      </c>
      <c r="V263" s="1" t="s">
        <v>1155</v>
      </c>
      <c r="W263" s="1" t="s">
        <v>264</v>
      </c>
    </row>
    <row r="264" spans="1:23">
      <c r="A264" s="1" t="s">
        <v>1664</v>
      </c>
      <c r="B264" s="1" t="s">
        <v>1665</v>
      </c>
      <c r="C264" s="1" t="s">
        <v>1096</v>
      </c>
      <c r="D264" s="1" t="s">
        <v>1097</v>
      </c>
      <c r="E264" s="1" t="s">
        <v>851</v>
      </c>
      <c r="F264" s="1" t="s">
        <v>1126</v>
      </c>
      <c r="G264" s="1" t="s">
        <v>1098</v>
      </c>
      <c r="H264" s="1" t="s">
        <v>1099</v>
      </c>
      <c r="I264" s="1" t="s">
        <v>264</v>
      </c>
      <c r="J264" s="1" t="s">
        <v>264</v>
      </c>
      <c r="K264" s="1" t="s">
        <v>264</v>
      </c>
      <c r="L264" s="1" t="s">
        <v>559</v>
      </c>
      <c r="M264" s="1" t="s">
        <v>108</v>
      </c>
      <c r="N264" s="1" t="s">
        <v>838</v>
      </c>
      <c r="O264" s="1" t="s">
        <v>838</v>
      </c>
      <c r="P264" s="1" t="s">
        <v>852</v>
      </c>
      <c r="Q264" s="1" t="s">
        <v>264</v>
      </c>
      <c r="R264" s="1" t="s">
        <v>1100</v>
      </c>
      <c r="S264" s="1" t="s">
        <v>1154</v>
      </c>
      <c r="T264" s="1" t="s">
        <v>1129</v>
      </c>
      <c r="U264" s="1" t="s">
        <v>1155</v>
      </c>
      <c r="V264" s="1" t="s">
        <v>1155</v>
      </c>
      <c r="W264" s="1" t="s">
        <v>264</v>
      </c>
    </row>
    <row r="265" spans="1:23">
      <c r="A265" s="1" t="s">
        <v>1666</v>
      </c>
      <c r="B265" s="1" t="s">
        <v>1667</v>
      </c>
      <c r="C265" s="1" t="s">
        <v>1096</v>
      </c>
      <c r="D265" s="1" t="s">
        <v>1097</v>
      </c>
      <c r="E265" s="1" t="s">
        <v>836</v>
      </c>
      <c r="F265" s="1" t="s">
        <v>1126</v>
      </c>
      <c r="G265" s="1" t="s">
        <v>1098</v>
      </c>
      <c r="H265" s="1" t="s">
        <v>1099</v>
      </c>
      <c r="I265" s="1" t="s">
        <v>264</v>
      </c>
      <c r="J265" s="1" t="s">
        <v>264</v>
      </c>
      <c r="K265" s="1" t="s">
        <v>264</v>
      </c>
      <c r="L265" s="1" t="s">
        <v>559</v>
      </c>
      <c r="M265" s="1" t="s">
        <v>108</v>
      </c>
      <c r="N265" s="1" t="s">
        <v>838</v>
      </c>
      <c r="O265" s="1" t="s">
        <v>838</v>
      </c>
      <c r="P265" s="1" t="s">
        <v>837</v>
      </c>
      <c r="Q265" s="1" t="s">
        <v>264</v>
      </c>
      <c r="R265" s="1" t="s">
        <v>1100</v>
      </c>
      <c r="S265" s="1" t="s">
        <v>1147</v>
      </c>
      <c r="T265" s="1" t="s">
        <v>1129</v>
      </c>
      <c r="U265" s="1" t="s">
        <v>1103</v>
      </c>
      <c r="V265" s="1" t="s">
        <v>1103</v>
      </c>
      <c r="W265" s="1" t="s">
        <v>264</v>
      </c>
    </row>
    <row r="266" spans="1:23">
      <c r="A266" s="1" t="s">
        <v>1668</v>
      </c>
      <c r="B266" s="1" t="s">
        <v>1669</v>
      </c>
      <c r="C266" s="1" t="s">
        <v>1096</v>
      </c>
      <c r="D266" s="1" t="s">
        <v>1097</v>
      </c>
      <c r="E266" s="1" t="s">
        <v>853</v>
      </c>
      <c r="F266" s="1" t="s">
        <v>1126</v>
      </c>
      <c r="G266" s="1" t="s">
        <v>1098</v>
      </c>
      <c r="H266" s="1" t="s">
        <v>1099</v>
      </c>
      <c r="I266" s="1" t="s">
        <v>264</v>
      </c>
      <c r="J266" s="1" t="s">
        <v>264</v>
      </c>
      <c r="K266" s="1" t="s">
        <v>264</v>
      </c>
      <c r="L266" s="1" t="s">
        <v>559</v>
      </c>
      <c r="M266" s="1" t="s">
        <v>108</v>
      </c>
      <c r="N266" s="1" t="s">
        <v>838</v>
      </c>
      <c r="O266" s="1" t="s">
        <v>838</v>
      </c>
      <c r="P266" s="1" t="s">
        <v>854</v>
      </c>
      <c r="Q266" s="1" t="s">
        <v>264</v>
      </c>
      <c r="R266" s="1" t="s">
        <v>1100</v>
      </c>
      <c r="S266" s="1" t="s">
        <v>1147</v>
      </c>
      <c r="T266" s="1" t="s">
        <v>1129</v>
      </c>
      <c r="U266" s="1" t="s">
        <v>1103</v>
      </c>
      <c r="V266" s="1" t="s">
        <v>1103</v>
      </c>
      <c r="W266" s="1" t="s">
        <v>264</v>
      </c>
    </row>
    <row r="267" spans="1:23">
      <c r="A267" s="1" t="s">
        <v>1670</v>
      </c>
      <c r="B267" s="1" t="s">
        <v>1671</v>
      </c>
      <c r="C267" s="1" t="s">
        <v>1096</v>
      </c>
      <c r="D267" s="1" t="s">
        <v>1097</v>
      </c>
      <c r="E267" s="1" t="s">
        <v>853</v>
      </c>
      <c r="F267" s="1" t="s">
        <v>1126</v>
      </c>
      <c r="G267" s="1" t="s">
        <v>1098</v>
      </c>
      <c r="H267" s="1" t="s">
        <v>1099</v>
      </c>
      <c r="I267" s="1" t="s">
        <v>264</v>
      </c>
      <c r="J267" s="1" t="s">
        <v>264</v>
      </c>
      <c r="K267" s="1" t="s">
        <v>264</v>
      </c>
      <c r="L267" s="1" t="s">
        <v>559</v>
      </c>
      <c r="M267" s="1" t="s">
        <v>108</v>
      </c>
      <c r="N267" s="1" t="s">
        <v>838</v>
      </c>
      <c r="O267" s="1" t="s">
        <v>838</v>
      </c>
      <c r="P267" s="1" t="s">
        <v>854</v>
      </c>
      <c r="Q267" s="1" t="s">
        <v>264</v>
      </c>
      <c r="R267" s="1" t="s">
        <v>1100</v>
      </c>
      <c r="S267" s="1" t="s">
        <v>1147</v>
      </c>
      <c r="T267" s="1" t="s">
        <v>1129</v>
      </c>
      <c r="U267" s="1" t="s">
        <v>1103</v>
      </c>
      <c r="V267" s="1" t="s">
        <v>1103</v>
      </c>
      <c r="W267" s="1" t="s">
        <v>264</v>
      </c>
    </row>
    <row r="268" spans="1:23">
      <c r="A268" s="1" t="s">
        <v>1672</v>
      </c>
      <c r="B268" s="1" t="s">
        <v>1673</v>
      </c>
      <c r="C268" s="1" t="s">
        <v>1096</v>
      </c>
      <c r="D268" s="1" t="s">
        <v>1097</v>
      </c>
      <c r="E268" s="1" t="s">
        <v>855</v>
      </c>
      <c r="F268" s="1" t="s">
        <v>1126</v>
      </c>
      <c r="G268" s="1" t="s">
        <v>1098</v>
      </c>
      <c r="H268" s="1" t="s">
        <v>1099</v>
      </c>
      <c r="I268" s="1" t="s">
        <v>264</v>
      </c>
      <c r="J268" s="1" t="s">
        <v>264</v>
      </c>
      <c r="K268" s="1" t="s">
        <v>264</v>
      </c>
      <c r="L268" s="1" t="s">
        <v>559</v>
      </c>
      <c r="M268" s="1" t="s">
        <v>108</v>
      </c>
      <c r="N268" s="1" t="s">
        <v>838</v>
      </c>
      <c r="O268" s="1" t="s">
        <v>838</v>
      </c>
      <c r="P268" s="1" t="s">
        <v>856</v>
      </c>
      <c r="Q268" s="1" t="s">
        <v>264</v>
      </c>
      <c r="R268" s="1" t="s">
        <v>1100</v>
      </c>
      <c r="S268" s="1" t="s">
        <v>1128</v>
      </c>
      <c r="T268" s="1" t="s">
        <v>1129</v>
      </c>
      <c r="U268" s="1" t="s">
        <v>1130</v>
      </c>
      <c r="V268" s="1" t="s">
        <v>1130</v>
      </c>
      <c r="W268" s="1" t="s">
        <v>264</v>
      </c>
    </row>
    <row r="269" spans="1:23">
      <c r="A269" s="1" t="s">
        <v>1674</v>
      </c>
      <c r="B269" s="1" t="s">
        <v>1675</v>
      </c>
      <c r="C269" s="1" t="s">
        <v>1096</v>
      </c>
      <c r="D269" s="1" t="s">
        <v>1097</v>
      </c>
      <c r="E269" s="1" t="s">
        <v>857</v>
      </c>
      <c r="F269" s="1" t="s">
        <v>1126</v>
      </c>
      <c r="G269" s="1" t="s">
        <v>1098</v>
      </c>
      <c r="H269" s="1" t="s">
        <v>1099</v>
      </c>
      <c r="I269" s="1" t="s">
        <v>264</v>
      </c>
      <c r="J269" s="1" t="s">
        <v>264</v>
      </c>
      <c r="K269" s="1" t="s">
        <v>264</v>
      </c>
      <c r="L269" s="1" t="s">
        <v>559</v>
      </c>
      <c r="M269" s="1" t="s">
        <v>108</v>
      </c>
      <c r="N269" s="1" t="s">
        <v>838</v>
      </c>
      <c r="O269" s="1" t="s">
        <v>838</v>
      </c>
      <c r="P269" s="1" t="s">
        <v>858</v>
      </c>
      <c r="Q269" s="1" t="s">
        <v>264</v>
      </c>
      <c r="R269" s="1" t="s">
        <v>1100</v>
      </c>
      <c r="S269" s="1" t="s">
        <v>1154</v>
      </c>
      <c r="T269" s="1" t="s">
        <v>1129</v>
      </c>
      <c r="U269" s="1" t="s">
        <v>1155</v>
      </c>
      <c r="V269" s="1" t="s">
        <v>1155</v>
      </c>
      <c r="W269" s="1" t="s">
        <v>264</v>
      </c>
    </row>
    <row r="270" spans="1:23">
      <c r="A270" s="1" t="s">
        <v>1676</v>
      </c>
      <c r="B270" s="1" t="s">
        <v>1677</v>
      </c>
      <c r="C270" s="1" t="s">
        <v>1096</v>
      </c>
      <c r="D270" s="1" t="s">
        <v>1097</v>
      </c>
      <c r="E270" s="1" t="s">
        <v>861</v>
      </c>
      <c r="F270" s="1" t="s">
        <v>1126</v>
      </c>
      <c r="G270" s="1" t="s">
        <v>1098</v>
      </c>
      <c r="H270" s="1" t="s">
        <v>1099</v>
      </c>
      <c r="I270" s="1" t="s">
        <v>264</v>
      </c>
      <c r="J270" s="1" t="s">
        <v>264</v>
      </c>
      <c r="K270" s="1" t="s">
        <v>264</v>
      </c>
      <c r="L270" s="1" t="s">
        <v>559</v>
      </c>
      <c r="M270" s="1" t="s">
        <v>108</v>
      </c>
      <c r="N270" s="1" t="s">
        <v>838</v>
      </c>
      <c r="O270" s="1" t="s">
        <v>838</v>
      </c>
      <c r="P270" s="1" t="s">
        <v>862</v>
      </c>
      <c r="Q270" s="1" t="s">
        <v>264</v>
      </c>
      <c r="R270" s="1" t="s">
        <v>1100</v>
      </c>
      <c r="S270" s="1" t="s">
        <v>1154</v>
      </c>
      <c r="T270" s="1" t="s">
        <v>1129</v>
      </c>
      <c r="U270" s="1" t="s">
        <v>1155</v>
      </c>
      <c r="V270" s="1" t="s">
        <v>1155</v>
      </c>
      <c r="W270" s="1" t="s">
        <v>264</v>
      </c>
    </row>
    <row r="271" spans="1:23">
      <c r="A271" s="1" t="s">
        <v>1678</v>
      </c>
      <c r="B271" s="1" t="s">
        <v>1679</v>
      </c>
      <c r="C271" s="1" t="s">
        <v>1096</v>
      </c>
      <c r="D271" s="1" t="s">
        <v>1097</v>
      </c>
      <c r="E271" s="1" t="s">
        <v>859</v>
      </c>
      <c r="F271" s="1" t="s">
        <v>1126</v>
      </c>
      <c r="G271" s="1" t="s">
        <v>1098</v>
      </c>
      <c r="H271" s="1" t="s">
        <v>1099</v>
      </c>
      <c r="I271" s="1" t="s">
        <v>264</v>
      </c>
      <c r="J271" s="1" t="s">
        <v>264</v>
      </c>
      <c r="K271" s="1" t="s">
        <v>264</v>
      </c>
      <c r="L271" s="1" t="s">
        <v>559</v>
      </c>
      <c r="M271" s="1" t="s">
        <v>108</v>
      </c>
      <c r="N271" s="1" t="s">
        <v>838</v>
      </c>
      <c r="O271" s="1" t="s">
        <v>838</v>
      </c>
      <c r="P271" s="1" t="s">
        <v>860</v>
      </c>
      <c r="Q271" s="1" t="s">
        <v>264</v>
      </c>
      <c r="R271" s="1" t="s">
        <v>1100</v>
      </c>
      <c r="S271" s="1" t="s">
        <v>1154</v>
      </c>
      <c r="T271" s="1" t="s">
        <v>1129</v>
      </c>
      <c r="U271" s="1" t="s">
        <v>1155</v>
      </c>
      <c r="V271" s="1" t="s">
        <v>1155</v>
      </c>
      <c r="W271" s="1" t="s">
        <v>264</v>
      </c>
    </row>
    <row r="272" spans="1:23">
      <c r="A272" s="1" t="s">
        <v>1680</v>
      </c>
      <c r="B272" s="1" t="s">
        <v>1681</v>
      </c>
      <c r="C272" s="1" t="s">
        <v>1096</v>
      </c>
      <c r="D272" s="1" t="s">
        <v>1097</v>
      </c>
      <c r="E272" s="1" t="s">
        <v>922</v>
      </c>
      <c r="F272" s="1" t="s">
        <v>1126</v>
      </c>
      <c r="G272" s="1" t="s">
        <v>1098</v>
      </c>
      <c r="H272" s="1" t="s">
        <v>1099</v>
      </c>
      <c r="I272" s="1" t="s">
        <v>264</v>
      </c>
      <c r="J272" s="1" t="s">
        <v>264</v>
      </c>
      <c r="K272" s="1" t="s">
        <v>264</v>
      </c>
      <c r="L272" s="1" t="s">
        <v>559</v>
      </c>
      <c r="M272" s="1" t="s">
        <v>108</v>
      </c>
      <c r="N272" s="1" t="s">
        <v>911</v>
      </c>
      <c r="O272" s="1" t="s">
        <v>911</v>
      </c>
      <c r="P272" s="1" t="s">
        <v>923</v>
      </c>
      <c r="Q272" s="1" t="s">
        <v>264</v>
      </c>
      <c r="R272" s="1" t="s">
        <v>1100</v>
      </c>
      <c r="S272" s="1" t="s">
        <v>1106</v>
      </c>
      <c r="T272" s="1" t="s">
        <v>1129</v>
      </c>
      <c r="U272" s="1" t="s">
        <v>1108</v>
      </c>
      <c r="V272" s="1" t="s">
        <v>1108</v>
      </c>
      <c r="W272" s="1" t="s">
        <v>264</v>
      </c>
    </row>
    <row r="273" spans="1:23">
      <c r="A273" s="1" t="s">
        <v>1682</v>
      </c>
      <c r="B273" s="1" t="s">
        <v>1683</v>
      </c>
      <c r="C273" s="1" t="s">
        <v>1096</v>
      </c>
      <c r="D273" s="1" t="s">
        <v>1097</v>
      </c>
      <c r="E273" s="1" t="s">
        <v>914</v>
      </c>
      <c r="F273" s="1" t="s">
        <v>1126</v>
      </c>
      <c r="G273" s="1" t="s">
        <v>1098</v>
      </c>
      <c r="H273" s="1" t="s">
        <v>1099</v>
      </c>
      <c r="I273" s="1" t="s">
        <v>264</v>
      </c>
      <c r="J273" s="1" t="s">
        <v>264</v>
      </c>
      <c r="K273" s="1" t="s">
        <v>264</v>
      </c>
      <c r="L273" s="1" t="s">
        <v>559</v>
      </c>
      <c r="M273" s="1" t="s">
        <v>108</v>
      </c>
      <c r="N273" s="1" t="s">
        <v>911</v>
      </c>
      <c r="O273" s="1" t="s">
        <v>911</v>
      </c>
      <c r="P273" s="1" t="s">
        <v>915</v>
      </c>
      <c r="Q273" s="1" t="s">
        <v>264</v>
      </c>
      <c r="R273" s="1" t="s">
        <v>1100</v>
      </c>
      <c r="S273" s="1" t="s">
        <v>1154</v>
      </c>
      <c r="T273" s="1" t="s">
        <v>1129</v>
      </c>
      <c r="U273" s="1" t="s">
        <v>1155</v>
      </c>
      <c r="V273" s="1" t="s">
        <v>1155</v>
      </c>
      <c r="W273" s="1" t="s">
        <v>264</v>
      </c>
    </row>
    <row r="274" spans="1:23">
      <c r="A274" s="1" t="s">
        <v>1684</v>
      </c>
      <c r="B274" s="1" t="s">
        <v>1685</v>
      </c>
      <c r="C274" s="1" t="s">
        <v>1096</v>
      </c>
      <c r="D274" s="1" t="s">
        <v>1097</v>
      </c>
      <c r="E274" s="1" t="s">
        <v>918</v>
      </c>
      <c r="F274" s="1" t="s">
        <v>1126</v>
      </c>
      <c r="G274" s="1" t="s">
        <v>1098</v>
      </c>
      <c r="H274" s="1" t="s">
        <v>1099</v>
      </c>
      <c r="I274" s="1" t="s">
        <v>264</v>
      </c>
      <c r="J274" s="1" t="s">
        <v>264</v>
      </c>
      <c r="K274" s="1" t="s">
        <v>264</v>
      </c>
      <c r="L274" s="1" t="s">
        <v>559</v>
      </c>
      <c r="M274" s="1" t="s">
        <v>108</v>
      </c>
      <c r="N274" s="1" t="s">
        <v>911</v>
      </c>
      <c r="O274" s="1" t="s">
        <v>911</v>
      </c>
      <c r="P274" s="1" t="s">
        <v>919</v>
      </c>
      <c r="Q274" s="1" t="s">
        <v>264</v>
      </c>
      <c r="R274" s="1" t="s">
        <v>1100</v>
      </c>
      <c r="S274" s="1" t="s">
        <v>1154</v>
      </c>
      <c r="T274" s="1" t="s">
        <v>1129</v>
      </c>
      <c r="U274" s="1" t="s">
        <v>1155</v>
      </c>
      <c r="V274" s="1" t="s">
        <v>1155</v>
      </c>
      <c r="W274" s="1" t="s">
        <v>264</v>
      </c>
    </row>
    <row r="275" spans="1:23">
      <c r="A275" s="1" t="s">
        <v>1686</v>
      </c>
      <c r="B275" s="1" t="s">
        <v>1687</v>
      </c>
      <c r="C275" s="1" t="s">
        <v>1096</v>
      </c>
      <c r="D275" s="1" t="s">
        <v>1097</v>
      </c>
      <c r="E275" s="1" t="s">
        <v>922</v>
      </c>
      <c r="F275" s="1" t="s">
        <v>1126</v>
      </c>
      <c r="G275" s="1" t="s">
        <v>1098</v>
      </c>
      <c r="H275" s="1" t="s">
        <v>1099</v>
      </c>
      <c r="I275" s="1" t="s">
        <v>264</v>
      </c>
      <c r="J275" s="1" t="s">
        <v>264</v>
      </c>
      <c r="K275" s="1" t="s">
        <v>264</v>
      </c>
      <c r="L275" s="1" t="s">
        <v>559</v>
      </c>
      <c r="M275" s="1" t="s">
        <v>108</v>
      </c>
      <c r="N275" s="1" t="s">
        <v>911</v>
      </c>
      <c r="O275" s="1" t="s">
        <v>911</v>
      </c>
      <c r="P275" s="1" t="s">
        <v>923</v>
      </c>
      <c r="Q275" s="1" t="s">
        <v>264</v>
      </c>
      <c r="R275" s="1" t="s">
        <v>1100</v>
      </c>
      <c r="S275" s="1" t="s">
        <v>1147</v>
      </c>
      <c r="T275" s="1" t="s">
        <v>1129</v>
      </c>
      <c r="U275" s="1" t="s">
        <v>1103</v>
      </c>
      <c r="V275" s="1" t="s">
        <v>1103</v>
      </c>
      <c r="W275" s="1" t="s">
        <v>264</v>
      </c>
    </row>
    <row r="276" spans="1:23">
      <c r="A276" s="1" t="s">
        <v>1688</v>
      </c>
      <c r="B276" s="1" t="s">
        <v>1689</v>
      </c>
      <c r="C276" s="1" t="s">
        <v>1096</v>
      </c>
      <c r="D276" s="1" t="s">
        <v>1097</v>
      </c>
      <c r="E276" s="1" t="s">
        <v>920</v>
      </c>
      <c r="F276" s="1" t="s">
        <v>1126</v>
      </c>
      <c r="G276" s="1" t="s">
        <v>1098</v>
      </c>
      <c r="H276" s="1" t="s">
        <v>1099</v>
      </c>
      <c r="I276" s="1" t="s">
        <v>264</v>
      </c>
      <c r="J276" s="1" t="s">
        <v>264</v>
      </c>
      <c r="K276" s="1" t="s">
        <v>264</v>
      </c>
      <c r="L276" s="1" t="s">
        <v>559</v>
      </c>
      <c r="M276" s="1" t="s">
        <v>108</v>
      </c>
      <c r="N276" s="1" t="s">
        <v>911</v>
      </c>
      <c r="O276" s="1" t="s">
        <v>911</v>
      </c>
      <c r="P276" s="1" t="s">
        <v>921</v>
      </c>
      <c r="Q276" s="1" t="s">
        <v>264</v>
      </c>
      <c r="R276" s="1" t="s">
        <v>1100</v>
      </c>
      <c r="S276" s="1" t="s">
        <v>1154</v>
      </c>
      <c r="T276" s="1" t="s">
        <v>1129</v>
      </c>
      <c r="U276" s="1" t="s">
        <v>1155</v>
      </c>
      <c r="V276" s="1" t="s">
        <v>1155</v>
      </c>
      <c r="W276" s="1" t="s">
        <v>264</v>
      </c>
    </row>
    <row r="277" spans="1:23">
      <c r="A277" s="1" t="s">
        <v>1690</v>
      </c>
      <c r="B277" s="1" t="s">
        <v>1691</v>
      </c>
      <c r="C277" s="1" t="s">
        <v>1096</v>
      </c>
      <c r="D277" s="1" t="s">
        <v>1097</v>
      </c>
      <c r="E277" s="1" t="s">
        <v>922</v>
      </c>
      <c r="F277" s="1" t="s">
        <v>1126</v>
      </c>
      <c r="G277" s="1" t="s">
        <v>1098</v>
      </c>
      <c r="H277" s="1" t="s">
        <v>1099</v>
      </c>
      <c r="I277" s="1" t="s">
        <v>264</v>
      </c>
      <c r="J277" s="1" t="s">
        <v>264</v>
      </c>
      <c r="K277" s="1" t="s">
        <v>264</v>
      </c>
      <c r="L277" s="1" t="s">
        <v>559</v>
      </c>
      <c r="M277" s="1" t="s">
        <v>108</v>
      </c>
      <c r="N277" s="1" t="s">
        <v>911</v>
      </c>
      <c r="O277" s="1" t="s">
        <v>911</v>
      </c>
      <c r="P277" s="1" t="s">
        <v>923</v>
      </c>
      <c r="Q277" s="1" t="s">
        <v>264</v>
      </c>
      <c r="R277" s="1" t="s">
        <v>1100</v>
      </c>
      <c r="S277" s="1" t="s">
        <v>1154</v>
      </c>
      <c r="T277" s="1" t="s">
        <v>1129</v>
      </c>
      <c r="U277" s="1" t="s">
        <v>1155</v>
      </c>
      <c r="V277" s="1" t="s">
        <v>1155</v>
      </c>
      <c r="W277" s="1" t="s">
        <v>264</v>
      </c>
    </row>
    <row r="278" spans="1:23">
      <c r="A278" s="1" t="s">
        <v>1692</v>
      </c>
      <c r="B278" s="1" t="s">
        <v>1693</v>
      </c>
      <c r="C278" s="1" t="s">
        <v>1096</v>
      </c>
      <c r="D278" s="1" t="s">
        <v>1097</v>
      </c>
      <c r="E278" s="1" t="s">
        <v>924</v>
      </c>
      <c r="F278" s="1" t="s">
        <v>1126</v>
      </c>
      <c r="G278" s="1" t="s">
        <v>1098</v>
      </c>
      <c r="H278" s="1" t="s">
        <v>1099</v>
      </c>
      <c r="I278" s="1" t="s">
        <v>264</v>
      </c>
      <c r="J278" s="1" t="s">
        <v>264</v>
      </c>
      <c r="K278" s="1" t="s">
        <v>264</v>
      </c>
      <c r="L278" s="1" t="s">
        <v>559</v>
      </c>
      <c r="M278" s="1" t="s">
        <v>108</v>
      </c>
      <c r="N278" s="1" t="s">
        <v>911</v>
      </c>
      <c r="O278" s="1" t="s">
        <v>911</v>
      </c>
      <c r="P278" s="1" t="s">
        <v>925</v>
      </c>
      <c r="Q278" s="1" t="s">
        <v>264</v>
      </c>
      <c r="R278" s="1" t="s">
        <v>1100</v>
      </c>
      <c r="S278" s="1" t="s">
        <v>1154</v>
      </c>
      <c r="T278" s="1" t="s">
        <v>1129</v>
      </c>
      <c r="U278" s="1" t="s">
        <v>1155</v>
      </c>
      <c r="V278" s="1" t="s">
        <v>1155</v>
      </c>
      <c r="W278" s="1" t="s">
        <v>264</v>
      </c>
    </row>
    <row r="279" spans="1:23">
      <c r="A279" s="1" t="s">
        <v>1694</v>
      </c>
      <c r="B279" s="1" t="s">
        <v>1695</v>
      </c>
      <c r="C279" s="1" t="s">
        <v>1096</v>
      </c>
      <c r="D279" s="1" t="s">
        <v>1097</v>
      </c>
      <c r="E279" s="1" t="s">
        <v>926</v>
      </c>
      <c r="F279" s="1" t="s">
        <v>1126</v>
      </c>
      <c r="G279" s="1" t="s">
        <v>1098</v>
      </c>
      <c r="H279" s="1" t="s">
        <v>1099</v>
      </c>
      <c r="I279" s="1" t="s">
        <v>264</v>
      </c>
      <c r="J279" s="1" t="s">
        <v>264</v>
      </c>
      <c r="K279" s="1" t="s">
        <v>264</v>
      </c>
      <c r="L279" s="1" t="s">
        <v>559</v>
      </c>
      <c r="M279" s="1" t="s">
        <v>108</v>
      </c>
      <c r="N279" s="1" t="s">
        <v>911</v>
      </c>
      <c r="O279" s="1" t="s">
        <v>911</v>
      </c>
      <c r="P279" s="1" t="s">
        <v>927</v>
      </c>
      <c r="Q279" s="1" t="s">
        <v>264</v>
      </c>
      <c r="R279" s="1" t="s">
        <v>1100</v>
      </c>
      <c r="S279" s="1" t="s">
        <v>1154</v>
      </c>
      <c r="T279" s="1" t="s">
        <v>1129</v>
      </c>
      <c r="U279" s="1" t="s">
        <v>1155</v>
      </c>
      <c r="V279" s="1" t="s">
        <v>1155</v>
      </c>
      <c r="W279" s="1" t="s">
        <v>264</v>
      </c>
    </row>
    <row r="280" spans="1:23">
      <c r="A280" s="1" t="s">
        <v>1696</v>
      </c>
      <c r="B280" s="1" t="s">
        <v>1697</v>
      </c>
      <c r="C280" s="1" t="s">
        <v>1096</v>
      </c>
      <c r="D280" s="1" t="s">
        <v>1097</v>
      </c>
      <c r="E280" s="1" t="s">
        <v>928</v>
      </c>
      <c r="F280" s="1" t="s">
        <v>1126</v>
      </c>
      <c r="G280" s="1" t="s">
        <v>1098</v>
      </c>
      <c r="H280" s="1" t="s">
        <v>1099</v>
      </c>
      <c r="I280" s="1" t="s">
        <v>264</v>
      </c>
      <c r="J280" s="1" t="s">
        <v>264</v>
      </c>
      <c r="K280" s="1" t="s">
        <v>264</v>
      </c>
      <c r="L280" s="1" t="s">
        <v>559</v>
      </c>
      <c r="M280" s="1" t="s">
        <v>108</v>
      </c>
      <c r="N280" s="1" t="s">
        <v>911</v>
      </c>
      <c r="O280" s="1" t="s">
        <v>911</v>
      </c>
      <c r="P280" s="1" t="s">
        <v>929</v>
      </c>
      <c r="Q280" s="1" t="s">
        <v>264</v>
      </c>
      <c r="R280" s="1" t="s">
        <v>1100</v>
      </c>
      <c r="S280" s="1" t="s">
        <v>1154</v>
      </c>
      <c r="T280" s="1" t="s">
        <v>1129</v>
      </c>
      <c r="U280" s="1" t="s">
        <v>1155</v>
      </c>
      <c r="V280" s="1" t="s">
        <v>1155</v>
      </c>
      <c r="W280" s="1" t="s">
        <v>264</v>
      </c>
    </row>
    <row r="281" spans="1:23">
      <c r="A281" s="1" t="s">
        <v>1698</v>
      </c>
      <c r="B281" s="1" t="s">
        <v>1699</v>
      </c>
      <c r="C281" s="1" t="s">
        <v>1096</v>
      </c>
      <c r="D281" s="1" t="s">
        <v>1097</v>
      </c>
      <c r="E281" s="1" t="s">
        <v>930</v>
      </c>
      <c r="F281" s="1" t="s">
        <v>1126</v>
      </c>
      <c r="G281" s="1" t="s">
        <v>1098</v>
      </c>
      <c r="H281" s="1" t="s">
        <v>1099</v>
      </c>
      <c r="I281" s="1" t="s">
        <v>264</v>
      </c>
      <c r="J281" s="1" t="s">
        <v>264</v>
      </c>
      <c r="K281" s="1" t="s">
        <v>264</v>
      </c>
      <c r="L281" s="1" t="s">
        <v>559</v>
      </c>
      <c r="M281" s="1" t="s">
        <v>108</v>
      </c>
      <c r="N281" s="1" t="s">
        <v>911</v>
      </c>
      <c r="O281" s="1" t="s">
        <v>911</v>
      </c>
      <c r="P281" s="1" t="s">
        <v>931</v>
      </c>
      <c r="Q281" s="1" t="s">
        <v>264</v>
      </c>
      <c r="R281" s="1" t="s">
        <v>1100</v>
      </c>
      <c r="S281" s="1" t="s">
        <v>1154</v>
      </c>
      <c r="T281" s="1" t="s">
        <v>1129</v>
      </c>
      <c r="U281" s="1" t="s">
        <v>1155</v>
      </c>
      <c r="V281" s="1" t="s">
        <v>1155</v>
      </c>
      <c r="W281" s="1" t="s">
        <v>264</v>
      </c>
    </row>
    <row r="282" spans="1:23">
      <c r="A282" s="1" t="s">
        <v>1700</v>
      </c>
      <c r="B282" s="1" t="s">
        <v>1701</v>
      </c>
      <c r="C282" s="1" t="s">
        <v>1096</v>
      </c>
      <c r="D282" s="1" t="s">
        <v>1097</v>
      </c>
      <c r="E282" s="1" t="s">
        <v>932</v>
      </c>
      <c r="F282" s="1" t="s">
        <v>1126</v>
      </c>
      <c r="G282" s="1" t="s">
        <v>1098</v>
      </c>
      <c r="H282" s="1" t="s">
        <v>1099</v>
      </c>
      <c r="I282" s="1" t="s">
        <v>264</v>
      </c>
      <c r="J282" s="1" t="s">
        <v>264</v>
      </c>
      <c r="K282" s="1" t="s">
        <v>264</v>
      </c>
      <c r="L282" s="1" t="s">
        <v>559</v>
      </c>
      <c r="M282" s="1" t="s">
        <v>108</v>
      </c>
      <c r="N282" s="1" t="s">
        <v>911</v>
      </c>
      <c r="O282" s="1" t="s">
        <v>911</v>
      </c>
      <c r="P282" s="1" t="s">
        <v>933</v>
      </c>
      <c r="Q282" s="1" t="s">
        <v>264</v>
      </c>
      <c r="R282" s="1" t="s">
        <v>1100</v>
      </c>
      <c r="S282" s="1" t="s">
        <v>1154</v>
      </c>
      <c r="T282" s="1" t="s">
        <v>1129</v>
      </c>
      <c r="U282" s="1" t="s">
        <v>1155</v>
      </c>
      <c r="V282" s="1" t="s">
        <v>1155</v>
      </c>
      <c r="W282" s="1" t="s">
        <v>264</v>
      </c>
    </row>
    <row r="283" spans="1:23">
      <c r="A283" s="1" t="s">
        <v>1702</v>
      </c>
      <c r="B283" s="1" t="s">
        <v>1703</v>
      </c>
      <c r="C283" s="1" t="s">
        <v>1096</v>
      </c>
      <c r="D283" s="1" t="s">
        <v>1097</v>
      </c>
      <c r="E283" s="1" t="s">
        <v>934</v>
      </c>
      <c r="F283" s="1" t="s">
        <v>1126</v>
      </c>
      <c r="G283" s="1" t="s">
        <v>1098</v>
      </c>
      <c r="H283" s="1" t="s">
        <v>1099</v>
      </c>
      <c r="I283" s="1" t="s">
        <v>264</v>
      </c>
      <c r="J283" s="1" t="s">
        <v>264</v>
      </c>
      <c r="K283" s="1" t="s">
        <v>264</v>
      </c>
      <c r="L283" s="1" t="s">
        <v>559</v>
      </c>
      <c r="M283" s="1" t="s">
        <v>108</v>
      </c>
      <c r="N283" s="1" t="s">
        <v>911</v>
      </c>
      <c r="O283" s="1" t="s">
        <v>911</v>
      </c>
      <c r="P283" s="1" t="s">
        <v>935</v>
      </c>
      <c r="Q283" s="1" t="s">
        <v>264</v>
      </c>
      <c r="R283" s="1" t="s">
        <v>1100</v>
      </c>
      <c r="S283" s="1" t="s">
        <v>1154</v>
      </c>
      <c r="T283" s="1" t="s">
        <v>1129</v>
      </c>
      <c r="U283" s="1" t="s">
        <v>1155</v>
      </c>
      <c r="V283" s="1" t="s">
        <v>1155</v>
      </c>
      <c r="W283" s="1" t="s">
        <v>264</v>
      </c>
    </row>
    <row r="284" spans="1:23">
      <c r="A284" s="1" t="s">
        <v>1704</v>
      </c>
      <c r="B284" s="1" t="s">
        <v>1705</v>
      </c>
      <c r="C284" s="1" t="s">
        <v>1096</v>
      </c>
      <c r="D284" s="1" t="s">
        <v>1097</v>
      </c>
      <c r="E284" s="1" t="s">
        <v>922</v>
      </c>
      <c r="F284" s="1" t="s">
        <v>1126</v>
      </c>
      <c r="G284" s="1" t="s">
        <v>1098</v>
      </c>
      <c r="H284" s="1" t="s">
        <v>1099</v>
      </c>
      <c r="I284" s="1" t="s">
        <v>264</v>
      </c>
      <c r="J284" s="1" t="s">
        <v>264</v>
      </c>
      <c r="K284" s="1" t="s">
        <v>264</v>
      </c>
      <c r="L284" s="1" t="s">
        <v>559</v>
      </c>
      <c r="M284" s="1" t="s">
        <v>108</v>
      </c>
      <c r="N284" s="1" t="s">
        <v>911</v>
      </c>
      <c r="O284" s="1" t="s">
        <v>911</v>
      </c>
      <c r="P284" s="1" t="s">
        <v>923</v>
      </c>
      <c r="Q284" s="1" t="s">
        <v>264</v>
      </c>
      <c r="R284" s="1" t="s">
        <v>1100</v>
      </c>
      <c r="S284" s="1" t="s">
        <v>1106</v>
      </c>
      <c r="T284" s="1" t="s">
        <v>1129</v>
      </c>
      <c r="U284" s="1" t="s">
        <v>1108</v>
      </c>
      <c r="V284" s="1" t="s">
        <v>1108</v>
      </c>
      <c r="W284" s="1" t="s">
        <v>264</v>
      </c>
    </row>
    <row r="285" spans="1:23">
      <c r="A285" s="1" t="s">
        <v>1706</v>
      </c>
      <c r="B285" s="1" t="s">
        <v>1707</v>
      </c>
      <c r="C285" s="1" t="s">
        <v>1096</v>
      </c>
      <c r="D285" s="1" t="s">
        <v>1097</v>
      </c>
      <c r="E285" s="1" t="s">
        <v>916</v>
      </c>
      <c r="F285" s="1" t="s">
        <v>1126</v>
      </c>
      <c r="G285" s="1" t="s">
        <v>1098</v>
      </c>
      <c r="H285" s="1" t="s">
        <v>1099</v>
      </c>
      <c r="I285" s="1" t="s">
        <v>264</v>
      </c>
      <c r="J285" s="1" t="s">
        <v>264</v>
      </c>
      <c r="K285" s="1" t="s">
        <v>264</v>
      </c>
      <c r="L285" s="1" t="s">
        <v>559</v>
      </c>
      <c r="M285" s="1" t="s">
        <v>108</v>
      </c>
      <c r="N285" s="1" t="s">
        <v>911</v>
      </c>
      <c r="O285" s="1" t="s">
        <v>911</v>
      </c>
      <c r="P285" s="1" t="s">
        <v>917</v>
      </c>
      <c r="Q285" s="1" t="s">
        <v>264</v>
      </c>
      <c r="R285" s="1" t="s">
        <v>1100</v>
      </c>
      <c r="S285" s="1" t="s">
        <v>1154</v>
      </c>
      <c r="T285" s="1" t="s">
        <v>1129</v>
      </c>
      <c r="U285" s="1" t="s">
        <v>1155</v>
      </c>
      <c r="V285" s="1" t="s">
        <v>1155</v>
      </c>
      <c r="W285" s="1" t="s">
        <v>264</v>
      </c>
    </row>
    <row r="286" spans="1:23">
      <c r="A286" s="1" t="s">
        <v>1708</v>
      </c>
      <c r="B286" s="1" t="s">
        <v>1709</v>
      </c>
      <c r="C286" s="1" t="s">
        <v>1096</v>
      </c>
      <c r="D286" s="1" t="s">
        <v>1097</v>
      </c>
      <c r="E286" s="1" t="s">
        <v>936</v>
      </c>
      <c r="F286" s="1" t="s">
        <v>1126</v>
      </c>
      <c r="G286" s="1" t="s">
        <v>1098</v>
      </c>
      <c r="H286" s="1" t="s">
        <v>1099</v>
      </c>
      <c r="I286" s="1" t="s">
        <v>264</v>
      </c>
      <c r="J286" s="1" t="s">
        <v>264</v>
      </c>
      <c r="K286" s="1" t="s">
        <v>264</v>
      </c>
      <c r="L286" s="1" t="s">
        <v>559</v>
      </c>
      <c r="M286" s="1" t="s">
        <v>108</v>
      </c>
      <c r="N286" s="1" t="s">
        <v>911</v>
      </c>
      <c r="O286" s="1" t="s">
        <v>911</v>
      </c>
      <c r="P286" s="1" t="s">
        <v>937</v>
      </c>
      <c r="Q286" s="1" t="s">
        <v>264</v>
      </c>
      <c r="R286" s="1" t="s">
        <v>1100</v>
      </c>
      <c r="S286" s="1" t="s">
        <v>1154</v>
      </c>
      <c r="T286" s="1" t="s">
        <v>1129</v>
      </c>
      <c r="U286" s="1" t="s">
        <v>1155</v>
      </c>
      <c r="V286" s="1" t="s">
        <v>1155</v>
      </c>
      <c r="W286" s="1" t="s">
        <v>264</v>
      </c>
    </row>
    <row r="287" spans="1:23">
      <c r="A287" s="1" t="s">
        <v>1710</v>
      </c>
      <c r="B287" s="1" t="s">
        <v>1711</v>
      </c>
      <c r="C287" s="1" t="s">
        <v>1096</v>
      </c>
      <c r="D287" s="1" t="s">
        <v>1097</v>
      </c>
      <c r="E287" s="1" t="s">
        <v>949</v>
      </c>
      <c r="F287" s="1" t="s">
        <v>1126</v>
      </c>
      <c r="G287" s="1" t="s">
        <v>1098</v>
      </c>
      <c r="H287" s="1" t="s">
        <v>1099</v>
      </c>
      <c r="I287" s="1" t="s">
        <v>264</v>
      </c>
      <c r="J287" s="1" t="s">
        <v>264</v>
      </c>
      <c r="K287" s="1" t="s">
        <v>264</v>
      </c>
      <c r="L287" s="1" t="s">
        <v>559</v>
      </c>
      <c r="M287" s="1" t="s">
        <v>108</v>
      </c>
      <c r="N287" s="1" t="s">
        <v>940</v>
      </c>
      <c r="O287" s="1" t="s">
        <v>940</v>
      </c>
      <c r="P287" s="1" t="s">
        <v>950</v>
      </c>
      <c r="Q287" s="1" t="s">
        <v>264</v>
      </c>
      <c r="R287" s="1" t="s">
        <v>1100</v>
      </c>
      <c r="S287" s="1" t="s">
        <v>1154</v>
      </c>
      <c r="T287" s="1" t="s">
        <v>1129</v>
      </c>
      <c r="U287" s="1" t="s">
        <v>1155</v>
      </c>
      <c r="V287" s="1" t="s">
        <v>1155</v>
      </c>
      <c r="W287" s="1" t="s">
        <v>264</v>
      </c>
    </row>
    <row r="288" spans="1:23">
      <c r="A288" s="1" t="s">
        <v>1712</v>
      </c>
      <c r="B288" s="1" t="s">
        <v>1713</v>
      </c>
      <c r="C288" s="1" t="s">
        <v>1096</v>
      </c>
      <c r="D288" s="1" t="s">
        <v>1097</v>
      </c>
      <c r="E288" s="1" t="s">
        <v>945</v>
      </c>
      <c r="F288" s="1" t="s">
        <v>1126</v>
      </c>
      <c r="G288" s="1" t="s">
        <v>1098</v>
      </c>
      <c r="H288" s="1" t="s">
        <v>1099</v>
      </c>
      <c r="I288" s="1" t="s">
        <v>264</v>
      </c>
      <c r="J288" s="1" t="s">
        <v>264</v>
      </c>
      <c r="K288" s="1" t="s">
        <v>264</v>
      </c>
      <c r="L288" s="1" t="s">
        <v>559</v>
      </c>
      <c r="M288" s="1" t="s">
        <v>108</v>
      </c>
      <c r="N288" s="1" t="s">
        <v>940</v>
      </c>
      <c r="O288" s="1" t="s">
        <v>940</v>
      </c>
      <c r="P288" s="1" t="s">
        <v>946</v>
      </c>
      <c r="Q288" s="1" t="s">
        <v>264</v>
      </c>
      <c r="R288" s="1" t="s">
        <v>1100</v>
      </c>
      <c r="S288" s="1" t="s">
        <v>1154</v>
      </c>
      <c r="T288" s="1" t="s">
        <v>1129</v>
      </c>
      <c r="U288" s="1" t="s">
        <v>1155</v>
      </c>
      <c r="V288" s="1" t="s">
        <v>1155</v>
      </c>
      <c r="W288" s="1" t="s">
        <v>264</v>
      </c>
    </row>
    <row r="289" spans="1:23">
      <c r="A289" s="1" t="s">
        <v>1714</v>
      </c>
      <c r="B289" s="1" t="s">
        <v>1715</v>
      </c>
      <c r="C289" s="1" t="s">
        <v>1096</v>
      </c>
      <c r="D289" s="1" t="s">
        <v>1097</v>
      </c>
      <c r="E289" s="1" t="s">
        <v>1716</v>
      </c>
      <c r="F289" s="1" t="s">
        <v>1126</v>
      </c>
      <c r="G289" s="1" t="s">
        <v>1098</v>
      </c>
      <c r="H289" s="1" t="s">
        <v>1099</v>
      </c>
      <c r="I289" s="1" t="s">
        <v>264</v>
      </c>
      <c r="J289" s="1" t="s">
        <v>264</v>
      </c>
      <c r="K289" s="1" t="s">
        <v>264</v>
      </c>
      <c r="L289" s="1" t="s">
        <v>559</v>
      </c>
      <c r="M289" s="1" t="s">
        <v>108</v>
      </c>
      <c r="N289" s="1" t="s">
        <v>940</v>
      </c>
      <c r="O289" s="1" t="s">
        <v>1717</v>
      </c>
      <c r="P289" s="1" t="s">
        <v>264</v>
      </c>
      <c r="Q289" s="1" t="s">
        <v>264</v>
      </c>
      <c r="R289" s="1" t="s">
        <v>1100</v>
      </c>
      <c r="S289" s="1" t="s">
        <v>1154</v>
      </c>
      <c r="T289" s="1" t="s">
        <v>1129</v>
      </c>
      <c r="U289" s="1" t="s">
        <v>1155</v>
      </c>
      <c r="V289" s="1" t="s">
        <v>1155</v>
      </c>
      <c r="W289" s="1" t="s">
        <v>264</v>
      </c>
    </row>
    <row r="290" spans="1:23">
      <c r="A290" s="1" t="s">
        <v>1718</v>
      </c>
      <c r="B290" s="1" t="s">
        <v>1719</v>
      </c>
      <c r="C290" s="1" t="s">
        <v>1096</v>
      </c>
      <c r="D290" s="1" t="s">
        <v>1097</v>
      </c>
      <c r="E290" s="1" t="s">
        <v>955</v>
      </c>
      <c r="F290" s="1" t="s">
        <v>1126</v>
      </c>
      <c r="G290" s="1" t="s">
        <v>1098</v>
      </c>
      <c r="H290" s="1" t="s">
        <v>1099</v>
      </c>
      <c r="I290" s="1" t="s">
        <v>264</v>
      </c>
      <c r="J290" s="1" t="s">
        <v>264</v>
      </c>
      <c r="K290" s="1" t="s">
        <v>264</v>
      </c>
      <c r="L290" s="1" t="s">
        <v>559</v>
      </c>
      <c r="M290" s="1" t="s">
        <v>108</v>
      </c>
      <c r="N290" s="1" t="s">
        <v>940</v>
      </c>
      <c r="O290" s="1" t="s">
        <v>940</v>
      </c>
      <c r="P290" s="1" t="s">
        <v>956</v>
      </c>
      <c r="Q290" s="1" t="s">
        <v>264</v>
      </c>
      <c r="R290" s="1" t="s">
        <v>1100</v>
      </c>
      <c r="S290" s="1" t="s">
        <v>1154</v>
      </c>
      <c r="T290" s="1" t="s">
        <v>1129</v>
      </c>
      <c r="U290" s="1" t="s">
        <v>1155</v>
      </c>
      <c r="V290" s="1" t="s">
        <v>1155</v>
      </c>
      <c r="W290" s="1" t="s">
        <v>264</v>
      </c>
    </row>
    <row r="291" spans="1:23">
      <c r="A291" s="1" t="s">
        <v>1720</v>
      </c>
      <c r="B291" s="1" t="s">
        <v>1721</v>
      </c>
      <c r="C291" s="1" t="s">
        <v>1096</v>
      </c>
      <c r="D291" s="1" t="s">
        <v>1097</v>
      </c>
      <c r="E291" s="1" t="s">
        <v>1722</v>
      </c>
      <c r="F291" s="1" t="s">
        <v>1126</v>
      </c>
      <c r="G291" s="1" t="s">
        <v>1098</v>
      </c>
      <c r="H291" s="1" t="s">
        <v>1099</v>
      </c>
      <c r="I291" s="1" t="s">
        <v>264</v>
      </c>
      <c r="J291" s="1" t="s">
        <v>264</v>
      </c>
      <c r="K291" s="1" t="s">
        <v>264</v>
      </c>
      <c r="L291" s="1" t="s">
        <v>559</v>
      </c>
      <c r="M291" s="1" t="s">
        <v>108</v>
      </c>
      <c r="N291" s="1" t="s">
        <v>940</v>
      </c>
      <c r="O291" s="1" t="s">
        <v>1723</v>
      </c>
      <c r="P291" s="1" t="s">
        <v>264</v>
      </c>
      <c r="Q291" s="1" t="s">
        <v>264</v>
      </c>
      <c r="R291" s="1" t="s">
        <v>1100</v>
      </c>
      <c r="S291" s="1" t="s">
        <v>1154</v>
      </c>
      <c r="T291" s="1" t="s">
        <v>1129</v>
      </c>
      <c r="U291" s="1" t="s">
        <v>1155</v>
      </c>
      <c r="V291" s="1" t="s">
        <v>1155</v>
      </c>
      <c r="W291" s="1" t="s">
        <v>264</v>
      </c>
    </row>
    <row r="292" spans="1:23">
      <c r="A292" s="1" t="s">
        <v>1724</v>
      </c>
      <c r="B292" s="1" t="s">
        <v>1725</v>
      </c>
      <c r="C292" s="1" t="s">
        <v>1096</v>
      </c>
      <c r="D292" s="1" t="s">
        <v>1097</v>
      </c>
      <c r="E292" s="1" t="s">
        <v>947</v>
      </c>
      <c r="F292" s="1" t="s">
        <v>1126</v>
      </c>
      <c r="G292" s="1" t="s">
        <v>1098</v>
      </c>
      <c r="H292" s="1" t="s">
        <v>1099</v>
      </c>
      <c r="I292" s="1" t="s">
        <v>264</v>
      </c>
      <c r="J292" s="1" t="s">
        <v>264</v>
      </c>
      <c r="K292" s="1" t="s">
        <v>264</v>
      </c>
      <c r="L292" s="1" t="s">
        <v>559</v>
      </c>
      <c r="M292" s="1" t="s">
        <v>108</v>
      </c>
      <c r="N292" s="1" t="s">
        <v>940</v>
      </c>
      <c r="O292" s="1" t="s">
        <v>940</v>
      </c>
      <c r="P292" s="1" t="s">
        <v>948</v>
      </c>
      <c r="Q292" s="1" t="s">
        <v>264</v>
      </c>
      <c r="R292" s="1" t="s">
        <v>1100</v>
      </c>
      <c r="S292" s="1" t="s">
        <v>1154</v>
      </c>
      <c r="T292" s="1" t="s">
        <v>1129</v>
      </c>
      <c r="U292" s="1" t="s">
        <v>1155</v>
      </c>
      <c r="V292" s="1" t="s">
        <v>1155</v>
      </c>
      <c r="W292" s="1" t="s">
        <v>264</v>
      </c>
    </row>
    <row r="293" spans="1:23">
      <c r="A293" s="1" t="s">
        <v>1726</v>
      </c>
      <c r="B293" s="1" t="s">
        <v>1727</v>
      </c>
      <c r="C293" s="1" t="s">
        <v>1096</v>
      </c>
      <c r="D293" s="1" t="s">
        <v>1097</v>
      </c>
      <c r="E293" s="1" t="s">
        <v>949</v>
      </c>
      <c r="F293" s="1" t="s">
        <v>1126</v>
      </c>
      <c r="G293" s="1" t="s">
        <v>1098</v>
      </c>
      <c r="H293" s="1" t="s">
        <v>1099</v>
      </c>
      <c r="I293" s="1" t="s">
        <v>264</v>
      </c>
      <c r="J293" s="1" t="s">
        <v>264</v>
      </c>
      <c r="K293" s="1" t="s">
        <v>264</v>
      </c>
      <c r="L293" s="1" t="s">
        <v>559</v>
      </c>
      <c r="M293" s="1" t="s">
        <v>108</v>
      </c>
      <c r="N293" s="1" t="s">
        <v>940</v>
      </c>
      <c r="O293" s="1" t="s">
        <v>940</v>
      </c>
      <c r="P293" s="1" t="s">
        <v>950</v>
      </c>
      <c r="Q293" s="1" t="s">
        <v>264</v>
      </c>
      <c r="R293" s="1" t="s">
        <v>1100</v>
      </c>
      <c r="S293" s="1" t="s">
        <v>1154</v>
      </c>
      <c r="T293" s="1" t="s">
        <v>1129</v>
      </c>
      <c r="U293" s="1" t="s">
        <v>1155</v>
      </c>
      <c r="V293" s="1" t="s">
        <v>1155</v>
      </c>
      <c r="W293" s="1" t="s">
        <v>264</v>
      </c>
    </row>
    <row r="294" spans="1:23">
      <c r="A294" s="1" t="s">
        <v>1728</v>
      </c>
      <c r="B294" s="1" t="s">
        <v>1729</v>
      </c>
      <c r="C294" s="1" t="s">
        <v>1096</v>
      </c>
      <c r="D294" s="1" t="s">
        <v>1097</v>
      </c>
      <c r="E294" s="1" t="s">
        <v>957</v>
      </c>
      <c r="F294" s="1" t="s">
        <v>1126</v>
      </c>
      <c r="G294" s="1" t="s">
        <v>1098</v>
      </c>
      <c r="H294" s="1" t="s">
        <v>1099</v>
      </c>
      <c r="I294" s="1" t="s">
        <v>264</v>
      </c>
      <c r="J294" s="1" t="s">
        <v>264</v>
      </c>
      <c r="K294" s="1" t="s">
        <v>264</v>
      </c>
      <c r="L294" s="1" t="s">
        <v>559</v>
      </c>
      <c r="M294" s="1" t="s">
        <v>108</v>
      </c>
      <c r="N294" s="1" t="s">
        <v>940</v>
      </c>
      <c r="O294" s="1" t="s">
        <v>940</v>
      </c>
      <c r="P294" s="1" t="s">
        <v>958</v>
      </c>
      <c r="Q294" s="1" t="s">
        <v>264</v>
      </c>
      <c r="R294" s="1" t="s">
        <v>1100</v>
      </c>
      <c r="S294" s="1" t="s">
        <v>1128</v>
      </c>
      <c r="T294" s="1" t="s">
        <v>1129</v>
      </c>
      <c r="U294" s="1" t="s">
        <v>1130</v>
      </c>
      <c r="V294" s="1" t="s">
        <v>1130</v>
      </c>
      <c r="W294" s="1" t="s">
        <v>264</v>
      </c>
    </row>
    <row r="295" spans="1:23">
      <c r="A295" s="1" t="s">
        <v>1730</v>
      </c>
      <c r="B295" s="1" t="s">
        <v>1731</v>
      </c>
      <c r="C295" s="1" t="s">
        <v>1096</v>
      </c>
      <c r="D295" s="1" t="s">
        <v>1097</v>
      </c>
      <c r="E295" s="1" t="s">
        <v>957</v>
      </c>
      <c r="F295" s="1" t="s">
        <v>1126</v>
      </c>
      <c r="G295" s="1" t="s">
        <v>1098</v>
      </c>
      <c r="H295" s="1" t="s">
        <v>1099</v>
      </c>
      <c r="I295" s="1" t="s">
        <v>264</v>
      </c>
      <c r="J295" s="1" t="s">
        <v>264</v>
      </c>
      <c r="K295" s="1" t="s">
        <v>264</v>
      </c>
      <c r="L295" s="1" t="s">
        <v>559</v>
      </c>
      <c r="M295" s="1" t="s">
        <v>108</v>
      </c>
      <c r="N295" s="1" t="s">
        <v>940</v>
      </c>
      <c r="O295" s="1" t="s">
        <v>940</v>
      </c>
      <c r="P295" s="1" t="s">
        <v>958</v>
      </c>
      <c r="Q295" s="1" t="s">
        <v>264</v>
      </c>
      <c r="R295" s="1" t="s">
        <v>1100</v>
      </c>
      <c r="S295" s="1" t="s">
        <v>1128</v>
      </c>
      <c r="T295" s="1" t="s">
        <v>1129</v>
      </c>
      <c r="U295" s="1" t="s">
        <v>1130</v>
      </c>
      <c r="V295" s="1" t="s">
        <v>1130</v>
      </c>
      <c r="W295" s="1" t="s">
        <v>264</v>
      </c>
    </row>
    <row r="296" spans="1:23">
      <c r="A296" s="1" t="s">
        <v>1732</v>
      </c>
      <c r="B296" s="1" t="s">
        <v>1733</v>
      </c>
      <c r="C296" s="1" t="s">
        <v>1096</v>
      </c>
      <c r="D296" s="1" t="s">
        <v>1097</v>
      </c>
      <c r="E296" s="1" t="s">
        <v>938</v>
      </c>
      <c r="F296" s="1" t="s">
        <v>1126</v>
      </c>
      <c r="G296" s="1" t="s">
        <v>1098</v>
      </c>
      <c r="H296" s="1" t="s">
        <v>1099</v>
      </c>
      <c r="I296" s="1" t="s">
        <v>264</v>
      </c>
      <c r="J296" s="1" t="s">
        <v>264</v>
      </c>
      <c r="K296" s="1" t="s">
        <v>264</v>
      </c>
      <c r="L296" s="1" t="s">
        <v>559</v>
      </c>
      <c r="M296" s="1" t="s">
        <v>108</v>
      </c>
      <c r="N296" s="1" t="s">
        <v>940</v>
      </c>
      <c r="O296" s="1" t="s">
        <v>940</v>
      </c>
      <c r="P296" s="1" t="s">
        <v>939</v>
      </c>
      <c r="Q296" s="1" t="s">
        <v>264</v>
      </c>
      <c r="R296" s="1" t="s">
        <v>1100</v>
      </c>
      <c r="S296" s="1" t="s">
        <v>1154</v>
      </c>
      <c r="T296" s="1" t="s">
        <v>1129</v>
      </c>
      <c r="U296" s="1" t="s">
        <v>1155</v>
      </c>
      <c r="V296" s="1" t="s">
        <v>1155</v>
      </c>
      <c r="W296" s="1" t="s">
        <v>264</v>
      </c>
    </row>
    <row r="297" spans="1:23">
      <c r="A297" s="1" t="s">
        <v>1734</v>
      </c>
      <c r="B297" s="1" t="s">
        <v>1735</v>
      </c>
      <c r="C297" s="1" t="s">
        <v>1096</v>
      </c>
      <c r="D297" s="1" t="s">
        <v>1097</v>
      </c>
      <c r="E297" s="1" t="s">
        <v>959</v>
      </c>
      <c r="F297" s="1" t="s">
        <v>1126</v>
      </c>
      <c r="G297" s="1" t="s">
        <v>1098</v>
      </c>
      <c r="H297" s="1" t="s">
        <v>1099</v>
      </c>
      <c r="I297" s="1" t="s">
        <v>264</v>
      </c>
      <c r="J297" s="1" t="s">
        <v>264</v>
      </c>
      <c r="K297" s="1" t="s">
        <v>264</v>
      </c>
      <c r="L297" s="1" t="s">
        <v>559</v>
      </c>
      <c r="M297" s="1" t="s">
        <v>108</v>
      </c>
      <c r="N297" s="1" t="s">
        <v>940</v>
      </c>
      <c r="O297" s="1" t="s">
        <v>940</v>
      </c>
      <c r="P297" s="1" t="s">
        <v>960</v>
      </c>
      <c r="Q297" s="1" t="s">
        <v>264</v>
      </c>
      <c r="R297" s="1" t="s">
        <v>1100</v>
      </c>
      <c r="S297" s="1" t="s">
        <v>1154</v>
      </c>
      <c r="T297" s="1" t="s">
        <v>1129</v>
      </c>
      <c r="U297" s="1" t="s">
        <v>1155</v>
      </c>
      <c r="V297" s="1" t="s">
        <v>1155</v>
      </c>
      <c r="W297" s="1" t="s">
        <v>264</v>
      </c>
    </row>
    <row r="298" spans="1:23">
      <c r="A298" s="1" t="s">
        <v>1736</v>
      </c>
      <c r="B298" s="1" t="s">
        <v>1737</v>
      </c>
      <c r="C298" s="1" t="s">
        <v>1096</v>
      </c>
      <c r="D298" s="1" t="s">
        <v>1097</v>
      </c>
      <c r="E298" s="1" t="s">
        <v>983</v>
      </c>
      <c r="F298" s="1" t="s">
        <v>1126</v>
      </c>
      <c r="G298" s="1" t="s">
        <v>1098</v>
      </c>
      <c r="H298" s="1" t="s">
        <v>1099</v>
      </c>
      <c r="I298" s="1" t="s">
        <v>264</v>
      </c>
      <c r="J298" s="1" t="s">
        <v>264</v>
      </c>
      <c r="K298" s="1" t="s">
        <v>264</v>
      </c>
      <c r="L298" s="1" t="s">
        <v>559</v>
      </c>
      <c r="M298" s="1" t="s">
        <v>108</v>
      </c>
      <c r="N298" s="1" t="s">
        <v>980</v>
      </c>
      <c r="O298" s="1" t="s">
        <v>980</v>
      </c>
      <c r="P298" s="1" t="s">
        <v>984</v>
      </c>
      <c r="Q298" s="1" t="s">
        <v>264</v>
      </c>
      <c r="R298" s="1" t="s">
        <v>1100</v>
      </c>
      <c r="S298" s="1" t="s">
        <v>1128</v>
      </c>
      <c r="T298" s="1" t="s">
        <v>1129</v>
      </c>
      <c r="U298" s="1" t="s">
        <v>1130</v>
      </c>
      <c r="V298" s="1" t="s">
        <v>1130</v>
      </c>
      <c r="W298" s="1" t="s">
        <v>264</v>
      </c>
    </row>
    <row r="299" spans="1:23">
      <c r="A299" s="1" t="s">
        <v>1738</v>
      </c>
      <c r="B299" s="1" t="s">
        <v>1739</v>
      </c>
      <c r="C299" s="1" t="s">
        <v>1096</v>
      </c>
      <c r="D299" s="1" t="s">
        <v>1097</v>
      </c>
      <c r="E299" s="1" t="s">
        <v>987</v>
      </c>
      <c r="F299" s="1" t="s">
        <v>1126</v>
      </c>
      <c r="G299" s="1" t="s">
        <v>1098</v>
      </c>
      <c r="H299" s="1" t="s">
        <v>1099</v>
      </c>
      <c r="I299" s="1" t="s">
        <v>264</v>
      </c>
      <c r="J299" s="1" t="s">
        <v>264</v>
      </c>
      <c r="K299" s="1" t="s">
        <v>264</v>
      </c>
      <c r="L299" s="1" t="s">
        <v>559</v>
      </c>
      <c r="M299" s="1" t="s">
        <v>108</v>
      </c>
      <c r="N299" s="1" t="s">
        <v>980</v>
      </c>
      <c r="O299" s="1" t="s">
        <v>980</v>
      </c>
      <c r="P299" s="1" t="s">
        <v>988</v>
      </c>
      <c r="Q299" s="1" t="s">
        <v>264</v>
      </c>
      <c r="R299" s="1" t="s">
        <v>1100</v>
      </c>
      <c r="S299" s="1" t="s">
        <v>1154</v>
      </c>
      <c r="T299" s="1" t="s">
        <v>1129</v>
      </c>
      <c r="U299" s="1" t="s">
        <v>1155</v>
      </c>
      <c r="V299" s="1" t="s">
        <v>1155</v>
      </c>
      <c r="W299" s="1" t="s">
        <v>264</v>
      </c>
    </row>
    <row r="300" spans="1:23">
      <c r="A300" s="1" t="s">
        <v>1740</v>
      </c>
      <c r="B300" s="1" t="s">
        <v>1741</v>
      </c>
      <c r="C300" s="1" t="s">
        <v>1096</v>
      </c>
      <c r="D300" s="1" t="s">
        <v>1097</v>
      </c>
      <c r="E300" s="1" t="s">
        <v>978</v>
      </c>
      <c r="F300" s="1" t="s">
        <v>1126</v>
      </c>
      <c r="G300" s="1" t="s">
        <v>1098</v>
      </c>
      <c r="H300" s="1" t="s">
        <v>1099</v>
      </c>
      <c r="I300" s="1" t="s">
        <v>264</v>
      </c>
      <c r="J300" s="1" t="s">
        <v>264</v>
      </c>
      <c r="K300" s="1" t="s">
        <v>264</v>
      </c>
      <c r="L300" s="1" t="s">
        <v>559</v>
      </c>
      <c r="M300" s="1" t="s">
        <v>108</v>
      </c>
      <c r="N300" s="1" t="s">
        <v>980</v>
      </c>
      <c r="O300" s="1" t="s">
        <v>980</v>
      </c>
      <c r="P300" s="1" t="s">
        <v>979</v>
      </c>
      <c r="Q300" s="1" t="s">
        <v>264</v>
      </c>
      <c r="R300" s="1" t="s">
        <v>1100</v>
      </c>
      <c r="S300" s="1" t="s">
        <v>1154</v>
      </c>
      <c r="T300" s="1" t="s">
        <v>1129</v>
      </c>
      <c r="U300" s="1" t="s">
        <v>1155</v>
      </c>
      <c r="V300" s="1" t="s">
        <v>1155</v>
      </c>
      <c r="W300" s="1" t="s">
        <v>264</v>
      </c>
    </row>
    <row r="301" spans="1:23">
      <c r="A301" s="1" t="s">
        <v>1742</v>
      </c>
      <c r="B301" s="1" t="s">
        <v>1743</v>
      </c>
      <c r="C301" s="1" t="s">
        <v>1096</v>
      </c>
      <c r="D301" s="1" t="s">
        <v>1097</v>
      </c>
      <c r="E301" s="1" t="s">
        <v>989</v>
      </c>
      <c r="F301" s="1" t="s">
        <v>1126</v>
      </c>
      <c r="G301" s="1" t="s">
        <v>1098</v>
      </c>
      <c r="H301" s="1" t="s">
        <v>1099</v>
      </c>
      <c r="I301" s="1" t="s">
        <v>264</v>
      </c>
      <c r="J301" s="1" t="s">
        <v>264</v>
      </c>
      <c r="K301" s="1" t="s">
        <v>264</v>
      </c>
      <c r="L301" s="1" t="s">
        <v>559</v>
      </c>
      <c r="M301" s="1" t="s">
        <v>108</v>
      </c>
      <c r="N301" s="1" t="s">
        <v>980</v>
      </c>
      <c r="O301" s="1" t="s">
        <v>980</v>
      </c>
      <c r="P301" s="1" t="s">
        <v>990</v>
      </c>
      <c r="Q301" s="1" t="s">
        <v>264</v>
      </c>
      <c r="R301" s="1" t="s">
        <v>1100</v>
      </c>
      <c r="S301" s="1" t="s">
        <v>1154</v>
      </c>
      <c r="T301" s="1" t="s">
        <v>1129</v>
      </c>
      <c r="U301" s="1" t="s">
        <v>1155</v>
      </c>
      <c r="V301" s="1" t="s">
        <v>1155</v>
      </c>
      <c r="W301" s="1" t="s">
        <v>264</v>
      </c>
    </row>
    <row r="302" spans="1:23">
      <c r="A302" s="1" t="s">
        <v>1744</v>
      </c>
      <c r="B302" s="1" t="s">
        <v>1745</v>
      </c>
      <c r="C302" s="1" t="s">
        <v>1096</v>
      </c>
      <c r="D302" s="1" t="s">
        <v>1097</v>
      </c>
      <c r="E302" s="1" t="s">
        <v>1003</v>
      </c>
      <c r="F302" s="1" t="s">
        <v>1126</v>
      </c>
      <c r="G302" s="1" t="s">
        <v>1098</v>
      </c>
      <c r="H302" s="1" t="s">
        <v>1099</v>
      </c>
      <c r="I302" s="1" t="s">
        <v>264</v>
      </c>
      <c r="J302" s="1" t="s">
        <v>264</v>
      </c>
      <c r="K302" s="1" t="s">
        <v>264</v>
      </c>
      <c r="L302" s="1" t="s">
        <v>559</v>
      </c>
      <c r="M302" s="1" t="s">
        <v>108</v>
      </c>
      <c r="N302" s="1" t="s">
        <v>980</v>
      </c>
      <c r="O302" s="1" t="s">
        <v>980</v>
      </c>
      <c r="P302" s="1" t="s">
        <v>1004</v>
      </c>
      <c r="Q302" s="1" t="s">
        <v>264</v>
      </c>
      <c r="R302" s="1" t="s">
        <v>1100</v>
      </c>
      <c r="S302" s="1" t="s">
        <v>1147</v>
      </c>
      <c r="T302" s="1" t="s">
        <v>1129</v>
      </c>
      <c r="U302" s="1" t="s">
        <v>1103</v>
      </c>
      <c r="V302" s="1" t="s">
        <v>1103</v>
      </c>
      <c r="W302" s="1" t="s">
        <v>264</v>
      </c>
    </row>
    <row r="303" spans="1:23">
      <c r="A303" s="1" t="s">
        <v>1746</v>
      </c>
      <c r="B303" s="1" t="s">
        <v>1747</v>
      </c>
      <c r="C303" s="1" t="s">
        <v>1096</v>
      </c>
      <c r="D303" s="1" t="s">
        <v>1097</v>
      </c>
      <c r="E303" s="1" t="s">
        <v>995</v>
      </c>
      <c r="F303" s="1" t="s">
        <v>1126</v>
      </c>
      <c r="G303" s="1" t="s">
        <v>1098</v>
      </c>
      <c r="H303" s="1" t="s">
        <v>1099</v>
      </c>
      <c r="I303" s="1" t="s">
        <v>264</v>
      </c>
      <c r="J303" s="1" t="s">
        <v>264</v>
      </c>
      <c r="K303" s="1" t="s">
        <v>264</v>
      </c>
      <c r="L303" s="1" t="s">
        <v>559</v>
      </c>
      <c r="M303" s="1" t="s">
        <v>108</v>
      </c>
      <c r="N303" s="1" t="s">
        <v>980</v>
      </c>
      <c r="O303" s="1" t="s">
        <v>980</v>
      </c>
      <c r="P303" s="1" t="s">
        <v>996</v>
      </c>
      <c r="Q303" s="1" t="s">
        <v>264</v>
      </c>
      <c r="R303" s="1" t="s">
        <v>1100</v>
      </c>
      <c r="S303" s="1" t="s">
        <v>1154</v>
      </c>
      <c r="T303" s="1" t="s">
        <v>1129</v>
      </c>
      <c r="U303" s="1" t="s">
        <v>1155</v>
      </c>
      <c r="V303" s="1" t="s">
        <v>1155</v>
      </c>
      <c r="W303" s="1" t="s">
        <v>264</v>
      </c>
    </row>
    <row r="304" spans="1:23">
      <c r="A304" s="1" t="s">
        <v>1748</v>
      </c>
      <c r="B304" s="1" t="s">
        <v>1749</v>
      </c>
      <c r="C304" s="1" t="s">
        <v>1096</v>
      </c>
      <c r="D304" s="1" t="s">
        <v>1097</v>
      </c>
      <c r="E304" s="1" t="s">
        <v>736</v>
      </c>
      <c r="F304" s="1" t="s">
        <v>1126</v>
      </c>
      <c r="G304" s="1" t="s">
        <v>1098</v>
      </c>
      <c r="H304" s="1" t="s">
        <v>1099</v>
      </c>
      <c r="I304" s="1" t="s">
        <v>264</v>
      </c>
      <c r="J304" s="1" t="s">
        <v>264</v>
      </c>
      <c r="K304" s="1" t="s">
        <v>264</v>
      </c>
      <c r="L304" s="1" t="s">
        <v>559</v>
      </c>
      <c r="M304" s="1" t="s">
        <v>108</v>
      </c>
      <c r="N304" s="1" t="s">
        <v>729</v>
      </c>
      <c r="O304" s="1" t="s">
        <v>737</v>
      </c>
      <c r="P304" s="1" t="s">
        <v>737</v>
      </c>
      <c r="Q304" s="1" t="s">
        <v>264</v>
      </c>
      <c r="R304" s="1" t="s">
        <v>1100</v>
      </c>
      <c r="S304" s="1" t="s">
        <v>1128</v>
      </c>
      <c r="T304" s="1" t="s">
        <v>1129</v>
      </c>
      <c r="U304" s="1" t="s">
        <v>1130</v>
      </c>
      <c r="V304" s="1" t="s">
        <v>1130</v>
      </c>
      <c r="W304" s="1" t="s">
        <v>264</v>
      </c>
    </row>
    <row r="305" spans="1:23">
      <c r="A305" s="1" t="s">
        <v>1750</v>
      </c>
      <c r="B305" s="1" t="s">
        <v>1751</v>
      </c>
      <c r="C305" s="1" t="s">
        <v>1096</v>
      </c>
      <c r="D305" s="1" t="s">
        <v>1097</v>
      </c>
      <c r="E305" s="1" t="s">
        <v>750</v>
      </c>
      <c r="F305" s="1" t="s">
        <v>1126</v>
      </c>
      <c r="G305" s="1" t="s">
        <v>1098</v>
      </c>
      <c r="H305" s="1" t="s">
        <v>1099</v>
      </c>
      <c r="I305" s="1" t="s">
        <v>264</v>
      </c>
      <c r="J305" s="1" t="s">
        <v>264</v>
      </c>
      <c r="K305" s="1" t="s">
        <v>264</v>
      </c>
      <c r="L305" s="1" t="s">
        <v>559</v>
      </c>
      <c r="M305" s="1" t="s">
        <v>108</v>
      </c>
      <c r="N305" s="1" t="s">
        <v>729</v>
      </c>
      <c r="O305" s="1" t="s">
        <v>751</v>
      </c>
      <c r="P305" s="1" t="s">
        <v>751</v>
      </c>
      <c r="Q305" s="1" t="s">
        <v>264</v>
      </c>
      <c r="R305" s="1" t="s">
        <v>1100</v>
      </c>
      <c r="S305" s="1" t="s">
        <v>1154</v>
      </c>
      <c r="T305" s="1" t="s">
        <v>1129</v>
      </c>
      <c r="U305" s="1" t="s">
        <v>1155</v>
      </c>
      <c r="V305" s="1" t="s">
        <v>1155</v>
      </c>
      <c r="W305" s="1" t="s">
        <v>264</v>
      </c>
    </row>
    <row r="306" spans="1:23">
      <c r="A306" s="1" t="s">
        <v>1752</v>
      </c>
      <c r="B306" s="1" t="s">
        <v>1753</v>
      </c>
      <c r="C306" s="1" t="s">
        <v>1096</v>
      </c>
      <c r="D306" s="1" t="s">
        <v>1097</v>
      </c>
      <c r="E306" s="1" t="s">
        <v>734</v>
      </c>
      <c r="F306" s="1" t="s">
        <v>1126</v>
      </c>
      <c r="G306" s="1" t="s">
        <v>1098</v>
      </c>
      <c r="H306" s="1" t="s">
        <v>1099</v>
      </c>
      <c r="I306" s="1" t="s">
        <v>264</v>
      </c>
      <c r="J306" s="1" t="s">
        <v>264</v>
      </c>
      <c r="K306" s="1" t="s">
        <v>264</v>
      </c>
      <c r="L306" s="1" t="s">
        <v>559</v>
      </c>
      <c r="M306" s="1" t="s">
        <v>108</v>
      </c>
      <c r="N306" s="1" t="s">
        <v>729</v>
      </c>
      <c r="O306" s="1" t="s">
        <v>735</v>
      </c>
      <c r="P306" s="1" t="s">
        <v>735</v>
      </c>
      <c r="Q306" s="1" t="s">
        <v>264</v>
      </c>
      <c r="R306" s="1" t="s">
        <v>1100</v>
      </c>
      <c r="S306" s="1" t="s">
        <v>1154</v>
      </c>
      <c r="T306" s="1" t="s">
        <v>1129</v>
      </c>
      <c r="U306" s="1" t="s">
        <v>1155</v>
      </c>
      <c r="V306" s="1" t="s">
        <v>1155</v>
      </c>
      <c r="W306" s="1" t="s">
        <v>264</v>
      </c>
    </row>
    <row r="307" spans="1:23">
      <c r="A307" s="1" t="s">
        <v>1754</v>
      </c>
      <c r="B307" s="1" t="s">
        <v>1755</v>
      </c>
      <c r="C307" s="1" t="s">
        <v>1096</v>
      </c>
      <c r="D307" s="1" t="s">
        <v>1097</v>
      </c>
      <c r="E307" s="1" t="s">
        <v>756</v>
      </c>
      <c r="F307" s="1" t="s">
        <v>1126</v>
      </c>
      <c r="G307" s="1" t="s">
        <v>1098</v>
      </c>
      <c r="H307" s="1" t="s">
        <v>1099</v>
      </c>
      <c r="I307" s="1" t="s">
        <v>264</v>
      </c>
      <c r="J307" s="1" t="s">
        <v>264</v>
      </c>
      <c r="K307" s="1" t="s">
        <v>264</v>
      </c>
      <c r="L307" s="1" t="s">
        <v>559</v>
      </c>
      <c r="M307" s="1" t="s">
        <v>108</v>
      </c>
      <c r="N307" s="1" t="s">
        <v>729</v>
      </c>
      <c r="O307" s="1" t="s">
        <v>757</v>
      </c>
      <c r="P307" s="1" t="s">
        <v>757</v>
      </c>
      <c r="Q307" s="1" t="s">
        <v>264</v>
      </c>
      <c r="R307" s="1" t="s">
        <v>1100</v>
      </c>
      <c r="S307" s="1" t="s">
        <v>1154</v>
      </c>
      <c r="T307" s="1" t="s">
        <v>1129</v>
      </c>
      <c r="U307" s="1" t="s">
        <v>1155</v>
      </c>
      <c r="V307" s="1" t="s">
        <v>1155</v>
      </c>
      <c r="W307" s="1" t="s">
        <v>264</v>
      </c>
    </row>
    <row r="308" spans="1:23">
      <c r="A308" s="1" t="s">
        <v>1756</v>
      </c>
      <c r="B308" s="1" t="s">
        <v>1757</v>
      </c>
      <c r="C308" s="1" t="s">
        <v>1096</v>
      </c>
      <c r="D308" s="1" t="s">
        <v>1097</v>
      </c>
      <c r="E308" s="1" t="s">
        <v>727</v>
      </c>
      <c r="F308" s="1" t="s">
        <v>1126</v>
      </c>
      <c r="G308" s="1" t="s">
        <v>1098</v>
      </c>
      <c r="H308" s="1" t="s">
        <v>1099</v>
      </c>
      <c r="I308" s="1" t="s">
        <v>264</v>
      </c>
      <c r="J308" s="1" t="s">
        <v>264</v>
      </c>
      <c r="K308" s="1" t="s">
        <v>264</v>
      </c>
      <c r="L308" s="1" t="s">
        <v>559</v>
      </c>
      <c r="M308" s="1" t="s">
        <v>108</v>
      </c>
      <c r="N308" s="1" t="s">
        <v>729</v>
      </c>
      <c r="O308" s="1" t="s">
        <v>728</v>
      </c>
      <c r="P308" s="1" t="s">
        <v>728</v>
      </c>
      <c r="Q308" s="1" t="s">
        <v>264</v>
      </c>
      <c r="R308" s="1" t="s">
        <v>1100</v>
      </c>
      <c r="S308" s="1" t="s">
        <v>1154</v>
      </c>
      <c r="T308" s="1" t="s">
        <v>1129</v>
      </c>
      <c r="U308" s="1" t="s">
        <v>1155</v>
      </c>
      <c r="V308" s="1" t="s">
        <v>1155</v>
      </c>
      <c r="W308" s="1" t="s">
        <v>264</v>
      </c>
    </row>
    <row r="309" spans="1:23">
      <c r="A309" s="1" t="s">
        <v>1758</v>
      </c>
      <c r="B309" s="1" t="s">
        <v>1759</v>
      </c>
      <c r="C309" s="1" t="s">
        <v>1096</v>
      </c>
      <c r="D309" s="1" t="s">
        <v>1097</v>
      </c>
      <c r="E309" s="1" t="s">
        <v>746</v>
      </c>
      <c r="F309" s="1" t="s">
        <v>1126</v>
      </c>
      <c r="G309" s="1" t="s">
        <v>1098</v>
      </c>
      <c r="H309" s="1" t="s">
        <v>1099</v>
      </c>
      <c r="I309" s="1" t="s">
        <v>264</v>
      </c>
      <c r="J309" s="1" t="s">
        <v>264</v>
      </c>
      <c r="K309" s="1" t="s">
        <v>264</v>
      </c>
      <c r="L309" s="1" t="s">
        <v>559</v>
      </c>
      <c r="M309" s="1" t="s">
        <v>108</v>
      </c>
      <c r="N309" s="1" t="s">
        <v>729</v>
      </c>
      <c r="O309" s="1" t="s">
        <v>747</v>
      </c>
      <c r="P309" s="1" t="s">
        <v>747</v>
      </c>
      <c r="Q309" s="1" t="s">
        <v>264</v>
      </c>
      <c r="R309" s="1" t="s">
        <v>1100</v>
      </c>
      <c r="S309" s="1" t="s">
        <v>1154</v>
      </c>
      <c r="T309" s="1" t="s">
        <v>1129</v>
      </c>
      <c r="U309" s="1" t="s">
        <v>1155</v>
      </c>
      <c r="V309" s="1" t="s">
        <v>1155</v>
      </c>
      <c r="W309" s="1" t="s">
        <v>264</v>
      </c>
    </row>
    <row r="310" spans="1:23">
      <c r="A310" s="1" t="s">
        <v>1760</v>
      </c>
      <c r="B310" s="1" t="s">
        <v>1761</v>
      </c>
      <c r="C310" s="1" t="s">
        <v>1096</v>
      </c>
      <c r="D310" s="1" t="s">
        <v>1097</v>
      </c>
      <c r="E310" s="1" t="s">
        <v>727</v>
      </c>
      <c r="F310" s="1" t="s">
        <v>1126</v>
      </c>
      <c r="G310" s="1" t="s">
        <v>1098</v>
      </c>
      <c r="H310" s="1" t="s">
        <v>1099</v>
      </c>
      <c r="I310" s="1" t="s">
        <v>264</v>
      </c>
      <c r="J310" s="1" t="s">
        <v>264</v>
      </c>
      <c r="K310" s="1" t="s">
        <v>264</v>
      </c>
      <c r="L310" s="1" t="s">
        <v>559</v>
      </c>
      <c r="M310" s="1" t="s">
        <v>108</v>
      </c>
      <c r="N310" s="1" t="s">
        <v>729</v>
      </c>
      <c r="O310" s="1" t="s">
        <v>728</v>
      </c>
      <c r="P310" s="1" t="s">
        <v>728</v>
      </c>
      <c r="Q310" s="1" t="s">
        <v>264</v>
      </c>
      <c r="R310" s="1" t="s">
        <v>1100</v>
      </c>
      <c r="S310" s="1" t="s">
        <v>1154</v>
      </c>
      <c r="T310" s="1" t="s">
        <v>1215</v>
      </c>
      <c r="U310" s="1" t="s">
        <v>264</v>
      </c>
      <c r="V310" s="1" t="s">
        <v>264</v>
      </c>
      <c r="W310" s="1" t="s">
        <v>1103</v>
      </c>
    </row>
    <row r="311" spans="1:23">
      <c r="A311" s="1" t="s">
        <v>1762</v>
      </c>
      <c r="B311" s="1" t="s">
        <v>1763</v>
      </c>
      <c r="C311" s="1" t="s">
        <v>1096</v>
      </c>
      <c r="D311" s="1" t="s">
        <v>1097</v>
      </c>
      <c r="E311" s="1" t="s">
        <v>1136</v>
      </c>
      <c r="F311" s="1" t="s">
        <v>1126</v>
      </c>
      <c r="G311" s="1" t="s">
        <v>1098</v>
      </c>
      <c r="H311" s="1" t="s">
        <v>1099</v>
      </c>
      <c r="I311" s="1" t="s">
        <v>264</v>
      </c>
      <c r="J311" s="1" t="s">
        <v>264</v>
      </c>
      <c r="K311" s="1" t="s">
        <v>264</v>
      </c>
      <c r="L311" s="1" t="s">
        <v>559</v>
      </c>
      <c r="M311" s="1" t="s">
        <v>108</v>
      </c>
      <c r="N311" s="1" t="s">
        <v>661</v>
      </c>
      <c r="O311" s="1" t="s">
        <v>668</v>
      </c>
      <c r="P311" s="1" t="s">
        <v>264</v>
      </c>
      <c r="Q311" s="1" t="s">
        <v>264</v>
      </c>
      <c r="R311" s="1" t="s">
        <v>1100</v>
      </c>
      <c r="S311" s="1" t="s">
        <v>1154</v>
      </c>
      <c r="T311" s="1" t="s">
        <v>1215</v>
      </c>
      <c r="U311" s="1" t="s">
        <v>264</v>
      </c>
      <c r="V311" s="1" t="s">
        <v>264</v>
      </c>
      <c r="W311" s="1" t="s">
        <v>1103</v>
      </c>
    </row>
    <row r="312" spans="1:23">
      <c r="A312" s="1" t="s">
        <v>1764</v>
      </c>
      <c r="B312" s="1" t="s">
        <v>1765</v>
      </c>
      <c r="C312" s="1" t="s">
        <v>1096</v>
      </c>
      <c r="D312" s="1" t="s">
        <v>1097</v>
      </c>
      <c r="E312" s="1" t="s">
        <v>1069</v>
      </c>
      <c r="F312" s="1" t="s">
        <v>264</v>
      </c>
      <c r="G312" s="1" t="s">
        <v>1098</v>
      </c>
      <c r="H312" s="1" t="s">
        <v>1099</v>
      </c>
      <c r="I312" s="1" t="s">
        <v>264</v>
      </c>
      <c r="J312" s="1" t="s">
        <v>264</v>
      </c>
      <c r="K312" s="1" t="s">
        <v>264</v>
      </c>
      <c r="L312" s="1" t="s">
        <v>559</v>
      </c>
      <c r="M312" s="1" t="s">
        <v>108</v>
      </c>
      <c r="N312" s="1" t="s">
        <v>729</v>
      </c>
      <c r="O312" s="1" t="s">
        <v>729</v>
      </c>
      <c r="P312" s="1" t="s">
        <v>728</v>
      </c>
      <c r="Q312" s="1" t="s">
        <v>264</v>
      </c>
      <c r="R312" s="1" t="s">
        <v>1139</v>
      </c>
      <c r="S312" s="1" t="s">
        <v>1766</v>
      </c>
      <c r="T312" s="1" t="s">
        <v>1107</v>
      </c>
      <c r="U312" s="1" t="s">
        <v>1155</v>
      </c>
      <c r="V312" s="1" t="s">
        <v>1155</v>
      </c>
      <c r="W312" s="1" t="s">
        <v>264</v>
      </c>
    </row>
    <row r="313" spans="1:23">
      <c r="A313" s="1" t="s">
        <v>1767</v>
      </c>
      <c r="B313" s="1" t="s">
        <v>1768</v>
      </c>
      <c r="C313" s="1" t="s">
        <v>1096</v>
      </c>
      <c r="D313" s="1" t="s">
        <v>1097</v>
      </c>
      <c r="E313" s="1" t="s">
        <v>1041</v>
      </c>
      <c r="F313" s="1" t="s">
        <v>264</v>
      </c>
      <c r="G313" s="1" t="s">
        <v>1098</v>
      </c>
      <c r="H313" s="1" t="s">
        <v>1099</v>
      </c>
      <c r="I313" s="1" t="s">
        <v>264</v>
      </c>
      <c r="J313" s="1" t="s">
        <v>264</v>
      </c>
      <c r="K313" s="1" t="s">
        <v>264</v>
      </c>
      <c r="L313" s="1" t="s">
        <v>559</v>
      </c>
      <c r="M313" s="1" t="s">
        <v>108</v>
      </c>
      <c r="N313" s="1" t="s">
        <v>1009</v>
      </c>
      <c r="O313" s="1" t="s">
        <v>1009</v>
      </c>
      <c r="P313" s="1" t="s">
        <v>1042</v>
      </c>
      <c r="Q313" s="1" t="s">
        <v>264</v>
      </c>
      <c r="R313" s="1" t="s">
        <v>1139</v>
      </c>
      <c r="S313" s="1" t="s">
        <v>1766</v>
      </c>
      <c r="T313" s="1" t="s">
        <v>1107</v>
      </c>
      <c r="U313" s="1" t="s">
        <v>1155</v>
      </c>
      <c r="V313" s="1" t="s">
        <v>1155</v>
      </c>
      <c r="W313" s="1" t="s">
        <v>264</v>
      </c>
    </row>
    <row r="314" spans="1:23">
      <c r="A314" s="1" t="s">
        <v>1769</v>
      </c>
      <c r="B314" s="1" t="s">
        <v>1770</v>
      </c>
      <c r="C314" s="1" t="s">
        <v>1096</v>
      </c>
      <c r="D314" s="1" t="s">
        <v>1097</v>
      </c>
      <c r="E314" s="1" t="s">
        <v>863</v>
      </c>
      <c r="F314" s="1" t="s">
        <v>264</v>
      </c>
      <c r="G314" s="1" t="s">
        <v>1098</v>
      </c>
      <c r="H314" s="1" t="s">
        <v>1099</v>
      </c>
      <c r="I314" s="1" t="s">
        <v>264</v>
      </c>
      <c r="J314" s="1" t="s">
        <v>264</v>
      </c>
      <c r="K314" s="1" t="s">
        <v>264</v>
      </c>
      <c r="L314" s="1" t="s">
        <v>559</v>
      </c>
      <c r="M314" s="1" t="s">
        <v>108</v>
      </c>
      <c r="N314" s="1" t="s">
        <v>865</v>
      </c>
      <c r="O314" s="1" t="s">
        <v>865</v>
      </c>
      <c r="P314" s="1" t="s">
        <v>864</v>
      </c>
      <c r="Q314" s="1" t="s">
        <v>264</v>
      </c>
      <c r="R314" s="1" t="s">
        <v>1139</v>
      </c>
      <c r="S314" s="1" t="s">
        <v>1766</v>
      </c>
      <c r="T314" s="1" t="s">
        <v>1107</v>
      </c>
      <c r="U314" s="1" t="s">
        <v>1155</v>
      </c>
      <c r="V314" s="1" t="s">
        <v>1155</v>
      </c>
      <c r="W314" s="1" t="s">
        <v>264</v>
      </c>
    </row>
    <row r="315" spans="1:23">
      <c r="A315" s="1" t="s">
        <v>1771</v>
      </c>
      <c r="B315" s="1" t="s">
        <v>1772</v>
      </c>
      <c r="C315" s="1" t="s">
        <v>1096</v>
      </c>
      <c r="D315" s="1" t="s">
        <v>1097</v>
      </c>
      <c r="E315" s="1" t="s">
        <v>1017</v>
      </c>
      <c r="F315" s="1" t="s">
        <v>264</v>
      </c>
      <c r="G315" s="1" t="s">
        <v>1098</v>
      </c>
      <c r="H315" s="1" t="s">
        <v>1099</v>
      </c>
      <c r="I315" s="1" t="s">
        <v>264</v>
      </c>
      <c r="J315" s="1" t="s">
        <v>264</v>
      </c>
      <c r="K315" s="1" t="s">
        <v>264</v>
      </c>
      <c r="L315" s="1" t="s">
        <v>559</v>
      </c>
      <c r="M315" s="1" t="s">
        <v>108</v>
      </c>
      <c r="N315" s="1" t="s">
        <v>1009</v>
      </c>
      <c r="O315" s="1" t="s">
        <v>1009</v>
      </c>
      <c r="P315" s="1" t="s">
        <v>1018</v>
      </c>
      <c r="Q315" s="1" t="s">
        <v>264</v>
      </c>
      <c r="R315" s="1" t="s">
        <v>1139</v>
      </c>
      <c r="S315" s="1" t="s">
        <v>1766</v>
      </c>
      <c r="T315" s="1" t="s">
        <v>1107</v>
      </c>
      <c r="U315" s="1" t="s">
        <v>1155</v>
      </c>
      <c r="V315" s="1" t="s">
        <v>1155</v>
      </c>
      <c r="W315" s="1" t="s">
        <v>264</v>
      </c>
    </row>
    <row r="316" spans="1:23">
      <c r="A316" s="1" t="s">
        <v>1773</v>
      </c>
      <c r="B316" s="1" t="s">
        <v>1774</v>
      </c>
      <c r="C316" s="1" t="s">
        <v>1096</v>
      </c>
      <c r="D316" s="1" t="s">
        <v>1097</v>
      </c>
      <c r="E316" s="1" t="s">
        <v>676</v>
      </c>
      <c r="F316" s="1" t="s">
        <v>264</v>
      </c>
      <c r="G316" s="1" t="s">
        <v>1098</v>
      </c>
      <c r="H316" s="1" t="s">
        <v>1099</v>
      </c>
      <c r="I316" s="1" t="s">
        <v>264</v>
      </c>
      <c r="J316" s="1" t="s">
        <v>264</v>
      </c>
      <c r="K316" s="1" t="s">
        <v>264</v>
      </c>
      <c r="L316" s="1" t="s">
        <v>559</v>
      </c>
      <c r="M316" s="1" t="s">
        <v>108</v>
      </c>
      <c r="N316" s="1" t="s">
        <v>652</v>
      </c>
      <c r="O316" s="1" t="s">
        <v>652</v>
      </c>
      <c r="P316" s="1" t="s">
        <v>677</v>
      </c>
      <c r="Q316" s="1" t="s">
        <v>264</v>
      </c>
      <c r="R316" s="1" t="s">
        <v>1515</v>
      </c>
      <c r="S316" s="1" t="s">
        <v>1766</v>
      </c>
      <c r="T316" s="1" t="s">
        <v>1107</v>
      </c>
      <c r="U316" s="1" t="s">
        <v>1155</v>
      </c>
      <c r="V316" s="1" t="s">
        <v>1155</v>
      </c>
      <c r="W316" s="1" t="s">
        <v>264</v>
      </c>
    </row>
    <row r="317" spans="1:23">
      <c r="A317" s="1" t="s">
        <v>1775</v>
      </c>
      <c r="B317" s="1" t="s">
        <v>1776</v>
      </c>
      <c r="C317" s="1" t="s">
        <v>1096</v>
      </c>
      <c r="D317" s="1" t="s">
        <v>1097</v>
      </c>
      <c r="E317" s="1" t="s">
        <v>895</v>
      </c>
      <c r="F317" s="1" t="s">
        <v>264</v>
      </c>
      <c r="G317" s="1" t="s">
        <v>1098</v>
      </c>
      <c r="H317" s="1" t="s">
        <v>1099</v>
      </c>
      <c r="I317" s="1" t="s">
        <v>264</v>
      </c>
      <c r="J317" s="1" t="s">
        <v>264</v>
      </c>
      <c r="K317" s="1" t="s">
        <v>264</v>
      </c>
      <c r="L317" s="1" t="s">
        <v>559</v>
      </c>
      <c r="M317" s="1" t="s">
        <v>108</v>
      </c>
      <c r="N317" s="1" t="s">
        <v>886</v>
      </c>
      <c r="O317" s="1" t="s">
        <v>886</v>
      </c>
      <c r="P317" s="1" t="s">
        <v>896</v>
      </c>
      <c r="Q317" s="1" t="s">
        <v>264</v>
      </c>
      <c r="R317" s="1" t="s">
        <v>1515</v>
      </c>
      <c r="S317" s="1" t="s">
        <v>1766</v>
      </c>
      <c r="T317" s="1" t="s">
        <v>1107</v>
      </c>
      <c r="U317" s="1" t="s">
        <v>1155</v>
      </c>
      <c r="V317" s="1" t="s">
        <v>1155</v>
      </c>
      <c r="W317" s="1" t="s">
        <v>264</v>
      </c>
    </row>
    <row r="318" spans="1:23">
      <c r="A318" s="1" t="s">
        <v>1777</v>
      </c>
      <c r="B318" s="1" t="s">
        <v>1778</v>
      </c>
      <c r="C318" s="1" t="s">
        <v>1096</v>
      </c>
      <c r="D318" s="1" t="s">
        <v>1097</v>
      </c>
      <c r="E318" s="1" t="s">
        <v>598</v>
      </c>
      <c r="F318" s="1" t="s">
        <v>264</v>
      </c>
      <c r="G318" s="1" t="s">
        <v>1098</v>
      </c>
      <c r="H318" s="1" t="s">
        <v>1099</v>
      </c>
      <c r="I318" s="1" t="s">
        <v>264</v>
      </c>
      <c r="J318" s="1" t="s">
        <v>264</v>
      </c>
      <c r="K318" s="1" t="s">
        <v>264</v>
      </c>
      <c r="L318" s="1" t="s">
        <v>559</v>
      </c>
      <c r="M318" s="1" t="s">
        <v>108</v>
      </c>
      <c r="N318" s="1" t="s">
        <v>594</v>
      </c>
      <c r="O318" s="1" t="s">
        <v>594</v>
      </c>
      <c r="P318" s="1" t="s">
        <v>599</v>
      </c>
      <c r="Q318" s="1" t="s">
        <v>264</v>
      </c>
      <c r="R318" s="1" t="s">
        <v>1139</v>
      </c>
      <c r="S318" s="1" t="s">
        <v>1766</v>
      </c>
      <c r="T318" s="1" t="s">
        <v>1107</v>
      </c>
      <c r="U318" s="1" t="s">
        <v>1155</v>
      </c>
      <c r="V318" s="1" t="s">
        <v>1155</v>
      </c>
      <c r="W318" s="1" t="s">
        <v>264</v>
      </c>
    </row>
    <row r="319" spans="1:23">
      <c r="A319" s="1" t="s">
        <v>1779</v>
      </c>
      <c r="B319" s="1" t="s">
        <v>1780</v>
      </c>
      <c r="C319" s="1" t="s">
        <v>1096</v>
      </c>
      <c r="D319" s="1" t="s">
        <v>1097</v>
      </c>
      <c r="E319" s="1" t="s">
        <v>1781</v>
      </c>
      <c r="F319" s="1" t="s">
        <v>264</v>
      </c>
      <c r="G319" s="1" t="s">
        <v>1098</v>
      </c>
      <c r="H319" s="1" t="s">
        <v>1099</v>
      </c>
      <c r="I319" s="1" t="s">
        <v>264</v>
      </c>
      <c r="J319" s="1" t="s">
        <v>264</v>
      </c>
      <c r="K319" s="1" t="s">
        <v>264</v>
      </c>
      <c r="L319" s="1" t="s">
        <v>559</v>
      </c>
      <c r="M319" s="1" t="s">
        <v>108</v>
      </c>
      <c r="N319" s="1" t="s">
        <v>729</v>
      </c>
      <c r="O319" s="1" t="s">
        <v>731</v>
      </c>
      <c r="P319" s="1" t="s">
        <v>264</v>
      </c>
      <c r="Q319" s="1" t="s">
        <v>264</v>
      </c>
      <c r="R319" s="1" t="s">
        <v>1139</v>
      </c>
      <c r="S319" s="1" t="s">
        <v>1766</v>
      </c>
      <c r="T319" s="1" t="s">
        <v>1107</v>
      </c>
      <c r="U319" s="1" t="s">
        <v>1155</v>
      </c>
      <c r="V319" s="1" t="s">
        <v>1155</v>
      </c>
      <c r="W319" s="1" t="s">
        <v>264</v>
      </c>
    </row>
    <row r="320" spans="1:23">
      <c r="A320" s="1" t="s">
        <v>1782</v>
      </c>
      <c r="B320" s="1" t="s">
        <v>1783</v>
      </c>
      <c r="C320" s="1" t="s">
        <v>1096</v>
      </c>
      <c r="D320" s="1" t="s">
        <v>1097</v>
      </c>
      <c r="E320" s="1" t="s">
        <v>1017</v>
      </c>
      <c r="F320" s="1" t="s">
        <v>264</v>
      </c>
      <c r="G320" s="1" t="s">
        <v>1098</v>
      </c>
      <c r="H320" s="1" t="s">
        <v>1099</v>
      </c>
      <c r="I320" s="1" t="s">
        <v>264</v>
      </c>
      <c r="J320" s="1" t="s">
        <v>264</v>
      </c>
      <c r="K320" s="1" t="s">
        <v>264</v>
      </c>
      <c r="L320" s="1" t="s">
        <v>559</v>
      </c>
      <c r="M320" s="1" t="s">
        <v>108</v>
      </c>
      <c r="N320" s="1" t="s">
        <v>1009</v>
      </c>
      <c r="O320" s="1" t="s">
        <v>1009</v>
      </c>
      <c r="P320" s="1" t="s">
        <v>1018</v>
      </c>
      <c r="Q320" s="1" t="s">
        <v>264</v>
      </c>
      <c r="R320" s="1" t="s">
        <v>1139</v>
      </c>
      <c r="S320" s="1" t="s">
        <v>1766</v>
      </c>
      <c r="T320" s="1" t="s">
        <v>1107</v>
      </c>
      <c r="U320" s="1" t="s">
        <v>1155</v>
      </c>
      <c r="V320" s="1" t="s">
        <v>1155</v>
      </c>
      <c r="W320" s="1" t="s">
        <v>264</v>
      </c>
    </row>
    <row r="321" spans="1:23">
      <c r="A321" s="1" t="s">
        <v>293</v>
      </c>
      <c r="B321" s="1" t="s">
        <v>1784</v>
      </c>
      <c r="C321" s="1" t="s">
        <v>1096</v>
      </c>
      <c r="D321" s="1" t="s">
        <v>1097</v>
      </c>
      <c r="E321" s="1" t="s">
        <v>292</v>
      </c>
      <c r="F321" s="1" t="s">
        <v>264</v>
      </c>
      <c r="G321" s="1" t="s">
        <v>1098</v>
      </c>
      <c r="H321" s="1" t="s">
        <v>1099</v>
      </c>
      <c r="I321" s="1" t="s">
        <v>264</v>
      </c>
      <c r="J321" s="1" t="s">
        <v>264</v>
      </c>
      <c r="K321" s="1" t="s">
        <v>264</v>
      </c>
      <c r="L321" s="1" t="s">
        <v>559</v>
      </c>
      <c r="M321" s="1" t="s">
        <v>108</v>
      </c>
      <c r="N321" s="1" t="s">
        <v>109</v>
      </c>
      <c r="O321" s="1" t="s">
        <v>109</v>
      </c>
      <c r="P321" s="1" t="s">
        <v>288</v>
      </c>
      <c r="Q321" s="1" t="s">
        <v>264</v>
      </c>
      <c r="R321" s="1" t="s">
        <v>1515</v>
      </c>
      <c r="S321" s="1" t="s">
        <v>1766</v>
      </c>
      <c r="T321" s="1" t="s">
        <v>1107</v>
      </c>
      <c r="U321" s="1" t="s">
        <v>1155</v>
      </c>
      <c r="V321" s="1" t="s">
        <v>1155</v>
      </c>
      <c r="W321" s="1" t="s">
        <v>264</v>
      </c>
    </row>
    <row r="322" spans="1:23">
      <c r="A322" s="1" t="s">
        <v>1785</v>
      </c>
      <c r="B322" s="1" t="s">
        <v>1786</v>
      </c>
      <c r="C322" s="1" t="s">
        <v>1096</v>
      </c>
      <c r="D322" s="1" t="s">
        <v>1097</v>
      </c>
      <c r="E322" s="1" t="s">
        <v>707</v>
      </c>
      <c r="F322" s="1" t="s">
        <v>264</v>
      </c>
      <c r="G322" s="1" t="s">
        <v>1098</v>
      </c>
      <c r="H322" s="1" t="s">
        <v>1099</v>
      </c>
      <c r="I322" s="1" t="s">
        <v>264</v>
      </c>
      <c r="J322" s="1" t="s">
        <v>264</v>
      </c>
      <c r="K322" s="1" t="s">
        <v>264</v>
      </c>
      <c r="L322" s="1" t="s">
        <v>559</v>
      </c>
      <c r="M322" s="1" t="s">
        <v>108</v>
      </c>
      <c r="N322" s="1" t="s">
        <v>693</v>
      </c>
      <c r="O322" s="1" t="s">
        <v>693</v>
      </c>
      <c r="P322" s="1" t="s">
        <v>708</v>
      </c>
      <c r="Q322" s="1" t="s">
        <v>264</v>
      </c>
      <c r="R322" s="1" t="s">
        <v>1515</v>
      </c>
      <c r="S322" s="1" t="s">
        <v>1766</v>
      </c>
      <c r="T322" s="1" t="s">
        <v>1107</v>
      </c>
      <c r="U322" s="1" t="s">
        <v>1155</v>
      </c>
      <c r="V322" s="1" t="s">
        <v>1155</v>
      </c>
      <c r="W322" s="1" t="s">
        <v>264</v>
      </c>
    </row>
    <row r="323" spans="1:23">
      <c r="A323" s="1" t="s">
        <v>1787</v>
      </c>
      <c r="B323" s="1" t="s">
        <v>1788</v>
      </c>
      <c r="C323" s="1" t="s">
        <v>1096</v>
      </c>
      <c r="D323" s="1" t="s">
        <v>1097</v>
      </c>
      <c r="E323" s="1" t="s">
        <v>1021</v>
      </c>
      <c r="F323" s="1" t="s">
        <v>264</v>
      </c>
      <c r="G323" s="1" t="s">
        <v>1098</v>
      </c>
      <c r="H323" s="1" t="s">
        <v>1099</v>
      </c>
      <c r="I323" s="1" t="s">
        <v>264</v>
      </c>
      <c r="J323" s="1" t="s">
        <v>264</v>
      </c>
      <c r="K323" s="1" t="s">
        <v>264</v>
      </c>
      <c r="L323" s="1" t="s">
        <v>559</v>
      </c>
      <c r="M323" s="1" t="s">
        <v>108</v>
      </c>
      <c r="N323" s="1" t="s">
        <v>1009</v>
      </c>
      <c r="O323" s="1" t="s">
        <v>1009</v>
      </c>
      <c r="P323" s="1" t="s">
        <v>1022</v>
      </c>
      <c r="Q323" s="1" t="s">
        <v>264</v>
      </c>
      <c r="R323" s="1" t="s">
        <v>1139</v>
      </c>
      <c r="S323" s="1" t="s">
        <v>1789</v>
      </c>
      <c r="T323" s="1" t="s">
        <v>1107</v>
      </c>
      <c r="U323" s="1" t="s">
        <v>1155</v>
      </c>
      <c r="V323" s="1" t="s">
        <v>1155</v>
      </c>
      <c r="W323" s="1" t="s">
        <v>264</v>
      </c>
    </row>
    <row r="324" spans="1:23">
      <c r="A324" s="1" t="s">
        <v>1790</v>
      </c>
      <c r="B324" s="1" t="s">
        <v>1791</v>
      </c>
      <c r="C324" s="1" t="s">
        <v>1096</v>
      </c>
      <c r="D324" s="1" t="s">
        <v>1097</v>
      </c>
      <c r="E324" s="1" t="s">
        <v>822</v>
      </c>
      <c r="F324" s="1" t="s">
        <v>264</v>
      </c>
      <c r="G324" s="1" t="s">
        <v>1098</v>
      </c>
      <c r="H324" s="1" t="s">
        <v>1099</v>
      </c>
      <c r="I324" s="1" t="s">
        <v>264</v>
      </c>
      <c r="J324" s="1" t="s">
        <v>264</v>
      </c>
      <c r="K324" s="1" t="s">
        <v>264</v>
      </c>
      <c r="L324" s="1" t="s">
        <v>559</v>
      </c>
      <c r="M324" s="1" t="s">
        <v>108</v>
      </c>
      <c r="N324" s="1" t="s">
        <v>560</v>
      </c>
      <c r="O324" s="1" t="s">
        <v>635</v>
      </c>
      <c r="P324" s="1" t="s">
        <v>823</v>
      </c>
      <c r="Q324" s="1" t="s">
        <v>264</v>
      </c>
      <c r="R324" s="1" t="s">
        <v>1100</v>
      </c>
      <c r="S324" s="1" t="s">
        <v>1128</v>
      </c>
      <c r="T324" s="1" t="s">
        <v>1129</v>
      </c>
      <c r="U324" s="1" t="s">
        <v>1130</v>
      </c>
      <c r="V324" s="1" t="s">
        <v>1155</v>
      </c>
      <c r="W324" s="1" t="s">
        <v>264</v>
      </c>
    </row>
    <row r="325" spans="1:23">
      <c r="A325" s="1" t="s">
        <v>1792</v>
      </c>
      <c r="B325" s="1" t="s">
        <v>1793</v>
      </c>
      <c r="C325" s="1" t="s">
        <v>1794</v>
      </c>
      <c r="D325" s="1" t="s">
        <v>1097</v>
      </c>
      <c r="E325" s="1" t="s">
        <v>1119</v>
      </c>
      <c r="F325" s="1" t="s">
        <v>264</v>
      </c>
      <c r="G325" s="1" t="s">
        <v>1098</v>
      </c>
      <c r="H325" s="1" t="s">
        <v>1099</v>
      </c>
      <c r="I325" s="1" t="s">
        <v>264</v>
      </c>
      <c r="J325" s="1" t="s">
        <v>264</v>
      </c>
      <c r="K325" s="1" t="s">
        <v>264</v>
      </c>
      <c r="L325" s="1" t="s">
        <v>559</v>
      </c>
      <c r="M325" s="1" t="s">
        <v>108</v>
      </c>
      <c r="N325" s="1" t="s">
        <v>560</v>
      </c>
      <c r="O325" s="1" t="s">
        <v>561</v>
      </c>
      <c r="P325" s="1" t="s">
        <v>264</v>
      </c>
      <c r="Q325" s="1" t="s">
        <v>264</v>
      </c>
      <c r="R325" s="1" t="s">
        <v>1100</v>
      </c>
      <c r="S325" s="1" t="s">
        <v>1795</v>
      </c>
      <c r="T325" s="1" t="s">
        <v>1107</v>
      </c>
      <c r="U325" s="1" t="s">
        <v>1103</v>
      </c>
      <c r="V325" s="1" t="s">
        <v>1103</v>
      </c>
      <c r="W325" s="1" t="s">
        <v>264</v>
      </c>
    </row>
    <row r="326" spans="1:23">
      <c r="A326" s="1" t="s">
        <v>1796</v>
      </c>
      <c r="B326" s="1" t="s">
        <v>1797</v>
      </c>
      <c r="C326" s="1" t="s">
        <v>1794</v>
      </c>
      <c r="D326" s="1" t="s">
        <v>1097</v>
      </c>
      <c r="E326" s="1" t="s">
        <v>1112</v>
      </c>
      <c r="F326" s="1" t="s">
        <v>264</v>
      </c>
      <c r="G326" s="1" t="s">
        <v>1098</v>
      </c>
      <c r="H326" s="1" t="s">
        <v>1099</v>
      </c>
      <c r="I326" s="1" t="s">
        <v>264</v>
      </c>
      <c r="J326" s="1" t="s">
        <v>264</v>
      </c>
      <c r="K326" s="1" t="s">
        <v>264</v>
      </c>
      <c r="L326" s="1" t="s">
        <v>559</v>
      </c>
      <c r="M326" s="1" t="s">
        <v>108</v>
      </c>
      <c r="N326" s="1" t="s">
        <v>661</v>
      </c>
      <c r="O326" s="1" t="s">
        <v>662</v>
      </c>
      <c r="P326" s="1" t="s">
        <v>264</v>
      </c>
      <c r="Q326" s="1" t="s">
        <v>264</v>
      </c>
      <c r="R326" s="1" t="s">
        <v>1100</v>
      </c>
      <c r="S326" s="1" t="s">
        <v>1798</v>
      </c>
      <c r="T326" s="1" t="s">
        <v>1107</v>
      </c>
      <c r="U326" s="1" t="s">
        <v>1103</v>
      </c>
      <c r="V326" s="1" t="s">
        <v>1109</v>
      </c>
      <c r="W326" s="1" t="s">
        <v>264</v>
      </c>
    </row>
    <row r="327" spans="1:23">
      <c r="A327" s="1" t="s">
        <v>1799</v>
      </c>
      <c r="B327" s="1" t="s">
        <v>1800</v>
      </c>
      <c r="C327" s="1" t="s">
        <v>1794</v>
      </c>
      <c r="D327" s="1" t="s">
        <v>1097</v>
      </c>
      <c r="E327" s="1" t="s">
        <v>1136</v>
      </c>
      <c r="F327" s="1" t="s">
        <v>264</v>
      </c>
      <c r="G327" s="1" t="s">
        <v>1098</v>
      </c>
      <c r="H327" s="1" t="s">
        <v>1099</v>
      </c>
      <c r="I327" s="1" t="s">
        <v>264</v>
      </c>
      <c r="J327" s="1" t="s">
        <v>264</v>
      </c>
      <c r="K327" s="1" t="s">
        <v>264</v>
      </c>
      <c r="L327" s="1" t="s">
        <v>559</v>
      </c>
      <c r="M327" s="1" t="s">
        <v>108</v>
      </c>
      <c r="N327" s="1" t="s">
        <v>661</v>
      </c>
      <c r="O327" s="1" t="s">
        <v>668</v>
      </c>
      <c r="P327" s="1" t="s">
        <v>264</v>
      </c>
      <c r="Q327" s="1" t="s">
        <v>264</v>
      </c>
      <c r="R327" s="1" t="s">
        <v>1100</v>
      </c>
      <c r="S327" s="1" t="s">
        <v>1128</v>
      </c>
      <c r="T327" s="1" t="s">
        <v>1107</v>
      </c>
      <c r="U327" s="1" t="s">
        <v>1130</v>
      </c>
      <c r="V327" s="1" t="s">
        <v>1130</v>
      </c>
      <c r="W327" s="1" t="s">
        <v>264</v>
      </c>
    </row>
    <row r="328" spans="1:23">
      <c r="A328" s="1" t="s">
        <v>1801</v>
      </c>
      <c r="B328" s="1" t="s">
        <v>1802</v>
      </c>
      <c r="C328" s="1" t="s">
        <v>1096</v>
      </c>
      <c r="D328" s="1" t="s">
        <v>1097</v>
      </c>
      <c r="E328" s="1" t="s">
        <v>824</v>
      </c>
      <c r="F328" s="1" t="s">
        <v>264</v>
      </c>
      <c r="G328" s="1" t="s">
        <v>1098</v>
      </c>
      <c r="H328" s="1" t="s">
        <v>1099</v>
      </c>
      <c r="I328" s="1" t="s">
        <v>264</v>
      </c>
      <c r="J328" s="1" t="s">
        <v>264</v>
      </c>
      <c r="K328" s="1" t="s">
        <v>264</v>
      </c>
      <c r="L328" s="1" t="s">
        <v>559</v>
      </c>
      <c r="M328" s="1" t="s">
        <v>108</v>
      </c>
      <c r="N328" s="1" t="s">
        <v>560</v>
      </c>
      <c r="O328" s="1" t="s">
        <v>635</v>
      </c>
      <c r="P328" s="1" t="s">
        <v>825</v>
      </c>
      <c r="Q328" s="1" t="s">
        <v>1803</v>
      </c>
      <c r="R328" s="1" t="s">
        <v>1100</v>
      </c>
      <c r="S328" s="1" t="s">
        <v>1804</v>
      </c>
      <c r="T328" s="1" t="s">
        <v>1107</v>
      </c>
      <c r="U328" s="1" t="s">
        <v>1121</v>
      </c>
      <c r="V328" s="1" t="s">
        <v>1103</v>
      </c>
      <c r="W328" s="1" t="s">
        <v>264</v>
      </c>
    </row>
    <row r="329" spans="1:23">
      <c r="A329" s="1" t="s">
        <v>1805</v>
      </c>
      <c r="B329" s="1" t="s">
        <v>1806</v>
      </c>
      <c r="C329" s="1" t="s">
        <v>1794</v>
      </c>
      <c r="D329" s="1" t="s">
        <v>1097</v>
      </c>
      <c r="E329" s="1" t="s">
        <v>1214</v>
      </c>
      <c r="F329" s="1" t="s">
        <v>264</v>
      </c>
      <c r="G329" s="1" t="s">
        <v>1098</v>
      </c>
      <c r="H329" s="1" t="s">
        <v>1099</v>
      </c>
      <c r="I329" s="1" t="s">
        <v>264</v>
      </c>
      <c r="J329" s="1" t="s">
        <v>264</v>
      </c>
      <c r="K329" s="1" t="s">
        <v>264</v>
      </c>
      <c r="L329" s="1" t="s">
        <v>559</v>
      </c>
      <c r="M329" s="1" t="s">
        <v>108</v>
      </c>
      <c r="N329" s="1" t="s">
        <v>560</v>
      </c>
      <c r="O329" s="1" t="s">
        <v>635</v>
      </c>
      <c r="P329" s="1" t="s">
        <v>264</v>
      </c>
      <c r="Q329" s="1" t="s">
        <v>264</v>
      </c>
      <c r="R329" s="1" t="s">
        <v>1100</v>
      </c>
      <c r="S329" s="1" t="s">
        <v>1128</v>
      </c>
      <c r="T329" s="1" t="s">
        <v>1107</v>
      </c>
      <c r="U329" s="1" t="s">
        <v>1130</v>
      </c>
      <c r="V329" s="1" t="s">
        <v>1130</v>
      </c>
      <c r="W329" s="1" t="s">
        <v>264</v>
      </c>
    </row>
    <row r="330" spans="1:23">
      <c r="A330" s="1" t="s">
        <v>1807</v>
      </c>
      <c r="B330" s="1" t="s">
        <v>1808</v>
      </c>
      <c r="C330" s="1" t="s">
        <v>1794</v>
      </c>
      <c r="D330" s="1" t="s">
        <v>1097</v>
      </c>
      <c r="E330" s="1" t="s">
        <v>1214</v>
      </c>
      <c r="F330" s="1" t="s">
        <v>264</v>
      </c>
      <c r="G330" s="1" t="s">
        <v>1098</v>
      </c>
      <c r="H330" s="1" t="s">
        <v>1099</v>
      </c>
      <c r="I330" s="1" t="s">
        <v>264</v>
      </c>
      <c r="J330" s="1" t="s">
        <v>264</v>
      </c>
      <c r="K330" s="1" t="s">
        <v>264</v>
      </c>
      <c r="L330" s="1" t="s">
        <v>559</v>
      </c>
      <c r="M330" s="1" t="s">
        <v>108</v>
      </c>
      <c r="N330" s="1" t="s">
        <v>560</v>
      </c>
      <c r="O330" s="1" t="s">
        <v>635</v>
      </c>
      <c r="P330" s="1" t="s">
        <v>264</v>
      </c>
      <c r="Q330" s="1" t="s">
        <v>264</v>
      </c>
      <c r="R330" s="1" t="s">
        <v>1100</v>
      </c>
      <c r="S330" s="1" t="s">
        <v>1128</v>
      </c>
      <c r="T330" s="1" t="s">
        <v>1107</v>
      </c>
      <c r="U330" s="1" t="s">
        <v>1130</v>
      </c>
      <c r="V330" s="1" t="s">
        <v>1130</v>
      </c>
      <c r="W330" s="1" t="s">
        <v>264</v>
      </c>
    </row>
    <row r="331" spans="1:23">
      <c r="A331" s="1" t="s">
        <v>1809</v>
      </c>
      <c r="B331" s="1" t="s">
        <v>1810</v>
      </c>
      <c r="C331" s="1" t="s">
        <v>1096</v>
      </c>
      <c r="D331" s="1" t="s">
        <v>1097</v>
      </c>
      <c r="E331" s="1" t="s">
        <v>922</v>
      </c>
      <c r="F331" s="1" t="s">
        <v>1126</v>
      </c>
      <c r="G331" s="1" t="s">
        <v>1098</v>
      </c>
      <c r="H331" s="1" t="s">
        <v>1099</v>
      </c>
      <c r="I331" s="1" t="s">
        <v>264</v>
      </c>
      <c r="J331" s="1" t="s">
        <v>264</v>
      </c>
      <c r="K331" s="1" t="s">
        <v>264</v>
      </c>
      <c r="L331" s="1" t="s">
        <v>559</v>
      </c>
      <c r="M331" s="1" t="s">
        <v>108</v>
      </c>
      <c r="N331" s="1" t="s">
        <v>911</v>
      </c>
      <c r="O331" s="1" t="s">
        <v>911</v>
      </c>
      <c r="P331" s="1" t="s">
        <v>923</v>
      </c>
      <c r="Q331" s="1" t="s">
        <v>264</v>
      </c>
      <c r="R331" s="1" t="s">
        <v>1100</v>
      </c>
      <c r="S331" s="1" t="s">
        <v>1154</v>
      </c>
      <c r="T331" s="1" t="s">
        <v>1129</v>
      </c>
      <c r="U331" s="1" t="s">
        <v>1155</v>
      </c>
      <c r="V331" s="1" t="s">
        <v>1155</v>
      </c>
      <c r="W331" s="1" t="s">
        <v>264</v>
      </c>
    </row>
    <row r="332" spans="1:23">
      <c r="A332" s="1" t="s">
        <v>1811</v>
      </c>
      <c r="B332" s="1" t="s">
        <v>1812</v>
      </c>
      <c r="C332" s="1" t="s">
        <v>1096</v>
      </c>
      <c r="D332" s="1" t="s">
        <v>1097</v>
      </c>
      <c r="E332" s="1" t="s">
        <v>1071</v>
      </c>
      <c r="F332" s="1" t="s">
        <v>1126</v>
      </c>
      <c r="G332" s="1" t="s">
        <v>1098</v>
      </c>
      <c r="H332" s="1" t="s">
        <v>1099</v>
      </c>
      <c r="I332" s="1" t="s">
        <v>264</v>
      </c>
      <c r="J332" s="1" t="s">
        <v>264</v>
      </c>
      <c r="K332" s="1" t="s">
        <v>264</v>
      </c>
      <c r="L332" s="1" t="s">
        <v>559</v>
      </c>
      <c r="M332" s="1" t="s">
        <v>108</v>
      </c>
      <c r="N332" s="1" t="s">
        <v>1045</v>
      </c>
      <c r="O332" s="1" t="s">
        <v>1045</v>
      </c>
      <c r="P332" s="1" t="s">
        <v>1072</v>
      </c>
      <c r="Q332" s="1" t="s">
        <v>264</v>
      </c>
      <c r="R332" s="1" t="s">
        <v>1100</v>
      </c>
      <c r="S332" s="1" t="s">
        <v>1147</v>
      </c>
      <c r="T332" s="1" t="s">
        <v>1107</v>
      </c>
      <c r="U332" s="1" t="s">
        <v>1103</v>
      </c>
      <c r="V332" s="1" t="s">
        <v>1103</v>
      </c>
      <c r="W332" s="1" t="s">
        <v>264</v>
      </c>
    </row>
    <row r="333" spans="1:23">
      <c r="A333" s="1" t="s">
        <v>1813</v>
      </c>
      <c r="B333" s="1" t="s">
        <v>1814</v>
      </c>
      <c r="C333" s="1" t="s">
        <v>1096</v>
      </c>
      <c r="D333" s="1" t="s">
        <v>1097</v>
      </c>
      <c r="E333" s="1" t="s">
        <v>738</v>
      </c>
      <c r="F333" s="1" t="s">
        <v>1126</v>
      </c>
      <c r="G333" s="1" t="s">
        <v>1098</v>
      </c>
      <c r="H333" s="1" t="s">
        <v>1099</v>
      </c>
      <c r="I333" s="1" t="s">
        <v>264</v>
      </c>
      <c r="J333" s="1" t="s">
        <v>264</v>
      </c>
      <c r="K333" s="1" t="s">
        <v>264</v>
      </c>
      <c r="L333" s="1" t="s">
        <v>559</v>
      </c>
      <c r="M333" s="1" t="s">
        <v>108</v>
      </c>
      <c r="N333" s="1" t="s">
        <v>729</v>
      </c>
      <c r="O333" s="1" t="s">
        <v>739</v>
      </c>
      <c r="P333" s="1" t="s">
        <v>739</v>
      </c>
      <c r="Q333" s="1" t="s">
        <v>264</v>
      </c>
      <c r="R333" s="1" t="s">
        <v>1139</v>
      </c>
      <c r="S333" s="1" t="s">
        <v>1154</v>
      </c>
      <c r="T333" s="1" t="s">
        <v>1107</v>
      </c>
      <c r="U333" s="1" t="s">
        <v>1155</v>
      </c>
      <c r="V333" s="1" t="s">
        <v>1155</v>
      </c>
      <c r="W333" s="1" t="s">
        <v>264</v>
      </c>
    </row>
    <row r="334" spans="1:23">
      <c r="A334" s="1" t="s">
        <v>1815</v>
      </c>
      <c r="B334" s="1" t="s">
        <v>1816</v>
      </c>
      <c r="C334" s="1" t="s">
        <v>1096</v>
      </c>
      <c r="D334" s="1" t="s">
        <v>1097</v>
      </c>
      <c r="E334" s="1" t="s">
        <v>727</v>
      </c>
      <c r="F334" s="1" t="s">
        <v>1126</v>
      </c>
      <c r="G334" s="1" t="s">
        <v>1098</v>
      </c>
      <c r="H334" s="1" t="s">
        <v>1099</v>
      </c>
      <c r="I334" s="1" t="s">
        <v>264</v>
      </c>
      <c r="J334" s="1" t="s">
        <v>264</v>
      </c>
      <c r="K334" s="1" t="s">
        <v>264</v>
      </c>
      <c r="L334" s="1" t="s">
        <v>559</v>
      </c>
      <c r="M334" s="1" t="s">
        <v>108</v>
      </c>
      <c r="N334" s="1" t="s">
        <v>729</v>
      </c>
      <c r="O334" s="1" t="s">
        <v>728</v>
      </c>
      <c r="P334" s="1" t="s">
        <v>728</v>
      </c>
      <c r="Q334" s="1" t="s">
        <v>264</v>
      </c>
      <c r="R334" s="1" t="s">
        <v>1100</v>
      </c>
      <c r="S334" s="1" t="s">
        <v>1154</v>
      </c>
      <c r="T334" s="1" t="s">
        <v>1107</v>
      </c>
      <c r="U334" s="1" t="s">
        <v>1155</v>
      </c>
      <c r="V334" s="1" t="s">
        <v>1155</v>
      </c>
      <c r="W334" s="1" t="s">
        <v>264</v>
      </c>
    </row>
    <row r="335" spans="1:23">
      <c r="A335" s="1" t="s">
        <v>1817</v>
      </c>
      <c r="B335" s="1" t="s">
        <v>1818</v>
      </c>
      <c r="C335" s="1" t="s">
        <v>1096</v>
      </c>
      <c r="D335" s="1" t="s">
        <v>1097</v>
      </c>
      <c r="E335" s="1" t="s">
        <v>650</v>
      </c>
      <c r="F335" s="1" t="s">
        <v>1126</v>
      </c>
      <c r="G335" s="1" t="s">
        <v>1098</v>
      </c>
      <c r="H335" s="1" t="s">
        <v>1099</v>
      </c>
      <c r="I335" s="1" t="s">
        <v>264</v>
      </c>
      <c r="J335" s="1" t="s">
        <v>264</v>
      </c>
      <c r="K335" s="1" t="s">
        <v>264</v>
      </c>
      <c r="L335" s="1" t="s">
        <v>559</v>
      </c>
      <c r="M335" s="1" t="s">
        <v>108</v>
      </c>
      <c r="N335" s="1" t="s">
        <v>652</v>
      </c>
      <c r="O335" s="1" t="s">
        <v>652</v>
      </c>
      <c r="P335" s="1" t="s">
        <v>651</v>
      </c>
      <c r="Q335" s="1" t="s">
        <v>264</v>
      </c>
      <c r="R335" s="1" t="s">
        <v>1139</v>
      </c>
      <c r="S335" s="1" t="s">
        <v>1147</v>
      </c>
      <c r="T335" s="1" t="s">
        <v>1107</v>
      </c>
      <c r="U335" s="1" t="s">
        <v>1103</v>
      </c>
      <c r="V335" s="1" t="s">
        <v>1103</v>
      </c>
      <c r="W335" s="1" t="s">
        <v>264</v>
      </c>
    </row>
    <row r="336" spans="1:23">
      <c r="A336" s="1" t="s">
        <v>1819</v>
      </c>
      <c r="B336" s="1" t="s">
        <v>1820</v>
      </c>
      <c r="C336" s="1" t="s">
        <v>1096</v>
      </c>
      <c r="D336" s="1" t="s">
        <v>1097</v>
      </c>
      <c r="E336" s="1" t="s">
        <v>711</v>
      </c>
      <c r="F336" s="1" t="s">
        <v>1126</v>
      </c>
      <c r="G336" s="1" t="s">
        <v>1098</v>
      </c>
      <c r="H336" s="1" t="s">
        <v>1099</v>
      </c>
      <c r="I336" s="1" t="s">
        <v>264</v>
      </c>
      <c r="J336" s="1" t="s">
        <v>264</v>
      </c>
      <c r="K336" s="1" t="s">
        <v>264</v>
      </c>
      <c r="L336" s="1" t="s">
        <v>559</v>
      </c>
      <c r="M336" s="1" t="s">
        <v>108</v>
      </c>
      <c r="N336" s="1" t="s">
        <v>693</v>
      </c>
      <c r="O336" s="1" t="s">
        <v>693</v>
      </c>
      <c r="P336" s="1" t="s">
        <v>712</v>
      </c>
      <c r="Q336" s="1" t="s">
        <v>264</v>
      </c>
      <c r="R336" s="1" t="s">
        <v>1139</v>
      </c>
      <c r="S336" s="1" t="s">
        <v>1154</v>
      </c>
      <c r="T336" s="1" t="s">
        <v>1129</v>
      </c>
      <c r="U336" s="1" t="s">
        <v>1155</v>
      </c>
      <c r="V336" s="1" t="s">
        <v>1155</v>
      </c>
      <c r="W336" s="1" t="s">
        <v>264</v>
      </c>
    </row>
    <row r="337" spans="1:23">
      <c r="A337" s="1" t="s">
        <v>1821</v>
      </c>
      <c r="B337" s="1" t="s">
        <v>1822</v>
      </c>
      <c r="C337" s="1" t="s">
        <v>1096</v>
      </c>
      <c r="D337" s="1" t="s">
        <v>1097</v>
      </c>
      <c r="E337" s="1" t="s">
        <v>1001</v>
      </c>
      <c r="F337" s="1" t="s">
        <v>264</v>
      </c>
      <c r="G337" s="1" t="s">
        <v>1098</v>
      </c>
      <c r="H337" s="1" t="s">
        <v>1099</v>
      </c>
      <c r="I337" s="1" t="s">
        <v>264</v>
      </c>
      <c r="J337" s="1" t="s">
        <v>264</v>
      </c>
      <c r="K337" s="1" t="s">
        <v>264</v>
      </c>
      <c r="L337" s="1" t="s">
        <v>559</v>
      </c>
      <c r="M337" s="1" t="s">
        <v>108</v>
      </c>
      <c r="N337" s="1" t="s">
        <v>980</v>
      </c>
      <c r="O337" s="1" t="s">
        <v>980</v>
      </c>
      <c r="P337" s="1" t="s">
        <v>1002</v>
      </c>
      <c r="Q337" s="1" t="s">
        <v>264</v>
      </c>
      <c r="R337" s="1" t="s">
        <v>1139</v>
      </c>
      <c r="S337" s="1" t="s">
        <v>1154</v>
      </c>
      <c r="T337" s="1" t="s">
        <v>1107</v>
      </c>
      <c r="U337" s="1" t="s">
        <v>1155</v>
      </c>
      <c r="V337" s="1" t="s">
        <v>1155</v>
      </c>
      <c r="W337" s="1" t="s">
        <v>264</v>
      </c>
    </row>
    <row r="338" spans="1:23">
      <c r="A338" s="1" t="s">
        <v>1823</v>
      </c>
      <c r="B338" s="1" t="s">
        <v>1824</v>
      </c>
      <c r="C338" s="1" t="s">
        <v>1096</v>
      </c>
      <c r="D338" s="1" t="s">
        <v>1097</v>
      </c>
      <c r="E338" s="1" t="s">
        <v>1033</v>
      </c>
      <c r="F338" s="1" t="s">
        <v>264</v>
      </c>
      <c r="G338" s="1" t="s">
        <v>1098</v>
      </c>
      <c r="H338" s="1" t="s">
        <v>1099</v>
      </c>
      <c r="I338" s="1" t="s">
        <v>264</v>
      </c>
      <c r="J338" s="1" t="s">
        <v>264</v>
      </c>
      <c r="K338" s="1" t="s">
        <v>264</v>
      </c>
      <c r="L338" s="1" t="s">
        <v>559</v>
      </c>
      <c r="M338" s="1" t="s">
        <v>108</v>
      </c>
      <c r="N338" s="1" t="s">
        <v>1009</v>
      </c>
      <c r="O338" s="1" t="s">
        <v>1009</v>
      </c>
      <c r="P338" s="1" t="s">
        <v>1034</v>
      </c>
      <c r="Q338" s="1" t="s">
        <v>264</v>
      </c>
      <c r="R338" s="1" t="s">
        <v>1139</v>
      </c>
      <c r="S338" s="1" t="s">
        <v>1154</v>
      </c>
      <c r="T338" s="1" t="s">
        <v>1107</v>
      </c>
      <c r="U338" s="1" t="s">
        <v>1155</v>
      </c>
      <c r="V338" s="1" t="s">
        <v>1155</v>
      </c>
      <c r="W338" s="1" t="s">
        <v>264</v>
      </c>
    </row>
    <row r="339" spans="1:23">
      <c r="A339" s="1" t="s">
        <v>1825</v>
      </c>
      <c r="B339" s="1" t="s">
        <v>1826</v>
      </c>
      <c r="C339" s="1" t="s">
        <v>1096</v>
      </c>
      <c r="D339" s="1" t="s">
        <v>1097</v>
      </c>
      <c r="E339" s="1" t="s">
        <v>760</v>
      </c>
      <c r="F339" s="1" t="s">
        <v>1126</v>
      </c>
      <c r="G339" s="1" t="s">
        <v>1098</v>
      </c>
      <c r="H339" s="1" t="s">
        <v>1099</v>
      </c>
      <c r="I339" s="1" t="s">
        <v>264</v>
      </c>
      <c r="J339" s="1" t="s">
        <v>264</v>
      </c>
      <c r="K339" s="1" t="s">
        <v>264</v>
      </c>
      <c r="L339" s="1" t="s">
        <v>559</v>
      </c>
      <c r="M339" s="1" t="s">
        <v>108</v>
      </c>
      <c r="N339" s="1" t="s">
        <v>729</v>
      </c>
      <c r="O339" s="1" t="s">
        <v>761</v>
      </c>
      <c r="P339" s="1" t="s">
        <v>761</v>
      </c>
      <c r="Q339" s="1" t="s">
        <v>264</v>
      </c>
      <c r="R339" s="1" t="s">
        <v>1139</v>
      </c>
      <c r="S339" s="1" t="s">
        <v>1154</v>
      </c>
      <c r="T339" s="1" t="s">
        <v>1107</v>
      </c>
      <c r="U339" s="1" t="s">
        <v>1155</v>
      </c>
      <c r="V339" s="1" t="s">
        <v>1155</v>
      </c>
      <c r="W339" s="1" t="s">
        <v>264</v>
      </c>
    </row>
    <row r="340" spans="1:23">
      <c r="A340" s="1" t="s">
        <v>1827</v>
      </c>
      <c r="B340" s="1" t="s">
        <v>1828</v>
      </c>
      <c r="C340" s="1" t="s">
        <v>1096</v>
      </c>
      <c r="D340" s="1" t="s">
        <v>1097</v>
      </c>
      <c r="E340" s="1" t="s">
        <v>758</v>
      </c>
      <c r="F340" s="1" t="s">
        <v>264</v>
      </c>
      <c r="G340" s="1" t="s">
        <v>1098</v>
      </c>
      <c r="H340" s="1" t="s">
        <v>1099</v>
      </c>
      <c r="I340" s="1" t="s">
        <v>264</v>
      </c>
      <c r="J340" s="1" t="s">
        <v>264</v>
      </c>
      <c r="K340" s="1" t="s">
        <v>264</v>
      </c>
      <c r="L340" s="1" t="s">
        <v>559</v>
      </c>
      <c r="M340" s="1" t="s">
        <v>108</v>
      </c>
      <c r="N340" s="1" t="s">
        <v>729</v>
      </c>
      <c r="O340" s="1" t="s">
        <v>759</v>
      </c>
      <c r="P340" s="1" t="s">
        <v>759</v>
      </c>
      <c r="Q340" s="1" t="s">
        <v>264</v>
      </c>
      <c r="R340" s="1" t="s">
        <v>1139</v>
      </c>
      <c r="S340" s="1" t="s">
        <v>1154</v>
      </c>
      <c r="T340" s="1" t="s">
        <v>1107</v>
      </c>
      <c r="U340" s="1" t="s">
        <v>1155</v>
      </c>
      <c r="V340" s="1" t="s">
        <v>1155</v>
      </c>
      <c r="W340" s="1" t="s">
        <v>264</v>
      </c>
    </row>
    <row r="341" spans="1:23">
      <c r="A341" s="1" t="s">
        <v>1829</v>
      </c>
      <c r="B341" s="1" t="s">
        <v>1830</v>
      </c>
      <c r="C341" s="1" t="s">
        <v>1096</v>
      </c>
      <c r="D341" s="1" t="s">
        <v>1097</v>
      </c>
      <c r="E341" s="1" t="s">
        <v>727</v>
      </c>
      <c r="F341" s="1" t="s">
        <v>1126</v>
      </c>
      <c r="G341" s="1" t="s">
        <v>1098</v>
      </c>
      <c r="H341" s="1" t="s">
        <v>1099</v>
      </c>
      <c r="I341" s="1" t="s">
        <v>264</v>
      </c>
      <c r="J341" s="1" t="s">
        <v>264</v>
      </c>
      <c r="K341" s="1" t="s">
        <v>264</v>
      </c>
      <c r="L341" s="1" t="s">
        <v>559</v>
      </c>
      <c r="M341" s="1" t="s">
        <v>108</v>
      </c>
      <c r="N341" s="1" t="s">
        <v>729</v>
      </c>
      <c r="O341" s="1" t="s">
        <v>728</v>
      </c>
      <c r="P341" s="1" t="s">
        <v>728</v>
      </c>
      <c r="Q341" s="1" t="s">
        <v>264</v>
      </c>
      <c r="R341" s="1" t="s">
        <v>1139</v>
      </c>
      <c r="S341" s="1" t="s">
        <v>1154</v>
      </c>
      <c r="T341" s="1" t="s">
        <v>1107</v>
      </c>
      <c r="U341" s="1" t="s">
        <v>1155</v>
      </c>
      <c r="V341" s="1" t="s">
        <v>1155</v>
      </c>
      <c r="W341" s="1" t="s">
        <v>264</v>
      </c>
    </row>
    <row r="342" spans="1:23">
      <c r="A342" s="1" t="s">
        <v>1831</v>
      </c>
      <c r="B342" s="1" t="s">
        <v>1832</v>
      </c>
      <c r="C342" s="1" t="s">
        <v>1096</v>
      </c>
      <c r="D342" s="1" t="s">
        <v>1097</v>
      </c>
      <c r="E342" s="1" t="s">
        <v>922</v>
      </c>
      <c r="F342" s="1" t="s">
        <v>264</v>
      </c>
      <c r="G342" s="1" t="s">
        <v>1098</v>
      </c>
      <c r="H342" s="1" t="s">
        <v>1099</v>
      </c>
      <c r="I342" s="1" t="s">
        <v>264</v>
      </c>
      <c r="J342" s="1" t="s">
        <v>264</v>
      </c>
      <c r="K342" s="1" t="s">
        <v>264</v>
      </c>
      <c r="L342" s="1" t="s">
        <v>559</v>
      </c>
      <c r="M342" s="1" t="s">
        <v>108</v>
      </c>
      <c r="N342" s="1" t="s">
        <v>911</v>
      </c>
      <c r="O342" s="1" t="s">
        <v>911</v>
      </c>
      <c r="P342" s="1" t="s">
        <v>923</v>
      </c>
      <c r="Q342" s="1" t="s">
        <v>264</v>
      </c>
      <c r="R342" s="1" t="s">
        <v>1139</v>
      </c>
      <c r="S342" s="1" t="s">
        <v>1154</v>
      </c>
      <c r="T342" s="1" t="s">
        <v>1107</v>
      </c>
      <c r="U342" s="1" t="s">
        <v>1155</v>
      </c>
      <c r="V342" s="1" t="s">
        <v>1155</v>
      </c>
      <c r="W342" s="1" t="s">
        <v>264</v>
      </c>
    </row>
    <row r="343" spans="1:23">
      <c r="A343" s="1" t="s">
        <v>1833</v>
      </c>
      <c r="B343" s="1" t="s">
        <v>1834</v>
      </c>
      <c r="C343" s="1" t="s">
        <v>1096</v>
      </c>
      <c r="D343" s="1" t="s">
        <v>1097</v>
      </c>
      <c r="E343" s="1" t="s">
        <v>903</v>
      </c>
      <c r="F343" s="1" t="s">
        <v>1126</v>
      </c>
      <c r="G343" s="1" t="s">
        <v>1098</v>
      </c>
      <c r="H343" s="1" t="s">
        <v>1099</v>
      </c>
      <c r="I343" s="1" t="s">
        <v>264</v>
      </c>
      <c r="J343" s="1" t="s">
        <v>264</v>
      </c>
      <c r="K343" s="1" t="s">
        <v>264</v>
      </c>
      <c r="L343" s="1" t="s">
        <v>559</v>
      </c>
      <c r="M343" s="1" t="s">
        <v>108</v>
      </c>
      <c r="N343" s="1" t="s">
        <v>886</v>
      </c>
      <c r="O343" s="1" t="s">
        <v>886</v>
      </c>
      <c r="P343" s="1" t="s">
        <v>904</v>
      </c>
      <c r="Q343" s="1" t="s">
        <v>264</v>
      </c>
      <c r="R343" s="1" t="s">
        <v>1139</v>
      </c>
      <c r="S343" s="1" t="s">
        <v>1147</v>
      </c>
      <c r="T343" s="1" t="s">
        <v>1107</v>
      </c>
      <c r="U343" s="1" t="s">
        <v>1103</v>
      </c>
      <c r="V343" s="1" t="s">
        <v>1103</v>
      </c>
      <c r="W343" s="1" t="s">
        <v>264</v>
      </c>
    </row>
    <row r="344" spans="1:23">
      <c r="A344" s="1" t="s">
        <v>1835</v>
      </c>
      <c r="B344" s="1" t="s">
        <v>1836</v>
      </c>
      <c r="C344" s="1" t="s">
        <v>1096</v>
      </c>
      <c r="D344" s="1" t="s">
        <v>1097</v>
      </c>
      <c r="E344" s="1" t="s">
        <v>727</v>
      </c>
      <c r="F344" s="1" t="s">
        <v>1126</v>
      </c>
      <c r="G344" s="1" t="s">
        <v>1098</v>
      </c>
      <c r="H344" s="1" t="s">
        <v>1099</v>
      </c>
      <c r="I344" s="1" t="s">
        <v>264</v>
      </c>
      <c r="J344" s="1" t="s">
        <v>264</v>
      </c>
      <c r="K344" s="1" t="s">
        <v>264</v>
      </c>
      <c r="L344" s="1" t="s">
        <v>559</v>
      </c>
      <c r="M344" s="1" t="s">
        <v>108</v>
      </c>
      <c r="N344" s="1" t="s">
        <v>729</v>
      </c>
      <c r="O344" s="1" t="s">
        <v>728</v>
      </c>
      <c r="P344" s="1" t="s">
        <v>728</v>
      </c>
      <c r="Q344" s="1" t="s">
        <v>264</v>
      </c>
      <c r="R344" s="1" t="s">
        <v>1100</v>
      </c>
      <c r="S344" s="1" t="s">
        <v>1154</v>
      </c>
      <c r="T344" s="1" t="s">
        <v>1107</v>
      </c>
      <c r="U344" s="1" t="s">
        <v>1155</v>
      </c>
      <c r="V344" s="1" t="s">
        <v>1155</v>
      </c>
      <c r="W344" s="1" t="s">
        <v>264</v>
      </c>
    </row>
    <row r="345" spans="1:23">
      <c r="A345" s="1" t="s">
        <v>1837</v>
      </c>
      <c r="B345" s="1" t="s">
        <v>1838</v>
      </c>
      <c r="C345" s="1" t="s">
        <v>1096</v>
      </c>
      <c r="D345" s="1" t="s">
        <v>1097</v>
      </c>
      <c r="E345" s="1" t="s">
        <v>1003</v>
      </c>
      <c r="F345" s="1" t="s">
        <v>1126</v>
      </c>
      <c r="G345" s="1" t="s">
        <v>1098</v>
      </c>
      <c r="H345" s="1" t="s">
        <v>1099</v>
      </c>
      <c r="I345" s="1" t="s">
        <v>264</v>
      </c>
      <c r="J345" s="1" t="s">
        <v>264</v>
      </c>
      <c r="K345" s="1" t="s">
        <v>264</v>
      </c>
      <c r="L345" s="1" t="s">
        <v>559</v>
      </c>
      <c r="M345" s="1" t="s">
        <v>108</v>
      </c>
      <c r="N345" s="1" t="s">
        <v>980</v>
      </c>
      <c r="O345" s="1" t="s">
        <v>980</v>
      </c>
      <c r="P345" s="1" t="s">
        <v>1004</v>
      </c>
      <c r="Q345" s="1" t="s">
        <v>264</v>
      </c>
      <c r="R345" s="1" t="s">
        <v>1139</v>
      </c>
      <c r="S345" s="1" t="s">
        <v>1154</v>
      </c>
      <c r="T345" s="1" t="s">
        <v>1129</v>
      </c>
      <c r="U345" s="1" t="s">
        <v>1155</v>
      </c>
      <c r="V345" s="1" t="s">
        <v>1155</v>
      </c>
      <c r="W345" s="1" t="s">
        <v>264</v>
      </c>
    </row>
    <row r="346" spans="1:23">
      <c r="A346" s="1" t="s">
        <v>1839</v>
      </c>
      <c r="B346" s="1" t="s">
        <v>1840</v>
      </c>
      <c r="C346" s="1" t="s">
        <v>1096</v>
      </c>
      <c r="D346" s="1" t="s">
        <v>1097</v>
      </c>
      <c r="E346" s="1" t="s">
        <v>760</v>
      </c>
      <c r="F346" s="1" t="s">
        <v>1126</v>
      </c>
      <c r="G346" s="1" t="s">
        <v>1098</v>
      </c>
      <c r="H346" s="1" t="s">
        <v>1099</v>
      </c>
      <c r="I346" s="1" t="s">
        <v>264</v>
      </c>
      <c r="J346" s="1" t="s">
        <v>264</v>
      </c>
      <c r="K346" s="1" t="s">
        <v>264</v>
      </c>
      <c r="L346" s="1" t="s">
        <v>559</v>
      </c>
      <c r="M346" s="1" t="s">
        <v>108</v>
      </c>
      <c r="N346" s="1" t="s">
        <v>729</v>
      </c>
      <c r="O346" s="1" t="s">
        <v>761</v>
      </c>
      <c r="P346" s="1" t="s">
        <v>761</v>
      </c>
      <c r="Q346" s="1" t="s">
        <v>264</v>
      </c>
      <c r="R346" s="1" t="s">
        <v>1127</v>
      </c>
      <c r="S346" s="1" t="s">
        <v>1147</v>
      </c>
      <c r="T346" s="1" t="s">
        <v>1107</v>
      </c>
      <c r="U346" s="1" t="s">
        <v>1103</v>
      </c>
      <c r="V346" s="1" t="s">
        <v>1103</v>
      </c>
      <c r="W346" s="1" t="s">
        <v>264</v>
      </c>
    </row>
    <row r="347" spans="1:23">
      <c r="A347" s="1" t="s">
        <v>1841</v>
      </c>
      <c r="B347" s="1" t="s">
        <v>1842</v>
      </c>
      <c r="C347" s="1" t="s">
        <v>1096</v>
      </c>
      <c r="D347" s="1" t="s">
        <v>1097</v>
      </c>
      <c r="E347" s="1" t="s">
        <v>993</v>
      </c>
      <c r="F347" s="1" t="s">
        <v>264</v>
      </c>
      <c r="G347" s="1" t="s">
        <v>1098</v>
      </c>
      <c r="H347" s="1" t="s">
        <v>1099</v>
      </c>
      <c r="I347" s="1" t="s">
        <v>264</v>
      </c>
      <c r="J347" s="1" t="s">
        <v>264</v>
      </c>
      <c r="K347" s="1" t="s">
        <v>264</v>
      </c>
      <c r="L347" s="1" t="s">
        <v>559</v>
      </c>
      <c r="M347" s="1" t="s">
        <v>108</v>
      </c>
      <c r="N347" s="1" t="s">
        <v>980</v>
      </c>
      <c r="O347" s="1" t="s">
        <v>980</v>
      </c>
      <c r="P347" s="1" t="s">
        <v>994</v>
      </c>
      <c r="Q347" s="1" t="s">
        <v>264</v>
      </c>
      <c r="R347" s="1" t="s">
        <v>1139</v>
      </c>
      <c r="S347" s="1" t="s">
        <v>1154</v>
      </c>
      <c r="T347" s="1" t="s">
        <v>1107</v>
      </c>
      <c r="U347" s="1" t="s">
        <v>1155</v>
      </c>
      <c r="V347" s="1" t="s">
        <v>1155</v>
      </c>
      <c r="W347" s="1" t="s">
        <v>264</v>
      </c>
    </row>
    <row r="348" spans="1:23">
      <c r="A348" s="1" t="s">
        <v>1843</v>
      </c>
      <c r="B348" s="1" t="s">
        <v>1844</v>
      </c>
      <c r="C348" s="1" t="s">
        <v>1096</v>
      </c>
      <c r="D348" s="1" t="s">
        <v>1097</v>
      </c>
      <c r="E348" s="1" t="s">
        <v>1845</v>
      </c>
      <c r="F348" s="1" t="s">
        <v>264</v>
      </c>
      <c r="G348" s="1" t="s">
        <v>1098</v>
      </c>
      <c r="H348" s="1" t="s">
        <v>1099</v>
      </c>
      <c r="I348" s="1" t="s">
        <v>264</v>
      </c>
      <c r="J348" s="1" t="s">
        <v>264</v>
      </c>
      <c r="K348" s="1" t="s">
        <v>264</v>
      </c>
      <c r="L348" s="1" t="s">
        <v>559</v>
      </c>
      <c r="M348" s="1" t="s">
        <v>108</v>
      </c>
      <c r="N348" s="1" t="s">
        <v>560</v>
      </c>
      <c r="O348" s="1" t="s">
        <v>604</v>
      </c>
      <c r="P348" s="1" t="s">
        <v>264</v>
      </c>
      <c r="Q348" s="1" t="s">
        <v>264</v>
      </c>
      <c r="R348" s="1" t="s">
        <v>1127</v>
      </c>
      <c r="S348" s="1" t="s">
        <v>1154</v>
      </c>
      <c r="T348" s="1" t="s">
        <v>1107</v>
      </c>
      <c r="U348" s="1" t="s">
        <v>1155</v>
      </c>
      <c r="V348" s="1" t="s">
        <v>1155</v>
      </c>
      <c r="W348" s="1" t="s">
        <v>264</v>
      </c>
    </row>
    <row r="349" spans="1:23">
      <c r="A349" s="1" t="s">
        <v>1846</v>
      </c>
      <c r="B349" s="1" t="s">
        <v>1847</v>
      </c>
      <c r="C349" s="1" t="s">
        <v>1096</v>
      </c>
      <c r="D349" s="1" t="s">
        <v>1097</v>
      </c>
      <c r="E349" s="1" t="s">
        <v>596</v>
      </c>
      <c r="F349" s="1" t="s">
        <v>264</v>
      </c>
      <c r="G349" s="1" t="s">
        <v>1098</v>
      </c>
      <c r="H349" s="1" t="s">
        <v>1099</v>
      </c>
      <c r="I349" s="1" t="s">
        <v>264</v>
      </c>
      <c r="J349" s="1" t="s">
        <v>264</v>
      </c>
      <c r="K349" s="1" t="s">
        <v>264</v>
      </c>
      <c r="L349" s="1" t="s">
        <v>559</v>
      </c>
      <c r="M349" s="1" t="s">
        <v>108</v>
      </c>
      <c r="N349" s="1" t="s">
        <v>560</v>
      </c>
      <c r="O349" s="1" t="s">
        <v>579</v>
      </c>
      <c r="P349" s="1" t="s">
        <v>597</v>
      </c>
      <c r="Q349" s="1" t="s">
        <v>264</v>
      </c>
      <c r="R349" s="1" t="s">
        <v>1139</v>
      </c>
      <c r="S349" s="1" t="s">
        <v>1154</v>
      </c>
      <c r="T349" s="1" t="s">
        <v>1107</v>
      </c>
      <c r="U349" s="1" t="s">
        <v>1155</v>
      </c>
      <c r="V349" s="1" t="s">
        <v>1155</v>
      </c>
      <c r="W349" s="1" t="s">
        <v>264</v>
      </c>
    </row>
    <row r="350" spans="1:23">
      <c r="A350" s="1" t="s">
        <v>1848</v>
      </c>
      <c r="B350" s="1" t="s">
        <v>1849</v>
      </c>
      <c r="C350" s="1" t="s">
        <v>1096</v>
      </c>
      <c r="D350" s="1" t="s">
        <v>1097</v>
      </c>
      <c r="E350" s="1" t="s">
        <v>1850</v>
      </c>
      <c r="F350" s="1" t="s">
        <v>264</v>
      </c>
      <c r="G350" s="1" t="s">
        <v>1098</v>
      </c>
      <c r="H350" s="1" t="s">
        <v>1099</v>
      </c>
      <c r="I350" s="1" t="s">
        <v>264</v>
      </c>
      <c r="J350" s="1" t="s">
        <v>264</v>
      </c>
      <c r="K350" s="1" t="s">
        <v>264</v>
      </c>
      <c r="L350" s="1" t="s">
        <v>559</v>
      </c>
      <c r="M350" s="1" t="s">
        <v>108</v>
      </c>
      <c r="N350" s="1" t="s">
        <v>980</v>
      </c>
      <c r="O350" s="1" t="s">
        <v>992</v>
      </c>
      <c r="P350" s="1" t="s">
        <v>264</v>
      </c>
      <c r="Q350" s="1" t="s">
        <v>264</v>
      </c>
      <c r="R350" s="1" t="s">
        <v>1139</v>
      </c>
      <c r="S350" s="1" t="s">
        <v>1154</v>
      </c>
      <c r="T350" s="1" t="s">
        <v>1107</v>
      </c>
      <c r="U350" s="1" t="s">
        <v>1155</v>
      </c>
      <c r="V350" s="1" t="s">
        <v>1155</v>
      </c>
      <c r="W350" s="1" t="s">
        <v>264</v>
      </c>
    </row>
    <row r="351" spans="1:23">
      <c r="A351" s="1" t="s">
        <v>1851</v>
      </c>
      <c r="B351" s="1" t="s">
        <v>1852</v>
      </c>
      <c r="C351" s="1" t="s">
        <v>1096</v>
      </c>
      <c r="D351" s="1" t="s">
        <v>1097</v>
      </c>
      <c r="E351" s="1" t="s">
        <v>1112</v>
      </c>
      <c r="F351" s="1" t="s">
        <v>1126</v>
      </c>
      <c r="G351" s="1" t="s">
        <v>1098</v>
      </c>
      <c r="H351" s="1" t="s">
        <v>1099</v>
      </c>
      <c r="I351" s="1" t="s">
        <v>264</v>
      </c>
      <c r="J351" s="1" t="s">
        <v>264</v>
      </c>
      <c r="K351" s="1" t="s">
        <v>264</v>
      </c>
      <c r="L351" s="1" t="s">
        <v>559</v>
      </c>
      <c r="M351" s="1" t="s">
        <v>108</v>
      </c>
      <c r="N351" s="1" t="s">
        <v>661</v>
      </c>
      <c r="O351" s="1" t="s">
        <v>662</v>
      </c>
      <c r="P351" s="1" t="s">
        <v>264</v>
      </c>
      <c r="Q351" s="1" t="s">
        <v>264</v>
      </c>
      <c r="R351" s="1" t="s">
        <v>1100</v>
      </c>
      <c r="S351" s="1" t="s">
        <v>1154</v>
      </c>
      <c r="T351" s="1" t="s">
        <v>1107</v>
      </c>
      <c r="U351" s="1" t="s">
        <v>1155</v>
      </c>
      <c r="V351" s="1" t="s">
        <v>1155</v>
      </c>
      <c r="W351" s="1" t="s">
        <v>264</v>
      </c>
    </row>
    <row r="352" spans="1:23">
      <c r="A352" s="1" t="s">
        <v>1853</v>
      </c>
      <c r="B352" s="1" t="s">
        <v>1854</v>
      </c>
      <c r="C352" s="1" t="s">
        <v>1096</v>
      </c>
      <c r="D352" s="1" t="s">
        <v>1097</v>
      </c>
      <c r="E352" s="1" t="s">
        <v>1136</v>
      </c>
      <c r="F352" s="1" t="s">
        <v>1126</v>
      </c>
      <c r="G352" s="1" t="s">
        <v>1098</v>
      </c>
      <c r="H352" s="1" t="s">
        <v>1099</v>
      </c>
      <c r="I352" s="1" t="s">
        <v>264</v>
      </c>
      <c r="J352" s="1" t="s">
        <v>264</v>
      </c>
      <c r="K352" s="1" t="s">
        <v>264</v>
      </c>
      <c r="L352" s="1" t="s">
        <v>559</v>
      </c>
      <c r="M352" s="1" t="s">
        <v>108</v>
      </c>
      <c r="N352" s="1" t="s">
        <v>661</v>
      </c>
      <c r="O352" s="1" t="s">
        <v>668</v>
      </c>
      <c r="P352" s="1" t="s">
        <v>264</v>
      </c>
      <c r="Q352" s="1" t="s">
        <v>264</v>
      </c>
      <c r="R352" s="1" t="s">
        <v>1100</v>
      </c>
      <c r="S352" s="1" t="s">
        <v>1154</v>
      </c>
      <c r="T352" s="1" t="s">
        <v>1107</v>
      </c>
      <c r="U352" s="1" t="s">
        <v>1155</v>
      </c>
      <c r="V352" s="1" t="s">
        <v>1155</v>
      </c>
      <c r="W352" s="1" t="s">
        <v>264</v>
      </c>
    </row>
    <row r="353" spans="1:23">
      <c r="A353" s="1" t="s">
        <v>1855</v>
      </c>
      <c r="B353" s="1" t="s">
        <v>1856</v>
      </c>
      <c r="C353" s="1" t="s">
        <v>1096</v>
      </c>
      <c r="D353" s="1" t="s">
        <v>1097</v>
      </c>
      <c r="E353" s="1" t="s">
        <v>1112</v>
      </c>
      <c r="F353" s="1" t="s">
        <v>1126</v>
      </c>
      <c r="G353" s="1" t="s">
        <v>1098</v>
      </c>
      <c r="H353" s="1" t="s">
        <v>1099</v>
      </c>
      <c r="I353" s="1" t="s">
        <v>264</v>
      </c>
      <c r="J353" s="1" t="s">
        <v>264</v>
      </c>
      <c r="K353" s="1" t="s">
        <v>264</v>
      </c>
      <c r="L353" s="1" t="s">
        <v>559</v>
      </c>
      <c r="M353" s="1" t="s">
        <v>108</v>
      </c>
      <c r="N353" s="1" t="s">
        <v>661</v>
      </c>
      <c r="O353" s="1" t="s">
        <v>662</v>
      </c>
      <c r="P353" s="1" t="s">
        <v>264</v>
      </c>
      <c r="Q353" s="1" t="s">
        <v>264</v>
      </c>
      <c r="R353" s="1" t="s">
        <v>1100</v>
      </c>
      <c r="S353" s="1" t="s">
        <v>1128</v>
      </c>
      <c r="T353" s="1" t="s">
        <v>1107</v>
      </c>
      <c r="U353" s="1" t="s">
        <v>1130</v>
      </c>
      <c r="V353" s="1" t="s">
        <v>1130</v>
      </c>
      <c r="W353" s="1" t="s">
        <v>264</v>
      </c>
    </row>
    <row r="354" spans="1:23">
      <c r="A354" s="1" t="s">
        <v>1857</v>
      </c>
      <c r="B354" s="1" t="s">
        <v>1858</v>
      </c>
      <c r="C354" s="1" t="s">
        <v>1096</v>
      </c>
      <c r="D354" s="1" t="s">
        <v>1097</v>
      </c>
      <c r="E354" s="1" t="s">
        <v>1116</v>
      </c>
      <c r="F354" s="1" t="s">
        <v>1126</v>
      </c>
      <c r="G354" s="1" t="s">
        <v>1098</v>
      </c>
      <c r="H354" s="1" t="s">
        <v>1099</v>
      </c>
      <c r="I354" s="1" t="s">
        <v>264</v>
      </c>
      <c r="J354" s="1" t="s">
        <v>264</v>
      </c>
      <c r="K354" s="1" t="s">
        <v>264</v>
      </c>
      <c r="L354" s="1" t="s">
        <v>559</v>
      </c>
      <c r="M354" s="1" t="s">
        <v>108</v>
      </c>
      <c r="N354" s="1" t="s">
        <v>560</v>
      </c>
      <c r="O354" s="1" t="s">
        <v>579</v>
      </c>
      <c r="P354" s="1" t="s">
        <v>264</v>
      </c>
      <c r="Q354" s="1" t="s">
        <v>264</v>
      </c>
      <c r="R354" s="1" t="s">
        <v>1100</v>
      </c>
      <c r="S354" s="1" t="s">
        <v>1128</v>
      </c>
      <c r="T354" s="1" t="s">
        <v>1107</v>
      </c>
      <c r="U354" s="1" t="s">
        <v>1130</v>
      </c>
      <c r="V354" s="1" t="s">
        <v>1130</v>
      </c>
      <c r="W354" s="1" t="s">
        <v>264</v>
      </c>
    </row>
    <row r="355" spans="1:23">
      <c r="A355" s="1" t="s">
        <v>1859</v>
      </c>
      <c r="B355" s="1" t="s">
        <v>1860</v>
      </c>
      <c r="C355" s="1" t="s">
        <v>1096</v>
      </c>
      <c r="D355" s="1" t="s">
        <v>1097</v>
      </c>
      <c r="E355" s="1" t="s">
        <v>1116</v>
      </c>
      <c r="F355" s="1" t="s">
        <v>1126</v>
      </c>
      <c r="G355" s="1" t="s">
        <v>1098</v>
      </c>
      <c r="H355" s="1" t="s">
        <v>1099</v>
      </c>
      <c r="I355" s="1" t="s">
        <v>264</v>
      </c>
      <c r="J355" s="1" t="s">
        <v>264</v>
      </c>
      <c r="K355" s="1" t="s">
        <v>264</v>
      </c>
      <c r="L355" s="1" t="s">
        <v>559</v>
      </c>
      <c r="M355" s="1" t="s">
        <v>108</v>
      </c>
      <c r="N355" s="1" t="s">
        <v>560</v>
      </c>
      <c r="O355" s="1" t="s">
        <v>579</v>
      </c>
      <c r="P355" s="1" t="s">
        <v>264</v>
      </c>
      <c r="Q355" s="1" t="s">
        <v>264</v>
      </c>
      <c r="R355" s="1" t="s">
        <v>1100</v>
      </c>
      <c r="S355" s="1" t="s">
        <v>1154</v>
      </c>
      <c r="T355" s="1" t="s">
        <v>1107</v>
      </c>
      <c r="U355" s="1" t="s">
        <v>1155</v>
      </c>
      <c r="V355" s="1" t="s">
        <v>1155</v>
      </c>
      <c r="W355" s="1" t="s">
        <v>264</v>
      </c>
    </row>
    <row r="356" spans="1:23">
      <c r="A356" s="1" t="s">
        <v>1861</v>
      </c>
      <c r="B356" s="1" t="s">
        <v>1862</v>
      </c>
      <c r="C356" s="1" t="s">
        <v>1096</v>
      </c>
      <c r="D356" s="1" t="s">
        <v>1097</v>
      </c>
      <c r="E356" s="1" t="s">
        <v>1112</v>
      </c>
      <c r="F356" s="1" t="s">
        <v>1126</v>
      </c>
      <c r="G356" s="1" t="s">
        <v>1098</v>
      </c>
      <c r="H356" s="1" t="s">
        <v>1099</v>
      </c>
      <c r="I356" s="1" t="s">
        <v>264</v>
      </c>
      <c r="J356" s="1" t="s">
        <v>264</v>
      </c>
      <c r="K356" s="1" t="s">
        <v>264</v>
      </c>
      <c r="L356" s="1" t="s">
        <v>559</v>
      </c>
      <c r="M356" s="1" t="s">
        <v>108</v>
      </c>
      <c r="N356" s="1" t="s">
        <v>661</v>
      </c>
      <c r="O356" s="1" t="s">
        <v>662</v>
      </c>
      <c r="P356" s="1" t="s">
        <v>264</v>
      </c>
      <c r="Q356" s="1" t="s">
        <v>264</v>
      </c>
      <c r="R356" s="1" t="s">
        <v>1100</v>
      </c>
      <c r="S356" s="1" t="s">
        <v>1128</v>
      </c>
      <c r="T356" s="1" t="s">
        <v>1107</v>
      </c>
      <c r="U356" s="1" t="s">
        <v>1130</v>
      </c>
      <c r="V356" s="1" t="s">
        <v>1130</v>
      </c>
      <c r="W356" s="1" t="s">
        <v>264</v>
      </c>
    </row>
    <row r="357" spans="1:23">
      <c r="A357" s="1" t="s">
        <v>1863</v>
      </c>
      <c r="B357" s="1" t="s">
        <v>1864</v>
      </c>
      <c r="C357" s="1" t="s">
        <v>1096</v>
      </c>
      <c r="D357" s="1" t="s">
        <v>1097</v>
      </c>
      <c r="E357" s="1" t="s">
        <v>1112</v>
      </c>
      <c r="F357" s="1" t="s">
        <v>264</v>
      </c>
      <c r="G357" s="1" t="s">
        <v>1098</v>
      </c>
      <c r="H357" s="1" t="s">
        <v>1099</v>
      </c>
      <c r="I357" s="1" t="s">
        <v>264</v>
      </c>
      <c r="J357" s="1" t="s">
        <v>264</v>
      </c>
      <c r="K357" s="1" t="s">
        <v>264</v>
      </c>
      <c r="L357" s="1" t="s">
        <v>559</v>
      </c>
      <c r="M357" s="1" t="s">
        <v>108</v>
      </c>
      <c r="N357" s="1" t="s">
        <v>661</v>
      </c>
      <c r="O357" s="1" t="s">
        <v>662</v>
      </c>
      <c r="P357" s="1" t="s">
        <v>264</v>
      </c>
      <c r="Q357" s="1" t="s">
        <v>264</v>
      </c>
      <c r="R357" s="1" t="s">
        <v>1100</v>
      </c>
      <c r="S357" s="1" t="s">
        <v>1154</v>
      </c>
      <c r="T357" s="1" t="s">
        <v>1107</v>
      </c>
      <c r="U357" s="1" t="s">
        <v>1155</v>
      </c>
      <c r="V357" s="1" t="s">
        <v>1155</v>
      </c>
      <c r="W357" s="1" t="s">
        <v>264</v>
      </c>
    </row>
    <row r="358" ht="15" customHeight="1"/>
    <row r="359" ht="15" customHeight="1"/>
    <row r="360" ht="15" customHeight="1"/>
    <row r="361" ht="15" customHeight="1"/>
    <row r="362" ht="15" customHeight="1"/>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通讯通路门店</vt:lpstr>
      <vt:lpstr>通讯客户沙盘</vt:lpstr>
      <vt:lpstr>IT通路门店</vt:lpstr>
      <vt:lpstr>IT客户沙盘</vt:lpstr>
      <vt:lpstr>地理信息</vt:lpstr>
      <vt:lpstr>商圈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yangguantao 00028473</dc:creator>
  <cp:lastModifiedBy>Administrator</cp:lastModifiedBy>
  <dcterms:created xsi:type="dcterms:W3CDTF">2015-06-05T18:19:00Z</dcterms:created>
  <dcterms:modified xsi:type="dcterms:W3CDTF">2026-06-11T18:29:29Z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8841C088DD844923899AF5E3B546A3BC_12</vt:lpwstr>
  </property>
  <property fmtid="{D5CDD505-2E9C-101B-9397-08002B2CF9AE}" pid="3" name="KSOProductBuildVer">
    <vt:lpwstr>2052-12.1.0.26895</vt:lpwstr>
  </property>
  <property fmtid="{D5CDD505-2E9C-101B-9397-08002B2CF9AE}" pid="4" name="CalculationRule">
    <vt:i4>0</vt:i4>
  </property>
</Properties>
</file>